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codonnell\OneDrive - City College of San Francisco\Documents\Help Desk\Requests\2020-11-16 - Geisce Ly\10-15 Meeting\"/>
    </mc:Choice>
  </mc:AlternateContent>
  <bookViews>
    <workbookView xWindow="765" yWindow="1395" windowWidth="28035" windowHeight="14085"/>
  </bookViews>
  <sheets>
    <sheet name="Summary" sheetId="3" r:id="rId1"/>
    <sheet name="Courses and Categories" sheetId="2" r:id="rId2"/>
    <sheet name="Source" sheetId="1" r:id="rId3"/>
  </sheets>
  <definedNames>
    <definedName name="_xlnm._FilterDatabase" localSheetId="1" hidden="1">'Courses and Categories'!$A$1:$G$1816</definedName>
  </definedNames>
  <calcPr calcId="162913"/>
</workbook>
</file>

<file path=xl/calcChain.xml><?xml version="1.0" encoding="utf-8"?>
<calcChain xmlns="http://schemas.openxmlformats.org/spreadsheetml/2006/main">
  <c r="AM2" i="1" l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4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5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2065" i="1"/>
  <c r="AM2066" i="1"/>
  <c r="AM2067" i="1"/>
  <c r="AM2068" i="1"/>
  <c r="AM2069" i="1"/>
  <c r="AM2070" i="1"/>
  <c r="AM2071" i="1"/>
  <c r="AM2072" i="1"/>
  <c r="AM2073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3" i="1"/>
  <c r="AM2104" i="1"/>
  <c r="AM2105" i="1"/>
  <c r="AM2106" i="1"/>
  <c r="AM2107" i="1"/>
  <c r="AM2108" i="1"/>
  <c r="AM2109" i="1"/>
  <c r="AM2110" i="1"/>
  <c r="AM2111" i="1"/>
  <c r="AM2112" i="1"/>
  <c r="AM2113" i="1"/>
  <c r="AM2114" i="1"/>
  <c r="AM2115" i="1"/>
  <c r="AM2116" i="1"/>
  <c r="AM2117" i="1"/>
  <c r="AM2118" i="1"/>
  <c r="AM2119" i="1"/>
  <c r="AM2120" i="1"/>
  <c r="AM2121" i="1"/>
  <c r="AM212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2135" i="1"/>
  <c r="AM2136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6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1" i="1"/>
  <c r="AM2172" i="1"/>
  <c r="AM2173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2" i="1"/>
  <c r="AM2193" i="1"/>
  <c r="AM2194" i="1"/>
  <c r="AM2195" i="1"/>
  <c r="AM2196" i="1"/>
  <c r="AM2197" i="1"/>
  <c r="AM2198" i="1"/>
  <c r="AM2199" i="1"/>
  <c r="AM2200" i="1"/>
  <c r="AM2201" i="1"/>
  <c r="AM2202" i="1"/>
  <c r="AM2203" i="1"/>
  <c r="AM2204" i="1"/>
  <c r="AM2205" i="1"/>
  <c r="AM2206" i="1"/>
  <c r="AM2207" i="1"/>
  <c r="AM2208" i="1"/>
  <c r="AM2209" i="1"/>
  <c r="AM2210" i="1"/>
  <c r="AM2211" i="1"/>
  <c r="AM2212" i="1"/>
  <c r="AM2213" i="1"/>
  <c r="AM2214" i="1"/>
  <c r="AM2215" i="1"/>
  <c r="AM2216" i="1"/>
  <c r="AM2217" i="1"/>
  <c r="AM2218" i="1"/>
  <c r="AM2219" i="1"/>
  <c r="AM2220" i="1"/>
  <c r="AM2221" i="1"/>
  <c r="AM2222" i="1"/>
  <c r="AM2223" i="1"/>
  <c r="AM2224" i="1"/>
  <c r="AM2225" i="1"/>
  <c r="AM2226" i="1"/>
  <c r="AM2227" i="1"/>
  <c r="AM2228" i="1"/>
  <c r="AM2229" i="1"/>
  <c r="AM2230" i="1"/>
  <c r="AM2231" i="1"/>
  <c r="AM2232" i="1"/>
  <c r="AM2233" i="1"/>
  <c r="AM2234" i="1"/>
  <c r="AM2235" i="1"/>
  <c r="AM2236" i="1"/>
  <c r="AM2237" i="1"/>
  <c r="AM2238" i="1"/>
  <c r="AM2239" i="1"/>
  <c r="AM2240" i="1"/>
  <c r="AM2241" i="1"/>
  <c r="AM2242" i="1"/>
  <c r="AM2243" i="1"/>
  <c r="AM2244" i="1"/>
  <c r="AM2245" i="1"/>
  <c r="AM2246" i="1"/>
  <c r="AM2247" i="1"/>
  <c r="AM2248" i="1"/>
  <c r="AM2249" i="1"/>
  <c r="AM2250" i="1"/>
  <c r="AM2251" i="1"/>
  <c r="AM2252" i="1"/>
  <c r="AM2253" i="1"/>
  <c r="AM2254" i="1"/>
  <c r="AM2255" i="1"/>
  <c r="AM2256" i="1"/>
  <c r="AM2257" i="1"/>
  <c r="AM2258" i="1"/>
  <c r="AM2259" i="1"/>
  <c r="AM2260" i="1"/>
  <c r="AM2261" i="1"/>
  <c r="AM2262" i="1"/>
  <c r="AM2263" i="1"/>
  <c r="AM2264" i="1"/>
  <c r="AM2265" i="1"/>
  <c r="AM2266" i="1"/>
  <c r="AM2267" i="1"/>
  <c r="AM2268" i="1"/>
  <c r="AM2269" i="1"/>
  <c r="AM2270" i="1"/>
  <c r="AM2271" i="1"/>
  <c r="AM2272" i="1"/>
  <c r="AM2273" i="1"/>
  <c r="AM2274" i="1"/>
  <c r="AM2275" i="1"/>
  <c r="AM2276" i="1"/>
  <c r="AM2277" i="1"/>
  <c r="AM2278" i="1"/>
  <c r="AM2279" i="1"/>
  <c r="AM2280" i="1"/>
  <c r="AM2281" i="1"/>
  <c r="AM2282" i="1"/>
  <c r="AM2283" i="1"/>
  <c r="AM2284" i="1"/>
  <c r="AM2285" i="1"/>
  <c r="AM2286" i="1"/>
  <c r="AM2287" i="1"/>
  <c r="AM2288" i="1"/>
  <c r="AM2289" i="1"/>
  <c r="AM2290" i="1"/>
  <c r="AM2291" i="1"/>
  <c r="AM2292" i="1"/>
  <c r="AM2293" i="1"/>
  <c r="AM2294" i="1"/>
  <c r="AM2295" i="1"/>
  <c r="AM2296" i="1"/>
  <c r="AM2297" i="1"/>
  <c r="AM2298" i="1"/>
  <c r="AM2299" i="1"/>
  <c r="AM2300" i="1"/>
  <c r="AM2301" i="1"/>
  <c r="AM2302" i="1"/>
  <c r="AM2303" i="1"/>
  <c r="AM2304" i="1"/>
  <c r="AM2305" i="1"/>
  <c r="AM2306" i="1"/>
  <c r="AM2307" i="1"/>
  <c r="AM2308" i="1"/>
  <c r="AM2309" i="1"/>
  <c r="AM2310" i="1"/>
  <c r="AM2311" i="1"/>
  <c r="AM2312" i="1"/>
  <c r="AM2313" i="1"/>
  <c r="AM2314" i="1"/>
  <c r="AM2315" i="1"/>
  <c r="AM2316" i="1"/>
  <c r="AM2317" i="1"/>
  <c r="AM2318" i="1"/>
  <c r="AM2319" i="1"/>
  <c r="AM2320" i="1"/>
  <c r="AM2321" i="1"/>
  <c r="AM2322" i="1"/>
  <c r="AM2323" i="1"/>
  <c r="AM2324" i="1"/>
  <c r="AM2325" i="1"/>
  <c r="AM2326" i="1"/>
  <c r="AM2327" i="1"/>
  <c r="AM2328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AM2396" i="1"/>
  <c r="AM2397" i="1"/>
  <c r="AM2398" i="1"/>
  <c r="AM2399" i="1"/>
  <c r="AM2400" i="1"/>
  <c r="AM2401" i="1"/>
  <c r="AM2402" i="1"/>
  <c r="AM2403" i="1"/>
  <c r="AM2404" i="1"/>
  <c r="AM2405" i="1"/>
  <c r="AM2406" i="1"/>
  <c r="AM2407" i="1"/>
  <c r="AM2408" i="1"/>
  <c r="AM2409" i="1"/>
  <c r="AM2410" i="1"/>
  <c r="AM2411" i="1"/>
  <c r="AM2412" i="1"/>
  <c r="AM2413" i="1"/>
  <c r="AM2414" i="1"/>
  <c r="AM2415" i="1"/>
  <c r="AM2416" i="1"/>
  <c r="AM2417" i="1"/>
  <c r="AM2418" i="1"/>
  <c r="AM2419" i="1"/>
  <c r="AM2420" i="1"/>
  <c r="AM2421" i="1"/>
  <c r="AM2422" i="1"/>
  <c r="AM2423" i="1"/>
  <c r="AM2424" i="1"/>
  <c r="AM2425" i="1"/>
  <c r="AM2426" i="1"/>
  <c r="AM2427" i="1"/>
  <c r="AM2428" i="1"/>
  <c r="AM2429" i="1"/>
  <c r="AM2430" i="1"/>
  <c r="AM2431" i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M2560" i="1"/>
  <c r="AM2561" i="1"/>
  <c r="AM2562" i="1"/>
  <c r="AM2563" i="1"/>
  <c r="AM2564" i="1"/>
  <c r="AM2565" i="1"/>
  <c r="AM2566" i="1"/>
  <c r="AM2567" i="1"/>
  <c r="AM2568" i="1"/>
  <c r="AM2569" i="1"/>
  <c r="AM2570" i="1"/>
  <c r="AM2571" i="1"/>
  <c r="AM2572" i="1"/>
  <c r="AM2573" i="1"/>
  <c r="AM2574" i="1"/>
  <c r="AM2575" i="1"/>
  <c r="AM2576" i="1"/>
  <c r="AM2577" i="1"/>
  <c r="AM2578" i="1"/>
  <c r="AM2579" i="1"/>
  <c r="AM2580" i="1"/>
  <c r="AM2581" i="1"/>
  <c r="AM2582" i="1"/>
  <c r="AM2583" i="1"/>
  <c r="AM2584" i="1"/>
  <c r="AM2585" i="1"/>
  <c r="AM2586" i="1"/>
  <c r="AM2587" i="1"/>
  <c r="AM2588" i="1"/>
  <c r="AM2589" i="1"/>
  <c r="AM2590" i="1"/>
  <c r="AM2591" i="1"/>
  <c r="AM2592" i="1"/>
  <c r="AM2593" i="1"/>
  <c r="AM2594" i="1"/>
  <c r="AM2595" i="1"/>
  <c r="AM2596" i="1"/>
  <c r="AM2597" i="1"/>
  <c r="AM2598" i="1"/>
  <c r="AM2599" i="1"/>
  <c r="AM2600" i="1"/>
  <c r="AM2601" i="1"/>
  <c r="AM2602" i="1"/>
  <c r="AM2603" i="1"/>
  <c r="AM2604" i="1"/>
  <c r="AM2605" i="1"/>
  <c r="AM2606" i="1"/>
  <c r="AM2607" i="1"/>
  <c r="AM2608" i="1"/>
  <c r="AM2609" i="1"/>
  <c r="AM2610" i="1"/>
  <c r="AM2611" i="1"/>
  <c r="AM2612" i="1"/>
  <c r="AM2613" i="1"/>
  <c r="AM2614" i="1"/>
  <c r="AM2615" i="1"/>
  <c r="AM2616" i="1"/>
  <c r="AM2617" i="1"/>
  <c r="AM2618" i="1"/>
  <c r="AM2619" i="1"/>
  <c r="AM2620" i="1"/>
  <c r="AM2621" i="1"/>
  <c r="AM2622" i="1"/>
  <c r="AM2623" i="1"/>
  <c r="AM2624" i="1"/>
  <c r="AM2625" i="1"/>
  <c r="AM2626" i="1"/>
  <c r="AM2627" i="1"/>
  <c r="AM2628" i="1"/>
  <c r="AM2629" i="1"/>
  <c r="AM2630" i="1"/>
  <c r="AM2631" i="1"/>
  <c r="AM2632" i="1"/>
  <c r="AM2633" i="1"/>
  <c r="AM2634" i="1"/>
  <c r="AM2635" i="1"/>
  <c r="AM2636" i="1"/>
  <c r="AM2637" i="1"/>
  <c r="AM2638" i="1"/>
  <c r="AM2639" i="1"/>
  <c r="AM2640" i="1"/>
  <c r="AM2641" i="1"/>
  <c r="AM2642" i="1"/>
  <c r="AM2643" i="1"/>
  <c r="AM2644" i="1"/>
  <c r="AM2645" i="1"/>
  <c r="AM2646" i="1"/>
  <c r="AM2647" i="1"/>
  <c r="AM2648" i="1"/>
  <c r="AM2649" i="1"/>
  <c r="AM2650" i="1"/>
  <c r="AM2651" i="1"/>
  <c r="AM2652" i="1"/>
  <c r="AM2653" i="1"/>
  <c r="AM2654" i="1"/>
  <c r="AM2655" i="1"/>
  <c r="AM2656" i="1"/>
  <c r="AM2657" i="1"/>
  <c r="AM2658" i="1"/>
  <c r="AM2659" i="1"/>
  <c r="AM2660" i="1"/>
  <c r="AM2661" i="1"/>
  <c r="AM2662" i="1"/>
  <c r="AM2663" i="1"/>
  <c r="AM2664" i="1"/>
  <c r="AM2665" i="1"/>
  <c r="AM2666" i="1"/>
  <c r="AM2667" i="1"/>
  <c r="AM2668" i="1"/>
  <c r="AM2669" i="1"/>
  <c r="AM2670" i="1"/>
  <c r="AM2671" i="1"/>
  <c r="AM2672" i="1"/>
  <c r="AM2673" i="1"/>
  <c r="AM2674" i="1"/>
  <c r="AM2675" i="1"/>
  <c r="AM2676" i="1"/>
  <c r="AM2677" i="1"/>
  <c r="AM2678" i="1"/>
  <c r="AM2679" i="1"/>
  <c r="AM2680" i="1"/>
  <c r="AM2681" i="1"/>
  <c r="AM2682" i="1"/>
  <c r="AM2683" i="1"/>
  <c r="AM2684" i="1"/>
  <c r="AM2685" i="1"/>
  <c r="AM2686" i="1"/>
  <c r="AM2687" i="1"/>
  <c r="AM2688" i="1"/>
  <c r="AM2689" i="1"/>
  <c r="AM2690" i="1"/>
  <c r="AM2691" i="1"/>
  <c r="AM2692" i="1"/>
  <c r="AM2693" i="1"/>
  <c r="AM2694" i="1"/>
  <c r="AM2695" i="1"/>
  <c r="AM2696" i="1"/>
  <c r="AM2697" i="1"/>
  <c r="AM2698" i="1"/>
  <c r="AM2699" i="1"/>
  <c r="AM2700" i="1"/>
  <c r="AM2701" i="1"/>
  <c r="AM2702" i="1"/>
  <c r="AM2703" i="1"/>
  <c r="AM2704" i="1"/>
  <c r="AM2705" i="1"/>
  <c r="AM2706" i="1"/>
  <c r="AM2707" i="1"/>
  <c r="AM2708" i="1"/>
  <c r="AM2709" i="1"/>
  <c r="AM2710" i="1"/>
  <c r="AM2711" i="1"/>
  <c r="AM2712" i="1"/>
  <c r="AM2713" i="1"/>
  <c r="AM2714" i="1"/>
  <c r="AM2715" i="1"/>
  <c r="AM2716" i="1"/>
  <c r="AM2717" i="1"/>
  <c r="AM2718" i="1"/>
  <c r="AM2719" i="1"/>
  <c r="AM2720" i="1"/>
  <c r="AM2721" i="1"/>
  <c r="AM2722" i="1"/>
  <c r="AM2723" i="1"/>
  <c r="AM2724" i="1"/>
  <c r="AM2725" i="1"/>
  <c r="AM2726" i="1"/>
  <c r="AM2727" i="1"/>
  <c r="AM2728" i="1"/>
  <c r="AM2729" i="1"/>
  <c r="AM2730" i="1"/>
  <c r="AM2731" i="1"/>
  <c r="AM2732" i="1"/>
  <c r="AM2733" i="1"/>
  <c r="AM2734" i="1"/>
  <c r="AM2735" i="1"/>
  <c r="AM2736" i="1"/>
  <c r="AM2737" i="1"/>
  <c r="AM2738" i="1"/>
  <c r="AM2739" i="1"/>
  <c r="AM2740" i="1"/>
  <c r="AM2741" i="1"/>
  <c r="AM2742" i="1"/>
  <c r="AM2743" i="1"/>
  <c r="AM2744" i="1"/>
  <c r="AM2745" i="1"/>
  <c r="AM2746" i="1"/>
  <c r="AM2747" i="1"/>
  <c r="AM2748" i="1"/>
  <c r="AM2749" i="1"/>
  <c r="AM2750" i="1"/>
  <c r="AM2751" i="1"/>
  <c r="AM2752" i="1"/>
  <c r="AM2753" i="1"/>
  <c r="AM2754" i="1"/>
  <c r="AM2755" i="1"/>
  <c r="AM2756" i="1"/>
  <c r="AM2757" i="1"/>
  <c r="AM2758" i="1"/>
  <c r="AM2759" i="1"/>
  <c r="AM2760" i="1"/>
  <c r="AM2761" i="1"/>
  <c r="AM2762" i="1"/>
  <c r="AM2763" i="1"/>
  <c r="AM2764" i="1"/>
  <c r="AM2765" i="1"/>
  <c r="AM2766" i="1"/>
  <c r="AM2767" i="1"/>
  <c r="AM2768" i="1"/>
  <c r="AM2769" i="1"/>
  <c r="AM2770" i="1"/>
  <c r="AM2771" i="1"/>
  <c r="AM2772" i="1"/>
  <c r="AM2773" i="1"/>
  <c r="AM2774" i="1"/>
  <c r="AM2775" i="1"/>
  <c r="AM2776" i="1"/>
  <c r="AM2777" i="1"/>
  <c r="AM2778" i="1"/>
  <c r="AM2779" i="1"/>
  <c r="AM2780" i="1"/>
  <c r="AM2781" i="1"/>
  <c r="AM2782" i="1"/>
  <c r="AM2783" i="1"/>
  <c r="AM2784" i="1"/>
  <c r="AM2785" i="1"/>
  <c r="AM2786" i="1"/>
  <c r="AM2787" i="1"/>
  <c r="AM2788" i="1"/>
  <c r="AM2789" i="1"/>
  <c r="AM2790" i="1"/>
  <c r="AM2791" i="1"/>
  <c r="AM2792" i="1"/>
  <c r="AM2793" i="1"/>
  <c r="AM2794" i="1"/>
  <c r="AM2795" i="1"/>
  <c r="AM2796" i="1"/>
  <c r="AM2797" i="1"/>
  <c r="AM2798" i="1"/>
  <c r="AM2799" i="1"/>
  <c r="AM2800" i="1"/>
  <c r="AM2801" i="1"/>
  <c r="AM2802" i="1"/>
  <c r="AM2803" i="1"/>
  <c r="AM2804" i="1"/>
  <c r="AM2805" i="1"/>
  <c r="AM2806" i="1"/>
  <c r="AM2807" i="1"/>
  <c r="AM2808" i="1"/>
  <c r="AM2809" i="1"/>
  <c r="AM2810" i="1"/>
  <c r="AM2811" i="1"/>
  <c r="AM2812" i="1"/>
  <c r="AM2813" i="1"/>
  <c r="AM2814" i="1"/>
  <c r="AM2815" i="1"/>
  <c r="AM2816" i="1"/>
  <c r="AM2817" i="1"/>
  <c r="AM2818" i="1"/>
  <c r="AM2819" i="1"/>
  <c r="AM2820" i="1"/>
  <c r="AM2821" i="1"/>
  <c r="AM2822" i="1"/>
  <c r="AM2823" i="1"/>
  <c r="AM2824" i="1"/>
  <c r="AM2825" i="1"/>
  <c r="AM2826" i="1"/>
  <c r="AM2827" i="1"/>
  <c r="AM2828" i="1"/>
  <c r="AM2829" i="1"/>
  <c r="AM2830" i="1"/>
  <c r="AM2831" i="1"/>
  <c r="AM2832" i="1"/>
  <c r="AM2833" i="1"/>
  <c r="AM2834" i="1"/>
  <c r="AM2835" i="1"/>
  <c r="AM2836" i="1"/>
  <c r="AM2837" i="1"/>
  <c r="AM2838" i="1"/>
  <c r="AM2839" i="1"/>
  <c r="AM2840" i="1"/>
  <c r="AM2841" i="1"/>
  <c r="AM2842" i="1"/>
  <c r="AM2843" i="1"/>
  <c r="AM2844" i="1"/>
  <c r="AM2845" i="1"/>
  <c r="AM2846" i="1"/>
  <c r="AM2847" i="1"/>
  <c r="AM2848" i="1"/>
  <c r="AM2849" i="1"/>
  <c r="AM2850" i="1"/>
  <c r="AM2860" i="1"/>
  <c r="AM2881" i="1"/>
  <c r="AM2882" i="1"/>
  <c r="AM2887" i="1"/>
  <c r="AM2888" i="1"/>
  <c r="AM2896" i="1"/>
  <c r="AM2906" i="1"/>
  <c r="AM2918" i="1"/>
  <c r="AM2938" i="1"/>
  <c r="AM2939" i="1"/>
  <c r="AM2940" i="1"/>
  <c r="AM2942" i="1"/>
  <c r="AM2943" i="1"/>
  <c r="AM2944" i="1"/>
  <c r="AM2945" i="1"/>
  <c r="AM2946" i="1"/>
  <c r="AM2948" i="1"/>
  <c r="AM2949" i="1"/>
  <c r="AM2952" i="1"/>
  <c r="AM2954" i="1"/>
  <c r="AM3341" i="1"/>
  <c r="AM3499" i="1"/>
  <c r="AM3505" i="1"/>
  <c r="AM3506" i="1"/>
  <c r="AM3507" i="1"/>
  <c r="AM3525" i="1"/>
  <c r="AM3561" i="1"/>
  <c r="AM3562" i="1"/>
  <c r="AM3563" i="1"/>
  <c r="AM3564" i="1"/>
  <c r="AM3565" i="1"/>
  <c r="AM3566" i="1"/>
  <c r="AM3567" i="1"/>
  <c r="AM3568" i="1"/>
  <c r="AM3569" i="1"/>
  <c r="AM3570" i="1"/>
  <c r="AM3571" i="1"/>
  <c r="AM3572" i="1"/>
  <c r="AM3573" i="1"/>
  <c r="AM3574" i="1"/>
  <c r="AM3575" i="1"/>
  <c r="AM3576" i="1"/>
  <c r="AM3577" i="1"/>
  <c r="AM3578" i="1"/>
  <c r="AM3579" i="1"/>
  <c r="AM3580" i="1"/>
  <c r="AM3581" i="1"/>
  <c r="AM3582" i="1"/>
  <c r="AM3583" i="1"/>
  <c r="AM3584" i="1"/>
  <c r="AM3585" i="1"/>
  <c r="AM3586" i="1"/>
  <c r="AM3587" i="1"/>
  <c r="AM3588" i="1"/>
  <c r="AM3589" i="1"/>
  <c r="AM3590" i="1"/>
  <c r="AM3591" i="1"/>
  <c r="AM3592" i="1"/>
  <c r="AM3593" i="1"/>
  <c r="AM3594" i="1"/>
  <c r="AM3595" i="1"/>
  <c r="AM3596" i="1"/>
  <c r="AM3597" i="1"/>
  <c r="AM3598" i="1"/>
  <c r="AM3599" i="1"/>
  <c r="AM3600" i="1"/>
  <c r="AM3601" i="1"/>
  <c r="AM3602" i="1"/>
  <c r="AM3603" i="1"/>
  <c r="AM3604" i="1"/>
  <c r="AM3605" i="1"/>
  <c r="AM3606" i="1"/>
  <c r="AM3607" i="1"/>
  <c r="AM3608" i="1"/>
  <c r="AM3609" i="1"/>
  <c r="AM3610" i="1"/>
  <c r="AM3611" i="1"/>
  <c r="AM3612" i="1"/>
  <c r="AM3613" i="1"/>
  <c r="AM3614" i="1"/>
  <c r="AM3615" i="1"/>
  <c r="AM3616" i="1"/>
  <c r="AM3617" i="1"/>
  <c r="AM3618" i="1"/>
  <c r="AM3619" i="1"/>
  <c r="AM3620" i="1"/>
  <c r="AM3621" i="1"/>
  <c r="AM3622" i="1"/>
  <c r="AM3623" i="1"/>
  <c r="AM3624" i="1"/>
  <c r="AM3625" i="1"/>
  <c r="AM3626" i="1"/>
  <c r="AM3627" i="1"/>
  <c r="AM3628" i="1"/>
  <c r="AM3629" i="1"/>
  <c r="AM3630" i="1"/>
  <c r="AM3631" i="1"/>
  <c r="AM3632" i="1"/>
  <c r="AM3633" i="1"/>
  <c r="AM3634" i="1"/>
  <c r="AM3635" i="1"/>
  <c r="AM3636" i="1"/>
  <c r="AM3637" i="1"/>
  <c r="AM3638" i="1"/>
  <c r="AM3639" i="1"/>
  <c r="AM3640" i="1"/>
  <c r="AM3641" i="1"/>
  <c r="AM3642" i="1"/>
  <c r="AM3643" i="1"/>
  <c r="AM3644" i="1"/>
  <c r="AM3645" i="1"/>
  <c r="AM3646" i="1"/>
  <c r="AM3647" i="1"/>
  <c r="AM3648" i="1"/>
  <c r="AM3649" i="1"/>
  <c r="AM3650" i="1"/>
  <c r="AM3651" i="1"/>
  <c r="AM3652" i="1"/>
  <c r="AM3653" i="1"/>
  <c r="AM3654" i="1"/>
  <c r="AM3655" i="1"/>
  <c r="AM3656" i="1"/>
  <c r="AM3657" i="1"/>
  <c r="AM3658" i="1"/>
  <c r="AM3659" i="1"/>
  <c r="AM3660" i="1"/>
  <c r="AM3661" i="1"/>
  <c r="AM3662" i="1"/>
  <c r="AM3663" i="1"/>
  <c r="AM3664" i="1"/>
  <c r="AM3665" i="1"/>
  <c r="AM3666" i="1"/>
  <c r="AM3667" i="1"/>
  <c r="AM3668" i="1"/>
  <c r="AM3669" i="1"/>
  <c r="AM3670" i="1"/>
  <c r="AM3671" i="1"/>
  <c r="AM3672" i="1"/>
  <c r="AM3673" i="1"/>
  <c r="AM3674" i="1"/>
  <c r="AM3675" i="1"/>
  <c r="AM3676" i="1"/>
  <c r="AM3677" i="1"/>
  <c r="AM3678" i="1"/>
  <c r="AM3679" i="1"/>
  <c r="AM3680" i="1"/>
  <c r="AM3681" i="1"/>
  <c r="AM3682" i="1"/>
  <c r="AM3683" i="1"/>
  <c r="AM3684" i="1"/>
  <c r="AM3685" i="1"/>
  <c r="AM3686" i="1"/>
  <c r="AM3687" i="1"/>
  <c r="AM3688" i="1"/>
  <c r="AM3689" i="1"/>
  <c r="AM3690" i="1"/>
  <c r="AM3691" i="1"/>
  <c r="AM3692" i="1"/>
  <c r="AM3693" i="1"/>
  <c r="AM3694" i="1"/>
  <c r="AM3695" i="1"/>
  <c r="AM3696" i="1"/>
  <c r="AM3697" i="1"/>
  <c r="AM3698" i="1"/>
  <c r="AM3699" i="1"/>
  <c r="AM3700" i="1"/>
  <c r="AM3701" i="1"/>
  <c r="AM3702" i="1"/>
  <c r="AM3703" i="1"/>
  <c r="AM3704" i="1"/>
  <c r="AM3705" i="1"/>
  <c r="AM3706" i="1"/>
  <c r="AM3707" i="1"/>
  <c r="AM3708" i="1"/>
  <c r="AM3709" i="1"/>
  <c r="AM3710" i="1"/>
  <c r="AM3711" i="1"/>
  <c r="AM3712" i="1"/>
  <c r="AM3713" i="1"/>
  <c r="AM3714" i="1"/>
  <c r="AM3715" i="1"/>
  <c r="AM3716" i="1"/>
  <c r="AM3717" i="1"/>
  <c r="AM3718" i="1"/>
  <c r="AM3719" i="1"/>
  <c r="AM3720" i="1"/>
  <c r="AM3721" i="1"/>
  <c r="AM3722" i="1"/>
  <c r="AM3723" i="1"/>
  <c r="AM3724" i="1"/>
  <c r="AM3725" i="1"/>
  <c r="AM3726" i="1"/>
  <c r="AM3727" i="1"/>
  <c r="AM3728" i="1"/>
  <c r="AM3729" i="1"/>
  <c r="AM3730" i="1"/>
  <c r="AM3731" i="1"/>
  <c r="AM3732" i="1"/>
  <c r="AM3733" i="1"/>
  <c r="AM3734" i="1"/>
  <c r="AM3735" i="1"/>
  <c r="AM3736" i="1"/>
  <c r="AM3737" i="1"/>
  <c r="AM3738" i="1"/>
  <c r="AM3739" i="1"/>
  <c r="AM3740" i="1"/>
  <c r="AM3741" i="1"/>
  <c r="AM3742" i="1"/>
  <c r="AM3743" i="1"/>
  <c r="AM3744" i="1"/>
  <c r="AM3745" i="1"/>
  <c r="AM3746" i="1"/>
  <c r="AM3747" i="1"/>
  <c r="AM3748" i="1"/>
  <c r="AM3749" i="1"/>
  <c r="AM3750" i="1"/>
  <c r="AM3751" i="1"/>
  <c r="AM3752" i="1"/>
  <c r="AM3753" i="1"/>
  <c r="AM3754" i="1"/>
  <c r="AM3755" i="1"/>
  <c r="AM3756" i="1"/>
  <c r="AM3757" i="1"/>
  <c r="AM3758" i="1"/>
  <c r="AM3759" i="1"/>
  <c r="AM3760" i="1"/>
  <c r="AM3761" i="1"/>
  <c r="AM3762" i="1"/>
  <c r="AM3763" i="1"/>
  <c r="AM3764" i="1"/>
  <c r="AM3765" i="1"/>
  <c r="AM3766" i="1"/>
  <c r="AM3767" i="1"/>
  <c r="AM3768" i="1"/>
  <c r="AM3769" i="1"/>
  <c r="AM3770" i="1"/>
  <c r="AM3771" i="1"/>
  <c r="AM3772" i="1"/>
  <c r="AM3773" i="1"/>
  <c r="AM3774" i="1"/>
  <c r="AM3775" i="1"/>
  <c r="AM3776" i="1"/>
  <c r="AM3777" i="1"/>
  <c r="AM3778" i="1"/>
  <c r="AM3779" i="1"/>
  <c r="AM3780" i="1"/>
  <c r="AM3781" i="1"/>
  <c r="AM3782" i="1"/>
  <c r="AM3783" i="1"/>
  <c r="AM3784" i="1"/>
  <c r="AM3785" i="1"/>
  <c r="AM3786" i="1"/>
  <c r="AM3787" i="1"/>
  <c r="AM3788" i="1"/>
  <c r="AM3789" i="1"/>
  <c r="AM3790" i="1"/>
  <c r="AM3791" i="1"/>
  <c r="AM3792" i="1"/>
  <c r="AM3793" i="1"/>
  <c r="AM3794" i="1"/>
  <c r="AM3795" i="1"/>
  <c r="AM3796" i="1"/>
  <c r="AM3797" i="1"/>
  <c r="AM3798" i="1"/>
  <c r="AM3799" i="1"/>
  <c r="AM3800" i="1"/>
  <c r="AM3801" i="1"/>
  <c r="AM3802" i="1"/>
  <c r="AM3803" i="1"/>
  <c r="AM3804" i="1"/>
  <c r="AM3805" i="1"/>
  <c r="AM3806" i="1"/>
  <c r="AM3807" i="1"/>
  <c r="AM3808" i="1"/>
  <c r="AM3809" i="1"/>
  <c r="AM3810" i="1"/>
  <c r="AM3811" i="1"/>
  <c r="AM3812" i="1"/>
  <c r="AM3813" i="1"/>
  <c r="AM3814" i="1"/>
  <c r="AM3815" i="1"/>
  <c r="AM3816" i="1"/>
  <c r="AM3817" i="1"/>
  <c r="AM3818" i="1"/>
  <c r="AM3819" i="1"/>
  <c r="AM3820" i="1"/>
  <c r="AM3821" i="1"/>
  <c r="AM3822" i="1"/>
  <c r="AM3823" i="1"/>
  <c r="AM3824" i="1"/>
  <c r="AM3825" i="1"/>
  <c r="AM3826" i="1"/>
  <c r="AM3827" i="1"/>
  <c r="AM3828" i="1"/>
  <c r="AM3829" i="1"/>
  <c r="AM3830" i="1"/>
  <c r="AM3831" i="1"/>
  <c r="AM3832" i="1"/>
  <c r="AM3833" i="1"/>
  <c r="AM3834" i="1"/>
  <c r="AM3835" i="1"/>
  <c r="AM3836" i="1"/>
  <c r="AM3837" i="1"/>
  <c r="AM3838" i="1"/>
  <c r="AM3839" i="1"/>
  <c r="AM3840" i="1"/>
  <c r="AM3841" i="1"/>
  <c r="AM3842" i="1"/>
  <c r="AM3843" i="1"/>
  <c r="AM3844" i="1"/>
  <c r="AM3845" i="1"/>
  <c r="AM3846" i="1"/>
  <c r="AM3847" i="1"/>
  <c r="AM3848" i="1"/>
  <c r="AM3849" i="1"/>
  <c r="AM3850" i="1"/>
  <c r="AM3851" i="1"/>
  <c r="AM3852" i="1"/>
  <c r="AM3853" i="1"/>
  <c r="AM3854" i="1"/>
  <c r="AM3855" i="1"/>
  <c r="AM3856" i="1"/>
  <c r="AM3857" i="1"/>
  <c r="AM3858" i="1"/>
  <c r="AM3859" i="1"/>
  <c r="AM3860" i="1"/>
  <c r="AM3861" i="1"/>
  <c r="AM3862" i="1"/>
  <c r="AM3863" i="1"/>
  <c r="AM3864" i="1"/>
  <c r="AM3865" i="1"/>
  <c r="AM3866" i="1"/>
  <c r="AM3867" i="1"/>
  <c r="AM3868" i="1"/>
  <c r="AM3869" i="1"/>
  <c r="AM3870" i="1"/>
  <c r="AM3871" i="1"/>
  <c r="AM3872" i="1"/>
  <c r="AM3873" i="1"/>
  <c r="AM3874" i="1"/>
  <c r="AM3875" i="1"/>
  <c r="AM3876" i="1"/>
  <c r="AM3877" i="1"/>
  <c r="AM3878" i="1"/>
  <c r="AM3879" i="1"/>
  <c r="AM3880" i="1"/>
  <c r="AM3881" i="1"/>
  <c r="AM3882" i="1"/>
  <c r="AM3883" i="1"/>
  <c r="AM3884" i="1"/>
  <c r="AM3885" i="1"/>
  <c r="AM3886" i="1"/>
  <c r="AM3887" i="1"/>
  <c r="AM3888" i="1"/>
  <c r="AM3889" i="1"/>
  <c r="AM3890" i="1"/>
  <c r="AM3891" i="1"/>
  <c r="AM3892" i="1"/>
  <c r="AM3893" i="1"/>
  <c r="AM3894" i="1"/>
  <c r="AM3895" i="1"/>
  <c r="AM3896" i="1"/>
  <c r="AM3897" i="1"/>
  <c r="AM3898" i="1"/>
  <c r="AM3899" i="1"/>
  <c r="AM3900" i="1"/>
  <c r="AM3901" i="1"/>
  <c r="AM3902" i="1"/>
  <c r="AM3903" i="1"/>
  <c r="AM3904" i="1"/>
  <c r="AM3905" i="1"/>
  <c r="AM3906" i="1"/>
  <c r="AM3907" i="1"/>
  <c r="AM3908" i="1"/>
  <c r="AM3909" i="1"/>
  <c r="AM3910" i="1"/>
  <c r="AM3911" i="1"/>
  <c r="AM3912" i="1"/>
  <c r="AM3913" i="1"/>
  <c r="AM3914" i="1"/>
  <c r="AM3915" i="1"/>
  <c r="AM3916" i="1"/>
  <c r="AM3917" i="1"/>
  <c r="AM3918" i="1"/>
  <c r="AM3919" i="1"/>
  <c r="AM3920" i="1"/>
  <c r="AM3921" i="1"/>
  <c r="AM3922" i="1"/>
  <c r="AM3923" i="1"/>
  <c r="AM3924" i="1"/>
  <c r="AM3925" i="1"/>
  <c r="AM3926" i="1"/>
  <c r="AM3927" i="1"/>
  <c r="AM3928" i="1"/>
  <c r="AM3929" i="1"/>
  <c r="AM3930" i="1"/>
  <c r="AM3931" i="1"/>
  <c r="AM3932" i="1"/>
  <c r="AM3933" i="1"/>
  <c r="AM3934" i="1"/>
  <c r="AM3935" i="1"/>
  <c r="AM3936" i="1"/>
  <c r="AM3937" i="1"/>
  <c r="AM3938" i="1"/>
  <c r="AM3939" i="1"/>
  <c r="AM3940" i="1"/>
  <c r="AM3941" i="1"/>
  <c r="AM3942" i="1"/>
  <c r="AM3943" i="1"/>
  <c r="AM3944" i="1"/>
  <c r="AM3945" i="1"/>
  <c r="AM3946" i="1"/>
  <c r="AM3947" i="1"/>
  <c r="AM3948" i="1"/>
  <c r="AM3949" i="1"/>
  <c r="AM3950" i="1"/>
  <c r="AM3951" i="1"/>
  <c r="AM3952" i="1"/>
  <c r="AM3953" i="1"/>
  <c r="AM3954" i="1"/>
  <c r="AM3955" i="1"/>
  <c r="AM3956" i="1"/>
  <c r="AM3957" i="1"/>
  <c r="AM3958" i="1"/>
  <c r="AM3959" i="1"/>
  <c r="AM3960" i="1"/>
  <c r="AM3961" i="1"/>
  <c r="AM3962" i="1"/>
  <c r="AM3963" i="1"/>
  <c r="AM3964" i="1"/>
  <c r="AM3965" i="1"/>
  <c r="AM3966" i="1"/>
  <c r="AM3967" i="1"/>
  <c r="AM3968" i="1"/>
  <c r="AM3969" i="1"/>
  <c r="AM3970" i="1"/>
  <c r="AM3971" i="1"/>
  <c r="AM3972" i="1"/>
  <c r="AM3973" i="1"/>
  <c r="AM3974" i="1"/>
  <c r="AM3975" i="1"/>
  <c r="AM3976" i="1"/>
  <c r="AM3977" i="1"/>
  <c r="AM3978" i="1"/>
  <c r="AM3979" i="1"/>
  <c r="AM3980" i="1"/>
  <c r="AM3981" i="1"/>
  <c r="AM3982" i="1"/>
  <c r="AM3983" i="1"/>
  <c r="AM3984" i="1"/>
  <c r="AM3985" i="1"/>
  <c r="AM3986" i="1"/>
  <c r="AM3987" i="1"/>
  <c r="AM3988" i="1"/>
  <c r="AM3989" i="1"/>
  <c r="AM3990" i="1"/>
  <c r="AM3991" i="1"/>
  <c r="AM3992" i="1"/>
  <c r="AM3993" i="1"/>
  <c r="AM3994" i="1"/>
  <c r="AM3995" i="1"/>
  <c r="AM3996" i="1"/>
  <c r="AM3997" i="1"/>
  <c r="AM3998" i="1"/>
  <c r="AM3999" i="1"/>
  <c r="AM4000" i="1"/>
  <c r="AM4001" i="1"/>
  <c r="AM4002" i="1"/>
  <c r="AM4003" i="1"/>
  <c r="AM4004" i="1"/>
  <c r="AM4005" i="1"/>
  <c r="AM4006" i="1"/>
  <c r="AM4007" i="1"/>
  <c r="AM4008" i="1"/>
  <c r="AM4009" i="1"/>
  <c r="AM4010" i="1"/>
  <c r="AM4011" i="1"/>
  <c r="AM4012" i="1"/>
  <c r="AM4013" i="1"/>
  <c r="AM4014" i="1"/>
  <c r="AM4015" i="1"/>
  <c r="AM4016" i="1"/>
  <c r="AM4017" i="1"/>
  <c r="AM4018" i="1"/>
  <c r="AM4019" i="1"/>
  <c r="AM4020" i="1"/>
  <c r="AM4021" i="1"/>
  <c r="AM4022" i="1"/>
  <c r="AM4023" i="1"/>
  <c r="AM4024" i="1"/>
  <c r="AM4025" i="1"/>
  <c r="AM4026" i="1"/>
  <c r="AM4027" i="1"/>
  <c r="AM4028" i="1"/>
  <c r="AM4029" i="1"/>
  <c r="AM4030" i="1"/>
  <c r="AM4031" i="1"/>
  <c r="AM4032" i="1"/>
  <c r="AM4033" i="1"/>
  <c r="AM4034" i="1"/>
  <c r="AM4035" i="1"/>
  <c r="AM4036" i="1"/>
  <c r="AM4037" i="1"/>
  <c r="AM4038" i="1"/>
  <c r="AM4039" i="1"/>
  <c r="AM4040" i="1"/>
  <c r="AM4041" i="1"/>
  <c r="AM4042" i="1"/>
  <c r="AM4043" i="1"/>
  <c r="AM4044" i="1"/>
  <c r="AM4045" i="1"/>
  <c r="AM4046" i="1"/>
  <c r="AM4047" i="1"/>
  <c r="AM4048" i="1"/>
  <c r="AM4049" i="1"/>
  <c r="AM4050" i="1"/>
  <c r="AM4051" i="1"/>
  <c r="AM4052" i="1"/>
  <c r="AM4263" i="1"/>
  <c r="AN4263" i="1" s="1"/>
  <c r="AM4306" i="1"/>
  <c r="AM4307" i="1"/>
  <c r="AM4308" i="1"/>
  <c r="AM4309" i="1"/>
  <c r="AM4310" i="1"/>
  <c r="AM4311" i="1"/>
  <c r="AM4312" i="1"/>
  <c r="AM4313" i="1"/>
  <c r="AM4314" i="1"/>
  <c r="AM4315" i="1"/>
  <c r="AM4316" i="1"/>
  <c r="AM4317" i="1"/>
  <c r="AM4318" i="1"/>
  <c r="AM4319" i="1"/>
  <c r="AM4320" i="1"/>
  <c r="AM4321" i="1"/>
  <c r="AM4322" i="1"/>
  <c r="AM4323" i="1"/>
  <c r="AM4324" i="1"/>
  <c r="AM4325" i="1"/>
  <c r="AM4326" i="1"/>
  <c r="AM4327" i="1"/>
  <c r="AM4328" i="1"/>
  <c r="AM4329" i="1"/>
  <c r="AM4330" i="1"/>
  <c r="AM4331" i="1"/>
  <c r="AM4332" i="1"/>
  <c r="AM4333" i="1"/>
  <c r="AM4334" i="1"/>
  <c r="AM4335" i="1"/>
  <c r="AM4336" i="1"/>
  <c r="AM4337" i="1"/>
  <c r="AM4338" i="1"/>
  <c r="AM4339" i="1"/>
  <c r="AM4340" i="1"/>
  <c r="AM4341" i="1"/>
  <c r="AM4342" i="1"/>
  <c r="AM4343" i="1"/>
  <c r="AM4344" i="1"/>
  <c r="AM4345" i="1"/>
  <c r="AM4346" i="1"/>
  <c r="AM4347" i="1"/>
  <c r="AM4348" i="1"/>
  <c r="AM4349" i="1"/>
  <c r="AM4350" i="1"/>
  <c r="AM4351" i="1"/>
  <c r="AM4352" i="1"/>
  <c r="AM4353" i="1"/>
  <c r="AM4354" i="1"/>
  <c r="AM4355" i="1"/>
  <c r="AM4356" i="1"/>
  <c r="AM4357" i="1"/>
  <c r="AM4358" i="1"/>
  <c r="AM4359" i="1"/>
  <c r="AM4360" i="1"/>
  <c r="AM4361" i="1"/>
  <c r="AM4362" i="1"/>
  <c r="AM4363" i="1"/>
  <c r="AM4364" i="1"/>
  <c r="AM4365" i="1"/>
  <c r="AM4366" i="1"/>
  <c r="AM4367" i="1"/>
  <c r="AM4368" i="1"/>
  <c r="AM4369" i="1"/>
  <c r="AM4370" i="1"/>
  <c r="AM4371" i="1"/>
  <c r="AM4372" i="1"/>
  <c r="AM4373" i="1"/>
  <c r="AM4374" i="1"/>
  <c r="AM4375" i="1"/>
  <c r="AM4376" i="1"/>
  <c r="AM4377" i="1"/>
  <c r="AM4378" i="1"/>
  <c r="AM4379" i="1"/>
  <c r="AM4380" i="1"/>
  <c r="AM4381" i="1"/>
  <c r="AM4382" i="1"/>
  <c r="AM4383" i="1"/>
  <c r="AM4384" i="1"/>
  <c r="AM4385" i="1"/>
  <c r="AM4386" i="1"/>
  <c r="AM4387" i="1"/>
  <c r="AM4388" i="1"/>
  <c r="AM4389" i="1"/>
  <c r="AM4390" i="1"/>
  <c r="AM4391" i="1"/>
  <c r="AM4392" i="1"/>
  <c r="AM4393" i="1"/>
  <c r="AM4394" i="1"/>
  <c r="AM4395" i="1"/>
  <c r="AM4396" i="1"/>
  <c r="AM4397" i="1"/>
  <c r="AM4398" i="1"/>
  <c r="AM4399" i="1"/>
  <c r="AM4400" i="1"/>
  <c r="AM4401" i="1"/>
  <c r="AM4402" i="1"/>
  <c r="AM4403" i="1"/>
  <c r="AM4404" i="1"/>
  <c r="AM4405" i="1"/>
  <c r="AM4406" i="1"/>
  <c r="AM4407" i="1"/>
  <c r="AM4408" i="1"/>
  <c r="AM4409" i="1"/>
  <c r="AM4410" i="1"/>
  <c r="AM4411" i="1"/>
  <c r="AM4412" i="1"/>
  <c r="AM4413" i="1"/>
  <c r="AM4414" i="1"/>
  <c r="AM4415" i="1"/>
  <c r="AM4416" i="1"/>
  <c r="AM4417" i="1"/>
  <c r="AM4418" i="1"/>
  <c r="AM4419" i="1"/>
  <c r="AM4420" i="1"/>
  <c r="AM4421" i="1"/>
  <c r="AM4422" i="1"/>
  <c r="AM4423" i="1"/>
  <c r="AM4424" i="1"/>
  <c r="AM4425" i="1"/>
  <c r="AM4426" i="1"/>
  <c r="AM4427" i="1"/>
  <c r="AM4428" i="1"/>
  <c r="AM4429" i="1"/>
  <c r="AM4430" i="1"/>
  <c r="AM4431" i="1"/>
  <c r="AM4432" i="1"/>
  <c r="AM4433" i="1"/>
  <c r="AM4434" i="1"/>
  <c r="AM4435" i="1"/>
  <c r="AM4436" i="1"/>
  <c r="AM4437" i="1"/>
  <c r="AM4438" i="1"/>
  <c r="AM4439" i="1"/>
  <c r="AM4440" i="1"/>
  <c r="AM4441" i="1"/>
  <c r="AM4442" i="1"/>
  <c r="AM4443" i="1"/>
  <c r="AM4444" i="1"/>
  <c r="AM4445" i="1"/>
  <c r="AM4446" i="1"/>
  <c r="AM4447" i="1"/>
  <c r="AM4448" i="1"/>
  <c r="AM4449" i="1"/>
  <c r="AM4450" i="1"/>
  <c r="AM4451" i="1"/>
  <c r="AM4452" i="1"/>
  <c r="AM4453" i="1"/>
  <c r="AM4454" i="1"/>
  <c r="AM4455" i="1"/>
  <c r="AM4456" i="1"/>
  <c r="AM4457" i="1"/>
  <c r="AM4458" i="1"/>
  <c r="AM4459" i="1"/>
  <c r="AM4460" i="1"/>
  <c r="AM4461" i="1"/>
  <c r="AM4462" i="1"/>
  <c r="AM4463" i="1"/>
  <c r="AM4464" i="1"/>
  <c r="AM4465" i="1"/>
  <c r="AM4466" i="1"/>
  <c r="AM4467" i="1"/>
  <c r="AM4468" i="1"/>
  <c r="AM4469" i="1"/>
  <c r="AM4470" i="1"/>
  <c r="AM4471" i="1"/>
  <c r="AM4472" i="1"/>
  <c r="AM4473" i="1"/>
  <c r="AM4474" i="1"/>
  <c r="AM4475" i="1"/>
  <c r="AM4476" i="1"/>
  <c r="AM4477" i="1"/>
  <c r="AM4478" i="1"/>
  <c r="AM4479" i="1"/>
  <c r="AM4480" i="1"/>
  <c r="AM4481" i="1"/>
  <c r="AM4482" i="1"/>
  <c r="AM4483" i="1"/>
  <c r="AM4484" i="1"/>
  <c r="AM4485" i="1"/>
  <c r="AM4486" i="1"/>
  <c r="AM4487" i="1"/>
  <c r="AM4488" i="1"/>
  <c r="AM4489" i="1"/>
  <c r="AM4490" i="1"/>
  <c r="AM4491" i="1"/>
  <c r="AM4492" i="1"/>
  <c r="AM4493" i="1"/>
  <c r="AM4494" i="1"/>
  <c r="AM4495" i="1"/>
  <c r="AM4496" i="1"/>
  <c r="AM4497" i="1"/>
  <c r="AM4498" i="1"/>
  <c r="AM4499" i="1"/>
  <c r="AM4500" i="1"/>
  <c r="AM4501" i="1"/>
  <c r="AM4502" i="1"/>
  <c r="AM4503" i="1"/>
  <c r="AM4504" i="1"/>
  <c r="AM4505" i="1"/>
  <c r="AM4506" i="1"/>
  <c r="AM4507" i="1"/>
  <c r="AM4508" i="1"/>
  <c r="AM4509" i="1"/>
  <c r="AM4510" i="1"/>
  <c r="AM4511" i="1"/>
  <c r="AM4512" i="1"/>
  <c r="AM4513" i="1"/>
  <c r="AM4514" i="1"/>
  <c r="AM4515" i="1"/>
  <c r="AM4516" i="1"/>
  <c r="AM4517" i="1"/>
  <c r="AM4518" i="1"/>
  <c r="AM4519" i="1"/>
  <c r="AM4520" i="1"/>
  <c r="AM4521" i="1"/>
  <c r="AM4522" i="1"/>
  <c r="AM4523" i="1"/>
  <c r="AM4524" i="1"/>
  <c r="AM4525" i="1"/>
  <c r="AM4526" i="1"/>
  <c r="AM4527" i="1"/>
  <c r="AM4528" i="1"/>
  <c r="AM4529" i="1"/>
  <c r="AM4530" i="1"/>
  <c r="AM4531" i="1"/>
  <c r="AM4532" i="1"/>
  <c r="AM4533" i="1"/>
  <c r="AM4534" i="1"/>
  <c r="AM4535" i="1"/>
  <c r="AM4536" i="1"/>
  <c r="AM4537" i="1"/>
  <c r="AM4538" i="1"/>
  <c r="AM4539" i="1"/>
  <c r="AM4540" i="1"/>
  <c r="AM4541" i="1"/>
  <c r="AM4542" i="1"/>
  <c r="AM4543" i="1"/>
  <c r="AM4544" i="1"/>
  <c r="AM4545" i="1"/>
  <c r="AM4546" i="1"/>
  <c r="AM4547" i="1"/>
  <c r="AM4548" i="1"/>
  <c r="AM4549" i="1"/>
  <c r="AM4550" i="1"/>
  <c r="AM4551" i="1"/>
  <c r="AM4552" i="1"/>
  <c r="AM4553" i="1"/>
  <c r="AM4554" i="1"/>
  <c r="AM4555" i="1"/>
  <c r="AM4556" i="1"/>
  <c r="AM4557" i="1"/>
  <c r="AM4558" i="1"/>
  <c r="AM4559" i="1"/>
  <c r="AM4560" i="1"/>
  <c r="AM4561" i="1"/>
  <c r="AM4562" i="1"/>
  <c r="AM4563" i="1"/>
  <c r="AM4564" i="1"/>
  <c r="AM4565" i="1"/>
  <c r="AM4566" i="1"/>
  <c r="AM4567" i="1"/>
  <c r="AM4568" i="1"/>
  <c r="AM4569" i="1"/>
  <c r="AM4570" i="1"/>
  <c r="AM4571" i="1"/>
  <c r="AM4572" i="1"/>
  <c r="AM4573" i="1"/>
  <c r="AM4574" i="1"/>
  <c r="AM4575" i="1"/>
  <c r="AM4576" i="1"/>
  <c r="AM4577" i="1"/>
  <c r="AM4578" i="1"/>
  <c r="AM4579" i="1"/>
  <c r="AM4580" i="1"/>
  <c r="AM4581" i="1"/>
  <c r="AM4582" i="1"/>
  <c r="AM4583" i="1"/>
  <c r="AM4584" i="1"/>
  <c r="AM4585" i="1"/>
  <c r="AM4586" i="1"/>
  <c r="AM4587" i="1"/>
  <c r="AM4588" i="1"/>
  <c r="AM4589" i="1"/>
  <c r="AM4590" i="1"/>
  <c r="AM4591" i="1"/>
  <c r="AM4592" i="1"/>
  <c r="AM4593" i="1"/>
  <c r="AM4594" i="1"/>
  <c r="AM4595" i="1"/>
  <c r="AM4596" i="1"/>
  <c r="AM4597" i="1"/>
  <c r="AM4598" i="1"/>
  <c r="AM4599" i="1"/>
  <c r="AM4600" i="1"/>
  <c r="AM4601" i="1"/>
  <c r="AM4602" i="1"/>
  <c r="AM4603" i="1"/>
  <c r="AM4604" i="1"/>
  <c r="AM4605" i="1"/>
  <c r="AM4606" i="1"/>
  <c r="AM4607" i="1"/>
  <c r="AM4608" i="1"/>
  <c r="AM4609" i="1"/>
  <c r="AM4610" i="1"/>
  <c r="AM4611" i="1"/>
  <c r="AM4612" i="1"/>
  <c r="AM4613" i="1"/>
  <c r="AM4614" i="1"/>
  <c r="AM4615" i="1"/>
  <c r="AM4616" i="1"/>
  <c r="AM4617" i="1"/>
  <c r="AM4618" i="1"/>
  <c r="AM4619" i="1"/>
  <c r="AM4620" i="1"/>
  <c r="AM4621" i="1"/>
  <c r="AM4622" i="1"/>
  <c r="AM4623" i="1"/>
  <c r="AM4624" i="1"/>
  <c r="AM4625" i="1"/>
  <c r="AM4626" i="1"/>
  <c r="AM4627" i="1"/>
  <c r="AM4628" i="1"/>
  <c r="AM4629" i="1"/>
  <c r="AM4630" i="1"/>
  <c r="AM4631" i="1"/>
  <c r="AM4632" i="1"/>
  <c r="AM4633" i="1"/>
  <c r="AM4634" i="1"/>
  <c r="AM4635" i="1"/>
  <c r="AM4636" i="1"/>
  <c r="AM4637" i="1"/>
  <c r="AM4638" i="1"/>
  <c r="AM4639" i="1"/>
  <c r="AM4640" i="1"/>
  <c r="AM4641" i="1"/>
  <c r="AM4642" i="1"/>
  <c r="AM4643" i="1"/>
  <c r="AM4644" i="1"/>
  <c r="AM4645" i="1"/>
  <c r="AM4646" i="1"/>
  <c r="AM4647" i="1"/>
  <c r="AM4648" i="1"/>
  <c r="AM4649" i="1"/>
  <c r="AM4650" i="1"/>
  <c r="AM4651" i="1"/>
  <c r="AM4652" i="1"/>
  <c r="AM4653" i="1"/>
  <c r="AM4654" i="1"/>
  <c r="AM4655" i="1"/>
  <c r="AM4656" i="1"/>
  <c r="AM4657" i="1"/>
  <c r="AM4658" i="1"/>
  <c r="AM4659" i="1"/>
  <c r="AM4660" i="1"/>
  <c r="AM4661" i="1"/>
  <c r="AM4662" i="1"/>
  <c r="AM4663" i="1"/>
  <c r="AM4664" i="1"/>
  <c r="AM4665" i="1"/>
  <c r="AM4666" i="1"/>
  <c r="AM4667" i="1"/>
  <c r="AM4668" i="1"/>
  <c r="AM4669" i="1"/>
  <c r="AM4670" i="1"/>
  <c r="AM4671" i="1"/>
  <c r="AM4672" i="1"/>
  <c r="AM4673" i="1"/>
  <c r="AM4674" i="1"/>
  <c r="AM4675" i="1"/>
  <c r="AM4676" i="1"/>
  <c r="AM4677" i="1"/>
  <c r="AM4678" i="1"/>
  <c r="AM4679" i="1"/>
  <c r="AM4680" i="1"/>
  <c r="AM4681" i="1"/>
  <c r="AM4682" i="1"/>
  <c r="AM4683" i="1"/>
  <c r="AM4684" i="1"/>
  <c r="AM4685" i="1"/>
  <c r="AM4686" i="1"/>
  <c r="AM4687" i="1"/>
  <c r="AM4688" i="1"/>
  <c r="AM4689" i="1"/>
  <c r="AM4690" i="1"/>
  <c r="AM4691" i="1"/>
  <c r="AM4692" i="1"/>
  <c r="AM4693" i="1"/>
  <c r="AM4694" i="1"/>
  <c r="AM4695" i="1"/>
  <c r="AM4696" i="1"/>
  <c r="AM4697" i="1"/>
  <c r="AM4698" i="1"/>
  <c r="AM4699" i="1"/>
  <c r="AM4700" i="1"/>
  <c r="AM4701" i="1"/>
  <c r="AM4702" i="1"/>
  <c r="AM4703" i="1"/>
  <c r="AM4704" i="1"/>
  <c r="AM4705" i="1"/>
  <c r="AM4706" i="1"/>
  <c r="AM4707" i="1"/>
  <c r="AM4708" i="1"/>
  <c r="AM4709" i="1"/>
  <c r="AM4710" i="1"/>
  <c r="AM4711" i="1"/>
  <c r="AM4712" i="1"/>
  <c r="AM4713" i="1"/>
  <c r="AM4714" i="1"/>
  <c r="AM4715" i="1"/>
  <c r="AM4716" i="1"/>
  <c r="AM4717" i="1"/>
  <c r="AM4718" i="1"/>
  <c r="AM4719" i="1"/>
  <c r="AM4720" i="1"/>
  <c r="AM4721" i="1"/>
  <c r="AM4722" i="1"/>
  <c r="AM4723" i="1"/>
  <c r="AM4724" i="1"/>
  <c r="AM4725" i="1"/>
  <c r="AM4726" i="1"/>
  <c r="AM4727" i="1"/>
  <c r="AM4728" i="1"/>
  <c r="AM4729" i="1"/>
  <c r="AM4730" i="1"/>
  <c r="AM4731" i="1"/>
  <c r="AM4732" i="1"/>
  <c r="AM4733" i="1"/>
  <c r="AM4734" i="1"/>
  <c r="AM4735" i="1"/>
  <c r="AM4736" i="1"/>
  <c r="AM4737" i="1"/>
  <c r="AM4738" i="1"/>
  <c r="AM4739" i="1"/>
  <c r="AM4740" i="1"/>
  <c r="AM4741" i="1"/>
  <c r="AM4742" i="1"/>
  <c r="AM4743" i="1"/>
  <c r="AM4744" i="1"/>
  <c r="AM4745" i="1"/>
  <c r="AM4746" i="1"/>
  <c r="AM4747" i="1"/>
  <c r="AM4748" i="1"/>
  <c r="AM4749" i="1"/>
  <c r="AM4750" i="1"/>
  <c r="AM4751" i="1"/>
  <c r="AM4752" i="1"/>
  <c r="AM4753" i="1"/>
  <c r="AM4754" i="1"/>
  <c r="AM4755" i="1"/>
  <c r="AM4756" i="1"/>
  <c r="AM4757" i="1"/>
  <c r="AM4758" i="1"/>
  <c r="AM4759" i="1"/>
  <c r="AM4760" i="1"/>
  <c r="AM4761" i="1"/>
  <c r="AM4762" i="1"/>
  <c r="AM4763" i="1"/>
  <c r="AM4764" i="1"/>
  <c r="AM4765" i="1"/>
  <c r="AM4766" i="1"/>
  <c r="AM4767" i="1"/>
  <c r="AM4768" i="1"/>
  <c r="AM4769" i="1"/>
  <c r="AM4770" i="1"/>
  <c r="AM4771" i="1"/>
  <c r="AM4772" i="1"/>
  <c r="AM4773" i="1"/>
  <c r="AM4774" i="1"/>
  <c r="AM4775" i="1"/>
  <c r="AM4776" i="1"/>
  <c r="AM4777" i="1"/>
  <c r="AM4778" i="1"/>
  <c r="AM4779" i="1"/>
  <c r="AM4780" i="1"/>
  <c r="AM4781" i="1"/>
  <c r="AM4782" i="1"/>
  <c r="AM4783" i="1"/>
  <c r="AM4784" i="1"/>
  <c r="AM4785" i="1"/>
  <c r="AM4786" i="1"/>
  <c r="AM4787" i="1"/>
  <c r="AM4788" i="1"/>
  <c r="AM4789" i="1"/>
  <c r="AM4790" i="1"/>
  <c r="AM4791" i="1"/>
  <c r="AM4792" i="1"/>
  <c r="AM4793" i="1"/>
  <c r="AM4794" i="1"/>
  <c r="AM4795" i="1"/>
  <c r="AM4796" i="1"/>
  <c r="AM4797" i="1"/>
  <c r="AM4798" i="1"/>
  <c r="AM4799" i="1"/>
  <c r="AM4800" i="1"/>
  <c r="AM4801" i="1"/>
  <c r="AM4802" i="1"/>
  <c r="AM4803" i="1"/>
  <c r="AM4804" i="1"/>
  <c r="AM4805" i="1"/>
  <c r="AM4806" i="1"/>
  <c r="AM4807" i="1"/>
  <c r="AM4808" i="1"/>
  <c r="AM4809" i="1"/>
  <c r="AM4810" i="1"/>
  <c r="AM4811" i="1"/>
  <c r="AM4812" i="1"/>
  <c r="AM4813" i="1"/>
  <c r="AM4814" i="1"/>
  <c r="AM4815" i="1"/>
  <c r="AM4816" i="1"/>
  <c r="AM4817" i="1"/>
  <c r="AM4818" i="1"/>
  <c r="AM4819" i="1"/>
  <c r="AM4820" i="1"/>
  <c r="AM4821" i="1"/>
  <c r="AM4822" i="1"/>
  <c r="AM4823" i="1"/>
  <c r="AM4824" i="1"/>
  <c r="AM4825" i="1"/>
  <c r="AM4826" i="1"/>
  <c r="AM4827" i="1"/>
  <c r="AM4828" i="1"/>
  <c r="AM4829" i="1"/>
  <c r="AM4830" i="1"/>
  <c r="AM4831" i="1"/>
  <c r="AM4832" i="1"/>
  <c r="AM4833" i="1"/>
  <c r="AM4834" i="1"/>
  <c r="AM4835" i="1"/>
  <c r="AM4836" i="1"/>
  <c r="AM4837" i="1"/>
  <c r="AM4838" i="1"/>
  <c r="AM4839" i="1"/>
  <c r="AM4840" i="1"/>
  <c r="AM4841" i="1"/>
  <c r="AM4842" i="1"/>
  <c r="AM4843" i="1"/>
  <c r="AM4844" i="1"/>
  <c r="AM4845" i="1"/>
  <c r="AM4846" i="1"/>
  <c r="AM4847" i="1"/>
  <c r="AM4848" i="1"/>
  <c r="AM4849" i="1"/>
  <c r="AM4850" i="1"/>
  <c r="AM4851" i="1"/>
  <c r="AM4852" i="1"/>
  <c r="AM4853" i="1"/>
  <c r="AM4854" i="1"/>
  <c r="AM4855" i="1"/>
  <c r="AM4856" i="1"/>
  <c r="AM4857" i="1"/>
  <c r="AM4858" i="1"/>
  <c r="AM4859" i="1"/>
  <c r="AM4860" i="1"/>
  <c r="AM4861" i="1"/>
  <c r="AM4862" i="1"/>
  <c r="AM4863" i="1"/>
  <c r="AM4864" i="1"/>
  <c r="AM4865" i="1"/>
  <c r="AM4866" i="1"/>
  <c r="AM4867" i="1"/>
  <c r="AM4868" i="1"/>
  <c r="AM4869" i="1"/>
  <c r="AM4870" i="1"/>
  <c r="AM4871" i="1"/>
  <c r="AM4872" i="1"/>
  <c r="AM4873" i="1"/>
  <c r="AM4874" i="1"/>
  <c r="AM4875" i="1"/>
  <c r="AM4876" i="1"/>
  <c r="AM4877" i="1"/>
  <c r="AM4878" i="1"/>
  <c r="AM4879" i="1"/>
  <c r="AM4880" i="1"/>
  <c r="AM4881" i="1"/>
  <c r="AM4882" i="1"/>
  <c r="AM4883" i="1"/>
  <c r="AM4884" i="1"/>
  <c r="AM4885" i="1"/>
  <c r="AM4886" i="1"/>
  <c r="AM4887" i="1"/>
  <c r="AM4888" i="1"/>
  <c r="AM4889" i="1"/>
  <c r="AM4890" i="1"/>
  <c r="AM4891" i="1"/>
  <c r="AM4892" i="1"/>
  <c r="AM4893" i="1"/>
  <c r="AM4894" i="1"/>
  <c r="AM4895" i="1"/>
  <c r="AM4896" i="1"/>
  <c r="AM4897" i="1"/>
  <c r="AM4898" i="1"/>
  <c r="AM4899" i="1"/>
  <c r="AM4900" i="1"/>
  <c r="AM4901" i="1"/>
  <c r="AM4902" i="1"/>
  <c r="AM4903" i="1"/>
  <c r="AM4904" i="1"/>
  <c r="AM4905" i="1"/>
  <c r="AM4906" i="1"/>
  <c r="AM4907" i="1"/>
  <c r="AM4908" i="1"/>
  <c r="AM4909" i="1"/>
  <c r="AM4910" i="1"/>
  <c r="AM4911" i="1"/>
  <c r="AM4912" i="1"/>
  <c r="AM4913" i="1"/>
  <c r="AM4914" i="1"/>
  <c r="AM4915" i="1"/>
  <c r="AM4916" i="1"/>
  <c r="AM4917" i="1"/>
  <c r="AM4918" i="1"/>
  <c r="AM4919" i="1"/>
  <c r="AM4920" i="1"/>
  <c r="AM4921" i="1"/>
  <c r="AM4922" i="1"/>
  <c r="AM4923" i="1"/>
  <c r="AM4924" i="1"/>
  <c r="AM4925" i="1"/>
  <c r="AM4926" i="1"/>
  <c r="AM4927" i="1"/>
  <c r="AM4928" i="1"/>
  <c r="AM4929" i="1"/>
  <c r="AM4930" i="1"/>
  <c r="AM4931" i="1"/>
  <c r="AM4932" i="1"/>
  <c r="AM4933" i="1"/>
  <c r="AM4934" i="1"/>
  <c r="AM4935" i="1"/>
  <c r="AM4936" i="1"/>
  <c r="AM4937" i="1"/>
  <c r="AM4938" i="1"/>
  <c r="AM4939" i="1"/>
  <c r="AM4940" i="1"/>
  <c r="AM4941" i="1"/>
  <c r="AM4942" i="1"/>
  <c r="AM4943" i="1"/>
  <c r="AM4944" i="1"/>
  <c r="AM4945" i="1"/>
  <c r="AM4946" i="1"/>
  <c r="AM4947" i="1"/>
  <c r="AM4948" i="1"/>
  <c r="AM4949" i="1"/>
  <c r="AM4950" i="1"/>
  <c r="AM4951" i="1"/>
  <c r="AM4952" i="1"/>
  <c r="AM4953" i="1"/>
  <c r="AM4954" i="1"/>
  <c r="AM4955" i="1"/>
  <c r="AM4956" i="1"/>
  <c r="AM4957" i="1"/>
  <c r="AM4958" i="1"/>
  <c r="AM4959" i="1"/>
  <c r="AM4960" i="1"/>
  <c r="AM4961" i="1"/>
  <c r="AM4962" i="1"/>
  <c r="AM4963" i="1"/>
  <c r="AM4964" i="1"/>
  <c r="AM4965" i="1"/>
  <c r="AM4966" i="1"/>
  <c r="AM4967" i="1"/>
  <c r="AM4968" i="1"/>
  <c r="AM4969" i="1"/>
  <c r="AM4970" i="1"/>
  <c r="AM4971" i="1"/>
  <c r="AM4972" i="1"/>
  <c r="AM4973" i="1"/>
  <c r="AM4974" i="1"/>
  <c r="AM4975" i="1"/>
  <c r="AM4976" i="1"/>
  <c r="AM4977" i="1"/>
  <c r="AM4978" i="1"/>
  <c r="AM4979" i="1"/>
  <c r="AM4980" i="1"/>
  <c r="AM4981" i="1"/>
  <c r="AM4982" i="1"/>
  <c r="AM4983" i="1"/>
  <c r="AM4984" i="1"/>
  <c r="AM4985" i="1"/>
  <c r="AM4986" i="1"/>
  <c r="AM4987" i="1"/>
  <c r="AM4988" i="1"/>
  <c r="AM4989" i="1"/>
  <c r="AM4990" i="1"/>
  <c r="AM4991" i="1"/>
  <c r="AM4992" i="1"/>
  <c r="AM4993" i="1"/>
  <c r="AM4994" i="1"/>
  <c r="AM4995" i="1"/>
  <c r="AM4996" i="1"/>
  <c r="AM4997" i="1"/>
  <c r="AM4998" i="1"/>
  <c r="AM4999" i="1"/>
  <c r="AM5000" i="1"/>
  <c r="AM5001" i="1"/>
  <c r="AM5002" i="1"/>
  <c r="AM5003" i="1"/>
  <c r="AM5004" i="1"/>
  <c r="AM5005" i="1"/>
  <c r="AM5006" i="1"/>
  <c r="AM5007" i="1"/>
  <c r="AM5008" i="1"/>
  <c r="AM5009" i="1"/>
  <c r="AM5010" i="1"/>
  <c r="AM5011" i="1"/>
  <c r="AM5012" i="1"/>
  <c r="AM5013" i="1"/>
  <c r="AM5014" i="1"/>
  <c r="AM5015" i="1"/>
  <c r="AM5016" i="1"/>
  <c r="AM5017" i="1"/>
  <c r="AM5018" i="1"/>
  <c r="AM5019" i="1"/>
  <c r="AM5020" i="1"/>
  <c r="AM5021" i="1"/>
  <c r="AM5022" i="1"/>
  <c r="AM5023" i="1"/>
  <c r="AM5024" i="1"/>
  <c r="AM5025" i="1"/>
  <c r="AM5026" i="1"/>
  <c r="AM5027" i="1"/>
  <c r="AM5028" i="1"/>
  <c r="AM5029" i="1"/>
  <c r="AM5030" i="1"/>
  <c r="AM5031" i="1"/>
  <c r="AM5032" i="1"/>
  <c r="AM5033" i="1"/>
  <c r="AM5034" i="1"/>
  <c r="AM5035" i="1"/>
  <c r="AM5036" i="1"/>
  <c r="AM5037" i="1"/>
  <c r="AM5038" i="1"/>
  <c r="AM5039" i="1"/>
  <c r="AM5040" i="1"/>
  <c r="AM5041" i="1"/>
  <c r="AM5042" i="1"/>
  <c r="AM5043" i="1"/>
  <c r="AM5044" i="1"/>
  <c r="AM5045" i="1"/>
  <c r="AM5046" i="1"/>
  <c r="AM5047" i="1"/>
  <c r="AM5048" i="1"/>
  <c r="AM5049" i="1"/>
  <c r="AM5050" i="1"/>
  <c r="AM5051" i="1"/>
  <c r="AM5052" i="1"/>
  <c r="AM5053" i="1"/>
  <c r="AM5054" i="1"/>
  <c r="AM5055" i="1"/>
  <c r="AM5056" i="1"/>
  <c r="AM5057" i="1"/>
  <c r="AM5058" i="1"/>
  <c r="AM5059" i="1"/>
  <c r="AM5060" i="1"/>
  <c r="AM5061" i="1"/>
  <c r="AM5062" i="1"/>
  <c r="AM5063" i="1"/>
  <c r="AM5064" i="1"/>
  <c r="AM5065" i="1"/>
  <c r="AM5066" i="1"/>
  <c r="AM5067" i="1"/>
  <c r="AM5068" i="1"/>
  <c r="AM5069" i="1"/>
  <c r="AM5070" i="1"/>
  <c r="AM5071" i="1"/>
  <c r="AM5072" i="1"/>
  <c r="AM5073" i="1"/>
  <c r="AM5074" i="1"/>
  <c r="AM5075" i="1"/>
  <c r="AM5076" i="1"/>
  <c r="AM5077" i="1"/>
  <c r="AM5078" i="1"/>
  <c r="AM5079" i="1"/>
  <c r="AM5080" i="1"/>
  <c r="AM5081" i="1"/>
  <c r="AM5082" i="1"/>
  <c r="AM5083" i="1"/>
  <c r="AM5084" i="1"/>
  <c r="AM5085" i="1"/>
  <c r="AM5086" i="1"/>
  <c r="AM5087" i="1"/>
  <c r="AM5088" i="1"/>
  <c r="AM5089" i="1"/>
  <c r="AM5090" i="1"/>
  <c r="AM5091" i="1"/>
  <c r="AM5092" i="1"/>
  <c r="AM5093" i="1"/>
  <c r="AM5094" i="1"/>
  <c r="AM5095" i="1"/>
  <c r="AM5096" i="1"/>
  <c r="AM5097" i="1"/>
  <c r="AM5098" i="1"/>
  <c r="AM5099" i="1"/>
  <c r="AM5100" i="1"/>
  <c r="AM5101" i="1"/>
  <c r="AM5102" i="1"/>
  <c r="AM5103" i="1"/>
  <c r="AM5104" i="1"/>
  <c r="AM5105" i="1"/>
  <c r="AM5106" i="1"/>
  <c r="AM5107" i="1"/>
  <c r="AM5108" i="1"/>
  <c r="AM5109" i="1"/>
  <c r="AM5110" i="1"/>
  <c r="AM5111" i="1"/>
  <c r="AM5112" i="1"/>
  <c r="AM5113" i="1"/>
  <c r="AM5114" i="1"/>
  <c r="AM5115" i="1"/>
  <c r="AM5116" i="1"/>
  <c r="AM5117" i="1"/>
  <c r="AM5118" i="1"/>
  <c r="AM5119" i="1"/>
  <c r="AM5120" i="1"/>
  <c r="AM5121" i="1"/>
  <c r="AM5122" i="1"/>
  <c r="AM5123" i="1"/>
  <c r="AM5124" i="1"/>
  <c r="AM5125" i="1"/>
  <c r="AM5126" i="1"/>
  <c r="AM5127" i="1"/>
  <c r="AM5128" i="1"/>
  <c r="AM5129" i="1"/>
  <c r="AM5130" i="1"/>
  <c r="AM5131" i="1"/>
  <c r="AM5132" i="1"/>
  <c r="AM5133" i="1"/>
  <c r="AM5134" i="1"/>
  <c r="AM5135" i="1"/>
  <c r="AM5136" i="1"/>
  <c r="AM5137" i="1"/>
  <c r="AM5138" i="1"/>
  <c r="AM5139" i="1"/>
  <c r="AM5140" i="1"/>
  <c r="AM5141" i="1"/>
  <c r="AM5142" i="1"/>
  <c r="AM5143" i="1"/>
  <c r="AM5144" i="1"/>
  <c r="AM5145" i="1"/>
  <c r="AM5146" i="1"/>
  <c r="AM5147" i="1"/>
  <c r="AM5148" i="1"/>
  <c r="AM5149" i="1"/>
  <c r="AM5150" i="1"/>
  <c r="AM5151" i="1"/>
  <c r="AM5152" i="1"/>
  <c r="AM5153" i="1"/>
  <c r="AM5154" i="1"/>
  <c r="AM5155" i="1"/>
  <c r="AM5156" i="1"/>
  <c r="AM5157" i="1"/>
  <c r="AM5158" i="1"/>
  <c r="AM5159" i="1"/>
  <c r="AM5160" i="1"/>
  <c r="AM5161" i="1"/>
  <c r="AM5162" i="1"/>
  <c r="AM5163" i="1"/>
  <c r="AM5164" i="1"/>
  <c r="AM5165" i="1"/>
  <c r="AM5166" i="1"/>
  <c r="AM5167" i="1"/>
  <c r="AM5168" i="1"/>
  <c r="AM5169" i="1"/>
  <c r="AM5170" i="1"/>
  <c r="AM5171" i="1"/>
  <c r="AM5172" i="1"/>
  <c r="AM5173" i="1"/>
  <c r="AM5174" i="1"/>
  <c r="AM5175" i="1"/>
  <c r="AM5176" i="1"/>
  <c r="AM5177" i="1"/>
  <c r="AM5178" i="1"/>
  <c r="AM5179" i="1"/>
  <c r="AM5180" i="1"/>
  <c r="AM5181" i="1"/>
  <c r="AM5182" i="1"/>
  <c r="AM5183" i="1"/>
  <c r="AM5184" i="1"/>
  <c r="AM5185" i="1"/>
  <c r="AM5186" i="1"/>
  <c r="AM5187" i="1"/>
  <c r="AM5188" i="1"/>
  <c r="AM5189" i="1"/>
  <c r="AM5190" i="1"/>
  <c r="AM5191" i="1"/>
  <c r="AM5192" i="1"/>
  <c r="AM5193" i="1"/>
  <c r="AM5194" i="1"/>
  <c r="AM5195" i="1"/>
  <c r="AM5196" i="1"/>
  <c r="AM5197" i="1"/>
  <c r="AM5198" i="1"/>
  <c r="AM5199" i="1"/>
  <c r="AM5200" i="1"/>
  <c r="AM5201" i="1"/>
  <c r="AM5202" i="1"/>
  <c r="AM5203" i="1"/>
  <c r="AM5204" i="1"/>
  <c r="AM5205" i="1"/>
  <c r="AM5206" i="1"/>
  <c r="AM5207" i="1"/>
  <c r="AM5208" i="1"/>
  <c r="AM5209" i="1"/>
  <c r="AM5210" i="1"/>
  <c r="AM5211" i="1"/>
  <c r="AM5212" i="1"/>
  <c r="AM5213" i="1"/>
  <c r="AM5214" i="1"/>
  <c r="AM5215" i="1"/>
  <c r="AM5216" i="1"/>
  <c r="AM5217" i="1"/>
  <c r="AM5218" i="1"/>
  <c r="AM5219" i="1"/>
  <c r="AM5220" i="1"/>
  <c r="AM5221" i="1"/>
  <c r="AM5222" i="1"/>
  <c r="AM5223" i="1"/>
  <c r="AM5224" i="1"/>
  <c r="AM5225" i="1"/>
  <c r="AM5226" i="1"/>
  <c r="AM5227" i="1"/>
  <c r="AM5228" i="1"/>
  <c r="AM5229" i="1"/>
  <c r="AM5230" i="1"/>
  <c r="AM5231" i="1"/>
  <c r="AM5232" i="1"/>
  <c r="AM5233" i="1"/>
  <c r="AM5234" i="1"/>
  <c r="AM5235" i="1"/>
  <c r="AM5236" i="1"/>
  <c r="AM5237" i="1"/>
  <c r="AM5238" i="1"/>
  <c r="AM5239" i="1"/>
  <c r="AM5240" i="1"/>
  <c r="AM5241" i="1"/>
  <c r="AM5242" i="1"/>
  <c r="AM5243" i="1"/>
  <c r="AM5244" i="1"/>
  <c r="AM5245" i="1"/>
  <c r="AM5246" i="1"/>
  <c r="AM5247" i="1"/>
  <c r="AM5248" i="1"/>
  <c r="AM5249" i="1"/>
  <c r="AM5250" i="1"/>
  <c r="AM5251" i="1"/>
  <c r="AM5252" i="1"/>
  <c r="AM5253" i="1"/>
  <c r="AM5254" i="1"/>
  <c r="AM5255" i="1"/>
  <c r="AM5256" i="1"/>
  <c r="AM5257" i="1"/>
  <c r="AM5258" i="1"/>
  <c r="AM5259" i="1"/>
  <c r="AM5260" i="1"/>
  <c r="AM5261" i="1"/>
  <c r="AM5262" i="1"/>
  <c r="AM5263" i="1"/>
  <c r="AM5264" i="1"/>
  <c r="AM5265" i="1"/>
  <c r="AM5266" i="1"/>
  <c r="AM5267" i="1"/>
  <c r="AM5268" i="1"/>
  <c r="AM5269" i="1"/>
  <c r="AM5270" i="1"/>
  <c r="AM5271" i="1"/>
  <c r="AM5272" i="1"/>
  <c r="AM5273" i="1"/>
  <c r="AM5274" i="1"/>
  <c r="AM5275" i="1"/>
  <c r="AM5276" i="1"/>
  <c r="AM5277" i="1"/>
  <c r="AM5278" i="1"/>
  <c r="AM5279" i="1"/>
  <c r="AM5280" i="1"/>
  <c r="AM5281" i="1"/>
  <c r="AM5282" i="1"/>
  <c r="AM5283" i="1"/>
  <c r="AM5284" i="1"/>
  <c r="AM5285" i="1"/>
  <c r="AM5286" i="1"/>
  <c r="AM5287" i="1"/>
  <c r="AM5288" i="1"/>
  <c r="AM5289" i="1"/>
  <c r="AM5290" i="1"/>
  <c r="AM5291" i="1"/>
  <c r="AM5292" i="1"/>
  <c r="AM5293" i="1"/>
  <c r="AM5294" i="1"/>
  <c r="AM5295" i="1"/>
  <c r="AM5296" i="1"/>
  <c r="AM5297" i="1"/>
  <c r="AM5298" i="1"/>
  <c r="AM5299" i="1"/>
  <c r="AM5300" i="1"/>
  <c r="AM5301" i="1"/>
  <c r="AM5302" i="1"/>
  <c r="AM5303" i="1"/>
  <c r="AM5304" i="1"/>
  <c r="AM5305" i="1"/>
  <c r="AM5306" i="1"/>
  <c r="AM5307" i="1"/>
  <c r="AM5308" i="1"/>
  <c r="AM5309" i="1"/>
  <c r="AM5310" i="1"/>
  <c r="AM5311" i="1"/>
  <c r="AM5312" i="1"/>
  <c r="AM5313" i="1"/>
  <c r="AM5314" i="1"/>
  <c r="AM5315" i="1"/>
  <c r="AM5316" i="1"/>
  <c r="AM5317" i="1"/>
  <c r="AM5318" i="1"/>
  <c r="AM5319" i="1"/>
  <c r="AM5320" i="1"/>
  <c r="AM5321" i="1"/>
  <c r="AM5322" i="1"/>
  <c r="AM5323" i="1"/>
  <c r="AM5324" i="1"/>
  <c r="AM5325" i="1"/>
  <c r="AM5326" i="1"/>
  <c r="AM5327" i="1"/>
  <c r="AM5328" i="1"/>
  <c r="AM5329" i="1"/>
  <c r="AM5330" i="1"/>
  <c r="AM5331" i="1"/>
  <c r="AM5332" i="1"/>
  <c r="AM5333" i="1"/>
  <c r="AM5334" i="1"/>
  <c r="AM5335" i="1"/>
  <c r="AM5336" i="1"/>
  <c r="AM5337" i="1"/>
  <c r="AM5338" i="1"/>
  <c r="AM5339" i="1"/>
  <c r="AM5340" i="1"/>
  <c r="AM5341" i="1"/>
  <c r="AM5342" i="1"/>
  <c r="AM5343" i="1"/>
  <c r="AM5344" i="1"/>
  <c r="AM5345" i="1"/>
  <c r="AM5346" i="1"/>
  <c r="AM5347" i="1"/>
  <c r="AM5348" i="1"/>
  <c r="AM5349" i="1"/>
  <c r="AM5350" i="1"/>
  <c r="AM5351" i="1"/>
  <c r="AM5352" i="1"/>
  <c r="AM5353" i="1"/>
  <c r="AM5354" i="1"/>
  <c r="AM5355" i="1"/>
  <c r="AM5356" i="1"/>
  <c r="AM5357" i="1"/>
  <c r="AM5358" i="1"/>
  <c r="AM5359" i="1"/>
  <c r="AM5360" i="1"/>
  <c r="AM5361" i="1"/>
  <c r="AM5362" i="1"/>
  <c r="AM5363" i="1"/>
  <c r="AM5364" i="1"/>
  <c r="AM5365" i="1"/>
  <c r="AM5366" i="1"/>
  <c r="AM5367" i="1"/>
  <c r="AM5368" i="1"/>
  <c r="AM5369" i="1"/>
  <c r="AM5370" i="1"/>
  <c r="AM5371" i="1"/>
  <c r="AM5372" i="1"/>
  <c r="AM5373" i="1"/>
  <c r="AM5374" i="1"/>
  <c r="AM5375" i="1"/>
  <c r="AM5376" i="1"/>
  <c r="AM5377" i="1"/>
  <c r="AM5378" i="1"/>
  <c r="AM5379" i="1"/>
  <c r="AM5380" i="1"/>
  <c r="AM5381" i="1"/>
  <c r="AM5382" i="1"/>
  <c r="AM5383" i="1"/>
  <c r="AM5384" i="1"/>
  <c r="AM5385" i="1"/>
  <c r="AM5386" i="1"/>
  <c r="AM5387" i="1"/>
  <c r="AM5388" i="1"/>
  <c r="AM5389" i="1"/>
  <c r="AM5390" i="1"/>
  <c r="AM5391" i="1"/>
  <c r="AM5392" i="1"/>
  <c r="AM5393" i="1"/>
  <c r="AM5394" i="1"/>
  <c r="AM5395" i="1"/>
  <c r="AM5396" i="1"/>
  <c r="AM5397" i="1"/>
  <c r="AM5398" i="1"/>
  <c r="AM5399" i="1"/>
  <c r="AM5400" i="1"/>
  <c r="AM5401" i="1"/>
  <c r="AM5402" i="1"/>
  <c r="AM5403" i="1"/>
  <c r="AM5404" i="1"/>
  <c r="AM5405" i="1"/>
  <c r="AM5406" i="1"/>
  <c r="AM5407" i="1"/>
  <c r="AM5408" i="1"/>
  <c r="AM5409" i="1"/>
  <c r="AM5410" i="1"/>
  <c r="AM5411" i="1"/>
  <c r="AM5412" i="1"/>
  <c r="AM5413" i="1"/>
  <c r="AM5414" i="1"/>
  <c r="AM5415" i="1"/>
  <c r="AM5416" i="1"/>
  <c r="AM5417" i="1"/>
  <c r="AM5418" i="1"/>
  <c r="AM5419" i="1"/>
  <c r="AM5420" i="1"/>
  <c r="AM5421" i="1"/>
  <c r="AM5422" i="1"/>
  <c r="AM5423" i="1"/>
  <c r="AM5424" i="1"/>
  <c r="AM5425" i="1"/>
  <c r="AM5426" i="1"/>
  <c r="AM5427" i="1"/>
  <c r="AM5428" i="1"/>
  <c r="AM5429" i="1"/>
  <c r="AM5430" i="1"/>
  <c r="AM5431" i="1"/>
  <c r="AM5432" i="1"/>
  <c r="AM5433" i="1"/>
  <c r="AM5434" i="1"/>
  <c r="AM5435" i="1"/>
  <c r="AM5436" i="1"/>
  <c r="AM5437" i="1"/>
  <c r="AM5438" i="1"/>
  <c r="AM5439" i="1"/>
  <c r="AM5440" i="1"/>
  <c r="AM5441" i="1"/>
  <c r="AM5442" i="1"/>
  <c r="AM5443" i="1"/>
  <c r="AM5444" i="1"/>
  <c r="AM5445" i="1"/>
  <c r="AM5446" i="1"/>
  <c r="AM5447" i="1"/>
  <c r="AM5448" i="1"/>
  <c r="AM5449" i="1"/>
  <c r="AM5450" i="1"/>
  <c r="AM5451" i="1"/>
  <c r="AM5452" i="1"/>
  <c r="AM5453" i="1"/>
  <c r="AM5454" i="1"/>
  <c r="AM5455" i="1"/>
  <c r="AM5456" i="1"/>
  <c r="AM5457" i="1"/>
  <c r="AM5458" i="1"/>
  <c r="AM5459" i="1"/>
  <c r="AM5460" i="1"/>
  <c r="AM5461" i="1"/>
  <c r="AM5462" i="1"/>
  <c r="AM5463" i="1"/>
  <c r="AM5464" i="1"/>
  <c r="AM5465" i="1"/>
  <c r="AM5466" i="1"/>
  <c r="AM5467" i="1"/>
  <c r="AM5468" i="1"/>
  <c r="AM5469" i="1"/>
  <c r="AM5470" i="1"/>
  <c r="AM5471" i="1"/>
  <c r="AM5472" i="1"/>
  <c r="AM5473" i="1"/>
  <c r="AM5474" i="1"/>
  <c r="AM5475" i="1"/>
  <c r="AM5476" i="1"/>
  <c r="AM5477" i="1"/>
  <c r="AM5478" i="1"/>
  <c r="AM5479" i="1"/>
  <c r="AM5480" i="1"/>
  <c r="AM5481" i="1"/>
  <c r="AM5482" i="1"/>
  <c r="AM5483" i="1"/>
  <c r="AM5484" i="1"/>
  <c r="AM5485" i="1"/>
  <c r="AM5486" i="1"/>
  <c r="AM5487" i="1"/>
  <c r="AM5488" i="1"/>
  <c r="AM5489" i="1"/>
  <c r="AM5490" i="1"/>
  <c r="AM5491" i="1"/>
  <c r="AM5492" i="1"/>
  <c r="AM5493" i="1"/>
  <c r="AM5494" i="1"/>
  <c r="AM5495" i="1"/>
  <c r="AM5496" i="1"/>
  <c r="AM5497" i="1"/>
  <c r="AM5498" i="1"/>
  <c r="AM5499" i="1"/>
  <c r="AM5500" i="1"/>
  <c r="AM5501" i="1"/>
  <c r="AM5502" i="1"/>
  <c r="AM5503" i="1"/>
  <c r="AM5504" i="1"/>
  <c r="AM5505" i="1"/>
  <c r="AM5506" i="1"/>
  <c r="AM5507" i="1"/>
  <c r="AM5508" i="1"/>
  <c r="AM5509" i="1"/>
  <c r="AM5510" i="1"/>
  <c r="AM5511" i="1"/>
  <c r="AM5512" i="1"/>
  <c r="AM5513" i="1"/>
  <c r="AM5514" i="1"/>
  <c r="AM5515" i="1"/>
  <c r="AM5516" i="1"/>
  <c r="AM5517" i="1"/>
  <c r="AM5518" i="1"/>
  <c r="AM5519" i="1"/>
  <c r="AM5520" i="1"/>
  <c r="AM5521" i="1"/>
  <c r="AM5522" i="1"/>
  <c r="AM5523" i="1"/>
  <c r="AM5524" i="1"/>
  <c r="AM5525" i="1"/>
  <c r="AM5526" i="1"/>
  <c r="AM5527" i="1"/>
  <c r="AM5528" i="1"/>
  <c r="AM5529" i="1"/>
  <c r="AM5530" i="1"/>
  <c r="AM5531" i="1"/>
  <c r="AM5532" i="1"/>
  <c r="AM5533" i="1"/>
  <c r="AM5534" i="1"/>
  <c r="AM5535" i="1"/>
  <c r="AM5536" i="1"/>
  <c r="AM5537" i="1"/>
  <c r="AM5538" i="1"/>
  <c r="AM5539" i="1"/>
  <c r="AM5540" i="1"/>
  <c r="AM5541" i="1"/>
  <c r="AM5542" i="1"/>
  <c r="AM5543" i="1"/>
  <c r="AM5544" i="1"/>
  <c r="AM5545" i="1"/>
  <c r="AM5546" i="1"/>
  <c r="AM5547" i="1"/>
  <c r="AM5548" i="1"/>
  <c r="AM5549" i="1"/>
  <c r="AM5550" i="1"/>
  <c r="AM5551" i="1"/>
  <c r="AM5552" i="1"/>
  <c r="AM5553" i="1"/>
  <c r="AM5554" i="1"/>
  <c r="AM5555" i="1"/>
  <c r="AM5556" i="1"/>
  <c r="AM5557" i="1"/>
  <c r="AM5558" i="1"/>
  <c r="AM5559" i="1"/>
  <c r="AM5560" i="1"/>
  <c r="AM5561" i="1"/>
  <c r="AM5562" i="1"/>
  <c r="AM5563" i="1"/>
  <c r="AM5564" i="1"/>
  <c r="AM5565" i="1"/>
  <c r="AM5566" i="1"/>
  <c r="AM5567" i="1"/>
  <c r="AM5568" i="1"/>
  <c r="AM5569" i="1"/>
  <c r="AM5570" i="1"/>
  <c r="AM5571" i="1"/>
  <c r="AM5572" i="1"/>
  <c r="AM5573" i="1"/>
  <c r="AM5574" i="1"/>
  <c r="AM5575" i="1"/>
  <c r="AM5576" i="1"/>
  <c r="AM5577" i="1"/>
  <c r="AM5578" i="1"/>
  <c r="AM5579" i="1"/>
  <c r="AM5580" i="1"/>
  <c r="AM5581" i="1"/>
  <c r="AM5582" i="1"/>
  <c r="AM5583" i="1"/>
  <c r="AM5584" i="1"/>
  <c r="AM5585" i="1"/>
  <c r="AM5586" i="1"/>
  <c r="AM5587" i="1"/>
  <c r="AM5588" i="1"/>
  <c r="AM5589" i="1"/>
  <c r="AM5590" i="1"/>
  <c r="AM5591" i="1"/>
  <c r="AM5592" i="1"/>
  <c r="AM5593" i="1"/>
  <c r="AM5594" i="1"/>
  <c r="AM5595" i="1"/>
  <c r="AM5596" i="1"/>
  <c r="AM5597" i="1"/>
  <c r="AM5598" i="1"/>
  <c r="AM5599" i="1"/>
  <c r="AM5600" i="1"/>
  <c r="AM5601" i="1"/>
  <c r="AM5602" i="1"/>
  <c r="AM5603" i="1"/>
  <c r="AM5604" i="1"/>
  <c r="AM5605" i="1"/>
  <c r="AM5606" i="1"/>
  <c r="AM5607" i="1"/>
  <c r="AM5608" i="1"/>
  <c r="AM5609" i="1"/>
  <c r="AM5610" i="1"/>
  <c r="AM5611" i="1"/>
  <c r="AM5612" i="1"/>
  <c r="AM5613" i="1"/>
  <c r="AM5614" i="1"/>
  <c r="AM5615" i="1"/>
  <c r="AM5616" i="1"/>
  <c r="AM5617" i="1"/>
  <c r="AM5618" i="1"/>
  <c r="AM5619" i="1"/>
  <c r="AM5620" i="1"/>
  <c r="AM5621" i="1"/>
  <c r="AM5622" i="1"/>
  <c r="AM5623" i="1"/>
  <c r="AM5624" i="1"/>
  <c r="AM5625" i="1"/>
  <c r="AM5626" i="1"/>
  <c r="AM5627" i="1"/>
  <c r="AM5628" i="1"/>
  <c r="AM5629" i="1"/>
  <c r="AM5630" i="1"/>
  <c r="AM5631" i="1"/>
  <c r="AM5632" i="1"/>
  <c r="AM5633" i="1"/>
  <c r="AM5634" i="1"/>
  <c r="AM5635" i="1"/>
  <c r="AM5636" i="1"/>
  <c r="AM5637" i="1"/>
  <c r="AM5638" i="1"/>
  <c r="AM5639" i="1"/>
  <c r="AM5640" i="1"/>
  <c r="AM5641" i="1"/>
  <c r="AM5642" i="1"/>
  <c r="AM5643" i="1"/>
  <c r="AM5644" i="1"/>
  <c r="AM5645" i="1"/>
  <c r="AM5646" i="1"/>
  <c r="AM5647" i="1"/>
  <c r="AM5648" i="1"/>
  <c r="AM5649" i="1"/>
  <c r="AM5650" i="1"/>
  <c r="AM5651" i="1"/>
  <c r="AM5652" i="1"/>
  <c r="AM5653" i="1"/>
  <c r="AM5654" i="1"/>
  <c r="AM5655" i="1"/>
  <c r="AM5656" i="1"/>
  <c r="AM5657" i="1"/>
  <c r="AM5658" i="1"/>
  <c r="AM5659" i="1"/>
  <c r="AM5660" i="1"/>
  <c r="AM5661" i="1"/>
  <c r="AM5662" i="1"/>
  <c r="AM5663" i="1"/>
  <c r="AM5664" i="1"/>
  <c r="AM5665" i="1"/>
  <c r="AM5666" i="1"/>
  <c r="AM5667" i="1"/>
  <c r="AM5668" i="1"/>
  <c r="AM5669" i="1"/>
  <c r="AM5670" i="1"/>
  <c r="AM5671" i="1"/>
  <c r="AM5672" i="1"/>
  <c r="AM5673" i="1"/>
  <c r="AM5674" i="1"/>
  <c r="AM5675" i="1"/>
  <c r="AM5676" i="1"/>
  <c r="AM5677" i="1"/>
  <c r="AM5678" i="1"/>
  <c r="AM5679" i="1"/>
  <c r="AM5680" i="1"/>
  <c r="AM5681" i="1"/>
  <c r="AM5682" i="1"/>
  <c r="AM5683" i="1"/>
  <c r="AM5684" i="1"/>
  <c r="AM5685" i="1"/>
  <c r="AM5686" i="1"/>
  <c r="AM5687" i="1"/>
  <c r="AM5688" i="1"/>
  <c r="AM5689" i="1"/>
  <c r="AM5690" i="1"/>
  <c r="AM5691" i="1"/>
  <c r="AM5692" i="1"/>
  <c r="AM5693" i="1"/>
  <c r="AM5694" i="1"/>
  <c r="AM5695" i="1"/>
  <c r="AM5696" i="1"/>
  <c r="AM5697" i="1"/>
  <c r="AM5698" i="1"/>
  <c r="AM5699" i="1"/>
  <c r="AM5700" i="1"/>
  <c r="AM5701" i="1"/>
  <c r="AM5702" i="1"/>
  <c r="AM5703" i="1"/>
  <c r="AM5704" i="1"/>
  <c r="AM5705" i="1"/>
  <c r="AM5706" i="1"/>
  <c r="AM5707" i="1"/>
  <c r="AM5708" i="1"/>
  <c r="AM5709" i="1"/>
  <c r="AM5710" i="1"/>
  <c r="AM5711" i="1"/>
  <c r="AM5712" i="1"/>
  <c r="AM5713" i="1"/>
  <c r="AM5714" i="1"/>
  <c r="AM5715" i="1"/>
  <c r="AM5716" i="1"/>
  <c r="AM5717" i="1"/>
  <c r="AM5718" i="1"/>
  <c r="AM5719" i="1"/>
  <c r="AM5720" i="1"/>
  <c r="AM5721" i="1"/>
  <c r="AM5722" i="1"/>
  <c r="AM5723" i="1"/>
  <c r="AM5724" i="1"/>
  <c r="AM5725" i="1"/>
  <c r="AM5726" i="1"/>
  <c r="AM5727" i="1"/>
  <c r="AM5728" i="1"/>
  <c r="AM5729" i="1"/>
  <c r="AM5730" i="1"/>
  <c r="AM5731" i="1"/>
  <c r="AM5732" i="1"/>
  <c r="AM5733" i="1"/>
  <c r="AM5734" i="1"/>
  <c r="AM5735" i="1"/>
  <c r="AM5736" i="1"/>
  <c r="AM5737" i="1"/>
  <c r="AM5738" i="1"/>
  <c r="AM5739" i="1"/>
  <c r="AM5740" i="1"/>
  <c r="AM5741" i="1"/>
  <c r="AM5742" i="1"/>
  <c r="AM5743" i="1"/>
  <c r="AM5744" i="1"/>
  <c r="AM5745" i="1"/>
  <c r="AM5746" i="1"/>
  <c r="AM5747" i="1"/>
  <c r="AM5748" i="1"/>
  <c r="AM5749" i="1"/>
  <c r="AM5750" i="1"/>
  <c r="AM5751" i="1"/>
  <c r="AM5752" i="1"/>
  <c r="AM5753" i="1"/>
  <c r="AM5754" i="1"/>
  <c r="AM5755" i="1"/>
  <c r="AM5756" i="1"/>
  <c r="AM5757" i="1"/>
  <c r="AM5758" i="1"/>
  <c r="AM5759" i="1"/>
  <c r="AM5760" i="1"/>
  <c r="AM5761" i="1"/>
  <c r="AM5762" i="1"/>
  <c r="AM5763" i="1"/>
  <c r="AM5764" i="1"/>
  <c r="AM5765" i="1"/>
  <c r="AM5766" i="1"/>
  <c r="AM5767" i="1"/>
  <c r="AM5768" i="1"/>
  <c r="AM5769" i="1"/>
  <c r="AM5770" i="1"/>
  <c r="AM5771" i="1"/>
  <c r="AM5772" i="1"/>
  <c r="AM5773" i="1"/>
  <c r="AM5774" i="1"/>
  <c r="AM5775" i="1"/>
  <c r="AM5776" i="1"/>
  <c r="AM5777" i="1"/>
  <c r="AM5778" i="1"/>
  <c r="AM5779" i="1"/>
  <c r="AM5780" i="1"/>
  <c r="AM5781" i="1"/>
  <c r="AM5782" i="1"/>
  <c r="AM5783" i="1"/>
  <c r="AM5784" i="1"/>
  <c r="AM5785" i="1"/>
  <c r="AM5786" i="1"/>
  <c r="AM5787" i="1"/>
  <c r="AM5788" i="1"/>
  <c r="AM5789" i="1"/>
  <c r="AM5790" i="1"/>
  <c r="AM5791" i="1"/>
  <c r="AM5792" i="1"/>
  <c r="AM5793" i="1"/>
  <c r="AM5794" i="1"/>
  <c r="AM5795" i="1"/>
  <c r="AM5796" i="1"/>
  <c r="AM5797" i="1"/>
  <c r="AM5798" i="1"/>
  <c r="AM5799" i="1"/>
  <c r="AM5800" i="1"/>
  <c r="AM5801" i="1"/>
  <c r="AM5802" i="1"/>
  <c r="AM5803" i="1"/>
  <c r="AM5804" i="1"/>
  <c r="AM5805" i="1"/>
  <c r="AM5806" i="1"/>
  <c r="AM5807" i="1"/>
  <c r="AM5808" i="1"/>
  <c r="AM5809" i="1"/>
  <c r="AM5810" i="1"/>
  <c r="AM5811" i="1"/>
  <c r="AM5812" i="1"/>
  <c r="AM5813" i="1"/>
  <c r="AM5814" i="1"/>
  <c r="AM5815" i="1"/>
  <c r="AM5816" i="1"/>
  <c r="AM5817" i="1"/>
  <c r="AM5818" i="1"/>
  <c r="AM5819" i="1"/>
  <c r="AM5820" i="1"/>
  <c r="AM5821" i="1"/>
  <c r="AM5822" i="1"/>
  <c r="AM5823" i="1"/>
  <c r="AM5824" i="1"/>
  <c r="AM5825" i="1"/>
  <c r="AM5826" i="1"/>
  <c r="AM5827" i="1"/>
  <c r="AM5828" i="1"/>
  <c r="AM5829" i="1"/>
  <c r="AM5830" i="1"/>
  <c r="AM5831" i="1"/>
  <c r="AM5832" i="1"/>
  <c r="AM5833" i="1"/>
  <c r="AM5834" i="1"/>
  <c r="AM5835" i="1"/>
  <c r="AM5836" i="1"/>
  <c r="AM5837" i="1"/>
  <c r="AM5838" i="1"/>
  <c r="AM5839" i="1"/>
  <c r="AM5840" i="1"/>
  <c r="AM5841" i="1"/>
  <c r="AM5842" i="1"/>
  <c r="AM5843" i="1"/>
  <c r="AM5844" i="1"/>
  <c r="AM5845" i="1"/>
  <c r="AM5846" i="1"/>
  <c r="AM5847" i="1"/>
  <c r="AM5848" i="1"/>
  <c r="AM5849" i="1"/>
  <c r="AM5850" i="1"/>
  <c r="AM5851" i="1"/>
  <c r="AM5852" i="1"/>
  <c r="AM5853" i="1"/>
  <c r="AM5854" i="1"/>
  <c r="AM5855" i="1"/>
  <c r="AM5856" i="1"/>
  <c r="AM5857" i="1"/>
  <c r="AM5858" i="1"/>
  <c r="AM5859" i="1"/>
  <c r="AM5860" i="1"/>
  <c r="AM5861" i="1"/>
  <c r="AM5862" i="1"/>
  <c r="AM5863" i="1"/>
  <c r="AM5864" i="1"/>
  <c r="AM5865" i="1"/>
  <c r="AM5866" i="1"/>
  <c r="AM5867" i="1"/>
  <c r="AM5868" i="1"/>
  <c r="AM5869" i="1"/>
  <c r="AM5870" i="1"/>
  <c r="AM5871" i="1"/>
  <c r="AM5872" i="1"/>
  <c r="AM5873" i="1"/>
  <c r="AM5874" i="1"/>
  <c r="AM5875" i="1"/>
  <c r="AM5876" i="1"/>
  <c r="AM5877" i="1"/>
  <c r="AM5878" i="1"/>
  <c r="AM5879" i="1"/>
  <c r="AM5880" i="1"/>
  <c r="AM5881" i="1"/>
  <c r="AM5882" i="1"/>
  <c r="AM5883" i="1"/>
  <c r="AM5884" i="1"/>
  <c r="AM5885" i="1"/>
  <c r="AM5886" i="1"/>
  <c r="AM5887" i="1"/>
  <c r="AM5888" i="1"/>
  <c r="AM5889" i="1"/>
  <c r="AM5890" i="1"/>
  <c r="AM5891" i="1"/>
  <c r="AM5892" i="1"/>
  <c r="AM5893" i="1"/>
  <c r="AM5894" i="1"/>
  <c r="AM5895" i="1"/>
  <c r="AM5896" i="1"/>
  <c r="AM5897" i="1"/>
  <c r="AM5898" i="1"/>
  <c r="AM5899" i="1"/>
  <c r="AM5900" i="1"/>
  <c r="AM5901" i="1"/>
  <c r="AM5902" i="1"/>
  <c r="AM5903" i="1"/>
  <c r="AM5904" i="1"/>
  <c r="AM5905" i="1"/>
  <c r="AM5906" i="1"/>
  <c r="AM5907" i="1"/>
  <c r="AM5908" i="1"/>
  <c r="AM5909" i="1"/>
  <c r="AM5910" i="1"/>
  <c r="AM5911" i="1"/>
  <c r="AM5912" i="1"/>
  <c r="AM5913" i="1"/>
  <c r="AM5914" i="1"/>
  <c r="AM5915" i="1"/>
  <c r="AM5916" i="1"/>
  <c r="AM5917" i="1"/>
  <c r="AM5918" i="1"/>
  <c r="AM5919" i="1"/>
  <c r="AM5920" i="1"/>
  <c r="AM5921" i="1"/>
  <c r="AM5922" i="1"/>
  <c r="AM5923" i="1"/>
  <c r="AM5924" i="1"/>
  <c r="AM5925" i="1"/>
  <c r="AM5926" i="1"/>
  <c r="AM5927" i="1"/>
  <c r="AM5928" i="1"/>
  <c r="AM5929" i="1"/>
  <c r="AM5930" i="1"/>
  <c r="AM5931" i="1"/>
  <c r="AM5932" i="1"/>
  <c r="AM5933" i="1"/>
  <c r="AM5934" i="1"/>
  <c r="AM5935" i="1"/>
  <c r="AM5936" i="1"/>
  <c r="AM5937" i="1"/>
  <c r="AM5938" i="1"/>
  <c r="AM5939" i="1"/>
  <c r="AM5940" i="1"/>
  <c r="AM5941" i="1"/>
  <c r="AM5942" i="1"/>
  <c r="AM5943" i="1"/>
  <c r="AM5944" i="1"/>
  <c r="AM5945" i="1"/>
  <c r="AM5946" i="1"/>
  <c r="AM5947" i="1"/>
  <c r="AM5948" i="1"/>
  <c r="AM5949" i="1"/>
  <c r="AM5950" i="1"/>
  <c r="AM5951" i="1"/>
  <c r="AM5952" i="1"/>
  <c r="AM5953" i="1"/>
  <c r="AM5954" i="1"/>
  <c r="AM5955" i="1"/>
  <c r="AM5956" i="1"/>
  <c r="AM5957" i="1"/>
  <c r="AM5958" i="1"/>
  <c r="AM5959" i="1"/>
  <c r="AM5960" i="1"/>
  <c r="AM5961" i="1"/>
  <c r="AM5962" i="1"/>
  <c r="AM5963" i="1"/>
  <c r="AM5964" i="1"/>
  <c r="AM5965" i="1"/>
  <c r="AM5966" i="1"/>
  <c r="AM5967" i="1"/>
  <c r="AM5968" i="1"/>
  <c r="AM5969" i="1"/>
  <c r="AM5970" i="1"/>
  <c r="AM5971" i="1"/>
  <c r="AM5972" i="1"/>
  <c r="AM5973" i="1"/>
  <c r="AM5974" i="1"/>
  <c r="AM5975" i="1"/>
  <c r="AM5976" i="1"/>
  <c r="AM5977" i="1"/>
  <c r="AM5978" i="1"/>
  <c r="AM5979" i="1"/>
  <c r="AM5980" i="1"/>
  <c r="AM5981" i="1"/>
  <c r="AM5982" i="1"/>
  <c r="AM5983" i="1"/>
  <c r="AM5984" i="1"/>
  <c r="AM5985" i="1"/>
  <c r="AM5986" i="1"/>
  <c r="AM5987" i="1"/>
  <c r="AM5988" i="1"/>
  <c r="AM5989" i="1"/>
  <c r="AM5990" i="1"/>
  <c r="AM5991" i="1"/>
  <c r="AM5992" i="1"/>
  <c r="AM5993" i="1"/>
  <c r="AM5994" i="1"/>
  <c r="AM5995" i="1"/>
  <c r="AM5996" i="1"/>
  <c r="AM5997" i="1"/>
  <c r="AM5998" i="1"/>
  <c r="AM5999" i="1"/>
  <c r="AM6000" i="1"/>
  <c r="AM6001" i="1"/>
  <c r="AM6002" i="1"/>
  <c r="AM6003" i="1"/>
  <c r="AM6004" i="1"/>
  <c r="AM6005" i="1"/>
  <c r="AM6006" i="1"/>
  <c r="AM6007" i="1"/>
  <c r="AM6008" i="1"/>
  <c r="AM6009" i="1"/>
  <c r="AM6010" i="1"/>
  <c r="AM6011" i="1"/>
  <c r="AM6012" i="1"/>
  <c r="AM6013" i="1"/>
  <c r="AM6014" i="1"/>
  <c r="AM6015" i="1"/>
  <c r="AM6016" i="1"/>
  <c r="AM6017" i="1"/>
  <c r="AM6018" i="1"/>
  <c r="AM6019" i="1"/>
  <c r="AM6020" i="1"/>
  <c r="AM6021" i="1"/>
  <c r="AM6022" i="1"/>
  <c r="AM6023" i="1"/>
  <c r="AM6024" i="1"/>
  <c r="AM6025" i="1"/>
  <c r="AM6026" i="1"/>
  <c r="AM6027" i="1"/>
  <c r="AM6028" i="1"/>
  <c r="AM6029" i="1"/>
  <c r="AM6030" i="1"/>
  <c r="AM6031" i="1"/>
  <c r="AM6032" i="1"/>
  <c r="AM6033" i="1"/>
  <c r="AM6034" i="1"/>
  <c r="AM6035" i="1"/>
  <c r="AM6036" i="1"/>
  <c r="AM6037" i="1"/>
  <c r="AM6038" i="1"/>
  <c r="AM6039" i="1"/>
  <c r="AM6040" i="1"/>
  <c r="AM6041" i="1"/>
  <c r="AM6042" i="1"/>
  <c r="AM6043" i="1"/>
  <c r="AM6044" i="1"/>
  <c r="AM6045" i="1"/>
  <c r="AM6046" i="1"/>
  <c r="AM6047" i="1"/>
  <c r="AM6048" i="1"/>
  <c r="AM6049" i="1"/>
  <c r="AM6050" i="1"/>
  <c r="AM6051" i="1"/>
  <c r="AM6052" i="1"/>
  <c r="AM6053" i="1"/>
  <c r="AM6054" i="1"/>
  <c r="AM6055" i="1"/>
  <c r="AM6056" i="1"/>
  <c r="AM6057" i="1"/>
  <c r="AM6058" i="1"/>
  <c r="AM6059" i="1"/>
  <c r="AM6060" i="1"/>
  <c r="AM6061" i="1"/>
  <c r="AM6062" i="1"/>
  <c r="AM6063" i="1"/>
  <c r="AM6064" i="1"/>
  <c r="AM6065" i="1"/>
  <c r="AM6066" i="1"/>
  <c r="AM6067" i="1"/>
  <c r="AM6068" i="1"/>
  <c r="AM6069" i="1"/>
  <c r="AM6070" i="1"/>
  <c r="AM6071" i="1"/>
  <c r="AM6072" i="1"/>
  <c r="AM6073" i="1"/>
  <c r="AM6074" i="1"/>
  <c r="AM6075" i="1"/>
  <c r="AM6076" i="1"/>
  <c r="AM6077" i="1"/>
  <c r="AM6078" i="1"/>
  <c r="AM6079" i="1"/>
  <c r="AM6080" i="1"/>
  <c r="AM6081" i="1"/>
  <c r="AM6082" i="1"/>
  <c r="AM6083" i="1"/>
  <c r="AM6084" i="1"/>
  <c r="AM6085" i="1"/>
  <c r="AM6086" i="1"/>
  <c r="AM6087" i="1"/>
  <c r="AM6088" i="1"/>
  <c r="AM6089" i="1"/>
  <c r="AM6090" i="1"/>
  <c r="AM6091" i="1"/>
  <c r="AM6092" i="1"/>
  <c r="AM6093" i="1"/>
  <c r="AM6094" i="1"/>
  <c r="AM6095" i="1"/>
  <c r="AM6096" i="1"/>
  <c r="AM6097" i="1"/>
  <c r="AM6098" i="1"/>
  <c r="AM6099" i="1"/>
  <c r="AM6100" i="1"/>
  <c r="AM6101" i="1"/>
  <c r="AM6102" i="1"/>
  <c r="AM6103" i="1"/>
  <c r="AM6104" i="1"/>
  <c r="AM6105" i="1"/>
  <c r="AM6106" i="1"/>
  <c r="AM6107" i="1"/>
  <c r="AM6108" i="1"/>
  <c r="AM6109" i="1"/>
  <c r="AM6110" i="1"/>
  <c r="AM6111" i="1"/>
  <c r="AM6112" i="1"/>
  <c r="AM6113" i="1"/>
  <c r="AM6114" i="1"/>
  <c r="AM6115" i="1"/>
  <c r="AM6116" i="1"/>
  <c r="AM6117" i="1"/>
  <c r="AM6118" i="1"/>
  <c r="AM6119" i="1"/>
  <c r="AM6120" i="1"/>
  <c r="AM6121" i="1"/>
  <c r="AM6122" i="1"/>
  <c r="AM6123" i="1"/>
  <c r="AM6124" i="1"/>
  <c r="AM6125" i="1"/>
  <c r="AM6126" i="1"/>
  <c r="AM6127" i="1"/>
  <c r="AM6128" i="1"/>
  <c r="AM6129" i="1"/>
  <c r="AM6130" i="1"/>
  <c r="AM6131" i="1"/>
  <c r="AM6132" i="1"/>
  <c r="AM6133" i="1"/>
  <c r="AM6134" i="1"/>
  <c r="AM6135" i="1"/>
  <c r="AM6136" i="1"/>
  <c r="AM6137" i="1"/>
  <c r="AM6138" i="1"/>
  <c r="AM6139" i="1"/>
  <c r="AM6140" i="1"/>
  <c r="AM6141" i="1"/>
  <c r="AM6142" i="1"/>
  <c r="AM6143" i="1"/>
  <c r="AM6144" i="1"/>
  <c r="AM6145" i="1"/>
  <c r="AM6146" i="1"/>
  <c r="AM6147" i="1"/>
  <c r="AM6148" i="1"/>
  <c r="AM6149" i="1"/>
  <c r="AM6150" i="1"/>
  <c r="AM6151" i="1"/>
  <c r="AM6152" i="1"/>
  <c r="AM6153" i="1"/>
  <c r="AM6154" i="1"/>
  <c r="AM6155" i="1"/>
  <c r="AM6156" i="1"/>
  <c r="AM6157" i="1"/>
  <c r="AM6158" i="1"/>
  <c r="AM6159" i="1"/>
  <c r="AM6160" i="1"/>
  <c r="AM6161" i="1"/>
  <c r="AM6162" i="1"/>
  <c r="AM6163" i="1"/>
  <c r="AM6164" i="1"/>
  <c r="AM6165" i="1"/>
  <c r="AM6166" i="1"/>
  <c r="AM6167" i="1"/>
  <c r="AM6168" i="1"/>
  <c r="AM6169" i="1"/>
  <c r="AM6170" i="1"/>
  <c r="AM6171" i="1"/>
  <c r="AM6172" i="1"/>
  <c r="AM6173" i="1"/>
  <c r="AM6174" i="1"/>
  <c r="AM6175" i="1"/>
  <c r="AM6176" i="1"/>
  <c r="AM6177" i="1"/>
  <c r="AM6178" i="1"/>
  <c r="AM6179" i="1"/>
  <c r="AM6180" i="1"/>
  <c r="AM6181" i="1"/>
  <c r="AM6182" i="1"/>
  <c r="AM6183" i="1"/>
  <c r="AM6184" i="1"/>
  <c r="AM6185" i="1"/>
  <c r="AM6186" i="1"/>
  <c r="AM6187" i="1"/>
  <c r="AM6188" i="1"/>
  <c r="AM6189" i="1"/>
  <c r="AM6190" i="1"/>
  <c r="AM6191" i="1"/>
  <c r="AM6192" i="1"/>
  <c r="AM6193" i="1"/>
  <c r="AM6194" i="1"/>
  <c r="AM6195" i="1"/>
  <c r="AM6196" i="1"/>
  <c r="AM6197" i="1"/>
  <c r="AM6198" i="1"/>
  <c r="AM6199" i="1"/>
  <c r="AM6200" i="1"/>
  <c r="AM6201" i="1"/>
  <c r="AM6202" i="1"/>
  <c r="AM6203" i="1"/>
  <c r="AM6204" i="1"/>
  <c r="AM6205" i="1"/>
  <c r="AM6206" i="1"/>
  <c r="AM6207" i="1"/>
  <c r="AM6208" i="1"/>
  <c r="AM6209" i="1"/>
  <c r="AM6210" i="1"/>
  <c r="AM6211" i="1"/>
  <c r="AM6212" i="1"/>
  <c r="AM6213" i="1"/>
  <c r="AM6214" i="1"/>
  <c r="AM6215" i="1"/>
  <c r="AM6216" i="1"/>
  <c r="AM6217" i="1"/>
  <c r="AM6218" i="1"/>
  <c r="AM6219" i="1"/>
  <c r="AM6220" i="1"/>
  <c r="AM6221" i="1"/>
  <c r="AM6222" i="1"/>
  <c r="AM6223" i="1"/>
  <c r="AM6224" i="1"/>
  <c r="AM6225" i="1"/>
  <c r="AM6226" i="1"/>
  <c r="AM6227" i="1"/>
  <c r="AM6228" i="1"/>
  <c r="AM6229" i="1"/>
  <c r="AM6230" i="1"/>
  <c r="AM6231" i="1"/>
  <c r="AM6232" i="1"/>
  <c r="AM6233" i="1"/>
  <c r="AM6234" i="1"/>
  <c r="AM6235" i="1"/>
  <c r="AM6236" i="1"/>
  <c r="AM6237" i="1"/>
  <c r="AM6238" i="1"/>
  <c r="AM6239" i="1"/>
  <c r="AM6240" i="1"/>
  <c r="AM6241" i="1"/>
  <c r="AM6242" i="1"/>
  <c r="AM6243" i="1"/>
  <c r="AM6244" i="1"/>
  <c r="AM6245" i="1"/>
  <c r="AM6246" i="1"/>
  <c r="AM6247" i="1"/>
  <c r="AM6248" i="1"/>
  <c r="AM6249" i="1"/>
  <c r="AM6250" i="1"/>
  <c r="AM6251" i="1"/>
  <c r="AM6252" i="1"/>
  <c r="AM6253" i="1"/>
  <c r="AM6254" i="1"/>
  <c r="AM6255" i="1"/>
  <c r="AM6256" i="1"/>
  <c r="AM6257" i="1"/>
  <c r="AM6258" i="1"/>
  <c r="AM6259" i="1"/>
  <c r="AM6260" i="1"/>
  <c r="AM6261" i="1"/>
  <c r="AM6262" i="1"/>
  <c r="AM6263" i="1"/>
  <c r="AM6264" i="1"/>
  <c r="AM6265" i="1"/>
  <c r="AM6266" i="1"/>
  <c r="AM6267" i="1"/>
  <c r="AM6268" i="1"/>
  <c r="AM6269" i="1"/>
  <c r="AM6270" i="1"/>
  <c r="AM6271" i="1"/>
  <c r="AM6272" i="1"/>
  <c r="AM6273" i="1"/>
  <c r="AM6274" i="1"/>
  <c r="AM6275" i="1"/>
  <c r="AM6276" i="1"/>
  <c r="AM6277" i="1"/>
  <c r="AM6278" i="1"/>
  <c r="AM6279" i="1"/>
  <c r="AM6280" i="1"/>
  <c r="AM6281" i="1"/>
  <c r="AM6282" i="1"/>
  <c r="AM6283" i="1"/>
  <c r="AM6284" i="1"/>
  <c r="AM6285" i="1"/>
  <c r="AM6286" i="1"/>
  <c r="AM6287" i="1"/>
  <c r="AM6288" i="1"/>
  <c r="AM6289" i="1"/>
  <c r="AM6290" i="1"/>
  <c r="AM6291" i="1"/>
  <c r="AM6292" i="1"/>
  <c r="AM6293" i="1"/>
  <c r="AM6294" i="1"/>
  <c r="AM6295" i="1"/>
  <c r="AM6296" i="1"/>
  <c r="AM6297" i="1"/>
  <c r="AM6298" i="1"/>
  <c r="AM6299" i="1"/>
  <c r="AM6300" i="1"/>
  <c r="AM6301" i="1"/>
  <c r="AM6302" i="1"/>
  <c r="AM6303" i="1"/>
  <c r="AM6304" i="1"/>
  <c r="AM6305" i="1"/>
  <c r="AM6306" i="1"/>
  <c r="AM6307" i="1"/>
  <c r="AM6308" i="1"/>
  <c r="AM6309" i="1"/>
  <c r="AM6310" i="1"/>
  <c r="AM6311" i="1"/>
  <c r="AM6312" i="1"/>
  <c r="AM6313" i="1"/>
  <c r="AM6314" i="1"/>
  <c r="AM6315" i="1"/>
  <c r="AM6316" i="1"/>
  <c r="AM6317" i="1"/>
  <c r="AM6318" i="1"/>
  <c r="AM6319" i="1"/>
  <c r="AM6320" i="1"/>
  <c r="AM6321" i="1"/>
  <c r="AM6322" i="1"/>
  <c r="AM6323" i="1"/>
  <c r="AM6324" i="1"/>
  <c r="AM6325" i="1"/>
  <c r="AM6326" i="1"/>
  <c r="AM6327" i="1"/>
  <c r="AM6328" i="1"/>
  <c r="AM6329" i="1"/>
  <c r="AM6330" i="1"/>
  <c r="AM6331" i="1"/>
  <c r="AM6332" i="1"/>
  <c r="AM6333" i="1"/>
  <c r="AM6334" i="1"/>
  <c r="AM6335" i="1"/>
  <c r="AM6336" i="1"/>
  <c r="AM6337" i="1"/>
  <c r="AM6338" i="1"/>
  <c r="AM6339" i="1"/>
  <c r="AM6340" i="1"/>
  <c r="AM6341" i="1"/>
  <c r="AM6342" i="1"/>
  <c r="AM6343" i="1"/>
  <c r="AM6344" i="1"/>
  <c r="AM6345" i="1"/>
  <c r="AM6346" i="1"/>
  <c r="AM6347" i="1"/>
  <c r="AM6348" i="1"/>
  <c r="AM6349" i="1"/>
  <c r="AM6350" i="1"/>
  <c r="AM6351" i="1"/>
  <c r="AM6352" i="1"/>
  <c r="AM6353" i="1"/>
  <c r="AM6354" i="1"/>
  <c r="AM6355" i="1"/>
  <c r="AM6356" i="1"/>
  <c r="AM6357" i="1"/>
  <c r="AM6358" i="1"/>
  <c r="AM6359" i="1"/>
  <c r="AM6360" i="1"/>
  <c r="AM6361" i="1"/>
  <c r="AM6362" i="1"/>
  <c r="AM6363" i="1"/>
  <c r="AM6364" i="1"/>
  <c r="AM6365" i="1"/>
  <c r="AM6366" i="1"/>
  <c r="AM6367" i="1"/>
  <c r="AM6368" i="1"/>
  <c r="AM6369" i="1"/>
  <c r="AM6370" i="1"/>
  <c r="AM6371" i="1"/>
  <c r="AM6372" i="1"/>
  <c r="AM6373" i="1"/>
  <c r="AM6374" i="1"/>
  <c r="AM6375" i="1"/>
  <c r="AM6376" i="1"/>
  <c r="AM6377" i="1"/>
  <c r="AM6378" i="1"/>
  <c r="AM6379" i="1"/>
  <c r="AM6380" i="1"/>
  <c r="AM6381" i="1"/>
  <c r="AM6382" i="1"/>
  <c r="AM6383" i="1"/>
  <c r="AM6384" i="1"/>
  <c r="AM6385" i="1"/>
  <c r="AM6386" i="1"/>
  <c r="AM6387" i="1"/>
  <c r="AM6388" i="1"/>
  <c r="AM6389" i="1"/>
  <c r="AM6390" i="1"/>
  <c r="AM6391" i="1"/>
  <c r="AM6392" i="1"/>
  <c r="AM6393" i="1"/>
  <c r="AM6394" i="1"/>
  <c r="AM6395" i="1"/>
  <c r="AM6396" i="1"/>
  <c r="AM6397" i="1"/>
  <c r="AM6398" i="1"/>
  <c r="AM6399" i="1"/>
  <c r="AM6400" i="1"/>
  <c r="AM6401" i="1"/>
  <c r="AM6402" i="1"/>
  <c r="AM6403" i="1"/>
  <c r="AM6404" i="1"/>
  <c r="AM6405" i="1"/>
  <c r="AM6406" i="1"/>
  <c r="AM6407" i="1"/>
  <c r="AM6408" i="1"/>
  <c r="AM6409" i="1"/>
  <c r="AM6410" i="1"/>
  <c r="AM6411" i="1"/>
  <c r="AM6412" i="1"/>
  <c r="AM6413" i="1"/>
  <c r="AM6414" i="1"/>
  <c r="AM6415" i="1"/>
  <c r="AM6416" i="1"/>
  <c r="AM6417" i="1"/>
  <c r="AM6418" i="1"/>
  <c r="AM6419" i="1"/>
  <c r="AM6420" i="1"/>
  <c r="AM6421" i="1"/>
  <c r="AM6422" i="1"/>
  <c r="AM6423" i="1"/>
  <c r="AM6424" i="1"/>
  <c r="AM6425" i="1"/>
  <c r="AM6426" i="1"/>
  <c r="AM6427" i="1"/>
  <c r="AM6428" i="1"/>
  <c r="AM6429" i="1"/>
  <c r="AM6430" i="1"/>
  <c r="AM6431" i="1"/>
  <c r="AM6432" i="1"/>
  <c r="AM6433" i="1"/>
  <c r="AM6434" i="1"/>
  <c r="AM6435" i="1"/>
  <c r="AM6436" i="1"/>
  <c r="AM6437" i="1"/>
  <c r="AM6438" i="1"/>
  <c r="AM6439" i="1"/>
  <c r="AM6440" i="1"/>
  <c r="AM6441" i="1"/>
  <c r="AM6442" i="1"/>
  <c r="AM6443" i="1"/>
  <c r="AM6444" i="1"/>
  <c r="AM6445" i="1"/>
  <c r="AM6446" i="1"/>
  <c r="AM6447" i="1"/>
  <c r="AM6448" i="1"/>
  <c r="AM6449" i="1"/>
  <c r="AM6450" i="1"/>
  <c r="AM6451" i="1"/>
  <c r="AM6452" i="1"/>
  <c r="AM6453" i="1"/>
  <c r="AM6454" i="1"/>
  <c r="AM6455" i="1"/>
  <c r="AM6456" i="1"/>
  <c r="AM6457" i="1"/>
  <c r="AM6458" i="1"/>
  <c r="AM6459" i="1"/>
  <c r="AM6460" i="1"/>
  <c r="AM6461" i="1"/>
  <c r="AM6462" i="1"/>
  <c r="AM6463" i="1"/>
  <c r="AM6464" i="1"/>
  <c r="AM6465" i="1"/>
  <c r="AM6466" i="1"/>
  <c r="AM6467" i="1"/>
  <c r="AM6468" i="1"/>
  <c r="AM6469" i="1"/>
  <c r="AM6470" i="1"/>
  <c r="AM6471" i="1"/>
  <c r="AM6472" i="1"/>
  <c r="AM6473" i="1"/>
  <c r="AM6474" i="1"/>
  <c r="AM6475" i="1"/>
  <c r="AM6476" i="1"/>
  <c r="AM6477" i="1"/>
  <c r="AM6478" i="1"/>
  <c r="AM6479" i="1"/>
  <c r="AM6480" i="1"/>
  <c r="AM6481" i="1"/>
  <c r="AM6482" i="1"/>
  <c r="AM6483" i="1"/>
  <c r="AM6484" i="1"/>
  <c r="AM6485" i="1"/>
  <c r="AM6486" i="1"/>
  <c r="AM6487" i="1"/>
  <c r="AM6488" i="1"/>
  <c r="AM6489" i="1"/>
  <c r="AM6490" i="1"/>
  <c r="AM6491" i="1"/>
  <c r="AM6492" i="1"/>
  <c r="AM6493" i="1"/>
  <c r="AM6494" i="1"/>
  <c r="AM6495" i="1"/>
  <c r="AM6496" i="1"/>
  <c r="AM6497" i="1"/>
  <c r="AM6498" i="1"/>
  <c r="AM6499" i="1"/>
  <c r="AM6500" i="1"/>
  <c r="AM6501" i="1"/>
  <c r="AM6502" i="1"/>
  <c r="AM6503" i="1"/>
  <c r="AM6504" i="1"/>
  <c r="AM6505" i="1"/>
  <c r="AM6506" i="1"/>
  <c r="AM6507" i="1"/>
  <c r="AM6508" i="1"/>
  <c r="AM6509" i="1"/>
  <c r="AM6510" i="1"/>
  <c r="AM6511" i="1"/>
  <c r="AM6512" i="1"/>
  <c r="AM6513" i="1"/>
  <c r="AM6514" i="1"/>
  <c r="AM6515" i="1"/>
  <c r="AM6516" i="1"/>
  <c r="AM6517" i="1"/>
  <c r="AM6518" i="1"/>
  <c r="AM6519" i="1"/>
  <c r="AM6520" i="1"/>
  <c r="AM6521" i="1"/>
  <c r="AM6522" i="1"/>
  <c r="AM6523" i="1"/>
  <c r="AM6524" i="1"/>
  <c r="AM6525" i="1"/>
  <c r="AM6526" i="1"/>
  <c r="AM6527" i="1"/>
  <c r="AM6528" i="1"/>
  <c r="AM6529" i="1"/>
  <c r="AM6530" i="1"/>
  <c r="AM6531" i="1"/>
  <c r="AM6532" i="1"/>
  <c r="AM6533" i="1"/>
  <c r="AM6534" i="1"/>
  <c r="AM6535" i="1"/>
  <c r="AM6536" i="1"/>
  <c r="AM6537" i="1"/>
  <c r="AM6538" i="1"/>
  <c r="AM6539" i="1"/>
  <c r="AM6540" i="1"/>
  <c r="AM6541" i="1"/>
  <c r="AM6542" i="1"/>
  <c r="AM6543" i="1"/>
  <c r="AM6544" i="1"/>
  <c r="AM6545" i="1"/>
  <c r="AM6546" i="1"/>
  <c r="AM6547" i="1"/>
  <c r="AM6548" i="1"/>
  <c r="AM6549" i="1"/>
  <c r="AM6550" i="1"/>
  <c r="AM6551" i="1"/>
  <c r="AM6552" i="1"/>
  <c r="AM6553" i="1"/>
  <c r="AM6554" i="1"/>
  <c r="AM6555" i="1"/>
  <c r="AM6556" i="1"/>
  <c r="AM6557" i="1"/>
  <c r="AM6558" i="1"/>
  <c r="AM6559" i="1"/>
  <c r="AM6560" i="1"/>
  <c r="AM6561" i="1"/>
  <c r="AM6562" i="1"/>
  <c r="AM6563" i="1"/>
  <c r="AM6564" i="1"/>
  <c r="AM6565" i="1"/>
  <c r="AM6566" i="1"/>
  <c r="AM6567" i="1"/>
  <c r="AM6568" i="1"/>
  <c r="AM6569" i="1"/>
  <c r="AM6570" i="1"/>
  <c r="AM6571" i="1"/>
  <c r="AM6572" i="1"/>
  <c r="AM6573" i="1"/>
  <c r="AM6574" i="1"/>
  <c r="AM6575" i="1"/>
  <c r="AM6576" i="1"/>
  <c r="AM6577" i="1"/>
  <c r="AM6578" i="1"/>
  <c r="AM6579" i="1"/>
  <c r="AM6580" i="1"/>
  <c r="AM6581" i="1"/>
  <c r="AM6582" i="1"/>
  <c r="AM6583" i="1"/>
  <c r="AM6584" i="1"/>
  <c r="AM6585" i="1"/>
  <c r="AM6586" i="1"/>
  <c r="AM6587" i="1"/>
  <c r="AM6588" i="1"/>
  <c r="AM6589" i="1"/>
  <c r="AM6590" i="1"/>
  <c r="AM6591" i="1"/>
  <c r="AM6592" i="1"/>
  <c r="AM6593" i="1"/>
  <c r="AM6594" i="1"/>
  <c r="AM6595" i="1"/>
  <c r="AM6596" i="1"/>
  <c r="AM6597" i="1"/>
  <c r="AM6598" i="1"/>
  <c r="AM6599" i="1"/>
  <c r="AM6600" i="1"/>
  <c r="AM6601" i="1"/>
  <c r="AM6602" i="1"/>
  <c r="AM6603" i="1"/>
  <c r="AM6604" i="1"/>
  <c r="AM6605" i="1"/>
  <c r="AM6606" i="1"/>
  <c r="AM6607" i="1"/>
  <c r="AM6608" i="1"/>
  <c r="AM6609" i="1"/>
  <c r="AM6610" i="1"/>
  <c r="AM6611" i="1"/>
  <c r="AM6612" i="1"/>
  <c r="AM6613" i="1"/>
  <c r="AM6614" i="1"/>
  <c r="AM6615" i="1"/>
  <c r="AM6616" i="1"/>
  <c r="AM6617" i="1"/>
  <c r="AM6618" i="1"/>
  <c r="AM6619" i="1"/>
  <c r="AM6620" i="1"/>
  <c r="AM6621" i="1"/>
  <c r="AM6622" i="1"/>
  <c r="AM6623" i="1"/>
  <c r="AM6624" i="1"/>
  <c r="AM6625" i="1"/>
  <c r="AM6626" i="1"/>
  <c r="AM6627" i="1"/>
  <c r="AM6628" i="1"/>
  <c r="AM6629" i="1"/>
  <c r="AM6630" i="1"/>
  <c r="AM6631" i="1"/>
  <c r="AM6632" i="1"/>
  <c r="AM6633" i="1"/>
  <c r="AM6634" i="1"/>
  <c r="AM6635" i="1"/>
  <c r="AM6636" i="1"/>
  <c r="AM6637" i="1"/>
  <c r="AM6638" i="1"/>
  <c r="AM6639" i="1"/>
  <c r="AM6640" i="1"/>
  <c r="AM6641" i="1"/>
  <c r="AM6642" i="1"/>
  <c r="AM6643" i="1"/>
  <c r="AM6644" i="1"/>
  <c r="AM6645" i="1"/>
  <c r="AM6646" i="1"/>
  <c r="AM6647" i="1"/>
  <c r="AM6648" i="1"/>
  <c r="AM6649" i="1"/>
  <c r="AM6650" i="1"/>
  <c r="AM6651" i="1"/>
  <c r="AM6652" i="1"/>
  <c r="AM6653" i="1"/>
  <c r="AM6654" i="1"/>
  <c r="AM6655" i="1"/>
  <c r="AM6656" i="1"/>
  <c r="AM6657" i="1"/>
  <c r="AM6658" i="1"/>
  <c r="AM6659" i="1"/>
  <c r="AM6660" i="1"/>
  <c r="AM6661" i="1"/>
  <c r="AM6662" i="1"/>
  <c r="AM6663" i="1"/>
  <c r="AM6664" i="1"/>
  <c r="AM6665" i="1"/>
  <c r="AM6666" i="1"/>
  <c r="AM6667" i="1"/>
  <c r="AM6668" i="1"/>
  <c r="AM6669" i="1"/>
  <c r="AM6670" i="1"/>
  <c r="AM6671" i="1"/>
  <c r="AM6672" i="1"/>
  <c r="AM6673" i="1"/>
  <c r="AM6674" i="1"/>
  <c r="AM6675" i="1"/>
  <c r="AM6676" i="1"/>
  <c r="AM6677" i="1"/>
  <c r="AM6678" i="1"/>
  <c r="AM6679" i="1"/>
  <c r="AM6680" i="1"/>
  <c r="AM6681" i="1"/>
  <c r="AM6682" i="1"/>
  <c r="AM6683" i="1"/>
  <c r="AM6684" i="1"/>
  <c r="AM6685" i="1"/>
  <c r="AM6686" i="1"/>
  <c r="AM6687" i="1"/>
  <c r="AM6688" i="1"/>
  <c r="AM6689" i="1"/>
  <c r="AM6690" i="1"/>
  <c r="AM6691" i="1"/>
  <c r="AM6692" i="1"/>
  <c r="AM6693" i="1"/>
  <c r="AM6694" i="1"/>
  <c r="AM6695" i="1"/>
  <c r="AM6696" i="1"/>
  <c r="AM6697" i="1"/>
  <c r="AM6698" i="1"/>
  <c r="AM6699" i="1"/>
  <c r="AM6700" i="1"/>
  <c r="AM6701" i="1"/>
  <c r="AM6702" i="1"/>
  <c r="AM6703" i="1"/>
  <c r="AM6704" i="1"/>
  <c r="AM6705" i="1"/>
  <c r="AM6706" i="1"/>
  <c r="AM6707" i="1"/>
  <c r="AM6708" i="1"/>
  <c r="AM6709" i="1"/>
  <c r="AM6710" i="1"/>
  <c r="AM6711" i="1"/>
  <c r="AM6712" i="1"/>
  <c r="AM6713" i="1"/>
  <c r="AM6714" i="1"/>
  <c r="AM6715" i="1"/>
  <c r="AM6716" i="1"/>
  <c r="AM6717" i="1"/>
  <c r="AM6718" i="1"/>
  <c r="AM6719" i="1"/>
  <c r="AM6720" i="1"/>
  <c r="AM6721" i="1"/>
  <c r="AM6722" i="1"/>
  <c r="AM6723" i="1"/>
  <c r="AM6724" i="1"/>
  <c r="AM6725" i="1"/>
  <c r="AM6726" i="1"/>
  <c r="AM6727" i="1"/>
  <c r="AM6728" i="1"/>
  <c r="AM6729" i="1"/>
  <c r="AM6730" i="1"/>
  <c r="AM6731" i="1"/>
  <c r="AM6732" i="1"/>
  <c r="AM6733" i="1"/>
  <c r="AM6734" i="1"/>
  <c r="AM6735" i="1"/>
  <c r="AM6736" i="1"/>
  <c r="AM6737" i="1"/>
  <c r="AM6738" i="1"/>
  <c r="AM6739" i="1"/>
  <c r="AM6740" i="1"/>
  <c r="AM6741" i="1"/>
  <c r="AM6742" i="1"/>
  <c r="AM6743" i="1"/>
  <c r="AM6744" i="1"/>
  <c r="AM6745" i="1"/>
  <c r="AM6746" i="1"/>
  <c r="AM6747" i="1"/>
  <c r="AM6748" i="1"/>
  <c r="AM6749" i="1"/>
  <c r="AM6750" i="1"/>
  <c r="AM6751" i="1"/>
  <c r="AM6752" i="1"/>
  <c r="AM6753" i="1"/>
  <c r="AM6754" i="1"/>
  <c r="AM6755" i="1"/>
  <c r="AM6756" i="1"/>
  <c r="AM6757" i="1"/>
  <c r="AM6758" i="1"/>
  <c r="AM6759" i="1"/>
  <c r="AM6760" i="1"/>
  <c r="AM6761" i="1"/>
  <c r="AM6762" i="1"/>
  <c r="AM6763" i="1"/>
  <c r="AM6764" i="1"/>
  <c r="AM6765" i="1"/>
  <c r="AM6766" i="1"/>
  <c r="AM6767" i="1"/>
  <c r="AM6768" i="1"/>
  <c r="AM6769" i="1"/>
  <c r="AM6770" i="1"/>
  <c r="AM6771" i="1"/>
  <c r="AM6772" i="1"/>
  <c r="AM6773" i="1"/>
  <c r="AM6774" i="1"/>
  <c r="AM6775" i="1"/>
  <c r="AM6776" i="1"/>
  <c r="AM6777" i="1"/>
  <c r="AM6778" i="1"/>
  <c r="AM6779" i="1"/>
  <c r="AM6780" i="1"/>
  <c r="AM6781" i="1"/>
  <c r="AM6782" i="1"/>
  <c r="AM6783" i="1"/>
  <c r="AM6784" i="1"/>
  <c r="AM6785" i="1"/>
  <c r="AM6786" i="1"/>
  <c r="AM6787" i="1"/>
  <c r="AM6788" i="1"/>
  <c r="AM6789" i="1"/>
  <c r="AM6790" i="1"/>
  <c r="AM6791" i="1"/>
  <c r="AM6792" i="1"/>
  <c r="AM6793" i="1"/>
  <c r="AM6794" i="1"/>
  <c r="AM6795" i="1"/>
  <c r="AM6796" i="1"/>
  <c r="AM6797" i="1"/>
  <c r="AM6798" i="1"/>
  <c r="AM6799" i="1"/>
  <c r="AM6800" i="1"/>
  <c r="AM6801" i="1"/>
  <c r="AM6802" i="1"/>
  <c r="AM6803" i="1"/>
  <c r="AM6804" i="1"/>
  <c r="AM6805" i="1"/>
  <c r="AM6806" i="1"/>
  <c r="AM6807" i="1"/>
  <c r="AM6808" i="1"/>
  <c r="AM6809" i="1"/>
  <c r="AM6810" i="1"/>
  <c r="AM6811" i="1"/>
  <c r="AM6812" i="1"/>
  <c r="AM6813" i="1"/>
  <c r="AM6814" i="1"/>
  <c r="AM6815" i="1"/>
  <c r="AM6816" i="1"/>
  <c r="AM6817" i="1"/>
  <c r="AM6818" i="1"/>
  <c r="AM6819" i="1"/>
  <c r="AM6820" i="1"/>
  <c r="AM6821" i="1"/>
  <c r="AM6822" i="1"/>
  <c r="AM6823" i="1"/>
  <c r="AM6824" i="1"/>
  <c r="AM6825" i="1"/>
  <c r="AM6826" i="1"/>
  <c r="AM6827" i="1"/>
  <c r="AM6828" i="1"/>
  <c r="AM6829" i="1"/>
  <c r="AM6830" i="1"/>
  <c r="AM6831" i="1"/>
  <c r="AM6832" i="1"/>
  <c r="AM6833" i="1"/>
  <c r="AM6834" i="1"/>
  <c r="AM6835" i="1"/>
  <c r="AM6836" i="1"/>
  <c r="AM6837" i="1"/>
  <c r="AM6838" i="1"/>
  <c r="AM6839" i="1"/>
  <c r="AM6840" i="1"/>
  <c r="AM6841" i="1"/>
  <c r="AM6842" i="1"/>
  <c r="AM6843" i="1"/>
  <c r="AM6844" i="1"/>
  <c r="AM6845" i="1"/>
  <c r="AM6846" i="1"/>
  <c r="AM6875" i="1"/>
  <c r="AN6875" i="1" s="1"/>
  <c r="AM6916" i="1"/>
  <c r="AM6917" i="1"/>
  <c r="AN6917" i="1" s="1"/>
  <c r="AM6918" i="1"/>
  <c r="AM6919" i="1"/>
  <c r="AN6919" i="1" s="1"/>
  <c r="AM6920" i="1"/>
  <c r="AM6921" i="1"/>
  <c r="AN6921" i="1" s="1"/>
  <c r="AM6922" i="1"/>
  <c r="AM6923" i="1"/>
  <c r="AN6923" i="1" s="1"/>
  <c r="AM6924" i="1"/>
  <c r="AM6925" i="1"/>
  <c r="AM6926" i="1"/>
  <c r="AM6927" i="1"/>
  <c r="AN6927" i="1" s="1"/>
  <c r="AM6928" i="1"/>
  <c r="AM6929" i="1"/>
  <c r="AN6929" i="1" s="1"/>
  <c r="AM6930" i="1"/>
  <c r="AM6931" i="1"/>
  <c r="AN6931" i="1" s="1"/>
  <c r="AM6933" i="1"/>
  <c r="AM6934" i="1"/>
  <c r="AN6934" i="1" s="1"/>
  <c r="AM6935" i="1"/>
  <c r="AM6937" i="1"/>
  <c r="AN6937" i="1" s="1"/>
  <c r="AM6938" i="1"/>
  <c r="AM7281" i="1"/>
  <c r="AN7281" i="1" s="1"/>
  <c r="AN2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60" i="1"/>
  <c r="AN2881" i="1"/>
  <c r="AN2882" i="1"/>
  <c r="AN2887" i="1"/>
  <c r="AN2888" i="1"/>
  <c r="AN2896" i="1"/>
  <c r="AN2906" i="1"/>
  <c r="AN2918" i="1"/>
  <c r="AN2938" i="1"/>
  <c r="AN2939" i="1"/>
  <c r="AN2940" i="1"/>
  <c r="AN2942" i="1"/>
  <c r="AN2943" i="1"/>
  <c r="AN2944" i="1"/>
  <c r="AN2945" i="1"/>
  <c r="AN2946" i="1"/>
  <c r="AN2948" i="1"/>
  <c r="AN2949" i="1"/>
  <c r="AN2952" i="1"/>
  <c r="AN2954" i="1"/>
  <c r="AN3341" i="1"/>
  <c r="AN3499" i="1"/>
  <c r="AN3505" i="1"/>
  <c r="AN3506" i="1"/>
  <c r="AN3507" i="1"/>
  <c r="AN3525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N4410" i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4595" i="1"/>
  <c r="AN4596" i="1"/>
  <c r="AN4597" i="1"/>
  <c r="AN4598" i="1"/>
  <c r="AN4599" i="1"/>
  <c r="AN4600" i="1"/>
  <c r="AN4601" i="1"/>
  <c r="AN4602" i="1"/>
  <c r="AN4603" i="1"/>
  <c r="AN4604" i="1"/>
  <c r="AN4605" i="1"/>
  <c r="AN4606" i="1"/>
  <c r="AN4607" i="1"/>
  <c r="AN4608" i="1"/>
  <c r="AN4609" i="1"/>
  <c r="AN4610" i="1"/>
  <c r="AN4611" i="1"/>
  <c r="AN4612" i="1"/>
  <c r="AN4613" i="1"/>
  <c r="AN4614" i="1"/>
  <c r="AN4615" i="1"/>
  <c r="AN4616" i="1"/>
  <c r="AN4617" i="1"/>
  <c r="AN4618" i="1"/>
  <c r="AN4619" i="1"/>
  <c r="AN4620" i="1"/>
  <c r="AN4621" i="1"/>
  <c r="AN4622" i="1"/>
  <c r="AN4623" i="1"/>
  <c r="AN4624" i="1"/>
  <c r="AN4625" i="1"/>
  <c r="AN4626" i="1"/>
  <c r="AN4627" i="1"/>
  <c r="AN4628" i="1"/>
  <c r="AN4629" i="1"/>
  <c r="AN4630" i="1"/>
  <c r="AN4631" i="1"/>
  <c r="AN4632" i="1"/>
  <c r="AN4633" i="1"/>
  <c r="AN4634" i="1"/>
  <c r="AN4635" i="1"/>
  <c r="AN4636" i="1"/>
  <c r="AN4637" i="1"/>
  <c r="AN4638" i="1"/>
  <c r="AN4639" i="1"/>
  <c r="AN4640" i="1"/>
  <c r="AN4641" i="1"/>
  <c r="AN4642" i="1"/>
  <c r="AN4643" i="1"/>
  <c r="AN4644" i="1"/>
  <c r="AN4645" i="1"/>
  <c r="AN4646" i="1"/>
  <c r="AN4647" i="1"/>
  <c r="AN4648" i="1"/>
  <c r="AN4649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N4719" i="1"/>
  <c r="AN4720" i="1"/>
  <c r="AN4721" i="1"/>
  <c r="AN4722" i="1"/>
  <c r="AN4723" i="1"/>
  <c r="AN4724" i="1"/>
  <c r="AN4725" i="1"/>
  <c r="AN4726" i="1"/>
  <c r="AN4727" i="1"/>
  <c r="AN4728" i="1"/>
  <c r="AN4729" i="1"/>
  <c r="AN4730" i="1"/>
  <c r="AN4731" i="1"/>
  <c r="AN4732" i="1"/>
  <c r="AN4733" i="1"/>
  <c r="AN4734" i="1"/>
  <c r="AN4735" i="1"/>
  <c r="AN4736" i="1"/>
  <c r="AN4737" i="1"/>
  <c r="AN4738" i="1"/>
  <c r="AN4739" i="1"/>
  <c r="AN4740" i="1"/>
  <c r="AN4741" i="1"/>
  <c r="AN4742" i="1"/>
  <c r="AN4743" i="1"/>
  <c r="AN4744" i="1"/>
  <c r="AN4745" i="1"/>
  <c r="AN4746" i="1"/>
  <c r="AN4747" i="1"/>
  <c r="AN4748" i="1"/>
  <c r="AN4749" i="1"/>
  <c r="AN4750" i="1"/>
  <c r="AN4751" i="1"/>
  <c r="AN4752" i="1"/>
  <c r="AN4753" i="1"/>
  <c r="AN4754" i="1"/>
  <c r="AN4755" i="1"/>
  <c r="AN4756" i="1"/>
  <c r="AN4757" i="1"/>
  <c r="AN4758" i="1"/>
  <c r="AN4759" i="1"/>
  <c r="AN4760" i="1"/>
  <c r="AN4761" i="1"/>
  <c r="AN4762" i="1"/>
  <c r="AN4763" i="1"/>
  <c r="AN4764" i="1"/>
  <c r="AN4765" i="1"/>
  <c r="AN4766" i="1"/>
  <c r="AN4767" i="1"/>
  <c r="AN4768" i="1"/>
  <c r="AN4769" i="1"/>
  <c r="AN4770" i="1"/>
  <c r="AN4771" i="1"/>
  <c r="AN4772" i="1"/>
  <c r="AN4773" i="1"/>
  <c r="AN4774" i="1"/>
  <c r="AN4775" i="1"/>
  <c r="AN4776" i="1"/>
  <c r="AN4777" i="1"/>
  <c r="AN4778" i="1"/>
  <c r="AN4779" i="1"/>
  <c r="AN4780" i="1"/>
  <c r="AN4781" i="1"/>
  <c r="AN4782" i="1"/>
  <c r="AN4783" i="1"/>
  <c r="AN4784" i="1"/>
  <c r="AN4785" i="1"/>
  <c r="AN4786" i="1"/>
  <c r="AN4787" i="1"/>
  <c r="AN4788" i="1"/>
  <c r="AN4789" i="1"/>
  <c r="AN4790" i="1"/>
  <c r="AN4791" i="1"/>
  <c r="AN4792" i="1"/>
  <c r="AN4793" i="1"/>
  <c r="AN4794" i="1"/>
  <c r="AN4795" i="1"/>
  <c r="AN4796" i="1"/>
  <c r="AN4797" i="1"/>
  <c r="AN4798" i="1"/>
  <c r="AN4799" i="1"/>
  <c r="AN4800" i="1"/>
  <c r="AN4801" i="1"/>
  <c r="AN4802" i="1"/>
  <c r="AN4803" i="1"/>
  <c r="AN4804" i="1"/>
  <c r="AN4805" i="1"/>
  <c r="AN4806" i="1"/>
  <c r="AN4807" i="1"/>
  <c r="AN4808" i="1"/>
  <c r="AN4809" i="1"/>
  <c r="AN4810" i="1"/>
  <c r="AN4811" i="1"/>
  <c r="AN4812" i="1"/>
  <c r="AN4813" i="1"/>
  <c r="AN4814" i="1"/>
  <c r="AN4815" i="1"/>
  <c r="AN4816" i="1"/>
  <c r="AN4817" i="1"/>
  <c r="AN4818" i="1"/>
  <c r="AN4819" i="1"/>
  <c r="AN4820" i="1"/>
  <c r="AN4821" i="1"/>
  <c r="AN4822" i="1"/>
  <c r="AN4823" i="1"/>
  <c r="AN4824" i="1"/>
  <c r="AN4825" i="1"/>
  <c r="AN4826" i="1"/>
  <c r="AN4827" i="1"/>
  <c r="AN4828" i="1"/>
  <c r="AN4829" i="1"/>
  <c r="AN4830" i="1"/>
  <c r="AN4831" i="1"/>
  <c r="AN4832" i="1"/>
  <c r="AN4833" i="1"/>
  <c r="AN4834" i="1"/>
  <c r="AN4835" i="1"/>
  <c r="AN4836" i="1"/>
  <c r="AN4837" i="1"/>
  <c r="AN4838" i="1"/>
  <c r="AN4839" i="1"/>
  <c r="AN4840" i="1"/>
  <c r="AN4841" i="1"/>
  <c r="AN4842" i="1"/>
  <c r="AN4843" i="1"/>
  <c r="AN4844" i="1"/>
  <c r="AN4845" i="1"/>
  <c r="AN4846" i="1"/>
  <c r="AN4847" i="1"/>
  <c r="AN4848" i="1"/>
  <c r="AN4849" i="1"/>
  <c r="AN4850" i="1"/>
  <c r="AN4851" i="1"/>
  <c r="AN4852" i="1"/>
  <c r="AN4853" i="1"/>
  <c r="AN4854" i="1"/>
  <c r="AN4855" i="1"/>
  <c r="AN4856" i="1"/>
  <c r="AN4857" i="1"/>
  <c r="AN4858" i="1"/>
  <c r="AN4859" i="1"/>
  <c r="AN4860" i="1"/>
  <c r="AN4861" i="1"/>
  <c r="AN4862" i="1"/>
  <c r="AN4863" i="1"/>
  <c r="AN4864" i="1"/>
  <c r="AN4865" i="1"/>
  <c r="AN4866" i="1"/>
  <c r="AN4867" i="1"/>
  <c r="AN4868" i="1"/>
  <c r="AN4869" i="1"/>
  <c r="AN4870" i="1"/>
  <c r="AN4871" i="1"/>
  <c r="AN4872" i="1"/>
  <c r="AN4873" i="1"/>
  <c r="AN4874" i="1"/>
  <c r="AN4875" i="1"/>
  <c r="AN4876" i="1"/>
  <c r="AN4877" i="1"/>
  <c r="AN4878" i="1"/>
  <c r="AN4879" i="1"/>
  <c r="AN4880" i="1"/>
  <c r="AN4881" i="1"/>
  <c r="AN4882" i="1"/>
  <c r="AN4883" i="1"/>
  <c r="AN4884" i="1"/>
  <c r="AN4885" i="1"/>
  <c r="AN4886" i="1"/>
  <c r="AN4887" i="1"/>
  <c r="AN4888" i="1"/>
  <c r="AN4889" i="1"/>
  <c r="AN4890" i="1"/>
  <c r="AN4891" i="1"/>
  <c r="AN4892" i="1"/>
  <c r="AN4893" i="1"/>
  <c r="AN4894" i="1"/>
  <c r="AN4895" i="1"/>
  <c r="AN4896" i="1"/>
  <c r="AN4897" i="1"/>
  <c r="AN4898" i="1"/>
  <c r="AN4899" i="1"/>
  <c r="AN4900" i="1"/>
  <c r="AN4901" i="1"/>
  <c r="AN4902" i="1"/>
  <c r="AN4903" i="1"/>
  <c r="AN4904" i="1"/>
  <c r="AN4905" i="1"/>
  <c r="AN4906" i="1"/>
  <c r="AN4907" i="1"/>
  <c r="AN4908" i="1"/>
  <c r="AN4909" i="1"/>
  <c r="AN4910" i="1"/>
  <c r="AN4911" i="1"/>
  <c r="AN4912" i="1"/>
  <c r="AN4913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N4935" i="1"/>
  <c r="AN4936" i="1"/>
  <c r="AN4937" i="1"/>
  <c r="AN4938" i="1"/>
  <c r="AN4939" i="1"/>
  <c r="AN4940" i="1"/>
  <c r="AN4941" i="1"/>
  <c r="AN4942" i="1"/>
  <c r="AN4943" i="1"/>
  <c r="AN4944" i="1"/>
  <c r="AN4945" i="1"/>
  <c r="AN4946" i="1"/>
  <c r="AN4947" i="1"/>
  <c r="AN4948" i="1"/>
  <c r="AN4949" i="1"/>
  <c r="AN4950" i="1"/>
  <c r="AN4951" i="1"/>
  <c r="AN4952" i="1"/>
  <c r="AN4953" i="1"/>
  <c r="AN4954" i="1"/>
  <c r="AN4955" i="1"/>
  <c r="AN4956" i="1"/>
  <c r="AN4957" i="1"/>
  <c r="AN4958" i="1"/>
  <c r="AN4959" i="1"/>
  <c r="AN4960" i="1"/>
  <c r="AN4961" i="1"/>
  <c r="AN4962" i="1"/>
  <c r="AN4963" i="1"/>
  <c r="AN4964" i="1"/>
  <c r="AN4965" i="1"/>
  <c r="AN4966" i="1"/>
  <c r="AN4967" i="1"/>
  <c r="AN4968" i="1"/>
  <c r="AN4969" i="1"/>
  <c r="AN4970" i="1"/>
  <c r="AN4971" i="1"/>
  <c r="AN4972" i="1"/>
  <c r="AN4973" i="1"/>
  <c r="AN4974" i="1"/>
  <c r="AN4975" i="1"/>
  <c r="AN4976" i="1"/>
  <c r="AN4977" i="1"/>
  <c r="AN4978" i="1"/>
  <c r="AN4979" i="1"/>
  <c r="AN4980" i="1"/>
  <c r="AN4981" i="1"/>
  <c r="AN4982" i="1"/>
  <c r="AN4983" i="1"/>
  <c r="AN4984" i="1"/>
  <c r="AN4985" i="1"/>
  <c r="AN4986" i="1"/>
  <c r="AN4987" i="1"/>
  <c r="AN4988" i="1"/>
  <c r="AN4989" i="1"/>
  <c r="AN4990" i="1"/>
  <c r="AN4991" i="1"/>
  <c r="AN4992" i="1"/>
  <c r="AN4993" i="1"/>
  <c r="AN4994" i="1"/>
  <c r="AN4995" i="1"/>
  <c r="AN4996" i="1"/>
  <c r="AN4997" i="1"/>
  <c r="AN4998" i="1"/>
  <c r="AN4999" i="1"/>
  <c r="AN5000" i="1"/>
  <c r="AN5001" i="1"/>
  <c r="AN5002" i="1"/>
  <c r="AN5003" i="1"/>
  <c r="AN5004" i="1"/>
  <c r="AN5005" i="1"/>
  <c r="AN5006" i="1"/>
  <c r="AN5007" i="1"/>
  <c r="AN5008" i="1"/>
  <c r="AN5009" i="1"/>
  <c r="AN5010" i="1"/>
  <c r="AN5011" i="1"/>
  <c r="AN5012" i="1"/>
  <c r="AN5013" i="1"/>
  <c r="AN5014" i="1"/>
  <c r="AN5015" i="1"/>
  <c r="AN5016" i="1"/>
  <c r="AN5017" i="1"/>
  <c r="AN5018" i="1"/>
  <c r="AN5019" i="1"/>
  <c r="AN5020" i="1"/>
  <c r="AN5021" i="1"/>
  <c r="AN5022" i="1"/>
  <c r="AN5023" i="1"/>
  <c r="AN5024" i="1"/>
  <c r="AN5025" i="1"/>
  <c r="AN5026" i="1"/>
  <c r="AN5027" i="1"/>
  <c r="AN5028" i="1"/>
  <c r="AN5029" i="1"/>
  <c r="AN5030" i="1"/>
  <c r="AN5031" i="1"/>
  <c r="AN5032" i="1"/>
  <c r="AN5033" i="1"/>
  <c r="AN5034" i="1"/>
  <c r="AN5035" i="1"/>
  <c r="AN5036" i="1"/>
  <c r="AN5037" i="1"/>
  <c r="AN5038" i="1"/>
  <c r="AN5039" i="1"/>
  <c r="AN5040" i="1"/>
  <c r="AN5041" i="1"/>
  <c r="AN5042" i="1"/>
  <c r="AN5043" i="1"/>
  <c r="AN5044" i="1"/>
  <c r="AN5045" i="1"/>
  <c r="AN5046" i="1"/>
  <c r="AN5047" i="1"/>
  <c r="AN5048" i="1"/>
  <c r="AN5049" i="1"/>
  <c r="AN5050" i="1"/>
  <c r="AN5051" i="1"/>
  <c r="AN5052" i="1"/>
  <c r="AN5053" i="1"/>
  <c r="AN5054" i="1"/>
  <c r="AN5055" i="1"/>
  <c r="AN5056" i="1"/>
  <c r="AN5057" i="1"/>
  <c r="AN5058" i="1"/>
  <c r="AN5059" i="1"/>
  <c r="AN5060" i="1"/>
  <c r="AN5061" i="1"/>
  <c r="AN5062" i="1"/>
  <c r="AN5063" i="1"/>
  <c r="AN5064" i="1"/>
  <c r="AN5065" i="1"/>
  <c r="AN5066" i="1"/>
  <c r="AN5067" i="1"/>
  <c r="AN5068" i="1"/>
  <c r="AN5069" i="1"/>
  <c r="AN5070" i="1"/>
  <c r="AN5071" i="1"/>
  <c r="AN5072" i="1"/>
  <c r="AN5073" i="1"/>
  <c r="AN5074" i="1"/>
  <c r="AN5075" i="1"/>
  <c r="AN5076" i="1"/>
  <c r="AN5077" i="1"/>
  <c r="AN5078" i="1"/>
  <c r="AN5079" i="1"/>
  <c r="AN5080" i="1"/>
  <c r="AN5081" i="1"/>
  <c r="AN5082" i="1"/>
  <c r="AN5083" i="1"/>
  <c r="AN5084" i="1"/>
  <c r="AN5085" i="1"/>
  <c r="AN5086" i="1"/>
  <c r="AN5087" i="1"/>
  <c r="AN5088" i="1"/>
  <c r="AN5089" i="1"/>
  <c r="AN5090" i="1"/>
  <c r="AN5091" i="1"/>
  <c r="AN5092" i="1"/>
  <c r="AN5093" i="1"/>
  <c r="AN5094" i="1"/>
  <c r="AN5095" i="1"/>
  <c r="AN5096" i="1"/>
  <c r="AN5097" i="1"/>
  <c r="AN5098" i="1"/>
  <c r="AN5099" i="1"/>
  <c r="AN5100" i="1"/>
  <c r="AN5101" i="1"/>
  <c r="AN5102" i="1"/>
  <c r="AN5103" i="1"/>
  <c r="AN5104" i="1"/>
  <c r="AN5105" i="1"/>
  <c r="AN5106" i="1"/>
  <c r="AN5107" i="1"/>
  <c r="AN5108" i="1"/>
  <c r="AN5109" i="1"/>
  <c r="AN5110" i="1"/>
  <c r="AN5111" i="1"/>
  <c r="AN5112" i="1"/>
  <c r="AN5113" i="1"/>
  <c r="AN5114" i="1"/>
  <c r="AN5115" i="1"/>
  <c r="AN5116" i="1"/>
  <c r="AN5117" i="1"/>
  <c r="AN5118" i="1"/>
  <c r="AN5119" i="1"/>
  <c r="AN5120" i="1"/>
  <c r="AN5121" i="1"/>
  <c r="AN5122" i="1"/>
  <c r="AN5123" i="1"/>
  <c r="AN5124" i="1"/>
  <c r="AN5125" i="1"/>
  <c r="AN5126" i="1"/>
  <c r="AN5127" i="1"/>
  <c r="AN5128" i="1"/>
  <c r="AN5129" i="1"/>
  <c r="AN5130" i="1"/>
  <c r="AN5131" i="1"/>
  <c r="AN5132" i="1"/>
  <c r="AN5133" i="1"/>
  <c r="AN5134" i="1"/>
  <c r="AN5135" i="1"/>
  <c r="AN5136" i="1"/>
  <c r="AN5137" i="1"/>
  <c r="AN5138" i="1"/>
  <c r="AN5139" i="1"/>
  <c r="AN5140" i="1"/>
  <c r="AN5141" i="1"/>
  <c r="AN5142" i="1"/>
  <c r="AN5143" i="1"/>
  <c r="AN5144" i="1"/>
  <c r="AN5145" i="1"/>
  <c r="AN5146" i="1"/>
  <c r="AN5147" i="1"/>
  <c r="AN5148" i="1"/>
  <c r="AN5149" i="1"/>
  <c r="AN5150" i="1"/>
  <c r="AN5151" i="1"/>
  <c r="AN5152" i="1"/>
  <c r="AN5153" i="1"/>
  <c r="AN5154" i="1"/>
  <c r="AN5155" i="1"/>
  <c r="AN5156" i="1"/>
  <c r="AN5157" i="1"/>
  <c r="AN5158" i="1"/>
  <c r="AN5159" i="1"/>
  <c r="AN5160" i="1"/>
  <c r="AN5161" i="1"/>
  <c r="AN5162" i="1"/>
  <c r="AN5163" i="1"/>
  <c r="AN5164" i="1"/>
  <c r="AN5165" i="1"/>
  <c r="AN5166" i="1"/>
  <c r="AN5167" i="1"/>
  <c r="AN5168" i="1"/>
  <c r="AN5169" i="1"/>
  <c r="AN5170" i="1"/>
  <c r="AN5171" i="1"/>
  <c r="AN5172" i="1"/>
  <c r="AN5173" i="1"/>
  <c r="AN5174" i="1"/>
  <c r="AN5175" i="1"/>
  <c r="AN5176" i="1"/>
  <c r="AN5177" i="1"/>
  <c r="AN5178" i="1"/>
  <c r="AN5179" i="1"/>
  <c r="AN5180" i="1"/>
  <c r="AN5181" i="1"/>
  <c r="AN5182" i="1"/>
  <c r="AN5183" i="1"/>
  <c r="AN5184" i="1"/>
  <c r="AN5185" i="1"/>
  <c r="AN5186" i="1"/>
  <c r="AN5187" i="1"/>
  <c r="AN5188" i="1"/>
  <c r="AN5189" i="1"/>
  <c r="AN5190" i="1"/>
  <c r="AN5191" i="1"/>
  <c r="AN5192" i="1"/>
  <c r="AN5193" i="1"/>
  <c r="AN5194" i="1"/>
  <c r="AN5195" i="1"/>
  <c r="AN5196" i="1"/>
  <c r="AN5197" i="1"/>
  <c r="AN5198" i="1"/>
  <c r="AN5199" i="1"/>
  <c r="AN5200" i="1"/>
  <c r="AN5201" i="1"/>
  <c r="AN5202" i="1"/>
  <c r="AN5203" i="1"/>
  <c r="AN5204" i="1"/>
  <c r="AN5205" i="1"/>
  <c r="AN5206" i="1"/>
  <c r="AN5207" i="1"/>
  <c r="AN5208" i="1"/>
  <c r="AN5209" i="1"/>
  <c r="AN5210" i="1"/>
  <c r="AN5211" i="1"/>
  <c r="AN5212" i="1"/>
  <c r="AN5213" i="1"/>
  <c r="AN5214" i="1"/>
  <c r="AN5215" i="1"/>
  <c r="AN5216" i="1"/>
  <c r="AN5217" i="1"/>
  <c r="AN5218" i="1"/>
  <c r="AN5219" i="1"/>
  <c r="AN5220" i="1"/>
  <c r="AN5221" i="1"/>
  <c r="AN5222" i="1"/>
  <c r="AN5223" i="1"/>
  <c r="AN5224" i="1"/>
  <c r="AN5225" i="1"/>
  <c r="AN5226" i="1"/>
  <c r="AN5227" i="1"/>
  <c r="AN5228" i="1"/>
  <c r="AN5229" i="1"/>
  <c r="AN5230" i="1"/>
  <c r="AN5231" i="1"/>
  <c r="AN5232" i="1"/>
  <c r="AN5233" i="1"/>
  <c r="AN5234" i="1"/>
  <c r="AN5235" i="1"/>
  <c r="AN5236" i="1"/>
  <c r="AN5237" i="1"/>
  <c r="AN5238" i="1"/>
  <c r="AN5239" i="1"/>
  <c r="AN5240" i="1"/>
  <c r="AN5241" i="1"/>
  <c r="AN5242" i="1"/>
  <c r="AN5243" i="1"/>
  <c r="AN5244" i="1"/>
  <c r="AN5245" i="1"/>
  <c r="AN5246" i="1"/>
  <c r="AN5247" i="1"/>
  <c r="AN5248" i="1"/>
  <c r="AN5249" i="1"/>
  <c r="AN5250" i="1"/>
  <c r="AN5251" i="1"/>
  <c r="AN5252" i="1"/>
  <c r="AN5253" i="1"/>
  <c r="AN5254" i="1"/>
  <c r="AN5255" i="1"/>
  <c r="AN5256" i="1"/>
  <c r="AN5257" i="1"/>
  <c r="AN5258" i="1"/>
  <c r="AN5259" i="1"/>
  <c r="AN5260" i="1"/>
  <c r="AN5261" i="1"/>
  <c r="AN5262" i="1"/>
  <c r="AN5263" i="1"/>
  <c r="AN5264" i="1"/>
  <c r="AN5265" i="1"/>
  <c r="AN5266" i="1"/>
  <c r="AN5267" i="1"/>
  <c r="AN5268" i="1"/>
  <c r="AN5269" i="1"/>
  <c r="AN5270" i="1"/>
  <c r="AN5271" i="1"/>
  <c r="AN5272" i="1"/>
  <c r="AN5273" i="1"/>
  <c r="AN5274" i="1"/>
  <c r="AN5275" i="1"/>
  <c r="AN5276" i="1"/>
  <c r="AN5277" i="1"/>
  <c r="AN5278" i="1"/>
  <c r="AN5279" i="1"/>
  <c r="AN5280" i="1"/>
  <c r="AN5281" i="1"/>
  <c r="AN5282" i="1"/>
  <c r="AN5283" i="1"/>
  <c r="AN5284" i="1"/>
  <c r="AN5285" i="1"/>
  <c r="AN5286" i="1"/>
  <c r="AN5287" i="1"/>
  <c r="AN5288" i="1"/>
  <c r="AN5289" i="1"/>
  <c r="AN5290" i="1"/>
  <c r="AN5291" i="1"/>
  <c r="AN5292" i="1"/>
  <c r="AN5293" i="1"/>
  <c r="AN5294" i="1"/>
  <c r="AN5295" i="1"/>
  <c r="AN5296" i="1"/>
  <c r="AN5297" i="1"/>
  <c r="AN5298" i="1"/>
  <c r="AN5299" i="1"/>
  <c r="AN5300" i="1"/>
  <c r="AN5301" i="1"/>
  <c r="AN5302" i="1"/>
  <c r="AN5303" i="1"/>
  <c r="AN5304" i="1"/>
  <c r="AN5305" i="1"/>
  <c r="AN5306" i="1"/>
  <c r="AN5307" i="1"/>
  <c r="AN5308" i="1"/>
  <c r="AN5309" i="1"/>
  <c r="AN5310" i="1"/>
  <c r="AN5311" i="1"/>
  <c r="AN5312" i="1"/>
  <c r="AN5313" i="1"/>
  <c r="AN5314" i="1"/>
  <c r="AN5315" i="1"/>
  <c r="AN5316" i="1"/>
  <c r="AN5317" i="1"/>
  <c r="AN5318" i="1"/>
  <c r="AN5319" i="1"/>
  <c r="AN5320" i="1"/>
  <c r="AN5321" i="1"/>
  <c r="AN5322" i="1"/>
  <c r="AN5323" i="1"/>
  <c r="AN5324" i="1"/>
  <c r="AN5325" i="1"/>
  <c r="AN5326" i="1"/>
  <c r="AN5327" i="1"/>
  <c r="AN5328" i="1"/>
  <c r="AN5329" i="1"/>
  <c r="AN5330" i="1"/>
  <c r="AN5331" i="1"/>
  <c r="AN5332" i="1"/>
  <c r="AN5333" i="1"/>
  <c r="AN5334" i="1"/>
  <c r="AN5335" i="1"/>
  <c r="AN5336" i="1"/>
  <c r="AN5337" i="1"/>
  <c r="AN5338" i="1"/>
  <c r="AN5339" i="1"/>
  <c r="AN5340" i="1"/>
  <c r="AN5341" i="1"/>
  <c r="AN5342" i="1"/>
  <c r="AN5343" i="1"/>
  <c r="AN5344" i="1"/>
  <c r="AN5345" i="1"/>
  <c r="AN5346" i="1"/>
  <c r="AN5347" i="1"/>
  <c r="AN5348" i="1"/>
  <c r="AN5349" i="1"/>
  <c r="AN5350" i="1"/>
  <c r="AN5351" i="1"/>
  <c r="AN5352" i="1"/>
  <c r="AN5353" i="1"/>
  <c r="AN5354" i="1"/>
  <c r="AN5355" i="1"/>
  <c r="AN5356" i="1"/>
  <c r="AN5357" i="1"/>
  <c r="AN5358" i="1"/>
  <c r="AN5359" i="1"/>
  <c r="AN5360" i="1"/>
  <c r="AN5361" i="1"/>
  <c r="AN5362" i="1"/>
  <c r="AN5363" i="1"/>
  <c r="AN5364" i="1"/>
  <c r="AN5365" i="1"/>
  <c r="AN5366" i="1"/>
  <c r="AN5367" i="1"/>
  <c r="AN5368" i="1"/>
  <c r="AN5369" i="1"/>
  <c r="AN5370" i="1"/>
  <c r="AN5371" i="1"/>
  <c r="AN5372" i="1"/>
  <c r="AN5373" i="1"/>
  <c r="AN5374" i="1"/>
  <c r="AN5375" i="1"/>
  <c r="AN5376" i="1"/>
  <c r="AN5377" i="1"/>
  <c r="AN5378" i="1"/>
  <c r="AN5379" i="1"/>
  <c r="AN5380" i="1"/>
  <c r="AN5381" i="1"/>
  <c r="AN5382" i="1"/>
  <c r="AN5383" i="1"/>
  <c r="AN5384" i="1"/>
  <c r="AN5385" i="1"/>
  <c r="AN5386" i="1"/>
  <c r="AN5387" i="1"/>
  <c r="AN5388" i="1"/>
  <c r="AN5389" i="1"/>
  <c r="AN5390" i="1"/>
  <c r="AN5391" i="1"/>
  <c r="AN5392" i="1"/>
  <c r="AN5393" i="1"/>
  <c r="AN5394" i="1"/>
  <c r="AN5395" i="1"/>
  <c r="AN5396" i="1"/>
  <c r="AN5397" i="1"/>
  <c r="AN5398" i="1"/>
  <c r="AN5399" i="1"/>
  <c r="AN5400" i="1"/>
  <c r="AN5401" i="1"/>
  <c r="AN5402" i="1"/>
  <c r="AN5403" i="1"/>
  <c r="AN5404" i="1"/>
  <c r="AN5405" i="1"/>
  <c r="AN5406" i="1"/>
  <c r="AN5407" i="1"/>
  <c r="AN5408" i="1"/>
  <c r="AN5409" i="1"/>
  <c r="AN5410" i="1"/>
  <c r="AN5411" i="1"/>
  <c r="AN5412" i="1"/>
  <c r="AN5413" i="1"/>
  <c r="AN5414" i="1"/>
  <c r="AN5415" i="1"/>
  <c r="AN5416" i="1"/>
  <c r="AN5417" i="1"/>
  <c r="AN5418" i="1"/>
  <c r="AN5419" i="1"/>
  <c r="AN5420" i="1"/>
  <c r="AN5421" i="1"/>
  <c r="AN5422" i="1"/>
  <c r="AN5423" i="1"/>
  <c r="AN5424" i="1"/>
  <c r="AN5425" i="1"/>
  <c r="AN5426" i="1"/>
  <c r="AN5427" i="1"/>
  <c r="AN5428" i="1"/>
  <c r="AN5429" i="1"/>
  <c r="AN5430" i="1"/>
  <c r="AN5431" i="1"/>
  <c r="AN5432" i="1"/>
  <c r="AN5433" i="1"/>
  <c r="AN5434" i="1"/>
  <c r="AN5435" i="1"/>
  <c r="AN5436" i="1"/>
  <c r="AN5437" i="1"/>
  <c r="AN5438" i="1"/>
  <c r="AN5439" i="1"/>
  <c r="AN5440" i="1"/>
  <c r="AN5441" i="1"/>
  <c r="AN5442" i="1"/>
  <c r="AN5443" i="1"/>
  <c r="AN5444" i="1"/>
  <c r="AN5445" i="1"/>
  <c r="AN5446" i="1"/>
  <c r="AN5447" i="1"/>
  <c r="AN5448" i="1"/>
  <c r="AN5449" i="1"/>
  <c r="AN5450" i="1"/>
  <c r="AN5451" i="1"/>
  <c r="AN5452" i="1"/>
  <c r="AN5453" i="1"/>
  <c r="AN5454" i="1"/>
  <c r="AN5455" i="1"/>
  <c r="AN5456" i="1"/>
  <c r="AN5457" i="1"/>
  <c r="AN5458" i="1"/>
  <c r="AN5459" i="1"/>
  <c r="AN5460" i="1"/>
  <c r="AN5461" i="1"/>
  <c r="AN5462" i="1"/>
  <c r="AN5463" i="1"/>
  <c r="AN5464" i="1"/>
  <c r="AN5465" i="1"/>
  <c r="AN5466" i="1"/>
  <c r="AN5467" i="1"/>
  <c r="AN5468" i="1"/>
  <c r="AN5469" i="1"/>
  <c r="AN5470" i="1"/>
  <c r="AN5471" i="1"/>
  <c r="AN5472" i="1"/>
  <c r="AN5473" i="1"/>
  <c r="AN5474" i="1"/>
  <c r="AN5475" i="1"/>
  <c r="AN5476" i="1"/>
  <c r="AN5477" i="1"/>
  <c r="AN5478" i="1"/>
  <c r="AN5479" i="1"/>
  <c r="AN5480" i="1"/>
  <c r="AN5481" i="1"/>
  <c r="AN5482" i="1"/>
  <c r="AN5483" i="1"/>
  <c r="AN5484" i="1"/>
  <c r="AN5485" i="1"/>
  <c r="AN5486" i="1"/>
  <c r="AN5487" i="1"/>
  <c r="AN5488" i="1"/>
  <c r="AN5489" i="1"/>
  <c r="AN5490" i="1"/>
  <c r="AN5491" i="1"/>
  <c r="AN5492" i="1"/>
  <c r="AN5493" i="1"/>
  <c r="AN5494" i="1"/>
  <c r="AN5495" i="1"/>
  <c r="AN5496" i="1"/>
  <c r="AN5497" i="1"/>
  <c r="AN5498" i="1"/>
  <c r="AN5499" i="1"/>
  <c r="AN5500" i="1"/>
  <c r="AN5501" i="1"/>
  <c r="AN5502" i="1"/>
  <c r="AN5503" i="1"/>
  <c r="AN5504" i="1"/>
  <c r="AN5505" i="1"/>
  <c r="AN5506" i="1"/>
  <c r="AN5507" i="1"/>
  <c r="AN5508" i="1"/>
  <c r="AN5509" i="1"/>
  <c r="AN5510" i="1"/>
  <c r="AN5511" i="1"/>
  <c r="AN5512" i="1"/>
  <c r="AN5513" i="1"/>
  <c r="AN5514" i="1"/>
  <c r="AN5515" i="1"/>
  <c r="AN5516" i="1"/>
  <c r="AN5517" i="1"/>
  <c r="AN5518" i="1"/>
  <c r="AN5519" i="1"/>
  <c r="AN5520" i="1"/>
  <c r="AN5521" i="1"/>
  <c r="AN5522" i="1"/>
  <c r="AN5523" i="1"/>
  <c r="AN5524" i="1"/>
  <c r="AN5525" i="1"/>
  <c r="AN5526" i="1"/>
  <c r="AN5527" i="1"/>
  <c r="AN5528" i="1"/>
  <c r="AN5529" i="1"/>
  <c r="AN5530" i="1"/>
  <c r="AN5531" i="1"/>
  <c r="AN5532" i="1"/>
  <c r="AN5533" i="1"/>
  <c r="AN5534" i="1"/>
  <c r="AN5535" i="1"/>
  <c r="AN5536" i="1"/>
  <c r="AN5537" i="1"/>
  <c r="AN5538" i="1"/>
  <c r="AN5539" i="1"/>
  <c r="AN5540" i="1"/>
  <c r="AN5541" i="1"/>
  <c r="AN5542" i="1"/>
  <c r="AN5543" i="1"/>
  <c r="AN5544" i="1"/>
  <c r="AN5545" i="1"/>
  <c r="AN5546" i="1"/>
  <c r="AN5547" i="1"/>
  <c r="AN5548" i="1"/>
  <c r="AN5549" i="1"/>
  <c r="AN5550" i="1"/>
  <c r="AN5551" i="1"/>
  <c r="AN5552" i="1"/>
  <c r="AN5553" i="1"/>
  <c r="AN5554" i="1"/>
  <c r="AN5555" i="1"/>
  <c r="AN5556" i="1"/>
  <c r="AN5557" i="1"/>
  <c r="AN5558" i="1"/>
  <c r="AN5559" i="1"/>
  <c r="AN5560" i="1"/>
  <c r="AN5561" i="1"/>
  <c r="AN5562" i="1"/>
  <c r="AN5563" i="1"/>
  <c r="AN5564" i="1"/>
  <c r="AN5565" i="1"/>
  <c r="AN5566" i="1"/>
  <c r="AN5567" i="1"/>
  <c r="AN5568" i="1"/>
  <c r="AN5569" i="1"/>
  <c r="AN5570" i="1"/>
  <c r="AN5571" i="1"/>
  <c r="AN5572" i="1"/>
  <c r="AN5573" i="1"/>
  <c r="AN5574" i="1"/>
  <c r="AN5575" i="1"/>
  <c r="AN5576" i="1"/>
  <c r="AN5577" i="1"/>
  <c r="AN5578" i="1"/>
  <c r="AN5579" i="1"/>
  <c r="AN5580" i="1"/>
  <c r="AN5581" i="1"/>
  <c r="AN5582" i="1"/>
  <c r="AN5583" i="1"/>
  <c r="AN5584" i="1"/>
  <c r="AN5585" i="1"/>
  <c r="AN5586" i="1"/>
  <c r="AN5587" i="1"/>
  <c r="AN5588" i="1"/>
  <c r="AN5589" i="1"/>
  <c r="AN5590" i="1"/>
  <c r="AN5591" i="1"/>
  <c r="AN5592" i="1"/>
  <c r="AN5593" i="1"/>
  <c r="AN5594" i="1"/>
  <c r="AN5595" i="1"/>
  <c r="AN5596" i="1"/>
  <c r="AN5597" i="1"/>
  <c r="AN5598" i="1"/>
  <c r="AN5599" i="1"/>
  <c r="AN5600" i="1"/>
  <c r="AN5601" i="1"/>
  <c r="AN5602" i="1"/>
  <c r="AN5603" i="1"/>
  <c r="AN5604" i="1"/>
  <c r="AN5605" i="1"/>
  <c r="AN5606" i="1"/>
  <c r="AN5607" i="1"/>
  <c r="AN5608" i="1"/>
  <c r="AN5609" i="1"/>
  <c r="AN5610" i="1"/>
  <c r="AN5611" i="1"/>
  <c r="AN5612" i="1"/>
  <c r="AN5613" i="1"/>
  <c r="AN5614" i="1"/>
  <c r="AN5615" i="1"/>
  <c r="AN5616" i="1"/>
  <c r="AN5617" i="1"/>
  <c r="AN5618" i="1"/>
  <c r="AN5619" i="1"/>
  <c r="AN5620" i="1"/>
  <c r="AN5621" i="1"/>
  <c r="AN5622" i="1"/>
  <c r="AN5623" i="1"/>
  <c r="AN5624" i="1"/>
  <c r="AN5625" i="1"/>
  <c r="AN5626" i="1"/>
  <c r="AN5627" i="1"/>
  <c r="AN5628" i="1"/>
  <c r="AN5629" i="1"/>
  <c r="AN5630" i="1"/>
  <c r="AN5631" i="1"/>
  <c r="AN5632" i="1"/>
  <c r="AN5633" i="1"/>
  <c r="AN5634" i="1"/>
  <c r="AN5635" i="1"/>
  <c r="AN5636" i="1"/>
  <c r="AN5637" i="1"/>
  <c r="AN5638" i="1"/>
  <c r="AN5639" i="1"/>
  <c r="AN5640" i="1"/>
  <c r="AN5641" i="1"/>
  <c r="AN5642" i="1"/>
  <c r="AN5643" i="1"/>
  <c r="AN5644" i="1"/>
  <c r="AN5645" i="1"/>
  <c r="AN5646" i="1"/>
  <c r="AN5647" i="1"/>
  <c r="AN5648" i="1"/>
  <c r="AN5649" i="1"/>
  <c r="AN5650" i="1"/>
  <c r="AN5651" i="1"/>
  <c r="AN5652" i="1"/>
  <c r="AN5653" i="1"/>
  <c r="AN5654" i="1"/>
  <c r="AN5655" i="1"/>
  <c r="AN5656" i="1"/>
  <c r="AN5657" i="1"/>
  <c r="AN5658" i="1"/>
  <c r="AN5659" i="1"/>
  <c r="AN5660" i="1"/>
  <c r="AN5661" i="1"/>
  <c r="AN5662" i="1"/>
  <c r="AN5663" i="1"/>
  <c r="AN5664" i="1"/>
  <c r="AN5665" i="1"/>
  <c r="AN5666" i="1"/>
  <c r="AN5667" i="1"/>
  <c r="AN5668" i="1"/>
  <c r="AN5669" i="1"/>
  <c r="AN5670" i="1"/>
  <c r="AN5671" i="1"/>
  <c r="AN5672" i="1"/>
  <c r="AN5673" i="1"/>
  <c r="AN5674" i="1"/>
  <c r="AN5675" i="1"/>
  <c r="AN5676" i="1"/>
  <c r="AN5677" i="1"/>
  <c r="AN5678" i="1"/>
  <c r="AN5679" i="1"/>
  <c r="AN5680" i="1"/>
  <c r="AN5681" i="1"/>
  <c r="AN5682" i="1"/>
  <c r="AN5683" i="1"/>
  <c r="AN5684" i="1"/>
  <c r="AN5685" i="1"/>
  <c r="AN5686" i="1"/>
  <c r="AN5687" i="1"/>
  <c r="AN5688" i="1"/>
  <c r="AN5689" i="1"/>
  <c r="AN5690" i="1"/>
  <c r="AN5691" i="1"/>
  <c r="AN5692" i="1"/>
  <c r="AN5693" i="1"/>
  <c r="AN5694" i="1"/>
  <c r="AN5695" i="1"/>
  <c r="AN5696" i="1"/>
  <c r="AN5697" i="1"/>
  <c r="AN5698" i="1"/>
  <c r="AN5699" i="1"/>
  <c r="AN5700" i="1"/>
  <c r="AN5701" i="1"/>
  <c r="AN5702" i="1"/>
  <c r="AN5703" i="1"/>
  <c r="AN5704" i="1"/>
  <c r="AN5705" i="1"/>
  <c r="AN5706" i="1"/>
  <c r="AN5707" i="1"/>
  <c r="AN5708" i="1"/>
  <c r="AN5709" i="1"/>
  <c r="AN5710" i="1"/>
  <c r="AN5711" i="1"/>
  <c r="AN5712" i="1"/>
  <c r="AN5713" i="1"/>
  <c r="AN5714" i="1"/>
  <c r="AN5715" i="1"/>
  <c r="AN5716" i="1"/>
  <c r="AN5717" i="1"/>
  <c r="AN5718" i="1"/>
  <c r="AN5719" i="1"/>
  <c r="AN5720" i="1"/>
  <c r="AN5721" i="1"/>
  <c r="AN5722" i="1"/>
  <c r="AN5723" i="1"/>
  <c r="AN5724" i="1"/>
  <c r="AN5725" i="1"/>
  <c r="AN5726" i="1"/>
  <c r="AN5727" i="1"/>
  <c r="AN5728" i="1"/>
  <c r="AN5729" i="1"/>
  <c r="AN5730" i="1"/>
  <c r="AN5731" i="1"/>
  <c r="AN5732" i="1"/>
  <c r="AN5733" i="1"/>
  <c r="AN5734" i="1"/>
  <c r="AN5735" i="1"/>
  <c r="AN5736" i="1"/>
  <c r="AN5737" i="1"/>
  <c r="AN5738" i="1"/>
  <c r="AN5739" i="1"/>
  <c r="AN5740" i="1"/>
  <c r="AN5741" i="1"/>
  <c r="AN5742" i="1"/>
  <c r="AN5743" i="1"/>
  <c r="AN5744" i="1"/>
  <c r="AN5745" i="1"/>
  <c r="AN5746" i="1"/>
  <c r="AN5747" i="1"/>
  <c r="AN5748" i="1"/>
  <c r="AN5749" i="1"/>
  <c r="AN5750" i="1"/>
  <c r="AN5751" i="1"/>
  <c r="AN5752" i="1"/>
  <c r="AN5753" i="1"/>
  <c r="AN5754" i="1"/>
  <c r="AN5755" i="1"/>
  <c r="AN5756" i="1"/>
  <c r="AN5757" i="1"/>
  <c r="AN5758" i="1"/>
  <c r="AN5759" i="1"/>
  <c r="AN5760" i="1"/>
  <c r="AN5761" i="1"/>
  <c r="AN5762" i="1"/>
  <c r="AN5763" i="1"/>
  <c r="AN5764" i="1"/>
  <c r="AN5765" i="1"/>
  <c r="AN5766" i="1"/>
  <c r="AN5767" i="1"/>
  <c r="AN5768" i="1"/>
  <c r="AN5769" i="1"/>
  <c r="AN5770" i="1"/>
  <c r="AN5771" i="1"/>
  <c r="AN5772" i="1"/>
  <c r="AN5773" i="1"/>
  <c r="AN5774" i="1"/>
  <c r="AN5775" i="1"/>
  <c r="AN5776" i="1"/>
  <c r="AN5777" i="1"/>
  <c r="AN5778" i="1"/>
  <c r="AN5779" i="1"/>
  <c r="AN5780" i="1"/>
  <c r="AN5781" i="1"/>
  <c r="AN5782" i="1"/>
  <c r="AN5783" i="1"/>
  <c r="AN5784" i="1"/>
  <c r="AN5785" i="1"/>
  <c r="AN5786" i="1"/>
  <c r="AN5787" i="1"/>
  <c r="AN5788" i="1"/>
  <c r="AN5789" i="1"/>
  <c r="AN5790" i="1"/>
  <c r="AN5791" i="1"/>
  <c r="AN5792" i="1"/>
  <c r="AN5793" i="1"/>
  <c r="AN5794" i="1"/>
  <c r="AN5795" i="1"/>
  <c r="AN5796" i="1"/>
  <c r="AN5797" i="1"/>
  <c r="AN5798" i="1"/>
  <c r="AN5799" i="1"/>
  <c r="AN5800" i="1"/>
  <c r="AN5801" i="1"/>
  <c r="AN5802" i="1"/>
  <c r="AN5803" i="1"/>
  <c r="AN5804" i="1"/>
  <c r="AN5805" i="1"/>
  <c r="AN5806" i="1"/>
  <c r="AN5807" i="1"/>
  <c r="AN5808" i="1"/>
  <c r="AN5809" i="1"/>
  <c r="AN5810" i="1"/>
  <c r="AN5811" i="1"/>
  <c r="AN5812" i="1"/>
  <c r="AN5813" i="1"/>
  <c r="AN5814" i="1"/>
  <c r="AN5815" i="1"/>
  <c r="AN5816" i="1"/>
  <c r="AN5817" i="1"/>
  <c r="AN5818" i="1"/>
  <c r="AN5819" i="1"/>
  <c r="AN5820" i="1"/>
  <c r="AN5821" i="1"/>
  <c r="AN5822" i="1"/>
  <c r="AN5823" i="1"/>
  <c r="AN5824" i="1"/>
  <c r="AN5825" i="1"/>
  <c r="AN5826" i="1"/>
  <c r="AN5827" i="1"/>
  <c r="AN5828" i="1"/>
  <c r="AN5829" i="1"/>
  <c r="AN5830" i="1"/>
  <c r="AN5831" i="1"/>
  <c r="AN5832" i="1"/>
  <c r="AN5833" i="1"/>
  <c r="AN5834" i="1"/>
  <c r="AN5835" i="1"/>
  <c r="AN5836" i="1"/>
  <c r="AN5837" i="1"/>
  <c r="AN5838" i="1"/>
  <c r="AN5839" i="1"/>
  <c r="AN5840" i="1"/>
  <c r="AN5841" i="1"/>
  <c r="AN5842" i="1"/>
  <c r="AN5843" i="1"/>
  <c r="AN5844" i="1"/>
  <c r="AN5845" i="1"/>
  <c r="AN5846" i="1"/>
  <c r="AN5847" i="1"/>
  <c r="AN5848" i="1"/>
  <c r="AN5849" i="1"/>
  <c r="AN5850" i="1"/>
  <c r="AN5851" i="1"/>
  <c r="AN5852" i="1"/>
  <c r="AN5853" i="1"/>
  <c r="AN5854" i="1"/>
  <c r="AN5855" i="1"/>
  <c r="AN5856" i="1"/>
  <c r="AN5857" i="1"/>
  <c r="AN5858" i="1"/>
  <c r="AN5859" i="1"/>
  <c r="AN5860" i="1"/>
  <c r="AN5861" i="1"/>
  <c r="AN5862" i="1"/>
  <c r="AN5863" i="1"/>
  <c r="AN5864" i="1"/>
  <c r="AN5865" i="1"/>
  <c r="AN5866" i="1"/>
  <c r="AN5867" i="1"/>
  <c r="AN5868" i="1"/>
  <c r="AN5869" i="1"/>
  <c r="AN5870" i="1"/>
  <c r="AN5871" i="1"/>
  <c r="AN5872" i="1"/>
  <c r="AN5873" i="1"/>
  <c r="AN5874" i="1"/>
  <c r="AN5875" i="1"/>
  <c r="AN5876" i="1"/>
  <c r="AN5877" i="1"/>
  <c r="AN5878" i="1"/>
  <c r="AN5879" i="1"/>
  <c r="AN5880" i="1"/>
  <c r="AN5881" i="1"/>
  <c r="AN5882" i="1"/>
  <c r="AN5883" i="1"/>
  <c r="AN5884" i="1"/>
  <c r="AN5885" i="1"/>
  <c r="AN5886" i="1"/>
  <c r="AN5887" i="1"/>
  <c r="AN5888" i="1"/>
  <c r="AN5889" i="1"/>
  <c r="AN5890" i="1"/>
  <c r="AN5891" i="1"/>
  <c r="AN5892" i="1"/>
  <c r="AN5893" i="1"/>
  <c r="AN5894" i="1"/>
  <c r="AN5895" i="1"/>
  <c r="AN5896" i="1"/>
  <c r="AN5897" i="1"/>
  <c r="AN5898" i="1"/>
  <c r="AN5899" i="1"/>
  <c r="AN5900" i="1"/>
  <c r="AN5901" i="1"/>
  <c r="AN5902" i="1"/>
  <c r="AN5903" i="1"/>
  <c r="AN5904" i="1"/>
  <c r="AN5905" i="1"/>
  <c r="AN5906" i="1"/>
  <c r="AN5907" i="1"/>
  <c r="AN5908" i="1"/>
  <c r="AN5909" i="1"/>
  <c r="AN5910" i="1"/>
  <c r="AN5911" i="1"/>
  <c r="AN5912" i="1"/>
  <c r="AN5913" i="1"/>
  <c r="AN5914" i="1"/>
  <c r="AN5915" i="1"/>
  <c r="AN5916" i="1"/>
  <c r="AN5917" i="1"/>
  <c r="AN5918" i="1"/>
  <c r="AN5919" i="1"/>
  <c r="AN5920" i="1"/>
  <c r="AN5921" i="1"/>
  <c r="AN5922" i="1"/>
  <c r="AN5923" i="1"/>
  <c r="AN5924" i="1"/>
  <c r="AN5925" i="1"/>
  <c r="AN5926" i="1"/>
  <c r="AN5927" i="1"/>
  <c r="AN5928" i="1"/>
  <c r="AN5929" i="1"/>
  <c r="AN5930" i="1"/>
  <c r="AN5931" i="1"/>
  <c r="AN5932" i="1"/>
  <c r="AN5933" i="1"/>
  <c r="AN5934" i="1"/>
  <c r="AN5935" i="1"/>
  <c r="AN5936" i="1"/>
  <c r="AN5937" i="1"/>
  <c r="AN5938" i="1"/>
  <c r="AN5939" i="1"/>
  <c r="AN5940" i="1"/>
  <c r="AN5941" i="1"/>
  <c r="AN5942" i="1"/>
  <c r="AN5943" i="1"/>
  <c r="AN5944" i="1"/>
  <c r="AN5945" i="1"/>
  <c r="AN5946" i="1"/>
  <c r="AN5947" i="1"/>
  <c r="AN5948" i="1"/>
  <c r="AN5949" i="1"/>
  <c r="AN5950" i="1"/>
  <c r="AN5951" i="1"/>
  <c r="AN5952" i="1"/>
  <c r="AN5953" i="1"/>
  <c r="AN5954" i="1"/>
  <c r="AN5955" i="1"/>
  <c r="AN5956" i="1"/>
  <c r="AN5957" i="1"/>
  <c r="AN5958" i="1"/>
  <c r="AN5959" i="1"/>
  <c r="AN5960" i="1"/>
  <c r="AN5961" i="1"/>
  <c r="AN5962" i="1"/>
  <c r="AN5963" i="1"/>
  <c r="AN5964" i="1"/>
  <c r="AN5965" i="1"/>
  <c r="AN5966" i="1"/>
  <c r="AN5967" i="1"/>
  <c r="AN5968" i="1"/>
  <c r="AN5969" i="1"/>
  <c r="AN5970" i="1"/>
  <c r="AN5971" i="1"/>
  <c r="AN5972" i="1"/>
  <c r="AN5973" i="1"/>
  <c r="AN5974" i="1"/>
  <c r="AN5975" i="1"/>
  <c r="AN5976" i="1"/>
  <c r="AN5977" i="1"/>
  <c r="AN5978" i="1"/>
  <c r="AN5979" i="1"/>
  <c r="AN5980" i="1"/>
  <c r="AN5981" i="1"/>
  <c r="AN5982" i="1"/>
  <c r="AN5983" i="1"/>
  <c r="AN5984" i="1"/>
  <c r="AN5985" i="1"/>
  <c r="AN5986" i="1"/>
  <c r="AN5987" i="1"/>
  <c r="AN5988" i="1"/>
  <c r="AN5989" i="1"/>
  <c r="AN5990" i="1"/>
  <c r="AN5991" i="1"/>
  <c r="AN5992" i="1"/>
  <c r="AN5993" i="1"/>
  <c r="AN5994" i="1"/>
  <c r="AN5995" i="1"/>
  <c r="AN5996" i="1"/>
  <c r="AN5997" i="1"/>
  <c r="AN5998" i="1"/>
  <c r="AN5999" i="1"/>
  <c r="AN6000" i="1"/>
  <c r="AN6001" i="1"/>
  <c r="AN6002" i="1"/>
  <c r="AN6003" i="1"/>
  <c r="AN6004" i="1"/>
  <c r="AN6005" i="1"/>
  <c r="AN6006" i="1"/>
  <c r="AN6007" i="1"/>
  <c r="AN6008" i="1"/>
  <c r="AN6009" i="1"/>
  <c r="AN6010" i="1"/>
  <c r="AN6011" i="1"/>
  <c r="AN6012" i="1"/>
  <c r="AN6013" i="1"/>
  <c r="AN6014" i="1"/>
  <c r="AN6015" i="1"/>
  <c r="AN6016" i="1"/>
  <c r="AN6017" i="1"/>
  <c r="AN6018" i="1"/>
  <c r="AN6019" i="1"/>
  <c r="AN6020" i="1"/>
  <c r="AN6021" i="1"/>
  <c r="AN6022" i="1"/>
  <c r="AN6023" i="1"/>
  <c r="AN6024" i="1"/>
  <c r="AN6025" i="1"/>
  <c r="AN6026" i="1"/>
  <c r="AN6027" i="1"/>
  <c r="AN6028" i="1"/>
  <c r="AN6029" i="1"/>
  <c r="AN6030" i="1"/>
  <c r="AN6031" i="1"/>
  <c r="AN6032" i="1"/>
  <c r="AN6033" i="1"/>
  <c r="AN6034" i="1"/>
  <c r="AN6035" i="1"/>
  <c r="AN6036" i="1"/>
  <c r="AN6037" i="1"/>
  <c r="AN6038" i="1"/>
  <c r="AN6039" i="1"/>
  <c r="AN6040" i="1"/>
  <c r="AN6041" i="1"/>
  <c r="AN6042" i="1"/>
  <c r="AN6043" i="1"/>
  <c r="AN6044" i="1"/>
  <c r="AN6045" i="1"/>
  <c r="AN6046" i="1"/>
  <c r="AN6047" i="1"/>
  <c r="AN6048" i="1"/>
  <c r="AN6049" i="1"/>
  <c r="AN6050" i="1"/>
  <c r="AN6051" i="1"/>
  <c r="AN6052" i="1"/>
  <c r="AN6053" i="1"/>
  <c r="AN6054" i="1"/>
  <c r="AN6055" i="1"/>
  <c r="AN6056" i="1"/>
  <c r="AN6057" i="1"/>
  <c r="AN6058" i="1"/>
  <c r="AN6059" i="1"/>
  <c r="AN6060" i="1"/>
  <c r="AN6061" i="1"/>
  <c r="AN6062" i="1"/>
  <c r="AN6063" i="1"/>
  <c r="AN6064" i="1"/>
  <c r="AN6065" i="1"/>
  <c r="AN6066" i="1"/>
  <c r="AN6067" i="1"/>
  <c r="AN6068" i="1"/>
  <c r="AN6069" i="1"/>
  <c r="AN6070" i="1"/>
  <c r="AN6071" i="1"/>
  <c r="AN6072" i="1"/>
  <c r="AN6073" i="1"/>
  <c r="AN6074" i="1"/>
  <c r="AN6075" i="1"/>
  <c r="AN6076" i="1"/>
  <c r="AN6077" i="1"/>
  <c r="AN6078" i="1"/>
  <c r="AN6079" i="1"/>
  <c r="AN6080" i="1"/>
  <c r="AN6081" i="1"/>
  <c r="AN6082" i="1"/>
  <c r="AN6083" i="1"/>
  <c r="AN6084" i="1"/>
  <c r="AN6085" i="1"/>
  <c r="AN6086" i="1"/>
  <c r="AN6087" i="1"/>
  <c r="AN6088" i="1"/>
  <c r="AN6089" i="1"/>
  <c r="AN6090" i="1"/>
  <c r="AN6091" i="1"/>
  <c r="AN6092" i="1"/>
  <c r="AN6093" i="1"/>
  <c r="AN6094" i="1"/>
  <c r="AN6095" i="1"/>
  <c r="AN6096" i="1"/>
  <c r="AN6097" i="1"/>
  <c r="AN6098" i="1"/>
  <c r="AN6099" i="1"/>
  <c r="AN6100" i="1"/>
  <c r="AN6101" i="1"/>
  <c r="AN6102" i="1"/>
  <c r="AN6103" i="1"/>
  <c r="AN6104" i="1"/>
  <c r="AN6105" i="1"/>
  <c r="AN6106" i="1"/>
  <c r="AN6107" i="1"/>
  <c r="AN6108" i="1"/>
  <c r="AN6109" i="1"/>
  <c r="AN6110" i="1"/>
  <c r="AN6111" i="1"/>
  <c r="AN6112" i="1"/>
  <c r="AN6113" i="1"/>
  <c r="AN6114" i="1"/>
  <c r="AN6115" i="1"/>
  <c r="AN6116" i="1"/>
  <c r="AN6117" i="1"/>
  <c r="AN6118" i="1"/>
  <c r="AN6119" i="1"/>
  <c r="AN6120" i="1"/>
  <c r="AN6121" i="1"/>
  <c r="AN6122" i="1"/>
  <c r="AN6123" i="1"/>
  <c r="AN6124" i="1"/>
  <c r="AN6125" i="1"/>
  <c r="AN6126" i="1"/>
  <c r="AN6127" i="1"/>
  <c r="AN6128" i="1"/>
  <c r="AN6129" i="1"/>
  <c r="AN6130" i="1"/>
  <c r="AN6131" i="1"/>
  <c r="AN6132" i="1"/>
  <c r="AN6133" i="1"/>
  <c r="AN6134" i="1"/>
  <c r="AN6135" i="1"/>
  <c r="AN6136" i="1"/>
  <c r="AN6137" i="1"/>
  <c r="AN6138" i="1"/>
  <c r="AN6139" i="1"/>
  <c r="AN6140" i="1"/>
  <c r="AN6141" i="1"/>
  <c r="AN6142" i="1"/>
  <c r="AN6143" i="1"/>
  <c r="AN6144" i="1"/>
  <c r="AN6145" i="1"/>
  <c r="AN6146" i="1"/>
  <c r="AN6147" i="1"/>
  <c r="AN6148" i="1"/>
  <c r="AN6149" i="1"/>
  <c r="AN6150" i="1"/>
  <c r="AN6151" i="1"/>
  <c r="AN6152" i="1"/>
  <c r="AN6153" i="1"/>
  <c r="AN6154" i="1"/>
  <c r="AN6155" i="1"/>
  <c r="AN6156" i="1"/>
  <c r="AN6157" i="1"/>
  <c r="AN6158" i="1"/>
  <c r="AN6159" i="1"/>
  <c r="AN6160" i="1"/>
  <c r="AN6161" i="1"/>
  <c r="AN6162" i="1"/>
  <c r="AN6163" i="1"/>
  <c r="AN6164" i="1"/>
  <c r="AN6165" i="1"/>
  <c r="AN6166" i="1"/>
  <c r="AN6167" i="1"/>
  <c r="AN6168" i="1"/>
  <c r="AN6169" i="1"/>
  <c r="AN6170" i="1"/>
  <c r="AN6171" i="1"/>
  <c r="AN6172" i="1"/>
  <c r="AN6173" i="1"/>
  <c r="AN6174" i="1"/>
  <c r="AN6175" i="1"/>
  <c r="AN6176" i="1"/>
  <c r="AN6177" i="1"/>
  <c r="AN6178" i="1"/>
  <c r="AN6179" i="1"/>
  <c r="AN6180" i="1"/>
  <c r="AN6181" i="1"/>
  <c r="AN6182" i="1"/>
  <c r="AN6183" i="1"/>
  <c r="AN6184" i="1"/>
  <c r="AN6185" i="1"/>
  <c r="AN6186" i="1"/>
  <c r="AN6187" i="1"/>
  <c r="AN6188" i="1"/>
  <c r="AN6189" i="1"/>
  <c r="AN6190" i="1"/>
  <c r="AN6191" i="1"/>
  <c r="AN6192" i="1"/>
  <c r="AN6193" i="1"/>
  <c r="AN6194" i="1"/>
  <c r="AN6195" i="1"/>
  <c r="AN6196" i="1"/>
  <c r="AN6197" i="1"/>
  <c r="AN6198" i="1"/>
  <c r="AN6199" i="1"/>
  <c r="AN6200" i="1"/>
  <c r="AN6201" i="1"/>
  <c r="AN6202" i="1"/>
  <c r="AN6203" i="1"/>
  <c r="AN6204" i="1"/>
  <c r="AN6205" i="1"/>
  <c r="AN6206" i="1"/>
  <c r="AN6207" i="1"/>
  <c r="AN6208" i="1"/>
  <c r="AN6209" i="1"/>
  <c r="AN6210" i="1"/>
  <c r="AN6211" i="1"/>
  <c r="AN6212" i="1"/>
  <c r="AN6213" i="1"/>
  <c r="AN6214" i="1"/>
  <c r="AN6215" i="1"/>
  <c r="AN6216" i="1"/>
  <c r="AN6217" i="1"/>
  <c r="AN6218" i="1"/>
  <c r="AN6219" i="1"/>
  <c r="AN6220" i="1"/>
  <c r="AN6221" i="1"/>
  <c r="AN6222" i="1"/>
  <c r="AN6223" i="1"/>
  <c r="AN6224" i="1"/>
  <c r="AN6225" i="1"/>
  <c r="AN6226" i="1"/>
  <c r="AN6227" i="1"/>
  <c r="AN6228" i="1"/>
  <c r="AN6229" i="1"/>
  <c r="AN6230" i="1"/>
  <c r="AN6231" i="1"/>
  <c r="AN6232" i="1"/>
  <c r="AN6233" i="1"/>
  <c r="AN6234" i="1"/>
  <c r="AN6235" i="1"/>
  <c r="AN6236" i="1"/>
  <c r="AN6237" i="1"/>
  <c r="AN6238" i="1"/>
  <c r="AN6239" i="1"/>
  <c r="AN6240" i="1"/>
  <c r="AN6241" i="1"/>
  <c r="AN6242" i="1"/>
  <c r="AN6243" i="1"/>
  <c r="AN6244" i="1"/>
  <c r="AN6245" i="1"/>
  <c r="AN6246" i="1"/>
  <c r="AN6247" i="1"/>
  <c r="AN6248" i="1"/>
  <c r="AN6249" i="1"/>
  <c r="AN6250" i="1"/>
  <c r="AN6251" i="1"/>
  <c r="AN6252" i="1"/>
  <c r="AN6253" i="1"/>
  <c r="AN6254" i="1"/>
  <c r="AN6255" i="1"/>
  <c r="AN6256" i="1"/>
  <c r="AN6257" i="1"/>
  <c r="AN6258" i="1"/>
  <c r="AN6259" i="1"/>
  <c r="AN6260" i="1"/>
  <c r="AN6261" i="1"/>
  <c r="AN6262" i="1"/>
  <c r="AN6263" i="1"/>
  <c r="AN6264" i="1"/>
  <c r="AN6265" i="1"/>
  <c r="AN6266" i="1"/>
  <c r="AN6267" i="1"/>
  <c r="AN6268" i="1"/>
  <c r="AN6269" i="1"/>
  <c r="AN6270" i="1"/>
  <c r="AN6271" i="1"/>
  <c r="AN6272" i="1"/>
  <c r="AN6273" i="1"/>
  <c r="AN6274" i="1"/>
  <c r="AN6275" i="1"/>
  <c r="AN6276" i="1"/>
  <c r="AN6277" i="1"/>
  <c r="AN6278" i="1"/>
  <c r="AN6279" i="1"/>
  <c r="AN6280" i="1"/>
  <c r="AN6281" i="1"/>
  <c r="AN6282" i="1"/>
  <c r="AN6283" i="1"/>
  <c r="AN6284" i="1"/>
  <c r="AN6285" i="1"/>
  <c r="AN6286" i="1"/>
  <c r="AN6287" i="1"/>
  <c r="AN6288" i="1"/>
  <c r="AN6289" i="1"/>
  <c r="AN6290" i="1"/>
  <c r="AN6291" i="1"/>
  <c r="AN6292" i="1"/>
  <c r="AN6293" i="1"/>
  <c r="AN6294" i="1"/>
  <c r="AN6295" i="1"/>
  <c r="AN6296" i="1"/>
  <c r="AN6297" i="1"/>
  <c r="AN6298" i="1"/>
  <c r="AN6299" i="1"/>
  <c r="AN6300" i="1"/>
  <c r="AN6301" i="1"/>
  <c r="AN6302" i="1"/>
  <c r="AN6303" i="1"/>
  <c r="AN6304" i="1"/>
  <c r="AN6305" i="1"/>
  <c r="AN6306" i="1"/>
  <c r="AN6307" i="1"/>
  <c r="AN6308" i="1"/>
  <c r="AN6309" i="1"/>
  <c r="AN6310" i="1"/>
  <c r="AN6311" i="1"/>
  <c r="AN6312" i="1"/>
  <c r="AN6313" i="1"/>
  <c r="AN6314" i="1"/>
  <c r="AN6315" i="1"/>
  <c r="AN6316" i="1"/>
  <c r="AN6317" i="1"/>
  <c r="AN6318" i="1"/>
  <c r="AN6319" i="1"/>
  <c r="AN6320" i="1"/>
  <c r="AN6321" i="1"/>
  <c r="AN6322" i="1"/>
  <c r="AN6323" i="1"/>
  <c r="AN6324" i="1"/>
  <c r="AN6325" i="1"/>
  <c r="AN6326" i="1"/>
  <c r="AN6327" i="1"/>
  <c r="AN6328" i="1"/>
  <c r="AN6329" i="1"/>
  <c r="AN6330" i="1"/>
  <c r="AN6331" i="1"/>
  <c r="AN6332" i="1"/>
  <c r="AN6333" i="1"/>
  <c r="AN6334" i="1"/>
  <c r="AN6335" i="1"/>
  <c r="AN6336" i="1"/>
  <c r="AN6337" i="1"/>
  <c r="AN6338" i="1"/>
  <c r="AN6339" i="1"/>
  <c r="AN6340" i="1"/>
  <c r="AN6341" i="1"/>
  <c r="AN6342" i="1"/>
  <c r="AN6343" i="1"/>
  <c r="AN6344" i="1"/>
  <c r="AN6345" i="1"/>
  <c r="AN6346" i="1"/>
  <c r="AN6347" i="1"/>
  <c r="AN6348" i="1"/>
  <c r="AN6349" i="1"/>
  <c r="AN6350" i="1"/>
  <c r="AN6351" i="1"/>
  <c r="AN6352" i="1"/>
  <c r="AN6353" i="1"/>
  <c r="AN6354" i="1"/>
  <c r="AN6355" i="1"/>
  <c r="AN6356" i="1"/>
  <c r="AN6357" i="1"/>
  <c r="AN6358" i="1"/>
  <c r="AN6359" i="1"/>
  <c r="AN6360" i="1"/>
  <c r="AN6361" i="1"/>
  <c r="AN6362" i="1"/>
  <c r="AN6363" i="1"/>
  <c r="AN6364" i="1"/>
  <c r="AN6365" i="1"/>
  <c r="AN6366" i="1"/>
  <c r="AN6367" i="1"/>
  <c r="AN6368" i="1"/>
  <c r="AN6369" i="1"/>
  <c r="AN6370" i="1"/>
  <c r="AN6371" i="1"/>
  <c r="AN6372" i="1"/>
  <c r="AN6373" i="1"/>
  <c r="AN6374" i="1"/>
  <c r="AN6375" i="1"/>
  <c r="AN6376" i="1"/>
  <c r="AN6377" i="1"/>
  <c r="AN6378" i="1"/>
  <c r="AN6379" i="1"/>
  <c r="AN6380" i="1"/>
  <c r="AN6381" i="1"/>
  <c r="AN6382" i="1"/>
  <c r="AN6383" i="1"/>
  <c r="AN6384" i="1"/>
  <c r="AN6385" i="1"/>
  <c r="AN6386" i="1"/>
  <c r="AN6387" i="1"/>
  <c r="AN6388" i="1"/>
  <c r="AN6389" i="1"/>
  <c r="AN6390" i="1"/>
  <c r="AN6391" i="1"/>
  <c r="AN6392" i="1"/>
  <c r="AN6393" i="1"/>
  <c r="AN6394" i="1"/>
  <c r="AN6395" i="1"/>
  <c r="AN6396" i="1"/>
  <c r="AN6397" i="1"/>
  <c r="AN6398" i="1"/>
  <c r="AN6399" i="1"/>
  <c r="AN6400" i="1"/>
  <c r="AN6401" i="1"/>
  <c r="AN6402" i="1"/>
  <c r="AN6403" i="1"/>
  <c r="AN6404" i="1"/>
  <c r="AN6405" i="1"/>
  <c r="AN6406" i="1"/>
  <c r="AN6407" i="1"/>
  <c r="AN6408" i="1"/>
  <c r="AN6409" i="1"/>
  <c r="AN6410" i="1"/>
  <c r="AN6411" i="1"/>
  <c r="AN6412" i="1"/>
  <c r="AN6413" i="1"/>
  <c r="AN6414" i="1"/>
  <c r="AN6415" i="1"/>
  <c r="AN6416" i="1"/>
  <c r="AN6417" i="1"/>
  <c r="AN6418" i="1"/>
  <c r="AN6419" i="1"/>
  <c r="AN6420" i="1"/>
  <c r="AN6421" i="1"/>
  <c r="AN6422" i="1"/>
  <c r="AN6423" i="1"/>
  <c r="AN6424" i="1"/>
  <c r="AN6425" i="1"/>
  <c r="AN6426" i="1"/>
  <c r="AN6427" i="1"/>
  <c r="AN6428" i="1"/>
  <c r="AN6429" i="1"/>
  <c r="AN6430" i="1"/>
  <c r="AN6431" i="1"/>
  <c r="AN6432" i="1"/>
  <c r="AN6433" i="1"/>
  <c r="AN6434" i="1"/>
  <c r="AN6435" i="1"/>
  <c r="AN6436" i="1"/>
  <c r="AN6437" i="1"/>
  <c r="AN6438" i="1"/>
  <c r="AN6439" i="1"/>
  <c r="AN6440" i="1"/>
  <c r="AN6441" i="1"/>
  <c r="AN6442" i="1"/>
  <c r="AN6443" i="1"/>
  <c r="AN6444" i="1"/>
  <c r="AN6445" i="1"/>
  <c r="AN6446" i="1"/>
  <c r="AN6447" i="1"/>
  <c r="AN6448" i="1"/>
  <c r="AN6449" i="1"/>
  <c r="AN6450" i="1"/>
  <c r="AN6451" i="1"/>
  <c r="AN6452" i="1"/>
  <c r="AN6453" i="1"/>
  <c r="AN6454" i="1"/>
  <c r="AN6455" i="1"/>
  <c r="AN6456" i="1"/>
  <c r="AN6457" i="1"/>
  <c r="AN6458" i="1"/>
  <c r="AN6459" i="1"/>
  <c r="AN6460" i="1"/>
  <c r="AN6461" i="1"/>
  <c r="AN6462" i="1"/>
  <c r="AN6463" i="1"/>
  <c r="AN6464" i="1"/>
  <c r="AN6465" i="1"/>
  <c r="AN6466" i="1"/>
  <c r="AN6467" i="1"/>
  <c r="AN6468" i="1"/>
  <c r="AN6469" i="1"/>
  <c r="AN6470" i="1"/>
  <c r="AN6471" i="1"/>
  <c r="AN6472" i="1"/>
  <c r="AN6473" i="1"/>
  <c r="AN6474" i="1"/>
  <c r="AN6475" i="1"/>
  <c r="AN6476" i="1"/>
  <c r="AN6477" i="1"/>
  <c r="AN6478" i="1"/>
  <c r="AN6479" i="1"/>
  <c r="AN6480" i="1"/>
  <c r="AN6481" i="1"/>
  <c r="AN6482" i="1"/>
  <c r="AN6483" i="1"/>
  <c r="AN6484" i="1"/>
  <c r="AN6485" i="1"/>
  <c r="AN6486" i="1"/>
  <c r="AN6487" i="1"/>
  <c r="AN6488" i="1"/>
  <c r="AN6489" i="1"/>
  <c r="AN6490" i="1"/>
  <c r="AN6491" i="1"/>
  <c r="AN6492" i="1"/>
  <c r="AN6493" i="1"/>
  <c r="AN6494" i="1"/>
  <c r="AN6495" i="1"/>
  <c r="AN6496" i="1"/>
  <c r="AN6497" i="1"/>
  <c r="AN6498" i="1"/>
  <c r="AN6499" i="1"/>
  <c r="AN6500" i="1"/>
  <c r="AN6501" i="1"/>
  <c r="AN6502" i="1"/>
  <c r="AN6503" i="1"/>
  <c r="AN6504" i="1"/>
  <c r="AN6505" i="1"/>
  <c r="AN6506" i="1"/>
  <c r="AN6507" i="1"/>
  <c r="AN6508" i="1"/>
  <c r="AN6509" i="1"/>
  <c r="AN6510" i="1"/>
  <c r="AN6511" i="1"/>
  <c r="AN6512" i="1"/>
  <c r="AN6513" i="1"/>
  <c r="AN6514" i="1"/>
  <c r="AN6515" i="1"/>
  <c r="AN6516" i="1"/>
  <c r="AN6517" i="1"/>
  <c r="AN6518" i="1"/>
  <c r="AN6519" i="1"/>
  <c r="AN6520" i="1"/>
  <c r="AN6521" i="1"/>
  <c r="AN6522" i="1"/>
  <c r="AN6523" i="1"/>
  <c r="AN6524" i="1"/>
  <c r="AN6525" i="1"/>
  <c r="AN6526" i="1"/>
  <c r="AN6527" i="1"/>
  <c r="AN6528" i="1"/>
  <c r="AN6529" i="1"/>
  <c r="AN6530" i="1"/>
  <c r="AN6531" i="1"/>
  <c r="AN6532" i="1"/>
  <c r="AN6533" i="1"/>
  <c r="AN6534" i="1"/>
  <c r="AN6535" i="1"/>
  <c r="AN6536" i="1"/>
  <c r="AN6537" i="1"/>
  <c r="AN6538" i="1"/>
  <c r="AN6539" i="1"/>
  <c r="AN6540" i="1"/>
  <c r="AN6541" i="1"/>
  <c r="AN6542" i="1"/>
  <c r="AN6543" i="1"/>
  <c r="AN6544" i="1"/>
  <c r="AN6545" i="1"/>
  <c r="AN6546" i="1"/>
  <c r="AN6547" i="1"/>
  <c r="AN6548" i="1"/>
  <c r="AN6549" i="1"/>
  <c r="AN6550" i="1"/>
  <c r="AN6551" i="1"/>
  <c r="AN6552" i="1"/>
  <c r="AN6553" i="1"/>
  <c r="AN6554" i="1"/>
  <c r="AN6555" i="1"/>
  <c r="AN6556" i="1"/>
  <c r="AN6557" i="1"/>
  <c r="AN6558" i="1"/>
  <c r="AN6559" i="1"/>
  <c r="AN6560" i="1"/>
  <c r="AN6561" i="1"/>
  <c r="AN6562" i="1"/>
  <c r="AN6563" i="1"/>
  <c r="AN6564" i="1"/>
  <c r="AN6565" i="1"/>
  <c r="AN6566" i="1"/>
  <c r="AN6567" i="1"/>
  <c r="AN6568" i="1"/>
  <c r="AN6569" i="1"/>
  <c r="AN6570" i="1"/>
  <c r="AN6571" i="1"/>
  <c r="AN6572" i="1"/>
  <c r="AN6573" i="1"/>
  <c r="AN6574" i="1"/>
  <c r="AN6575" i="1"/>
  <c r="AN6576" i="1"/>
  <c r="AN6577" i="1"/>
  <c r="AN6578" i="1"/>
  <c r="AN6579" i="1"/>
  <c r="AN6580" i="1"/>
  <c r="AN6581" i="1"/>
  <c r="AN6582" i="1"/>
  <c r="AN6583" i="1"/>
  <c r="AN6584" i="1"/>
  <c r="AN6585" i="1"/>
  <c r="AN6586" i="1"/>
  <c r="AN6587" i="1"/>
  <c r="AN6588" i="1"/>
  <c r="AN6589" i="1"/>
  <c r="AN6590" i="1"/>
  <c r="AN6591" i="1"/>
  <c r="AN6592" i="1"/>
  <c r="AN6593" i="1"/>
  <c r="AN6594" i="1"/>
  <c r="AN6595" i="1"/>
  <c r="AN6596" i="1"/>
  <c r="AN6597" i="1"/>
  <c r="AN6598" i="1"/>
  <c r="AN6599" i="1"/>
  <c r="AN6600" i="1"/>
  <c r="AN6601" i="1"/>
  <c r="AN6602" i="1"/>
  <c r="AN6603" i="1"/>
  <c r="AN6604" i="1"/>
  <c r="AN6605" i="1"/>
  <c r="AN6606" i="1"/>
  <c r="AN6607" i="1"/>
  <c r="AN6608" i="1"/>
  <c r="AN6609" i="1"/>
  <c r="AN6610" i="1"/>
  <c r="AN6611" i="1"/>
  <c r="AN6612" i="1"/>
  <c r="AN6613" i="1"/>
  <c r="AN6614" i="1"/>
  <c r="AN6615" i="1"/>
  <c r="AN6616" i="1"/>
  <c r="AN6617" i="1"/>
  <c r="AN6618" i="1"/>
  <c r="AN6619" i="1"/>
  <c r="AN6620" i="1"/>
  <c r="AN6621" i="1"/>
  <c r="AN6622" i="1"/>
  <c r="AN6623" i="1"/>
  <c r="AN6624" i="1"/>
  <c r="AN6625" i="1"/>
  <c r="AN6626" i="1"/>
  <c r="AN6627" i="1"/>
  <c r="AN6628" i="1"/>
  <c r="AN6629" i="1"/>
  <c r="AN6630" i="1"/>
  <c r="AN6631" i="1"/>
  <c r="AN6632" i="1"/>
  <c r="AN6633" i="1"/>
  <c r="AN6634" i="1"/>
  <c r="AN6635" i="1"/>
  <c r="AN6636" i="1"/>
  <c r="AN6637" i="1"/>
  <c r="AN6638" i="1"/>
  <c r="AN6639" i="1"/>
  <c r="AN6640" i="1"/>
  <c r="AN6641" i="1"/>
  <c r="AN6642" i="1"/>
  <c r="AN6643" i="1"/>
  <c r="AN6644" i="1"/>
  <c r="AN6645" i="1"/>
  <c r="AN6646" i="1"/>
  <c r="AN6647" i="1"/>
  <c r="AN6648" i="1"/>
  <c r="AN6649" i="1"/>
  <c r="AN6650" i="1"/>
  <c r="AN6651" i="1"/>
  <c r="AN6652" i="1"/>
  <c r="AN6653" i="1"/>
  <c r="AN6654" i="1"/>
  <c r="AN6655" i="1"/>
  <c r="AN6656" i="1"/>
  <c r="AN6657" i="1"/>
  <c r="AN6658" i="1"/>
  <c r="AN6659" i="1"/>
  <c r="AN6660" i="1"/>
  <c r="AN6661" i="1"/>
  <c r="AN6662" i="1"/>
  <c r="AN6663" i="1"/>
  <c r="AN6664" i="1"/>
  <c r="AN6665" i="1"/>
  <c r="AN6666" i="1"/>
  <c r="AN6667" i="1"/>
  <c r="AN6668" i="1"/>
  <c r="AN6669" i="1"/>
  <c r="AN6670" i="1"/>
  <c r="AN6671" i="1"/>
  <c r="AN6672" i="1"/>
  <c r="AN6673" i="1"/>
  <c r="AN6674" i="1"/>
  <c r="AN6675" i="1"/>
  <c r="AN6676" i="1"/>
  <c r="AN6677" i="1"/>
  <c r="AN6678" i="1"/>
  <c r="AN6679" i="1"/>
  <c r="AN6680" i="1"/>
  <c r="AN6681" i="1"/>
  <c r="AN6682" i="1"/>
  <c r="AN6683" i="1"/>
  <c r="AN6684" i="1"/>
  <c r="AN6685" i="1"/>
  <c r="AN6686" i="1"/>
  <c r="AN6687" i="1"/>
  <c r="AN6688" i="1"/>
  <c r="AN6689" i="1"/>
  <c r="AN6690" i="1"/>
  <c r="AN6691" i="1"/>
  <c r="AN6692" i="1"/>
  <c r="AN6693" i="1"/>
  <c r="AN6694" i="1"/>
  <c r="AN6695" i="1"/>
  <c r="AN6696" i="1"/>
  <c r="AN6697" i="1"/>
  <c r="AN6698" i="1"/>
  <c r="AN6699" i="1"/>
  <c r="AN6700" i="1"/>
  <c r="AN6701" i="1"/>
  <c r="AN6702" i="1"/>
  <c r="AN6703" i="1"/>
  <c r="AN6704" i="1"/>
  <c r="AN6705" i="1"/>
  <c r="AN6706" i="1"/>
  <c r="AN6707" i="1"/>
  <c r="AN6708" i="1"/>
  <c r="AN6709" i="1"/>
  <c r="AN6710" i="1"/>
  <c r="AN6711" i="1"/>
  <c r="AN6712" i="1"/>
  <c r="AN6713" i="1"/>
  <c r="AN6714" i="1"/>
  <c r="AN6715" i="1"/>
  <c r="AN6716" i="1"/>
  <c r="AN6717" i="1"/>
  <c r="AN6718" i="1"/>
  <c r="AN6719" i="1"/>
  <c r="AN6720" i="1"/>
  <c r="AN6721" i="1"/>
  <c r="AN6722" i="1"/>
  <c r="AN6723" i="1"/>
  <c r="AN6724" i="1"/>
  <c r="AN6725" i="1"/>
  <c r="AN6726" i="1"/>
  <c r="AN6727" i="1"/>
  <c r="AN6728" i="1"/>
  <c r="AN6729" i="1"/>
  <c r="AN6730" i="1"/>
  <c r="AN6731" i="1"/>
  <c r="AN6732" i="1"/>
  <c r="AN6733" i="1"/>
  <c r="AN6734" i="1"/>
  <c r="AN6735" i="1"/>
  <c r="AN6736" i="1"/>
  <c r="AN6737" i="1"/>
  <c r="AN6738" i="1"/>
  <c r="AN6739" i="1"/>
  <c r="AN6740" i="1"/>
  <c r="AN6741" i="1"/>
  <c r="AN6742" i="1"/>
  <c r="AN6743" i="1"/>
  <c r="AN6744" i="1"/>
  <c r="AN6745" i="1"/>
  <c r="AN6746" i="1"/>
  <c r="AN6747" i="1"/>
  <c r="AN6748" i="1"/>
  <c r="AN6749" i="1"/>
  <c r="AN6750" i="1"/>
  <c r="AN6751" i="1"/>
  <c r="AN6752" i="1"/>
  <c r="AN6753" i="1"/>
  <c r="AN6754" i="1"/>
  <c r="AN6755" i="1"/>
  <c r="AN6756" i="1"/>
  <c r="AN6757" i="1"/>
  <c r="AN6758" i="1"/>
  <c r="AN6759" i="1"/>
  <c r="AN6760" i="1"/>
  <c r="AN6761" i="1"/>
  <c r="AN6762" i="1"/>
  <c r="AN6763" i="1"/>
  <c r="AN6764" i="1"/>
  <c r="AN6765" i="1"/>
  <c r="AN6766" i="1"/>
  <c r="AN6767" i="1"/>
  <c r="AN6768" i="1"/>
  <c r="AN6769" i="1"/>
  <c r="AN6770" i="1"/>
  <c r="AN6771" i="1"/>
  <c r="AN6772" i="1"/>
  <c r="AN6773" i="1"/>
  <c r="AN6774" i="1"/>
  <c r="AN6775" i="1"/>
  <c r="AN6776" i="1"/>
  <c r="AN6777" i="1"/>
  <c r="AN6778" i="1"/>
  <c r="AN6779" i="1"/>
  <c r="AN6780" i="1"/>
  <c r="AN6781" i="1"/>
  <c r="AN6782" i="1"/>
  <c r="AN6783" i="1"/>
  <c r="AN6784" i="1"/>
  <c r="AN6785" i="1"/>
  <c r="AN6786" i="1"/>
  <c r="AN6787" i="1"/>
  <c r="AN6788" i="1"/>
  <c r="AN6789" i="1"/>
  <c r="AN6790" i="1"/>
  <c r="AN6791" i="1"/>
  <c r="AN6792" i="1"/>
  <c r="AN6793" i="1"/>
  <c r="AN6794" i="1"/>
  <c r="AN6795" i="1"/>
  <c r="AN6796" i="1"/>
  <c r="AN6797" i="1"/>
  <c r="AN6798" i="1"/>
  <c r="AN6799" i="1"/>
  <c r="AN6800" i="1"/>
  <c r="AN6801" i="1"/>
  <c r="AN6802" i="1"/>
  <c r="AN6803" i="1"/>
  <c r="AN6804" i="1"/>
  <c r="AN6805" i="1"/>
  <c r="AN6806" i="1"/>
  <c r="AN6807" i="1"/>
  <c r="AN6808" i="1"/>
  <c r="AN6809" i="1"/>
  <c r="AN6810" i="1"/>
  <c r="AN6811" i="1"/>
  <c r="AN6812" i="1"/>
  <c r="AN6813" i="1"/>
  <c r="AN6814" i="1"/>
  <c r="AN6815" i="1"/>
  <c r="AN6816" i="1"/>
  <c r="AN6817" i="1"/>
  <c r="AN6818" i="1"/>
  <c r="AN6819" i="1"/>
  <c r="AN6820" i="1"/>
  <c r="AN6821" i="1"/>
  <c r="AN6822" i="1"/>
  <c r="AN6823" i="1"/>
  <c r="AN6824" i="1"/>
  <c r="AN6825" i="1"/>
  <c r="AN6826" i="1"/>
  <c r="AN6827" i="1"/>
  <c r="AN6828" i="1"/>
  <c r="AN6829" i="1"/>
  <c r="AN6830" i="1"/>
  <c r="AN6831" i="1"/>
  <c r="AN6832" i="1"/>
  <c r="AN6833" i="1"/>
  <c r="AN6834" i="1"/>
  <c r="AN6835" i="1"/>
  <c r="AN6836" i="1"/>
  <c r="AN6837" i="1"/>
  <c r="AN6838" i="1"/>
  <c r="AN6839" i="1"/>
  <c r="AN6840" i="1"/>
  <c r="AN6841" i="1"/>
  <c r="AN6842" i="1"/>
  <c r="AN6843" i="1"/>
  <c r="AN6844" i="1"/>
  <c r="AN6845" i="1"/>
  <c r="AN6846" i="1"/>
  <c r="AN6916" i="1"/>
  <c r="AN6918" i="1"/>
  <c r="AN6920" i="1"/>
  <c r="AN6922" i="1"/>
  <c r="AN6924" i="1"/>
  <c r="AN6925" i="1"/>
  <c r="AN6926" i="1"/>
  <c r="AN6928" i="1"/>
  <c r="AN6930" i="1"/>
  <c r="AN6933" i="1"/>
  <c r="AN6935" i="1"/>
  <c r="AN6938" i="1"/>
  <c r="AL2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M2851" i="1" s="1"/>
  <c r="AN2851" i="1" s="1"/>
  <c r="AL2852" i="1"/>
  <c r="AM2852" i="1" s="1"/>
  <c r="AN2852" i="1" s="1"/>
  <c r="AL2853" i="1"/>
  <c r="AM2853" i="1" s="1"/>
  <c r="AN2853" i="1" s="1"/>
  <c r="AL2854" i="1"/>
  <c r="AM2854" i="1" s="1"/>
  <c r="AN2854" i="1" s="1"/>
  <c r="AL2855" i="1"/>
  <c r="AM2855" i="1" s="1"/>
  <c r="AN2855" i="1" s="1"/>
  <c r="AL2856" i="1"/>
  <c r="AM2856" i="1" s="1"/>
  <c r="AN2856" i="1" s="1"/>
  <c r="AL2857" i="1"/>
  <c r="AM2857" i="1" s="1"/>
  <c r="AN2857" i="1" s="1"/>
  <c r="AL2858" i="1"/>
  <c r="AM2858" i="1" s="1"/>
  <c r="AN2858" i="1" s="1"/>
  <c r="AL2859" i="1"/>
  <c r="AM2859" i="1" s="1"/>
  <c r="AN2859" i="1" s="1"/>
  <c r="AL2860" i="1"/>
  <c r="AL2861" i="1"/>
  <c r="AM2861" i="1" s="1"/>
  <c r="AN2861" i="1" s="1"/>
  <c r="AL2862" i="1"/>
  <c r="AM2862" i="1" s="1"/>
  <c r="AN2862" i="1" s="1"/>
  <c r="AL2863" i="1"/>
  <c r="AM2863" i="1" s="1"/>
  <c r="AN2863" i="1" s="1"/>
  <c r="AL2864" i="1"/>
  <c r="AM2864" i="1" s="1"/>
  <c r="AN2864" i="1" s="1"/>
  <c r="AL2865" i="1"/>
  <c r="AM2865" i="1" s="1"/>
  <c r="AN2865" i="1" s="1"/>
  <c r="AL2866" i="1"/>
  <c r="AM2866" i="1" s="1"/>
  <c r="AN2866" i="1" s="1"/>
  <c r="AL2867" i="1"/>
  <c r="AM2867" i="1" s="1"/>
  <c r="AN2867" i="1" s="1"/>
  <c r="AL2868" i="1"/>
  <c r="AM2868" i="1" s="1"/>
  <c r="AN2868" i="1" s="1"/>
  <c r="AL2869" i="1"/>
  <c r="AM2869" i="1" s="1"/>
  <c r="AN2869" i="1" s="1"/>
  <c r="AL2870" i="1"/>
  <c r="AM2870" i="1" s="1"/>
  <c r="AN2870" i="1" s="1"/>
  <c r="AL2871" i="1"/>
  <c r="AM2871" i="1" s="1"/>
  <c r="AN2871" i="1" s="1"/>
  <c r="AL2872" i="1"/>
  <c r="AM2872" i="1" s="1"/>
  <c r="AN2872" i="1" s="1"/>
  <c r="AL2873" i="1"/>
  <c r="AM2873" i="1" s="1"/>
  <c r="AN2873" i="1" s="1"/>
  <c r="AL2874" i="1"/>
  <c r="AM2874" i="1" s="1"/>
  <c r="AN2874" i="1" s="1"/>
  <c r="AL2875" i="1"/>
  <c r="AM2875" i="1" s="1"/>
  <c r="AN2875" i="1" s="1"/>
  <c r="AL2876" i="1"/>
  <c r="AM2876" i="1" s="1"/>
  <c r="AN2876" i="1" s="1"/>
  <c r="AL2877" i="1"/>
  <c r="AM2877" i="1" s="1"/>
  <c r="AN2877" i="1" s="1"/>
  <c r="AL2878" i="1"/>
  <c r="AM2878" i="1" s="1"/>
  <c r="AN2878" i="1" s="1"/>
  <c r="AL2879" i="1"/>
  <c r="AM2879" i="1" s="1"/>
  <c r="AN2879" i="1" s="1"/>
  <c r="AL2880" i="1"/>
  <c r="AM2880" i="1" s="1"/>
  <c r="AN2880" i="1" s="1"/>
  <c r="AL2881" i="1"/>
  <c r="AL2882" i="1"/>
  <c r="AL2883" i="1"/>
  <c r="AM2883" i="1" s="1"/>
  <c r="AN2883" i="1" s="1"/>
  <c r="AL2884" i="1"/>
  <c r="AM2884" i="1" s="1"/>
  <c r="AN2884" i="1" s="1"/>
  <c r="AL2885" i="1"/>
  <c r="AM2885" i="1" s="1"/>
  <c r="AN2885" i="1" s="1"/>
  <c r="AL2886" i="1"/>
  <c r="AM2886" i="1" s="1"/>
  <c r="AN2886" i="1" s="1"/>
  <c r="AL2887" i="1"/>
  <c r="AL2888" i="1"/>
  <c r="AL2889" i="1"/>
  <c r="AM2889" i="1" s="1"/>
  <c r="AN2889" i="1" s="1"/>
  <c r="AL2890" i="1"/>
  <c r="AM2890" i="1" s="1"/>
  <c r="AN2890" i="1" s="1"/>
  <c r="AL2891" i="1"/>
  <c r="AM2891" i="1" s="1"/>
  <c r="AN2891" i="1" s="1"/>
  <c r="AL2892" i="1"/>
  <c r="AM2892" i="1" s="1"/>
  <c r="AN2892" i="1" s="1"/>
  <c r="AL2893" i="1"/>
  <c r="AM2893" i="1" s="1"/>
  <c r="AN2893" i="1" s="1"/>
  <c r="AL2894" i="1"/>
  <c r="AM2894" i="1" s="1"/>
  <c r="AN2894" i="1" s="1"/>
  <c r="AL2895" i="1"/>
  <c r="AM2895" i="1" s="1"/>
  <c r="AN2895" i="1" s="1"/>
  <c r="AL2896" i="1"/>
  <c r="AL2897" i="1"/>
  <c r="AM2897" i="1" s="1"/>
  <c r="AN2897" i="1" s="1"/>
  <c r="AL2898" i="1"/>
  <c r="AM2898" i="1" s="1"/>
  <c r="AN2898" i="1" s="1"/>
  <c r="AL2899" i="1"/>
  <c r="AM2899" i="1" s="1"/>
  <c r="AN2899" i="1" s="1"/>
  <c r="AL2900" i="1"/>
  <c r="AM2900" i="1" s="1"/>
  <c r="AN2900" i="1" s="1"/>
  <c r="AL2901" i="1"/>
  <c r="AM2901" i="1" s="1"/>
  <c r="AN2901" i="1" s="1"/>
  <c r="AL2902" i="1"/>
  <c r="AM2902" i="1" s="1"/>
  <c r="AN2902" i="1" s="1"/>
  <c r="AL2903" i="1"/>
  <c r="AM2903" i="1" s="1"/>
  <c r="AN2903" i="1" s="1"/>
  <c r="AL2904" i="1"/>
  <c r="AM2904" i="1" s="1"/>
  <c r="AN2904" i="1" s="1"/>
  <c r="AL2905" i="1"/>
  <c r="AM2905" i="1" s="1"/>
  <c r="AN2905" i="1" s="1"/>
  <c r="AL2906" i="1"/>
  <c r="AL2907" i="1"/>
  <c r="AM2907" i="1" s="1"/>
  <c r="AN2907" i="1" s="1"/>
  <c r="AL2908" i="1"/>
  <c r="AM2908" i="1" s="1"/>
  <c r="AN2908" i="1" s="1"/>
  <c r="AL2909" i="1"/>
  <c r="AM2909" i="1" s="1"/>
  <c r="AN2909" i="1" s="1"/>
  <c r="AL2910" i="1"/>
  <c r="AM2910" i="1" s="1"/>
  <c r="AN2910" i="1" s="1"/>
  <c r="AL2911" i="1"/>
  <c r="AM2911" i="1" s="1"/>
  <c r="AN2911" i="1" s="1"/>
  <c r="AL2912" i="1"/>
  <c r="AM2912" i="1" s="1"/>
  <c r="AN2912" i="1" s="1"/>
  <c r="AL2913" i="1"/>
  <c r="AM2913" i="1" s="1"/>
  <c r="AN2913" i="1" s="1"/>
  <c r="AL2914" i="1"/>
  <c r="AM2914" i="1" s="1"/>
  <c r="AN2914" i="1" s="1"/>
  <c r="AL2915" i="1"/>
  <c r="AM2915" i="1" s="1"/>
  <c r="AN2915" i="1" s="1"/>
  <c r="AL2916" i="1"/>
  <c r="AM2916" i="1" s="1"/>
  <c r="AN2916" i="1" s="1"/>
  <c r="AL2917" i="1"/>
  <c r="AM2917" i="1" s="1"/>
  <c r="AN2917" i="1" s="1"/>
  <c r="AL2918" i="1"/>
  <c r="AL2919" i="1"/>
  <c r="AM2919" i="1" s="1"/>
  <c r="AN2919" i="1" s="1"/>
  <c r="AL2920" i="1"/>
  <c r="AM2920" i="1" s="1"/>
  <c r="AN2920" i="1" s="1"/>
  <c r="AL2921" i="1"/>
  <c r="AM2921" i="1" s="1"/>
  <c r="AN2921" i="1" s="1"/>
  <c r="AL2922" i="1"/>
  <c r="AM2922" i="1" s="1"/>
  <c r="AN2922" i="1" s="1"/>
  <c r="AL2923" i="1"/>
  <c r="AM2923" i="1" s="1"/>
  <c r="AN2923" i="1" s="1"/>
  <c r="AL2924" i="1"/>
  <c r="AM2924" i="1" s="1"/>
  <c r="AN2924" i="1" s="1"/>
  <c r="AL2925" i="1"/>
  <c r="AM2925" i="1" s="1"/>
  <c r="AN2925" i="1" s="1"/>
  <c r="AL2926" i="1"/>
  <c r="AM2926" i="1" s="1"/>
  <c r="AN2926" i="1" s="1"/>
  <c r="AL2927" i="1"/>
  <c r="AM2927" i="1" s="1"/>
  <c r="AN2927" i="1" s="1"/>
  <c r="AL2928" i="1"/>
  <c r="AM2928" i="1" s="1"/>
  <c r="AN2928" i="1" s="1"/>
  <c r="AL2929" i="1"/>
  <c r="AM2929" i="1" s="1"/>
  <c r="AN2929" i="1" s="1"/>
  <c r="AL2930" i="1"/>
  <c r="AM2930" i="1" s="1"/>
  <c r="AN2930" i="1" s="1"/>
  <c r="AL2931" i="1"/>
  <c r="AM2931" i="1" s="1"/>
  <c r="AN2931" i="1" s="1"/>
  <c r="AL2932" i="1"/>
  <c r="AM2932" i="1" s="1"/>
  <c r="AN2932" i="1" s="1"/>
  <c r="AL2933" i="1"/>
  <c r="AM2933" i="1" s="1"/>
  <c r="AN2933" i="1" s="1"/>
  <c r="AL2934" i="1"/>
  <c r="AM2934" i="1" s="1"/>
  <c r="AN2934" i="1" s="1"/>
  <c r="AL2935" i="1"/>
  <c r="AM2935" i="1" s="1"/>
  <c r="AN2935" i="1" s="1"/>
  <c r="AL2936" i="1"/>
  <c r="AM2936" i="1" s="1"/>
  <c r="AN2936" i="1" s="1"/>
  <c r="AL2937" i="1"/>
  <c r="AM2937" i="1" s="1"/>
  <c r="AN2937" i="1" s="1"/>
  <c r="AL2938" i="1"/>
  <c r="AL2939" i="1"/>
  <c r="AL2940" i="1"/>
  <c r="AL2941" i="1"/>
  <c r="AM2941" i="1" s="1"/>
  <c r="AN2941" i="1" s="1"/>
  <c r="AL2942" i="1"/>
  <c r="AL2943" i="1"/>
  <c r="AL2944" i="1"/>
  <c r="AL2945" i="1"/>
  <c r="AL2946" i="1"/>
  <c r="AL2947" i="1"/>
  <c r="AM2947" i="1" s="1"/>
  <c r="AN2947" i="1" s="1"/>
  <c r="AL2948" i="1"/>
  <c r="AL2949" i="1"/>
  <c r="AL2950" i="1"/>
  <c r="AM2950" i="1" s="1"/>
  <c r="AN2950" i="1" s="1"/>
  <c r="AL2951" i="1"/>
  <c r="AM2951" i="1" s="1"/>
  <c r="AN2951" i="1" s="1"/>
  <c r="AL2952" i="1"/>
  <c r="AL2953" i="1"/>
  <c r="AM2953" i="1" s="1"/>
  <c r="AN2953" i="1" s="1"/>
  <c r="AL2954" i="1"/>
  <c r="AL2955" i="1"/>
  <c r="AM2955" i="1" s="1"/>
  <c r="AN2955" i="1" s="1"/>
  <c r="AL2956" i="1"/>
  <c r="AM2956" i="1" s="1"/>
  <c r="AN2956" i="1" s="1"/>
  <c r="AL2957" i="1"/>
  <c r="AM2957" i="1" s="1"/>
  <c r="AN2957" i="1" s="1"/>
  <c r="AL2958" i="1"/>
  <c r="AM2958" i="1" s="1"/>
  <c r="AN2958" i="1" s="1"/>
  <c r="AL2959" i="1"/>
  <c r="AM2959" i="1" s="1"/>
  <c r="AN2959" i="1" s="1"/>
  <c r="AL2960" i="1"/>
  <c r="AM2960" i="1" s="1"/>
  <c r="AN2960" i="1" s="1"/>
  <c r="AL2961" i="1"/>
  <c r="AM2961" i="1" s="1"/>
  <c r="AN2961" i="1" s="1"/>
  <c r="AL2962" i="1"/>
  <c r="AM2962" i="1" s="1"/>
  <c r="AN2962" i="1" s="1"/>
  <c r="AL2963" i="1"/>
  <c r="AM2963" i="1" s="1"/>
  <c r="AN2963" i="1" s="1"/>
  <c r="AL2964" i="1"/>
  <c r="AM2964" i="1" s="1"/>
  <c r="AN2964" i="1" s="1"/>
  <c r="AL2965" i="1"/>
  <c r="AM2965" i="1" s="1"/>
  <c r="AN2965" i="1" s="1"/>
  <c r="AL2966" i="1"/>
  <c r="AM2966" i="1" s="1"/>
  <c r="AN2966" i="1" s="1"/>
  <c r="AL2967" i="1"/>
  <c r="AM2967" i="1" s="1"/>
  <c r="AN2967" i="1" s="1"/>
  <c r="AL2968" i="1"/>
  <c r="AM2968" i="1" s="1"/>
  <c r="AN2968" i="1" s="1"/>
  <c r="AL2969" i="1"/>
  <c r="AM2969" i="1" s="1"/>
  <c r="AN2969" i="1" s="1"/>
  <c r="AL2970" i="1"/>
  <c r="AM2970" i="1" s="1"/>
  <c r="AN2970" i="1" s="1"/>
  <c r="AL2971" i="1"/>
  <c r="AM2971" i="1" s="1"/>
  <c r="AN2971" i="1" s="1"/>
  <c r="AL2972" i="1"/>
  <c r="AM2972" i="1" s="1"/>
  <c r="AN2972" i="1" s="1"/>
  <c r="AL2973" i="1"/>
  <c r="AM2973" i="1" s="1"/>
  <c r="AN2973" i="1" s="1"/>
  <c r="AL2974" i="1"/>
  <c r="AM2974" i="1" s="1"/>
  <c r="AN2974" i="1" s="1"/>
  <c r="AL2975" i="1"/>
  <c r="AM2975" i="1" s="1"/>
  <c r="AN2975" i="1" s="1"/>
  <c r="AL2976" i="1"/>
  <c r="AM2976" i="1" s="1"/>
  <c r="AN2976" i="1" s="1"/>
  <c r="AL2977" i="1"/>
  <c r="AM2977" i="1" s="1"/>
  <c r="AN2977" i="1" s="1"/>
  <c r="AL2978" i="1"/>
  <c r="AM2978" i="1" s="1"/>
  <c r="AN2978" i="1" s="1"/>
  <c r="AL2979" i="1"/>
  <c r="AM2979" i="1" s="1"/>
  <c r="AN2979" i="1" s="1"/>
  <c r="AL2980" i="1"/>
  <c r="AM2980" i="1" s="1"/>
  <c r="AN2980" i="1" s="1"/>
  <c r="AL2981" i="1"/>
  <c r="AM2981" i="1" s="1"/>
  <c r="AN2981" i="1" s="1"/>
  <c r="AL2982" i="1"/>
  <c r="AM2982" i="1" s="1"/>
  <c r="AN2982" i="1" s="1"/>
  <c r="AL2983" i="1"/>
  <c r="AM2983" i="1" s="1"/>
  <c r="AN2983" i="1" s="1"/>
  <c r="AL2984" i="1"/>
  <c r="AM2984" i="1" s="1"/>
  <c r="AN2984" i="1" s="1"/>
  <c r="AL2985" i="1"/>
  <c r="AM2985" i="1" s="1"/>
  <c r="AN2985" i="1" s="1"/>
  <c r="AL2986" i="1"/>
  <c r="AM2986" i="1" s="1"/>
  <c r="AN2986" i="1" s="1"/>
  <c r="AL2987" i="1"/>
  <c r="AM2987" i="1" s="1"/>
  <c r="AN2987" i="1" s="1"/>
  <c r="AL2988" i="1"/>
  <c r="AM2988" i="1" s="1"/>
  <c r="AN2988" i="1" s="1"/>
  <c r="AL2989" i="1"/>
  <c r="AM2989" i="1" s="1"/>
  <c r="AN2989" i="1" s="1"/>
  <c r="AL2990" i="1"/>
  <c r="AM2990" i="1" s="1"/>
  <c r="AN2990" i="1" s="1"/>
  <c r="AL2991" i="1"/>
  <c r="AM2991" i="1" s="1"/>
  <c r="AN2991" i="1" s="1"/>
  <c r="AL2992" i="1"/>
  <c r="AM2992" i="1" s="1"/>
  <c r="AN2992" i="1" s="1"/>
  <c r="AL2993" i="1"/>
  <c r="AM2993" i="1" s="1"/>
  <c r="AN2993" i="1" s="1"/>
  <c r="AL2994" i="1"/>
  <c r="AM2994" i="1" s="1"/>
  <c r="AN2994" i="1" s="1"/>
  <c r="AL2995" i="1"/>
  <c r="AM2995" i="1" s="1"/>
  <c r="AN2995" i="1" s="1"/>
  <c r="AL2996" i="1"/>
  <c r="AM2996" i="1" s="1"/>
  <c r="AN2996" i="1" s="1"/>
  <c r="AL2997" i="1"/>
  <c r="AM2997" i="1" s="1"/>
  <c r="AN2997" i="1" s="1"/>
  <c r="AL2998" i="1"/>
  <c r="AM2998" i="1" s="1"/>
  <c r="AN2998" i="1" s="1"/>
  <c r="AL2999" i="1"/>
  <c r="AM2999" i="1" s="1"/>
  <c r="AN2999" i="1" s="1"/>
  <c r="AL3000" i="1"/>
  <c r="AM3000" i="1" s="1"/>
  <c r="AN3000" i="1" s="1"/>
  <c r="AL3001" i="1"/>
  <c r="AM3001" i="1" s="1"/>
  <c r="AN3001" i="1" s="1"/>
  <c r="AL3002" i="1"/>
  <c r="AM3002" i="1" s="1"/>
  <c r="AN3002" i="1" s="1"/>
  <c r="AL3003" i="1"/>
  <c r="AM3003" i="1" s="1"/>
  <c r="AN3003" i="1" s="1"/>
  <c r="AL3004" i="1"/>
  <c r="AM3004" i="1" s="1"/>
  <c r="AN3004" i="1" s="1"/>
  <c r="AL3005" i="1"/>
  <c r="AM3005" i="1" s="1"/>
  <c r="AN3005" i="1" s="1"/>
  <c r="AL3006" i="1"/>
  <c r="AM3006" i="1" s="1"/>
  <c r="AN3006" i="1" s="1"/>
  <c r="AL3007" i="1"/>
  <c r="AM3007" i="1" s="1"/>
  <c r="AN3007" i="1" s="1"/>
  <c r="AL3008" i="1"/>
  <c r="AM3008" i="1" s="1"/>
  <c r="AN3008" i="1" s="1"/>
  <c r="AL3009" i="1"/>
  <c r="AM3009" i="1" s="1"/>
  <c r="AN3009" i="1" s="1"/>
  <c r="AL3010" i="1"/>
  <c r="AM3010" i="1" s="1"/>
  <c r="AN3010" i="1" s="1"/>
  <c r="AL3011" i="1"/>
  <c r="AM3011" i="1" s="1"/>
  <c r="AN3011" i="1" s="1"/>
  <c r="AL3012" i="1"/>
  <c r="AM3012" i="1" s="1"/>
  <c r="AN3012" i="1" s="1"/>
  <c r="AL3013" i="1"/>
  <c r="AM3013" i="1" s="1"/>
  <c r="AN3013" i="1" s="1"/>
  <c r="AL3014" i="1"/>
  <c r="AM3014" i="1" s="1"/>
  <c r="AN3014" i="1" s="1"/>
  <c r="AL3015" i="1"/>
  <c r="AM3015" i="1" s="1"/>
  <c r="AN3015" i="1" s="1"/>
  <c r="AL3016" i="1"/>
  <c r="AM3016" i="1" s="1"/>
  <c r="AN3016" i="1" s="1"/>
  <c r="AL3017" i="1"/>
  <c r="AM3017" i="1" s="1"/>
  <c r="AN3017" i="1" s="1"/>
  <c r="AL3018" i="1"/>
  <c r="AM3018" i="1" s="1"/>
  <c r="AN3018" i="1" s="1"/>
  <c r="AL3019" i="1"/>
  <c r="AM3019" i="1" s="1"/>
  <c r="AN3019" i="1" s="1"/>
  <c r="AL3020" i="1"/>
  <c r="AM3020" i="1" s="1"/>
  <c r="AN3020" i="1" s="1"/>
  <c r="AL3021" i="1"/>
  <c r="AM3021" i="1" s="1"/>
  <c r="AN3021" i="1" s="1"/>
  <c r="AL3022" i="1"/>
  <c r="AM3022" i="1" s="1"/>
  <c r="AN3022" i="1" s="1"/>
  <c r="AL3023" i="1"/>
  <c r="AM3023" i="1" s="1"/>
  <c r="AN3023" i="1" s="1"/>
  <c r="AL3024" i="1"/>
  <c r="AM3024" i="1" s="1"/>
  <c r="AN3024" i="1" s="1"/>
  <c r="AL3025" i="1"/>
  <c r="AM3025" i="1" s="1"/>
  <c r="AN3025" i="1" s="1"/>
  <c r="AL3026" i="1"/>
  <c r="AM3026" i="1" s="1"/>
  <c r="AN3026" i="1" s="1"/>
  <c r="AL3027" i="1"/>
  <c r="AM3027" i="1" s="1"/>
  <c r="AN3027" i="1" s="1"/>
  <c r="AL3028" i="1"/>
  <c r="AM3028" i="1" s="1"/>
  <c r="AN3028" i="1" s="1"/>
  <c r="AL3029" i="1"/>
  <c r="AM3029" i="1" s="1"/>
  <c r="AN3029" i="1" s="1"/>
  <c r="AL3030" i="1"/>
  <c r="AM3030" i="1" s="1"/>
  <c r="AN3030" i="1" s="1"/>
  <c r="AL3031" i="1"/>
  <c r="AM3031" i="1" s="1"/>
  <c r="AN3031" i="1" s="1"/>
  <c r="AL3032" i="1"/>
  <c r="AM3032" i="1" s="1"/>
  <c r="AN3032" i="1" s="1"/>
  <c r="AL3033" i="1"/>
  <c r="AM3033" i="1" s="1"/>
  <c r="AN3033" i="1" s="1"/>
  <c r="AL3034" i="1"/>
  <c r="AM3034" i="1" s="1"/>
  <c r="AN3034" i="1" s="1"/>
  <c r="AL3035" i="1"/>
  <c r="AM3035" i="1" s="1"/>
  <c r="AN3035" i="1" s="1"/>
  <c r="AL3036" i="1"/>
  <c r="AM3036" i="1" s="1"/>
  <c r="AN3036" i="1" s="1"/>
  <c r="AL3037" i="1"/>
  <c r="AM3037" i="1" s="1"/>
  <c r="AN3037" i="1" s="1"/>
  <c r="AL3038" i="1"/>
  <c r="AM3038" i="1" s="1"/>
  <c r="AN3038" i="1" s="1"/>
  <c r="AL3039" i="1"/>
  <c r="AM3039" i="1" s="1"/>
  <c r="AN3039" i="1" s="1"/>
  <c r="AL3040" i="1"/>
  <c r="AM3040" i="1" s="1"/>
  <c r="AN3040" i="1" s="1"/>
  <c r="AL3041" i="1"/>
  <c r="AM3041" i="1" s="1"/>
  <c r="AN3041" i="1" s="1"/>
  <c r="AL3042" i="1"/>
  <c r="AM3042" i="1" s="1"/>
  <c r="AN3042" i="1" s="1"/>
  <c r="AL3043" i="1"/>
  <c r="AM3043" i="1" s="1"/>
  <c r="AN3043" i="1" s="1"/>
  <c r="AL3044" i="1"/>
  <c r="AM3044" i="1" s="1"/>
  <c r="AN3044" i="1" s="1"/>
  <c r="AL3045" i="1"/>
  <c r="AM3045" i="1" s="1"/>
  <c r="AN3045" i="1" s="1"/>
  <c r="AL3046" i="1"/>
  <c r="AM3046" i="1" s="1"/>
  <c r="AN3046" i="1" s="1"/>
  <c r="AL3047" i="1"/>
  <c r="AM3047" i="1" s="1"/>
  <c r="AN3047" i="1" s="1"/>
  <c r="AL3048" i="1"/>
  <c r="AM3048" i="1" s="1"/>
  <c r="AN3048" i="1" s="1"/>
  <c r="AL3049" i="1"/>
  <c r="AM3049" i="1" s="1"/>
  <c r="AN3049" i="1" s="1"/>
  <c r="AL3050" i="1"/>
  <c r="AM3050" i="1" s="1"/>
  <c r="AN3050" i="1" s="1"/>
  <c r="AL3051" i="1"/>
  <c r="AM3051" i="1" s="1"/>
  <c r="AN3051" i="1" s="1"/>
  <c r="AL3052" i="1"/>
  <c r="AM3052" i="1" s="1"/>
  <c r="AN3052" i="1" s="1"/>
  <c r="AL3053" i="1"/>
  <c r="AM3053" i="1" s="1"/>
  <c r="AN3053" i="1" s="1"/>
  <c r="AL3054" i="1"/>
  <c r="AM3054" i="1" s="1"/>
  <c r="AN3054" i="1" s="1"/>
  <c r="AL3055" i="1"/>
  <c r="AM3055" i="1" s="1"/>
  <c r="AN3055" i="1" s="1"/>
  <c r="AL3056" i="1"/>
  <c r="AM3056" i="1" s="1"/>
  <c r="AN3056" i="1" s="1"/>
  <c r="AL3057" i="1"/>
  <c r="AM3057" i="1" s="1"/>
  <c r="AN3057" i="1" s="1"/>
  <c r="AL3058" i="1"/>
  <c r="AM3058" i="1" s="1"/>
  <c r="AN3058" i="1" s="1"/>
  <c r="AL3059" i="1"/>
  <c r="AM3059" i="1" s="1"/>
  <c r="AN3059" i="1" s="1"/>
  <c r="AL3060" i="1"/>
  <c r="AM3060" i="1" s="1"/>
  <c r="AN3060" i="1" s="1"/>
  <c r="AL3061" i="1"/>
  <c r="AM3061" i="1" s="1"/>
  <c r="AN3061" i="1" s="1"/>
  <c r="AL3062" i="1"/>
  <c r="AM3062" i="1" s="1"/>
  <c r="AN3062" i="1" s="1"/>
  <c r="AL3063" i="1"/>
  <c r="AM3063" i="1" s="1"/>
  <c r="AN3063" i="1" s="1"/>
  <c r="AL3064" i="1"/>
  <c r="AM3064" i="1" s="1"/>
  <c r="AN3064" i="1" s="1"/>
  <c r="AL3065" i="1"/>
  <c r="AM3065" i="1" s="1"/>
  <c r="AN3065" i="1" s="1"/>
  <c r="AL3066" i="1"/>
  <c r="AM3066" i="1" s="1"/>
  <c r="AN3066" i="1" s="1"/>
  <c r="AL3067" i="1"/>
  <c r="AM3067" i="1" s="1"/>
  <c r="AN3067" i="1" s="1"/>
  <c r="AL3068" i="1"/>
  <c r="AM3068" i="1" s="1"/>
  <c r="AN3068" i="1" s="1"/>
  <c r="AL3069" i="1"/>
  <c r="AM3069" i="1" s="1"/>
  <c r="AN3069" i="1" s="1"/>
  <c r="AL3070" i="1"/>
  <c r="AM3070" i="1" s="1"/>
  <c r="AN3070" i="1" s="1"/>
  <c r="AL3071" i="1"/>
  <c r="AM3071" i="1" s="1"/>
  <c r="AN3071" i="1" s="1"/>
  <c r="AL3072" i="1"/>
  <c r="AM3072" i="1" s="1"/>
  <c r="AN3072" i="1" s="1"/>
  <c r="AL3073" i="1"/>
  <c r="AM3073" i="1" s="1"/>
  <c r="AN3073" i="1" s="1"/>
  <c r="AL3074" i="1"/>
  <c r="AM3074" i="1" s="1"/>
  <c r="AN3074" i="1" s="1"/>
  <c r="AL3075" i="1"/>
  <c r="AM3075" i="1" s="1"/>
  <c r="AN3075" i="1" s="1"/>
  <c r="AL3076" i="1"/>
  <c r="AM3076" i="1" s="1"/>
  <c r="AN3076" i="1" s="1"/>
  <c r="AL3077" i="1"/>
  <c r="AM3077" i="1" s="1"/>
  <c r="AN3077" i="1" s="1"/>
  <c r="AL3078" i="1"/>
  <c r="AM3078" i="1" s="1"/>
  <c r="AN3078" i="1" s="1"/>
  <c r="AL3079" i="1"/>
  <c r="AM3079" i="1" s="1"/>
  <c r="AN3079" i="1" s="1"/>
  <c r="AL3080" i="1"/>
  <c r="AM3080" i="1" s="1"/>
  <c r="AN3080" i="1" s="1"/>
  <c r="AL3081" i="1"/>
  <c r="AM3081" i="1" s="1"/>
  <c r="AN3081" i="1" s="1"/>
  <c r="AL3082" i="1"/>
  <c r="AM3082" i="1" s="1"/>
  <c r="AN3082" i="1" s="1"/>
  <c r="AL3083" i="1"/>
  <c r="AM3083" i="1" s="1"/>
  <c r="AN3083" i="1" s="1"/>
  <c r="AL3084" i="1"/>
  <c r="AM3084" i="1" s="1"/>
  <c r="AN3084" i="1" s="1"/>
  <c r="AL3085" i="1"/>
  <c r="AM3085" i="1" s="1"/>
  <c r="AN3085" i="1" s="1"/>
  <c r="AL3086" i="1"/>
  <c r="AM3086" i="1" s="1"/>
  <c r="AN3086" i="1" s="1"/>
  <c r="AL3087" i="1"/>
  <c r="AM3087" i="1" s="1"/>
  <c r="AN3087" i="1" s="1"/>
  <c r="AL3088" i="1"/>
  <c r="AM3088" i="1" s="1"/>
  <c r="AN3088" i="1" s="1"/>
  <c r="AL3089" i="1"/>
  <c r="AM3089" i="1" s="1"/>
  <c r="AN3089" i="1" s="1"/>
  <c r="AL3090" i="1"/>
  <c r="AM3090" i="1" s="1"/>
  <c r="AN3090" i="1" s="1"/>
  <c r="AL3091" i="1"/>
  <c r="AM3091" i="1" s="1"/>
  <c r="AN3091" i="1" s="1"/>
  <c r="AL3092" i="1"/>
  <c r="AM3092" i="1" s="1"/>
  <c r="AN3092" i="1" s="1"/>
  <c r="AL3093" i="1"/>
  <c r="AM3093" i="1" s="1"/>
  <c r="AN3093" i="1" s="1"/>
  <c r="AL3094" i="1"/>
  <c r="AM3094" i="1" s="1"/>
  <c r="AN3094" i="1" s="1"/>
  <c r="AL3095" i="1"/>
  <c r="AM3095" i="1" s="1"/>
  <c r="AN3095" i="1" s="1"/>
  <c r="AL3096" i="1"/>
  <c r="AM3096" i="1" s="1"/>
  <c r="AN3096" i="1" s="1"/>
  <c r="AL3097" i="1"/>
  <c r="AM3097" i="1" s="1"/>
  <c r="AN3097" i="1" s="1"/>
  <c r="AL3098" i="1"/>
  <c r="AM3098" i="1" s="1"/>
  <c r="AN3098" i="1" s="1"/>
  <c r="AL3099" i="1"/>
  <c r="AM3099" i="1" s="1"/>
  <c r="AN3099" i="1" s="1"/>
  <c r="AL3100" i="1"/>
  <c r="AM3100" i="1" s="1"/>
  <c r="AN3100" i="1" s="1"/>
  <c r="AL3101" i="1"/>
  <c r="AM3101" i="1" s="1"/>
  <c r="AN3101" i="1" s="1"/>
  <c r="AL3102" i="1"/>
  <c r="AM3102" i="1" s="1"/>
  <c r="AN3102" i="1" s="1"/>
  <c r="AL3103" i="1"/>
  <c r="AM3103" i="1" s="1"/>
  <c r="AN3103" i="1" s="1"/>
  <c r="AL3104" i="1"/>
  <c r="AM3104" i="1" s="1"/>
  <c r="AN3104" i="1" s="1"/>
  <c r="AL3105" i="1"/>
  <c r="AM3105" i="1" s="1"/>
  <c r="AN3105" i="1" s="1"/>
  <c r="AL3106" i="1"/>
  <c r="AM3106" i="1" s="1"/>
  <c r="AN3106" i="1" s="1"/>
  <c r="AL3107" i="1"/>
  <c r="AM3107" i="1" s="1"/>
  <c r="AN3107" i="1" s="1"/>
  <c r="AL3108" i="1"/>
  <c r="AM3108" i="1" s="1"/>
  <c r="AN3108" i="1" s="1"/>
  <c r="AL3109" i="1"/>
  <c r="AM3109" i="1" s="1"/>
  <c r="AN3109" i="1" s="1"/>
  <c r="AL3110" i="1"/>
  <c r="AM3110" i="1" s="1"/>
  <c r="AN3110" i="1" s="1"/>
  <c r="AL3111" i="1"/>
  <c r="AM3111" i="1" s="1"/>
  <c r="AN3111" i="1" s="1"/>
  <c r="AL3112" i="1"/>
  <c r="AM3112" i="1" s="1"/>
  <c r="AN3112" i="1" s="1"/>
  <c r="AL3113" i="1"/>
  <c r="AM3113" i="1" s="1"/>
  <c r="AN3113" i="1" s="1"/>
  <c r="AL3114" i="1"/>
  <c r="AM3114" i="1" s="1"/>
  <c r="AN3114" i="1" s="1"/>
  <c r="AL3115" i="1"/>
  <c r="AM3115" i="1" s="1"/>
  <c r="AN3115" i="1" s="1"/>
  <c r="AL3116" i="1"/>
  <c r="AM3116" i="1" s="1"/>
  <c r="AN3116" i="1" s="1"/>
  <c r="AL3117" i="1"/>
  <c r="AM3117" i="1" s="1"/>
  <c r="AN3117" i="1" s="1"/>
  <c r="AL3118" i="1"/>
  <c r="AM3118" i="1" s="1"/>
  <c r="AN3118" i="1" s="1"/>
  <c r="AL3119" i="1"/>
  <c r="AM3119" i="1" s="1"/>
  <c r="AN3119" i="1" s="1"/>
  <c r="AL3120" i="1"/>
  <c r="AM3120" i="1" s="1"/>
  <c r="AN3120" i="1" s="1"/>
  <c r="AL3121" i="1"/>
  <c r="AM3121" i="1" s="1"/>
  <c r="AN3121" i="1" s="1"/>
  <c r="AL3122" i="1"/>
  <c r="AM3122" i="1" s="1"/>
  <c r="AN3122" i="1" s="1"/>
  <c r="AL3123" i="1"/>
  <c r="AM3123" i="1" s="1"/>
  <c r="AN3123" i="1" s="1"/>
  <c r="AL3124" i="1"/>
  <c r="AM3124" i="1" s="1"/>
  <c r="AN3124" i="1" s="1"/>
  <c r="AL3125" i="1"/>
  <c r="AM3125" i="1" s="1"/>
  <c r="AN3125" i="1" s="1"/>
  <c r="AL3126" i="1"/>
  <c r="AM3126" i="1" s="1"/>
  <c r="AN3126" i="1" s="1"/>
  <c r="AL3127" i="1"/>
  <c r="AM3127" i="1" s="1"/>
  <c r="AN3127" i="1" s="1"/>
  <c r="AL3128" i="1"/>
  <c r="AM3128" i="1" s="1"/>
  <c r="AN3128" i="1" s="1"/>
  <c r="AL3129" i="1"/>
  <c r="AM3129" i="1" s="1"/>
  <c r="AN3129" i="1" s="1"/>
  <c r="AL3130" i="1"/>
  <c r="AM3130" i="1" s="1"/>
  <c r="AN3130" i="1" s="1"/>
  <c r="AL3131" i="1"/>
  <c r="AM3131" i="1" s="1"/>
  <c r="AN3131" i="1" s="1"/>
  <c r="AL3132" i="1"/>
  <c r="AM3132" i="1" s="1"/>
  <c r="AN3132" i="1" s="1"/>
  <c r="AL3133" i="1"/>
  <c r="AM3133" i="1" s="1"/>
  <c r="AN3133" i="1" s="1"/>
  <c r="AL3134" i="1"/>
  <c r="AM3134" i="1" s="1"/>
  <c r="AN3134" i="1" s="1"/>
  <c r="AL3135" i="1"/>
  <c r="AM3135" i="1" s="1"/>
  <c r="AN3135" i="1" s="1"/>
  <c r="AL3136" i="1"/>
  <c r="AM3136" i="1" s="1"/>
  <c r="AN3136" i="1" s="1"/>
  <c r="AL3137" i="1"/>
  <c r="AM3137" i="1" s="1"/>
  <c r="AN3137" i="1" s="1"/>
  <c r="AL3138" i="1"/>
  <c r="AM3138" i="1" s="1"/>
  <c r="AN3138" i="1" s="1"/>
  <c r="AL3139" i="1"/>
  <c r="AM3139" i="1" s="1"/>
  <c r="AN3139" i="1" s="1"/>
  <c r="AL3140" i="1"/>
  <c r="AM3140" i="1" s="1"/>
  <c r="AN3140" i="1" s="1"/>
  <c r="AL3141" i="1"/>
  <c r="AM3141" i="1" s="1"/>
  <c r="AN3141" i="1" s="1"/>
  <c r="AL3142" i="1"/>
  <c r="AM3142" i="1" s="1"/>
  <c r="AN3142" i="1" s="1"/>
  <c r="AL3143" i="1"/>
  <c r="AM3143" i="1" s="1"/>
  <c r="AN3143" i="1" s="1"/>
  <c r="AL3144" i="1"/>
  <c r="AM3144" i="1" s="1"/>
  <c r="AN3144" i="1" s="1"/>
  <c r="AL3145" i="1"/>
  <c r="AM3145" i="1" s="1"/>
  <c r="AN3145" i="1" s="1"/>
  <c r="AL3146" i="1"/>
  <c r="AM3146" i="1" s="1"/>
  <c r="AN3146" i="1" s="1"/>
  <c r="AL3147" i="1"/>
  <c r="AM3147" i="1" s="1"/>
  <c r="AN3147" i="1" s="1"/>
  <c r="AL3148" i="1"/>
  <c r="AM3148" i="1" s="1"/>
  <c r="AN3148" i="1" s="1"/>
  <c r="AL3149" i="1"/>
  <c r="AM3149" i="1" s="1"/>
  <c r="AN3149" i="1" s="1"/>
  <c r="AL3150" i="1"/>
  <c r="AM3150" i="1" s="1"/>
  <c r="AN3150" i="1" s="1"/>
  <c r="AL3151" i="1"/>
  <c r="AM3151" i="1" s="1"/>
  <c r="AN3151" i="1" s="1"/>
  <c r="AL3152" i="1"/>
  <c r="AM3152" i="1" s="1"/>
  <c r="AN3152" i="1" s="1"/>
  <c r="AL3153" i="1"/>
  <c r="AM3153" i="1" s="1"/>
  <c r="AN3153" i="1" s="1"/>
  <c r="AL3154" i="1"/>
  <c r="AM3154" i="1" s="1"/>
  <c r="AN3154" i="1" s="1"/>
  <c r="AL3155" i="1"/>
  <c r="AM3155" i="1" s="1"/>
  <c r="AN3155" i="1" s="1"/>
  <c r="AL3156" i="1"/>
  <c r="AM3156" i="1" s="1"/>
  <c r="AN3156" i="1" s="1"/>
  <c r="AL3157" i="1"/>
  <c r="AM3157" i="1" s="1"/>
  <c r="AN3157" i="1" s="1"/>
  <c r="AL3158" i="1"/>
  <c r="AM3158" i="1" s="1"/>
  <c r="AN3158" i="1" s="1"/>
  <c r="AL3159" i="1"/>
  <c r="AM3159" i="1" s="1"/>
  <c r="AN3159" i="1" s="1"/>
  <c r="AL3160" i="1"/>
  <c r="AM3160" i="1" s="1"/>
  <c r="AN3160" i="1" s="1"/>
  <c r="AL3161" i="1"/>
  <c r="AM3161" i="1" s="1"/>
  <c r="AN3161" i="1" s="1"/>
  <c r="AL3162" i="1"/>
  <c r="AM3162" i="1" s="1"/>
  <c r="AN3162" i="1" s="1"/>
  <c r="AL3163" i="1"/>
  <c r="AM3163" i="1" s="1"/>
  <c r="AN3163" i="1" s="1"/>
  <c r="AL3164" i="1"/>
  <c r="AM3164" i="1" s="1"/>
  <c r="AN3164" i="1" s="1"/>
  <c r="AL3165" i="1"/>
  <c r="AM3165" i="1" s="1"/>
  <c r="AN3165" i="1" s="1"/>
  <c r="AL3166" i="1"/>
  <c r="AM3166" i="1" s="1"/>
  <c r="AN3166" i="1" s="1"/>
  <c r="AL3167" i="1"/>
  <c r="AM3167" i="1" s="1"/>
  <c r="AN3167" i="1" s="1"/>
  <c r="AL3168" i="1"/>
  <c r="AM3168" i="1" s="1"/>
  <c r="AN3168" i="1" s="1"/>
  <c r="AL3169" i="1"/>
  <c r="AM3169" i="1" s="1"/>
  <c r="AN3169" i="1" s="1"/>
  <c r="AL3170" i="1"/>
  <c r="AM3170" i="1" s="1"/>
  <c r="AN3170" i="1" s="1"/>
  <c r="AL3171" i="1"/>
  <c r="AM3171" i="1" s="1"/>
  <c r="AN3171" i="1" s="1"/>
  <c r="AL3172" i="1"/>
  <c r="AM3172" i="1" s="1"/>
  <c r="AN3172" i="1" s="1"/>
  <c r="AL3173" i="1"/>
  <c r="AM3173" i="1" s="1"/>
  <c r="AN3173" i="1" s="1"/>
  <c r="AL3174" i="1"/>
  <c r="AM3174" i="1" s="1"/>
  <c r="AN3174" i="1" s="1"/>
  <c r="AL3175" i="1"/>
  <c r="AM3175" i="1" s="1"/>
  <c r="AN3175" i="1" s="1"/>
  <c r="AL3176" i="1"/>
  <c r="AM3176" i="1" s="1"/>
  <c r="AN3176" i="1" s="1"/>
  <c r="AL3177" i="1"/>
  <c r="AM3177" i="1" s="1"/>
  <c r="AN3177" i="1" s="1"/>
  <c r="AL3178" i="1"/>
  <c r="AM3178" i="1" s="1"/>
  <c r="AN3178" i="1" s="1"/>
  <c r="AL3179" i="1"/>
  <c r="AM3179" i="1" s="1"/>
  <c r="AN3179" i="1" s="1"/>
  <c r="AL3180" i="1"/>
  <c r="AM3180" i="1" s="1"/>
  <c r="AN3180" i="1" s="1"/>
  <c r="AL3181" i="1"/>
  <c r="AM3181" i="1" s="1"/>
  <c r="AN3181" i="1" s="1"/>
  <c r="AL3182" i="1"/>
  <c r="AM3182" i="1" s="1"/>
  <c r="AN3182" i="1" s="1"/>
  <c r="AL3183" i="1"/>
  <c r="AM3183" i="1" s="1"/>
  <c r="AN3183" i="1" s="1"/>
  <c r="AL3184" i="1"/>
  <c r="AM3184" i="1" s="1"/>
  <c r="AN3184" i="1" s="1"/>
  <c r="AL3185" i="1"/>
  <c r="AM3185" i="1" s="1"/>
  <c r="AN3185" i="1" s="1"/>
  <c r="AL3186" i="1"/>
  <c r="AM3186" i="1" s="1"/>
  <c r="AN3186" i="1" s="1"/>
  <c r="AL3187" i="1"/>
  <c r="AM3187" i="1" s="1"/>
  <c r="AN3187" i="1" s="1"/>
  <c r="AL3188" i="1"/>
  <c r="AM3188" i="1" s="1"/>
  <c r="AN3188" i="1" s="1"/>
  <c r="AL3189" i="1"/>
  <c r="AM3189" i="1" s="1"/>
  <c r="AN3189" i="1" s="1"/>
  <c r="AL3190" i="1"/>
  <c r="AM3190" i="1" s="1"/>
  <c r="AN3190" i="1" s="1"/>
  <c r="AL3191" i="1"/>
  <c r="AM3191" i="1" s="1"/>
  <c r="AN3191" i="1" s="1"/>
  <c r="AL3192" i="1"/>
  <c r="AM3192" i="1" s="1"/>
  <c r="AN3192" i="1" s="1"/>
  <c r="AL3193" i="1"/>
  <c r="AM3193" i="1" s="1"/>
  <c r="AN3193" i="1" s="1"/>
  <c r="AL3194" i="1"/>
  <c r="AM3194" i="1" s="1"/>
  <c r="AN3194" i="1" s="1"/>
  <c r="AL3195" i="1"/>
  <c r="AM3195" i="1" s="1"/>
  <c r="AN3195" i="1" s="1"/>
  <c r="AL3196" i="1"/>
  <c r="AM3196" i="1" s="1"/>
  <c r="AN3196" i="1" s="1"/>
  <c r="AL3197" i="1"/>
  <c r="AM3197" i="1" s="1"/>
  <c r="AN3197" i="1" s="1"/>
  <c r="AL3198" i="1"/>
  <c r="AM3198" i="1" s="1"/>
  <c r="AN3198" i="1" s="1"/>
  <c r="AL3199" i="1"/>
  <c r="AM3199" i="1" s="1"/>
  <c r="AN3199" i="1" s="1"/>
  <c r="AL3200" i="1"/>
  <c r="AM3200" i="1" s="1"/>
  <c r="AN3200" i="1" s="1"/>
  <c r="AL3201" i="1"/>
  <c r="AM3201" i="1" s="1"/>
  <c r="AN3201" i="1" s="1"/>
  <c r="AL3202" i="1"/>
  <c r="AM3202" i="1" s="1"/>
  <c r="AN3202" i="1" s="1"/>
  <c r="AL3203" i="1"/>
  <c r="AM3203" i="1" s="1"/>
  <c r="AN3203" i="1" s="1"/>
  <c r="AL3204" i="1"/>
  <c r="AM3204" i="1" s="1"/>
  <c r="AN3204" i="1" s="1"/>
  <c r="AL3205" i="1"/>
  <c r="AM3205" i="1" s="1"/>
  <c r="AN3205" i="1" s="1"/>
  <c r="AL3206" i="1"/>
  <c r="AM3206" i="1" s="1"/>
  <c r="AN3206" i="1" s="1"/>
  <c r="AL3207" i="1"/>
  <c r="AM3207" i="1" s="1"/>
  <c r="AN3207" i="1" s="1"/>
  <c r="AL3208" i="1"/>
  <c r="AM3208" i="1" s="1"/>
  <c r="AN3208" i="1" s="1"/>
  <c r="AL3209" i="1"/>
  <c r="AM3209" i="1" s="1"/>
  <c r="AN3209" i="1" s="1"/>
  <c r="AL3210" i="1"/>
  <c r="AM3210" i="1" s="1"/>
  <c r="AN3210" i="1" s="1"/>
  <c r="AL3211" i="1"/>
  <c r="AM3211" i="1" s="1"/>
  <c r="AN3211" i="1" s="1"/>
  <c r="AL3212" i="1"/>
  <c r="AM3212" i="1" s="1"/>
  <c r="AN3212" i="1" s="1"/>
  <c r="AL3213" i="1"/>
  <c r="AM3213" i="1" s="1"/>
  <c r="AN3213" i="1" s="1"/>
  <c r="AL3214" i="1"/>
  <c r="AM3214" i="1" s="1"/>
  <c r="AN3214" i="1" s="1"/>
  <c r="AL3215" i="1"/>
  <c r="AM3215" i="1" s="1"/>
  <c r="AN3215" i="1" s="1"/>
  <c r="AL3216" i="1"/>
  <c r="AM3216" i="1" s="1"/>
  <c r="AN3216" i="1" s="1"/>
  <c r="AL3217" i="1"/>
  <c r="AM3217" i="1" s="1"/>
  <c r="AN3217" i="1" s="1"/>
  <c r="AL3218" i="1"/>
  <c r="AM3218" i="1" s="1"/>
  <c r="AN3218" i="1" s="1"/>
  <c r="AL3219" i="1"/>
  <c r="AM3219" i="1" s="1"/>
  <c r="AN3219" i="1" s="1"/>
  <c r="AL3220" i="1"/>
  <c r="AM3220" i="1" s="1"/>
  <c r="AN3220" i="1" s="1"/>
  <c r="AL3221" i="1"/>
  <c r="AM3221" i="1" s="1"/>
  <c r="AN3221" i="1" s="1"/>
  <c r="AL3222" i="1"/>
  <c r="AM3222" i="1" s="1"/>
  <c r="AN3222" i="1" s="1"/>
  <c r="AL3223" i="1"/>
  <c r="AM3223" i="1" s="1"/>
  <c r="AN3223" i="1" s="1"/>
  <c r="AL3224" i="1"/>
  <c r="AM3224" i="1" s="1"/>
  <c r="AN3224" i="1" s="1"/>
  <c r="AL3225" i="1"/>
  <c r="AM3225" i="1" s="1"/>
  <c r="AN3225" i="1" s="1"/>
  <c r="AL3226" i="1"/>
  <c r="AM3226" i="1" s="1"/>
  <c r="AN3226" i="1" s="1"/>
  <c r="AL3227" i="1"/>
  <c r="AM3227" i="1" s="1"/>
  <c r="AN3227" i="1" s="1"/>
  <c r="AL3228" i="1"/>
  <c r="AM3228" i="1" s="1"/>
  <c r="AN3228" i="1" s="1"/>
  <c r="AL3229" i="1"/>
  <c r="AM3229" i="1" s="1"/>
  <c r="AN3229" i="1" s="1"/>
  <c r="AL3230" i="1"/>
  <c r="AM3230" i="1" s="1"/>
  <c r="AN3230" i="1" s="1"/>
  <c r="AL3231" i="1"/>
  <c r="AM3231" i="1" s="1"/>
  <c r="AN3231" i="1" s="1"/>
  <c r="AL3232" i="1"/>
  <c r="AM3232" i="1" s="1"/>
  <c r="AN3232" i="1" s="1"/>
  <c r="AL3233" i="1"/>
  <c r="AM3233" i="1" s="1"/>
  <c r="AN3233" i="1" s="1"/>
  <c r="AL3234" i="1"/>
  <c r="AM3234" i="1" s="1"/>
  <c r="AN3234" i="1" s="1"/>
  <c r="AL3235" i="1"/>
  <c r="AM3235" i="1" s="1"/>
  <c r="AN3235" i="1" s="1"/>
  <c r="AL3236" i="1"/>
  <c r="AM3236" i="1" s="1"/>
  <c r="AN3236" i="1" s="1"/>
  <c r="AL3237" i="1"/>
  <c r="AM3237" i="1" s="1"/>
  <c r="AN3237" i="1" s="1"/>
  <c r="AL3238" i="1"/>
  <c r="AM3238" i="1" s="1"/>
  <c r="AN3238" i="1" s="1"/>
  <c r="AL3239" i="1"/>
  <c r="AM3239" i="1" s="1"/>
  <c r="AN3239" i="1" s="1"/>
  <c r="AL3240" i="1"/>
  <c r="AM3240" i="1" s="1"/>
  <c r="AN3240" i="1" s="1"/>
  <c r="AL3241" i="1"/>
  <c r="AM3241" i="1" s="1"/>
  <c r="AN3241" i="1" s="1"/>
  <c r="AL3242" i="1"/>
  <c r="AM3242" i="1" s="1"/>
  <c r="AN3242" i="1" s="1"/>
  <c r="AL3243" i="1"/>
  <c r="AM3243" i="1" s="1"/>
  <c r="AN3243" i="1" s="1"/>
  <c r="AL3244" i="1"/>
  <c r="AM3244" i="1" s="1"/>
  <c r="AN3244" i="1" s="1"/>
  <c r="AL3245" i="1"/>
  <c r="AM3245" i="1" s="1"/>
  <c r="AN3245" i="1" s="1"/>
  <c r="AL3246" i="1"/>
  <c r="AM3246" i="1" s="1"/>
  <c r="AN3246" i="1" s="1"/>
  <c r="AL3247" i="1"/>
  <c r="AM3247" i="1" s="1"/>
  <c r="AN3247" i="1" s="1"/>
  <c r="AL3248" i="1"/>
  <c r="AM3248" i="1" s="1"/>
  <c r="AN3248" i="1" s="1"/>
  <c r="AL3249" i="1"/>
  <c r="AM3249" i="1" s="1"/>
  <c r="AN3249" i="1" s="1"/>
  <c r="AL3250" i="1"/>
  <c r="AM3250" i="1" s="1"/>
  <c r="AN3250" i="1" s="1"/>
  <c r="AL3251" i="1"/>
  <c r="AM3251" i="1" s="1"/>
  <c r="AN3251" i="1" s="1"/>
  <c r="AL3252" i="1"/>
  <c r="AM3252" i="1" s="1"/>
  <c r="AN3252" i="1" s="1"/>
  <c r="AL3253" i="1"/>
  <c r="AM3253" i="1" s="1"/>
  <c r="AN3253" i="1" s="1"/>
  <c r="AL3254" i="1"/>
  <c r="AM3254" i="1" s="1"/>
  <c r="AN3254" i="1" s="1"/>
  <c r="AL3255" i="1"/>
  <c r="AM3255" i="1" s="1"/>
  <c r="AN3255" i="1" s="1"/>
  <c r="AL3256" i="1"/>
  <c r="AM3256" i="1" s="1"/>
  <c r="AN3256" i="1" s="1"/>
  <c r="AL3257" i="1"/>
  <c r="AM3257" i="1" s="1"/>
  <c r="AN3257" i="1" s="1"/>
  <c r="AL3258" i="1"/>
  <c r="AM3258" i="1" s="1"/>
  <c r="AN3258" i="1" s="1"/>
  <c r="AL3259" i="1"/>
  <c r="AM3259" i="1" s="1"/>
  <c r="AN3259" i="1" s="1"/>
  <c r="AL3260" i="1"/>
  <c r="AM3260" i="1" s="1"/>
  <c r="AN3260" i="1" s="1"/>
  <c r="AL3261" i="1"/>
  <c r="AM3261" i="1" s="1"/>
  <c r="AN3261" i="1" s="1"/>
  <c r="AL3262" i="1"/>
  <c r="AM3262" i="1" s="1"/>
  <c r="AN3262" i="1" s="1"/>
  <c r="AL3263" i="1"/>
  <c r="AM3263" i="1" s="1"/>
  <c r="AN3263" i="1" s="1"/>
  <c r="AL3264" i="1"/>
  <c r="AM3264" i="1" s="1"/>
  <c r="AN3264" i="1" s="1"/>
  <c r="AL3265" i="1"/>
  <c r="AM3265" i="1" s="1"/>
  <c r="AN3265" i="1" s="1"/>
  <c r="AL3266" i="1"/>
  <c r="AM3266" i="1" s="1"/>
  <c r="AN3266" i="1" s="1"/>
  <c r="AL3267" i="1"/>
  <c r="AM3267" i="1" s="1"/>
  <c r="AN3267" i="1" s="1"/>
  <c r="AL3268" i="1"/>
  <c r="AM3268" i="1" s="1"/>
  <c r="AN3268" i="1" s="1"/>
  <c r="AL3269" i="1"/>
  <c r="AM3269" i="1" s="1"/>
  <c r="AN3269" i="1" s="1"/>
  <c r="AL3270" i="1"/>
  <c r="AM3270" i="1" s="1"/>
  <c r="AN3270" i="1" s="1"/>
  <c r="AL3271" i="1"/>
  <c r="AM3271" i="1" s="1"/>
  <c r="AN3271" i="1" s="1"/>
  <c r="AL3272" i="1"/>
  <c r="AM3272" i="1" s="1"/>
  <c r="AN3272" i="1" s="1"/>
  <c r="AL3273" i="1"/>
  <c r="AM3273" i="1" s="1"/>
  <c r="AN3273" i="1" s="1"/>
  <c r="AL3274" i="1"/>
  <c r="AM3274" i="1" s="1"/>
  <c r="AN3274" i="1" s="1"/>
  <c r="AL3275" i="1"/>
  <c r="AM3275" i="1" s="1"/>
  <c r="AN3275" i="1" s="1"/>
  <c r="AL3276" i="1"/>
  <c r="AM3276" i="1" s="1"/>
  <c r="AN3276" i="1" s="1"/>
  <c r="AL3277" i="1"/>
  <c r="AM3277" i="1" s="1"/>
  <c r="AN3277" i="1" s="1"/>
  <c r="AL3278" i="1"/>
  <c r="AM3278" i="1" s="1"/>
  <c r="AN3278" i="1" s="1"/>
  <c r="AL3279" i="1"/>
  <c r="AM3279" i="1" s="1"/>
  <c r="AN3279" i="1" s="1"/>
  <c r="AL3280" i="1"/>
  <c r="AM3280" i="1" s="1"/>
  <c r="AN3280" i="1" s="1"/>
  <c r="AL3281" i="1"/>
  <c r="AM3281" i="1" s="1"/>
  <c r="AN3281" i="1" s="1"/>
  <c r="AL3282" i="1"/>
  <c r="AM3282" i="1" s="1"/>
  <c r="AN3282" i="1" s="1"/>
  <c r="AL3283" i="1"/>
  <c r="AM3283" i="1" s="1"/>
  <c r="AN3283" i="1" s="1"/>
  <c r="AL3284" i="1"/>
  <c r="AM3284" i="1" s="1"/>
  <c r="AN3284" i="1" s="1"/>
  <c r="AL3285" i="1"/>
  <c r="AM3285" i="1" s="1"/>
  <c r="AN3285" i="1" s="1"/>
  <c r="AL3286" i="1"/>
  <c r="AM3286" i="1" s="1"/>
  <c r="AN3286" i="1" s="1"/>
  <c r="AL3287" i="1"/>
  <c r="AM3287" i="1" s="1"/>
  <c r="AN3287" i="1" s="1"/>
  <c r="AL3288" i="1"/>
  <c r="AM3288" i="1" s="1"/>
  <c r="AN3288" i="1" s="1"/>
  <c r="AL3289" i="1"/>
  <c r="AM3289" i="1" s="1"/>
  <c r="AN3289" i="1" s="1"/>
  <c r="AL3290" i="1"/>
  <c r="AM3290" i="1" s="1"/>
  <c r="AN3290" i="1" s="1"/>
  <c r="AL3291" i="1"/>
  <c r="AM3291" i="1" s="1"/>
  <c r="AN3291" i="1" s="1"/>
  <c r="AL3292" i="1"/>
  <c r="AM3292" i="1" s="1"/>
  <c r="AN3292" i="1" s="1"/>
  <c r="AL3293" i="1"/>
  <c r="AM3293" i="1" s="1"/>
  <c r="AN3293" i="1" s="1"/>
  <c r="AL3294" i="1"/>
  <c r="AM3294" i="1" s="1"/>
  <c r="AN3294" i="1" s="1"/>
  <c r="AL3295" i="1"/>
  <c r="AM3295" i="1" s="1"/>
  <c r="AN3295" i="1" s="1"/>
  <c r="AL3296" i="1"/>
  <c r="AM3296" i="1" s="1"/>
  <c r="AN3296" i="1" s="1"/>
  <c r="AL3297" i="1"/>
  <c r="AM3297" i="1" s="1"/>
  <c r="AN3297" i="1" s="1"/>
  <c r="AL3298" i="1"/>
  <c r="AM3298" i="1" s="1"/>
  <c r="AN3298" i="1" s="1"/>
  <c r="AL3299" i="1"/>
  <c r="AM3299" i="1" s="1"/>
  <c r="AN3299" i="1" s="1"/>
  <c r="AL3300" i="1"/>
  <c r="AM3300" i="1" s="1"/>
  <c r="AN3300" i="1" s="1"/>
  <c r="AL3301" i="1"/>
  <c r="AM3301" i="1" s="1"/>
  <c r="AN3301" i="1" s="1"/>
  <c r="AL3302" i="1"/>
  <c r="AM3302" i="1" s="1"/>
  <c r="AN3302" i="1" s="1"/>
  <c r="AL3303" i="1"/>
  <c r="AM3303" i="1" s="1"/>
  <c r="AN3303" i="1" s="1"/>
  <c r="AL3304" i="1"/>
  <c r="AM3304" i="1" s="1"/>
  <c r="AN3304" i="1" s="1"/>
  <c r="AL3305" i="1"/>
  <c r="AM3305" i="1" s="1"/>
  <c r="AN3305" i="1" s="1"/>
  <c r="AL3306" i="1"/>
  <c r="AM3306" i="1" s="1"/>
  <c r="AN3306" i="1" s="1"/>
  <c r="AL3307" i="1"/>
  <c r="AM3307" i="1" s="1"/>
  <c r="AN3307" i="1" s="1"/>
  <c r="AL3308" i="1"/>
  <c r="AM3308" i="1" s="1"/>
  <c r="AN3308" i="1" s="1"/>
  <c r="AL3309" i="1"/>
  <c r="AM3309" i="1" s="1"/>
  <c r="AN3309" i="1" s="1"/>
  <c r="AL3310" i="1"/>
  <c r="AM3310" i="1" s="1"/>
  <c r="AN3310" i="1" s="1"/>
  <c r="AL3311" i="1"/>
  <c r="AM3311" i="1" s="1"/>
  <c r="AN3311" i="1" s="1"/>
  <c r="AL3312" i="1"/>
  <c r="AM3312" i="1" s="1"/>
  <c r="AN3312" i="1" s="1"/>
  <c r="AL3313" i="1"/>
  <c r="AM3313" i="1" s="1"/>
  <c r="AN3313" i="1" s="1"/>
  <c r="AL3314" i="1"/>
  <c r="AM3314" i="1" s="1"/>
  <c r="AN3314" i="1" s="1"/>
  <c r="AL3315" i="1"/>
  <c r="AM3315" i="1" s="1"/>
  <c r="AN3315" i="1" s="1"/>
  <c r="AL3316" i="1"/>
  <c r="AM3316" i="1" s="1"/>
  <c r="AN3316" i="1" s="1"/>
  <c r="AL3317" i="1"/>
  <c r="AM3317" i="1" s="1"/>
  <c r="AN3317" i="1" s="1"/>
  <c r="AL3318" i="1"/>
  <c r="AM3318" i="1" s="1"/>
  <c r="AN3318" i="1" s="1"/>
  <c r="AL3319" i="1"/>
  <c r="AM3319" i="1" s="1"/>
  <c r="AN3319" i="1" s="1"/>
  <c r="AL3320" i="1"/>
  <c r="AM3320" i="1" s="1"/>
  <c r="AN3320" i="1" s="1"/>
  <c r="AL3321" i="1"/>
  <c r="AM3321" i="1" s="1"/>
  <c r="AN3321" i="1" s="1"/>
  <c r="AL3322" i="1"/>
  <c r="AM3322" i="1" s="1"/>
  <c r="AN3322" i="1" s="1"/>
  <c r="AL3323" i="1"/>
  <c r="AM3323" i="1" s="1"/>
  <c r="AN3323" i="1" s="1"/>
  <c r="AL3324" i="1"/>
  <c r="AM3324" i="1" s="1"/>
  <c r="AN3324" i="1" s="1"/>
  <c r="AL3325" i="1"/>
  <c r="AM3325" i="1" s="1"/>
  <c r="AN3325" i="1" s="1"/>
  <c r="AL3326" i="1"/>
  <c r="AM3326" i="1" s="1"/>
  <c r="AN3326" i="1" s="1"/>
  <c r="AL3327" i="1"/>
  <c r="AM3327" i="1" s="1"/>
  <c r="AN3327" i="1" s="1"/>
  <c r="AL3328" i="1"/>
  <c r="AM3328" i="1" s="1"/>
  <c r="AN3328" i="1" s="1"/>
  <c r="AL3329" i="1"/>
  <c r="AM3329" i="1" s="1"/>
  <c r="AN3329" i="1" s="1"/>
  <c r="AL3330" i="1"/>
  <c r="AM3330" i="1" s="1"/>
  <c r="AN3330" i="1" s="1"/>
  <c r="AL3331" i="1"/>
  <c r="AM3331" i="1" s="1"/>
  <c r="AN3331" i="1" s="1"/>
  <c r="AL3332" i="1"/>
  <c r="AM3332" i="1" s="1"/>
  <c r="AN3332" i="1" s="1"/>
  <c r="AL3333" i="1"/>
  <c r="AM3333" i="1" s="1"/>
  <c r="AN3333" i="1" s="1"/>
  <c r="AL3334" i="1"/>
  <c r="AM3334" i="1" s="1"/>
  <c r="AN3334" i="1" s="1"/>
  <c r="AL3335" i="1"/>
  <c r="AM3335" i="1" s="1"/>
  <c r="AN3335" i="1" s="1"/>
  <c r="AL3336" i="1"/>
  <c r="AM3336" i="1" s="1"/>
  <c r="AN3336" i="1" s="1"/>
  <c r="AL3337" i="1"/>
  <c r="AM3337" i="1" s="1"/>
  <c r="AN3337" i="1" s="1"/>
  <c r="AL3338" i="1"/>
  <c r="AM3338" i="1" s="1"/>
  <c r="AN3338" i="1" s="1"/>
  <c r="AL3339" i="1"/>
  <c r="AM3339" i="1" s="1"/>
  <c r="AN3339" i="1" s="1"/>
  <c r="AL3340" i="1"/>
  <c r="AM3340" i="1" s="1"/>
  <c r="AN3340" i="1" s="1"/>
  <c r="AL3341" i="1"/>
  <c r="AL3342" i="1"/>
  <c r="AM3342" i="1" s="1"/>
  <c r="AN3342" i="1" s="1"/>
  <c r="AL3343" i="1"/>
  <c r="AM3343" i="1" s="1"/>
  <c r="AN3343" i="1" s="1"/>
  <c r="AL3344" i="1"/>
  <c r="AM3344" i="1" s="1"/>
  <c r="AN3344" i="1" s="1"/>
  <c r="AL3345" i="1"/>
  <c r="AM3345" i="1" s="1"/>
  <c r="AN3345" i="1" s="1"/>
  <c r="AL3346" i="1"/>
  <c r="AM3346" i="1" s="1"/>
  <c r="AN3346" i="1" s="1"/>
  <c r="AL3347" i="1"/>
  <c r="AM3347" i="1" s="1"/>
  <c r="AN3347" i="1" s="1"/>
  <c r="AL3348" i="1"/>
  <c r="AM3348" i="1" s="1"/>
  <c r="AN3348" i="1" s="1"/>
  <c r="AL3349" i="1"/>
  <c r="AM3349" i="1" s="1"/>
  <c r="AN3349" i="1" s="1"/>
  <c r="AL3350" i="1"/>
  <c r="AM3350" i="1" s="1"/>
  <c r="AN3350" i="1" s="1"/>
  <c r="AL3351" i="1"/>
  <c r="AM3351" i="1" s="1"/>
  <c r="AN3351" i="1" s="1"/>
  <c r="AL3352" i="1"/>
  <c r="AM3352" i="1" s="1"/>
  <c r="AN3352" i="1" s="1"/>
  <c r="AL3353" i="1"/>
  <c r="AM3353" i="1" s="1"/>
  <c r="AN3353" i="1" s="1"/>
  <c r="AL3354" i="1"/>
  <c r="AM3354" i="1" s="1"/>
  <c r="AN3354" i="1" s="1"/>
  <c r="AL3355" i="1"/>
  <c r="AM3355" i="1" s="1"/>
  <c r="AN3355" i="1" s="1"/>
  <c r="AL3356" i="1"/>
  <c r="AM3356" i="1" s="1"/>
  <c r="AN3356" i="1" s="1"/>
  <c r="AL3357" i="1"/>
  <c r="AM3357" i="1" s="1"/>
  <c r="AN3357" i="1" s="1"/>
  <c r="AL3358" i="1"/>
  <c r="AM3358" i="1" s="1"/>
  <c r="AN3358" i="1" s="1"/>
  <c r="AL3359" i="1"/>
  <c r="AM3359" i="1" s="1"/>
  <c r="AN3359" i="1" s="1"/>
  <c r="AL3360" i="1"/>
  <c r="AM3360" i="1" s="1"/>
  <c r="AN3360" i="1" s="1"/>
  <c r="AL3361" i="1"/>
  <c r="AM3361" i="1" s="1"/>
  <c r="AN3361" i="1" s="1"/>
  <c r="AL3362" i="1"/>
  <c r="AM3362" i="1" s="1"/>
  <c r="AN3362" i="1" s="1"/>
  <c r="AL3363" i="1"/>
  <c r="AM3363" i="1" s="1"/>
  <c r="AN3363" i="1" s="1"/>
  <c r="AL3364" i="1"/>
  <c r="AM3364" i="1" s="1"/>
  <c r="AN3364" i="1" s="1"/>
  <c r="AL3365" i="1"/>
  <c r="AM3365" i="1" s="1"/>
  <c r="AN3365" i="1" s="1"/>
  <c r="AL3366" i="1"/>
  <c r="AM3366" i="1" s="1"/>
  <c r="AN3366" i="1" s="1"/>
  <c r="AL3367" i="1"/>
  <c r="AM3367" i="1" s="1"/>
  <c r="AN3367" i="1" s="1"/>
  <c r="AL3368" i="1"/>
  <c r="AM3368" i="1" s="1"/>
  <c r="AN3368" i="1" s="1"/>
  <c r="AL3369" i="1"/>
  <c r="AM3369" i="1" s="1"/>
  <c r="AN3369" i="1" s="1"/>
  <c r="AL3370" i="1"/>
  <c r="AM3370" i="1" s="1"/>
  <c r="AN3370" i="1" s="1"/>
  <c r="AL3371" i="1"/>
  <c r="AM3371" i="1" s="1"/>
  <c r="AN3371" i="1" s="1"/>
  <c r="AL3372" i="1"/>
  <c r="AM3372" i="1" s="1"/>
  <c r="AN3372" i="1" s="1"/>
  <c r="AL3373" i="1"/>
  <c r="AM3373" i="1" s="1"/>
  <c r="AN3373" i="1" s="1"/>
  <c r="AL3374" i="1"/>
  <c r="AM3374" i="1" s="1"/>
  <c r="AN3374" i="1" s="1"/>
  <c r="AL3375" i="1"/>
  <c r="AM3375" i="1" s="1"/>
  <c r="AN3375" i="1" s="1"/>
  <c r="AL3376" i="1"/>
  <c r="AM3376" i="1" s="1"/>
  <c r="AN3376" i="1" s="1"/>
  <c r="AL3377" i="1"/>
  <c r="AM3377" i="1" s="1"/>
  <c r="AN3377" i="1" s="1"/>
  <c r="AL3378" i="1"/>
  <c r="AM3378" i="1" s="1"/>
  <c r="AN3378" i="1" s="1"/>
  <c r="AL3379" i="1"/>
  <c r="AM3379" i="1" s="1"/>
  <c r="AN3379" i="1" s="1"/>
  <c r="AL3380" i="1"/>
  <c r="AM3380" i="1" s="1"/>
  <c r="AN3380" i="1" s="1"/>
  <c r="AL3381" i="1"/>
  <c r="AM3381" i="1" s="1"/>
  <c r="AN3381" i="1" s="1"/>
  <c r="AL3382" i="1"/>
  <c r="AM3382" i="1" s="1"/>
  <c r="AN3382" i="1" s="1"/>
  <c r="AL3383" i="1"/>
  <c r="AM3383" i="1" s="1"/>
  <c r="AN3383" i="1" s="1"/>
  <c r="AL3384" i="1"/>
  <c r="AM3384" i="1" s="1"/>
  <c r="AN3384" i="1" s="1"/>
  <c r="AL3385" i="1"/>
  <c r="AM3385" i="1" s="1"/>
  <c r="AN3385" i="1" s="1"/>
  <c r="AL3386" i="1"/>
  <c r="AM3386" i="1" s="1"/>
  <c r="AN3386" i="1" s="1"/>
  <c r="AL3387" i="1"/>
  <c r="AM3387" i="1" s="1"/>
  <c r="AN3387" i="1" s="1"/>
  <c r="AL3388" i="1"/>
  <c r="AM3388" i="1" s="1"/>
  <c r="AN3388" i="1" s="1"/>
  <c r="AL3389" i="1"/>
  <c r="AM3389" i="1" s="1"/>
  <c r="AN3389" i="1" s="1"/>
  <c r="AL3390" i="1"/>
  <c r="AM3390" i="1" s="1"/>
  <c r="AN3390" i="1" s="1"/>
  <c r="AL3391" i="1"/>
  <c r="AM3391" i="1" s="1"/>
  <c r="AN3391" i="1" s="1"/>
  <c r="AL3392" i="1"/>
  <c r="AM3392" i="1" s="1"/>
  <c r="AN3392" i="1" s="1"/>
  <c r="AL3393" i="1"/>
  <c r="AM3393" i="1" s="1"/>
  <c r="AN3393" i="1" s="1"/>
  <c r="AL3394" i="1"/>
  <c r="AM3394" i="1" s="1"/>
  <c r="AN3394" i="1" s="1"/>
  <c r="AL3395" i="1"/>
  <c r="AM3395" i="1" s="1"/>
  <c r="AN3395" i="1" s="1"/>
  <c r="AL3396" i="1"/>
  <c r="AM3396" i="1" s="1"/>
  <c r="AN3396" i="1" s="1"/>
  <c r="AL3397" i="1"/>
  <c r="AM3397" i="1" s="1"/>
  <c r="AN3397" i="1" s="1"/>
  <c r="AL3398" i="1"/>
  <c r="AM3398" i="1" s="1"/>
  <c r="AN3398" i="1" s="1"/>
  <c r="AL3399" i="1"/>
  <c r="AM3399" i="1" s="1"/>
  <c r="AN3399" i="1" s="1"/>
  <c r="AL3400" i="1"/>
  <c r="AM3400" i="1" s="1"/>
  <c r="AN3400" i="1" s="1"/>
  <c r="AL3401" i="1"/>
  <c r="AM3401" i="1" s="1"/>
  <c r="AN3401" i="1" s="1"/>
  <c r="AL3402" i="1"/>
  <c r="AM3402" i="1" s="1"/>
  <c r="AN3402" i="1" s="1"/>
  <c r="AL3403" i="1"/>
  <c r="AM3403" i="1" s="1"/>
  <c r="AN3403" i="1" s="1"/>
  <c r="AL3404" i="1"/>
  <c r="AM3404" i="1" s="1"/>
  <c r="AN3404" i="1" s="1"/>
  <c r="AL3405" i="1"/>
  <c r="AM3405" i="1" s="1"/>
  <c r="AN3405" i="1" s="1"/>
  <c r="AL3406" i="1"/>
  <c r="AM3406" i="1" s="1"/>
  <c r="AN3406" i="1" s="1"/>
  <c r="AL3407" i="1"/>
  <c r="AM3407" i="1" s="1"/>
  <c r="AN3407" i="1" s="1"/>
  <c r="AL3408" i="1"/>
  <c r="AM3408" i="1" s="1"/>
  <c r="AN3408" i="1" s="1"/>
  <c r="AL3409" i="1"/>
  <c r="AM3409" i="1" s="1"/>
  <c r="AN3409" i="1" s="1"/>
  <c r="AL3410" i="1"/>
  <c r="AM3410" i="1" s="1"/>
  <c r="AN3410" i="1" s="1"/>
  <c r="AL3411" i="1"/>
  <c r="AM3411" i="1" s="1"/>
  <c r="AN3411" i="1" s="1"/>
  <c r="AL3412" i="1"/>
  <c r="AM3412" i="1" s="1"/>
  <c r="AN3412" i="1" s="1"/>
  <c r="AL3413" i="1"/>
  <c r="AM3413" i="1" s="1"/>
  <c r="AN3413" i="1" s="1"/>
  <c r="AL3414" i="1"/>
  <c r="AM3414" i="1" s="1"/>
  <c r="AN3414" i="1" s="1"/>
  <c r="AL3415" i="1"/>
  <c r="AM3415" i="1" s="1"/>
  <c r="AN3415" i="1" s="1"/>
  <c r="AL3416" i="1"/>
  <c r="AM3416" i="1" s="1"/>
  <c r="AN3416" i="1" s="1"/>
  <c r="AL3417" i="1"/>
  <c r="AM3417" i="1" s="1"/>
  <c r="AN3417" i="1" s="1"/>
  <c r="AL3418" i="1"/>
  <c r="AM3418" i="1" s="1"/>
  <c r="AN3418" i="1" s="1"/>
  <c r="AL3419" i="1"/>
  <c r="AM3419" i="1" s="1"/>
  <c r="AN3419" i="1" s="1"/>
  <c r="AL3420" i="1"/>
  <c r="AM3420" i="1" s="1"/>
  <c r="AN3420" i="1" s="1"/>
  <c r="AL3421" i="1"/>
  <c r="AM3421" i="1" s="1"/>
  <c r="AN3421" i="1" s="1"/>
  <c r="AL3422" i="1"/>
  <c r="AM3422" i="1" s="1"/>
  <c r="AN3422" i="1" s="1"/>
  <c r="AL3423" i="1"/>
  <c r="AM3423" i="1" s="1"/>
  <c r="AN3423" i="1" s="1"/>
  <c r="AL3424" i="1"/>
  <c r="AM3424" i="1" s="1"/>
  <c r="AN3424" i="1" s="1"/>
  <c r="AL3425" i="1"/>
  <c r="AM3425" i="1" s="1"/>
  <c r="AN3425" i="1" s="1"/>
  <c r="AL3426" i="1"/>
  <c r="AM3426" i="1" s="1"/>
  <c r="AN3426" i="1" s="1"/>
  <c r="AL3427" i="1"/>
  <c r="AM3427" i="1" s="1"/>
  <c r="AN3427" i="1" s="1"/>
  <c r="AL3428" i="1"/>
  <c r="AM3428" i="1" s="1"/>
  <c r="AN3428" i="1" s="1"/>
  <c r="AL3429" i="1"/>
  <c r="AM3429" i="1" s="1"/>
  <c r="AN3429" i="1" s="1"/>
  <c r="AL3430" i="1"/>
  <c r="AM3430" i="1" s="1"/>
  <c r="AN3430" i="1" s="1"/>
  <c r="AL3431" i="1"/>
  <c r="AM3431" i="1" s="1"/>
  <c r="AN3431" i="1" s="1"/>
  <c r="AL3432" i="1"/>
  <c r="AM3432" i="1" s="1"/>
  <c r="AN3432" i="1" s="1"/>
  <c r="AL3433" i="1"/>
  <c r="AM3433" i="1" s="1"/>
  <c r="AN3433" i="1" s="1"/>
  <c r="AL3434" i="1"/>
  <c r="AM3434" i="1" s="1"/>
  <c r="AN3434" i="1" s="1"/>
  <c r="AL3435" i="1"/>
  <c r="AM3435" i="1" s="1"/>
  <c r="AN3435" i="1" s="1"/>
  <c r="AL3436" i="1"/>
  <c r="AM3436" i="1" s="1"/>
  <c r="AN3436" i="1" s="1"/>
  <c r="AL3437" i="1"/>
  <c r="AM3437" i="1" s="1"/>
  <c r="AN3437" i="1" s="1"/>
  <c r="AL3438" i="1"/>
  <c r="AM3438" i="1" s="1"/>
  <c r="AN3438" i="1" s="1"/>
  <c r="AL3439" i="1"/>
  <c r="AM3439" i="1" s="1"/>
  <c r="AN3439" i="1" s="1"/>
  <c r="AL3440" i="1"/>
  <c r="AM3440" i="1" s="1"/>
  <c r="AN3440" i="1" s="1"/>
  <c r="AL3441" i="1"/>
  <c r="AM3441" i="1" s="1"/>
  <c r="AN3441" i="1" s="1"/>
  <c r="AL3442" i="1"/>
  <c r="AM3442" i="1" s="1"/>
  <c r="AN3442" i="1" s="1"/>
  <c r="AL3443" i="1"/>
  <c r="AM3443" i="1" s="1"/>
  <c r="AN3443" i="1" s="1"/>
  <c r="AL3444" i="1"/>
  <c r="AM3444" i="1" s="1"/>
  <c r="AN3444" i="1" s="1"/>
  <c r="AL3445" i="1"/>
  <c r="AM3445" i="1" s="1"/>
  <c r="AN3445" i="1" s="1"/>
  <c r="AL3446" i="1"/>
  <c r="AM3446" i="1" s="1"/>
  <c r="AN3446" i="1" s="1"/>
  <c r="AL3447" i="1"/>
  <c r="AM3447" i="1" s="1"/>
  <c r="AN3447" i="1" s="1"/>
  <c r="AL3448" i="1"/>
  <c r="AM3448" i="1" s="1"/>
  <c r="AN3448" i="1" s="1"/>
  <c r="AL3449" i="1"/>
  <c r="AM3449" i="1" s="1"/>
  <c r="AN3449" i="1" s="1"/>
  <c r="AL3450" i="1"/>
  <c r="AM3450" i="1" s="1"/>
  <c r="AN3450" i="1" s="1"/>
  <c r="AL3451" i="1"/>
  <c r="AM3451" i="1" s="1"/>
  <c r="AN3451" i="1" s="1"/>
  <c r="AL3452" i="1"/>
  <c r="AM3452" i="1" s="1"/>
  <c r="AN3452" i="1" s="1"/>
  <c r="AL3453" i="1"/>
  <c r="AM3453" i="1" s="1"/>
  <c r="AN3453" i="1" s="1"/>
  <c r="AL3454" i="1"/>
  <c r="AM3454" i="1" s="1"/>
  <c r="AN3454" i="1" s="1"/>
  <c r="AL3455" i="1"/>
  <c r="AM3455" i="1" s="1"/>
  <c r="AN3455" i="1" s="1"/>
  <c r="AL3456" i="1"/>
  <c r="AM3456" i="1" s="1"/>
  <c r="AN3456" i="1" s="1"/>
  <c r="AL3457" i="1"/>
  <c r="AM3457" i="1" s="1"/>
  <c r="AN3457" i="1" s="1"/>
  <c r="AL3458" i="1"/>
  <c r="AM3458" i="1" s="1"/>
  <c r="AN3458" i="1" s="1"/>
  <c r="AL3459" i="1"/>
  <c r="AM3459" i="1" s="1"/>
  <c r="AN3459" i="1" s="1"/>
  <c r="AL3460" i="1"/>
  <c r="AM3460" i="1" s="1"/>
  <c r="AN3460" i="1" s="1"/>
  <c r="AL3461" i="1"/>
  <c r="AM3461" i="1" s="1"/>
  <c r="AN3461" i="1" s="1"/>
  <c r="AL3462" i="1"/>
  <c r="AM3462" i="1" s="1"/>
  <c r="AN3462" i="1" s="1"/>
  <c r="AL3463" i="1"/>
  <c r="AM3463" i="1" s="1"/>
  <c r="AN3463" i="1" s="1"/>
  <c r="AL3464" i="1"/>
  <c r="AM3464" i="1" s="1"/>
  <c r="AN3464" i="1" s="1"/>
  <c r="AL3465" i="1"/>
  <c r="AM3465" i="1" s="1"/>
  <c r="AN3465" i="1" s="1"/>
  <c r="AL3466" i="1"/>
  <c r="AM3466" i="1" s="1"/>
  <c r="AN3466" i="1" s="1"/>
  <c r="AL3467" i="1"/>
  <c r="AM3467" i="1" s="1"/>
  <c r="AN3467" i="1" s="1"/>
  <c r="AL3468" i="1"/>
  <c r="AM3468" i="1" s="1"/>
  <c r="AN3468" i="1" s="1"/>
  <c r="AL3469" i="1"/>
  <c r="AM3469" i="1" s="1"/>
  <c r="AN3469" i="1" s="1"/>
  <c r="AL3470" i="1"/>
  <c r="AM3470" i="1" s="1"/>
  <c r="AN3470" i="1" s="1"/>
  <c r="AL3471" i="1"/>
  <c r="AM3471" i="1" s="1"/>
  <c r="AN3471" i="1" s="1"/>
  <c r="AL3472" i="1"/>
  <c r="AM3472" i="1" s="1"/>
  <c r="AN3472" i="1" s="1"/>
  <c r="AL3473" i="1"/>
  <c r="AM3473" i="1" s="1"/>
  <c r="AN3473" i="1" s="1"/>
  <c r="AL3474" i="1"/>
  <c r="AM3474" i="1" s="1"/>
  <c r="AN3474" i="1" s="1"/>
  <c r="AL3475" i="1"/>
  <c r="AM3475" i="1" s="1"/>
  <c r="AN3475" i="1" s="1"/>
  <c r="AL3476" i="1"/>
  <c r="AM3476" i="1" s="1"/>
  <c r="AN3476" i="1" s="1"/>
  <c r="AL3477" i="1"/>
  <c r="AM3477" i="1" s="1"/>
  <c r="AN3477" i="1" s="1"/>
  <c r="AL3478" i="1"/>
  <c r="AM3478" i="1" s="1"/>
  <c r="AN3478" i="1" s="1"/>
  <c r="AL3479" i="1"/>
  <c r="AM3479" i="1" s="1"/>
  <c r="AN3479" i="1" s="1"/>
  <c r="AL3480" i="1"/>
  <c r="AM3480" i="1" s="1"/>
  <c r="AN3480" i="1" s="1"/>
  <c r="AL3481" i="1"/>
  <c r="AM3481" i="1" s="1"/>
  <c r="AN3481" i="1" s="1"/>
  <c r="AL3482" i="1"/>
  <c r="AM3482" i="1" s="1"/>
  <c r="AN3482" i="1" s="1"/>
  <c r="AL3483" i="1"/>
  <c r="AM3483" i="1" s="1"/>
  <c r="AN3483" i="1" s="1"/>
  <c r="AL3484" i="1"/>
  <c r="AM3484" i="1" s="1"/>
  <c r="AN3484" i="1" s="1"/>
  <c r="AL3485" i="1"/>
  <c r="AM3485" i="1" s="1"/>
  <c r="AN3485" i="1" s="1"/>
  <c r="AL3486" i="1"/>
  <c r="AM3486" i="1" s="1"/>
  <c r="AN3486" i="1" s="1"/>
  <c r="AL3487" i="1"/>
  <c r="AM3487" i="1" s="1"/>
  <c r="AN3487" i="1" s="1"/>
  <c r="AL3488" i="1"/>
  <c r="AM3488" i="1" s="1"/>
  <c r="AN3488" i="1" s="1"/>
  <c r="AL3489" i="1"/>
  <c r="AM3489" i="1" s="1"/>
  <c r="AN3489" i="1" s="1"/>
  <c r="AL3490" i="1"/>
  <c r="AM3490" i="1" s="1"/>
  <c r="AN3490" i="1" s="1"/>
  <c r="AL3491" i="1"/>
  <c r="AM3491" i="1" s="1"/>
  <c r="AN3491" i="1" s="1"/>
  <c r="AL3492" i="1"/>
  <c r="AM3492" i="1" s="1"/>
  <c r="AN3492" i="1" s="1"/>
  <c r="AL3493" i="1"/>
  <c r="AM3493" i="1" s="1"/>
  <c r="AN3493" i="1" s="1"/>
  <c r="AL3494" i="1"/>
  <c r="AM3494" i="1" s="1"/>
  <c r="AN3494" i="1" s="1"/>
  <c r="AL3495" i="1"/>
  <c r="AM3495" i="1" s="1"/>
  <c r="AN3495" i="1" s="1"/>
  <c r="AL3496" i="1"/>
  <c r="AM3496" i="1" s="1"/>
  <c r="AN3496" i="1" s="1"/>
  <c r="AL3497" i="1"/>
  <c r="AM3497" i="1" s="1"/>
  <c r="AN3497" i="1" s="1"/>
  <c r="AL3498" i="1"/>
  <c r="AM3498" i="1" s="1"/>
  <c r="AN3498" i="1" s="1"/>
  <c r="AL3499" i="1"/>
  <c r="AL3500" i="1"/>
  <c r="AM3500" i="1" s="1"/>
  <c r="AN3500" i="1" s="1"/>
  <c r="AL3501" i="1"/>
  <c r="AM3501" i="1" s="1"/>
  <c r="AN3501" i="1" s="1"/>
  <c r="AL3502" i="1"/>
  <c r="AM3502" i="1" s="1"/>
  <c r="AN3502" i="1" s="1"/>
  <c r="AL3503" i="1"/>
  <c r="AM3503" i="1" s="1"/>
  <c r="AN3503" i="1" s="1"/>
  <c r="AL3504" i="1"/>
  <c r="AM3504" i="1" s="1"/>
  <c r="AN3504" i="1" s="1"/>
  <c r="AL3505" i="1"/>
  <c r="AL3506" i="1"/>
  <c r="AL3507" i="1"/>
  <c r="AL3508" i="1"/>
  <c r="AM3508" i="1" s="1"/>
  <c r="AN3508" i="1" s="1"/>
  <c r="AL3509" i="1"/>
  <c r="AM3509" i="1" s="1"/>
  <c r="AN3509" i="1" s="1"/>
  <c r="AL3510" i="1"/>
  <c r="AM3510" i="1" s="1"/>
  <c r="AN3510" i="1" s="1"/>
  <c r="AL3511" i="1"/>
  <c r="AM3511" i="1" s="1"/>
  <c r="AN3511" i="1" s="1"/>
  <c r="AL3512" i="1"/>
  <c r="AM3512" i="1" s="1"/>
  <c r="AN3512" i="1" s="1"/>
  <c r="AL3513" i="1"/>
  <c r="AM3513" i="1" s="1"/>
  <c r="AN3513" i="1" s="1"/>
  <c r="AL3514" i="1"/>
  <c r="AM3514" i="1" s="1"/>
  <c r="AN3514" i="1" s="1"/>
  <c r="AL3515" i="1"/>
  <c r="AM3515" i="1" s="1"/>
  <c r="AN3515" i="1" s="1"/>
  <c r="AL3516" i="1"/>
  <c r="AM3516" i="1" s="1"/>
  <c r="AN3516" i="1" s="1"/>
  <c r="AL3517" i="1"/>
  <c r="AM3517" i="1" s="1"/>
  <c r="AN3517" i="1" s="1"/>
  <c r="AL3518" i="1"/>
  <c r="AM3518" i="1" s="1"/>
  <c r="AN3518" i="1" s="1"/>
  <c r="AL3519" i="1"/>
  <c r="AM3519" i="1" s="1"/>
  <c r="AN3519" i="1" s="1"/>
  <c r="AL3520" i="1"/>
  <c r="AM3520" i="1" s="1"/>
  <c r="AN3520" i="1" s="1"/>
  <c r="AL3521" i="1"/>
  <c r="AM3521" i="1" s="1"/>
  <c r="AN3521" i="1" s="1"/>
  <c r="AL3522" i="1"/>
  <c r="AM3522" i="1" s="1"/>
  <c r="AN3522" i="1" s="1"/>
  <c r="AL3523" i="1"/>
  <c r="AM3523" i="1" s="1"/>
  <c r="AN3523" i="1" s="1"/>
  <c r="AL3524" i="1"/>
  <c r="AM3524" i="1" s="1"/>
  <c r="AN3524" i="1" s="1"/>
  <c r="AL3525" i="1"/>
  <c r="AL3526" i="1"/>
  <c r="AM3526" i="1" s="1"/>
  <c r="AN3526" i="1" s="1"/>
  <c r="AL3527" i="1"/>
  <c r="AM3527" i="1" s="1"/>
  <c r="AN3527" i="1" s="1"/>
  <c r="AL3528" i="1"/>
  <c r="AM3528" i="1" s="1"/>
  <c r="AN3528" i="1" s="1"/>
  <c r="AL3529" i="1"/>
  <c r="AM3529" i="1" s="1"/>
  <c r="AN3529" i="1" s="1"/>
  <c r="AL3530" i="1"/>
  <c r="AM3530" i="1" s="1"/>
  <c r="AN3530" i="1" s="1"/>
  <c r="AL3531" i="1"/>
  <c r="AM3531" i="1" s="1"/>
  <c r="AN3531" i="1" s="1"/>
  <c r="AL3532" i="1"/>
  <c r="AM3532" i="1" s="1"/>
  <c r="AN3532" i="1" s="1"/>
  <c r="AL3533" i="1"/>
  <c r="AM3533" i="1" s="1"/>
  <c r="AN3533" i="1" s="1"/>
  <c r="AL3534" i="1"/>
  <c r="AM3534" i="1" s="1"/>
  <c r="AN3534" i="1" s="1"/>
  <c r="AL3535" i="1"/>
  <c r="AM3535" i="1" s="1"/>
  <c r="AN3535" i="1" s="1"/>
  <c r="AL3536" i="1"/>
  <c r="AM3536" i="1" s="1"/>
  <c r="AN3536" i="1" s="1"/>
  <c r="AL3537" i="1"/>
  <c r="AM3537" i="1" s="1"/>
  <c r="AN3537" i="1" s="1"/>
  <c r="AL3538" i="1"/>
  <c r="AM3538" i="1" s="1"/>
  <c r="AN3538" i="1" s="1"/>
  <c r="AL3539" i="1"/>
  <c r="AM3539" i="1" s="1"/>
  <c r="AN3539" i="1" s="1"/>
  <c r="AL3540" i="1"/>
  <c r="AM3540" i="1" s="1"/>
  <c r="AN3540" i="1" s="1"/>
  <c r="AL3541" i="1"/>
  <c r="AM3541" i="1" s="1"/>
  <c r="AN3541" i="1" s="1"/>
  <c r="AL3542" i="1"/>
  <c r="AM3542" i="1" s="1"/>
  <c r="AN3542" i="1" s="1"/>
  <c r="AL3543" i="1"/>
  <c r="AM3543" i="1" s="1"/>
  <c r="AN3543" i="1" s="1"/>
  <c r="AL3544" i="1"/>
  <c r="AM3544" i="1" s="1"/>
  <c r="AN3544" i="1" s="1"/>
  <c r="AL3545" i="1"/>
  <c r="AM3545" i="1" s="1"/>
  <c r="AN3545" i="1" s="1"/>
  <c r="AL3546" i="1"/>
  <c r="AM3546" i="1" s="1"/>
  <c r="AN3546" i="1" s="1"/>
  <c r="AL3547" i="1"/>
  <c r="AM3547" i="1" s="1"/>
  <c r="AN3547" i="1" s="1"/>
  <c r="AL3548" i="1"/>
  <c r="AM3548" i="1" s="1"/>
  <c r="AN3548" i="1" s="1"/>
  <c r="AL3549" i="1"/>
  <c r="AM3549" i="1" s="1"/>
  <c r="AN3549" i="1" s="1"/>
  <c r="AL3550" i="1"/>
  <c r="AM3550" i="1" s="1"/>
  <c r="AN3550" i="1" s="1"/>
  <c r="AL3551" i="1"/>
  <c r="AM3551" i="1" s="1"/>
  <c r="AN3551" i="1" s="1"/>
  <c r="AL3552" i="1"/>
  <c r="AM3552" i="1" s="1"/>
  <c r="AN3552" i="1" s="1"/>
  <c r="AL3553" i="1"/>
  <c r="AM3553" i="1" s="1"/>
  <c r="AN3553" i="1" s="1"/>
  <c r="AL3554" i="1"/>
  <c r="AM3554" i="1" s="1"/>
  <c r="AN3554" i="1" s="1"/>
  <c r="AL3555" i="1"/>
  <c r="AM3555" i="1" s="1"/>
  <c r="AN3555" i="1" s="1"/>
  <c r="AL3556" i="1"/>
  <c r="AM3556" i="1" s="1"/>
  <c r="AN3556" i="1" s="1"/>
  <c r="AL3557" i="1"/>
  <c r="AM3557" i="1" s="1"/>
  <c r="AN3557" i="1" s="1"/>
  <c r="AL3558" i="1"/>
  <c r="AM3558" i="1" s="1"/>
  <c r="AN3558" i="1" s="1"/>
  <c r="AL3559" i="1"/>
  <c r="AM3559" i="1" s="1"/>
  <c r="AN3559" i="1" s="1"/>
  <c r="AL3560" i="1"/>
  <c r="AM3560" i="1" s="1"/>
  <c r="AN3560" i="1" s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M4053" i="1" s="1"/>
  <c r="AN4053" i="1" s="1"/>
  <c r="AL4054" i="1"/>
  <c r="AM4054" i="1" s="1"/>
  <c r="AN4054" i="1" s="1"/>
  <c r="AL4055" i="1"/>
  <c r="AM4055" i="1" s="1"/>
  <c r="AN4055" i="1" s="1"/>
  <c r="AL4056" i="1"/>
  <c r="AM4056" i="1" s="1"/>
  <c r="AN4056" i="1" s="1"/>
  <c r="AL4057" i="1"/>
  <c r="AM4057" i="1" s="1"/>
  <c r="AN4057" i="1" s="1"/>
  <c r="AL4058" i="1"/>
  <c r="AM4058" i="1" s="1"/>
  <c r="AN4058" i="1" s="1"/>
  <c r="AL4059" i="1"/>
  <c r="AM4059" i="1" s="1"/>
  <c r="AN4059" i="1" s="1"/>
  <c r="AL4060" i="1"/>
  <c r="AM4060" i="1" s="1"/>
  <c r="AN4060" i="1" s="1"/>
  <c r="AL4061" i="1"/>
  <c r="AM4061" i="1" s="1"/>
  <c r="AN4061" i="1" s="1"/>
  <c r="AL4062" i="1"/>
  <c r="AM4062" i="1" s="1"/>
  <c r="AN4062" i="1" s="1"/>
  <c r="AL4063" i="1"/>
  <c r="AM4063" i="1" s="1"/>
  <c r="AN4063" i="1" s="1"/>
  <c r="AL4064" i="1"/>
  <c r="AM4064" i="1" s="1"/>
  <c r="AN4064" i="1" s="1"/>
  <c r="AL4065" i="1"/>
  <c r="AM4065" i="1" s="1"/>
  <c r="AN4065" i="1" s="1"/>
  <c r="AL4066" i="1"/>
  <c r="AM4066" i="1" s="1"/>
  <c r="AN4066" i="1" s="1"/>
  <c r="AL4067" i="1"/>
  <c r="AM4067" i="1" s="1"/>
  <c r="AN4067" i="1" s="1"/>
  <c r="AL4068" i="1"/>
  <c r="AM4068" i="1" s="1"/>
  <c r="AN4068" i="1" s="1"/>
  <c r="AL4069" i="1"/>
  <c r="AM4069" i="1" s="1"/>
  <c r="AN4069" i="1" s="1"/>
  <c r="AL4070" i="1"/>
  <c r="AM4070" i="1" s="1"/>
  <c r="AN4070" i="1" s="1"/>
  <c r="AL4071" i="1"/>
  <c r="AM4071" i="1" s="1"/>
  <c r="AN4071" i="1" s="1"/>
  <c r="AL4072" i="1"/>
  <c r="AM4072" i="1" s="1"/>
  <c r="AN4072" i="1" s="1"/>
  <c r="AL4073" i="1"/>
  <c r="AM4073" i="1" s="1"/>
  <c r="AN4073" i="1" s="1"/>
  <c r="AL4074" i="1"/>
  <c r="AM4074" i="1" s="1"/>
  <c r="AN4074" i="1" s="1"/>
  <c r="AL4075" i="1"/>
  <c r="AM4075" i="1" s="1"/>
  <c r="AN4075" i="1" s="1"/>
  <c r="AL4076" i="1"/>
  <c r="AM4076" i="1" s="1"/>
  <c r="AN4076" i="1" s="1"/>
  <c r="AL4077" i="1"/>
  <c r="AM4077" i="1" s="1"/>
  <c r="AN4077" i="1" s="1"/>
  <c r="AL4078" i="1"/>
  <c r="AM4078" i="1" s="1"/>
  <c r="AN4078" i="1" s="1"/>
  <c r="AL4079" i="1"/>
  <c r="AM4079" i="1" s="1"/>
  <c r="AN4079" i="1" s="1"/>
  <c r="AL4080" i="1"/>
  <c r="AM4080" i="1" s="1"/>
  <c r="AN4080" i="1" s="1"/>
  <c r="AL4081" i="1"/>
  <c r="AM4081" i="1" s="1"/>
  <c r="AN4081" i="1" s="1"/>
  <c r="AL4082" i="1"/>
  <c r="AM4082" i="1" s="1"/>
  <c r="AN4082" i="1" s="1"/>
  <c r="AL4083" i="1"/>
  <c r="AM4083" i="1" s="1"/>
  <c r="AN4083" i="1" s="1"/>
  <c r="AL4084" i="1"/>
  <c r="AM4084" i="1" s="1"/>
  <c r="AN4084" i="1" s="1"/>
  <c r="AL4085" i="1"/>
  <c r="AM4085" i="1" s="1"/>
  <c r="AN4085" i="1" s="1"/>
  <c r="AL4086" i="1"/>
  <c r="AM4086" i="1" s="1"/>
  <c r="AN4086" i="1" s="1"/>
  <c r="AL4087" i="1"/>
  <c r="AM4087" i="1" s="1"/>
  <c r="AN4087" i="1" s="1"/>
  <c r="AL4088" i="1"/>
  <c r="AM4088" i="1" s="1"/>
  <c r="AN4088" i="1" s="1"/>
  <c r="AL4089" i="1"/>
  <c r="AM4089" i="1" s="1"/>
  <c r="AN4089" i="1" s="1"/>
  <c r="AL4090" i="1"/>
  <c r="AM4090" i="1" s="1"/>
  <c r="AN4090" i="1" s="1"/>
  <c r="AL4091" i="1"/>
  <c r="AM4091" i="1" s="1"/>
  <c r="AN4091" i="1" s="1"/>
  <c r="AL4092" i="1"/>
  <c r="AM4092" i="1" s="1"/>
  <c r="AN4092" i="1" s="1"/>
  <c r="AL4093" i="1"/>
  <c r="AM4093" i="1" s="1"/>
  <c r="AN4093" i="1" s="1"/>
  <c r="AL4094" i="1"/>
  <c r="AM4094" i="1" s="1"/>
  <c r="AN4094" i="1" s="1"/>
  <c r="AL4095" i="1"/>
  <c r="AM4095" i="1" s="1"/>
  <c r="AN4095" i="1" s="1"/>
  <c r="AL4096" i="1"/>
  <c r="AM4096" i="1" s="1"/>
  <c r="AN4096" i="1" s="1"/>
  <c r="AL4097" i="1"/>
  <c r="AM4097" i="1" s="1"/>
  <c r="AN4097" i="1" s="1"/>
  <c r="AL4098" i="1"/>
  <c r="AM4098" i="1" s="1"/>
  <c r="AN4098" i="1" s="1"/>
  <c r="AL4099" i="1"/>
  <c r="AM4099" i="1" s="1"/>
  <c r="AN4099" i="1" s="1"/>
  <c r="AL4100" i="1"/>
  <c r="AM4100" i="1" s="1"/>
  <c r="AN4100" i="1" s="1"/>
  <c r="AL4101" i="1"/>
  <c r="AM4101" i="1" s="1"/>
  <c r="AN4101" i="1" s="1"/>
  <c r="AL4102" i="1"/>
  <c r="AM4102" i="1" s="1"/>
  <c r="AN4102" i="1" s="1"/>
  <c r="AL4103" i="1"/>
  <c r="AM4103" i="1" s="1"/>
  <c r="AN4103" i="1" s="1"/>
  <c r="AL4104" i="1"/>
  <c r="AM4104" i="1" s="1"/>
  <c r="AN4104" i="1" s="1"/>
  <c r="AL4105" i="1"/>
  <c r="AM4105" i="1" s="1"/>
  <c r="AN4105" i="1" s="1"/>
  <c r="AL4106" i="1"/>
  <c r="AM4106" i="1" s="1"/>
  <c r="AN4106" i="1" s="1"/>
  <c r="AL4107" i="1"/>
  <c r="AM4107" i="1" s="1"/>
  <c r="AN4107" i="1" s="1"/>
  <c r="AL4108" i="1"/>
  <c r="AM4108" i="1" s="1"/>
  <c r="AN4108" i="1" s="1"/>
  <c r="AL4109" i="1"/>
  <c r="AM4109" i="1" s="1"/>
  <c r="AN4109" i="1" s="1"/>
  <c r="AL4110" i="1"/>
  <c r="AM4110" i="1" s="1"/>
  <c r="AN4110" i="1" s="1"/>
  <c r="AL4111" i="1"/>
  <c r="AM4111" i="1" s="1"/>
  <c r="AN4111" i="1" s="1"/>
  <c r="AL4112" i="1"/>
  <c r="AM4112" i="1" s="1"/>
  <c r="AN4112" i="1" s="1"/>
  <c r="AL4113" i="1"/>
  <c r="AM4113" i="1" s="1"/>
  <c r="AN4113" i="1" s="1"/>
  <c r="AL4114" i="1"/>
  <c r="AM4114" i="1" s="1"/>
  <c r="AN4114" i="1" s="1"/>
  <c r="AL4115" i="1"/>
  <c r="AM4115" i="1" s="1"/>
  <c r="AN4115" i="1" s="1"/>
  <c r="AL4116" i="1"/>
  <c r="AM4116" i="1" s="1"/>
  <c r="AN4116" i="1" s="1"/>
  <c r="AL4117" i="1"/>
  <c r="AM4117" i="1" s="1"/>
  <c r="AN4117" i="1" s="1"/>
  <c r="AL4118" i="1"/>
  <c r="AM4118" i="1" s="1"/>
  <c r="AN4118" i="1" s="1"/>
  <c r="AL4119" i="1"/>
  <c r="AM4119" i="1" s="1"/>
  <c r="AN4119" i="1" s="1"/>
  <c r="AL4120" i="1"/>
  <c r="AM4120" i="1" s="1"/>
  <c r="AN4120" i="1" s="1"/>
  <c r="AL4121" i="1"/>
  <c r="AM4121" i="1" s="1"/>
  <c r="AN4121" i="1" s="1"/>
  <c r="AL4122" i="1"/>
  <c r="AM4122" i="1" s="1"/>
  <c r="AN4122" i="1" s="1"/>
  <c r="AL4123" i="1"/>
  <c r="AM4123" i="1" s="1"/>
  <c r="AN4123" i="1" s="1"/>
  <c r="AL4124" i="1"/>
  <c r="AM4124" i="1" s="1"/>
  <c r="AN4124" i="1" s="1"/>
  <c r="AL4125" i="1"/>
  <c r="AM4125" i="1" s="1"/>
  <c r="AN4125" i="1" s="1"/>
  <c r="AL4126" i="1"/>
  <c r="AM4126" i="1" s="1"/>
  <c r="AN4126" i="1" s="1"/>
  <c r="AL4127" i="1"/>
  <c r="AM4127" i="1" s="1"/>
  <c r="AN4127" i="1" s="1"/>
  <c r="AL4128" i="1"/>
  <c r="AM4128" i="1" s="1"/>
  <c r="AN4128" i="1" s="1"/>
  <c r="AL4129" i="1"/>
  <c r="AM4129" i="1" s="1"/>
  <c r="AN4129" i="1" s="1"/>
  <c r="AL4130" i="1"/>
  <c r="AM4130" i="1" s="1"/>
  <c r="AN4130" i="1" s="1"/>
  <c r="AL4131" i="1"/>
  <c r="AM4131" i="1" s="1"/>
  <c r="AN4131" i="1" s="1"/>
  <c r="AL4132" i="1"/>
  <c r="AM4132" i="1" s="1"/>
  <c r="AN4132" i="1" s="1"/>
  <c r="AL4133" i="1"/>
  <c r="AM4133" i="1" s="1"/>
  <c r="AN4133" i="1" s="1"/>
  <c r="AL4134" i="1"/>
  <c r="AM4134" i="1" s="1"/>
  <c r="AN4134" i="1" s="1"/>
  <c r="AL4135" i="1"/>
  <c r="AM4135" i="1" s="1"/>
  <c r="AN4135" i="1" s="1"/>
  <c r="AL4136" i="1"/>
  <c r="AM4136" i="1" s="1"/>
  <c r="AN4136" i="1" s="1"/>
  <c r="AL4137" i="1"/>
  <c r="AM4137" i="1" s="1"/>
  <c r="AN4137" i="1" s="1"/>
  <c r="AL4138" i="1"/>
  <c r="AM4138" i="1" s="1"/>
  <c r="AN4138" i="1" s="1"/>
  <c r="AL4139" i="1"/>
  <c r="AM4139" i="1" s="1"/>
  <c r="AN4139" i="1" s="1"/>
  <c r="AL4140" i="1"/>
  <c r="AM4140" i="1" s="1"/>
  <c r="AN4140" i="1" s="1"/>
  <c r="AL4141" i="1"/>
  <c r="AM4141" i="1" s="1"/>
  <c r="AN4141" i="1" s="1"/>
  <c r="AL4142" i="1"/>
  <c r="AM4142" i="1" s="1"/>
  <c r="AN4142" i="1" s="1"/>
  <c r="AL4143" i="1"/>
  <c r="AM4143" i="1" s="1"/>
  <c r="AN4143" i="1" s="1"/>
  <c r="AL4144" i="1"/>
  <c r="AM4144" i="1" s="1"/>
  <c r="AN4144" i="1" s="1"/>
  <c r="AL4145" i="1"/>
  <c r="AM4145" i="1" s="1"/>
  <c r="AN4145" i="1" s="1"/>
  <c r="AL4146" i="1"/>
  <c r="AM4146" i="1" s="1"/>
  <c r="AN4146" i="1" s="1"/>
  <c r="AL4147" i="1"/>
  <c r="AM4147" i="1" s="1"/>
  <c r="AN4147" i="1" s="1"/>
  <c r="AL4148" i="1"/>
  <c r="AM4148" i="1" s="1"/>
  <c r="AN4148" i="1" s="1"/>
  <c r="AL4149" i="1"/>
  <c r="AM4149" i="1" s="1"/>
  <c r="AN4149" i="1" s="1"/>
  <c r="AL4150" i="1"/>
  <c r="AM4150" i="1" s="1"/>
  <c r="AN4150" i="1" s="1"/>
  <c r="AL4151" i="1"/>
  <c r="AM4151" i="1" s="1"/>
  <c r="AN4151" i="1" s="1"/>
  <c r="AL4152" i="1"/>
  <c r="AM4152" i="1" s="1"/>
  <c r="AN4152" i="1" s="1"/>
  <c r="AL4153" i="1"/>
  <c r="AM4153" i="1" s="1"/>
  <c r="AN4153" i="1" s="1"/>
  <c r="AL4154" i="1"/>
  <c r="AM4154" i="1" s="1"/>
  <c r="AN4154" i="1" s="1"/>
  <c r="AL4155" i="1"/>
  <c r="AM4155" i="1" s="1"/>
  <c r="AN4155" i="1" s="1"/>
  <c r="AL4156" i="1"/>
  <c r="AM4156" i="1" s="1"/>
  <c r="AN4156" i="1" s="1"/>
  <c r="AL4157" i="1"/>
  <c r="AM4157" i="1" s="1"/>
  <c r="AN4157" i="1" s="1"/>
  <c r="AL4158" i="1"/>
  <c r="AM4158" i="1" s="1"/>
  <c r="AN4158" i="1" s="1"/>
  <c r="AL4159" i="1"/>
  <c r="AM4159" i="1" s="1"/>
  <c r="AN4159" i="1" s="1"/>
  <c r="AL4160" i="1"/>
  <c r="AM4160" i="1" s="1"/>
  <c r="AN4160" i="1" s="1"/>
  <c r="AL4161" i="1"/>
  <c r="AM4161" i="1" s="1"/>
  <c r="AN4161" i="1" s="1"/>
  <c r="AL4162" i="1"/>
  <c r="AM4162" i="1" s="1"/>
  <c r="AN4162" i="1" s="1"/>
  <c r="AL4163" i="1"/>
  <c r="AM4163" i="1" s="1"/>
  <c r="AN4163" i="1" s="1"/>
  <c r="AL4164" i="1"/>
  <c r="AM4164" i="1" s="1"/>
  <c r="AN4164" i="1" s="1"/>
  <c r="AL4165" i="1"/>
  <c r="AM4165" i="1" s="1"/>
  <c r="AN4165" i="1" s="1"/>
  <c r="AL4166" i="1"/>
  <c r="AM4166" i="1" s="1"/>
  <c r="AN4166" i="1" s="1"/>
  <c r="AL4167" i="1"/>
  <c r="AM4167" i="1" s="1"/>
  <c r="AN4167" i="1" s="1"/>
  <c r="AL4168" i="1"/>
  <c r="AM4168" i="1" s="1"/>
  <c r="AN4168" i="1" s="1"/>
  <c r="AL4169" i="1"/>
  <c r="AM4169" i="1" s="1"/>
  <c r="AN4169" i="1" s="1"/>
  <c r="AL4170" i="1"/>
  <c r="AM4170" i="1" s="1"/>
  <c r="AN4170" i="1" s="1"/>
  <c r="AL4171" i="1"/>
  <c r="AM4171" i="1" s="1"/>
  <c r="AN4171" i="1" s="1"/>
  <c r="AL4172" i="1"/>
  <c r="AM4172" i="1" s="1"/>
  <c r="AN4172" i="1" s="1"/>
  <c r="AL4173" i="1"/>
  <c r="AM4173" i="1" s="1"/>
  <c r="AN4173" i="1" s="1"/>
  <c r="AL4174" i="1"/>
  <c r="AM4174" i="1" s="1"/>
  <c r="AN4174" i="1" s="1"/>
  <c r="AL4175" i="1"/>
  <c r="AM4175" i="1" s="1"/>
  <c r="AN4175" i="1" s="1"/>
  <c r="AL4176" i="1"/>
  <c r="AM4176" i="1" s="1"/>
  <c r="AN4176" i="1" s="1"/>
  <c r="AL4177" i="1"/>
  <c r="AM4177" i="1" s="1"/>
  <c r="AN4177" i="1" s="1"/>
  <c r="AL4178" i="1"/>
  <c r="AM4178" i="1" s="1"/>
  <c r="AN4178" i="1" s="1"/>
  <c r="AL4179" i="1"/>
  <c r="AM4179" i="1" s="1"/>
  <c r="AN4179" i="1" s="1"/>
  <c r="AL4180" i="1"/>
  <c r="AM4180" i="1" s="1"/>
  <c r="AN4180" i="1" s="1"/>
  <c r="AL4181" i="1"/>
  <c r="AM4181" i="1" s="1"/>
  <c r="AN4181" i="1" s="1"/>
  <c r="AL4182" i="1"/>
  <c r="AM4182" i="1" s="1"/>
  <c r="AN4182" i="1" s="1"/>
  <c r="AL4183" i="1"/>
  <c r="AM4183" i="1" s="1"/>
  <c r="AN4183" i="1" s="1"/>
  <c r="AL4184" i="1"/>
  <c r="AM4184" i="1" s="1"/>
  <c r="AN4184" i="1" s="1"/>
  <c r="AL4185" i="1"/>
  <c r="AM4185" i="1" s="1"/>
  <c r="AN4185" i="1" s="1"/>
  <c r="AL4186" i="1"/>
  <c r="AM4186" i="1" s="1"/>
  <c r="AN4186" i="1" s="1"/>
  <c r="AL4187" i="1"/>
  <c r="AM4187" i="1" s="1"/>
  <c r="AN4187" i="1" s="1"/>
  <c r="AL4188" i="1"/>
  <c r="AM4188" i="1" s="1"/>
  <c r="AN4188" i="1" s="1"/>
  <c r="AL4189" i="1"/>
  <c r="AM4189" i="1" s="1"/>
  <c r="AN4189" i="1" s="1"/>
  <c r="AL4190" i="1"/>
  <c r="AM4190" i="1" s="1"/>
  <c r="AN4190" i="1" s="1"/>
  <c r="AL4191" i="1"/>
  <c r="AM4191" i="1" s="1"/>
  <c r="AN4191" i="1" s="1"/>
  <c r="AL4192" i="1"/>
  <c r="AM4192" i="1" s="1"/>
  <c r="AN4192" i="1" s="1"/>
  <c r="AL4193" i="1"/>
  <c r="AM4193" i="1" s="1"/>
  <c r="AN4193" i="1" s="1"/>
  <c r="AL4194" i="1"/>
  <c r="AM4194" i="1" s="1"/>
  <c r="AN4194" i="1" s="1"/>
  <c r="AL4195" i="1"/>
  <c r="AM4195" i="1" s="1"/>
  <c r="AN4195" i="1" s="1"/>
  <c r="AL4196" i="1"/>
  <c r="AM4196" i="1" s="1"/>
  <c r="AN4196" i="1" s="1"/>
  <c r="AL4197" i="1"/>
  <c r="AM4197" i="1" s="1"/>
  <c r="AN4197" i="1" s="1"/>
  <c r="AL4198" i="1"/>
  <c r="AM4198" i="1" s="1"/>
  <c r="AN4198" i="1" s="1"/>
  <c r="AL4199" i="1"/>
  <c r="AM4199" i="1" s="1"/>
  <c r="AN4199" i="1" s="1"/>
  <c r="AL4200" i="1"/>
  <c r="AM4200" i="1" s="1"/>
  <c r="AN4200" i="1" s="1"/>
  <c r="AL4201" i="1"/>
  <c r="AM4201" i="1" s="1"/>
  <c r="AN4201" i="1" s="1"/>
  <c r="AL4202" i="1"/>
  <c r="AM4202" i="1" s="1"/>
  <c r="AN4202" i="1" s="1"/>
  <c r="AL4203" i="1"/>
  <c r="AM4203" i="1" s="1"/>
  <c r="AN4203" i="1" s="1"/>
  <c r="AL4204" i="1"/>
  <c r="AM4204" i="1" s="1"/>
  <c r="AN4204" i="1" s="1"/>
  <c r="AL4205" i="1"/>
  <c r="AM4205" i="1" s="1"/>
  <c r="AN4205" i="1" s="1"/>
  <c r="AL4206" i="1"/>
  <c r="AM4206" i="1" s="1"/>
  <c r="AN4206" i="1" s="1"/>
  <c r="AL4207" i="1"/>
  <c r="AM4207" i="1" s="1"/>
  <c r="AN4207" i="1" s="1"/>
  <c r="AL4208" i="1"/>
  <c r="AM4208" i="1" s="1"/>
  <c r="AN4208" i="1" s="1"/>
  <c r="AL4209" i="1"/>
  <c r="AM4209" i="1" s="1"/>
  <c r="AN4209" i="1" s="1"/>
  <c r="AL4210" i="1"/>
  <c r="AM4210" i="1" s="1"/>
  <c r="AN4210" i="1" s="1"/>
  <c r="AL4211" i="1"/>
  <c r="AM4211" i="1" s="1"/>
  <c r="AN4211" i="1" s="1"/>
  <c r="AL4212" i="1"/>
  <c r="AM4212" i="1" s="1"/>
  <c r="AN4212" i="1" s="1"/>
  <c r="AL4213" i="1"/>
  <c r="AM4213" i="1" s="1"/>
  <c r="AN4213" i="1" s="1"/>
  <c r="AL4214" i="1"/>
  <c r="AM4214" i="1" s="1"/>
  <c r="AN4214" i="1" s="1"/>
  <c r="AL4215" i="1"/>
  <c r="AM4215" i="1" s="1"/>
  <c r="AN4215" i="1" s="1"/>
  <c r="AL4216" i="1"/>
  <c r="AM4216" i="1" s="1"/>
  <c r="AN4216" i="1" s="1"/>
  <c r="AL4217" i="1"/>
  <c r="AM4217" i="1" s="1"/>
  <c r="AN4217" i="1" s="1"/>
  <c r="AL4218" i="1"/>
  <c r="AM4218" i="1" s="1"/>
  <c r="AN4218" i="1" s="1"/>
  <c r="AL4219" i="1"/>
  <c r="AM4219" i="1" s="1"/>
  <c r="AN4219" i="1" s="1"/>
  <c r="AL4220" i="1"/>
  <c r="AM4220" i="1" s="1"/>
  <c r="AN4220" i="1" s="1"/>
  <c r="AL4221" i="1"/>
  <c r="AM4221" i="1" s="1"/>
  <c r="AN4221" i="1" s="1"/>
  <c r="AL4222" i="1"/>
  <c r="AM4222" i="1" s="1"/>
  <c r="AN4222" i="1" s="1"/>
  <c r="AL4223" i="1"/>
  <c r="AM4223" i="1" s="1"/>
  <c r="AN4223" i="1" s="1"/>
  <c r="AL4224" i="1"/>
  <c r="AM4224" i="1" s="1"/>
  <c r="AN4224" i="1" s="1"/>
  <c r="AL4225" i="1"/>
  <c r="AM4225" i="1" s="1"/>
  <c r="AN4225" i="1" s="1"/>
  <c r="AL4226" i="1"/>
  <c r="AM4226" i="1" s="1"/>
  <c r="AN4226" i="1" s="1"/>
  <c r="AL4227" i="1"/>
  <c r="AM4227" i="1" s="1"/>
  <c r="AN4227" i="1" s="1"/>
  <c r="AL4228" i="1"/>
  <c r="AM4228" i="1" s="1"/>
  <c r="AN4228" i="1" s="1"/>
  <c r="AL4229" i="1"/>
  <c r="AM4229" i="1" s="1"/>
  <c r="AN4229" i="1" s="1"/>
  <c r="AL4230" i="1"/>
  <c r="AM4230" i="1" s="1"/>
  <c r="AN4230" i="1" s="1"/>
  <c r="AL4231" i="1"/>
  <c r="AM4231" i="1" s="1"/>
  <c r="AN4231" i="1" s="1"/>
  <c r="AL4232" i="1"/>
  <c r="AM4232" i="1" s="1"/>
  <c r="AN4232" i="1" s="1"/>
  <c r="AL4233" i="1"/>
  <c r="AM4233" i="1" s="1"/>
  <c r="AN4233" i="1" s="1"/>
  <c r="AL4234" i="1"/>
  <c r="AM4234" i="1" s="1"/>
  <c r="AN4234" i="1" s="1"/>
  <c r="AL4235" i="1"/>
  <c r="AM4235" i="1" s="1"/>
  <c r="AN4235" i="1" s="1"/>
  <c r="AL4236" i="1"/>
  <c r="AM4236" i="1" s="1"/>
  <c r="AN4236" i="1" s="1"/>
  <c r="AL4237" i="1"/>
  <c r="AM4237" i="1" s="1"/>
  <c r="AN4237" i="1" s="1"/>
  <c r="AL4238" i="1"/>
  <c r="AM4238" i="1" s="1"/>
  <c r="AN4238" i="1" s="1"/>
  <c r="AL4239" i="1"/>
  <c r="AM4239" i="1" s="1"/>
  <c r="AN4239" i="1" s="1"/>
  <c r="AL4240" i="1"/>
  <c r="AM4240" i="1" s="1"/>
  <c r="AN4240" i="1" s="1"/>
  <c r="AL4241" i="1"/>
  <c r="AM4241" i="1" s="1"/>
  <c r="AN4241" i="1" s="1"/>
  <c r="AL4242" i="1"/>
  <c r="AM4242" i="1" s="1"/>
  <c r="AN4242" i="1" s="1"/>
  <c r="AL4243" i="1"/>
  <c r="AM4243" i="1" s="1"/>
  <c r="AN4243" i="1" s="1"/>
  <c r="AL4244" i="1"/>
  <c r="AM4244" i="1" s="1"/>
  <c r="AN4244" i="1" s="1"/>
  <c r="AL4245" i="1"/>
  <c r="AM4245" i="1" s="1"/>
  <c r="AN4245" i="1" s="1"/>
  <c r="AL4246" i="1"/>
  <c r="AM4246" i="1" s="1"/>
  <c r="AN4246" i="1" s="1"/>
  <c r="AL4247" i="1"/>
  <c r="AM4247" i="1" s="1"/>
  <c r="AN4247" i="1" s="1"/>
  <c r="AL4248" i="1"/>
  <c r="AM4248" i="1" s="1"/>
  <c r="AN4248" i="1" s="1"/>
  <c r="AL4249" i="1"/>
  <c r="AM4249" i="1" s="1"/>
  <c r="AN4249" i="1" s="1"/>
  <c r="AL4250" i="1"/>
  <c r="AM4250" i="1" s="1"/>
  <c r="AN4250" i="1" s="1"/>
  <c r="AL4251" i="1"/>
  <c r="AM4251" i="1" s="1"/>
  <c r="AN4251" i="1" s="1"/>
  <c r="AL4252" i="1"/>
  <c r="AM4252" i="1" s="1"/>
  <c r="AN4252" i="1" s="1"/>
  <c r="AL4253" i="1"/>
  <c r="AM4253" i="1" s="1"/>
  <c r="AN4253" i="1" s="1"/>
  <c r="AL4254" i="1"/>
  <c r="AM4254" i="1" s="1"/>
  <c r="AN4254" i="1" s="1"/>
  <c r="AL4255" i="1"/>
  <c r="AM4255" i="1" s="1"/>
  <c r="AN4255" i="1" s="1"/>
  <c r="AL4256" i="1"/>
  <c r="AM4256" i="1" s="1"/>
  <c r="AN4256" i="1" s="1"/>
  <c r="AL4257" i="1"/>
  <c r="AM4257" i="1" s="1"/>
  <c r="AN4257" i="1" s="1"/>
  <c r="AL4258" i="1"/>
  <c r="AM4258" i="1" s="1"/>
  <c r="AN4258" i="1" s="1"/>
  <c r="AL4259" i="1"/>
  <c r="AM4259" i="1" s="1"/>
  <c r="AN4259" i="1" s="1"/>
  <c r="AL4260" i="1"/>
  <c r="AM4260" i="1" s="1"/>
  <c r="AN4260" i="1" s="1"/>
  <c r="AL4261" i="1"/>
  <c r="AM4261" i="1" s="1"/>
  <c r="AN4261" i="1" s="1"/>
  <c r="AL4262" i="1"/>
  <c r="AM4262" i="1" s="1"/>
  <c r="AN4262" i="1" s="1"/>
  <c r="AL4263" i="1"/>
  <c r="AL4264" i="1"/>
  <c r="AM4264" i="1" s="1"/>
  <c r="AN4264" i="1" s="1"/>
  <c r="AL4265" i="1"/>
  <c r="AM4265" i="1" s="1"/>
  <c r="AN4265" i="1" s="1"/>
  <c r="AL4266" i="1"/>
  <c r="AM4266" i="1" s="1"/>
  <c r="AN4266" i="1" s="1"/>
  <c r="AL4267" i="1"/>
  <c r="AM4267" i="1" s="1"/>
  <c r="AN4267" i="1" s="1"/>
  <c r="AL4268" i="1"/>
  <c r="AM4268" i="1" s="1"/>
  <c r="AN4268" i="1" s="1"/>
  <c r="AL4269" i="1"/>
  <c r="AM4269" i="1" s="1"/>
  <c r="AN4269" i="1" s="1"/>
  <c r="AL4270" i="1"/>
  <c r="AM4270" i="1" s="1"/>
  <c r="AN4270" i="1" s="1"/>
  <c r="AL4271" i="1"/>
  <c r="AM4271" i="1" s="1"/>
  <c r="AN4271" i="1" s="1"/>
  <c r="AL4272" i="1"/>
  <c r="AM4272" i="1" s="1"/>
  <c r="AN4272" i="1" s="1"/>
  <c r="AL4273" i="1"/>
  <c r="AM4273" i="1" s="1"/>
  <c r="AN4273" i="1" s="1"/>
  <c r="AL4274" i="1"/>
  <c r="AM4274" i="1" s="1"/>
  <c r="AN4274" i="1" s="1"/>
  <c r="AL4275" i="1"/>
  <c r="AM4275" i="1" s="1"/>
  <c r="AN4275" i="1" s="1"/>
  <c r="AL4276" i="1"/>
  <c r="AM4276" i="1" s="1"/>
  <c r="AN4276" i="1" s="1"/>
  <c r="AL4277" i="1"/>
  <c r="AM4277" i="1" s="1"/>
  <c r="AN4277" i="1" s="1"/>
  <c r="AL4278" i="1"/>
  <c r="AM4278" i="1" s="1"/>
  <c r="AN4278" i="1" s="1"/>
  <c r="AL4279" i="1"/>
  <c r="AM4279" i="1" s="1"/>
  <c r="AN4279" i="1" s="1"/>
  <c r="AL4280" i="1"/>
  <c r="AM4280" i="1" s="1"/>
  <c r="AN4280" i="1" s="1"/>
  <c r="AL4281" i="1"/>
  <c r="AM4281" i="1" s="1"/>
  <c r="AN4281" i="1" s="1"/>
  <c r="AL4282" i="1"/>
  <c r="AM4282" i="1" s="1"/>
  <c r="AN4282" i="1" s="1"/>
  <c r="AL4283" i="1"/>
  <c r="AM4283" i="1" s="1"/>
  <c r="AN4283" i="1" s="1"/>
  <c r="AL4284" i="1"/>
  <c r="AM4284" i="1" s="1"/>
  <c r="AN4284" i="1" s="1"/>
  <c r="AL4285" i="1"/>
  <c r="AM4285" i="1" s="1"/>
  <c r="AN4285" i="1" s="1"/>
  <c r="AL4286" i="1"/>
  <c r="AM4286" i="1" s="1"/>
  <c r="AN4286" i="1" s="1"/>
  <c r="AL4287" i="1"/>
  <c r="AM4287" i="1" s="1"/>
  <c r="AN4287" i="1" s="1"/>
  <c r="AL4288" i="1"/>
  <c r="AM4288" i="1" s="1"/>
  <c r="AN4288" i="1" s="1"/>
  <c r="AL4289" i="1"/>
  <c r="AM4289" i="1" s="1"/>
  <c r="AN4289" i="1" s="1"/>
  <c r="AL4290" i="1"/>
  <c r="AM4290" i="1" s="1"/>
  <c r="AN4290" i="1" s="1"/>
  <c r="AL4291" i="1"/>
  <c r="AM4291" i="1" s="1"/>
  <c r="AN4291" i="1" s="1"/>
  <c r="AL4292" i="1"/>
  <c r="AM4292" i="1" s="1"/>
  <c r="AN4292" i="1" s="1"/>
  <c r="AL4293" i="1"/>
  <c r="AM4293" i="1" s="1"/>
  <c r="AN4293" i="1" s="1"/>
  <c r="AL4294" i="1"/>
  <c r="AM4294" i="1" s="1"/>
  <c r="AN4294" i="1" s="1"/>
  <c r="AL4295" i="1"/>
  <c r="AM4295" i="1" s="1"/>
  <c r="AN4295" i="1" s="1"/>
  <c r="AL4296" i="1"/>
  <c r="AM4296" i="1" s="1"/>
  <c r="AN4296" i="1" s="1"/>
  <c r="AL4297" i="1"/>
  <c r="AM4297" i="1" s="1"/>
  <c r="AN4297" i="1" s="1"/>
  <c r="AL4298" i="1"/>
  <c r="AM4298" i="1" s="1"/>
  <c r="AN4298" i="1" s="1"/>
  <c r="AL4299" i="1"/>
  <c r="AM4299" i="1" s="1"/>
  <c r="AN4299" i="1" s="1"/>
  <c r="AL4300" i="1"/>
  <c r="AM4300" i="1" s="1"/>
  <c r="AN4300" i="1" s="1"/>
  <c r="AL4301" i="1"/>
  <c r="AM4301" i="1" s="1"/>
  <c r="AN4301" i="1" s="1"/>
  <c r="AL4302" i="1"/>
  <c r="AM4302" i="1" s="1"/>
  <c r="AN4302" i="1" s="1"/>
  <c r="AL4303" i="1"/>
  <c r="AM4303" i="1" s="1"/>
  <c r="AN4303" i="1" s="1"/>
  <c r="AL4304" i="1"/>
  <c r="AM4304" i="1" s="1"/>
  <c r="AN4304" i="1" s="1"/>
  <c r="AL4305" i="1"/>
  <c r="AM4305" i="1" s="1"/>
  <c r="AN4305" i="1" s="1"/>
  <c r="AL4306" i="1"/>
  <c r="AL4307" i="1"/>
  <c r="AL4308" i="1"/>
  <c r="AL4309" i="1"/>
  <c r="AL4310" i="1"/>
  <c r="AL4311" i="1"/>
  <c r="AL4312" i="1"/>
  <c r="AL4313" i="1"/>
  <c r="AL4314" i="1"/>
  <c r="AL4315" i="1"/>
  <c r="AL4316" i="1"/>
  <c r="AL4317" i="1"/>
  <c r="AL4318" i="1"/>
  <c r="AL4319" i="1"/>
  <c r="AL4320" i="1"/>
  <c r="AL4321" i="1"/>
  <c r="AL4322" i="1"/>
  <c r="AL4323" i="1"/>
  <c r="AL4324" i="1"/>
  <c r="AL4325" i="1"/>
  <c r="AL4326" i="1"/>
  <c r="AL4327" i="1"/>
  <c r="AL4328" i="1"/>
  <c r="AL4329" i="1"/>
  <c r="AL4330" i="1"/>
  <c r="AL4331" i="1"/>
  <c r="AL4332" i="1"/>
  <c r="AL4333" i="1"/>
  <c r="AL4334" i="1"/>
  <c r="AL4335" i="1"/>
  <c r="AL4336" i="1"/>
  <c r="AL4337" i="1"/>
  <c r="AL4338" i="1"/>
  <c r="AL4339" i="1"/>
  <c r="AL4340" i="1"/>
  <c r="AL4341" i="1"/>
  <c r="AL4342" i="1"/>
  <c r="AL4343" i="1"/>
  <c r="AL4344" i="1"/>
  <c r="AL4345" i="1"/>
  <c r="AL4346" i="1"/>
  <c r="AL4347" i="1"/>
  <c r="AL4348" i="1"/>
  <c r="AL4349" i="1"/>
  <c r="AL4350" i="1"/>
  <c r="AL4351" i="1"/>
  <c r="AL4352" i="1"/>
  <c r="AL4353" i="1"/>
  <c r="AL4354" i="1"/>
  <c r="AL4355" i="1"/>
  <c r="AL4356" i="1"/>
  <c r="AL4357" i="1"/>
  <c r="AL4358" i="1"/>
  <c r="AL4359" i="1"/>
  <c r="AL4360" i="1"/>
  <c r="AL4361" i="1"/>
  <c r="AL4362" i="1"/>
  <c r="AL4363" i="1"/>
  <c r="AL4364" i="1"/>
  <c r="AL4365" i="1"/>
  <c r="AL4366" i="1"/>
  <c r="AL4367" i="1"/>
  <c r="AL4368" i="1"/>
  <c r="AL4369" i="1"/>
  <c r="AL4370" i="1"/>
  <c r="AL4371" i="1"/>
  <c r="AL4372" i="1"/>
  <c r="AL4373" i="1"/>
  <c r="AL4374" i="1"/>
  <c r="AL4375" i="1"/>
  <c r="AL4376" i="1"/>
  <c r="AL4377" i="1"/>
  <c r="AL4378" i="1"/>
  <c r="AL4379" i="1"/>
  <c r="AL4380" i="1"/>
  <c r="AL4381" i="1"/>
  <c r="AL4382" i="1"/>
  <c r="AL4383" i="1"/>
  <c r="AL4384" i="1"/>
  <c r="AL4385" i="1"/>
  <c r="AL4386" i="1"/>
  <c r="AL4387" i="1"/>
  <c r="AL4388" i="1"/>
  <c r="AL4389" i="1"/>
  <c r="AL4390" i="1"/>
  <c r="AL4391" i="1"/>
  <c r="AL4392" i="1"/>
  <c r="AL4393" i="1"/>
  <c r="AL4394" i="1"/>
  <c r="AL4395" i="1"/>
  <c r="AL4396" i="1"/>
  <c r="AL4397" i="1"/>
  <c r="AL4398" i="1"/>
  <c r="AL4399" i="1"/>
  <c r="AL4400" i="1"/>
  <c r="AL4401" i="1"/>
  <c r="AL4402" i="1"/>
  <c r="AL4403" i="1"/>
  <c r="AL4404" i="1"/>
  <c r="AL4405" i="1"/>
  <c r="AL4406" i="1"/>
  <c r="AL4407" i="1"/>
  <c r="AL4408" i="1"/>
  <c r="AL4409" i="1"/>
  <c r="AL4410" i="1"/>
  <c r="AL4411" i="1"/>
  <c r="AL4412" i="1"/>
  <c r="AL4413" i="1"/>
  <c r="AL4414" i="1"/>
  <c r="AL4415" i="1"/>
  <c r="AL4416" i="1"/>
  <c r="AL4417" i="1"/>
  <c r="AL4418" i="1"/>
  <c r="AL4419" i="1"/>
  <c r="AL4420" i="1"/>
  <c r="AL4421" i="1"/>
  <c r="AL4422" i="1"/>
  <c r="AL4423" i="1"/>
  <c r="AL4424" i="1"/>
  <c r="AL4425" i="1"/>
  <c r="AL4426" i="1"/>
  <c r="AL4427" i="1"/>
  <c r="AL4428" i="1"/>
  <c r="AL4429" i="1"/>
  <c r="AL4430" i="1"/>
  <c r="AL4431" i="1"/>
  <c r="AL4432" i="1"/>
  <c r="AL4433" i="1"/>
  <c r="AL4434" i="1"/>
  <c r="AL4435" i="1"/>
  <c r="AL4436" i="1"/>
  <c r="AL4437" i="1"/>
  <c r="AL4438" i="1"/>
  <c r="AL4439" i="1"/>
  <c r="AL4440" i="1"/>
  <c r="AL4441" i="1"/>
  <c r="AL4442" i="1"/>
  <c r="AL4443" i="1"/>
  <c r="AL4444" i="1"/>
  <c r="AL4445" i="1"/>
  <c r="AL4446" i="1"/>
  <c r="AL4447" i="1"/>
  <c r="AL4448" i="1"/>
  <c r="AL4449" i="1"/>
  <c r="AL4450" i="1"/>
  <c r="AL4451" i="1"/>
  <c r="AL4452" i="1"/>
  <c r="AL4453" i="1"/>
  <c r="AL4454" i="1"/>
  <c r="AL4455" i="1"/>
  <c r="AL4456" i="1"/>
  <c r="AL4457" i="1"/>
  <c r="AL4458" i="1"/>
  <c r="AL4459" i="1"/>
  <c r="AL4460" i="1"/>
  <c r="AL4461" i="1"/>
  <c r="AL4462" i="1"/>
  <c r="AL4463" i="1"/>
  <c r="AL4464" i="1"/>
  <c r="AL4465" i="1"/>
  <c r="AL4466" i="1"/>
  <c r="AL4467" i="1"/>
  <c r="AL4468" i="1"/>
  <c r="AL4469" i="1"/>
  <c r="AL4470" i="1"/>
  <c r="AL4471" i="1"/>
  <c r="AL4472" i="1"/>
  <c r="AL4473" i="1"/>
  <c r="AL4474" i="1"/>
  <c r="AL4475" i="1"/>
  <c r="AL4476" i="1"/>
  <c r="AL4477" i="1"/>
  <c r="AL4478" i="1"/>
  <c r="AL4479" i="1"/>
  <c r="AL4480" i="1"/>
  <c r="AL4481" i="1"/>
  <c r="AL4482" i="1"/>
  <c r="AL4483" i="1"/>
  <c r="AL4484" i="1"/>
  <c r="AL4485" i="1"/>
  <c r="AL4486" i="1"/>
  <c r="AL4487" i="1"/>
  <c r="AL4488" i="1"/>
  <c r="AL4489" i="1"/>
  <c r="AL4490" i="1"/>
  <c r="AL4491" i="1"/>
  <c r="AL4492" i="1"/>
  <c r="AL4493" i="1"/>
  <c r="AL4494" i="1"/>
  <c r="AL4495" i="1"/>
  <c r="AL4496" i="1"/>
  <c r="AL4497" i="1"/>
  <c r="AL4498" i="1"/>
  <c r="AL4499" i="1"/>
  <c r="AL4500" i="1"/>
  <c r="AL4501" i="1"/>
  <c r="AL4502" i="1"/>
  <c r="AL4503" i="1"/>
  <c r="AL4504" i="1"/>
  <c r="AL4505" i="1"/>
  <c r="AL4506" i="1"/>
  <c r="AL4507" i="1"/>
  <c r="AL4508" i="1"/>
  <c r="AL4509" i="1"/>
  <c r="AL4510" i="1"/>
  <c r="AL4511" i="1"/>
  <c r="AL4512" i="1"/>
  <c r="AL4513" i="1"/>
  <c r="AL4514" i="1"/>
  <c r="AL4515" i="1"/>
  <c r="AL4516" i="1"/>
  <c r="AL4517" i="1"/>
  <c r="AL4518" i="1"/>
  <c r="AL4519" i="1"/>
  <c r="AL4520" i="1"/>
  <c r="AL4521" i="1"/>
  <c r="AL4522" i="1"/>
  <c r="AL4523" i="1"/>
  <c r="AL4524" i="1"/>
  <c r="AL4525" i="1"/>
  <c r="AL4526" i="1"/>
  <c r="AL4527" i="1"/>
  <c r="AL4528" i="1"/>
  <c r="AL4529" i="1"/>
  <c r="AL4530" i="1"/>
  <c r="AL4531" i="1"/>
  <c r="AL4532" i="1"/>
  <c r="AL4533" i="1"/>
  <c r="AL4534" i="1"/>
  <c r="AL4535" i="1"/>
  <c r="AL4536" i="1"/>
  <c r="AL4537" i="1"/>
  <c r="AL4538" i="1"/>
  <c r="AL4539" i="1"/>
  <c r="AL4540" i="1"/>
  <c r="AL4541" i="1"/>
  <c r="AL4542" i="1"/>
  <c r="AL4543" i="1"/>
  <c r="AL4544" i="1"/>
  <c r="AL4545" i="1"/>
  <c r="AL4546" i="1"/>
  <c r="AL4547" i="1"/>
  <c r="AL4548" i="1"/>
  <c r="AL4549" i="1"/>
  <c r="AL4550" i="1"/>
  <c r="AL4551" i="1"/>
  <c r="AL4552" i="1"/>
  <c r="AL4553" i="1"/>
  <c r="AL4554" i="1"/>
  <c r="AL4555" i="1"/>
  <c r="AL4556" i="1"/>
  <c r="AL4557" i="1"/>
  <c r="AL4558" i="1"/>
  <c r="AL4559" i="1"/>
  <c r="AL4560" i="1"/>
  <c r="AL4561" i="1"/>
  <c r="AL4562" i="1"/>
  <c r="AL4563" i="1"/>
  <c r="AL4564" i="1"/>
  <c r="AL4565" i="1"/>
  <c r="AL4566" i="1"/>
  <c r="AL4567" i="1"/>
  <c r="AL4568" i="1"/>
  <c r="AL4569" i="1"/>
  <c r="AL4570" i="1"/>
  <c r="AL4571" i="1"/>
  <c r="AL4572" i="1"/>
  <c r="AL4573" i="1"/>
  <c r="AL4574" i="1"/>
  <c r="AL4575" i="1"/>
  <c r="AL4576" i="1"/>
  <c r="AL4577" i="1"/>
  <c r="AL4578" i="1"/>
  <c r="AL4579" i="1"/>
  <c r="AL4580" i="1"/>
  <c r="AL4581" i="1"/>
  <c r="AL4582" i="1"/>
  <c r="AL4583" i="1"/>
  <c r="AL4584" i="1"/>
  <c r="AL4585" i="1"/>
  <c r="AL4586" i="1"/>
  <c r="AL4587" i="1"/>
  <c r="AL4588" i="1"/>
  <c r="AL4589" i="1"/>
  <c r="AL4590" i="1"/>
  <c r="AL4591" i="1"/>
  <c r="AL4592" i="1"/>
  <c r="AL4593" i="1"/>
  <c r="AL4594" i="1"/>
  <c r="AL4595" i="1"/>
  <c r="AL4596" i="1"/>
  <c r="AL4597" i="1"/>
  <c r="AL4598" i="1"/>
  <c r="AL4599" i="1"/>
  <c r="AL4600" i="1"/>
  <c r="AL4601" i="1"/>
  <c r="AL4602" i="1"/>
  <c r="AL4603" i="1"/>
  <c r="AL4604" i="1"/>
  <c r="AL4605" i="1"/>
  <c r="AL4606" i="1"/>
  <c r="AL4607" i="1"/>
  <c r="AL4608" i="1"/>
  <c r="AL4609" i="1"/>
  <c r="AL4610" i="1"/>
  <c r="AL4611" i="1"/>
  <c r="AL4612" i="1"/>
  <c r="AL4613" i="1"/>
  <c r="AL4614" i="1"/>
  <c r="AL4615" i="1"/>
  <c r="AL4616" i="1"/>
  <c r="AL4617" i="1"/>
  <c r="AL4618" i="1"/>
  <c r="AL4619" i="1"/>
  <c r="AL4620" i="1"/>
  <c r="AL4621" i="1"/>
  <c r="AL4622" i="1"/>
  <c r="AL4623" i="1"/>
  <c r="AL4624" i="1"/>
  <c r="AL4625" i="1"/>
  <c r="AL4626" i="1"/>
  <c r="AL4627" i="1"/>
  <c r="AL4628" i="1"/>
  <c r="AL4629" i="1"/>
  <c r="AL4630" i="1"/>
  <c r="AL4631" i="1"/>
  <c r="AL4632" i="1"/>
  <c r="AL4633" i="1"/>
  <c r="AL4634" i="1"/>
  <c r="AL4635" i="1"/>
  <c r="AL4636" i="1"/>
  <c r="AL4637" i="1"/>
  <c r="AL4638" i="1"/>
  <c r="AL4639" i="1"/>
  <c r="AL4640" i="1"/>
  <c r="AL4641" i="1"/>
  <c r="AL4642" i="1"/>
  <c r="AL4643" i="1"/>
  <c r="AL4644" i="1"/>
  <c r="AL4645" i="1"/>
  <c r="AL4646" i="1"/>
  <c r="AL4647" i="1"/>
  <c r="AL4648" i="1"/>
  <c r="AL4649" i="1"/>
  <c r="AL4650" i="1"/>
  <c r="AL4651" i="1"/>
  <c r="AL4652" i="1"/>
  <c r="AL4653" i="1"/>
  <c r="AL4654" i="1"/>
  <c r="AL4655" i="1"/>
  <c r="AL4656" i="1"/>
  <c r="AL4657" i="1"/>
  <c r="AL4658" i="1"/>
  <c r="AL4659" i="1"/>
  <c r="AL4660" i="1"/>
  <c r="AL4661" i="1"/>
  <c r="AL4662" i="1"/>
  <c r="AL4663" i="1"/>
  <c r="AL4664" i="1"/>
  <c r="AL4665" i="1"/>
  <c r="AL4666" i="1"/>
  <c r="AL4667" i="1"/>
  <c r="AL4668" i="1"/>
  <c r="AL4669" i="1"/>
  <c r="AL4670" i="1"/>
  <c r="AL4671" i="1"/>
  <c r="AL4672" i="1"/>
  <c r="AL4673" i="1"/>
  <c r="AL4674" i="1"/>
  <c r="AL4675" i="1"/>
  <c r="AL4676" i="1"/>
  <c r="AL4677" i="1"/>
  <c r="AL4678" i="1"/>
  <c r="AL4679" i="1"/>
  <c r="AL4680" i="1"/>
  <c r="AL4681" i="1"/>
  <c r="AL4682" i="1"/>
  <c r="AL4683" i="1"/>
  <c r="AL4684" i="1"/>
  <c r="AL4685" i="1"/>
  <c r="AL4686" i="1"/>
  <c r="AL4687" i="1"/>
  <c r="AL4688" i="1"/>
  <c r="AL4689" i="1"/>
  <c r="AL4690" i="1"/>
  <c r="AL4691" i="1"/>
  <c r="AL4692" i="1"/>
  <c r="AL4693" i="1"/>
  <c r="AL4694" i="1"/>
  <c r="AL4695" i="1"/>
  <c r="AL4696" i="1"/>
  <c r="AL4697" i="1"/>
  <c r="AL4698" i="1"/>
  <c r="AL4699" i="1"/>
  <c r="AL4700" i="1"/>
  <c r="AL4701" i="1"/>
  <c r="AL4702" i="1"/>
  <c r="AL4703" i="1"/>
  <c r="AL4704" i="1"/>
  <c r="AL4705" i="1"/>
  <c r="AL4706" i="1"/>
  <c r="AL4707" i="1"/>
  <c r="AL4708" i="1"/>
  <c r="AL4709" i="1"/>
  <c r="AL4710" i="1"/>
  <c r="AL4711" i="1"/>
  <c r="AL4712" i="1"/>
  <c r="AL4713" i="1"/>
  <c r="AL4714" i="1"/>
  <c r="AL4715" i="1"/>
  <c r="AL4716" i="1"/>
  <c r="AL4717" i="1"/>
  <c r="AL4718" i="1"/>
  <c r="AL4719" i="1"/>
  <c r="AL4720" i="1"/>
  <c r="AL4721" i="1"/>
  <c r="AL4722" i="1"/>
  <c r="AL4723" i="1"/>
  <c r="AL4724" i="1"/>
  <c r="AL4725" i="1"/>
  <c r="AL4726" i="1"/>
  <c r="AL4727" i="1"/>
  <c r="AL4728" i="1"/>
  <c r="AL4729" i="1"/>
  <c r="AL4730" i="1"/>
  <c r="AL4731" i="1"/>
  <c r="AL4732" i="1"/>
  <c r="AL4733" i="1"/>
  <c r="AL4734" i="1"/>
  <c r="AL4735" i="1"/>
  <c r="AL4736" i="1"/>
  <c r="AL4737" i="1"/>
  <c r="AL4738" i="1"/>
  <c r="AL4739" i="1"/>
  <c r="AL4740" i="1"/>
  <c r="AL4741" i="1"/>
  <c r="AL4742" i="1"/>
  <c r="AL4743" i="1"/>
  <c r="AL4744" i="1"/>
  <c r="AL4745" i="1"/>
  <c r="AL4746" i="1"/>
  <c r="AL4747" i="1"/>
  <c r="AL4748" i="1"/>
  <c r="AL4749" i="1"/>
  <c r="AL4750" i="1"/>
  <c r="AL4751" i="1"/>
  <c r="AL4752" i="1"/>
  <c r="AL4753" i="1"/>
  <c r="AL4754" i="1"/>
  <c r="AL4755" i="1"/>
  <c r="AL4756" i="1"/>
  <c r="AL4757" i="1"/>
  <c r="AL4758" i="1"/>
  <c r="AL4759" i="1"/>
  <c r="AL4760" i="1"/>
  <c r="AL4761" i="1"/>
  <c r="AL4762" i="1"/>
  <c r="AL4763" i="1"/>
  <c r="AL4764" i="1"/>
  <c r="AL4765" i="1"/>
  <c r="AL4766" i="1"/>
  <c r="AL4767" i="1"/>
  <c r="AL4768" i="1"/>
  <c r="AL4769" i="1"/>
  <c r="AL4770" i="1"/>
  <c r="AL4771" i="1"/>
  <c r="AL4772" i="1"/>
  <c r="AL4773" i="1"/>
  <c r="AL4774" i="1"/>
  <c r="AL4775" i="1"/>
  <c r="AL4776" i="1"/>
  <c r="AL4777" i="1"/>
  <c r="AL4778" i="1"/>
  <c r="AL4779" i="1"/>
  <c r="AL4780" i="1"/>
  <c r="AL4781" i="1"/>
  <c r="AL4782" i="1"/>
  <c r="AL4783" i="1"/>
  <c r="AL4784" i="1"/>
  <c r="AL4785" i="1"/>
  <c r="AL4786" i="1"/>
  <c r="AL4787" i="1"/>
  <c r="AL4788" i="1"/>
  <c r="AL4789" i="1"/>
  <c r="AL4790" i="1"/>
  <c r="AL4791" i="1"/>
  <c r="AL4792" i="1"/>
  <c r="AL4793" i="1"/>
  <c r="AL4794" i="1"/>
  <c r="AL4795" i="1"/>
  <c r="AL4796" i="1"/>
  <c r="AL4797" i="1"/>
  <c r="AL4798" i="1"/>
  <c r="AL4799" i="1"/>
  <c r="AL4800" i="1"/>
  <c r="AL4801" i="1"/>
  <c r="AL4802" i="1"/>
  <c r="AL4803" i="1"/>
  <c r="AL4804" i="1"/>
  <c r="AL4805" i="1"/>
  <c r="AL4806" i="1"/>
  <c r="AL4807" i="1"/>
  <c r="AL4808" i="1"/>
  <c r="AL4809" i="1"/>
  <c r="AL4810" i="1"/>
  <c r="AL4811" i="1"/>
  <c r="AL4812" i="1"/>
  <c r="AL4813" i="1"/>
  <c r="AL4814" i="1"/>
  <c r="AL4815" i="1"/>
  <c r="AL4816" i="1"/>
  <c r="AL4817" i="1"/>
  <c r="AL4818" i="1"/>
  <c r="AL4819" i="1"/>
  <c r="AL4820" i="1"/>
  <c r="AL4821" i="1"/>
  <c r="AL4822" i="1"/>
  <c r="AL4823" i="1"/>
  <c r="AL4824" i="1"/>
  <c r="AL4825" i="1"/>
  <c r="AL4826" i="1"/>
  <c r="AL4827" i="1"/>
  <c r="AL4828" i="1"/>
  <c r="AL4829" i="1"/>
  <c r="AL4830" i="1"/>
  <c r="AL4831" i="1"/>
  <c r="AL4832" i="1"/>
  <c r="AL4833" i="1"/>
  <c r="AL4834" i="1"/>
  <c r="AL4835" i="1"/>
  <c r="AL4836" i="1"/>
  <c r="AL4837" i="1"/>
  <c r="AL4838" i="1"/>
  <c r="AL4839" i="1"/>
  <c r="AL4840" i="1"/>
  <c r="AL4841" i="1"/>
  <c r="AL4842" i="1"/>
  <c r="AL4843" i="1"/>
  <c r="AL4844" i="1"/>
  <c r="AL4845" i="1"/>
  <c r="AL4846" i="1"/>
  <c r="AL4847" i="1"/>
  <c r="AL4848" i="1"/>
  <c r="AL4849" i="1"/>
  <c r="AL4850" i="1"/>
  <c r="AL4851" i="1"/>
  <c r="AL4852" i="1"/>
  <c r="AL4853" i="1"/>
  <c r="AL4854" i="1"/>
  <c r="AL4855" i="1"/>
  <c r="AL4856" i="1"/>
  <c r="AL4857" i="1"/>
  <c r="AL4858" i="1"/>
  <c r="AL4859" i="1"/>
  <c r="AL4860" i="1"/>
  <c r="AL4861" i="1"/>
  <c r="AL4862" i="1"/>
  <c r="AL4863" i="1"/>
  <c r="AL4864" i="1"/>
  <c r="AL4865" i="1"/>
  <c r="AL4866" i="1"/>
  <c r="AL4867" i="1"/>
  <c r="AL4868" i="1"/>
  <c r="AL4869" i="1"/>
  <c r="AL4870" i="1"/>
  <c r="AL4871" i="1"/>
  <c r="AL4872" i="1"/>
  <c r="AL4873" i="1"/>
  <c r="AL4874" i="1"/>
  <c r="AL4875" i="1"/>
  <c r="AL4876" i="1"/>
  <c r="AL4877" i="1"/>
  <c r="AL4878" i="1"/>
  <c r="AL4879" i="1"/>
  <c r="AL4880" i="1"/>
  <c r="AL4881" i="1"/>
  <c r="AL4882" i="1"/>
  <c r="AL4883" i="1"/>
  <c r="AL4884" i="1"/>
  <c r="AL4885" i="1"/>
  <c r="AL4886" i="1"/>
  <c r="AL4887" i="1"/>
  <c r="AL4888" i="1"/>
  <c r="AL4889" i="1"/>
  <c r="AL4890" i="1"/>
  <c r="AL4891" i="1"/>
  <c r="AL4892" i="1"/>
  <c r="AL4893" i="1"/>
  <c r="AL4894" i="1"/>
  <c r="AL4895" i="1"/>
  <c r="AL4896" i="1"/>
  <c r="AL4897" i="1"/>
  <c r="AL4898" i="1"/>
  <c r="AL4899" i="1"/>
  <c r="AL4900" i="1"/>
  <c r="AL4901" i="1"/>
  <c r="AL4902" i="1"/>
  <c r="AL4903" i="1"/>
  <c r="AL4904" i="1"/>
  <c r="AL4905" i="1"/>
  <c r="AL4906" i="1"/>
  <c r="AL4907" i="1"/>
  <c r="AL4908" i="1"/>
  <c r="AL4909" i="1"/>
  <c r="AL4910" i="1"/>
  <c r="AL4911" i="1"/>
  <c r="AL4912" i="1"/>
  <c r="AL4913" i="1"/>
  <c r="AL4914" i="1"/>
  <c r="AL4915" i="1"/>
  <c r="AL4916" i="1"/>
  <c r="AL4917" i="1"/>
  <c r="AL4918" i="1"/>
  <c r="AL4919" i="1"/>
  <c r="AL4920" i="1"/>
  <c r="AL4921" i="1"/>
  <c r="AL4922" i="1"/>
  <c r="AL4923" i="1"/>
  <c r="AL4924" i="1"/>
  <c r="AL4925" i="1"/>
  <c r="AL4926" i="1"/>
  <c r="AL4927" i="1"/>
  <c r="AL4928" i="1"/>
  <c r="AL4929" i="1"/>
  <c r="AL4930" i="1"/>
  <c r="AL4931" i="1"/>
  <c r="AL4932" i="1"/>
  <c r="AL4933" i="1"/>
  <c r="AL4934" i="1"/>
  <c r="AL4935" i="1"/>
  <c r="AL4936" i="1"/>
  <c r="AL4937" i="1"/>
  <c r="AL4938" i="1"/>
  <c r="AL4939" i="1"/>
  <c r="AL4940" i="1"/>
  <c r="AL4941" i="1"/>
  <c r="AL4942" i="1"/>
  <c r="AL4943" i="1"/>
  <c r="AL4944" i="1"/>
  <c r="AL4945" i="1"/>
  <c r="AL4946" i="1"/>
  <c r="AL4947" i="1"/>
  <c r="AL4948" i="1"/>
  <c r="AL4949" i="1"/>
  <c r="AL4950" i="1"/>
  <c r="AL4951" i="1"/>
  <c r="AL4952" i="1"/>
  <c r="AL4953" i="1"/>
  <c r="AL4954" i="1"/>
  <c r="AL4955" i="1"/>
  <c r="AL4956" i="1"/>
  <c r="AL4957" i="1"/>
  <c r="AL4958" i="1"/>
  <c r="AL4959" i="1"/>
  <c r="AL4960" i="1"/>
  <c r="AL4961" i="1"/>
  <c r="AL4962" i="1"/>
  <c r="AL4963" i="1"/>
  <c r="AL4964" i="1"/>
  <c r="AL4965" i="1"/>
  <c r="AL4966" i="1"/>
  <c r="AL4967" i="1"/>
  <c r="AL4968" i="1"/>
  <c r="AL4969" i="1"/>
  <c r="AL4970" i="1"/>
  <c r="AL4971" i="1"/>
  <c r="AL4972" i="1"/>
  <c r="AL4973" i="1"/>
  <c r="AL4974" i="1"/>
  <c r="AL4975" i="1"/>
  <c r="AL4976" i="1"/>
  <c r="AL4977" i="1"/>
  <c r="AL4978" i="1"/>
  <c r="AL4979" i="1"/>
  <c r="AL4980" i="1"/>
  <c r="AL4981" i="1"/>
  <c r="AL4982" i="1"/>
  <c r="AL4983" i="1"/>
  <c r="AL4984" i="1"/>
  <c r="AL4985" i="1"/>
  <c r="AL4986" i="1"/>
  <c r="AL4987" i="1"/>
  <c r="AL4988" i="1"/>
  <c r="AL4989" i="1"/>
  <c r="AL4990" i="1"/>
  <c r="AL4991" i="1"/>
  <c r="AL4992" i="1"/>
  <c r="AL4993" i="1"/>
  <c r="AL4994" i="1"/>
  <c r="AL4995" i="1"/>
  <c r="AL4996" i="1"/>
  <c r="AL4997" i="1"/>
  <c r="AL4998" i="1"/>
  <c r="AL4999" i="1"/>
  <c r="AL5000" i="1"/>
  <c r="AL5001" i="1"/>
  <c r="AL5002" i="1"/>
  <c r="AL5003" i="1"/>
  <c r="AL5004" i="1"/>
  <c r="AL5005" i="1"/>
  <c r="AL5006" i="1"/>
  <c r="AL5007" i="1"/>
  <c r="AL5008" i="1"/>
  <c r="AL5009" i="1"/>
  <c r="AL5010" i="1"/>
  <c r="AL5011" i="1"/>
  <c r="AL5012" i="1"/>
  <c r="AL5013" i="1"/>
  <c r="AL5014" i="1"/>
  <c r="AL5015" i="1"/>
  <c r="AL5016" i="1"/>
  <c r="AL5017" i="1"/>
  <c r="AL5018" i="1"/>
  <c r="AL5019" i="1"/>
  <c r="AL5020" i="1"/>
  <c r="AL5021" i="1"/>
  <c r="AL5022" i="1"/>
  <c r="AL5023" i="1"/>
  <c r="AL5024" i="1"/>
  <c r="AL5025" i="1"/>
  <c r="AL5026" i="1"/>
  <c r="AL5027" i="1"/>
  <c r="AL5028" i="1"/>
  <c r="AL5029" i="1"/>
  <c r="AL5030" i="1"/>
  <c r="AL5031" i="1"/>
  <c r="AL5032" i="1"/>
  <c r="AL5033" i="1"/>
  <c r="AL5034" i="1"/>
  <c r="AL5035" i="1"/>
  <c r="AL5036" i="1"/>
  <c r="AL5037" i="1"/>
  <c r="AL5038" i="1"/>
  <c r="AL5039" i="1"/>
  <c r="AL5040" i="1"/>
  <c r="AL5041" i="1"/>
  <c r="AL5042" i="1"/>
  <c r="AL5043" i="1"/>
  <c r="AL5044" i="1"/>
  <c r="AL5045" i="1"/>
  <c r="AL5046" i="1"/>
  <c r="AL5047" i="1"/>
  <c r="AL5048" i="1"/>
  <c r="AL5049" i="1"/>
  <c r="AL5050" i="1"/>
  <c r="AL5051" i="1"/>
  <c r="AL5052" i="1"/>
  <c r="AL5053" i="1"/>
  <c r="AL5054" i="1"/>
  <c r="AL5055" i="1"/>
  <c r="AL5056" i="1"/>
  <c r="AL5057" i="1"/>
  <c r="AL5058" i="1"/>
  <c r="AL5059" i="1"/>
  <c r="AL5060" i="1"/>
  <c r="AL5061" i="1"/>
  <c r="AL5062" i="1"/>
  <c r="AL5063" i="1"/>
  <c r="AL5064" i="1"/>
  <c r="AL5065" i="1"/>
  <c r="AL5066" i="1"/>
  <c r="AL5067" i="1"/>
  <c r="AL5068" i="1"/>
  <c r="AL5069" i="1"/>
  <c r="AL5070" i="1"/>
  <c r="AL5071" i="1"/>
  <c r="AL5072" i="1"/>
  <c r="AL5073" i="1"/>
  <c r="AL5074" i="1"/>
  <c r="AL5075" i="1"/>
  <c r="AL5076" i="1"/>
  <c r="AL5077" i="1"/>
  <c r="AL5078" i="1"/>
  <c r="AL5079" i="1"/>
  <c r="AL5080" i="1"/>
  <c r="AL5081" i="1"/>
  <c r="AL5082" i="1"/>
  <c r="AL5083" i="1"/>
  <c r="AL5084" i="1"/>
  <c r="AL5085" i="1"/>
  <c r="AL5086" i="1"/>
  <c r="AL5087" i="1"/>
  <c r="AL5088" i="1"/>
  <c r="AL5089" i="1"/>
  <c r="AL5090" i="1"/>
  <c r="AL5091" i="1"/>
  <c r="AL5092" i="1"/>
  <c r="AL5093" i="1"/>
  <c r="AL5094" i="1"/>
  <c r="AL5095" i="1"/>
  <c r="AL5096" i="1"/>
  <c r="AL5097" i="1"/>
  <c r="AL5098" i="1"/>
  <c r="AL5099" i="1"/>
  <c r="AL5100" i="1"/>
  <c r="AL5101" i="1"/>
  <c r="AL5102" i="1"/>
  <c r="AL5103" i="1"/>
  <c r="AL5104" i="1"/>
  <c r="AL5105" i="1"/>
  <c r="AL5106" i="1"/>
  <c r="AL5107" i="1"/>
  <c r="AL5108" i="1"/>
  <c r="AL5109" i="1"/>
  <c r="AL5110" i="1"/>
  <c r="AL5111" i="1"/>
  <c r="AL5112" i="1"/>
  <c r="AL5113" i="1"/>
  <c r="AL5114" i="1"/>
  <c r="AL5115" i="1"/>
  <c r="AL5116" i="1"/>
  <c r="AL5117" i="1"/>
  <c r="AL5118" i="1"/>
  <c r="AL5119" i="1"/>
  <c r="AL5120" i="1"/>
  <c r="AL5121" i="1"/>
  <c r="AL5122" i="1"/>
  <c r="AL5123" i="1"/>
  <c r="AL5124" i="1"/>
  <c r="AL5125" i="1"/>
  <c r="AL5126" i="1"/>
  <c r="AL5127" i="1"/>
  <c r="AL5128" i="1"/>
  <c r="AL5129" i="1"/>
  <c r="AL5130" i="1"/>
  <c r="AL5131" i="1"/>
  <c r="AL5132" i="1"/>
  <c r="AL5133" i="1"/>
  <c r="AL5134" i="1"/>
  <c r="AL5135" i="1"/>
  <c r="AL5136" i="1"/>
  <c r="AL5137" i="1"/>
  <c r="AL5138" i="1"/>
  <c r="AL5139" i="1"/>
  <c r="AL5140" i="1"/>
  <c r="AL5141" i="1"/>
  <c r="AL5142" i="1"/>
  <c r="AL5143" i="1"/>
  <c r="AL5144" i="1"/>
  <c r="AL5145" i="1"/>
  <c r="AL5146" i="1"/>
  <c r="AL5147" i="1"/>
  <c r="AL5148" i="1"/>
  <c r="AL5149" i="1"/>
  <c r="AL5150" i="1"/>
  <c r="AL5151" i="1"/>
  <c r="AL5152" i="1"/>
  <c r="AL5153" i="1"/>
  <c r="AL5154" i="1"/>
  <c r="AL5155" i="1"/>
  <c r="AL5156" i="1"/>
  <c r="AL5157" i="1"/>
  <c r="AL5158" i="1"/>
  <c r="AL5159" i="1"/>
  <c r="AL5160" i="1"/>
  <c r="AL5161" i="1"/>
  <c r="AL5162" i="1"/>
  <c r="AL5163" i="1"/>
  <c r="AL5164" i="1"/>
  <c r="AL5165" i="1"/>
  <c r="AL5166" i="1"/>
  <c r="AL5167" i="1"/>
  <c r="AL5168" i="1"/>
  <c r="AL5169" i="1"/>
  <c r="AL5170" i="1"/>
  <c r="AL5171" i="1"/>
  <c r="AL5172" i="1"/>
  <c r="AL5173" i="1"/>
  <c r="AL5174" i="1"/>
  <c r="AL5175" i="1"/>
  <c r="AL5176" i="1"/>
  <c r="AL5177" i="1"/>
  <c r="AL5178" i="1"/>
  <c r="AL5179" i="1"/>
  <c r="AL5180" i="1"/>
  <c r="AL5181" i="1"/>
  <c r="AL5182" i="1"/>
  <c r="AL5183" i="1"/>
  <c r="AL5184" i="1"/>
  <c r="AL5185" i="1"/>
  <c r="AL5186" i="1"/>
  <c r="AL5187" i="1"/>
  <c r="AL5188" i="1"/>
  <c r="AL5189" i="1"/>
  <c r="AL5190" i="1"/>
  <c r="AL5191" i="1"/>
  <c r="AL5192" i="1"/>
  <c r="AL5193" i="1"/>
  <c r="AL5194" i="1"/>
  <c r="AL5195" i="1"/>
  <c r="AL5196" i="1"/>
  <c r="AL5197" i="1"/>
  <c r="AL5198" i="1"/>
  <c r="AL5199" i="1"/>
  <c r="AL5200" i="1"/>
  <c r="AL5201" i="1"/>
  <c r="AL5202" i="1"/>
  <c r="AL5203" i="1"/>
  <c r="AL5204" i="1"/>
  <c r="AL5205" i="1"/>
  <c r="AL5206" i="1"/>
  <c r="AL5207" i="1"/>
  <c r="AL5208" i="1"/>
  <c r="AL5209" i="1"/>
  <c r="AL5210" i="1"/>
  <c r="AL5211" i="1"/>
  <c r="AL5212" i="1"/>
  <c r="AL5213" i="1"/>
  <c r="AL5214" i="1"/>
  <c r="AL5215" i="1"/>
  <c r="AL5216" i="1"/>
  <c r="AL5217" i="1"/>
  <c r="AL5218" i="1"/>
  <c r="AL5219" i="1"/>
  <c r="AL5220" i="1"/>
  <c r="AL5221" i="1"/>
  <c r="AL5222" i="1"/>
  <c r="AL5223" i="1"/>
  <c r="AL5224" i="1"/>
  <c r="AL5225" i="1"/>
  <c r="AL5226" i="1"/>
  <c r="AL5227" i="1"/>
  <c r="AL5228" i="1"/>
  <c r="AL5229" i="1"/>
  <c r="AL5230" i="1"/>
  <c r="AL5231" i="1"/>
  <c r="AL5232" i="1"/>
  <c r="AL5233" i="1"/>
  <c r="AL5234" i="1"/>
  <c r="AL5235" i="1"/>
  <c r="AL5236" i="1"/>
  <c r="AL5237" i="1"/>
  <c r="AL5238" i="1"/>
  <c r="AL5239" i="1"/>
  <c r="AL5240" i="1"/>
  <c r="AL5241" i="1"/>
  <c r="AL5242" i="1"/>
  <c r="AL5243" i="1"/>
  <c r="AL5244" i="1"/>
  <c r="AL5245" i="1"/>
  <c r="AL5246" i="1"/>
  <c r="AL5247" i="1"/>
  <c r="AL5248" i="1"/>
  <c r="AL5249" i="1"/>
  <c r="AL5250" i="1"/>
  <c r="AL5251" i="1"/>
  <c r="AL5252" i="1"/>
  <c r="AL5253" i="1"/>
  <c r="AL5254" i="1"/>
  <c r="AL5255" i="1"/>
  <c r="AL5256" i="1"/>
  <c r="AL5257" i="1"/>
  <c r="AL5258" i="1"/>
  <c r="AL5259" i="1"/>
  <c r="AL5260" i="1"/>
  <c r="AL5261" i="1"/>
  <c r="AL5262" i="1"/>
  <c r="AL5263" i="1"/>
  <c r="AL5264" i="1"/>
  <c r="AL5265" i="1"/>
  <c r="AL5266" i="1"/>
  <c r="AL5267" i="1"/>
  <c r="AL5268" i="1"/>
  <c r="AL5269" i="1"/>
  <c r="AL5270" i="1"/>
  <c r="AL5271" i="1"/>
  <c r="AL5272" i="1"/>
  <c r="AL5273" i="1"/>
  <c r="AL5274" i="1"/>
  <c r="AL5275" i="1"/>
  <c r="AL5276" i="1"/>
  <c r="AL5277" i="1"/>
  <c r="AL5278" i="1"/>
  <c r="AL5279" i="1"/>
  <c r="AL5280" i="1"/>
  <c r="AL5281" i="1"/>
  <c r="AL5282" i="1"/>
  <c r="AL5283" i="1"/>
  <c r="AL5284" i="1"/>
  <c r="AL5285" i="1"/>
  <c r="AL5286" i="1"/>
  <c r="AL5287" i="1"/>
  <c r="AL5288" i="1"/>
  <c r="AL5289" i="1"/>
  <c r="AL5290" i="1"/>
  <c r="AL5291" i="1"/>
  <c r="AL5292" i="1"/>
  <c r="AL5293" i="1"/>
  <c r="AL5294" i="1"/>
  <c r="AL5295" i="1"/>
  <c r="AL5296" i="1"/>
  <c r="AL5297" i="1"/>
  <c r="AL5298" i="1"/>
  <c r="AL5299" i="1"/>
  <c r="AL5300" i="1"/>
  <c r="AL5301" i="1"/>
  <c r="AL5302" i="1"/>
  <c r="AL5303" i="1"/>
  <c r="AL5304" i="1"/>
  <c r="AL5305" i="1"/>
  <c r="AL5306" i="1"/>
  <c r="AL5307" i="1"/>
  <c r="AL5308" i="1"/>
  <c r="AL5309" i="1"/>
  <c r="AL5310" i="1"/>
  <c r="AL5311" i="1"/>
  <c r="AL5312" i="1"/>
  <c r="AL5313" i="1"/>
  <c r="AL5314" i="1"/>
  <c r="AL5315" i="1"/>
  <c r="AL5316" i="1"/>
  <c r="AL5317" i="1"/>
  <c r="AL5318" i="1"/>
  <c r="AL5319" i="1"/>
  <c r="AL5320" i="1"/>
  <c r="AL5321" i="1"/>
  <c r="AL5322" i="1"/>
  <c r="AL5323" i="1"/>
  <c r="AL5324" i="1"/>
  <c r="AL5325" i="1"/>
  <c r="AL5326" i="1"/>
  <c r="AL5327" i="1"/>
  <c r="AL5328" i="1"/>
  <c r="AL5329" i="1"/>
  <c r="AL5330" i="1"/>
  <c r="AL5331" i="1"/>
  <c r="AL5332" i="1"/>
  <c r="AL5333" i="1"/>
  <c r="AL5334" i="1"/>
  <c r="AL5335" i="1"/>
  <c r="AL5336" i="1"/>
  <c r="AL5337" i="1"/>
  <c r="AL5338" i="1"/>
  <c r="AL5339" i="1"/>
  <c r="AL5340" i="1"/>
  <c r="AL5341" i="1"/>
  <c r="AL5342" i="1"/>
  <c r="AL5343" i="1"/>
  <c r="AL5344" i="1"/>
  <c r="AL5345" i="1"/>
  <c r="AL5346" i="1"/>
  <c r="AL5347" i="1"/>
  <c r="AL5348" i="1"/>
  <c r="AL5349" i="1"/>
  <c r="AL5350" i="1"/>
  <c r="AL5351" i="1"/>
  <c r="AL5352" i="1"/>
  <c r="AL5353" i="1"/>
  <c r="AL5354" i="1"/>
  <c r="AL5355" i="1"/>
  <c r="AL5356" i="1"/>
  <c r="AL5357" i="1"/>
  <c r="AL5358" i="1"/>
  <c r="AL5359" i="1"/>
  <c r="AL5360" i="1"/>
  <c r="AL5361" i="1"/>
  <c r="AL5362" i="1"/>
  <c r="AL5363" i="1"/>
  <c r="AL5364" i="1"/>
  <c r="AL5365" i="1"/>
  <c r="AL5366" i="1"/>
  <c r="AL5367" i="1"/>
  <c r="AL5368" i="1"/>
  <c r="AL5369" i="1"/>
  <c r="AL5370" i="1"/>
  <c r="AL5371" i="1"/>
  <c r="AL5372" i="1"/>
  <c r="AL5373" i="1"/>
  <c r="AL5374" i="1"/>
  <c r="AL5375" i="1"/>
  <c r="AL5376" i="1"/>
  <c r="AL5377" i="1"/>
  <c r="AL5378" i="1"/>
  <c r="AL5379" i="1"/>
  <c r="AL5380" i="1"/>
  <c r="AL5381" i="1"/>
  <c r="AL5382" i="1"/>
  <c r="AL5383" i="1"/>
  <c r="AL5384" i="1"/>
  <c r="AL5385" i="1"/>
  <c r="AL5386" i="1"/>
  <c r="AL5387" i="1"/>
  <c r="AL5388" i="1"/>
  <c r="AL5389" i="1"/>
  <c r="AL5390" i="1"/>
  <c r="AL5391" i="1"/>
  <c r="AL5392" i="1"/>
  <c r="AL5393" i="1"/>
  <c r="AL5394" i="1"/>
  <c r="AL5395" i="1"/>
  <c r="AL5396" i="1"/>
  <c r="AL5397" i="1"/>
  <c r="AL5398" i="1"/>
  <c r="AL5399" i="1"/>
  <c r="AL5400" i="1"/>
  <c r="AL5401" i="1"/>
  <c r="AL5402" i="1"/>
  <c r="AL5403" i="1"/>
  <c r="AL5404" i="1"/>
  <c r="AL5405" i="1"/>
  <c r="AL5406" i="1"/>
  <c r="AL5407" i="1"/>
  <c r="AL5408" i="1"/>
  <c r="AL5409" i="1"/>
  <c r="AL5410" i="1"/>
  <c r="AL5411" i="1"/>
  <c r="AL5412" i="1"/>
  <c r="AL5413" i="1"/>
  <c r="AL5414" i="1"/>
  <c r="AL5415" i="1"/>
  <c r="AL5416" i="1"/>
  <c r="AL5417" i="1"/>
  <c r="AL5418" i="1"/>
  <c r="AL5419" i="1"/>
  <c r="AL5420" i="1"/>
  <c r="AL5421" i="1"/>
  <c r="AL5422" i="1"/>
  <c r="AL5423" i="1"/>
  <c r="AL5424" i="1"/>
  <c r="AL5425" i="1"/>
  <c r="AL5426" i="1"/>
  <c r="AL5427" i="1"/>
  <c r="AL5428" i="1"/>
  <c r="AL5429" i="1"/>
  <c r="AL5430" i="1"/>
  <c r="AL5431" i="1"/>
  <c r="AL5432" i="1"/>
  <c r="AL5433" i="1"/>
  <c r="AL5434" i="1"/>
  <c r="AL5435" i="1"/>
  <c r="AL5436" i="1"/>
  <c r="AL5437" i="1"/>
  <c r="AL5438" i="1"/>
  <c r="AL5439" i="1"/>
  <c r="AL5440" i="1"/>
  <c r="AL5441" i="1"/>
  <c r="AL5442" i="1"/>
  <c r="AL5443" i="1"/>
  <c r="AL5444" i="1"/>
  <c r="AL5445" i="1"/>
  <c r="AL5446" i="1"/>
  <c r="AL5447" i="1"/>
  <c r="AL5448" i="1"/>
  <c r="AL5449" i="1"/>
  <c r="AL5450" i="1"/>
  <c r="AL5451" i="1"/>
  <c r="AL5452" i="1"/>
  <c r="AL5453" i="1"/>
  <c r="AL5454" i="1"/>
  <c r="AL5455" i="1"/>
  <c r="AL5456" i="1"/>
  <c r="AL5457" i="1"/>
  <c r="AL5458" i="1"/>
  <c r="AL5459" i="1"/>
  <c r="AL5460" i="1"/>
  <c r="AL5461" i="1"/>
  <c r="AL5462" i="1"/>
  <c r="AL5463" i="1"/>
  <c r="AL5464" i="1"/>
  <c r="AL5465" i="1"/>
  <c r="AL5466" i="1"/>
  <c r="AL5467" i="1"/>
  <c r="AL5468" i="1"/>
  <c r="AL5469" i="1"/>
  <c r="AL5470" i="1"/>
  <c r="AL5471" i="1"/>
  <c r="AL5472" i="1"/>
  <c r="AL5473" i="1"/>
  <c r="AL5474" i="1"/>
  <c r="AL5475" i="1"/>
  <c r="AL5476" i="1"/>
  <c r="AL5477" i="1"/>
  <c r="AL5478" i="1"/>
  <c r="AL5479" i="1"/>
  <c r="AL5480" i="1"/>
  <c r="AL5481" i="1"/>
  <c r="AL5482" i="1"/>
  <c r="AL5483" i="1"/>
  <c r="AL5484" i="1"/>
  <c r="AL5485" i="1"/>
  <c r="AL5486" i="1"/>
  <c r="AL5487" i="1"/>
  <c r="AL5488" i="1"/>
  <c r="AL5489" i="1"/>
  <c r="AL5490" i="1"/>
  <c r="AL5491" i="1"/>
  <c r="AL5492" i="1"/>
  <c r="AL5493" i="1"/>
  <c r="AL5494" i="1"/>
  <c r="AL5495" i="1"/>
  <c r="AL5496" i="1"/>
  <c r="AL5497" i="1"/>
  <c r="AL5498" i="1"/>
  <c r="AL5499" i="1"/>
  <c r="AL5500" i="1"/>
  <c r="AL5501" i="1"/>
  <c r="AL5502" i="1"/>
  <c r="AL5503" i="1"/>
  <c r="AL5504" i="1"/>
  <c r="AL5505" i="1"/>
  <c r="AL5506" i="1"/>
  <c r="AL5507" i="1"/>
  <c r="AL5508" i="1"/>
  <c r="AL5509" i="1"/>
  <c r="AL5510" i="1"/>
  <c r="AL5511" i="1"/>
  <c r="AL5512" i="1"/>
  <c r="AL5513" i="1"/>
  <c r="AL5514" i="1"/>
  <c r="AL5515" i="1"/>
  <c r="AL5516" i="1"/>
  <c r="AL5517" i="1"/>
  <c r="AL5518" i="1"/>
  <c r="AL5519" i="1"/>
  <c r="AL5520" i="1"/>
  <c r="AL5521" i="1"/>
  <c r="AL5522" i="1"/>
  <c r="AL5523" i="1"/>
  <c r="AL5524" i="1"/>
  <c r="AL5525" i="1"/>
  <c r="AL5526" i="1"/>
  <c r="AL5527" i="1"/>
  <c r="AL5528" i="1"/>
  <c r="AL5529" i="1"/>
  <c r="AL5530" i="1"/>
  <c r="AL5531" i="1"/>
  <c r="AL5532" i="1"/>
  <c r="AL5533" i="1"/>
  <c r="AL5534" i="1"/>
  <c r="AL5535" i="1"/>
  <c r="AL5536" i="1"/>
  <c r="AL5537" i="1"/>
  <c r="AL5538" i="1"/>
  <c r="AL5539" i="1"/>
  <c r="AL5540" i="1"/>
  <c r="AL5541" i="1"/>
  <c r="AL5542" i="1"/>
  <c r="AL5543" i="1"/>
  <c r="AL5544" i="1"/>
  <c r="AL5545" i="1"/>
  <c r="AL5546" i="1"/>
  <c r="AL5547" i="1"/>
  <c r="AL5548" i="1"/>
  <c r="AL5549" i="1"/>
  <c r="AL5550" i="1"/>
  <c r="AL5551" i="1"/>
  <c r="AL5552" i="1"/>
  <c r="AL5553" i="1"/>
  <c r="AL5554" i="1"/>
  <c r="AL5555" i="1"/>
  <c r="AL5556" i="1"/>
  <c r="AL5557" i="1"/>
  <c r="AL5558" i="1"/>
  <c r="AL5559" i="1"/>
  <c r="AL5560" i="1"/>
  <c r="AL5561" i="1"/>
  <c r="AL5562" i="1"/>
  <c r="AL5563" i="1"/>
  <c r="AL5564" i="1"/>
  <c r="AL5565" i="1"/>
  <c r="AL5566" i="1"/>
  <c r="AL5567" i="1"/>
  <c r="AL5568" i="1"/>
  <c r="AL5569" i="1"/>
  <c r="AL5570" i="1"/>
  <c r="AL5571" i="1"/>
  <c r="AL5572" i="1"/>
  <c r="AL5573" i="1"/>
  <c r="AL5574" i="1"/>
  <c r="AL5575" i="1"/>
  <c r="AL5576" i="1"/>
  <c r="AL5577" i="1"/>
  <c r="AL5578" i="1"/>
  <c r="AL5579" i="1"/>
  <c r="AL5580" i="1"/>
  <c r="AL5581" i="1"/>
  <c r="AL5582" i="1"/>
  <c r="AL5583" i="1"/>
  <c r="AL5584" i="1"/>
  <c r="AL5585" i="1"/>
  <c r="AL5586" i="1"/>
  <c r="AL5587" i="1"/>
  <c r="AL5588" i="1"/>
  <c r="AL5589" i="1"/>
  <c r="AL5590" i="1"/>
  <c r="AL5591" i="1"/>
  <c r="AL5592" i="1"/>
  <c r="AL5593" i="1"/>
  <c r="AL5594" i="1"/>
  <c r="AL5595" i="1"/>
  <c r="AL5596" i="1"/>
  <c r="AL5597" i="1"/>
  <c r="AL5598" i="1"/>
  <c r="AL5599" i="1"/>
  <c r="AL5600" i="1"/>
  <c r="AL5601" i="1"/>
  <c r="AL5602" i="1"/>
  <c r="AL5603" i="1"/>
  <c r="AL5604" i="1"/>
  <c r="AL5605" i="1"/>
  <c r="AL5606" i="1"/>
  <c r="AL5607" i="1"/>
  <c r="AL5608" i="1"/>
  <c r="AL5609" i="1"/>
  <c r="AL5610" i="1"/>
  <c r="AL5611" i="1"/>
  <c r="AL5612" i="1"/>
  <c r="AL5613" i="1"/>
  <c r="AL5614" i="1"/>
  <c r="AL5615" i="1"/>
  <c r="AL5616" i="1"/>
  <c r="AL5617" i="1"/>
  <c r="AL5618" i="1"/>
  <c r="AL5619" i="1"/>
  <c r="AL5620" i="1"/>
  <c r="AL5621" i="1"/>
  <c r="AL5622" i="1"/>
  <c r="AL5623" i="1"/>
  <c r="AL5624" i="1"/>
  <c r="AL5625" i="1"/>
  <c r="AL5626" i="1"/>
  <c r="AL5627" i="1"/>
  <c r="AL5628" i="1"/>
  <c r="AL5629" i="1"/>
  <c r="AL5630" i="1"/>
  <c r="AL5631" i="1"/>
  <c r="AL5632" i="1"/>
  <c r="AL5633" i="1"/>
  <c r="AL5634" i="1"/>
  <c r="AL5635" i="1"/>
  <c r="AL5636" i="1"/>
  <c r="AL5637" i="1"/>
  <c r="AL5638" i="1"/>
  <c r="AL5639" i="1"/>
  <c r="AL5640" i="1"/>
  <c r="AL5641" i="1"/>
  <c r="AL5642" i="1"/>
  <c r="AL5643" i="1"/>
  <c r="AL5644" i="1"/>
  <c r="AL5645" i="1"/>
  <c r="AL5646" i="1"/>
  <c r="AL5647" i="1"/>
  <c r="AL5648" i="1"/>
  <c r="AL5649" i="1"/>
  <c r="AL5650" i="1"/>
  <c r="AL5651" i="1"/>
  <c r="AL5652" i="1"/>
  <c r="AL5653" i="1"/>
  <c r="AL5654" i="1"/>
  <c r="AL5655" i="1"/>
  <c r="AL5656" i="1"/>
  <c r="AL5657" i="1"/>
  <c r="AL5658" i="1"/>
  <c r="AL5659" i="1"/>
  <c r="AL5660" i="1"/>
  <c r="AL5661" i="1"/>
  <c r="AL5662" i="1"/>
  <c r="AL5663" i="1"/>
  <c r="AL5664" i="1"/>
  <c r="AL5665" i="1"/>
  <c r="AL5666" i="1"/>
  <c r="AL5667" i="1"/>
  <c r="AL5668" i="1"/>
  <c r="AL5669" i="1"/>
  <c r="AL5670" i="1"/>
  <c r="AL5671" i="1"/>
  <c r="AL5672" i="1"/>
  <c r="AL5673" i="1"/>
  <c r="AL5674" i="1"/>
  <c r="AL5675" i="1"/>
  <c r="AL5676" i="1"/>
  <c r="AL5677" i="1"/>
  <c r="AL5678" i="1"/>
  <c r="AL5679" i="1"/>
  <c r="AL5680" i="1"/>
  <c r="AL5681" i="1"/>
  <c r="AL5682" i="1"/>
  <c r="AL5683" i="1"/>
  <c r="AL5684" i="1"/>
  <c r="AL5685" i="1"/>
  <c r="AL5686" i="1"/>
  <c r="AL5687" i="1"/>
  <c r="AL5688" i="1"/>
  <c r="AL5689" i="1"/>
  <c r="AL5690" i="1"/>
  <c r="AL5691" i="1"/>
  <c r="AL5692" i="1"/>
  <c r="AL5693" i="1"/>
  <c r="AL5694" i="1"/>
  <c r="AL5695" i="1"/>
  <c r="AL5696" i="1"/>
  <c r="AL5697" i="1"/>
  <c r="AL5698" i="1"/>
  <c r="AL5699" i="1"/>
  <c r="AL5700" i="1"/>
  <c r="AL5701" i="1"/>
  <c r="AL5702" i="1"/>
  <c r="AL5703" i="1"/>
  <c r="AL5704" i="1"/>
  <c r="AL5705" i="1"/>
  <c r="AL5706" i="1"/>
  <c r="AL5707" i="1"/>
  <c r="AL5708" i="1"/>
  <c r="AL5709" i="1"/>
  <c r="AL5710" i="1"/>
  <c r="AL5711" i="1"/>
  <c r="AL5712" i="1"/>
  <c r="AL5713" i="1"/>
  <c r="AL5714" i="1"/>
  <c r="AL5715" i="1"/>
  <c r="AL5716" i="1"/>
  <c r="AL5717" i="1"/>
  <c r="AL5718" i="1"/>
  <c r="AL5719" i="1"/>
  <c r="AL5720" i="1"/>
  <c r="AL5721" i="1"/>
  <c r="AL5722" i="1"/>
  <c r="AL5723" i="1"/>
  <c r="AL5724" i="1"/>
  <c r="AL5725" i="1"/>
  <c r="AL5726" i="1"/>
  <c r="AL5727" i="1"/>
  <c r="AL5728" i="1"/>
  <c r="AL5729" i="1"/>
  <c r="AL5730" i="1"/>
  <c r="AL5731" i="1"/>
  <c r="AL5732" i="1"/>
  <c r="AL5733" i="1"/>
  <c r="AL5734" i="1"/>
  <c r="AL5735" i="1"/>
  <c r="AL5736" i="1"/>
  <c r="AL5737" i="1"/>
  <c r="AL5738" i="1"/>
  <c r="AL5739" i="1"/>
  <c r="AL5740" i="1"/>
  <c r="AL5741" i="1"/>
  <c r="AL5742" i="1"/>
  <c r="AL5743" i="1"/>
  <c r="AL5744" i="1"/>
  <c r="AL5745" i="1"/>
  <c r="AL5746" i="1"/>
  <c r="AL5747" i="1"/>
  <c r="AL5748" i="1"/>
  <c r="AL5749" i="1"/>
  <c r="AL5750" i="1"/>
  <c r="AL5751" i="1"/>
  <c r="AL5752" i="1"/>
  <c r="AL5753" i="1"/>
  <c r="AL5754" i="1"/>
  <c r="AL5755" i="1"/>
  <c r="AL5756" i="1"/>
  <c r="AL5757" i="1"/>
  <c r="AL5758" i="1"/>
  <c r="AL5759" i="1"/>
  <c r="AL5760" i="1"/>
  <c r="AL5761" i="1"/>
  <c r="AL5762" i="1"/>
  <c r="AL5763" i="1"/>
  <c r="AL5764" i="1"/>
  <c r="AL5765" i="1"/>
  <c r="AL5766" i="1"/>
  <c r="AL5767" i="1"/>
  <c r="AL5768" i="1"/>
  <c r="AL5769" i="1"/>
  <c r="AL5770" i="1"/>
  <c r="AL5771" i="1"/>
  <c r="AL5772" i="1"/>
  <c r="AL5773" i="1"/>
  <c r="AL5774" i="1"/>
  <c r="AL5775" i="1"/>
  <c r="AL5776" i="1"/>
  <c r="AL5777" i="1"/>
  <c r="AL5778" i="1"/>
  <c r="AL5779" i="1"/>
  <c r="AL5780" i="1"/>
  <c r="AL5781" i="1"/>
  <c r="AL5782" i="1"/>
  <c r="AL5783" i="1"/>
  <c r="AL5784" i="1"/>
  <c r="AL5785" i="1"/>
  <c r="AL5786" i="1"/>
  <c r="AL5787" i="1"/>
  <c r="AL5788" i="1"/>
  <c r="AL5789" i="1"/>
  <c r="AL5790" i="1"/>
  <c r="AL5791" i="1"/>
  <c r="AL5792" i="1"/>
  <c r="AL5793" i="1"/>
  <c r="AL5794" i="1"/>
  <c r="AL5795" i="1"/>
  <c r="AL5796" i="1"/>
  <c r="AL5797" i="1"/>
  <c r="AL5798" i="1"/>
  <c r="AL5799" i="1"/>
  <c r="AL5800" i="1"/>
  <c r="AL5801" i="1"/>
  <c r="AL5802" i="1"/>
  <c r="AL5803" i="1"/>
  <c r="AL5804" i="1"/>
  <c r="AL5805" i="1"/>
  <c r="AL5806" i="1"/>
  <c r="AL5807" i="1"/>
  <c r="AL5808" i="1"/>
  <c r="AL5809" i="1"/>
  <c r="AL5810" i="1"/>
  <c r="AL5811" i="1"/>
  <c r="AL5812" i="1"/>
  <c r="AL5813" i="1"/>
  <c r="AL5814" i="1"/>
  <c r="AL5815" i="1"/>
  <c r="AL5816" i="1"/>
  <c r="AL5817" i="1"/>
  <c r="AL5818" i="1"/>
  <c r="AL5819" i="1"/>
  <c r="AL5820" i="1"/>
  <c r="AL5821" i="1"/>
  <c r="AL5822" i="1"/>
  <c r="AL5823" i="1"/>
  <c r="AL5824" i="1"/>
  <c r="AL5825" i="1"/>
  <c r="AL5826" i="1"/>
  <c r="AL5827" i="1"/>
  <c r="AL5828" i="1"/>
  <c r="AL5829" i="1"/>
  <c r="AL5830" i="1"/>
  <c r="AL5831" i="1"/>
  <c r="AL5832" i="1"/>
  <c r="AL5833" i="1"/>
  <c r="AL5834" i="1"/>
  <c r="AL5835" i="1"/>
  <c r="AL5836" i="1"/>
  <c r="AL5837" i="1"/>
  <c r="AL5838" i="1"/>
  <c r="AL5839" i="1"/>
  <c r="AL5840" i="1"/>
  <c r="AL5841" i="1"/>
  <c r="AL5842" i="1"/>
  <c r="AL5843" i="1"/>
  <c r="AL5844" i="1"/>
  <c r="AL5845" i="1"/>
  <c r="AL5846" i="1"/>
  <c r="AL5847" i="1"/>
  <c r="AL5848" i="1"/>
  <c r="AL5849" i="1"/>
  <c r="AL5850" i="1"/>
  <c r="AL5851" i="1"/>
  <c r="AL5852" i="1"/>
  <c r="AL5853" i="1"/>
  <c r="AL5854" i="1"/>
  <c r="AL5855" i="1"/>
  <c r="AL5856" i="1"/>
  <c r="AL5857" i="1"/>
  <c r="AL5858" i="1"/>
  <c r="AL5859" i="1"/>
  <c r="AL5860" i="1"/>
  <c r="AL5861" i="1"/>
  <c r="AL5862" i="1"/>
  <c r="AL5863" i="1"/>
  <c r="AL5864" i="1"/>
  <c r="AL5865" i="1"/>
  <c r="AL5866" i="1"/>
  <c r="AL5867" i="1"/>
  <c r="AL5868" i="1"/>
  <c r="AL5869" i="1"/>
  <c r="AL5870" i="1"/>
  <c r="AL5871" i="1"/>
  <c r="AL5872" i="1"/>
  <c r="AL5873" i="1"/>
  <c r="AL5874" i="1"/>
  <c r="AL5875" i="1"/>
  <c r="AL5876" i="1"/>
  <c r="AL5877" i="1"/>
  <c r="AL5878" i="1"/>
  <c r="AL5879" i="1"/>
  <c r="AL5880" i="1"/>
  <c r="AL5881" i="1"/>
  <c r="AL5882" i="1"/>
  <c r="AL5883" i="1"/>
  <c r="AL5884" i="1"/>
  <c r="AL5885" i="1"/>
  <c r="AL5886" i="1"/>
  <c r="AL5887" i="1"/>
  <c r="AL5888" i="1"/>
  <c r="AL5889" i="1"/>
  <c r="AL5890" i="1"/>
  <c r="AL5891" i="1"/>
  <c r="AL5892" i="1"/>
  <c r="AL5893" i="1"/>
  <c r="AL5894" i="1"/>
  <c r="AL5895" i="1"/>
  <c r="AL5896" i="1"/>
  <c r="AL5897" i="1"/>
  <c r="AL5898" i="1"/>
  <c r="AL5899" i="1"/>
  <c r="AL5900" i="1"/>
  <c r="AL5901" i="1"/>
  <c r="AL5902" i="1"/>
  <c r="AL5903" i="1"/>
  <c r="AL5904" i="1"/>
  <c r="AL5905" i="1"/>
  <c r="AL5906" i="1"/>
  <c r="AL5907" i="1"/>
  <c r="AL5908" i="1"/>
  <c r="AL5909" i="1"/>
  <c r="AL5910" i="1"/>
  <c r="AL5911" i="1"/>
  <c r="AL5912" i="1"/>
  <c r="AL5913" i="1"/>
  <c r="AL5914" i="1"/>
  <c r="AL5915" i="1"/>
  <c r="AL5916" i="1"/>
  <c r="AL5917" i="1"/>
  <c r="AL5918" i="1"/>
  <c r="AL5919" i="1"/>
  <c r="AL5920" i="1"/>
  <c r="AL5921" i="1"/>
  <c r="AL5922" i="1"/>
  <c r="AL5923" i="1"/>
  <c r="AL5924" i="1"/>
  <c r="AL5925" i="1"/>
  <c r="AL5926" i="1"/>
  <c r="AL5927" i="1"/>
  <c r="AL5928" i="1"/>
  <c r="AL5929" i="1"/>
  <c r="AL5930" i="1"/>
  <c r="AL5931" i="1"/>
  <c r="AL5932" i="1"/>
  <c r="AL5933" i="1"/>
  <c r="AL5934" i="1"/>
  <c r="AL5935" i="1"/>
  <c r="AL5936" i="1"/>
  <c r="AL5937" i="1"/>
  <c r="AL5938" i="1"/>
  <c r="AL5939" i="1"/>
  <c r="AL5940" i="1"/>
  <c r="AL5941" i="1"/>
  <c r="AL5942" i="1"/>
  <c r="AL5943" i="1"/>
  <c r="AL5944" i="1"/>
  <c r="AL5945" i="1"/>
  <c r="AL5946" i="1"/>
  <c r="AL5947" i="1"/>
  <c r="AL5948" i="1"/>
  <c r="AL5949" i="1"/>
  <c r="AL5950" i="1"/>
  <c r="AL5951" i="1"/>
  <c r="AL5952" i="1"/>
  <c r="AL5953" i="1"/>
  <c r="AL5954" i="1"/>
  <c r="AL5955" i="1"/>
  <c r="AL5956" i="1"/>
  <c r="AL5957" i="1"/>
  <c r="AL5958" i="1"/>
  <c r="AL5959" i="1"/>
  <c r="AL5960" i="1"/>
  <c r="AL5961" i="1"/>
  <c r="AL5962" i="1"/>
  <c r="AL5963" i="1"/>
  <c r="AL5964" i="1"/>
  <c r="AL5965" i="1"/>
  <c r="AL5966" i="1"/>
  <c r="AL5967" i="1"/>
  <c r="AL5968" i="1"/>
  <c r="AL5969" i="1"/>
  <c r="AL5970" i="1"/>
  <c r="AL5971" i="1"/>
  <c r="AL5972" i="1"/>
  <c r="AL5973" i="1"/>
  <c r="AL5974" i="1"/>
  <c r="AL5975" i="1"/>
  <c r="AL5976" i="1"/>
  <c r="AL5977" i="1"/>
  <c r="AL5978" i="1"/>
  <c r="AL5979" i="1"/>
  <c r="AL5980" i="1"/>
  <c r="AL5981" i="1"/>
  <c r="AL5982" i="1"/>
  <c r="AL5983" i="1"/>
  <c r="AL5984" i="1"/>
  <c r="AL5985" i="1"/>
  <c r="AL5986" i="1"/>
  <c r="AL5987" i="1"/>
  <c r="AL5988" i="1"/>
  <c r="AL5989" i="1"/>
  <c r="AL5990" i="1"/>
  <c r="AL5991" i="1"/>
  <c r="AL5992" i="1"/>
  <c r="AL5993" i="1"/>
  <c r="AL5994" i="1"/>
  <c r="AL5995" i="1"/>
  <c r="AL5996" i="1"/>
  <c r="AL5997" i="1"/>
  <c r="AL5998" i="1"/>
  <c r="AL5999" i="1"/>
  <c r="AL6000" i="1"/>
  <c r="AL6001" i="1"/>
  <c r="AL6002" i="1"/>
  <c r="AL6003" i="1"/>
  <c r="AL6004" i="1"/>
  <c r="AL6005" i="1"/>
  <c r="AL6006" i="1"/>
  <c r="AL6007" i="1"/>
  <c r="AL6008" i="1"/>
  <c r="AL6009" i="1"/>
  <c r="AL6010" i="1"/>
  <c r="AL6011" i="1"/>
  <c r="AL6012" i="1"/>
  <c r="AL6013" i="1"/>
  <c r="AL6014" i="1"/>
  <c r="AL6015" i="1"/>
  <c r="AL6016" i="1"/>
  <c r="AL6017" i="1"/>
  <c r="AL6018" i="1"/>
  <c r="AL6019" i="1"/>
  <c r="AL6020" i="1"/>
  <c r="AL6021" i="1"/>
  <c r="AL6022" i="1"/>
  <c r="AL6023" i="1"/>
  <c r="AL6024" i="1"/>
  <c r="AL6025" i="1"/>
  <c r="AL6026" i="1"/>
  <c r="AL6027" i="1"/>
  <c r="AL6028" i="1"/>
  <c r="AL6029" i="1"/>
  <c r="AL6030" i="1"/>
  <c r="AL6031" i="1"/>
  <c r="AL6032" i="1"/>
  <c r="AL6033" i="1"/>
  <c r="AL6034" i="1"/>
  <c r="AL6035" i="1"/>
  <c r="AL6036" i="1"/>
  <c r="AL6037" i="1"/>
  <c r="AL6038" i="1"/>
  <c r="AL6039" i="1"/>
  <c r="AL6040" i="1"/>
  <c r="AL6041" i="1"/>
  <c r="AL6042" i="1"/>
  <c r="AL6043" i="1"/>
  <c r="AL6044" i="1"/>
  <c r="AL6045" i="1"/>
  <c r="AL6046" i="1"/>
  <c r="AL6047" i="1"/>
  <c r="AL6048" i="1"/>
  <c r="AL6049" i="1"/>
  <c r="AL6050" i="1"/>
  <c r="AL6051" i="1"/>
  <c r="AL6052" i="1"/>
  <c r="AL6053" i="1"/>
  <c r="AL6054" i="1"/>
  <c r="AL6055" i="1"/>
  <c r="AL6056" i="1"/>
  <c r="AL6057" i="1"/>
  <c r="AL6058" i="1"/>
  <c r="AL6059" i="1"/>
  <c r="AL6060" i="1"/>
  <c r="AL6061" i="1"/>
  <c r="AL6062" i="1"/>
  <c r="AL6063" i="1"/>
  <c r="AL6064" i="1"/>
  <c r="AL6065" i="1"/>
  <c r="AL6066" i="1"/>
  <c r="AL6067" i="1"/>
  <c r="AL6068" i="1"/>
  <c r="AL6069" i="1"/>
  <c r="AL6070" i="1"/>
  <c r="AL6071" i="1"/>
  <c r="AL6072" i="1"/>
  <c r="AL6073" i="1"/>
  <c r="AL6074" i="1"/>
  <c r="AL6075" i="1"/>
  <c r="AL6076" i="1"/>
  <c r="AL6077" i="1"/>
  <c r="AL6078" i="1"/>
  <c r="AL6079" i="1"/>
  <c r="AL6080" i="1"/>
  <c r="AL6081" i="1"/>
  <c r="AL6082" i="1"/>
  <c r="AL6083" i="1"/>
  <c r="AL6084" i="1"/>
  <c r="AL6085" i="1"/>
  <c r="AL6086" i="1"/>
  <c r="AL6087" i="1"/>
  <c r="AL6088" i="1"/>
  <c r="AL6089" i="1"/>
  <c r="AL6090" i="1"/>
  <c r="AL6091" i="1"/>
  <c r="AL6092" i="1"/>
  <c r="AL6093" i="1"/>
  <c r="AL6094" i="1"/>
  <c r="AL6095" i="1"/>
  <c r="AL6096" i="1"/>
  <c r="AL6097" i="1"/>
  <c r="AL6098" i="1"/>
  <c r="AL6099" i="1"/>
  <c r="AL6100" i="1"/>
  <c r="AL6101" i="1"/>
  <c r="AL6102" i="1"/>
  <c r="AL6103" i="1"/>
  <c r="AL6104" i="1"/>
  <c r="AL6105" i="1"/>
  <c r="AL6106" i="1"/>
  <c r="AL6107" i="1"/>
  <c r="AL6108" i="1"/>
  <c r="AL6109" i="1"/>
  <c r="AL6110" i="1"/>
  <c r="AL6111" i="1"/>
  <c r="AL6112" i="1"/>
  <c r="AL6113" i="1"/>
  <c r="AL6114" i="1"/>
  <c r="AL6115" i="1"/>
  <c r="AL6116" i="1"/>
  <c r="AL6117" i="1"/>
  <c r="AL6118" i="1"/>
  <c r="AL6119" i="1"/>
  <c r="AL6120" i="1"/>
  <c r="AL6121" i="1"/>
  <c r="AL6122" i="1"/>
  <c r="AL6123" i="1"/>
  <c r="AL6124" i="1"/>
  <c r="AL6125" i="1"/>
  <c r="AL6126" i="1"/>
  <c r="AL6127" i="1"/>
  <c r="AL6128" i="1"/>
  <c r="AL6129" i="1"/>
  <c r="AL6130" i="1"/>
  <c r="AL6131" i="1"/>
  <c r="AL6132" i="1"/>
  <c r="AL6133" i="1"/>
  <c r="AL6134" i="1"/>
  <c r="AL6135" i="1"/>
  <c r="AL6136" i="1"/>
  <c r="AL6137" i="1"/>
  <c r="AL6138" i="1"/>
  <c r="AL6139" i="1"/>
  <c r="AL6140" i="1"/>
  <c r="AL6141" i="1"/>
  <c r="AL6142" i="1"/>
  <c r="AL6143" i="1"/>
  <c r="AL6144" i="1"/>
  <c r="AL6145" i="1"/>
  <c r="AL6146" i="1"/>
  <c r="AL6147" i="1"/>
  <c r="AL6148" i="1"/>
  <c r="AL6149" i="1"/>
  <c r="AL6150" i="1"/>
  <c r="AL6151" i="1"/>
  <c r="AL6152" i="1"/>
  <c r="AL6153" i="1"/>
  <c r="AL6154" i="1"/>
  <c r="AL6155" i="1"/>
  <c r="AL6156" i="1"/>
  <c r="AL6157" i="1"/>
  <c r="AL6158" i="1"/>
  <c r="AL6159" i="1"/>
  <c r="AL6160" i="1"/>
  <c r="AL6161" i="1"/>
  <c r="AL6162" i="1"/>
  <c r="AL6163" i="1"/>
  <c r="AL6164" i="1"/>
  <c r="AL6165" i="1"/>
  <c r="AL6166" i="1"/>
  <c r="AL6167" i="1"/>
  <c r="AL6168" i="1"/>
  <c r="AL6169" i="1"/>
  <c r="AL6170" i="1"/>
  <c r="AL6171" i="1"/>
  <c r="AL6172" i="1"/>
  <c r="AL6173" i="1"/>
  <c r="AL6174" i="1"/>
  <c r="AL6175" i="1"/>
  <c r="AL6176" i="1"/>
  <c r="AL6177" i="1"/>
  <c r="AL6178" i="1"/>
  <c r="AL6179" i="1"/>
  <c r="AL6180" i="1"/>
  <c r="AL6181" i="1"/>
  <c r="AL6182" i="1"/>
  <c r="AL6183" i="1"/>
  <c r="AL6184" i="1"/>
  <c r="AL6185" i="1"/>
  <c r="AL6186" i="1"/>
  <c r="AL6187" i="1"/>
  <c r="AL6188" i="1"/>
  <c r="AL6189" i="1"/>
  <c r="AL6190" i="1"/>
  <c r="AL6191" i="1"/>
  <c r="AL6192" i="1"/>
  <c r="AL6193" i="1"/>
  <c r="AL6194" i="1"/>
  <c r="AL6195" i="1"/>
  <c r="AL6196" i="1"/>
  <c r="AL6197" i="1"/>
  <c r="AL6198" i="1"/>
  <c r="AL6199" i="1"/>
  <c r="AL6200" i="1"/>
  <c r="AL6201" i="1"/>
  <c r="AL6202" i="1"/>
  <c r="AL6203" i="1"/>
  <c r="AL6204" i="1"/>
  <c r="AL6205" i="1"/>
  <c r="AL6206" i="1"/>
  <c r="AL6207" i="1"/>
  <c r="AL6208" i="1"/>
  <c r="AL6209" i="1"/>
  <c r="AL6210" i="1"/>
  <c r="AL6211" i="1"/>
  <c r="AL6212" i="1"/>
  <c r="AL6213" i="1"/>
  <c r="AL6214" i="1"/>
  <c r="AL6215" i="1"/>
  <c r="AL6216" i="1"/>
  <c r="AL6217" i="1"/>
  <c r="AL6218" i="1"/>
  <c r="AL6219" i="1"/>
  <c r="AL6220" i="1"/>
  <c r="AL6221" i="1"/>
  <c r="AL6222" i="1"/>
  <c r="AL6223" i="1"/>
  <c r="AL6224" i="1"/>
  <c r="AL6225" i="1"/>
  <c r="AL6226" i="1"/>
  <c r="AL6227" i="1"/>
  <c r="AL6228" i="1"/>
  <c r="AL6229" i="1"/>
  <c r="AL6230" i="1"/>
  <c r="AL6231" i="1"/>
  <c r="AL6232" i="1"/>
  <c r="AL6233" i="1"/>
  <c r="AL6234" i="1"/>
  <c r="AL6235" i="1"/>
  <c r="AL6236" i="1"/>
  <c r="AL6237" i="1"/>
  <c r="AL6238" i="1"/>
  <c r="AL6239" i="1"/>
  <c r="AL6240" i="1"/>
  <c r="AL6241" i="1"/>
  <c r="AL6242" i="1"/>
  <c r="AL6243" i="1"/>
  <c r="AL6244" i="1"/>
  <c r="AL6245" i="1"/>
  <c r="AL6246" i="1"/>
  <c r="AL6247" i="1"/>
  <c r="AL6248" i="1"/>
  <c r="AL6249" i="1"/>
  <c r="AL6250" i="1"/>
  <c r="AL6251" i="1"/>
  <c r="AL6252" i="1"/>
  <c r="AL6253" i="1"/>
  <c r="AL6254" i="1"/>
  <c r="AL6255" i="1"/>
  <c r="AL6256" i="1"/>
  <c r="AL6257" i="1"/>
  <c r="AL6258" i="1"/>
  <c r="AL6259" i="1"/>
  <c r="AL6260" i="1"/>
  <c r="AL6261" i="1"/>
  <c r="AL6262" i="1"/>
  <c r="AL6263" i="1"/>
  <c r="AL6264" i="1"/>
  <c r="AL6265" i="1"/>
  <c r="AL6266" i="1"/>
  <c r="AL6267" i="1"/>
  <c r="AL6268" i="1"/>
  <c r="AL6269" i="1"/>
  <c r="AL6270" i="1"/>
  <c r="AL6271" i="1"/>
  <c r="AL6272" i="1"/>
  <c r="AL6273" i="1"/>
  <c r="AL6274" i="1"/>
  <c r="AL6275" i="1"/>
  <c r="AL6276" i="1"/>
  <c r="AL6277" i="1"/>
  <c r="AL6278" i="1"/>
  <c r="AL6279" i="1"/>
  <c r="AL6280" i="1"/>
  <c r="AL6281" i="1"/>
  <c r="AL6282" i="1"/>
  <c r="AL6283" i="1"/>
  <c r="AL6284" i="1"/>
  <c r="AL6285" i="1"/>
  <c r="AL6286" i="1"/>
  <c r="AL6287" i="1"/>
  <c r="AL6288" i="1"/>
  <c r="AL6289" i="1"/>
  <c r="AL6290" i="1"/>
  <c r="AL6291" i="1"/>
  <c r="AL6292" i="1"/>
  <c r="AL6293" i="1"/>
  <c r="AL6294" i="1"/>
  <c r="AL6295" i="1"/>
  <c r="AL6296" i="1"/>
  <c r="AL6297" i="1"/>
  <c r="AL6298" i="1"/>
  <c r="AL6299" i="1"/>
  <c r="AL6300" i="1"/>
  <c r="AL6301" i="1"/>
  <c r="AL6302" i="1"/>
  <c r="AL6303" i="1"/>
  <c r="AL6304" i="1"/>
  <c r="AL6305" i="1"/>
  <c r="AL6306" i="1"/>
  <c r="AL6307" i="1"/>
  <c r="AL6308" i="1"/>
  <c r="AL6309" i="1"/>
  <c r="AL6310" i="1"/>
  <c r="AL6311" i="1"/>
  <c r="AL6312" i="1"/>
  <c r="AL6313" i="1"/>
  <c r="AL6314" i="1"/>
  <c r="AL6315" i="1"/>
  <c r="AL6316" i="1"/>
  <c r="AL6317" i="1"/>
  <c r="AL6318" i="1"/>
  <c r="AL6319" i="1"/>
  <c r="AL6320" i="1"/>
  <c r="AL6321" i="1"/>
  <c r="AL6322" i="1"/>
  <c r="AL6323" i="1"/>
  <c r="AL6324" i="1"/>
  <c r="AL6325" i="1"/>
  <c r="AL6326" i="1"/>
  <c r="AL6327" i="1"/>
  <c r="AL6328" i="1"/>
  <c r="AL6329" i="1"/>
  <c r="AL6330" i="1"/>
  <c r="AL6331" i="1"/>
  <c r="AL6332" i="1"/>
  <c r="AL6333" i="1"/>
  <c r="AL6334" i="1"/>
  <c r="AL6335" i="1"/>
  <c r="AL6336" i="1"/>
  <c r="AL6337" i="1"/>
  <c r="AL6338" i="1"/>
  <c r="AL6339" i="1"/>
  <c r="AL6340" i="1"/>
  <c r="AL6341" i="1"/>
  <c r="AL6342" i="1"/>
  <c r="AL6343" i="1"/>
  <c r="AL6344" i="1"/>
  <c r="AL6345" i="1"/>
  <c r="AL6346" i="1"/>
  <c r="AL6347" i="1"/>
  <c r="AL6348" i="1"/>
  <c r="AL6349" i="1"/>
  <c r="AL6350" i="1"/>
  <c r="AL6351" i="1"/>
  <c r="AL6352" i="1"/>
  <c r="AL6353" i="1"/>
  <c r="AL6354" i="1"/>
  <c r="AL6355" i="1"/>
  <c r="AL6356" i="1"/>
  <c r="AL6357" i="1"/>
  <c r="AL6358" i="1"/>
  <c r="AL6359" i="1"/>
  <c r="AL6360" i="1"/>
  <c r="AL6361" i="1"/>
  <c r="AL6362" i="1"/>
  <c r="AL6363" i="1"/>
  <c r="AL6364" i="1"/>
  <c r="AL6365" i="1"/>
  <c r="AL6366" i="1"/>
  <c r="AL6367" i="1"/>
  <c r="AL6368" i="1"/>
  <c r="AL6369" i="1"/>
  <c r="AL6370" i="1"/>
  <c r="AL6371" i="1"/>
  <c r="AL6372" i="1"/>
  <c r="AL6373" i="1"/>
  <c r="AL6374" i="1"/>
  <c r="AL6375" i="1"/>
  <c r="AL6376" i="1"/>
  <c r="AL6377" i="1"/>
  <c r="AL6378" i="1"/>
  <c r="AL6379" i="1"/>
  <c r="AL6380" i="1"/>
  <c r="AL6381" i="1"/>
  <c r="AL6382" i="1"/>
  <c r="AL6383" i="1"/>
  <c r="AL6384" i="1"/>
  <c r="AL6385" i="1"/>
  <c r="AL6386" i="1"/>
  <c r="AL6387" i="1"/>
  <c r="AL6388" i="1"/>
  <c r="AL6389" i="1"/>
  <c r="AL6390" i="1"/>
  <c r="AL6391" i="1"/>
  <c r="AL6392" i="1"/>
  <c r="AL6393" i="1"/>
  <c r="AL6394" i="1"/>
  <c r="AL6395" i="1"/>
  <c r="AL6396" i="1"/>
  <c r="AL6397" i="1"/>
  <c r="AL6398" i="1"/>
  <c r="AL6399" i="1"/>
  <c r="AL6400" i="1"/>
  <c r="AL6401" i="1"/>
  <c r="AL6402" i="1"/>
  <c r="AL6403" i="1"/>
  <c r="AL6404" i="1"/>
  <c r="AL6405" i="1"/>
  <c r="AL6406" i="1"/>
  <c r="AL6407" i="1"/>
  <c r="AL6408" i="1"/>
  <c r="AL6409" i="1"/>
  <c r="AL6410" i="1"/>
  <c r="AL6411" i="1"/>
  <c r="AL6412" i="1"/>
  <c r="AL6413" i="1"/>
  <c r="AL6414" i="1"/>
  <c r="AL6415" i="1"/>
  <c r="AL6416" i="1"/>
  <c r="AL6417" i="1"/>
  <c r="AL6418" i="1"/>
  <c r="AL6419" i="1"/>
  <c r="AL6420" i="1"/>
  <c r="AL6421" i="1"/>
  <c r="AL6422" i="1"/>
  <c r="AL6423" i="1"/>
  <c r="AL6424" i="1"/>
  <c r="AL6425" i="1"/>
  <c r="AL6426" i="1"/>
  <c r="AL6427" i="1"/>
  <c r="AL6428" i="1"/>
  <c r="AL6429" i="1"/>
  <c r="AL6430" i="1"/>
  <c r="AL6431" i="1"/>
  <c r="AL6432" i="1"/>
  <c r="AL6433" i="1"/>
  <c r="AL6434" i="1"/>
  <c r="AL6435" i="1"/>
  <c r="AL6436" i="1"/>
  <c r="AL6437" i="1"/>
  <c r="AL6438" i="1"/>
  <c r="AL6439" i="1"/>
  <c r="AL6440" i="1"/>
  <c r="AL6441" i="1"/>
  <c r="AL6442" i="1"/>
  <c r="AL6443" i="1"/>
  <c r="AL6444" i="1"/>
  <c r="AL6445" i="1"/>
  <c r="AL6446" i="1"/>
  <c r="AL6447" i="1"/>
  <c r="AL6448" i="1"/>
  <c r="AL6449" i="1"/>
  <c r="AL6450" i="1"/>
  <c r="AL6451" i="1"/>
  <c r="AL6452" i="1"/>
  <c r="AL6453" i="1"/>
  <c r="AL6454" i="1"/>
  <c r="AL6455" i="1"/>
  <c r="AL6456" i="1"/>
  <c r="AL6457" i="1"/>
  <c r="AL6458" i="1"/>
  <c r="AL6459" i="1"/>
  <c r="AL6460" i="1"/>
  <c r="AL6461" i="1"/>
  <c r="AL6462" i="1"/>
  <c r="AL6463" i="1"/>
  <c r="AL6464" i="1"/>
  <c r="AL6465" i="1"/>
  <c r="AL6466" i="1"/>
  <c r="AL6467" i="1"/>
  <c r="AL6468" i="1"/>
  <c r="AL6469" i="1"/>
  <c r="AL6470" i="1"/>
  <c r="AL6471" i="1"/>
  <c r="AL6472" i="1"/>
  <c r="AL6473" i="1"/>
  <c r="AL6474" i="1"/>
  <c r="AL6475" i="1"/>
  <c r="AL6476" i="1"/>
  <c r="AL6477" i="1"/>
  <c r="AL6478" i="1"/>
  <c r="AL6479" i="1"/>
  <c r="AL6480" i="1"/>
  <c r="AL6481" i="1"/>
  <c r="AL6482" i="1"/>
  <c r="AL6483" i="1"/>
  <c r="AL6484" i="1"/>
  <c r="AL6485" i="1"/>
  <c r="AL6486" i="1"/>
  <c r="AL6487" i="1"/>
  <c r="AL6488" i="1"/>
  <c r="AL6489" i="1"/>
  <c r="AL6490" i="1"/>
  <c r="AL6491" i="1"/>
  <c r="AL6492" i="1"/>
  <c r="AL6493" i="1"/>
  <c r="AL6494" i="1"/>
  <c r="AL6495" i="1"/>
  <c r="AL6496" i="1"/>
  <c r="AL6497" i="1"/>
  <c r="AL6498" i="1"/>
  <c r="AL6499" i="1"/>
  <c r="AL6500" i="1"/>
  <c r="AL6501" i="1"/>
  <c r="AL6502" i="1"/>
  <c r="AL6503" i="1"/>
  <c r="AL6504" i="1"/>
  <c r="AL6505" i="1"/>
  <c r="AL6506" i="1"/>
  <c r="AL6507" i="1"/>
  <c r="AL6508" i="1"/>
  <c r="AL6509" i="1"/>
  <c r="AL6510" i="1"/>
  <c r="AL6511" i="1"/>
  <c r="AL6512" i="1"/>
  <c r="AL6513" i="1"/>
  <c r="AL6514" i="1"/>
  <c r="AL6515" i="1"/>
  <c r="AL6516" i="1"/>
  <c r="AL6517" i="1"/>
  <c r="AL6518" i="1"/>
  <c r="AL6519" i="1"/>
  <c r="AL6520" i="1"/>
  <c r="AL6521" i="1"/>
  <c r="AL6522" i="1"/>
  <c r="AL6523" i="1"/>
  <c r="AL6524" i="1"/>
  <c r="AL6525" i="1"/>
  <c r="AL6526" i="1"/>
  <c r="AL6527" i="1"/>
  <c r="AL6528" i="1"/>
  <c r="AL6529" i="1"/>
  <c r="AL6530" i="1"/>
  <c r="AL6531" i="1"/>
  <c r="AL6532" i="1"/>
  <c r="AL6533" i="1"/>
  <c r="AL6534" i="1"/>
  <c r="AL6535" i="1"/>
  <c r="AL6536" i="1"/>
  <c r="AL6537" i="1"/>
  <c r="AL6538" i="1"/>
  <c r="AL6539" i="1"/>
  <c r="AL6540" i="1"/>
  <c r="AL6541" i="1"/>
  <c r="AL6542" i="1"/>
  <c r="AL6543" i="1"/>
  <c r="AL6544" i="1"/>
  <c r="AL6545" i="1"/>
  <c r="AL6546" i="1"/>
  <c r="AL6547" i="1"/>
  <c r="AL6548" i="1"/>
  <c r="AL6549" i="1"/>
  <c r="AL6550" i="1"/>
  <c r="AL6551" i="1"/>
  <c r="AL6552" i="1"/>
  <c r="AL6553" i="1"/>
  <c r="AL6554" i="1"/>
  <c r="AL6555" i="1"/>
  <c r="AL6556" i="1"/>
  <c r="AL6557" i="1"/>
  <c r="AL6558" i="1"/>
  <c r="AL6559" i="1"/>
  <c r="AL6560" i="1"/>
  <c r="AL6561" i="1"/>
  <c r="AL6562" i="1"/>
  <c r="AL6563" i="1"/>
  <c r="AL6564" i="1"/>
  <c r="AL6565" i="1"/>
  <c r="AL6566" i="1"/>
  <c r="AL6567" i="1"/>
  <c r="AL6568" i="1"/>
  <c r="AL6569" i="1"/>
  <c r="AL6570" i="1"/>
  <c r="AL6571" i="1"/>
  <c r="AL6572" i="1"/>
  <c r="AL6573" i="1"/>
  <c r="AL6574" i="1"/>
  <c r="AL6575" i="1"/>
  <c r="AL6576" i="1"/>
  <c r="AL6577" i="1"/>
  <c r="AL6578" i="1"/>
  <c r="AL6579" i="1"/>
  <c r="AL6580" i="1"/>
  <c r="AL6581" i="1"/>
  <c r="AL6582" i="1"/>
  <c r="AL6583" i="1"/>
  <c r="AL6584" i="1"/>
  <c r="AL6585" i="1"/>
  <c r="AL6586" i="1"/>
  <c r="AL6587" i="1"/>
  <c r="AL6588" i="1"/>
  <c r="AL6589" i="1"/>
  <c r="AL6590" i="1"/>
  <c r="AL6591" i="1"/>
  <c r="AL6592" i="1"/>
  <c r="AL6593" i="1"/>
  <c r="AL6594" i="1"/>
  <c r="AL6595" i="1"/>
  <c r="AL6596" i="1"/>
  <c r="AL6597" i="1"/>
  <c r="AL6598" i="1"/>
  <c r="AL6599" i="1"/>
  <c r="AL6600" i="1"/>
  <c r="AL6601" i="1"/>
  <c r="AL6602" i="1"/>
  <c r="AL6603" i="1"/>
  <c r="AL6604" i="1"/>
  <c r="AL6605" i="1"/>
  <c r="AL6606" i="1"/>
  <c r="AL6607" i="1"/>
  <c r="AL6608" i="1"/>
  <c r="AL6609" i="1"/>
  <c r="AL6610" i="1"/>
  <c r="AL6611" i="1"/>
  <c r="AL6612" i="1"/>
  <c r="AL6613" i="1"/>
  <c r="AL6614" i="1"/>
  <c r="AL6615" i="1"/>
  <c r="AL6616" i="1"/>
  <c r="AL6617" i="1"/>
  <c r="AL6618" i="1"/>
  <c r="AL6619" i="1"/>
  <c r="AL6620" i="1"/>
  <c r="AL6621" i="1"/>
  <c r="AL6622" i="1"/>
  <c r="AL6623" i="1"/>
  <c r="AL6624" i="1"/>
  <c r="AL6625" i="1"/>
  <c r="AL6626" i="1"/>
  <c r="AL6627" i="1"/>
  <c r="AL6628" i="1"/>
  <c r="AL6629" i="1"/>
  <c r="AL6630" i="1"/>
  <c r="AL6631" i="1"/>
  <c r="AL6632" i="1"/>
  <c r="AL6633" i="1"/>
  <c r="AL6634" i="1"/>
  <c r="AL6635" i="1"/>
  <c r="AL6636" i="1"/>
  <c r="AL6637" i="1"/>
  <c r="AL6638" i="1"/>
  <c r="AL6639" i="1"/>
  <c r="AL6640" i="1"/>
  <c r="AL6641" i="1"/>
  <c r="AL6642" i="1"/>
  <c r="AL6643" i="1"/>
  <c r="AL6644" i="1"/>
  <c r="AL6645" i="1"/>
  <c r="AL6646" i="1"/>
  <c r="AL6647" i="1"/>
  <c r="AL6648" i="1"/>
  <c r="AL6649" i="1"/>
  <c r="AL6650" i="1"/>
  <c r="AL6651" i="1"/>
  <c r="AL6652" i="1"/>
  <c r="AL6653" i="1"/>
  <c r="AL6654" i="1"/>
  <c r="AL6655" i="1"/>
  <c r="AL6656" i="1"/>
  <c r="AL6657" i="1"/>
  <c r="AL6658" i="1"/>
  <c r="AL6659" i="1"/>
  <c r="AL6660" i="1"/>
  <c r="AL6661" i="1"/>
  <c r="AL6662" i="1"/>
  <c r="AL6663" i="1"/>
  <c r="AL6664" i="1"/>
  <c r="AL6665" i="1"/>
  <c r="AL6666" i="1"/>
  <c r="AL6667" i="1"/>
  <c r="AL6668" i="1"/>
  <c r="AL6669" i="1"/>
  <c r="AL6670" i="1"/>
  <c r="AL6671" i="1"/>
  <c r="AL6672" i="1"/>
  <c r="AL6673" i="1"/>
  <c r="AL6674" i="1"/>
  <c r="AL6675" i="1"/>
  <c r="AL6676" i="1"/>
  <c r="AL6677" i="1"/>
  <c r="AL6678" i="1"/>
  <c r="AL6679" i="1"/>
  <c r="AL6680" i="1"/>
  <c r="AL6681" i="1"/>
  <c r="AL6682" i="1"/>
  <c r="AL6683" i="1"/>
  <c r="AL6684" i="1"/>
  <c r="AL6685" i="1"/>
  <c r="AL6686" i="1"/>
  <c r="AL6687" i="1"/>
  <c r="AL6688" i="1"/>
  <c r="AL6689" i="1"/>
  <c r="AL6690" i="1"/>
  <c r="AL6691" i="1"/>
  <c r="AL6692" i="1"/>
  <c r="AL6693" i="1"/>
  <c r="AL6694" i="1"/>
  <c r="AL6695" i="1"/>
  <c r="AL6696" i="1"/>
  <c r="AL6697" i="1"/>
  <c r="AL6698" i="1"/>
  <c r="AL6699" i="1"/>
  <c r="AL6700" i="1"/>
  <c r="AL6701" i="1"/>
  <c r="AL6702" i="1"/>
  <c r="AL6703" i="1"/>
  <c r="AL6704" i="1"/>
  <c r="AL6705" i="1"/>
  <c r="AL6706" i="1"/>
  <c r="AL6707" i="1"/>
  <c r="AL6708" i="1"/>
  <c r="AL6709" i="1"/>
  <c r="AL6710" i="1"/>
  <c r="AL6711" i="1"/>
  <c r="AL6712" i="1"/>
  <c r="AL6713" i="1"/>
  <c r="AL6714" i="1"/>
  <c r="AL6715" i="1"/>
  <c r="AL6716" i="1"/>
  <c r="AL6717" i="1"/>
  <c r="AL6718" i="1"/>
  <c r="AL6719" i="1"/>
  <c r="AL6720" i="1"/>
  <c r="AL6721" i="1"/>
  <c r="AL6722" i="1"/>
  <c r="AL6723" i="1"/>
  <c r="AL6724" i="1"/>
  <c r="AL6725" i="1"/>
  <c r="AL6726" i="1"/>
  <c r="AL6727" i="1"/>
  <c r="AL6728" i="1"/>
  <c r="AL6729" i="1"/>
  <c r="AL6730" i="1"/>
  <c r="AL6731" i="1"/>
  <c r="AL6732" i="1"/>
  <c r="AL6733" i="1"/>
  <c r="AL6734" i="1"/>
  <c r="AL6735" i="1"/>
  <c r="AL6736" i="1"/>
  <c r="AL6737" i="1"/>
  <c r="AL6738" i="1"/>
  <c r="AL6739" i="1"/>
  <c r="AL6740" i="1"/>
  <c r="AL6741" i="1"/>
  <c r="AL6742" i="1"/>
  <c r="AL6743" i="1"/>
  <c r="AL6744" i="1"/>
  <c r="AL6745" i="1"/>
  <c r="AL6746" i="1"/>
  <c r="AL6747" i="1"/>
  <c r="AL6748" i="1"/>
  <c r="AL6749" i="1"/>
  <c r="AL6750" i="1"/>
  <c r="AL6751" i="1"/>
  <c r="AL6752" i="1"/>
  <c r="AL6753" i="1"/>
  <c r="AL6754" i="1"/>
  <c r="AL6755" i="1"/>
  <c r="AL6756" i="1"/>
  <c r="AL6757" i="1"/>
  <c r="AL6758" i="1"/>
  <c r="AL6759" i="1"/>
  <c r="AL6760" i="1"/>
  <c r="AL6761" i="1"/>
  <c r="AL6762" i="1"/>
  <c r="AL6763" i="1"/>
  <c r="AL6764" i="1"/>
  <c r="AL6765" i="1"/>
  <c r="AL6766" i="1"/>
  <c r="AL6767" i="1"/>
  <c r="AL6768" i="1"/>
  <c r="AL6769" i="1"/>
  <c r="AL6770" i="1"/>
  <c r="AL6771" i="1"/>
  <c r="AL6772" i="1"/>
  <c r="AL6773" i="1"/>
  <c r="AL6774" i="1"/>
  <c r="AL6775" i="1"/>
  <c r="AL6776" i="1"/>
  <c r="AL6777" i="1"/>
  <c r="AL6778" i="1"/>
  <c r="AL6779" i="1"/>
  <c r="AL6780" i="1"/>
  <c r="AL6781" i="1"/>
  <c r="AL6782" i="1"/>
  <c r="AL6783" i="1"/>
  <c r="AL6784" i="1"/>
  <c r="AL6785" i="1"/>
  <c r="AL6786" i="1"/>
  <c r="AL6787" i="1"/>
  <c r="AL6788" i="1"/>
  <c r="AL6789" i="1"/>
  <c r="AL6790" i="1"/>
  <c r="AL6791" i="1"/>
  <c r="AL6792" i="1"/>
  <c r="AL6793" i="1"/>
  <c r="AL6794" i="1"/>
  <c r="AL6795" i="1"/>
  <c r="AL6796" i="1"/>
  <c r="AL6797" i="1"/>
  <c r="AL6798" i="1"/>
  <c r="AL6799" i="1"/>
  <c r="AL6800" i="1"/>
  <c r="AL6801" i="1"/>
  <c r="AL6802" i="1"/>
  <c r="AL6803" i="1"/>
  <c r="AL6804" i="1"/>
  <c r="AL6805" i="1"/>
  <c r="AL6806" i="1"/>
  <c r="AL6807" i="1"/>
  <c r="AL6808" i="1"/>
  <c r="AL6809" i="1"/>
  <c r="AL6810" i="1"/>
  <c r="AL6811" i="1"/>
  <c r="AL6812" i="1"/>
  <c r="AL6813" i="1"/>
  <c r="AL6814" i="1"/>
  <c r="AL6815" i="1"/>
  <c r="AL6816" i="1"/>
  <c r="AL6817" i="1"/>
  <c r="AL6818" i="1"/>
  <c r="AL6819" i="1"/>
  <c r="AL6820" i="1"/>
  <c r="AL6821" i="1"/>
  <c r="AL6822" i="1"/>
  <c r="AL6823" i="1"/>
  <c r="AL6824" i="1"/>
  <c r="AL6825" i="1"/>
  <c r="AL6826" i="1"/>
  <c r="AL6827" i="1"/>
  <c r="AL6828" i="1"/>
  <c r="AL6829" i="1"/>
  <c r="AL6830" i="1"/>
  <c r="AL6831" i="1"/>
  <c r="AL6832" i="1"/>
  <c r="AL6833" i="1"/>
  <c r="AL6834" i="1"/>
  <c r="AL6835" i="1"/>
  <c r="AL6836" i="1"/>
  <c r="AL6837" i="1"/>
  <c r="AL6838" i="1"/>
  <c r="AL6839" i="1"/>
  <c r="AL6840" i="1"/>
  <c r="AL6841" i="1"/>
  <c r="AL6842" i="1"/>
  <c r="AL6843" i="1"/>
  <c r="AL6844" i="1"/>
  <c r="AL6845" i="1"/>
  <c r="AL6846" i="1"/>
  <c r="AL6847" i="1"/>
  <c r="AM6847" i="1" s="1"/>
  <c r="AN6847" i="1" s="1"/>
  <c r="AL6848" i="1"/>
  <c r="AM6848" i="1" s="1"/>
  <c r="AN6848" i="1" s="1"/>
  <c r="AL6849" i="1"/>
  <c r="AM6849" i="1" s="1"/>
  <c r="AN6849" i="1" s="1"/>
  <c r="AL6850" i="1"/>
  <c r="AM6850" i="1" s="1"/>
  <c r="AN6850" i="1" s="1"/>
  <c r="AL6851" i="1"/>
  <c r="AM6851" i="1" s="1"/>
  <c r="AN6851" i="1" s="1"/>
  <c r="AL6852" i="1"/>
  <c r="AM6852" i="1" s="1"/>
  <c r="AN6852" i="1" s="1"/>
  <c r="AL6853" i="1"/>
  <c r="AM6853" i="1" s="1"/>
  <c r="AN6853" i="1" s="1"/>
  <c r="AL6854" i="1"/>
  <c r="AM6854" i="1" s="1"/>
  <c r="AN6854" i="1" s="1"/>
  <c r="AL6855" i="1"/>
  <c r="AM6855" i="1" s="1"/>
  <c r="AN6855" i="1" s="1"/>
  <c r="AL6856" i="1"/>
  <c r="AM6856" i="1" s="1"/>
  <c r="AN6856" i="1" s="1"/>
  <c r="AL6857" i="1"/>
  <c r="AM6857" i="1" s="1"/>
  <c r="AN6857" i="1" s="1"/>
  <c r="AL6858" i="1"/>
  <c r="AM6858" i="1" s="1"/>
  <c r="AN6858" i="1" s="1"/>
  <c r="AL6859" i="1"/>
  <c r="AM6859" i="1" s="1"/>
  <c r="AN6859" i="1" s="1"/>
  <c r="AL6860" i="1"/>
  <c r="AM6860" i="1" s="1"/>
  <c r="AN6860" i="1" s="1"/>
  <c r="AL6861" i="1"/>
  <c r="AM6861" i="1" s="1"/>
  <c r="AN6861" i="1" s="1"/>
  <c r="AL6862" i="1"/>
  <c r="AM6862" i="1" s="1"/>
  <c r="AN6862" i="1" s="1"/>
  <c r="AL6863" i="1"/>
  <c r="AM6863" i="1" s="1"/>
  <c r="AN6863" i="1" s="1"/>
  <c r="AL6864" i="1"/>
  <c r="AM6864" i="1" s="1"/>
  <c r="AN6864" i="1" s="1"/>
  <c r="AL6865" i="1"/>
  <c r="AM6865" i="1" s="1"/>
  <c r="AN6865" i="1" s="1"/>
  <c r="AL6866" i="1"/>
  <c r="AM6866" i="1" s="1"/>
  <c r="AN6866" i="1" s="1"/>
  <c r="AL6867" i="1"/>
  <c r="AM6867" i="1" s="1"/>
  <c r="AN6867" i="1" s="1"/>
  <c r="AL6868" i="1"/>
  <c r="AM6868" i="1" s="1"/>
  <c r="AN6868" i="1" s="1"/>
  <c r="AL6869" i="1"/>
  <c r="AM6869" i="1" s="1"/>
  <c r="AN6869" i="1" s="1"/>
  <c r="AL6870" i="1"/>
  <c r="AM6870" i="1" s="1"/>
  <c r="AN6870" i="1" s="1"/>
  <c r="AL6871" i="1"/>
  <c r="AM6871" i="1" s="1"/>
  <c r="AN6871" i="1" s="1"/>
  <c r="AL6872" i="1"/>
  <c r="AM6872" i="1" s="1"/>
  <c r="AN6872" i="1" s="1"/>
  <c r="AL6873" i="1"/>
  <c r="AM6873" i="1" s="1"/>
  <c r="AN6873" i="1" s="1"/>
  <c r="AL6874" i="1"/>
  <c r="AM6874" i="1" s="1"/>
  <c r="AN6874" i="1" s="1"/>
  <c r="AL6875" i="1"/>
  <c r="AL6876" i="1"/>
  <c r="AM6876" i="1" s="1"/>
  <c r="AN6876" i="1" s="1"/>
  <c r="AL6877" i="1"/>
  <c r="AM6877" i="1" s="1"/>
  <c r="AN6877" i="1" s="1"/>
  <c r="AL6878" i="1"/>
  <c r="AM6878" i="1" s="1"/>
  <c r="AN6878" i="1" s="1"/>
  <c r="AL6879" i="1"/>
  <c r="AM6879" i="1" s="1"/>
  <c r="AN6879" i="1" s="1"/>
  <c r="AL6880" i="1"/>
  <c r="AM6880" i="1" s="1"/>
  <c r="AN6880" i="1" s="1"/>
  <c r="AL6881" i="1"/>
  <c r="AM6881" i="1" s="1"/>
  <c r="AN6881" i="1" s="1"/>
  <c r="AL6882" i="1"/>
  <c r="AM6882" i="1" s="1"/>
  <c r="AN6882" i="1" s="1"/>
  <c r="AL6883" i="1"/>
  <c r="AM6883" i="1" s="1"/>
  <c r="AN6883" i="1" s="1"/>
  <c r="AL6884" i="1"/>
  <c r="AM6884" i="1" s="1"/>
  <c r="AN6884" i="1" s="1"/>
  <c r="AL6885" i="1"/>
  <c r="AM6885" i="1" s="1"/>
  <c r="AN6885" i="1" s="1"/>
  <c r="AL6886" i="1"/>
  <c r="AM6886" i="1" s="1"/>
  <c r="AN6886" i="1" s="1"/>
  <c r="AL6887" i="1"/>
  <c r="AM6887" i="1" s="1"/>
  <c r="AN6887" i="1" s="1"/>
  <c r="AL6888" i="1"/>
  <c r="AM6888" i="1" s="1"/>
  <c r="AN6888" i="1" s="1"/>
  <c r="AL6889" i="1"/>
  <c r="AM6889" i="1" s="1"/>
  <c r="AN6889" i="1" s="1"/>
  <c r="AL6890" i="1"/>
  <c r="AM6890" i="1" s="1"/>
  <c r="AN6890" i="1" s="1"/>
  <c r="AL6891" i="1"/>
  <c r="AM6891" i="1" s="1"/>
  <c r="AN6891" i="1" s="1"/>
  <c r="AL6892" i="1"/>
  <c r="AM6892" i="1" s="1"/>
  <c r="AN6892" i="1" s="1"/>
  <c r="AL6893" i="1"/>
  <c r="AM6893" i="1" s="1"/>
  <c r="AN6893" i="1" s="1"/>
  <c r="AL6894" i="1"/>
  <c r="AM6894" i="1" s="1"/>
  <c r="AN6894" i="1" s="1"/>
  <c r="AL6895" i="1"/>
  <c r="AM6895" i="1" s="1"/>
  <c r="AN6895" i="1" s="1"/>
  <c r="AL6896" i="1"/>
  <c r="AM6896" i="1" s="1"/>
  <c r="AN6896" i="1" s="1"/>
  <c r="AL6897" i="1"/>
  <c r="AM6897" i="1" s="1"/>
  <c r="AN6897" i="1" s="1"/>
  <c r="AL6898" i="1"/>
  <c r="AM6898" i="1" s="1"/>
  <c r="AN6898" i="1" s="1"/>
  <c r="AL6899" i="1"/>
  <c r="AM6899" i="1" s="1"/>
  <c r="AN6899" i="1" s="1"/>
  <c r="AL6900" i="1"/>
  <c r="AM6900" i="1" s="1"/>
  <c r="AN6900" i="1" s="1"/>
  <c r="AL6901" i="1"/>
  <c r="AM6901" i="1" s="1"/>
  <c r="AN6901" i="1" s="1"/>
  <c r="AL6902" i="1"/>
  <c r="AM6902" i="1" s="1"/>
  <c r="AN6902" i="1" s="1"/>
  <c r="AL6903" i="1"/>
  <c r="AM6903" i="1" s="1"/>
  <c r="AN6903" i="1" s="1"/>
  <c r="AL6904" i="1"/>
  <c r="AM6904" i="1" s="1"/>
  <c r="AN6904" i="1" s="1"/>
  <c r="AL6905" i="1"/>
  <c r="AM6905" i="1" s="1"/>
  <c r="AN6905" i="1" s="1"/>
  <c r="AL6906" i="1"/>
  <c r="AM6906" i="1" s="1"/>
  <c r="AN6906" i="1" s="1"/>
  <c r="AL6907" i="1"/>
  <c r="AM6907" i="1" s="1"/>
  <c r="AN6907" i="1" s="1"/>
  <c r="AL6908" i="1"/>
  <c r="AM6908" i="1" s="1"/>
  <c r="AN6908" i="1" s="1"/>
  <c r="AL6909" i="1"/>
  <c r="AM6909" i="1" s="1"/>
  <c r="AN6909" i="1" s="1"/>
  <c r="AL6910" i="1"/>
  <c r="AM6910" i="1" s="1"/>
  <c r="AN6910" i="1" s="1"/>
  <c r="AL6911" i="1"/>
  <c r="AM6911" i="1" s="1"/>
  <c r="AN6911" i="1" s="1"/>
  <c r="AL6912" i="1"/>
  <c r="AM6912" i="1" s="1"/>
  <c r="AN6912" i="1" s="1"/>
  <c r="AL6913" i="1"/>
  <c r="AM6913" i="1" s="1"/>
  <c r="AN6913" i="1" s="1"/>
  <c r="AL6914" i="1"/>
  <c r="AM6914" i="1" s="1"/>
  <c r="AN6914" i="1" s="1"/>
  <c r="AL6915" i="1"/>
  <c r="AM6915" i="1" s="1"/>
  <c r="AN6915" i="1" s="1"/>
  <c r="AL6916" i="1"/>
  <c r="AL6917" i="1"/>
  <c r="AL6918" i="1"/>
  <c r="AL6919" i="1"/>
  <c r="AL6920" i="1"/>
  <c r="AL6921" i="1"/>
  <c r="AL6922" i="1"/>
  <c r="AL6923" i="1"/>
  <c r="AL6924" i="1"/>
  <c r="AL6925" i="1"/>
  <c r="AL6926" i="1"/>
  <c r="AL6927" i="1"/>
  <c r="AL6928" i="1"/>
  <c r="AL6929" i="1"/>
  <c r="AL6930" i="1"/>
  <c r="AL6931" i="1"/>
  <c r="AL6932" i="1"/>
  <c r="AM6932" i="1" s="1"/>
  <c r="AN6932" i="1" s="1"/>
  <c r="AL6933" i="1"/>
  <c r="AL6934" i="1"/>
  <c r="AL6935" i="1"/>
  <c r="AL6936" i="1"/>
  <c r="AM6936" i="1" s="1"/>
  <c r="AN6936" i="1" s="1"/>
  <c r="AL6937" i="1"/>
  <c r="AL6938" i="1"/>
  <c r="AL6939" i="1"/>
  <c r="AM6939" i="1" s="1"/>
  <c r="AN6939" i="1" s="1"/>
  <c r="AL6940" i="1"/>
  <c r="AM6940" i="1" s="1"/>
  <c r="AN6940" i="1" s="1"/>
  <c r="AL6941" i="1"/>
  <c r="AM6941" i="1" s="1"/>
  <c r="AN6941" i="1" s="1"/>
  <c r="AL6942" i="1"/>
  <c r="AM6942" i="1" s="1"/>
  <c r="AN6942" i="1" s="1"/>
  <c r="AL6943" i="1"/>
  <c r="AM6943" i="1" s="1"/>
  <c r="AN6943" i="1" s="1"/>
  <c r="AL6944" i="1"/>
  <c r="AM6944" i="1" s="1"/>
  <c r="AN6944" i="1" s="1"/>
  <c r="AL6945" i="1"/>
  <c r="AM6945" i="1" s="1"/>
  <c r="AN6945" i="1" s="1"/>
  <c r="AL6946" i="1"/>
  <c r="AM6946" i="1" s="1"/>
  <c r="AN6946" i="1" s="1"/>
  <c r="AL6947" i="1"/>
  <c r="AM6947" i="1" s="1"/>
  <c r="AN6947" i="1" s="1"/>
  <c r="AL6948" i="1"/>
  <c r="AM6948" i="1" s="1"/>
  <c r="AN6948" i="1" s="1"/>
  <c r="AL6949" i="1"/>
  <c r="AM6949" i="1" s="1"/>
  <c r="AN6949" i="1" s="1"/>
  <c r="AL6950" i="1"/>
  <c r="AM6950" i="1" s="1"/>
  <c r="AN6950" i="1" s="1"/>
  <c r="AL6951" i="1"/>
  <c r="AM6951" i="1" s="1"/>
  <c r="AN6951" i="1" s="1"/>
  <c r="AL6952" i="1"/>
  <c r="AM6952" i="1" s="1"/>
  <c r="AN6952" i="1" s="1"/>
  <c r="AL6953" i="1"/>
  <c r="AM6953" i="1" s="1"/>
  <c r="AN6953" i="1" s="1"/>
  <c r="AL6954" i="1"/>
  <c r="AM6954" i="1" s="1"/>
  <c r="AN6954" i="1" s="1"/>
  <c r="AL6955" i="1"/>
  <c r="AM6955" i="1" s="1"/>
  <c r="AN6955" i="1" s="1"/>
  <c r="AL6956" i="1"/>
  <c r="AM6956" i="1" s="1"/>
  <c r="AN6956" i="1" s="1"/>
  <c r="AL6957" i="1"/>
  <c r="AM6957" i="1" s="1"/>
  <c r="AN6957" i="1" s="1"/>
  <c r="AL6958" i="1"/>
  <c r="AM6958" i="1" s="1"/>
  <c r="AN6958" i="1" s="1"/>
  <c r="AL6959" i="1"/>
  <c r="AM6959" i="1" s="1"/>
  <c r="AN6959" i="1" s="1"/>
  <c r="AL6960" i="1"/>
  <c r="AM6960" i="1" s="1"/>
  <c r="AN6960" i="1" s="1"/>
  <c r="AL6961" i="1"/>
  <c r="AM6961" i="1" s="1"/>
  <c r="AN6961" i="1" s="1"/>
  <c r="AL6962" i="1"/>
  <c r="AM6962" i="1" s="1"/>
  <c r="AN6962" i="1" s="1"/>
  <c r="AL6963" i="1"/>
  <c r="AM6963" i="1" s="1"/>
  <c r="AN6963" i="1" s="1"/>
  <c r="AL6964" i="1"/>
  <c r="AM6964" i="1" s="1"/>
  <c r="AN6964" i="1" s="1"/>
  <c r="AL6965" i="1"/>
  <c r="AM6965" i="1" s="1"/>
  <c r="AN6965" i="1" s="1"/>
  <c r="AL6966" i="1"/>
  <c r="AM6966" i="1" s="1"/>
  <c r="AN6966" i="1" s="1"/>
  <c r="AL6967" i="1"/>
  <c r="AM6967" i="1" s="1"/>
  <c r="AN6967" i="1" s="1"/>
  <c r="AL6968" i="1"/>
  <c r="AM6968" i="1" s="1"/>
  <c r="AN6968" i="1" s="1"/>
  <c r="AL6969" i="1"/>
  <c r="AM6969" i="1" s="1"/>
  <c r="AN6969" i="1" s="1"/>
  <c r="AL6970" i="1"/>
  <c r="AM6970" i="1" s="1"/>
  <c r="AN6970" i="1" s="1"/>
  <c r="AL6971" i="1"/>
  <c r="AM6971" i="1" s="1"/>
  <c r="AN6971" i="1" s="1"/>
  <c r="AL6972" i="1"/>
  <c r="AM6972" i="1" s="1"/>
  <c r="AN6972" i="1" s="1"/>
  <c r="AL6973" i="1"/>
  <c r="AM6973" i="1" s="1"/>
  <c r="AN6973" i="1" s="1"/>
  <c r="AL6974" i="1"/>
  <c r="AM6974" i="1" s="1"/>
  <c r="AN6974" i="1" s="1"/>
  <c r="AL6975" i="1"/>
  <c r="AM6975" i="1" s="1"/>
  <c r="AN6975" i="1" s="1"/>
  <c r="AL6976" i="1"/>
  <c r="AM6976" i="1" s="1"/>
  <c r="AN6976" i="1" s="1"/>
  <c r="AL6977" i="1"/>
  <c r="AM6977" i="1" s="1"/>
  <c r="AN6977" i="1" s="1"/>
  <c r="AL6978" i="1"/>
  <c r="AM6978" i="1" s="1"/>
  <c r="AN6978" i="1" s="1"/>
  <c r="AL6979" i="1"/>
  <c r="AM6979" i="1" s="1"/>
  <c r="AN6979" i="1" s="1"/>
  <c r="AL6980" i="1"/>
  <c r="AM6980" i="1" s="1"/>
  <c r="AN6980" i="1" s="1"/>
  <c r="AL6981" i="1"/>
  <c r="AM6981" i="1" s="1"/>
  <c r="AN6981" i="1" s="1"/>
  <c r="AL6982" i="1"/>
  <c r="AM6982" i="1" s="1"/>
  <c r="AN6982" i="1" s="1"/>
  <c r="AL6983" i="1"/>
  <c r="AM6983" i="1" s="1"/>
  <c r="AN6983" i="1" s="1"/>
  <c r="AL6984" i="1"/>
  <c r="AM6984" i="1" s="1"/>
  <c r="AN6984" i="1" s="1"/>
  <c r="AL6985" i="1"/>
  <c r="AM6985" i="1" s="1"/>
  <c r="AN6985" i="1" s="1"/>
  <c r="AL6986" i="1"/>
  <c r="AM6986" i="1" s="1"/>
  <c r="AN6986" i="1" s="1"/>
  <c r="AL6987" i="1"/>
  <c r="AM6987" i="1" s="1"/>
  <c r="AN6987" i="1" s="1"/>
  <c r="AL6988" i="1"/>
  <c r="AM6988" i="1" s="1"/>
  <c r="AN6988" i="1" s="1"/>
  <c r="AL6989" i="1"/>
  <c r="AM6989" i="1" s="1"/>
  <c r="AN6989" i="1" s="1"/>
  <c r="AL6990" i="1"/>
  <c r="AM6990" i="1" s="1"/>
  <c r="AN6990" i="1" s="1"/>
  <c r="AL6991" i="1"/>
  <c r="AM6991" i="1" s="1"/>
  <c r="AN6991" i="1" s="1"/>
  <c r="AL6992" i="1"/>
  <c r="AM6992" i="1" s="1"/>
  <c r="AN6992" i="1" s="1"/>
  <c r="AL6993" i="1"/>
  <c r="AM6993" i="1" s="1"/>
  <c r="AN6993" i="1" s="1"/>
  <c r="AL6994" i="1"/>
  <c r="AM6994" i="1" s="1"/>
  <c r="AN6994" i="1" s="1"/>
  <c r="AL6995" i="1"/>
  <c r="AM6995" i="1" s="1"/>
  <c r="AN6995" i="1" s="1"/>
  <c r="AL6996" i="1"/>
  <c r="AM6996" i="1" s="1"/>
  <c r="AN6996" i="1" s="1"/>
  <c r="AL6997" i="1"/>
  <c r="AM6997" i="1" s="1"/>
  <c r="AN6997" i="1" s="1"/>
  <c r="AL6998" i="1"/>
  <c r="AM6998" i="1" s="1"/>
  <c r="AN6998" i="1" s="1"/>
  <c r="AL6999" i="1"/>
  <c r="AM6999" i="1" s="1"/>
  <c r="AN6999" i="1" s="1"/>
  <c r="AL7000" i="1"/>
  <c r="AM7000" i="1" s="1"/>
  <c r="AN7000" i="1" s="1"/>
  <c r="AL7001" i="1"/>
  <c r="AM7001" i="1" s="1"/>
  <c r="AN7001" i="1" s="1"/>
  <c r="AL7002" i="1"/>
  <c r="AM7002" i="1" s="1"/>
  <c r="AN7002" i="1" s="1"/>
  <c r="AL7003" i="1"/>
  <c r="AM7003" i="1" s="1"/>
  <c r="AN7003" i="1" s="1"/>
  <c r="AL7004" i="1"/>
  <c r="AM7004" i="1" s="1"/>
  <c r="AN7004" i="1" s="1"/>
  <c r="AL7005" i="1"/>
  <c r="AM7005" i="1" s="1"/>
  <c r="AN7005" i="1" s="1"/>
  <c r="AL7006" i="1"/>
  <c r="AM7006" i="1" s="1"/>
  <c r="AN7006" i="1" s="1"/>
  <c r="AL7007" i="1"/>
  <c r="AM7007" i="1" s="1"/>
  <c r="AN7007" i="1" s="1"/>
  <c r="AL7008" i="1"/>
  <c r="AM7008" i="1" s="1"/>
  <c r="AN7008" i="1" s="1"/>
  <c r="AL7009" i="1"/>
  <c r="AM7009" i="1" s="1"/>
  <c r="AN7009" i="1" s="1"/>
  <c r="AL7010" i="1"/>
  <c r="AM7010" i="1" s="1"/>
  <c r="AN7010" i="1" s="1"/>
  <c r="AL7011" i="1"/>
  <c r="AM7011" i="1" s="1"/>
  <c r="AN7011" i="1" s="1"/>
  <c r="AL7012" i="1"/>
  <c r="AM7012" i="1" s="1"/>
  <c r="AN7012" i="1" s="1"/>
  <c r="AL7013" i="1"/>
  <c r="AM7013" i="1" s="1"/>
  <c r="AN7013" i="1" s="1"/>
  <c r="AL7014" i="1"/>
  <c r="AM7014" i="1" s="1"/>
  <c r="AN7014" i="1" s="1"/>
  <c r="AL7015" i="1"/>
  <c r="AM7015" i="1" s="1"/>
  <c r="AN7015" i="1" s="1"/>
  <c r="AL7016" i="1"/>
  <c r="AM7016" i="1" s="1"/>
  <c r="AN7016" i="1" s="1"/>
  <c r="AL7017" i="1"/>
  <c r="AM7017" i="1" s="1"/>
  <c r="AN7017" i="1" s="1"/>
  <c r="AL7018" i="1"/>
  <c r="AM7018" i="1" s="1"/>
  <c r="AN7018" i="1" s="1"/>
  <c r="AL7019" i="1"/>
  <c r="AM7019" i="1" s="1"/>
  <c r="AN7019" i="1" s="1"/>
  <c r="AL7020" i="1"/>
  <c r="AM7020" i="1" s="1"/>
  <c r="AN7020" i="1" s="1"/>
  <c r="AL7021" i="1"/>
  <c r="AM7021" i="1" s="1"/>
  <c r="AN7021" i="1" s="1"/>
  <c r="AL7022" i="1"/>
  <c r="AM7022" i="1" s="1"/>
  <c r="AN7022" i="1" s="1"/>
  <c r="AL7023" i="1"/>
  <c r="AM7023" i="1" s="1"/>
  <c r="AN7023" i="1" s="1"/>
  <c r="AL7024" i="1"/>
  <c r="AM7024" i="1" s="1"/>
  <c r="AN7024" i="1" s="1"/>
  <c r="AL7025" i="1"/>
  <c r="AM7025" i="1" s="1"/>
  <c r="AN7025" i="1" s="1"/>
  <c r="AL7026" i="1"/>
  <c r="AM7026" i="1" s="1"/>
  <c r="AN7026" i="1" s="1"/>
  <c r="AL7027" i="1"/>
  <c r="AM7027" i="1" s="1"/>
  <c r="AN7027" i="1" s="1"/>
  <c r="AL7028" i="1"/>
  <c r="AM7028" i="1" s="1"/>
  <c r="AN7028" i="1" s="1"/>
  <c r="AL7029" i="1"/>
  <c r="AM7029" i="1" s="1"/>
  <c r="AN7029" i="1" s="1"/>
  <c r="AL7030" i="1"/>
  <c r="AM7030" i="1" s="1"/>
  <c r="AN7030" i="1" s="1"/>
  <c r="AL7031" i="1"/>
  <c r="AM7031" i="1" s="1"/>
  <c r="AN7031" i="1" s="1"/>
  <c r="AL7032" i="1"/>
  <c r="AM7032" i="1" s="1"/>
  <c r="AN7032" i="1" s="1"/>
  <c r="AL7033" i="1"/>
  <c r="AM7033" i="1" s="1"/>
  <c r="AN7033" i="1" s="1"/>
  <c r="AL7034" i="1"/>
  <c r="AM7034" i="1" s="1"/>
  <c r="AN7034" i="1" s="1"/>
  <c r="AL7035" i="1"/>
  <c r="AM7035" i="1" s="1"/>
  <c r="AN7035" i="1" s="1"/>
  <c r="AL7036" i="1"/>
  <c r="AM7036" i="1" s="1"/>
  <c r="AN7036" i="1" s="1"/>
  <c r="AL7037" i="1"/>
  <c r="AM7037" i="1" s="1"/>
  <c r="AN7037" i="1" s="1"/>
  <c r="AL7038" i="1"/>
  <c r="AM7038" i="1" s="1"/>
  <c r="AN7038" i="1" s="1"/>
  <c r="AL7039" i="1"/>
  <c r="AM7039" i="1" s="1"/>
  <c r="AN7039" i="1" s="1"/>
  <c r="AL7040" i="1"/>
  <c r="AM7040" i="1" s="1"/>
  <c r="AN7040" i="1" s="1"/>
  <c r="AL7041" i="1"/>
  <c r="AM7041" i="1" s="1"/>
  <c r="AN7041" i="1" s="1"/>
  <c r="AL7042" i="1"/>
  <c r="AM7042" i="1" s="1"/>
  <c r="AN7042" i="1" s="1"/>
  <c r="AL7043" i="1"/>
  <c r="AM7043" i="1" s="1"/>
  <c r="AN7043" i="1" s="1"/>
  <c r="AL7044" i="1"/>
  <c r="AM7044" i="1" s="1"/>
  <c r="AN7044" i="1" s="1"/>
  <c r="AL7045" i="1"/>
  <c r="AM7045" i="1" s="1"/>
  <c r="AN7045" i="1" s="1"/>
  <c r="AL7046" i="1"/>
  <c r="AM7046" i="1" s="1"/>
  <c r="AN7046" i="1" s="1"/>
  <c r="AL7047" i="1"/>
  <c r="AM7047" i="1" s="1"/>
  <c r="AN7047" i="1" s="1"/>
  <c r="AL7048" i="1"/>
  <c r="AM7048" i="1" s="1"/>
  <c r="AN7048" i="1" s="1"/>
  <c r="AL7049" i="1"/>
  <c r="AM7049" i="1" s="1"/>
  <c r="AN7049" i="1" s="1"/>
  <c r="AL7050" i="1"/>
  <c r="AM7050" i="1" s="1"/>
  <c r="AN7050" i="1" s="1"/>
  <c r="AL7051" i="1"/>
  <c r="AM7051" i="1" s="1"/>
  <c r="AN7051" i="1" s="1"/>
  <c r="AL7052" i="1"/>
  <c r="AM7052" i="1" s="1"/>
  <c r="AN7052" i="1" s="1"/>
  <c r="AL7053" i="1"/>
  <c r="AM7053" i="1" s="1"/>
  <c r="AN7053" i="1" s="1"/>
  <c r="AL7054" i="1"/>
  <c r="AM7054" i="1" s="1"/>
  <c r="AN7054" i="1" s="1"/>
  <c r="AL7055" i="1"/>
  <c r="AM7055" i="1" s="1"/>
  <c r="AN7055" i="1" s="1"/>
  <c r="AL7056" i="1"/>
  <c r="AM7056" i="1" s="1"/>
  <c r="AN7056" i="1" s="1"/>
  <c r="AL7057" i="1"/>
  <c r="AM7057" i="1" s="1"/>
  <c r="AN7057" i="1" s="1"/>
  <c r="AL7058" i="1"/>
  <c r="AM7058" i="1" s="1"/>
  <c r="AN7058" i="1" s="1"/>
  <c r="AL7059" i="1"/>
  <c r="AM7059" i="1" s="1"/>
  <c r="AN7059" i="1" s="1"/>
  <c r="AL7060" i="1"/>
  <c r="AM7060" i="1" s="1"/>
  <c r="AN7060" i="1" s="1"/>
  <c r="AL7061" i="1"/>
  <c r="AM7061" i="1" s="1"/>
  <c r="AN7061" i="1" s="1"/>
  <c r="AL7062" i="1"/>
  <c r="AM7062" i="1" s="1"/>
  <c r="AN7062" i="1" s="1"/>
  <c r="AL7063" i="1"/>
  <c r="AM7063" i="1" s="1"/>
  <c r="AN7063" i="1" s="1"/>
  <c r="AL7064" i="1"/>
  <c r="AM7064" i="1" s="1"/>
  <c r="AN7064" i="1" s="1"/>
  <c r="AL7065" i="1"/>
  <c r="AM7065" i="1" s="1"/>
  <c r="AN7065" i="1" s="1"/>
  <c r="AL7066" i="1"/>
  <c r="AM7066" i="1" s="1"/>
  <c r="AN7066" i="1" s="1"/>
  <c r="AL7067" i="1"/>
  <c r="AM7067" i="1" s="1"/>
  <c r="AN7067" i="1" s="1"/>
  <c r="AL7068" i="1"/>
  <c r="AM7068" i="1" s="1"/>
  <c r="AN7068" i="1" s="1"/>
  <c r="AL7069" i="1"/>
  <c r="AM7069" i="1" s="1"/>
  <c r="AN7069" i="1" s="1"/>
  <c r="AL7070" i="1"/>
  <c r="AM7070" i="1" s="1"/>
  <c r="AN7070" i="1" s="1"/>
  <c r="AL7071" i="1"/>
  <c r="AM7071" i="1" s="1"/>
  <c r="AN7071" i="1" s="1"/>
  <c r="AL7072" i="1"/>
  <c r="AM7072" i="1" s="1"/>
  <c r="AN7072" i="1" s="1"/>
  <c r="AL7073" i="1"/>
  <c r="AM7073" i="1" s="1"/>
  <c r="AN7073" i="1" s="1"/>
  <c r="AL7074" i="1"/>
  <c r="AM7074" i="1" s="1"/>
  <c r="AN7074" i="1" s="1"/>
  <c r="AL7075" i="1"/>
  <c r="AM7075" i="1" s="1"/>
  <c r="AN7075" i="1" s="1"/>
  <c r="AL7076" i="1"/>
  <c r="AM7076" i="1" s="1"/>
  <c r="AN7076" i="1" s="1"/>
  <c r="AL7077" i="1"/>
  <c r="AM7077" i="1" s="1"/>
  <c r="AN7077" i="1" s="1"/>
  <c r="AL7078" i="1"/>
  <c r="AM7078" i="1" s="1"/>
  <c r="AN7078" i="1" s="1"/>
  <c r="AL7079" i="1"/>
  <c r="AM7079" i="1" s="1"/>
  <c r="AN7079" i="1" s="1"/>
  <c r="AL7080" i="1"/>
  <c r="AM7080" i="1" s="1"/>
  <c r="AN7080" i="1" s="1"/>
  <c r="AL7081" i="1"/>
  <c r="AM7081" i="1" s="1"/>
  <c r="AN7081" i="1" s="1"/>
  <c r="AL7082" i="1"/>
  <c r="AM7082" i="1" s="1"/>
  <c r="AN7082" i="1" s="1"/>
  <c r="AL7083" i="1"/>
  <c r="AM7083" i="1" s="1"/>
  <c r="AN7083" i="1" s="1"/>
  <c r="AL7084" i="1"/>
  <c r="AM7084" i="1" s="1"/>
  <c r="AN7084" i="1" s="1"/>
  <c r="AL7085" i="1"/>
  <c r="AM7085" i="1" s="1"/>
  <c r="AN7085" i="1" s="1"/>
  <c r="AL7086" i="1"/>
  <c r="AM7086" i="1" s="1"/>
  <c r="AN7086" i="1" s="1"/>
  <c r="AL7087" i="1"/>
  <c r="AM7087" i="1" s="1"/>
  <c r="AN7087" i="1" s="1"/>
  <c r="AL7088" i="1"/>
  <c r="AM7088" i="1" s="1"/>
  <c r="AN7088" i="1" s="1"/>
  <c r="AL7089" i="1"/>
  <c r="AM7089" i="1" s="1"/>
  <c r="AN7089" i="1" s="1"/>
  <c r="AL7090" i="1"/>
  <c r="AM7090" i="1" s="1"/>
  <c r="AN7090" i="1" s="1"/>
  <c r="AL7091" i="1"/>
  <c r="AM7091" i="1" s="1"/>
  <c r="AN7091" i="1" s="1"/>
  <c r="AL7092" i="1"/>
  <c r="AM7092" i="1" s="1"/>
  <c r="AN7092" i="1" s="1"/>
  <c r="AL7093" i="1"/>
  <c r="AM7093" i="1" s="1"/>
  <c r="AN7093" i="1" s="1"/>
  <c r="AL7094" i="1"/>
  <c r="AM7094" i="1" s="1"/>
  <c r="AN7094" i="1" s="1"/>
  <c r="AL7095" i="1"/>
  <c r="AM7095" i="1" s="1"/>
  <c r="AN7095" i="1" s="1"/>
  <c r="AL7096" i="1"/>
  <c r="AM7096" i="1" s="1"/>
  <c r="AN7096" i="1" s="1"/>
  <c r="AL7097" i="1"/>
  <c r="AM7097" i="1" s="1"/>
  <c r="AN7097" i="1" s="1"/>
  <c r="AL7098" i="1"/>
  <c r="AM7098" i="1" s="1"/>
  <c r="AN7098" i="1" s="1"/>
  <c r="AL7099" i="1"/>
  <c r="AM7099" i="1" s="1"/>
  <c r="AN7099" i="1" s="1"/>
  <c r="AL7100" i="1"/>
  <c r="AM7100" i="1" s="1"/>
  <c r="AN7100" i="1" s="1"/>
  <c r="AL7101" i="1"/>
  <c r="AM7101" i="1" s="1"/>
  <c r="AN7101" i="1" s="1"/>
  <c r="AL7102" i="1"/>
  <c r="AM7102" i="1" s="1"/>
  <c r="AN7102" i="1" s="1"/>
  <c r="AL7103" i="1"/>
  <c r="AM7103" i="1" s="1"/>
  <c r="AN7103" i="1" s="1"/>
  <c r="AL7104" i="1"/>
  <c r="AM7104" i="1" s="1"/>
  <c r="AN7104" i="1" s="1"/>
  <c r="AL7105" i="1"/>
  <c r="AM7105" i="1" s="1"/>
  <c r="AN7105" i="1" s="1"/>
  <c r="AL7106" i="1"/>
  <c r="AM7106" i="1" s="1"/>
  <c r="AN7106" i="1" s="1"/>
  <c r="AL7107" i="1"/>
  <c r="AM7107" i="1" s="1"/>
  <c r="AN7107" i="1" s="1"/>
  <c r="AL7108" i="1"/>
  <c r="AM7108" i="1" s="1"/>
  <c r="AN7108" i="1" s="1"/>
  <c r="AL7109" i="1"/>
  <c r="AM7109" i="1" s="1"/>
  <c r="AN7109" i="1" s="1"/>
  <c r="AL7110" i="1"/>
  <c r="AM7110" i="1" s="1"/>
  <c r="AN7110" i="1" s="1"/>
  <c r="AL7111" i="1"/>
  <c r="AM7111" i="1" s="1"/>
  <c r="AN7111" i="1" s="1"/>
  <c r="AL7112" i="1"/>
  <c r="AM7112" i="1" s="1"/>
  <c r="AN7112" i="1" s="1"/>
  <c r="AL7113" i="1"/>
  <c r="AM7113" i="1" s="1"/>
  <c r="AN7113" i="1" s="1"/>
  <c r="AL7114" i="1"/>
  <c r="AM7114" i="1" s="1"/>
  <c r="AN7114" i="1" s="1"/>
  <c r="AL7115" i="1"/>
  <c r="AM7115" i="1" s="1"/>
  <c r="AN7115" i="1" s="1"/>
  <c r="AL7116" i="1"/>
  <c r="AM7116" i="1" s="1"/>
  <c r="AN7116" i="1" s="1"/>
  <c r="AL7117" i="1"/>
  <c r="AM7117" i="1" s="1"/>
  <c r="AN7117" i="1" s="1"/>
  <c r="AL7118" i="1"/>
  <c r="AM7118" i="1" s="1"/>
  <c r="AN7118" i="1" s="1"/>
  <c r="AL7119" i="1"/>
  <c r="AM7119" i="1" s="1"/>
  <c r="AN7119" i="1" s="1"/>
  <c r="AL7120" i="1"/>
  <c r="AM7120" i="1" s="1"/>
  <c r="AN7120" i="1" s="1"/>
  <c r="AL7121" i="1"/>
  <c r="AM7121" i="1" s="1"/>
  <c r="AN7121" i="1" s="1"/>
  <c r="AL7122" i="1"/>
  <c r="AM7122" i="1" s="1"/>
  <c r="AN7122" i="1" s="1"/>
  <c r="AL7123" i="1"/>
  <c r="AM7123" i="1" s="1"/>
  <c r="AN7123" i="1" s="1"/>
  <c r="AL7124" i="1"/>
  <c r="AM7124" i="1" s="1"/>
  <c r="AN7124" i="1" s="1"/>
  <c r="AL7125" i="1"/>
  <c r="AM7125" i="1" s="1"/>
  <c r="AN7125" i="1" s="1"/>
  <c r="AL7126" i="1"/>
  <c r="AM7126" i="1" s="1"/>
  <c r="AN7126" i="1" s="1"/>
  <c r="AL7127" i="1"/>
  <c r="AM7127" i="1" s="1"/>
  <c r="AN7127" i="1" s="1"/>
  <c r="AL7128" i="1"/>
  <c r="AM7128" i="1" s="1"/>
  <c r="AN7128" i="1" s="1"/>
  <c r="AL7129" i="1"/>
  <c r="AM7129" i="1" s="1"/>
  <c r="AN7129" i="1" s="1"/>
  <c r="AL7130" i="1"/>
  <c r="AM7130" i="1" s="1"/>
  <c r="AN7130" i="1" s="1"/>
  <c r="AL7131" i="1"/>
  <c r="AM7131" i="1" s="1"/>
  <c r="AN7131" i="1" s="1"/>
  <c r="AL7132" i="1"/>
  <c r="AM7132" i="1" s="1"/>
  <c r="AN7132" i="1" s="1"/>
  <c r="AL7133" i="1"/>
  <c r="AM7133" i="1" s="1"/>
  <c r="AN7133" i="1" s="1"/>
  <c r="AL7134" i="1"/>
  <c r="AM7134" i="1" s="1"/>
  <c r="AN7134" i="1" s="1"/>
  <c r="AL7135" i="1"/>
  <c r="AM7135" i="1" s="1"/>
  <c r="AN7135" i="1" s="1"/>
  <c r="AL7136" i="1"/>
  <c r="AM7136" i="1" s="1"/>
  <c r="AN7136" i="1" s="1"/>
  <c r="AL7137" i="1"/>
  <c r="AM7137" i="1" s="1"/>
  <c r="AN7137" i="1" s="1"/>
  <c r="AL7138" i="1"/>
  <c r="AM7138" i="1" s="1"/>
  <c r="AN7138" i="1" s="1"/>
  <c r="AL7139" i="1"/>
  <c r="AM7139" i="1" s="1"/>
  <c r="AN7139" i="1" s="1"/>
  <c r="AL7140" i="1"/>
  <c r="AM7140" i="1" s="1"/>
  <c r="AN7140" i="1" s="1"/>
  <c r="AL7141" i="1"/>
  <c r="AM7141" i="1" s="1"/>
  <c r="AN7141" i="1" s="1"/>
  <c r="AL7142" i="1"/>
  <c r="AM7142" i="1" s="1"/>
  <c r="AN7142" i="1" s="1"/>
  <c r="AL7143" i="1"/>
  <c r="AM7143" i="1" s="1"/>
  <c r="AN7143" i="1" s="1"/>
  <c r="AL7144" i="1"/>
  <c r="AM7144" i="1" s="1"/>
  <c r="AN7144" i="1" s="1"/>
  <c r="AL7145" i="1"/>
  <c r="AM7145" i="1" s="1"/>
  <c r="AN7145" i="1" s="1"/>
  <c r="AL7146" i="1"/>
  <c r="AM7146" i="1" s="1"/>
  <c r="AN7146" i="1" s="1"/>
  <c r="AL7147" i="1"/>
  <c r="AM7147" i="1" s="1"/>
  <c r="AN7147" i="1" s="1"/>
  <c r="AL7148" i="1"/>
  <c r="AM7148" i="1" s="1"/>
  <c r="AN7148" i="1" s="1"/>
  <c r="AL7149" i="1"/>
  <c r="AM7149" i="1" s="1"/>
  <c r="AN7149" i="1" s="1"/>
  <c r="AL7150" i="1"/>
  <c r="AM7150" i="1" s="1"/>
  <c r="AN7150" i="1" s="1"/>
  <c r="AL7151" i="1"/>
  <c r="AM7151" i="1" s="1"/>
  <c r="AN7151" i="1" s="1"/>
  <c r="AL7152" i="1"/>
  <c r="AM7152" i="1" s="1"/>
  <c r="AN7152" i="1" s="1"/>
  <c r="AL7153" i="1"/>
  <c r="AM7153" i="1" s="1"/>
  <c r="AN7153" i="1" s="1"/>
  <c r="AL7154" i="1"/>
  <c r="AM7154" i="1" s="1"/>
  <c r="AN7154" i="1" s="1"/>
  <c r="AL7155" i="1"/>
  <c r="AM7155" i="1" s="1"/>
  <c r="AN7155" i="1" s="1"/>
  <c r="AL7156" i="1"/>
  <c r="AM7156" i="1" s="1"/>
  <c r="AN7156" i="1" s="1"/>
  <c r="AL7157" i="1"/>
  <c r="AM7157" i="1" s="1"/>
  <c r="AN7157" i="1" s="1"/>
  <c r="AL7158" i="1"/>
  <c r="AM7158" i="1" s="1"/>
  <c r="AN7158" i="1" s="1"/>
  <c r="AL7159" i="1"/>
  <c r="AM7159" i="1" s="1"/>
  <c r="AN7159" i="1" s="1"/>
  <c r="AL7160" i="1"/>
  <c r="AM7160" i="1" s="1"/>
  <c r="AN7160" i="1" s="1"/>
  <c r="AL7161" i="1"/>
  <c r="AM7161" i="1" s="1"/>
  <c r="AN7161" i="1" s="1"/>
  <c r="AL7162" i="1"/>
  <c r="AM7162" i="1" s="1"/>
  <c r="AN7162" i="1" s="1"/>
  <c r="AL7163" i="1"/>
  <c r="AM7163" i="1" s="1"/>
  <c r="AN7163" i="1" s="1"/>
  <c r="AL7164" i="1"/>
  <c r="AM7164" i="1" s="1"/>
  <c r="AN7164" i="1" s="1"/>
  <c r="AL7165" i="1"/>
  <c r="AM7165" i="1" s="1"/>
  <c r="AN7165" i="1" s="1"/>
  <c r="AL7166" i="1"/>
  <c r="AM7166" i="1" s="1"/>
  <c r="AN7166" i="1" s="1"/>
  <c r="AL7167" i="1"/>
  <c r="AM7167" i="1" s="1"/>
  <c r="AN7167" i="1" s="1"/>
  <c r="AL7168" i="1"/>
  <c r="AM7168" i="1" s="1"/>
  <c r="AN7168" i="1" s="1"/>
  <c r="AL7169" i="1"/>
  <c r="AM7169" i="1" s="1"/>
  <c r="AN7169" i="1" s="1"/>
  <c r="AL7170" i="1"/>
  <c r="AM7170" i="1" s="1"/>
  <c r="AN7170" i="1" s="1"/>
  <c r="AL7171" i="1"/>
  <c r="AM7171" i="1" s="1"/>
  <c r="AN7171" i="1" s="1"/>
  <c r="AL7172" i="1"/>
  <c r="AM7172" i="1" s="1"/>
  <c r="AN7172" i="1" s="1"/>
  <c r="AL7173" i="1"/>
  <c r="AM7173" i="1" s="1"/>
  <c r="AN7173" i="1" s="1"/>
  <c r="AL7174" i="1"/>
  <c r="AM7174" i="1" s="1"/>
  <c r="AN7174" i="1" s="1"/>
  <c r="AL7175" i="1"/>
  <c r="AM7175" i="1" s="1"/>
  <c r="AN7175" i="1" s="1"/>
  <c r="AL7176" i="1"/>
  <c r="AM7176" i="1" s="1"/>
  <c r="AN7176" i="1" s="1"/>
  <c r="AL7177" i="1"/>
  <c r="AM7177" i="1" s="1"/>
  <c r="AN7177" i="1" s="1"/>
  <c r="AL7178" i="1"/>
  <c r="AM7178" i="1" s="1"/>
  <c r="AN7178" i="1" s="1"/>
  <c r="AL7179" i="1"/>
  <c r="AM7179" i="1" s="1"/>
  <c r="AN7179" i="1" s="1"/>
  <c r="AL7180" i="1"/>
  <c r="AM7180" i="1" s="1"/>
  <c r="AN7180" i="1" s="1"/>
  <c r="AL7181" i="1"/>
  <c r="AM7181" i="1" s="1"/>
  <c r="AN7181" i="1" s="1"/>
  <c r="AL7182" i="1"/>
  <c r="AM7182" i="1" s="1"/>
  <c r="AN7182" i="1" s="1"/>
  <c r="AL7183" i="1"/>
  <c r="AM7183" i="1" s="1"/>
  <c r="AN7183" i="1" s="1"/>
  <c r="AL7184" i="1"/>
  <c r="AM7184" i="1" s="1"/>
  <c r="AN7184" i="1" s="1"/>
  <c r="AL7185" i="1"/>
  <c r="AM7185" i="1" s="1"/>
  <c r="AN7185" i="1" s="1"/>
  <c r="AL7186" i="1"/>
  <c r="AM7186" i="1" s="1"/>
  <c r="AN7186" i="1" s="1"/>
  <c r="AL7187" i="1"/>
  <c r="AM7187" i="1" s="1"/>
  <c r="AN7187" i="1" s="1"/>
  <c r="AL7188" i="1"/>
  <c r="AM7188" i="1" s="1"/>
  <c r="AN7188" i="1" s="1"/>
  <c r="AL7189" i="1"/>
  <c r="AM7189" i="1" s="1"/>
  <c r="AN7189" i="1" s="1"/>
  <c r="AL7190" i="1"/>
  <c r="AM7190" i="1" s="1"/>
  <c r="AN7190" i="1" s="1"/>
  <c r="AL7191" i="1"/>
  <c r="AM7191" i="1" s="1"/>
  <c r="AN7191" i="1" s="1"/>
  <c r="AL7192" i="1"/>
  <c r="AM7192" i="1" s="1"/>
  <c r="AN7192" i="1" s="1"/>
  <c r="AL7193" i="1"/>
  <c r="AM7193" i="1" s="1"/>
  <c r="AN7193" i="1" s="1"/>
  <c r="AL7194" i="1"/>
  <c r="AM7194" i="1" s="1"/>
  <c r="AN7194" i="1" s="1"/>
  <c r="AL7195" i="1"/>
  <c r="AM7195" i="1" s="1"/>
  <c r="AN7195" i="1" s="1"/>
  <c r="AL7196" i="1"/>
  <c r="AM7196" i="1" s="1"/>
  <c r="AN7196" i="1" s="1"/>
  <c r="AL7197" i="1"/>
  <c r="AM7197" i="1" s="1"/>
  <c r="AN7197" i="1" s="1"/>
  <c r="AL7198" i="1"/>
  <c r="AM7198" i="1" s="1"/>
  <c r="AN7198" i="1" s="1"/>
  <c r="AL7199" i="1"/>
  <c r="AM7199" i="1" s="1"/>
  <c r="AN7199" i="1" s="1"/>
  <c r="AL7200" i="1"/>
  <c r="AM7200" i="1" s="1"/>
  <c r="AN7200" i="1" s="1"/>
  <c r="AL7201" i="1"/>
  <c r="AM7201" i="1" s="1"/>
  <c r="AN7201" i="1" s="1"/>
  <c r="AL7202" i="1"/>
  <c r="AM7202" i="1" s="1"/>
  <c r="AN7202" i="1" s="1"/>
  <c r="AL7203" i="1"/>
  <c r="AM7203" i="1" s="1"/>
  <c r="AN7203" i="1" s="1"/>
  <c r="AL7204" i="1"/>
  <c r="AM7204" i="1" s="1"/>
  <c r="AN7204" i="1" s="1"/>
  <c r="AL7205" i="1"/>
  <c r="AM7205" i="1" s="1"/>
  <c r="AN7205" i="1" s="1"/>
  <c r="AL7206" i="1"/>
  <c r="AM7206" i="1" s="1"/>
  <c r="AN7206" i="1" s="1"/>
  <c r="AL7207" i="1"/>
  <c r="AM7207" i="1" s="1"/>
  <c r="AN7207" i="1" s="1"/>
  <c r="AL7208" i="1"/>
  <c r="AM7208" i="1" s="1"/>
  <c r="AN7208" i="1" s="1"/>
  <c r="AL7209" i="1"/>
  <c r="AM7209" i="1" s="1"/>
  <c r="AN7209" i="1" s="1"/>
  <c r="AL7210" i="1"/>
  <c r="AM7210" i="1" s="1"/>
  <c r="AN7210" i="1" s="1"/>
  <c r="AL7211" i="1"/>
  <c r="AM7211" i="1" s="1"/>
  <c r="AN7211" i="1" s="1"/>
  <c r="AL7212" i="1"/>
  <c r="AM7212" i="1" s="1"/>
  <c r="AN7212" i="1" s="1"/>
  <c r="AL7213" i="1"/>
  <c r="AM7213" i="1" s="1"/>
  <c r="AN7213" i="1" s="1"/>
  <c r="AL7214" i="1"/>
  <c r="AM7214" i="1" s="1"/>
  <c r="AN7214" i="1" s="1"/>
  <c r="AL7215" i="1"/>
  <c r="AM7215" i="1" s="1"/>
  <c r="AN7215" i="1" s="1"/>
  <c r="AL7216" i="1"/>
  <c r="AM7216" i="1" s="1"/>
  <c r="AN7216" i="1" s="1"/>
  <c r="AL7217" i="1"/>
  <c r="AM7217" i="1" s="1"/>
  <c r="AN7217" i="1" s="1"/>
  <c r="AL7218" i="1"/>
  <c r="AM7218" i="1" s="1"/>
  <c r="AN7218" i="1" s="1"/>
  <c r="AL7219" i="1"/>
  <c r="AM7219" i="1" s="1"/>
  <c r="AN7219" i="1" s="1"/>
  <c r="AL7220" i="1"/>
  <c r="AM7220" i="1" s="1"/>
  <c r="AN7220" i="1" s="1"/>
  <c r="AL7221" i="1"/>
  <c r="AM7221" i="1" s="1"/>
  <c r="AN7221" i="1" s="1"/>
  <c r="AL7222" i="1"/>
  <c r="AM7222" i="1" s="1"/>
  <c r="AN7222" i="1" s="1"/>
  <c r="AL7223" i="1"/>
  <c r="AM7223" i="1" s="1"/>
  <c r="AN7223" i="1" s="1"/>
  <c r="AL7224" i="1"/>
  <c r="AM7224" i="1" s="1"/>
  <c r="AN7224" i="1" s="1"/>
  <c r="AL7225" i="1"/>
  <c r="AM7225" i="1" s="1"/>
  <c r="AN7225" i="1" s="1"/>
  <c r="AL7226" i="1"/>
  <c r="AM7226" i="1" s="1"/>
  <c r="AN7226" i="1" s="1"/>
  <c r="AL7227" i="1"/>
  <c r="AM7227" i="1" s="1"/>
  <c r="AN7227" i="1" s="1"/>
  <c r="AL7228" i="1"/>
  <c r="AM7228" i="1" s="1"/>
  <c r="AN7228" i="1" s="1"/>
  <c r="AL7229" i="1"/>
  <c r="AM7229" i="1" s="1"/>
  <c r="AN7229" i="1" s="1"/>
  <c r="AL7230" i="1"/>
  <c r="AM7230" i="1" s="1"/>
  <c r="AN7230" i="1" s="1"/>
  <c r="AL7231" i="1"/>
  <c r="AM7231" i="1" s="1"/>
  <c r="AN7231" i="1" s="1"/>
  <c r="AL7232" i="1"/>
  <c r="AM7232" i="1" s="1"/>
  <c r="AN7232" i="1" s="1"/>
  <c r="AL7233" i="1"/>
  <c r="AM7233" i="1" s="1"/>
  <c r="AN7233" i="1" s="1"/>
  <c r="AL7234" i="1"/>
  <c r="AM7234" i="1" s="1"/>
  <c r="AN7234" i="1" s="1"/>
  <c r="AL7235" i="1"/>
  <c r="AM7235" i="1" s="1"/>
  <c r="AN7235" i="1" s="1"/>
  <c r="AL7236" i="1"/>
  <c r="AM7236" i="1" s="1"/>
  <c r="AN7236" i="1" s="1"/>
  <c r="AL7237" i="1"/>
  <c r="AM7237" i="1" s="1"/>
  <c r="AN7237" i="1" s="1"/>
  <c r="AL7238" i="1"/>
  <c r="AM7238" i="1" s="1"/>
  <c r="AN7238" i="1" s="1"/>
  <c r="AL7239" i="1"/>
  <c r="AM7239" i="1" s="1"/>
  <c r="AN7239" i="1" s="1"/>
  <c r="AL7240" i="1"/>
  <c r="AM7240" i="1" s="1"/>
  <c r="AN7240" i="1" s="1"/>
  <c r="AL7241" i="1"/>
  <c r="AM7241" i="1" s="1"/>
  <c r="AN7241" i="1" s="1"/>
  <c r="AL7242" i="1"/>
  <c r="AM7242" i="1" s="1"/>
  <c r="AN7242" i="1" s="1"/>
  <c r="AL7243" i="1"/>
  <c r="AM7243" i="1" s="1"/>
  <c r="AN7243" i="1" s="1"/>
  <c r="AL7244" i="1"/>
  <c r="AM7244" i="1" s="1"/>
  <c r="AN7244" i="1" s="1"/>
  <c r="AL7245" i="1"/>
  <c r="AM7245" i="1" s="1"/>
  <c r="AN7245" i="1" s="1"/>
  <c r="AL7246" i="1"/>
  <c r="AM7246" i="1" s="1"/>
  <c r="AN7246" i="1" s="1"/>
  <c r="AL7247" i="1"/>
  <c r="AM7247" i="1" s="1"/>
  <c r="AN7247" i="1" s="1"/>
  <c r="AL7248" i="1"/>
  <c r="AM7248" i="1" s="1"/>
  <c r="AN7248" i="1" s="1"/>
  <c r="AL7249" i="1"/>
  <c r="AM7249" i="1" s="1"/>
  <c r="AN7249" i="1" s="1"/>
  <c r="AL7250" i="1"/>
  <c r="AM7250" i="1" s="1"/>
  <c r="AN7250" i="1" s="1"/>
  <c r="AL7251" i="1"/>
  <c r="AM7251" i="1" s="1"/>
  <c r="AN7251" i="1" s="1"/>
  <c r="AL7252" i="1"/>
  <c r="AM7252" i="1" s="1"/>
  <c r="AN7252" i="1" s="1"/>
  <c r="AL7253" i="1"/>
  <c r="AM7253" i="1" s="1"/>
  <c r="AN7253" i="1" s="1"/>
  <c r="AL7254" i="1"/>
  <c r="AM7254" i="1" s="1"/>
  <c r="AN7254" i="1" s="1"/>
  <c r="AL7255" i="1"/>
  <c r="AM7255" i="1" s="1"/>
  <c r="AN7255" i="1" s="1"/>
  <c r="AL7256" i="1"/>
  <c r="AM7256" i="1" s="1"/>
  <c r="AN7256" i="1" s="1"/>
  <c r="AL7257" i="1"/>
  <c r="AM7257" i="1" s="1"/>
  <c r="AN7257" i="1" s="1"/>
  <c r="AL7258" i="1"/>
  <c r="AM7258" i="1" s="1"/>
  <c r="AN7258" i="1" s="1"/>
  <c r="AL7259" i="1"/>
  <c r="AM7259" i="1" s="1"/>
  <c r="AN7259" i="1" s="1"/>
  <c r="AL7260" i="1"/>
  <c r="AM7260" i="1" s="1"/>
  <c r="AN7260" i="1" s="1"/>
  <c r="AL7261" i="1"/>
  <c r="AM7261" i="1" s="1"/>
  <c r="AN7261" i="1" s="1"/>
  <c r="AL7262" i="1"/>
  <c r="AM7262" i="1" s="1"/>
  <c r="AN7262" i="1" s="1"/>
  <c r="AL7263" i="1"/>
  <c r="AM7263" i="1" s="1"/>
  <c r="AN7263" i="1" s="1"/>
  <c r="AL7264" i="1"/>
  <c r="AM7264" i="1" s="1"/>
  <c r="AN7264" i="1" s="1"/>
  <c r="AL7265" i="1"/>
  <c r="AM7265" i="1" s="1"/>
  <c r="AN7265" i="1" s="1"/>
  <c r="AL7266" i="1"/>
  <c r="AM7266" i="1" s="1"/>
  <c r="AN7266" i="1" s="1"/>
  <c r="AL7267" i="1"/>
  <c r="AM7267" i="1" s="1"/>
  <c r="AN7267" i="1" s="1"/>
  <c r="AL7268" i="1"/>
  <c r="AM7268" i="1" s="1"/>
  <c r="AN7268" i="1" s="1"/>
  <c r="AL7269" i="1"/>
  <c r="AM7269" i="1" s="1"/>
  <c r="AN7269" i="1" s="1"/>
  <c r="AL7270" i="1"/>
  <c r="AM7270" i="1" s="1"/>
  <c r="AN7270" i="1" s="1"/>
  <c r="AL7271" i="1"/>
  <c r="AM7271" i="1" s="1"/>
  <c r="AN7271" i="1" s="1"/>
  <c r="AL7272" i="1"/>
  <c r="AM7272" i="1" s="1"/>
  <c r="AN7272" i="1" s="1"/>
  <c r="AL7273" i="1"/>
  <c r="AM7273" i="1" s="1"/>
  <c r="AN7273" i="1" s="1"/>
  <c r="AL7274" i="1"/>
  <c r="AM7274" i="1" s="1"/>
  <c r="AN7274" i="1" s="1"/>
  <c r="AL7275" i="1"/>
  <c r="AM7275" i="1" s="1"/>
  <c r="AN7275" i="1" s="1"/>
  <c r="AL7276" i="1"/>
  <c r="AM7276" i="1" s="1"/>
  <c r="AN7276" i="1" s="1"/>
  <c r="AL7277" i="1"/>
  <c r="AM7277" i="1" s="1"/>
  <c r="AN7277" i="1" s="1"/>
  <c r="AL7278" i="1"/>
  <c r="AM7278" i="1" s="1"/>
  <c r="AN7278" i="1" s="1"/>
  <c r="AL7279" i="1"/>
  <c r="AM7279" i="1" s="1"/>
  <c r="AN7279" i="1" s="1"/>
  <c r="AL7280" i="1"/>
  <c r="AM7280" i="1" s="1"/>
  <c r="AN7280" i="1" s="1"/>
  <c r="AL7281" i="1"/>
  <c r="AL7282" i="1"/>
  <c r="AM7282" i="1" s="1"/>
  <c r="AN7282" i="1" s="1"/>
  <c r="AL7283" i="1"/>
  <c r="AM7283" i="1" s="1"/>
  <c r="AN7283" i="1" s="1"/>
  <c r="AL7284" i="1"/>
  <c r="AM7284" i="1" s="1"/>
  <c r="AN7284" i="1" s="1"/>
  <c r="AL7285" i="1"/>
  <c r="AM7285" i="1" s="1"/>
  <c r="AN7285" i="1" s="1"/>
  <c r="AL7286" i="1"/>
  <c r="AM7286" i="1" s="1"/>
  <c r="AN7286" i="1" s="1"/>
  <c r="AL7287" i="1"/>
  <c r="AM7287" i="1" s="1"/>
  <c r="AN7287" i="1" s="1"/>
  <c r="AL7288" i="1"/>
  <c r="AM7288" i="1" s="1"/>
  <c r="AN7288" i="1" s="1"/>
  <c r="AL7289" i="1"/>
  <c r="AM7289" i="1" s="1"/>
  <c r="AN7289" i="1" s="1"/>
  <c r="AL7290" i="1"/>
  <c r="AM7290" i="1" s="1"/>
  <c r="AN7290" i="1" s="1"/>
  <c r="AL7291" i="1"/>
  <c r="AM7291" i="1" s="1"/>
  <c r="AN7291" i="1" s="1"/>
  <c r="AL7292" i="1"/>
  <c r="AM7292" i="1" s="1"/>
  <c r="AN7292" i="1" s="1"/>
  <c r="AL7293" i="1"/>
  <c r="AM7293" i="1" s="1"/>
  <c r="AN7293" i="1" s="1"/>
  <c r="AL7294" i="1"/>
  <c r="AM7294" i="1" s="1"/>
  <c r="AN7294" i="1" s="1"/>
  <c r="AL7295" i="1"/>
  <c r="AM7295" i="1" s="1"/>
  <c r="AN7295" i="1" s="1"/>
  <c r="AL7296" i="1"/>
  <c r="AM7296" i="1" s="1"/>
  <c r="AN7296" i="1" s="1"/>
  <c r="AL7297" i="1"/>
  <c r="AM7297" i="1" s="1"/>
  <c r="AN7297" i="1" s="1"/>
  <c r="AL7298" i="1"/>
  <c r="AM7298" i="1" s="1"/>
  <c r="AN7298" i="1" s="1"/>
  <c r="AL7299" i="1"/>
  <c r="AM7299" i="1" s="1"/>
  <c r="AN7299" i="1" s="1"/>
  <c r="AL7300" i="1"/>
  <c r="AM7300" i="1" s="1"/>
  <c r="AN7300" i="1" s="1"/>
  <c r="AL7301" i="1"/>
  <c r="AM7301" i="1" s="1"/>
  <c r="AN7301" i="1" s="1"/>
  <c r="AL7302" i="1"/>
  <c r="AM7302" i="1" s="1"/>
  <c r="AN7302" i="1" s="1"/>
  <c r="AL7303" i="1"/>
  <c r="AM7303" i="1" s="1"/>
  <c r="AN7303" i="1" s="1"/>
  <c r="AL7304" i="1"/>
  <c r="AM7304" i="1" s="1"/>
  <c r="AN7304" i="1" s="1"/>
  <c r="AL7305" i="1"/>
  <c r="AM7305" i="1" s="1"/>
  <c r="AN7305" i="1" s="1"/>
  <c r="AL7306" i="1"/>
  <c r="AM7306" i="1" s="1"/>
  <c r="AN7306" i="1" s="1"/>
  <c r="AL7307" i="1"/>
  <c r="AM7307" i="1" s="1"/>
  <c r="AN7307" i="1" s="1"/>
  <c r="AL7308" i="1"/>
  <c r="AM7308" i="1" s="1"/>
  <c r="AN7308" i="1" s="1"/>
  <c r="AL7309" i="1"/>
  <c r="AM7309" i="1" s="1"/>
  <c r="AN7309" i="1" s="1"/>
  <c r="AL7310" i="1"/>
  <c r="AM7310" i="1" s="1"/>
  <c r="AN7310" i="1" s="1"/>
  <c r="AL7311" i="1"/>
  <c r="AM7311" i="1" s="1"/>
  <c r="AN7311" i="1" s="1"/>
  <c r="AL7312" i="1"/>
  <c r="AM7312" i="1" s="1"/>
  <c r="AN7312" i="1" s="1"/>
  <c r="AL7313" i="1"/>
  <c r="AM7313" i="1" s="1"/>
  <c r="AN7313" i="1" s="1"/>
  <c r="AL7314" i="1"/>
  <c r="AM7314" i="1" s="1"/>
  <c r="AN7314" i="1" s="1"/>
  <c r="AL7315" i="1"/>
  <c r="AM7315" i="1" s="1"/>
  <c r="AN7315" i="1" s="1"/>
  <c r="AL7316" i="1"/>
  <c r="AM7316" i="1" s="1"/>
  <c r="AN7316" i="1" s="1"/>
  <c r="AL7317" i="1"/>
  <c r="AM7317" i="1" s="1"/>
  <c r="AN7317" i="1" s="1"/>
  <c r="AL7318" i="1"/>
  <c r="AM7318" i="1" s="1"/>
  <c r="AN7318" i="1" s="1"/>
  <c r="AL7319" i="1"/>
  <c r="AM7319" i="1" s="1"/>
  <c r="AN7319" i="1" s="1"/>
  <c r="AL7320" i="1"/>
  <c r="AM7320" i="1" s="1"/>
  <c r="AN7320" i="1" s="1"/>
  <c r="AL7321" i="1"/>
  <c r="AM7321" i="1" s="1"/>
  <c r="AN7321" i="1" s="1"/>
  <c r="AL7322" i="1"/>
  <c r="AM7322" i="1" s="1"/>
  <c r="AN7322" i="1" s="1"/>
  <c r="AL7323" i="1"/>
  <c r="AM7323" i="1" s="1"/>
  <c r="AN7323" i="1" s="1"/>
  <c r="AL7324" i="1"/>
  <c r="AM7324" i="1" s="1"/>
  <c r="AN7324" i="1" s="1"/>
  <c r="AL7325" i="1"/>
  <c r="AM7325" i="1" s="1"/>
  <c r="AN7325" i="1" s="1"/>
  <c r="AL7326" i="1"/>
  <c r="AM7326" i="1" s="1"/>
  <c r="AN7326" i="1" s="1"/>
  <c r="AL7327" i="1"/>
  <c r="AM7327" i="1" s="1"/>
  <c r="AN7327" i="1" s="1"/>
  <c r="AL7328" i="1"/>
  <c r="AM7328" i="1" s="1"/>
  <c r="AN7328" i="1" s="1"/>
  <c r="AL7329" i="1"/>
  <c r="AM7329" i="1" s="1"/>
  <c r="AN7329" i="1" s="1"/>
  <c r="AL7330" i="1"/>
  <c r="AM7330" i="1" s="1"/>
  <c r="AN7330" i="1" s="1"/>
  <c r="AL7331" i="1"/>
  <c r="AM7331" i="1" s="1"/>
  <c r="AN7331" i="1" s="1"/>
  <c r="AL7332" i="1"/>
  <c r="AM7332" i="1" s="1"/>
  <c r="AN7332" i="1" s="1"/>
  <c r="AL7333" i="1"/>
  <c r="AM7333" i="1" s="1"/>
  <c r="AN7333" i="1" s="1"/>
  <c r="AL7334" i="1"/>
  <c r="AM7334" i="1" s="1"/>
  <c r="AN7334" i="1" s="1"/>
  <c r="AL7335" i="1"/>
  <c r="AM7335" i="1" s="1"/>
  <c r="AN7335" i="1" s="1"/>
  <c r="AL7336" i="1"/>
  <c r="AM7336" i="1" s="1"/>
  <c r="AN7336" i="1" s="1"/>
  <c r="AL7337" i="1"/>
  <c r="AM7337" i="1" s="1"/>
  <c r="AN7337" i="1" s="1"/>
  <c r="AL7338" i="1"/>
  <c r="AM7338" i="1" s="1"/>
  <c r="AN7338" i="1" s="1"/>
  <c r="AL7339" i="1"/>
  <c r="AM7339" i="1" s="1"/>
  <c r="AN7339" i="1" s="1"/>
  <c r="AL7340" i="1"/>
  <c r="AM7340" i="1" s="1"/>
  <c r="AN7340" i="1" s="1"/>
  <c r="AL7341" i="1"/>
  <c r="AM7341" i="1" s="1"/>
  <c r="AN7341" i="1" s="1"/>
  <c r="AL7342" i="1"/>
  <c r="AM7342" i="1" s="1"/>
  <c r="AN7342" i="1" s="1"/>
  <c r="AL7343" i="1"/>
  <c r="AM7343" i="1" s="1"/>
  <c r="AN7343" i="1" s="1"/>
  <c r="AL7344" i="1"/>
  <c r="AM7344" i="1" s="1"/>
  <c r="AN7344" i="1" s="1"/>
  <c r="AL7345" i="1"/>
  <c r="AM7345" i="1" s="1"/>
  <c r="AN7345" i="1" s="1"/>
  <c r="AL7346" i="1"/>
  <c r="AM7346" i="1" s="1"/>
  <c r="AN7346" i="1" s="1"/>
  <c r="AL7347" i="1"/>
  <c r="AM7347" i="1" s="1"/>
  <c r="AN7347" i="1" s="1"/>
  <c r="AL7348" i="1"/>
  <c r="AM7348" i="1" s="1"/>
  <c r="AN7348" i="1" s="1"/>
  <c r="AL7349" i="1"/>
  <c r="AM7349" i="1" s="1"/>
  <c r="AN7349" i="1" s="1"/>
  <c r="AL7350" i="1"/>
  <c r="AM7350" i="1" s="1"/>
  <c r="AN7350" i="1" s="1"/>
  <c r="AL7351" i="1"/>
  <c r="AM7351" i="1" s="1"/>
  <c r="AN7351" i="1" s="1"/>
  <c r="AL7352" i="1"/>
  <c r="AM7352" i="1" s="1"/>
  <c r="AN7352" i="1" s="1"/>
  <c r="AL7353" i="1"/>
  <c r="AM7353" i="1" s="1"/>
  <c r="AN7353" i="1" s="1"/>
  <c r="AL7354" i="1"/>
  <c r="AM7354" i="1" s="1"/>
  <c r="AN7354" i="1" s="1"/>
  <c r="AL7355" i="1"/>
  <c r="AM7355" i="1" s="1"/>
  <c r="AN7355" i="1" s="1"/>
  <c r="AL7356" i="1"/>
  <c r="AM7356" i="1" s="1"/>
  <c r="AN7356" i="1" s="1"/>
  <c r="AL7357" i="1"/>
  <c r="AM7357" i="1" s="1"/>
  <c r="AN7357" i="1" s="1"/>
  <c r="AL7358" i="1"/>
  <c r="AM7358" i="1" s="1"/>
  <c r="AN7358" i="1" s="1"/>
  <c r="AL7359" i="1"/>
  <c r="AM7359" i="1" s="1"/>
  <c r="AN7359" i="1" s="1"/>
  <c r="AL7360" i="1"/>
  <c r="AM7360" i="1" s="1"/>
  <c r="AN7360" i="1" s="1"/>
  <c r="AL7361" i="1"/>
  <c r="AM7361" i="1" s="1"/>
  <c r="AN7361" i="1" s="1"/>
  <c r="AL7362" i="1"/>
  <c r="AM7362" i="1" s="1"/>
  <c r="AN7362" i="1" s="1"/>
  <c r="AL7363" i="1"/>
  <c r="AM7363" i="1" s="1"/>
  <c r="AN7363" i="1" s="1"/>
  <c r="AL7364" i="1"/>
  <c r="AM7364" i="1" s="1"/>
  <c r="AN7364" i="1" s="1"/>
  <c r="AL7365" i="1"/>
  <c r="AM7365" i="1" s="1"/>
  <c r="AN7365" i="1" s="1"/>
  <c r="AL7366" i="1"/>
  <c r="AM7366" i="1" s="1"/>
  <c r="AN7366" i="1" s="1"/>
  <c r="AL7367" i="1"/>
  <c r="AM7367" i="1" s="1"/>
  <c r="AN7367" i="1" s="1"/>
  <c r="AL7368" i="1"/>
  <c r="AM7368" i="1" s="1"/>
  <c r="AN7368" i="1" s="1"/>
  <c r="AL7369" i="1"/>
  <c r="AM7369" i="1" s="1"/>
  <c r="AN7369" i="1" s="1"/>
  <c r="AL7370" i="1"/>
  <c r="AM7370" i="1" s="1"/>
  <c r="AN7370" i="1" s="1"/>
  <c r="AL7371" i="1"/>
  <c r="AM7371" i="1" s="1"/>
  <c r="AN7371" i="1" s="1"/>
  <c r="AL7372" i="1"/>
  <c r="AM7372" i="1" s="1"/>
  <c r="AN7372" i="1" s="1"/>
  <c r="AL7373" i="1"/>
  <c r="AM7373" i="1" s="1"/>
  <c r="AN7373" i="1" s="1"/>
  <c r="AL7374" i="1"/>
  <c r="AM7374" i="1" s="1"/>
  <c r="AN7374" i="1" s="1"/>
  <c r="AL7375" i="1"/>
  <c r="AM7375" i="1" s="1"/>
  <c r="AN7375" i="1" s="1"/>
  <c r="AL7376" i="1"/>
  <c r="AM7376" i="1" s="1"/>
  <c r="AN7376" i="1" s="1"/>
  <c r="AL7377" i="1"/>
  <c r="AM7377" i="1" s="1"/>
  <c r="AN7377" i="1" s="1"/>
  <c r="AL7378" i="1"/>
  <c r="AM7378" i="1" s="1"/>
  <c r="AN7378" i="1" s="1"/>
  <c r="AL7379" i="1"/>
  <c r="AM7379" i="1" s="1"/>
  <c r="AN7379" i="1" s="1"/>
  <c r="AL7380" i="1"/>
  <c r="AM7380" i="1" s="1"/>
  <c r="AN7380" i="1" s="1"/>
  <c r="AL7381" i="1"/>
  <c r="AM7381" i="1" s="1"/>
  <c r="AN7381" i="1" s="1"/>
  <c r="AL7382" i="1"/>
  <c r="AM7382" i="1" s="1"/>
  <c r="AN7382" i="1" s="1"/>
  <c r="AL7383" i="1"/>
  <c r="AM7383" i="1" s="1"/>
  <c r="AN7383" i="1" s="1"/>
  <c r="AL7384" i="1"/>
  <c r="AM7384" i="1" s="1"/>
  <c r="AN7384" i="1" s="1"/>
  <c r="AL7385" i="1"/>
  <c r="AM7385" i="1" s="1"/>
  <c r="AN7385" i="1" s="1"/>
  <c r="AL7386" i="1"/>
  <c r="AM7386" i="1" s="1"/>
  <c r="AN7386" i="1" s="1"/>
  <c r="AL7387" i="1"/>
  <c r="AM7387" i="1" s="1"/>
  <c r="AN7387" i="1" s="1"/>
  <c r="AL7388" i="1"/>
  <c r="AM7388" i="1" s="1"/>
  <c r="AN7388" i="1" s="1"/>
  <c r="AL7389" i="1"/>
  <c r="AM7389" i="1" s="1"/>
  <c r="AN7389" i="1" s="1"/>
  <c r="AL7390" i="1"/>
  <c r="AM7390" i="1" s="1"/>
  <c r="AN7390" i="1" s="1"/>
  <c r="AL7391" i="1"/>
  <c r="AM7391" i="1" s="1"/>
  <c r="AN7391" i="1" s="1"/>
  <c r="AL7392" i="1"/>
  <c r="AM7392" i="1" s="1"/>
  <c r="AN7392" i="1" s="1"/>
  <c r="AL7393" i="1"/>
  <c r="AM7393" i="1" s="1"/>
  <c r="AN7393" i="1" s="1"/>
  <c r="AL7394" i="1"/>
  <c r="AM7394" i="1" s="1"/>
  <c r="AN7394" i="1" s="1"/>
  <c r="AL7395" i="1"/>
  <c r="AM7395" i="1" s="1"/>
  <c r="AN7395" i="1" s="1"/>
  <c r="AL7396" i="1"/>
  <c r="AM7396" i="1" s="1"/>
  <c r="AN7396" i="1" s="1"/>
  <c r="AL7397" i="1"/>
  <c r="AM7397" i="1" s="1"/>
  <c r="AN7397" i="1" s="1"/>
  <c r="AL7398" i="1"/>
  <c r="AM7398" i="1" s="1"/>
  <c r="AN7398" i="1" s="1"/>
  <c r="AL7399" i="1"/>
  <c r="AM7399" i="1" s="1"/>
  <c r="AN7399" i="1" s="1"/>
  <c r="AL7400" i="1"/>
  <c r="AM7400" i="1" s="1"/>
  <c r="AN7400" i="1" s="1"/>
  <c r="AL7401" i="1"/>
  <c r="AM7401" i="1" s="1"/>
  <c r="AN7401" i="1" s="1"/>
  <c r="AL7402" i="1"/>
  <c r="AM7402" i="1" s="1"/>
  <c r="AN7402" i="1" s="1"/>
  <c r="AL7403" i="1"/>
  <c r="AM7403" i="1" s="1"/>
  <c r="AN7403" i="1" s="1"/>
  <c r="AL7404" i="1"/>
  <c r="AM7404" i="1" s="1"/>
  <c r="AN7404" i="1" s="1"/>
  <c r="AL7405" i="1"/>
  <c r="AM7405" i="1" s="1"/>
  <c r="AN7405" i="1" s="1"/>
  <c r="AL7406" i="1"/>
  <c r="AM7406" i="1" s="1"/>
  <c r="AN7406" i="1" s="1"/>
  <c r="AL7407" i="1"/>
  <c r="AM7407" i="1" s="1"/>
  <c r="AN7407" i="1" s="1"/>
  <c r="AL7408" i="1"/>
  <c r="AM7408" i="1" s="1"/>
  <c r="AN7408" i="1" s="1"/>
  <c r="AL7409" i="1"/>
  <c r="AM7409" i="1" s="1"/>
  <c r="AN7409" i="1" s="1"/>
  <c r="AL7410" i="1"/>
  <c r="AM7410" i="1" s="1"/>
  <c r="AN7410" i="1" s="1"/>
  <c r="AL7411" i="1"/>
  <c r="AM7411" i="1" s="1"/>
  <c r="AN7411" i="1" s="1"/>
  <c r="AL7412" i="1"/>
  <c r="AM7412" i="1" s="1"/>
  <c r="AN7412" i="1" s="1"/>
  <c r="AL7413" i="1"/>
  <c r="AM7413" i="1" s="1"/>
  <c r="AN7413" i="1" s="1"/>
  <c r="AL7414" i="1"/>
  <c r="AM7414" i="1" s="1"/>
  <c r="AN7414" i="1" s="1"/>
  <c r="AL7415" i="1"/>
  <c r="AM7415" i="1" s="1"/>
  <c r="AN7415" i="1" s="1"/>
  <c r="AL7416" i="1"/>
  <c r="AM7416" i="1" s="1"/>
  <c r="AN7416" i="1" s="1"/>
  <c r="AL7417" i="1"/>
  <c r="AM7417" i="1" s="1"/>
  <c r="AN7417" i="1" s="1"/>
  <c r="AL7418" i="1"/>
  <c r="AM7418" i="1" s="1"/>
  <c r="AN7418" i="1" s="1"/>
  <c r="AL7419" i="1"/>
  <c r="AM7419" i="1" s="1"/>
  <c r="AN7419" i="1" s="1"/>
  <c r="AL7420" i="1"/>
  <c r="AM7420" i="1" s="1"/>
  <c r="AN7420" i="1" s="1"/>
  <c r="AL7421" i="1"/>
  <c r="AM7421" i="1" s="1"/>
  <c r="AN7421" i="1" s="1"/>
  <c r="AL7422" i="1"/>
  <c r="AM7422" i="1" s="1"/>
  <c r="AN7422" i="1" s="1"/>
  <c r="AL7423" i="1"/>
  <c r="AM7423" i="1" s="1"/>
  <c r="AN7423" i="1" s="1"/>
  <c r="AL7424" i="1"/>
  <c r="AM7424" i="1" s="1"/>
  <c r="AN7424" i="1" s="1"/>
  <c r="AL7425" i="1"/>
  <c r="AM7425" i="1" s="1"/>
  <c r="AN7425" i="1" s="1"/>
  <c r="AL7426" i="1"/>
  <c r="AM7426" i="1" s="1"/>
  <c r="AN7426" i="1" s="1"/>
  <c r="AL7427" i="1"/>
  <c r="AM7427" i="1" s="1"/>
  <c r="AN7427" i="1" s="1"/>
  <c r="AL7428" i="1"/>
  <c r="AM7428" i="1" s="1"/>
  <c r="AN7428" i="1" s="1"/>
  <c r="AL7429" i="1"/>
  <c r="AM7429" i="1" s="1"/>
  <c r="AN7429" i="1" s="1"/>
  <c r="AL7430" i="1"/>
  <c r="AM7430" i="1" s="1"/>
  <c r="AN7430" i="1" s="1"/>
  <c r="AL7431" i="1"/>
  <c r="AM7431" i="1" s="1"/>
  <c r="AN7431" i="1" s="1"/>
  <c r="AL7432" i="1"/>
  <c r="AM7432" i="1" s="1"/>
  <c r="AN7432" i="1" s="1"/>
  <c r="AL7433" i="1"/>
  <c r="AM7433" i="1" s="1"/>
  <c r="AN7433" i="1" s="1"/>
  <c r="AL7434" i="1"/>
  <c r="AM7434" i="1" s="1"/>
  <c r="AN7434" i="1" s="1"/>
  <c r="AL7435" i="1"/>
  <c r="AM7435" i="1" s="1"/>
  <c r="AN7435" i="1" s="1"/>
  <c r="AL7436" i="1"/>
  <c r="AM7436" i="1" s="1"/>
  <c r="AN7436" i="1" s="1"/>
  <c r="AL7437" i="1"/>
  <c r="AM7437" i="1" s="1"/>
  <c r="AN7437" i="1" s="1"/>
  <c r="AL7438" i="1"/>
  <c r="AM7438" i="1" s="1"/>
  <c r="AN7438" i="1" s="1"/>
  <c r="AL7439" i="1"/>
  <c r="AM7439" i="1" s="1"/>
  <c r="AN7439" i="1" s="1"/>
  <c r="AL7440" i="1"/>
  <c r="AM7440" i="1" s="1"/>
  <c r="AN7440" i="1" s="1"/>
  <c r="AL7441" i="1"/>
  <c r="AM7441" i="1" s="1"/>
  <c r="AN7441" i="1" s="1"/>
  <c r="AL7442" i="1"/>
  <c r="AM7442" i="1" s="1"/>
  <c r="AN7442" i="1" s="1"/>
  <c r="AL7443" i="1"/>
  <c r="AM7443" i="1" s="1"/>
  <c r="AN7443" i="1" s="1"/>
  <c r="AL7444" i="1"/>
  <c r="AM7444" i="1" s="1"/>
  <c r="AN7444" i="1" s="1"/>
  <c r="AL7445" i="1"/>
  <c r="AM7445" i="1" s="1"/>
  <c r="AN7445" i="1" s="1"/>
  <c r="AL7446" i="1"/>
  <c r="AM7446" i="1" s="1"/>
  <c r="AN7446" i="1" s="1"/>
  <c r="AL7447" i="1"/>
  <c r="AM7447" i="1" s="1"/>
  <c r="AN7447" i="1" s="1"/>
  <c r="AL7448" i="1"/>
  <c r="AM7448" i="1" s="1"/>
  <c r="AN7448" i="1" s="1"/>
  <c r="AL7449" i="1"/>
  <c r="AM7449" i="1" s="1"/>
  <c r="AN7449" i="1" s="1"/>
  <c r="AL7450" i="1"/>
  <c r="AM7450" i="1" s="1"/>
  <c r="AN7450" i="1" s="1"/>
  <c r="AL7451" i="1"/>
  <c r="AM7451" i="1" s="1"/>
  <c r="AN7451" i="1" s="1"/>
  <c r="AL7452" i="1"/>
  <c r="AM7452" i="1" s="1"/>
  <c r="AN7452" i="1" s="1"/>
  <c r="AL7453" i="1"/>
  <c r="AM7453" i="1" s="1"/>
  <c r="AN7453" i="1" s="1"/>
  <c r="AL7454" i="1"/>
  <c r="AM7454" i="1" s="1"/>
  <c r="AN7454" i="1" s="1"/>
  <c r="AL7455" i="1"/>
  <c r="AM7455" i="1" s="1"/>
  <c r="AN7455" i="1" s="1"/>
  <c r="AL7456" i="1"/>
  <c r="AM7456" i="1" s="1"/>
  <c r="AN7456" i="1" s="1"/>
  <c r="AL7457" i="1"/>
  <c r="AM7457" i="1" s="1"/>
  <c r="AN7457" i="1" s="1"/>
  <c r="AL7458" i="1"/>
  <c r="AM7458" i="1" s="1"/>
  <c r="AN7458" i="1" s="1"/>
  <c r="AL7459" i="1"/>
  <c r="AM7459" i="1" s="1"/>
  <c r="AN7459" i="1" s="1"/>
  <c r="AL7460" i="1"/>
  <c r="AM7460" i="1" s="1"/>
  <c r="AN7460" i="1" s="1"/>
  <c r="AL7461" i="1"/>
  <c r="AM7461" i="1" s="1"/>
  <c r="AN7461" i="1" s="1"/>
  <c r="AL7462" i="1"/>
  <c r="AM7462" i="1" s="1"/>
  <c r="AN7462" i="1" s="1"/>
  <c r="AL7463" i="1"/>
  <c r="AM7463" i="1" s="1"/>
  <c r="AN7463" i="1" s="1"/>
  <c r="AD2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D4148" i="1"/>
  <c r="AD4149" i="1"/>
  <c r="AD4150" i="1"/>
  <c r="AD4151" i="1"/>
  <c r="AD4152" i="1"/>
  <c r="AD4153" i="1"/>
  <c r="AD4154" i="1"/>
  <c r="AD4155" i="1"/>
  <c r="AD4156" i="1"/>
  <c r="AD4157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6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77" i="1"/>
  <c r="AD4478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7" i="1"/>
  <c r="AD4568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5" i="1"/>
  <c r="AD5066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22" i="1"/>
  <c r="AD5223" i="1"/>
  <c r="AD5224" i="1"/>
  <c r="AD5225" i="1"/>
  <c r="AD5226" i="1"/>
  <c r="AD5227" i="1"/>
  <c r="AD5228" i="1"/>
  <c r="AD5229" i="1"/>
  <c r="AD5230" i="1"/>
  <c r="AD5231" i="1"/>
  <c r="AD5232" i="1"/>
  <c r="AD5233" i="1"/>
  <c r="AD5234" i="1"/>
  <c r="AD5235" i="1"/>
  <c r="AD5236" i="1"/>
  <c r="AD5237" i="1"/>
  <c r="AD5238" i="1"/>
  <c r="AD5239" i="1"/>
  <c r="AD5240" i="1"/>
  <c r="AD5241" i="1"/>
  <c r="AD5242" i="1"/>
  <c r="AD5243" i="1"/>
  <c r="AD5244" i="1"/>
  <c r="AD5245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  <c r="AD5259" i="1"/>
  <c r="AD5260" i="1"/>
  <c r="AD5261" i="1"/>
  <c r="AD5262" i="1"/>
  <c r="AD5263" i="1"/>
  <c r="AD5264" i="1"/>
  <c r="AD5265" i="1"/>
  <c r="AD5266" i="1"/>
  <c r="AD5267" i="1"/>
  <c r="AD5268" i="1"/>
  <c r="AD5269" i="1"/>
  <c r="AD5270" i="1"/>
  <c r="AD5271" i="1"/>
  <c r="AD5272" i="1"/>
  <c r="AD5273" i="1"/>
  <c r="AD5274" i="1"/>
  <c r="AD5275" i="1"/>
  <c r="AD5276" i="1"/>
  <c r="AD5277" i="1"/>
  <c r="AD5278" i="1"/>
  <c r="AD5279" i="1"/>
  <c r="AD5280" i="1"/>
  <c r="AD5281" i="1"/>
  <c r="AD5282" i="1"/>
  <c r="AD5283" i="1"/>
  <c r="AD5284" i="1"/>
  <c r="AD5285" i="1"/>
  <c r="AD5286" i="1"/>
  <c r="AD5287" i="1"/>
  <c r="AD5288" i="1"/>
  <c r="AD5289" i="1"/>
  <c r="AD5290" i="1"/>
  <c r="AD5291" i="1"/>
  <c r="AD5292" i="1"/>
  <c r="AD5293" i="1"/>
  <c r="AD5294" i="1"/>
  <c r="AD5295" i="1"/>
  <c r="AD5296" i="1"/>
  <c r="AD5297" i="1"/>
  <c r="AD5298" i="1"/>
  <c r="AD5299" i="1"/>
  <c r="AD5300" i="1"/>
  <c r="AD5301" i="1"/>
  <c r="AD5302" i="1"/>
  <c r="AD5303" i="1"/>
  <c r="AD5304" i="1"/>
  <c r="AD5305" i="1"/>
  <c r="AD5306" i="1"/>
  <c r="AD5307" i="1"/>
  <c r="AD5308" i="1"/>
  <c r="AD5309" i="1"/>
  <c r="AD5310" i="1"/>
  <c r="AD5311" i="1"/>
  <c r="AD5312" i="1"/>
  <c r="AD5313" i="1"/>
  <c r="AD5314" i="1"/>
  <c r="AD5315" i="1"/>
  <c r="AD5316" i="1"/>
  <c r="AD5317" i="1"/>
  <c r="AD5318" i="1"/>
  <c r="AD5319" i="1"/>
  <c r="AD5320" i="1"/>
  <c r="AD5321" i="1"/>
  <c r="AD5322" i="1"/>
  <c r="AD5323" i="1"/>
  <c r="AD5324" i="1"/>
  <c r="AD5325" i="1"/>
  <c r="AD5326" i="1"/>
  <c r="AD5327" i="1"/>
  <c r="AD5328" i="1"/>
  <c r="AD5329" i="1"/>
  <c r="AD5330" i="1"/>
  <c r="AD5331" i="1"/>
  <c r="AD5332" i="1"/>
  <c r="AD5333" i="1"/>
  <c r="AD5334" i="1"/>
  <c r="AD5335" i="1"/>
  <c r="AD5336" i="1"/>
  <c r="AD5337" i="1"/>
  <c r="AD5338" i="1"/>
  <c r="AD5339" i="1"/>
  <c r="AD5340" i="1"/>
  <c r="AD5341" i="1"/>
  <c r="AD5342" i="1"/>
  <c r="AD5343" i="1"/>
  <c r="AD5344" i="1"/>
  <c r="AD5345" i="1"/>
  <c r="AD5346" i="1"/>
  <c r="AD5347" i="1"/>
  <c r="AD5348" i="1"/>
  <c r="AD5349" i="1"/>
  <c r="AD5350" i="1"/>
  <c r="AD5351" i="1"/>
  <c r="AD5352" i="1"/>
  <c r="AD5353" i="1"/>
  <c r="AD5354" i="1"/>
  <c r="AD5355" i="1"/>
  <c r="AD5356" i="1"/>
  <c r="AD5357" i="1"/>
  <c r="AD5358" i="1"/>
  <c r="AD5359" i="1"/>
  <c r="AD5360" i="1"/>
  <c r="AD5361" i="1"/>
  <c r="AD5362" i="1"/>
  <c r="AD5363" i="1"/>
  <c r="AD5364" i="1"/>
  <c r="AD5365" i="1"/>
  <c r="AD5366" i="1"/>
  <c r="AD5367" i="1"/>
  <c r="AD5368" i="1"/>
  <c r="AD5369" i="1"/>
  <c r="AD5370" i="1"/>
  <c r="AD5371" i="1"/>
  <c r="AD5372" i="1"/>
  <c r="AD5373" i="1"/>
  <c r="AD5374" i="1"/>
  <c r="AD5375" i="1"/>
  <c r="AD5376" i="1"/>
  <c r="AD5377" i="1"/>
  <c r="AD5378" i="1"/>
  <c r="AD5379" i="1"/>
  <c r="AD5380" i="1"/>
  <c r="AD5381" i="1"/>
  <c r="AD5382" i="1"/>
  <c r="AD5383" i="1"/>
  <c r="AD5384" i="1"/>
  <c r="AD5385" i="1"/>
  <c r="AD5386" i="1"/>
  <c r="AD5387" i="1"/>
  <c r="AD5388" i="1"/>
  <c r="AD5389" i="1"/>
  <c r="AD5390" i="1"/>
  <c r="AD5391" i="1"/>
  <c r="AD5392" i="1"/>
  <c r="AD5393" i="1"/>
  <c r="AD5394" i="1"/>
  <c r="AD5395" i="1"/>
  <c r="AD5396" i="1"/>
  <c r="AD5397" i="1"/>
  <c r="AD5398" i="1"/>
  <c r="AD5399" i="1"/>
  <c r="AD5400" i="1"/>
  <c r="AD5401" i="1"/>
  <c r="AD5402" i="1"/>
  <c r="AD5403" i="1"/>
  <c r="AD5404" i="1"/>
  <c r="AD5405" i="1"/>
  <c r="AD5406" i="1"/>
  <c r="AD5407" i="1"/>
  <c r="AD5408" i="1"/>
  <c r="AD5409" i="1"/>
  <c r="AD5410" i="1"/>
  <c r="AD5411" i="1"/>
  <c r="AD5412" i="1"/>
  <c r="AD5413" i="1"/>
  <c r="AD5414" i="1"/>
  <c r="AD5415" i="1"/>
  <c r="AD5416" i="1"/>
  <c r="AD5417" i="1"/>
  <c r="AD5418" i="1"/>
  <c r="AD5419" i="1"/>
  <c r="AD5420" i="1"/>
  <c r="AD5421" i="1"/>
  <c r="AD5422" i="1"/>
  <c r="AD5423" i="1"/>
  <c r="AD5424" i="1"/>
  <c r="AD5425" i="1"/>
  <c r="AD5426" i="1"/>
  <c r="AD5427" i="1"/>
  <c r="AD5428" i="1"/>
  <c r="AD5429" i="1"/>
  <c r="AD5430" i="1"/>
  <c r="AD5431" i="1"/>
  <c r="AD5432" i="1"/>
  <c r="AD5433" i="1"/>
  <c r="AD5434" i="1"/>
  <c r="AD5435" i="1"/>
  <c r="AD5436" i="1"/>
  <c r="AD5437" i="1"/>
  <c r="AD5438" i="1"/>
  <c r="AD5439" i="1"/>
  <c r="AD5440" i="1"/>
  <c r="AD5441" i="1"/>
  <c r="AD5442" i="1"/>
  <c r="AD5443" i="1"/>
  <c r="AD5444" i="1"/>
  <c r="AD5445" i="1"/>
  <c r="AD5446" i="1"/>
  <c r="AD5447" i="1"/>
  <c r="AD5448" i="1"/>
  <c r="AD5449" i="1"/>
  <c r="AD5450" i="1"/>
  <c r="AD5451" i="1"/>
  <c r="AD5452" i="1"/>
  <c r="AD5453" i="1"/>
  <c r="AD5454" i="1"/>
  <c r="AD5455" i="1"/>
  <c r="AD5456" i="1"/>
  <c r="AD5457" i="1"/>
  <c r="AD5458" i="1"/>
  <c r="AD5459" i="1"/>
  <c r="AD5460" i="1"/>
  <c r="AD5461" i="1"/>
  <c r="AD5462" i="1"/>
  <c r="AD5463" i="1"/>
  <c r="AD5464" i="1"/>
  <c r="AD5465" i="1"/>
  <c r="AD5466" i="1"/>
  <c r="AD5467" i="1"/>
  <c r="AD5468" i="1"/>
  <c r="AD5469" i="1"/>
  <c r="AD5470" i="1"/>
  <c r="AD5471" i="1"/>
  <c r="AD5472" i="1"/>
  <c r="AD5473" i="1"/>
  <c r="AD5474" i="1"/>
  <c r="AD5475" i="1"/>
  <c r="AD5476" i="1"/>
  <c r="AD5477" i="1"/>
  <c r="AD5478" i="1"/>
  <c r="AD5479" i="1"/>
  <c r="AD5480" i="1"/>
  <c r="AD5481" i="1"/>
  <c r="AD5482" i="1"/>
  <c r="AD5483" i="1"/>
  <c r="AD5484" i="1"/>
  <c r="AD5485" i="1"/>
  <c r="AD5486" i="1"/>
  <c r="AD5487" i="1"/>
  <c r="AD5488" i="1"/>
  <c r="AD5489" i="1"/>
  <c r="AD5490" i="1"/>
  <c r="AD5491" i="1"/>
  <c r="AD5492" i="1"/>
  <c r="AD5493" i="1"/>
  <c r="AD5494" i="1"/>
  <c r="AD5495" i="1"/>
  <c r="AD5496" i="1"/>
  <c r="AD5497" i="1"/>
  <c r="AD5498" i="1"/>
  <c r="AD5499" i="1"/>
  <c r="AD5500" i="1"/>
  <c r="AD5501" i="1"/>
  <c r="AD5502" i="1"/>
  <c r="AD5503" i="1"/>
  <c r="AD5504" i="1"/>
  <c r="AD5505" i="1"/>
  <c r="AD5506" i="1"/>
  <c r="AD5507" i="1"/>
  <c r="AD5508" i="1"/>
  <c r="AD5509" i="1"/>
  <c r="AD5510" i="1"/>
  <c r="AD5511" i="1"/>
  <c r="AD5512" i="1"/>
  <c r="AD5513" i="1"/>
  <c r="AD5514" i="1"/>
  <c r="AD5515" i="1"/>
  <c r="AD5516" i="1"/>
  <c r="AD5517" i="1"/>
  <c r="AD5518" i="1"/>
  <c r="AD5519" i="1"/>
  <c r="AD5520" i="1"/>
  <c r="AD5521" i="1"/>
  <c r="AD5522" i="1"/>
  <c r="AD5523" i="1"/>
  <c r="AD5524" i="1"/>
  <c r="AD5525" i="1"/>
  <c r="AD5526" i="1"/>
  <c r="AD5527" i="1"/>
  <c r="AD5528" i="1"/>
  <c r="AD5529" i="1"/>
  <c r="AD5530" i="1"/>
  <c r="AD5531" i="1"/>
  <c r="AD5532" i="1"/>
  <c r="AD5533" i="1"/>
  <c r="AD5534" i="1"/>
  <c r="AD5535" i="1"/>
  <c r="AD5536" i="1"/>
  <c r="AD5537" i="1"/>
  <c r="AD5538" i="1"/>
  <c r="AD5539" i="1"/>
  <c r="AD5540" i="1"/>
  <c r="AD5541" i="1"/>
  <c r="AD5542" i="1"/>
  <c r="AD5543" i="1"/>
  <c r="AD5544" i="1"/>
  <c r="AD5545" i="1"/>
  <c r="AD5546" i="1"/>
  <c r="AD5547" i="1"/>
  <c r="AD5548" i="1"/>
  <c r="AD5549" i="1"/>
  <c r="AD5550" i="1"/>
  <c r="AD5551" i="1"/>
  <c r="AD5552" i="1"/>
  <c r="AD5553" i="1"/>
  <c r="AD5554" i="1"/>
  <c r="AD5555" i="1"/>
  <c r="AD5556" i="1"/>
  <c r="AD5557" i="1"/>
  <c r="AD5558" i="1"/>
  <c r="AD5559" i="1"/>
  <c r="AD5560" i="1"/>
  <c r="AD5561" i="1"/>
  <c r="AD5562" i="1"/>
  <c r="AD5563" i="1"/>
  <c r="AD5564" i="1"/>
  <c r="AD5565" i="1"/>
  <c r="AD5566" i="1"/>
  <c r="AD5567" i="1"/>
  <c r="AD5568" i="1"/>
  <c r="AD5569" i="1"/>
  <c r="AD5570" i="1"/>
  <c r="AD5571" i="1"/>
  <c r="AD5572" i="1"/>
  <c r="AD5573" i="1"/>
  <c r="AD5574" i="1"/>
  <c r="AD5575" i="1"/>
  <c r="AD5576" i="1"/>
  <c r="AD5577" i="1"/>
  <c r="AD5578" i="1"/>
  <c r="AD5579" i="1"/>
  <c r="AD5580" i="1"/>
  <c r="AD5581" i="1"/>
  <c r="AD5582" i="1"/>
  <c r="AD5583" i="1"/>
  <c r="AD5584" i="1"/>
  <c r="AD5585" i="1"/>
  <c r="AD5586" i="1"/>
  <c r="AD5587" i="1"/>
  <c r="AD5588" i="1"/>
  <c r="AD5589" i="1"/>
  <c r="AD5590" i="1"/>
  <c r="AD5591" i="1"/>
  <c r="AD5592" i="1"/>
  <c r="AD5593" i="1"/>
  <c r="AD5594" i="1"/>
  <c r="AD5595" i="1"/>
  <c r="AD5596" i="1"/>
  <c r="AD5597" i="1"/>
  <c r="AD5598" i="1"/>
  <c r="AD5599" i="1"/>
  <c r="AD5600" i="1"/>
  <c r="AD5601" i="1"/>
  <c r="AD5602" i="1"/>
  <c r="AD5603" i="1"/>
  <c r="AD5604" i="1"/>
  <c r="AD5605" i="1"/>
  <c r="AD5606" i="1"/>
  <c r="AD5607" i="1"/>
  <c r="AD5608" i="1"/>
  <c r="AD5609" i="1"/>
  <c r="AD5610" i="1"/>
  <c r="AD5611" i="1"/>
  <c r="AD5612" i="1"/>
  <c r="AD5613" i="1"/>
  <c r="AD5614" i="1"/>
  <c r="AD5615" i="1"/>
  <c r="AD5616" i="1"/>
  <c r="AD5617" i="1"/>
  <c r="AD5618" i="1"/>
  <c r="AD5619" i="1"/>
  <c r="AD5620" i="1"/>
  <c r="AD5621" i="1"/>
  <c r="AD5622" i="1"/>
  <c r="AD5623" i="1"/>
  <c r="AD5624" i="1"/>
  <c r="AD5625" i="1"/>
  <c r="AD5626" i="1"/>
  <c r="AD5627" i="1"/>
  <c r="AD5628" i="1"/>
  <c r="AD5629" i="1"/>
  <c r="AD5630" i="1"/>
  <c r="AD5631" i="1"/>
  <c r="AD5632" i="1"/>
  <c r="AD5633" i="1"/>
  <c r="AD5634" i="1"/>
  <c r="AD5635" i="1"/>
  <c r="AD5636" i="1"/>
  <c r="AD5637" i="1"/>
  <c r="AD5638" i="1"/>
  <c r="AD5639" i="1"/>
  <c r="AD5640" i="1"/>
  <c r="AD5641" i="1"/>
  <c r="AD5642" i="1"/>
  <c r="AD5643" i="1"/>
  <c r="AD5644" i="1"/>
  <c r="AD5645" i="1"/>
  <c r="AD5646" i="1"/>
  <c r="AD5647" i="1"/>
  <c r="AD5648" i="1"/>
  <c r="AD5649" i="1"/>
  <c r="AD5650" i="1"/>
  <c r="AD5651" i="1"/>
  <c r="AD5652" i="1"/>
  <c r="AD5653" i="1"/>
  <c r="AD5654" i="1"/>
  <c r="AD5655" i="1"/>
  <c r="AD5656" i="1"/>
  <c r="AD5657" i="1"/>
  <c r="AD5658" i="1"/>
  <c r="AD5659" i="1"/>
  <c r="AD5660" i="1"/>
  <c r="AD5661" i="1"/>
  <c r="AD5662" i="1"/>
  <c r="AD5663" i="1"/>
  <c r="AD5664" i="1"/>
  <c r="AD5665" i="1"/>
  <c r="AD5666" i="1"/>
  <c r="AD5667" i="1"/>
  <c r="AD5668" i="1"/>
  <c r="AD5669" i="1"/>
  <c r="AD5670" i="1"/>
  <c r="AD5671" i="1"/>
  <c r="AD5672" i="1"/>
  <c r="AD5673" i="1"/>
  <c r="AD5674" i="1"/>
  <c r="AD5675" i="1"/>
  <c r="AD5676" i="1"/>
  <c r="AD5677" i="1"/>
  <c r="AD5678" i="1"/>
  <c r="AD5679" i="1"/>
  <c r="AD5680" i="1"/>
  <c r="AD5681" i="1"/>
  <c r="AD5682" i="1"/>
  <c r="AD5683" i="1"/>
  <c r="AD5684" i="1"/>
  <c r="AD5685" i="1"/>
  <c r="AD5686" i="1"/>
  <c r="AD5687" i="1"/>
  <c r="AD5688" i="1"/>
  <c r="AD5689" i="1"/>
  <c r="AD5690" i="1"/>
  <c r="AD5691" i="1"/>
  <c r="AD5692" i="1"/>
  <c r="AD5693" i="1"/>
  <c r="AD5694" i="1"/>
  <c r="AD5695" i="1"/>
  <c r="AD5696" i="1"/>
  <c r="AD5697" i="1"/>
  <c r="AD5698" i="1"/>
  <c r="AD5699" i="1"/>
  <c r="AD5700" i="1"/>
  <c r="AD5701" i="1"/>
  <c r="AD5702" i="1"/>
  <c r="AD5703" i="1"/>
  <c r="AD5704" i="1"/>
  <c r="AD5705" i="1"/>
  <c r="AD5706" i="1"/>
  <c r="AD5707" i="1"/>
  <c r="AD5708" i="1"/>
  <c r="AD5709" i="1"/>
  <c r="AD5710" i="1"/>
  <c r="AD5711" i="1"/>
  <c r="AD5712" i="1"/>
  <c r="AD5713" i="1"/>
  <c r="AD5714" i="1"/>
  <c r="AD5715" i="1"/>
  <c r="AD5716" i="1"/>
  <c r="AD5717" i="1"/>
  <c r="AD5718" i="1"/>
  <c r="AD5719" i="1"/>
  <c r="AD5720" i="1"/>
  <c r="AD5721" i="1"/>
  <c r="AD5722" i="1"/>
  <c r="AD5723" i="1"/>
  <c r="AD5724" i="1"/>
  <c r="AD5725" i="1"/>
  <c r="AD5726" i="1"/>
  <c r="AD5727" i="1"/>
  <c r="AD5728" i="1"/>
  <c r="AD5729" i="1"/>
  <c r="AD5730" i="1"/>
  <c r="AD5731" i="1"/>
  <c r="AD5732" i="1"/>
  <c r="AD5733" i="1"/>
  <c r="AD5734" i="1"/>
  <c r="AD5735" i="1"/>
  <c r="AD5736" i="1"/>
  <c r="AD5737" i="1"/>
  <c r="AD5738" i="1"/>
  <c r="AD5739" i="1"/>
  <c r="AD5740" i="1"/>
  <c r="AD5741" i="1"/>
  <c r="AD5742" i="1"/>
  <c r="AD5743" i="1"/>
  <c r="AD5744" i="1"/>
  <c r="AD5745" i="1"/>
  <c r="AD5746" i="1"/>
  <c r="AD5747" i="1"/>
  <c r="AD5748" i="1"/>
  <c r="AD5749" i="1"/>
  <c r="AD5750" i="1"/>
  <c r="AD5751" i="1"/>
  <c r="AD5752" i="1"/>
  <c r="AD5753" i="1"/>
  <c r="AD5754" i="1"/>
  <c r="AD5755" i="1"/>
  <c r="AD5756" i="1"/>
  <c r="AD5757" i="1"/>
  <c r="AD5758" i="1"/>
  <c r="AD5759" i="1"/>
  <c r="AD5760" i="1"/>
  <c r="AD5761" i="1"/>
  <c r="AD5762" i="1"/>
  <c r="AD5763" i="1"/>
  <c r="AD5764" i="1"/>
  <c r="AD5765" i="1"/>
  <c r="AD5766" i="1"/>
  <c r="AD5767" i="1"/>
  <c r="AD5768" i="1"/>
  <c r="AD5769" i="1"/>
  <c r="AD5770" i="1"/>
  <c r="AD5771" i="1"/>
  <c r="AD5772" i="1"/>
  <c r="AD5773" i="1"/>
  <c r="AD5774" i="1"/>
  <c r="AD5775" i="1"/>
  <c r="AD5776" i="1"/>
  <c r="AD5777" i="1"/>
  <c r="AD5778" i="1"/>
  <c r="AD5779" i="1"/>
  <c r="AD5780" i="1"/>
  <c r="AD5781" i="1"/>
  <c r="AD5782" i="1"/>
  <c r="AD5783" i="1"/>
  <c r="AD5784" i="1"/>
  <c r="AD5785" i="1"/>
  <c r="AD5786" i="1"/>
  <c r="AD5787" i="1"/>
  <c r="AD5788" i="1"/>
  <c r="AD5789" i="1"/>
  <c r="AD5790" i="1"/>
  <c r="AD5791" i="1"/>
  <c r="AD5792" i="1"/>
  <c r="AD5793" i="1"/>
  <c r="AD5794" i="1"/>
  <c r="AD5795" i="1"/>
  <c r="AD5796" i="1"/>
  <c r="AD5797" i="1"/>
  <c r="AD5798" i="1"/>
  <c r="AD5799" i="1"/>
  <c r="AD5800" i="1"/>
  <c r="AD5801" i="1"/>
  <c r="AD5802" i="1"/>
  <c r="AD5803" i="1"/>
  <c r="AD5804" i="1"/>
  <c r="AD5805" i="1"/>
  <c r="AD5806" i="1"/>
  <c r="AD5807" i="1"/>
  <c r="AD5808" i="1"/>
  <c r="AD5809" i="1"/>
  <c r="AD5810" i="1"/>
  <c r="AD5811" i="1"/>
  <c r="AD5812" i="1"/>
  <c r="AD5813" i="1"/>
  <c r="AD5814" i="1"/>
  <c r="AD5815" i="1"/>
  <c r="AD5816" i="1"/>
  <c r="AD5817" i="1"/>
  <c r="AD5818" i="1"/>
  <c r="AD5819" i="1"/>
  <c r="AD5820" i="1"/>
  <c r="AD5821" i="1"/>
  <c r="AD5822" i="1"/>
  <c r="AD5823" i="1"/>
  <c r="AD5824" i="1"/>
  <c r="AD5825" i="1"/>
  <c r="AD5826" i="1"/>
  <c r="AD5827" i="1"/>
  <c r="AD5828" i="1"/>
  <c r="AD5829" i="1"/>
  <c r="AD5830" i="1"/>
  <c r="AD5831" i="1"/>
  <c r="AD5832" i="1"/>
  <c r="AD5833" i="1"/>
  <c r="AD5834" i="1"/>
  <c r="AD5835" i="1"/>
  <c r="AD5836" i="1"/>
  <c r="AD5837" i="1"/>
  <c r="AD5838" i="1"/>
  <c r="AD5839" i="1"/>
  <c r="AD5840" i="1"/>
  <c r="AD5841" i="1"/>
  <c r="AD5842" i="1"/>
  <c r="AD5843" i="1"/>
  <c r="AD5844" i="1"/>
  <c r="AD5845" i="1"/>
  <c r="AD5846" i="1"/>
  <c r="AD5847" i="1"/>
  <c r="AD5848" i="1"/>
  <c r="AD5849" i="1"/>
  <c r="AD5850" i="1"/>
  <c r="AD5851" i="1"/>
  <c r="AD5852" i="1"/>
  <c r="AD5853" i="1"/>
  <c r="AD5854" i="1"/>
  <c r="AD5855" i="1"/>
  <c r="AD5856" i="1"/>
  <c r="AD5857" i="1"/>
  <c r="AD5858" i="1"/>
  <c r="AD5859" i="1"/>
  <c r="AD5860" i="1"/>
  <c r="AD5861" i="1"/>
  <c r="AD5862" i="1"/>
  <c r="AD5863" i="1"/>
  <c r="AD5864" i="1"/>
  <c r="AD5865" i="1"/>
  <c r="AD5866" i="1"/>
  <c r="AD5867" i="1"/>
  <c r="AD5868" i="1"/>
  <c r="AD5869" i="1"/>
  <c r="AD5870" i="1"/>
  <c r="AD5871" i="1"/>
  <c r="AD5872" i="1"/>
  <c r="AD5873" i="1"/>
  <c r="AD5874" i="1"/>
  <c r="AD5875" i="1"/>
  <c r="AD5876" i="1"/>
  <c r="AD5877" i="1"/>
  <c r="AD5878" i="1"/>
  <c r="AD5879" i="1"/>
  <c r="AD5880" i="1"/>
  <c r="AD5881" i="1"/>
  <c r="AD5882" i="1"/>
  <c r="AD5883" i="1"/>
  <c r="AD5884" i="1"/>
  <c r="AD5885" i="1"/>
  <c r="AD5886" i="1"/>
  <c r="AD5887" i="1"/>
  <c r="AD5888" i="1"/>
  <c r="AD5889" i="1"/>
  <c r="AD5890" i="1"/>
  <c r="AD5891" i="1"/>
  <c r="AD5892" i="1"/>
  <c r="AD5893" i="1"/>
  <c r="AD5894" i="1"/>
  <c r="AD5895" i="1"/>
  <c r="AD5896" i="1"/>
  <c r="AD5897" i="1"/>
  <c r="AD5898" i="1"/>
  <c r="AD5899" i="1"/>
  <c r="AD5900" i="1"/>
  <c r="AD5901" i="1"/>
  <c r="AD5902" i="1"/>
  <c r="AD5903" i="1"/>
  <c r="AD5904" i="1"/>
  <c r="AD5905" i="1"/>
  <c r="AD5906" i="1"/>
  <c r="AD5907" i="1"/>
  <c r="AD5908" i="1"/>
  <c r="AD5909" i="1"/>
  <c r="AD5910" i="1"/>
  <c r="AD5911" i="1"/>
  <c r="AD5912" i="1"/>
  <c r="AD5913" i="1"/>
  <c r="AD5914" i="1"/>
  <c r="AD5915" i="1"/>
  <c r="AD5916" i="1"/>
  <c r="AD5917" i="1"/>
  <c r="AD5918" i="1"/>
  <c r="AD5919" i="1"/>
  <c r="AD5920" i="1"/>
  <c r="AD5921" i="1"/>
  <c r="AD5922" i="1"/>
  <c r="AD5923" i="1"/>
  <c r="AD5924" i="1"/>
  <c r="AD5925" i="1"/>
  <c r="AD5926" i="1"/>
  <c r="AD5927" i="1"/>
  <c r="AD5928" i="1"/>
  <c r="AD5929" i="1"/>
  <c r="AD5930" i="1"/>
  <c r="AD5931" i="1"/>
  <c r="AD5932" i="1"/>
  <c r="AD5933" i="1"/>
  <c r="AD5934" i="1"/>
  <c r="AD5935" i="1"/>
  <c r="AD5936" i="1"/>
  <c r="AD5937" i="1"/>
  <c r="AD5938" i="1"/>
  <c r="AD5939" i="1"/>
  <c r="AD5940" i="1"/>
  <c r="AD5941" i="1"/>
  <c r="AD5942" i="1"/>
  <c r="AD5943" i="1"/>
  <c r="AD5944" i="1"/>
  <c r="AD5945" i="1"/>
  <c r="AD5946" i="1"/>
  <c r="AD5947" i="1"/>
  <c r="AD5948" i="1"/>
  <c r="AD5949" i="1"/>
  <c r="AD5950" i="1"/>
  <c r="AD5951" i="1"/>
  <c r="AD5952" i="1"/>
  <c r="AD5953" i="1"/>
  <c r="AD5954" i="1"/>
  <c r="AD5955" i="1"/>
  <c r="AD5956" i="1"/>
  <c r="AD5957" i="1"/>
  <c r="AD5958" i="1"/>
  <c r="AD5959" i="1"/>
  <c r="AD5960" i="1"/>
  <c r="AD5961" i="1"/>
  <c r="AD5962" i="1"/>
  <c r="AD5963" i="1"/>
  <c r="AD5964" i="1"/>
  <c r="AD5965" i="1"/>
  <c r="AD5966" i="1"/>
  <c r="AD5967" i="1"/>
  <c r="AD5968" i="1"/>
  <c r="AD5969" i="1"/>
  <c r="AD5970" i="1"/>
  <c r="AD5971" i="1"/>
  <c r="AD5972" i="1"/>
  <c r="AD5973" i="1"/>
  <c r="AD5974" i="1"/>
  <c r="AD5975" i="1"/>
  <c r="AD5976" i="1"/>
  <c r="AD5977" i="1"/>
  <c r="AD5978" i="1"/>
  <c r="AD5979" i="1"/>
  <c r="AD5980" i="1"/>
  <c r="AD5981" i="1"/>
  <c r="AD5982" i="1"/>
  <c r="AD5983" i="1"/>
  <c r="AD5984" i="1"/>
  <c r="AD5985" i="1"/>
  <c r="AD5986" i="1"/>
  <c r="AD5987" i="1"/>
  <c r="AD5988" i="1"/>
  <c r="AD5989" i="1"/>
  <c r="AD5990" i="1"/>
  <c r="AD5991" i="1"/>
  <c r="AD5992" i="1"/>
  <c r="AD5993" i="1"/>
  <c r="AD5994" i="1"/>
  <c r="AD5995" i="1"/>
  <c r="AD5996" i="1"/>
  <c r="AD5997" i="1"/>
  <c r="AD5998" i="1"/>
  <c r="AD5999" i="1"/>
  <c r="AD6000" i="1"/>
  <c r="AD6001" i="1"/>
  <c r="AD6002" i="1"/>
  <c r="AD6003" i="1"/>
  <c r="AD6004" i="1"/>
  <c r="AD6005" i="1"/>
  <c r="AD6006" i="1"/>
  <c r="AD6007" i="1"/>
  <c r="AD6008" i="1"/>
  <c r="AD6009" i="1"/>
  <c r="AD6010" i="1"/>
  <c r="AD6011" i="1"/>
  <c r="AD6012" i="1"/>
  <c r="AD6013" i="1"/>
  <c r="AD6014" i="1"/>
  <c r="AD6015" i="1"/>
  <c r="AD6016" i="1"/>
  <c r="AD6017" i="1"/>
  <c r="AD6018" i="1"/>
  <c r="AD6019" i="1"/>
  <c r="AD6020" i="1"/>
  <c r="AD6021" i="1"/>
  <c r="AD6022" i="1"/>
  <c r="AD6023" i="1"/>
  <c r="AD6024" i="1"/>
  <c r="AD6025" i="1"/>
  <c r="AD6026" i="1"/>
  <c r="AD6027" i="1"/>
  <c r="AD6028" i="1"/>
  <c r="AD6029" i="1"/>
  <c r="AD6030" i="1"/>
  <c r="AD6031" i="1"/>
  <c r="AD6032" i="1"/>
  <c r="AD6033" i="1"/>
  <c r="AD6034" i="1"/>
  <c r="AD6035" i="1"/>
  <c r="AD6036" i="1"/>
  <c r="AD6037" i="1"/>
  <c r="AD6038" i="1"/>
  <c r="AD6039" i="1"/>
  <c r="AD6040" i="1"/>
  <c r="AD6041" i="1"/>
  <c r="AD6042" i="1"/>
  <c r="AD6043" i="1"/>
  <c r="AD6044" i="1"/>
  <c r="AD6045" i="1"/>
  <c r="AD6046" i="1"/>
  <c r="AD6047" i="1"/>
  <c r="AD6048" i="1"/>
  <c r="AD6049" i="1"/>
  <c r="AD6050" i="1"/>
  <c r="AD6051" i="1"/>
  <c r="AD6052" i="1"/>
  <c r="AD6053" i="1"/>
  <c r="AD6054" i="1"/>
  <c r="AD6055" i="1"/>
  <c r="AD6056" i="1"/>
  <c r="AD6057" i="1"/>
  <c r="AD6058" i="1"/>
  <c r="AD6059" i="1"/>
  <c r="AD6060" i="1"/>
  <c r="AD6061" i="1"/>
  <c r="AD6062" i="1"/>
  <c r="AD6063" i="1"/>
  <c r="AD6064" i="1"/>
  <c r="AD6065" i="1"/>
  <c r="AD6066" i="1"/>
  <c r="AD6067" i="1"/>
  <c r="AD6068" i="1"/>
  <c r="AD6069" i="1"/>
  <c r="AD6070" i="1"/>
  <c r="AD6071" i="1"/>
  <c r="AD6072" i="1"/>
  <c r="AD6073" i="1"/>
  <c r="AD6074" i="1"/>
  <c r="AD6075" i="1"/>
  <c r="AD6076" i="1"/>
  <c r="AD6077" i="1"/>
  <c r="AD6078" i="1"/>
  <c r="AD6079" i="1"/>
  <c r="AD6080" i="1"/>
  <c r="AD6081" i="1"/>
  <c r="AD6082" i="1"/>
  <c r="AD6083" i="1"/>
  <c r="AD6084" i="1"/>
  <c r="AD6085" i="1"/>
  <c r="AD6086" i="1"/>
  <c r="AD6087" i="1"/>
  <c r="AD6088" i="1"/>
  <c r="AD6089" i="1"/>
  <c r="AD6090" i="1"/>
  <c r="AD6091" i="1"/>
  <c r="AD6092" i="1"/>
  <c r="AD6093" i="1"/>
  <c r="AD6094" i="1"/>
  <c r="AD6095" i="1"/>
  <c r="AD6096" i="1"/>
  <c r="AD6097" i="1"/>
  <c r="AD6098" i="1"/>
  <c r="AD6099" i="1"/>
  <c r="AD6100" i="1"/>
  <c r="AD6101" i="1"/>
  <c r="AD6102" i="1"/>
  <c r="AD6103" i="1"/>
  <c r="AD6104" i="1"/>
  <c r="AD6105" i="1"/>
  <c r="AD6106" i="1"/>
  <c r="AD6107" i="1"/>
  <c r="AD6108" i="1"/>
  <c r="AD6109" i="1"/>
  <c r="AD6110" i="1"/>
  <c r="AD6111" i="1"/>
  <c r="AD6112" i="1"/>
  <c r="AD6113" i="1"/>
  <c r="AD6114" i="1"/>
  <c r="AD6115" i="1"/>
  <c r="AD6116" i="1"/>
  <c r="AD6117" i="1"/>
  <c r="AD6118" i="1"/>
  <c r="AD6119" i="1"/>
  <c r="AD6120" i="1"/>
  <c r="AD6121" i="1"/>
  <c r="AD6122" i="1"/>
  <c r="AD6123" i="1"/>
  <c r="AD6124" i="1"/>
  <c r="AD6125" i="1"/>
  <c r="AD6126" i="1"/>
  <c r="AD6127" i="1"/>
  <c r="AD6128" i="1"/>
  <c r="AD6129" i="1"/>
  <c r="AD6130" i="1"/>
  <c r="AD6131" i="1"/>
  <c r="AD6132" i="1"/>
  <c r="AD6133" i="1"/>
  <c r="AD6134" i="1"/>
  <c r="AD6135" i="1"/>
  <c r="AD6136" i="1"/>
  <c r="AD6137" i="1"/>
  <c r="AD6138" i="1"/>
  <c r="AD6139" i="1"/>
  <c r="AD6140" i="1"/>
  <c r="AD6141" i="1"/>
  <c r="AD6142" i="1"/>
  <c r="AD6143" i="1"/>
  <c r="AD6144" i="1"/>
  <c r="AD6145" i="1"/>
  <c r="AD6146" i="1"/>
  <c r="AD6147" i="1"/>
  <c r="AD6148" i="1"/>
  <c r="AD6149" i="1"/>
  <c r="AD6150" i="1"/>
  <c r="AD6151" i="1"/>
  <c r="AD6152" i="1"/>
  <c r="AD6153" i="1"/>
  <c r="AD6154" i="1"/>
  <c r="AD6155" i="1"/>
  <c r="AD6156" i="1"/>
  <c r="AD6157" i="1"/>
  <c r="AD6158" i="1"/>
  <c r="AD6159" i="1"/>
  <c r="AD6160" i="1"/>
  <c r="AD6161" i="1"/>
  <c r="AD6162" i="1"/>
  <c r="AD6163" i="1"/>
  <c r="AD6164" i="1"/>
  <c r="AD6165" i="1"/>
  <c r="AD6166" i="1"/>
  <c r="AD6167" i="1"/>
  <c r="AD6168" i="1"/>
  <c r="AD6169" i="1"/>
  <c r="AD6170" i="1"/>
  <c r="AD6171" i="1"/>
  <c r="AD6172" i="1"/>
  <c r="AD6173" i="1"/>
  <c r="AD6174" i="1"/>
  <c r="AD6175" i="1"/>
  <c r="AD6176" i="1"/>
  <c r="AD6177" i="1"/>
  <c r="AD6178" i="1"/>
  <c r="AD6179" i="1"/>
  <c r="AD6180" i="1"/>
  <c r="AD6181" i="1"/>
  <c r="AD6182" i="1"/>
  <c r="AD6183" i="1"/>
  <c r="AD6184" i="1"/>
  <c r="AD6185" i="1"/>
  <c r="AD6186" i="1"/>
  <c r="AD6187" i="1"/>
  <c r="AD6188" i="1"/>
  <c r="AD6189" i="1"/>
  <c r="AD6190" i="1"/>
  <c r="AD6191" i="1"/>
  <c r="AD6192" i="1"/>
  <c r="AD6193" i="1"/>
  <c r="AD6194" i="1"/>
  <c r="AD6195" i="1"/>
  <c r="AD6196" i="1"/>
  <c r="AD6197" i="1"/>
  <c r="AD6198" i="1"/>
  <c r="AD6199" i="1"/>
  <c r="AD6200" i="1"/>
  <c r="AD6201" i="1"/>
  <c r="AD6202" i="1"/>
  <c r="AD6203" i="1"/>
  <c r="AD6204" i="1"/>
  <c r="AD6205" i="1"/>
  <c r="AD6206" i="1"/>
  <c r="AD6207" i="1"/>
  <c r="AD6208" i="1"/>
  <c r="AD6209" i="1"/>
  <c r="AD6210" i="1"/>
  <c r="AD6211" i="1"/>
  <c r="AD6212" i="1"/>
  <c r="AD6213" i="1"/>
  <c r="AD6214" i="1"/>
  <c r="AD6215" i="1"/>
  <c r="AD6216" i="1"/>
  <c r="AD6217" i="1"/>
  <c r="AD6218" i="1"/>
  <c r="AD6219" i="1"/>
  <c r="AD6220" i="1"/>
  <c r="AD6221" i="1"/>
  <c r="AD6222" i="1"/>
  <c r="AD6223" i="1"/>
  <c r="AD6224" i="1"/>
  <c r="AD6225" i="1"/>
  <c r="AD6226" i="1"/>
  <c r="AD6227" i="1"/>
  <c r="AD6228" i="1"/>
  <c r="AD6229" i="1"/>
  <c r="AD6230" i="1"/>
  <c r="AD6231" i="1"/>
  <c r="AD6232" i="1"/>
  <c r="AD6233" i="1"/>
  <c r="AD6234" i="1"/>
  <c r="AD6235" i="1"/>
  <c r="AD6236" i="1"/>
  <c r="AD6237" i="1"/>
  <c r="AD6238" i="1"/>
  <c r="AD6239" i="1"/>
  <c r="AD6240" i="1"/>
  <c r="AD6241" i="1"/>
  <c r="AD6242" i="1"/>
  <c r="AD6243" i="1"/>
  <c r="AD6244" i="1"/>
  <c r="AD6245" i="1"/>
  <c r="AD6246" i="1"/>
  <c r="AD6247" i="1"/>
  <c r="AD6248" i="1"/>
  <c r="AD6249" i="1"/>
  <c r="AD6250" i="1"/>
  <c r="AD6251" i="1"/>
  <c r="AD6252" i="1"/>
  <c r="AD6253" i="1"/>
  <c r="AD6254" i="1"/>
  <c r="AD6255" i="1"/>
  <c r="AD6256" i="1"/>
  <c r="AD6257" i="1"/>
  <c r="AD6258" i="1"/>
  <c r="AD6259" i="1"/>
  <c r="AD6260" i="1"/>
  <c r="AD6261" i="1"/>
  <c r="AD6262" i="1"/>
  <c r="AD6263" i="1"/>
  <c r="AD6264" i="1"/>
  <c r="AD6265" i="1"/>
  <c r="AD6266" i="1"/>
  <c r="AD6267" i="1"/>
  <c r="AD6268" i="1"/>
  <c r="AD6269" i="1"/>
  <c r="AD6270" i="1"/>
  <c r="AD6271" i="1"/>
  <c r="AD6272" i="1"/>
  <c r="AD6273" i="1"/>
  <c r="AD6274" i="1"/>
  <c r="AD6275" i="1"/>
  <c r="AD6276" i="1"/>
  <c r="AD6277" i="1"/>
  <c r="AD6278" i="1"/>
  <c r="AD6279" i="1"/>
  <c r="AD6280" i="1"/>
  <c r="AD6281" i="1"/>
  <c r="AD6282" i="1"/>
  <c r="AD6283" i="1"/>
  <c r="AD6284" i="1"/>
  <c r="AD6285" i="1"/>
  <c r="AD6286" i="1"/>
  <c r="AD6287" i="1"/>
  <c r="AD6288" i="1"/>
  <c r="AD6289" i="1"/>
  <c r="AD6290" i="1"/>
  <c r="AD6291" i="1"/>
  <c r="AD6292" i="1"/>
  <c r="AD6293" i="1"/>
  <c r="AD6294" i="1"/>
  <c r="AD6295" i="1"/>
  <c r="AD6296" i="1"/>
  <c r="AD6297" i="1"/>
  <c r="AD6298" i="1"/>
  <c r="AD6299" i="1"/>
  <c r="AD6300" i="1"/>
  <c r="AD6301" i="1"/>
  <c r="AD6302" i="1"/>
  <c r="AD6303" i="1"/>
  <c r="AD6304" i="1"/>
  <c r="AD6305" i="1"/>
  <c r="AD6306" i="1"/>
  <c r="AD6307" i="1"/>
  <c r="AD6308" i="1"/>
  <c r="AD6309" i="1"/>
  <c r="AD6310" i="1"/>
  <c r="AD6311" i="1"/>
  <c r="AD6312" i="1"/>
  <c r="AD6313" i="1"/>
  <c r="AD6314" i="1"/>
  <c r="AD6315" i="1"/>
  <c r="AD6316" i="1"/>
  <c r="AD6317" i="1"/>
  <c r="AD6318" i="1"/>
  <c r="AD6319" i="1"/>
  <c r="AD6320" i="1"/>
  <c r="AD6321" i="1"/>
  <c r="AD6322" i="1"/>
  <c r="AD6323" i="1"/>
  <c r="AD6324" i="1"/>
  <c r="AD6325" i="1"/>
  <c r="AD6326" i="1"/>
  <c r="AD6327" i="1"/>
  <c r="AD6328" i="1"/>
  <c r="AD6329" i="1"/>
  <c r="AD6330" i="1"/>
  <c r="AD6331" i="1"/>
  <c r="AD6332" i="1"/>
  <c r="AD6333" i="1"/>
  <c r="AD6334" i="1"/>
  <c r="AD6335" i="1"/>
  <c r="AD6336" i="1"/>
  <c r="AD6337" i="1"/>
  <c r="AD6338" i="1"/>
  <c r="AD6339" i="1"/>
  <c r="AD6340" i="1"/>
  <c r="AD6341" i="1"/>
  <c r="AD6342" i="1"/>
  <c r="AD6343" i="1"/>
  <c r="AD6344" i="1"/>
  <c r="AD6345" i="1"/>
  <c r="AD6346" i="1"/>
  <c r="AD6347" i="1"/>
  <c r="AD6348" i="1"/>
  <c r="AD6349" i="1"/>
  <c r="AD6350" i="1"/>
  <c r="AD6351" i="1"/>
  <c r="AD6352" i="1"/>
  <c r="AD6353" i="1"/>
  <c r="AD6354" i="1"/>
  <c r="AD6355" i="1"/>
  <c r="AD6356" i="1"/>
  <c r="AD6357" i="1"/>
  <c r="AD6358" i="1"/>
  <c r="AD6359" i="1"/>
  <c r="AD6360" i="1"/>
  <c r="AD6361" i="1"/>
  <c r="AD6362" i="1"/>
  <c r="AD6363" i="1"/>
  <c r="AD6364" i="1"/>
  <c r="AD6365" i="1"/>
  <c r="AD6366" i="1"/>
  <c r="AD6367" i="1"/>
  <c r="AD6368" i="1"/>
  <c r="AD6369" i="1"/>
  <c r="AD6370" i="1"/>
  <c r="AD6371" i="1"/>
  <c r="AD6372" i="1"/>
  <c r="AD6373" i="1"/>
  <c r="AD6374" i="1"/>
  <c r="AD6375" i="1"/>
  <c r="AD6376" i="1"/>
  <c r="AD6377" i="1"/>
  <c r="AD6378" i="1"/>
  <c r="AD6379" i="1"/>
  <c r="AD6380" i="1"/>
  <c r="AD6381" i="1"/>
  <c r="AD6382" i="1"/>
  <c r="AD6383" i="1"/>
  <c r="AD6384" i="1"/>
  <c r="AD6385" i="1"/>
  <c r="AD6386" i="1"/>
  <c r="AD6387" i="1"/>
  <c r="AD6388" i="1"/>
  <c r="AD6389" i="1"/>
  <c r="AD6390" i="1"/>
  <c r="AD6391" i="1"/>
  <c r="AD6392" i="1"/>
  <c r="AD6393" i="1"/>
  <c r="AD6394" i="1"/>
  <c r="AD6395" i="1"/>
  <c r="AD6396" i="1"/>
  <c r="AD6397" i="1"/>
  <c r="AD6398" i="1"/>
  <c r="AD6399" i="1"/>
  <c r="AD6400" i="1"/>
  <c r="AD6401" i="1"/>
  <c r="AD6402" i="1"/>
  <c r="AD6403" i="1"/>
  <c r="AD6404" i="1"/>
  <c r="AD6405" i="1"/>
  <c r="AD6406" i="1"/>
  <c r="AD6407" i="1"/>
  <c r="AD6408" i="1"/>
  <c r="AD6409" i="1"/>
  <c r="AD6410" i="1"/>
  <c r="AD6411" i="1"/>
  <c r="AD6412" i="1"/>
  <c r="AD6413" i="1"/>
  <c r="AD6414" i="1"/>
  <c r="AD6415" i="1"/>
  <c r="AD6416" i="1"/>
  <c r="AD6417" i="1"/>
  <c r="AD6418" i="1"/>
  <c r="AD6419" i="1"/>
  <c r="AD6420" i="1"/>
  <c r="AD6421" i="1"/>
  <c r="AD6422" i="1"/>
  <c r="AD6423" i="1"/>
  <c r="AD6424" i="1"/>
  <c r="AD6425" i="1"/>
  <c r="AD6426" i="1"/>
  <c r="AD6427" i="1"/>
  <c r="AD6428" i="1"/>
  <c r="AD6429" i="1"/>
  <c r="AD6430" i="1"/>
  <c r="AD6431" i="1"/>
  <c r="AD6432" i="1"/>
  <c r="AD6433" i="1"/>
  <c r="AD6434" i="1"/>
  <c r="AD6435" i="1"/>
  <c r="AD6436" i="1"/>
  <c r="AD6437" i="1"/>
  <c r="AD6438" i="1"/>
  <c r="AD6439" i="1"/>
  <c r="AD6440" i="1"/>
  <c r="AD6441" i="1"/>
  <c r="AD6442" i="1"/>
  <c r="AD6443" i="1"/>
  <c r="AD6444" i="1"/>
  <c r="AD6445" i="1"/>
  <c r="AD6446" i="1"/>
  <c r="AD6447" i="1"/>
  <c r="AD6448" i="1"/>
  <c r="AD6449" i="1"/>
  <c r="AD6450" i="1"/>
  <c r="AD6451" i="1"/>
  <c r="AD6452" i="1"/>
  <c r="AD6453" i="1"/>
  <c r="AD6454" i="1"/>
  <c r="AD6455" i="1"/>
  <c r="AD6456" i="1"/>
  <c r="AD6457" i="1"/>
  <c r="AD6458" i="1"/>
  <c r="AD6459" i="1"/>
  <c r="AD6460" i="1"/>
  <c r="AD6461" i="1"/>
  <c r="AD6462" i="1"/>
  <c r="AD6463" i="1"/>
  <c r="AD6464" i="1"/>
  <c r="AD6465" i="1"/>
  <c r="AD6466" i="1"/>
  <c r="AD6467" i="1"/>
  <c r="AD6468" i="1"/>
  <c r="AD6469" i="1"/>
  <c r="AD6470" i="1"/>
  <c r="AD6471" i="1"/>
  <c r="AD6472" i="1"/>
  <c r="AD6473" i="1"/>
  <c r="AD6474" i="1"/>
  <c r="AD6475" i="1"/>
  <c r="AD6476" i="1"/>
  <c r="AD6477" i="1"/>
  <c r="AD6478" i="1"/>
  <c r="AD6479" i="1"/>
  <c r="AD6480" i="1"/>
  <c r="AD6481" i="1"/>
  <c r="AD6482" i="1"/>
  <c r="AD6483" i="1"/>
  <c r="AD6484" i="1"/>
  <c r="AD6485" i="1"/>
  <c r="AD6486" i="1"/>
  <c r="AD6487" i="1"/>
  <c r="AD6488" i="1"/>
  <c r="AD6489" i="1"/>
  <c r="AD6490" i="1"/>
  <c r="AD6491" i="1"/>
  <c r="AD6492" i="1"/>
  <c r="AD6493" i="1"/>
  <c r="AD6494" i="1"/>
  <c r="AD6495" i="1"/>
  <c r="AD6496" i="1"/>
  <c r="AD6497" i="1"/>
  <c r="AD6498" i="1"/>
  <c r="AD6499" i="1"/>
  <c r="AD6500" i="1"/>
  <c r="AD6501" i="1"/>
  <c r="AD6502" i="1"/>
  <c r="AD6503" i="1"/>
  <c r="AD6504" i="1"/>
  <c r="AD6505" i="1"/>
  <c r="AD6506" i="1"/>
  <c r="AD6507" i="1"/>
  <c r="AD6508" i="1"/>
  <c r="AD6509" i="1"/>
  <c r="AD6510" i="1"/>
  <c r="AD6511" i="1"/>
  <c r="AD6512" i="1"/>
  <c r="AD6513" i="1"/>
  <c r="AD6514" i="1"/>
  <c r="AD6515" i="1"/>
  <c r="AD6516" i="1"/>
  <c r="AD6517" i="1"/>
  <c r="AD6518" i="1"/>
  <c r="AD6519" i="1"/>
  <c r="AD6520" i="1"/>
  <c r="AD6521" i="1"/>
  <c r="AD6522" i="1"/>
  <c r="AD6523" i="1"/>
  <c r="AD6524" i="1"/>
  <c r="AD6525" i="1"/>
  <c r="AD6526" i="1"/>
  <c r="AD6527" i="1"/>
  <c r="AD6528" i="1"/>
  <c r="AD6529" i="1"/>
  <c r="AD6530" i="1"/>
  <c r="AD6531" i="1"/>
  <c r="AD6532" i="1"/>
  <c r="AD6533" i="1"/>
  <c r="AD6534" i="1"/>
  <c r="AD6535" i="1"/>
  <c r="AD6536" i="1"/>
  <c r="AD6537" i="1"/>
  <c r="AD6538" i="1"/>
  <c r="AD6539" i="1"/>
  <c r="AD6540" i="1"/>
  <c r="AD6541" i="1"/>
  <c r="AD6542" i="1"/>
  <c r="AD6543" i="1"/>
  <c r="AD6544" i="1"/>
  <c r="AD6545" i="1"/>
  <c r="AD6546" i="1"/>
  <c r="AD6547" i="1"/>
  <c r="AD6548" i="1"/>
  <c r="AD6549" i="1"/>
  <c r="AD6550" i="1"/>
  <c r="AD6551" i="1"/>
  <c r="AD6552" i="1"/>
  <c r="AD6553" i="1"/>
  <c r="AD6554" i="1"/>
  <c r="AD6555" i="1"/>
  <c r="AD6556" i="1"/>
  <c r="AD6557" i="1"/>
  <c r="AD6558" i="1"/>
  <c r="AD6559" i="1"/>
  <c r="AD6560" i="1"/>
  <c r="AD6561" i="1"/>
  <c r="AD6562" i="1"/>
  <c r="AD6563" i="1"/>
  <c r="AD6564" i="1"/>
  <c r="AD6565" i="1"/>
  <c r="AD6566" i="1"/>
  <c r="AD6567" i="1"/>
  <c r="AD6568" i="1"/>
  <c r="AD6569" i="1"/>
  <c r="AD6570" i="1"/>
  <c r="AD6571" i="1"/>
  <c r="AD6572" i="1"/>
  <c r="AD6573" i="1"/>
  <c r="AD6574" i="1"/>
  <c r="AD6575" i="1"/>
  <c r="AD6576" i="1"/>
  <c r="AD6577" i="1"/>
  <c r="AD6578" i="1"/>
  <c r="AD6579" i="1"/>
  <c r="AD6580" i="1"/>
  <c r="AD6581" i="1"/>
  <c r="AD6582" i="1"/>
  <c r="AD6583" i="1"/>
  <c r="AD6584" i="1"/>
  <c r="AD6585" i="1"/>
  <c r="AD6586" i="1"/>
  <c r="AD6587" i="1"/>
  <c r="AD6588" i="1"/>
  <c r="AD6589" i="1"/>
  <c r="AD6590" i="1"/>
  <c r="AD6591" i="1"/>
  <c r="AD6592" i="1"/>
  <c r="AD6593" i="1"/>
  <c r="AD6594" i="1"/>
  <c r="AD6595" i="1"/>
  <c r="AD6596" i="1"/>
  <c r="AD6597" i="1"/>
  <c r="AD6598" i="1"/>
  <c r="AD6599" i="1"/>
  <c r="AD6600" i="1"/>
  <c r="AD6601" i="1"/>
  <c r="AD6602" i="1"/>
  <c r="AD6603" i="1"/>
  <c r="AD6604" i="1"/>
  <c r="AD6605" i="1"/>
  <c r="AD6606" i="1"/>
  <c r="AD6607" i="1"/>
  <c r="AD6608" i="1"/>
  <c r="AD6609" i="1"/>
  <c r="AD6610" i="1"/>
  <c r="AD6611" i="1"/>
  <c r="AD6612" i="1"/>
  <c r="AD6613" i="1"/>
  <c r="AD6614" i="1"/>
  <c r="AD6615" i="1"/>
  <c r="AD6616" i="1"/>
  <c r="AD6617" i="1"/>
  <c r="AD6618" i="1"/>
  <c r="AD6619" i="1"/>
  <c r="AD6620" i="1"/>
  <c r="AD6621" i="1"/>
  <c r="AD6622" i="1"/>
  <c r="AD6623" i="1"/>
  <c r="AD6624" i="1"/>
  <c r="AD6625" i="1"/>
  <c r="AD6626" i="1"/>
  <c r="AD6627" i="1"/>
  <c r="AD6628" i="1"/>
  <c r="AD6629" i="1"/>
  <c r="AD6630" i="1"/>
  <c r="AD6631" i="1"/>
  <c r="AD6632" i="1"/>
  <c r="AD6633" i="1"/>
  <c r="AD6634" i="1"/>
  <c r="AD6635" i="1"/>
  <c r="AD6636" i="1"/>
  <c r="AD6637" i="1"/>
  <c r="AD6638" i="1"/>
  <c r="AD6639" i="1"/>
  <c r="AD6640" i="1"/>
  <c r="AD6641" i="1"/>
  <c r="AD6642" i="1"/>
  <c r="AD6643" i="1"/>
  <c r="AD6644" i="1"/>
  <c r="AD6645" i="1"/>
  <c r="AD6646" i="1"/>
  <c r="AD6647" i="1"/>
  <c r="AD6648" i="1"/>
  <c r="AD6649" i="1"/>
  <c r="AD6650" i="1"/>
  <c r="AD6651" i="1"/>
  <c r="AD6652" i="1"/>
  <c r="AD6653" i="1"/>
  <c r="AD6654" i="1"/>
  <c r="AD6655" i="1"/>
  <c r="AD6656" i="1"/>
  <c r="AD6657" i="1"/>
  <c r="AD6658" i="1"/>
  <c r="AD6659" i="1"/>
  <c r="AD6660" i="1"/>
  <c r="AD6661" i="1"/>
  <c r="AD6662" i="1"/>
  <c r="AD6663" i="1"/>
  <c r="AD6664" i="1"/>
  <c r="AD6665" i="1"/>
  <c r="AD6666" i="1"/>
  <c r="AD6667" i="1"/>
  <c r="AD6668" i="1"/>
  <c r="AD6669" i="1"/>
  <c r="AD6670" i="1"/>
  <c r="AD6671" i="1"/>
  <c r="AD6672" i="1"/>
  <c r="AD6673" i="1"/>
  <c r="AD6674" i="1"/>
  <c r="AD6675" i="1"/>
  <c r="AD6676" i="1"/>
  <c r="AD6677" i="1"/>
  <c r="AD6678" i="1"/>
  <c r="AD6679" i="1"/>
  <c r="AD6680" i="1"/>
  <c r="AD6681" i="1"/>
  <c r="AD6682" i="1"/>
  <c r="AD6683" i="1"/>
  <c r="AD6684" i="1"/>
  <c r="AD6685" i="1"/>
  <c r="AD6686" i="1"/>
  <c r="AD6687" i="1"/>
  <c r="AD6688" i="1"/>
  <c r="AD6689" i="1"/>
  <c r="AD6690" i="1"/>
  <c r="AD6691" i="1"/>
  <c r="AD6692" i="1"/>
  <c r="AD6693" i="1"/>
  <c r="AD6694" i="1"/>
  <c r="AD6695" i="1"/>
  <c r="AD6696" i="1"/>
  <c r="AD6697" i="1"/>
  <c r="AD6698" i="1"/>
  <c r="AD6699" i="1"/>
  <c r="AD6700" i="1"/>
  <c r="AD6701" i="1"/>
  <c r="AD6702" i="1"/>
  <c r="AD6703" i="1"/>
  <c r="AD6704" i="1"/>
  <c r="AD6705" i="1"/>
  <c r="AD6706" i="1"/>
  <c r="AD6707" i="1"/>
  <c r="AD6708" i="1"/>
  <c r="AD6709" i="1"/>
  <c r="AD6710" i="1"/>
  <c r="AD6711" i="1"/>
  <c r="AD6712" i="1"/>
  <c r="AD6713" i="1"/>
  <c r="AD6714" i="1"/>
  <c r="AD6715" i="1"/>
  <c r="AD6716" i="1"/>
  <c r="AD6717" i="1"/>
  <c r="AD6718" i="1"/>
  <c r="AD6719" i="1"/>
  <c r="AD6720" i="1"/>
  <c r="AD6721" i="1"/>
  <c r="AD6722" i="1"/>
  <c r="AD6723" i="1"/>
  <c r="AD6724" i="1"/>
  <c r="AD6725" i="1"/>
  <c r="AD6726" i="1"/>
  <c r="AD6727" i="1"/>
  <c r="AD6728" i="1"/>
  <c r="AD6729" i="1"/>
  <c r="AD6730" i="1"/>
  <c r="AD6731" i="1"/>
  <c r="AD6732" i="1"/>
  <c r="AD6733" i="1"/>
  <c r="AD6734" i="1"/>
  <c r="AD6735" i="1"/>
  <c r="AD6736" i="1"/>
  <c r="AD6737" i="1"/>
  <c r="AD6738" i="1"/>
  <c r="AD6739" i="1"/>
  <c r="AD6740" i="1"/>
  <c r="AD6741" i="1"/>
  <c r="AD6742" i="1"/>
  <c r="AD6743" i="1"/>
  <c r="AD6744" i="1"/>
  <c r="AD6745" i="1"/>
  <c r="AD6746" i="1"/>
  <c r="AD6747" i="1"/>
  <c r="AD6748" i="1"/>
  <c r="AD6749" i="1"/>
  <c r="AD6750" i="1"/>
  <c r="AD6751" i="1"/>
  <c r="AD6752" i="1"/>
  <c r="AD6753" i="1"/>
  <c r="AD6754" i="1"/>
  <c r="AD6755" i="1"/>
  <c r="AD6756" i="1"/>
  <c r="AD6757" i="1"/>
  <c r="AD6758" i="1"/>
  <c r="AD6759" i="1"/>
  <c r="AD6760" i="1"/>
  <c r="AD6761" i="1"/>
  <c r="AD6762" i="1"/>
  <c r="AD6763" i="1"/>
  <c r="AD6764" i="1"/>
  <c r="AD6765" i="1"/>
  <c r="AD6766" i="1"/>
  <c r="AD6767" i="1"/>
  <c r="AD6768" i="1"/>
  <c r="AD6769" i="1"/>
  <c r="AD6770" i="1"/>
  <c r="AD6771" i="1"/>
  <c r="AD6772" i="1"/>
  <c r="AD6773" i="1"/>
  <c r="AD6774" i="1"/>
  <c r="AD6775" i="1"/>
  <c r="AD6776" i="1"/>
  <c r="AD6777" i="1"/>
  <c r="AD6778" i="1"/>
  <c r="AD6779" i="1"/>
  <c r="AD6780" i="1"/>
  <c r="AD6781" i="1"/>
  <c r="AD6782" i="1"/>
  <c r="AD6783" i="1"/>
  <c r="AD6784" i="1"/>
  <c r="AD6785" i="1"/>
  <c r="AD6786" i="1"/>
  <c r="AD6787" i="1"/>
  <c r="AD6788" i="1"/>
  <c r="AD6789" i="1"/>
  <c r="AD6790" i="1"/>
  <c r="AD6791" i="1"/>
  <c r="AD6792" i="1"/>
  <c r="AD6793" i="1"/>
  <c r="AD6794" i="1"/>
  <c r="AD6795" i="1"/>
  <c r="AD6796" i="1"/>
  <c r="AD6797" i="1"/>
  <c r="AD6798" i="1"/>
  <c r="AD6799" i="1"/>
  <c r="AD6800" i="1"/>
  <c r="AD6801" i="1"/>
  <c r="AD6802" i="1"/>
  <c r="AD6803" i="1"/>
  <c r="AD6804" i="1"/>
  <c r="AD6805" i="1"/>
  <c r="AD6806" i="1"/>
  <c r="AD6807" i="1"/>
  <c r="AD6808" i="1"/>
  <c r="AD6809" i="1"/>
  <c r="AD6810" i="1"/>
  <c r="AD6811" i="1"/>
  <c r="AD6812" i="1"/>
  <c r="AD6813" i="1"/>
  <c r="AD6814" i="1"/>
  <c r="AD6815" i="1"/>
  <c r="AD6816" i="1"/>
  <c r="AD6817" i="1"/>
  <c r="AD6818" i="1"/>
  <c r="AD6819" i="1"/>
  <c r="AD6820" i="1"/>
  <c r="AD6821" i="1"/>
  <c r="AD6822" i="1"/>
  <c r="AD6823" i="1"/>
  <c r="AD6824" i="1"/>
  <c r="AD6825" i="1"/>
  <c r="AD6826" i="1"/>
  <c r="AD6827" i="1"/>
  <c r="AD6828" i="1"/>
  <c r="AD6829" i="1"/>
  <c r="AD6830" i="1"/>
  <c r="AD6831" i="1"/>
  <c r="AD6832" i="1"/>
  <c r="AD6833" i="1"/>
  <c r="AD6834" i="1"/>
  <c r="AD6835" i="1"/>
  <c r="AD6836" i="1"/>
  <c r="AD6837" i="1"/>
  <c r="AD6838" i="1"/>
  <c r="AD6839" i="1"/>
  <c r="AD6840" i="1"/>
  <c r="AD6841" i="1"/>
  <c r="AD6842" i="1"/>
  <c r="AD6843" i="1"/>
  <c r="AD6844" i="1"/>
  <c r="AD6845" i="1"/>
  <c r="AD6846" i="1"/>
  <c r="AD6847" i="1"/>
  <c r="AD6848" i="1"/>
  <c r="AD6849" i="1"/>
  <c r="AD6850" i="1"/>
  <c r="AD6851" i="1"/>
  <c r="AD6852" i="1"/>
  <c r="AD6853" i="1"/>
  <c r="AD6854" i="1"/>
  <c r="AD6855" i="1"/>
  <c r="AD6856" i="1"/>
  <c r="AD6857" i="1"/>
  <c r="AD6858" i="1"/>
  <c r="AD6859" i="1"/>
  <c r="AD6860" i="1"/>
  <c r="AD6861" i="1"/>
  <c r="AD6862" i="1"/>
  <c r="AD6863" i="1"/>
  <c r="AD6864" i="1"/>
  <c r="AD6865" i="1"/>
  <c r="AD6866" i="1"/>
  <c r="AD6867" i="1"/>
  <c r="AD6868" i="1"/>
  <c r="AD6869" i="1"/>
  <c r="AD6870" i="1"/>
  <c r="AD6871" i="1"/>
  <c r="AD6872" i="1"/>
  <c r="AD6873" i="1"/>
  <c r="AD6874" i="1"/>
  <c r="AD6875" i="1"/>
  <c r="AD6876" i="1"/>
  <c r="AD6877" i="1"/>
  <c r="AD6878" i="1"/>
  <c r="AD6879" i="1"/>
  <c r="AD6880" i="1"/>
  <c r="AD6881" i="1"/>
  <c r="AD6882" i="1"/>
  <c r="AD6883" i="1"/>
  <c r="AD6884" i="1"/>
  <c r="AD6885" i="1"/>
  <c r="AD6886" i="1"/>
  <c r="AD6887" i="1"/>
  <c r="AD6888" i="1"/>
  <c r="AD6889" i="1"/>
  <c r="AD6890" i="1"/>
  <c r="AD6891" i="1"/>
  <c r="AD6892" i="1"/>
  <c r="AD6893" i="1"/>
  <c r="AD6894" i="1"/>
  <c r="AD6895" i="1"/>
  <c r="AD6896" i="1"/>
  <c r="AD6897" i="1"/>
  <c r="AD6898" i="1"/>
  <c r="AD6899" i="1"/>
  <c r="AD6900" i="1"/>
  <c r="AD6901" i="1"/>
  <c r="AD6902" i="1"/>
  <c r="AD6903" i="1"/>
  <c r="AD6904" i="1"/>
  <c r="AD6905" i="1"/>
  <c r="AD6906" i="1"/>
  <c r="AD6907" i="1"/>
  <c r="AD6908" i="1"/>
  <c r="AD6909" i="1"/>
  <c r="AD6910" i="1"/>
  <c r="AD6911" i="1"/>
  <c r="AD6912" i="1"/>
  <c r="AD6913" i="1"/>
  <c r="AD6914" i="1"/>
  <c r="AD6915" i="1"/>
  <c r="AD6916" i="1"/>
  <c r="AD6917" i="1"/>
  <c r="AD6918" i="1"/>
  <c r="AD6919" i="1"/>
  <c r="AD6920" i="1"/>
  <c r="AD6921" i="1"/>
  <c r="AD6922" i="1"/>
  <c r="AD6923" i="1"/>
  <c r="AD6924" i="1"/>
  <c r="AD6925" i="1"/>
  <c r="AD6926" i="1"/>
  <c r="AD6927" i="1"/>
  <c r="AD6928" i="1"/>
  <c r="AD6929" i="1"/>
  <c r="AD6930" i="1"/>
  <c r="AD6931" i="1"/>
  <c r="AD6932" i="1"/>
  <c r="AD6933" i="1"/>
  <c r="AD6934" i="1"/>
  <c r="AD6935" i="1"/>
  <c r="AD6936" i="1"/>
  <c r="AD6937" i="1"/>
  <c r="AD6938" i="1"/>
  <c r="AD6939" i="1"/>
  <c r="AD6940" i="1"/>
  <c r="AD6941" i="1"/>
  <c r="AD6942" i="1"/>
  <c r="AD6943" i="1"/>
  <c r="AD6944" i="1"/>
  <c r="AD6945" i="1"/>
  <c r="AD6946" i="1"/>
  <c r="AD6947" i="1"/>
  <c r="AD6948" i="1"/>
  <c r="AD6949" i="1"/>
  <c r="AD6950" i="1"/>
  <c r="AD6951" i="1"/>
  <c r="AD6952" i="1"/>
  <c r="AD6953" i="1"/>
  <c r="AD6954" i="1"/>
  <c r="AD6955" i="1"/>
  <c r="AD6956" i="1"/>
  <c r="AD6957" i="1"/>
  <c r="AD6958" i="1"/>
  <c r="AD6959" i="1"/>
  <c r="AD6960" i="1"/>
  <c r="AD6961" i="1"/>
  <c r="AD6962" i="1"/>
  <c r="AD6963" i="1"/>
  <c r="AD6964" i="1"/>
  <c r="AD6965" i="1"/>
  <c r="AD6966" i="1"/>
  <c r="AD6967" i="1"/>
  <c r="AD6968" i="1"/>
  <c r="AD6969" i="1"/>
  <c r="AD6970" i="1"/>
  <c r="AD6971" i="1"/>
  <c r="AD6972" i="1"/>
  <c r="AD6973" i="1"/>
  <c r="AD6974" i="1"/>
  <c r="AD6975" i="1"/>
  <c r="AD6976" i="1"/>
  <c r="AD6977" i="1"/>
  <c r="AD6978" i="1"/>
  <c r="AD6979" i="1"/>
  <c r="AD6980" i="1"/>
  <c r="AD6981" i="1"/>
  <c r="AD6982" i="1"/>
  <c r="AD6983" i="1"/>
  <c r="AD6984" i="1"/>
  <c r="AD6985" i="1"/>
  <c r="AD6986" i="1"/>
  <c r="AD6987" i="1"/>
  <c r="AD6988" i="1"/>
  <c r="AD6989" i="1"/>
  <c r="AD6990" i="1"/>
  <c r="AD6991" i="1"/>
  <c r="AD6992" i="1"/>
  <c r="AD6993" i="1"/>
  <c r="AD6994" i="1"/>
  <c r="AD6995" i="1"/>
  <c r="AD6996" i="1"/>
  <c r="AD6997" i="1"/>
  <c r="AD6998" i="1"/>
  <c r="AD6999" i="1"/>
  <c r="AD7000" i="1"/>
  <c r="AD7001" i="1"/>
  <c r="AD7002" i="1"/>
  <c r="AD7003" i="1"/>
  <c r="AD7004" i="1"/>
  <c r="AD7005" i="1"/>
  <c r="AD7006" i="1"/>
  <c r="AD7007" i="1"/>
  <c r="AD7008" i="1"/>
  <c r="AD7009" i="1"/>
  <c r="AD7010" i="1"/>
  <c r="AD7011" i="1"/>
  <c r="AD7012" i="1"/>
  <c r="AD7013" i="1"/>
  <c r="AD7014" i="1"/>
  <c r="AD7015" i="1"/>
  <c r="AD7016" i="1"/>
  <c r="AD7017" i="1"/>
  <c r="AD7018" i="1"/>
  <c r="AD7019" i="1"/>
  <c r="AD7020" i="1"/>
  <c r="AD7021" i="1"/>
  <c r="AD7022" i="1"/>
  <c r="AD7023" i="1"/>
  <c r="AD7024" i="1"/>
  <c r="AD7025" i="1"/>
  <c r="AD7026" i="1"/>
  <c r="AD7027" i="1"/>
  <c r="AD7028" i="1"/>
  <c r="AD7029" i="1"/>
  <c r="AD7030" i="1"/>
  <c r="AD7031" i="1"/>
  <c r="AD7032" i="1"/>
  <c r="AD7033" i="1"/>
  <c r="AD7034" i="1"/>
  <c r="AD7035" i="1"/>
  <c r="AD7036" i="1"/>
  <c r="AD7037" i="1"/>
  <c r="AD7038" i="1"/>
  <c r="AD7039" i="1"/>
  <c r="AD7040" i="1"/>
  <c r="AD7041" i="1"/>
  <c r="AD7042" i="1"/>
  <c r="AD7043" i="1"/>
  <c r="AD7044" i="1"/>
  <c r="AD7045" i="1"/>
  <c r="AD7046" i="1"/>
  <c r="AD7047" i="1"/>
  <c r="AD7048" i="1"/>
  <c r="AD7049" i="1"/>
  <c r="AD7050" i="1"/>
  <c r="AD7051" i="1"/>
  <c r="AD7052" i="1"/>
  <c r="AD7053" i="1"/>
  <c r="AD7054" i="1"/>
  <c r="AD7055" i="1"/>
  <c r="AD7056" i="1"/>
  <c r="AD7057" i="1"/>
  <c r="AD7058" i="1"/>
  <c r="AD7059" i="1"/>
  <c r="AD7060" i="1"/>
  <c r="AD7061" i="1"/>
  <c r="AD7062" i="1"/>
  <c r="AD7063" i="1"/>
  <c r="AD7064" i="1"/>
  <c r="AD7065" i="1"/>
  <c r="AD7066" i="1"/>
  <c r="AD7067" i="1"/>
  <c r="AD7068" i="1"/>
  <c r="AD7069" i="1"/>
  <c r="AD7070" i="1"/>
  <c r="AD7071" i="1"/>
  <c r="AD7072" i="1"/>
  <c r="AD7073" i="1"/>
  <c r="AD7074" i="1"/>
  <c r="AD7075" i="1"/>
  <c r="AD7076" i="1"/>
  <c r="AD7077" i="1"/>
  <c r="AD7078" i="1"/>
  <c r="AD7079" i="1"/>
  <c r="AD7080" i="1"/>
  <c r="AD7081" i="1"/>
  <c r="AD7082" i="1"/>
  <c r="AD7083" i="1"/>
  <c r="AD7084" i="1"/>
  <c r="AD7085" i="1"/>
  <c r="AD7086" i="1"/>
  <c r="AD7087" i="1"/>
  <c r="AD7088" i="1"/>
  <c r="AD7089" i="1"/>
  <c r="AD7090" i="1"/>
  <c r="AD7091" i="1"/>
  <c r="AD7092" i="1"/>
  <c r="AD7093" i="1"/>
  <c r="AD7094" i="1"/>
  <c r="AD7095" i="1"/>
  <c r="AD7096" i="1"/>
  <c r="AD7097" i="1"/>
  <c r="AD7098" i="1"/>
  <c r="AD7099" i="1"/>
  <c r="AD7100" i="1"/>
  <c r="AD7101" i="1"/>
  <c r="AD7102" i="1"/>
  <c r="AD7103" i="1"/>
  <c r="AD7104" i="1"/>
  <c r="AD7105" i="1"/>
  <c r="AD7106" i="1"/>
  <c r="AD7107" i="1"/>
  <c r="AD7108" i="1"/>
  <c r="AD7109" i="1"/>
  <c r="AD7110" i="1"/>
  <c r="AD7111" i="1"/>
  <c r="AD7112" i="1"/>
  <c r="AD7113" i="1"/>
  <c r="AD7114" i="1"/>
  <c r="AD7115" i="1"/>
  <c r="AD7116" i="1"/>
  <c r="AD7117" i="1"/>
  <c r="AD7118" i="1"/>
  <c r="AD7119" i="1"/>
  <c r="AD7120" i="1"/>
  <c r="AD7121" i="1"/>
  <c r="AD7122" i="1"/>
  <c r="AD7123" i="1"/>
  <c r="AD7124" i="1"/>
  <c r="AD7125" i="1"/>
  <c r="AD7126" i="1"/>
  <c r="AD7127" i="1"/>
  <c r="AD7128" i="1"/>
  <c r="AD7129" i="1"/>
  <c r="AD7130" i="1"/>
  <c r="AD7131" i="1"/>
  <c r="AD7132" i="1"/>
  <c r="AD7133" i="1"/>
  <c r="AD7134" i="1"/>
  <c r="AD7135" i="1"/>
  <c r="AD7136" i="1"/>
  <c r="AD7137" i="1"/>
  <c r="AD7138" i="1"/>
  <c r="AD7139" i="1"/>
  <c r="AD7140" i="1"/>
  <c r="AD7141" i="1"/>
  <c r="AD7142" i="1"/>
  <c r="AD7143" i="1"/>
  <c r="AD7144" i="1"/>
  <c r="AD7145" i="1"/>
  <c r="AD7146" i="1"/>
  <c r="AD7147" i="1"/>
  <c r="AD7148" i="1"/>
  <c r="AD7149" i="1"/>
  <c r="AD7150" i="1"/>
  <c r="AD7151" i="1"/>
  <c r="AD7152" i="1"/>
  <c r="AD7153" i="1"/>
  <c r="AD7154" i="1"/>
  <c r="AD7155" i="1"/>
  <c r="AD7156" i="1"/>
  <c r="AD7157" i="1"/>
  <c r="AD7158" i="1"/>
  <c r="AD7159" i="1"/>
  <c r="AD7160" i="1"/>
  <c r="AD7161" i="1"/>
  <c r="AD7162" i="1"/>
  <c r="AD7163" i="1"/>
  <c r="AD7164" i="1"/>
  <c r="AD7165" i="1"/>
  <c r="AD7166" i="1"/>
  <c r="AD7167" i="1"/>
  <c r="AD7168" i="1"/>
  <c r="AD7169" i="1"/>
  <c r="AD7170" i="1"/>
  <c r="AD7171" i="1"/>
  <c r="AD7172" i="1"/>
  <c r="AD7173" i="1"/>
  <c r="AD7174" i="1"/>
  <c r="AD7175" i="1"/>
  <c r="AD7176" i="1"/>
  <c r="AD7177" i="1"/>
  <c r="AD7178" i="1"/>
  <c r="AD7179" i="1"/>
  <c r="AD7180" i="1"/>
  <c r="AD7181" i="1"/>
  <c r="AD7182" i="1"/>
  <c r="AD7183" i="1"/>
  <c r="AD7184" i="1"/>
  <c r="AD7185" i="1"/>
  <c r="AD7186" i="1"/>
  <c r="AD7187" i="1"/>
  <c r="AD7188" i="1"/>
  <c r="AD7189" i="1"/>
  <c r="AD7190" i="1"/>
  <c r="AD7191" i="1"/>
  <c r="AD7192" i="1"/>
  <c r="AD7193" i="1"/>
  <c r="AD7194" i="1"/>
  <c r="AD7195" i="1"/>
  <c r="AD7196" i="1"/>
  <c r="AD7197" i="1"/>
  <c r="AD7198" i="1"/>
  <c r="AD7199" i="1"/>
  <c r="AD7200" i="1"/>
  <c r="AD7201" i="1"/>
  <c r="AD7202" i="1"/>
  <c r="AD7203" i="1"/>
  <c r="AD7204" i="1"/>
  <c r="AD7205" i="1"/>
  <c r="AD7206" i="1"/>
  <c r="AD7207" i="1"/>
  <c r="AD7208" i="1"/>
  <c r="AD7209" i="1"/>
  <c r="AD7210" i="1"/>
  <c r="AD7211" i="1"/>
  <c r="AD7212" i="1"/>
  <c r="AD7213" i="1"/>
  <c r="AD7214" i="1"/>
  <c r="AD7215" i="1"/>
  <c r="AD7216" i="1"/>
  <c r="AD7217" i="1"/>
  <c r="AD7218" i="1"/>
  <c r="AD7219" i="1"/>
  <c r="AD7220" i="1"/>
  <c r="AD7221" i="1"/>
  <c r="AD7222" i="1"/>
  <c r="AD7223" i="1"/>
  <c r="AD7224" i="1"/>
  <c r="AD7225" i="1"/>
  <c r="AD7226" i="1"/>
  <c r="AD7227" i="1"/>
  <c r="AD7228" i="1"/>
  <c r="AD7229" i="1"/>
  <c r="AD7230" i="1"/>
  <c r="AD7231" i="1"/>
  <c r="AD7232" i="1"/>
  <c r="AD7233" i="1"/>
  <c r="AD7234" i="1"/>
  <c r="AD7235" i="1"/>
  <c r="AD7236" i="1"/>
  <c r="AD7237" i="1"/>
  <c r="AD7238" i="1"/>
  <c r="AD7239" i="1"/>
  <c r="AD7240" i="1"/>
  <c r="AD7241" i="1"/>
  <c r="AD7242" i="1"/>
  <c r="AD7243" i="1"/>
  <c r="AD7244" i="1"/>
  <c r="AD7245" i="1"/>
  <c r="AD7246" i="1"/>
  <c r="AD7247" i="1"/>
  <c r="AD7248" i="1"/>
  <c r="AD7249" i="1"/>
  <c r="AD7250" i="1"/>
  <c r="AD7251" i="1"/>
  <c r="AD7252" i="1"/>
  <c r="AD7253" i="1"/>
  <c r="AD7254" i="1"/>
  <c r="AD7255" i="1"/>
  <c r="AD7256" i="1"/>
  <c r="AD7257" i="1"/>
  <c r="AD7258" i="1"/>
  <c r="AD7259" i="1"/>
  <c r="AD7260" i="1"/>
  <c r="AD7261" i="1"/>
  <c r="AD7262" i="1"/>
  <c r="AD7263" i="1"/>
  <c r="AD7264" i="1"/>
  <c r="AD7265" i="1"/>
  <c r="AD7266" i="1"/>
  <c r="AD7267" i="1"/>
  <c r="AD7268" i="1"/>
  <c r="AD7269" i="1"/>
  <c r="AD7270" i="1"/>
  <c r="AD7271" i="1"/>
  <c r="AD7272" i="1"/>
  <c r="AD7273" i="1"/>
  <c r="AD7274" i="1"/>
  <c r="AD7275" i="1"/>
  <c r="AD7276" i="1"/>
  <c r="AD7277" i="1"/>
  <c r="AD7278" i="1"/>
  <c r="AD7279" i="1"/>
  <c r="AD7280" i="1"/>
  <c r="AD7281" i="1"/>
  <c r="AD7282" i="1"/>
  <c r="AD7283" i="1"/>
  <c r="AD7284" i="1"/>
  <c r="AD7285" i="1"/>
  <c r="AD7286" i="1"/>
  <c r="AD7287" i="1"/>
  <c r="AD7288" i="1"/>
  <c r="AD7289" i="1"/>
  <c r="AD7290" i="1"/>
  <c r="AD7291" i="1"/>
  <c r="AD7292" i="1"/>
  <c r="AD7293" i="1"/>
  <c r="AD7294" i="1"/>
  <c r="AD7295" i="1"/>
  <c r="AD7296" i="1"/>
  <c r="AD7297" i="1"/>
  <c r="AD7298" i="1"/>
  <c r="AD7299" i="1"/>
  <c r="AD7300" i="1"/>
  <c r="AD7301" i="1"/>
  <c r="AD7302" i="1"/>
  <c r="AD7303" i="1"/>
  <c r="AD7304" i="1"/>
  <c r="AD7305" i="1"/>
  <c r="AD7306" i="1"/>
  <c r="AD7307" i="1"/>
  <c r="AD7308" i="1"/>
  <c r="AD7309" i="1"/>
  <c r="AD7310" i="1"/>
  <c r="AD7311" i="1"/>
  <c r="AD7312" i="1"/>
  <c r="AD7313" i="1"/>
  <c r="AD7314" i="1"/>
  <c r="AD7315" i="1"/>
  <c r="AD7316" i="1"/>
  <c r="AD7317" i="1"/>
  <c r="AD7318" i="1"/>
  <c r="AD7319" i="1"/>
  <c r="AD7320" i="1"/>
  <c r="AD7321" i="1"/>
  <c r="AD7322" i="1"/>
  <c r="AD7323" i="1"/>
  <c r="AD7324" i="1"/>
  <c r="AD7325" i="1"/>
  <c r="AD7326" i="1"/>
  <c r="AD7327" i="1"/>
  <c r="AD7328" i="1"/>
  <c r="AD7329" i="1"/>
  <c r="AD7330" i="1"/>
  <c r="AD7331" i="1"/>
  <c r="AD7332" i="1"/>
  <c r="AD7333" i="1"/>
  <c r="AD7334" i="1"/>
  <c r="AD7335" i="1"/>
  <c r="AD7336" i="1"/>
  <c r="AD7337" i="1"/>
  <c r="AD7338" i="1"/>
  <c r="AD7339" i="1"/>
  <c r="AD7340" i="1"/>
  <c r="AD7341" i="1"/>
  <c r="AD7342" i="1"/>
  <c r="AD7343" i="1"/>
  <c r="AD7344" i="1"/>
  <c r="AD7345" i="1"/>
  <c r="AD7346" i="1"/>
  <c r="AD7347" i="1"/>
  <c r="AD7348" i="1"/>
  <c r="AD7349" i="1"/>
  <c r="AD7350" i="1"/>
  <c r="AD7351" i="1"/>
  <c r="AD7352" i="1"/>
  <c r="AD7353" i="1"/>
  <c r="AD7354" i="1"/>
  <c r="AD7355" i="1"/>
  <c r="AD7356" i="1"/>
  <c r="AD7357" i="1"/>
  <c r="AD7358" i="1"/>
  <c r="AD7359" i="1"/>
  <c r="AD7360" i="1"/>
  <c r="AD7361" i="1"/>
  <c r="AD7362" i="1"/>
  <c r="AD7363" i="1"/>
  <c r="AD7364" i="1"/>
  <c r="AD7365" i="1"/>
  <c r="AD7366" i="1"/>
  <c r="AD7367" i="1"/>
  <c r="AD7368" i="1"/>
  <c r="AD7369" i="1"/>
  <c r="AD7370" i="1"/>
  <c r="AD7371" i="1"/>
  <c r="AD7372" i="1"/>
  <c r="AD7373" i="1"/>
  <c r="AD7374" i="1"/>
  <c r="AD7375" i="1"/>
  <c r="AD7376" i="1"/>
  <c r="AD7377" i="1"/>
  <c r="AD7378" i="1"/>
  <c r="AD7379" i="1"/>
  <c r="AD7380" i="1"/>
  <c r="AD7381" i="1"/>
  <c r="AD7382" i="1"/>
  <c r="AD7383" i="1"/>
  <c r="AD7384" i="1"/>
  <c r="AD7385" i="1"/>
  <c r="AD7386" i="1"/>
  <c r="AD7387" i="1"/>
  <c r="AD7388" i="1"/>
  <c r="AD7389" i="1"/>
  <c r="AD7390" i="1"/>
  <c r="AD7391" i="1"/>
  <c r="AD7392" i="1"/>
  <c r="AD7393" i="1"/>
  <c r="AD7394" i="1"/>
  <c r="AD7395" i="1"/>
  <c r="AD7396" i="1"/>
  <c r="AD7397" i="1"/>
  <c r="AD7398" i="1"/>
  <c r="AD7399" i="1"/>
  <c r="AD7400" i="1"/>
  <c r="AD7401" i="1"/>
  <c r="AD7402" i="1"/>
  <c r="AD7403" i="1"/>
  <c r="AD7404" i="1"/>
  <c r="AD7405" i="1"/>
  <c r="AD7406" i="1"/>
  <c r="AD7407" i="1"/>
  <c r="AD7408" i="1"/>
  <c r="AD7409" i="1"/>
  <c r="AD7410" i="1"/>
  <c r="AD7411" i="1"/>
  <c r="AD7412" i="1"/>
  <c r="AD7413" i="1"/>
  <c r="AD7414" i="1"/>
  <c r="AD7415" i="1"/>
  <c r="AD7416" i="1"/>
  <c r="AD7417" i="1"/>
  <c r="AD7418" i="1"/>
  <c r="AD7419" i="1"/>
  <c r="AD7420" i="1"/>
  <c r="AD7421" i="1"/>
  <c r="AD7422" i="1"/>
  <c r="AD7423" i="1"/>
  <c r="AD7424" i="1"/>
  <c r="AD7425" i="1"/>
  <c r="AD7426" i="1"/>
  <c r="AD7427" i="1"/>
  <c r="AD7428" i="1"/>
  <c r="AD7429" i="1"/>
  <c r="AD7430" i="1"/>
  <c r="AD7431" i="1"/>
  <c r="AD7432" i="1"/>
  <c r="AD7433" i="1"/>
  <c r="AD7434" i="1"/>
  <c r="AD7435" i="1"/>
  <c r="AD7436" i="1"/>
  <c r="AD7437" i="1"/>
  <c r="AD7438" i="1"/>
  <c r="AD7439" i="1"/>
  <c r="AD7440" i="1"/>
  <c r="AD7441" i="1"/>
  <c r="AD7442" i="1"/>
  <c r="AD7443" i="1"/>
  <c r="AD7444" i="1"/>
  <c r="AD7445" i="1"/>
  <c r="AD7446" i="1"/>
  <c r="AD7447" i="1"/>
  <c r="AD7448" i="1"/>
  <c r="AD7449" i="1"/>
  <c r="AD7450" i="1"/>
  <c r="AD7451" i="1"/>
  <c r="AD7452" i="1"/>
  <c r="AD7453" i="1"/>
  <c r="AD7454" i="1"/>
  <c r="AD7455" i="1"/>
  <c r="AD7456" i="1"/>
  <c r="AD7457" i="1"/>
  <c r="AD7458" i="1"/>
  <c r="AD7459" i="1"/>
  <c r="AD7460" i="1"/>
  <c r="AD7461" i="1"/>
  <c r="AD7462" i="1"/>
  <c r="AD7463" i="1"/>
  <c r="E3" i="2" l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2" i="2"/>
  <c r="H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I2197" i="1" l="1"/>
  <c r="I2193" i="1"/>
  <c r="I2189" i="1"/>
  <c r="I2185" i="1"/>
  <c r="I2181" i="1"/>
  <c r="I2177" i="1"/>
  <c r="I2173" i="1"/>
  <c r="I2169" i="1"/>
  <c r="I1525" i="1"/>
  <c r="I1521" i="1"/>
  <c r="I1517" i="1"/>
  <c r="I1513" i="1"/>
  <c r="I1509" i="1"/>
  <c r="I1505" i="1"/>
  <c r="I1501" i="1"/>
  <c r="I1497" i="1"/>
  <c r="I1493" i="1"/>
  <c r="I1489" i="1"/>
  <c r="I2579" i="1"/>
  <c r="I2595" i="1"/>
  <c r="I2583" i="1"/>
  <c r="I2599" i="1"/>
  <c r="I2591" i="1"/>
  <c r="I2587" i="1"/>
  <c r="I2568" i="1"/>
  <c r="I2556" i="1"/>
  <c r="I2548" i="1"/>
  <c r="I2536" i="1"/>
  <c r="I2524" i="1"/>
  <c r="I2512" i="1"/>
  <c r="I2500" i="1"/>
  <c r="I2488" i="1"/>
  <c r="I2476" i="1"/>
  <c r="I2464" i="1"/>
  <c r="I2452" i="1"/>
  <c r="I2436" i="1"/>
  <c r="I2424" i="1"/>
  <c r="I2412" i="1"/>
  <c r="I2408" i="1"/>
  <c r="I2396" i="1"/>
  <c r="I2384" i="1"/>
  <c r="I2372" i="1"/>
  <c r="I2360" i="1"/>
  <c r="I2348" i="1"/>
  <c r="I2336" i="1"/>
  <c r="I2324" i="1"/>
  <c r="I2312" i="1"/>
  <c r="I2300" i="1"/>
  <c r="I2288" i="1"/>
  <c r="I2276" i="1"/>
  <c r="I2264" i="1"/>
  <c r="I2252" i="1"/>
  <c r="I2240" i="1"/>
  <c r="I2228" i="1"/>
  <c r="I2217" i="1"/>
  <c r="I2205" i="1"/>
  <c r="I1621" i="1"/>
  <c r="I1609" i="1"/>
  <c r="I1601" i="1"/>
  <c r="I1589" i="1"/>
  <c r="I1577" i="1"/>
  <c r="I1565" i="1"/>
  <c r="I1553" i="1"/>
  <c r="I1541" i="1"/>
  <c r="I1529" i="1"/>
  <c r="I1229" i="1"/>
  <c r="I1221" i="1"/>
  <c r="I1213" i="1"/>
  <c r="I1205" i="1"/>
  <c r="I1197" i="1"/>
  <c r="I1189" i="1"/>
  <c r="I1181" i="1"/>
  <c r="I1169" i="1"/>
  <c r="I1161" i="1"/>
  <c r="I1153" i="1"/>
  <c r="I1145" i="1"/>
  <c r="I1137" i="1"/>
  <c r="I1129" i="1"/>
  <c r="I1121" i="1"/>
  <c r="I1113" i="1"/>
  <c r="I1105" i="1"/>
  <c r="I1097" i="1"/>
  <c r="I1089" i="1"/>
  <c r="I1081" i="1"/>
  <c r="I1073" i="1"/>
  <c r="I1065" i="1"/>
  <c r="I1057" i="1"/>
  <c r="I1053" i="1"/>
  <c r="I1049" i="1"/>
  <c r="I1045" i="1"/>
  <c r="I1041" i="1"/>
  <c r="I1037" i="1"/>
  <c r="I1033" i="1"/>
  <c r="I1029" i="1"/>
  <c r="I1025" i="1"/>
  <c r="I1017" i="1"/>
  <c r="I1013" i="1"/>
  <c r="I1009" i="1"/>
  <c r="I653" i="1"/>
  <c r="I649" i="1"/>
  <c r="I645" i="1"/>
  <c r="I641" i="1"/>
  <c r="I637" i="1"/>
  <c r="I633" i="1"/>
  <c r="I629" i="1"/>
  <c r="I625" i="1"/>
  <c r="I621" i="1"/>
  <c r="I617" i="1"/>
  <c r="I613" i="1"/>
  <c r="I2571" i="1"/>
  <c r="I2560" i="1"/>
  <c r="I2544" i="1"/>
  <c r="I2532" i="1"/>
  <c r="I2520" i="1"/>
  <c r="I2508" i="1"/>
  <c r="I2496" i="1"/>
  <c r="I2484" i="1"/>
  <c r="I2472" i="1"/>
  <c r="I2460" i="1"/>
  <c r="I2448" i="1"/>
  <c r="I2440" i="1"/>
  <c r="I2428" i="1"/>
  <c r="I2420" i="1"/>
  <c r="I2404" i="1"/>
  <c r="I2392" i="1"/>
  <c r="I2380" i="1"/>
  <c r="I2368" i="1"/>
  <c r="I2356" i="1"/>
  <c r="I2344" i="1"/>
  <c r="I2332" i="1"/>
  <c r="I2320" i="1"/>
  <c r="I2308" i="1"/>
  <c r="I2296" i="1"/>
  <c r="I2284" i="1"/>
  <c r="I2272" i="1"/>
  <c r="I2260" i="1"/>
  <c r="I2248" i="1"/>
  <c r="I2236" i="1"/>
  <c r="I2224" i="1"/>
  <c r="I2213" i="1"/>
  <c r="I2201" i="1"/>
  <c r="I1625" i="1"/>
  <c r="I1613" i="1"/>
  <c r="I1597" i="1"/>
  <c r="I1585" i="1"/>
  <c r="I1573" i="1"/>
  <c r="I1561" i="1"/>
  <c r="I1549" i="1"/>
  <c r="I1537" i="1"/>
  <c r="I1225" i="1"/>
  <c r="I1217" i="1"/>
  <c r="I1209" i="1"/>
  <c r="I1201" i="1"/>
  <c r="I1193" i="1"/>
  <c r="I1185" i="1"/>
  <c r="I1177" i="1"/>
  <c r="I1165" i="1"/>
  <c r="I1157" i="1"/>
  <c r="I1149" i="1"/>
  <c r="I1141" i="1"/>
  <c r="I1133" i="1"/>
  <c r="I1125" i="1"/>
  <c r="I1117" i="1"/>
  <c r="I1109" i="1"/>
  <c r="I1101" i="1"/>
  <c r="I1093" i="1"/>
  <c r="I1085" i="1"/>
  <c r="I1077" i="1"/>
  <c r="I1069" i="1"/>
  <c r="I1061" i="1"/>
  <c r="I1021" i="1"/>
  <c r="I2575" i="1"/>
  <c r="I2564" i="1"/>
  <c r="I2552" i="1"/>
  <c r="I2540" i="1"/>
  <c r="I2528" i="1"/>
  <c r="I2516" i="1"/>
  <c r="I2504" i="1"/>
  <c r="I2492" i="1"/>
  <c r="I2480" i="1"/>
  <c r="I2468" i="1"/>
  <c r="I2456" i="1"/>
  <c r="I2444" i="1"/>
  <c r="I2432" i="1"/>
  <c r="I2416" i="1"/>
  <c r="I2400" i="1"/>
  <c r="I2388" i="1"/>
  <c r="I2376" i="1"/>
  <c r="I2364" i="1"/>
  <c r="I2352" i="1"/>
  <c r="I2340" i="1"/>
  <c r="I2328" i="1"/>
  <c r="I2316" i="1"/>
  <c r="I2304" i="1"/>
  <c r="I2292" i="1"/>
  <c r="I2280" i="1"/>
  <c r="I2268" i="1"/>
  <c r="I2256" i="1"/>
  <c r="I2244" i="1"/>
  <c r="I2232" i="1"/>
  <c r="I2220" i="1"/>
  <c r="I2209" i="1"/>
  <c r="I1629" i="1"/>
  <c r="I1617" i="1"/>
  <c r="I1605" i="1"/>
  <c r="I1593" i="1"/>
  <c r="I1581" i="1"/>
  <c r="I1569" i="1"/>
  <c r="I1557" i="1"/>
  <c r="I1545" i="1"/>
  <c r="I1533" i="1"/>
  <c r="I1173" i="1"/>
  <c r="I7460" i="1"/>
  <c r="I7456" i="1"/>
  <c r="I7452" i="1"/>
  <c r="I7448" i="1"/>
  <c r="I7444" i="1"/>
  <c r="I7440" i="1"/>
  <c r="I7436" i="1"/>
  <c r="I7432" i="1"/>
  <c r="I7428" i="1"/>
  <c r="I7424" i="1"/>
  <c r="I7420" i="1"/>
  <c r="I7416" i="1"/>
  <c r="I7412" i="1"/>
  <c r="I7408" i="1"/>
  <c r="I7404" i="1"/>
  <c r="I7400" i="1"/>
  <c r="I7396" i="1"/>
  <c r="I7392" i="1"/>
  <c r="I7388" i="1"/>
  <c r="I7384" i="1"/>
  <c r="I7380" i="1"/>
  <c r="I7376" i="1"/>
  <c r="I7372" i="1"/>
  <c r="I7368" i="1"/>
  <c r="I7364" i="1"/>
  <c r="I7360" i="1"/>
  <c r="I7356" i="1"/>
  <c r="I7352" i="1"/>
  <c r="I7348" i="1"/>
  <c r="I7344" i="1"/>
  <c r="I7340" i="1"/>
  <c r="I7336" i="1"/>
  <c r="I7332" i="1"/>
  <c r="I7328" i="1"/>
  <c r="I7324" i="1"/>
  <c r="I7320" i="1"/>
  <c r="I7316" i="1"/>
  <c r="I7312" i="1"/>
  <c r="I7308" i="1"/>
  <c r="I7304" i="1"/>
  <c r="I7300" i="1"/>
  <c r="I7296" i="1"/>
  <c r="I7292" i="1"/>
  <c r="I7288" i="1"/>
  <c r="I7284" i="1"/>
  <c r="I7280" i="1"/>
  <c r="I7276" i="1"/>
  <c r="I7272" i="1"/>
  <c r="I7268" i="1"/>
  <c r="I7264" i="1"/>
  <c r="I7260" i="1"/>
  <c r="I7256" i="1"/>
  <c r="I7252" i="1"/>
  <c r="I7248" i="1"/>
  <c r="I7244" i="1"/>
  <c r="I7240" i="1"/>
  <c r="I7236" i="1"/>
  <c r="I7232" i="1"/>
  <c r="I7228" i="1"/>
  <c r="I7224" i="1"/>
  <c r="I7220" i="1"/>
  <c r="I7216" i="1"/>
  <c r="I7212" i="1"/>
  <c r="I7208" i="1"/>
  <c r="I7204" i="1"/>
  <c r="I7200" i="1"/>
  <c r="I7196" i="1"/>
  <c r="I7192" i="1"/>
  <c r="I7188" i="1"/>
  <c r="I7184" i="1"/>
  <c r="I7180" i="1"/>
  <c r="I7176" i="1"/>
  <c r="I7172" i="1"/>
  <c r="I7168" i="1"/>
  <c r="I7164" i="1"/>
  <c r="I7160" i="1"/>
  <c r="I7156" i="1"/>
  <c r="I7152" i="1"/>
  <c r="I7148" i="1"/>
  <c r="I7144" i="1"/>
  <c r="I7140" i="1"/>
  <c r="I7136" i="1"/>
  <c r="I7132" i="1"/>
  <c r="I7128" i="1"/>
  <c r="I7124" i="1"/>
  <c r="I7120" i="1"/>
  <c r="I7116" i="1"/>
  <c r="I7112" i="1"/>
  <c r="I7108" i="1"/>
  <c r="I7104" i="1"/>
  <c r="I7100" i="1"/>
  <c r="I7096" i="1"/>
  <c r="I7092" i="1"/>
  <c r="I7088" i="1"/>
  <c r="I7084" i="1"/>
  <c r="I7080" i="1"/>
  <c r="I7076" i="1"/>
  <c r="I7072" i="1"/>
  <c r="I7068" i="1"/>
  <c r="I7064" i="1"/>
  <c r="I7060" i="1"/>
  <c r="I7056" i="1"/>
  <c r="I7052" i="1"/>
  <c r="I7048" i="1"/>
  <c r="I7044" i="1"/>
  <c r="I7040" i="1"/>
  <c r="I7036" i="1"/>
  <c r="I7032" i="1"/>
  <c r="I7028" i="1"/>
  <c r="I7024" i="1"/>
  <c r="I7020" i="1"/>
  <c r="I7016" i="1"/>
  <c r="I7012" i="1"/>
  <c r="I7008" i="1"/>
  <c r="I7004" i="1"/>
  <c r="I7000" i="1"/>
  <c r="I6996" i="1"/>
  <c r="I6992" i="1"/>
  <c r="I6988" i="1"/>
  <c r="I6984" i="1"/>
  <c r="I6980" i="1"/>
  <c r="I6976" i="1"/>
  <c r="I6972" i="1"/>
  <c r="I6968" i="1"/>
  <c r="I6964" i="1"/>
  <c r="I6960" i="1"/>
  <c r="I6956" i="1"/>
  <c r="I6952" i="1"/>
  <c r="I6948" i="1"/>
  <c r="I6944" i="1"/>
  <c r="I6940" i="1"/>
  <c r="I6936" i="1"/>
  <c r="I6932" i="1"/>
  <c r="I6928" i="1"/>
  <c r="I6924" i="1"/>
  <c r="I6920" i="1"/>
  <c r="I6916" i="1"/>
  <c r="I6912" i="1"/>
  <c r="I6908" i="1"/>
  <c r="I6904" i="1"/>
  <c r="I6900" i="1"/>
  <c r="I6896" i="1"/>
  <c r="I6892" i="1"/>
  <c r="I6888" i="1"/>
  <c r="I6884" i="1"/>
  <c r="I6880" i="1"/>
  <c r="I6876" i="1"/>
  <c r="I6872" i="1"/>
  <c r="I6868" i="1"/>
  <c r="I6864" i="1"/>
  <c r="I6860" i="1"/>
  <c r="I6856" i="1"/>
  <c r="I6852" i="1"/>
  <c r="I6848" i="1"/>
  <c r="I6844" i="1"/>
  <c r="I6840" i="1"/>
  <c r="I6836" i="1"/>
  <c r="I6832" i="1"/>
  <c r="I6828" i="1"/>
  <c r="I6824" i="1"/>
  <c r="I6820" i="1"/>
  <c r="I6816" i="1"/>
  <c r="I6812" i="1"/>
  <c r="I6808" i="1"/>
  <c r="I6804" i="1"/>
  <c r="I6800" i="1"/>
  <c r="I6796" i="1"/>
  <c r="I6792" i="1"/>
  <c r="I6788" i="1"/>
  <c r="I6784" i="1"/>
  <c r="I6780" i="1"/>
  <c r="I6776" i="1"/>
  <c r="I6772" i="1"/>
  <c r="I6768" i="1"/>
  <c r="I6764" i="1"/>
  <c r="I6760" i="1"/>
  <c r="I6756" i="1"/>
  <c r="I6752" i="1"/>
  <c r="I6748" i="1"/>
  <c r="I6744" i="1"/>
  <c r="I6740" i="1"/>
  <c r="I6736" i="1"/>
  <c r="I6732" i="1"/>
  <c r="I6728" i="1"/>
  <c r="I6724" i="1"/>
  <c r="I6720" i="1"/>
  <c r="I6716" i="1"/>
  <c r="I6712" i="1"/>
  <c r="I6708" i="1"/>
  <c r="I6704" i="1"/>
  <c r="I6700" i="1"/>
  <c r="I6696" i="1"/>
  <c r="I6692" i="1"/>
  <c r="I6688" i="1"/>
  <c r="I6684" i="1"/>
  <c r="I6680" i="1"/>
  <c r="I6676" i="1"/>
  <c r="I6672" i="1"/>
  <c r="I6668" i="1"/>
  <c r="I6664" i="1"/>
  <c r="I6660" i="1"/>
  <c r="I6656" i="1"/>
  <c r="I6652" i="1"/>
  <c r="I6648" i="1"/>
  <c r="I6644" i="1"/>
  <c r="I6640" i="1"/>
  <c r="I6636" i="1"/>
  <c r="I6632" i="1"/>
  <c r="I6628" i="1"/>
  <c r="I6624" i="1"/>
  <c r="I6620" i="1"/>
  <c r="I6616" i="1"/>
  <c r="I6612" i="1"/>
  <c r="I6608" i="1"/>
  <c r="I6604" i="1"/>
  <c r="I6600" i="1"/>
  <c r="I6596" i="1"/>
  <c r="I6592" i="1"/>
  <c r="I6588" i="1"/>
  <c r="I6584" i="1"/>
  <c r="I6580" i="1"/>
  <c r="I6576" i="1"/>
  <c r="I6572" i="1"/>
  <c r="I6568" i="1"/>
  <c r="I6564" i="1"/>
  <c r="I6560" i="1"/>
  <c r="I6556" i="1"/>
  <c r="I6552" i="1"/>
  <c r="I6548" i="1"/>
  <c r="I6544" i="1"/>
  <c r="I6540" i="1"/>
  <c r="I6536" i="1"/>
  <c r="I6532" i="1"/>
  <c r="I6528" i="1"/>
  <c r="I6524" i="1"/>
  <c r="I6520" i="1"/>
  <c r="I6516" i="1"/>
  <c r="I6512" i="1"/>
  <c r="I6508" i="1"/>
  <c r="I6504" i="1"/>
  <c r="I6500" i="1"/>
  <c r="I6496" i="1"/>
  <c r="I6492" i="1"/>
  <c r="I6488" i="1"/>
  <c r="I6484" i="1"/>
  <c r="I6480" i="1"/>
  <c r="I6476" i="1"/>
  <c r="I6472" i="1"/>
  <c r="I6468" i="1"/>
  <c r="I6464" i="1"/>
  <c r="I6460" i="1"/>
  <c r="I6456" i="1"/>
  <c r="I6452" i="1"/>
  <c r="I6448" i="1"/>
  <c r="I6444" i="1"/>
  <c r="I6440" i="1"/>
  <c r="I6436" i="1"/>
  <c r="I6432" i="1"/>
  <c r="I6428" i="1"/>
  <c r="I6424" i="1"/>
  <c r="I6420" i="1"/>
  <c r="I6416" i="1"/>
  <c r="I6412" i="1"/>
  <c r="I6408" i="1"/>
  <c r="I6404" i="1"/>
  <c r="I6400" i="1"/>
  <c r="I6396" i="1"/>
  <c r="I6392" i="1"/>
  <c r="I6388" i="1"/>
  <c r="I6384" i="1"/>
  <c r="I6380" i="1"/>
  <c r="I6376" i="1"/>
  <c r="I6372" i="1"/>
  <c r="I6368" i="1"/>
  <c r="I6364" i="1"/>
  <c r="I6360" i="1"/>
  <c r="I6356" i="1"/>
  <c r="I6352" i="1"/>
  <c r="I6348" i="1"/>
  <c r="I6344" i="1"/>
  <c r="I6340" i="1"/>
  <c r="I6336" i="1"/>
  <c r="I6332" i="1"/>
  <c r="I6328" i="1"/>
  <c r="I6324" i="1"/>
  <c r="I6320" i="1"/>
  <c r="I6316" i="1"/>
  <c r="I6312" i="1"/>
  <c r="I6308" i="1"/>
  <c r="I6304" i="1"/>
  <c r="I6300" i="1"/>
  <c r="I6296" i="1"/>
  <c r="I6292" i="1"/>
  <c r="I6288" i="1"/>
  <c r="I6284" i="1"/>
  <c r="I6280" i="1"/>
  <c r="I6276" i="1"/>
  <c r="I6272" i="1"/>
  <c r="I6268" i="1"/>
  <c r="I6264" i="1"/>
  <c r="I6260" i="1"/>
  <c r="I6256" i="1"/>
  <c r="I6252" i="1"/>
  <c r="I6248" i="1"/>
  <c r="I6244" i="1"/>
  <c r="I6240" i="1"/>
  <c r="I6236" i="1"/>
  <c r="I6232" i="1"/>
  <c r="I6228" i="1"/>
  <c r="I6224" i="1"/>
  <c r="I6220" i="1"/>
  <c r="I6216" i="1"/>
  <c r="I6212" i="1"/>
  <c r="I6208" i="1"/>
  <c r="I6204" i="1"/>
  <c r="I2814" i="1"/>
  <c r="I2806" i="1"/>
  <c r="I2798" i="1"/>
  <c r="I2790" i="1"/>
  <c r="I2782" i="1"/>
  <c r="I2774" i="1"/>
  <c r="I2770" i="1"/>
  <c r="I2762" i="1"/>
  <c r="I2754" i="1"/>
  <c r="I2746" i="1"/>
  <c r="I2742" i="1"/>
  <c r="I2734" i="1"/>
  <c r="I2726" i="1"/>
  <c r="I2718" i="1"/>
  <c r="I2710" i="1"/>
  <c r="I2702" i="1"/>
  <c r="I2694" i="1"/>
  <c r="I2690" i="1"/>
  <c r="I2682" i="1"/>
  <c r="I2674" i="1"/>
  <c r="I2666" i="1"/>
  <c r="I2650" i="1"/>
  <c r="I1753" i="1"/>
  <c r="I1741" i="1"/>
  <c r="I1681" i="1"/>
  <c r="I1665" i="1"/>
  <c r="I1653" i="1"/>
  <c r="I1641" i="1"/>
  <c r="I1253" i="1"/>
  <c r="I1241" i="1"/>
  <c r="I849" i="1"/>
  <c r="I837" i="1"/>
  <c r="I825" i="1"/>
  <c r="I809" i="1"/>
  <c r="I801" i="1"/>
  <c r="I789" i="1"/>
  <c r="I781" i="1"/>
  <c r="I769" i="1"/>
  <c r="I761" i="1"/>
  <c r="I753" i="1"/>
  <c r="I741" i="1"/>
  <c r="I733" i="1"/>
  <c r="I725" i="1"/>
  <c r="I717" i="1"/>
  <c r="I705" i="1"/>
  <c r="I693" i="1"/>
  <c r="I681" i="1"/>
  <c r="I669" i="1"/>
  <c r="I657" i="1"/>
  <c r="I605" i="1"/>
  <c r="I2818" i="1"/>
  <c r="I2810" i="1"/>
  <c r="I2802" i="1"/>
  <c r="I2794" i="1"/>
  <c r="I2786" i="1"/>
  <c r="I2778" i="1"/>
  <c r="I2766" i="1"/>
  <c r="I2758" i="1"/>
  <c r="I2750" i="1"/>
  <c r="I2738" i="1"/>
  <c r="I2730" i="1"/>
  <c r="I2722" i="1"/>
  <c r="I2714" i="1"/>
  <c r="I2706" i="1"/>
  <c r="I2698" i="1"/>
  <c r="I2686" i="1"/>
  <c r="I2678" i="1"/>
  <c r="I2670" i="1"/>
  <c r="I2662" i="1"/>
  <c r="I2658" i="1"/>
  <c r="I2654" i="1"/>
  <c r="I2646" i="1"/>
  <c r="I2642" i="1"/>
  <c r="I2638" i="1"/>
  <c r="I2634" i="1"/>
  <c r="I2630" i="1"/>
  <c r="I2626" i="1"/>
  <c r="I2622" i="1"/>
  <c r="I2618" i="1"/>
  <c r="I2614" i="1"/>
  <c r="I2610" i="1"/>
  <c r="I2603" i="1"/>
  <c r="I1773" i="1"/>
  <c r="I1765" i="1"/>
  <c r="I1757" i="1"/>
  <c r="I1745" i="1"/>
  <c r="I1733" i="1"/>
  <c r="I1725" i="1"/>
  <c r="I1717" i="1"/>
  <c r="I1709" i="1"/>
  <c r="I1701" i="1"/>
  <c r="I1693" i="1"/>
  <c r="I1685" i="1"/>
  <c r="I1673" i="1"/>
  <c r="I1661" i="1"/>
  <c r="I1649" i="1"/>
  <c r="I1637" i="1"/>
  <c r="I1257" i="1"/>
  <c r="I1245" i="1"/>
  <c r="I1233" i="1"/>
  <c r="I845" i="1"/>
  <c r="I829" i="1"/>
  <c r="I817" i="1"/>
  <c r="I813" i="1"/>
  <c r="I805" i="1"/>
  <c r="I797" i="1"/>
  <c r="I793" i="1"/>
  <c r="I785" i="1"/>
  <c r="I777" i="1"/>
  <c r="I773" i="1"/>
  <c r="I765" i="1"/>
  <c r="I757" i="1"/>
  <c r="I749" i="1"/>
  <c r="I745" i="1"/>
  <c r="I737" i="1"/>
  <c r="I729" i="1"/>
  <c r="I721" i="1"/>
  <c r="I713" i="1"/>
  <c r="I701" i="1"/>
  <c r="I689" i="1"/>
  <c r="I677" i="1"/>
  <c r="I665" i="1"/>
  <c r="I609" i="1"/>
  <c r="I1769" i="1"/>
  <c r="I1761" i="1"/>
  <c r="I1749" i="1"/>
  <c r="I1737" i="1"/>
  <c r="I1729" i="1"/>
  <c r="I1721" i="1"/>
  <c r="I1713" i="1"/>
  <c r="I1705" i="1"/>
  <c r="I1697" i="1"/>
  <c r="I1689" i="1"/>
  <c r="I1677" i="1"/>
  <c r="I1669" i="1"/>
  <c r="I1657" i="1"/>
  <c r="I1645" i="1"/>
  <c r="I1633" i="1"/>
  <c r="I1261" i="1"/>
  <c r="I1249" i="1"/>
  <c r="I1237" i="1"/>
  <c r="I853" i="1"/>
  <c r="I841" i="1"/>
  <c r="I833" i="1"/>
  <c r="I821" i="1"/>
  <c r="I709" i="1"/>
  <c r="I697" i="1"/>
  <c r="I685" i="1"/>
  <c r="I673" i="1"/>
  <c r="I661" i="1"/>
  <c r="I6200" i="1"/>
  <c r="I6196" i="1"/>
  <c r="I6192" i="1"/>
  <c r="I6188" i="1"/>
  <c r="I6184" i="1"/>
  <c r="I6180" i="1"/>
  <c r="I6176" i="1"/>
  <c r="I6172" i="1"/>
  <c r="I6168" i="1"/>
  <c r="I6164" i="1"/>
  <c r="I6160" i="1"/>
  <c r="I6156" i="1"/>
  <c r="I6152" i="1"/>
  <c r="I6148" i="1"/>
  <c r="I6144" i="1"/>
  <c r="I6140" i="1"/>
  <c r="I6136" i="1"/>
  <c r="I6132" i="1"/>
  <c r="I6128" i="1"/>
  <c r="I6124" i="1"/>
  <c r="I6120" i="1"/>
  <c r="I6116" i="1"/>
  <c r="I6112" i="1"/>
  <c r="I6108" i="1"/>
  <c r="I6104" i="1"/>
  <c r="I6100" i="1"/>
  <c r="I6096" i="1"/>
  <c r="I6092" i="1"/>
  <c r="I6088" i="1"/>
  <c r="I6084" i="1"/>
  <c r="I6080" i="1"/>
  <c r="I6076" i="1"/>
  <c r="I6072" i="1"/>
  <c r="I6068" i="1"/>
  <c r="I6064" i="1"/>
  <c r="I6060" i="1"/>
  <c r="I6056" i="1"/>
  <c r="I6052" i="1"/>
  <c r="I6048" i="1"/>
  <c r="I6044" i="1"/>
  <c r="I6040" i="1"/>
  <c r="I6036" i="1"/>
  <c r="I6032" i="1"/>
  <c r="I6028" i="1"/>
  <c r="I6024" i="1"/>
  <c r="I6020" i="1"/>
  <c r="I6016" i="1"/>
  <c r="I6012" i="1"/>
  <c r="I6008" i="1"/>
  <c r="I6004" i="1"/>
  <c r="I6000" i="1"/>
  <c r="I5996" i="1"/>
  <c r="I5992" i="1"/>
  <c r="I5988" i="1"/>
  <c r="I5984" i="1"/>
  <c r="I5980" i="1"/>
  <c r="I5976" i="1"/>
  <c r="I5972" i="1"/>
  <c r="I5968" i="1"/>
  <c r="I5964" i="1"/>
  <c r="I5960" i="1"/>
  <c r="I5956" i="1"/>
  <c r="I5952" i="1"/>
  <c r="I5948" i="1"/>
  <c r="I5944" i="1"/>
  <c r="I5940" i="1"/>
  <c r="I5936" i="1"/>
  <c r="I5932" i="1"/>
  <c r="I5928" i="1"/>
  <c r="I5924" i="1"/>
  <c r="I5920" i="1"/>
  <c r="I5916" i="1"/>
  <c r="I5908" i="1"/>
  <c r="I5904" i="1"/>
  <c r="I5900" i="1"/>
  <c r="I5896" i="1"/>
  <c r="I5892" i="1"/>
  <c r="I5888" i="1"/>
  <c r="I5884" i="1"/>
  <c r="I5880" i="1"/>
  <c r="I5876" i="1"/>
  <c r="I5872" i="1"/>
  <c r="I5868" i="1"/>
  <c r="I5864" i="1"/>
  <c r="I5860" i="1"/>
  <c r="I5856" i="1"/>
  <c r="I5852" i="1"/>
  <c r="I5848" i="1"/>
  <c r="I5844" i="1"/>
  <c r="I5840" i="1"/>
  <c r="I5836" i="1"/>
  <c r="I5832" i="1"/>
  <c r="I5828" i="1"/>
  <c r="I5824" i="1"/>
  <c r="I5820" i="1"/>
  <c r="I5816" i="1"/>
  <c r="I5812" i="1"/>
  <c r="I5808" i="1"/>
  <c r="I5804" i="1"/>
  <c r="I5800" i="1"/>
  <c r="I5796" i="1"/>
  <c r="I5792" i="1"/>
  <c r="I5788" i="1"/>
  <c r="I5784" i="1"/>
  <c r="I5780" i="1"/>
  <c r="I5776" i="1"/>
  <c r="I5772" i="1"/>
  <c r="I5768" i="1"/>
  <c r="I5764" i="1"/>
  <c r="I5760" i="1"/>
  <c r="I5756" i="1"/>
  <c r="I5752" i="1"/>
  <c r="I5748" i="1"/>
  <c r="I5744" i="1"/>
  <c r="I5740" i="1"/>
  <c r="I5736" i="1"/>
  <c r="I5732" i="1"/>
  <c r="I5728" i="1"/>
  <c r="I5724" i="1"/>
  <c r="I5720" i="1"/>
  <c r="I5716" i="1"/>
  <c r="I5712" i="1"/>
  <c r="I5708" i="1"/>
  <c r="I5704" i="1"/>
  <c r="I5700" i="1"/>
  <c r="I5696" i="1"/>
  <c r="I5692" i="1"/>
  <c r="I5688" i="1"/>
  <c r="I5684" i="1"/>
  <c r="I5680" i="1"/>
  <c r="I5676" i="1"/>
  <c r="I5672" i="1"/>
  <c r="I5664" i="1"/>
  <c r="I5660" i="1"/>
  <c r="I5656" i="1"/>
  <c r="I5652" i="1"/>
  <c r="I5648" i="1"/>
  <c r="I5644" i="1"/>
  <c r="I5640" i="1"/>
  <c r="I5636" i="1"/>
  <c r="I5632" i="1"/>
  <c r="I5628" i="1"/>
  <c r="I5624" i="1"/>
  <c r="I5620" i="1"/>
  <c r="I5616" i="1"/>
  <c r="I5612" i="1"/>
  <c r="I5608" i="1"/>
  <c r="I5604" i="1"/>
  <c r="I5600" i="1"/>
  <c r="I5596" i="1"/>
  <c r="I5592" i="1"/>
  <c r="I5588" i="1"/>
  <c r="I5584" i="1"/>
  <c r="I5580" i="1"/>
  <c r="I5576" i="1"/>
  <c r="I5572" i="1"/>
  <c r="I5568" i="1"/>
  <c r="I5564" i="1"/>
  <c r="I5560" i="1"/>
  <c r="I5556" i="1"/>
  <c r="I5552" i="1"/>
  <c r="I5548" i="1"/>
  <c r="I5544" i="1"/>
  <c r="I5540" i="1"/>
  <c r="I5536" i="1"/>
  <c r="I5532" i="1"/>
  <c r="I5528" i="1"/>
  <c r="I5524" i="1"/>
  <c r="I5520" i="1"/>
  <c r="I5516" i="1"/>
  <c r="I5512" i="1"/>
  <c r="I5508" i="1"/>
  <c r="I5504" i="1"/>
  <c r="I5500" i="1"/>
  <c r="I5496" i="1"/>
  <c r="I5492" i="1"/>
  <c r="I5488" i="1"/>
  <c r="I5484" i="1"/>
  <c r="I5480" i="1"/>
  <c r="I5476" i="1"/>
  <c r="I5472" i="1"/>
  <c r="I5468" i="1"/>
  <c r="I5464" i="1"/>
  <c r="I5460" i="1"/>
  <c r="I5456" i="1"/>
  <c r="I5452" i="1"/>
  <c r="I5448" i="1"/>
  <c r="I5444" i="1"/>
  <c r="I5440" i="1"/>
  <c r="I5436" i="1"/>
  <c r="I5432" i="1"/>
  <c r="I5428" i="1"/>
  <c r="I5424" i="1"/>
  <c r="I5420" i="1"/>
  <c r="I5416" i="1"/>
  <c r="I5412" i="1"/>
  <c r="I5408" i="1"/>
  <c r="I5404" i="1"/>
  <c r="I5400" i="1"/>
  <c r="I5396" i="1"/>
  <c r="I5392" i="1"/>
  <c r="I5388" i="1"/>
  <c r="I5384" i="1"/>
  <c r="I5380" i="1"/>
  <c r="I5376" i="1"/>
  <c r="I5372" i="1"/>
  <c r="I5368" i="1"/>
  <c r="I5364" i="1"/>
  <c r="I5360" i="1"/>
  <c r="I5356" i="1"/>
  <c r="I5352" i="1"/>
  <c r="I5348" i="1"/>
  <c r="I5344" i="1"/>
  <c r="I5340" i="1"/>
  <c r="I5336" i="1"/>
  <c r="I5332" i="1"/>
  <c r="I5328" i="1"/>
  <c r="I5324" i="1"/>
  <c r="I5320" i="1"/>
  <c r="I5316" i="1"/>
  <c r="I5312" i="1"/>
  <c r="I5308" i="1"/>
  <c r="I5304" i="1"/>
  <c r="I5300" i="1"/>
  <c r="I5296" i="1"/>
  <c r="I5292" i="1"/>
  <c r="I5288" i="1"/>
  <c r="I5284" i="1"/>
  <c r="I5280" i="1"/>
  <c r="I5276" i="1"/>
  <c r="I5272" i="1"/>
  <c r="I5268" i="1"/>
  <c r="I5264" i="1"/>
  <c r="I5260" i="1"/>
  <c r="I5256" i="1"/>
  <c r="I5252" i="1"/>
  <c r="I5248" i="1"/>
  <c r="I5244" i="1"/>
  <c r="I5240" i="1"/>
  <c r="I5236" i="1"/>
  <c r="I5232" i="1"/>
  <c r="I5228" i="1"/>
  <c r="I5224" i="1"/>
  <c r="I5220" i="1"/>
  <c r="I5216" i="1"/>
  <c r="I5212" i="1"/>
  <c r="I5208" i="1"/>
  <c r="I5204" i="1"/>
  <c r="I5200" i="1"/>
  <c r="I5196" i="1"/>
  <c r="I5192" i="1"/>
  <c r="I5188" i="1"/>
  <c r="I5184" i="1"/>
  <c r="I5180" i="1"/>
  <c r="I5176" i="1"/>
  <c r="I5172" i="1"/>
  <c r="I5168" i="1"/>
  <c r="I5164" i="1"/>
  <c r="I5160" i="1"/>
  <c r="I5156" i="1"/>
  <c r="I5152" i="1"/>
  <c r="I5148" i="1"/>
  <c r="I5144" i="1"/>
  <c r="I5140" i="1"/>
  <c r="I5136" i="1"/>
  <c r="I5132" i="1"/>
  <c r="I5128" i="1"/>
  <c r="I5124" i="1"/>
  <c r="I5120" i="1"/>
  <c r="I5116" i="1"/>
  <c r="I5112" i="1"/>
  <c r="I5108" i="1"/>
  <c r="I5104" i="1"/>
  <c r="I5100" i="1"/>
  <c r="I5096" i="1"/>
  <c r="I5092" i="1"/>
  <c r="I5088" i="1"/>
  <c r="I5084" i="1"/>
  <c r="I5080" i="1"/>
  <c r="I5076" i="1"/>
  <c r="I5072" i="1"/>
  <c r="I5068" i="1"/>
  <c r="I5064" i="1"/>
  <c r="I5060" i="1"/>
  <c r="I5056" i="1"/>
  <c r="I5052" i="1"/>
  <c r="I5048" i="1"/>
  <c r="I5044" i="1"/>
  <c r="I5040" i="1"/>
  <c r="I5036" i="1"/>
  <c r="I5032" i="1"/>
  <c r="I5028" i="1"/>
  <c r="I5024" i="1"/>
  <c r="I5020" i="1"/>
  <c r="I5016" i="1"/>
  <c r="I5012" i="1"/>
  <c r="I5008" i="1"/>
  <c r="I5004" i="1"/>
  <c r="I5000" i="1"/>
  <c r="I4996" i="1"/>
  <c r="I4992" i="1"/>
  <c r="I4988" i="1"/>
  <c r="I4984" i="1"/>
  <c r="I4980" i="1"/>
  <c r="I4976" i="1"/>
  <c r="I4972" i="1"/>
  <c r="I4968" i="1"/>
  <c r="I4964" i="1"/>
  <c r="I4960" i="1"/>
  <c r="I4956" i="1"/>
  <c r="I4952" i="1"/>
  <c r="I4948" i="1"/>
  <c r="I4944" i="1"/>
  <c r="I4940" i="1"/>
  <c r="I4936" i="1"/>
  <c r="I4932" i="1"/>
  <c r="I4928" i="1"/>
  <c r="I4924" i="1"/>
  <c r="I4920" i="1"/>
  <c r="I4916" i="1"/>
  <c r="I4912" i="1"/>
  <c r="I4908" i="1"/>
  <c r="I4904" i="1"/>
  <c r="I4900" i="1"/>
  <c r="I4896" i="1"/>
  <c r="I4892" i="1"/>
  <c r="I4888" i="1"/>
  <c r="I4884" i="1"/>
  <c r="I4880" i="1"/>
  <c r="I4876" i="1"/>
  <c r="I4872" i="1"/>
  <c r="I4868" i="1"/>
  <c r="I4864" i="1"/>
  <c r="I4860" i="1"/>
  <c r="I4856" i="1"/>
  <c r="I4852" i="1"/>
  <c r="I4848" i="1"/>
  <c r="I4844" i="1"/>
  <c r="I4840" i="1"/>
  <c r="I4836" i="1"/>
  <c r="I4832" i="1"/>
  <c r="I4828" i="1"/>
  <c r="I4824" i="1"/>
  <c r="I4820" i="1"/>
  <c r="I4816" i="1"/>
  <c r="I4812" i="1"/>
  <c r="I4808" i="1"/>
  <c r="I4804" i="1"/>
  <c r="I4800" i="1"/>
  <c r="I4796" i="1"/>
  <c r="I4792" i="1"/>
  <c r="I4785" i="1"/>
  <c r="I4781" i="1"/>
  <c r="I4777" i="1"/>
  <c r="I4773" i="1"/>
  <c r="I4769" i="1"/>
  <c r="I4765" i="1"/>
  <c r="I4761" i="1"/>
  <c r="I4757" i="1"/>
  <c r="I4753" i="1"/>
  <c r="I4749" i="1"/>
  <c r="I4745" i="1"/>
  <c r="I4741" i="1"/>
  <c r="I4737" i="1"/>
  <c r="I4733" i="1"/>
  <c r="I4729" i="1"/>
  <c r="I4725" i="1"/>
  <c r="I4721" i="1"/>
  <c r="I4717" i="1"/>
  <c r="I4713" i="1"/>
  <c r="I4709" i="1"/>
  <c r="I4705" i="1"/>
  <c r="I4701" i="1"/>
  <c r="I4697" i="1"/>
  <c r="I4693" i="1"/>
  <c r="I4689" i="1"/>
  <c r="I4685" i="1"/>
  <c r="I4681" i="1"/>
  <c r="I4677" i="1"/>
  <c r="I4673" i="1"/>
  <c r="I4669" i="1"/>
  <c r="I4665" i="1"/>
  <c r="I4661" i="1"/>
  <c r="I4657" i="1"/>
  <c r="I4653" i="1"/>
  <c r="I4649" i="1"/>
  <c r="I4645" i="1"/>
  <c r="I4641" i="1"/>
  <c r="I4637" i="1"/>
  <c r="I4633" i="1"/>
  <c r="I4629" i="1"/>
  <c r="I4625" i="1"/>
  <c r="I4621" i="1"/>
  <c r="I4617" i="1"/>
  <c r="I4613" i="1"/>
  <c r="I4609" i="1"/>
  <c r="I4605" i="1"/>
  <c r="I4601" i="1"/>
  <c r="I4597" i="1"/>
  <c r="I4593" i="1"/>
  <c r="I4589" i="1"/>
  <c r="I4585" i="1"/>
  <c r="I4581" i="1"/>
  <c r="I4577" i="1"/>
  <c r="I4573" i="1"/>
  <c r="I4569" i="1"/>
  <c r="I4565" i="1"/>
  <c r="I4561" i="1"/>
  <c r="I4557" i="1"/>
  <c r="I4553" i="1"/>
  <c r="I4549" i="1"/>
  <c r="I4545" i="1"/>
  <c r="I4541" i="1"/>
  <c r="I4537" i="1"/>
  <c r="I4533" i="1"/>
  <c r="I4529" i="1"/>
  <c r="I4525" i="1"/>
  <c r="I4521" i="1"/>
  <c r="I4517" i="1"/>
  <c r="I4513" i="1"/>
  <c r="I4509" i="1"/>
  <c r="I4505" i="1"/>
  <c r="I4501" i="1"/>
  <c r="I4497" i="1"/>
  <c r="I4493" i="1"/>
  <c r="I4489" i="1"/>
  <c r="I4485" i="1"/>
  <c r="I4481" i="1"/>
  <c r="I4477" i="1"/>
  <c r="I4473" i="1"/>
  <c r="I4469" i="1"/>
  <c r="I4465" i="1"/>
  <c r="I4461" i="1"/>
  <c r="I4457" i="1"/>
  <c r="I4453" i="1"/>
  <c r="I4449" i="1"/>
  <c r="I4446" i="1"/>
  <c r="I4442" i="1"/>
  <c r="I4438" i="1"/>
  <c r="I4434" i="1"/>
  <c r="I4430" i="1"/>
  <c r="I4426" i="1"/>
  <c r="I4422" i="1"/>
  <c r="I4418" i="1"/>
  <c r="I4414" i="1"/>
  <c r="I4410" i="1"/>
  <c r="I4406" i="1"/>
  <c r="I4402" i="1"/>
  <c r="I4398" i="1"/>
  <c r="I4394" i="1"/>
  <c r="I4390" i="1"/>
  <c r="I4386" i="1"/>
  <c r="I4382" i="1"/>
  <c r="I4378" i="1"/>
  <c r="I4374" i="1"/>
  <c r="I4370" i="1"/>
  <c r="I4366" i="1"/>
  <c r="I4362" i="1"/>
  <c r="I4358" i="1"/>
  <c r="I4354" i="1"/>
  <c r="I4350" i="1"/>
  <c r="I4346" i="1"/>
  <c r="I4342" i="1"/>
  <c r="I4338" i="1"/>
  <c r="I4334" i="1"/>
  <c r="I4330" i="1"/>
  <c r="I4326" i="1"/>
  <c r="I4322" i="1"/>
  <c r="I4318" i="1"/>
  <c r="I4314" i="1"/>
  <c r="I4310" i="1"/>
  <c r="I4306" i="1"/>
  <c r="I4302" i="1"/>
  <c r="I4298" i="1"/>
  <c r="I4294" i="1"/>
  <c r="I4290" i="1"/>
  <c r="I4286" i="1"/>
  <c r="I4282" i="1"/>
  <c r="I4278" i="1"/>
  <c r="I4274" i="1"/>
  <c r="I4270" i="1"/>
  <c r="I4266" i="1"/>
  <c r="I4262" i="1"/>
  <c r="I4258" i="1"/>
  <c r="I4256" i="1"/>
  <c r="I4252" i="1"/>
  <c r="I4248" i="1"/>
  <c r="I4244" i="1"/>
  <c r="I4240" i="1"/>
  <c r="I4236" i="1"/>
  <c r="I4232" i="1"/>
  <c r="I4228" i="1"/>
  <c r="I4224" i="1"/>
  <c r="I4220" i="1"/>
  <c r="I4216" i="1"/>
  <c r="I4212" i="1"/>
  <c r="I4208" i="1"/>
  <c r="I4204" i="1"/>
  <c r="I4200" i="1"/>
  <c r="I4196" i="1"/>
  <c r="I4192" i="1"/>
  <c r="I4188" i="1"/>
  <c r="I4184" i="1"/>
  <c r="I4180" i="1"/>
  <c r="I4176" i="1"/>
  <c r="I4172" i="1"/>
  <c r="I4168" i="1"/>
  <c r="I4164" i="1"/>
  <c r="I4160" i="1"/>
  <c r="I4157" i="1"/>
  <c r="I4153" i="1"/>
  <c r="I4149" i="1"/>
  <c r="I4145" i="1"/>
  <c r="I4141" i="1"/>
  <c r="I4137" i="1"/>
  <c r="I4133" i="1"/>
  <c r="I4129" i="1"/>
  <c r="I4125" i="1"/>
  <c r="I4121" i="1"/>
  <c r="I4117" i="1"/>
  <c r="I4113" i="1"/>
  <c r="I4109" i="1"/>
  <c r="I4105" i="1"/>
  <c r="I4101" i="1"/>
  <c r="I4097" i="1"/>
  <c r="I4093" i="1"/>
  <c r="I4089" i="1"/>
  <c r="I4085" i="1"/>
  <c r="I4081" i="1"/>
  <c r="I4077" i="1"/>
  <c r="I4073" i="1"/>
  <c r="I4069" i="1"/>
  <c r="I4065" i="1"/>
  <c r="I4061" i="1"/>
  <c r="I4057" i="1"/>
  <c r="I4053" i="1"/>
  <c r="I4050" i="1"/>
  <c r="I4046" i="1"/>
  <c r="I4042" i="1"/>
  <c r="I4038" i="1"/>
  <c r="I4034" i="1"/>
  <c r="I4030" i="1"/>
  <c r="I4026" i="1"/>
  <c r="I4022" i="1"/>
  <c r="I4018" i="1"/>
  <c r="I4014" i="1"/>
  <c r="I4010" i="1"/>
  <c r="I4006" i="1"/>
  <c r="I4002" i="1"/>
  <c r="I3998" i="1"/>
  <c r="I3994" i="1"/>
  <c r="I3990" i="1"/>
  <c r="I3987" i="1"/>
  <c r="I3983" i="1"/>
  <c r="I3979" i="1"/>
  <c r="I3975" i="1"/>
  <c r="I3971" i="1"/>
  <c r="I3967" i="1"/>
  <c r="I3963" i="1"/>
  <c r="I3959" i="1"/>
  <c r="I3955" i="1"/>
  <c r="I3951" i="1"/>
  <c r="I3947" i="1"/>
  <c r="I3943" i="1"/>
  <c r="I3939" i="1"/>
  <c r="I3935" i="1"/>
  <c r="I3931" i="1"/>
  <c r="I3927" i="1"/>
  <c r="I3923" i="1"/>
  <c r="I3919" i="1"/>
  <c r="I3915" i="1"/>
  <c r="I3911" i="1"/>
  <c r="I3908" i="1"/>
  <c r="I3904" i="1"/>
  <c r="I3900" i="1"/>
  <c r="I3897" i="1"/>
  <c r="I3893" i="1"/>
  <c r="I3889" i="1"/>
  <c r="I3885" i="1"/>
  <c r="I3881" i="1"/>
  <c r="I3877" i="1"/>
  <c r="I3873" i="1"/>
  <c r="I3869" i="1"/>
  <c r="I3865" i="1"/>
  <c r="I3861" i="1"/>
  <c r="I3857" i="1"/>
  <c r="I3853" i="1"/>
  <c r="I3849" i="1"/>
  <c r="I3845" i="1"/>
  <c r="I3842" i="1"/>
  <c r="I3838" i="1"/>
  <c r="I3834" i="1"/>
  <c r="I3830" i="1"/>
  <c r="I3826" i="1"/>
  <c r="I3822" i="1"/>
  <c r="I3818" i="1"/>
  <c r="I3814" i="1"/>
  <c r="I3811" i="1"/>
  <c r="I3807" i="1"/>
  <c r="I3803" i="1"/>
  <c r="I3799" i="1"/>
  <c r="I3795" i="1"/>
  <c r="I3791" i="1"/>
  <c r="I3787" i="1"/>
  <c r="I3783" i="1"/>
  <c r="I3779" i="1"/>
  <c r="I3775" i="1"/>
  <c r="I3771" i="1"/>
  <c r="I3767" i="1"/>
  <c r="I3763" i="1"/>
  <c r="I3759" i="1"/>
  <c r="I3755" i="1"/>
  <c r="I3751" i="1"/>
  <c r="I3747" i="1"/>
  <c r="I3743" i="1"/>
  <c r="I3739" i="1"/>
  <c r="I3735" i="1"/>
  <c r="I3731" i="1"/>
  <c r="I3727" i="1"/>
  <c r="I3723" i="1"/>
  <c r="I3719" i="1"/>
  <c r="I3715" i="1"/>
  <c r="I3711" i="1"/>
  <c r="I3707" i="1"/>
  <c r="I3703" i="1"/>
  <c r="I3699" i="1"/>
  <c r="I3695" i="1"/>
  <c r="I3691" i="1"/>
  <c r="I3687" i="1"/>
  <c r="I3683" i="1"/>
  <c r="I3679" i="1"/>
  <c r="I3675" i="1"/>
  <c r="I3671" i="1"/>
  <c r="I3667" i="1"/>
  <c r="I3663" i="1"/>
  <c r="I3659" i="1"/>
  <c r="I3655" i="1"/>
  <c r="I3651" i="1"/>
  <c r="I3647" i="1"/>
  <c r="I3643" i="1"/>
  <c r="I3639" i="1"/>
  <c r="I3635" i="1"/>
  <c r="I3631" i="1"/>
  <c r="I3627" i="1"/>
  <c r="I3623" i="1"/>
  <c r="I3619" i="1"/>
  <c r="I3615" i="1"/>
  <c r="I3611" i="1"/>
  <c r="I3607" i="1"/>
  <c r="I3603" i="1"/>
  <c r="I3599" i="1"/>
  <c r="I3595" i="1"/>
  <c r="I3591" i="1"/>
  <c r="I3587" i="1"/>
  <c r="I3583" i="1"/>
  <c r="I3579" i="1"/>
  <c r="I3575" i="1"/>
  <c r="I3571" i="1"/>
  <c r="I3567" i="1"/>
  <c r="I3563" i="1"/>
  <c r="I3559" i="1"/>
  <c r="I3555" i="1"/>
  <c r="I3551" i="1"/>
  <c r="I3547" i="1"/>
  <c r="I3543" i="1"/>
  <c r="I3539" i="1"/>
  <c r="I3535" i="1"/>
  <c r="I3531" i="1"/>
  <c r="I3527" i="1"/>
  <c r="I3523" i="1"/>
  <c r="I3519" i="1"/>
  <c r="I3515" i="1"/>
  <c r="I3511" i="1"/>
  <c r="I3507" i="1"/>
  <c r="I3503" i="1"/>
  <c r="I3499" i="1"/>
  <c r="I3495" i="1"/>
  <c r="I3491" i="1"/>
  <c r="I3487" i="1"/>
  <c r="I3483" i="1"/>
  <c r="I3479" i="1"/>
  <c r="I3475" i="1"/>
  <c r="I3471" i="1"/>
  <c r="I3467" i="1"/>
  <c r="I3463" i="1"/>
  <c r="I3459" i="1"/>
  <c r="I3455" i="1"/>
  <c r="I3451" i="1"/>
  <c r="I3447" i="1"/>
  <c r="I3443" i="1"/>
  <c r="I3439" i="1"/>
  <c r="I3435" i="1"/>
  <c r="I3431" i="1"/>
  <c r="I3427" i="1"/>
  <c r="I3423" i="1"/>
  <c r="I3419" i="1"/>
  <c r="I3415" i="1"/>
  <c r="I3411" i="1"/>
  <c r="I3407" i="1"/>
  <c r="I3403" i="1"/>
  <c r="I3399" i="1"/>
  <c r="I3395" i="1"/>
  <c r="I3391" i="1"/>
  <c r="I3387" i="1"/>
  <c r="I3383" i="1"/>
  <c r="I3379" i="1"/>
  <c r="I3375" i="1"/>
  <c r="I3371" i="1"/>
  <c r="I3367" i="1"/>
  <c r="I3363" i="1"/>
  <c r="I3359" i="1"/>
  <c r="I3355" i="1"/>
  <c r="I3351" i="1"/>
  <c r="I3347" i="1"/>
  <c r="I3343" i="1"/>
  <c r="I3339" i="1"/>
  <c r="I3335" i="1"/>
  <c r="I3331" i="1"/>
  <c r="I3327" i="1"/>
  <c r="I3323" i="1"/>
  <c r="I3319" i="1"/>
  <c r="I3315" i="1"/>
  <c r="I3311" i="1"/>
  <c r="I3307" i="1"/>
  <c r="I3303" i="1"/>
  <c r="I3299" i="1"/>
  <c r="I3295" i="1"/>
  <c r="I3291" i="1"/>
  <c r="I3287" i="1"/>
  <c r="I3283" i="1"/>
  <c r="I3279" i="1"/>
  <c r="I3275" i="1"/>
  <c r="I3271" i="1"/>
  <c r="I3267" i="1"/>
  <c r="I3263" i="1"/>
  <c r="I3259" i="1"/>
  <c r="I3255" i="1"/>
  <c r="I3251" i="1"/>
  <c r="I3247" i="1"/>
  <c r="I3243" i="1"/>
  <c r="I3239" i="1"/>
  <c r="I3235" i="1"/>
  <c r="I3231" i="1"/>
  <c r="I3227" i="1"/>
  <c r="I3223" i="1"/>
  <c r="I3219" i="1"/>
  <c r="I3215" i="1"/>
  <c r="I3211" i="1"/>
  <c r="I3207" i="1"/>
  <c r="I3203" i="1"/>
  <c r="I3199" i="1"/>
  <c r="I3195" i="1"/>
  <c r="I3191" i="1"/>
  <c r="I3187" i="1"/>
  <c r="I3183" i="1"/>
  <c r="I3179" i="1"/>
  <c r="I3175" i="1"/>
  <c r="I3171" i="1"/>
  <c r="I3167" i="1"/>
  <c r="I3163" i="1"/>
  <c r="I3159" i="1"/>
  <c r="I3155" i="1"/>
  <c r="I3151" i="1"/>
  <c r="I3147" i="1"/>
  <c r="I3143" i="1"/>
  <c r="I3139" i="1"/>
  <c r="I3135" i="1"/>
  <c r="I3131" i="1"/>
  <c r="I3127" i="1"/>
  <c r="I3123" i="1"/>
  <c r="I3119" i="1"/>
  <c r="I3115" i="1"/>
  <c r="I3111" i="1"/>
  <c r="I3107" i="1"/>
  <c r="I3103" i="1"/>
  <c r="I3099" i="1"/>
  <c r="I3095" i="1"/>
  <c r="I3091" i="1"/>
  <c r="I3087" i="1"/>
  <c r="I3083" i="1"/>
  <c r="I3079" i="1"/>
  <c r="I3075" i="1"/>
  <c r="I3071" i="1"/>
  <c r="I3067" i="1"/>
  <c r="I3063" i="1"/>
  <c r="I3059" i="1"/>
  <c r="I3055" i="1"/>
  <c r="I3051" i="1"/>
  <c r="I3047" i="1"/>
  <c r="I3043" i="1"/>
  <c r="I3039" i="1"/>
  <c r="I3035" i="1"/>
  <c r="I3031" i="1"/>
  <c r="I3027" i="1"/>
  <c r="I3023" i="1"/>
  <c r="I3019" i="1"/>
  <c r="I3015" i="1"/>
  <c r="I3011" i="1"/>
  <c r="I3007" i="1"/>
  <c r="I3003" i="1"/>
  <c r="I2999" i="1"/>
  <c r="I2995" i="1"/>
  <c r="I2991" i="1"/>
  <c r="I2987" i="1"/>
  <c r="I2983" i="1"/>
  <c r="I2979" i="1"/>
  <c r="I2975" i="1"/>
  <c r="I2971" i="1"/>
  <c r="I2967" i="1"/>
  <c r="I2963" i="1"/>
  <c r="I2959" i="1"/>
  <c r="I2955" i="1"/>
  <c r="I2951" i="1"/>
  <c r="I2947" i="1"/>
  <c r="I2943" i="1"/>
  <c r="I2939" i="1"/>
  <c r="I2935" i="1"/>
  <c r="I2931" i="1"/>
  <c r="I2927" i="1"/>
  <c r="I2923" i="1"/>
  <c r="I2919" i="1"/>
  <c r="I2915" i="1"/>
  <c r="I2911" i="1"/>
  <c r="I2907" i="1"/>
  <c r="I2903" i="1"/>
  <c r="I2899" i="1"/>
  <c r="I2895" i="1"/>
  <c r="I2891" i="1"/>
  <c r="I2887" i="1"/>
  <c r="I2883" i="1"/>
  <c r="I2879" i="1"/>
  <c r="I2875" i="1"/>
  <c r="I2871" i="1"/>
  <c r="I2867" i="1"/>
  <c r="I2863" i="1"/>
  <c r="I2859" i="1"/>
  <c r="I2855" i="1"/>
  <c r="I2851" i="1"/>
  <c r="I2847" i="1"/>
  <c r="I2843" i="1"/>
  <c r="I2839" i="1"/>
  <c r="I2835" i="1"/>
  <c r="I2831" i="1"/>
  <c r="I2827" i="1"/>
  <c r="I2823" i="1"/>
  <c r="I2819" i="1"/>
  <c r="I2141" i="1"/>
  <c r="I2161" i="1"/>
  <c r="I2149" i="1"/>
  <c r="I2165" i="1"/>
  <c r="I2157" i="1"/>
  <c r="I2153" i="1"/>
  <c r="I2145" i="1"/>
  <c r="I2133" i="1"/>
  <c r="I2125" i="1"/>
  <c r="I2113" i="1"/>
  <c r="I2109" i="1"/>
  <c r="I2105" i="1"/>
  <c r="I2101" i="1"/>
  <c r="I2093" i="1"/>
  <c r="I2089" i="1"/>
  <c r="I2085" i="1"/>
  <c r="I2081" i="1"/>
  <c r="I2077" i="1"/>
  <c r="I2073" i="1"/>
  <c r="I2069" i="1"/>
  <c r="I2065" i="1"/>
  <c r="I2061" i="1"/>
  <c r="I2057" i="1"/>
  <c r="I2053" i="1"/>
  <c r="I2049" i="1"/>
  <c r="I2045" i="1"/>
  <c r="I2041" i="1"/>
  <c r="I2037" i="1"/>
  <c r="I2033" i="1"/>
  <c r="I2029" i="1"/>
  <c r="I2025" i="1"/>
  <c r="I2021" i="1"/>
  <c r="I2017" i="1"/>
  <c r="I2013" i="1"/>
  <c r="I2009" i="1"/>
  <c r="I2005" i="1"/>
  <c r="I2001" i="1"/>
  <c r="I1997" i="1"/>
  <c r="I1993" i="1"/>
  <c r="I1989" i="1"/>
  <c r="I1985" i="1"/>
  <c r="I1981" i="1"/>
  <c r="I1977" i="1"/>
  <c r="I1973" i="1"/>
  <c r="I1969" i="1"/>
  <c r="I1965" i="1"/>
  <c r="I1961" i="1"/>
  <c r="I1957" i="1"/>
  <c r="I1953" i="1"/>
  <c r="I1949" i="1"/>
  <c r="I1945" i="1"/>
  <c r="I1941" i="1"/>
  <c r="I1937" i="1"/>
  <c r="I1933" i="1"/>
  <c r="I1929" i="1"/>
  <c r="I1925" i="1"/>
  <c r="I1921" i="1"/>
  <c r="I1917" i="1"/>
  <c r="I1913" i="1"/>
  <c r="I1909" i="1"/>
  <c r="I1905" i="1"/>
  <c r="I1901" i="1"/>
  <c r="I1897" i="1"/>
  <c r="I1893" i="1"/>
  <c r="I1889" i="1"/>
  <c r="I1885" i="1"/>
  <c r="I1881" i="1"/>
  <c r="I1877" i="1"/>
  <c r="I1873" i="1"/>
  <c r="I1869" i="1"/>
  <c r="I1865" i="1"/>
  <c r="I1861" i="1"/>
  <c r="I1857" i="1"/>
  <c r="I1853" i="1"/>
  <c r="I1849" i="1"/>
  <c r="I1845" i="1"/>
  <c r="I1841" i="1"/>
  <c r="I1837" i="1"/>
  <c r="I1833" i="1"/>
  <c r="I1829" i="1"/>
  <c r="I1825" i="1"/>
  <c r="I1821" i="1"/>
  <c r="I1817" i="1"/>
  <c r="I1813" i="1"/>
  <c r="I1809" i="1"/>
  <c r="I1805" i="1"/>
  <c r="I1801" i="1"/>
  <c r="I1797" i="1"/>
  <c r="I1793" i="1"/>
  <c r="I1789" i="1"/>
  <c r="I1785" i="1"/>
  <c r="I1781" i="1"/>
  <c r="I2121" i="1"/>
  <c r="I2137" i="1"/>
  <c r="I2129" i="1"/>
  <c r="I2117" i="1"/>
  <c r="I2097" i="1"/>
  <c r="I1777" i="1"/>
  <c r="I1481" i="1"/>
  <c r="I1477" i="1"/>
  <c r="I1473" i="1"/>
  <c r="I1465" i="1"/>
  <c r="I1461" i="1"/>
  <c r="I1457" i="1"/>
  <c r="I1449" i="1"/>
  <c r="I1445" i="1"/>
  <c r="I1437" i="1"/>
  <c r="I1433" i="1"/>
  <c r="I1429" i="1"/>
  <c r="I1425" i="1"/>
  <c r="I1417" i="1"/>
  <c r="I1413" i="1"/>
  <c r="I1405" i="1"/>
  <c r="I1401" i="1"/>
  <c r="I1397" i="1"/>
  <c r="I1393" i="1"/>
  <c r="I1385" i="1"/>
  <c r="I1377" i="1"/>
  <c r="I1001" i="1"/>
  <c r="I989" i="1"/>
  <c r="I981" i="1"/>
  <c r="I969" i="1"/>
  <c r="I957" i="1"/>
  <c r="I997" i="1"/>
  <c r="I977" i="1"/>
  <c r="I965" i="1"/>
  <c r="I953" i="1"/>
  <c r="I945" i="1"/>
  <c r="I937" i="1"/>
  <c r="I929" i="1"/>
  <c r="I921" i="1"/>
  <c r="I913" i="1"/>
  <c r="I905" i="1"/>
  <c r="I893" i="1"/>
  <c r="I885" i="1"/>
  <c r="I877" i="1"/>
  <c r="I1485" i="1"/>
  <c r="I1469" i="1"/>
  <c r="I1453" i="1"/>
  <c r="I1441" i="1"/>
  <c r="I1421" i="1"/>
  <c r="I1409" i="1"/>
  <c r="I1389" i="1"/>
  <c r="I1381" i="1"/>
  <c r="I1373" i="1"/>
  <c r="I1369" i="1"/>
  <c r="I1365" i="1"/>
  <c r="I1361" i="1"/>
  <c r="I1357" i="1"/>
  <c r="I1353" i="1"/>
  <c r="I1349" i="1"/>
  <c r="I1345" i="1"/>
  <c r="I1341" i="1"/>
  <c r="I1337" i="1"/>
  <c r="I1333" i="1"/>
  <c r="I1329" i="1"/>
  <c r="I1325" i="1"/>
  <c r="I1321" i="1"/>
  <c r="I1317" i="1"/>
  <c r="I1313" i="1"/>
  <c r="I1309" i="1"/>
  <c r="I1305" i="1"/>
  <c r="I1301" i="1"/>
  <c r="I1297" i="1"/>
  <c r="I1293" i="1"/>
  <c r="I1289" i="1"/>
  <c r="I1285" i="1"/>
  <c r="I1281" i="1"/>
  <c r="I1277" i="1"/>
  <c r="I1273" i="1"/>
  <c r="I1269" i="1"/>
  <c r="I1265" i="1"/>
  <c r="I1005" i="1"/>
  <c r="I993" i="1"/>
  <c r="I985" i="1"/>
  <c r="I973" i="1"/>
  <c r="I961" i="1"/>
  <c r="I949" i="1"/>
  <c r="I941" i="1"/>
  <c r="I933" i="1"/>
  <c r="I925" i="1"/>
  <c r="I917" i="1"/>
  <c r="I909" i="1"/>
  <c r="I901" i="1"/>
  <c r="I897" i="1"/>
  <c r="I889" i="1"/>
  <c r="I881" i="1"/>
  <c r="I873" i="1"/>
  <c r="I869" i="1"/>
  <c r="I865" i="1"/>
  <c r="I861" i="1"/>
  <c r="I857" i="1"/>
  <c r="I453" i="1"/>
  <c r="I445" i="1"/>
  <c r="I437" i="1"/>
  <c r="I433" i="1"/>
  <c r="I425" i="1"/>
  <c r="I421" i="1"/>
  <c r="I417" i="1"/>
  <c r="I409" i="1"/>
  <c r="I405" i="1"/>
  <c r="I401" i="1"/>
  <c r="I397" i="1"/>
  <c r="I393" i="1"/>
  <c r="I389" i="1"/>
  <c r="I385" i="1"/>
  <c r="I381" i="1"/>
  <c r="I377" i="1"/>
  <c r="I373" i="1"/>
  <c r="I369" i="1"/>
  <c r="I365" i="1"/>
  <c r="I361" i="1"/>
  <c r="I357" i="1"/>
  <c r="I353" i="1"/>
  <c r="I429" i="1"/>
  <c r="I449" i="1"/>
  <c r="I441" i="1"/>
  <c r="I413" i="1"/>
  <c r="I593" i="1"/>
  <c r="I581" i="1"/>
  <c r="I569" i="1"/>
  <c r="I557" i="1"/>
  <c r="I545" i="1"/>
  <c r="I533" i="1"/>
  <c r="I521" i="1"/>
  <c r="I513" i="1"/>
  <c r="I501" i="1"/>
  <c r="I481" i="1"/>
  <c r="I597" i="1"/>
  <c r="I589" i="1"/>
  <c r="I577" i="1"/>
  <c r="I565" i="1"/>
  <c r="I549" i="1"/>
  <c r="I537" i="1"/>
  <c r="I529" i="1"/>
  <c r="I517" i="1"/>
  <c r="I509" i="1"/>
  <c r="I505" i="1"/>
  <c r="I497" i="1"/>
  <c r="I493" i="1"/>
  <c r="I485" i="1"/>
  <c r="I473" i="1"/>
  <c r="I465" i="1"/>
  <c r="I457" i="1"/>
  <c r="I601" i="1"/>
  <c r="I585" i="1"/>
  <c r="I573" i="1"/>
  <c r="I561" i="1"/>
  <c r="I553" i="1"/>
  <c r="I541" i="1"/>
  <c r="I525" i="1"/>
  <c r="I489" i="1"/>
  <c r="I477" i="1"/>
  <c r="I469" i="1"/>
  <c r="I461" i="1"/>
  <c r="I7451" i="1"/>
  <c r="I7443" i="1"/>
  <c r="I7463" i="1"/>
  <c r="I7459" i="1"/>
  <c r="I7455" i="1"/>
  <c r="I7447" i="1"/>
  <c r="I7439" i="1"/>
  <c r="I7427" i="1"/>
  <c r="I7415" i="1"/>
  <c r="I7399" i="1"/>
  <c r="I7387" i="1"/>
  <c r="I7375" i="1"/>
  <c r="I7359" i="1"/>
  <c r="I7347" i="1"/>
  <c r="I7335" i="1"/>
  <c r="I7323" i="1"/>
  <c r="I7311" i="1"/>
  <c r="I7303" i="1"/>
  <c r="I7295" i="1"/>
  <c r="I7287" i="1"/>
  <c r="I7279" i="1"/>
  <c r="I7271" i="1"/>
  <c r="I7263" i="1"/>
  <c r="I7255" i="1"/>
  <c r="I7247" i="1"/>
  <c r="I7239" i="1"/>
  <c r="I7227" i="1"/>
  <c r="I7219" i="1"/>
  <c r="I7211" i="1"/>
  <c r="I7203" i="1"/>
  <c r="I7195" i="1"/>
  <c r="I7187" i="1"/>
  <c r="I7179" i="1"/>
  <c r="I7171" i="1"/>
  <c r="I7163" i="1"/>
  <c r="I7151" i="1"/>
  <c r="I7143" i="1"/>
  <c r="I7135" i="1"/>
  <c r="I7127" i="1"/>
  <c r="I7119" i="1"/>
  <c r="I7111" i="1"/>
  <c r="I7103" i="1"/>
  <c r="I7095" i="1"/>
  <c r="I7087" i="1"/>
  <c r="I7079" i="1"/>
  <c r="I7067" i="1"/>
  <c r="I7059" i="1"/>
  <c r="I7051" i="1"/>
  <c r="I7043" i="1"/>
  <c r="I7035" i="1"/>
  <c r="I7027" i="1"/>
  <c r="I7019" i="1"/>
  <c r="I7011" i="1"/>
  <c r="I7003" i="1"/>
  <c r="I6995" i="1"/>
  <c r="I6987" i="1"/>
  <c r="I6979" i="1"/>
  <c r="I6971" i="1"/>
  <c r="I6963" i="1"/>
  <c r="I6955" i="1"/>
  <c r="I6947" i="1"/>
  <c r="I6935" i="1"/>
  <c r="I6927" i="1"/>
  <c r="I6919" i="1"/>
  <c r="I6911" i="1"/>
  <c r="I6903" i="1"/>
  <c r="I6895" i="1"/>
  <c r="I6887" i="1"/>
  <c r="I6879" i="1"/>
  <c r="I6871" i="1"/>
  <c r="I6863" i="1"/>
  <c r="I6855" i="1"/>
  <c r="I6847" i="1"/>
  <c r="I6839" i="1"/>
  <c r="I6831" i="1"/>
  <c r="I6823" i="1"/>
  <c r="I6815" i="1"/>
  <c r="I6807" i="1"/>
  <c r="I6799" i="1"/>
  <c r="I6787" i="1"/>
  <c r="I6779" i="1"/>
  <c r="I6771" i="1"/>
  <c r="I6763" i="1"/>
  <c r="I6755" i="1"/>
  <c r="I6747" i="1"/>
  <c r="I6719" i="1"/>
  <c r="I6467" i="1"/>
  <c r="I6459" i="1"/>
  <c r="I6451" i="1"/>
  <c r="I6443" i="1"/>
  <c r="I6435" i="1"/>
  <c r="I6423" i="1"/>
  <c r="I6415" i="1"/>
  <c r="I6407" i="1"/>
  <c r="I6399" i="1"/>
  <c r="I6391" i="1"/>
  <c r="I6383" i="1"/>
  <c r="I6375" i="1"/>
  <c r="I6367" i="1"/>
  <c r="I6359" i="1"/>
  <c r="I6351" i="1"/>
  <c r="I6343" i="1"/>
  <c r="I6335" i="1"/>
  <c r="I6331" i="1"/>
  <c r="I6327" i="1"/>
  <c r="I6323" i="1"/>
  <c r="I7431" i="1"/>
  <c r="I7419" i="1"/>
  <c r="I7407" i="1"/>
  <c r="I7395" i="1"/>
  <c r="I7383" i="1"/>
  <c r="I7371" i="1"/>
  <c r="I7363" i="1"/>
  <c r="I7351" i="1"/>
  <c r="I7339" i="1"/>
  <c r="I7327" i="1"/>
  <c r="I7315" i="1"/>
  <c r="I7307" i="1"/>
  <c r="I7299" i="1"/>
  <c r="I7291" i="1"/>
  <c r="I7283" i="1"/>
  <c r="I7275" i="1"/>
  <c r="I7267" i="1"/>
  <c r="I7259" i="1"/>
  <c r="I7251" i="1"/>
  <c r="I7243" i="1"/>
  <c r="I7235" i="1"/>
  <c r="I7231" i="1"/>
  <c r="I7223" i="1"/>
  <c r="I7215" i="1"/>
  <c r="I7207" i="1"/>
  <c r="I7199" i="1"/>
  <c r="I7191" i="1"/>
  <c r="I7183" i="1"/>
  <c r="I7175" i="1"/>
  <c r="I7167" i="1"/>
  <c r="I7159" i="1"/>
  <c r="I7155" i="1"/>
  <c r="I7147" i="1"/>
  <c r="I7139" i="1"/>
  <c r="I7131" i="1"/>
  <c r="I7123" i="1"/>
  <c r="I7115" i="1"/>
  <c r="I7107" i="1"/>
  <c r="I7099" i="1"/>
  <c r="I7091" i="1"/>
  <c r="I7083" i="1"/>
  <c r="I7075" i="1"/>
  <c r="I7071" i="1"/>
  <c r="I7063" i="1"/>
  <c r="I7055" i="1"/>
  <c r="I7047" i="1"/>
  <c r="I7039" i="1"/>
  <c r="I7031" i="1"/>
  <c r="I7023" i="1"/>
  <c r="I7015" i="1"/>
  <c r="I7007" i="1"/>
  <c r="I6999" i="1"/>
  <c r="I6991" i="1"/>
  <c r="I6983" i="1"/>
  <c r="I6975" i="1"/>
  <c r="I6967" i="1"/>
  <c r="I6959" i="1"/>
  <c r="I6951" i="1"/>
  <c r="I6943" i="1"/>
  <c r="I6939" i="1"/>
  <c r="I6931" i="1"/>
  <c r="I6923" i="1"/>
  <c r="I6915" i="1"/>
  <c r="I6907" i="1"/>
  <c r="I6899" i="1"/>
  <c r="I6891" i="1"/>
  <c r="I6883" i="1"/>
  <c r="I6875" i="1"/>
  <c r="I6867" i="1"/>
  <c r="I6859" i="1"/>
  <c r="I6851" i="1"/>
  <c r="I6843" i="1"/>
  <c r="I6835" i="1"/>
  <c r="I6827" i="1"/>
  <c r="I6819" i="1"/>
  <c r="I6811" i="1"/>
  <c r="I6803" i="1"/>
  <c r="I6795" i="1"/>
  <c r="I6791" i="1"/>
  <c r="I6783" i="1"/>
  <c r="I6775" i="1"/>
  <c r="I6767" i="1"/>
  <c r="I6759" i="1"/>
  <c r="I6751" i="1"/>
  <c r="I6743" i="1"/>
  <c r="I6739" i="1"/>
  <c r="I6735" i="1"/>
  <c r="I6731" i="1"/>
  <c r="I6727" i="1"/>
  <c r="I6723" i="1"/>
  <c r="I6715" i="1"/>
  <c r="I6711" i="1"/>
  <c r="I6707" i="1"/>
  <c r="I6703" i="1"/>
  <c r="I6699" i="1"/>
  <c r="I6695" i="1"/>
  <c r="I6691" i="1"/>
  <c r="I6687" i="1"/>
  <c r="I6683" i="1"/>
  <c r="I6679" i="1"/>
  <c r="I6675" i="1"/>
  <c r="I6671" i="1"/>
  <c r="I6667" i="1"/>
  <c r="I6663" i="1"/>
  <c r="I6659" i="1"/>
  <c r="I6655" i="1"/>
  <c r="I6651" i="1"/>
  <c r="I6647" i="1"/>
  <c r="I6643" i="1"/>
  <c r="I6639" i="1"/>
  <c r="I6635" i="1"/>
  <c r="I6631" i="1"/>
  <c r="I6627" i="1"/>
  <c r="I6623" i="1"/>
  <c r="I6619" i="1"/>
  <c r="I6615" i="1"/>
  <c r="I6611" i="1"/>
  <c r="I6607" i="1"/>
  <c r="I6603" i="1"/>
  <c r="I6599" i="1"/>
  <c r="I6595" i="1"/>
  <c r="I6591" i="1"/>
  <c r="I6587" i="1"/>
  <c r="I6583" i="1"/>
  <c r="I6579" i="1"/>
  <c r="I6575" i="1"/>
  <c r="I6571" i="1"/>
  <c r="I6567" i="1"/>
  <c r="I6563" i="1"/>
  <c r="I6559" i="1"/>
  <c r="I6555" i="1"/>
  <c r="I6551" i="1"/>
  <c r="I6547" i="1"/>
  <c r="I6543" i="1"/>
  <c r="I6539" i="1"/>
  <c r="I6535" i="1"/>
  <c r="I6531" i="1"/>
  <c r="I6527" i="1"/>
  <c r="I6523" i="1"/>
  <c r="I6519" i="1"/>
  <c r="I6515" i="1"/>
  <c r="I6511" i="1"/>
  <c r="I6507" i="1"/>
  <c r="I6503" i="1"/>
  <c r="I6499" i="1"/>
  <c r="I6495" i="1"/>
  <c r="I6491" i="1"/>
  <c r="I6487" i="1"/>
  <c r="I6483" i="1"/>
  <c r="I6479" i="1"/>
  <c r="I6475" i="1"/>
  <c r="I6471" i="1"/>
  <c r="I6463" i="1"/>
  <c r="I6455" i="1"/>
  <c r="I6447" i="1"/>
  <c r="I6439" i="1"/>
  <c r="I6431" i="1"/>
  <c r="I6427" i="1"/>
  <c r="I6419" i="1"/>
  <c r="I6411" i="1"/>
  <c r="I6403" i="1"/>
  <c r="I6395" i="1"/>
  <c r="I6387" i="1"/>
  <c r="I6379" i="1"/>
  <c r="I6371" i="1"/>
  <c r="I6363" i="1"/>
  <c r="I6355" i="1"/>
  <c r="I6347" i="1"/>
  <c r="I6339" i="1"/>
  <c r="I6319" i="1"/>
  <c r="I7435" i="1"/>
  <c r="I7423" i="1"/>
  <c r="I7411" i="1"/>
  <c r="I7403" i="1"/>
  <c r="I7391" i="1"/>
  <c r="I7379" i="1"/>
  <c r="I7367" i="1"/>
  <c r="I7355" i="1"/>
  <c r="I7343" i="1"/>
  <c r="I7331" i="1"/>
  <c r="I7319" i="1"/>
  <c r="I7461" i="1"/>
  <c r="I7457" i="1"/>
  <c r="I7453" i="1"/>
  <c r="I7449" i="1"/>
  <c r="I7445" i="1"/>
  <c r="I7441" i="1"/>
  <c r="I7437" i="1"/>
  <c r="I7433" i="1"/>
  <c r="I7429" i="1"/>
  <c r="I7425" i="1"/>
  <c r="I7421" i="1"/>
  <c r="I7417" i="1"/>
  <c r="I7413" i="1"/>
  <c r="I7409" i="1"/>
  <c r="I7405" i="1"/>
  <c r="I7401" i="1"/>
  <c r="I7397" i="1"/>
  <c r="I7393" i="1"/>
  <c r="I7389" i="1"/>
  <c r="I7385" i="1"/>
  <c r="I7381" i="1"/>
  <c r="I7377" i="1"/>
  <c r="I7373" i="1"/>
  <c r="I7369" i="1"/>
  <c r="I7365" i="1"/>
  <c r="I7361" i="1"/>
  <c r="I7357" i="1"/>
  <c r="I7353" i="1"/>
  <c r="I7349" i="1"/>
  <c r="I7345" i="1"/>
  <c r="I7341" i="1"/>
  <c r="I7337" i="1"/>
  <c r="I7333" i="1"/>
  <c r="I7329" i="1"/>
  <c r="I7325" i="1"/>
  <c r="I7321" i="1"/>
  <c r="I7317" i="1"/>
  <c r="I7313" i="1"/>
  <c r="I7309" i="1"/>
  <c r="I7305" i="1"/>
  <c r="I7301" i="1"/>
  <c r="I7297" i="1"/>
  <c r="I7293" i="1"/>
  <c r="I7289" i="1"/>
  <c r="I7285" i="1"/>
  <c r="I7281" i="1"/>
  <c r="I7277" i="1"/>
  <c r="I7273" i="1"/>
  <c r="I7269" i="1"/>
  <c r="I7265" i="1"/>
  <c r="I7261" i="1"/>
  <c r="I7257" i="1"/>
  <c r="I7253" i="1"/>
  <c r="I7249" i="1"/>
  <c r="I7245" i="1"/>
  <c r="I7241" i="1"/>
  <c r="I7237" i="1"/>
  <c r="I7233" i="1"/>
  <c r="I7229" i="1"/>
  <c r="I7225" i="1"/>
  <c r="I7221" i="1"/>
  <c r="I7217" i="1"/>
  <c r="I7213" i="1"/>
  <c r="I7209" i="1"/>
  <c r="I7205" i="1"/>
  <c r="I7201" i="1"/>
  <c r="I7197" i="1"/>
  <c r="I7193" i="1"/>
  <c r="I7189" i="1"/>
  <c r="I7185" i="1"/>
  <c r="I7181" i="1"/>
  <c r="I7177" i="1"/>
  <c r="I7173" i="1"/>
  <c r="I7169" i="1"/>
  <c r="I7165" i="1"/>
  <c r="I7161" i="1"/>
  <c r="I7157" i="1"/>
  <c r="I7153" i="1"/>
  <c r="I7149" i="1"/>
  <c r="I7145" i="1"/>
  <c r="I7141" i="1"/>
  <c r="I7137" i="1"/>
  <c r="I7133" i="1"/>
  <c r="I7129" i="1"/>
  <c r="I7125" i="1"/>
  <c r="I7121" i="1"/>
  <c r="I7117" i="1"/>
  <c r="I7113" i="1"/>
  <c r="I7109" i="1"/>
  <c r="I7105" i="1"/>
  <c r="I7101" i="1"/>
  <c r="I7097" i="1"/>
  <c r="I7093" i="1"/>
  <c r="I7089" i="1"/>
  <c r="I7085" i="1"/>
  <c r="I7081" i="1"/>
  <c r="I7077" i="1"/>
  <c r="I7073" i="1"/>
  <c r="I7069" i="1"/>
  <c r="I7065" i="1"/>
  <c r="I7061" i="1"/>
  <c r="I7057" i="1"/>
  <c r="I7053" i="1"/>
  <c r="I7049" i="1"/>
  <c r="I7045" i="1"/>
  <c r="I7041" i="1"/>
  <c r="I7037" i="1"/>
  <c r="I7033" i="1"/>
  <c r="I7029" i="1"/>
  <c r="I7025" i="1"/>
  <c r="I7021" i="1"/>
  <c r="I7017" i="1"/>
  <c r="I7013" i="1"/>
  <c r="I7009" i="1"/>
  <c r="I7005" i="1"/>
  <c r="I7001" i="1"/>
  <c r="I6997" i="1"/>
  <c r="I6993" i="1"/>
  <c r="I6989" i="1"/>
  <c r="I6985" i="1"/>
  <c r="I6981" i="1"/>
  <c r="I6977" i="1"/>
  <c r="I6973" i="1"/>
  <c r="I6969" i="1"/>
  <c r="I6965" i="1"/>
  <c r="I6961" i="1"/>
  <c r="I6957" i="1"/>
  <c r="I6953" i="1"/>
  <c r="I6949" i="1"/>
  <c r="I6945" i="1"/>
  <c r="I6941" i="1"/>
  <c r="I6937" i="1"/>
  <c r="I6933" i="1"/>
  <c r="I6929" i="1"/>
  <c r="I6925" i="1"/>
  <c r="I6921" i="1"/>
  <c r="I6917" i="1"/>
  <c r="I6913" i="1"/>
  <c r="I6909" i="1"/>
  <c r="I6905" i="1"/>
  <c r="I6901" i="1"/>
  <c r="I6897" i="1"/>
  <c r="I6893" i="1"/>
  <c r="I6889" i="1"/>
  <c r="I6885" i="1"/>
  <c r="I6881" i="1"/>
  <c r="I6877" i="1"/>
  <c r="I6873" i="1"/>
  <c r="I6869" i="1"/>
  <c r="I6865" i="1"/>
  <c r="I6861" i="1"/>
  <c r="I6857" i="1"/>
  <c r="I6853" i="1"/>
  <c r="I6849" i="1"/>
  <c r="I6845" i="1"/>
  <c r="I6841" i="1"/>
  <c r="I6837" i="1"/>
  <c r="I6311" i="1"/>
  <c r="I6303" i="1"/>
  <c r="I6295" i="1"/>
  <c r="I6287" i="1"/>
  <c r="I6279" i="1"/>
  <c r="I6271" i="1"/>
  <c r="I6263" i="1"/>
  <c r="I6255" i="1"/>
  <c r="I6247" i="1"/>
  <c r="I6239" i="1"/>
  <c r="I6231" i="1"/>
  <c r="I6223" i="1"/>
  <c r="I6215" i="1"/>
  <c r="I6207" i="1"/>
  <c r="I6199" i="1"/>
  <c r="I6187" i="1"/>
  <c r="I6179" i="1"/>
  <c r="I6171" i="1"/>
  <c r="I6163" i="1"/>
  <c r="I6155" i="1"/>
  <c r="I6147" i="1"/>
  <c r="I6139" i="1"/>
  <c r="I6131" i="1"/>
  <c r="I6123" i="1"/>
  <c r="I6115" i="1"/>
  <c r="I6107" i="1"/>
  <c r="I6099" i="1"/>
  <c r="I6091" i="1"/>
  <c r="I6083" i="1"/>
  <c r="I6079" i="1"/>
  <c r="I6071" i="1"/>
  <c r="I6063" i="1"/>
  <c r="I6055" i="1"/>
  <c r="I6047" i="1"/>
  <c r="I6039" i="1"/>
  <c r="I6031" i="1"/>
  <c r="I6023" i="1"/>
  <c r="I6015" i="1"/>
  <c r="I6007" i="1"/>
  <c r="I5995" i="1"/>
  <c r="I5987" i="1"/>
  <c r="I5979" i="1"/>
  <c r="I5971" i="1"/>
  <c r="I5963" i="1"/>
  <c r="I5955" i="1"/>
  <c r="I5947" i="1"/>
  <c r="I5939" i="1"/>
  <c r="I5931" i="1"/>
  <c r="I5923" i="1"/>
  <c r="I5915" i="1"/>
  <c r="I5911" i="1"/>
  <c r="I5903" i="1"/>
  <c r="I5895" i="1"/>
  <c r="I5887" i="1"/>
  <c r="I5879" i="1"/>
  <c r="I5871" i="1"/>
  <c r="I5863" i="1"/>
  <c r="I5855" i="1"/>
  <c r="I5847" i="1"/>
  <c r="I5839" i="1"/>
  <c r="I5831" i="1"/>
  <c r="I5823" i="1"/>
  <c r="I5815" i="1"/>
  <c r="I5807" i="1"/>
  <c r="I5799" i="1"/>
  <c r="I5791" i="1"/>
  <c r="I5783" i="1"/>
  <c r="I5775" i="1"/>
  <c r="I5767" i="1"/>
  <c r="I5759" i="1"/>
  <c r="I5751" i="1"/>
  <c r="I5743" i="1"/>
  <c r="I5735" i="1"/>
  <c r="I5727" i="1"/>
  <c r="I5719" i="1"/>
  <c r="I5711" i="1"/>
  <c r="I5703" i="1"/>
  <c r="I5695" i="1"/>
  <c r="I5687" i="1"/>
  <c r="I5663" i="1"/>
  <c r="I6315" i="1"/>
  <c r="I6307" i="1"/>
  <c r="I6299" i="1"/>
  <c r="I6291" i="1"/>
  <c r="I6283" i="1"/>
  <c r="I6275" i="1"/>
  <c r="I6267" i="1"/>
  <c r="I6259" i="1"/>
  <c r="I6251" i="1"/>
  <c r="I6243" i="1"/>
  <c r="I6235" i="1"/>
  <c r="I6227" i="1"/>
  <c r="I6219" i="1"/>
  <c r="I6211" i="1"/>
  <c r="I6203" i="1"/>
  <c r="I6195" i="1"/>
  <c r="I6191" i="1"/>
  <c r="I6183" i="1"/>
  <c r="I6175" i="1"/>
  <c r="I6167" i="1"/>
  <c r="I6159" i="1"/>
  <c r="I6151" i="1"/>
  <c r="I6143" i="1"/>
  <c r="I6135" i="1"/>
  <c r="I6127" i="1"/>
  <c r="I6119" i="1"/>
  <c r="I6111" i="1"/>
  <c r="I6103" i="1"/>
  <c r="I6095" i="1"/>
  <c r="I6087" i="1"/>
  <c r="I6075" i="1"/>
  <c r="I6067" i="1"/>
  <c r="I6059" i="1"/>
  <c r="I6051" i="1"/>
  <c r="I6043" i="1"/>
  <c r="I6035" i="1"/>
  <c r="I6027" i="1"/>
  <c r="I6019" i="1"/>
  <c r="I6011" i="1"/>
  <c r="I6003" i="1"/>
  <c r="I5999" i="1"/>
  <c r="I5991" i="1"/>
  <c r="I5983" i="1"/>
  <c r="I5975" i="1"/>
  <c r="I5967" i="1"/>
  <c r="I5959" i="1"/>
  <c r="I5951" i="1"/>
  <c r="I5943" i="1"/>
  <c r="I5935" i="1"/>
  <c r="I5927" i="1"/>
  <c r="I5919" i="1"/>
  <c r="I5907" i="1"/>
  <c r="I5899" i="1"/>
  <c r="I5891" i="1"/>
  <c r="I5883" i="1"/>
  <c r="I5875" i="1"/>
  <c r="I5867" i="1"/>
  <c r="I5859" i="1"/>
  <c r="I5851" i="1"/>
  <c r="I5843" i="1"/>
  <c r="I5835" i="1"/>
  <c r="I5827" i="1"/>
  <c r="I5819" i="1"/>
  <c r="I5811" i="1"/>
  <c r="I5803" i="1"/>
  <c r="I5795" i="1"/>
  <c r="I5787" i="1"/>
  <c r="I5779" i="1"/>
  <c r="I5771" i="1"/>
  <c r="I5763" i="1"/>
  <c r="I5755" i="1"/>
  <c r="I5747" i="1"/>
  <c r="I5739" i="1"/>
  <c r="I5731" i="1"/>
  <c r="I5723" i="1"/>
  <c r="I5715" i="1"/>
  <c r="I5707" i="1"/>
  <c r="I5699" i="1"/>
  <c r="I5691" i="1"/>
  <c r="I5683" i="1"/>
  <c r="I5679" i="1"/>
  <c r="I5675" i="1"/>
  <c r="I5671" i="1"/>
  <c r="I5667" i="1"/>
  <c r="I6833" i="1"/>
  <c r="I6829" i="1"/>
  <c r="I6825" i="1"/>
  <c r="I6821" i="1"/>
  <c r="I6817" i="1"/>
  <c r="I6813" i="1"/>
  <c r="I6809" i="1"/>
  <c r="I6805" i="1"/>
  <c r="I6801" i="1"/>
  <c r="I6797" i="1"/>
  <c r="I6793" i="1"/>
  <c r="I6789" i="1"/>
  <c r="I6785" i="1"/>
  <c r="I6781" i="1"/>
  <c r="I6777" i="1"/>
  <c r="I6773" i="1"/>
  <c r="I6769" i="1"/>
  <c r="I6765" i="1"/>
  <c r="I6761" i="1"/>
  <c r="I6757" i="1"/>
  <c r="I6753" i="1"/>
  <c r="I6749" i="1"/>
  <c r="I6745" i="1"/>
  <c r="I6741" i="1"/>
  <c r="I6737" i="1"/>
  <c r="I6733" i="1"/>
  <c r="I6729" i="1"/>
  <c r="I6725" i="1"/>
  <c r="I6721" i="1"/>
  <c r="I6717" i="1"/>
  <c r="I6713" i="1"/>
  <c r="I6709" i="1"/>
  <c r="I6705" i="1"/>
  <c r="I6701" i="1"/>
  <c r="I6697" i="1"/>
  <c r="I6693" i="1"/>
  <c r="I6689" i="1"/>
  <c r="I6685" i="1"/>
  <c r="I6681" i="1"/>
  <c r="I6677" i="1"/>
  <c r="I6673" i="1"/>
  <c r="I6669" i="1"/>
  <c r="I6665" i="1"/>
  <c r="I6661" i="1"/>
  <c r="I6657" i="1"/>
  <c r="I6653" i="1"/>
  <c r="I6649" i="1"/>
  <c r="I6645" i="1"/>
  <c r="I6641" i="1"/>
  <c r="I6637" i="1"/>
  <c r="I6633" i="1"/>
  <c r="I6629" i="1"/>
  <c r="I6625" i="1"/>
  <c r="I6621" i="1"/>
  <c r="I6617" i="1"/>
  <c r="I6613" i="1"/>
  <c r="I6609" i="1"/>
  <c r="I6605" i="1"/>
  <c r="I5655" i="1"/>
  <c r="I5643" i="1"/>
  <c r="I5635" i="1"/>
  <c r="I5631" i="1"/>
  <c r="I5619" i="1"/>
  <c r="I5611" i="1"/>
  <c r="I5603" i="1"/>
  <c r="I5595" i="1"/>
  <c r="I5591" i="1"/>
  <c r="I5583" i="1"/>
  <c r="I5575" i="1"/>
  <c r="I5567" i="1"/>
  <c r="I5555" i="1"/>
  <c r="I5551" i="1"/>
  <c r="I5543" i="1"/>
  <c r="I5535" i="1"/>
  <c r="I5527" i="1"/>
  <c r="I5519" i="1"/>
  <c r="I5511" i="1"/>
  <c r="I5503" i="1"/>
  <c r="I5491" i="1"/>
  <c r="I5487" i="1"/>
  <c r="I5479" i="1"/>
  <c r="I5471" i="1"/>
  <c r="I5463" i="1"/>
  <c r="I5455" i="1"/>
  <c r="I5447" i="1"/>
  <c r="I5439" i="1"/>
  <c r="I5427" i="1"/>
  <c r="I5423" i="1"/>
  <c r="I5415" i="1"/>
  <c r="I5403" i="1"/>
  <c r="I5395" i="1"/>
  <c r="I5387" i="1"/>
  <c r="I5379" i="1"/>
  <c r="I5371" i="1"/>
  <c r="I5363" i="1"/>
  <c r="I5355" i="1"/>
  <c r="I5347" i="1"/>
  <c r="I5339" i="1"/>
  <c r="I5331" i="1"/>
  <c r="I5323" i="1"/>
  <c r="I5315" i="1"/>
  <c r="I5307" i="1"/>
  <c r="I5299" i="1"/>
  <c r="I5291" i="1"/>
  <c r="I5283" i="1"/>
  <c r="I5275" i="1"/>
  <c r="I5267" i="1"/>
  <c r="I5259" i="1"/>
  <c r="I5251" i="1"/>
  <c r="I5243" i="1"/>
  <c r="I5235" i="1"/>
  <c r="I5227" i="1"/>
  <c r="I5219" i="1"/>
  <c r="I5211" i="1"/>
  <c r="I5075" i="1"/>
  <c r="I5071" i="1"/>
  <c r="I5063" i="1"/>
  <c r="I5055" i="1"/>
  <c r="I5047" i="1"/>
  <c r="I5039" i="1"/>
  <c r="I5031" i="1"/>
  <c r="I5023" i="1"/>
  <c r="I5015" i="1"/>
  <c r="I5007" i="1"/>
  <c r="I4999" i="1"/>
  <c r="I4991" i="1"/>
  <c r="I4983" i="1"/>
  <c r="I4975" i="1"/>
  <c r="I4967" i="1"/>
  <c r="I4959" i="1"/>
  <c r="I4951" i="1"/>
  <c r="I4943" i="1"/>
  <c r="I4935" i="1"/>
  <c r="I4927" i="1"/>
  <c r="I4919" i="1"/>
  <c r="I4911" i="1"/>
  <c r="I4903" i="1"/>
  <c r="I4895" i="1"/>
  <c r="I4887" i="1"/>
  <c r="I4879" i="1"/>
  <c r="I4871" i="1"/>
  <c r="I4867" i="1"/>
  <c r="I4863" i="1"/>
  <c r="I5659" i="1"/>
  <c r="I5651" i="1"/>
  <c r="I5647" i="1"/>
  <c r="I5639" i="1"/>
  <c r="I5627" i="1"/>
  <c r="I5623" i="1"/>
  <c r="I5615" i="1"/>
  <c r="I5607" i="1"/>
  <c r="I5599" i="1"/>
  <c r="I5587" i="1"/>
  <c r="I5579" i="1"/>
  <c r="I5571" i="1"/>
  <c r="I5563" i="1"/>
  <c r="I5559" i="1"/>
  <c r="I5547" i="1"/>
  <c r="I5539" i="1"/>
  <c r="I5531" i="1"/>
  <c r="I5523" i="1"/>
  <c r="I5515" i="1"/>
  <c r="I5507" i="1"/>
  <c r="I5499" i="1"/>
  <c r="I5495" i="1"/>
  <c r="I5483" i="1"/>
  <c r="I5475" i="1"/>
  <c r="I5467" i="1"/>
  <c r="I5459" i="1"/>
  <c r="I5451" i="1"/>
  <c r="I5443" i="1"/>
  <c r="I5435" i="1"/>
  <c r="I5431" i="1"/>
  <c r="I5419" i="1"/>
  <c r="I5411" i="1"/>
  <c r="I5407" i="1"/>
  <c r="I5399" i="1"/>
  <c r="I5391" i="1"/>
  <c r="I5383" i="1"/>
  <c r="I5375" i="1"/>
  <c r="I5367" i="1"/>
  <c r="I5359" i="1"/>
  <c r="I5351" i="1"/>
  <c r="I5343" i="1"/>
  <c r="I5335" i="1"/>
  <c r="I5327" i="1"/>
  <c r="I5319" i="1"/>
  <c r="I5311" i="1"/>
  <c r="I5303" i="1"/>
  <c r="I5295" i="1"/>
  <c r="I5287" i="1"/>
  <c r="I5279" i="1"/>
  <c r="I5271" i="1"/>
  <c r="I5263" i="1"/>
  <c r="I5255" i="1"/>
  <c r="I5247" i="1"/>
  <c r="I5239" i="1"/>
  <c r="I5231" i="1"/>
  <c r="I5223" i="1"/>
  <c r="I5215" i="1"/>
  <c r="I5207" i="1"/>
  <c r="I5067" i="1"/>
  <c r="I5059" i="1"/>
  <c r="I5051" i="1"/>
  <c r="I5043" i="1"/>
  <c r="I5035" i="1"/>
  <c r="I5027" i="1"/>
  <c r="I5019" i="1"/>
  <c r="I5011" i="1"/>
  <c r="I5003" i="1"/>
  <c r="I4995" i="1"/>
  <c r="I4987" i="1"/>
  <c r="I4979" i="1"/>
  <c r="I4971" i="1"/>
  <c r="I4963" i="1"/>
  <c r="I4955" i="1"/>
  <c r="I4947" i="1"/>
  <c r="I4939" i="1"/>
  <c r="I4931" i="1"/>
  <c r="I4923" i="1"/>
  <c r="I4915" i="1"/>
  <c r="I4907" i="1"/>
  <c r="I4899" i="1"/>
  <c r="I4891" i="1"/>
  <c r="I4883" i="1"/>
  <c r="I4875" i="1"/>
  <c r="I4859" i="1"/>
  <c r="I6601" i="1"/>
  <c r="I6597" i="1"/>
  <c r="I6593" i="1"/>
  <c r="I6589" i="1"/>
  <c r="I6585" i="1"/>
  <c r="I6581" i="1"/>
  <c r="I6577" i="1"/>
  <c r="I6573" i="1"/>
  <c r="I6569" i="1"/>
  <c r="I6565" i="1"/>
  <c r="I6561" i="1"/>
  <c r="I6557" i="1"/>
  <c r="I6553" i="1"/>
  <c r="I6549" i="1"/>
  <c r="I6545" i="1"/>
  <c r="I6541" i="1"/>
  <c r="I6537" i="1"/>
  <c r="I6533" i="1"/>
  <c r="I6529" i="1"/>
  <c r="I6525" i="1"/>
  <c r="I6521" i="1"/>
  <c r="I6517" i="1"/>
  <c r="I6513" i="1"/>
  <c r="I6509" i="1"/>
  <c r="I6505" i="1"/>
  <c r="I6501" i="1"/>
  <c r="I6497" i="1"/>
  <c r="I6493" i="1"/>
  <c r="I6489" i="1"/>
  <c r="I6485" i="1"/>
  <c r="I6481" i="1"/>
  <c r="I6477" i="1"/>
  <c r="I6473" i="1"/>
  <c r="I6469" i="1"/>
  <c r="I6465" i="1"/>
  <c r="I6461" i="1"/>
  <c r="I6457" i="1"/>
  <c r="I6453" i="1"/>
  <c r="I6449" i="1"/>
  <c r="I6445" i="1"/>
  <c r="I6441" i="1"/>
  <c r="I6437" i="1"/>
  <c r="I6433" i="1"/>
  <c r="I6429" i="1"/>
  <c r="I6425" i="1"/>
  <c r="I6421" i="1"/>
  <c r="I6417" i="1"/>
  <c r="I6413" i="1"/>
  <c r="I6409" i="1"/>
  <c r="I6405" i="1"/>
  <c r="I6401" i="1"/>
  <c r="I6397" i="1"/>
  <c r="I6393" i="1"/>
  <c r="I6389" i="1"/>
  <c r="I6385" i="1"/>
  <c r="I6381" i="1"/>
  <c r="I6377" i="1"/>
  <c r="I6373" i="1"/>
  <c r="I6369" i="1"/>
  <c r="I6365" i="1"/>
  <c r="I6361" i="1"/>
  <c r="I6357" i="1"/>
  <c r="I6353" i="1"/>
  <c r="I6349" i="1"/>
  <c r="I6345" i="1"/>
  <c r="I6341" i="1"/>
  <c r="I6337" i="1"/>
  <c r="I6333" i="1"/>
  <c r="I6329" i="1"/>
  <c r="I6325" i="1"/>
  <c r="I6321" i="1"/>
  <c r="I6317" i="1"/>
  <c r="I6313" i="1"/>
  <c r="I6309" i="1"/>
  <c r="I6305" i="1"/>
  <c r="I6301" i="1"/>
  <c r="I6297" i="1"/>
  <c r="I6293" i="1"/>
  <c r="I6289" i="1"/>
  <c r="I6285" i="1"/>
  <c r="I6281" i="1"/>
  <c r="I6277" i="1"/>
  <c r="I6273" i="1"/>
  <c r="I6269" i="1"/>
  <c r="I6265" i="1"/>
  <c r="I4855" i="1"/>
  <c r="I4847" i="1"/>
  <c r="I4839" i="1"/>
  <c r="I4831" i="1"/>
  <c r="I4823" i="1"/>
  <c r="I4815" i="1"/>
  <c r="I4807" i="1"/>
  <c r="I4799" i="1"/>
  <c r="I4788" i="1"/>
  <c r="I4780" i="1"/>
  <c r="I4772" i="1"/>
  <c r="I4764" i="1"/>
  <c r="I4756" i="1"/>
  <c r="I4748" i="1"/>
  <c r="I4740" i="1"/>
  <c r="I4732" i="1"/>
  <c r="I4724" i="1"/>
  <c r="I4716" i="1"/>
  <c r="I4708" i="1"/>
  <c r="I4700" i="1"/>
  <c r="I4692" i="1"/>
  <c r="I4684" i="1"/>
  <c r="I4676" i="1"/>
  <c r="I4668" i="1"/>
  <c r="I4660" i="1"/>
  <c r="I4652" i="1"/>
  <c r="I4644" i="1"/>
  <c r="I4636" i="1"/>
  <c r="I4628" i="1"/>
  <c r="I4620" i="1"/>
  <c r="I4612" i="1"/>
  <c r="I4604" i="1"/>
  <c r="I4592" i="1"/>
  <c r="I4584" i="1"/>
  <c r="I4576" i="1"/>
  <c r="I4568" i="1"/>
  <c r="I4560" i="1"/>
  <c r="I4552" i="1"/>
  <c r="I4544" i="1"/>
  <c r="I4536" i="1"/>
  <c r="I4528" i="1"/>
  <c r="I4520" i="1"/>
  <c r="I4512" i="1"/>
  <c r="I4504" i="1"/>
  <c r="I4496" i="1"/>
  <c r="I4484" i="1"/>
  <c r="I4456" i="1"/>
  <c r="I4851" i="1"/>
  <c r="I4843" i="1"/>
  <c r="I4835" i="1"/>
  <c r="I4827" i="1"/>
  <c r="I4819" i="1"/>
  <c r="I4811" i="1"/>
  <c r="I4803" i="1"/>
  <c r="I4795" i="1"/>
  <c r="I4791" i="1"/>
  <c r="I4784" i="1"/>
  <c r="I4776" i="1"/>
  <c r="I4768" i="1"/>
  <c r="I4760" i="1"/>
  <c r="I4752" i="1"/>
  <c r="I4744" i="1"/>
  <c r="I4736" i="1"/>
  <c r="I4728" i="1"/>
  <c r="I4720" i="1"/>
  <c r="I4712" i="1"/>
  <c r="I4704" i="1"/>
  <c r="I4696" i="1"/>
  <c r="I4688" i="1"/>
  <c r="I4680" i="1"/>
  <c r="I4672" i="1"/>
  <c r="I4664" i="1"/>
  <c r="I4656" i="1"/>
  <c r="I4648" i="1"/>
  <c r="I4640" i="1"/>
  <c r="I4632" i="1"/>
  <c r="I4624" i="1"/>
  <c r="I4616" i="1"/>
  <c r="I4608" i="1"/>
  <c r="I4596" i="1"/>
  <c r="I4588" i="1"/>
  <c r="I4580" i="1"/>
  <c r="I4572" i="1"/>
  <c r="I4564" i="1"/>
  <c r="I4556" i="1"/>
  <c r="I4548" i="1"/>
  <c r="I4540" i="1"/>
  <c r="I4532" i="1"/>
  <c r="I4524" i="1"/>
  <c r="I4516" i="1"/>
  <c r="I4508" i="1"/>
  <c r="I4500" i="1"/>
  <c r="I4492" i="1"/>
  <c r="I4488" i="1"/>
  <c r="I4480" i="1"/>
  <c r="I4476" i="1"/>
  <c r="I4472" i="1"/>
  <c r="I4468" i="1"/>
  <c r="I4464" i="1"/>
  <c r="I4460" i="1"/>
  <c r="I4452" i="1"/>
  <c r="I6261" i="1"/>
  <c r="I6257" i="1"/>
  <c r="I6253" i="1"/>
  <c r="I6249" i="1"/>
  <c r="I6245" i="1"/>
  <c r="I6241" i="1"/>
  <c r="I6237" i="1"/>
  <c r="I6233" i="1"/>
  <c r="I6229" i="1"/>
  <c r="I6225" i="1"/>
  <c r="I6221" i="1"/>
  <c r="I6217" i="1"/>
  <c r="I6213" i="1"/>
  <c r="I6209" i="1"/>
  <c r="I6205" i="1"/>
  <c r="I6201" i="1"/>
  <c r="I6197" i="1"/>
  <c r="I6193" i="1"/>
  <c r="I6189" i="1"/>
  <c r="I6185" i="1"/>
  <c r="I6181" i="1"/>
  <c r="I6177" i="1"/>
  <c r="I6173" i="1"/>
  <c r="I6169" i="1"/>
  <c r="I6165" i="1"/>
  <c r="I6161" i="1"/>
  <c r="I6157" i="1"/>
  <c r="I6153" i="1"/>
  <c r="I6149" i="1"/>
  <c r="I6145" i="1"/>
  <c r="I6141" i="1"/>
  <c r="I6137" i="1"/>
  <c r="I6133" i="1"/>
  <c r="I6129" i="1"/>
  <c r="I6125" i="1"/>
  <c r="I6121" i="1"/>
  <c r="I6117" i="1"/>
  <c r="I6113" i="1"/>
  <c r="I6109" i="1"/>
  <c r="I6105" i="1"/>
  <c r="I6101" i="1"/>
  <c r="I6097" i="1"/>
  <c r="I6093" i="1"/>
  <c r="I6089" i="1"/>
  <c r="I6085" i="1"/>
  <c r="I6081" i="1"/>
  <c r="I6077" i="1"/>
  <c r="I6073" i="1"/>
  <c r="I6069" i="1"/>
  <c r="I6065" i="1"/>
  <c r="I6061" i="1"/>
  <c r="I6057" i="1"/>
  <c r="I6053" i="1"/>
  <c r="I6049" i="1"/>
  <c r="I6045" i="1"/>
  <c r="I6041" i="1"/>
  <c r="I6037" i="1"/>
  <c r="I6033" i="1"/>
  <c r="I6029" i="1"/>
  <c r="I6025" i="1"/>
  <c r="I6021" i="1"/>
  <c r="I6017" i="1"/>
  <c r="I6013" i="1"/>
  <c r="I6009" i="1"/>
  <c r="I6005" i="1"/>
  <c r="I6001" i="1"/>
  <c r="I5997" i="1"/>
  <c r="I5993" i="1"/>
  <c r="I5989" i="1"/>
  <c r="I5985" i="1"/>
  <c r="I5981" i="1"/>
  <c r="I5977" i="1"/>
  <c r="I5973" i="1"/>
  <c r="I5969" i="1"/>
  <c r="I5965" i="1"/>
  <c r="I5961" i="1"/>
  <c r="I5957" i="1"/>
  <c r="I5953" i="1"/>
  <c r="I5949" i="1"/>
  <c r="I5945" i="1"/>
  <c r="I5941" i="1"/>
  <c r="I5937" i="1"/>
  <c r="I5933" i="1"/>
  <c r="I5929" i="1"/>
  <c r="I5925" i="1"/>
  <c r="I4441" i="1"/>
  <c r="I4433" i="1"/>
  <c r="I4425" i="1"/>
  <c r="I4417" i="1"/>
  <c r="I4409" i="1"/>
  <c r="I4401" i="1"/>
  <c r="I4393" i="1"/>
  <c r="I4385" i="1"/>
  <c r="I4377" i="1"/>
  <c r="I4369" i="1"/>
  <c r="I4361" i="1"/>
  <c r="I4353" i="1"/>
  <c r="I4345" i="1"/>
  <c r="I4337" i="1"/>
  <c r="I4329" i="1"/>
  <c r="I4317" i="1"/>
  <c r="I4313" i="1"/>
  <c r="I4305" i="1"/>
  <c r="I4297" i="1"/>
  <c r="I4289" i="1"/>
  <c r="I4281" i="1"/>
  <c r="I4273" i="1"/>
  <c r="I4265" i="1"/>
  <c r="I4257" i="1"/>
  <c r="I4251" i="1"/>
  <c r="I4243" i="1"/>
  <c r="I4235" i="1"/>
  <c r="I4227" i="1"/>
  <c r="I4215" i="1"/>
  <c r="I4211" i="1"/>
  <c r="I4199" i="1"/>
  <c r="I4195" i="1"/>
  <c r="I4183" i="1"/>
  <c r="I4175" i="1"/>
  <c r="I4171" i="1"/>
  <c r="I4163" i="1"/>
  <c r="I4156" i="1"/>
  <c r="I4148" i="1"/>
  <c r="I4140" i="1"/>
  <c r="I4132" i="1"/>
  <c r="I4124" i="1"/>
  <c r="I4116" i="1"/>
  <c r="I4108" i="1"/>
  <c r="I4100" i="1"/>
  <c r="I4092" i="1"/>
  <c r="I4084" i="1"/>
  <c r="I4076" i="1"/>
  <c r="I4068" i="1"/>
  <c r="I4056" i="1"/>
  <c r="I4045" i="1"/>
  <c r="I4037" i="1"/>
  <c r="I4029" i="1"/>
  <c r="I4017" i="1"/>
  <c r="I4009" i="1"/>
  <c r="I4001" i="1"/>
  <c r="I3993" i="1"/>
  <c r="I3986" i="1"/>
  <c r="I3978" i="1"/>
  <c r="I3970" i="1"/>
  <c r="I3962" i="1"/>
  <c r="I3954" i="1"/>
  <c r="I3946" i="1"/>
  <c r="I3938" i="1"/>
  <c r="I3930" i="1"/>
  <c r="I3922" i="1"/>
  <c r="I3914" i="1"/>
  <c r="I3907" i="1"/>
  <c r="I3899" i="1"/>
  <c r="I3892" i="1"/>
  <c r="I3884" i="1"/>
  <c r="I3876" i="1"/>
  <c r="I3868" i="1"/>
  <c r="I3860" i="1"/>
  <c r="I3852" i="1"/>
  <c r="I3844" i="1"/>
  <c r="I3837" i="1"/>
  <c r="I3829" i="1"/>
  <c r="I3821" i="1"/>
  <c r="I3813" i="1"/>
  <c r="I3806" i="1"/>
  <c r="I3794" i="1"/>
  <c r="I3786" i="1"/>
  <c r="I3778" i="1"/>
  <c r="I3770" i="1"/>
  <c r="I3762" i="1"/>
  <c r="I3754" i="1"/>
  <c r="I3746" i="1"/>
  <c r="I3738" i="1"/>
  <c r="I3702" i="1"/>
  <c r="I3694" i="1"/>
  <c r="I3686" i="1"/>
  <c r="I3678" i="1"/>
  <c r="I3670" i="1"/>
  <c r="I3662" i="1"/>
  <c r="I3654" i="1"/>
  <c r="I3646" i="1"/>
  <c r="I3638" i="1"/>
  <c r="I3630" i="1"/>
  <c r="I3622" i="1"/>
  <c r="I3614" i="1"/>
  <c r="I3606" i="1"/>
  <c r="I3598" i="1"/>
  <c r="I3590" i="1"/>
  <c r="I3582" i="1"/>
  <c r="I3574" i="1"/>
  <c r="I3566" i="1"/>
  <c r="I3558" i="1"/>
  <c r="I3550" i="1"/>
  <c r="I3542" i="1"/>
  <c r="I3534" i="1"/>
  <c r="I3526" i="1"/>
  <c r="I3518" i="1"/>
  <c r="I3510" i="1"/>
  <c r="I3502" i="1"/>
  <c r="I3494" i="1"/>
  <c r="I3486" i="1"/>
  <c r="I3478" i="1"/>
  <c r="I3470" i="1"/>
  <c r="I3462" i="1"/>
  <c r="I3454" i="1"/>
  <c r="I3446" i="1"/>
  <c r="I3438" i="1"/>
  <c r="I3430" i="1"/>
  <c r="I3422" i="1"/>
  <c r="I3410" i="1"/>
  <c r="I3402" i="1"/>
  <c r="I3394" i="1"/>
  <c r="I3386" i="1"/>
  <c r="I3378" i="1"/>
  <c r="I3370" i="1"/>
  <c r="I3362" i="1"/>
  <c r="I3354" i="1"/>
  <c r="I3346" i="1"/>
  <c r="I3338" i="1"/>
  <c r="I3330" i="1"/>
  <c r="I3322" i="1"/>
  <c r="I3314" i="1"/>
  <c r="I3306" i="1"/>
  <c r="I3298" i="1"/>
  <c r="I3294" i="1"/>
  <c r="I3286" i="1"/>
  <c r="I3282" i="1"/>
  <c r="I3278" i="1"/>
  <c r="I3274" i="1"/>
  <c r="I3270" i="1"/>
  <c r="I3266" i="1"/>
  <c r="I3262" i="1"/>
  <c r="I3258" i="1"/>
  <c r="I3254" i="1"/>
  <c r="I3250" i="1"/>
  <c r="I3246" i="1"/>
  <c r="I3242" i="1"/>
  <c r="I3238" i="1"/>
  <c r="I3234" i="1"/>
  <c r="I3230" i="1"/>
  <c r="I3226" i="1"/>
  <c r="I3222" i="1"/>
  <c r="I3218" i="1"/>
  <c r="I3214" i="1"/>
  <c r="I3210" i="1"/>
  <c r="I3206" i="1"/>
  <c r="I3202" i="1"/>
  <c r="I3198" i="1"/>
  <c r="I3194" i="1"/>
  <c r="I3190" i="1"/>
  <c r="I3186" i="1"/>
  <c r="I3182" i="1"/>
  <c r="I3178" i="1"/>
  <c r="I3174" i="1"/>
  <c r="I3170" i="1"/>
  <c r="I3166" i="1"/>
  <c r="I3162" i="1"/>
  <c r="I3154" i="1"/>
  <c r="I3150" i="1"/>
  <c r="I4445" i="1"/>
  <c r="I4437" i="1"/>
  <c r="I4429" i="1"/>
  <c r="I4421" i="1"/>
  <c r="I4413" i="1"/>
  <c r="I4405" i="1"/>
  <c r="I4397" i="1"/>
  <c r="I4389" i="1"/>
  <c r="I4381" i="1"/>
  <c r="I4373" i="1"/>
  <c r="I4365" i="1"/>
  <c r="I4357" i="1"/>
  <c r="I4349" i="1"/>
  <c r="I4341" i="1"/>
  <c r="I4333" i="1"/>
  <c r="I4325" i="1"/>
  <c r="I4321" i="1"/>
  <c r="I4309" i="1"/>
  <c r="I4301" i="1"/>
  <c r="I4293" i="1"/>
  <c r="I4285" i="1"/>
  <c r="I4277" i="1"/>
  <c r="I4269" i="1"/>
  <c r="I4261" i="1"/>
  <c r="I4255" i="1"/>
  <c r="I4247" i="1"/>
  <c r="I4239" i="1"/>
  <c r="I4231" i="1"/>
  <c r="I4223" i="1"/>
  <c r="I4219" i="1"/>
  <c r="I4207" i="1"/>
  <c r="I4203" i="1"/>
  <c r="I4191" i="1"/>
  <c r="I4187" i="1"/>
  <c r="I4179" i="1"/>
  <c r="I4167" i="1"/>
  <c r="I4159" i="1"/>
  <c r="I4152" i="1"/>
  <c r="I4144" i="1"/>
  <c r="I4136" i="1"/>
  <c r="I4128" i="1"/>
  <c r="I4120" i="1"/>
  <c r="I4112" i="1"/>
  <c r="I4104" i="1"/>
  <c r="I4096" i="1"/>
  <c r="I4088" i="1"/>
  <c r="I4080" i="1"/>
  <c r="I4072" i="1"/>
  <c r="I4064" i="1"/>
  <c r="I4060" i="1"/>
  <c r="I4049" i="1"/>
  <c r="I4041" i="1"/>
  <c r="I4033" i="1"/>
  <c r="I4025" i="1"/>
  <c r="I4021" i="1"/>
  <c r="I4013" i="1"/>
  <c r="I4005" i="1"/>
  <c r="I3997" i="1"/>
  <c r="I3989" i="1"/>
  <c r="I3982" i="1"/>
  <c r="I3974" i="1"/>
  <c r="I3966" i="1"/>
  <c r="I3958" i="1"/>
  <c r="I3950" i="1"/>
  <c r="I3942" i="1"/>
  <c r="I3934" i="1"/>
  <c r="I3926" i="1"/>
  <c r="I3918" i="1"/>
  <c r="I3910" i="1"/>
  <c r="I3903" i="1"/>
  <c r="I3896" i="1"/>
  <c r="I3888" i="1"/>
  <c r="I3880" i="1"/>
  <c r="I3872" i="1"/>
  <c r="I3864" i="1"/>
  <c r="I3856" i="1"/>
  <c r="I3848" i="1"/>
  <c r="I3841" i="1"/>
  <c r="I3833" i="1"/>
  <c r="I3825" i="1"/>
  <c r="I3817" i="1"/>
  <c r="I3810" i="1"/>
  <c r="I3798" i="1"/>
  <c r="I3790" i="1"/>
  <c r="I3782" i="1"/>
  <c r="I3774" i="1"/>
  <c r="I3766" i="1"/>
  <c r="I3758" i="1"/>
  <c r="I3750" i="1"/>
  <c r="I3742" i="1"/>
  <c r="I3710" i="1"/>
  <c r="I3706" i="1"/>
  <c r="I3698" i="1"/>
  <c r="I3690" i="1"/>
  <c r="I3682" i="1"/>
  <c r="I3674" i="1"/>
  <c r="I3666" i="1"/>
  <c r="I3658" i="1"/>
  <c r="I3650" i="1"/>
  <c r="I3642" i="1"/>
  <c r="I3634" i="1"/>
  <c r="I3626" i="1"/>
  <c r="I3618" i="1"/>
  <c r="I3610" i="1"/>
  <c r="I3602" i="1"/>
  <c r="I3594" i="1"/>
  <c r="I3586" i="1"/>
  <c r="I3578" i="1"/>
  <c r="I3570" i="1"/>
  <c r="I3562" i="1"/>
  <c r="I3554" i="1"/>
  <c r="I3546" i="1"/>
  <c r="I3538" i="1"/>
  <c r="I3530" i="1"/>
  <c r="I3522" i="1"/>
  <c r="I3514" i="1"/>
  <c r="I3506" i="1"/>
  <c r="I3498" i="1"/>
  <c r="I3490" i="1"/>
  <c r="I3482" i="1"/>
  <c r="I3474" i="1"/>
  <c r="I3466" i="1"/>
  <c r="I3458" i="1"/>
  <c r="I3450" i="1"/>
  <c r="I3442" i="1"/>
  <c r="I3434" i="1"/>
  <c r="I3426" i="1"/>
  <c r="I3418" i="1"/>
  <c r="I3414" i="1"/>
  <c r="I3406" i="1"/>
  <c r="I3398" i="1"/>
  <c r="I3390" i="1"/>
  <c r="I3382" i="1"/>
  <c r="I3374" i="1"/>
  <c r="I3366" i="1"/>
  <c r="I3358" i="1"/>
  <c r="I3350" i="1"/>
  <c r="I3342" i="1"/>
  <c r="I3334" i="1"/>
  <c r="I3326" i="1"/>
  <c r="I3318" i="1"/>
  <c r="I3310" i="1"/>
  <c r="I3302" i="1"/>
  <c r="I3290" i="1"/>
  <c r="I3158" i="1"/>
  <c r="I7462" i="1"/>
  <c r="I7458" i="1"/>
  <c r="I7454" i="1"/>
  <c r="I7450" i="1"/>
  <c r="I7446" i="1"/>
  <c r="I7442" i="1"/>
  <c r="I7438" i="1"/>
  <c r="I7434" i="1"/>
  <c r="I7430" i="1"/>
  <c r="I7426" i="1"/>
  <c r="I7422" i="1"/>
  <c r="I7418" i="1"/>
  <c r="I7414" i="1"/>
  <c r="I7410" i="1"/>
  <c r="I7406" i="1"/>
  <c r="I5921" i="1"/>
  <c r="I5917" i="1"/>
  <c r="I5912" i="1"/>
  <c r="I5909" i="1"/>
  <c r="I5905" i="1"/>
  <c r="I5901" i="1"/>
  <c r="I5897" i="1"/>
  <c r="I5893" i="1"/>
  <c r="I5889" i="1"/>
  <c r="I5885" i="1"/>
  <c r="I5881" i="1"/>
  <c r="I5877" i="1"/>
  <c r="I5873" i="1"/>
  <c r="I5869" i="1"/>
  <c r="I5865" i="1"/>
  <c r="I5861" i="1"/>
  <c r="I5857" i="1"/>
  <c r="I5853" i="1"/>
  <c r="I5849" i="1"/>
  <c r="I5845" i="1"/>
  <c r="I5841" i="1"/>
  <c r="I5837" i="1"/>
  <c r="I5833" i="1"/>
  <c r="I5829" i="1"/>
  <c r="I5825" i="1"/>
  <c r="I5821" i="1"/>
  <c r="I5817" i="1"/>
  <c r="I5813" i="1"/>
  <c r="I5809" i="1"/>
  <c r="I5805" i="1"/>
  <c r="I5801" i="1"/>
  <c r="I5797" i="1"/>
  <c r="I5793" i="1"/>
  <c r="I5789" i="1"/>
  <c r="I5785" i="1"/>
  <c r="I5781" i="1"/>
  <c r="I5777" i="1"/>
  <c r="I5773" i="1"/>
  <c r="I5769" i="1"/>
  <c r="I5765" i="1"/>
  <c r="I5761" i="1"/>
  <c r="I5757" i="1"/>
  <c r="I5753" i="1"/>
  <c r="I5749" i="1"/>
  <c r="I5745" i="1"/>
  <c r="I5741" i="1"/>
  <c r="I5737" i="1"/>
  <c r="I5733" i="1"/>
  <c r="I5729" i="1"/>
  <c r="I5725" i="1"/>
  <c r="I5721" i="1"/>
  <c r="I5717" i="1"/>
  <c r="I5713" i="1"/>
  <c r="I5709" i="1"/>
  <c r="I5705" i="1"/>
  <c r="I5701" i="1"/>
  <c r="I5697" i="1"/>
  <c r="I5693" i="1"/>
  <c r="I5689" i="1"/>
  <c r="I5685" i="1"/>
  <c r="I5681" i="1"/>
  <c r="I5677" i="1"/>
  <c r="I5673" i="1"/>
  <c r="I5669" i="1"/>
  <c r="I5665" i="1"/>
  <c r="I5661" i="1"/>
  <c r="I5657" i="1"/>
  <c r="I5653" i="1"/>
  <c r="I5649" i="1"/>
  <c r="I5645" i="1"/>
  <c r="I5641" i="1"/>
  <c r="I5637" i="1"/>
  <c r="I5633" i="1"/>
  <c r="I5629" i="1"/>
  <c r="I5625" i="1"/>
  <c r="I5621" i="1"/>
  <c r="I5617" i="1"/>
  <c r="I5613" i="1"/>
  <c r="I5609" i="1"/>
  <c r="I5605" i="1"/>
  <c r="I5601" i="1"/>
  <c r="I5597" i="1"/>
  <c r="I5593" i="1"/>
  <c r="I5589" i="1"/>
  <c r="I5585" i="1"/>
  <c r="I5581" i="1"/>
  <c r="I5577" i="1"/>
  <c r="I5573" i="1"/>
  <c r="I5569" i="1"/>
  <c r="I5565" i="1"/>
  <c r="I5561" i="1"/>
  <c r="I5557" i="1"/>
  <c r="I5553" i="1"/>
  <c r="I5549" i="1"/>
  <c r="I5545" i="1"/>
  <c r="I5541" i="1"/>
  <c r="I5537" i="1"/>
  <c r="I5533" i="1"/>
  <c r="I5529" i="1"/>
  <c r="I5525" i="1"/>
  <c r="I5521" i="1"/>
  <c r="I5517" i="1"/>
  <c r="I5513" i="1"/>
  <c r="I5509" i="1"/>
  <c r="I5505" i="1"/>
  <c r="I5501" i="1"/>
  <c r="I5497" i="1"/>
  <c r="I5493" i="1"/>
  <c r="I5489" i="1"/>
  <c r="I5485" i="1"/>
  <c r="I5481" i="1"/>
  <c r="I5477" i="1"/>
  <c r="I5473" i="1"/>
  <c r="I5469" i="1"/>
  <c r="I5465" i="1"/>
  <c r="I5461" i="1"/>
  <c r="I5457" i="1"/>
  <c r="I5453" i="1"/>
  <c r="I5449" i="1"/>
  <c r="I5445" i="1"/>
  <c r="I5441" i="1"/>
  <c r="I5437" i="1"/>
  <c r="I5433" i="1"/>
  <c r="I5429" i="1"/>
  <c r="I5425" i="1"/>
  <c r="I5421" i="1"/>
  <c r="I5417" i="1"/>
  <c r="I5413" i="1"/>
  <c r="I5409" i="1"/>
  <c r="I5405" i="1"/>
  <c r="I5401" i="1"/>
  <c r="I5397" i="1"/>
  <c r="I5393" i="1"/>
  <c r="I5389" i="1"/>
  <c r="I5385" i="1"/>
  <c r="I5381" i="1"/>
  <c r="I5377" i="1"/>
  <c r="I5373" i="1"/>
  <c r="I5369" i="1"/>
  <c r="I5365" i="1"/>
  <c r="I5361" i="1"/>
  <c r="I5357" i="1"/>
  <c r="I5353" i="1"/>
  <c r="I5349" i="1"/>
  <c r="I5345" i="1"/>
  <c r="I5341" i="1"/>
  <c r="I5337" i="1"/>
  <c r="I5333" i="1"/>
  <c r="I5329" i="1"/>
  <c r="I5325" i="1"/>
  <c r="I5321" i="1"/>
  <c r="I5317" i="1"/>
  <c r="I5313" i="1"/>
  <c r="I5309" i="1"/>
  <c r="I5305" i="1"/>
  <c r="I5301" i="1"/>
  <c r="I5297" i="1"/>
  <c r="I5293" i="1"/>
  <c r="I5289" i="1"/>
  <c r="I5285" i="1"/>
  <c r="I5281" i="1"/>
  <c r="I5277" i="1"/>
  <c r="I5273" i="1"/>
  <c r="I5269" i="1"/>
  <c r="I5265" i="1"/>
  <c r="I5261" i="1"/>
  <c r="I5257" i="1"/>
  <c r="I5253" i="1"/>
  <c r="I5249" i="1"/>
  <c r="I5245" i="1"/>
  <c r="I5241" i="1"/>
  <c r="I5237" i="1"/>
  <c r="I5233" i="1"/>
  <c r="I5229" i="1"/>
  <c r="I5225" i="1"/>
  <c r="I5221" i="1"/>
  <c r="I5217" i="1"/>
  <c r="I5213" i="1"/>
  <c r="I5209" i="1"/>
  <c r="I5205" i="1"/>
  <c r="I5201" i="1"/>
  <c r="I5197" i="1"/>
  <c r="I5193" i="1"/>
  <c r="I5189" i="1"/>
  <c r="I5185" i="1"/>
  <c r="I5181" i="1"/>
  <c r="I5177" i="1"/>
  <c r="I5173" i="1"/>
  <c r="I5169" i="1"/>
  <c r="I5165" i="1"/>
  <c r="I5161" i="1"/>
  <c r="I5157" i="1"/>
  <c r="I5153" i="1"/>
  <c r="I5149" i="1"/>
  <c r="I5145" i="1"/>
  <c r="I3146" i="1"/>
  <c r="I3142" i="1"/>
  <c r="I3138" i="1"/>
  <c r="I3134" i="1"/>
  <c r="I3130" i="1"/>
  <c r="I3126" i="1"/>
  <c r="I3122" i="1"/>
  <c r="I3118" i="1"/>
  <c r="I3114" i="1"/>
  <c r="I3110" i="1"/>
  <c r="I3106" i="1"/>
  <c r="I3102" i="1"/>
  <c r="I3098" i="1"/>
  <c r="I3094" i="1"/>
  <c r="I3090" i="1"/>
  <c r="I3086" i="1"/>
  <c r="I3082" i="1"/>
  <c r="I3078" i="1"/>
  <c r="I3074" i="1"/>
  <c r="I3070" i="1"/>
  <c r="I3066" i="1"/>
  <c r="I3062" i="1"/>
  <c r="I3058" i="1"/>
  <c r="I3054" i="1"/>
  <c r="I3050" i="1"/>
  <c r="I3046" i="1"/>
  <c r="I3042" i="1"/>
  <c r="I3038" i="1"/>
  <c r="I3034" i="1"/>
  <c r="I3030" i="1"/>
  <c r="I3026" i="1"/>
  <c r="I3022" i="1"/>
  <c r="I3018" i="1"/>
  <c r="I3014" i="1"/>
  <c r="I3010" i="1"/>
  <c r="I3006" i="1"/>
  <c r="I3002" i="1"/>
  <c r="I2998" i="1"/>
  <c r="I2994" i="1"/>
  <c r="I2990" i="1"/>
  <c r="I2986" i="1"/>
  <c r="I2982" i="1"/>
  <c r="I2978" i="1"/>
  <c r="I2974" i="1"/>
  <c r="I2970" i="1"/>
  <c r="I2966" i="1"/>
  <c r="I2962" i="1"/>
  <c r="I2958" i="1"/>
  <c r="I2954" i="1"/>
  <c r="I2950" i="1"/>
  <c r="I2946" i="1"/>
  <c r="I2942" i="1"/>
  <c r="I2938" i="1"/>
  <c r="I2934" i="1"/>
  <c r="I2930" i="1"/>
  <c r="I2926" i="1"/>
  <c r="I2922" i="1"/>
  <c r="I2918" i="1"/>
  <c r="I2914" i="1"/>
  <c r="I2910" i="1"/>
  <c r="I2906" i="1"/>
  <c r="I2902" i="1"/>
  <c r="I2898" i="1"/>
  <c r="I2894" i="1"/>
  <c r="I2890" i="1"/>
  <c r="I2886" i="1"/>
  <c r="I2882" i="1"/>
  <c r="I2878" i="1"/>
  <c r="I2874" i="1"/>
  <c r="I2870" i="1"/>
  <c r="I2866" i="1"/>
  <c r="I2862" i="1"/>
  <c r="I2858" i="1"/>
  <c r="I2854" i="1"/>
  <c r="I2850" i="1"/>
  <c r="I2846" i="1"/>
  <c r="I2842" i="1"/>
  <c r="I2838" i="1"/>
  <c r="I2834" i="1"/>
  <c r="I2830" i="1"/>
  <c r="I2826" i="1"/>
  <c r="I2822" i="1"/>
  <c r="I2817" i="1"/>
  <c r="I2813" i="1"/>
  <c r="I2809" i="1"/>
  <c r="I2805" i="1"/>
  <c r="I2801" i="1"/>
  <c r="I2797" i="1"/>
  <c r="I2793" i="1"/>
  <c r="I2789" i="1"/>
  <c r="I2785" i="1"/>
  <c r="I2781" i="1"/>
  <c r="I2777" i="1"/>
  <c r="I2773" i="1"/>
  <c r="I2769" i="1"/>
  <c r="I2765" i="1"/>
  <c r="I2761" i="1"/>
  <c r="I2757" i="1"/>
  <c r="I2753" i="1"/>
  <c r="I2749" i="1"/>
  <c r="I2745" i="1"/>
  <c r="I2741" i="1"/>
  <c r="I2737" i="1"/>
  <c r="I2733" i="1"/>
  <c r="I2729" i="1"/>
  <c r="I2725" i="1"/>
  <c r="I2721" i="1"/>
  <c r="I2717" i="1"/>
  <c r="I2713" i="1"/>
  <c r="I2709" i="1"/>
  <c r="I2705" i="1"/>
  <c r="I2701" i="1"/>
  <c r="I2697" i="1"/>
  <c r="I2693" i="1"/>
  <c r="I2689" i="1"/>
  <c r="I2685" i="1"/>
  <c r="I2681" i="1"/>
  <c r="I2677" i="1"/>
  <c r="I2673" i="1"/>
  <c r="I2669" i="1"/>
  <c r="I2665" i="1"/>
  <c r="I2661" i="1"/>
  <c r="I2657" i="1"/>
  <c r="I2653" i="1"/>
  <c r="I2649" i="1"/>
  <c r="I2645" i="1"/>
  <c r="I2641" i="1"/>
  <c r="I2637" i="1"/>
  <c r="I2633" i="1"/>
  <c r="I2629" i="1"/>
  <c r="I2625" i="1"/>
  <c r="I2621" i="1"/>
  <c r="I2617" i="1"/>
  <c r="I2613" i="1"/>
  <c r="I2609" i="1"/>
  <c r="I2606" i="1"/>
  <c r="I2602" i="1"/>
  <c r="I2598" i="1"/>
  <c r="I2594" i="1"/>
  <c r="I2590" i="1"/>
  <c r="I2586" i="1"/>
  <c r="I2582" i="1"/>
  <c r="I2578" i="1"/>
  <c r="I2574" i="1"/>
  <c r="I2570" i="1"/>
  <c r="I2567" i="1"/>
  <c r="I2563" i="1"/>
  <c r="I2559" i="1"/>
  <c r="I2555" i="1"/>
  <c r="I2551" i="1"/>
  <c r="I2547" i="1"/>
  <c r="I2543" i="1"/>
  <c r="I2539" i="1"/>
  <c r="I2535" i="1"/>
  <c r="I2531" i="1"/>
  <c r="I2527" i="1"/>
  <c r="I2523" i="1"/>
  <c r="I2519" i="1"/>
  <c r="I2515" i="1"/>
  <c r="I2511" i="1"/>
  <c r="I2507" i="1"/>
  <c r="I2503" i="1"/>
  <c r="I2499" i="1"/>
  <c r="I2495" i="1"/>
  <c r="I2491" i="1"/>
  <c r="I2487" i="1"/>
  <c r="I2483" i="1"/>
  <c r="I2479" i="1"/>
  <c r="I2475" i="1"/>
  <c r="I2471" i="1"/>
  <c r="I2467" i="1"/>
  <c r="I2463" i="1"/>
  <c r="I2459" i="1"/>
  <c r="I2455" i="1"/>
  <c r="I2451" i="1"/>
  <c r="I2447" i="1"/>
  <c r="I2443" i="1"/>
  <c r="I2439" i="1"/>
  <c r="I2435" i="1"/>
  <c r="I2431" i="1"/>
  <c r="I2427" i="1"/>
  <c r="I2423" i="1"/>
  <c r="I2419" i="1"/>
  <c r="I2415" i="1"/>
  <c r="I2411" i="1"/>
  <c r="I2407" i="1"/>
  <c r="I2403" i="1"/>
  <c r="I2399" i="1"/>
  <c r="I2395" i="1"/>
  <c r="I2391" i="1"/>
  <c r="I2387" i="1"/>
  <c r="I2383" i="1"/>
  <c r="I2379" i="1"/>
  <c r="I2375" i="1"/>
  <c r="I2371" i="1"/>
  <c r="I2367" i="1"/>
  <c r="I2363" i="1"/>
  <c r="I2359" i="1"/>
  <c r="I2355" i="1"/>
  <c r="I2351" i="1"/>
  <c r="I2347" i="1"/>
  <c r="I2343" i="1"/>
  <c r="I2339" i="1"/>
  <c r="I2335" i="1"/>
  <c r="I2331" i="1"/>
  <c r="I2327" i="1"/>
  <c r="I2323" i="1"/>
  <c r="I2319" i="1"/>
  <c r="I2315" i="1"/>
  <c r="I2311" i="1"/>
  <c r="I2307" i="1"/>
  <c r="I2303" i="1"/>
  <c r="I2299" i="1"/>
  <c r="I2295" i="1"/>
  <c r="I2291" i="1"/>
  <c r="I2287" i="1"/>
  <c r="I2283" i="1"/>
  <c r="I2279" i="1"/>
  <c r="I2275" i="1"/>
  <c r="I2271" i="1"/>
  <c r="I2267" i="1"/>
  <c r="I2263" i="1"/>
  <c r="I2259" i="1"/>
  <c r="I2255" i="1"/>
  <c r="I2251" i="1"/>
  <c r="I2247" i="1"/>
  <c r="I2243" i="1"/>
  <c r="I2239" i="1"/>
  <c r="I2235" i="1"/>
  <c r="I2231" i="1"/>
  <c r="I2227" i="1"/>
  <c r="I2223" i="1"/>
  <c r="I7402" i="1"/>
  <c r="I7398" i="1"/>
  <c r="I7394" i="1"/>
  <c r="I7390" i="1"/>
  <c r="I7386" i="1"/>
  <c r="I7382" i="1"/>
  <c r="I7378" i="1"/>
  <c r="I7374" i="1"/>
  <c r="I7370" i="1"/>
  <c r="I7366" i="1"/>
  <c r="I7362" i="1"/>
  <c r="I7358" i="1"/>
  <c r="I7354" i="1"/>
  <c r="I7350" i="1"/>
  <c r="I7346" i="1"/>
  <c r="I7342" i="1"/>
  <c r="I7338" i="1"/>
  <c r="I7334" i="1"/>
  <c r="I7330" i="1"/>
  <c r="I7326" i="1"/>
  <c r="I7322" i="1"/>
  <c r="I7318" i="1"/>
  <c r="I7314" i="1"/>
  <c r="I7310" i="1"/>
  <c r="I7306" i="1"/>
  <c r="I7302" i="1"/>
  <c r="I7298" i="1"/>
  <c r="I7294" i="1"/>
  <c r="I7290" i="1"/>
  <c r="I7286" i="1"/>
  <c r="I7282" i="1"/>
  <c r="I7234" i="1"/>
  <c r="I7230" i="1"/>
  <c r="I7226" i="1"/>
  <c r="I7222" i="1"/>
  <c r="I7218" i="1"/>
  <c r="I7214" i="1"/>
  <c r="I7210" i="1"/>
  <c r="I7206" i="1"/>
  <c r="I7202" i="1"/>
  <c r="I7198" i="1"/>
  <c r="I7194" i="1"/>
  <c r="I7190" i="1"/>
  <c r="I7186" i="1"/>
  <c r="I7182" i="1"/>
  <c r="I7178" i="1"/>
  <c r="I7174" i="1"/>
  <c r="I7170" i="1"/>
  <c r="I7166" i="1"/>
  <c r="I7162" i="1"/>
  <c r="I7158" i="1"/>
  <c r="I7154" i="1"/>
  <c r="I7150" i="1"/>
  <c r="I7146" i="1"/>
  <c r="I7142" i="1"/>
  <c r="I7138" i="1"/>
  <c r="I7134" i="1"/>
  <c r="I7130" i="1"/>
  <c r="I7126" i="1"/>
  <c r="I7122" i="1"/>
  <c r="I7118" i="1"/>
  <c r="I7114" i="1"/>
  <c r="I7110" i="1"/>
  <c r="I7106" i="1"/>
  <c r="I7102" i="1"/>
  <c r="I7098" i="1"/>
  <c r="I7094" i="1"/>
  <c r="I7090" i="1"/>
  <c r="I7086" i="1"/>
  <c r="I7082" i="1"/>
  <c r="I7078" i="1"/>
  <c r="I7074" i="1"/>
  <c r="I7070" i="1"/>
  <c r="I7066" i="1"/>
  <c r="I7062" i="1"/>
  <c r="I7058" i="1"/>
  <c r="I7054" i="1"/>
  <c r="I7050" i="1"/>
  <c r="I7046" i="1"/>
  <c r="I7042" i="1"/>
  <c r="I7038" i="1"/>
  <c r="I7034" i="1"/>
  <c r="I7030" i="1"/>
  <c r="I7026" i="1"/>
  <c r="I7022" i="1"/>
  <c r="I7018" i="1"/>
  <c r="I7014" i="1"/>
  <c r="I7010" i="1"/>
  <c r="I7006" i="1"/>
  <c r="I7002" i="1"/>
  <c r="I6998" i="1"/>
  <c r="I6994" i="1"/>
  <c r="I6990" i="1"/>
  <c r="I6986" i="1"/>
  <c r="I6982" i="1"/>
  <c r="I6978" i="1"/>
  <c r="I6974" i="1"/>
  <c r="I6970" i="1"/>
  <c r="I6966" i="1"/>
  <c r="I6962" i="1"/>
  <c r="I6958" i="1"/>
  <c r="I6954" i="1"/>
  <c r="I6950" i="1"/>
  <c r="I6946" i="1"/>
  <c r="I6942" i="1"/>
  <c r="I6938" i="1"/>
  <c r="I6934" i="1"/>
  <c r="I6930" i="1"/>
  <c r="I6926" i="1"/>
  <c r="I6922" i="1"/>
  <c r="I6918" i="1"/>
  <c r="I6914" i="1"/>
  <c r="I6910" i="1"/>
  <c r="I6906" i="1"/>
  <c r="I6902" i="1"/>
  <c r="I6898" i="1"/>
  <c r="I6894" i="1"/>
  <c r="I6890" i="1"/>
  <c r="I6886" i="1"/>
  <c r="I6882" i="1"/>
  <c r="I6878" i="1"/>
  <c r="I6874" i="1"/>
  <c r="I6870" i="1"/>
  <c r="I6866" i="1"/>
  <c r="I6862" i="1"/>
  <c r="I6858" i="1"/>
  <c r="I6854" i="1"/>
  <c r="I6846" i="1"/>
  <c r="I6842" i="1"/>
  <c r="I6838" i="1"/>
  <c r="I6834" i="1"/>
  <c r="I6830" i="1"/>
  <c r="I6826" i="1"/>
  <c r="I6822" i="1"/>
  <c r="I6818" i="1"/>
  <c r="I6814" i="1"/>
  <c r="I6810" i="1"/>
  <c r="I6806" i="1"/>
  <c r="I6802" i="1"/>
  <c r="I6798" i="1"/>
  <c r="I6794" i="1"/>
  <c r="I6790" i="1"/>
  <c r="I6786" i="1"/>
  <c r="I6782" i="1"/>
  <c r="I6778" i="1"/>
  <c r="I6774" i="1"/>
  <c r="I6770" i="1"/>
  <c r="I6766" i="1"/>
  <c r="I6762" i="1"/>
  <c r="I6758" i="1"/>
  <c r="I6754" i="1"/>
  <c r="I6750" i="1"/>
  <c r="I6746" i="1"/>
  <c r="I6742" i="1"/>
  <c r="I6738" i="1"/>
  <c r="I6734" i="1"/>
  <c r="I6730" i="1"/>
  <c r="I6726" i="1"/>
  <c r="I6722" i="1"/>
  <c r="I6718" i="1"/>
  <c r="I6714" i="1"/>
  <c r="I6710" i="1"/>
  <c r="I6706" i="1"/>
  <c r="I6702" i="1"/>
  <c r="I6698" i="1"/>
  <c r="I6694" i="1"/>
  <c r="I6690" i="1"/>
  <c r="I6686" i="1"/>
  <c r="I6682" i="1"/>
  <c r="I6678" i="1"/>
  <c r="I6674" i="1"/>
  <c r="I6670" i="1"/>
  <c r="I6666" i="1"/>
  <c r="I6662" i="1"/>
  <c r="I6658" i="1"/>
  <c r="I6654" i="1"/>
  <c r="I6650" i="1"/>
  <c r="I6646" i="1"/>
  <c r="I6642" i="1"/>
  <c r="I6638" i="1"/>
  <c r="I6634" i="1"/>
  <c r="I6630" i="1"/>
  <c r="I6626" i="1"/>
  <c r="I6622" i="1"/>
  <c r="I6618" i="1"/>
  <c r="I6614" i="1"/>
  <c r="I6610" i="1"/>
  <c r="I6606" i="1"/>
  <c r="I6602" i="1"/>
  <c r="I6598" i="1"/>
  <c r="I6594" i="1"/>
  <c r="I6590" i="1"/>
  <c r="I6586" i="1"/>
  <c r="I6582" i="1"/>
  <c r="I6578" i="1"/>
  <c r="I6574" i="1"/>
  <c r="I6570" i="1"/>
  <c r="I6566" i="1"/>
  <c r="I6562" i="1"/>
  <c r="I6558" i="1"/>
  <c r="I6554" i="1"/>
  <c r="I6550" i="1"/>
  <c r="I6546" i="1"/>
  <c r="I6542" i="1"/>
  <c r="I6538" i="1"/>
  <c r="I6534" i="1"/>
  <c r="I6530" i="1"/>
  <c r="I6526" i="1"/>
  <c r="I6522" i="1"/>
  <c r="I6518" i="1"/>
  <c r="I6514" i="1"/>
  <c r="I6510" i="1"/>
  <c r="I6506" i="1"/>
  <c r="I6502" i="1"/>
  <c r="I6498" i="1"/>
  <c r="I6494" i="1"/>
  <c r="I6490" i="1"/>
  <c r="I6486" i="1"/>
  <c r="I6482" i="1"/>
  <c r="I6478" i="1"/>
  <c r="I6474" i="1"/>
  <c r="I6470" i="1"/>
  <c r="I6466" i="1"/>
  <c r="I6462" i="1"/>
  <c r="I6458" i="1"/>
  <c r="I6454" i="1"/>
  <c r="I6450" i="1"/>
  <c r="I6446" i="1"/>
  <c r="I6442" i="1"/>
  <c r="I6438" i="1"/>
  <c r="I6434" i="1"/>
  <c r="I6430" i="1"/>
  <c r="I6426" i="1"/>
  <c r="I6422" i="1"/>
  <c r="I6418" i="1"/>
  <c r="I6414" i="1"/>
  <c r="I6410" i="1"/>
  <c r="I6406" i="1"/>
  <c r="I6402" i="1"/>
  <c r="I6398" i="1"/>
  <c r="I6394" i="1"/>
  <c r="I6390" i="1"/>
  <c r="I6386" i="1"/>
  <c r="I6382" i="1"/>
  <c r="I6378" i="1"/>
  <c r="I6374" i="1"/>
  <c r="I6370" i="1"/>
  <c r="I6366" i="1"/>
  <c r="I6362" i="1"/>
  <c r="I6358" i="1"/>
  <c r="I5141" i="1"/>
  <c r="I5137" i="1"/>
  <c r="I5133" i="1"/>
  <c r="I5129" i="1"/>
  <c r="I5125" i="1"/>
  <c r="I5121" i="1"/>
  <c r="I5117" i="1"/>
  <c r="I5113" i="1"/>
  <c r="I5109" i="1"/>
  <c r="I5105" i="1"/>
  <c r="I5101" i="1"/>
  <c r="I5097" i="1"/>
  <c r="I5093" i="1"/>
  <c r="I5089" i="1"/>
  <c r="I5085" i="1"/>
  <c r="I5081" i="1"/>
  <c r="I5077" i="1"/>
  <c r="I5073" i="1"/>
  <c r="I5069" i="1"/>
  <c r="I5065" i="1"/>
  <c r="I5061" i="1"/>
  <c r="I5057" i="1"/>
  <c r="I5053" i="1"/>
  <c r="I5049" i="1"/>
  <c r="I5045" i="1"/>
  <c r="I5041" i="1"/>
  <c r="I5037" i="1"/>
  <c r="I5033" i="1"/>
  <c r="I5029" i="1"/>
  <c r="I5025" i="1"/>
  <c r="I5021" i="1"/>
  <c r="I5017" i="1"/>
  <c r="I5013" i="1"/>
  <c r="I5009" i="1"/>
  <c r="I5005" i="1"/>
  <c r="I5001" i="1"/>
  <c r="I4997" i="1"/>
  <c r="I4993" i="1"/>
  <c r="I4989" i="1"/>
  <c r="I4985" i="1"/>
  <c r="I4981" i="1"/>
  <c r="I4977" i="1"/>
  <c r="I4973" i="1"/>
  <c r="I4969" i="1"/>
  <c r="I4965" i="1"/>
  <c r="I4961" i="1"/>
  <c r="I4957" i="1"/>
  <c r="I4953" i="1"/>
  <c r="I4949" i="1"/>
  <c r="I4945" i="1"/>
  <c r="I4941" i="1"/>
  <c r="I4937" i="1"/>
  <c r="I4933" i="1"/>
  <c r="I4929" i="1"/>
  <c r="I4925" i="1"/>
  <c r="I4921" i="1"/>
  <c r="I4917" i="1"/>
  <c r="I4913" i="1"/>
  <c r="I4909" i="1"/>
  <c r="I4905" i="1"/>
  <c r="I4901" i="1"/>
  <c r="I4897" i="1"/>
  <c r="I4893" i="1"/>
  <c r="I4889" i="1"/>
  <c r="I4885" i="1"/>
  <c r="I4881" i="1"/>
  <c r="I4877" i="1"/>
  <c r="I4873" i="1"/>
  <c r="I4869" i="1"/>
  <c r="I4865" i="1"/>
  <c r="I4861" i="1"/>
  <c r="I4857" i="1"/>
  <c r="I4853" i="1"/>
  <c r="I4849" i="1"/>
  <c r="I4845" i="1"/>
  <c r="I4841" i="1"/>
  <c r="I4837" i="1"/>
  <c r="I4833" i="1"/>
  <c r="I4829" i="1"/>
  <c r="I4825" i="1"/>
  <c r="I4821" i="1"/>
  <c r="I4817" i="1"/>
  <c r="I4813" i="1"/>
  <c r="I4809" i="1"/>
  <c r="I4805" i="1"/>
  <c r="I4801" i="1"/>
  <c r="I4797" i="1"/>
  <c r="I4793" i="1"/>
  <c r="I4789" i="1"/>
  <c r="I4786" i="1"/>
  <c r="I4782" i="1"/>
  <c r="I4778" i="1"/>
  <c r="I4774" i="1"/>
  <c r="I4770" i="1"/>
  <c r="I4766" i="1"/>
  <c r="I4762" i="1"/>
  <c r="I4758" i="1"/>
  <c r="I4754" i="1"/>
  <c r="I4750" i="1"/>
  <c r="I4746" i="1"/>
  <c r="I4742" i="1"/>
  <c r="I4738" i="1"/>
  <c r="I4734" i="1"/>
  <c r="I4730" i="1"/>
  <c r="I4726" i="1"/>
  <c r="I4722" i="1"/>
  <c r="I4718" i="1"/>
  <c r="I4714" i="1"/>
  <c r="I4710" i="1"/>
  <c r="I4706" i="1"/>
  <c r="I4702" i="1"/>
  <c r="I4698" i="1"/>
  <c r="I4694" i="1"/>
  <c r="I4690" i="1"/>
  <c r="I4686" i="1"/>
  <c r="I4682" i="1"/>
  <c r="I4678" i="1"/>
  <c r="I4674" i="1"/>
  <c r="I4670" i="1"/>
  <c r="I4666" i="1"/>
  <c r="I4662" i="1"/>
  <c r="I4658" i="1"/>
  <c r="I4654" i="1"/>
  <c r="I4650" i="1"/>
  <c r="I4646" i="1"/>
  <c r="I4642" i="1"/>
  <c r="I4638" i="1"/>
  <c r="I4634" i="1"/>
  <c r="I4630" i="1"/>
  <c r="I4626" i="1"/>
  <c r="I4622" i="1"/>
  <c r="I4618" i="1"/>
  <c r="I4614" i="1"/>
  <c r="I4610" i="1"/>
  <c r="I4606" i="1"/>
  <c r="I4602" i="1"/>
  <c r="I4598" i="1"/>
  <c r="I4594" i="1"/>
  <c r="I4590" i="1"/>
  <c r="I4586" i="1"/>
  <c r="I4582" i="1"/>
  <c r="I4578" i="1"/>
  <c r="I4574" i="1"/>
  <c r="I4570" i="1"/>
  <c r="I4566" i="1"/>
  <c r="I4562" i="1"/>
  <c r="I4558" i="1"/>
  <c r="I4554" i="1"/>
  <c r="I4550" i="1"/>
  <c r="I4546" i="1"/>
  <c r="I4542" i="1"/>
  <c r="I4538" i="1"/>
  <c r="I4534" i="1"/>
  <c r="I4530" i="1"/>
  <c r="I4526" i="1"/>
  <c r="I4522" i="1"/>
  <c r="I4518" i="1"/>
  <c r="I4514" i="1"/>
  <c r="I4510" i="1"/>
  <c r="I4506" i="1"/>
  <c r="I4502" i="1"/>
  <c r="I4498" i="1"/>
  <c r="I4494" i="1"/>
  <c r="I4490" i="1"/>
  <c r="I4486" i="1"/>
  <c r="I4482" i="1"/>
  <c r="I4478" i="1"/>
  <c r="I4474" i="1"/>
  <c r="I4470" i="1"/>
  <c r="I4466" i="1"/>
  <c r="I2219" i="1"/>
  <c r="I2216" i="1"/>
  <c r="I2212" i="1"/>
  <c r="I2208" i="1"/>
  <c r="I2204" i="1"/>
  <c r="I2200" i="1"/>
  <c r="I2196" i="1"/>
  <c r="I2192" i="1"/>
  <c r="I2188" i="1"/>
  <c r="I2184" i="1"/>
  <c r="I2180" i="1"/>
  <c r="I2176" i="1"/>
  <c r="I2172" i="1"/>
  <c r="I2168" i="1"/>
  <c r="I2164" i="1"/>
  <c r="I2160" i="1"/>
  <c r="I2156" i="1"/>
  <c r="I2152" i="1"/>
  <c r="I2148" i="1"/>
  <c r="I2144" i="1"/>
  <c r="I2140" i="1"/>
  <c r="I2136" i="1"/>
  <c r="I2132" i="1"/>
  <c r="I2128" i="1"/>
  <c r="I2124" i="1"/>
  <c r="I2120" i="1"/>
  <c r="I2116" i="1"/>
  <c r="I2112" i="1"/>
  <c r="I2108" i="1"/>
  <c r="I2104" i="1"/>
  <c r="I2100" i="1"/>
  <c r="I2096" i="1"/>
  <c r="I2092" i="1"/>
  <c r="I2088" i="1"/>
  <c r="I2084" i="1"/>
  <c r="I2080" i="1"/>
  <c r="I2076" i="1"/>
  <c r="I2072" i="1"/>
  <c r="I2068" i="1"/>
  <c r="I2064" i="1"/>
  <c r="I2060" i="1"/>
  <c r="I2056" i="1"/>
  <c r="I2052" i="1"/>
  <c r="I2048" i="1"/>
  <c r="I2044" i="1"/>
  <c r="I2040" i="1"/>
  <c r="I2036" i="1"/>
  <c r="I2032" i="1"/>
  <c r="I2028" i="1"/>
  <c r="I2024" i="1"/>
  <c r="I2020" i="1"/>
  <c r="I2016" i="1"/>
  <c r="I2012" i="1"/>
  <c r="I2008" i="1"/>
  <c r="I2004" i="1"/>
  <c r="I2000" i="1"/>
  <c r="I1996" i="1"/>
  <c r="I1992" i="1"/>
  <c r="I1988" i="1"/>
  <c r="I1984" i="1"/>
  <c r="I1980" i="1"/>
  <c r="I1976" i="1"/>
  <c r="I1972" i="1"/>
  <c r="I1968" i="1"/>
  <c r="I1964" i="1"/>
  <c r="I1960" i="1"/>
  <c r="I1956" i="1"/>
  <c r="I1952" i="1"/>
  <c r="I1948" i="1"/>
  <c r="I1944" i="1"/>
  <c r="I1940" i="1"/>
  <c r="I1936" i="1"/>
  <c r="I1932" i="1"/>
  <c r="I1928" i="1"/>
  <c r="I1924" i="1"/>
  <c r="I1920" i="1"/>
  <c r="I1916" i="1"/>
  <c r="I1912" i="1"/>
  <c r="I1908" i="1"/>
  <c r="I1904" i="1"/>
  <c r="I1900" i="1"/>
  <c r="I1896" i="1"/>
  <c r="I1892" i="1"/>
  <c r="I1888" i="1"/>
  <c r="I1884" i="1"/>
  <c r="I1880" i="1"/>
  <c r="I1876" i="1"/>
  <c r="I1872" i="1"/>
  <c r="I1868" i="1"/>
  <c r="I1864" i="1"/>
  <c r="I1860" i="1"/>
  <c r="I1856" i="1"/>
  <c r="I1852" i="1"/>
  <c r="I1848" i="1"/>
  <c r="I1844" i="1"/>
  <c r="I1840" i="1"/>
  <c r="I1836" i="1"/>
  <c r="I1832" i="1"/>
  <c r="I1828" i="1"/>
  <c r="I1824" i="1"/>
  <c r="I1820" i="1"/>
  <c r="I1816" i="1"/>
  <c r="I1812" i="1"/>
  <c r="I1808" i="1"/>
  <c r="I1804" i="1"/>
  <c r="I1800" i="1"/>
  <c r="I1796" i="1"/>
  <c r="I1792" i="1"/>
  <c r="I1788" i="1"/>
  <c r="I1784" i="1"/>
  <c r="I1780" i="1"/>
  <c r="I1776" i="1"/>
  <c r="I1772" i="1"/>
  <c r="I1768" i="1"/>
  <c r="I1764" i="1"/>
  <c r="I1760" i="1"/>
  <c r="I1756" i="1"/>
  <c r="I1752" i="1"/>
  <c r="I1748" i="1"/>
  <c r="I1744" i="1"/>
  <c r="I1740" i="1"/>
  <c r="I1736" i="1"/>
  <c r="I1732" i="1"/>
  <c r="I1728" i="1"/>
  <c r="I1724" i="1"/>
  <c r="I1720" i="1"/>
  <c r="I1716" i="1"/>
  <c r="I1712" i="1"/>
  <c r="I1708" i="1"/>
  <c r="I1704" i="1"/>
  <c r="I1700" i="1"/>
  <c r="I1696" i="1"/>
  <c r="I1692" i="1"/>
  <c r="I1688" i="1"/>
  <c r="I1684" i="1"/>
  <c r="I1680" i="1"/>
  <c r="I1676" i="1"/>
  <c r="I1672" i="1"/>
  <c r="I1668" i="1"/>
  <c r="I1664" i="1"/>
  <c r="I1660" i="1"/>
  <c r="I1656" i="1"/>
  <c r="I1652" i="1"/>
  <c r="I1648" i="1"/>
  <c r="I1644" i="1"/>
  <c r="I1640" i="1"/>
  <c r="I1636" i="1"/>
  <c r="I1632" i="1"/>
  <c r="I1628" i="1"/>
  <c r="I1624" i="1"/>
  <c r="I1620" i="1"/>
  <c r="I1616" i="1"/>
  <c r="I1612" i="1"/>
  <c r="I1608" i="1"/>
  <c r="I1604" i="1"/>
  <c r="I1600" i="1"/>
  <c r="I1596" i="1"/>
  <c r="I1592" i="1"/>
  <c r="I1588" i="1"/>
  <c r="I1584" i="1"/>
  <c r="I1580" i="1"/>
  <c r="I1576" i="1"/>
  <c r="I1572" i="1"/>
  <c r="I1568" i="1"/>
  <c r="I1564" i="1"/>
  <c r="I1560" i="1"/>
  <c r="I1556" i="1"/>
  <c r="I1552" i="1"/>
  <c r="I1548" i="1"/>
  <c r="I1544" i="1"/>
  <c r="I6354" i="1"/>
  <c r="I6350" i="1"/>
  <c r="I6346" i="1"/>
  <c r="I6342" i="1"/>
  <c r="I6338" i="1"/>
  <c r="I6334" i="1"/>
  <c r="I6330" i="1"/>
  <c r="I6326" i="1"/>
  <c r="I6322" i="1"/>
  <c r="I6318" i="1"/>
  <c r="I6314" i="1"/>
  <c r="I6310" i="1"/>
  <c r="I6306" i="1"/>
  <c r="I6302" i="1"/>
  <c r="I6298" i="1"/>
  <c r="I6294" i="1"/>
  <c r="I6290" i="1"/>
  <c r="I6286" i="1"/>
  <c r="I6282" i="1"/>
  <c r="I6278" i="1"/>
  <c r="I6274" i="1"/>
  <c r="I6270" i="1"/>
  <c r="I6266" i="1"/>
  <c r="I6262" i="1"/>
  <c r="I6258" i="1"/>
  <c r="I6254" i="1"/>
  <c r="I6250" i="1"/>
  <c r="I6246" i="1"/>
  <c r="I6242" i="1"/>
  <c r="I6238" i="1"/>
  <c r="I6234" i="1"/>
  <c r="I6230" i="1"/>
  <c r="I6226" i="1"/>
  <c r="I6222" i="1"/>
  <c r="I6218" i="1"/>
  <c r="I6214" i="1"/>
  <c r="I6210" i="1"/>
  <c r="I6206" i="1"/>
  <c r="I6202" i="1"/>
  <c r="I6198" i="1"/>
  <c r="I6194" i="1"/>
  <c r="I6190" i="1"/>
  <c r="I6186" i="1"/>
  <c r="I6182" i="1"/>
  <c r="I6178" i="1"/>
  <c r="I6174" i="1"/>
  <c r="I6170" i="1"/>
  <c r="I6166" i="1"/>
  <c r="I6162" i="1"/>
  <c r="I6158" i="1"/>
  <c r="I6154" i="1"/>
  <c r="I6150" i="1"/>
  <c r="I6146" i="1"/>
  <c r="I6142" i="1"/>
  <c r="I6138" i="1"/>
  <c r="I6134" i="1"/>
  <c r="I6130" i="1"/>
  <c r="I6126" i="1"/>
  <c r="I6122" i="1"/>
  <c r="I6118" i="1"/>
  <c r="I6114" i="1"/>
  <c r="I6110" i="1"/>
  <c r="I6106" i="1"/>
  <c r="I6102" i="1"/>
  <c r="I6098" i="1"/>
  <c r="I6094" i="1"/>
  <c r="I6090" i="1"/>
  <c r="I6086" i="1"/>
  <c r="I6082" i="1"/>
  <c r="I6078" i="1"/>
  <c r="I6074" i="1"/>
  <c r="I6070" i="1"/>
  <c r="I6066" i="1"/>
  <c r="I6062" i="1"/>
  <c r="I6058" i="1"/>
  <c r="I6054" i="1"/>
  <c r="I6050" i="1"/>
  <c r="I6046" i="1"/>
  <c r="I6042" i="1"/>
  <c r="I6038" i="1"/>
  <c r="I6034" i="1"/>
  <c r="I6030" i="1"/>
  <c r="I6026" i="1"/>
  <c r="I6022" i="1"/>
  <c r="I6018" i="1"/>
  <c r="I6014" i="1"/>
  <c r="I6010" i="1"/>
  <c r="I6006" i="1"/>
  <c r="I6002" i="1"/>
  <c r="I5998" i="1"/>
  <c r="I5994" i="1"/>
  <c r="I5990" i="1"/>
  <c r="I5986" i="1"/>
  <c r="I5982" i="1"/>
  <c r="I5978" i="1"/>
  <c r="I5974" i="1"/>
  <c r="I5970" i="1"/>
  <c r="I5966" i="1"/>
  <c r="I5962" i="1"/>
  <c r="I5958" i="1"/>
  <c r="I5954" i="1"/>
  <c r="I5950" i="1"/>
  <c r="I5946" i="1"/>
  <c r="I5942" i="1"/>
  <c r="I5938" i="1"/>
  <c r="I5934" i="1"/>
  <c r="I5930" i="1"/>
  <c r="I5926" i="1"/>
  <c r="I5922" i="1"/>
  <c r="I5918" i="1"/>
  <c r="I5914" i="1"/>
  <c r="I5913" i="1"/>
  <c r="I5910" i="1"/>
  <c r="I5906" i="1"/>
  <c r="I5902" i="1"/>
  <c r="I5898" i="1"/>
  <c r="I5894" i="1"/>
  <c r="I5890" i="1"/>
  <c r="I5886" i="1"/>
  <c r="I5882" i="1"/>
  <c r="I5878" i="1"/>
  <c r="I5874" i="1"/>
  <c r="I5870" i="1"/>
  <c r="I5866" i="1"/>
  <c r="I5862" i="1"/>
  <c r="I5858" i="1"/>
  <c r="I5854" i="1"/>
  <c r="I5850" i="1"/>
  <c r="I5846" i="1"/>
  <c r="I5842" i="1"/>
  <c r="I5838" i="1"/>
  <c r="I5834" i="1"/>
  <c r="I5830" i="1"/>
  <c r="I5826" i="1"/>
  <c r="I5822" i="1"/>
  <c r="I5818" i="1"/>
  <c r="I5814" i="1"/>
  <c r="I5810" i="1"/>
  <c r="I5806" i="1"/>
  <c r="I5802" i="1"/>
  <c r="I5798" i="1"/>
  <c r="I5794" i="1"/>
  <c r="I5790" i="1"/>
  <c r="I5786" i="1"/>
  <c r="I5782" i="1"/>
  <c r="I5778" i="1"/>
  <c r="I5774" i="1"/>
  <c r="I5770" i="1"/>
  <c r="I5766" i="1"/>
  <c r="I5762" i="1"/>
  <c r="I5758" i="1"/>
  <c r="I5754" i="1"/>
  <c r="I5750" i="1"/>
  <c r="I5746" i="1"/>
  <c r="I5742" i="1"/>
  <c r="I5738" i="1"/>
  <c r="I5734" i="1"/>
  <c r="I5730" i="1"/>
  <c r="I5726" i="1"/>
  <c r="I5722" i="1"/>
  <c r="I5718" i="1"/>
  <c r="I5714" i="1"/>
  <c r="I5710" i="1"/>
  <c r="I5706" i="1"/>
  <c r="I5702" i="1"/>
  <c r="I5698" i="1"/>
  <c r="I5694" i="1"/>
  <c r="I5690" i="1"/>
  <c r="I5686" i="1"/>
  <c r="I5682" i="1"/>
  <c r="I4462" i="1"/>
  <c r="I4458" i="1"/>
  <c r="I4454" i="1"/>
  <c r="I4450" i="1"/>
  <c r="I4447" i="1"/>
  <c r="I4443" i="1"/>
  <c r="I4439" i="1"/>
  <c r="I4435" i="1"/>
  <c r="I4431" i="1"/>
  <c r="I4427" i="1"/>
  <c r="I4423" i="1"/>
  <c r="I4419" i="1"/>
  <c r="I4415" i="1"/>
  <c r="I4411" i="1"/>
  <c r="I4407" i="1"/>
  <c r="I4403" i="1"/>
  <c r="I4399" i="1"/>
  <c r="I4395" i="1"/>
  <c r="I4391" i="1"/>
  <c r="I4387" i="1"/>
  <c r="I4383" i="1"/>
  <c r="I4379" i="1"/>
  <c r="I4375" i="1"/>
  <c r="I4371" i="1"/>
  <c r="I4367" i="1"/>
  <c r="I4363" i="1"/>
  <c r="I4359" i="1"/>
  <c r="I4355" i="1"/>
  <c r="I4351" i="1"/>
  <c r="I4347" i="1"/>
  <c r="I4343" i="1"/>
  <c r="I4339" i="1"/>
  <c r="I4335" i="1"/>
  <c r="I4331" i="1"/>
  <c r="I4327" i="1"/>
  <c r="I4323" i="1"/>
  <c r="I4319" i="1"/>
  <c r="I4315" i="1"/>
  <c r="I4311" i="1"/>
  <c r="I4307" i="1"/>
  <c r="I4303" i="1"/>
  <c r="I4299" i="1"/>
  <c r="I4295" i="1"/>
  <c r="I4291" i="1"/>
  <c r="I4287" i="1"/>
  <c r="I4283" i="1"/>
  <c r="I4279" i="1"/>
  <c r="I4275" i="1"/>
  <c r="I4271" i="1"/>
  <c r="I4267" i="1"/>
  <c r="I4263" i="1"/>
  <c r="I4259" i="1"/>
  <c r="I4253" i="1"/>
  <c r="I4249" i="1"/>
  <c r="I4245" i="1"/>
  <c r="I4241" i="1"/>
  <c r="I4237" i="1"/>
  <c r="I4233" i="1"/>
  <c r="I4229" i="1"/>
  <c r="I4225" i="1"/>
  <c r="I4221" i="1"/>
  <c r="I4217" i="1"/>
  <c r="I4213" i="1"/>
  <c r="I4209" i="1"/>
  <c r="I4205" i="1"/>
  <c r="I4201" i="1"/>
  <c r="I4197" i="1"/>
  <c r="I4193" i="1"/>
  <c r="I4189" i="1"/>
  <c r="I4185" i="1"/>
  <c r="I4181" i="1"/>
  <c r="I4177" i="1"/>
  <c r="I4173" i="1"/>
  <c r="I4169" i="1"/>
  <c r="I4165" i="1"/>
  <c r="I4161" i="1"/>
  <c r="I4158" i="1"/>
  <c r="I4154" i="1"/>
  <c r="I4150" i="1"/>
  <c r="I4146" i="1"/>
  <c r="I4142" i="1"/>
  <c r="I4138" i="1"/>
  <c r="I4134" i="1"/>
  <c r="I4130" i="1"/>
  <c r="I4126" i="1"/>
  <c r="I4122" i="1"/>
  <c r="I4118" i="1"/>
  <c r="I4114" i="1"/>
  <c r="I4110" i="1"/>
  <c r="I4106" i="1"/>
  <c r="I4102" i="1"/>
  <c r="I4098" i="1"/>
  <c r="I4094" i="1"/>
  <c r="I4090" i="1"/>
  <c r="I4086" i="1"/>
  <c r="I4082" i="1"/>
  <c r="I4078" i="1"/>
  <c r="I4074" i="1"/>
  <c r="I4070" i="1"/>
  <c r="I4066" i="1"/>
  <c r="I4062" i="1"/>
  <c r="I4058" i="1"/>
  <c r="I4054" i="1"/>
  <c r="I4051" i="1"/>
  <c r="I4047" i="1"/>
  <c r="I4043" i="1"/>
  <c r="I4039" i="1"/>
  <c r="I4035" i="1"/>
  <c r="I4031" i="1"/>
  <c r="I4027" i="1"/>
  <c r="I4023" i="1"/>
  <c r="I4019" i="1"/>
  <c r="I4015" i="1"/>
  <c r="I4011" i="1"/>
  <c r="I4007" i="1"/>
  <c r="I4003" i="1"/>
  <c r="I3999" i="1"/>
  <c r="I3995" i="1"/>
  <c r="I3991" i="1"/>
  <c r="I3988" i="1"/>
  <c r="I3984" i="1"/>
  <c r="I3980" i="1"/>
  <c r="I3976" i="1"/>
  <c r="I3972" i="1"/>
  <c r="I3968" i="1"/>
  <c r="I3964" i="1"/>
  <c r="I3960" i="1"/>
  <c r="I3956" i="1"/>
  <c r="I3952" i="1"/>
  <c r="I3948" i="1"/>
  <c r="I3944" i="1"/>
  <c r="I3940" i="1"/>
  <c r="I3936" i="1"/>
  <c r="I3932" i="1"/>
  <c r="I3928" i="1"/>
  <c r="I3924" i="1"/>
  <c r="I3920" i="1"/>
  <c r="I3916" i="1"/>
  <c r="I3912" i="1"/>
  <c r="I3909" i="1"/>
  <c r="I3905" i="1"/>
  <c r="I3901" i="1"/>
  <c r="I3894" i="1"/>
  <c r="I3890" i="1"/>
  <c r="I3886" i="1"/>
  <c r="I3882" i="1"/>
  <c r="I3878" i="1"/>
  <c r="I3874" i="1"/>
  <c r="I3870" i="1"/>
  <c r="I3866" i="1"/>
  <c r="I3862" i="1"/>
  <c r="I3858" i="1"/>
  <c r="I3854" i="1"/>
  <c r="I3850" i="1"/>
  <c r="I3846" i="1"/>
  <c r="I3843" i="1"/>
  <c r="I3839" i="1"/>
  <c r="I3835" i="1"/>
  <c r="I3831" i="1"/>
  <c r="I3827" i="1"/>
  <c r="I3823" i="1"/>
  <c r="I1540" i="1"/>
  <c r="I1536" i="1"/>
  <c r="I1532" i="1"/>
  <c r="I1528" i="1"/>
  <c r="I1524" i="1"/>
  <c r="I1520" i="1"/>
  <c r="I1516" i="1"/>
  <c r="I1512" i="1"/>
  <c r="I1508" i="1"/>
  <c r="I1504" i="1"/>
  <c r="I1500" i="1"/>
  <c r="I1496" i="1"/>
  <c r="I1492" i="1"/>
  <c r="I1488" i="1"/>
  <c r="I1464" i="1"/>
  <c r="I1460" i="1"/>
  <c r="I1456" i="1"/>
  <c r="I1452" i="1"/>
  <c r="I1448" i="1"/>
  <c r="I1444" i="1"/>
  <c r="I1440" i="1"/>
  <c r="I1436" i="1"/>
  <c r="I1432" i="1"/>
  <c r="I1428" i="1"/>
  <c r="I1424" i="1"/>
  <c r="I1420" i="1"/>
  <c r="I1416" i="1"/>
  <c r="I1412" i="1"/>
  <c r="I1408" i="1"/>
  <c r="I1404" i="1"/>
  <c r="I1400" i="1"/>
  <c r="I1396" i="1"/>
  <c r="I1392" i="1"/>
  <c r="I1388" i="1"/>
  <c r="I1384" i="1"/>
  <c r="I1380" i="1"/>
  <c r="I1376" i="1"/>
  <c r="I1372" i="1"/>
  <c r="I1368" i="1"/>
  <c r="I1364" i="1"/>
  <c r="I1360" i="1"/>
  <c r="I1356" i="1"/>
  <c r="I1352" i="1"/>
  <c r="I1348" i="1"/>
  <c r="I1344" i="1"/>
  <c r="I1340" i="1"/>
  <c r="I1336" i="1"/>
  <c r="I1332" i="1"/>
  <c r="I1328" i="1"/>
  <c r="I1324" i="1"/>
  <c r="I1320" i="1"/>
  <c r="I1316" i="1"/>
  <c r="I1312" i="1"/>
  <c r="I1308" i="1"/>
  <c r="I1304" i="1"/>
  <c r="I1300" i="1"/>
  <c r="I1296" i="1"/>
  <c r="I1292" i="1"/>
  <c r="I1288" i="1"/>
  <c r="I1284" i="1"/>
  <c r="I1280" i="1"/>
  <c r="I1276" i="1"/>
  <c r="I1272" i="1"/>
  <c r="I1268" i="1"/>
  <c r="I1264" i="1"/>
  <c r="I1260" i="1"/>
  <c r="I1256" i="1"/>
  <c r="I1252" i="1"/>
  <c r="I1248" i="1"/>
  <c r="I1244" i="1"/>
  <c r="I1240" i="1"/>
  <c r="I1236" i="1"/>
  <c r="I1232" i="1"/>
  <c r="I1228" i="1"/>
  <c r="I1224" i="1"/>
  <c r="I1220" i="1"/>
  <c r="I1216" i="1"/>
  <c r="I1212" i="1"/>
  <c r="I1208" i="1"/>
  <c r="I1204" i="1"/>
  <c r="I1200" i="1"/>
  <c r="I1196" i="1"/>
  <c r="I1192" i="1"/>
  <c r="I1188" i="1"/>
  <c r="I1184" i="1"/>
  <c r="I1180" i="1"/>
  <c r="I1176" i="1"/>
  <c r="I1172" i="1"/>
  <c r="I1168" i="1"/>
  <c r="I1164" i="1"/>
  <c r="I1160" i="1"/>
  <c r="I1156" i="1"/>
  <c r="I1152" i="1"/>
  <c r="I1148" i="1"/>
  <c r="I1144" i="1"/>
  <c r="I1140" i="1"/>
  <c r="I1136" i="1"/>
  <c r="I1132" i="1"/>
  <c r="I1128" i="1"/>
  <c r="I1124" i="1"/>
  <c r="I1120" i="1"/>
  <c r="I1116" i="1"/>
  <c r="I1112" i="1"/>
  <c r="I1108" i="1"/>
  <c r="I1104" i="1"/>
  <c r="I1100" i="1"/>
  <c r="I1096" i="1"/>
  <c r="I1092" i="1"/>
  <c r="I1088" i="1"/>
  <c r="I1084" i="1"/>
  <c r="I1080" i="1"/>
  <c r="I1076" i="1"/>
  <c r="I1072" i="1"/>
  <c r="I1068" i="1"/>
  <c r="I1064" i="1"/>
  <c r="I1060" i="1"/>
  <c r="I1056" i="1"/>
  <c r="I1052" i="1"/>
  <c r="I1048" i="1"/>
  <c r="I1044" i="1"/>
  <c r="I1040" i="1"/>
  <c r="I1036" i="1"/>
  <c r="I1032" i="1"/>
  <c r="I1028" i="1"/>
  <c r="I1024" i="1"/>
  <c r="I1020" i="1"/>
  <c r="I1016" i="1"/>
  <c r="I1012" i="1"/>
  <c r="I1008" i="1"/>
  <c r="I852" i="1"/>
  <c r="I848" i="1"/>
  <c r="I844" i="1"/>
  <c r="I840" i="1"/>
  <c r="I836" i="1"/>
  <c r="I832" i="1"/>
  <c r="I828" i="1"/>
  <c r="I824" i="1"/>
  <c r="I820" i="1"/>
  <c r="I816" i="1"/>
  <c r="I812" i="1"/>
  <c r="I808" i="1"/>
  <c r="I804" i="1"/>
  <c r="I800" i="1"/>
  <c r="I796" i="1"/>
  <c r="I792" i="1"/>
  <c r="I788" i="1"/>
  <c r="I784" i="1"/>
  <c r="I780" i="1"/>
  <c r="I776" i="1"/>
  <c r="I772" i="1"/>
  <c r="I768" i="1"/>
  <c r="I764" i="1"/>
  <c r="I760" i="1"/>
  <c r="I756" i="1"/>
  <c r="I752" i="1"/>
  <c r="I748" i="1"/>
  <c r="I744" i="1"/>
  <c r="I740" i="1"/>
  <c r="I736" i="1"/>
  <c r="I732" i="1"/>
  <c r="I728" i="1"/>
  <c r="I724" i="1"/>
  <c r="I720" i="1"/>
  <c r="I716" i="1"/>
  <c r="I712" i="1"/>
  <c r="I708" i="1"/>
  <c r="I704" i="1"/>
  <c r="I700" i="1"/>
  <c r="I696" i="1"/>
  <c r="I692" i="1"/>
  <c r="I5678" i="1"/>
  <c r="I5674" i="1"/>
  <c r="I5670" i="1"/>
  <c r="I5666" i="1"/>
  <c r="I5662" i="1"/>
  <c r="I5658" i="1"/>
  <c r="I5654" i="1"/>
  <c r="I5618" i="1"/>
  <c r="I5614" i="1"/>
  <c r="I5610" i="1"/>
  <c r="I5606" i="1"/>
  <c r="I5602" i="1"/>
  <c r="I5598" i="1"/>
  <c r="I5594" i="1"/>
  <c r="I5590" i="1"/>
  <c r="I5586" i="1"/>
  <c r="I5582" i="1"/>
  <c r="I5578" i="1"/>
  <c r="I5574" i="1"/>
  <c r="I5570" i="1"/>
  <c r="I5566" i="1"/>
  <c r="I5562" i="1"/>
  <c r="I5558" i="1"/>
  <c r="I5554" i="1"/>
  <c r="I5550" i="1"/>
  <c r="I5546" i="1"/>
  <c r="I5542" i="1"/>
  <c r="I5538" i="1"/>
  <c r="I5534" i="1"/>
  <c r="I5530" i="1"/>
  <c r="I5526" i="1"/>
  <c r="I5522" i="1"/>
  <c r="I5518" i="1"/>
  <c r="I5514" i="1"/>
  <c r="I5510" i="1"/>
  <c r="I5506" i="1"/>
  <c r="I5502" i="1"/>
  <c r="I5498" i="1"/>
  <c r="I5494" i="1"/>
  <c r="I5490" i="1"/>
  <c r="I5486" i="1"/>
  <c r="I5482" i="1"/>
  <c r="I5478" i="1"/>
  <c r="I5474" i="1"/>
  <c r="I5470" i="1"/>
  <c r="I5466" i="1"/>
  <c r="I5462" i="1"/>
  <c r="I5458" i="1"/>
  <c r="I5454" i="1"/>
  <c r="I5450" i="1"/>
  <c r="I5446" i="1"/>
  <c r="I5442" i="1"/>
  <c r="I5438" i="1"/>
  <c r="I5434" i="1"/>
  <c r="I5430" i="1"/>
  <c r="I5426" i="1"/>
  <c r="I5422" i="1"/>
  <c r="I5418" i="1"/>
  <c r="I5414" i="1"/>
  <c r="I5410" i="1"/>
  <c r="I5406" i="1"/>
  <c r="I5402" i="1"/>
  <c r="I5398" i="1"/>
  <c r="I5394" i="1"/>
  <c r="I5390" i="1"/>
  <c r="I5386" i="1"/>
  <c r="I5382" i="1"/>
  <c r="I5378" i="1"/>
  <c r="I5374" i="1"/>
  <c r="I5370" i="1"/>
  <c r="I5366" i="1"/>
  <c r="I5362" i="1"/>
  <c r="I5358" i="1"/>
  <c r="I5354" i="1"/>
  <c r="I5350" i="1"/>
  <c r="I5346" i="1"/>
  <c r="I5342" i="1"/>
  <c r="I5338" i="1"/>
  <c r="I5334" i="1"/>
  <c r="I5330" i="1"/>
  <c r="I5326" i="1"/>
  <c r="I5322" i="1"/>
  <c r="I5318" i="1"/>
  <c r="I5314" i="1"/>
  <c r="I5310" i="1"/>
  <c r="I5306" i="1"/>
  <c r="I5302" i="1"/>
  <c r="I5298" i="1"/>
  <c r="I5294" i="1"/>
  <c r="I5290" i="1"/>
  <c r="I5286" i="1"/>
  <c r="I5282" i="1"/>
  <c r="I5278" i="1"/>
  <c r="I5274" i="1"/>
  <c r="I5270" i="1"/>
  <c r="I5266" i="1"/>
  <c r="I5262" i="1"/>
  <c r="I5258" i="1"/>
  <c r="I5254" i="1"/>
  <c r="I5250" i="1"/>
  <c r="I5246" i="1"/>
  <c r="I5242" i="1"/>
  <c r="I5238" i="1"/>
  <c r="I5234" i="1"/>
  <c r="I5230" i="1"/>
  <c r="I5226" i="1"/>
  <c r="I5222" i="1"/>
  <c r="I5218" i="1"/>
  <c r="I5214" i="1"/>
  <c r="I5210" i="1"/>
  <c r="I5206" i="1"/>
  <c r="I5074" i="1"/>
  <c r="I5070" i="1"/>
  <c r="I5066" i="1"/>
  <c r="I5062" i="1"/>
  <c r="I5058" i="1"/>
  <c r="I5054" i="1"/>
  <c r="I5050" i="1"/>
  <c r="I5046" i="1"/>
  <c r="I5042" i="1"/>
  <c r="I5038" i="1"/>
  <c r="I5034" i="1"/>
  <c r="I5030" i="1"/>
  <c r="I5026" i="1"/>
  <c r="I5022" i="1"/>
  <c r="I5018" i="1"/>
  <c r="I5014" i="1"/>
  <c r="I5010" i="1"/>
  <c r="I5006" i="1"/>
  <c r="I5002" i="1"/>
  <c r="I4998" i="1"/>
  <c r="I4994" i="1"/>
  <c r="I4990" i="1"/>
  <c r="I4986" i="1"/>
  <c r="I4982" i="1"/>
  <c r="I4978" i="1"/>
  <c r="I4974" i="1"/>
  <c r="I4970" i="1"/>
  <c r="I4966" i="1"/>
  <c r="I4962" i="1"/>
  <c r="I4958" i="1"/>
  <c r="I4954" i="1"/>
  <c r="I4950" i="1"/>
  <c r="I4946" i="1"/>
  <c r="I4942" i="1"/>
  <c r="I4938" i="1"/>
  <c r="I4934" i="1"/>
  <c r="I4930" i="1"/>
  <c r="I4926" i="1"/>
  <c r="I4922" i="1"/>
  <c r="I4918" i="1"/>
  <c r="I4914" i="1"/>
  <c r="I4910" i="1"/>
  <c r="I4906" i="1"/>
  <c r="I4902" i="1"/>
  <c r="I4898" i="1"/>
  <c r="I4894" i="1"/>
  <c r="I4890" i="1"/>
  <c r="I4886" i="1"/>
  <c r="I4882" i="1"/>
  <c r="I4878" i="1"/>
  <c r="I4874" i="1"/>
  <c r="I4870" i="1"/>
  <c r="I4866" i="1"/>
  <c r="I4862" i="1"/>
  <c r="I4858" i="1"/>
  <c r="I4854" i="1"/>
  <c r="I4850" i="1"/>
  <c r="I4846" i="1"/>
  <c r="I4842" i="1"/>
  <c r="I3819" i="1"/>
  <c r="I3815" i="1"/>
  <c r="I3808" i="1"/>
  <c r="I3804" i="1"/>
  <c r="I3800" i="1"/>
  <c r="I3796" i="1"/>
  <c r="I3792" i="1"/>
  <c r="I3788" i="1"/>
  <c r="I3784" i="1"/>
  <c r="I3780" i="1"/>
  <c r="I3776" i="1"/>
  <c r="I3772" i="1"/>
  <c r="I3768" i="1"/>
  <c r="I3764" i="1"/>
  <c r="I3760" i="1"/>
  <c r="I3756" i="1"/>
  <c r="I3752" i="1"/>
  <c r="I3748" i="1"/>
  <c r="I3744" i="1"/>
  <c r="I3740" i="1"/>
  <c r="I3736" i="1"/>
  <c r="I3732" i="1"/>
  <c r="I3728" i="1"/>
  <c r="I3724" i="1"/>
  <c r="I3720" i="1"/>
  <c r="I3716" i="1"/>
  <c r="I3712" i="1"/>
  <c r="I3708" i="1"/>
  <c r="I3704" i="1"/>
  <c r="I3700" i="1"/>
  <c r="I3696" i="1"/>
  <c r="I3692" i="1"/>
  <c r="I3688" i="1"/>
  <c r="I3684" i="1"/>
  <c r="I3680" i="1"/>
  <c r="I3676" i="1"/>
  <c r="I3672" i="1"/>
  <c r="I3668" i="1"/>
  <c r="I3664" i="1"/>
  <c r="I3660" i="1"/>
  <c r="I3656" i="1"/>
  <c r="I3652" i="1"/>
  <c r="I3648" i="1"/>
  <c r="I3644" i="1"/>
  <c r="I3640" i="1"/>
  <c r="I3636" i="1"/>
  <c r="I3632" i="1"/>
  <c r="I3628" i="1"/>
  <c r="I3624" i="1"/>
  <c r="I3620" i="1"/>
  <c r="I3616" i="1"/>
  <c r="I3612" i="1"/>
  <c r="I3608" i="1"/>
  <c r="I3604" i="1"/>
  <c r="I3600" i="1"/>
  <c r="I3596" i="1"/>
  <c r="I3592" i="1"/>
  <c r="I3588" i="1"/>
  <c r="I3584" i="1"/>
  <c r="I3580" i="1"/>
  <c r="I3576" i="1"/>
  <c r="I3572" i="1"/>
  <c r="I3568" i="1"/>
  <c r="I3564" i="1"/>
  <c r="I3560" i="1"/>
  <c r="I3556" i="1"/>
  <c r="I3552" i="1"/>
  <c r="I3548" i="1"/>
  <c r="I3544" i="1"/>
  <c r="I3540" i="1"/>
  <c r="I3536" i="1"/>
  <c r="I3532" i="1"/>
  <c r="I3528" i="1"/>
  <c r="I3524" i="1"/>
  <c r="I3520" i="1"/>
  <c r="I3516" i="1"/>
  <c r="I3512" i="1"/>
  <c r="I3508" i="1"/>
  <c r="I3504" i="1"/>
  <c r="I3500" i="1"/>
  <c r="I3496" i="1"/>
  <c r="I3492" i="1"/>
  <c r="I3488" i="1"/>
  <c r="I3484" i="1"/>
  <c r="I3480" i="1"/>
  <c r="I3476" i="1"/>
  <c r="I3472" i="1"/>
  <c r="I3468" i="1"/>
  <c r="I3464" i="1"/>
  <c r="I3460" i="1"/>
  <c r="I3456" i="1"/>
  <c r="I3452" i="1"/>
  <c r="I3448" i="1"/>
  <c r="I3444" i="1"/>
  <c r="I3440" i="1"/>
  <c r="I3436" i="1"/>
  <c r="I3432" i="1"/>
  <c r="I3428" i="1"/>
  <c r="I3424" i="1"/>
  <c r="I3420" i="1"/>
  <c r="I3416" i="1"/>
  <c r="I3412" i="1"/>
  <c r="I3408" i="1"/>
  <c r="I3404" i="1"/>
  <c r="I3400" i="1"/>
  <c r="I3396" i="1"/>
  <c r="I3392" i="1"/>
  <c r="I3388" i="1"/>
  <c r="I3384" i="1"/>
  <c r="I3380" i="1"/>
  <c r="I3376" i="1"/>
  <c r="I3372" i="1"/>
  <c r="I3368" i="1"/>
  <c r="I3364" i="1"/>
  <c r="I3360" i="1"/>
  <c r="I3356" i="1"/>
  <c r="I3352" i="1"/>
  <c r="I3348" i="1"/>
  <c r="I3344" i="1"/>
  <c r="I3340" i="1"/>
  <c r="I3336" i="1"/>
  <c r="I3332" i="1"/>
  <c r="I3328" i="1"/>
  <c r="I3324" i="1"/>
  <c r="I3320" i="1"/>
  <c r="I3316" i="1"/>
  <c r="I3312" i="1"/>
  <c r="I3308" i="1"/>
  <c r="I3304" i="1"/>
  <c r="I3300" i="1"/>
  <c r="I3296" i="1"/>
  <c r="I3292" i="1"/>
  <c r="I3288" i="1"/>
  <c r="I3284" i="1"/>
  <c r="I3280" i="1"/>
  <c r="I3276" i="1"/>
  <c r="I3272" i="1"/>
  <c r="I3268" i="1"/>
  <c r="I3264" i="1"/>
  <c r="I3260" i="1"/>
  <c r="I3256" i="1"/>
  <c r="I3252" i="1"/>
  <c r="I3248" i="1"/>
  <c r="I3244" i="1"/>
  <c r="I3240" i="1"/>
  <c r="I3236" i="1"/>
  <c r="I3232" i="1"/>
  <c r="I3228" i="1"/>
  <c r="I3224" i="1"/>
  <c r="I3220" i="1"/>
  <c r="I3216" i="1"/>
  <c r="I3212" i="1"/>
  <c r="I688" i="1"/>
  <c r="I684" i="1"/>
  <c r="I680" i="1"/>
  <c r="I676" i="1"/>
  <c r="I672" i="1"/>
  <c r="I668" i="1"/>
  <c r="I664" i="1"/>
  <c r="I660" i="1"/>
  <c r="I656" i="1"/>
  <c r="I652" i="1"/>
  <c r="I648" i="1"/>
  <c r="I644" i="1"/>
  <c r="I640" i="1"/>
  <c r="I636" i="1"/>
  <c r="I632" i="1"/>
  <c r="I628" i="1"/>
  <c r="I624" i="1"/>
  <c r="I620" i="1"/>
  <c r="I616" i="1"/>
  <c r="I612" i="1"/>
  <c r="I608" i="1"/>
  <c r="I604" i="1"/>
  <c r="I600" i="1"/>
  <c r="I596" i="1"/>
  <c r="I592" i="1"/>
  <c r="I588" i="1"/>
  <c r="I584" i="1"/>
  <c r="I580" i="1"/>
  <c r="I576" i="1"/>
  <c r="I572" i="1"/>
  <c r="I568" i="1"/>
  <c r="I564" i="1"/>
  <c r="I560" i="1"/>
  <c r="I556" i="1"/>
  <c r="I552" i="1"/>
  <c r="I548" i="1"/>
  <c r="I544" i="1"/>
  <c r="I540" i="1"/>
  <c r="I536" i="1"/>
  <c r="I532" i="1"/>
  <c r="I528" i="1"/>
  <c r="I524" i="1"/>
  <c r="I520" i="1"/>
  <c r="I516" i="1"/>
  <c r="I512" i="1"/>
  <c r="I508" i="1"/>
  <c r="I504" i="1"/>
  <c r="I500" i="1"/>
  <c r="I496" i="1"/>
  <c r="I492" i="1"/>
  <c r="I488" i="1"/>
  <c r="I484" i="1"/>
  <c r="I480" i="1"/>
  <c r="I476" i="1"/>
  <c r="I472" i="1"/>
  <c r="I468" i="1"/>
  <c r="I464" i="1"/>
  <c r="I460" i="1"/>
  <c r="I456" i="1"/>
  <c r="I452" i="1"/>
  <c r="I448" i="1"/>
  <c r="I444" i="1"/>
  <c r="I440" i="1"/>
  <c r="I436" i="1"/>
  <c r="I432" i="1"/>
  <c r="I428" i="1"/>
  <c r="I424" i="1"/>
  <c r="I420" i="1"/>
  <c r="I416" i="1"/>
  <c r="I412" i="1"/>
  <c r="I408" i="1"/>
  <c r="I404" i="1"/>
  <c r="I400" i="1"/>
  <c r="I396" i="1"/>
  <c r="I392" i="1"/>
  <c r="I388" i="1"/>
  <c r="I384" i="1"/>
  <c r="I380" i="1"/>
  <c r="I376" i="1"/>
  <c r="I372" i="1"/>
  <c r="I368" i="1"/>
  <c r="I364" i="1"/>
  <c r="I360" i="1"/>
  <c r="I356" i="1"/>
  <c r="I352" i="1"/>
  <c r="I4838" i="1"/>
  <c r="I4834" i="1"/>
  <c r="I4830" i="1"/>
  <c r="I4826" i="1"/>
  <c r="I4822" i="1"/>
  <c r="I4818" i="1"/>
  <c r="I4814" i="1"/>
  <c r="I4810" i="1"/>
  <c r="I4806" i="1"/>
  <c r="I4802" i="1"/>
  <c r="I4798" i="1"/>
  <c r="I4794" i="1"/>
  <c r="I4790" i="1"/>
  <c r="I4787" i="1"/>
  <c r="I4783" i="1"/>
  <c r="I4779" i="1"/>
  <c r="I4775" i="1"/>
  <c r="I4771" i="1"/>
  <c r="I4767" i="1"/>
  <c r="I4763" i="1"/>
  <c r="I4759" i="1"/>
  <c r="I4755" i="1"/>
  <c r="I4751" i="1"/>
  <c r="I4747" i="1"/>
  <c r="I4743" i="1"/>
  <c r="I4739" i="1"/>
  <c r="I4735" i="1"/>
  <c r="I4731" i="1"/>
  <c r="I4727" i="1"/>
  <c r="I4723" i="1"/>
  <c r="I4719" i="1"/>
  <c r="I4715" i="1"/>
  <c r="I4711" i="1"/>
  <c r="I4707" i="1"/>
  <c r="I4703" i="1"/>
  <c r="I4699" i="1"/>
  <c r="I4695" i="1"/>
  <c r="I4691" i="1"/>
  <c r="I4687" i="1"/>
  <c r="I4683" i="1"/>
  <c r="I4679" i="1"/>
  <c r="I4675" i="1"/>
  <c r="I4671" i="1"/>
  <c r="I4667" i="1"/>
  <c r="I4663" i="1"/>
  <c r="I4659" i="1"/>
  <c r="I4655" i="1"/>
  <c r="I4651" i="1"/>
  <c r="I4647" i="1"/>
  <c r="I4643" i="1"/>
  <c r="I4639" i="1"/>
  <c r="I4635" i="1"/>
  <c r="I4631" i="1"/>
  <c r="I4627" i="1"/>
  <c r="I4623" i="1"/>
  <c r="I4619" i="1"/>
  <c r="I4615" i="1"/>
  <c r="I4611" i="1"/>
  <c r="I4607" i="1"/>
  <c r="I4595" i="1"/>
  <c r="I4591" i="1"/>
  <c r="I4587" i="1"/>
  <c r="I4583" i="1"/>
  <c r="I4579" i="1"/>
  <c r="I4575" i="1"/>
  <c r="I4571" i="1"/>
  <c r="I4567" i="1"/>
  <c r="I4563" i="1"/>
  <c r="I4559" i="1"/>
  <c r="I4555" i="1"/>
  <c r="I4551" i="1"/>
  <c r="I4547" i="1"/>
  <c r="I4543" i="1"/>
  <c r="I4539" i="1"/>
  <c r="I4535" i="1"/>
  <c r="I4531" i="1"/>
  <c r="I4527" i="1"/>
  <c r="I4523" i="1"/>
  <c r="I4519" i="1"/>
  <c r="I4515" i="1"/>
  <c r="I4511" i="1"/>
  <c r="I4507" i="1"/>
  <c r="I4503" i="1"/>
  <c r="I4499" i="1"/>
  <c r="I4495" i="1"/>
  <c r="I4491" i="1"/>
  <c r="I4487" i="1"/>
  <c r="I4483" i="1"/>
  <c r="I4479" i="1"/>
  <c r="I3208" i="1"/>
  <c r="I3204" i="1"/>
  <c r="I3200" i="1"/>
  <c r="I3196" i="1"/>
  <c r="I3192" i="1"/>
  <c r="I3188" i="1"/>
  <c r="I3184" i="1"/>
  <c r="I3180" i="1"/>
  <c r="I3176" i="1"/>
  <c r="I3172" i="1"/>
  <c r="I3168" i="1"/>
  <c r="I3164" i="1"/>
  <c r="I3160" i="1"/>
  <c r="I3156" i="1"/>
  <c r="I3152" i="1"/>
  <c r="I3148" i="1"/>
  <c r="I3144" i="1"/>
  <c r="I3140" i="1"/>
  <c r="I3136" i="1"/>
  <c r="I3132" i="1"/>
  <c r="I3128" i="1"/>
  <c r="I3124" i="1"/>
  <c r="I3120" i="1"/>
  <c r="I3116" i="1"/>
  <c r="I3112" i="1"/>
  <c r="I3108" i="1"/>
  <c r="I3104" i="1"/>
  <c r="I3100" i="1"/>
  <c r="I3096" i="1"/>
  <c r="I3092" i="1"/>
  <c r="I3088" i="1"/>
  <c r="I3084" i="1"/>
  <c r="I3080" i="1"/>
  <c r="I3076" i="1"/>
  <c r="I3072" i="1"/>
  <c r="I3068" i="1"/>
  <c r="I3064" i="1"/>
  <c r="I3060" i="1"/>
  <c r="I3056" i="1"/>
  <c r="I3052" i="1"/>
  <c r="I3048" i="1"/>
  <c r="I3044" i="1"/>
  <c r="I3040" i="1"/>
  <c r="I3036" i="1"/>
  <c r="I3032" i="1"/>
  <c r="I3028" i="1"/>
  <c r="I3024" i="1"/>
  <c r="I3020" i="1"/>
  <c r="I3016" i="1"/>
  <c r="I3012" i="1"/>
  <c r="I3008" i="1"/>
  <c r="I3004" i="1"/>
  <c r="I3000" i="1"/>
  <c r="I2996" i="1"/>
  <c r="I2992" i="1"/>
  <c r="I2988" i="1"/>
  <c r="I2984" i="1"/>
  <c r="I2980" i="1"/>
  <c r="I2976" i="1"/>
  <c r="I2972" i="1"/>
  <c r="I2968" i="1"/>
  <c r="I2964" i="1"/>
  <c r="I2960" i="1"/>
  <c r="I2956" i="1"/>
  <c r="I2952" i="1"/>
  <c r="I2948" i="1"/>
  <c r="I2944" i="1"/>
  <c r="I2940" i="1"/>
  <c r="I2936" i="1"/>
  <c r="I2932" i="1"/>
  <c r="I2928" i="1"/>
  <c r="I2924" i="1"/>
  <c r="I2920" i="1"/>
  <c r="I2916" i="1"/>
  <c r="I2912" i="1"/>
  <c r="I2908" i="1"/>
  <c r="I2904" i="1"/>
  <c r="I2900" i="1"/>
  <c r="I2896" i="1"/>
  <c r="I2892" i="1"/>
  <c r="I2888" i="1"/>
  <c r="I2884" i="1"/>
  <c r="I2880" i="1"/>
  <c r="I2876" i="1"/>
  <c r="I2872" i="1"/>
  <c r="I348" i="1"/>
  <c r="I344" i="1"/>
  <c r="I340" i="1"/>
  <c r="I336" i="1"/>
  <c r="I324" i="1"/>
  <c r="I320" i="1"/>
  <c r="I316" i="1"/>
  <c r="I312" i="1"/>
  <c r="I308" i="1"/>
  <c r="I304" i="1"/>
  <c r="I300" i="1"/>
  <c r="I296" i="1"/>
  <c r="I292" i="1"/>
  <c r="I288" i="1"/>
  <c r="I284" i="1"/>
  <c r="I280" i="1"/>
  <c r="I276" i="1"/>
  <c r="I272" i="1"/>
  <c r="I268" i="1"/>
  <c r="I264" i="1"/>
  <c r="I260" i="1"/>
  <c r="I256" i="1"/>
  <c r="I252" i="1"/>
  <c r="I248" i="1"/>
  <c r="I244" i="1"/>
  <c r="I240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60" i="1"/>
  <c r="I156" i="1"/>
  <c r="I152" i="1"/>
  <c r="I148" i="1"/>
  <c r="I144" i="1"/>
  <c r="I140" i="1"/>
  <c r="I136" i="1"/>
  <c r="I132" i="1"/>
  <c r="I128" i="1"/>
  <c r="I124" i="1"/>
  <c r="I120" i="1"/>
  <c r="I116" i="1"/>
  <c r="I112" i="1"/>
  <c r="I108" i="1"/>
  <c r="I104" i="1"/>
  <c r="I100" i="1"/>
  <c r="I96" i="1"/>
  <c r="I92" i="1"/>
  <c r="I88" i="1"/>
  <c r="I84" i="1"/>
  <c r="I80" i="1"/>
  <c r="I76" i="1"/>
  <c r="I72" i="1"/>
  <c r="I68" i="1"/>
  <c r="I64" i="1"/>
  <c r="I60" i="1"/>
  <c r="I56" i="1"/>
  <c r="I52" i="1"/>
  <c r="I48" i="1"/>
  <c r="I44" i="1"/>
  <c r="I40" i="1"/>
  <c r="I36" i="1"/>
  <c r="I32" i="1"/>
  <c r="I28" i="1"/>
  <c r="I24" i="1"/>
  <c r="I20" i="1"/>
  <c r="I16" i="1"/>
  <c r="I12" i="1"/>
  <c r="I8" i="1"/>
  <c r="I4" i="1"/>
  <c r="I4475" i="1"/>
  <c r="I4471" i="1"/>
  <c r="I4467" i="1"/>
  <c r="I4463" i="1"/>
  <c r="I4459" i="1"/>
  <c r="I4455" i="1"/>
  <c r="I4451" i="1"/>
  <c r="I4448" i="1"/>
  <c r="I4444" i="1"/>
  <c r="I4440" i="1"/>
  <c r="I4436" i="1"/>
  <c r="I4432" i="1"/>
  <c r="I4428" i="1"/>
  <c r="I4424" i="1"/>
  <c r="I4420" i="1"/>
  <c r="I4416" i="1"/>
  <c r="I4412" i="1"/>
  <c r="I4408" i="1"/>
  <c r="I4404" i="1"/>
  <c r="I4400" i="1"/>
  <c r="I4396" i="1"/>
  <c r="I4392" i="1"/>
  <c r="I4388" i="1"/>
  <c r="I4384" i="1"/>
  <c r="I4380" i="1"/>
  <c r="I4376" i="1"/>
  <c r="I4372" i="1"/>
  <c r="I4368" i="1"/>
  <c r="I4364" i="1"/>
  <c r="I4360" i="1"/>
  <c r="I4356" i="1"/>
  <c r="I4352" i="1"/>
  <c r="I4348" i="1"/>
  <c r="I4344" i="1"/>
  <c r="I4340" i="1"/>
  <c r="I4336" i="1"/>
  <c r="I4332" i="1"/>
  <c r="I4328" i="1"/>
  <c r="I4324" i="1"/>
  <c r="I4320" i="1"/>
  <c r="I4316" i="1"/>
  <c r="I4312" i="1"/>
  <c r="I4308" i="1"/>
  <c r="I4304" i="1"/>
  <c r="I4300" i="1"/>
  <c r="I4296" i="1"/>
  <c r="I4292" i="1"/>
  <c r="I4288" i="1"/>
  <c r="I4284" i="1"/>
  <c r="I4280" i="1"/>
  <c r="I4276" i="1"/>
  <c r="I4272" i="1"/>
  <c r="I4268" i="1"/>
  <c r="I4264" i="1"/>
  <c r="I4186" i="1"/>
  <c r="I4182" i="1"/>
  <c r="I4178" i="1"/>
  <c r="I4174" i="1"/>
  <c r="I4170" i="1"/>
  <c r="I4166" i="1"/>
  <c r="I4162" i="1"/>
  <c r="I4155" i="1"/>
  <c r="I4151" i="1"/>
  <c r="I4147" i="1"/>
  <c r="I4143" i="1"/>
  <c r="I4139" i="1"/>
  <c r="I4135" i="1"/>
  <c r="I4131" i="1"/>
  <c r="I4127" i="1"/>
  <c r="I4123" i="1"/>
  <c r="I4119" i="1"/>
  <c r="I4115" i="1"/>
  <c r="I4111" i="1"/>
  <c r="I4107" i="1"/>
  <c r="I4103" i="1"/>
  <c r="I4099" i="1"/>
  <c r="I4095" i="1"/>
  <c r="I4091" i="1"/>
  <c r="I4087" i="1"/>
  <c r="I4083" i="1"/>
  <c r="I4079" i="1"/>
  <c r="I4075" i="1"/>
  <c r="I4071" i="1"/>
  <c r="I4067" i="1"/>
  <c r="I4063" i="1"/>
  <c r="I4059" i="1"/>
  <c r="I4055" i="1"/>
  <c r="I4052" i="1"/>
  <c r="I4048" i="1"/>
  <c r="I4044" i="1"/>
  <c r="I4040" i="1"/>
  <c r="I4036" i="1"/>
  <c r="I4032" i="1"/>
  <c r="I4028" i="1"/>
  <c r="I4024" i="1"/>
  <c r="I4020" i="1"/>
  <c r="I4016" i="1"/>
  <c r="I4012" i="1"/>
  <c r="I4008" i="1"/>
  <c r="I4004" i="1"/>
  <c r="I4000" i="1"/>
  <c r="I3996" i="1"/>
  <c r="I3992" i="1"/>
  <c r="I3985" i="1"/>
  <c r="I3981" i="1"/>
  <c r="I2868" i="1"/>
  <c r="I2864" i="1"/>
  <c r="I2860" i="1"/>
  <c r="I2856" i="1"/>
  <c r="I2848" i="1"/>
  <c r="I2844" i="1"/>
  <c r="I2840" i="1"/>
  <c r="I2836" i="1"/>
  <c r="I2832" i="1"/>
  <c r="I2828" i="1"/>
  <c r="I2824" i="1"/>
  <c r="I2820" i="1"/>
  <c r="I2815" i="1"/>
  <c r="I2811" i="1"/>
  <c r="I2807" i="1"/>
  <c r="I2803" i="1"/>
  <c r="I2799" i="1"/>
  <c r="I2795" i="1"/>
  <c r="I2791" i="1"/>
  <c r="I2787" i="1"/>
  <c r="I2783" i="1"/>
  <c r="I2779" i="1"/>
  <c r="I2775" i="1"/>
  <c r="I2771" i="1"/>
  <c r="I2767" i="1"/>
  <c r="I2763" i="1"/>
  <c r="I2759" i="1"/>
  <c r="I2755" i="1"/>
  <c r="I2751" i="1"/>
  <c r="I2747" i="1"/>
  <c r="I2743" i="1"/>
  <c r="I2739" i="1"/>
  <c r="I2735" i="1"/>
  <c r="I2731" i="1"/>
  <c r="I2727" i="1"/>
  <c r="I2723" i="1"/>
  <c r="I2719" i="1"/>
  <c r="I2715" i="1"/>
  <c r="I2711" i="1"/>
  <c r="I2707" i="1"/>
  <c r="I2703" i="1"/>
  <c r="I2699" i="1"/>
  <c r="I2695" i="1"/>
  <c r="I2691" i="1"/>
  <c r="I2687" i="1"/>
  <c r="I2683" i="1"/>
  <c r="I2679" i="1"/>
  <c r="I2675" i="1"/>
  <c r="I2671" i="1"/>
  <c r="I2667" i="1"/>
  <c r="I2663" i="1"/>
  <c r="I2659" i="1"/>
  <c r="I2655" i="1"/>
  <c r="I2615" i="1"/>
  <c r="I3977" i="1"/>
  <c r="I3973" i="1"/>
  <c r="I3969" i="1"/>
  <c r="I3965" i="1"/>
  <c r="I3961" i="1"/>
  <c r="I3957" i="1"/>
  <c r="I3953" i="1"/>
  <c r="I3949" i="1"/>
  <c r="I3945" i="1"/>
  <c r="I3941" i="1"/>
  <c r="I3937" i="1"/>
  <c r="I3933" i="1"/>
  <c r="I3929" i="1"/>
  <c r="I3925" i="1"/>
  <c r="I3921" i="1"/>
  <c r="I3917" i="1"/>
  <c r="I3913" i="1"/>
  <c r="I3906" i="1"/>
  <c r="I3902" i="1"/>
  <c r="I3898" i="1"/>
  <c r="I3895" i="1"/>
  <c r="I3891" i="1"/>
  <c r="I3887" i="1"/>
  <c r="I3883" i="1"/>
  <c r="I3879" i="1"/>
  <c r="I3875" i="1"/>
  <c r="I3871" i="1"/>
  <c r="I3867" i="1"/>
  <c r="I3863" i="1"/>
  <c r="I3859" i="1"/>
  <c r="I3855" i="1"/>
  <c r="I3851" i="1"/>
  <c r="I3847" i="1"/>
  <c r="I3840" i="1"/>
  <c r="I3836" i="1"/>
  <c r="I3832" i="1"/>
  <c r="I3828" i="1"/>
  <c r="I3824" i="1"/>
  <c r="I3820" i="1"/>
  <c r="I3816" i="1"/>
  <c r="I3812" i="1"/>
  <c r="I3809" i="1"/>
  <c r="I3805" i="1"/>
  <c r="I3797" i="1"/>
  <c r="I3793" i="1"/>
  <c r="I3789" i="1"/>
  <c r="I3785" i="1"/>
  <c r="I3781" i="1"/>
  <c r="I3777" i="1"/>
  <c r="I3773" i="1"/>
  <c r="I3769" i="1"/>
  <c r="I3765" i="1"/>
  <c r="I3761" i="1"/>
  <c r="I3757" i="1"/>
  <c r="I3753" i="1"/>
  <c r="I3749" i="1"/>
  <c r="I3745" i="1"/>
  <c r="I3741" i="1"/>
  <c r="I3737" i="1"/>
  <c r="I3709" i="1"/>
  <c r="I3705" i="1"/>
  <c r="I3701" i="1"/>
  <c r="I3697" i="1"/>
  <c r="I3693" i="1"/>
  <c r="I3689" i="1"/>
  <c r="I3685" i="1"/>
  <c r="I3681" i="1"/>
  <c r="I3677" i="1"/>
  <c r="I3673" i="1"/>
  <c r="I3669" i="1"/>
  <c r="I3665" i="1"/>
  <c r="I3661" i="1"/>
  <c r="I3657" i="1"/>
  <c r="I3653" i="1"/>
  <c r="I3649" i="1"/>
  <c r="I3645" i="1"/>
  <c r="I3641" i="1"/>
  <c r="I3637" i="1"/>
  <c r="I3633" i="1"/>
  <c r="I3629" i="1"/>
  <c r="I3625" i="1"/>
  <c r="I3621" i="1"/>
  <c r="I3617" i="1"/>
  <c r="I3613" i="1"/>
  <c r="I3609" i="1"/>
  <c r="I3605" i="1"/>
  <c r="I3601" i="1"/>
  <c r="I3597" i="1"/>
  <c r="I3593" i="1"/>
  <c r="I3589" i="1"/>
  <c r="I3585" i="1"/>
  <c r="I3581" i="1"/>
  <c r="I3577" i="1"/>
  <c r="I3573" i="1"/>
  <c r="I3569" i="1"/>
  <c r="I3565" i="1"/>
  <c r="I3561" i="1"/>
  <c r="I5203" i="1"/>
  <c r="I5199" i="1"/>
  <c r="I5195" i="1"/>
  <c r="I5191" i="1"/>
  <c r="I5187" i="1"/>
  <c r="I5183" i="1"/>
  <c r="I5179" i="1"/>
  <c r="I5175" i="1"/>
  <c r="I5171" i="1"/>
  <c r="I5167" i="1"/>
  <c r="I5163" i="1"/>
  <c r="I5159" i="1"/>
  <c r="I5155" i="1"/>
  <c r="I5151" i="1"/>
  <c r="I5147" i="1"/>
  <c r="I5143" i="1"/>
  <c r="I5139" i="1"/>
  <c r="I5135" i="1"/>
  <c r="I5131" i="1"/>
  <c r="I5127" i="1"/>
  <c r="I5123" i="1"/>
  <c r="I5119" i="1"/>
  <c r="I5115" i="1"/>
  <c r="I5111" i="1"/>
  <c r="I5107" i="1"/>
  <c r="I5103" i="1"/>
  <c r="I5099" i="1"/>
  <c r="I5095" i="1"/>
  <c r="I5091" i="1"/>
  <c r="I5087" i="1"/>
  <c r="I5083" i="1"/>
  <c r="I5079" i="1"/>
  <c r="I4600" i="1"/>
  <c r="I3802" i="1"/>
  <c r="I3734" i="1"/>
  <c r="I3730" i="1"/>
  <c r="I3726" i="1"/>
  <c r="I3722" i="1"/>
  <c r="I3718" i="1"/>
  <c r="I3714" i="1"/>
  <c r="I1484" i="1"/>
  <c r="I1480" i="1"/>
  <c r="I1476" i="1"/>
  <c r="I1472" i="1"/>
  <c r="I1468" i="1"/>
  <c r="I1004" i="1"/>
  <c r="I1000" i="1"/>
  <c r="I996" i="1"/>
  <c r="I992" i="1"/>
  <c r="I988" i="1"/>
  <c r="I984" i="1"/>
  <c r="I980" i="1"/>
  <c r="I976" i="1"/>
  <c r="I972" i="1"/>
  <c r="I968" i="1"/>
  <c r="I964" i="1"/>
  <c r="I960" i="1"/>
  <c r="I956" i="1"/>
  <c r="I952" i="1"/>
  <c r="I948" i="1"/>
  <c r="I944" i="1"/>
  <c r="I940" i="1"/>
  <c r="I936" i="1"/>
  <c r="I932" i="1"/>
  <c r="I928" i="1"/>
  <c r="I924" i="1"/>
  <c r="I920" i="1"/>
  <c r="I916" i="1"/>
  <c r="I912" i="1"/>
  <c r="I908" i="1"/>
  <c r="I904" i="1"/>
  <c r="I900" i="1"/>
  <c r="I896" i="1"/>
  <c r="I892" i="1"/>
  <c r="I888" i="1"/>
  <c r="I884" i="1"/>
  <c r="I880" i="1"/>
  <c r="I876" i="1"/>
  <c r="I872" i="1"/>
  <c r="I868" i="1"/>
  <c r="I864" i="1"/>
  <c r="I860" i="1"/>
  <c r="I856" i="1"/>
  <c r="I332" i="1"/>
  <c r="I328" i="1"/>
  <c r="I7278" i="1"/>
  <c r="I7274" i="1"/>
  <c r="I7270" i="1"/>
  <c r="I7266" i="1"/>
  <c r="I7262" i="1"/>
  <c r="I7258" i="1"/>
  <c r="I7254" i="1"/>
  <c r="I7250" i="1"/>
  <c r="I7246" i="1"/>
  <c r="I7242" i="1"/>
  <c r="I7238" i="1"/>
  <c r="I6850" i="1"/>
  <c r="I5650" i="1"/>
  <c r="I5646" i="1"/>
  <c r="I5642" i="1"/>
  <c r="I5638" i="1"/>
  <c r="I5634" i="1"/>
  <c r="I5630" i="1"/>
  <c r="I5626" i="1"/>
  <c r="I5622" i="1"/>
  <c r="I5202" i="1"/>
  <c r="I5198" i="1"/>
  <c r="I5194" i="1"/>
  <c r="I5190" i="1"/>
  <c r="I5186" i="1"/>
  <c r="I5182" i="1"/>
  <c r="I5178" i="1"/>
  <c r="I5174" i="1"/>
  <c r="I5170" i="1"/>
  <c r="I5166" i="1"/>
  <c r="I5162" i="1"/>
  <c r="I5158" i="1"/>
  <c r="I5154" i="1"/>
  <c r="I5150" i="1"/>
  <c r="I5146" i="1"/>
  <c r="I5142" i="1"/>
  <c r="I5138" i="1"/>
  <c r="I5134" i="1"/>
  <c r="I5130" i="1"/>
  <c r="I5126" i="1"/>
  <c r="I5122" i="1"/>
  <c r="I5118" i="1"/>
  <c r="I5114" i="1"/>
  <c r="I5110" i="1"/>
  <c r="I5106" i="1"/>
  <c r="I5102" i="1"/>
  <c r="I5098" i="1"/>
  <c r="I5094" i="1"/>
  <c r="I5090" i="1"/>
  <c r="I5086" i="1"/>
  <c r="I5082" i="1"/>
  <c r="I5078" i="1"/>
  <c r="I4603" i="1"/>
  <c r="I4599" i="1"/>
  <c r="I4260" i="1"/>
  <c r="I4254" i="1"/>
  <c r="I4250" i="1"/>
  <c r="I4246" i="1"/>
  <c r="I4242" i="1"/>
  <c r="I4238" i="1"/>
  <c r="I4234" i="1"/>
  <c r="I4230" i="1"/>
  <c r="I4226" i="1"/>
  <c r="I4222" i="1"/>
  <c r="I4218" i="1"/>
  <c r="I4214" i="1"/>
  <c r="I4210" i="1"/>
  <c r="I4206" i="1"/>
  <c r="I4202" i="1"/>
  <c r="I4198" i="1"/>
  <c r="I4194" i="1"/>
  <c r="I4190" i="1"/>
  <c r="I3801" i="1"/>
  <c r="I3733" i="1"/>
  <c r="I3729" i="1"/>
  <c r="I3725" i="1"/>
  <c r="I3721" i="1"/>
  <c r="I3717" i="1"/>
  <c r="I3713" i="1"/>
  <c r="I2852" i="1"/>
  <c r="I2651" i="1"/>
  <c r="I2647" i="1"/>
  <c r="I2643" i="1"/>
  <c r="I2639" i="1"/>
  <c r="I2635" i="1"/>
  <c r="I2631" i="1"/>
  <c r="I2627" i="1"/>
  <c r="I2623" i="1"/>
  <c r="I2619" i="1"/>
  <c r="I2611" i="1"/>
  <c r="I2607" i="1"/>
  <c r="I2604" i="1"/>
  <c r="I2600" i="1"/>
  <c r="I2596" i="1"/>
  <c r="I2592" i="1"/>
  <c r="I2588" i="1"/>
  <c r="I2584" i="1"/>
  <c r="I2580" i="1"/>
  <c r="I2576" i="1"/>
  <c r="I2572" i="1"/>
  <c r="I2565" i="1"/>
  <c r="I2561" i="1"/>
  <c r="I2557" i="1"/>
  <c r="I2553" i="1"/>
  <c r="I2549" i="1"/>
  <c r="I2545" i="1"/>
  <c r="I3557" i="1"/>
  <c r="I3553" i="1"/>
  <c r="I3549" i="1"/>
  <c r="I3545" i="1"/>
  <c r="I3541" i="1"/>
  <c r="I3537" i="1"/>
  <c r="I3533" i="1"/>
  <c r="I3529" i="1"/>
  <c r="I3525" i="1"/>
  <c r="I3521" i="1"/>
  <c r="I3517" i="1"/>
  <c r="I3513" i="1"/>
  <c r="I3509" i="1"/>
  <c r="I3505" i="1"/>
  <c r="I3501" i="1"/>
  <c r="I3497" i="1"/>
  <c r="I3493" i="1"/>
  <c r="I3489" i="1"/>
  <c r="I3485" i="1"/>
  <c r="I3481" i="1"/>
  <c r="I3477" i="1"/>
  <c r="I3473" i="1"/>
  <c r="I3469" i="1"/>
  <c r="I3465" i="1"/>
  <c r="I3461" i="1"/>
  <c r="I3457" i="1"/>
  <c r="I3453" i="1"/>
  <c r="I3449" i="1"/>
  <c r="I3445" i="1"/>
  <c r="I3441" i="1"/>
  <c r="I3437" i="1"/>
  <c r="I3433" i="1"/>
  <c r="I3429" i="1"/>
  <c r="I3425" i="1"/>
  <c r="I3421" i="1"/>
  <c r="I3417" i="1"/>
  <c r="I3413" i="1"/>
  <c r="I3409" i="1"/>
  <c r="I3405" i="1"/>
  <c r="I3401" i="1"/>
  <c r="I3397" i="1"/>
  <c r="I3393" i="1"/>
  <c r="I3389" i="1"/>
  <c r="I3385" i="1"/>
  <c r="I3381" i="1"/>
  <c r="I3377" i="1"/>
  <c r="I3373" i="1"/>
  <c r="I3369" i="1"/>
  <c r="I3365" i="1"/>
  <c r="I3361" i="1"/>
  <c r="I3357" i="1"/>
  <c r="I3353" i="1"/>
  <c r="I3349" i="1"/>
  <c r="I3345" i="1"/>
  <c r="I3341" i="1"/>
  <c r="I3337" i="1"/>
  <c r="I3333" i="1"/>
  <c r="I3329" i="1"/>
  <c r="I3325" i="1"/>
  <c r="I3321" i="1"/>
  <c r="I3317" i="1"/>
  <c r="I3313" i="1"/>
  <c r="I3309" i="1"/>
  <c r="I3305" i="1"/>
  <c r="I3301" i="1"/>
  <c r="I3297" i="1"/>
  <c r="I3293" i="1"/>
  <c r="I3289" i="1"/>
  <c r="I3285" i="1"/>
  <c r="I3281" i="1"/>
  <c r="I3277" i="1"/>
  <c r="I3273" i="1"/>
  <c r="I3269" i="1"/>
  <c r="I3265" i="1"/>
  <c r="I3261" i="1"/>
  <c r="I3257" i="1"/>
  <c r="I3253" i="1"/>
  <c r="I3249" i="1"/>
  <c r="I3245" i="1"/>
  <c r="I3241" i="1"/>
  <c r="I3237" i="1"/>
  <c r="I3233" i="1"/>
  <c r="I3229" i="1"/>
  <c r="I3225" i="1"/>
  <c r="I3221" i="1"/>
  <c r="I3217" i="1"/>
  <c r="I3213" i="1"/>
  <c r="I3209" i="1"/>
  <c r="I3205" i="1"/>
  <c r="I3201" i="1"/>
  <c r="I3197" i="1"/>
  <c r="I3193" i="1"/>
  <c r="I3189" i="1"/>
  <c r="I3185" i="1"/>
  <c r="I3181" i="1"/>
  <c r="I3177" i="1"/>
  <c r="I3173" i="1"/>
  <c r="I3169" i="1"/>
  <c r="I3165" i="1"/>
  <c r="I3161" i="1"/>
  <c r="I3157" i="1"/>
  <c r="I3153" i="1"/>
  <c r="I3149" i="1"/>
  <c r="I3145" i="1"/>
  <c r="I3141" i="1"/>
  <c r="I3137" i="1"/>
  <c r="I3133" i="1"/>
  <c r="I3129" i="1"/>
  <c r="I3125" i="1"/>
  <c r="I3121" i="1"/>
  <c r="I3117" i="1"/>
  <c r="I3113" i="1"/>
  <c r="I3109" i="1"/>
  <c r="I3105" i="1"/>
  <c r="I3101" i="1"/>
  <c r="I3097" i="1"/>
  <c r="I3093" i="1"/>
  <c r="I3089" i="1"/>
  <c r="I3085" i="1"/>
  <c r="I3081" i="1"/>
  <c r="I3077" i="1"/>
  <c r="I3073" i="1"/>
  <c r="I3069" i="1"/>
  <c r="I3065" i="1"/>
  <c r="I3061" i="1"/>
  <c r="I3057" i="1"/>
  <c r="I3053" i="1"/>
  <c r="I3049" i="1"/>
  <c r="I3045" i="1"/>
  <c r="I3041" i="1"/>
  <c r="I3037" i="1"/>
  <c r="I3033" i="1"/>
  <c r="I3029" i="1"/>
  <c r="I3025" i="1"/>
  <c r="I3021" i="1"/>
  <c r="I3017" i="1"/>
  <c r="I3013" i="1"/>
  <c r="I3009" i="1"/>
  <c r="I3005" i="1"/>
  <c r="I3001" i="1"/>
  <c r="I2997" i="1"/>
  <c r="I2993" i="1"/>
  <c r="I2989" i="1"/>
  <c r="I2985" i="1"/>
  <c r="I2981" i="1"/>
  <c r="I2977" i="1"/>
  <c r="I2973" i="1"/>
  <c r="I2969" i="1"/>
  <c r="I2965" i="1"/>
  <c r="I2961" i="1"/>
  <c r="I2957" i="1"/>
  <c r="I2953" i="1"/>
  <c r="I2949" i="1"/>
  <c r="I2945" i="1"/>
  <c r="I2941" i="1"/>
  <c r="I2937" i="1"/>
  <c r="I2933" i="1"/>
  <c r="I2929" i="1"/>
  <c r="I2925" i="1"/>
  <c r="I2921" i="1"/>
  <c r="I2917" i="1"/>
  <c r="I2913" i="1"/>
  <c r="I2909" i="1"/>
  <c r="I2905" i="1"/>
  <c r="I2901" i="1"/>
  <c r="I2897" i="1"/>
  <c r="I2893" i="1"/>
  <c r="I2889" i="1"/>
  <c r="I2885" i="1"/>
  <c r="I2881" i="1"/>
  <c r="I349" i="1"/>
  <c r="I345" i="1"/>
  <c r="I341" i="1"/>
  <c r="I337" i="1"/>
  <c r="I333" i="1"/>
  <c r="I329" i="1"/>
  <c r="I325" i="1"/>
  <c r="I321" i="1"/>
  <c r="I317" i="1"/>
  <c r="I313" i="1"/>
  <c r="I309" i="1"/>
  <c r="I305" i="1"/>
  <c r="I301" i="1"/>
  <c r="I297" i="1"/>
  <c r="I293" i="1"/>
  <c r="I289" i="1"/>
  <c r="I285" i="1"/>
  <c r="I281" i="1"/>
  <c r="I277" i="1"/>
  <c r="I273" i="1"/>
  <c r="I269" i="1"/>
  <c r="I265" i="1"/>
  <c r="I261" i="1"/>
  <c r="I257" i="1"/>
  <c r="I253" i="1"/>
  <c r="I249" i="1"/>
  <c r="I245" i="1"/>
  <c r="I241" i="1"/>
  <c r="I237" i="1"/>
  <c r="I233" i="1"/>
  <c r="I229" i="1"/>
  <c r="I225" i="1"/>
  <c r="I221" i="1"/>
  <c r="I217" i="1"/>
  <c r="I213" i="1"/>
  <c r="I209" i="1"/>
  <c r="I205" i="1"/>
  <c r="I201" i="1"/>
  <c r="I197" i="1"/>
  <c r="I193" i="1"/>
  <c r="I189" i="1"/>
  <c r="I185" i="1"/>
  <c r="I181" i="1"/>
  <c r="I177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I49" i="1"/>
  <c r="I45" i="1"/>
  <c r="I41" i="1"/>
  <c r="I37" i="1"/>
  <c r="I33" i="1"/>
  <c r="I29" i="1"/>
  <c r="I25" i="1"/>
  <c r="I21" i="1"/>
  <c r="I17" i="1"/>
  <c r="I13" i="1"/>
  <c r="I2877" i="1"/>
  <c r="I2873" i="1"/>
  <c r="I2869" i="1"/>
  <c r="I2865" i="1"/>
  <c r="I2861" i="1"/>
  <c r="I2857" i="1"/>
  <c r="I2853" i="1"/>
  <c r="I2849" i="1"/>
  <c r="I2845" i="1"/>
  <c r="I2841" i="1"/>
  <c r="I2837" i="1"/>
  <c r="I2833" i="1"/>
  <c r="I2829" i="1"/>
  <c r="I2825" i="1"/>
  <c r="I2821" i="1"/>
  <c r="I2816" i="1"/>
  <c r="I2812" i="1"/>
  <c r="I2808" i="1"/>
  <c r="I2804" i="1"/>
  <c r="I2800" i="1"/>
  <c r="I2796" i="1"/>
  <c r="I2792" i="1"/>
  <c r="I2788" i="1"/>
  <c r="I2784" i="1"/>
  <c r="I2780" i="1"/>
  <c r="I2776" i="1"/>
  <c r="I2772" i="1"/>
  <c r="I2768" i="1"/>
  <c r="I2764" i="1"/>
  <c r="I2760" i="1"/>
  <c r="I2756" i="1"/>
  <c r="I2752" i="1"/>
  <c r="I2748" i="1"/>
  <c r="I2744" i="1"/>
  <c r="I2740" i="1"/>
  <c r="I2736" i="1"/>
  <c r="I2732" i="1"/>
  <c r="I2728" i="1"/>
  <c r="I2724" i="1"/>
  <c r="I2720" i="1"/>
  <c r="I2716" i="1"/>
  <c r="I2712" i="1"/>
  <c r="I2708" i="1"/>
  <c r="I2704" i="1"/>
  <c r="I2700" i="1"/>
  <c r="I2696" i="1"/>
  <c r="I2692" i="1"/>
  <c r="I2688" i="1"/>
  <c r="I2684" i="1"/>
  <c r="I2680" i="1"/>
  <c r="I2676" i="1"/>
  <c r="I2672" i="1"/>
  <c r="I2668" i="1"/>
  <c r="I2664" i="1"/>
  <c r="I2660" i="1"/>
  <c r="I2656" i="1"/>
  <c r="I2652" i="1"/>
  <c r="I2648" i="1"/>
  <c r="I2644" i="1"/>
  <c r="I2640" i="1"/>
  <c r="I2636" i="1"/>
  <c r="I2632" i="1"/>
  <c r="I2628" i="1"/>
  <c r="I2624" i="1"/>
  <c r="I2620" i="1"/>
  <c r="I2616" i="1"/>
  <c r="I2612" i="1"/>
  <c r="I2608" i="1"/>
  <c r="I2605" i="1"/>
  <c r="I2601" i="1"/>
  <c r="I2597" i="1"/>
  <c r="I2593" i="1"/>
  <c r="I2589" i="1"/>
  <c r="I2585" i="1"/>
  <c r="I2581" i="1"/>
  <c r="I2577" i="1"/>
  <c r="I2573" i="1"/>
  <c r="I2569" i="1"/>
  <c r="I2566" i="1"/>
  <c r="I2562" i="1"/>
  <c r="I2558" i="1"/>
  <c r="I2554" i="1"/>
  <c r="I2550" i="1"/>
  <c r="I2546" i="1"/>
  <c r="I9" i="1"/>
  <c r="I5" i="1"/>
  <c r="I2542" i="1"/>
  <c r="I2538" i="1"/>
  <c r="I2534" i="1"/>
  <c r="I2530" i="1"/>
  <c r="I2526" i="1"/>
  <c r="I2522" i="1"/>
  <c r="I2518" i="1"/>
  <c r="I2514" i="1"/>
  <c r="I2510" i="1"/>
  <c r="I2506" i="1"/>
  <c r="I2502" i="1"/>
  <c r="I2498" i="1"/>
  <c r="I2494" i="1"/>
  <c r="I2490" i="1"/>
  <c r="I2486" i="1"/>
  <c r="I2482" i="1"/>
  <c r="I2478" i="1"/>
  <c r="I2474" i="1"/>
  <c r="I2470" i="1"/>
  <c r="I2466" i="1"/>
  <c r="I2462" i="1"/>
  <c r="I2458" i="1"/>
  <c r="I2454" i="1"/>
  <c r="I2450" i="1"/>
  <c r="I2446" i="1"/>
  <c r="I2442" i="1"/>
  <c r="I2438" i="1"/>
  <c r="I2434" i="1"/>
  <c r="I2430" i="1"/>
  <c r="I2426" i="1"/>
  <c r="I2422" i="1"/>
  <c r="I2418" i="1"/>
  <c r="I2414" i="1"/>
  <c r="I2410" i="1"/>
  <c r="I2406" i="1"/>
  <c r="I2402" i="1"/>
  <c r="I2398" i="1"/>
  <c r="I2394" i="1"/>
  <c r="I2390" i="1"/>
  <c r="I2386" i="1"/>
  <c r="I2382" i="1"/>
  <c r="I2378" i="1"/>
  <c r="I2374" i="1"/>
  <c r="I2370" i="1"/>
  <c r="I2366" i="1"/>
  <c r="I2362" i="1"/>
  <c r="I2358" i="1"/>
  <c r="I2354" i="1"/>
  <c r="I2350" i="1"/>
  <c r="I2346" i="1"/>
  <c r="I2342" i="1"/>
  <c r="I2338" i="1"/>
  <c r="I2334" i="1"/>
  <c r="I2330" i="1"/>
  <c r="I2326" i="1"/>
  <c r="I2322" i="1"/>
  <c r="I2318" i="1"/>
  <c r="I2314" i="1"/>
  <c r="I2310" i="1"/>
  <c r="I2306" i="1"/>
  <c r="I2302" i="1"/>
  <c r="I2298" i="1"/>
  <c r="I2294" i="1"/>
  <c r="I2290" i="1"/>
  <c r="I2286" i="1"/>
  <c r="I2282" i="1"/>
  <c r="I2278" i="1"/>
  <c r="I2274" i="1"/>
  <c r="I2270" i="1"/>
  <c r="I2266" i="1"/>
  <c r="I2262" i="1"/>
  <c r="I2258" i="1"/>
  <c r="I2254" i="1"/>
  <c r="I2250" i="1"/>
  <c r="I2246" i="1"/>
  <c r="I2242" i="1"/>
  <c r="I2238" i="1"/>
  <c r="I2234" i="1"/>
  <c r="I2230" i="1"/>
  <c r="I2226" i="1"/>
  <c r="I2222" i="1"/>
  <c r="I2218" i="1"/>
  <c r="I2215" i="1"/>
  <c r="I2211" i="1"/>
  <c r="I2207" i="1"/>
  <c r="I2203" i="1"/>
  <c r="I2199" i="1"/>
  <c r="I2195" i="1"/>
  <c r="I2191" i="1"/>
  <c r="I2187" i="1"/>
  <c r="I2183" i="1"/>
  <c r="I2179" i="1"/>
  <c r="I2175" i="1"/>
  <c r="I2171" i="1"/>
  <c r="I2167" i="1"/>
  <c r="I2163" i="1"/>
  <c r="I2159" i="1"/>
  <c r="I2155" i="1"/>
  <c r="I2151" i="1"/>
  <c r="I2147" i="1"/>
  <c r="I2143" i="1"/>
  <c r="I2139" i="1"/>
  <c r="I2135" i="1"/>
  <c r="I2131" i="1"/>
  <c r="I2127" i="1"/>
  <c r="I2123" i="1"/>
  <c r="I2119" i="1"/>
  <c r="I2115" i="1"/>
  <c r="I2111" i="1"/>
  <c r="I2107" i="1"/>
  <c r="I2103" i="1"/>
  <c r="I2099" i="1"/>
  <c r="I2095" i="1"/>
  <c r="I2091" i="1"/>
  <c r="I2087" i="1"/>
  <c r="I2083" i="1"/>
  <c r="I2079" i="1"/>
  <c r="I2075" i="1"/>
  <c r="I2071" i="1"/>
  <c r="I2067" i="1"/>
  <c r="I2063" i="1"/>
  <c r="I2059" i="1"/>
  <c r="I2055" i="1"/>
  <c r="I2541" i="1"/>
  <c r="I2537" i="1"/>
  <c r="I2533" i="1"/>
  <c r="I2529" i="1"/>
  <c r="I2525" i="1"/>
  <c r="I2521" i="1"/>
  <c r="I2517" i="1"/>
  <c r="I2513" i="1"/>
  <c r="I2509" i="1"/>
  <c r="I2505" i="1"/>
  <c r="I2501" i="1"/>
  <c r="I2497" i="1"/>
  <c r="I2493" i="1"/>
  <c r="I2489" i="1"/>
  <c r="I2485" i="1"/>
  <c r="I2481" i="1"/>
  <c r="I2477" i="1"/>
  <c r="I2473" i="1"/>
  <c r="I2469" i="1"/>
  <c r="I2465" i="1"/>
  <c r="I2461" i="1"/>
  <c r="I2457" i="1"/>
  <c r="I2453" i="1"/>
  <c r="I2449" i="1"/>
  <c r="I2445" i="1"/>
  <c r="I2441" i="1"/>
  <c r="I2437" i="1"/>
  <c r="I2433" i="1"/>
  <c r="I2429" i="1"/>
  <c r="I2425" i="1"/>
  <c r="I2421" i="1"/>
  <c r="I2417" i="1"/>
  <c r="I2413" i="1"/>
  <c r="I2409" i="1"/>
  <c r="I2405" i="1"/>
  <c r="I2401" i="1"/>
  <c r="I2397" i="1"/>
  <c r="I2393" i="1"/>
  <c r="I2389" i="1"/>
  <c r="I2385" i="1"/>
  <c r="I2381" i="1"/>
  <c r="I2377" i="1"/>
  <c r="I2373" i="1"/>
  <c r="I2369" i="1"/>
  <c r="I2365" i="1"/>
  <c r="I2361" i="1"/>
  <c r="I2357" i="1"/>
  <c r="I2353" i="1"/>
  <c r="I2349" i="1"/>
  <c r="I2345" i="1"/>
  <c r="I2341" i="1"/>
  <c r="I2337" i="1"/>
  <c r="I2333" i="1"/>
  <c r="I2329" i="1"/>
  <c r="I2325" i="1"/>
  <c r="I2321" i="1"/>
  <c r="I2317" i="1"/>
  <c r="I2313" i="1"/>
  <c r="I2309" i="1"/>
  <c r="I2305" i="1"/>
  <c r="I2301" i="1"/>
  <c r="I2297" i="1"/>
  <c r="I2293" i="1"/>
  <c r="I2289" i="1"/>
  <c r="I2285" i="1"/>
  <c r="I2281" i="1"/>
  <c r="I2277" i="1"/>
  <c r="I2273" i="1"/>
  <c r="I2269" i="1"/>
  <c r="I2265" i="1"/>
  <c r="I2261" i="1"/>
  <c r="I2257" i="1"/>
  <c r="I2253" i="1"/>
  <c r="I2249" i="1"/>
  <c r="I2245" i="1"/>
  <c r="I2241" i="1"/>
  <c r="I2237" i="1"/>
  <c r="I2233" i="1"/>
  <c r="I2229" i="1"/>
  <c r="I2225" i="1"/>
  <c r="I2221" i="1"/>
  <c r="I2214" i="1"/>
  <c r="I2210" i="1"/>
  <c r="I2206" i="1"/>
  <c r="I2202" i="1"/>
  <c r="I2198" i="1"/>
  <c r="I2194" i="1"/>
  <c r="I2190" i="1"/>
  <c r="I2186" i="1"/>
  <c r="I2182" i="1"/>
  <c r="I2178" i="1"/>
  <c r="I2174" i="1"/>
  <c r="I2170" i="1"/>
  <c r="I2166" i="1"/>
  <c r="I2162" i="1"/>
  <c r="I2158" i="1"/>
  <c r="I2154" i="1"/>
  <c r="I2150" i="1"/>
  <c r="I2146" i="1"/>
  <c r="I2142" i="1"/>
  <c r="I2138" i="1"/>
  <c r="I2134" i="1"/>
  <c r="I2130" i="1"/>
  <c r="I2126" i="1"/>
  <c r="I2122" i="1"/>
  <c r="I2118" i="1"/>
  <c r="I2114" i="1"/>
  <c r="I2110" i="1"/>
  <c r="I2106" i="1"/>
  <c r="I2102" i="1"/>
  <c r="I2098" i="1"/>
  <c r="I2094" i="1"/>
  <c r="I2090" i="1"/>
  <c r="I2086" i="1"/>
  <c r="I2082" i="1"/>
  <c r="I2078" i="1"/>
  <c r="I2074" i="1"/>
  <c r="I2070" i="1"/>
  <c r="I2066" i="1"/>
  <c r="I2062" i="1"/>
  <c r="I2058" i="1"/>
  <c r="I2054" i="1"/>
  <c r="I2050" i="1"/>
  <c r="I2051" i="1"/>
  <c r="I2047" i="1"/>
  <c r="I2043" i="1"/>
  <c r="I2039" i="1"/>
  <c r="I2035" i="1"/>
  <c r="I2031" i="1"/>
  <c r="I2027" i="1"/>
  <c r="I2023" i="1"/>
  <c r="I2019" i="1"/>
  <c r="I2015" i="1"/>
  <c r="I2011" i="1"/>
  <c r="I2007" i="1"/>
  <c r="I2003" i="1"/>
  <c r="I1999" i="1"/>
  <c r="I1995" i="1"/>
  <c r="I1991" i="1"/>
  <c r="I1987" i="1"/>
  <c r="I1983" i="1"/>
  <c r="I1979" i="1"/>
  <c r="I1975" i="1"/>
  <c r="I1971" i="1"/>
  <c r="I1967" i="1"/>
  <c r="I1963" i="1"/>
  <c r="I1959" i="1"/>
  <c r="I1955" i="1"/>
  <c r="I1951" i="1"/>
  <c r="I1947" i="1"/>
  <c r="I1943" i="1"/>
  <c r="I1939" i="1"/>
  <c r="I1935" i="1"/>
  <c r="I1931" i="1"/>
  <c r="I1927" i="1"/>
  <c r="I1923" i="1"/>
  <c r="I1919" i="1"/>
  <c r="I1915" i="1"/>
  <c r="I1911" i="1"/>
  <c r="I1907" i="1"/>
  <c r="I1903" i="1"/>
  <c r="I1899" i="1"/>
  <c r="I1895" i="1"/>
  <c r="I1891" i="1"/>
  <c r="I1887" i="1"/>
  <c r="I1883" i="1"/>
  <c r="I1879" i="1"/>
  <c r="I1875" i="1"/>
  <c r="I1871" i="1"/>
  <c r="I1867" i="1"/>
  <c r="I1863" i="1"/>
  <c r="I1859" i="1"/>
  <c r="I1855" i="1"/>
  <c r="I1851" i="1"/>
  <c r="I1847" i="1"/>
  <c r="I1843" i="1"/>
  <c r="I1839" i="1"/>
  <c r="I1835" i="1"/>
  <c r="I1831" i="1"/>
  <c r="I1827" i="1"/>
  <c r="I1823" i="1"/>
  <c r="I1819" i="1"/>
  <c r="I1815" i="1"/>
  <c r="I1811" i="1"/>
  <c r="I1807" i="1"/>
  <c r="I1803" i="1"/>
  <c r="I1799" i="1"/>
  <c r="I1795" i="1"/>
  <c r="I1791" i="1"/>
  <c r="I1787" i="1"/>
  <c r="I1783" i="1"/>
  <c r="I1779" i="1"/>
  <c r="I1775" i="1"/>
  <c r="I1771" i="1"/>
  <c r="I1767" i="1"/>
  <c r="I1763" i="1"/>
  <c r="I1759" i="1"/>
  <c r="I1755" i="1"/>
  <c r="I1751" i="1"/>
  <c r="I1747" i="1"/>
  <c r="I1743" i="1"/>
  <c r="I1739" i="1"/>
  <c r="I1735" i="1"/>
  <c r="I1731" i="1"/>
  <c r="I1727" i="1"/>
  <c r="I1723" i="1"/>
  <c r="I1719" i="1"/>
  <c r="I1715" i="1"/>
  <c r="I1711" i="1"/>
  <c r="I1707" i="1"/>
  <c r="I1703" i="1"/>
  <c r="I1699" i="1"/>
  <c r="I1695" i="1"/>
  <c r="I1691" i="1"/>
  <c r="I1687" i="1"/>
  <c r="I1683" i="1"/>
  <c r="I1679" i="1"/>
  <c r="I1675" i="1"/>
  <c r="I1671" i="1"/>
  <c r="I1667" i="1"/>
  <c r="I1663" i="1"/>
  <c r="I1659" i="1"/>
  <c r="I1655" i="1"/>
  <c r="I1651" i="1"/>
  <c r="I1647" i="1"/>
  <c r="I1643" i="1"/>
  <c r="I1639" i="1"/>
  <c r="I1635" i="1"/>
  <c r="I1631" i="1"/>
  <c r="I1627" i="1"/>
  <c r="I1623" i="1"/>
  <c r="I1619" i="1"/>
  <c r="I1615" i="1"/>
  <c r="I1611" i="1"/>
  <c r="I1607" i="1"/>
  <c r="I1603" i="1"/>
  <c r="I1599" i="1"/>
  <c r="I1595" i="1"/>
  <c r="I1591" i="1"/>
  <c r="I1587" i="1"/>
  <c r="I1583" i="1"/>
  <c r="I1579" i="1"/>
  <c r="I1575" i="1"/>
  <c r="I1571" i="1"/>
  <c r="I1567" i="1"/>
  <c r="I1563" i="1"/>
  <c r="I1559" i="1"/>
  <c r="I1555" i="1"/>
  <c r="I1551" i="1"/>
  <c r="I1547" i="1"/>
  <c r="I1543" i="1"/>
  <c r="I1539" i="1"/>
  <c r="I1535" i="1"/>
  <c r="I1531" i="1"/>
  <c r="I1527" i="1"/>
  <c r="I1523" i="1"/>
  <c r="I1519" i="1"/>
  <c r="I1515" i="1"/>
  <c r="I1511" i="1"/>
  <c r="I1507" i="1"/>
  <c r="I1499" i="1"/>
  <c r="I1495" i="1"/>
  <c r="I1491" i="1"/>
  <c r="I1487" i="1"/>
  <c r="I1483" i="1"/>
  <c r="I1479" i="1"/>
  <c r="I1475" i="1"/>
  <c r="I1471" i="1"/>
  <c r="I1467" i="1"/>
  <c r="I1463" i="1"/>
  <c r="I1459" i="1"/>
  <c r="I1455" i="1"/>
  <c r="I1451" i="1"/>
  <c r="I1447" i="1"/>
  <c r="I1443" i="1"/>
  <c r="I1439" i="1"/>
  <c r="I1435" i="1"/>
  <c r="I1431" i="1"/>
  <c r="I1427" i="1"/>
  <c r="I1423" i="1"/>
  <c r="I1419" i="1"/>
  <c r="I1415" i="1"/>
  <c r="I1411" i="1"/>
  <c r="I1407" i="1"/>
  <c r="I1403" i="1"/>
  <c r="I1399" i="1"/>
  <c r="I1395" i="1"/>
  <c r="I1391" i="1"/>
  <c r="I1387" i="1"/>
  <c r="I1383" i="1"/>
  <c r="I1379" i="1"/>
  <c r="I1375" i="1"/>
  <c r="I1371" i="1"/>
  <c r="I2046" i="1"/>
  <c r="I2042" i="1"/>
  <c r="I2038" i="1"/>
  <c r="I2034" i="1"/>
  <c r="I2030" i="1"/>
  <c r="I2026" i="1"/>
  <c r="I2022" i="1"/>
  <c r="I2018" i="1"/>
  <c r="I2014" i="1"/>
  <c r="I2010" i="1"/>
  <c r="I2006" i="1"/>
  <c r="I2002" i="1"/>
  <c r="I1998" i="1"/>
  <c r="I1994" i="1"/>
  <c r="I1990" i="1"/>
  <c r="I1986" i="1"/>
  <c r="I1982" i="1"/>
  <c r="I1978" i="1"/>
  <c r="I1974" i="1"/>
  <c r="I1970" i="1"/>
  <c r="I1966" i="1"/>
  <c r="I1962" i="1"/>
  <c r="I1958" i="1"/>
  <c r="I1954" i="1"/>
  <c r="I1950" i="1"/>
  <c r="I1946" i="1"/>
  <c r="I1942" i="1"/>
  <c r="I1938" i="1"/>
  <c r="I1934" i="1"/>
  <c r="I1930" i="1"/>
  <c r="I1926" i="1"/>
  <c r="I1922" i="1"/>
  <c r="I1918" i="1"/>
  <c r="I1914" i="1"/>
  <c r="I1910" i="1"/>
  <c r="I1906" i="1"/>
  <c r="I1902" i="1"/>
  <c r="I1898" i="1"/>
  <c r="I1894" i="1"/>
  <c r="I1890" i="1"/>
  <c r="I1886" i="1"/>
  <c r="I1882" i="1"/>
  <c r="I1878" i="1"/>
  <c r="I1874" i="1"/>
  <c r="I1870" i="1"/>
  <c r="I1866" i="1"/>
  <c r="I1862" i="1"/>
  <c r="I1858" i="1"/>
  <c r="I1854" i="1"/>
  <c r="I1850" i="1"/>
  <c r="I1846" i="1"/>
  <c r="I1842" i="1"/>
  <c r="I1838" i="1"/>
  <c r="I1834" i="1"/>
  <c r="I1830" i="1"/>
  <c r="I1826" i="1"/>
  <c r="I1822" i="1"/>
  <c r="I1818" i="1"/>
  <c r="I1814" i="1"/>
  <c r="I1810" i="1"/>
  <c r="I1806" i="1"/>
  <c r="I1802" i="1"/>
  <c r="I1798" i="1"/>
  <c r="I1794" i="1"/>
  <c r="I1790" i="1"/>
  <c r="I1786" i="1"/>
  <c r="I1782" i="1"/>
  <c r="I1778" i="1"/>
  <c r="I1774" i="1"/>
  <c r="I1770" i="1"/>
  <c r="I1766" i="1"/>
  <c r="I1762" i="1"/>
  <c r="I1758" i="1"/>
  <c r="I1754" i="1"/>
  <c r="I1750" i="1"/>
  <c r="I1746" i="1"/>
  <c r="I1742" i="1"/>
  <c r="I1738" i="1"/>
  <c r="I1734" i="1"/>
  <c r="I1730" i="1"/>
  <c r="I1726" i="1"/>
  <c r="I1722" i="1"/>
  <c r="I1718" i="1"/>
  <c r="I1714" i="1"/>
  <c r="I1710" i="1"/>
  <c r="I1706" i="1"/>
  <c r="I1702" i="1"/>
  <c r="I1698" i="1"/>
  <c r="I1694" i="1"/>
  <c r="I1690" i="1"/>
  <c r="I1686" i="1"/>
  <c r="I1682" i="1"/>
  <c r="I1678" i="1"/>
  <c r="I1674" i="1"/>
  <c r="I1670" i="1"/>
  <c r="I1666" i="1"/>
  <c r="I1662" i="1"/>
  <c r="I1658" i="1"/>
  <c r="I1654" i="1"/>
  <c r="I1650" i="1"/>
  <c r="I1646" i="1"/>
  <c r="I1642" i="1"/>
  <c r="I1638" i="1"/>
  <c r="I1634" i="1"/>
  <c r="I1630" i="1"/>
  <c r="I1626" i="1"/>
  <c r="I1622" i="1"/>
  <c r="I1618" i="1"/>
  <c r="I1614" i="1"/>
  <c r="I1610" i="1"/>
  <c r="I1606" i="1"/>
  <c r="I1602" i="1"/>
  <c r="I1598" i="1"/>
  <c r="I1594" i="1"/>
  <c r="I1590" i="1"/>
  <c r="I1586" i="1"/>
  <c r="I1582" i="1"/>
  <c r="I1578" i="1"/>
  <c r="I1574" i="1"/>
  <c r="I1570" i="1"/>
  <c r="I1566" i="1"/>
  <c r="I1562" i="1"/>
  <c r="I1558" i="1"/>
  <c r="I1554" i="1"/>
  <c r="I1550" i="1"/>
  <c r="I1546" i="1"/>
  <c r="I1542" i="1"/>
  <c r="I1538" i="1"/>
  <c r="I1534" i="1"/>
  <c r="I1530" i="1"/>
  <c r="I1526" i="1"/>
  <c r="I1522" i="1"/>
  <c r="I1518" i="1"/>
  <c r="I1514" i="1"/>
  <c r="I1510" i="1"/>
  <c r="I1506" i="1"/>
  <c r="I1502" i="1"/>
  <c r="I1498" i="1"/>
  <c r="I1494" i="1"/>
  <c r="I1490" i="1"/>
  <c r="I1486" i="1"/>
  <c r="I1482" i="1"/>
  <c r="I1478" i="1"/>
  <c r="I1474" i="1"/>
  <c r="I1470" i="1"/>
  <c r="I1466" i="1"/>
  <c r="I1462" i="1"/>
  <c r="I1458" i="1"/>
  <c r="I1454" i="1"/>
  <c r="I1450" i="1"/>
  <c r="I1446" i="1"/>
  <c r="I1442" i="1"/>
  <c r="I1438" i="1"/>
  <c r="I1434" i="1"/>
  <c r="I1430" i="1"/>
  <c r="I1426" i="1"/>
  <c r="I1422" i="1"/>
  <c r="I1418" i="1"/>
  <c r="I1414" i="1"/>
  <c r="I1410" i="1"/>
  <c r="I1406" i="1"/>
  <c r="I1402" i="1"/>
  <c r="I1398" i="1"/>
  <c r="I1394" i="1"/>
  <c r="I1390" i="1"/>
  <c r="I1386" i="1"/>
  <c r="I1382" i="1"/>
  <c r="I1378" i="1"/>
  <c r="I1374" i="1"/>
  <c r="I1370" i="1"/>
  <c r="I1367" i="1"/>
  <c r="I1363" i="1"/>
  <c r="I1359" i="1"/>
  <c r="I1355" i="1"/>
  <c r="I1351" i="1"/>
  <c r="I1347" i="1"/>
  <c r="I1343" i="1"/>
  <c r="I1339" i="1"/>
  <c r="I1335" i="1"/>
  <c r="I1331" i="1"/>
  <c r="I1327" i="1"/>
  <c r="I1323" i="1"/>
  <c r="I1319" i="1"/>
  <c r="I1315" i="1"/>
  <c r="I1311" i="1"/>
  <c r="I1307" i="1"/>
  <c r="I1303" i="1"/>
  <c r="I1299" i="1"/>
  <c r="I1295" i="1"/>
  <c r="I1291" i="1"/>
  <c r="I1287" i="1"/>
  <c r="I1283" i="1"/>
  <c r="I1279" i="1"/>
  <c r="I1275" i="1"/>
  <c r="I1271" i="1"/>
  <c r="I1267" i="1"/>
  <c r="I1263" i="1"/>
  <c r="I1259" i="1"/>
  <c r="I1255" i="1"/>
  <c r="I1251" i="1"/>
  <c r="I1247" i="1"/>
  <c r="I1243" i="1"/>
  <c r="I1239" i="1"/>
  <c r="I1235" i="1"/>
  <c r="I1231" i="1"/>
  <c r="I1227" i="1"/>
  <c r="I1223" i="1"/>
  <c r="I1219" i="1"/>
  <c r="I1215" i="1"/>
  <c r="I1211" i="1"/>
  <c r="I1207" i="1"/>
  <c r="I1203" i="1"/>
  <c r="I1199" i="1"/>
  <c r="I1195" i="1"/>
  <c r="I1191" i="1"/>
  <c r="I1187" i="1"/>
  <c r="I1183" i="1"/>
  <c r="I1179" i="1"/>
  <c r="I1175" i="1"/>
  <c r="I1171" i="1"/>
  <c r="I1167" i="1"/>
  <c r="I1163" i="1"/>
  <c r="I1159" i="1"/>
  <c r="I1155" i="1"/>
  <c r="I1151" i="1"/>
  <c r="I1147" i="1"/>
  <c r="I1143" i="1"/>
  <c r="I1139" i="1"/>
  <c r="I1135" i="1"/>
  <c r="I1131" i="1"/>
  <c r="I1127" i="1"/>
  <c r="I1123" i="1"/>
  <c r="I1119" i="1"/>
  <c r="I1115" i="1"/>
  <c r="I1111" i="1"/>
  <c r="I1107" i="1"/>
  <c r="I1103" i="1"/>
  <c r="I1099" i="1"/>
  <c r="I1095" i="1"/>
  <c r="I1091" i="1"/>
  <c r="I1087" i="1"/>
  <c r="I1083" i="1"/>
  <c r="I1079" i="1"/>
  <c r="I1075" i="1"/>
  <c r="I1071" i="1"/>
  <c r="I1067" i="1"/>
  <c r="I1063" i="1"/>
  <c r="I1059" i="1"/>
  <c r="I1055" i="1"/>
  <c r="I1051" i="1"/>
  <c r="I1047" i="1"/>
  <c r="I1043" i="1"/>
  <c r="I1039" i="1"/>
  <c r="I1035" i="1"/>
  <c r="I1031" i="1"/>
  <c r="I1027" i="1"/>
  <c r="I1023" i="1"/>
  <c r="I1019" i="1"/>
  <c r="I1015" i="1"/>
  <c r="I1011" i="1"/>
  <c r="I1007" i="1"/>
  <c r="I1003" i="1"/>
  <c r="I999" i="1"/>
  <c r="I995" i="1"/>
  <c r="I991" i="1"/>
  <c r="I987" i="1"/>
  <c r="I983" i="1"/>
  <c r="I979" i="1"/>
  <c r="I975" i="1"/>
  <c r="I971" i="1"/>
  <c r="I967" i="1"/>
  <c r="I963" i="1"/>
  <c r="I959" i="1"/>
  <c r="I955" i="1"/>
  <c r="I951" i="1"/>
  <c r="I947" i="1"/>
  <c r="I943" i="1"/>
  <c r="I939" i="1"/>
  <c r="I935" i="1"/>
  <c r="I931" i="1"/>
  <c r="I927" i="1"/>
  <c r="I923" i="1"/>
  <c r="I919" i="1"/>
  <c r="I915" i="1"/>
  <c r="I911" i="1"/>
  <c r="I907" i="1"/>
  <c r="I903" i="1"/>
  <c r="I899" i="1"/>
  <c r="I895" i="1"/>
  <c r="I891" i="1"/>
  <c r="I887" i="1"/>
  <c r="I883" i="1"/>
  <c r="I879" i="1"/>
  <c r="I875" i="1"/>
  <c r="I871" i="1"/>
  <c r="I867" i="1"/>
  <c r="I863" i="1"/>
  <c r="I859" i="1"/>
  <c r="I855" i="1"/>
  <c r="I851" i="1"/>
  <c r="I847" i="1"/>
  <c r="I843" i="1"/>
  <c r="I839" i="1"/>
  <c r="I835" i="1"/>
  <c r="I831" i="1"/>
  <c r="I827" i="1"/>
  <c r="I823" i="1"/>
  <c r="I819" i="1"/>
  <c r="I815" i="1"/>
  <c r="I811" i="1"/>
  <c r="I807" i="1"/>
  <c r="I803" i="1"/>
  <c r="I799" i="1"/>
  <c r="I795" i="1"/>
  <c r="I791" i="1"/>
  <c r="I787" i="1"/>
  <c r="I783" i="1"/>
  <c r="I779" i="1"/>
  <c r="I775" i="1"/>
  <c r="I771" i="1"/>
  <c r="I767" i="1"/>
  <c r="I763" i="1"/>
  <c r="I759" i="1"/>
  <c r="I755" i="1"/>
  <c r="I751" i="1"/>
  <c r="I747" i="1"/>
  <c r="I743" i="1"/>
  <c r="I739" i="1"/>
  <c r="I735" i="1"/>
  <c r="I731" i="1"/>
  <c r="I727" i="1"/>
  <c r="I723" i="1"/>
  <c r="I719" i="1"/>
  <c r="I715" i="1"/>
  <c r="I711" i="1"/>
  <c r="I707" i="1"/>
  <c r="I703" i="1"/>
  <c r="I699" i="1"/>
  <c r="I695" i="1"/>
  <c r="I691" i="1"/>
  <c r="I1366" i="1"/>
  <c r="I1362" i="1"/>
  <c r="I1358" i="1"/>
  <c r="I1354" i="1"/>
  <c r="I1350" i="1"/>
  <c r="I1346" i="1"/>
  <c r="I1342" i="1"/>
  <c r="I1338" i="1"/>
  <c r="I1334" i="1"/>
  <c r="I1330" i="1"/>
  <c r="I1326" i="1"/>
  <c r="I1322" i="1"/>
  <c r="I1318" i="1"/>
  <c r="I1314" i="1"/>
  <c r="I1310" i="1"/>
  <c r="I1306" i="1"/>
  <c r="I1302" i="1"/>
  <c r="I1298" i="1"/>
  <c r="I1294" i="1"/>
  <c r="I1290" i="1"/>
  <c r="I1286" i="1"/>
  <c r="I1282" i="1"/>
  <c r="I1278" i="1"/>
  <c r="I1274" i="1"/>
  <c r="I1270" i="1"/>
  <c r="I1266" i="1"/>
  <c r="I1262" i="1"/>
  <c r="I1258" i="1"/>
  <c r="I1254" i="1"/>
  <c r="I1250" i="1"/>
  <c r="I1246" i="1"/>
  <c r="I1242" i="1"/>
  <c r="I1238" i="1"/>
  <c r="I1234" i="1"/>
  <c r="I1230" i="1"/>
  <c r="I1226" i="1"/>
  <c r="I1222" i="1"/>
  <c r="I1218" i="1"/>
  <c r="I1214" i="1"/>
  <c r="I1210" i="1"/>
  <c r="I1206" i="1"/>
  <c r="I1202" i="1"/>
  <c r="I1198" i="1"/>
  <c r="I1194" i="1"/>
  <c r="I1190" i="1"/>
  <c r="I1186" i="1"/>
  <c r="I1182" i="1"/>
  <c r="I1178" i="1"/>
  <c r="I1174" i="1"/>
  <c r="I1170" i="1"/>
  <c r="I1166" i="1"/>
  <c r="I1162" i="1"/>
  <c r="I1158" i="1"/>
  <c r="I1154" i="1"/>
  <c r="I1150" i="1"/>
  <c r="I1146" i="1"/>
  <c r="I1142" i="1"/>
  <c r="I1138" i="1"/>
  <c r="I1134" i="1"/>
  <c r="I1130" i="1"/>
  <c r="I1126" i="1"/>
  <c r="I1122" i="1"/>
  <c r="I1118" i="1"/>
  <c r="I1114" i="1"/>
  <c r="I1110" i="1"/>
  <c r="I1106" i="1"/>
  <c r="I1102" i="1"/>
  <c r="I1098" i="1"/>
  <c r="I1094" i="1"/>
  <c r="I1090" i="1"/>
  <c r="I1086" i="1"/>
  <c r="I1082" i="1"/>
  <c r="I1078" i="1"/>
  <c r="I1074" i="1"/>
  <c r="I1070" i="1"/>
  <c r="I1066" i="1"/>
  <c r="I1062" i="1"/>
  <c r="I1058" i="1"/>
  <c r="I1054" i="1"/>
  <c r="I1050" i="1"/>
  <c r="I1046" i="1"/>
  <c r="I1042" i="1"/>
  <c r="I1038" i="1"/>
  <c r="I1034" i="1"/>
  <c r="I1030" i="1"/>
  <c r="I1026" i="1"/>
  <c r="I1022" i="1"/>
  <c r="I1018" i="1"/>
  <c r="I1014" i="1"/>
  <c r="I1010" i="1"/>
  <c r="I1006" i="1"/>
  <c r="I1002" i="1"/>
  <c r="I998" i="1"/>
  <c r="I994" i="1"/>
  <c r="I990" i="1"/>
  <c r="I986" i="1"/>
  <c r="I982" i="1"/>
  <c r="I978" i="1"/>
  <c r="I974" i="1"/>
  <c r="I970" i="1"/>
  <c r="I966" i="1"/>
  <c r="I962" i="1"/>
  <c r="I958" i="1"/>
  <c r="I954" i="1"/>
  <c r="I950" i="1"/>
  <c r="I946" i="1"/>
  <c r="I942" i="1"/>
  <c r="I938" i="1"/>
  <c r="I934" i="1"/>
  <c r="I930" i="1"/>
  <c r="I926" i="1"/>
  <c r="I922" i="1"/>
  <c r="I918" i="1"/>
  <c r="I914" i="1"/>
  <c r="I910" i="1"/>
  <c r="I906" i="1"/>
  <c r="I902" i="1"/>
  <c r="I898" i="1"/>
  <c r="I894" i="1"/>
  <c r="I890" i="1"/>
  <c r="I886" i="1"/>
  <c r="I882" i="1"/>
  <c r="I878" i="1"/>
  <c r="I874" i="1"/>
  <c r="I870" i="1"/>
  <c r="I866" i="1"/>
  <c r="I862" i="1"/>
  <c r="I858" i="1"/>
  <c r="I854" i="1"/>
  <c r="I850" i="1"/>
  <c r="I846" i="1"/>
  <c r="I842" i="1"/>
  <c r="I838" i="1"/>
  <c r="I834" i="1"/>
  <c r="I830" i="1"/>
  <c r="I826" i="1"/>
  <c r="I822" i="1"/>
  <c r="I818" i="1"/>
  <c r="I814" i="1"/>
  <c r="I810" i="1"/>
  <c r="I806" i="1"/>
  <c r="I802" i="1"/>
  <c r="I798" i="1"/>
  <c r="I794" i="1"/>
  <c r="I790" i="1"/>
  <c r="I786" i="1"/>
  <c r="I782" i="1"/>
  <c r="I778" i="1"/>
  <c r="I774" i="1"/>
  <c r="I770" i="1"/>
  <c r="I766" i="1"/>
  <c r="I762" i="1"/>
  <c r="I758" i="1"/>
  <c r="I754" i="1"/>
  <c r="I750" i="1"/>
  <c r="I746" i="1"/>
  <c r="I742" i="1"/>
  <c r="I738" i="1"/>
  <c r="I734" i="1"/>
  <c r="I730" i="1"/>
  <c r="I726" i="1"/>
  <c r="I722" i="1"/>
  <c r="I718" i="1"/>
  <c r="I714" i="1"/>
  <c r="I710" i="1"/>
  <c r="I706" i="1"/>
  <c r="I702" i="1"/>
  <c r="I698" i="1"/>
  <c r="I694" i="1"/>
  <c r="I687" i="1"/>
  <c r="I683" i="1"/>
  <c r="I679" i="1"/>
  <c r="I675" i="1"/>
  <c r="I671" i="1"/>
  <c r="I667" i="1"/>
  <c r="I663" i="1"/>
  <c r="I659" i="1"/>
  <c r="I655" i="1"/>
  <c r="I651" i="1"/>
  <c r="I647" i="1"/>
  <c r="I643" i="1"/>
  <c r="I639" i="1"/>
  <c r="I635" i="1"/>
  <c r="I631" i="1"/>
  <c r="I627" i="1"/>
  <c r="I623" i="1"/>
  <c r="I619" i="1"/>
  <c r="I615" i="1"/>
  <c r="I611" i="1"/>
  <c r="I607" i="1"/>
  <c r="I603" i="1"/>
  <c r="I599" i="1"/>
  <c r="I595" i="1"/>
  <c r="I591" i="1"/>
  <c r="I587" i="1"/>
  <c r="I583" i="1"/>
  <c r="I579" i="1"/>
  <c r="I575" i="1"/>
  <c r="I571" i="1"/>
  <c r="I567" i="1"/>
  <c r="I563" i="1"/>
  <c r="I559" i="1"/>
  <c r="I555" i="1"/>
  <c r="I551" i="1"/>
  <c r="I547" i="1"/>
  <c r="I543" i="1"/>
  <c r="I539" i="1"/>
  <c r="I535" i="1"/>
  <c r="I531" i="1"/>
  <c r="I527" i="1"/>
  <c r="I523" i="1"/>
  <c r="I519" i="1"/>
  <c r="I515" i="1"/>
  <c r="I511" i="1"/>
  <c r="I507" i="1"/>
  <c r="I503" i="1"/>
  <c r="I499" i="1"/>
  <c r="I495" i="1"/>
  <c r="I491" i="1"/>
  <c r="I487" i="1"/>
  <c r="I483" i="1"/>
  <c r="I479" i="1"/>
  <c r="I475" i="1"/>
  <c r="I471" i="1"/>
  <c r="I467" i="1"/>
  <c r="I463" i="1"/>
  <c r="I459" i="1"/>
  <c r="I455" i="1"/>
  <c r="I451" i="1"/>
  <c r="I447" i="1"/>
  <c r="I443" i="1"/>
  <c r="I439" i="1"/>
  <c r="I435" i="1"/>
  <c r="I431" i="1"/>
  <c r="I427" i="1"/>
  <c r="I423" i="1"/>
  <c r="I419" i="1"/>
  <c r="I415" i="1"/>
  <c r="I411" i="1"/>
  <c r="I407" i="1"/>
  <c r="I403" i="1"/>
  <c r="I399" i="1"/>
  <c r="I395" i="1"/>
  <c r="I391" i="1"/>
  <c r="I387" i="1"/>
  <c r="I383" i="1"/>
  <c r="I379" i="1"/>
  <c r="I375" i="1"/>
  <c r="I371" i="1"/>
  <c r="I367" i="1"/>
  <c r="I363" i="1"/>
  <c r="I359" i="1"/>
  <c r="I355" i="1"/>
  <c r="I351" i="1"/>
  <c r="I690" i="1"/>
  <c r="I686" i="1"/>
  <c r="I682" i="1"/>
  <c r="I678" i="1"/>
  <c r="I674" i="1"/>
  <c r="I670" i="1"/>
  <c r="I666" i="1"/>
  <c r="I662" i="1"/>
  <c r="I658" i="1"/>
  <c r="I654" i="1"/>
  <c r="I650" i="1"/>
  <c r="I646" i="1"/>
  <c r="I642" i="1"/>
  <c r="I638" i="1"/>
  <c r="I634" i="1"/>
  <c r="I630" i="1"/>
  <c r="I626" i="1"/>
  <c r="I622" i="1"/>
  <c r="I618" i="1"/>
  <c r="I614" i="1"/>
  <c r="I610" i="1"/>
  <c r="I606" i="1"/>
  <c r="I602" i="1"/>
  <c r="I598" i="1"/>
  <c r="I594" i="1"/>
  <c r="I590" i="1"/>
  <c r="I586" i="1"/>
  <c r="I582" i="1"/>
  <c r="I578" i="1"/>
  <c r="I574" i="1"/>
  <c r="I570" i="1"/>
  <c r="I566" i="1"/>
  <c r="I562" i="1"/>
  <c r="I558" i="1"/>
  <c r="I554" i="1"/>
  <c r="I550" i="1"/>
  <c r="I546" i="1"/>
  <c r="I542" i="1"/>
  <c r="I538" i="1"/>
  <c r="I534" i="1"/>
  <c r="I530" i="1"/>
  <c r="I526" i="1"/>
  <c r="I522" i="1"/>
  <c r="I518" i="1"/>
  <c r="I514" i="1"/>
  <c r="I510" i="1"/>
  <c r="I506" i="1"/>
  <c r="I502" i="1"/>
  <c r="I498" i="1"/>
  <c r="I494" i="1"/>
  <c r="I490" i="1"/>
  <c r="I486" i="1"/>
  <c r="I482" i="1"/>
  <c r="I478" i="1"/>
  <c r="I474" i="1"/>
  <c r="I470" i="1"/>
  <c r="I466" i="1"/>
  <c r="I462" i="1"/>
  <c r="I458" i="1"/>
  <c r="I454" i="1"/>
  <c r="I450" i="1"/>
  <c r="I446" i="1"/>
  <c r="I442" i="1"/>
  <c r="I438" i="1"/>
  <c r="I434" i="1"/>
  <c r="I430" i="1"/>
  <c r="I426" i="1"/>
  <c r="I422" i="1"/>
  <c r="I418" i="1"/>
  <c r="I414" i="1"/>
  <c r="I410" i="1"/>
  <c r="I406" i="1"/>
  <c r="I402" i="1"/>
  <c r="I398" i="1"/>
  <c r="I394" i="1"/>
  <c r="I390" i="1"/>
  <c r="I386" i="1"/>
  <c r="I382" i="1"/>
  <c r="I378" i="1"/>
  <c r="I374" i="1"/>
  <c r="I370" i="1"/>
  <c r="I366" i="1"/>
  <c r="I362" i="1"/>
  <c r="I358" i="1"/>
  <c r="I354" i="1"/>
  <c r="I350" i="1"/>
  <c r="I347" i="1"/>
  <c r="I343" i="1"/>
  <c r="I339" i="1"/>
  <c r="I335" i="1"/>
  <c r="I331" i="1"/>
  <c r="I327" i="1"/>
  <c r="I323" i="1"/>
  <c r="I319" i="1"/>
  <c r="I315" i="1"/>
  <c r="I311" i="1"/>
  <c r="I307" i="1"/>
  <c r="I303" i="1"/>
  <c r="I299" i="1"/>
  <c r="I295" i="1"/>
  <c r="I291" i="1"/>
  <c r="I287" i="1"/>
  <c r="I283" i="1"/>
  <c r="I279" i="1"/>
  <c r="I275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23" i="1"/>
  <c r="I219" i="1"/>
  <c r="I215" i="1"/>
  <c r="I211" i="1"/>
  <c r="I207" i="1"/>
  <c r="I203" i="1"/>
  <c r="I199" i="1"/>
  <c r="I195" i="1"/>
  <c r="I191" i="1"/>
  <c r="I187" i="1"/>
  <c r="I183" i="1"/>
  <c r="I179" i="1"/>
  <c r="I175" i="1"/>
  <c r="I171" i="1"/>
  <c r="I167" i="1"/>
  <c r="I163" i="1"/>
  <c r="I159" i="1"/>
  <c r="I155" i="1"/>
  <c r="I151" i="1"/>
  <c r="I147" i="1"/>
  <c r="I143" i="1"/>
  <c r="I139" i="1"/>
  <c r="I135" i="1"/>
  <c r="I131" i="1"/>
  <c r="I127" i="1"/>
  <c r="I123" i="1"/>
  <c r="I119" i="1"/>
  <c r="I115" i="1"/>
  <c r="I111" i="1"/>
  <c r="I107" i="1"/>
  <c r="I103" i="1"/>
  <c r="I99" i="1"/>
  <c r="I95" i="1"/>
  <c r="I91" i="1"/>
  <c r="I87" i="1"/>
  <c r="I83" i="1"/>
  <c r="I79" i="1"/>
  <c r="I75" i="1"/>
  <c r="I71" i="1"/>
  <c r="I67" i="1"/>
  <c r="I63" i="1"/>
  <c r="I59" i="1"/>
  <c r="I55" i="1"/>
  <c r="I51" i="1"/>
  <c r="I47" i="1"/>
  <c r="I43" i="1"/>
  <c r="I39" i="1"/>
  <c r="I35" i="1"/>
  <c r="I31" i="1"/>
  <c r="I27" i="1"/>
  <c r="I23" i="1"/>
  <c r="I19" i="1"/>
  <c r="I15" i="1"/>
  <c r="I346" i="1"/>
  <c r="I342" i="1"/>
  <c r="I338" i="1"/>
  <c r="I334" i="1"/>
  <c r="I330" i="1"/>
  <c r="I326" i="1"/>
  <c r="I322" i="1"/>
  <c r="I318" i="1"/>
  <c r="I314" i="1"/>
  <c r="I310" i="1"/>
  <c r="I306" i="1"/>
  <c r="I302" i="1"/>
  <c r="I298" i="1"/>
  <c r="I294" i="1"/>
  <c r="I290" i="1"/>
  <c r="I286" i="1"/>
  <c r="I282" i="1"/>
  <c r="I278" i="1"/>
  <c r="I274" i="1"/>
  <c r="I270" i="1"/>
  <c r="I266" i="1"/>
  <c r="I262" i="1"/>
  <c r="I258" i="1"/>
  <c r="I254" i="1"/>
  <c r="I250" i="1"/>
  <c r="I246" i="1"/>
  <c r="I242" i="1"/>
  <c r="I238" i="1"/>
  <c r="I234" i="1"/>
  <c r="I230" i="1"/>
  <c r="I226" i="1"/>
  <c r="I222" i="1"/>
  <c r="I218" i="1"/>
  <c r="I214" i="1"/>
  <c r="I210" i="1"/>
  <c r="I206" i="1"/>
  <c r="I202" i="1"/>
  <c r="I198" i="1"/>
  <c r="I194" i="1"/>
  <c r="I190" i="1"/>
  <c r="I186" i="1"/>
  <c r="I182" i="1"/>
  <c r="I178" i="1"/>
  <c r="I174" i="1"/>
  <c r="I170" i="1"/>
  <c r="I166" i="1"/>
  <c r="I162" i="1"/>
  <c r="I158" i="1"/>
  <c r="I154" i="1"/>
  <c r="I150" i="1"/>
  <c r="I146" i="1"/>
  <c r="I142" i="1"/>
  <c r="I138" i="1"/>
  <c r="I134" i="1"/>
  <c r="I130" i="1"/>
  <c r="I126" i="1"/>
  <c r="I122" i="1"/>
  <c r="I118" i="1"/>
  <c r="I114" i="1"/>
  <c r="I110" i="1"/>
  <c r="I106" i="1"/>
  <c r="I102" i="1"/>
  <c r="I98" i="1"/>
  <c r="I94" i="1"/>
  <c r="I90" i="1"/>
  <c r="I86" i="1"/>
  <c r="I82" i="1"/>
  <c r="I78" i="1"/>
  <c r="I74" i="1"/>
  <c r="I70" i="1"/>
  <c r="I66" i="1"/>
  <c r="I62" i="1"/>
  <c r="I58" i="1"/>
  <c r="I54" i="1"/>
  <c r="I50" i="1"/>
  <c r="I46" i="1"/>
  <c r="I42" i="1"/>
  <c r="I38" i="1"/>
  <c r="I34" i="1"/>
  <c r="I30" i="1"/>
  <c r="I26" i="1"/>
  <c r="I22" i="1"/>
  <c r="I18" i="1"/>
  <c r="I14" i="1"/>
  <c r="I10" i="1"/>
  <c r="I11" i="1"/>
  <c r="I7" i="1"/>
  <c r="I3" i="1"/>
  <c r="I6" i="1"/>
  <c r="I2" i="1"/>
  <c r="F23" i="3" l="1"/>
  <c r="F31" i="3"/>
  <c r="F29" i="3"/>
  <c r="F15" i="3"/>
  <c r="F16" i="3"/>
  <c r="F19" i="3"/>
  <c r="F28" i="3"/>
  <c r="F26" i="3"/>
  <c r="F21" i="3"/>
  <c r="F11" i="3"/>
  <c r="F14" i="3"/>
  <c r="F27" i="3"/>
  <c r="F24" i="3"/>
  <c r="F18" i="3"/>
  <c r="F10" i="3"/>
  <c r="F12" i="3"/>
  <c r="F25" i="3"/>
  <c r="F13" i="3"/>
  <c r="F17" i="3"/>
  <c r="F9" i="3"/>
  <c r="E24" i="3"/>
  <c r="E28" i="3"/>
  <c r="E23" i="3"/>
  <c r="E12" i="3"/>
  <c r="E16" i="3"/>
  <c r="E9" i="3"/>
  <c r="E25" i="3"/>
  <c r="E29" i="3"/>
  <c r="E21" i="3"/>
  <c r="E13" i="3"/>
  <c r="E17" i="3"/>
  <c r="E26" i="3"/>
  <c r="E30" i="3"/>
  <c r="E10" i="3"/>
  <c r="E14" i="3"/>
  <c r="E18" i="3"/>
  <c r="E27" i="3"/>
  <c r="E31" i="3"/>
  <c r="E11" i="3"/>
  <c r="E15" i="3"/>
  <c r="E19" i="3"/>
  <c r="B10" i="3"/>
  <c r="B17" i="3"/>
  <c r="B19" i="3"/>
  <c r="B13" i="3"/>
  <c r="B18" i="3"/>
  <c r="B15" i="3"/>
  <c r="B11" i="3"/>
  <c r="B9" i="3"/>
  <c r="B26" i="3"/>
  <c r="B25" i="3"/>
  <c r="B27" i="3"/>
  <c r="B23" i="3"/>
  <c r="B28" i="3"/>
  <c r="B31" i="3"/>
  <c r="B29" i="3"/>
  <c r="B24" i="3"/>
  <c r="B14" i="3"/>
  <c r="B21" i="3"/>
  <c r="C10" i="3"/>
  <c r="C17" i="3"/>
  <c r="C19" i="3"/>
  <c r="C13" i="3"/>
  <c r="C18" i="3"/>
  <c r="C15" i="3"/>
  <c r="C11" i="3"/>
  <c r="C9" i="3"/>
  <c r="C26" i="3"/>
  <c r="C25" i="3"/>
  <c r="C27" i="3"/>
  <c r="C23" i="3"/>
  <c r="C28" i="3"/>
  <c r="C31" i="3"/>
  <c r="C29" i="3"/>
  <c r="C24" i="3"/>
  <c r="C14" i="3"/>
  <c r="G14" i="3"/>
  <c r="C30" i="3"/>
  <c r="B16" i="3"/>
  <c r="B12" i="3"/>
  <c r="C16" i="3"/>
  <c r="C12" i="3"/>
  <c r="G28" i="3" l="1"/>
  <c r="G10" i="3"/>
  <c r="G26" i="3"/>
  <c r="G18" i="3"/>
  <c r="G21" i="3"/>
  <c r="G17" i="3"/>
  <c r="G13" i="3"/>
  <c r="G24" i="3"/>
  <c r="G23" i="3"/>
  <c r="G9" i="3"/>
  <c r="G31" i="3"/>
  <c r="G25" i="3"/>
  <c r="G15" i="3"/>
  <c r="G29" i="3"/>
  <c r="G27" i="3"/>
  <c r="G11" i="3"/>
  <c r="G19" i="3"/>
  <c r="D29" i="3"/>
  <c r="D27" i="3"/>
  <c r="D11" i="3"/>
  <c r="D19" i="3"/>
  <c r="D31" i="3"/>
  <c r="D25" i="3"/>
  <c r="D15" i="3"/>
  <c r="D14" i="3"/>
  <c r="D28" i="3"/>
  <c r="D26" i="3"/>
  <c r="D18" i="3"/>
  <c r="D17" i="3"/>
  <c r="D24" i="3"/>
  <c r="D23" i="3"/>
  <c r="D9" i="3"/>
  <c r="D13" i="3"/>
  <c r="D10" i="3"/>
  <c r="D30" i="3"/>
  <c r="G12" i="3"/>
  <c r="G16" i="3"/>
  <c r="F32" i="3"/>
  <c r="E32" i="3"/>
  <c r="B32" i="3"/>
  <c r="C32" i="3"/>
  <c r="D16" i="3"/>
  <c r="D12" i="3"/>
  <c r="H13" i="3" l="1"/>
  <c r="H19" i="3"/>
  <c r="H17" i="3"/>
  <c r="H10" i="3"/>
  <c r="I13" i="3"/>
  <c r="I10" i="3"/>
  <c r="I17" i="3"/>
  <c r="I19" i="3"/>
  <c r="H15" i="3"/>
  <c r="H18" i="3"/>
  <c r="I18" i="3"/>
  <c r="I15" i="3"/>
  <c r="H9" i="3"/>
  <c r="H11" i="3"/>
  <c r="I9" i="3"/>
  <c r="I11" i="3"/>
  <c r="H25" i="3"/>
  <c r="H26" i="3"/>
  <c r="I25" i="3"/>
  <c r="I26" i="3"/>
  <c r="H23" i="3"/>
  <c r="H27" i="3"/>
  <c r="I23" i="3"/>
  <c r="I27" i="3"/>
  <c r="H31" i="3"/>
  <c r="H28" i="3"/>
  <c r="I31" i="3"/>
  <c r="I28" i="3"/>
  <c r="H24" i="3"/>
  <c r="H29" i="3"/>
  <c r="I24" i="3"/>
  <c r="I29" i="3"/>
  <c r="I21" i="3"/>
  <c r="I14" i="3"/>
  <c r="H21" i="3"/>
  <c r="H14" i="3"/>
  <c r="G32" i="3"/>
  <c r="I30" i="3"/>
  <c r="I12" i="3"/>
  <c r="I16" i="3"/>
  <c r="D32" i="3"/>
  <c r="H16" i="3"/>
  <c r="H12" i="3"/>
  <c r="I32" i="3" l="1"/>
  <c r="H32" i="3"/>
</calcChain>
</file>

<file path=xl/sharedStrings.xml><?xml version="1.0" encoding="utf-8"?>
<sst xmlns="http://schemas.openxmlformats.org/spreadsheetml/2006/main" count="117619" uniqueCount="5818">
  <si>
    <t>TermDesc</t>
  </si>
  <si>
    <t>Credit_Noncredit</t>
  </si>
  <si>
    <t>School</t>
  </si>
  <si>
    <t>Department</t>
  </si>
  <si>
    <t>CRN</t>
  </si>
  <si>
    <t>Subject</t>
  </si>
  <si>
    <t>Course</t>
  </si>
  <si>
    <t>Section</t>
  </si>
  <si>
    <t>Title</t>
  </si>
  <si>
    <t>SessionCode</t>
  </si>
  <si>
    <t>ScheduleMethod</t>
  </si>
  <si>
    <t>Days</t>
  </si>
  <si>
    <t>BeginTime</t>
  </si>
  <si>
    <t>EndTime</t>
  </si>
  <si>
    <t>Bldg</t>
  </si>
  <si>
    <t>Room</t>
  </si>
  <si>
    <t>Center</t>
  </si>
  <si>
    <t>PartOfTerm</t>
  </si>
  <si>
    <t>StartDate</t>
  </si>
  <si>
    <t>EndDate</t>
  </si>
  <si>
    <t>Instructor</t>
  </si>
  <si>
    <t>AccountingMethod</t>
  </si>
  <si>
    <t>Capacity</t>
  </si>
  <si>
    <t>FillRate</t>
  </si>
  <si>
    <t>CrosslistID</t>
  </si>
  <si>
    <t>XLSTEnrollment</t>
  </si>
  <si>
    <t>XLSTCapacity</t>
  </si>
  <si>
    <t>XLSTFillRate</t>
  </si>
  <si>
    <t>OverallFillRate</t>
  </si>
  <si>
    <t>ResidentFTES</t>
  </si>
  <si>
    <t>TotalFTES</t>
  </si>
  <si>
    <t>FTEF</t>
  </si>
  <si>
    <t>Spring 2019 Noncredit</t>
  </si>
  <si>
    <t>Noncredit</t>
  </si>
  <si>
    <t>School: Behv, Soc. Sci, &amp; Mult</t>
  </si>
  <si>
    <t>Labor and Community Studies</t>
  </si>
  <si>
    <t>LACR</t>
  </si>
  <si>
    <t>G01</t>
  </si>
  <si>
    <t>Workers' Rights</t>
  </si>
  <si>
    <t>D</t>
  </si>
  <si>
    <t>Ncr</t>
  </si>
  <si>
    <t>T</t>
  </si>
  <si>
    <t>TBA</t>
  </si>
  <si>
    <t>Evans</t>
  </si>
  <si>
    <t>O</t>
  </si>
  <si>
    <t>Shields</t>
  </si>
  <si>
    <t>Positive Attendance</t>
  </si>
  <si>
    <t>Women's Studies</t>
  </si>
  <si>
    <t>WOMN</t>
  </si>
  <si>
    <t>Self-Defense</t>
  </si>
  <si>
    <t>W</t>
  </si>
  <si>
    <t>S</t>
  </si>
  <si>
    <t>MIC</t>
  </si>
  <si>
    <t>Mission</t>
  </si>
  <si>
    <t>Gee</t>
  </si>
  <si>
    <t>School: Business, Fash, Hosp.</t>
  </si>
  <si>
    <t>Business</t>
  </si>
  <si>
    <t>ACBO</t>
  </si>
  <si>
    <t>Quickbooks Complete</t>
  </si>
  <si>
    <t>TR</t>
  </si>
  <si>
    <t>JAD</t>
  </si>
  <si>
    <t>John Adams</t>
  </si>
  <si>
    <t>Rosenberg</t>
  </si>
  <si>
    <t>MTWR</t>
  </si>
  <si>
    <t>CHNB</t>
  </si>
  <si>
    <t>Chinatown/North Beach</t>
  </si>
  <si>
    <t>Lau</t>
  </si>
  <si>
    <t>Basic Accounting Concepts I</t>
  </si>
  <si>
    <t>MTWR; MTWR</t>
  </si>
  <si>
    <t>1040; 1040</t>
  </si>
  <si>
    <t>1255; 1255</t>
  </si>
  <si>
    <t>JAD; JAD</t>
  </si>
  <si>
    <t>234; 234</t>
  </si>
  <si>
    <t>Rosenberg; Williamson</t>
  </si>
  <si>
    <t>B2</t>
  </si>
  <si>
    <t>G5</t>
  </si>
  <si>
    <t>DNTN</t>
  </si>
  <si>
    <t>Downtown</t>
  </si>
  <si>
    <t>Whitelaw</t>
  </si>
  <si>
    <t>Aparicio</t>
  </si>
  <si>
    <t>Basic Accounting Concepts II</t>
  </si>
  <si>
    <t>C1</t>
  </si>
  <si>
    <t>QuickBooks: Level 1</t>
  </si>
  <si>
    <t>515C</t>
  </si>
  <si>
    <t>Gaines</t>
  </si>
  <si>
    <t>QuickBooks: Level 2</t>
  </si>
  <si>
    <t>Income Tax Preparation</t>
  </si>
  <si>
    <t>E</t>
  </si>
  <si>
    <t>BOSS</t>
  </si>
  <si>
    <t>Math with Spreadsheets</t>
  </si>
  <si>
    <t>Lemley</t>
  </si>
  <si>
    <t>F</t>
  </si>
  <si>
    <t>Liu</t>
  </si>
  <si>
    <t>Williamson</t>
  </si>
  <si>
    <t>Job Prep</t>
  </si>
  <si>
    <t>MW; MW</t>
  </si>
  <si>
    <t>1310; 1310</t>
  </si>
  <si>
    <t>1525; 1525</t>
  </si>
  <si>
    <t>DNTN; DNTN</t>
  </si>
  <si>
    <t>515A; 515A</t>
  </si>
  <si>
    <t>Orille; Schaefer</t>
  </si>
  <si>
    <t>Customer Service Skills</t>
  </si>
  <si>
    <t>WRF</t>
  </si>
  <si>
    <t>Rudd</t>
  </si>
  <si>
    <t>Customer Service Principles</t>
  </si>
  <si>
    <t>MW</t>
  </si>
  <si>
    <t>Schaefer</t>
  </si>
  <si>
    <t>Business English I</t>
  </si>
  <si>
    <t>Pugh</t>
  </si>
  <si>
    <t>Business English II</t>
  </si>
  <si>
    <t>Business Communications</t>
  </si>
  <si>
    <t>Barrett</t>
  </si>
  <si>
    <t>Keyboarding for Computers</t>
  </si>
  <si>
    <t>Chypyha</t>
  </si>
  <si>
    <t>E4</t>
  </si>
  <si>
    <t>E5</t>
  </si>
  <si>
    <t>AB</t>
  </si>
  <si>
    <t>Fung</t>
  </si>
  <si>
    <t>BC</t>
  </si>
  <si>
    <t>DE1</t>
  </si>
  <si>
    <t>Keyboarding:Skill Development</t>
  </si>
  <si>
    <t>Keyboarding:The Numeric Keypad</t>
  </si>
  <si>
    <t>Office Proc for the 21st Cent</t>
  </si>
  <si>
    <t>Wong</t>
  </si>
  <si>
    <t>Bus DataEntry w/Medisoft Intro</t>
  </si>
  <si>
    <t>Monroy</t>
  </si>
  <si>
    <t>Bus. App using Medisoft level1</t>
  </si>
  <si>
    <t>Bus Off Skills Medisoft 2</t>
  </si>
  <si>
    <t>Medisoft Sim. Office Level 3</t>
  </si>
  <si>
    <t>COMP</t>
  </si>
  <si>
    <t>Supervised Trng of Comp Appl</t>
  </si>
  <si>
    <t>TBA; TBA; TBA; TBA; TBA; TBA</t>
  </si>
  <si>
    <t>CLOU; CLOU; CLOU; CLOU; CLOU; CLOU</t>
  </si>
  <si>
    <t>111; 111; 111; 111; 111; 111</t>
  </si>
  <si>
    <t>Ocean</t>
  </si>
  <si>
    <t>Clark; Fung; Hector; Pugh; Uchida; Wong</t>
  </si>
  <si>
    <t>MS Off. Bus. Appl. w/Simul. Pr</t>
  </si>
  <si>
    <t>Electronic Publishing Bus I</t>
  </si>
  <si>
    <t>515A</t>
  </si>
  <si>
    <t>Padilla</t>
  </si>
  <si>
    <t>Microsoft Excel Business I</t>
  </si>
  <si>
    <t>C3</t>
  </si>
  <si>
    <t>B8</t>
  </si>
  <si>
    <t>Microsoft Access for Bus I</t>
  </si>
  <si>
    <t>Microsoft Excel Business II</t>
  </si>
  <si>
    <t>D5</t>
  </si>
  <si>
    <t>B9</t>
  </si>
  <si>
    <t>Intro to Windows for MS Office</t>
  </si>
  <si>
    <t>Breschi</t>
  </si>
  <si>
    <t>Electronic Publishing Bus II</t>
  </si>
  <si>
    <t>Excel Level III</t>
  </si>
  <si>
    <t>Microsoft Access for Bus II</t>
  </si>
  <si>
    <t>Building Individual Web Sites</t>
  </si>
  <si>
    <t>Skolnick</t>
  </si>
  <si>
    <t>Building Business Web Sites</t>
  </si>
  <si>
    <t>Intro to the Internet for Offc</t>
  </si>
  <si>
    <t>Flash for Bus/Office Presentat</t>
  </si>
  <si>
    <t>PowerPoint for Business</t>
  </si>
  <si>
    <t>Wilson</t>
  </si>
  <si>
    <t>DD</t>
  </si>
  <si>
    <t>Excel for Accounting Principle</t>
  </si>
  <si>
    <t>Business Web Pages 1</t>
  </si>
  <si>
    <t>Business Web Pages - Level 2</t>
  </si>
  <si>
    <t>Business Web Graphics</t>
  </si>
  <si>
    <t>Outlook for Offc Support</t>
  </si>
  <si>
    <t>Publisher for Dsktop Publsng</t>
  </si>
  <si>
    <t>Certiport</t>
  </si>
  <si>
    <t>CC</t>
  </si>
  <si>
    <t>Microcomputer Lab</t>
  </si>
  <si>
    <t>Middleton</t>
  </si>
  <si>
    <t>CA</t>
  </si>
  <si>
    <t>B3</t>
  </si>
  <si>
    <t>Photoshop Elements</t>
  </si>
  <si>
    <t>Google Apps I</t>
  </si>
  <si>
    <t>McNeal</t>
  </si>
  <si>
    <t>Google Apps II</t>
  </si>
  <si>
    <t>MS Office Applications I</t>
  </si>
  <si>
    <t>MS Office Applications II</t>
  </si>
  <si>
    <t>SMBU</t>
  </si>
  <si>
    <t>Developing A Business Plan</t>
  </si>
  <si>
    <t>M</t>
  </si>
  <si>
    <t>Wuthmann</t>
  </si>
  <si>
    <t>Getting Started In Business</t>
  </si>
  <si>
    <t>Chenard</t>
  </si>
  <si>
    <t>Green &amp; Sustainable Small Busi</t>
  </si>
  <si>
    <t>R</t>
  </si>
  <si>
    <t>Small Bus. Marketing/Sales</t>
  </si>
  <si>
    <t>Technology for Small Business</t>
  </si>
  <si>
    <t>WOPR</t>
  </si>
  <si>
    <t>Word Processing (Multi-level)</t>
  </si>
  <si>
    <t>Word for Bus. I</t>
  </si>
  <si>
    <t>Word II</t>
  </si>
  <si>
    <t>Culinary Arts &amp; Hospitality</t>
  </si>
  <si>
    <t>CABT</t>
  </si>
  <si>
    <t>Intro to Culinary Fundamentals</t>
  </si>
  <si>
    <t>MTWRF</t>
  </si>
  <si>
    <t>KTCH</t>
  </si>
  <si>
    <t>CSST</t>
  </si>
  <si>
    <t>Intro to Baking &amp; Pastry</t>
  </si>
  <si>
    <t>Riehle</t>
  </si>
  <si>
    <t>P1</t>
  </si>
  <si>
    <t>Adv. Baking and Pastry</t>
  </si>
  <si>
    <t>MTWRF; TBA</t>
  </si>
  <si>
    <t>0700; TBA</t>
  </si>
  <si>
    <t>1250; TBA</t>
  </si>
  <si>
    <t>DNTN; TBA</t>
  </si>
  <si>
    <t>Riehle; Staff</t>
  </si>
  <si>
    <t>Food Tech and Dine Section I</t>
  </si>
  <si>
    <t>0910; TBA</t>
  </si>
  <si>
    <t>1500; TBA</t>
  </si>
  <si>
    <t>DINE</t>
  </si>
  <si>
    <t>Ridgway; Ridgway</t>
  </si>
  <si>
    <t>Food Preparation II</t>
  </si>
  <si>
    <t>0900; TBA</t>
  </si>
  <si>
    <t>1450; TBA</t>
  </si>
  <si>
    <t>Dellimore; Dellimore</t>
  </si>
  <si>
    <t>Fashion</t>
  </si>
  <si>
    <t>FASH</t>
  </si>
  <si>
    <t>Weaving Tapestry</t>
  </si>
  <si>
    <t>Corsini</t>
  </si>
  <si>
    <t>Fashion Sewing and Alterations</t>
  </si>
  <si>
    <t>EVANS</t>
  </si>
  <si>
    <t>Giordano</t>
  </si>
  <si>
    <t>Quiltmaking</t>
  </si>
  <si>
    <t>U</t>
  </si>
  <si>
    <t>Bruvry</t>
  </si>
  <si>
    <t>Beginning Upholstery</t>
  </si>
  <si>
    <t>Eilenkrig</t>
  </si>
  <si>
    <t>Advanced Upholstery Trade</t>
  </si>
  <si>
    <t>School: ESL, Int'l Ed, &amp; Tr.St</t>
  </si>
  <si>
    <t>English As a Second Language</t>
  </si>
  <si>
    <t>ESLA</t>
  </si>
  <si>
    <t>Intro to Academic ESL</t>
  </si>
  <si>
    <t>ART</t>
  </si>
  <si>
    <t>Dennehy</t>
  </si>
  <si>
    <t>Smith</t>
  </si>
  <si>
    <t>MUB</t>
  </si>
  <si>
    <t>Etlinger</t>
  </si>
  <si>
    <t>BNGL</t>
  </si>
  <si>
    <t>Berger</t>
  </si>
  <si>
    <t>CLOU</t>
  </si>
  <si>
    <t>MTWRF; MTWRF; MTWRF</t>
  </si>
  <si>
    <t>1015; 1015; 1015</t>
  </si>
  <si>
    <t>1205; 1205; 1205</t>
  </si>
  <si>
    <t>JAD; JAD; JAD</t>
  </si>
  <si>
    <t>319; 319; 319</t>
  </si>
  <si>
    <t>Helmy; Lewis; Owens</t>
  </si>
  <si>
    <t>ARI*</t>
  </si>
  <si>
    <t>Civic Center</t>
  </si>
  <si>
    <t>Yanuaria</t>
  </si>
  <si>
    <t>Humphreys</t>
  </si>
  <si>
    <t>Mustafa</t>
  </si>
  <si>
    <t>Crossman</t>
  </si>
  <si>
    <t>ESLB</t>
  </si>
  <si>
    <t>Intro to Computer for ESL-Int</t>
  </si>
  <si>
    <t>Buchsbaum</t>
  </si>
  <si>
    <t>Int Intro to Computer for ESL</t>
  </si>
  <si>
    <t>Reichman</t>
  </si>
  <si>
    <t>ESL Keyboarding</t>
  </si>
  <si>
    <t>Song</t>
  </si>
  <si>
    <t>O'Connell</t>
  </si>
  <si>
    <t>ESLC</t>
  </si>
  <si>
    <t>Beginning Low Citizenship</t>
  </si>
  <si>
    <t>Hong</t>
  </si>
  <si>
    <t>Swift</t>
  </si>
  <si>
    <t>Frei</t>
  </si>
  <si>
    <t>Law</t>
  </si>
  <si>
    <t>Gabay</t>
  </si>
  <si>
    <t>Sans</t>
  </si>
  <si>
    <t>Cham</t>
  </si>
  <si>
    <t>Mustazza</t>
  </si>
  <si>
    <t>ESL Citizenship Beginning 1-4</t>
  </si>
  <si>
    <t>Worthy</t>
  </si>
  <si>
    <t>TW</t>
  </si>
  <si>
    <t>Fraser</t>
  </si>
  <si>
    <t>ESL Citizenship Intermed 5-8</t>
  </si>
  <si>
    <t>WR</t>
  </si>
  <si>
    <t>Evnochides</t>
  </si>
  <si>
    <t>TR; TR; TBA</t>
  </si>
  <si>
    <t>1225; 1225; TBA</t>
  </si>
  <si>
    <t>1440; 1440; TBA</t>
  </si>
  <si>
    <t>ARI*; ARI*; TBA</t>
  </si>
  <si>
    <t>Augsjoost; Herman; Augsjoost</t>
  </si>
  <si>
    <t>ESL Citizenship 1-4</t>
  </si>
  <si>
    <t>Chin</t>
  </si>
  <si>
    <t>ESLF</t>
  </si>
  <si>
    <t>Computer Assisted ESL - Multi</t>
  </si>
  <si>
    <t>Wallis</t>
  </si>
  <si>
    <t>MT</t>
  </si>
  <si>
    <t>Kearsley</t>
  </si>
  <si>
    <t>Quinn</t>
  </si>
  <si>
    <t>Alvarez</t>
  </si>
  <si>
    <t>Wu</t>
  </si>
  <si>
    <t>MTWRF; MTWRF</t>
  </si>
  <si>
    <t>1230; 1230</t>
  </si>
  <si>
    <t>1430; 1430</t>
  </si>
  <si>
    <t>MIC; MIC</t>
  </si>
  <si>
    <t>325; 325</t>
  </si>
  <si>
    <t>Cox; Tarquino</t>
  </si>
  <si>
    <t>1420; 1420</t>
  </si>
  <si>
    <t>Writing - Beginning Low</t>
  </si>
  <si>
    <t>Newberry</t>
  </si>
  <si>
    <t>Pronunciation - Beginning</t>
  </si>
  <si>
    <t>Sheetz</t>
  </si>
  <si>
    <t>Louie</t>
  </si>
  <si>
    <t>Chatterjee</t>
  </si>
  <si>
    <t>Reading - Beginning High</t>
  </si>
  <si>
    <t>Lai</t>
  </si>
  <si>
    <t>Powell</t>
  </si>
  <si>
    <t>Writing - Beginning High</t>
  </si>
  <si>
    <t>Walter</t>
  </si>
  <si>
    <t>O'Roke</t>
  </si>
  <si>
    <t>Pronunciation -Intermediate</t>
  </si>
  <si>
    <t>Gallagher</t>
  </si>
  <si>
    <t>Ousdahl</t>
  </si>
  <si>
    <t>Computer Asst ESL - Beg Low</t>
  </si>
  <si>
    <t>Intermediate CALL</t>
  </si>
  <si>
    <t>Gilewska</t>
  </si>
  <si>
    <t>Admokom</t>
  </si>
  <si>
    <t>Beginning Low Conversation</t>
  </si>
  <si>
    <t>Frazier</t>
  </si>
  <si>
    <t>Huynh</t>
  </si>
  <si>
    <t>Wen</t>
  </si>
  <si>
    <t>Killian</t>
  </si>
  <si>
    <t>Berkov</t>
  </si>
  <si>
    <t>Beginning High Conversation</t>
  </si>
  <si>
    <t>Parker</t>
  </si>
  <si>
    <t>Marvin</t>
  </si>
  <si>
    <t>Intermediate Low Conversation</t>
  </si>
  <si>
    <t>S; S</t>
  </si>
  <si>
    <t>0810; 0810</t>
  </si>
  <si>
    <t>1025; 1025</t>
  </si>
  <si>
    <t>CHNB; CHNB</t>
  </si>
  <si>
    <t>Admokom; Porcella</t>
  </si>
  <si>
    <t>Bilbao</t>
  </si>
  <si>
    <t>Intermediate High Conversation</t>
  </si>
  <si>
    <t>Computer-Assisted ESL Projects</t>
  </si>
  <si>
    <t>Speak/List-Beginning Low</t>
  </si>
  <si>
    <t>Andrews</t>
  </si>
  <si>
    <t>Wallace</t>
  </si>
  <si>
    <t>Diamond</t>
  </si>
  <si>
    <t>McGovern</t>
  </si>
  <si>
    <t>Costello</t>
  </si>
  <si>
    <t>Speak/List-Beginning High</t>
  </si>
  <si>
    <t>Vogt</t>
  </si>
  <si>
    <t>Hosseini</t>
  </si>
  <si>
    <t>Cabansag</t>
  </si>
  <si>
    <t>Manukova</t>
  </si>
  <si>
    <t>Abel</t>
  </si>
  <si>
    <t>Trego</t>
  </si>
  <si>
    <t>SBU*</t>
  </si>
  <si>
    <t>Frasca</t>
  </si>
  <si>
    <t>Speak/List-Intermediate Low</t>
  </si>
  <si>
    <t>Cross</t>
  </si>
  <si>
    <t>Ericson</t>
  </si>
  <si>
    <t>MTWR; TBA</t>
  </si>
  <si>
    <t>1715; TBA</t>
  </si>
  <si>
    <t>1820; TBA</t>
  </si>
  <si>
    <t>ARI*; TBA</t>
  </si>
  <si>
    <t>Barens; Santamaria</t>
  </si>
  <si>
    <t>Bibliowicz</t>
  </si>
  <si>
    <t>Speak/List-Intermediate High</t>
  </si>
  <si>
    <t>Halford</t>
  </si>
  <si>
    <t>Hamilton</t>
  </si>
  <si>
    <t>Fontanella</t>
  </si>
  <si>
    <t>ESLN</t>
  </si>
  <si>
    <t>ESL Literacy A</t>
  </si>
  <si>
    <t>Selleck</t>
  </si>
  <si>
    <t>1320; TBA</t>
  </si>
  <si>
    <t>1510; TBA</t>
  </si>
  <si>
    <t>CHNB; TBA</t>
  </si>
  <si>
    <t>Rothe; Staff</t>
  </si>
  <si>
    <t>Graham</t>
  </si>
  <si>
    <t>Tan</t>
  </si>
  <si>
    <t>Cox</t>
  </si>
  <si>
    <t>Kennedy</t>
  </si>
  <si>
    <t>Corcoran</t>
  </si>
  <si>
    <t>Alary</t>
  </si>
  <si>
    <t>Moran</t>
  </si>
  <si>
    <t>Beginning Low 1</t>
  </si>
  <si>
    <t>Rosenfeld</t>
  </si>
  <si>
    <t>MTWRF; MTWRF; TBA</t>
  </si>
  <si>
    <t>1015; 1015; TBA</t>
  </si>
  <si>
    <t>1205; 1205; TBA</t>
  </si>
  <si>
    <t>Augsjoost; Ericson; Augsjoost</t>
  </si>
  <si>
    <t>0820; 0820</t>
  </si>
  <si>
    <t>1010; 1010</t>
  </si>
  <si>
    <t>Cogdill; Dea</t>
  </si>
  <si>
    <t>Stevens</t>
  </si>
  <si>
    <t>Finateri</t>
  </si>
  <si>
    <t>Sung</t>
  </si>
  <si>
    <t>Hovhannes</t>
  </si>
  <si>
    <t>Edwardson</t>
  </si>
  <si>
    <t>Roman-Murray</t>
  </si>
  <si>
    <t>MacAndrew</t>
  </si>
  <si>
    <t>Beginning Low 1 Abridged</t>
  </si>
  <si>
    <t>S; S; TBA</t>
  </si>
  <si>
    <t>0900; 0900; TBA</t>
  </si>
  <si>
    <t>1350; 1350; TBA</t>
  </si>
  <si>
    <t>MIC; MIC; TBA</t>
  </si>
  <si>
    <t>353; 353</t>
  </si>
  <si>
    <t>Olstad; Owens; Olstad</t>
  </si>
  <si>
    <t>Allen</t>
  </si>
  <si>
    <t>Beginning Low 1-2 Multilevel</t>
  </si>
  <si>
    <t>0815; 0815</t>
  </si>
  <si>
    <t>1005; 1005</t>
  </si>
  <si>
    <t>333; 333</t>
  </si>
  <si>
    <t>Lardie; Rosenfeld</t>
  </si>
  <si>
    <t>MT; WR; WR</t>
  </si>
  <si>
    <t>1830; 1830; 1830</t>
  </si>
  <si>
    <t>2045; 2045; 2045</t>
  </si>
  <si>
    <t>ARI*; ARI*; ARI*</t>
  </si>
  <si>
    <t>Le; Barens; Herman</t>
  </si>
  <si>
    <t>DE2</t>
  </si>
  <si>
    <t>Gillespie</t>
  </si>
  <si>
    <t>Beginning 1-4 Multilevel</t>
  </si>
  <si>
    <t>Byvaltseva</t>
  </si>
  <si>
    <t>Kappra</t>
  </si>
  <si>
    <t>Kailath</t>
  </si>
  <si>
    <t>Beginning Low 1-2 Intensive</t>
  </si>
  <si>
    <t>ARTX</t>
  </si>
  <si>
    <t>Kocak</t>
  </si>
  <si>
    <t>HC</t>
  </si>
  <si>
    <t>Vaughn</t>
  </si>
  <si>
    <t>MW; TR</t>
  </si>
  <si>
    <t>1810; 1810</t>
  </si>
  <si>
    <t>2025; 2025</t>
  </si>
  <si>
    <t>BATL; BATL</t>
  </si>
  <si>
    <t>651; 651</t>
  </si>
  <si>
    <t>Lisker; Fung</t>
  </si>
  <si>
    <t>Beginning Low 2</t>
  </si>
  <si>
    <t>1020; 1020</t>
  </si>
  <si>
    <t>1210; 1210</t>
  </si>
  <si>
    <t>Dea; Mustazza</t>
  </si>
  <si>
    <t>1520; 1520</t>
  </si>
  <si>
    <t>1735; 1735</t>
  </si>
  <si>
    <t>Loewen; Rothe</t>
  </si>
  <si>
    <t>Cameron</t>
  </si>
  <si>
    <t>Lewis</t>
  </si>
  <si>
    <t>1030; 1030</t>
  </si>
  <si>
    <t>1220; 1220</t>
  </si>
  <si>
    <t>354; 354</t>
  </si>
  <si>
    <t>Dajani; Sung</t>
  </si>
  <si>
    <t>Karay</t>
  </si>
  <si>
    <t>Beginning Low 2 Abridged</t>
  </si>
  <si>
    <t>Beginning High 3</t>
  </si>
  <si>
    <t>0840; 0840</t>
  </si>
  <si>
    <t>1100; 1100</t>
  </si>
  <si>
    <t>SCIE; BNGL</t>
  </si>
  <si>
    <t>200; 712</t>
  </si>
  <si>
    <t>Lovadino Crocomo; Staff</t>
  </si>
  <si>
    <t>Chan; Loewen</t>
  </si>
  <si>
    <t>Cogdill</t>
  </si>
  <si>
    <t>1320; 1320; 1320</t>
  </si>
  <si>
    <t>1510; 1510; 1510</t>
  </si>
  <si>
    <t>CHNB; CHNB; CHNB</t>
  </si>
  <si>
    <t>Byvaltseva; Loewen; Olson</t>
  </si>
  <si>
    <t>Blackwell</t>
  </si>
  <si>
    <t>Granoff</t>
  </si>
  <si>
    <t>Beginning High 3 Abridged</t>
  </si>
  <si>
    <t>Beginning High 3-4 Multilevel</t>
  </si>
  <si>
    <t>1830; TBA</t>
  </si>
  <si>
    <t>2045; TBA</t>
  </si>
  <si>
    <t>Wallis; Santamaria</t>
  </si>
  <si>
    <t>Jue</t>
  </si>
  <si>
    <t>Knox</t>
  </si>
  <si>
    <t>Acker</t>
  </si>
  <si>
    <t>1200; 1200</t>
  </si>
  <si>
    <t>1350; 1350</t>
  </si>
  <si>
    <t>624; 624</t>
  </si>
  <si>
    <t>Crow; Gillespie</t>
  </si>
  <si>
    <t>1630; 1630</t>
  </si>
  <si>
    <t>1845; 1845</t>
  </si>
  <si>
    <t>321; 321</t>
  </si>
  <si>
    <t>Neumann; Schwartz</t>
  </si>
  <si>
    <t>301; 301</t>
  </si>
  <si>
    <t>Edwardson; Kailath</t>
  </si>
  <si>
    <t>1900; 1900</t>
  </si>
  <si>
    <t>2115; 2115</t>
  </si>
  <si>
    <t>319; 319</t>
  </si>
  <si>
    <t>Boyer; Robinson</t>
  </si>
  <si>
    <t>Beginning High 3-4 Intensive</t>
  </si>
  <si>
    <t>Huot</t>
  </si>
  <si>
    <t>Lovadino Crocomo</t>
  </si>
  <si>
    <t>MW; MW; TR</t>
  </si>
  <si>
    <t>1810; 1810; 1810</t>
  </si>
  <si>
    <t>2025; 2025; 2025</t>
  </si>
  <si>
    <t>MUB; MUB; MUB</t>
  </si>
  <si>
    <t>250; 250; 250</t>
  </si>
  <si>
    <t>Mojica; Reinhard; Trahan</t>
  </si>
  <si>
    <t>Beginning High 4</t>
  </si>
  <si>
    <t>1320; 1320</t>
  </si>
  <si>
    <t>1510; 1510</t>
  </si>
  <si>
    <t>Frei; Stevens</t>
  </si>
  <si>
    <t>Crow</t>
  </si>
  <si>
    <t>Irvine</t>
  </si>
  <si>
    <t>Hallman</t>
  </si>
  <si>
    <t>Beginning High 4 Abridged</t>
  </si>
  <si>
    <t>Intermediate Low 5</t>
  </si>
  <si>
    <t>Neumann</t>
  </si>
  <si>
    <t>Intermediate Low 5-6 Intensive</t>
  </si>
  <si>
    <t>Huntzinger</t>
  </si>
  <si>
    <t>ART; ART</t>
  </si>
  <si>
    <t>308; 308</t>
  </si>
  <si>
    <t>Good; Trahan</t>
  </si>
  <si>
    <t>MW; TR; TR</t>
  </si>
  <si>
    <t>CLOU; CLOU; CLOU</t>
  </si>
  <si>
    <t>202; 202; 202</t>
  </si>
  <si>
    <t>Hayes; Huszagh-Lockwood; O'Connell</t>
  </si>
  <si>
    <t>Intermediate Low 5-6 Multilvl</t>
  </si>
  <si>
    <t>Winn</t>
  </si>
  <si>
    <t>Shore</t>
  </si>
  <si>
    <t>369; 369</t>
  </si>
  <si>
    <t>Fine; Kennedy</t>
  </si>
  <si>
    <t>Dajani</t>
  </si>
  <si>
    <t>Murray</t>
  </si>
  <si>
    <t>Intermediate 5-8 Multilevel</t>
  </si>
  <si>
    <t>Lillian</t>
  </si>
  <si>
    <t>Farnbach</t>
  </si>
  <si>
    <t>618; 618</t>
  </si>
  <si>
    <t>Acker; Kappra</t>
  </si>
  <si>
    <t>Schwartz</t>
  </si>
  <si>
    <t>Intermediate Low 6</t>
  </si>
  <si>
    <t>Lardie</t>
  </si>
  <si>
    <t>Olson</t>
  </si>
  <si>
    <t>Intermediate High 7</t>
  </si>
  <si>
    <t>1000; 1000</t>
  </si>
  <si>
    <t>1150; 1150</t>
  </si>
  <si>
    <t>Buchsbaum; Finateri</t>
  </si>
  <si>
    <t>Interm High 7/8 Multi-Level</t>
  </si>
  <si>
    <t>0830; 0830</t>
  </si>
  <si>
    <t>Irvine; Vaughn</t>
  </si>
  <si>
    <t>Robinson</t>
  </si>
  <si>
    <t>Granoff; Wilson</t>
  </si>
  <si>
    <t>Fine</t>
  </si>
  <si>
    <t>Intermediate High 8</t>
  </si>
  <si>
    <t>Advanced Low 9</t>
  </si>
  <si>
    <t>Kasten</t>
  </si>
  <si>
    <t>ESL Literacy A Abridged</t>
  </si>
  <si>
    <t>ESLV</t>
  </si>
  <si>
    <t>Workplace Communication</t>
  </si>
  <si>
    <t>ESL for Chinese Cooking</t>
  </si>
  <si>
    <t>Chan</t>
  </si>
  <si>
    <t>Social Communication</t>
  </si>
  <si>
    <t>Herman</t>
  </si>
  <si>
    <t>Computer VESL- High Interm</t>
  </si>
  <si>
    <t>ESL for Health Workers</t>
  </si>
  <si>
    <t>Owens</t>
  </si>
  <si>
    <t>Health Care Communication III</t>
  </si>
  <si>
    <t>Schall</t>
  </si>
  <si>
    <t>ESL for Janitors</t>
  </si>
  <si>
    <t>Lee</t>
  </si>
  <si>
    <t>Yu</t>
  </si>
  <si>
    <t>ESL for Work - Beginning</t>
  </si>
  <si>
    <t>Transitional Studies</t>
  </si>
  <si>
    <t>TRST</t>
  </si>
  <si>
    <t>Academic Reading &amp; Writing 1.5</t>
  </si>
  <si>
    <t>Fredericks</t>
  </si>
  <si>
    <t>Galambos</t>
  </si>
  <si>
    <t>Academic Reading/Writing 2.5</t>
  </si>
  <si>
    <t>Potter</t>
  </si>
  <si>
    <t>Math Skills Development 2</t>
  </si>
  <si>
    <t>McNichol</t>
  </si>
  <si>
    <t>Math Skills Lab</t>
  </si>
  <si>
    <t>Mbolo</t>
  </si>
  <si>
    <t>Health Education</t>
  </si>
  <si>
    <t>Zoll</t>
  </si>
  <si>
    <t>Academic Reading and Writing 3</t>
  </si>
  <si>
    <t>Gougoutas</t>
  </si>
  <si>
    <t>Huntley</t>
  </si>
  <si>
    <t>Brossi</t>
  </si>
  <si>
    <t>ABE*</t>
  </si>
  <si>
    <t>BHS*</t>
  </si>
  <si>
    <t>Mancillas</t>
  </si>
  <si>
    <t>Grammar and Writing</t>
  </si>
  <si>
    <t>Intro to Public Speaking</t>
  </si>
  <si>
    <t>Gormley</t>
  </si>
  <si>
    <t>Discovering Literature</t>
  </si>
  <si>
    <t>Boyer</t>
  </si>
  <si>
    <t>Irving</t>
  </si>
  <si>
    <t>Exploring Literature</t>
  </si>
  <si>
    <t>Rosales-Uribe</t>
  </si>
  <si>
    <t>Literature and Composition</t>
  </si>
  <si>
    <t>Crabtree</t>
  </si>
  <si>
    <t>Contemporary US Writers</t>
  </si>
  <si>
    <t>Schott</t>
  </si>
  <si>
    <t>HS Algebra 1A</t>
  </si>
  <si>
    <t>Belleci</t>
  </si>
  <si>
    <t>Melendrez</t>
  </si>
  <si>
    <t>Alvarado</t>
  </si>
  <si>
    <t>Finley</t>
  </si>
  <si>
    <t>HS Algebra 1B</t>
  </si>
  <si>
    <t>HIgh School Geometry 1A</t>
  </si>
  <si>
    <t>Beard</t>
  </si>
  <si>
    <t>Imson</t>
  </si>
  <si>
    <t>Cutler</t>
  </si>
  <si>
    <t>Geometry 1B</t>
  </si>
  <si>
    <t>HS U.S. History 1</t>
  </si>
  <si>
    <t>A' Hearn</t>
  </si>
  <si>
    <t>Prince</t>
  </si>
  <si>
    <t>High School U.S. History 2</t>
  </si>
  <si>
    <t>Civics</t>
  </si>
  <si>
    <t>Rodriguez</t>
  </si>
  <si>
    <t>High School Economics</t>
  </si>
  <si>
    <t>Modern World History</t>
  </si>
  <si>
    <t>Social Justice</t>
  </si>
  <si>
    <t>High School US History 3</t>
  </si>
  <si>
    <t>HS Physical Science</t>
  </si>
  <si>
    <t>HS Biology</t>
  </si>
  <si>
    <t>High School Physics</t>
  </si>
  <si>
    <t>Comparative Religion</t>
  </si>
  <si>
    <t>HS Art and Literature</t>
  </si>
  <si>
    <t>Vocational Skills: Read, Write</t>
  </si>
  <si>
    <t>Cantrell</t>
  </si>
  <si>
    <t>Choy</t>
  </si>
  <si>
    <t>G02</t>
  </si>
  <si>
    <t>Reading/Writing Lab</t>
  </si>
  <si>
    <t>Intro to Academic Success</t>
  </si>
  <si>
    <t>HS Equivalency Prep: Language</t>
  </si>
  <si>
    <t>HS Equiv Prep: Mathematics</t>
  </si>
  <si>
    <t>Kipp</t>
  </si>
  <si>
    <t>HS Equivalency Prep: Science</t>
  </si>
  <si>
    <t>HS Lab: Contemporary World</t>
  </si>
  <si>
    <t>HS Learning Lab: English</t>
  </si>
  <si>
    <t>Mathematics Lab</t>
  </si>
  <si>
    <t>High School Lab: Civics</t>
  </si>
  <si>
    <t>High School Lab: Economics</t>
  </si>
  <si>
    <t>School: English &amp; For. Lang.</t>
  </si>
  <si>
    <t>English</t>
  </si>
  <si>
    <t>ENGL</t>
  </si>
  <si>
    <t>Supplemental Instr. English</t>
  </si>
  <si>
    <t>Staff</t>
  </si>
  <si>
    <t>School: Hlth, PE, &amp; Soc. Serv.</t>
  </si>
  <si>
    <t>Child Dev. &amp; Family Studies</t>
  </si>
  <si>
    <t>CDEV</t>
  </si>
  <si>
    <t>Parents and Infants</t>
  </si>
  <si>
    <t>Villazana-Price</t>
  </si>
  <si>
    <t>Infant Development</t>
  </si>
  <si>
    <t>56A</t>
  </si>
  <si>
    <t>Appleton</t>
  </si>
  <si>
    <t>Ehnle</t>
  </si>
  <si>
    <t>Yagle-Snead</t>
  </si>
  <si>
    <t>Duhl</t>
  </si>
  <si>
    <t>Gnass</t>
  </si>
  <si>
    <t>Child Observation</t>
  </si>
  <si>
    <t>Fong</t>
  </si>
  <si>
    <t>Richardson</t>
  </si>
  <si>
    <t>Owings</t>
  </si>
  <si>
    <t>Wildman</t>
  </si>
  <si>
    <t>Osterhoff</t>
  </si>
  <si>
    <t>CDEV Lab School</t>
  </si>
  <si>
    <t>Norman</t>
  </si>
  <si>
    <t>Hearst</t>
  </si>
  <si>
    <t>Villasana</t>
  </si>
  <si>
    <t>Parent Participating Class</t>
  </si>
  <si>
    <t>ROC*</t>
  </si>
  <si>
    <t>Mickelson</t>
  </si>
  <si>
    <t>Positive Parenting</t>
  </si>
  <si>
    <t>AAP*</t>
  </si>
  <si>
    <t>Luckey</t>
  </si>
  <si>
    <t>Foster Parenting</t>
  </si>
  <si>
    <t>G03</t>
  </si>
  <si>
    <t>G04</t>
  </si>
  <si>
    <t>Health Care Technology</t>
  </si>
  <si>
    <t>AHWC</t>
  </si>
  <si>
    <t>Unit Coordinator</t>
  </si>
  <si>
    <t>Aldis</t>
  </si>
  <si>
    <t>EMT</t>
  </si>
  <si>
    <t>Heartsaver CPR</t>
  </si>
  <si>
    <t>Hernandez</t>
  </si>
  <si>
    <t>EMT Refresher</t>
  </si>
  <si>
    <t>RF</t>
  </si>
  <si>
    <t>HLTH</t>
  </si>
  <si>
    <t>Tai Chi for Health</t>
  </si>
  <si>
    <t>Hall</t>
  </si>
  <si>
    <t>WELL</t>
  </si>
  <si>
    <t>Nutrition for the Later Years</t>
  </si>
  <si>
    <t>TEL*</t>
  </si>
  <si>
    <t>Brothers</t>
  </si>
  <si>
    <t>SSR*</t>
  </si>
  <si>
    <t>Yan</t>
  </si>
  <si>
    <t>TWV*</t>
  </si>
  <si>
    <t>Bemis</t>
  </si>
  <si>
    <t>GGP*</t>
  </si>
  <si>
    <t>NMS*</t>
  </si>
  <si>
    <t>CHJ*</t>
  </si>
  <si>
    <t>YCT*</t>
  </si>
  <si>
    <t>SNR*</t>
  </si>
  <si>
    <t>WUY*</t>
  </si>
  <si>
    <t>WAD*</t>
  </si>
  <si>
    <t>POH*</t>
  </si>
  <si>
    <t>EXS*</t>
  </si>
  <si>
    <t>KNG*</t>
  </si>
  <si>
    <t>EST*</t>
  </si>
  <si>
    <t>HOH*</t>
  </si>
  <si>
    <t>Villela</t>
  </si>
  <si>
    <t>KIP*</t>
  </si>
  <si>
    <t>DIF*</t>
  </si>
  <si>
    <t>Leu</t>
  </si>
  <si>
    <t>ABX*</t>
  </si>
  <si>
    <t>BRV*</t>
  </si>
  <si>
    <t>Hlthy Living for Educ Consumer</t>
  </si>
  <si>
    <t>VIS*</t>
  </si>
  <si>
    <t>Nursing, Licensed Vocational</t>
  </si>
  <si>
    <t>VOCN</t>
  </si>
  <si>
    <t>Nursing Refresher</t>
  </si>
  <si>
    <t>M; M; M; M; M; R; R; R; R; T; TW; TW; TWR; TWR; WR</t>
  </si>
  <si>
    <t>1500; 1230; 1700; 1700; 1500; 1230; 1630; 1430; 1430; 1500; 1400; 0645; 0600; 0600; 1500</t>
  </si>
  <si>
    <t>1730; 1630; 1900; 1900; 2030; 1430; 1900; 1630; 1630; 1730; 2230; 1515; 2030; 2030; 1730</t>
  </si>
  <si>
    <t>JAD; JAD; JAD; JAD; JAD; JAD; JAD; JAD; JAD; JAD; JAD; JAD; JAD; JAD; JAD</t>
  </si>
  <si>
    <t>103; 103; 103; 103; 103; 103; 103; 103; 103; 103; 103; 103; 103; 103; 103</t>
  </si>
  <si>
    <t>Brown; Escobal-Ang; Brown; Escobal-Ang; Escobal-Ang; Brown; Brown; Brown; Dudley; Escobal-Ang; Brown; Escobal-Ang; Brown; Escobal-Ang; Brown</t>
  </si>
  <si>
    <t>Older Adults</t>
  </si>
  <si>
    <t>OLAD</t>
  </si>
  <si>
    <t>Body Dynamic &amp; Aging Process I</t>
  </si>
  <si>
    <t>NOS*</t>
  </si>
  <si>
    <t>HOA*</t>
  </si>
  <si>
    <t>AAV*</t>
  </si>
  <si>
    <t>AAG*</t>
  </si>
  <si>
    <t>MZA*</t>
  </si>
  <si>
    <t>Lara Rodgers</t>
  </si>
  <si>
    <t>Richie</t>
  </si>
  <si>
    <t>Body Dynamic &amp; Aging Proc II</t>
  </si>
  <si>
    <t>Hagiwara</t>
  </si>
  <si>
    <t>Southeast</t>
  </si>
  <si>
    <t>Principles of Balance-Beg</t>
  </si>
  <si>
    <t>Chinn</t>
  </si>
  <si>
    <t>SEN*</t>
  </si>
  <si>
    <t>TWA*</t>
  </si>
  <si>
    <t>Principles of Balance-Int/Adv</t>
  </si>
  <si>
    <t>Mind-Body Health</t>
  </si>
  <si>
    <t>Hubbell</t>
  </si>
  <si>
    <t>Hughes</t>
  </si>
  <si>
    <t>Art for Older Adults</t>
  </si>
  <si>
    <t>Young</t>
  </si>
  <si>
    <t>LAG*</t>
  </si>
  <si>
    <t>Villanueva Beltran</t>
  </si>
  <si>
    <t>Hopkins</t>
  </si>
  <si>
    <t>Arts &amp; Crafts for Older Adults</t>
  </si>
  <si>
    <t>ONH*</t>
  </si>
  <si>
    <t>Fraknoi</t>
  </si>
  <si>
    <t>Weisbrot</t>
  </si>
  <si>
    <t>Figure Drawing - Older Adults</t>
  </si>
  <si>
    <t>FORT</t>
  </si>
  <si>
    <t>200B</t>
  </si>
  <si>
    <t>Fort Mason</t>
  </si>
  <si>
    <t>Huang</t>
  </si>
  <si>
    <t>Music Apprec. for Older Adults</t>
  </si>
  <si>
    <t>AAR*</t>
  </si>
  <si>
    <t>Bernstein</t>
  </si>
  <si>
    <t>Harrell</t>
  </si>
  <si>
    <t>JCC*</t>
  </si>
  <si>
    <t>Theater-Elements and Interp</t>
  </si>
  <si>
    <t>Miller</t>
  </si>
  <si>
    <t>Stitchery for Older Adults</t>
  </si>
  <si>
    <t>Lieberman</t>
  </si>
  <si>
    <t>LPP*</t>
  </si>
  <si>
    <t>Ceramics for Older Adults</t>
  </si>
  <si>
    <t>Burns</t>
  </si>
  <si>
    <t>Life Sculpture - Older Adults</t>
  </si>
  <si>
    <t>George</t>
  </si>
  <si>
    <t>OLAD Art for Memory Loss</t>
  </si>
  <si>
    <t>TBA*</t>
  </si>
  <si>
    <t>Writer'sWorkshop Older Adults</t>
  </si>
  <si>
    <t>Hazen</t>
  </si>
  <si>
    <t>English - Women's Literature</t>
  </si>
  <si>
    <t>Telling Your Life Story</t>
  </si>
  <si>
    <t>Budd</t>
  </si>
  <si>
    <t>Ways to Tell Your Life Story</t>
  </si>
  <si>
    <t>Yue</t>
  </si>
  <si>
    <t>Intro to Computers I</t>
  </si>
  <si>
    <t>Intro to the Internet</t>
  </si>
  <si>
    <t>Art &amp; Photo Using Digital Med</t>
  </si>
  <si>
    <t>Shoemaker</t>
  </si>
  <si>
    <t>Intro to Computers II</t>
  </si>
  <si>
    <t>School: Science &amp; Math(STEM)</t>
  </si>
  <si>
    <t>Apprenticeship</t>
  </si>
  <si>
    <t>APPR</t>
  </si>
  <si>
    <t>Plastering Apprentice</t>
  </si>
  <si>
    <t>0700; 0700</t>
  </si>
  <si>
    <t>1450; 1450</t>
  </si>
  <si>
    <t>TBA; TBA</t>
  </si>
  <si>
    <t>Nelson; Noto</t>
  </si>
  <si>
    <t>Plumbing Apprentice</t>
  </si>
  <si>
    <t>GLZ*</t>
  </si>
  <si>
    <t>Harlan</t>
  </si>
  <si>
    <t>MR</t>
  </si>
  <si>
    <t>King</t>
  </si>
  <si>
    <t>MR; MR</t>
  </si>
  <si>
    <t>1710; 1710</t>
  </si>
  <si>
    <t>2000; 2000</t>
  </si>
  <si>
    <t>Christman; Panelli</t>
  </si>
  <si>
    <t>MW; MW; MW; MW</t>
  </si>
  <si>
    <t>1700; 1700; 1700; 1700</t>
  </si>
  <si>
    <t>1950; 1950; 1950; 1950</t>
  </si>
  <si>
    <t>TBA; TBA; TBA; TBA</t>
  </si>
  <si>
    <t>Christman; Gordon; Panelli; Robertson</t>
  </si>
  <si>
    <t>TR; TR</t>
  </si>
  <si>
    <t>1700; 1700</t>
  </si>
  <si>
    <t>1950; 1950</t>
  </si>
  <si>
    <t>Devlin; Flanery</t>
  </si>
  <si>
    <t>Auto/Moto/Construction</t>
  </si>
  <si>
    <t>TICU</t>
  </si>
  <si>
    <t>Custodial Training</t>
  </si>
  <si>
    <t>Pesavento</t>
  </si>
  <si>
    <t>Saenz</t>
  </si>
  <si>
    <t>227A</t>
  </si>
  <si>
    <t>Alford</t>
  </si>
  <si>
    <t>Rizzo</t>
  </si>
  <si>
    <t>Escalante</t>
  </si>
  <si>
    <t>Fuapopo</t>
  </si>
  <si>
    <t>Student Development</t>
  </si>
  <si>
    <t>Disabled Stud Prog &amp; Services</t>
  </si>
  <si>
    <t>DSPS</t>
  </si>
  <si>
    <t>Accessible Arts &amp; Crafts</t>
  </si>
  <si>
    <t>M; M</t>
  </si>
  <si>
    <t>0900; 1230</t>
  </si>
  <si>
    <t>1150; 1520</t>
  </si>
  <si>
    <t>REC*; REC*</t>
  </si>
  <si>
    <t>Scott; Scott</t>
  </si>
  <si>
    <t>T; T</t>
  </si>
  <si>
    <t>Goodman; Staff</t>
  </si>
  <si>
    <t>0900; 1245</t>
  </si>
  <si>
    <t>1150; 1435</t>
  </si>
  <si>
    <t>CRT*; CRT*</t>
  </si>
  <si>
    <t>Fitzgerald; Fitzgerald</t>
  </si>
  <si>
    <t>W; W</t>
  </si>
  <si>
    <t>0930; 1245</t>
  </si>
  <si>
    <t>1145; 1500</t>
  </si>
  <si>
    <t>108; 108</t>
  </si>
  <si>
    <t>R; R</t>
  </si>
  <si>
    <t>1230; 0900</t>
  </si>
  <si>
    <t>1520; 1150</t>
  </si>
  <si>
    <t>Accessible Theatre Arts</t>
  </si>
  <si>
    <t>REC*</t>
  </si>
  <si>
    <t>Scott</t>
  </si>
  <si>
    <t>Fitch</t>
  </si>
  <si>
    <t>1600; 1800</t>
  </si>
  <si>
    <t>1650; 1950</t>
  </si>
  <si>
    <t>Fitch; Fitch</t>
  </si>
  <si>
    <t>OLK*</t>
  </si>
  <si>
    <t>ARK*</t>
  </si>
  <si>
    <t>Goodman</t>
  </si>
  <si>
    <t>Job Search Skills</t>
  </si>
  <si>
    <t>Finkelstein</t>
  </si>
  <si>
    <t>Coping with ABI</t>
  </si>
  <si>
    <t>Foreman</t>
  </si>
  <si>
    <t>Stroke-Communication Class</t>
  </si>
  <si>
    <t>Kaplan</t>
  </si>
  <si>
    <t>Accessible Computer Laboratory</t>
  </si>
  <si>
    <t>BATL</t>
  </si>
  <si>
    <t>W; F</t>
  </si>
  <si>
    <t>1510; 0910</t>
  </si>
  <si>
    <t>1700; 1200</t>
  </si>
  <si>
    <t>231; 231</t>
  </si>
  <si>
    <t>Rodriguez; Rodriguez</t>
  </si>
  <si>
    <t>1145; 1550</t>
  </si>
  <si>
    <t>104; 104</t>
  </si>
  <si>
    <t>Gerasimova; Gerasimova</t>
  </si>
  <si>
    <t>0830; 1230</t>
  </si>
  <si>
    <t>1145; 1620</t>
  </si>
  <si>
    <t>Lee; Lee</t>
  </si>
  <si>
    <t>Gerasimova</t>
  </si>
  <si>
    <t>Lipreading</t>
  </si>
  <si>
    <t>FNH*</t>
  </si>
  <si>
    <t>Breath Sound Motion Well-being</t>
  </si>
  <si>
    <t>Elvin</t>
  </si>
  <si>
    <t>DSPS HS Learning Strategies</t>
  </si>
  <si>
    <t>1230; 1730</t>
  </si>
  <si>
    <t>1545; 2020</t>
  </si>
  <si>
    <t>174; 174</t>
  </si>
  <si>
    <t>Beck; Staff</t>
  </si>
  <si>
    <t>0930; 1230</t>
  </si>
  <si>
    <t>1145; 1545</t>
  </si>
  <si>
    <t>1150; 1550</t>
  </si>
  <si>
    <t>Accessible Art/Craft Essential</t>
  </si>
  <si>
    <t>Job Search Preparation</t>
  </si>
  <si>
    <t>Learning Assistance</t>
  </si>
  <si>
    <t>LERN</t>
  </si>
  <si>
    <t>Supervised Tutoring</t>
  </si>
  <si>
    <t>Tut</t>
  </si>
  <si>
    <t>TBA; TBA; TBA; TBA; TBA</t>
  </si>
  <si>
    <t>LIBR; LIBR; LIBR; LIBR; TBA</t>
  </si>
  <si>
    <t>207; 207; 207; 207</t>
  </si>
  <si>
    <t>Avrus; Paramo; Rowley; Straus; Avrus</t>
  </si>
  <si>
    <t>Summer 2019</t>
  </si>
  <si>
    <t>Credit</t>
  </si>
  <si>
    <t>Library and Learning Resources</t>
  </si>
  <si>
    <t>Library Information Technology</t>
  </si>
  <si>
    <t>LIBR</t>
  </si>
  <si>
    <t>Library Work Experience</t>
  </si>
  <si>
    <t>Wrk</t>
  </si>
  <si>
    <t>Alaniz</t>
  </si>
  <si>
    <t>Work Experience</t>
  </si>
  <si>
    <t>Library Services</t>
  </si>
  <si>
    <t>LI S</t>
  </si>
  <si>
    <t>Use of Information Resources</t>
  </si>
  <si>
    <t>Onl</t>
  </si>
  <si>
    <t>Niosi</t>
  </si>
  <si>
    <t>Online Courses/ No Lab Hrs.</t>
  </si>
  <si>
    <t>Asian-American Studies</t>
  </si>
  <si>
    <t>ASAM</t>
  </si>
  <si>
    <t>Asian Am Issues thr Literature</t>
  </si>
  <si>
    <t>Lec</t>
  </si>
  <si>
    <t>Lo</t>
  </si>
  <si>
    <t>Daily Census</t>
  </si>
  <si>
    <t>Asian Amer Exprnc Since 1820</t>
  </si>
  <si>
    <t>Gambol</t>
  </si>
  <si>
    <t>The Chinese American Community</t>
  </si>
  <si>
    <t>Giang Icasiano</t>
  </si>
  <si>
    <t>Behavioral Sciences</t>
  </si>
  <si>
    <t>ANTH</t>
  </si>
  <si>
    <t>Archaeology and Prehistory</t>
  </si>
  <si>
    <t>Torres</t>
  </si>
  <si>
    <t>Cultural Anthropology</t>
  </si>
  <si>
    <t>Ives</t>
  </si>
  <si>
    <t>Pevey</t>
  </si>
  <si>
    <t>LGBT Anthropology</t>
  </si>
  <si>
    <t>Short Term Indep. no F2F</t>
  </si>
  <si>
    <t>PSYC</t>
  </si>
  <si>
    <t>General Psychology</t>
  </si>
  <si>
    <t>Olsen</t>
  </si>
  <si>
    <t>Hu</t>
  </si>
  <si>
    <t>VART</t>
  </si>
  <si>
    <t>Druschel</t>
  </si>
  <si>
    <t>Broussard</t>
  </si>
  <si>
    <t>Harrison</t>
  </si>
  <si>
    <t>Psych Statistics</t>
  </si>
  <si>
    <t>Nzewi</t>
  </si>
  <si>
    <t>Abnormal Psychology</t>
  </si>
  <si>
    <t>Dawgert-Carlin</t>
  </si>
  <si>
    <t>Assertive Behavior.</t>
  </si>
  <si>
    <t>Lin</t>
  </si>
  <si>
    <t>Lifespan Development</t>
  </si>
  <si>
    <t>Manongdo</t>
  </si>
  <si>
    <t>SOC</t>
  </si>
  <si>
    <t>Introduction to Sociology</t>
  </si>
  <si>
    <t>Murajda</t>
  </si>
  <si>
    <t>Barker</t>
  </si>
  <si>
    <t>Nishimura</t>
  </si>
  <si>
    <t>Social Problems</t>
  </si>
  <si>
    <t>WMJ*</t>
  </si>
  <si>
    <t>Block</t>
  </si>
  <si>
    <t>Intro to Research Methods</t>
  </si>
  <si>
    <t>Ancheta</t>
  </si>
  <si>
    <t>Sex,Marriage &amp; Family</t>
  </si>
  <si>
    <t>Interdisciplinary Studies</t>
  </si>
  <si>
    <t>IDST</t>
  </si>
  <si>
    <t>Intro to Ethnic Studies</t>
  </si>
  <si>
    <t>1800; 1800</t>
  </si>
  <si>
    <t>2150; 2150</t>
  </si>
  <si>
    <t>221; 221</t>
  </si>
  <si>
    <t>Alexander; Lumsden</t>
  </si>
  <si>
    <t>Sanchez</t>
  </si>
  <si>
    <t>Independent Study</t>
  </si>
  <si>
    <t>Pacific Islanders in the U.S.</t>
  </si>
  <si>
    <t>Palaita</t>
  </si>
  <si>
    <t>College Success</t>
  </si>
  <si>
    <t xml:space="preserve"> 80A</t>
  </si>
  <si>
    <t>Diversity: Racism</t>
  </si>
  <si>
    <t xml:space="preserve"> 80C</t>
  </si>
  <si>
    <t>Diversity: Sexism</t>
  </si>
  <si>
    <t>Ishibashi</t>
  </si>
  <si>
    <t>Arruda</t>
  </si>
  <si>
    <t xml:space="preserve"> 80E</t>
  </si>
  <si>
    <t>Diversity: Ableism</t>
  </si>
  <si>
    <t>Latin Amer &amp; Latino/a Studies</t>
  </si>
  <si>
    <t>LALS</t>
  </si>
  <si>
    <t>Latino/a Diaspora: The Impact</t>
  </si>
  <si>
    <t>Mojica</t>
  </si>
  <si>
    <t>Latin American Social Movement</t>
  </si>
  <si>
    <t>Landau</t>
  </si>
  <si>
    <t>Latin Amer Workers in the Amer</t>
  </si>
  <si>
    <t>Landeros</t>
  </si>
  <si>
    <t>Social Science</t>
  </si>
  <si>
    <t>ECON</t>
  </si>
  <si>
    <t>Principles of Macroeconomics</t>
  </si>
  <si>
    <t>McKeever</t>
  </si>
  <si>
    <t>Principles of Microeconomics</t>
  </si>
  <si>
    <t>HIST</t>
  </si>
  <si>
    <t xml:space="preserve"> 17A</t>
  </si>
  <si>
    <t>The United States</t>
  </si>
  <si>
    <t>Moreno</t>
  </si>
  <si>
    <t xml:space="preserve"> 17B</t>
  </si>
  <si>
    <t>Nickliss</t>
  </si>
  <si>
    <t xml:space="preserve"> 18A</t>
  </si>
  <si>
    <t>Colonial Hist of Latin Amer</t>
  </si>
  <si>
    <t>POLS</t>
  </si>
  <si>
    <t>American Government</t>
  </si>
  <si>
    <t>Sweeney</t>
  </si>
  <si>
    <t>Intro to Women's Studies:Femin</t>
  </si>
  <si>
    <t>TBA; TBA; T; T; T</t>
  </si>
  <si>
    <t>TBA; TBA; 1800; 1800; 1800</t>
  </si>
  <si>
    <t>TBA; TBA; 2050; 2050; 2050</t>
  </si>
  <si>
    <t>TBA; TBA; MIC; MIC; MIC</t>
  </si>
  <si>
    <t>271; 271; 271</t>
  </si>
  <si>
    <t>Arruda; Lumsden; Staff; Staff; Staff</t>
  </si>
  <si>
    <t>R; R; R; R; R</t>
  </si>
  <si>
    <t>ACCT</t>
  </si>
  <si>
    <t>Financial Accounting</t>
  </si>
  <si>
    <t>Viertel</t>
  </si>
  <si>
    <t>Carballo</t>
  </si>
  <si>
    <t>Managerial Accounting</t>
  </si>
  <si>
    <t>Mullen</t>
  </si>
  <si>
    <t>Butler</t>
  </si>
  <si>
    <t>Accounting with QuickBooks</t>
  </si>
  <si>
    <t>BSL</t>
  </si>
  <si>
    <t>Business Law I</t>
  </si>
  <si>
    <t>Uchida</t>
  </si>
  <si>
    <t>GNBS</t>
  </si>
  <si>
    <t>Introduction to Business</t>
  </si>
  <si>
    <t>Berston</t>
  </si>
  <si>
    <t>SBJ*</t>
  </si>
  <si>
    <t>Sapp</t>
  </si>
  <si>
    <t>MABS</t>
  </si>
  <si>
    <t>Computer Applications:Business</t>
  </si>
  <si>
    <t>Hector</t>
  </si>
  <si>
    <t>Spreadsheets/Business/Excel</t>
  </si>
  <si>
    <t>R E</t>
  </si>
  <si>
    <t>Principles of Real Estate</t>
  </si>
  <si>
    <t>Holland</t>
  </si>
  <si>
    <t>Escrow Fundamentals</t>
  </si>
  <si>
    <t>Bello</t>
  </si>
  <si>
    <t>Real Estate Practice</t>
  </si>
  <si>
    <t>Villanueva</t>
  </si>
  <si>
    <t>Prin. of Real Estate Finance</t>
  </si>
  <si>
    <t>SMBS</t>
  </si>
  <si>
    <t>Ownership/Operation of Sm. Bus</t>
  </si>
  <si>
    <t>SUPV</t>
  </si>
  <si>
    <t>Intro - Supervision/Management</t>
  </si>
  <si>
    <t>Rusali</t>
  </si>
  <si>
    <t>WKEX</t>
  </si>
  <si>
    <t>General Work Experience</t>
  </si>
  <si>
    <t>Kitchin</t>
  </si>
  <si>
    <t>On-Campus Work Experience</t>
  </si>
  <si>
    <t>CAHS</t>
  </si>
  <si>
    <t xml:space="preserve"> 53A</t>
  </si>
  <si>
    <t>Cuisines of Mexico: Oaxaca</t>
  </si>
  <si>
    <t>Hodgson</t>
  </si>
  <si>
    <t xml:space="preserve"> 60M</t>
  </si>
  <si>
    <t>Chocolate and Confections</t>
  </si>
  <si>
    <t>MWF</t>
  </si>
  <si>
    <t xml:space="preserve"> 60O</t>
  </si>
  <si>
    <t>Wedding Cakes</t>
  </si>
  <si>
    <t xml:space="preserve">  A</t>
  </si>
  <si>
    <t>Introduction to Sewing</t>
  </si>
  <si>
    <t>L/L</t>
  </si>
  <si>
    <t>Ragbotra</t>
  </si>
  <si>
    <t xml:space="preserve"> 35A</t>
  </si>
  <si>
    <t>Fashion Illustration I</t>
  </si>
  <si>
    <t>MTW</t>
  </si>
  <si>
    <t>Gallo</t>
  </si>
  <si>
    <t>Fieldwk Fashion Merchandising</t>
  </si>
  <si>
    <t>Fashion Merch Internship</t>
  </si>
  <si>
    <t>Fashion Design/Prod Internship</t>
  </si>
  <si>
    <t>Basic Pant Draft</t>
  </si>
  <si>
    <t>Maynard</t>
  </si>
  <si>
    <t>ESL</t>
  </si>
  <si>
    <t>ESL Bridge</t>
  </si>
  <si>
    <t>Adv Speaking/Pronunciation</t>
  </si>
  <si>
    <t>Reinhard</t>
  </si>
  <si>
    <t>Intermediate Academic ESL</t>
  </si>
  <si>
    <t>Francisco</t>
  </si>
  <si>
    <t>Lab</t>
  </si>
  <si>
    <t>High Intermed Academic ESL</t>
  </si>
  <si>
    <t>E1</t>
  </si>
  <si>
    <t>ESL Intro College R/Wr</t>
  </si>
  <si>
    <t>ESL College R/Wr</t>
  </si>
  <si>
    <t>Cohen</t>
  </si>
  <si>
    <t>E2</t>
  </si>
  <si>
    <t>Communication Studies</t>
  </si>
  <si>
    <t>CMST</t>
  </si>
  <si>
    <t xml:space="preserve">  1A</t>
  </si>
  <si>
    <t>Elements Of Public Speaking</t>
  </si>
  <si>
    <t>Gorthy</t>
  </si>
  <si>
    <t>Babin</t>
  </si>
  <si>
    <t>Christianson</t>
  </si>
  <si>
    <t>Lawless Steele</t>
  </si>
  <si>
    <t>Steele</t>
  </si>
  <si>
    <t>Tumazi</t>
  </si>
  <si>
    <t>Kudsi</t>
  </si>
  <si>
    <t>Argumentation and Debate</t>
  </si>
  <si>
    <t>Group Communication</t>
  </si>
  <si>
    <t>Interpersonal Communication</t>
  </si>
  <si>
    <t>Ryan</t>
  </si>
  <si>
    <t>Tang-Quan</t>
  </si>
  <si>
    <t>Kienzle</t>
  </si>
  <si>
    <t>University Read &amp; Composition</t>
  </si>
  <si>
    <t>Com</t>
  </si>
  <si>
    <t>Vasquez</t>
  </si>
  <si>
    <t>Walsh</t>
  </si>
  <si>
    <t>Thompson</t>
  </si>
  <si>
    <t>Clark</t>
  </si>
  <si>
    <t>TWR</t>
  </si>
  <si>
    <t>Hayes</t>
  </si>
  <si>
    <t>Simotas</t>
  </si>
  <si>
    <t>Online Courses / Lab Hrs.</t>
  </si>
  <si>
    <t>S01</t>
  </si>
  <si>
    <t>Scoggins</t>
  </si>
  <si>
    <t>S02</t>
  </si>
  <si>
    <t>Maze</t>
  </si>
  <si>
    <t>S03</t>
  </si>
  <si>
    <t>Lawson</t>
  </si>
  <si>
    <t xml:space="preserve">  1B</t>
  </si>
  <si>
    <t>Writing about Literature</t>
  </si>
  <si>
    <t>Honda</t>
  </si>
  <si>
    <t>Bacsierra</t>
  </si>
  <si>
    <t>Goldberg</t>
  </si>
  <si>
    <t>Fielding</t>
  </si>
  <si>
    <t>Easa</t>
  </si>
  <si>
    <t xml:space="preserve">  1C</t>
  </si>
  <si>
    <t>Writing about Nonfiction</t>
  </si>
  <si>
    <t>Crockett</t>
  </si>
  <si>
    <t>English Bridge</t>
  </si>
  <si>
    <t>Swigart</t>
  </si>
  <si>
    <t xml:space="preserve"> 1AS</t>
  </si>
  <si>
    <t>English 1A Support</t>
  </si>
  <si>
    <t>Engl Grammar &amp; Sentence Comb</t>
  </si>
  <si>
    <t>Intro to Writing Fiction</t>
  </si>
  <si>
    <t>D2</t>
  </si>
  <si>
    <t xml:space="preserve"> 35B</t>
  </si>
  <si>
    <t>Intermediate Fiction Writing</t>
  </si>
  <si>
    <t xml:space="preserve"> 35C</t>
  </si>
  <si>
    <t>Introduction to Writing Poetry</t>
  </si>
  <si>
    <t>D3</t>
  </si>
  <si>
    <t xml:space="preserve"> 35D</t>
  </si>
  <si>
    <t>Intermediate Poetry Writing</t>
  </si>
  <si>
    <t xml:space="preserve"> 48C</t>
  </si>
  <si>
    <t>Science Fiction and Fantasy</t>
  </si>
  <si>
    <t>College Reading and Writing</t>
  </si>
  <si>
    <t>Gravener</t>
  </si>
  <si>
    <t xml:space="preserve"> 88B</t>
  </si>
  <si>
    <t>HUM</t>
  </si>
  <si>
    <t>Comparative Religions</t>
  </si>
  <si>
    <t>Keast</t>
  </si>
  <si>
    <t>World Languages and Cultures</t>
  </si>
  <si>
    <t>AMSL</t>
  </si>
  <si>
    <t>Elementary Sign Language</t>
  </si>
  <si>
    <t>Parkhurst</t>
  </si>
  <si>
    <t>Gelburd</t>
  </si>
  <si>
    <t>CHIN</t>
  </si>
  <si>
    <t>Elementary Chinese</t>
  </si>
  <si>
    <t>Chen</t>
  </si>
  <si>
    <t xml:space="preserve"> 12A</t>
  </si>
  <si>
    <t>Beg Conv Mandarin</t>
  </si>
  <si>
    <t>Wang</t>
  </si>
  <si>
    <t>FREN</t>
  </si>
  <si>
    <t>Elementary French</t>
  </si>
  <si>
    <t>Navarro</t>
  </si>
  <si>
    <t>Reitan</t>
  </si>
  <si>
    <t xml:space="preserve"> 10A</t>
  </si>
  <si>
    <t>Beg Conversational French</t>
  </si>
  <si>
    <t>Axt</t>
  </si>
  <si>
    <t>GERM</t>
  </si>
  <si>
    <t>Elementary German</t>
  </si>
  <si>
    <t>Pahl</t>
  </si>
  <si>
    <t>ITAL</t>
  </si>
  <si>
    <t>Elementary Italian</t>
  </si>
  <si>
    <t>F1</t>
  </si>
  <si>
    <t>Beg Conversational Italian</t>
  </si>
  <si>
    <t>JAPA</t>
  </si>
  <si>
    <t>Elementary Japanese</t>
  </si>
  <si>
    <t>Rustigan</t>
  </si>
  <si>
    <t>F2</t>
  </si>
  <si>
    <t>Tsuchiya</t>
  </si>
  <si>
    <t>Inomata</t>
  </si>
  <si>
    <t>Cont of Elementary Japanese</t>
  </si>
  <si>
    <t>Begin. Conversational Japanese</t>
  </si>
  <si>
    <t>RUSS</t>
  </si>
  <si>
    <t>Elementary Conversation</t>
  </si>
  <si>
    <t>Kristal</t>
  </si>
  <si>
    <t>SPAN</t>
  </si>
  <si>
    <t>Elem Spanish</t>
  </si>
  <si>
    <t>Alvarez-Bianchi</t>
  </si>
  <si>
    <t>Harmon</t>
  </si>
  <si>
    <t>Hahn</t>
  </si>
  <si>
    <t>Elementary Spanish</t>
  </si>
  <si>
    <t>Lopez Larios</t>
  </si>
  <si>
    <t xml:space="preserve">  2A</t>
  </si>
  <si>
    <t>Cont Of Elem Spanish</t>
  </si>
  <si>
    <t>Calvo</t>
  </si>
  <si>
    <t xml:space="preserve">  3A</t>
  </si>
  <si>
    <t>Intermediate Spanish</t>
  </si>
  <si>
    <t>Beg Conversational Spanish</t>
  </si>
  <si>
    <t>School: Fine, Appl., Comm Arts</t>
  </si>
  <si>
    <t>Art</t>
  </si>
  <si>
    <t>Western Art History</t>
  </si>
  <si>
    <t>Carpenter</t>
  </si>
  <si>
    <t>History of Modern Art</t>
  </si>
  <si>
    <t>Asian Art History</t>
  </si>
  <si>
    <t>Latin American Art History</t>
  </si>
  <si>
    <t>Touze</t>
  </si>
  <si>
    <t>Women Through Art History</t>
  </si>
  <si>
    <t>125A</t>
  </si>
  <si>
    <t>Basic Design</t>
  </si>
  <si>
    <t>Zusman</t>
  </si>
  <si>
    <t>130A</t>
  </si>
  <si>
    <t>Basic Drawing</t>
  </si>
  <si>
    <t>Ginsberg</t>
  </si>
  <si>
    <t>White</t>
  </si>
  <si>
    <t>140A</t>
  </si>
  <si>
    <t>Beginning Painting</t>
  </si>
  <si>
    <t>Eastburn</t>
  </si>
  <si>
    <t>B4</t>
  </si>
  <si>
    <t>140B</t>
  </si>
  <si>
    <t>Intermediate Painting</t>
  </si>
  <si>
    <t>140C</t>
  </si>
  <si>
    <t>Advanced Painting</t>
  </si>
  <si>
    <t>140D</t>
  </si>
  <si>
    <t>Painting Mastery</t>
  </si>
  <si>
    <t>150A</t>
  </si>
  <si>
    <t>Beginning Printmaking</t>
  </si>
  <si>
    <t>A9</t>
  </si>
  <si>
    <t>150B</t>
  </si>
  <si>
    <t>Intermediate Printmaking</t>
  </si>
  <si>
    <t>150C</t>
  </si>
  <si>
    <t>Advanced Printmaking</t>
  </si>
  <si>
    <t>150D</t>
  </si>
  <si>
    <t>Printmaking Special Topics</t>
  </si>
  <si>
    <t>160A</t>
  </si>
  <si>
    <t>Beginning Ceramics</t>
  </si>
  <si>
    <t>Bowring</t>
  </si>
  <si>
    <t>A2</t>
  </si>
  <si>
    <t>160B</t>
  </si>
  <si>
    <t>Intermediate Ceramics</t>
  </si>
  <si>
    <t>160C</t>
  </si>
  <si>
    <t>Advanced Ceramics</t>
  </si>
  <si>
    <t>160D</t>
  </si>
  <si>
    <t>Ceramics Studio</t>
  </si>
  <si>
    <t>MAKR</t>
  </si>
  <si>
    <t>Practices of Making</t>
  </si>
  <si>
    <t>1045; 1045</t>
  </si>
  <si>
    <t>1315; 1315</t>
  </si>
  <si>
    <t>Garcia; Zitzow</t>
  </si>
  <si>
    <t>Broadcast Electronic Media Art</t>
  </si>
  <si>
    <t>BCST</t>
  </si>
  <si>
    <t>Intro to Electronic Media</t>
  </si>
  <si>
    <t>Beyer</t>
  </si>
  <si>
    <t>Mass Media and Society</t>
  </si>
  <si>
    <t>Digital Media Skills</t>
  </si>
  <si>
    <t>Ferrell</t>
  </si>
  <si>
    <t>127B</t>
  </si>
  <si>
    <t>Interconnected Audio Systems</t>
  </si>
  <si>
    <t>Labrecque</t>
  </si>
  <si>
    <t>Cinema</t>
  </si>
  <si>
    <t>CINE</t>
  </si>
  <si>
    <t>American Cinema</t>
  </si>
  <si>
    <t>Rufeisen</t>
  </si>
  <si>
    <t>Schulz</t>
  </si>
  <si>
    <t xml:space="preserve"> 20B</t>
  </si>
  <si>
    <t>Film History</t>
  </si>
  <si>
    <t>Sherman</t>
  </si>
  <si>
    <t>Introduction to Film Studies</t>
  </si>
  <si>
    <t>Basic Film Production</t>
  </si>
  <si>
    <t>Punsalan</t>
  </si>
  <si>
    <t>Env. Horticulture &amp; Floristry</t>
  </si>
  <si>
    <t>O H</t>
  </si>
  <si>
    <t>Intro To Environ. Horticulture</t>
  </si>
  <si>
    <t>Hillan</t>
  </si>
  <si>
    <t>R F</t>
  </si>
  <si>
    <t>EHF</t>
  </si>
  <si>
    <t>Brown</t>
  </si>
  <si>
    <t>Music</t>
  </si>
  <si>
    <t>MUS</t>
  </si>
  <si>
    <t>Music Fundamentals</t>
  </si>
  <si>
    <t xml:space="preserve">  9A</t>
  </si>
  <si>
    <t>Beginning Piano</t>
  </si>
  <si>
    <t>Fenner</t>
  </si>
  <si>
    <t>Chui</t>
  </si>
  <si>
    <t>Beginning Voice</t>
  </si>
  <si>
    <t>Strawn</t>
  </si>
  <si>
    <t>M1</t>
  </si>
  <si>
    <t>M2</t>
  </si>
  <si>
    <t xml:space="preserve"> 10B</t>
  </si>
  <si>
    <t>Advanced Beginning Voice</t>
  </si>
  <si>
    <t xml:space="preserve"> 10C</t>
  </si>
  <si>
    <t>Intermediate Voice</t>
  </si>
  <si>
    <t xml:space="preserve"> 10D</t>
  </si>
  <si>
    <t>Advanced Intermediate Voice</t>
  </si>
  <si>
    <t>Chorale</t>
  </si>
  <si>
    <t xml:space="preserve"> 27A</t>
  </si>
  <si>
    <t>Musical Appreciation</t>
  </si>
  <si>
    <t>Lim</t>
  </si>
  <si>
    <t xml:space="preserve"> 27R</t>
  </si>
  <si>
    <t>History of Rock and Pop Music</t>
  </si>
  <si>
    <t>Creer</t>
  </si>
  <si>
    <t>Photography</t>
  </si>
  <si>
    <t>PHOT</t>
  </si>
  <si>
    <t xml:space="preserve"> 50B</t>
  </si>
  <si>
    <t>Hist/Aesthetics of Photography</t>
  </si>
  <si>
    <t>Dyer</t>
  </si>
  <si>
    <t>Photographers and Their Images</t>
  </si>
  <si>
    <t>Gentry</t>
  </si>
  <si>
    <t xml:space="preserve"> 60A</t>
  </si>
  <si>
    <t>Beginning Photoshop</t>
  </si>
  <si>
    <t>Massalski</t>
  </si>
  <si>
    <t>Outdoor &amp; Ambient Lighting</t>
  </si>
  <si>
    <t>0940; 1300</t>
  </si>
  <si>
    <t>1230; 1550</t>
  </si>
  <si>
    <t>HC; HC</t>
  </si>
  <si>
    <t>203; 203</t>
  </si>
  <si>
    <t>Williamson; Staff</t>
  </si>
  <si>
    <t>101D</t>
  </si>
  <si>
    <t>Landscape Photography</t>
  </si>
  <si>
    <t>Weston</t>
  </si>
  <si>
    <t>Theatre Arts</t>
  </si>
  <si>
    <t>TH A</t>
  </si>
  <si>
    <t>Introduction to Theatre</t>
  </si>
  <si>
    <t>Parr</t>
  </si>
  <si>
    <t>Survey of Modern Drama</t>
  </si>
  <si>
    <t>Beginning Acting Fundamentals</t>
  </si>
  <si>
    <t>Wilk</t>
  </si>
  <si>
    <t>T2</t>
  </si>
  <si>
    <t>Shaw</t>
  </si>
  <si>
    <t>T1</t>
  </si>
  <si>
    <t>Intermed Acting Fundamentals</t>
  </si>
  <si>
    <t>Advanced Acting Fundamentals</t>
  </si>
  <si>
    <t>Visual Media Design</t>
  </si>
  <si>
    <t>VMD</t>
  </si>
  <si>
    <t>InDesign I</t>
  </si>
  <si>
    <t>Soberano</t>
  </si>
  <si>
    <t>Photoshop I</t>
  </si>
  <si>
    <t>Polt-Jones</t>
  </si>
  <si>
    <t>194A</t>
  </si>
  <si>
    <t>Internship/Work Exp. I</t>
  </si>
  <si>
    <t>Leber</t>
  </si>
  <si>
    <t>194B</t>
  </si>
  <si>
    <t>Internship/Work Exp. II</t>
  </si>
  <si>
    <t>Administration of Justice</t>
  </si>
  <si>
    <t>ADMJ</t>
  </si>
  <si>
    <t>Introduction to ADMJ</t>
  </si>
  <si>
    <t>Yin</t>
  </si>
  <si>
    <t>Forensic Evidence</t>
  </si>
  <si>
    <t>Juno</t>
  </si>
  <si>
    <t>Police Work Experience</t>
  </si>
  <si>
    <t>Im</t>
  </si>
  <si>
    <t>SFP*</t>
  </si>
  <si>
    <t>P.C. 832 Arrest &amp; Control Cert</t>
  </si>
  <si>
    <t>TBA; TBA; TBA</t>
  </si>
  <si>
    <t>Cont. Professional Training</t>
  </si>
  <si>
    <t>Osorio</t>
  </si>
  <si>
    <t>Basic Police Academy</t>
  </si>
  <si>
    <t>0800; 1300</t>
  </si>
  <si>
    <t>1150; 1650</t>
  </si>
  <si>
    <t>SFP*; SFP*</t>
  </si>
  <si>
    <t>Herrold; Staff</t>
  </si>
  <si>
    <t xml:space="preserve"> 41B</t>
  </si>
  <si>
    <t>Issues in CDEV-Teacher Seminar</t>
  </si>
  <si>
    <t>Donovan</t>
  </si>
  <si>
    <t>Burt</t>
  </si>
  <si>
    <t xml:space="preserve"> 41C</t>
  </si>
  <si>
    <t>Iss. in CDEV-Leadership Sem.</t>
  </si>
  <si>
    <t>RF; RF</t>
  </si>
  <si>
    <t>0910; 0910</t>
  </si>
  <si>
    <t>1730; 1730</t>
  </si>
  <si>
    <t>107; 107</t>
  </si>
  <si>
    <t>Burt; Coffey</t>
  </si>
  <si>
    <t xml:space="preserve"> 41E</t>
  </si>
  <si>
    <t>Starting A Child Care/Center</t>
  </si>
  <si>
    <t xml:space="preserve"> 41M</t>
  </si>
  <si>
    <t>Sub. Teaching in ECE</t>
  </si>
  <si>
    <t xml:space="preserve"> 41T</t>
  </si>
  <si>
    <t>Early Autism Spectrum Disorder</t>
  </si>
  <si>
    <t>Child Growth and Development</t>
  </si>
  <si>
    <t>Infant/Toddler Growth &amp; Dev.</t>
  </si>
  <si>
    <t>Shuaibe</t>
  </si>
  <si>
    <t>Infant/Tod. Care in Grp. Set.</t>
  </si>
  <si>
    <t>Cheng</t>
  </si>
  <si>
    <t>Orientation to ECE</t>
  </si>
  <si>
    <t>Early Childhood Curriculum</t>
  </si>
  <si>
    <t>Child, Family, and Community</t>
  </si>
  <si>
    <t>Elem. Supervised Field Exp.</t>
  </si>
  <si>
    <t>MW; TBA</t>
  </si>
  <si>
    <t>1410; TBA</t>
  </si>
  <si>
    <t>1630; TBA</t>
  </si>
  <si>
    <t>MUB; TBA</t>
  </si>
  <si>
    <t>Coffey; Coffey</t>
  </si>
  <si>
    <t>Supervised Fieldwork in ECE</t>
  </si>
  <si>
    <t>S; TBA</t>
  </si>
  <si>
    <t>Norman; Norman</t>
  </si>
  <si>
    <t>Secondary Supv Field Experienc</t>
  </si>
  <si>
    <t>TR; TBA</t>
  </si>
  <si>
    <t>Sup. Field Exp. in Com. Youth</t>
  </si>
  <si>
    <t>1310; TBA</t>
  </si>
  <si>
    <t>1600; TBA</t>
  </si>
  <si>
    <t>Villazana-Price; Villazana-Price</t>
  </si>
  <si>
    <t>MIC; TBA</t>
  </si>
  <si>
    <t>Adult Supervision &amp; Mentoring</t>
  </si>
  <si>
    <t>Work Experience in CDEV</t>
  </si>
  <si>
    <t>Children with ADHD</t>
  </si>
  <si>
    <t>Rico</t>
  </si>
  <si>
    <t>Social Emotional Differences</t>
  </si>
  <si>
    <t>Children's Emotional Developme</t>
  </si>
  <si>
    <t>Diagnostic Medical Imaging</t>
  </si>
  <si>
    <t>DMI</t>
  </si>
  <si>
    <t>Clinical Education in DMI I</t>
  </si>
  <si>
    <t>0810; 0810; 0810</t>
  </si>
  <si>
    <t>1600; 1600; 1600</t>
  </si>
  <si>
    <t>HOS*; HOS*; HOS*</t>
  </si>
  <si>
    <t>Gliniewicz; Hurley; Morgan</t>
  </si>
  <si>
    <t>Clinical Education in DMI II</t>
  </si>
  <si>
    <t>Clinical Ed. SS Internship</t>
  </si>
  <si>
    <t>Fire Science</t>
  </si>
  <si>
    <t>F SC</t>
  </si>
  <si>
    <t>Intro to Fire Science</t>
  </si>
  <si>
    <t>Juratovac</t>
  </si>
  <si>
    <t>Fire Service Work Experience</t>
  </si>
  <si>
    <t>Kwan</t>
  </si>
  <si>
    <t xml:space="preserve"> 11A</t>
  </si>
  <si>
    <t>Pediatric CPR and First Aid</t>
  </si>
  <si>
    <t>0900; 0900</t>
  </si>
  <si>
    <t>1750; 1750</t>
  </si>
  <si>
    <t>64; 64</t>
  </si>
  <si>
    <t>Fitzsimmons; Hernandez</t>
  </si>
  <si>
    <t>BLS Provider Course</t>
  </si>
  <si>
    <t>Adv First Aid &amp; BLS</t>
  </si>
  <si>
    <t>Emergency Medical Technician</t>
  </si>
  <si>
    <t>MTWR; MTWR; MTWR; MTWR; MTWR; MTWR; MTWR; MTWR; MTWR</t>
  </si>
  <si>
    <t>0900; 0900; 1330; 1330; 1330; 1330; 1330; 1330; 1330</t>
  </si>
  <si>
    <t>1250; 1250; 1720; 1720; 1720; 1720; 1720; 1720; 1720</t>
  </si>
  <si>
    <t>JAD; JAD; JAD; JAD; JAD; JAD; JAD; JAD; JAD</t>
  </si>
  <si>
    <t>47D; 47D; 47B; 47B; 47B; 47B; 47B; 47B; 47B</t>
  </si>
  <si>
    <t>Harvey; Kinsbourne; Cavanaugh; Fitzsimmons; Fluke; Goudreau; Harvey; Kinsbourne; Kinsbourne</t>
  </si>
  <si>
    <t>ECG Interpretation in EMS</t>
  </si>
  <si>
    <t>Corry</t>
  </si>
  <si>
    <t>EMTP</t>
  </si>
  <si>
    <t>Clinical and Field Internship</t>
  </si>
  <si>
    <t>Corry; Kimbrel; Kinsbourne</t>
  </si>
  <si>
    <t>HCT</t>
  </si>
  <si>
    <t>Professional Practice</t>
  </si>
  <si>
    <t>1620; 1620; TBA</t>
  </si>
  <si>
    <t>JAD; JAD; TBA</t>
  </si>
  <si>
    <t>303; 303</t>
  </si>
  <si>
    <t>Charlton; Rincon; Rincon</t>
  </si>
  <si>
    <t>HIT</t>
  </si>
  <si>
    <t xml:space="preserve"> 50A</t>
  </si>
  <si>
    <t>Medical Terminology I</t>
  </si>
  <si>
    <t>AUD</t>
  </si>
  <si>
    <t>Ziemba</t>
  </si>
  <si>
    <t>PHTC</t>
  </si>
  <si>
    <t>102A</t>
  </si>
  <si>
    <t>Health Care Mathematics</t>
  </si>
  <si>
    <t>TWR; TWR; TWR</t>
  </si>
  <si>
    <t>0800; 0800; 0800</t>
  </si>
  <si>
    <t>1150; 1150; 1150</t>
  </si>
  <si>
    <t>312; 312; 312</t>
  </si>
  <si>
    <t>Ching; Jai; Lowe</t>
  </si>
  <si>
    <t>Women's Health</t>
  </si>
  <si>
    <t>Tregor</t>
  </si>
  <si>
    <t>Rittenhouse</t>
  </si>
  <si>
    <t>Whole Term Indep. no F2F</t>
  </si>
  <si>
    <t>Men's Health</t>
  </si>
  <si>
    <t>Barresi</t>
  </si>
  <si>
    <t>Intro to Health &amp; Wellness</t>
  </si>
  <si>
    <t>Kusnir</t>
  </si>
  <si>
    <t>Personal and Community Health</t>
  </si>
  <si>
    <t>Martinez</t>
  </si>
  <si>
    <t>Intro to CHW Field</t>
  </si>
  <si>
    <t>Custodio</t>
  </si>
  <si>
    <t>Intro to Interpretng Hlth Care</t>
  </si>
  <si>
    <t>Tang</t>
  </si>
  <si>
    <t xml:space="preserve"> 90B</t>
  </si>
  <si>
    <t>Harm Reduction and Health</t>
  </si>
  <si>
    <t>Lavender</t>
  </si>
  <si>
    <t xml:space="preserve"> 91D</t>
  </si>
  <si>
    <t>Recovery Model in Mental Hlth</t>
  </si>
  <si>
    <t>Nunez</t>
  </si>
  <si>
    <t xml:space="preserve"> 91K</t>
  </si>
  <si>
    <t>Language Access Strategies</t>
  </si>
  <si>
    <t xml:space="preserve"> 91N</t>
  </si>
  <si>
    <t>Coaching HCIs</t>
  </si>
  <si>
    <t>FS</t>
  </si>
  <si>
    <t>Goodfriend-Koven</t>
  </si>
  <si>
    <t>Conflict Resolution Skills</t>
  </si>
  <si>
    <t>Weide</t>
  </si>
  <si>
    <t>Phys Education &amp; Dance</t>
  </si>
  <si>
    <t>DANC</t>
  </si>
  <si>
    <t>119A</t>
  </si>
  <si>
    <t>Beginning Ballet</t>
  </si>
  <si>
    <t>Shah</t>
  </si>
  <si>
    <t>124A</t>
  </si>
  <si>
    <t>Beginning Modern Dance</t>
  </si>
  <si>
    <t>Williams</t>
  </si>
  <si>
    <t>PH</t>
  </si>
  <si>
    <t>124B</t>
  </si>
  <si>
    <t>Adv Beginning Modern Dance</t>
  </si>
  <si>
    <t>129A</t>
  </si>
  <si>
    <t>Beginning Jazz Dance</t>
  </si>
  <si>
    <t>R2</t>
  </si>
  <si>
    <t>129B</t>
  </si>
  <si>
    <t>Adv. Beginning Jazz Dance</t>
  </si>
  <si>
    <t>134A</t>
  </si>
  <si>
    <t>Beginning Tap Dance</t>
  </si>
  <si>
    <t>Burick</t>
  </si>
  <si>
    <t>P2</t>
  </si>
  <si>
    <t>134B</t>
  </si>
  <si>
    <t>Advanced Beginning Tap Dance</t>
  </si>
  <si>
    <t>138A</t>
  </si>
  <si>
    <t>Beginning Hip Hop Dance</t>
  </si>
  <si>
    <t>155A</t>
  </si>
  <si>
    <t>Beg Salsa and Latin Dances</t>
  </si>
  <si>
    <t>Morales</t>
  </si>
  <si>
    <t>PE</t>
  </si>
  <si>
    <t>Sport and Society</t>
  </si>
  <si>
    <t>D'Acquisto</t>
  </si>
  <si>
    <t xml:space="preserve"> 29A</t>
  </si>
  <si>
    <t>Beg Firefight &amp; Publ Sfty Cond</t>
  </si>
  <si>
    <t>Lucarelli Jr</t>
  </si>
  <si>
    <t>P5</t>
  </si>
  <si>
    <t xml:space="preserve"> 29B</t>
  </si>
  <si>
    <t>Int Firefighting/Pub Sfty Cond</t>
  </si>
  <si>
    <t>Baseball Analysis</t>
  </si>
  <si>
    <t>Mendoza</t>
  </si>
  <si>
    <t>Fitness Center Super Circuit</t>
  </si>
  <si>
    <t>Brown III; Laughlin; Palacio; Staff</t>
  </si>
  <si>
    <t>Fitness Center</t>
  </si>
  <si>
    <t>Laughlin</t>
  </si>
  <si>
    <t>204A</t>
  </si>
  <si>
    <t>Beginning Physical Fitness</t>
  </si>
  <si>
    <t>P7</t>
  </si>
  <si>
    <t>204B</t>
  </si>
  <si>
    <t>Interm. Physical Fitness</t>
  </si>
  <si>
    <t>XD</t>
  </si>
  <si>
    <t>205A</t>
  </si>
  <si>
    <t>Beg. Running and Conditioning</t>
  </si>
  <si>
    <t>TRCK</t>
  </si>
  <si>
    <t>SC</t>
  </si>
  <si>
    <t>205B</t>
  </si>
  <si>
    <t>Intermed Running &amp; Condition</t>
  </si>
  <si>
    <t>P4</t>
  </si>
  <si>
    <t>205C</t>
  </si>
  <si>
    <t>Adv Running &amp; Conditioning</t>
  </si>
  <si>
    <t>1545; 1545</t>
  </si>
  <si>
    <t>1720; 1720</t>
  </si>
  <si>
    <t>WELL; WELL</t>
  </si>
  <si>
    <t>TRCK; TRCK</t>
  </si>
  <si>
    <t>Feliciano; Nuno</t>
  </si>
  <si>
    <t>206A</t>
  </si>
  <si>
    <t>Beginning Walking for Wellness</t>
  </si>
  <si>
    <t>207A</t>
  </si>
  <si>
    <t>Boot Camp Fitness</t>
  </si>
  <si>
    <t>212C</t>
  </si>
  <si>
    <t>Advanced Olympic Weightlifting</t>
  </si>
  <si>
    <t>Munayer</t>
  </si>
  <si>
    <t>214A</t>
  </si>
  <si>
    <t>Beginning Weight Training</t>
  </si>
  <si>
    <t>TBA; TBA; TBA; TBA; TBA; TBA; TBA; TBA; TBA</t>
  </si>
  <si>
    <t>WELL; WELL; WELL; WELL; WELL; WELL; WELL; WELL; TBA</t>
  </si>
  <si>
    <t>101; 101; 101; 101; 101; 101; 101; 101</t>
  </si>
  <si>
    <t>Collins; Feliciano; Labagh; Lau; Lucarelli Jr; Munayer; Nuno; Palacio; Staff</t>
  </si>
  <si>
    <t>214B</t>
  </si>
  <si>
    <t>Intermediate Weight Training</t>
  </si>
  <si>
    <t>P9</t>
  </si>
  <si>
    <t>215B</t>
  </si>
  <si>
    <t>Intermed Strength &amp; Interv Trn</t>
  </si>
  <si>
    <t>216A</t>
  </si>
  <si>
    <t>Beginning Body Sculpting</t>
  </si>
  <si>
    <t>P8</t>
  </si>
  <si>
    <t>Labagh</t>
  </si>
  <si>
    <t>216B</t>
  </si>
  <si>
    <t>Intermediate Body Sculpting</t>
  </si>
  <si>
    <t>219A</t>
  </si>
  <si>
    <t>Beginning Yoga</t>
  </si>
  <si>
    <t>235C</t>
  </si>
  <si>
    <t>Advanced Football</t>
  </si>
  <si>
    <t>STAD; STAD</t>
  </si>
  <si>
    <t>Collins; Hayes</t>
  </si>
  <si>
    <t>238B</t>
  </si>
  <si>
    <t>Intermediate Soccer</t>
  </si>
  <si>
    <t>Lucarelli Jr; Wilson</t>
  </si>
  <si>
    <t>240A</t>
  </si>
  <si>
    <t>Beginning Tennis</t>
  </si>
  <si>
    <t>CRTS</t>
  </si>
  <si>
    <t>Hickey</t>
  </si>
  <si>
    <t>P6</t>
  </si>
  <si>
    <t>243A</t>
  </si>
  <si>
    <t>Cardio Tennis</t>
  </si>
  <si>
    <t>252A</t>
  </si>
  <si>
    <t>Beginning Water Aerobics</t>
  </si>
  <si>
    <t>POOL</t>
  </si>
  <si>
    <t>PB</t>
  </si>
  <si>
    <t>252B</t>
  </si>
  <si>
    <t>Intermediate Water Aerobics</t>
  </si>
  <si>
    <t>Novice Swimming</t>
  </si>
  <si>
    <t>Collins</t>
  </si>
  <si>
    <t>PC</t>
  </si>
  <si>
    <t>PD</t>
  </si>
  <si>
    <t>Taylor</t>
  </si>
  <si>
    <t>PI</t>
  </si>
  <si>
    <t>255A</t>
  </si>
  <si>
    <t>Beginning Swimming</t>
  </si>
  <si>
    <t>255B</t>
  </si>
  <si>
    <t>Advanced Beginning Swimming</t>
  </si>
  <si>
    <t>Pham</t>
  </si>
  <si>
    <t>PK</t>
  </si>
  <si>
    <t>255C</t>
  </si>
  <si>
    <t>Intermediate Swimming</t>
  </si>
  <si>
    <t>256A</t>
  </si>
  <si>
    <t>Beginning Fitness Swimming</t>
  </si>
  <si>
    <t>WELL; WELL; WELL; TBA</t>
  </si>
  <si>
    <t>POOL; POOL; POOL</t>
  </si>
  <si>
    <t>D'Acquisto; Labagh; Pham; Staff</t>
  </si>
  <si>
    <t>Q1</t>
  </si>
  <si>
    <t>256B</t>
  </si>
  <si>
    <t>Advanced Beg. Fitness Swimming</t>
  </si>
  <si>
    <t>256D</t>
  </si>
  <si>
    <t>Advanced Fitness Swimming</t>
  </si>
  <si>
    <t>258A</t>
  </si>
  <si>
    <t>Beginning Water Polo</t>
  </si>
  <si>
    <t>R6</t>
  </si>
  <si>
    <t>258B</t>
  </si>
  <si>
    <t>Advanced Beginning Water Polo</t>
  </si>
  <si>
    <t>258D</t>
  </si>
  <si>
    <t>Advanced Water Polo</t>
  </si>
  <si>
    <t>274A</t>
  </si>
  <si>
    <t>Beginning Jiu-jitsu</t>
  </si>
  <si>
    <t>Golubovic</t>
  </si>
  <si>
    <t>PA</t>
  </si>
  <si>
    <t>274B</t>
  </si>
  <si>
    <t>Intermediate Jiu-jitsu</t>
  </si>
  <si>
    <t>PE A</t>
  </si>
  <si>
    <t>Intensive Intcol Physical Prep</t>
  </si>
  <si>
    <t>Special Phy Prep Intrcol Sport</t>
  </si>
  <si>
    <t>1325; 1325</t>
  </si>
  <si>
    <t>1530; 1530</t>
  </si>
  <si>
    <t>200; 200</t>
  </si>
  <si>
    <t>D'Acquisto; Labagh</t>
  </si>
  <si>
    <t>Aircraft Maintenance Tech.</t>
  </si>
  <si>
    <t>AIRC</t>
  </si>
  <si>
    <t>Intro to Aircraft Maintenance</t>
  </si>
  <si>
    <t>0730; 0730</t>
  </si>
  <si>
    <t>AIRP; AIRP</t>
  </si>
  <si>
    <t>Airport</t>
  </si>
  <si>
    <t>Lam; Lo</t>
  </si>
  <si>
    <t>Architecture</t>
  </si>
  <si>
    <t>ARCH</t>
  </si>
  <si>
    <t>Freehand Drawing I</t>
  </si>
  <si>
    <t>Nowicki</t>
  </si>
  <si>
    <t>X1</t>
  </si>
  <si>
    <t>Freehand Drawing II</t>
  </si>
  <si>
    <t>Intro to Architecture</t>
  </si>
  <si>
    <t>Woo</t>
  </si>
  <si>
    <t>CM</t>
  </si>
  <si>
    <t>Intro to Construction Mgt</t>
  </si>
  <si>
    <t>Fernandez</t>
  </si>
  <si>
    <t>Fundamentals of Constr Mgmnt</t>
  </si>
  <si>
    <t>Astronomy</t>
  </si>
  <si>
    <t>ASTR</t>
  </si>
  <si>
    <t>Life in the Universe</t>
  </si>
  <si>
    <t>SCIE</t>
  </si>
  <si>
    <t>Pevyhouse</t>
  </si>
  <si>
    <t>AUTO</t>
  </si>
  <si>
    <t>Auto Body Maintenance/Detail</t>
  </si>
  <si>
    <t>GEO*</t>
  </si>
  <si>
    <t>Higginbotham</t>
  </si>
  <si>
    <t>Intro: Automotive Mechanics</t>
  </si>
  <si>
    <t>Arquette</t>
  </si>
  <si>
    <t>CNST</t>
  </si>
  <si>
    <t>Intro to Construction</t>
  </si>
  <si>
    <t>JCH*</t>
  </si>
  <si>
    <t>Wood</t>
  </si>
  <si>
    <t>107A</t>
  </si>
  <si>
    <t>Practical Blueprint Reading</t>
  </si>
  <si>
    <t>Romero</t>
  </si>
  <si>
    <t>Carpentry-Rough Framing</t>
  </si>
  <si>
    <t>MWR</t>
  </si>
  <si>
    <t>Furniture Making &amp; Woodworking</t>
  </si>
  <si>
    <t>Roriz</t>
  </si>
  <si>
    <t>Manheimer</t>
  </si>
  <si>
    <t>Biological Sciences</t>
  </si>
  <si>
    <t>BIO</t>
  </si>
  <si>
    <t>Human Biology</t>
  </si>
  <si>
    <t>Schweitzer</t>
  </si>
  <si>
    <t>Ho</t>
  </si>
  <si>
    <t>Machado</t>
  </si>
  <si>
    <t>Human Anatomy and Physiology</t>
  </si>
  <si>
    <t>Joshi</t>
  </si>
  <si>
    <t>Sanitation Principles Practice</t>
  </si>
  <si>
    <t>Miraglia</t>
  </si>
  <si>
    <t>Nutrition for Health Sciences</t>
  </si>
  <si>
    <t>1010; TBA</t>
  </si>
  <si>
    <t>1230; TBA</t>
  </si>
  <si>
    <t>SCIE; TBA</t>
  </si>
  <si>
    <t>Siekmann; Siekmann</t>
  </si>
  <si>
    <t>Tran</t>
  </si>
  <si>
    <t>Chemistry</t>
  </si>
  <si>
    <t>CHEM</t>
  </si>
  <si>
    <t>Intro to Medical Chemistry</t>
  </si>
  <si>
    <t>Zumwalt</t>
  </si>
  <si>
    <t>Intro to Chemical Principles</t>
  </si>
  <si>
    <t>MWR; MWR</t>
  </si>
  <si>
    <t>0900; 1300</t>
  </si>
  <si>
    <t>1150; 1350</t>
  </si>
  <si>
    <t>SCIE; SCIE</t>
  </si>
  <si>
    <t>108; 212</t>
  </si>
  <si>
    <t>Ghebreab; Ghebreab</t>
  </si>
  <si>
    <t>D1</t>
  </si>
  <si>
    <t>Ghebreab</t>
  </si>
  <si>
    <t>Computer Networking &amp; InfoTech</t>
  </si>
  <si>
    <t>CNIT</t>
  </si>
  <si>
    <t>DNS Security</t>
  </si>
  <si>
    <t>MW; S</t>
  </si>
  <si>
    <t>1810; 1210</t>
  </si>
  <si>
    <t>2100; 1500</t>
  </si>
  <si>
    <t>200; 204</t>
  </si>
  <si>
    <t>Wennersten; Staff</t>
  </si>
  <si>
    <t>Intro to Computers Using PC's</t>
  </si>
  <si>
    <t>Jones</t>
  </si>
  <si>
    <t>Computer Forensics</t>
  </si>
  <si>
    <t>Computer Science</t>
  </si>
  <si>
    <t>CS</t>
  </si>
  <si>
    <t>110A</t>
  </si>
  <si>
    <t>Intro to Programming</t>
  </si>
  <si>
    <t>301A</t>
  </si>
  <si>
    <t>Strickland</t>
  </si>
  <si>
    <t>Pico</t>
  </si>
  <si>
    <t>Ibrahim</t>
  </si>
  <si>
    <t>110B</t>
  </si>
  <si>
    <t>Programming Fundamentals: C++</t>
  </si>
  <si>
    <t>Harden</t>
  </si>
  <si>
    <t>111B</t>
  </si>
  <si>
    <t>Programming Fundamentals: Java</t>
  </si>
  <si>
    <t>Rathi</t>
  </si>
  <si>
    <t>Harden; Masters</t>
  </si>
  <si>
    <t>131B</t>
  </si>
  <si>
    <t>Prog Fundamentals: Python</t>
  </si>
  <si>
    <t>MTRF</t>
  </si>
  <si>
    <t>Walimuni</t>
  </si>
  <si>
    <t>Putnam</t>
  </si>
  <si>
    <t>Intro to SQL Databases &amp; NoSQL</t>
  </si>
  <si>
    <t>Meade</t>
  </si>
  <si>
    <t>Introduction to Unix/Linux</t>
  </si>
  <si>
    <t>Conner</t>
  </si>
  <si>
    <t>Comp Architecture w/ Assembly</t>
  </si>
  <si>
    <t>Engineering &amp; Technology(Weld)</t>
  </si>
  <si>
    <t>BTEC</t>
  </si>
  <si>
    <t>Briefings in Biotechnology</t>
  </si>
  <si>
    <t>Leung</t>
  </si>
  <si>
    <t>Protein Purification</t>
  </si>
  <si>
    <t>Del Vecchio</t>
  </si>
  <si>
    <t>ENGN</t>
  </si>
  <si>
    <t>Intro to Engin: The Profession</t>
  </si>
  <si>
    <t>Bakshi</t>
  </si>
  <si>
    <t>ET</t>
  </si>
  <si>
    <t>108A</t>
  </si>
  <si>
    <t>Practical Mathematics I</t>
  </si>
  <si>
    <t>WELD</t>
  </si>
  <si>
    <t>144A</t>
  </si>
  <si>
    <t>Survey of Welding Processes</t>
  </si>
  <si>
    <t>1010; 1510</t>
  </si>
  <si>
    <t>1400; 1900</t>
  </si>
  <si>
    <t>EVANS; TBA</t>
  </si>
  <si>
    <t>LaBonte; Staff</t>
  </si>
  <si>
    <t>Mathematics</t>
  </si>
  <si>
    <t>MATH</t>
  </si>
  <si>
    <t>Prealgebra with Basic Math</t>
  </si>
  <si>
    <t>Riazati</t>
  </si>
  <si>
    <t>Elementary Algebra</t>
  </si>
  <si>
    <t>Bertens</t>
  </si>
  <si>
    <t>Intermediate Algebra</t>
  </si>
  <si>
    <t>Peterkofsky</t>
  </si>
  <si>
    <t>Dudum</t>
  </si>
  <si>
    <t>Russakovskii</t>
  </si>
  <si>
    <t>Maoujoudi</t>
  </si>
  <si>
    <t>Liberal Arts Math</t>
  </si>
  <si>
    <t>Math Analysis For Business</t>
  </si>
  <si>
    <t>Gavryshova</t>
  </si>
  <si>
    <t>Probability and Statistics</t>
  </si>
  <si>
    <t>MWRF; T</t>
  </si>
  <si>
    <t>BNGL; MUB</t>
  </si>
  <si>
    <t>702; 255</t>
  </si>
  <si>
    <t>Rebouh; Staff</t>
  </si>
  <si>
    <t>MRF; TW</t>
  </si>
  <si>
    <t>MUB; BNGL</t>
  </si>
  <si>
    <t>255; 703</t>
  </si>
  <si>
    <t>Blundell; Staff</t>
  </si>
  <si>
    <t>Verosky</t>
  </si>
  <si>
    <t>Hellerstein</t>
  </si>
  <si>
    <t>MTW; RF</t>
  </si>
  <si>
    <t>MUB; MUB</t>
  </si>
  <si>
    <t>350; 255</t>
  </si>
  <si>
    <t>Hu; Staff</t>
  </si>
  <si>
    <t>WRF; MT</t>
  </si>
  <si>
    <t>BATL; MUB</t>
  </si>
  <si>
    <t>653; 255</t>
  </si>
  <si>
    <t>Romero; Staff</t>
  </si>
  <si>
    <t>Nguyen</t>
  </si>
  <si>
    <t>MTRF; W</t>
  </si>
  <si>
    <t>HC; MUB</t>
  </si>
  <si>
    <t>202; 255</t>
  </si>
  <si>
    <t>Page II; Staff</t>
  </si>
  <si>
    <t xml:space="preserve"> 80S</t>
  </si>
  <si>
    <t>Support for Statistics</t>
  </si>
  <si>
    <t>1305; 1305</t>
  </si>
  <si>
    <t>Precalculus Algebra</t>
  </si>
  <si>
    <t>Fuchs</t>
  </si>
  <si>
    <t>Urman</t>
  </si>
  <si>
    <t>Rebouh</t>
  </si>
  <si>
    <t>Trigonometry</t>
  </si>
  <si>
    <t>Shao</t>
  </si>
  <si>
    <t>Fahey</t>
  </si>
  <si>
    <t>Calculus I</t>
  </si>
  <si>
    <t>Bravewoman</t>
  </si>
  <si>
    <t>Bass</t>
  </si>
  <si>
    <t>Ivanov</t>
  </si>
  <si>
    <t>Page II</t>
  </si>
  <si>
    <t>Rankenburg</t>
  </si>
  <si>
    <t>Calculus II</t>
  </si>
  <si>
    <t>110C</t>
  </si>
  <si>
    <t>Calculus III</t>
  </si>
  <si>
    <t>Teti</t>
  </si>
  <si>
    <t>Discrete Mathematics</t>
  </si>
  <si>
    <t>Physics</t>
  </si>
  <si>
    <t>PHYC</t>
  </si>
  <si>
    <t>Introductory Physics</t>
  </si>
  <si>
    <t>Yadak</t>
  </si>
  <si>
    <t xml:space="preserve">  4A</t>
  </si>
  <si>
    <t>Mechanics for Sci and Engn</t>
  </si>
  <si>
    <t>Conceptual Physics</t>
  </si>
  <si>
    <t xml:space="preserve"> 10L</t>
  </si>
  <si>
    <t>Conceptual Physics Laboratory</t>
  </si>
  <si>
    <t xml:space="preserve"> 2AL</t>
  </si>
  <si>
    <t>Intro to Physics Laboratory</t>
  </si>
  <si>
    <t>Swingle</t>
  </si>
  <si>
    <t xml:space="preserve"> 4AL</t>
  </si>
  <si>
    <t>Mech Lab For Sci &amp; Eng</t>
  </si>
  <si>
    <t>Bollinger</t>
  </si>
  <si>
    <t>Rowley</t>
  </si>
  <si>
    <t>College Success Basics</t>
  </si>
  <si>
    <t>Paramo</t>
  </si>
  <si>
    <t>Summer 2019 Noncredit</t>
  </si>
  <si>
    <t>Comp. Literacy - Basic Level</t>
  </si>
  <si>
    <t>Software Update</t>
  </si>
  <si>
    <t>PC Upgrade And Optimization</t>
  </si>
  <si>
    <t>MWRF</t>
  </si>
  <si>
    <t>Windows Folder &amp; File Concepts</t>
  </si>
  <si>
    <t>Ryter</t>
  </si>
  <si>
    <t>Olstad</t>
  </si>
  <si>
    <t>0800; 0800</t>
  </si>
  <si>
    <t>250; 250</t>
  </si>
  <si>
    <t>Vaughn; Law</t>
  </si>
  <si>
    <t>Grimes</t>
  </si>
  <si>
    <t>Santamaria</t>
  </si>
  <si>
    <t>1505; 1505</t>
  </si>
  <si>
    <t>625; 625</t>
  </si>
  <si>
    <t>Bibliowicz; Kasten</t>
  </si>
  <si>
    <t>Suttle</t>
  </si>
  <si>
    <t>Helmy</t>
  </si>
  <si>
    <t>Basic ESL for Work</t>
  </si>
  <si>
    <t>Media Literacy</t>
  </si>
  <si>
    <t>Giovannelli</t>
  </si>
  <si>
    <t>BAL*</t>
  </si>
  <si>
    <t>Amey</t>
  </si>
  <si>
    <t>Bayer</t>
  </si>
  <si>
    <t>MHS*</t>
  </si>
  <si>
    <t>Davis</t>
  </si>
  <si>
    <t>Ludwig</t>
  </si>
  <si>
    <t>Hilger</t>
  </si>
  <si>
    <t>Banaszek</t>
  </si>
  <si>
    <t>Cugno</t>
  </si>
  <si>
    <t>Bonaccorso</t>
  </si>
  <si>
    <t>Moussavi</t>
  </si>
  <si>
    <t>Ladine</t>
  </si>
  <si>
    <t>Vaughan</t>
  </si>
  <si>
    <t>Brodie</t>
  </si>
  <si>
    <t>Wan</t>
  </si>
  <si>
    <t>Beglinger</t>
  </si>
  <si>
    <t>Monova</t>
  </si>
  <si>
    <t>Mountford</t>
  </si>
  <si>
    <t>Glenn</t>
  </si>
  <si>
    <t>Gonzalez</t>
  </si>
  <si>
    <t>Thornton</t>
  </si>
  <si>
    <t>Mosheim</t>
  </si>
  <si>
    <t>Tamayo</t>
  </si>
  <si>
    <t>Fang</t>
  </si>
  <si>
    <t>Van Meerbeek</t>
  </si>
  <si>
    <t>Zhao</t>
  </si>
  <si>
    <t>Maliga</t>
  </si>
  <si>
    <t>Blueford</t>
  </si>
  <si>
    <t>Ruther</t>
  </si>
  <si>
    <t>Leeper</t>
  </si>
  <si>
    <t>Gould</t>
  </si>
  <si>
    <t>Ueno</t>
  </si>
  <si>
    <t>High School Ecology</t>
  </si>
  <si>
    <t>Villalobos-Gillett</t>
  </si>
  <si>
    <t>Raykova</t>
  </si>
  <si>
    <t>Chirichella</t>
  </si>
  <si>
    <t>Using Your Digital Camera</t>
  </si>
  <si>
    <t>Lightroom 1</t>
  </si>
  <si>
    <t>Body Dynamics/Aging Process II</t>
  </si>
  <si>
    <t>Principles of Balance</t>
  </si>
  <si>
    <t>BER*</t>
  </si>
  <si>
    <t>Body Dynamics/Aging Process I</t>
  </si>
  <si>
    <t>Mind Body Health</t>
  </si>
  <si>
    <t>Music Appr for Older Adults</t>
  </si>
  <si>
    <t>Art-Painting and Drawing</t>
  </si>
  <si>
    <t>Yeghiazarian</t>
  </si>
  <si>
    <t>Arts and Crafts</t>
  </si>
  <si>
    <t>Introduction to Computers I</t>
  </si>
  <si>
    <t>Introduction to the Internet</t>
  </si>
  <si>
    <t>0900; 1200</t>
  </si>
  <si>
    <t>1115; 1415</t>
  </si>
  <si>
    <t>SFR*; SFR*</t>
  </si>
  <si>
    <t>Access Theater Arts Essential</t>
  </si>
  <si>
    <t>SFR*</t>
  </si>
  <si>
    <t>F; F</t>
  </si>
  <si>
    <t>0930; 1200</t>
  </si>
  <si>
    <t>1145; 1415</t>
  </si>
  <si>
    <t>109; 109</t>
  </si>
  <si>
    <t>Accessible Computer-Essentials</t>
  </si>
  <si>
    <t>Conaway</t>
  </si>
  <si>
    <t>LIBR; LIBR</t>
  </si>
  <si>
    <t>207; 207</t>
  </si>
  <si>
    <t>Avrus; Paramo</t>
  </si>
  <si>
    <t>Fall 2019</t>
  </si>
  <si>
    <t>Intro to Libraries</t>
  </si>
  <si>
    <t>Library Public Services</t>
  </si>
  <si>
    <t>Dear</t>
  </si>
  <si>
    <t>Computers In Libraries</t>
  </si>
  <si>
    <t>Prentice; Prentice</t>
  </si>
  <si>
    <t>Internet Research Strategies</t>
  </si>
  <si>
    <t xml:space="preserve"> 58C</t>
  </si>
  <si>
    <t>Business Resources &amp; Libraries</t>
  </si>
  <si>
    <t>Frankel; Frankel</t>
  </si>
  <si>
    <t>Varelas Bojnowski</t>
  </si>
  <si>
    <t>African-American Studies</t>
  </si>
  <si>
    <t>AFAM</t>
  </si>
  <si>
    <t>African American Consciousness</t>
  </si>
  <si>
    <t>Bell</t>
  </si>
  <si>
    <t>Weekly Census</t>
  </si>
  <si>
    <t>Origins and History of Racism</t>
  </si>
  <si>
    <t>From Funk to Hip Hop</t>
  </si>
  <si>
    <t>Vincent</t>
  </si>
  <si>
    <t>African American Women in USA</t>
  </si>
  <si>
    <t>Richards</t>
  </si>
  <si>
    <t>Asian Studies</t>
  </si>
  <si>
    <t>ASIA</t>
  </si>
  <si>
    <t>East Asian Calligraphy: Intro</t>
  </si>
  <si>
    <t>Chun</t>
  </si>
  <si>
    <t>Asian Cultures thru Film</t>
  </si>
  <si>
    <t>Manga and Anime</t>
  </si>
  <si>
    <t>Asian American Popular Culture</t>
  </si>
  <si>
    <t>Fa</t>
  </si>
  <si>
    <t>Hom</t>
  </si>
  <si>
    <t>Community Issues &amp; Leadership</t>
  </si>
  <si>
    <t>Asian Amer Issues thru Film</t>
  </si>
  <si>
    <t>Quan</t>
  </si>
  <si>
    <t>Indiv. Stdy in Asian Amer Stdy</t>
  </si>
  <si>
    <t>Biological Anthropology</t>
  </si>
  <si>
    <t>Lass</t>
  </si>
  <si>
    <t>Amato</t>
  </si>
  <si>
    <t>Magic, Witchcraft, and Relig</t>
  </si>
  <si>
    <t>Lat Amer Cultures &amp; Societies</t>
  </si>
  <si>
    <t>SOTA*</t>
  </si>
  <si>
    <t>H</t>
  </si>
  <si>
    <t>Tinson</t>
  </si>
  <si>
    <t>Sen</t>
  </si>
  <si>
    <t>Biological Psychology</t>
  </si>
  <si>
    <t>Arnold</t>
  </si>
  <si>
    <t>Research Methods</t>
  </si>
  <si>
    <t>M; W</t>
  </si>
  <si>
    <t>214; 255</t>
  </si>
  <si>
    <t>Lin; Staff</t>
  </si>
  <si>
    <t>Coates</t>
  </si>
  <si>
    <t>Psychology of Stress</t>
  </si>
  <si>
    <t>Theories of Personality</t>
  </si>
  <si>
    <t>Psyc of Shyness/Self-esteem</t>
  </si>
  <si>
    <t>380; 380</t>
  </si>
  <si>
    <t>Olsen; Staff</t>
  </si>
  <si>
    <t>Psyc of Eating,Food, &amp; Weight</t>
  </si>
  <si>
    <t>Psyc of Race Ethnic Relations</t>
  </si>
  <si>
    <t>Psychology Of Gender</t>
  </si>
  <si>
    <t>Collins Rawle</t>
  </si>
  <si>
    <t>Applied Psychology</t>
  </si>
  <si>
    <t>Social Psychology</t>
  </si>
  <si>
    <t>Alvarado-Strasser</t>
  </si>
  <si>
    <t>Kolber</t>
  </si>
  <si>
    <t>Social Deviance</t>
  </si>
  <si>
    <t>Sex/Gender in American Society</t>
  </si>
  <si>
    <t>DSGN</t>
  </si>
  <si>
    <t>Design Fundamentals</t>
  </si>
  <si>
    <t>Shimm</t>
  </si>
  <si>
    <t>V1</t>
  </si>
  <si>
    <t>1600; 1600</t>
  </si>
  <si>
    <t>BNGL; BNGL</t>
  </si>
  <si>
    <t>708; 708</t>
  </si>
  <si>
    <t>Comacchio; Jonas</t>
  </si>
  <si>
    <t>V2</t>
  </si>
  <si>
    <t>McAteer</t>
  </si>
  <si>
    <t>V3</t>
  </si>
  <si>
    <t>V4</t>
  </si>
  <si>
    <t>Color in Design</t>
  </si>
  <si>
    <t>Jonas</t>
  </si>
  <si>
    <t>V6</t>
  </si>
  <si>
    <t>Intro to Museum Studies</t>
  </si>
  <si>
    <t>1410; 1410</t>
  </si>
  <si>
    <t>Simon; Wettrich</t>
  </si>
  <si>
    <t>Ameri. Cultures in Lit &amp; Film</t>
  </si>
  <si>
    <t>Cox; Jabbar; Cox</t>
  </si>
  <si>
    <t>Human Sexuality</t>
  </si>
  <si>
    <t>Hansen</t>
  </si>
  <si>
    <t>Rueckhaus</t>
  </si>
  <si>
    <t>Islam: Identity &amp; Culture</t>
  </si>
  <si>
    <t>Chatterjee; Jabbar</t>
  </si>
  <si>
    <t>Demystifying the Middle East</t>
  </si>
  <si>
    <t>Alexander</t>
  </si>
  <si>
    <t>Poetry for the People</t>
  </si>
  <si>
    <t>Muller</t>
  </si>
  <si>
    <t>Loi-On</t>
  </si>
  <si>
    <t>Oceania and the Arts</t>
  </si>
  <si>
    <t>Jacques</t>
  </si>
  <si>
    <t>Villaraza</t>
  </si>
  <si>
    <t>MSH*</t>
  </si>
  <si>
    <t>Canoy</t>
  </si>
  <si>
    <t>Lumsden</t>
  </si>
  <si>
    <t xml:space="preserve"> 80D</t>
  </si>
  <si>
    <t>Diversity: Heterosexism</t>
  </si>
  <si>
    <t xml:space="preserve"> 80G</t>
  </si>
  <si>
    <t>Diversity: Transphobia</t>
  </si>
  <si>
    <t>Social Justice Work Experience</t>
  </si>
  <si>
    <t>LGBT Studies</t>
  </si>
  <si>
    <t>LGBT</t>
  </si>
  <si>
    <t>Intro to Lesb/Bi/Gay&amp;Trans Stu</t>
  </si>
  <si>
    <t>Thomas</t>
  </si>
  <si>
    <t>LGBT Culture &amp; Society</t>
  </si>
  <si>
    <t>Contemporary LGBTQ Film</t>
  </si>
  <si>
    <t>Pre-Stonewall Writers/Culture</t>
  </si>
  <si>
    <t>Transgender Lives, Culture/Art</t>
  </si>
  <si>
    <t>Male Intimacy &amp; Relationships</t>
  </si>
  <si>
    <t>Kaufman</t>
  </si>
  <si>
    <t>Other Sites</t>
  </si>
  <si>
    <t>LBCS</t>
  </si>
  <si>
    <t xml:space="preserve"> 70A</t>
  </si>
  <si>
    <t>Who Built America? From the Co</t>
  </si>
  <si>
    <t>SW</t>
  </si>
  <si>
    <t>JJH*</t>
  </si>
  <si>
    <t>Organizing for Justice</t>
  </si>
  <si>
    <t>Tracy</t>
  </si>
  <si>
    <t xml:space="preserve"> 96C</t>
  </si>
  <si>
    <t>Labr Rltns in Amer Workplace</t>
  </si>
  <si>
    <t>Herrera</t>
  </si>
  <si>
    <t>Elkan</t>
  </si>
  <si>
    <t>Intro Statistic Latin America</t>
  </si>
  <si>
    <t>Latinas in the U.S./VOCES</t>
  </si>
  <si>
    <t>Drug Wars in the Americas</t>
  </si>
  <si>
    <t>Diego Rivera; Art &amp; Soc Change</t>
  </si>
  <si>
    <t>Individual Study in LALS</t>
  </si>
  <si>
    <t>Philippine Studies</t>
  </si>
  <si>
    <t>PHST</t>
  </si>
  <si>
    <t>The Filipino Family</t>
  </si>
  <si>
    <t>AMS</t>
  </si>
  <si>
    <t>Comics, Power and Society</t>
  </si>
  <si>
    <t>Schubert</t>
  </si>
  <si>
    <t>Demiray</t>
  </si>
  <si>
    <t>Liang</t>
  </si>
  <si>
    <t>Gueye</t>
  </si>
  <si>
    <t>Menendez</t>
  </si>
  <si>
    <t>Introductory Statistics</t>
  </si>
  <si>
    <t>1625; TBA</t>
  </si>
  <si>
    <t>ART; TBA</t>
  </si>
  <si>
    <t>Gueye; Gueye</t>
  </si>
  <si>
    <t>Su</t>
  </si>
  <si>
    <t>Pieper</t>
  </si>
  <si>
    <t>LGBT Economics</t>
  </si>
  <si>
    <t>Econ of the African American</t>
  </si>
  <si>
    <t>Whitehead</t>
  </si>
  <si>
    <t>The U.S. Since 1900</t>
  </si>
  <si>
    <t>Adams</t>
  </si>
  <si>
    <t>1240; TBA</t>
  </si>
  <si>
    <t>1355; TBA</t>
  </si>
  <si>
    <t>Moreno; Moreno</t>
  </si>
  <si>
    <t>Constantin</t>
  </si>
  <si>
    <t>Marrujo-Duck</t>
  </si>
  <si>
    <t>Western Civilization</t>
  </si>
  <si>
    <t xml:space="preserve">  4B</t>
  </si>
  <si>
    <t>West Civilization Since 1600</t>
  </si>
  <si>
    <t>Europe Since 1900</t>
  </si>
  <si>
    <t>Immigrants in American History</t>
  </si>
  <si>
    <t xml:space="preserve"> 12B</t>
  </si>
  <si>
    <t>US Women's History Since 1890</t>
  </si>
  <si>
    <t>O'Brien</t>
  </si>
  <si>
    <t>History of Mexico</t>
  </si>
  <si>
    <t>Piper</t>
  </si>
  <si>
    <t>History Of China</t>
  </si>
  <si>
    <t>Philippine History</t>
  </si>
  <si>
    <t>History of California</t>
  </si>
  <si>
    <t xml:space="preserve"> 41A</t>
  </si>
  <si>
    <t>Early African American History</t>
  </si>
  <si>
    <t>Morrison</t>
  </si>
  <si>
    <t>The African American in the US</t>
  </si>
  <si>
    <t>LGBT American History</t>
  </si>
  <si>
    <t>Mahaney</t>
  </si>
  <si>
    <t>Independent Studies in History</t>
  </si>
  <si>
    <t>Alioto</t>
  </si>
  <si>
    <t>History Of San Francisco</t>
  </si>
  <si>
    <t>PHIL</t>
  </si>
  <si>
    <t>Intro to Phil: Moral &amp; Politic</t>
  </si>
  <si>
    <t>Potts</t>
  </si>
  <si>
    <t>Johnson</t>
  </si>
  <si>
    <t>Intro to Philosophy: Knowledge</t>
  </si>
  <si>
    <t>Dell'Agostino</t>
  </si>
  <si>
    <t>Symbolic Logic</t>
  </si>
  <si>
    <t>1455; TBA</t>
  </si>
  <si>
    <t>BATL; TBA</t>
  </si>
  <si>
    <t>Johnson; Johnson</t>
  </si>
  <si>
    <t xml:space="preserve"> 25A</t>
  </si>
  <si>
    <t>Ancient Philosophy</t>
  </si>
  <si>
    <t>Logic: Intro to Critical Think</t>
  </si>
  <si>
    <t>Michaelis</t>
  </si>
  <si>
    <t>Ryer</t>
  </si>
  <si>
    <t>MWF; TBA</t>
  </si>
  <si>
    <t>1000; TBA</t>
  </si>
  <si>
    <t>Schubert; Schubert</t>
  </si>
  <si>
    <t>Baum</t>
  </si>
  <si>
    <t>Homer</t>
  </si>
  <si>
    <t>Killikelly</t>
  </si>
  <si>
    <t>0940; TBA</t>
  </si>
  <si>
    <t>1055; TBA</t>
  </si>
  <si>
    <t>Estrada</t>
  </si>
  <si>
    <t>Brook</t>
  </si>
  <si>
    <t>M; TBA</t>
  </si>
  <si>
    <t>1425; TBA</t>
  </si>
  <si>
    <t>Homer; Staff</t>
  </si>
  <si>
    <t>T; TBA</t>
  </si>
  <si>
    <t>Comparative Government</t>
  </si>
  <si>
    <t>Political Theory</t>
  </si>
  <si>
    <t>Politics of Globalization</t>
  </si>
  <si>
    <t>International Relations</t>
  </si>
  <si>
    <t>Environmental Politics</t>
  </si>
  <si>
    <t>Indep. Studies in Political Sc</t>
  </si>
  <si>
    <t>Whole Term Indep w/ F2F</t>
  </si>
  <si>
    <t>Women's and Gender Studies</t>
  </si>
  <si>
    <t>WGST</t>
  </si>
  <si>
    <t>Intro to Womens Studies:Femin</t>
  </si>
  <si>
    <t>1240; 1240</t>
  </si>
  <si>
    <t>1355; 1355</t>
  </si>
  <si>
    <t>Cervantes; Harrison</t>
  </si>
  <si>
    <t>TBA; TBA; 1810; 1810; 1810</t>
  </si>
  <si>
    <t>TBA; TBA; 2100; 2100; 2100</t>
  </si>
  <si>
    <t>277; 277; 277</t>
  </si>
  <si>
    <t>Politics of Sexual Violence</t>
  </si>
  <si>
    <t>Failes-Carpenter</t>
  </si>
  <si>
    <t>Ending Sexual Violence:Peer Ed</t>
  </si>
  <si>
    <t>Cervantes</t>
  </si>
  <si>
    <t>Yrun</t>
  </si>
  <si>
    <t>Cheung</t>
  </si>
  <si>
    <t>Introduction to Accounting</t>
  </si>
  <si>
    <t>Intermediate Accounting</t>
  </si>
  <si>
    <t>Carballo; Carballo</t>
  </si>
  <si>
    <t>Accounting with Sage 50</t>
  </si>
  <si>
    <t>Cost Accounting</t>
  </si>
  <si>
    <t>1840; 1840</t>
  </si>
  <si>
    <t>2130; 2130</t>
  </si>
  <si>
    <t>CLOU; CLOU</t>
  </si>
  <si>
    <t>229; 229</t>
  </si>
  <si>
    <t>Leung; Mori</t>
  </si>
  <si>
    <t>Accounting Ethics</t>
  </si>
  <si>
    <t>Federal Income Tax</t>
  </si>
  <si>
    <t xml:space="preserve"> 59B</t>
  </si>
  <si>
    <t>California Income Tax</t>
  </si>
  <si>
    <t>BSEN</t>
  </si>
  <si>
    <t>Grammar &amp; Writing for Business</t>
  </si>
  <si>
    <t>Written Business Communication</t>
  </si>
  <si>
    <t>Rose</t>
  </si>
  <si>
    <t>Business Law II</t>
  </si>
  <si>
    <t>BSMA</t>
  </si>
  <si>
    <t>Mathematics of Business</t>
  </si>
  <si>
    <t>Needham</t>
  </si>
  <si>
    <t>ENTR</t>
  </si>
  <si>
    <t xml:space="preserve">Intro to Entrepreneurship		</t>
  </si>
  <si>
    <t>Faustino-Pulliam</t>
  </si>
  <si>
    <t>FIN</t>
  </si>
  <si>
    <t>Principles of Risk Management</t>
  </si>
  <si>
    <t>Intro to Financial Planning</t>
  </si>
  <si>
    <t>Principles of Investments</t>
  </si>
  <si>
    <t>INTR</t>
  </si>
  <si>
    <t>Intro to Intl Business</t>
  </si>
  <si>
    <t>Kingsley</t>
  </si>
  <si>
    <t>International Marketing</t>
  </si>
  <si>
    <t>Anker</t>
  </si>
  <si>
    <t>International Business Law</t>
  </si>
  <si>
    <t>516B</t>
  </si>
  <si>
    <t>Database for Bus/MS Access</t>
  </si>
  <si>
    <t>PowerPoint Presentations</t>
  </si>
  <si>
    <t>MGT</t>
  </si>
  <si>
    <t>Communications for Bus. Mgmt.</t>
  </si>
  <si>
    <t>Organizational Leadership</t>
  </si>
  <si>
    <t>MRKT</t>
  </si>
  <si>
    <t>Professional Selling</t>
  </si>
  <si>
    <t>Introduction to Marketing</t>
  </si>
  <si>
    <t>Computer Marketing Appls</t>
  </si>
  <si>
    <t>Consumer Behavior</t>
  </si>
  <si>
    <t>Advertising and IMC</t>
  </si>
  <si>
    <t>Social Media Marketing</t>
  </si>
  <si>
    <t>PLS</t>
  </si>
  <si>
    <t>Intro to Paralegal Studies</t>
  </si>
  <si>
    <t>1810; TBA</t>
  </si>
  <si>
    <t>2100; TBA</t>
  </si>
  <si>
    <t>Dye; Dye</t>
  </si>
  <si>
    <t>Legal Research and Writing I</t>
  </si>
  <si>
    <t>Dye</t>
  </si>
  <si>
    <t>Legal Research and Writing II</t>
  </si>
  <si>
    <t>Litigation II</t>
  </si>
  <si>
    <t>Kruckewitt</t>
  </si>
  <si>
    <t>Paralegal Work Experience</t>
  </si>
  <si>
    <t>M; M; TBA</t>
  </si>
  <si>
    <t>1810; 1810; TBA</t>
  </si>
  <si>
    <t>2100; 2100; TBA</t>
  </si>
  <si>
    <t>CLOU; CLOU; TBA</t>
  </si>
  <si>
    <t>230; 230</t>
  </si>
  <si>
    <t>Bello; Holland; Holland</t>
  </si>
  <si>
    <t>Jensen</t>
  </si>
  <si>
    <t>Real Estate Property Mgmt.</t>
  </si>
  <si>
    <t>Piazza</t>
  </si>
  <si>
    <t>Legal Aspects of Real Estate</t>
  </si>
  <si>
    <t>Nuttall</t>
  </si>
  <si>
    <t>Real Estate Taxation</t>
  </si>
  <si>
    <t>Princ of Real Estate Appraisal</t>
  </si>
  <si>
    <t>Landregan</t>
  </si>
  <si>
    <t>Advanced Real Estate Appraisal</t>
  </si>
  <si>
    <t>TRTV</t>
  </si>
  <si>
    <t>Travel and Tourism Internship</t>
  </si>
  <si>
    <t>Derrick</t>
  </si>
  <si>
    <t>Destinations: Natural Wonders</t>
  </si>
  <si>
    <t>Mandeville</t>
  </si>
  <si>
    <t>Culinary Fundamentals I</t>
  </si>
  <si>
    <t>1110; TBA</t>
  </si>
  <si>
    <t>1200; TBA</t>
  </si>
  <si>
    <t>SW; TBA</t>
  </si>
  <si>
    <t>Morse; Morse</t>
  </si>
  <si>
    <t>0630; TBA</t>
  </si>
  <si>
    <t>1045; TBA</t>
  </si>
  <si>
    <t>C2</t>
  </si>
  <si>
    <t>Hodgson; Hodgson</t>
  </si>
  <si>
    <t xml:space="preserve"> 10N</t>
  </si>
  <si>
    <t>Culinary Fundamentals 1</t>
  </si>
  <si>
    <t>Ng</t>
  </si>
  <si>
    <t xml:space="preserve"> 10NL</t>
  </si>
  <si>
    <t>Culinary Fundamentals 1 Lab</t>
  </si>
  <si>
    <t>SH</t>
  </si>
  <si>
    <t xml:space="preserve"> 20A</t>
  </si>
  <si>
    <t>Culinary Fund. II A</t>
  </si>
  <si>
    <t>Ogden</t>
  </si>
  <si>
    <t>0810; TBA</t>
  </si>
  <si>
    <t>Ogden; Ogden</t>
  </si>
  <si>
    <t>Culinary Fund. II B</t>
  </si>
  <si>
    <t xml:space="preserve"> 20C</t>
  </si>
  <si>
    <t>Culinary Fund. II C</t>
  </si>
  <si>
    <t>Oakley</t>
  </si>
  <si>
    <t>1300; TBA</t>
  </si>
  <si>
    <t>Oakley; Oakley</t>
  </si>
  <si>
    <t>Meat Analysis</t>
  </si>
  <si>
    <t xml:space="preserve"> 30A</t>
  </si>
  <si>
    <t>Restaurant Operations</t>
  </si>
  <si>
    <t>1400; TBA</t>
  </si>
  <si>
    <t>PCR</t>
  </si>
  <si>
    <t xml:space="preserve"> 30B</t>
  </si>
  <si>
    <t>SH; TBA</t>
  </si>
  <si>
    <t>Paratore; Paratore</t>
  </si>
  <si>
    <t>Paratore</t>
  </si>
  <si>
    <t>Procurement and Costing</t>
  </si>
  <si>
    <t>T; R</t>
  </si>
  <si>
    <t>0810; 0910</t>
  </si>
  <si>
    <t>SW; SW</t>
  </si>
  <si>
    <t>002; 002</t>
  </si>
  <si>
    <t>Mackenzie; Staff</t>
  </si>
  <si>
    <t xml:space="preserve"> 40W</t>
  </si>
  <si>
    <t>TBA; W</t>
  </si>
  <si>
    <t>TBA; SW</t>
  </si>
  <si>
    <t>Shea; Shea</t>
  </si>
  <si>
    <t>Numbers for Hospitality</t>
  </si>
  <si>
    <t>Marshall</t>
  </si>
  <si>
    <t xml:space="preserve"> 60B</t>
  </si>
  <si>
    <t>Classic &amp; Modern Sauces</t>
  </si>
  <si>
    <t>Morse</t>
  </si>
  <si>
    <t xml:space="preserve"> 60P</t>
  </si>
  <si>
    <t>Plated Desserts: Presentations</t>
  </si>
  <si>
    <t>Villavelazquez</t>
  </si>
  <si>
    <t>Introduction to Hospitality</t>
  </si>
  <si>
    <t>1400; 1300</t>
  </si>
  <si>
    <t>Zeiger; Staff</t>
  </si>
  <si>
    <t>Zeiger</t>
  </si>
  <si>
    <t>Intro to Food Prep</t>
  </si>
  <si>
    <t>Fortkamp</t>
  </si>
  <si>
    <t>Special Occasion Cooking</t>
  </si>
  <si>
    <t>Juilly</t>
  </si>
  <si>
    <t xml:space="preserve"> 15A</t>
  </si>
  <si>
    <t>Apparel Construction 1</t>
  </si>
  <si>
    <t xml:space="preserve"> 15B</t>
  </si>
  <si>
    <t>Apparel Construction 2</t>
  </si>
  <si>
    <t xml:space="preserve"> 15C</t>
  </si>
  <si>
    <t>Apparel Construction 3</t>
  </si>
  <si>
    <t>Textile Analysis</t>
  </si>
  <si>
    <t>Jackson</t>
  </si>
  <si>
    <t>Flat Pattern Design I</t>
  </si>
  <si>
    <t>Fashion Draping</t>
  </si>
  <si>
    <t>Gomez</t>
  </si>
  <si>
    <t xml:space="preserve"> 36A</t>
  </si>
  <si>
    <t>Fashion Design 1</t>
  </si>
  <si>
    <t xml:space="preserve"> 36B</t>
  </si>
  <si>
    <t>Fashion Design 2</t>
  </si>
  <si>
    <t>Flat Pattern Design II</t>
  </si>
  <si>
    <t>Intro to Fashion Industry</t>
  </si>
  <si>
    <t>Fashion Retail Buying</t>
  </si>
  <si>
    <t xml:space="preserve"> 45A</t>
  </si>
  <si>
    <t>Image Consulting</t>
  </si>
  <si>
    <t>Armstrong</t>
  </si>
  <si>
    <t>Visual Merchandising</t>
  </si>
  <si>
    <t>Maximo</t>
  </si>
  <si>
    <t>Fashion Forecasting</t>
  </si>
  <si>
    <t xml:space="preserve"> 54A</t>
  </si>
  <si>
    <t>Fashion Styling</t>
  </si>
  <si>
    <t>Rubin</t>
  </si>
  <si>
    <t xml:space="preserve"> 54B</t>
  </si>
  <si>
    <t>Advanced Fashion Styling</t>
  </si>
  <si>
    <t>Icons of Contemporary Fashion</t>
  </si>
  <si>
    <t>Fabric Glossary</t>
  </si>
  <si>
    <t>Sewing with Knit &amp; Stretch Fab</t>
  </si>
  <si>
    <t>111A</t>
  </si>
  <si>
    <t>Beg. Leather &amp; Heavy Textiles</t>
  </si>
  <si>
    <t>Pronunciation</t>
  </si>
  <si>
    <t>Willett</t>
  </si>
  <si>
    <t>Advanced Listening &amp; Reading</t>
  </si>
  <si>
    <t>Lofthouse</t>
  </si>
  <si>
    <t>Practical Writing for ESL</t>
  </si>
  <si>
    <t>Parks</t>
  </si>
  <si>
    <t>Accent Improvement</t>
  </si>
  <si>
    <t>Lisker</t>
  </si>
  <si>
    <t>Interm Editing and Grammar Rev</t>
  </si>
  <si>
    <t>Schuricht</t>
  </si>
  <si>
    <t>Levin</t>
  </si>
  <si>
    <t>Adv Editing and Grammar Review</t>
  </si>
  <si>
    <t>Hi Adv Editing Grammar Review</t>
  </si>
  <si>
    <t>Levy</t>
  </si>
  <si>
    <t>Low-Intermed. Listening/Spkg.</t>
  </si>
  <si>
    <t>Intermediate Listening/Spkg</t>
  </si>
  <si>
    <t>High Intermed. Listening/Spkg</t>
  </si>
  <si>
    <t>Mijatovic</t>
  </si>
  <si>
    <t>MWF; MWF</t>
  </si>
  <si>
    <t>314; 314</t>
  </si>
  <si>
    <t>Good; Turks</t>
  </si>
  <si>
    <t>149; 149</t>
  </si>
  <si>
    <t>Trahan</t>
  </si>
  <si>
    <t>Irwin</t>
  </si>
  <si>
    <t>Grandits</t>
  </si>
  <si>
    <t>2100; 2100</t>
  </si>
  <si>
    <t>451; 451</t>
  </si>
  <si>
    <t>Lofthouse; Roberts</t>
  </si>
  <si>
    <t>9E</t>
  </si>
  <si>
    <t>E3</t>
  </si>
  <si>
    <t>ESL College Rd/Wr</t>
  </si>
  <si>
    <t>Priestley</t>
  </si>
  <si>
    <t>1425; 1425</t>
  </si>
  <si>
    <t>709; 709</t>
  </si>
  <si>
    <t>Good; Priestley</t>
  </si>
  <si>
    <t>Good</t>
  </si>
  <si>
    <t>Huszagh-Lockwood</t>
  </si>
  <si>
    <t>Waugh</t>
  </si>
  <si>
    <t>Wongprasert</t>
  </si>
  <si>
    <t>Albiniak</t>
  </si>
  <si>
    <t>Moles</t>
  </si>
  <si>
    <t>Intro to Rhetorical Criticism</t>
  </si>
  <si>
    <t>Litzky</t>
  </si>
  <si>
    <t>Rhetoric of Popular Culture</t>
  </si>
  <si>
    <t>Forensics Competition</t>
  </si>
  <si>
    <t>W; TBA</t>
  </si>
  <si>
    <t>1725; TBA</t>
  </si>
  <si>
    <t>CLOU; TBA</t>
  </si>
  <si>
    <t>Russo; Staff</t>
  </si>
  <si>
    <t>1700; TBA</t>
  </si>
  <si>
    <t>Lawless Steele; Staff</t>
  </si>
  <si>
    <t>BNGL; TBA</t>
  </si>
  <si>
    <t>Bacsierra; Bacsierra</t>
  </si>
  <si>
    <t>Compean</t>
  </si>
  <si>
    <t>Kashyap</t>
  </si>
  <si>
    <t>Candelaria</t>
  </si>
  <si>
    <t>Brych</t>
  </si>
  <si>
    <t>Sanelli</t>
  </si>
  <si>
    <t>Barron</t>
  </si>
  <si>
    <t>Goldthorpe</t>
  </si>
  <si>
    <t>Bosson</t>
  </si>
  <si>
    <t>Leyton</t>
  </si>
  <si>
    <t>309; 309</t>
  </si>
  <si>
    <t>Buckley; Macaller</t>
  </si>
  <si>
    <t>Duckworth</t>
  </si>
  <si>
    <t>Sapienza</t>
  </si>
  <si>
    <t>O'Connor</t>
  </si>
  <si>
    <t>Langmo</t>
  </si>
  <si>
    <t>Messer</t>
  </si>
  <si>
    <t>Bailey Burns</t>
  </si>
  <si>
    <t>Scheffer</t>
  </si>
  <si>
    <t>Zarubin</t>
  </si>
  <si>
    <t>Levinson</t>
  </si>
  <si>
    <t>Brock</t>
  </si>
  <si>
    <t>Cassia</t>
  </si>
  <si>
    <t>Mayers</t>
  </si>
  <si>
    <t>McCormick</t>
  </si>
  <si>
    <t>Olmos</t>
  </si>
  <si>
    <t>Isles</t>
  </si>
  <si>
    <t>Key</t>
  </si>
  <si>
    <t>Miles</t>
  </si>
  <si>
    <t>2200; 2200</t>
  </si>
  <si>
    <t>611; 611</t>
  </si>
  <si>
    <t>Costarides; Dyquisto</t>
  </si>
  <si>
    <t>Wirth</t>
  </si>
  <si>
    <t>1401; 1401</t>
  </si>
  <si>
    <t>Costarides; Macaller</t>
  </si>
  <si>
    <t>Denney</t>
  </si>
  <si>
    <t>Smith; Smith</t>
  </si>
  <si>
    <t>Simotas; Simotas</t>
  </si>
  <si>
    <t>Buckley</t>
  </si>
  <si>
    <t>S04</t>
  </si>
  <si>
    <t>S05</t>
  </si>
  <si>
    <t>S06</t>
  </si>
  <si>
    <t>S07</t>
  </si>
  <si>
    <t>S08</t>
  </si>
  <si>
    <t>Hill</t>
  </si>
  <si>
    <t>S09</t>
  </si>
  <si>
    <t>S10</t>
  </si>
  <si>
    <t>S11</t>
  </si>
  <si>
    <t>S12</t>
  </si>
  <si>
    <t>S13</t>
  </si>
  <si>
    <t>Kim</t>
  </si>
  <si>
    <t>S14</t>
  </si>
  <si>
    <t>Greger</t>
  </si>
  <si>
    <t>S15</t>
  </si>
  <si>
    <t>S16</t>
  </si>
  <si>
    <t>Lawlor</t>
  </si>
  <si>
    <t>S17</t>
  </si>
  <si>
    <t>S18</t>
  </si>
  <si>
    <t>S19</t>
  </si>
  <si>
    <t>S20</t>
  </si>
  <si>
    <t>S21</t>
  </si>
  <si>
    <t>S22</t>
  </si>
  <si>
    <t>Green</t>
  </si>
  <si>
    <t>S23</t>
  </si>
  <si>
    <t>S24</t>
  </si>
  <si>
    <t>S25</t>
  </si>
  <si>
    <t>S26</t>
  </si>
  <si>
    <t>Khan</t>
  </si>
  <si>
    <t>S27</t>
  </si>
  <si>
    <t>S28</t>
  </si>
  <si>
    <t>Scrafford</t>
  </si>
  <si>
    <t>Davis-Martin</t>
  </si>
  <si>
    <t>1400; 1400</t>
  </si>
  <si>
    <t>714; 714</t>
  </si>
  <si>
    <t>Dyquisto; Sapienza</t>
  </si>
  <si>
    <t>Liss</t>
  </si>
  <si>
    <t>Slates</t>
  </si>
  <si>
    <t>Worley</t>
  </si>
  <si>
    <t>Intro to ENGL Tutoring</t>
  </si>
  <si>
    <t xml:space="preserve"> 26A</t>
  </si>
  <si>
    <t>Sentence Core</t>
  </si>
  <si>
    <t xml:space="preserve"> 26B</t>
  </si>
  <si>
    <t>Sentence Structure</t>
  </si>
  <si>
    <t xml:space="preserve"> 26C</t>
  </si>
  <si>
    <t>Sentence Combining</t>
  </si>
  <si>
    <t xml:space="preserve"> 35G</t>
  </si>
  <si>
    <t>Writing Creative Nonfiction I</t>
  </si>
  <si>
    <t>X8</t>
  </si>
  <si>
    <t xml:space="preserve"> 35H</t>
  </si>
  <si>
    <t>Creative Nonfiction Writing II</t>
  </si>
  <si>
    <t xml:space="preserve"> 35L</t>
  </si>
  <si>
    <t>Intro to Literary Magazine</t>
  </si>
  <si>
    <t>469; 469</t>
  </si>
  <si>
    <t>Mayers; Young</t>
  </si>
  <si>
    <t>X6</t>
  </si>
  <si>
    <t xml:space="preserve"> 35M</t>
  </si>
  <si>
    <t>Intermediate Literary Magazine</t>
  </si>
  <si>
    <t xml:space="preserve"> 44A</t>
  </si>
  <si>
    <t>Survey of World Literature</t>
  </si>
  <si>
    <t xml:space="preserve"> 46C</t>
  </si>
  <si>
    <t>Survey of Lit in English, Pt 3</t>
  </si>
  <si>
    <t>Literature and Film</t>
  </si>
  <si>
    <t>Legaspi</t>
  </si>
  <si>
    <t>Georgiou</t>
  </si>
  <si>
    <t>Music/Art/Lit: Traditional</t>
  </si>
  <si>
    <t>Sieper</t>
  </si>
  <si>
    <t>Bay Area Arts</t>
  </si>
  <si>
    <t>Women In The Arts</t>
  </si>
  <si>
    <t>Western Cultural Values</t>
  </si>
  <si>
    <t>Elem American Sign Language</t>
  </si>
  <si>
    <t>1325; TBA</t>
  </si>
  <si>
    <t>Lian; Lian</t>
  </si>
  <si>
    <t>Lian</t>
  </si>
  <si>
    <t>Cont. Elementary Chinese</t>
  </si>
  <si>
    <t>F6</t>
  </si>
  <si>
    <t xml:space="preserve">  2B</t>
  </si>
  <si>
    <t>Cont. of Elementary Chinese</t>
  </si>
  <si>
    <t>Cont. Intermediate Chinese</t>
  </si>
  <si>
    <t>Begin Conversational Cantonese</t>
  </si>
  <si>
    <t xml:space="preserve"> 14A</t>
  </si>
  <si>
    <t>Mandarin for Spkrs of Oth Dial</t>
  </si>
  <si>
    <t>Advanced Intermediate Chinese</t>
  </si>
  <si>
    <t>Translation Foundation Chinese</t>
  </si>
  <si>
    <t>Arceneaux</t>
  </si>
  <si>
    <t>FE</t>
  </si>
  <si>
    <t>Cont. Elementary French</t>
  </si>
  <si>
    <t>F0</t>
  </si>
  <si>
    <t>Cont. of Elementary French</t>
  </si>
  <si>
    <t>Intermediate French</t>
  </si>
  <si>
    <t xml:space="preserve">  3B</t>
  </si>
  <si>
    <t>Cont of Intermediate French</t>
  </si>
  <si>
    <t>Elem German</t>
  </si>
  <si>
    <t>Hoelscher</t>
  </si>
  <si>
    <t>F4</t>
  </si>
  <si>
    <t>Continuation of Elem German</t>
  </si>
  <si>
    <t>2015; 2015</t>
  </si>
  <si>
    <t>Schulze; Weingand</t>
  </si>
  <si>
    <t>G0</t>
  </si>
  <si>
    <t>Practical German</t>
  </si>
  <si>
    <t>Cont Practical German</t>
  </si>
  <si>
    <t>Intermediate Conv German</t>
  </si>
  <si>
    <t>Concin</t>
  </si>
  <si>
    <t>FM</t>
  </si>
  <si>
    <t>H1</t>
  </si>
  <si>
    <t>Continuation of Elem Italian</t>
  </si>
  <si>
    <t>Cadoppi</t>
  </si>
  <si>
    <t>FI</t>
  </si>
  <si>
    <t>Cont. of Elemtary Italian</t>
  </si>
  <si>
    <t>Cont of Elementary Italian</t>
  </si>
  <si>
    <t>Intermediate Italian</t>
  </si>
  <si>
    <t>FN</t>
  </si>
  <si>
    <t>Cont Begin Conv. Italian</t>
  </si>
  <si>
    <t>Inter Conversational Italian</t>
  </si>
  <si>
    <t>Cont of Inter Conv Italian</t>
  </si>
  <si>
    <t xml:space="preserve"> 11B</t>
  </si>
  <si>
    <t>Adv Intermed Conv Italian</t>
  </si>
  <si>
    <t>Matsumura</t>
  </si>
  <si>
    <t>FW</t>
  </si>
  <si>
    <t>Narvid</t>
  </si>
  <si>
    <t>Cont. of Elementary Japanese</t>
  </si>
  <si>
    <t>FV</t>
  </si>
  <si>
    <t>Kosaka</t>
  </si>
  <si>
    <t>Intermediate Japanese</t>
  </si>
  <si>
    <t>FT</t>
  </si>
  <si>
    <t>PIL</t>
  </si>
  <si>
    <t>Elementary Filipino (Tagalog)</t>
  </si>
  <si>
    <t>312; 312</t>
  </si>
  <si>
    <t>Barrios Leblanc; Paz</t>
  </si>
  <si>
    <t>F7</t>
  </si>
  <si>
    <t>Conversational Pilipino</t>
  </si>
  <si>
    <t>Barrios Leblanc</t>
  </si>
  <si>
    <t>Conversational Filipino</t>
  </si>
  <si>
    <t>Elementary Russian</t>
  </si>
  <si>
    <t>FU</t>
  </si>
  <si>
    <t>Cont of Intermediate Russian</t>
  </si>
  <si>
    <t>Camargo</t>
  </si>
  <si>
    <t>Cont Beg Practical Spoken Russ</t>
  </si>
  <si>
    <t>Elem Russ For Bilingual Stud</t>
  </si>
  <si>
    <t>FX</t>
  </si>
  <si>
    <t xml:space="preserve"> 21A</t>
  </si>
  <si>
    <t xml:space="preserve"> 21B</t>
  </si>
  <si>
    <t>Garcia</t>
  </si>
  <si>
    <t>Feliu</t>
  </si>
  <si>
    <t>Glick</t>
  </si>
  <si>
    <t>Teixeira</t>
  </si>
  <si>
    <t>Bidegain</t>
  </si>
  <si>
    <t>Del Toro Vazquez</t>
  </si>
  <si>
    <t>FQ</t>
  </si>
  <si>
    <t xml:space="preserve">  6A</t>
  </si>
  <si>
    <t>Continuation of Inter. Spanish</t>
  </si>
  <si>
    <t>Inter Conversational Spanish</t>
  </si>
  <si>
    <t xml:space="preserve"> 31A</t>
  </si>
  <si>
    <t>Span for Heritage Speakers 1A</t>
  </si>
  <si>
    <t>Span. for Heritage Speakers 2</t>
  </si>
  <si>
    <t xml:space="preserve"> 32A</t>
  </si>
  <si>
    <t>Span. for Heritage Speakers 2A</t>
  </si>
  <si>
    <t>LGBT voices in Hispanic soc.</t>
  </si>
  <si>
    <t>JDVL</t>
  </si>
  <si>
    <t>Kleit</t>
  </si>
  <si>
    <t>Guzman</t>
  </si>
  <si>
    <t>Oest</t>
  </si>
  <si>
    <t>Lyon</t>
  </si>
  <si>
    <t>Ancient Art/Arch of Lat Amer</t>
  </si>
  <si>
    <t>History of Contemporary Art</t>
  </si>
  <si>
    <t>American Art</t>
  </si>
  <si>
    <t>123U</t>
  </si>
  <si>
    <t>18th c. Fren Art at the Legion</t>
  </si>
  <si>
    <t>LHO*</t>
  </si>
  <si>
    <t>Diaz-Infante</t>
  </si>
  <si>
    <t>Firestone</t>
  </si>
  <si>
    <t>Brees</t>
  </si>
  <si>
    <t>Ternar; Staff</t>
  </si>
  <si>
    <t>Color</t>
  </si>
  <si>
    <t>Ternar</t>
  </si>
  <si>
    <t>Leger</t>
  </si>
  <si>
    <t>Van Duren</t>
  </si>
  <si>
    <t>Harris-Sintamarian</t>
  </si>
  <si>
    <t>FORT; TBA</t>
  </si>
  <si>
    <t>Olivier; Staff</t>
  </si>
  <si>
    <t>130B</t>
  </si>
  <si>
    <t>Intermediate Drawing</t>
  </si>
  <si>
    <t>Olivier</t>
  </si>
  <si>
    <t>A1</t>
  </si>
  <si>
    <t>130C</t>
  </si>
  <si>
    <t>Advanced Drawing</t>
  </si>
  <si>
    <t>132A</t>
  </si>
  <si>
    <t>Beginning Figure Drawing</t>
  </si>
  <si>
    <t>Razumova</t>
  </si>
  <si>
    <t>A5</t>
  </si>
  <si>
    <t>Leone</t>
  </si>
  <si>
    <t>A3</t>
  </si>
  <si>
    <t>132B</t>
  </si>
  <si>
    <t>Intermediate Figure Drawing</t>
  </si>
  <si>
    <t>132C</t>
  </si>
  <si>
    <t>Advanced Figure Drawing</t>
  </si>
  <si>
    <t>132D</t>
  </si>
  <si>
    <t>Figure Drawing Special Topics</t>
  </si>
  <si>
    <t>136A</t>
  </si>
  <si>
    <t>Introduction to Illustration</t>
  </si>
  <si>
    <t>R; TBA</t>
  </si>
  <si>
    <t>Razumova; Staff</t>
  </si>
  <si>
    <t>136B</t>
  </si>
  <si>
    <t>Intermediate Illustration</t>
  </si>
  <si>
    <t>136C</t>
  </si>
  <si>
    <t>Advanced Illustration</t>
  </si>
  <si>
    <t>Live Model Illustration</t>
  </si>
  <si>
    <t>1210; TBA</t>
  </si>
  <si>
    <t>B1</t>
  </si>
  <si>
    <t>B5</t>
  </si>
  <si>
    <t>Elliott</t>
  </si>
  <si>
    <t>B6</t>
  </si>
  <si>
    <t>B7</t>
  </si>
  <si>
    <t>145A</t>
  </si>
  <si>
    <t>Beginning Watercolor Painting</t>
  </si>
  <si>
    <t>AT</t>
  </si>
  <si>
    <t>Miller-Bowen</t>
  </si>
  <si>
    <t>AU</t>
  </si>
  <si>
    <t>145B</t>
  </si>
  <si>
    <t>Intermediate Watercolor</t>
  </si>
  <si>
    <t>145C</t>
  </si>
  <si>
    <t>Adv Watercolor/Water Media</t>
  </si>
  <si>
    <t>145D</t>
  </si>
  <si>
    <t>Watercolor Special Topics</t>
  </si>
  <si>
    <t>146A</t>
  </si>
  <si>
    <t>Beg. Chinese Brush Painting</t>
  </si>
  <si>
    <t>Ren</t>
  </si>
  <si>
    <t>B0</t>
  </si>
  <si>
    <t>146B</t>
  </si>
  <si>
    <t>Int. Chinese Brush Painting</t>
  </si>
  <si>
    <t>146C</t>
  </si>
  <si>
    <t>Adv. Chinese Brush Painting</t>
  </si>
  <si>
    <t>146D</t>
  </si>
  <si>
    <t>Chin Brush Painting Mastery</t>
  </si>
  <si>
    <t>Asebedo</t>
  </si>
  <si>
    <t>A8</t>
  </si>
  <si>
    <t>A0</t>
  </si>
  <si>
    <t>Toney</t>
  </si>
  <si>
    <t>152A</t>
  </si>
  <si>
    <t>Beginning Screen Printing</t>
  </si>
  <si>
    <t>AF</t>
  </si>
  <si>
    <t>152B</t>
  </si>
  <si>
    <t>Intermediate Screen Printing</t>
  </si>
  <si>
    <t>152C</t>
  </si>
  <si>
    <t>Advanced Screen Printing</t>
  </si>
  <si>
    <t>Santos</t>
  </si>
  <si>
    <t>Decker</t>
  </si>
  <si>
    <t>Lohr</t>
  </si>
  <si>
    <t>Quezada</t>
  </si>
  <si>
    <t>C4</t>
  </si>
  <si>
    <t>C5</t>
  </si>
  <si>
    <t>C6</t>
  </si>
  <si>
    <t>C7</t>
  </si>
  <si>
    <t>C8</t>
  </si>
  <si>
    <t>170A</t>
  </si>
  <si>
    <t>Introduction to Sculpture</t>
  </si>
  <si>
    <t>Robison</t>
  </si>
  <si>
    <t>C0</t>
  </si>
  <si>
    <t>C9</t>
  </si>
  <si>
    <t>170B</t>
  </si>
  <si>
    <t>Intermediate Sculpture</t>
  </si>
  <si>
    <t>170C</t>
  </si>
  <si>
    <t>Advanced Sculpture</t>
  </si>
  <si>
    <t>170D</t>
  </si>
  <si>
    <t>Sculpture Studio</t>
  </si>
  <si>
    <t>180A</t>
  </si>
  <si>
    <t>Beginning Jewelry/Metal Arts</t>
  </si>
  <si>
    <t>da Silva</t>
  </si>
  <si>
    <t>BB</t>
  </si>
  <si>
    <t>180B</t>
  </si>
  <si>
    <t>Intermediate Jewelry/Metal Art</t>
  </si>
  <si>
    <t>180C</t>
  </si>
  <si>
    <t>Advanced Jewelry/Metal Arts</t>
  </si>
  <si>
    <t>180D</t>
  </si>
  <si>
    <t>Metal Arts Studio</t>
  </si>
  <si>
    <t>181A</t>
  </si>
  <si>
    <t>Beg. Casting for Metal Arts</t>
  </si>
  <si>
    <t>AC</t>
  </si>
  <si>
    <t>181B</t>
  </si>
  <si>
    <t>Intermed Casting for Metal Art</t>
  </si>
  <si>
    <t>181C</t>
  </si>
  <si>
    <t>Adv. Casting for Metal Arts</t>
  </si>
  <si>
    <t>Cecil</t>
  </si>
  <si>
    <t>Writing for Electronic Media</t>
  </si>
  <si>
    <t>Sieglitz</t>
  </si>
  <si>
    <t>Audio Production</t>
  </si>
  <si>
    <t>Peterson</t>
  </si>
  <si>
    <t>Pro Tools Editing</t>
  </si>
  <si>
    <t>Pro Tools Mixing with Plugins</t>
  </si>
  <si>
    <t>Beg Sound Recording Studio</t>
  </si>
  <si>
    <t>2125; 2125</t>
  </si>
  <si>
    <t>ARTX; ARTX</t>
  </si>
  <si>
    <t>165; 165</t>
  </si>
  <si>
    <t>Labrecque; Peterson</t>
  </si>
  <si>
    <t>X2</t>
  </si>
  <si>
    <t>125B</t>
  </si>
  <si>
    <t>Intermed Sound Record Studio</t>
  </si>
  <si>
    <t>Sound for Visual Media</t>
  </si>
  <si>
    <t>127A</t>
  </si>
  <si>
    <t>Surround Sound Mixing</t>
  </si>
  <si>
    <t>Audio for the Web</t>
  </si>
  <si>
    <t>Video for the Web</t>
  </si>
  <si>
    <t>Studio Video Production</t>
  </si>
  <si>
    <t>MW; MW; TBA</t>
  </si>
  <si>
    <t>0910; 0910; TBA</t>
  </si>
  <si>
    <t>1200; 1200; TBA</t>
  </si>
  <si>
    <t>ARTX; ARTX; TBA</t>
  </si>
  <si>
    <t>164; 164</t>
  </si>
  <si>
    <t>Medina; Sieglitz; Medina</t>
  </si>
  <si>
    <t>Video Editing Premiere Intro</t>
  </si>
  <si>
    <t>Antonich</t>
  </si>
  <si>
    <t>U6</t>
  </si>
  <si>
    <t>144B</t>
  </si>
  <si>
    <t>Vid Editing Premiere Intermed</t>
  </si>
  <si>
    <t>Video Motion Graphics</t>
  </si>
  <si>
    <t>Special Project</t>
  </si>
  <si>
    <t>McFarland</t>
  </si>
  <si>
    <t>Social Media for Professionals</t>
  </si>
  <si>
    <t>Medina</t>
  </si>
  <si>
    <t>Short Term Indep. w/ F2F</t>
  </si>
  <si>
    <t>Digital Media Portfolio</t>
  </si>
  <si>
    <t>Cecil; Cecil</t>
  </si>
  <si>
    <t>College Internship</t>
  </si>
  <si>
    <t>XB</t>
  </si>
  <si>
    <t>Media Internship Preparation</t>
  </si>
  <si>
    <t>Industry Internship</t>
  </si>
  <si>
    <t>Lopez</t>
  </si>
  <si>
    <t>Documentary &amp; Digital Media</t>
  </si>
  <si>
    <t>Film History:Evol of Film Expr</t>
  </si>
  <si>
    <t>Johnston</t>
  </si>
  <si>
    <t>Geyer</t>
  </si>
  <si>
    <t>Rufeisen; Sullivan</t>
  </si>
  <si>
    <t xml:space="preserve"> 23A</t>
  </si>
  <si>
    <t>Films of Alfred Hitchcock</t>
  </si>
  <si>
    <t>Sundaram</t>
  </si>
  <si>
    <t>Narrative Filmmaking</t>
  </si>
  <si>
    <t>Blair</t>
  </si>
  <si>
    <t>Production Planning</t>
  </si>
  <si>
    <t>Brubaker</t>
  </si>
  <si>
    <t>Cinematography &amp; Lighting</t>
  </si>
  <si>
    <t>Experimental Filmmaking</t>
  </si>
  <si>
    <t>Sound for Motion Pictures I</t>
  </si>
  <si>
    <t>Olmsted</t>
  </si>
  <si>
    <t>Nonfiction Scriptwriting</t>
  </si>
  <si>
    <t>Screenwriting</t>
  </si>
  <si>
    <t>V8</t>
  </si>
  <si>
    <t>Advanced Screenwriting</t>
  </si>
  <si>
    <t>Documentary Filmmaking</t>
  </si>
  <si>
    <t>Kelly</t>
  </si>
  <si>
    <t>Film/Video Work Experience</t>
  </si>
  <si>
    <t>Intercultural Communication</t>
  </si>
  <si>
    <t>Beg Landscape Horticulture</t>
  </si>
  <si>
    <t>WB</t>
  </si>
  <si>
    <t xml:space="preserve"> 53B</t>
  </si>
  <si>
    <t>Adv. Landscape Horticulture</t>
  </si>
  <si>
    <t>Greenhouse Production</t>
  </si>
  <si>
    <t>Business Practices in Env Hort</t>
  </si>
  <si>
    <t>Landscape Design</t>
  </si>
  <si>
    <t xml:space="preserve"> 71A</t>
  </si>
  <si>
    <t>Landscape Construction</t>
  </si>
  <si>
    <t>Broucaret</t>
  </si>
  <si>
    <t>WC</t>
  </si>
  <si>
    <t xml:space="preserve"> 71B</t>
  </si>
  <si>
    <t>Fall and Winter Plant ID</t>
  </si>
  <si>
    <t>Shop Procedures/Basic Designs</t>
  </si>
  <si>
    <t>Tabarracci</t>
  </si>
  <si>
    <t xml:space="preserve"> 80B</t>
  </si>
  <si>
    <t>Intermediate Floral Design</t>
  </si>
  <si>
    <t>EHF; EHF</t>
  </si>
  <si>
    <t>001; 001</t>
  </si>
  <si>
    <t>Brown; Tabarracci</t>
  </si>
  <si>
    <t>Advanced Floral Design</t>
  </si>
  <si>
    <t xml:space="preserve"> 81A</t>
  </si>
  <si>
    <t>Fall &amp; Winter Flower &amp; Foliage</t>
  </si>
  <si>
    <t>Flower-Shop Operations</t>
  </si>
  <si>
    <t xml:space="preserve"> 85D</t>
  </si>
  <si>
    <t>Intro to Flwr Arranging Winter</t>
  </si>
  <si>
    <t xml:space="preserve"> 86A</t>
  </si>
  <si>
    <t>Beg. Oriental Flwr Arrangement</t>
  </si>
  <si>
    <t>WA</t>
  </si>
  <si>
    <t xml:space="preserve"> 86B</t>
  </si>
  <si>
    <t>Oriental Flower Arrangement II</t>
  </si>
  <si>
    <t xml:space="preserve"> 86C</t>
  </si>
  <si>
    <t>Oriental Flowr Arrangement III</t>
  </si>
  <si>
    <t xml:space="preserve"> 86D</t>
  </si>
  <si>
    <t>Oriental Flower Arrangement IV</t>
  </si>
  <si>
    <t>EHF; TBA</t>
  </si>
  <si>
    <t>Brown; Brown</t>
  </si>
  <si>
    <t>Journalism</t>
  </si>
  <si>
    <t>JOUR</t>
  </si>
  <si>
    <t>Contemporary News Media</t>
  </si>
  <si>
    <t>Gonzales</t>
  </si>
  <si>
    <t>News Writing and Reporting</t>
  </si>
  <si>
    <t>Feature Writing</t>
  </si>
  <si>
    <t>Newspaper Laboratory</t>
  </si>
  <si>
    <t>Intro Magazine Editing &amp; Prod</t>
  </si>
  <si>
    <t>2020; TBA</t>
  </si>
  <si>
    <t>217; 218</t>
  </si>
  <si>
    <t>Lifland; Lifland</t>
  </si>
  <si>
    <t>UI</t>
  </si>
  <si>
    <t>Etc. Magazine B</t>
  </si>
  <si>
    <t>Lifland</t>
  </si>
  <si>
    <t xml:space="preserve"> 29C</t>
  </si>
  <si>
    <t>Adv Magazine Editing &amp; Prod</t>
  </si>
  <si>
    <t>Internship Experience</t>
  </si>
  <si>
    <t>Gonzales; Gonzales</t>
  </si>
  <si>
    <t>Intro to Photojournalism</t>
  </si>
  <si>
    <t xml:space="preserve">  5A</t>
  </si>
  <si>
    <t>Introduction to Composition</t>
  </si>
  <si>
    <t>Mueller</t>
  </si>
  <si>
    <t xml:space="preserve">  5B</t>
  </si>
  <si>
    <t>Music Composition</t>
  </si>
  <si>
    <t>Beginning Classical Guitar</t>
  </si>
  <si>
    <t>Carlson</t>
  </si>
  <si>
    <t>MK</t>
  </si>
  <si>
    <t>M5</t>
  </si>
  <si>
    <t>Ferrara</t>
  </si>
  <si>
    <t>MZ</t>
  </si>
  <si>
    <t>M4</t>
  </si>
  <si>
    <t>MF</t>
  </si>
  <si>
    <t xml:space="preserve">  6B</t>
  </si>
  <si>
    <t>Adv Beginning Classical Guitar</t>
  </si>
  <si>
    <t xml:space="preserve">  6C</t>
  </si>
  <si>
    <t>Intermediate Classical Guitar</t>
  </si>
  <si>
    <t xml:space="preserve">  6D</t>
  </si>
  <si>
    <t>Adv Intermed Classical Guitar</t>
  </si>
  <si>
    <t xml:space="preserve">  8A</t>
  </si>
  <si>
    <t>Beg Jazz &amp; Other Pop Piano</t>
  </si>
  <si>
    <t>Mauleon-Santana</t>
  </si>
  <si>
    <t>MN</t>
  </si>
  <si>
    <t xml:space="preserve">  8B</t>
  </si>
  <si>
    <t>Interm Jazz &amp; Other Pop Piano</t>
  </si>
  <si>
    <t>Harris</t>
  </si>
  <si>
    <t>Kamatani</t>
  </si>
  <si>
    <t>Shahani</t>
  </si>
  <si>
    <t xml:space="preserve">  9B</t>
  </si>
  <si>
    <t>Intermediate Piano</t>
  </si>
  <si>
    <t>MM</t>
  </si>
  <si>
    <t xml:space="preserve">  9C</t>
  </si>
  <si>
    <t>Keyboard Harmony</t>
  </si>
  <si>
    <t>MC</t>
  </si>
  <si>
    <t>M3</t>
  </si>
  <si>
    <t>Dilworth</t>
  </si>
  <si>
    <t>MB</t>
  </si>
  <si>
    <t>O7</t>
  </si>
  <si>
    <t>M7</t>
  </si>
  <si>
    <t>Fallihee</t>
  </si>
  <si>
    <t>MA</t>
  </si>
  <si>
    <t>Guitar Workshop</t>
  </si>
  <si>
    <t>Choir</t>
  </si>
  <si>
    <t>M6</t>
  </si>
  <si>
    <t xml:space="preserve"> 13A</t>
  </si>
  <si>
    <t>Jazz/Rock Improvisation WKSP</t>
  </si>
  <si>
    <t>Hardiman</t>
  </si>
  <si>
    <t>Orchestra</t>
  </si>
  <si>
    <t>Blea</t>
  </si>
  <si>
    <t>MV</t>
  </si>
  <si>
    <t>Woodwind Ensemble</t>
  </si>
  <si>
    <t>McCarthy</t>
  </si>
  <si>
    <t>MG</t>
  </si>
  <si>
    <t>Brass Ensemble</t>
  </si>
  <si>
    <t>MO</t>
  </si>
  <si>
    <t>Piano Ensemble</t>
  </si>
  <si>
    <t>String Ensemble</t>
  </si>
  <si>
    <t>Traditional African Music</t>
  </si>
  <si>
    <t>Thiam</t>
  </si>
  <si>
    <t xml:space="preserve"> 22A</t>
  </si>
  <si>
    <t>Mus. West Culture-Medieval/Ren</t>
  </si>
  <si>
    <t>Jazz Hist, Mus Trad of Afr Amr</t>
  </si>
  <si>
    <t>Music Of East Asia</t>
  </si>
  <si>
    <t>Mus of Lat. Amer &amp; Caribbean</t>
  </si>
  <si>
    <t>Music In American Culture</t>
  </si>
  <si>
    <t xml:space="preserve"> 27B</t>
  </si>
  <si>
    <t>Musical Awareness</t>
  </si>
  <si>
    <t>Electronic Music Lab</t>
  </si>
  <si>
    <t>MX</t>
  </si>
  <si>
    <t>Electronic Music II</t>
  </si>
  <si>
    <t>Stage Band</t>
  </si>
  <si>
    <t>Pep Band</t>
  </si>
  <si>
    <t xml:space="preserve"> 48A</t>
  </si>
  <si>
    <t>Beg. Labor Heritage Chorus</t>
  </si>
  <si>
    <t>Wynne</t>
  </si>
  <si>
    <t>M9</t>
  </si>
  <si>
    <t xml:space="preserve"> 48B</t>
  </si>
  <si>
    <t>Intermed Labor Heritage Chorus</t>
  </si>
  <si>
    <t>Adv. Labor Heritage Chorus</t>
  </si>
  <si>
    <t xml:space="preserve"> 7V1</t>
  </si>
  <si>
    <t>Beginning Violin</t>
  </si>
  <si>
    <t>MP</t>
  </si>
  <si>
    <t xml:space="preserve"> 7V2</t>
  </si>
  <si>
    <t>Advanced Beginning Violin</t>
  </si>
  <si>
    <t xml:space="preserve"> 7V3</t>
  </si>
  <si>
    <t>Intermediate Violin</t>
  </si>
  <si>
    <t xml:space="preserve"> 7V4</t>
  </si>
  <si>
    <t>Adv. Intermediate Violin</t>
  </si>
  <si>
    <t xml:space="preserve"> 7W1</t>
  </si>
  <si>
    <t>Beginning Woodwind</t>
  </si>
  <si>
    <t xml:space="preserve"> 7W2</t>
  </si>
  <si>
    <t>Adv. Beginning Woodwind</t>
  </si>
  <si>
    <t xml:space="preserve"> 7W3</t>
  </si>
  <si>
    <t>Intermediate Woodwind</t>
  </si>
  <si>
    <t xml:space="preserve"> 7W4</t>
  </si>
  <si>
    <t>Adv. Intermediate Woodwind</t>
  </si>
  <si>
    <t>Beginning Photography</t>
  </si>
  <si>
    <t>HC; VART</t>
  </si>
  <si>
    <t>204; 165</t>
  </si>
  <si>
    <t>Weston; Staff</t>
  </si>
  <si>
    <t>1500; 1500</t>
  </si>
  <si>
    <t>204; 145</t>
  </si>
  <si>
    <t>Degani; Staff</t>
  </si>
  <si>
    <t>T; T; R</t>
  </si>
  <si>
    <t>0910; 0910; 0910</t>
  </si>
  <si>
    <t>1200; 1200; 1200</t>
  </si>
  <si>
    <t>HC; HC; VART</t>
  </si>
  <si>
    <t>202; 202; 145</t>
  </si>
  <si>
    <t>Degani; Williamson; Staff</t>
  </si>
  <si>
    <t>203; 145</t>
  </si>
  <si>
    <t>Hough; Staff</t>
  </si>
  <si>
    <t>VART; HC</t>
  </si>
  <si>
    <t>165; 204</t>
  </si>
  <si>
    <t>Orvik; Staff</t>
  </si>
  <si>
    <t>473; 206</t>
  </si>
  <si>
    <t>Gentry; Massalski</t>
  </si>
  <si>
    <t>Intermed. Photo: Film/Darkroom</t>
  </si>
  <si>
    <t>Vanderkindren</t>
  </si>
  <si>
    <t xml:space="preserve"> 81D</t>
  </si>
  <si>
    <t>Intermediate Photo Digital</t>
  </si>
  <si>
    <t xml:space="preserve"> 85A</t>
  </si>
  <si>
    <t>Beginning Lighting Techniques</t>
  </si>
  <si>
    <t>W; M</t>
  </si>
  <si>
    <t>203; 176</t>
  </si>
  <si>
    <t>McAteer; McAteer</t>
  </si>
  <si>
    <t xml:space="preserve"> 85B</t>
  </si>
  <si>
    <t>Advanced Studio Lighting Tech.</t>
  </si>
  <si>
    <t>Business Practices of Photog.</t>
  </si>
  <si>
    <t>Light</t>
  </si>
  <si>
    <t>101P</t>
  </si>
  <si>
    <t>Plastic Camera Photography</t>
  </si>
  <si>
    <t>102C</t>
  </si>
  <si>
    <t>Phase One - Capture One</t>
  </si>
  <si>
    <t>Clickenger</t>
  </si>
  <si>
    <t>102D</t>
  </si>
  <si>
    <t>Beg. Drone Piloting &amp; Imaging</t>
  </si>
  <si>
    <t>Degani</t>
  </si>
  <si>
    <t>Toebe</t>
  </si>
  <si>
    <t>Survey of Classical Drama</t>
  </si>
  <si>
    <t>Survey of the Art of Comedy</t>
  </si>
  <si>
    <t>Technical Theatre Production</t>
  </si>
  <si>
    <t>TF</t>
  </si>
  <si>
    <t>T3</t>
  </si>
  <si>
    <t>153A</t>
  </si>
  <si>
    <t>Beginning Improvisation</t>
  </si>
  <si>
    <t>TC</t>
  </si>
  <si>
    <t>153B</t>
  </si>
  <si>
    <t>Intermediate Improvisation</t>
  </si>
  <si>
    <t>153C</t>
  </si>
  <si>
    <t>Advanced Improvisation</t>
  </si>
  <si>
    <t>154A</t>
  </si>
  <si>
    <t>Beg Acting for the Camera</t>
  </si>
  <si>
    <t>TB</t>
  </si>
  <si>
    <t>154B</t>
  </si>
  <si>
    <t>Intermed Acting for the Camera</t>
  </si>
  <si>
    <t>154C</t>
  </si>
  <si>
    <t>Advanced Acting for the Camera</t>
  </si>
  <si>
    <t>Beg Shakespeare for Actors</t>
  </si>
  <si>
    <t>T4</t>
  </si>
  <si>
    <t>Intermed Shakespeare for Actor</t>
  </si>
  <si>
    <t>Adv/Inter Shakespeare for Acto</t>
  </si>
  <si>
    <t>Adv Shakespeare for Actors</t>
  </si>
  <si>
    <t>171A</t>
  </si>
  <si>
    <t>Beg Storytelling &amp; Performance</t>
  </si>
  <si>
    <t>T5</t>
  </si>
  <si>
    <t>171B</t>
  </si>
  <si>
    <t>Interm Storytelling &amp; Perform</t>
  </si>
  <si>
    <t>171C</t>
  </si>
  <si>
    <t>Adv Int Story &amp; Perf</t>
  </si>
  <si>
    <t>171D</t>
  </si>
  <si>
    <t>Adv Storytelling and Perf</t>
  </si>
  <si>
    <t>202A</t>
  </si>
  <si>
    <t>Drama-Play Rehearse-Ensemble</t>
  </si>
  <si>
    <t>202B</t>
  </si>
  <si>
    <t>Drama Play Rehear-Supporting</t>
  </si>
  <si>
    <t>202C</t>
  </si>
  <si>
    <t>Drama Play Rehearsal-Principal</t>
  </si>
  <si>
    <t>Orientation to VMD</t>
  </si>
  <si>
    <t>T; T; T; T; T</t>
  </si>
  <si>
    <t>1830; 1830; 1830; 1830; 1830</t>
  </si>
  <si>
    <t>2020; 2020; 2020; 2020; 2020</t>
  </si>
  <si>
    <t>VART; VART; VART; VART; VART</t>
  </si>
  <si>
    <t>114; 114; 114; 114; 114</t>
  </si>
  <si>
    <t>Chytrowski; Harrington; Leber; Seckman; Stevenson</t>
  </si>
  <si>
    <t>Digital Skill for Visual Media</t>
  </si>
  <si>
    <t>Hurwich</t>
  </si>
  <si>
    <t>Reuben</t>
  </si>
  <si>
    <t>Stevenson</t>
  </si>
  <si>
    <t>History of Graphic Design</t>
  </si>
  <si>
    <t>2050; 2050</t>
  </si>
  <si>
    <t>Lofkvist Moseley; Stevenson</t>
  </si>
  <si>
    <t>Graphic Design 1</t>
  </si>
  <si>
    <t>Chytrowski</t>
  </si>
  <si>
    <t>1800; TBA</t>
  </si>
  <si>
    <t>2050; TBA</t>
  </si>
  <si>
    <t>Comacchio; Staff</t>
  </si>
  <si>
    <t>Graphic Design II</t>
  </si>
  <si>
    <t>Harrington</t>
  </si>
  <si>
    <t>User Experience</t>
  </si>
  <si>
    <t>Typography I</t>
  </si>
  <si>
    <t>Typography II</t>
  </si>
  <si>
    <t>Web Production I</t>
  </si>
  <si>
    <t>Presler</t>
  </si>
  <si>
    <t>Web Production II</t>
  </si>
  <si>
    <t>Illustrator I</t>
  </si>
  <si>
    <t>Seckman</t>
  </si>
  <si>
    <t>InDesign II</t>
  </si>
  <si>
    <t>162A</t>
  </si>
  <si>
    <t>2D Animation</t>
  </si>
  <si>
    <t>Z1</t>
  </si>
  <si>
    <t>162B</t>
  </si>
  <si>
    <t>2D Animation II</t>
  </si>
  <si>
    <t>Chytrowski; Seckman</t>
  </si>
  <si>
    <t>200A</t>
  </si>
  <si>
    <t>Design Studio Practicum</t>
  </si>
  <si>
    <t>VART; VART</t>
  </si>
  <si>
    <t>143; 143</t>
  </si>
  <si>
    <t>Y1</t>
  </si>
  <si>
    <t>Design Studio Practicum II</t>
  </si>
  <si>
    <t>Juvenile Procedures</t>
  </si>
  <si>
    <t>Concepts of Criminal Law</t>
  </si>
  <si>
    <t>Legal Aspects of Evidence</t>
  </si>
  <si>
    <t>Engler</t>
  </si>
  <si>
    <t>Princ. &amp; Proc. of Justice Sys.</t>
  </si>
  <si>
    <t>Moore</t>
  </si>
  <si>
    <t>MT; MT</t>
  </si>
  <si>
    <t>1340; 1340</t>
  </si>
  <si>
    <t>MSH*; MSH*</t>
  </si>
  <si>
    <t>Fatooh; Pierucci</t>
  </si>
  <si>
    <t>SEC</t>
  </si>
  <si>
    <t>Organized Crime</t>
  </si>
  <si>
    <t>Castagnola</t>
  </si>
  <si>
    <t>Criminal Investigation</t>
  </si>
  <si>
    <t>Pierucci</t>
  </si>
  <si>
    <t>Community Relations &amp; Policing</t>
  </si>
  <si>
    <t>Terrorism &amp; Counterterrorism</t>
  </si>
  <si>
    <t>CJ Report Writing</t>
  </si>
  <si>
    <t>Crime Scene Documentation</t>
  </si>
  <si>
    <t>Patrol Procedures</t>
  </si>
  <si>
    <t>Intro to Probation &amp; Parole</t>
  </si>
  <si>
    <t>Crim Justice Work Experience</t>
  </si>
  <si>
    <t>Fatooh</t>
  </si>
  <si>
    <t>Police Career Preparation</t>
  </si>
  <si>
    <t>Herrold</t>
  </si>
  <si>
    <t>Devine</t>
  </si>
  <si>
    <t>Nunley</t>
  </si>
  <si>
    <t>Sullivan</t>
  </si>
  <si>
    <t>Osborne</t>
  </si>
  <si>
    <t>S; S; S; S; S; S</t>
  </si>
  <si>
    <t>0910; 0910; 0910; 0910; 0910; 0910</t>
  </si>
  <si>
    <t>1730; 1730; 1730; 1730; 1730; 1730</t>
  </si>
  <si>
    <t>MUB; MUB; MUB; MUB; MUB; MUB</t>
  </si>
  <si>
    <t>230; 230; 230; 230; 230; 230</t>
  </si>
  <si>
    <t>Cheng; Staff; Staff; Staff; Staff; Staff</t>
  </si>
  <si>
    <t>Shuaibe; Villasana; Shuaibe</t>
  </si>
  <si>
    <t>Stress/Coping--Early Childhood</t>
  </si>
  <si>
    <t>Kurpinsky</t>
  </si>
  <si>
    <t>Wolff</t>
  </si>
  <si>
    <t>251; 251</t>
  </si>
  <si>
    <t>Lau; Staff</t>
  </si>
  <si>
    <t>Sarigianis</t>
  </si>
  <si>
    <t>Sanchez-Rico</t>
  </si>
  <si>
    <t>T; T; T; T; T; T; T; T; T; TBA</t>
  </si>
  <si>
    <t>0910; 0910; 0910; 0910; 0910; 0910; 0910; 0910; 0910; TBA</t>
  </si>
  <si>
    <t>1200; 1200; 1200; 1200; 1200; 1200; 1200; 1200; 1200; TBA</t>
  </si>
  <si>
    <t>MUB; MUB; MUB; MUB; MUB; MUB; MUB; MUB; MUB; TBA</t>
  </si>
  <si>
    <t>230; 230; 230; 230; 230; 230; 230; 230; 230</t>
  </si>
  <si>
    <t>Kurpinsky; Staff; Staff; Staff; Staff; Staff; Staff; Staff; Staff; Kurpinsky</t>
  </si>
  <si>
    <t>1240; 1240; 1240; 1240; 1240; 1240; 1240; 1240; 1240; TBA</t>
  </si>
  <si>
    <t>1530; 1530; 1530; 1530; 1530; 1530; 1530; 1530; 1530; TBA</t>
  </si>
  <si>
    <t>MIC; MIC; MIC; MIC; MIC; MIC; MIC; MIC; MIC; TBA</t>
  </si>
  <si>
    <t>162; 162; 162; 162; 162; 162; 162; 162; 162</t>
  </si>
  <si>
    <t>Villazana-Price; Staff; Staff; Staff; Staff; Staff; Staff; Staff; Staff; Villazana-Price</t>
  </si>
  <si>
    <t>W; W; TBA; TBA</t>
  </si>
  <si>
    <t>1510; 1510; TBA; TBA</t>
  </si>
  <si>
    <t>1800; 1800; TBA; TBA</t>
  </si>
  <si>
    <t>LIBR; MUB; TBA; TBA</t>
  </si>
  <si>
    <t>414; 238</t>
  </si>
  <si>
    <t>Donovan; Staff; Donovan; Staff</t>
  </si>
  <si>
    <t>Observing &amp; Assessing Children</t>
  </si>
  <si>
    <t>Children with Special Needs</t>
  </si>
  <si>
    <t>Relationships in Infant Care</t>
  </si>
  <si>
    <t>Early Childhood Administration</t>
  </si>
  <si>
    <t>Early Childhood Admin II</t>
  </si>
  <si>
    <t>Health Safety Nutrition in ECP</t>
  </si>
  <si>
    <t>Ruiz</t>
  </si>
  <si>
    <t>Elzie</t>
  </si>
  <si>
    <t>Cultural Diversity Early Child</t>
  </si>
  <si>
    <t>Eggers-Williams</t>
  </si>
  <si>
    <t>School Age Childcare Curric</t>
  </si>
  <si>
    <t>School Age Growth/Dev</t>
  </si>
  <si>
    <t>Sensory Motor Dev &amp; Activities</t>
  </si>
  <si>
    <t>Sudak</t>
  </si>
  <si>
    <t>Sensory Processing Disorder</t>
  </si>
  <si>
    <t>Violence/Impact on Child/Fam</t>
  </si>
  <si>
    <t>Intro to Child Nutrition</t>
  </si>
  <si>
    <t>X9</t>
  </si>
  <si>
    <t>X7</t>
  </si>
  <si>
    <t>TBA; W; T</t>
  </si>
  <si>
    <t>TBA; 1700; 1700</t>
  </si>
  <si>
    <t>TBA; 1750; 1750</t>
  </si>
  <si>
    <t>TBA; MUB; MUB</t>
  </si>
  <si>
    <t>White; Staff; Staff</t>
  </si>
  <si>
    <t>Nichols</t>
  </si>
  <si>
    <t>Individualized Education Plan</t>
  </si>
  <si>
    <t>Monroe</t>
  </si>
  <si>
    <t>Dental Assisting</t>
  </si>
  <si>
    <t>DENT</t>
  </si>
  <si>
    <t>Applied Dental Science 1</t>
  </si>
  <si>
    <t>M; W; M</t>
  </si>
  <si>
    <t>1110; 1110; 1110</t>
  </si>
  <si>
    <t>1225; 1225; 1225</t>
  </si>
  <si>
    <t>301; 301; 301</t>
  </si>
  <si>
    <t>Ren; Davis; Ren</t>
  </si>
  <si>
    <t>Dental Materials &amp; Procedures</t>
  </si>
  <si>
    <t>Intro To Chairside Assisting</t>
  </si>
  <si>
    <t>Davis; Yu</t>
  </si>
  <si>
    <t>G2</t>
  </si>
  <si>
    <t xml:space="preserve"> 55A</t>
  </si>
  <si>
    <t>Dental Roentgenography</t>
  </si>
  <si>
    <t>Murphy</t>
  </si>
  <si>
    <t>Dental Assistant in Practice</t>
  </si>
  <si>
    <t>G4</t>
  </si>
  <si>
    <t>Intro To Radiologic Technology</t>
  </si>
  <si>
    <t>Poon</t>
  </si>
  <si>
    <t>Intro to Medical Radiography</t>
  </si>
  <si>
    <t>Morgan</t>
  </si>
  <si>
    <t>Morgan; Morgan</t>
  </si>
  <si>
    <t>Radiologic Physics &amp; Equipment</t>
  </si>
  <si>
    <t>1H</t>
  </si>
  <si>
    <t xml:space="preserve"> 51A</t>
  </si>
  <si>
    <t>Radl Anatomy and Positioning</t>
  </si>
  <si>
    <t xml:space="preserve"> 51B</t>
  </si>
  <si>
    <t>Radiographic Exposure Factors</t>
  </si>
  <si>
    <t>Hurley</t>
  </si>
  <si>
    <t>Patient Care in Rad Tech</t>
  </si>
  <si>
    <t>Vascular/Interventional Proc</t>
  </si>
  <si>
    <t>Fitz</t>
  </si>
  <si>
    <t>Skull Radiography</t>
  </si>
  <si>
    <t>Pathology</t>
  </si>
  <si>
    <t>Gliniewicz</t>
  </si>
  <si>
    <t>Multiplanar Imaging</t>
  </si>
  <si>
    <t>Intermed Diagnostic Procedures</t>
  </si>
  <si>
    <t>0810; 0810; 0810; 0810</t>
  </si>
  <si>
    <t>1600; 1600; 1600; 1600</t>
  </si>
  <si>
    <t>HOS*; HOS*; HOS*; HOS*</t>
  </si>
  <si>
    <t>Fair; Gliniewicz; Hopkins; Hurley</t>
  </si>
  <si>
    <t>U2</t>
  </si>
  <si>
    <t>Advanced Imaging Procedures</t>
  </si>
  <si>
    <t>Fernandes</t>
  </si>
  <si>
    <t>Clinical Education in DMI III</t>
  </si>
  <si>
    <t>TR; TR; TR; TR</t>
  </si>
  <si>
    <t>Clinical Education in DMI IV</t>
  </si>
  <si>
    <t>MTWRF; MTWRF; MTWRF; MTWRF</t>
  </si>
  <si>
    <t>Radiation Protection</t>
  </si>
  <si>
    <t>1510; 1710; TBA</t>
  </si>
  <si>
    <t>1700; 1800; TBA</t>
  </si>
  <si>
    <t>241; 241</t>
  </si>
  <si>
    <t>Gliniewicz; Gliniewicz; Gliniewicz</t>
  </si>
  <si>
    <t>Registry Exam &amp; Career Prep</t>
  </si>
  <si>
    <t>Publ Safety-Emerg Med Response</t>
  </si>
  <si>
    <t>222; 222</t>
  </si>
  <si>
    <t>Balestrieri; Payne</t>
  </si>
  <si>
    <t>0940; 0940</t>
  </si>
  <si>
    <t>1055; 1055</t>
  </si>
  <si>
    <t>Juratovac; Krieger</t>
  </si>
  <si>
    <t>TR; TR; TR</t>
  </si>
  <si>
    <t>1210; 1210; 1210</t>
  </si>
  <si>
    <t>1330; 1330; 1330</t>
  </si>
  <si>
    <t>MHS*; MHS*; MHS*</t>
  </si>
  <si>
    <t>Anderson; Baxter; Hom</t>
  </si>
  <si>
    <t xml:space="preserve"> 52A</t>
  </si>
  <si>
    <t>Protection Equip &amp; Systems</t>
  </si>
  <si>
    <t>Iverson</t>
  </si>
  <si>
    <t>Wildland Fire Control</t>
  </si>
  <si>
    <t>Connors</t>
  </si>
  <si>
    <t xml:space="preserve"> 61A</t>
  </si>
  <si>
    <t>Intro to Fire Prevention</t>
  </si>
  <si>
    <t>Rescue Practices</t>
  </si>
  <si>
    <t>Yee</t>
  </si>
  <si>
    <t>Fire Behavior and Combustion</t>
  </si>
  <si>
    <t>Owyang</t>
  </si>
  <si>
    <t xml:space="preserve"> 75F</t>
  </si>
  <si>
    <t>Instructor 1 Company Officer</t>
  </si>
  <si>
    <t>Long</t>
  </si>
  <si>
    <t>High Rise Fire Safety Director</t>
  </si>
  <si>
    <t>Kircher</t>
  </si>
  <si>
    <t>Fire Training Work Experience</t>
  </si>
  <si>
    <t>107B</t>
  </si>
  <si>
    <t>Hom; Long</t>
  </si>
  <si>
    <t>Basic Fire Academy</t>
  </si>
  <si>
    <t>Sato</t>
  </si>
  <si>
    <t>Firefighter One Academy</t>
  </si>
  <si>
    <t>TR; TR; TR; TR; TR; TR; TR; TR; TR; TR; TR; TR; TR; TR; TR; TR; TR; TR; TR; TR; TR; TR; TR; TR; TR; TR; TR; TR; TR; TR; TR; TR; TR; TR; S; S; M; M; TBA</t>
  </si>
  <si>
    <t>1800; 1800; 1800; 1800; 1800; 1800; 1800; 1800; 1800; 1800; 1800; 1800; 1800; 1800; 1800; 1800; 1800; 1800; 1800; 1800; 1800; 1800; 1800; 1800; 1800; 1800; 1800; 1800; 1800; 1800; 1800; 1800; 1800; 1800; 0800; 1300; 1810; 1810; TBA</t>
  </si>
  <si>
    <t>2150; 2150; 2150; 2150; 2150; 2150; 2150; 2150; 2150; 2150; 2150; 2150; 2150; 2150; 2150; 2150; 2150; 2150; 2150; 2150; 2150; 2150; 2150; 2150; 2150; 2150; 2150; 2150; 2150; 2150; 2150; 2150; 2150; 2150; 1150; 1750; 2200; 2200; TBA</t>
  </si>
  <si>
    <t>JAD; JAD; JAD; JAD; JAD; JAD; JAD; JAD; JAD; JAD; JAD; JAD; JAD; JAD; JAD; JAD; JAD; JAD; JAD; JAD; JAD; JAD; JAD; JAD; JAD; JAD; JAD; JAD; JAD; JAD; JAD; JAD; JAD; JAD; JAD; JAD; JAD; JAD; TBA</t>
  </si>
  <si>
    <t>Baker; Balestrieri; Blake; Bowden; Castain; Chun; Chung; Cornelio; Dea; Dito; Fennell; Finnegan; Gaddini; Grimaldi; Gross; Hom; Horta; Iverson; Jebe; Juratovac; Krieger; Krishpinovich; Kwan; Mau; Moy; O'Leary; Paratley; Payne; Samson; Skinner; Styles; Tieu; Tin; Yee; Staff; Staff; Connors; Gaddini; Staff</t>
  </si>
  <si>
    <t>Intro to Homeland Security</t>
  </si>
  <si>
    <t>Skinner</t>
  </si>
  <si>
    <t>CVT</t>
  </si>
  <si>
    <t>Physics of Cardiac Ultrasound</t>
  </si>
  <si>
    <t>G103</t>
  </si>
  <si>
    <t>Fu</t>
  </si>
  <si>
    <t>Clinical Exper in Cardiac Ultr</t>
  </si>
  <si>
    <t>T; T; R; TBA; TBA; TBA; TBA</t>
  </si>
  <si>
    <t>1230; 1700; 1700; TBA; TBA; TBA; TBA</t>
  </si>
  <si>
    <t>1620; 1950; 1950; TBA; TBA; TBA; TBA</t>
  </si>
  <si>
    <t>JAD; JAD; TBA; TBA; TBA; TBA; TBA</t>
  </si>
  <si>
    <t>103; 103</t>
  </si>
  <si>
    <t>Fu; Fu; Tagorda; Caul; Miranda; Swears; Tan</t>
  </si>
  <si>
    <t>ECGT</t>
  </si>
  <si>
    <t>ECG Technician I</t>
  </si>
  <si>
    <t>1800; 1700</t>
  </si>
  <si>
    <t>AUD; G02</t>
  </si>
  <si>
    <t>Francia; St Onge</t>
  </si>
  <si>
    <t>ECG Technician II</t>
  </si>
  <si>
    <t>R; T</t>
  </si>
  <si>
    <t>G02; 312</t>
  </si>
  <si>
    <t>Francia; Francia</t>
  </si>
  <si>
    <t>103A</t>
  </si>
  <si>
    <t>G51</t>
  </si>
  <si>
    <t>ECGT 103A Professional</t>
  </si>
  <si>
    <t>G106; G106</t>
  </si>
  <si>
    <t>Francia; Rincon</t>
  </si>
  <si>
    <t>103B</t>
  </si>
  <si>
    <t>ECG Professional Practice</t>
  </si>
  <si>
    <t>Rincon</t>
  </si>
  <si>
    <t>ECHO</t>
  </si>
  <si>
    <t>Advanced Cardiac Abnormalities</t>
  </si>
  <si>
    <t>0900; 1400</t>
  </si>
  <si>
    <t>1250; 1650</t>
  </si>
  <si>
    <t>JAD; TBA</t>
  </si>
  <si>
    <t>Tagorda; Tagorda</t>
  </si>
  <si>
    <t>47B</t>
  </si>
  <si>
    <t>NREMT prep</t>
  </si>
  <si>
    <t>Byrne</t>
  </si>
  <si>
    <t>MT; MT; MT; MT; MT; MT; MT; W; W; W; W; W; W; W</t>
  </si>
  <si>
    <t>0900; 0900; 0900; 0900; 0900; 0900; 0900; 0800; 0800; 0800; 0800; 0800; 0800; 0800</t>
  </si>
  <si>
    <t>1150; 1150; 1150; 1150; 1150; 1150; 1150; 1430; 1430; 1430; 1430; 1430; 1430; 1430</t>
  </si>
  <si>
    <t>JAD; JAD; JAD; JAD; JAD; JAD; JAD; JAD; JAD; JAD; JAD; JAD; JAD; JAD</t>
  </si>
  <si>
    <t>47D; 47D; 47D; 47D; 47D; 47D; 47D; 47D; 47D; 47D; 47D; 47D; 47D; 47D</t>
  </si>
  <si>
    <t>Bernstein; Byrne; Cavanaugh; Harvey; Kinsbourne; Kinsbourne; Warner; Bernstein; Fitzsimmons; Harvey; Hernandez; Kinsbourne; Kinsbourne; Warner</t>
  </si>
  <si>
    <t>MT; MT; MT; MT; MT; W; W; W; W</t>
  </si>
  <si>
    <t>1700; 1700; 1700; 1700; 1700; 1430; 1430; 1430; 1430</t>
  </si>
  <si>
    <t>2050; 2050; 2050; 2050; 2050; 2050; 2050; 2050; 2050</t>
  </si>
  <si>
    <t>JAD; JAD; JAD; TBA; TBA; JAD; JAD; JAD; JAD</t>
  </si>
  <si>
    <t>47D; 47D; 47D; 47D; 47D; 47D; 47D</t>
  </si>
  <si>
    <t>Allen; Harvey; Kinsbourne; Fluke; Harvey; Allen; Fitzsimmons; Goudreau; Kinsbourne</t>
  </si>
  <si>
    <t>101A</t>
  </si>
  <si>
    <t>EMT Theory and Skills I</t>
  </si>
  <si>
    <t>1520; TBA</t>
  </si>
  <si>
    <t>FORT; GHS*</t>
  </si>
  <si>
    <t>203; 105</t>
  </si>
  <si>
    <t>McMahan; McMahan</t>
  </si>
  <si>
    <t>Adv Skills for EMS Providers</t>
  </si>
  <si>
    <t>T; T; TBA</t>
  </si>
  <si>
    <t>1300; 1300; TBA</t>
  </si>
  <si>
    <t>1450; 1450; TBA</t>
  </si>
  <si>
    <t>47B; 47B</t>
  </si>
  <si>
    <t>Hernandez; Raleigh; Staff</t>
  </si>
  <si>
    <t>Intro to EMS</t>
  </si>
  <si>
    <t>Cavanaugh</t>
  </si>
  <si>
    <t>Pharmacology and Airway</t>
  </si>
  <si>
    <t>R; R; R; R</t>
  </si>
  <si>
    <t>1300; 1500; 1500; 1500</t>
  </si>
  <si>
    <t>1450; 1750; 1750; 1750</t>
  </si>
  <si>
    <t>JAD; JAD; JAD; JAD</t>
  </si>
  <si>
    <t>47B; 47B; 47B; 47B</t>
  </si>
  <si>
    <t>Kinsbourne; Kimbrel; Kinsbourne; Kinsbourne</t>
  </si>
  <si>
    <t>Trauma Emergencies</t>
  </si>
  <si>
    <t>Kinsbourne</t>
  </si>
  <si>
    <t>Trauma Certification</t>
  </si>
  <si>
    <t>Kinsbourne; Bernstein; Fitzsimmons; Fluke; Kinsbourne; Warner</t>
  </si>
  <si>
    <t>Cardiorespiratory Emergencies</t>
  </si>
  <si>
    <t>1150; TBA</t>
  </si>
  <si>
    <t>Kimbrel; Kimbrel</t>
  </si>
  <si>
    <t>Introduction to Health Care</t>
  </si>
  <si>
    <t>Computer Apps in Health Care</t>
  </si>
  <si>
    <t>Riordan</t>
  </si>
  <si>
    <t>Phlebotomy Technician</t>
  </si>
  <si>
    <t>1950; 1750</t>
  </si>
  <si>
    <t>G06; G06</t>
  </si>
  <si>
    <t>Charlton; Staff</t>
  </si>
  <si>
    <t>U9</t>
  </si>
  <si>
    <t>Porras</t>
  </si>
  <si>
    <t>Guichard</t>
  </si>
  <si>
    <t>Medical Terminology II</t>
  </si>
  <si>
    <t>Basic Medical Terminology</t>
  </si>
  <si>
    <t>Disease Process</t>
  </si>
  <si>
    <t>Legal Aspects Of HIM</t>
  </si>
  <si>
    <t xml:space="preserve"> 73A</t>
  </si>
  <si>
    <t>ICD-10-CM Coding</t>
  </si>
  <si>
    <t>Organization and Management</t>
  </si>
  <si>
    <t>CPT Coding</t>
  </si>
  <si>
    <t xml:space="preserve"> 77A</t>
  </si>
  <si>
    <t>Professional Practice I</t>
  </si>
  <si>
    <t>1450; 1150</t>
  </si>
  <si>
    <t>Ziemba; Ziemba</t>
  </si>
  <si>
    <t>H7</t>
  </si>
  <si>
    <t xml:space="preserve"> 77B</t>
  </si>
  <si>
    <t>Professional Practice II</t>
  </si>
  <si>
    <t>1150; 1450</t>
  </si>
  <si>
    <t>MED</t>
  </si>
  <si>
    <t>Clinical Procedures</t>
  </si>
  <si>
    <t>0800; 1200</t>
  </si>
  <si>
    <t>Charlton; Guichard</t>
  </si>
  <si>
    <t>The Electronic Health Record</t>
  </si>
  <si>
    <t>Administrative Procedures</t>
  </si>
  <si>
    <t>Dimanlig</t>
  </si>
  <si>
    <t>Advanced Medical Insurance</t>
  </si>
  <si>
    <t>Rincon; Rincon</t>
  </si>
  <si>
    <t>YY</t>
  </si>
  <si>
    <t>Advanced Medical Manager</t>
  </si>
  <si>
    <t>Pharmacy Technician I,Theory</t>
  </si>
  <si>
    <t>T; W; M</t>
  </si>
  <si>
    <t>1800; 1800; 1800</t>
  </si>
  <si>
    <t>2050; 2050; 2050</t>
  </si>
  <si>
    <t>G05; G05; G05</t>
  </si>
  <si>
    <t>Pharmacy Technician Clinical I</t>
  </si>
  <si>
    <t>TW; TW; R; R</t>
  </si>
  <si>
    <t>1400; 1400; 0900; 1230</t>
  </si>
  <si>
    <t>1650; 1650; 1150; 1645</t>
  </si>
  <si>
    <t>G04; G04; G04; G04</t>
  </si>
  <si>
    <t>Chan; Jai; Lowe; Staff</t>
  </si>
  <si>
    <t>Health And Aging</t>
  </si>
  <si>
    <t>Tse</t>
  </si>
  <si>
    <t>Nerenberg</t>
  </si>
  <si>
    <t>214; 214</t>
  </si>
  <si>
    <t>Castro-Rojas; McCray</t>
  </si>
  <si>
    <t>Tighe</t>
  </si>
  <si>
    <t>Drugs &amp; Society</t>
  </si>
  <si>
    <t>Avila</t>
  </si>
  <si>
    <t>MCH*</t>
  </si>
  <si>
    <t>Global Health</t>
  </si>
  <si>
    <t>Rojas-Cheatham</t>
  </si>
  <si>
    <t>Introduction to Public Health</t>
  </si>
  <si>
    <t>Portney</t>
  </si>
  <si>
    <t>W; W; W</t>
  </si>
  <si>
    <t>1710; 1710; 1710</t>
  </si>
  <si>
    <t>2000; 2000; 2000</t>
  </si>
  <si>
    <t>206; 206; 206</t>
  </si>
  <si>
    <t>Custodio; Lavender; Rincon</t>
  </si>
  <si>
    <t>Facilitating Trainings</t>
  </si>
  <si>
    <t>340; 340</t>
  </si>
  <si>
    <t>Berthold; Rincon</t>
  </si>
  <si>
    <t>Chronic Conditions Management</t>
  </si>
  <si>
    <t>T; T; T; T; T; T; T; T; T</t>
  </si>
  <si>
    <t>1710; 1710; 1710; 1710; 1710; 1710; 1710; 1710; 1710</t>
  </si>
  <si>
    <t>2000; 2000; 2000; 2000; 2000; 2000; 2000; 2000; 2000</t>
  </si>
  <si>
    <t>MUB; MUB; MUB; MUB; MUB; MUB; MUB; MUB; MUB</t>
  </si>
  <si>
    <t>361; 361; 361; 361; 361; 361; 361; 361; 361</t>
  </si>
  <si>
    <t>Tregor; Staff; Staff; Staff; Staff; Staff; Staff; Staff; Staff</t>
  </si>
  <si>
    <t>Physiological Effect of Addict</t>
  </si>
  <si>
    <t>Reyes</t>
  </si>
  <si>
    <t>Treatment Modalities</t>
  </si>
  <si>
    <t>Ethics/Drug Counselors</t>
  </si>
  <si>
    <t>Skills for AOD Counselors</t>
  </si>
  <si>
    <t>Marinelli</t>
  </si>
  <si>
    <t xml:space="preserve"> 79W</t>
  </si>
  <si>
    <t>A &amp; RC Work Experience</t>
  </si>
  <si>
    <t>Avila; Avila</t>
  </si>
  <si>
    <t>Interpreting in Health Care I</t>
  </si>
  <si>
    <t>TR; S</t>
  </si>
  <si>
    <t>1710; 0940</t>
  </si>
  <si>
    <t>2000; 1300</t>
  </si>
  <si>
    <t>Somsanith; Somsanith</t>
  </si>
  <si>
    <t>Interpreting in Health Care II</t>
  </si>
  <si>
    <t>330; 330</t>
  </si>
  <si>
    <t>Somsanith; Tang</t>
  </si>
  <si>
    <t>Professional Skills for HCIs</t>
  </si>
  <si>
    <t>Motivational Counseling Skills</t>
  </si>
  <si>
    <t>Somsanith</t>
  </si>
  <si>
    <t>Group Treatment</t>
  </si>
  <si>
    <t>Family Systems</t>
  </si>
  <si>
    <t>Guillen-Nunez</t>
  </si>
  <si>
    <t xml:space="preserve"> 90C</t>
  </si>
  <si>
    <t>How Trauma Affects Our Lives</t>
  </si>
  <si>
    <t>McCray</t>
  </si>
  <si>
    <t xml:space="preserve"> 91C</t>
  </si>
  <si>
    <t>Hepatitis ABCs</t>
  </si>
  <si>
    <t>Mclean</t>
  </si>
  <si>
    <t>Intro to Wellness and Recovery</t>
  </si>
  <si>
    <t xml:space="preserve"> 91H</t>
  </si>
  <si>
    <t>Elder Abuse Prevention</t>
  </si>
  <si>
    <t xml:space="preserve"> 91M</t>
  </si>
  <si>
    <t>Mindful Stress Reduction</t>
  </si>
  <si>
    <t>Marinoff</t>
  </si>
  <si>
    <t>Transgender Health</t>
  </si>
  <si>
    <t>Crego Walters</t>
  </si>
  <si>
    <t>Intro to Drug &amp; Alcohol Studie</t>
  </si>
  <si>
    <t>Helping Relationship: Recovery</t>
  </si>
  <si>
    <t>Professional Skills for CMHC</t>
  </si>
  <si>
    <t>105W</t>
  </si>
  <si>
    <t>CMHC Internship Placement</t>
  </si>
  <si>
    <t>CHW Principles &amp; Practice 1</t>
  </si>
  <si>
    <t>CHW Principles &amp; Practice 2</t>
  </si>
  <si>
    <t>Berthold</t>
  </si>
  <si>
    <t>Professional Skills for CHWs</t>
  </si>
  <si>
    <t>R; R; R; R; R; R; R</t>
  </si>
  <si>
    <t>1710; 1710; 1710; 1710; 1710; 1710; 1710</t>
  </si>
  <si>
    <t>1930; 1930; 1930; 1930; 1930; 1930; 1930</t>
  </si>
  <si>
    <t>ARI*; ARI*; ARI*; ARI*; ARI*; ARI*; ARI*</t>
  </si>
  <si>
    <t>205; 205; 205; 205; 205; 205; 205</t>
  </si>
  <si>
    <t>Berthold; Staff; Staff; Staff; Staff; Staff; Staff</t>
  </si>
  <si>
    <t>203W</t>
  </si>
  <si>
    <t>CHW Internship Placement</t>
  </si>
  <si>
    <t>Berthold; Berthold</t>
  </si>
  <si>
    <t>Health and Social Justice</t>
  </si>
  <si>
    <t>Work Exp in Hlth and Soc Svcs</t>
  </si>
  <si>
    <t>Nursing Assistant</t>
  </si>
  <si>
    <t>MTW; MTW; MTW; MTW; W; W; MT; MT</t>
  </si>
  <si>
    <t>0800; 1000; 1230; 1230; 0800; 1030; 0645; 0645</t>
  </si>
  <si>
    <t>0950; 1150; 1520; 1520; 1015; 1320; 1515; 1515</t>
  </si>
  <si>
    <t>JAD; JAD; JAD; JAD; JAD; JAD; HOS*; HOS*</t>
  </si>
  <si>
    <t>109; 109; 109; 109; 109; 109</t>
  </si>
  <si>
    <t>McCormack; De Jesus; De Jesus; McCormack; McCormack; De Jesus; De Jesus; McCormack</t>
  </si>
  <si>
    <t>Home Health Aide</t>
  </si>
  <si>
    <t>MR; MR; TWR; TWR; MTW; MTW</t>
  </si>
  <si>
    <t>0800; 1230; 0645; 0645; 0800; 1230</t>
  </si>
  <si>
    <t>1150; 1620; 1515; 1515; 1150; 1620</t>
  </si>
  <si>
    <t>JAD; JAD; HOS*; HOS*; JAD; JAD</t>
  </si>
  <si>
    <t>109; 109; 109; 109</t>
  </si>
  <si>
    <t>McCormack; De Jesus; De Jesus; McCormack; McCormack; De Jesus</t>
  </si>
  <si>
    <t>Nurse Assistant/Acute Care</t>
  </si>
  <si>
    <t>W; W; MT; MT</t>
  </si>
  <si>
    <t>0800; 1030; 0645; 0645</t>
  </si>
  <si>
    <t>1015; 1320; 1515; 1515</t>
  </si>
  <si>
    <t>JAD; JAD; HOS*; HOS*</t>
  </si>
  <si>
    <t>De Jesus; McCormack; De Jesus; McCormack</t>
  </si>
  <si>
    <t>Fundamentals of VOCN Nursing</t>
  </si>
  <si>
    <t>MTW; MTW; MTW; TW; TW; TW</t>
  </si>
  <si>
    <t>0800; 1000; 1430; 1230; 1230; 1230</t>
  </si>
  <si>
    <t>0950; 1150; 1620; 1420; 1420; 1420</t>
  </si>
  <si>
    <t>JAD; JAD; JAD; JAD; JAD; JAD</t>
  </si>
  <si>
    <t>131; 131; 131; 131; 131; 131</t>
  </si>
  <si>
    <t>Gee; Dudley; Hurst; Dudley; Gee; Hurst</t>
  </si>
  <si>
    <t>Basic Medical/Surgical Nursing</t>
  </si>
  <si>
    <t>M; M; M; M; R; TW; TW; TW; TBA</t>
  </si>
  <si>
    <t>0800; 1000; 1500; 1500; 1300; 0645; 0645; 1300; TBA</t>
  </si>
  <si>
    <t>0950; 1150; 1650; 1650; 1450; 1500; 1500; 2130; TBA</t>
  </si>
  <si>
    <t>JAD; JAD; HOS*; HOS*; HOS*; HOS*; HOS*; HOS*; TBA</t>
  </si>
  <si>
    <t>131; 131</t>
  </si>
  <si>
    <t>Hurst; Gee; Gee; Hurst; Dudley; Gee; Hurst; Dudley; Hurst</t>
  </si>
  <si>
    <t>Basic Skills Lab</t>
  </si>
  <si>
    <t>1415; 1415</t>
  </si>
  <si>
    <t>Gee; Hurst</t>
  </si>
  <si>
    <t xml:space="preserve"> 41D</t>
  </si>
  <si>
    <t>Pharmacology</t>
  </si>
  <si>
    <t>Dudley</t>
  </si>
  <si>
    <t xml:space="preserve"> 42A</t>
  </si>
  <si>
    <t>Adult Med-Surg Nursing l</t>
  </si>
  <si>
    <t>M; T; T; T; T; T; WF; WR; WR</t>
  </si>
  <si>
    <t>1000; 0800; 1000; 1500; 1500; 1500; 1300; 0645; 0645</t>
  </si>
  <si>
    <t>1050; 0950; 1150; 1650; 1650; 1650; 2130; 1515; 1515</t>
  </si>
  <si>
    <t>JAD; JAD; JAD; HOS*; HOS*; HOS*; HOS*; HOS*; HOS*</t>
  </si>
  <si>
    <t>129; 129; 129</t>
  </si>
  <si>
    <t>Lansang; Lansang; Hong; Hassanzadeh; Hong; Lansang; Hong; Hassanzadeh; Lansang</t>
  </si>
  <si>
    <t xml:space="preserve"> 42B</t>
  </si>
  <si>
    <t>Adult Med-Surg Nursing ll</t>
  </si>
  <si>
    <t>M; M; T; T; T; T; T; WR; WR; WF</t>
  </si>
  <si>
    <t>1000; 1000; 0800; 1000; 1500; 1500; 1500; 0645; 0645; 1300</t>
  </si>
  <si>
    <t>1050; 1050; 0950; 1150; 1650; 1650; 1650; 1515; 1515; 2130</t>
  </si>
  <si>
    <t>JAD; JAD; JAD; JAD; HOS*; HOS*; HOS*; HOS*; HOS*; HOS*</t>
  </si>
  <si>
    <t>129; 129; 129; 129</t>
  </si>
  <si>
    <t>Hassanzadeh; Lansang; Hong; Lansang; Hassanzadeh; Hong; Lansang; Hassanzadeh; Lansang; Hong</t>
  </si>
  <si>
    <t xml:space="preserve"> 42C</t>
  </si>
  <si>
    <t>Med-Surg Skills Lab</t>
  </si>
  <si>
    <t>129; 129</t>
  </si>
  <si>
    <t>Hong; Lansang</t>
  </si>
  <si>
    <t xml:space="preserve"> 42D</t>
  </si>
  <si>
    <t>Mental Health Nursing</t>
  </si>
  <si>
    <t>0950; 0950</t>
  </si>
  <si>
    <t>Lansang; Mayer</t>
  </si>
  <si>
    <t xml:space="preserve"> 43A</t>
  </si>
  <si>
    <t>Concepts in Comm Hlth Nursing</t>
  </si>
  <si>
    <t>M; M; T; T; WRF; WRF; WR; F</t>
  </si>
  <si>
    <t>0800; 1230; 0800; 1100; 0800; 0800; 0800; 0800</t>
  </si>
  <si>
    <t>0950; 1420; 1050; 1420; 1430; 1430; 1430; 1430</t>
  </si>
  <si>
    <t>JAD; JAD; JAD; JAD; HOS*; HOS*; HOS*; HOS*</t>
  </si>
  <si>
    <t>130; 130; 130; 130</t>
  </si>
  <si>
    <t>Boudewyn; Mekjavich; Mayer; Peig; Boudewyn; Peig; Vilikhina; Mayer</t>
  </si>
  <si>
    <t xml:space="preserve"> 43B</t>
  </si>
  <si>
    <t>Maternity Nursing</t>
  </si>
  <si>
    <t>M; M; T; T; T; T; WR; WR; RS; FS</t>
  </si>
  <si>
    <t>0800; 1230; 0800; 1100; 1500; 1500; 0810; 1300; 0645; 1300</t>
  </si>
  <si>
    <t>0950; 1420; 1050; 1420; 1650; 1650; 1630; 2130; 1515; 2130</t>
  </si>
  <si>
    <t>Boudewyn; Mekjavich; Mayer; Peig; Boudewyn; Peig; Vilikhina; Peig; Boudewyn; Mayer</t>
  </si>
  <si>
    <t xml:space="preserve"> 43C</t>
  </si>
  <si>
    <t>Pediatric Nursing</t>
  </si>
  <si>
    <t>M; M; T; T; T; T; WR; FS; WF; FS</t>
  </si>
  <si>
    <t>0800; 1230; 0800; 1100; 1500; 1500; 1300; 0645; 0800; 1300</t>
  </si>
  <si>
    <t>0950; 1420; 1050; 1420; 1650; 1650; 2130; 1515; 1630; 2130</t>
  </si>
  <si>
    <t>Boudewyn; Mekjavich; Mayer; Peig; Boudewyn; Peig; Vilikhina; Peig; Mayer; Boudewyn</t>
  </si>
  <si>
    <t xml:space="preserve"> 43D</t>
  </si>
  <si>
    <t>Adv. Medical Surgical Nursing</t>
  </si>
  <si>
    <t>M; M; T; T; T; T; WR; WR; WF</t>
  </si>
  <si>
    <t>0800; 1230; 0800; 1100; 1500; 1500; 0645; 0645; 0800</t>
  </si>
  <si>
    <t>0950; 1420; 1050; 1420; 1650; 1650; 1515; 1515; 1630</t>
  </si>
  <si>
    <t>JAD; JAD; JAD; JAD; HOS*; HOS*; HOS*; HOS*; HOS*</t>
  </si>
  <si>
    <t>Boudewyn; Mekjavich; Mayer; Peig; Boudewyn; Peig; Boudewyn; Peig; Mayer</t>
  </si>
  <si>
    <t xml:space="preserve"> 43E</t>
  </si>
  <si>
    <t>Adv. Med/Surgical Skills Lab</t>
  </si>
  <si>
    <t>130; 130</t>
  </si>
  <si>
    <t>Boudewyn; Mekjavich</t>
  </si>
  <si>
    <t xml:space="preserve"> 43F</t>
  </si>
  <si>
    <t>Child and Development</t>
  </si>
  <si>
    <t>T; W; R; F; TWRF</t>
  </si>
  <si>
    <t>1300; 1300; 1300; 1300; 0830</t>
  </si>
  <si>
    <t>1615; 1615; 1615; 1615; 1200</t>
  </si>
  <si>
    <t>JAD; JAD; JAD; JAD; JAD</t>
  </si>
  <si>
    <t>130; 130; 130; 130; 130</t>
  </si>
  <si>
    <t>Boudewyn; Mayer; Peig; Mayer; Peig</t>
  </si>
  <si>
    <t>Nursing, Registered</t>
  </si>
  <si>
    <t>NURS</t>
  </si>
  <si>
    <t>Fundamentals of Nursing</t>
  </si>
  <si>
    <t>0810; 0810; TBA</t>
  </si>
  <si>
    <t>1100; 1100; TBA</t>
  </si>
  <si>
    <t>CLOU; CLOU; HOS*</t>
  </si>
  <si>
    <t>Barrios; Noonan; Staff</t>
  </si>
  <si>
    <t>N01</t>
  </si>
  <si>
    <t>0640; TBA</t>
  </si>
  <si>
    <t>1530; TBA</t>
  </si>
  <si>
    <t>HOS*; TBA</t>
  </si>
  <si>
    <t>Ochoa Oross; Ochoa Oross</t>
  </si>
  <si>
    <t>No Apportionment</t>
  </si>
  <si>
    <t>N02</t>
  </si>
  <si>
    <t>Barrios; Barrios</t>
  </si>
  <si>
    <t>N03</t>
  </si>
  <si>
    <t>HOS*</t>
  </si>
  <si>
    <t>Festejo</t>
  </si>
  <si>
    <t>N04</t>
  </si>
  <si>
    <t>N05</t>
  </si>
  <si>
    <t>Noonan; Noonan</t>
  </si>
  <si>
    <t>N06</t>
  </si>
  <si>
    <t>Noonan</t>
  </si>
  <si>
    <t>N07</t>
  </si>
  <si>
    <t>Pelayo</t>
  </si>
  <si>
    <t>Pharmacology In Nursing Pt. I</t>
  </si>
  <si>
    <t>Pharmacology In Nursing Pt. II</t>
  </si>
  <si>
    <t xml:space="preserve"> 50L</t>
  </si>
  <si>
    <t>Nursing Skills Laboratory</t>
  </si>
  <si>
    <t>Ochoa Oross</t>
  </si>
  <si>
    <t>Basic Medical-Surgical Nursing</t>
  </si>
  <si>
    <t>F; F; F; TBA</t>
  </si>
  <si>
    <t>0910; 0910; 0910; TBA</t>
  </si>
  <si>
    <t>1200; 1200; 1200; TBA</t>
  </si>
  <si>
    <t>CLOU; CLOU; CLOU; TBA</t>
  </si>
  <si>
    <t>Davis; Liao; Liu; Staff</t>
  </si>
  <si>
    <t>Cuanico</t>
  </si>
  <si>
    <t>Angeles</t>
  </si>
  <si>
    <t>Deng</t>
  </si>
  <si>
    <t>Chua</t>
  </si>
  <si>
    <t>Samba</t>
  </si>
  <si>
    <t>Quintanilla</t>
  </si>
  <si>
    <t>N08</t>
  </si>
  <si>
    <t xml:space="preserve"> 51L</t>
  </si>
  <si>
    <t>Intermediate Nursing Skills</t>
  </si>
  <si>
    <t>Osnovikov</t>
  </si>
  <si>
    <t>Ramos</t>
  </si>
  <si>
    <t>Maternal &amp; Newborn Care</t>
  </si>
  <si>
    <t>1100; TBA</t>
  </si>
  <si>
    <t>CLOU; HOS*</t>
  </si>
  <si>
    <t>Cuttler; Staff</t>
  </si>
  <si>
    <t>347; 347</t>
  </si>
  <si>
    <t>Cuttler; Lewis; Lewis</t>
  </si>
  <si>
    <t>0640; 0640</t>
  </si>
  <si>
    <t>HOS*; HOS*</t>
  </si>
  <si>
    <t>Boyle; Munguia</t>
  </si>
  <si>
    <t>WF; WF; TBA</t>
  </si>
  <si>
    <t>0640; 0640; TBA</t>
  </si>
  <si>
    <t>1530; 1530; TBA</t>
  </si>
  <si>
    <t>HOS*; HOS*; TBA</t>
  </si>
  <si>
    <t>Cuttler; McGrane; Cuttler</t>
  </si>
  <si>
    <t>WF; WF; M; TBA</t>
  </si>
  <si>
    <t>0640; 0640; 0710; TBA</t>
  </si>
  <si>
    <t>1530; 1530; 1100; TBA</t>
  </si>
  <si>
    <t>HOS*; HOS*; HOS*; TBA</t>
  </si>
  <si>
    <t>Cuttler; McGrane; Delcarlo; Cuttler</t>
  </si>
  <si>
    <t>Nursing Of Children</t>
  </si>
  <si>
    <t>F; M; M; RF; TR; T; WR; R; WR; TBA; TBA</t>
  </si>
  <si>
    <t>0910; 0910; 0910; 0810; 0640; 0810; 0640; 0640; 0810; TBA; TBA</t>
  </si>
  <si>
    <t>1200; 1200; 1200; 1400; 1530; 1400; 1530; 1530; 1400; TBA; TBA</t>
  </si>
  <si>
    <t>CLOU; CLOU; CLOU; HOS*; HOS*; HOS*; HOS*; HOS*; HOS*; TBA; TBA</t>
  </si>
  <si>
    <t>349; 349; 349</t>
  </si>
  <si>
    <t>Coffey; Boehlke; Pascual; Boehlke; Coffey; Frank; Staff; Hui; Tong; Coffey; Coffey</t>
  </si>
  <si>
    <t>1200; 1200; 1200; 1400; 1530; 1600; 1530; 1530; 1400; TBA; TBA</t>
  </si>
  <si>
    <t>Psychosocial Nursing</t>
  </si>
  <si>
    <t>M; M; W; RF; T; R; RF; RF; RF; TBA; TBA</t>
  </si>
  <si>
    <t>0810; 0810; 0810; 0640; 0640; 0640; 0640; 0640; 0640; TBA; TBA</t>
  </si>
  <si>
    <t>1100; 1100; 1100; 1530; 1530; 1530; 1530; 1530; 1530; TBA; TBA</t>
  </si>
  <si>
    <t>347; 347; 347</t>
  </si>
  <si>
    <t>Barnes; Hardies; Leong; Leong; Rohde; Jackson; Barnes; Feye; Hurst; Leong; Leong</t>
  </si>
  <si>
    <t>M; M; W; RF; T; R; R; TR; TR; TBA</t>
  </si>
  <si>
    <t>0810; 0810; 0810; 0640; 0640; 0640; 0640; 0640; 0640; TBA</t>
  </si>
  <si>
    <t>1100; 1100; 1100; 1530; 1530; 1530; 1530; 1530; 1530; TBA</t>
  </si>
  <si>
    <t>CLOU; CLOU; CLOU; HOS*; HOS*; HOS*; HOS*; HOS*; HOS*; TBA</t>
  </si>
  <si>
    <t>Barnes; Hardies; Leong; Leong; Rohde; Hurst; Jackson; Barnes; Feye; Leong</t>
  </si>
  <si>
    <t>Adv. Medical-Surgical Nursing</t>
  </si>
  <si>
    <t>R; M; TW; TW; TW; T; W; TBA; TBA</t>
  </si>
  <si>
    <t>0910; 0910; 0640; 0640; 0640; 0640; 0640; TBA; TBA</t>
  </si>
  <si>
    <t>1200; 1200; 1530; 1530; 1530; 1530; 1530; TBA; TBA</t>
  </si>
  <si>
    <t>CLOU; CLOU; HOS*; HOS*; HOS*; HOS*; HOS*; TBA; TBA</t>
  </si>
  <si>
    <t>243A; 243A</t>
  </si>
  <si>
    <t>Thomas; Ley; Kish; Ley; Thomas; Liu; Lee; Thomas; Thomas</t>
  </si>
  <si>
    <t>Trends &amp; Issues In Nursing</t>
  </si>
  <si>
    <t>Hickox</t>
  </si>
  <si>
    <t xml:space="preserve"> 34A</t>
  </si>
  <si>
    <t>Dance Conditioning</t>
  </si>
  <si>
    <t>Plessas</t>
  </si>
  <si>
    <t>Feldenkrais for Performance</t>
  </si>
  <si>
    <t>100A</t>
  </si>
  <si>
    <t>Beginning Dance Composition</t>
  </si>
  <si>
    <t>WELL; TBA</t>
  </si>
  <si>
    <t>Male; Staff</t>
  </si>
  <si>
    <t>R7</t>
  </si>
  <si>
    <t>100B</t>
  </si>
  <si>
    <t>Intermediate Dance Composition</t>
  </si>
  <si>
    <t>Male</t>
  </si>
  <si>
    <t>Dance Performance Production</t>
  </si>
  <si>
    <t>RD</t>
  </si>
  <si>
    <t>Eng</t>
  </si>
  <si>
    <t>R4</t>
  </si>
  <si>
    <t>119B</t>
  </si>
  <si>
    <t>Advanced Beginning Ballet</t>
  </si>
  <si>
    <t>R5</t>
  </si>
  <si>
    <t>119C</t>
  </si>
  <si>
    <t>Intermediate Ballet</t>
  </si>
  <si>
    <t>123A</t>
  </si>
  <si>
    <t>Contemporary Dance I</t>
  </si>
  <si>
    <t>RJ</t>
  </si>
  <si>
    <t>124C</t>
  </si>
  <si>
    <t>Intermediate Modern Dance</t>
  </si>
  <si>
    <t>PV</t>
  </si>
  <si>
    <t>129C</t>
  </si>
  <si>
    <t>Intermediate Jazz Dance</t>
  </si>
  <si>
    <t>133A</t>
  </si>
  <si>
    <t>Beg African Haitian</t>
  </si>
  <si>
    <t>R9</t>
  </si>
  <si>
    <t>133B</t>
  </si>
  <si>
    <t>Adv Beg African Haitian</t>
  </si>
  <si>
    <t>RZ</t>
  </si>
  <si>
    <t>134C</t>
  </si>
  <si>
    <t>Intermediate Tap Dance</t>
  </si>
  <si>
    <t>QB</t>
  </si>
  <si>
    <t>138B</t>
  </si>
  <si>
    <t>Adv. Beginning Hip Hop Dance</t>
  </si>
  <si>
    <t>138C</t>
  </si>
  <si>
    <t>Intermediate Hip Hop Dance</t>
  </si>
  <si>
    <t>138D</t>
  </si>
  <si>
    <t>Advanced Hip Hop Dance</t>
  </si>
  <si>
    <t>141A</t>
  </si>
  <si>
    <t>Beginning Intl Folk Dance</t>
  </si>
  <si>
    <t>RE</t>
  </si>
  <si>
    <t>141B</t>
  </si>
  <si>
    <t>Intermediate Intl Folk Dance</t>
  </si>
  <si>
    <t>Beginning Ballroom Dance</t>
  </si>
  <si>
    <t>Yoo</t>
  </si>
  <si>
    <t>Beginning Swing Dance</t>
  </si>
  <si>
    <t>Beginning Salsa Dance</t>
  </si>
  <si>
    <t>155B</t>
  </si>
  <si>
    <t>Intermediate Salsa Dance</t>
  </si>
  <si>
    <t>Beginning Argentine Tango</t>
  </si>
  <si>
    <t>Intermediate Argentine Tango</t>
  </si>
  <si>
    <t>Advanced Argentine Tango</t>
  </si>
  <si>
    <t>Follower's Technique for Tango</t>
  </si>
  <si>
    <t>172A</t>
  </si>
  <si>
    <t>Zumba: Latin Style Dance Forms</t>
  </si>
  <si>
    <t>Yoga Movement</t>
  </si>
  <si>
    <t>Coaching &amp; Officiating</t>
  </si>
  <si>
    <t>Fitness, Food, Managing Weight</t>
  </si>
  <si>
    <t>Toward Living Long &amp; Strong</t>
  </si>
  <si>
    <t>Intro to Kinesiology</t>
  </si>
  <si>
    <t>Palacio</t>
  </si>
  <si>
    <t>Women in Sport</t>
  </si>
  <si>
    <t>P0</t>
  </si>
  <si>
    <t>Appr &amp; Analysis -- Football</t>
  </si>
  <si>
    <t>Appr &amp; Analysis of Soccer</t>
  </si>
  <si>
    <t>111; 111</t>
  </si>
  <si>
    <t>200C</t>
  </si>
  <si>
    <t>Graber</t>
  </si>
  <si>
    <t>Vanoncini</t>
  </si>
  <si>
    <t>Feliciano</t>
  </si>
  <si>
    <t>Brown III</t>
  </si>
  <si>
    <t>Nuno</t>
  </si>
  <si>
    <t>N09</t>
  </si>
  <si>
    <t>N10</t>
  </si>
  <si>
    <t>N11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</si>
  <si>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</si>
  <si>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</si>
  <si>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</si>
  <si>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</si>
  <si>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</si>
  <si>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</si>
  <si>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</si>
  <si>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</si>
  <si>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</si>
  <si>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</si>
  <si>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N27</t>
  </si>
  <si>
    <t>N28</t>
  </si>
  <si>
    <t>N29</t>
  </si>
  <si>
    <t>200D</t>
  </si>
  <si>
    <t>Super Cardio Circuit</t>
  </si>
  <si>
    <t>200E</t>
  </si>
  <si>
    <t>Super Strength Circuit</t>
  </si>
  <si>
    <t>Interactive Fitness</t>
  </si>
  <si>
    <t>Laughlin; Laughlin</t>
  </si>
  <si>
    <t>S1</t>
  </si>
  <si>
    <t>QE</t>
  </si>
  <si>
    <t>QR</t>
  </si>
  <si>
    <t>S7</t>
  </si>
  <si>
    <t>S8</t>
  </si>
  <si>
    <t>WF</t>
  </si>
  <si>
    <t>TWRF</t>
  </si>
  <si>
    <t>Interm Running &amp; Conditioning</t>
  </si>
  <si>
    <t>206B</t>
  </si>
  <si>
    <t>Intermed Walking for Wellness</t>
  </si>
  <si>
    <t>206C</t>
  </si>
  <si>
    <t>Advanced Walking for Wellness</t>
  </si>
  <si>
    <t>210A</t>
  </si>
  <si>
    <t>Beginning Boxercise</t>
  </si>
  <si>
    <t>210B</t>
  </si>
  <si>
    <t>Intermediate Boxercise</t>
  </si>
  <si>
    <t>101; 101</t>
  </si>
  <si>
    <t>N12</t>
  </si>
  <si>
    <t>N13</t>
  </si>
  <si>
    <t>N14</t>
  </si>
  <si>
    <t>215A</t>
  </si>
  <si>
    <t>Beg Strength &amp; Interval Trng</t>
  </si>
  <si>
    <t>QX</t>
  </si>
  <si>
    <t>217A</t>
  </si>
  <si>
    <t>Beg Stretching &amp; Flexibil Devl</t>
  </si>
  <si>
    <t>QO</t>
  </si>
  <si>
    <t>RA</t>
  </si>
  <si>
    <t>217B</t>
  </si>
  <si>
    <t>Inter Stretching &amp; Flexibility</t>
  </si>
  <si>
    <t>Gentle Restorative Yoga</t>
  </si>
  <si>
    <t>219B</t>
  </si>
  <si>
    <t>Intermediate Yoga</t>
  </si>
  <si>
    <t>SS</t>
  </si>
  <si>
    <t>219C</t>
  </si>
  <si>
    <t>Advanced Yoga</t>
  </si>
  <si>
    <t>Intro to Feldenkrais</t>
  </si>
  <si>
    <t>231A</t>
  </si>
  <si>
    <t>Beginning Badminton</t>
  </si>
  <si>
    <t>SB</t>
  </si>
  <si>
    <t>231B</t>
  </si>
  <si>
    <t>Intermediate Badminton</t>
  </si>
  <si>
    <t>231C</t>
  </si>
  <si>
    <t>Advanced Badminton</t>
  </si>
  <si>
    <t>233A</t>
  </si>
  <si>
    <t>Beginning Basketball</t>
  </si>
  <si>
    <t>Q2</t>
  </si>
  <si>
    <t>233B</t>
  </si>
  <si>
    <t>Intermediate Basketball</t>
  </si>
  <si>
    <t>QL</t>
  </si>
  <si>
    <t>233C</t>
  </si>
  <si>
    <t>Advanced Basketball</t>
  </si>
  <si>
    <t>236A</t>
  </si>
  <si>
    <t>Beginning Golf</t>
  </si>
  <si>
    <t>QW</t>
  </si>
  <si>
    <t>236B</t>
  </si>
  <si>
    <t>Intermediate Golf</t>
  </si>
  <si>
    <t>238A</t>
  </si>
  <si>
    <t>Beginning Soccer</t>
  </si>
  <si>
    <t>STAD</t>
  </si>
  <si>
    <t>PG</t>
  </si>
  <si>
    <t>PX</t>
  </si>
  <si>
    <t>P3</t>
  </si>
  <si>
    <t>PO</t>
  </si>
  <si>
    <t>QZ</t>
  </si>
  <si>
    <t>240B</t>
  </si>
  <si>
    <t>Intermediate Tennis</t>
  </si>
  <si>
    <t>242A</t>
  </si>
  <si>
    <t>Beginning Volleyball</t>
  </si>
  <si>
    <t>PL</t>
  </si>
  <si>
    <t>242B</t>
  </si>
  <si>
    <t>Intermediate Volleyball</t>
  </si>
  <si>
    <t>242C</t>
  </si>
  <si>
    <t>Advanced Volleyball</t>
  </si>
  <si>
    <t>PQ</t>
  </si>
  <si>
    <t>PU</t>
  </si>
  <si>
    <t>252C</t>
  </si>
  <si>
    <t>Advanced Water Aerobics</t>
  </si>
  <si>
    <t>PW</t>
  </si>
  <si>
    <t>PY</t>
  </si>
  <si>
    <t>SD</t>
  </si>
  <si>
    <t>Maestri</t>
  </si>
  <si>
    <t>SE</t>
  </si>
  <si>
    <t>SF</t>
  </si>
  <si>
    <t>Mariano</t>
  </si>
  <si>
    <t>SG</t>
  </si>
  <si>
    <t>SK</t>
  </si>
  <si>
    <t>Q9</t>
  </si>
  <si>
    <t>255D</t>
  </si>
  <si>
    <t>Advanced Swimming</t>
  </si>
  <si>
    <t>Q5</t>
  </si>
  <si>
    <t>Q6</t>
  </si>
  <si>
    <t>255E</t>
  </si>
  <si>
    <t>Masters Swimming</t>
  </si>
  <si>
    <t>Q7</t>
  </si>
  <si>
    <t>Mc Guire</t>
  </si>
  <si>
    <t>256C</t>
  </si>
  <si>
    <t>Intermediate Fitness Swimming</t>
  </si>
  <si>
    <t>POOL; POOL</t>
  </si>
  <si>
    <t>Mendoza; Pham</t>
  </si>
  <si>
    <t>Q8</t>
  </si>
  <si>
    <t>258C</t>
  </si>
  <si>
    <t>Intermediate Water Polo</t>
  </si>
  <si>
    <t>271A</t>
  </si>
  <si>
    <t>Beginning Judo</t>
  </si>
  <si>
    <t>QQ</t>
  </si>
  <si>
    <t>QM</t>
  </si>
  <si>
    <t>271B</t>
  </si>
  <si>
    <t>Intermediate Judo</t>
  </si>
  <si>
    <t>QI</t>
  </si>
  <si>
    <t>271C</t>
  </si>
  <si>
    <t>Advanced Judo</t>
  </si>
  <si>
    <t>Beg. Jiu-jitsu</t>
  </si>
  <si>
    <t>RI</t>
  </si>
  <si>
    <t>276A</t>
  </si>
  <si>
    <t>Beginning Taekwondo</t>
  </si>
  <si>
    <t>QH</t>
  </si>
  <si>
    <t>276B</t>
  </si>
  <si>
    <t>Intermediate Taekwondo</t>
  </si>
  <si>
    <t>Women's Intercollegiate Soccer</t>
  </si>
  <si>
    <t>Intercol Women's Basketball</t>
  </si>
  <si>
    <t>200B; 200B</t>
  </si>
  <si>
    <t>Lau; Mariano</t>
  </si>
  <si>
    <t>Intercol Women's Volleyball</t>
  </si>
  <si>
    <t>Intercol Cross-country for Wom</t>
  </si>
  <si>
    <t>Laughlin; Owyang</t>
  </si>
  <si>
    <t>Intercol Men's Basketbal</t>
  </si>
  <si>
    <t>Intercol Men's Cross-Country</t>
  </si>
  <si>
    <t>Bianchi; Torres</t>
  </si>
  <si>
    <t>Intercol Football for Men</t>
  </si>
  <si>
    <t>MTWRF; MTWRF; MTWRF; MTWRF; MTWRF</t>
  </si>
  <si>
    <t>1510; 1510; 1510; 1510; 1510</t>
  </si>
  <si>
    <t>1700; 1700; 1700; 1700; 1700</t>
  </si>
  <si>
    <t>WELL; WELL; WELL; WELL; WELL</t>
  </si>
  <si>
    <t>STAD; STAD; STAD; STAD; STAD</t>
  </si>
  <si>
    <t>Collins; Feliciano; Hayes; Mc Guire; Nuno</t>
  </si>
  <si>
    <t>Intercollegiate Soccer for Men</t>
  </si>
  <si>
    <t>Hernandez; Lucarelli Jr</t>
  </si>
  <si>
    <t>Women's Intercol Water Polo</t>
  </si>
  <si>
    <t>Pham; Taylor</t>
  </si>
  <si>
    <t>Intercol Sport Development</t>
  </si>
  <si>
    <t>Lam; Woldemichael</t>
  </si>
  <si>
    <t>Power Plant Theory &amp; Main</t>
  </si>
  <si>
    <t>Ganschow; Lyles</t>
  </si>
  <si>
    <t>Propulsion Powerplant Systems</t>
  </si>
  <si>
    <t>AIRP</t>
  </si>
  <si>
    <t>Verbeckmoes</t>
  </si>
  <si>
    <t>Powerplant Sys. and Components</t>
  </si>
  <si>
    <t>Harris; Woldemichael</t>
  </si>
  <si>
    <t>Aircraft Metal Structures</t>
  </si>
  <si>
    <t>Lo; Lyles</t>
  </si>
  <si>
    <t>Architectural Graphics I</t>
  </si>
  <si>
    <t>Nermon</t>
  </si>
  <si>
    <t>Nermon; Staff</t>
  </si>
  <si>
    <t>Delineation &amp; Rendering</t>
  </si>
  <si>
    <t>U1</t>
  </si>
  <si>
    <t>U3</t>
  </si>
  <si>
    <t>History of Architecture</t>
  </si>
  <si>
    <t>Guzman; Tumlin</t>
  </si>
  <si>
    <t>Architecture Design Studio I</t>
  </si>
  <si>
    <t>246; 246</t>
  </si>
  <si>
    <t>Kesler; Tumlin</t>
  </si>
  <si>
    <t>Architecture Design Studio II</t>
  </si>
  <si>
    <t>Kesler</t>
  </si>
  <si>
    <t>Fund. of Bldg. Construction</t>
  </si>
  <si>
    <t>Luzardo</t>
  </si>
  <si>
    <t>Building Structures</t>
  </si>
  <si>
    <t>Revlock</t>
  </si>
  <si>
    <t>AutoCAD I</t>
  </si>
  <si>
    <t>Rhino 3D Computer Modeling</t>
  </si>
  <si>
    <t>Fundamentals of Intl Bldg Code</t>
  </si>
  <si>
    <t>BIM</t>
  </si>
  <si>
    <t>Revit Architecture I</t>
  </si>
  <si>
    <t>Ching</t>
  </si>
  <si>
    <t>Construction Graphics</t>
  </si>
  <si>
    <t>Construction Cost Estimating</t>
  </si>
  <si>
    <t>Construction Scheduling</t>
  </si>
  <si>
    <t>Construction Project Admin.</t>
  </si>
  <si>
    <t>Gary</t>
  </si>
  <si>
    <t>INTD</t>
  </si>
  <si>
    <t>Intro Residen Interior Design</t>
  </si>
  <si>
    <t>Inter. Bldg Materials &amp; System</t>
  </si>
  <si>
    <t>Fundamentals of Lighting</t>
  </si>
  <si>
    <t>Cosmic Evolution</t>
  </si>
  <si>
    <t>Weil</t>
  </si>
  <si>
    <t>Kao</t>
  </si>
  <si>
    <t>Bryja</t>
  </si>
  <si>
    <t>Observational Astronomy</t>
  </si>
  <si>
    <t>Planets</t>
  </si>
  <si>
    <t>Galaxies and the Universe</t>
  </si>
  <si>
    <t>Barone</t>
  </si>
  <si>
    <t>EVANS; EVANS</t>
  </si>
  <si>
    <t>Brady; Rothman</t>
  </si>
  <si>
    <t>Brakes, Suspension, Alignment</t>
  </si>
  <si>
    <t>Engine Repair</t>
  </si>
  <si>
    <t>Gumina</t>
  </si>
  <si>
    <t>Engine Performance/Drivability</t>
  </si>
  <si>
    <t>Intro to Hybrids</t>
  </si>
  <si>
    <t>Rothman</t>
  </si>
  <si>
    <t>Painting and Refinishing</t>
  </si>
  <si>
    <t>Brady</t>
  </si>
  <si>
    <t>Body/Frame Straightening/Repai</t>
  </si>
  <si>
    <t>Construction Math</t>
  </si>
  <si>
    <t>Haywood</t>
  </si>
  <si>
    <t>Prudowsky</t>
  </si>
  <si>
    <t>Residential Plumbing</t>
  </si>
  <si>
    <t>Blueprint Reading</t>
  </si>
  <si>
    <t>Contractor License Prep</t>
  </si>
  <si>
    <t>Residential Wiring</t>
  </si>
  <si>
    <t>1830; 1830</t>
  </si>
  <si>
    <t>2120; 2120</t>
  </si>
  <si>
    <t>252; 252</t>
  </si>
  <si>
    <t>Jones; Maximo</t>
  </si>
  <si>
    <t>Carpentry-Advanced Framing</t>
  </si>
  <si>
    <t>Custom Cabinetmaking</t>
  </si>
  <si>
    <t>Cash</t>
  </si>
  <si>
    <t>Electrical-Mechanical Fundmnt.</t>
  </si>
  <si>
    <t>254; 254</t>
  </si>
  <si>
    <t>Prudowsky; Rothman</t>
  </si>
  <si>
    <t>MOTO</t>
  </si>
  <si>
    <t>Custom Metal Fabrication</t>
  </si>
  <si>
    <t>Motorcycle Technology Intro</t>
  </si>
  <si>
    <t>Saunders</t>
  </si>
  <si>
    <t>Tune-up and Performance</t>
  </si>
  <si>
    <t>Barone; Saunders</t>
  </si>
  <si>
    <t>McPheron</t>
  </si>
  <si>
    <t>Sengupta</t>
  </si>
  <si>
    <t>Carrasco Reyes</t>
  </si>
  <si>
    <t>Siekmann</t>
  </si>
  <si>
    <t>Cannon</t>
  </si>
  <si>
    <t>Al-Dubaie</t>
  </si>
  <si>
    <t>Nixon; Nixon</t>
  </si>
  <si>
    <t>1710; TBA</t>
  </si>
  <si>
    <t>2000; TBA</t>
  </si>
  <si>
    <t>TBA; T</t>
  </si>
  <si>
    <t>TBA; 0810</t>
  </si>
  <si>
    <t>TBA; 1100</t>
  </si>
  <si>
    <t>TBA; SCIE</t>
  </si>
  <si>
    <t>Woo; Woo</t>
  </si>
  <si>
    <t>Animal Biology</t>
  </si>
  <si>
    <t>Lauritzen</t>
  </si>
  <si>
    <t>Science of Living Organisms</t>
  </si>
  <si>
    <t>MWF; M</t>
  </si>
  <si>
    <t>0910; 1110</t>
  </si>
  <si>
    <t>1000; 1400</t>
  </si>
  <si>
    <t>300; 315</t>
  </si>
  <si>
    <t>Hom; Hom</t>
  </si>
  <si>
    <t>VB</t>
  </si>
  <si>
    <t>0910; 1410</t>
  </si>
  <si>
    <t>1000; 1700</t>
  </si>
  <si>
    <t>MWF; W</t>
  </si>
  <si>
    <t>1010; 1110</t>
  </si>
  <si>
    <t>1100; 1400</t>
  </si>
  <si>
    <t>364; 364</t>
  </si>
  <si>
    <t>DiGirolamo; Machado</t>
  </si>
  <si>
    <t>TBA; 1410</t>
  </si>
  <si>
    <t>TBA; 1700</t>
  </si>
  <si>
    <t>Ecology</t>
  </si>
  <si>
    <t>Cannon; Cannon</t>
  </si>
  <si>
    <t>Introduction to Ecology</t>
  </si>
  <si>
    <t>DiGirolamo</t>
  </si>
  <si>
    <t>Ecology of San Francisco Bay</t>
  </si>
  <si>
    <t>W; S; S</t>
  </si>
  <si>
    <t>1810; 0800; 0800</t>
  </si>
  <si>
    <t>2100; 1515; 1515</t>
  </si>
  <si>
    <t>SCIE; TBA; TBA</t>
  </si>
  <si>
    <t>Pogge; Staff; Staff</t>
  </si>
  <si>
    <t>Intro to Environmental Science</t>
  </si>
  <si>
    <t>Lopipero-Langmo</t>
  </si>
  <si>
    <t>UD</t>
  </si>
  <si>
    <t>UE</t>
  </si>
  <si>
    <t xml:space="preserve"> 31L</t>
  </si>
  <si>
    <t>Environmental Science Lab</t>
  </si>
  <si>
    <t>J1</t>
  </si>
  <si>
    <t>Intro. Conservation Biology</t>
  </si>
  <si>
    <t>Traut</t>
  </si>
  <si>
    <t>General Biology</t>
  </si>
  <si>
    <t>1110; 1310</t>
  </si>
  <si>
    <t>1225; 1600</t>
  </si>
  <si>
    <t>100; 315</t>
  </si>
  <si>
    <t>Pogge; Pogge</t>
  </si>
  <si>
    <t>XJ</t>
  </si>
  <si>
    <t>1110; 1610</t>
  </si>
  <si>
    <t>1225; 1900</t>
  </si>
  <si>
    <t>Pogge; Branagan</t>
  </si>
  <si>
    <t>TR; WF; WF</t>
  </si>
  <si>
    <t>1110; 0810; 0810</t>
  </si>
  <si>
    <t>1225; 1100; 1100</t>
  </si>
  <si>
    <t>SCIE; SCIE; SCIE</t>
  </si>
  <si>
    <t>100; 315; 315</t>
  </si>
  <si>
    <t>Pogge; Pogge; Sengupta</t>
  </si>
  <si>
    <t>1110; 0810</t>
  </si>
  <si>
    <t>1225; 1100</t>
  </si>
  <si>
    <t>311; 322</t>
  </si>
  <si>
    <t>Traut; Traut</t>
  </si>
  <si>
    <t>VI</t>
  </si>
  <si>
    <t>1110; 1410</t>
  </si>
  <si>
    <t>1225; 1700</t>
  </si>
  <si>
    <t>Traut; Woo</t>
  </si>
  <si>
    <t>Weyer</t>
  </si>
  <si>
    <t>General Human Anatomy</t>
  </si>
  <si>
    <t>MW; M</t>
  </si>
  <si>
    <t>0830; 1110</t>
  </si>
  <si>
    <t>0945; 1400</t>
  </si>
  <si>
    <t>136; 347</t>
  </si>
  <si>
    <t>Bogatsky; Bogatsky</t>
  </si>
  <si>
    <t>VA</t>
  </si>
  <si>
    <t>MW; T</t>
  </si>
  <si>
    <t>0830; 0910</t>
  </si>
  <si>
    <t>0945; 1200</t>
  </si>
  <si>
    <t>MW; W</t>
  </si>
  <si>
    <t>MW; R</t>
  </si>
  <si>
    <t>TR; T</t>
  </si>
  <si>
    <t>0940; 1210</t>
  </si>
  <si>
    <t>1055; 1500</t>
  </si>
  <si>
    <t>100; 347</t>
  </si>
  <si>
    <t>Tarpey; Tarpey</t>
  </si>
  <si>
    <t>V5</t>
  </si>
  <si>
    <t>0940; 1510</t>
  </si>
  <si>
    <t>1055; 1800</t>
  </si>
  <si>
    <t>TR; R</t>
  </si>
  <si>
    <t>Hanson</t>
  </si>
  <si>
    <t>1710; 1840</t>
  </si>
  <si>
    <t>1830; 2130</t>
  </si>
  <si>
    <t>300; 347</t>
  </si>
  <si>
    <t>Weyer; Weyer</t>
  </si>
  <si>
    <t>VC</t>
  </si>
  <si>
    <t>1825; 2130</t>
  </si>
  <si>
    <t>Intro. Human Physiology</t>
  </si>
  <si>
    <t>1240; 1410</t>
  </si>
  <si>
    <t>1355; 1700</t>
  </si>
  <si>
    <t>300; 346</t>
  </si>
  <si>
    <t>Branagan; Branagan</t>
  </si>
  <si>
    <t>AI</t>
  </si>
  <si>
    <t>0940; 1110</t>
  </si>
  <si>
    <t>1055; 1400</t>
  </si>
  <si>
    <t>Joshi; Joshi</t>
  </si>
  <si>
    <t>Joshi; Staff</t>
  </si>
  <si>
    <t>1710; 1830</t>
  </si>
  <si>
    <t>1825; 2120</t>
  </si>
  <si>
    <t>Lauritzen; Lauritzen</t>
  </si>
  <si>
    <t>SA</t>
  </si>
  <si>
    <t>Introduction to Microbiology</t>
  </si>
  <si>
    <t>1100; 1225</t>
  </si>
  <si>
    <t>323; 302</t>
  </si>
  <si>
    <t>Liu; Liu</t>
  </si>
  <si>
    <t>X0</t>
  </si>
  <si>
    <t>1110; 1340</t>
  </si>
  <si>
    <t>1225; 1530</t>
  </si>
  <si>
    <t>302; 323</t>
  </si>
  <si>
    <t>Miraglia; Miraglia</t>
  </si>
  <si>
    <t>X3</t>
  </si>
  <si>
    <t>1225; 1500</t>
  </si>
  <si>
    <t>Miraglia; DiGirolamo</t>
  </si>
  <si>
    <t>1540; 1810</t>
  </si>
  <si>
    <t>1730; 1925</t>
  </si>
  <si>
    <t>Schweitzer; Schweitzer</t>
  </si>
  <si>
    <t>X4</t>
  </si>
  <si>
    <t>1810; 1940</t>
  </si>
  <si>
    <t>1925; 2130</t>
  </si>
  <si>
    <t>1610; 1810</t>
  </si>
  <si>
    <t>1800; 1925</t>
  </si>
  <si>
    <t>X5</t>
  </si>
  <si>
    <t>Nutrition and Culinary Arts</t>
  </si>
  <si>
    <t>Introduction to Nutrition</t>
  </si>
  <si>
    <t xml:space="preserve">  C</t>
  </si>
  <si>
    <t>Calculations in Chemistry</t>
  </si>
  <si>
    <t>Hurt</t>
  </si>
  <si>
    <t>Stuart</t>
  </si>
  <si>
    <t>Dang</t>
  </si>
  <si>
    <t>Solow</t>
  </si>
  <si>
    <t>MWF; M; M</t>
  </si>
  <si>
    <t>0810; 1010; 1010</t>
  </si>
  <si>
    <t>0900; 1100; 1100</t>
  </si>
  <si>
    <t>200; 212; 212</t>
  </si>
  <si>
    <t>Ghebreab; Ghebreab; Stuart</t>
  </si>
  <si>
    <t>U0</t>
  </si>
  <si>
    <t>0810; 1010</t>
  </si>
  <si>
    <t>0900; 1100</t>
  </si>
  <si>
    <t>200; 212</t>
  </si>
  <si>
    <t>1110; 0910</t>
  </si>
  <si>
    <t>1225; 1000</t>
  </si>
  <si>
    <t>Price; Price</t>
  </si>
  <si>
    <t>Price</t>
  </si>
  <si>
    <t>R; MW</t>
  </si>
  <si>
    <t>1000; 1225</t>
  </si>
  <si>
    <t>212; 200</t>
  </si>
  <si>
    <t>M; TR</t>
  </si>
  <si>
    <t>1310; 1410</t>
  </si>
  <si>
    <t>1400; 1525</t>
  </si>
  <si>
    <t>257; 136</t>
  </si>
  <si>
    <t>Wong; Wong</t>
  </si>
  <si>
    <t>U4</t>
  </si>
  <si>
    <t>W; TR</t>
  </si>
  <si>
    <t>F; TR</t>
  </si>
  <si>
    <t>Su; Su</t>
  </si>
  <si>
    <t>U7</t>
  </si>
  <si>
    <t>General College Chemistry</t>
  </si>
  <si>
    <t>Chu</t>
  </si>
  <si>
    <t>101B</t>
  </si>
  <si>
    <t>Chemistry and the Environment</t>
  </si>
  <si>
    <t>208A</t>
  </si>
  <si>
    <t>Organic Chemistry</t>
  </si>
  <si>
    <t>212A</t>
  </si>
  <si>
    <t>212B</t>
  </si>
  <si>
    <t>Wennersten</t>
  </si>
  <si>
    <t>Bornstein</t>
  </si>
  <si>
    <t>Operating Systems I - Windows</t>
  </si>
  <si>
    <t>Asghary Karahroudy</t>
  </si>
  <si>
    <t>Operating Systems II-Command L</t>
  </si>
  <si>
    <t>Computer Hardware</t>
  </si>
  <si>
    <t>103L</t>
  </si>
  <si>
    <t>Computer Hardware Lab</t>
  </si>
  <si>
    <t>Operating Systems Technologies</t>
  </si>
  <si>
    <t>Taha</t>
  </si>
  <si>
    <t>IT Customer Support</t>
  </si>
  <si>
    <t>Introduction to Networks</t>
  </si>
  <si>
    <t>218; 218</t>
  </si>
  <si>
    <t>Ho; Wu</t>
  </si>
  <si>
    <t>Wireless LANs</t>
  </si>
  <si>
    <t>Wireless Networks, Advanced</t>
  </si>
  <si>
    <t>Tech of Smartphones &amp; Mobile</t>
  </si>
  <si>
    <t>Network Security</t>
  </si>
  <si>
    <t>Firewalls</t>
  </si>
  <si>
    <t>Ethical Hacking &amp; Network Defe</t>
  </si>
  <si>
    <t>Biddlecome</t>
  </si>
  <si>
    <t>Advanced Ethical Hacking</t>
  </si>
  <si>
    <t>Practical Malware Analysis</t>
  </si>
  <si>
    <t>Bowne</t>
  </si>
  <si>
    <t>Exploit Development</t>
  </si>
  <si>
    <t>037; 037</t>
  </si>
  <si>
    <t>Biddlecome; Bowne</t>
  </si>
  <si>
    <t>Internet Basics &amp; Begin HTML</t>
  </si>
  <si>
    <t>1110; 1110</t>
  </si>
  <si>
    <t>Ho; Lamha</t>
  </si>
  <si>
    <t>Lamha</t>
  </si>
  <si>
    <t>131A</t>
  </si>
  <si>
    <t>XML and JSON</t>
  </si>
  <si>
    <t>Ferreira Da Silva</t>
  </si>
  <si>
    <t>131H</t>
  </si>
  <si>
    <t>Intro to HTML &amp; CSS</t>
  </si>
  <si>
    <t>Intermediate HTML and CSS</t>
  </si>
  <si>
    <t>Advanced HTML and CSS</t>
  </si>
  <si>
    <t>132S</t>
  </si>
  <si>
    <t>SEO &amp; Analytics for Web Dev</t>
  </si>
  <si>
    <t>Interactive Web Pages-JavaScri</t>
  </si>
  <si>
    <t>JavaScript Libs/Frameworks</t>
  </si>
  <si>
    <t>133M</t>
  </si>
  <si>
    <t>Mobile Web w/HTML, CSS &amp; JS</t>
  </si>
  <si>
    <t>Incident Response</t>
  </si>
  <si>
    <t>Cybersecurity Responsibilities</t>
  </si>
  <si>
    <t>Internship and Work Experience</t>
  </si>
  <si>
    <t>Bowne; Wu</t>
  </si>
  <si>
    <t>201C</t>
  </si>
  <si>
    <t>Introduction to Cisco Networks</t>
  </si>
  <si>
    <t>Reyes; Wu</t>
  </si>
  <si>
    <t>Routing &amp; Switching Essentials</t>
  </si>
  <si>
    <t>203C</t>
  </si>
  <si>
    <t>Scaling Networks</t>
  </si>
  <si>
    <t>Colom; Wu</t>
  </si>
  <si>
    <t>204C</t>
  </si>
  <si>
    <t>Connecting Networks</t>
  </si>
  <si>
    <t>Infrastructure Windows 2016</t>
  </si>
  <si>
    <t>Microsoft Azure Administration</t>
  </si>
  <si>
    <t>211; 211</t>
  </si>
  <si>
    <t>Lavy; Smith</t>
  </si>
  <si>
    <t>301B</t>
  </si>
  <si>
    <t>O'Leary</t>
  </si>
  <si>
    <t>Giambattista</t>
  </si>
  <si>
    <t>Persiko</t>
  </si>
  <si>
    <t>Freedman</t>
  </si>
  <si>
    <t>Luttrell</t>
  </si>
  <si>
    <t>Data Structures &amp; Algorit: C++</t>
  </si>
  <si>
    <t>Moghtanei</t>
  </si>
  <si>
    <t>Schatz</t>
  </si>
  <si>
    <t>111C</t>
  </si>
  <si>
    <t>Data Structures &amp; Algo: Java</t>
  </si>
  <si>
    <t>Masters</t>
  </si>
  <si>
    <t>Beginning iPhone Programming</t>
  </si>
  <si>
    <t>Brick</t>
  </si>
  <si>
    <t>Ruby Programming</t>
  </si>
  <si>
    <t>155P</t>
  </si>
  <si>
    <t>MySQL Programming</t>
  </si>
  <si>
    <t>Unix/Linux Shell Scripting</t>
  </si>
  <si>
    <t>Software Engineering</t>
  </si>
  <si>
    <t>Build Automation: DevOps &amp; QA</t>
  </si>
  <si>
    <t>211S</t>
  </si>
  <si>
    <t>Adv. Java: Standard Edition</t>
  </si>
  <si>
    <t>iPhone Programming</t>
  </si>
  <si>
    <t>Advanced Python Programming</t>
  </si>
  <si>
    <t>Earth Sciences</t>
  </si>
  <si>
    <t>GEOG</t>
  </si>
  <si>
    <t>Physical Geography</t>
  </si>
  <si>
    <t>Hess</t>
  </si>
  <si>
    <t>Duncan</t>
  </si>
  <si>
    <t xml:space="preserve">  1L</t>
  </si>
  <si>
    <t>Physical Geography Laboratory</t>
  </si>
  <si>
    <t>Cultural Geography</t>
  </si>
  <si>
    <t>Introduction to GIS</t>
  </si>
  <si>
    <t>Proctor</t>
  </si>
  <si>
    <t>GIS Analysis and Modeling</t>
  </si>
  <si>
    <t>Ye</t>
  </si>
  <si>
    <t>GEOL</t>
  </si>
  <si>
    <t>Physical Geology</t>
  </si>
  <si>
    <t>Wiese</t>
  </si>
  <si>
    <t>Physical Geology Lab</t>
  </si>
  <si>
    <t>OCAN</t>
  </si>
  <si>
    <t>Oceanography</t>
  </si>
  <si>
    <t>Oceanography Laboratory</t>
  </si>
  <si>
    <t>Zimmerman</t>
  </si>
  <si>
    <t>Rsrch Skills for Career Opport</t>
  </si>
  <si>
    <t>Webster</t>
  </si>
  <si>
    <t>GLP and GMP Principles</t>
  </si>
  <si>
    <t>Zebarjadian-Dearborn</t>
  </si>
  <si>
    <t>Biotechnology Lab Techniques</t>
  </si>
  <si>
    <t>Afshar</t>
  </si>
  <si>
    <t xml:space="preserve"> 14B</t>
  </si>
  <si>
    <t>Internship Support</t>
  </si>
  <si>
    <t>Career Exploration in Science</t>
  </si>
  <si>
    <t>Mammalian Cell Culture</t>
  </si>
  <si>
    <t>1810; 1230</t>
  </si>
  <si>
    <t>2100; 1520</t>
  </si>
  <si>
    <t>003; 003</t>
  </si>
  <si>
    <t>Roach; Roach</t>
  </si>
  <si>
    <t>Fluorescent Cell Technology</t>
  </si>
  <si>
    <t>G61</t>
  </si>
  <si>
    <t>1410; 1310</t>
  </si>
  <si>
    <t>1700; 1600</t>
  </si>
  <si>
    <t>3; 3</t>
  </si>
  <si>
    <t>Zimmerman; Staff</t>
  </si>
  <si>
    <t xml:space="preserve"> 21C</t>
  </si>
  <si>
    <t>Stem Cell Technology</t>
  </si>
  <si>
    <t>1410; 0910</t>
  </si>
  <si>
    <t>Del Vecchio; Leung</t>
  </si>
  <si>
    <t xml:space="preserve"> 21D</t>
  </si>
  <si>
    <t>Intro Stem Cell Intern Support</t>
  </si>
  <si>
    <t>Immunoassay: ELISA</t>
  </si>
  <si>
    <t>Hongo</t>
  </si>
  <si>
    <t>Western Blotting Techniques</t>
  </si>
  <si>
    <t>Introduction to PCR</t>
  </si>
  <si>
    <t>Analytical PCR Technology</t>
  </si>
  <si>
    <t>Wolslegel</t>
  </si>
  <si>
    <t>Biotechnology Work experience</t>
  </si>
  <si>
    <t>Afshar; Leung</t>
  </si>
  <si>
    <t>Language Skills for Tech's</t>
  </si>
  <si>
    <t>Yung</t>
  </si>
  <si>
    <t>Practical Math for Lab Science</t>
  </si>
  <si>
    <t>Reed</t>
  </si>
  <si>
    <t>Recombinant DNA Biotechnology</t>
  </si>
  <si>
    <t>CAD</t>
  </si>
  <si>
    <t xml:space="preserve"> 99A</t>
  </si>
  <si>
    <t>3D Printing &amp; Solid Modeling</t>
  </si>
  <si>
    <t>Crist</t>
  </si>
  <si>
    <t>Intro to Technical Drawing</t>
  </si>
  <si>
    <t>Saniee</t>
  </si>
  <si>
    <t>Intro to Comp Aided Drafting</t>
  </si>
  <si>
    <t>Structural BIM in Revit</t>
  </si>
  <si>
    <t>Sri-Tharan</t>
  </si>
  <si>
    <t>MEP BIM in Revit</t>
  </si>
  <si>
    <t>Part Modeling in SolidWorks</t>
  </si>
  <si>
    <t>ELEC</t>
  </si>
  <si>
    <t>Essentials of Electronics</t>
  </si>
  <si>
    <t>Active Analog Electronics</t>
  </si>
  <si>
    <t>Lew</t>
  </si>
  <si>
    <t>102B</t>
  </si>
  <si>
    <t>Practical Digital Circuits</t>
  </si>
  <si>
    <t>Intermedite Digital Circuits</t>
  </si>
  <si>
    <t>1810; 2010</t>
  </si>
  <si>
    <t>2000; 2200</t>
  </si>
  <si>
    <t>056; 049</t>
  </si>
  <si>
    <t>Ataie Novghab; Ataie Novghab</t>
  </si>
  <si>
    <t>104A</t>
  </si>
  <si>
    <t>Wireless Communication</t>
  </si>
  <si>
    <t>Ataie Novghab</t>
  </si>
  <si>
    <t>Soneji</t>
  </si>
  <si>
    <t>IntroEngn:SoftwareTools&amp;Design</t>
  </si>
  <si>
    <t>Intro To Circuit Analysis</t>
  </si>
  <si>
    <t>Kaufmyn</t>
  </si>
  <si>
    <t xml:space="preserve"> 20L</t>
  </si>
  <si>
    <t>Circuit Analysis Lab</t>
  </si>
  <si>
    <t>Engineering Design Graphics</t>
  </si>
  <si>
    <t>Chamberlain</t>
  </si>
  <si>
    <t>Engineering Mechanics-Statics</t>
  </si>
  <si>
    <t>Intro to Prog Concepts/Method</t>
  </si>
  <si>
    <t xml:space="preserve"> 48L</t>
  </si>
  <si>
    <t>Engineering &amp; Technology Lab</t>
  </si>
  <si>
    <t>049; 049</t>
  </si>
  <si>
    <t>Ataie Novghab; Mueller</t>
  </si>
  <si>
    <t>ENRG</t>
  </si>
  <si>
    <t>Intro to Alternative Energy</t>
  </si>
  <si>
    <t>Engn Drawing &amp; Manufacturing</t>
  </si>
  <si>
    <t>Kimball</t>
  </si>
  <si>
    <t>Applied Fluid Mechanics MET</t>
  </si>
  <si>
    <t>HVAC System Fundamentals</t>
  </si>
  <si>
    <t>1840; 2010</t>
  </si>
  <si>
    <t>1955; 2125</t>
  </si>
  <si>
    <t>133; 049</t>
  </si>
  <si>
    <t>Mueller; Mueller</t>
  </si>
  <si>
    <t>139A</t>
  </si>
  <si>
    <t>Engineering Plumbing Systems</t>
  </si>
  <si>
    <t>Bakshi; Mueller</t>
  </si>
  <si>
    <t>SUST</t>
  </si>
  <si>
    <t>Appl Research Sustainability</t>
  </si>
  <si>
    <t>Manufacturing Processes</t>
  </si>
  <si>
    <t>LaBonte</t>
  </si>
  <si>
    <t>Intermediate Welding Processes</t>
  </si>
  <si>
    <t>Lockman</t>
  </si>
  <si>
    <t>Bernard</t>
  </si>
  <si>
    <t>Valdez</t>
  </si>
  <si>
    <t>Maxwell</t>
  </si>
  <si>
    <t>TBA; TR</t>
  </si>
  <si>
    <t>TBA; 0900</t>
  </si>
  <si>
    <t>TBA; BNGL</t>
  </si>
  <si>
    <t>Teti; Teti</t>
  </si>
  <si>
    <t>Prep. for Liberal Arts Math</t>
  </si>
  <si>
    <t>Preparation for Statistics</t>
  </si>
  <si>
    <t>Karshtedt</t>
  </si>
  <si>
    <t>F; MW</t>
  </si>
  <si>
    <t>MUB; ARTX</t>
  </si>
  <si>
    <t>255; 181</t>
  </si>
  <si>
    <t>Mohammadzadeh; Mohammadzadeh</t>
  </si>
  <si>
    <t>703; 255</t>
  </si>
  <si>
    <t>Heimer; Staff</t>
  </si>
  <si>
    <t>MW; F</t>
  </si>
  <si>
    <t>Riazati; Staff</t>
  </si>
  <si>
    <t>1610; TBA</t>
  </si>
  <si>
    <t>Elem. &amp; Intermediate Algebra</t>
  </si>
  <si>
    <t>Vo</t>
  </si>
  <si>
    <t>Nanjo</t>
  </si>
  <si>
    <t>Chee</t>
  </si>
  <si>
    <t>Vysotskiy</t>
  </si>
  <si>
    <t>Koshlap</t>
  </si>
  <si>
    <t>Lum</t>
  </si>
  <si>
    <t>MUB; BATL</t>
  </si>
  <si>
    <t>255; 653</t>
  </si>
  <si>
    <t>McLanahan; McLanahan</t>
  </si>
  <si>
    <t>CLOU; BNGL</t>
  </si>
  <si>
    <t>115; 701</t>
  </si>
  <si>
    <t>Shao; Staff</t>
  </si>
  <si>
    <t>MUB; CLOU</t>
  </si>
  <si>
    <t>350; 115</t>
  </si>
  <si>
    <t>Vysotskiy; Staff</t>
  </si>
  <si>
    <t>Aguiar</t>
  </si>
  <si>
    <t>BATL; CLOU</t>
  </si>
  <si>
    <t>653; 115</t>
  </si>
  <si>
    <t>Nguyen; Nguyen</t>
  </si>
  <si>
    <t>Lum; Lum</t>
  </si>
  <si>
    <t>1625; 1625</t>
  </si>
  <si>
    <t>246; 115</t>
  </si>
  <si>
    <t>Low; Low</t>
  </si>
  <si>
    <t>255; 713</t>
  </si>
  <si>
    <t>Wiggins; Wiggins</t>
  </si>
  <si>
    <t>Come; Staff</t>
  </si>
  <si>
    <t>1740; 1740</t>
  </si>
  <si>
    <t>1955; 1955</t>
  </si>
  <si>
    <t>Wiggins; Staff</t>
  </si>
  <si>
    <t>Blundell</t>
  </si>
  <si>
    <t>Page II; Page II</t>
  </si>
  <si>
    <t>115; 246</t>
  </si>
  <si>
    <t>CLOU; HC</t>
  </si>
  <si>
    <t>115; 204</t>
  </si>
  <si>
    <t>Low</t>
  </si>
  <si>
    <t>S61</t>
  </si>
  <si>
    <t>Heimer</t>
  </si>
  <si>
    <t>Piontkowski</t>
  </si>
  <si>
    <t>Come</t>
  </si>
  <si>
    <t>Karapetyan</t>
  </si>
  <si>
    <t xml:space="preserve"> 90S</t>
  </si>
  <si>
    <t>Precalculus Algebra Support</t>
  </si>
  <si>
    <t>College Algebra</t>
  </si>
  <si>
    <t>Jeh</t>
  </si>
  <si>
    <t>Short Calculus I</t>
  </si>
  <si>
    <t>McLanahan</t>
  </si>
  <si>
    <t>Vo; Vo</t>
  </si>
  <si>
    <t>Koshlap; Staff</t>
  </si>
  <si>
    <t>Mohammadzadeh</t>
  </si>
  <si>
    <t>Wiggins</t>
  </si>
  <si>
    <t>Wostner</t>
  </si>
  <si>
    <t>Linear Algebra</t>
  </si>
  <si>
    <t>Differential Equations</t>
  </si>
  <si>
    <t>Linear Alg &amp; Diff Equations</t>
  </si>
  <si>
    <t>Bass; Bass</t>
  </si>
  <si>
    <t>Kaci</t>
  </si>
  <si>
    <t>Pevyhouse; Pevyhouse</t>
  </si>
  <si>
    <t>MWF; T</t>
  </si>
  <si>
    <t>108; 111</t>
  </si>
  <si>
    <t>1200; 1400</t>
  </si>
  <si>
    <t>SCIE; MUB</t>
  </si>
  <si>
    <t>100; 230</t>
  </si>
  <si>
    <t>King; King</t>
  </si>
  <si>
    <t>BG</t>
  </si>
  <si>
    <t>MWF; F</t>
  </si>
  <si>
    <t>1110; 1210</t>
  </si>
  <si>
    <t>1200; 1300</t>
  </si>
  <si>
    <t>Swingle; Markham</t>
  </si>
  <si>
    <t>Elec &amp; Mag for Sci and Engn</t>
  </si>
  <si>
    <t>Kumar; Kumar</t>
  </si>
  <si>
    <t>V9</t>
  </si>
  <si>
    <t>1310; 1210</t>
  </si>
  <si>
    <t>204; 111</t>
  </si>
  <si>
    <t>Westerberg; Swingle</t>
  </si>
  <si>
    <t xml:space="preserve">  4C</t>
  </si>
  <si>
    <t>Wave &amp; Therm for Sci and Engn</t>
  </si>
  <si>
    <t>108; 113</t>
  </si>
  <si>
    <t>Swingle; Westerberg</t>
  </si>
  <si>
    <t>V0</t>
  </si>
  <si>
    <t>1310; 1110</t>
  </si>
  <si>
    <t>1400; 1200</t>
  </si>
  <si>
    <t>Physics of Sports</t>
  </si>
  <si>
    <t xml:space="preserve"> 2AC</t>
  </si>
  <si>
    <t>Intro Phyc Calc Sup</t>
  </si>
  <si>
    <t>Kumar</t>
  </si>
  <si>
    <t>Alvis</t>
  </si>
  <si>
    <t xml:space="preserve"> 2BL</t>
  </si>
  <si>
    <t>Preparatory Physics</t>
  </si>
  <si>
    <t>Westerberg</t>
  </si>
  <si>
    <t xml:space="preserve"> 4BL</t>
  </si>
  <si>
    <t>E&amp;M Lab For Sci &amp; Eng</t>
  </si>
  <si>
    <t xml:space="preserve"> 4CL</t>
  </si>
  <si>
    <t>Wave &amp; Therm Lab For Sci &amp; Eng</t>
  </si>
  <si>
    <t>Counseling Continuing Students</t>
  </si>
  <si>
    <t>COUN</t>
  </si>
  <si>
    <t>Student Success Seminar II</t>
  </si>
  <si>
    <t>Vargas</t>
  </si>
  <si>
    <t>CRER</t>
  </si>
  <si>
    <t>Creating Career Options</t>
  </si>
  <si>
    <t>Salangsang</t>
  </si>
  <si>
    <t>Orientation to Career Success</t>
  </si>
  <si>
    <t>Abaunza</t>
  </si>
  <si>
    <t>Successful Job Search Tech.</t>
  </si>
  <si>
    <t>Ly</t>
  </si>
  <si>
    <t>Counseling New Students</t>
  </si>
  <si>
    <t>AAPS</t>
  </si>
  <si>
    <t>Achieving an Academic Attitude</t>
  </si>
  <si>
    <t>Wise</t>
  </si>
  <si>
    <t>College Transfer Orientation</t>
  </si>
  <si>
    <t>Ferman</t>
  </si>
  <si>
    <t>Rivera</t>
  </si>
  <si>
    <t>Student Success Seminar</t>
  </si>
  <si>
    <t>Fausto</t>
  </si>
  <si>
    <t>Jung</t>
  </si>
  <si>
    <t xml:space="preserve">  O</t>
  </si>
  <si>
    <t>Diagnostic Learning</t>
  </si>
  <si>
    <t>Mun; Staff</t>
  </si>
  <si>
    <t xml:space="preserve">  X</t>
  </si>
  <si>
    <t>Strategies for Success in Math</t>
  </si>
  <si>
    <t>Mun</t>
  </si>
  <si>
    <t>Introduction to Tutoring</t>
  </si>
  <si>
    <t>513; 513</t>
  </si>
  <si>
    <t>Straus</t>
  </si>
  <si>
    <t>Rowley; Staff</t>
  </si>
  <si>
    <t>Marquez</t>
  </si>
  <si>
    <t>Avrus</t>
  </si>
  <si>
    <t>Test Prep: CBEST-English</t>
  </si>
  <si>
    <t>Spears</t>
  </si>
  <si>
    <t>Standardized Exams:CBEST</t>
  </si>
  <si>
    <t xml:space="preserve"> 53C</t>
  </si>
  <si>
    <t>Standardized Exams:CSET</t>
  </si>
  <si>
    <t xml:space="preserve"> 53D</t>
  </si>
  <si>
    <t>CSET Multiple Subjects: Math</t>
  </si>
  <si>
    <t>Fall 2019 Noncredit</t>
  </si>
  <si>
    <t>Accounting I-Proprietorship</t>
  </si>
  <si>
    <t>T6</t>
  </si>
  <si>
    <t>T7</t>
  </si>
  <si>
    <t>T9</t>
  </si>
  <si>
    <t>T8</t>
  </si>
  <si>
    <t>Dreamweaver for Business</t>
  </si>
  <si>
    <t>Photoshop</t>
  </si>
  <si>
    <t>Kellond</t>
  </si>
  <si>
    <t>Diaz; Diaz</t>
  </si>
  <si>
    <t>Kocak; Levy</t>
  </si>
  <si>
    <t>Keyboarding for ESL Students</t>
  </si>
  <si>
    <t>Datz</t>
  </si>
  <si>
    <t>Griffiths</t>
  </si>
  <si>
    <t>324; 324</t>
  </si>
  <si>
    <t>Costello; Lewis</t>
  </si>
  <si>
    <t>Reading-Intermediate Low</t>
  </si>
  <si>
    <t>Pronunciation - Intermediate</t>
  </si>
  <si>
    <t>Loewen</t>
  </si>
  <si>
    <t>1535; TBA</t>
  </si>
  <si>
    <t>Kanai; Staff</t>
  </si>
  <si>
    <t>McGovern; Rothe</t>
  </si>
  <si>
    <t>Rothe</t>
  </si>
  <si>
    <t>1835; 1835</t>
  </si>
  <si>
    <t>Alvarez; Huynh</t>
  </si>
  <si>
    <t>1020; 1020; 1020</t>
  </si>
  <si>
    <t>Alvarez; Chan; Datz</t>
  </si>
  <si>
    <t>Silver</t>
  </si>
  <si>
    <t>Olstad; Vaughn</t>
  </si>
  <si>
    <t>318; 318</t>
  </si>
  <si>
    <t>Rosenfeld; Wallis</t>
  </si>
  <si>
    <t>2045; 2045</t>
  </si>
  <si>
    <t>ARI*; ARI*</t>
  </si>
  <si>
    <t>Le; Peters</t>
  </si>
  <si>
    <t>725; 725</t>
  </si>
  <si>
    <t>Fisher; Wu</t>
  </si>
  <si>
    <t>Adamian</t>
  </si>
  <si>
    <t>Franklin</t>
  </si>
  <si>
    <t>MTWR; MTWR; MTWR</t>
  </si>
  <si>
    <t>Kocak; Ryter; Turks</t>
  </si>
  <si>
    <t>Adamian; Knox</t>
  </si>
  <si>
    <t>Graham; Knox</t>
  </si>
  <si>
    <t>Kailath; Robinson</t>
  </si>
  <si>
    <t>Cogdill; Olson</t>
  </si>
  <si>
    <t>Diamond; Knox</t>
  </si>
  <si>
    <t>Barens</t>
  </si>
  <si>
    <t>Blackwell; Farnbach</t>
  </si>
  <si>
    <t>370; 370</t>
  </si>
  <si>
    <t>Hovhannes; Kennedy</t>
  </si>
  <si>
    <t>1020; TBA</t>
  </si>
  <si>
    <t>Frei; Frei</t>
  </si>
  <si>
    <t>Augsjoost</t>
  </si>
  <si>
    <t>1615; 1615</t>
  </si>
  <si>
    <t>367; 367</t>
  </si>
  <si>
    <t>Cox; Fine</t>
  </si>
  <si>
    <t>Griffiths; Kasten</t>
  </si>
  <si>
    <t>VESL for Clerical Workers</t>
  </si>
  <si>
    <t>VESL for Healthcare Careers</t>
  </si>
  <si>
    <t>Healthcare Communication I</t>
  </si>
  <si>
    <t>Sparks</t>
  </si>
  <si>
    <t>1610; 1610</t>
  </si>
  <si>
    <t>BHS*; BHS*</t>
  </si>
  <si>
    <t>Costantini; Davis</t>
  </si>
  <si>
    <t>Academic Writing 2</t>
  </si>
  <si>
    <t>229; 304</t>
  </si>
  <si>
    <t>Galambos; Staff</t>
  </si>
  <si>
    <t>Mathison</t>
  </si>
  <si>
    <t>Larraburo Naranjo</t>
  </si>
  <si>
    <t>Kong</t>
  </si>
  <si>
    <t>Serrano</t>
  </si>
  <si>
    <t>G05</t>
  </si>
  <si>
    <t>M; M; T; WR; TWR; TWR; M; M; M; R; TW; R; R; R; TW</t>
  </si>
  <si>
    <t>1500; 1500; 1500; 1800; 1800; 1800; 1230; 1700; 1700; 1230; 1400; 1430; 1430; 1710; 0645</t>
  </si>
  <si>
    <t>2020; 2020; 1720; 2020; 2020; 2020; 1620; 1850; 1850; 1420; 2220; 1620; 1620; 1900; 1515</t>
  </si>
  <si>
    <t>JAD; JAD; JAD; JAD; JAD; JAD; JAD; HOS*; HOS*; JAD; HOS*; JAD; JAD; JAD; HOS*</t>
  </si>
  <si>
    <t>103; 103; 103; 103; 103; 103; 103; 103; 103; 103; 103</t>
  </si>
  <si>
    <t>Brown; Escobal-Ang; Escobal-Ang; Brown; Brown; Escobal-Ang; Escobal-Ang; Brown; Escobal-Ang; Brown; Brown; Brown; McNeil; Brown; Escobal-Ang</t>
  </si>
  <si>
    <t>B200</t>
  </si>
  <si>
    <t>ISDP*</t>
  </si>
  <si>
    <t>Ferber</t>
  </si>
  <si>
    <t>Lopez Escobar</t>
  </si>
  <si>
    <t>Christman</t>
  </si>
  <si>
    <t>GLZ*; GLZ*</t>
  </si>
  <si>
    <t>Gordon; Robertson</t>
  </si>
  <si>
    <t>0800; 1230</t>
  </si>
  <si>
    <t>1150; 1420</t>
  </si>
  <si>
    <t>106; 106</t>
  </si>
  <si>
    <t>Escalante; Staff</t>
  </si>
  <si>
    <t>227A; 227A</t>
  </si>
  <si>
    <t>Rizzo; Staff</t>
  </si>
  <si>
    <t>Fuapopo; Staff</t>
  </si>
  <si>
    <t>Custodial for Healthcare</t>
  </si>
  <si>
    <t>Goodman; Goodman</t>
  </si>
  <si>
    <t>Beck; Beck</t>
  </si>
  <si>
    <t>LIBR; LIBR; LIBR</t>
  </si>
  <si>
    <t>207; 207; 207</t>
  </si>
  <si>
    <t>Avrus; Paramo; Straus</t>
  </si>
  <si>
    <t>Spring 2019</t>
  </si>
  <si>
    <t>Cataloging And Classification</t>
  </si>
  <si>
    <t>Chapman</t>
  </si>
  <si>
    <t xml:space="preserve"> 55B</t>
  </si>
  <si>
    <t>Library Technical Services</t>
  </si>
  <si>
    <t>Frankel</t>
  </si>
  <si>
    <t xml:space="preserve"> 58B</t>
  </si>
  <si>
    <t>Medical Resources &amp; Libraries</t>
  </si>
  <si>
    <t>Kobayashi</t>
  </si>
  <si>
    <t>Farrar</t>
  </si>
  <si>
    <t>Black Exper. in California</t>
  </si>
  <si>
    <t>Farrar; Farrar</t>
  </si>
  <si>
    <t>Filipino American Community</t>
  </si>
  <si>
    <t>SE Asians In The U.S.</t>
  </si>
  <si>
    <t>Caldararo</t>
  </si>
  <si>
    <t>Linguistic Anthropology</t>
  </si>
  <si>
    <t>Culture, Gender and Sexuality</t>
  </si>
  <si>
    <t>Shrayber</t>
  </si>
  <si>
    <t>ART; MUB</t>
  </si>
  <si>
    <t>218; 255</t>
  </si>
  <si>
    <t>Druschel; Marshall</t>
  </si>
  <si>
    <t>JOC*</t>
  </si>
  <si>
    <t>Marshall; Olsen</t>
  </si>
  <si>
    <t>Child &amp; Adolescent Psychology</t>
  </si>
  <si>
    <t>Survey of Collaborative Dsgn</t>
  </si>
  <si>
    <t>817; 817</t>
  </si>
  <si>
    <t>Ways of Faith</t>
  </si>
  <si>
    <t>0940; 0940; 0940</t>
  </si>
  <si>
    <t>1055; 1055; 1055</t>
  </si>
  <si>
    <t>ART; ART; ART</t>
  </si>
  <si>
    <t>309; 309; 309</t>
  </si>
  <si>
    <t>Cervantes; Hansen; Skinner</t>
  </si>
  <si>
    <t>Loya-Talamantes</t>
  </si>
  <si>
    <t>Jabbar</t>
  </si>
  <si>
    <t>1125; 1125</t>
  </si>
  <si>
    <t>Trauma &amp; the Arts: Interdiscip</t>
  </si>
  <si>
    <t>Desai</t>
  </si>
  <si>
    <t>360; 360</t>
  </si>
  <si>
    <t>Ishibashi; Palaita</t>
  </si>
  <si>
    <t xml:space="preserve"> 80F</t>
  </si>
  <si>
    <t>Diversity: Classism</t>
  </si>
  <si>
    <t>Goldsmith</t>
  </si>
  <si>
    <t>Diversity: Ageism &amp; Adultism</t>
  </si>
  <si>
    <t>Ishibashi; Lumsden</t>
  </si>
  <si>
    <t xml:space="preserve"> 81B</t>
  </si>
  <si>
    <t>Anti-Semitism/Anti-Arabism</t>
  </si>
  <si>
    <t>Abusaad; Rosenwasser</t>
  </si>
  <si>
    <t>History of Queer Film</t>
  </si>
  <si>
    <t>Modern to Contemporary Art</t>
  </si>
  <si>
    <t xml:space="preserve"> 70B</t>
  </si>
  <si>
    <t>Who Built America? From Recons</t>
  </si>
  <si>
    <t xml:space="preserve"> 98A</t>
  </si>
  <si>
    <t xml:space="preserve"> 98B</t>
  </si>
  <si>
    <t xml:space="preserve"> 98C</t>
  </si>
  <si>
    <t>Work Tales-Intro Perf Wrkshp</t>
  </si>
  <si>
    <t>Cuellar</t>
  </si>
  <si>
    <t>Philippine Soc/Cult thru Film</t>
  </si>
  <si>
    <t>ARTX; TBA</t>
  </si>
  <si>
    <t>Goldsmith; Goldsmith</t>
  </si>
  <si>
    <t>Digneo</t>
  </si>
  <si>
    <t>Women in the Economy</t>
  </si>
  <si>
    <t>Dunn-Salahuddin</t>
  </si>
  <si>
    <t>US Women's History to 1880s</t>
  </si>
  <si>
    <t>Englander</t>
  </si>
  <si>
    <t>Contreras</t>
  </si>
  <si>
    <t>TBA; R; R; R</t>
  </si>
  <si>
    <t>TBA; 1700; 1700; 1700</t>
  </si>
  <si>
    <t>TBA; 1900; 1900; 1900</t>
  </si>
  <si>
    <t>TBA; BATL; BATL; BATL</t>
  </si>
  <si>
    <t>613; 613; 613</t>
  </si>
  <si>
    <t>O'Brien; Staff; Staff; Staff</t>
  </si>
  <si>
    <t xml:space="preserve"> 18B</t>
  </si>
  <si>
    <t>Hist of Latin America</t>
  </si>
  <si>
    <t xml:space="preserve"> 25C</t>
  </si>
  <si>
    <t>Modern Philosophy through Kant</t>
  </si>
  <si>
    <t>Keenan</t>
  </si>
  <si>
    <t>Schubert; Staff</t>
  </si>
  <si>
    <t>Flash</t>
  </si>
  <si>
    <t>Keenan; Staff</t>
  </si>
  <si>
    <t>Homer; Homer</t>
  </si>
  <si>
    <t>1525; TBA</t>
  </si>
  <si>
    <t>Constitution and Indiv Rights</t>
  </si>
  <si>
    <t>Women and Film</t>
  </si>
  <si>
    <t>Her/His/Ourstories</t>
  </si>
  <si>
    <t>Lumsden; Staff</t>
  </si>
  <si>
    <t>W; W; W; TBA</t>
  </si>
  <si>
    <t>1810; 1810; 1810; TBA</t>
  </si>
  <si>
    <t>2100; 2100; 2100; TBA</t>
  </si>
  <si>
    <t>DNTN; DNTN; DNTN; TBA</t>
  </si>
  <si>
    <t>Lumsden; Staff; Staff; Arruda</t>
  </si>
  <si>
    <t>M; TBA; M; M</t>
  </si>
  <si>
    <t>1730; TBA; 1730; 1730</t>
  </si>
  <si>
    <t>2020; TBA; 2020; 2020</t>
  </si>
  <si>
    <t>MIC; TBA; TBA; TBA</t>
  </si>
  <si>
    <t>Lumsden; Arruda; Staff; Staff</t>
  </si>
  <si>
    <t>201; 201</t>
  </si>
  <si>
    <t>Hege; Viertel</t>
  </si>
  <si>
    <t>Hege</t>
  </si>
  <si>
    <t>1840; TBA</t>
  </si>
  <si>
    <t>2055; TBA</t>
  </si>
  <si>
    <t>Mullen; Mullen</t>
  </si>
  <si>
    <t>1025; TBA</t>
  </si>
  <si>
    <t>Hege; Hege</t>
  </si>
  <si>
    <t>Mori</t>
  </si>
  <si>
    <t>Municipal Governmental Acctg.</t>
  </si>
  <si>
    <t>Butler; Butler</t>
  </si>
  <si>
    <t>Business Report Writing</t>
  </si>
  <si>
    <t>Money and Banking</t>
  </si>
  <si>
    <t>SBJ*; SBJ*</t>
  </si>
  <si>
    <t>Rusali; Sapp</t>
  </si>
  <si>
    <t>Green &amp; Sustainable Business</t>
  </si>
  <si>
    <t>International Finance</t>
  </si>
  <si>
    <t>International E-Business</t>
  </si>
  <si>
    <t>Computer Keyboarding</t>
  </si>
  <si>
    <t>Word Proc/Microsoft Word</t>
  </si>
  <si>
    <t>Litigation I</t>
  </si>
  <si>
    <t>Law Office Procedures</t>
  </si>
  <si>
    <t>Real Estate Economics</t>
  </si>
  <si>
    <t>Org. Behavior for Supervisors</t>
  </si>
  <si>
    <t>Settles</t>
  </si>
  <si>
    <t>Human Resources Management</t>
  </si>
  <si>
    <t>Women Leaders at Work</t>
  </si>
  <si>
    <t>Biehn</t>
  </si>
  <si>
    <t>Careers in Travel &amp; Tourism</t>
  </si>
  <si>
    <t>Destinations:Historical&amp;Archae</t>
  </si>
  <si>
    <t>Eco-Travel &amp; Tourism</t>
  </si>
  <si>
    <t>Morales; Morales</t>
  </si>
  <si>
    <t>Hammerich</t>
  </si>
  <si>
    <t>Hammerich; Hammerich</t>
  </si>
  <si>
    <t>Hospitality Marketing</t>
  </si>
  <si>
    <t>Haimes; Staff</t>
  </si>
  <si>
    <t>Hospitality Law</t>
  </si>
  <si>
    <t>Zandanel</t>
  </si>
  <si>
    <t>Hotel &amp; Restaurant Accounting</t>
  </si>
  <si>
    <t xml:space="preserve"> 60D</t>
  </si>
  <si>
    <t>Pantry and Cold Kitchen</t>
  </si>
  <si>
    <t>Mackenzie</t>
  </si>
  <si>
    <t xml:space="preserve"> 60G</t>
  </si>
  <si>
    <t>Global Cuisines: France</t>
  </si>
  <si>
    <t xml:space="preserve"> 60N</t>
  </si>
  <si>
    <t>Mousses: Cakes and Desserts</t>
  </si>
  <si>
    <t>Haimes; Haimes</t>
  </si>
  <si>
    <t>Intro Event/Meeting Planning</t>
  </si>
  <si>
    <t>1800; 2000</t>
  </si>
  <si>
    <t>PCR; PCR</t>
  </si>
  <si>
    <t>Beverage Management</t>
  </si>
  <si>
    <t>Apparel Construction I</t>
  </si>
  <si>
    <t>Apparel Construction II</t>
  </si>
  <si>
    <t>Garment Fitting Techniques</t>
  </si>
  <si>
    <t>Custom Tailoring</t>
  </si>
  <si>
    <t>Fashion History</t>
  </si>
  <si>
    <t>Weaving I</t>
  </si>
  <si>
    <t xml:space="preserve"> 25B</t>
  </si>
  <si>
    <t>Weaving II</t>
  </si>
  <si>
    <t>Weaving III</t>
  </si>
  <si>
    <t>Pattern Grading</t>
  </si>
  <si>
    <t>2025; TBA</t>
  </si>
  <si>
    <t>Gomez; Staff</t>
  </si>
  <si>
    <t>Fashion Merchandising</t>
  </si>
  <si>
    <t>Fashion Show Production</t>
  </si>
  <si>
    <t>Creating a Garment Business</t>
  </si>
  <si>
    <t>Fashion Writing and Publicity</t>
  </si>
  <si>
    <t>Baulch; Rubin</t>
  </si>
  <si>
    <t>Textile Design Fabrication</t>
  </si>
  <si>
    <t xml:space="preserve"> 67B</t>
  </si>
  <si>
    <t>Compu Pattern Dev: Gerber</t>
  </si>
  <si>
    <t>Barsali</t>
  </si>
  <si>
    <t>Drafting a Sloper (Moulage)</t>
  </si>
  <si>
    <t>Digital Fashion Illustration</t>
  </si>
  <si>
    <t>Aninao</t>
  </si>
  <si>
    <t>Inter Editing and Grammar Rev</t>
  </si>
  <si>
    <t>Roberts</t>
  </si>
  <si>
    <t>Sanford</t>
  </si>
  <si>
    <t>HC; HC; TBA</t>
  </si>
  <si>
    <t>Huszagh-Lockwood; Reinhard; Reinhard</t>
  </si>
  <si>
    <t>SCIE; ART</t>
  </si>
  <si>
    <t>204; 216</t>
  </si>
  <si>
    <t>Gibbs; Staff</t>
  </si>
  <si>
    <t>Gibbs</t>
  </si>
  <si>
    <t>M8</t>
  </si>
  <si>
    <t>222; 259</t>
  </si>
  <si>
    <t>Grandits; Staff</t>
  </si>
  <si>
    <t>Holsten</t>
  </si>
  <si>
    <t>206; 206</t>
  </si>
  <si>
    <t>Cohen; Yu</t>
  </si>
  <si>
    <t>361; 188</t>
  </si>
  <si>
    <t>Willett; Willett</t>
  </si>
  <si>
    <t>258; 258</t>
  </si>
  <si>
    <t>Frahm; Steele</t>
  </si>
  <si>
    <t>TBA; 1800</t>
  </si>
  <si>
    <t>TBA; 1900</t>
  </si>
  <si>
    <t>Litzky; Staff</t>
  </si>
  <si>
    <t>TBA; CLOU</t>
  </si>
  <si>
    <t>TBA; W; W; W; W; W</t>
  </si>
  <si>
    <t>TBA; 1800; 1800; 1800; 1800; 1800</t>
  </si>
  <si>
    <t>TBA; 2100; 2100; 2100; 2100; 2100</t>
  </si>
  <si>
    <t>TBA; CLOU; CLOU; CLOU; CLOU; CLOU</t>
  </si>
  <si>
    <t>257; 257; 257; 257; 257</t>
  </si>
  <si>
    <t>Christianson; Staff; Staff; Staff; Staff; Staff</t>
  </si>
  <si>
    <t>TBA; 1850</t>
  </si>
  <si>
    <t>Oral Interpretation of Literat</t>
  </si>
  <si>
    <t>Russo</t>
  </si>
  <si>
    <t>Basic Public Speaking</t>
  </si>
  <si>
    <t>TBA; R; R; R; R; R; R</t>
  </si>
  <si>
    <t>TBA; 1300; 1300; 1300; 1300; 1300; 1300</t>
  </si>
  <si>
    <t>TBA; 1400; 1600; 1600; 1600; 1600; 1600</t>
  </si>
  <si>
    <t>TBA; CLOU; CLOU; CLOU; CLOU; CLOU; CLOU</t>
  </si>
  <si>
    <t>261; 261; 261; 261; 261; 261</t>
  </si>
  <si>
    <t>Kienzle; Staff; Staff; Staff; Staff; Staff; Staff</t>
  </si>
  <si>
    <t>Leyton; Leyton</t>
  </si>
  <si>
    <t>Bell; Bell</t>
  </si>
  <si>
    <t>Sanelli; Sanelli</t>
  </si>
  <si>
    <t>West</t>
  </si>
  <si>
    <t>Costarides</t>
  </si>
  <si>
    <t>Dyquisto</t>
  </si>
  <si>
    <t>Olmos; Olmos</t>
  </si>
  <si>
    <t>Macaller</t>
  </si>
  <si>
    <t>Mills</t>
  </si>
  <si>
    <t>Amer Lit, Begin to Civil War</t>
  </si>
  <si>
    <t>Kleinman</t>
  </si>
  <si>
    <t>D9</t>
  </si>
  <si>
    <t>D7</t>
  </si>
  <si>
    <t>D8</t>
  </si>
  <si>
    <t>Isles; Young</t>
  </si>
  <si>
    <t>Introduction to Poetry</t>
  </si>
  <si>
    <t xml:space="preserve"> 46B</t>
  </si>
  <si>
    <t>Survey of Lit in English 2</t>
  </si>
  <si>
    <t>Greger; Greger</t>
  </si>
  <si>
    <t>Graphic Novel as Literature</t>
  </si>
  <si>
    <t>Shakespeare</t>
  </si>
  <si>
    <t>Intro to Coll Reading/Writing</t>
  </si>
  <si>
    <t>Basnage</t>
  </si>
  <si>
    <t>Wirth; Wirth</t>
  </si>
  <si>
    <t>Legaspi; Legaspi</t>
  </si>
  <si>
    <t>Dickson</t>
  </si>
  <si>
    <t>TBA; R; R</t>
  </si>
  <si>
    <t>TBA; 1400; 1400</t>
  </si>
  <si>
    <t>TBA; 1630; 1630</t>
  </si>
  <si>
    <t>TBA; HC; HC</t>
  </si>
  <si>
    <t>202; 202</t>
  </si>
  <si>
    <t>Liss; Staff; Staff</t>
  </si>
  <si>
    <t>Philosophies of Religion</t>
  </si>
  <si>
    <t>Music/Art/Lit: Modern</t>
  </si>
  <si>
    <t>Trotto</t>
  </si>
  <si>
    <t>Cont Elem Amer Sign Language</t>
  </si>
  <si>
    <t>Intermediate Chinese</t>
  </si>
  <si>
    <t>Mandarin for Spkrs Other Dial</t>
  </si>
  <si>
    <t>Cont of Adv Intermed Chinese</t>
  </si>
  <si>
    <t xml:space="preserve"> 31B</t>
  </si>
  <si>
    <t>Inter Mandarin for Biling Stud</t>
  </si>
  <si>
    <t>1225; TBA</t>
  </si>
  <si>
    <t>Arceneaux; Staff</t>
  </si>
  <si>
    <t>Hoffmann</t>
  </si>
  <si>
    <t>Morabito</t>
  </si>
  <si>
    <t>Motamedi</t>
  </si>
  <si>
    <t>F9</t>
  </si>
  <si>
    <t>Motamedi; Staff</t>
  </si>
  <si>
    <t>Cont of Beg Conv French</t>
  </si>
  <si>
    <t>Cont of Inter Conv. French</t>
  </si>
  <si>
    <t>French Phonetics</t>
  </si>
  <si>
    <t>Schwarzer</t>
  </si>
  <si>
    <t>FC</t>
  </si>
  <si>
    <t>Schulze</t>
  </si>
  <si>
    <t>FF</t>
  </si>
  <si>
    <t>FA</t>
  </si>
  <si>
    <t>Baldocchi</t>
  </si>
  <si>
    <t>FP</t>
  </si>
  <si>
    <t>FG</t>
  </si>
  <si>
    <t>FJ</t>
  </si>
  <si>
    <t>Cont of Intermediate Japanese</t>
  </si>
  <si>
    <t>Cont of Inter Japanese</t>
  </si>
  <si>
    <t>Kanji for Reading &amp; Writing</t>
  </si>
  <si>
    <t>FO</t>
  </si>
  <si>
    <t>Cont Beg Kanji for Rdng &amp; Wrtg</t>
  </si>
  <si>
    <t>Interm Kanji for Rdng &amp; Wrtng</t>
  </si>
  <si>
    <t>Elementary Pilipino</t>
  </si>
  <si>
    <t>Continuation of Elem Pilipino</t>
  </si>
  <si>
    <t>Paz</t>
  </si>
  <si>
    <t>F3</t>
  </si>
  <si>
    <t>F8</t>
  </si>
  <si>
    <t>Elem Russian (Cont.)</t>
  </si>
  <si>
    <t>Kristal; Staff</t>
  </si>
  <si>
    <t>Intermediate Russian</t>
  </si>
  <si>
    <t>FD</t>
  </si>
  <si>
    <t>1800; 1900</t>
  </si>
  <si>
    <t>1900; 2050</t>
  </si>
  <si>
    <t>621; 618</t>
  </si>
  <si>
    <t>Calvo; Staff</t>
  </si>
  <si>
    <t>278; 278</t>
  </si>
  <si>
    <t>Avila; Stefanova</t>
  </si>
  <si>
    <t>Intro to Literature in Spanish</t>
  </si>
  <si>
    <t>Cont of Beg Conv Spanish</t>
  </si>
  <si>
    <t>Grammar Review &amp; Composition</t>
  </si>
  <si>
    <t>Cervantes; Stefanova</t>
  </si>
  <si>
    <t>Span for Heritage Speakers 1</t>
  </si>
  <si>
    <t xml:space="preserve"> 32B</t>
  </si>
  <si>
    <t>Intermed Span for Biling Stdnt</t>
  </si>
  <si>
    <t>Gardini</t>
  </si>
  <si>
    <t>DEY*</t>
  </si>
  <si>
    <t>Ternar; Ternar</t>
  </si>
  <si>
    <t>2040; TBA</t>
  </si>
  <si>
    <t>Advanced Design: 3D</t>
  </si>
  <si>
    <t>Lavy</t>
  </si>
  <si>
    <t>Olivier; Olivier</t>
  </si>
  <si>
    <t>Miller-Bowen; Miller-Bowen</t>
  </si>
  <si>
    <t>VART; TBA</t>
  </si>
  <si>
    <t>Staff; Eastburn</t>
  </si>
  <si>
    <t>A6</t>
  </si>
  <si>
    <t>A4</t>
  </si>
  <si>
    <t>Razumova; Razumova</t>
  </si>
  <si>
    <t>A7</t>
  </si>
  <si>
    <t>1B</t>
  </si>
  <si>
    <t>AS</t>
  </si>
  <si>
    <t>Zitzow</t>
  </si>
  <si>
    <t>AE</t>
  </si>
  <si>
    <t>BA</t>
  </si>
  <si>
    <t>211; 211; 211</t>
  </si>
  <si>
    <t>Pugh; Smith; Young</t>
  </si>
  <si>
    <t>Announcing and Performance</t>
  </si>
  <si>
    <t>ProTools Mixing with Plugins</t>
  </si>
  <si>
    <t>UU</t>
  </si>
  <si>
    <t>Sound Reinforcement</t>
  </si>
  <si>
    <t>Field Video Production</t>
  </si>
  <si>
    <t>143A</t>
  </si>
  <si>
    <t>Digital Video Editing - Avid</t>
  </si>
  <si>
    <t>2B</t>
  </si>
  <si>
    <t>143B</t>
  </si>
  <si>
    <t>Video Editing Finishing - Avid</t>
  </si>
  <si>
    <t>Advanced Video Editing</t>
  </si>
  <si>
    <t xml:space="preserve"> 23B</t>
  </si>
  <si>
    <t>Focus on Film Noir</t>
  </si>
  <si>
    <t>Intro to Digital Film Editing</t>
  </si>
  <si>
    <t>Bhimji</t>
  </si>
  <si>
    <t>Adv. Cinematography &amp; Lighting</t>
  </si>
  <si>
    <t>W3</t>
  </si>
  <si>
    <t>Adv. Digital Film Editing</t>
  </si>
  <si>
    <t>Film Production Workshop</t>
  </si>
  <si>
    <t>Directing Motion Pictures</t>
  </si>
  <si>
    <t>Broucaret; Wang</t>
  </si>
  <si>
    <t>UX</t>
  </si>
  <si>
    <t>Horticulture Machines</t>
  </si>
  <si>
    <t>Soils</t>
  </si>
  <si>
    <t>Plant Propagation</t>
  </si>
  <si>
    <t>Advanced Landscape Design</t>
  </si>
  <si>
    <t>Pest Management</t>
  </si>
  <si>
    <t>Spring and Summer Plant ID</t>
  </si>
  <si>
    <t>Giuliani</t>
  </si>
  <si>
    <t>Garden Practices</t>
  </si>
  <si>
    <t>Money-Collins</t>
  </si>
  <si>
    <t>Brown; Money-Collins</t>
  </si>
  <si>
    <t>Spring/Summer Flower &amp; Foliage</t>
  </si>
  <si>
    <t>Intro to Floral Design-Spring</t>
  </si>
  <si>
    <t>UV</t>
  </si>
  <si>
    <t>Rinker</t>
  </si>
  <si>
    <t>Oleson</t>
  </si>
  <si>
    <t>Editorial Management</t>
  </si>
  <si>
    <t>Advanced Reporting</t>
  </si>
  <si>
    <t>Mullaney</t>
  </si>
  <si>
    <t>Beginning Musicianship</t>
  </si>
  <si>
    <t>Diatonic Harmony</t>
  </si>
  <si>
    <t>MU</t>
  </si>
  <si>
    <t>Chromatic Harmony</t>
  </si>
  <si>
    <t>MD</t>
  </si>
  <si>
    <t>ME</t>
  </si>
  <si>
    <t>M0</t>
  </si>
  <si>
    <t>MJ</t>
  </si>
  <si>
    <t>NA</t>
  </si>
  <si>
    <t>Electronic Music Laboratory</t>
  </si>
  <si>
    <t>Ensemble Musical Theatre</t>
  </si>
  <si>
    <t>Shahani; Shaw</t>
  </si>
  <si>
    <t>Supporting-Musical Theatre</t>
  </si>
  <si>
    <t>Leading-Musical Theatre</t>
  </si>
  <si>
    <t>HC; TBA</t>
  </si>
  <si>
    <t>Gentry; Staff</t>
  </si>
  <si>
    <t>202; 165</t>
  </si>
  <si>
    <t>Weston; Weston</t>
  </si>
  <si>
    <t>M; W; W</t>
  </si>
  <si>
    <t>1500; 1500; 1500</t>
  </si>
  <si>
    <t>HC; VART; VART</t>
  </si>
  <si>
    <t>202; 145; 145</t>
  </si>
  <si>
    <t>Weston; Raskin; Weston</t>
  </si>
  <si>
    <t>2100; 2100; 2100</t>
  </si>
  <si>
    <t>203; 145; 145</t>
  </si>
  <si>
    <t>McAteer; McAteer; Weston</t>
  </si>
  <si>
    <t>202; 145</t>
  </si>
  <si>
    <t>Williamson; Williamson</t>
  </si>
  <si>
    <t>Degani; Degani</t>
  </si>
  <si>
    <t>206; 473</t>
  </si>
  <si>
    <t>0910; 1240</t>
  </si>
  <si>
    <t>1200; 1530</t>
  </si>
  <si>
    <t>BATL; VART</t>
  </si>
  <si>
    <t>411; 165</t>
  </si>
  <si>
    <t>Hough; Hough</t>
  </si>
  <si>
    <t>Photography for the Web</t>
  </si>
  <si>
    <t>Intermediate Photoshop</t>
  </si>
  <si>
    <t>Gentry; Gentry</t>
  </si>
  <si>
    <t>Nishihira</t>
  </si>
  <si>
    <t>Raskin; Raskin</t>
  </si>
  <si>
    <t>Raskin</t>
  </si>
  <si>
    <t>Portraiture</t>
  </si>
  <si>
    <t>Turner</t>
  </si>
  <si>
    <t>Architectural Photography</t>
  </si>
  <si>
    <t>Documentary/News Photography</t>
  </si>
  <si>
    <t>Portfolio Production</t>
  </si>
  <si>
    <t>Introduction to Lighting Dsgn</t>
  </si>
  <si>
    <t>Toebe; Toebe</t>
  </si>
  <si>
    <t>Intro to Make-up and Costume</t>
  </si>
  <si>
    <t>F; TBA</t>
  </si>
  <si>
    <t>Berman; Berman</t>
  </si>
  <si>
    <t>T0</t>
  </si>
  <si>
    <t>Intermed Make-up and Costume</t>
  </si>
  <si>
    <t>Berman; Staff</t>
  </si>
  <si>
    <t>Advanced Make-up and Costume</t>
  </si>
  <si>
    <t>Perf Proj: Student Orig Works</t>
  </si>
  <si>
    <t>Perf Proj: Unpublished Plays</t>
  </si>
  <si>
    <t>Perf Proj: Contemporary plays</t>
  </si>
  <si>
    <t>Berman</t>
  </si>
  <si>
    <t>Beg Vocal Production/Audition</t>
  </si>
  <si>
    <t>TA</t>
  </si>
  <si>
    <t>Intermed Vocal Prod &amp; Audition</t>
  </si>
  <si>
    <t>Adv-Intermed Vocal Prod &amp; Audi</t>
  </si>
  <si>
    <t>Advanced Vocal Prod &amp; Audition</t>
  </si>
  <si>
    <t>Tragedy Play Rehears Ensemble</t>
  </si>
  <si>
    <t>Tragic Play Rehears Supporting</t>
  </si>
  <si>
    <t>Tragic Play Rehears Principal</t>
  </si>
  <si>
    <t>Design Drawing Techniques</t>
  </si>
  <si>
    <t>Atkinson; Chytrowski; Harrington; Leber; Seckman</t>
  </si>
  <si>
    <t>Comacchio; Comacchio</t>
  </si>
  <si>
    <t>Package Design</t>
  </si>
  <si>
    <t>User Interface Design</t>
  </si>
  <si>
    <t>Comacchio</t>
  </si>
  <si>
    <t>Hand-Lettering</t>
  </si>
  <si>
    <t>Illustrator II</t>
  </si>
  <si>
    <t>Digital Illustration I</t>
  </si>
  <si>
    <t>V7</t>
  </si>
  <si>
    <t>Digital Illustration II</t>
  </si>
  <si>
    <t>Portfolio Preparation</t>
  </si>
  <si>
    <t>Atkinson; Leber</t>
  </si>
  <si>
    <t>Chytrowski; Leber</t>
  </si>
  <si>
    <t>Ford</t>
  </si>
  <si>
    <t>MARS*; MARS*</t>
  </si>
  <si>
    <t>1330; TBA</t>
  </si>
  <si>
    <t>1810; 1810; TBA; TBA</t>
  </si>
  <si>
    <t>2100; 2100; TBA; TBA</t>
  </si>
  <si>
    <t>BATL; BATL; TBA; TBA</t>
  </si>
  <si>
    <t>Castagnola; Engler; Castagnola; Shields</t>
  </si>
  <si>
    <t xml:space="preserve"> 41F</t>
  </si>
  <si>
    <t>Special Needs in FCC</t>
  </si>
  <si>
    <t>Auyeung</t>
  </si>
  <si>
    <t>S; S; S; S; S; S; S; S</t>
  </si>
  <si>
    <t>0910; 0910; 0910; 0910; 0910; 0910; 0910; 0910</t>
  </si>
  <si>
    <t>1725; 1725; 1725; 1725; 1725; 1725; 1725; 1725</t>
  </si>
  <si>
    <t>MUB; MUB; MUB; MUB; MUB; MUB; MUB; MUB</t>
  </si>
  <si>
    <t>261; 261; 261; 261; 261; 261; 261; 261</t>
  </si>
  <si>
    <t>Wong; Staff; Staff; Staff; Staff; Staff; Staff; Staff</t>
  </si>
  <si>
    <t>Interactions with Children</t>
  </si>
  <si>
    <t>M; M; M; M; M; M; M; M; M</t>
  </si>
  <si>
    <t>1310; 1310; 1310; 1310; 1310; 1310; 1310; 1310; 1310</t>
  </si>
  <si>
    <t>1600; 1600; 1600; 1600; 1600; 1600; 1600; 1600; 1600</t>
  </si>
  <si>
    <t>MIC; TBA; TBA; TBA; TBA; TBA; TBA; TBA; TBA</t>
  </si>
  <si>
    <t>Quan; Staff; Staff; Staff; Staff; Staff; Staff; Staff; Staff</t>
  </si>
  <si>
    <t>Youth Program Development</t>
  </si>
  <si>
    <t>S; S; S; S; S; S; S</t>
  </si>
  <si>
    <t>0910; 0910; 0910; 0910; 0910; 0910; 0910</t>
  </si>
  <si>
    <t>1500; 1500; 1500; 1500; 1500; 1500; 1500</t>
  </si>
  <si>
    <t>MUB; MUB; MUB; MUB; MUB; MUB; TBA</t>
  </si>
  <si>
    <t>251; 251; 251; 251; 251; 251</t>
  </si>
  <si>
    <t>Chen; Staff; Staff; Staff; Staff; Staff; Staff</t>
  </si>
  <si>
    <t>S; S; S</t>
  </si>
  <si>
    <t>0900; 0900; 0900</t>
  </si>
  <si>
    <t>1730; 1730; 1730</t>
  </si>
  <si>
    <t>240; 240; 240</t>
  </si>
  <si>
    <t>Lau; Staff; Staff</t>
  </si>
  <si>
    <t>Early Childhood Admin III</t>
  </si>
  <si>
    <t>Understdg Child Challeng Behav</t>
  </si>
  <si>
    <t>240; 240</t>
  </si>
  <si>
    <t>Nunley; Sudak</t>
  </si>
  <si>
    <t>Intro to Violence Intervention</t>
  </si>
  <si>
    <t>Yamashiro</t>
  </si>
  <si>
    <t>Special Education TK-12</t>
  </si>
  <si>
    <t>1810; 1810; 1810; 1810; 1810; 1810; 1810; 1810; 1810; TBA</t>
  </si>
  <si>
    <t>2100; 2100; 2100; 2100; 2100; 2100; 2100; 2100; 2100; TBA</t>
  </si>
  <si>
    <t>261; 261; 261; 261; 261; 261; 261; 261; 261</t>
  </si>
  <si>
    <t>Burt; Staff; Staff; Staff; Staff; Staff; Staff; Staff; Staff; Staff</t>
  </si>
  <si>
    <t>Learning Disabilities</t>
  </si>
  <si>
    <t>Monroe; Staff</t>
  </si>
  <si>
    <t>Orientation to TK-12 Education</t>
  </si>
  <si>
    <t>Applied Dental Science II</t>
  </si>
  <si>
    <t>304E</t>
  </si>
  <si>
    <t>Dental Office Management</t>
  </si>
  <si>
    <t>Advanced Dental Procedures</t>
  </si>
  <si>
    <t>1225; 1225</t>
  </si>
  <si>
    <t>Clinical Chairside Assisting</t>
  </si>
  <si>
    <t>TR; TR; TR; TBA</t>
  </si>
  <si>
    <t>0810; 0810; 0810; TBA</t>
  </si>
  <si>
    <t>1700; 1700; 1700; TBA</t>
  </si>
  <si>
    <t>Davis; Ren; Yu; Ren</t>
  </si>
  <si>
    <t>Coronal Polish</t>
  </si>
  <si>
    <t>Intro To Med Radiography</t>
  </si>
  <si>
    <t>1300; 1300</t>
  </si>
  <si>
    <t>Morgan; Yim</t>
  </si>
  <si>
    <t>Yim</t>
  </si>
  <si>
    <t>Radiologic Physics &amp; Equipt</t>
  </si>
  <si>
    <t>Gliniewicz; Morgan</t>
  </si>
  <si>
    <t>Garcia; Morgan; Garcia</t>
  </si>
  <si>
    <t>Hall; Morgan</t>
  </si>
  <si>
    <t>Patient Care &amp; Staff Relations</t>
  </si>
  <si>
    <t>1440; 1440</t>
  </si>
  <si>
    <t>MW; MW; MW</t>
  </si>
  <si>
    <t>Garcia; Hurley; Yim</t>
  </si>
  <si>
    <t>UA</t>
  </si>
  <si>
    <t>1410; 1610</t>
  </si>
  <si>
    <t>1600; 1700</t>
  </si>
  <si>
    <t>Yim; Yim</t>
  </si>
  <si>
    <t>272; 272</t>
  </si>
  <si>
    <t>Anderson; Hom</t>
  </si>
  <si>
    <t>Dito; Yee</t>
  </si>
  <si>
    <t>Fire Tactics &amp; Strategy</t>
  </si>
  <si>
    <t>Grimaldi</t>
  </si>
  <si>
    <t>Building Construction and Fire</t>
  </si>
  <si>
    <t>Krieger</t>
  </si>
  <si>
    <t>Firefighter Safety/Survival</t>
  </si>
  <si>
    <t>008; 008</t>
  </si>
  <si>
    <t>Juratovac; Long</t>
  </si>
  <si>
    <t>0810; 1310</t>
  </si>
  <si>
    <t>1130; 1500</t>
  </si>
  <si>
    <t>SFD*; TBA</t>
  </si>
  <si>
    <t>Kwan; Staff</t>
  </si>
  <si>
    <t>TR; TR; TR; TR; TR; TR; TR; TR; TR; TR; TR; TR; TR; TR; TR; TR; TR; TR; TR; TR; TR; TR; TR; TR; TR; TR; TR; TR; TR; TR; TR; TR; TR; TR; TR; TR; TR; TR; TR; S; S</t>
  </si>
  <si>
    <t>1800; 1800; 1800; 1800; 1800; 1800; 1800; 1800; 1800; 1800; 1800; 1800; 1800; 1800; 1800; 1800; 1800; 1800; 1800; 1800; 1800; 1800; 1800; 1800; 1800; 1800; 1800; 1800; 1800; 1800; 1800; 1800; 1800; 1800; 1800; 1800; 1800; 1800; 1800; 0800; 1300</t>
  </si>
  <si>
    <t>2150; 2150; 2150; 2150; 2150; 2150; 2150; 2150; 2150; 2150; 2150; 2150; 2150; 2150; 2150; 2150; 2150; 2150; 2150; 2150; 2150; 2150; 2150; 2150; 2150; 2150; 2150; 2150; 2150; 2150; 2150; 2150; 2150; 2150; 2150; 2150; 2150; 2150; 2150; 1150; 1810</t>
  </si>
  <si>
    <t>AIRP; AIRP; AIRP; AIRP; AIRP; AIRP; AIRP; AIRP; AIRP; AIRP; AIRP; AIRP; AIRP; AIRP; AIRP; AIRP; AIRP; AIRP; AIRP; AIRP; AIRP; AIRP; AIRP; AIRP; AIRP; AIRP; AIRP; AIRP; AIRP; AIRP; AIRP; AIRP; AIRP; AIRP; AIRP; AIRP; AIRP; AIRP; AIRP; AIRP; AIRP</t>
  </si>
  <si>
    <t>Anderson; Baker; Balestrieri; Blake; Bowden; Chun; Chung; Cornelio; Dea; Dito; Fennell; Finnegan; Gaddini; Grimaldi; Gross; Hom; Horta; Iverson; Jalbert; Jebe; Juratovac; Krieger; Krishpinovich; Kwan; Long; Mau; Moy; O'Leary; Paratley; Payne; Rabbitt; Samson; Sato; Skinner; Styles; Tieu; Tin; Tuiasosopo; Yee; Staff; Staff</t>
  </si>
  <si>
    <t>Adv. Cardiovascular Technician</t>
  </si>
  <si>
    <t>G103; G103</t>
  </si>
  <si>
    <t>Adv. Cardiovascular Skills</t>
  </si>
  <si>
    <t>R; T; T; T; T; T; T; R</t>
  </si>
  <si>
    <t>1530; 1630; 1630; 1630; 1930; 1930; 1930; 1730</t>
  </si>
  <si>
    <t>1720; 1920; 1920; 1920; 2120; 2120; 2120; 2120</t>
  </si>
  <si>
    <t>JAD; TBA; TBA; TBA; TBA; TBA; TBA; TBA</t>
  </si>
  <si>
    <t>Tagorda; Miranda; Swears; Tan; Miranda; Swears; Tan; Staff</t>
  </si>
  <si>
    <t>Francia</t>
  </si>
  <si>
    <t>Adv. Echocardiog. Technician</t>
  </si>
  <si>
    <t>T; T; W</t>
  </si>
  <si>
    <t>0800; 1330; 1700</t>
  </si>
  <si>
    <t>1250; 1620; 1950</t>
  </si>
  <si>
    <t>Fu; Fu; Caul</t>
  </si>
  <si>
    <t>Fu; Lowe</t>
  </si>
  <si>
    <t>Standard First Aid</t>
  </si>
  <si>
    <t>Harvey</t>
  </si>
  <si>
    <t>Fitzsimmons</t>
  </si>
  <si>
    <t>47C</t>
  </si>
  <si>
    <t>MT; MT; MT; MT; W; W; W; W; W; W; W</t>
  </si>
  <si>
    <t>0900; 0900; 0900; 0900; 0800; 0800; 0800; 0800; 1130; 1130; 1130</t>
  </si>
  <si>
    <t>1150; 1150; 1150; 1150; 1050; 1050; 1050; 1050; 1420; 1420; 1420</t>
  </si>
  <si>
    <t>JAD; JAD; JAD; JAD; JAD; JAD; JAD; JAD; TBA; TBA; TBA</t>
  </si>
  <si>
    <t>47D; 47D; 47D; 47D; 47; 47; 47; 47</t>
  </si>
  <si>
    <t>Cavanaugh; Fazackerley; Harvey; Kinsbourne; Cavanaugh; Fazackerley; Kinsbourne; Kinsbourne; Fluke; Harvey; Kinsbourne</t>
  </si>
  <si>
    <t>MT; MT; W; W; W; W; W</t>
  </si>
  <si>
    <t>1700; 1700; 1430; 1430; 1430; 1800; 1800</t>
  </si>
  <si>
    <t>1950; 1950; 1720; 1720; 1720; 2050; 2050</t>
  </si>
  <si>
    <t>JAD; JAD; JAD; JAD; JAD; JAD; JAD</t>
  </si>
  <si>
    <t>47D; 47D; 47B; 47B; 47B; 47; 47</t>
  </si>
  <si>
    <t>Harvey; Kinsbourne; Allen; Fluke; Harvey; Goudreau; Hernandez</t>
  </si>
  <si>
    <t>EMT Theory and Skills II</t>
  </si>
  <si>
    <t>47D</t>
  </si>
  <si>
    <t>Human Systems &amp; Pt Assessment</t>
  </si>
  <si>
    <t>Corry; Corry</t>
  </si>
  <si>
    <t>Neuroendocrine Emergencies</t>
  </si>
  <si>
    <t>1220; TBA</t>
  </si>
  <si>
    <t>Corry; Kinsbourne</t>
  </si>
  <si>
    <t>Medical Emergencies</t>
  </si>
  <si>
    <t>1620; TBA</t>
  </si>
  <si>
    <t>47A</t>
  </si>
  <si>
    <t>Kinsbourne; Kinsbourne</t>
  </si>
  <si>
    <t>Obstetrics and Pediatrics</t>
  </si>
  <si>
    <t>EMS Operations</t>
  </si>
  <si>
    <t>1550; TBA</t>
  </si>
  <si>
    <t>Fazackerley; Staff</t>
  </si>
  <si>
    <t>Intro to Residential Services</t>
  </si>
  <si>
    <t>1950; 1830</t>
  </si>
  <si>
    <t>Charlton; Charlton</t>
  </si>
  <si>
    <t>U5</t>
  </si>
  <si>
    <t>Health Information Systems</t>
  </si>
  <si>
    <t>Organization of Health Data</t>
  </si>
  <si>
    <t xml:space="preserve"> 73B</t>
  </si>
  <si>
    <t>ICD-10-PCS Coding</t>
  </si>
  <si>
    <t>Intro to Quality Improvement</t>
  </si>
  <si>
    <t>Chow Ng</t>
  </si>
  <si>
    <t>H9</t>
  </si>
  <si>
    <t>Reimbursement Methods in HIM</t>
  </si>
  <si>
    <t>1300; 0800; 1200</t>
  </si>
  <si>
    <t>1450; 1150; 1250</t>
  </si>
  <si>
    <t>303; 303; 303</t>
  </si>
  <si>
    <t>Guichard; Charlton; Staff</t>
  </si>
  <si>
    <t>Communication/Professionalism</t>
  </si>
  <si>
    <t>Medical Insurance Billing</t>
  </si>
  <si>
    <t>Electronic Mgmnt of Financial</t>
  </si>
  <si>
    <t>Pharmacy Techincian Theory II</t>
  </si>
  <si>
    <t>T; M; W</t>
  </si>
  <si>
    <t>G105; G105; G105</t>
  </si>
  <si>
    <t>Lowe; Ching; Jai</t>
  </si>
  <si>
    <t>Pharmacy Tech Clinical II</t>
  </si>
  <si>
    <t>T; R; R</t>
  </si>
  <si>
    <t>1400; 0900; 1230</t>
  </si>
  <si>
    <t>1720; 1150; 1650</t>
  </si>
  <si>
    <t>JAD; TBA; TBA</t>
  </si>
  <si>
    <t>G104</t>
  </si>
  <si>
    <t>Chan; Lowe; Staff</t>
  </si>
  <si>
    <t>Castro-Rojas</t>
  </si>
  <si>
    <t>Occena</t>
  </si>
  <si>
    <t>Badran</t>
  </si>
  <si>
    <t>Violence a Public Health Issue</t>
  </si>
  <si>
    <t>Youth Development &amp; Leadership</t>
  </si>
  <si>
    <t>HIV and Hepatitis Navigation</t>
  </si>
  <si>
    <t>Case Mgmt/Individ Intervention</t>
  </si>
  <si>
    <t>Co-Occurring Disorders</t>
  </si>
  <si>
    <t>Totah</t>
  </si>
  <si>
    <t xml:space="preserve"> 79B</t>
  </si>
  <si>
    <t>Drug &amp; Alcohol Fieldwk II</t>
  </si>
  <si>
    <t>W; TBA; TBA</t>
  </si>
  <si>
    <t>1710; TBA; TBA</t>
  </si>
  <si>
    <t>2000; TBA; TBA</t>
  </si>
  <si>
    <t>MUB; TBA; TBA</t>
  </si>
  <si>
    <t>Totah; Avila; Avila</t>
  </si>
  <si>
    <t>Field Exp in Hlth Care Inter</t>
  </si>
  <si>
    <t>Tang; Somsanith</t>
  </si>
  <si>
    <t>Roth</t>
  </si>
  <si>
    <t>357; 357</t>
  </si>
  <si>
    <t>Nunez; Staff</t>
  </si>
  <si>
    <t>Community and Group Forums</t>
  </si>
  <si>
    <t>Internship Prep &amp; Prof Conduct</t>
  </si>
  <si>
    <t>Conflict Reso in the Hlthcare</t>
  </si>
  <si>
    <t>Life Span Nutr &amp; Assessment</t>
  </si>
  <si>
    <t>174A</t>
  </si>
  <si>
    <t>Intro to Clinical Nutrition</t>
  </si>
  <si>
    <t>174B</t>
  </si>
  <si>
    <t>Community Nutrition</t>
  </si>
  <si>
    <t>Nutrition Asst Fld Experience</t>
  </si>
  <si>
    <t>175L</t>
  </si>
  <si>
    <t>Nutrition Assistant Clinic</t>
  </si>
  <si>
    <t>Lau; Leu</t>
  </si>
  <si>
    <t>Lavender; Staff</t>
  </si>
  <si>
    <t>2015; TBA</t>
  </si>
  <si>
    <t>Tregor; Staff</t>
  </si>
  <si>
    <t>R; R; R; R; R; R; R; R; TBA; TBA</t>
  </si>
  <si>
    <t>1710; 1710; 1710; 1710; 1710; 1710; 1710; 1710; TBA; TBA</t>
  </si>
  <si>
    <t>1930; 1930; 1930; 1930; 1930; 1930; 1930; 1930; TBA; TBA</t>
  </si>
  <si>
    <t>MUB; MUB; MUB; MUB; MUB; MUB; MUB; MUB; TBA; TBA</t>
  </si>
  <si>
    <t>380; 380; 380; 380; 380; 380; 380; 380</t>
  </si>
  <si>
    <t>Staff; Staff; Staff; Staff; Staff; Staff; Staff; Staff; Berthold; Berthold</t>
  </si>
  <si>
    <t>0800; 1000; 1230; 1230; 0800; 1030; 0700; 0700</t>
  </si>
  <si>
    <t>0950; 1150; 1520; 1520; 1015; 1300; 1450; 1450</t>
  </si>
  <si>
    <t>De Jesus; McCormack; De Jesus; McCormack; McCormack; De Jesus; De Jesus; McCormack</t>
  </si>
  <si>
    <t>MR; TWR; TWR; MTW; MR; MTW</t>
  </si>
  <si>
    <t>0800; 0645; 0645; 0800; 1230; 1230</t>
  </si>
  <si>
    <t>1150; 1515; 1515; 1150; 1620; 1615</t>
  </si>
  <si>
    <t>JAD; HOS*; HOS*; JAD; JAD; JAD</t>
  </si>
  <si>
    <t>McCormack; De Jesus; McCormack; McCormack; De Jesus; De Jesus</t>
  </si>
  <si>
    <t>MT; MT; W; W</t>
  </si>
  <si>
    <t>0645; 0645; 0800; 1030</t>
  </si>
  <si>
    <t>1515; 1515; 1015; 1320</t>
  </si>
  <si>
    <t>HOS*; HOS*; JAD; JAD</t>
  </si>
  <si>
    <t>De Jesus; McCormack; McCormack; De Jesus</t>
  </si>
  <si>
    <t>Mostasisa; Dudley; Gee; Dudley; Gee; Mostasisa</t>
  </si>
  <si>
    <t>M; M; M; M; TW; TW; TW; R</t>
  </si>
  <si>
    <t>0800; 1000; 1500; 1500; 1300; 0645; 0645; 1300</t>
  </si>
  <si>
    <t>0950; 1150; 1650; 1650; 2130; 1500; 1500; 1450</t>
  </si>
  <si>
    <t>JAD; JAD; HOS*; HOS*; HOS*; HOS*; HOS*; HOS*</t>
  </si>
  <si>
    <t>Mostasisa; Gee; Gee; Mostasisa; Dudley; Gee; Mostasisa; Dudley</t>
  </si>
  <si>
    <t>132; 132</t>
  </si>
  <si>
    <t>Gee; Mostasisa</t>
  </si>
  <si>
    <t>T; T; M; WR; WR; T; T; T; WF</t>
  </si>
  <si>
    <t>0800; 1000; 1000; 0645; 0645; 1500; 1500; 1500; 1300</t>
  </si>
  <si>
    <t>0950; 1150; 1050; 1515; 1515; 1650; 1650; 1650; 2130</t>
  </si>
  <si>
    <t>Hong; Lansang; Hassanzadeh; Hassanzadeh; Lansang; Hassanzadeh; Hong; Lansang; Hong</t>
  </si>
  <si>
    <t>T; T; M; T; T; T; WR; WR; WF</t>
  </si>
  <si>
    <t>0800; 1000; 1000; 1500; 1500; 1500; 0645; 0645; 1300</t>
  </si>
  <si>
    <t>0950; 1150; 1050; 1650; 1650; 1650; 1515; 1515; 2130</t>
  </si>
  <si>
    <t>Hong; Lansang; Hassanzadeh; Hassanzadeh; Hong; Lansang; Hassanzadeh; Lansang; Hong</t>
  </si>
  <si>
    <t>133; 133</t>
  </si>
  <si>
    <t>Hassanzadeh</t>
  </si>
  <si>
    <t xml:space="preserve"> 42E</t>
  </si>
  <si>
    <t>Nutrition</t>
  </si>
  <si>
    <t>M; M; T; T; WRF; WRF; WF; R</t>
  </si>
  <si>
    <t>Boudewyn; Mekjavich; Mayer; Peig; Boudewyn; Peig; Mayer; Staff</t>
  </si>
  <si>
    <t>M; M; T; T; T; T; FS; RS; WR</t>
  </si>
  <si>
    <t>0800; 1230; 0800; 1100; 1500; 1500; 1300; 0645; 1300</t>
  </si>
  <si>
    <t>0950; 1420; 1050; 1420; 1650; 1650; 2130; 1515; 2130</t>
  </si>
  <si>
    <t>Boudewyn; Mekjavich; Mayer; Peig; Boudewyn; Peig; Mayer; Peig; Boudewyn</t>
  </si>
  <si>
    <t>M; M; T; T; T; T; WF; FS; FS</t>
  </si>
  <si>
    <t>0800; 1230; 0800; 1100; 1500; 1500; 0800; 0645; 1300</t>
  </si>
  <si>
    <t>0950; 1420; 1050; 1420; 1650; 1650; 1630; 1515; 2130</t>
  </si>
  <si>
    <t>JAD; JAD; JAD; JAD; JAD; JAD; HOS*; HOS*; HOS*</t>
  </si>
  <si>
    <t>130; 130; 130; 130; 130; 130</t>
  </si>
  <si>
    <t>M; M; T; T; T; T; WF; WR; WR</t>
  </si>
  <si>
    <t>0800; 1230; 0800; 1100; 1500; 1500; 0800; 0645; 0645</t>
  </si>
  <si>
    <t>0950; 1420; 1050; 1420; 1650; 1650; 1630; 1515; 1515</t>
  </si>
  <si>
    <t>Boudewyn; Mekjavich; Mayer; Peig; Boudewyn; Peig; Mayer; Boudewyn; Peig</t>
  </si>
  <si>
    <t>TWRF; T; W; R</t>
  </si>
  <si>
    <t>0830; 1300; 1300; 1300</t>
  </si>
  <si>
    <t>1200; 1630; 1630; 1630</t>
  </si>
  <si>
    <t>Peig; Boudewyn; Mayer; Peig</t>
  </si>
  <si>
    <t>T; T; TBA; TBA; TBA; TBA; TBA; TBA; TBA; TBA</t>
  </si>
  <si>
    <t>0810; 0810; TBA; TBA; TBA; TBA; TBA; TBA; TBA; TBA</t>
  </si>
  <si>
    <t>1100; 1100; TBA; TBA; TBA; TBA; TBA; TBA; TBA; TBA</t>
  </si>
  <si>
    <t>CLOU; CLOU; HOS*; HOS*; HOS*; HOS*; HOS*; TBA; TBA; TBA</t>
  </si>
  <si>
    <t>Barrios; Noonan; Barrios; Festejo; Hynson; Noonan; Ochoa Oross; Barrios; Noonan; Ochoa Oross</t>
  </si>
  <si>
    <t>F; F; TBA; TBA; TBA; TBA; TBA; TBA; TBA; TBA</t>
  </si>
  <si>
    <t>0910; 0910; TBA; TBA; TBA; TBA; TBA; TBA; TBA; TBA</t>
  </si>
  <si>
    <t>1200; 1200; TBA; TBA; TBA; TBA; TBA; TBA; TBA; TBA</t>
  </si>
  <si>
    <t>CLOU; CLOU; HOS*; HOS*; HOS*; HOS*; HOS*; HOS*; TBA; TBA</t>
  </si>
  <si>
    <t>Leong; Naderi Asiabar; Cuanico; Deng; Leong; Liu; Naderi Asiabar; Osnovikov; Leong; Naderi Asiabar</t>
  </si>
  <si>
    <t>TR; TBA; TBA; TBA; TBA; TBA; TBA; TBA</t>
  </si>
  <si>
    <t>0810; TBA; TBA; TBA; TBA; TBA; TBA; TBA</t>
  </si>
  <si>
    <t>1100; TBA; TBA; TBA; TBA; TBA; TBA; TBA</t>
  </si>
  <si>
    <t>CLOU; HOS*; HOS*; HOS*; HOS*; HOS*; HOS*; TBA</t>
  </si>
  <si>
    <t>Cuttler; Bell; Boyle; Cuttler; Delcarlo; Munguia; Partee; Cuttler</t>
  </si>
  <si>
    <t>TR; TR; TBA; TBA; TBA; TBA; TBA; TBA</t>
  </si>
  <si>
    <t>0810; 0810; TBA; TBA; TBA; TBA; TBA; TBA</t>
  </si>
  <si>
    <t>1100; 1100; TBA; TBA; TBA; TBA; TBA; TBA</t>
  </si>
  <si>
    <t>CLOU; CLOU; HOS*; HOS*; HOS*; HOS*; HOS*; TBA</t>
  </si>
  <si>
    <t>Cuttler; Lewis; Bell; Boyle; Cuttler; Munguia; Partee; Cuttler</t>
  </si>
  <si>
    <t>MF; MF; TBA; TBA; TBA; TBA; TBA; TBA; TBA</t>
  </si>
  <si>
    <t>0910; 0910; TBA; TBA; TBA; TBA; TBA; TBA; TBA</t>
  </si>
  <si>
    <t>1225; 1225; TBA; TBA; TBA; TBA; TBA; TBA; TBA</t>
  </si>
  <si>
    <t>CLOU; CLOU; HOS*; HOS*; HOS*; HOS*; HOS*; HOS*; TBA</t>
  </si>
  <si>
    <t>349; 349</t>
  </si>
  <si>
    <t>Coffey; Giusto; Boehlke; Coffey; Frank; Giusto; Hui; Tong; Coffey</t>
  </si>
  <si>
    <t>1200; 1200; TBA; TBA; TBA; TBA; TBA; TBA; TBA</t>
  </si>
  <si>
    <t>MW; TBA; TBA; TBA; TBA; TBA; TBA</t>
  </si>
  <si>
    <t>0810; TBA; TBA; TBA; TBA; TBA; TBA</t>
  </si>
  <si>
    <t>1100; TBA; TBA; TBA; TBA; TBA; TBA</t>
  </si>
  <si>
    <t>CLOU; HOS*; HOS*; HOS*; HOS*; HOS*; TBA</t>
  </si>
  <si>
    <t>Leong; Elliott; Hurst; Jackson; Leong; Rohde; Leong</t>
  </si>
  <si>
    <t>MW; TBA; TBA; TBA; TBA; TBA; TBA; TBA</t>
  </si>
  <si>
    <t>Leong; Elliott; Feye; Hurst; Jackson; Leong; Rohde; Leong</t>
  </si>
  <si>
    <t>MR; MR; TBA; TBA; TBA; TBA; TBA; TBA</t>
  </si>
  <si>
    <t>0910; 0910; TBA; TBA; TBA; TBA; TBA; TBA</t>
  </si>
  <si>
    <t>1200; 1200; TBA; TBA; TBA; TBA; TBA; TBA</t>
  </si>
  <si>
    <t>CLOU; CLOU; HOS*; HOS*; HOS*; HOS*; TBA; TBA</t>
  </si>
  <si>
    <t>Elhattab; Thomas; Elhattab; Lee; Liu; Thomas; Elhattab; Thomas</t>
  </si>
  <si>
    <t>Blood</t>
  </si>
  <si>
    <t>R3</t>
  </si>
  <si>
    <t>Beg CCSF Rep Dance Company</t>
  </si>
  <si>
    <t>RL</t>
  </si>
  <si>
    <t>RS</t>
  </si>
  <si>
    <t>RC</t>
  </si>
  <si>
    <t>Argentine Tango Productions</t>
  </si>
  <si>
    <t>Gensler</t>
  </si>
  <si>
    <t>SR</t>
  </si>
  <si>
    <t>307; 307</t>
  </si>
  <si>
    <t>Gensler; Shah</t>
  </si>
  <si>
    <t>119D</t>
  </si>
  <si>
    <t>Advanced Intermediate Ballet</t>
  </si>
  <si>
    <t>121B</t>
  </si>
  <si>
    <t>Intensive Ballet</t>
  </si>
  <si>
    <t>RK</t>
  </si>
  <si>
    <t>124D</t>
  </si>
  <si>
    <t>Advanced Modern Dance</t>
  </si>
  <si>
    <t>126B</t>
  </si>
  <si>
    <t>Intensive Modern Dance</t>
  </si>
  <si>
    <t>R8</t>
  </si>
  <si>
    <t>133C</t>
  </si>
  <si>
    <t>Intermed African-Haitian Dance</t>
  </si>
  <si>
    <t>RB</t>
  </si>
  <si>
    <t>Beginning European Folk Dance</t>
  </si>
  <si>
    <t>Int. European Folk Dance</t>
  </si>
  <si>
    <t>Intermediate Ballroom Dance</t>
  </si>
  <si>
    <t>Intermediate Swing Dance</t>
  </si>
  <si>
    <t>151A</t>
  </si>
  <si>
    <t>Beginning Lindy Hop</t>
  </si>
  <si>
    <t>151B</t>
  </si>
  <si>
    <t>Intermediate Lindy Hop</t>
  </si>
  <si>
    <t>Inter Salsa and Latin Dances</t>
  </si>
  <si>
    <t>155C</t>
  </si>
  <si>
    <t>Adv. Salsa and Latin Dances</t>
  </si>
  <si>
    <t>172B</t>
  </si>
  <si>
    <t>Zumba: Session 2</t>
  </si>
  <si>
    <t>Intro to Fitness &amp; Training</t>
  </si>
  <si>
    <t>Fit or Fat: Exercise &amp; Diet</t>
  </si>
  <si>
    <t>PP</t>
  </si>
  <si>
    <t>Diaz</t>
  </si>
  <si>
    <t>Lucarelli Jr; Torres</t>
  </si>
  <si>
    <t>Roake</t>
  </si>
  <si>
    <t>N25</t>
  </si>
  <si>
    <t>N26</t>
  </si>
  <si>
    <t>Diaz; Nuno</t>
  </si>
  <si>
    <t>N30</t>
  </si>
  <si>
    <t>Diaz; Hernandez</t>
  </si>
  <si>
    <t>N35</t>
  </si>
  <si>
    <t>N36</t>
  </si>
  <si>
    <t>Q3</t>
  </si>
  <si>
    <t>QU</t>
  </si>
  <si>
    <t>QA</t>
  </si>
  <si>
    <t>QK</t>
  </si>
  <si>
    <t>QN</t>
  </si>
  <si>
    <t>RO</t>
  </si>
  <si>
    <t>Intensive Yoga</t>
  </si>
  <si>
    <t>223A</t>
  </si>
  <si>
    <t>Feldenkrais, Level 1</t>
  </si>
  <si>
    <t>230A</t>
  </si>
  <si>
    <t>Beginning Archery</t>
  </si>
  <si>
    <t>Nagura</t>
  </si>
  <si>
    <t>QT</t>
  </si>
  <si>
    <t>230B</t>
  </si>
  <si>
    <t>Intermediate Archery</t>
  </si>
  <si>
    <t>230C</t>
  </si>
  <si>
    <t>Advanced Archery</t>
  </si>
  <si>
    <t>QY</t>
  </si>
  <si>
    <t>1910; 1910</t>
  </si>
  <si>
    <t>200A; 200A</t>
  </si>
  <si>
    <t>PN</t>
  </si>
  <si>
    <t>Bianchi</t>
  </si>
  <si>
    <t>PT</t>
  </si>
  <si>
    <t>RY</t>
  </si>
  <si>
    <t>PRAC</t>
  </si>
  <si>
    <t>FLD</t>
  </si>
  <si>
    <t>BP</t>
  </si>
  <si>
    <t>238C</t>
  </si>
  <si>
    <t>Advanced Soccer</t>
  </si>
  <si>
    <t>Hosoda</t>
  </si>
  <si>
    <t>QS</t>
  </si>
  <si>
    <t>240C</t>
  </si>
  <si>
    <t>Advanced Tennis</t>
  </si>
  <si>
    <t>S2</t>
  </si>
  <si>
    <t>S5</t>
  </si>
  <si>
    <t>252D</t>
  </si>
  <si>
    <t>Intensive Water Aerobics</t>
  </si>
  <si>
    <t>S6</t>
  </si>
  <si>
    <t>Cunningham</t>
  </si>
  <si>
    <t>SJ</t>
  </si>
  <si>
    <t>Boreyko</t>
  </si>
  <si>
    <t>SL</t>
  </si>
  <si>
    <t>SU</t>
  </si>
  <si>
    <t>ST</t>
  </si>
  <si>
    <t>SM</t>
  </si>
  <si>
    <t>SN</t>
  </si>
  <si>
    <t>SO</t>
  </si>
  <si>
    <t>0710; 0710</t>
  </si>
  <si>
    <t>Collins; Maas</t>
  </si>
  <si>
    <t>Maas</t>
  </si>
  <si>
    <t>S3</t>
  </si>
  <si>
    <t>SX</t>
  </si>
  <si>
    <t>RU</t>
  </si>
  <si>
    <t>SZ</t>
  </si>
  <si>
    <t>SY</t>
  </si>
  <si>
    <t>SP</t>
  </si>
  <si>
    <t>271D</t>
  </si>
  <si>
    <t>Competition Judo</t>
  </si>
  <si>
    <t>RT</t>
  </si>
  <si>
    <t>QD</t>
  </si>
  <si>
    <t>Intercol Badminton for Women</t>
  </si>
  <si>
    <t>WELL; WELL; WELL</t>
  </si>
  <si>
    <t>200A; 200A; 200A</t>
  </si>
  <si>
    <t>Graber; Hernandez; Staff</t>
  </si>
  <si>
    <t>Women's Intercollegiate Swim</t>
  </si>
  <si>
    <t>Intercol Tennis for Women</t>
  </si>
  <si>
    <t>Intercol Track &amp; Field for Wom</t>
  </si>
  <si>
    <t>Maas; Owyang</t>
  </si>
  <si>
    <t>Intercoll Baseball for Men</t>
  </si>
  <si>
    <t>Mendoza; Vanoncini</t>
  </si>
  <si>
    <t>Intercol Track &amp; Field for Men</t>
  </si>
  <si>
    <t>Gen Phys Prep Intercol Sport</t>
  </si>
  <si>
    <t>Collins; Nuno</t>
  </si>
  <si>
    <t>Basic Elec &amp; Electrical Circ</t>
  </si>
  <si>
    <t>Landing Gear, Hydr., Pneumatic</t>
  </si>
  <si>
    <t>Airframe Systems &amp; Components</t>
  </si>
  <si>
    <t>F; F; F</t>
  </si>
  <si>
    <t>0940; 0940; TBA</t>
  </si>
  <si>
    <t>1130; 1130; TBA</t>
  </si>
  <si>
    <t>BATL; BATL; TBA</t>
  </si>
  <si>
    <t>245; 245</t>
  </si>
  <si>
    <t>Aran; Nowicki; Nowicki</t>
  </si>
  <si>
    <t>Z0</t>
  </si>
  <si>
    <t>T; T; T</t>
  </si>
  <si>
    <t>1310; 1310; TBA</t>
  </si>
  <si>
    <t>1500; 1500; TBA</t>
  </si>
  <si>
    <t>Z2</t>
  </si>
  <si>
    <t>F; F; TBA</t>
  </si>
  <si>
    <t>Aran</t>
  </si>
  <si>
    <t>Intro to Architecture &amp; Design</t>
  </si>
  <si>
    <t>1210; 1210; TBA</t>
  </si>
  <si>
    <t>1400; 1400; TBA</t>
  </si>
  <si>
    <t>Nowicki; Woo; Nowicki</t>
  </si>
  <si>
    <t>1540; 1540; TBA</t>
  </si>
  <si>
    <t>1730; 1730; TBA</t>
  </si>
  <si>
    <t>Architecture Design Studio III</t>
  </si>
  <si>
    <t>Revit Architecture II</t>
  </si>
  <si>
    <t>Melendez</t>
  </si>
  <si>
    <t>Interior Design Studio I</t>
  </si>
  <si>
    <t>Global Hist of Interior Design</t>
  </si>
  <si>
    <t>MTR</t>
  </si>
  <si>
    <t>Gagliardi</t>
  </si>
  <si>
    <t>Automotive Electrical</t>
  </si>
  <si>
    <t>Automatic &amp; Manual Transmissio</t>
  </si>
  <si>
    <t>Auto Body Dent/Damage Repair</t>
  </si>
  <si>
    <t>Bolted Panel Replacement</t>
  </si>
  <si>
    <t>Welded Panel Replacement</t>
  </si>
  <si>
    <t>Plastic Repair &amp; Refinishing</t>
  </si>
  <si>
    <t>Construction Safety</t>
  </si>
  <si>
    <t>227B</t>
  </si>
  <si>
    <t>Jones; Prudowsky</t>
  </si>
  <si>
    <t>Auto-Moto Custom Painting</t>
  </si>
  <si>
    <t>Simon</t>
  </si>
  <si>
    <t>Motorcycle General Service</t>
  </si>
  <si>
    <t>311; 315</t>
  </si>
  <si>
    <t>1010; 1410</t>
  </si>
  <si>
    <t>1100; 1700</t>
  </si>
  <si>
    <t>Plant Biology</t>
  </si>
  <si>
    <t>Ecology of San Francisco</t>
  </si>
  <si>
    <t>S; U; W</t>
  </si>
  <si>
    <t>0800; 0900; 1810</t>
  </si>
  <si>
    <t>1540; 1615; 2100</t>
  </si>
  <si>
    <t>TBA; TBA; SCIE</t>
  </si>
  <si>
    <t xml:space="preserve"> 21E</t>
  </si>
  <si>
    <t>Ecology of Coastal Mendocino</t>
  </si>
  <si>
    <t xml:space="preserve"> 21J</t>
  </si>
  <si>
    <t>Agroecology</t>
  </si>
  <si>
    <t>Marine Biology</t>
  </si>
  <si>
    <t>2030; 2030</t>
  </si>
  <si>
    <t>322; 322</t>
  </si>
  <si>
    <t>Lauritzen; Traut</t>
  </si>
  <si>
    <t xml:space="preserve"> 32L</t>
  </si>
  <si>
    <t>Marine Biology Laboratory</t>
  </si>
  <si>
    <t>Plants &amp; Animals of California</t>
  </si>
  <si>
    <t>Introduction to Genetics</t>
  </si>
  <si>
    <t>On-Campus Bio Work Experience</t>
  </si>
  <si>
    <t>Pogge</t>
  </si>
  <si>
    <t>Off-Campus Bio Work Experience</t>
  </si>
  <si>
    <t>1110; 1610; 1610</t>
  </si>
  <si>
    <t>1225; 1900; 1900</t>
  </si>
  <si>
    <t>Pogge; Pogge; White</t>
  </si>
  <si>
    <t>Pogge; Pogge; Schweitzer</t>
  </si>
  <si>
    <t>303; 322</t>
  </si>
  <si>
    <t>T; MW</t>
  </si>
  <si>
    <t>0910; 0840</t>
  </si>
  <si>
    <t>1200; 1000</t>
  </si>
  <si>
    <t>347; 136</t>
  </si>
  <si>
    <t>CB</t>
  </si>
  <si>
    <t>M; MW</t>
  </si>
  <si>
    <t>1110; 0840</t>
  </si>
  <si>
    <t>1400; 1000</t>
  </si>
  <si>
    <t>0840; 1110</t>
  </si>
  <si>
    <t>1100; 1800</t>
  </si>
  <si>
    <t>1100; 1500</t>
  </si>
  <si>
    <t>ZU</t>
  </si>
  <si>
    <t>204; 347</t>
  </si>
  <si>
    <t>T; TR</t>
  </si>
  <si>
    <t>1110; 0940</t>
  </si>
  <si>
    <t>1400; 1100</t>
  </si>
  <si>
    <t>346; 300</t>
  </si>
  <si>
    <t>XC</t>
  </si>
  <si>
    <t>R; TR</t>
  </si>
  <si>
    <t>1410; 1240</t>
  </si>
  <si>
    <t>1700; 1400</t>
  </si>
  <si>
    <t>1400; 1700</t>
  </si>
  <si>
    <t>1840; 1710</t>
  </si>
  <si>
    <t>2130; 1830</t>
  </si>
  <si>
    <t>XE</t>
  </si>
  <si>
    <t>W; MW</t>
  </si>
  <si>
    <t>Introduction to Neuroscience</t>
  </si>
  <si>
    <t>Hanson; Reyes</t>
  </si>
  <si>
    <t>1100; 1230</t>
  </si>
  <si>
    <t>1230; 1530</t>
  </si>
  <si>
    <t>3Z</t>
  </si>
  <si>
    <t>1230; 1500</t>
  </si>
  <si>
    <t>1730; 1930</t>
  </si>
  <si>
    <t>1930; 2130</t>
  </si>
  <si>
    <t>Pauly</t>
  </si>
  <si>
    <t>F; F; F; F</t>
  </si>
  <si>
    <t>1210; 1210; 1210; 1210</t>
  </si>
  <si>
    <t>1325; 1325; 1325; 1325</t>
  </si>
  <si>
    <t>SCIE; SCIE; SCIE; SCIE</t>
  </si>
  <si>
    <t>136; 136; 136; 136</t>
  </si>
  <si>
    <t>Zumwalt; Staff; Staff; Staff</t>
  </si>
  <si>
    <t>1710; 1210</t>
  </si>
  <si>
    <t>1825; 1300</t>
  </si>
  <si>
    <t>100; 257</t>
  </si>
  <si>
    <t>TR; W</t>
  </si>
  <si>
    <t>1825; 1800</t>
  </si>
  <si>
    <t>1210; 0940</t>
  </si>
  <si>
    <t>1300; 1055</t>
  </si>
  <si>
    <t>Hurt; Su</t>
  </si>
  <si>
    <t>CN</t>
  </si>
  <si>
    <t>0910; 0940</t>
  </si>
  <si>
    <t>1000; 1055</t>
  </si>
  <si>
    <t>1010; 1210</t>
  </si>
  <si>
    <t>1100; 1300</t>
  </si>
  <si>
    <t>136; 212</t>
  </si>
  <si>
    <t>Schlegel; Staff</t>
  </si>
  <si>
    <t>Schlegel</t>
  </si>
  <si>
    <t>Schlegel; Stuart</t>
  </si>
  <si>
    <t>F; MWF</t>
  </si>
  <si>
    <t>1010; 0810</t>
  </si>
  <si>
    <t>1100; 0900</t>
  </si>
  <si>
    <t>257; 204</t>
  </si>
  <si>
    <t>Staff; Ghebreab</t>
  </si>
  <si>
    <t>CT</t>
  </si>
  <si>
    <t>MWF; MWF; W</t>
  </si>
  <si>
    <t>0810; 0810; 1010</t>
  </si>
  <si>
    <t>0900; 0900; 1100</t>
  </si>
  <si>
    <t>204; 204; 257</t>
  </si>
  <si>
    <t>Ghebreab; Wong; Staff</t>
  </si>
  <si>
    <t>208B</t>
  </si>
  <si>
    <t>IT Professional Conduct</t>
  </si>
  <si>
    <t>T; T; T; T; T; T; T; T</t>
  </si>
  <si>
    <t>1610; 1610; 1610; 1610; 1610; 1610; 1610; 1610</t>
  </si>
  <si>
    <t>1800; 1800; 1800; 1800; 1800; 1800; 1800; 1800</t>
  </si>
  <si>
    <t>SCIE; SCIE; SCIE; SCIE; SCIE; SCIE; SCIE; SCIE</t>
  </si>
  <si>
    <t>100; 100; 100; 100; 100; 100; 100; 100</t>
  </si>
  <si>
    <t>Wu; Staff; Staff; Staff; Staff; Staff; Staff; Staff</t>
  </si>
  <si>
    <t>Network Security Monitoring</t>
  </si>
  <si>
    <t>Bohan</t>
  </si>
  <si>
    <t>0925; 0925; TBA</t>
  </si>
  <si>
    <t>Bell; Wu; Bell</t>
  </si>
  <si>
    <t>1055; 1055; TBA</t>
  </si>
  <si>
    <t>Bell; Ho; Bell</t>
  </si>
  <si>
    <t>1110; 1110; TBA</t>
  </si>
  <si>
    <t>Asghary Karahroudy; Bell; Bell</t>
  </si>
  <si>
    <t>105L</t>
  </si>
  <si>
    <t>Computer Technical Support Lab</t>
  </si>
  <si>
    <t>Cook</t>
  </si>
  <si>
    <t>Hacking Mobile Devices</t>
  </si>
  <si>
    <t>Web 2.0 Internet Technologies</t>
  </si>
  <si>
    <t>Ferreira Da Silva; Ferreira Da Silva</t>
  </si>
  <si>
    <t>129S</t>
  </si>
  <si>
    <t>Securing Web Applications</t>
  </si>
  <si>
    <t>Ferreira Da Silva; Garcia</t>
  </si>
  <si>
    <t>Server Side Tech for the Web</t>
  </si>
  <si>
    <t>Cryptography for Computers</t>
  </si>
  <si>
    <t>Colom</t>
  </si>
  <si>
    <t>Administering Server 2016</t>
  </si>
  <si>
    <t>183; 183</t>
  </si>
  <si>
    <t>Asghary Karahroudy; Taha</t>
  </si>
  <si>
    <t>Intro to Information Systems</t>
  </si>
  <si>
    <t>Mittal</t>
  </si>
  <si>
    <t>Tam</t>
  </si>
  <si>
    <t>Mahalingam</t>
  </si>
  <si>
    <t>Rabinowitz</t>
  </si>
  <si>
    <t>PHP Programming</t>
  </si>
  <si>
    <t>Stapleton</t>
  </si>
  <si>
    <t>Metzler</t>
  </si>
  <si>
    <t>Exploring Game Worlds</t>
  </si>
  <si>
    <t>197P</t>
  </si>
  <si>
    <t>Technical Interview Prep</t>
  </si>
  <si>
    <t>197V</t>
  </si>
  <si>
    <t>Version Control &amp; Code Repos</t>
  </si>
  <si>
    <t>211D</t>
  </si>
  <si>
    <t>Android Programming</t>
  </si>
  <si>
    <t>211E</t>
  </si>
  <si>
    <t>Adv. Java: Enterprise Edition</t>
  </si>
  <si>
    <t>230W</t>
  </si>
  <si>
    <t>WordPress &amp; Drupal CMS Develo</t>
  </si>
  <si>
    <t>Data Visualization</t>
  </si>
  <si>
    <t>260A</t>
  </si>
  <si>
    <t>Linux System Administration</t>
  </si>
  <si>
    <t>Parallel &amp; Cloud Programming</t>
  </si>
  <si>
    <t>World Regional Geography</t>
  </si>
  <si>
    <t>GIS Software Technology</t>
  </si>
  <si>
    <t>The San Andreas Fault System</t>
  </si>
  <si>
    <t>1215; 1700</t>
  </si>
  <si>
    <t>Lewis; Staff</t>
  </si>
  <si>
    <t>Basics of Cell Culture</t>
  </si>
  <si>
    <t>1810; 1300</t>
  </si>
  <si>
    <t>2100; 1550</t>
  </si>
  <si>
    <t>Roach; Staff</t>
  </si>
  <si>
    <t>Leung; Leung</t>
  </si>
  <si>
    <t>Adv. Stem Cell Intern Support</t>
  </si>
  <si>
    <t>Roach</t>
  </si>
  <si>
    <t>Cell Biotechnology</t>
  </si>
  <si>
    <t xml:space="preserve"> 99B</t>
  </si>
  <si>
    <t>Advanced AutoCAD Techniques</t>
  </si>
  <si>
    <t>Engineering Detailing in Revit</t>
  </si>
  <si>
    <t>Building Audio Amp and more</t>
  </si>
  <si>
    <t>104B</t>
  </si>
  <si>
    <t>Microcontroller Interfacing</t>
  </si>
  <si>
    <t>Mueller; Soneji</t>
  </si>
  <si>
    <t>Engn Mechanics--Dynamics</t>
  </si>
  <si>
    <t>Materials Sci. for Engineers</t>
  </si>
  <si>
    <t>1210; 1510</t>
  </si>
  <si>
    <t>1300; 1800</t>
  </si>
  <si>
    <t>009; 030</t>
  </si>
  <si>
    <t>Kaufmyn; Mueller</t>
  </si>
  <si>
    <t>Technical Mathematics</t>
  </si>
  <si>
    <t>Celik</t>
  </si>
  <si>
    <t>108B</t>
  </si>
  <si>
    <t>Practical Mathematics II</t>
  </si>
  <si>
    <t>Ming</t>
  </si>
  <si>
    <t>Refrigeration Fundamentals</t>
  </si>
  <si>
    <t>139B</t>
  </si>
  <si>
    <t>Plumbing System Design</t>
  </si>
  <si>
    <t>Sustain &amp; Envir Speaker Series</t>
  </si>
  <si>
    <t>Vetrano</t>
  </si>
  <si>
    <t>LaBonte; Vetrano</t>
  </si>
  <si>
    <t>Martin</t>
  </si>
  <si>
    <t>De Primo</t>
  </si>
  <si>
    <t>Greenberg; Greenberg</t>
  </si>
  <si>
    <t>Darck</t>
  </si>
  <si>
    <t>613; 255</t>
  </si>
  <si>
    <t>113; 255</t>
  </si>
  <si>
    <t>MF; W</t>
  </si>
  <si>
    <t>303; 255</t>
  </si>
  <si>
    <t>Karshtedt; Staff</t>
  </si>
  <si>
    <t>1400; 1400; 1400</t>
  </si>
  <si>
    <t>BATL; BATL; MUB</t>
  </si>
  <si>
    <t>653; 653; 255</t>
  </si>
  <si>
    <t>Heimer; Rebouh; Staff</t>
  </si>
  <si>
    <t>201; 255</t>
  </si>
  <si>
    <t>Mohammadzadeh; Staff</t>
  </si>
  <si>
    <t>Greenberg</t>
  </si>
  <si>
    <t>Moody</t>
  </si>
  <si>
    <t>310; 310</t>
  </si>
  <si>
    <t>Heimer; Teti</t>
  </si>
  <si>
    <t>Saunders; Saunders</t>
  </si>
  <si>
    <t>McLanahan; Staff</t>
  </si>
  <si>
    <t>MTWF; R</t>
  </si>
  <si>
    <t>713; 255</t>
  </si>
  <si>
    <t>Lum; Staff</t>
  </si>
  <si>
    <t>709; 255</t>
  </si>
  <si>
    <t>M; W; TBA</t>
  </si>
  <si>
    <t>1410; 1410; TBA</t>
  </si>
  <si>
    <t>1650; 1650; TBA</t>
  </si>
  <si>
    <t>BATL; MUB; TBA</t>
  </si>
  <si>
    <t>Nguyen; Staff; Nguyen</t>
  </si>
  <si>
    <t>255; 350</t>
  </si>
  <si>
    <t>0810; 0810; 0930</t>
  </si>
  <si>
    <t>1025; 0920; 1025</t>
  </si>
  <si>
    <t>360; 255; 350</t>
  </si>
  <si>
    <t>Page II; Staff; Staff</t>
  </si>
  <si>
    <t>360; 255; 360</t>
  </si>
  <si>
    <t>Huntsman; Staff; Staff</t>
  </si>
  <si>
    <t>1110; 1210; 1110</t>
  </si>
  <si>
    <t>1325; 1325; 1200</t>
  </si>
  <si>
    <t>Huntsman</t>
  </si>
  <si>
    <t>Huntsman; Staff</t>
  </si>
  <si>
    <t>350; 350</t>
  </si>
  <si>
    <t>Heimer; Nguyen</t>
  </si>
  <si>
    <t>Short Calculus II</t>
  </si>
  <si>
    <t>MWF; TR</t>
  </si>
  <si>
    <t>213; 207</t>
  </si>
  <si>
    <t>Chee; Chee</t>
  </si>
  <si>
    <t>1750; TBA</t>
  </si>
  <si>
    <t>Stevens; Stevens</t>
  </si>
  <si>
    <t>Peterkofsky; Peterkofsky</t>
  </si>
  <si>
    <t>255; 708</t>
  </si>
  <si>
    <t>P SC</t>
  </si>
  <si>
    <t>Physical Science</t>
  </si>
  <si>
    <t xml:space="preserve"> 11L</t>
  </si>
  <si>
    <t>Physical Science Laboratory</t>
  </si>
  <si>
    <t>Westerberg; Westerberg</t>
  </si>
  <si>
    <t>MWF; R</t>
  </si>
  <si>
    <t>1110; 1010</t>
  </si>
  <si>
    <t>1200; 1100</t>
  </si>
  <si>
    <t>W2</t>
  </si>
  <si>
    <t>TBA; R</t>
  </si>
  <si>
    <t>TBA; 1110</t>
  </si>
  <si>
    <t>TBA; 1200</t>
  </si>
  <si>
    <t>TBA; MUB</t>
  </si>
  <si>
    <t>Markham; Swingle</t>
  </si>
  <si>
    <t>VART; SCIE</t>
  </si>
  <si>
    <t>114; 113</t>
  </si>
  <si>
    <t>Hein; Hein</t>
  </si>
  <si>
    <t>114; 108</t>
  </si>
  <si>
    <t xml:space="preserve">  4D</t>
  </si>
  <si>
    <t>Modern Physics for Sci/Eng</t>
  </si>
  <si>
    <t>204; 255</t>
  </si>
  <si>
    <t>Cauthen</t>
  </si>
  <si>
    <t>Hein</t>
  </si>
  <si>
    <t>TBA; F; F</t>
  </si>
  <si>
    <t>TBA; 1310; 1310</t>
  </si>
  <si>
    <t>TBA; SCIE; SCIE</t>
  </si>
  <si>
    <t>113; 113</t>
  </si>
  <si>
    <t>Kumar; Staff; Staff</t>
  </si>
  <si>
    <t xml:space="preserve"> 2BC</t>
  </si>
  <si>
    <t xml:space="preserve"> 4DL</t>
  </si>
  <si>
    <t>Mod. Phys Lab For Sci &amp; Eng</t>
  </si>
  <si>
    <t xml:space="preserve">  M</t>
  </si>
  <si>
    <t>Mun; Mun</t>
  </si>
  <si>
    <t>Stewart</t>
  </si>
  <si>
    <t>259; 259</t>
  </si>
  <si>
    <t>Spears; Staff</t>
  </si>
  <si>
    <t>1725; 1725</t>
  </si>
  <si>
    <t>Mbolo; Staff</t>
  </si>
  <si>
    <t>Brown; Staff</t>
  </si>
  <si>
    <t>Fuchs; Staff</t>
  </si>
  <si>
    <t>Successful Online Learning</t>
  </si>
  <si>
    <t>SubjCrse</t>
  </si>
  <si>
    <t>Category</t>
  </si>
  <si>
    <t>Credit or Noncredit</t>
  </si>
  <si>
    <t>Number of Sections</t>
  </si>
  <si>
    <t>Average Class Size</t>
  </si>
  <si>
    <t>Credit CTE</t>
  </si>
  <si>
    <t>Resident FTES</t>
  </si>
  <si>
    <t>Noncredit CTE</t>
  </si>
  <si>
    <t>Noncredit DSPS</t>
  </si>
  <si>
    <t>Credit DSPS</t>
  </si>
  <si>
    <t>Noncredit ESL</t>
  </si>
  <si>
    <t>SFPD/SFFD Academy</t>
  </si>
  <si>
    <t>Section Count Adjust</t>
  </si>
  <si>
    <t>Census Enrollment</t>
  </si>
  <si>
    <t>Final Enrollment</t>
  </si>
  <si>
    <t>Noncredit Avg. Attendance</t>
  </si>
  <si>
    <t>Percent of Total, by FTES</t>
  </si>
  <si>
    <t>Percent of Total, by FTEF</t>
  </si>
  <si>
    <t>Total</t>
  </si>
  <si>
    <t>Noncredit CDEV</t>
  </si>
  <si>
    <t>Credit Other</t>
  </si>
  <si>
    <t>Noncredit Lifelong Learning</t>
  </si>
  <si>
    <t>Noncredit TRST</t>
  </si>
  <si>
    <t>Credit Visual &amp; Performing Arts</t>
  </si>
  <si>
    <t>Noncredit Other</t>
  </si>
  <si>
    <t>Credit Prep: English/Math/ESL</t>
  </si>
  <si>
    <t>Credit Support</t>
  </si>
  <si>
    <t>Noncredit Support</t>
  </si>
  <si>
    <t>Notes</t>
  </si>
  <si>
    <t>Credit PE/Dance Activity</t>
  </si>
  <si>
    <t>Noncredit Apprenticeship</t>
  </si>
  <si>
    <t>Credit Athletics</t>
  </si>
  <si>
    <t>Credit Allied Health CTE</t>
  </si>
  <si>
    <t>Credit General Education</t>
  </si>
  <si>
    <t>Credit Gen Ed/CTE</t>
  </si>
  <si>
    <t>NC XLST FTES</t>
  </si>
  <si>
    <t>Enrollment Summary</t>
  </si>
  <si>
    <t>Total Enrollment/ Attendance</t>
  </si>
  <si>
    <t>FTES/ FTEF Ratio</t>
  </si>
  <si>
    <t>Academy instructors are paid by SFPD/SFFD. The College reimburses SFPD/SFFD on a per-student, per-hour basis.</t>
  </si>
  <si>
    <t>The following table summarizes the structure of the College's schedule, based on the Spring, Summer, and Fall 2019 semesters.</t>
  </si>
  <si>
    <t>State reimbursement for apprenticeship classes does not follow the FTES model.</t>
  </si>
  <si>
    <t>Notes:</t>
  </si>
  <si>
    <t>Classes have been sorted into a set of categories. The "Courses and Categories" tab shows the mapping of specific courses into categories.</t>
  </si>
  <si>
    <t>The "Source" tab shows CRN-level details.</t>
  </si>
  <si>
    <t>• Number of Sections figure collapses sets of simultaneously-scheduled classes into 1. For example, a simultaneous ART 132A-B-C-D is counted as 1 section, not 4.</t>
  </si>
  <si>
    <t>This ensures that the average class size figure takes into account the total enrollment across a set of simultaneous classes.</t>
  </si>
  <si>
    <t>• For credit categories, Total Enrollment/Attendance shows census enrollment.</t>
  </si>
  <si>
    <t>• For noncredit categories, Total Enrollment/Attendance is based on average hourly attendance.</t>
  </si>
  <si>
    <t>Structure of the College's Schedule - DRAFT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</si>
</sst>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8">
    <xf numFmtId="0" fontId="0" fillId="0" borderId="0" xfId="0"/>
    <xf numFmtId="14" fontId="0" fillId="0" borderId="0" xfId="0" applyNumberForma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wrapText="1"/>
    </xf>
    <xf numFmtId="0" fontId="0" fillId="0" borderId="0" xfId="0" applyAlignment="1">
      <alignment horizontal="left"/>
    </xf>
    <xf numFmtId="164" fontId="0" fillId="0" borderId="0" xfId="0" applyNumberFormat="1"/>
    <xf numFmtId="0" fontId="16" fillId="0" borderId="0" xfId="0" applyFont="1" applyAlignment="1">
      <alignment horizontal="left"/>
    </xf>
    <xf numFmtId="165" fontId="0" fillId="0" borderId="0" xfId="0" applyNumberFormat="1"/>
    <xf numFmtId="3" fontId="0" fillId="0" borderId="0" xfId="0" applyNumberFormat="1"/>
    <xf numFmtId="0" fontId="0" fillId="0" borderId="0" xfId="0" applyAlignment="1">
      <alignment horizontal="left"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165" fontId="0" fillId="0" borderId="0" xfId="42" applyNumberFormat="1" applyFont="1" applyAlignment="1">
      <alignment vertical="center"/>
    </xf>
    <xf numFmtId="0" fontId="0" fillId="0" borderId="0" xfId="0" applyAlignment="1">
      <alignment vertical="center" wrapText="1"/>
    </xf>
    <xf numFmtId="0" fontId="3" fillId="0" borderId="1" xfId="2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3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6" formatCode="m/d/yy"/>
    </dxf>
    <dxf>
      <numFmt numFmtId="166" formatCode="m/d/yy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alignment horizontal="general" vertical="center" textRotation="0" wrapText="1" indent="0" justifyLastLine="0" shrinkToFit="0" readingOrder="0"/>
    </dxf>
    <dxf>
      <numFmt numFmtId="165" formatCode="0.0%"/>
    </dxf>
    <dxf>
      <numFmt numFmtId="165" formatCode="0.0%"/>
      <alignment vertical="center" textRotation="0" indent="0" justifyLastLine="0" shrinkToFit="0" readingOrder="0"/>
    </dxf>
    <dxf>
      <numFmt numFmtId="165" formatCode="0.0%"/>
    </dxf>
    <dxf>
      <numFmt numFmtId="165" formatCode="0.0%"/>
      <alignment vertical="center" textRotation="0" indent="0" justifyLastLine="0" shrinkToFit="0" readingOrder="0"/>
    </dxf>
    <dxf>
      <numFmt numFmtId="164" formatCode="0.0"/>
    </dxf>
    <dxf>
      <numFmt numFmtId="164" formatCode="0.0"/>
      <alignment vertical="center" textRotation="0" indent="0" justifyLastLine="0" shrinkToFit="0" readingOrder="0"/>
    </dxf>
    <dxf>
      <numFmt numFmtId="3" formatCode="#,##0"/>
    </dxf>
    <dxf>
      <numFmt numFmtId="3" formatCode="#,##0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0.0"/>
    </dxf>
    <dxf>
      <numFmt numFmtId="164" formatCode="0.0"/>
      <alignment vertical="center" textRotation="0" indent="0" justifyLastLine="0" shrinkToFit="0" readingOrder="0"/>
    </dxf>
    <dxf>
      <numFmt numFmtId="164" formatCode="0.0"/>
    </dxf>
    <dxf>
      <numFmt numFmtId="164" formatCode="0.0"/>
      <alignment vertical="center" textRotation="0" indent="0" justifyLastLine="0" shrinkToFit="0" readingOrder="0"/>
    </dxf>
    <dxf>
      <numFmt numFmtId="164" formatCode="0.0"/>
    </dxf>
    <dxf>
      <numFmt numFmtId="164" formatCode="0.0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2" name="Summary" displayName="Summary" ref="A8:J32" totalsRowCount="1" headerRowDxfId="30" dataDxfId="29">
  <autoFilter ref="A8:J31"/>
  <tableColumns count="10">
    <tableColumn id="1" name="Category" totalsRowLabel="Total" dataDxfId="28"/>
    <tableColumn id="2" name="Resident FTES" totalsRowFunction="sum" dataDxfId="27" totalsRowDxfId="26">
      <calculatedColumnFormula>SUMIFS(Source[ResidentFTES],Source[Category],$A9)</calculatedColumnFormula>
    </tableColumn>
    <tableColumn id="3" name="FTEF" totalsRowFunction="sum" dataDxfId="25" totalsRowDxfId="24">
      <calculatedColumnFormula>SUMIFS(Source[FTEF],Source[Category],$A9)</calculatedColumnFormula>
    </tableColumn>
    <tableColumn id="4" name="FTES/ FTEF Ratio" totalsRowFunction="custom" dataDxfId="23" totalsRowDxfId="22">
      <calculatedColumnFormula>B9/C9</calculatedColumnFormula>
      <totalsRowFormula>Summary[[#Totals],[Resident FTES]]/Summary[[#Totals],[FTEF]]</totalsRowFormula>
    </tableColumn>
    <tableColumn id="5" name="Number of Sections" totalsRowFunction="sum" dataDxfId="21">
      <calculatedColumnFormula>COUNTIF(Source[Category],$A9)</calculatedColumnFormula>
    </tableColumn>
    <tableColumn id="6" name="Total Enrollment/ Attendance" totalsRowFunction="sum" dataDxfId="20" totalsRowDxfId="19">
      <calculatedColumnFormula>SUMIFS(Source[ResidentFTES],Source[Category],$A9)</calculatedColumnFormula>
    </tableColumn>
    <tableColumn id="7" name="Average Class Size" totalsRowFunction="custom" dataDxfId="18" totalsRowDxfId="17">
      <calculatedColumnFormula>F9/E9</calculatedColumnFormula>
      <totalsRowFormula>Summary[[#Totals],[Total Enrollment/ Attendance]]/Summary[[#Totals],[Number of Sections]]</totalsRowFormula>
    </tableColumn>
    <tableColumn id="8" name="Percent of Total, by FTES" totalsRowFunction="sum" dataDxfId="16" totalsRowDxfId="15" dataCellStyle="Percent">
      <calculatedColumnFormula>Summary[[#This Row],[Resident FTES]]/Summary[[#Totals],[Resident FTES]]</calculatedColumnFormula>
    </tableColumn>
    <tableColumn id="9" name="Percent of Total, by FTEF" totalsRowFunction="sum" dataDxfId="14" totalsRowDxfId="13" dataCellStyle="Percent">
      <calculatedColumnFormula>Summary[[#This Row],[FTEF]]/Summary[[#Totals],[FTEF]]</calculatedColumnFormula>
    </tableColumn>
    <tableColumn id="10" name="Notes" dataDxfId="12"/>
  </tableColumns>
  <tableStyleInfo name="TableStyleLight8" showFirstColumn="0" showLastColumn="0" showRowStripes="1" showColumnStripes="0"/>
  <extLst>
    <ext xmlns:x14="http://schemas.microsoft.com/office/spreadsheetml/2009/9/main" uri="{504A1905-F514-4f6f-8877-14C23A59335A}">
      <x14:table altText="College Schedule Structure" altTextSummary="The following table summarizes the structure of the College's schedule, based on the Spring, Summer, and Fall 2019 semesters."/>
    </ext>
  </extLst>
</table>
</file>

<file path=xl/tables/table2.xml><?xml version="1.0" encoding="utf-8"?>
<table xmlns="http://schemas.openxmlformats.org/spreadsheetml/2006/main" id="1" name="Source" displayName="Source" ref="A1:AN7463" totalsRowShown="0" headerRowDxfId="11">
  <autoFilter ref="A1:AN7463"/>
  <tableColumns count="40">
    <tableColumn id="1" name="TermDesc"/>
    <tableColumn id="2" name="Credit_Noncredit"/>
    <tableColumn id="3" name="School"/>
    <tableColumn id="4" name="Department"/>
    <tableColumn id="5" name="CRN" dataDxfId="10"/>
    <tableColumn id="6" name="Subject" dataDxfId="9"/>
    <tableColumn id="7" name="Course" dataDxfId="8"/>
    <tableColumn id="40" name="SubjCrse" dataDxfId="7">
      <calculatedColumnFormula>CONCATENATE(Source[[#This Row],[Subject]],TRIM(Source[[#This Row],[Course]]))</calculatedColumnFormula>
    </tableColumn>
    <tableColumn id="39" name="Category" dataDxfId="6">
      <calculatedColumnFormula>VLOOKUP(Source[[#This Row],[SubjCrse]],'Courses and Categories'!$E$2:$G$1816,3,FALSE)</calculatedColumnFormula>
    </tableColumn>
    <tableColumn id="8" name="Section"/>
    <tableColumn id="9" name="Title"/>
    <tableColumn id="10" name="SessionCode"/>
    <tableColumn id="11" name="ScheduleMethod"/>
    <tableColumn id="12" name="Days"/>
    <tableColumn id="13" name="BeginTime"/>
    <tableColumn id="14" name="EndTime"/>
    <tableColumn id="15" name="Bldg"/>
    <tableColumn id="16" name="Room"/>
    <tableColumn id="17" name="Center"/>
    <tableColumn id="18" name="PartOfTerm"/>
    <tableColumn id="19" name="StartDate" dataDxfId="5"/>
    <tableColumn id="20" name="EndDate" dataDxfId="4"/>
    <tableColumn id="21" name="Instructor"/>
    <tableColumn id="22" name="AccountingMethod"/>
    <tableColumn id="23" name="Census Enrollment"/>
    <tableColumn id="24" name="Final Enrollment"/>
    <tableColumn id="25" name="Capacity"/>
    <tableColumn id="26" name="FillRate"/>
    <tableColumn id="27" name="CrosslistID"/>
    <tableColumn id="41" name="Section Count Adjust" dataDxfId="3">
      <calculatedColumnFormula>IF(ISBLANK(Source[[#This Row],[CrosslistID]]),1,1/COUNTIFS(Source[CrosslistID],Source[[#This Row],[CrosslistID]],Source[TermDesc],Source[[#This Row],[TermDesc]]))</calculatedColumnFormula>
    </tableColumn>
    <tableColumn id="28" name="XLSTEnrollment"/>
    <tableColumn id="29" name="XLSTCapacity"/>
    <tableColumn id="30" name="XLSTFillRate"/>
    <tableColumn id="31" name="OverallFillRate"/>
    <tableColumn id="34" name="ResidentFTES"/>
    <tableColumn id="35" name="TotalFTES"/>
    <tableColumn id="36" name="FTEF"/>
    <tableColumn id="44" name="NC XLST FTES" dataDxfId="2">
      <calculatedColumnFormula>IF(Source[[#This Row],[Credit_Noncredit]]="Noncredit",IF(ISBLANK(Source[[#This Row],[CrosslistID]]),Source[[#This Row],[TotalFTES]],SUMIFS(Source[TotalFTES],Source[CrosslistID],Source[[#This Row],[CrosslistID]],Source[TermDesc],Source[[#This Row],[TermDesc]])),0)</calculatedColumnFormula>
    </tableColumn>
    <tableColumn id="42" name="Noncredit Avg. Attendance" dataDxfId="1">
      <calculatedColumnFormula>IF(AND(Source[[#This Row],[Credit_Noncredit]]="Noncredit",Source[[#This Row],[FTEF]]&gt;0),Source[[#This Row],[NC XLST FTES]]*525/(437.5*Source[[#This Row],[FTEF]]),0)</calculatedColumnFormula>
    </tableColumn>
    <tableColumn id="45" name="Enrollment Summary" dataDxfId="0">
      <calculatedColumnFormula>IF(Source[[#This Row],[Credit_Noncredit]]="Credit",Source[[#This Row],[Census Enrollment]],Source[[#This Row],[Noncredit Avg. Attendance]])</calculatedColumnFormula>
    </tableColumn>
  </tableColumns>
  <tableStyleInfo name="TableStyleLight8" showFirstColumn="0" showLastColumn="0" showRowStripes="1" showColumnStripes="0"/>
  <extLst>
    <ext xmlns:x14="http://schemas.microsoft.com/office/spreadsheetml/2009/9/main" uri="{504A1905-F514-4f6f-8877-14C23A59335A}">
      <x14:table altText="Source Data" altTextSummary="Table that contains source data for table on Summary worksheet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8"/>
  <sheetViews>
    <sheetView tabSelected="1" zoomScale="144" workbookViewId="0">
      <selection activeCell="A8" sqref="A8:J32"/>
    </sheetView>
  </sheetViews>
  <sheetFormatPr defaultColWidth="11" defaultRowHeight="15.75" x14ac:dyDescent="0.25"/>
  <cols>
    <col min="1" max="1" width="29" customWidth="1"/>
    <col min="2" max="2" width="14.625" customWidth="1"/>
    <col min="4" max="5" width="12.375" customWidth="1"/>
    <col min="6" max="6" width="17.5" customWidth="1"/>
    <col min="7" max="7" width="14.125" customWidth="1"/>
    <col min="8" max="8" width="14.625" customWidth="1"/>
    <col min="9" max="9" width="14.875" customWidth="1"/>
    <col min="10" max="10" width="37.875" customWidth="1"/>
  </cols>
  <sheetData>
    <row r="1" spans="1:10" ht="20.25" thickBot="1" x14ac:dyDescent="0.35">
      <c r="A1" s="17" t="s">
        <v>5817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ht="16.5" thickTop="1" x14ac:dyDescent="0.25"/>
    <row r="3" spans="1:10" x14ac:dyDescent="0.25">
      <c r="A3" t="s">
        <v>5808</v>
      </c>
    </row>
    <row r="4" spans="1:10" x14ac:dyDescent="0.25">
      <c r="A4" t="s">
        <v>5811</v>
      </c>
    </row>
    <row r="5" spans="1:10" x14ac:dyDescent="0.25">
      <c r="A5" t="s">
        <v>5812</v>
      </c>
    </row>
    <row r="8" spans="1:10" ht="31.5" x14ac:dyDescent="0.25">
      <c r="A8" s="5" t="s">
        <v>5769</v>
      </c>
      <c r="B8" s="5" t="s">
        <v>5774</v>
      </c>
      <c r="C8" s="5" t="s">
        <v>31</v>
      </c>
      <c r="D8" s="5" t="s">
        <v>5806</v>
      </c>
      <c r="E8" s="5" t="s">
        <v>5771</v>
      </c>
      <c r="F8" s="5" t="s">
        <v>5805</v>
      </c>
      <c r="G8" s="5" t="s">
        <v>5772</v>
      </c>
      <c r="H8" s="5" t="s">
        <v>5784</v>
      </c>
      <c r="I8" s="5" t="s">
        <v>5785</v>
      </c>
      <c r="J8" s="5" t="s">
        <v>5796</v>
      </c>
    </row>
    <row r="9" spans="1:10" x14ac:dyDescent="0.25">
      <c r="A9" s="11" t="s">
        <v>5801</v>
      </c>
      <c r="B9" s="12">
        <f>SUMIFS(Source[ResidentFTES],Source[Category],$A9)</f>
        <v>7945.5760000000164</v>
      </c>
      <c r="C9" s="12">
        <f>SUMIFS(Source[FTEF],Source[Category],$A9)</f>
        <v>533.11809999999434</v>
      </c>
      <c r="D9" s="12">
        <f t="shared" ref="D9:D19" si="0">B9/C9</f>
        <v>14.903969683265492</v>
      </c>
      <c r="E9" s="13">
        <f>SUMIFS(Source[Section Count Adjust],Source[Category],$A9)</f>
        <v>2165.0000000000009</v>
      </c>
      <c r="F9" s="14">
        <f>SUMIFS(Source[Enrollment Summary],Source[Category],$A9)</f>
        <v>71148</v>
      </c>
      <c r="G9" s="12">
        <f t="shared" ref="G9:G19" si="1">F9/E9</f>
        <v>32.862817551963033</v>
      </c>
      <c r="H9" s="15">
        <f>Summary[[#This Row],[Resident FTES]]/Summary[[#Totals],[Resident FTES]]</f>
        <v>0.37485469241592606</v>
      </c>
      <c r="I9" s="15">
        <f>Summary[[#This Row],[FTEF]]/Summary[[#Totals],[FTEF]]</f>
        <v>0.35636198517434525</v>
      </c>
      <c r="J9" s="16"/>
    </row>
    <row r="10" spans="1:10" x14ac:dyDescent="0.25">
      <c r="A10" s="11" t="s">
        <v>5773</v>
      </c>
      <c r="B10" s="12">
        <f>SUMIFS(Source[ResidentFTES],Source[Category],$A10)</f>
        <v>3615.8319999999962</v>
      </c>
      <c r="C10" s="12">
        <f>SUMIFS(Source[FTEF],Source[Category],$A10)</f>
        <v>300.28659999999701</v>
      </c>
      <c r="D10" s="12">
        <f t="shared" si="0"/>
        <v>12.041269906815796</v>
      </c>
      <c r="E10" s="13">
        <f>SUMIFS(Source[Section Count Adjust],Source[Category],$A10)</f>
        <v>1319</v>
      </c>
      <c r="F10" s="14">
        <f>SUMIFS(Source[Enrollment Summary],Source[Category],$A10)</f>
        <v>33897</v>
      </c>
      <c r="G10" s="12">
        <f t="shared" si="1"/>
        <v>25.699014404852161</v>
      </c>
      <c r="H10" s="15">
        <f>Summary[[#This Row],[Resident FTES]]/Summary[[#Totals],[Resident FTES]]</f>
        <v>0.17058695205830998</v>
      </c>
      <c r="I10" s="15">
        <f>Summary[[#This Row],[FTEF]]/Summary[[#Totals],[FTEF]]</f>
        <v>0.20072612221805</v>
      </c>
      <c r="J10" s="16"/>
    </row>
    <row r="11" spans="1:10" x14ac:dyDescent="0.25">
      <c r="A11" s="11" t="s">
        <v>5802</v>
      </c>
      <c r="B11" s="12">
        <f>SUMIFS(Source[ResidentFTES],Source[Category],$A11)</f>
        <v>913.16300000000081</v>
      </c>
      <c r="C11" s="12">
        <f>SUMIFS(Source[FTEF],Source[Category],$A11)</f>
        <v>62.289500000000189</v>
      </c>
      <c r="D11" s="12">
        <f t="shared" si="0"/>
        <v>14.659982822144952</v>
      </c>
      <c r="E11" s="13">
        <f>SUMIFS(Source[Section Count Adjust],Source[Category],$A11)</f>
        <v>280.00000000000011</v>
      </c>
      <c r="F11" s="14">
        <f>SUMIFS(Source[Enrollment Summary],Source[Category],$A11)</f>
        <v>8711</v>
      </c>
      <c r="G11" s="12">
        <f t="shared" si="1"/>
        <v>31.110714285714273</v>
      </c>
      <c r="H11" s="15">
        <f>Summary[[#This Row],[Resident FTES]]/Summary[[#Totals],[Resident FTES]]</f>
        <v>4.3081009544255047E-2</v>
      </c>
      <c r="I11" s="15">
        <f>Summary[[#This Row],[FTEF]]/Summary[[#Totals],[FTEF]]</f>
        <v>4.163732177826579E-2</v>
      </c>
      <c r="J11" s="16"/>
    </row>
    <row r="12" spans="1:10" x14ac:dyDescent="0.25">
      <c r="A12" s="11" t="s">
        <v>5800</v>
      </c>
      <c r="B12" s="12">
        <f>SUMIFS(Source[ResidentFTES],Source[Category],$A12)</f>
        <v>817.03400000000011</v>
      </c>
      <c r="C12" s="12">
        <f>SUMIFS(Source[FTEF],Source[Category],$A12)</f>
        <v>113.61440000000007</v>
      </c>
      <c r="D12" s="12">
        <f t="shared" si="0"/>
        <v>7.1912891323634991</v>
      </c>
      <c r="E12" s="13">
        <f>SUMIFS(Source[Section Count Adjust],Source[Category],$A12)</f>
        <v>271</v>
      </c>
      <c r="F12" s="14">
        <f>SUMIFS(Source[Enrollment Summary],Source[Category],$A12)</f>
        <v>5194</v>
      </c>
      <c r="G12" s="12">
        <f t="shared" si="1"/>
        <v>19.166051660516604</v>
      </c>
      <c r="H12" s="15">
        <f>Summary[[#This Row],[Resident FTES]]/Summary[[#Totals],[Resident FTES]]</f>
        <v>3.8545856054155558E-2</v>
      </c>
      <c r="I12" s="15">
        <f>Summary[[#This Row],[FTEF]]/Summary[[#Totals],[FTEF]]</f>
        <v>7.5945373320456741E-2</v>
      </c>
      <c r="J12" s="16"/>
    </row>
    <row r="13" spans="1:10" x14ac:dyDescent="0.25">
      <c r="A13" s="11" t="s">
        <v>5793</v>
      </c>
      <c r="B13" s="12">
        <f>SUMIFS(Source[ResidentFTES],Source[Category],$A13)</f>
        <v>719.30799999999954</v>
      </c>
      <c r="C13" s="12">
        <f>SUMIFS(Source[FTEF],Source[Category],$A13)</f>
        <v>60.539500000000018</v>
      </c>
      <c r="D13" s="12">
        <f t="shared" si="0"/>
        <v>11.881631001247108</v>
      </c>
      <c r="E13" s="13">
        <f>SUMIFS(Source[Section Count Adjust],Source[Category],$A13)</f>
        <v>255</v>
      </c>
      <c r="F13" s="14">
        <f>SUMIFS(Source[Enrollment Summary],Source[Category],$A13)</f>
        <v>7307</v>
      </c>
      <c r="G13" s="12">
        <f t="shared" si="1"/>
        <v>28.654901960784315</v>
      </c>
      <c r="H13" s="15">
        <f>Summary[[#This Row],[Resident FTES]]/Summary[[#Totals],[Resident FTES]]</f>
        <v>3.3935359638157664E-2</v>
      </c>
      <c r="I13" s="15">
        <f>Summary[[#This Row],[FTEF]]/Summary[[#Totals],[FTEF]]</f>
        <v>4.0467536933115777E-2</v>
      </c>
      <c r="J13" s="16"/>
    </row>
    <row r="14" spans="1:10" x14ac:dyDescent="0.25">
      <c r="A14" s="11" t="s">
        <v>5797</v>
      </c>
      <c r="B14" s="12">
        <f>SUMIFS(Source[ResidentFTES],Source[Category],$A14)</f>
        <v>577.80699999999956</v>
      </c>
      <c r="C14" s="12">
        <f>SUMIFS(Source[FTEF],Source[Category],$A14)</f>
        <v>40.201500000000244</v>
      </c>
      <c r="D14" s="12">
        <f t="shared" si="0"/>
        <v>14.372772160242679</v>
      </c>
      <c r="E14" s="13">
        <f>SUMIFS(Source[Section Count Adjust],Source[Category],$A14)</f>
        <v>377</v>
      </c>
      <c r="F14" s="14">
        <f>SUMIFS(Source[Enrollment Summary],Source[Category],$A14)</f>
        <v>11639</v>
      </c>
      <c r="G14" s="12">
        <f t="shared" si="1"/>
        <v>30.872679045092838</v>
      </c>
      <c r="H14" s="15">
        <f>Summary[[#This Row],[Resident FTES]]/Summary[[#Totals],[Resident FTES]]</f>
        <v>2.725965559460615E-2</v>
      </c>
      <c r="I14" s="15">
        <f>Summary[[#This Row],[FTEF]]/Summary[[#Totals],[FTEF]]</f>
        <v>2.6872631687025219E-2</v>
      </c>
      <c r="J14" s="16"/>
    </row>
    <row r="15" spans="1:10" x14ac:dyDescent="0.25">
      <c r="A15" s="11" t="s">
        <v>5791</v>
      </c>
      <c r="B15" s="12">
        <f>SUMIFS(Source[ResidentFTES],Source[Category],$A15)</f>
        <v>679.44800000000021</v>
      </c>
      <c r="C15" s="12">
        <f>SUMIFS(Source[FTEF],Source[Category],$A15)</f>
        <v>55.255900000000132</v>
      </c>
      <c r="D15" s="12">
        <f t="shared" si="0"/>
        <v>12.296388258991321</v>
      </c>
      <c r="E15" s="13">
        <f>SUMIFS(Source[Section Count Adjust],Source[Category],$A15)</f>
        <v>203.99999999999983</v>
      </c>
      <c r="F15" s="14">
        <f>SUMIFS(Source[Enrollment Summary],Source[Category],$A15)</f>
        <v>4729</v>
      </c>
      <c r="G15" s="12">
        <f t="shared" si="1"/>
        <v>23.181372549019628</v>
      </c>
      <c r="H15" s="15">
        <f>Summary[[#This Row],[Resident FTES]]/Summary[[#Totals],[Resident FTES]]</f>
        <v>3.2054853046854709E-2</v>
      </c>
      <c r="I15" s="15">
        <f>Summary[[#This Row],[FTEF]]/Summary[[#Totals],[FTEF]]</f>
        <v>3.6935722528639262E-2</v>
      </c>
      <c r="J15" s="16"/>
    </row>
    <row r="16" spans="1:10" x14ac:dyDescent="0.25">
      <c r="A16" s="11" t="s">
        <v>5799</v>
      </c>
      <c r="B16" s="12">
        <f>SUMIFS(Source[ResidentFTES],Source[Category],$A16)</f>
        <v>136.625</v>
      </c>
      <c r="C16" s="12">
        <f>SUMIFS(Source[FTEF],Source[Category],$A16)</f>
        <v>14.097500000000002</v>
      </c>
      <c r="D16" s="12">
        <f t="shared" si="0"/>
        <v>9.6914346515339584</v>
      </c>
      <c r="E16" s="13">
        <f>SUMIFS(Source[Section Count Adjust],Source[Category],$A16)</f>
        <v>29</v>
      </c>
      <c r="F16" s="14">
        <f>SUMIFS(Source[Enrollment Summary],Source[Category],$A16)</f>
        <v>833</v>
      </c>
      <c r="G16" s="12">
        <f t="shared" si="1"/>
        <v>28.724137931034484</v>
      </c>
      <c r="H16" s="15">
        <f>Summary[[#This Row],[Resident FTES]]/Summary[[#Totals],[Resident FTES]]</f>
        <v>6.4456651539581003E-3</v>
      </c>
      <c r="I16" s="15">
        <f>Summary[[#This Row],[FTEF]]/Summary[[#Totals],[FTEF]]</f>
        <v>9.4234524882861534E-3</v>
      </c>
      <c r="J16" s="16"/>
    </row>
    <row r="17" spans="1:10" x14ac:dyDescent="0.25">
      <c r="A17" s="11" t="s">
        <v>5777</v>
      </c>
      <c r="B17" s="12">
        <f>SUMIFS(Source[ResidentFTES],Source[Category],$A17)</f>
        <v>10.115</v>
      </c>
      <c r="C17" s="12">
        <f>SUMIFS(Source[FTEF],Source[Category],$A17)</f>
        <v>2.1421000000000001</v>
      </c>
      <c r="D17" s="12">
        <f t="shared" si="0"/>
        <v>4.7220017739601321</v>
      </c>
      <c r="E17" s="13">
        <f>SUMIFS(Source[Section Count Adjust],Source[Category],$A17)</f>
        <v>6</v>
      </c>
      <c r="F17" s="14">
        <f>SUMIFS(Source[Enrollment Summary],Source[Category],$A17)</f>
        <v>195</v>
      </c>
      <c r="G17" s="12">
        <f t="shared" si="1"/>
        <v>32.5</v>
      </c>
      <c r="H17" s="15">
        <f>Summary[[#This Row],[Resident FTES]]/Summary[[#Totals],[Resident FTES]]</f>
        <v>4.7720331588132619E-4</v>
      </c>
      <c r="I17" s="15">
        <f>Summary[[#This Row],[FTEF]]/Summary[[#Totals],[FTEF]]</f>
        <v>1.4318834953117763E-3</v>
      </c>
      <c r="J17" s="16"/>
    </row>
    <row r="18" spans="1:10" x14ac:dyDescent="0.25">
      <c r="A18" s="11" t="s">
        <v>5794</v>
      </c>
      <c r="B18" s="12">
        <f>SUMIFS(Source[ResidentFTES],Source[Category],$A18)</f>
        <v>14.598999999999995</v>
      </c>
      <c r="C18" s="12">
        <f>SUMIFS(Source[FTEF],Source[Category],$A18)</f>
        <v>1.5441</v>
      </c>
      <c r="D18" s="12">
        <f t="shared" si="0"/>
        <v>9.454698529887958</v>
      </c>
      <c r="E18" s="13">
        <f>SUMIFS(Source[Section Count Adjust],Source[Category],$A18)</f>
        <v>27</v>
      </c>
      <c r="F18" s="14">
        <f>SUMIFS(Source[Enrollment Summary],Source[Category],$A18)</f>
        <v>596</v>
      </c>
      <c r="G18" s="12">
        <f t="shared" si="1"/>
        <v>22.074074074074073</v>
      </c>
      <c r="H18" s="15">
        <f>Summary[[#This Row],[Resident FTES]]/Summary[[#Totals],[Resident FTES]]</f>
        <v>6.8874851295615204E-4</v>
      </c>
      <c r="I18" s="15">
        <f>Summary[[#This Row],[FTEF]]/Summary[[#Totals],[FTEF]]</f>
        <v>1.0321513025119806E-3</v>
      </c>
      <c r="J18" s="16"/>
    </row>
    <row r="19" spans="1:10" x14ac:dyDescent="0.25">
      <c r="A19" s="11" t="s">
        <v>5788</v>
      </c>
      <c r="B19" s="12">
        <f>SUMIFS(Source[ResidentFTES],Source[Category],$A19)</f>
        <v>30.097000000000001</v>
      </c>
      <c r="C19" s="12">
        <f>SUMIFS(Source[FTEF],Source[Category],$A19)</f>
        <v>3.3683999999999998</v>
      </c>
      <c r="D19" s="12">
        <f t="shared" si="0"/>
        <v>8.9351027193919972</v>
      </c>
      <c r="E19" s="13">
        <f>SUMIFS(Source[Section Count Adjust],Source[Category],$A19)</f>
        <v>36</v>
      </c>
      <c r="F19" s="14">
        <f>SUMIFS(Source[Enrollment Summary],Source[Category],$A19)</f>
        <v>769</v>
      </c>
      <c r="G19" s="12">
        <f t="shared" si="1"/>
        <v>21.361111111111111</v>
      </c>
      <c r="H19" s="15">
        <f>Summary[[#This Row],[Resident FTES]]/Summary[[#Totals],[Resident FTES]]</f>
        <v>1.4199098564587518E-3</v>
      </c>
      <c r="I19" s="15">
        <f>Summary[[#This Row],[FTEF]]/Summary[[#Totals],[FTEF]]</f>
        <v>2.2516018699445342E-3</v>
      </c>
      <c r="J19" s="16"/>
    </row>
    <row r="20" spans="1:10" x14ac:dyDescent="0.25">
      <c r="A20" s="11"/>
      <c r="B20" s="12"/>
      <c r="C20" s="12"/>
      <c r="D20" s="12"/>
      <c r="E20" s="13"/>
      <c r="F20" s="14"/>
      <c r="G20" s="12"/>
      <c r="H20" s="15"/>
      <c r="I20" s="15"/>
      <c r="J20" s="16"/>
    </row>
    <row r="21" spans="1:10" ht="47.25" x14ac:dyDescent="0.25">
      <c r="A21" s="11" t="s">
        <v>5779</v>
      </c>
      <c r="B21" s="12">
        <f>SUMIFS(Source[ResidentFTES],Source[Category],$A21)</f>
        <v>508.8189999999999</v>
      </c>
      <c r="C21" s="12"/>
      <c r="D21" s="12"/>
      <c r="E21" s="13">
        <f>SUMIFS(Source[Section Count Adjust],Source[Category],$A21)</f>
        <v>53</v>
      </c>
      <c r="F21" s="14">
        <f>SUMIFS(Source[Enrollment Summary],Source[Category],$A21)</f>
        <v>1348</v>
      </c>
      <c r="G21" s="12">
        <f>F21/E21</f>
        <v>25.433962264150942</v>
      </c>
      <c r="H21" s="15">
        <f>Summary[[#This Row],[Resident FTES]]/Summary[[#Totals],[Resident FTES]]</f>
        <v>2.4004954422483484E-2</v>
      </c>
      <c r="I21" s="15">
        <f>Summary[[#This Row],[FTEF]]/Summary[[#Totals],[FTEF]]</f>
        <v>0</v>
      </c>
      <c r="J21" s="16" t="s">
        <v>5807</v>
      </c>
    </row>
    <row r="22" spans="1:10" x14ac:dyDescent="0.25">
      <c r="A22" s="11"/>
      <c r="B22" s="12"/>
      <c r="C22" s="12"/>
      <c r="D22" s="12"/>
      <c r="E22" s="13"/>
      <c r="F22" s="14"/>
      <c r="G22" s="12"/>
      <c r="H22" s="15"/>
      <c r="I22" s="15"/>
      <c r="J22" s="16"/>
    </row>
    <row r="23" spans="1:10" x14ac:dyDescent="0.25">
      <c r="A23" s="11" t="s">
        <v>5778</v>
      </c>
      <c r="B23" s="12">
        <f>SUMIFS(Source[ResidentFTES],Source[Category],$A23)</f>
        <v>3193.424999999997</v>
      </c>
      <c r="C23" s="12">
        <f>SUMIFS(Source[FTEF],Source[Category],$A23)</f>
        <v>175.50870000000026</v>
      </c>
      <c r="D23" s="12">
        <f t="shared" ref="D23:D31" si="2">B23/C23</f>
        <v>18.195251859309494</v>
      </c>
      <c r="E23" s="13">
        <f>SUMIFS(Source[Section Count Adjust],Source[Category],$A23)</f>
        <v>637</v>
      </c>
      <c r="F23" s="14">
        <f>SUMIFS(Source[Enrollment Summary],Source[Category],$A23)</f>
        <v>14184.315979941164</v>
      </c>
      <c r="G23" s="12">
        <f t="shared" ref="G23:G29" si="3">F23/E23</f>
        <v>22.267372025025374</v>
      </c>
      <c r="H23" s="15">
        <f>Summary[[#This Row],[Resident FTES]]/Summary[[#Totals],[Resident FTES]]</f>
        <v>0.15065872456928547</v>
      </c>
      <c r="I23" s="15">
        <f>Summary[[#This Row],[FTEF]]/Summary[[#Totals],[FTEF]]</f>
        <v>0.11731852425826353</v>
      </c>
      <c r="J23" s="16"/>
    </row>
    <row r="24" spans="1:10" x14ac:dyDescent="0.25">
      <c r="A24" s="11" t="s">
        <v>5790</v>
      </c>
      <c r="B24" s="12">
        <f>SUMIFS(Source[ResidentFTES],Source[Category],$A24)</f>
        <v>739.745</v>
      </c>
      <c r="C24" s="12">
        <f>SUMIFS(Source[FTEF],Source[Category],$A24)</f>
        <v>47.000000000000128</v>
      </c>
      <c r="D24" s="12">
        <f t="shared" si="2"/>
        <v>15.739255319148894</v>
      </c>
      <c r="E24" s="13">
        <f>SUMIFS(Source[Section Count Adjust],Source[Category],$A24)</f>
        <v>237</v>
      </c>
      <c r="F24" s="14">
        <f>SUMIFS(Source[Enrollment Summary],Source[Category],$A24)</f>
        <v>4448.3699999999963</v>
      </c>
      <c r="G24" s="12">
        <f t="shared" si="3"/>
        <v>18.76949367088606</v>
      </c>
      <c r="H24" s="15">
        <f>Summary[[#This Row],[Resident FTES]]/Summary[[#Totals],[Resident FTES]]</f>
        <v>3.4899532071837033E-2</v>
      </c>
      <c r="I24" s="15">
        <f>Summary[[#This Row],[FTEF]]/Summary[[#Totals],[FTEF]]</f>
        <v>3.1417078698311778E-2</v>
      </c>
      <c r="J24" s="16"/>
    </row>
    <row r="25" spans="1:10" x14ac:dyDescent="0.25">
      <c r="A25" s="11" t="s">
        <v>5775</v>
      </c>
      <c r="B25" s="12">
        <f>SUMIFS(Source[ResidentFTES],Source[Category],$A25)</f>
        <v>463.41800000000012</v>
      </c>
      <c r="C25" s="12">
        <f>SUMIFS(Source[FTEF],Source[Category],$A25)</f>
        <v>38.634400000000092</v>
      </c>
      <c r="D25" s="12">
        <f t="shared" si="2"/>
        <v>11.994957861387753</v>
      </c>
      <c r="E25" s="13">
        <f>SUMIFS(Source[Section Count Adjust],Source[Category],$A25)</f>
        <v>238.00000000000009</v>
      </c>
      <c r="F25" s="14">
        <f>SUMIFS(Source[Enrollment Summary],Source[Category],$A25)</f>
        <v>4340.4442634122925</v>
      </c>
      <c r="G25" s="12">
        <f t="shared" si="3"/>
        <v>18.237160770639878</v>
      </c>
      <c r="H25" s="15">
        <f>Summary[[#This Row],[Resident FTES]]/Summary[[#Totals],[Resident FTES]]</f>
        <v>2.1863035713207361E-2</v>
      </c>
      <c r="I25" s="15">
        <f>Summary[[#This Row],[FTEF]]/Summary[[#Totals],[FTEF]]</f>
        <v>2.5825106069405451E-2</v>
      </c>
      <c r="J25" s="16"/>
    </row>
    <row r="26" spans="1:10" x14ac:dyDescent="0.25">
      <c r="A26" s="11" t="s">
        <v>5787</v>
      </c>
      <c r="B26" s="12">
        <f>SUMIFS(Source[ResidentFTES],Source[Category],$A26)</f>
        <v>240.29400000000007</v>
      </c>
      <c r="C26" s="12">
        <f>SUMIFS(Source[FTEF],Source[Category],$A26)</f>
        <v>14.722700000000012</v>
      </c>
      <c r="D26" s="12">
        <f t="shared" si="2"/>
        <v>16.321326930522247</v>
      </c>
      <c r="E26" s="13">
        <f>SUMIFS(Source[Section Count Adjust],Source[Category],$A26)</f>
        <v>121</v>
      </c>
      <c r="F26" s="14">
        <f>SUMIFS(Source[Enrollment Summary],Source[Category],$A26)</f>
        <v>2253.7686310260387</v>
      </c>
      <c r="G26" s="12">
        <f t="shared" si="3"/>
        <v>18.626187033273048</v>
      </c>
      <c r="H26" s="15">
        <f>Summary[[#This Row],[Resident FTES]]/Summary[[#Totals],[Resident FTES]]</f>
        <v>1.1336539158318084E-2</v>
      </c>
      <c r="I26" s="15">
        <f>Summary[[#This Row],[FTEF]]/Summary[[#Totals],[FTEF]]</f>
        <v>9.8413664798219988E-3</v>
      </c>
      <c r="J26" s="16"/>
    </row>
    <row r="27" spans="1:10" x14ac:dyDescent="0.25">
      <c r="A27" s="11" t="s">
        <v>5776</v>
      </c>
      <c r="B27" s="12">
        <f>SUMIFS(Source[ResidentFTES],Source[Category],$A27)</f>
        <v>208.46399999999988</v>
      </c>
      <c r="C27" s="12">
        <f>SUMIFS(Source[FTEF],Source[Category],$A27)</f>
        <v>15.334899999999989</v>
      </c>
      <c r="D27" s="12">
        <f t="shared" si="2"/>
        <v>13.594089299571568</v>
      </c>
      <c r="E27" s="13">
        <f>SUMIFS(Source[Section Count Adjust],Source[Category],$A27)</f>
        <v>99</v>
      </c>
      <c r="F27" s="14">
        <f>SUMIFS(Source[Enrollment Summary],Source[Category],$A27)</f>
        <v>1511.839823881116</v>
      </c>
      <c r="G27" s="12">
        <f t="shared" si="3"/>
        <v>15.271109332132484</v>
      </c>
      <c r="H27" s="15">
        <f>Summary[[#This Row],[Resident FTES]]/Summary[[#Totals],[Resident FTES]]</f>
        <v>9.8348701969238478E-3</v>
      </c>
      <c r="I27" s="15">
        <f>Summary[[#This Row],[FTEF]]/Summary[[#Totals],[FTEF]]</f>
        <v>1.0250590641079567E-2</v>
      </c>
      <c r="J27" s="16"/>
    </row>
    <row r="28" spans="1:10" x14ac:dyDescent="0.25">
      <c r="A28" s="11" t="s">
        <v>5789</v>
      </c>
      <c r="B28" s="12">
        <f>SUMIFS(Source[ResidentFTES],Source[Category],$A28)</f>
        <v>213.09000000000003</v>
      </c>
      <c r="C28" s="12">
        <f>SUMIFS(Source[FTEF],Source[Category],$A28)</f>
        <v>11.313399999999993</v>
      </c>
      <c r="D28" s="12">
        <f t="shared" si="2"/>
        <v>18.835186592889862</v>
      </c>
      <c r="E28" s="13">
        <f>SUMIFS(Source[Section Count Adjust],Source[Category],$A28)</f>
        <v>159</v>
      </c>
      <c r="F28" s="14">
        <f>SUMIFS(Source[Enrollment Summary],Source[Category],$A28)</f>
        <v>3741.1804878032904</v>
      </c>
      <c r="G28" s="12">
        <f t="shared" si="3"/>
        <v>23.529437030209372</v>
      </c>
      <c r="H28" s="15">
        <f>Summary[[#This Row],[Resident FTES]]/Summary[[#Totals],[Resident FTES]]</f>
        <v>1.0053114639757964E-2</v>
      </c>
      <c r="I28" s="15">
        <f>Summary[[#This Row],[FTEF]]/Summary[[#Totals],[FTEF]]</f>
        <v>7.5624250669250916E-3</v>
      </c>
      <c r="J28" s="16"/>
    </row>
    <row r="29" spans="1:10" x14ac:dyDescent="0.25">
      <c r="A29" s="11" t="s">
        <v>5795</v>
      </c>
      <c r="B29" s="12">
        <f>SUMIFS(Source[ResidentFTES],Source[Category],$A29)</f>
        <v>118.598</v>
      </c>
      <c r="C29" s="12">
        <f>SUMIFS(Source[FTEF],Source[Category],$A29)</f>
        <v>2.5705</v>
      </c>
      <c r="D29" s="12">
        <f t="shared" si="2"/>
        <v>46.138105426959733</v>
      </c>
      <c r="E29" s="13">
        <f>SUMIFS(Source[Section Count Adjust],Source[Category],$A29)</f>
        <v>6</v>
      </c>
      <c r="F29" s="14">
        <f>SUMIFS(Source[Enrollment Summary],Source[Category],$A29)</f>
        <v>118.4171208768765</v>
      </c>
      <c r="G29" s="12">
        <f t="shared" si="3"/>
        <v>19.73618681281275</v>
      </c>
      <c r="H29" s="15">
        <f>Summary[[#This Row],[Resident FTES]]/Summary[[#Totals],[Resident FTES]]</f>
        <v>5.5951911870384102E-3</v>
      </c>
      <c r="I29" s="15">
        <f>Summary[[#This Row],[FTEF]]/Summary[[#Totals],[FTEF]]</f>
        <v>1.7182468254044725E-3</v>
      </c>
      <c r="J29" s="16"/>
    </row>
    <row r="30" spans="1:10" ht="31.5" x14ac:dyDescent="0.25">
      <c r="A30" s="11" t="s">
        <v>5798</v>
      </c>
      <c r="B30" s="12"/>
      <c r="C30" s="12">
        <f>SUMIFS(Source[FTEF],Source[Category],$A30)</f>
        <v>2.3246000000000002</v>
      </c>
      <c r="D30" s="12">
        <f t="shared" si="2"/>
        <v>0</v>
      </c>
      <c r="E30" s="13">
        <f>SUMIFS(Source[Section Count Adjust],Source[Category],$A30)</f>
        <v>14</v>
      </c>
      <c r="F30" s="14"/>
      <c r="G30" s="12"/>
      <c r="H30" s="15"/>
      <c r="I30" s="15">
        <f>Summary[[#This Row],[FTEF]]/Summary[[#Totals],[FTEF]]</f>
        <v>1.5538753434488376E-3</v>
      </c>
      <c r="J30" s="16" t="s">
        <v>5809</v>
      </c>
    </row>
    <row r="31" spans="1:10" x14ac:dyDescent="0.25">
      <c r="A31" s="11" t="s">
        <v>5792</v>
      </c>
      <c r="B31" s="12">
        <f>SUMIFS(Source[ResidentFTES],Source[Category],$A31)</f>
        <v>50.958999999999982</v>
      </c>
      <c r="C31" s="12">
        <f>SUMIFS(Source[FTEF],Source[Category],$A31)</f>
        <v>2.1348000000000007</v>
      </c>
      <c r="D31" s="12">
        <f t="shared" si="2"/>
        <v>23.870620198613437</v>
      </c>
      <c r="E31" s="13">
        <f>SUMIFS(Source[Section Count Adjust],Source[Category],$A31)</f>
        <v>28</v>
      </c>
      <c r="F31" s="14">
        <f>SUMIFS(Source[Enrollment Summary],Source[Category],$A31)</f>
        <v>809.7956934306568</v>
      </c>
      <c r="G31" s="12">
        <f>F31/E31</f>
        <v>28.921274765380598</v>
      </c>
      <c r="H31" s="15">
        <f>Summary[[#This Row],[Resident FTES]]/Summary[[#Totals],[Resident FTES]]</f>
        <v>2.4041328496289165E-3</v>
      </c>
      <c r="I31" s="15">
        <f>Summary[[#This Row],[FTEF]]/Summary[[#Totals],[FTEF]]</f>
        <v>1.4270038213862943E-3</v>
      </c>
      <c r="J31" s="16"/>
    </row>
    <row r="32" spans="1:10" x14ac:dyDescent="0.25">
      <c r="A32" t="s">
        <v>5786</v>
      </c>
      <c r="B32" s="7">
        <f>SUBTOTAL(109,Summary[Resident FTES])</f>
        <v>21196.416000000008</v>
      </c>
      <c r="C32" s="7">
        <f>SUBTOTAL(109,Summary[FTEF])</f>
        <v>1496.0015999999932</v>
      </c>
      <c r="D32" s="7">
        <f>Summary[[#Totals],[Resident FTES]]/Summary[[#Totals],[FTEF]]</f>
        <v>14.168712119024541</v>
      </c>
      <c r="E32">
        <f>SUBTOTAL(109,Summary[Number of Sections])</f>
        <v>6561.0000000000009</v>
      </c>
      <c r="F32" s="10">
        <f>SUBTOTAL(109,Summary[Total Enrollment/ Attendance])</f>
        <v>177774.13200037144</v>
      </c>
      <c r="G32" s="7">
        <f>Summary[[#Totals],[Total Enrollment/ Attendance]]/Summary[[#Totals],[Number of Sections]]</f>
        <v>27.095584819443896</v>
      </c>
      <c r="H32" s="9">
        <f>SUBTOTAL(109,Summary[Percent of Total, by FTES])</f>
        <v>1.0000000000000002</v>
      </c>
      <c r="I32" s="9">
        <f>SUBTOTAL(109,Summary[Percent of Total, by FTEF])</f>
        <v>0.99999999999999944</v>
      </c>
    </row>
    <row r="34" spans="1:7" x14ac:dyDescent="0.25">
      <c r="A34" s="2" t="s">
        <v>5810</v>
      </c>
      <c r="B34" s="7"/>
    </row>
    <row r="35" spans="1:7" x14ac:dyDescent="0.25">
      <c r="A35" t="s">
        <v>5813</v>
      </c>
    </row>
    <row r="36" spans="1:7" x14ac:dyDescent="0.25">
      <c r="A36" t="s">
        <v>5814</v>
      </c>
    </row>
    <row r="37" spans="1:7" x14ac:dyDescent="0.25">
      <c r="A37" t="s">
        <v>5815</v>
      </c>
      <c r="G37" s="6"/>
    </row>
    <row r="38" spans="1:7" x14ac:dyDescent="0.25">
      <c r="A38" t="s">
        <v>5816</v>
      </c>
      <c r="G38" s="6"/>
    </row>
    <row r="39" spans="1:7" x14ac:dyDescent="0.25">
      <c r="G39" s="6"/>
    </row>
    <row r="40" spans="1:7" x14ac:dyDescent="0.25">
      <c r="G40" s="6"/>
    </row>
    <row r="41" spans="1:7" x14ac:dyDescent="0.25">
      <c r="G41" s="6"/>
    </row>
    <row r="42" spans="1:7" x14ac:dyDescent="0.25">
      <c r="G42" s="6"/>
    </row>
    <row r="43" spans="1:7" x14ac:dyDescent="0.25">
      <c r="G43" s="6"/>
    </row>
    <row r="44" spans="1:7" x14ac:dyDescent="0.25">
      <c r="G44" s="6"/>
    </row>
    <row r="45" spans="1:7" x14ac:dyDescent="0.25">
      <c r="G45" s="6"/>
    </row>
    <row r="46" spans="1:7" x14ac:dyDescent="0.25">
      <c r="G46" s="6"/>
    </row>
    <row r="47" spans="1:7" x14ac:dyDescent="0.25">
      <c r="G47" s="6"/>
    </row>
    <row r="48" spans="1:7" x14ac:dyDescent="0.25">
      <c r="G48" s="6"/>
    </row>
    <row r="49" spans="7:7" x14ac:dyDescent="0.25">
      <c r="G49" s="6"/>
    </row>
    <row r="50" spans="7:7" x14ac:dyDescent="0.25">
      <c r="G50" s="6"/>
    </row>
    <row r="51" spans="7:7" x14ac:dyDescent="0.25">
      <c r="G51" s="6"/>
    </row>
    <row r="52" spans="7:7" x14ac:dyDescent="0.25">
      <c r="G52" s="6"/>
    </row>
    <row r="53" spans="7:7" x14ac:dyDescent="0.25">
      <c r="G53" s="6"/>
    </row>
    <row r="54" spans="7:7" x14ac:dyDescent="0.25">
      <c r="G54" s="6"/>
    </row>
    <row r="55" spans="7:7" x14ac:dyDescent="0.25">
      <c r="G55" s="6"/>
    </row>
    <row r="56" spans="7:7" x14ac:dyDescent="0.25">
      <c r="G56" s="6"/>
    </row>
    <row r="57" spans="7:7" x14ac:dyDescent="0.25">
      <c r="G57" s="6"/>
    </row>
    <row r="58" spans="7:7" x14ac:dyDescent="0.25">
      <c r="G58" s="6"/>
    </row>
  </sheetData>
  <sortState ref="G37:G1851">
    <sortCondition ref="G37:G1851"/>
  </sortState>
  <pageMargins left="0.25" right="0.25" top="0.75" bottom="0.75" header="0.3" footer="0.3"/>
  <pageSetup paperSize="5" scale="90" fitToHeight="0" orientation="landscape" horizontalDpi="0" verticalDpi="0"/>
  <headerFooter>
    <oddFooter>&amp;L&amp;"Calibri,Regular"&amp;K000000DRAFT&amp;C&amp;"Calibri,Regular"&amp;K000000DRAFT
October 9, 2020&amp;R&amp;"Calibri,Regular"&amp;K000000DRAFT</oddFooter>
  </headerFooter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491"/>
  <sheetViews>
    <sheetView workbookViewId="0">
      <selection activeCell="F12" sqref="F12"/>
    </sheetView>
  </sheetViews>
  <sheetFormatPr defaultColWidth="11" defaultRowHeight="15.75" x14ac:dyDescent="0.25"/>
  <cols>
    <col min="2" max="2" width="29" style="4" bestFit="1" customWidth="1"/>
    <col min="3" max="3" width="10.875" style="4"/>
    <col min="4" max="4" width="9.625" style="4" customWidth="1"/>
    <col min="5" max="5" width="9.625" style="4" hidden="1" customWidth="1"/>
    <col min="6" max="6" width="29.625" bestFit="1" customWidth="1"/>
    <col min="7" max="7" width="24" style="6" bestFit="1" customWidth="1"/>
  </cols>
  <sheetData>
    <row r="1" spans="1:7" ht="31.5" x14ac:dyDescent="0.25">
      <c r="A1" s="5" t="s">
        <v>5770</v>
      </c>
      <c r="B1" s="2" t="s">
        <v>3</v>
      </c>
      <c r="C1" s="3" t="s">
        <v>5</v>
      </c>
      <c r="D1" s="3" t="s">
        <v>6</v>
      </c>
      <c r="E1" s="3" t="s">
        <v>5768</v>
      </c>
      <c r="F1" s="2" t="s">
        <v>8</v>
      </c>
      <c r="G1" s="8" t="s">
        <v>5769</v>
      </c>
    </row>
    <row r="2" spans="1:7" x14ac:dyDescent="0.25">
      <c r="A2" t="s">
        <v>886</v>
      </c>
      <c r="B2" t="s">
        <v>1328</v>
      </c>
      <c r="C2" s="4" t="s">
        <v>1329</v>
      </c>
      <c r="D2" s="4">
        <v>51</v>
      </c>
      <c r="E2" s="4" t="str">
        <f>CONCATENATE(C2,TRIM(D2))</f>
        <v>ADMJ51</v>
      </c>
      <c r="F2" t="s">
        <v>3037</v>
      </c>
      <c r="G2" s="6" t="s">
        <v>5773</v>
      </c>
    </row>
    <row r="3" spans="1:7" x14ac:dyDescent="0.25">
      <c r="A3" t="s">
        <v>886</v>
      </c>
      <c r="B3" t="s">
        <v>1328</v>
      </c>
      <c r="C3" s="4" t="s">
        <v>1329</v>
      </c>
      <c r="D3" s="4">
        <v>52</v>
      </c>
      <c r="E3" s="4" t="str">
        <f t="shared" ref="E3:E66" si="0">CONCATENATE(C3,TRIM(D3))</f>
        <v>ADMJ52</v>
      </c>
      <c r="F3" t="s">
        <v>3038</v>
      </c>
      <c r="G3" s="6" t="s">
        <v>5773</v>
      </c>
    </row>
    <row r="4" spans="1:7" x14ac:dyDescent="0.25">
      <c r="A4" t="s">
        <v>886</v>
      </c>
      <c r="B4" t="s">
        <v>1328</v>
      </c>
      <c r="C4" s="4" t="s">
        <v>1329</v>
      </c>
      <c r="D4" s="4">
        <v>53</v>
      </c>
      <c r="E4" s="4" t="str">
        <f t="shared" si="0"/>
        <v>ADMJ53</v>
      </c>
      <c r="F4" t="s">
        <v>3039</v>
      </c>
      <c r="G4" s="6" t="s">
        <v>5773</v>
      </c>
    </row>
    <row r="5" spans="1:7" x14ac:dyDescent="0.25">
      <c r="A5" t="s">
        <v>886</v>
      </c>
      <c r="B5" t="s">
        <v>1328</v>
      </c>
      <c r="C5" s="4" t="s">
        <v>1329</v>
      </c>
      <c r="D5" s="4">
        <v>54</v>
      </c>
      <c r="E5" s="4" t="str">
        <f t="shared" si="0"/>
        <v>ADMJ54</v>
      </c>
      <c r="F5" t="s">
        <v>3041</v>
      </c>
      <c r="G5" s="6" t="s">
        <v>5773</v>
      </c>
    </row>
    <row r="6" spans="1:7" x14ac:dyDescent="0.25">
      <c r="A6" t="s">
        <v>886</v>
      </c>
      <c r="B6" t="s">
        <v>1328</v>
      </c>
      <c r="C6" s="4" t="s">
        <v>1329</v>
      </c>
      <c r="D6" s="4">
        <v>57</v>
      </c>
      <c r="E6" s="4" t="str">
        <f t="shared" si="0"/>
        <v>ADMJ57</v>
      </c>
      <c r="F6" t="s">
        <v>1330</v>
      </c>
      <c r="G6" s="6" t="s">
        <v>5802</v>
      </c>
    </row>
    <row r="7" spans="1:7" x14ac:dyDescent="0.25">
      <c r="A7" t="s">
        <v>886</v>
      </c>
      <c r="B7" t="s">
        <v>1328</v>
      </c>
      <c r="C7" s="4" t="s">
        <v>1329</v>
      </c>
      <c r="D7" s="4">
        <v>59</v>
      </c>
      <c r="E7" s="4" t="str">
        <f t="shared" si="0"/>
        <v>ADMJ59</v>
      </c>
      <c r="F7" t="s">
        <v>3048</v>
      </c>
      <c r="G7" s="6" t="s">
        <v>5802</v>
      </c>
    </row>
    <row r="8" spans="1:7" x14ac:dyDescent="0.25">
      <c r="A8" t="s">
        <v>886</v>
      </c>
      <c r="B8" t="s">
        <v>1328</v>
      </c>
      <c r="C8" s="4" t="s">
        <v>1329</v>
      </c>
      <c r="D8" s="4">
        <v>62</v>
      </c>
      <c r="E8" s="4" t="str">
        <f t="shared" si="0"/>
        <v>ADMJ62</v>
      </c>
      <c r="F8" t="s">
        <v>3050</v>
      </c>
      <c r="G8" s="6" t="s">
        <v>5773</v>
      </c>
    </row>
    <row r="9" spans="1:7" x14ac:dyDescent="0.25">
      <c r="A9" t="s">
        <v>886</v>
      </c>
      <c r="B9" t="s">
        <v>1328</v>
      </c>
      <c r="C9" s="4" t="s">
        <v>1329</v>
      </c>
      <c r="D9" s="4">
        <v>64</v>
      </c>
      <c r="E9" s="4" t="str">
        <f t="shared" si="0"/>
        <v>ADMJ64</v>
      </c>
      <c r="F9" t="s">
        <v>3052</v>
      </c>
      <c r="G9" s="6" t="s">
        <v>5773</v>
      </c>
    </row>
    <row r="10" spans="1:7" x14ac:dyDescent="0.25">
      <c r="A10" t="s">
        <v>886</v>
      </c>
      <c r="B10" t="s">
        <v>1328</v>
      </c>
      <c r="C10" s="4" t="s">
        <v>1329</v>
      </c>
      <c r="D10" s="4">
        <v>66</v>
      </c>
      <c r="E10" s="4" t="str">
        <f t="shared" si="0"/>
        <v>ADMJ66</v>
      </c>
      <c r="F10" t="s">
        <v>1332</v>
      </c>
      <c r="G10" s="6" t="s">
        <v>5773</v>
      </c>
    </row>
    <row r="11" spans="1:7" x14ac:dyDescent="0.25">
      <c r="A11" t="s">
        <v>886</v>
      </c>
      <c r="B11" t="s">
        <v>1328</v>
      </c>
      <c r="C11" s="4" t="s">
        <v>1329</v>
      </c>
      <c r="D11" s="4">
        <v>67</v>
      </c>
      <c r="E11" s="4" t="str">
        <f t="shared" si="0"/>
        <v>ADMJ67</v>
      </c>
      <c r="F11" t="s">
        <v>3053</v>
      </c>
      <c r="G11" s="6" t="s">
        <v>5802</v>
      </c>
    </row>
    <row r="12" spans="1:7" x14ac:dyDescent="0.25">
      <c r="A12" t="s">
        <v>886</v>
      </c>
      <c r="B12" t="s">
        <v>1328</v>
      </c>
      <c r="C12" s="4" t="s">
        <v>1329</v>
      </c>
      <c r="D12" s="4">
        <v>68</v>
      </c>
      <c r="E12" s="4" t="str">
        <f t="shared" si="0"/>
        <v>ADMJ68</v>
      </c>
      <c r="F12" t="s">
        <v>3054</v>
      </c>
      <c r="G12" s="6" t="s">
        <v>5773</v>
      </c>
    </row>
    <row r="13" spans="1:7" x14ac:dyDescent="0.25">
      <c r="A13" t="s">
        <v>886</v>
      </c>
      <c r="B13" t="s">
        <v>1328</v>
      </c>
      <c r="C13" s="4" t="s">
        <v>1329</v>
      </c>
      <c r="D13" s="4">
        <v>69</v>
      </c>
      <c r="E13" s="4" t="str">
        <f t="shared" si="0"/>
        <v>ADMJ69</v>
      </c>
      <c r="F13" t="s">
        <v>3055</v>
      </c>
      <c r="G13" s="6" t="s">
        <v>5773</v>
      </c>
    </row>
    <row r="14" spans="1:7" x14ac:dyDescent="0.25">
      <c r="A14" t="s">
        <v>886</v>
      </c>
      <c r="B14" t="s">
        <v>1328</v>
      </c>
      <c r="C14" s="4" t="s">
        <v>1329</v>
      </c>
      <c r="D14" s="4">
        <v>71</v>
      </c>
      <c r="E14" s="4" t="str">
        <f t="shared" si="0"/>
        <v>ADMJ71</v>
      </c>
      <c r="F14" t="s">
        <v>1334</v>
      </c>
      <c r="G14" s="6" t="s">
        <v>5779</v>
      </c>
    </row>
    <row r="15" spans="1:7" x14ac:dyDescent="0.25">
      <c r="A15" t="s">
        <v>886</v>
      </c>
      <c r="B15" t="s">
        <v>1328</v>
      </c>
      <c r="C15" s="4" t="s">
        <v>1329</v>
      </c>
      <c r="D15" s="4">
        <v>80</v>
      </c>
      <c r="E15" s="4" t="str">
        <f t="shared" si="0"/>
        <v>ADMJ80</v>
      </c>
      <c r="F15" t="s">
        <v>3057</v>
      </c>
      <c r="G15" s="6" t="s">
        <v>5773</v>
      </c>
    </row>
    <row r="16" spans="1:7" x14ac:dyDescent="0.25">
      <c r="A16" t="s">
        <v>886</v>
      </c>
      <c r="B16" t="s">
        <v>1328</v>
      </c>
      <c r="C16" s="4" t="s">
        <v>1329</v>
      </c>
      <c r="D16" s="4">
        <v>82</v>
      </c>
      <c r="E16" s="4" t="str">
        <f t="shared" si="0"/>
        <v>ADMJ82</v>
      </c>
      <c r="F16" t="s">
        <v>3058</v>
      </c>
      <c r="G16" s="6" t="s">
        <v>5773</v>
      </c>
    </row>
    <row r="17" spans="1:7" x14ac:dyDescent="0.25">
      <c r="A17" t="s">
        <v>886</v>
      </c>
      <c r="B17" t="s">
        <v>1328</v>
      </c>
      <c r="C17" s="4" t="s">
        <v>1329</v>
      </c>
      <c r="D17" s="4">
        <v>83</v>
      </c>
      <c r="E17" s="4" t="str">
        <f t="shared" si="0"/>
        <v>ADMJ83</v>
      </c>
      <c r="F17" t="s">
        <v>3060</v>
      </c>
      <c r="G17" s="6" t="s">
        <v>5773</v>
      </c>
    </row>
    <row r="18" spans="1:7" x14ac:dyDescent="0.25">
      <c r="A18" t="s">
        <v>886</v>
      </c>
      <c r="B18" t="s">
        <v>1328</v>
      </c>
      <c r="C18" s="4" t="s">
        <v>1329</v>
      </c>
      <c r="D18" s="4">
        <v>85</v>
      </c>
      <c r="E18" s="4" t="str">
        <f t="shared" si="0"/>
        <v>ADMJ85</v>
      </c>
      <c r="F18" t="s">
        <v>1337</v>
      </c>
      <c r="G18" s="6" t="s">
        <v>5773</v>
      </c>
    </row>
    <row r="19" spans="1:7" x14ac:dyDescent="0.25">
      <c r="A19" t="s">
        <v>886</v>
      </c>
      <c r="B19" t="s">
        <v>1328</v>
      </c>
      <c r="C19" s="4" t="s">
        <v>1329</v>
      </c>
      <c r="D19" s="4">
        <v>89</v>
      </c>
      <c r="E19" s="4" t="str">
        <f t="shared" si="0"/>
        <v>ADMJ89</v>
      </c>
      <c r="F19" t="s">
        <v>1339</v>
      </c>
      <c r="G19" s="6" t="s">
        <v>5779</v>
      </c>
    </row>
    <row r="20" spans="1:7" x14ac:dyDescent="0.25">
      <c r="A20" t="s">
        <v>886</v>
      </c>
      <c r="B20" t="s">
        <v>1328</v>
      </c>
      <c r="C20" s="4" t="s">
        <v>1329</v>
      </c>
      <c r="D20" s="4">
        <v>101</v>
      </c>
      <c r="E20" s="4" t="str">
        <f t="shared" si="0"/>
        <v>ADMJ101</v>
      </c>
      <c r="F20" t="s">
        <v>1341</v>
      </c>
      <c r="G20" s="6" t="s">
        <v>5779</v>
      </c>
    </row>
    <row r="21" spans="1:7" x14ac:dyDescent="0.25">
      <c r="A21" t="s">
        <v>886</v>
      </c>
      <c r="B21" t="s">
        <v>1328</v>
      </c>
      <c r="C21" s="4" t="s">
        <v>1329</v>
      </c>
      <c r="D21" s="4" t="s">
        <v>2032</v>
      </c>
      <c r="E21" s="4" t="str">
        <f t="shared" si="0"/>
        <v>ADMJ70A</v>
      </c>
      <c r="F21" t="s">
        <v>3056</v>
      </c>
      <c r="G21" s="6" t="s">
        <v>5773</v>
      </c>
    </row>
    <row r="22" spans="1:7" x14ac:dyDescent="0.25">
      <c r="A22" t="s">
        <v>886</v>
      </c>
      <c r="B22" t="s">
        <v>1925</v>
      </c>
      <c r="C22" s="4" t="s">
        <v>1926</v>
      </c>
      <c r="D22" s="4">
        <v>30</v>
      </c>
      <c r="E22" s="4" t="str">
        <f t="shared" si="0"/>
        <v>AFAM30</v>
      </c>
      <c r="F22" t="s">
        <v>1927</v>
      </c>
      <c r="G22" s="6" t="s">
        <v>5801</v>
      </c>
    </row>
    <row r="23" spans="1:7" x14ac:dyDescent="0.25">
      <c r="A23" t="s">
        <v>886</v>
      </c>
      <c r="B23" t="s">
        <v>1925</v>
      </c>
      <c r="C23" s="4" t="s">
        <v>1926</v>
      </c>
      <c r="D23" s="4">
        <v>40</v>
      </c>
      <c r="E23" s="4" t="str">
        <f t="shared" si="0"/>
        <v>AFAM40</v>
      </c>
      <c r="F23" t="s">
        <v>4591</v>
      </c>
      <c r="G23" s="6" t="s">
        <v>5801</v>
      </c>
    </row>
    <row r="24" spans="1:7" x14ac:dyDescent="0.25">
      <c r="A24" t="s">
        <v>886</v>
      </c>
      <c r="B24" t="s">
        <v>1925</v>
      </c>
      <c r="C24" s="4" t="s">
        <v>1926</v>
      </c>
      <c r="D24" s="4">
        <v>42</v>
      </c>
      <c r="E24" s="4" t="str">
        <f t="shared" si="0"/>
        <v>AFAM42</v>
      </c>
      <c r="F24" t="s">
        <v>1930</v>
      </c>
      <c r="G24" s="6" t="s">
        <v>5801</v>
      </c>
    </row>
    <row r="25" spans="1:7" x14ac:dyDescent="0.25">
      <c r="A25" t="s">
        <v>886</v>
      </c>
      <c r="B25" t="s">
        <v>1925</v>
      </c>
      <c r="C25" s="4" t="s">
        <v>1926</v>
      </c>
      <c r="D25" s="4">
        <v>55</v>
      </c>
      <c r="E25" s="4" t="str">
        <f t="shared" si="0"/>
        <v>AFAM55</v>
      </c>
      <c r="F25" t="s">
        <v>1931</v>
      </c>
      <c r="G25" s="6" t="s">
        <v>5801</v>
      </c>
    </row>
    <row r="26" spans="1:7" x14ac:dyDescent="0.25">
      <c r="A26" t="s">
        <v>886</v>
      </c>
      <c r="B26" t="s">
        <v>1925</v>
      </c>
      <c r="C26" s="4" t="s">
        <v>1926</v>
      </c>
      <c r="D26" s="4">
        <v>60</v>
      </c>
      <c r="E26" s="4" t="str">
        <f t="shared" si="0"/>
        <v>AFAM60</v>
      </c>
      <c r="F26" t="s">
        <v>1933</v>
      </c>
      <c r="G26" s="6" t="s">
        <v>5801</v>
      </c>
    </row>
    <row r="27" spans="1:7" x14ac:dyDescent="0.25">
      <c r="A27" t="s">
        <v>886</v>
      </c>
      <c r="B27" t="s">
        <v>1627</v>
      </c>
      <c r="C27" s="4" t="s">
        <v>1628</v>
      </c>
      <c r="D27" s="4">
        <v>101</v>
      </c>
      <c r="E27" s="4" t="str">
        <f t="shared" si="0"/>
        <v>AIRC101</v>
      </c>
      <c r="F27" t="s">
        <v>1629</v>
      </c>
      <c r="G27" s="6" t="s">
        <v>5773</v>
      </c>
    </row>
    <row r="28" spans="1:7" x14ac:dyDescent="0.25">
      <c r="A28" t="s">
        <v>886</v>
      </c>
      <c r="B28" t="s">
        <v>1627</v>
      </c>
      <c r="C28" s="4" t="s">
        <v>1628</v>
      </c>
      <c r="D28" s="4">
        <v>102</v>
      </c>
      <c r="E28" s="4" t="str">
        <f t="shared" si="0"/>
        <v>AIRC102</v>
      </c>
      <c r="F28" t="s">
        <v>5446</v>
      </c>
      <c r="G28" s="6" t="s">
        <v>5773</v>
      </c>
    </row>
    <row r="29" spans="1:7" x14ac:dyDescent="0.25">
      <c r="A29" t="s">
        <v>886</v>
      </c>
      <c r="B29" t="s">
        <v>1627</v>
      </c>
      <c r="C29" s="4" t="s">
        <v>1628</v>
      </c>
      <c r="D29" s="4">
        <v>103</v>
      </c>
      <c r="E29" s="4" t="str">
        <f t="shared" si="0"/>
        <v>AIRC103</v>
      </c>
      <c r="F29" t="s">
        <v>3866</v>
      </c>
      <c r="G29" s="6" t="s">
        <v>5773</v>
      </c>
    </row>
    <row r="30" spans="1:7" x14ac:dyDescent="0.25">
      <c r="A30" t="s">
        <v>886</v>
      </c>
      <c r="B30" t="s">
        <v>1627</v>
      </c>
      <c r="C30" s="4" t="s">
        <v>1628</v>
      </c>
      <c r="D30" s="4">
        <v>104</v>
      </c>
      <c r="E30" s="4" t="str">
        <f t="shared" si="0"/>
        <v>AIRC104</v>
      </c>
      <c r="F30" t="s">
        <v>3868</v>
      </c>
      <c r="G30" s="6" t="s">
        <v>5773</v>
      </c>
    </row>
    <row r="31" spans="1:7" x14ac:dyDescent="0.25">
      <c r="A31" t="s">
        <v>886</v>
      </c>
      <c r="B31" t="s">
        <v>1627</v>
      </c>
      <c r="C31" s="4" t="s">
        <v>1628</v>
      </c>
      <c r="D31" s="4">
        <v>105</v>
      </c>
      <c r="E31" s="4" t="str">
        <f t="shared" si="0"/>
        <v>AIRC105</v>
      </c>
      <c r="F31" t="s">
        <v>3871</v>
      </c>
      <c r="G31" s="6" t="s">
        <v>5773</v>
      </c>
    </row>
    <row r="32" spans="1:7" x14ac:dyDescent="0.25">
      <c r="A32" t="s">
        <v>886</v>
      </c>
      <c r="B32" t="s">
        <v>1627</v>
      </c>
      <c r="C32" s="4" t="s">
        <v>1628</v>
      </c>
      <c r="D32" s="4">
        <v>106</v>
      </c>
      <c r="E32" s="4" t="str">
        <f t="shared" si="0"/>
        <v>AIRC106</v>
      </c>
      <c r="F32" t="s">
        <v>3873</v>
      </c>
      <c r="G32" s="6" t="s">
        <v>5773</v>
      </c>
    </row>
    <row r="33" spans="1:7" x14ac:dyDescent="0.25">
      <c r="A33" t="s">
        <v>886</v>
      </c>
      <c r="B33" t="s">
        <v>1627</v>
      </c>
      <c r="C33" s="4" t="s">
        <v>1628</v>
      </c>
      <c r="D33" s="4">
        <v>107</v>
      </c>
      <c r="E33" s="4" t="str">
        <f t="shared" si="0"/>
        <v>AIRC107</v>
      </c>
      <c r="F33" t="s">
        <v>5447</v>
      </c>
      <c r="G33" s="6" t="s">
        <v>5773</v>
      </c>
    </row>
    <row r="34" spans="1:7" x14ac:dyDescent="0.25">
      <c r="A34" t="s">
        <v>886</v>
      </c>
      <c r="B34" t="s">
        <v>1627</v>
      </c>
      <c r="C34" s="4" t="s">
        <v>1628</v>
      </c>
      <c r="D34" s="4">
        <v>108</v>
      </c>
      <c r="E34" s="4" t="str">
        <f t="shared" si="0"/>
        <v>AIRC108</v>
      </c>
      <c r="F34" t="s">
        <v>5448</v>
      </c>
      <c r="G34" s="6" t="s">
        <v>5773</v>
      </c>
    </row>
    <row r="35" spans="1:7" x14ac:dyDescent="0.25">
      <c r="A35" t="s">
        <v>33</v>
      </c>
      <c r="B35" t="s">
        <v>776</v>
      </c>
      <c r="C35" s="4" t="s">
        <v>777</v>
      </c>
      <c r="D35" s="4">
        <v>9713</v>
      </c>
      <c r="E35" s="4" t="str">
        <f t="shared" si="0"/>
        <v>APPR9713</v>
      </c>
      <c r="F35" t="s">
        <v>778</v>
      </c>
      <c r="G35" s="6" t="s">
        <v>5798</v>
      </c>
    </row>
    <row r="36" spans="1:7" x14ac:dyDescent="0.25">
      <c r="A36" t="s">
        <v>33</v>
      </c>
      <c r="B36" t="s">
        <v>776</v>
      </c>
      <c r="C36" s="4" t="s">
        <v>777</v>
      </c>
      <c r="D36" s="4">
        <v>9714</v>
      </c>
      <c r="E36" s="4" t="str">
        <f t="shared" si="0"/>
        <v>APPR9714</v>
      </c>
      <c r="F36" t="s">
        <v>783</v>
      </c>
      <c r="G36" s="6" t="s">
        <v>5798</v>
      </c>
    </row>
    <row r="37" spans="1:7" x14ac:dyDescent="0.25">
      <c r="A37" t="s">
        <v>886</v>
      </c>
      <c r="B37" t="s">
        <v>1634</v>
      </c>
      <c r="C37" s="4" t="s">
        <v>1635</v>
      </c>
      <c r="D37" s="4">
        <v>20</v>
      </c>
      <c r="E37" s="4" t="str">
        <f t="shared" si="0"/>
        <v>ARCH20</v>
      </c>
      <c r="F37" t="s">
        <v>3875</v>
      </c>
      <c r="G37" s="6" t="s">
        <v>5773</v>
      </c>
    </row>
    <row r="38" spans="1:7" x14ac:dyDescent="0.25">
      <c r="A38" t="s">
        <v>886</v>
      </c>
      <c r="B38" t="s">
        <v>1634</v>
      </c>
      <c r="C38" s="4" t="s">
        <v>1635</v>
      </c>
      <c r="D38" s="4">
        <v>100</v>
      </c>
      <c r="E38" s="4" t="str">
        <f t="shared" si="0"/>
        <v>ARCH100</v>
      </c>
      <c r="F38" t="s">
        <v>5462</v>
      </c>
      <c r="G38" s="6" t="s">
        <v>5773</v>
      </c>
    </row>
    <row r="39" spans="1:7" x14ac:dyDescent="0.25">
      <c r="A39" t="s">
        <v>886</v>
      </c>
      <c r="B39" t="s">
        <v>1634</v>
      </c>
      <c r="C39" s="4" t="s">
        <v>1635</v>
      </c>
      <c r="D39" s="4">
        <v>100</v>
      </c>
      <c r="E39" s="4" t="str">
        <f t="shared" si="0"/>
        <v>ARCH100</v>
      </c>
      <c r="F39" t="s">
        <v>1640</v>
      </c>
      <c r="G39" s="6" t="s">
        <v>5773</v>
      </c>
    </row>
    <row r="40" spans="1:7" x14ac:dyDescent="0.25">
      <c r="A40" t="s">
        <v>886</v>
      </c>
      <c r="B40" t="s">
        <v>1634</v>
      </c>
      <c r="C40" s="4" t="s">
        <v>1635</v>
      </c>
      <c r="D40" s="4">
        <v>101</v>
      </c>
      <c r="E40" s="4" t="str">
        <f t="shared" si="0"/>
        <v>ARCH101</v>
      </c>
      <c r="F40" t="s">
        <v>3883</v>
      </c>
      <c r="G40" s="6" t="s">
        <v>5773</v>
      </c>
    </row>
    <row r="41" spans="1:7" x14ac:dyDescent="0.25">
      <c r="A41" t="s">
        <v>886</v>
      </c>
      <c r="B41" t="s">
        <v>1634</v>
      </c>
      <c r="C41" s="4" t="s">
        <v>1635</v>
      </c>
      <c r="D41" s="4">
        <v>102</v>
      </c>
      <c r="E41" s="4" t="str">
        <f t="shared" si="0"/>
        <v>ARCH102</v>
      </c>
      <c r="F41" t="s">
        <v>3886</v>
      </c>
      <c r="G41" s="6" t="s">
        <v>5802</v>
      </c>
    </row>
    <row r="42" spans="1:7" x14ac:dyDescent="0.25">
      <c r="A42" t="s">
        <v>886</v>
      </c>
      <c r="B42" t="s">
        <v>1634</v>
      </c>
      <c r="C42" s="4" t="s">
        <v>1635</v>
      </c>
      <c r="D42" s="4">
        <v>103</v>
      </c>
      <c r="E42" s="4" t="str">
        <f t="shared" si="0"/>
        <v>ARCH103</v>
      </c>
      <c r="F42" t="s">
        <v>5468</v>
      </c>
      <c r="G42" s="6" t="s">
        <v>5773</v>
      </c>
    </row>
    <row r="43" spans="1:7" x14ac:dyDescent="0.25">
      <c r="A43" t="s">
        <v>886</v>
      </c>
      <c r="B43" t="s">
        <v>1634</v>
      </c>
      <c r="C43" s="4" t="s">
        <v>1635</v>
      </c>
      <c r="D43" s="4">
        <v>120</v>
      </c>
      <c r="E43" s="4" t="str">
        <f t="shared" si="0"/>
        <v>ARCH120</v>
      </c>
      <c r="F43" t="s">
        <v>3888</v>
      </c>
      <c r="G43" s="6" t="s">
        <v>5773</v>
      </c>
    </row>
    <row r="44" spans="1:7" x14ac:dyDescent="0.25">
      <c r="A44" t="s">
        <v>886</v>
      </c>
      <c r="B44" t="s">
        <v>1634</v>
      </c>
      <c r="C44" s="4" t="s">
        <v>1635</v>
      </c>
      <c r="D44" s="4">
        <v>127</v>
      </c>
      <c r="E44" s="4" t="str">
        <f t="shared" si="0"/>
        <v>ARCH127</v>
      </c>
      <c r="F44" t="s">
        <v>3890</v>
      </c>
      <c r="G44" s="6" t="s">
        <v>5773</v>
      </c>
    </row>
    <row r="45" spans="1:7" x14ac:dyDescent="0.25">
      <c r="A45" t="s">
        <v>886</v>
      </c>
      <c r="B45" t="s">
        <v>1634</v>
      </c>
      <c r="C45" s="4" t="s">
        <v>1635</v>
      </c>
      <c r="D45" s="4">
        <v>160</v>
      </c>
      <c r="E45" s="4" t="str">
        <f t="shared" si="0"/>
        <v>ARCH160</v>
      </c>
      <c r="F45" t="s">
        <v>1429</v>
      </c>
      <c r="G45" s="6" t="s">
        <v>5773</v>
      </c>
    </row>
    <row r="46" spans="1:7" x14ac:dyDescent="0.25">
      <c r="A46" t="s">
        <v>886</v>
      </c>
      <c r="B46" t="s">
        <v>1634</v>
      </c>
      <c r="C46" s="4" t="s">
        <v>1635</v>
      </c>
      <c r="D46" s="4">
        <v>214</v>
      </c>
      <c r="E46" s="4" t="str">
        <f t="shared" si="0"/>
        <v>ARCH214</v>
      </c>
      <c r="F46" t="s">
        <v>3892</v>
      </c>
      <c r="G46" s="6" t="s">
        <v>5773</v>
      </c>
    </row>
    <row r="47" spans="1:7" x14ac:dyDescent="0.25">
      <c r="A47" t="s">
        <v>886</v>
      </c>
      <c r="B47" t="s">
        <v>1634</v>
      </c>
      <c r="C47" s="4" t="s">
        <v>1635</v>
      </c>
      <c r="D47" s="4">
        <v>218</v>
      </c>
      <c r="E47" s="4" t="str">
        <f t="shared" si="0"/>
        <v>ARCH218</v>
      </c>
      <c r="F47" t="s">
        <v>3893</v>
      </c>
      <c r="G47" s="6" t="s">
        <v>5773</v>
      </c>
    </row>
    <row r="48" spans="1:7" x14ac:dyDescent="0.25">
      <c r="A48" t="s">
        <v>886</v>
      </c>
      <c r="B48" t="s">
        <v>1634</v>
      </c>
      <c r="C48" s="4" t="s">
        <v>1635</v>
      </c>
      <c r="D48" s="4">
        <v>240</v>
      </c>
      <c r="E48" s="4" t="str">
        <f t="shared" si="0"/>
        <v>ARCH240</v>
      </c>
      <c r="F48" t="s">
        <v>3894</v>
      </c>
      <c r="G48" s="6" t="s">
        <v>5773</v>
      </c>
    </row>
    <row r="49" spans="1:7" x14ac:dyDescent="0.25">
      <c r="A49" t="s">
        <v>886</v>
      </c>
      <c r="B49" t="s">
        <v>1634</v>
      </c>
      <c r="C49" s="4" t="s">
        <v>1635</v>
      </c>
      <c r="D49" s="4" t="s">
        <v>2877</v>
      </c>
      <c r="E49" s="4" t="str">
        <f t="shared" si="0"/>
        <v>ARCH22A</v>
      </c>
      <c r="F49" t="s">
        <v>3878</v>
      </c>
      <c r="G49" s="6" t="s">
        <v>5773</v>
      </c>
    </row>
    <row r="50" spans="1:7" x14ac:dyDescent="0.25">
      <c r="A50" t="s">
        <v>886</v>
      </c>
      <c r="B50" t="s">
        <v>1634</v>
      </c>
      <c r="C50" s="4" t="s">
        <v>1635</v>
      </c>
      <c r="D50" s="4" t="s">
        <v>1505</v>
      </c>
      <c r="E50" s="4" t="str">
        <f t="shared" si="0"/>
        <v>ARCH29A</v>
      </c>
      <c r="F50" t="s">
        <v>1636</v>
      </c>
      <c r="G50" s="6" t="s">
        <v>5773</v>
      </c>
    </row>
    <row r="51" spans="1:7" x14ac:dyDescent="0.25">
      <c r="A51" t="s">
        <v>886</v>
      </c>
      <c r="B51" t="s">
        <v>1634</v>
      </c>
      <c r="C51" s="4" t="s">
        <v>1635</v>
      </c>
      <c r="D51" s="4" t="s">
        <v>1509</v>
      </c>
      <c r="E51" s="4" t="str">
        <f t="shared" si="0"/>
        <v>ARCH29B</v>
      </c>
      <c r="F51" t="s">
        <v>1639</v>
      </c>
      <c r="G51" s="6" t="s">
        <v>5773</v>
      </c>
    </row>
    <row r="52" spans="1:7" x14ac:dyDescent="0.25">
      <c r="A52" t="s">
        <v>886</v>
      </c>
      <c r="B52" t="s">
        <v>1634</v>
      </c>
      <c r="C52" s="4" t="s">
        <v>1635</v>
      </c>
      <c r="D52" s="4" t="s">
        <v>2563</v>
      </c>
      <c r="E52" s="4" t="str">
        <f t="shared" si="0"/>
        <v>ARCH31A</v>
      </c>
      <c r="F52" t="s">
        <v>3881</v>
      </c>
      <c r="G52" s="6" t="s">
        <v>5802</v>
      </c>
    </row>
    <row r="53" spans="1:7" x14ac:dyDescent="0.25">
      <c r="A53" t="s">
        <v>886</v>
      </c>
      <c r="B53" t="s">
        <v>1634</v>
      </c>
      <c r="C53" s="4" t="s">
        <v>1635</v>
      </c>
      <c r="D53" s="4" t="s">
        <v>4829</v>
      </c>
      <c r="E53" s="4" t="str">
        <f t="shared" si="0"/>
        <v>ARCH31B</v>
      </c>
      <c r="F53" t="s">
        <v>3881</v>
      </c>
      <c r="G53" s="6" t="s">
        <v>5802</v>
      </c>
    </row>
    <row r="54" spans="1:7" x14ac:dyDescent="0.25">
      <c r="A54" t="s">
        <v>886</v>
      </c>
      <c r="B54" t="s">
        <v>1634</v>
      </c>
      <c r="C54" s="4" t="s">
        <v>3895</v>
      </c>
      <c r="D54" s="4">
        <v>120</v>
      </c>
      <c r="E54" s="4" t="str">
        <f t="shared" si="0"/>
        <v>BIM120</v>
      </c>
      <c r="F54" t="s">
        <v>3896</v>
      </c>
      <c r="G54" s="6" t="s">
        <v>5773</v>
      </c>
    </row>
    <row r="55" spans="1:7" x14ac:dyDescent="0.25">
      <c r="A55" t="s">
        <v>886</v>
      </c>
      <c r="B55" t="s">
        <v>1634</v>
      </c>
      <c r="C55" s="4" t="s">
        <v>3895</v>
      </c>
      <c r="D55" s="4">
        <v>121</v>
      </c>
      <c r="E55" s="4" t="str">
        <f t="shared" si="0"/>
        <v>BIM121</v>
      </c>
      <c r="F55" t="s">
        <v>5469</v>
      </c>
      <c r="G55" s="6" t="s">
        <v>5773</v>
      </c>
    </row>
    <row r="56" spans="1:7" x14ac:dyDescent="0.25">
      <c r="A56" t="s">
        <v>886</v>
      </c>
      <c r="B56" t="s">
        <v>1634</v>
      </c>
      <c r="C56" s="4" t="s">
        <v>1642</v>
      </c>
      <c r="D56" s="4">
        <v>10</v>
      </c>
      <c r="E56" s="4" t="str">
        <f t="shared" si="0"/>
        <v>CM10</v>
      </c>
      <c r="F56" t="s">
        <v>1643</v>
      </c>
      <c r="G56" s="6" t="s">
        <v>5773</v>
      </c>
    </row>
    <row r="57" spans="1:7" x14ac:dyDescent="0.25">
      <c r="A57" t="s">
        <v>886</v>
      </c>
      <c r="B57" t="s">
        <v>1634</v>
      </c>
      <c r="C57" s="4" t="s">
        <v>1642</v>
      </c>
      <c r="D57" s="4">
        <v>100</v>
      </c>
      <c r="E57" s="4" t="str">
        <f t="shared" si="0"/>
        <v>CM100</v>
      </c>
      <c r="F57" t="s">
        <v>1645</v>
      </c>
      <c r="G57" s="6" t="s">
        <v>5773</v>
      </c>
    </row>
    <row r="58" spans="1:7" x14ac:dyDescent="0.25">
      <c r="A58" t="s">
        <v>886</v>
      </c>
      <c r="B58" t="s">
        <v>1634</v>
      </c>
      <c r="C58" s="4" t="s">
        <v>1642</v>
      </c>
      <c r="D58" s="4">
        <v>110</v>
      </c>
      <c r="E58" s="4" t="str">
        <f t="shared" si="0"/>
        <v>CM110</v>
      </c>
      <c r="F58" t="s">
        <v>3898</v>
      </c>
      <c r="G58" s="6" t="s">
        <v>5773</v>
      </c>
    </row>
    <row r="59" spans="1:7" x14ac:dyDescent="0.25">
      <c r="A59" t="s">
        <v>886</v>
      </c>
      <c r="B59" t="s">
        <v>1634</v>
      </c>
      <c r="C59" s="4" t="s">
        <v>1642</v>
      </c>
      <c r="D59" s="4">
        <v>240</v>
      </c>
      <c r="E59" s="4" t="str">
        <f t="shared" si="0"/>
        <v>CM240</v>
      </c>
      <c r="F59" t="s">
        <v>3899</v>
      </c>
      <c r="G59" s="6" t="s">
        <v>5773</v>
      </c>
    </row>
    <row r="60" spans="1:7" x14ac:dyDescent="0.25">
      <c r="A60" t="s">
        <v>886</v>
      </c>
      <c r="B60" t="s">
        <v>1634</v>
      </c>
      <c r="C60" s="4" t="s">
        <v>1642</v>
      </c>
      <c r="D60" s="4">
        <v>244</v>
      </c>
      <c r="E60" s="4" t="str">
        <f t="shared" si="0"/>
        <v>CM244</v>
      </c>
      <c r="F60" t="s">
        <v>3900</v>
      </c>
      <c r="G60" s="6" t="s">
        <v>5773</v>
      </c>
    </row>
    <row r="61" spans="1:7" x14ac:dyDescent="0.25">
      <c r="A61" t="s">
        <v>886</v>
      </c>
      <c r="B61" t="s">
        <v>1634</v>
      </c>
      <c r="C61" s="4" t="s">
        <v>1642</v>
      </c>
      <c r="D61" s="4">
        <v>248</v>
      </c>
      <c r="E61" s="4" t="str">
        <f t="shared" si="0"/>
        <v>CM248</v>
      </c>
      <c r="F61" t="s">
        <v>3901</v>
      </c>
      <c r="G61" s="6" t="s">
        <v>5773</v>
      </c>
    </row>
    <row r="62" spans="1:7" x14ac:dyDescent="0.25">
      <c r="A62" t="s">
        <v>886</v>
      </c>
      <c r="B62" t="s">
        <v>1634</v>
      </c>
      <c r="C62" s="4" t="s">
        <v>3903</v>
      </c>
      <c r="D62" s="4">
        <v>100</v>
      </c>
      <c r="E62" s="4" t="str">
        <f t="shared" si="0"/>
        <v>INTD100</v>
      </c>
      <c r="F62" t="s">
        <v>3904</v>
      </c>
      <c r="G62" s="6" t="s">
        <v>5773</v>
      </c>
    </row>
    <row r="63" spans="1:7" x14ac:dyDescent="0.25">
      <c r="A63" t="s">
        <v>886</v>
      </c>
      <c r="B63" t="s">
        <v>1634</v>
      </c>
      <c r="C63" s="4" t="s">
        <v>3903</v>
      </c>
      <c r="D63" s="4">
        <v>102</v>
      </c>
      <c r="E63" s="4" t="str">
        <f t="shared" si="0"/>
        <v>INTD102</v>
      </c>
      <c r="F63" t="s">
        <v>5471</v>
      </c>
      <c r="G63" s="6" t="s">
        <v>5773</v>
      </c>
    </row>
    <row r="64" spans="1:7" x14ac:dyDescent="0.25">
      <c r="A64" t="s">
        <v>886</v>
      </c>
      <c r="B64" t="s">
        <v>1634</v>
      </c>
      <c r="C64" s="4" t="s">
        <v>3903</v>
      </c>
      <c r="D64" s="4">
        <v>124</v>
      </c>
      <c r="E64" s="4" t="str">
        <f t="shared" si="0"/>
        <v>INTD124</v>
      </c>
      <c r="F64" t="s">
        <v>3905</v>
      </c>
      <c r="G64" s="6" t="s">
        <v>5773</v>
      </c>
    </row>
    <row r="65" spans="1:7" x14ac:dyDescent="0.25">
      <c r="A65" t="s">
        <v>886</v>
      </c>
      <c r="B65" t="s">
        <v>1634</v>
      </c>
      <c r="C65" s="4" t="s">
        <v>3903</v>
      </c>
      <c r="D65" s="4">
        <v>125</v>
      </c>
      <c r="E65" s="4" t="str">
        <f t="shared" si="0"/>
        <v>INTD125</v>
      </c>
      <c r="F65" t="s">
        <v>3906</v>
      </c>
      <c r="G65" s="6" t="s">
        <v>5773</v>
      </c>
    </row>
    <row r="66" spans="1:7" x14ac:dyDescent="0.25">
      <c r="A66" t="s">
        <v>886</v>
      </c>
      <c r="B66" t="s">
        <v>1634</v>
      </c>
      <c r="C66" s="4" t="s">
        <v>3903</v>
      </c>
      <c r="D66" s="4">
        <v>138</v>
      </c>
      <c r="E66" s="4" t="str">
        <f t="shared" si="0"/>
        <v>INTD138</v>
      </c>
      <c r="F66" t="s">
        <v>5472</v>
      </c>
      <c r="G66" s="6" t="s">
        <v>5802</v>
      </c>
    </row>
    <row r="67" spans="1:7" x14ac:dyDescent="0.25">
      <c r="A67" t="s">
        <v>886</v>
      </c>
      <c r="B67" t="s">
        <v>1185</v>
      </c>
      <c r="C67" s="4" t="s">
        <v>233</v>
      </c>
      <c r="D67" s="4">
        <v>101</v>
      </c>
      <c r="E67" s="4" t="str">
        <f t="shared" ref="E67:E130" si="1">CONCATENATE(C67,TRIM(D67))</f>
        <v>ART101</v>
      </c>
      <c r="F67" t="s">
        <v>1186</v>
      </c>
      <c r="G67" s="6" t="s">
        <v>5801</v>
      </c>
    </row>
    <row r="68" spans="1:7" x14ac:dyDescent="0.25">
      <c r="A68" t="s">
        <v>886</v>
      </c>
      <c r="B68" t="s">
        <v>1185</v>
      </c>
      <c r="C68" s="4" t="s">
        <v>233</v>
      </c>
      <c r="D68" s="4">
        <v>102</v>
      </c>
      <c r="E68" s="4" t="str">
        <f t="shared" si="1"/>
        <v>ART102</v>
      </c>
      <c r="F68" t="s">
        <v>1186</v>
      </c>
      <c r="G68" s="6" t="s">
        <v>5801</v>
      </c>
    </row>
    <row r="69" spans="1:7" x14ac:dyDescent="0.25">
      <c r="A69" t="s">
        <v>886</v>
      </c>
      <c r="B69" t="s">
        <v>1185</v>
      </c>
      <c r="C69" s="4" t="s">
        <v>233</v>
      </c>
      <c r="D69" s="4">
        <v>103</v>
      </c>
      <c r="E69" s="4" t="str">
        <f t="shared" si="1"/>
        <v>ART103</v>
      </c>
      <c r="F69" t="s">
        <v>1188</v>
      </c>
      <c r="G69" s="6" t="s">
        <v>5801</v>
      </c>
    </row>
    <row r="70" spans="1:7" x14ac:dyDescent="0.25">
      <c r="A70" t="s">
        <v>886</v>
      </c>
      <c r="B70" t="s">
        <v>1185</v>
      </c>
      <c r="C70" s="4" t="s">
        <v>233</v>
      </c>
      <c r="D70" s="4">
        <v>104</v>
      </c>
      <c r="E70" s="4" t="str">
        <f t="shared" si="1"/>
        <v>ART104</v>
      </c>
      <c r="F70" t="s">
        <v>1189</v>
      </c>
      <c r="G70" s="6" t="s">
        <v>5801</v>
      </c>
    </row>
    <row r="71" spans="1:7" x14ac:dyDescent="0.25">
      <c r="A71" t="s">
        <v>886</v>
      </c>
      <c r="B71" t="s">
        <v>1185</v>
      </c>
      <c r="C71" s="4" t="s">
        <v>233</v>
      </c>
      <c r="D71" s="4">
        <v>105</v>
      </c>
      <c r="E71" s="4" t="str">
        <f t="shared" si="1"/>
        <v>ART105</v>
      </c>
      <c r="F71" t="s">
        <v>2574</v>
      </c>
      <c r="G71" s="6" t="s">
        <v>5801</v>
      </c>
    </row>
    <row r="72" spans="1:7" x14ac:dyDescent="0.25">
      <c r="A72" t="s">
        <v>886</v>
      </c>
      <c r="B72" t="s">
        <v>1185</v>
      </c>
      <c r="C72" s="4" t="s">
        <v>233</v>
      </c>
      <c r="D72" s="4">
        <v>106</v>
      </c>
      <c r="E72" s="4" t="str">
        <f t="shared" si="1"/>
        <v>ART106</v>
      </c>
      <c r="F72" t="s">
        <v>1190</v>
      </c>
      <c r="G72" s="6" t="s">
        <v>5801</v>
      </c>
    </row>
    <row r="73" spans="1:7" x14ac:dyDescent="0.25">
      <c r="A73" t="s">
        <v>886</v>
      </c>
      <c r="B73" t="s">
        <v>1185</v>
      </c>
      <c r="C73" s="4" t="s">
        <v>233</v>
      </c>
      <c r="D73" s="4">
        <v>108</v>
      </c>
      <c r="E73" s="4" t="str">
        <f t="shared" si="1"/>
        <v>ART108</v>
      </c>
      <c r="F73" t="s">
        <v>1192</v>
      </c>
      <c r="G73" s="6" t="s">
        <v>5801</v>
      </c>
    </row>
    <row r="74" spans="1:7" x14ac:dyDescent="0.25">
      <c r="A74" t="s">
        <v>886</v>
      </c>
      <c r="B74" t="s">
        <v>1185</v>
      </c>
      <c r="C74" s="4" t="s">
        <v>233</v>
      </c>
      <c r="D74" s="4">
        <v>109</v>
      </c>
      <c r="E74" s="4" t="str">
        <f t="shared" si="1"/>
        <v>ART109</v>
      </c>
      <c r="F74" t="s">
        <v>2575</v>
      </c>
      <c r="G74" s="6" t="s">
        <v>5801</v>
      </c>
    </row>
    <row r="75" spans="1:7" x14ac:dyDescent="0.25">
      <c r="A75" t="s">
        <v>886</v>
      </c>
      <c r="B75" t="s">
        <v>1185</v>
      </c>
      <c r="C75" s="4" t="s">
        <v>233</v>
      </c>
      <c r="D75" s="4">
        <v>118</v>
      </c>
      <c r="E75" s="4" t="str">
        <f t="shared" si="1"/>
        <v>ART118</v>
      </c>
      <c r="F75" t="s">
        <v>2576</v>
      </c>
      <c r="G75" s="6" t="s">
        <v>5801</v>
      </c>
    </row>
    <row r="76" spans="1:7" x14ac:dyDescent="0.25">
      <c r="A76" t="s">
        <v>886</v>
      </c>
      <c r="B76" t="s">
        <v>1185</v>
      </c>
      <c r="C76" s="4" t="s">
        <v>233</v>
      </c>
      <c r="D76" s="4">
        <v>126</v>
      </c>
      <c r="E76" s="4" t="str">
        <f t="shared" si="1"/>
        <v>ART126</v>
      </c>
      <c r="F76" t="s">
        <v>2584</v>
      </c>
      <c r="G76" s="6" t="s">
        <v>5791</v>
      </c>
    </row>
    <row r="77" spans="1:7" x14ac:dyDescent="0.25">
      <c r="A77" t="s">
        <v>886</v>
      </c>
      <c r="B77" t="s">
        <v>1185</v>
      </c>
      <c r="C77" s="4" t="s">
        <v>233</v>
      </c>
      <c r="D77" s="4">
        <v>139</v>
      </c>
      <c r="E77" s="4" t="str">
        <f t="shared" si="1"/>
        <v>ART139</v>
      </c>
      <c r="F77" t="s">
        <v>2617</v>
      </c>
      <c r="G77" s="6" t="s">
        <v>5791</v>
      </c>
    </row>
    <row r="78" spans="1:7" x14ac:dyDescent="0.25">
      <c r="A78" t="s">
        <v>886</v>
      </c>
      <c r="B78" t="s">
        <v>1185</v>
      </c>
      <c r="C78" s="4" t="s">
        <v>233</v>
      </c>
      <c r="D78" s="4" t="s">
        <v>2577</v>
      </c>
      <c r="E78" s="4" t="str">
        <f t="shared" si="1"/>
        <v>ART123U</v>
      </c>
      <c r="F78" t="s">
        <v>2578</v>
      </c>
      <c r="G78" s="6" t="s">
        <v>5801</v>
      </c>
    </row>
    <row r="79" spans="1:7" x14ac:dyDescent="0.25">
      <c r="A79" t="s">
        <v>886</v>
      </c>
      <c r="B79" t="s">
        <v>1185</v>
      </c>
      <c r="C79" s="4" t="s">
        <v>233</v>
      </c>
      <c r="D79" s="4" t="s">
        <v>1193</v>
      </c>
      <c r="E79" s="4" t="str">
        <f t="shared" si="1"/>
        <v>ART125A</v>
      </c>
      <c r="F79" t="s">
        <v>1194</v>
      </c>
      <c r="G79" s="6" t="s">
        <v>5791</v>
      </c>
    </row>
    <row r="80" spans="1:7" x14ac:dyDescent="0.25">
      <c r="A80" t="s">
        <v>886</v>
      </c>
      <c r="B80" t="s">
        <v>1185</v>
      </c>
      <c r="C80" s="4" t="s">
        <v>233</v>
      </c>
      <c r="D80" s="4" t="s">
        <v>2706</v>
      </c>
      <c r="E80" s="4" t="str">
        <f t="shared" si="1"/>
        <v>ART125B</v>
      </c>
      <c r="F80" t="s">
        <v>4882</v>
      </c>
      <c r="G80" s="6" t="s">
        <v>5791</v>
      </c>
    </row>
    <row r="81" spans="1:7" x14ac:dyDescent="0.25">
      <c r="A81" t="s">
        <v>886</v>
      </c>
      <c r="B81" t="s">
        <v>1185</v>
      </c>
      <c r="C81" s="4" t="s">
        <v>233</v>
      </c>
      <c r="D81" s="4" t="s">
        <v>1196</v>
      </c>
      <c r="E81" s="4" t="str">
        <f t="shared" si="1"/>
        <v>ART130A</v>
      </c>
      <c r="F81" t="s">
        <v>1197</v>
      </c>
      <c r="G81" s="6" t="s">
        <v>5791</v>
      </c>
    </row>
    <row r="82" spans="1:7" x14ac:dyDescent="0.25">
      <c r="A82" t="s">
        <v>886</v>
      </c>
      <c r="B82" t="s">
        <v>1185</v>
      </c>
      <c r="C82" s="4" t="s">
        <v>233</v>
      </c>
      <c r="D82" s="4" t="s">
        <v>2591</v>
      </c>
      <c r="E82" s="4" t="str">
        <f t="shared" si="1"/>
        <v>ART130B</v>
      </c>
      <c r="F82" t="s">
        <v>2592</v>
      </c>
      <c r="G82" s="6" t="s">
        <v>5791</v>
      </c>
    </row>
    <row r="83" spans="1:7" x14ac:dyDescent="0.25">
      <c r="A83" t="s">
        <v>886</v>
      </c>
      <c r="B83" t="s">
        <v>1185</v>
      </c>
      <c r="C83" s="4" t="s">
        <v>233</v>
      </c>
      <c r="D83" s="4" t="s">
        <v>2595</v>
      </c>
      <c r="E83" s="4" t="str">
        <f t="shared" si="1"/>
        <v>ART130C</v>
      </c>
      <c r="F83" t="s">
        <v>2596</v>
      </c>
      <c r="G83" s="6" t="s">
        <v>5791</v>
      </c>
    </row>
    <row r="84" spans="1:7" x14ac:dyDescent="0.25">
      <c r="A84" t="s">
        <v>886</v>
      </c>
      <c r="B84" t="s">
        <v>1185</v>
      </c>
      <c r="C84" s="4" t="s">
        <v>233</v>
      </c>
      <c r="D84" s="4" t="s">
        <v>2597</v>
      </c>
      <c r="E84" s="4" t="str">
        <f t="shared" si="1"/>
        <v>ART132A</v>
      </c>
      <c r="F84" t="s">
        <v>2598</v>
      </c>
      <c r="G84" s="6" t="s">
        <v>5791</v>
      </c>
    </row>
    <row r="85" spans="1:7" x14ac:dyDescent="0.25">
      <c r="A85" t="s">
        <v>886</v>
      </c>
      <c r="B85" t="s">
        <v>1185</v>
      </c>
      <c r="C85" s="4" t="s">
        <v>233</v>
      </c>
      <c r="D85" s="4" t="s">
        <v>2603</v>
      </c>
      <c r="E85" s="4" t="str">
        <f t="shared" si="1"/>
        <v>ART132B</v>
      </c>
      <c r="F85" t="s">
        <v>2604</v>
      </c>
      <c r="G85" s="6" t="s">
        <v>5791</v>
      </c>
    </row>
    <row r="86" spans="1:7" x14ac:dyDescent="0.25">
      <c r="A86" t="s">
        <v>886</v>
      </c>
      <c r="B86" t="s">
        <v>1185</v>
      </c>
      <c r="C86" s="4" t="s">
        <v>233</v>
      </c>
      <c r="D86" s="4" t="s">
        <v>2605</v>
      </c>
      <c r="E86" s="4" t="str">
        <f t="shared" si="1"/>
        <v>ART132C</v>
      </c>
      <c r="F86" t="s">
        <v>2606</v>
      </c>
      <c r="G86" s="6" t="s">
        <v>5791</v>
      </c>
    </row>
    <row r="87" spans="1:7" x14ac:dyDescent="0.25">
      <c r="A87" t="s">
        <v>886</v>
      </c>
      <c r="B87" t="s">
        <v>1185</v>
      </c>
      <c r="C87" s="4" t="s">
        <v>233</v>
      </c>
      <c r="D87" s="4" t="s">
        <v>2607</v>
      </c>
      <c r="E87" s="4" t="str">
        <f t="shared" si="1"/>
        <v>ART132D</v>
      </c>
      <c r="F87" t="s">
        <v>2608</v>
      </c>
      <c r="G87" s="6" t="s">
        <v>5791</v>
      </c>
    </row>
    <row r="88" spans="1:7" x14ac:dyDescent="0.25">
      <c r="A88" t="s">
        <v>886</v>
      </c>
      <c r="B88" t="s">
        <v>1185</v>
      </c>
      <c r="C88" s="4" t="s">
        <v>233</v>
      </c>
      <c r="D88" s="4" t="s">
        <v>2609</v>
      </c>
      <c r="E88" s="4" t="str">
        <f t="shared" si="1"/>
        <v>ART136A</v>
      </c>
      <c r="F88" t="s">
        <v>2610</v>
      </c>
      <c r="G88" s="6" t="s">
        <v>5791</v>
      </c>
    </row>
    <row r="89" spans="1:7" x14ac:dyDescent="0.25">
      <c r="A89" t="s">
        <v>886</v>
      </c>
      <c r="B89" t="s">
        <v>1185</v>
      </c>
      <c r="C89" s="4" t="s">
        <v>233</v>
      </c>
      <c r="D89" s="4" t="s">
        <v>2613</v>
      </c>
      <c r="E89" s="4" t="str">
        <f t="shared" si="1"/>
        <v>ART136B</v>
      </c>
      <c r="F89" t="s">
        <v>2614</v>
      </c>
      <c r="G89" s="6" t="s">
        <v>5791</v>
      </c>
    </row>
    <row r="90" spans="1:7" x14ac:dyDescent="0.25">
      <c r="A90" t="s">
        <v>886</v>
      </c>
      <c r="B90" t="s">
        <v>1185</v>
      </c>
      <c r="C90" s="4" t="s">
        <v>233</v>
      </c>
      <c r="D90" s="4" t="s">
        <v>2615</v>
      </c>
      <c r="E90" s="4" t="str">
        <f t="shared" si="1"/>
        <v>ART136C</v>
      </c>
      <c r="F90" t="s">
        <v>2616</v>
      </c>
      <c r="G90" s="6" t="s">
        <v>5791</v>
      </c>
    </row>
    <row r="91" spans="1:7" x14ac:dyDescent="0.25">
      <c r="A91" t="s">
        <v>886</v>
      </c>
      <c r="B91" t="s">
        <v>1185</v>
      </c>
      <c r="C91" s="4" t="s">
        <v>233</v>
      </c>
      <c r="D91" s="4" t="s">
        <v>1200</v>
      </c>
      <c r="E91" s="4" t="str">
        <f t="shared" si="1"/>
        <v>ART140A</v>
      </c>
      <c r="F91" t="s">
        <v>1201</v>
      </c>
      <c r="G91" s="6" t="s">
        <v>5791</v>
      </c>
    </row>
    <row r="92" spans="1:7" x14ac:dyDescent="0.25">
      <c r="A92" t="s">
        <v>886</v>
      </c>
      <c r="B92" t="s">
        <v>1185</v>
      </c>
      <c r="C92" s="4" t="s">
        <v>233</v>
      </c>
      <c r="D92" s="4" t="s">
        <v>1204</v>
      </c>
      <c r="E92" s="4" t="str">
        <f t="shared" si="1"/>
        <v>ART140B</v>
      </c>
      <c r="F92" t="s">
        <v>1205</v>
      </c>
      <c r="G92" s="6" t="s">
        <v>5791</v>
      </c>
    </row>
    <row r="93" spans="1:7" x14ac:dyDescent="0.25">
      <c r="A93" t="s">
        <v>886</v>
      </c>
      <c r="B93" t="s">
        <v>1185</v>
      </c>
      <c r="C93" s="4" t="s">
        <v>233</v>
      </c>
      <c r="D93" s="4" t="s">
        <v>1206</v>
      </c>
      <c r="E93" s="4" t="str">
        <f t="shared" si="1"/>
        <v>ART140C</v>
      </c>
      <c r="F93" t="s">
        <v>1207</v>
      </c>
      <c r="G93" s="6" t="s">
        <v>5791</v>
      </c>
    </row>
    <row r="94" spans="1:7" x14ac:dyDescent="0.25">
      <c r="A94" t="s">
        <v>886</v>
      </c>
      <c r="B94" t="s">
        <v>1185</v>
      </c>
      <c r="C94" s="4" t="s">
        <v>233</v>
      </c>
      <c r="D94" s="4" t="s">
        <v>1208</v>
      </c>
      <c r="E94" s="4" t="str">
        <f t="shared" si="1"/>
        <v>ART140D</v>
      </c>
      <c r="F94" t="s">
        <v>1209</v>
      </c>
      <c r="G94" s="6" t="s">
        <v>5791</v>
      </c>
    </row>
    <row r="95" spans="1:7" x14ac:dyDescent="0.25">
      <c r="A95" t="s">
        <v>886</v>
      </c>
      <c r="B95" t="s">
        <v>1185</v>
      </c>
      <c r="C95" s="4" t="s">
        <v>233</v>
      </c>
      <c r="D95" s="4" t="s">
        <v>2624</v>
      </c>
      <c r="E95" s="4" t="str">
        <f t="shared" si="1"/>
        <v>ART145A</v>
      </c>
      <c r="F95" t="s">
        <v>2625</v>
      </c>
      <c r="G95" s="6" t="s">
        <v>5791</v>
      </c>
    </row>
    <row r="96" spans="1:7" x14ac:dyDescent="0.25">
      <c r="A96" t="s">
        <v>886</v>
      </c>
      <c r="B96" t="s">
        <v>1185</v>
      </c>
      <c r="C96" s="4" t="s">
        <v>233</v>
      </c>
      <c r="D96" s="4" t="s">
        <v>2629</v>
      </c>
      <c r="E96" s="4" t="str">
        <f t="shared" si="1"/>
        <v>ART145B</v>
      </c>
      <c r="F96" t="s">
        <v>2630</v>
      </c>
      <c r="G96" s="6" t="s">
        <v>5791</v>
      </c>
    </row>
    <row r="97" spans="1:7" x14ac:dyDescent="0.25">
      <c r="A97" t="s">
        <v>886</v>
      </c>
      <c r="B97" t="s">
        <v>1185</v>
      </c>
      <c r="C97" s="4" t="s">
        <v>233</v>
      </c>
      <c r="D97" s="4" t="s">
        <v>2631</v>
      </c>
      <c r="E97" s="4" t="str">
        <f t="shared" si="1"/>
        <v>ART145C</v>
      </c>
      <c r="F97" t="s">
        <v>2632</v>
      </c>
      <c r="G97" s="6" t="s">
        <v>5791</v>
      </c>
    </row>
    <row r="98" spans="1:7" x14ac:dyDescent="0.25">
      <c r="A98" t="s">
        <v>886</v>
      </c>
      <c r="B98" t="s">
        <v>1185</v>
      </c>
      <c r="C98" s="4" t="s">
        <v>233</v>
      </c>
      <c r="D98" s="4" t="s">
        <v>2633</v>
      </c>
      <c r="E98" s="4" t="str">
        <f t="shared" si="1"/>
        <v>ART145D</v>
      </c>
      <c r="F98" t="s">
        <v>2634</v>
      </c>
      <c r="G98" s="6" t="s">
        <v>5791</v>
      </c>
    </row>
    <row r="99" spans="1:7" x14ac:dyDescent="0.25">
      <c r="A99" t="s">
        <v>886</v>
      </c>
      <c r="B99" t="s">
        <v>1185</v>
      </c>
      <c r="C99" s="4" t="s">
        <v>233</v>
      </c>
      <c r="D99" s="4" t="s">
        <v>2635</v>
      </c>
      <c r="E99" s="4" t="str">
        <f t="shared" si="1"/>
        <v>ART146A</v>
      </c>
      <c r="F99" t="s">
        <v>2636</v>
      </c>
      <c r="G99" s="6" t="s">
        <v>5791</v>
      </c>
    </row>
    <row r="100" spans="1:7" x14ac:dyDescent="0.25">
      <c r="A100" t="s">
        <v>886</v>
      </c>
      <c r="B100" t="s">
        <v>1185</v>
      </c>
      <c r="C100" s="4" t="s">
        <v>233</v>
      </c>
      <c r="D100" s="4" t="s">
        <v>2639</v>
      </c>
      <c r="E100" s="4" t="str">
        <f t="shared" si="1"/>
        <v>ART146B</v>
      </c>
      <c r="F100" t="s">
        <v>2640</v>
      </c>
      <c r="G100" s="6" t="s">
        <v>5791</v>
      </c>
    </row>
    <row r="101" spans="1:7" x14ac:dyDescent="0.25">
      <c r="A101" t="s">
        <v>886</v>
      </c>
      <c r="B101" t="s">
        <v>1185</v>
      </c>
      <c r="C101" s="4" t="s">
        <v>233</v>
      </c>
      <c r="D101" s="4" t="s">
        <v>2641</v>
      </c>
      <c r="E101" s="4" t="str">
        <f t="shared" si="1"/>
        <v>ART146C</v>
      </c>
      <c r="F101" t="s">
        <v>2642</v>
      </c>
      <c r="G101" s="6" t="s">
        <v>5791</v>
      </c>
    </row>
    <row r="102" spans="1:7" x14ac:dyDescent="0.25">
      <c r="A102" t="s">
        <v>886</v>
      </c>
      <c r="B102" t="s">
        <v>1185</v>
      </c>
      <c r="C102" s="4" t="s">
        <v>233</v>
      </c>
      <c r="D102" s="4" t="s">
        <v>2643</v>
      </c>
      <c r="E102" s="4" t="str">
        <f t="shared" si="1"/>
        <v>ART146D</v>
      </c>
      <c r="F102" t="s">
        <v>2644</v>
      </c>
      <c r="G102" s="6" t="s">
        <v>5791</v>
      </c>
    </row>
    <row r="103" spans="1:7" x14ac:dyDescent="0.25">
      <c r="A103" t="s">
        <v>886</v>
      </c>
      <c r="B103" t="s">
        <v>1185</v>
      </c>
      <c r="C103" s="4" t="s">
        <v>233</v>
      </c>
      <c r="D103" s="4" t="s">
        <v>1210</v>
      </c>
      <c r="E103" s="4" t="str">
        <f t="shared" si="1"/>
        <v>ART150A</v>
      </c>
      <c r="F103" t="s">
        <v>1211</v>
      </c>
      <c r="G103" s="6" t="s">
        <v>5791</v>
      </c>
    </row>
    <row r="104" spans="1:7" x14ac:dyDescent="0.25">
      <c r="A104" t="s">
        <v>886</v>
      </c>
      <c r="B104" t="s">
        <v>1185</v>
      </c>
      <c r="C104" s="4" t="s">
        <v>233</v>
      </c>
      <c r="D104" s="4" t="s">
        <v>1213</v>
      </c>
      <c r="E104" s="4" t="str">
        <f t="shared" si="1"/>
        <v>ART150B</v>
      </c>
      <c r="F104" t="s">
        <v>1214</v>
      </c>
      <c r="G104" s="6" t="s">
        <v>5791</v>
      </c>
    </row>
    <row r="105" spans="1:7" x14ac:dyDescent="0.25">
      <c r="A105" t="s">
        <v>886</v>
      </c>
      <c r="B105" t="s">
        <v>1185</v>
      </c>
      <c r="C105" s="4" t="s">
        <v>233</v>
      </c>
      <c r="D105" s="4" t="s">
        <v>1215</v>
      </c>
      <c r="E105" s="4" t="str">
        <f t="shared" si="1"/>
        <v>ART150C</v>
      </c>
      <c r="F105" t="s">
        <v>1216</v>
      </c>
      <c r="G105" s="6" t="s">
        <v>5791</v>
      </c>
    </row>
    <row r="106" spans="1:7" x14ac:dyDescent="0.25">
      <c r="A106" t="s">
        <v>886</v>
      </c>
      <c r="B106" t="s">
        <v>1185</v>
      </c>
      <c r="C106" s="4" t="s">
        <v>233</v>
      </c>
      <c r="D106" s="4" t="s">
        <v>1217</v>
      </c>
      <c r="E106" s="4" t="str">
        <f t="shared" si="1"/>
        <v>ART150D</v>
      </c>
      <c r="F106" t="s">
        <v>1218</v>
      </c>
      <c r="G106" s="6" t="s">
        <v>5791</v>
      </c>
    </row>
    <row r="107" spans="1:7" x14ac:dyDescent="0.25">
      <c r="A107" t="s">
        <v>886</v>
      </c>
      <c r="B107" t="s">
        <v>1185</v>
      </c>
      <c r="C107" s="4" t="s">
        <v>233</v>
      </c>
      <c r="D107" s="4" t="s">
        <v>2649</v>
      </c>
      <c r="E107" s="4" t="str">
        <f t="shared" si="1"/>
        <v>ART152A</v>
      </c>
      <c r="F107" t="s">
        <v>2650</v>
      </c>
      <c r="G107" s="6" t="s">
        <v>5791</v>
      </c>
    </row>
    <row r="108" spans="1:7" x14ac:dyDescent="0.25">
      <c r="A108" t="s">
        <v>886</v>
      </c>
      <c r="B108" t="s">
        <v>1185</v>
      </c>
      <c r="C108" s="4" t="s">
        <v>233</v>
      </c>
      <c r="D108" s="4" t="s">
        <v>2652</v>
      </c>
      <c r="E108" s="4" t="str">
        <f t="shared" si="1"/>
        <v>ART152B</v>
      </c>
      <c r="F108" t="s">
        <v>2653</v>
      </c>
      <c r="G108" s="6" t="s">
        <v>5791</v>
      </c>
    </row>
    <row r="109" spans="1:7" x14ac:dyDescent="0.25">
      <c r="A109" t="s">
        <v>886</v>
      </c>
      <c r="B109" t="s">
        <v>1185</v>
      </c>
      <c r="C109" s="4" t="s">
        <v>233</v>
      </c>
      <c r="D109" s="4" t="s">
        <v>2654</v>
      </c>
      <c r="E109" s="4" t="str">
        <f t="shared" si="1"/>
        <v>ART152C</v>
      </c>
      <c r="F109" t="s">
        <v>2655</v>
      </c>
      <c r="G109" s="6" t="s">
        <v>5791</v>
      </c>
    </row>
    <row r="110" spans="1:7" x14ac:dyDescent="0.25">
      <c r="A110" t="s">
        <v>886</v>
      </c>
      <c r="B110" t="s">
        <v>1185</v>
      </c>
      <c r="C110" s="4" t="s">
        <v>233</v>
      </c>
      <c r="D110" s="4" t="s">
        <v>1219</v>
      </c>
      <c r="E110" s="4" t="str">
        <f t="shared" si="1"/>
        <v>ART160A</v>
      </c>
      <c r="F110" t="s">
        <v>1220</v>
      </c>
      <c r="G110" s="6" t="s">
        <v>5791</v>
      </c>
    </row>
    <row r="111" spans="1:7" x14ac:dyDescent="0.25">
      <c r="A111" t="s">
        <v>886</v>
      </c>
      <c r="B111" t="s">
        <v>1185</v>
      </c>
      <c r="C111" s="4" t="s">
        <v>233</v>
      </c>
      <c r="D111" s="4" t="s">
        <v>1223</v>
      </c>
      <c r="E111" s="4" t="str">
        <f t="shared" si="1"/>
        <v>ART160B</v>
      </c>
      <c r="F111" t="s">
        <v>1224</v>
      </c>
      <c r="G111" s="6" t="s">
        <v>5791</v>
      </c>
    </row>
    <row r="112" spans="1:7" x14ac:dyDescent="0.25">
      <c r="A112" t="s">
        <v>886</v>
      </c>
      <c r="B112" t="s">
        <v>1185</v>
      </c>
      <c r="C112" s="4" t="s">
        <v>233</v>
      </c>
      <c r="D112" s="4" t="s">
        <v>1225</v>
      </c>
      <c r="E112" s="4" t="str">
        <f t="shared" si="1"/>
        <v>ART160C</v>
      </c>
      <c r="F112" t="s">
        <v>1226</v>
      </c>
      <c r="G112" s="6" t="s">
        <v>5791</v>
      </c>
    </row>
    <row r="113" spans="1:7" x14ac:dyDescent="0.25">
      <c r="A113" t="s">
        <v>886</v>
      </c>
      <c r="B113" t="s">
        <v>1185</v>
      </c>
      <c r="C113" s="4" t="s">
        <v>233</v>
      </c>
      <c r="D113" s="4" t="s">
        <v>1227</v>
      </c>
      <c r="E113" s="4" t="str">
        <f t="shared" si="1"/>
        <v>ART160D</v>
      </c>
      <c r="F113" t="s">
        <v>1228</v>
      </c>
      <c r="G113" s="6" t="s">
        <v>5791</v>
      </c>
    </row>
    <row r="114" spans="1:7" x14ac:dyDescent="0.25">
      <c r="A114" t="s">
        <v>886</v>
      </c>
      <c r="B114" t="s">
        <v>1185</v>
      </c>
      <c r="C114" s="4" t="s">
        <v>233</v>
      </c>
      <c r="D114" s="4" t="s">
        <v>2665</v>
      </c>
      <c r="E114" s="4" t="str">
        <f t="shared" si="1"/>
        <v>ART170A</v>
      </c>
      <c r="F114" t="s">
        <v>2666</v>
      </c>
      <c r="G114" s="6" t="s">
        <v>5791</v>
      </c>
    </row>
    <row r="115" spans="1:7" x14ac:dyDescent="0.25">
      <c r="A115" t="s">
        <v>886</v>
      </c>
      <c r="B115" t="s">
        <v>1185</v>
      </c>
      <c r="C115" s="4" t="s">
        <v>233</v>
      </c>
      <c r="D115" s="4" t="s">
        <v>2670</v>
      </c>
      <c r="E115" s="4" t="str">
        <f t="shared" si="1"/>
        <v>ART170B</v>
      </c>
      <c r="F115" t="s">
        <v>2671</v>
      </c>
      <c r="G115" s="6" t="s">
        <v>5791</v>
      </c>
    </row>
    <row r="116" spans="1:7" x14ac:dyDescent="0.25">
      <c r="A116" t="s">
        <v>886</v>
      </c>
      <c r="B116" t="s">
        <v>1185</v>
      </c>
      <c r="C116" s="4" t="s">
        <v>233</v>
      </c>
      <c r="D116" s="4" t="s">
        <v>2672</v>
      </c>
      <c r="E116" s="4" t="str">
        <f t="shared" si="1"/>
        <v>ART170C</v>
      </c>
      <c r="F116" t="s">
        <v>2673</v>
      </c>
      <c r="G116" s="6" t="s">
        <v>5791</v>
      </c>
    </row>
    <row r="117" spans="1:7" x14ac:dyDescent="0.25">
      <c r="A117" t="s">
        <v>886</v>
      </c>
      <c r="B117" t="s">
        <v>1185</v>
      </c>
      <c r="C117" s="4" t="s">
        <v>233</v>
      </c>
      <c r="D117" s="4" t="s">
        <v>2674</v>
      </c>
      <c r="E117" s="4" t="str">
        <f t="shared" si="1"/>
        <v>ART170D</v>
      </c>
      <c r="F117" t="s">
        <v>2675</v>
      </c>
      <c r="G117" s="6" t="s">
        <v>5791</v>
      </c>
    </row>
    <row r="118" spans="1:7" x14ac:dyDescent="0.25">
      <c r="A118" t="s">
        <v>886</v>
      </c>
      <c r="B118" t="s">
        <v>1185</v>
      </c>
      <c r="C118" s="4" t="s">
        <v>233</v>
      </c>
      <c r="D118" s="4" t="s">
        <v>2676</v>
      </c>
      <c r="E118" s="4" t="str">
        <f t="shared" si="1"/>
        <v>ART180A</v>
      </c>
      <c r="F118" t="s">
        <v>2677</v>
      </c>
      <c r="G118" s="6" t="s">
        <v>5791</v>
      </c>
    </row>
    <row r="119" spans="1:7" x14ac:dyDescent="0.25">
      <c r="A119" t="s">
        <v>886</v>
      </c>
      <c r="B119" t="s">
        <v>1185</v>
      </c>
      <c r="C119" s="4" t="s">
        <v>233</v>
      </c>
      <c r="D119" s="4" t="s">
        <v>2680</v>
      </c>
      <c r="E119" s="4" t="str">
        <f t="shared" si="1"/>
        <v>ART180B</v>
      </c>
      <c r="F119" t="s">
        <v>2681</v>
      </c>
      <c r="G119" s="6" t="s">
        <v>5791</v>
      </c>
    </row>
    <row r="120" spans="1:7" x14ac:dyDescent="0.25">
      <c r="A120" t="s">
        <v>886</v>
      </c>
      <c r="B120" t="s">
        <v>1185</v>
      </c>
      <c r="C120" s="4" t="s">
        <v>233</v>
      </c>
      <c r="D120" s="4" t="s">
        <v>2682</v>
      </c>
      <c r="E120" s="4" t="str">
        <f t="shared" si="1"/>
        <v>ART180C</v>
      </c>
      <c r="F120" t="s">
        <v>2683</v>
      </c>
      <c r="G120" s="6" t="s">
        <v>5791</v>
      </c>
    </row>
    <row r="121" spans="1:7" x14ac:dyDescent="0.25">
      <c r="A121" t="s">
        <v>886</v>
      </c>
      <c r="B121" t="s">
        <v>1185</v>
      </c>
      <c r="C121" s="4" t="s">
        <v>233</v>
      </c>
      <c r="D121" s="4" t="s">
        <v>2684</v>
      </c>
      <c r="E121" s="4" t="str">
        <f t="shared" si="1"/>
        <v>ART180D</v>
      </c>
      <c r="F121" t="s">
        <v>2685</v>
      </c>
      <c r="G121" s="6" t="s">
        <v>5791</v>
      </c>
    </row>
    <row r="122" spans="1:7" x14ac:dyDescent="0.25">
      <c r="A122" t="s">
        <v>886</v>
      </c>
      <c r="B122" t="s">
        <v>1185</v>
      </c>
      <c r="C122" s="4" t="s">
        <v>233</v>
      </c>
      <c r="D122" s="4" t="s">
        <v>2686</v>
      </c>
      <c r="E122" s="4" t="str">
        <f t="shared" si="1"/>
        <v>ART181A</v>
      </c>
      <c r="F122" t="s">
        <v>2687</v>
      </c>
      <c r="G122" s="6" t="s">
        <v>5791</v>
      </c>
    </row>
    <row r="123" spans="1:7" x14ac:dyDescent="0.25">
      <c r="A123" t="s">
        <v>886</v>
      </c>
      <c r="B123" t="s">
        <v>1185</v>
      </c>
      <c r="C123" s="4" t="s">
        <v>233</v>
      </c>
      <c r="D123" s="4" t="s">
        <v>2689</v>
      </c>
      <c r="E123" s="4" t="str">
        <f t="shared" si="1"/>
        <v>ART181B</v>
      </c>
      <c r="F123" t="s">
        <v>2690</v>
      </c>
      <c r="G123" s="6" t="s">
        <v>5791</v>
      </c>
    </row>
    <row r="124" spans="1:7" x14ac:dyDescent="0.25">
      <c r="A124" t="s">
        <v>886</v>
      </c>
      <c r="B124" t="s">
        <v>1185</v>
      </c>
      <c r="C124" s="4" t="s">
        <v>233</v>
      </c>
      <c r="D124" s="4" t="s">
        <v>2691</v>
      </c>
      <c r="E124" s="4" t="str">
        <f t="shared" si="1"/>
        <v>ART181C</v>
      </c>
      <c r="F124" t="s">
        <v>2692</v>
      </c>
      <c r="G124" s="6" t="s">
        <v>5791</v>
      </c>
    </row>
    <row r="125" spans="1:7" x14ac:dyDescent="0.25">
      <c r="A125" t="s">
        <v>886</v>
      </c>
      <c r="B125" t="s">
        <v>1185</v>
      </c>
      <c r="C125" s="4" t="s">
        <v>1229</v>
      </c>
      <c r="D125" s="4">
        <v>100</v>
      </c>
      <c r="E125" s="4" t="str">
        <f t="shared" si="1"/>
        <v>MAKR100</v>
      </c>
      <c r="F125" t="s">
        <v>1230</v>
      </c>
      <c r="G125" s="6" t="s">
        <v>5802</v>
      </c>
    </row>
    <row r="126" spans="1:7" x14ac:dyDescent="0.25">
      <c r="A126" t="s">
        <v>886</v>
      </c>
      <c r="B126" t="s">
        <v>1935</v>
      </c>
      <c r="C126" s="4" t="s">
        <v>1936</v>
      </c>
      <c r="D126" s="4">
        <v>11</v>
      </c>
      <c r="E126" s="4" t="str">
        <f t="shared" si="1"/>
        <v>ASIA11</v>
      </c>
      <c r="F126" t="s">
        <v>1937</v>
      </c>
      <c r="G126" s="6" t="s">
        <v>5801</v>
      </c>
    </row>
    <row r="127" spans="1:7" x14ac:dyDescent="0.25">
      <c r="A127" t="s">
        <v>886</v>
      </c>
      <c r="B127" t="s">
        <v>1935</v>
      </c>
      <c r="C127" s="4" t="s">
        <v>1936</v>
      </c>
      <c r="D127" s="4">
        <v>15</v>
      </c>
      <c r="E127" s="4" t="str">
        <f t="shared" si="1"/>
        <v>ASIA15</v>
      </c>
      <c r="F127" t="s">
        <v>1939</v>
      </c>
      <c r="G127" s="6" t="s">
        <v>5801</v>
      </c>
    </row>
    <row r="128" spans="1:7" x14ac:dyDescent="0.25">
      <c r="A128" t="s">
        <v>886</v>
      </c>
      <c r="B128" t="s">
        <v>1935</v>
      </c>
      <c r="C128" s="4" t="s">
        <v>1936</v>
      </c>
      <c r="D128" s="4">
        <v>30</v>
      </c>
      <c r="E128" s="4" t="str">
        <f t="shared" si="1"/>
        <v>ASIA30</v>
      </c>
      <c r="F128" t="s">
        <v>1940</v>
      </c>
      <c r="G128" s="6" t="s">
        <v>5801</v>
      </c>
    </row>
    <row r="129" spans="1:7" x14ac:dyDescent="0.25">
      <c r="A129" t="s">
        <v>886</v>
      </c>
      <c r="B129" t="s">
        <v>900</v>
      </c>
      <c r="C129" s="4" t="s">
        <v>901</v>
      </c>
      <c r="D129" s="4">
        <v>6</v>
      </c>
      <c r="E129" s="4" t="str">
        <f t="shared" si="1"/>
        <v>ASAM6</v>
      </c>
      <c r="F129" t="s">
        <v>902</v>
      </c>
      <c r="G129" s="6" t="s">
        <v>5801</v>
      </c>
    </row>
    <row r="130" spans="1:7" x14ac:dyDescent="0.25">
      <c r="A130" t="s">
        <v>886</v>
      </c>
      <c r="B130" t="s">
        <v>900</v>
      </c>
      <c r="C130" s="4" t="s">
        <v>901</v>
      </c>
      <c r="D130" s="4">
        <v>8</v>
      </c>
      <c r="E130" s="4" t="str">
        <f t="shared" si="1"/>
        <v>ASAM8</v>
      </c>
      <c r="F130" t="s">
        <v>4593</v>
      </c>
      <c r="G130" s="6" t="s">
        <v>5801</v>
      </c>
    </row>
    <row r="131" spans="1:7" x14ac:dyDescent="0.25">
      <c r="A131" t="s">
        <v>886</v>
      </c>
      <c r="B131" t="s">
        <v>900</v>
      </c>
      <c r="C131" s="4" t="s">
        <v>901</v>
      </c>
      <c r="D131" s="4">
        <v>10</v>
      </c>
      <c r="E131" s="4" t="str">
        <f t="shared" ref="E131:E194" si="2">CONCATENATE(C131,TRIM(D131))</f>
        <v>ASAM10</v>
      </c>
      <c r="F131" t="s">
        <v>1941</v>
      </c>
      <c r="G131" s="6" t="s">
        <v>5801</v>
      </c>
    </row>
    <row r="132" spans="1:7" x14ac:dyDescent="0.25">
      <c r="A132" t="s">
        <v>886</v>
      </c>
      <c r="B132" t="s">
        <v>900</v>
      </c>
      <c r="C132" s="4" t="s">
        <v>901</v>
      </c>
      <c r="D132" s="4">
        <v>20</v>
      </c>
      <c r="E132" s="4" t="str">
        <f t="shared" si="2"/>
        <v>ASAM20</v>
      </c>
      <c r="F132" t="s">
        <v>906</v>
      </c>
      <c r="G132" s="6" t="s">
        <v>5801</v>
      </c>
    </row>
    <row r="133" spans="1:7" x14ac:dyDescent="0.25">
      <c r="A133" t="s">
        <v>886</v>
      </c>
      <c r="B133" t="s">
        <v>900</v>
      </c>
      <c r="C133" s="4" t="s">
        <v>901</v>
      </c>
      <c r="D133" s="4">
        <v>22</v>
      </c>
      <c r="E133" s="4" t="str">
        <f t="shared" si="2"/>
        <v>ASAM22</v>
      </c>
      <c r="F133" t="s">
        <v>1944</v>
      </c>
      <c r="G133" s="6" t="s">
        <v>5801</v>
      </c>
    </row>
    <row r="134" spans="1:7" x14ac:dyDescent="0.25">
      <c r="A134" t="s">
        <v>886</v>
      </c>
      <c r="B134" t="s">
        <v>900</v>
      </c>
      <c r="C134" s="4" t="s">
        <v>901</v>
      </c>
      <c r="D134" s="4">
        <v>30</v>
      </c>
      <c r="E134" s="4" t="str">
        <f t="shared" si="2"/>
        <v>ASAM30</v>
      </c>
      <c r="F134" t="s">
        <v>1945</v>
      </c>
      <c r="G134" s="6" t="s">
        <v>5801</v>
      </c>
    </row>
    <row r="135" spans="1:7" x14ac:dyDescent="0.25">
      <c r="A135" t="s">
        <v>886</v>
      </c>
      <c r="B135" t="s">
        <v>900</v>
      </c>
      <c r="C135" s="4" t="s">
        <v>901</v>
      </c>
      <c r="D135" s="4">
        <v>40</v>
      </c>
      <c r="E135" s="4" t="str">
        <f t="shared" si="2"/>
        <v>ASAM40</v>
      </c>
      <c r="F135" t="s">
        <v>908</v>
      </c>
      <c r="G135" s="6" t="s">
        <v>5801</v>
      </c>
    </row>
    <row r="136" spans="1:7" x14ac:dyDescent="0.25">
      <c r="A136" t="s">
        <v>886</v>
      </c>
      <c r="B136" t="s">
        <v>900</v>
      </c>
      <c r="C136" s="4" t="s">
        <v>901</v>
      </c>
      <c r="D136" s="4">
        <v>42</v>
      </c>
      <c r="E136" s="4" t="str">
        <f t="shared" si="2"/>
        <v>ASAM42</v>
      </c>
      <c r="F136" t="s">
        <v>4594</v>
      </c>
      <c r="G136" s="6" t="s">
        <v>5801</v>
      </c>
    </row>
    <row r="137" spans="1:7" x14ac:dyDescent="0.25">
      <c r="A137" t="s">
        <v>886</v>
      </c>
      <c r="B137" t="s">
        <v>900</v>
      </c>
      <c r="C137" s="4" t="s">
        <v>901</v>
      </c>
      <c r="D137" s="4">
        <v>65</v>
      </c>
      <c r="E137" s="4" t="str">
        <f t="shared" si="2"/>
        <v>ASAM65</v>
      </c>
      <c r="F137" t="s">
        <v>1947</v>
      </c>
      <c r="G137" s="6" t="s">
        <v>5788</v>
      </c>
    </row>
    <row r="138" spans="1:7" x14ac:dyDescent="0.25">
      <c r="A138" t="s">
        <v>886</v>
      </c>
      <c r="B138" t="s">
        <v>1646</v>
      </c>
      <c r="C138" s="4" t="s">
        <v>1647</v>
      </c>
      <c r="D138" s="4">
        <v>1</v>
      </c>
      <c r="E138" s="4" t="str">
        <f t="shared" si="2"/>
        <v>ASTR1</v>
      </c>
      <c r="F138" t="s">
        <v>3907</v>
      </c>
      <c r="G138" s="6" t="s">
        <v>5801</v>
      </c>
    </row>
    <row r="139" spans="1:7" x14ac:dyDescent="0.25">
      <c r="A139" t="s">
        <v>886</v>
      </c>
      <c r="B139" t="s">
        <v>1646</v>
      </c>
      <c r="C139" s="4" t="s">
        <v>1647</v>
      </c>
      <c r="D139" s="4">
        <v>4</v>
      </c>
      <c r="E139" s="4" t="str">
        <f t="shared" si="2"/>
        <v>ASTR4</v>
      </c>
      <c r="F139" t="s">
        <v>1648</v>
      </c>
      <c r="G139" s="6" t="s">
        <v>5801</v>
      </c>
    </row>
    <row r="140" spans="1:7" x14ac:dyDescent="0.25">
      <c r="A140" t="s">
        <v>886</v>
      </c>
      <c r="B140" t="s">
        <v>1646</v>
      </c>
      <c r="C140" s="4" t="s">
        <v>1647</v>
      </c>
      <c r="D140" s="4">
        <v>16</v>
      </c>
      <c r="E140" s="4" t="str">
        <f t="shared" si="2"/>
        <v>ASTR16</v>
      </c>
      <c r="F140" t="s">
        <v>3911</v>
      </c>
      <c r="G140" s="6" t="s">
        <v>5801</v>
      </c>
    </row>
    <row r="141" spans="1:7" x14ac:dyDescent="0.25">
      <c r="A141" t="s">
        <v>886</v>
      </c>
      <c r="B141" t="s">
        <v>1646</v>
      </c>
      <c r="C141" s="4" t="s">
        <v>1647</v>
      </c>
      <c r="D141" s="4">
        <v>17</v>
      </c>
      <c r="E141" s="4" t="str">
        <f t="shared" si="2"/>
        <v>ASTR17</v>
      </c>
      <c r="F141" t="s">
        <v>3912</v>
      </c>
      <c r="G141" s="6" t="s">
        <v>5801</v>
      </c>
    </row>
    <row r="142" spans="1:7" x14ac:dyDescent="0.25">
      <c r="A142" t="s">
        <v>886</v>
      </c>
      <c r="B142" t="s">
        <v>1646</v>
      </c>
      <c r="C142" s="4" t="s">
        <v>1647</v>
      </c>
      <c r="D142" s="4">
        <v>19</v>
      </c>
      <c r="E142" s="4" t="str">
        <f t="shared" si="2"/>
        <v>ASTR19</v>
      </c>
      <c r="F142" t="s">
        <v>3913</v>
      </c>
      <c r="G142" s="6" t="s">
        <v>5801</v>
      </c>
    </row>
    <row r="143" spans="1:7" x14ac:dyDescent="0.25">
      <c r="A143" t="s">
        <v>886</v>
      </c>
      <c r="B143" t="s">
        <v>801</v>
      </c>
      <c r="C143" s="4" t="s">
        <v>1651</v>
      </c>
      <c r="D143" s="4">
        <v>49</v>
      </c>
      <c r="E143" s="4" t="str">
        <f t="shared" si="2"/>
        <v>AUTO49</v>
      </c>
      <c r="F143" t="s">
        <v>1652</v>
      </c>
      <c r="G143" s="6" t="s">
        <v>5773</v>
      </c>
    </row>
    <row r="144" spans="1:7" x14ac:dyDescent="0.25">
      <c r="A144" t="s">
        <v>886</v>
      </c>
      <c r="B144" t="s">
        <v>801</v>
      </c>
      <c r="C144" s="4" t="s">
        <v>1651</v>
      </c>
      <c r="D144" s="4">
        <v>50</v>
      </c>
      <c r="E144" s="4" t="str">
        <f t="shared" si="2"/>
        <v>AUTO50</v>
      </c>
      <c r="F144" t="s">
        <v>1655</v>
      </c>
      <c r="G144" s="6" t="s">
        <v>5773</v>
      </c>
    </row>
    <row r="145" spans="1:7" x14ac:dyDescent="0.25">
      <c r="A145" t="s">
        <v>886</v>
      </c>
      <c r="B145" t="s">
        <v>801</v>
      </c>
      <c r="C145" s="4" t="s">
        <v>1651</v>
      </c>
      <c r="D145" s="4">
        <v>51</v>
      </c>
      <c r="E145" s="4" t="str">
        <f t="shared" si="2"/>
        <v>AUTO51</v>
      </c>
      <c r="F145" t="s">
        <v>5475</v>
      </c>
      <c r="G145" s="6" t="s">
        <v>5773</v>
      </c>
    </row>
    <row r="146" spans="1:7" x14ac:dyDescent="0.25">
      <c r="A146" t="s">
        <v>886</v>
      </c>
      <c r="B146" t="s">
        <v>801</v>
      </c>
      <c r="C146" s="4" t="s">
        <v>1651</v>
      </c>
      <c r="D146" s="4">
        <v>52</v>
      </c>
      <c r="E146" s="4" t="str">
        <f t="shared" si="2"/>
        <v>AUTO52</v>
      </c>
      <c r="F146" t="s">
        <v>3917</v>
      </c>
      <c r="G146" s="6" t="s">
        <v>5773</v>
      </c>
    </row>
    <row r="147" spans="1:7" x14ac:dyDescent="0.25">
      <c r="A147" t="s">
        <v>886</v>
      </c>
      <c r="B147" t="s">
        <v>801</v>
      </c>
      <c r="C147" s="4" t="s">
        <v>1651</v>
      </c>
      <c r="D147" s="4">
        <v>53</v>
      </c>
      <c r="E147" s="4" t="str">
        <f t="shared" si="2"/>
        <v>AUTO53</v>
      </c>
      <c r="F147" t="s">
        <v>5476</v>
      </c>
      <c r="G147" s="6" t="s">
        <v>5773</v>
      </c>
    </row>
    <row r="148" spans="1:7" x14ac:dyDescent="0.25">
      <c r="A148" t="s">
        <v>886</v>
      </c>
      <c r="B148" t="s">
        <v>801</v>
      </c>
      <c r="C148" s="4" t="s">
        <v>1651</v>
      </c>
      <c r="D148" s="4">
        <v>54</v>
      </c>
      <c r="E148" s="4" t="str">
        <f t="shared" si="2"/>
        <v>AUTO54</v>
      </c>
      <c r="F148" t="s">
        <v>3918</v>
      </c>
      <c r="G148" s="6" t="s">
        <v>5773</v>
      </c>
    </row>
    <row r="149" spans="1:7" x14ac:dyDescent="0.25">
      <c r="A149" t="s">
        <v>886</v>
      </c>
      <c r="B149" t="s">
        <v>801</v>
      </c>
      <c r="C149" s="4" t="s">
        <v>1651</v>
      </c>
      <c r="D149" s="4">
        <v>55</v>
      </c>
      <c r="E149" s="4" t="str">
        <f t="shared" si="2"/>
        <v>AUTO55</v>
      </c>
      <c r="F149" t="s">
        <v>3920</v>
      </c>
      <c r="G149" s="6" t="s">
        <v>5773</v>
      </c>
    </row>
    <row r="150" spans="1:7" x14ac:dyDescent="0.25">
      <c r="A150" t="s">
        <v>886</v>
      </c>
      <c r="B150" t="s">
        <v>801</v>
      </c>
      <c r="C150" s="4" t="s">
        <v>1651</v>
      </c>
      <c r="D150" s="4">
        <v>56</v>
      </c>
      <c r="E150" s="4" t="str">
        <f t="shared" si="2"/>
        <v>AUTO56</v>
      </c>
      <c r="F150" t="s">
        <v>3921</v>
      </c>
      <c r="G150" s="6" t="s">
        <v>5773</v>
      </c>
    </row>
    <row r="151" spans="1:7" x14ac:dyDescent="0.25">
      <c r="A151" t="s">
        <v>886</v>
      </c>
      <c r="B151" t="s">
        <v>801</v>
      </c>
      <c r="C151" s="4" t="s">
        <v>1651</v>
      </c>
      <c r="D151" s="4">
        <v>200</v>
      </c>
      <c r="E151" s="4" t="str">
        <f t="shared" si="2"/>
        <v>AUTO200</v>
      </c>
      <c r="F151" t="s">
        <v>5477</v>
      </c>
      <c r="G151" s="6" t="s">
        <v>5773</v>
      </c>
    </row>
    <row r="152" spans="1:7" x14ac:dyDescent="0.25">
      <c r="A152" t="s">
        <v>886</v>
      </c>
      <c r="B152" t="s">
        <v>801</v>
      </c>
      <c r="C152" s="4" t="s">
        <v>1651</v>
      </c>
      <c r="D152" s="4">
        <v>201</v>
      </c>
      <c r="E152" s="4" t="str">
        <f t="shared" si="2"/>
        <v>AUTO201</v>
      </c>
      <c r="F152" t="s">
        <v>5478</v>
      </c>
      <c r="G152" s="6" t="s">
        <v>5773</v>
      </c>
    </row>
    <row r="153" spans="1:7" x14ac:dyDescent="0.25">
      <c r="A153" t="s">
        <v>886</v>
      </c>
      <c r="B153" t="s">
        <v>801</v>
      </c>
      <c r="C153" s="4" t="s">
        <v>1651</v>
      </c>
      <c r="D153" s="4">
        <v>202</v>
      </c>
      <c r="E153" s="4" t="str">
        <f t="shared" si="2"/>
        <v>AUTO202</v>
      </c>
      <c r="F153" t="s">
        <v>5479</v>
      </c>
      <c r="G153" s="6" t="s">
        <v>5773</v>
      </c>
    </row>
    <row r="154" spans="1:7" x14ac:dyDescent="0.25">
      <c r="A154" t="s">
        <v>886</v>
      </c>
      <c r="B154" t="s">
        <v>801</v>
      </c>
      <c r="C154" s="4" t="s">
        <v>1651</v>
      </c>
      <c r="D154" s="4">
        <v>203</v>
      </c>
      <c r="E154" s="4" t="str">
        <f t="shared" si="2"/>
        <v>AUTO203</v>
      </c>
      <c r="F154" t="s">
        <v>3923</v>
      </c>
      <c r="G154" s="6" t="s">
        <v>5773</v>
      </c>
    </row>
    <row r="155" spans="1:7" x14ac:dyDescent="0.25">
      <c r="A155" t="s">
        <v>886</v>
      </c>
      <c r="B155" t="s">
        <v>801</v>
      </c>
      <c r="C155" s="4" t="s">
        <v>1651</v>
      </c>
      <c r="D155" s="4">
        <v>204</v>
      </c>
      <c r="E155" s="4" t="str">
        <f t="shared" si="2"/>
        <v>AUTO204</v>
      </c>
      <c r="F155" t="s">
        <v>3925</v>
      </c>
      <c r="G155" s="6" t="s">
        <v>5773</v>
      </c>
    </row>
    <row r="156" spans="1:7" x14ac:dyDescent="0.25">
      <c r="A156" t="s">
        <v>886</v>
      </c>
      <c r="B156" t="s">
        <v>801</v>
      </c>
      <c r="C156" s="4" t="s">
        <v>1651</v>
      </c>
      <c r="D156" s="4">
        <v>206</v>
      </c>
      <c r="E156" s="4" t="str">
        <f t="shared" si="2"/>
        <v>AUTO206</v>
      </c>
      <c r="F156" t="s">
        <v>5480</v>
      </c>
      <c r="G156" s="6" t="s">
        <v>5773</v>
      </c>
    </row>
    <row r="157" spans="1:7" x14ac:dyDescent="0.25">
      <c r="A157" t="s">
        <v>886</v>
      </c>
      <c r="B157" t="s">
        <v>801</v>
      </c>
      <c r="C157" s="4" t="s">
        <v>1657</v>
      </c>
      <c r="D157" s="4">
        <v>69</v>
      </c>
      <c r="E157" s="4" t="str">
        <f t="shared" si="2"/>
        <v>CNST69</v>
      </c>
      <c r="F157" t="s">
        <v>5481</v>
      </c>
      <c r="G157" s="6" t="s">
        <v>5773</v>
      </c>
    </row>
    <row r="158" spans="1:7" x14ac:dyDescent="0.25">
      <c r="A158" t="s">
        <v>886</v>
      </c>
      <c r="B158" t="s">
        <v>801</v>
      </c>
      <c r="C158" s="4" t="s">
        <v>1657</v>
      </c>
      <c r="D158" s="4">
        <v>88</v>
      </c>
      <c r="E158" s="4" t="str">
        <f t="shared" si="2"/>
        <v>CNST88</v>
      </c>
      <c r="F158" t="s">
        <v>3926</v>
      </c>
      <c r="G158" s="6" t="s">
        <v>5773</v>
      </c>
    </row>
    <row r="159" spans="1:7" x14ac:dyDescent="0.25">
      <c r="A159" t="s">
        <v>886</v>
      </c>
      <c r="B159" t="s">
        <v>801</v>
      </c>
      <c r="C159" s="4" t="s">
        <v>1657</v>
      </c>
      <c r="D159" s="4">
        <v>100</v>
      </c>
      <c r="E159" s="4" t="str">
        <f t="shared" si="2"/>
        <v>CNST100</v>
      </c>
      <c r="F159" t="s">
        <v>1658</v>
      </c>
      <c r="G159" s="6" t="s">
        <v>5773</v>
      </c>
    </row>
    <row r="160" spans="1:7" x14ac:dyDescent="0.25">
      <c r="A160" t="s">
        <v>886</v>
      </c>
      <c r="B160" t="s">
        <v>801</v>
      </c>
      <c r="C160" s="4" t="s">
        <v>1657</v>
      </c>
      <c r="D160" s="4">
        <v>103</v>
      </c>
      <c r="E160" s="4" t="str">
        <f t="shared" si="2"/>
        <v>CNST103</v>
      </c>
      <c r="F160" t="s">
        <v>3929</v>
      </c>
      <c r="G160" s="6" t="s">
        <v>5773</v>
      </c>
    </row>
    <row r="161" spans="1:7" x14ac:dyDescent="0.25">
      <c r="A161" t="s">
        <v>886</v>
      </c>
      <c r="B161" t="s">
        <v>801</v>
      </c>
      <c r="C161" s="4" t="s">
        <v>1657</v>
      </c>
      <c r="D161" s="4">
        <v>107</v>
      </c>
      <c r="E161" s="4" t="str">
        <f t="shared" si="2"/>
        <v>CNST107</v>
      </c>
      <c r="F161" t="s">
        <v>3930</v>
      </c>
      <c r="G161" s="6" t="s">
        <v>5773</v>
      </c>
    </row>
    <row r="162" spans="1:7" x14ac:dyDescent="0.25">
      <c r="A162" t="s">
        <v>886</v>
      </c>
      <c r="B162" t="s">
        <v>801</v>
      </c>
      <c r="C162" s="4" t="s">
        <v>1657</v>
      </c>
      <c r="D162" s="4">
        <v>108</v>
      </c>
      <c r="E162" s="4" t="str">
        <f t="shared" si="2"/>
        <v>CNST108</v>
      </c>
      <c r="F162" t="s">
        <v>3931</v>
      </c>
      <c r="G162" s="6" t="s">
        <v>5773</v>
      </c>
    </row>
    <row r="163" spans="1:7" x14ac:dyDescent="0.25">
      <c r="A163" t="s">
        <v>886</v>
      </c>
      <c r="B163" t="s">
        <v>801</v>
      </c>
      <c r="C163" s="4" t="s">
        <v>1657</v>
      </c>
      <c r="D163" s="4">
        <v>109</v>
      </c>
      <c r="E163" s="4" t="str">
        <f t="shared" si="2"/>
        <v>CNST109</v>
      </c>
      <c r="F163" t="s">
        <v>3932</v>
      </c>
      <c r="G163" s="6" t="s">
        <v>5773</v>
      </c>
    </row>
    <row r="164" spans="1:7" x14ac:dyDescent="0.25">
      <c r="A164" t="s">
        <v>886</v>
      </c>
      <c r="B164" t="s">
        <v>801</v>
      </c>
      <c r="C164" s="4" t="s">
        <v>1657</v>
      </c>
      <c r="D164" s="4">
        <v>111</v>
      </c>
      <c r="E164" s="4" t="str">
        <f t="shared" si="2"/>
        <v>CNST111</v>
      </c>
      <c r="F164" t="s">
        <v>1664</v>
      </c>
      <c r="G164" s="6" t="s">
        <v>5773</v>
      </c>
    </row>
    <row r="165" spans="1:7" x14ac:dyDescent="0.25">
      <c r="A165" t="s">
        <v>886</v>
      </c>
      <c r="B165" t="s">
        <v>801</v>
      </c>
      <c r="C165" s="4" t="s">
        <v>1657</v>
      </c>
      <c r="D165" s="4">
        <v>112</v>
      </c>
      <c r="E165" s="4" t="str">
        <f t="shared" si="2"/>
        <v>CNST112</v>
      </c>
      <c r="F165" t="s">
        <v>3937</v>
      </c>
      <c r="G165" s="6" t="s">
        <v>5773</v>
      </c>
    </row>
    <row r="166" spans="1:7" x14ac:dyDescent="0.25">
      <c r="A166" t="s">
        <v>886</v>
      </c>
      <c r="B166" t="s">
        <v>801</v>
      </c>
      <c r="C166" s="4" t="s">
        <v>1657</v>
      </c>
      <c r="D166" s="4">
        <v>114</v>
      </c>
      <c r="E166" s="4" t="str">
        <f t="shared" si="2"/>
        <v>CNST114</v>
      </c>
      <c r="F166" t="s">
        <v>3938</v>
      </c>
      <c r="G166" s="6" t="s">
        <v>5773</v>
      </c>
    </row>
    <row r="167" spans="1:7" x14ac:dyDescent="0.25">
      <c r="A167" t="s">
        <v>886</v>
      </c>
      <c r="B167" t="s">
        <v>801</v>
      </c>
      <c r="C167" s="4" t="s">
        <v>1657</v>
      </c>
      <c r="D167" s="4">
        <v>116</v>
      </c>
      <c r="E167" s="4" t="str">
        <f t="shared" si="2"/>
        <v>CNST116</v>
      </c>
      <c r="F167" t="s">
        <v>1666</v>
      </c>
      <c r="G167" s="6" t="s">
        <v>5773</v>
      </c>
    </row>
    <row r="168" spans="1:7" x14ac:dyDescent="0.25">
      <c r="A168" t="s">
        <v>886</v>
      </c>
      <c r="B168" t="s">
        <v>801</v>
      </c>
      <c r="C168" s="4" t="s">
        <v>1657</v>
      </c>
      <c r="D168" s="4">
        <v>134</v>
      </c>
      <c r="E168" s="4" t="str">
        <f t="shared" si="2"/>
        <v>CNST134</v>
      </c>
      <c r="F168" t="s">
        <v>3940</v>
      </c>
      <c r="G168" s="6" t="s">
        <v>5773</v>
      </c>
    </row>
    <row r="169" spans="1:7" x14ac:dyDescent="0.25">
      <c r="A169" t="s">
        <v>886</v>
      </c>
      <c r="B169" t="s">
        <v>801</v>
      </c>
      <c r="C169" s="4" t="s">
        <v>1657</v>
      </c>
      <c r="D169" s="4" t="s">
        <v>1661</v>
      </c>
      <c r="E169" s="4" t="str">
        <f t="shared" si="2"/>
        <v>CNST107A</v>
      </c>
      <c r="F169" t="s">
        <v>1662</v>
      </c>
      <c r="G169" s="6" t="s">
        <v>5773</v>
      </c>
    </row>
    <row r="170" spans="1:7" x14ac:dyDescent="0.25">
      <c r="A170" t="s">
        <v>886</v>
      </c>
      <c r="B170" t="s">
        <v>801</v>
      </c>
      <c r="C170" s="4" t="s">
        <v>3943</v>
      </c>
      <c r="D170" s="4">
        <v>61</v>
      </c>
      <c r="E170" s="4" t="str">
        <f t="shared" si="2"/>
        <v>MOTO61</v>
      </c>
      <c r="F170" t="s">
        <v>3944</v>
      </c>
      <c r="G170" s="6" t="s">
        <v>5773</v>
      </c>
    </row>
    <row r="171" spans="1:7" x14ac:dyDescent="0.25">
      <c r="A171" t="s">
        <v>886</v>
      </c>
      <c r="B171" t="s">
        <v>801</v>
      </c>
      <c r="C171" s="4" t="s">
        <v>3943</v>
      </c>
      <c r="D171" s="4">
        <v>63</v>
      </c>
      <c r="E171" s="4" t="str">
        <f t="shared" si="2"/>
        <v>MOTO63</v>
      </c>
      <c r="F171" t="s">
        <v>5484</v>
      </c>
      <c r="G171" s="6" t="s">
        <v>5773</v>
      </c>
    </row>
    <row r="172" spans="1:7" x14ac:dyDescent="0.25">
      <c r="A172" t="s">
        <v>886</v>
      </c>
      <c r="B172" t="s">
        <v>801</v>
      </c>
      <c r="C172" s="4" t="s">
        <v>3943</v>
      </c>
      <c r="D172" s="4">
        <v>90</v>
      </c>
      <c r="E172" s="4" t="str">
        <f t="shared" si="2"/>
        <v>MOTO90</v>
      </c>
      <c r="F172" t="s">
        <v>3945</v>
      </c>
      <c r="G172" s="6" t="s">
        <v>5773</v>
      </c>
    </row>
    <row r="173" spans="1:7" x14ac:dyDescent="0.25">
      <c r="A173" t="s">
        <v>886</v>
      </c>
      <c r="B173" t="s">
        <v>801</v>
      </c>
      <c r="C173" s="4" t="s">
        <v>3943</v>
      </c>
      <c r="D173" s="4">
        <v>91</v>
      </c>
      <c r="E173" s="4" t="str">
        <f t="shared" si="2"/>
        <v>MOTO91</v>
      </c>
      <c r="F173" t="s">
        <v>5486</v>
      </c>
      <c r="G173" s="6" t="s">
        <v>5773</v>
      </c>
    </row>
    <row r="174" spans="1:7" x14ac:dyDescent="0.25">
      <c r="A174" t="s">
        <v>886</v>
      </c>
      <c r="B174" t="s">
        <v>801</v>
      </c>
      <c r="C174" s="4" t="s">
        <v>3943</v>
      </c>
      <c r="D174" s="4">
        <v>92</v>
      </c>
      <c r="E174" s="4" t="str">
        <f t="shared" si="2"/>
        <v>MOTO92</v>
      </c>
      <c r="F174" t="s">
        <v>3947</v>
      </c>
      <c r="G174" s="6" t="s">
        <v>5773</v>
      </c>
    </row>
    <row r="175" spans="1:7" x14ac:dyDescent="0.25">
      <c r="A175" t="s">
        <v>33</v>
      </c>
      <c r="B175" t="s">
        <v>801</v>
      </c>
      <c r="C175" s="4" t="s">
        <v>802</v>
      </c>
      <c r="D175" s="4">
        <v>9550</v>
      </c>
      <c r="E175" s="4" t="str">
        <f t="shared" si="2"/>
        <v>TICU9550</v>
      </c>
      <c r="F175" t="s">
        <v>803</v>
      </c>
      <c r="G175" s="6" t="s">
        <v>5775</v>
      </c>
    </row>
    <row r="176" spans="1:7" x14ac:dyDescent="0.25">
      <c r="A176" t="s">
        <v>33</v>
      </c>
      <c r="B176" t="s">
        <v>801</v>
      </c>
      <c r="C176" s="4" t="s">
        <v>802</v>
      </c>
      <c r="D176" s="4">
        <v>9551</v>
      </c>
      <c r="E176" s="4" t="str">
        <f t="shared" si="2"/>
        <v>TICU9551</v>
      </c>
      <c r="F176" t="s">
        <v>4575</v>
      </c>
      <c r="G176" s="6" t="s">
        <v>5775</v>
      </c>
    </row>
    <row r="177" spans="1:7" x14ac:dyDescent="0.25">
      <c r="A177" t="s">
        <v>886</v>
      </c>
      <c r="B177" t="s">
        <v>910</v>
      </c>
      <c r="C177" s="4" t="s">
        <v>911</v>
      </c>
      <c r="D177" s="4">
        <v>1</v>
      </c>
      <c r="E177" s="4" t="str">
        <f t="shared" si="2"/>
        <v>ANTH1</v>
      </c>
      <c r="F177" t="s">
        <v>1948</v>
      </c>
      <c r="G177" s="6" t="s">
        <v>5801</v>
      </c>
    </row>
    <row r="178" spans="1:7" x14ac:dyDescent="0.25">
      <c r="A178" t="s">
        <v>886</v>
      </c>
      <c r="B178" t="s">
        <v>910</v>
      </c>
      <c r="C178" s="4" t="s">
        <v>911</v>
      </c>
      <c r="D178" s="4">
        <v>2</v>
      </c>
      <c r="E178" s="4" t="str">
        <f t="shared" si="2"/>
        <v>ANTH2</v>
      </c>
      <c r="F178" t="s">
        <v>912</v>
      </c>
      <c r="G178" s="6" t="s">
        <v>5801</v>
      </c>
    </row>
    <row r="179" spans="1:7" x14ac:dyDescent="0.25">
      <c r="A179" t="s">
        <v>886</v>
      </c>
      <c r="B179" t="s">
        <v>910</v>
      </c>
      <c r="C179" s="4" t="s">
        <v>911</v>
      </c>
      <c r="D179" s="4">
        <v>3</v>
      </c>
      <c r="E179" s="4" t="str">
        <f t="shared" si="2"/>
        <v>ANTH3</v>
      </c>
      <c r="F179" t="s">
        <v>914</v>
      </c>
      <c r="G179" s="6" t="s">
        <v>5801</v>
      </c>
    </row>
    <row r="180" spans="1:7" x14ac:dyDescent="0.25">
      <c r="A180" t="s">
        <v>886</v>
      </c>
      <c r="B180" t="s">
        <v>910</v>
      </c>
      <c r="C180" s="4" t="s">
        <v>911</v>
      </c>
      <c r="D180" s="4">
        <v>4</v>
      </c>
      <c r="E180" s="4" t="str">
        <f t="shared" si="2"/>
        <v>ANTH4</v>
      </c>
      <c r="F180" t="s">
        <v>4596</v>
      </c>
      <c r="G180" s="6" t="s">
        <v>5801</v>
      </c>
    </row>
    <row r="181" spans="1:7" x14ac:dyDescent="0.25">
      <c r="A181" t="s">
        <v>886</v>
      </c>
      <c r="B181" t="s">
        <v>910</v>
      </c>
      <c r="C181" s="4" t="s">
        <v>911</v>
      </c>
      <c r="D181" s="4">
        <v>8</v>
      </c>
      <c r="E181" s="4" t="str">
        <f t="shared" si="2"/>
        <v>ANTH8</v>
      </c>
      <c r="F181" t="s">
        <v>1951</v>
      </c>
      <c r="G181" s="6" t="s">
        <v>5801</v>
      </c>
    </row>
    <row r="182" spans="1:7" x14ac:dyDescent="0.25">
      <c r="A182" t="s">
        <v>886</v>
      </c>
      <c r="B182" t="s">
        <v>910</v>
      </c>
      <c r="C182" s="4" t="s">
        <v>911</v>
      </c>
      <c r="D182" s="4">
        <v>11</v>
      </c>
      <c r="E182" s="4" t="str">
        <f t="shared" si="2"/>
        <v>ANTH11</v>
      </c>
      <c r="F182" t="s">
        <v>1952</v>
      </c>
      <c r="G182" s="6" t="s">
        <v>5801</v>
      </c>
    </row>
    <row r="183" spans="1:7" x14ac:dyDescent="0.25">
      <c r="A183" t="s">
        <v>886</v>
      </c>
      <c r="B183" t="s">
        <v>910</v>
      </c>
      <c r="C183" s="4" t="s">
        <v>911</v>
      </c>
      <c r="D183" s="4">
        <v>20</v>
      </c>
      <c r="E183" s="4" t="str">
        <f t="shared" si="2"/>
        <v>ANTH20</v>
      </c>
      <c r="F183" t="s">
        <v>917</v>
      </c>
      <c r="G183" s="6" t="s">
        <v>5801</v>
      </c>
    </row>
    <row r="184" spans="1:7" x14ac:dyDescent="0.25">
      <c r="A184" t="s">
        <v>886</v>
      </c>
      <c r="B184" t="s">
        <v>910</v>
      </c>
      <c r="C184" s="4" t="s">
        <v>911</v>
      </c>
      <c r="D184" s="4">
        <v>25</v>
      </c>
      <c r="E184" s="4" t="str">
        <f t="shared" si="2"/>
        <v>ANTH25</v>
      </c>
      <c r="F184" t="s">
        <v>4597</v>
      </c>
      <c r="G184" s="6" t="s">
        <v>5801</v>
      </c>
    </row>
    <row r="185" spans="1:7" x14ac:dyDescent="0.25">
      <c r="A185" t="s">
        <v>886</v>
      </c>
      <c r="B185" t="s">
        <v>910</v>
      </c>
      <c r="C185" s="4" t="s">
        <v>919</v>
      </c>
      <c r="D185" s="4">
        <v>1</v>
      </c>
      <c r="E185" s="4" t="str">
        <f t="shared" si="2"/>
        <v>PSYC1</v>
      </c>
      <c r="F185" t="s">
        <v>920</v>
      </c>
      <c r="G185" s="6" t="s">
        <v>5801</v>
      </c>
    </row>
    <row r="186" spans="1:7" x14ac:dyDescent="0.25">
      <c r="A186" t="s">
        <v>886</v>
      </c>
      <c r="B186" t="s">
        <v>910</v>
      </c>
      <c r="C186" s="4" t="s">
        <v>919</v>
      </c>
      <c r="D186" s="4">
        <v>2</v>
      </c>
      <c r="E186" s="4" t="str">
        <f t="shared" si="2"/>
        <v>PSYC2</v>
      </c>
      <c r="F186" t="s">
        <v>1959</v>
      </c>
      <c r="G186" s="6" t="s">
        <v>5801</v>
      </c>
    </row>
    <row r="187" spans="1:7" x14ac:dyDescent="0.25">
      <c r="A187" t="s">
        <v>886</v>
      </c>
      <c r="B187" t="s">
        <v>910</v>
      </c>
      <c r="C187" s="4" t="s">
        <v>919</v>
      </c>
      <c r="D187" s="4">
        <v>5</v>
      </c>
      <c r="E187" s="4" t="str">
        <f t="shared" si="2"/>
        <v>PSYC5</v>
      </c>
      <c r="F187" t="s">
        <v>927</v>
      </c>
      <c r="G187" s="6" t="s">
        <v>5801</v>
      </c>
    </row>
    <row r="188" spans="1:7" x14ac:dyDescent="0.25">
      <c r="A188" t="s">
        <v>886</v>
      </c>
      <c r="B188" t="s">
        <v>910</v>
      </c>
      <c r="C188" s="4" t="s">
        <v>919</v>
      </c>
      <c r="D188" s="4">
        <v>9</v>
      </c>
      <c r="E188" s="4" t="str">
        <f t="shared" si="2"/>
        <v>PSYC9</v>
      </c>
      <c r="F188" t="s">
        <v>1964</v>
      </c>
      <c r="G188" s="6" t="s">
        <v>5801</v>
      </c>
    </row>
    <row r="189" spans="1:7" x14ac:dyDescent="0.25">
      <c r="A189" t="s">
        <v>886</v>
      </c>
      <c r="B189" t="s">
        <v>910</v>
      </c>
      <c r="C189" s="4" t="s">
        <v>919</v>
      </c>
      <c r="D189" s="4">
        <v>10</v>
      </c>
      <c r="E189" s="4" t="str">
        <f t="shared" si="2"/>
        <v>PSYC10</v>
      </c>
      <c r="F189" t="s">
        <v>929</v>
      </c>
      <c r="G189" s="6" t="s">
        <v>5801</v>
      </c>
    </row>
    <row r="190" spans="1:7" x14ac:dyDescent="0.25">
      <c r="A190" t="s">
        <v>886</v>
      </c>
      <c r="B190" t="s">
        <v>910</v>
      </c>
      <c r="C190" s="4" t="s">
        <v>919</v>
      </c>
      <c r="D190" s="4">
        <v>11</v>
      </c>
      <c r="E190" s="4" t="str">
        <f t="shared" si="2"/>
        <v>PSYC11</v>
      </c>
      <c r="F190" t="s">
        <v>1965</v>
      </c>
      <c r="G190" s="6" t="s">
        <v>5801</v>
      </c>
    </row>
    <row r="191" spans="1:7" x14ac:dyDescent="0.25">
      <c r="A191" t="s">
        <v>886</v>
      </c>
      <c r="B191" t="s">
        <v>910</v>
      </c>
      <c r="C191" s="4" t="s">
        <v>919</v>
      </c>
      <c r="D191" s="4">
        <v>14</v>
      </c>
      <c r="E191" s="4" t="str">
        <f t="shared" si="2"/>
        <v>PSYC14</v>
      </c>
      <c r="F191" t="s">
        <v>1966</v>
      </c>
      <c r="G191" s="6" t="s">
        <v>5801</v>
      </c>
    </row>
    <row r="192" spans="1:7" x14ac:dyDescent="0.25">
      <c r="A192" t="s">
        <v>886</v>
      </c>
      <c r="B192" t="s">
        <v>910</v>
      </c>
      <c r="C192" s="4" t="s">
        <v>919</v>
      </c>
      <c r="D192" s="4">
        <v>15</v>
      </c>
      <c r="E192" s="4" t="str">
        <f t="shared" si="2"/>
        <v>PSYC15</v>
      </c>
      <c r="F192" t="s">
        <v>931</v>
      </c>
      <c r="G192" s="6" t="s">
        <v>5801</v>
      </c>
    </row>
    <row r="193" spans="1:7" x14ac:dyDescent="0.25">
      <c r="A193" t="s">
        <v>886</v>
      </c>
      <c r="B193" t="s">
        <v>910</v>
      </c>
      <c r="C193" s="4" t="s">
        <v>919</v>
      </c>
      <c r="D193" s="4">
        <v>17</v>
      </c>
      <c r="E193" s="4" t="str">
        <f t="shared" si="2"/>
        <v>PSYC17</v>
      </c>
      <c r="F193" t="s">
        <v>1969</v>
      </c>
      <c r="G193" s="6" t="s">
        <v>5801</v>
      </c>
    </row>
    <row r="194" spans="1:7" x14ac:dyDescent="0.25">
      <c r="A194" t="s">
        <v>886</v>
      </c>
      <c r="B194" t="s">
        <v>910</v>
      </c>
      <c r="C194" s="4" t="s">
        <v>919</v>
      </c>
      <c r="D194" s="4">
        <v>21</v>
      </c>
      <c r="E194" s="4" t="str">
        <f t="shared" si="2"/>
        <v>PSYC21</v>
      </c>
      <c r="F194" t="s">
        <v>933</v>
      </c>
      <c r="G194" s="6" t="s">
        <v>5801</v>
      </c>
    </row>
    <row r="195" spans="1:7" x14ac:dyDescent="0.25">
      <c r="A195" t="s">
        <v>886</v>
      </c>
      <c r="B195" t="s">
        <v>910</v>
      </c>
      <c r="C195" s="4" t="s">
        <v>919</v>
      </c>
      <c r="D195" s="4">
        <v>23</v>
      </c>
      <c r="E195" s="4" t="str">
        <f t="shared" ref="E195:E258" si="3">CONCATENATE(C195,TRIM(D195))</f>
        <v>PSYC23</v>
      </c>
      <c r="F195" t="s">
        <v>1970</v>
      </c>
      <c r="G195" s="6" t="s">
        <v>5801</v>
      </c>
    </row>
    <row r="196" spans="1:7" x14ac:dyDescent="0.25">
      <c r="A196" t="s">
        <v>886</v>
      </c>
      <c r="B196" t="s">
        <v>910</v>
      </c>
      <c r="C196" s="4" t="s">
        <v>919</v>
      </c>
      <c r="D196" s="4">
        <v>25</v>
      </c>
      <c r="E196" s="4" t="str">
        <f t="shared" si="3"/>
        <v>PSYC25</v>
      </c>
      <c r="F196" t="s">
        <v>1971</v>
      </c>
      <c r="G196" s="6" t="s">
        <v>5801</v>
      </c>
    </row>
    <row r="197" spans="1:7" x14ac:dyDescent="0.25">
      <c r="A197" t="s">
        <v>886</v>
      </c>
      <c r="B197" t="s">
        <v>910</v>
      </c>
      <c r="C197" s="4" t="s">
        <v>919</v>
      </c>
      <c r="D197" s="4">
        <v>26</v>
      </c>
      <c r="E197" s="4" t="str">
        <f t="shared" si="3"/>
        <v>PSYC26</v>
      </c>
      <c r="F197" t="s">
        <v>1973</v>
      </c>
      <c r="G197" s="6" t="s">
        <v>5801</v>
      </c>
    </row>
    <row r="198" spans="1:7" x14ac:dyDescent="0.25">
      <c r="A198" t="s">
        <v>886</v>
      </c>
      <c r="B198" t="s">
        <v>910</v>
      </c>
      <c r="C198" s="4" t="s">
        <v>919</v>
      </c>
      <c r="D198" s="4">
        <v>32</v>
      </c>
      <c r="E198" s="4" t="str">
        <f t="shared" si="3"/>
        <v>PSYC32</v>
      </c>
      <c r="F198" t="s">
        <v>1974</v>
      </c>
      <c r="G198" s="6" t="s">
        <v>5801</v>
      </c>
    </row>
    <row r="199" spans="1:7" x14ac:dyDescent="0.25">
      <c r="A199" t="s">
        <v>886</v>
      </c>
      <c r="B199" t="s">
        <v>910</v>
      </c>
      <c r="C199" s="4" t="s">
        <v>919</v>
      </c>
      <c r="D199" s="4">
        <v>40</v>
      </c>
      <c r="E199" s="4" t="str">
        <f t="shared" si="3"/>
        <v>PSYC40</v>
      </c>
      <c r="F199" t="s">
        <v>4604</v>
      </c>
      <c r="G199" s="6" t="s">
        <v>5801</v>
      </c>
    </row>
    <row r="200" spans="1:7" x14ac:dyDescent="0.25">
      <c r="A200" t="s">
        <v>886</v>
      </c>
      <c r="B200" t="s">
        <v>910</v>
      </c>
      <c r="C200" s="4" t="s">
        <v>919</v>
      </c>
      <c r="D200" s="4" t="s">
        <v>1103</v>
      </c>
      <c r="E200" s="4" t="str">
        <f t="shared" si="3"/>
        <v>PSYC1B</v>
      </c>
      <c r="F200" t="s">
        <v>1957</v>
      </c>
      <c r="G200" s="6" t="s">
        <v>5801</v>
      </c>
    </row>
    <row r="201" spans="1:7" x14ac:dyDescent="0.25">
      <c r="A201" t="s">
        <v>886</v>
      </c>
      <c r="B201" t="s">
        <v>910</v>
      </c>
      <c r="C201" s="4" t="s">
        <v>935</v>
      </c>
      <c r="D201" s="4">
        <v>1</v>
      </c>
      <c r="E201" s="4" t="str">
        <f t="shared" si="3"/>
        <v>SOC1</v>
      </c>
      <c r="F201" t="s">
        <v>936</v>
      </c>
      <c r="G201" s="6" t="s">
        <v>5801</v>
      </c>
    </row>
    <row r="202" spans="1:7" x14ac:dyDescent="0.25">
      <c r="A202" t="s">
        <v>886</v>
      </c>
      <c r="B202" t="s">
        <v>910</v>
      </c>
      <c r="C202" s="4" t="s">
        <v>935</v>
      </c>
      <c r="D202" s="4">
        <v>2</v>
      </c>
      <c r="E202" s="4" t="str">
        <f t="shared" si="3"/>
        <v>SOC2</v>
      </c>
      <c r="F202" t="s">
        <v>1977</v>
      </c>
      <c r="G202" s="6" t="s">
        <v>5801</v>
      </c>
    </row>
    <row r="203" spans="1:7" x14ac:dyDescent="0.25">
      <c r="A203" t="s">
        <v>886</v>
      </c>
      <c r="B203" t="s">
        <v>910</v>
      </c>
      <c r="C203" s="4" t="s">
        <v>935</v>
      </c>
      <c r="D203" s="4">
        <v>3</v>
      </c>
      <c r="E203" s="4" t="str">
        <f t="shared" si="3"/>
        <v>SOC3</v>
      </c>
      <c r="F203" t="s">
        <v>940</v>
      </c>
      <c r="G203" s="6" t="s">
        <v>5801</v>
      </c>
    </row>
    <row r="204" spans="1:7" x14ac:dyDescent="0.25">
      <c r="A204" t="s">
        <v>886</v>
      </c>
      <c r="B204" t="s">
        <v>910</v>
      </c>
      <c r="C204" s="4" t="s">
        <v>935</v>
      </c>
      <c r="D204" s="4">
        <v>21</v>
      </c>
      <c r="E204" s="4" t="str">
        <f t="shared" si="3"/>
        <v>SOC21</v>
      </c>
      <c r="F204" t="s">
        <v>943</v>
      </c>
      <c r="G204" s="6" t="s">
        <v>5801</v>
      </c>
    </row>
    <row r="205" spans="1:7" x14ac:dyDescent="0.25">
      <c r="A205" t="s">
        <v>886</v>
      </c>
      <c r="B205" t="s">
        <v>910</v>
      </c>
      <c r="C205" s="4" t="s">
        <v>935</v>
      </c>
      <c r="D205" s="4">
        <v>25</v>
      </c>
      <c r="E205" s="4" t="str">
        <f t="shared" si="3"/>
        <v>SOC25</v>
      </c>
      <c r="F205" t="s">
        <v>1978</v>
      </c>
      <c r="G205" s="6" t="s">
        <v>5801</v>
      </c>
    </row>
    <row r="206" spans="1:7" x14ac:dyDescent="0.25">
      <c r="A206" t="s">
        <v>886</v>
      </c>
      <c r="B206" t="s">
        <v>910</v>
      </c>
      <c r="C206" s="4" t="s">
        <v>935</v>
      </c>
      <c r="D206" s="4">
        <v>35</v>
      </c>
      <c r="E206" s="4" t="str">
        <f t="shared" si="3"/>
        <v>SOC35</v>
      </c>
      <c r="F206" t="s">
        <v>945</v>
      </c>
      <c r="G206" s="6" t="s">
        <v>5801</v>
      </c>
    </row>
    <row r="207" spans="1:7" x14ac:dyDescent="0.25">
      <c r="A207" t="s">
        <v>886</v>
      </c>
      <c r="B207" t="s">
        <v>1669</v>
      </c>
      <c r="C207" s="4" t="s">
        <v>1670</v>
      </c>
      <c r="D207" s="4">
        <v>9</v>
      </c>
      <c r="E207" s="4" t="str">
        <f t="shared" si="3"/>
        <v>BIO9</v>
      </c>
      <c r="F207" t="s">
        <v>1671</v>
      </c>
      <c r="G207" s="6" t="s">
        <v>5801</v>
      </c>
    </row>
    <row r="208" spans="1:7" x14ac:dyDescent="0.25">
      <c r="A208" t="s">
        <v>886</v>
      </c>
      <c r="B208" t="s">
        <v>1669</v>
      </c>
      <c r="C208" s="4" t="s">
        <v>1670</v>
      </c>
      <c r="D208" s="4">
        <v>10</v>
      </c>
      <c r="E208" s="4" t="str">
        <f t="shared" si="3"/>
        <v>BIO10</v>
      </c>
      <c r="F208" t="s">
        <v>3963</v>
      </c>
      <c r="G208" s="6" t="s">
        <v>5801</v>
      </c>
    </row>
    <row r="209" spans="1:7" x14ac:dyDescent="0.25">
      <c r="A209" t="s">
        <v>886</v>
      </c>
      <c r="B209" t="s">
        <v>1669</v>
      </c>
      <c r="C209" s="4" t="s">
        <v>1670</v>
      </c>
      <c r="D209" s="4">
        <v>11</v>
      </c>
      <c r="E209" s="4" t="str">
        <f t="shared" si="3"/>
        <v>BIO11</v>
      </c>
      <c r="F209" t="s">
        <v>3965</v>
      </c>
      <c r="G209" s="6" t="s">
        <v>5801</v>
      </c>
    </row>
    <row r="210" spans="1:7" x14ac:dyDescent="0.25">
      <c r="A210" t="s">
        <v>886</v>
      </c>
      <c r="B210" t="s">
        <v>1669</v>
      </c>
      <c r="C210" s="4" t="s">
        <v>1670</v>
      </c>
      <c r="D210" s="4">
        <v>12</v>
      </c>
      <c r="E210" s="4" t="str">
        <f t="shared" si="3"/>
        <v>BIO12</v>
      </c>
      <c r="F210" t="s">
        <v>5490</v>
      </c>
      <c r="G210" s="6" t="s">
        <v>5801</v>
      </c>
    </row>
    <row r="211" spans="1:7" x14ac:dyDescent="0.25">
      <c r="A211" t="s">
        <v>886</v>
      </c>
      <c r="B211" t="s">
        <v>1669</v>
      </c>
      <c r="C211" s="4" t="s">
        <v>1670</v>
      </c>
      <c r="D211" s="4">
        <v>19</v>
      </c>
      <c r="E211" s="4" t="str">
        <f t="shared" si="3"/>
        <v>BIO19</v>
      </c>
      <c r="F211" t="s">
        <v>3981</v>
      </c>
      <c r="G211" s="6" t="s">
        <v>5801</v>
      </c>
    </row>
    <row r="212" spans="1:7" x14ac:dyDescent="0.25">
      <c r="A212" t="s">
        <v>886</v>
      </c>
      <c r="B212" t="s">
        <v>1669</v>
      </c>
      <c r="C212" s="4" t="s">
        <v>1670</v>
      </c>
      <c r="D212" s="4">
        <v>20</v>
      </c>
      <c r="E212" s="4" t="str">
        <f t="shared" si="3"/>
        <v>BIO20</v>
      </c>
      <c r="F212" t="s">
        <v>3983</v>
      </c>
      <c r="G212" s="6" t="s">
        <v>5801</v>
      </c>
    </row>
    <row r="213" spans="1:7" x14ac:dyDescent="0.25">
      <c r="A213" t="s">
        <v>886</v>
      </c>
      <c r="B213" t="s">
        <v>1669</v>
      </c>
      <c r="C213" s="4" t="s">
        <v>1670</v>
      </c>
      <c r="D213" s="4">
        <v>31</v>
      </c>
      <c r="E213" s="4" t="str">
        <f t="shared" si="3"/>
        <v>BIO31</v>
      </c>
      <c r="F213" t="s">
        <v>3991</v>
      </c>
      <c r="G213" s="6" t="s">
        <v>5801</v>
      </c>
    </row>
    <row r="214" spans="1:7" x14ac:dyDescent="0.25">
      <c r="A214" t="s">
        <v>886</v>
      </c>
      <c r="B214" t="s">
        <v>1669</v>
      </c>
      <c r="C214" s="4" t="s">
        <v>1670</v>
      </c>
      <c r="D214" s="4">
        <v>32</v>
      </c>
      <c r="E214" s="4" t="str">
        <f t="shared" si="3"/>
        <v>BIO32</v>
      </c>
      <c r="F214" t="s">
        <v>5500</v>
      </c>
      <c r="G214" s="6" t="s">
        <v>5801</v>
      </c>
    </row>
    <row r="215" spans="1:7" x14ac:dyDescent="0.25">
      <c r="A215" t="s">
        <v>886</v>
      </c>
      <c r="B215" t="s">
        <v>1669</v>
      </c>
      <c r="C215" s="4" t="s">
        <v>1670</v>
      </c>
      <c r="D215" s="4">
        <v>33</v>
      </c>
      <c r="E215" s="4" t="str">
        <f t="shared" si="3"/>
        <v>BIO33</v>
      </c>
      <c r="F215" t="s">
        <v>3998</v>
      </c>
      <c r="G215" s="6" t="s">
        <v>5801</v>
      </c>
    </row>
    <row r="216" spans="1:7" x14ac:dyDescent="0.25">
      <c r="A216" t="s">
        <v>886</v>
      </c>
      <c r="B216" t="s">
        <v>1669</v>
      </c>
      <c r="C216" s="4" t="s">
        <v>1670</v>
      </c>
      <c r="D216" s="4">
        <v>40</v>
      </c>
      <c r="E216" s="4" t="str">
        <f t="shared" si="3"/>
        <v>BIO40</v>
      </c>
      <c r="F216" t="s">
        <v>5506</v>
      </c>
      <c r="G216" s="6" t="s">
        <v>5801</v>
      </c>
    </row>
    <row r="217" spans="1:7" x14ac:dyDescent="0.25">
      <c r="A217" t="s">
        <v>886</v>
      </c>
      <c r="B217" t="s">
        <v>1669</v>
      </c>
      <c r="C217" s="4" t="s">
        <v>1670</v>
      </c>
      <c r="D217" s="4">
        <v>51</v>
      </c>
      <c r="E217" s="4" t="str">
        <f t="shared" si="3"/>
        <v>BIO51</v>
      </c>
      <c r="F217" t="s">
        <v>5507</v>
      </c>
      <c r="G217" s="6" t="s">
        <v>5801</v>
      </c>
    </row>
    <row r="218" spans="1:7" x14ac:dyDescent="0.25">
      <c r="A218" t="s">
        <v>886</v>
      </c>
      <c r="B218" t="s">
        <v>1669</v>
      </c>
      <c r="C218" s="4" t="s">
        <v>1670</v>
      </c>
      <c r="D218" s="4">
        <v>91</v>
      </c>
      <c r="E218" s="4" t="str">
        <f t="shared" si="3"/>
        <v>BIO91</v>
      </c>
      <c r="F218" t="s">
        <v>5508</v>
      </c>
      <c r="G218" s="6" t="s">
        <v>5773</v>
      </c>
    </row>
    <row r="219" spans="1:7" x14ac:dyDescent="0.25">
      <c r="A219" t="s">
        <v>886</v>
      </c>
      <c r="B219" t="s">
        <v>1669</v>
      </c>
      <c r="C219" s="4" t="s">
        <v>1670</v>
      </c>
      <c r="D219" s="4">
        <v>92</v>
      </c>
      <c r="E219" s="4" t="str">
        <f t="shared" si="3"/>
        <v>BIO92</v>
      </c>
      <c r="F219" t="s">
        <v>5510</v>
      </c>
      <c r="G219" s="6" t="s">
        <v>5773</v>
      </c>
    </row>
    <row r="220" spans="1:7" x14ac:dyDescent="0.25">
      <c r="A220" t="s">
        <v>886</v>
      </c>
      <c r="B220" t="s">
        <v>1669</v>
      </c>
      <c r="C220" s="4" t="s">
        <v>1670</v>
      </c>
      <c r="D220" s="4">
        <v>106</v>
      </c>
      <c r="E220" s="4" t="str">
        <f t="shared" si="3"/>
        <v>BIO106</v>
      </c>
      <c r="F220" t="s">
        <v>1675</v>
      </c>
      <c r="G220" s="6" t="s">
        <v>5801</v>
      </c>
    </row>
    <row r="221" spans="1:7" x14ac:dyDescent="0.25">
      <c r="A221" t="s">
        <v>886</v>
      </c>
      <c r="B221" t="s">
        <v>1669</v>
      </c>
      <c r="C221" s="4" t="s">
        <v>1670</v>
      </c>
      <c r="D221" s="4">
        <v>108</v>
      </c>
      <c r="E221" s="4" t="str">
        <f t="shared" si="3"/>
        <v>BIO108</v>
      </c>
      <c r="F221" t="s">
        <v>4024</v>
      </c>
      <c r="G221" s="6" t="s">
        <v>5801</v>
      </c>
    </row>
    <row r="222" spans="1:7" x14ac:dyDescent="0.25">
      <c r="A222" t="s">
        <v>886</v>
      </c>
      <c r="B222" t="s">
        <v>1669</v>
      </c>
      <c r="C222" s="4" t="s">
        <v>1670</v>
      </c>
      <c r="D222" s="4">
        <v>112</v>
      </c>
      <c r="E222" s="4" t="str">
        <f t="shared" si="3"/>
        <v>BIO112</v>
      </c>
      <c r="F222" t="s">
        <v>4052</v>
      </c>
      <c r="G222" s="6" t="s">
        <v>5801</v>
      </c>
    </row>
    <row r="223" spans="1:7" x14ac:dyDescent="0.25">
      <c r="A223" t="s">
        <v>886</v>
      </c>
      <c r="B223" t="s">
        <v>1669</v>
      </c>
      <c r="C223" s="4" t="s">
        <v>1670</v>
      </c>
      <c r="D223" s="4">
        <v>114</v>
      </c>
      <c r="E223" s="4" t="str">
        <f t="shared" si="3"/>
        <v>BIO114</v>
      </c>
      <c r="F223" t="s">
        <v>5542</v>
      </c>
      <c r="G223" s="6" t="s">
        <v>5801</v>
      </c>
    </row>
    <row r="224" spans="1:7" x14ac:dyDescent="0.25">
      <c r="A224" t="s">
        <v>886</v>
      </c>
      <c r="B224" t="s">
        <v>1669</v>
      </c>
      <c r="C224" s="4" t="s">
        <v>1670</v>
      </c>
      <c r="D224" s="4">
        <v>120</v>
      </c>
      <c r="E224" s="4" t="str">
        <f t="shared" si="3"/>
        <v>BIO120</v>
      </c>
      <c r="F224" t="s">
        <v>4066</v>
      </c>
      <c r="G224" s="6" t="s">
        <v>5801</v>
      </c>
    </row>
    <row r="225" spans="1:7" x14ac:dyDescent="0.25">
      <c r="A225" t="s">
        <v>886</v>
      </c>
      <c r="B225" t="s">
        <v>1669</v>
      </c>
      <c r="C225" s="4" t="s">
        <v>1670</v>
      </c>
      <c r="D225" s="4">
        <v>121</v>
      </c>
      <c r="E225" s="4" t="str">
        <f t="shared" si="3"/>
        <v>BIO121</v>
      </c>
      <c r="F225" t="s">
        <v>1677</v>
      </c>
      <c r="G225" s="6" t="s">
        <v>5802</v>
      </c>
    </row>
    <row r="226" spans="1:7" x14ac:dyDescent="0.25">
      <c r="A226" t="s">
        <v>886</v>
      </c>
      <c r="B226" t="s">
        <v>1669</v>
      </c>
      <c r="C226" s="4" t="s">
        <v>1670</v>
      </c>
      <c r="D226" s="4">
        <v>130</v>
      </c>
      <c r="E226" s="4" t="str">
        <f t="shared" si="3"/>
        <v>BIO130</v>
      </c>
      <c r="F226" t="s">
        <v>4087</v>
      </c>
      <c r="G226" s="6" t="s">
        <v>5802</v>
      </c>
    </row>
    <row r="227" spans="1:7" x14ac:dyDescent="0.25">
      <c r="A227" t="s">
        <v>886</v>
      </c>
      <c r="B227" t="s">
        <v>1669</v>
      </c>
      <c r="C227" s="4" t="s">
        <v>1670</v>
      </c>
      <c r="D227" s="4">
        <v>132</v>
      </c>
      <c r="E227" s="4" t="str">
        <f t="shared" si="3"/>
        <v>BIO132</v>
      </c>
      <c r="F227" t="s">
        <v>4088</v>
      </c>
      <c r="G227" s="6" t="s">
        <v>5802</v>
      </c>
    </row>
    <row r="228" spans="1:7" x14ac:dyDescent="0.25">
      <c r="A228" t="s">
        <v>886</v>
      </c>
      <c r="B228" t="s">
        <v>1669</v>
      </c>
      <c r="C228" s="4" t="s">
        <v>1670</v>
      </c>
      <c r="D228" s="4">
        <v>134</v>
      </c>
      <c r="E228" s="4" t="str">
        <f t="shared" si="3"/>
        <v>BIO134</v>
      </c>
      <c r="F228" t="s">
        <v>1679</v>
      </c>
      <c r="G228" s="6" t="s">
        <v>5802</v>
      </c>
    </row>
    <row r="229" spans="1:7" x14ac:dyDescent="0.25">
      <c r="A229" t="s">
        <v>886</v>
      </c>
      <c r="B229" t="s">
        <v>1669</v>
      </c>
      <c r="C229" s="4" t="s">
        <v>1670</v>
      </c>
      <c r="D229" s="4" t="s">
        <v>2551</v>
      </c>
      <c r="E229" s="4" t="str">
        <f t="shared" si="3"/>
        <v>BIO21A</v>
      </c>
      <c r="F229" t="s">
        <v>3985</v>
      </c>
      <c r="G229" s="6" t="s">
        <v>5788</v>
      </c>
    </row>
    <row r="230" spans="1:7" x14ac:dyDescent="0.25">
      <c r="A230" t="s">
        <v>886</v>
      </c>
      <c r="B230" t="s">
        <v>1669</v>
      </c>
      <c r="C230" s="4" t="s">
        <v>1670</v>
      </c>
      <c r="D230" s="4" t="s">
        <v>2552</v>
      </c>
      <c r="E230" s="4" t="str">
        <f t="shared" si="3"/>
        <v>BIO21B</v>
      </c>
      <c r="F230" t="s">
        <v>5491</v>
      </c>
      <c r="G230" s="6" t="s">
        <v>5788</v>
      </c>
    </row>
    <row r="231" spans="1:7" x14ac:dyDescent="0.25">
      <c r="A231" t="s">
        <v>886</v>
      </c>
      <c r="B231" t="s">
        <v>1669</v>
      </c>
      <c r="C231" s="4" t="s">
        <v>1670</v>
      </c>
      <c r="D231" s="4" t="s">
        <v>5496</v>
      </c>
      <c r="E231" s="4" t="str">
        <f t="shared" si="3"/>
        <v>BIO21E</v>
      </c>
      <c r="F231" t="s">
        <v>5497</v>
      </c>
      <c r="G231" s="6" t="s">
        <v>5788</v>
      </c>
    </row>
    <row r="232" spans="1:7" x14ac:dyDescent="0.25">
      <c r="A232" t="s">
        <v>886</v>
      </c>
      <c r="B232" t="s">
        <v>1669</v>
      </c>
      <c r="C232" s="4" t="s">
        <v>1670</v>
      </c>
      <c r="D232" s="4" t="s">
        <v>5498</v>
      </c>
      <c r="E232" s="4" t="str">
        <f t="shared" si="3"/>
        <v>BIO21J</v>
      </c>
      <c r="F232" t="s">
        <v>5499</v>
      </c>
      <c r="G232" s="6" t="s">
        <v>5788</v>
      </c>
    </row>
    <row r="233" spans="1:7" x14ac:dyDescent="0.25">
      <c r="A233" t="s">
        <v>886</v>
      </c>
      <c r="B233" t="s">
        <v>1669</v>
      </c>
      <c r="C233" s="4" t="s">
        <v>1670</v>
      </c>
      <c r="D233" s="4" t="s">
        <v>3995</v>
      </c>
      <c r="E233" s="4" t="str">
        <f t="shared" si="3"/>
        <v>BIO31L</v>
      </c>
      <c r="F233" t="s">
        <v>3996</v>
      </c>
      <c r="G233" s="6" t="s">
        <v>5801</v>
      </c>
    </row>
    <row r="234" spans="1:7" x14ac:dyDescent="0.25">
      <c r="A234" t="s">
        <v>886</v>
      </c>
      <c r="B234" t="s">
        <v>1669</v>
      </c>
      <c r="C234" s="4" t="s">
        <v>1670</v>
      </c>
      <c r="D234" s="4" t="s">
        <v>5504</v>
      </c>
      <c r="E234" s="4" t="str">
        <f t="shared" si="3"/>
        <v>BIO32L</v>
      </c>
      <c r="F234" t="s">
        <v>5505</v>
      </c>
      <c r="G234" s="6" t="s">
        <v>5801</v>
      </c>
    </row>
    <row r="235" spans="1:7" x14ac:dyDescent="0.25">
      <c r="A235" t="s">
        <v>886</v>
      </c>
      <c r="B235" t="s">
        <v>1669</v>
      </c>
      <c r="C235" s="4" t="s">
        <v>1670</v>
      </c>
      <c r="D235" s="4" t="s">
        <v>3629</v>
      </c>
      <c r="E235" s="4" t="str">
        <f t="shared" si="3"/>
        <v>BIO100A</v>
      </c>
      <c r="F235" t="s">
        <v>4000</v>
      </c>
      <c r="G235" s="6" t="s">
        <v>5801</v>
      </c>
    </row>
    <row r="236" spans="1:7" x14ac:dyDescent="0.25">
      <c r="A236" t="s">
        <v>886</v>
      </c>
      <c r="B236" t="s">
        <v>1669</v>
      </c>
      <c r="C236" s="4" t="s">
        <v>1670</v>
      </c>
      <c r="D236" s="4" t="s">
        <v>3634</v>
      </c>
      <c r="E236" s="4" t="str">
        <f t="shared" si="3"/>
        <v>BIO100B</v>
      </c>
      <c r="F236" t="s">
        <v>4000</v>
      </c>
      <c r="G236" s="6" t="s">
        <v>5801</v>
      </c>
    </row>
    <row r="237" spans="1:7" x14ac:dyDescent="0.25">
      <c r="A237" t="s">
        <v>886</v>
      </c>
      <c r="B237" t="s">
        <v>1234</v>
      </c>
      <c r="C237" s="4" t="s">
        <v>1235</v>
      </c>
      <c r="D237" s="4">
        <v>100</v>
      </c>
      <c r="E237" s="4" t="str">
        <f t="shared" si="3"/>
        <v>BCST100</v>
      </c>
      <c r="F237" t="s">
        <v>1236</v>
      </c>
      <c r="G237" s="6" t="s">
        <v>5773</v>
      </c>
    </row>
    <row r="238" spans="1:7" x14ac:dyDescent="0.25">
      <c r="A238" t="s">
        <v>886</v>
      </c>
      <c r="B238" t="s">
        <v>1234</v>
      </c>
      <c r="C238" s="4" t="s">
        <v>1235</v>
      </c>
      <c r="D238" s="4">
        <v>101</v>
      </c>
      <c r="E238" s="4" t="str">
        <f t="shared" si="3"/>
        <v>BCST101</v>
      </c>
      <c r="F238" t="s">
        <v>1849</v>
      </c>
      <c r="G238" s="6" t="s">
        <v>5801</v>
      </c>
    </row>
    <row r="239" spans="1:7" x14ac:dyDescent="0.25">
      <c r="A239" t="s">
        <v>886</v>
      </c>
      <c r="B239" t="s">
        <v>1234</v>
      </c>
      <c r="C239" s="4" t="s">
        <v>1235</v>
      </c>
      <c r="D239" s="4">
        <v>103</v>
      </c>
      <c r="E239" s="4" t="str">
        <f t="shared" si="3"/>
        <v>BCST103</v>
      </c>
      <c r="F239" t="s">
        <v>1238</v>
      </c>
      <c r="G239" s="6" t="s">
        <v>5802</v>
      </c>
    </row>
    <row r="240" spans="1:7" x14ac:dyDescent="0.25">
      <c r="A240" t="s">
        <v>886</v>
      </c>
      <c r="B240" t="s">
        <v>1234</v>
      </c>
      <c r="C240" s="4" t="s">
        <v>1235</v>
      </c>
      <c r="D240" s="4">
        <v>110</v>
      </c>
      <c r="E240" s="4" t="str">
        <f t="shared" si="3"/>
        <v>BCST110</v>
      </c>
      <c r="F240" t="s">
        <v>2694</v>
      </c>
      <c r="G240" s="6" t="s">
        <v>5773</v>
      </c>
    </row>
    <row r="241" spans="1:7" x14ac:dyDescent="0.25">
      <c r="A241" t="s">
        <v>886</v>
      </c>
      <c r="B241" t="s">
        <v>1234</v>
      </c>
      <c r="C241" s="4" t="s">
        <v>1235</v>
      </c>
      <c r="D241" s="4">
        <v>115</v>
      </c>
      <c r="E241" s="4" t="str">
        <f t="shared" si="3"/>
        <v>BCST115</v>
      </c>
      <c r="F241" t="s">
        <v>4899</v>
      </c>
      <c r="G241" s="6" t="s">
        <v>5773</v>
      </c>
    </row>
    <row r="242" spans="1:7" x14ac:dyDescent="0.25">
      <c r="A242" t="s">
        <v>886</v>
      </c>
      <c r="B242" t="s">
        <v>1234</v>
      </c>
      <c r="C242" s="4" t="s">
        <v>1235</v>
      </c>
      <c r="D242" s="4">
        <v>119</v>
      </c>
      <c r="E242" s="4" t="str">
        <f t="shared" si="3"/>
        <v>BCST119</v>
      </c>
      <c r="F242" t="s">
        <v>1239</v>
      </c>
      <c r="G242" s="6" t="s">
        <v>5773</v>
      </c>
    </row>
    <row r="243" spans="1:7" x14ac:dyDescent="0.25">
      <c r="A243" t="s">
        <v>886</v>
      </c>
      <c r="B243" t="s">
        <v>1234</v>
      </c>
      <c r="C243" s="4" t="s">
        <v>1235</v>
      </c>
      <c r="D243" s="4">
        <v>120</v>
      </c>
      <c r="E243" s="4" t="str">
        <f t="shared" si="3"/>
        <v>BCST120</v>
      </c>
      <c r="F243" t="s">
        <v>2696</v>
      </c>
      <c r="G243" s="6" t="s">
        <v>5773</v>
      </c>
    </row>
    <row r="244" spans="1:7" x14ac:dyDescent="0.25">
      <c r="A244" t="s">
        <v>886</v>
      </c>
      <c r="B244" t="s">
        <v>1234</v>
      </c>
      <c r="C244" s="4" t="s">
        <v>1235</v>
      </c>
      <c r="D244" s="4">
        <v>126</v>
      </c>
      <c r="E244" s="4" t="str">
        <f t="shared" si="3"/>
        <v>BCST126</v>
      </c>
      <c r="F244" t="s">
        <v>2708</v>
      </c>
      <c r="G244" s="6" t="s">
        <v>5773</v>
      </c>
    </row>
    <row r="245" spans="1:7" x14ac:dyDescent="0.25">
      <c r="A245" t="s">
        <v>886</v>
      </c>
      <c r="B245" t="s">
        <v>1234</v>
      </c>
      <c r="C245" s="4" t="s">
        <v>1235</v>
      </c>
      <c r="D245" s="4">
        <v>128</v>
      </c>
      <c r="E245" s="4" t="str">
        <f t="shared" si="3"/>
        <v>BCST128</v>
      </c>
      <c r="F245" t="s">
        <v>4902</v>
      </c>
      <c r="G245" s="6" t="s">
        <v>5773</v>
      </c>
    </row>
    <row r="246" spans="1:7" x14ac:dyDescent="0.25">
      <c r="A246" t="s">
        <v>886</v>
      </c>
      <c r="B246" t="s">
        <v>1234</v>
      </c>
      <c r="C246" s="4" t="s">
        <v>1235</v>
      </c>
      <c r="D246" s="4">
        <v>135</v>
      </c>
      <c r="E246" s="4" t="str">
        <f t="shared" si="3"/>
        <v>BCST135</v>
      </c>
      <c r="F246" t="s">
        <v>2711</v>
      </c>
      <c r="G246" s="6" t="s">
        <v>5773</v>
      </c>
    </row>
    <row r="247" spans="1:7" x14ac:dyDescent="0.25">
      <c r="A247" t="s">
        <v>886</v>
      </c>
      <c r="B247" t="s">
        <v>1234</v>
      </c>
      <c r="C247" s="4" t="s">
        <v>1235</v>
      </c>
      <c r="D247" s="4">
        <v>136</v>
      </c>
      <c r="E247" s="4" t="str">
        <f t="shared" si="3"/>
        <v>BCST136</v>
      </c>
      <c r="F247" t="s">
        <v>2712</v>
      </c>
      <c r="G247" s="6" t="s">
        <v>5773</v>
      </c>
    </row>
    <row r="248" spans="1:7" x14ac:dyDescent="0.25">
      <c r="A248" t="s">
        <v>886</v>
      </c>
      <c r="B248" t="s">
        <v>1234</v>
      </c>
      <c r="C248" s="4" t="s">
        <v>1235</v>
      </c>
      <c r="D248" s="4">
        <v>140</v>
      </c>
      <c r="E248" s="4" t="str">
        <f t="shared" si="3"/>
        <v>BCST140</v>
      </c>
      <c r="F248" t="s">
        <v>2713</v>
      </c>
      <c r="G248" s="6" t="s">
        <v>5773</v>
      </c>
    </row>
    <row r="249" spans="1:7" x14ac:dyDescent="0.25">
      <c r="A249" t="s">
        <v>886</v>
      </c>
      <c r="B249" t="s">
        <v>1234</v>
      </c>
      <c r="C249" s="4" t="s">
        <v>1235</v>
      </c>
      <c r="D249" s="4">
        <v>141</v>
      </c>
      <c r="E249" s="4" t="str">
        <f t="shared" si="3"/>
        <v>BCST141</v>
      </c>
      <c r="F249" t="s">
        <v>4903</v>
      </c>
      <c r="G249" s="6" t="s">
        <v>5773</v>
      </c>
    </row>
    <row r="250" spans="1:7" x14ac:dyDescent="0.25">
      <c r="A250" t="s">
        <v>886</v>
      </c>
      <c r="B250" t="s">
        <v>1234</v>
      </c>
      <c r="C250" s="4" t="s">
        <v>1235</v>
      </c>
      <c r="D250" s="4">
        <v>146</v>
      </c>
      <c r="E250" s="4" t="str">
        <f t="shared" si="3"/>
        <v>BCST146</v>
      </c>
      <c r="F250" t="s">
        <v>2725</v>
      </c>
      <c r="G250" s="6" t="s">
        <v>5773</v>
      </c>
    </row>
    <row r="251" spans="1:7" x14ac:dyDescent="0.25">
      <c r="A251" t="s">
        <v>886</v>
      </c>
      <c r="B251" t="s">
        <v>1234</v>
      </c>
      <c r="C251" s="4" t="s">
        <v>1235</v>
      </c>
      <c r="D251" s="4">
        <v>147</v>
      </c>
      <c r="E251" s="4" t="str">
        <f t="shared" si="3"/>
        <v>BCST147</v>
      </c>
      <c r="F251" t="s">
        <v>4909</v>
      </c>
      <c r="G251" s="6" t="s">
        <v>5773</v>
      </c>
    </row>
    <row r="252" spans="1:7" x14ac:dyDescent="0.25">
      <c r="A252" t="s">
        <v>886</v>
      </c>
      <c r="B252" t="s">
        <v>1234</v>
      </c>
      <c r="C252" s="4" t="s">
        <v>1235</v>
      </c>
      <c r="D252" s="4">
        <v>150</v>
      </c>
      <c r="E252" s="4" t="str">
        <f t="shared" si="3"/>
        <v>BCST150</v>
      </c>
      <c r="F252" t="s">
        <v>2726</v>
      </c>
      <c r="G252" s="6" t="s">
        <v>5773</v>
      </c>
    </row>
    <row r="253" spans="1:7" x14ac:dyDescent="0.25">
      <c r="A253" t="s">
        <v>886</v>
      </c>
      <c r="B253" t="s">
        <v>1234</v>
      </c>
      <c r="C253" s="4" t="s">
        <v>1235</v>
      </c>
      <c r="D253" s="4">
        <v>158</v>
      </c>
      <c r="E253" s="4" t="str">
        <f t="shared" si="3"/>
        <v>BCST158</v>
      </c>
      <c r="F253" t="s">
        <v>2728</v>
      </c>
      <c r="G253" s="6" t="s">
        <v>5773</v>
      </c>
    </row>
    <row r="254" spans="1:7" x14ac:dyDescent="0.25">
      <c r="A254" t="s">
        <v>886</v>
      </c>
      <c r="B254" t="s">
        <v>1234</v>
      </c>
      <c r="C254" s="4" t="s">
        <v>1235</v>
      </c>
      <c r="D254" s="4">
        <v>159</v>
      </c>
      <c r="E254" s="4" t="str">
        <f t="shared" si="3"/>
        <v>BCST159</v>
      </c>
      <c r="F254" t="s">
        <v>2731</v>
      </c>
      <c r="G254" s="6" t="s">
        <v>5773</v>
      </c>
    </row>
    <row r="255" spans="1:7" x14ac:dyDescent="0.25">
      <c r="A255" t="s">
        <v>886</v>
      </c>
      <c r="B255" t="s">
        <v>1234</v>
      </c>
      <c r="C255" s="4" t="s">
        <v>1235</v>
      </c>
      <c r="D255" s="4">
        <v>160</v>
      </c>
      <c r="E255" s="4" t="str">
        <f t="shared" si="3"/>
        <v>BCST160</v>
      </c>
      <c r="F255" t="s">
        <v>2733</v>
      </c>
      <c r="G255" s="6" t="s">
        <v>5773</v>
      </c>
    </row>
    <row r="256" spans="1:7" x14ac:dyDescent="0.25">
      <c r="A256" t="s">
        <v>886</v>
      </c>
      <c r="B256" t="s">
        <v>1234</v>
      </c>
      <c r="C256" s="4" t="s">
        <v>1235</v>
      </c>
      <c r="D256" s="4">
        <v>163</v>
      </c>
      <c r="E256" s="4" t="str">
        <f t="shared" si="3"/>
        <v>BCST163</v>
      </c>
      <c r="F256" t="s">
        <v>2735</v>
      </c>
      <c r="G256" s="6" t="s">
        <v>5773</v>
      </c>
    </row>
    <row r="257" spans="1:7" x14ac:dyDescent="0.25">
      <c r="A257" t="s">
        <v>886</v>
      </c>
      <c r="B257" t="s">
        <v>1234</v>
      </c>
      <c r="C257" s="4" t="s">
        <v>1235</v>
      </c>
      <c r="D257" s="4">
        <v>165</v>
      </c>
      <c r="E257" s="4" t="str">
        <f t="shared" si="3"/>
        <v>BCST165</v>
      </c>
      <c r="F257" t="s">
        <v>2736</v>
      </c>
      <c r="G257" s="6" t="s">
        <v>5773</v>
      </c>
    </row>
    <row r="258" spans="1:7" x14ac:dyDescent="0.25">
      <c r="A258" t="s">
        <v>886</v>
      </c>
      <c r="B258" t="s">
        <v>1234</v>
      </c>
      <c r="C258" s="4" t="s">
        <v>1235</v>
      </c>
      <c r="D258" s="4" t="s">
        <v>1480</v>
      </c>
      <c r="E258" s="4" t="str">
        <f t="shared" si="3"/>
        <v>BCST124A</v>
      </c>
      <c r="F258" t="s">
        <v>2698</v>
      </c>
      <c r="G258" s="6" t="s">
        <v>5773</v>
      </c>
    </row>
    <row r="259" spans="1:7" x14ac:dyDescent="0.25">
      <c r="A259" t="s">
        <v>886</v>
      </c>
      <c r="B259" t="s">
        <v>1234</v>
      </c>
      <c r="C259" s="4" t="s">
        <v>1235</v>
      </c>
      <c r="D259" s="4" t="s">
        <v>1484</v>
      </c>
      <c r="E259" s="4" t="str">
        <f t="shared" ref="E259:E322" si="4">CONCATENATE(C259,TRIM(D259))</f>
        <v>BCST124B</v>
      </c>
      <c r="F259" t="s">
        <v>4900</v>
      </c>
      <c r="G259" s="6" t="s">
        <v>5773</v>
      </c>
    </row>
    <row r="260" spans="1:7" x14ac:dyDescent="0.25">
      <c r="A260" t="s">
        <v>886</v>
      </c>
      <c r="B260" t="s">
        <v>1234</v>
      </c>
      <c r="C260" s="4" t="s">
        <v>1235</v>
      </c>
      <c r="D260" s="4" t="s">
        <v>1484</v>
      </c>
      <c r="E260" s="4" t="str">
        <f t="shared" si="4"/>
        <v>BCST124B</v>
      </c>
      <c r="F260" t="s">
        <v>2699</v>
      </c>
      <c r="G260" s="6" t="s">
        <v>5773</v>
      </c>
    </row>
    <row r="261" spans="1:7" x14ac:dyDescent="0.25">
      <c r="A261" t="s">
        <v>886</v>
      </c>
      <c r="B261" t="s">
        <v>1234</v>
      </c>
      <c r="C261" s="4" t="s">
        <v>1235</v>
      </c>
      <c r="D261" s="4" t="s">
        <v>1193</v>
      </c>
      <c r="E261" s="4" t="str">
        <f t="shared" si="4"/>
        <v>BCST125A</v>
      </c>
      <c r="F261" t="s">
        <v>2700</v>
      </c>
      <c r="G261" s="6" t="s">
        <v>5773</v>
      </c>
    </row>
    <row r="262" spans="1:7" x14ac:dyDescent="0.25">
      <c r="A262" t="s">
        <v>886</v>
      </c>
      <c r="B262" t="s">
        <v>1234</v>
      </c>
      <c r="C262" s="4" t="s">
        <v>1235</v>
      </c>
      <c r="D262" s="4" t="s">
        <v>2706</v>
      </c>
      <c r="E262" s="4" t="str">
        <f t="shared" si="4"/>
        <v>BCST125B</v>
      </c>
      <c r="F262" t="s">
        <v>2707</v>
      </c>
      <c r="G262" s="6" t="s">
        <v>5773</v>
      </c>
    </row>
    <row r="263" spans="1:7" x14ac:dyDescent="0.25">
      <c r="A263" t="s">
        <v>886</v>
      </c>
      <c r="B263" t="s">
        <v>1234</v>
      </c>
      <c r="C263" s="4" t="s">
        <v>1235</v>
      </c>
      <c r="D263" s="4" t="s">
        <v>2709</v>
      </c>
      <c r="E263" s="4" t="str">
        <f t="shared" si="4"/>
        <v>BCST127A</v>
      </c>
      <c r="F263" t="s">
        <v>2710</v>
      </c>
      <c r="G263" s="6" t="s">
        <v>5773</v>
      </c>
    </row>
    <row r="264" spans="1:7" x14ac:dyDescent="0.25">
      <c r="A264" t="s">
        <v>886</v>
      </c>
      <c r="B264" t="s">
        <v>1234</v>
      </c>
      <c r="C264" s="4" t="s">
        <v>1235</v>
      </c>
      <c r="D264" s="4" t="s">
        <v>1241</v>
      </c>
      <c r="E264" s="4" t="str">
        <f t="shared" si="4"/>
        <v>BCST127B</v>
      </c>
      <c r="F264" t="s">
        <v>1242</v>
      </c>
      <c r="G264" s="6" t="s">
        <v>5773</v>
      </c>
    </row>
    <row r="265" spans="1:7" x14ac:dyDescent="0.25">
      <c r="A265" t="s">
        <v>886</v>
      </c>
      <c r="B265" t="s">
        <v>1234</v>
      </c>
      <c r="C265" s="4" t="s">
        <v>1235</v>
      </c>
      <c r="D265" s="4" t="s">
        <v>4904</v>
      </c>
      <c r="E265" s="4" t="str">
        <f t="shared" si="4"/>
        <v>BCST143A</v>
      </c>
      <c r="F265" t="s">
        <v>4905</v>
      </c>
      <c r="G265" s="6" t="s">
        <v>5773</v>
      </c>
    </row>
    <row r="266" spans="1:7" x14ac:dyDescent="0.25">
      <c r="A266" t="s">
        <v>886</v>
      </c>
      <c r="B266" t="s">
        <v>1234</v>
      </c>
      <c r="C266" s="4" t="s">
        <v>1235</v>
      </c>
      <c r="D266" s="4" t="s">
        <v>4907</v>
      </c>
      <c r="E266" s="4" t="str">
        <f t="shared" si="4"/>
        <v>BCST143B</v>
      </c>
      <c r="F266" t="s">
        <v>4908</v>
      </c>
      <c r="G266" s="6" t="s">
        <v>5773</v>
      </c>
    </row>
    <row r="267" spans="1:7" x14ac:dyDescent="0.25">
      <c r="A267" t="s">
        <v>886</v>
      </c>
      <c r="B267" t="s">
        <v>1234</v>
      </c>
      <c r="C267" s="4" t="s">
        <v>1235</v>
      </c>
      <c r="D267" s="4" t="s">
        <v>1747</v>
      </c>
      <c r="E267" s="4" t="str">
        <f t="shared" si="4"/>
        <v>BCST144A</v>
      </c>
      <c r="F267" t="s">
        <v>2720</v>
      </c>
      <c r="G267" s="6" t="s">
        <v>5773</v>
      </c>
    </row>
    <row r="268" spans="1:7" x14ac:dyDescent="0.25">
      <c r="A268" t="s">
        <v>886</v>
      </c>
      <c r="B268" t="s">
        <v>1234</v>
      </c>
      <c r="C268" s="4" t="s">
        <v>1235</v>
      </c>
      <c r="D268" s="4" t="s">
        <v>2723</v>
      </c>
      <c r="E268" s="4" t="str">
        <f t="shared" si="4"/>
        <v>BCST144B</v>
      </c>
      <c r="F268" t="s">
        <v>2724</v>
      </c>
      <c r="G268" s="6" t="s">
        <v>5773</v>
      </c>
    </row>
    <row r="269" spans="1:7" x14ac:dyDescent="0.25">
      <c r="A269" t="s">
        <v>33</v>
      </c>
      <c r="B269" t="s">
        <v>56</v>
      </c>
      <c r="C269" s="4" t="s">
        <v>57</v>
      </c>
      <c r="D269" s="4">
        <v>9201</v>
      </c>
      <c r="E269" s="4" t="str">
        <f t="shared" si="4"/>
        <v>ACBO9201</v>
      </c>
      <c r="F269" t="s">
        <v>4485</v>
      </c>
      <c r="G269" s="6" t="s">
        <v>5775</v>
      </c>
    </row>
    <row r="270" spans="1:7" x14ac:dyDescent="0.25">
      <c r="A270" t="s">
        <v>33</v>
      </c>
      <c r="B270" t="s">
        <v>56</v>
      </c>
      <c r="C270" s="4" t="s">
        <v>57</v>
      </c>
      <c r="D270" s="4">
        <v>9205</v>
      </c>
      <c r="E270" s="4" t="str">
        <f t="shared" si="4"/>
        <v>ACBO9205</v>
      </c>
      <c r="F270" t="s">
        <v>58</v>
      </c>
      <c r="G270" s="6" t="s">
        <v>5775</v>
      </c>
    </row>
    <row r="271" spans="1:7" x14ac:dyDescent="0.25">
      <c r="A271" t="s">
        <v>33</v>
      </c>
      <c r="B271" t="s">
        <v>56</v>
      </c>
      <c r="C271" s="4" t="s">
        <v>57</v>
      </c>
      <c r="D271" s="4">
        <v>9206</v>
      </c>
      <c r="E271" s="4" t="str">
        <f t="shared" si="4"/>
        <v>ACBO9206</v>
      </c>
      <c r="F271" t="s">
        <v>67</v>
      </c>
      <c r="G271" s="6" t="s">
        <v>5775</v>
      </c>
    </row>
    <row r="272" spans="1:7" x14ac:dyDescent="0.25">
      <c r="A272" t="s">
        <v>33</v>
      </c>
      <c r="B272" t="s">
        <v>56</v>
      </c>
      <c r="C272" s="4" t="s">
        <v>57</v>
      </c>
      <c r="D272" s="4">
        <v>9207</v>
      </c>
      <c r="E272" s="4" t="str">
        <f t="shared" si="4"/>
        <v>ACBO9207</v>
      </c>
      <c r="F272" t="s">
        <v>80</v>
      </c>
      <c r="G272" s="6" t="s">
        <v>5775</v>
      </c>
    </row>
    <row r="273" spans="1:7" x14ac:dyDescent="0.25">
      <c r="A273" t="s">
        <v>33</v>
      </c>
      <c r="B273" t="s">
        <v>56</v>
      </c>
      <c r="C273" s="4" t="s">
        <v>57</v>
      </c>
      <c r="D273" s="4">
        <v>9208</v>
      </c>
      <c r="E273" s="4" t="str">
        <f t="shared" si="4"/>
        <v>ACBO9208</v>
      </c>
      <c r="F273" t="s">
        <v>82</v>
      </c>
      <c r="G273" s="6" t="s">
        <v>5775</v>
      </c>
    </row>
    <row r="274" spans="1:7" x14ac:dyDescent="0.25">
      <c r="A274" t="s">
        <v>33</v>
      </c>
      <c r="B274" t="s">
        <v>56</v>
      </c>
      <c r="C274" s="4" t="s">
        <v>57</v>
      </c>
      <c r="D274" s="4">
        <v>9209</v>
      </c>
      <c r="E274" s="4" t="str">
        <f t="shared" si="4"/>
        <v>ACBO9209</v>
      </c>
      <c r="F274" t="s">
        <v>85</v>
      </c>
      <c r="G274" s="6" t="s">
        <v>5775</v>
      </c>
    </row>
    <row r="275" spans="1:7" x14ac:dyDescent="0.25">
      <c r="A275" t="s">
        <v>33</v>
      </c>
      <c r="B275" t="s">
        <v>56</v>
      </c>
      <c r="C275" s="4" t="s">
        <v>57</v>
      </c>
      <c r="D275" s="4">
        <v>9210</v>
      </c>
      <c r="E275" s="4" t="str">
        <f t="shared" si="4"/>
        <v>ACBO9210</v>
      </c>
      <c r="F275" t="s">
        <v>86</v>
      </c>
      <c r="G275" s="6" t="s">
        <v>5775</v>
      </c>
    </row>
    <row r="276" spans="1:7" x14ac:dyDescent="0.25">
      <c r="A276" t="s">
        <v>886</v>
      </c>
      <c r="B276" t="s">
        <v>56</v>
      </c>
      <c r="C276" s="4" t="s">
        <v>998</v>
      </c>
      <c r="D276" s="4">
        <v>1</v>
      </c>
      <c r="E276" s="4" t="str">
        <f t="shared" si="4"/>
        <v>ACCT1</v>
      </c>
      <c r="F276" t="s">
        <v>999</v>
      </c>
      <c r="G276" s="6" t="s">
        <v>5773</v>
      </c>
    </row>
    <row r="277" spans="1:7" x14ac:dyDescent="0.25">
      <c r="A277" t="s">
        <v>886</v>
      </c>
      <c r="B277" t="s">
        <v>56</v>
      </c>
      <c r="C277" s="4" t="s">
        <v>998</v>
      </c>
      <c r="D277" s="4">
        <v>2</v>
      </c>
      <c r="E277" s="4" t="str">
        <f t="shared" si="4"/>
        <v>ACCT2</v>
      </c>
      <c r="F277" t="s">
        <v>1002</v>
      </c>
      <c r="G277" s="6" t="s">
        <v>5773</v>
      </c>
    </row>
    <row r="278" spans="1:7" x14ac:dyDescent="0.25">
      <c r="A278" t="s">
        <v>886</v>
      </c>
      <c r="B278" t="s">
        <v>56</v>
      </c>
      <c r="C278" s="4" t="s">
        <v>998</v>
      </c>
      <c r="D278" s="4">
        <v>10</v>
      </c>
      <c r="E278" s="4" t="str">
        <f t="shared" si="4"/>
        <v>ACCT10</v>
      </c>
      <c r="F278" t="s">
        <v>2146</v>
      </c>
      <c r="G278" s="6" t="s">
        <v>5773</v>
      </c>
    </row>
    <row r="279" spans="1:7" x14ac:dyDescent="0.25">
      <c r="A279" t="s">
        <v>886</v>
      </c>
      <c r="B279" t="s">
        <v>56</v>
      </c>
      <c r="C279" s="4" t="s">
        <v>998</v>
      </c>
      <c r="D279" s="4">
        <v>51</v>
      </c>
      <c r="E279" s="4" t="str">
        <f t="shared" si="4"/>
        <v>ACCT51</v>
      </c>
      <c r="F279" t="s">
        <v>2147</v>
      </c>
      <c r="G279" s="6" t="s">
        <v>5773</v>
      </c>
    </row>
    <row r="280" spans="1:7" x14ac:dyDescent="0.25">
      <c r="A280" t="s">
        <v>886</v>
      </c>
      <c r="B280" t="s">
        <v>56</v>
      </c>
      <c r="C280" s="4" t="s">
        <v>998</v>
      </c>
      <c r="D280" s="4">
        <v>52</v>
      </c>
      <c r="E280" s="4" t="str">
        <f t="shared" si="4"/>
        <v>ACCT52</v>
      </c>
      <c r="F280" t="s">
        <v>2147</v>
      </c>
      <c r="G280" s="6" t="s">
        <v>5773</v>
      </c>
    </row>
    <row r="281" spans="1:7" x14ac:dyDescent="0.25">
      <c r="A281" t="s">
        <v>886</v>
      </c>
      <c r="B281" t="s">
        <v>56</v>
      </c>
      <c r="C281" s="4" t="s">
        <v>998</v>
      </c>
      <c r="D281" s="4">
        <v>53</v>
      </c>
      <c r="E281" s="4" t="str">
        <f t="shared" si="4"/>
        <v>ACCT53</v>
      </c>
      <c r="F281" t="s">
        <v>2149</v>
      </c>
      <c r="G281" s="6" t="s">
        <v>5773</v>
      </c>
    </row>
    <row r="282" spans="1:7" x14ac:dyDescent="0.25">
      <c r="A282" t="s">
        <v>886</v>
      </c>
      <c r="B282" t="s">
        <v>56</v>
      </c>
      <c r="C282" s="4" t="s">
        <v>998</v>
      </c>
      <c r="D282" s="4">
        <v>55</v>
      </c>
      <c r="E282" s="4" t="str">
        <f t="shared" si="4"/>
        <v>ACCT55</v>
      </c>
      <c r="F282" t="s">
        <v>2150</v>
      </c>
      <c r="G282" s="6" t="s">
        <v>5773</v>
      </c>
    </row>
    <row r="283" spans="1:7" x14ac:dyDescent="0.25">
      <c r="A283" t="s">
        <v>886</v>
      </c>
      <c r="B283" t="s">
        <v>56</v>
      </c>
      <c r="C283" s="4" t="s">
        <v>998</v>
      </c>
      <c r="D283" s="4">
        <v>56</v>
      </c>
      <c r="E283" s="4" t="str">
        <f t="shared" si="4"/>
        <v>ACCT56</v>
      </c>
      <c r="F283" t="s">
        <v>4685</v>
      </c>
      <c r="G283" s="6" t="s">
        <v>5773</v>
      </c>
    </row>
    <row r="284" spans="1:7" x14ac:dyDescent="0.25">
      <c r="A284" t="s">
        <v>886</v>
      </c>
      <c r="B284" t="s">
        <v>56</v>
      </c>
      <c r="C284" s="4" t="s">
        <v>998</v>
      </c>
      <c r="D284" s="4">
        <v>57</v>
      </c>
      <c r="E284" s="4" t="str">
        <f t="shared" si="4"/>
        <v>ACCT57</v>
      </c>
      <c r="F284" t="s">
        <v>1005</v>
      </c>
      <c r="G284" s="6" t="s">
        <v>5773</v>
      </c>
    </row>
    <row r="285" spans="1:7" x14ac:dyDescent="0.25">
      <c r="A285" t="s">
        <v>886</v>
      </c>
      <c r="B285" t="s">
        <v>56</v>
      </c>
      <c r="C285" s="4" t="s">
        <v>998</v>
      </c>
      <c r="D285" s="4">
        <v>58</v>
      </c>
      <c r="E285" s="4" t="str">
        <f t="shared" si="4"/>
        <v>ACCT58</v>
      </c>
      <c r="F285" t="s">
        <v>2156</v>
      </c>
      <c r="G285" s="6" t="s">
        <v>5773</v>
      </c>
    </row>
    <row r="286" spans="1:7" x14ac:dyDescent="0.25">
      <c r="A286" t="s">
        <v>886</v>
      </c>
      <c r="B286" t="s">
        <v>56</v>
      </c>
      <c r="C286" s="4" t="s">
        <v>998</v>
      </c>
      <c r="D286" s="4">
        <v>59</v>
      </c>
      <c r="E286" s="4" t="str">
        <f t="shared" si="4"/>
        <v>ACCT59</v>
      </c>
      <c r="F286" t="s">
        <v>2157</v>
      </c>
      <c r="G286" s="6" t="s">
        <v>5773</v>
      </c>
    </row>
    <row r="287" spans="1:7" x14ac:dyDescent="0.25">
      <c r="A287" t="s">
        <v>886</v>
      </c>
      <c r="B287" t="s">
        <v>56</v>
      </c>
      <c r="C287" s="4" t="s">
        <v>998</v>
      </c>
      <c r="D287" s="4" t="s">
        <v>2158</v>
      </c>
      <c r="E287" s="4" t="str">
        <f t="shared" si="4"/>
        <v>ACCT59B</v>
      </c>
      <c r="F287" t="s">
        <v>2159</v>
      </c>
      <c r="G287" s="6" t="s">
        <v>5773</v>
      </c>
    </row>
    <row r="288" spans="1:7" x14ac:dyDescent="0.25">
      <c r="A288" t="s">
        <v>33</v>
      </c>
      <c r="B288" t="s">
        <v>56</v>
      </c>
      <c r="C288" s="4" t="s">
        <v>88</v>
      </c>
      <c r="D288" s="4">
        <v>2500</v>
      </c>
      <c r="E288" s="4" t="str">
        <f t="shared" si="4"/>
        <v>BOSS2500</v>
      </c>
      <c r="F288" t="s">
        <v>89</v>
      </c>
      <c r="G288" s="6" t="s">
        <v>5775</v>
      </c>
    </row>
    <row r="289" spans="1:7" x14ac:dyDescent="0.25">
      <c r="A289" t="s">
        <v>33</v>
      </c>
      <c r="B289" t="s">
        <v>56</v>
      </c>
      <c r="C289" s="4" t="s">
        <v>88</v>
      </c>
      <c r="D289" s="4">
        <v>3500</v>
      </c>
      <c r="E289" s="4" t="str">
        <f t="shared" si="4"/>
        <v>BOSS3500</v>
      </c>
      <c r="F289" t="s">
        <v>94</v>
      </c>
      <c r="G289" s="6" t="s">
        <v>5775</v>
      </c>
    </row>
    <row r="290" spans="1:7" x14ac:dyDescent="0.25">
      <c r="A290" t="s">
        <v>33</v>
      </c>
      <c r="B290" t="s">
        <v>56</v>
      </c>
      <c r="C290" s="4" t="s">
        <v>88</v>
      </c>
      <c r="D290" s="4">
        <v>3501</v>
      </c>
      <c r="E290" s="4" t="str">
        <f t="shared" si="4"/>
        <v>BOSS3501</v>
      </c>
      <c r="F290" t="s">
        <v>101</v>
      </c>
      <c r="G290" s="6" t="s">
        <v>5775</v>
      </c>
    </row>
    <row r="291" spans="1:7" x14ac:dyDescent="0.25">
      <c r="A291" t="s">
        <v>33</v>
      </c>
      <c r="B291" t="s">
        <v>56</v>
      </c>
      <c r="C291" s="4" t="s">
        <v>88</v>
      </c>
      <c r="D291" s="4">
        <v>3502</v>
      </c>
      <c r="E291" s="4" t="str">
        <f t="shared" si="4"/>
        <v>BOSS3502</v>
      </c>
      <c r="F291" t="s">
        <v>104</v>
      </c>
      <c r="G291" s="6" t="s">
        <v>5775</v>
      </c>
    </row>
    <row r="292" spans="1:7" x14ac:dyDescent="0.25">
      <c r="A292" t="s">
        <v>33</v>
      </c>
      <c r="B292" t="s">
        <v>56</v>
      </c>
      <c r="C292" s="4" t="s">
        <v>88</v>
      </c>
      <c r="D292" s="4">
        <v>4500</v>
      </c>
      <c r="E292" s="4" t="str">
        <f t="shared" si="4"/>
        <v>BOSS4500</v>
      </c>
      <c r="F292" t="s">
        <v>107</v>
      </c>
      <c r="G292" s="6" t="s">
        <v>5775</v>
      </c>
    </row>
    <row r="293" spans="1:7" x14ac:dyDescent="0.25">
      <c r="A293" t="s">
        <v>33</v>
      </c>
      <c r="B293" t="s">
        <v>56</v>
      </c>
      <c r="C293" s="4" t="s">
        <v>88</v>
      </c>
      <c r="D293" s="4">
        <v>4501</v>
      </c>
      <c r="E293" s="4" t="str">
        <f t="shared" si="4"/>
        <v>BOSS4501</v>
      </c>
      <c r="F293" t="s">
        <v>109</v>
      </c>
      <c r="G293" s="6" t="s">
        <v>5775</v>
      </c>
    </row>
    <row r="294" spans="1:7" x14ac:dyDescent="0.25">
      <c r="A294" t="s">
        <v>33</v>
      </c>
      <c r="B294" t="s">
        <v>56</v>
      </c>
      <c r="C294" s="4" t="s">
        <v>88</v>
      </c>
      <c r="D294" s="4">
        <v>4510</v>
      </c>
      <c r="E294" s="4" t="str">
        <f t="shared" si="4"/>
        <v>BOSS4510</v>
      </c>
      <c r="F294" t="s">
        <v>110</v>
      </c>
      <c r="G294" s="6" t="s">
        <v>5775</v>
      </c>
    </row>
    <row r="295" spans="1:7" x14ac:dyDescent="0.25">
      <c r="A295" t="s">
        <v>33</v>
      </c>
      <c r="B295" t="s">
        <v>56</v>
      </c>
      <c r="C295" s="4" t="s">
        <v>88</v>
      </c>
      <c r="D295" s="4">
        <v>5500</v>
      </c>
      <c r="E295" s="4" t="str">
        <f t="shared" si="4"/>
        <v>BOSS5500</v>
      </c>
      <c r="F295" t="s">
        <v>112</v>
      </c>
      <c r="G295" s="6" t="s">
        <v>5775</v>
      </c>
    </row>
    <row r="296" spans="1:7" x14ac:dyDescent="0.25">
      <c r="A296" t="s">
        <v>33</v>
      </c>
      <c r="B296" t="s">
        <v>56</v>
      </c>
      <c r="C296" s="4" t="s">
        <v>88</v>
      </c>
      <c r="D296" s="4">
        <v>5501</v>
      </c>
      <c r="E296" s="4" t="str">
        <f t="shared" si="4"/>
        <v>BOSS5501</v>
      </c>
      <c r="F296" t="s">
        <v>120</v>
      </c>
      <c r="G296" s="6" t="s">
        <v>5775</v>
      </c>
    </row>
    <row r="297" spans="1:7" x14ac:dyDescent="0.25">
      <c r="A297" t="s">
        <v>33</v>
      </c>
      <c r="B297" t="s">
        <v>56</v>
      </c>
      <c r="C297" s="4" t="s">
        <v>88</v>
      </c>
      <c r="D297" s="4">
        <v>5506</v>
      </c>
      <c r="E297" s="4" t="str">
        <f t="shared" si="4"/>
        <v>BOSS5506</v>
      </c>
      <c r="F297" t="s">
        <v>121</v>
      </c>
      <c r="G297" s="6" t="s">
        <v>5775</v>
      </c>
    </row>
    <row r="298" spans="1:7" x14ac:dyDescent="0.25">
      <c r="A298" t="s">
        <v>33</v>
      </c>
      <c r="B298" t="s">
        <v>56</v>
      </c>
      <c r="C298" s="4" t="s">
        <v>88</v>
      </c>
      <c r="D298" s="4">
        <v>5509</v>
      </c>
      <c r="E298" s="4" t="str">
        <f t="shared" si="4"/>
        <v>BOSS5509</v>
      </c>
      <c r="F298" t="s">
        <v>122</v>
      </c>
      <c r="G298" s="6" t="s">
        <v>5775</v>
      </c>
    </row>
    <row r="299" spans="1:7" x14ac:dyDescent="0.25">
      <c r="A299" t="s">
        <v>33</v>
      </c>
      <c r="B299" t="s">
        <v>56</v>
      </c>
      <c r="C299" s="4" t="s">
        <v>88</v>
      </c>
      <c r="D299" s="4">
        <v>6500</v>
      </c>
      <c r="E299" s="4" t="str">
        <f t="shared" si="4"/>
        <v>BOSS6500</v>
      </c>
      <c r="F299" t="s">
        <v>124</v>
      </c>
      <c r="G299" s="6" t="s">
        <v>5775</v>
      </c>
    </row>
    <row r="300" spans="1:7" x14ac:dyDescent="0.25">
      <c r="A300" t="s">
        <v>33</v>
      </c>
      <c r="B300" t="s">
        <v>56</v>
      </c>
      <c r="C300" s="4" t="s">
        <v>88</v>
      </c>
      <c r="D300" s="4">
        <v>6501</v>
      </c>
      <c r="E300" s="4" t="str">
        <f t="shared" si="4"/>
        <v>BOSS6501</v>
      </c>
      <c r="F300" t="s">
        <v>126</v>
      </c>
      <c r="G300" s="6" t="s">
        <v>5775</v>
      </c>
    </row>
    <row r="301" spans="1:7" x14ac:dyDescent="0.25">
      <c r="A301" t="s">
        <v>33</v>
      </c>
      <c r="B301" t="s">
        <v>56</v>
      </c>
      <c r="C301" s="4" t="s">
        <v>88</v>
      </c>
      <c r="D301" s="4">
        <v>6502</v>
      </c>
      <c r="E301" s="4" t="str">
        <f t="shared" si="4"/>
        <v>BOSS6502</v>
      </c>
      <c r="F301" t="s">
        <v>127</v>
      </c>
      <c r="G301" s="6" t="s">
        <v>5775</v>
      </c>
    </row>
    <row r="302" spans="1:7" x14ac:dyDescent="0.25">
      <c r="A302" t="s">
        <v>33</v>
      </c>
      <c r="B302" t="s">
        <v>56</v>
      </c>
      <c r="C302" s="4" t="s">
        <v>88</v>
      </c>
      <c r="D302" s="4">
        <v>6503</v>
      </c>
      <c r="E302" s="4" t="str">
        <f t="shared" si="4"/>
        <v>BOSS6503</v>
      </c>
      <c r="F302" t="s">
        <v>128</v>
      </c>
      <c r="G302" s="6" t="s">
        <v>5775</v>
      </c>
    </row>
    <row r="303" spans="1:7" x14ac:dyDescent="0.25">
      <c r="A303" t="s">
        <v>886</v>
      </c>
      <c r="B303" t="s">
        <v>56</v>
      </c>
      <c r="C303" s="4" t="s">
        <v>2160</v>
      </c>
      <c r="D303" s="4">
        <v>70</v>
      </c>
      <c r="E303" s="4" t="str">
        <f t="shared" si="4"/>
        <v>BSEN70</v>
      </c>
      <c r="F303" t="s">
        <v>2161</v>
      </c>
      <c r="G303" s="6" t="s">
        <v>5773</v>
      </c>
    </row>
    <row r="304" spans="1:7" x14ac:dyDescent="0.25">
      <c r="A304" t="s">
        <v>886</v>
      </c>
      <c r="B304" t="s">
        <v>56</v>
      </c>
      <c r="C304" s="4" t="s">
        <v>2160</v>
      </c>
      <c r="D304" s="4">
        <v>74</v>
      </c>
      <c r="E304" s="4" t="str">
        <f t="shared" si="4"/>
        <v>BSEN74</v>
      </c>
      <c r="F304" t="s">
        <v>2162</v>
      </c>
      <c r="G304" s="6" t="s">
        <v>5802</v>
      </c>
    </row>
    <row r="305" spans="1:7" x14ac:dyDescent="0.25">
      <c r="A305" t="s">
        <v>886</v>
      </c>
      <c r="B305" t="s">
        <v>56</v>
      </c>
      <c r="C305" s="4" t="s">
        <v>2160</v>
      </c>
      <c r="D305" s="4">
        <v>76</v>
      </c>
      <c r="E305" s="4" t="str">
        <f t="shared" si="4"/>
        <v>BSEN76</v>
      </c>
      <c r="F305" t="s">
        <v>4687</v>
      </c>
      <c r="G305" s="6" t="s">
        <v>5802</v>
      </c>
    </row>
    <row r="306" spans="1:7" x14ac:dyDescent="0.25">
      <c r="A306" t="s">
        <v>886</v>
      </c>
      <c r="B306" t="s">
        <v>56</v>
      </c>
      <c r="C306" s="4" t="s">
        <v>1006</v>
      </c>
      <c r="D306" s="4">
        <v>1</v>
      </c>
      <c r="E306" s="4" t="str">
        <f t="shared" si="4"/>
        <v>BSL1</v>
      </c>
      <c r="F306" t="s">
        <v>1007</v>
      </c>
      <c r="G306" s="6" t="s">
        <v>5773</v>
      </c>
    </row>
    <row r="307" spans="1:7" x14ac:dyDescent="0.25">
      <c r="A307" t="s">
        <v>886</v>
      </c>
      <c r="B307" t="s">
        <v>56</v>
      </c>
      <c r="C307" s="4" t="s">
        <v>1006</v>
      </c>
      <c r="D307" s="4">
        <v>2</v>
      </c>
      <c r="E307" s="4" t="str">
        <f t="shared" si="4"/>
        <v>BSL2</v>
      </c>
      <c r="F307" t="s">
        <v>2164</v>
      </c>
      <c r="G307" s="6" t="s">
        <v>5773</v>
      </c>
    </row>
    <row r="308" spans="1:7" x14ac:dyDescent="0.25">
      <c r="A308" t="s">
        <v>886</v>
      </c>
      <c r="B308" t="s">
        <v>56</v>
      </c>
      <c r="C308" s="4" t="s">
        <v>2165</v>
      </c>
      <c r="D308" s="4">
        <v>68</v>
      </c>
      <c r="E308" s="4" t="str">
        <f t="shared" si="4"/>
        <v>BSMA68</v>
      </c>
      <c r="F308" t="s">
        <v>2166</v>
      </c>
      <c r="G308" s="6" t="s">
        <v>5802</v>
      </c>
    </row>
    <row r="309" spans="1:7" x14ac:dyDescent="0.25">
      <c r="A309" t="s">
        <v>33</v>
      </c>
      <c r="B309" t="s">
        <v>56</v>
      </c>
      <c r="C309" s="4" t="s">
        <v>129</v>
      </c>
      <c r="D309" s="4">
        <v>9000</v>
      </c>
      <c r="E309" s="4" t="str">
        <f t="shared" si="4"/>
        <v>COMP9000</v>
      </c>
      <c r="F309" t="s">
        <v>130</v>
      </c>
      <c r="G309" s="6" t="s">
        <v>5775</v>
      </c>
    </row>
    <row r="310" spans="1:7" x14ac:dyDescent="0.25">
      <c r="A310" t="s">
        <v>33</v>
      </c>
      <c r="B310" t="s">
        <v>56</v>
      </c>
      <c r="C310" s="4" t="s">
        <v>129</v>
      </c>
      <c r="D310" s="4">
        <v>9245</v>
      </c>
      <c r="E310" s="4" t="str">
        <f t="shared" si="4"/>
        <v>COMP9245</v>
      </c>
      <c r="F310" t="s">
        <v>1831</v>
      </c>
      <c r="G310" s="6" t="s">
        <v>5775</v>
      </c>
    </row>
    <row r="311" spans="1:7" x14ac:dyDescent="0.25">
      <c r="A311" t="s">
        <v>33</v>
      </c>
      <c r="B311" t="s">
        <v>56</v>
      </c>
      <c r="C311" s="4" t="s">
        <v>129</v>
      </c>
      <c r="D311" s="4">
        <v>9857</v>
      </c>
      <c r="E311" s="4" t="str">
        <f t="shared" si="4"/>
        <v>COMP9857</v>
      </c>
      <c r="F311" t="s">
        <v>136</v>
      </c>
      <c r="G311" s="6" t="s">
        <v>5775</v>
      </c>
    </row>
    <row r="312" spans="1:7" x14ac:dyDescent="0.25">
      <c r="A312" t="s">
        <v>33</v>
      </c>
      <c r="B312" t="s">
        <v>56</v>
      </c>
      <c r="C312" s="4" t="s">
        <v>129</v>
      </c>
      <c r="D312" s="4">
        <v>9899</v>
      </c>
      <c r="E312" s="4" t="str">
        <f t="shared" si="4"/>
        <v>COMP9899</v>
      </c>
      <c r="F312" t="s">
        <v>137</v>
      </c>
      <c r="G312" s="6" t="s">
        <v>5775</v>
      </c>
    </row>
    <row r="313" spans="1:7" x14ac:dyDescent="0.25">
      <c r="A313" t="s">
        <v>33</v>
      </c>
      <c r="B313" t="s">
        <v>56</v>
      </c>
      <c r="C313" s="4" t="s">
        <v>129</v>
      </c>
      <c r="D313" s="4">
        <v>9900</v>
      </c>
      <c r="E313" s="4" t="str">
        <f t="shared" si="4"/>
        <v>COMP9900</v>
      </c>
      <c r="F313" t="s">
        <v>140</v>
      </c>
      <c r="G313" s="6" t="s">
        <v>5775</v>
      </c>
    </row>
    <row r="314" spans="1:7" x14ac:dyDescent="0.25">
      <c r="A314" t="s">
        <v>33</v>
      </c>
      <c r="B314" t="s">
        <v>56</v>
      </c>
      <c r="C314" s="4" t="s">
        <v>129</v>
      </c>
      <c r="D314" s="4">
        <v>9901</v>
      </c>
      <c r="E314" s="4" t="str">
        <f t="shared" si="4"/>
        <v>COMP9901</v>
      </c>
      <c r="F314" t="s">
        <v>143</v>
      </c>
      <c r="G314" s="6" t="s">
        <v>5775</v>
      </c>
    </row>
    <row r="315" spans="1:7" x14ac:dyDescent="0.25">
      <c r="A315" t="s">
        <v>33</v>
      </c>
      <c r="B315" t="s">
        <v>56</v>
      </c>
      <c r="C315" s="4" t="s">
        <v>129</v>
      </c>
      <c r="D315" s="4">
        <v>9903</v>
      </c>
      <c r="E315" s="4" t="str">
        <f t="shared" si="4"/>
        <v>COMP9903</v>
      </c>
      <c r="F315" t="s">
        <v>1832</v>
      </c>
      <c r="G315" s="6" t="s">
        <v>5775</v>
      </c>
    </row>
    <row r="316" spans="1:7" x14ac:dyDescent="0.25">
      <c r="A316" t="s">
        <v>33</v>
      </c>
      <c r="B316" t="s">
        <v>56</v>
      </c>
      <c r="C316" s="4" t="s">
        <v>129</v>
      </c>
      <c r="D316" s="4">
        <v>9904</v>
      </c>
      <c r="E316" s="4" t="str">
        <f t="shared" si="4"/>
        <v>COMP9904</v>
      </c>
      <c r="F316" t="s">
        <v>144</v>
      </c>
      <c r="G316" s="6" t="s">
        <v>5775</v>
      </c>
    </row>
    <row r="317" spans="1:7" x14ac:dyDescent="0.25">
      <c r="A317" t="s">
        <v>33</v>
      </c>
      <c r="B317" t="s">
        <v>56</v>
      </c>
      <c r="C317" s="4" t="s">
        <v>129</v>
      </c>
      <c r="D317" s="4">
        <v>9905</v>
      </c>
      <c r="E317" s="4" t="str">
        <f t="shared" si="4"/>
        <v>COMP9905</v>
      </c>
      <c r="F317" t="s">
        <v>147</v>
      </c>
      <c r="G317" s="6" t="s">
        <v>5775</v>
      </c>
    </row>
    <row r="318" spans="1:7" x14ac:dyDescent="0.25">
      <c r="A318" t="s">
        <v>33</v>
      </c>
      <c r="B318" t="s">
        <v>56</v>
      </c>
      <c r="C318" s="4" t="s">
        <v>129</v>
      </c>
      <c r="D318" s="4">
        <v>9907</v>
      </c>
      <c r="E318" s="4" t="str">
        <f t="shared" si="4"/>
        <v>COMP9907</v>
      </c>
      <c r="F318" t="s">
        <v>149</v>
      </c>
      <c r="G318" s="6" t="s">
        <v>5775</v>
      </c>
    </row>
    <row r="319" spans="1:7" x14ac:dyDescent="0.25">
      <c r="A319" t="s">
        <v>33</v>
      </c>
      <c r="B319" t="s">
        <v>56</v>
      </c>
      <c r="C319" s="4" t="s">
        <v>129</v>
      </c>
      <c r="D319" s="4">
        <v>9909</v>
      </c>
      <c r="E319" s="4" t="str">
        <f t="shared" si="4"/>
        <v>COMP9909</v>
      </c>
      <c r="F319" t="s">
        <v>150</v>
      </c>
      <c r="G319" s="6" t="s">
        <v>5775</v>
      </c>
    </row>
    <row r="320" spans="1:7" x14ac:dyDescent="0.25">
      <c r="A320" t="s">
        <v>33</v>
      </c>
      <c r="B320" t="s">
        <v>56</v>
      </c>
      <c r="C320" s="4" t="s">
        <v>129</v>
      </c>
      <c r="D320" s="4">
        <v>9910</v>
      </c>
      <c r="E320" s="4" t="str">
        <f t="shared" si="4"/>
        <v>COMP9910</v>
      </c>
      <c r="F320" t="s">
        <v>151</v>
      </c>
      <c r="G320" s="6" t="s">
        <v>5775</v>
      </c>
    </row>
    <row r="321" spans="1:7" x14ac:dyDescent="0.25">
      <c r="A321" t="s">
        <v>33</v>
      </c>
      <c r="B321" t="s">
        <v>56</v>
      </c>
      <c r="C321" s="4" t="s">
        <v>129</v>
      </c>
      <c r="D321" s="4">
        <v>9912</v>
      </c>
      <c r="E321" s="4" t="str">
        <f t="shared" si="4"/>
        <v>COMP9912</v>
      </c>
      <c r="F321" t="s">
        <v>1833</v>
      </c>
      <c r="G321" s="6" t="s">
        <v>5775</v>
      </c>
    </row>
    <row r="322" spans="1:7" x14ac:dyDescent="0.25">
      <c r="A322" t="s">
        <v>33</v>
      </c>
      <c r="B322" t="s">
        <v>56</v>
      </c>
      <c r="C322" s="4" t="s">
        <v>129</v>
      </c>
      <c r="D322" s="4">
        <v>9917</v>
      </c>
      <c r="E322" s="4" t="str">
        <f t="shared" si="4"/>
        <v>COMP9917</v>
      </c>
      <c r="F322" t="s">
        <v>152</v>
      </c>
      <c r="G322" s="6" t="s">
        <v>5775</v>
      </c>
    </row>
    <row r="323" spans="1:7" x14ac:dyDescent="0.25">
      <c r="A323" t="s">
        <v>33</v>
      </c>
      <c r="B323" t="s">
        <v>56</v>
      </c>
      <c r="C323" s="4" t="s">
        <v>129</v>
      </c>
      <c r="D323" s="4">
        <v>9918</v>
      </c>
      <c r="E323" s="4" t="str">
        <f t="shared" ref="E323:E386" si="5">CONCATENATE(C323,TRIM(D323))</f>
        <v>COMP9918</v>
      </c>
      <c r="F323" t="s">
        <v>154</v>
      </c>
      <c r="G323" s="6" t="s">
        <v>5775</v>
      </c>
    </row>
    <row r="324" spans="1:7" x14ac:dyDescent="0.25">
      <c r="A324" t="s">
        <v>33</v>
      </c>
      <c r="B324" t="s">
        <v>56</v>
      </c>
      <c r="C324" s="4" t="s">
        <v>129</v>
      </c>
      <c r="D324" s="4">
        <v>9919</v>
      </c>
      <c r="E324" s="4" t="str">
        <f t="shared" si="5"/>
        <v>COMP9919</v>
      </c>
      <c r="F324" t="s">
        <v>4490</v>
      </c>
      <c r="G324" s="6" t="s">
        <v>5775</v>
      </c>
    </row>
    <row r="325" spans="1:7" x14ac:dyDescent="0.25">
      <c r="A325" t="s">
        <v>33</v>
      </c>
      <c r="B325" t="s">
        <v>56</v>
      </c>
      <c r="C325" s="4" t="s">
        <v>129</v>
      </c>
      <c r="D325" s="4">
        <v>9921</v>
      </c>
      <c r="E325" s="4" t="str">
        <f t="shared" si="5"/>
        <v>COMP9921</v>
      </c>
      <c r="F325" t="s">
        <v>155</v>
      </c>
      <c r="G325" s="6" t="s">
        <v>5775</v>
      </c>
    </row>
    <row r="326" spans="1:7" x14ac:dyDescent="0.25">
      <c r="A326" t="s">
        <v>33</v>
      </c>
      <c r="B326" t="s">
        <v>56</v>
      </c>
      <c r="C326" s="4" t="s">
        <v>129</v>
      </c>
      <c r="D326" s="4">
        <v>9922</v>
      </c>
      <c r="E326" s="4" t="str">
        <f t="shared" si="5"/>
        <v>COMP9922</v>
      </c>
      <c r="F326" t="s">
        <v>156</v>
      </c>
      <c r="G326" s="6" t="s">
        <v>5775</v>
      </c>
    </row>
    <row r="327" spans="1:7" x14ac:dyDescent="0.25">
      <c r="A327" t="s">
        <v>33</v>
      </c>
      <c r="B327" t="s">
        <v>56</v>
      </c>
      <c r="C327" s="4" t="s">
        <v>129</v>
      </c>
      <c r="D327" s="4">
        <v>9928</v>
      </c>
      <c r="E327" s="4" t="str">
        <f t="shared" si="5"/>
        <v>COMP9928</v>
      </c>
      <c r="F327" t="s">
        <v>157</v>
      </c>
      <c r="G327" s="6" t="s">
        <v>5775</v>
      </c>
    </row>
    <row r="328" spans="1:7" x14ac:dyDescent="0.25">
      <c r="A328" t="s">
        <v>33</v>
      </c>
      <c r="B328" t="s">
        <v>56</v>
      </c>
      <c r="C328" s="4" t="s">
        <v>129</v>
      </c>
      <c r="D328" s="4">
        <v>9932</v>
      </c>
      <c r="E328" s="4" t="str">
        <f t="shared" si="5"/>
        <v>COMP9932</v>
      </c>
      <c r="F328" t="s">
        <v>160</v>
      </c>
      <c r="G328" s="6" t="s">
        <v>5775</v>
      </c>
    </row>
    <row r="329" spans="1:7" x14ac:dyDescent="0.25">
      <c r="A329" t="s">
        <v>33</v>
      </c>
      <c r="B329" t="s">
        <v>56</v>
      </c>
      <c r="C329" s="4" t="s">
        <v>129</v>
      </c>
      <c r="D329" s="4">
        <v>9933</v>
      </c>
      <c r="E329" s="4" t="str">
        <f t="shared" si="5"/>
        <v>COMP9933</v>
      </c>
      <c r="F329" t="s">
        <v>161</v>
      </c>
      <c r="G329" s="6" t="s">
        <v>5775</v>
      </c>
    </row>
    <row r="330" spans="1:7" x14ac:dyDescent="0.25">
      <c r="A330" t="s">
        <v>33</v>
      </c>
      <c r="B330" t="s">
        <v>56</v>
      </c>
      <c r="C330" s="4" t="s">
        <v>129</v>
      </c>
      <c r="D330" s="4">
        <v>9934</v>
      </c>
      <c r="E330" s="4" t="str">
        <f t="shared" si="5"/>
        <v>COMP9934</v>
      </c>
      <c r="F330" t="s">
        <v>162</v>
      </c>
      <c r="G330" s="6" t="s">
        <v>5775</v>
      </c>
    </row>
    <row r="331" spans="1:7" x14ac:dyDescent="0.25">
      <c r="A331" t="s">
        <v>33</v>
      </c>
      <c r="B331" t="s">
        <v>56</v>
      </c>
      <c r="C331" s="4" t="s">
        <v>129</v>
      </c>
      <c r="D331" s="4">
        <v>9935</v>
      </c>
      <c r="E331" s="4" t="str">
        <f t="shared" si="5"/>
        <v>COMP9935</v>
      </c>
      <c r="F331" t="s">
        <v>163</v>
      </c>
      <c r="G331" s="6" t="s">
        <v>5775</v>
      </c>
    </row>
    <row r="332" spans="1:7" x14ac:dyDescent="0.25">
      <c r="A332" t="s">
        <v>33</v>
      </c>
      <c r="B332" t="s">
        <v>56</v>
      </c>
      <c r="C332" s="4" t="s">
        <v>129</v>
      </c>
      <c r="D332" s="4">
        <v>9936</v>
      </c>
      <c r="E332" s="4" t="str">
        <f t="shared" si="5"/>
        <v>COMP9936</v>
      </c>
      <c r="F332" t="s">
        <v>164</v>
      </c>
      <c r="G332" s="6" t="s">
        <v>5775</v>
      </c>
    </row>
    <row r="333" spans="1:7" x14ac:dyDescent="0.25">
      <c r="A333" t="s">
        <v>33</v>
      </c>
      <c r="B333" t="s">
        <v>56</v>
      </c>
      <c r="C333" s="4" t="s">
        <v>129</v>
      </c>
      <c r="D333" s="4">
        <v>9938</v>
      </c>
      <c r="E333" s="4" t="str">
        <f t="shared" si="5"/>
        <v>COMP9938</v>
      </c>
      <c r="F333" t="s">
        <v>165</v>
      </c>
      <c r="G333" s="6" t="s">
        <v>5775</v>
      </c>
    </row>
    <row r="334" spans="1:7" x14ac:dyDescent="0.25">
      <c r="A334" t="s">
        <v>33</v>
      </c>
      <c r="B334" t="s">
        <v>56</v>
      </c>
      <c r="C334" s="4" t="s">
        <v>129</v>
      </c>
      <c r="D334" s="4">
        <v>9941</v>
      </c>
      <c r="E334" s="4" t="str">
        <f t="shared" si="5"/>
        <v>COMP9941</v>
      </c>
      <c r="F334" t="s">
        <v>166</v>
      </c>
      <c r="G334" s="6" t="s">
        <v>5775</v>
      </c>
    </row>
    <row r="335" spans="1:7" x14ac:dyDescent="0.25">
      <c r="A335" t="s">
        <v>33</v>
      </c>
      <c r="B335" t="s">
        <v>56</v>
      </c>
      <c r="C335" s="4" t="s">
        <v>129</v>
      </c>
      <c r="D335" s="4">
        <v>9942</v>
      </c>
      <c r="E335" s="4" t="str">
        <f t="shared" si="5"/>
        <v>COMP9942</v>
      </c>
      <c r="F335" t="s">
        <v>168</v>
      </c>
      <c r="G335" s="6" t="s">
        <v>5775</v>
      </c>
    </row>
    <row r="336" spans="1:7" x14ac:dyDescent="0.25">
      <c r="A336" t="s">
        <v>33</v>
      </c>
      <c r="B336" t="s">
        <v>56</v>
      </c>
      <c r="C336" s="4" t="s">
        <v>129</v>
      </c>
      <c r="D336" s="4">
        <v>9947</v>
      </c>
      <c r="E336" s="4" t="str">
        <f t="shared" si="5"/>
        <v>COMP9947</v>
      </c>
      <c r="F336" t="s">
        <v>1835</v>
      </c>
      <c r="G336" s="6" t="s">
        <v>5775</v>
      </c>
    </row>
    <row r="337" spans="1:7" x14ac:dyDescent="0.25">
      <c r="A337" t="s">
        <v>33</v>
      </c>
      <c r="B337" t="s">
        <v>56</v>
      </c>
      <c r="C337" s="4" t="s">
        <v>129</v>
      </c>
      <c r="D337" s="4">
        <v>9959</v>
      </c>
      <c r="E337" s="4" t="str">
        <f t="shared" si="5"/>
        <v>COMP9959</v>
      </c>
      <c r="F337" t="s">
        <v>172</v>
      </c>
      <c r="G337" s="6" t="s">
        <v>5775</v>
      </c>
    </row>
    <row r="338" spans="1:7" x14ac:dyDescent="0.25">
      <c r="A338" t="s">
        <v>33</v>
      </c>
      <c r="B338" t="s">
        <v>56</v>
      </c>
      <c r="C338" s="4" t="s">
        <v>129</v>
      </c>
      <c r="D338" s="4">
        <v>9959</v>
      </c>
      <c r="E338" s="4" t="str">
        <f t="shared" si="5"/>
        <v>COMP9959</v>
      </c>
      <c r="F338" t="s">
        <v>4491</v>
      </c>
      <c r="G338" s="6" t="s">
        <v>5775</v>
      </c>
    </row>
    <row r="339" spans="1:7" x14ac:dyDescent="0.25">
      <c r="A339" t="s">
        <v>33</v>
      </c>
      <c r="B339" t="s">
        <v>56</v>
      </c>
      <c r="C339" s="4" t="s">
        <v>129</v>
      </c>
      <c r="D339" s="4">
        <v>9967</v>
      </c>
      <c r="E339" s="4" t="str">
        <f t="shared" si="5"/>
        <v>COMP9967</v>
      </c>
      <c r="F339" t="s">
        <v>173</v>
      </c>
      <c r="G339" s="6" t="s">
        <v>5775</v>
      </c>
    </row>
    <row r="340" spans="1:7" x14ac:dyDescent="0.25">
      <c r="A340" t="s">
        <v>33</v>
      </c>
      <c r="B340" t="s">
        <v>56</v>
      </c>
      <c r="C340" s="4" t="s">
        <v>129</v>
      </c>
      <c r="D340" s="4">
        <v>9968</v>
      </c>
      <c r="E340" s="4" t="str">
        <f t="shared" si="5"/>
        <v>COMP9968</v>
      </c>
      <c r="F340" t="s">
        <v>175</v>
      </c>
      <c r="G340" s="6" t="s">
        <v>5775</v>
      </c>
    </row>
    <row r="341" spans="1:7" x14ac:dyDescent="0.25">
      <c r="A341" t="s">
        <v>33</v>
      </c>
      <c r="B341" t="s">
        <v>56</v>
      </c>
      <c r="C341" s="4" t="s">
        <v>129</v>
      </c>
      <c r="D341" s="4">
        <v>9975</v>
      </c>
      <c r="E341" s="4" t="str">
        <f t="shared" si="5"/>
        <v>COMP9975</v>
      </c>
      <c r="F341" t="s">
        <v>176</v>
      </c>
      <c r="G341" s="6" t="s">
        <v>5775</v>
      </c>
    </row>
    <row r="342" spans="1:7" x14ac:dyDescent="0.25">
      <c r="A342" t="s">
        <v>33</v>
      </c>
      <c r="B342" t="s">
        <v>56</v>
      </c>
      <c r="C342" s="4" t="s">
        <v>129</v>
      </c>
      <c r="D342" s="4">
        <v>9976</v>
      </c>
      <c r="E342" s="4" t="str">
        <f t="shared" si="5"/>
        <v>COMP9976</v>
      </c>
      <c r="F342" t="s">
        <v>177</v>
      </c>
      <c r="G342" s="6" t="s">
        <v>5775</v>
      </c>
    </row>
    <row r="343" spans="1:7" x14ac:dyDescent="0.25">
      <c r="A343" t="s">
        <v>886</v>
      </c>
      <c r="B343" t="s">
        <v>56</v>
      </c>
      <c r="C343" s="4" t="s">
        <v>2168</v>
      </c>
      <c r="D343" s="4">
        <v>101</v>
      </c>
      <c r="E343" s="4" t="str">
        <f t="shared" si="5"/>
        <v>ENTR101</v>
      </c>
      <c r="F343" t="s">
        <v>2169</v>
      </c>
      <c r="G343" s="6" t="s">
        <v>5773</v>
      </c>
    </row>
    <row r="344" spans="1:7" x14ac:dyDescent="0.25">
      <c r="A344" t="s">
        <v>886</v>
      </c>
      <c r="B344" t="s">
        <v>56</v>
      </c>
      <c r="C344" s="4" t="s">
        <v>2171</v>
      </c>
      <c r="D344" s="4">
        <v>110</v>
      </c>
      <c r="E344" s="4" t="str">
        <f t="shared" si="5"/>
        <v>FIN110</v>
      </c>
      <c r="F344" t="s">
        <v>2172</v>
      </c>
      <c r="G344" s="6" t="s">
        <v>5773</v>
      </c>
    </row>
    <row r="345" spans="1:7" x14ac:dyDescent="0.25">
      <c r="A345" t="s">
        <v>886</v>
      </c>
      <c r="B345" t="s">
        <v>56</v>
      </c>
      <c r="C345" s="4" t="s">
        <v>2171</v>
      </c>
      <c r="D345" s="4">
        <v>133</v>
      </c>
      <c r="E345" s="4" t="str">
        <f t="shared" si="5"/>
        <v>FIN133</v>
      </c>
      <c r="F345" t="s">
        <v>4688</v>
      </c>
      <c r="G345" s="6" t="s">
        <v>5773</v>
      </c>
    </row>
    <row r="346" spans="1:7" x14ac:dyDescent="0.25">
      <c r="A346" t="s">
        <v>886</v>
      </c>
      <c r="B346" t="s">
        <v>56</v>
      </c>
      <c r="C346" s="4" t="s">
        <v>2171</v>
      </c>
      <c r="D346" s="4">
        <v>136</v>
      </c>
      <c r="E346" s="4" t="str">
        <f t="shared" si="5"/>
        <v>FIN136</v>
      </c>
      <c r="F346" t="s">
        <v>2173</v>
      </c>
      <c r="G346" s="6" t="s">
        <v>5773</v>
      </c>
    </row>
    <row r="347" spans="1:7" x14ac:dyDescent="0.25">
      <c r="A347" t="s">
        <v>886</v>
      </c>
      <c r="B347" t="s">
        <v>56</v>
      </c>
      <c r="C347" s="4" t="s">
        <v>2171</v>
      </c>
      <c r="D347" s="4">
        <v>138</v>
      </c>
      <c r="E347" s="4" t="str">
        <f t="shared" si="5"/>
        <v>FIN138</v>
      </c>
      <c r="F347" t="s">
        <v>2174</v>
      </c>
      <c r="G347" s="6" t="s">
        <v>5773</v>
      </c>
    </row>
    <row r="348" spans="1:7" x14ac:dyDescent="0.25">
      <c r="A348" t="s">
        <v>886</v>
      </c>
      <c r="B348" t="s">
        <v>56</v>
      </c>
      <c r="C348" s="4" t="s">
        <v>1009</v>
      </c>
      <c r="D348" s="4">
        <v>119</v>
      </c>
      <c r="E348" s="4" t="str">
        <f t="shared" si="5"/>
        <v>GNBS119</v>
      </c>
      <c r="F348" t="s">
        <v>1010</v>
      </c>
      <c r="G348" s="6" t="s">
        <v>5773</v>
      </c>
    </row>
    <row r="349" spans="1:7" x14ac:dyDescent="0.25">
      <c r="A349" t="s">
        <v>886</v>
      </c>
      <c r="B349" t="s">
        <v>56</v>
      </c>
      <c r="C349" s="4" t="s">
        <v>1009</v>
      </c>
      <c r="D349" s="4">
        <v>125</v>
      </c>
      <c r="E349" s="4" t="str">
        <f t="shared" si="5"/>
        <v>GNBS125</v>
      </c>
      <c r="F349" t="s">
        <v>4691</v>
      </c>
      <c r="G349" s="6" t="s">
        <v>5773</v>
      </c>
    </row>
    <row r="350" spans="1:7" x14ac:dyDescent="0.25">
      <c r="A350" t="s">
        <v>886</v>
      </c>
      <c r="B350" t="s">
        <v>56</v>
      </c>
      <c r="C350" s="4" t="s">
        <v>2175</v>
      </c>
      <c r="D350" s="4">
        <v>162</v>
      </c>
      <c r="E350" s="4" t="str">
        <f t="shared" si="5"/>
        <v>INTR162</v>
      </c>
      <c r="F350" t="s">
        <v>2176</v>
      </c>
      <c r="G350" s="6" t="s">
        <v>5802</v>
      </c>
    </row>
    <row r="351" spans="1:7" x14ac:dyDescent="0.25">
      <c r="A351" t="s">
        <v>886</v>
      </c>
      <c r="B351" t="s">
        <v>56</v>
      </c>
      <c r="C351" s="4" t="s">
        <v>2175</v>
      </c>
      <c r="D351" s="4">
        <v>163</v>
      </c>
      <c r="E351" s="4" t="str">
        <f t="shared" si="5"/>
        <v>INTR163</v>
      </c>
      <c r="F351" t="s">
        <v>2178</v>
      </c>
      <c r="G351" s="6" t="s">
        <v>5773</v>
      </c>
    </row>
    <row r="352" spans="1:7" x14ac:dyDescent="0.25">
      <c r="A352" t="s">
        <v>886</v>
      </c>
      <c r="B352" t="s">
        <v>56</v>
      </c>
      <c r="C352" s="4" t="s">
        <v>2175</v>
      </c>
      <c r="D352" s="4">
        <v>167</v>
      </c>
      <c r="E352" s="4" t="str">
        <f t="shared" si="5"/>
        <v>INTR167</v>
      </c>
      <c r="F352" t="s">
        <v>2180</v>
      </c>
      <c r="G352" s="6" t="s">
        <v>5773</v>
      </c>
    </row>
    <row r="353" spans="1:7" x14ac:dyDescent="0.25">
      <c r="A353" t="s">
        <v>886</v>
      </c>
      <c r="B353" t="s">
        <v>56</v>
      </c>
      <c r="C353" s="4" t="s">
        <v>2175</v>
      </c>
      <c r="D353" s="4">
        <v>170</v>
      </c>
      <c r="E353" s="4" t="str">
        <f t="shared" si="5"/>
        <v>INTR170</v>
      </c>
      <c r="F353" t="s">
        <v>4692</v>
      </c>
      <c r="G353" s="6" t="s">
        <v>5773</v>
      </c>
    </row>
    <row r="354" spans="1:7" x14ac:dyDescent="0.25">
      <c r="A354" t="s">
        <v>886</v>
      </c>
      <c r="B354" t="s">
        <v>56</v>
      </c>
      <c r="C354" s="4" t="s">
        <v>2175</v>
      </c>
      <c r="D354" s="4">
        <v>172</v>
      </c>
      <c r="E354" s="4" t="str">
        <f t="shared" si="5"/>
        <v>INTR172</v>
      </c>
      <c r="F354" t="s">
        <v>4693</v>
      </c>
      <c r="G354" s="6" t="s">
        <v>5773</v>
      </c>
    </row>
    <row r="355" spans="1:7" x14ac:dyDescent="0.25">
      <c r="A355" t="s">
        <v>886</v>
      </c>
      <c r="B355" t="s">
        <v>56</v>
      </c>
      <c r="C355" s="4" t="s">
        <v>1014</v>
      </c>
      <c r="D355" s="4">
        <v>30</v>
      </c>
      <c r="E355" s="4" t="str">
        <f t="shared" si="5"/>
        <v>MABS30</v>
      </c>
      <c r="F355" t="s">
        <v>4694</v>
      </c>
      <c r="G355" s="6" t="s">
        <v>5773</v>
      </c>
    </row>
    <row r="356" spans="1:7" x14ac:dyDescent="0.25">
      <c r="A356" t="s">
        <v>886</v>
      </c>
      <c r="B356" t="s">
        <v>56</v>
      </c>
      <c r="C356" s="4" t="s">
        <v>1014</v>
      </c>
      <c r="D356" s="4">
        <v>60</v>
      </c>
      <c r="E356" s="4" t="str">
        <f t="shared" si="5"/>
        <v>MABS60</v>
      </c>
      <c r="F356" t="s">
        <v>1015</v>
      </c>
      <c r="G356" s="6" t="s">
        <v>5773</v>
      </c>
    </row>
    <row r="357" spans="1:7" x14ac:dyDescent="0.25">
      <c r="A357" t="s">
        <v>886</v>
      </c>
      <c r="B357" t="s">
        <v>56</v>
      </c>
      <c r="C357" s="4" t="s">
        <v>1014</v>
      </c>
      <c r="D357" s="4">
        <v>67</v>
      </c>
      <c r="E357" s="4" t="str">
        <f t="shared" si="5"/>
        <v>MABS67</v>
      </c>
      <c r="F357" t="s">
        <v>2182</v>
      </c>
      <c r="G357" s="6" t="s">
        <v>5773</v>
      </c>
    </row>
    <row r="358" spans="1:7" x14ac:dyDescent="0.25">
      <c r="A358" t="s">
        <v>886</v>
      </c>
      <c r="B358" t="s">
        <v>56</v>
      </c>
      <c r="C358" s="4" t="s">
        <v>1014</v>
      </c>
      <c r="D358" s="4">
        <v>101</v>
      </c>
      <c r="E358" s="4" t="str">
        <f t="shared" si="5"/>
        <v>MABS101</v>
      </c>
      <c r="F358" t="s">
        <v>1017</v>
      </c>
      <c r="G358" s="6" t="s">
        <v>5773</v>
      </c>
    </row>
    <row r="359" spans="1:7" x14ac:dyDescent="0.25">
      <c r="A359" t="s">
        <v>886</v>
      </c>
      <c r="B359" t="s">
        <v>56</v>
      </c>
      <c r="C359" s="4" t="s">
        <v>1014</v>
      </c>
      <c r="D359" s="4">
        <v>202</v>
      </c>
      <c r="E359" s="4" t="str">
        <f t="shared" si="5"/>
        <v>MABS202</v>
      </c>
      <c r="F359" t="s">
        <v>2183</v>
      </c>
      <c r="G359" s="6" t="s">
        <v>5773</v>
      </c>
    </row>
    <row r="360" spans="1:7" x14ac:dyDescent="0.25">
      <c r="A360" t="s">
        <v>886</v>
      </c>
      <c r="B360" t="s">
        <v>56</v>
      </c>
      <c r="C360" s="4" t="s">
        <v>1014</v>
      </c>
      <c r="D360" s="4">
        <v>391</v>
      </c>
      <c r="E360" s="4" t="str">
        <f t="shared" si="5"/>
        <v>MABS391</v>
      </c>
      <c r="F360" t="s">
        <v>4695</v>
      </c>
      <c r="G360" s="6" t="s">
        <v>5773</v>
      </c>
    </row>
    <row r="361" spans="1:7" x14ac:dyDescent="0.25">
      <c r="A361" t="s">
        <v>886</v>
      </c>
      <c r="B361" t="s">
        <v>56</v>
      </c>
      <c r="C361" s="4" t="s">
        <v>2184</v>
      </c>
      <c r="D361" s="4">
        <v>231</v>
      </c>
      <c r="E361" s="4" t="str">
        <f t="shared" si="5"/>
        <v>MGT231</v>
      </c>
      <c r="F361" t="s">
        <v>1029</v>
      </c>
      <c r="G361" s="6" t="s">
        <v>5773</v>
      </c>
    </row>
    <row r="362" spans="1:7" x14ac:dyDescent="0.25">
      <c r="A362" t="s">
        <v>886</v>
      </c>
      <c r="B362" t="s">
        <v>56</v>
      </c>
      <c r="C362" s="4" t="s">
        <v>2184</v>
      </c>
      <c r="D362" s="4">
        <v>234</v>
      </c>
      <c r="E362" s="4" t="str">
        <f t="shared" si="5"/>
        <v>MGT234</v>
      </c>
      <c r="F362" t="s">
        <v>2185</v>
      </c>
      <c r="G362" s="6" t="s">
        <v>5802</v>
      </c>
    </row>
    <row r="363" spans="1:7" x14ac:dyDescent="0.25">
      <c r="A363" t="s">
        <v>886</v>
      </c>
      <c r="B363" t="s">
        <v>56</v>
      </c>
      <c r="C363" s="4" t="s">
        <v>2184</v>
      </c>
      <c r="D363" s="4">
        <v>235</v>
      </c>
      <c r="E363" s="4" t="str">
        <f t="shared" si="5"/>
        <v>MGT235</v>
      </c>
      <c r="F363" t="s">
        <v>2186</v>
      </c>
      <c r="G363" s="6" t="s">
        <v>5773</v>
      </c>
    </row>
    <row r="364" spans="1:7" x14ac:dyDescent="0.25">
      <c r="A364" t="s">
        <v>886</v>
      </c>
      <c r="B364" t="s">
        <v>56</v>
      </c>
      <c r="C364" s="4" t="s">
        <v>2187</v>
      </c>
      <c r="D364" s="4">
        <v>122</v>
      </c>
      <c r="E364" s="4" t="str">
        <f t="shared" si="5"/>
        <v>MRKT122</v>
      </c>
      <c r="F364" t="s">
        <v>2188</v>
      </c>
      <c r="G364" s="6" t="s">
        <v>5773</v>
      </c>
    </row>
    <row r="365" spans="1:7" x14ac:dyDescent="0.25">
      <c r="A365" t="s">
        <v>886</v>
      </c>
      <c r="B365" t="s">
        <v>56</v>
      </c>
      <c r="C365" s="4" t="s">
        <v>2187</v>
      </c>
      <c r="D365" s="4">
        <v>140</v>
      </c>
      <c r="E365" s="4" t="str">
        <f t="shared" si="5"/>
        <v>MRKT140</v>
      </c>
      <c r="F365" t="s">
        <v>2189</v>
      </c>
      <c r="G365" s="6" t="s">
        <v>5773</v>
      </c>
    </row>
    <row r="366" spans="1:7" x14ac:dyDescent="0.25">
      <c r="A366" t="s">
        <v>886</v>
      </c>
      <c r="B366" t="s">
        <v>56</v>
      </c>
      <c r="C366" s="4" t="s">
        <v>2187</v>
      </c>
      <c r="D366" s="4">
        <v>145</v>
      </c>
      <c r="E366" s="4" t="str">
        <f t="shared" si="5"/>
        <v>MRKT145</v>
      </c>
      <c r="F366" t="s">
        <v>2190</v>
      </c>
      <c r="G366" s="6" t="s">
        <v>5773</v>
      </c>
    </row>
    <row r="367" spans="1:7" x14ac:dyDescent="0.25">
      <c r="A367" t="s">
        <v>886</v>
      </c>
      <c r="B367" t="s">
        <v>56</v>
      </c>
      <c r="C367" s="4" t="s">
        <v>2187</v>
      </c>
      <c r="D367" s="4">
        <v>150</v>
      </c>
      <c r="E367" s="4" t="str">
        <f t="shared" si="5"/>
        <v>MRKT150</v>
      </c>
      <c r="F367" t="s">
        <v>2191</v>
      </c>
      <c r="G367" s="6" t="s">
        <v>5773</v>
      </c>
    </row>
    <row r="368" spans="1:7" x14ac:dyDescent="0.25">
      <c r="A368" t="s">
        <v>886</v>
      </c>
      <c r="B368" t="s">
        <v>56</v>
      </c>
      <c r="C368" s="4" t="s">
        <v>2187</v>
      </c>
      <c r="D368" s="4">
        <v>170</v>
      </c>
      <c r="E368" s="4" t="str">
        <f t="shared" si="5"/>
        <v>MRKT170</v>
      </c>
      <c r="F368" t="s">
        <v>2192</v>
      </c>
      <c r="G368" s="6" t="s">
        <v>5773</v>
      </c>
    </row>
    <row r="369" spans="1:7" x14ac:dyDescent="0.25">
      <c r="A369" t="s">
        <v>886</v>
      </c>
      <c r="B369" t="s">
        <v>56</v>
      </c>
      <c r="C369" s="4" t="s">
        <v>2187</v>
      </c>
      <c r="D369" s="4">
        <v>180</v>
      </c>
      <c r="E369" s="4" t="str">
        <f t="shared" si="5"/>
        <v>MRKT180</v>
      </c>
      <c r="F369" t="s">
        <v>2193</v>
      </c>
      <c r="G369" s="6" t="s">
        <v>5773</v>
      </c>
    </row>
    <row r="370" spans="1:7" x14ac:dyDescent="0.25">
      <c r="A370" t="s">
        <v>886</v>
      </c>
      <c r="B370" t="s">
        <v>56</v>
      </c>
      <c r="C370" s="4" t="s">
        <v>2194</v>
      </c>
      <c r="D370" s="4">
        <v>1</v>
      </c>
      <c r="E370" s="4" t="str">
        <f t="shared" si="5"/>
        <v>PLS1</v>
      </c>
      <c r="F370" t="s">
        <v>2195</v>
      </c>
      <c r="G370" s="6" t="s">
        <v>5773</v>
      </c>
    </row>
    <row r="371" spans="1:7" x14ac:dyDescent="0.25">
      <c r="A371" t="s">
        <v>886</v>
      </c>
      <c r="B371" t="s">
        <v>56</v>
      </c>
      <c r="C371" s="4" t="s">
        <v>2194</v>
      </c>
      <c r="D371" s="4">
        <v>2</v>
      </c>
      <c r="E371" s="4" t="str">
        <f t="shared" si="5"/>
        <v>PLS2</v>
      </c>
      <c r="F371" t="s">
        <v>2199</v>
      </c>
      <c r="G371" s="6" t="s">
        <v>5773</v>
      </c>
    </row>
    <row r="372" spans="1:7" x14ac:dyDescent="0.25">
      <c r="A372" t="s">
        <v>886</v>
      </c>
      <c r="B372" t="s">
        <v>56</v>
      </c>
      <c r="C372" s="4" t="s">
        <v>2194</v>
      </c>
      <c r="D372" s="4">
        <v>3</v>
      </c>
      <c r="E372" s="4" t="str">
        <f t="shared" si="5"/>
        <v>PLS3</v>
      </c>
      <c r="F372" t="s">
        <v>2201</v>
      </c>
      <c r="G372" s="6" t="s">
        <v>5773</v>
      </c>
    </row>
    <row r="373" spans="1:7" x14ac:dyDescent="0.25">
      <c r="A373" t="s">
        <v>886</v>
      </c>
      <c r="B373" t="s">
        <v>56</v>
      </c>
      <c r="C373" s="4" t="s">
        <v>2194</v>
      </c>
      <c r="D373" s="4">
        <v>4</v>
      </c>
      <c r="E373" s="4" t="str">
        <f t="shared" si="5"/>
        <v>PLS4</v>
      </c>
      <c r="F373" t="s">
        <v>4696</v>
      </c>
      <c r="G373" s="6" t="s">
        <v>5773</v>
      </c>
    </row>
    <row r="374" spans="1:7" x14ac:dyDescent="0.25">
      <c r="A374" t="s">
        <v>886</v>
      </c>
      <c r="B374" t="s">
        <v>56</v>
      </c>
      <c r="C374" s="4" t="s">
        <v>2194</v>
      </c>
      <c r="D374" s="4">
        <v>5</v>
      </c>
      <c r="E374" s="4" t="str">
        <f t="shared" si="5"/>
        <v>PLS5</v>
      </c>
      <c r="F374" t="s">
        <v>2202</v>
      </c>
      <c r="G374" s="6" t="s">
        <v>5773</v>
      </c>
    </row>
    <row r="375" spans="1:7" x14ac:dyDescent="0.25">
      <c r="A375" t="s">
        <v>886</v>
      </c>
      <c r="B375" t="s">
        <v>56</v>
      </c>
      <c r="C375" s="4" t="s">
        <v>2194</v>
      </c>
      <c r="D375" s="4">
        <v>6</v>
      </c>
      <c r="E375" s="4" t="str">
        <f t="shared" si="5"/>
        <v>PLS6</v>
      </c>
      <c r="F375" t="s">
        <v>4697</v>
      </c>
      <c r="G375" s="6" t="s">
        <v>5773</v>
      </c>
    </row>
    <row r="376" spans="1:7" x14ac:dyDescent="0.25">
      <c r="A376" t="s">
        <v>886</v>
      </c>
      <c r="B376" t="s">
        <v>56</v>
      </c>
      <c r="C376" s="4" t="s">
        <v>2194</v>
      </c>
      <c r="D376" s="4">
        <v>16</v>
      </c>
      <c r="E376" s="4" t="str">
        <f t="shared" si="5"/>
        <v>PLS16</v>
      </c>
      <c r="F376" t="s">
        <v>2204</v>
      </c>
      <c r="G376" s="6" t="s">
        <v>5773</v>
      </c>
    </row>
    <row r="377" spans="1:7" x14ac:dyDescent="0.25">
      <c r="A377" t="s">
        <v>886</v>
      </c>
      <c r="B377" t="s">
        <v>56</v>
      </c>
      <c r="C377" s="4" t="s">
        <v>1018</v>
      </c>
      <c r="D377" s="4">
        <v>181</v>
      </c>
      <c r="E377" s="4" t="str">
        <f t="shared" si="5"/>
        <v>R E181</v>
      </c>
      <c r="F377" t="s">
        <v>1019</v>
      </c>
      <c r="G377" s="6" t="s">
        <v>5773</v>
      </c>
    </row>
    <row r="378" spans="1:7" x14ac:dyDescent="0.25">
      <c r="A378" t="s">
        <v>886</v>
      </c>
      <c r="B378" t="s">
        <v>56</v>
      </c>
      <c r="C378" s="4" t="s">
        <v>1018</v>
      </c>
      <c r="D378" s="4">
        <v>182</v>
      </c>
      <c r="E378" s="4" t="str">
        <f t="shared" si="5"/>
        <v>R E182</v>
      </c>
      <c r="F378" t="s">
        <v>1021</v>
      </c>
      <c r="G378" s="6" t="s">
        <v>5773</v>
      </c>
    </row>
    <row r="379" spans="1:7" x14ac:dyDescent="0.25">
      <c r="A379" t="s">
        <v>886</v>
      </c>
      <c r="B379" t="s">
        <v>56</v>
      </c>
      <c r="C379" s="4" t="s">
        <v>1018</v>
      </c>
      <c r="D379" s="4">
        <v>183</v>
      </c>
      <c r="E379" s="4" t="str">
        <f t="shared" si="5"/>
        <v>R E183</v>
      </c>
      <c r="F379" t="s">
        <v>2212</v>
      </c>
      <c r="G379" s="6" t="s">
        <v>5773</v>
      </c>
    </row>
    <row r="380" spans="1:7" x14ac:dyDescent="0.25">
      <c r="A380" t="s">
        <v>886</v>
      </c>
      <c r="B380" t="s">
        <v>56</v>
      </c>
      <c r="C380" s="4" t="s">
        <v>1018</v>
      </c>
      <c r="D380" s="4">
        <v>184</v>
      </c>
      <c r="E380" s="4" t="str">
        <f t="shared" si="5"/>
        <v>R E184</v>
      </c>
      <c r="F380" t="s">
        <v>1023</v>
      </c>
      <c r="G380" s="6" t="s">
        <v>5773</v>
      </c>
    </row>
    <row r="381" spans="1:7" x14ac:dyDescent="0.25">
      <c r="A381" t="s">
        <v>886</v>
      </c>
      <c r="B381" t="s">
        <v>56</v>
      </c>
      <c r="C381" s="4" t="s">
        <v>1018</v>
      </c>
      <c r="D381" s="4">
        <v>185</v>
      </c>
      <c r="E381" s="4" t="str">
        <f t="shared" si="5"/>
        <v>R E185</v>
      </c>
      <c r="F381" t="s">
        <v>2214</v>
      </c>
      <c r="G381" s="6" t="s">
        <v>5773</v>
      </c>
    </row>
    <row r="382" spans="1:7" x14ac:dyDescent="0.25">
      <c r="A382" t="s">
        <v>886</v>
      </c>
      <c r="B382" t="s">
        <v>56</v>
      </c>
      <c r="C382" s="4" t="s">
        <v>1018</v>
      </c>
      <c r="D382" s="4">
        <v>186</v>
      </c>
      <c r="E382" s="4" t="str">
        <f t="shared" si="5"/>
        <v>R E186</v>
      </c>
      <c r="F382" t="s">
        <v>1025</v>
      </c>
      <c r="G382" s="6" t="s">
        <v>5773</v>
      </c>
    </row>
    <row r="383" spans="1:7" x14ac:dyDescent="0.25">
      <c r="A383" t="s">
        <v>886</v>
      </c>
      <c r="B383" t="s">
        <v>56</v>
      </c>
      <c r="C383" s="4" t="s">
        <v>1018</v>
      </c>
      <c r="D383" s="4">
        <v>187</v>
      </c>
      <c r="E383" s="4" t="str">
        <f t="shared" si="5"/>
        <v>R E187</v>
      </c>
      <c r="F383" t="s">
        <v>2216</v>
      </c>
      <c r="G383" s="6" t="s">
        <v>5773</v>
      </c>
    </row>
    <row r="384" spans="1:7" x14ac:dyDescent="0.25">
      <c r="A384" t="s">
        <v>886</v>
      </c>
      <c r="B384" t="s">
        <v>56</v>
      </c>
      <c r="C384" s="4" t="s">
        <v>1018</v>
      </c>
      <c r="D384" s="4">
        <v>189</v>
      </c>
      <c r="E384" s="4" t="str">
        <f t="shared" si="5"/>
        <v>R E189</v>
      </c>
      <c r="F384" t="s">
        <v>4698</v>
      </c>
      <c r="G384" s="6" t="s">
        <v>5773</v>
      </c>
    </row>
    <row r="385" spans="1:7" x14ac:dyDescent="0.25">
      <c r="A385" t="s">
        <v>886</v>
      </c>
      <c r="B385" t="s">
        <v>56</v>
      </c>
      <c r="C385" s="4" t="s">
        <v>1018</v>
      </c>
      <c r="D385" s="4">
        <v>191</v>
      </c>
      <c r="E385" s="4" t="str">
        <f t="shared" si="5"/>
        <v>R E191</v>
      </c>
      <c r="F385" t="s">
        <v>2217</v>
      </c>
      <c r="G385" s="6" t="s">
        <v>5773</v>
      </c>
    </row>
    <row r="386" spans="1:7" x14ac:dyDescent="0.25">
      <c r="A386" t="s">
        <v>886</v>
      </c>
      <c r="B386" t="s">
        <v>56</v>
      </c>
      <c r="C386" s="4" t="s">
        <v>1018</v>
      </c>
      <c r="D386" s="4">
        <v>192</v>
      </c>
      <c r="E386" s="4" t="str">
        <f t="shared" si="5"/>
        <v>R E192</v>
      </c>
      <c r="F386" t="s">
        <v>2219</v>
      </c>
      <c r="G386" s="6" t="s">
        <v>5773</v>
      </c>
    </row>
    <row r="387" spans="1:7" x14ac:dyDescent="0.25">
      <c r="A387" t="s">
        <v>886</v>
      </c>
      <c r="B387" t="s">
        <v>56</v>
      </c>
      <c r="C387" s="4" t="s">
        <v>1026</v>
      </c>
      <c r="D387" s="4">
        <v>135</v>
      </c>
      <c r="E387" s="4" t="str">
        <f t="shared" ref="E387:E450" si="6">CONCATENATE(C387,TRIM(D387))</f>
        <v>SMBS135</v>
      </c>
      <c r="F387" t="s">
        <v>1027</v>
      </c>
      <c r="G387" s="6" t="s">
        <v>5773</v>
      </c>
    </row>
    <row r="388" spans="1:7" x14ac:dyDescent="0.25">
      <c r="A388" t="s">
        <v>33</v>
      </c>
      <c r="B388" t="s">
        <v>56</v>
      </c>
      <c r="C388" s="4" t="s">
        <v>178</v>
      </c>
      <c r="D388" s="4">
        <v>9419</v>
      </c>
      <c r="E388" s="4" t="str">
        <f t="shared" si="6"/>
        <v>SMBU9419</v>
      </c>
      <c r="F388" t="s">
        <v>179</v>
      </c>
      <c r="G388" s="6" t="s">
        <v>5775</v>
      </c>
    </row>
    <row r="389" spans="1:7" x14ac:dyDescent="0.25">
      <c r="A389" t="s">
        <v>33</v>
      </c>
      <c r="B389" t="s">
        <v>56</v>
      </c>
      <c r="C389" s="4" t="s">
        <v>178</v>
      </c>
      <c r="D389" s="4">
        <v>9467</v>
      </c>
      <c r="E389" s="4" t="str">
        <f t="shared" si="6"/>
        <v>SMBU9467</v>
      </c>
      <c r="F389" t="s">
        <v>182</v>
      </c>
      <c r="G389" s="6" t="s">
        <v>5775</v>
      </c>
    </row>
    <row r="390" spans="1:7" x14ac:dyDescent="0.25">
      <c r="A390" t="s">
        <v>33</v>
      </c>
      <c r="B390" t="s">
        <v>56</v>
      </c>
      <c r="C390" s="4" t="s">
        <v>178</v>
      </c>
      <c r="D390" s="4">
        <v>9476</v>
      </c>
      <c r="E390" s="4" t="str">
        <f t="shared" si="6"/>
        <v>SMBU9476</v>
      </c>
      <c r="F390" t="s">
        <v>184</v>
      </c>
      <c r="G390" s="6" t="s">
        <v>5775</v>
      </c>
    </row>
    <row r="391" spans="1:7" x14ac:dyDescent="0.25">
      <c r="A391" t="s">
        <v>33</v>
      </c>
      <c r="B391" t="s">
        <v>56</v>
      </c>
      <c r="C391" s="4" t="s">
        <v>178</v>
      </c>
      <c r="D391" s="4">
        <v>9793</v>
      </c>
      <c r="E391" s="4" t="str">
        <f t="shared" si="6"/>
        <v>SMBU9793</v>
      </c>
      <c r="F391" t="s">
        <v>186</v>
      </c>
      <c r="G391" s="6" t="s">
        <v>5775</v>
      </c>
    </row>
    <row r="392" spans="1:7" x14ac:dyDescent="0.25">
      <c r="A392" t="s">
        <v>33</v>
      </c>
      <c r="B392" t="s">
        <v>56</v>
      </c>
      <c r="C392" s="4" t="s">
        <v>178</v>
      </c>
      <c r="D392" s="4">
        <v>9799</v>
      </c>
      <c r="E392" s="4" t="str">
        <f t="shared" si="6"/>
        <v>SMBU9799</v>
      </c>
      <c r="F392" t="s">
        <v>187</v>
      </c>
      <c r="G392" s="6" t="s">
        <v>5775</v>
      </c>
    </row>
    <row r="393" spans="1:7" x14ac:dyDescent="0.25">
      <c r="A393" t="s">
        <v>886</v>
      </c>
      <c r="B393" t="s">
        <v>56</v>
      </c>
      <c r="C393" s="4" t="s">
        <v>1028</v>
      </c>
      <c r="D393" s="4">
        <v>231</v>
      </c>
      <c r="E393" s="4" t="str">
        <f t="shared" si="6"/>
        <v>SUPV231</v>
      </c>
      <c r="F393" t="s">
        <v>1029</v>
      </c>
      <c r="G393" s="6" t="s">
        <v>5773</v>
      </c>
    </row>
    <row r="394" spans="1:7" x14ac:dyDescent="0.25">
      <c r="A394" t="s">
        <v>886</v>
      </c>
      <c r="B394" t="s">
        <v>56</v>
      </c>
      <c r="C394" s="4" t="s">
        <v>1028</v>
      </c>
      <c r="D394" s="4">
        <v>232</v>
      </c>
      <c r="E394" s="4" t="str">
        <f t="shared" si="6"/>
        <v>SUPV232</v>
      </c>
      <c r="F394" t="s">
        <v>4699</v>
      </c>
      <c r="G394" s="6" t="s">
        <v>5773</v>
      </c>
    </row>
    <row r="395" spans="1:7" x14ac:dyDescent="0.25">
      <c r="A395" t="s">
        <v>886</v>
      </c>
      <c r="B395" t="s">
        <v>56</v>
      </c>
      <c r="C395" s="4" t="s">
        <v>1028</v>
      </c>
      <c r="D395" s="4">
        <v>233</v>
      </c>
      <c r="E395" s="4" t="str">
        <f t="shared" si="6"/>
        <v>SUPV233</v>
      </c>
      <c r="F395" t="s">
        <v>4701</v>
      </c>
      <c r="G395" s="6" t="s">
        <v>5773</v>
      </c>
    </row>
    <row r="396" spans="1:7" x14ac:dyDescent="0.25">
      <c r="A396" t="s">
        <v>886</v>
      </c>
      <c r="B396" t="s">
        <v>56</v>
      </c>
      <c r="C396" s="4" t="s">
        <v>1028</v>
      </c>
      <c r="D396" s="4">
        <v>234</v>
      </c>
      <c r="E396" s="4" t="str">
        <f t="shared" si="6"/>
        <v>SUPV234</v>
      </c>
      <c r="F396" t="s">
        <v>2185</v>
      </c>
      <c r="G396" s="6" t="s">
        <v>5773</v>
      </c>
    </row>
    <row r="397" spans="1:7" x14ac:dyDescent="0.25">
      <c r="A397" t="s">
        <v>886</v>
      </c>
      <c r="B397" t="s">
        <v>56</v>
      </c>
      <c r="C397" s="4" t="s">
        <v>1028</v>
      </c>
      <c r="D397" s="4">
        <v>235</v>
      </c>
      <c r="E397" s="4" t="str">
        <f t="shared" si="6"/>
        <v>SUPV235</v>
      </c>
      <c r="F397" t="s">
        <v>2186</v>
      </c>
      <c r="G397" s="6" t="s">
        <v>5773</v>
      </c>
    </row>
    <row r="398" spans="1:7" x14ac:dyDescent="0.25">
      <c r="A398" t="s">
        <v>886</v>
      </c>
      <c r="B398" t="s">
        <v>56</v>
      </c>
      <c r="C398" s="4" t="s">
        <v>1028</v>
      </c>
      <c r="D398" s="4">
        <v>236</v>
      </c>
      <c r="E398" s="4" t="str">
        <f t="shared" si="6"/>
        <v>SUPV236</v>
      </c>
      <c r="F398" t="s">
        <v>4702</v>
      </c>
      <c r="G398" s="6" t="s">
        <v>5773</v>
      </c>
    </row>
    <row r="399" spans="1:7" x14ac:dyDescent="0.25">
      <c r="A399" t="s">
        <v>886</v>
      </c>
      <c r="B399" t="s">
        <v>56</v>
      </c>
      <c r="C399" s="4" t="s">
        <v>2220</v>
      </c>
      <c r="D399" s="4">
        <v>159</v>
      </c>
      <c r="E399" s="4" t="str">
        <f t="shared" si="6"/>
        <v>TRTV159</v>
      </c>
      <c r="F399" t="s">
        <v>4704</v>
      </c>
      <c r="G399" s="6" t="s">
        <v>5773</v>
      </c>
    </row>
    <row r="400" spans="1:7" x14ac:dyDescent="0.25">
      <c r="A400" t="s">
        <v>886</v>
      </c>
      <c r="B400" t="s">
        <v>56</v>
      </c>
      <c r="C400" s="4" t="s">
        <v>2220</v>
      </c>
      <c r="D400" s="4">
        <v>160</v>
      </c>
      <c r="E400" s="4" t="str">
        <f t="shared" si="6"/>
        <v>TRTV160</v>
      </c>
      <c r="F400" t="s">
        <v>2221</v>
      </c>
      <c r="G400" s="6" t="s">
        <v>5773</v>
      </c>
    </row>
    <row r="401" spans="1:7" x14ac:dyDescent="0.25">
      <c r="A401" t="s">
        <v>886</v>
      </c>
      <c r="B401" t="s">
        <v>56</v>
      </c>
      <c r="C401" s="4" t="s">
        <v>2220</v>
      </c>
      <c r="D401" s="4">
        <v>172</v>
      </c>
      <c r="E401" s="4" t="str">
        <f t="shared" si="6"/>
        <v>TRTV172</v>
      </c>
      <c r="F401" t="s">
        <v>2223</v>
      </c>
      <c r="G401" s="6" t="s">
        <v>5773</v>
      </c>
    </row>
    <row r="402" spans="1:7" x14ac:dyDescent="0.25">
      <c r="A402" t="s">
        <v>886</v>
      </c>
      <c r="B402" t="s">
        <v>56</v>
      </c>
      <c r="C402" s="4" t="s">
        <v>2220</v>
      </c>
      <c r="D402" s="4">
        <v>173</v>
      </c>
      <c r="E402" s="4" t="str">
        <f t="shared" si="6"/>
        <v>TRTV173</v>
      </c>
      <c r="F402" t="s">
        <v>4705</v>
      </c>
      <c r="G402" s="6" t="s">
        <v>5773</v>
      </c>
    </row>
    <row r="403" spans="1:7" x14ac:dyDescent="0.25">
      <c r="A403" t="s">
        <v>886</v>
      </c>
      <c r="B403" t="s">
        <v>56</v>
      </c>
      <c r="C403" s="4" t="s">
        <v>2220</v>
      </c>
      <c r="D403" s="4">
        <v>180</v>
      </c>
      <c r="E403" s="4" t="str">
        <f t="shared" si="6"/>
        <v>TRTV180</v>
      </c>
      <c r="F403" t="s">
        <v>4706</v>
      </c>
      <c r="G403" s="6" t="s">
        <v>5773</v>
      </c>
    </row>
    <row r="404" spans="1:7" x14ac:dyDescent="0.25">
      <c r="A404" t="s">
        <v>886</v>
      </c>
      <c r="B404" t="s">
        <v>56</v>
      </c>
      <c r="C404" s="4" t="s">
        <v>1031</v>
      </c>
      <c r="D404" s="4">
        <v>333</v>
      </c>
      <c r="E404" s="4" t="str">
        <f t="shared" si="6"/>
        <v>WKEX333</v>
      </c>
      <c r="F404" t="s">
        <v>1032</v>
      </c>
      <c r="G404" s="6" t="s">
        <v>5773</v>
      </c>
    </row>
    <row r="405" spans="1:7" x14ac:dyDescent="0.25">
      <c r="A405" t="s">
        <v>886</v>
      </c>
      <c r="B405" t="s">
        <v>56</v>
      </c>
      <c r="C405" s="4" t="s">
        <v>1031</v>
      </c>
      <c r="D405" s="4">
        <v>777</v>
      </c>
      <c r="E405" s="4" t="str">
        <f t="shared" si="6"/>
        <v>WKEX777</v>
      </c>
      <c r="F405" t="s">
        <v>1034</v>
      </c>
      <c r="G405" s="6" t="s">
        <v>5773</v>
      </c>
    </row>
    <row r="406" spans="1:7" x14ac:dyDescent="0.25">
      <c r="A406" t="s">
        <v>33</v>
      </c>
      <c r="B406" t="s">
        <v>56</v>
      </c>
      <c r="C406" s="4" t="s">
        <v>188</v>
      </c>
      <c r="D406" s="4">
        <v>9990</v>
      </c>
      <c r="E406" s="4" t="str">
        <f t="shared" si="6"/>
        <v>WOPR9990</v>
      </c>
      <c r="F406" t="s">
        <v>189</v>
      </c>
      <c r="G406" s="6" t="s">
        <v>5775</v>
      </c>
    </row>
    <row r="407" spans="1:7" x14ac:dyDescent="0.25">
      <c r="A407" t="s">
        <v>33</v>
      </c>
      <c r="B407" t="s">
        <v>56</v>
      </c>
      <c r="C407" s="4" t="s">
        <v>188</v>
      </c>
      <c r="D407" s="4">
        <v>9995</v>
      </c>
      <c r="E407" s="4" t="str">
        <f t="shared" si="6"/>
        <v>WOPR9995</v>
      </c>
      <c r="F407" t="s">
        <v>190</v>
      </c>
      <c r="G407" s="6" t="s">
        <v>5775</v>
      </c>
    </row>
    <row r="408" spans="1:7" x14ac:dyDescent="0.25">
      <c r="A408" t="s">
        <v>33</v>
      </c>
      <c r="B408" t="s">
        <v>56</v>
      </c>
      <c r="C408" s="4" t="s">
        <v>188</v>
      </c>
      <c r="D408" s="4">
        <v>9996</v>
      </c>
      <c r="E408" s="4" t="str">
        <f t="shared" si="6"/>
        <v>WOPR9996</v>
      </c>
      <c r="F408" t="s">
        <v>191</v>
      </c>
      <c r="G408" s="6" t="s">
        <v>5775</v>
      </c>
    </row>
    <row r="409" spans="1:7" x14ac:dyDescent="0.25">
      <c r="A409" t="s">
        <v>886</v>
      </c>
      <c r="B409" t="s">
        <v>1685</v>
      </c>
      <c r="C409" s="4" t="s">
        <v>1686</v>
      </c>
      <c r="D409" s="4">
        <v>32</v>
      </c>
      <c r="E409" s="4" t="str">
        <f t="shared" si="6"/>
        <v>CHEM32</v>
      </c>
      <c r="F409" t="s">
        <v>1687</v>
      </c>
      <c r="G409" s="6" t="s">
        <v>5801</v>
      </c>
    </row>
    <row r="410" spans="1:7" x14ac:dyDescent="0.25">
      <c r="A410" t="s">
        <v>886</v>
      </c>
      <c r="B410" t="s">
        <v>1685</v>
      </c>
      <c r="C410" s="4" t="s">
        <v>1686</v>
      </c>
      <c r="D410" s="4">
        <v>40</v>
      </c>
      <c r="E410" s="4" t="str">
        <f t="shared" si="6"/>
        <v>CHEM40</v>
      </c>
      <c r="F410" t="s">
        <v>1689</v>
      </c>
      <c r="G410" s="6" t="s">
        <v>5801</v>
      </c>
    </row>
    <row r="411" spans="1:7" x14ac:dyDescent="0.25">
      <c r="A411" t="s">
        <v>886</v>
      </c>
      <c r="B411" t="s">
        <v>1685</v>
      </c>
      <c r="C411" s="4" t="s">
        <v>1686</v>
      </c>
      <c r="D411" s="4">
        <v>110</v>
      </c>
      <c r="E411" s="4" t="str">
        <f t="shared" si="6"/>
        <v>CHEM110</v>
      </c>
      <c r="F411" t="s">
        <v>4124</v>
      </c>
      <c r="G411" s="6" t="s">
        <v>5801</v>
      </c>
    </row>
    <row r="412" spans="1:7" x14ac:dyDescent="0.25">
      <c r="A412" t="s">
        <v>886</v>
      </c>
      <c r="B412" t="s">
        <v>1685</v>
      </c>
      <c r="C412" s="4" t="s">
        <v>1686</v>
      </c>
      <c r="D412" s="4" t="s">
        <v>4089</v>
      </c>
      <c r="E412" s="4" t="str">
        <f t="shared" si="6"/>
        <v>CHEMC</v>
      </c>
      <c r="F412" t="s">
        <v>4090</v>
      </c>
      <c r="G412" s="6" t="s">
        <v>5788</v>
      </c>
    </row>
    <row r="413" spans="1:7" x14ac:dyDescent="0.25">
      <c r="A413" t="s">
        <v>886</v>
      </c>
      <c r="B413" t="s">
        <v>1685</v>
      </c>
      <c r="C413" s="4" t="s">
        <v>1686</v>
      </c>
      <c r="D413" s="4" t="s">
        <v>3267</v>
      </c>
      <c r="E413" s="4" t="str">
        <f t="shared" si="6"/>
        <v>CHEM101A</v>
      </c>
      <c r="F413" t="s">
        <v>4121</v>
      </c>
      <c r="G413" s="6" t="s">
        <v>5801</v>
      </c>
    </row>
    <row r="414" spans="1:7" x14ac:dyDescent="0.25">
      <c r="A414" t="s">
        <v>886</v>
      </c>
      <c r="B414" t="s">
        <v>1685</v>
      </c>
      <c r="C414" s="4" t="s">
        <v>1686</v>
      </c>
      <c r="D414" s="4" t="s">
        <v>4123</v>
      </c>
      <c r="E414" s="4" t="str">
        <f t="shared" si="6"/>
        <v>CHEM101B</v>
      </c>
      <c r="F414" t="s">
        <v>4121</v>
      </c>
      <c r="G414" s="6" t="s">
        <v>5801</v>
      </c>
    </row>
    <row r="415" spans="1:7" x14ac:dyDescent="0.25">
      <c r="A415" t="s">
        <v>886</v>
      </c>
      <c r="B415" t="s">
        <v>1685</v>
      </c>
      <c r="C415" s="4" t="s">
        <v>1686</v>
      </c>
      <c r="D415" s="4" t="s">
        <v>4125</v>
      </c>
      <c r="E415" s="4" t="str">
        <f t="shared" si="6"/>
        <v>CHEM208A</v>
      </c>
      <c r="F415" t="s">
        <v>4126</v>
      </c>
      <c r="G415" s="6" t="s">
        <v>5801</v>
      </c>
    </row>
    <row r="416" spans="1:7" x14ac:dyDescent="0.25">
      <c r="A416" t="s">
        <v>886</v>
      </c>
      <c r="B416" t="s">
        <v>1685</v>
      </c>
      <c r="C416" s="4" t="s">
        <v>1686</v>
      </c>
      <c r="D416" s="4" t="s">
        <v>5585</v>
      </c>
      <c r="E416" s="4" t="str">
        <f t="shared" si="6"/>
        <v>CHEM208B</v>
      </c>
      <c r="F416" t="s">
        <v>4126</v>
      </c>
      <c r="G416" s="6" t="s">
        <v>5801</v>
      </c>
    </row>
    <row r="417" spans="1:7" x14ac:dyDescent="0.25">
      <c r="A417" t="s">
        <v>886</v>
      </c>
      <c r="B417" t="s">
        <v>1685</v>
      </c>
      <c r="C417" s="4" t="s">
        <v>1686</v>
      </c>
      <c r="D417" s="4" t="s">
        <v>4127</v>
      </c>
      <c r="E417" s="4" t="str">
        <f t="shared" si="6"/>
        <v>CHEM212A</v>
      </c>
      <c r="F417" t="s">
        <v>4126</v>
      </c>
      <c r="G417" s="6" t="s">
        <v>5801</v>
      </c>
    </row>
    <row r="418" spans="1:7" x14ac:dyDescent="0.25">
      <c r="A418" t="s">
        <v>886</v>
      </c>
      <c r="B418" t="s">
        <v>1685</v>
      </c>
      <c r="C418" s="4" t="s">
        <v>1686</v>
      </c>
      <c r="D418" s="4" t="s">
        <v>4128</v>
      </c>
      <c r="E418" s="4" t="str">
        <f t="shared" si="6"/>
        <v>CHEM212B</v>
      </c>
      <c r="F418" t="s">
        <v>4126</v>
      </c>
      <c r="G418" s="6" t="s">
        <v>5801</v>
      </c>
    </row>
    <row r="419" spans="1:7" x14ac:dyDescent="0.25">
      <c r="A419" t="s">
        <v>886</v>
      </c>
      <c r="B419" t="s">
        <v>633</v>
      </c>
      <c r="C419" s="4" t="s">
        <v>634</v>
      </c>
      <c r="D419" s="4">
        <v>53</v>
      </c>
      <c r="E419" s="4" t="str">
        <f t="shared" si="6"/>
        <v>CDEV53</v>
      </c>
      <c r="F419" t="s">
        <v>1363</v>
      </c>
      <c r="G419" s="6" t="s">
        <v>5802</v>
      </c>
    </row>
    <row r="420" spans="1:7" x14ac:dyDescent="0.25">
      <c r="A420" t="s">
        <v>886</v>
      </c>
      <c r="B420" t="s">
        <v>633</v>
      </c>
      <c r="C420" s="4" t="s">
        <v>634</v>
      </c>
      <c r="D420" s="4">
        <v>61</v>
      </c>
      <c r="E420" s="4" t="str">
        <f t="shared" si="6"/>
        <v>CDEV61</v>
      </c>
      <c r="F420" t="s">
        <v>1364</v>
      </c>
      <c r="G420" s="6" t="s">
        <v>5802</v>
      </c>
    </row>
    <row r="421" spans="1:7" x14ac:dyDescent="0.25">
      <c r="A421" t="s">
        <v>886</v>
      </c>
      <c r="B421" t="s">
        <v>633</v>
      </c>
      <c r="C421" s="4" t="s">
        <v>634</v>
      </c>
      <c r="D421" s="4">
        <v>62</v>
      </c>
      <c r="E421" s="4" t="str">
        <f t="shared" si="6"/>
        <v>CDEV62</v>
      </c>
      <c r="F421" t="s">
        <v>1366</v>
      </c>
      <c r="G421" s="6" t="s">
        <v>5773</v>
      </c>
    </row>
    <row r="422" spans="1:7" x14ac:dyDescent="0.25">
      <c r="A422" t="s">
        <v>886</v>
      </c>
      <c r="B422" t="s">
        <v>633</v>
      </c>
      <c r="C422" s="4" t="s">
        <v>634</v>
      </c>
      <c r="D422" s="4">
        <v>64</v>
      </c>
      <c r="E422" s="4" t="str">
        <f t="shared" si="6"/>
        <v>CDEV64</v>
      </c>
      <c r="F422" t="s">
        <v>3073</v>
      </c>
      <c r="G422" s="6" t="s">
        <v>5773</v>
      </c>
    </row>
    <row r="423" spans="1:7" x14ac:dyDescent="0.25">
      <c r="A423" t="s">
        <v>886</v>
      </c>
      <c r="B423" t="s">
        <v>633</v>
      </c>
      <c r="C423" s="4" t="s">
        <v>634</v>
      </c>
      <c r="D423" s="4">
        <v>65</v>
      </c>
      <c r="E423" s="4" t="str">
        <f t="shared" si="6"/>
        <v>CDEV65</v>
      </c>
      <c r="F423" t="s">
        <v>1368</v>
      </c>
      <c r="G423" s="6" t="s">
        <v>5773</v>
      </c>
    </row>
    <row r="424" spans="1:7" x14ac:dyDescent="0.25">
      <c r="A424" t="s">
        <v>886</v>
      </c>
      <c r="B424" t="s">
        <v>633</v>
      </c>
      <c r="C424" s="4" t="s">
        <v>634</v>
      </c>
      <c r="D424" s="4">
        <v>66</v>
      </c>
      <c r="E424" s="4" t="str">
        <f t="shared" si="6"/>
        <v>CDEV66</v>
      </c>
      <c r="F424" t="s">
        <v>1369</v>
      </c>
      <c r="G424" s="6" t="s">
        <v>5773</v>
      </c>
    </row>
    <row r="425" spans="1:7" x14ac:dyDescent="0.25">
      <c r="A425" t="s">
        <v>886</v>
      </c>
      <c r="B425" t="s">
        <v>633</v>
      </c>
      <c r="C425" s="4" t="s">
        <v>634</v>
      </c>
      <c r="D425" s="4">
        <v>67</v>
      </c>
      <c r="E425" s="4" t="str">
        <f t="shared" si="6"/>
        <v>CDEV67</v>
      </c>
      <c r="F425" t="s">
        <v>1370</v>
      </c>
      <c r="G425" s="6" t="s">
        <v>5802</v>
      </c>
    </row>
    <row r="426" spans="1:7" x14ac:dyDescent="0.25">
      <c r="A426" t="s">
        <v>886</v>
      </c>
      <c r="B426" t="s">
        <v>633</v>
      </c>
      <c r="C426" s="4" t="s">
        <v>634</v>
      </c>
      <c r="D426" s="4">
        <v>68</v>
      </c>
      <c r="E426" s="4" t="str">
        <f t="shared" si="6"/>
        <v>CDEV68</v>
      </c>
      <c r="F426" t="s">
        <v>5036</v>
      </c>
      <c r="G426" s="6" t="s">
        <v>5802</v>
      </c>
    </row>
    <row r="427" spans="1:7" x14ac:dyDescent="0.25">
      <c r="A427" t="s">
        <v>886</v>
      </c>
      <c r="B427" t="s">
        <v>633</v>
      </c>
      <c r="C427" s="4" t="s">
        <v>634</v>
      </c>
      <c r="D427" s="4">
        <v>71</v>
      </c>
      <c r="E427" s="4" t="str">
        <f t="shared" si="6"/>
        <v>CDEV71</v>
      </c>
      <c r="F427" t="s">
        <v>1371</v>
      </c>
      <c r="G427" s="6" t="s">
        <v>5773</v>
      </c>
    </row>
    <row r="428" spans="1:7" x14ac:dyDescent="0.25">
      <c r="A428" t="s">
        <v>886</v>
      </c>
      <c r="B428" t="s">
        <v>633</v>
      </c>
      <c r="C428" s="4" t="s">
        <v>634</v>
      </c>
      <c r="D428" s="4">
        <v>72</v>
      </c>
      <c r="E428" s="4" t="str">
        <f t="shared" si="6"/>
        <v>CDEV72</v>
      </c>
      <c r="F428" t="s">
        <v>1377</v>
      </c>
      <c r="G428" s="6" t="s">
        <v>5773</v>
      </c>
    </row>
    <row r="429" spans="1:7" x14ac:dyDescent="0.25">
      <c r="A429" t="s">
        <v>886</v>
      </c>
      <c r="B429" t="s">
        <v>633</v>
      </c>
      <c r="C429" s="4" t="s">
        <v>634</v>
      </c>
      <c r="D429" s="4">
        <v>73</v>
      </c>
      <c r="E429" s="4" t="str">
        <f t="shared" si="6"/>
        <v>CDEV73</v>
      </c>
      <c r="F429" t="s">
        <v>3097</v>
      </c>
      <c r="G429" s="6" t="s">
        <v>5773</v>
      </c>
    </row>
    <row r="430" spans="1:7" x14ac:dyDescent="0.25">
      <c r="A430" t="s">
        <v>886</v>
      </c>
      <c r="B430" t="s">
        <v>633</v>
      </c>
      <c r="C430" s="4" t="s">
        <v>634</v>
      </c>
      <c r="D430" s="4">
        <v>74</v>
      </c>
      <c r="E430" s="4" t="str">
        <f t="shared" si="6"/>
        <v>CDEV74</v>
      </c>
      <c r="F430" t="s">
        <v>3098</v>
      </c>
      <c r="G430" s="6" t="s">
        <v>5773</v>
      </c>
    </row>
    <row r="431" spans="1:7" x14ac:dyDescent="0.25">
      <c r="A431" t="s">
        <v>886</v>
      </c>
      <c r="B431" t="s">
        <v>633</v>
      </c>
      <c r="C431" s="4" t="s">
        <v>634</v>
      </c>
      <c r="D431" s="4">
        <v>75</v>
      </c>
      <c r="E431" s="4" t="str">
        <f t="shared" si="6"/>
        <v>CDEV75</v>
      </c>
      <c r="F431" t="s">
        <v>1380</v>
      </c>
      <c r="G431" s="6" t="s">
        <v>5773</v>
      </c>
    </row>
    <row r="432" spans="1:7" x14ac:dyDescent="0.25">
      <c r="A432" t="s">
        <v>886</v>
      </c>
      <c r="B432" t="s">
        <v>633</v>
      </c>
      <c r="C432" s="4" t="s">
        <v>634</v>
      </c>
      <c r="D432" s="4">
        <v>78</v>
      </c>
      <c r="E432" s="4" t="str">
        <f t="shared" si="6"/>
        <v>CDEV78</v>
      </c>
      <c r="F432" t="s">
        <v>1382</v>
      </c>
      <c r="G432" s="6" t="s">
        <v>5773</v>
      </c>
    </row>
    <row r="433" spans="1:7" x14ac:dyDescent="0.25">
      <c r="A433" t="s">
        <v>886</v>
      </c>
      <c r="B433" t="s">
        <v>633</v>
      </c>
      <c r="C433" s="4" t="s">
        <v>634</v>
      </c>
      <c r="D433" s="4">
        <v>79</v>
      </c>
      <c r="E433" s="4" t="str">
        <f t="shared" si="6"/>
        <v>CDEV79</v>
      </c>
      <c r="F433" t="s">
        <v>5042</v>
      </c>
      <c r="G433" s="6" t="s">
        <v>5773</v>
      </c>
    </row>
    <row r="434" spans="1:7" x14ac:dyDescent="0.25">
      <c r="A434" t="s">
        <v>886</v>
      </c>
      <c r="B434" t="s">
        <v>633</v>
      </c>
      <c r="C434" s="4" t="s">
        <v>634</v>
      </c>
      <c r="D434" s="4">
        <v>85</v>
      </c>
      <c r="E434" s="4" t="str">
        <f t="shared" si="6"/>
        <v>CDEV85</v>
      </c>
      <c r="F434" t="s">
        <v>3099</v>
      </c>
      <c r="G434" s="6" t="s">
        <v>5773</v>
      </c>
    </row>
    <row r="435" spans="1:7" x14ac:dyDescent="0.25">
      <c r="A435" t="s">
        <v>886</v>
      </c>
      <c r="B435" t="s">
        <v>633</v>
      </c>
      <c r="C435" s="4" t="s">
        <v>634</v>
      </c>
      <c r="D435" s="4">
        <v>89</v>
      </c>
      <c r="E435" s="4" t="str">
        <f t="shared" si="6"/>
        <v>CDEV89</v>
      </c>
      <c r="F435" t="s">
        <v>5054</v>
      </c>
      <c r="G435" s="6" t="s">
        <v>5773</v>
      </c>
    </row>
    <row r="436" spans="1:7" x14ac:dyDescent="0.25">
      <c r="A436" t="s">
        <v>886</v>
      </c>
      <c r="B436" t="s">
        <v>633</v>
      </c>
      <c r="C436" s="4" t="s">
        <v>634</v>
      </c>
      <c r="D436" s="4">
        <v>90</v>
      </c>
      <c r="E436" s="4" t="str">
        <f t="shared" si="6"/>
        <v>CDEV90</v>
      </c>
      <c r="F436" t="s">
        <v>3100</v>
      </c>
      <c r="G436" s="6" t="s">
        <v>5773</v>
      </c>
    </row>
    <row r="437" spans="1:7" x14ac:dyDescent="0.25">
      <c r="A437" t="s">
        <v>886</v>
      </c>
      <c r="B437" t="s">
        <v>633</v>
      </c>
      <c r="C437" s="4" t="s">
        <v>634</v>
      </c>
      <c r="D437" s="4">
        <v>91</v>
      </c>
      <c r="E437" s="4" t="str">
        <f t="shared" si="6"/>
        <v>CDEV91</v>
      </c>
      <c r="F437" t="s">
        <v>3101</v>
      </c>
      <c r="G437" s="6" t="s">
        <v>5773</v>
      </c>
    </row>
    <row r="438" spans="1:7" x14ac:dyDescent="0.25">
      <c r="A438" t="s">
        <v>886</v>
      </c>
      <c r="B438" t="s">
        <v>633</v>
      </c>
      <c r="C438" s="4" t="s">
        <v>634</v>
      </c>
      <c r="D438" s="4">
        <v>92</v>
      </c>
      <c r="E438" s="4" t="str">
        <f t="shared" si="6"/>
        <v>CDEV92</v>
      </c>
      <c r="F438" t="s">
        <v>3102</v>
      </c>
      <c r="G438" s="6" t="s">
        <v>5773</v>
      </c>
    </row>
    <row r="439" spans="1:7" x14ac:dyDescent="0.25">
      <c r="A439" t="s">
        <v>886</v>
      </c>
      <c r="B439" t="s">
        <v>633</v>
      </c>
      <c r="C439" s="4" t="s">
        <v>634</v>
      </c>
      <c r="D439" s="4">
        <v>93</v>
      </c>
      <c r="E439" s="4" t="str">
        <f t="shared" si="6"/>
        <v>CDEV93</v>
      </c>
      <c r="F439" t="s">
        <v>3105</v>
      </c>
      <c r="G439" s="6" t="s">
        <v>5802</v>
      </c>
    </row>
    <row r="440" spans="1:7" x14ac:dyDescent="0.25">
      <c r="A440" t="s">
        <v>886</v>
      </c>
      <c r="B440" t="s">
        <v>633</v>
      </c>
      <c r="C440" s="4" t="s">
        <v>634</v>
      </c>
      <c r="D440" s="4">
        <v>95</v>
      </c>
      <c r="E440" s="4" t="str">
        <f t="shared" si="6"/>
        <v>CDEV95</v>
      </c>
      <c r="F440" t="s">
        <v>3107</v>
      </c>
      <c r="G440" s="6" t="s">
        <v>5773</v>
      </c>
    </row>
    <row r="441" spans="1:7" x14ac:dyDescent="0.25">
      <c r="A441" t="s">
        <v>886</v>
      </c>
      <c r="B441" t="s">
        <v>633</v>
      </c>
      <c r="C441" s="4" t="s">
        <v>634</v>
      </c>
      <c r="D441" s="4">
        <v>96</v>
      </c>
      <c r="E441" s="4" t="str">
        <f t="shared" si="6"/>
        <v>CDEV96</v>
      </c>
      <c r="F441" t="s">
        <v>5055</v>
      </c>
      <c r="G441" s="6" t="s">
        <v>5773</v>
      </c>
    </row>
    <row r="442" spans="1:7" x14ac:dyDescent="0.25">
      <c r="A442" t="s">
        <v>886</v>
      </c>
      <c r="B442" t="s">
        <v>633</v>
      </c>
      <c r="C442" s="4" t="s">
        <v>634</v>
      </c>
      <c r="D442" s="4">
        <v>97</v>
      </c>
      <c r="E442" s="4" t="str">
        <f t="shared" si="6"/>
        <v>CDEV97</v>
      </c>
      <c r="F442" t="s">
        <v>3108</v>
      </c>
      <c r="G442" s="6" t="s">
        <v>5802</v>
      </c>
    </row>
    <row r="443" spans="1:7" x14ac:dyDescent="0.25">
      <c r="A443" t="s">
        <v>886</v>
      </c>
      <c r="B443" t="s">
        <v>633</v>
      </c>
      <c r="C443" s="4" t="s">
        <v>634</v>
      </c>
      <c r="D443" s="4">
        <v>98</v>
      </c>
      <c r="E443" s="4" t="str">
        <f t="shared" si="6"/>
        <v>CDEV98</v>
      </c>
      <c r="F443" t="s">
        <v>3109</v>
      </c>
      <c r="G443" s="6" t="s">
        <v>5773</v>
      </c>
    </row>
    <row r="444" spans="1:7" x14ac:dyDescent="0.25">
      <c r="A444" t="s">
        <v>886</v>
      </c>
      <c r="B444" t="s">
        <v>633</v>
      </c>
      <c r="C444" s="4" t="s">
        <v>634</v>
      </c>
      <c r="D444" s="4">
        <v>99</v>
      </c>
      <c r="E444" s="4" t="str">
        <f t="shared" si="6"/>
        <v>CDEV99</v>
      </c>
      <c r="F444" t="s">
        <v>3111</v>
      </c>
      <c r="G444" s="6" t="s">
        <v>5773</v>
      </c>
    </row>
    <row r="445" spans="1:7" x14ac:dyDescent="0.25">
      <c r="A445" t="s">
        <v>886</v>
      </c>
      <c r="B445" t="s">
        <v>633</v>
      </c>
      <c r="C445" s="4" t="s">
        <v>634</v>
      </c>
      <c r="D445" s="4">
        <v>100</v>
      </c>
      <c r="E445" s="4" t="str">
        <f t="shared" si="6"/>
        <v>CDEV100</v>
      </c>
      <c r="F445" t="s">
        <v>3112</v>
      </c>
      <c r="G445" s="6" t="s">
        <v>5773</v>
      </c>
    </row>
    <row r="446" spans="1:7" x14ac:dyDescent="0.25">
      <c r="A446" t="s">
        <v>886</v>
      </c>
      <c r="B446" t="s">
        <v>633</v>
      </c>
      <c r="C446" s="4" t="s">
        <v>634</v>
      </c>
      <c r="D446" s="4">
        <v>101</v>
      </c>
      <c r="E446" s="4" t="str">
        <f t="shared" si="6"/>
        <v>CDEV101</v>
      </c>
      <c r="F446" t="s">
        <v>5058</v>
      </c>
      <c r="G446" s="6" t="s">
        <v>5773</v>
      </c>
    </row>
    <row r="447" spans="1:7" x14ac:dyDescent="0.25">
      <c r="A447" t="s">
        <v>886</v>
      </c>
      <c r="B447" t="s">
        <v>633</v>
      </c>
      <c r="C447" s="4" t="s">
        <v>634</v>
      </c>
      <c r="D447" s="4">
        <v>105</v>
      </c>
      <c r="E447" s="4" t="str">
        <f t="shared" si="6"/>
        <v>CDEV105</v>
      </c>
      <c r="F447" t="s">
        <v>1387</v>
      </c>
      <c r="G447" s="6" t="s">
        <v>5773</v>
      </c>
    </row>
    <row r="448" spans="1:7" x14ac:dyDescent="0.25">
      <c r="A448" t="s">
        <v>886</v>
      </c>
      <c r="B448" t="s">
        <v>633</v>
      </c>
      <c r="C448" s="4" t="s">
        <v>634</v>
      </c>
      <c r="D448" s="4">
        <v>107</v>
      </c>
      <c r="E448" s="4" t="str">
        <f t="shared" si="6"/>
        <v>CDEV107</v>
      </c>
      <c r="F448" t="s">
        <v>3113</v>
      </c>
      <c r="G448" s="6" t="s">
        <v>5802</v>
      </c>
    </row>
    <row r="449" spans="1:7" x14ac:dyDescent="0.25">
      <c r="A449" t="s">
        <v>886</v>
      </c>
      <c r="B449" t="s">
        <v>633</v>
      </c>
      <c r="C449" s="4" t="s">
        <v>634</v>
      </c>
      <c r="D449" s="4">
        <v>114</v>
      </c>
      <c r="E449" s="4" t="str">
        <f t="shared" si="6"/>
        <v>CDEV114</v>
      </c>
      <c r="F449" t="s">
        <v>1388</v>
      </c>
      <c r="G449" s="6" t="s">
        <v>5773</v>
      </c>
    </row>
    <row r="450" spans="1:7" x14ac:dyDescent="0.25">
      <c r="A450" t="s">
        <v>886</v>
      </c>
      <c r="B450" t="s">
        <v>633</v>
      </c>
      <c r="C450" s="4" t="s">
        <v>634</v>
      </c>
      <c r="D450" s="4">
        <v>120</v>
      </c>
      <c r="E450" s="4" t="str">
        <f t="shared" si="6"/>
        <v>CDEV120</v>
      </c>
      <c r="F450" t="s">
        <v>5060</v>
      </c>
      <c r="G450" s="6" t="s">
        <v>5773</v>
      </c>
    </row>
    <row r="451" spans="1:7" x14ac:dyDescent="0.25">
      <c r="A451" t="s">
        <v>886</v>
      </c>
      <c r="B451" t="s">
        <v>633</v>
      </c>
      <c r="C451" s="4" t="s">
        <v>634</v>
      </c>
      <c r="D451" s="4">
        <v>121</v>
      </c>
      <c r="E451" s="4" t="str">
        <f t="shared" ref="E451:E513" si="7">CONCATENATE(C451,TRIM(D451))</f>
        <v>CDEV121</v>
      </c>
      <c r="F451" t="s">
        <v>1389</v>
      </c>
      <c r="G451" s="6" t="s">
        <v>5773</v>
      </c>
    </row>
    <row r="452" spans="1:7" x14ac:dyDescent="0.25">
      <c r="A452" t="s">
        <v>886</v>
      </c>
      <c r="B452" t="s">
        <v>633</v>
      </c>
      <c r="C452" s="4" t="s">
        <v>634</v>
      </c>
      <c r="D452" s="4">
        <v>122</v>
      </c>
      <c r="E452" s="4" t="str">
        <f t="shared" si="7"/>
        <v>CDEV122</v>
      </c>
      <c r="F452" t="s">
        <v>1391</v>
      </c>
      <c r="G452" s="6" t="s">
        <v>5773</v>
      </c>
    </row>
    <row r="453" spans="1:7" x14ac:dyDescent="0.25">
      <c r="A453" t="s">
        <v>886</v>
      </c>
      <c r="B453" t="s">
        <v>633</v>
      </c>
      <c r="C453" s="4" t="s">
        <v>634</v>
      </c>
      <c r="D453" s="4">
        <v>123</v>
      </c>
      <c r="E453" s="4" t="str">
        <f t="shared" si="7"/>
        <v>CDEV123</v>
      </c>
      <c r="F453" t="s">
        <v>5065</v>
      </c>
      <c r="G453" s="6" t="s">
        <v>5773</v>
      </c>
    </row>
    <row r="454" spans="1:7" x14ac:dyDescent="0.25">
      <c r="A454" t="s">
        <v>886</v>
      </c>
      <c r="B454" t="s">
        <v>633</v>
      </c>
      <c r="C454" s="4" t="s">
        <v>634</v>
      </c>
      <c r="D454" s="4">
        <v>124</v>
      </c>
      <c r="E454" s="4" t="str">
        <f t="shared" si="7"/>
        <v>CDEV124</v>
      </c>
      <c r="F454" t="s">
        <v>3122</v>
      </c>
      <c r="G454" s="6" t="s">
        <v>5773</v>
      </c>
    </row>
    <row r="455" spans="1:7" x14ac:dyDescent="0.25">
      <c r="A455" t="s">
        <v>886</v>
      </c>
      <c r="B455" t="s">
        <v>633</v>
      </c>
      <c r="C455" s="4" t="s">
        <v>634</v>
      </c>
      <c r="D455" s="4">
        <v>125</v>
      </c>
      <c r="E455" s="4" t="str">
        <f t="shared" si="7"/>
        <v>CDEV125</v>
      </c>
      <c r="F455" t="s">
        <v>1392</v>
      </c>
      <c r="G455" s="6" t="s">
        <v>5773</v>
      </c>
    </row>
    <row r="456" spans="1:7" x14ac:dyDescent="0.25">
      <c r="A456" t="s">
        <v>886</v>
      </c>
      <c r="B456" t="s">
        <v>633</v>
      </c>
      <c r="C456" s="4" t="s">
        <v>634</v>
      </c>
      <c r="D456" s="4">
        <v>150</v>
      </c>
      <c r="E456" s="4" t="str">
        <f t="shared" si="7"/>
        <v>CDEV150</v>
      </c>
      <c r="F456" t="s">
        <v>5067</v>
      </c>
      <c r="G456" s="6" t="s">
        <v>5773</v>
      </c>
    </row>
    <row r="457" spans="1:7" x14ac:dyDescent="0.25">
      <c r="A457" t="s">
        <v>33</v>
      </c>
      <c r="B457" t="s">
        <v>633</v>
      </c>
      <c r="C457" s="4" t="s">
        <v>634</v>
      </c>
      <c r="D457" s="4">
        <v>8002</v>
      </c>
      <c r="E457" s="4" t="str">
        <f t="shared" si="7"/>
        <v>CDEV8002</v>
      </c>
      <c r="F457" t="s">
        <v>635</v>
      </c>
      <c r="G457" s="6" t="s">
        <v>5787</v>
      </c>
    </row>
    <row r="458" spans="1:7" x14ac:dyDescent="0.25">
      <c r="A458" t="s">
        <v>33</v>
      </c>
      <c r="B458" t="s">
        <v>633</v>
      </c>
      <c r="C458" s="4" t="s">
        <v>634</v>
      </c>
      <c r="D458" s="4">
        <v>8003</v>
      </c>
      <c r="E458" s="4" t="str">
        <f t="shared" si="7"/>
        <v>CDEV8003</v>
      </c>
      <c r="F458" t="s">
        <v>637</v>
      </c>
      <c r="G458" s="6" t="s">
        <v>5787</v>
      </c>
    </row>
    <row r="459" spans="1:7" x14ac:dyDescent="0.25">
      <c r="A459" t="s">
        <v>33</v>
      </c>
      <c r="B459" t="s">
        <v>633</v>
      </c>
      <c r="C459" s="4" t="s">
        <v>634</v>
      </c>
      <c r="D459" s="4">
        <v>8100</v>
      </c>
      <c r="E459" s="4" t="str">
        <f t="shared" si="7"/>
        <v>CDEV8100</v>
      </c>
      <c r="F459" t="s">
        <v>644</v>
      </c>
      <c r="G459" s="6" t="s">
        <v>5787</v>
      </c>
    </row>
    <row r="460" spans="1:7" x14ac:dyDescent="0.25">
      <c r="A460" t="s">
        <v>33</v>
      </c>
      <c r="B460" t="s">
        <v>633</v>
      </c>
      <c r="C460" s="4" t="s">
        <v>634</v>
      </c>
      <c r="D460" s="4">
        <v>8101</v>
      </c>
      <c r="E460" s="4" t="str">
        <f t="shared" si="7"/>
        <v>CDEV8101</v>
      </c>
      <c r="F460" t="s">
        <v>650</v>
      </c>
      <c r="G460" s="6" t="s">
        <v>5787</v>
      </c>
    </row>
    <row r="461" spans="1:7" x14ac:dyDescent="0.25">
      <c r="A461" t="s">
        <v>33</v>
      </c>
      <c r="B461" t="s">
        <v>633</v>
      </c>
      <c r="C461" s="4" t="s">
        <v>634</v>
      </c>
      <c r="D461" s="4">
        <v>8104</v>
      </c>
      <c r="E461" s="4" t="str">
        <f t="shared" si="7"/>
        <v>CDEV8104</v>
      </c>
      <c r="F461" t="s">
        <v>654</v>
      </c>
      <c r="G461" s="6" t="s">
        <v>5787</v>
      </c>
    </row>
    <row r="462" spans="1:7" x14ac:dyDescent="0.25">
      <c r="A462" t="s">
        <v>33</v>
      </c>
      <c r="B462" t="s">
        <v>633</v>
      </c>
      <c r="C462" s="4" t="s">
        <v>634</v>
      </c>
      <c r="D462" s="4">
        <v>8117</v>
      </c>
      <c r="E462" s="4" t="str">
        <f t="shared" si="7"/>
        <v>CDEV8117</v>
      </c>
      <c r="F462" t="s">
        <v>657</v>
      </c>
      <c r="G462" s="6" t="s">
        <v>5787</v>
      </c>
    </row>
    <row r="463" spans="1:7" x14ac:dyDescent="0.25">
      <c r="A463" t="s">
        <v>33</v>
      </c>
      <c r="B463" t="s">
        <v>633</v>
      </c>
      <c r="C463" s="4" t="s">
        <v>634</v>
      </c>
      <c r="D463" s="4">
        <v>8202</v>
      </c>
      <c r="E463" s="4" t="str">
        <f t="shared" si="7"/>
        <v>CDEV8202</v>
      </c>
      <c r="F463" t="s">
        <v>660</v>
      </c>
      <c r="G463" s="6" t="s">
        <v>5787</v>
      </c>
    </row>
    <row r="464" spans="1:7" x14ac:dyDescent="0.25">
      <c r="A464" t="s">
        <v>886</v>
      </c>
      <c r="B464" t="s">
        <v>633</v>
      </c>
      <c r="C464" s="4" t="s">
        <v>634</v>
      </c>
      <c r="D464" s="4" t="s">
        <v>1346</v>
      </c>
      <c r="E464" s="4" t="str">
        <f t="shared" si="7"/>
        <v>CDEV41B</v>
      </c>
      <c r="F464" t="s">
        <v>1347</v>
      </c>
      <c r="G464" s="6" t="s">
        <v>5773</v>
      </c>
    </row>
    <row r="465" spans="1:7" x14ac:dyDescent="0.25">
      <c r="A465" t="s">
        <v>886</v>
      </c>
      <c r="B465" t="s">
        <v>633</v>
      </c>
      <c r="C465" s="4" t="s">
        <v>634</v>
      </c>
      <c r="D465" s="4" t="s">
        <v>1350</v>
      </c>
      <c r="E465" s="4" t="str">
        <f t="shared" si="7"/>
        <v>CDEV41C</v>
      </c>
      <c r="F465" t="s">
        <v>1351</v>
      </c>
      <c r="G465" s="6" t="s">
        <v>5773</v>
      </c>
    </row>
    <row r="466" spans="1:7" x14ac:dyDescent="0.25">
      <c r="A466" t="s">
        <v>886</v>
      </c>
      <c r="B466" t="s">
        <v>633</v>
      </c>
      <c r="C466" s="4" t="s">
        <v>634</v>
      </c>
      <c r="D466" s="4" t="s">
        <v>1357</v>
      </c>
      <c r="E466" s="4" t="str">
        <f t="shared" si="7"/>
        <v>CDEV41E</v>
      </c>
      <c r="F466" t="s">
        <v>1358</v>
      </c>
      <c r="G466" s="6" t="s">
        <v>5773</v>
      </c>
    </row>
    <row r="467" spans="1:7" x14ac:dyDescent="0.25">
      <c r="A467" t="s">
        <v>886</v>
      </c>
      <c r="B467" t="s">
        <v>633</v>
      </c>
      <c r="C467" s="4" t="s">
        <v>634</v>
      </c>
      <c r="D467" s="4" t="s">
        <v>5027</v>
      </c>
      <c r="E467" s="4" t="str">
        <f t="shared" si="7"/>
        <v>CDEV41F</v>
      </c>
      <c r="F467" t="s">
        <v>5028</v>
      </c>
      <c r="G467" s="6" t="s">
        <v>5773</v>
      </c>
    </row>
    <row r="468" spans="1:7" x14ac:dyDescent="0.25">
      <c r="A468" t="s">
        <v>886</v>
      </c>
      <c r="B468" t="s">
        <v>633</v>
      </c>
      <c r="C468" s="4" t="s">
        <v>634</v>
      </c>
      <c r="D468" s="4" t="s">
        <v>1359</v>
      </c>
      <c r="E468" s="4" t="str">
        <f t="shared" si="7"/>
        <v>CDEV41M</v>
      </c>
      <c r="F468" t="s">
        <v>1360</v>
      </c>
      <c r="G468" s="6" t="s">
        <v>5773</v>
      </c>
    </row>
    <row r="469" spans="1:7" x14ac:dyDescent="0.25">
      <c r="A469" t="s">
        <v>886</v>
      </c>
      <c r="B469" t="s">
        <v>633</v>
      </c>
      <c r="C469" s="4" t="s">
        <v>634</v>
      </c>
      <c r="D469" s="4" t="s">
        <v>1361</v>
      </c>
      <c r="E469" s="4" t="str">
        <f t="shared" si="7"/>
        <v>CDEV41T</v>
      </c>
      <c r="F469" t="s">
        <v>1362</v>
      </c>
      <c r="G469" s="6" t="s">
        <v>5773</v>
      </c>
    </row>
    <row r="470" spans="1:7" x14ac:dyDescent="0.25">
      <c r="A470" t="s">
        <v>886</v>
      </c>
      <c r="B470" t="s">
        <v>1244</v>
      </c>
      <c r="C470" s="4" t="s">
        <v>1245</v>
      </c>
      <c r="D470" s="4">
        <v>18</v>
      </c>
      <c r="E470" s="4" t="str">
        <f t="shared" si="7"/>
        <v>CINE18</v>
      </c>
      <c r="F470" t="s">
        <v>1246</v>
      </c>
      <c r="G470" s="6" t="s">
        <v>5801</v>
      </c>
    </row>
    <row r="471" spans="1:7" x14ac:dyDescent="0.25">
      <c r="A471" t="s">
        <v>886</v>
      </c>
      <c r="B471" t="s">
        <v>1244</v>
      </c>
      <c r="C471" s="4" t="s">
        <v>1245</v>
      </c>
      <c r="D471" s="4">
        <v>19</v>
      </c>
      <c r="E471" s="4" t="str">
        <f t="shared" si="7"/>
        <v>CINE19</v>
      </c>
      <c r="F471" t="s">
        <v>2738</v>
      </c>
      <c r="G471" s="6" t="s">
        <v>5801</v>
      </c>
    </row>
    <row r="472" spans="1:7" x14ac:dyDescent="0.25">
      <c r="A472" t="s">
        <v>886</v>
      </c>
      <c r="B472" t="s">
        <v>1244</v>
      </c>
      <c r="C472" s="4" t="s">
        <v>1245</v>
      </c>
      <c r="D472" s="4">
        <v>21</v>
      </c>
      <c r="E472" s="4" t="str">
        <f t="shared" si="7"/>
        <v>CINE21</v>
      </c>
      <c r="F472" t="s">
        <v>1252</v>
      </c>
      <c r="G472" s="6" t="s">
        <v>5802</v>
      </c>
    </row>
    <row r="473" spans="1:7" x14ac:dyDescent="0.25">
      <c r="A473" t="s">
        <v>886</v>
      </c>
      <c r="B473" t="s">
        <v>1244</v>
      </c>
      <c r="C473" s="4" t="s">
        <v>1245</v>
      </c>
      <c r="D473" s="4">
        <v>24</v>
      </c>
      <c r="E473" s="4" t="str">
        <f t="shared" si="7"/>
        <v>CINE24</v>
      </c>
      <c r="F473" t="s">
        <v>1253</v>
      </c>
      <c r="G473" s="6" t="s">
        <v>5773</v>
      </c>
    </row>
    <row r="474" spans="1:7" x14ac:dyDescent="0.25">
      <c r="A474" t="s">
        <v>886</v>
      </c>
      <c r="B474" t="s">
        <v>1244</v>
      </c>
      <c r="C474" s="4" t="s">
        <v>1245</v>
      </c>
      <c r="D474" s="4">
        <v>25</v>
      </c>
      <c r="E474" s="4" t="str">
        <f t="shared" si="7"/>
        <v>CINE25</v>
      </c>
      <c r="F474" t="s">
        <v>2746</v>
      </c>
      <c r="G474" s="6" t="s">
        <v>5773</v>
      </c>
    </row>
    <row r="475" spans="1:7" x14ac:dyDescent="0.25">
      <c r="A475" t="s">
        <v>886</v>
      </c>
      <c r="B475" t="s">
        <v>1244</v>
      </c>
      <c r="C475" s="4" t="s">
        <v>1245</v>
      </c>
      <c r="D475" s="4">
        <v>30</v>
      </c>
      <c r="E475" s="4" t="str">
        <f t="shared" si="7"/>
        <v>CINE30</v>
      </c>
      <c r="F475" t="s">
        <v>2748</v>
      </c>
      <c r="G475" s="6" t="s">
        <v>5773</v>
      </c>
    </row>
    <row r="476" spans="1:7" x14ac:dyDescent="0.25">
      <c r="A476" t="s">
        <v>886</v>
      </c>
      <c r="B476" t="s">
        <v>1244</v>
      </c>
      <c r="C476" s="4" t="s">
        <v>1245</v>
      </c>
      <c r="D476" s="4">
        <v>54</v>
      </c>
      <c r="E476" s="4" t="str">
        <f t="shared" si="7"/>
        <v>CINE54</v>
      </c>
      <c r="F476" t="s">
        <v>2750</v>
      </c>
      <c r="G476" s="6" t="s">
        <v>5773</v>
      </c>
    </row>
    <row r="477" spans="1:7" x14ac:dyDescent="0.25">
      <c r="A477" t="s">
        <v>886</v>
      </c>
      <c r="B477" t="s">
        <v>1244</v>
      </c>
      <c r="C477" s="4" t="s">
        <v>1245</v>
      </c>
      <c r="D477" s="4">
        <v>56</v>
      </c>
      <c r="E477" s="4" t="str">
        <f t="shared" si="7"/>
        <v>CINE56</v>
      </c>
      <c r="F477" t="s">
        <v>4912</v>
      </c>
      <c r="G477" s="6" t="s">
        <v>5773</v>
      </c>
    </row>
    <row r="478" spans="1:7" x14ac:dyDescent="0.25">
      <c r="A478" t="s">
        <v>886</v>
      </c>
      <c r="B478" t="s">
        <v>1244</v>
      </c>
      <c r="C478" s="4" t="s">
        <v>1245</v>
      </c>
      <c r="D478" s="4">
        <v>57</v>
      </c>
      <c r="E478" s="4" t="str">
        <f t="shared" si="7"/>
        <v>CINE57</v>
      </c>
      <c r="F478" t="s">
        <v>2751</v>
      </c>
      <c r="G478" s="6" t="s">
        <v>5773</v>
      </c>
    </row>
    <row r="479" spans="1:7" x14ac:dyDescent="0.25">
      <c r="A479" t="s">
        <v>886</v>
      </c>
      <c r="B479" t="s">
        <v>1244</v>
      </c>
      <c r="C479" s="4" t="s">
        <v>1245</v>
      </c>
      <c r="D479" s="4">
        <v>60</v>
      </c>
      <c r="E479" s="4" t="str">
        <f t="shared" si="7"/>
        <v>CINE60</v>
      </c>
      <c r="F479" t="s">
        <v>2752</v>
      </c>
      <c r="G479" s="6" t="s">
        <v>5773</v>
      </c>
    </row>
    <row r="480" spans="1:7" x14ac:dyDescent="0.25">
      <c r="A480" t="s">
        <v>886</v>
      </c>
      <c r="B480" t="s">
        <v>1244</v>
      </c>
      <c r="C480" s="4" t="s">
        <v>1245</v>
      </c>
      <c r="D480" s="4">
        <v>72</v>
      </c>
      <c r="E480" s="4" t="str">
        <f t="shared" si="7"/>
        <v>CINE72</v>
      </c>
      <c r="F480" t="s">
        <v>2754</v>
      </c>
      <c r="G480" s="6" t="s">
        <v>5773</v>
      </c>
    </row>
    <row r="481" spans="1:7" x14ac:dyDescent="0.25">
      <c r="A481" t="s">
        <v>886</v>
      </c>
      <c r="B481" t="s">
        <v>1244</v>
      </c>
      <c r="C481" s="4" t="s">
        <v>1245</v>
      </c>
      <c r="D481" s="4">
        <v>74</v>
      </c>
      <c r="E481" s="4" t="str">
        <f t="shared" si="7"/>
        <v>CINE74</v>
      </c>
      <c r="F481" t="s">
        <v>4914</v>
      </c>
      <c r="G481" s="6" t="s">
        <v>5773</v>
      </c>
    </row>
    <row r="482" spans="1:7" x14ac:dyDescent="0.25">
      <c r="A482" t="s">
        <v>886</v>
      </c>
      <c r="B482" t="s">
        <v>1244</v>
      </c>
      <c r="C482" s="4" t="s">
        <v>1245</v>
      </c>
      <c r="D482" s="4">
        <v>75</v>
      </c>
      <c r="E482" s="4" t="str">
        <f t="shared" si="7"/>
        <v>CINE75</v>
      </c>
      <c r="F482" t="s">
        <v>2755</v>
      </c>
      <c r="G482" s="6" t="s">
        <v>5773</v>
      </c>
    </row>
    <row r="483" spans="1:7" x14ac:dyDescent="0.25">
      <c r="A483" t="s">
        <v>886</v>
      </c>
      <c r="B483" t="s">
        <v>1244</v>
      </c>
      <c r="C483" s="4" t="s">
        <v>1245</v>
      </c>
      <c r="D483" s="4">
        <v>76</v>
      </c>
      <c r="E483" s="4" t="str">
        <f t="shared" si="7"/>
        <v>CINE76</v>
      </c>
      <c r="F483" t="s">
        <v>4916</v>
      </c>
      <c r="G483" s="6" t="s">
        <v>5773</v>
      </c>
    </row>
    <row r="484" spans="1:7" x14ac:dyDescent="0.25">
      <c r="A484" t="s">
        <v>886</v>
      </c>
      <c r="B484" t="s">
        <v>1244</v>
      </c>
      <c r="C484" s="4" t="s">
        <v>1245</v>
      </c>
      <c r="D484" s="4">
        <v>85</v>
      </c>
      <c r="E484" s="4" t="str">
        <f t="shared" si="7"/>
        <v>CINE85</v>
      </c>
      <c r="F484" t="s">
        <v>2757</v>
      </c>
      <c r="G484" s="6" t="s">
        <v>5773</v>
      </c>
    </row>
    <row r="485" spans="1:7" x14ac:dyDescent="0.25">
      <c r="A485" t="s">
        <v>886</v>
      </c>
      <c r="B485" t="s">
        <v>1244</v>
      </c>
      <c r="C485" s="4" t="s">
        <v>1245</v>
      </c>
      <c r="D485" s="4">
        <v>126</v>
      </c>
      <c r="E485" s="4" t="str">
        <f t="shared" si="7"/>
        <v>CINE126</v>
      </c>
      <c r="F485" t="s">
        <v>2758</v>
      </c>
      <c r="G485" s="6" t="s">
        <v>5773</v>
      </c>
    </row>
    <row r="486" spans="1:7" x14ac:dyDescent="0.25">
      <c r="A486" t="s">
        <v>886</v>
      </c>
      <c r="B486" t="s">
        <v>1244</v>
      </c>
      <c r="C486" s="4" t="s">
        <v>1245</v>
      </c>
      <c r="D486" s="4">
        <v>131</v>
      </c>
      <c r="E486" s="4" t="str">
        <f t="shared" si="7"/>
        <v>CINE131</v>
      </c>
      <c r="F486" t="s">
        <v>4918</v>
      </c>
      <c r="G486" s="6" t="s">
        <v>5773</v>
      </c>
    </row>
    <row r="487" spans="1:7" x14ac:dyDescent="0.25">
      <c r="A487" t="s">
        <v>886</v>
      </c>
      <c r="B487" t="s">
        <v>1244</v>
      </c>
      <c r="C487" s="4" t="s">
        <v>1245</v>
      </c>
      <c r="D487" s="4">
        <v>170</v>
      </c>
      <c r="E487" s="4" t="str">
        <f t="shared" si="7"/>
        <v>CINE170</v>
      </c>
      <c r="F487" t="s">
        <v>2760</v>
      </c>
      <c r="G487" s="6" t="s">
        <v>5773</v>
      </c>
    </row>
    <row r="488" spans="1:7" x14ac:dyDescent="0.25">
      <c r="A488" t="s">
        <v>886</v>
      </c>
      <c r="B488" t="s">
        <v>1244</v>
      </c>
      <c r="C488" s="4" t="s">
        <v>1245</v>
      </c>
      <c r="D488" s="4" t="s">
        <v>2240</v>
      </c>
      <c r="E488" s="4" t="str">
        <f t="shared" si="7"/>
        <v>CINE20A</v>
      </c>
      <c r="F488" t="s">
        <v>2739</v>
      </c>
      <c r="G488" s="6" t="s">
        <v>5801</v>
      </c>
    </row>
    <row r="489" spans="1:7" x14ac:dyDescent="0.25">
      <c r="A489" t="s">
        <v>886</v>
      </c>
      <c r="B489" t="s">
        <v>1244</v>
      </c>
      <c r="C489" s="4" t="s">
        <v>1245</v>
      </c>
      <c r="D489" s="4" t="s">
        <v>1249</v>
      </c>
      <c r="E489" s="4" t="str">
        <f t="shared" si="7"/>
        <v>CINE20B</v>
      </c>
      <c r="F489" t="s">
        <v>1250</v>
      </c>
      <c r="G489" s="6" t="s">
        <v>5801</v>
      </c>
    </row>
    <row r="490" spans="1:7" x14ac:dyDescent="0.25">
      <c r="A490" t="s">
        <v>886</v>
      </c>
      <c r="B490" t="s">
        <v>1244</v>
      </c>
      <c r="C490" s="4" t="s">
        <v>1245</v>
      </c>
      <c r="D490" s="4" t="s">
        <v>2743</v>
      </c>
      <c r="E490" s="4" t="str">
        <f t="shared" si="7"/>
        <v>CINE23A</v>
      </c>
      <c r="F490" t="s">
        <v>2744</v>
      </c>
      <c r="G490" s="6" t="s">
        <v>5801</v>
      </c>
    </row>
    <row r="491" spans="1:7" x14ac:dyDescent="0.25">
      <c r="A491" t="s">
        <v>886</v>
      </c>
      <c r="B491" t="s">
        <v>1244</v>
      </c>
      <c r="C491" s="4" t="s">
        <v>1245</v>
      </c>
      <c r="D491" s="4" t="s">
        <v>4910</v>
      </c>
      <c r="E491" s="4" t="str">
        <f t="shared" si="7"/>
        <v>CINE23B</v>
      </c>
      <c r="F491" t="s">
        <v>4911</v>
      </c>
      <c r="G491" s="6" t="s">
        <v>5801</v>
      </c>
    </row>
    <row r="492" spans="1:7" x14ac:dyDescent="0.25">
      <c r="A492" t="s">
        <v>886</v>
      </c>
      <c r="B492" t="s">
        <v>1244</v>
      </c>
      <c r="C492" s="4" t="s">
        <v>1245</v>
      </c>
      <c r="D492" s="4" t="s">
        <v>1480</v>
      </c>
      <c r="E492" s="4" t="str">
        <f t="shared" si="7"/>
        <v>CINE124A</v>
      </c>
      <c r="F492" t="s">
        <v>4917</v>
      </c>
      <c r="G492" s="6" t="s">
        <v>5773</v>
      </c>
    </row>
    <row r="493" spans="1:7" x14ac:dyDescent="0.25">
      <c r="A493" t="s">
        <v>886</v>
      </c>
      <c r="B493" t="s">
        <v>1244</v>
      </c>
      <c r="C493" s="4" t="s">
        <v>1245</v>
      </c>
      <c r="D493" s="4" t="s">
        <v>1484</v>
      </c>
      <c r="E493" s="4" t="str">
        <f t="shared" si="7"/>
        <v>CINE124B</v>
      </c>
      <c r="F493" t="s">
        <v>4917</v>
      </c>
      <c r="G493" s="6" t="s">
        <v>5773</v>
      </c>
    </row>
    <row r="494" spans="1:7" x14ac:dyDescent="0.25">
      <c r="A494" t="s">
        <v>886</v>
      </c>
      <c r="B494" t="s">
        <v>1070</v>
      </c>
      <c r="C494" s="4" t="s">
        <v>1071</v>
      </c>
      <c r="D494" s="4">
        <v>2</v>
      </c>
      <c r="E494" s="4" t="str">
        <f t="shared" si="7"/>
        <v>CMST2</v>
      </c>
      <c r="F494" t="s">
        <v>2361</v>
      </c>
      <c r="G494" s="6" t="s">
        <v>5801</v>
      </c>
    </row>
    <row r="495" spans="1:7" x14ac:dyDescent="0.25">
      <c r="A495" t="s">
        <v>886</v>
      </c>
      <c r="B495" t="s">
        <v>1070</v>
      </c>
      <c r="C495" s="4" t="s">
        <v>1071</v>
      </c>
      <c r="D495" s="4">
        <v>3</v>
      </c>
      <c r="E495" s="4" t="str">
        <f t="shared" si="7"/>
        <v>CMST3</v>
      </c>
      <c r="F495" t="s">
        <v>1081</v>
      </c>
      <c r="G495" s="6" t="s">
        <v>5801</v>
      </c>
    </row>
    <row r="496" spans="1:7" x14ac:dyDescent="0.25">
      <c r="A496" t="s">
        <v>886</v>
      </c>
      <c r="B496" t="s">
        <v>1070</v>
      </c>
      <c r="C496" s="4" t="s">
        <v>1071</v>
      </c>
      <c r="D496" s="4">
        <v>4</v>
      </c>
      <c r="E496" s="4" t="str">
        <f t="shared" si="7"/>
        <v>CMST4</v>
      </c>
      <c r="F496" t="s">
        <v>1082</v>
      </c>
      <c r="G496" s="6" t="s">
        <v>5801</v>
      </c>
    </row>
    <row r="497" spans="1:7" x14ac:dyDescent="0.25">
      <c r="A497" t="s">
        <v>886</v>
      </c>
      <c r="B497" t="s">
        <v>1070</v>
      </c>
      <c r="C497" s="4" t="s">
        <v>1071</v>
      </c>
      <c r="D497" s="4">
        <v>5</v>
      </c>
      <c r="E497" s="4" t="str">
        <f t="shared" si="7"/>
        <v>CMST5</v>
      </c>
      <c r="F497" t="s">
        <v>2761</v>
      </c>
      <c r="G497" s="6" t="s">
        <v>5801</v>
      </c>
    </row>
    <row r="498" spans="1:7" x14ac:dyDescent="0.25">
      <c r="A498" t="s">
        <v>886</v>
      </c>
      <c r="B498" t="s">
        <v>1070</v>
      </c>
      <c r="C498" s="4" t="s">
        <v>1071</v>
      </c>
      <c r="D498" s="4">
        <v>6</v>
      </c>
      <c r="E498" s="4" t="str">
        <f t="shared" si="7"/>
        <v>CMST6</v>
      </c>
      <c r="F498" t="s">
        <v>540</v>
      </c>
      <c r="G498" s="6" t="s">
        <v>5801</v>
      </c>
    </row>
    <row r="499" spans="1:7" x14ac:dyDescent="0.25">
      <c r="A499" t="s">
        <v>886</v>
      </c>
      <c r="B499" t="s">
        <v>1070</v>
      </c>
      <c r="C499" s="4" t="s">
        <v>1071</v>
      </c>
      <c r="D499" s="4">
        <v>7</v>
      </c>
      <c r="E499" s="4" t="str">
        <f t="shared" si="7"/>
        <v>CMST7</v>
      </c>
      <c r="F499" t="s">
        <v>4781</v>
      </c>
      <c r="G499" s="6" t="s">
        <v>5801</v>
      </c>
    </row>
    <row r="500" spans="1:7" x14ac:dyDescent="0.25">
      <c r="A500" t="s">
        <v>886</v>
      </c>
      <c r="B500" t="s">
        <v>1070</v>
      </c>
      <c r="C500" s="4" t="s">
        <v>1071</v>
      </c>
      <c r="D500" s="4">
        <v>8</v>
      </c>
      <c r="E500" s="4" t="str">
        <f t="shared" si="7"/>
        <v>CMST8</v>
      </c>
      <c r="F500" t="s">
        <v>2363</v>
      </c>
      <c r="G500" s="6" t="s">
        <v>5801</v>
      </c>
    </row>
    <row r="501" spans="1:7" x14ac:dyDescent="0.25">
      <c r="A501" t="s">
        <v>886</v>
      </c>
      <c r="B501" t="s">
        <v>1070</v>
      </c>
      <c r="C501" s="4" t="s">
        <v>1071</v>
      </c>
      <c r="D501" s="4">
        <v>11</v>
      </c>
      <c r="E501" s="4" t="str">
        <f t="shared" si="7"/>
        <v>CMST11</v>
      </c>
      <c r="F501" t="s">
        <v>4783</v>
      </c>
      <c r="G501" s="6" t="s">
        <v>5801</v>
      </c>
    </row>
    <row r="502" spans="1:7" x14ac:dyDescent="0.25">
      <c r="A502" t="s">
        <v>886</v>
      </c>
      <c r="B502" t="s">
        <v>1070</v>
      </c>
      <c r="C502" s="4" t="s">
        <v>1071</v>
      </c>
      <c r="D502" s="4">
        <v>20</v>
      </c>
      <c r="E502" s="4" t="str">
        <f t="shared" si="7"/>
        <v>CMST20</v>
      </c>
      <c r="F502" t="s">
        <v>1083</v>
      </c>
      <c r="G502" s="6" t="s">
        <v>5801</v>
      </c>
    </row>
    <row r="503" spans="1:7" x14ac:dyDescent="0.25">
      <c r="A503" t="s">
        <v>886</v>
      </c>
      <c r="B503" t="s">
        <v>1070</v>
      </c>
      <c r="C503" s="4" t="s">
        <v>1071</v>
      </c>
      <c r="D503" s="4">
        <v>38</v>
      </c>
      <c r="E503" s="4" t="str">
        <f t="shared" si="7"/>
        <v>CMST38</v>
      </c>
      <c r="F503" t="s">
        <v>2364</v>
      </c>
      <c r="G503" s="6" t="s">
        <v>5801</v>
      </c>
    </row>
    <row r="504" spans="1:7" x14ac:dyDescent="0.25">
      <c r="A504" t="s">
        <v>886</v>
      </c>
      <c r="B504" t="s">
        <v>1070</v>
      </c>
      <c r="C504" s="4" t="s">
        <v>1071</v>
      </c>
      <c r="D504" s="4" t="s">
        <v>1072</v>
      </c>
      <c r="E504" s="4" t="str">
        <f t="shared" si="7"/>
        <v>CMST1A</v>
      </c>
      <c r="F504" t="s">
        <v>1073</v>
      </c>
      <c r="G504" s="6" t="s">
        <v>5801</v>
      </c>
    </row>
    <row r="505" spans="1:7" x14ac:dyDescent="0.25">
      <c r="A505" t="s">
        <v>886</v>
      </c>
      <c r="B505" t="s">
        <v>1698</v>
      </c>
      <c r="C505" s="4" t="s">
        <v>1699</v>
      </c>
      <c r="D505" s="4">
        <v>11</v>
      </c>
      <c r="E505" s="4" t="str">
        <f t="shared" si="7"/>
        <v>CNIT11</v>
      </c>
      <c r="F505" t="s">
        <v>5586</v>
      </c>
      <c r="G505" s="6" t="s">
        <v>5773</v>
      </c>
    </row>
    <row r="506" spans="1:7" x14ac:dyDescent="0.25">
      <c r="A506" t="s">
        <v>886</v>
      </c>
      <c r="B506" t="s">
        <v>1698</v>
      </c>
      <c r="C506" s="4" t="s">
        <v>1699</v>
      </c>
      <c r="D506" s="4">
        <v>40</v>
      </c>
      <c r="E506" s="4" t="str">
        <f t="shared" si="7"/>
        <v>CNIT40</v>
      </c>
      <c r="F506" t="s">
        <v>1700</v>
      </c>
      <c r="G506" s="6" t="s">
        <v>5773</v>
      </c>
    </row>
    <row r="507" spans="1:7" x14ac:dyDescent="0.25">
      <c r="A507" t="s">
        <v>886</v>
      </c>
      <c r="B507" t="s">
        <v>1698</v>
      </c>
      <c r="C507" s="4" t="s">
        <v>1699</v>
      </c>
      <c r="D507" s="4">
        <v>50</v>
      </c>
      <c r="E507" s="4" t="str">
        <f t="shared" si="7"/>
        <v>CNIT50</v>
      </c>
      <c r="F507" t="s">
        <v>5593</v>
      </c>
      <c r="G507" s="6" t="s">
        <v>5773</v>
      </c>
    </row>
    <row r="508" spans="1:7" x14ac:dyDescent="0.25">
      <c r="A508" t="s">
        <v>886</v>
      </c>
      <c r="B508" t="s">
        <v>1698</v>
      </c>
      <c r="C508" s="4" t="s">
        <v>1699</v>
      </c>
      <c r="D508" s="4">
        <v>100</v>
      </c>
      <c r="E508" s="4" t="str">
        <f t="shared" si="7"/>
        <v>CNIT100</v>
      </c>
      <c r="F508" t="s">
        <v>1706</v>
      </c>
      <c r="G508" s="6" t="s">
        <v>5773</v>
      </c>
    </row>
    <row r="509" spans="1:7" x14ac:dyDescent="0.25">
      <c r="A509" t="s">
        <v>886</v>
      </c>
      <c r="B509" t="s">
        <v>1698</v>
      </c>
      <c r="C509" s="4" t="s">
        <v>1699</v>
      </c>
      <c r="D509" s="4">
        <v>101</v>
      </c>
      <c r="E509" s="4" t="str">
        <f t="shared" si="7"/>
        <v>CNIT101</v>
      </c>
      <c r="F509" t="s">
        <v>4131</v>
      </c>
      <c r="G509" s="6" t="s">
        <v>5773</v>
      </c>
    </row>
    <row r="510" spans="1:7" x14ac:dyDescent="0.25">
      <c r="A510" t="s">
        <v>886</v>
      </c>
      <c r="B510" t="s">
        <v>1698</v>
      </c>
      <c r="C510" s="4" t="s">
        <v>1699</v>
      </c>
      <c r="D510" s="4">
        <v>102</v>
      </c>
      <c r="E510" s="4" t="str">
        <f t="shared" si="7"/>
        <v>CNIT102</v>
      </c>
      <c r="F510" t="s">
        <v>4133</v>
      </c>
      <c r="G510" s="6" t="s">
        <v>5773</v>
      </c>
    </row>
    <row r="511" spans="1:7" x14ac:dyDescent="0.25">
      <c r="A511" t="s">
        <v>886</v>
      </c>
      <c r="B511" t="s">
        <v>1698</v>
      </c>
      <c r="C511" s="4" t="s">
        <v>1699</v>
      </c>
      <c r="D511" s="4">
        <v>103</v>
      </c>
      <c r="E511" s="4" t="str">
        <f t="shared" si="7"/>
        <v>CNIT103</v>
      </c>
      <c r="F511" t="s">
        <v>4134</v>
      </c>
      <c r="G511" s="6" t="s">
        <v>5773</v>
      </c>
    </row>
    <row r="512" spans="1:7" x14ac:dyDescent="0.25">
      <c r="A512" t="s">
        <v>886</v>
      </c>
      <c r="B512" t="s">
        <v>1698</v>
      </c>
      <c r="C512" s="4" t="s">
        <v>1699</v>
      </c>
      <c r="D512" s="4">
        <v>104</v>
      </c>
      <c r="E512" s="4" t="str">
        <f t="shared" si="7"/>
        <v>CNIT104</v>
      </c>
      <c r="F512" t="s">
        <v>4137</v>
      </c>
      <c r="G512" s="6" t="s">
        <v>5773</v>
      </c>
    </row>
    <row r="513" spans="1:7" x14ac:dyDescent="0.25">
      <c r="A513" t="s">
        <v>886</v>
      </c>
      <c r="B513" t="s">
        <v>1698</v>
      </c>
      <c r="C513" s="4" t="s">
        <v>1699</v>
      </c>
      <c r="D513" s="4">
        <v>105</v>
      </c>
      <c r="E513" s="4" t="str">
        <f t="shared" si="7"/>
        <v>CNIT105</v>
      </c>
      <c r="F513" t="s">
        <v>4139</v>
      </c>
      <c r="G513" s="6" t="s">
        <v>5773</v>
      </c>
    </row>
    <row r="514" spans="1:7" x14ac:dyDescent="0.25">
      <c r="A514" t="s">
        <v>886</v>
      </c>
      <c r="B514" t="s">
        <v>1698</v>
      </c>
      <c r="C514" s="4" t="s">
        <v>1699</v>
      </c>
      <c r="D514" s="4">
        <v>106</v>
      </c>
      <c r="E514" s="4" t="str">
        <f t="shared" ref="E514:E577" si="8">CONCATENATE(C514,TRIM(D514))</f>
        <v>CNIT106</v>
      </c>
      <c r="F514" t="s">
        <v>4140</v>
      </c>
      <c r="G514" s="6" t="s">
        <v>5773</v>
      </c>
    </row>
    <row r="515" spans="1:7" x14ac:dyDescent="0.25">
      <c r="A515" t="s">
        <v>886</v>
      </c>
      <c r="B515" t="s">
        <v>1698</v>
      </c>
      <c r="C515" s="4" t="s">
        <v>1699</v>
      </c>
      <c r="D515" s="4">
        <v>107</v>
      </c>
      <c r="E515" s="4" t="str">
        <f t="shared" si="8"/>
        <v>CNIT107</v>
      </c>
      <c r="F515" t="s">
        <v>4143</v>
      </c>
      <c r="G515" s="6" t="s">
        <v>5773</v>
      </c>
    </row>
    <row r="516" spans="1:7" x14ac:dyDescent="0.25">
      <c r="A516" t="s">
        <v>886</v>
      </c>
      <c r="B516" t="s">
        <v>1698</v>
      </c>
      <c r="C516" s="4" t="s">
        <v>1699</v>
      </c>
      <c r="D516" s="4">
        <v>108</v>
      </c>
      <c r="E516" s="4" t="str">
        <f t="shared" si="8"/>
        <v>CNIT108</v>
      </c>
      <c r="F516" t="s">
        <v>4144</v>
      </c>
      <c r="G516" s="6" t="s">
        <v>5773</v>
      </c>
    </row>
    <row r="517" spans="1:7" x14ac:dyDescent="0.25">
      <c r="A517" t="s">
        <v>886</v>
      </c>
      <c r="B517" t="s">
        <v>1698</v>
      </c>
      <c r="C517" s="4" t="s">
        <v>1699</v>
      </c>
      <c r="D517" s="4">
        <v>113</v>
      </c>
      <c r="E517" s="4" t="str">
        <f t="shared" si="8"/>
        <v>CNIT113</v>
      </c>
      <c r="F517" t="s">
        <v>4145</v>
      </c>
      <c r="G517" s="6" t="s">
        <v>5773</v>
      </c>
    </row>
    <row r="518" spans="1:7" x14ac:dyDescent="0.25">
      <c r="A518" t="s">
        <v>886</v>
      </c>
      <c r="B518" t="s">
        <v>1698</v>
      </c>
      <c r="C518" s="4" t="s">
        <v>1699</v>
      </c>
      <c r="D518" s="4">
        <v>120</v>
      </c>
      <c r="E518" s="4" t="str">
        <f t="shared" si="8"/>
        <v>CNIT120</v>
      </c>
      <c r="F518" t="s">
        <v>4146</v>
      </c>
      <c r="G518" s="6" t="s">
        <v>5773</v>
      </c>
    </row>
    <row r="519" spans="1:7" x14ac:dyDescent="0.25">
      <c r="A519" t="s">
        <v>886</v>
      </c>
      <c r="B519" t="s">
        <v>1698</v>
      </c>
      <c r="C519" s="4" t="s">
        <v>1699</v>
      </c>
      <c r="D519" s="4">
        <v>121</v>
      </c>
      <c r="E519" s="4" t="str">
        <f t="shared" si="8"/>
        <v>CNIT121</v>
      </c>
      <c r="F519" t="s">
        <v>1708</v>
      </c>
      <c r="G519" s="6" t="s">
        <v>5773</v>
      </c>
    </row>
    <row r="520" spans="1:7" x14ac:dyDescent="0.25">
      <c r="A520" t="s">
        <v>886</v>
      </c>
      <c r="B520" t="s">
        <v>1698</v>
      </c>
      <c r="C520" s="4" t="s">
        <v>1699</v>
      </c>
      <c r="D520" s="4">
        <v>122</v>
      </c>
      <c r="E520" s="4" t="str">
        <f t="shared" si="8"/>
        <v>CNIT122</v>
      </c>
      <c r="F520" t="s">
        <v>4147</v>
      </c>
      <c r="G520" s="6" t="s">
        <v>5773</v>
      </c>
    </row>
    <row r="521" spans="1:7" x14ac:dyDescent="0.25">
      <c r="A521" t="s">
        <v>886</v>
      </c>
      <c r="B521" t="s">
        <v>1698</v>
      </c>
      <c r="C521" s="4" t="s">
        <v>1699</v>
      </c>
      <c r="D521" s="4">
        <v>123</v>
      </c>
      <c r="E521" s="4" t="str">
        <f t="shared" si="8"/>
        <v>CNIT123</v>
      </c>
      <c r="F521" t="s">
        <v>4148</v>
      </c>
      <c r="G521" s="6" t="s">
        <v>5773</v>
      </c>
    </row>
    <row r="522" spans="1:7" x14ac:dyDescent="0.25">
      <c r="A522" t="s">
        <v>886</v>
      </c>
      <c r="B522" t="s">
        <v>1698</v>
      </c>
      <c r="C522" s="4" t="s">
        <v>1699</v>
      </c>
      <c r="D522" s="4">
        <v>124</v>
      </c>
      <c r="E522" s="4" t="str">
        <f t="shared" si="8"/>
        <v>CNIT124</v>
      </c>
      <c r="F522" t="s">
        <v>4150</v>
      </c>
      <c r="G522" s="6" t="s">
        <v>5773</v>
      </c>
    </row>
    <row r="523" spans="1:7" x14ac:dyDescent="0.25">
      <c r="A523" t="s">
        <v>886</v>
      </c>
      <c r="B523" t="s">
        <v>1698</v>
      </c>
      <c r="C523" s="4" t="s">
        <v>1699</v>
      </c>
      <c r="D523" s="4">
        <v>126</v>
      </c>
      <c r="E523" s="4" t="str">
        <f t="shared" si="8"/>
        <v>CNIT126</v>
      </c>
      <c r="F523" t="s">
        <v>4151</v>
      </c>
      <c r="G523" s="6" t="s">
        <v>5773</v>
      </c>
    </row>
    <row r="524" spans="1:7" x14ac:dyDescent="0.25">
      <c r="A524" t="s">
        <v>886</v>
      </c>
      <c r="B524" t="s">
        <v>1698</v>
      </c>
      <c r="C524" s="4" t="s">
        <v>1699</v>
      </c>
      <c r="D524" s="4">
        <v>127</v>
      </c>
      <c r="E524" s="4" t="str">
        <f t="shared" si="8"/>
        <v>CNIT127</v>
      </c>
      <c r="F524" t="s">
        <v>4153</v>
      </c>
      <c r="G524" s="6" t="s">
        <v>5773</v>
      </c>
    </row>
    <row r="525" spans="1:7" x14ac:dyDescent="0.25">
      <c r="A525" t="s">
        <v>886</v>
      </c>
      <c r="B525" t="s">
        <v>1698</v>
      </c>
      <c r="C525" s="4" t="s">
        <v>1699</v>
      </c>
      <c r="D525" s="4">
        <v>128</v>
      </c>
      <c r="E525" s="4" t="str">
        <f t="shared" si="8"/>
        <v>CNIT128</v>
      </c>
      <c r="F525" t="s">
        <v>5604</v>
      </c>
      <c r="G525" s="6" t="s">
        <v>5773</v>
      </c>
    </row>
    <row r="526" spans="1:7" x14ac:dyDescent="0.25">
      <c r="A526" t="s">
        <v>886</v>
      </c>
      <c r="B526" t="s">
        <v>1698</v>
      </c>
      <c r="C526" s="4" t="s">
        <v>1699</v>
      </c>
      <c r="D526" s="4">
        <v>129</v>
      </c>
      <c r="E526" s="4" t="str">
        <f t="shared" si="8"/>
        <v>CNIT129</v>
      </c>
      <c r="F526" t="s">
        <v>5605</v>
      </c>
      <c r="G526" s="6" t="s">
        <v>5773</v>
      </c>
    </row>
    <row r="527" spans="1:7" x14ac:dyDescent="0.25">
      <c r="A527" t="s">
        <v>886</v>
      </c>
      <c r="B527" t="s">
        <v>1698</v>
      </c>
      <c r="C527" s="4" t="s">
        <v>1699</v>
      </c>
      <c r="D527" s="4">
        <v>131</v>
      </c>
      <c r="E527" s="4" t="str">
        <f t="shared" si="8"/>
        <v>CNIT131</v>
      </c>
      <c r="F527" t="s">
        <v>4156</v>
      </c>
      <c r="G527" s="6" t="s">
        <v>5802</v>
      </c>
    </row>
    <row r="528" spans="1:7" x14ac:dyDescent="0.25">
      <c r="A528" t="s">
        <v>886</v>
      </c>
      <c r="B528" t="s">
        <v>1698</v>
      </c>
      <c r="C528" s="4" t="s">
        <v>1699</v>
      </c>
      <c r="D528" s="4">
        <v>132</v>
      </c>
      <c r="E528" s="4" t="str">
        <f t="shared" si="8"/>
        <v>CNIT132</v>
      </c>
      <c r="F528" t="s">
        <v>4165</v>
      </c>
      <c r="G528" s="6" t="s">
        <v>5802</v>
      </c>
    </row>
    <row r="529" spans="1:7" x14ac:dyDescent="0.25">
      <c r="A529" t="s">
        <v>886</v>
      </c>
      <c r="B529" t="s">
        <v>1698</v>
      </c>
      <c r="C529" s="4" t="s">
        <v>1699</v>
      </c>
      <c r="D529" s="4">
        <v>133</v>
      </c>
      <c r="E529" s="4" t="str">
        <f t="shared" si="8"/>
        <v>CNIT133</v>
      </c>
      <c r="F529" t="s">
        <v>4169</v>
      </c>
      <c r="G529" s="6" t="s">
        <v>5773</v>
      </c>
    </row>
    <row r="530" spans="1:7" x14ac:dyDescent="0.25">
      <c r="A530" t="s">
        <v>886</v>
      </c>
      <c r="B530" t="s">
        <v>1698</v>
      </c>
      <c r="C530" s="4" t="s">
        <v>1699</v>
      </c>
      <c r="D530" s="4">
        <v>134</v>
      </c>
      <c r="E530" s="4" t="str">
        <f t="shared" si="8"/>
        <v>CNIT134</v>
      </c>
      <c r="F530" t="s">
        <v>5610</v>
      </c>
      <c r="G530" s="6" t="s">
        <v>5773</v>
      </c>
    </row>
    <row r="531" spans="1:7" x14ac:dyDescent="0.25">
      <c r="A531" t="s">
        <v>886</v>
      </c>
      <c r="B531" t="s">
        <v>1698</v>
      </c>
      <c r="C531" s="4" t="s">
        <v>1699</v>
      </c>
      <c r="D531" s="4">
        <v>141</v>
      </c>
      <c r="E531" s="4" t="str">
        <f t="shared" si="8"/>
        <v>CNIT141</v>
      </c>
      <c r="F531" t="s">
        <v>5611</v>
      </c>
      <c r="G531" s="6" t="s">
        <v>5773</v>
      </c>
    </row>
    <row r="532" spans="1:7" x14ac:dyDescent="0.25">
      <c r="A532" t="s">
        <v>886</v>
      </c>
      <c r="B532" t="s">
        <v>1698</v>
      </c>
      <c r="C532" s="4" t="s">
        <v>1699</v>
      </c>
      <c r="D532" s="4">
        <v>152</v>
      </c>
      <c r="E532" s="4" t="str">
        <f t="shared" si="8"/>
        <v>CNIT152</v>
      </c>
      <c r="F532" t="s">
        <v>4173</v>
      </c>
      <c r="G532" s="6" t="s">
        <v>5773</v>
      </c>
    </row>
    <row r="533" spans="1:7" x14ac:dyDescent="0.25">
      <c r="A533" t="s">
        <v>886</v>
      </c>
      <c r="B533" t="s">
        <v>1698</v>
      </c>
      <c r="C533" s="4" t="s">
        <v>1699</v>
      </c>
      <c r="D533" s="4">
        <v>160</v>
      </c>
      <c r="E533" s="4" t="str">
        <f t="shared" si="8"/>
        <v>CNIT160</v>
      </c>
      <c r="F533" t="s">
        <v>4174</v>
      </c>
      <c r="G533" s="6" t="s">
        <v>5773</v>
      </c>
    </row>
    <row r="534" spans="1:7" x14ac:dyDescent="0.25">
      <c r="A534" t="s">
        <v>886</v>
      </c>
      <c r="B534" t="s">
        <v>1698</v>
      </c>
      <c r="C534" s="4" t="s">
        <v>1699</v>
      </c>
      <c r="D534" s="4">
        <v>197</v>
      </c>
      <c r="E534" s="4" t="str">
        <f t="shared" si="8"/>
        <v>CNIT197</v>
      </c>
      <c r="F534" t="s">
        <v>4175</v>
      </c>
      <c r="G534" s="6" t="s">
        <v>5773</v>
      </c>
    </row>
    <row r="535" spans="1:7" x14ac:dyDescent="0.25">
      <c r="A535" t="s">
        <v>886</v>
      </c>
      <c r="B535" t="s">
        <v>1698</v>
      </c>
      <c r="C535" s="4" t="s">
        <v>1699</v>
      </c>
      <c r="D535" s="4">
        <v>198</v>
      </c>
      <c r="E535" s="4" t="str">
        <f t="shared" si="8"/>
        <v>CNIT198</v>
      </c>
      <c r="F535" t="s">
        <v>4175</v>
      </c>
      <c r="G535" s="6" t="s">
        <v>5773</v>
      </c>
    </row>
    <row r="536" spans="1:7" x14ac:dyDescent="0.25">
      <c r="A536" t="s">
        <v>886</v>
      </c>
      <c r="B536" t="s">
        <v>1698</v>
      </c>
      <c r="C536" s="4" t="s">
        <v>1699</v>
      </c>
      <c r="D536" s="4">
        <v>417</v>
      </c>
      <c r="E536" s="4" t="str">
        <f t="shared" si="8"/>
        <v>CNIT417</v>
      </c>
      <c r="F536" t="s">
        <v>5613</v>
      </c>
      <c r="G536" s="6" t="s">
        <v>5773</v>
      </c>
    </row>
    <row r="537" spans="1:7" x14ac:dyDescent="0.25">
      <c r="A537" t="s">
        <v>886</v>
      </c>
      <c r="B537" t="s">
        <v>1698</v>
      </c>
      <c r="C537" s="4" t="s">
        <v>1699</v>
      </c>
      <c r="D537" s="4">
        <v>418</v>
      </c>
      <c r="E537" s="4" t="str">
        <f t="shared" si="8"/>
        <v>CNIT418</v>
      </c>
      <c r="F537" t="s">
        <v>4186</v>
      </c>
      <c r="G537" s="6" t="s">
        <v>5773</v>
      </c>
    </row>
    <row r="538" spans="1:7" x14ac:dyDescent="0.25">
      <c r="A538" t="s">
        <v>886</v>
      </c>
      <c r="B538" t="s">
        <v>1698</v>
      </c>
      <c r="C538" s="4" t="s">
        <v>1699</v>
      </c>
      <c r="D538" s="4">
        <v>420</v>
      </c>
      <c r="E538" s="4" t="str">
        <f t="shared" si="8"/>
        <v>CNIT420</v>
      </c>
      <c r="F538" t="s">
        <v>4187</v>
      </c>
      <c r="G538" s="6" t="s">
        <v>5773</v>
      </c>
    </row>
    <row r="539" spans="1:7" x14ac:dyDescent="0.25">
      <c r="A539" t="s">
        <v>886</v>
      </c>
      <c r="B539" t="s">
        <v>1698</v>
      </c>
      <c r="C539" s="4" t="s">
        <v>1699</v>
      </c>
      <c r="D539" s="4" t="s">
        <v>4135</v>
      </c>
      <c r="E539" s="4" t="str">
        <f t="shared" si="8"/>
        <v>CNIT103L</v>
      </c>
      <c r="F539" t="s">
        <v>4136</v>
      </c>
      <c r="G539" s="6" t="s">
        <v>5773</v>
      </c>
    </row>
    <row r="540" spans="1:7" x14ac:dyDescent="0.25">
      <c r="A540" t="s">
        <v>886</v>
      </c>
      <c r="B540" t="s">
        <v>1698</v>
      </c>
      <c r="C540" s="4" t="s">
        <v>1699</v>
      </c>
      <c r="D540" s="4" t="s">
        <v>5601</v>
      </c>
      <c r="E540" s="4" t="str">
        <f t="shared" si="8"/>
        <v>CNIT105L</v>
      </c>
      <c r="F540" t="s">
        <v>5602</v>
      </c>
      <c r="G540" s="6" t="s">
        <v>5773</v>
      </c>
    </row>
    <row r="541" spans="1:7" x14ac:dyDescent="0.25">
      <c r="A541" t="s">
        <v>886</v>
      </c>
      <c r="B541" t="s">
        <v>1698</v>
      </c>
      <c r="C541" s="4" t="s">
        <v>1699</v>
      </c>
      <c r="D541" s="4" t="s">
        <v>5607</v>
      </c>
      <c r="E541" s="4" t="str">
        <f t="shared" si="8"/>
        <v>CNIT129S</v>
      </c>
      <c r="F541" t="s">
        <v>5608</v>
      </c>
      <c r="G541" s="6" t="s">
        <v>5773</v>
      </c>
    </row>
    <row r="542" spans="1:7" x14ac:dyDescent="0.25">
      <c r="A542" t="s">
        <v>886</v>
      </c>
      <c r="B542" t="s">
        <v>1698</v>
      </c>
      <c r="C542" s="4" t="s">
        <v>1699</v>
      </c>
      <c r="D542" s="4" t="s">
        <v>4160</v>
      </c>
      <c r="E542" s="4" t="str">
        <f t="shared" si="8"/>
        <v>CNIT131A</v>
      </c>
      <c r="F542" t="s">
        <v>4161</v>
      </c>
      <c r="G542" s="6" t="s">
        <v>5773</v>
      </c>
    </row>
    <row r="543" spans="1:7" x14ac:dyDescent="0.25">
      <c r="A543" t="s">
        <v>886</v>
      </c>
      <c r="B543" t="s">
        <v>1698</v>
      </c>
      <c r="C543" s="4" t="s">
        <v>1699</v>
      </c>
      <c r="D543" s="4" t="s">
        <v>4163</v>
      </c>
      <c r="E543" s="4" t="str">
        <f t="shared" si="8"/>
        <v>CNIT131H</v>
      </c>
      <c r="F543" t="s">
        <v>4164</v>
      </c>
      <c r="G543" s="6" t="s">
        <v>5773</v>
      </c>
    </row>
    <row r="544" spans="1:7" x14ac:dyDescent="0.25">
      <c r="A544" t="s">
        <v>886</v>
      </c>
      <c r="B544" t="s">
        <v>1698</v>
      </c>
      <c r="C544" s="4" t="s">
        <v>1699</v>
      </c>
      <c r="D544" s="4" t="s">
        <v>2597</v>
      </c>
      <c r="E544" s="4" t="str">
        <f t="shared" si="8"/>
        <v>CNIT132A</v>
      </c>
      <c r="F544" t="s">
        <v>4166</v>
      </c>
      <c r="G544" s="6" t="s">
        <v>5773</v>
      </c>
    </row>
    <row r="545" spans="1:7" x14ac:dyDescent="0.25">
      <c r="A545" t="s">
        <v>886</v>
      </c>
      <c r="B545" t="s">
        <v>1698</v>
      </c>
      <c r="C545" s="4" t="s">
        <v>1699</v>
      </c>
      <c r="D545" s="4" t="s">
        <v>4167</v>
      </c>
      <c r="E545" s="4" t="str">
        <f t="shared" si="8"/>
        <v>CNIT132S</v>
      </c>
      <c r="F545" t="s">
        <v>4168</v>
      </c>
      <c r="G545" s="6" t="s">
        <v>5773</v>
      </c>
    </row>
    <row r="546" spans="1:7" x14ac:dyDescent="0.25">
      <c r="A546" t="s">
        <v>886</v>
      </c>
      <c r="B546" t="s">
        <v>1698</v>
      </c>
      <c r="C546" s="4" t="s">
        <v>1699</v>
      </c>
      <c r="D546" s="4" t="s">
        <v>3654</v>
      </c>
      <c r="E546" s="4" t="str">
        <f t="shared" si="8"/>
        <v>CNIT133A</v>
      </c>
      <c r="F546" t="s">
        <v>4170</v>
      </c>
      <c r="G546" s="6" t="s">
        <v>5773</v>
      </c>
    </row>
    <row r="547" spans="1:7" x14ac:dyDescent="0.25">
      <c r="A547" t="s">
        <v>886</v>
      </c>
      <c r="B547" t="s">
        <v>1698</v>
      </c>
      <c r="C547" s="4" t="s">
        <v>1699</v>
      </c>
      <c r="D547" s="4" t="s">
        <v>4171</v>
      </c>
      <c r="E547" s="4" t="str">
        <f t="shared" si="8"/>
        <v>CNIT133M</v>
      </c>
      <c r="F547" t="s">
        <v>4172</v>
      </c>
      <c r="G547" s="6" t="s">
        <v>5773</v>
      </c>
    </row>
    <row r="548" spans="1:7" x14ac:dyDescent="0.25">
      <c r="A548" t="s">
        <v>886</v>
      </c>
      <c r="B548" t="s">
        <v>1698</v>
      </c>
      <c r="C548" s="4" t="s">
        <v>1699</v>
      </c>
      <c r="D548" s="4" t="s">
        <v>4177</v>
      </c>
      <c r="E548" s="4" t="str">
        <f t="shared" si="8"/>
        <v>CNIT201C</v>
      </c>
      <c r="F548" t="s">
        <v>4178</v>
      </c>
      <c r="G548" s="6" t="s">
        <v>5773</v>
      </c>
    </row>
    <row r="549" spans="1:7" x14ac:dyDescent="0.25">
      <c r="A549" t="s">
        <v>886</v>
      </c>
      <c r="B549" t="s">
        <v>1698</v>
      </c>
      <c r="C549" s="4" t="s">
        <v>1699</v>
      </c>
      <c r="D549" s="4" t="s">
        <v>2993</v>
      </c>
      <c r="E549" s="4" t="str">
        <f t="shared" si="8"/>
        <v>CNIT202C</v>
      </c>
      <c r="F549" t="s">
        <v>4180</v>
      </c>
      <c r="G549" s="6" t="s">
        <v>5773</v>
      </c>
    </row>
    <row r="550" spans="1:7" x14ac:dyDescent="0.25">
      <c r="A550" t="s">
        <v>886</v>
      </c>
      <c r="B550" t="s">
        <v>1698</v>
      </c>
      <c r="C550" s="4" t="s">
        <v>1699</v>
      </c>
      <c r="D550" s="4" t="s">
        <v>4181</v>
      </c>
      <c r="E550" s="4" t="str">
        <f t="shared" si="8"/>
        <v>CNIT203C</v>
      </c>
      <c r="F550" t="s">
        <v>4182</v>
      </c>
      <c r="G550" s="6" t="s">
        <v>5773</v>
      </c>
    </row>
    <row r="551" spans="1:7" x14ac:dyDescent="0.25">
      <c r="A551" t="s">
        <v>886</v>
      </c>
      <c r="B551" t="s">
        <v>1698</v>
      </c>
      <c r="C551" s="4" t="s">
        <v>1699</v>
      </c>
      <c r="D551" s="4" t="s">
        <v>4184</v>
      </c>
      <c r="E551" s="4" t="str">
        <f t="shared" si="8"/>
        <v>CNIT204C</v>
      </c>
      <c r="F551" t="s">
        <v>4185</v>
      </c>
      <c r="G551" s="6" t="s">
        <v>5773</v>
      </c>
    </row>
    <row r="552" spans="1:7" x14ac:dyDescent="0.25">
      <c r="A552" t="s">
        <v>886</v>
      </c>
      <c r="B552" t="s">
        <v>1698</v>
      </c>
      <c r="C552" s="4" t="s">
        <v>1229</v>
      </c>
      <c r="D552" s="4">
        <v>100</v>
      </c>
      <c r="E552" s="4" t="str">
        <f t="shared" si="8"/>
        <v>MAKR100</v>
      </c>
      <c r="F552" t="s">
        <v>1230</v>
      </c>
      <c r="G552" s="6" t="s">
        <v>5802</v>
      </c>
    </row>
    <row r="553" spans="1:7" x14ac:dyDescent="0.25">
      <c r="A553" t="s">
        <v>886</v>
      </c>
      <c r="B553" t="s">
        <v>1709</v>
      </c>
      <c r="C553" s="4" t="s">
        <v>1710</v>
      </c>
      <c r="D553" s="4">
        <v>101</v>
      </c>
      <c r="E553" s="4" t="str">
        <f t="shared" si="8"/>
        <v>CS101</v>
      </c>
      <c r="F553" t="s">
        <v>5616</v>
      </c>
      <c r="G553" s="6" t="s">
        <v>5801</v>
      </c>
    </row>
    <row r="554" spans="1:7" x14ac:dyDescent="0.25">
      <c r="A554" t="s">
        <v>886</v>
      </c>
      <c r="B554" t="s">
        <v>1709</v>
      </c>
      <c r="C554" s="4" t="s">
        <v>1710</v>
      </c>
      <c r="D554" s="4">
        <v>112</v>
      </c>
      <c r="E554" s="4" t="str">
        <f t="shared" si="8"/>
        <v>CS112</v>
      </c>
      <c r="F554" t="s">
        <v>4202</v>
      </c>
      <c r="G554" s="6" t="s">
        <v>5773</v>
      </c>
    </row>
    <row r="555" spans="1:7" x14ac:dyDescent="0.25">
      <c r="A555" t="s">
        <v>886</v>
      </c>
      <c r="B555" t="s">
        <v>1709</v>
      </c>
      <c r="C555" s="4" t="s">
        <v>1710</v>
      </c>
      <c r="D555" s="4">
        <v>177</v>
      </c>
      <c r="E555" s="4" t="str">
        <f t="shared" si="8"/>
        <v>CS177</v>
      </c>
      <c r="F555" t="s">
        <v>4208</v>
      </c>
      <c r="G555" s="6" t="s">
        <v>5773</v>
      </c>
    </row>
    <row r="556" spans="1:7" x14ac:dyDescent="0.25">
      <c r="A556" t="s">
        <v>886</v>
      </c>
      <c r="B556" t="s">
        <v>1709</v>
      </c>
      <c r="C556" s="4" t="s">
        <v>1710</v>
      </c>
      <c r="D556" s="4">
        <v>178</v>
      </c>
      <c r="E556" s="4" t="str">
        <f t="shared" si="8"/>
        <v>CS178</v>
      </c>
      <c r="F556" t="s">
        <v>4209</v>
      </c>
      <c r="G556" s="6" t="s">
        <v>5773</v>
      </c>
    </row>
    <row r="557" spans="1:7" x14ac:dyDescent="0.25">
      <c r="A557" t="s">
        <v>886</v>
      </c>
      <c r="B557" t="s">
        <v>1709</v>
      </c>
      <c r="C557" s="4" t="s">
        <v>1710</v>
      </c>
      <c r="D557" s="4">
        <v>185</v>
      </c>
      <c r="E557" s="4" t="str">
        <f t="shared" si="8"/>
        <v>CS185</v>
      </c>
      <c r="F557" t="s">
        <v>5624</v>
      </c>
      <c r="G557" s="6" t="s">
        <v>5773</v>
      </c>
    </row>
    <row r="558" spans="1:7" x14ac:dyDescent="0.25">
      <c r="A558" t="s">
        <v>886</v>
      </c>
      <c r="B558" t="s">
        <v>1709</v>
      </c>
      <c r="C558" s="4" t="s">
        <v>1710</v>
      </c>
      <c r="D558" s="4">
        <v>198</v>
      </c>
      <c r="E558" s="4" t="str">
        <f t="shared" si="8"/>
        <v>CS198</v>
      </c>
      <c r="F558" t="s">
        <v>2736</v>
      </c>
      <c r="G558" s="6" t="s">
        <v>5773</v>
      </c>
    </row>
    <row r="559" spans="1:7" x14ac:dyDescent="0.25">
      <c r="A559" t="s">
        <v>886</v>
      </c>
      <c r="B559" t="s">
        <v>1709</v>
      </c>
      <c r="C559" s="4" t="s">
        <v>1710</v>
      </c>
      <c r="D559" s="4">
        <v>199</v>
      </c>
      <c r="E559" s="4" t="str">
        <f t="shared" si="8"/>
        <v>CS199</v>
      </c>
      <c r="F559" t="s">
        <v>954</v>
      </c>
      <c r="G559" s="6" t="s">
        <v>5788</v>
      </c>
    </row>
    <row r="560" spans="1:7" x14ac:dyDescent="0.25">
      <c r="A560" t="s">
        <v>886</v>
      </c>
      <c r="B560" t="s">
        <v>1709</v>
      </c>
      <c r="C560" s="4" t="s">
        <v>1710</v>
      </c>
      <c r="D560" s="4">
        <v>212</v>
      </c>
      <c r="E560" s="4" t="str">
        <f t="shared" si="8"/>
        <v>CS212</v>
      </c>
      <c r="F560" t="s">
        <v>4212</v>
      </c>
      <c r="G560" s="6" t="s">
        <v>5773</v>
      </c>
    </row>
    <row r="561" spans="1:7" x14ac:dyDescent="0.25">
      <c r="A561" t="s">
        <v>886</v>
      </c>
      <c r="B561" t="s">
        <v>1709</v>
      </c>
      <c r="C561" s="4" t="s">
        <v>1710</v>
      </c>
      <c r="D561" s="4">
        <v>231</v>
      </c>
      <c r="E561" s="4" t="str">
        <f t="shared" si="8"/>
        <v>CS231</v>
      </c>
      <c r="F561" t="s">
        <v>4213</v>
      </c>
      <c r="G561" s="6" t="s">
        <v>5773</v>
      </c>
    </row>
    <row r="562" spans="1:7" x14ac:dyDescent="0.25">
      <c r="A562" t="s">
        <v>886</v>
      </c>
      <c r="B562" t="s">
        <v>1709</v>
      </c>
      <c r="C562" s="4" t="s">
        <v>1710</v>
      </c>
      <c r="D562" s="4">
        <v>256</v>
      </c>
      <c r="E562" s="4" t="str">
        <f t="shared" si="8"/>
        <v>CS256</v>
      </c>
      <c r="F562" t="s">
        <v>5635</v>
      </c>
      <c r="G562" s="6" t="s">
        <v>5773</v>
      </c>
    </row>
    <row r="563" spans="1:7" x14ac:dyDescent="0.25">
      <c r="A563" t="s">
        <v>886</v>
      </c>
      <c r="B563" t="s">
        <v>1709</v>
      </c>
      <c r="C563" s="4" t="s">
        <v>1710</v>
      </c>
      <c r="D563" s="4">
        <v>270</v>
      </c>
      <c r="E563" s="4" t="str">
        <f t="shared" si="8"/>
        <v>CS270</v>
      </c>
      <c r="F563" t="s">
        <v>1733</v>
      </c>
      <c r="G563" s="6" t="s">
        <v>5773</v>
      </c>
    </row>
    <row r="564" spans="1:7" x14ac:dyDescent="0.25">
      <c r="A564" t="s">
        <v>886</v>
      </c>
      <c r="B564" t="s">
        <v>1709</v>
      </c>
      <c r="C564" s="4" t="s">
        <v>1710</v>
      </c>
      <c r="D564" s="4">
        <v>280</v>
      </c>
      <c r="E564" s="4" t="str">
        <f t="shared" si="8"/>
        <v>CS280</v>
      </c>
      <c r="F564" t="s">
        <v>5638</v>
      </c>
      <c r="G564" s="6" t="s">
        <v>5773</v>
      </c>
    </row>
    <row r="565" spans="1:7" x14ac:dyDescent="0.25">
      <c r="A565" t="s">
        <v>886</v>
      </c>
      <c r="B565" t="s">
        <v>1709</v>
      </c>
      <c r="C565" s="4" t="s">
        <v>1710</v>
      </c>
      <c r="D565" s="4" t="s">
        <v>1711</v>
      </c>
      <c r="E565" s="4" t="str">
        <f t="shared" si="8"/>
        <v>CS110A</v>
      </c>
      <c r="F565" t="s">
        <v>1712</v>
      </c>
      <c r="G565" s="6" t="s">
        <v>5802</v>
      </c>
    </row>
    <row r="566" spans="1:7" x14ac:dyDescent="0.25">
      <c r="A566" t="s">
        <v>886</v>
      </c>
      <c r="B566" t="s">
        <v>1709</v>
      </c>
      <c r="C566" s="4" t="s">
        <v>1710</v>
      </c>
      <c r="D566" s="4" t="s">
        <v>1717</v>
      </c>
      <c r="E566" s="4" t="str">
        <f t="shared" si="8"/>
        <v>CS110B</v>
      </c>
      <c r="F566" t="s">
        <v>1718</v>
      </c>
      <c r="G566" s="6" t="s">
        <v>5773</v>
      </c>
    </row>
    <row r="567" spans="1:7" x14ac:dyDescent="0.25">
      <c r="A567" t="s">
        <v>886</v>
      </c>
      <c r="B567" t="s">
        <v>1709</v>
      </c>
      <c r="C567" s="4" t="s">
        <v>1710</v>
      </c>
      <c r="D567" s="4" t="s">
        <v>1808</v>
      </c>
      <c r="E567" s="4" t="str">
        <f t="shared" si="8"/>
        <v>CS110C</v>
      </c>
      <c r="F567" t="s">
        <v>4196</v>
      </c>
      <c r="G567" s="6" t="s">
        <v>5773</v>
      </c>
    </row>
    <row r="568" spans="1:7" x14ac:dyDescent="0.25">
      <c r="A568" t="s">
        <v>886</v>
      </c>
      <c r="B568" t="s">
        <v>1709</v>
      </c>
      <c r="C568" s="4" t="s">
        <v>1710</v>
      </c>
      <c r="D568" s="4" t="s">
        <v>1720</v>
      </c>
      <c r="E568" s="4" t="str">
        <f t="shared" si="8"/>
        <v>CS111B</v>
      </c>
      <c r="F568" t="s">
        <v>1721</v>
      </c>
      <c r="G568" s="6" t="s">
        <v>5773</v>
      </c>
    </row>
    <row r="569" spans="1:7" x14ac:dyDescent="0.25">
      <c r="A569" t="s">
        <v>886</v>
      </c>
      <c r="B569" t="s">
        <v>1709</v>
      </c>
      <c r="C569" s="4" t="s">
        <v>1710</v>
      </c>
      <c r="D569" s="4" t="s">
        <v>4199</v>
      </c>
      <c r="E569" s="4" t="str">
        <f t="shared" si="8"/>
        <v>CS111C</v>
      </c>
      <c r="F569" t="s">
        <v>4200</v>
      </c>
      <c r="G569" s="6" t="s">
        <v>5773</v>
      </c>
    </row>
    <row r="570" spans="1:7" x14ac:dyDescent="0.25">
      <c r="A570" t="s">
        <v>886</v>
      </c>
      <c r="B570" t="s">
        <v>1709</v>
      </c>
      <c r="C570" s="4" t="s">
        <v>1710</v>
      </c>
      <c r="D570" s="4" t="s">
        <v>1196</v>
      </c>
      <c r="E570" s="4" t="str">
        <f t="shared" si="8"/>
        <v>CS130A</v>
      </c>
      <c r="F570" t="s">
        <v>5621</v>
      </c>
      <c r="G570" s="6" t="s">
        <v>5802</v>
      </c>
    </row>
    <row r="571" spans="1:7" x14ac:dyDescent="0.25">
      <c r="A571" t="s">
        <v>886</v>
      </c>
      <c r="B571" t="s">
        <v>1709</v>
      </c>
      <c r="C571" s="4" t="s">
        <v>1710</v>
      </c>
      <c r="D571" s="4" t="s">
        <v>1724</v>
      </c>
      <c r="E571" s="4" t="str">
        <f t="shared" si="8"/>
        <v>CS131B</v>
      </c>
      <c r="F571" t="s">
        <v>1725</v>
      </c>
      <c r="G571" s="6" t="s">
        <v>5802</v>
      </c>
    </row>
    <row r="572" spans="1:7" x14ac:dyDescent="0.25">
      <c r="A572" t="s">
        <v>886</v>
      </c>
      <c r="B572" t="s">
        <v>1709</v>
      </c>
      <c r="C572" s="4" t="s">
        <v>1710</v>
      </c>
      <c r="D572" s="4" t="s">
        <v>2597</v>
      </c>
      <c r="E572" s="4" t="str">
        <f t="shared" si="8"/>
        <v>CS132A</v>
      </c>
      <c r="F572" t="s">
        <v>4204</v>
      </c>
      <c r="G572" s="6" t="s">
        <v>5802</v>
      </c>
    </row>
    <row r="573" spans="1:7" x14ac:dyDescent="0.25">
      <c r="A573" t="s">
        <v>886</v>
      </c>
      <c r="B573" t="s">
        <v>1709</v>
      </c>
      <c r="C573" s="4" t="s">
        <v>1710</v>
      </c>
      <c r="D573" s="4" t="s">
        <v>1210</v>
      </c>
      <c r="E573" s="4" t="str">
        <f t="shared" si="8"/>
        <v>CS150A</v>
      </c>
      <c r="F573" t="s">
        <v>1729</v>
      </c>
      <c r="G573" s="6" t="s">
        <v>5802</v>
      </c>
    </row>
    <row r="574" spans="1:7" x14ac:dyDescent="0.25">
      <c r="A574" t="s">
        <v>886</v>
      </c>
      <c r="B574" t="s">
        <v>1709</v>
      </c>
      <c r="C574" s="4" t="s">
        <v>1710</v>
      </c>
      <c r="D574" s="4" t="s">
        <v>4205</v>
      </c>
      <c r="E574" s="4" t="str">
        <f t="shared" si="8"/>
        <v>CS155P</v>
      </c>
      <c r="F574" t="s">
        <v>4206</v>
      </c>
      <c r="G574" s="6" t="s">
        <v>5773</v>
      </c>
    </row>
    <row r="575" spans="1:7" x14ac:dyDescent="0.25">
      <c r="A575" t="s">
        <v>886</v>
      </c>
      <c r="B575" t="s">
        <v>1709</v>
      </c>
      <c r="C575" s="4" t="s">
        <v>1710</v>
      </c>
      <c r="D575" s="4" t="s">
        <v>1219</v>
      </c>
      <c r="E575" s="4" t="str">
        <f t="shared" si="8"/>
        <v>CS160A</v>
      </c>
      <c r="F575" t="s">
        <v>1731</v>
      </c>
      <c r="G575" s="6" t="s">
        <v>5773</v>
      </c>
    </row>
    <row r="576" spans="1:7" x14ac:dyDescent="0.25">
      <c r="A576" t="s">
        <v>886</v>
      </c>
      <c r="B576" t="s">
        <v>1709</v>
      </c>
      <c r="C576" s="4" t="s">
        <v>1710</v>
      </c>
      <c r="D576" s="4" t="s">
        <v>1223</v>
      </c>
      <c r="E576" s="4" t="str">
        <f t="shared" si="8"/>
        <v>CS160B</v>
      </c>
      <c r="F576" t="s">
        <v>4207</v>
      </c>
      <c r="G576" s="6" t="s">
        <v>5773</v>
      </c>
    </row>
    <row r="577" spans="1:7" x14ac:dyDescent="0.25">
      <c r="A577" t="s">
        <v>886</v>
      </c>
      <c r="B577" t="s">
        <v>1709</v>
      </c>
      <c r="C577" s="4" t="s">
        <v>1710</v>
      </c>
      <c r="D577" s="4" t="s">
        <v>5625</v>
      </c>
      <c r="E577" s="4" t="str">
        <f t="shared" si="8"/>
        <v>CS197P</v>
      </c>
      <c r="F577" t="s">
        <v>5626</v>
      </c>
      <c r="G577" s="6" t="s">
        <v>5773</v>
      </c>
    </row>
    <row r="578" spans="1:7" x14ac:dyDescent="0.25">
      <c r="A578" t="s">
        <v>886</v>
      </c>
      <c r="B578" t="s">
        <v>1709</v>
      </c>
      <c r="C578" s="4" t="s">
        <v>1710</v>
      </c>
      <c r="D578" s="4" t="s">
        <v>5627</v>
      </c>
      <c r="E578" s="4" t="str">
        <f t="shared" ref="E578:E641" si="9">CONCATENATE(C578,TRIM(D578))</f>
        <v>CS197V</v>
      </c>
      <c r="F578" t="s">
        <v>5628</v>
      </c>
      <c r="G578" s="6" t="s">
        <v>5773</v>
      </c>
    </row>
    <row r="579" spans="1:7" x14ac:dyDescent="0.25">
      <c r="A579" t="s">
        <v>886</v>
      </c>
      <c r="B579" t="s">
        <v>1709</v>
      </c>
      <c r="C579" s="4" t="s">
        <v>1710</v>
      </c>
      <c r="D579" s="4" t="s">
        <v>5629</v>
      </c>
      <c r="E579" s="4" t="str">
        <f t="shared" si="9"/>
        <v>CS211D</v>
      </c>
      <c r="F579" t="s">
        <v>5630</v>
      </c>
      <c r="G579" s="6" t="s">
        <v>5773</v>
      </c>
    </row>
    <row r="580" spans="1:7" x14ac:dyDescent="0.25">
      <c r="A580" t="s">
        <v>886</v>
      </c>
      <c r="B580" t="s">
        <v>1709</v>
      </c>
      <c r="C580" s="4" t="s">
        <v>1710</v>
      </c>
      <c r="D580" s="4" t="s">
        <v>5631</v>
      </c>
      <c r="E580" s="4" t="str">
        <f t="shared" si="9"/>
        <v>CS211E</v>
      </c>
      <c r="F580" t="s">
        <v>5632</v>
      </c>
      <c r="G580" s="6" t="s">
        <v>5773</v>
      </c>
    </row>
    <row r="581" spans="1:7" x14ac:dyDescent="0.25">
      <c r="A581" t="s">
        <v>886</v>
      </c>
      <c r="B581" t="s">
        <v>1709</v>
      </c>
      <c r="C581" s="4" t="s">
        <v>1710</v>
      </c>
      <c r="D581" s="4" t="s">
        <v>4210</v>
      </c>
      <c r="E581" s="4" t="str">
        <f t="shared" si="9"/>
        <v>CS211S</v>
      </c>
      <c r="F581" t="s">
        <v>4211</v>
      </c>
      <c r="G581" s="6" t="s">
        <v>5773</v>
      </c>
    </row>
    <row r="582" spans="1:7" x14ac:dyDescent="0.25">
      <c r="A582" t="s">
        <v>886</v>
      </c>
      <c r="B582" t="s">
        <v>1709</v>
      </c>
      <c r="C582" s="4" t="s">
        <v>1710</v>
      </c>
      <c r="D582" s="4" t="s">
        <v>5633</v>
      </c>
      <c r="E582" s="4" t="str">
        <f t="shared" si="9"/>
        <v>CS230W</v>
      </c>
      <c r="F582" t="s">
        <v>5634</v>
      </c>
      <c r="G582" s="6" t="s">
        <v>5773</v>
      </c>
    </row>
    <row r="583" spans="1:7" x14ac:dyDescent="0.25">
      <c r="A583" t="s">
        <v>886</v>
      </c>
      <c r="B583" t="s">
        <v>1709</v>
      </c>
      <c r="C583" s="4" t="s">
        <v>1710</v>
      </c>
      <c r="D583" s="4" t="s">
        <v>5636</v>
      </c>
      <c r="E583" s="4" t="str">
        <f t="shared" si="9"/>
        <v>CS260A</v>
      </c>
      <c r="F583" t="s">
        <v>5637</v>
      </c>
      <c r="G583" s="6" t="s">
        <v>5773</v>
      </c>
    </row>
    <row r="584" spans="1:7" x14ac:dyDescent="0.25">
      <c r="A584" t="s">
        <v>886</v>
      </c>
      <c r="B584" t="s">
        <v>4444</v>
      </c>
      <c r="C584" s="4" t="s">
        <v>4445</v>
      </c>
      <c r="D584" s="4">
        <v>105</v>
      </c>
      <c r="E584" s="4" t="str">
        <f t="shared" si="9"/>
        <v>COUN105</v>
      </c>
      <c r="F584" t="s">
        <v>4446</v>
      </c>
      <c r="G584" s="6" t="s">
        <v>5794</v>
      </c>
    </row>
    <row r="585" spans="1:7" x14ac:dyDescent="0.25">
      <c r="A585" t="s">
        <v>886</v>
      </c>
      <c r="B585" t="s">
        <v>4444</v>
      </c>
      <c r="C585" s="4" t="s">
        <v>4448</v>
      </c>
      <c r="D585" s="4">
        <v>60</v>
      </c>
      <c r="E585" s="4" t="str">
        <f t="shared" si="9"/>
        <v>CRER60</v>
      </c>
      <c r="F585" t="s">
        <v>4449</v>
      </c>
      <c r="G585" s="6" t="s">
        <v>5801</v>
      </c>
    </row>
    <row r="586" spans="1:7" x14ac:dyDescent="0.25">
      <c r="A586" t="s">
        <v>886</v>
      </c>
      <c r="B586" t="s">
        <v>4444</v>
      </c>
      <c r="C586" s="4" t="s">
        <v>4448</v>
      </c>
      <c r="D586" s="4">
        <v>61</v>
      </c>
      <c r="E586" s="4" t="str">
        <f t="shared" si="9"/>
        <v>CRER61</v>
      </c>
      <c r="F586" t="s">
        <v>4451</v>
      </c>
      <c r="G586" s="6" t="s">
        <v>5801</v>
      </c>
    </row>
    <row r="587" spans="1:7" x14ac:dyDescent="0.25">
      <c r="A587" t="s">
        <v>886</v>
      </c>
      <c r="B587" t="s">
        <v>4444</v>
      </c>
      <c r="C587" s="4" t="s">
        <v>4448</v>
      </c>
      <c r="D587" s="4">
        <v>62</v>
      </c>
      <c r="E587" s="4" t="str">
        <f t="shared" si="9"/>
        <v>CRER62</v>
      </c>
      <c r="F587" t="s">
        <v>4453</v>
      </c>
      <c r="G587" s="6" t="s">
        <v>5801</v>
      </c>
    </row>
    <row r="588" spans="1:7" x14ac:dyDescent="0.25">
      <c r="A588" t="s">
        <v>886</v>
      </c>
      <c r="B588" t="s">
        <v>4455</v>
      </c>
      <c r="C588" s="4" t="s">
        <v>4456</v>
      </c>
      <c r="D588" s="4">
        <v>100</v>
      </c>
      <c r="E588" s="4" t="str">
        <f t="shared" si="9"/>
        <v>AAPS100</v>
      </c>
      <c r="F588" t="s">
        <v>4457</v>
      </c>
      <c r="G588" s="6" t="s">
        <v>5801</v>
      </c>
    </row>
    <row r="589" spans="1:7" x14ac:dyDescent="0.25">
      <c r="A589" t="s">
        <v>886</v>
      </c>
      <c r="B589" t="s">
        <v>4455</v>
      </c>
      <c r="C589" s="4" t="s">
        <v>4456</v>
      </c>
      <c r="D589" s="4">
        <v>103</v>
      </c>
      <c r="E589" s="4" t="str">
        <f t="shared" si="9"/>
        <v>AAPS103</v>
      </c>
      <c r="F589" t="s">
        <v>4459</v>
      </c>
      <c r="G589" s="6" t="s">
        <v>5794</v>
      </c>
    </row>
    <row r="590" spans="1:7" x14ac:dyDescent="0.25">
      <c r="A590" t="s">
        <v>886</v>
      </c>
      <c r="B590" t="s">
        <v>4455</v>
      </c>
      <c r="C590" s="4" t="s">
        <v>4456</v>
      </c>
      <c r="D590" s="4">
        <v>104</v>
      </c>
      <c r="E590" s="4" t="str">
        <f t="shared" si="9"/>
        <v>AAPS104</v>
      </c>
      <c r="F590" t="s">
        <v>4462</v>
      </c>
      <c r="G590" s="6" t="s">
        <v>5794</v>
      </c>
    </row>
    <row r="591" spans="1:7" x14ac:dyDescent="0.25">
      <c r="A591" t="s">
        <v>33</v>
      </c>
      <c r="B591" t="s">
        <v>192</v>
      </c>
      <c r="C591" s="4" t="s">
        <v>193</v>
      </c>
      <c r="D591" s="4">
        <v>9000</v>
      </c>
      <c r="E591" s="4" t="str">
        <f t="shared" si="9"/>
        <v>CABT9000</v>
      </c>
      <c r="F591" t="s">
        <v>194</v>
      </c>
      <c r="G591" s="6" t="s">
        <v>5775</v>
      </c>
    </row>
    <row r="592" spans="1:7" x14ac:dyDescent="0.25">
      <c r="A592" t="s">
        <v>886</v>
      </c>
      <c r="B592" t="s">
        <v>192</v>
      </c>
      <c r="C592" s="4" t="s">
        <v>1035</v>
      </c>
      <c r="D592" s="4">
        <v>21</v>
      </c>
      <c r="E592" s="4" t="str">
        <f t="shared" si="9"/>
        <v>CAHS21</v>
      </c>
      <c r="F592" t="s">
        <v>2251</v>
      </c>
      <c r="G592" s="6" t="s">
        <v>5773</v>
      </c>
    </row>
    <row r="593" spans="1:7" x14ac:dyDescent="0.25">
      <c r="A593" t="s">
        <v>886</v>
      </c>
      <c r="B593" t="s">
        <v>192</v>
      </c>
      <c r="C593" s="4" t="s">
        <v>1035</v>
      </c>
      <c r="D593" s="4">
        <v>32</v>
      </c>
      <c r="E593" s="4" t="str">
        <f t="shared" si="9"/>
        <v>CAHS32</v>
      </c>
      <c r="F593" t="s">
        <v>4710</v>
      </c>
      <c r="G593" s="6" t="s">
        <v>5773</v>
      </c>
    </row>
    <row r="594" spans="1:7" x14ac:dyDescent="0.25">
      <c r="A594" t="s">
        <v>886</v>
      </c>
      <c r="B594" t="s">
        <v>192</v>
      </c>
      <c r="C594" s="4" t="s">
        <v>1035</v>
      </c>
      <c r="D594" s="4">
        <v>33</v>
      </c>
      <c r="E594" s="4" t="str">
        <f t="shared" si="9"/>
        <v>CAHS33</v>
      </c>
      <c r="F594" t="s">
        <v>2260</v>
      </c>
      <c r="G594" s="6" t="s">
        <v>5773</v>
      </c>
    </row>
    <row r="595" spans="1:7" x14ac:dyDescent="0.25">
      <c r="A595" t="s">
        <v>886</v>
      </c>
      <c r="B595" t="s">
        <v>192</v>
      </c>
      <c r="C595" s="4" t="s">
        <v>1035</v>
      </c>
      <c r="D595" s="4">
        <v>34</v>
      </c>
      <c r="E595" s="4" t="str">
        <f t="shared" si="9"/>
        <v>CAHS34</v>
      </c>
      <c r="F595" t="s">
        <v>4712</v>
      </c>
      <c r="G595" s="6" t="s">
        <v>5773</v>
      </c>
    </row>
    <row r="596" spans="1:7" x14ac:dyDescent="0.25">
      <c r="A596" t="s">
        <v>886</v>
      </c>
      <c r="B596" t="s">
        <v>192</v>
      </c>
      <c r="C596" s="4" t="s">
        <v>1035</v>
      </c>
      <c r="D596" s="4">
        <v>42</v>
      </c>
      <c r="E596" s="4" t="str">
        <f t="shared" si="9"/>
        <v>CAHS42</v>
      </c>
      <c r="F596" t="s">
        <v>4714</v>
      </c>
      <c r="G596" s="6" t="s">
        <v>5773</v>
      </c>
    </row>
    <row r="597" spans="1:7" x14ac:dyDescent="0.25">
      <c r="A597" t="s">
        <v>886</v>
      </c>
      <c r="B597" t="s">
        <v>192</v>
      </c>
      <c r="C597" s="4" t="s">
        <v>1035</v>
      </c>
      <c r="D597" s="4">
        <v>42</v>
      </c>
      <c r="E597" s="4" t="str">
        <f t="shared" si="9"/>
        <v>CAHS42</v>
      </c>
      <c r="F597" t="s">
        <v>2270</v>
      </c>
      <c r="G597" s="6" t="s">
        <v>5773</v>
      </c>
    </row>
    <row r="598" spans="1:7" x14ac:dyDescent="0.25">
      <c r="A598" t="s">
        <v>886</v>
      </c>
      <c r="B598" t="s">
        <v>192</v>
      </c>
      <c r="C598" s="4" t="s">
        <v>1035</v>
      </c>
      <c r="D598" s="4">
        <v>100</v>
      </c>
      <c r="E598" s="4" t="str">
        <f t="shared" si="9"/>
        <v>CAHS100</v>
      </c>
      <c r="F598" t="s">
        <v>2278</v>
      </c>
      <c r="G598" s="6" t="s">
        <v>5773</v>
      </c>
    </row>
    <row r="599" spans="1:7" x14ac:dyDescent="0.25">
      <c r="A599" t="s">
        <v>886</v>
      </c>
      <c r="B599" t="s">
        <v>192</v>
      </c>
      <c r="C599" s="4" t="s">
        <v>1035</v>
      </c>
      <c r="D599" s="4">
        <v>208</v>
      </c>
      <c r="E599" s="4" t="str">
        <f t="shared" si="9"/>
        <v>CAHS208</v>
      </c>
      <c r="F599" t="s">
        <v>4723</v>
      </c>
      <c r="G599" s="6" t="s">
        <v>5773</v>
      </c>
    </row>
    <row r="600" spans="1:7" x14ac:dyDescent="0.25">
      <c r="A600" t="s">
        <v>886</v>
      </c>
      <c r="B600" t="s">
        <v>192</v>
      </c>
      <c r="C600" s="4" t="s">
        <v>1035</v>
      </c>
      <c r="D600" s="4">
        <v>222</v>
      </c>
      <c r="E600" s="4" t="str">
        <f t="shared" si="9"/>
        <v>CAHS222</v>
      </c>
      <c r="F600" t="s">
        <v>4726</v>
      </c>
      <c r="G600" s="6" t="s">
        <v>5773</v>
      </c>
    </row>
    <row r="601" spans="1:7" x14ac:dyDescent="0.25">
      <c r="A601" t="s">
        <v>886</v>
      </c>
      <c r="B601" t="s">
        <v>192</v>
      </c>
      <c r="C601" s="4" t="s">
        <v>1035</v>
      </c>
      <c r="D601" s="4">
        <v>245</v>
      </c>
      <c r="E601" s="4" t="str">
        <f t="shared" si="9"/>
        <v>CAHS245</v>
      </c>
      <c r="F601" t="s">
        <v>2282</v>
      </c>
      <c r="G601" s="6" t="s">
        <v>5773</v>
      </c>
    </row>
    <row r="602" spans="1:7" x14ac:dyDescent="0.25">
      <c r="A602" t="s">
        <v>886</v>
      </c>
      <c r="B602" t="s">
        <v>192</v>
      </c>
      <c r="C602" s="4" t="s">
        <v>1035</v>
      </c>
      <c r="D602" s="4">
        <v>246</v>
      </c>
      <c r="E602" s="4" t="str">
        <f t="shared" si="9"/>
        <v>CAHS246</v>
      </c>
      <c r="F602" t="s">
        <v>2284</v>
      </c>
      <c r="G602" s="6" t="s">
        <v>5773</v>
      </c>
    </row>
    <row r="603" spans="1:7" x14ac:dyDescent="0.25">
      <c r="A603" t="s">
        <v>886</v>
      </c>
      <c r="B603" t="s">
        <v>192</v>
      </c>
      <c r="C603" s="4" t="s">
        <v>1035</v>
      </c>
      <c r="D603" s="4" t="s">
        <v>1150</v>
      </c>
      <c r="E603" s="4" t="str">
        <f t="shared" si="9"/>
        <v>CAHS10A</v>
      </c>
      <c r="F603" t="s">
        <v>2225</v>
      </c>
      <c r="G603" s="6" t="s">
        <v>5773</v>
      </c>
    </row>
    <row r="604" spans="1:7" x14ac:dyDescent="0.25">
      <c r="A604" t="s">
        <v>886</v>
      </c>
      <c r="B604" t="s">
        <v>192</v>
      </c>
      <c r="C604" s="4" t="s">
        <v>1035</v>
      </c>
      <c r="D604" s="4" t="s">
        <v>1273</v>
      </c>
      <c r="E604" s="4" t="str">
        <f t="shared" si="9"/>
        <v>CAHS10B</v>
      </c>
      <c r="F604" t="s">
        <v>2225</v>
      </c>
      <c r="G604" s="6" t="s">
        <v>5773</v>
      </c>
    </row>
    <row r="605" spans="1:7" x14ac:dyDescent="0.25">
      <c r="A605" t="s">
        <v>886</v>
      </c>
      <c r="B605" t="s">
        <v>192</v>
      </c>
      <c r="C605" s="4" t="s">
        <v>1035</v>
      </c>
      <c r="D605" s="4" t="s">
        <v>2234</v>
      </c>
      <c r="E605" s="4" t="str">
        <f t="shared" si="9"/>
        <v>CAHS10N</v>
      </c>
      <c r="F605" t="s">
        <v>2235</v>
      </c>
      <c r="G605" s="6" t="s">
        <v>5773</v>
      </c>
    </row>
    <row r="606" spans="1:7" x14ac:dyDescent="0.25">
      <c r="A606" t="s">
        <v>886</v>
      </c>
      <c r="B606" t="s">
        <v>192</v>
      </c>
      <c r="C606" s="4" t="s">
        <v>1035</v>
      </c>
      <c r="D606" s="4" t="s">
        <v>2237</v>
      </c>
      <c r="E606" s="4" t="str">
        <f t="shared" si="9"/>
        <v>CAHS10NL</v>
      </c>
      <c r="F606" t="s">
        <v>2238</v>
      </c>
      <c r="G606" s="6" t="s">
        <v>5773</v>
      </c>
    </row>
    <row r="607" spans="1:7" x14ac:dyDescent="0.25">
      <c r="A607" t="s">
        <v>886</v>
      </c>
      <c r="B607" t="s">
        <v>192</v>
      </c>
      <c r="C607" s="4" t="s">
        <v>1035</v>
      </c>
      <c r="D607" s="4" t="s">
        <v>2240</v>
      </c>
      <c r="E607" s="4" t="str">
        <f t="shared" si="9"/>
        <v>CAHS20A</v>
      </c>
      <c r="F607" t="s">
        <v>2241</v>
      </c>
      <c r="G607" s="6" t="s">
        <v>5773</v>
      </c>
    </row>
    <row r="608" spans="1:7" x14ac:dyDescent="0.25">
      <c r="A608" t="s">
        <v>886</v>
      </c>
      <c r="B608" t="s">
        <v>192</v>
      </c>
      <c r="C608" s="4" t="s">
        <v>1035</v>
      </c>
      <c r="D608" s="4" t="s">
        <v>1249</v>
      </c>
      <c r="E608" s="4" t="str">
        <f t="shared" si="9"/>
        <v>CAHS20B</v>
      </c>
      <c r="F608" t="s">
        <v>2245</v>
      </c>
      <c r="G608" s="6" t="s">
        <v>5773</v>
      </c>
    </row>
    <row r="609" spans="1:7" x14ac:dyDescent="0.25">
      <c r="A609" t="s">
        <v>886</v>
      </c>
      <c r="B609" t="s">
        <v>192</v>
      </c>
      <c r="C609" s="4" t="s">
        <v>1035</v>
      </c>
      <c r="D609" s="4" t="s">
        <v>2246</v>
      </c>
      <c r="E609" s="4" t="str">
        <f t="shared" si="9"/>
        <v>CAHS20C</v>
      </c>
      <c r="F609" t="s">
        <v>2247</v>
      </c>
      <c r="G609" s="6" t="s">
        <v>5773</v>
      </c>
    </row>
    <row r="610" spans="1:7" x14ac:dyDescent="0.25">
      <c r="A610" t="s">
        <v>886</v>
      </c>
      <c r="B610" t="s">
        <v>192</v>
      </c>
      <c r="C610" s="4" t="s">
        <v>1035</v>
      </c>
      <c r="D610" s="4" t="s">
        <v>2252</v>
      </c>
      <c r="E610" s="4" t="str">
        <f t="shared" si="9"/>
        <v>CAHS30A</v>
      </c>
      <c r="F610" t="s">
        <v>2253</v>
      </c>
      <c r="G610" s="6" t="s">
        <v>5773</v>
      </c>
    </row>
    <row r="611" spans="1:7" x14ac:dyDescent="0.25">
      <c r="A611" t="s">
        <v>886</v>
      </c>
      <c r="B611" t="s">
        <v>192</v>
      </c>
      <c r="C611" s="4" t="s">
        <v>1035</v>
      </c>
      <c r="D611" s="4" t="s">
        <v>2256</v>
      </c>
      <c r="E611" s="4" t="str">
        <f t="shared" si="9"/>
        <v>CAHS30B</v>
      </c>
      <c r="F611" t="s">
        <v>2253</v>
      </c>
      <c r="G611" s="6" t="s">
        <v>5773</v>
      </c>
    </row>
    <row r="612" spans="1:7" x14ac:dyDescent="0.25">
      <c r="A612" t="s">
        <v>886</v>
      </c>
      <c r="B612" t="s">
        <v>192</v>
      </c>
      <c r="C612" s="4" t="s">
        <v>1035</v>
      </c>
      <c r="D612" s="4" t="s">
        <v>2266</v>
      </c>
      <c r="E612" s="4" t="str">
        <f t="shared" si="9"/>
        <v>CAHS40W</v>
      </c>
      <c r="F612" t="s">
        <v>893</v>
      </c>
      <c r="G612" s="6" t="s">
        <v>5773</v>
      </c>
    </row>
    <row r="613" spans="1:7" x14ac:dyDescent="0.25">
      <c r="A613" t="s">
        <v>886</v>
      </c>
      <c r="B613" t="s">
        <v>192</v>
      </c>
      <c r="C613" s="4" t="s">
        <v>1035</v>
      </c>
      <c r="D613" s="4" t="s">
        <v>1036</v>
      </c>
      <c r="E613" s="4" t="str">
        <f t="shared" si="9"/>
        <v>CAHS53A</v>
      </c>
      <c r="F613" t="s">
        <v>1037</v>
      </c>
      <c r="G613" s="6" t="s">
        <v>5773</v>
      </c>
    </row>
    <row r="614" spans="1:7" x14ac:dyDescent="0.25">
      <c r="A614" t="s">
        <v>886</v>
      </c>
      <c r="B614" t="s">
        <v>192</v>
      </c>
      <c r="C614" s="4" t="s">
        <v>1035</v>
      </c>
      <c r="D614" s="4" t="s">
        <v>2272</v>
      </c>
      <c r="E614" s="4" t="str">
        <f t="shared" si="9"/>
        <v>CAHS60B</v>
      </c>
      <c r="F614" t="s">
        <v>2273</v>
      </c>
      <c r="G614" s="6" t="s">
        <v>5773</v>
      </c>
    </row>
    <row r="615" spans="1:7" x14ac:dyDescent="0.25">
      <c r="A615" t="s">
        <v>886</v>
      </c>
      <c r="B615" t="s">
        <v>192</v>
      </c>
      <c r="C615" s="4" t="s">
        <v>1035</v>
      </c>
      <c r="D615" s="4" t="s">
        <v>4715</v>
      </c>
      <c r="E615" s="4" t="str">
        <f t="shared" si="9"/>
        <v>CAHS60D</v>
      </c>
      <c r="F615" t="s">
        <v>4716</v>
      </c>
      <c r="G615" s="6" t="s">
        <v>5773</v>
      </c>
    </row>
    <row r="616" spans="1:7" x14ac:dyDescent="0.25">
      <c r="A616" t="s">
        <v>886</v>
      </c>
      <c r="B616" t="s">
        <v>192</v>
      </c>
      <c r="C616" s="4" t="s">
        <v>1035</v>
      </c>
      <c r="D616" s="4" t="s">
        <v>4718</v>
      </c>
      <c r="E616" s="4" t="str">
        <f t="shared" si="9"/>
        <v>CAHS60G</v>
      </c>
      <c r="F616" t="s">
        <v>4719</v>
      </c>
      <c r="G616" s="6" t="s">
        <v>5773</v>
      </c>
    </row>
    <row r="617" spans="1:7" x14ac:dyDescent="0.25">
      <c r="A617" t="s">
        <v>886</v>
      </c>
      <c r="B617" t="s">
        <v>192</v>
      </c>
      <c r="C617" s="4" t="s">
        <v>1035</v>
      </c>
      <c r="D617" s="4" t="s">
        <v>1039</v>
      </c>
      <c r="E617" s="4" t="str">
        <f t="shared" si="9"/>
        <v>CAHS60M</v>
      </c>
      <c r="F617" t="s">
        <v>1040</v>
      </c>
      <c r="G617" s="6" t="s">
        <v>5773</v>
      </c>
    </row>
    <row r="618" spans="1:7" x14ac:dyDescent="0.25">
      <c r="A618" t="s">
        <v>886</v>
      </c>
      <c r="B618" t="s">
        <v>192</v>
      </c>
      <c r="C618" s="4" t="s">
        <v>1035</v>
      </c>
      <c r="D618" s="4" t="s">
        <v>4720</v>
      </c>
      <c r="E618" s="4" t="str">
        <f t="shared" si="9"/>
        <v>CAHS60N</v>
      </c>
      <c r="F618" t="s">
        <v>4721</v>
      </c>
      <c r="G618" s="6" t="s">
        <v>5773</v>
      </c>
    </row>
    <row r="619" spans="1:7" x14ac:dyDescent="0.25">
      <c r="A619" t="s">
        <v>886</v>
      </c>
      <c r="B619" t="s">
        <v>192</v>
      </c>
      <c r="C619" s="4" t="s">
        <v>1035</v>
      </c>
      <c r="D619" s="4" t="s">
        <v>1042</v>
      </c>
      <c r="E619" s="4" t="str">
        <f t="shared" si="9"/>
        <v>CAHS60O</v>
      </c>
      <c r="F619" t="s">
        <v>1043</v>
      </c>
      <c r="G619" s="6" t="s">
        <v>5773</v>
      </c>
    </row>
    <row r="620" spans="1:7" x14ac:dyDescent="0.25">
      <c r="A620" t="s">
        <v>886</v>
      </c>
      <c r="B620" t="s">
        <v>192</v>
      </c>
      <c r="C620" s="4" t="s">
        <v>1035</v>
      </c>
      <c r="D620" s="4" t="s">
        <v>2275</v>
      </c>
      <c r="E620" s="4" t="str">
        <f t="shared" si="9"/>
        <v>CAHS60P</v>
      </c>
      <c r="F620" t="s">
        <v>2276</v>
      </c>
      <c r="G620" s="6" t="s">
        <v>5773</v>
      </c>
    </row>
    <row r="621" spans="1:7" x14ac:dyDescent="0.25">
      <c r="A621" t="s">
        <v>33</v>
      </c>
      <c r="B621" t="s">
        <v>192</v>
      </c>
      <c r="C621" s="4" t="s">
        <v>197</v>
      </c>
      <c r="D621" s="4">
        <v>9650</v>
      </c>
      <c r="E621" s="4" t="str">
        <f t="shared" si="9"/>
        <v>CSST9650</v>
      </c>
      <c r="F621" t="s">
        <v>198</v>
      </c>
      <c r="G621" s="6" t="s">
        <v>5775</v>
      </c>
    </row>
    <row r="622" spans="1:7" x14ac:dyDescent="0.25">
      <c r="A622" t="s">
        <v>33</v>
      </c>
      <c r="B622" t="s">
        <v>192</v>
      </c>
      <c r="C622" s="4" t="s">
        <v>197</v>
      </c>
      <c r="D622" s="4">
        <v>9651</v>
      </c>
      <c r="E622" s="4" t="str">
        <f t="shared" si="9"/>
        <v>CSST9651</v>
      </c>
      <c r="F622" t="s">
        <v>201</v>
      </c>
      <c r="G622" s="6" t="s">
        <v>5775</v>
      </c>
    </row>
    <row r="623" spans="1:7" x14ac:dyDescent="0.25">
      <c r="A623" t="s">
        <v>33</v>
      </c>
      <c r="B623" t="s">
        <v>192</v>
      </c>
      <c r="C623" s="4" t="s">
        <v>197</v>
      </c>
      <c r="D623" s="4">
        <v>9660</v>
      </c>
      <c r="E623" s="4" t="str">
        <f t="shared" si="9"/>
        <v>CSST9660</v>
      </c>
      <c r="F623" t="s">
        <v>207</v>
      </c>
      <c r="G623" s="6" t="s">
        <v>5775</v>
      </c>
    </row>
    <row r="624" spans="1:7" x14ac:dyDescent="0.25">
      <c r="A624" t="s">
        <v>33</v>
      </c>
      <c r="B624" t="s">
        <v>192</v>
      </c>
      <c r="C624" s="4" t="s">
        <v>197</v>
      </c>
      <c r="D624" s="4">
        <v>9661</v>
      </c>
      <c r="E624" s="4" t="str">
        <f t="shared" si="9"/>
        <v>CSST9661</v>
      </c>
      <c r="F624" t="s">
        <v>212</v>
      </c>
      <c r="G624" s="6" t="s">
        <v>5775</v>
      </c>
    </row>
    <row r="625" spans="1:7" x14ac:dyDescent="0.25">
      <c r="A625" t="s">
        <v>886</v>
      </c>
      <c r="B625" t="s">
        <v>3124</v>
      </c>
      <c r="C625" s="4" t="s">
        <v>3125</v>
      </c>
      <c r="D625" s="4">
        <v>51</v>
      </c>
      <c r="E625" s="4" t="str">
        <f t="shared" si="9"/>
        <v>DENT51</v>
      </c>
      <c r="F625" t="s">
        <v>3126</v>
      </c>
      <c r="G625" s="6" t="s">
        <v>5800</v>
      </c>
    </row>
    <row r="626" spans="1:7" x14ac:dyDescent="0.25">
      <c r="A626" t="s">
        <v>886</v>
      </c>
      <c r="B626" t="s">
        <v>3124</v>
      </c>
      <c r="C626" s="4" t="s">
        <v>3125</v>
      </c>
      <c r="D626" s="4">
        <v>52</v>
      </c>
      <c r="E626" s="4" t="str">
        <f t="shared" si="9"/>
        <v>DENT52</v>
      </c>
      <c r="F626" t="s">
        <v>3132</v>
      </c>
      <c r="G626" s="6" t="s">
        <v>5800</v>
      </c>
    </row>
    <row r="627" spans="1:7" x14ac:dyDescent="0.25">
      <c r="A627" t="s">
        <v>886</v>
      </c>
      <c r="B627" t="s">
        <v>3124</v>
      </c>
      <c r="C627" s="4" t="s">
        <v>3125</v>
      </c>
      <c r="D627" s="4">
        <v>53</v>
      </c>
      <c r="E627" s="4" t="str">
        <f t="shared" si="9"/>
        <v>DENT53</v>
      </c>
      <c r="F627" t="s">
        <v>3133</v>
      </c>
      <c r="G627" s="6" t="s">
        <v>5800</v>
      </c>
    </row>
    <row r="628" spans="1:7" x14ac:dyDescent="0.25">
      <c r="A628" t="s">
        <v>886</v>
      </c>
      <c r="B628" t="s">
        <v>3124</v>
      </c>
      <c r="C628" s="4" t="s">
        <v>3125</v>
      </c>
      <c r="D628" s="4">
        <v>54</v>
      </c>
      <c r="E628" s="4" t="str">
        <f t="shared" si="9"/>
        <v>DENT54</v>
      </c>
      <c r="F628" t="s">
        <v>5068</v>
      </c>
      <c r="G628" s="6" t="s">
        <v>5800</v>
      </c>
    </row>
    <row r="629" spans="1:7" x14ac:dyDescent="0.25">
      <c r="A629" t="s">
        <v>886</v>
      </c>
      <c r="B629" t="s">
        <v>3124</v>
      </c>
      <c r="C629" s="4" t="s">
        <v>3125</v>
      </c>
      <c r="D629" s="4">
        <v>57</v>
      </c>
      <c r="E629" s="4" t="str">
        <f t="shared" si="9"/>
        <v>DENT57</v>
      </c>
      <c r="F629" t="s">
        <v>5070</v>
      </c>
      <c r="G629" s="6" t="s">
        <v>5800</v>
      </c>
    </row>
    <row r="630" spans="1:7" x14ac:dyDescent="0.25">
      <c r="A630" t="s">
        <v>886</v>
      </c>
      <c r="B630" t="s">
        <v>3124</v>
      </c>
      <c r="C630" s="4" t="s">
        <v>3125</v>
      </c>
      <c r="D630" s="4">
        <v>62</v>
      </c>
      <c r="E630" s="4" t="str">
        <f t="shared" si="9"/>
        <v>DENT62</v>
      </c>
      <c r="F630" t="s">
        <v>3139</v>
      </c>
      <c r="G630" s="6" t="s">
        <v>5800</v>
      </c>
    </row>
    <row r="631" spans="1:7" x14ac:dyDescent="0.25">
      <c r="A631" t="s">
        <v>886</v>
      </c>
      <c r="B631" t="s">
        <v>3124</v>
      </c>
      <c r="C631" s="4" t="s">
        <v>3125</v>
      </c>
      <c r="D631" s="4">
        <v>67</v>
      </c>
      <c r="E631" s="4" t="str">
        <f t="shared" si="9"/>
        <v>DENT67</v>
      </c>
      <c r="F631" t="s">
        <v>5071</v>
      </c>
      <c r="G631" s="6" t="s">
        <v>5800</v>
      </c>
    </row>
    <row r="632" spans="1:7" x14ac:dyDescent="0.25">
      <c r="A632" t="s">
        <v>886</v>
      </c>
      <c r="B632" t="s">
        <v>3124</v>
      </c>
      <c r="C632" s="4" t="s">
        <v>3125</v>
      </c>
      <c r="D632" s="4">
        <v>70</v>
      </c>
      <c r="E632" s="4" t="str">
        <f t="shared" si="9"/>
        <v>DENT70</v>
      </c>
      <c r="F632" t="s">
        <v>5073</v>
      </c>
      <c r="G632" s="6" t="s">
        <v>5800</v>
      </c>
    </row>
    <row r="633" spans="1:7" x14ac:dyDescent="0.25">
      <c r="A633" t="s">
        <v>886</v>
      </c>
      <c r="B633" t="s">
        <v>3124</v>
      </c>
      <c r="C633" s="4" t="s">
        <v>3125</v>
      </c>
      <c r="D633" s="4" t="s">
        <v>3136</v>
      </c>
      <c r="E633" s="4" t="str">
        <f t="shared" si="9"/>
        <v>DENT55A</v>
      </c>
      <c r="F633" t="s">
        <v>3137</v>
      </c>
      <c r="G633" s="6" t="s">
        <v>5800</v>
      </c>
    </row>
    <row r="634" spans="1:7" x14ac:dyDescent="0.25">
      <c r="A634" t="s">
        <v>886</v>
      </c>
      <c r="B634" t="s">
        <v>3124</v>
      </c>
      <c r="C634" s="4" t="s">
        <v>3125</v>
      </c>
      <c r="D634" s="4" t="s">
        <v>4584</v>
      </c>
      <c r="E634" s="4" t="str">
        <f t="shared" si="9"/>
        <v>DENT55B</v>
      </c>
      <c r="F634" t="s">
        <v>3137</v>
      </c>
      <c r="G634" s="6" t="s">
        <v>5800</v>
      </c>
    </row>
    <row r="635" spans="1:7" x14ac:dyDescent="0.25">
      <c r="A635" t="s">
        <v>886</v>
      </c>
      <c r="B635" t="s">
        <v>3124</v>
      </c>
      <c r="C635" s="4" t="s">
        <v>3125</v>
      </c>
      <c r="D635" s="4" t="s">
        <v>1711</v>
      </c>
      <c r="E635" s="4" t="str">
        <f t="shared" si="9"/>
        <v>DENT110A</v>
      </c>
      <c r="F635" t="s">
        <v>5078</v>
      </c>
      <c r="G635" s="6" t="s">
        <v>5800</v>
      </c>
    </row>
    <row r="636" spans="1:7" x14ac:dyDescent="0.25">
      <c r="A636" t="s">
        <v>886</v>
      </c>
      <c r="B636" t="s">
        <v>1393</v>
      </c>
      <c r="C636" s="4" t="s">
        <v>1394</v>
      </c>
      <c r="D636" s="4">
        <v>49</v>
      </c>
      <c r="E636" s="4" t="str">
        <f t="shared" si="9"/>
        <v>DMI49</v>
      </c>
      <c r="F636" t="s">
        <v>3141</v>
      </c>
      <c r="G636" s="6" t="s">
        <v>5800</v>
      </c>
    </row>
    <row r="637" spans="1:7" x14ac:dyDescent="0.25">
      <c r="A637" t="s">
        <v>886</v>
      </c>
      <c r="B637" t="s">
        <v>1393</v>
      </c>
      <c r="C637" s="4" t="s">
        <v>1394</v>
      </c>
      <c r="D637" s="4">
        <v>52</v>
      </c>
      <c r="E637" s="4" t="str">
        <f t="shared" si="9"/>
        <v>DMI52</v>
      </c>
      <c r="F637" t="s">
        <v>5087</v>
      </c>
      <c r="G637" s="6" t="s">
        <v>5800</v>
      </c>
    </row>
    <row r="638" spans="1:7" x14ac:dyDescent="0.25">
      <c r="A638" t="s">
        <v>886</v>
      </c>
      <c r="B638" t="s">
        <v>1393</v>
      </c>
      <c r="C638" s="4" t="s">
        <v>1394</v>
      </c>
      <c r="D638" s="4">
        <v>52</v>
      </c>
      <c r="E638" s="4" t="str">
        <f t="shared" si="9"/>
        <v>DMI52</v>
      </c>
      <c r="F638" t="s">
        <v>3153</v>
      </c>
      <c r="G638" s="6" t="s">
        <v>5800</v>
      </c>
    </row>
    <row r="639" spans="1:7" x14ac:dyDescent="0.25">
      <c r="A639" t="s">
        <v>886</v>
      </c>
      <c r="B639" t="s">
        <v>1393</v>
      </c>
      <c r="C639" s="4" t="s">
        <v>1394</v>
      </c>
      <c r="D639" s="4">
        <v>54</v>
      </c>
      <c r="E639" s="4" t="str">
        <f t="shared" si="9"/>
        <v>DMI54</v>
      </c>
      <c r="F639" t="s">
        <v>3154</v>
      </c>
      <c r="G639" s="6" t="s">
        <v>5800</v>
      </c>
    </row>
    <row r="640" spans="1:7" x14ac:dyDescent="0.25">
      <c r="A640" t="s">
        <v>886</v>
      </c>
      <c r="B640" t="s">
        <v>1393</v>
      </c>
      <c r="C640" s="4" t="s">
        <v>1394</v>
      </c>
      <c r="D640" s="4">
        <v>55</v>
      </c>
      <c r="E640" s="4" t="str">
        <f t="shared" si="9"/>
        <v>DMI55</v>
      </c>
      <c r="F640" t="s">
        <v>3156</v>
      </c>
      <c r="G640" s="6" t="s">
        <v>5800</v>
      </c>
    </row>
    <row r="641" spans="1:7" x14ac:dyDescent="0.25">
      <c r="A641" t="s">
        <v>886</v>
      </c>
      <c r="B641" t="s">
        <v>1393</v>
      </c>
      <c r="C641" s="4" t="s">
        <v>1394</v>
      </c>
      <c r="D641" s="4">
        <v>56</v>
      </c>
      <c r="E641" s="4" t="str">
        <f t="shared" si="9"/>
        <v>DMI56</v>
      </c>
      <c r="F641" t="s">
        <v>3157</v>
      </c>
      <c r="G641" s="6" t="s">
        <v>5800</v>
      </c>
    </row>
    <row r="642" spans="1:7" x14ac:dyDescent="0.25">
      <c r="A642" t="s">
        <v>886</v>
      </c>
      <c r="B642" t="s">
        <v>1393</v>
      </c>
      <c r="C642" s="4" t="s">
        <v>1394</v>
      </c>
      <c r="D642" s="4">
        <v>57</v>
      </c>
      <c r="E642" s="4" t="str">
        <f t="shared" ref="E642:E705" si="10">CONCATENATE(C642,TRIM(D642))</f>
        <v>DMI57</v>
      </c>
      <c r="F642" t="s">
        <v>3159</v>
      </c>
      <c r="G642" s="6" t="s">
        <v>5800</v>
      </c>
    </row>
    <row r="643" spans="1:7" x14ac:dyDescent="0.25">
      <c r="A643" t="s">
        <v>886</v>
      </c>
      <c r="B643" t="s">
        <v>1393</v>
      </c>
      <c r="C643" s="4" t="s">
        <v>1394</v>
      </c>
      <c r="D643" s="4">
        <v>62</v>
      </c>
      <c r="E643" s="4" t="str">
        <f t="shared" si="10"/>
        <v>DMI62</v>
      </c>
      <c r="F643" t="s">
        <v>1395</v>
      </c>
      <c r="G643" s="6" t="s">
        <v>5800</v>
      </c>
    </row>
    <row r="644" spans="1:7" x14ac:dyDescent="0.25">
      <c r="A644" t="s">
        <v>886</v>
      </c>
      <c r="B644" t="s">
        <v>1393</v>
      </c>
      <c r="C644" s="4" t="s">
        <v>1394</v>
      </c>
      <c r="D644" s="4">
        <v>63</v>
      </c>
      <c r="E644" s="4" t="str">
        <f t="shared" si="10"/>
        <v>DMI63</v>
      </c>
      <c r="F644" t="s">
        <v>3160</v>
      </c>
      <c r="G644" s="6" t="s">
        <v>5800</v>
      </c>
    </row>
    <row r="645" spans="1:7" x14ac:dyDescent="0.25">
      <c r="A645" t="s">
        <v>886</v>
      </c>
      <c r="B645" t="s">
        <v>1393</v>
      </c>
      <c r="C645" s="4" t="s">
        <v>1394</v>
      </c>
      <c r="D645" s="4">
        <v>64</v>
      </c>
      <c r="E645" s="4" t="str">
        <f t="shared" si="10"/>
        <v>DMI64</v>
      </c>
      <c r="F645" t="s">
        <v>1400</v>
      </c>
      <c r="G645" s="6" t="s">
        <v>5800</v>
      </c>
    </row>
    <row r="646" spans="1:7" x14ac:dyDescent="0.25">
      <c r="A646" t="s">
        <v>886</v>
      </c>
      <c r="B646" t="s">
        <v>1393</v>
      </c>
      <c r="C646" s="4" t="s">
        <v>1394</v>
      </c>
      <c r="D646" s="4">
        <v>65</v>
      </c>
      <c r="E646" s="4" t="str">
        <f t="shared" si="10"/>
        <v>DMI65</v>
      </c>
      <c r="F646" t="s">
        <v>3166</v>
      </c>
      <c r="G646" s="6" t="s">
        <v>5800</v>
      </c>
    </row>
    <row r="647" spans="1:7" x14ac:dyDescent="0.25">
      <c r="A647" t="s">
        <v>886</v>
      </c>
      <c r="B647" t="s">
        <v>1393</v>
      </c>
      <c r="C647" s="4" t="s">
        <v>1394</v>
      </c>
      <c r="D647" s="4">
        <v>66</v>
      </c>
      <c r="E647" s="4" t="str">
        <f t="shared" si="10"/>
        <v>DMI66</v>
      </c>
      <c r="F647" t="s">
        <v>3168</v>
      </c>
      <c r="G647" s="6" t="s">
        <v>5800</v>
      </c>
    </row>
    <row r="648" spans="1:7" x14ac:dyDescent="0.25">
      <c r="A648" t="s">
        <v>886</v>
      </c>
      <c r="B648" t="s">
        <v>1393</v>
      </c>
      <c r="C648" s="4" t="s">
        <v>1394</v>
      </c>
      <c r="D648" s="4">
        <v>68</v>
      </c>
      <c r="E648" s="4" t="str">
        <f t="shared" si="10"/>
        <v>DMI68</v>
      </c>
      <c r="F648" t="s">
        <v>3170</v>
      </c>
      <c r="G648" s="6" t="s">
        <v>5800</v>
      </c>
    </row>
    <row r="649" spans="1:7" x14ac:dyDescent="0.25">
      <c r="A649" t="s">
        <v>886</v>
      </c>
      <c r="B649" t="s">
        <v>1393</v>
      </c>
      <c r="C649" s="4" t="s">
        <v>1394</v>
      </c>
      <c r="D649" s="4">
        <v>69</v>
      </c>
      <c r="E649" s="4" t="str">
        <f t="shared" si="10"/>
        <v>DMI69</v>
      </c>
      <c r="F649" t="s">
        <v>1401</v>
      </c>
      <c r="G649" s="6" t="s">
        <v>5800</v>
      </c>
    </row>
    <row r="650" spans="1:7" x14ac:dyDescent="0.25">
      <c r="A650" t="s">
        <v>886</v>
      </c>
      <c r="B650" t="s">
        <v>1393</v>
      </c>
      <c r="C650" s="4" t="s">
        <v>1394</v>
      </c>
      <c r="D650" s="4">
        <v>70</v>
      </c>
      <c r="E650" s="4" t="str">
        <f t="shared" si="10"/>
        <v>DMI70</v>
      </c>
      <c r="F650" t="s">
        <v>3172</v>
      </c>
      <c r="G650" s="6" t="s">
        <v>5800</v>
      </c>
    </row>
    <row r="651" spans="1:7" x14ac:dyDescent="0.25">
      <c r="A651" t="s">
        <v>886</v>
      </c>
      <c r="B651" t="s">
        <v>1393</v>
      </c>
      <c r="C651" s="4" t="s">
        <v>1394</v>
      </c>
      <c r="D651" s="4">
        <v>100</v>
      </c>
      <c r="E651" s="4" t="str">
        <f t="shared" si="10"/>
        <v>DMI100</v>
      </c>
      <c r="F651" t="s">
        <v>3177</v>
      </c>
      <c r="G651" s="6" t="s">
        <v>5800</v>
      </c>
    </row>
    <row r="652" spans="1:7" x14ac:dyDescent="0.25">
      <c r="A652" t="s">
        <v>886</v>
      </c>
      <c r="B652" t="s">
        <v>1393</v>
      </c>
      <c r="C652" s="4" t="s">
        <v>1394</v>
      </c>
      <c r="D652" s="4" t="s">
        <v>1435</v>
      </c>
      <c r="E652" s="4" t="str">
        <f t="shared" si="10"/>
        <v>DMI50A</v>
      </c>
      <c r="F652" t="s">
        <v>5079</v>
      </c>
      <c r="G652" s="6" t="s">
        <v>5800</v>
      </c>
    </row>
    <row r="653" spans="1:7" x14ac:dyDescent="0.25">
      <c r="A653" t="s">
        <v>886</v>
      </c>
      <c r="B653" t="s">
        <v>1393</v>
      </c>
      <c r="C653" s="4" t="s">
        <v>1394</v>
      </c>
      <c r="D653" s="4" t="s">
        <v>1435</v>
      </c>
      <c r="E653" s="4" t="str">
        <f t="shared" si="10"/>
        <v>DMI50A</v>
      </c>
      <c r="F653" t="s">
        <v>3143</v>
      </c>
      <c r="G653" s="6" t="s">
        <v>5800</v>
      </c>
    </row>
    <row r="654" spans="1:7" x14ac:dyDescent="0.25">
      <c r="A654" t="s">
        <v>886</v>
      </c>
      <c r="B654" t="s">
        <v>1393</v>
      </c>
      <c r="C654" s="4" t="s">
        <v>1394</v>
      </c>
      <c r="D654" s="4" t="s">
        <v>1288</v>
      </c>
      <c r="E654" s="4" t="str">
        <f t="shared" si="10"/>
        <v>DMI50B</v>
      </c>
      <c r="F654" t="s">
        <v>5083</v>
      </c>
      <c r="G654" s="6" t="s">
        <v>5800</v>
      </c>
    </row>
    <row r="655" spans="1:7" x14ac:dyDescent="0.25">
      <c r="A655" t="s">
        <v>886</v>
      </c>
      <c r="B655" t="s">
        <v>1393</v>
      </c>
      <c r="C655" s="4" t="s">
        <v>1394</v>
      </c>
      <c r="D655" s="4" t="s">
        <v>1288</v>
      </c>
      <c r="E655" s="4" t="str">
        <f t="shared" si="10"/>
        <v>DMI50B</v>
      </c>
      <c r="F655" t="s">
        <v>3146</v>
      </c>
      <c r="G655" s="6" t="s">
        <v>5800</v>
      </c>
    </row>
    <row r="656" spans="1:7" x14ac:dyDescent="0.25">
      <c r="A656" t="s">
        <v>886</v>
      </c>
      <c r="B656" t="s">
        <v>1393</v>
      </c>
      <c r="C656" s="4" t="s">
        <v>1394</v>
      </c>
      <c r="D656" s="4" t="s">
        <v>3148</v>
      </c>
      <c r="E656" s="4" t="str">
        <f t="shared" si="10"/>
        <v>DMI51A</v>
      </c>
      <c r="F656" t="s">
        <v>3149</v>
      </c>
      <c r="G656" s="6" t="s">
        <v>5800</v>
      </c>
    </row>
    <row r="657" spans="1:7" x14ac:dyDescent="0.25">
      <c r="A657" t="s">
        <v>886</v>
      </c>
      <c r="B657" t="s">
        <v>1393</v>
      </c>
      <c r="C657" s="4" t="s">
        <v>1394</v>
      </c>
      <c r="D657" s="4" t="s">
        <v>3150</v>
      </c>
      <c r="E657" s="4" t="str">
        <f t="shared" si="10"/>
        <v>DMI51B</v>
      </c>
      <c r="F657" t="s">
        <v>3151</v>
      </c>
      <c r="G657" s="6" t="s">
        <v>5800</v>
      </c>
    </row>
    <row r="658" spans="1:7" x14ac:dyDescent="0.25">
      <c r="A658" t="s">
        <v>33</v>
      </c>
      <c r="B658" t="s">
        <v>812</v>
      </c>
      <c r="C658" s="4" t="s">
        <v>813</v>
      </c>
      <c r="D658" s="4">
        <v>4014</v>
      </c>
      <c r="E658" s="4" t="str">
        <f t="shared" si="10"/>
        <v>DSPS4014</v>
      </c>
      <c r="F658" t="s">
        <v>814</v>
      </c>
      <c r="G658" s="6" t="s">
        <v>5776</v>
      </c>
    </row>
    <row r="659" spans="1:7" x14ac:dyDescent="0.25">
      <c r="A659" t="s">
        <v>33</v>
      </c>
      <c r="B659" t="s">
        <v>812</v>
      </c>
      <c r="C659" s="4" t="s">
        <v>813</v>
      </c>
      <c r="D659" s="4">
        <v>4017</v>
      </c>
      <c r="E659" s="4" t="str">
        <f t="shared" si="10"/>
        <v>DSPS4017</v>
      </c>
      <c r="F659" t="s">
        <v>833</v>
      </c>
      <c r="G659" s="6" t="s">
        <v>5776</v>
      </c>
    </row>
    <row r="660" spans="1:7" x14ac:dyDescent="0.25">
      <c r="A660" t="s">
        <v>33</v>
      </c>
      <c r="B660" t="s">
        <v>812</v>
      </c>
      <c r="C660" s="4" t="s">
        <v>813</v>
      </c>
      <c r="D660" s="4">
        <v>4023</v>
      </c>
      <c r="E660" s="4" t="str">
        <f t="shared" si="10"/>
        <v>DSPS4023</v>
      </c>
      <c r="F660" t="s">
        <v>843</v>
      </c>
      <c r="G660" s="6" t="s">
        <v>5776</v>
      </c>
    </row>
    <row r="661" spans="1:7" x14ac:dyDescent="0.25">
      <c r="A661" t="s">
        <v>33</v>
      </c>
      <c r="B661" t="s">
        <v>812</v>
      </c>
      <c r="C661" s="4" t="s">
        <v>813</v>
      </c>
      <c r="D661" s="4">
        <v>4028</v>
      </c>
      <c r="E661" s="4" t="str">
        <f t="shared" si="10"/>
        <v>DSPS4028</v>
      </c>
      <c r="F661" t="s">
        <v>845</v>
      </c>
      <c r="G661" s="6" t="s">
        <v>5776</v>
      </c>
    </row>
    <row r="662" spans="1:7" x14ac:dyDescent="0.25">
      <c r="A662" t="s">
        <v>33</v>
      </c>
      <c r="B662" t="s">
        <v>812</v>
      </c>
      <c r="C662" s="4" t="s">
        <v>813</v>
      </c>
      <c r="D662" s="4">
        <v>4033</v>
      </c>
      <c r="E662" s="4" t="str">
        <f t="shared" si="10"/>
        <v>DSPS4033</v>
      </c>
      <c r="F662" t="s">
        <v>847</v>
      </c>
      <c r="G662" s="6" t="s">
        <v>5776</v>
      </c>
    </row>
    <row r="663" spans="1:7" x14ac:dyDescent="0.25">
      <c r="A663" t="s">
        <v>33</v>
      </c>
      <c r="B663" t="s">
        <v>812</v>
      </c>
      <c r="C663" s="4" t="s">
        <v>813</v>
      </c>
      <c r="D663" s="4">
        <v>4035</v>
      </c>
      <c r="E663" s="4" t="str">
        <f t="shared" si="10"/>
        <v>DSPS4035</v>
      </c>
      <c r="F663" t="s">
        <v>849</v>
      </c>
      <c r="G663" s="6" t="s">
        <v>5776</v>
      </c>
    </row>
    <row r="664" spans="1:7" x14ac:dyDescent="0.25">
      <c r="A664" t="s">
        <v>33</v>
      </c>
      <c r="B664" t="s">
        <v>812</v>
      </c>
      <c r="C664" s="4" t="s">
        <v>813</v>
      </c>
      <c r="D664" s="4">
        <v>4210</v>
      </c>
      <c r="E664" s="4" t="str">
        <f t="shared" si="10"/>
        <v>DSPS4210</v>
      </c>
      <c r="F664" t="s">
        <v>863</v>
      </c>
      <c r="G664" s="6" t="s">
        <v>5776</v>
      </c>
    </row>
    <row r="665" spans="1:7" x14ac:dyDescent="0.25">
      <c r="A665" t="s">
        <v>33</v>
      </c>
      <c r="B665" t="s">
        <v>812</v>
      </c>
      <c r="C665" s="4" t="s">
        <v>813</v>
      </c>
      <c r="D665" s="4">
        <v>4222</v>
      </c>
      <c r="E665" s="4" t="str">
        <f t="shared" si="10"/>
        <v>DSPS4222</v>
      </c>
      <c r="F665" t="s">
        <v>865</v>
      </c>
      <c r="G665" s="6" t="s">
        <v>5776</v>
      </c>
    </row>
    <row r="666" spans="1:7" x14ac:dyDescent="0.25">
      <c r="A666" t="s">
        <v>33</v>
      </c>
      <c r="B666" t="s">
        <v>812</v>
      </c>
      <c r="C666" s="4" t="s">
        <v>813</v>
      </c>
      <c r="D666" s="4">
        <v>4305</v>
      </c>
      <c r="E666" s="4" t="str">
        <f t="shared" si="10"/>
        <v>DSPS4305</v>
      </c>
      <c r="F666" t="s">
        <v>867</v>
      </c>
      <c r="G666" s="6" t="s">
        <v>5776</v>
      </c>
    </row>
    <row r="667" spans="1:7" x14ac:dyDescent="0.25">
      <c r="A667" t="s">
        <v>33</v>
      </c>
      <c r="B667" t="s">
        <v>812</v>
      </c>
      <c r="C667" s="4" t="s">
        <v>813</v>
      </c>
      <c r="D667" s="4">
        <v>4414</v>
      </c>
      <c r="E667" s="4" t="str">
        <f t="shared" si="10"/>
        <v>DSPS4414</v>
      </c>
      <c r="F667" t="s">
        <v>875</v>
      </c>
      <c r="G667" s="6" t="s">
        <v>5776</v>
      </c>
    </row>
    <row r="668" spans="1:7" x14ac:dyDescent="0.25">
      <c r="A668" t="s">
        <v>33</v>
      </c>
      <c r="B668" t="s">
        <v>812</v>
      </c>
      <c r="C668" s="4" t="s">
        <v>813</v>
      </c>
      <c r="D668" s="4">
        <v>4417</v>
      </c>
      <c r="E668" s="4" t="str">
        <f t="shared" si="10"/>
        <v>DSPS4417</v>
      </c>
      <c r="F668" t="s">
        <v>1903</v>
      </c>
      <c r="G668" s="6" t="s">
        <v>5776</v>
      </c>
    </row>
    <row r="669" spans="1:7" x14ac:dyDescent="0.25">
      <c r="A669" t="s">
        <v>33</v>
      </c>
      <c r="B669" t="s">
        <v>812</v>
      </c>
      <c r="C669" s="4" t="s">
        <v>813</v>
      </c>
      <c r="D669" s="4">
        <v>4423</v>
      </c>
      <c r="E669" s="4" t="str">
        <f t="shared" si="10"/>
        <v>DSPS4423</v>
      </c>
      <c r="F669" t="s">
        <v>876</v>
      </c>
      <c r="G669" s="6" t="s">
        <v>5776</v>
      </c>
    </row>
    <row r="670" spans="1:7" x14ac:dyDescent="0.25">
      <c r="A670" t="s">
        <v>33</v>
      </c>
      <c r="B670" t="s">
        <v>812</v>
      </c>
      <c r="C670" s="4" t="s">
        <v>813</v>
      </c>
      <c r="D670" s="4">
        <v>4435</v>
      </c>
      <c r="E670" s="4" t="str">
        <f t="shared" si="10"/>
        <v>DSPS4435</v>
      </c>
      <c r="F670" t="s">
        <v>1909</v>
      </c>
      <c r="G670" s="6" t="s">
        <v>5776</v>
      </c>
    </row>
    <row r="671" spans="1:7" x14ac:dyDescent="0.25">
      <c r="A671" t="s">
        <v>886</v>
      </c>
      <c r="B671" t="s">
        <v>812</v>
      </c>
      <c r="C671" s="4" t="s">
        <v>813</v>
      </c>
      <c r="D671" s="4" t="s">
        <v>5758</v>
      </c>
      <c r="E671" s="4" t="str">
        <f t="shared" si="10"/>
        <v>DSPSM</v>
      </c>
      <c r="F671" t="s">
        <v>4466</v>
      </c>
      <c r="G671" s="6" t="s">
        <v>5777</v>
      </c>
    </row>
    <row r="672" spans="1:7" x14ac:dyDescent="0.25">
      <c r="A672" t="s">
        <v>886</v>
      </c>
      <c r="B672" t="s">
        <v>812</v>
      </c>
      <c r="C672" s="4" t="s">
        <v>813</v>
      </c>
      <c r="D672" s="4" t="s">
        <v>4465</v>
      </c>
      <c r="E672" s="4" t="str">
        <f t="shared" si="10"/>
        <v>DSPSO</v>
      </c>
      <c r="F672" t="s">
        <v>4466</v>
      </c>
      <c r="G672" s="6" t="s">
        <v>5777</v>
      </c>
    </row>
    <row r="673" spans="1:7" x14ac:dyDescent="0.25">
      <c r="A673" t="s">
        <v>886</v>
      </c>
      <c r="B673" t="s">
        <v>812</v>
      </c>
      <c r="C673" s="4" t="s">
        <v>813</v>
      </c>
      <c r="D673" s="4" t="s">
        <v>4468</v>
      </c>
      <c r="E673" s="4" t="str">
        <f t="shared" si="10"/>
        <v>DSPSX</v>
      </c>
      <c r="F673" t="s">
        <v>4469</v>
      </c>
      <c r="G673" s="6" t="s">
        <v>5777</v>
      </c>
    </row>
    <row r="674" spans="1:7" x14ac:dyDescent="0.25">
      <c r="A674" t="s">
        <v>886</v>
      </c>
      <c r="B674" t="s">
        <v>4214</v>
      </c>
      <c r="C674" s="4" t="s">
        <v>4215</v>
      </c>
      <c r="D674" s="4">
        <v>1</v>
      </c>
      <c r="E674" s="4" t="str">
        <f t="shared" si="10"/>
        <v>GEOG1</v>
      </c>
      <c r="F674" t="s">
        <v>4216</v>
      </c>
      <c r="G674" s="6" t="s">
        <v>5801</v>
      </c>
    </row>
    <row r="675" spans="1:7" x14ac:dyDescent="0.25">
      <c r="A675" t="s">
        <v>886</v>
      </c>
      <c r="B675" t="s">
        <v>4214</v>
      </c>
      <c r="C675" s="4" t="s">
        <v>4215</v>
      </c>
      <c r="D675" s="4">
        <v>3</v>
      </c>
      <c r="E675" s="4" t="str">
        <f t="shared" si="10"/>
        <v>GEOG3</v>
      </c>
      <c r="F675" t="s">
        <v>5639</v>
      </c>
      <c r="G675" s="6" t="s">
        <v>5801</v>
      </c>
    </row>
    <row r="676" spans="1:7" x14ac:dyDescent="0.25">
      <c r="A676" t="s">
        <v>886</v>
      </c>
      <c r="B676" t="s">
        <v>4214</v>
      </c>
      <c r="C676" s="4" t="s">
        <v>4215</v>
      </c>
      <c r="D676" s="4">
        <v>4</v>
      </c>
      <c r="E676" s="4" t="str">
        <f t="shared" si="10"/>
        <v>GEOG4</v>
      </c>
      <c r="F676" t="s">
        <v>4221</v>
      </c>
      <c r="G676" s="6" t="s">
        <v>5801</v>
      </c>
    </row>
    <row r="677" spans="1:7" x14ac:dyDescent="0.25">
      <c r="A677" t="s">
        <v>886</v>
      </c>
      <c r="B677" t="s">
        <v>4214</v>
      </c>
      <c r="C677" s="4" t="s">
        <v>4215</v>
      </c>
      <c r="D677" s="4">
        <v>31</v>
      </c>
      <c r="E677" s="4" t="str">
        <f t="shared" si="10"/>
        <v>GEOG31</v>
      </c>
      <c r="F677" t="s">
        <v>3991</v>
      </c>
      <c r="G677" s="6" t="s">
        <v>5801</v>
      </c>
    </row>
    <row r="678" spans="1:7" x14ac:dyDescent="0.25">
      <c r="A678" t="s">
        <v>886</v>
      </c>
      <c r="B678" t="s">
        <v>4214</v>
      </c>
      <c r="C678" s="4" t="s">
        <v>4215</v>
      </c>
      <c r="D678" s="4">
        <v>110</v>
      </c>
      <c r="E678" s="4" t="str">
        <f t="shared" si="10"/>
        <v>GEOG110</v>
      </c>
      <c r="F678" t="s">
        <v>4222</v>
      </c>
      <c r="G678" s="6" t="s">
        <v>5773</v>
      </c>
    </row>
    <row r="679" spans="1:7" x14ac:dyDescent="0.25">
      <c r="A679" t="s">
        <v>886</v>
      </c>
      <c r="B679" t="s">
        <v>4214</v>
      </c>
      <c r="C679" s="4" t="s">
        <v>4215</v>
      </c>
      <c r="D679" s="4">
        <v>111</v>
      </c>
      <c r="E679" s="4" t="str">
        <f t="shared" si="10"/>
        <v>GEOG111</v>
      </c>
      <c r="F679" t="s">
        <v>4224</v>
      </c>
      <c r="G679" s="6" t="s">
        <v>5773</v>
      </c>
    </row>
    <row r="680" spans="1:7" x14ac:dyDescent="0.25">
      <c r="A680" t="s">
        <v>886</v>
      </c>
      <c r="B680" t="s">
        <v>4214</v>
      </c>
      <c r="C680" s="4" t="s">
        <v>4215</v>
      </c>
      <c r="D680" s="4">
        <v>112</v>
      </c>
      <c r="E680" s="4" t="str">
        <f t="shared" si="10"/>
        <v>GEOG112</v>
      </c>
      <c r="F680" t="s">
        <v>5640</v>
      </c>
      <c r="G680" s="6" t="s">
        <v>5773</v>
      </c>
    </row>
    <row r="681" spans="1:7" x14ac:dyDescent="0.25">
      <c r="A681" t="s">
        <v>886</v>
      </c>
      <c r="B681" t="s">
        <v>4214</v>
      </c>
      <c r="C681" s="4" t="s">
        <v>4215</v>
      </c>
      <c r="D681" s="4" t="s">
        <v>4219</v>
      </c>
      <c r="E681" s="4" t="str">
        <f t="shared" si="10"/>
        <v>GEOG1L</v>
      </c>
      <c r="F681" t="s">
        <v>4220</v>
      </c>
      <c r="G681" s="6" t="s">
        <v>5801</v>
      </c>
    </row>
    <row r="682" spans="1:7" x14ac:dyDescent="0.25">
      <c r="A682" t="s">
        <v>886</v>
      </c>
      <c r="B682" t="s">
        <v>4214</v>
      </c>
      <c r="C682" s="4" t="s">
        <v>4215</v>
      </c>
      <c r="D682" s="4" t="s">
        <v>3995</v>
      </c>
      <c r="E682" s="4" t="str">
        <f t="shared" si="10"/>
        <v>GEOG31L</v>
      </c>
      <c r="F682" t="s">
        <v>3996</v>
      </c>
      <c r="G682" s="6" t="s">
        <v>5801</v>
      </c>
    </row>
    <row r="683" spans="1:7" x14ac:dyDescent="0.25">
      <c r="A683" t="s">
        <v>886</v>
      </c>
      <c r="B683" t="s">
        <v>4214</v>
      </c>
      <c r="C683" s="4" t="s">
        <v>4226</v>
      </c>
      <c r="D683" s="4">
        <v>10</v>
      </c>
      <c r="E683" s="4" t="str">
        <f t="shared" si="10"/>
        <v>GEOL10</v>
      </c>
      <c r="F683" t="s">
        <v>4227</v>
      </c>
      <c r="G683" s="6" t="s">
        <v>5801</v>
      </c>
    </row>
    <row r="684" spans="1:7" x14ac:dyDescent="0.25">
      <c r="A684" t="s">
        <v>886</v>
      </c>
      <c r="B684" t="s">
        <v>4214</v>
      </c>
      <c r="C684" s="4" t="s">
        <v>4226</v>
      </c>
      <c r="D684" s="4" t="s">
        <v>1819</v>
      </c>
      <c r="E684" s="4" t="str">
        <f t="shared" si="10"/>
        <v>GEOL10L</v>
      </c>
      <c r="F684" t="s">
        <v>4229</v>
      </c>
      <c r="G684" s="6" t="s">
        <v>5801</v>
      </c>
    </row>
    <row r="685" spans="1:7" x14ac:dyDescent="0.25">
      <c r="A685" t="s">
        <v>886</v>
      </c>
      <c r="B685" t="s">
        <v>4214</v>
      </c>
      <c r="C685" s="4" t="s">
        <v>4226</v>
      </c>
      <c r="D685" s="4" t="s">
        <v>4254</v>
      </c>
      <c r="E685" s="4" t="str">
        <f t="shared" si="10"/>
        <v>GEOL21C</v>
      </c>
      <c r="F685" t="s">
        <v>5641</v>
      </c>
      <c r="G685" s="6" t="s">
        <v>5788</v>
      </c>
    </row>
    <row r="686" spans="1:7" x14ac:dyDescent="0.25">
      <c r="A686" t="s">
        <v>886</v>
      </c>
      <c r="B686" t="s">
        <v>4214</v>
      </c>
      <c r="C686" s="4" t="s">
        <v>4230</v>
      </c>
      <c r="D686" s="4">
        <v>1</v>
      </c>
      <c r="E686" s="4" t="str">
        <f t="shared" si="10"/>
        <v>OCAN1</v>
      </c>
      <c r="F686" t="s">
        <v>4231</v>
      </c>
      <c r="G686" s="6" t="s">
        <v>5801</v>
      </c>
    </row>
    <row r="687" spans="1:7" x14ac:dyDescent="0.25">
      <c r="A687" t="s">
        <v>886</v>
      </c>
      <c r="B687" t="s">
        <v>4214</v>
      </c>
      <c r="C687" s="4" t="s">
        <v>4230</v>
      </c>
      <c r="D687" s="4" t="s">
        <v>4219</v>
      </c>
      <c r="E687" s="4" t="str">
        <f t="shared" si="10"/>
        <v>OCAN1L</v>
      </c>
      <c r="F687" t="s">
        <v>4232</v>
      </c>
      <c r="G687" s="6" t="s">
        <v>5801</v>
      </c>
    </row>
    <row r="688" spans="1:7" x14ac:dyDescent="0.25">
      <c r="A688" t="s">
        <v>886</v>
      </c>
      <c r="B688" t="s">
        <v>1734</v>
      </c>
      <c r="C688" s="4" t="s">
        <v>1735</v>
      </c>
      <c r="D688" s="4">
        <v>5</v>
      </c>
      <c r="E688" s="4" t="str">
        <f t="shared" si="10"/>
        <v>BTEC5</v>
      </c>
      <c r="F688" t="s">
        <v>1736</v>
      </c>
      <c r="G688" s="6" t="s">
        <v>5773</v>
      </c>
    </row>
    <row r="689" spans="1:7" x14ac:dyDescent="0.25">
      <c r="A689" t="s">
        <v>886</v>
      </c>
      <c r="B689" t="s">
        <v>1734</v>
      </c>
      <c r="C689" s="4" t="s">
        <v>1735</v>
      </c>
      <c r="D689" s="4">
        <v>6</v>
      </c>
      <c r="E689" s="4" t="str">
        <f t="shared" si="10"/>
        <v>BTEC6</v>
      </c>
      <c r="F689" t="s">
        <v>5644</v>
      </c>
      <c r="G689" s="6" t="s">
        <v>5773</v>
      </c>
    </row>
    <row r="690" spans="1:7" x14ac:dyDescent="0.25">
      <c r="A690" t="s">
        <v>886</v>
      </c>
      <c r="B690" t="s">
        <v>1734</v>
      </c>
      <c r="C690" s="4" t="s">
        <v>1735</v>
      </c>
      <c r="D690" s="4">
        <v>10</v>
      </c>
      <c r="E690" s="4" t="str">
        <f t="shared" si="10"/>
        <v>BTEC10</v>
      </c>
      <c r="F690" t="s">
        <v>4234</v>
      </c>
      <c r="G690" s="6" t="s">
        <v>5773</v>
      </c>
    </row>
    <row r="691" spans="1:7" x14ac:dyDescent="0.25">
      <c r="A691" t="s">
        <v>886</v>
      </c>
      <c r="B691" t="s">
        <v>1734</v>
      </c>
      <c r="C691" s="4" t="s">
        <v>1735</v>
      </c>
      <c r="D691" s="4">
        <v>15</v>
      </c>
      <c r="E691" s="4" t="str">
        <f t="shared" si="10"/>
        <v>BTEC15</v>
      </c>
      <c r="F691" t="s">
        <v>4242</v>
      </c>
      <c r="G691" s="6" t="s">
        <v>5773</v>
      </c>
    </row>
    <row r="692" spans="1:7" x14ac:dyDescent="0.25">
      <c r="A692" t="s">
        <v>886</v>
      </c>
      <c r="B692" t="s">
        <v>1734</v>
      </c>
      <c r="C692" s="4" t="s">
        <v>1735</v>
      </c>
      <c r="D692" s="4">
        <v>22</v>
      </c>
      <c r="E692" s="4" t="str">
        <f t="shared" si="10"/>
        <v>BTEC22</v>
      </c>
      <c r="F692" t="s">
        <v>4260</v>
      </c>
      <c r="G692" s="6" t="s">
        <v>5773</v>
      </c>
    </row>
    <row r="693" spans="1:7" x14ac:dyDescent="0.25">
      <c r="A693" t="s">
        <v>886</v>
      </c>
      <c r="B693" t="s">
        <v>1734</v>
      </c>
      <c r="C693" s="4" t="s">
        <v>1735</v>
      </c>
      <c r="D693" s="4">
        <v>23</v>
      </c>
      <c r="E693" s="4" t="str">
        <f t="shared" si="10"/>
        <v>BTEC23</v>
      </c>
      <c r="F693" t="s">
        <v>4262</v>
      </c>
      <c r="G693" s="6" t="s">
        <v>5773</v>
      </c>
    </row>
    <row r="694" spans="1:7" x14ac:dyDescent="0.25">
      <c r="A694" t="s">
        <v>886</v>
      </c>
      <c r="B694" t="s">
        <v>1734</v>
      </c>
      <c r="C694" s="4" t="s">
        <v>1735</v>
      </c>
      <c r="D694" s="4">
        <v>24</v>
      </c>
      <c r="E694" s="4" t="str">
        <f t="shared" si="10"/>
        <v>BTEC24</v>
      </c>
      <c r="F694" t="s">
        <v>4263</v>
      </c>
      <c r="G694" s="6" t="s">
        <v>5773</v>
      </c>
    </row>
    <row r="695" spans="1:7" x14ac:dyDescent="0.25">
      <c r="A695" t="s">
        <v>886</v>
      </c>
      <c r="B695" t="s">
        <v>1734</v>
      </c>
      <c r="C695" s="4" t="s">
        <v>1735</v>
      </c>
      <c r="D695" s="4">
        <v>25</v>
      </c>
      <c r="E695" s="4" t="str">
        <f t="shared" si="10"/>
        <v>BTEC25</v>
      </c>
      <c r="F695" t="s">
        <v>4264</v>
      </c>
      <c r="G695" s="6" t="s">
        <v>5773</v>
      </c>
    </row>
    <row r="696" spans="1:7" x14ac:dyDescent="0.25">
      <c r="A696" t="s">
        <v>886</v>
      </c>
      <c r="B696" t="s">
        <v>1734</v>
      </c>
      <c r="C696" s="4" t="s">
        <v>1735</v>
      </c>
      <c r="D696" s="4">
        <v>93</v>
      </c>
      <c r="E696" s="4" t="str">
        <f t="shared" si="10"/>
        <v>BTEC93</v>
      </c>
      <c r="F696" t="s">
        <v>4266</v>
      </c>
      <c r="G696" s="6" t="s">
        <v>5773</v>
      </c>
    </row>
    <row r="697" spans="1:7" x14ac:dyDescent="0.25">
      <c r="A697" t="s">
        <v>886</v>
      </c>
      <c r="B697" t="s">
        <v>1734</v>
      </c>
      <c r="C697" s="4" t="s">
        <v>1735</v>
      </c>
      <c r="D697" s="4">
        <v>103</v>
      </c>
      <c r="E697" s="4" t="str">
        <f t="shared" si="10"/>
        <v>BTEC103</v>
      </c>
      <c r="F697" t="s">
        <v>1738</v>
      </c>
      <c r="G697" s="6" t="s">
        <v>5773</v>
      </c>
    </row>
    <row r="698" spans="1:7" x14ac:dyDescent="0.25">
      <c r="A698" t="s">
        <v>886</v>
      </c>
      <c r="B698" t="s">
        <v>1734</v>
      </c>
      <c r="C698" s="4" t="s">
        <v>1735</v>
      </c>
      <c r="D698" s="4">
        <v>107</v>
      </c>
      <c r="E698" s="4" t="str">
        <f t="shared" si="10"/>
        <v>BTEC107</v>
      </c>
      <c r="F698" t="s">
        <v>4268</v>
      </c>
      <c r="G698" s="6" t="s">
        <v>5773</v>
      </c>
    </row>
    <row r="699" spans="1:7" x14ac:dyDescent="0.25">
      <c r="A699" t="s">
        <v>886</v>
      </c>
      <c r="B699" t="s">
        <v>1734</v>
      </c>
      <c r="C699" s="4" t="s">
        <v>1735</v>
      </c>
      <c r="D699" s="4">
        <v>115</v>
      </c>
      <c r="E699" s="4" t="str">
        <f t="shared" si="10"/>
        <v>BTEC115</v>
      </c>
      <c r="F699" t="s">
        <v>4272</v>
      </c>
      <c r="G699" s="6" t="s">
        <v>5802</v>
      </c>
    </row>
    <row r="700" spans="1:7" x14ac:dyDescent="0.25">
      <c r="A700" t="s">
        <v>886</v>
      </c>
      <c r="B700" t="s">
        <v>1734</v>
      </c>
      <c r="C700" s="4" t="s">
        <v>1735</v>
      </c>
      <c r="D700" s="4">
        <v>120</v>
      </c>
      <c r="E700" s="4" t="str">
        <f t="shared" si="10"/>
        <v>BTEC120</v>
      </c>
      <c r="F700" t="s">
        <v>5651</v>
      </c>
      <c r="G700" s="6" t="s">
        <v>5802</v>
      </c>
    </row>
    <row r="701" spans="1:7" x14ac:dyDescent="0.25">
      <c r="A701" t="s">
        <v>886</v>
      </c>
      <c r="B701" t="s">
        <v>1734</v>
      </c>
      <c r="C701" s="4" t="s">
        <v>1735</v>
      </c>
      <c r="D701" s="4" t="s">
        <v>1143</v>
      </c>
      <c r="E701" s="4" t="str">
        <f t="shared" si="10"/>
        <v>BTEC12A</v>
      </c>
      <c r="F701" t="s">
        <v>4236</v>
      </c>
      <c r="G701" s="6" t="s">
        <v>5773</v>
      </c>
    </row>
    <row r="702" spans="1:7" x14ac:dyDescent="0.25">
      <c r="A702" t="s">
        <v>886</v>
      </c>
      <c r="B702" t="s">
        <v>1734</v>
      </c>
      <c r="C702" s="4" t="s">
        <v>1735</v>
      </c>
      <c r="D702" s="4" t="s">
        <v>2491</v>
      </c>
      <c r="E702" s="4" t="str">
        <f t="shared" si="10"/>
        <v>BTEC14A</v>
      </c>
      <c r="F702" t="s">
        <v>4238</v>
      </c>
      <c r="G702" s="6" t="s">
        <v>5773</v>
      </c>
    </row>
    <row r="703" spans="1:7" x14ac:dyDescent="0.25">
      <c r="A703" t="s">
        <v>886</v>
      </c>
      <c r="B703" t="s">
        <v>1734</v>
      </c>
      <c r="C703" s="4" t="s">
        <v>1735</v>
      </c>
      <c r="D703" s="4" t="s">
        <v>4240</v>
      </c>
      <c r="E703" s="4" t="str">
        <f t="shared" si="10"/>
        <v>BTEC14B</v>
      </c>
      <c r="F703" t="s">
        <v>4241</v>
      </c>
      <c r="G703" s="6" t="s">
        <v>5773</v>
      </c>
    </row>
    <row r="704" spans="1:7" x14ac:dyDescent="0.25">
      <c r="A704" t="s">
        <v>886</v>
      </c>
      <c r="B704" t="s">
        <v>1734</v>
      </c>
      <c r="C704" s="4" t="s">
        <v>1735</v>
      </c>
      <c r="D704" s="4" t="s">
        <v>2551</v>
      </c>
      <c r="E704" s="4" t="str">
        <f t="shared" si="10"/>
        <v>BTEC21A</v>
      </c>
      <c r="F704" t="s">
        <v>4243</v>
      </c>
      <c r="G704" s="6" t="s">
        <v>5773</v>
      </c>
    </row>
    <row r="705" spans="1:7" x14ac:dyDescent="0.25">
      <c r="A705" t="s">
        <v>886</v>
      </c>
      <c r="B705" t="s">
        <v>1734</v>
      </c>
      <c r="C705" s="4" t="s">
        <v>1735</v>
      </c>
      <c r="D705" s="4" t="s">
        <v>2552</v>
      </c>
      <c r="E705" s="4" t="str">
        <f t="shared" si="10"/>
        <v>BTEC21B</v>
      </c>
      <c r="F705" t="s">
        <v>4248</v>
      </c>
      <c r="G705" s="6" t="s">
        <v>5773</v>
      </c>
    </row>
    <row r="706" spans="1:7" x14ac:dyDescent="0.25">
      <c r="A706" t="s">
        <v>886</v>
      </c>
      <c r="B706" t="s">
        <v>1734</v>
      </c>
      <c r="C706" s="4" t="s">
        <v>1735</v>
      </c>
      <c r="D706" s="4" t="s">
        <v>4254</v>
      </c>
      <c r="E706" s="4" t="str">
        <f t="shared" ref="E706:E769" si="11">CONCATENATE(C706,TRIM(D706))</f>
        <v>BTEC21C</v>
      </c>
      <c r="F706" t="s">
        <v>4255</v>
      </c>
      <c r="G706" s="6" t="s">
        <v>5773</v>
      </c>
    </row>
    <row r="707" spans="1:7" x14ac:dyDescent="0.25">
      <c r="A707" t="s">
        <v>886</v>
      </c>
      <c r="B707" t="s">
        <v>1734</v>
      </c>
      <c r="C707" s="4" t="s">
        <v>1735</v>
      </c>
      <c r="D707" s="4" t="s">
        <v>4258</v>
      </c>
      <c r="E707" s="4" t="str">
        <f t="shared" si="11"/>
        <v>BTEC21D</v>
      </c>
      <c r="F707" t="s">
        <v>4259</v>
      </c>
      <c r="G707" s="6" t="s">
        <v>5773</v>
      </c>
    </row>
    <row r="708" spans="1:7" x14ac:dyDescent="0.25">
      <c r="A708" t="s">
        <v>886</v>
      </c>
      <c r="B708" t="s">
        <v>1734</v>
      </c>
      <c r="C708" s="4" t="s">
        <v>1735</v>
      </c>
      <c r="D708" s="4" t="s">
        <v>5496</v>
      </c>
      <c r="E708" s="4" t="str">
        <f t="shared" si="11"/>
        <v>BTEC21E</v>
      </c>
      <c r="F708" t="s">
        <v>5649</v>
      </c>
      <c r="G708" s="6" t="s">
        <v>5773</v>
      </c>
    </row>
    <row r="709" spans="1:7" x14ac:dyDescent="0.25">
      <c r="A709" t="s">
        <v>886</v>
      </c>
      <c r="B709" t="s">
        <v>1734</v>
      </c>
      <c r="C709" s="4" t="s">
        <v>1735</v>
      </c>
      <c r="D709" s="4" t="s">
        <v>1744</v>
      </c>
      <c r="E709" s="4" t="str">
        <f t="shared" si="11"/>
        <v>BTEC108A</v>
      </c>
      <c r="F709" t="s">
        <v>4270</v>
      </c>
      <c r="G709" s="6" t="s">
        <v>5773</v>
      </c>
    </row>
    <row r="710" spans="1:7" x14ac:dyDescent="0.25">
      <c r="A710" t="s">
        <v>886</v>
      </c>
      <c r="B710" t="s">
        <v>1734</v>
      </c>
      <c r="C710" s="4" t="s">
        <v>4273</v>
      </c>
      <c r="D710" s="4">
        <v>180</v>
      </c>
      <c r="E710" s="4" t="str">
        <f t="shared" si="11"/>
        <v>CAD180</v>
      </c>
      <c r="F710" t="s">
        <v>4277</v>
      </c>
      <c r="G710" s="6" t="s">
        <v>5773</v>
      </c>
    </row>
    <row r="711" spans="1:7" x14ac:dyDescent="0.25">
      <c r="A711" t="s">
        <v>886</v>
      </c>
      <c r="B711" t="s">
        <v>1734</v>
      </c>
      <c r="C711" s="4" t="s">
        <v>4273</v>
      </c>
      <c r="D711" s="4">
        <v>181</v>
      </c>
      <c r="E711" s="4" t="str">
        <f t="shared" si="11"/>
        <v>CAD181</v>
      </c>
      <c r="F711" t="s">
        <v>4279</v>
      </c>
      <c r="G711" s="6" t="s">
        <v>5773</v>
      </c>
    </row>
    <row r="712" spans="1:7" x14ac:dyDescent="0.25">
      <c r="A712" t="s">
        <v>886</v>
      </c>
      <c r="B712" t="s">
        <v>1734</v>
      </c>
      <c r="C712" s="4" t="s">
        <v>4273</v>
      </c>
      <c r="D712" s="4">
        <v>182</v>
      </c>
      <c r="E712" s="4" t="str">
        <f t="shared" si="11"/>
        <v>CAD182</v>
      </c>
      <c r="F712" t="s">
        <v>5654</v>
      </c>
      <c r="G712" s="6" t="s">
        <v>5773</v>
      </c>
    </row>
    <row r="713" spans="1:7" x14ac:dyDescent="0.25">
      <c r="A713" t="s">
        <v>886</v>
      </c>
      <c r="B713" t="s">
        <v>1734</v>
      </c>
      <c r="C713" s="4" t="s">
        <v>4273</v>
      </c>
      <c r="D713" s="4">
        <v>184</v>
      </c>
      <c r="E713" s="4" t="str">
        <f t="shared" si="11"/>
        <v>CAD184</v>
      </c>
      <c r="F713" t="s">
        <v>4280</v>
      </c>
      <c r="G713" s="6" t="s">
        <v>5773</v>
      </c>
    </row>
    <row r="714" spans="1:7" x14ac:dyDescent="0.25">
      <c r="A714" t="s">
        <v>886</v>
      </c>
      <c r="B714" t="s">
        <v>1734</v>
      </c>
      <c r="C714" s="4" t="s">
        <v>4273</v>
      </c>
      <c r="D714" s="4">
        <v>187</v>
      </c>
      <c r="E714" s="4" t="str">
        <f t="shared" si="11"/>
        <v>CAD187</v>
      </c>
      <c r="F714" t="s">
        <v>4282</v>
      </c>
      <c r="G714" s="6" t="s">
        <v>5773</v>
      </c>
    </row>
    <row r="715" spans="1:7" x14ac:dyDescent="0.25">
      <c r="A715" t="s">
        <v>886</v>
      </c>
      <c r="B715" t="s">
        <v>1734</v>
      </c>
      <c r="C715" s="4" t="s">
        <v>4273</v>
      </c>
      <c r="D715" s="4">
        <v>190</v>
      </c>
      <c r="E715" s="4" t="str">
        <f t="shared" si="11"/>
        <v>CAD190</v>
      </c>
      <c r="F715" t="s">
        <v>4283</v>
      </c>
      <c r="G715" s="6" t="s">
        <v>5773</v>
      </c>
    </row>
    <row r="716" spans="1:7" x14ac:dyDescent="0.25">
      <c r="A716" t="s">
        <v>886</v>
      </c>
      <c r="B716" t="s">
        <v>1734</v>
      </c>
      <c r="C716" s="4" t="s">
        <v>4273</v>
      </c>
      <c r="D716" s="4" t="s">
        <v>4274</v>
      </c>
      <c r="E716" s="4" t="str">
        <f t="shared" si="11"/>
        <v>CAD99A</v>
      </c>
      <c r="F716" t="s">
        <v>4275</v>
      </c>
      <c r="G716" s="6" t="s">
        <v>5773</v>
      </c>
    </row>
    <row r="717" spans="1:7" x14ac:dyDescent="0.25">
      <c r="A717" t="s">
        <v>886</v>
      </c>
      <c r="B717" t="s">
        <v>1734</v>
      </c>
      <c r="C717" s="4" t="s">
        <v>4273</v>
      </c>
      <c r="D717" s="4" t="s">
        <v>5652</v>
      </c>
      <c r="E717" s="4" t="str">
        <f t="shared" si="11"/>
        <v>CAD99B</v>
      </c>
      <c r="F717" t="s">
        <v>5653</v>
      </c>
      <c r="G717" s="6" t="s">
        <v>5773</v>
      </c>
    </row>
    <row r="718" spans="1:7" x14ac:dyDescent="0.25">
      <c r="A718" t="s">
        <v>886</v>
      </c>
      <c r="B718" t="s">
        <v>1734</v>
      </c>
      <c r="C718" s="4" t="s">
        <v>4284</v>
      </c>
      <c r="D718" s="4">
        <v>101</v>
      </c>
      <c r="E718" s="4" t="str">
        <f t="shared" si="11"/>
        <v>ELEC101</v>
      </c>
      <c r="F718" t="s">
        <v>4285</v>
      </c>
      <c r="G718" s="6" t="s">
        <v>5773</v>
      </c>
    </row>
    <row r="719" spans="1:7" x14ac:dyDescent="0.25">
      <c r="A719" t="s">
        <v>886</v>
      </c>
      <c r="B719" t="s">
        <v>1734</v>
      </c>
      <c r="C719" s="4" t="s">
        <v>4284</v>
      </c>
      <c r="D719" s="4" t="s">
        <v>1440</v>
      </c>
      <c r="E719" s="4" t="str">
        <f t="shared" si="11"/>
        <v>ELEC102A</v>
      </c>
      <c r="F719" t="s">
        <v>4286</v>
      </c>
      <c r="G719" s="6" t="s">
        <v>5773</v>
      </c>
    </row>
    <row r="720" spans="1:7" x14ac:dyDescent="0.25">
      <c r="A720" t="s">
        <v>886</v>
      </c>
      <c r="B720" t="s">
        <v>1734</v>
      </c>
      <c r="C720" s="4" t="s">
        <v>4284</v>
      </c>
      <c r="D720" s="4" t="s">
        <v>4288</v>
      </c>
      <c r="E720" s="4" t="str">
        <f t="shared" si="11"/>
        <v>ELEC102B</v>
      </c>
      <c r="F720" t="s">
        <v>4289</v>
      </c>
      <c r="G720" s="6" t="s">
        <v>5773</v>
      </c>
    </row>
    <row r="721" spans="1:7" x14ac:dyDescent="0.25">
      <c r="A721" t="s">
        <v>886</v>
      </c>
      <c r="B721" t="s">
        <v>1734</v>
      </c>
      <c r="C721" s="4" t="s">
        <v>4284</v>
      </c>
      <c r="D721" s="4" t="s">
        <v>3238</v>
      </c>
      <c r="E721" s="4" t="str">
        <f t="shared" si="11"/>
        <v>ELEC103A</v>
      </c>
      <c r="F721" t="s">
        <v>5655</v>
      </c>
      <c r="G721" s="6" t="s">
        <v>5773</v>
      </c>
    </row>
    <row r="722" spans="1:7" x14ac:dyDescent="0.25">
      <c r="A722" t="s">
        <v>886</v>
      </c>
      <c r="B722" t="s">
        <v>1734</v>
      </c>
      <c r="C722" s="4" t="s">
        <v>4284</v>
      </c>
      <c r="D722" s="4" t="s">
        <v>3243</v>
      </c>
      <c r="E722" s="4" t="str">
        <f t="shared" si="11"/>
        <v>ELEC103B</v>
      </c>
      <c r="F722" t="s">
        <v>4290</v>
      </c>
      <c r="G722" s="6" t="s">
        <v>5773</v>
      </c>
    </row>
    <row r="723" spans="1:7" x14ac:dyDescent="0.25">
      <c r="A723" t="s">
        <v>886</v>
      </c>
      <c r="B723" t="s">
        <v>1734</v>
      </c>
      <c r="C723" s="4" t="s">
        <v>4284</v>
      </c>
      <c r="D723" s="4" t="s">
        <v>4295</v>
      </c>
      <c r="E723" s="4" t="str">
        <f t="shared" si="11"/>
        <v>ELEC104A</v>
      </c>
      <c r="F723" t="s">
        <v>4296</v>
      </c>
      <c r="G723" s="6" t="s">
        <v>5773</v>
      </c>
    </row>
    <row r="724" spans="1:7" x14ac:dyDescent="0.25">
      <c r="A724" t="s">
        <v>886</v>
      </c>
      <c r="B724" t="s">
        <v>1734</v>
      </c>
      <c r="C724" s="4" t="s">
        <v>4284</v>
      </c>
      <c r="D724" s="4" t="s">
        <v>5656</v>
      </c>
      <c r="E724" s="4" t="str">
        <f t="shared" si="11"/>
        <v>ELEC104B</v>
      </c>
      <c r="F724" t="s">
        <v>5657</v>
      </c>
      <c r="G724" s="6" t="s">
        <v>5773</v>
      </c>
    </row>
    <row r="725" spans="1:7" x14ac:dyDescent="0.25">
      <c r="A725" t="s">
        <v>886</v>
      </c>
      <c r="B725" t="s">
        <v>1734</v>
      </c>
      <c r="C725" s="4" t="s">
        <v>1740</v>
      </c>
      <c r="D725" s="4">
        <v>20</v>
      </c>
      <c r="E725" s="4" t="str">
        <f t="shared" si="11"/>
        <v>ENGN20</v>
      </c>
      <c r="F725" t="s">
        <v>4300</v>
      </c>
      <c r="G725" s="6" t="s">
        <v>5773</v>
      </c>
    </row>
    <row r="726" spans="1:7" x14ac:dyDescent="0.25">
      <c r="A726" t="s">
        <v>886</v>
      </c>
      <c r="B726" t="s">
        <v>1734</v>
      </c>
      <c r="C726" s="4" t="s">
        <v>1740</v>
      </c>
      <c r="D726" s="4">
        <v>24</v>
      </c>
      <c r="E726" s="4" t="str">
        <f t="shared" si="11"/>
        <v>ENGN24</v>
      </c>
      <c r="F726" t="s">
        <v>4304</v>
      </c>
      <c r="G726" s="6" t="s">
        <v>5773</v>
      </c>
    </row>
    <row r="727" spans="1:7" x14ac:dyDescent="0.25">
      <c r="A727" t="s">
        <v>886</v>
      </c>
      <c r="B727" t="s">
        <v>1734</v>
      </c>
      <c r="C727" s="4" t="s">
        <v>1740</v>
      </c>
      <c r="D727" s="4">
        <v>36</v>
      </c>
      <c r="E727" s="4" t="str">
        <f t="shared" si="11"/>
        <v>ENGN36</v>
      </c>
      <c r="F727" t="s">
        <v>4306</v>
      </c>
      <c r="G727" s="6" t="s">
        <v>5773</v>
      </c>
    </row>
    <row r="728" spans="1:7" x14ac:dyDescent="0.25">
      <c r="A728" t="s">
        <v>886</v>
      </c>
      <c r="B728" t="s">
        <v>1734</v>
      </c>
      <c r="C728" s="4" t="s">
        <v>1740</v>
      </c>
      <c r="D728" s="4">
        <v>37</v>
      </c>
      <c r="E728" s="4" t="str">
        <f t="shared" si="11"/>
        <v>ENGN37</v>
      </c>
      <c r="F728" t="s">
        <v>5659</v>
      </c>
      <c r="G728" s="6" t="s">
        <v>5773</v>
      </c>
    </row>
    <row r="729" spans="1:7" x14ac:dyDescent="0.25">
      <c r="A729" t="s">
        <v>886</v>
      </c>
      <c r="B729" t="s">
        <v>1734</v>
      </c>
      <c r="C729" s="4" t="s">
        <v>1740</v>
      </c>
      <c r="D729" s="4">
        <v>38</v>
      </c>
      <c r="E729" s="4" t="str">
        <f t="shared" si="11"/>
        <v>ENGN38</v>
      </c>
      <c r="F729" t="s">
        <v>4307</v>
      </c>
      <c r="G729" s="6" t="s">
        <v>5801</v>
      </c>
    </row>
    <row r="730" spans="1:7" x14ac:dyDescent="0.25">
      <c r="A730" t="s">
        <v>886</v>
      </c>
      <c r="B730" t="s">
        <v>1734</v>
      </c>
      <c r="C730" s="4" t="s">
        <v>1740</v>
      </c>
      <c r="D730" s="4">
        <v>45</v>
      </c>
      <c r="E730" s="4" t="str">
        <f t="shared" si="11"/>
        <v>ENGN45</v>
      </c>
      <c r="F730" t="s">
        <v>5660</v>
      </c>
      <c r="G730" s="6" t="s">
        <v>5773</v>
      </c>
    </row>
    <row r="731" spans="1:7" x14ac:dyDescent="0.25">
      <c r="A731" t="s">
        <v>886</v>
      </c>
      <c r="B731" t="s">
        <v>1734</v>
      </c>
      <c r="C731" s="4" t="s">
        <v>1740</v>
      </c>
      <c r="D731" s="4" t="s">
        <v>1150</v>
      </c>
      <c r="E731" s="4" t="str">
        <f t="shared" si="11"/>
        <v>ENGN10A</v>
      </c>
      <c r="F731" t="s">
        <v>1741</v>
      </c>
      <c r="G731" s="6" t="s">
        <v>5773</v>
      </c>
    </row>
    <row r="732" spans="1:7" x14ac:dyDescent="0.25">
      <c r="A732" t="s">
        <v>886</v>
      </c>
      <c r="B732" t="s">
        <v>1734</v>
      </c>
      <c r="C732" s="4" t="s">
        <v>1740</v>
      </c>
      <c r="D732" s="4" t="s">
        <v>1273</v>
      </c>
      <c r="E732" s="4" t="str">
        <f t="shared" si="11"/>
        <v>ENGN10B</v>
      </c>
      <c r="F732" t="s">
        <v>4299</v>
      </c>
      <c r="G732" s="6" t="s">
        <v>5773</v>
      </c>
    </row>
    <row r="733" spans="1:7" x14ac:dyDescent="0.25">
      <c r="A733" t="s">
        <v>886</v>
      </c>
      <c r="B733" t="s">
        <v>1734</v>
      </c>
      <c r="C733" s="4" t="s">
        <v>1740</v>
      </c>
      <c r="D733" s="4" t="s">
        <v>4302</v>
      </c>
      <c r="E733" s="4" t="str">
        <f t="shared" si="11"/>
        <v>ENGN20L</v>
      </c>
      <c r="F733" t="s">
        <v>4303</v>
      </c>
      <c r="G733" s="6" t="s">
        <v>5788</v>
      </c>
    </row>
    <row r="734" spans="1:7" x14ac:dyDescent="0.25">
      <c r="A734" t="s">
        <v>886</v>
      </c>
      <c r="B734" t="s">
        <v>1734</v>
      </c>
      <c r="C734" s="4" t="s">
        <v>1740</v>
      </c>
      <c r="D734" s="4" t="s">
        <v>4308</v>
      </c>
      <c r="E734" s="4" t="str">
        <f t="shared" si="11"/>
        <v>ENGN48L</v>
      </c>
      <c r="F734" t="s">
        <v>4309</v>
      </c>
      <c r="G734" s="6" t="s">
        <v>5773</v>
      </c>
    </row>
    <row r="735" spans="1:7" x14ac:dyDescent="0.25">
      <c r="A735" t="s">
        <v>886</v>
      </c>
      <c r="B735" t="s">
        <v>1734</v>
      </c>
      <c r="C735" s="4" t="s">
        <v>4312</v>
      </c>
      <c r="D735" s="4">
        <v>3</v>
      </c>
      <c r="E735" s="4" t="str">
        <f t="shared" si="11"/>
        <v>ENRG3</v>
      </c>
      <c r="F735" t="s">
        <v>4313</v>
      </c>
      <c r="G735" s="6" t="s">
        <v>5802</v>
      </c>
    </row>
    <row r="736" spans="1:7" x14ac:dyDescent="0.25">
      <c r="A736" t="s">
        <v>886</v>
      </c>
      <c r="B736" t="s">
        <v>1734</v>
      </c>
      <c r="C736" s="4" t="s">
        <v>1743</v>
      </c>
      <c r="D736" s="4">
        <v>50</v>
      </c>
      <c r="E736" s="4" t="str">
        <f t="shared" si="11"/>
        <v>ET50</v>
      </c>
      <c r="F736" t="s">
        <v>5665</v>
      </c>
      <c r="G736" s="6" t="s">
        <v>5802</v>
      </c>
    </row>
    <row r="737" spans="1:7" x14ac:dyDescent="0.25">
      <c r="A737" t="s">
        <v>886</v>
      </c>
      <c r="B737" t="s">
        <v>1734</v>
      </c>
      <c r="C737" s="4" t="s">
        <v>1743</v>
      </c>
      <c r="D737" s="4">
        <v>104</v>
      </c>
      <c r="E737" s="4" t="str">
        <f t="shared" si="11"/>
        <v>ET104</v>
      </c>
      <c r="F737" t="s">
        <v>4314</v>
      </c>
      <c r="G737" s="6" t="s">
        <v>5773</v>
      </c>
    </row>
    <row r="738" spans="1:7" x14ac:dyDescent="0.25">
      <c r="A738" t="s">
        <v>886</v>
      </c>
      <c r="B738" t="s">
        <v>1734</v>
      </c>
      <c r="C738" s="4" t="s">
        <v>1743</v>
      </c>
      <c r="D738" s="4">
        <v>130</v>
      </c>
      <c r="E738" s="4" t="str">
        <f t="shared" si="11"/>
        <v>ET130</v>
      </c>
      <c r="F738" t="s">
        <v>4316</v>
      </c>
      <c r="G738" s="6" t="s">
        <v>5773</v>
      </c>
    </row>
    <row r="739" spans="1:7" x14ac:dyDescent="0.25">
      <c r="A739" t="s">
        <v>886</v>
      </c>
      <c r="B739" t="s">
        <v>1734</v>
      </c>
      <c r="C739" s="4" t="s">
        <v>1743</v>
      </c>
      <c r="D739" s="4" t="s">
        <v>1744</v>
      </c>
      <c r="E739" s="4" t="str">
        <f t="shared" si="11"/>
        <v>ET108A</v>
      </c>
      <c r="F739" t="s">
        <v>1745</v>
      </c>
      <c r="G739" s="6" t="s">
        <v>5773</v>
      </c>
    </row>
    <row r="740" spans="1:7" x14ac:dyDescent="0.25">
      <c r="A740" t="s">
        <v>886</v>
      </c>
      <c r="B740" t="s">
        <v>1734</v>
      </c>
      <c r="C740" s="4" t="s">
        <v>1743</v>
      </c>
      <c r="D740" s="4" t="s">
        <v>5667</v>
      </c>
      <c r="E740" s="4" t="str">
        <f t="shared" si="11"/>
        <v>ET108B</v>
      </c>
      <c r="F740" t="s">
        <v>5668</v>
      </c>
      <c r="G740" s="6" t="s">
        <v>5802</v>
      </c>
    </row>
    <row r="741" spans="1:7" x14ac:dyDescent="0.25">
      <c r="A741" t="s">
        <v>886</v>
      </c>
      <c r="B741" t="s">
        <v>1734</v>
      </c>
      <c r="C741" s="4" t="s">
        <v>1743</v>
      </c>
      <c r="D741" s="4" t="s">
        <v>2609</v>
      </c>
      <c r="E741" s="4" t="str">
        <f t="shared" si="11"/>
        <v>ET136A</v>
      </c>
      <c r="F741" t="s">
        <v>4317</v>
      </c>
      <c r="G741" s="6" t="s">
        <v>5773</v>
      </c>
    </row>
    <row r="742" spans="1:7" x14ac:dyDescent="0.25">
      <c r="A742" t="s">
        <v>886</v>
      </c>
      <c r="B742" t="s">
        <v>1734</v>
      </c>
      <c r="C742" s="4" t="s">
        <v>1743</v>
      </c>
      <c r="D742" s="4" t="s">
        <v>2613</v>
      </c>
      <c r="E742" s="4" t="str">
        <f t="shared" si="11"/>
        <v>ET136B</v>
      </c>
      <c r="F742" t="s">
        <v>5670</v>
      </c>
      <c r="G742" s="6" t="s">
        <v>5773</v>
      </c>
    </row>
    <row r="743" spans="1:7" x14ac:dyDescent="0.25">
      <c r="A743" t="s">
        <v>886</v>
      </c>
      <c r="B743" t="s">
        <v>1734</v>
      </c>
      <c r="C743" s="4" t="s">
        <v>1743</v>
      </c>
      <c r="D743" s="4" t="s">
        <v>4322</v>
      </c>
      <c r="E743" s="4" t="str">
        <f t="shared" si="11"/>
        <v>ET139A</v>
      </c>
      <c r="F743" t="s">
        <v>4323</v>
      </c>
      <c r="G743" s="6" t="s">
        <v>5773</v>
      </c>
    </row>
    <row r="744" spans="1:7" x14ac:dyDescent="0.25">
      <c r="A744" t="s">
        <v>886</v>
      </c>
      <c r="B744" t="s">
        <v>1734</v>
      </c>
      <c r="C744" s="4" t="s">
        <v>1743</v>
      </c>
      <c r="D744" s="4" t="s">
        <v>5671</v>
      </c>
      <c r="E744" s="4" t="str">
        <f t="shared" si="11"/>
        <v>ET139B</v>
      </c>
      <c r="F744" t="s">
        <v>5672</v>
      </c>
      <c r="G744" s="6" t="s">
        <v>5773</v>
      </c>
    </row>
    <row r="745" spans="1:7" x14ac:dyDescent="0.25">
      <c r="A745" t="s">
        <v>886</v>
      </c>
      <c r="B745" t="s">
        <v>1734</v>
      </c>
      <c r="C745" s="4" t="s">
        <v>4325</v>
      </c>
      <c r="D745" s="4">
        <v>5</v>
      </c>
      <c r="E745" s="4" t="str">
        <f t="shared" si="11"/>
        <v>SUST5</v>
      </c>
      <c r="F745" t="s">
        <v>5673</v>
      </c>
      <c r="G745" s="6" t="s">
        <v>5773</v>
      </c>
    </row>
    <row r="746" spans="1:7" x14ac:dyDescent="0.25">
      <c r="A746" t="s">
        <v>886</v>
      </c>
      <c r="B746" t="s">
        <v>1734</v>
      </c>
      <c r="C746" s="4" t="s">
        <v>4325</v>
      </c>
      <c r="D746" s="4">
        <v>31</v>
      </c>
      <c r="E746" s="4" t="str">
        <f t="shared" si="11"/>
        <v>SUST31</v>
      </c>
      <c r="F746" t="s">
        <v>3991</v>
      </c>
      <c r="G746" s="6" t="s">
        <v>5801</v>
      </c>
    </row>
    <row r="747" spans="1:7" x14ac:dyDescent="0.25">
      <c r="A747" t="s">
        <v>886</v>
      </c>
      <c r="B747" t="s">
        <v>1734</v>
      </c>
      <c r="C747" s="4" t="s">
        <v>4325</v>
      </c>
      <c r="D747" s="4">
        <v>91</v>
      </c>
      <c r="E747" s="4" t="str">
        <f t="shared" si="11"/>
        <v>SUST91</v>
      </c>
      <c r="F747" t="s">
        <v>4326</v>
      </c>
      <c r="G747" s="6" t="s">
        <v>5773</v>
      </c>
    </row>
    <row r="748" spans="1:7" x14ac:dyDescent="0.25">
      <c r="A748" t="s">
        <v>886</v>
      </c>
      <c r="B748" t="s">
        <v>1734</v>
      </c>
      <c r="C748" s="4" t="s">
        <v>4325</v>
      </c>
      <c r="D748" s="4" t="s">
        <v>3995</v>
      </c>
      <c r="E748" s="4" t="str">
        <f t="shared" si="11"/>
        <v>SUST31L</v>
      </c>
      <c r="F748" t="s">
        <v>3996</v>
      </c>
      <c r="G748" s="6" t="s">
        <v>5801</v>
      </c>
    </row>
    <row r="749" spans="1:7" x14ac:dyDescent="0.25">
      <c r="A749" t="s">
        <v>886</v>
      </c>
      <c r="B749" t="s">
        <v>1734</v>
      </c>
      <c r="C749" s="4" t="s">
        <v>1746</v>
      </c>
      <c r="D749" s="4">
        <v>140</v>
      </c>
      <c r="E749" s="4" t="str">
        <f t="shared" si="11"/>
        <v>WELD140</v>
      </c>
      <c r="F749" t="s">
        <v>4327</v>
      </c>
      <c r="G749" s="6" t="s">
        <v>5773</v>
      </c>
    </row>
    <row r="750" spans="1:7" x14ac:dyDescent="0.25">
      <c r="A750" t="s">
        <v>886</v>
      </c>
      <c r="B750" t="s">
        <v>1734</v>
      </c>
      <c r="C750" s="4" t="s">
        <v>1746</v>
      </c>
      <c r="D750" s="4" t="s">
        <v>1747</v>
      </c>
      <c r="E750" s="4" t="str">
        <f t="shared" si="11"/>
        <v>WELD144A</v>
      </c>
      <c r="F750" t="s">
        <v>1748</v>
      </c>
      <c r="G750" s="6" t="s">
        <v>5773</v>
      </c>
    </row>
    <row r="751" spans="1:7" x14ac:dyDescent="0.25">
      <c r="A751" t="s">
        <v>886</v>
      </c>
      <c r="B751" t="s">
        <v>1734</v>
      </c>
      <c r="C751" s="4" t="s">
        <v>1746</v>
      </c>
      <c r="D751" s="4" t="s">
        <v>2723</v>
      </c>
      <c r="E751" s="4" t="str">
        <f t="shared" si="11"/>
        <v>WELD144B</v>
      </c>
      <c r="F751" t="s">
        <v>4329</v>
      </c>
      <c r="G751" s="6" t="s">
        <v>5773</v>
      </c>
    </row>
    <row r="752" spans="1:7" x14ac:dyDescent="0.25">
      <c r="A752" t="s">
        <v>886</v>
      </c>
      <c r="B752" t="s">
        <v>628</v>
      </c>
      <c r="C752" s="4" t="s">
        <v>629</v>
      </c>
      <c r="D752" s="4">
        <v>10</v>
      </c>
      <c r="E752" s="4" t="str">
        <f t="shared" si="11"/>
        <v>ENGL10</v>
      </c>
      <c r="F752" t="s">
        <v>2450</v>
      </c>
      <c r="G752" s="6" t="s">
        <v>5793</v>
      </c>
    </row>
    <row r="753" spans="1:7" x14ac:dyDescent="0.25">
      <c r="A753" t="s">
        <v>886</v>
      </c>
      <c r="B753" t="s">
        <v>628</v>
      </c>
      <c r="C753" s="4" t="s">
        <v>629</v>
      </c>
      <c r="D753" s="4">
        <v>12</v>
      </c>
      <c r="E753" s="4" t="str">
        <f t="shared" si="11"/>
        <v>ENGL12</v>
      </c>
      <c r="F753" t="s">
        <v>1113</v>
      </c>
      <c r="G753" s="6" t="s">
        <v>5793</v>
      </c>
    </row>
    <row r="754" spans="1:7" x14ac:dyDescent="0.25">
      <c r="A754" t="s">
        <v>886</v>
      </c>
      <c r="B754" t="s">
        <v>628</v>
      </c>
      <c r="C754" s="4" t="s">
        <v>629</v>
      </c>
      <c r="D754" s="4">
        <v>26</v>
      </c>
      <c r="E754" s="4" t="str">
        <f t="shared" si="11"/>
        <v>ENGL26</v>
      </c>
      <c r="F754" t="s">
        <v>1117</v>
      </c>
      <c r="G754" s="6" t="s">
        <v>5793</v>
      </c>
    </row>
    <row r="755" spans="1:7" x14ac:dyDescent="0.25">
      <c r="A755" t="s">
        <v>886</v>
      </c>
      <c r="B755" t="s">
        <v>628</v>
      </c>
      <c r="C755" s="4" t="s">
        <v>629</v>
      </c>
      <c r="D755" s="4">
        <v>43</v>
      </c>
      <c r="E755" s="4" t="str">
        <f t="shared" si="11"/>
        <v>ENGL43</v>
      </c>
      <c r="F755" t="s">
        <v>4805</v>
      </c>
      <c r="G755" s="6" t="s">
        <v>5801</v>
      </c>
    </row>
    <row r="756" spans="1:7" x14ac:dyDescent="0.25">
      <c r="A756" t="s">
        <v>886</v>
      </c>
      <c r="B756" t="s">
        <v>628</v>
      </c>
      <c r="C756" s="4" t="s">
        <v>629</v>
      </c>
      <c r="D756" s="4">
        <v>51</v>
      </c>
      <c r="E756" s="4" t="str">
        <f t="shared" si="11"/>
        <v>ENGL51</v>
      </c>
      <c r="F756" t="s">
        <v>4809</v>
      </c>
      <c r="G756" s="6" t="s">
        <v>5801</v>
      </c>
    </row>
    <row r="757" spans="1:7" x14ac:dyDescent="0.25">
      <c r="A757" t="s">
        <v>886</v>
      </c>
      <c r="B757" t="s">
        <v>628</v>
      </c>
      <c r="C757" s="4" t="s">
        <v>629</v>
      </c>
      <c r="D757" s="4">
        <v>52</v>
      </c>
      <c r="E757" s="4" t="str">
        <f t="shared" si="11"/>
        <v>ENGL52</v>
      </c>
      <c r="F757" t="s">
        <v>4810</v>
      </c>
      <c r="G757" s="6" t="s">
        <v>5801</v>
      </c>
    </row>
    <row r="758" spans="1:7" x14ac:dyDescent="0.25">
      <c r="A758" t="s">
        <v>886</v>
      </c>
      <c r="B758" t="s">
        <v>628</v>
      </c>
      <c r="C758" s="4" t="s">
        <v>629</v>
      </c>
      <c r="D758" s="4">
        <v>61</v>
      </c>
      <c r="E758" s="4" t="str">
        <f t="shared" si="11"/>
        <v>ENGL61</v>
      </c>
      <c r="F758" t="s">
        <v>2473</v>
      </c>
      <c r="G758" s="6" t="s">
        <v>5801</v>
      </c>
    </row>
    <row r="759" spans="1:7" x14ac:dyDescent="0.25">
      <c r="A759" t="s">
        <v>886</v>
      </c>
      <c r="B759" t="s">
        <v>628</v>
      </c>
      <c r="C759" s="4" t="s">
        <v>629</v>
      </c>
      <c r="D759" s="4">
        <v>86</v>
      </c>
      <c r="E759" s="4" t="str">
        <f t="shared" si="11"/>
        <v>ENGL86</v>
      </c>
      <c r="F759" t="s">
        <v>4811</v>
      </c>
      <c r="G759" s="6" t="s">
        <v>5793</v>
      </c>
    </row>
    <row r="760" spans="1:7" x14ac:dyDescent="0.25">
      <c r="A760" t="s">
        <v>886</v>
      </c>
      <c r="B760" t="s">
        <v>628</v>
      </c>
      <c r="C760" s="4" t="s">
        <v>629</v>
      </c>
      <c r="D760" s="4">
        <v>88</v>
      </c>
      <c r="E760" s="4" t="str">
        <f t="shared" si="11"/>
        <v>ENGL88</v>
      </c>
      <c r="F760" t="s">
        <v>1129</v>
      </c>
      <c r="G760" s="6" t="s">
        <v>5793</v>
      </c>
    </row>
    <row r="761" spans="1:7" x14ac:dyDescent="0.25">
      <c r="A761" t="s">
        <v>33</v>
      </c>
      <c r="B761" t="s">
        <v>628</v>
      </c>
      <c r="C761" s="4" t="s">
        <v>629</v>
      </c>
      <c r="D761" s="4">
        <v>1000</v>
      </c>
      <c r="E761" s="4" t="str">
        <f t="shared" si="11"/>
        <v>ENGL1000</v>
      </c>
      <c r="F761" t="s">
        <v>630</v>
      </c>
      <c r="G761" s="6" t="s">
        <v>5795</v>
      </c>
    </row>
    <row r="762" spans="1:7" x14ac:dyDescent="0.25">
      <c r="A762" t="s">
        <v>886</v>
      </c>
      <c r="B762" t="s">
        <v>628</v>
      </c>
      <c r="C762" s="4" t="s">
        <v>629</v>
      </c>
      <c r="D762" s="4" t="s">
        <v>1072</v>
      </c>
      <c r="E762" s="4" t="str">
        <f t="shared" si="11"/>
        <v>ENGL1A</v>
      </c>
      <c r="F762" t="s">
        <v>1087</v>
      </c>
      <c r="G762" s="6" t="s">
        <v>5801</v>
      </c>
    </row>
    <row r="763" spans="1:7" x14ac:dyDescent="0.25">
      <c r="A763" t="s">
        <v>886</v>
      </c>
      <c r="B763" t="s">
        <v>628</v>
      </c>
      <c r="C763" s="4" t="s">
        <v>629</v>
      </c>
      <c r="D763" s="4" t="s">
        <v>1103</v>
      </c>
      <c r="E763" s="4" t="str">
        <f t="shared" si="11"/>
        <v>ENGL1B</v>
      </c>
      <c r="F763" t="s">
        <v>1104</v>
      </c>
      <c r="G763" s="6" t="s">
        <v>5801</v>
      </c>
    </row>
    <row r="764" spans="1:7" x14ac:dyDescent="0.25">
      <c r="A764" t="s">
        <v>886</v>
      </c>
      <c r="B764" t="s">
        <v>628</v>
      </c>
      <c r="C764" s="4" t="s">
        <v>629</v>
      </c>
      <c r="D764" s="4" t="s">
        <v>1110</v>
      </c>
      <c r="E764" s="4" t="str">
        <f t="shared" si="11"/>
        <v>ENGL1C</v>
      </c>
      <c r="F764" t="s">
        <v>1111</v>
      </c>
      <c r="G764" s="6" t="s">
        <v>5801</v>
      </c>
    </row>
    <row r="765" spans="1:7" x14ac:dyDescent="0.25">
      <c r="A765" t="s">
        <v>886</v>
      </c>
      <c r="B765" t="s">
        <v>628</v>
      </c>
      <c r="C765" s="4" t="s">
        <v>629</v>
      </c>
      <c r="D765" s="4" t="s">
        <v>1115</v>
      </c>
      <c r="E765" s="4" t="str">
        <f t="shared" si="11"/>
        <v>ENGL1AS</v>
      </c>
      <c r="F765" t="s">
        <v>1116</v>
      </c>
      <c r="G765" s="6" t="s">
        <v>5793</v>
      </c>
    </row>
    <row r="766" spans="1:7" x14ac:dyDescent="0.25">
      <c r="A766" t="s">
        <v>886</v>
      </c>
      <c r="B766" t="s">
        <v>628</v>
      </c>
      <c r="C766" s="4" t="s">
        <v>629</v>
      </c>
      <c r="D766" s="4" t="s">
        <v>2451</v>
      </c>
      <c r="E766" s="4" t="str">
        <f t="shared" si="11"/>
        <v>ENGL26A</v>
      </c>
      <c r="F766" t="s">
        <v>2452</v>
      </c>
      <c r="G766" s="6" t="s">
        <v>5793</v>
      </c>
    </row>
    <row r="767" spans="1:7" x14ac:dyDescent="0.25">
      <c r="A767" t="s">
        <v>886</v>
      </c>
      <c r="B767" t="s">
        <v>628</v>
      </c>
      <c r="C767" s="4" t="s">
        <v>629</v>
      </c>
      <c r="D767" s="4" t="s">
        <v>2453</v>
      </c>
      <c r="E767" s="4" t="str">
        <f t="shared" si="11"/>
        <v>ENGL26B</v>
      </c>
      <c r="F767" t="s">
        <v>2454</v>
      </c>
      <c r="G767" s="6" t="s">
        <v>5793</v>
      </c>
    </row>
    <row r="768" spans="1:7" x14ac:dyDescent="0.25">
      <c r="A768" t="s">
        <v>886</v>
      </c>
      <c r="B768" t="s">
        <v>628</v>
      </c>
      <c r="C768" s="4" t="s">
        <v>629</v>
      </c>
      <c r="D768" s="4" t="s">
        <v>2455</v>
      </c>
      <c r="E768" s="4" t="str">
        <f t="shared" si="11"/>
        <v>ENGL26C</v>
      </c>
      <c r="F768" t="s">
        <v>2456</v>
      </c>
      <c r="G768" s="6" t="s">
        <v>5793</v>
      </c>
    </row>
    <row r="769" spans="1:7" x14ac:dyDescent="0.25">
      <c r="A769" t="s">
        <v>886</v>
      </c>
      <c r="B769" t="s">
        <v>628</v>
      </c>
      <c r="C769" s="4" t="s">
        <v>629</v>
      </c>
      <c r="D769" s="4" t="s">
        <v>2252</v>
      </c>
      <c r="E769" s="4" t="str">
        <f t="shared" si="11"/>
        <v>ENGL30A</v>
      </c>
      <c r="F769" t="s">
        <v>4799</v>
      </c>
      <c r="G769" s="6" t="s">
        <v>5801</v>
      </c>
    </row>
    <row r="770" spans="1:7" x14ac:dyDescent="0.25">
      <c r="A770" t="s">
        <v>886</v>
      </c>
      <c r="B770" t="s">
        <v>628</v>
      </c>
      <c r="C770" s="4" t="s">
        <v>629</v>
      </c>
      <c r="D770" s="4" t="s">
        <v>1048</v>
      </c>
      <c r="E770" s="4" t="str">
        <f t="shared" ref="E770:E833" si="12">CONCATENATE(C770,TRIM(D770))</f>
        <v>ENGL35A</v>
      </c>
      <c r="F770" t="s">
        <v>1118</v>
      </c>
      <c r="G770" s="6" t="s">
        <v>5801</v>
      </c>
    </row>
    <row r="771" spans="1:7" x14ac:dyDescent="0.25">
      <c r="A771" t="s">
        <v>886</v>
      </c>
      <c r="B771" t="s">
        <v>628</v>
      </c>
      <c r="C771" s="4" t="s">
        <v>629</v>
      </c>
      <c r="D771" s="4" t="s">
        <v>1120</v>
      </c>
      <c r="E771" s="4" t="str">
        <f t="shared" si="12"/>
        <v>ENGL35B</v>
      </c>
      <c r="F771" t="s">
        <v>1121</v>
      </c>
      <c r="G771" s="6" t="s">
        <v>5801</v>
      </c>
    </row>
    <row r="772" spans="1:7" x14ac:dyDescent="0.25">
      <c r="A772" t="s">
        <v>886</v>
      </c>
      <c r="B772" t="s">
        <v>628</v>
      </c>
      <c r="C772" s="4" t="s">
        <v>629</v>
      </c>
      <c r="D772" s="4" t="s">
        <v>1122</v>
      </c>
      <c r="E772" s="4" t="str">
        <f t="shared" si="12"/>
        <v>ENGL35C</v>
      </c>
      <c r="F772" t="s">
        <v>1123</v>
      </c>
      <c r="G772" s="6" t="s">
        <v>5801</v>
      </c>
    </row>
    <row r="773" spans="1:7" x14ac:dyDescent="0.25">
      <c r="A773" t="s">
        <v>886</v>
      </c>
      <c r="B773" t="s">
        <v>628</v>
      </c>
      <c r="C773" s="4" t="s">
        <v>629</v>
      </c>
      <c r="D773" s="4" t="s">
        <v>1125</v>
      </c>
      <c r="E773" s="4" t="str">
        <f t="shared" si="12"/>
        <v>ENGL35D</v>
      </c>
      <c r="F773" t="s">
        <v>1126</v>
      </c>
      <c r="G773" s="6" t="s">
        <v>5801</v>
      </c>
    </row>
    <row r="774" spans="1:7" x14ac:dyDescent="0.25">
      <c r="A774" t="s">
        <v>886</v>
      </c>
      <c r="B774" t="s">
        <v>628</v>
      </c>
      <c r="C774" s="4" t="s">
        <v>629</v>
      </c>
      <c r="D774" s="4" t="s">
        <v>2457</v>
      </c>
      <c r="E774" s="4" t="str">
        <f t="shared" si="12"/>
        <v>ENGL35G</v>
      </c>
      <c r="F774" t="s">
        <v>2458</v>
      </c>
      <c r="G774" s="6" t="s">
        <v>5801</v>
      </c>
    </row>
    <row r="775" spans="1:7" x14ac:dyDescent="0.25">
      <c r="A775" t="s">
        <v>886</v>
      </c>
      <c r="B775" t="s">
        <v>628</v>
      </c>
      <c r="C775" s="4" t="s">
        <v>629</v>
      </c>
      <c r="D775" s="4" t="s">
        <v>2460</v>
      </c>
      <c r="E775" s="4" t="str">
        <f t="shared" si="12"/>
        <v>ENGL35H</v>
      </c>
      <c r="F775" t="s">
        <v>2461</v>
      </c>
      <c r="G775" s="6" t="s">
        <v>5801</v>
      </c>
    </row>
    <row r="776" spans="1:7" x14ac:dyDescent="0.25">
      <c r="A776" t="s">
        <v>886</v>
      </c>
      <c r="B776" t="s">
        <v>628</v>
      </c>
      <c r="C776" s="4" t="s">
        <v>629</v>
      </c>
      <c r="D776" s="4" t="s">
        <v>2462</v>
      </c>
      <c r="E776" s="4" t="str">
        <f t="shared" si="12"/>
        <v>ENGL35L</v>
      </c>
      <c r="F776" t="s">
        <v>2463</v>
      </c>
      <c r="G776" s="6" t="s">
        <v>5788</v>
      </c>
    </row>
    <row r="777" spans="1:7" x14ac:dyDescent="0.25">
      <c r="A777" t="s">
        <v>886</v>
      </c>
      <c r="B777" t="s">
        <v>628</v>
      </c>
      <c r="C777" s="4" t="s">
        <v>629</v>
      </c>
      <c r="D777" s="4" t="s">
        <v>2467</v>
      </c>
      <c r="E777" s="4" t="str">
        <f t="shared" si="12"/>
        <v>ENGL35M</v>
      </c>
      <c r="F777" t="s">
        <v>2468</v>
      </c>
      <c r="G777" s="6" t="s">
        <v>5788</v>
      </c>
    </row>
    <row r="778" spans="1:7" x14ac:dyDescent="0.25">
      <c r="A778" t="s">
        <v>886</v>
      </c>
      <c r="B778" t="s">
        <v>628</v>
      </c>
      <c r="C778" s="4" t="s">
        <v>629</v>
      </c>
      <c r="D778" s="4" t="s">
        <v>2469</v>
      </c>
      <c r="E778" s="4" t="str">
        <f t="shared" si="12"/>
        <v>ENGL44A</v>
      </c>
      <c r="F778" t="s">
        <v>2470</v>
      </c>
      <c r="G778" s="6" t="s">
        <v>5801</v>
      </c>
    </row>
    <row r="779" spans="1:7" x14ac:dyDescent="0.25">
      <c r="A779" t="s">
        <v>886</v>
      </c>
      <c r="B779" t="s">
        <v>628</v>
      </c>
      <c r="C779" s="4" t="s">
        <v>629</v>
      </c>
      <c r="D779" s="4" t="s">
        <v>4806</v>
      </c>
      <c r="E779" s="4" t="str">
        <f t="shared" si="12"/>
        <v>ENGL46B</v>
      </c>
      <c r="F779" t="s">
        <v>4807</v>
      </c>
      <c r="G779" s="6" t="s">
        <v>5801</v>
      </c>
    </row>
    <row r="780" spans="1:7" x14ac:dyDescent="0.25">
      <c r="A780" t="s">
        <v>886</v>
      </c>
      <c r="B780" t="s">
        <v>628</v>
      </c>
      <c r="C780" s="4" t="s">
        <v>629</v>
      </c>
      <c r="D780" s="4" t="s">
        <v>2471</v>
      </c>
      <c r="E780" s="4" t="str">
        <f t="shared" si="12"/>
        <v>ENGL46C</v>
      </c>
      <c r="F780" t="s">
        <v>2472</v>
      </c>
      <c r="G780" s="6" t="s">
        <v>5801</v>
      </c>
    </row>
    <row r="781" spans="1:7" x14ac:dyDescent="0.25">
      <c r="A781" t="s">
        <v>886</v>
      </c>
      <c r="B781" t="s">
        <v>628</v>
      </c>
      <c r="C781" s="4" t="s">
        <v>629</v>
      </c>
      <c r="D781" s="4" t="s">
        <v>1127</v>
      </c>
      <c r="E781" s="4" t="str">
        <f t="shared" si="12"/>
        <v>ENGL48C</v>
      </c>
      <c r="F781" t="s">
        <v>1128</v>
      </c>
      <c r="G781" s="6" t="s">
        <v>5801</v>
      </c>
    </row>
    <row r="782" spans="1:7" x14ac:dyDescent="0.25">
      <c r="A782" t="s">
        <v>886</v>
      </c>
      <c r="B782" t="s">
        <v>628</v>
      </c>
      <c r="C782" s="4" t="s">
        <v>629</v>
      </c>
      <c r="D782" s="4" t="s">
        <v>1131</v>
      </c>
      <c r="E782" s="4" t="str">
        <f t="shared" si="12"/>
        <v>ENGL88B</v>
      </c>
      <c r="F782" t="s">
        <v>1129</v>
      </c>
      <c r="G782" s="6" t="s">
        <v>5793</v>
      </c>
    </row>
    <row r="783" spans="1:7" x14ac:dyDescent="0.25">
      <c r="A783" t="s">
        <v>886</v>
      </c>
      <c r="B783" t="s">
        <v>628</v>
      </c>
      <c r="C783" s="4" t="s">
        <v>1132</v>
      </c>
      <c r="D783" s="4">
        <v>7</v>
      </c>
      <c r="E783" s="4" t="str">
        <f t="shared" si="12"/>
        <v>HUM7</v>
      </c>
      <c r="F783" t="s">
        <v>1133</v>
      </c>
      <c r="G783" s="6" t="s">
        <v>5801</v>
      </c>
    </row>
    <row r="784" spans="1:7" x14ac:dyDescent="0.25">
      <c r="A784" t="s">
        <v>886</v>
      </c>
      <c r="B784" t="s">
        <v>628</v>
      </c>
      <c r="C784" s="4" t="s">
        <v>1132</v>
      </c>
      <c r="D784" s="4">
        <v>8</v>
      </c>
      <c r="E784" s="4" t="str">
        <f t="shared" si="12"/>
        <v>HUM8</v>
      </c>
      <c r="F784" t="s">
        <v>4822</v>
      </c>
      <c r="G784" s="6" t="s">
        <v>5801</v>
      </c>
    </row>
    <row r="785" spans="1:7" x14ac:dyDescent="0.25">
      <c r="A785" t="s">
        <v>886</v>
      </c>
      <c r="B785" t="s">
        <v>628</v>
      </c>
      <c r="C785" s="4" t="s">
        <v>1132</v>
      </c>
      <c r="D785" s="4">
        <v>11</v>
      </c>
      <c r="E785" s="4" t="str">
        <f t="shared" si="12"/>
        <v>HUM11</v>
      </c>
      <c r="F785" t="s">
        <v>2476</v>
      </c>
      <c r="G785" s="6" t="s">
        <v>5801</v>
      </c>
    </row>
    <row r="786" spans="1:7" x14ac:dyDescent="0.25">
      <c r="A786" t="s">
        <v>886</v>
      </c>
      <c r="B786" t="s">
        <v>628</v>
      </c>
      <c r="C786" s="4" t="s">
        <v>1132</v>
      </c>
      <c r="D786" s="4">
        <v>12</v>
      </c>
      <c r="E786" s="4" t="str">
        <f t="shared" si="12"/>
        <v>HUM12</v>
      </c>
      <c r="F786" t="s">
        <v>4823</v>
      </c>
      <c r="G786" s="6" t="s">
        <v>5801</v>
      </c>
    </row>
    <row r="787" spans="1:7" x14ac:dyDescent="0.25">
      <c r="A787" t="s">
        <v>886</v>
      </c>
      <c r="B787" t="s">
        <v>628</v>
      </c>
      <c r="C787" s="4" t="s">
        <v>1132</v>
      </c>
      <c r="D787" s="4">
        <v>20</v>
      </c>
      <c r="E787" s="4" t="str">
        <f t="shared" si="12"/>
        <v>HUM20</v>
      </c>
      <c r="F787" t="s">
        <v>2478</v>
      </c>
      <c r="G787" s="6" t="s">
        <v>5801</v>
      </c>
    </row>
    <row r="788" spans="1:7" x14ac:dyDescent="0.25">
      <c r="A788" t="s">
        <v>886</v>
      </c>
      <c r="B788" t="s">
        <v>628</v>
      </c>
      <c r="C788" s="4" t="s">
        <v>1132</v>
      </c>
      <c r="D788" s="4">
        <v>25</v>
      </c>
      <c r="E788" s="4" t="str">
        <f t="shared" si="12"/>
        <v>HUM25</v>
      </c>
      <c r="F788" t="s">
        <v>2479</v>
      </c>
      <c r="G788" s="6" t="s">
        <v>5801</v>
      </c>
    </row>
    <row r="789" spans="1:7" x14ac:dyDescent="0.25">
      <c r="A789" t="s">
        <v>886</v>
      </c>
      <c r="B789" t="s">
        <v>628</v>
      </c>
      <c r="C789" s="4" t="s">
        <v>1132</v>
      </c>
      <c r="D789" s="4" t="s">
        <v>2086</v>
      </c>
      <c r="E789" s="4" t="str">
        <f t="shared" si="12"/>
        <v>HUM41A</v>
      </c>
      <c r="F789" t="s">
        <v>2480</v>
      </c>
      <c r="G789" s="6" t="s">
        <v>5801</v>
      </c>
    </row>
    <row r="790" spans="1:7" x14ac:dyDescent="0.25">
      <c r="A790" t="s">
        <v>886</v>
      </c>
      <c r="B790" t="s">
        <v>628</v>
      </c>
      <c r="C790" s="4" t="s">
        <v>1132</v>
      </c>
      <c r="D790" s="4" t="s">
        <v>1346</v>
      </c>
      <c r="E790" s="4" t="str">
        <f t="shared" si="12"/>
        <v>HUM41B</v>
      </c>
      <c r="F790" t="s">
        <v>2480</v>
      </c>
      <c r="G790" s="6" t="s">
        <v>5801</v>
      </c>
    </row>
    <row r="791" spans="1:7" x14ac:dyDescent="0.25">
      <c r="A791" t="s">
        <v>886</v>
      </c>
      <c r="B791" t="s">
        <v>230</v>
      </c>
      <c r="C791" s="4" t="s">
        <v>1057</v>
      </c>
      <c r="D791" s="4">
        <v>12</v>
      </c>
      <c r="E791" s="4" t="str">
        <f t="shared" si="12"/>
        <v>ESL12</v>
      </c>
      <c r="F791" t="s">
        <v>1058</v>
      </c>
      <c r="G791" s="6" t="s">
        <v>5793</v>
      </c>
    </row>
    <row r="792" spans="1:7" x14ac:dyDescent="0.25">
      <c r="A792" t="s">
        <v>886</v>
      </c>
      <c r="B792" t="s">
        <v>230</v>
      </c>
      <c r="C792" s="4" t="s">
        <v>1057</v>
      </c>
      <c r="D792" s="4">
        <v>49</v>
      </c>
      <c r="E792" s="4" t="str">
        <f t="shared" si="12"/>
        <v>ESL49</v>
      </c>
      <c r="F792" t="s">
        <v>2320</v>
      </c>
      <c r="G792" s="6" t="s">
        <v>5793</v>
      </c>
    </row>
    <row r="793" spans="1:7" x14ac:dyDescent="0.25">
      <c r="A793" t="s">
        <v>886</v>
      </c>
      <c r="B793" t="s">
        <v>230</v>
      </c>
      <c r="C793" s="4" t="s">
        <v>1057</v>
      </c>
      <c r="D793" s="4">
        <v>66</v>
      </c>
      <c r="E793" s="4" t="str">
        <f t="shared" si="12"/>
        <v>ESL66</v>
      </c>
      <c r="F793" t="s">
        <v>2322</v>
      </c>
      <c r="G793" s="6" t="s">
        <v>5793</v>
      </c>
    </row>
    <row r="794" spans="1:7" x14ac:dyDescent="0.25">
      <c r="A794" t="s">
        <v>886</v>
      </c>
      <c r="B794" t="s">
        <v>230</v>
      </c>
      <c r="C794" s="4" t="s">
        <v>1057</v>
      </c>
      <c r="D794" s="4">
        <v>67</v>
      </c>
      <c r="E794" s="4" t="str">
        <f t="shared" si="12"/>
        <v>ESL67</v>
      </c>
      <c r="F794" t="s">
        <v>2324</v>
      </c>
      <c r="G794" s="6" t="s">
        <v>5801</v>
      </c>
    </row>
    <row r="795" spans="1:7" x14ac:dyDescent="0.25">
      <c r="A795" t="s">
        <v>886</v>
      </c>
      <c r="B795" t="s">
        <v>230</v>
      </c>
      <c r="C795" s="4" t="s">
        <v>1057</v>
      </c>
      <c r="D795" s="4">
        <v>69</v>
      </c>
      <c r="E795" s="4" t="str">
        <f t="shared" si="12"/>
        <v>ESL69</v>
      </c>
      <c r="F795" t="s">
        <v>2326</v>
      </c>
      <c r="G795" s="6" t="s">
        <v>5793</v>
      </c>
    </row>
    <row r="796" spans="1:7" x14ac:dyDescent="0.25">
      <c r="A796" t="s">
        <v>886</v>
      </c>
      <c r="B796" t="s">
        <v>230</v>
      </c>
      <c r="C796" s="4" t="s">
        <v>1057</v>
      </c>
      <c r="D796" s="4">
        <v>75</v>
      </c>
      <c r="E796" s="4" t="str">
        <f t="shared" si="12"/>
        <v>ESL75</v>
      </c>
      <c r="F796" t="s">
        <v>4751</v>
      </c>
      <c r="G796" s="6" t="s">
        <v>5793</v>
      </c>
    </row>
    <row r="797" spans="1:7" x14ac:dyDescent="0.25">
      <c r="A797" t="s">
        <v>886</v>
      </c>
      <c r="B797" t="s">
        <v>230</v>
      </c>
      <c r="C797" s="4" t="s">
        <v>1057</v>
      </c>
      <c r="D797" s="4">
        <v>75</v>
      </c>
      <c r="E797" s="4" t="str">
        <f t="shared" si="12"/>
        <v>ESL75</v>
      </c>
      <c r="F797" t="s">
        <v>2328</v>
      </c>
      <c r="G797" s="6" t="s">
        <v>5793</v>
      </c>
    </row>
    <row r="798" spans="1:7" x14ac:dyDescent="0.25">
      <c r="A798" t="s">
        <v>886</v>
      </c>
      <c r="B798" t="s">
        <v>230</v>
      </c>
      <c r="C798" s="4" t="s">
        <v>1057</v>
      </c>
      <c r="D798" s="4">
        <v>79</v>
      </c>
      <c r="E798" s="4" t="str">
        <f t="shared" si="12"/>
        <v>ESL79</v>
      </c>
      <c r="F798" t="s">
        <v>1059</v>
      </c>
      <c r="G798" s="6" t="s">
        <v>5801</v>
      </c>
    </row>
    <row r="799" spans="1:7" x14ac:dyDescent="0.25">
      <c r="A799" t="s">
        <v>886</v>
      </c>
      <c r="B799" t="s">
        <v>230</v>
      </c>
      <c r="C799" s="4" t="s">
        <v>1057</v>
      </c>
      <c r="D799" s="4">
        <v>85</v>
      </c>
      <c r="E799" s="4" t="str">
        <f t="shared" si="12"/>
        <v>ESL85</v>
      </c>
      <c r="F799" t="s">
        <v>2331</v>
      </c>
      <c r="G799" s="6" t="s">
        <v>5793</v>
      </c>
    </row>
    <row r="800" spans="1:7" x14ac:dyDescent="0.25">
      <c r="A800" t="s">
        <v>886</v>
      </c>
      <c r="B800" t="s">
        <v>230</v>
      </c>
      <c r="C800" s="4" t="s">
        <v>1057</v>
      </c>
      <c r="D800" s="4">
        <v>95</v>
      </c>
      <c r="E800" s="4" t="str">
        <f t="shared" si="12"/>
        <v>ESL95</v>
      </c>
      <c r="F800" t="s">
        <v>2332</v>
      </c>
      <c r="G800" s="6" t="s">
        <v>5793</v>
      </c>
    </row>
    <row r="801" spans="1:7" x14ac:dyDescent="0.25">
      <c r="A801" t="s">
        <v>886</v>
      </c>
      <c r="B801" t="s">
        <v>230</v>
      </c>
      <c r="C801" s="4" t="s">
        <v>1057</v>
      </c>
      <c r="D801" s="4">
        <v>122</v>
      </c>
      <c r="E801" s="4" t="str">
        <f t="shared" si="12"/>
        <v>ESL122</v>
      </c>
      <c r="F801" t="s">
        <v>2334</v>
      </c>
      <c r="G801" s="6" t="s">
        <v>5793</v>
      </c>
    </row>
    <row r="802" spans="1:7" x14ac:dyDescent="0.25">
      <c r="A802" t="s">
        <v>886</v>
      </c>
      <c r="B802" t="s">
        <v>230</v>
      </c>
      <c r="C802" s="4" t="s">
        <v>1057</v>
      </c>
      <c r="D802" s="4">
        <v>132</v>
      </c>
      <c r="E802" s="4" t="str">
        <f t="shared" si="12"/>
        <v>ESL132</v>
      </c>
      <c r="F802" t="s">
        <v>2335</v>
      </c>
      <c r="G802" s="6" t="s">
        <v>5793</v>
      </c>
    </row>
    <row r="803" spans="1:7" x14ac:dyDescent="0.25">
      <c r="A803" t="s">
        <v>886</v>
      </c>
      <c r="B803" t="s">
        <v>230</v>
      </c>
      <c r="C803" s="4" t="s">
        <v>1057</v>
      </c>
      <c r="D803" s="4">
        <v>142</v>
      </c>
      <c r="E803" s="4" t="str">
        <f t="shared" si="12"/>
        <v>ESL142</v>
      </c>
      <c r="F803" t="s">
        <v>2336</v>
      </c>
      <c r="G803" s="6" t="s">
        <v>5793</v>
      </c>
    </row>
    <row r="804" spans="1:7" x14ac:dyDescent="0.25">
      <c r="A804" t="s">
        <v>886</v>
      </c>
      <c r="B804" t="s">
        <v>230</v>
      </c>
      <c r="C804" s="4" t="s">
        <v>1057</v>
      </c>
      <c r="D804" s="4">
        <v>182</v>
      </c>
      <c r="E804" s="4" t="str">
        <f t="shared" si="12"/>
        <v>ESL182</v>
      </c>
      <c r="F804" t="s">
        <v>1061</v>
      </c>
      <c r="G804" s="6" t="s">
        <v>5793</v>
      </c>
    </row>
    <row r="805" spans="1:7" x14ac:dyDescent="0.25">
      <c r="A805" t="s">
        <v>886</v>
      </c>
      <c r="B805" t="s">
        <v>230</v>
      </c>
      <c r="C805" s="4" t="s">
        <v>1057</v>
      </c>
      <c r="D805" s="4">
        <v>184</v>
      </c>
      <c r="E805" s="4" t="str">
        <f t="shared" si="12"/>
        <v>ESL184</v>
      </c>
      <c r="F805" t="s">
        <v>1064</v>
      </c>
      <c r="G805" s="6" t="s">
        <v>5793</v>
      </c>
    </row>
    <row r="806" spans="1:7" x14ac:dyDescent="0.25">
      <c r="A806" t="s">
        <v>886</v>
      </c>
      <c r="B806" t="s">
        <v>230</v>
      </c>
      <c r="C806" s="4" t="s">
        <v>1057</v>
      </c>
      <c r="D806" s="4">
        <v>186</v>
      </c>
      <c r="E806" s="4" t="str">
        <f t="shared" si="12"/>
        <v>ESL186</v>
      </c>
      <c r="F806" t="s">
        <v>1066</v>
      </c>
      <c r="G806" s="6" t="s">
        <v>5793</v>
      </c>
    </row>
    <row r="807" spans="1:7" x14ac:dyDescent="0.25">
      <c r="A807" t="s">
        <v>886</v>
      </c>
      <c r="B807" t="s">
        <v>230</v>
      </c>
      <c r="C807" s="4" t="s">
        <v>1057</v>
      </c>
      <c r="D807" s="4">
        <v>188</v>
      </c>
      <c r="E807" s="4" t="str">
        <f t="shared" si="12"/>
        <v>ESL188</v>
      </c>
      <c r="F807" t="s">
        <v>1067</v>
      </c>
      <c r="G807" s="6" t="s">
        <v>5801</v>
      </c>
    </row>
    <row r="808" spans="1:7" x14ac:dyDescent="0.25">
      <c r="A808" t="s">
        <v>886</v>
      </c>
      <c r="B808" t="s">
        <v>230</v>
      </c>
      <c r="C808" s="4" t="s">
        <v>1057</v>
      </c>
      <c r="D808" s="4">
        <v>188</v>
      </c>
      <c r="E808" s="4" t="str">
        <f t="shared" si="12"/>
        <v>ESL188</v>
      </c>
      <c r="F808" t="s">
        <v>2350</v>
      </c>
      <c r="G808" s="6" t="s">
        <v>5801</v>
      </c>
    </row>
    <row r="809" spans="1:7" x14ac:dyDescent="0.25">
      <c r="A809" t="s">
        <v>33</v>
      </c>
      <c r="B809" t="s">
        <v>230</v>
      </c>
      <c r="C809" s="4" t="s">
        <v>231</v>
      </c>
      <c r="D809" s="4">
        <v>3180</v>
      </c>
      <c r="E809" s="4" t="str">
        <f t="shared" si="12"/>
        <v>ESLA3180</v>
      </c>
      <c r="F809" t="s">
        <v>232</v>
      </c>
      <c r="G809" s="6" t="s">
        <v>5778</v>
      </c>
    </row>
    <row r="810" spans="1:7" x14ac:dyDescent="0.25">
      <c r="A810" t="s">
        <v>33</v>
      </c>
      <c r="B810" t="s">
        <v>230</v>
      </c>
      <c r="C810" s="4" t="s">
        <v>253</v>
      </c>
      <c r="D810" s="4">
        <v>3821</v>
      </c>
      <c r="E810" s="4" t="str">
        <f t="shared" si="12"/>
        <v>ESLB3821</v>
      </c>
      <c r="F810" t="s">
        <v>254</v>
      </c>
      <c r="G810" s="6" t="s">
        <v>5778</v>
      </c>
    </row>
    <row r="811" spans="1:7" x14ac:dyDescent="0.25">
      <c r="A811" t="s">
        <v>33</v>
      </c>
      <c r="B811" t="s">
        <v>230</v>
      </c>
      <c r="C811" s="4" t="s">
        <v>253</v>
      </c>
      <c r="D811" s="4">
        <v>3822</v>
      </c>
      <c r="E811" s="4" t="str">
        <f t="shared" si="12"/>
        <v>ESLB3822</v>
      </c>
      <c r="F811" t="s">
        <v>4495</v>
      </c>
      <c r="G811" s="6" t="s">
        <v>5778</v>
      </c>
    </row>
    <row r="812" spans="1:7" x14ac:dyDescent="0.25">
      <c r="A812" t="s">
        <v>33</v>
      </c>
      <c r="B812" t="s">
        <v>230</v>
      </c>
      <c r="C812" s="4" t="s">
        <v>253</v>
      </c>
      <c r="D812" s="4">
        <v>4821</v>
      </c>
      <c r="E812" s="4" t="str">
        <f t="shared" si="12"/>
        <v>ESLB4821</v>
      </c>
      <c r="F812" t="s">
        <v>256</v>
      </c>
      <c r="G812" s="6" t="s">
        <v>5778</v>
      </c>
    </row>
    <row r="813" spans="1:7" x14ac:dyDescent="0.25">
      <c r="A813" t="s">
        <v>33</v>
      </c>
      <c r="B813" t="s">
        <v>230</v>
      </c>
      <c r="C813" s="4" t="s">
        <v>253</v>
      </c>
      <c r="D813" s="4">
        <v>4822</v>
      </c>
      <c r="E813" s="4" t="str">
        <f t="shared" si="12"/>
        <v>ESLB4822</v>
      </c>
      <c r="F813" t="s">
        <v>258</v>
      </c>
      <c r="G813" s="6" t="s">
        <v>5778</v>
      </c>
    </row>
    <row r="814" spans="1:7" x14ac:dyDescent="0.25">
      <c r="A814" t="s">
        <v>33</v>
      </c>
      <c r="B814" t="s">
        <v>230</v>
      </c>
      <c r="C814" s="4" t="s">
        <v>261</v>
      </c>
      <c r="D814" s="4">
        <v>3031</v>
      </c>
      <c r="E814" s="4" t="str">
        <f t="shared" si="12"/>
        <v>ESLC3031</v>
      </c>
      <c r="F814" t="s">
        <v>262</v>
      </c>
      <c r="G814" s="6" t="s">
        <v>5778</v>
      </c>
    </row>
    <row r="815" spans="1:7" x14ac:dyDescent="0.25">
      <c r="A815" t="s">
        <v>33</v>
      </c>
      <c r="B815" t="s">
        <v>230</v>
      </c>
      <c r="C815" s="4" t="s">
        <v>261</v>
      </c>
      <c r="D815" s="4">
        <v>3032</v>
      </c>
      <c r="E815" s="4" t="str">
        <f t="shared" si="12"/>
        <v>ESLC3032</v>
      </c>
      <c r="F815" t="s">
        <v>271</v>
      </c>
      <c r="G815" s="6" t="s">
        <v>5778</v>
      </c>
    </row>
    <row r="816" spans="1:7" x14ac:dyDescent="0.25">
      <c r="A816" t="s">
        <v>33</v>
      </c>
      <c r="B816" t="s">
        <v>230</v>
      </c>
      <c r="C816" s="4" t="s">
        <v>261</v>
      </c>
      <c r="D816" s="4">
        <v>3033</v>
      </c>
      <c r="E816" s="4" t="str">
        <f t="shared" si="12"/>
        <v>ESLC3033</v>
      </c>
      <c r="F816" t="s">
        <v>275</v>
      </c>
      <c r="G816" s="6" t="s">
        <v>5778</v>
      </c>
    </row>
    <row r="817" spans="1:7" x14ac:dyDescent="0.25">
      <c r="A817" t="s">
        <v>33</v>
      </c>
      <c r="B817" t="s">
        <v>230</v>
      </c>
      <c r="C817" s="4" t="s">
        <v>261</v>
      </c>
      <c r="D817" s="4">
        <v>4032</v>
      </c>
      <c r="E817" s="4" t="str">
        <f t="shared" si="12"/>
        <v>ESLC4032</v>
      </c>
      <c r="F817" t="s">
        <v>283</v>
      </c>
      <c r="G817" s="6" t="s">
        <v>5778</v>
      </c>
    </row>
    <row r="818" spans="1:7" x14ac:dyDescent="0.25">
      <c r="A818" t="s">
        <v>33</v>
      </c>
      <c r="B818" t="s">
        <v>230</v>
      </c>
      <c r="C818" s="4" t="s">
        <v>285</v>
      </c>
      <c r="D818" s="4">
        <v>3020</v>
      </c>
      <c r="E818" s="4" t="str">
        <f t="shared" si="12"/>
        <v>ESLF3020</v>
      </c>
      <c r="F818" t="s">
        <v>286</v>
      </c>
      <c r="G818" s="6" t="s">
        <v>5778</v>
      </c>
    </row>
    <row r="819" spans="1:7" x14ac:dyDescent="0.25">
      <c r="A819" t="s">
        <v>33</v>
      </c>
      <c r="B819" t="s">
        <v>230</v>
      </c>
      <c r="C819" s="4" t="s">
        <v>285</v>
      </c>
      <c r="D819" s="4">
        <v>3129</v>
      </c>
      <c r="E819" s="4" t="str">
        <f t="shared" si="12"/>
        <v>ESLF3129</v>
      </c>
      <c r="F819" t="s">
        <v>300</v>
      </c>
      <c r="G819" s="6" t="s">
        <v>5778</v>
      </c>
    </row>
    <row r="820" spans="1:7" x14ac:dyDescent="0.25">
      <c r="A820" t="s">
        <v>33</v>
      </c>
      <c r="B820" t="s">
        <v>230</v>
      </c>
      <c r="C820" s="4" t="s">
        <v>285</v>
      </c>
      <c r="D820" s="4">
        <v>3144</v>
      </c>
      <c r="E820" s="4" t="str">
        <f t="shared" si="12"/>
        <v>ESLF3144</v>
      </c>
      <c r="F820" t="s">
        <v>302</v>
      </c>
      <c r="G820" s="6" t="s">
        <v>5778</v>
      </c>
    </row>
    <row r="821" spans="1:7" x14ac:dyDescent="0.25">
      <c r="A821" t="s">
        <v>33</v>
      </c>
      <c r="B821" t="s">
        <v>230</v>
      </c>
      <c r="C821" s="4" t="s">
        <v>285</v>
      </c>
      <c r="D821" s="4">
        <v>3348</v>
      </c>
      <c r="E821" s="4" t="str">
        <f t="shared" si="12"/>
        <v>ESLF3348</v>
      </c>
      <c r="F821" t="s">
        <v>306</v>
      </c>
      <c r="G821" s="6" t="s">
        <v>5778</v>
      </c>
    </row>
    <row r="822" spans="1:7" x14ac:dyDescent="0.25">
      <c r="A822" t="s">
        <v>33</v>
      </c>
      <c r="B822" t="s">
        <v>230</v>
      </c>
      <c r="C822" s="4" t="s">
        <v>285</v>
      </c>
      <c r="D822" s="4">
        <v>3349</v>
      </c>
      <c r="E822" s="4" t="str">
        <f t="shared" si="12"/>
        <v>ESLF3349</v>
      </c>
      <c r="F822" t="s">
        <v>309</v>
      </c>
      <c r="G822" s="6" t="s">
        <v>5778</v>
      </c>
    </row>
    <row r="823" spans="1:7" x14ac:dyDescent="0.25">
      <c r="A823" t="s">
        <v>33</v>
      </c>
      <c r="B823" t="s">
        <v>230</v>
      </c>
      <c r="C823" s="4" t="s">
        <v>285</v>
      </c>
      <c r="D823" s="4">
        <v>3568</v>
      </c>
      <c r="E823" s="4" t="str">
        <f t="shared" si="12"/>
        <v>ESLF3568</v>
      </c>
      <c r="F823" t="s">
        <v>4500</v>
      </c>
      <c r="G823" s="6" t="s">
        <v>5778</v>
      </c>
    </row>
    <row r="824" spans="1:7" x14ac:dyDescent="0.25">
      <c r="A824" t="s">
        <v>33</v>
      </c>
      <c r="B824" t="s">
        <v>230</v>
      </c>
      <c r="C824" s="4" t="s">
        <v>285</v>
      </c>
      <c r="D824" s="4">
        <v>3584</v>
      </c>
      <c r="E824" s="4" t="str">
        <f t="shared" si="12"/>
        <v>ESLF3584</v>
      </c>
      <c r="F824" t="s">
        <v>312</v>
      </c>
      <c r="G824" s="6" t="s">
        <v>5778</v>
      </c>
    </row>
    <row r="825" spans="1:7" x14ac:dyDescent="0.25">
      <c r="A825" t="s">
        <v>33</v>
      </c>
      <c r="B825" t="s">
        <v>230</v>
      </c>
      <c r="C825" s="4" t="s">
        <v>285</v>
      </c>
      <c r="D825" s="4">
        <v>3584</v>
      </c>
      <c r="E825" s="4" t="str">
        <f t="shared" si="12"/>
        <v>ESLF3584</v>
      </c>
      <c r="F825" t="s">
        <v>4501</v>
      </c>
      <c r="G825" s="6" t="s">
        <v>5778</v>
      </c>
    </row>
    <row r="826" spans="1:7" x14ac:dyDescent="0.25">
      <c r="A826" t="s">
        <v>33</v>
      </c>
      <c r="B826" t="s">
        <v>230</v>
      </c>
      <c r="C826" s="4" t="s">
        <v>285</v>
      </c>
      <c r="D826" s="4">
        <v>4002</v>
      </c>
      <c r="E826" s="4" t="str">
        <f t="shared" si="12"/>
        <v>ESLF4002</v>
      </c>
      <c r="F826" t="s">
        <v>315</v>
      </c>
      <c r="G826" s="6" t="s">
        <v>5778</v>
      </c>
    </row>
    <row r="827" spans="1:7" x14ac:dyDescent="0.25">
      <c r="A827" t="s">
        <v>33</v>
      </c>
      <c r="B827" t="s">
        <v>230</v>
      </c>
      <c r="C827" s="4" t="s">
        <v>285</v>
      </c>
      <c r="D827" s="4">
        <v>4006</v>
      </c>
      <c r="E827" s="4" t="str">
        <f t="shared" si="12"/>
        <v>ESLF4006</v>
      </c>
      <c r="F827" t="s">
        <v>316</v>
      </c>
      <c r="G827" s="6" t="s">
        <v>5778</v>
      </c>
    </row>
    <row r="828" spans="1:7" x14ac:dyDescent="0.25">
      <c r="A828" t="s">
        <v>33</v>
      </c>
      <c r="B828" t="s">
        <v>230</v>
      </c>
      <c r="C828" s="4" t="s">
        <v>285</v>
      </c>
      <c r="D828" s="4">
        <v>4127</v>
      </c>
      <c r="E828" s="4" t="str">
        <f t="shared" si="12"/>
        <v>ESLF4127</v>
      </c>
      <c r="F828" t="s">
        <v>319</v>
      </c>
      <c r="G828" s="6" t="s">
        <v>5778</v>
      </c>
    </row>
    <row r="829" spans="1:7" x14ac:dyDescent="0.25">
      <c r="A829" t="s">
        <v>33</v>
      </c>
      <c r="B829" t="s">
        <v>230</v>
      </c>
      <c r="C829" s="4" t="s">
        <v>285</v>
      </c>
      <c r="D829" s="4">
        <v>4347</v>
      </c>
      <c r="E829" s="4" t="str">
        <f t="shared" si="12"/>
        <v>ESLF4347</v>
      </c>
      <c r="F829" t="s">
        <v>325</v>
      </c>
      <c r="G829" s="6" t="s">
        <v>5778</v>
      </c>
    </row>
    <row r="830" spans="1:7" x14ac:dyDescent="0.25">
      <c r="A830" t="s">
        <v>33</v>
      </c>
      <c r="B830" t="s">
        <v>230</v>
      </c>
      <c r="C830" s="4" t="s">
        <v>285</v>
      </c>
      <c r="D830" s="4">
        <v>4567</v>
      </c>
      <c r="E830" s="4" t="str">
        <f t="shared" si="12"/>
        <v>ESLF4567</v>
      </c>
      <c r="F830" t="s">
        <v>328</v>
      </c>
      <c r="G830" s="6" t="s">
        <v>5778</v>
      </c>
    </row>
    <row r="831" spans="1:7" x14ac:dyDescent="0.25">
      <c r="A831" t="s">
        <v>33</v>
      </c>
      <c r="B831" t="s">
        <v>230</v>
      </c>
      <c r="C831" s="4" t="s">
        <v>285</v>
      </c>
      <c r="D831" s="4">
        <v>4787</v>
      </c>
      <c r="E831" s="4" t="str">
        <f t="shared" si="12"/>
        <v>ESLF4787</v>
      </c>
      <c r="F831" t="s">
        <v>335</v>
      </c>
      <c r="G831" s="6" t="s">
        <v>5778</v>
      </c>
    </row>
    <row r="832" spans="1:7" x14ac:dyDescent="0.25">
      <c r="A832" t="s">
        <v>33</v>
      </c>
      <c r="B832" t="s">
        <v>230</v>
      </c>
      <c r="C832" s="4" t="s">
        <v>285</v>
      </c>
      <c r="D832" s="4">
        <v>5006</v>
      </c>
      <c r="E832" s="4" t="str">
        <f t="shared" si="12"/>
        <v>ESLF5006</v>
      </c>
      <c r="F832" t="s">
        <v>336</v>
      </c>
      <c r="G832" s="6" t="s">
        <v>5778</v>
      </c>
    </row>
    <row r="833" spans="1:7" x14ac:dyDescent="0.25">
      <c r="A833" t="s">
        <v>33</v>
      </c>
      <c r="B833" t="s">
        <v>230</v>
      </c>
      <c r="C833" s="4" t="s">
        <v>285</v>
      </c>
      <c r="D833" s="4">
        <v>5125</v>
      </c>
      <c r="E833" s="4" t="str">
        <f t="shared" si="12"/>
        <v>ESLF5125</v>
      </c>
      <c r="F833" t="s">
        <v>337</v>
      </c>
      <c r="G833" s="6" t="s">
        <v>5778</v>
      </c>
    </row>
    <row r="834" spans="1:7" x14ac:dyDescent="0.25">
      <c r="A834" t="s">
        <v>33</v>
      </c>
      <c r="B834" t="s">
        <v>230</v>
      </c>
      <c r="C834" s="4" t="s">
        <v>285</v>
      </c>
      <c r="D834" s="4">
        <v>5345</v>
      </c>
      <c r="E834" s="4" t="str">
        <f t="shared" ref="E834:E897" si="13">CONCATENATE(C834,TRIM(D834))</f>
        <v>ESLF5345</v>
      </c>
      <c r="F834" t="s">
        <v>343</v>
      </c>
      <c r="G834" s="6" t="s">
        <v>5778</v>
      </c>
    </row>
    <row r="835" spans="1:7" x14ac:dyDescent="0.25">
      <c r="A835" t="s">
        <v>33</v>
      </c>
      <c r="B835" t="s">
        <v>230</v>
      </c>
      <c r="C835" s="4" t="s">
        <v>285</v>
      </c>
      <c r="D835" s="4">
        <v>5565</v>
      </c>
      <c r="E835" s="4" t="str">
        <f t="shared" si="13"/>
        <v>ESLF5565</v>
      </c>
      <c r="F835" t="s">
        <v>352</v>
      </c>
      <c r="G835" s="6" t="s">
        <v>5778</v>
      </c>
    </row>
    <row r="836" spans="1:7" x14ac:dyDescent="0.25">
      <c r="A836" t="s">
        <v>33</v>
      </c>
      <c r="B836" t="s">
        <v>230</v>
      </c>
      <c r="C836" s="4" t="s">
        <v>285</v>
      </c>
      <c r="D836" s="4">
        <v>5785</v>
      </c>
      <c r="E836" s="4" t="str">
        <f t="shared" si="13"/>
        <v>ESLF5785</v>
      </c>
      <c r="F836" t="s">
        <v>361</v>
      </c>
      <c r="G836" s="6" t="s">
        <v>5778</v>
      </c>
    </row>
    <row r="837" spans="1:7" x14ac:dyDescent="0.25">
      <c r="A837" t="s">
        <v>33</v>
      </c>
      <c r="B837" t="s">
        <v>230</v>
      </c>
      <c r="C837" s="4" t="s">
        <v>365</v>
      </c>
      <c r="D837" s="4">
        <v>3010</v>
      </c>
      <c r="E837" s="4" t="str">
        <f t="shared" si="13"/>
        <v>ESLN3010</v>
      </c>
      <c r="F837" t="s">
        <v>366</v>
      </c>
      <c r="G837" s="6" t="s">
        <v>5778</v>
      </c>
    </row>
    <row r="838" spans="1:7" x14ac:dyDescent="0.25">
      <c r="A838" t="s">
        <v>33</v>
      </c>
      <c r="B838" t="s">
        <v>230</v>
      </c>
      <c r="C838" s="4" t="s">
        <v>365</v>
      </c>
      <c r="D838" s="4">
        <v>3015</v>
      </c>
      <c r="E838" s="4" t="str">
        <f t="shared" si="13"/>
        <v>ESLN3015</v>
      </c>
      <c r="F838" t="s">
        <v>366</v>
      </c>
      <c r="G838" s="6" t="s">
        <v>5778</v>
      </c>
    </row>
    <row r="839" spans="1:7" x14ac:dyDescent="0.25">
      <c r="A839" t="s">
        <v>33</v>
      </c>
      <c r="B839" t="s">
        <v>230</v>
      </c>
      <c r="C839" s="4" t="s">
        <v>365</v>
      </c>
      <c r="D839" s="4">
        <v>3100</v>
      </c>
      <c r="E839" s="4" t="str">
        <f t="shared" si="13"/>
        <v>ESLN3100</v>
      </c>
      <c r="F839" t="s">
        <v>379</v>
      </c>
      <c r="G839" s="6" t="s">
        <v>5778</v>
      </c>
    </row>
    <row r="840" spans="1:7" x14ac:dyDescent="0.25">
      <c r="A840" t="s">
        <v>33</v>
      </c>
      <c r="B840" t="s">
        <v>230</v>
      </c>
      <c r="C840" s="4" t="s">
        <v>365</v>
      </c>
      <c r="D840" s="4">
        <v>3105</v>
      </c>
      <c r="E840" s="4" t="str">
        <f t="shared" si="13"/>
        <v>ESLN3105</v>
      </c>
      <c r="F840" t="s">
        <v>395</v>
      </c>
      <c r="G840" s="6" t="s">
        <v>5778</v>
      </c>
    </row>
    <row r="841" spans="1:7" x14ac:dyDescent="0.25">
      <c r="A841" t="s">
        <v>33</v>
      </c>
      <c r="B841" t="s">
        <v>230</v>
      </c>
      <c r="C841" s="4" t="s">
        <v>365</v>
      </c>
      <c r="D841" s="4">
        <v>3120</v>
      </c>
      <c r="E841" s="4" t="str">
        <f t="shared" si="13"/>
        <v>ESLN3120</v>
      </c>
      <c r="F841" t="s">
        <v>403</v>
      </c>
      <c r="G841" s="6" t="s">
        <v>5778</v>
      </c>
    </row>
    <row r="842" spans="1:7" x14ac:dyDescent="0.25">
      <c r="A842" t="s">
        <v>33</v>
      </c>
      <c r="B842" t="s">
        <v>230</v>
      </c>
      <c r="C842" s="4" t="s">
        <v>365</v>
      </c>
      <c r="D842" s="4">
        <v>3140</v>
      </c>
      <c r="E842" s="4" t="str">
        <f t="shared" si="13"/>
        <v>ESLN3140</v>
      </c>
      <c r="F842" t="s">
        <v>415</v>
      </c>
      <c r="G842" s="6" t="s">
        <v>5778</v>
      </c>
    </row>
    <row r="843" spans="1:7" x14ac:dyDescent="0.25">
      <c r="A843" t="s">
        <v>33</v>
      </c>
      <c r="B843" t="s">
        <v>230</v>
      </c>
      <c r="C843" s="4" t="s">
        <v>365</v>
      </c>
      <c r="D843" s="4">
        <v>3150</v>
      </c>
      <c r="E843" s="4" t="str">
        <f t="shared" si="13"/>
        <v>ESLN3150</v>
      </c>
      <c r="F843" t="s">
        <v>419</v>
      </c>
      <c r="G843" s="6" t="s">
        <v>5778</v>
      </c>
    </row>
    <row r="844" spans="1:7" x14ac:dyDescent="0.25">
      <c r="A844" t="s">
        <v>33</v>
      </c>
      <c r="B844" t="s">
        <v>230</v>
      </c>
      <c r="C844" s="4" t="s">
        <v>365</v>
      </c>
      <c r="D844" s="4">
        <v>3200</v>
      </c>
      <c r="E844" s="4" t="str">
        <f t="shared" si="13"/>
        <v>ESLN3200</v>
      </c>
      <c r="F844" t="s">
        <v>430</v>
      </c>
      <c r="G844" s="6" t="s">
        <v>5778</v>
      </c>
    </row>
    <row r="845" spans="1:7" x14ac:dyDescent="0.25">
      <c r="A845" t="s">
        <v>33</v>
      </c>
      <c r="B845" t="s">
        <v>230</v>
      </c>
      <c r="C845" s="4" t="s">
        <v>365</v>
      </c>
      <c r="D845" s="4">
        <v>3205</v>
      </c>
      <c r="E845" s="4" t="str">
        <f t="shared" si="13"/>
        <v>ESLN3205</v>
      </c>
      <c r="F845" t="s">
        <v>444</v>
      </c>
      <c r="G845" s="6" t="s">
        <v>5778</v>
      </c>
    </row>
    <row r="846" spans="1:7" x14ac:dyDescent="0.25">
      <c r="A846" t="s">
        <v>33</v>
      </c>
      <c r="B846" t="s">
        <v>230</v>
      </c>
      <c r="C846" s="4" t="s">
        <v>365</v>
      </c>
      <c r="D846" s="4">
        <v>3300</v>
      </c>
      <c r="E846" s="4" t="str">
        <f t="shared" si="13"/>
        <v>ESLN3300</v>
      </c>
      <c r="F846" t="s">
        <v>445</v>
      </c>
      <c r="G846" s="6" t="s">
        <v>5778</v>
      </c>
    </row>
    <row r="847" spans="1:7" x14ac:dyDescent="0.25">
      <c r="A847" t="s">
        <v>33</v>
      </c>
      <c r="B847" t="s">
        <v>230</v>
      </c>
      <c r="C847" s="4" t="s">
        <v>365</v>
      </c>
      <c r="D847" s="4">
        <v>3305</v>
      </c>
      <c r="E847" s="4" t="str">
        <f t="shared" si="13"/>
        <v>ESLN3305</v>
      </c>
      <c r="F847" t="s">
        <v>459</v>
      </c>
      <c r="G847" s="6" t="s">
        <v>5778</v>
      </c>
    </row>
    <row r="848" spans="1:7" x14ac:dyDescent="0.25">
      <c r="A848" t="s">
        <v>33</v>
      </c>
      <c r="B848" t="s">
        <v>230</v>
      </c>
      <c r="C848" s="4" t="s">
        <v>365</v>
      </c>
      <c r="D848" s="4">
        <v>3340</v>
      </c>
      <c r="E848" s="4" t="str">
        <f t="shared" si="13"/>
        <v>ESLN3340</v>
      </c>
      <c r="F848" t="s">
        <v>460</v>
      </c>
      <c r="G848" s="6" t="s">
        <v>5778</v>
      </c>
    </row>
    <row r="849" spans="1:7" x14ac:dyDescent="0.25">
      <c r="A849" t="s">
        <v>33</v>
      </c>
      <c r="B849" t="s">
        <v>230</v>
      </c>
      <c r="C849" s="4" t="s">
        <v>365</v>
      </c>
      <c r="D849" s="4">
        <v>3350</v>
      </c>
      <c r="E849" s="4" t="str">
        <f t="shared" si="13"/>
        <v>ESLN3350</v>
      </c>
      <c r="F849" t="s">
        <v>481</v>
      </c>
      <c r="G849" s="6" t="s">
        <v>5778</v>
      </c>
    </row>
    <row r="850" spans="1:7" x14ac:dyDescent="0.25">
      <c r="A850" t="s">
        <v>33</v>
      </c>
      <c r="B850" t="s">
        <v>230</v>
      </c>
      <c r="C850" s="4" t="s">
        <v>365</v>
      </c>
      <c r="D850" s="4">
        <v>3400</v>
      </c>
      <c r="E850" s="4" t="str">
        <f t="shared" si="13"/>
        <v>ESLN3400</v>
      </c>
      <c r="F850" t="s">
        <v>490</v>
      </c>
      <c r="G850" s="6" t="s">
        <v>5778</v>
      </c>
    </row>
    <row r="851" spans="1:7" x14ac:dyDescent="0.25">
      <c r="A851" t="s">
        <v>33</v>
      </c>
      <c r="B851" t="s">
        <v>230</v>
      </c>
      <c r="C851" s="4" t="s">
        <v>365</v>
      </c>
      <c r="D851" s="4">
        <v>3405</v>
      </c>
      <c r="E851" s="4" t="str">
        <f t="shared" si="13"/>
        <v>ESLN3405</v>
      </c>
      <c r="F851" t="s">
        <v>497</v>
      </c>
      <c r="G851" s="6" t="s">
        <v>5778</v>
      </c>
    </row>
    <row r="852" spans="1:7" x14ac:dyDescent="0.25">
      <c r="A852" t="s">
        <v>33</v>
      </c>
      <c r="B852" t="s">
        <v>230</v>
      </c>
      <c r="C852" s="4" t="s">
        <v>365</v>
      </c>
      <c r="D852" s="4">
        <v>3500</v>
      </c>
      <c r="E852" s="4" t="str">
        <f t="shared" si="13"/>
        <v>ESLN3500</v>
      </c>
      <c r="F852" t="s">
        <v>498</v>
      </c>
      <c r="G852" s="6" t="s">
        <v>5778</v>
      </c>
    </row>
    <row r="853" spans="1:7" x14ac:dyDescent="0.25">
      <c r="A853" t="s">
        <v>33</v>
      </c>
      <c r="B853" t="s">
        <v>230</v>
      </c>
      <c r="C853" s="4" t="s">
        <v>365</v>
      </c>
      <c r="D853" s="4">
        <v>3550</v>
      </c>
      <c r="E853" s="4" t="str">
        <f t="shared" si="13"/>
        <v>ESLN3550</v>
      </c>
      <c r="F853" t="s">
        <v>500</v>
      </c>
      <c r="G853" s="6" t="s">
        <v>5778</v>
      </c>
    </row>
    <row r="854" spans="1:7" x14ac:dyDescent="0.25">
      <c r="A854" t="s">
        <v>33</v>
      </c>
      <c r="B854" t="s">
        <v>230</v>
      </c>
      <c r="C854" s="4" t="s">
        <v>365</v>
      </c>
      <c r="D854" s="4">
        <v>3560</v>
      </c>
      <c r="E854" s="4" t="str">
        <f t="shared" si="13"/>
        <v>ESLN3560</v>
      </c>
      <c r="F854" t="s">
        <v>509</v>
      </c>
      <c r="G854" s="6" t="s">
        <v>5778</v>
      </c>
    </row>
    <row r="855" spans="1:7" x14ac:dyDescent="0.25">
      <c r="A855" t="s">
        <v>33</v>
      </c>
      <c r="B855" t="s">
        <v>230</v>
      </c>
      <c r="C855" s="4" t="s">
        <v>365</v>
      </c>
      <c r="D855" s="4">
        <v>3580</v>
      </c>
      <c r="E855" s="4" t="str">
        <f t="shared" si="13"/>
        <v>ESLN3580</v>
      </c>
      <c r="F855" t="s">
        <v>516</v>
      </c>
      <c r="G855" s="6" t="s">
        <v>5778</v>
      </c>
    </row>
    <row r="856" spans="1:7" x14ac:dyDescent="0.25">
      <c r="A856" t="s">
        <v>33</v>
      </c>
      <c r="B856" t="s">
        <v>230</v>
      </c>
      <c r="C856" s="4" t="s">
        <v>365</v>
      </c>
      <c r="D856" s="4">
        <v>3600</v>
      </c>
      <c r="E856" s="4" t="str">
        <f t="shared" si="13"/>
        <v>ESLN3600</v>
      </c>
      <c r="F856" t="s">
        <v>522</v>
      </c>
      <c r="G856" s="6" t="s">
        <v>5778</v>
      </c>
    </row>
    <row r="857" spans="1:7" x14ac:dyDescent="0.25">
      <c r="A857" t="s">
        <v>33</v>
      </c>
      <c r="B857" t="s">
        <v>230</v>
      </c>
      <c r="C857" s="4" t="s">
        <v>365</v>
      </c>
      <c r="D857" s="4">
        <v>3700</v>
      </c>
      <c r="E857" s="4" t="str">
        <f t="shared" si="13"/>
        <v>ESLN3700</v>
      </c>
      <c r="F857" t="s">
        <v>525</v>
      </c>
      <c r="G857" s="6" t="s">
        <v>5778</v>
      </c>
    </row>
    <row r="858" spans="1:7" x14ac:dyDescent="0.25">
      <c r="A858" t="s">
        <v>33</v>
      </c>
      <c r="B858" t="s">
        <v>230</v>
      </c>
      <c r="C858" s="4" t="s">
        <v>365</v>
      </c>
      <c r="D858" s="4">
        <v>3780</v>
      </c>
      <c r="E858" s="4" t="str">
        <f t="shared" si="13"/>
        <v>ESLN3780</v>
      </c>
      <c r="F858" t="s">
        <v>529</v>
      </c>
      <c r="G858" s="6" t="s">
        <v>5778</v>
      </c>
    </row>
    <row r="859" spans="1:7" x14ac:dyDescent="0.25">
      <c r="A859" t="s">
        <v>33</v>
      </c>
      <c r="B859" t="s">
        <v>230</v>
      </c>
      <c r="C859" s="4" t="s">
        <v>365</v>
      </c>
      <c r="D859" s="4">
        <v>3800</v>
      </c>
      <c r="E859" s="4" t="str">
        <f t="shared" si="13"/>
        <v>ESLN3800</v>
      </c>
      <c r="F859" t="s">
        <v>535</v>
      </c>
      <c r="G859" s="6" t="s">
        <v>5778</v>
      </c>
    </row>
    <row r="860" spans="1:7" x14ac:dyDescent="0.25">
      <c r="A860" t="s">
        <v>33</v>
      </c>
      <c r="B860" t="s">
        <v>230</v>
      </c>
      <c r="C860" s="4" t="s">
        <v>365</v>
      </c>
      <c r="D860" s="4">
        <v>3900</v>
      </c>
      <c r="E860" s="4" t="str">
        <f t="shared" si="13"/>
        <v>ESLN3900</v>
      </c>
      <c r="F860" t="s">
        <v>536</v>
      </c>
      <c r="G860" s="6" t="s">
        <v>5778</v>
      </c>
    </row>
    <row r="861" spans="1:7" x14ac:dyDescent="0.25">
      <c r="A861" t="s">
        <v>33</v>
      </c>
      <c r="B861" t="s">
        <v>230</v>
      </c>
      <c r="C861" s="4" t="s">
        <v>365</v>
      </c>
      <c r="D861" s="4">
        <v>4015</v>
      </c>
      <c r="E861" s="4" t="str">
        <f t="shared" si="13"/>
        <v>ESLN4015</v>
      </c>
      <c r="F861" t="s">
        <v>538</v>
      </c>
      <c r="G861" s="6" t="s">
        <v>5778</v>
      </c>
    </row>
    <row r="862" spans="1:7" x14ac:dyDescent="0.25">
      <c r="A862" t="s">
        <v>33</v>
      </c>
      <c r="B862" t="s">
        <v>230</v>
      </c>
      <c r="C862" s="4" t="s">
        <v>539</v>
      </c>
      <c r="D862" s="4">
        <v>3801</v>
      </c>
      <c r="E862" s="4" t="str">
        <f t="shared" si="13"/>
        <v>ESLV3801</v>
      </c>
      <c r="F862" t="s">
        <v>540</v>
      </c>
      <c r="G862" s="6" t="s">
        <v>5778</v>
      </c>
    </row>
    <row r="863" spans="1:7" x14ac:dyDescent="0.25">
      <c r="A863" t="s">
        <v>33</v>
      </c>
      <c r="B863" t="s">
        <v>230</v>
      </c>
      <c r="C863" s="4" t="s">
        <v>539</v>
      </c>
      <c r="D863" s="4">
        <v>3804</v>
      </c>
      <c r="E863" s="4" t="str">
        <f t="shared" si="13"/>
        <v>ESLV3804</v>
      </c>
      <c r="F863" t="s">
        <v>4540</v>
      </c>
      <c r="G863" s="6" t="s">
        <v>5778</v>
      </c>
    </row>
    <row r="864" spans="1:7" x14ac:dyDescent="0.25">
      <c r="A864" t="s">
        <v>33</v>
      </c>
      <c r="B864" t="s">
        <v>230</v>
      </c>
      <c r="C864" s="4" t="s">
        <v>539</v>
      </c>
      <c r="D864" s="4">
        <v>3814</v>
      </c>
      <c r="E864" s="4" t="str">
        <f t="shared" si="13"/>
        <v>ESLV3814</v>
      </c>
      <c r="F864" t="s">
        <v>541</v>
      </c>
      <c r="G864" s="6" t="s">
        <v>5778</v>
      </c>
    </row>
    <row r="865" spans="1:7" x14ac:dyDescent="0.25">
      <c r="A865" t="s">
        <v>33</v>
      </c>
      <c r="B865" t="s">
        <v>230</v>
      </c>
      <c r="C865" s="4" t="s">
        <v>539</v>
      </c>
      <c r="D865" s="4">
        <v>3819</v>
      </c>
      <c r="E865" s="4" t="str">
        <f t="shared" si="13"/>
        <v>ESLV3819</v>
      </c>
      <c r="F865" t="s">
        <v>543</v>
      </c>
      <c r="G865" s="6" t="s">
        <v>5778</v>
      </c>
    </row>
    <row r="866" spans="1:7" x14ac:dyDescent="0.25">
      <c r="A866" t="s">
        <v>33</v>
      </c>
      <c r="B866" t="s">
        <v>230</v>
      </c>
      <c r="C866" s="4" t="s">
        <v>539</v>
      </c>
      <c r="D866" s="4">
        <v>3829</v>
      </c>
      <c r="E866" s="4" t="str">
        <f t="shared" si="13"/>
        <v>ESLV3829</v>
      </c>
      <c r="F866" t="s">
        <v>545</v>
      </c>
      <c r="G866" s="6" t="s">
        <v>5778</v>
      </c>
    </row>
    <row r="867" spans="1:7" x14ac:dyDescent="0.25">
      <c r="A867" t="s">
        <v>33</v>
      </c>
      <c r="B867" t="s">
        <v>230</v>
      </c>
      <c r="C867" s="4" t="s">
        <v>539</v>
      </c>
      <c r="D867" s="4">
        <v>3830</v>
      </c>
      <c r="E867" s="4" t="str">
        <f t="shared" si="13"/>
        <v>ESLV3830</v>
      </c>
      <c r="F867" t="s">
        <v>546</v>
      </c>
      <c r="G867" s="6" t="s">
        <v>5778</v>
      </c>
    </row>
    <row r="868" spans="1:7" x14ac:dyDescent="0.25">
      <c r="A868" t="s">
        <v>33</v>
      </c>
      <c r="B868" t="s">
        <v>230</v>
      </c>
      <c r="C868" s="4" t="s">
        <v>539</v>
      </c>
      <c r="D868" s="4">
        <v>3830</v>
      </c>
      <c r="E868" s="4" t="str">
        <f t="shared" si="13"/>
        <v>ESLV3830</v>
      </c>
      <c r="F868" t="s">
        <v>4541</v>
      </c>
      <c r="G868" s="6" t="s">
        <v>5778</v>
      </c>
    </row>
    <row r="869" spans="1:7" x14ac:dyDescent="0.25">
      <c r="A869" t="s">
        <v>33</v>
      </c>
      <c r="B869" t="s">
        <v>230</v>
      </c>
      <c r="C869" s="4" t="s">
        <v>539</v>
      </c>
      <c r="D869" s="4">
        <v>3842</v>
      </c>
      <c r="E869" s="4" t="str">
        <f t="shared" si="13"/>
        <v>ESLV3842</v>
      </c>
      <c r="F869" t="s">
        <v>4542</v>
      </c>
      <c r="G869" s="6" t="s">
        <v>5778</v>
      </c>
    </row>
    <row r="870" spans="1:7" x14ac:dyDescent="0.25">
      <c r="A870" t="s">
        <v>33</v>
      </c>
      <c r="B870" t="s">
        <v>230</v>
      </c>
      <c r="C870" s="4" t="s">
        <v>539</v>
      </c>
      <c r="D870" s="4">
        <v>3844</v>
      </c>
      <c r="E870" s="4" t="str">
        <f t="shared" si="13"/>
        <v>ESLV3844</v>
      </c>
      <c r="F870" t="s">
        <v>548</v>
      </c>
      <c r="G870" s="6" t="s">
        <v>5778</v>
      </c>
    </row>
    <row r="871" spans="1:7" x14ac:dyDescent="0.25">
      <c r="A871" t="s">
        <v>33</v>
      </c>
      <c r="B871" t="s">
        <v>230</v>
      </c>
      <c r="C871" s="4" t="s">
        <v>539</v>
      </c>
      <c r="D871" s="4">
        <v>4816</v>
      </c>
      <c r="E871" s="4" t="str">
        <f t="shared" si="13"/>
        <v>ESLV4816</v>
      </c>
      <c r="F871" t="s">
        <v>550</v>
      </c>
      <c r="G871" s="6" t="s">
        <v>5778</v>
      </c>
    </row>
    <row r="872" spans="1:7" x14ac:dyDescent="0.25">
      <c r="A872" t="s">
        <v>33</v>
      </c>
      <c r="B872" t="s">
        <v>230</v>
      </c>
      <c r="C872" s="4" t="s">
        <v>539</v>
      </c>
      <c r="D872" s="4">
        <v>4842</v>
      </c>
      <c r="E872" s="4" t="str">
        <f t="shared" si="13"/>
        <v>ESLV4842</v>
      </c>
      <c r="F872" t="s">
        <v>553</v>
      </c>
      <c r="G872" s="6" t="s">
        <v>5778</v>
      </c>
    </row>
    <row r="873" spans="1:7" x14ac:dyDescent="0.25">
      <c r="A873" t="s">
        <v>33</v>
      </c>
      <c r="B873" t="s">
        <v>230</v>
      </c>
      <c r="C873" s="4" t="s">
        <v>539</v>
      </c>
      <c r="D873" s="4">
        <v>5822</v>
      </c>
      <c r="E873" s="4" t="str">
        <f t="shared" si="13"/>
        <v>ESLV5822</v>
      </c>
      <c r="F873" t="s">
        <v>1848</v>
      </c>
      <c r="G873" s="6" t="s">
        <v>5778</v>
      </c>
    </row>
    <row r="874" spans="1:7" x14ac:dyDescent="0.25">
      <c r="A874" t="s">
        <v>886</v>
      </c>
      <c r="B874" t="s">
        <v>1255</v>
      </c>
      <c r="C874" s="4" t="s">
        <v>1256</v>
      </c>
      <c r="D874" s="4">
        <v>50</v>
      </c>
      <c r="E874" s="4" t="str">
        <f t="shared" si="13"/>
        <v>O H50</v>
      </c>
      <c r="F874" t="s">
        <v>1257</v>
      </c>
      <c r="G874" s="6" t="s">
        <v>5773</v>
      </c>
    </row>
    <row r="875" spans="1:7" x14ac:dyDescent="0.25">
      <c r="A875" t="s">
        <v>886</v>
      </c>
      <c r="B875" t="s">
        <v>1255</v>
      </c>
      <c r="C875" s="4" t="s">
        <v>1256</v>
      </c>
      <c r="D875" s="4">
        <v>56</v>
      </c>
      <c r="E875" s="4" t="str">
        <f t="shared" si="13"/>
        <v>O H56</v>
      </c>
      <c r="F875" t="s">
        <v>4921</v>
      </c>
      <c r="G875" s="6" t="s">
        <v>5773</v>
      </c>
    </row>
    <row r="876" spans="1:7" x14ac:dyDescent="0.25">
      <c r="A876" t="s">
        <v>886</v>
      </c>
      <c r="B876" t="s">
        <v>1255</v>
      </c>
      <c r="C876" s="4" t="s">
        <v>1256</v>
      </c>
      <c r="D876" s="4">
        <v>58</v>
      </c>
      <c r="E876" s="4" t="str">
        <f t="shared" si="13"/>
        <v>O H58</v>
      </c>
      <c r="F876" t="s">
        <v>2766</v>
      </c>
      <c r="G876" s="6" t="s">
        <v>5773</v>
      </c>
    </row>
    <row r="877" spans="1:7" x14ac:dyDescent="0.25">
      <c r="A877" t="s">
        <v>886</v>
      </c>
      <c r="B877" t="s">
        <v>1255</v>
      </c>
      <c r="C877" s="4" t="s">
        <v>1256</v>
      </c>
      <c r="D877" s="4">
        <v>60</v>
      </c>
      <c r="E877" s="4" t="str">
        <f t="shared" si="13"/>
        <v>O H60</v>
      </c>
      <c r="F877" t="s">
        <v>2767</v>
      </c>
      <c r="G877" s="6" t="s">
        <v>5773</v>
      </c>
    </row>
    <row r="878" spans="1:7" x14ac:dyDescent="0.25">
      <c r="A878" t="s">
        <v>886</v>
      </c>
      <c r="B878" t="s">
        <v>1255</v>
      </c>
      <c r="C878" s="4" t="s">
        <v>1256</v>
      </c>
      <c r="D878" s="4">
        <v>63</v>
      </c>
      <c r="E878" s="4" t="str">
        <f t="shared" si="13"/>
        <v>O H63</v>
      </c>
      <c r="F878" t="s">
        <v>4922</v>
      </c>
      <c r="G878" s="6" t="s">
        <v>5773</v>
      </c>
    </row>
    <row r="879" spans="1:7" x14ac:dyDescent="0.25">
      <c r="A879" t="s">
        <v>886</v>
      </c>
      <c r="B879" t="s">
        <v>1255</v>
      </c>
      <c r="C879" s="4" t="s">
        <v>1256</v>
      </c>
      <c r="D879" s="4">
        <v>65</v>
      </c>
      <c r="E879" s="4" t="str">
        <f t="shared" si="13"/>
        <v>O H65</v>
      </c>
      <c r="F879" t="s">
        <v>4923</v>
      </c>
      <c r="G879" s="6" t="s">
        <v>5773</v>
      </c>
    </row>
    <row r="880" spans="1:7" x14ac:dyDescent="0.25">
      <c r="A880" t="s">
        <v>886</v>
      </c>
      <c r="B880" t="s">
        <v>1255</v>
      </c>
      <c r="C880" s="4" t="s">
        <v>1256</v>
      </c>
      <c r="D880" s="4">
        <v>75</v>
      </c>
      <c r="E880" s="4" t="str">
        <f t="shared" si="13"/>
        <v>O H75</v>
      </c>
      <c r="F880" t="s">
        <v>4925</v>
      </c>
      <c r="G880" s="6" t="s">
        <v>5773</v>
      </c>
    </row>
    <row r="881" spans="1:7" x14ac:dyDescent="0.25">
      <c r="A881" t="s">
        <v>886</v>
      </c>
      <c r="B881" t="s">
        <v>1255</v>
      </c>
      <c r="C881" s="4" t="s">
        <v>1256</v>
      </c>
      <c r="D881" s="4">
        <v>76</v>
      </c>
      <c r="E881" s="4" t="str">
        <f t="shared" si="13"/>
        <v>O H76</v>
      </c>
      <c r="F881" t="s">
        <v>2774</v>
      </c>
      <c r="G881" s="6" t="s">
        <v>5802</v>
      </c>
    </row>
    <row r="882" spans="1:7" x14ac:dyDescent="0.25">
      <c r="A882" t="s">
        <v>886</v>
      </c>
      <c r="B882" t="s">
        <v>1255</v>
      </c>
      <c r="C882" s="4" t="s">
        <v>1256</v>
      </c>
      <c r="D882" s="4">
        <v>77</v>
      </c>
      <c r="E882" s="4" t="str">
        <f t="shared" si="13"/>
        <v>O H77</v>
      </c>
      <c r="F882" t="s">
        <v>4926</v>
      </c>
      <c r="G882" s="6" t="s">
        <v>5802</v>
      </c>
    </row>
    <row r="883" spans="1:7" x14ac:dyDescent="0.25">
      <c r="A883" t="s">
        <v>886</v>
      </c>
      <c r="B883" t="s">
        <v>1255</v>
      </c>
      <c r="C883" s="4" t="s">
        <v>1256</v>
      </c>
      <c r="D883" s="4">
        <v>101</v>
      </c>
      <c r="E883" s="4" t="str">
        <f t="shared" si="13"/>
        <v>O H101</v>
      </c>
      <c r="F883" t="s">
        <v>4928</v>
      </c>
      <c r="G883" s="6" t="s">
        <v>5773</v>
      </c>
    </row>
    <row r="884" spans="1:7" x14ac:dyDescent="0.25">
      <c r="A884" t="s">
        <v>886</v>
      </c>
      <c r="B884" t="s">
        <v>1255</v>
      </c>
      <c r="C884" s="4" t="s">
        <v>1256</v>
      </c>
      <c r="D884" s="4" t="s">
        <v>1036</v>
      </c>
      <c r="E884" s="4" t="str">
        <f t="shared" si="13"/>
        <v>O H53A</v>
      </c>
      <c r="F884" t="s">
        <v>2762</v>
      </c>
      <c r="G884" s="6" t="s">
        <v>5773</v>
      </c>
    </row>
    <row r="885" spans="1:7" x14ac:dyDescent="0.25">
      <c r="A885" t="s">
        <v>886</v>
      </c>
      <c r="B885" t="s">
        <v>1255</v>
      </c>
      <c r="C885" s="4" t="s">
        <v>1256</v>
      </c>
      <c r="D885" s="4" t="s">
        <v>2764</v>
      </c>
      <c r="E885" s="4" t="str">
        <f t="shared" si="13"/>
        <v>O H53B</v>
      </c>
      <c r="F885" t="s">
        <v>2765</v>
      </c>
      <c r="G885" s="6" t="s">
        <v>5773</v>
      </c>
    </row>
    <row r="886" spans="1:7" x14ac:dyDescent="0.25">
      <c r="A886" t="s">
        <v>886</v>
      </c>
      <c r="B886" t="s">
        <v>1255</v>
      </c>
      <c r="C886" s="4" t="s">
        <v>1256</v>
      </c>
      <c r="D886" s="4" t="s">
        <v>2032</v>
      </c>
      <c r="E886" s="4" t="str">
        <f t="shared" si="13"/>
        <v>O H70A</v>
      </c>
      <c r="F886" t="s">
        <v>2768</v>
      </c>
      <c r="G886" s="6" t="s">
        <v>5773</v>
      </c>
    </row>
    <row r="887" spans="1:7" x14ac:dyDescent="0.25">
      <c r="A887" t="s">
        <v>886</v>
      </c>
      <c r="B887" t="s">
        <v>1255</v>
      </c>
      <c r="C887" s="4" t="s">
        <v>1256</v>
      </c>
      <c r="D887" s="4" t="s">
        <v>4630</v>
      </c>
      <c r="E887" s="4" t="str">
        <f t="shared" si="13"/>
        <v>O H70B</v>
      </c>
      <c r="F887" t="s">
        <v>4924</v>
      </c>
      <c r="G887" s="6" t="s">
        <v>5773</v>
      </c>
    </row>
    <row r="888" spans="1:7" x14ac:dyDescent="0.25">
      <c r="A888" t="s">
        <v>886</v>
      </c>
      <c r="B888" t="s">
        <v>1255</v>
      </c>
      <c r="C888" s="4" t="s">
        <v>1256</v>
      </c>
      <c r="D888" s="4" t="s">
        <v>2769</v>
      </c>
      <c r="E888" s="4" t="str">
        <f t="shared" si="13"/>
        <v>O H71A</v>
      </c>
      <c r="F888" t="s">
        <v>2770</v>
      </c>
      <c r="G888" s="6" t="s">
        <v>5773</v>
      </c>
    </row>
    <row r="889" spans="1:7" x14ac:dyDescent="0.25">
      <c r="A889" t="s">
        <v>886</v>
      </c>
      <c r="B889" t="s">
        <v>1255</v>
      </c>
      <c r="C889" s="4" t="s">
        <v>1256</v>
      </c>
      <c r="D889" s="4" t="s">
        <v>2773</v>
      </c>
      <c r="E889" s="4" t="str">
        <f t="shared" si="13"/>
        <v>O H71B</v>
      </c>
      <c r="F889" t="s">
        <v>2770</v>
      </c>
      <c r="G889" s="6" t="s">
        <v>5773</v>
      </c>
    </row>
    <row r="890" spans="1:7" x14ac:dyDescent="0.25">
      <c r="A890" t="s">
        <v>886</v>
      </c>
      <c r="B890" t="s">
        <v>1255</v>
      </c>
      <c r="C890" s="4" t="s">
        <v>1259</v>
      </c>
      <c r="D890" s="4">
        <v>84</v>
      </c>
      <c r="E890" s="4" t="str">
        <f t="shared" si="13"/>
        <v>R F84</v>
      </c>
      <c r="F890" t="s">
        <v>2785</v>
      </c>
      <c r="G890" s="6" t="s">
        <v>5773</v>
      </c>
    </row>
    <row r="891" spans="1:7" x14ac:dyDescent="0.25">
      <c r="A891" t="s">
        <v>886</v>
      </c>
      <c r="B891" t="s">
        <v>1255</v>
      </c>
      <c r="C891" s="4" t="s">
        <v>1259</v>
      </c>
      <c r="D891" s="4">
        <v>98</v>
      </c>
      <c r="E891" s="4" t="str">
        <f t="shared" si="13"/>
        <v>R F98</v>
      </c>
      <c r="F891" t="s">
        <v>893</v>
      </c>
      <c r="G891" s="6" t="s">
        <v>5773</v>
      </c>
    </row>
    <row r="892" spans="1:7" x14ac:dyDescent="0.25">
      <c r="A892" t="s">
        <v>886</v>
      </c>
      <c r="B892" t="s">
        <v>1255</v>
      </c>
      <c r="C892" s="4" t="s">
        <v>1259</v>
      </c>
      <c r="D892" s="4" t="s">
        <v>958</v>
      </c>
      <c r="E892" s="4" t="str">
        <f t="shared" si="13"/>
        <v>R F80A</v>
      </c>
      <c r="F892" t="s">
        <v>2775</v>
      </c>
      <c r="G892" s="6" t="s">
        <v>5773</v>
      </c>
    </row>
    <row r="893" spans="1:7" x14ac:dyDescent="0.25">
      <c r="A893" t="s">
        <v>886</v>
      </c>
      <c r="B893" t="s">
        <v>1255</v>
      </c>
      <c r="C893" s="4" t="s">
        <v>1259</v>
      </c>
      <c r="D893" s="4" t="s">
        <v>2777</v>
      </c>
      <c r="E893" s="4" t="str">
        <f t="shared" si="13"/>
        <v>R F80B</v>
      </c>
      <c r="F893" t="s">
        <v>2778</v>
      </c>
      <c r="G893" s="6" t="s">
        <v>5773</v>
      </c>
    </row>
    <row r="894" spans="1:7" x14ac:dyDescent="0.25">
      <c r="A894" t="s">
        <v>886</v>
      </c>
      <c r="B894" t="s">
        <v>1255</v>
      </c>
      <c r="C894" s="4" t="s">
        <v>1259</v>
      </c>
      <c r="D894" s="4" t="s">
        <v>960</v>
      </c>
      <c r="E894" s="4" t="str">
        <f t="shared" si="13"/>
        <v>R F80C</v>
      </c>
      <c r="F894" t="s">
        <v>2782</v>
      </c>
      <c r="G894" s="6" t="s">
        <v>5773</v>
      </c>
    </row>
    <row r="895" spans="1:7" x14ac:dyDescent="0.25">
      <c r="A895" t="s">
        <v>886</v>
      </c>
      <c r="B895" t="s">
        <v>1255</v>
      </c>
      <c r="C895" s="4" t="s">
        <v>1259</v>
      </c>
      <c r="D895" s="4" t="s">
        <v>2783</v>
      </c>
      <c r="E895" s="4" t="str">
        <f t="shared" si="13"/>
        <v>R F81A</v>
      </c>
      <c r="F895" t="s">
        <v>2784</v>
      </c>
      <c r="G895" s="6" t="s">
        <v>5773</v>
      </c>
    </row>
    <row r="896" spans="1:7" x14ac:dyDescent="0.25">
      <c r="A896" t="s">
        <v>886</v>
      </c>
      <c r="B896" t="s">
        <v>1255</v>
      </c>
      <c r="C896" s="4" t="s">
        <v>1259</v>
      </c>
      <c r="D896" s="4" t="s">
        <v>4625</v>
      </c>
      <c r="E896" s="4" t="str">
        <f t="shared" si="13"/>
        <v>R F81B</v>
      </c>
      <c r="F896" t="s">
        <v>4931</v>
      </c>
      <c r="G896" s="6" t="s">
        <v>5773</v>
      </c>
    </row>
    <row r="897" spans="1:7" x14ac:dyDescent="0.25">
      <c r="A897" t="s">
        <v>886</v>
      </c>
      <c r="B897" t="s">
        <v>1255</v>
      </c>
      <c r="C897" s="4" t="s">
        <v>1259</v>
      </c>
      <c r="D897" s="4" t="s">
        <v>2938</v>
      </c>
      <c r="E897" s="4" t="str">
        <f t="shared" si="13"/>
        <v>R F85A</v>
      </c>
      <c r="F897" t="s">
        <v>4932</v>
      </c>
      <c r="G897" s="6" t="s">
        <v>5773</v>
      </c>
    </row>
    <row r="898" spans="1:7" x14ac:dyDescent="0.25">
      <c r="A898" t="s">
        <v>886</v>
      </c>
      <c r="B898" t="s">
        <v>1255</v>
      </c>
      <c r="C898" s="4" t="s">
        <v>1259</v>
      </c>
      <c r="D898" s="4" t="s">
        <v>2786</v>
      </c>
      <c r="E898" s="4" t="str">
        <f t="shared" ref="E898:E961" si="14">CONCATENATE(C898,TRIM(D898))</f>
        <v>R F85D</v>
      </c>
      <c r="F898" t="s">
        <v>2787</v>
      </c>
      <c r="G898" s="6" t="s">
        <v>5773</v>
      </c>
    </row>
    <row r="899" spans="1:7" x14ac:dyDescent="0.25">
      <c r="A899" t="s">
        <v>886</v>
      </c>
      <c r="B899" t="s">
        <v>1255</v>
      </c>
      <c r="C899" s="4" t="s">
        <v>1259</v>
      </c>
      <c r="D899" s="4" t="s">
        <v>2788</v>
      </c>
      <c r="E899" s="4" t="str">
        <f t="shared" si="14"/>
        <v>R F86A</v>
      </c>
      <c r="F899" t="s">
        <v>2789</v>
      </c>
      <c r="G899" s="6" t="s">
        <v>5773</v>
      </c>
    </row>
    <row r="900" spans="1:7" x14ac:dyDescent="0.25">
      <c r="A900" t="s">
        <v>886</v>
      </c>
      <c r="B900" t="s">
        <v>1255</v>
      </c>
      <c r="C900" s="4" t="s">
        <v>1259</v>
      </c>
      <c r="D900" s="4" t="s">
        <v>2791</v>
      </c>
      <c r="E900" s="4" t="str">
        <f t="shared" si="14"/>
        <v>R F86B</v>
      </c>
      <c r="F900" t="s">
        <v>2792</v>
      </c>
      <c r="G900" s="6" t="s">
        <v>5773</v>
      </c>
    </row>
    <row r="901" spans="1:7" x14ac:dyDescent="0.25">
      <c r="A901" t="s">
        <v>886</v>
      </c>
      <c r="B901" t="s">
        <v>1255</v>
      </c>
      <c r="C901" s="4" t="s">
        <v>1259</v>
      </c>
      <c r="D901" s="4" t="s">
        <v>2793</v>
      </c>
      <c r="E901" s="4" t="str">
        <f t="shared" si="14"/>
        <v>R F86C</v>
      </c>
      <c r="F901" t="s">
        <v>2794</v>
      </c>
      <c r="G901" s="6" t="s">
        <v>5773</v>
      </c>
    </row>
    <row r="902" spans="1:7" x14ac:dyDescent="0.25">
      <c r="A902" t="s">
        <v>886</v>
      </c>
      <c r="B902" t="s">
        <v>1255</v>
      </c>
      <c r="C902" s="4" t="s">
        <v>1259</v>
      </c>
      <c r="D902" s="4" t="s">
        <v>2795</v>
      </c>
      <c r="E902" s="4" t="str">
        <f t="shared" si="14"/>
        <v>R F86D</v>
      </c>
      <c r="F902" t="s">
        <v>2796</v>
      </c>
      <c r="G902" s="6" t="s">
        <v>5773</v>
      </c>
    </row>
    <row r="903" spans="1:7" x14ac:dyDescent="0.25">
      <c r="A903" t="s">
        <v>886</v>
      </c>
      <c r="B903" t="s">
        <v>216</v>
      </c>
      <c r="C903" s="4" t="s">
        <v>217</v>
      </c>
      <c r="D903" s="4">
        <v>16</v>
      </c>
      <c r="E903" s="4" t="str">
        <f t="shared" si="14"/>
        <v>FASH16</v>
      </c>
      <c r="F903" t="s">
        <v>4729</v>
      </c>
      <c r="G903" s="6" t="s">
        <v>5773</v>
      </c>
    </row>
    <row r="904" spans="1:7" x14ac:dyDescent="0.25">
      <c r="A904" t="s">
        <v>886</v>
      </c>
      <c r="B904" t="s">
        <v>216</v>
      </c>
      <c r="C904" s="4" t="s">
        <v>217</v>
      </c>
      <c r="D904" s="4">
        <v>17</v>
      </c>
      <c r="E904" s="4" t="str">
        <f t="shared" si="14"/>
        <v>FASH17</v>
      </c>
      <c r="F904" t="s">
        <v>4730</v>
      </c>
      <c r="G904" s="6" t="s">
        <v>5773</v>
      </c>
    </row>
    <row r="905" spans="1:7" x14ac:dyDescent="0.25">
      <c r="A905" t="s">
        <v>886</v>
      </c>
      <c r="B905" t="s">
        <v>216</v>
      </c>
      <c r="C905" s="4" t="s">
        <v>217</v>
      </c>
      <c r="D905" s="4">
        <v>22</v>
      </c>
      <c r="E905" s="4" t="str">
        <f t="shared" si="14"/>
        <v>FASH22</v>
      </c>
      <c r="F905" t="s">
        <v>2292</v>
      </c>
      <c r="G905" s="6" t="s">
        <v>5773</v>
      </c>
    </row>
    <row r="906" spans="1:7" x14ac:dyDescent="0.25">
      <c r="A906" t="s">
        <v>886</v>
      </c>
      <c r="B906" t="s">
        <v>216</v>
      </c>
      <c r="C906" s="4" t="s">
        <v>217</v>
      </c>
      <c r="D906" s="4">
        <v>23</v>
      </c>
      <c r="E906" s="4" t="str">
        <f t="shared" si="14"/>
        <v>FASH23</v>
      </c>
      <c r="F906" t="s">
        <v>4731</v>
      </c>
      <c r="G906" s="6" t="s">
        <v>5802</v>
      </c>
    </row>
    <row r="907" spans="1:7" x14ac:dyDescent="0.25">
      <c r="A907" t="s">
        <v>886</v>
      </c>
      <c r="B907" t="s">
        <v>216</v>
      </c>
      <c r="C907" s="4" t="s">
        <v>217</v>
      </c>
      <c r="D907" s="4">
        <v>26</v>
      </c>
      <c r="E907" s="4" t="str">
        <f t="shared" si="14"/>
        <v>FASH26</v>
      </c>
      <c r="F907" t="s">
        <v>2294</v>
      </c>
      <c r="G907" s="6" t="s">
        <v>5773</v>
      </c>
    </row>
    <row r="908" spans="1:7" x14ac:dyDescent="0.25">
      <c r="A908" t="s">
        <v>886</v>
      </c>
      <c r="B908" t="s">
        <v>216</v>
      </c>
      <c r="C908" s="4" t="s">
        <v>217</v>
      </c>
      <c r="D908" s="4">
        <v>27</v>
      </c>
      <c r="E908" s="4" t="str">
        <f t="shared" si="14"/>
        <v>FASH27</v>
      </c>
      <c r="F908" t="s">
        <v>2295</v>
      </c>
      <c r="G908" s="6" t="s">
        <v>5773</v>
      </c>
    </row>
    <row r="909" spans="1:7" x14ac:dyDescent="0.25">
      <c r="A909" t="s">
        <v>886</v>
      </c>
      <c r="B909" t="s">
        <v>216</v>
      </c>
      <c r="C909" s="4" t="s">
        <v>217</v>
      </c>
      <c r="D909" s="4">
        <v>29</v>
      </c>
      <c r="E909" s="4" t="str">
        <f t="shared" si="14"/>
        <v>FASH29</v>
      </c>
      <c r="F909" t="s">
        <v>4736</v>
      </c>
      <c r="G909" s="6" t="s">
        <v>5773</v>
      </c>
    </row>
    <row r="910" spans="1:7" x14ac:dyDescent="0.25">
      <c r="A910" t="s">
        <v>886</v>
      </c>
      <c r="B910" t="s">
        <v>216</v>
      </c>
      <c r="C910" s="4" t="s">
        <v>217</v>
      </c>
      <c r="D910" s="4">
        <v>37</v>
      </c>
      <c r="E910" s="4" t="str">
        <f t="shared" si="14"/>
        <v>FASH37</v>
      </c>
      <c r="F910" t="s">
        <v>2301</v>
      </c>
      <c r="G910" s="6" t="s">
        <v>5773</v>
      </c>
    </row>
    <row r="911" spans="1:7" x14ac:dyDescent="0.25">
      <c r="A911" t="s">
        <v>886</v>
      </c>
      <c r="B911" t="s">
        <v>216</v>
      </c>
      <c r="C911" s="4" t="s">
        <v>217</v>
      </c>
      <c r="D911" s="4">
        <v>42</v>
      </c>
      <c r="E911" s="4" t="str">
        <f t="shared" si="14"/>
        <v>FASH42</v>
      </c>
      <c r="F911" t="s">
        <v>2302</v>
      </c>
      <c r="G911" s="6" t="s">
        <v>5773</v>
      </c>
    </row>
    <row r="912" spans="1:7" x14ac:dyDescent="0.25">
      <c r="A912" t="s">
        <v>886</v>
      </c>
      <c r="B912" t="s">
        <v>216</v>
      </c>
      <c r="C912" s="4" t="s">
        <v>217</v>
      </c>
      <c r="D912" s="4">
        <v>44</v>
      </c>
      <c r="E912" s="4" t="str">
        <f t="shared" si="14"/>
        <v>FASH44</v>
      </c>
      <c r="F912" t="s">
        <v>2303</v>
      </c>
      <c r="G912" s="6" t="s">
        <v>5773</v>
      </c>
    </row>
    <row r="913" spans="1:7" x14ac:dyDescent="0.25">
      <c r="A913" t="s">
        <v>886</v>
      </c>
      <c r="B913" t="s">
        <v>216</v>
      </c>
      <c r="C913" s="4" t="s">
        <v>217</v>
      </c>
      <c r="D913" s="4">
        <v>46</v>
      </c>
      <c r="E913" s="4" t="str">
        <f t="shared" si="14"/>
        <v>FASH46</v>
      </c>
      <c r="F913" t="s">
        <v>4739</v>
      </c>
      <c r="G913" s="6" t="s">
        <v>5773</v>
      </c>
    </row>
    <row r="914" spans="1:7" x14ac:dyDescent="0.25">
      <c r="A914" t="s">
        <v>886</v>
      </c>
      <c r="B914" t="s">
        <v>216</v>
      </c>
      <c r="C914" s="4" t="s">
        <v>217</v>
      </c>
      <c r="D914" s="4">
        <v>48</v>
      </c>
      <c r="E914" s="4" t="str">
        <f t="shared" si="14"/>
        <v>FASH48</v>
      </c>
      <c r="F914" t="s">
        <v>4740</v>
      </c>
      <c r="G914" s="6" t="s">
        <v>5773</v>
      </c>
    </row>
    <row r="915" spans="1:7" x14ac:dyDescent="0.25">
      <c r="A915" t="s">
        <v>886</v>
      </c>
      <c r="B915" t="s">
        <v>216</v>
      </c>
      <c r="C915" s="4" t="s">
        <v>217</v>
      </c>
      <c r="D915" s="4">
        <v>49</v>
      </c>
      <c r="E915" s="4" t="str">
        <f t="shared" si="14"/>
        <v>FASH49</v>
      </c>
      <c r="F915" t="s">
        <v>2307</v>
      </c>
      <c r="G915" s="6" t="s">
        <v>5773</v>
      </c>
    </row>
    <row r="916" spans="1:7" x14ac:dyDescent="0.25">
      <c r="A916" t="s">
        <v>886</v>
      </c>
      <c r="B916" t="s">
        <v>216</v>
      </c>
      <c r="C916" s="4" t="s">
        <v>217</v>
      </c>
      <c r="D916" s="4">
        <v>51</v>
      </c>
      <c r="E916" s="4" t="str">
        <f t="shared" si="14"/>
        <v>FASH51</v>
      </c>
      <c r="F916" t="s">
        <v>4741</v>
      </c>
      <c r="G916" s="6" t="s">
        <v>5773</v>
      </c>
    </row>
    <row r="917" spans="1:7" x14ac:dyDescent="0.25">
      <c r="A917" t="s">
        <v>886</v>
      </c>
      <c r="B917" t="s">
        <v>216</v>
      </c>
      <c r="C917" s="4" t="s">
        <v>217</v>
      </c>
      <c r="D917" s="4">
        <v>53</v>
      </c>
      <c r="E917" s="4" t="str">
        <f t="shared" si="14"/>
        <v>FASH53</v>
      </c>
      <c r="F917" t="s">
        <v>2309</v>
      </c>
      <c r="G917" s="6" t="s">
        <v>5773</v>
      </c>
    </row>
    <row r="918" spans="1:7" x14ac:dyDescent="0.25">
      <c r="A918" t="s">
        <v>886</v>
      </c>
      <c r="B918" t="s">
        <v>216</v>
      </c>
      <c r="C918" s="4" t="s">
        <v>217</v>
      </c>
      <c r="D918" s="4">
        <v>55</v>
      </c>
      <c r="E918" s="4" t="str">
        <f t="shared" si="14"/>
        <v>FASH55</v>
      </c>
      <c r="F918" t="s">
        <v>2315</v>
      </c>
      <c r="G918" s="6" t="s">
        <v>5802</v>
      </c>
    </row>
    <row r="919" spans="1:7" x14ac:dyDescent="0.25">
      <c r="A919" t="s">
        <v>886</v>
      </c>
      <c r="B919" t="s">
        <v>216</v>
      </c>
      <c r="C919" s="4" t="s">
        <v>217</v>
      </c>
      <c r="D919" s="4">
        <v>56</v>
      </c>
      <c r="E919" s="4" t="str">
        <f t="shared" si="14"/>
        <v>FASH56</v>
      </c>
      <c r="F919" t="s">
        <v>4742</v>
      </c>
      <c r="G919" s="6" t="s">
        <v>5773</v>
      </c>
    </row>
    <row r="920" spans="1:7" x14ac:dyDescent="0.25">
      <c r="A920" t="s">
        <v>886</v>
      </c>
      <c r="B920" t="s">
        <v>216</v>
      </c>
      <c r="C920" s="4" t="s">
        <v>217</v>
      </c>
      <c r="D920" s="4">
        <v>57</v>
      </c>
      <c r="E920" s="4" t="str">
        <f t="shared" si="14"/>
        <v>FASH57</v>
      </c>
      <c r="F920" t="s">
        <v>2316</v>
      </c>
      <c r="G920" s="6" t="s">
        <v>5773</v>
      </c>
    </row>
    <row r="921" spans="1:7" x14ac:dyDescent="0.25">
      <c r="A921" t="s">
        <v>886</v>
      </c>
      <c r="B921" t="s">
        <v>216</v>
      </c>
      <c r="C921" s="4" t="s">
        <v>217</v>
      </c>
      <c r="D921" s="4">
        <v>60</v>
      </c>
      <c r="E921" s="4" t="str">
        <f t="shared" si="14"/>
        <v>FASH60</v>
      </c>
      <c r="F921" t="s">
        <v>1052</v>
      </c>
      <c r="G921" s="6" t="s">
        <v>5773</v>
      </c>
    </row>
    <row r="922" spans="1:7" x14ac:dyDescent="0.25">
      <c r="A922" t="s">
        <v>886</v>
      </c>
      <c r="B922" t="s">
        <v>216</v>
      </c>
      <c r="C922" s="4" t="s">
        <v>217</v>
      </c>
      <c r="D922" s="4">
        <v>61</v>
      </c>
      <c r="E922" s="4" t="str">
        <f t="shared" si="14"/>
        <v>FASH61</v>
      </c>
      <c r="F922" t="s">
        <v>1053</v>
      </c>
      <c r="G922" s="6" t="s">
        <v>5773</v>
      </c>
    </row>
    <row r="923" spans="1:7" x14ac:dyDescent="0.25">
      <c r="A923" t="s">
        <v>886</v>
      </c>
      <c r="B923" t="s">
        <v>216</v>
      </c>
      <c r="C923" s="4" t="s">
        <v>217</v>
      </c>
      <c r="D923" s="4">
        <v>63</v>
      </c>
      <c r="E923" s="4" t="str">
        <f t="shared" si="14"/>
        <v>FASH63</v>
      </c>
      <c r="F923" t="s">
        <v>1054</v>
      </c>
      <c r="G923" s="6" t="s">
        <v>5773</v>
      </c>
    </row>
    <row r="924" spans="1:7" x14ac:dyDescent="0.25">
      <c r="A924" t="s">
        <v>886</v>
      </c>
      <c r="B924" t="s">
        <v>216</v>
      </c>
      <c r="C924" s="4" t="s">
        <v>217</v>
      </c>
      <c r="D924" s="4">
        <v>65</v>
      </c>
      <c r="E924" s="4" t="str">
        <f t="shared" si="14"/>
        <v>FASH65</v>
      </c>
      <c r="F924" t="s">
        <v>4744</v>
      </c>
      <c r="G924" s="6" t="s">
        <v>5773</v>
      </c>
    </row>
    <row r="925" spans="1:7" x14ac:dyDescent="0.25">
      <c r="A925" t="s">
        <v>886</v>
      </c>
      <c r="B925" t="s">
        <v>216</v>
      </c>
      <c r="C925" s="4" t="s">
        <v>217</v>
      </c>
      <c r="D925" s="4">
        <v>69</v>
      </c>
      <c r="E925" s="4" t="str">
        <f t="shared" si="14"/>
        <v>FASH69</v>
      </c>
      <c r="F925" t="s">
        <v>1055</v>
      </c>
      <c r="G925" s="6" t="s">
        <v>5773</v>
      </c>
    </row>
    <row r="926" spans="1:7" x14ac:dyDescent="0.25">
      <c r="A926" t="s">
        <v>886</v>
      </c>
      <c r="B926" t="s">
        <v>216</v>
      </c>
      <c r="C926" s="4" t="s">
        <v>217</v>
      </c>
      <c r="D926" s="4">
        <v>72</v>
      </c>
      <c r="E926" s="4" t="str">
        <f t="shared" si="14"/>
        <v>FASH72</v>
      </c>
      <c r="F926" t="s">
        <v>4748</v>
      </c>
      <c r="G926" s="6" t="s">
        <v>5773</v>
      </c>
    </row>
    <row r="927" spans="1:7" x14ac:dyDescent="0.25">
      <c r="A927" t="s">
        <v>886</v>
      </c>
      <c r="B927" t="s">
        <v>216</v>
      </c>
      <c r="C927" s="4" t="s">
        <v>217</v>
      </c>
      <c r="D927" s="4">
        <v>73</v>
      </c>
      <c r="E927" s="4" t="str">
        <f t="shared" si="14"/>
        <v>FASH73</v>
      </c>
      <c r="F927" t="s">
        <v>2317</v>
      </c>
      <c r="G927" s="6" t="s">
        <v>5773</v>
      </c>
    </row>
    <row r="928" spans="1:7" x14ac:dyDescent="0.25">
      <c r="A928" t="s">
        <v>886</v>
      </c>
      <c r="B928" t="s">
        <v>216</v>
      </c>
      <c r="C928" s="4" t="s">
        <v>217</v>
      </c>
      <c r="D928" s="4">
        <v>112</v>
      </c>
      <c r="E928" s="4" t="str">
        <f t="shared" si="14"/>
        <v>FASH112</v>
      </c>
      <c r="F928" t="s">
        <v>4749</v>
      </c>
      <c r="G928" s="6" t="s">
        <v>5773</v>
      </c>
    </row>
    <row r="929" spans="1:7" x14ac:dyDescent="0.25">
      <c r="A929" t="s">
        <v>33</v>
      </c>
      <c r="B929" t="s">
        <v>216</v>
      </c>
      <c r="C929" s="4" t="s">
        <v>217</v>
      </c>
      <c r="D929" s="4">
        <v>6008</v>
      </c>
      <c r="E929" s="4" t="str">
        <f t="shared" si="14"/>
        <v>FASH6008</v>
      </c>
      <c r="F929" t="s">
        <v>218</v>
      </c>
      <c r="G929" s="6" t="s">
        <v>5775</v>
      </c>
    </row>
    <row r="930" spans="1:7" x14ac:dyDescent="0.25">
      <c r="A930" t="s">
        <v>33</v>
      </c>
      <c r="B930" t="s">
        <v>216</v>
      </c>
      <c r="C930" s="4" t="s">
        <v>217</v>
      </c>
      <c r="D930" s="4">
        <v>6014</v>
      </c>
      <c r="E930" s="4" t="str">
        <f t="shared" si="14"/>
        <v>FASH6014</v>
      </c>
      <c r="F930" t="s">
        <v>220</v>
      </c>
      <c r="G930" s="6" t="s">
        <v>5775</v>
      </c>
    </row>
    <row r="931" spans="1:7" x14ac:dyDescent="0.25">
      <c r="A931" t="s">
        <v>33</v>
      </c>
      <c r="B931" t="s">
        <v>216</v>
      </c>
      <c r="C931" s="4" t="s">
        <v>217</v>
      </c>
      <c r="D931" s="4">
        <v>6025</v>
      </c>
      <c r="E931" s="4" t="str">
        <f t="shared" si="14"/>
        <v>FASH6025</v>
      </c>
      <c r="F931" t="s">
        <v>223</v>
      </c>
      <c r="G931" s="6" t="s">
        <v>5775</v>
      </c>
    </row>
    <row r="932" spans="1:7" x14ac:dyDescent="0.25">
      <c r="A932" t="s">
        <v>33</v>
      </c>
      <c r="B932" t="s">
        <v>216</v>
      </c>
      <c r="C932" s="4" t="s">
        <v>217</v>
      </c>
      <c r="D932" s="4">
        <v>6055</v>
      </c>
      <c r="E932" s="4" t="str">
        <f t="shared" si="14"/>
        <v>FASH6055</v>
      </c>
      <c r="F932" t="s">
        <v>226</v>
      </c>
      <c r="G932" s="6" t="s">
        <v>5775</v>
      </c>
    </row>
    <row r="933" spans="1:7" x14ac:dyDescent="0.25">
      <c r="A933" t="s">
        <v>33</v>
      </c>
      <c r="B933" t="s">
        <v>216</v>
      </c>
      <c r="C933" s="4" t="s">
        <v>217</v>
      </c>
      <c r="D933" s="4">
        <v>6056</v>
      </c>
      <c r="E933" s="4" t="str">
        <f t="shared" si="14"/>
        <v>FASH6056</v>
      </c>
      <c r="F933" t="s">
        <v>228</v>
      </c>
      <c r="G933" s="6" t="s">
        <v>5775</v>
      </c>
    </row>
    <row r="934" spans="1:7" x14ac:dyDescent="0.25">
      <c r="A934" t="s">
        <v>886</v>
      </c>
      <c r="B934" t="s">
        <v>216</v>
      </c>
      <c r="C934" s="4" t="s">
        <v>217</v>
      </c>
      <c r="D934" s="4" t="s">
        <v>1044</v>
      </c>
      <c r="E934" s="4" t="str">
        <f t="shared" si="14"/>
        <v>FASHA</v>
      </c>
      <c r="F934" t="s">
        <v>1045</v>
      </c>
      <c r="G934" s="6" t="s">
        <v>5773</v>
      </c>
    </row>
    <row r="935" spans="1:7" x14ac:dyDescent="0.25">
      <c r="A935" t="s">
        <v>886</v>
      </c>
      <c r="B935" t="s">
        <v>216</v>
      </c>
      <c r="C935" s="4" t="s">
        <v>217</v>
      </c>
      <c r="D935" s="4" t="s">
        <v>2286</v>
      </c>
      <c r="E935" s="4" t="str">
        <f t="shared" si="14"/>
        <v>FASH15A</v>
      </c>
      <c r="F935" t="s">
        <v>4727</v>
      </c>
      <c r="G935" s="6" t="s">
        <v>5773</v>
      </c>
    </row>
    <row r="936" spans="1:7" x14ac:dyDescent="0.25">
      <c r="A936" t="s">
        <v>886</v>
      </c>
      <c r="B936" t="s">
        <v>216</v>
      </c>
      <c r="C936" s="4" t="s">
        <v>217</v>
      </c>
      <c r="D936" s="4" t="s">
        <v>2286</v>
      </c>
      <c r="E936" s="4" t="str">
        <f t="shared" si="14"/>
        <v>FASH15A</v>
      </c>
      <c r="F936" t="s">
        <v>2287</v>
      </c>
      <c r="G936" s="6" t="s">
        <v>5773</v>
      </c>
    </row>
    <row r="937" spans="1:7" x14ac:dyDescent="0.25">
      <c r="A937" t="s">
        <v>886</v>
      </c>
      <c r="B937" t="s">
        <v>216</v>
      </c>
      <c r="C937" s="4" t="s">
        <v>217</v>
      </c>
      <c r="D937" s="4" t="s">
        <v>2288</v>
      </c>
      <c r="E937" s="4" t="str">
        <f t="shared" si="14"/>
        <v>FASH15B</v>
      </c>
      <c r="F937" t="s">
        <v>4728</v>
      </c>
      <c r="G937" s="6" t="s">
        <v>5773</v>
      </c>
    </row>
    <row r="938" spans="1:7" x14ac:dyDescent="0.25">
      <c r="A938" t="s">
        <v>886</v>
      </c>
      <c r="B938" t="s">
        <v>216</v>
      </c>
      <c r="C938" s="4" t="s">
        <v>217</v>
      </c>
      <c r="D938" s="4" t="s">
        <v>2288</v>
      </c>
      <c r="E938" s="4" t="str">
        <f t="shared" si="14"/>
        <v>FASH15B</v>
      </c>
      <c r="F938" t="s">
        <v>2289</v>
      </c>
      <c r="G938" s="6" t="s">
        <v>5773</v>
      </c>
    </row>
    <row r="939" spans="1:7" x14ac:dyDescent="0.25">
      <c r="A939" t="s">
        <v>886</v>
      </c>
      <c r="B939" t="s">
        <v>216</v>
      </c>
      <c r="C939" s="4" t="s">
        <v>217</v>
      </c>
      <c r="D939" s="4" t="s">
        <v>2290</v>
      </c>
      <c r="E939" s="4" t="str">
        <f t="shared" si="14"/>
        <v>FASH15C</v>
      </c>
      <c r="F939" t="s">
        <v>2291</v>
      </c>
      <c r="G939" s="6" t="s">
        <v>5773</v>
      </c>
    </row>
    <row r="940" spans="1:7" x14ac:dyDescent="0.25">
      <c r="A940" t="s">
        <v>886</v>
      </c>
      <c r="B940" t="s">
        <v>216</v>
      </c>
      <c r="C940" s="4" t="s">
        <v>217</v>
      </c>
      <c r="D940" s="4" t="s">
        <v>2105</v>
      </c>
      <c r="E940" s="4" t="str">
        <f t="shared" si="14"/>
        <v>FASH25A</v>
      </c>
      <c r="F940" t="s">
        <v>4732</v>
      </c>
      <c r="G940" s="6" t="s">
        <v>5773</v>
      </c>
    </row>
    <row r="941" spans="1:7" x14ac:dyDescent="0.25">
      <c r="A941" t="s">
        <v>886</v>
      </c>
      <c r="B941" t="s">
        <v>216</v>
      </c>
      <c r="C941" s="4" t="s">
        <v>217</v>
      </c>
      <c r="D941" s="4" t="s">
        <v>4733</v>
      </c>
      <c r="E941" s="4" t="str">
        <f t="shared" si="14"/>
        <v>FASH25B</v>
      </c>
      <c r="F941" t="s">
        <v>4734</v>
      </c>
      <c r="G941" s="6" t="s">
        <v>5773</v>
      </c>
    </row>
    <row r="942" spans="1:7" x14ac:dyDescent="0.25">
      <c r="A942" t="s">
        <v>886</v>
      </c>
      <c r="B942" t="s">
        <v>216</v>
      </c>
      <c r="C942" s="4" t="s">
        <v>217</v>
      </c>
      <c r="D942" s="4" t="s">
        <v>4654</v>
      </c>
      <c r="E942" s="4" t="str">
        <f t="shared" si="14"/>
        <v>FASH25C</v>
      </c>
      <c r="F942" t="s">
        <v>4735</v>
      </c>
      <c r="G942" s="6" t="s">
        <v>5773</v>
      </c>
    </row>
    <row r="943" spans="1:7" x14ac:dyDescent="0.25">
      <c r="A943" t="s">
        <v>886</v>
      </c>
      <c r="B943" t="s">
        <v>216</v>
      </c>
      <c r="C943" s="4" t="s">
        <v>217</v>
      </c>
      <c r="D943" s="4" t="s">
        <v>1048</v>
      </c>
      <c r="E943" s="4" t="str">
        <f t="shared" si="14"/>
        <v>FASH35A</v>
      </c>
      <c r="F943" t="s">
        <v>1049</v>
      </c>
      <c r="G943" s="6" t="s">
        <v>5773</v>
      </c>
    </row>
    <row r="944" spans="1:7" x14ac:dyDescent="0.25">
      <c r="A944" t="s">
        <v>886</v>
      </c>
      <c r="B944" t="s">
        <v>216</v>
      </c>
      <c r="C944" s="4" t="s">
        <v>217</v>
      </c>
      <c r="D944" s="4" t="s">
        <v>2297</v>
      </c>
      <c r="E944" s="4" t="str">
        <f t="shared" si="14"/>
        <v>FASH36A</v>
      </c>
      <c r="F944" t="s">
        <v>2298</v>
      </c>
      <c r="G944" s="6" t="s">
        <v>5773</v>
      </c>
    </row>
    <row r="945" spans="1:7" x14ac:dyDescent="0.25">
      <c r="A945" t="s">
        <v>886</v>
      </c>
      <c r="B945" t="s">
        <v>216</v>
      </c>
      <c r="C945" s="4" t="s">
        <v>217</v>
      </c>
      <c r="D945" s="4" t="s">
        <v>2299</v>
      </c>
      <c r="E945" s="4" t="str">
        <f t="shared" si="14"/>
        <v>FASH36B</v>
      </c>
      <c r="F945" t="s">
        <v>2300</v>
      </c>
      <c r="G945" s="6" t="s">
        <v>5773</v>
      </c>
    </row>
    <row r="946" spans="1:7" x14ac:dyDescent="0.25">
      <c r="A946" t="s">
        <v>886</v>
      </c>
      <c r="B946" t="s">
        <v>216</v>
      </c>
      <c r="C946" s="4" t="s">
        <v>217</v>
      </c>
      <c r="D946" s="4" t="s">
        <v>2304</v>
      </c>
      <c r="E946" s="4" t="str">
        <f t="shared" si="14"/>
        <v>FASH45A</v>
      </c>
      <c r="F946" t="s">
        <v>2305</v>
      </c>
      <c r="G946" s="6" t="s">
        <v>5773</v>
      </c>
    </row>
    <row r="947" spans="1:7" x14ac:dyDescent="0.25">
      <c r="A947" t="s">
        <v>886</v>
      </c>
      <c r="B947" t="s">
        <v>216</v>
      </c>
      <c r="C947" s="4" t="s">
        <v>217</v>
      </c>
      <c r="D947" s="4" t="s">
        <v>2310</v>
      </c>
      <c r="E947" s="4" t="str">
        <f t="shared" si="14"/>
        <v>FASH54A</v>
      </c>
      <c r="F947" t="s">
        <v>2311</v>
      </c>
      <c r="G947" s="6" t="s">
        <v>5773</v>
      </c>
    </row>
    <row r="948" spans="1:7" x14ac:dyDescent="0.25">
      <c r="A948" t="s">
        <v>886</v>
      </c>
      <c r="B948" t="s">
        <v>216</v>
      </c>
      <c r="C948" s="4" t="s">
        <v>217</v>
      </c>
      <c r="D948" s="4" t="s">
        <v>2313</v>
      </c>
      <c r="E948" s="4" t="str">
        <f t="shared" si="14"/>
        <v>FASH54B</v>
      </c>
      <c r="F948" t="s">
        <v>2314</v>
      </c>
      <c r="G948" s="6" t="s">
        <v>5773</v>
      </c>
    </row>
    <row r="949" spans="1:7" x14ac:dyDescent="0.25">
      <c r="A949" t="s">
        <v>886</v>
      </c>
      <c r="B949" t="s">
        <v>216</v>
      </c>
      <c r="C949" s="4" t="s">
        <v>217</v>
      </c>
      <c r="D949" s="4" t="s">
        <v>4745</v>
      </c>
      <c r="E949" s="4" t="str">
        <f t="shared" si="14"/>
        <v>FASH67B</v>
      </c>
      <c r="F949" t="s">
        <v>4746</v>
      </c>
      <c r="G949" s="6" t="s">
        <v>5773</v>
      </c>
    </row>
    <row r="950" spans="1:7" x14ac:dyDescent="0.25">
      <c r="A950" t="s">
        <v>886</v>
      </c>
      <c r="B950" t="s">
        <v>216</v>
      </c>
      <c r="C950" s="4" t="s">
        <v>217</v>
      </c>
      <c r="D950" s="4" t="s">
        <v>2318</v>
      </c>
      <c r="E950" s="4" t="str">
        <f t="shared" si="14"/>
        <v>FASH111A</v>
      </c>
      <c r="F950" t="s">
        <v>2319</v>
      </c>
      <c r="G950" s="6" t="s">
        <v>5773</v>
      </c>
    </row>
    <row r="951" spans="1:7" x14ac:dyDescent="0.25">
      <c r="A951" t="s">
        <v>886</v>
      </c>
      <c r="B951" t="s">
        <v>1402</v>
      </c>
      <c r="C951" s="4" t="s">
        <v>1403</v>
      </c>
      <c r="D951" s="4">
        <v>17</v>
      </c>
      <c r="E951" s="4" t="str">
        <f t="shared" si="14"/>
        <v>F SC17</v>
      </c>
      <c r="F951" t="s">
        <v>3178</v>
      </c>
      <c r="G951" s="6" t="s">
        <v>5802</v>
      </c>
    </row>
    <row r="952" spans="1:7" x14ac:dyDescent="0.25">
      <c r="A952" t="s">
        <v>886</v>
      </c>
      <c r="B952" t="s">
        <v>1402</v>
      </c>
      <c r="C952" s="4" t="s">
        <v>1403</v>
      </c>
      <c r="D952" s="4">
        <v>50</v>
      </c>
      <c r="E952" s="4" t="str">
        <f t="shared" si="14"/>
        <v>F SC50</v>
      </c>
      <c r="F952" t="s">
        <v>1404</v>
      </c>
      <c r="G952" s="6" t="s">
        <v>5773</v>
      </c>
    </row>
    <row r="953" spans="1:7" x14ac:dyDescent="0.25">
      <c r="A953" t="s">
        <v>886</v>
      </c>
      <c r="B953" t="s">
        <v>1402</v>
      </c>
      <c r="C953" s="4" t="s">
        <v>1403</v>
      </c>
      <c r="D953" s="4">
        <v>53</v>
      </c>
      <c r="E953" s="4" t="str">
        <f t="shared" si="14"/>
        <v>F SC53</v>
      </c>
      <c r="F953" t="s">
        <v>5100</v>
      </c>
      <c r="G953" s="6" t="s">
        <v>5773</v>
      </c>
    </row>
    <row r="954" spans="1:7" x14ac:dyDescent="0.25">
      <c r="A954" t="s">
        <v>886</v>
      </c>
      <c r="B954" t="s">
        <v>1402</v>
      </c>
      <c r="C954" s="4" t="s">
        <v>1403</v>
      </c>
      <c r="D954" s="4">
        <v>55</v>
      </c>
      <c r="E954" s="4" t="str">
        <f t="shared" si="14"/>
        <v>F SC55</v>
      </c>
      <c r="F954" t="s">
        <v>3192</v>
      </c>
      <c r="G954" s="6" t="s">
        <v>5773</v>
      </c>
    </row>
    <row r="955" spans="1:7" x14ac:dyDescent="0.25">
      <c r="A955" t="s">
        <v>886</v>
      </c>
      <c r="B955" t="s">
        <v>1402</v>
      </c>
      <c r="C955" s="4" t="s">
        <v>1403</v>
      </c>
      <c r="D955" s="4">
        <v>57</v>
      </c>
      <c r="E955" s="4" t="str">
        <f t="shared" si="14"/>
        <v>F SC57</v>
      </c>
      <c r="F955" t="s">
        <v>5102</v>
      </c>
      <c r="G955" s="6" t="s">
        <v>5773</v>
      </c>
    </row>
    <row r="956" spans="1:7" x14ac:dyDescent="0.25">
      <c r="A956" t="s">
        <v>886</v>
      </c>
      <c r="B956" t="s">
        <v>1402</v>
      </c>
      <c r="C956" s="4" t="s">
        <v>1403</v>
      </c>
      <c r="D956" s="4">
        <v>62</v>
      </c>
      <c r="E956" s="4" t="str">
        <f t="shared" si="14"/>
        <v>F SC62</v>
      </c>
      <c r="F956" t="s">
        <v>3196</v>
      </c>
      <c r="G956" s="6" t="s">
        <v>5773</v>
      </c>
    </row>
    <row r="957" spans="1:7" x14ac:dyDescent="0.25">
      <c r="A957" t="s">
        <v>886</v>
      </c>
      <c r="B957" t="s">
        <v>1402</v>
      </c>
      <c r="C957" s="4" t="s">
        <v>1403</v>
      </c>
      <c r="D957" s="4">
        <v>64</v>
      </c>
      <c r="E957" s="4" t="str">
        <f t="shared" si="14"/>
        <v>F SC64</v>
      </c>
      <c r="F957" t="s">
        <v>3198</v>
      </c>
      <c r="G957" s="6" t="s">
        <v>5773</v>
      </c>
    </row>
    <row r="958" spans="1:7" x14ac:dyDescent="0.25">
      <c r="A958" t="s">
        <v>886</v>
      </c>
      <c r="B958" t="s">
        <v>1402</v>
      </c>
      <c r="C958" s="4" t="s">
        <v>1403</v>
      </c>
      <c r="D958" s="4">
        <v>106</v>
      </c>
      <c r="E958" s="4" t="str">
        <f t="shared" si="14"/>
        <v>F SC106</v>
      </c>
      <c r="F958" t="s">
        <v>3203</v>
      </c>
      <c r="G958" s="6" t="s">
        <v>5773</v>
      </c>
    </row>
    <row r="959" spans="1:7" x14ac:dyDescent="0.25">
      <c r="A959" t="s">
        <v>886</v>
      </c>
      <c r="B959" t="s">
        <v>1402</v>
      </c>
      <c r="C959" s="4" t="s">
        <v>1403</v>
      </c>
      <c r="D959" s="4">
        <v>108</v>
      </c>
      <c r="E959" s="4" t="str">
        <f t="shared" si="14"/>
        <v>F SC108</v>
      </c>
      <c r="F959" t="s">
        <v>1406</v>
      </c>
      <c r="G959" s="6" t="s">
        <v>5773</v>
      </c>
    </row>
    <row r="960" spans="1:7" x14ac:dyDescent="0.25">
      <c r="A960" t="s">
        <v>886</v>
      </c>
      <c r="B960" t="s">
        <v>1402</v>
      </c>
      <c r="C960" s="4" t="s">
        <v>1403</v>
      </c>
      <c r="D960" s="4">
        <v>110</v>
      </c>
      <c r="E960" s="4" t="str">
        <f t="shared" si="14"/>
        <v>F SC110</v>
      </c>
      <c r="F960" t="s">
        <v>3208</v>
      </c>
      <c r="G960" s="6" t="s">
        <v>5779</v>
      </c>
    </row>
    <row r="961" spans="1:7" x14ac:dyDescent="0.25">
      <c r="A961" t="s">
        <v>886</v>
      </c>
      <c r="B961" t="s">
        <v>1402</v>
      </c>
      <c r="C961" s="4" t="s">
        <v>1403</v>
      </c>
      <c r="D961" s="4">
        <v>111</v>
      </c>
      <c r="E961" s="4" t="str">
        <f t="shared" si="14"/>
        <v>F SC111</v>
      </c>
      <c r="F961" t="s">
        <v>3210</v>
      </c>
      <c r="G961" s="6" t="s">
        <v>5773</v>
      </c>
    </row>
    <row r="962" spans="1:7" x14ac:dyDescent="0.25">
      <c r="A962" t="s">
        <v>886</v>
      </c>
      <c r="B962" t="s">
        <v>1402</v>
      </c>
      <c r="C962" s="4" t="s">
        <v>1403</v>
      </c>
      <c r="D962" s="4">
        <v>145</v>
      </c>
      <c r="E962" s="4" t="str">
        <f t="shared" ref="E962:E1025" si="15">CONCATENATE(C962,TRIM(D962))</f>
        <v>F SC145</v>
      </c>
      <c r="F962" t="s">
        <v>3216</v>
      </c>
      <c r="G962" s="6" t="s">
        <v>5773</v>
      </c>
    </row>
    <row r="963" spans="1:7" x14ac:dyDescent="0.25">
      <c r="A963" t="s">
        <v>886</v>
      </c>
      <c r="B963" t="s">
        <v>1402</v>
      </c>
      <c r="C963" s="4" t="s">
        <v>1403</v>
      </c>
      <c r="D963" s="4" t="s">
        <v>3148</v>
      </c>
      <c r="E963" s="4" t="str">
        <f t="shared" si="15"/>
        <v>F SC51A</v>
      </c>
      <c r="F963" t="s">
        <v>5098</v>
      </c>
      <c r="G963" s="6" t="s">
        <v>5773</v>
      </c>
    </row>
    <row r="964" spans="1:7" x14ac:dyDescent="0.25">
      <c r="A964" t="s">
        <v>886</v>
      </c>
      <c r="B964" t="s">
        <v>1402</v>
      </c>
      <c r="C964" s="4" t="s">
        <v>1403</v>
      </c>
      <c r="D964" s="4" t="s">
        <v>3189</v>
      </c>
      <c r="E964" s="4" t="str">
        <f t="shared" si="15"/>
        <v>F SC52A</v>
      </c>
      <c r="F964" t="s">
        <v>3190</v>
      </c>
      <c r="G964" s="6" t="s">
        <v>5773</v>
      </c>
    </row>
    <row r="965" spans="1:7" x14ac:dyDescent="0.25">
      <c r="A965" t="s">
        <v>886</v>
      </c>
      <c r="B965" t="s">
        <v>1402</v>
      </c>
      <c r="C965" s="4" t="s">
        <v>1403</v>
      </c>
      <c r="D965" s="4" t="s">
        <v>3194</v>
      </c>
      <c r="E965" s="4" t="str">
        <f t="shared" si="15"/>
        <v>F SC61A</v>
      </c>
      <c r="F965" t="s">
        <v>3195</v>
      </c>
      <c r="G965" s="6" t="s">
        <v>5773</v>
      </c>
    </row>
    <row r="966" spans="1:7" x14ac:dyDescent="0.25">
      <c r="A966" t="s">
        <v>886</v>
      </c>
      <c r="B966" t="s">
        <v>1402</v>
      </c>
      <c r="C966" s="4" t="s">
        <v>1403</v>
      </c>
      <c r="D966" s="4" t="s">
        <v>3200</v>
      </c>
      <c r="E966" s="4" t="str">
        <f t="shared" si="15"/>
        <v>F SC75F</v>
      </c>
      <c r="F966" t="s">
        <v>3201</v>
      </c>
      <c r="G966" s="6" t="s">
        <v>5773</v>
      </c>
    </row>
    <row r="967" spans="1:7" x14ac:dyDescent="0.25">
      <c r="A967" t="s">
        <v>886</v>
      </c>
      <c r="B967" t="s">
        <v>1402</v>
      </c>
      <c r="C967" s="4" t="s">
        <v>1403</v>
      </c>
      <c r="D967" s="4" t="s">
        <v>1661</v>
      </c>
      <c r="E967" s="4" t="str">
        <f t="shared" si="15"/>
        <v>F SC107A</v>
      </c>
      <c r="F967" t="s">
        <v>3205</v>
      </c>
      <c r="G967" s="6" t="s">
        <v>5773</v>
      </c>
    </row>
    <row r="968" spans="1:7" x14ac:dyDescent="0.25">
      <c r="A968" t="s">
        <v>886</v>
      </c>
      <c r="B968" t="s">
        <v>1402</v>
      </c>
      <c r="C968" s="4" t="s">
        <v>1403</v>
      </c>
      <c r="D968" s="4" t="s">
        <v>3206</v>
      </c>
      <c r="E968" s="4" t="str">
        <f t="shared" si="15"/>
        <v>F SC107B</v>
      </c>
      <c r="F968" t="s">
        <v>3205</v>
      </c>
      <c r="G968" s="6" t="s">
        <v>5773</v>
      </c>
    </row>
    <row r="969" spans="1:7" x14ac:dyDescent="0.25">
      <c r="A969" t="s">
        <v>33</v>
      </c>
      <c r="B969" t="s">
        <v>663</v>
      </c>
      <c r="C969" s="4" t="s">
        <v>664</v>
      </c>
      <c r="D969" s="4">
        <v>9183</v>
      </c>
      <c r="E969" s="4" t="str">
        <f t="shared" si="15"/>
        <v>AHWC9183</v>
      </c>
      <c r="F969" t="s">
        <v>665</v>
      </c>
      <c r="G969" s="6" t="s">
        <v>5775</v>
      </c>
    </row>
    <row r="970" spans="1:7" x14ac:dyDescent="0.25">
      <c r="A970" t="s">
        <v>886</v>
      </c>
      <c r="B970" t="s">
        <v>663</v>
      </c>
      <c r="C970" s="4" t="s">
        <v>3218</v>
      </c>
      <c r="D970" s="4">
        <v>201</v>
      </c>
      <c r="E970" s="4" t="str">
        <f t="shared" si="15"/>
        <v>CVT201</v>
      </c>
      <c r="F970" t="s">
        <v>5114</v>
      </c>
      <c r="G970" s="6" t="s">
        <v>5800</v>
      </c>
    </row>
    <row r="971" spans="1:7" x14ac:dyDescent="0.25">
      <c r="A971" t="s">
        <v>886</v>
      </c>
      <c r="B971" t="s">
        <v>663</v>
      </c>
      <c r="C971" s="4" t="s">
        <v>3218</v>
      </c>
      <c r="D971" s="4">
        <v>210</v>
      </c>
      <c r="E971" s="4" t="str">
        <f t="shared" si="15"/>
        <v>CVT210</v>
      </c>
      <c r="F971" t="s">
        <v>5116</v>
      </c>
      <c r="G971" s="6" t="s">
        <v>5800</v>
      </c>
    </row>
    <row r="972" spans="1:7" x14ac:dyDescent="0.25">
      <c r="A972" t="s">
        <v>886</v>
      </c>
      <c r="B972" t="s">
        <v>663</v>
      </c>
      <c r="C972" s="4" t="s">
        <v>3218</v>
      </c>
      <c r="D972" s="4">
        <v>301</v>
      </c>
      <c r="E972" s="4" t="str">
        <f t="shared" si="15"/>
        <v>CVT301</v>
      </c>
      <c r="F972" t="s">
        <v>3219</v>
      </c>
      <c r="G972" s="6" t="s">
        <v>5800</v>
      </c>
    </row>
    <row r="973" spans="1:7" x14ac:dyDescent="0.25">
      <c r="A973" t="s">
        <v>886</v>
      </c>
      <c r="B973" t="s">
        <v>663</v>
      </c>
      <c r="C973" s="4" t="s">
        <v>3218</v>
      </c>
      <c r="D973" s="4">
        <v>310</v>
      </c>
      <c r="E973" s="4" t="str">
        <f t="shared" si="15"/>
        <v>CVT310</v>
      </c>
      <c r="F973" t="s">
        <v>3222</v>
      </c>
      <c r="G973" s="6" t="s">
        <v>5800</v>
      </c>
    </row>
    <row r="974" spans="1:7" x14ac:dyDescent="0.25">
      <c r="A974" t="s">
        <v>886</v>
      </c>
      <c r="B974" t="s">
        <v>663</v>
      </c>
      <c r="C974" s="4" t="s">
        <v>3229</v>
      </c>
      <c r="D974" s="4">
        <v>101</v>
      </c>
      <c r="E974" s="4" t="str">
        <f t="shared" si="15"/>
        <v>ECGT101</v>
      </c>
      <c r="F974" t="s">
        <v>3230</v>
      </c>
      <c r="G974" s="6" t="s">
        <v>5800</v>
      </c>
    </row>
    <row r="975" spans="1:7" x14ac:dyDescent="0.25">
      <c r="A975" t="s">
        <v>886</v>
      </c>
      <c r="B975" t="s">
        <v>663</v>
      </c>
      <c r="C975" s="4" t="s">
        <v>3229</v>
      </c>
      <c r="D975" s="4">
        <v>102</v>
      </c>
      <c r="E975" s="4" t="str">
        <f t="shared" si="15"/>
        <v>ECGT102</v>
      </c>
      <c r="F975" t="s">
        <v>3234</v>
      </c>
      <c r="G975" s="6" t="s">
        <v>5800</v>
      </c>
    </row>
    <row r="976" spans="1:7" x14ac:dyDescent="0.25">
      <c r="A976" t="s">
        <v>886</v>
      </c>
      <c r="B976" t="s">
        <v>663</v>
      </c>
      <c r="C976" s="4" t="s">
        <v>3229</v>
      </c>
      <c r="D976" s="4" t="s">
        <v>3238</v>
      </c>
      <c r="E976" s="4" t="str">
        <f t="shared" si="15"/>
        <v>ECGT103A</v>
      </c>
      <c r="F976" t="s">
        <v>3240</v>
      </c>
      <c r="G976" s="6" t="s">
        <v>5800</v>
      </c>
    </row>
    <row r="977" spans="1:7" x14ac:dyDescent="0.25">
      <c r="A977" t="s">
        <v>886</v>
      </c>
      <c r="B977" t="s">
        <v>663</v>
      </c>
      <c r="C977" s="4" t="s">
        <v>3229</v>
      </c>
      <c r="D977" s="4" t="s">
        <v>3243</v>
      </c>
      <c r="E977" s="4" t="str">
        <f t="shared" si="15"/>
        <v>ECGT103B</v>
      </c>
      <c r="F977" t="s">
        <v>3244</v>
      </c>
      <c r="G977" s="6" t="s">
        <v>5800</v>
      </c>
    </row>
    <row r="978" spans="1:7" x14ac:dyDescent="0.25">
      <c r="A978" t="s">
        <v>886</v>
      </c>
      <c r="B978" t="s">
        <v>663</v>
      </c>
      <c r="C978" s="4" t="s">
        <v>3246</v>
      </c>
      <c r="D978" s="4">
        <v>201</v>
      </c>
      <c r="E978" s="4" t="str">
        <f t="shared" si="15"/>
        <v>ECHO201</v>
      </c>
      <c r="F978" t="s">
        <v>5123</v>
      </c>
      <c r="G978" s="6" t="s">
        <v>5800</v>
      </c>
    </row>
    <row r="979" spans="1:7" x14ac:dyDescent="0.25">
      <c r="A979" t="s">
        <v>886</v>
      </c>
      <c r="B979" t="s">
        <v>663</v>
      </c>
      <c r="C979" s="4" t="s">
        <v>3246</v>
      </c>
      <c r="D979" s="4">
        <v>301</v>
      </c>
      <c r="E979" s="4" t="str">
        <f t="shared" si="15"/>
        <v>ECHO301</v>
      </c>
      <c r="F979" t="s">
        <v>3247</v>
      </c>
      <c r="G979" s="6" t="s">
        <v>5800</v>
      </c>
    </row>
    <row r="980" spans="1:7" x14ac:dyDescent="0.25">
      <c r="A980" t="s">
        <v>886</v>
      </c>
      <c r="B980" t="s">
        <v>663</v>
      </c>
      <c r="C980" s="4" t="s">
        <v>667</v>
      </c>
      <c r="D980" s="4">
        <v>12</v>
      </c>
      <c r="E980" s="4" t="str">
        <f t="shared" si="15"/>
        <v>EMT12</v>
      </c>
      <c r="F980" t="s">
        <v>1414</v>
      </c>
      <c r="G980" s="6" t="s">
        <v>5802</v>
      </c>
    </row>
    <row r="981" spans="1:7" x14ac:dyDescent="0.25">
      <c r="A981" t="s">
        <v>886</v>
      </c>
      <c r="B981" t="s">
        <v>663</v>
      </c>
      <c r="C981" s="4" t="s">
        <v>667</v>
      </c>
      <c r="D981" s="4">
        <v>13</v>
      </c>
      <c r="E981" s="4" t="str">
        <f t="shared" si="15"/>
        <v>EMT13</v>
      </c>
      <c r="F981" t="s">
        <v>5129</v>
      </c>
      <c r="G981" s="6" t="s">
        <v>5800</v>
      </c>
    </row>
    <row r="982" spans="1:7" x14ac:dyDescent="0.25">
      <c r="A982" t="s">
        <v>886</v>
      </c>
      <c r="B982" t="s">
        <v>663</v>
      </c>
      <c r="C982" s="4" t="s">
        <v>667</v>
      </c>
      <c r="D982" s="4">
        <v>14</v>
      </c>
      <c r="E982" s="4" t="str">
        <f t="shared" si="15"/>
        <v>EMT14</v>
      </c>
      <c r="F982" t="s">
        <v>1415</v>
      </c>
      <c r="G982" s="6" t="s">
        <v>5802</v>
      </c>
    </row>
    <row r="983" spans="1:7" x14ac:dyDescent="0.25">
      <c r="A983" t="s">
        <v>886</v>
      </c>
      <c r="B983" t="s">
        <v>663</v>
      </c>
      <c r="C983" s="4" t="s">
        <v>667</v>
      </c>
      <c r="D983" s="4">
        <v>99</v>
      </c>
      <c r="E983" s="4" t="str">
        <f t="shared" si="15"/>
        <v>EMT99</v>
      </c>
      <c r="F983" t="s">
        <v>3253</v>
      </c>
      <c r="G983" s="6" t="s">
        <v>5800</v>
      </c>
    </row>
    <row r="984" spans="1:7" x14ac:dyDescent="0.25">
      <c r="A984" t="s">
        <v>886</v>
      </c>
      <c r="B984" t="s">
        <v>663</v>
      </c>
      <c r="C984" s="4" t="s">
        <v>667</v>
      </c>
      <c r="D984" s="4">
        <v>100</v>
      </c>
      <c r="E984" s="4" t="str">
        <f t="shared" si="15"/>
        <v>EMT100</v>
      </c>
      <c r="F984" t="s">
        <v>1416</v>
      </c>
      <c r="G984" s="6" t="s">
        <v>5800</v>
      </c>
    </row>
    <row r="985" spans="1:7" x14ac:dyDescent="0.25">
      <c r="A985" t="s">
        <v>886</v>
      </c>
      <c r="B985" t="s">
        <v>663</v>
      </c>
      <c r="C985" s="4" t="s">
        <v>667</v>
      </c>
      <c r="D985" s="4">
        <v>104</v>
      </c>
      <c r="E985" s="4" t="str">
        <f t="shared" si="15"/>
        <v>EMT104</v>
      </c>
      <c r="F985" t="s">
        <v>3273</v>
      </c>
      <c r="G985" s="6" t="s">
        <v>5800</v>
      </c>
    </row>
    <row r="986" spans="1:7" x14ac:dyDescent="0.25">
      <c r="A986" t="s">
        <v>886</v>
      </c>
      <c r="B986" t="s">
        <v>663</v>
      </c>
      <c r="C986" s="4" t="s">
        <v>667</v>
      </c>
      <c r="D986" s="4">
        <v>105</v>
      </c>
      <c r="E986" s="4" t="str">
        <f t="shared" si="15"/>
        <v>EMT105</v>
      </c>
      <c r="F986" t="s">
        <v>1423</v>
      </c>
      <c r="G986" s="6" t="s">
        <v>5800</v>
      </c>
    </row>
    <row r="987" spans="1:7" x14ac:dyDescent="0.25">
      <c r="A987" t="s">
        <v>33</v>
      </c>
      <c r="B987" t="s">
        <v>663</v>
      </c>
      <c r="C987" s="4" t="s">
        <v>667</v>
      </c>
      <c r="D987" s="4">
        <v>5000</v>
      </c>
      <c r="E987" s="4" t="str">
        <f t="shared" si="15"/>
        <v>EMT5000</v>
      </c>
      <c r="F987" t="s">
        <v>668</v>
      </c>
      <c r="G987" s="6" t="s">
        <v>5775</v>
      </c>
    </row>
    <row r="988" spans="1:7" x14ac:dyDescent="0.25">
      <c r="A988" t="s">
        <v>33</v>
      </c>
      <c r="B988" t="s">
        <v>663</v>
      </c>
      <c r="C988" s="4" t="s">
        <v>667</v>
      </c>
      <c r="D988" s="4">
        <v>5005</v>
      </c>
      <c r="E988" s="4" t="str">
        <f t="shared" si="15"/>
        <v>EMT5005</v>
      </c>
      <c r="F988" t="s">
        <v>670</v>
      </c>
      <c r="G988" s="6" t="s">
        <v>5775</v>
      </c>
    </row>
    <row r="989" spans="1:7" x14ac:dyDescent="0.25">
      <c r="A989" t="s">
        <v>886</v>
      </c>
      <c r="B989" t="s">
        <v>663</v>
      </c>
      <c r="C989" s="4" t="s">
        <v>667</v>
      </c>
      <c r="D989" s="4" t="s">
        <v>1408</v>
      </c>
      <c r="E989" s="4" t="str">
        <f t="shared" si="15"/>
        <v>EMT11A</v>
      </c>
      <c r="F989" t="s">
        <v>1409</v>
      </c>
      <c r="G989" s="6" t="s">
        <v>5800</v>
      </c>
    </row>
    <row r="990" spans="1:7" x14ac:dyDescent="0.25">
      <c r="A990" t="s">
        <v>886</v>
      </c>
      <c r="B990" t="s">
        <v>663</v>
      </c>
      <c r="C990" s="4" t="s">
        <v>667</v>
      </c>
      <c r="D990" s="4" t="s">
        <v>3267</v>
      </c>
      <c r="E990" s="4" t="str">
        <f t="shared" si="15"/>
        <v>EMT101A</v>
      </c>
      <c r="F990" t="s">
        <v>3268</v>
      </c>
      <c r="G990" s="6" t="s">
        <v>5800</v>
      </c>
    </row>
    <row r="991" spans="1:7" x14ac:dyDescent="0.25">
      <c r="A991" t="s">
        <v>886</v>
      </c>
      <c r="B991" t="s">
        <v>663</v>
      </c>
      <c r="C991" s="4" t="s">
        <v>667</v>
      </c>
      <c r="D991" s="4" t="s">
        <v>4123</v>
      </c>
      <c r="E991" s="4" t="str">
        <f t="shared" si="15"/>
        <v>EMT101B</v>
      </c>
      <c r="F991" t="s">
        <v>5145</v>
      </c>
      <c r="G991" s="6" t="s">
        <v>5800</v>
      </c>
    </row>
    <row r="992" spans="1:7" x14ac:dyDescent="0.25">
      <c r="A992" t="s">
        <v>886</v>
      </c>
      <c r="B992" t="s">
        <v>663</v>
      </c>
      <c r="C992" s="4" t="s">
        <v>1425</v>
      </c>
      <c r="D992" s="4">
        <v>120</v>
      </c>
      <c r="E992" s="4" t="str">
        <f t="shared" si="15"/>
        <v>EMTP120</v>
      </c>
      <c r="F992" t="s">
        <v>5147</v>
      </c>
      <c r="G992" s="6" t="s">
        <v>5800</v>
      </c>
    </row>
    <row r="993" spans="1:7" x14ac:dyDescent="0.25">
      <c r="A993" t="s">
        <v>886</v>
      </c>
      <c r="B993" t="s">
        <v>663</v>
      </c>
      <c r="C993" s="4" t="s">
        <v>1425</v>
      </c>
      <c r="D993" s="4">
        <v>121</v>
      </c>
      <c r="E993" s="4" t="str">
        <f t="shared" si="15"/>
        <v>EMTP121</v>
      </c>
      <c r="F993" t="s">
        <v>3279</v>
      </c>
      <c r="G993" s="6" t="s">
        <v>5800</v>
      </c>
    </row>
    <row r="994" spans="1:7" x14ac:dyDescent="0.25">
      <c r="A994" t="s">
        <v>886</v>
      </c>
      <c r="B994" t="s">
        <v>663</v>
      </c>
      <c r="C994" s="4" t="s">
        <v>1425</v>
      </c>
      <c r="D994" s="4">
        <v>122</v>
      </c>
      <c r="E994" s="4" t="str">
        <f t="shared" si="15"/>
        <v>EMTP122</v>
      </c>
      <c r="F994" t="s">
        <v>3281</v>
      </c>
      <c r="G994" s="6" t="s">
        <v>5800</v>
      </c>
    </row>
    <row r="995" spans="1:7" x14ac:dyDescent="0.25">
      <c r="A995" t="s">
        <v>886</v>
      </c>
      <c r="B995" t="s">
        <v>663</v>
      </c>
      <c r="C995" s="4" t="s">
        <v>1425</v>
      </c>
      <c r="D995" s="4">
        <v>123</v>
      </c>
      <c r="E995" s="4" t="str">
        <f t="shared" si="15"/>
        <v>EMTP123</v>
      </c>
      <c r="F995" t="s">
        <v>3288</v>
      </c>
      <c r="G995" s="6" t="s">
        <v>5800</v>
      </c>
    </row>
    <row r="996" spans="1:7" x14ac:dyDescent="0.25">
      <c r="A996" t="s">
        <v>886</v>
      </c>
      <c r="B996" t="s">
        <v>663</v>
      </c>
      <c r="C996" s="4" t="s">
        <v>1425</v>
      </c>
      <c r="D996" s="4">
        <v>124</v>
      </c>
      <c r="E996" s="4" t="str">
        <f t="shared" si="15"/>
        <v>EMTP124</v>
      </c>
      <c r="F996" t="s">
        <v>3290</v>
      </c>
      <c r="G996" s="6" t="s">
        <v>5800</v>
      </c>
    </row>
    <row r="997" spans="1:7" x14ac:dyDescent="0.25">
      <c r="A997" t="s">
        <v>886</v>
      </c>
      <c r="B997" t="s">
        <v>663</v>
      </c>
      <c r="C997" s="4" t="s">
        <v>1425</v>
      </c>
      <c r="D997" s="4">
        <v>125</v>
      </c>
      <c r="E997" s="4" t="str">
        <f t="shared" si="15"/>
        <v>EMTP125</v>
      </c>
      <c r="F997" t="s">
        <v>3292</v>
      </c>
      <c r="G997" s="6" t="s">
        <v>5800</v>
      </c>
    </row>
    <row r="998" spans="1:7" x14ac:dyDescent="0.25">
      <c r="A998" t="s">
        <v>886</v>
      </c>
      <c r="B998" t="s">
        <v>663</v>
      </c>
      <c r="C998" s="4" t="s">
        <v>1425</v>
      </c>
      <c r="D998" s="4">
        <v>126</v>
      </c>
      <c r="E998" s="4" t="str">
        <f t="shared" si="15"/>
        <v>EMTP126</v>
      </c>
      <c r="F998" t="s">
        <v>5149</v>
      </c>
      <c r="G998" s="6" t="s">
        <v>5800</v>
      </c>
    </row>
    <row r="999" spans="1:7" x14ac:dyDescent="0.25">
      <c r="A999" t="s">
        <v>886</v>
      </c>
      <c r="B999" t="s">
        <v>663</v>
      </c>
      <c r="C999" s="4" t="s">
        <v>1425</v>
      </c>
      <c r="D999" s="4">
        <v>127</v>
      </c>
      <c r="E999" s="4" t="str">
        <f t="shared" si="15"/>
        <v>EMTP127</v>
      </c>
      <c r="F999" t="s">
        <v>5152</v>
      </c>
      <c r="G999" s="6" t="s">
        <v>5800</v>
      </c>
    </row>
    <row r="1000" spans="1:7" x14ac:dyDescent="0.25">
      <c r="A1000" t="s">
        <v>886</v>
      </c>
      <c r="B1000" t="s">
        <v>663</v>
      </c>
      <c r="C1000" s="4" t="s">
        <v>1425</v>
      </c>
      <c r="D1000" s="4">
        <v>128</v>
      </c>
      <c r="E1000" s="4" t="str">
        <f t="shared" si="15"/>
        <v>EMTP128</v>
      </c>
      <c r="F1000" t="s">
        <v>5156</v>
      </c>
      <c r="G1000" s="6" t="s">
        <v>5800</v>
      </c>
    </row>
    <row r="1001" spans="1:7" x14ac:dyDescent="0.25">
      <c r="A1001" t="s">
        <v>886</v>
      </c>
      <c r="B1001" t="s">
        <v>663</v>
      </c>
      <c r="C1001" s="4" t="s">
        <v>1425</v>
      </c>
      <c r="D1001" s="4">
        <v>129</v>
      </c>
      <c r="E1001" s="4" t="str">
        <f t="shared" si="15"/>
        <v>EMTP129</v>
      </c>
      <c r="F1001" t="s">
        <v>5157</v>
      </c>
      <c r="G1001" s="6" t="s">
        <v>5800</v>
      </c>
    </row>
    <row r="1002" spans="1:7" x14ac:dyDescent="0.25">
      <c r="A1002" t="s">
        <v>886</v>
      </c>
      <c r="B1002" t="s">
        <v>663</v>
      </c>
      <c r="C1002" s="4" t="s">
        <v>1425</v>
      </c>
      <c r="D1002" s="4">
        <v>130</v>
      </c>
      <c r="E1002" s="4" t="str">
        <f t="shared" si="15"/>
        <v>EMTP130</v>
      </c>
      <c r="F1002" t="s">
        <v>1426</v>
      </c>
      <c r="G1002" s="6" t="s">
        <v>5800</v>
      </c>
    </row>
    <row r="1003" spans="1:7" x14ac:dyDescent="0.25">
      <c r="A1003" t="s">
        <v>886</v>
      </c>
      <c r="B1003" t="s">
        <v>663</v>
      </c>
      <c r="C1003" s="4" t="s">
        <v>1428</v>
      </c>
      <c r="D1003" s="4">
        <v>61</v>
      </c>
      <c r="E1003" s="4" t="str">
        <f t="shared" si="15"/>
        <v>HCT61</v>
      </c>
      <c r="F1003" t="s">
        <v>3295</v>
      </c>
      <c r="G1003" s="6" t="s">
        <v>5800</v>
      </c>
    </row>
    <row r="1004" spans="1:7" x14ac:dyDescent="0.25">
      <c r="A1004" t="s">
        <v>886</v>
      </c>
      <c r="B1004" t="s">
        <v>663</v>
      </c>
      <c r="C1004" s="4" t="s">
        <v>1428</v>
      </c>
      <c r="D1004" s="4">
        <v>67</v>
      </c>
      <c r="E1004" s="4" t="str">
        <f t="shared" si="15"/>
        <v>HCT67</v>
      </c>
      <c r="F1004" t="s">
        <v>3296</v>
      </c>
      <c r="G1004" s="6" t="s">
        <v>5800</v>
      </c>
    </row>
    <row r="1005" spans="1:7" x14ac:dyDescent="0.25">
      <c r="A1005" t="s">
        <v>886</v>
      </c>
      <c r="B1005" t="s">
        <v>663</v>
      </c>
      <c r="C1005" s="4" t="s">
        <v>1428</v>
      </c>
      <c r="D1005" s="4">
        <v>82</v>
      </c>
      <c r="E1005" s="4" t="str">
        <f t="shared" si="15"/>
        <v>HCT82</v>
      </c>
      <c r="F1005" t="s">
        <v>1429</v>
      </c>
      <c r="G1005" s="6" t="s">
        <v>5800</v>
      </c>
    </row>
    <row r="1006" spans="1:7" x14ac:dyDescent="0.25">
      <c r="A1006" t="s">
        <v>886</v>
      </c>
      <c r="B1006" t="s">
        <v>663</v>
      </c>
      <c r="C1006" s="4" t="s">
        <v>1428</v>
      </c>
      <c r="D1006" s="4">
        <v>100</v>
      </c>
      <c r="E1006" s="4" t="str">
        <f t="shared" si="15"/>
        <v>HCT100</v>
      </c>
      <c r="F1006" t="s">
        <v>5160</v>
      </c>
      <c r="G1006" s="6" t="s">
        <v>5800</v>
      </c>
    </row>
    <row r="1007" spans="1:7" x14ac:dyDescent="0.25">
      <c r="A1007" t="s">
        <v>886</v>
      </c>
      <c r="B1007" t="s">
        <v>663</v>
      </c>
      <c r="C1007" s="4" t="s">
        <v>1428</v>
      </c>
      <c r="D1007" s="4">
        <v>104</v>
      </c>
      <c r="E1007" s="4" t="str">
        <f t="shared" si="15"/>
        <v>HCT104</v>
      </c>
      <c r="F1007" t="s">
        <v>3298</v>
      </c>
      <c r="G1007" s="6" t="s">
        <v>5800</v>
      </c>
    </row>
    <row r="1008" spans="1:7" x14ac:dyDescent="0.25">
      <c r="A1008" t="s">
        <v>886</v>
      </c>
      <c r="B1008" t="s">
        <v>663</v>
      </c>
      <c r="C1008" s="4" t="s">
        <v>1434</v>
      </c>
      <c r="D1008" s="4">
        <v>51</v>
      </c>
      <c r="E1008" s="4" t="str">
        <f t="shared" si="15"/>
        <v>HIT51</v>
      </c>
      <c r="F1008" t="s">
        <v>3306</v>
      </c>
      <c r="G1008" s="6" t="s">
        <v>5800</v>
      </c>
    </row>
    <row r="1009" spans="1:7" x14ac:dyDescent="0.25">
      <c r="A1009" t="s">
        <v>886</v>
      </c>
      <c r="B1009" t="s">
        <v>663</v>
      </c>
      <c r="C1009" s="4" t="s">
        <v>1434</v>
      </c>
      <c r="D1009" s="4">
        <v>57</v>
      </c>
      <c r="E1009" s="4" t="str">
        <f t="shared" si="15"/>
        <v>HIT57</v>
      </c>
      <c r="F1009" t="s">
        <v>3307</v>
      </c>
      <c r="G1009" s="6" t="s">
        <v>5800</v>
      </c>
    </row>
    <row r="1010" spans="1:7" x14ac:dyDescent="0.25">
      <c r="A1010" t="s">
        <v>886</v>
      </c>
      <c r="B1010" t="s">
        <v>663</v>
      </c>
      <c r="C1010" s="4" t="s">
        <v>1434</v>
      </c>
      <c r="D1010" s="4">
        <v>63</v>
      </c>
      <c r="E1010" s="4" t="str">
        <f t="shared" si="15"/>
        <v>HIT63</v>
      </c>
      <c r="F1010" t="s">
        <v>5164</v>
      </c>
      <c r="G1010" s="6" t="s">
        <v>5800</v>
      </c>
    </row>
    <row r="1011" spans="1:7" x14ac:dyDescent="0.25">
      <c r="A1011" t="s">
        <v>886</v>
      </c>
      <c r="B1011" t="s">
        <v>663</v>
      </c>
      <c r="C1011" s="4" t="s">
        <v>1434</v>
      </c>
      <c r="D1011" s="4">
        <v>65</v>
      </c>
      <c r="E1011" s="4" t="str">
        <f t="shared" si="15"/>
        <v>HIT65</v>
      </c>
      <c r="F1011" t="s">
        <v>5165</v>
      </c>
      <c r="G1011" s="6" t="s">
        <v>5800</v>
      </c>
    </row>
    <row r="1012" spans="1:7" x14ac:dyDescent="0.25">
      <c r="A1012" t="s">
        <v>886</v>
      </c>
      <c r="B1012" t="s">
        <v>663</v>
      </c>
      <c r="C1012" s="4" t="s">
        <v>1434</v>
      </c>
      <c r="D1012" s="4">
        <v>72</v>
      </c>
      <c r="E1012" s="4" t="str">
        <f t="shared" si="15"/>
        <v>HIT72</v>
      </c>
      <c r="F1012" t="s">
        <v>3308</v>
      </c>
      <c r="G1012" s="6" t="s">
        <v>5800</v>
      </c>
    </row>
    <row r="1013" spans="1:7" x14ac:dyDescent="0.25">
      <c r="A1013" t="s">
        <v>886</v>
      </c>
      <c r="B1013" t="s">
        <v>663</v>
      </c>
      <c r="C1013" s="4" t="s">
        <v>1434</v>
      </c>
      <c r="D1013" s="4">
        <v>74</v>
      </c>
      <c r="E1013" s="4" t="str">
        <f t="shared" si="15"/>
        <v>HIT74</v>
      </c>
      <c r="F1013" t="s">
        <v>5168</v>
      </c>
      <c r="G1013" s="6" t="s">
        <v>5800</v>
      </c>
    </row>
    <row r="1014" spans="1:7" x14ac:dyDescent="0.25">
      <c r="A1014" t="s">
        <v>886</v>
      </c>
      <c r="B1014" t="s">
        <v>663</v>
      </c>
      <c r="C1014" s="4" t="s">
        <v>1434</v>
      </c>
      <c r="D1014" s="4">
        <v>75</v>
      </c>
      <c r="E1014" s="4" t="str">
        <f t="shared" si="15"/>
        <v>HIT75</v>
      </c>
      <c r="F1014" t="s">
        <v>3311</v>
      </c>
      <c r="G1014" s="6" t="s">
        <v>5800</v>
      </c>
    </row>
    <row r="1015" spans="1:7" x14ac:dyDescent="0.25">
      <c r="A1015" t="s">
        <v>886</v>
      </c>
      <c r="B1015" t="s">
        <v>663</v>
      </c>
      <c r="C1015" s="4" t="s">
        <v>1434</v>
      </c>
      <c r="D1015" s="4">
        <v>76</v>
      </c>
      <c r="E1015" s="4" t="str">
        <f t="shared" si="15"/>
        <v>HIT76</v>
      </c>
      <c r="F1015" t="s">
        <v>3312</v>
      </c>
      <c r="G1015" s="6" t="s">
        <v>5800</v>
      </c>
    </row>
    <row r="1016" spans="1:7" x14ac:dyDescent="0.25">
      <c r="A1016" t="s">
        <v>886</v>
      </c>
      <c r="B1016" t="s">
        <v>663</v>
      </c>
      <c r="C1016" s="4" t="s">
        <v>1434</v>
      </c>
      <c r="D1016" s="4">
        <v>78</v>
      </c>
      <c r="E1016" s="4" t="str">
        <f t="shared" si="15"/>
        <v>HIT78</v>
      </c>
      <c r="F1016" t="s">
        <v>5171</v>
      </c>
      <c r="G1016" s="6" t="s">
        <v>5800</v>
      </c>
    </row>
    <row r="1017" spans="1:7" x14ac:dyDescent="0.25">
      <c r="A1017" t="s">
        <v>886</v>
      </c>
      <c r="B1017" t="s">
        <v>663</v>
      </c>
      <c r="C1017" s="4" t="s">
        <v>1434</v>
      </c>
      <c r="D1017" s="4" t="s">
        <v>1435</v>
      </c>
      <c r="E1017" s="4" t="str">
        <f t="shared" si="15"/>
        <v>HIT50A</v>
      </c>
      <c r="F1017" t="s">
        <v>1436</v>
      </c>
      <c r="G1017" s="6" t="s">
        <v>5800</v>
      </c>
    </row>
    <row r="1018" spans="1:7" x14ac:dyDescent="0.25">
      <c r="A1018" t="s">
        <v>886</v>
      </c>
      <c r="B1018" t="s">
        <v>663</v>
      </c>
      <c r="C1018" s="4" t="s">
        <v>1434</v>
      </c>
      <c r="D1018" s="4" t="s">
        <v>1288</v>
      </c>
      <c r="E1018" s="4" t="str">
        <f t="shared" si="15"/>
        <v>HIT50B</v>
      </c>
      <c r="F1018" t="s">
        <v>3305</v>
      </c>
      <c r="G1018" s="6" t="s">
        <v>5800</v>
      </c>
    </row>
    <row r="1019" spans="1:7" x14ac:dyDescent="0.25">
      <c r="A1019" t="s">
        <v>886</v>
      </c>
      <c r="B1019" t="s">
        <v>663</v>
      </c>
      <c r="C1019" s="4" t="s">
        <v>1434</v>
      </c>
      <c r="D1019" s="4" t="s">
        <v>3309</v>
      </c>
      <c r="E1019" s="4" t="str">
        <f t="shared" si="15"/>
        <v>HIT73A</v>
      </c>
      <c r="F1019" t="s">
        <v>3310</v>
      </c>
      <c r="G1019" s="6" t="s">
        <v>5800</v>
      </c>
    </row>
    <row r="1020" spans="1:7" x14ac:dyDescent="0.25">
      <c r="A1020" t="s">
        <v>886</v>
      </c>
      <c r="B1020" t="s">
        <v>663</v>
      </c>
      <c r="C1020" s="4" t="s">
        <v>1434</v>
      </c>
      <c r="D1020" s="4" t="s">
        <v>5166</v>
      </c>
      <c r="E1020" s="4" t="str">
        <f t="shared" si="15"/>
        <v>HIT73B</v>
      </c>
      <c r="F1020" t="s">
        <v>5167</v>
      </c>
      <c r="G1020" s="6" t="s">
        <v>5800</v>
      </c>
    </row>
    <row r="1021" spans="1:7" x14ac:dyDescent="0.25">
      <c r="A1021" t="s">
        <v>886</v>
      </c>
      <c r="B1021" t="s">
        <v>663</v>
      </c>
      <c r="C1021" s="4" t="s">
        <v>1434</v>
      </c>
      <c r="D1021" s="4" t="s">
        <v>3313</v>
      </c>
      <c r="E1021" s="4" t="str">
        <f t="shared" si="15"/>
        <v>HIT77A</v>
      </c>
      <c r="F1021" t="s">
        <v>3314</v>
      </c>
      <c r="G1021" s="6" t="s">
        <v>5800</v>
      </c>
    </row>
    <row r="1022" spans="1:7" x14ac:dyDescent="0.25">
      <c r="A1022" t="s">
        <v>886</v>
      </c>
      <c r="B1022" t="s">
        <v>663</v>
      </c>
      <c r="C1022" s="4" t="s">
        <v>1434</v>
      </c>
      <c r="D1022" s="4" t="s">
        <v>3318</v>
      </c>
      <c r="E1022" s="4" t="str">
        <f t="shared" si="15"/>
        <v>HIT77B</v>
      </c>
      <c r="F1022" t="s">
        <v>3319</v>
      </c>
      <c r="G1022" s="6" t="s">
        <v>5800</v>
      </c>
    </row>
    <row r="1023" spans="1:7" x14ac:dyDescent="0.25">
      <c r="A1023" t="s">
        <v>886</v>
      </c>
      <c r="B1023" t="s">
        <v>663</v>
      </c>
      <c r="C1023" s="4" t="s">
        <v>3321</v>
      </c>
      <c r="D1023" s="4">
        <v>49</v>
      </c>
      <c r="E1023" s="4" t="str">
        <f t="shared" si="15"/>
        <v>MED49</v>
      </c>
      <c r="F1023" t="s">
        <v>3322</v>
      </c>
      <c r="G1023" s="6" t="s">
        <v>5800</v>
      </c>
    </row>
    <row r="1024" spans="1:7" x14ac:dyDescent="0.25">
      <c r="A1024" t="s">
        <v>886</v>
      </c>
      <c r="B1024" t="s">
        <v>663</v>
      </c>
      <c r="C1024" s="4" t="s">
        <v>3321</v>
      </c>
      <c r="D1024" s="4">
        <v>55</v>
      </c>
      <c r="E1024" s="4" t="str">
        <f t="shared" si="15"/>
        <v>MED55</v>
      </c>
      <c r="F1024" t="s">
        <v>3325</v>
      </c>
      <c r="G1024" s="6" t="s">
        <v>5800</v>
      </c>
    </row>
    <row r="1025" spans="1:7" x14ac:dyDescent="0.25">
      <c r="A1025" t="s">
        <v>886</v>
      </c>
      <c r="B1025" t="s">
        <v>663</v>
      </c>
      <c r="C1025" s="4" t="s">
        <v>3321</v>
      </c>
      <c r="D1025" s="4">
        <v>56</v>
      </c>
      <c r="E1025" s="4" t="str">
        <f t="shared" si="15"/>
        <v>MED56</v>
      </c>
      <c r="F1025" t="s">
        <v>3326</v>
      </c>
      <c r="G1025" s="6" t="s">
        <v>5800</v>
      </c>
    </row>
    <row r="1026" spans="1:7" x14ac:dyDescent="0.25">
      <c r="A1026" t="s">
        <v>886</v>
      </c>
      <c r="B1026" t="s">
        <v>663</v>
      </c>
      <c r="C1026" s="4" t="s">
        <v>3321</v>
      </c>
      <c r="D1026" s="4">
        <v>62</v>
      </c>
      <c r="E1026" s="4" t="str">
        <f t="shared" ref="E1026:E1089" si="16">CONCATENATE(C1026,TRIM(D1026))</f>
        <v>MED62</v>
      </c>
      <c r="F1026" t="s">
        <v>5176</v>
      </c>
      <c r="G1026" s="6" t="s">
        <v>5800</v>
      </c>
    </row>
    <row r="1027" spans="1:7" x14ac:dyDescent="0.25">
      <c r="A1027" t="s">
        <v>886</v>
      </c>
      <c r="B1027" t="s">
        <v>663</v>
      </c>
      <c r="C1027" s="4" t="s">
        <v>3321</v>
      </c>
      <c r="D1027" s="4">
        <v>70</v>
      </c>
      <c r="E1027" s="4" t="str">
        <f t="shared" si="16"/>
        <v>MED70</v>
      </c>
      <c r="F1027" t="s">
        <v>5177</v>
      </c>
      <c r="G1027" s="6" t="s">
        <v>5800</v>
      </c>
    </row>
    <row r="1028" spans="1:7" x14ac:dyDescent="0.25">
      <c r="A1028" t="s">
        <v>886</v>
      </c>
      <c r="B1028" t="s">
        <v>663</v>
      </c>
      <c r="C1028" s="4" t="s">
        <v>3321</v>
      </c>
      <c r="D1028" s="4">
        <v>71</v>
      </c>
      <c r="E1028" s="4" t="str">
        <f t="shared" si="16"/>
        <v>MED71</v>
      </c>
      <c r="F1028" t="s">
        <v>5178</v>
      </c>
      <c r="G1028" s="6" t="s">
        <v>5800</v>
      </c>
    </row>
    <row r="1029" spans="1:7" x14ac:dyDescent="0.25">
      <c r="A1029" t="s">
        <v>886</v>
      </c>
      <c r="B1029" t="s">
        <v>663</v>
      </c>
      <c r="C1029" s="4" t="s">
        <v>3321</v>
      </c>
      <c r="D1029" s="4">
        <v>72</v>
      </c>
      <c r="E1029" s="4" t="str">
        <f t="shared" si="16"/>
        <v>MED72</v>
      </c>
      <c r="F1029" t="s">
        <v>3328</v>
      </c>
      <c r="G1029" s="6" t="s">
        <v>5800</v>
      </c>
    </row>
    <row r="1030" spans="1:7" x14ac:dyDescent="0.25">
      <c r="A1030" t="s">
        <v>886</v>
      </c>
      <c r="B1030" t="s">
        <v>663</v>
      </c>
      <c r="C1030" s="4" t="s">
        <v>3321</v>
      </c>
      <c r="D1030" s="4">
        <v>73</v>
      </c>
      <c r="E1030" s="4" t="str">
        <f t="shared" si="16"/>
        <v>MED73</v>
      </c>
      <c r="F1030" t="s">
        <v>3331</v>
      </c>
      <c r="G1030" s="6" t="s">
        <v>5800</v>
      </c>
    </row>
    <row r="1031" spans="1:7" x14ac:dyDescent="0.25">
      <c r="A1031" t="s">
        <v>886</v>
      </c>
      <c r="B1031" t="s">
        <v>663</v>
      </c>
      <c r="C1031" s="4" t="s">
        <v>1439</v>
      </c>
      <c r="D1031" s="4">
        <v>101</v>
      </c>
      <c r="E1031" s="4" t="str">
        <f t="shared" si="16"/>
        <v>PHTC101</v>
      </c>
      <c r="F1031" t="s">
        <v>3332</v>
      </c>
      <c r="G1031" s="6" t="s">
        <v>5800</v>
      </c>
    </row>
    <row r="1032" spans="1:7" x14ac:dyDescent="0.25">
      <c r="A1032" t="s">
        <v>886</v>
      </c>
      <c r="B1032" t="s">
        <v>663</v>
      </c>
      <c r="C1032" s="4" t="s">
        <v>1439</v>
      </c>
      <c r="D1032" s="4">
        <v>102</v>
      </c>
      <c r="E1032" s="4" t="str">
        <f t="shared" si="16"/>
        <v>PHTC102</v>
      </c>
      <c r="F1032" t="s">
        <v>3337</v>
      </c>
      <c r="G1032" s="6" t="s">
        <v>5800</v>
      </c>
    </row>
    <row r="1033" spans="1:7" x14ac:dyDescent="0.25">
      <c r="A1033" t="s">
        <v>886</v>
      </c>
      <c r="B1033" t="s">
        <v>663</v>
      </c>
      <c r="C1033" s="4" t="s">
        <v>1439</v>
      </c>
      <c r="D1033" s="4">
        <v>103</v>
      </c>
      <c r="E1033" s="4" t="str">
        <f t="shared" si="16"/>
        <v>PHTC103</v>
      </c>
      <c r="F1033" t="s">
        <v>5179</v>
      </c>
      <c r="G1033" s="6" t="s">
        <v>5800</v>
      </c>
    </row>
    <row r="1034" spans="1:7" x14ac:dyDescent="0.25">
      <c r="A1034" t="s">
        <v>886</v>
      </c>
      <c r="B1034" t="s">
        <v>663</v>
      </c>
      <c r="C1034" s="4" t="s">
        <v>1439</v>
      </c>
      <c r="D1034" s="4">
        <v>104</v>
      </c>
      <c r="E1034" s="4" t="str">
        <f t="shared" si="16"/>
        <v>PHTC104</v>
      </c>
      <c r="F1034" t="s">
        <v>5183</v>
      </c>
      <c r="G1034" s="6" t="s">
        <v>5800</v>
      </c>
    </row>
    <row r="1035" spans="1:7" x14ac:dyDescent="0.25">
      <c r="A1035" t="s">
        <v>886</v>
      </c>
      <c r="B1035" t="s">
        <v>663</v>
      </c>
      <c r="C1035" s="4" t="s">
        <v>1439</v>
      </c>
      <c r="D1035" s="4" t="s">
        <v>1440</v>
      </c>
      <c r="E1035" s="4" t="str">
        <f t="shared" si="16"/>
        <v>PHTC102A</v>
      </c>
      <c r="F1035" t="s">
        <v>1441</v>
      </c>
      <c r="G1035" s="6" t="s">
        <v>5800</v>
      </c>
    </row>
    <row r="1036" spans="1:7" x14ac:dyDescent="0.25">
      <c r="A1036" t="s">
        <v>886</v>
      </c>
      <c r="B1036" t="s">
        <v>565</v>
      </c>
      <c r="C1036" s="4" t="s">
        <v>672</v>
      </c>
      <c r="D1036" s="4">
        <v>10</v>
      </c>
      <c r="E1036" s="4" t="str">
        <f t="shared" si="16"/>
        <v>HLTH10</v>
      </c>
      <c r="F1036" t="s">
        <v>3343</v>
      </c>
      <c r="G1036" s="6" t="s">
        <v>5801</v>
      </c>
    </row>
    <row r="1037" spans="1:7" x14ac:dyDescent="0.25">
      <c r="A1037" t="s">
        <v>886</v>
      </c>
      <c r="B1037" t="s">
        <v>565</v>
      </c>
      <c r="C1037" s="4" t="s">
        <v>672</v>
      </c>
      <c r="D1037" s="4">
        <v>25</v>
      </c>
      <c r="E1037" s="4" t="str">
        <f t="shared" si="16"/>
        <v>HLTH25</v>
      </c>
      <c r="F1037" t="s">
        <v>1447</v>
      </c>
      <c r="G1037" s="6" t="s">
        <v>5801</v>
      </c>
    </row>
    <row r="1038" spans="1:7" x14ac:dyDescent="0.25">
      <c r="A1038" t="s">
        <v>886</v>
      </c>
      <c r="B1038" t="s">
        <v>565</v>
      </c>
      <c r="C1038" s="4" t="s">
        <v>672</v>
      </c>
      <c r="D1038" s="4">
        <v>27</v>
      </c>
      <c r="E1038" s="4" t="str">
        <f t="shared" si="16"/>
        <v>HLTH27</v>
      </c>
      <c r="F1038" t="s">
        <v>1451</v>
      </c>
      <c r="G1038" s="6" t="s">
        <v>5801</v>
      </c>
    </row>
    <row r="1039" spans="1:7" x14ac:dyDescent="0.25">
      <c r="A1039" t="s">
        <v>886</v>
      </c>
      <c r="B1039" t="s">
        <v>565</v>
      </c>
      <c r="C1039" s="4" t="s">
        <v>672</v>
      </c>
      <c r="D1039" s="4">
        <v>30</v>
      </c>
      <c r="E1039" s="4" t="str">
        <f t="shared" si="16"/>
        <v>HLTH30</v>
      </c>
      <c r="F1039" t="s">
        <v>3349</v>
      </c>
      <c r="G1039" s="6" t="s">
        <v>5802</v>
      </c>
    </row>
    <row r="1040" spans="1:7" x14ac:dyDescent="0.25">
      <c r="A1040" t="s">
        <v>886</v>
      </c>
      <c r="B1040" t="s">
        <v>565</v>
      </c>
      <c r="C1040" s="4" t="s">
        <v>672</v>
      </c>
      <c r="D1040" s="4">
        <v>33</v>
      </c>
      <c r="E1040" s="4" t="str">
        <f t="shared" si="16"/>
        <v>HLTH33</v>
      </c>
      <c r="F1040" t="s">
        <v>1453</v>
      </c>
      <c r="G1040" s="6" t="s">
        <v>5801</v>
      </c>
    </row>
    <row r="1041" spans="1:7" x14ac:dyDescent="0.25">
      <c r="A1041" t="s">
        <v>886</v>
      </c>
      <c r="B1041" t="s">
        <v>565</v>
      </c>
      <c r="C1041" s="4" t="s">
        <v>672</v>
      </c>
      <c r="D1041" s="4">
        <v>48</v>
      </c>
      <c r="E1041" s="4" t="str">
        <f t="shared" si="16"/>
        <v>HLTH48</v>
      </c>
      <c r="F1041" t="s">
        <v>5193</v>
      </c>
      <c r="G1041" s="6" t="s">
        <v>5802</v>
      </c>
    </row>
    <row r="1042" spans="1:7" x14ac:dyDescent="0.25">
      <c r="A1042" t="s">
        <v>886</v>
      </c>
      <c r="B1042" t="s">
        <v>565</v>
      </c>
      <c r="C1042" s="4" t="s">
        <v>672</v>
      </c>
      <c r="D1042" s="4">
        <v>52</v>
      </c>
      <c r="E1042" s="4" t="str">
        <f t="shared" si="16"/>
        <v>HLTH52</v>
      </c>
      <c r="F1042" t="s">
        <v>3352</v>
      </c>
      <c r="G1042" s="6" t="s">
        <v>5801</v>
      </c>
    </row>
    <row r="1043" spans="1:7" x14ac:dyDescent="0.25">
      <c r="A1043" t="s">
        <v>886</v>
      </c>
      <c r="B1043" t="s">
        <v>565</v>
      </c>
      <c r="C1043" s="4" t="s">
        <v>672</v>
      </c>
      <c r="D1043" s="4">
        <v>53</v>
      </c>
      <c r="E1043" s="4" t="str">
        <f t="shared" si="16"/>
        <v>HLTH53</v>
      </c>
      <c r="F1043" t="s">
        <v>1455</v>
      </c>
      <c r="G1043" s="6" t="s">
        <v>5801</v>
      </c>
    </row>
    <row r="1044" spans="1:7" x14ac:dyDescent="0.25">
      <c r="A1044" t="s">
        <v>886</v>
      </c>
      <c r="B1044" t="s">
        <v>565</v>
      </c>
      <c r="C1044" s="4" t="s">
        <v>672</v>
      </c>
      <c r="D1044" s="4">
        <v>54</v>
      </c>
      <c r="E1044" s="4" t="str">
        <f t="shared" si="16"/>
        <v>HLTH54</v>
      </c>
      <c r="F1044" t="s">
        <v>3354</v>
      </c>
      <c r="G1044" s="6" t="s">
        <v>5801</v>
      </c>
    </row>
    <row r="1045" spans="1:7" x14ac:dyDescent="0.25">
      <c r="A1045" t="s">
        <v>886</v>
      </c>
      <c r="B1045" t="s">
        <v>565</v>
      </c>
      <c r="C1045" s="4" t="s">
        <v>672</v>
      </c>
      <c r="D1045" s="4">
        <v>59</v>
      </c>
      <c r="E1045" s="4" t="str">
        <f t="shared" si="16"/>
        <v>HLTH59</v>
      </c>
      <c r="F1045" t="s">
        <v>1457</v>
      </c>
      <c r="G1045" s="6" t="s">
        <v>5773</v>
      </c>
    </row>
    <row r="1046" spans="1:7" x14ac:dyDescent="0.25">
      <c r="A1046" t="s">
        <v>886</v>
      </c>
      <c r="B1046" t="s">
        <v>565</v>
      </c>
      <c r="C1046" s="4" t="s">
        <v>672</v>
      </c>
      <c r="D1046" s="4">
        <v>64</v>
      </c>
      <c r="E1046" s="4" t="str">
        <f t="shared" si="16"/>
        <v>HLTH64</v>
      </c>
      <c r="F1046" t="s">
        <v>3361</v>
      </c>
      <c r="G1046" s="6" t="s">
        <v>5773</v>
      </c>
    </row>
    <row r="1047" spans="1:7" x14ac:dyDescent="0.25">
      <c r="A1047" t="s">
        <v>886</v>
      </c>
      <c r="B1047" t="s">
        <v>565</v>
      </c>
      <c r="C1047" s="4" t="s">
        <v>672</v>
      </c>
      <c r="D1047" s="4">
        <v>65</v>
      </c>
      <c r="E1047" s="4" t="str">
        <f t="shared" si="16"/>
        <v>HLTH65</v>
      </c>
      <c r="F1047" t="s">
        <v>5194</v>
      </c>
      <c r="G1047" s="6" t="s">
        <v>5773</v>
      </c>
    </row>
    <row r="1048" spans="1:7" x14ac:dyDescent="0.25">
      <c r="A1048" t="s">
        <v>886</v>
      </c>
      <c r="B1048" t="s">
        <v>565</v>
      </c>
      <c r="C1048" s="4" t="s">
        <v>672</v>
      </c>
      <c r="D1048" s="4">
        <v>66</v>
      </c>
      <c r="E1048" s="4" t="str">
        <f t="shared" si="16"/>
        <v>HLTH66</v>
      </c>
      <c r="F1048" t="s">
        <v>3364</v>
      </c>
      <c r="G1048" s="6" t="s">
        <v>5773</v>
      </c>
    </row>
    <row r="1049" spans="1:7" x14ac:dyDescent="0.25">
      <c r="A1049" t="s">
        <v>886</v>
      </c>
      <c r="B1049" t="s">
        <v>565</v>
      </c>
      <c r="C1049" s="4" t="s">
        <v>672</v>
      </c>
      <c r="D1049" s="4">
        <v>67</v>
      </c>
      <c r="E1049" s="4" t="str">
        <f t="shared" si="16"/>
        <v>HLTH67</v>
      </c>
      <c r="F1049" t="s">
        <v>5195</v>
      </c>
      <c r="G1049" s="6" t="s">
        <v>5802</v>
      </c>
    </row>
    <row r="1050" spans="1:7" x14ac:dyDescent="0.25">
      <c r="A1050" t="s">
        <v>886</v>
      </c>
      <c r="B1050" t="s">
        <v>565</v>
      </c>
      <c r="C1050" s="4" t="s">
        <v>672</v>
      </c>
      <c r="D1050" s="4">
        <v>70</v>
      </c>
      <c r="E1050" s="4" t="str">
        <f t="shared" si="16"/>
        <v>HLTH70</v>
      </c>
      <c r="F1050" t="s">
        <v>3371</v>
      </c>
      <c r="G1050" s="6" t="s">
        <v>5773</v>
      </c>
    </row>
    <row r="1051" spans="1:7" x14ac:dyDescent="0.25">
      <c r="A1051" t="s">
        <v>886</v>
      </c>
      <c r="B1051" t="s">
        <v>565</v>
      </c>
      <c r="C1051" s="4" t="s">
        <v>672</v>
      </c>
      <c r="D1051" s="4">
        <v>73</v>
      </c>
      <c r="E1051" s="4" t="str">
        <f t="shared" si="16"/>
        <v>HLTH73</v>
      </c>
      <c r="F1051" t="s">
        <v>5196</v>
      </c>
      <c r="G1051" s="6" t="s">
        <v>5773</v>
      </c>
    </row>
    <row r="1052" spans="1:7" x14ac:dyDescent="0.25">
      <c r="A1052" t="s">
        <v>886</v>
      </c>
      <c r="B1052" t="s">
        <v>565</v>
      </c>
      <c r="C1052" s="4" t="s">
        <v>672</v>
      </c>
      <c r="D1052" s="4">
        <v>75</v>
      </c>
      <c r="E1052" s="4" t="str">
        <f t="shared" si="16"/>
        <v>HLTH75</v>
      </c>
      <c r="F1052" t="s">
        <v>3373</v>
      </c>
      <c r="G1052" s="6" t="s">
        <v>5773</v>
      </c>
    </row>
    <row r="1053" spans="1:7" x14ac:dyDescent="0.25">
      <c r="A1053" t="s">
        <v>886</v>
      </c>
      <c r="B1053" t="s">
        <v>565</v>
      </c>
      <c r="C1053" s="4" t="s">
        <v>672</v>
      </c>
      <c r="D1053" s="4">
        <v>77</v>
      </c>
      <c r="E1053" s="4" t="str">
        <f t="shared" si="16"/>
        <v>HLTH77</v>
      </c>
      <c r="F1053" t="s">
        <v>5197</v>
      </c>
      <c r="G1053" s="6" t="s">
        <v>5773</v>
      </c>
    </row>
    <row r="1054" spans="1:7" x14ac:dyDescent="0.25">
      <c r="A1054" t="s">
        <v>886</v>
      </c>
      <c r="B1054" t="s">
        <v>565</v>
      </c>
      <c r="C1054" s="4" t="s">
        <v>672</v>
      </c>
      <c r="D1054" s="4">
        <v>78</v>
      </c>
      <c r="E1054" s="4" t="str">
        <f t="shared" si="16"/>
        <v>HLTH78</v>
      </c>
      <c r="F1054" t="s">
        <v>3374</v>
      </c>
      <c r="G1054" s="6" t="s">
        <v>5773</v>
      </c>
    </row>
    <row r="1055" spans="1:7" x14ac:dyDescent="0.25">
      <c r="A1055" t="s">
        <v>886</v>
      </c>
      <c r="B1055" t="s">
        <v>565</v>
      </c>
      <c r="C1055" s="4" t="s">
        <v>672</v>
      </c>
      <c r="D1055" s="4">
        <v>79</v>
      </c>
      <c r="E1055" s="4" t="str">
        <f t="shared" si="16"/>
        <v>HLTH79</v>
      </c>
      <c r="F1055" t="s">
        <v>3375</v>
      </c>
      <c r="G1055" s="6" t="s">
        <v>5773</v>
      </c>
    </row>
    <row r="1056" spans="1:7" x14ac:dyDescent="0.25">
      <c r="A1056" t="s">
        <v>886</v>
      </c>
      <c r="B1056" t="s">
        <v>565</v>
      </c>
      <c r="C1056" s="4" t="s">
        <v>672</v>
      </c>
      <c r="D1056" s="4">
        <v>80</v>
      </c>
      <c r="E1056" s="4" t="str">
        <f t="shared" si="16"/>
        <v>HLTH80</v>
      </c>
      <c r="F1056" t="s">
        <v>3380</v>
      </c>
      <c r="G1056" s="6" t="s">
        <v>5773</v>
      </c>
    </row>
    <row r="1057" spans="1:7" x14ac:dyDescent="0.25">
      <c r="A1057" t="s">
        <v>886</v>
      </c>
      <c r="B1057" t="s">
        <v>565</v>
      </c>
      <c r="C1057" s="4" t="s">
        <v>672</v>
      </c>
      <c r="D1057" s="4">
        <v>81</v>
      </c>
      <c r="E1057" s="4" t="str">
        <f t="shared" si="16"/>
        <v>HLTH81</v>
      </c>
      <c r="F1057" t="s">
        <v>3385</v>
      </c>
      <c r="G1057" s="6" t="s">
        <v>5773</v>
      </c>
    </row>
    <row r="1058" spans="1:7" x14ac:dyDescent="0.25">
      <c r="A1058" t="s">
        <v>886</v>
      </c>
      <c r="B1058" t="s">
        <v>565</v>
      </c>
      <c r="C1058" s="4" t="s">
        <v>672</v>
      </c>
      <c r="D1058" s="4">
        <v>82</v>
      </c>
      <c r="E1058" s="4" t="str">
        <f t="shared" si="16"/>
        <v>HLTH82</v>
      </c>
      <c r="F1058" t="s">
        <v>5206</v>
      </c>
      <c r="G1058" s="6" t="s">
        <v>5773</v>
      </c>
    </row>
    <row r="1059" spans="1:7" x14ac:dyDescent="0.25">
      <c r="A1059" t="s">
        <v>886</v>
      </c>
      <c r="B1059" t="s">
        <v>565</v>
      </c>
      <c r="C1059" s="4" t="s">
        <v>672</v>
      </c>
      <c r="D1059" s="4">
        <v>82</v>
      </c>
      <c r="E1059" s="4" t="str">
        <f t="shared" si="16"/>
        <v>HLTH82</v>
      </c>
      <c r="F1059" t="s">
        <v>3388</v>
      </c>
      <c r="G1059" s="6" t="s">
        <v>5773</v>
      </c>
    </row>
    <row r="1060" spans="1:7" x14ac:dyDescent="0.25">
      <c r="A1060" t="s">
        <v>886</v>
      </c>
      <c r="B1060" t="s">
        <v>565</v>
      </c>
      <c r="C1060" s="4" t="s">
        <v>672</v>
      </c>
      <c r="D1060" s="4">
        <v>83</v>
      </c>
      <c r="E1060" s="4" t="str">
        <f t="shared" si="16"/>
        <v>HLTH83</v>
      </c>
      <c r="F1060" t="s">
        <v>3389</v>
      </c>
      <c r="G1060" s="6" t="s">
        <v>5773</v>
      </c>
    </row>
    <row r="1061" spans="1:7" x14ac:dyDescent="0.25">
      <c r="A1061" t="s">
        <v>886</v>
      </c>
      <c r="B1061" t="s">
        <v>565</v>
      </c>
      <c r="C1061" s="4" t="s">
        <v>672</v>
      </c>
      <c r="D1061" s="4">
        <v>84</v>
      </c>
      <c r="E1061" s="4" t="str">
        <f t="shared" si="16"/>
        <v>HLTH84</v>
      </c>
      <c r="F1061" t="s">
        <v>1459</v>
      </c>
      <c r="G1061" s="6" t="s">
        <v>5773</v>
      </c>
    </row>
    <row r="1062" spans="1:7" x14ac:dyDescent="0.25">
      <c r="A1062" t="s">
        <v>886</v>
      </c>
      <c r="B1062" t="s">
        <v>565</v>
      </c>
      <c r="C1062" s="4" t="s">
        <v>672</v>
      </c>
      <c r="D1062" s="4">
        <v>86</v>
      </c>
      <c r="E1062" s="4" t="str">
        <f t="shared" si="16"/>
        <v>HLTH86</v>
      </c>
      <c r="F1062" t="s">
        <v>3391</v>
      </c>
      <c r="G1062" s="6" t="s">
        <v>5773</v>
      </c>
    </row>
    <row r="1063" spans="1:7" x14ac:dyDescent="0.25">
      <c r="A1063" t="s">
        <v>886</v>
      </c>
      <c r="B1063" t="s">
        <v>565</v>
      </c>
      <c r="C1063" s="4" t="s">
        <v>672</v>
      </c>
      <c r="D1063" s="4">
        <v>88</v>
      </c>
      <c r="E1063" s="4" t="str">
        <f t="shared" si="16"/>
        <v>HLTH88</v>
      </c>
      <c r="F1063" t="s">
        <v>3392</v>
      </c>
      <c r="G1063" s="6" t="s">
        <v>5773</v>
      </c>
    </row>
    <row r="1064" spans="1:7" x14ac:dyDescent="0.25">
      <c r="A1064" t="s">
        <v>886</v>
      </c>
      <c r="B1064" t="s">
        <v>565</v>
      </c>
      <c r="C1064" s="4" t="s">
        <v>672</v>
      </c>
      <c r="D1064" s="4">
        <v>95</v>
      </c>
      <c r="E1064" s="4" t="str">
        <f t="shared" si="16"/>
        <v>HLTH95</v>
      </c>
      <c r="F1064" t="s">
        <v>3406</v>
      </c>
      <c r="G1064" s="6" t="s">
        <v>5802</v>
      </c>
    </row>
    <row r="1065" spans="1:7" x14ac:dyDescent="0.25">
      <c r="A1065" t="s">
        <v>886</v>
      </c>
      <c r="B1065" t="s">
        <v>565</v>
      </c>
      <c r="C1065" s="4" t="s">
        <v>672</v>
      </c>
      <c r="D1065" s="4">
        <v>100</v>
      </c>
      <c r="E1065" s="4" t="str">
        <f t="shared" si="16"/>
        <v>HLTH100</v>
      </c>
      <c r="F1065" t="s">
        <v>3408</v>
      </c>
      <c r="G1065" s="6" t="s">
        <v>5773</v>
      </c>
    </row>
    <row r="1066" spans="1:7" x14ac:dyDescent="0.25">
      <c r="A1066" t="s">
        <v>886</v>
      </c>
      <c r="B1066" t="s">
        <v>565</v>
      </c>
      <c r="C1066" s="4" t="s">
        <v>672</v>
      </c>
      <c r="D1066" s="4">
        <v>102</v>
      </c>
      <c r="E1066" s="4" t="str">
        <f t="shared" si="16"/>
        <v>HLTH102</v>
      </c>
      <c r="F1066" t="s">
        <v>3409</v>
      </c>
      <c r="G1066" s="6" t="s">
        <v>5773</v>
      </c>
    </row>
    <row r="1067" spans="1:7" x14ac:dyDescent="0.25">
      <c r="A1067" t="s">
        <v>886</v>
      </c>
      <c r="B1067" t="s">
        <v>565</v>
      </c>
      <c r="C1067" s="4" t="s">
        <v>672</v>
      </c>
      <c r="D1067" s="4">
        <v>103</v>
      </c>
      <c r="E1067" s="4" t="str">
        <f t="shared" si="16"/>
        <v>HLTH103</v>
      </c>
      <c r="F1067" t="s">
        <v>5211</v>
      </c>
      <c r="G1067" s="6" t="s">
        <v>5773</v>
      </c>
    </row>
    <row r="1068" spans="1:7" x14ac:dyDescent="0.25">
      <c r="A1068" t="s">
        <v>886</v>
      </c>
      <c r="B1068" t="s">
        <v>565</v>
      </c>
      <c r="C1068" s="4" t="s">
        <v>672</v>
      </c>
      <c r="D1068" s="4">
        <v>104</v>
      </c>
      <c r="E1068" s="4" t="str">
        <f t="shared" si="16"/>
        <v>HLTH104</v>
      </c>
      <c r="F1068" t="s">
        <v>5212</v>
      </c>
      <c r="G1068" s="6" t="s">
        <v>5773</v>
      </c>
    </row>
    <row r="1069" spans="1:7" x14ac:dyDescent="0.25">
      <c r="A1069" t="s">
        <v>886</v>
      </c>
      <c r="B1069" t="s">
        <v>565</v>
      </c>
      <c r="C1069" s="4" t="s">
        <v>672</v>
      </c>
      <c r="D1069" s="4">
        <v>105</v>
      </c>
      <c r="E1069" s="4" t="str">
        <f t="shared" si="16"/>
        <v>HLTH105</v>
      </c>
      <c r="F1069" t="s">
        <v>3410</v>
      </c>
      <c r="G1069" s="6" t="s">
        <v>5773</v>
      </c>
    </row>
    <row r="1070" spans="1:7" x14ac:dyDescent="0.25">
      <c r="A1070" t="s">
        <v>886</v>
      </c>
      <c r="B1070" t="s">
        <v>565</v>
      </c>
      <c r="C1070" s="4" t="s">
        <v>672</v>
      </c>
      <c r="D1070" s="4">
        <v>116</v>
      </c>
      <c r="E1070" s="4" t="str">
        <f t="shared" si="16"/>
        <v>HLTH116</v>
      </c>
      <c r="F1070" t="s">
        <v>5213</v>
      </c>
      <c r="G1070" s="6" t="s">
        <v>5773</v>
      </c>
    </row>
    <row r="1071" spans="1:7" x14ac:dyDescent="0.25">
      <c r="A1071" t="s">
        <v>886</v>
      </c>
      <c r="B1071" t="s">
        <v>565</v>
      </c>
      <c r="C1071" s="4" t="s">
        <v>672</v>
      </c>
      <c r="D1071" s="4">
        <v>116</v>
      </c>
      <c r="E1071" s="4" t="str">
        <f t="shared" si="16"/>
        <v>HLTH116</v>
      </c>
      <c r="F1071" t="s">
        <v>1473</v>
      </c>
      <c r="G1071" s="6" t="s">
        <v>5773</v>
      </c>
    </row>
    <row r="1072" spans="1:7" x14ac:dyDescent="0.25">
      <c r="A1072" t="s">
        <v>886</v>
      </c>
      <c r="B1072" t="s">
        <v>565</v>
      </c>
      <c r="C1072" s="4" t="s">
        <v>672</v>
      </c>
      <c r="D1072" s="4">
        <v>173</v>
      </c>
      <c r="E1072" s="4" t="str">
        <f t="shared" si="16"/>
        <v>HLTH173</v>
      </c>
      <c r="F1072" t="s">
        <v>5214</v>
      </c>
      <c r="G1072" s="6" t="s">
        <v>5773</v>
      </c>
    </row>
    <row r="1073" spans="1:7" x14ac:dyDescent="0.25">
      <c r="A1073" t="s">
        <v>886</v>
      </c>
      <c r="B1073" t="s">
        <v>565</v>
      </c>
      <c r="C1073" s="4" t="s">
        <v>672</v>
      </c>
      <c r="D1073" s="4">
        <v>175</v>
      </c>
      <c r="E1073" s="4" t="str">
        <f t="shared" si="16"/>
        <v>HLTH175</v>
      </c>
      <c r="F1073" t="s">
        <v>5219</v>
      </c>
      <c r="G1073" s="6" t="s">
        <v>5773</v>
      </c>
    </row>
    <row r="1074" spans="1:7" x14ac:dyDescent="0.25">
      <c r="A1074" t="s">
        <v>886</v>
      </c>
      <c r="B1074" t="s">
        <v>565</v>
      </c>
      <c r="C1074" s="4" t="s">
        <v>672</v>
      </c>
      <c r="D1074" s="4">
        <v>177</v>
      </c>
      <c r="E1074" s="4" t="str">
        <f t="shared" si="16"/>
        <v>HLTH177</v>
      </c>
      <c r="F1074" t="s">
        <v>3113</v>
      </c>
      <c r="G1074" s="6" t="s">
        <v>5802</v>
      </c>
    </row>
    <row r="1075" spans="1:7" x14ac:dyDescent="0.25">
      <c r="A1075" t="s">
        <v>886</v>
      </c>
      <c r="B1075" t="s">
        <v>565</v>
      </c>
      <c r="C1075" s="4" t="s">
        <v>672</v>
      </c>
      <c r="D1075" s="4">
        <v>201</v>
      </c>
      <c r="E1075" s="4" t="str">
        <f t="shared" si="16"/>
        <v>HLTH201</v>
      </c>
      <c r="F1075" t="s">
        <v>3413</v>
      </c>
      <c r="G1075" s="6" t="s">
        <v>5773</v>
      </c>
    </row>
    <row r="1076" spans="1:7" x14ac:dyDescent="0.25">
      <c r="A1076" t="s">
        <v>886</v>
      </c>
      <c r="B1076" t="s">
        <v>565</v>
      </c>
      <c r="C1076" s="4" t="s">
        <v>672</v>
      </c>
      <c r="D1076" s="4">
        <v>202</v>
      </c>
      <c r="E1076" s="4" t="str">
        <f t="shared" si="16"/>
        <v>HLTH202</v>
      </c>
      <c r="F1076" t="s">
        <v>3414</v>
      </c>
      <c r="G1076" s="6" t="s">
        <v>5773</v>
      </c>
    </row>
    <row r="1077" spans="1:7" x14ac:dyDescent="0.25">
      <c r="A1077" t="s">
        <v>886</v>
      </c>
      <c r="B1077" t="s">
        <v>565</v>
      </c>
      <c r="C1077" s="4" t="s">
        <v>672</v>
      </c>
      <c r="D1077" s="4">
        <v>203</v>
      </c>
      <c r="E1077" s="4" t="str">
        <f t="shared" si="16"/>
        <v>HLTH203</v>
      </c>
      <c r="F1077" t="s">
        <v>3424</v>
      </c>
      <c r="G1077" s="6" t="s">
        <v>5773</v>
      </c>
    </row>
    <row r="1078" spans="1:7" x14ac:dyDescent="0.25">
      <c r="A1078" t="s">
        <v>886</v>
      </c>
      <c r="B1078" t="s">
        <v>565</v>
      </c>
      <c r="C1078" s="4" t="s">
        <v>672</v>
      </c>
      <c r="D1078" s="4">
        <v>203</v>
      </c>
      <c r="E1078" s="4" t="str">
        <f t="shared" si="16"/>
        <v>HLTH203</v>
      </c>
      <c r="F1078" t="s">
        <v>3416</v>
      </c>
      <c r="G1078" s="6" t="s">
        <v>5773</v>
      </c>
    </row>
    <row r="1079" spans="1:7" x14ac:dyDescent="0.25">
      <c r="A1079" t="s">
        <v>886</v>
      </c>
      <c r="B1079" t="s">
        <v>565</v>
      </c>
      <c r="C1079" s="4" t="s">
        <v>672</v>
      </c>
      <c r="D1079" s="4">
        <v>221</v>
      </c>
      <c r="E1079" s="4" t="str">
        <f t="shared" si="16"/>
        <v>HLTH221</v>
      </c>
      <c r="F1079" t="s">
        <v>3426</v>
      </c>
      <c r="G1079" s="6" t="s">
        <v>5801</v>
      </c>
    </row>
    <row r="1080" spans="1:7" x14ac:dyDescent="0.25">
      <c r="A1080" t="s">
        <v>886</v>
      </c>
      <c r="B1080" t="s">
        <v>565</v>
      </c>
      <c r="C1080" s="4" t="s">
        <v>672</v>
      </c>
      <c r="D1080" s="4">
        <v>300</v>
      </c>
      <c r="E1080" s="4" t="str">
        <f t="shared" si="16"/>
        <v>HLTH300</v>
      </c>
      <c r="F1080" t="s">
        <v>3427</v>
      </c>
      <c r="G1080" s="6" t="s">
        <v>5773</v>
      </c>
    </row>
    <row r="1081" spans="1:7" x14ac:dyDescent="0.25">
      <c r="A1081" t="s">
        <v>33</v>
      </c>
      <c r="B1081" t="s">
        <v>565</v>
      </c>
      <c r="C1081" s="4" t="s">
        <v>672</v>
      </c>
      <c r="D1081" s="4">
        <v>5018</v>
      </c>
      <c r="E1081" s="4" t="str">
        <f t="shared" si="16"/>
        <v>HLTH5018</v>
      </c>
      <c r="F1081" t="s">
        <v>673</v>
      </c>
      <c r="G1081" s="6" t="s">
        <v>5789</v>
      </c>
    </row>
    <row r="1082" spans="1:7" x14ac:dyDescent="0.25">
      <c r="A1082" t="s">
        <v>33</v>
      </c>
      <c r="B1082" t="s">
        <v>565</v>
      </c>
      <c r="C1082" s="4" t="s">
        <v>672</v>
      </c>
      <c r="D1082" s="4">
        <v>5122</v>
      </c>
      <c r="E1082" s="4" t="str">
        <f t="shared" si="16"/>
        <v>HLTH5122</v>
      </c>
      <c r="F1082" t="s">
        <v>676</v>
      </c>
      <c r="G1082" s="6" t="s">
        <v>5792</v>
      </c>
    </row>
    <row r="1083" spans="1:7" x14ac:dyDescent="0.25">
      <c r="A1083" t="s">
        <v>33</v>
      </c>
      <c r="B1083" t="s">
        <v>565</v>
      </c>
      <c r="C1083" s="4" t="s">
        <v>672</v>
      </c>
      <c r="D1083" s="4">
        <v>5123</v>
      </c>
      <c r="E1083" s="4" t="str">
        <f t="shared" si="16"/>
        <v>HLTH5123</v>
      </c>
      <c r="F1083" t="s">
        <v>701</v>
      </c>
      <c r="G1083" s="6" t="s">
        <v>5792</v>
      </c>
    </row>
    <row r="1084" spans="1:7" x14ac:dyDescent="0.25">
      <c r="A1084" t="s">
        <v>886</v>
      </c>
      <c r="B1084" t="s">
        <v>565</v>
      </c>
      <c r="C1084" s="4" t="s">
        <v>672</v>
      </c>
      <c r="D1084" s="4" t="s">
        <v>5199</v>
      </c>
      <c r="E1084" s="4" t="str">
        <f t="shared" si="16"/>
        <v>HLTH79B</v>
      </c>
      <c r="F1084" t="s">
        <v>5200</v>
      </c>
      <c r="G1084" s="6" t="s">
        <v>5773</v>
      </c>
    </row>
    <row r="1085" spans="1:7" x14ac:dyDescent="0.25">
      <c r="A1085" t="s">
        <v>886</v>
      </c>
      <c r="B1085" t="s">
        <v>565</v>
      </c>
      <c r="C1085" s="4" t="s">
        <v>672</v>
      </c>
      <c r="D1085" s="4" t="s">
        <v>3377</v>
      </c>
      <c r="E1085" s="4" t="str">
        <f t="shared" si="16"/>
        <v>HLTH79W</v>
      </c>
      <c r="F1085" t="s">
        <v>3378</v>
      </c>
      <c r="G1085" s="6" t="s">
        <v>5773</v>
      </c>
    </row>
    <row r="1086" spans="1:7" x14ac:dyDescent="0.25">
      <c r="A1086" t="s">
        <v>886</v>
      </c>
      <c r="B1086" t="s">
        <v>565</v>
      </c>
      <c r="C1086" s="4" t="s">
        <v>672</v>
      </c>
      <c r="D1086" s="4" t="s">
        <v>1461</v>
      </c>
      <c r="E1086" s="4" t="str">
        <f t="shared" si="16"/>
        <v>HLTH90B</v>
      </c>
      <c r="F1086" t="s">
        <v>1462</v>
      </c>
      <c r="G1086" s="6" t="s">
        <v>5773</v>
      </c>
    </row>
    <row r="1087" spans="1:7" x14ac:dyDescent="0.25">
      <c r="A1087" t="s">
        <v>886</v>
      </c>
      <c r="B1087" t="s">
        <v>565</v>
      </c>
      <c r="C1087" s="4" t="s">
        <v>672</v>
      </c>
      <c r="D1087" s="4" t="s">
        <v>3394</v>
      </c>
      <c r="E1087" s="4" t="str">
        <f t="shared" si="16"/>
        <v>HLTH90C</v>
      </c>
      <c r="F1087" t="s">
        <v>3395</v>
      </c>
      <c r="G1087" s="6" t="s">
        <v>5773</v>
      </c>
    </row>
    <row r="1088" spans="1:7" x14ac:dyDescent="0.25">
      <c r="A1088" t="s">
        <v>886</v>
      </c>
      <c r="B1088" t="s">
        <v>565</v>
      </c>
      <c r="C1088" s="4" t="s">
        <v>672</v>
      </c>
      <c r="D1088" s="4" t="s">
        <v>3397</v>
      </c>
      <c r="E1088" s="4" t="str">
        <f t="shared" si="16"/>
        <v>HLTH91C</v>
      </c>
      <c r="F1088" t="s">
        <v>3398</v>
      </c>
      <c r="G1088" s="6" t="s">
        <v>5773</v>
      </c>
    </row>
    <row r="1089" spans="1:7" x14ac:dyDescent="0.25">
      <c r="A1089" t="s">
        <v>886</v>
      </c>
      <c r="B1089" t="s">
        <v>565</v>
      </c>
      <c r="C1089" s="4" t="s">
        <v>672</v>
      </c>
      <c r="D1089" s="4" t="s">
        <v>1464</v>
      </c>
      <c r="E1089" s="4" t="str">
        <f t="shared" si="16"/>
        <v>HLTH91D</v>
      </c>
      <c r="F1089" t="s">
        <v>1465</v>
      </c>
      <c r="G1089" s="6" t="s">
        <v>5773</v>
      </c>
    </row>
    <row r="1090" spans="1:7" x14ac:dyDescent="0.25">
      <c r="A1090" t="s">
        <v>886</v>
      </c>
      <c r="B1090" t="s">
        <v>565</v>
      </c>
      <c r="C1090" s="4" t="s">
        <v>672</v>
      </c>
      <c r="D1090" s="4" t="s">
        <v>1464</v>
      </c>
      <c r="E1090" s="4" t="str">
        <f t="shared" ref="E1090:E1153" si="17">CONCATENATE(C1090,TRIM(D1090))</f>
        <v>HLTH91D</v>
      </c>
      <c r="F1090" t="s">
        <v>3400</v>
      </c>
      <c r="G1090" s="6" t="s">
        <v>5773</v>
      </c>
    </row>
    <row r="1091" spans="1:7" x14ac:dyDescent="0.25">
      <c r="A1091" t="s">
        <v>886</v>
      </c>
      <c r="B1091" t="s">
        <v>565</v>
      </c>
      <c r="C1091" s="4" t="s">
        <v>672</v>
      </c>
      <c r="D1091" s="4" t="s">
        <v>3401</v>
      </c>
      <c r="E1091" s="4" t="str">
        <f t="shared" si="17"/>
        <v>HLTH91H</v>
      </c>
      <c r="F1091" t="s">
        <v>3402</v>
      </c>
      <c r="G1091" s="6" t="s">
        <v>5773</v>
      </c>
    </row>
    <row r="1092" spans="1:7" x14ac:dyDescent="0.25">
      <c r="A1092" t="s">
        <v>886</v>
      </c>
      <c r="B1092" t="s">
        <v>565</v>
      </c>
      <c r="C1092" s="4" t="s">
        <v>672</v>
      </c>
      <c r="D1092" s="4" t="s">
        <v>1467</v>
      </c>
      <c r="E1092" s="4" t="str">
        <f t="shared" si="17"/>
        <v>HLTH91K</v>
      </c>
      <c r="F1092" t="s">
        <v>1468</v>
      </c>
      <c r="G1092" s="6" t="s">
        <v>5773</v>
      </c>
    </row>
    <row r="1093" spans="1:7" x14ac:dyDescent="0.25">
      <c r="A1093" t="s">
        <v>886</v>
      </c>
      <c r="B1093" t="s">
        <v>565</v>
      </c>
      <c r="C1093" s="4" t="s">
        <v>672</v>
      </c>
      <c r="D1093" s="4" t="s">
        <v>3403</v>
      </c>
      <c r="E1093" s="4" t="str">
        <f t="shared" si="17"/>
        <v>HLTH91M</v>
      </c>
      <c r="F1093" t="s">
        <v>3404</v>
      </c>
      <c r="G1093" s="6" t="s">
        <v>5801</v>
      </c>
    </row>
    <row r="1094" spans="1:7" x14ac:dyDescent="0.25">
      <c r="A1094" t="s">
        <v>886</v>
      </c>
      <c r="B1094" t="s">
        <v>565</v>
      </c>
      <c r="C1094" s="4" t="s">
        <v>672</v>
      </c>
      <c r="D1094" s="4" t="s">
        <v>1469</v>
      </c>
      <c r="E1094" s="4" t="str">
        <f t="shared" si="17"/>
        <v>HLTH91N</v>
      </c>
      <c r="F1094" t="s">
        <v>1470</v>
      </c>
      <c r="G1094" s="6" t="s">
        <v>5773</v>
      </c>
    </row>
    <row r="1095" spans="1:7" x14ac:dyDescent="0.25">
      <c r="A1095" t="s">
        <v>886</v>
      </c>
      <c r="B1095" t="s">
        <v>565</v>
      </c>
      <c r="C1095" s="4" t="s">
        <v>672</v>
      </c>
      <c r="D1095" s="4" t="s">
        <v>3411</v>
      </c>
      <c r="E1095" s="4" t="str">
        <f t="shared" si="17"/>
        <v>HLTH105W</v>
      </c>
      <c r="F1095" t="s">
        <v>3412</v>
      </c>
      <c r="G1095" s="6" t="s">
        <v>5773</v>
      </c>
    </row>
    <row r="1096" spans="1:7" x14ac:dyDescent="0.25">
      <c r="A1096" t="s">
        <v>886</v>
      </c>
      <c r="B1096" t="s">
        <v>565</v>
      </c>
      <c r="C1096" s="4" t="s">
        <v>672</v>
      </c>
      <c r="D1096" s="4" t="s">
        <v>5215</v>
      </c>
      <c r="E1096" s="4" t="str">
        <f t="shared" si="17"/>
        <v>HLTH174A</v>
      </c>
      <c r="F1096" t="s">
        <v>5216</v>
      </c>
      <c r="G1096" s="6" t="s">
        <v>5773</v>
      </c>
    </row>
    <row r="1097" spans="1:7" x14ac:dyDescent="0.25">
      <c r="A1097" t="s">
        <v>886</v>
      </c>
      <c r="B1097" t="s">
        <v>565</v>
      </c>
      <c r="C1097" s="4" t="s">
        <v>672</v>
      </c>
      <c r="D1097" s="4" t="s">
        <v>5217</v>
      </c>
      <c r="E1097" s="4" t="str">
        <f t="shared" si="17"/>
        <v>HLTH174B</v>
      </c>
      <c r="F1097" t="s">
        <v>5218</v>
      </c>
      <c r="G1097" s="6" t="s">
        <v>5773</v>
      </c>
    </row>
    <row r="1098" spans="1:7" x14ac:dyDescent="0.25">
      <c r="A1098" t="s">
        <v>886</v>
      </c>
      <c r="B1098" t="s">
        <v>565</v>
      </c>
      <c r="C1098" s="4" t="s">
        <v>672</v>
      </c>
      <c r="D1098" s="4" t="s">
        <v>5220</v>
      </c>
      <c r="E1098" s="4" t="str">
        <f t="shared" si="17"/>
        <v>HLTH175L</v>
      </c>
      <c r="F1098" t="s">
        <v>5221</v>
      </c>
      <c r="G1098" s="6" t="s">
        <v>5773</v>
      </c>
    </row>
    <row r="1099" spans="1:7" x14ac:dyDescent="0.25">
      <c r="A1099" t="s">
        <v>886</v>
      </c>
      <c r="B1099" t="s">
        <v>565</v>
      </c>
      <c r="C1099" s="4" t="s">
        <v>672</v>
      </c>
      <c r="D1099" s="4" t="s">
        <v>3423</v>
      </c>
      <c r="E1099" s="4" t="str">
        <f t="shared" si="17"/>
        <v>HLTH203W</v>
      </c>
      <c r="F1099" t="s">
        <v>3424</v>
      </c>
      <c r="G1099" s="6" t="s">
        <v>5773</v>
      </c>
    </row>
    <row r="1100" spans="1:7" x14ac:dyDescent="0.25">
      <c r="A1100" t="s">
        <v>886</v>
      </c>
      <c r="B1100" t="s">
        <v>946</v>
      </c>
      <c r="C1100" s="4" t="s">
        <v>1979</v>
      </c>
      <c r="D1100" s="4">
        <v>101</v>
      </c>
      <c r="E1100" s="4" t="str">
        <f t="shared" si="17"/>
        <v>DSGN101</v>
      </c>
      <c r="F1100" t="s">
        <v>1980</v>
      </c>
      <c r="G1100" s="6" t="s">
        <v>5802</v>
      </c>
    </row>
    <row r="1101" spans="1:7" x14ac:dyDescent="0.25">
      <c r="A1101" t="s">
        <v>886</v>
      </c>
      <c r="B1101" t="s">
        <v>946</v>
      </c>
      <c r="C1101" s="4" t="s">
        <v>1979</v>
      </c>
      <c r="D1101" s="4">
        <v>105</v>
      </c>
      <c r="E1101" s="4" t="str">
        <f t="shared" si="17"/>
        <v>DSGN105</v>
      </c>
      <c r="F1101" t="s">
        <v>4605</v>
      </c>
      <c r="G1101" s="6" t="s">
        <v>5802</v>
      </c>
    </row>
    <row r="1102" spans="1:7" x14ac:dyDescent="0.25">
      <c r="A1102" t="s">
        <v>886</v>
      </c>
      <c r="B1102" t="s">
        <v>946</v>
      </c>
      <c r="C1102" s="4" t="s">
        <v>1979</v>
      </c>
      <c r="D1102" s="4">
        <v>150</v>
      </c>
      <c r="E1102" s="4" t="str">
        <f t="shared" si="17"/>
        <v>DSGN150</v>
      </c>
      <c r="F1102" t="s">
        <v>1991</v>
      </c>
      <c r="G1102" s="6" t="s">
        <v>5773</v>
      </c>
    </row>
    <row r="1103" spans="1:7" x14ac:dyDescent="0.25">
      <c r="A1103" t="s">
        <v>886</v>
      </c>
      <c r="B1103" t="s">
        <v>946</v>
      </c>
      <c r="C1103" s="4" t="s">
        <v>947</v>
      </c>
      <c r="D1103" s="4">
        <v>3</v>
      </c>
      <c r="E1103" s="4" t="str">
        <f t="shared" si="17"/>
        <v>IDST3</v>
      </c>
      <c r="F1103" t="s">
        <v>1994</v>
      </c>
      <c r="G1103" s="6" t="s">
        <v>5801</v>
      </c>
    </row>
    <row r="1104" spans="1:7" x14ac:dyDescent="0.25">
      <c r="A1104" t="s">
        <v>886</v>
      </c>
      <c r="B1104" t="s">
        <v>946</v>
      </c>
      <c r="C1104" s="4" t="s">
        <v>947</v>
      </c>
      <c r="D1104" s="4">
        <v>4</v>
      </c>
      <c r="E1104" s="4" t="str">
        <f t="shared" si="17"/>
        <v>IDST4</v>
      </c>
      <c r="F1104" t="s">
        <v>4607</v>
      </c>
      <c r="G1104" s="6" t="s">
        <v>5801</v>
      </c>
    </row>
    <row r="1105" spans="1:7" x14ac:dyDescent="0.25">
      <c r="A1105" t="s">
        <v>886</v>
      </c>
      <c r="B1105" t="s">
        <v>946</v>
      </c>
      <c r="C1105" s="4" t="s">
        <v>947</v>
      </c>
      <c r="D1105" s="4">
        <v>14</v>
      </c>
      <c r="E1105" s="4" t="str">
        <f t="shared" si="17"/>
        <v>IDST14</v>
      </c>
      <c r="F1105" t="s">
        <v>1997</v>
      </c>
      <c r="G1105" s="6" t="s">
        <v>5801</v>
      </c>
    </row>
    <row r="1106" spans="1:7" x14ac:dyDescent="0.25">
      <c r="A1106" t="s">
        <v>886</v>
      </c>
      <c r="B1106" t="s">
        <v>946</v>
      </c>
      <c r="C1106" s="4" t="s">
        <v>947</v>
      </c>
      <c r="D1106" s="4">
        <v>17</v>
      </c>
      <c r="E1106" s="4" t="str">
        <f t="shared" si="17"/>
        <v>IDST17</v>
      </c>
      <c r="F1106" t="s">
        <v>1999</v>
      </c>
      <c r="G1106" s="6" t="s">
        <v>5801</v>
      </c>
    </row>
    <row r="1107" spans="1:7" x14ac:dyDescent="0.25">
      <c r="A1107" t="s">
        <v>886</v>
      </c>
      <c r="B1107" t="s">
        <v>946</v>
      </c>
      <c r="C1107" s="4" t="s">
        <v>947</v>
      </c>
      <c r="D1107" s="4">
        <v>29</v>
      </c>
      <c r="E1107" s="4" t="str">
        <f t="shared" si="17"/>
        <v>IDST29</v>
      </c>
      <c r="F1107" t="s">
        <v>2002</v>
      </c>
      <c r="G1107" s="6" t="s">
        <v>5801</v>
      </c>
    </row>
    <row r="1108" spans="1:7" x14ac:dyDescent="0.25">
      <c r="A1108" t="s">
        <v>886</v>
      </c>
      <c r="B1108" t="s">
        <v>946</v>
      </c>
      <c r="C1108" s="4" t="s">
        <v>947</v>
      </c>
      <c r="D1108" s="4">
        <v>30</v>
      </c>
      <c r="E1108" s="4" t="str">
        <f t="shared" si="17"/>
        <v>IDST30</v>
      </c>
      <c r="F1108" t="s">
        <v>2004</v>
      </c>
      <c r="G1108" s="6" t="s">
        <v>5801</v>
      </c>
    </row>
    <row r="1109" spans="1:7" x14ac:dyDescent="0.25">
      <c r="A1109" t="s">
        <v>886</v>
      </c>
      <c r="B1109" t="s">
        <v>946</v>
      </c>
      <c r="C1109" s="4" t="s">
        <v>947</v>
      </c>
      <c r="D1109" s="4">
        <v>36</v>
      </c>
      <c r="E1109" s="4" t="str">
        <f t="shared" si="17"/>
        <v>IDST36</v>
      </c>
      <c r="F1109" t="s">
        <v>2006</v>
      </c>
      <c r="G1109" s="6" t="s">
        <v>5801</v>
      </c>
    </row>
    <row r="1110" spans="1:7" x14ac:dyDescent="0.25">
      <c r="A1110" t="s">
        <v>886</v>
      </c>
      <c r="B1110" t="s">
        <v>946</v>
      </c>
      <c r="C1110" s="4" t="s">
        <v>947</v>
      </c>
      <c r="D1110" s="4">
        <v>37</v>
      </c>
      <c r="E1110" s="4" t="str">
        <f t="shared" si="17"/>
        <v>IDST37</v>
      </c>
      <c r="F1110" t="s">
        <v>948</v>
      </c>
      <c r="G1110" s="6" t="s">
        <v>5801</v>
      </c>
    </row>
    <row r="1111" spans="1:7" x14ac:dyDescent="0.25">
      <c r="A1111" t="s">
        <v>886</v>
      </c>
      <c r="B1111" t="s">
        <v>946</v>
      </c>
      <c r="C1111" s="4" t="s">
        <v>947</v>
      </c>
      <c r="D1111" s="4">
        <v>45</v>
      </c>
      <c r="E1111" s="4" t="str">
        <f t="shared" si="17"/>
        <v>IDST45</v>
      </c>
      <c r="F1111" t="s">
        <v>955</v>
      </c>
      <c r="G1111" s="6" t="s">
        <v>5801</v>
      </c>
    </row>
    <row r="1112" spans="1:7" x14ac:dyDescent="0.25">
      <c r="A1112" t="s">
        <v>886</v>
      </c>
      <c r="B1112" t="s">
        <v>946</v>
      </c>
      <c r="C1112" s="4" t="s">
        <v>947</v>
      </c>
      <c r="D1112" s="4">
        <v>46</v>
      </c>
      <c r="E1112" s="4" t="str">
        <f t="shared" si="17"/>
        <v>IDST46</v>
      </c>
      <c r="F1112" t="s">
        <v>2009</v>
      </c>
      <c r="G1112" s="6" t="s">
        <v>5801</v>
      </c>
    </row>
    <row r="1113" spans="1:7" x14ac:dyDescent="0.25">
      <c r="A1113" t="s">
        <v>886</v>
      </c>
      <c r="B1113" t="s">
        <v>946</v>
      </c>
      <c r="C1113" s="4" t="s">
        <v>947</v>
      </c>
      <c r="D1113" s="4">
        <v>47</v>
      </c>
      <c r="E1113" s="4" t="str">
        <f t="shared" si="17"/>
        <v>IDST47</v>
      </c>
      <c r="F1113" t="s">
        <v>4616</v>
      </c>
      <c r="G1113" s="6" t="s">
        <v>5801</v>
      </c>
    </row>
    <row r="1114" spans="1:7" x14ac:dyDescent="0.25">
      <c r="A1114" t="s">
        <v>886</v>
      </c>
      <c r="B1114" t="s">
        <v>946</v>
      </c>
      <c r="C1114" s="4" t="s">
        <v>947</v>
      </c>
      <c r="D1114" s="4">
        <v>50</v>
      </c>
      <c r="E1114" s="4" t="str">
        <f t="shared" si="17"/>
        <v>IDST50</v>
      </c>
      <c r="F1114" t="s">
        <v>957</v>
      </c>
      <c r="G1114" s="6" t="s">
        <v>5801</v>
      </c>
    </row>
    <row r="1115" spans="1:7" x14ac:dyDescent="0.25">
      <c r="A1115" t="s">
        <v>886</v>
      </c>
      <c r="B1115" t="s">
        <v>946</v>
      </c>
      <c r="C1115" s="4" t="s">
        <v>947</v>
      </c>
      <c r="D1115" s="4">
        <v>300</v>
      </c>
      <c r="E1115" s="4" t="str">
        <f t="shared" si="17"/>
        <v>IDST300</v>
      </c>
      <c r="F1115" t="s">
        <v>2019</v>
      </c>
      <c r="G1115" s="6" t="s">
        <v>5773</v>
      </c>
    </row>
    <row r="1116" spans="1:7" x14ac:dyDescent="0.25">
      <c r="A1116" t="s">
        <v>886</v>
      </c>
      <c r="B1116" t="s">
        <v>946</v>
      </c>
      <c r="C1116" s="4" t="s">
        <v>947</v>
      </c>
      <c r="D1116" s="4" t="s">
        <v>958</v>
      </c>
      <c r="E1116" s="4" t="str">
        <f t="shared" si="17"/>
        <v>IDST80A</v>
      </c>
      <c r="F1116" t="s">
        <v>959</v>
      </c>
      <c r="G1116" s="6" t="s">
        <v>5801</v>
      </c>
    </row>
    <row r="1117" spans="1:7" x14ac:dyDescent="0.25">
      <c r="A1117" t="s">
        <v>886</v>
      </c>
      <c r="B1117" t="s">
        <v>946</v>
      </c>
      <c r="C1117" s="4" t="s">
        <v>947</v>
      </c>
      <c r="D1117" s="4" t="s">
        <v>960</v>
      </c>
      <c r="E1117" s="4" t="str">
        <f t="shared" si="17"/>
        <v>IDST80C</v>
      </c>
      <c r="F1117" t="s">
        <v>961</v>
      </c>
      <c r="G1117" s="6" t="s">
        <v>5801</v>
      </c>
    </row>
    <row r="1118" spans="1:7" x14ac:dyDescent="0.25">
      <c r="A1118" t="s">
        <v>886</v>
      </c>
      <c r="B1118" t="s">
        <v>946</v>
      </c>
      <c r="C1118" s="4" t="s">
        <v>947</v>
      </c>
      <c r="D1118" s="4" t="s">
        <v>2015</v>
      </c>
      <c r="E1118" s="4" t="str">
        <f t="shared" si="17"/>
        <v>IDST80D</v>
      </c>
      <c r="F1118" t="s">
        <v>2016</v>
      </c>
      <c r="G1118" s="6" t="s">
        <v>5801</v>
      </c>
    </row>
    <row r="1119" spans="1:7" x14ac:dyDescent="0.25">
      <c r="A1119" t="s">
        <v>886</v>
      </c>
      <c r="B1119" t="s">
        <v>946</v>
      </c>
      <c r="C1119" s="4" t="s">
        <v>947</v>
      </c>
      <c r="D1119" s="4" t="s">
        <v>964</v>
      </c>
      <c r="E1119" s="4" t="str">
        <f t="shared" si="17"/>
        <v>IDST80E</v>
      </c>
      <c r="F1119" t="s">
        <v>965</v>
      </c>
      <c r="G1119" s="6" t="s">
        <v>5801</v>
      </c>
    </row>
    <row r="1120" spans="1:7" x14ac:dyDescent="0.25">
      <c r="A1120" t="s">
        <v>886</v>
      </c>
      <c r="B1120" t="s">
        <v>946</v>
      </c>
      <c r="C1120" s="4" t="s">
        <v>947</v>
      </c>
      <c r="D1120" s="4" t="s">
        <v>4620</v>
      </c>
      <c r="E1120" s="4" t="str">
        <f t="shared" si="17"/>
        <v>IDST80F</v>
      </c>
      <c r="F1120" t="s">
        <v>4621</v>
      </c>
      <c r="G1120" s="6" t="s">
        <v>5801</v>
      </c>
    </row>
    <row r="1121" spans="1:7" x14ac:dyDescent="0.25">
      <c r="A1121" t="s">
        <v>886</v>
      </c>
      <c r="B1121" t="s">
        <v>946</v>
      </c>
      <c r="C1121" s="4" t="s">
        <v>947</v>
      </c>
      <c r="D1121" s="4" t="s">
        <v>2017</v>
      </c>
      <c r="E1121" s="4" t="str">
        <f t="shared" si="17"/>
        <v>IDST80G</v>
      </c>
      <c r="F1121" t="s">
        <v>2018</v>
      </c>
      <c r="G1121" s="6" t="s">
        <v>5801</v>
      </c>
    </row>
    <row r="1122" spans="1:7" x14ac:dyDescent="0.25">
      <c r="A1122" t="s">
        <v>886</v>
      </c>
      <c r="B1122" t="s">
        <v>946</v>
      </c>
      <c r="C1122" s="4" t="s">
        <v>947</v>
      </c>
      <c r="D1122" s="4" t="s">
        <v>2783</v>
      </c>
      <c r="E1122" s="4" t="str">
        <f t="shared" si="17"/>
        <v>IDST81A</v>
      </c>
      <c r="F1122" t="s">
        <v>4623</v>
      </c>
      <c r="G1122" s="6" t="s">
        <v>5801</v>
      </c>
    </row>
    <row r="1123" spans="1:7" x14ac:dyDescent="0.25">
      <c r="A1123" t="s">
        <v>886</v>
      </c>
      <c r="B1123" t="s">
        <v>946</v>
      </c>
      <c r="C1123" s="4" t="s">
        <v>947</v>
      </c>
      <c r="D1123" s="4" t="s">
        <v>4625</v>
      </c>
      <c r="E1123" s="4" t="str">
        <f t="shared" si="17"/>
        <v>IDST81B</v>
      </c>
      <c r="F1123" t="s">
        <v>4626</v>
      </c>
      <c r="G1123" s="6" t="s">
        <v>5801</v>
      </c>
    </row>
    <row r="1124" spans="1:7" x14ac:dyDescent="0.25">
      <c r="A1124" t="s">
        <v>886</v>
      </c>
      <c r="B1124" t="s">
        <v>2799</v>
      </c>
      <c r="C1124" s="4" t="s">
        <v>2800</v>
      </c>
      <c r="D1124" s="4">
        <v>19</v>
      </c>
      <c r="E1124" s="4" t="str">
        <f t="shared" si="17"/>
        <v>JOUR19</v>
      </c>
      <c r="F1124" t="s">
        <v>2801</v>
      </c>
      <c r="G1124" s="6" t="s">
        <v>5802</v>
      </c>
    </row>
    <row r="1125" spans="1:7" x14ac:dyDescent="0.25">
      <c r="A1125" t="s">
        <v>886</v>
      </c>
      <c r="B1125" t="s">
        <v>2799</v>
      </c>
      <c r="C1125" s="4" t="s">
        <v>2800</v>
      </c>
      <c r="D1125" s="4">
        <v>21</v>
      </c>
      <c r="E1125" s="4" t="str">
        <f t="shared" si="17"/>
        <v>JOUR21</v>
      </c>
      <c r="F1125" t="s">
        <v>2803</v>
      </c>
      <c r="G1125" s="6" t="s">
        <v>5773</v>
      </c>
    </row>
    <row r="1126" spans="1:7" x14ac:dyDescent="0.25">
      <c r="A1126" t="s">
        <v>886</v>
      </c>
      <c r="B1126" t="s">
        <v>2799</v>
      </c>
      <c r="C1126" s="4" t="s">
        <v>2800</v>
      </c>
      <c r="D1126" s="4">
        <v>22</v>
      </c>
      <c r="E1126" s="4" t="str">
        <f t="shared" si="17"/>
        <v>JOUR22</v>
      </c>
      <c r="F1126" t="s">
        <v>2804</v>
      </c>
      <c r="G1126" s="6" t="s">
        <v>5773</v>
      </c>
    </row>
    <row r="1127" spans="1:7" x14ac:dyDescent="0.25">
      <c r="A1127" t="s">
        <v>886</v>
      </c>
      <c r="B1127" t="s">
        <v>2799</v>
      </c>
      <c r="C1127" s="4" t="s">
        <v>2800</v>
      </c>
      <c r="D1127" s="4">
        <v>24</v>
      </c>
      <c r="E1127" s="4" t="str">
        <f t="shared" si="17"/>
        <v>JOUR24</v>
      </c>
      <c r="F1127" t="s">
        <v>2805</v>
      </c>
      <c r="G1127" s="6" t="s">
        <v>5773</v>
      </c>
    </row>
    <row r="1128" spans="1:7" x14ac:dyDescent="0.25">
      <c r="A1128" t="s">
        <v>886</v>
      </c>
      <c r="B1128" t="s">
        <v>2799</v>
      </c>
      <c r="C1128" s="4" t="s">
        <v>2800</v>
      </c>
      <c r="D1128" s="4">
        <v>25</v>
      </c>
      <c r="E1128" s="4" t="str">
        <f t="shared" si="17"/>
        <v>JOUR25</v>
      </c>
      <c r="F1128" t="s">
        <v>4936</v>
      </c>
      <c r="G1128" s="6" t="s">
        <v>5773</v>
      </c>
    </row>
    <row r="1129" spans="1:7" x14ac:dyDescent="0.25">
      <c r="A1129" t="s">
        <v>886</v>
      </c>
      <c r="B1129" t="s">
        <v>2799</v>
      </c>
      <c r="C1129" s="4" t="s">
        <v>2800</v>
      </c>
      <c r="D1129" s="4">
        <v>31</v>
      </c>
      <c r="E1129" s="4" t="str">
        <f t="shared" si="17"/>
        <v>JOUR31</v>
      </c>
      <c r="F1129" t="s">
        <v>2815</v>
      </c>
      <c r="G1129" s="6" t="s">
        <v>5773</v>
      </c>
    </row>
    <row r="1130" spans="1:7" x14ac:dyDescent="0.25">
      <c r="A1130" t="s">
        <v>886</v>
      </c>
      <c r="B1130" t="s">
        <v>2799</v>
      </c>
      <c r="C1130" s="4" t="s">
        <v>2800</v>
      </c>
      <c r="D1130" s="4">
        <v>36</v>
      </c>
      <c r="E1130" s="4" t="str">
        <f t="shared" si="17"/>
        <v>JOUR36</v>
      </c>
      <c r="F1130" t="s">
        <v>4937</v>
      </c>
      <c r="G1130" s="6" t="s">
        <v>5773</v>
      </c>
    </row>
    <row r="1131" spans="1:7" x14ac:dyDescent="0.25">
      <c r="A1131" t="s">
        <v>886</v>
      </c>
      <c r="B1131" t="s">
        <v>2799</v>
      </c>
      <c r="C1131" s="4" t="s">
        <v>2800</v>
      </c>
      <c r="D1131" s="4">
        <v>37</v>
      </c>
      <c r="E1131" s="4" t="str">
        <f t="shared" si="17"/>
        <v>JOUR37</v>
      </c>
      <c r="F1131" t="s">
        <v>2817</v>
      </c>
      <c r="G1131" s="6" t="s">
        <v>5773</v>
      </c>
    </row>
    <row r="1132" spans="1:7" x14ac:dyDescent="0.25">
      <c r="A1132" t="s">
        <v>886</v>
      </c>
      <c r="B1132" t="s">
        <v>2799</v>
      </c>
      <c r="C1132" s="4" t="s">
        <v>2800</v>
      </c>
      <c r="D1132" s="4" t="s">
        <v>1505</v>
      </c>
      <c r="E1132" s="4" t="str">
        <f t="shared" si="17"/>
        <v>JOUR29A</v>
      </c>
      <c r="F1132" t="s">
        <v>2806</v>
      </c>
      <c r="G1132" s="6" t="s">
        <v>5773</v>
      </c>
    </row>
    <row r="1133" spans="1:7" x14ac:dyDescent="0.25">
      <c r="A1133" t="s">
        <v>886</v>
      </c>
      <c r="B1133" t="s">
        <v>2799</v>
      </c>
      <c r="C1133" s="4" t="s">
        <v>2800</v>
      </c>
      <c r="D1133" s="4" t="s">
        <v>1509</v>
      </c>
      <c r="E1133" s="4" t="str">
        <f t="shared" si="17"/>
        <v>JOUR29B</v>
      </c>
      <c r="F1133" t="s">
        <v>2811</v>
      </c>
      <c r="G1133" s="6" t="s">
        <v>5773</v>
      </c>
    </row>
    <row r="1134" spans="1:7" x14ac:dyDescent="0.25">
      <c r="A1134" t="s">
        <v>886</v>
      </c>
      <c r="B1134" t="s">
        <v>2799</v>
      </c>
      <c r="C1134" s="4" t="s">
        <v>2800</v>
      </c>
      <c r="D1134" s="4" t="s">
        <v>2813</v>
      </c>
      <c r="E1134" s="4" t="str">
        <f t="shared" si="17"/>
        <v>JOUR29C</v>
      </c>
      <c r="F1134" t="s">
        <v>2814</v>
      </c>
      <c r="G1134" s="6" t="s">
        <v>5773</v>
      </c>
    </row>
    <row r="1135" spans="1:7" x14ac:dyDescent="0.25">
      <c r="A1135" t="s">
        <v>33</v>
      </c>
      <c r="B1135" t="s">
        <v>35</v>
      </c>
      <c r="C1135" s="4" t="s">
        <v>36</v>
      </c>
      <c r="D1135" s="4">
        <v>9802</v>
      </c>
      <c r="E1135" s="4" t="str">
        <f t="shared" si="17"/>
        <v>LACR9802</v>
      </c>
      <c r="F1135" t="s">
        <v>38</v>
      </c>
      <c r="G1135" s="6" t="s">
        <v>5775</v>
      </c>
    </row>
    <row r="1136" spans="1:7" x14ac:dyDescent="0.25">
      <c r="A1136" t="s">
        <v>886</v>
      </c>
      <c r="B1136" t="s">
        <v>35</v>
      </c>
      <c r="C1136" s="4" t="s">
        <v>36</v>
      </c>
      <c r="D1136" s="4">
        <v>9802</v>
      </c>
      <c r="E1136" s="4" t="str">
        <f t="shared" si="17"/>
        <v>LACR9802</v>
      </c>
      <c r="F1136" t="s">
        <v>38</v>
      </c>
      <c r="G1136" s="6" t="s">
        <v>5773</v>
      </c>
    </row>
    <row r="1137" spans="1:7" x14ac:dyDescent="0.25">
      <c r="A1137" t="s">
        <v>886</v>
      </c>
      <c r="B1137" t="s">
        <v>35</v>
      </c>
      <c r="C1137" s="4" t="s">
        <v>2031</v>
      </c>
      <c r="D1137" s="4">
        <v>81</v>
      </c>
      <c r="E1137" s="4" t="str">
        <f t="shared" si="17"/>
        <v>LBCS81</v>
      </c>
      <c r="F1137" t="s">
        <v>2036</v>
      </c>
      <c r="G1137" s="6" t="s">
        <v>5773</v>
      </c>
    </row>
    <row r="1138" spans="1:7" x14ac:dyDescent="0.25">
      <c r="A1138" t="s">
        <v>886</v>
      </c>
      <c r="B1138" t="s">
        <v>35</v>
      </c>
      <c r="C1138" s="4" t="s">
        <v>2031</v>
      </c>
      <c r="D1138" s="4" t="s">
        <v>2032</v>
      </c>
      <c r="E1138" s="4" t="str">
        <f t="shared" si="17"/>
        <v>LBCS70A</v>
      </c>
      <c r="F1138" t="s">
        <v>2033</v>
      </c>
      <c r="G1138" s="6" t="s">
        <v>5802</v>
      </c>
    </row>
    <row r="1139" spans="1:7" x14ac:dyDescent="0.25">
      <c r="A1139" t="s">
        <v>886</v>
      </c>
      <c r="B1139" t="s">
        <v>35</v>
      </c>
      <c r="C1139" s="4" t="s">
        <v>2031</v>
      </c>
      <c r="D1139" s="4" t="s">
        <v>4630</v>
      </c>
      <c r="E1139" s="4" t="str">
        <f t="shared" si="17"/>
        <v>LBCS70B</v>
      </c>
      <c r="F1139" t="s">
        <v>4631</v>
      </c>
      <c r="G1139" s="6" t="s">
        <v>5802</v>
      </c>
    </row>
    <row r="1140" spans="1:7" x14ac:dyDescent="0.25">
      <c r="A1140" t="s">
        <v>886</v>
      </c>
      <c r="B1140" t="s">
        <v>35</v>
      </c>
      <c r="C1140" s="4" t="s">
        <v>2031</v>
      </c>
      <c r="D1140" s="4" t="s">
        <v>2038</v>
      </c>
      <c r="E1140" s="4" t="str">
        <f t="shared" si="17"/>
        <v>LBCS96C</v>
      </c>
      <c r="F1140" t="s">
        <v>2039</v>
      </c>
      <c r="G1140" s="6" t="s">
        <v>5802</v>
      </c>
    </row>
    <row r="1141" spans="1:7" x14ac:dyDescent="0.25">
      <c r="A1141" t="s">
        <v>886</v>
      </c>
      <c r="B1141" t="s">
        <v>35</v>
      </c>
      <c r="C1141" s="4" t="s">
        <v>2031</v>
      </c>
      <c r="D1141" s="4" t="s">
        <v>4632</v>
      </c>
      <c r="E1141" s="4" t="str">
        <f t="shared" si="17"/>
        <v>LBCS98A</v>
      </c>
      <c r="F1141" t="s">
        <v>2891</v>
      </c>
      <c r="G1141" s="6" t="s">
        <v>5791</v>
      </c>
    </row>
    <row r="1142" spans="1:7" x14ac:dyDescent="0.25">
      <c r="A1142" t="s">
        <v>886</v>
      </c>
      <c r="B1142" t="s">
        <v>35</v>
      </c>
      <c r="C1142" s="4" t="s">
        <v>2031</v>
      </c>
      <c r="D1142" s="4" t="s">
        <v>4633</v>
      </c>
      <c r="E1142" s="4" t="str">
        <f t="shared" si="17"/>
        <v>LBCS98B</v>
      </c>
      <c r="F1142" t="s">
        <v>2895</v>
      </c>
      <c r="G1142" s="6" t="s">
        <v>5791</v>
      </c>
    </row>
    <row r="1143" spans="1:7" x14ac:dyDescent="0.25">
      <c r="A1143" t="s">
        <v>886</v>
      </c>
      <c r="B1143" t="s">
        <v>35</v>
      </c>
      <c r="C1143" s="4" t="s">
        <v>2031</v>
      </c>
      <c r="D1143" s="4" t="s">
        <v>4634</v>
      </c>
      <c r="E1143" s="4" t="str">
        <f t="shared" si="17"/>
        <v>LBCS98C</v>
      </c>
      <c r="F1143" t="s">
        <v>2896</v>
      </c>
      <c r="G1143" s="6" t="s">
        <v>5791</v>
      </c>
    </row>
    <row r="1144" spans="1:7" x14ac:dyDescent="0.25">
      <c r="A1144" t="s">
        <v>886</v>
      </c>
      <c r="B1144" t="s">
        <v>35</v>
      </c>
      <c r="C1144" s="4" t="s">
        <v>2031</v>
      </c>
      <c r="D1144" s="4" t="s">
        <v>4295</v>
      </c>
      <c r="E1144" s="4" t="str">
        <f t="shared" si="17"/>
        <v>LBCS104A</v>
      </c>
      <c r="F1144" t="s">
        <v>4635</v>
      </c>
      <c r="G1144" s="6" t="s">
        <v>5802</v>
      </c>
    </row>
    <row r="1145" spans="1:7" x14ac:dyDescent="0.25">
      <c r="A1145" t="s">
        <v>886</v>
      </c>
      <c r="B1145" t="s">
        <v>966</v>
      </c>
      <c r="C1145" s="4" t="s">
        <v>967</v>
      </c>
      <c r="D1145" s="4">
        <v>1</v>
      </c>
      <c r="E1145" s="4" t="str">
        <f t="shared" si="17"/>
        <v>LALS1</v>
      </c>
      <c r="F1145" t="s">
        <v>968</v>
      </c>
      <c r="G1145" s="6" t="s">
        <v>5801</v>
      </c>
    </row>
    <row r="1146" spans="1:7" x14ac:dyDescent="0.25">
      <c r="A1146" t="s">
        <v>886</v>
      </c>
      <c r="B1146" t="s">
        <v>966</v>
      </c>
      <c r="C1146" s="4" t="s">
        <v>967</v>
      </c>
      <c r="D1146" s="4">
        <v>5</v>
      </c>
      <c r="E1146" s="4" t="str">
        <f t="shared" si="17"/>
        <v>LALS5</v>
      </c>
      <c r="F1146" t="s">
        <v>2042</v>
      </c>
      <c r="G1146" s="6" t="s">
        <v>5801</v>
      </c>
    </row>
    <row r="1147" spans="1:7" x14ac:dyDescent="0.25">
      <c r="A1147" t="s">
        <v>886</v>
      </c>
      <c r="B1147" t="s">
        <v>966</v>
      </c>
      <c r="C1147" s="4" t="s">
        <v>967</v>
      </c>
      <c r="D1147" s="4">
        <v>10</v>
      </c>
      <c r="E1147" s="4" t="str">
        <f t="shared" si="17"/>
        <v>LALS10</v>
      </c>
      <c r="F1147" t="s">
        <v>2043</v>
      </c>
      <c r="G1147" s="6" t="s">
        <v>5801</v>
      </c>
    </row>
    <row r="1148" spans="1:7" x14ac:dyDescent="0.25">
      <c r="A1148" t="s">
        <v>886</v>
      </c>
      <c r="B1148" t="s">
        <v>966</v>
      </c>
      <c r="C1148" s="4" t="s">
        <v>967</v>
      </c>
      <c r="D1148" s="4">
        <v>11</v>
      </c>
      <c r="E1148" s="4" t="str">
        <f t="shared" si="17"/>
        <v>LALS11</v>
      </c>
      <c r="F1148" t="s">
        <v>2044</v>
      </c>
      <c r="G1148" s="6" t="s">
        <v>5801</v>
      </c>
    </row>
    <row r="1149" spans="1:7" x14ac:dyDescent="0.25">
      <c r="A1149" t="s">
        <v>886</v>
      </c>
      <c r="B1149" t="s">
        <v>966</v>
      </c>
      <c r="C1149" s="4" t="s">
        <v>967</v>
      </c>
      <c r="D1149" s="4">
        <v>13</v>
      </c>
      <c r="E1149" s="4" t="str">
        <f t="shared" si="17"/>
        <v>LALS13</v>
      </c>
      <c r="F1149" t="s">
        <v>970</v>
      </c>
      <c r="G1149" s="6" t="s">
        <v>5801</v>
      </c>
    </row>
    <row r="1150" spans="1:7" x14ac:dyDescent="0.25">
      <c r="A1150" t="s">
        <v>886</v>
      </c>
      <c r="B1150" t="s">
        <v>966</v>
      </c>
      <c r="C1150" s="4" t="s">
        <v>967</v>
      </c>
      <c r="D1150" s="4">
        <v>14</v>
      </c>
      <c r="E1150" s="4" t="str">
        <f t="shared" si="17"/>
        <v>LALS14</v>
      </c>
      <c r="F1150" t="s">
        <v>2045</v>
      </c>
      <c r="G1150" s="6" t="s">
        <v>5801</v>
      </c>
    </row>
    <row r="1151" spans="1:7" x14ac:dyDescent="0.25">
      <c r="A1151" t="s">
        <v>886</v>
      </c>
      <c r="B1151" t="s">
        <v>966</v>
      </c>
      <c r="C1151" s="4" t="s">
        <v>967</v>
      </c>
      <c r="D1151" s="4">
        <v>15</v>
      </c>
      <c r="E1151" s="4" t="str">
        <f t="shared" si="17"/>
        <v>LALS15</v>
      </c>
      <c r="F1151" t="s">
        <v>972</v>
      </c>
      <c r="G1151" s="6" t="s">
        <v>5802</v>
      </c>
    </row>
    <row r="1152" spans="1:7" x14ac:dyDescent="0.25">
      <c r="A1152" t="s">
        <v>886</v>
      </c>
      <c r="B1152" t="s">
        <v>966</v>
      </c>
      <c r="C1152" s="4" t="s">
        <v>967</v>
      </c>
      <c r="D1152" s="4">
        <v>70</v>
      </c>
      <c r="E1152" s="4" t="str">
        <f t="shared" si="17"/>
        <v>LALS70</v>
      </c>
      <c r="F1152" t="s">
        <v>2046</v>
      </c>
      <c r="G1152" s="6" t="s">
        <v>5788</v>
      </c>
    </row>
    <row r="1153" spans="1:7" x14ac:dyDescent="0.25">
      <c r="A1153" t="s">
        <v>886</v>
      </c>
      <c r="B1153" t="s">
        <v>877</v>
      </c>
      <c r="C1153" s="4" t="s">
        <v>878</v>
      </c>
      <c r="D1153" s="4">
        <v>10</v>
      </c>
      <c r="E1153" s="4" t="str">
        <f t="shared" si="17"/>
        <v>LERN10</v>
      </c>
      <c r="F1153" t="s">
        <v>4471</v>
      </c>
      <c r="G1153" s="6" t="s">
        <v>5794</v>
      </c>
    </row>
    <row r="1154" spans="1:7" x14ac:dyDescent="0.25">
      <c r="A1154" t="s">
        <v>886</v>
      </c>
      <c r="B1154" t="s">
        <v>877</v>
      </c>
      <c r="C1154" s="4" t="s">
        <v>878</v>
      </c>
      <c r="D1154" s="4">
        <v>50</v>
      </c>
      <c r="E1154" s="4" t="str">
        <f t="shared" ref="E1154:E1217" si="18">CONCATENATE(C1154,TRIM(D1154))</f>
        <v>LERN50</v>
      </c>
      <c r="F1154" t="s">
        <v>957</v>
      </c>
      <c r="G1154" s="6" t="s">
        <v>5801</v>
      </c>
    </row>
    <row r="1155" spans="1:7" x14ac:dyDescent="0.25">
      <c r="A1155" t="s">
        <v>886</v>
      </c>
      <c r="B1155" t="s">
        <v>877</v>
      </c>
      <c r="C1155" s="4" t="s">
        <v>878</v>
      </c>
      <c r="D1155" s="4">
        <v>51</v>
      </c>
      <c r="E1155" s="4" t="str">
        <f t="shared" si="18"/>
        <v>LERN51</v>
      </c>
      <c r="F1155" t="s">
        <v>1828</v>
      </c>
      <c r="G1155" s="6" t="s">
        <v>5794</v>
      </c>
    </row>
    <row r="1156" spans="1:7" x14ac:dyDescent="0.25">
      <c r="A1156" t="s">
        <v>886</v>
      </c>
      <c r="B1156" t="s">
        <v>877</v>
      </c>
      <c r="C1156" s="4" t="s">
        <v>878</v>
      </c>
      <c r="D1156" s="4">
        <v>55</v>
      </c>
      <c r="E1156" s="4" t="str">
        <f t="shared" si="18"/>
        <v>LERN55</v>
      </c>
      <c r="F1156" t="s">
        <v>5767</v>
      </c>
      <c r="G1156" s="6" t="s">
        <v>5794</v>
      </c>
    </row>
    <row r="1157" spans="1:7" x14ac:dyDescent="0.25">
      <c r="A1157" t="s">
        <v>33</v>
      </c>
      <c r="B1157" t="s">
        <v>877</v>
      </c>
      <c r="C1157" s="4" t="s">
        <v>878</v>
      </c>
      <c r="D1157" s="4">
        <v>1000</v>
      </c>
      <c r="E1157" s="4" t="str">
        <f t="shared" si="18"/>
        <v>LERN1000</v>
      </c>
      <c r="F1157" t="s">
        <v>879</v>
      </c>
      <c r="G1157" s="6" t="s">
        <v>5795</v>
      </c>
    </row>
    <row r="1158" spans="1:7" x14ac:dyDescent="0.25">
      <c r="A1158" t="s">
        <v>886</v>
      </c>
      <c r="B1158" t="s">
        <v>877</v>
      </c>
      <c r="C1158" s="4" t="s">
        <v>878</v>
      </c>
      <c r="D1158" s="4" t="s">
        <v>1036</v>
      </c>
      <c r="E1158" s="4" t="str">
        <f t="shared" si="18"/>
        <v>LERN53A</v>
      </c>
      <c r="F1158" t="s">
        <v>4477</v>
      </c>
      <c r="G1158" s="6" t="s">
        <v>5794</v>
      </c>
    </row>
    <row r="1159" spans="1:7" x14ac:dyDescent="0.25">
      <c r="A1159" t="s">
        <v>886</v>
      </c>
      <c r="B1159" t="s">
        <v>877</v>
      </c>
      <c r="C1159" s="4" t="s">
        <v>878</v>
      </c>
      <c r="D1159" s="4" t="s">
        <v>2764</v>
      </c>
      <c r="E1159" s="4" t="str">
        <f t="shared" si="18"/>
        <v>LERN53B</v>
      </c>
      <c r="F1159" t="s">
        <v>4479</v>
      </c>
      <c r="G1159" s="6" t="s">
        <v>5794</v>
      </c>
    </row>
    <row r="1160" spans="1:7" x14ac:dyDescent="0.25">
      <c r="A1160" t="s">
        <v>886</v>
      </c>
      <c r="B1160" t="s">
        <v>877</v>
      </c>
      <c r="C1160" s="4" t="s">
        <v>878</v>
      </c>
      <c r="D1160" s="4" t="s">
        <v>4480</v>
      </c>
      <c r="E1160" s="4" t="str">
        <f t="shared" si="18"/>
        <v>LERN53C</v>
      </c>
      <c r="F1160" t="s">
        <v>4481</v>
      </c>
      <c r="G1160" s="6" t="s">
        <v>5794</v>
      </c>
    </row>
    <row r="1161" spans="1:7" x14ac:dyDescent="0.25">
      <c r="A1161" t="s">
        <v>886</v>
      </c>
      <c r="B1161" t="s">
        <v>877</v>
      </c>
      <c r="C1161" s="4" t="s">
        <v>878</v>
      </c>
      <c r="D1161" s="4" t="s">
        <v>4482</v>
      </c>
      <c r="E1161" s="4" t="str">
        <f t="shared" si="18"/>
        <v>LERN53D</v>
      </c>
      <c r="F1161" t="s">
        <v>4483</v>
      </c>
      <c r="G1161" s="6" t="s">
        <v>5794</v>
      </c>
    </row>
    <row r="1162" spans="1:7" x14ac:dyDescent="0.25">
      <c r="A1162" t="s">
        <v>886</v>
      </c>
      <c r="B1162" t="s">
        <v>2020</v>
      </c>
      <c r="C1162" s="4" t="s">
        <v>2021</v>
      </c>
      <c r="D1162" s="4">
        <v>5</v>
      </c>
      <c r="E1162" s="4" t="str">
        <f t="shared" si="18"/>
        <v>LGBT5</v>
      </c>
      <c r="F1162" t="s">
        <v>2022</v>
      </c>
      <c r="G1162" s="6" t="s">
        <v>5801</v>
      </c>
    </row>
    <row r="1163" spans="1:7" x14ac:dyDescent="0.25">
      <c r="A1163" t="s">
        <v>886</v>
      </c>
      <c r="B1163" t="s">
        <v>2020</v>
      </c>
      <c r="C1163" s="4" t="s">
        <v>2021</v>
      </c>
      <c r="D1163" s="4">
        <v>10</v>
      </c>
      <c r="E1163" s="4" t="str">
        <f t="shared" si="18"/>
        <v>LGBT10</v>
      </c>
      <c r="F1163" t="s">
        <v>2024</v>
      </c>
      <c r="G1163" s="6" t="s">
        <v>5801</v>
      </c>
    </row>
    <row r="1164" spans="1:7" x14ac:dyDescent="0.25">
      <c r="A1164" t="s">
        <v>886</v>
      </c>
      <c r="B1164" t="s">
        <v>2020</v>
      </c>
      <c r="C1164" s="4" t="s">
        <v>2021</v>
      </c>
      <c r="D1164" s="4">
        <v>11</v>
      </c>
      <c r="E1164" s="4" t="str">
        <f t="shared" si="18"/>
        <v>LGBT11</v>
      </c>
      <c r="F1164" t="s">
        <v>4628</v>
      </c>
      <c r="G1164" s="6" t="s">
        <v>5801</v>
      </c>
    </row>
    <row r="1165" spans="1:7" x14ac:dyDescent="0.25">
      <c r="A1165" t="s">
        <v>886</v>
      </c>
      <c r="B1165" t="s">
        <v>2020</v>
      </c>
      <c r="C1165" s="4" t="s">
        <v>2021</v>
      </c>
      <c r="D1165" s="4">
        <v>12</v>
      </c>
      <c r="E1165" s="4" t="str">
        <f t="shared" si="18"/>
        <v>LGBT12</v>
      </c>
      <c r="F1165" t="s">
        <v>2025</v>
      </c>
      <c r="G1165" s="6" t="s">
        <v>5801</v>
      </c>
    </row>
    <row r="1166" spans="1:7" x14ac:dyDescent="0.25">
      <c r="A1166" t="s">
        <v>886</v>
      </c>
      <c r="B1166" t="s">
        <v>2020</v>
      </c>
      <c r="C1166" s="4" t="s">
        <v>2021</v>
      </c>
      <c r="D1166" s="4">
        <v>15</v>
      </c>
      <c r="E1166" s="4" t="str">
        <f t="shared" si="18"/>
        <v>LGBT15</v>
      </c>
      <c r="F1166" t="s">
        <v>2026</v>
      </c>
      <c r="G1166" s="6" t="s">
        <v>5801</v>
      </c>
    </row>
    <row r="1167" spans="1:7" x14ac:dyDescent="0.25">
      <c r="A1167" t="s">
        <v>886</v>
      </c>
      <c r="B1167" t="s">
        <v>2020</v>
      </c>
      <c r="C1167" s="4" t="s">
        <v>2021</v>
      </c>
      <c r="D1167" s="4">
        <v>18</v>
      </c>
      <c r="E1167" s="4" t="str">
        <f t="shared" si="18"/>
        <v>LGBT18</v>
      </c>
      <c r="F1167" t="s">
        <v>2027</v>
      </c>
      <c r="G1167" s="6" t="s">
        <v>5801</v>
      </c>
    </row>
    <row r="1168" spans="1:7" x14ac:dyDescent="0.25">
      <c r="A1168" t="s">
        <v>886</v>
      </c>
      <c r="B1168" t="s">
        <v>2020</v>
      </c>
      <c r="C1168" s="4" t="s">
        <v>2021</v>
      </c>
      <c r="D1168" s="4">
        <v>20</v>
      </c>
      <c r="E1168" s="4" t="str">
        <f t="shared" si="18"/>
        <v>LGBT20</v>
      </c>
      <c r="F1168" t="s">
        <v>4629</v>
      </c>
      <c r="G1168" s="6" t="s">
        <v>5801</v>
      </c>
    </row>
    <row r="1169" spans="1:7" x14ac:dyDescent="0.25">
      <c r="A1169" t="s">
        <v>886</v>
      </c>
      <c r="B1169" t="s">
        <v>2020</v>
      </c>
      <c r="C1169" s="4" t="s">
        <v>2021</v>
      </c>
      <c r="D1169" s="4">
        <v>24</v>
      </c>
      <c r="E1169" s="4" t="str">
        <f t="shared" si="18"/>
        <v>LGBT24</v>
      </c>
      <c r="F1169" t="s">
        <v>2028</v>
      </c>
      <c r="G1169" s="6" t="s">
        <v>5801</v>
      </c>
    </row>
    <row r="1170" spans="1:7" x14ac:dyDescent="0.25">
      <c r="A1170" t="s">
        <v>886</v>
      </c>
      <c r="B1170" t="s">
        <v>888</v>
      </c>
      <c r="C1170" s="4" t="s">
        <v>889</v>
      </c>
      <c r="D1170" s="4">
        <v>51</v>
      </c>
      <c r="E1170" s="4" t="str">
        <f t="shared" si="18"/>
        <v>LIBR51</v>
      </c>
      <c r="F1170" t="s">
        <v>1915</v>
      </c>
      <c r="G1170" s="6" t="s">
        <v>5773</v>
      </c>
    </row>
    <row r="1171" spans="1:7" x14ac:dyDescent="0.25">
      <c r="A1171" t="s">
        <v>886</v>
      </c>
      <c r="B1171" t="s">
        <v>888</v>
      </c>
      <c r="C1171" s="4" t="s">
        <v>889</v>
      </c>
      <c r="D1171" s="4">
        <v>53</v>
      </c>
      <c r="E1171" s="4" t="str">
        <f t="shared" si="18"/>
        <v>LIBR53</v>
      </c>
      <c r="F1171" t="s">
        <v>1916</v>
      </c>
      <c r="G1171" s="6" t="s">
        <v>5773</v>
      </c>
    </row>
    <row r="1172" spans="1:7" x14ac:dyDescent="0.25">
      <c r="A1172" t="s">
        <v>886</v>
      </c>
      <c r="B1172" t="s">
        <v>888</v>
      </c>
      <c r="C1172" s="4" t="s">
        <v>889</v>
      </c>
      <c r="D1172" s="4">
        <v>56</v>
      </c>
      <c r="E1172" s="4" t="str">
        <f t="shared" si="18"/>
        <v>LIBR56</v>
      </c>
      <c r="F1172" t="s">
        <v>1918</v>
      </c>
      <c r="G1172" s="6" t="s">
        <v>5773</v>
      </c>
    </row>
    <row r="1173" spans="1:7" x14ac:dyDescent="0.25">
      <c r="A1173" t="s">
        <v>886</v>
      </c>
      <c r="B1173" t="s">
        <v>888</v>
      </c>
      <c r="C1173" s="4" t="s">
        <v>889</v>
      </c>
      <c r="D1173" s="4">
        <v>57</v>
      </c>
      <c r="E1173" s="4" t="str">
        <f t="shared" si="18"/>
        <v>LIBR57</v>
      </c>
      <c r="F1173" t="s">
        <v>1920</v>
      </c>
      <c r="G1173" s="6" t="s">
        <v>5773</v>
      </c>
    </row>
    <row r="1174" spans="1:7" x14ac:dyDescent="0.25">
      <c r="A1174" t="s">
        <v>886</v>
      </c>
      <c r="B1174" t="s">
        <v>888</v>
      </c>
      <c r="C1174" s="4" t="s">
        <v>889</v>
      </c>
      <c r="D1174" s="4">
        <v>59</v>
      </c>
      <c r="E1174" s="4" t="str">
        <f t="shared" si="18"/>
        <v>LIBR59</v>
      </c>
      <c r="F1174" t="s">
        <v>890</v>
      </c>
      <c r="G1174" s="6" t="s">
        <v>5773</v>
      </c>
    </row>
    <row r="1175" spans="1:7" x14ac:dyDescent="0.25">
      <c r="A1175" t="s">
        <v>886</v>
      </c>
      <c r="B1175" t="s">
        <v>888</v>
      </c>
      <c r="C1175" s="4" t="s">
        <v>889</v>
      </c>
      <c r="D1175" s="4" t="s">
        <v>3136</v>
      </c>
      <c r="E1175" s="4" t="str">
        <f t="shared" si="18"/>
        <v>LIBR55A</v>
      </c>
      <c r="F1175" t="s">
        <v>4582</v>
      </c>
      <c r="G1175" s="6" t="s">
        <v>5773</v>
      </c>
    </row>
    <row r="1176" spans="1:7" x14ac:dyDescent="0.25">
      <c r="A1176" t="s">
        <v>886</v>
      </c>
      <c r="B1176" t="s">
        <v>888</v>
      </c>
      <c r="C1176" s="4" t="s">
        <v>889</v>
      </c>
      <c r="D1176" s="4" t="s">
        <v>4584</v>
      </c>
      <c r="E1176" s="4" t="str">
        <f t="shared" si="18"/>
        <v>LIBR55B</v>
      </c>
      <c r="F1176" t="s">
        <v>4585</v>
      </c>
      <c r="G1176" s="6" t="s">
        <v>5773</v>
      </c>
    </row>
    <row r="1177" spans="1:7" x14ac:dyDescent="0.25">
      <c r="A1177" t="s">
        <v>886</v>
      </c>
      <c r="B1177" t="s">
        <v>888</v>
      </c>
      <c r="C1177" s="4" t="s">
        <v>889</v>
      </c>
      <c r="D1177" s="4" t="s">
        <v>4587</v>
      </c>
      <c r="E1177" s="4" t="str">
        <f t="shared" si="18"/>
        <v>LIBR58B</v>
      </c>
      <c r="F1177" t="s">
        <v>4588</v>
      </c>
      <c r="G1177" s="6" t="s">
        <v>5773</v>
      </c>
    </row>
    <row r="1178" spans="1:7" x14ac:dyDescent="0.25">
      <c r="A1178" t="s">
        <v>886</v>
      </c>
      <c r="B1178" t="s">
        <v>888</v>
      </c>
      <c r="C1178" s="4" t="s">
        <v>889</v>
      </c>
      <c r="D1178" s="4" t="s">
        <v>1921</v>
      </c>
      <c r="E1178" s="4" t="str">
        <f t="shared" si="18"/>
        <v>LIBR58C</v>
      </c>
      <c r="F1178" t="s">
        <v>1922</v>
      </c>
      <c r="G1178" s="6" t="s">
        <v>5773</v>
      </c>
    </row>
    <row r="1179" spans="1:7" x14ac:dyDescent="0.25">
      <c r="A1179" t="s">
        <v>886</v>
      </c>
      <c r="B1179" t="s">
        <v>894</v>
      </c>
      <c r="C1179" s="4" t="s">
        <v>895</v>
      </c>
      <c r="D1179" s="4">
        <v>10</v>
      </c>
      <c r="E1179" s="4" t="str">
        <f t="shared" si="18"/>
        <v>LI S10</v>
      </c>
      <c r="F1179" t="s">
        <v>896</v>
      </c>
      <c r="G1179" s="6" t="s">
        <v>5788</v>
      </c>
    </row>
    <row r="1180" spans="1:7" x14ac:dyDescent="0.25">
      <c r="A1180" t="s">
        <v>886</v>
      </c>
      <c r="B1180" t="s">
        <v>1753</v>
      </c>
      <c r="C1180" s="4" t="s">
        <v>1754</v>
      </c>
      <c r="D1180" s="4">
        <v>30</v>
      </c>
      <c r="E1180" s="4" t="str">
        <f t="shared" si="18"/>
        <v>MATH30</v>
      </c>
      <c r="F1180" t="s">
        <v>1755</v>
      </c>
      <c r="G1180" s="6" t="s">
        <v>5793</v>
      </c>
    </row>
    <row r="1181" spans="1:7" x14ac:dyDescent="0.25">
      <c r="A1181" t="s">
        <v>886</v>
      </c>
      <c r="B1181" t="s">
        <v>1753</v>
      </c>
      <c r="C1181" s="4" t="s">
        <v>1754</v>
      </c>
      <c r="D1181" s="4">
        <v>40</v>
      </c>
      <c r="E1181" s="4" t="str">
        <f t="shared" si="18"/>
        <v>MATH40</v>
      </c>
      <c r="F1181" t="s">
        <v>1757</v>
      </c>
      <c r="G1181" s="6" t="s">
        <v>5793</v>
      </c>
    </row>
    <row r="1182" spans="1:7" x14ac:dyDescent="0.25">
      <c r="A1182" t="s">
        <v>886</v>
      </c>
      <c r="B1182" t="s">
        <v>1753</v>
      </c>
      <c r="C1182" s="4" t="s">
        <v>1754</v>
      </c>
      <c r="D1182" s="4">
        <v>43</v>
      </c>
      <c r="E1182" s="4" t="str">
        <f t="shared" si="18"/>
        <v>MATH43</v>
      </c>
      <c r="F1182" t="s">
        <v>4338</v>
      </c>
      <c r="G1182" s="6" t="s">
        <v>5793</v>
      </c>
    </row>
    <row r="1183" spans="1:7" x14ac:dyDescent="0.25">
      <c r="A1183" t="s">
        <v>886</v>
      </c>
      <c r="B1183" t="s">
        <v>1753</v>
      </c>
      <c r="C1183" s="4" t="s">
        <v>1754</v>
      </c>
      <c r="D1183" s="4">
        <v>45</v>
      </c>
      <c r="E1183" s="4" t="str">
        <f t="shared" si="18"/>
        <v>MATH45</v>
      </c>
      <c r="F1183" t="s">
        <v>4339</v>
      </c>
      <c r="G1183" s="6" t="s">
        <v>5793</v>
      </c>
    </row>
    <row r="1184" spans="1:7" x14ac:dyDescent="0.25">
      <c r="A1184" t="s">
        <v>886</v>
      </c>
      <c r="B1184" t="s">
        <v>1753</v>
      </c>
      <c r="C1184" s="4" t="s">
        <v>1754</v>
      </c>
      <c r="D1184" s="4">
        <v>46</v>
      </c>
      <c r="E1184" s="4" t="str">
        <f t="shared" si="18"/>
        <v>MATH46</v>
      </c>
      <c r="F1184" t="s">
        <v>4350</v>
      </c>
      <c r="G1184" s="6" t="s">
        <v>5801</v>
      </c>
    </row>
    <row r="1185" spans="1:7" x14ac:dyDescent="0.25">
      <c r="A1185" t="s">
        <v>886</v>
      </c>
      <c r="B1185" t="s">
        <v>1753</v>
      </c>
      <c r="C1185" s="4" t="s">
        <v>1754</v>
      </c>
      <c r="D1185" s="4">
        <v>60</v>
      </c>
      <c r="E1185" s="4" t="str">
        <f t="shared" si="18"/>
        <v>MATH60</v>
      </c>
      <c r="F1185" t="s">
        <v>1759</v>
      </c>
      <c r="G1185" s="6" t="s">
        <v>5801</v>
      </c>
    </row>
    <row r="1186" spans="1:7" x14ac:dyDescent="0.25">
      <c r="A1186" t="s">
        <v>886</v>
      </c>
      <c r="B1186" t="s">
        <v>1753</v>
      </c>
      <c r="C1186" s="4" t="s">
        <v>1754</v>
      </c>
      <c r="D1186" s="4">
        <v>70</v>
      </c>
      <c r="E1186" s="4" t="str">
        <f t="shared" si="18"/>
        <v>MATH70</v>
      </c>
      <c r="F1186" t="s">
        <v>1764</v>
      </c>
      <c r="G1186" s="6" t="s">
        <v>5801</v>
      </c>
    </row>
    <row r="1187" spans="1:7" x14ac:dyDescent="0.25">
      <c r="A1187" t="s">
        <v>886</v>
      </c>
      <c r="B1187" t="s">
        <v>1753</v>
      </c>
      <c r="C1187" s="4" t="s">
        <v>1754</v>
      </c>
      <c r="D1187" s="4">
        <v>75</v>
      </c>
      <c r="E1187" s="4" t="str">
        <f t="shared" si="18"/>
        <v>MATH75</v>
      </c>
      <c r="F1187" t="s">
        <v>1765</v>
      </c>
      <c r="G1187" s="6" t="s">
        <v>5801</v>
      </c>
    </row>
    <row r="1188" spans="1:7" x14ac:dyDescent="0.25">
      <c r="A1188" t="s">
        <v>886</v>
      </c>
      <c r="B1188" t="s">
        <v>1753</v>
      </c>
      <c r="C1188" s="4" t="s">
        <v>1754</v>
      </c>
      <c r="D1188" s="4">
        <v>80</v>
      </c>
      <c r="E1188" s="4" t="str">
        <f t="shared" si="18"/>
        <v>MATH80</v>
      </c>
      <c r="F1188" t="s">
        <v>1767</v>
      </c>
      <c r="G1188" s="6" t="s">
        <v>5801</v>
      </c>
    </row>
    <row r="1189" spans="1:7" x14ac:dyDescent="0.25">
      <c r="A1189" t="s">
        <v>886</v>
      </c>
      <c r="B1189" t="s">
        <v>1753</v>
      </c>
      <c r="C1189" s="4" t="s">
        <v>1754</v>
      </c>
      <c r="D1189" s="4">
        <v>90</v>
      </c>
      <c r="E1189" s="4" t="str">
        <f t="shared" si="18"/>
        <v>MATH90</v>
      </c>
      <c r="F1189" t="s">
        <v>1794</v>
      </c>
      <c r="G1189" s="6" t="s">
        <v>5801</v>
      </c>
    </row>
    <row r="1190" spans="1:7" x14ac:dyDescent="0.25">
      <c r="A1190" t="s">
        <v>886</v>
      </c>
      <c r="B1190" t="s">
        <v>1753</v>
      </c>
      <c r="C1190" s="4" t="s">
        <v>1754</v>
      </c>
      <c r="D1190" s="4">
        <v>92</v>
      </c>
      <c r="E1190" s="4" t="str">
        <f t="shared" si="18"/>
        <v>MATH92</v>
      </c>
      <c r="F1190" t="s">
        <v>4393</v>
      </c>
      <c r="G1190" s="6" t="s">
        <v>5801</v>
      </c>
    </row>
    <row r="1191" spans="1:7" x14ac:dyDescent="0.25">
      <c r="A1191" t="s">
        <v>886</v>
      </c>
      <c r="B1191" t="s">
        <v>1753</v>
      </c>
      <c r="C1191" s="4" t="s">
        <v>1754</v>
      </c>
      <c r="D1191" s="4">
        <v>95</v>
      </c>
      <c r="E1191" s="4" t="str">
        <f t="shared" si="18"/>
        <v>MATH95</v>
      </c>
      <c r="F1191" t="s">
        <v>1798</v>
      </c>
      <c r="G1191" s="6" t="s">
        <v>5801</v>
      </c>
    </row>
    <row r="1192" spans="1:7" x14ac:dyDescent="0.25">
      <c r="A1192" t="s">
        <v>886</v>
      </c>
      <c r="B1192" t="s">
        <v>1753</v>
      </c>
      <c r="C1192" s="4" t="s">
        <v>1754</v>
      </c>
      <c r="D1192" s="4">
        <v>115</v>
      </c>
      <c r="E1192" s="4" t="str">
        <f t="shared" si="18"/>
        <v>MATH115</v>
      </c>
      <c r="F1192" t="s">
        <v>1811</v>
      </c>
      <c r="G1192" s="6" t="s">
        <v>5801</v>
      </c>
    </row>
    <row r="1193" spans="1:7" x14ac:dyDescent="0.25">
      <c r="A1193" t="s">
        <v>886</v>
      </c>
      <c r="B1193" t="s">
        <v>1753</v>
      </c>
      <c r="C1193" s="4" t="s">
        <v>1754</v>
      </c>
      <c r="D1193" s="4">
        <v>120</v>
      </c>
      <c r="E1193" s="4" t="str">
        <f t="shared" si="18"/>
        <v>MATH120</v>
      </c>
      <c r="F1193" t="s">
        <v>4402</v>
      </c>
      <c r="G1193" s="6" t="s">
        <v>5801</v>
      </c>
    </row>
    <row r="1194" spans="1:7" x14ac:dyDescent="0.25">
      <c r="A1194" t="s">
        <v>886</v>
      </c>
      <c r="B1194" t="s">
        <v>1753</v>
      </c>
      <c r="C1194" s="4" t="s">
        <v>1754</v>
      </c>
      <c r="D1194" s="4">
        <v>125</v>
      </c>
      <c r="E1194" s="4" t="str">
        <f t="shared" si="18"/>
        <v>MATH125</v>
      </c>
      <c r="F1194" t="s">
        <v>4403</v>
      </c>
      <c r="G1194" s="6" t="s">
        <v>5801</v>
      </c>
    </row>
    <row r="1195" spans="1:7" x14ac:dyDescent="0.25">
      <c r="A1195" t="s">
        <v>886</v>
      </c>
      <c r="B1195" t="s">
        <v>1753</v>
      </c>
      <c r="C1195" s="4" t="s">
        <v>1754</v>
      </c>
      <c r="D1195" s="4">
        <v>130</v>
      </c>
      <c r="E1195" s="4" t="str">
        <f t="shared" si="18"/>
        <v>MATH130</v>
      </c>
      <c r="F1195" t="s">
        <v>4404</v>
      </c>
      <c r="G1195" s="6" t="s">
        <v>5801</v>
      </c>
    </row>
    <row r="1196" spans="1:7" x14ac:dyDescent="0.25">
      <c r="A1196" t="s">
        <v>886</v>
      </c>
      <c r="B1196" t="s">
        <v>1753</v>
      </c>
      <c r="C1196" s="4" t="s">
        <v>1754</v>
      </c>
      <c r="D1196" s="4" t="s">
        <v>1791</v>
      </c>
      <c r="E1196" s="4" t="str">
        <f t="shared" si="18"/>
        <v>MATH80S</v>
      </c>
      <c r="F1196" t="s">
        <v>1792</v>
      </c>
      <c r="G1196" s="6" t="s">
        <v>5793</v>
      </c>
    </row>
    <row r="1197" spans="1:7" x14ac:dyDescent="0.25">
      <c r="A1197" t="s">
        <v>886</v>
      </c>
      <c r="B1197" t="s">
        <v>1753</v>
      </c>
      <c r="C1197" s="4" t="s">
        <v>1754</v>
      </c>
      <c r="D1197" s="4" t="s">
        <v>4391</v>
      </c>
      <c r="E1197" s="4" t="str">
        <f t="shared" si="18"/>
        <v>MATH90S</v>
      </c>
      <c r="F1197" t="s">
        <v>4392</v>
      </c>
      <c r="G1197" s="6" t="s">
        <v>5793</v>
      </c>
    </row>
    <row r="1198" spans="1:7" x14ac:dyDescent="0.25">
      <c r="A1198" t="s">
        <v>886</v>
      </c>
      <c r="B1198" t="s">
        <v>1753</v>
      </c>
      <c r="C1198" s="4" t="s">
        <v>1754</v>
      </c>
      <c r="D1198" s="4" t="s">
        <v>3629</v>
      </c>
      <c r="E1198" s="4" t="str">
        <f t="shared" si="18"/>
        <v>MATH100A</v>
      </c>
      <c r="F1198" t="s">
        <v>4395</v>
      </c>
      <c r="G1198" s="6" t="s">
        <v>5801</v>
      </c>
    </row>
    <row r="1199" spans="1:7" x14ac:dyDescent="0.25">
      <c r="A1199" t="s">
        <v>886</v>
      </c>
      <c r="B1199" t="s">
        <v>1753</v>
      </c>
      <c r="C1199" s="4" t="s">
        <v>1754</v>
      </c>
      <c r="D1199" s="4" t="s">
        <v>3634</v>
      </c>
      <c r="E1199" s="4" t="str">
        <f t="shared" si="18"/>
        <v>MATH100B</v>
      </c>
      <c r="F1199" t="s">
        <v>5719</v>
      </c>
      <c r="G1199" s="6" t="s">
        <v>5801</v>
      </c>
    </row>
    <row r="1200" spans="1:7" x14ac:dyDescent="0.25">
      <c r="A1200" t="s">
        <v>886</v>
      </c>
      <c r="B1200" t="s">
        <v>1753</v>
      </c>
      <c r="C1200" s="4" t="s">
        <v>1754</v>
      </c>
      <c r="D1200" s="4" t="s">
        <v>1711</v>
      </c>
      <c r="E1200" s="4" t="str">
        <f t="shared" si="18"/>
        <v>MATH110A</v>
      </c>
      <c r="F1200" t="s">
        <v>1801</v>
      </c>
      <c r="G1200" s="6" t="s">
        <v>5801</v>
      </c>
    </row>
    <row r="1201" spans="1:7" x14ac:dyDescent="0.25">
      <c r="A1201" t="s">
        <v>886</v>
      </c>
      <c r="B1201" t="s">
        <v>1753</v>
      </c>
      <c r="C1201" s="4" t="s">
        <v>1754</v>
      </c>
      <c r="D1201" s="4" t="s">
        <v>1717</v>
      </c>
      <c r="E1201" s="4" t="str">
        <f t="shared" si="18"/>
        <v>MATH110B</v>
      </c>
      <c r="F1201" t="s">
        <v>1807</v>
      </c>
      <c r="G1201" s="6" t="s">
        <v>5801</v>
      </c>
    </row>
    <row r="1202" spans="1:7" x14ac:dyDescent="0.25">
      <c r="A1202" t="s">
        <v>886</v>
      </c>
      <c r="B1202" t="s">
        <v>1753</v>
      </c>
      <c r="C1202" s="4" t="s">
        <v>1754</v>
      </c>
      <c r="D1202" s="4" t="s">
        <v>1808</v>
      </c>
      <c r="E1202" s="4" t="str">
        <f t="shared" si="18"/>
        <v>MATH110C</v>
      </c>
      <c r="F1202" t="s">
        <v>1809</v>
      </c>
      <c r="G1202" s="6" t="s">
        <v>5801</v>
      </c>
    </row>
    <row r="1203" spans="1:7" x14ac:dyDescent="0.25">
      <c r="A1203" t="s">
        <v>886</v>
      </c>
      <c r="B1203" t="s">
        <v>1262</v>
      </c>
      <c r="C1203" s="4" t="s">
        <v>1263</v>
      </c>
      <c r="D1203" s="4">
        <v>4</v>
      </c>
      <c r="E1203" s="4" t="str">
        <f t="shared" si="18"/>
        <v>MUS4</v>
      </c>
      <c r="F1203" t="s">
        <v>1264</v>
      </c>
      <c r="G1203" s="6" t="s">
        <v>5791</v>
      </c>
    </row>
    <row r="1204" spans="1:7" x14ac:dyDescent="0.25">
      <c r="A1204" t="s">
        <v>886</v>
      </c>
      <c r="B1204" t="s">
        <v>1262</v>
      </c>
      <c r="C1204" s="4" t="s">
        <v>1263</v>
      </c>
      <c r="D1204" s="4">
        <v>11</v>
      </c>
      <c r="E1204" s="4" t="str">
        <f t="shared" si="18"/>
        <v>MUS11</v>
      </c>
      <c r="F1204" t="s">
        <v>2859</v>
      </c>
      <c r="G1204" s="6" t="s">
        <v>5791</v>
      </c>
    </row>
    <row r="1205" spans="1:7" x14ac:dyDescent="0.25">
      <c r="A1205" t="s">
        <v>886</v>
      </c>
      <c r="B1205" t="s">
        <v>1262</v>
      </c>
      <c r="C1205" s="4" t="s">
        <v>1263</v>
      </c>
      <c r="D1205" s="4">
        <v>12</v>
      </c>
      <c r="E1205" s="4" t="str">
        <f t="shared" si="18"/>
        <v>MUS12</v>
      </c>
      <c r="F1205" t="s">
        <v>2860</v>
      </c>
      <c r="G1205" s="6" t="s">
        <v>5791</v>
      </c>
    </row>
    <row r="1206" spans="1:7" x14ac:dyDescent="0.25">
      <c r="A1206" t="s">
        <v>886</v>
      </c>
      <c r="B1206" t="s">
        <v>1262</v>
      </c>
      <c r="C1206" s="4" t="s">
        <v>1263</v>
      </c>
      <c r="D1206" s="4">
        <v>14</v>
      </c>
      <c r="E1206" s="4" t="str">
        <f t="shared" si="18"/>
        <v>MUS14</v>
      </c>
      <c r="F1206" t="s">
        <v>1279</v>
      </c>
      <c r="G1206" s="6" t="s">
        <v>5791</v>
      </c>
    </row>
    <row r="1207" spans="1:7" x14ac:dyDescent="0.25">
      <c r="A1207" t="s">
        <v>886</v>
      </c>
      <c r="B1207" t="s">
        <v>1262</v>
      </c>
      <c r="C1207" s="4" t="s">
        <v>1263</v>
      </c>
      <c r="D1207" s="4">
        <v>15</v>
      </c>
      <c r="E1207" s="4" t="str">
        <f t="shared" si="18"/>
        <v>MUS15</v>
      </c>
      <c r="F1207" t="s">
        <v>2865</v>
      </c>
      <c r="G1207" s="6" t="s">
        <v>5791</v>
      </c>
    </row>
    <row r="1208" spans="1:7" x14ac:dyDescent="0.25">
      <c r="A1208" t="s">
        <v>886</v>
      </c>
      <c r="B1208" t="s">
        <v>1262</v>
      </c>
      <c r="C1208" s="4" t="s">
        <v>1263</v>
      </c>
      <c r="D1208" s="4">
        <v>17</v>
      </c>
      <c r="E1208" s="4" t="str">
        <f t="shared" si="18"/>
        <v>MUS17</v>
      </c>
      <c r="F1208" t="s">
        <v>2868</v>
      </c>
      <c r="G1208" s="6" t="s">
        <v>5791</v>
      </c>
    </row>
    <row r="1209" spans="1:7" x14ac:dyDescent="0.25">
      <c r="A1209" t="s">
        <v>886</v>
      </c>
      <c r="B1209" t="s">
        <v>1262</v>
      </c>
      <c r="C1209" s="4" t="s">
        <v>1263</v>
      </c>
      <c r="D1209" s="4">
        <v>18</v>
      </c>
      <c r="E1209" s="4" t="str">
        <f t="shared" si="18"/>
        <v>MUS18</v>
      </c>
      <c r="F1209" t="s">
        <v>2871</v>
      </c>
      <c r="G1209" s="6" t="s">
        <v>5791</v>
      </c>
    </row>
    <row r="1210" spans="1:7" x14ac:dyDescent="0.25">
      <c r="A1210" t="s">
        <v>886</v>
      </c>
      <c r="B1210" t="s">
        <v>1262</v>
      </c>
      <c r="C1210" s="4" t="s">
        <v>1263</v>
      </c>
      <c r="D1210" s="4">
        <v>19</v>
      </c>
      <c r="E1210" s="4" t="str">
        <f t="shared" si="18"/>
        <v>MUS19</v>
      </c>
      <c r="F1210" t="s">
        <v>2873</v>
      </c>
      <c r="G1210" s="6" t="s">
        <v>5791</v>
      </c>
    </row>
    <row r="1211" spans="1:7" x14ac:dyDescent="0.25">
      <c r="A1211" t="s">
        <v>886</v>
      </c>
      <c r="B1211" t="s">
        <v>1262</v>
      </c>
      <c r="C1211" s="4" t="s">
        <v>1263</v>
      </c>
      <c r="D1211" s="4">
        <v>20</v>
      </c>
      <c r="E1211" s="4" t="str">
        <f t="shared" si="18"/>
        <v>MUS20</v>
      </c>
      <c r="F1211" t="s">
        <v>2874</v>
      </c>
      <c r="G1211" s="6" t="s">
        <v>5791</v>
      </c>
    </row>
    <row r="1212" spans="1:7" x14ac:dyDescent="0.25">
      <c r="A1212" t="s">
        <v>886</v>
      </c>
      <c r="B1212" t="s">
        <v>1262</v>
      </c>
      <c r="C1212" s="4" t="s">
        <v>1263</v>
      </c>
      <c r="D1212" s="4">
        <v>21</v>
      </c>
      <c r="E1212" s="4" t="str">
        <f t="shared" si="18"/>
        <v>MUS21</v>
      </c>
      <c r="F1212" t="s">
        <v>2875</v>
      </c>
      <c r="G1212" s="6" t="s">
        <v>5801</v>
      </c>
    </row>
    <row r="1213" spans="1:7" x14ac:dyDescent="0.25">
      <c r="A1213" t="s">
        <v>886</v>
      </c>
      <c r="B1213" t="s">
        <v>1262</v>
      </c>
      <c r="C1213" s="4" t="s">
        <v>1263</v>
      </c>
      <c r="D1213" s="4">
        <v>23</v>
      </c>
      <c r="E1213" s="4" t="str">
        <f t="shared" si="18"/>
        <v>MUS23</v>
      </c>
      <c r="F1213" t="s">
        <v>2879</v>
      </c>
      <c r="G1213" s="6" t="s">
        <v>5801</v>
      </c>
    </row>
    <row r="1214" spans="1:7" x14ac:dyDescent="0.25">
      <c r="A1214" t="s">
        <v>886</v>
      </c>
      <c r="B1214" t="s">
        <v>1262</v>
      </c>
      <c r="C1214" s="4" t="s">
        <v>1263</v>
      </c>
      <c r="D1214" s="4">
        <v>24</v>
      </c>
      <c r="E1214" s="4" t="str">
        <f t="shared" si="18"/>
        <v>MUS24</v>
      </c>
      <c r="F1214" t="s">
        <v>2880</v>
      </c>
      <c r="G1214" s="6" t="s">
        <v>5801</v>
      </c>
    </row>
    <row r="1215" spans="1:7" x14ac:dyDescent="0.25">
      <c r="A1215" t="s">
        <v>886</v>
      </c>
      <c r="B1215" t="s">
        <v>1262</v>
      </c>
      <c r="C1215" s="4" t="s">
        <v>1263</v>
      </c>
      <c r="D1215" s="4">
        <v>25</v>
      </c>
      <c r="E1215" s="4" t="str">
        <f t="shared" si="18"/>
        <v>MUS25</v>
      </c>
      <c r="F1215" t="s">
        <v>2881</v>
      </c>
      <c r="G1215" s="6" t="s">
        <v>5801</v>
      </c>
    </row>
    <row r="1216" spans="1:7" x14ac:dyDescent="0.25">
      <c r="A1216" t="s">
        <v>886</v>
      </c>
      <c r="B1216" t="s">
        <v>1262</v>
      </c>
      <c r="C1216" s="4" t="s">
        <v>1263</v>
      </c>
      <c r="D1216" s="4">
        <v>26</v>
      </c>
      <c r="E1216" s="4" t="str">
        <f t="shared" si="18"/>
        <v>MUS26</v>
      </c>
      <c r="F1216" t="s">
        <v>2882</v>
      </c>
      <c r="G1216" s="6" t="s">
        <v>5801</v>
      </c>
    </row>
    <row r="1217" spans="1:7" x14ac:dyDescent="0.25">
      <c r="A1217" t="s">
        <v>886</v>
      </c>
      <c r="B1217" t="s">
        <v>1262</v>
      </c>
      <c r="C1217" s="4" t="s">
        <v>1263</v>
      </c>
      <c r="D1217" s="4">
        <v>29</v>
      </c>
      <c r="E1217" s="4" t="str">
        <f t="shared" si="18"/>
        <v>MUS29</v>
      </c>
      <c r="F1217" t="s">
        <v>2885</v>
      </c>
      <c r="G1217" s="6" t="s">
        <v>5791</v>
      </c>
    </row>
    <row r="1218" spans="1:7" x14ac:dyDescent="0.25">
      <c r="A1218" t="s">
        <v>886</v>
      </c>
      <c r="B1218" t="s">
        <v>1262</v>
      </c>
      <c r="C1218" s="4" t="s">
        <v>1263</v>
      </c>
      <c r="D1218" s="4">
        <v>30</v>
      </c>
      <c r="E1218" s="4" t="str">
        <f t="shared" ref="E1218:E1281" si="19">CONCATENATE(C1218,TRIM(D1218))</f>
        <v>MUS30</v>
      </c>
      <c r="F1218" t="s">
        <v>4948</v>
      </c>
      <c r="G1218" s="6" t="s">
        <v>5791</v>
      </c>
    </row>
    <row r="1219" spans="1:7" x14ac:dyDescent="0.25">
      <c r="A1219" t="s">
        <v>886</v>
      </c>
      <c r="B1219" t="s">
        <v>1262</v>
      </c>
      <c r="C1219" s="4" t="s">
        <v>1263</v>
      </c>
      <c r="D1219" s="4">
        <v>30</v>
      </c>
      <c r="E1219" s="4" t="str">
        <f t="shared" si="19"/>
        <v>MUS30</v>
      </c>
      <c r="F1219" t="s">
        <v>2887</v>
      </c>
      <c r="G1219" s="6" t="s">
        <v>5791</v>
      </c>
    </row>
    <row r="1220" spans="1:7" x14ac:dyDescent="0.25">
      <c r="A1220" t="s">
        <v>886</v>
      </c>
      <c r="B1220" t="s">
        <v>1262</v>
      </c>
      <c r="C1220" s="4" t="s">
        <v>1263</v>
      </c>
      <c r="D1220" s="4">
        <v>46</v>
      </c>
      <c r="E1220" s="4" t="str">
        <f t="shared" si="19"/>
        <v>MUS46</v>
      </c>
      <c r="F1220" t="s">
        <v>2888</v>
      </c>
      <c r="G1220" s="6" t="s">
        <v>5791</v>
      </c>
    </row>
    <row r="1221" spans="1:7" x14ac:dyDescent="0.25">
      <c r="A1221" t="s">
        <v>886</v>
      </c>
      <c r="B1221" t="s">
        <v>1262</v>
      </c>
      <c r="C1221" s="4" t="s">
        <v>1263</v>
      </c>
      <c r="D1221" s="4">
        <v>47</v>
      </c>
      <c r="E1221" s="4" t="str">
        <f t="shared" si="19"/>
        <v>MUS47</v>
      </c>
      <c r="F1221" t="s">
        <v>2889</v>
      </c>
      <c r="G1221" s="6" t="s">
        <v>5791</v>
      </c>
    </row>
    <row r="1222" spans="1:7" x14ac:dyDescent="0.25">
      <c r="A1222" t="s">
        <v>886</v>
      </c>
      <c r="B1222" t="s">
        <v>1262</v>
      </c>
      <c r="C1222" s="4" t="s">
        <v>1263</v>
      </c>
      <c r="D1222" s="4">
        <v>100</v>
      </c>
      <c r="E1222" s="4" t="str">
        <f t="shared" si="19"/>
        <v>MUS100</v>
      </c>
      <c r="F1222" t="s">
        <v>1264</v>
      </c>
      <c r="G1222" s="6" t="s">
        <v>5801</v>
      </c>
    </row>
    <row r="1223" spans="1:7" x14ac:dyDescent="0.25">
      <c r="A1223" t="s">
        <v>886</v>
      </c>
      <c r="B1223" t="s">
        <v>1262</v>
      </c>
      <c r="C1223" s="4" t="s">
        <v>1263</v>
      </c>
      <c r="D1223" s="4" t="s">
        <v>1072</v>
      </c>
      <c r="E1223" s="4" t="str">
        <f t="shared" si="19"/>
        <v>MUS1A</v>
      </c>
      <c r="F1223" t="s">
        <v>4939</v>
      </c>
      <c r="G1223" s="6" t="s">
        <v>5791</v>
      </c>
    </row>
    <row r="1224" spans="1:7" x14ac:dyDescent="0.25">
      <c r="A1224" t="s">
        <v>886</v>
      </c>
      <c r="B1224" t="s">
        <v>1262</v>
      </c>
      <c r="C1224" s="4" t="s">
        <v>1263</v>
      </c>
      <c r="D1224" s="4" t="s">
        <v>1181</v>
      </c>
      <c r="E1224" s="4" t="str">
        <f t="shared" si="19"/>
        <v>MUS3A</v>
      </c>
      <c r="F1224" t="s">
        <v>4940</v>
      </c>
      <c r="G1224" s="6" t="s">
        <v>5801</v>
      </c>
    </row>
    <row r="1225" spans="1:7" x14ac:dyDescent="0.25">
      <c r="A1225" t="s">
        <v>886</v>
      </c>
      <c r="B1225" t="s">
        <v>1262</v>
      </c>
      <c r="C1225" s="4" t="s">
        <v>1263</v>
      </c>
      <c r="D1225" s="4" t="s">
        <v>2501</v>
      </c>
      <c r="E1225" s="4" t="str">
        <f t="shared" si="19"/>
        <v>MUS3B</v>
      </c>
      <c r="F1225" t="s">
        <v>4942</v>
      </c>
      <c r="G1225" s="6" t="s">
        <v>5801</v>
      </c>
    </row>
    <row r="1226" spans="1:7" x14ac:dyDescent="0.25">
      <c r="A1226" t="s">
        <v>886</v>
      </c>
      <c r="B1226" t="s">
        <v>1262</v>
      </c>
      <c r="C1226" s="4" t="s">
        <v>1263</v>
      </c>
      <c r="D1226" s="4" t="s">
        <v>2818</v>
      </c>
      <c r="E1226" s="4" t="str">
        <f t="shared" si="19"/>
        <v>MUS5A</v>
      </c>
      <c r="F1226" t="s">
        <v>2819</v>
      </c>
      <c r="G1226" s="6" t="s">
        <v>5801</v>
      </c>
    </row>
    <row r="1227" spans="1:7" x14ac:dyDescent="0.25">
      <c r="A1227" t="s">
        <v>886</v>
      </c>
      <c r="B1227" t="s">
        <v>1262</v>
      </c>
      <c r="C1227" s="4" t="s">
        <v>1263</v>
      </c>
      <c r="D1227" s="4" t="s">
        <v>2821</v>
      </c>
      <c r="E1227" s="4" t="str">
        <f t="shared" si="19"/>
        <v>MUS5B</v>
      </c>
      <c r="F1227" t="s">
        <v>2822</v>
      </c>
      <c r="G1227" s="6" t="s">
        <v>5801</v>
      </c>
    </row>
    <row r="1228" spans="1:7" x14ac:dyDescent="0.25">
      <c r="A1228" t="s">
        <v>886</v>
      </c>
      <c r="B1228" t="s">
        <v>1262</v>
      </c>
      <c r="C1228" s="4" t="s">
        <v>1263</v>
      </c>
      <c r="D1228" s="4" t="s">
        <v>2560</v>
      </c>
      <c r="E1228" s="4" t="str">
        <f t="shared" si="19"/>
        <v>MUS6A</v>
      </c>
      <c r="F1228" t="s">
        <v>2823</v>
      </c>
      <c r="G1228" s="6" t="s">
        <v>5791</v>
      </c>
    </row>
    <row r="1229" spans="1:7" x14ac:dyDescent="0.25">
      <c r="A1229" t="s">
        <v>886</v>
      </c>
      <c r="B1229" t="s">
        <v>1262</v>
      </c>
      <c r="C1229" s="4" t="s">
        <v>1263</v>
      </c>
      <c r="D1229" s="4" t="s">
        <v>2831</v>
      </c>
      <c r="E1229" s="4" t="str">
        <f t="shared" si="19"/>
        <v>MUS6B</v>
      </c>
      <c r="F1229" t="s">
        <v>2832</v>
      </c>
      <c r="G1229" s="6" t="s">
        <v>5791</v>
      </c>
    </row>
    <row r="1230" spans="1:7" x14ac:dyDescent="0.25">
      <c r="A1230" t="s">
        <v>886</v>
      </c>
      <c r="B1230" t="s">
        <v>1262</v>
      </c>
      <c r="C1230" s="4" t="s">
        <v>1263</v>
      </c>
      <c r="D1230" s="4" t="s">
        <v>2833</v>
      </c>
      <c r="E1230" s="4" t="str">
        <f t="shared" si="19"/>
        <v>MUS6C</v>
      </c>
      <c r="F1230" t="s">
        <v>2834</v>
      </c>
      <c r="G1230" s="6" t="s">
        <v>5791</v>
      </c>
    </row>
    <row r="1231" spans="1:7" x14ac:dyDescent="0.25">
      <c r="A1231" t="s">
        <v>886</v>
      </c>
      <c r="B1231" t="s">
        <v>1262</v>
      </c>
      <c r="C1231" s="4" t="s">
        <v>1263</v>
      </c>
      <c r="D1231" s="4" t="s">
        <v>2835</v>
      </c>
      <c r="E1231" s="4" t="str">
        <f t="shared" si="19"/>
        <v>MUS6D</v>
      </c>
      <c r="F1231" t="s">
        <v>2836</v>
      </c>
      <c r="G1231" s="6" t="s">
        <v>5791</v>
      </c>
    </row>
    <row r="1232" spans="1:7" x14ac:dyDescent="0.25">
      <c r="A1232" t="s">
        <v>886</v>
      </c>
      <c r="B1232" t="s">
        <v>1262</v>
      </c>
      <c r="C1232" s="4" t="s">
        <v>1263</v>
      </c>
      <c r="D1232" s="4" t="s">
        <v>2837</v>
      </c>
      <c r="E1232" s="4" t="str">
        <f t="shared" si="19"/>
        <v>MUS8A</v>
      </c>
      <c r="F1232" t="s">
        <v>2838</v>
      </c>
      <c r="G1232" s="6" t="s">
        <v>5791</v>
      </c>
    </row>
    <row r="1233" spans="1:7" x14ac:dyDescent="0.25">
      <c r="A1233" t="s">
        <v>886</v>
      </c>
      <c r="B1233" t="s">
        <v>1262</v>
      </c>
      <c r="C1233" s="4" t="s">
        <v>1263</v>
      </c>
      <c r="D1233" s="4" t="s">
        <v>2841</v>
      </c>
      <c r="E1233" s="4" t="str">
        <f t="shared" si="19"/>
        <v>MUS8B</v>
      </c>
      <c r="F1233" t="s">
        <v>2842</v>
      </c>
      <c r="G1233" s="6" t="s">
        <v>5791</v>
      </c>
    </row>
    <row r="1234" spans="1:7" x14ac:dyDescent="0.25">
      <c r="A1234" t="s">
        <v>886</v>
      </c>
      <c r="B1234" t="s">
        <v>1262</v>
      </c>
      <c r="C1234" s="4" t="s">
        <v>1263</v>
      </c>
      <c r="D1234" s="4" t="s">
        <v>1265</v>
      </c>
      <c r="E1234" s="4" t="str">
        <f t="shared" si="19"/>
        <v>MUS9A</v>
      </c>
      <c r="F1234" t="s">
        <v>1266</v>
      </c>
      <c r="G1234" s="6" t="s">
        <v>5791</v>
      </c>
    </row>
    <row r="1235" spans="1:7" x14ac:dyDescent="0.25">
      <c r="A1235" t="s">
        <v>886</v>
      </c>
      <c r="B1235" t="s">
        <v>1262</v>
      </c>
      <c r="C1235" s="4" t="s">
        <v>1263</v>
      </c>
      <c r="D1235" s="4" t="s">
        <v>2846</v>
      </c>
      <c r="E1235" s="4" t="str">
        <f t="shared" si="19"/>
        <v>MUS9B</v>
      </c>
      <c r="F1235" t="s">
        <v>2847</v>
      </c>
      <c r="G1235" s="6" t="s">
        <v>5791</v>
      </c>
    </row>
    <row r="1236" spans="1:7" x14ac:dyDescent="0.25">
      <c r="A1236" t="s">
        <v>886</v>
      </c>
      <c r="B1236" t="s">
        <v>1262</v>
      </c>
      <c r="C1236" s="4" t="s">
        <v>1263</v>
      </c>
      <c r="D1236" s="4" t="s">
        <v>2849</v>
      </c>
      <c r="E1236" s="4" t="str">
        <f t="shared" si="19"/>
        <v>MUS9C</v>
      </c>
      <c r="F1236" t="s">
        <v>2850</v>
      </c>
      <c r="G1236" s="6" t="s">
        <v>5791</v>
      </c>
    </row>
    <row r="1237" spans="1:7" x14ac:dyDescent="0.25">
      <c r="A1237" t="s">
        <v>886</v>
      </c>
      <c r="B1237" t="s">
        <v>1262</v>
      </c>
      <c r="C1237" s="4" t="s">
        <v>1263</v>
      </c>
      <c r="D1237" s="4" t="s">
        <v>1150</v>
      </c>
      <c r="E1237" s="4" t="str">
        <f t="shared" si="19"/>
        <v>MUS10A</v>
      </c>
      <c r="F1237" t="s">
        <v>1269</v>
      </c>
      <c r="G1237" s="6" t="s">
        <v>5791</v>
      </c>
    </row>
    <row r="1238" spans="1:7" x14ac:dyDescent="0.25">
      <c r="A1238" t="s">
        <v>886</v>
      </c>
      <c r="B1238" t="s">
        <v>1262</v>
      </c>
      <c r="C1238" s="4" t="s">
        <v>1263</v>
      </c>
      <c r="D1238" s="4" t="s">
        <v>1273</v>
      </c>
      <c r="E1238" s="4" t="str">
        <f t="shared" si="19"/>
        <v>MUS10B</v>
      </c>
      <c r="F1238" t="s">
        <v>1274</v>
      </c>
      <c r="G1238" s="6" t="s">
        <v>5791</v>
      </c>
    </row>
    <row r="1239" spans="1:7" x14ac:dyDescent="0.25">
      <c r="A1239" t="s">
        <v>886</v>
      </c>
      <c r="B1239" t="s">
        <v>1262</v>
      </c>
      <c r="C1239" s="4" t="s">
        <v>1263</v>
      </c>
      <c r="D1239" s="4" t="s">
        <v>1275</v>
      </c>
      <c r="E1239" s="4" t="str">
        <f t="shared" si="19"/>
        <v>MUS10C</v>
      </c>
      <c r="F1239" t="s">
        <v>1276</v>
      </c>
      <c r="G1239" s="6" t="s">
        <v>5791</v>
      </c>
    </row>
    <row r="1240" spans="1:7" x14ac:dyDescent="0.25">
      <c r="A1240" t="s">
        <v>886</v>
      </c>
      <c r="B1240" t="s">
        <v>1262</v>
      </c>
      <c r="C1240" s="4" t="s">
        <v>1263</v>
      </c>
      <c r="D1240" s="4" t="s">
        <v>1277</v>
      </c>
      <c r="E1240" s="4" t="str">
        <f t="shared" si="19"/>
        <v>MUS10D</v>
      </c>
      <c r="F1240" t="s">
        <v>1278</v>
      </c>
      <c r="G1240" s="6" t="s">
        <v>5791</v>
      </c>
    </row>
    <row r="1241" spans="1:7" x14ac:dyDescent="0.25">
      <c r="A1241" t="s">
        <v>886</v>
      </c>
      <c r="B1241" t="s">
        <v>1262</v>
      </c>
      <c r="C1241" s="4" t="s">
        <v>1263</v>
      </c>
      <c r="D1241" s="4" t="s">
        <v>2862</v>
      </c>
      <c r="E1241" s="4" t="str">
        <f t="shared" si="19"/>
        <v>MUS13A</v>
      </c>
      <c r="F1241" t="s">
        <v>2863</v>
      </c>
      <c r="G1241" s="6" t="s">
        <v>5791</v>
      </c>
    </row>
    <row r="1242" spans="1:7" x14ac:dyDescent="0.25">
      <c r="A1242" t="s">
        <v>886</v>
      </c>
      <c r="B1242" t="s">
        <v>1262</v>
      </c>
      <c r="C1242" s="4" t="s">
        <v>1263</v>
      </c>
      <c r="D1242" s="4" t="s">
        <v>2877</v>
      </c>
      <c r="E1242" s="4" t="str">
        <f t="shared" si="19"/>
        <v>MUS22A</v>
      </c>
      <c r="F1242" t="s">
        <v>2878</v>
      </c>
      <c r="G1242" s="6" t="s">
        <v>5801</v>
      </c>
    </row>
    <row r="1243" spans="1:7" x14ac:dyDescent="0.25">
      <c r="A1243" t="s">
        <v>886</v>
      </c>
      <c r="B1243" t="s">
        <v>1262</v>
      </c>
      <c r="C1243" s="4" t="s">
        <v>1263</v>
      </c>
      <c r="D1243" s="4" t="s">
        <v>1280</v>
      </c>
      <c r="E1243" s="4" t="str">
        <f t="shared" si="19"/>
        <v>MUS27A</v>
      </c>
      <c r="F1243" t="s">
        <v>1281</v>
      </c>
      <c r="G1243" s="6" t="s">
        <v>5801</v>
      </c>
    </row>
    <row r="1244" spans="1:7" x14ac:dyDescent="0.25">
      <c r="A1244" t="s">
        <v>886</v>
      </c>
      <c r="B1244" t="s">
        <v>1262</v>
      </c>
      <c r="C1244" s="4" t="s">
        <v>1263</v>
      </c>
      <c r="D1244" s="4" t="s">
        <v>2883</v>
      </c>
      <c r="E1244" s="4" t="str">
        <f t="shared" si="19"/>
        <v>MUS27B</v>
      </c>
      <c r="F1244" t="s">
        <v>2884</v>
      </c>
      <c r="G1244" s="6" t="s">
        <v>5801</v>
      </c>
    </row>
    <row r="1245" spans="1:7" x14ac:dyDescent="0.25">
      <c r="A1245" t="s">
        <v>886</v>
      </c>
      <c r="B1245" t="s">
        <v>1262</v>
      </c>
      <c r="C1245" s="4" t="s">
        <v>1263</v>
      </c>
      <c r="D1245" s="4" t="s">
        <v>1283</v>
      </c>
      <c r="E1245" s="4" t="str">
        <f t="shared" si="19"/>
        <v>MUS27R</v>
      </c>
      <c r="F1245" t="s">
        <v>1284</v>
      </c>
      <c r="G1245" s="6" t="s">
        <v>5801</v>
      </c>
    </row>
    <row r="1246" spans="1:7" x14ac:dyDescent="0.25">
      <c r="A1246" t="s">
        <v>886</v>
      </c>
      <c r="B1246" t="s">
        <v>1262</v>
      </c>
      <c r="C1246" s="4" t="s">
        <v>1263</v>
      </c>
      <c r="D1246" s="4" t="s">
        <v>2890</v>
      </c>
      <c r="E1246" s="4" t="str">
        <f t="shared" si="19"/>
        <v>MUS48A</v>
      </c>
      <c r="F1246" t="s">
        <v>2891</v>
      </c>
      <c r="G1246" s="6" t="s">
        <v>5791</v>
      </c>
    </row>
    <row r="1247" spans="1:7" x14ac:dyDescent="0.25">
      <c r="A1247" t="s">
        <v>886</v>
      </c>
      <c r="B1247" t="s">
        <v>1262</v>
      </c>
      <c r="C1247" s="4" t="s">
        <v>1263</v>
      </c>
      <c r="D1247" s="4" t="s">
        <v>2894</v>
      </c>
      <c r="E1247" s="4" t="str">
        <f t="shared" si="19"/>
        <v>MUS48B</v>
      </c>
      <c r="F1247" t="s">
        <v>2895</v>
      </c>
      <c r="G1247" s="6" t="s">
        <v>5791</v>
      </c>
    </row>
    <row r="1248" spans="1:7" x14ac:dyDescent="0.25">
      <c r="A1248" t="s">
        <v>886</v>
      </c>
      <c r="B1248" t="s">
        <v>1262</v>
      </c>
      <c r="C1248" s="4" t="s">
        <v>1263</v>
      </c>
      <c r="D1248" s="4" t="s">
        <v>1127</v>
      </c>
      <c r="E1248" s="4" t="str">
        <f t="shared" si="19"/>
        <v>MUS48C</v>
      </c>
      <c r="F1248" t="s">
        <v>2896</v>
      </c>
      <c r="G1248" s="6" t="s">
        <v>5791</v>
      </c>
    </row>
    <row r="1249" spans="1:7" x14ac:dyDescent="0.25">
      <c r="A1249" t="s">
        <v>886</v>
      </c>
      <c r="B1249" t="s">
        <v>1262</v>
      </c>
      <c r="C1249" s="4" t="s">
        <v>1263</v>
      </c>
      <c r="D1249" s="4" t="s">
        <v>2897</v>
      </c>
      <c r="E1249" s="4" t="str">
        <f t="shared" si="19"/>
        <v>MUS7V1</v>
      </c>
      <c r="F1249" t="s">
        <v>2898</v>
      </c>
      <c r="G1249" s="6" t="s">
        <v>5791</v>
      </c>
    </row>
    <row r="1250" spans="1:7" x14ac:dyDescent="0.25">
      <c r="A1250" t="s">
        <v>886</v>
      </c>
      <c r="B1250" t="s">
        <v>1262</v>
      </c>
      <c r="C1250" s="4" t="s">
        <v>1263</v>
      </c>
      <c r="D1250" s="4" t="s">
        <v>2900</v>
      </c>
      <c r="E1250" s="4" t="str">
        <f t="shared" si="19"/>
        <v>MUS7V2</v>
      </c>
      <c r="F1250" t="s">
        <v>2901</v>
      </c>
      <c r="G1250" s="6" t="s">
        <v>5791</v>
      </c>
    </row>
    <row r="1251" spans="1:7" x14ac:dyDescent="0.25">
      <c r="A1251" t="s">
        <v>886</v>
      </c>
      <c r="B1251" t="s">
        <v>1262</v>
      </c>
      <c r="C1251" s="4" t="s">
        <v>1263</v>
      </c>
      <c r="D1251" s="4" t="s">
        <v>2902</v>
      </c>
      <c r="E1251" s="4" t="str">
        <f t="shared" si="19"/>
        <v>MUS7V3</v>
      </c>
      <c r="F1251" t="s">
        <v>2903</v>
      </c>
      <c r="G1251" s="6" t="s">
        <v>5791</v>
      </c>
    </row>
    <row r="1252" spans="1:7" x14ac:dyDescent="0.25">
      <c r="A1252" t="s">
        <v>886</v>
      </c>
      <c r="B1252" t="s">
        <v>1262</v>
      </c>
      <c r="C1252" s="4" t="s">
        <v>1263</v>
      </c>
      <c r="D1252" s="4" t="s">
        <v>2904</v>
      </c>
      <c r="E1252" s="4" t="str">
        <f t="shared" si="19"/>
        <v>MUS7V4</v>
      </c>
      <c r="F1252" t="s">
        <v>2905</v>
      </c>
      <c r="G1252" s="6" t="s">
        <v>5791</v>
      </c>
    </row>
    <row r="1253" spans="1:7" x14ac:dyDescent="0.25">
      <c r="A1253" t="s">
        <v>886</v>
      </c>
      <c r="B1253" t="s">
        <v>1262</v>
      </c>
      <c r="C1253" s="4" t="s">
        <v>1263</v>
      </c>
      <c r="D1253" s="4" t="s">
        <v>2906</v>
      </c>
      <c r="E1253" s="4" t="str">
        <f t="shared" si="19"/>
        <v>MUS7W1</v>
      </c>
      <c r="F1253" t="s">
        <v>2907</v>
      </c>
      <c r="G1253" s="6" t="s">
        <v>5791</v>
      </c>
    </row>
    <row r="1254" spans="1:7" x14ac:dyDescent="0.25">
      <c r="A1254" t="s">
        <v>886</v>
      </c>
      <c r="B1254" t="s">
        <v>1262</v>
      </c>
      <c r="C1254" s="4" t="s">
        <v>1263</v>
      </c>
      <c r="D1254" s="4" t="s">
        <v>2908</v>
      </c>
      <c r="E1254" s="4" t="str">
        <f t="shared" si="19"/>
        <v>MUS7W2</v>
      </c>
      <c r="F1254" t="s">
        <v>2909</v>
      </c>
      <c r="G1254" s="6" t="s">
        <v>5791</v>
      </c>
    </row>
    <row r="1255" spans="1:7" x14ac:dyDescent="0.25">
      <c r="A1255" t="s">
        <v>886</v>
      </c>
      <c r="B1255" t="s">
        <v>1262</v>
      </c>
      <c r="C1255" s="4" t="s">
        <v>1263</v>
      </c>
      <c r="D1255" s="4" t="s">
        <v>2910</v>
      </c>
      <c r="E1255" s="4" t="str">
        <f t="shared" si="19"/>
        <v>MUS7W3</v>
      </c>
      <c r="F1255" t="s">
        <v>2911</v>
      </c>
      <c r="G1255" s="6" t="s">
        <v>5791</v>
      </c>
    </row>
    <row r="1256" spans="1:7" x14ac:dyDescent="0.25">
      <c r="A1256" t="s">
        <v>886</v>
      </c>
      <c r="B1256" t="s">
        <v>1262</v>
      </c>
      <c r="C1256" s="4" t="s">
        <v>1263</v>
      </c>
      <c r="D1256" s="4" t="s">
        <v>2912</v>
      </c>
      <c r="E1256" s="4" t="str">
        <f t="shared" si="19"/>
        <v>MUS7W4</v>
      </c>
      <c r="F1256" t="s">
        <v>2913</v>
      </c>
      <c r="G1256" s="6" t="s">
        <v>5791</v>
      </c>
    </row>
    <row r="1257" spans="1:7" x14ac:dyDescent="0.25">
      <c r="A1257" t="s">
        <v>886</v>
      </c>
      <c r="B1257" t="s">
        <v>1262</v>
      </c>
      <c r="C1257" s="4" t="s">
        <v>1263</v>
      </c>
      <c r="D1257" s="4" t="s">
        <v>3031</v>
      </c>
      <c r="E1257" s="4" t="str">
        <f t="shared" si="19"/>
        <v>MUS200A</v>
      </c>
      <c r="F1257" t="s">
        <v>4949</v>
      </c>
      <c r="G1257" s="6" t="s">
        <v>5791</v>
      </c>
    </row>
    <row r="1258" spans="1:7" x14ac:dyDescent="0.25">
      <c r="A1258" t="s">
        <v>886</v>
      </c>
      <c r="B1258" t="s">
        <v>1262</v>
      </c>
      <c r="C1258" s="4" t="s">
        <v>1263</v>
      </c>
      <c r="D1258" s="4" t="s">
        <v>744</v>
      </c>
      <c r="E1258" s="4" t="str">
        <f t="shared" si="19"/>
        <v>MUS200B</v>
      </c>
      <c r="F1258" t="s">
        <v>4951</v>
      </c>
      <c r="G1258" s="6" t="s">
        <v>5791</v>
      </c>
    </row>
    <row r="1259" spans="1:7" x14ac:dyDescent="0.25">
      <c r="A1259" t="s">
        <v>886</v>
      </c>
      <c r="B1259" t="s">
        <v>1262</v>
      </c>
      <c r="C1259" s="4" t="s">
        <v>1263</v>
      </c>
      <c r="D1259" s="4" t="s">
        <v>3697</v>
      </c>
      <c r="E1259" s="4" t="str">
        <f t="shared" si="19"/>
        <v>MUS200C</v>
      </c>
      <c r="F1259" t="s">
        <v>4952</v>
      </c>
      <c r="G1259" s="6" t="s">
        <v>5791</v>
      </c>
    </row>
    <row r="1260" spans="1:7" x14ac:dyDescent="0.25">
      <c r="A1260" t="s">
        <v>886</v>
      </c>
      <c r="B1260" t="s">
        <v>703</v>
      </c>
      <c r="C1260" s="4" t="s">
        <v>704</v>
      </c>
      <c r="D1260" s="4">
        <v>23</v>
      </c>
      <c r="E1260" s="4" t="str">
        <f t="shared" si="19"/>
        <v>VOCN23</v>
      </c>
      <c r="F1260" t="s">
        <v>3428</v>
      </c>
      <c r="G1260" s="6" t="s">
        <v>5800</v>
      </c>
    </row>
    <row r="1261" spans="1:7" x14ac:dyDescent="0.25">
      <c r="A1261" t="s">
        <v>886</v>
      </c>
      <c r="B1261" t="s">
        <v>703</v>
      </c>
      <c r="C1261" s="4" t="s">
        <v>704</v>
      </c>
      <c r="D1261" s="4">
        <v>24</v>
      </c>
      <c r="E1261" s="4" t="str">
        <f t="shared" si="19"/>
        <v>VOCN24</v>
      </c>
      <c r="F1261" t="s">
        <v>3435</v>
      </c>
      <c r="G1261" s="6" t="s">
        <v>5800</v>
      </c>
    </row>
    <row r="1262" spans="1:7" x14ac:dyDescent="0.25">
      <c r="A1262" t="s">
        <v>886</v>
      </c>
      <c r="B1262" t="s">
        <v>703</v>
      </c>
      <c r="C1262" s="4" t="s">
        <v>704</v>
      </c>
      <c r="D1262" s="4">
        <v>25</v>
      </c>
      <c r="E1262" s="4" t="str">
        <f t="shared" si="19"/>
        <v>VOCN25</v>
      </c>
      <c r="F1262" t="s">
        <v>3442</v>
      </c>
      <c r="G1262" s="6" t="s">
        <v>5800</v>
      </c>
    </row>
    <row r="1263" spans="1:7" x14ac:dyDescent="0.25">
      <c r="A1263" t="s">
        <v>33</v>
      </c>
      <c r="B1263" t="s">
        <v>703</v>
      </c>
      <c r="C1263" s="4" t="s">
        <v>704</v>
      </c>
      <c r="D1263" s="4">
        <v>9200</v>
      </c>
      <c r="E1263" s="4" t="str">
        <f t="shared" si="19"/>
        <v>VOCN9200</v>
      </c>
      <c r="F1263" t="s">
        <v>705</v>
      </c>
      <c r="G1263" s="6" t="s">
        <v>5775</v>
      </c>
    </row>
    <row r="1264" spans="1:7" x14ac:dyDescent="0.25">
      <c r="A1264" t="s">
        <v>886</v>
      </c>
      <c r="B1264" t="s">
        <v>703</v>
      </c>
      <c r="C1264" s="4" t="s">
        <v>704</v>
      </c>
      <c r="D1264" s="4" t="s">
        <v>2086</v>
      </c>
      <c r="E1264" s="4" t="str">
        <f t="shared" si="19"/>
        <v>VOCN41A</v>
      </c>
      <c r="F1264" t="s">
        <v>3448</v>
      </c>
      <c r="G1264" s="6" t="s">
        <v>5800</v>
      </c>
    </row>
    <row r="1265" spans="1:7" x14ac:dyDescent="0.25">
      <c r="A1265" t="s">
        <v>886</v>
      </c>
      <c r="B1265" t="s">
        <v>703</v>
      </c>
      <c r="C1265" s="4" t="s">
        <v>704</v>
      </c>
      <c r="D1265" s="4" t="s">
        <v>1346</v>
      </c>
      <c r="E1265" s="4" t="str">
        <f t="shared" si="19"/>
        <v>VOCN41B</v>
      </c>
      <c r="F1265" t="s">
        <v>3455</v>
      </c>
      <c r="G1265" s="6" t="s">
        <v>5800</v>
      </c>
    </row>
    <row r="1266" spans="1:7" x14ac:dyDescent="0.25">
      <c r="A1266" t="s">
        <v>886</v>
      </c>
      <c r="B1266" t="s">
        <v>703</v>
      </c>
      <c r="C1266" s="4" t="s">
        <v>704</v>
      </c>
      <c r="D1266" s="4" t="s">
        <v>1350</v>
      </c>
      <c r="E1266" s="4" t="str">
        <f t="shared" si="19"/>
        <v>VOCN41C</v>
      </c>
      <c r="F1266" t="s">
        <v>3462</v>
      </c>
      <c r="G1266" s="6" t="s">
        <v>5800</v>
      </c>
    </row>
    <row r="1267" spans="1:7" x14ac:dyDescent="0.25">
      <c r="A1267" t="s">
        <v>886</v>
      </c>
      <c r="B1267" t="s">
        <v>703</v>
      </c>
      <c r="C1267" s="4" t="s">
        <v>704</v>
      </c>
      <c r="D1267" s="4" t="s">
        <v>3465</v>
      </c>
      <c r="E1267" s="4" t="str">
        <f t="shared" si="19"/>
        <v>VOCN41D</v>
      </c>
      <c r="F1267" t="s">
        <v>3466</v>
      </c>
      <c r="G1267" s="6" t="s">
        <v>5800</v>
      </c>
    </row>
    <row r="1268" spans="1:7" x14ac:dyDescent="0.25">
      <c r="A1268" t="s">
        <v>886</v>
      </c>
      <c r="B1268" t="s">
        <v>703</v>
      </c>
      <c r="C1268" s="4" t="s">
        <v>704</v>
      </c>
      <c r="D1268" s="4" t="s">
        <v>3468</v>
      </c>
      <c r="E1268" s="4" t="str">
        <f t="shared" si="19"/>
        <v>VOCN42A</v>
      </c>
      <c r="F1268" t="s">
        <v>3469</v>
      </c>
      <c r="G1268" s="6" t="s">
        <v>5800</v>
      </c>
    </row>
    <row r="1269" spans="1:7" x14ac:dyDescent="0.25">
      <c r="A1269" t="s">
        <v>886</v>
      </c>
      <c r="B1269" t="s">
        <v>703</v>
      </c>
      <c r="C1269" s="4" t="s">
        <v>704</v>
      </c>
      <c r="D1269" s="4" t="s">
        <v>3476</v>
      </c>
      <c r="E1269" s="4" t="str">
        <f t="shared" si="19"/>
        <v>VOCN42B</v>
      </c>
      <c r="F1269" t="s">
        <v>3477</v>
      </c>
      <c r="G1269" s="6" t="s">
        <v>5800</v>
      </c>
    </row>
    <row r="1270" spans="1:7" x14ac:dyDescent="0.25">
      <c r="A1270" t="s">
        <v>886</v>
      </c>
      <c r="B1270" t="s">
        <v>703</v>
      </c>
      <c r="C1270" s="4" t="s">
        <v>704</v>
      </c>
      <c r="D1270" s="4" t="s">
        <v>3484</v>
      </c>
      <c r="E1270" s="4" t="str">
        <f t="shared" si="19"/>
        <v>VOCN42C</v>
      </c>
      <c r="F1270" t="s">
        <v>3485</v>
      </c>
      <c r="G1270" s="6" t="s">
        <v>5800</v>
      </c>
    </row>
    <row r="1271" spans="1:7" x14ac:dyDescent="0.25">
      <c r="A1271" t="s">
        <v>886</v>
      </c>
      <c r="B1271" t="s">
        <v>703</v>
      </c>
      <c r="C1271" s="4" t="s">
        <v>704</v>
      </c>
      <c r="D1271" s="4" t="s">
        <v>3488</v>
      </c>
      <c r="E1271" s="4" t="str">
        <f t="shared" si="19"/>
        <v>VOCN42D</v>
      </c>
      <c r="F1271" t="s">
        <v>3489</v>
      </c>
      <c r="G1271" s="6" t="s">
        <v>5800</v>
      </c>
    </row>
    <row r="1272" spans="1:7" x14ac:dyDescent="0.25">
      <c r="A1272" t="s">
        <v>886</v>
      </c>
      <c r="B1272" t="s">
        <v>703</v>
      </c>
      <c r="C1272" s="4" t="s">
        <v>704</v>
      </c>
      <c r="D1272" s="4" t="s">
        <v>5263</v>
      </c>
      <c r="E1272" s="4" t="str">
        <f t="shared" si="19"/>
        <v>VOCN42E</v>
      </c>
      <c r="F1272" t="s">
        <v>5264</v>
      </c>
      <c r="G1272" s="6" t="s">
        <v>5800</v>
      </c>
    </row>
    <row r="1273" spans="1:7" x14ac:dyDescent="0.25">
      <c r="A1273" t="s">
        <v>886</v>
      </c>
      <c r="B1273" t="s">
        <v>703</v>
      </c>
      <c r="C1273" s="4" t="s">
        <v>704</v>
      </c>
      <c r="D1273" s="4" t="s">
        <v>3492</v>
      </c>
      <c r="E1273" s="4" t="str">
        <f t="shared" si="19"/>
        <v>VOCN43A</v>
      </c>
      <c r="F1273" t="s">
        <v>3493</v>
      </c>
      <c r="G1273" s="6" t="s">
        <v>5800</v>
      </c>
    </row>
    <row r="1274" spans="1:7" x14ac:dyDescent="0.25">
      <c r="A1274" t="s">
        <v>886</v>
      </c>
      <c r="B1274" t="s">
        <v>703</v>
      </c>
      <c r="C1274" s="4" t="s">
        <v>704</v>
      </c>
      <c r="D1274" s="4" t="s">
        <v>3500</v>
      </c>
      <c r="E1274" s="4" t="str">
        <f t="shared" si="19"/>
        <v>VOCN43B</v>
      </c>
      <c r="F1274" t="s">
        <v>3501</v>
      </c>
      <c r="G1274" s="6" t="s">
        <v>5800</v>
      </c>
    </row>
    <row r="1275" spans="1:7" x14ac:dyDescent="0.25">
      <c r="A1275" t="s">
        <v>886</v>
      </c>
      <c r="B1275" t="s">
        <v>703</v>
      </c>
      <c r="C1275" s="4" t="s">
        <v>704</v>
      </c>
      <c r="D1275" s="4" t="s">
        <v>3506</v>
      </c>
      <c r="E1275" s="4" t="str">
        <f t="shared" si="19"/>
        <v>VOCN43C</v>
      </c>
      <c r="F1275" t="s">
        <v>3507</v>
      </c>
      <c r="G1275" s="6" t="s">
        <v>5800</v>
      </c>
    </row>
    <row r="1276" spans="1:7" x14ac:dyDescent="0.25">
      <c r="A1276" t="s">
        <v>886</v>
      </c>
      <c r="B1276" t="s">
        <v>703</v>
      </c>
      <c r="C1276" s="4" t="s">
        <v>704</v>
      </c>
      <c r="D1276" s="4" t="s">
        <v>3512</v>
      </c>
      <c r="E1276" s="4" t="str">
        <f t="shared" si="19"/>
        <v>VOCN43D</v>
      </c>
      <c r="F1276" t="s">
        <v>3513</v>
      </c>
      <c r="G1276" s="6" t="s">
        <v>5800</v>
      </c>
    </row>
    <row r="1277" spans="1:7" x14ac:dyDescent="0.25">
      <c r="A1277" t="s">
        <v>886</v>
      </c>
      <c r="B1277" t="s">
        <v>703</v>
      </c>
      <c r="C1277" s="4" t="s">
        <v>704</v>
      </c>
      <c r="D1277" s="4" t="s">
        <v>3519</v>
      </c>
      <c r="E1277" s="4" t="str">
        <f t="shared" si="19"/>
        <v>VOCN43E</v>
      </c>
      <c r="F1277" t="s">
        <v>3520</v>
      </c>
      <c r="G1277" s="6" t="s">
        <v>5800</v>
      </c>
    </row>
    <row r="1278" spans="1:7" x14ac:dyDescent="0.25">
      <c r="A1278" t="s">
        <v>886</v>
      </c>
      <c r="B1278" t="s">
        <v>703</v>
      </c>
      <c r="C1278" s="4" t="s">
        <v>704</v>
      </c>
      <c r="D1278" s="4" t="s">
        <v>3523</v>
      </c>
      <c r="E1278" s="4" t="str">
        <f t="shared" si="19"/>
        <v>VOCN43F</v>
      </c>
      <c r="F1278" t="s">
        <v>3524</v>
      </c>
      <c r="G1278" s="6" t="s">
        <v>5800</v>
      </c>
    </row>
    <row r="1279" spans="1:7" x14ac:dyDescent="0.25">
      <c r="A1279" t="s">
        <v>886</v>
      </c>
      <c r="B1279" t="s">
        <v>3531</v>
      </c>
      <c r="C1279" s="4" t="s">
        <v>3532</v>
      </c>
      <c r="D1279" s="4">
        <v>50</v>
      </c>
      <c r="E1279" s="4" t="str">
        <f t="shared" si="19"/>
        <v>NURS50</v>
      </c>
      <c r="F1279" t="s">
        <v>3533</v>
      </c>
      <c r="G1279" s="6" t="s">
        <v>5800</v>
      </c>
    </row>
    <row r="1280" spans="1:7" x14ac:dyDescent="0.25">
      <c r="A1280" t="s">
        <v>886</v>
      </c>
      <c r="B1280" t="s">
        <v>3531</v>
      </c>
      <c r="C1280" s="4" t="s">
        <v>3532</v>
      </c>
      <c r="D1280" s="4">
        <v>51</v>
      </c>
      <c r="E1280" s="4" t="str">
        <f t="shared" si="19"/>
        <v>NURS51</v>
      </c>
      <c r="F1280" t="s">
        <v>3561</v>
      </c>
      <c r="G1280" s="6" t="s">
        <v>5800</v>
      </c>
    </row>
    <row r="1281" spans="1:7" x14ac:dyDescent="0.25">
      <c r="A1281" t="s">
        <v>886</v>
      </c>
      <c r="B1281" t="s">
        <v>3531</v>
      </c>
      <c r="C1281" s="4" t="s">
        <v>3532</v>
      </c>
      <c r="D1281" s="4">
        <v>53</v>
      </c>
      <c r="E1281" s="4" t="str">
        <f t="shared" si="19"/>
        <v>NURS53</v>
      </c>
      <c r="F1281" t="s">
        <v>3578</v>
      </c>
      <c r="G1281" s="6" t="s">
        <v>5800</v>
      </c>
    </row>
    <row r="1282" spans="1:7" x14ac:dyDescent="0.25">
      <c r="A1282" t="s">
        <v>886</v>
      </c>
      <c r="B1282" t="s">
        <v>3531</v>
      </c>
      <c r="C1282" s="4" t="s">
        <v>3532</v>
      </c>
      <c r="D1282" s="4">
        <v>54</v>
      </c>
      <c r="E1282" s="4" t="str">
        <f t="shared" ref="E1282:E1345" si="20">CONCATENATE(C1282,TRIM(D1282))</f>
        <v>NURS54</v>
      </c>
      <c r="F1282" t="s">
        <v>3597</v>
      </c>
      <c r="G1282" s="6" t="s">
        <v>5800</v>
      </c>
    </row>
    <row r="1283" spans="1:7" x14ac:dyDescent="0.25">
      <c r="A1283" t="s">
        <v>886</v>
      </c>
      <c r="B1283" t="s">
        <v>3531</v>
      </c>
      <c r="C1283" s="4" t="s">
        <v>3532</v>
      </c>
      <c r="D1283" s="4">
        <v>55</v>
      </c>
      <c r="E1283" s="4" t="str">
        <f t="shared" si="20"/>
        <v>NURS55</v>
      </c>
      <c r="F1283" t="s">
        <v>3605</v>
      </c>
      <c r="G1283" s="6" t="s">
        <v>5800</v>
      </c>
    </row>
    <row r="1284" spans="1:7" x14ac:dyDescent="0.25">
      <c r="A1284" t="s">
        <v>886</v>
      </c>
      <c r="B1284" t="s">
        <v>3531</v>
      </c>
      <c r="C1284" s="4" t="s">
        <v>3532</v>
      </c>
      <c r="D1284" s="4">
        <v>56</v>
      </c>
      <c r="E1284" s="4" t="str">
        <f t="shared" si="20"/>
        <v>NURS56</v>
      </c>
      <c r="F1284" t="s">
        <v>3616</v>
      </c>
      <c r="G1284" s="6" t="s">
        <v>5800</v>
      </c>
    </row>
    <row r="1285" spans="1:7" x14ac:dyDescent="0.25">
      <c r="A1285" t="s">
        <v>886</v>
      </c>
      <c r="B1285" t="s">
        <v>3531</v>
      </c>
      <c r="C1285" s="4" t="s">
        <v>3532</v>
      </c>
      <c r="D1285" s="4">
        <v>58</v>
      </c>
      <c r="E1285" s="4" t="str">
        <f t="shared" si="20"/>
        <v>NURS58</v>
      </c>
      <c r="F1285" t="s">
        <v>3623</v>
      </c>
      <c r="G1285" s="6" t="s">
        <v>5800</v>
      </c>
    </row>
    <row r="1286" spans="1:7" x14ac:dyDescent="0.25">
      <c r="A1286" t="s">
        <v>886</v>
      </c>
      <c r="B1286" t="s">
        <v>3531</v>
      </c>
      <c r="C1286" s="4" t="s">
        <v>3532</v>
      </c>
      <c r="D1286" s="4" t="s">
        <v>1435</v>
      </c>
      <c r="E1286" s="4" t="str">
        <f t="shared" si="20"/>
        <v>NURS50A</v>
      </c>
      <c r="F1286" t="s">
        <v>3556</v>
      </c>
      <c r="G1286" s="6" t="s">
        <v>5800</v>
      </c>
    </row>
    <row r="1287" spans="1:7" x14ac:dyDescent="0.25">
      <c r="A1287" t="s">
        <v>886</v>
      </c>
      <c r="B1287" t="s">
        <v>3531</v>
      </c>
      <c r="C1287" s="4" t="s">
        <v>3532</v>
      </c>
      <c r="D1287" s="4" t="s">
        <v>1288</v>
      </c>
      <c r="E1287" s="4" t="str">
        <f t="shared" si="20"/>
        <v>NURS50B</v>
      </c>
      <c r="F1287" t="s">
        <v>3557</v>
      </c>
      <c r="G1287" s="6" t="s">
        <v>5800</v>
      </c>
    </row>
    <row r="1288" spans="1:7" x14ac:dyDescent="0.25">
      <c r="A1288" t="s">
        <v>886</v>
      </c>
      <c r="B1288" t="s">
        <v>3531</v>
      </c>
      <c r="C1288" s="4" t="s">
        <v>3532</v>
      </c>
      <c r="D1288" s="4" t="s">
        <v>3558</v>
      </c>
      <c r="E1288" s="4" t="str">
        <f t="shared" si="20"/>
        <v>NURS50L</v>
      </c>
      <c r="F1288" t="s">
        <v>3559</v>
      </c>
      <c r="G1288" s="6" t="s">
        <v>5800</v>
      </c>
    </row>
    <row r="1289" spans="1:7" x14ac:dyDescent="0.25">
      <c r="A1289" t="s">
        <v>886</v>
      </c>
      <c r="B1289" t="s">
        <v>3531</v>
      </c>
      <c r="C1289" s="4" t="s">
        <v>3532</v>
      </c>
      <c r="D1289" s="4" t="s">
        <v>3574</v>
      </c>
      <c r="E1289" s="4" t="str">
        <f t="shared" si="20"/>
        <v>NURS51L</v>
      </c>
      <c r="F1289" t="s">
        <v>3575</v>
      </c>
      <c r="G1289" s="6" t="s">
        <v>5800</v>
      </c>
    </row>
    <row r="1290" spans="1:7" x14ac:dyDescent="0.25">
      <c r="A1290" t="s">
        <v>33</v>
      </c>
      <c r="B1290" t="s">
        <v>712</v>
      </c>
      <c r="C1290" s="4" t="s">
        <v>713</v>
      </c>
      <c r="D1290" s="4">
        <v>7005</v>
      </c>
      <c r="E1290" s="4" t="str">
        <f t="shared" si="20"/>
        <v>OLAD7005</v>
      </c>
      <c r="F1290" t="s">
        <v>714</v>
      </c>
      <c r="G1290" s="6" t="s">
        <v>5789</v>
      </c>
    </row>
    <row r="1291" spans="1:7" x14ac:dyDescent="0.25">
      <c r="A1291" t="s">
        <v>33</v>
      </c>
      <c r="B1291" t="s">
        <v>712</v>
      </c>
      <c r="C1291" s="4" t="s">
        <v>713</v>
      </c>
      <c r="D1291" s="4">
        <v>7007</v>
      </c>
      <c r="E1291" s="4" t="str">
        <f t="shared" si="20"/>
        <v>OLAD7007</v>
      </c>
      <c r="F1291" t="s">
        <v>722</v>
      </c>
      <c r="G1291" s="6" t="s">
        <v>5789</v>
      </c>
    </row>
    <row r="1292" spans="1:7" x14ac:dyDescent="0.25">
      <c r="A1292" t="s">
        <v>33</v>
      </c>
      <c r="B1292" t="s">
        <v>712</v>
      </c>
      <c r="C1292" s="4" t="s">
        <v>713</v>
      </c>
      <c r="D1292" s="4">
        <v>7201</v>
      </c>
      <c r="E1292" s="4" t="str">
        <f t="shared" si="20"/>
        <v>OLAD7201</v>
      </c>
      <c r="F1292" t="s">
        <v>1889</v>
      </c>
      <c r="G1292" s="6" t="s">
        <v>5789</v>
      </c>
    </row>
    <row r="1293" spans="1:7" x14ac:dyDescent="0.25">
      <c r="A1293" t="s">
        <v>33</v>
      </c>
      <c r="B1293" t="s">
        <v>712</v>
      </c>
      <c r="C1293" s="4" t="s">
        <v>713</v>
      </c>
      <c r="D1293" s="4">
        <v>7202</v>
      </c>
      <c r="E1293" s="4" t="str">
        <f t="shared" si="20"/>
        <v>OLAD7202</v>
      </c>
      <c r="F1293" t="s">
        <v>1890</v>
      </c>
      <c r="G1293" s="6" t="s">
        <v>5789</v>
      </c>
    </row>
    <row r="1294" spans="1:7" x14ac:dyDescent="0.25">
      <c r="A1294" t="s">
        <v>33</v>
      </c>
      <c r="B1294" t="s">
        <v>712</v>
      </c>
      <c r="C1294" s="4" t="s">
        <v>713</v>
      </c>
      <c r="D1294" s="4">
        <v>7203</v>
      </c>
      <c r="E1294" s="4" t="str">
        <f t="shared" si="20"/>
        <v>OLAD7203</v>
      </c>
      <c r="F1294" t="s">
        <v>725</v>
      </c>
      <c r="G1294" s="6" t="s">
        <v>5789</v>
      </c>
    </row>
    <row r="1295" spans="1:7" x14ac:dyDescent="0.25">
      <c r="A1295" t="s">
        <v>33</v>
      </c>
      <c r="B1295" t="s">
        <v>712</v>
      </c>
      <c r="C1295" s="4" t="s">
        <v>713</v>
      </c>
      <c r="D1295" s="4">
        <v>7204</v>
      </c>
      <c r="E1295" s="4" t="str">
        <f t="shared" si="20"/>
        <v>OLAD7204</v>
      </c>
      <c r="F1295" t="s">
        <v>729</v>
      </c>
      <c r="G1295" s="6" t="s">
        <v>5789</v>
      </c>
    </row>
    <row r="1296" spans="1:7" x14ac:dyDescent="0.25">
      <c r="A1296" t="s">
        <v>33</v>
      </c>
      <c r="B1296" t="s">
        <v>712</v>
      </c>
      <c r="C1296" s="4" t="s">
        <v>713</v>
      </c>
      <c r="D1296" s="4">
        <v>7206</v>
      </c>
      <c r="E1296" s="4" t="str">
        <f t="shared" si="20"/>
        <v>OLAD7206</v>
      </c>
      <c r="F1296" t="s">
        <v>1892</v>
      </c>
      <c r="G1296" s="6" t="s">
        <v>5789</v>
      </c>
    </row>
    <row r="1297" spans="1:7" x14ac:dyDescent="0.25">
      <c r="A1297" t="s">
        <v>33</v>
      </c>
      <c r="B1297" t="s">
        <v>712</v>
      </c>
      <c r="C1297" s="4" t="s">
        <v>713</v>
      </c>
      <c r="D1297" s="4">
        <v>7208</v>
      </c>
      <c r="E1297" s="4" t="str">
        <f t="shared" si="20"/>
        <v>OLAD7208</v>
      </c>
      <c r="F1297" t="s">
        <v>1893</v>
      </c>
      <c r="G1297" s="6" t="s">
        <v>5789</v>
      </c>
    </row>
    <row r="1298" spans="1:7" x14ac:dyDescent="0.25">
      <c r="A1298" t="s">
        <v>33</v>
      </c>
      <c r="B1298" t="s">
        <v>712</v>
      </c>
      <c r="C1298" s="4" t="s">
        <v>713</v>
      </c>
      <c r="D1298" s="4">
        <v>7209</v>
      </c>
      <c r="E1298" s="4" t="str">
        <f t="shared" si="20"/>
        <v>OLAD7209</v>
      </c>
      <c r="F1298" t="s">
        <v>730</v>
      </c>
      <c r="G1298" s="6" t="s">
        <v>5789</v>
      </c>
    </row>
    <row r="1299" spans="1:7" x14ac:dyDescent="0.25">
      <c r="A1299" t="s">
        <v>33</v>
      </c>
      <c r="B1299" t="s">
        <v>712</v>
      </c>
      <c r="C1299" s="4" t="s">
        <v>713</v>
      </c>
      <c r="D1299" s="4">
        <v>7300</v>
      </c>
      <c r="E1299" s="4" t="str">
        <f t="shared" si="20"/>
        <v>OLAD7300</v>
      </c>
      <c r="F1299" t="s">
        <v>733</v>
      </c>
      <c r="G1299" s="6" t="s">
        <v>5789</v>
      </c>
    </row>
    <row r="1300" spans="1:7" x14ac:dyDescent="0.25">
      <c r="A1300" t="s">
        <v>33</v>
      </c>
      <c r="B1300" t="s">
        <v>712</v>
      </c>
      <c r="C1300" s="4" t="s">
        <v>713</v>
      </c>
      <c r="D1300" s="4">
        <v>7301</v>
      </c>
      <c r="E1300" s="4" t="str">
        <f t="shared" si="20"/>
        <v>OLAD7301</v>
      </c>
      <c r="F1300" t="s">
        <v>738</v>
      </c>
      <c r="G1300" s="6" t="s">
        <v>5789</v>
      </c>
    </row>
    <row r="1301" spans="1:7" x14ac:dyDescent="0.25">
      <c r="A1301" t="s">
        <v>33</v>
      </c>
      <c r="B1301" t="s">
        <v>712</v>
      </c>
      <c r="C1301" s="4" t="s">
        <v>713</v>
      </c>
      <c r="D1301" s="4">
        <v>7302</v>
      </c>
      <c r="E1301" s="4" t="str">
        <f t="shared" si="20"/>
        <v>OLAD7302</v>
      </c>
      <c r="F1301" t="s">
        <v>1894</v>
      </c>
      <c r="G1301" s="6" t="s">
        <v>5789</v>
      </c>
    </row>
    <row r="1302" spans="1:7" x14ac:dyDescent="0.25">
      <c r="A1302" t="s">
        <v>33</v>
      </c>
      <c r="B1302" t="s">
        <v>712</v>
      </c>
      <c r="C1302" s="4" t="s">
        <v>713</v>
      </c>
      <c r="D1302" s="4">
        <v>7303</v>
      </c>
      <c r="E1302" s="4" t="str">
        <f t="shared" si="20"/>
        <v>OLAD7303</v>
      </c>
      <c r="F1302" t="s">
        <v>742</v>
      </c>
      <c r="G1302" s="6" t="s">
        <v>5789</v>
      </c>
    </row>
    <row r="1303" spans="1:7" x14ac:dyDescent="0.25">
      <c r="A1303" t="s">
        <v>33</v>
      </c>
      <c r="B1303" t="s">
        <v>712</v>
      </c>
      <c r="C1303" s="4" t="s">
        <v>713</v>
      </c>
      <c r="D1303" s="4">
        <v>7304</v>
      </c>
      <c r="E1303" s="4" t="str">
        <f t="shared" si="20"/>
        <v>OLAD7304</v>
      </c>
      <c r="F1303" t="s">
        <v>1895</v>
      </c>
      <c r="G1303" s="6" t="s">
        <v>5789</v>
      </c>
    </row>
    <row r="1304" spans="1:7" x14ac:dyDescent="0.25">
      <c r="A1304" t="s">
        <v>33</v>
      </c>
      <c r="B1304" t="s">
        <v>712</v>
      </c>
      <c r="C1304" s="4" t="s">
        <v>713</v>
      </c>
      <c r="D1304" s="4">
        <v>7305</v>
      </c>
      <c r="E1304" s="4" t="str">
        <f t="shared" si="20"/>
        <v>OLAD7305</v>
      </c>
      <c r="F1304" t="s">
        <v>1897</v>
      </c>
      <c r="G1304" s="6" t="s">
        <v>5789</v>
      </c>
    </row>
    <row r="1305" spans="1:7" x14ac:dyDescent="0.25">
      <c r="A1305" t="s">
        <v>33</v>
      </c>
      <c r="B1305" t="s">
        <v>712</v>
      </c>
      <c r="C1305" s="4" t="s">
        <v>713</v>
      </c>
      <c r="D1305" s="4">
        <v>7307</v>
      </c>
      <c r="E1305" s="4" t="str">
        <f t="shared" si="20"/>
        <v>OLAD7307</v>
      </c>
      <c r="F1305" t="s">
        <v>747</v>
      </c>
      <c r="G1305" s="6" t="s">
        <v>5789</v>
      </c>
    </row>
    <row r="1306" spans="1:7" x14ac:dyDescent="0.25">
      <c r="A1306" t="s">
        <v>33</v>
      </c>
      <c r="B1306" t="s">
        <v>712</v>
      </c>
      <c r="C1306" s="4" t="s">
        <v>713</v>
      </c>
      <c r="D1306" s="4">
        <v>7309</v>
      </c>
      <c r="E1306" s="4" t="str">
        <f t="shared" si="20"/>
        <v>OLAD7309</v>
      </c>
      <c r="F1306" t="s">
        <v>752</v>
      </c>
      <c r="G1306" s="6" t="s">
        <v>5789</v>
      </c>
    </row>
    <row r="1307" spans="1:7" x14ac:dyDescent="0.25">
      <c r="A1307" t="s">
        <v>33</v>
      </c>
      <c r="B1307" t="s">
        <v>712</v>
      </c>
      <c r="C1307" s="4" t="s">
        <v>713</v>
      </c>
      <c r="D1307" s="4">
        <v>7310</v>
      </c>
      <c r="E1307" s="4" t="str">
        <f t="shared" si="20"/>
        <v>OLAD7310</v>
      </c>
      <c r="F1307" t="s">
        <v>754</v>
      </c>
      <c r="G1307" s="6" t="s">
        <v>5789</v>
      </c>
    </row>
    <row r="1308" spans="1:7" x14ac:dyDescent="0.25">
      <c r="A1308" t="s">
        <v>33</v>
      </c>
      <c r="B1308" t="s">
        <v>712</v>
      </c>
      <c r="C1308" s="4" t="s">
        <v>713</v>
      </c>
      <c r="D1308" s="4">
        <v>7311</v>
      </c>
      <c r="E1308" s="4" t="str">
        <f t="shared" si="20"/>
        <v>OLAD7311</v>
      </c>
      <c r="F1308" t="s">
        <v>757</v>
      </c>
      <c r="G1308" s="6" t="s">
        <v>5789</v>
      </c>
    </row>
    <row r="1309" spans="1:7" x14ac:dyDescent="0.25">
      <c r="A1309" t="s">
        <v>33</v>
      </c>
      <c r="B1309" t="s">
        <v>712</v>
      </c>
      <c r="C1309" s="4" t="s">
        <v>713</v>
      </c>
      <c r="D1309" s="4">
        <v>7316</v>
      </c>
      <c r="E1309" s="4" t="str">
        <f t="shared" si="20"/>
        <v>OLAD7316</v>
      </c>
      <c r="F1309" t="s">
        <v>759</v>
      </c>
      <c r="G1309" s="6" t="s">
        <v>5789</v>
      </c>
    </row>
    <row r="1310" spans="1:7" x14ac:dyDescent="0.25">
      <c r="A1310" t="s">
        <v>33</v>
      </c>
      <c r="B1310" t="s">
        <v>712</v>
      </c>
      <c r="C1310" s="4" t="s">
        <v>713</v>
      </c>
      <c r="D1310" s="4">
        <v>7320</v>
      </c>
      <c r="E1310" s="4" t="str">
        <f t="shared" si="20"/>
        <v>OLAD7320</v>
      </c>
      <c r="F1310" t="s">
        <v>761</v>
      </c>
      <c r="G1310" s="6" t="s">
        <v>5789</v>
      </c>
    </row>
    <row r="1311" spans="1:7" x14ac:dyDescent="0.25">
      <c r="A1311" t="s">
        <v>33</v>
      </c>
      <c r="B1311" t="s">
        <v>712</v>
      </c>
      <c r="C1311" s="4" t="s">
        <v>713</v>
      </c>
      <c r="D1311" s="4">
        <v>7401</v>
      </c>
      <c r="E1311" s="4" t="str">
        <f t="shared" si="20"/>
        <v>OLAD7401</v>
      </c>
      <c r="F1311" t="s">
        <v>763</v>
      </c>
      <c r="G1311" s="6" t="s">
        <v>5789</v>
      </c>
    </row>
    <row r="1312" spans="1:7" x14ac:dyDescent="0.25">
      <c r="A1312" t="s">
        <v>33</v>
      </c>
      <c r="B1312" t="s">
        <v>712</v>
      </c>
      <c r="C1312" s="4" t="s">
        <v>713</v>
      </c>
      <c r="D1312" s="4">
        <v>7402</v>
      </c>
      <c r="E1312" s="4" t="str">
        <f t="shared" si="20"/>
        <v>OLAD7402</v>
      </c>
      <c r="F1312" t="s">
        <v>765</v>
      </c>
      <c r="G1312" s="6" t="s">
        <v>5789</v>
      </c>
    </row>
    <row r="1313" spans="1:7" x14ac:dyDescent="0.25">
      <c r="A1313" t="s">
        <v>33</v>
      </c>
      <c r="B1313" t="s">
        <v>712</v>
      </c>
      <c r="C1313" s="4" t="s">
        <v>713</v>
      </c>
      <c r="D1313" s="4">
        <v>7410</v>
      </c>
      <c r="E1313" s="4" t="str">
        <f t="shared" si="20"/>
        <v>OLAD7410</v>
      </c>
      <c r="F1313" t="s">
        <v>766</v>
      </c>
      <c r="G1313" s="6" t="s">
        <v>5789</v>
      </c>
    </row>
    <row r="1314" spans="1:7" x14ac:dyDescent="0.25">
      <c r="A1314" t="s">
        <v>33</v>
      </c>
      <c r="B1314" t="s">
        <v>712</v>
      </c>
      <c r="C1314" s="4" t="s">
        <v>713</v>
      </c>
      <c r="D1314" s="4">
        <v>7412</v>
      </c>
      <c r="E1314" s="4" t="str">
        <f t="shared" si="20"/>
        <v>OLAD7412</v>
      </c>
      <c r="F1314" t="s">
        <v>768</v>
      </c>
      <c r="G1314" s="6" t="s">
        <v>5789</v>
      </c>
    </row>
    <row r="1315" spans="1:7" x14ac:dyDescent="0.25">
      <c r="A1315" t="s">
        <v>33</v>
      </c>
      <c r="B1315" t="s">
        <v>712</v>
      </c>
      <c r="C1315" s="4" t="s">
        <v>713</v>
      </c>
      <c r="D1315" s="4">
        <v>7501</v>
      </c>
      <c r="E1315" s="4" t="str">
        <f t="shared" si="20"/>
        <v>OLAD7501</v>
      </c>
      <c r="F1315" t="s">
        <v>770</v>
      </c>
      <c r="G1315" s="6" t="s">
        <v>5789</v>
      </c>
    </row>
    <row r="1316" spans="1:7" x14ac:dyDescent="0.25">
      <c r="A1316" t="s">
        <v>33</v>
      </c>
      <c r="B1316" t="s">
        <v>712</v>
      </c>
      <c r="C1316" s="4" t="s">
        <v>713</v>
      </c>
      <c r="D1316" s="4">
        <v>7502</v>
      </c>
      <c r="E1316" s="4" t="str">
        <f t="shared" si="20"/>
        <v>OLAD7502</v>
      </c>
      <c r="F1316" t="s">
        <v>771</v>
      </c>
      <c r="G1316" s="6" t="s">
        <v>5789</v>
      </c>
    </row>
    <row r="1317" spans="1:7" x14ac:dyDescent="0.25">
      <c r="A1317" t="s">
        <v>33</v>
      </c>
      <c r="B1317" t="s">
        <v>712</v>
      </c>
      <c r="C1317" s="4" t="s">
        <v>713</v>
      </c>
      <c r="D1317" s="4">
        <v>7503</v>
      </c>
      <c r="E1317" s="4" t="str">
        <f t="shared" si="20"/>
        <v>OLAD7503</v>
      </c>
      <c r="F1317" t="s">
        <v>772</v>
      </c>
      <c r="G1317" s="6" t="s">
        <v>5789</v>
      </c>
    </row>
    <row r="1318" spans="1:7" x14ac:dyDescent="0.25">
      <c r="A1318" t="s">
        <v>33</v>
      </c>
      <c r="B1318" t="s">
        <v>712</v>
      </c>
      <c r="C1318" s="4" t="s">
        <v>713</v>
      </c>
      <c r="D1318" s="4">
        <v>7504</v>
      </c>
      <c r="E1318" s="4" t="str">
        <f t="shared" si="20"/>
        <v>OLAD7504</v>
      </c>
      <c r="F1318" t="s">
        <v>774</v>
      </c>
      <c r="G1318" s="6" t="s">
        <v>5789</v>
      </c>
    </row>
    <row r="1319" spans="1:7" x14ac:dyDescent="0.25">
      <c r="A1319" t="s">
        <v>33</v>
      </c>
      <c r="B1319" t="s">
        <v>712</v>
      </c>
      <c r="C1319" s="4" t="s">
        <v>713</v>
      </c>
      <c r="D1319" s="4">
        <v>7505</v>
      </c>
      <c r="E1319" s="4" t="str">
        <f t="shared" si="20"/>
        <v>OLAD7505</v>
      </c>
      <c r="F1319" t="s">
        <v>1898</v>
      </c>
      <c r="G1319" s="6" t="s">
        <v>5789</v>
      </c>
    </row>
    <row r="1320" spans="1:7" x14ac:dyDescent="0.25">
      <c r="A1320" t="s">
        <v>33</v>
      </c>
      <c r="B1320" t="s">
        <v>712</v>
      </c>
      <c r="C1320" s="4" t="s">
        <v>713</v>
      </c>
      <c r="D1320" s="4">
        <v>7506</v>
      </c>
      <c r="E1320" s="4" t="str">
        <f t="shared" si="20"/>
        <v>OLAD7506</v>
      </c>
      <c r="F1320" t="s">
        <v>1899</v>
      </c>
      <c r="G1320" s="6" t="s">
        <v>5789</v>
      </c>
    </row>
    <row r="1321" spans="1:7" x14ac:dyDescent="0.25">
      <c r="A1321" t="s">
        <v>886</v>
      </c>
      <c r="B1321" t="s">
        <v>2047</v>
      </c>
      <c r="C1321" s="4" t="s">
        <v>2048</v>
      </c>
      <c r="D1321" s="4">
        <v>10</v>
      </c>
      <c r="E1321" s="4" t="str">
        <f t="shared" si="20"/>
        <v>PHST10</v>
      </c>
      <c r="F1321" t="s">
        <v>954</v>
      </c>
      <c r="G1321" s="6" t="s">
        <v>5788</v>
      </c>
    </row>
    <row r="1322" spans="1:7" x14ac:dyDescent="0.25">
      <c r="A1322" t="s">
        <v>886</v>
      </c>
      <c r="B1322" t="s">
        <v>2047</v>
      </c>
      <c r="C1322" s="4" t="s">
        <v>2048</v>
      </c>
      <c r="D1322" s="4">
        <v>20</v>
      </c>
      <c r="E1322" s="4" t="str">
        <f t="shared" si="20"/>
        <v>PHST20</v>
      </c>
      <c r="F1322" t="s">
        <v>2049</v>
      </c>
      <c r="G1322" s="6" t="s">
        <v>5801</v>
      </c>
    </row>
    <row r="1323" spans="1:7" x14ac:dyDescent="0.25">
      <c r="A1323" t="s">
        <v>886</v>
      </c>
      <c r="B1323" t="s">
        <v>2047</v>
      </c>
      <c r="C1323" s="4" t="s">
        <v>2048</v>
      </c>
      <c r="D1323" s="4">
        <v>30</v>
      </c>
      <c r="E1323" s="4" t="str">
        <f t="shared" si="20"/>
        <v>PHST30</v>
      </c>
      <c r="F1323" t="s">
        <v>4637</v>
      </c>
      <c r="G1323" s="6" t="s">
        <v>5801</v>
      </c>
    </row>
    <row r="1324" spans="1:7" x14ac:dyDescent="0.25">
      <c r="A1324" t="s">
        <v>886</v>
      </c>
      <c r="B1324" t="s">
        <v>1286</v>
      </c>
      <c r="C1324" s="4" t="s">
        <v>1287</v>
      </c>
      <c r="D1324" s="4">
        <v>51</v>
      </c>
      <c r="E1324" s="4" t="str">
        <f t="shared" si="20"/>
        <v>PHOT51</v>
      </c>
      <c r="F1324" t="s">
        <v>2914</v>
      </c>
      <c r="G1324" s="6" t="s">
        <v>5802</v>
      </c>
    </row>
    <row r="1325" spans="1:7" x14ac:dyDescent="0.25">
      <c r="A1325" t="s">
        <v>886</v>
      </c>
      <c r="B1325" t="s">
        <v>1286</v>
      </c>
      <c r="C1325" s="4" t="s">
        <v>1287</v>
      </c>
      <c r="D1325" s="4">
        <v>52</v>
      </c>
      <c r="E1325" s="4" t="str">
        <f t="shared" si="20"/>
        <v>PHOT52</v>
      </c>
      <c r="F1325" t="s">
        <v>1291</v>
      </c>
      <c r="G1325" s="6" t="s">
        <v>5773</v>
      </c>
    </row>
    <row r="1326" spans="1:7" x14ac:dyDescent="0.25">
      <c r="A1326" t="s">
        <v>886</v>
      </c>
      <c r="B1326" t="s">
        <v>1286</v>
      </c>
      <c r="C1326" s="4" t="s">
        <v>1287</v>
      </c>
      <c r="D1326" s="4">
        <v>57</v>
      </c>
      <c r="E1326" s="4" t="str">
        <f t="shared" si="20"/>
        <v>PHOT57</v>
      </c>
      <c r="F1326" t="s">
        <v>4974</v>
      </c>
      <c r="G1326" s="6" t="s">
        <v>5773</v>
      </c>
    </row>
    <row r="1327" spans="1:7" x14ac:dyDescent="0.25">
      <c r="A1327" t="s">
        <v>886</v>
      </c>
      <c r="B1327" t="s">
        <v>1286</v>
      </c>
      <c r="C1327" s="4" t="s">
        <v>1287</v>
      </c>
      <c r="D1327" s="4">
        <v>80</v>
      </c>
      <c r="E1327" s="4" t="str">
        <f t="shared" si="20"/>
        <v>PHOT80</v>
      </c>
      <c r="F1327" t="s">
        <v>1296</v>
      </c>
      <c r="G1327" s="6" t="s">
        <v>5773</v>
      </c>
    </row>
    <row r="1328" spans="1:7" x14ac:dyDescent="0.25">
      <c r="A1328" t="s">
        <v>886</v>
      </c>
      <c r="B1328" t="s">
        <v>1286</v>
      </c>
      <c r="C1328" s="4" t="s">
        <v>1287</v>
      </c>
      <c r="D1328" s="4">
        <v>90</v>
      </c>
      <c r="E1328" s="4" t="str">
        <f t="shared" si="20"/>
        <v>PHOT90</v>
      </c>
      <c r="F1328" t="s">
        <v>4980</v>
      </c>
      <c r="G1328" s="6" t="s">
        <v>5773</v>
      </c>
    </row>
    <row r="1329" spans="1:7" x14ac:dyDescent="0.25">
      <c r="A1329" t="s">
        <v>886</v>
      </c>
      <c r="B1329" t="s">
        <v>1286</v>
      </c>
      <c r="C1329" s="4" t="s">
        <v>1287</v>
      </c>
      <c r="D1329" s="4">
        <v>99</v>
      </c>
      <c r="E1329" s="4" t="str">
        <f t="shared" si="20"/>
        <v>PHOT99</v>
      </c>
      <c r="F1329" t="s">
        <v>2945</v>
      </c>
      <c r="G1329" s="6" t="s">
        <v>5773</v>
      </c>
    </row>
    <row r="1330" spans="1:7" x14ac:dyDescent="0.25">
      <c r="A1330" t="s">
        <v>886</v>
      </c>
      <c r="B1330" t="s">
        <v>1286</v>
      </c>
      <c r="C1330" s="4" t="s">
        <v>1287</v>
      </c>
      <c r="D1330" s="4">
        <v>100</v>
      </c>
      <c r="E1330" s="4" t="str">
        <f t="shared" si="20"/>
        <v>PHOT100</v>
      </c>
      <c r="F1330" t="s">
        <v>1980</v>
      </c>
      <c r="G1330" s="6" t="s">
        <v>5802</v>
      </c>
    </row>
    <row r="1331" spans="1:7" x14ac:dyDescent="0.25">
      <c r="A1331" t="s">
        <v>886</v>
      </c>
      <c r="B1331" t="s">
        <v>1286</v>
      </c>
      <c r="C1331" s="4" t="s">
        <v>1287</v>
      </c>
      <c r="D1331" s="4">
        <v>130</v>
      </c>
      <c r="E1331" s="4" t="str">
        <f t="shared" si="20"/>
        <v>PHOT130</v>
      </c>
      <c r="F1331" t="s">
        <v>4984</v>
      </c>
      <c r="G1331" s="6" t="s">
        <v>5773</v>
      </c>
    </row>
    <row r="1332" spans="1:7" x14ac:dyDescent="0.25">
      <c r="A1332" t="s">
        <v>886</v>
      </c>
      <c r="B1332" t="s">
        <v>1286</v>
      </c>
      <c r="C1332" s="4" t="s">
        <v>1287</v>
      </c>
      <c r="D1332" s="4">
        <v>140</v>
      </c>
      <c r="E1332" s="4" t="str">
        <f t="shared" si="20"/>
        <v>PHOT140</v>
      </c>
      <c r="F1332" t="s">
        <v>2736</v>
      </c>
      <c r="G1332" s="6" t="s">
        <v>5773</v>
      </c>
    </row>
    <row r="1333" spans="1:7" x14ac:dyDescent="0.25">
      <c r="A1333" t="s">
        <v>33</v>
      </c>
      <c r="B1333" t="s">
        <v>1286</v>
      </c>
      <c r="C1333" s="4" t="s">
        <v>1287</v>
      </c>
      <c r="D1333" s="4">
        <v>1001</v>
      </c>
      <c r="E1333" s="4" t="str">
        <f t="shared" si="20"/>
        <v>PHOT1001</v>
      </c>
      <c r="F1333" t="s">
        <v>1887</v>
      </c>
      <c r="G1333" s="6" t="s">
        <v>5789</v>
      </c>
    </row>
    <row r="1334" spans="1:7" x14ac:dyDescent="0.25">
      <c r="A1334" t="s">
        <v>33</v>
      </c>
      <c r="B1334" t="s">
        <v>1286</v>
      </c>
      <c r="C1334" s="4" t="s">
        <v>1287</v>
      </c>
      <c r="D1334" s="4">
        <v>1003</v>
      </c>
      <c r="E1334" s="4" t="str">
        <f t="shared" si="20"/>
        <v>PHOT1003</v>
      </c>
      <c r="F1334" t="s">
        <v>1888</v>
      </c>
      <c r="G1334" s="6" t="s">
        <v>5789</v>
      </c>
    </row>
    <row r="1335" spans="1:7" x14ac:dyDescent="0.25">
      <c r="A1335" t="s">
        <v>886</v>
      </c>
      <c r="B1335" t="s">
        <v>1286</v>
      </c>
      <c r="C1335" s="4" t="s">
        <v>1287</v>
      </c>
      <c r="D1335" s="4" t="s">
        <v>1435</v>
      </c>
      <c r="E1335" s="4" t="str">
        <f t="shared" si="20"/>
        <v>PHOT50A</v>
      </c>
      <c r="F1335" t="s">
        <v>1289</v>
      </c>
      <c r="G1335" s="6" t="s">
        <v>5801</v>
      </c>
    </row>
    <row r="1336" spans="1:7" x14ac:dyDescent="0.25">
      <c r="A1336" t="s">
        <v>886</v>
      </c>
      <c r="B1336" t="s">
        <v>1286</v>
      </c>
      <c r="C1336" s="4" t="s">
        <v>1287</v>
      </c>
      <c r="D1336" s="4" t="s">
        <v>1288</v>
      </c>
      <c r="E1336" s="4" t="str">
        <f t="shared" si="20"/>
        <v>PHOT50B</v>
      </c>
      <c r="F1336" t="s">
        <v>1289</v>
      </c>
      <c r="G1336" s="6" t="s">
        <v>5801</v>
      </c>
    </row>
    <row r="1337" spans="1:7" x14ac:dyDescent="0.25">
      <c r="A1337" t="s">
        <v>886</v>
      </c>
      <c r="B1337" t="s">
        <v>1286</v>
      </c>
      <c r="C1337" s="4" t="s">
        <v>1287</v>
      </c>
      <c r="D1337" s="4" t="s">
        <v>1293</v>
      </c>
      <c r="E1337" s="4" t="str">
        <f t="shared" si="20"/>
        <v>PHOT60A</v>
      </c>
      <c r="F1337" t="s">
        <v>1294</v>
      </c>
      <c r="G1337" s="6" t="s">
        <v>5773</v>
      </c>
    </row>
    <row r="1338" spans="1:7" x14ac:dyDescent="0.25">
      <c r="A1338" t="s">
        <v>886</v>
      </c>
      <c r="B1338" t="s">
        <v>1286</v>
      </c>
      <c r="C1338" s="4" t="s">
        <v>1287</v>
      </c>
      <c r="D1338" s="4" t="s">
        <v>2272</v>
      </c>
      <c r="E1338" s="4" t="str">
        <f t="shared" si="20"/>
        <v>PHOT60B</v>
      </c>
      <c r="F1338" t="s">
        <v>4975</v>
      </c>
      <c r="G1338" s="6" t="s">
        <v>5773</v>
      </c>
    </row>
    <row r="1339" spans="1:7" x14ac:dyDescent="0.25">
      <c r="A1339" t="s">
        <v>886</v>
      </c>
      <c r="B1339" t="s">
        <v>1286</v>
      </c>
      <c r="C1339" s="4" t="s">
        <v>1287</v>
      </c>
      <c r="D1339" s="4" t="s">
        <v>2783</v>
      </c>
      <c r="E1339" s="4" t="str">
        <f t="shared" si="20"/>
        <v>PHOT81A</v>
      </c>
      <c r="F1339" t="s">
        <v>2934</v>
      </c>
      <c r="G1339" s="6" t="s">
        <v>5773</v>
      </c>
    </row>
    <row r="1340" spans="1:7" x14ac:dyDescent="0.25">
      <c r="A1340" t="s">
        <v>886</v>
      </c>
      <c r="B1340" t="s">
        <v>1286</v>
      </c>
      <c r="C1340" s="4" t="s">
        <v>1287</v>
      </c>
      <c r="D1340" s="4" t="s">
        <v>2936</v>
      </c>
      <c r="E1340" s="4" t="str">
        <f t="shared" si="20"/>
        <v>PHOT81D</v>
      </c>
      <c r="F1340" t="s">
        <v>2937</v>
      </c>
      <c r="G1340" s="6" t="s">
        <v>5773</v>
      </c>
    </row>
    <row r="1341" spans="1:7" x14ac:dyDescent="0.25">
      <c r="A1341" t="s">
        <v>886</v>
      </c>
      <c r="B1341" t="s">
        <v>1286</v>
      </c>
      <c r="C1341" s="4" t="s">
        <v>1287</v>
      </c>
      <c r="D1341" s="4" t="s">
        <v>2938</v>
      </c>
      <c r="E1341" s="4" t="str">
        <f t="shared" si="20"/>
        <v>PHOT85A</v>
      </c>
      <c r="F1341" t="s">
        <v>2939</v>
      </c>
      <c r="G1341" s="6" t="s">
        <v>5773</v>
      </c>
    </row>
    <row r="1342" spans="1:7" x14ac:dyDescent="0.25">
      <c r="A1342" t="s">
        <v>886</v>
      </c>
      <c r="B1342" t="s">
        <v>1286</v>
      </c>
      <c r="C1342" s="4" t="s">
        <v>1287</v>
      </c>
      <c r="D1342" s="4" t="s">
        <v>2943</v>
      </c>
      <c r="E1342" s="4" t="str">
        <f t="shared" si="20"/>
        <v>PHOT85B</v>
      </c>
      <c r="F1342" t="s">
        <v>2944</v>
      </c>
      <c r="G1342" s="6" t="s">
        <v>5773</v>
      </c>
    </row>
    <row r="1343" spans="1:7" x14ac:dyDescent="0.25">
      <c r="A1343" t="s">
        <v>886</v>
      </c>
      <c r="B1343" t="s">
        <v>1286</v>
      </c>
      <c r="C1343" s="4" t="s">
        <v>1287</v>
      </c>
      <c r="D1343" s="4" t="s">
        <v>1302</v>
      </c>
      <c r="E1343" s="4" t="str">
        <f t="shared" si="20"/>
        <v>PHOT101D</v>
      </c>
      <c r="F1343" t="s">
        <v>1303</v>
      </c>
      <c r="G1343" s="6" t="s">
        <v>5773</v>
      </c>
    </row>
    <row r="1344" spans="1:7" x14ac:dyDescent="0.25">
      <c r="A1344" t="s">
        <v>886</v>
      </c>
      <c r="B1344" t="s">
        <v>1286</v>
      </c>
      <c r="C1344" s="4" t="s">
        <v>1287</v>
      </c>
      <c r="D1344" s="4" t="s">
        <v>2947</v>
      </c>
      <c r="E1344" s="4" t="str">
        <f t="shared" si="20"/>
        <v>PHOT101P</v>
      </c>
      <c r="F1344" t="s">
        <v>2948</v>
      </c>
      <c r="G1344" s="6" t="s">
        <v>5773</v>
      </c>
    </row>
    <row r="1345" spans="1:7" x14ac:dyDescent="0.25">
      <c r="A1345" t="s">
        <v>886</v>
      </c>
      <c r="B1345" t="s">
        <v>1286</v>
      </c>
      <c r="C1345" s="4" t="s">
        <v>1287</v>
      </c>
      <c r="D1345" s="4" t="s">
        <v>1440</v>
      </c>
      <c r="E1345" s="4" t="str">
        <f t="shared" si="20"/>
        <v>PHOT102A</v>
      </c>
      <c r="F1345" t="s">
        <v>4982</v>
      </c>
      <c r="G1345" s="6" t="s">
        <v>5773</v>
      </c>
    </row>
    <row r="1346" spans="1:7" x14ac:dyDescent="0.25">
      <c r="A1346" t="s">
        <v>886</v>
      </c>
      <c r="B1346" t="s">
        <v>1286</v>
      </c>
      <c r="C1346" s="4" t="s">
        <v>1287</v>
      </c>
      <c r="D1346" s="4" t="s">
        <v>4288</v>
      </c>
      <c r="E1346" s="4" t="str">
        <f t="shared" ref="E1346:E1409" si="21">CONCATENATE(C1346,TRIM(D1346))</f>
        <v>PHOT102B</v>
      </c>
      <c r="F1346" t="s">
        <v>4983</v>
      </c>
      <c r="G1346" s="6" t="s">
        <v>5773</v>
      </c>
    </row>
    <row r="1347" spans="1:7" x14ac:dyDescent="0.25">
      <c r="A1347" t="s">
        <v>886</v>
      </c>
      <c r="B1347" t="s">
        <v>1286</v>
      </c>
      <c r="C1347" s="4" t="s">
        <v>1287</v>
      </c>
      <c r="D1347" s="4" t="s">
        <v>2949</v>
      </c>
      <c r="E1347" s="4" t="str">
        <f t="shared" si="21"/>
        <v>PHOT102C</v>
      </c>
      <c r="F1347" t="s">
        <v>2950</v>
      </c>
      <c r="G1347" s="6" t="s">
        <v>5773</v>
      </c>
    </row>
    <row r="1348" spans="1:7" x14ac:dyDescent="0.25">
      <c r="A1348" t="s">
        <v>886</v>
      </c>
      <c r="B1348" t="s">
        <v>1286</v>
      </c>
      <c r="C1348" s="4" t="s">
        <v>1287</v>
      </c>
      <c r="D1348" s="4" t="s">
        <v>2952</v>
      </c>
      <c r="E1348" s="4" t="str">
        <f t="shared" si="21"/>
        <v>PHOT102D</v>
      </c>
      <c r="F1348" t="s">
        <v>2953</v>
      </c>
      <c r="G1348" s="6" t="s">
        <v>5773</v>
      </c>
    </row>
    <row r="1349" spans="1:7" x14ac:dyDescent="0.25">
      <c r="A1349" t="s">
        <v>886</v>
      </c>
      <c r="B1349" t="s">
        <v>1475</v>
      </c>
      <c r="C1349" s="4" t="s">
        <v>1476</v>
      </c>
      <c r="D1349" s="4">
        <v>37</v>
      </c>
      <c r="E1349" s="4" t="str">
        <f t="shared" si="21"/>
        <v>DANC37</v>
      </c>
      <c r="F1349" t="s">
        <v>3628</v>
      </c>
      <c r="G1349" s="6" t="s">
        <v>5797</v>
      </c>
    </row>
    <row r="1350" spans="1:7" x14ac:dyDescent="0.25">
      <c r="A1350" t="s">
        <v>886</v>
      </c>
      <c r="B1350" t="s">
        <v>1475</v>
      </c>
      <c r="C1350" s="4" t="s">
        <v>1476</v>
      </c>
      <c r="D1350" s="4">
        <v>161</v>
      </c>
      <c r="E1350" s="4" t="str">
        <f t="shared" si="21"/>
        <v>DANC161</v>
      </c>
      <c r="F1350" t="s">
        <v>3683</v>
      </c>
      <c r="G1350" s="6" t="s">
        <v>5797</v>
      </c>
    </row>
    <row r="1351" spans="1:7" x14ac:dyDescent="0.25">
      <c r="A1351" t="s">
        <v>886</v>
      </c>
      <c r="B1351" t="s">
        <v>1475</v>
      </c>
      <c r="C1351" s="4" t="s">
        <v>1476</v>
      </c>
      <c r="D1351" s="4">
        <v>173</v>
      </c>
      <c r="E1351" s="4" t="str">
        <f t="shared" si="21"/>
        <v>DANC173</v>
      </c>
      <c r="F1351" t="s">
        <v>3686</v>
      </c>
      <c r="G1351" s="6" t="s">
        <v>5797</v>
      </c>
    </row>
    <row r="1352" spans="1:7" x14ac:dyDescent="0.25">
      <c r="A1352" t="s">
        <v>886</v>
      </c>
      <c r="B1352" t="s">
        <v>1475</v>
      </c>
      <c r="C1352" s="4" t="s">
        <v>1476</v>
      </c>
      <c r="D1352" s="4" t="s">
        <v>3625</v>
      </c>
      <c r="E1352" s="4" t="str">
        <f t="shared" si="21"/>
        <v>DANC34A</v>
      </c>
      <c r="F1352" t="s">
        <v>3626</v>
      </c>
      <c r="G1352" s="6" t="s">
        <v>5797</v>
      </c>
    </row>
    <row r="1353" spans="1:7" x14ac:dyDescent="0.25">
      <c r="A1353" t="s">
        <v>886</v>
      </c>
      <c r="B1353" t="s">
        <v>1475</v>
      </c>
      <c r="C1353" s="4" t="s">
        <v>1476</v>
      </c>
      <c r="D1353" s="4" t="s">
        <v>3629</v>
      </c>
      <c r="E1353" s="4" t="str">
        <f t="shared" si="21"/>
        <v>DANC100A</v>
      </c>
      <c r="F1353" t="s">
        <v>3630</v>
      </c>
      <c r="G1353" s="6" t="s">
        <v>5797</v>
      </c>
    </row>
    <row r="1354" spans="1:7" x14ac:dyDescent="0.25">
      <c r="A1354" t="s">
        <v>886</v>
      </c>
      <c r="B1354" t="s">
        <v>1475</v>
      </c>
      <c r="C1354" s="4" t="s">
        <v>1476</v>
      </c>
      <c r="D1354" s="4" t="s">
        <v>3634</v>
      </c>
      <c r="E1354" s="4" t="str">
        <f t="shared" si="21"/>
        <v>DANC100B</v>
      </c>
      <c r="F1354" t="s">
        <v>3635</v>
      </c>
      <c r="G1354" s="6" t="s">
        <v>5797</v>
      </c>
    </row>
    <row r="1355" spans="1:7" x14ac:dyDescent="0.25">
      <c r="A1355" t="s">
        <v>886</v>
      </c>
      <c r="B1355" t="s">
        <v>1475</v>
      </c>
      <c r="C1355" s="4" t="s">
        <v>1476</v>
      </c>
      <c r="D1355" s="4" t="s">
        <v>3267</v>
      </c>
      <c r="E1355" s="4" t="str">
        <f t="shared" si="21"/>
        <v>DANC101A</v>
      </c>
      <c r="F1355" t="s">
        <v>3637</v>
      </c>
      <c r="G1355" s="6" t="s">
        <v>5797</v>
      </c>
    </row>
    <row r="1356" spans="1:7" x14ac:dyDescent="0.25">
      <c r="A1356" t="s">
        <v>886</v>
      </c>
      <c r="B1356" t="s">
        <v>1475</v>
      </c>
      <c r="C1356" s="4" t="s">
        <v>1476</v>
      </c>
      <c r="D1356" s="4" t="s">
        <v>1440</v>
      </c>
      <c r="E1356" s="4" t="str">
        <f t="shared" si="21"/>
        <v>DANC102A</v>
      </c>
      <c r="F1356" t="s">
        <v>5325</v>
      </c>
      <c r="G1356" s="6" t="s">
        <v>5797</v>
      </c>
    </row>
    <row r="1357" spans="1:7" x14ac:dyDescent="0.25">
      <c r="A1357" t="s">
        <v>886</v>
      </c>
      <c r="B1357" t="s">
        <v>1475</v>
      </c>
      <c r="C1357" s="4" t="s">
        <v>1476</v>
      </c>
      <c r="D1357" s="4" t="s">
        <v>2318</v>
      </c>
      <c r="E1357" s="4" t="str">
        <f t="shared" si="21"/>
        <v>DANC111A</v>
      </c>
      <c r="F1357" t="s">
        <v>5329</v>
      </c>
      <c r="G1357" s="6" t="s">
        <v>5797</v>
      </c>
    </row>
    <row r="1358" spans="1:7" x14ac:dyDescent="0.25">
      <c r="A1358" t="s">
        <v>886</v>
      </c>
      <c r="B1358" t="s">
        <v>1475</v>
      </c>
      <c r="C1358" s="4" t="s">
        <v>1476</v>
      </c>
      <c r="D1358" s="4" t="s">
        <v>1477</v>
      </c>
      <c r="E1358" s="4" t="str">
        <f t="shared" si="21"/>
        <v>DANC119A</v>
      </c>
      <c r="F1358" t="s">
        <v>1478</v>
      </c>
      <c r="G1358" s="6" t="s">
        <v>5797</v>
      </c>
    </row>
    <row r="1359" spans="1:7" x14ac:dyDescent="0.25">
      <c r="A1359" t="s">
        <v>886</v>
      </c>
      <c r="B1359" t="s">
        <v>1475</v>
      </c>
      <c r="C1359" s="4" t="s">
        <v>1476</v>
      </c>
      <c r="D1359" s="4" t="s">
        <v>3641</v>
      </c>
      <c r="E1359" s="4" t="str">
        <f t="shared" si="21"/>
        <v>DANC119B</v>
      </c>
      <c r="F1359" t="s">
        <v>3642</v>
      </c>
      <c r="G1359" s="6" t="s">
        <v>5797</v>
      </c>
    </row>
    <row r="1360" spans="1:7" x14ac:dyDescent="0.25">
      <c r="A1360" t="s">
        <v>886</v>
      </c>
      <c r="B1360" t="s">
        <v>1475</v>
      </c>
      <c r="C1360" s="4" t="s">
        <v>1476</v>
      </c>
      <c r="D1360" s="4" t="s">
        <v>3644</v>
      </c>
      <c r="E1360" s="4" t="str">
        <f t="shared" si="21"/>
        <v>DANC119C</v>
      </c>
      <c r="F1360" t="s">
        <v>3645</v>
      </c>
      <c r="G1360" s="6" t="s">
        <v>5797</v>
      </c>
    </row>
    <row r="1361" spans="1:7" x14ac:dyDescent="0.25">
      <c r="A1361" t="s">
        <v>886</v>
      </c>
      <c r="B1361" t="s">
        <v>1475</v>
      </c>
      <c r="C1361" s="4" t="s">
        <v>1476</v>
      </c>
      <c r="D1361" s="4" t="s">
        <v>5334</v>
      </c>
      <c r="E1361" s="4" t="str">
        <f t="shared" si="21"/>
        <v>DANC119D</v>
      </c>
      <c r="F1361" t="s">
        <v>5335</v>
      </c>
      <c r="G1361" s="6" t="s">
        <v>5797</v>
      </c>
    </row>
    <row r="1362" spans="1:7" x14ac:dyDescent="0.25">
      <c r="A1362" t="s">
        <v>886</v>
      </c>
      <c r="B1362" t="s">
        <v>1475</v>
      </c>
      <c r="C1362" s="4" t="s">
        <v>1476</v>
      </c>
      <c r="D1362" s="4" t="s">
        <v>5336</v>
      </c>
      <c r="E1362" s="4" t="str">
        <f t="shared" si="21"/>
        <v>DANC121B</v>
      </c>
      <c r="F1362" t="s">
        <v>5337</v>
      </c>
      <c r="G1362" s="6" t="s">
        <v>5797</v>
      </c>
    </row>
    <row r="1363" spans="1:7" x14ac:dyDescent="0.25">
      <c r="A1363" t="s">
        <v>886</v>
      </c>
      <c r="B1363" t="s">
        <v>1475</v>
      </c>
      <c r="C1363" s="4" t="s">
        <v>1476</v>
      </c>
      <c r="D1363" s="4" t="s">
        <v>3646</v>
      </c>
      <c r="E1363" s="4" t="str">
        <f t="shared" si="21"/>
        <v>DANC123A</v>
      </c>
      <c r="F1363" t="s">
        <v>3647</v>
      </c>
      <c r="G1363" s="6" t="s">
        <v>5797</v>
      </c>
    </row>
    <row r="1364" spans="1:7" x14ac:dyDescent="0.25">
      <c r="A1364" t="s">
        <v>886</v>
      </c>
      <c r="B1364" t="s">
        <v>1475</v>
      </c>
      <c r="C1364" s="4" t="s">
        <v>1476</v>
      </c>
      <c r="D1364" s="4" t="s">
        <v>1480</v>
      </c>
      <c r="E1364" s="4" t="str">
        <f t="shared" si="21"/>
        <v>DANC124A</v>
      </c>
      <c r="F1364" t="s">
        <v>1481</v>
      </c>
      <c r="G1364" s="6" t="s">
        <v>5797</v>
      </c>
    </row>
    <row r="1365" spans="1:7" x14ac:dyDescent="0.25">
      <c r="A1365" t="s">
        <v>886</v>
      </c>
      <c r="B1365" t="s">
        <v>1475</v>
      </c>
      <c r="C1365" s="4" t="s">
        <v>1476</v>
      </c>
      <c r="D1365" s="4" t="s">
        <v>1484</v>
      </c>
      <c r="E1365" s="4" t="str">
        <f t="shared" si="21"/>
        <v>DANC124B</v>
      </c>
      <c r="F1365" t="s">
        <v>1485</v>
      </c>
      <c r="G1365" s="6" t="s">
        <v>5797</v>
      </c>
    </row>
    <row r="1366" spans="1:7" x14ac:dyDescent="0.25">
      <c r="A1366" t="s">
        <v>886</v>
      </c>
      <c r="B1366" t="s">
        <v>1475</v>
      </c>
      <c r="C1366" s="4" t="s">
        <v>1476</v>
      </c>
      <c r="D1366" s="4" t="s">
        <v>3649</v>
      </c>
      <c r="E1366" s="4" t="str">
        <f t="shared" si="21"/>
        <v>DANC124C</v>
      </c>
      <c r="F1366" t="s">
        <v>3650</v>
      </c>
      <c r="G1366" s="6" t="s">
        <v>5797</v>
      </c>
    </row>
    <row r="1367" spans="1:7" x14ac:dyDescent="0.25">
      <c r="A1367" t="s">
        <v>886</v>
      </c>
      <c r="B1367" t="s">
        <v>1475</v>
      </c>
      <c r="C1367" s="4" t="s">
        <v>1476</v>
      </c>
      <c r="D1367" s="4" t="s">
        <v>5339</v>
      </c>
      <c r="E1367" s="4" t="str">
        <f t="shared" si="21"/>
        <v>DANC124D</v>
      </c>
      <c r="F1367" t="s">
        <v>5340</v>
      </c>
      <c r="G1367" s="6" t="s">
        <v>5797</v>
      </c>
    </row>
    <row r="1368" spans="1:7" x14ac:dyDescent="0.25">
      <c r="A1368" t="s">
        <v>886</v>
      </c>
      <c r="B1368" t="s">
        <v>1475</v>
      </c>
      <c r="C1368" s="4" t="s">
        <v>1476</v>
      </c>
      <c r="D1368" s="4" t="s">
        <v>5341</v>
      </c>
      <c r="E1368" s="4" t="str">
        <f t="shared" si="21"/>
        <v>DANC126B</v>
      </c>
      <c r="F1368" t="s">
        <v>5342</v>
      </c>
      <c r="G1368" s="6" t="s">
        <v>5797</v>
      </c>
    </row>
    <row r="1369" spans="1:7" x14ac:dyDescent="0.25">
      <c r="A1369" t="s">
        <v>886</v>
      </c>
      <c r="B1369" t="s">
        <v>1475</v>
      </c>
      <c r="C1369" s="4" t="s">
        <v>1476</v>
      </c>
      <c r="D1369" s="4" t="s">
        <v>1486</v>
      </c>
      <c r="E1369" s="4" t="str">
        <f t="shared" si="21"/>
        <v>DANC129A</v>
      </c>
      <c r="F1369" t="s">
        <v>1487</v>
      </c>
      <c r="G1369" s="6" t="s">
        <v>5797</v>
      </c>
    </row>
    <row r="1370" spans="1:7" x14ac:dyDescent="0.25">
      <c r="A1370" t="s">
        <v>886</v>
      </c>
      <c r="B1370" t="s">
        <v>1475</v>
      </c>
      <c r="C1370" s="4" t="s">
        <v>1476</v>
      </c>
      <c r="D1370" s="4" t="s">
        <v>1489</v>
      </c>
      <c r="E1370" s="4" t="str">
        <f t="shared" si="21"/>
        <v>DANC129B</v>
      </c>
      <c r="F1370" t="s">
        <v>1490</v>
      </c>
      <c r="G1370" s="6" t="s">
        <v>5797</v>
      </c>
    </row>
    <row r="1371" spans="1:7" x14ac:dyDescent="0.25">
      <c r="A1371" t="s">
        <v>886</v>
      </c>
      <c r="B1371" t="s">
        <v>1475</v>
      </c>
      <c r="C1371" s="4" t="s">
        <v>1476</v>
      </c>
      <c r="D1371" s="4" t="s">
        <v>3652</v>
      </c>
      <c r="E1371" s="4" t="str">
        <f t="shared" si="21"/>
        <v>DANC129C</v>
      </c>
      <c r="F1371" t="s">
        <v>3653</v>
      </c>
      <c r="G1371" s="6" t="s">
        <v>5797</v>
      </c>
    </row>
    <row r="1372" spans="1:7" x14ac:dyDescent="0.25">
      <c r="A1372" t="s">
        <v>886</v>
      </c>
      <c r="B1372" t="s">
        <v>1475</v>
      </c>
      <c r="C1372" s="4" t="s">
        <v>1476</v>
      </c>
      <c r="D1372" s="4" t="s">
        <v>3654</v>
      </c>
      <c r="E1372" s="4" t="str">
        <f t="shared" si="21"/>
        <v>DANC133A</v>
      </c>
      <c r="F1372" t="s">
        <v>3655</v>
      </c>
      <c r="G1372" s="6" t="s">
        <v>5797</v>
      </c>
    </row>
    <row r="1373" spans="1:7" x14ac:dyDescent="0.25">
      <c r="A1373" t="s">
        <v>886</v>
      </c>
      <c r="B1373" t="s">
        <v>1475</v>
      </c>
      <c r="C1373" s="4" t="s">
        <v>1476</v>
      </c>
      <c r="D1373" s="4" t="s">
        <v>3657</v>
      </c>
      <c r="E1373" s="4" t="str">
        <f t="shared" si="21"/>
        <v>DANC133B</v>
      </c>
      <c r="F1373" t="s">
        <v>3658</v>
      </c>
      <c r="G1373" s="6" t="s">
        <v>5797</v>
      </c>
    </row>
    <row r="1374" spans="1:7" x14ac:dyDescent="0.25">
      <c r="A1374" t="s">
        <v>886</v>
      </c>
      <c r="B1374" t="s">
        <v>1475</v>
      </c>
      <c r="C1374" s="4" t="s">
        <v>1476</v>
      </c>
      <c r="D1374" s="4" t="s">
        <v>5344</v>
      </c>
      <c r="E1374" s="4" t="str">
        <f t="shared" si="21"/>
        <v>DANC133C</v>
      </c>
      <c r="F1374" t="s">
        <v>5345</v>
      </c>
      <c r="G1374" s="6" t="s">
        <v>5797</v>
      </c>
    </row>
    <row r="1375" spans="1:7" x14ac:dyDescent="0.25">
      <c r="A1375" t="s">
        <v>886</v>
      </c>
      <c r="B1375" t="s">
        <v>1475</v>
      </c>
      <c r="C1375" s="4" t="s">
        <v>1476</v>
      </c>
      <c r="D1375" s="4" t="s">
        <v>1491</v>
      </c>
      <c r="E1375" s="4" t="str">
        <f t="shared" si="21"/>
        <v>DANC134A</v>
      </c>
      <c r="F1375" t="s">
        <v>1492</v>
      </c>
      <c r="G1375" s="6" t="s">
        <v>5797</v>
      </c>
    </row>
    <row r="1376" spans="1:7" x14ac:dyDescent="0.25">
      <c r="A1376" t="s">
        <v>886</v>
      </c>
      <c r="B1376" t="s">
        <v>1475</v>
      </c>
      <c r="C1376" s="4" t="s">
        <v>1476</v>
      </c>
      <c r="D1376" s="4" t="s">
        <v>1495</v>
      </c>
      <c r="E1376" s="4" t="str">
        <f t="shared" si="21"/>
        <v>DANC134B</v>
      </c>
      <c r="F1376" t="s">
        <v>1496</v>
      </c>
      <c r="G1376" s="6" t="s">
        <v>5797</v>
      </c>
    </row>
    <row r="1377" spans="1:7" x14ac:dyDescent="0.25">
      <c r="A1377" t="s">
        <v>886</v>
      </c>
      <c r="B1377" t="s">
        <v>1475</v>
      </c>
      <c r="C1377" s="4" t="s">
        <v>1476</v>
      </c>
      <c r="D1377" s="4" t="s">
        <v>3660</v>
      </c>
      <c r="E1377" s="4" t="str">
        <f t="shared" si="21"/>
        <v>DANC134C</v>
      </c>
      <c r="F1377" t="s">
        <v>3661</v>
      </c>
      <c r="G1377" s="6" t="s">
        <v>5797</v>
      </c>
    </row>
    <row r="1378" spans="1:7" x14ac:dyDescent="0.25">
      <c r="A1378" t="s">
        <v>886</v>
      </c>
      <c r="B1378" t="s">
        <v>1475</v>
      </c>
      <c r="C1378" s="4" t="s">
        <v>1476</v>
      </c>
      <c r="D1378" s="4" t="s">
        <v>1497</v>
      </c>
      <c r="E1378" s="4" t="str">
        <f t="shared" si="21"/>
        <v>DANC138A</v>
      </c>
      <c r="F1378" t="s">
        <v>1498</v>
      </c>
      <c r="G1378" s="6" t="s">
        <v>5797</v>
      </c>
    </row>
    <row r="1379" spans="1:7" x14ac:dyDescent="0.25">
      <c r="A1379" t="s">
        <v>886</v>
      </c>
      <c r="B1379" t="s">
        <v>1475</v>
      </c>
      <c r="C1379" s="4" t="s">
        <v>1476</v>
      </c>
      <c r="D1379" s="4" t="s">
        <v>3663</v>
      </c>
      <c r="E1379" s="4" t="str">
        <f t="shared" si="21"/>
        <v>DANC138B</v>
      </c>
      <c r="F1379" t="s">
        <v>3664</v>
      </c>
      <c r="G1379" s="6" t="s">
        <v>5797</v>
      </c>
    </row>
    <row r="1380" spans="1:7" x14ac:dyDescent="0.25">
      <c r="A1380" t="s">
        <v>886</v>
      </c>
      <c r="B1380" t="s">
        <v>1475</v>
      </c>
      <c r="C1380" s="4" t="s">
        <v>1476</v>
      </c>
      <c r="D1380" s="4" t="s">
        <v>3665</v>
      </c>
      <c r="E1380" s="4" t="str">
        <f t="shared" si="21"/>
        <v>DANC138C</v>
      </c>
      <c r="F1380" t="s">
        <v>3666</v>
      </c>
      <c r="G1380" s="6" t="s">
        <v>5797</v>
      </c>
    </row>
    <row r="1381" spans="1:7" x14ac:dyDescent="0.25">
      <c r="A1381" t="s">
        <v>886</v>
      </c>
      <c r="B1381" t="s">
        <v>1475</v>
      </c>
      <c r="C1381" s="4" t="s">
        <v>1476</v>
      </c>
      <c r="D1381" s="4" t="s">
        <v>3667</v>
      </c>
      <c r="E1381" s="4" t="str">
        <f t="shared" si="21"/>
        <v>DANC138D</v>
      </c>
      <c r="F1381" t="s">
        <v>3668</v>
      </c>
      <c r="G1381" s="6" t="s">
        <v>5797</v>
      </c>
    </row>
    <row r="1382" spans="1:7" x14ac:dyDescent="0.25">
      <c r="A1382" t="s">
        <v>886</v>
      </c>
      <c r="B1382" t="s">
        <v>1475</v>
      </c>
      <c r="C1382" s="4" t="s">
        <v>1476</v>
      </c>
      <c r="D1382" s="4" t="s">
        <v>1200</v>
      </c>
      <c r="E1382" s="4" t="str">
        <f t="shared" si="21"/>
        <v>DANC140A</v>
      </c>
      <c r="F1382" t="s">
        <v>5347</v>
      </c>
      <c r="G1382" s="6" t="s">
        <v>5797</v>
      </c>
    </row>
    <row r="1383" spans="1:7" x14ac:dyDescent="0.25">
      <c r="A1383" t="s">
        <v>886</v>
      </c>
      <c r="B1383" t="s">
        <v>1475</v>
      </c>
      <c r="C1383" s="4" t="s">
        <v>1476</v>
      </c>
      <c r="D1383" s="4" t="s">
        <v>1204</v>
      </c>
      <c r="E1383" s="4" t="str">
        <f t="shared" si="21"/>
        <v>DANC140B</v>
      </c>
      <c r="F1383" t="s">
        <v>5348</v>
      </c>
      <c r="G1383" s="6" t="s">
        <v>5797</v>
      </c>
    </row>
    <row r="1384" spans="1:7" x14ac:dyDescent="0.25">
      <c r="A1384" t="s">
        <v>886</v>
      </c>
      <c r="B1384" t="s">
        <v>1475</v>
      </c>
      <c r="C1384" s="4" t="s">
        <v>1476</v>
      </c>
      <c r="D1384" s="4" t="s">
        <v>3669</v>
      </c>
      <c r="E1384" s="4" t="str">
        <f t="shared" si="21"/>
        <v>DANC141A</v>
      </c>
      <c r="F1384" t="s">
        <v>3670</v>
      </c>
      <c r="G1384" s="6" t="s">
        <v>5797</v>
      </c>
    </row>
    <row r="1385" spans="1:7" x14ac:dyDescent="0.25">
      <c r="A1385" t="s">
        <v>886</v>
      </c>
      <c r="B1385" t="s">
        <v>1475</v>
      </c>
      <c r="C1385" s="4" t="s">
        <v>1476</v>
      </c>
      <c r="D1385" s="4" t="s">
        <v>3672</v>
      </c>
      <c r="E1385" s="4" t="str">
        <f t="shared" si="21"/>
        <v>DANC141B</v>
      </c>
      <c r="F1385" t="s">
        <v>3673</v>
      </c>
      <c r="G1385" s="6" t="s">
        <v>5797</v>
      </c>
    </row>
    <row r="1386" spans="1:7" x14ac:dyDescent="0.25">
      <c r="A1386" t="s">
        <v>886</v>
      </c>
      <c r="B1386" t="s">
        <v>1475</v>
      </c>
      <c r="C1386" s="4" t="s">
        <v>1476</v>
      </c>
      <c r="D1386" s="4" t="s">
        <v>2624</v>
      </c>
      <c r="E1386" s="4" t="str">
        <f t="shared" si="21"/>
        <v>DANC145A</v>
      </c>
      <c r="F1386" t="s">
        <v>3674</v>
      </c>
      <c r="G1386" s="6" t="s">
        <v>5797</v>
      </c>
    </row>
    <row r="1387" spans="1:7" x14ac:dyDescent="0.25">
      <c r="A1387" t="s">
        <v>886</v>
      </c>
      <c r="B1387" t="s">
        <v>1475</v>
      </c>
      <c r="C1387" s="4" t="s">
        <v>1476</v>
      </c>
      <c r="D1387" s="4" t="s">
        <v>2629</v>
      </c>
      <c r="E1387" s="4" t="str">
        <f t="shared" si="21"/>
        <v>DANC145B</v>
      </c>
      <c r="F1387" t="s">
        <v>5349</v>
      </c>
      <c r="G1387" s="6" t="s">
        <v>5797</v>
      </c>
    </row>
    <row r="1388" spans="1:7" x14ac:dyDescent="0.25">
      <c r="A1388" t="s">
        <v>886</v>
      </c>
      <c r="B1388" t="s">
        <v>1475</v>
      </c>
      <c r="C1388" s="4" t="s">
        <v>1476</v>
      </c>
      <c r="D1388" s="4" t="s">
        <v>1210</v>
      </c>
      <c r="E1388" s="4" t="str">
        <f t="shared" si="21"/>
        <v>DANC150A</v>
      </c>
      <c r="F1388" t="s">
        <v>3676</v>
      </c>
      <c r="G1388" s="6" t="s">
        <v>5797</v>
      </c>
    </row>
    <row r="1389" spans="1:7" x14ac:dyDescent="0.25">
      <c r="A1389" t="s">
        <v>886</v>
      </c>
      <c r="B1389" t="s">
        <v>1475</v>
      </c>
      <c r="C1389" s="4" t="s">
        <v>1476</v>
      </c>
      <c r="D1389" s="4" t="s">
        <v>1213</v>
      </c>
      <c r="E1389" s="4" t="str">
        <f t="shared" si="21"/>
        <v>DANC150B</v>
      </c>
      <c r="F1389" t="s">
        <v>5350</v>
      </c>
      <c r="G1389" s="6" t="s">
        <v>5797</v>
      </c>
    </row>
    <row r="1390" spans="1:7" x14ac:dyDescent="0.25">
      <c r="A1390" t="s">
        <v>886</v>
      </c>
      <c r="B1390" t="s">
        <v>1475</v>
      </c>
      <c r="C1390" s="4" t="s">
        <v>1476</v>
      </c>
      <c r="D1390" s="4" t="s">
        <v>5351</v>
      </c>
      <c r="E1390" s="4" t="str">
        <f t="shared" si="21"/>
        <v>DANC151A</v>
      </c>
      <c r="F1390" t="s">
        <v>5352</v>
      </c>
      <c r="G1390" s="6" t="s">
        <v>5797</v>
      </c>
    </row>
    <row r="1391" spans="1:7" x14ac:dyDescent="0.25">
      <c r="A1391" t="s">
        <v>886</v>
      </c>
      <c r="B1391" t="s">
        <v>1475</v>
      </c>
      <c r="C1391" s="4" t="s">
        <v>1476</v>
      </c>
      <c r="D1391" s="4" t="s">
        <v>5353</v>
      </c>
      <c r="E1391" s="4" t="str">
        <f t="shared" si="21"/>
        <v>DANC151B</v>
      </c>
      <c r="F1391" t="s">
        <v>5354</v>
      </c>
      <c r="G1391" s="6" t="s">
        <v>5797</v>
      </c>
    </row>
    <row r="1392" spans="1:7" x14ac:dyDescent="0.25">
      <c r="A1392" t="s">
        <v>886</v>
      </c>
      <c r="B1392" t="s">
        <v>1475</v>
      </c>
      <c r="C1392" s="4" t="s">
        <v>1476</v>
      </c>
      <c r="D1392" s="4" t="s">
        <v>1499</v>
      </c>
      <c r="E1392" s="4" t="str">
        <f t="shared" si="21"/>
        <v>DANC155A</v>
      </c>
      <c r="F1392" t="s">
        <v>1500</v>
      </c>
      <c r="G1392" s="6" t="s">
        <v>5797</v>
      </c>
    </row>
    <row r="1393" spans="1:7" x14ac:dyDescent="0.25">
      <c r="A1393" t="s">
        <v>886</v>
      </c>
      <c r="B1393" t="s">
        <v>1475</v>
      </c>
      <c r="C1393" s="4" t="s">
        <v>1476</v>
      </c>
      <c r="D1393" s="4" t="s">
        <v>1499</v>
      </c>
      <c r="E1393" s="4" t="str">
        <f t="shared" si="21"/>
        <v>DANC155A</v>
      </c>
      <c r="F1393" t="s">
        <v>3677</v>
      </c>
      <c r="G1393" s="6" t="s">
        <v>5797</v>
      </c>
    </row>
    <row r="1394" spans="1:7" x14ac:dyDescent="0.25">
      <c r="A1394" t="s">
        <v>886</v>
      </c>
      <c r="B1394" t="s">
        <v>1475</v>
      </c>
      <c r="C1394" s="4" t="s">
        <v>1476</v>
      </c>
      <c r="D1394" s="4" t="s">
        <v>3678</v>
      </c>
      <c r="E1394" s="4" t="str">
        <f t="shared" si="21"/>
        <v>DANC155B</v>
      </c>
      <c r="F1394" t="s">
        <v>5355</v>
      </c>
      <c r="G1394" s="6" t="s">
        <v>5797</v>
      </c>
    </row>
    <row r="1395" spans="1:7" x14ac:dyDescent="0.25">
      <c r="A1395" t="s">
        <v>886</v>
      </c>
      <c r="B1395" t="s">
        <v>1475</v>
      </c>
      <c r="C1395" s="4" t="s">
        <v>1476</v>
      </c>
      <c r="D1395" s="4" t="s">
        <v>3678</v>
      </c>
      <c r="E1395" s="4" t="str">
        <f t="shared" si="21"/>
        <v>DANC155B</v>
      </c>
      <c r="F1395" t="s">
        <v>3679</v>
      </c>
      <c r="G1395" s="6" t="s">
        <v>5797</v>
      </c>
    </row>
    <row r="1396" spans="1:7" x14ac:dyDescent="0.25">
      <c r="A1396" t="s">
        <v>886</v>
      </c>
      <c r="B1396" t="s">
        <v>1475</v>
      </c>
      <c r="C1396" s="4" t="s">
        <v>1476</v>
      </c>
      <c r="D1396" s="4" t="s">
        <v>5356</v>
      </c>
      <c r="E1396" s="4" t="str">
        <f t="shared" si="21"/>
        <v>DANC155C</v>
      </c>
      <c r="F1396" t="s">
        <v>5357</v>
      </c>
      <c r="G1396" s="6" t="s">
        <v>5797</v>
      </c>
    </row>
    <row r="1397" spans="1:7" x14ac:dyDescent="0.25">
      <c r="A1397" t="s">
        <v>886</v>
      </c>
      <c r="B1397" t="s">
        <v>1475</v>
      </c>
      <c r="C1397" s="4" t="s">
        <v>1476</v>
      </c>
      <c r="D1397" s="4" t="s">
        <v>1219</v>
      </c>
      <c r="E1397" s="4" t="str">
        <f t="shared" si="21"/>
        <v>DANC160A</v>
      </c>
      <c r="F1397" t="s">
        <v>3680</v>
      </c>
      <c r="G1397" s="6" t="s">
        <v>5797</v>
      </c>
    </row>
    <row r="1398" spans="1:7" x14ac:dyDescent="0.25">
      <c r="A1398" t="s">
        <v>886</v>
      </c>
      <c r="B1398" t="s">
        <v>1475</v>
      </c>
      <c r="C1398" s="4" t="s">
        <v>1476</v>
      </c>
      <c r="D1398" s="4" t="s">
        <v>1223</v>
      </c>
      <c r="E1398" s="4" t="str">
        <f t="shared" si="21"/>
        <v>DANC160B</v>
      </c>
      <c r="F1398" t="s">
        <v>3681</v>
      </c>
      <c r="G1398" s="6" t="s">
        <v>5797</v>
      </c>
    </row>
    <row r="1399" spans="1:7" x14ac:dyDescent="0.25">
      <c r="A1399" t="s">
        <v>886</v>
      </c>
      <c r="B1399" t="s">
        <v>1475</v>
      </c>
      <c r="C1399" s="4" t="s">
        <v>1476</v>
      </c>
      <c r="D1399" s="4" t="s">
        <v>1225</v>
      </c>
      <c r="E1399" s="4" t="str">
        <f t="shared" si="21"/>
        <v>DANC160C</v>
      </c>
      <c r="F1399" t="s">
        <v>3682</v>
      </c>
      <c r="G1399" s="6" t="s">
        <v>5797</v>
      </c>
    </row>
    <row r="1400" spans="1:7" x14ac:dyDescent="0.25">
      <c r="A1400" t="s">
        <v>886</v>
      </c>
      <c r="B1400" t="s">
        <v>1475</v>
      </c>
      <c r="C1400" s="4" t="s">
        <v>1476</v>
      </c>
      <c r="D1400" s="4" t="s">
        <v>3684</v>
      </c>
      <c r="E1400" s="4" t="str">
        <f t="shared" si="21"/>
        <v>DANC172A</v>
      </c>
      <c r="F1400" t="s">
        <v>3685</v>
      </c>
      <c r="G1400" s="6" t="s">
        <v>5797</v>
      </c>
    </row>
    <row r="1401" spans="1:7" x14ac:dyDescent="0.25">
      <c r="A1401" t="s">
        <v>886</v>
      </c>
      <c r="B1401" t="s">
        <v>1475</v>
      </c>
      <c r="C1401" s="4" t="s">
        <v>1476</v>
      </c>
      <c r="D1401" s="4" t="s">
        <v>5358</v>
      </c>
      <c r="E1401" s="4" t="str">
        <f t="shared" si="21"/>
        <v>DANC172B</v>
      </c>
      <c r="F1401" t="s">
        <v>5359</v>
      </c>
      <c r="G1401" s="6" t="s">
        <v>5797</v>
      </c>
    </row>
    <row r="1402" spans="1:7" x14ac:dyDescent="0.25">
      <c r="A1402" t="s">
        <v>886</v>
      </c>
      <c r="B1402" t="s">
        <v>1475</v>
      </c>
      <c r="C1402" s="4" t="s">
        <v>1502</v>
      </c>
      <c r="D1402" s="4">
        <v>7</v>
      </c>
      <c r="E1402" s="4" t="str">
        <f t="shared" si="21"/>
        <v>PE7</v>
      </c>
      <c r="F1402" t="s">
        <v>3687</v>
      </c>
      <c r="G1402" s="6" t="s">
        <v>5773</v>
      </c>
    </row>
    <row r="1403" spans="1:7" x14ac:dyDescent="0.25">
      <c r="A1403" t="s">
        <v>886</v>
      </c>
      <c r="B1403" t="s">
        <v>1475</v>
      </c>
      <c r="C1403" s="4" t="s">
        <v>1502</v>
      </c>
      <c r="D1403" s="4">
        <v>8</v>
      </c>
      <c r="E1403" s="4" t="str">
        <f t="shared" si="21"/>
        <v>PE8</v>
      </c>
      <c r="F1403" t="s">
        <v>5360</v>
      </c>
      <c r="G1403" s="6" t="s">
        <v>5802</v>
      </c>
    </row>
    <row r="1404" spans="1:7" x14ac:dyDescent="0.25">
      <c r="A1404" t="s">
        <v>886</v>
      </c>
      <c r="B1404" t="s">
        <v>1475</v>
      </c>
      <c r="C1404" s="4" t="s">
        <v>1502</v>
      </c>
      <c r="D1404" s="4">
        <v>9</v>
      </c>
      <c r="E1404" s="4" t="str">
        <f t="shared" si="21"/>
        <v>PE9</v>
      </c>
      <c r="F1404" t="s">
        <v>5361</v>
      </c>
      <c r="G1404" s="6" t="s">
        <v>5801</v>
      </c>
    </row>
    <row r="1405" spans="1:7" x14ac:dyDescent="0.25">
      <c r="A1405" t="s">
        <v>886</v>
      </c>
      <c r="B1405" t="s">
        <v>1475</v>
      </c>
      <c r="C1405" s="4" t="s">
        <v>1502</v>
      </c>
      <c r="D1405" s="4">
        <v>9</v>
      </c>
      <c r="E1405" s="4" t="str">
        <f t="shared" si="21"/>
        <v>PE9</v>
      </c>
      <c r="F1405" t="s">
        <v>3688</v>
      </c>
      <c r="G1405" s="6" t="s">
        <v>5801</v>
      </c>
    </row>
    <row r="1406" spans="1:7" x14ac:dyDescent="0.25">
      <c r="A1406" t="s">
        <v>886</v>
      </c>
      <c r="B1406" t="s">
        <v>1475</v>
      </c>
      <c r="C1406" s="4" t="s">
        <v>1502</v>
      </c>
      <c r="D1406" s="4">
        <v>13</v>
      </c>
      <c r="E1406" s="4" t="str">
        <f t="shared" si="21"/>
        <v>PE13</v>
      </c>
      <c r="F1406" t="s">
        <v>1503</v>
      </c>
      <c r="G1406" s="6" t="s">
        <v>5801</v>
      </c>
    </row>
    <row r="1407" spans="1:7" x14ac:dyDescent="0.25">
      <c r="A1407" t="s">
        <v>886</v>
      </c>
      <c r="B1407" t="s">
        <v>1475</v>
      </c>
      <c r="C1407" s="4" t="s">
        <v>1502</v>
      </c>
      <c r="D1407" s="4">
        <v>14</v>
      </c>
      <c r="E1407" s="4" t="str">
        <f t="shared" si="21"/>
        <v>PE14</v>
      </c>
      <c r="F1407" t="s">
        <v>3689</v>
      </c>
      <c r="G1407" s="6" t="s">
        <v>5801</v>
      </c>
    </row>
    <row r="1408" spans="1:7" x14ac:dyDescent="0.25">
      <c r="A1408" t="s">
        <v>886</v>
      </c>
      <c r="B1408" t="s">
        <v>1475</v>
      </c>
      <c r="C1408" s="4" t="s">
        <v>1502</v>
      </c>
      <c r="D1408" s="4">
        <v>26</v>
      </c>
      <c r="E1408" s="4" t="str">
        <f t="shared" si="21"/>
        <v>PE26</v>
      </c>
      <c r="F1408" t="s">
        <v>3690</v>
      </c>
      <c r="G1408" s="6" t="s">
        <v>5801</v>
      </c>
    </row>
    <row r="1409" spans="1:7" x14ac:dyDescent="0.25">
      <c r="A1409" t="s">
        <v>886</v>
      </c>
      <c r="B1409" t="s">
        <v>1475</v>
      </c>
      <c r="C1409" s="4" t="s">
        <v>1502</v>
      </c>
      <c r="D1409" s="4">
        <v>28</v>
      </c>
      <c r="E1409" s="4" t="str">
        <f t="shared" si="21"/>
        <v>PE28</v>
      </c>
      <c r="F1409" t="s">
        <v>3692</v>
      </c>
      <c r="G1409" s="6" t="s">
        <v>5801</v>
      </c>
    </row>
    <row r="1410" spans="1:7" x14ac:dyDescent="0.25">
      <c r="A1410" t="s">
        <v>886</v>
      </c>
      <c r="B1410" t="s">
        <v>1475</v>
      </c>
      <c r="C1410" s="4" t="s">
        <v>1502</v>
      </c>
      <c r="D1410" s="4">
        <v>41</v>
      </c>
      <c r="E1410" s="4" t="str">
        <f t="shared" ref="E1410:E1473" si="22">CONCATENATE(C1410,TRIM(D1410))</f>
        <v>PE41</v>
      </c>
      <c r="F1410" t="s">
        <v>1511</v>
      </c>
      <c r="G1410" s="6" t="s">
        <v>5788</v>
      </c>
    </row>
    <row r="1411" spans="1:7" x14ac:dyDescent="0.25">
      <c r="A1411" t="s">
        <v>886</v>
      </c>
      <c r="B1411" t="s">
        <v>1475</v>
      </c>
      <c r="C1411" s="4" t="s">
        <v>1502</v>
      </c>
      <c r="D1411" s="4">
        <v>43</v>
      </c>
      <c r="E1411" s="4" t="str">
        <f t="shared" si="22"/>
        <v>PE43</v>
      </c>
      <c r="F1411" t="s">
        <v>3694</v>
      </c>
      <c r="G1411" s="6" t="s">
        <v>5788</v>
      </c>
    </row>
    <row r="1412" spans="1:7" x14ac:dyDescent="0.25">
      <c r="A1412" t="s">
        <v>886</v>
      </c>
      <c r="B1412" t="s">
        <v>1475</v>
      </c>
      <c r="C1412" s="4" t="s">
        <v>1502</v>
      </c>
      <c r="D1412" s="4">
        <v>45</v>
      </c>
      <c r="E1412" s="4" t="str">
        <f t="shared" si="22"/>
        <v>PE45</v>
      </c>
      <c r="F1412" t="s">
        <v>3695</v>
      </c>
      <c r="G1412" s="6" t="s">
        <v>5788</v>
      </c>
    </row>
    <row r="1413" spans="1:7" x14ac:dyDescent="0.25">
      <c r="A1413" t="s">
        <v>886</v>
      </c>
      <c r="B1413" t="s">
        <v>1475</v>
      </c>
      <c r="C1413" s="4" t="s">
        <v>1502</v>
      </c>
      <c r="D1413" s="4">
        <v>201</v>
      </c>
      <c r="E1413" s="4" t="str">
        <f t="shared" si="22"/>
        <v>PE201</v>
      </c>
      <c r="F1413" t="s">
        <v>1515</v>
      </c>
      <c r="G1413" s="6" t="s">
        <v>5788</v>
      </c>
    </row>
    <row r="1414" spans="1:7" x14ac:dyDescent="0.25">
      <c r="A1414" t="s">
        <v>886</v>
      </c>
      <c r="B1414" t="s">
        <v>1475</v>
      </c>
      <c r="C1414" s="4" t="s">
        <v>1502</v>
      </c>
      <c r="D1414" s="4">
        <v>202</v>
      </c>
      <c r="E1414" s="4" t="str">
        <f t="shared" si="22"/>
        <v>PE202</v>
      </c>
      <c r="F1414" t="s">
        <v>3723</v>
      </c>
      <c r="G1414" s="6" t="s">
        <v>5797</v>
      </c>
    </row>
    <row r="1415" spans="1:7" x14ac:dyDescent="0.25">
      <c r="A1415" t="s">
        <v>886</v>
      </c>
      <c r="B1415" t="s">
        <v>1475</v>
      </c>
      <c r="C1415" s="4" t="s">
        <v>1502</v>
      </c>
      <c r="D1415" s="4">
        <v>218</v>
      </c>
      <c r="E1415" s="4" t="str">
        <f t="shared" si="22"/>
        <v>PE218</v>
      </c>
      <c r="F1415" t="s">
        <v>3754</v>
      </c>
      <c r="G1415" s="6" t="s">
        <v>5797</v>
      </c>
    </row>
    <row r="1416" spans="1:7" x14ac:dyDescent="0.25">
      <c r="A1416" t="s">
        <v>886</v>
      </c>
      <c r="B1416" t="s">
        <v>1475</v>
      </c>
      <c r="C1416" s="4" t="s">
        <v>1502</v>
      </c>
      <c r="D1416" s="4">
        <v>220</v>
      </c>
      <c r="E1416" s="4" t="str">
        <f t="shared" si="22"/>
        <v>PE220</v>
      </c>
      <c r="F1416" t="s">
        <v>5379</v>
      </c>
      <c r="G1416" s="6" t="s">
        <v>5797</v>
      </c>
    </row>
    <row r="1417" spans="1:7" x14ac:dyDescent="0.25">
      <c r="A1417" t="s">
        <v>886</v>
      </c>
      <c r="B1417" t="s">
        <v>1475</v>
      </c>
      <c r="C1417" s="4" t="s">
        <v>1502</v>
      </c>
      <c r="D1417" s="4">
        <v>222</v>
      </c>
      <c r="E1417" s="4" t="str">
        <f t="shared" si="22"/>
        <v>PE222</v>
      </c>
      <c r="F1417" t="s">
        <v>3760</v>
      </c>
      <c r="G1417" s="6" t="s">
        <v>5797</v>
      </c>
    </row>
    <row r="1418" spans="1:7" x14ac:dyDescent="0.25">
      <c r="A1418" t="s">
        <v>886</v>
      </c>
      <c r="B1418" t="s">
        <v>1475</v>
      </c>
      <c r="C1418" s="4" t="s">
        <v>1502</v>
      </c>
      <c r="D1418" s="4">
        <v>254</v>
      </c>
      <c r="E1418" s="4" t="str">
        <f t="shared" si="22"/>
        <v>PE254</v>
      </c>
      <c r="F1418" t="s">
        <v>1583</v>
      </c>
      <c r="G1418" s="6" t="s">
        <v>5797</v>
      </c>
    </row>
    <row r="1419" spans="1:7" x14ac:dyDescent="0.25">
      <c r="A1419" t="s">
        <v>886</v>
      </c>
      <c r="B1419" t="s">
        <v>1475</v>
      </c>
      <c r="C1419" s="4" t="s">
        <v>1502</v>
      </c>
      <c r="D1419" s="4" t="s">
        <v>1505</v>
      </c>
      <c r="E1419" s="4" t="str">
        <f t="shared" si="22"/>
        <v>PE29A</v>
      </c>
      <c r="F1419" t="s">
        <v>1506</v>
      </c>
      <c r="G1419" s="6" t="s">
        <v>5797</v>
      </c>
    </row>
    <row r="1420" spans="1:7" x14ac:dyDescent="0.25">
      <c r="A1420" t="s">
        <v>886</v>
      </c>
      <c r="B1420" t="s">
        <v>1475</v>
      </c>
      <c r="C1420" s="4" t="s">
        <v>1502</v>
      </c>
      <c r="D1420" s="4" t="s">
        <v>1509</v>
      </c>
      <c r="E1420" s="4" t="str">
        <f t="shared" si="22"/>
        <v>PE29B</v>
      </c>
      <c r="F1420" t="s">
        <v>1510</v>
      </c>
      <c r="G1420" s="6" t="s">
        <v>5797</v>
      </c>
    </row>
    <row r="1421" spans="1:7" x14ac:dyDescent="0.25">
      <c r="A1421" t="s">
        <v>886</v>
      </c>
      <c r="B1421" t="s">
        <v>1475</v>
      </c>
      <c r="C1421" s="4" t="s">
        <v>1502</v>
      </c>
      <c r="D1421" s="4" t="s">
        <v>744</v>
      </c>
      <c r="E1421" s="4" t="str">
        <f t="shared" si="22"/>
        <v>PE200B</v>
      </c>
      <c r="F1421" t="s">
        <v>1513</v>
      </c>
      <c r="G1421" s="6" t="s">
        <v>5797</v>
      </c>
    </row>
    <row r="1422" spans="1:7" x14ac:dyDescent="0.25">
      <c r="A1422" t="s">
        <v>886</v>
      </c>
      <c r="B1422" t="s">
        <v>1475</v>
      </c>
      <c r="C1422" s="4" t="s">
        <v>1502</v>
      </c>
      <c r="D1422" s="4" t="s">
        <v>3697</v>
      </c>
      <c r="E1422" s="4" t="str">
        <f t="shared" si="22"/>
        <v>PE200C</v>
      </c>
      <c r="F1422" t="s">
        <v>1513</v>
      </c>
      <c r="G1422" s="6" t="s">
        <v>5797</v>
      </c>
    </row>
    <row r="1423" spans="1:7" x14ac:dyDescent="0.25">
      <c r="A1423" t="s">
        <v>886</v>
      </c>
      <c r="B1423" t="s">
        <v>1475</v>
      </c>
      <c r="C1423" s="4" t="s">
        <v>1502</v>
      </c>
      <c r="D1423" s="4" t="s">
        <v>3719</v>
      </c>
      <c r="E1423" s="4" t="str">
        <f t="shared" si="22"/>
        <v>PE200D</v>
      </c>
      <c r="F1423" t="s">
        <v>3720</v>
      </c>
      <c r="G1423" s="6" t="s">
        <v>5797</v>
      </c>
    </row>
    <row r="1424" spans="1:7" x14ac:dyDescent="0.25">
      <c r="A1424" t="s">
        <v>886</v>
      </c>
      <c r="B1424" t="s">
        <v>1475</v>
      </c>
      <c r="C1424" s="4" t="s">
        <v>1502</v>
      </c>
      <c r="D1424" s="4" t="s">
        <v>3721</v>
      </c>
      <c r="E1424" s="4" t="str">
        <f t="shared" si="22"/>
        <v>PE200E</v>
      </c>
      <c r="F1424" t="s">
        <v>3722</v>
      </c>
      <c r="G1424" s="6" t="s">
        <v>5797</v>
      </c>
    </row>
    <row r="1425" spans="1:7" x14ac:dyDescent="0.25">
      <c r="A1425" t="s">
        <v>886</v>
      </c>
      <c r="B1425" t="s">
        <v>1475</v>
      </c>
      <c r="C1425" s="4" t="s">
        <v>1502</v>
      </c>
      <c r="D1425" s="4" t="s">
        <v>1517</v>
      </c>
      <c r="E1425" s="4" t="str">
        <f t="shared" si="22"/>
        <v>PE204A</v>
      </c>
      <c r="F1425" t="s">
        <v>1518</v>
      </c>
      <c r="G1425" s="6" t="s">
        <v>5797</v>
      </c>
    </row>
    <row r="1426" spans="1:7" x14ac:dyDescent="0.25">
      <c r="A1426" t="s">
        <v>886</v>
      </c>
      <c r="B1426" t="s">
        <v>1475</v>
      </c>
      <c r="C1426" s="4" t="s">
        <v>1502</v>
      </c>
      <c r="D1426" s="4" t="s">
        <v>1520</v>
      </c>
      <c r="E1426" s="4" t="str">
        <f t="shared" si="22"/>
        <v>PE204B</v>
      </c>
      <c r="F1426" t="s">
        <v>1521</v>
      </c>
      <c r="G1426" s="6" t="s">
        <v>5797</v>
      </c>
    </row>
    <row r="1427" spans="1:7" x14ac:dyDescent="0.25">
      <c r="A1427" t="s">
        <v>886</v>
      </c>
      <c r="B1427" t="s">
        <v>1475</v>
      </c>
      <c r="C1427" s="4" t="s">
        <v>1502</v>
      </c>
      <c r="D1427" s="4" t="s">
        <v>1523</v>
      </c>
      <c r="E1427" s="4" t="str">
        <f t="shared" si="22"/>
        <v>PE205A</v>
      </c>
      <c r="F1427" t="s">
        <v>1524</v>
      </c>
      <c r="G1427" s="6" t="s">
        <v>5797</v>
      </c>
    </row>
    <row r="1428" spans="1:7" x14ac:dyDescent="0.25">
      <c r="A1428" t="s">
        <v>886</v>
      </c>
      <c r="B1428" t="s">
        <v>1475</v>
      </c>
      <c r="C1428" s="4" t="s">
        <v>1502</v>
      </c>
      <c r="D1428" s="4" t="s">
        <v>1527</v>
      </c>
      <c r="E1428" s="4" t="str">
        <f t="shared" si="22"/>
        <v>PE205B</v>
      </c>
      <c r="F1428" t="s">
        <v>1528</v>
      </c>
      <c r="G1428" s="6" t="s">
        <v>5797</v>
      </c>
    </row>
    <row r="1429" spans="1:7" x14ac:dyDescent="0.25">
      <c r="A1429" t="s">
        <v>886</v>
      </c>
      <c r="B1429" t="s">
        <v>1475</v>
      </c>
      <c r="C1429" s="4" t="s">
        <v>1502</v>
      </c>
      <c r="D1429" s="4" t="s">
        <v>1527</v>
      </c>
      <c r="E1429" s="4" t="str">
        <f t="shared" si="22"/>
        <v>PE205B</v>
      </c>
      <c r="F1429" t="s">
        <v>3732</v>
      </c>
      <c r="G1429" s="6" t="s">
        <v>5797</v>
      </c>
    </row>
    <row r="1430" spans="1:7" x14ac:dyDescent="0.25">
      <c r="A1430" t="s">
        <v>886</v>
      </c>
      <c r="B1430" t="s">
        <v>1475</v>
      </c>
      <c r="C1430" s="4" t="s">
        <v>1502</v>
      </c>
      <c r="D1430" s="4" t="s">
        <v>1530</v>
      </c>
      <c r="E1430" s="4" t="str">
        <f t="shared" si="22"/>
        <v>PE205C</v>
      </c>
      <c r="F1430" t="s">
        <v>1531</v>
      </c>
      <c r="G1430" s="6" t="s">
        <v>5797</v>
      </c>
    </row>
    <row r="1431" spans="1:7" x14ac:dyDescent="0.25">
      <c r="A1431" t="s">
        <v>886</v>
      </c>
      <c r="B1431" t="s">
        <v>1475</v>
      </c>
      <c r="C1431" s="4" t="s">
        <v>1502</v>
      </c>
      <c r="D1431" s="4" t="s">
        <v>1537</v>
      </c>
      <c r="E1431" s="4" t="str">
        <f t="shared" si="22"/>
        <v>PE206A</v>
      </c>
      <c r="F1431" t="s">
        <v>1538</v>
      </c>
      <c r="G1431" s="6" t="s">
        <v>5797</v>
      </c>
    </row>
    <row r="1432" spans="1:7" x14ac:dyDescent="0.25">
      <c r="A1432" t="s">
        <v>886</v>
      </c>
      <c r="B1432" t="s">
        <v>1475</v>
      </c>
      <c r="C1432" s="4" t="s">
        <v>1502</v>
      </c>
      <c r="D1432" s="4" t="s">
        <v>3733</v>
      </c>
      <c r="E1432" s="4" t="str">
        <f t="shared" si="22"/>
        <v>PE206B</v>
      </c>
      <c r="F1432" t="s">
        <v>3734</v>
      </c>
      <c r="G1432" s="6" t="s">
        <v>5797</v>
      </c>
    </row>
    <row r="1433" spans="1:7" x14ac:dyDescent="0.25">
      <c r="A1433" t="s">
        <v>886</v>
      </c>
      <c r="B1433" t="s">
        <v>1475</v>
      </c>
      <c r="C1433" s="4" t="s">
        <v>1502</v>
      </c>
      <c r="D1433" s="4" t="s">
        <v>3735</v>
      </c>
      <c r="E1433" s="4" t="str">
        <f t="shared" si="22"/>
        <v>PE206C</v>
      </c>
      <c r="F1433" t="s">
        <v>3736</v>
      </c>
      <c r="G1433" s="6" t="s">
        <v>5797</v>
      </c>
    </row>
    <row r="1434" spans="1:7" x14ac:dyDescent="0.25">
      <c r="A1434" t="s">
        <v>886</v>
      </c>
      <c r="B1434" t="s">
        <v>1475</v>
      </c>
      <c r="C1434" s="4" t="s">
        <v>1502</v>
      </c>
      <c r="D1434" s="4" t="s">
        <v>1539</v>
      </c>
      <c r="E1434" s="4" t="str">
        <f t="shared" si="22"/>
        <v>PE207A</v>
      </c>
      <c r="F1434" t="s">
        <v>1540</v>
      </c>
      <c r="G1434" s="6" t="s">
        <v>5797</v>
      </c>
    </row>
    <row r="1435" spans="1:7" x14ac:dyDescent="0.25">
      <c r="A1435" t="s">
        <v>886</v>
      </c>
      <c r="B1435" t="s">
        <v>1475</v>
      </c>
      <c r="C1435" s="4" t="s">
        <v>1502</v>
      </c>
      <c r="D1435" s="4" t="s">
        <v>3737</v>
      </c>
      <c r="E1435" s="4" t="str">
        <f t="shared" si="22"/>
        <v>PE210A</v>
      </c>
      <c r="F1435" t="s">
        <v>3738</v>
      </c>
      <c r="G1435" s="6" t="s">
        <v>5797</v>
      </c>
    </row>
    <row r="1436" spans="1:7" x14ac:dyDescent="0.25">
      <c r="A1436" t="s">
        <v>886</v>
      </c>
      <c r="B1436" t="s">
        <v>1475</v>
      </c>
      <c r="C1436" s="4" t="s">
        <v>1502</v>
      </c>
      <c r="D1436" s="4" t="s">
        <v>3739</v>
      </c>
      <c r="E1436" s="4" t="str">
        <f t="shared" si="22"/>
        <v>PE210B</v>
      </c>
      <c r="F1436" t="s">
        <v>3740</v>
      </c>
      <c r="G1436" s="6" t="s">
        <v>5797</v>
      </c>
    </row>
    <row r="1437" spans="1:7" x14ac:dyDescent="0.25">
      <c r="A1437" t="s">
        <v>886</v>
      </c>
      <c r="B1437" t="s">
        <v>1475</v>
      </c>
      <c r="C1437" s="4" t="s">
        <v>1502</v>
      </c>
      <c r="D1437" s="4" t="s">
        <v>1541</v>
      </c>
      <c r="E1437" s="4" t="str">
        <f t="shared" si="22"/>
        <v>PE212C</v>
      </c>
      <c r="F1437" t="s">
        <v>1542</v>
      </c>
      <c r="G1437" s="6" t="s">
        <v>5797</v>
      </c>
    </row>
    <row r="1438" spans="1:7" x14ac:dyDescent="0.25">
      <c r="A1438" t="s">
        <v>886</v>
      </c>
      <c r="B1438" t="s">
        <v>1475</v>
      </c>
      <c r="C1438" s="4" t="s">
        <v>1502</v>
      </c>
      <c r="D1438" s="4" t="s">
        <v>1544</v>
      </c>
      <c r="E1438" s="4" t="str">
        <f t="shared" si="22"/>
        <v>PE214A</v>
      </c>
      <c r="F1438" t="s">
        <v>1545</v>
      </c>
      <c r="G1438" s="6" t="s">
        <v>5797</v>
      </c>
    </row>
    <row r="1439" spans="1:7" x14ac:dyDescent="0.25">
      <c r="A1439" t="s">
        <v>886</v>
      </c>
      <c r="B1439" t="s">
        <v>1475</v>
      </c>
      <c r="C1439" s="4" t="s">
        <v>1502</v>
      </c>
      <c r="D1439" s="4" t="s">
        <v>1550</v>
      </c>
      <c r="E1439" s="4" t="str">
        <f t="shared" si="22"/>
        <v>PE214B</v>
      </c>
      <c r="F1439" t="s">
        <v>1551</v>
      </c>
      <c r="G1439" s="6" t="s">
        <v>5797</v>
      </c>
    </row>
    <row r="1440" spans="1:7" x14ac:dyDescent="0.25">
      <c r="A1440" t="s">
        <v>886</v>
      </c>
      <c r="B1440" t="s">
        <v>1475</v>
      </c>
      <c r="C1440" s="4" t="s">
        <v>1502</v>
      </c>
      <c r="D1440" s="4" t="s">
        <v>3745</v>
      </c>
      <c r="E1440" s="4" t="str">
        <f t="shared" si="22"/>
        <v>PE215A</v>
      </c>
      <c r="F1440" t="s">
        <v>3746</v>
      </c>
      <c r="G1440" s="6" t="s">
        <v>5797</v>
      </c>
    </row>
    <row r="1441" spans="1:7" x14ac:dyDescent="0.25">
      <c r="A1441" t="s">
        <v>886</v>
      </c>
      <c r="B1441" t="s">
        <v>1475</v>
      </c>
      <c r="C1441" s="4" t="s">
        <v>1502</v>
      </c>
      <c r="D1441" s="4" t="s">
        <v>1553</v>
      </c>
      <c r="E1441" s="4" t="str">
        <f t="shared" si="22"/>
        <v>PE215B</v>
      </c>
      <c r="F1441" t="s">
        <v>1554</v>
      </c>
      <c r="G1441" s="6" t="s">
        <v>5797</v>
      </c>
    </row>
    <row r="1442" spans="1:7" x14ac:dyDescent="0.25">
      <c r="A1442" t="s">
        <v>886</v>
      </c>
      <c r="B1442" t="s">
        <v>1475</v>
      </c>
      <c r="C1442" s="4" t="s">
        <v>1502</v>
      </c>
      <c r="D1442" s="4" t="s">
        <v>1555</v>
      </c>
      <c r="E1442" s="4" t="str">
        <f t="shared" si="22"/>
        <v>PE216A</v>
      </c>
      <c r="F1442" t="s">
        <v>1556</v>
      </c>
      <c r="G1442" s="6" t="s">
        <v>5797</v>
      </c>
    </row>
    <row r="1443" spans="1:7" x14ac:dyDescent="0.25">
      <c r="A1443" t="s">
        <v>886</v>
      </c>
      <c r="B1443" t="s">
        <v>1475</v>
      </c>
      <c r="C1443" s="4" t="s">
        <v>1502</v>
      </c>
      <c r="D1443" s="4" t="s">
        <v>1559</v>
      </c>
      <c r="E1443" s="4" t="str">
        <f t="shared" si="22"/>
        <v>PE216B</v>
      </c>
      <c r="F1443" t="s">
        <v>1560</v>
      </c>
      <c r="G1443" s="6" t="s">
        <v>5797</v>
      </c>
    </row>
    <row r="1444" spans="1:7" x14ac:dyDescent="0.25">
      <c r="A1444" t="s">
        <v>886</v>
      </c>
      <c r="B1444" t="s">
        <v>1475</v>
      </c>
      <c r="C1444" s="4" t="s">
        <v>1502</v>
      </c>
      <c r="D1444" s="4" t="s">
        <v>3748</v>
      </c>
      <c r="E1444" s="4" t="str">
        <f t="shared" si="22"/>
        <v>PE217A</v>
      </c>
      <c r="F1444" t="s">
        <v>3749</v>
      </c>
      <c r="G1444" s="6" t="s">
        <v>5797</v>
      </c>
    </row>
    <row r="1445" spans="1:7" x14ac:dyDescent="0.25">
      <c r="A1445" t="s">
        <v>886</v>
      </c>
      <c r="B1445" t="s">
        <v>1475</v>
      </c>
      <c r="C1445" s="4" t="s">
        <v>1502</v>
      </c>
      <c r="D1445" s="4" t="s">
        <v>3752</v>
      </c>
      <c r="E1445" s="4" t="str">
        <f t="shared" si="22"/>
        <v>PE217B</v>
      </c>
      <c r="F1445" t="s">
        <v>3753</v>
      </c>
      <c r="G1445" s="6" t="s">
        <v>5797</v>
      </c>
    </row>
    <row r="1446" spans="1:7" x14ac:dyDescent="0.25">
      <c r="A1446" t="s">
        <v>886</v>
      </c>
      <c r="B1446" t="s">
        <v>1475</v>
      </c>
      <c r="C1446" s="4" t="s">
        <v>1502</v>
      </c>
      <c r="D1446" s="4" t="s">
        <v>1561</v>
      </c>
      <c r="E1446" s="4" t="str">
        <f t="shared" si="22"/>
        <v>PE219A</v>
      </c>
      <c r="F1446" t="s">
        <v>1562</v>
      </c>
      <c r="G1446" s="6" t="s">
        <v>5797</v>
      </c>
    </row>
    <row r="1447" spans="1:7" x14ac:dyDescent="0.25">
      <c r="A1447" t="s">
        <v>886</v>
      </c>
      <c r="B1447" t="s">
        <v>1475</v>
      </c>
      <c r="C1447" s="4" t="s">
        <v>1502</v>
      </c>
      <c r="D1447" s="4" t="s">
        <v>3755</v>
      </c>
      <c r="E1447" s="4" t="str">
        <f t="shared" si="22"/>
        <v>PE219B</v>
      </c>
      <c r="F1447" t="s">
        <v>3756</v>
      </c>
      <c r="G1447" s="6" t="s">
        <v>5797</v>
      </c>
    </row>
    <row r="1448" spans="1:7" x14ac:dyDescent="0.25">
      <c r="A1448" t="s">
        <v>886</v>
      </c>
      <c r="B1448" t="s">
        <v>1475</v>
      </c>
      <c r="C1448" s="4" t="s">
        <v>1502</v>
      </c>
      <c r="D1448" s="4" t="s">
        <v>3758</v>
      </c>
      <c r="E1448" s="4" t="str">
        <f t="shared" si="22"/>
        <v>PE219C</v>
      </c>
      <c r="F1448" t="s">
        <v>3759</v>
      </c>
      <c r="G1448" s="6" t="s">
        <v>5797</v>
      </c>
    </row>
    <row r="1449" spans="1:7" x14ac:dyDescent="0.25">
      <c r="A1449" t="s">
        <v>886</v>
      </c>
      <c r="B1449" t="s">
        <v>1475</v>
      </c>
      <c r="C1449" s="4" t="s">
        <v>1502</v>
      </c>
      <c r="D1449" s="4" t="s">
        <v>5380</v>
      </c>
      <c r="E1449" s="4" t="str">
        <f t="shared" si="22"/>
        <v>PE223A</v>
      </c>
      <c r="F1449" t="s">
        <v>5381</v>
      </c>
      <c r="G1449" s="6" t="s">
        <v>5797</v>
      </c>
    </row>
    <row r="1450" spans="1:7" x14ac:dyDescent="0.25">
      <c r="A1450" t="s">
        <v>886</v>
      </c>
      <c r="B1450" t="s">
        <v>1475</v>
      </c>
      <c r="C1450" s="4" t="s">
        <v>1502</v>
      </c>
      <c r="D1450" s="4" t="s">
        <v>5382</v>
      </c>
      <c r="E1450" s="4" t="str">
        <f t="shared" si="22"/>
        <v>PE230A</v>
      </c>
      <c r="F1450" t="s">
        <v>5383</v>
      </c>
      <c r="G1450" s="6" t="s">
        <v>5797</v>
      </c>
    </row>
    <row r="1451" spans="1:7" x14ac:dyDescent="0.25">
      <c r="A1451" t="s">
        <v>886</v>
      </c>
      <c r="B1451" t="s">
        <v>1475</v>
      </c>
      <c r="C1451" s="4" t="s">
        <v>1502</v>
      </c>
      <c r="D1451" s="4" t="s">
        <v>5386</v>
      </c>
      <c r="E1451" s="4" t="str">
        <f t="shared" si="22"/>
        <v>PE230B</v>
      </c>
      <c r="F1451" t="s">
        <v>5387</v>
      </c>
      <c r="G1451" s="6" t="s">
        <v>5797</v>
      </c>
    </row>
    <row r="1452" spans="1:7" x14ac:dyDescent="0.25">
      <c r="A1452" t="s">
        <v>886</v>
      </c>
      <c r="B1452" t="s">
        <v>1475</v>
      </c>
      <c r="C1452" s="4" t="s">
        <v>1502</v>
      </c>
      <c r="D1452" s="4" t="s">
        <v>5388</v>
      </c>
      <c r="E1452" s="4" t="str">
        <f t="shared" si="22"/>
        <v>PE230C</v>
      </c>
      <c r="F1452" t="s">
        <v>5389</v>
      </c>
      <c r="G1452" s="6" t="s">
        <v>5797</v>
      </c>
    </row>
    <row r="1453" spans="1:7" x14ac:dyDescent="0.25">
      <c r="A1453" t="s">
        <v>886</v>
      </c>
      <c r="B1453" t="s">
        <v>1475</v>
      </c>
      <c r="C1453" s="4" t="s">
        <v>1502</v>
      </c>
      <c r="D1453" s="4" t="s">
        <v>3761</v>
      </c>
      <c r="E1453" s="4" t="str">
        <f t="shared" si="22"/>
        <v>PE231A</v>
      </c>
      <c r="F1453" t="s">
        <v>3762</v>
      </c>
      <c r="G1453" s="6" t="s">
        <v>5797</v>
      </c>
    </row>
    <row r="1454" spans="1:7" x14ac:dyDescent="0.25">
      <c r="A1454" t="s">
        <v>886</v>
      </c>
      <c r="B1454" t="s">
        <v>1475</v>
      </c>
      <c r="C1454" s="4" t="s">
        <v>1502</v>
      </c>
      <c r="D1454" s="4" t="s">
        <v>3764</v>
      </c>
      <c r="E1454" s="4" t="str">
        <f t="shared" si="22"/>
        <v>PE231B</v>
      </c>
      <c r="F1454" t="s">
        <v>3765</v>
      </c>
      <c r="G1454" s="6" t="s">
        <v>5797</v>
      </c>
    </row>
    <row r="1455" spans="1:7" x14ac:dyDescent="0.25">
      <c r="A1455" t="s">
        <v>886</v>
      </c>
      <c r="B1455" t="s">
        <v>1475</v>
      </c>
      <c r="C1455" s="4" t="s">
        <v>1502</v>
      </c>
      <c r="D1455" s="4" t="s">
        <v>3766</v>
      </c>
      <c r="E1455" s="4" t="str">
        <f t="shared" si="22"/>
        <v>PE231C</v>
      </c>
      <c r="F1455" t="s">
        <v>3767</v>
      </c>
      <c r="G1455" s="6" t="s">
        <v>5797</v>
      </c>
    </row>
    <row r="1456" spans="1:7" x14ac:dyDescent="0.25">
      <c r="A1456" t="s">
        <v>886</v>
      </c>
      <c r="B1456" t="s">
        <v>1475</v>
      </c>
      <c r="C1456" s="4" t="s">
        <v>1502</v>
      </c>
      <c r="D1456" s="4" t="s">
        <v>3768</v>
      </c>
      <c r="E1456" s="4" t="str">
        <f t="shared" si="22"/>
        <v>PE233A</v>
      </c>
      <c r="F1456" t="s">
        <v>3769</v>
      </c>
      <c r="G1456" s="6" t="s">
        <v>5797</v>
      </c>
    </row>
    <row r="1457" spans="1:7" x14ac:dyDescent="0.25">
      <c r="A1457" t="s">
        <v>886</v>
      </c>
      <c r="B1457" t="s">
        <v>1475</v>
      </c>
      <c r="C1457" s="4" t="s">
        <v>1502</v>
      </c>
      <c r="D1457" s="4" t="s">
        <v>3771</v>
      </c>
      <c r="E1457" s="4" t="str">
        <f t="shared" si="22"/>
        <v>PE233B</v>
      </c>
      <c r="F1457" t="s">
        <v>3772</v>
      </c>
      <c r="G1457" s="6" t="s">
        <v>5797</v>
      </c>
    </row>
    <row r="1458" spans="1:7" x14ac:dyDescent="0.25">
      <c r="A1458" t="s">
        <v>886</v>
      </c>
      <c r="B1458" t="s">
        <v>1475</v>
      </c>
      <c r="C1458" s="4" t="s">
        <v>1502</v>
      </c>
      <c r="D1458" s="4" t="s">
        <v>3774</v>
      </c>
      <c r="E1458" s="4" t="str">
        <f t="shared" si="22"/>
        <v>PE233C</v>
      </c>
      <c r="F1458" t="s">
        <v>3775</v>
      </c>
      <c r="G1458" s="6" t="s">
        <v>5797</v>
      </c>
    </row>
    <row r="1459" spans="1:7" x14ac:dyDescent="0.25">
      <c r="A1459" t="s">
        <v>886</v>
      </c>
      <c r="B1459" t="s">
        <v>1475</v>
      </c>
      <c r="C1459" s="4" t="s">
        <v>1502</v>
      </c>
      <c r="D1459" s="4" t="s">
        <v>1563</v>
      </c>
      <c r="E1459" s="4" t="str">
        <f t="shared" si="22"/>
        <v>PE235C</v>
      </c>
      <c r="F1459" t="s">
        <v>1564</v>
      </c>
      <c r="G1459" s="6" t="s">
        <v>5797</v>
      </c>
    </row>
    <row r="1460" spans="1:7" x14ac:dyDescent="0.25">
      <c r="A1460" t="s">
        <v>886</v>
      </c>
      <c r="B1460" t="s">
        <v>1475</v>
      </c>
      <c r="C1460" s="4" t="s">
        <v>1502</v>
      </c>
      <c r="D1460" s="4" t="s">
        <v>3776</v>
      </c>
      <c r="E1460" s="4" t="str">
        <f t="shared" si="22"/>
        <v>PE236A</v>
      </c>
      <c r="F1460" t="s">
        <v>3777</v>
      </c>
      <c r="G1460" s="6" t="s">
        <v>5797</v>
      </c>
    </row>
    <row r="1461" spans="1:7" x14ac:dyDescent="0.25">
      <c r="A1461" t="s">
        <v>886</v>
      </c>
      <c r="B1461" t="s">
        <v>1475</v>
      </c>
      <c r="C1461" s="4" t="s">
        <v>1502</v>
      </c>
      <c r="D1461" s="4" t="s">
        <v>3779</v>
      </c>
      <c r="E1461" s="4" t="str">
        <f t="shared" si="22"/>
        <v>PE236B</v>
      </c>
      <c r="F1461" t="s">
        <v>3780</v>
      </c>
      <c r="G1461" s="6" t="s">
        <v>5797</v>
      </c>
    </row>
    <row r="1462" spans="1:7" x14ac:dyDescent="0.25">
      <c r="A1462" t="s">
        <v>886</v>
      </c>
      <c r="B1462" t="s">
        <v>1475</v>
      </c>
      <c r="C1462" s="4" t="s">
        <v>1502</v>
      </c>
      <c r="D1462" s="4" t="s">
        <v>3781</v>
      </c>
      <c r="E1462" s="4" t="str">
        <f t="shared" si="22"/>
        <v>PE238A</v>
      </c>
      <c r="F1462" t="s">
        <v>3782</v>
      </c>
      <c r="G1462" s="6" t="s">
        <v>5797</v>
      </c>
    </row>
    <row r="1463" spans="1:7" x14ac:dyDescent="0.25">
      <c r="A1463" t="s">
        <v>886</v>
      </c>
      <c r="B1463" t="s">
        <v>1475</v>
      </c>
      <c r="C1463" s="4" t="s">
        <v>1502</v>
      </c>
      <c r="D1463" s="4" t="s">
        <v>1567</v>
      </c>
      <c r="E1463" s="4" t="str">
        <f t="shared" si="22"/>
        <v>PE238B</v>
      </c>
      <c r="F1463" t="s">
        <v>1568</v>
      </c>
      <c r="G1463" s="6" t="s">
        <v>5797</v>
      </c>
    </row>
    <row r="1464" spans="1:7" x14ac:dyDescent="0.25">
      <c r="A1464" t="s">
        <v>886</v>
      </c>
      <c r="B1464" t="s">
        <v>1475</v>
      </c>
      <c r="C1464" s="4" t="s">
        <v>1502</v>
      </c>
      <c r="D1464" s="4" t="s">
        <v>5400</v>
      </c>
      <c r="E1464" s="4" t="str">
        <f t="shared" si="22"/>
        <v>PE238C</v>
      </c>
      <c r="F1464" t="s">
        <v>5401</v>
      </c>
      <c r="G1464" s="6" t="s">
        <v>5797</v>
      </c>
    </row>
    <row r="1465" spans="1:7" x14ac:dyDescent="0.25">
      <c r="A1465" t="s">
        <v>886</v>
      </c>
      <c r="B1465" t="s">
        <v>1475</v>
      </c>
      <c r="C1465" s="4" t="s">
        <v>1502</v>
      </c>
      <c r="D1465" s="4" t="s">
        <v>1570</v>
      </c>
      <c r="E1465" s="4" t="str">
        <f t="shared" si="22"/>
        <v>PE240A</v>
      </c>
      <c r="F1465" t="s">
        <v>1571</v>
      </c>
      <c r="G1465" s="6" t="s">
        <v>5797</v>
      </c>
    </row>
    <row r="1466" spans="1:7" x14ac:dyDescent="0.25">
      <c r="A1466" t="s">
        <v>886</v>
      </c>
      <c r="B1466" t="s">
        <v>1475</v>
      </c>
      <c r="C1466" s="4" t="s">
        <v>1502</v>
      </c>
      <c r="D1466" s="4" t="s">
        <v>3789</v>
      </c>
      <c r="E1466" s="4" t="str">
        <f t="shared" si="22"/>
        <v>PE240B</v>
      </c>
      <c r="F1466" t="s">
        <v>3790</v>
      </c>
      <c r="G1466" s="6" t="s">
        <v>5797</v>
      </c>
    </row>
    <row r="1467" spans="1:7" x14ac:dyDescent="0.25">
      <c r="A1467" t="s">
        <v>886</v>
      </c>
      <c r="B1467" t="s">
        <v>1475</v>
      </c>
      <c r="C1467" s="4" t="s">
        <v>1502</v>
      </c>
      <c r="D1467" s="4" t="s">
        <v>5404</v>
      </c>
      <c r="E1467" s="4" t="str">
        <f t="shared" si="22"/>
        <v>PE240C</v>
      </c>
      <c r="F1467" t="s">
        <v>5405</v>
      </c>
      <c r="G1467" s="6" t="s">
        <v>5797</v>
      </c>
    </row>
    <row r="1468" spans="1:7" x14ac:dyDescent="0.25">
      <c r="A1468" t="s">
        <v>886</v>
      </c>
      <c r="B1468" t="s">
        <v>1475</v>
      </c>
      <c r="C1468" s="4" t="s">
        <v>1502</v>
      </c>
      <c r="D1468" s="4" t="s">
        <v>3791</v>
      </c>
      <c r="E1468" s="4" t="str">
        <f t="shared" si="22"/>
        <v>PE242A</v>
      </c>
      <c r="F1468" t="s">
        <v>3792</v>
      </c>
      <c r="G1468" s="6" t="s">
        <v>5797</v>
      </c>
    </row>
    <row r="1469" spans="1:7" x14ac:dyDescent="0.25">
      <c r="A1469" t="s">
        <v>886</v>
      </c>
      <c r="B1469" t="s">
        <v>1475</v>
      </c>
      <c r="C1469" s="4" t="s">
        <v>1502</v>
      </c>
      <c r="D1469" s="4" t="s">
        <v>3794</v>
      </c>
      <c r="E1469" s="4" t="str">
        <f t="shared" si="22"/>
        <v>PE242B</v>
      </c>
      <c r="F1469" t="s">
        <v>3795</v>
      </c>
      <c r="G1469" s="6" t="s">
        <v>5797</v>
      </c>
    </row>
    <row r="1470" spans="1:7" x14ac:dyDescent="0.25">
      <c r="A1470" t="s">
        <v>886</v>
      </c>
      <c r="B1470" t="s">
        <v>1475</v>
      </c>
      <c r="C1470" s="4" t="s">
        <v>1502</v>
      </c>
      <c r="D1470" s="4" t="s">
        <v>3796</v>
      </c>
      <c r="E1470" s="4" t="str">
        <f t="shared" si="22"/>
        <v>PE242C</v>
      </c>
      <c r="F1470" t="s">
        <v>3797</v>
      </c>
      <c r="G1470" s="6" t="s">
        <v>5797</v>
      </c>
    </row>
    <row r="1471" spans="1:7" x14ac:dyDescent="0.25">
      <c r="A1471" t="s">
        <v>886</v>
      </c>
      <c r="B1471" t="s">
        <v>1475</v>
      </c>
      <c r="C1471" s="4" t="s">
        <v>1502</v>
      </c>
      <c r="D1471" s="4" t="s">
        <v>1575</v>
      </c>
      <c r="E1471" s="4" t="str">
        <f t="shared" si="22"/>
        <v>PE243A</v>
      </c>
      <c r="F1471" t="s">
        <v>1576</v>
      </c>
      <c r="G1471" s="6" t="s">
        <v>5797</v>
      </c>
    </row>
    <row r="1472" spans="1:7" x14ac:dyDescent="0.25">
      <c r="A1472" t="s">
        <v>886</v>
      </c>
      <c r="B1472" t="s">
        <v>1475</v>
      </c>
      <c r="C1472" s="4" t="s">
        <v>1502</v>
      </c>
      <c r="D1472" s="4" t="s">
        <v>1577</v>
      </c>
      <c r="E1472" s="4" t="str">
        <f t="shared" si="22"/>
        <v>PE252A</v>
      </c>
      <c r="F1472" t="s">
        <v>1578</v>
      </c>
      <c r="G1472" s="6" t="s">
        <v>5797</v>
      </c>
    </row>
    <row r="1473" spans="1:7" x14ac:dyDescent="0.25">
      <c r="A1473" t="s">
        <v>886</v>
      </c>
      <c r="B1473" t="s">
        <v>1475</v>
      </c>
      <c r="C1473" s="4" t="s">
        <v>1502</v>
      </c>
      <c r="D1473" s="4" t="s">
        <v>1581</v>
      </c>
      <c r="E1473" s="4" t="str">
        <f t="shared" si="22"/>
        <v>PE252B</v>
      </c>
      <c r="F1473" t="s">
        <v>1582</v>
      </c>
      <c r="G1473" s="6" t="s">
        <v>5797</v>
      </c>
    </row>
    <row r="1474" spans="1:7" x14ac:dyDescent="0.25">
      <c r="A1474" t="s">
        <v>886</v>
      </c>
      <c r="B1474" t="s">
        <v>1475</v>
      </c>
      <c r="C1474" s="4" t="s">
        <v>1502</v>
      </c>
      <c r="D1474" s="4" t="s">
        <v>3800</v>
      </c>
      <c r="E1474" s="4" t="str">
        <f t="shared" ref="E1474:E1537" si="23">CONCATENATE(C1474,TRIM(D1474))</f>
        <v>PE252C</v>
      </c>
      <c r="F1474" t="s">
        <v>3801</v>
      </c>
      <c r="G1474" s="6" t="s">
        <v>5797</v>
      </c>
    </row>
    <row r="1475" spans="1:7" x14ac:dyDescent="0.25">
      <c r="A1475" t="s">
        <v>886</v>
      </c>
      <c r="B1475" t="s">
        <v>1475</v>
      </c>
      <c r="C1475" s="4" t="s">
        <v>1502</v>
      </c>
      <c r="D1475" s="4" t="s">
        <v>5408</v>
      </c>
      <c r="E1475" s="4" t="str">
        <f t="shared" si="23"/>
        <v>PE252D</v>
      </c>
      <c r="F1475" t="s">
        <v>5409</v>
      </c>
      <c r="G1475" s="6" t="s">
        <v>5797</v>
      </c>
    </row>
    <row r="1476" spans="1:7" x14ac:dyDescent="0.25">
      <c r="A1476" t="s">
        <v>886</v>
      </c>
      <c r="B1476" t="s">
        <v>1475</v>
      </c>
      <c r="C1476" s="4" t="s">
        <v>1502</v>
      </c>
      <c r="D1476" s="4" t="s">
        <v>1589</v>
      </c>
      <c r="E1476" s="4" t="str">
        <f t="shared" si="23"/>
        <v>PE255A</v>
      </c>
      <c r="F1476" t="s">
        <v>1590</v>
      </c>
      <c r="G1476" s="6" t="s">
        <v>5797</v>
      </c>
    </row>
    <row r="1477" spans="1:7" x14ac:dyDescent="0.25">
      <c r="A1477" t="s">
        <v>886</v>
      </c>
      <c r="B1477" t="s">
        <v>1475</v>
      </c>
      <c r="C1477" s="4" t="s">
        <v>1502</v>
      </c>
      <c r="D1477" s="4" t="s">
        <v>1591</v>
      </c>
      <c r="E1477" s="4" t="str">
        <f t="shared" si="23"/>
        <v>PE255B</v>
      </c>
      <c r="F1477" t="s">
        <v>1592</v>
      </c>
      <c r="G1477" s="6" t="s">
        <v>5797</v>
      </c>
    </row>
    <row r="1478" spans="1:7" x14ac:dyDescent="0.25">
      <c r="A1478" t="s">
        <v>886</v>
      </c>
      <c r="B1478" t="s">
        <v>1475</v>
      </c>
      <c r="C1478" s="4" t="s">
        <v>1502</v>
      </c>
      <c r="D1478" s="4" t="s">
        <v>1595</v>
      </c>
      <c r="E1478" s="4" t="str">
        <f t="shared" si="23"/>
        <v>PE255C</v>
      </c>
      <c r="F1478" t="s">
        <v>1596</v>
      </c>
      <c r="G1478" s="6" t="s">
        <v>5797</v>
      </c>
    </row>
    <row r="1479" spans="1:7" x14ac:dyDescent="0.25">
      <c r="A1479" t="s">
        <v>886</v>
      </c>
      <c r="B1479" t="s">
        <v>1475</v>
      </c>
      <c r="C1479" s="4" t="s">
        <v>1502</v>
      </c>
      <c r="D1479" s="4" t="s">
        <v>3812</v>
      </c>
      <c r="E1479" s="4" t="str">
        <f t="shared" si="23"/>
        <v>PE255D</v>
      </c>
      <c r="F1479" t="s">
        <v>3813</v>
      </c>
      <c r="G1479" s="6" t="s">
        <v>5797</v>
      </c>
    </row>
    <row r="1480" spans="1:7" x14ac:dyDescent="0.25">
      <c r="A1480" t="s">
        <v>886</v>
      </c>
      <c r="B1480" t="s">
        <v>1475</v>
      </c>
      <c r="C1480" s="4" t="s">
        <v>1502</v>
      </c>
      <c r="D1480" s="4" t="s">
        <v>3816</v>
      </c>
      <c r="E1480" s="4" t="str">
        <f t="shared" si="23"/>
        <v>PE255E</v>
      </c>
      <c r="F1480" t="s">
        <v>3817</v>
      </c>
      <c r="G1480" s="6" t="s">
        <v>5797</v>
      </c>
    </row>
    <row r="1481" spans="1:7" x14ac:dyDescent="0.25">
      <c r="A1481" t="s">
        <v>886</v>
      </c>
      <c r="B1481" t="s">
        <v>1475</v>
      </c>
      <c r="C1481" s="4" t="s">
        <v>1502</v>
      </c>
      <c r="D1481" s="4" t="s">
        <v>1597</v>
      </c>
      <c r="E1481" s="4" t="str">
        <f t="shared" si="23"/>
        <v>PE256A</v>
      </c>
      <c r="F1481" t="s">
        <v>1598</v>
      </c>
      <c r="G1481" s="6" t="s">
        <v>5797</v>
      </c>
    </row>
    <row r="1482" spans="1:7" x14ac:dyDescent="0.25">
      <c r="A1482" t="s">
        <v>886</v>
      </c>
      <c r="B1482" t="s">
        <v>1475</v>
      </c>
      <c r="C1482" s="4" t="s">
        <v>1502</v>
      </c>
      <c r="D1482" s="4" t="s">
        <v>1603</v>
      </c>
      <c r="E1482" s="4" t="str">
        <f t="shared" si="23"/>
        <v>PE256B</v>
      </c>
      <c r="F1482" t="s">
        <v>1604</v>
      </c>
      <c r="G1482" s="6" t="s">
        <v>5797</v>
      </c>
    </row>
    <row r="1483" spans="1:7" x14ac:dyDescent="0.25">
      <c r="A1483" t="s">
        <v>886</v>
      </c>
      <c r="B1483" t="s">
        <v>1475</v>
      </c>
      <c r="C1483" s="4" t="s">
        <v>1502</v>
      </c>
      <c r="D1483" s="4" t="s">
        <v>3820</v>
      </c>
      <c r="E1483" s="4" t="str">
        <f t="shared" si="23"/>
        <v>PE256C</v>
      </c>
      <c r="F1483" t="s">
        <v>3821</v>
      </c>
      <c r="G1483" s="6" t="s">
        <v>5797</v>
      </c>
    </row>
    <row r="1484" spans="1:7" x14ac:dyDescent="0.25">
      <c r="A1484" t="s">
        <v>886</v>
      </c>
      <c r="B1484" t="s">
        <v>1475</v>
      </c>
      <c r="C1484" s="4" t="s">
        <v>1502</v>
      </c>
      <c r="D1484" s="4" t="s">
        <v>1605</v>
      </c>
      <c r="E1484" s="4" t="str">
        <f t="shared" si="23"/>
        <v>PE256D</v>
      </c>
      <c r="F1484" t="s">
        <v>1606</v>
      </c>
      <c r="G1484" s="6" t="s">
        <v>5797</v>
      </c>
    </row>
    <row r="1485" spans="1:7" x14ac:dyDescent="0.25">
      <c r="A1485" t="s">
        <v>886</v>
      </c>
      <c r="B1485" t="s">
        <v>1475</v>
      </c>
      <c r="C1485" s="4" t="s">
        <v>1502</v>
      </c>
      <c r="D1485" s="4" t="s">
        <v>1607</v>
      </c>
      <c r="E1485" s="4" t="str">
        <f t="shared" si="23"/>
        <v>PE258A</v>
      </c>
      <c r="F1485" t="s">
        <v>1608</v>
      </c>
      <c r="G1485" s="6" t="s">
        <v>5797</v>
      </c>
    </row>
    <row r="1486" spans="1:7" x14ac:dyDescent="0.25">
      <c r="A1486" t="s">
        <v>886</v>
      </c>
      <c r="B1486" t="s">
        <v>1475</v>
      </c>
      <c r="C1486" s="4" t="s">
        <v>1502</v>
      </c>
      <c r="D1486" s="4" t="s">
        <v>1610</v>
      </c>
      <c r="E1486" s="4" t="str">
        <f t="shared" si="23"/>
        <v>PE258B</v>
      </c>
      <c r="F1486" t="s">
        <v>1611</v>
      </c>
      <c r="G1486" s="6" t="s">
        <v>5797</v>
      </c>
    </row>
    <row r="1487" spans="1:7" x14ac:dyDescent="0.25">
      <c r="A1487" t="s">
        <v>886</v>
      </c>
      <c r="B1487" t="s">
        <v>1475</v>
      </c>
      <c r="C1487" s="4" t="s">
        <v>1502</v>
      </c>
      <c r="D1487" s="4" t="s">
        <v>3825</v>
      </c>
      <c r="E1487" s="4" t="str">
        <f t="shared" si="23"/>
        <v>PE258C</v>
      </c>
      <c r="F1487" t="s">
        <v>3826</v>
      </c>
      <c r="G1487" s="6" t="s">
        <v>5797</v>
      </c>
    </row>
    <row r="1488" spans="1:7" x14ac:dyDescent="0.25">
      <c r="A1488" t="s">
        <v>886</v>
      </c>
      <c r="B1488" t="s">
        <v>1475</v>
      </c>
      <c r="C1488" s="4" t="s">
        <v>1502</v>
      </c>
      <c r="D1488" s="4" t="s">
        <v>1612</v>
      </c>
      <c r="E1488" s="4" t="str">
        <f t="shared" si="23"/>
        <v>PE258D</v>
      </c>
      <c r="F1488" t="s">
        <v>1613</v>
      </c>
      <c r="G1488" s="6" t="s">
        <v>5797</v>
      </c>
    </row>
    <row r="1489" spans="1:7" x14ac:dyDescent="0.25">
      <c r="A1489" t="s">
        <v>886</v>
      </c>
      <c r="B1489" t="s">
        <v>1475</v>
      </c>
      <c r="C1489" s="4" t="s">
        <v>1502</v>
      </c>
      <c r="D1489" s="4" t="s">
        <v>3827</v>
      </c>
      <c r="E1489" s="4" t="str">
        <f t="shared" si="23"/>
        <v>PE271A</v>
      </c>
      <c r="F1489" t="s">
        <v>3828</v>
      </c>
      <c r="G1489" s="6" t="s">
        <v>5797</v>
      </c>
    </row>
    <row r="1490" spans="1:7" x14ac:dyDescent="0.25">
      <c r="A1490" t="s">
        <v>886</v>
      </c>
      <c r="B1490" t="s">
        <v>1475</v>
      </c>
      <c r="C1490" s="4" t="s">
        <v>1502</v>
      </c>
      <c r="D1490" s="4" t="s">
        <v>3831</v>
      </c>
      <c r="E1490" s="4" t="str">
        <f t="shared" si="23"/>
        <v>PE271B</v>
      </c>
      <c r="F1490" t="s">
        <v>3832</v>
      </c>
      <c r="G1490" s="6" t="s">
        <v>5797</v>
      </c>
    </row>
    <row r="1491" spans="1:7" x14ac:dyDescent="0.25">
      <c r="A1491" t="s">
        <v>886</v>
      </c>
      <c r="B1491" t="s">
        <v>1475</v>
      </c>
      <c r="C1491" s="4" t="s">
        <v>1502</v>
      </c>
      <c r="D1491" s="4" t="s">
        <v>3834</v>
      </c>
      <c r="E1491" s="4" t="str">
        <f t="shared" si="23"/>
        <v>PE271C</v>
      </c>
      <c r="F1491" t="s">
        <v>3835</v>
      </c>
      <c r="G1491" s="6" t="s">
        <v>5797</v>
      </c>
    </row>
    <row r="1492" spans="1:7" x14ac:dyDescent="0.25">
      <c r="A1492" t="s">
        <v>886</v>
      </c>
      <c r="B1492" t="s">
        <v>1475</v>
      </c>
      <c r="C1492" s="4" t="s">
        <v>1502</v>
      </c>
      <c r="D1492" s="4" t="s">
        <v>5429</v>
      </c>
      <c r="E1492" s="4" t="str">
        <f t="shared" si="23"/>
        <v>PE271D</v>
      </c>
      <c r="F1492" t="s">
        <v>5430</v>
      </c>
      <c r="G1492" s="6" t="s">
        <v>5797</v>
      </c>
    </row>
    <row r="1493" spans="1:7" x14ac:dyDescent="0.25">
      <c r="A1493" t="s">
        <v>886</v>
      </c>
      <c r="B1493" t="s">
        <v>1475</v>
      </c>
      <c r="C1493" s="4" t="s">
        <v>1502</v>
      </c>
      <c r="D1493" s="4" t="s">
        <v>1614</v>
      </c>
      <c r="E1493" s="4" t="str">
        <f t="shared" si="23"/>
        <v>PE274A</v>
      </c>
      <c r="F1493" t="s">
        <v>1615</v>
      </c>
      <c r="G1493" s="6" t="s">
        <v>5797</v>
      </c>
    </row>
    <row r="1494" spans="1:7" x14ac:dyDescent="0.25">
      <c r="A1494" t="s">
        <v>886</v>
      </c>
      <c r="B1494" t="s">
        <v>1475</v>
      </c>
      <c r="C1494" s="4" t="s">
        <v>1502</v>
      </c>
      <c r="D1494" s="4" t="s">
        <v>1614</v>
      </c>
      <c r="E1494" s="4" t="str">
        <f t="shared" si="23"/>
        <v>PE274A</v>
      </c>
      <c r="F1494" t="s">
        <v>3836</v>
      </c>
      <c r="G1494" s="6" t="s">
        <v>5797</v>
      </c>
    </row>
    <row r="1495" spans="1:7" x14ac:dyDescent="0.25">
      <c r="A1495" t="s">
        <v>886</v>
      </c>
      <c r="B1495" t="s">
        <v>1475</v>
      </c>
      <c r="C1495" s="4" t="s">
        <v>1502</v>
      </c>
      <c r="D1495" s="4" t="s">
        <v>1618</v>
      </c>
      <c r="E1495" s="4" t="str">
        <f t="shared" si="23"/>
        <v>PE274B</v>
      </c>
      <c r="F1495" t="s">
        <v>1619</v>
      </c>
      <c r="G1495" s="6" t="s">
        <v>5797</v>
      </c>
    </row>
    <row r="1496" spans="1:7" x14ac:dyDescent="0.25">
      <c r="A1496" t="s">
        <v>886</v>
      </c>
      <c r="B1496" t="s">
        <v>1475</v>
      </c>
      <c r="C1496" s="4" t="s">
        <v>1502</v>
      </c>
      <c r="D1496" s="4" t="s">
        <v>3838</v>
      </c>
      <c r="E1496" s="4" t="str">
        <f t="shared" si="23"/>
        <v>PE276A</v>
      </c>
      <c r="F1496" t="s">
        <v>3839</v>
      </c>
      <c r="G1496" s="6" t="s">
        <v>5797</v>
      </c>
    </row>
    <row r="1497" spans="1:7" x14ac:dyDescent="0.25">
      <c r="A1497" t="s">
        <v>886</v>
      </c>
      <c r="B1497" t="s">
        <v>1475</v>
      </c>
      <c r="C1497" s="4" t="s">
        <v>1502</v>
      </c>
      <c r="D1497" s="4" t="s">
        <v>3841</v>
      </c>
      <c r="E1497" s="4" t="str">
        <f t="shared" si="23"/>
        <v>PE276B</v>
      </c>
      <c r="F1497" t="s">
        <v>3842</v>
      </c>
      <c r="G1497" s="6" t="s">
        <v>5797</v>
      </c>
    </row>
    <row r="1498" spans="1:7" x14ac:dyDescent="0.25">
      <c r="A1498" t="s">
        <v>886</v>
      </c>
      <c r="B1498" t="s">
        <v>1475</v>
      </c>
      <c r="C1498" s="4" t="s">
        <v>1620</v>
      </c>
      <c r="D1498" s="4">
        <v>60</v>
      </c>
      <c r="E1498" s="4" t="str">
        <f t="shared" si="23"/>
        <v>PE A60</v>
      </c>
      <c r="F1498" t="s">
        <v>3843</v>
      </c>
      <c r="G1498" s="6" t="s">
        <v>5799</v>
      </c>
    </row>
    <row r="1499" spans="1:7" x14ac:dyDescent="0.25">
      <c r="A1499" t="s">
        <v>886</v>
      </c>
      <c r="B1499" t="s">
        <v>1475</v>
      </c>
      <c r="C1499" s="4" t="s">
        <v>1620</v>
      </c>
      <c r="D1499" s="4">
        <v>61</v>
      </c>
      <c r="E1499" s="4" t="str">
        <f t="shared" si="23"/>
        <v>PE A61</v>
      </c>
      <c r="F1499" t="s">
        <v>5433</v>
      </c>
      <c r="G1499" s="6" t="s">
        <v>5799</v>
      </c>
    </row>
    <row r="1500" spans="1:7" x14ac:dyDescent="0.25">
      <c r="A1500" t="s">
        <v>886</v>
      </c>
      <c r="B1500" t="s">
        <v>1475</v>
      </c>
      <c r="C1500" s="4" t="s">
        <v>1620</v>
      </c>
      <c r="D1500" s="4">
        <v>62</v>
      </c>
      <c r="E1500" s="4" t="str">
        <f t="shared" si="23"/>
        <v>PE A62</v>
      </c>
      <c r="F1500" t="s">
        <v>5437</v>
      </c>
      <c r="G1500" s="6" t="s">
        <v>5799</v>
      </c>
    </row>
    <row r="1501" spans="1:7" x14ac:dyDescent="0.25">
      <c r="A1501" t="s">
        <v>886</v>
      </c>
      <c r="B1501" t="s">
        <v>1475</v>
      </c>
      <c r="C1501" s="4" t="s">
        <v>1620</v>
      </c>
      <c r="D1501" s="4">
        <v>63</v>
      </c>
      <c r="E1501" s="4" t="str">
        <f t="shared" si="23"/>
        <v>PE A63</v>
      </c>
      <c r="F1501" t="s">
        <v>5438</v>
      </c>
      <c r="G1501" s="6" t="s">
        <v>5799</v>
      </c>
    </row>
    <row r="1502" spans="1:7" x14ac:dyDescent="0.25">
      <c r="A1502" t="s">
        <v>886</v>
      </c>
      <c r="B1502" t="s">
        <v>1475</v>
      </c>
      <c r="C1502" s="4" t="s">
        <v>1620</v>
      </c>
      <c r="D1502" s="4">
        <v>65</v>
      </c>
      <c r="E1502" s="4" t="str">
        <f t="shared" si="23"/>
        <v>PE A65</v>
      </c>
      <c r="F1502" t="s">
        <v>3844</v>
      </c>
      <c r="G1502" s="6" t="s">
        <v>5799</v>
      </c>
    </row>
    <row r="1503" spans="1:7" x14ac:dyDescent="0.25">
      <c r="A1503" t="s">
        <v>886</v>
      </c>
      <c r="B1503" t="s">
        <v>1475</v>
      </c>
      <c r="C1503" s="4" t="s">
        <v>1620</v>
      </c>
      <c r="D1503" s="4">
        <v>66</v>
      </c>
      <c r="E1503" s="4" t="str">
        <f t="shared" si="23"/>
        <v>PE A66</v>
      </c>
      <c r="F1503" t="s">
        <v>5439</v>
      </c>
      <c r="G1503" s="6" t="s">
        <v>5799</v>
      </c>
    </row>
    <row r="1504" spans="1:7" x14ac:dyDescent="0.25">
      <c r="A1504" t="s">
        <v>886</v>
      </c>
      <c r="B1504" t="s">
        <v>1475</v>
      </c>
      <c r="C1504" s="4" t="s">
        <v>1620</v>
      </c>
      <c r="D1504" s="4">
        <v>68</v>
      </c>
      <c r="E1504" s="4" t="str">
        <f t="shared" si="23"/>
        <v>PE A68</v>
      </c>
      <c r="F1504" t="s">
        <v>3847</v>
      </c>
      <c r="G1504" s="6" t="s">
        <v>5799</v>
      </c>
    </row>
    <row r="1505" spans="1:7" x14ac:dyDescent="0.25">
      <c r="A1505" t="s">
        <v>886</v>
      </c>
      <c r="B1505" t="s">
        <v>1475</v>
      </c>
      <c r="C1505" s="4" t="s">
        <v>1620</v>
      </c>
      <c r="D1505" s="4">
        <v>69</v>
      </c>
      <c r="E1505" s="4" t="str">
        <f t="shared" si="23"/>
        <v>PE A69</v>
      </c>
      <c r="F1505" t="s">
        <v>3848</v>
      </c>
      <c r="G1505" s="6" t="s">
        <v>5799</v>
      </c>
    </row>
    <row r="1506" spans="1:7" x14ac:dyDescent="0.25">
      <c r="A1506" t="s">
        <v>886</v>
      </c>
      <c r="B1506" t="s">
        <v>1475</v>
      </c>
      <c r="C1506" s="4" t="s">
        <v>1620</v>
      </c>
      <c r="D1506" s="4">
        <v>80</v>
      </c>
      <c r="E1506" s="4" t="str">
        <f t="shared" si="23"/>
        <v>PE A80</v>
      </c>
      <c r="F1506" t="s">
        <v>5441</v>
      </c>
      <c r="G1506" s="6" t="s">
        <v>5799</v>
      </c>
    </row>
    <row r="1507" spans="1:7" x14ac:dyDescent="0.25">
      <c r="A1507" t="s">
        <v>886</v>
      </c>
      <c r="B1507" t="s">
        <v>1475</v>
      </c>
      <c r="C1507" s="4" t="s">
        <v>1620</v>
      </c>
      <c r="D1507" s="4">
        <v>81</v>
      </c>
      <c r="E1507" s="4" t="str">
        <f t="shared" si="23"/>
        <v>PE A81</v>
      </c>
      <c r="F1507" t="s">
        <v>3850</v>
      </c>
      <c r="G1507" s="6" t="s">
        <v>5799</v>
      </c>
    </row>
    <row r="1508" spans="1:7" x14ac:dyDescent="0.25">
      <c r="A1508" t="s">
        <v>886</v>
      </c>
      <c r="B1508" t="s">
        <v>1475</v>
      </c>
      <c r="C1508" s="4" t="s">
        <v>1620</v>
      </c>
      <c r="D1508" s="4">
        <v>82</v>
      </c>
      <c r="E1508" s="4" t="str">
        <f t="shared" si="23"/>
        <v>PE A82</v>
      </c>
      <c r="F1508" t="s">
        <v>3851</v>
      </c>
      <c r="G1508" s="6" t="s">
        <v>5799</v>
      </c>
    </row>
    <row r="1509" spans="1:7" x14ac:dyDescent="0.25">
      <c r="A1509" t="s">
        <v>886</v>
      </c>
      <c r="B1509" t="s">
        <v>1475</v>
      </c>
      <c r="C1509" s="4" t="s">
        <v>1620</v>
      </c>
      <c r="D1509" s="4">
        <v>83</v>
      </c>
      <c r="E1509" s="4" t="str">
        <f t="shared" si="23"/>
        <v>PE A83</v>
      </c>
      <c r="F1509" t="s">
        <v>3853</v>
      </c>
      <c r="G1509" s="6" t="s">
        <v>5799</v>
      </c>
    </row>
    <row r="1510" spans="1:7" x14ac:dyDescent="0.25">
      <c r="A1510" t="s">
        <v>886</v>
      </c>
      <c r="B1510" t="s">
        <v>1475</v>
      </c>
      <c r="C1510" s="4" t="s">
        <v>1620</v>
      </c>
      <c r="D1510" s="4">
        <v>85</v>
      </c>
      <c r="E1510" s="4" t="str">
        <f t="shared" si="23"/>
        <v>PE A85</v>
      </c>
      <c r="F1510" t="s">
        <v>3860</v>
      </c>
      <c r="G1510" s="6" t="s">
        <v>5799</v>
      </c>
    </row>
    <row r="1511" spans="1:7" x14ac:dyDescent="0.25">
      <c r="A1511" t="s">
        <v>886</v>
      </c>
      <c r="B1511" t="s">
        <v>1475</v>
      </c>
      <c r="C1511" s="4" t="s">
        <v>1620</v>
      </c>
      <c r="D1511" s="4">
        <v>88</v>
      </c>
      <c r="E1511" s="4" t="str">
        <f t="shared" si="23"/>
        <v>PE A88</v>
      </c>
      <c r="F1511" t="s">
        <v>5443</v>
      </c>
      <c r="G1511" s="6" t="s">
        <v>5799</v>
      </c>
    </row>
    <row r="1512" spans="1:7" x14ac:dyDescent="0.25">
      <c r="A1512" t="s">
        <v>886</v>
      </c>
      <c r="B1512" t="s">
        <v>1475</v>
      </c>
      <c r="C1512" s="4" t="s">
        <v>1620</v>
      </c>
      <c r="D1512" s="4">
        <v>89</v>
      </c>
      <c r="E1512" s="4" t="str">
        <f t="shared" si="23"/>
        <v>PE A89</v>
      </c>
      <c r="F1512" t="s">
        <v>3862</v>
      </c>
      <c r="G1512" s="6" t="s">
        <v>5799</v>
      </c>
    </row>
    <row r="1513" spans="1:7" x14ac:dyDescent="0.25">
      <c r="A1513" t="s">
        <v>886</v>
      </c>
      <c r="B1513" t="s">
        <v>1475</v>
      </c>
      <c r="C1513" s="4" t="s">
        <v>1620</v>
      </c>
      <c r="D1513" s="4">
        <v>96</v>
      </c>
      <c r="E1513" s="4" t="str">
        <f t="shared" si="23"/>
        <v>PE A96</v>
      </c>
      <c r="F1513" t="s">
        <v>1621</v>
      </c>
      <c r="G1513" s="6" t="s">
        <v>5799</v>
      </c>
    </row>
    <row r="1514" spans="1:7" x14ac:dyDescent="0.25">
      <c r="A1514" t="s">
        <v>886</v>
      </c>
      <c r="B1514" t="s">
        <v>1475</v>
      </c>
      <c r="C1514" s="4" t="s">
        <v>1620</v>
      </c>
      <c r="D1514" s="4">
        <v>97</v>
      </c>
      <c r="E1514" s="4" t="str">
        <f t="shared" si="23"/>
        <v>PE A97</v>
      </c>
      <c r="F1514" t="s">
        <v>1622</v>
      </c>
      <c r="G1514" s="6" t="s">
        <v>5799</v>
      </c>
    </row>
    <row r="1515" spans="1:7" x14ac:dyDescent="0.25">
      <c r="A1515" t="s">
        <v>886</v>
      </c>
      <c r="B1515" t="s">
        <v>1475</v>
      </c>
      <c r="C1515" s="4" t="s">
        <v>1620</v>
      </c>
      <c r="D1515" s="4">
        <v>98</v>
      </c>
      <c r="E1515" s="4" t="str">
        <f t="shared" si="23"/>
        <v>PE A98</v>
      </c>
      <c r="F1515" t="s">
        <v>5444</v>
      </c>
      <c r="G1515" s="6" t="s">
        <v>5799</v>
      </c>
    </row>
    <row r="1516" spans="1:7" x14ac:dyDescent="0.25">
      <c r="A1516" t="s">
        <v>886</v>
      </c>
      <c r="B1516" t="s">
        <v>1475</v>
      </c>
      <c r="C1516" s="4" t="s">
        <v>1620</v>
      </c>
      <c r="D1516" s="4">
        <v>99</v>
      </c>
      <c r="E1516" s="4" t="str">
        <f t="shared" si="23"/>
        <v>PE A99</v>
      </c>
      <c r="F1516" t="s">
        <v>3864</v>
      </c>
      <c r="G1516" s="6" t="s">
        <v>5799</v>
      </c>
    </row>
    <row r="1517" spans="1:7" x14ac:dyDescent="0.25">
      <c r="A1517" t="s">
        <v>886</v>
      </c>
      <c r="B1517" t="s">
        <v>1812</v>
      </c>
      <c r="C1517" s="4" t="s">
        <v>5727</v>
      </c>
      <c r="D1517" s="4">
        <v>11</v>
      </c>
      <c r="E1517" s="4" t="str">
        <f t="shared" si="23"/>
        <v>P SC11</v>
      </c>
      <c r="F1517" t="s">
        <v>5728</v>
      </c>
      <c r="G1517" s="6" t="s">
        <v>5801</v>
      </c>
    </row>
    <row r="1518" spans="1:7" x14ac:dyDescent="0.25">
      <c r="A1518" t="s">
        <v>886</v>
      </c>
      <c r="B1518" t="s">
        <v>1812</v>
      </c>
      <c r="C1518" s="4" t="s">
        <v>5727</v>
      </c>
      <c r="D1518" s="4" t="s">
        <v>5729</v>
      </c>
      <c r="E1518" s="4" t="str">
        <f t="shared" si="23"/>
        <v>P SC11L</v>
      </c>
      <c r="F1518" t="s">
        <v>5730</v>
      </c>
      <c r="G1518" s="6" t="s">
        <v>5801</v>
      </c>
    </row>
    <row r="1519" spans="1:7" x14ac:dyDescent="0.25">
      <c r="A1519" t="s">
        <v>886</v>
      </c>
      <c r="B1519" t="s">
        <v>1812</v>
      </c>
      <c r="C1519" s="4" t="s">
        <v>1813</v>
      </c>
      <c r="D1519" s="4">
        <v>10</v>
      </c>
      <c r="E1519" s="4" t="str">
        <f t="shared" si="23"/>
        <v>PHYC10</v>
      </c>
      <c r="F1519" t="s">
        <v>1818</v>
      </c>
      <c r="G1519" s="6" t="s">
        <v>5801</v>
      </c>
    </row>
    <row r="1520" spans="1:7" x14ac:dyDescent="0.25">
      <c r="A1520" t="s">
        <v>886</v>
      </c>
      <c r="B1520" t="s">
        <v>1812</v>
      </c>
      <c r="C1520" s="4" t="s">
        <v>1813</v>
      </c>
      <c r="D1520" s="4">
        <v>20</v>
      </c>
      <c r="E1520" s="4" t="str">
        <f t="shared" si="23"/>
        <v>PHYC20</v>
      </c>
      <c r="F1520" t="s">
        <v>4432</v>
      </c>
      <c r="G1520" s="6" t="s">
        <v>5801</v>
      </c>
    </row>
    <row r="1521" spans="1:7" x14ac:dyDescent="0.25">
      <c r="A1521" t="s">
        <v>886</v>
      </c>
      <c r="B1521" t="s">
        <v>1812</v>
      </c>
      <c r="C1521" s="4" t="s">
        <v>1813</v>
      </c>
      <c r="D1521" s="4">
        <v>41</v>
      </c>
      <c r="E1521" s="4" t="str">
        <f t="shared" si="23"/>
        <v>PHYC41</v>
      </c>
      <c r="F1521" t="s">
        <v>4438</v>
      </c>
      <c r="G1521" s="6" t="s">
        <v>5801</v>
      </c>
    </row>
    <row r="1522" spans="1:7" x14ac:dyDescent="0.25">
      <c r="A1522" t="s">
        <v>886</v>
      </c>
      <c r="B1522" t="s">
        <v>1812</v>
      </c>
      <c r="C1522" s="4" t="s">
        <v>1813</v>
      </c>
      <c r="D1522" s="4" t="s">
        <v>1178</v>
      </c>
      <c r="E1522" s="4" t="str">
        <f t="shared" si="23"/>
        <v>PHYC2A</v>
      </c>
      <c r="F1522" t="s">
        <v>1814</v>
      </c>
      <c r="G1522" s="6" t="s">
        <v>5801</v>
      </c>
    </row>
    <row r="1523" spans="1:7" x14ac:dyDescent="0.25">
      <c r="A1523" t="s">
        <v>886</v>
      </c>
      <c r="B1523" t="s">
        <v>1812</v>
      </c>
      <c r="C1523" s="4" t="s">
        <v>1813</v>
      </c>
      <c r="D1523" s="4" t="s">
        <v>2487</v>
      </c>
      <c r="E1523" s="4" t="str">
        <f t="shared" si="23"/>
        <v>PHYC2B</v>
      </c>
      <c r="F1523" t="s">
        <v>1814</v>
      </c>
      <c r="G1523" s="6" t="s">
        <v>5801</v>
      </c>
    </row>
    <row r="1524" spans="1:7" x14ac:dyDescent="0.25">
      <c r="A1524" t="s">
        <v>886</v>
      </c>
      <c r="B1524" t="s">
        <v>1812</v>
      </c>
      <c r="C1524" s="4" t="s">
        <v>1813</v>
      </c>
      <c r="D1524" s="4" t="s">
        <v>1816</v>
      </c>
      <c r="E1524" s="4" t="str">
        <f t="shared" si="23"/>
        <v>PHYC4A</v>
      </c>
      <c r="F1524" t="s">
        <v>1817</v>
      </c>
      <c r="G1524" s="6" t="s">
        <v>5801</v>
      </c>
    </row>
    <row r="1525" spans="1:7" x14ac:dyDescent="0.25">
      <c r="A1525" t="s">
        <v>886</v>
      </c>
      <c r="B1525" t="s">
        <v>1812</v>
      </c>
      <c r="C1525" s="4" t="s">
        <v>1813</v>
      </c>
      <c r="D1525" s="4" t="s">
        <v>2074</v>
      </c>
      <c r="E1525" s="4" t="str">
        <f t="shared" si="23"/>
        <v>PHYC4B</v>
      </c>
      <c r="F1525" t="s">
        <v>4419</v>
      </c>
      <c r="G1525" s="6" t="s">
        <v>5801</v>
      </c>
    </row>
    <row r="1526" spans="1:7" x14ac:dyDescent="0.25">
      <c r="A1526" t="s">
        <v>886</v>
      </c>
      <c r="B1526" t="s">
        <v>1812</v>
      </c>
      <c r="C1526" s="4" t="s">
        <v>1813</v>
      </c>
      <c r="D1526" s="4" t="s">
        <v>4425</v>
      </c>
      <c r="E1526" s="4" t="str">
        <f t="shared" si="23"/>
        <v>PHYC4C</v>
      </c>
      <c r="F1526" t="s">
        <v>4426</v>
      </c>
      <c r="G1526" s="6" t="s">
        <v>5801</v>
      </c>
    </row>
    <row r="1527" spans="1:7" x14ac:dyDescent="0.25">
      <c r="A1527" t="s">
        <v>886</v>
      </c>
      <c r="B1527" t="s">
        <v>1812</v>
      </c>
      <c r="C1527" s="4" t="s">
        <v>1813</v>
      </c>
      <c r="D1527" s="4" t="s">
        <v>5745</v>
      </c>
      <c r="E1527" s="4" t="str">
        <f t="shared" si="23"/>
        <v>PHYC4D</v>
      </c>
      <c r="F1527" t="s">
        <v>5746</v>
      </c>
      <c r="G1527" s="6" t="s">
        <v>5801</v>
      </c>
    </row>
    <row r="1528" spans="1:7" x14ac:dyDescent="0.25">
      <c r="A1528" t="s">
        <v>886</v>
      </c>
      <c r="B1528" t="s">
        <v>1812</v>
      </c>
      <c r="C1528" s="4" t="s">
        <v>1813</v>
      </c>
      <c r="D1528" s="4" t="s">
        <v>1819</v>
      </c>
      <c r="E1528" s="4" t="str">
        <f t="shared" si="23"/>
        <v>PHYC10L</v>
      </c>
      <c r="F1528" t="s">
        <v>1820</v>
      </c>
      <c r="G1528" s="6" t="s">
        <v>5801</v>
      </c>
    </row>
    <row r="1529" spans="1:7" x14ac:dyDescent="0.25">
      <c r="A1529" t="s">
        <v>886</v>
      </c>
      <c r="B1529" t="s">
        <v>1812</v>
      </c>
      <c r="C1529" s="4" t="s">
        <v>1813</v>
      </c>
      <c r="D1529" s="4" t="s">
        <v>4433</v>
      </c>
      <c r="E1529" s="4" t="str">
        <f t="shared" si="23"/>
        <v>PHYC2AC</v>
      </c>
      <c r="F1529" t="s">
        <v>4434</v>
      </c>
      <c r="G1529" s="6" t="s">
        <v>5788</v>
      </c>
    </row>
    <row r="1530" spans="1:7" x14ac:dyDescent="0.25">
      <c r="A1530" t="s">
        <v>886</v>
      </c>
      <c r="B1530" t="s">
        <v>1812</v>
      </c>
      <c r="C1530" s="4" t="s">
        <v>1813</v>
      </c>
      <c r="D1530" s="4" t="s">
        <v>1821</v>
      </c>
      <c r="E1530" s="4" t="str">
        <f t="shared" si="23"/>
        <v>PHYC2AL</v>
      </c>
      <c r="F1530" t="s">
        <v>1822</v>
      </c>
      <c r="G1530" s="6" t="s">
        <v>5801</v>
      </c>
    </row>
    <row r="1531" spans="1:7" x14ac:dyDescent="0.25">
      <c r="A1531" t="s">
        <v>886</v>
      </c>
      <c r="B1531" t="s">
        <v>1812</v>
      </c>
      <c r="C1531" s="4" t="s">
        <v>1813</v>
      </c>
      <c r="D1531" s="4" t="s">
        <v>5755</v>
      </c>
      <c r="E1531" s="4" t="str">
        <f t="shared" si="23"/>
        <v>PHYC2BC</v>
      </c>
      <c r="F1531" t="s">
        <v>4434</v>
      </c>
      <c r="G1531" s="6" t="s">
        <v>5788</v>
      </c>
    </row>
    <row r="1532" spans="1:7" x14ac:dyDescent="0.25">
      <c r="A1532" t="s">
        <v>886</v>
      </c>
      <c r="B1532" t="s">
        <v>1812</v>
      </c>
      <c r="C1532" s="4" t="s">
        <v>1813</v>
      </c>
      <c r="D1532" s="4" t="s">
        <v>4437</v>
      </c>
      <c r="E1532" s="4" t="str">
        <f t="shared" si="23"/>
        <v>PHYC2BL</v>
      </c>
      <c r="F1532" t="s">
        <v>1822</v>
      </c>
      <c r="G1532" s="6" t="s">
        <v>5801</v>
      </c>
    </row>
    <row r="1533" spans="1:7" x14ac:dyDescent="0.25">
      <c r="A1533" t="s">
        <v>886</v>
      </c>
      <c r="B1533" t="s">
        <v>1812</v>
      </c>
      <c r="C1533" s="4" t="s">
        <v>1813</v>
      </c>
      <c r="D1533" s="4" t="s">
        <v>1824</v>
      </c>
      <c r="E1533" s="4" t="str">
        <f t="shared" si="23"/>
        <v>PHYC4AL</v>
      </c>
      <c r="F1533" t="s">
        <v>1825</v>
      </c>
      <c r="G1533" s="6" t="s">
        <v>5801</v>
      </c>
    </row>
    <row r="1534" spans="1:7" x14ac:dyDescent="0.25">
      <c r="A1534" t="s">
        <v>886</v>
      </c>
      <c r="B1534" t="s">
        <v>1812</v>
      </c>
      <c r="C1534" s="4" t="s">
        <v>1813</v>
      </c>
      <c r="D1534" s="4" t="s">
        <v>4440</v>
      </c>
      <c r="E1534" s="4" t="str">
        <f t="shared" si="23"/>
        <v>PHYC4BL</v>
      </c>
      <c r="F1534" t="s">
        <v>4441</v>
      </c>
      <c r="G1534" s="6" t="s">
        <v>5801</v>
      </c>
    </row>
    <row r="1535" spans="1:7" x14ac:dyDescent="0.25">
      <c r="A1535" t="s">
        <v>886</v>
      </c>
      <c r="B1535" t="s">
        <v>1812</v>
      </c>
      <c r="C1535" s="4" t="s">
        <v>1813</v>
      </c>
      <c r="D1535" s="4" t="s">
        <v>4442</v>
      </c>
      <c r="E1535" s="4" t="str">
        <f t="shared" si="23"/>
        <v>PHYC4CL</v>
      </c>
      <c r="F1535" t="s">
        <v>4443</v>
      </c>
      <c r="G1535" s="6" t="s">
        <v>5801</v>
      </c>
    </row>
    <row r="1536" spans="1:7" x14ac:dyDescent="0.25">
      <c r="A1536" t="s">
        <v>886</v>
      </c>
      <c r="B1536" t="s">
        <v>1812</v>
      </c>
      <c r="C1536" s="4" t="s">
        <v>1813</v>
      </c>
      <c r="D1536" s="4" t="s">
        <v>5756</v>
      </c>
      <c r="E1536" s="4" t="str">
        <f t="shared" si="23"/>
        <v>PHYC4DL</v>
      </c>
      <c r="F1536" t="s">
        <v>5757</v>
      </c>
      <c r="G1536" s="6" t="s">
        <v>5801</v>
      </c>
    </row>
    <row r="1537" spans="1:7" x14ac:dyDescent="0.25">
      <c r="A1537" t="s">
        <v>886</v>
      </c>
      <c r="B1537" t="s">
        <v>974</v>
      </c>
      <c r="C1537" s="4" t="s">
        <v>2050</v>
      </c>
      <c r="D1537" s="4">
        <v>5</v>
      </c>
      <c r="E1537" s="4" t="str">
        <f t="shared" si="23"/>
        <v>AMS5</v>
      </c>
      <c r="F1537" t="s">
        <v>2051</v>
      </c>
      <c r="G1537" s="6" t="s">
        <v>5801</v>
      </c>
    </row>
    <row r="1538" spans="1:7" x14ac:dyDescent="0.25">
      <c r="A1538" t="s">
        <v>886</v>
      </c>
      <c r="B1538" t="s">
        <v>974</v>
      </c>
      <c r="C1538" s="4" t="s">
        <v>975</v>
      </c>
      <c r="D1538" s="4">
        <v>1</v>
      </c>
      <c r="E1538" s="4" t="str">
        <f t="shared" ref="E1538:E1601" si="24">CONCATENATE(C1538,TRIM(D1538))</f>
        <v>ECON1</v>
      </c>
      <c r="F1538" t="s">
        <v>976</v>
      </c>
      <c r="G1538" s="6" t="s">
        <v>5801</v>
      </c>
    </row>
    <row r="1539" spans="1:7" x14ac:dyDescent="0.25">
      <c r="A1539" t="s">
        <v>886</v>
      </c>
      <c r="B1539" t="s">
        <v>974</v>
      </c>
      <c r="C1539" s="4" t="s">
        <v>975</v>
      </c>
      <c r="D1539" s="4">
        <v>3</v>
      </c>
      <c r="E1539" s="4" t="str">
        <f t="shared" si="24"/>
        <v>ECON3</v>
      </c>
      <c r="F1539" t="s">
        <v>978</v>
      </c>
      <c r="G1539" s="6" t="s">
        <v>5801</v>
      </c>
    </row>
    <row r="1540" spans="1:7" x14ac:dyDescent="0.25">
      <c r="A1540" t="s">
        <v>886</v>
      </c>
      <c r="B1540" t="s">
        <v>974</v>
      </c>
      <c r="C1540" s="4" t="s">
        <v>975</v>
      </c>
      <c r="D1540" s="4">
        <v>5</v>
      </c>
      <c r="E1540" s="4" t="str">
        <f t="shared" si="24"/>
        <v>ECON5</v>
      </c>
      <c r="F1540" t="s">
        <v>2057</v>
      </c>
      <c r="G1540" s="6" t="s">
        <v>5801</v>
      </c>
    </row>
    <row r="1541" spans="1:7" x14ac:dyDescent="0.25">
      <c r="A1541" t="s">
        <v>886</v>
      </c>
      <c r="B1541" t="s">
        <v>974</v>
      </c>
      <c r="C1541" s="4" t="s">
        <v>975</v>
      </c>
      <c r="D1541" s="4">
        <v>20</v>
      </c>
      <c r="E1541" s="4" t="str">
        <f t="shared" si="24"/>
        <v>ECON20</v>
      </c>
      <c r="F1541" t="s">
        <v>2063</v>
      </c>
      <c r="G1541" s="6" t="s">
        <v>5801</v>
      </c>
    </row>
    <row r="1542" spans="1:7" x14ac:dyDescent="0.25">
      <c r="A1542" t="s">
        <v>886</v>
      </c>
      <c r="B1542" t="s">
        <v>974</v>
      </c>
      <c r="C1542" s="4" t="s">
        <v>975</v>
      </c>
      <c r="D1542" s="4">
        <v>25</v>
      </c>
      <c r="E1542" s="4" t="str">
        <f t="shared" si="24"/>
        <v>ECON25</v>
      </c>
      <c r="F1542" t="s">
        <v>4641</v>
      </c>
      <c r="G1542" s="6" t="s">
        <v>5801</v>
      </c>
    </row>
    <row r="1543" spans="1:7" x14ac:dyDescent="0.25">
      <c r="A1543" t="s">
        <v>886</v>
      </c>
      <c r="B1543" t="s">
        <v>974</v>
      </c>
      <c r="C1543" s="4" t="s">
        <v>975</v>
      </c>
      <c r="D1543" s="4">
        <v>30</v>
      </c>
      <c r="E1543" s="4" t="str">
        <f t="shared" si="24"/>
        <v>ECON30</v>
      </c>
      <c r="F1543" t="s">
        <v>2064</v>
      </c>
      <c r="G1543" s="6" t="s">
        <v>5801</v>
      </c>
    </row>
    <row r="1544" spans="1:7" x14ac:dyDescent="0.25">
      <c r="A1544" t="s">
        <v>886</v>
      </c>
      <c r="B1544" t="s">
        <v>974</v>
      </c>
      <c r="C1544" s="4" t="s">
        <v>979</v>
      </c>
      <c r="D1544" s="4">
        <v>1</v>
      </c>
      <c r="E1544" s="4" t="str">
        <f t="shared" si="24"/>
        <v>HIST1</v>
      </c>
      <c r="F1544" t="s">
        <v>2066</v>
      </c>
      <c r="G1544" s="6" t="s">
        <v>5801</v>
      </c>
    </row>
    <row r="1545" spans="1:7" x14ac:dyDescent="0.25">
      <c r="A1545" t="s">
        <v>886</v>
      </c>
      <c r="B1545" t="s">
        <v>974</v>
      </c>
      <c r="C1545" s="4" t="s">
        <v>979</v>
      </c>
      <c r="D1545" s="4">
        <v>5</v>
      </c>
      <c r="E1545" s="4" t="str">
        <f t="shared" si="24"/>
        <v>HIST5</v>
      </c>
      <c r="F1545" t="s">
        <v>2076</v>
      </c>
      <c r="G1545" s="6" t="s">
        <v>5801</v>
      </c>
    </row>
    <row r="1546" spans="1:7" x14ac:dyDescent="0.25">
      <c r="A1546" t="s">
        <v>886</v>
      </c>
      <c r="B1546" t="s">
        <v>974</v>
      </c>
      <c r="C1546" s="4" t="s">
        <v>979</v>
      </c>
      <c r="D1546" s="4">
        <v>9</v>
      </c>
      <c r="E1546" s="4" t="str">
        <f t="shared" si="24"/>
        <v>HIST9</v>
      </c>
      <c r="F1546" t="s">
        <v>2077</v>
      </c>
      <c r="G1546" s="6" t="s">
        <v>5801</v>
      </c>
    </row>
    <row r="1547" spans="1:7" x14ac:dyDescent="0.25">
      <c r="A1547" t="s">
        <v>886</v>
      </c>
      <c r="B1547" t="s">
        <v>974</v>
      </c>
      <c r="C1547" s="4" t="s">
        <v>979</v>
      </c>
      <c r="D1547" s="4">
        <v>20</v>
      </c>
      <c r="E1547" s="4" t="str">
        <f t="shared" si="24"/>
        <v>HIST20</v>
      </c>
      <c r="F1547" t="s">
        <v>2081</v>
      </c>
      <c r="G1547" s="6" t="s">
        <v>5801</v>
      </c>
    </row>
    <row r="1548" spans="1:7" x14ac:dyDescent="0.25">
      <c r="A1548" t="s">
        <v>886</v>
      </c>
      <c r="B1548" t="s">
        <v>974</v>
      </c>
      <c r="C1548" s="4" t="s">
        <v>979</v>
      </c>
      <c r="D1548" s="4">
        <v>37</v>
      </c>
      <c r="E1548" s="4" t="str">
        <f t="shared" si="24"/>
        <v>HIST37</v>
      </c>
      <c r="F1548" t="s">
        <v>2084</v>
      </c>
      <c r="G1548" s="6" t="s">
        <v>5801</v>
      </c>
    </row>
    <row r="1549" spans="1:7" x14ac:dyDescent="0.25">
      <c r="A1549" t="s">
        <v>886</v>
      </c>
      <c r="B1549" t="s">
        <v>974</v>
      </c>
      <c r="C1549" s="4" t="s">
        <v>979</v>
      </c>
      <c r="D1549" s="4">
        <v>40</v>
      </c>
      <c r="E1549" s="4" t="str">
        <f t="shared" si="24"/>
        <v>HIST40</v>
      </c>
      <c r="F1549" t="s">
        <v>2085</v>
      </c>
      <c r="G1549" s="6" t="s">
        <v>5801</v>
      </c>
    </row>
    <row r="1550" spans="1:7" x14ac:dyDescent="0.25">
      <c r="A1550" t="s">
        <v>886</v>
      </c>
      <c r="B1550" t="s">
        <v>974</v>
      </c>
      <c r="C1550" s="4" t="s">
        <v>979</v>
      </c>
      <c r="D1550" s="4">
        <v>45</v>
      </c>
      <c r="E1550" s="4" t="str">
        <f t="shared" si="24"/>
        <v>HIST45</v>
      </c>
      <c r="F1550" t="s">
        <v>2090</v>
      </c>
      <c r="G1550" s="6" t="s">
        <v>5801</v>
      </c>
    </row>
    <row r="1551" spans="1:7" x14ac:dyDescent="0.25">
      <c r="A1551" t="s">
        <v>886</v>
      </c>
      <c r="B1551" t="s">
        <v>974</v>
      </c>
      <c r="C1551" s="4" t="s">
        <v>979</v>
      </c>
      <c r="D1551" s="4">
        <v>46</v>
      </c>
      <c r="E1551" s="4" t="str">
        <f t="shared" si="24"/>
        <v>HIST46</v>
      </c>
      <c r="F1551" t="s">
        <v>2092</v>
      </c>
      <c r="G1551" s="6" t="s">
        <v>5788</v>
      </c>
    </row>
    <row r="1552" spans="1:7" x14ac:dyDescent="0.25">
      <c r="A1552" t="s">
        <v>886</v>
      </c>
      <c r="B1552" t="s">
        <v>974</v>
      </c>
      <c r="C1552" s="4" t="s">
        <v>979</v>
      </c>
      <c r="D1552" s="4">
        <v>49</v>
      </c>
      <c r="E1552" s="4" t="str">
        <f t="shared" si="24"/>
        <v>HIST49</v>
      </c>
      <c r="F1552" t="s">
        <v>2094</v>
      </c>
      <c r="G1552" s="6" t="s">
        <v>5801</v>
      </c>
    </row>
    <row r="1553" spans="1:7" x14ac:dyDescent="0.25">
      <c r="A1553" t="s">
        <v>886</v>
      </c>
      <c r="B1553" t="s">
        <v>974</v>
      </c>
      <c r="C1553" s="4" t="s">
        <v>979</v>
      </c>
      <c r="D1553" s="4" t="s">
        <v>1816</v>
      </c>
      <c r="E1553" s="4" t="str">
        <f t="shared" si="24"/>
        <v>HIST4A</v>
      </c>
      <c r="F1553" t="s">
        <v>2073</v>
      </c>
      <c r="G1553" s="6" t="s">
        <v>5801</v>
      </c>
    </row>
    <row r="1554" spans="1:7" x14ac:dyDescent="0.25">
      <c r="A1554" t="s">
        <v>886</v>
      </c>
      <c r="B1554" t="s">
        <v>974</v>
      </c>
      <c r="C1554" s="4" t="s">
        <v>979</v>
      </c>
      <c r="D1554" s="4" t="s">
        <v>2074</v>
      </c>
      <c r="E1554" s="4" t="str">
        <f t="shared" si="24"/>
        <v>HIST4B</v>
      </c>
      <c r="F1554" t="s">
        <v>2075</v>
      </c>
      <c r="G1554" s="6" t="s">
        <v>5801</v>
      </c>
    </row>
    <row r="1555" spans="1:7" x14ac:dyDescent="0.25">
      <c r="A1555" t="s">
        <v>886</v>
      </c>
      <c r="B1555" t="s">
        <v>974</v>
      </c>
      <c r="C1555" s="4" t="s">
        <v>979</v>
      </c>
      <c r="D1555" s="4" t="s">
        <v>1143</v>
      </c>
      <c r="E1555" s="4" t="str">
        <f t="shared" si="24"/>
        <v>HIST12A</v>
      </c>
      <c r="F1555" t="s">
        <v>4643</v>
      </c>
      <c r="G1555" s="6" t="s">
        <v>5801</v>
      </c>
    </row>
    <row r="1556" spans="1:7" x14ac:dyDescent="0.25">
      <c r="A1556" t="s">
        <v>886</v>
      </c>
      <c r="B1556" t="s">
        <v>974</v>
      </c>
      <c r="C1556" s="4" t="s">
        <v>979</v>
      </c>
      <c r="D1556" s="4" t="s">
        <v>2078</v>
      </c>
      <c r="E1556" s="4" t="str">
        <f t="shared" si="24"/>
        <v>HIST12B</v>
      </c>
      <c r="F1556" t="s">
        <v>2079</v>
      </c>
      <c r="G1556" s="6" t="s">
        <v>5801</v>
      </c>
    </row>
    <row r="1557" spans="1:7" x14ac:dyDescent="0.25">
      <c r="A1557" t="s">
        <v>886</v>
      </c>
      <c r="B1557" t="s">
        <v>974</v>
      </c>
      <c r="C1557" s="4" t="s">
        <v>979</v>
      </c>
      <c r="D1557" s="4" t="s">
        <v>980</v>
      </c>
      <c r="E1557" s="4" t="str">
        <f t="shared" si="24"/>
        <v>HIST17A</v>
      </c>
      <c r="F1557" t="s">
        <v>981</v>
      </c>
      <c r="G1557" s="6" t="s">
        <v>5801</v>
      </c>
    </row>
    <row r="1558" spans="1:7" x14ac:dyDescent="0.25">
      <c r="A1558" t="s">
        <v>886</v>
      </c>
      <c r="B1558" t="s">
        <v>974</v>
      </c>
      <c r="C1558" s="4" t="s">
        <v>979</v>
      </c>
      <c r="D1558" s="4" t="s">
        <v>983</v>
      </c>
      <c r="E1558" s="4" t="str">
        <f t="shared" si="24"/>
        <v>HIST17B</v>
      </c>
      <c r="F1558" t="s">
        <v>981</v>
      </c>
      <c r="G1558" s="6" t="s">
        <v>5801</v>
      </c>
    </row>
    <row r="1559" spans="1:7" x14ac:dyDescent="0.25">
      <c r="A1559" t="s">
        <v>886</v>
      </c>
      <c r="B1559" t="s">
        <v>974</v>
      </c>
      <c r="C1559" s="4" t="s">
        <v>979</v>
      </c>
      <c r="D1559" s="4" t="s">
        <v>985</v>
      </c>
      <c r="E1559" s="4" t="str">
        <f t="shared" si="24"/>
        <v>HIST18A</v>
      </c>
      <c r="F1559" t="s">
        <v>986</v>
      </c>
      <c r="G1559" s="6" t="s">
        <v>5801</v>
      </c>
    </row>
    <row r="1560" spans="1:7" x14ac:dyDescent="0.25">
      <c r="A1560" t="s">
        <v>886</v>
      </c>
      <c r="B1560" t="s">
        <v>974</v>
      </c>
      <c r="C1560" s="4" t="s">
        <v>979</v>
      </c>
      <c r="D1560" s="4" t="s">
        <v>4652</v>
      </c>
      <c r="E1560" s="4" t="str">
        <f t="shared" si="24"/>
        <v>HIST18B</v>
      </c>
      <c r="F1560" t="s">
        <v>4653</v>
      </c>
      <c r="G1560" s="6" t="s">
        <v>5801</v>
      </c>
    </row>
    <row r="1561" spans="1:7" x14ac:dyDescent="0.25">
      <c r="A1561" t="s">
        <v>886</v>
      </c>
      <c r="B1561" t="s">
        <v>974</v>
      </c>
      <c r="C1561" s="4" t="s">
        <v>979</v>
      </c>
      <c r="D1561" s="4" t="s">
        <v>1048</v>
      </c>
      <c r="E1561" s="4" t="str">
        <f t="shared" si="24"/>
        <v>HIST35A</v>
      </c>
      <c r="F1561" t="s">
        <v>2083</v>
      </c>
      <c r="G1561" s="6" t="s">
        <v>5801</v>
      </c>
    </row>
    <row r="1562" spans="1:7" x14ac:dyDescent="0.25">
      <c r="A1562" t="s">
        <v>886</v>
      </c>
      <c r="B1562" t="s">
        <v>974</v>
      </c>
      <c r="C1562" s="4" t="s">
        <v>979</v>
      </c>
      <c r="D1562" s="4" t="s">
        <v>2086</v>
      </c>
      <c r="E1562" s="4" t="str">
        <f t="shared" si="24"/>
        <v>HIST41A</v>
      </c>
      <c r="F1562" t="s">
        <v>2087</v>
      </c>
      <c r="G1562" s="6" t="s">
        <v>5801</v>
      </c>
    </row>
    <row r="1563" spans="1:7" x14ac:dyDescent="0.25">
      <c r="A1563" t="s">
        <v>886</v>
      </c>
      <c r="B1563" t="s">
        <v>974</v>
      </c>
      <c r="C1563" s="4" t="s">
        <v>979</v>
      </c>
      <c r="D1563" s="4" t="s">
        <v>1346</v>
      </c>
      <c r="E1563" s="4" t="str">
        <f t="shared" si="24"/>
        <v>HIST41B</v>
      </c>
      <c r="F1563" t="s">
        <v>2089</v>
      </c>
      <c r="G1563" s="6" t="s">
        <v>5801</v>
      </c>
    </row>
    <row r="1564" spans="1:7" x14ac:dyDescent="0.25">
      <c r="A1564" t="s">
        <v>886</v>
      </c>
      <c r="B1564" t="s">
        <v>974</v>
      </c>
      <c r="C1564" s="4" t="s">
        <v>2095</v>
      </c>
      <c r="D1564" s="4">
        <v>2</v>
      </c>
      <c r="E1564" s="4" t="str">
        <f t="shared" si="24"/>
        <v>PHIL2</v>
      </c>
      <c r="F1564" t="s">
        <v>2096</v>
      </c>
      <c r="G1564" s="6" t="s">
        <v>5801</v>
      </c>
    </row>
    <row r="1565" spans="1:7" x14ac:dyDescent="0.25">
      <c r="A1565" t="s">
        <v>886</v>
      </c>
      <c r="B1565" t="s">
        <v>974</v>
      </c>
      <c r="C1565" s="4" t="s">
        <v>2095</v>
      </c>
      <c r="D1565" s="4">
        <v>4</v>
      </c>
      <c r="E1565" s="4" t="str">
        <f t="shared" si="24"/>
        <v>PHIL4</v>
      </c>
      <c r="F1565" t="s">
        <v>2099</v>
      </c>
      <c r="G1565" s="6" t="s">
        <v>5801</v>
      </c>
    </row>
    <row r="1566" spans="1:7" x14ac:dyDescent="0.25">
      <c r="A1566" t="s">
        <v>886</v>
      </c>
      <c r="B1566" t="s">
        <v>974</v>
      </c>
      <c r="C1566" s="4" t="s">
        <v>2095</v>
      </c>
      <c r="D1566" s="4">
        <v>40</v>
      </c>
      <c r="E1566" s="4" t="str">
        <f t="shared" si="24"/>
        <v>PHIL40</v>
      </c>
      <c r="F1566" t="s">
        <v>2107</v>
      </c>
      <c r="G1566" s="6" t="s">
        <v>5801</v>
      </c>
    </row>
    <row r="1567" spans="1:7" x14ac:dyDescent="0.25">
      <c r="A1567" t="s">
        <v>886</v>
      </c>
      <c r="B1567" t="s">
        <v>974</v>
      </c>
      <c r="C1567" s="4" t="s">
        <v>2095</v>
      </c>
      <c r="D1567" s="4" t="s">
        <v>1143</v>
      </c>
      <c r="E1567" s="4" t="str">
        <f t="shared" si="24"/>
        <v>PHIL12A</v>
      </c>
      <c r="F1567" t="s">
        <v>2101</v>
      </c>
      <c r="G1567" s="6" t="s">
        <v>5801</v>
      </c>
    </row>
    <row r="1568" spans="1:7" x14ac:dyDescent="0.25">
      <c r="A1568" t="s">
        <v>886</v>
      </c>
      <c r="B1568" t="s">
        <v>974</v>
      </c>
      <c r="C1568" s="4" t="s">
        <v>2095</v>
      </c>
      <c r="D1568" s="4" t="s">
        <v>2105</v>
      </c>
      <c r="E1568" s="4" t="str">
        <f t="shared" si="24"/>
        <v>PHIL25A</v>
      </c>
      <c r="F1568" t="s">
        <v>2106</v>
      </c>
      <c r="G1568" s="6" t="s">
        <v>5801</v>
      </c>
    </row>
    <row r="1569" spans="1:7" x14ac:dyDescent="0.25">
      <c r="A1569" t="s">
        <v>886</v>
      </c>
      <c r="B1569" t="s">
        <v>974</v>
      </c>
      <c r="C1569" s="4" t="s">
        <v>2095</v>
      </c>
      <c r="D1569" s="4" t="s">
        <v>4654</v>
      </c>
      <c r="E1569" s="4" t="str">
        <f t="shared" si="24"/>
        <v>PHIL25C</v>
      </c>
      <c r="F1569" t="s">
        <v>4655</v>
      </c>
      <c r="G1569" s="6" t="s">
        <v>5801</v>
      </c>
    </row>
    <row r="1570" spans="1:7" x14ac:dyDescent="0.25">
      <c r="A1570" t="s">
        <v>886</v>
      </c>
      <c r="B1570" t="s">
        <v>974</v>
      </c>
      <c r="C1570" s="4" t="s">
        <v>987</v>
      </c>
      <c r="D1570" s="4">
        <v>1</v>
      </c>
      <c r="E1570" s="4" t="str">
        <f t="shared" si="24"/>
        <v>POLS1</v>
      </c>
      <c r="F1570" t="s">
        <v>988</v>
      </c>
      <c r="G1570" s="6" t="s">
        <v>5801</v>
      </c>
    </row>
    <row r="1571" spans="1:7" x14ac:dyDescent="0.25">
      <c r="A1571" t="s">
        <v>886</v>
      </c>
      <c r="B1571" t="s">
        <v>974</v>
      </c>
      <c r="C1571" s="4" t="s">
        <v>987</v>
      </c>
      <c r="D1571" s="4">
        <v>2</v>
      </c>
      <c r="E1571" s="4" t="str">
        <f t="shared" si="24"/>
        <v>POLS2</v>
      </c>
      <c r="F1571" t="s">
        <v>2124</v>
      </c>
      <c r="G1571" s="6" t="s">
        <v>5801</v>
      </c>
    </row>
    <row r="1572" spans="1:7" x14ac:dyDescent="0.25">
      <c r="A1572" t="s">
        <v>886</v>
      </c>
      <c r="B1572" t="s">
        <v>974</v>
      </c>
      <c r="C1572" s="4" t="s">
        <v>987</v>
      </c>
      <c r="D1572" s="4">
        <v>3</v>
      </c>
      <c r="E1572" s="4" t="str">
        <f t="shared" si="24"/>
        <v>POLS3</v>
      </c>
      <c r="F1572" t="s">
        <v>2125</v>
      </c>
      <c r="G1572" s="6" t="s">
        <v>5801</v>
      </c>
    </row>
    <row r="1573" spans="1:7" x14ac:dyDescent="0.25">
      <c r="A1573" t="s">
        <v>886</v>
      </c>
      <c r="B1573" t="s">
        <v>974</v>
      </c>
      <c r="C1573" s="4" t="s">
        <v>987</v>
      </c>
      <c r="D1573" s="4">
        <v>4</v>
      </c>
      <c r="E1573" s="4" t="str">
        <f t="shared" si="24"/>
        <v>POLS4</v>
      </c>
      <c r="F1573" t="s">
        <v>2126</v>
      </c>
      <c r="G1573" s="6" t="s">
        <v>5801</v>
      </c>
    </row>
    <row r="1574" spans="1:7" x14ac:dyDescent="0.25">
      <c r="A1574" t="s">
        <v>886</v>
      </c>
      <c r="B1574" t="s">
        <v>974</v>
      </c>
      <c r="C1574" s="4" t="s">
        <v>987</v>
      </c>
      <c r="D1574" s="4">
        <v>5</v>
      </c>
      <c r="E1574" s="4" t="str">
        <f t="shared" si="24"/>
        <v>POLS5</v>
      </c>
      <c r="F1574" t="s">
        <v>2127</v>
      </c>
      <c r="G1574" s="6" t="s">
        <v>5801</v>
      </c>
    </row>
    <row r="1575" spans="1:7" x14ac:dyDescent="0.25">
      <c r="A1575" t="s">
        <v>886</v>
      </c>
      <c r="B1575" t="s">
        <v>974</v>
      </c>
      <c r="C1575" s="4" t="s">
        <v>987</v>
      </c>
      <c r="D1575" s="4">
        <v>22</v>
      </c>
      <c r="E1575" s="4" t="str">
        <f t="shared" si="24"/>
        <v>POLS22</v>
      </c>
      <c r="F1575" t="s">
        <v>2128</v>
      </c>
      <c r="G1575" s="6" t="s">
        <v>5801</v>
      </c>
    </row>
    <row r="1576" spans="1:7" x14ac:dyDescent="0.25">
      <c r="A1576" t="s">
        <v>886</v>
      </c>
      <c r="B1576" t="s">
        <v>974</v>
      </c>
      <c r="C1576" s="4" t="s">
        <v>987</v>
      </c>
      <c r="D1576" s="4">
        <v>41</v>
      </c>
      <c r="E1576" s="4" t="str">
        <f t="shared" si="24"/>
        <v>POLS41</v>
      </c>
      <c r="F1576" t="s">
        <v>2129</v>
      </c>
      <c r="G1576" s="6" t="s">
        <v>5788</v>
      </c>
    </row>
    <row r="1577" spans="1:7" x14ac:dyDescent="0.25">
      <c r="A1577" t="s">
        <v>886</v>
      </c>
      <c r="B1577" t="s">
        <v>974</v>
      </c>
      <c r="C1577" s="4" t="s">
        <v>987</v>
      </c>
      <c r="D1577" s="4">
        <v>43</v>
      </c>
      <c r="E1577" s="4" t="str">
        <f t="shared" si="24"/>
        <v>POLS43</v>
      </c>
      <c r="F1577" t="s">
        <v>4662</v>
      </c>
      <c r="G1577" s="6" t="s">
        <v>5801</v>
      </c>
    </row>
    <row r="1578" spans="1:7" x14ac:dyDescent="0.25">
      <c r="A1578" t="s">
        <v>886</v>
      </c>
      <c r="B1578" t="s">
        <v>1305</v>
      </c>
      <c r="C1578" s="4" t="s">
        <v>1306</v>
      </c>
      <c r="D1578" s="4">
        <v>30</v>
      </c>
      <c r="E1578" s="4" t="str">
        <f t="shared" si="24"/>
        <v>TH A30</v>
      </c>
      <c r="F1578" t="s">
        <v>1307</v>
      </c>
      <c r="G1578" s="6" t="s">
        <v>5801</v>
      </c>
    </row>
    <row r="1579" spans="1:7" x14ac:dyDescent="0.25">
      <c r="A1579" t="s">
        <v>886</v>
      </c>
      <c r="B1579" t="s">
        <v>1305</v>
      </c>
      <c r="C1579" s="4" t="s">
        <v>1306</v>
      </c>
      <c r="D1579" s="4">
        <v>31</v>
      </c>
      <c r="E1579" s="4" t="str">
        <f t="shared" si="24"/>
        <v>TH A31</v>
      </c>
      <c r="F1579" t="s">
        <v>2956</v>
      </c>
      <c r="G1579" s="6" t="s">
        <v>5801</v>
      </c>
    </row>
    <row r="1580" spans="1:7" x14ac:dyDescent="0.25">
      <c r="A1580" t="s">
        <v>886</v>
      </c>
      <c r="B1580" t="s">
        <v>1305</v>
      </c>
      <c r="C1580" s="4" t="s">
        <v>1306</v>
      </c>
      <c r="D1580" s="4">
        <v>32</v>
      </c>
      <c r="E1580" s="4" t="str">
        <f t="shared" si="24"/>
        <v>TH A32</v>
      </c>
      <c r="F1580" t="s">
        <v>1309</v>
      </c>
      <c r="G1580" s="6" t="s">
        <v>5801</v>
      </c>
    </row>
    <row r="1581" spans="1:7" x14ac:dyDescent="0.25">
      <c r="A1581" t="s">
        <v>886</v>
      </c>
      <c r="B1581" t="s">
        <v>1305</v>
      </c>
      <c r="C1581" s="4" t="s">
        <v>1306</v>
      </c>
      <c r="D1581" s="4">
        <v>33</v>
      </c>
      <c r="E1581" s="4" t="str">
        <f t="shared" si="24"/>
        <v>TH A33</v>
      </c>
      <c r="F1581" t="s">
        <v>2957</v>
      </c>
      <c r="G1581" s="6" t="s">
        <v>5801</v>
      </c>
    </row>
    <row r="1582" spans="1:7" x14ac:dyDescent="0.25">
      <c r="A1582" t="s">
        <v>886</v>
      </c>
      <c r="B1582" t="s">
        <v>1305</v>
      </c>
      <c r="C1582" s="4" t="s">
        <v>1306</v>
      </c>
      <c r="D1582" s="4">
        <v>61</v>
      </c>
      <c r="E1582" s="4" t="str">
        <f t="shared" si="24"/>
        <v>TH A61</v>
      </c>
      <c r="F1582" t="s">
        <v>2958</v>
      </c>
      <c r="G1582" s="6" t="s">
        <v>5773</v>
      </c>
    </row>
    <row r="1583" spans="1:7" x14ac:dyDescent="0.25">
      <c r="A1583" t="s">
        <v>886</v>
      </c>
      <c r="B1583" t="s">
        <v>1305</v>
      </c>
      <c r="C1583" s="4" t="s">
        <v>1306</v>
      </c>
      <c r="D1583" s="4">
        <v>63</v>
      </c>
      <c r="E1583" s="4" t="str">
        <f t="shared" si="24"/>
        <v>TH A63</v>
      </c>
      <c r="F1583" t="s">
        <v>4985</v>
      </c>
      <c r="G1583" s="6" t="s">
        <v>5773</v>
      </c>
    </row>
    <row r="1584" spans="1:7" x14ac:dyDescent="0.25">
      <c r="A1584" t="s">
        <v>886</v>
      </c>
      <c r="B1584" t="s">
        <v>1305</v>
      </c>
      <c r="C1584" s="4" t="s">
        <v>1306</v>
      </c>
      <c r="D1584" s="4">
        <v>71</v>
      </c>
      <c r="E1584" s="4" t="str">
        <f t="shared" si="24"/>
        <v>TH A71</v>
      </c>
      <c r="F1584" t="s">
        <v>4987</v>
      </c>
      <c r="G1584" s="6" t="s">
        <v>5773</v>
      </c>
    </row>
    <row r="1585" spans="1:7" x14ac:dyDescent="0.25">
      <c r="A1585" t="s">
        <v>886</v>
      </c>
      <c r="B1585" t="s">
        <v>1305</v>
      </c>
      <c r="C1585" s="4" t="s">
        <v>1306</v>
      </c>
      <c r="D1585" s="4">
        <v>72</v>
      </c>
      <c r="E1585" s="4" t="str">
        <f t="shared" si="24"/>
        <v>TH A72</v>
      </c>
      <c r="F1585" t="s">
        <v>4991</v>
      </c>
      <c r="G1585" s="6" t="s">
        <v>5773</v>
      </c>
    </row>
    <row r="1586" spans="1:7" x14ac:dyDescent="0.25">
      <c r="A1586" t="s">
        <v>886</v>
      </c>
      <c r="B1586" t="s">
        <v>1305</v>
      </c>
      <c r="C1586" s="4" t="s">
        <v>1306</v>
      </c>
      <c r="D1586" s="4">
        <v>73</v>
      </c>
      <c r="E1586" s="4" t="str">
        <f t="shared" si="24"/>
        <v>TH A73</v>
      </c>
      <c r="F1586" t="s">
        <v>4993</v>
      </c>
      <c r="G1586" s="6" t="s">
        <v>5773</v>
      </c>
    </row>
    <row r="1587" spans="1:7" x14ac:dyDescent="0.25">
      <c r="A1587" t="s">
        <v>886</v>
      </c>
      <c r="B1587" t="s">
        <v>1305</v>
      </c>
      <c r="C1587" s="4" t="s">
        <v>1306</v>
      </c>
      <c r="D1587" s="4" t="s">
        <v>1210</v>
      </c>
      <c r="E1587" s="4" t="str">
        <f t="shared" si="24"/>
        <v>TH A150A</v>
      </c>
      <c r="F1587" t="s">
        <v>1310</v>
      </c>
      <c r="G1587" s="6" t="s">
        <v>5801</v>
      </c>
    </row>
    <row r="1588" spans="1:7" x14ac:dyDescent="0.25">
      <c r="A1588" t="s">
        <v>886</v>
      </c>
      <c r="B1588" t="s">
        <v>1305</v>
      </c>
      <c r="C1588" s="4" t="s">
        <v>1306</v>
      </c>
      <c r="D1588" s="4" t="s">
        <v>1213</v>
      </c>
      <c r="E1588" s="4" t="str">
        <f t="shared" si="24"/>
        <v>TH A150B</v>
      </c>
      <c r="F1588" t="s">
        <v>1315</v>
      </c>
      <c r="G1588" s="6" t="s">
        <v>5791</v>
      </c>
    </row>
    <row r="1589" spans="1:7" x14ac:dyDescent="0.25">
      <c r="A1589" t="s">
        <v>886</v>
      </c>
      <c r="B1589" t="s">
        <v>1305</v>
      </c>
      <c r="C1589" s="4" t="s">
        <v>1306</v>
      </c>
      <c r="D1589" s="4" t="s">
        <v>1215</v>
      </c>
      <c r="E1589" s="4" t="str">
        <f t="shared" si="24"/>
        <v>TH A150C</v>
      </c>
      <c r="F1589" t="s">
        <v>1316</v>
      </c>
      <c r="G1589" s="6" t="s">
        <v>5791</v>
      </c>
    </row>
    <row r="1590" spans="1:7" x14ac:dyDescent="0.25">
      <c r="A1590" t="s">
        <v>886</v>
      </c>
      <c r="B1590" t="s">
        <v>1305</v>
      </c>
      <c r="C1590" s="4" t="s">
        <v>1306</v>
      </c>
      <c r="D1590" s="4" t="s">
        <v>2649</v>
      </c>
      <c r="E1590" s="4" t="str">
        <f t="shared" si="24"/>
        <v>TH A152A</v>
      </c>
      <c r="F1590" t="s">
        <v>4994</v>
      </c>
      <c r="G1590" s="6" t="s">
        <v>5791</v>
      </c>
    </row>
    <row r="1591" spans="1:7" x14ac:dyDescent="0.25">
      <c r="A1591" t="s">
        <v>886</v>
      </c>
      <c r="B1591" t="s">
        <v>1305</v>
      </c>
      <c r="C1591" s="4" t="s">
        <v>1306</v>
      </c>
      <c r="D1591" s="4" t="s">
        <v>2652</v>
      </c>
      <c r="E1591" s="4" t="str">
        <f t="shared" si="24"/>
        <v>TH A152B</v>
      </c>
      <c r="F1591" t="s">
        <v>4995</v>
      </c>
      <c r="G1591" s="6" t="s">
        <v>5791</v>
      </c>
    </row>
    <row r="1592" spans="1:7" x14ac:dyDescent="0.25">
      <c r="A1592" t="s">
        <v>886</v>
      </c>
      <c r="B1592" t="s">
        <v>1305</v>
      </c>
      <c r="C1592" s="4" t="s">
        <v>1306</v>
      </c>
      <c r="D1592" s="4" t="s">
        <v>2654</v>
      </c>
      <c r="E1592" s="4" t="str">
        <f t="shared" si="24"/>
        <v>TH A152C</v>
      </c>
      <c r="F1592" t="s">
        <v>4996</v>
      </c>
      <c r="G1592" s="6" t="s">
        <v>5791</v>
      </c>
    </row>
    <row r="1593" spans="1:7" x14ac:dyDescent="0.25">
      <c r="A1593" t="s">
        <v>886</v>
      </c>
      <c r="B1593" t="s">
        <v>1305</v>
      </c>
      <c r="C1593" s="4" t="s">
        <v>1306</v>
      </c>
      <c r="D1593" s="4" t="s">
        <v>2961</v>
      </c>
      <c r="E1593" s="4" t="str">
        <f t="shared" si="24"/>
        <v>TH A153A</v>
      </c>
      <c r="F1593" t="s">
        <v>2962</v>
      </c>
      <c r="G1593" s="6" t="s">
        <v>5791</v>
      </c>
    </row>
    <row r="1594" spans="1:7" x14ac:dyDescent="0.25">
      <c r="A1594" t="s">
        <v>886</v>
      </c>
      <c r="B1594" t="s">
        <v>1305</v>
      </c>
      <c r="C1594" s="4" t="s">
        <v>1306</v>
      </c>
      <c r="D1594" s="4" t="s">
        <v>2964</v>
      </c>
      <c r="E1594" s="4" t="str">
        <f t="shared" si="24"/>
        <v>TH A153B</v>
      </c>
      <c r="F1594" t="s">
        <v>2965</v>
      </c>
      <c r="G1594" s="6" t="s">
        <v>5791</v>
      </c>
    </row>
    <row r="1595" spans="1:7" x14ac:dyDescent="0.25">
      <c r="A1595" t="s">
        <v>886</v>
      </c>
      <c r="B1595" t="s">
        <v>1305</v>
      </c>
      <c r="C1595" s="4" t="s">
        <v>1306</v>
      </c>
      <c r="D1595" s="4" t="s">
        <v>2966</v>
      </c>
      <c r="E1595" s="4" t="str">
        <f t="shared" si="24"/>
        <v>TH A153C</v>
      </c>
      <c r="F1595" t="s">
        <v>2967</v>
      </c>
      <c r="G1595" s="6" t="s">
        <v>5791</v>
      </c>
    </row>
    <row r="1596" spans="1:7" x14ac:dyDescent="0.25">
      <c r="A1596" t="s">
        <v>886</v>
      </c>
      <c r="B1596" t="s">
        <v>1305</v>
      </c>
      <c r="C1596" s="4" t="s">
        <v>1306</v>
      </c>
      <c r="D1596" s="4" t="s">
        <v>2968</v>
      </c>
      <c r="E1596" s="4" t="str">
        <f t="shared" si="24"/>
        <v>TH A154A</v>
      </c>
      <c r="F1596" t="s">
        <v>2969</v>
      </c>
      <c r="G1596" s="6" t="s">
        <v>5791</v>
      </c>
    </row>
    <row r="1597" spans="1:7" x14ac:dyDescent="0.25">
      <c r="A1597" t="s">
        <v>886</v>
      </c>
      <c r="B1597" t="s">
        <v>1305</v>
      </c>
      <c r="C1597" s="4" t="s">
        <v>1306</v>
      </c>
      <c r="D1597" s="4" t="s">
        <v>2971</v>
      </c>
      <c r="E1597" s="4" t="str">
        <f t="shared" si="24"/>
        <v>TH A154B</v>
      </c>
      <c r="F1597" t="s">
        <v>2972</v>
      </c>
      <c r="G1597" s="6" t="s">
        <v>5791</v>
      </c>
    </row>
    <row r="1598" spans="1:7" x14ac:dyDescent="0.25">
      <c r="A1598" t="s">
        <v>886</v>
      </c>
      <c r="B1598" t="s">
        <v>1305</v>
      </c>
      <c r="C1598" s="4" t="s">
        <v>1306</v>
      </c>
      <c r="D1598" s="4" t="s">
        <v>2973</v>
      </c>
      <c r="E1598" s="4" t="str">
        <f t="shared" si="24"/>
        <v>TH A154C</v>
      </c>
      <c r="F1598" t="s">
        <v>2974</v>
      </c>
      <c r="G1598" s="6" t="s">
        <v>5791</v>
      </c>
    </row>
    <row r="1599" spans="1:7" x14ac:dyDescent="0.25">
      <c r="A1599" t="s">
        <v>886</v>
      </c>
      <c r="B1599" t="s">
        <v>1305</v>
      </c>
      <c r="C1599" s="4" t="s">
        <v>1306</v>
      </c>
      <c r="D1599" s="4" t="s">
        <v>1219</v>
      </c>
      <c r="E1599" s="4" t="str">
        <f t="shared" si="24"/>
        <v>TH A160A</v>
      </c>
      <c r="F1599" t="s">
        <v>4998</v>
      </c>
      <c r="G1599" s="6" t="s">
        <v>5791</v>
      </c>
    </row>
    <row r="1600" spans="1:7" x14ac:dyDescent="0.25">
      <c r="A1600" t="s">
        <v>886</v>
      </c>
      <c r="B1600" t="s">
        <v>1305</v>
      </c>
      <c r="C1600" s="4" t="s">
        <v>1306</v>
      </c>
      <c r="D1600" s="4" t="s">
        <v>1223</v>
      </c>
      <c r="E1600" s="4" t="str">
        <f t="shared" si="24"/>
        <v>TH A160B</v>
      </c>
      <c r="F1600" t="s">
        <v>5000</v>
      </c>
      <c r="G1600" s="6" t="s">
        <v>5791</v>
      </c>
    </row>
    <row r="1601" spans="1:7" x14ac:dyDescent="0.25">
      <c r="A1601" t="s">
        <v>886</v>
      </c>
      <c r="B1601" t="s">
        <v>1305</v>
      </c>
      <c r="C1601" s="4" t="s">
        <v>1306</v>
      </c>
      <c r="D1601" s="4" t="s">
        <v>1225</v>
      </c>
      <c r="E1601" s="4" t="str">
        <f t="shared" si="24"/>
        <v>TH A160C</v>
      </c>
      <c r="F1601" t="s">
        <v>5001</v>
      </c>
      <c r="G1601" s="6" t="s">
        <v>5791</v>
      </c>
    </row>
    <row r="1602" spans="1:7" x14ac:dyDescent="0.25">
      <c r="A1602" t="s">
        <v>886</v>
      </c>
      <c r="B1602" t="s">
        <v>1305</v>
      </c>
      <c r="C1602" s="4" t="s">
        <v>1306</v>
      </c>
      <c r="D1602" s="4" t="s">
        <v>1227</v>
      </c>
      <c r="E1602" s="4" t="str">
        <f t="shared" ref="E1602:E1665" si="25">CONCATENATE(C1602,TRIM(D1602))</f>
        <v>TH A160D</v>
      </c>
      <c r="F1602" t="s">
        <v>5002</v>
      </c>
      <c r="G1602" s="6" t="s">
        <v>5791</v>
      </c>
    </row>
    <row r="1603" spans="1:7" x14ac:dyDescent="0.25">
      <c r="A1603" t="s">
        <v>886</v>
      </c>
      <c r="B1603" t="s">
        <v>1305</v>
      </c>
      <c r="C1603" s="4" t="s">
        <v>1306</v>
      </c>
      <c r="D1603" s="4" t="s">
        <v>2665</v>
      </c>
      <c r="E1603" s="4" t="str">
        <f t="shared" si="25"/>
        <v>TH A170A</v>
      </c>
      <c r="F1603" t="s">
        <v>2975</v>
      </c>
      <c r="G1603" s="6" t="s">
        <v>5791</v>
      </c>
    </row>
    <row r="1604" spans="1:7" x14ac:dyDescent="0.25">
      <c r="A1604" t="s">
        <v>886</v>
      </c>
      <c r="B1604" t="s">
        <v>1305</v>
      </c>
      <c r="C1604" s="4" t="s">
        <v>1306</v>
      </c>
      <c r="D1604" s="4" t="s">
        <v>2670</v>
      </c>
      <c r="E1604" s="4" t="str">
        <f t="shared" si="25"/>
        <v>TH A170B</v>
      </c>
      <c r="F1604" t="s">
        <v>2977</v>
      </c>
      <c r="G1604" s="6" t="s">
        <v>5791</v>
      </c>
    </row>
    <row r="1605" spans="1:7" x14ac:dyDescent="0.25">
      <c r="A1605" t="s">
        <v>886</v>
      </c>
      <c r="B1605" t="s">
        <v>1305</v>
      </c>
      <c r="C1605" s="4" t="s">
        <v>1306</v>
      </c>
      <c r="D1605" s="4" t="s">
        <v>2672</v>
      </c>
      <c r="E1605" s="4" t="str">
        <f t="shared" si="25"/>
        <v>TH A170C</v>
      </c>
      <c r="F1605" t="s">
        <v>2978</v>
      </c>
      <c r="G1605" s="6" t="s">
        <v>5791</v>
      </c>
    </row>
    <row r="1606" spans="1:7" x14ac:dyDescent="0.25">
      <c r="A1606" t="s">
        <v>886</v>
      </c>
      <c r="B1606" t="s">
        <v>1305</v>
      </c>
      <c r="C1606" s="4" t="s">
        <v>1306</v>
      </c>
      <c r="D1606" s="4" t="s">
        <v>2674</v>
      </c>
      <c r="E1606" s="4" t="str">
        <f t="shared" si="25"/>
        <v>TH A170D</v>
      </c>
      <c r="F1606" t="s">
        <v>2979</v>
      </c>
      <c r="G1606" s="6" t="s">
        <v>5791</v>
      </c>
    </row>
    <row r="1607" spans="1:7" x14ac:dyDescent="0.25">
      <c r="A1607" t="s">
        <v>886</v>
      </c>
      <c r="B1607" t="s">
        <v>1305</v>
      </c>
      <c r="C1607" s="4" t="s">
        <v>1306</v>
      </c>
      <c r="D1607" s="4" t="s">
        <v>2980</v>
      </c>
      <c r="E1607" s="4" t="str">
        <f t="shared" si="25"/>
        <v>TH A171A</v>
      </c>
      <c r="F1607" t="s">
        <v>2981</v>
      </c>
      <c r="G1607" s="6" t="s">
        <v>5791</v>
      </c>
    </row>
    <row r="1608" spans="1:7" x14ac:dyDescent="0.25">
      <c r="A1608" t="s">
        <v>886</v>
      </c>
      <c r="B1608" t="s">
        <v>1305</v>
      </c>
      <c r="C1608" s="4" t="s">
        <v>1306</v>
      </c>
      <c r="D1608" s="4" t="s">
        <v>2983</v>
      </c>
      <c r="E1608" s="4" t="str">
        <f t="shared" si="25"/>
        <v>TH A171B</v>
      </c>
      <c r="F1608" t="s">
        <v>2984</v>
      </c>
      <c r="G1608" s="6" t="s">
        <v>5791</v>
      </c>
    </row>
    <row r="1609" spans="1:7" x14ac:dyDescent="0.25">
      <c r="A1609" t="s">
        <v>886</v>
      </c>
      <c r="B1609" t="s">
        <v>1305</v>
      </c>
      <c r="C1609" s="4" t="s">
        <v>1306</v>
      </c>
      <c r="D1609" s="4" t="s">
        <v>2985</v>
      </c>
      <c r="E1609" s="4" t="str">
        <f t="shared" si="25"/>
        <v>TH A171C</v>
      </c>
      <c r="F1609" t="s">
        <v>2986</v>
      </c>
      <c r="G1609" s="6" t="s">
        <v>5791</v>
      </c>
    </row>
    <row r="1610" spans="1:7" x14ac:dyDescent="0.25">
      <c r="A1610" t="s">
        <v>886</v>
      </c>
      <c r="B1610" t="s">
        <v>1305</v>
      </c>
      <c r="C1610" s="4" t="s">
        <v>1306</v>
      </c>
      <c r="D1610" s="4" t="s">
        <v>2987</v>
      </c>
      <c r="E1610" s="4" t="str">
        <f t="shared" si="25"/>
        <v>TH A171D</v>
      </c>
      <c r="F1610" t="s">
        <v>2988</v>
      </c>
      <c r="G1610" s="6" t="s">
        <v>5791</v>
      </c>
    </row>
    <row r="1611" spans="1:7" x14ac:dyDescent="0.25">
      <c r="A1611" t="s">
        <v>886</v>
      </c>
      <c r="B1611" t="s">
        <v>1305</v>
      </c>
      <c r="C1611" s="4" t="s">
        <v>1306</v>
      </c>
      <c r="D1611" s="4" t="s">
        <v>2989</v>
      </c>
      <c r="E1611" s="4" t="str">
        <f t="shared" si="25"/>
        <v>TH A202A</v>
      </c>
      <c r="F1611" t="s">
        <v>2990</v>
      </c>
      <c r="G1611" s="6" t="s">
        <v>5791</v>
      </c>
    </row>
    <row r="1612" spans="1:7" x14ac:dyDescent="0.25">
      <c r="A1612" t="s">
        <v>886</v>
      </c>
      <c r="B1612" t="s">
        <v>1305</v>
      </c>
      <c r="C1612" s="4" t="s">
        <v>1306</v>
      </c>
      <c r="D1612" s="4" t="s">
        <v>2991</v>
      </c>
      <c r="E1612" s="4" t="str">
        <f t="shared" si="25"/>
        <v>TH A202B</v>
      </c>
      <c r="F1612" t="s">
        <v>2992</v>
      </c>
      <c r="G1612" s="6" t="s">
        <v>5791</v>
      </c>
    </row>
    <row r="1613" spans="1:7" x14ac:dyDescent="0.25">
      <c r="A1613" t="s">
        <v>886</v>
      </c>
      <c r="B1613" t="s">
        <v>1305</v>
      </c>
      <c r="C1613" s="4" t="s">
        <v>1306</v>
      </c>
      <c r="D1613" s="4" t="s">
        <v>2993</v>
      </c>
      <c r="E1613" s="4" t="str">
        <f t="shared" si="25"/>
        <v>TH A202C</v>
      </c>
      <c r="F1613" t="s">
        <v>2994</v>
      </c>
      <c r="G1613" s="6" t="s">
        <v>5791</v>
      </c>
    </row>
    <row r="1614" spans="1:7" x14ac:dyDescent="0.25">
      <c r="A1614" t="s">
        <v>886</v>
      </c>
      <c r="B1614" t="s">
        <v>1305</v>
      </c>
      <c r="C1614" s="4" t="s">
        <v>1306</v>
      </c>
      <c r="D1614" s="4" t="s">
        <v>1517</v>
      </c>
      <c r="E1614" s="4" t="str">
        <f t="shared" si="25"/>
        <v>TH A204A</v>
      </c>
      <c r="F1614" t="s">
        <v>5003</v>
      </c>
      <c r="G1614" s="6" t="s">
        <v>5791</v>
      </c>
    </row>
    <row r="1615" spans="1:7" x14ac:dyDescent="0.25">
      <c r="A1615" t="s">
        <v>886</v>
      </c>
      <c r="B1615" t="s">
        <v>1305</v>
      </c>
      <c r="C1615" s="4" t="s">
        <v>1306</v>
      </c>
      <c r="D1615" s="4" t="s">
        <v>1520</v>
      </c>
      <c r="E1615" s="4" t="str">
        <f t="shared" si="25"/>
        <v>TH A204B</v>
      </c>
      <c r="F1615" t="s">
        <v>5004</v>
      </c>
      <c r="G1615" s="6" t="s">
        <v>5791</v>
      </c>
    </row>
    <row r="1616" spans="1:7" x14ac:dyDescent="0.25">
      <c r="A1616" t="s">
        <v>886</v>
      </c>
      <c r="B1616" t="s">
        <v>1305</v>
      </c>
      <c r="C1616" s="4" t="s">
        <v>1306</v>
      </c>
      <c r="D1616" s="4" t="s">
        <v>4184</v>
      </c>
      <c r="E1616" s="4" t="str">
        <f t="shared" si="25"/>
        <v>TH A204C</v>
      </c>
      <c r="F1616" t="s">
        <v>5005</v>
      </c>
      <c r="G1616" s="6" t="s">
        <v>5791</v>
      </c>
    </row>
    <row r="1617" spans="1:7" x14ac:dyDescent="0.25">
      <c r="A1617" t="s">
        <v>33</v>
      </c>
      <c r="B1617" t="s">
        <v>554</v>
      </c>
      <c r="C1617" s="4" t="s">
        <v>555</v>
      </c>
      <c r="D1617" s="4">
        <v>1322</v>
      </c>
      <c r="E1617" s="4" t="str">
        <f t="shared" si="25"/>
        <v>TRST1322</v>
      </c>
      <c r="F1617" t="s">
        <v>556</v>
      </c>
      <c r="G1617" s="6" t="s">
        <v>5790</v>
      </c>
    </row>
    <row r="1618" spans="1:7" x14ac:dyDescent="0.25">
      <c r="A1618" t="s">
        <v>33</v>
      </c>
      <c r="B1618" t="s">
        <v>554</v>
      </c>
      <c r="C1618" s="4" t="s">
        <v>555</v>
      </c>
      <c r="D1618" s="4">
        <v>2322</v>
      </c>
      <c r="E1618" s="4" t="str">
        <f t="shared" si="25"/>
        <v>TRST2322</v>
      </c>
      <c r="F1618" t="s">
        <v>559</v>
      </c>
      <c r="G1618" s="6" t="s">
        <v>5790</v>
      </c>
    </row>
    <row r="1619" spans="1:7" x14ac:dyDescent="0.25">
      <c r="A1619" t="s">
        <v>33</v>
      </c>
      <c r="B1619" t="s">
        <v>554</v>
      </c>
      <c r="C1619" s="4" t="s">
        <v>555</v>
      </c>
      <c r="D1619" s="4">
        <v>2323</v>
      </c>
      <c r="E1619" s="4" t="str">
        <f t="shared" si="25"/>
        <v>TRST2323</v>
      </c>
      <c r="F1619" t="s">
        <v>1849</v>
      </c>
      <c r="G1619" s="6" t="s">
        <v>5790</v>
      </c>
    </row>
    <row r="1620" spans="1:7" x14ac:dyDescent="0.25">
      <c r="A1620" t="s">
        <v>33</v>
      </c>
      <c r="B1620" t="s">
        <v>554</v>
      </c>
      <c r="C1620" s="4" t="s">
        <v>555</v>
      </c>
      <c r="D1620" s="4">
        <v>2421</v>
      </c>
      <c r="E1620" s="4" t="str">
        <f t="shared" si="25"/>
        <v>TRST2421</v>
      </c>
      <c r="F1620" t="s">
        <v>561</v>
      </c>
      <c r="G1620" s="6" t="s">
        <v>5790</v>
      </c>
    </row>
    <row r="1621" spans="1:7" x14ac:dyDescent="0.25">
      <c r="A1621" t="s">
        <v>33</v>
      </c>
      <c r="B1621" t="s">
        <v>554</v>
      </c>
      <c r="C1621" s="4" t="s">
        <v>555</v>
      </c>
      <c r="D1621" s="4">
        <v>2422</v>
      </c>
      <c r="E1621" s="4" t="str">
        <f t="shared" si="25"/>
        <v>TRST2422</v>
      </c>
      <c r="F1621" t="s">
        <v>563</v>
      </c>
      <c r="G1621" s="6" t="s">
        <v>5790</v>
      </c>
    </row>
    <row r="1622" spans="1:7" x14ac:dyDescent="0.25">
      <c r="A1622" t="s">
        <v>33</v>
      </c>
      <c r="B1622" t="s">
        <v>554</v>
      </c>
      <c r="C1622" s="4" t="s">
        <v>555</v>
      </c>
      <c r="D1622" s="4">
        <v>2533</v>
      </c>
      <c r="E1622" s="4" t="str">
        <f t="shared" si="25"/>
        <v>TRST2533</v>
      </c>
      <c r="F1622" t="s">
        <v>565</v>
      </c>
      <c r="G1622" s="6" t="s">
        <v>5790</v>
      </c>
    </row>
    <row r="1623" spans="1:7" x14ac:dyDescent="0.25">
      <c r="A1623" t="s">
        <v>33</v>
      </c>
      <c r="B1623" t="s">
        <v>554</v>
      </c>
      <c r="C1623" s="4" t="s">
        <v>555</v>
      </c>
      <c r="D1623" s="4">
        <v>3331</v>
      </c>
      <c r="E1623" s="4" t="str">
        <f t="shared" si="25"/>
        <v>TRST3331</v>
      </c>
      <c r="F1623" t="s">
        <v>567</v>
      </c>
      <c r="G1623" s="6" t="s">
        <v>5790</v>
      </c>
    </row>
    <row r="1624" spans="1:7" x14ac:dyDescent="0.25">
      <c r="A1624" t="s">
        <v>33</v>
      </c>
      <c r="B1624" t="s">
        <v>554</v>
      </c>
      <c r="C1624" s="4" t="s">
        <v>555</v>
      </c>
      <c r="D1624" s="4">
        <v>3332</v>
      </c>
      <c r="E1624" s="4" t="str">
        <f t="shared" si="25"/>
        <v>TRST3332</v>
      </c>
      <c r="F1624" t="s">
        <v>574</v>
      </c>
      <c r="G1624" s="6" t="s">
        <v>5790</v>
      </c>
    </row>
    <row r="1625" spans="1:7" x14ac:dyDescent="0.25">
      <c r="A1625" t="s">
        <v>33</v>
      </c>
      <c r="B1625" t="s">
        <v>554</v>
      </c>
      <c r="C1625" s="4" t="s">
        <v>555</v>
      </c>
      <c r="D1625" s="4">
        <v>3333</v>
      </c>
      <c r="E1625" s="4" t="str">
        <f t="shared" si="25"/>
        <v>TRST3333</v>
      </c>
      <c r="F1625" t="s">
        <v>575</v>
      </c>
      <c r="G1625" s="6" t="s">
        <v>5790</v>
      </c>
    </row>
    <row r="1626" spans="1:7" x14ac:dyDescent="0.25">
      <c r="A1626" t="s">
        <v>33</v>
      </c>
      <c r="B1626" t="s">
        <v>554</v>
      </c>
      <c r="C1626" s="4" t="s">
        <v>555</v>
      </c>
      <c r="D1626" s="4">
        <v>3334</v>
      </c>
      <c r="E1626" s="4" t="str">
        <f t="shared" si="25"/>
        <v>TRST3334</v>
      </c>
      <c r="F1626" t="s">
        <v>577</v>
      </c>
      <c r="G1626" s="6" t="s">
        <v>5790</v>
      </c>
    </row>
    <row r="1627" spans="1:7" x14ac:dyDescent="0.25">
      <c r="A1627" t="s">
        <v>33</v>
      </c>
      <c r="B1627" t="s">
        <v>554</v>
      </c>
      <c r="C1627" s="4" t="s">
        <v>555</v>
      </c>
      <c r="D1627" s="4">
        <v>3335</v>
      </c>
      <c r="E1627" s="4" t="str">
        <f t="shared" si="25"/>
        <v>TRST3335</v>
      </c>
      <c r="F1627" t="s">
        <v>580</v>
      </c>
      <c r="G1627" s="6" t="s">
        <v>5790</v>
      </c>
    </row>
    <row r="1628" spans="1:7" x14ac:dyDescent="0.25">
      <c r="A1628" t="s">
        <v>33</v>
      </c>
      <c r="B1628" t="s">
        <v>554</v>
      </c>
      <c r="C1628" s="4" t="s">
        <v>555</v>
      </c>
      <c r="D1628" s="4">
        <v>3346</v>
      </c>
      <c r="E1628" s="4" t="str">
        <f t="shared" si="25"/>
        <v>TRST3346</v>
      </c>
      <c r="F1628" t="s">
        <v>582</v>
      </c>
      <c r="G1628" s="6" t="s">
        <v>5790</v>
      </c>
    </row>
    <row r="1629" spans="1:7" x14ac:dyDescent="0.25">
      <c r="A1629" t="s">
        <v>33</v>
      </c>
      <c r="B1629" t="s">
        <v>554</v>
      </c>
      <c r="C1629" s="4" t="s">
        <v>555</v>
      </c>
      <c r="D1629" s="4">
        <v>3347</v>
      </c>
      <c r="E1629" s="4" t="str">
        <f t="shared" si="25"/>
        <v>TRST3347</v>
      </c>
      <c r="F1629" t="s">
        <v>584</v>
      </c>
      <c r="G1629" s="6" t="s">
        <v>5790</v>
      </c>
    </row>
    <row r="1630" spans="1:7" x14ac:dyDescent="0.25">
      <c r="A1630" t="s">
        <v>33</v>
      </c>
      <c r="B1630" t="s">
        <v>554</v>
      </c>
      <c r="C1630" s="4" t="s">
        <v>555</v>
      </c>
      <c r="D1630" s="4">
        <v>3348</v>
      </c>
      <c r="E1630" s="4" t="str">
        <f t="shared" si="25"/>
        <v>TRST3348</v>
      </c>
      <c r="F1630" t="s">
        <v>4547</v>
      </c>
      <c r="G1630" s="6" t="s">
        <v>5790</v>
      </c>
    </row>
    <row r="1631" spans="1:7" x14ac:dyDescent="0.25">
      <c r="A1631" t="s">
        <v>33</v>
      </c>
      <c r="B1631" t="s">
        <v>554</v>
      </c>
      <c r="C1631" s="4" t="s">
        <v>555</v>
      </c>
      <c r="D1631" s="4">
        <v>3421</v>
      </c>
      <c r="E1631" s="4" t="str">
        <f t="shared" si="25"/>
        <v>TRST3421</v>
      </c>
      <c r="F1631" t="s">
        <v>586</v>
      </c>
      <c r="G1631" s="6" t="s">
        <v>5790</v>
      </c>
    </row>
    <row r="1632" spans="1:7" x14ac:dyDescent="0.25">
      <c r="A1632" t="s">
        <v>33</v>
      </c>
      <c r="B1632" t="s">
        <v>554</v>
      </c>
      <c r="C1632" s="4" t="s">
        <v>555</v>
      </c>
      <c r="D1632" s="4">
        <v>3422</v>
      </c>
      <c r="E1632" s="4" t="str">
        <f t="shared" si="25"/>
        <v>TRST3422</v>
      </c>
      <c r="F1632" t="s">
        <v>591</v>
      </c>
      <c r="G1632" s="6" t="s">
        <v>5790</v>
      </c>
    </row>
    <row r="1633" spans="1:7" x14ac:dyDescent="0.25">
      <c r="A1633" t="s">
        <v>33</v>
      </c>
      <c r="B1633" t="s">
        <v>554</v>
      </c>
      <c r="C1633" s="4" t="s">
        <v>555</v>
      </c>
      <c r="D1633" s="4">
        <v>3423</v>
      </c>
      <c r="E1633" s="4" t="str">
        <f t="shared" si="25"/>
        <v>TRST3423</v>
      </c>
      <c r="F1633" t="s">
        <v>592</v>
      </c>
      <c r="G1633" s="6" t="s">
        <v>5790</v>
      </c>
    </row>
    <row r="1634" spans="1:7" x14ac:dyDescent="0.25">
      <c r="A1634" t="s">
        <v>33</v>
      </c>
      <c r="B1634" t="s">
        <v>554</v>
      </c>
      <c r="C1634" s="4" t="s">
        <v>555</v>
      </c>
      <c r="D1634" s="4">
        <v>3424</v>
      </c>
      <c r="E1634" s="4" t="str">
        <f t="shared" si="25"/>
        <v>TRST3424</v>
      </c>
      <c r="F1634" t="s">
        <v>596</v>
      </c>
      <c r="G1634" s="6" t="s">
        <v>5790</v>
      </c>
    </row>
    <row r="1635" spans="1:7" x14ac:dyDescent="0.25">
      <c r="A1635" t="s">
        <v>33</v>
      </c>
      <c r="B1635" t="s">
        <v>554</v>
      </c>
      <c r="C1635" s="4" t="s">
        <v>555</v>
      </c>
      <c r="D1635" s="4">
        <v>3531</v>
      </c>
      <c r="E1635" s="4" t="str">
        <f t="shared" si="25"/>
        <v>TRST3531</v>
      </c>
      <c r="F1635" t="s">
        <v>597</v>
      </c>
      <c r="G1635" s="6" t="s">
        <v>5790</v>
      </c>
    </row>
    <row r="1636" spans="1:7" x14ac:dyDescent="0.25">
      <c r="A1636" t="s">
        <v>33</v>
      </c>
      <c r="B1636" t="s">
        <v>554</v>
      </c>
      <c r="C1636" s="4" t="s">
        <v>555</v>
      </c>
      <c r="D1636" s="4">
        <v>3532</v>
      </c>
      <c r="E1636" s="4" t="str">
        <f t="shared" si="25"/>
        <v>TRST3532</v>
      </c>
      <c r="F1636" t="s">
        <v>600</v>
      </c>
      <c r="G1636" s="6" t="s">
        <v>5790</v>
      </c>
    </row>
    <row r="1637" spans="1:7" x14ac:dyDescent="0.25">
      <c r="A1637" t="s">
        <v>33</v>
      </c>
      <c r="B1637" t="s">
        <v>554</v>
      </c>
      <c r="C1637" s="4" t="s">
        <v>555</v>
      </c>
      <c r="D1637" s="4">
        <v>3533</v>
      </c>
      <c r="E1637" s="4" t="str">
        <f t="shared" si="25"/>
        <v>TRST3533</v>
      </c>
      <c r="F1637" t="s">
        <v>601</v>
      </c>
      <c r="G1637" s="6" t="s">
        <v>5790</v>
      </c>
    </row>
    <row r="1638" spans="1:7" x14ac:dyDescent="0.25">
      <c r="A1638" t="s">
        <v>33</v>
      </c>
      <c r="B1638" t="s">
        <v>554</v>
      </c>
      <c r="C1638" s="4" t="s">
        <v>555</v>
      </c>
      <c r="D1638" s="4">
        <v>3534</v>
      </c>
      <c r="E1638" s="4" t="str">
        <f t="shared" si="25"/>
        <v>TRST3534</v>
      </c>
      <c r="F1638" t="s">
        <v>603</v>
      </c>
      <c r="G1638" s="6" t="s">
        <v>5790</v>
      </c>
    </row>
    <row r="1639" spans="1:7" x14ac:dyDescent="0.25">
      <c r="A1639" t="s">
        <v>33</v>
      </c>
      <c r="B1639" t="s">
        <v>554</v>
      </c>
      <c r="C1639" s="4" t="s">
        <v>555</v>
      </c>
      <c r="D1639" s="4">
        <v>3535</v>
      </c>
      <c r="E1639" s="4" t="str">
        <f t="shared" si="25"/>
        <v>TRST3535</v>
      </c>
      <c r="F1639" t="s">
        <v>604</v>
      </c>
      <c r="G1639" s="6" t="s">
        <v>5790</v>
      </c>
    </row>
    <row r="1640" spans="1:7" x14ac:dyDescent="0.25">
      <c r="A1640" t="s">
        <v>33</v>
      </c>
      <c r="B1640" t="s">
        <v>554</v>
      </c>
      <c r="C1640" s="4" t="s">
        <v>555</v>
      </c>
      <c r="D1640" s="4">
        <v>3536</v>
      </c>
      <c r="E1640" s="4" t="str">
        <f t="shared" si="25"/>
        <v>TRST3536</v>
      </c>
      <c r="F1640" t="s">
        <v>605</v>
      </c>
      <c r="G1640" s="6" t="s">
        <v>5790</v>
      </c>
    </row>
    <row r="1641" spans="1:7" x14ac:dyDescent="0.25">
      <c r="A1641" t="s">
        <v>33</v>
      </c>
      <c r="B1641" t="s">
        <v>554</v>
      </c>
      <c r="C1641" s="4" t="s">
        <v>555</v>
      </c>
      <c r="D1641" s="4">
        <v>3537</v>
      </c>
      <c r="E1641" s="4" t="str">
        <f t="shared" si="25"/>
        <v>TRST3537</v>
      </c>
      <c r="F1641" t="s">
        <v>606</v>
      </c>
      <c r="G1641" s="6" t="s">
        <v>5790</v>
      </c>
    </row>
    <row r="1642" spans="1:7" x14ac:dyDescent="0.25">
      <c r="A1642" t="s">
        <v>33</v>
      </c>
      <c r="B1642" t="s">
        <v>554</v>
      </c>
      <c r="C1642" s="4" t="s">
        <v>555</v>
      </c>
      <c r="D1642" s="4">
        <v>3631</v>
      </c>
      <c r="E1642" s="4" t="str">
        <f t="shared" si="25"/>
        <v>TRST3631</v>
      </c>
      <c r="F1642" t="s">
        <v>607</v>
      </c>
      <c r="G1642" s="6" t="s">
        <v>5790</v>
      </c>
    </row>
    <row r="1643" spans="1:7" x14ac:dyDescent="0.25">
      <c r="A1643" t="s">
        <v>33</v>
      </c>
      <c r="B1643" t="s">
        <v>554</v>
      </c>
      <c r="C1643" s="4" t="s">
        <v>555</v>
      </c>
      <c r="D1643" s="4">
        <v>3642</v>
      </c>
      <c r="E1643" s="4" t="str">
        <f t="shared" si="25"/>
        <v>TRST3642</v>
      </c>
      <c r="F1643" t="s">
        <v>608</v>
      </c>
      <c r="G1643" s="6" t="s">
        <v>5790</v>
      </c>
    </row>
    <row r="1644" spans="1:7" x14ac:dyDescent="0.25">
      <c r="A1644" t="s">
        <v>33</v>
      </c>
      <c r="B1644" t="s">
        <v>554</v>
      </c>
      <c r="C1644" s="4" t="s">
        <v>555</v>
      </c>
      <c r="D1644" s="4">
        <v>3643</v>
      </c>
      <c r="E1644" s="4" t="str">
        <f t="shared" si="25"/>
        <v>TRST3643</v>
      </c>
      <c r="F1644" t="s">
        <v>1883</v>
      </c>
      <c r="G1644" s="6" t="s">
        <v>5790</v>
      </c>
    </row>
    <row r="1645" spans="1:7" x14ac:dyDescent="0.25">
      <c r="A1645" t="s">
        <v>33</v>
      </c>
      <c r="B1645" t="s">
        <v>554</v>
      </c>
      <c r="C1645" s="4" t="s">
        <v>555</v>
      </c>
      <c r="D1645" s="4">
        <v>3644</v>
      </c>
      <c r="E1645" s="4" t="str">
        <f t="shared" si="25"/>
        <v>TRST3644</v>
      </c>
      <c r="F1645" t="s">
        <v>609</v>
      </c>
      <c r="G1645" s="6" t="s">
        <v>5790</v>
      </c>
    </row>
    <row r="1646" spans="1:7" x14ac:dyDescent="0.25">
      <c r="A1646" t="s">
        <v>33</v>
      </c>
      <c r="B1646" t="s">
        <v>554</v>
      </c>
      <c r="C1646" s="4" t="s">
        <v>555</v>
      </c>
      <c r="D1646" s="4">
        <v>3732</v>
      </c>
      <c r="E1646" s="4" t="str">
        <f t="shared" si="25"/>
        <v>TRST3732</v>
      </c>
      <c r="F1646" t="s">
        <v>610</v>
      </c>
      <c r="G1646" s="6" t="s">
        <v>5790</v>
      </c>
    </row>
    <row r="1647" spans="1:7" x14ac:dyDescent="0.25">
      <c r="A1647" t="s">
        <v>33</v>
      </c>
      <c r="B1647" t="s">
        <v>554</v>
      </c>
      <c r="C1647" s="4" t="s">
        <v>555</v>
      </c>
      <c r="D1647" s="4">
        <v>3733</v>
      </c>
      <c r="E1647" s="4" t="str">
        <f t="shared" si="25"/>
        <v>TRST3733</v>
      </c>
      <c r="F1647" t="s">
        <v>611</v>
      </c>
      <c r="G1647" s="6" t="s">
        <v>5790</v>
      </c>
    </row>
    <row r="1648" spans="1:7" x14ac:dyDescent="0.25">
      <c r="A1648" t="s">
        <v>33</v>
      </c>
      <c r="B1648" t="s">
        <v>554</v>
      </c>
      <c r="C1648" s="4" t="s">
        <v>555</v>
      </c>
      <c r="D1648" s="4">
        <v>4600</v>
      </c>
      <c r="E1648" s="4" t="str">
        <f t="shared" si="25"/>
        <v>TRST4600</v>
      </c>
      <c r="F1648" t="s">
        <v>612</v>
      </c>
      <c r="G1648" s="6" t="s">
        <v>5790</v>
      </c>
    </row>
    <row r="1649" spans="1:7" x14ac:dyDescent="0.25">
      <c r="A1649" t="s">
        <v>33</v>
      </c>
      <c r="B1649" t="s">
        <v>554</v>
      </c>
      <c r="C1649" s="4" t="s">
        <v>555</v>
      </c>
      <c r="D1649" s="4">
        <v>5036</v>
      </c>
      <c r="E1649" s="4" t="str">
        <f t="shared" si="25"/>
        <v>TRST5036</v>
      </c>
      <c r="F1649" t="s">
        <v>616</v>
      </c>
      <c r="G1649" s="6" t="s">
        <v>5790</v>
      </c>
    </row>
    <row r="1650" spans="1:7" x14ac:dyDescent="0.25">
      <c r="A1650" t="s">
        <v>33</v>
      </c>
      <c r="B1650" t="s">
        <v>554</v>
      </c>
      <c r="C1650" s="4" t="s">
        <v>555</v>
      </c>
      <c r="D1650" s="4">
        <v>5038</v>
      </c>
      <c r="E1650" s="4" t="str">
        <f t="shared" si="25"/>
        <v>TRST5038</v>
      </c>
      <c r="F1650" t="s">
        <v>617</v>
      </c>
      <c r="G1650" s="6" t="s">
        <v>5790</v>
      </c>
    </row>
    <row r="1651" spans="1:7" x14ac:dyDescent="0.25">
      <c r="A1651" t="s">
        <v>33</v>
      </c>
      <c r="B1651" t="s">
        <v>554</v>
      </c>
      <c r="C1651" s="4" t="s">
        <v>555</v>
      </c>
      <c r="D1651" s="4">
        <v>5041</v>
      </c>
      <c r="E1651" s="4" t="str">
        <f t="shared" si="25"/>
        <v>TRST5041</v>
      </c>
      <c r="F1651" t="s">
        <v>618</v>
      </c>
      <c r="G1651" s="6" t="s">
        <v>5790</v>
      </c>
    </row>
    <row r="1652" spans="1:7" x14ac:dyDescent="0.25">
      <c r="A1652" t="s">
        <v>33</v>
      </c>
      <c r="B1652" t="s">
        <v>554</v>
      </c>
      <c r="C1652" s="4" t="s">
        <v>555</v>
      </c>
      <c r="D1652" s="4">
        <v>5042</v>
      </c>
      <c r="E1652" s="4" t="str">
        <f t="shared" si="25"/>
        <v>TRST5042</v>
      </c>
      <c r="F1652" t="s">
        <v>619</v>
      </c>
      <c r="G1652" s="6" t="s">
        <v>5790</v>
      </c>
    </row>
    <row r="1653" spans="1:7" x14ac:dyDescent="0.25">
      <c r="A1653" t="s">
        <v>33</v>
      </c>
      <c r="B1653" t="s">
        <v>554</v>
      </c>
      <c r="C1653" s="4" t="s">
        <v>555</v>
      </c>
      <c r="D1653" s="4">
        <v>5044</v>
      </c>
      <c r="E1653" s="4" t="str">
        <f t="shared" si="25"/>
        <v>TRST5044</v>
      </c>
      <c r="F1653" t="s">
        <v>621</v>
      </c>
      <c r="G1653" s="6" t="s">
        <v>5790</v>
      </c>
    </row>
    <row r="1654" spans="1:7" x14ac:dyDescent="0.25">
      <c r="A1654" t="s">
        <v>33</v>
      </c>
      <c r="B1654" t="s">
        <v>554</v>
      </c>
      <c r="C1654" s="4" t="s">
        <v>555</v>
      </c>
      <c r="D1654" s="4">
        <v>5052</v>
      </c>
      <c r="E1654" s="4" t="str">
        <f t="shared" si="25"/>
        <v>TRST5052</v>
      </c>
      <c r="F1654" t="s">
        <v>622</v>
      </c>
      <c r="G1654" s="6" t="s">
        <v>5790</v>
      </c>
    </row>
    <row r="1655" spans="1:7" x14ac:dyDescent="0.25">
      <c r="A1655" t="s">
        <v>33</v>
      </c>
      <c r="B1655" t="s">
        <v>554</v>
      </c>
      <c r="C1655" s="4" t="s">
        <v>555</v>
      </c>
      <c r="D1655" s="4">
        <v>5054</v>
      </c>
      <c r="E1655" s="4" t="str">
        <f t="shared" si="25"/>
        <v>TRST5054</v>
      </c>
      <c r="F1655" t="s">
        <v>623</v>
      </c>
      <c r="G1655" s="6" t="s">
        <v>5790</v>
      </c>
    </row>
    <row r="1656" spans="1:7" x14ac:dyDescent="0.25">
      <c r="A1656" t="s">
        <v>33</v>
      </c>
      <c r="B1656" t="s">
        <v>554</v>
      </c>
      <c r="C1656" s="4" t="s">
        <v>555</v>
      </c>
      <c r="D1656" s="4">
        <v>5055</v>
      </c>
      <c r="E1656" s="4" t="str">
        <f t="shared" si="25"/>
        <v>TRST5055</v>
      </c>
      <c r="F1656" t="s">
        <v>624</v>
      </c>
      <c r="G1656" s="6" t="s">
        <v>5790</v>
      </c>
    </row>
    <row r="1657" spans="1:7" x14ac:dyDescent="0.25">
      <c r="A1657" t="s">
        <v>33</v>
      </c>
      <c r="B1657" t="s">
        <v>554</v>
      </c>
      <c r="C1657" s="4" t="s">
        <v>555</v>
      </c>
      <c r="D1657" s="4">
        <v>5056</v>
      </c>
      <c r="E1657" s="4" t="str">
        <f t="shared" si="25"/>
        <v>TRST5056</v>
      </c>
      <c r="F1657" t="s">
        <v>625</v>
      </c>
      <c r="G1657" s="6" t="s">
        <v>5790</v>
      </c>
    </row>
    <row r="1658" spans="1:7" x14ac:dyDescent="0.25">
      <c r="A1658" t="s">
        <v>33</v>
      </c>
      <c r="B1658" t="s">
        <v>554</v>
      </c>
      <c r="C1658" s="4" t="s">
        <v>555</v>
      </c>
      <c r="D1658" s="4">
        <v>5057</v>
      </c>
      <c r="E1658" s="4" t="str">
        <f t="shared" si="25"/>
        <v>TRST5057</v>
      </c>
      <c r="F1658" t="s">
        <v>626</v>
      </c>
      <c r="G1658" s="6" t="s">
        <v>5790</v>
      </c>
    </row>
    <row r="1659" spans="1:7" x14ac:dyDescent="0.25">
      <c r="A1659" t="s">
        <v>886</v>
      </c>
      <c r="B1659" t="s">
        <v>1317</v>
      </c>
      <c r="C1659" s="4" t="s">
        <v>1979</v>
      </c>
      <c r="D1659" s="4">
        <v>110</v>
      </c>
      <c r="E1659" s="4" t="str">
        <f t="shared" si="25"/>
        <v>DSGN110</v>
      </c>
      <c r="F1659" t="s">
        <v>5006</v>
      </c>
      <c r="G1659" s="6" t="s">
        <v>5802</v>
      </c>
    </row>
    <row r="1660" spans="1:7" x14ac:dyDescent="0.25">
      <c r="A1660" t="s">
        <v>886</v>
      </c>
      <c r="B1660" t="s">
        <v>1317</v>
      </c>
      <c r="C1660" s="4" t="s">
        <v>1318</v>
      </c>
      <c r="D1660" s="4">
        <v>100</v>
      </c>
      <c r="E1660" s="4" t="str">
        <f t="shared" si="25"/>
        <v>VMD100</v>
      </c>
      <c r="F1660" t="s">
        <v>2995</v>
      </c>
      <c r="G1660" s="6" t="s">
        <v>5773</v>
      </c>
    </row>
    <row r="1661" spans="1:7" x14ac:dyDescent="0.25">
      <c r="A1661" t="s">
        <v>886</v>
      </c>
      <c r="B1661" t="s">
        <v>1317</v>
      </c>
      <c r="C1661" s="4" t="s">
        <v>1318</v>
      </c>
      <c r="D1661" s="4">
        <v>101</v>
      </c>
      <c r="E1661" s="4" t="str">
        <f t="shared" si="25"/>
        <v>VMD101</v>
      </c>
      <c r="F1661" t="s">
        <v>1980</v>
      </c>
      <c r="G1661" s="6" t="s">
        <v>5802</v>
      </c>
    </row>
    <row r="1662" spans="1:7" x14ac:dyDescent="0.25">
      <c r="A1662" t="s">
        <v>886</v>
      </c>
      <c r="B1662" t="s">
        <v>1317</v>
      </c>
      <c r="C1662" s="4" t="s">
        <v>1318</v>
      </c>
      <c r="D1662" s="4">
        <v>105</v>
      </c>
      <c r="E1662" s="4" t="str">
        <f t="shared" si="25"/>
        <v>VMD105</v>
      </c>
      <c r="F1662" t="s">
        <v>3002</v>
      </c>
      <c r="G1662" s="6" t="s">
        <v>5773</v>
      </c>
    </row>
    <row r="1663" spans="1:7" x14ac:dyDescent="0.25">
      <c r="A1663" t="s">
        <v>886</v>
      </c>
      <c r="B1663" t="s">
        <v>1317</v>
      </c>
      <c r="C1663" s="4" t="s">
        <v>1318</v>
      </c>
      <c r="D1663" s="4">
        <v>110</v>
      </c>
      <c r="E1663" s="4" t="str">
        <f t="shared" si="25"/>
        <v>VMD110</v>
      </c>
      <c r="F1663" t="s">
        <v>3006</v>
      </c>
      <c r="G1663" s="6" t="s">
        <v>5802</v>
      </c>
    </row>
    <row r="1664" spans="1:7" x14ac:dyDescent="0.25">
      <c r="A1664" t="s">
        <v>886</v>
      </c>
      <c r="B1664" t="s">
        <v>1317</v>
      </c>
      <c r="C1664" s="4" t="s">
        <v>1318</v>
      </c>
      <c r="D1664" s="4">
        <v>112</v>
      </c>
      <c r="E1664" s="4" t="str">
        <f t="shared" si="25"/>
        <v>VMD112</v>
      </c>
      <c r="F1664" t="s">
        <v>5006</v>
      </c>
      <c r="G1664" s="6" t="s">
        <v>5802</v>
      </c>
    </row>
    <row r="1665" spans="1:7" x14ac:dyDescent="0.25">
      <c r="A1665" t="s">
        <v>886</v>
      </c>
      <c r="B1665" t="s">
        <v>1317</v>
      </c>
      <c r="C1665" s="4" t="s">
        <v>1318</v>
      </c>
      <c r="D1665" s="4">
        <v>118</v>
      </c>
      <c r="E1665" s="4" t="str">
        <f t="shared" si="25"/>
        <v>VMD118</v>
      </c>
      <c r="F1665" t="s">
        <v>1991</v>
      </c>
      <c r="G1665" s="6" t="s">
        <v>5773</v>
      </c>
    </row>
    <row r="1666" spans="1:7" x14ac:dyDescent="0.25">
      <c r="A1666" t="s">
        <v>886</v>
      </c>
      <c r="B1666" t="s">
        <v>1317</v>
      </c>
      <c r="C1666" s="4" t="s">
        <v>1318</v>
      </c>
      <c r="D1666" s="4">
        <v>120</v>
      </c>
      <c r="E1666" s="4" t="str">
        <f t="shared" ref="E1666:E1729" si="26">CONCATENATE(C1666,TRIM(D1666))</f>
        <v>VMD120</v>
      </c>
      <c r="F1666" t="s">
        <v>3009</v>
      </c>
      <c r="G1666" s="6" t="s">
        <v>5773</v>
      </c>
    </row>
    <row r="1667" spans="1:7" x14ac:dyDescent="0.25">
      <c r="A1667" t="s">
        <v>886</v>
      </c>
      <c r="B1667" t="s">
        <v>1317</v>
      </c>
      <c r="C1667" s="4" t="s">
        <v>1318</v>
      </c>
      <c r="D1667" s="4">
        <v>122</v>
      </c>
      <c r="E1667" s="4" t="str">
        <f t="shared" si="26"/>
        <v>VMD122</v>
      </c>
      <c r="F1667" t="s">
        <v>3014</v>
      </c>
      <c r="G1667" s="6" t="s">
        <v>5773</v>
      </c>
    </row>
    <row r="1668" spans="1:7" x14ac:dyDescent="0.25">
      <c r="A1668" t="s">
        <v>886</v>
      </c>
      <c r="B1668" t="s">
        <v>1317</v>
      </c>
      <c r="C1668" s="4" t="s">
        <v>1318</v>
      </c>
      <c r="D1668" s="4">
        <v>127</v>
      </c>
      <c r="E1668" s="4" t="str">
        <f t="shared" si="26"/>
        <v>VMD127</v>
      </c>
      <c r="F1668" t="s">
        <v>3016</v>
      </c>
      <c r="G1668" s="6" t="s">
        <v>5773</v>
      </c>
    </row>
    <row r="1669" spans="1:7" x14ac:dyDescent="0.25">
      <c r="A1669" t="s">
        <v>886</v>
      </c>
      <c r="B1669" t="s">
        <v>1317</v>
      </c>
      <c r="C1669" s="4" t="s">
        <v>1318</v>
      </c>
      <c r="D1669" s="4">
        <v>130</v>
      </c>
      <c r="E1669" s="4" t="str">
        <f t="shared" si="26"/>
        <v>VMD130</v>
      </c>
      <c r="F1669" t="s">
        <v>3017</v>
      </c>
      <c r="G1669" s="6" t="s">
        <v>5773</v>
      </c>
    </row>
    <row r="1670" spans="1:7" x14ac:dyDescent="0.25">
      <c r="A1670" t="s">
        <v>886</v>
      </c>
      <c r="B1670" t="s">
        <v>1317</v>
      </c>
      <c r="C1670" s="4" t="s">
        <v>1318</v>
      </c>
      <c r="D1670" s="4">
        <v>131</v>
      </c>
      <c r="E1670" s="4" t="str">
        <f t="shared" si="26"/>
        <v>VMD131</v>
      </c>
      <c r="F1670" t="s">
        <v>3018</v>
      </c>
      <c r="G1670" s="6" t="s">
        <v>5773</v>
      </c>
    </row>
    <row r="1671" spans="1:7" x14ac:dyDescent="0.25">
      <c r="A1671" t="s">
        <v>886</v>
      </c>
      <c r="B1671" t="s">
        <v>1317</v>
      </c>
      <c r="C1671" s="4" t="s">
        <v>1318</v>
      </c>
      <c r="D1671" s="4">
        <v>135</v>
      </c>
      <c r="E1671" s="4" t="str">
        <f t="shared" si="26"/>
        <v>VMD135</v>
      </c>
      <c r="F1671" t="s">
        <v>5012</v>
      </c>
      <c r="G1671" s="6" t="s">
        <v>5773</v>
      </c>
    </row>
    <row r="1672" spans="1:7" x14ac:dyDescent="0.25">
      <c r="A1672" t="s">
        <v>886</v>
      </c>
      <c r="B1672" t="s">
        <v>1317</v>
      </c>
      <c r="C1672" s="4" t="s">
        <v>1318</v>
      </c>
      <c r="D1672" s="4">
        <v>140</v>
      </c>
      <c r="E1672" s="4" t="str">
        <f t="shared" si="26"/>
        <v>VMD140</v>
      </c>
      <c r="F1672" t="s">
        <v>3019</v>
      </c>
      <c r="G1672" s="6" t="s">
        <v>5773</v>
      </c>
    </row>
    <row r="1673" spans="1:7" x14ac:dyDescent="0.25">
      <c r="A1673" t="s">
        <v>886</v>
      </c>
      <c r="B1673" t="s">
        <v>1317</v>
      </c>
      <c r="C1673" s="4" t="s">
        <v>1318</v>
      </c>
      <c r="D1673" s="4">
        <v>141</v>
      </c>
      <c r="E1673" s="4" t="str">
        <f t="shared" si="26"/>
        <v>VMD141</v>
      </c>
      <c r="F1673" t="s">
        <v>3021</v>
      </c>
      <c r="G1673" s="6" t="s">
        <v>5773</v>
      </c>
    </row>
    <row r="1674" spans="1:7" x14ac:dyDescent="0.25">
      <c r="A1674" t="s">
        <v>886</v>
      </c>
      <c r="B1674" t="s">
        <v>1317</v>
      </c>
      <c r="C1674" s="4" t="s">
        <v>1318</v>
      </c>
      <c r="D1674" s="4">
        <v>150</v>
      </c>
      <c r="E1674" s="4" t="str">
        <f t="shared" si="26"/>
        <v>VMD150</v>
      </c>
      <c r="F1674" t="s">
        <v>3022</v>
      </c>
      <c r="G1674" s="6" t="s">
        <v>5773</v>
      </c>
    </row>
    <row r="1675" spans="1:7" x14ac:dyDescent="0.25">
      <c r="A1675" t="s">
        <v>886</v>
      </c>
      <c r="B1675" t="s">
        <v>1317</v>
      </c>
      <c r="C1675" s="4" t="s">
        <v>1318</v>
      </c>
      <c r="D1675" s="4">
        <v>151</v>
      </c>
      <c r="E1675" s="4" t="str">
        <f t="shared" si="26"/>
        <v>VMD151</v>
      </c>
      <c r="F1675" t="s">
        <v>5013</v>
      </c>
      <c r="G1675" s="6" t="s">
        <v>5773</v>
      </c>
    </row>
    <row r="1676" spans="1:7" x14ac:dyDescent="0.25">
      <c r="A1676" t="s">
        <v>886</v>
      </c>
      <c r="B1676" t="s">
        <v>1317</v>
      </c>
      <c r="C1676" s="4" t="s">
        <v>1318</v>
      </c>
      <c r="D1676" s="4">
        <v>152</v>
      </c>
      <c r="E1676" s="4" t="str">
        <f t="shared" si="26"/>
        <v>VMD152</v>
      </c>
      <c r="F1676" t="s">
        <v>1319</v>
      </c>
      <c r="G1676" s="6" t="s">
        <v>5773</v>
      </c>
    </row>
    <row r="1677" spans="1:7" x14ac:dyDescent="0.25">
      <c r="A1677" t="s">
        <v>886</v>
      </c>
      <c r="B1677" t="s">
        <v>1317</v>
      </c>
      <c r="C1677" s="4" t="s">
        <v>1318</v>
      </c>
      <c r="D1677" s="4">
        <v>153</v>
      </c>
      <c r="E1677" s="4" t="str">
        <f t="shared" si="26"/>
        <v>VMD153</v>
      </c>
      <c r="F1677" t="s">
        <v>3024</v>
      </c>
      <c r="G1677" s="6" t="s">
        <v>5773</v>
      </c>
    </row>
    <row r="1678" spans="1:7" x14ac:dyDescent="0.25">
      <c r="A1678" t="s">
        <v>886</v>
      </c>
      <c r="B1678" t="s">
        <v>1317</v>
      </c>
      <c r="C1678" s="4" t="s">
        <v>1318</v>
      </c>
      <c r="D1678" s="4">
        <v>154</v>
      </c>
      <c r="E1678" s="4" t="str">
        <f t="shared" si="26"/>
        <v>VMD154</v>
      </c>
      <c r="F1678" t="s">
        <v>1321</v>
      </c>
      <c r="G1678" s="6" t="s">
        <v>5773</v>
      </c>
    </row>
    <row r="1679" spans="1:7" x14ac:dyDescent="0.25">
      <c r="A1679" t="s">
        <v>886</v>
      </c>
      <c r="B1679" t="s">
        <v>1317</v>
      </c>
      <c r="C1679" s="4" t="s">
        <v>1318</v>
      </c>
      <c r="D1679" s="4">
        <v>170</v>
      </c>
      <c r="E1679" s="4" t="str">
        <f t="shared" si="26"/>
        <v>VMD170</v>
      </c>
      <c r="F1679" t="s">
        <v>5014</v>
      </c>
      <c r="G1679" s="6" t="s">
        <v>5773</v>
      </c>
    </row>
    <row r="1680" spans="1:7" x14ac:dyDescent="0.25">
      <c r="A1680" t="s">
        <v>886</v>
      </c>
      <c r="B1680" t="s">
        <v>1317</v>
      </c>
      <c r="C1680" s="4" t="s">
        <v>1318</v>
      </c>
      <c r="D1680" s="4">
        <v>172</v>
      </c>
      <c r="E1680" s="4" t="str">
        <f t="shared" si="26"/>
        <v>VMD172</v>
      </c>
      <c r="F1680" t="s">
        <v>5016</v>
      </c>
      <c r="G1680" s="6" t="s">
        <v>5773</v>
      </c>
    </row>
    <row r="1681" spans="1:7" x14ac:dyDescent="0.25">
      <c r="A1681" t="s">
        <v>886</v>
      </c>
      <c r="B1681" t="s">
        <v>1317</v>
      </c>
      <c r="C1681" s="4" t="s">
        <v>1318</v>
      </c>
      <c r="D1681" s="4">
        <v>190</v>
      </c>
      <c r="E1681" s="4" t="str">
        <f t="shared" si="26"/>
        <v>VMD190</v>
      </c>
      <c r="F1681" t="s">
        <v>5017</v>
      </c>
      <c r="G1681" s="6" t="s">
        <v>5773</v>
      </c>
    </row>
    <row r="1682" spans="1:7" x14ac:dyDescent="0.25">
      <c r="A1682" t="s">
        <v>886</v>
      </c>
      <c r="B1682" t="s">
        <v>1317</v>
      </c>
      <c r="C1682" s="4" t="s">
        <v>1318</v>
      </c>
      <c r="D1682" s="4" t="s">
        <v>1484</v>
      </c>
      <c r="E1682" s="4" t="str">
        <f t="shared" si="26"/>
        <v>VMD124B</v>
      </c>
      <c r="F1682" t="s">
        <v>5009</v>
      </c>
      <c r="G1682" s="6" t="s">
        <v>5773</v>
      </c>
    </row>
    <row r="1683" spans="1:7" x14ac:dyDescent="0.25">
      <c r="A1683" t="s">
        <v>886</v>
      </c>
      <c r="B1683" t="s">
        <v>1317</v>
      </c>
      <c r="C1683" s="4" t="s">
        <v>1318</v>
      </c>
      <c r="D1683" s="4" t="s">
        <v>3649</v>
      </c>
      <c r="E1683" s="4" t="str">
        <f t="shared" si="26"/>
        <v>VMD124C</v>
      </c>
      <c r="F1683" t="s">
        <v>5010</v>
      </c>
      <c r="G1683" s="6" t="s">
        <v>5773</v>
      </c>
    </row>
    <row r="1684" spans="1:7" x14ac:dyDescent="0.25">
      <c r="A1684" t="s">
        <v>886</v>
      </c>
      <c r="B1684" t="s">
        <v>1317</v>
      </c>
      <c r="C1684" s="4" t="s">
        <v>1318</v>
      </c>
      <c r="D1684" s="4" t="s">
        <v>3025</v>
      </c>
      <c r="E1684" s="4" t="str">
        <f t="shared" si="26"/>
        <v>VMD162A</v>
      </c>
      <c r="F1684" t="s">
        <v>3026</v>
      </c>
      <c r="G1684" s="6" t="s">
        <v>5773</v>
      </c>
    </row>
    <row r="1685" spans="1:7" x14ac:dyDescent="0.25">
      <c r="A1685" t="s">
        <v>886</v>
      </c>
      <c r="B1685" t="s">
        <v>1317</v>
      </c>
      <c r="C1685" s="4" t="s">
        <v>1318</v>
      </c>
      <c r="D1685" s="4" t="s">
        <v>3028</v>
      </c>
      <c r="E1685" s="4" t="str">
        <f t="shared" si="26"/>
        <v>VMD162B</v>
      </c>
      <c r="F1685" t="s">
        <v>3029</v>
      </c>
      <c r="G1685" s="6" t="s">
        <v>5773</v>
      </c>
    </row>
    <row r="1686" spans="1:7" x14ac:dyDescent="0.25">
      <c r="A1686" t="s">
        <v>886</v>
      </c>
      <c r="B1686" t="s">
        <v>1317</v>
      </c>
      <c r="C1686" s="4" t="s">
        <v>1318</v>
      </c>
      <c r="D1686" s="4" t="s">
        <v>1323</v>
      </c>
      <c r="E1686" s="4" t="str">
        <f t="shared" si="26"/>
        <v>VMD194A</v>
      </c>
      <c r="F1686" t="s">
        <v>1324</v>
      </c>
      <c r="G1686" s="6" t="s">
        <v>5773</v>
      </c>
    </row>
    <row r="1687" spans="1:7" x14ac:dyDescent="0.25">
      <c r="A1687" t="s">
        <v>886</v>
      </c>
      <c r="B1687" t="s">
        <v>1317</v>
      </c>
      <c r="C1687" s="4" t="s">
        <v>1318</v>
      </c>
      <c r="D1687" s="4" t="s">
        <v>1326</v>
      </c>
      <c r="E1687" s="4" t="str">
        <f t="shared" si="26"/>
        <v>VMD194B</v>
      </c>
      <c r="F1687" t="s">
        <v>1327</v>
      </c>
      <c r="G1687" s="6" t="s">
        <v>5773</v>
      </c>
    </row>
    <row r="1688" spans="1:7" x14ac:dyDescent="0.25">
      <c r="A1688" t="s">
        <v>886</v>
      </c>
      <c r="B1688" t="s">
        <v>1317</v>
      </c>
      <c r="C1688" s="4" t="s">
        <v>1318</v>
      </c>
      <c r="D1688" s="4" t="s">
        <v>3031</v>
      </c>
      <c r="E1688" s="4" t="str">
        <f t="shared" si="26"/>
        <v>VMD200A</v>
      </c>
      <c r="F1688" t="s">
        <v>3032</v>
      </c>
      <c r="G1688" s="6" t="s">
        <v>5773</v>
      </c>
    </row>
    <row r="1689" spans="1:7" x14ac:dyDescent="0.25">
      <c r="A1689" t="s">
        <v>886</v>
      </c>
      <c r="B1689" t="s">
        <v>1317</v>
      </c>
      <c r="C1689" s="4" t="s">
        <v>1318</v>
      </c>
      <c r="D1689" s="4" t="s">
        <v>744</v>
      </c>
      <c r="E1689" s="4" t="str">
        <f t="shared" si="26"/>
        <v>VMD200B</v>
      </c>
      <c r="F1689" t="s">
        <v>3036</v>
      </c>
      <c r="G1689" s="6" t="s">
        <v>5773</v>
      </c>
    </row>
    <row r="1690" spans="1:7" x14ac:dyDescent="0.25">
      <c r="A1690" t="s">
        <v>886</v>
      </c>
      <c r="B1690" t="s">
        <v>2131</v>
      </c>
      <c r="C1690" s="4" t="s">
        <v>2132</v>
      </c>
      <c r="D1690" s="4">
        <v>25</v>
      </c>
      <c r="E1690" s="4" t="str">
        <f t="shared" si="26"/>
        <v>WGST25</v>
      </c>
      <c r="F1690" t="s">
        <v>2133</v>
      </c>
      <c r="G1690" s="6" t="s">
        <v>5801</v>
      </c>
    </row>
    <row r="1691" spans="1:7" x14ac:dyDescent="0.25">
      <c r="A1691" t="s">
        <v>886</v>
      </c>
      <c r="B1691" t="s">
        <v>2131</v>
      </c>
      <c r="C1691" s="4" t="s">
        <v>2132</v>
      </c>
      <c r="D1691" s="4">
        <v>54</v>
      </c>
      <c r="E1691" s="4" t="str">
        <f t="shared" si="26"/>
        <v>WGST54</v>
      </c>
      <c r="F1691" t="s">
        <v>2140</v>
      </c>
      <c r="G1691" s="6" t="s">
        <v>5801</v>
      </c>
    </row>
    <row r="1692" spans="1:7" x14ac:dyDescent="0.25">
      <c r="A1692" t="s">
        <v>886</v>
      </c>
      <c r="B1692" t="s">
        <v>2131</v>
      </c>
      <c r="C1692" s="4" t="s">
        <v>2132</v>
      </c>
      <c r="D1692" s="4">
        <v>55</v>
      </c>
      <c r="E1692" s="4" t="str">
        <f t="shared" si="26"/>
        <v>WGST55</v>
      </c>
      <c r="F1692" t="s">
        <v>2142</v>
      </c>
      <c r="G1692" s="6" t="s">
        <v>5801</v>
      </c>
    </row>
    <row r="1693" spans="1:7" x14ac:dyDescent="0.25">
      <c r="A1693" t="s">
        <v>33</v>
      </c>
      <c r="B1693" t="s">
        <v>2131</v>
      </c>
      <c r="C1693" s="4" t="s">
        <v>2132</v>
      </c>
      <c r="D1693" s="4">
        <v>2501</v>
      </c>
      <c r="E1693" s="4" t="str">
        <f t="shared" si="26"/>
        <v>WGST2501</v>
      </c>
      <c r="F1693" t="s">
        <v>49</v>
      </c>
      <c r="G1693" s="6" t="s">
        <v>5789</v>
      </c>
    </row>
    <row r="1694" spans="1:7" x14ac:dyDescent="0.25">
      <c r="A1694" t="s">
        <v>886</v>
      </c>
      <c r="B1694" t="s">
        <v>47</v>
      </c>
      <c r="C1694" s="4" t="s">
        <v>48</v>
      </c>
      <c r="D1694" s="4">
        <v>10</v>
      </c>
      <c r="E1694" s="4" t="str">
        <f t="shared" si="26"/>
        <v>WOMN10</v>
      </c>
      <c r="F1694" t="s">
        <v>4663</v>
      </c>
      <c r="G1694" s="6" t="s">
        <v>5801</v>
      </c>
    </row>
    <row r="1695" spans="1:7" x14ac:dyDescent="0.25">
      <c r="A1695" t="s">
        <v>886</v>
      </c>
      <c r="B1695" t="s">
        <v>47</v>
      </c>
      <c r="C1695" s="4" t="s">
        <v>48</v>
      </c>
      <c r="D1695" s="4">
        <v>20</v>
      </c>
      <c r="E1695" s="4" t="str">
        <f t="shared" si="26"/>
        <v>WOMN20</v>
      </c>
      <c r="F1695" t="s">
        <v>4664</v>
      </c>
      <c r="G1695" s="6" t="s">
        <v>5801</v>
      </c>
    </row>
    <row r="1696" spans="1:7" x14ac:dyDescent="0.25">
      <c r="A1696" t="s">
        <v>886</v>
      </c>
      <c r="B1696" t="s">
        <v>47</v>
      </c>
      <c r="C1696" s="4" t="s">
        <v>48</v>
      </c>
      <c r="D1696" s="4">
        <v>25</v>
      </c>
      <c r="E1696" s="4" t="str">
        <f t="shared" si="26"/>
        <v>WOMN25</v>
      </c>
      <c r="F1696" t="s">
        <v>990</v>
      </c>
      <c r="G1696" s="6" t="s">
        <v>5801</v>
      </c>
    </row>
    <row r="1697" spans="1:7" x14ac:dyDescent="0.25">
      <c r="A1697" t="s">
        <v>886</v>
      </c>
      <c r="B1697" t="s">
        <v>47</v>
      </c>
      <c r="C1697" s="4" t="s">
        <v>48</v>
      </c>
      <c r="D1697" s="4">
        <v>54</v>
      </c>
      <c r="E1697" s="4" t="str">
        <f t="shared" si="26"/>
        <v>WOMN54</v>
      </c>
      <c r="F1697" t="s">
        <v>2140</v>
      </c>
      <c r="G1697" s="6" t="s">
        <v>5801</v>
      </c>
    </row>
    <row r="1698" spans="1:7" x14ac:dyDescent="0.25">
      <c r="A1698" t="s">
        <v>886</v>
      </c>
      <c r="B1698" t="s">
        <v>47</v>
      </c>
      <c r="C1698" s="4" t="s">
        <v>48</v>
      </c>
      <c r="D1698" s="4">
        <v>55</v>
      </c>
      <c r="E1698" s="4" t="str">
        <f t="shared" si="26"/>
        <v>WOMN55</v>
      </c>
      <c r="F1698" t="s">
        <v>2142</v>
      </c>
      <c r="G1698" s="6" t="s">
        <v>5801</v>
      </c>
    </row>
    <row r="1699" spans="1:7" x14ac:dyDescent="0.25">
      <c r="A1699" t="s">
        <v>33</v>
      </c>
      <c r="B1699" t="s">
        <v>47</v>
      </c>
      <c r="C1699" s="4" t="s">
        <v>48</v>
      </c>
      <c r="D1699" s="4">
        <v>2501</v>
      </c>
      <c r="E1699" s="4" t="str">
        <f t="shared" si="26"/>
        <v>WOMN2501</v>
      </c>
      <c r="F1699" t="s">
        <v>49</v>
      </c>
      <c r="G1699" s="6" t="s">
        <v>5789</v>
      </c>
    </row>
    <row r="1700" spans="1:7" x14ac:dyDescent="0.25">
      <c r="A1700" t="s">
        <v>886</v>
      </c>
      <c r="B1700" t="s">
        <v>1135</v>
      </c>
      <c r="C1700" s="4" t="s">
        <v>1136</v>
      </c>
      <c r="D1700" s="4" t="s">
        <v>1072</v>
      </c>
      <c r="E1700" s="4" t="str">
        <f t="shared" si="26"/>
        <v>AMSL1A</v>
      </c>
      <c r="F1700" t="s">
        <v>1137</v>
      </c>
      <c r="G1700" s="6" t="s">
        <v>5801</v>
      </c>
    </row>
    <row r="1701" spans="1:7" x14ac:dyDescent="0.25">
      <c r="A1701" t="s">
        <v>886</v>
      </c>
      <c r="B1701" t="s">
        <v>1135</v>
      </c>
      <c r="C1701" s="4" t="s">
        <v>1136</v>
      </c>
      <c r="D1701" s="4" t="s">
        <v>1103</v>
      </c>
      <c r="E1701" s="4" t="str">
        <f t="shared" si="26"/>
        <v>AMSL1B</v>
      </c>
      <c r="F1701" t="s">
        <v>2481</v>
      </c>
      <c r="G1701" s="6" t="s">
        <v>5801</v>
      </c>
    </row>
    <row r="1702" spans="1:7" x14ac:dyDescent="0.25">
      <c r="A1702" t="s">
        <v>886</v>
      </c>
      <c r="B1702" t="s">
        <v>1135</v>
      </c>
      <c r="C1702" s="4" t="s">
        <v>1136</v>
      </c>
      <c r="D1702" s="4" t="s">
        <v>1178</v>
      </c>
      <c r="E1702" s="4" t="str">
        <f t="shared" si="26"/>
        <v>AMSL2A</v>
      </c>
      <c r="F1702" t="s">
        <v>4825</v>
      </c>
      <c r="G1702" s="6" t="s">
        <v>5801</v>
      </c>
    </row>
    <row r="1703" spans="1:7" x14ac:dyDescent="0.25">
      <c r="A1703" t="s">
        <v>886</v>
      </c>
      <c r="B1703" t="s">
        <v>1135</v>
      </c>
      <c r="C1703" s="4" t="s">
        <v>1140</v>
      </c>
      <c r="D1703" s="4">
        <v>1</v>
      </c>
      <c r="E1703" s="4" t="str">
        <f t="shared" si="26"/>
        <v>CHIN1</v>
      </c>
      <c r="F1703" t="s">
        <v>1141</v>
      </c>
      <c r="G1703" s="6" t="s">
        <v>5801</v>
      </c>
    </row>
    <row r="1704" spans="1:7" x14ac:dyDescent="0.25">
      <c r="A1704" t="s">
        <v>886</v>
      </c>
      <c r="B1704" t="s">
        <v>1135</v>
      </c>
      <c r="C1704" s="4" t="s">
        <v>1140</v>
      </c>
      <c r="D1704" s="4">
        <v>2</v>
      </c>
      <c r="E1704" s="4" t="str">
        <f t="shared" si="26"/>
        <v>CHIN2</v>
      </c>
      <c r="F1704" t="s">
        <v>2485</v>
      </c>
      <c r="G1704" s="6" t="s">
        <v>5801</v>
      </c>
    </row>
    <row r="1705" spans="1:7" x14ac:dyDescent="0.25">
      <c r="A1705" t="s">
        <v>886</v>
      </c>
      <c r="B1705" t="s">
        <v>1135</v>
      </c>
      <c r="C1705" s="4" t="s">
        <v>1140</v>
      </c>
      <c r="D1705" s="4">
        <v>3</v>
      </c>
      <c r="E1705" s="4" t="str">
        <f t="shared" si="26"/>
        <v>CHIN3</v>
      </c>
      <c r="F1705" t="s">
        <v>4826</v>
      </c>
      <c r="G1705" s="6" t="s">
        <v>5801</v>
      </c>
    </row>
    <row r="1706" spans="1:7" x14ac:dyDescent="0.25">
      <c r="A1706" t="s">
        <v>886</v>
      </c>
      <c r="B1706" t="s">
        <v>1135</v>
      </c>
      <c r="C1706" s="4" t="s">
        <v>1140</v>
      </c>
      <c r="D1706" s="4">
        <v>38</v>
      </c>
      <c r="E1706" s="4" t="str">
        <f t="shared" si="26"/>
        <v>CHIN38</v>
      </c>
      <c r="F1706" t="s">
        <v>2494</v>
      </c>
      <c r="G1706" s="6" t="s">
        <v>5802</v>
      </c>
    </row>
    <row r="1707" spans="1:7" x14ac:dyDescent="0.25">
      <c r="A1707" t="s">
        <v>886</v>
      </c>
      <c r="B1707" t="s">
        <v>1135</v>
      </c>
      <c r="C1707" s="4" t="s">
        <v>1140</v>
      </c>
      <c r="D1707" s="4" t="s">
        <v>1072</v>
      </c>
      <c r="E1707" s="4" t="str">
        <f t="shared" si="26"/>
        <v>CHIN1A</v>
      </c>
      <c r="F1707" t="s">
        <v>1141</v>
      </c>
      <c r="G1707" s="6" t="s">
        <v>5801</v>
      </c>
    </row>
    <row r="1708" spans="1:7" x14ac:dyDescent="0.25">
      <c r="A1708" t="s">
        <v>886</v>
      </c>
      <c r="B1708" t="s">
        <v>1135</v>
      </c>
      <c r="C1708" s="4" t="s">
        <v>1140</v>
      </c>
      <c r="D1708" s="4" t="s">
        <v>1103</v>
      </c>
      <c r="E1708" s="4" t="str">
        <f t="shared" si="26"/>
        <v>CHIN1B</v>
      </c>
      <c r="F1708" t="s">
        <v>1141</v>
      </c>
      <c r="G1708" s="6" t="s">
        <v>5801</v>
      </c>
    </row>
    <row r="1709" spans="1:7" x14ac:dyDescent="0.25">
      <c r="A1709" t="s">
        <v>886</v>
      </c>
      <c r="B1709" t="s">
        <v>1135</v>
      </c>
      <c r="C1709" s="4" t="s">
        <v>1140</v>
      </c>
      <c r="D1709" s="4" t="s">
        <v>1178</v>
      </c>
      <c r="E1709" s="4" t="str">
        <f t="shared" si="26"/>
        <v>CHIN2A</v>
      </c>
      <c r="F1709" t="s">
        <v>2488</v>
      </c>
      <c r="G1709" s="6" t="s">
        <v>5801</v>
      </c>
    </row>
    <row r="1710" spans="1:7" x14ac:dyDescent="0.25">
      <c r="A1710" t="s">
        <v>886</v>
      </c>
      <c r="B1710" t="s">
        <v>1135</v>
      </c>
      <c r="C1710" s="4" t="s">
        <v>1140</v>
      </c>
      <c r="D1710" s="4" t="s">
        <v>2487</v>
      </c>
      <c r="E1710" s="4" t="str">
        <f t="shared" si="26"/>
        <v>CHIN2B</v>
      </c>
      <c r="F1710" t="s">
        <v>2488</v>
      </c>
      <c r="G1710" s="6" t="s">
        <v>5801</v>
      </c>
    </row>
    <row r="1711" spans="1:7" x14ac:dyDescent="0.25">
      <c r="A1711" t="s">
        <v>886</v>
      </c>
      <c r="B1711" t="s">
        <v>1135</v>
      </c>
      <c r="C1711" s="4" t="s">
        <v>1140</v>
      </c>
      <c r="D1711" s="4" t="s">
        <v>1181</v>
      </c>
      <c r="E1711" s="4" t="str">
        <f t="shared" si="26"/>
        <v>CHIN3A</v>
      </c>
      <c r="F1711" t="s">
        <v>4826</v>
      </c>
      <c r="G1711" s="6" t="s">
        <v>5801</v>
      </c>
    </row>
    <row r="1712" spans="1:7" x14ac:dyDescent="0.25">
      <c r="A1712" t="s">
        <v>886</v>
      </c>
      <c r="B1712" t="s">
        <v>1135</v>
      </c>
      <c r="C1712" s="4" t="s">
        <v>1140</v>
      </c>
      <c r="D1712" s="4" t="s">
        <v>2501</v>
      </c>
      <c r="E1712" s="4" t="str">
        <f t="shared" si="26"/>
        <v>CHIN3B</v>
      </c>
      <c r="F1712" t="s">
        <v>4826</v>
      </c>
      <c r="G1712" s="6" t="s">
        <v>5801</v>
      </c>
    </row>
    <row r="1713" spans="1:7" x14ac:dyDescent="0.25">
      <c r="A1713" t="s">
        <v>886</v>
      </c>
      <c r="B1713" t="s">
        <v>1135</v>
      </c>
      <c r="C1713" s="4" t="s">
        <v>1140</v>
      </c>
      <c r="D1713" s="4" t="s">
        <v>1816</v>
      </c>
      <c r="E1713" s="4" t="str">
        <f t="shared" si="26"/>
        <v>CHIN4A</v>
      </c>
      <c r="F1713" t="s">
        <v>2489</v>
      </c>
      <c r="G1713" s="6" t="s">
        <v>5801</v>
      </c>
    </row>
    <row r="1714" spans="1:7" x14ac:dyDescent="0.25">
      <c r="A1714" t="s">
        <v>886</v>
      </c>
      <c r="B1714" t="s">
        <v>1135</v>
      </c>
      <c r="C1714" s="4" t="s">
        <v>1140</v>
      </c>
      <c r="D1714" s="4" t="s">
        <v>1150</v>
      </c>
      <c r="E1714" s="4" t="str">
        <f t="shared" si="26"/>
        <v>CHIN10A</v>
      </c>
      <c r="F1714" t="s">
        <v>2490</v>
      </c>
      <c r="G1714" s="6" t="s">
        <v>5801</v>
      </c>
    </row>
    <row r="1715" spans="1:7" x14ac:dyDescent="0.25">
      <c r="A1715" t="s">
        <v>886</v>
      </c>
      <c r="B1715" t="s">
        <v>1135</v>
      </c>
      <c r="C1715" s="4" t="s">
        <v>1140</v>
      </c>
      <c r="D1715" s="4" t="s">
        <v>1273</v>
      </c>
      <c r="E1715" s="4" t="str">
        <f t="shared" si="26"/>
        <v>CHIN10B</v>
      </c>
      <c r="F1715" t="s">
        <v>2490</v>
      </c>
      <c r="G1715" s="6" t="s">
        <v>5801</v>
      </c>
    </row>
    <row r="1716" spans="1:7" x14ac:dyDescent="0.25">
      <c r="A1716" t="s">
        <v>886</v>
      </c>
      <c r="B1716" t="s">
        <v>1135</v>
      </c>
      <c r="C1716" s="4" t="s">
        <v>1140</v>
      </c>
      <c r="D1716" s="4" t="s">
        <v>1143</v>
      </c>
      <c r="E1716" s="4" t="str">
        <f t="shared" si="26"/>
        <v>CHIN12A</v>
      </c>
      <c r="F1716" t="s">
        <v>1144</v>
      </c>
      <c r="G1716" s="6" t="s">
        <v>5801</v>
      </c>
    </row>
    <row r="1717" spans="1:7" x14ac:dyDescent="0.25">
      <c r="A1717" t="s">
        <v>886</v>
      </c>
      <c r="B1717" t="s">
        <v>1135</v>
      </c>
      <c r="C1717" s="4" t="s">
        <v>1140</v>
      </c>
      <c r="D1717" s="4" t="s">
        <v>2491</v>
      </c>
      <c r="E1717" s="4" t="str">
        <f t="shared" si="26"/>
        <v>CHIN14A</v>
      </c>
      <c r="F1717" t="s">
        <v>2492</v>
      </c>
      <c r="G1717" s="6" t="s">
        <v>5801</v>
      </c>
    </row>
    <row r="1718" spans="1:7" x14ac:dyDescent="0.25">
      <c r="A1718" t="s">
        <v>886</v>
      </c>
      <c r="B1718" t="s">
        <v>1135</v>
      </c>
      <c r="C1718" s="4" t="s">
        <v>1140</v>
      </c>
      <c r="D1718" s="4" t="s">
        <v>4240</v>
      </c>
      <c r="E1718" s="4" t="str">
        <f t="shared" si="26"/>
        <v>CHIN14B</v>
      </c>
      <c r="F1718" t="s">
        <v>4827</v>
      </c>
      <c r="G1718" s="6" t="s">
        <v>5801</v>
      </c>
    </row>
    <row r="1719" spans="1:7" x14ac:dyDescent="0.25">
      <c r="A1719" t="s">
        <v>886</v>
      </c>
      <c r="B1719" t="s">
        <v>1135</v>
      </c>
      <c r="C1719" s="4" t="s">
        <v>1140</v>
      </c>
      <c r="D1719" s="4" t="s">
        <v>2252</v>
      </c>
      <c r="E1719" s="4" t="str">
        <f t="shared" si="26"/>
        <v>CHIN30A</v>
      </c>
      <c r="F1719" t="s">
        <v>2493</v>
      </c>
      <c r="G1719" s="6" t="s">
        <v>5801</v>
      </c>
    </row>
    <row r="1720" spans="1:7" x14ac:dyDescent="0.25">
      <c r="A1720" t="s">
        <v>886</v>
      </c>
      <c r="B1720" t="s">
        <v>1135</v>
      </c>
      <c r="C1720" s="4" t="s">
        <v>1140</v>
      </c>
      <c r="D1720" s="4" t="s">
        <v>2256</v>
      </c>
      <c r="E1720" s="4" t="str">
        <f t="shared" si="26"/>
        <v>CHIN30B</v>
      </c>
      <c r="F1720" t="s">
        <v>4828</v>
      </c>
      <c r="G1720" s="6" t="s">
        <v>5801</v>
      </c>
    </row>
    <row r="1721" spans="1:7" x14ac:dyDescent="0.25">
      <c r="A1721" t="s">
        <v>886</v>
      </c>
      <c r="B1721" t="s">
        <v>1135</v>
      </c>
      <c r="C1721" s="4" t="s">
        <v>1140</v>
      </c>
      <c r="D1721" s="4" t="s">
        <v>4829</v>
      </c>
      <c r="E1721" s="4" t="str">
        <f t="shared" si="26"/>
        <v>CHIN31B</v>
      </c>
      <c r="F1721" t="s">
        <v>4830</v>
      </c>
      <c r="G1721" s="6" t="s">
        <v>5801</v>
      </c>
    </row>
    <row r="1722" spans="1:7" x14ac:dyDescent="0.25">
      <c r="A1722" t="s">
        <v>886</v>
      </c>
      <c r="B1722" t="s">
        <v>1135</v>
      </c>
      <c r="C1722" s="4" t="s">
        <v>1146</v>
      </c>
      <c r="D1722" s="4">
        <v>1</v>
      </c>
      <c r="E1722" s="4" t="str">
        <f t="shared" si="26"/>
        <v>FREN1</v>
      </c>
      <c r="F1722" t="s">
        <v>1147</v>
      </c>
      <c r="G1722" s="6" t="s">
        <v>5801</v>
      </c>
    </row>
    <row r="1723" spans="1:7" x14ac:dyDescent="0.25">
      <c r="A1723" t="s">
        <v>886</v>
      </c>
      <c r="B1723" t="s">
        <v>1135</v>
      </c>
      <c r="C1723" s="4" t="s">
        <v>1146</v>
      </c>
      <c r="D1723" s="4">
        <v>2</v>
      </c>
      <c r="E1723" s="4" t="str">
        <f t="shared" si="26"/>
        <v>FREN2</v>
      </c>
      <c r="F1723" t="s">
        <v>2497</v>
      </c>
      <c r="G1723" s="6" t="s">
        <v>5801</v>
      </c>
    </row>
    <row r="1724" spans="1:7" x14ac:dyDescent="0.25">
      <c r="A1724" t="s">
        <v>886</v>
      </c>
      <c r="B1724" t="s">
        <v>1135</v>
      </c>
      <c r="C1724" s="4" t="s">
        <v>1146</v>
      </c>
      <c r="D1724" s="4">
        <v>3</v>
      </c>
      <c r="E1724" s="4" t="str">
        <f t="shared" si="26"/>
        <v>FREN3</v>
      </c>
      <c r="F1724" t="s">
        <v>2500</v>
      </c>
      <c r="G1724" s="6" t="s">
        <v>5801</v>
      </c>
    </row>
    <row r="1725" spans="1:7" x14ac:dyDescent="0.25">
      <c r="A1725" t="s">
        <v>886</v>
      </c>
      <c r="B1725" t="s">
        <v>1135</v>
      </c>
      <c r="C1725" s="4" t="s">
        <v>1146</v>
      </c>
      <c r="D1725" s="4">
        <v>23</v>
      </c>
      <c r="E1725" s="4" t="str">
        <f t="shared" si="26"/>
        <v>FREN23</v>
      </c>
      <c r="F1725" t="s">
        <v>4840</v>
      </c>
      <c r="G1725" s="6" t="s">
        <v>5801</v>
      </c>
    </row>
    <row r="1726" spans="1:7" x14ac:dyDescent="0.25">
      <c r="A1726" t="s">
        <v>886</v>
      </c>
      <c r="B1726" t="s">
        <v>1135</v>
      </c>
      <c r="C1726" s="4" t="s">
        <v>1146</v>
      </c>
      <c r="D1726" s="4" t="s">
        <v>1072</v>
      </c>
      <c r="E1726" s="4" t="str">
        <f t="shared" si="26"/>
        <v>FREN1A</v>
      </c>
      <c r="F1726" t="s">
        <v>1147</v>
      </c>
      <c r="G1726" s="6" t="s">
        <v>5801</v>
      </c>
    </row>
    <row r="1727" spans="1:7" x14ac:dyDescent="0.25">
      <c r="A1727" t="s">
        <v>886</v>
      </c>
      <c r="B1727" t="s">
        <v>1135</v>
      </c>
      <c r="C1727" s="4" t="s">
        <v>1146</v>
      </c>
      <c r="D1727" s="4" t="s">
        <v>1103</v>
      </c>
      <c r="E1727" s="4" t="str">
        <f t="shared" si="26"/>
        <v>FREN1B</v>
      </c>
      <c r="F1727" t="s">
        <v>1147</v>
      </c>
      <c r="G1727" s="6" t="s">
        <v>5801</v>
      </c>
    </row>
    <row r="1728" spans="1:7" x14ac:dyDescent="0.25">
      <c r="A1728" t="s">
        <v>886</v>
      </c>
      <c r="B1728" t="s">
        <v>1135</v>
      </c>
      <c r="C1728" s="4" t="s">
        <v>1146</v>
      </c>
      <c r="D1728" s="4" t="s">
        <v>1178</v>
      </c>
      <c r="E1728" s="4" t="str">
        <f t="shared" si="26"/>
        <v>FREN2A</v>
      </c>
      <c r="F1728" t="s">
        <v>2499</v>
      </c>
      <c r="G1728" s="6" t="s">
        <v>5801</v>
      </c>
    </row>
    <row r="1729" spans="1:7" x14ac:dyDescent="0.25">
      <c r="A1729" t="s">
        <v>886</v>
      </c>
      <c r="B1729" t="s">
        <v>1135</v>
      </c>
      <c r="C1729" s="4" t="s">
        <v>1146</v>
      </c>
      <c r="D1729" s="4" t="s">
        <v>2487</v>
      </c>
      <c r="E1729" s="4" t="str">
        <f t="shared" si="26"/>
        <v>FREN2B</v>
      </c>
      <c r="F1729" t="s">
        <v>2499</v>
      </c>
      <c r="G1729" s="6" t="s">
        <v>5801</v>
      </c>
    </row>
    <row r="1730" spans="1:7" x14ac:dyDescent="0.25">
      <c r="A1730" t="s">
        <v>886</v>
      </c>
      <c r="B1730" t="s">
        <v>1135</v>
      </c>
      <c r="C1730" s="4" t="s">
        <v>1146</v>
      </c>
      <c r="D1730" s="4" t="s">
        <v>1181</v>
      </c>
      <c r="E1730" s="4" t="str">
        <f t="shared" ref="E1730:E1793" si="27">CONCATENATE(C1730,TRIM(D1730))</f>
        <v>FREN3A</v>
      </c>
      <c r="F1730" t="s">
        <v>2500</v>
      </c>
      <c r="G1730" s="6" t="s">
        <v>5801</v>
      </c>
    </row>
    <row r="1731" spans="1:7" x14ac:dyDescent="0.25">
      <c r="A1731" t="s">
        <v>886</v>
      </c>
      <c r="B1731" t="s">
        <v>1135</v>
      </c>
      <c r="C1731" s="4" t="s">
        <v>1146</v>
      </c>
      <c r="D1731" s="4" t="s">
        <v>2501</v>
      </c>
      <c r="E1731" s="4" t="str">
        <f t="shared" si="27"/>
        <v>FREN3B</v>
      </c>
      <c r="F1731" t="s">
        <v>2502</v>
      </c>
      <c r="G1731" s="6" t="s">
        <v>5801</v>
      </c>
    </row>
    <row r="1732" spans="1:7" x14ac:dyDescent="0.25">
      <c r="A1732" t="s">
        <v>886</v>
      </c>
      <c r="B1732" t="s">
        <v>1135</v>
      </c>
      <c r="C1732" s="4" t="s">
        <v>1146</v>
      </c>
      <c r="D1732" s="4" t="s">
        <v>1150</v>
      </c>
      <c r="E1732" s="4" t="str">
        <f t="shared" si="27"/>
        <v>FREN10A</v>
      </c>
      <c r="F1732" t="s">
        <v>1151</v>
      </c>
      <c r="G1732" s="6" t="s">
        <v>5801</v>
      </c>
    </row>
    <row r="1733" spans="1:7" x14ac:dyDescent="0.25">
      <c r="A1733" t="s">
        <v>886</v>
      </c>
      <c r="B1733" t="s">
        <v>1135</v>
      </c>
      <c r="C1733" s="4" t="s">
        <v>1146</v>
      </c>
      <c r="D1733" s="4" t="s">
        <v>1273</v>
      </c>
      <c r="E1733" s="4" t="str">
        <f t="shared" si="27"/>
        <v>FREN10B</v>
      </c>
      <c r="F1733" t="s">
        <v>4838</v>
      </c>
      <c r="G1733" s="6" t="s">
        <v>5801</v>
      </c>
    </row>
    <row r="1734" spans="1:7" x14ac:dyDescent="0.25">
      <c r="A1734" t="s">
        <v>886</v>
      </c>
      <c r="B1734" t="s">
        <v>1135</v>
      </c>
      <c r="C1734" s="4" t="s">
        <v>1146</v>
      </c>
      <c r="D1734" s="4" t="s">
        <v>1277</v>
      </c>
      <c r="E1734" s="4" t="str">
        <f t="shared" si="27"/>
        <v>FREN10D</v>
      </c>
      <c r="F1734" t="s">
        <v>4839</v>
      </c>
      <c r="G1734" s="6" t="s">
        <v>5801</v>
      </c>
    </row>
    <row r="1735" spans="1:7" x14ac:dyDescent="0.25">
      <c r="A1735" t="s">
        <v>886</v>
      </c>
      <c r="B1735" t="s">
        <v>1135</v>
      </c>
      <c r="C1735" s="4" t="s">
        <v>1153</v>
      </c>
      <c r="D1735" s="4">
        <v>1</v>
      </c>
      <c r="E1735" s="4" t="str">
        <f t="shared" si="27"/>
        <v>GERM1</v>
      </c>
      <c r="F1735" t="s">
        <v>2503</v>
      </c>
      <c r="G1735" s="6" t="s">
        <v>5801</v>
      </c>
    </row>
    <row r="1736" spans="1:7" x14ac:dyDescent="0.25">
      <c r="A1736" t="s">
        <v>886</v>
      </c>
      <c r="B1736" t="s">
        <v>1135</v>
      </c>
      <c r="C1736" s="4" t="s">
        <v>1153</v>
      </c>
      <c r="D1736" s="4">
        <v>2</v>
      </c>
      <c r="E1736" s="4" t="str">
        <f t="shared" si="27"/>
        <v>GERM2</v>
      </c>
      <c r="F1736" t="s">
        <v>2506</v>
      </c>
      <c r="G1736" s="6" t="s">
        <v>5801</v>
      </c>
    </row>
    <row r="1737" spans="1:7" x14ac:dyDescent="0.25">
      <c r="A1737" t="s">
        <v>886</v>
      </c>
      <c r="B1737" t="s">
        <v>1135</v>
      </c>
      <c r="C1737" s="4" t="s">
        <v>1153</v>
      </c>
      <c r="D1737" s="4" t="s">
        <v>1072</v>
      </c>
      <c r="E1737" s="4" t="str">
        <f t="shared" si="27"/>
        <v>GERM1A</v>
      </c>
      <c r="F1737" t="s">
        <v>1154</v>
      </c>
      <c r="G1737" s="6" t="s">
        <v>5801</v>
      </c>
    </row>
    <row r="1738" spans="1:7" x14ac:dyDescent="0.25">
      <c r="A1738" t="s">
        <v>886</v>
      </c>
      <c r="B1738" t="s">
        <v>1135</v>
      </c>
      <c r="C1738" s="4" t="s">
        <v>1153</v>
      </c>
      <c r="D1738" s="4" t="s">
        <v>1103</v>
      </c>
      <c r="E1738" s="4" t="str">
        <f t="shared" si="27"/>
        <v>GERM1B</v>
      </c>
      <c r="F1738" t="s">
        <v>2503</v>
      </c>
      <c r="G1738" s="6" t="s">
        <v>5801</v>
      </c>
    </row>
    <row r="1739" spans="1:7" x14ac:dyDescent="0.25">
      <c r="A1739" t="s">
        <v>886</v>
      </c>
      <c r="B1739" t="s">
        <v>1135</v>
      </c>
      <c r="C1739" s="4" t="s">
        <v>1153</v>
      </c>
      <c r="D1739" s="4" t="s">
        <v>1178</v>
      </c>
      <c r="E1739" s="4" t="str">
        <f t="shared" si="27"/>
        <v>GERM2A</v>
      </c>
      <c r="F1739" t="s">
        <v>2506</v>
      </c>
      <c r="G1739" s="6" t="s">
        <v>5801</v>
      </c>
    </row>
    <row r="1740" spans="1:7" x14ac:dyDescent="0.25">
      <c r="A1740" t="s">
        <v>886</v>
      </c>
      <c r="B1740" t="s">
        <v>1135</v>
      </c>
      <c r="C1740" s="4" t="s">
        <v>1153</v>
      </c>
      <c r="D1740" s="4" t="s">
        <v>2487</v>
      </c>
      <c r="E1740" s="4" t="str">
        <f t="shared" si="27"/>
        <v>GERM2B</v>
      </c>
      <c r="F1740" t="s">
        <v>2506</v>
      </c>
      <c r="G1740" s="6" t="s">
        <v>5801</v>
      </c>
    </row>
    <row r="1741" spans="1:7" x14ac:dyDescent="0.25">
      <c r="A1741" t="s">
        <v>886</v>
      </c>
      <c r="B1741" t="s">
        <v>1135</v>
      </c>
      <c r="C1741" s="4" t="s">
        <v>1153</v>
      </c>
      <c r="D1741" s="4" t="s">
        <v>1150</v>
      </c>
      <c r="E1741" s="4" t="str">
        <f t="shared" si="27"/>
        <v>GERM10A</v>
      </c>
      <c r="F1741" t="s">
        <v>2510</v>
      </c>
      <c r="G1741" s="6" t="s">
        <v>5801</v>
      </c>
    </row>
    <row r="1742" spans="1:7" x14ac:dyDescent="0.25">
      <c r="A1742" t="s">
        <v>886</v>
      </c>
      <c r="B1742" t="s">
        <v>1135</v>
      </c>
      <c r="C1742" s="4" t="s">
        <v>1153</v>
      </c>
      <c r="D1742" s="4" t="s">
        <v>1273</v>
      </c>
      <c r="E1742" s="4" t="str">
        <f t="shared" si="27"/>
        <v>GERM10B</v>
      </c>
      <c r="F1742" t="s">
        <v>2511</v>
      </c>
      <c r="G1742" s="6" t="s">
        <v>5801</v>
      </c>
    </row>
    <row r="1743" spans="1:7" x14ac:dyDescent="0.25">
      <c r="A1743" t="s">
        <v>886</v>
      </c>
      <c r="B1743" t="s">
        <v>1135</v>
      </c>
      <c r="C1743" s="4" t="s">
        <v>1153</v>
      </c>
      <c r="D1743" s="4" t="s">
        <v>1275</v>
      </c>
      <c r="E1743" s="4" t="str">
        <f t="shared" si="27"/>
        <v>GERM10C</v>
      </c>
      <c r="F1743" t="s">
        <v>2512</v>
      </c>
      <c r="G1743" s="6" t="s">
        <v>5801</v>
      </c>
    </row>
    <row r="1744" spans="1:7" x14ac:dyDescent="0.25">
      <c r="A1744" t="s">
        <v>886</v>
      </c>
      <c r="B1744" t="s">
        <v>1135</v>
      </c>
      <c r="C1744" s="4" t="s">
        <v>1153</v>
      </c>
      <c r="D1744" s="4" t="s">
        <v>1277</v>
      </c>
      <c r="E1744" s="4" t="str">
        <f t="shared" si="27"/>
        <v>GERM10D</v>
      </c>
      <c r="F1744" t="s">
        <v>2512</v>
      </c>
      <c r="G1744" s="6" t="s">
        <v>5801</v>
      </c>
    </row>
    <row r="1745" spans="1:7" x14ac:dyDescent="0.25">
      <c r="A1745" t="s">
        <v>886</v>
      </c>
      <c r="B1745" t="s">
        <v>1135</v>
      </c>
      <c r="C1745" s="4" t="s">
        <v>1156</v>
      </c>
      <c r="D1745" s="4">
        <v>1</v>
      </c>
      <c r="E1745" s="4" t="str">
        <f t="shared" si="27"/>
        <v>ITAL1</v>
      </c>
      <c r="F1745" t="s">
        <v>1157</v>
      </c>
      <c r="G1745" s="6" t="s">
        <v>5801</v>
      </c>
    </row>
    <row r="1746" spans="1:7" x14ac:dyDescent="0.25">
      <c r="A1746" t="s">
        <v>886</v>
      </c>
      <c r="B1746" t="s">
        <v>1135</v>
      </c>
      <c r="C1746" s="4" t="s">
        <v>1156</v>
      </c>
      <c r="D1746" s="4">
        <v>2</v>
      </c>
      <c r="E1746" s="4" t="str">
        <f t="shared" si="27"/>
        <v>ITAL2</v>
      </c>
      <c r="F1746" t="s">
        <v>2516</v>
      </c>
      <c r="G1746" s="6" t="s">
        <v>5801</v>
      </c>
    </row>
    <row r="1747" spans="1:7" x14ac:dyDescent="0.25">
      <c r="A1747" t="s">
        <v>886</v>
      </c>
      <c r="B1747" t="s">
        <v>1135</v>
      </c>
      <c r="C1747" s="4" t="s">
        <v>1156</v>
      </c>
      <c r="D1747" s="4" t="s">
        <v>1072</v>
      </c>
      <c r="E1747" s="4" t="str">
        <f t="shared" si="27"/>
        <v>ITAL1A</v>
      </c>
      <c r="F1747" t="s">
        <v>1157</v>
      </c>
      <c r="G1747" s="6" t="s">
        <v>5801</v>
      </c>
    </row>
    <row r="1748" spans="1:7" x14ac:dyDescent="0.25">
      <c r="A1748" t="s">
        <v>886</v>
      </c>
      <c r="B1748" t="s">
        <v>1135</v>
      </c>
      <c r="C1748" s="4" t="s">
        <v>1156</v>
      </c>
      <c r="D1748" s="4" t="s">
        <v>1103</v>
      </c>
      <c r="E1748" s="4" t="str">
        <f t="shared" si="27"/>
        <v>ITAL1B</v>
      </c>
      <c r="F1748" t="s">
        <v>1157</v>
      </c>
      <c r="G1748" s="6" t="s">
        <v>5801</v>
      </c>
    </row>
    <row r="1749" spans="1:7" x14ac:dyDescent="0.25">
      <c r="A1749" t="s">
        <v>886</v>
      </c>
      <c r="B1749" t="s">
        <v>1135</v>
      </c>
      <c r="C1749" s="4" t="s">
        <v>1156</v>
      </c>
      <c r="D1749" s="4" t="s">
        <v>1178</v>
      </c>
      <c r="E1749" s="4" t="str">
        <f t="shared" si="27"/>
        <v>ITAL2A</v>
      </c>
      <c r="F1749" t="s">
        <v>2519</v>
      </c>
      <c r="G1749" s="6" t="s">
        <v>5801</v>
      </c>
    </row>
    <row r="1750" spans="1:7" x14ac:dyDescent="0.25">
      <c r="A1750" t="s">
        <v>886</v>
      </c>
      <c r="B1750" t="s">
        <v>1135</v>
      </c>
      <c r="C1750" s="4" t="s">
        <v>1156</v>
      </c>
      <c r="D1750" s="4" t="s">
        <v>2487</v>
      </c>
      <c r="E1750" s="4" t="str">
        <f t="shared" si="27"/>
        <v>ITAL2B</v>
      </c>
      <c r="F1750" t="s">
        <v>2520</v>
      </c>
      <c r="G1750" s="6" t="s">
        <v>5801</v>
      </c>
    </row>
    <row r="1751" spans="1:7" x14ac:dyDescent="0.25">
      <c r="A1751" t="s">
        <v>886</v>
      </c>
      <c r="B1751" t="s">
        <v>1135</v>
      </c>
      <c r="C1751" s="4" t="s">
        <v>1156</v>
      </c>
      <c r="D1751" s="4" t="s">
        <v>1181</v>
      </c>
      <c r="E1751" s="4" t="str">
        <f t="shared" si="27"/>
        <v>ITAL3A</v>
      </c>
      <c r="F1751" t="s">
        <v>2521</v>
      </c>
      <c r="G1751" s="6" t="s">
        <v>5801</v>
      </c>
    </row>
    <row r="1752" spans="1:7" x14ac:dyDescent="0.25">
      <c r="A1752" t="s">
        <v>886</v>
      </c>
      <c r="B1752" t="s">
        <v>1135</v>
      </c>
      <c r="C1752" s="4" t="s">
        <v>1156</v>
      </c>
      <c r="D1752" s="4" t="s">
        <v>2501</v>
      </c>
      <c r="E1752" s="4" t="str">
        <f t="shared" si="27"/>
        <v>ITAL3B</v>
      </c>
      <c r="F1752" t="s">
        <v>2521</v>
      </c>
      <c r="G1752" s="6" t="s">
        <v>5801</v>
      </c>
    </row>
    <row r="1753" spans="1:7" x14ac:dyDescent="0.25">
      <c r="A1753" t="s">
        <v>886</v>
      </c>
      <c r="B1753" t="s">
        <v>1135</v>
      </c>
      <c r="C1753" s="4" t="s">
        <v>1156</v>
      </c>
      <c r="D1753" s="4" t="s">
        <v>1150</v>
      </c>
      <c r="E1753" s="4" t="str">
        <f t="shared" si="27"/>
        <v>ITAL10A</v>
      </c>
      <c r="F1753" t="s">
        <v>1159</v>
      </c>
      <c r="G1753" s="6" t="s">
        <v>5801</v>
      </c>
    </row>
    <row r="1754" spans="1:7" x14ac:dyDescent="0.25">
      <c r="A1754" t="s">
        <v>886</v>
      </c>
      <c r="B1754" t="s">
        <v>1135</v>
      </c>
      <c r="C1754" s="4" t="s">
        <v>1156</v>
      </c>
      <c r="D1754" s="4" t="s">
        <v>1273</v>
      </c>
      <c r="E1754" s="4" t="str">
        <f t="shared" si="27"/>
        <v>ITAL10B</v>
      </c>
      <c r="F1754" t="s">
        <v>2523</v>
      </c>
      <c r="G1754" s="6" t="s">
        <v>5801</v>
      </c>
    </row>
    <row r="1755" spans="1:7" x14ac:dyDescent="0.25">
      <c r="A1755" t="s">
        <v>886</v>
      </c>
      <c r="B1755" t="s">
        <v>1135</v>
      </c>
      <c r="C1755" s="4" t="s">
        <v>1156</v>
      </c>
      <c r="D1755" s="4" t="s">
        <v>1275</v>
      </c>
      <c r="E1755" s="4" t="str">
        <f t="shared" si="27"/>
        <v>ITAL10C</v>
      </c>
      <c r="F1755" t="s">
        <v>2524</v>
      </c>
      <c r="G1755" s="6" t="s">
        <v>5801</v>
      </c>
    </row>
    <row r="1756" spans="1:7" x14ac:dyDescent="0.25">
      <c r="A1756" t="s">
        <v>886</v>
      </c>
      <c r="B1756" t="s">
        <v>1135</v>
      </c>
      <c r="C1756" s="4" t="s">
        <v>1156</v>
      </c>
      <c r="D1756" s="4" t="s">
        <v>1277</v>
      </c>
      <c r="E1756" s="4" t="str">
        <f t="shared" si="27"/>
        <v>ITAL10D</v>
      </c>
      <c r="F1756" t="s">
        <v>2525</v>
      </c>
      <c r="G1756" s="6" t="s">
        <v>5801</v>
      </c>
    </row>
    <row r="1757" spans="1:7" x14ac:dyDescent="0.25">
      <c r="A1757" t="s">
        <v>886</v>
      </c>
      <c r="B1757" t="s">
        <v>1135</v>
      </c>
      <c r="C1757" s="4" t="s">
        <v>1156</v>
      </c>
      <c r="D1757" s="4" t="s">
        <v>1408</v>
      </c>
      <c r="E1757" s="4" t="str">
        <f t="shared" si="27"/>
        <v>ITAL11A</v>
      </c>
      <c r="F1757" t="s">
        <v>2527</v>
      </c>
      <c r="G1757" s="6" t="s">
        <v>5801</v>
      </c>
    </row>
    <row r="1758" spans="1:7" x14ac:dyDescent="0.25">
      <c r="A1758" t="s">
        <v>886</v>
      </c>
      <c r="B1758" t="s">
        <v>1135</v>
      </c>
      <c r="C1758" s="4" t="s">
        <v>1156</v>
      </c>
      <c r="D1758" s="4" t="s">
        <v>2526</v>
      </c>
      <c r="E1758" s="4" t="str">
        <f t="shared" si="27"/>
        <v>ITAL11B</v>
      </c>
      <c r="F1758" t="s">
        <v>2527</v>
      </c>
      <c r="G1758" s="6" t="s">
        <v>5801</v>
      </c>
    </row>
    <row r="1759" spans="1:7" x14ac:dyDescent="0.25">
      <c r="A1759" t="s">
        <v>886</v>
      </c>
      <c r="B1759" t="s">
        <v>1135</v>
      </c>
      <c r="C1759" s="4" t="s">
        <v>1160</v>
      </c>
      <c r="D1759" s="4">
        <v>1</v>
      </c>
      <c r="E1759" s="4" t="str">
        <f t="shared" si="27"/>
        <v>JAPA1</v>
      </c>
      <c r="F1759" t="s">
        <v>1161</v>
      </c>
      <c r="G1759" s="6" t="s">
        <v>5801</v>
      </c>
    </row>
    <row r="1760" spans="1:7" x14ac:dyDescent="0.25">
      <c r="A1760" t="s">
        <v>886</v>
      </c>
      <c r="B1760" t="s">
        <v>1135</v>
      </c>
      <c r="C1760" s="4" t="s">
        <v>1160</v>
      </c>
      <c r="D1760" s="4">
        <v>2</v>
      </c>
      <c r="E1760" s="4" t="str">
        <f t="shared" si="27"/>
        <v>JAPA2</v>
      </c>
      <c r="F1760" t="s">
        <v>1166</v>
      </c>
      <c r="G1760" s="6" t="s">
        <v>5801</v>
      </c>
    </row>
    <row r="1761" spans="1:7" x14ac:dyDescent="0.25">
      <c r="A1761" t="s">
        <v>886</v>
      </c>
      <c r="B1761" t="s">
        <v>1135</v>
      </c>
      <c r="C1761" s="4" t="s">
        <v>1160</v>
      </c>
      <c r="D1761" s="4">
        <v>2</v>
      </c>
      <c r="E1761" s="4" t="str">
        <f t="shared" si="27"/>
        <v>JAPA2</v>
      </c>
      <c r="F1761" t="s">
        <v>2531</v>
      </c>
      <c r="G1761" s="6" t="s">
        <v>5801</v>
      </c>
    </row>
    <row r="1762" spans="1:7" x14ac:dyDescent="0.25">
      <c r="A1762" t="s">
        <v>886</v>
      </c>
      <c r="B1762" t="s">
        <v>1135</v>
      </c>
      <c r="C1762" s="4" t="s">
        <v>1160</v>
      </c>
      <c r="D1762" s="4">
        <v>3</v>
      </c>
      <c r="E1762" s="4" t="str">
        <f t="shared" si="27"/>
        <v>JAPA3</v>
      </c>
      <c r="F1762" t="s">
        <v>2534</v>
      </c>
      <c r="G1762" s="6" t="s">
        <v>5801</v>
      </c>
    </row>
    <row r="1763" spans="1:7" x14ac:dyDescent="0.25">
      <c r="A1763" t="s">
        <v>886</v>
      </c>
      <c r="B1763" t="s">
        <v>1135</v>
      </c>
      <c r="C1763" s="4" t="s">
        <v>1160</v>
      </c>
      <c r="D1763" s="4">
        <v>4</v>
      </c>
      <c r="E1763" s="4" t="str">
        <f t="shared" si="27"/>
        <v>JAPA4</v>
      </c>
      <c r="F1763" t="s">
        <v>2534</v>
      </c>
      <c r="G1763" s="6" t="s">
        <v>5801</v>
      </c>
    </row>
    <row r="1764" spans="1:7" x14ac:dyDescent="0.25">
      <c r="A1764" t="s">
        <v>886</v>
      </c>
      <c r="B1764" t="s">
        <v>1135</v>
      </c>
      <c r="C1764" s="4" t="s">
        <v>1160</v>
      </c>
      <c r="D1764" s="4">
        <v>16</v>
      </c>
      <c r="E1764" s="4" t="str">
        <f t="shared" si="27"/>
        <v>JAPA16</v>
      </c>
      <c r="F1764" t="s">
        <v>4852</v>
      </c>
      <c r="G1764" s="6" t="s">
        <v>5801</v>
      </c>
    </row>
    <row r="1765" spans="1:7" x14ac:dyDescent="0.25">
      <c r="A1765" t="s">
        <v>886</v>
      </c>
      <c r="B1765" t="s">
        <v>1135</v>
      </c>
      <c r="C1765" s="4" t="s">
        <v>1160</v>
      </c>
      <c r="D1765" s="4">
        <v>17</v>
      </c>
      <c r="E1765" s="4" t="str">
        <f t="shared" si="27"/>
        <v>JAPA17</v>
      </c>
      <c r="F1765" t="s">
        <v>4854</v>
      </c>
      <c r="G1765" s="6" t="s">
        <v>5801</v>
      </c>
    </row>
    <row r="1766" spans="1:7" x14ac:dyDescent="0.25">
      <c r="A1766" t="s">
        <v>886</v>
      </c>
      <c r="B1766" t="s">
        <v>1135</v>
      </c>
      <c r="C1766" s="4" t="s">
        <v>1160</v>
      </c>
      <c r="D1766" s="4">
        <v>18</v>
      </c>
      <c r="E1766" s="4" t="str">
        <f t="shared" si="27"/>
        <v>JAPA18</v>
      </c>
      <c r="F1766" t="s">
        <v>4855</v>
      </c>
      <c r="G1766" s="6" t="s">
        <v>5801</v>
      </c>
    </row>
    <row r="1767" spans="1:7" x14ac:dyDescent="0.25">
      <c r="A1767" t="s">
        <v>886</v>
      </c>
      <c r="B1767" t="s">
        <v>1135</v>
      </c>
      <c r="C1767" s="4" t="s">
        <v>1160</v>
      </c>
      <c r="D1767" s="4" t="s">
        <v>1072</v>
      </c>
      <c r="E1767" s="4" t="str">
        <f t="shared" si="27"/>
        <v>JAPA1A</v>
      </c>
      <c r="F1767" t="s">
        <v>1161</v>
      </c>
      <c r="G1767" s="6" t="s">
        <v>5801</v>
      </c>
    </row>
    <row r="1768" spans="1:7" x14ac:dyDescent="0.25">
      <c r="A1768" t="s">
        <v>886</v>
      </c>
      <c r="B1768" t="s">
        <v>1135</v>
      </c>
      <c r="C1768" s="4" t="s">
        <v>1160</v>
      </c>
      <c r="D1768" s="4" t="s">
        <v>1103</v>
      </c>
      <c r="E1768" s="4" t="str">
        <f t="shared" si="27"/>
        <v>JAPA1B</v>
      </c>
      <c r="F1768" t="s">
        <v>1166</v>
      </c>
      <c r="G1768" s="6" t="s">
        <v>5801</v>
      </c>
    </row>
    <row r="1769" spans="1:7" x14ac:dyDescent="0.25">
      <c r="A1769" t="s">
        <v>886</v>
      </c>
      <c r="B1769" t="s">
        <v>1135</v>
      </c>
      <c r="C1769" s="4" t="s">
        <v>1160</v>
      </c>
      <c r="D1769" s="4" t="s">
        <v>1178</v>
      </c>
      <c r="E1769" s="4" t="str">
        <f t="shared" si="27"/>
        <v>JAPA2A</v>
      </c>
      <c r="F1769" t="s">
        <v>1166</v>
      </c>
      <c r="G1769" s="6" t="s">
        <v>5801</v>
      </c>
    </row>
    <row r="1770" spans="1:7" x14ac:dyDescent="0.25">
      <c r="A1770" t="s">
        <v>886</v>
      </c>
      <c r="B1770" t="s">
        <v>1135</v>
      </c>
      <c r="C1770" s="4" t="s">
        <v>1160</v>
      </c>
      <c r="D1770" s="4" t="s">
        <v>2487</v>
      </c>
      <c r="E1770" s="4" t="str">
        <f t="shared" si="27"/>
        <v>JAPA2B</v>
      </c>
      <c r="F1770" t="s">
        <v>1166</v>
      </c>
      <c r="G1770" s="6" t="s">
        <v>5801</v>
      </c>
    </row>
    <row r="1771" spans="1:7" x14ac:dyDescent="0.25">
      <c r="A1771" t="s">
        <v>886</v>
      </c>
      <c r="B1771" t="s">
        <v>1135</v>
      </c>
      <c r="C1771" s="4" t="s">
        <v>1160</v>
      </c>
      <c r="D1771" s="4" t="s">
        <v>2487</v>
      </c>
      <c r="E1771" s="4" t="str">
        <f t="shared" si="27"/>
        <v>JAPA2B</v>
      </c>
      <c r="F1771" t="s">
        <v>2531</v>
      </c>
      <c r="G1771" s="6" t="s">
        <v>5801</v>
      </c>
    </row>
    <row r="1772" spans="1:7" x14ac:dyDescent="0.25">
      <c r="A1772" t="s">
        <v>886</v>
      </c>
      <c r="B1772" t="s">
        <v>1135</v>
      </c>
      <c r="C1772" s="4" t="s">
        <v>1160</v>
      </c>
      <c r="D1772" s="4" t="s">
        <v>1181</v>
      </c>
      <c r="E1772" s="4" t="str">
        <f t="shared" si="27"/>
        <v>JAPA3A</v>
      </c>
      <c r="F1772" t="s">
        <v>2534</v>
      </c>
      <c r="G1772" s="6" t="s">
        <v>5801</v>
      </c>
    </row>
    <row r="1773" spans="1:7" x14ac:dyDescent="0.25">
      <c r="A1773" t="s">
        <v>886</v>
      </c>
      <c r="B1773" t="s">
        <v>1135</v>
      </c>
      <c r="C1773" s="4" t="s">
        <v>1160</v>
      </c>
      <c r="D1773" s="4" t="s">
        <v>2501</v>
      </c>
      <c r="E1773" s="4" t="str">
        <f t="shared" si="27"/>
        <v>JAPA3B</v>
      </c>
      <c r="F1773" t="s">
        <v>2534</v>
      </c>
      <c r="G1773" s="6" t="s">
        <v>5801</v>
      </c>
    </row>
    <row r="1774" spans="1:7" x14ac:dyDescent="0.25">
      <c r="A1774" t="s">
        <v>886</v>
      </c>
      <c r="B1774" t="s">
        <v>1135</v>
      </c>
      <c r="C1774" s="4" t="s">
        <v>1160</v>
      </c>
      <c r="D1774" s="4" t="s">
        <v>1816</v>
      </c>
      <c r="E1774" s="4" t="str">
        <f t="shared" si="27"/>
        <v>JAPA4A</v>
      </c>
      <c r="F1774" t="s">
        <v>4850</v>
      </c>
      <c r="G1774" s="6" t="s">
        <v>5801</v>
      </c>
    </row>
    <row r="1775" spans="1:7" x14ac:dyDescent="0.25">
      <c r="A1775" t="s">
        <v>886</v>
      </c>
      <c r="B1775" t="s">
        <v>1135</v>
      </c>
      <c r="C1775" s="4" t="s">
        <v>1160</v>
      </c>
      <c r="D1775" s="4" t="s">
        <v>2074</v>
      </c>
      <c r="E1775" s="4" t="str">
        <f t="shared" si="27"/>
        <v>JAPA4B</v>
      </c>
      <c r="F1775" t="s">
        <v>4851</v>
      </c>
      <c r="G1775" s="6" t="s">
        <v>5801</v>
      </c>
    </row>
    <row r="1776" spans="1:7" x14ac:dyDescent="0.25">
      <c r="A1776" t="s">
        <v>886</v>
      </c>
      <c r="B1776" t="s">
        <v>1135</v>
      </c>
      <c r="C1776" s="4" t="s">
        <v>1160</v>
      </c>
      <c r="D1776" s="4" t="s">
        <v>1150</v>
      </c>
      <c r="E1776" s="4" t="str">
        <f t="shared" si="27"/>
        <v>JAPA10A</v>
      </c>
      <c r="F1776" t="s">
        <v>1167</v>
      </c>
      <c r="G1776" s="6" t="s">
        <v>5801</v>
      </c>
    </row>
    <row r="1777" spans="1:7" x14ac:dyDescent="0.25">
      <c r="A1777" t="s">
        <v>886</v>
      </c>
      <c r="B1777" t="s">
        <v>1135</v>
      </c>
      <c r="C1777" s="4" t="s">
        <v>2536</v>
      </c>
      <c r="D1777" s="4">
        <v>1</v>
      </c>
      <c r="E1777" s="4" t="str">
        <f t="shared" si="27"/>
        <v>PIL1</v>
      </c>
      <c r="F1777" t="s">
        <v>4856</v>
      </c>
      <c r="G1777" s="6" t="s">
        <v>5801</v>
      </c>
    </row>
    <row r="1778" spans="1:7" x14ac:dyDescent="0.25">
      <c r="A1778" t="s">
        <v>886</v>
      </c>
      <c r="B1778" t="s">
        <v>1135</v>
      </c>
      <c r="C1778" s="4" t="s">
        <v>2536</v>
      </c>
      <c r="D1778" s="4">
        <v>1</v>
      </c>
      <c r="E1778" s="4" t="str">
        <f t="shared" si="27"/>
        <v>PIL1</v>
      </c>
      <c r="F1778" t="s">
        <v>2537</v>
      </c>
      <c r="G1778" s="6" t="s">
        <v>5801</v>
      </c>
    </row>
    <row r="1779" spans="1:7" x14ac:dyDescent="0.25">
      <c r="A1779" t="s">
        <v>886</v>
      </c>
      <c r="B1779" t="s">
        <v>1135</v>
      </c>
      <c r="C1779" s="4" t="s">
        <v>2536</v>
      </c>
      <c r="D1779" s="4">
        <v>2</v>
      </c>
      <c r="E1779" s="4" t="str">
        <f t="shared" si="27"/>
        <v>PIL2</v>
      </c>
      <c r="F1779" t="s">
        <v>4857</v>
      </c>
      <c r="G1779" s="6" t="s">
        <v>5801</v>
      </c>
    </row>
    <row r="1780" spans="1:7" x14ac:dyDescent="0.25">
      <c r="A1780" t="s">
        <v>886</v>
      </c>
      <c r="B1780" t="s">
        <v>1135</v>
      </c>
      <c r="C1780" s="4" t="s">
        <v>2536</v>
      </c>
      <c r="D1780" s="4" t="s">
        <v>1150</v>
      </c>
      <c r="E1780" s="4" t="str">
        <f t="shared" si="27"/>
        <v>PIL10A</v>
      </c>
      <c r="F1780" t="s">
        <v>2541</v>
      </c>
      <c r="G1780" s="6" t="s">
        <v>5801</v>
      </c>
    </row>
    <row r="1781" spans="1:7" x14ac:dyDescent="0.25">
      <c r="A1781" t="s">
        <v>886</v>
      </c>
      <c r="B1781" t="s">
        <v>1135</v>
      </c>
      <c r="C1781" s="4" t="s">
        <v>2536</v>
      </c>
      <c r="D1781" s="4" t="s">
        <v>1273</v>
      </c>
      <c r="E1781" s="4" t="str">
        <f t="shared" si="27"/>
        <v>PIL10B</v>
      </c>
      <c r="F1781" t="s">
        <v>2541</v>
      </c>
      <c r="G1781" s="6" t="s">
        <v>5801</v>
      </c>
    </row>
    <row r="1782" spans="1:7" x14ac:dyDescent="0.25">
      <c r="A1782" t="s">
        <v>886</v>
      </c>
      <c r="B1782" t="s">
        <v>1135</v>
      </c>
      <c r="C1782" s="4" t="s">
        <v>2536</v>
      </c>
      <c r="D1782" s="4" t="s">
        <v>1273</v>
      </c>
      <c r="E1782" s="4" t="str">
        <f t="shared" si="27"/>
        <v>PIL10B</v>
      </c>
      <c r="F1782" t="s">
        <v>2543</v>
      </c>
      <c r="G1782" s="6" t="s">
        <v>5801</v>
      </c>
    </row>
    <row r="1783" spans="1:7" x14ac:dyDescent="0.25">
      <c r="A1783" t="s">
        <v>886</v>
      </c>
      <c r="B1783" t="s">
        <v>1135</v>
      </c>
      <c r="C1783" s="4" t="s">
        <v>2536</v>
      </c>
      <c r="D1783" s="4" t="s">
        <v>1275</v>
      </c>
      <c r="E1783" s="4" t="str">
        <f t="shared" si="27"/>
        <v>PIL10C</v>
      </c>
      <c r="F1783" t="s">
        <v>2541</v>
      </c>
      <c r="G1783" s="6" t="s">
        <v>5801</v>
      </c>
    </row>
    <row r="1784" spans="1:7" x14ac:dyDescent="0.25">
      <c r="A1784" t="s">
        <v>886</v>
      </c>
      <c r="B1784" t="s">
        <v>1135</v>
      </c>
      <c r="C1784" s="4" t="s">
        <v>1168</v>
      </c>
      <c r="D1784" s="4">
        <v>1</v>
      </c>
      <c r="E1784" s="4" t="str">
        <f t="shared" si="27"/>
        <v>RUSS1</v>
      </c>
      <c r="F1784" t="s">
        <v>2544</v>
      </c>
      <c r="G1784" s="6" t="s">
        <v>5801</v>
      </c>
    </row>
    <row r="1785" spans="1:7" x14ac:dyDescent="0.25">
      <c r="A1785" t="s">
        <v>886</v>
      </c>
      <c r="B1785" t="s">
        <v>1135</v>
      </c>
      <c r="C1785" s="4" t="s">
        <v>1168</v>
      </c>
      <c r="D1785" s="4">
        <v>2</v>
      </c>
      <c r="E1785" s="4" t="str">
        <f t="shared" si="27"/>
        <v>RUSS2</v>
      </c>
      <c r="F1785" t="s">
        <v>4861</v>
      </c>
      <c r="G1785" s="6" t="s">
        <v>5801</v>
      </c>
    </row>
    <row r="1786" spans="1:7" x14ac:dyDescent="0.25">
      <c r="A1786" t="s">
        <v>886</v>
      </c>
      <c r="B1786" t="s">
        <v>1135</v>
      </c>
      <c r="C1786" s="4" t="s">
        <v>1168</v>
      </c>
      <c r="D1786" s="4">
        <v>21</v>
      </c>
      <c r="E1786" s="4" t="str">
        <f t="shared" si="27"/>
        <v>RUSS21</v>
      </c>
      <c r="F1786" t="s">
        <v>2549</v>
      </c>
      <c r="G1786" s="6" t="s">
        <v>5801</v>
      </c>
    </row>
    <row r="1787" spans="1:7" x14ac:dyDescent="0.25">
      <c r="A1787" t="s">
        <v>886</v>
      </c>
      <c r="B1787" t="s">
        <v>1135</v>
      </c>
      <c r="C1787" s="4" t="s">
        <v>1168</v>
      </c>
      <c r="D1787" s="4">
        <v>22</v>
      </c>
      <c r="E1787" s="4" t="str">
        <f t="shared" si="27"/>
        <v>RUSS22</v>
      </c>
      <c r="F1787" t="s">
        <v>2549</v>
      </c>
      <c r="G1787" s="6" t="s">
        <v>5801</v>
      </c>
    </row>
    <row r="1788" spans="1:7" x14ac:dyDescent="0.25">
      <c r="A1788" t="s">
        <v>886</v>
      </c>
      <c r="B1788" t="s">
        <v>1135</v>
      </c>
      <c r="C1788" s="4" t="s">
        <v>1168</v>
      </c>
      <c r="D1788" s="4" t="s">
        <v>1072</v>
      </c>
      <c r="E1788" s="4" t="str">
        <f t="shared" si="27"/>
        <v>RUSS1A</v>
      </c>
      <c r="F1788" t="s">
        <v>2544</v>
      </c>
      <c r="G1788" s="6" t="s">
        <v>5801</v>
      </c>
    </row>
    <row r="1789" spans="1:7" x14ac:dyDescent="0.25">
      <c r="A1789" t="s">
        <v>886</v>
      </c>
      <c r="B1789" t="s">
        <v>1135</v>
      </c>
      <c r="C1789" s="4" t="s">
        <v>1168</v>
      </c>
      <c r="D1789" s="4" t="s">
        <v>1103</v>
      </c>
      <c r="E1789" s="4" t="str">
        <f t="shared" si="27"/>
        <v>RUSS1B</v>
      </c>
      <c r="F1789" t="s">
        <v>2544</v>
      </c>
      <c r="G1789" s="6" t="s">
        <v>5801</v>
      </c>
    </row>
    <row r="1790" spans="1:7" x14ac:dyDescent="0.25">
      <c r="A1790" t="s">
        <v>886</v>
      </c>
      <c r="B1790" t="s">
        <v>1135</v>
      </c>
      <c r="C1790" s="4" t="s">
        <v>1168</v>
      </c>
      <c r="D1790" s="4" t="s">
        <v>2501</v>
      </c>
      <c r="E1790" s="4" t="str">
        <f t="shared" si="27"/>
        <v>RUSS3B</v>
      </c>
      <c r="F1790" t="s">
        <v>4863</v>
      </c>
      <c r="G1790" s="6" t="s">
        <v>5801</v>
      </c>
    </row>
    <row r="1791" spans="1:7" x14ac:dyDescent="0.25">
      <c r="A1791" t="s">
        <v>886</v>
      </c>
      <c r="B1791" t="s">
        <v>1135</v>
      </c>
      <c r="C1791" s="4" t="s">
        <v>1168</v>
      </c>
      <c r="D1791" s="4" t="s">
        <v>1816</v>
      </c>
      <c r="E1791" s="4" t="str">
        <f t="shared" si="27"/>
        <v>RUSS4A</v>
      </c>
      <c r="F1791" t="s">
        <v>2546</v>
      </c>
      <c r="G1791" s="6" t="s">
        <v>5801</v>
      </c>
    </row>
    <row r="1792" spans="1:7" x14ac:dyDescent="0.25">
      <c r="A1792" t="s">
        <v>886</v>
      </c>
      <c r="B1792" t="s">
        <v>1135</v>
      </c>
      <c r="C1792" s="4" t="s">
        <v>1168</v>
      </c>
      <c r="D1792" s="4" t="s">
        <v>1150</v>
      </c>
      <c r="E1792" s="4" t="str">
        <f t="shared" si="27"/>
        <v>RUSS10A</v>
      </c>
      <c r="F1792" t="s">
        <v>1169</v>
      </c>
      <c r="G1792" s="6" t="s">
        <v>5801</v>
      </c>
    </row>
    <row r="1793" spans="1:7" x14ac:dyDescent="0.25">
      <c r="A1793" t="s">
        <v>886</v>
      </c>
      <c r="B1793" t="s">
        <v>1135</v>
      </c>
      <c r="C1793" s="4" t="s">
        <v>1168</v>
      </c>
      <c r="D1793" s="4" t="s">
        <v>1273</v>
      </c>
      <c r="E1793" s="4" t="str">
        <f t="shared" si="27"/>
        <v>RUSS10B</v>
      </c>
      <c r="F1793" t="s">
        <v>2548</v>
      </c>
      <c r="G1793" s="6" t="s">
        <v>5801</v>
      </c>
    </row>
    <row r="1794" spans="1:7" x14ac:dyDescent="0.25">
      <c r="A1794" t="s">
        <v>886</v>
      </c>
      <c r="B1794" t="s">
        <v>1135</v>
      </c>
      <c r="C1794" s="4" t="s">
        <v>1168</v>
      </c>
      <c r="D1794" s="4" t="s">
        <v>2551</v>
      </c>
      <c r="E1794" s="4" t="str">
        <f t="shared" ref="E1794:E1816" si="28">CONCATENATE(C1794,TRIM(D1794))</f>
        <v>RUSS21A</v>
      </c>
      <c r="F1794" t="s">
        <v>2549</v>
      </c>
      <c r="G1794" s="6" t="s">
        <v>5801</v>
      </c>
    </row>
    <row r="1795" spans="1:7" x14ac:dyDescent="0.25">
      <c r="A1795" t="s">
        <v>886</v>
      </c>
      <c r="B1795" t="s">
        <v>1135</v>
      </c>
      <c r="C1795" s="4" t="s">
        <v>1168</v>
      </c>
      <c r="D1795" s="4" t="s">
        <v>2552</v>
      </c>
      <c r="E1795" s="4" t="str">
        <f t="shared" si="28"/>
        <v>RUSS21B</v>
      </c>
      <c r="F1795" t="s">
        <v>2549</v>
      </c>
      <c r="G1795" s="6" t="s">
        <v>5801</v>
      </c>
    </row>
    <row r="1796" spans="1:7" x14ac:dyDescent="0.25">
      <c r="A1796" t="s">
        <v>886</v>
      </c>
      <c r="B1796" t="s">
        <v>1135</v>
      </c>
      <c r="C1796" s="4" t="s">
        <v>1171</v>
      </c>
      <c r="D1796" s="4">
        <v>1</v>
      </c>
      <c r="E1796" s="4" t="str">
        <f t="shared" si="28"/>
        <v>SPAN1</v>
      </c>
      <c r="F1796" t="s">
        <v>1172</v>
      </c>
      <c r="G1796" s="6" t="s">
        <v>5801</v>
      </c>
    </row>
    <row r="1797" spans="1:7" x14ac:dyDescent="0.25">
      <c r="A1797" t="s">
        <v>886</v>
      </c>
      <c r="B1797" t="s">
        <v>1135</v>
      </c>
      <c r="C1797" s="4" t="s">
        <v>1171</v>
      </c>
      <c r="D1797" s="4">
        <v>2</v>
      </c>
      <c r="E1797" s="4" t="str">
        <f t="shared" si="28"/>
        <v>SPAN2</v>
      </c>
      <c r="F1797" t="s">
        <v>1179</v>
      </c>
      <c r="G1797" s="6" t="s">
        <v>5801</v>
      </c>
    </row>
    <row r="1798" spans="1:7" x14ac:dyDescent="0.25">
      <c r="A1798" t="s">
        <v>886</v>
      </c>
      <c r="B1798" t="s">
        <v>1135</v>
      </c>
      <c r="C1798" s="4" t="s">
        <v>1171</v>
      </c>
      <c r="D1798" s="4">
        <v>7</v>
      </c>
      <c r="E1798" s="4" t="str">
        <f t="shared" si="28"/>
        <v>SPAN7</v>
      </c>
      <c r="F1798" t="s">
        <v>4871</v>
      </c>
      <c r="G1798" s="6" t="s">
        <v>5801</v>
      </c>
    </row>
    <row r="1799" spans="1:7" x14ac:dyDescent="0.25">
      <c r="A1799" t="s">
        <v>886</v>
      </c>
      <c r="B1799" t="s">
        <v>1135</v>
      </c>
      <c r="C1799" s="4" t="s">
        <v>1171</v>
      </c>
      <c r="D1799" s="4">
        <v>31</v>
      </c>
      <c r="E1799" s="4" t="str">
        <f t="shared" si="28"/>
        <v>SPAN31</v>
      </c>
      <c r="F1799" t="s">
        <v>4875</v>
      </c>
      <c r="G1799" s="6" t="s">
        <v>5801</v>
      </c>
    </row>
    <row r="1800" spans="1:7" x14ac:dyDescent="0.25">
      <c r="A1800" t="s">
        <v>886</v>
      </c>
      <c r="B1800" t="s">
        <v>1135</v>
      </c>
      <c r="C1800" s="4" t="s">
        <v>1171</v>
      </c>
      <c r="D1800" s="4">
        <v>32</v>
      </c>
      <c r="E1800" s="4" t="str">
        <f t="shared" si="28"/>
        <v>SPAN32</v>
      </c>
      <c r="F1800" t="s">
        <v>2565</v>
      </c>
      <c r="G1800" s="6" t="s">
        <v>5801</v>
      </c>
    </row>
    <row r="1801" spans="1:7" x14ac:dyDescent="0.25">
      <c r="A1801" t="s">
        <v>886</v>
      </c>
      <c r="B1801" t="s">
        <v>1135</v>
      </c>
      <c r="C1801" s="4" t="s">
        <v>1171</v>
      </c>
      <c r="D1801" s="4">
        <v>42</v>
      </c>
      <c r="E1801" s="4" t="str">
        <f t="shared" si="28"/>
        <v>SPAN42</v>
      </c>
      <c r="F1801" t="s">
        <v>2568</v>
      </c>
      <c r="G1801" s="6" t="s">
        <v>5801</v>
      </c>
    </row>
    <row r="1802" spans="1:7" x14ac:dyDescent="0.25">
      <c r="A1802" t="s">
        <v>886</v>
      </c>
      <c r="B1802" t="s">
        <v>1135</v>
      </c>
      <c r="C1802" s="4" t="s">
        <v>1171</v>
      </c>
      <c r="D1802" s="4" t="s">
        <v>1072</v>
      </c>
      <c r="E1802" s="4" t="str">
        <f t="shared" si="28"/>
        <v>SPAN1A</v>
      </c>
      <c r="F1802" t="s">
        <v>1172</v>
      </c>
      <c r="G1802" s="6" t="s">
        <v>5801</v>
      </c>
    </row>
    <row r="1803" spans="1:7" x14ac:dyDescent="0.25">
      <c r="A1803" t="s">
        <v>886</v>
      </c>
      <c r="B1803" t="s">
        <v>1135</v>
      </c>
      <c r="C1803" s="4" t="s">
        <v>1171</v>
      </c>
      <c r="D1803" s="4" t="s">
        <v>1103</v>
      </c>
      <c r="E1803" s="4" t="str">
        <f t="shared" si="28"/>
        <v>SPAN1B</v>
      </c>
      <c r="F1803" t="s">
        <v>1176</v>
      </c>
      <c r="G1803" s="6" t="s">
        <v>5801</v>
      </c>
    </row>
    <row r="1804" spans="1:7" x14ac:dyDescent="0.25">
      <c r="A1804" t="s">
        <v>886</v>
      </c>
      <c r="B1804" t="s">
        <v>1135</v>
      </c>
      <c r="C1804" s="4" t="s">
        <v>1171</v>
      </c>
      <c r="D1804" s="4" t="s">
        <v>1178</v>
      </c>
      <c r="E1804" s="4" t="str">
        <f t="shared" si="28"/>
        <v>SPAN2A</v>
      </c>
      <c r="F1804" t="s">
        <v>1179</v>
      </c>
      <c r="G1804" s="6" t="s">
        <v>5801</v>
      </c>
    </row>
    <row r="1805" spans="1:7" x14ac:dyDescent="0.25">
      <c r="A1805" t="s">
        <v>886</v>
      </c>
      <c r="B1805" t="s">
        <v>1135</v>
      </c>
      <c r="C1805" s="4" t="s">
        <v>1171</v>
      </c>
      <c r="D1805" s="4" t="s">
        <v>2487</v>
      </c>
      <c r="E1805" s="4" t="str">
        <f t="shared" si="28"/>
        <v>SPAN2B</v>
      </c>
      <c r="F1805" t="s">
        <v>1179</v>
      </c>
      <c r="G1805" s="6" t="s">
        <v>5801</v>
      </c>
    </row>
    <row r="1806" spans="1:7" x14ac:dyDescent="0.25">
      <c r="A1806" t="s">
        <v>886</v>
      </c>
      <c r="B1806" t="s">
        <v>1135</v>
      </c>
      <c r="C1806" s="4" t="s">
        <v>1171</v>
      </c>
      <c r="D1806" s="4" t="s">
        <v>1181</v>
      </c>
      <c r="E1806" s="4" t="str">
        <f t="shared" si="28"/>
        <v>SPAN3A</v>
      </c>
      <c r="F1806" t="s">
        <v>1182</v>
      </c>
      <c r="G1806" s="6" t="s">
        <v>5801</v>
      </c>
    </row>
    <row r="1807" spans="1:7" x14ac:dyDescent="0.25">
      <c r="A1807" t="s">
        <v>886</v>
      </c>
      <c r="B1807" t="s">
        <v>1135</v>
      </c>
      <c r="C1807" s="4" t="s">
        <v>1171</v>
      </c>
      <c r="D1807" s="4" t="s">
        <v>2501</v>
      </c>
      <c r="E1807" s="4" t="str">
        <f t="shared" si="28"/>
        <v>SPAN3B</v>
      </c>
      <c r="F1807" t="s">
        <v>1182</v>
      </c>
      <c r="G1807" s="6" t="s">
        <v>5801</v>
      </c>
    </row>
    <row r="1808" spans="1:7" x14ac:dyDescent="0.25">
      <c r="A1808" t="s">
        <v>886</v>
      </c>
      <c r="B1808" t="s">
        <v>1135</v>
      </c>
      <c r="C1808" s="4" t="s">
        <v>1171</v>
      </c>
      <c r="D1808" s="4" t="s">
        <v>2560</v>
      </c>
      <c r="E1808" s="4" t="str">
        <f t="shared" si="28"/>
        <v>SPAN6A</v>
      </c>
      <c r="F1808" t="s">
        <v>2561</v>
      </c>
      <c r="G1808" s="6" t="s">
        <v>5801</v>
      </c>
    </row>
    <row r="1809" spans="1:7" x14ac:dyDescent="0.25">
      <c r="A1809" t="s">
        <v>886</v>
      </c>
      <c r="B1809" t="s">
        <v>1135</v>
      </c>
      <c r="C1809" s="4" t="s">
        <v>1171</v>
      </c>
      <c r="D1809" s="4" t="s">
        <v>2831</v>
      </c>
      <c r="E1809" s="4" t="str">
        <f t="shared" si="28"/>
        <v>SPAN6B</v>
      </c>
      <c r="F1809" t="s">
        <v>2561</v>
      </c>
      <c r="G1809" s="6" t="s">
        <v>5801</v>
      </c>
    </row>
    <row r="1810" spans="1:7" x14ac:dyDescent="0.25">
      <c r="A1810" t="s">
        <v>886</v>
      </c>
      <c r="B1810" t="s">
        <v>1135</v>
      </c>
      <c r="C1810" s="4" t="s">
        <v>1171</v>
      </c>
      <c r="D1810" s="4" t="s">
        <v>1150</v>
      </c>
      <c r="E1810" s="4" t="str">
        <f t="shared" si="28"/>
        <v>SPAN10A</v>
      </c>
      <c r="F1810" t="s">
        <v>1183</v>
      </c>
      <c r="G1810" s="6" t="s">
        <v>5801</v>
      </c>
    </row>
    <row r="1811" spans="1:7" x14ac:dyDescent="0.25">
      <c r="A1811" t="s">
        <v>886</v>
      </c>
      <c r="B1811" t="s">
        <v>1135</v>
      </c>
      <c r="C1811" s="4" t="s">
        <v>1171</v>
      </c>
      <c r="D1811" s="4" t="s">
        <v>1273</v>
      </c>
      <c r="E1811" s="4" t="str">
        <f t="shared" si="28"/>
        <v>SPAN10B</v>
      </c>
      <c r="F1811" t="s">
        <v>4872</v>
      </c>
      <c r="G1811" s="6" t="s">
        <v>5801</v>
      </c>
    </row>
    <row r="1812" spans="1:7" x14ac:dyDescent="0.25">
      <c r="A1812" t="s">
        <v>886</v>
      </c>
      <c r="B1812" t="s">
        <v>1135</v>
      </c>
      <c r="C1812" s="4" t="s">
        <v>1171</v>
      </c>
      <c r="D1812" s="4" t="s">
        <v>1275</v>
      </c>
      <c r="E1812" s="4" t="str">
        <f t="shared" si="28"/>
        <v>SPAN10C</v>
      </c>
      <c r="F1812" t="s">
        <v>2562</v>
      </c>
      <c r="G1812" s="6" t="s">
        <v>5801</v>
      </c>
    </row>
    <row r="1813" spans="1:7" x14ac:dyDescent="0.25">
      <c r="A1813" t="s">
        <v>886</v>
      </c>
      <c r="B1813" t="s">
        <v>1135</v>
      </c>
      <c r="C1813" s="4" t="s">
        <v>1171</v>
      </c>
      <c r="D1813" s="4" t="s">
        <v>2877</v>
      </c>
      <c r="E1813" s="4" t="str">
        <f t="shared" si="28"/>
        <v>SPAN22A</v>
      </c>
      <c r="F1813" t="s">
        <v>4873</v>
      </c>
      <c r="G1813" s="6" t="s">
        <v>5801</v>
      </c>
    </row>
    <row r="1814" spans="1:7" x14ac:dyDescent="0.25">
      <c r="A1814" t="s">
        <v>886</v>
      </c>
      <c r="B1814" t="s">
        <v>1135</v>
      </c>
      <c r="C1814" s="4" t="s">
        <v>1171</v>
      </c>
      <c r="D1814" s="4" t="s">
        <v>2563</v>
      </c>
      <c r="E1814" s="4" t="str">
        <f t="shared" si="28"/>
        <v>SPAN31A</v>
      </c>
      <c r="F1814" t="s">
        <v>2564</v>
      </c>
      <c r="G1814" s="6" t="s">
        <v>5801</v>
      </c>
    </row>
    <row r="1815" spans="1:7" x14ac:dyDescent="0.25">
      <c r="A1815" t="s">
        <v>886</v>
      </c>
      <c r="B1815" t="s">
        <v>1135</v>
      </c>
      <c r="C1815" s="4" t="s">
        <v>1171</v>
      </c>
      <c r="D1815" s="4" t="s">
        <v>2566</v>
      </c>
      <c r="E1815" s="4" t="str">
        <f t="shared" si="28"/>
        <v>SPAN32A</v>
      </c>
      <c r="F1815" t="s">
        <v>2567</v>
      </c>
      <c r="G1815" s="6" t="s">
        <v>5801</v>
      </c>
    </row>
    <row r="1816" spans="1:7" x14ac:dyDescent="0.25">
      <c r="A1816" t="s">
        <v>886</v>
      </c>
      <c r="B1816" t="s">
        <v>1135</v>
      </c>
      <c r="C1816" s="4" t="s">
        <v>1171</v>
      </c>
      <c r="D1816" s="4" t="s">
        <v>4876</v>
      </c>
      <c r="E1816" s="4" t="str">
        <f t="shared" si="28"/>
        <v>SPAN32B</v>
      </c>
      <c r="F1816" t="s">
        <v>4877</v>
      </c>
      <c r="G1816" s="6" t="s">
        <v>5801</v>
      </c>
    </row>
    <row r="1817" spans="1:7" x14ac:dyDescent="0.25">
      <c r="B1817"/>
    </row>
    <row r="1818" spans="1:7" x14ac:dyDescent="0.25">
      <c r="B1818"/>
    </row>
    <row r="1819" spans="1:7" x14ac:dyDescent="0.25">
      <c r="B1819"/>
    </row>
    <row r="1820" spans="1:7" x14ac:dyDescent="0.25">
      <c r="B1820"/>
    </row>
    <row r="1821" spans="1:7" x14ac:dyDescent="0.25">
      <c r="B1821"/>
    </row>
    <row r="1822" spans="1:7" x14ac:dyDescent="0.25">
      <c r="B1822"/>
    </row>
    <row r="1823" spans="1:7" x14ac:dyDescent="0.25">
      <c r="B1823"/>
    </row>
    <row r="1824" spans="1:7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  <row r="4922" spans="2:2" x14ac:dyDescent="0.25">
      <c r="B4922"/>
    </row>
    <row r="4923" spans="2:2" x14ac:dyDescent="0.25">
      <c r="B4923"/>
    </row>
    <row r="4924" spans="2:2" x14ac:dyDescent="0.25">
      <c r="B4924"/>
    </row>
    <row r="4925" spans="2:2" x14ac:dyDescent="0.25">
      <c r="B4925"/>
    </row>
    <row r="4926" spans="2:2" x14ac:dyDescent="0.25">
      <c r="B4926"/>
    </row>
    <row r="4927" spans="2:2" x14ac:dyDescent="0.25">
      <c r="B4927"/>
    </row>
    <row r="4928" spans="2:2" x14ac:dyDescent="0.25">
      <c r="B4928"/>
    </row>
    <row r="4929" spans="2:2" x14ac:dyDescent="0.25">
      <c r="B4929"/>
    </row>
    <row r="4930" spans="2:2" x14ac:dyDescent="0.25">
      <c r="B4930"/>
    </row>
    <row r="4931" spans="2:2" x14ac:dyDescent="0.25">
      <c r="B4931"/>
    </row>
    <row r="4932" spans="2:2" x14ac:dyDescent="0.25">
      <c r="B4932"/>
    </row>
    <row r="4933" spans="2:2" x14ac:dyDescent="0.25">
      <c r="B4933"/>
    </row>
    <row r="4934" spans="2:2" x14ac:dyDescent="0.25">
      <c r="B4934"/>
    </row>
    <row r="4935" spans="2:2" x14ac:dyDescent="0.25">
      <c r="B4935"/>
    </row>
    <row r="4936" spans="2:2" x14ac:dyDescent="0.25">
      <c r="B4936"/>
    </row>
    <row r="4937" spans="2:2" x14ac:dyDescent="0.25">
      <c r="B4937"/>
    </row>
    <row r="4938" spans="2:2" x14ac:dyDescent="0.25">
      <c r="B4938"/>
    </row>
    <row r="4939" spans="2:2" x14ac:dyDescent="0.25">
      <c r="B4939"/>
    </row>
    <row r="4940" spans="2:2" x14ac:dyDescent="0.25">
      <c r="B4940"/>
    </row>
    <row r="4941" spans="2:2" x14ac:dyDescent="0.25">
      <c r="B4941"/>
    </row>
    <row r="4942" spans="2:2" x14ac:dyDescent="0.25">
      <c r="B4942"/>
    </row>
    <row r="4943" spans="2:2" x14ac:dyDescent="0.25">
      <c r="B4943"/>
    </row>
    <row r="4944" spans="2:2" x14ac:dyDescent="0.25">
      <c r="B4944"/>
    </row>
    <row r="4945" spans="2:2" x14ac:dyDescent="0.25">
      <c r="B4945"/>
    </row>
    <row r="4946" spans="2:2" x14ac:dyDescent="0.25">
      <c r="B4946"/>
    </row>
    <row r="4947" spans="2:2" x14ac:dyDescent="0.25">
      <c r="B4947"/>
    </row>
    <row r="4948" spans="2:2" x14ac:dyDescent="0.25">
      <c r="B4948"/>
    </row>
    <row r="4949" spans="2:2" x14ac:dyDescent="0.25">
      <c r="B4949"/>
    </row>
    <row r="4950" spans="2:2" x14ac:dyDescent="0.25">
      <c r="B4950"/>
    </row>
    <row r="4951" spans="2:2" x14ac:dyDescent="0.25">
      <c r="B4951"/>
    </row>
    <row r="4952" spans="2:2" x14ac:dyDescent="0.25">
      <c r="B4952"/>
    </row>
    <row r="4953" spans="2:2" x14ac:dyDescent="0.25">
      <c r="B4953"/>
    </row>
    <row r="4954" spans="2:2" x14ac:dyDescent="0.25">
      <c r="B4954"/>
    </row>
    <row r="4955" spans="2:2" x14ac:dyDescent="0.25">
      <c r="B4955"/>
    </row>
    <row r="4956" spans="2:2" x14ac:dyDescent="0.25">
      <c r="B4956"/>
    </row>
    <row r="4957" spans="2:2" x14ac:dyDescent="0.25">
      <c r="B4957"/>
    </row>
    <row r="4958" spans="2:2" x14ac:dyDescent="0.25">
      <c r="B4958"/>
    </row>
    <row r="4959" spans="2:2" x14ac:dyDescent="0.25">
      <c r="B4959"/>
    </row>
    <row r="4960" spans="2:2" x14ac:dyDescent="0.25">
      <c r="B4960"/>
    </row>
    <row r="4961" spans="2:2" x14ac:dyDescent="0.25">
      <c r="B4961"/>
    </row>
    <row r="4962" spans="2:2" x14ac:dyDescent="0.25">
      <c r="B4962"/>
    </row>
    <row r="4963" spans="2:2" x14ac:dyDescent="0.25">
      <c r="B4963"/>
    </row>
    <row r="4964" spans="2:2" x14ac:dyDescent="0.25">
      <c r="B4964"/>
    </row>
    <row r="4965" spans="2:2" x14ac:dyDescent="0.25">
      <c r="B4965"/>
    </row>
    <row r="4966" spans="2:2" x14ac:dyDescent="0.25">
      <c r="B4966"/>
    </row>
    <row r="4967" spans="2:2" x14ac:dyDescent="0.25">
      <c r="B4967"/>
    </row>
    <row r="4968" spans="2:2" x14ac:dyDescent="0.25">
      <c r="B4968"/>
    </row>
    <row r="4969" spans="2:2" x14ac:dyDescent="0.25">
      <c r="B4969"/>
    </row>
    <row r="4970" spans="2:2" x14ac:dyDescent="0.25">
      <c r="B4970"/>
    </row>
    <row r="4971" spans="2:2" x14ac:dyDescent="0.25">
      <c r="B4971"/>
    </row>
    <row r="4972" spans="2:2" x14ac:dyDescent="0.25">
      <c r="B4972"/>
    </row>
    <row r="4973" spans="2:2" x14ac:dyDescent="0.25">
      <c r="B4973"/>
    </row>
    <row r="4974" spans="2:2" x14ac:dyDescent="0.25">
      <c r="B4974"/>
    </row>
    <row r="4975" spans="2:2" x14ac:dyDescent="0.25">
      <c r="B4975"/>
    </row>
    <row r="4976" spans="2:2" x14ac:dyDescent="0.25">
      <c r="B4976"/>
    </row>
    <row r="4977" spans="2:2" x14ac:dyDescent="0.25">
      <c r="B4977"/>
    </row>
    <row r="4978" spans="2:2" x14ac:dyDescent="0.25">
      <c r="B4978"/>
    </row>
    <row r="4979" spans="2:2" x14ac:dyDescent="0.25">
      <c r="B4979"/>
    </row>
    <row r="4980" spans="2:2" x14ac:dyDescent="0.25">
      <c r="B4980"/>
    </row>
    <row r="4981" spans="2:2" x14ac:dyDescent="0.25">
      <c r="B4981"/>
    </row>
    <row r="4982" spans="2:2" x14ac:dyDescent="0.25">
      <c r="B4982"/>
    </row>
    <row r="4983" spans="2:2" x14ac:dyDescent="0.25">
      <c r="B4983"/>
    </row>
    <row r="4984" spans="2:2" x14ac:dyDescent="0.25">
      <c r="B4984"/>
    </row>
    <row r="4985" spans="2:2" x14ac:dyDescent="0.25">
      <c r="B4985"/>
    </row>
    <row r="4986" spans="2:2" x14ac:dyDescent="0.25">
      <c r="B4986"/>
    </row>
    <row r="4987" spans="2:2" x14ac:dyDescent="0.25">
      <c r="B4987"/>
    </row>
    <row r="4988" spans="2:2" x14ac:dyDescent="0.25">
      <c r="B4988"/>
    </row>
    <row r="4989" spans="2:2" x14ac:dyDescent="0.25">
      <c r="B4989"/>
    </row>
    <row r="4990" spans="2:2" x14ac:dyDescent="0.25">
      <c r="B4990"/>
    </row>
    <row r="4991" spans="2:2" x14ac:dyDescent="0.25">
      <c r="B4991"/>
    </row>
    <row r="4992" spans="2:2" x14ac:dyDescent="0.25">
      <c r="B4992"/>
    </row>
    <row r="4993" spans="2:2" x14ac:dyDescent="0.25">
      <c r="B4993"/>
    </row>
    <row r="4994" spans="2:2" x14ac:dyDescent="0.25">
      <c r="B4994"/>
    </row>
    <row r="4995" spans="2:2" x14ac:dyDescent="0.25">
      <c r="B4995"/>
    </row>
    <row r="4996" spans="2:2" x14ac:dyDescent="0.25">
      <c r="B4996"/>
    </row>
    <row r="4997" spans="2:2" x14ac:dyDescent="0.25">
      <c r="B4997"/>
    </row>
    <row r="4998" spans="2:2" x14ac:dyDescent="0.25">
      <c r="B4998"/>
    </row>
    <row r="4999" spans="2:2" x14ac:dyDescent="0.25">
      <c r="B4999"/>
    </row>
    <row r="5000" spans="2:2" x14ac:dyDescent="0.25">
      <c r="B5000"/>
    </row>
    <row r="5001" spans="2:2" x14ac:dyDescent="0.25">
      <c r="B5001"/>
    </row>
    <row r="5002" spans="2:2" x14ac:dyDescent="0.25">
      <c r="B5002"/>
    </row>
    <row r="5003" spans="2:2" x14ac:dyDescent="0.25">
      <c r="B5003"/>
    </row>
    <row r="5004" spans="2:2" x14ac:dyDescent="0.25">
      <c r="B5004"/>
    </row>
    <row r="5005" spans="2:2" x14ac:dyDescent="0.25">
      <c r="B5005"/>
    </row>
    <row r="5006" spans="2:2" x14ac:dyDescent="0.25">
      <c r="B5006"/>
    </row>
    <row r="5007" spans="2:2" x14ac:dyDescent="0.25">
      <c r="B5007"/>
    </row>
    <row r="5008" spans="2:2" x14ac:dyDescent="0.25">
      <c r="B5008"/>
    </row>
    <row r="5009" spans="2:2" x14ac:dyDescent="0.25">
      <c r="B5009"/>
    </row>
    <row r="5010" spans="2:2" x14ac:dyDescent="0.25">
      <c r="B5010"/>
    </row>
    <row r="5011" spans="2:2" x14ac:dyDescent="0.25">
      <c r="B5011"/>
    </row>
    <row r="5012" spans="2:2" x14ac:dyDescent="0.25">
      <c r="B5012"/>
    </row>
    <row r="5013" spans="2:2" x14ac:dyDescent="0.25">
      <c r="B5013"/>
    </row>
    <row r="5014" spans="2:2" x14ac:dyDescent="0.25">
      <c r="B5014"/>
    </row>
    <row r="5015" spans="2:2" x14ac:dyDescent="0.25">
      <c r="B5015"/>
    </row>
    <row r="5016" spans="2:2" x14ac:dyDescent="0.25">
      <c r="B5016"/>
    </row>
    <row r="5017" spans="2:2" x14ac:dyDescent="0.25">
      <c r="B5017"/>
    </row>
    <row r="5018" spans="2:2" x14ac:dyDescent="0.25">
      <c r="B5018"/>
    </row>
    <row r="5019" spans="2:2" x14ac:dyDescent="0.25">
      <c r="B5019"/>
    </row>
    <row r="5020" spans="2:2" x14ac:dyDescent="0.25">
      <c r="B5020"/>
    </row>
    <row r="5021" spans="2:2" x14ac:dyDescent="0.25">
      <c r="B5021"/>
    </row>
    <row r="5022" spans="2:2" x14ac:dyDescent="0.25">
      <c r="B5022"/>
    </row>
    <row r="5023" spans="2:2" x14ac:dyDescent="0.25">
      <c r="B5023"/>
    </row>
    <row r="5024" spans="2:2" x14ac:dyDescent="0.25">
      <c r="B5024"/>
    </row>
    <row r="5025" spans="2:2" x14ac:dyDescent="0.25">
      <c r="B5025"/>
    </row>
    <row r="5026" spans="2:2" x14ac:dyDescent="0.25">
      <c r="B5026"/>
    </row>
    <row r="5027" spans="2:2" x14ac:dyDescent="0.25">
      <c r="B5027"/>
    </row>
    <row r="5028" spans="2:2" x14ac:dyDescent="0.25">
      <c r="B5028"/>
    </row>
    <row r="5029" spans="2:2" x14ac:dyDescent="0.25">
      <c r="B5029"/>
    </row>
    <row r="5030" spans="2:2" x14ac:dyDescent="0.25">
      <c r="B5030"/>
    </row>
    <row r="5031" spans="2:2" x14ac:dyDescent="0.25">
      <c r="B5031"/>
    </row>
    <row r="5032" spans="2:2" x14ac:dyDescent="0.25">
      <c r="B5032"/>
    </row>
    <row r="5033" spans="2:2" x14ac:dyDescent="0.25">
      <c r="B5033"/>
    </row>
    <row r="5034" spans="2:2" x14ac:dyDescent="0.25">
      <c r="B5034"/>
    </row>
    <row r="5035" spans="2:2" x14ac:dyDescent="0.25">
      <c r="B5035"/>
    </row>
    <row r="5036" spans="2:2" x14ac:dyDescent="0.25">
      <c r="B5036"/>
    </row>
    <row r="5037" spans="2:2" x14ac:dyDescent="0.25">
      <c r="B5037"/>
    </row>
    <row r="5038" spans="2:2" x14ac:dyDescent="0.25">
      <c r="B5038"/>
    </row>
    <row r="5039" spans="2:2" x14ac:dyDescent="0.25">
      <c r="B5039"/>
    </row>
    <row r="5040" spans="2:2" x14ac:dyDescent="0.25">
      <c r="B5040"/>
    </row>
    <row r="5041" spans="2:2" x14ac:dyDescent="0.25">
      <c r="B5041"/>
    </row>
    <row r="5042" spans="2:2" x14ac:dyDescent="0.25">
      <c r="B5042"/>
    </row>
    <row r="5043" spans="2:2" x14ac:dyDescent="0.25">
      <c r="B5043"/>
    </row>
    <row r="5044" spans="2:2" x14ac:dyDescent="0.25">
      <c r="B5044"/>
    </row>
    <row r="5045" spans="2:2" x14ac:dyDescent="0.25">
      <c r="B5045"/>
    </row>
    <row r="5046" spans="2:2" x14ac:dyDescent="0.25">
      <c r="B5046"/>
    </row>
    <row r="5047" spans="2:2" x14ac:dyDescent="0.25">
      <c r="B5047"/>
    </row>
    <row r="5048" spans="2:2" x14ac:dyDescent="0.25">
      <c r="B5048"/>
    </row>
    <row r="5049" spans="2:2" x14ac:dyDescent="0.25">
      <c r="B5049"/>
    </row>
    <row r="5050" spans="2:2" x14ac:dyDescent="0.25">
      <c r="B5050"/>
    </row>
    <row r="5051" spans="2:2" x14ac:dyDescent="0.25">
      <c r="B5051"/>
    </row>
    <row r="5052" spans="2:2" x14ac:dyDescent="0.25">
      <c r="B5052"/>
    </row>
    <row r="5053" spans="2:2" x14ac:dyDescent="0.25">
      <c r="B5053"/>
    </row>
    <row r="5054" spans="2:2" x14ac:dyDescent="0.25">
      <c r="B5054"/>
    </row>
    <row r="5055" spans="2:2" x14ac:dyDescent="0.25">
      <c r="B5055"/>
    </row>
    <row r="5056" spans="2:2" x14ac:dyDescent="0.25">
      <c r="B5056"/>
    </row>
    <row r="5057" spans="2:2" x14ac:dyDescent="0.25">
      <c r="B5057"/>
    </row>
    <row r="5058" spans="2:2" x14ac:dyDescent="0.25">
      <c r="B5058"/>
    </row>
    <row r="5059" spans="2:2" x14ac:dyDescent="0.25">
      <c r="B5059"/>
    </row>
    <row r="5060" spans="2:2" x14ac:dyDescent="0.25">
      <c r="B5060"/>
    </row>
    <row r="5061" spans="2:2" x14ac:dyDescent="0.25">
      <c r="B5061"/>
    </row>
    <row r="5062" spans="2:2" x14ac:dyDescent="0.25">
      <c r="B5062"/>
    </row>
    <row r="5063" spans="2:2" x14ac:dyDescent="0.25">
      <c r="B5063"/>
    </row>
    <row r="5064" spans="2:2" x14ac:dyDescent="0.25">
      <c r="B5064"/>
    </row>
    <row r="5065" spans="2:2" x14ac:dyDescent="0.25">
      <c r="B5065"/>
    </row>
    <row r="5066" spans="2:2" x14ac:dyDescent="0.25">
      <c r="B5066"/>
    </row>
    <row r="5067" spans="2:2" x14ac:dyDescent="0.25">
      <c r="B5067"/>
    </row>
    <row r="5068" spans="2:2" x14ac:dyDescent="0.25">
      <c r="B5068"/>
    </row>
    <row r="5069" spans="2:2" x14ac:dyDescent="0.25">
      <c r="B5069"/>
    </row>
    <row r="5070" spans="2:2" x14ac:dyDescent="0.25">
      <c r="B5070"/>
    </row>
    <row r="5071" spans="2:2" x14ac:dyDescent="0.25">
      <c r="B5071"/>
    </row>
    <row r="5072" spans="2:2" x14ac:dyDescent="0.25">
      <c r="B5072"/>
    </row>
    <row r="5073" spans="2:2" x14ac:dyDescent="0.25">
      <c r="B5073"/>
    </row>
    <row r="5074" spans="2:2" x14ac:dyDescent="0.25">
      <c r="B5074"/>
    </row>
    <row r="5075" spans="2:2" x14ac:dyDescent="0.25">
      <c r="B5075"/>
    </row>
    <row r="5076" spans="2:2" x14ac:dyDescent="0.25">
      <c r="B5076"/>
    </row>
    <row r="5077" spans="2:2" x14ac:dyDescent="0.25">
      <c r="B5077"/>
    </row>
    <row r="5078" spans="2:2" x14ac:dyDescent="0.25">
      <c r="B5078"/>
    </row>
    <row r="5079" spans="2:2" x14ac:dyDescent="0.25">
      <c r="B5079"/>
    </row>
    <row r="5080" spans="2:2" x14ac:dyDescent="0.25">
      <c r="B5080"/>
    </row>
    <row r="5081" spans="2:2" x14ac:dyDescent="0.25">
      <c r="B5081"/>
    </row>
    <row r="5082" spans="2:2" x14ac:dyDescent="0.25">
      <c r="B5082"/>
    </row>
    <row r="5083" spans="2:2" x14ac:dyDescent="0.25">
      <c r="B5083"/>
    </row>
    <row r="5084" spans="2:2" x14ac:dyDescent="0.25">
      <c r="B5084"/>
    </row>
    <row r="5085" spans="2:2" x14ac:dyDescent="0.25">
      <c r="B5085"/>
    </row>
    <row r="5086" spans="2:2" x14ac:dyDescent="0.25">
      <c r="B5086"/>
    </row>
    <row r="5087" spans="2:2" x14ac:dyDescent="0.25">
      <c r="B5087"/>
    </row>
    <row r="5088" spans="2:2" x14ac:dyDescent="0.25">
      <c r="B5088"/>
    </row>
    <row r="5089" spans="2:2" x14ac:dyDescent="0.25">
      <c r="B5089"/>
    </row>
    <row r="5090" spans="2:2" x14ac:dyDescent="0.25">
      <c r="B5090"/>
    </row>
    <row r="5091" spans="2:2" x14ac:dyDescent="0.25">
      <c r="B5091"/>
    </row>
    <row r="5092" spans="2:2" x14ac:dyDescent="0.25">
      <c r="B5092"/>
    </row>
    <row r="5093" spans="2:2" x14ac:dyDescent="0.25">
      <c r="B5093"/>
    </row>
    <row r="5094" spans="2:2" x14ac:dyDescent="0.25">
      <c r="B5094"/>
    </row>
    <row r="5095" spans="2:2" x14ac:dyDescent="0.25">
      <c r="B5095"/>
    </row>
    <row r="5096" spans="2:2" x14ac:dyDescent="0.25">
      <c r="B5096"/>
    </row>
    <row r="5097" spans="2:2" x14ac:dyDescent="0.25">
      <c r="B5097"/>
    </row>
    <row r="5098" spans="2:2" x14ac:dyDescent="0.25">
      <c r="B5098"/>
    </row>
    <row r="5099" spans="2:2" x14ac:dyDescent="0.25">
      <c r="B5099"/>
    </row>
    <row r="5100" spans="2:2" x14ac:dyDescent="0.25">
      <c r="B5100"/>
    </row>
    <row r="5101" spans="2:2" x14ac:dyDescent="0.25">
      <c r="B5101"/>
    </row>
    <row r="5102" spans="2:2" x14ac:dyDescent="0.25">
      <c r="B5102"/>
    </row>
    <row r="5103" spans="2:2" x14ac:dyDescent="0.25">
      <c r="B5103"/>
    </row>
    <row r="5104" spans="2:2" x14ac:dyDescent="0.25">
      <c r="B5104"/>
    </row>
    <row r="5105" spans="2:2" x14ac:dyDescent="0.25">
      <c r="B5105"/>
    </row>
    <row r="5106" spans="2:2" x14ac:dyDescent="0.25">
      <c r="B5106"/>
    </row>
    <row r="5107" spans="2:2" x14ac:dyDescent="0.25">
      <c r="B5107"/>
    </row>
    <row r="5108" spans="2:2" x14ac:dyDescent="0.25">
      <c r="B5108"/>
    </row>
    <row r="5109" spans="2:2" x14ac:dyDescent="0.25">
      <c r="B5109"/>
    </row>
    <row r="5110" spans="2:2" x14ac:dyDescent="0.25">
      <c r="B5110"/>
    </row>
    <row r="5111" spans="2:2" x14ac:dyDescent="0.25">
      <c r="B5111"/>
    </row>
    <row r="5112" spans="2:2" x14ac:dyDescent="0.25">
      <c r="B5112"/>
    </row>
    <row r="5113" spans="2:2" x14ac:dyDescent="0.25">
      <c r="B5113"/>
    </row>
    <row r="5114" spans="2:2" x14ac:dyDescent="0.25">
      <c r="B5114"/>
    </row>
    <row r="5115" spans="2:2" x14ac:dyDescent="0.25">
      <c r="B5115"/>
    </row>
    <row r="5116" spans="2:2" x14ac:dyDescent="0.25">
      <c r="B5116"/>
    </row>
    <row r="5117" spans="2:2" x14ac:dyDescent="0.25">
      <c r="B5117"/>
    </row>
    <row r="5118" spans="2:2" x14ac:dyDescent="0.25">
      <c r="B5118"/>
    </row>
    <row r="5119" spans="2:2" x14ac:dyDescent="0.25">
      <c r="B5119"/>
    </row>
    <row r="5120" spans="2:2" x14ac:dyDescent="0.25">
      <c r="B5120"/>
    </row>
    <row r="5121" spans="2:2" x14ac:dyDescent="0.25">
      <c r="B5121"/>
    </row>
    <row r="5122" spans="2:2" x14ac:dyDescent="0.25">
      <c r="B5122"/>
    </row>
    <row r="5123" spans="2:2" x14ac:dyDescent="0.25">
      <c r="B5123"/>
    </row>
    <row r="5124" spans="2:2" x14ac:dyDescent="0.25">
      <c r="B5124"/>
    </row>
    <row r="5125" spans="2:2" x14ac:dyDescent="0.25">
      <c r="B5125"/>
    </row>
    <row r="5126" spans="2:2" x14ac:dyDescent="0.25">
      <c r="B5126"/>
    </row>
    <row r="5127" spans="2:2" x14ac:dyDescent="0.25">
      <c r="B5127"/>
    </row>
    <row r="5128" spans="2:2" x14ac:dyDescent="0.25">
      <c r="B5128"/>
    </row>
    <row r="5129" spans="2:2" x14ac:dyDescent="0.25">
      <c r="B5129"/>
    </row>
    <row r="5130" spans="2:2" x14ac:dyDescent="0.25">
      <c r="B5130"/>
    </row>
    <row r="5131" spans="2:2" x14ac:dyDescent="0.25">
      <c r="B5131"/>
    </row>
    <row r="5132" spans="2:2" x14ac:dyDescent="0.25">
      <c r="B5132"/>
    </row>
    <row r="5133" spans="2:2" x14ac:dyDescent="0.25">
      <c r="B5133"/>
    </row>
    <row r="5134" spans="2:2" x14ac:dyDescent="0.25">
      <c r="B5134"/>
    </row>
    <row r="5135" spans="2:2" x14ac:dyDescent="0.25">
      <c r="B5135"/>
    </row>
    <row r="5136" spans="2:2" x14ac:dyDescent="0.25">
      <c r="B5136"/>
    </row>
    <row r="5137" spans="2:2" x14ac:dyDescent="0.25">
      <c r="B5137"/>
    </row>
    <row r="5138" spans="2:2" x14ac:dyDescent="0.25">
      <c r="B5138"/>
    </row>
    <row r="5139" spans="2:2" x14ac:dyDescent="0.25">
      <c r="B5139"/>
    </row>
    <row r="5140" spans="2:2" x14ac:dyDescent="0.25">
      <c r="B5140"/>
    </row>
    <row r="5141" spans="2:2" x14ac:dyDescent="0.25">
      <c r="B5141"/>
    </row>
    <row r="5142" spans="2:2" x14ac:dyDescent="0.25">
      <c r="B5142"/>
    </row>
    <row r="5143" spans="2:2" x14ac:dyDescent="0.25">
      <c r="B5143"/>
    </row>
    <row r="5144" spans="2:2" x14ac:dyDescent="0.25">
      <c r="B5144"/>
    </row>
    <row r="5145" spans="2:2" x14ac:dyDescent="0.25">
      <c r="B5145"/>
    </row>
    <row r="5146" spans="2:2" x14ac:dyDescent="0.25">
      <c r="B5146"/>
    </row>
    <row r="5147" spans="2:2" x14ac:dyDescent="0.25">
      <c r="B5147"/>
    </row>
    <row r="5148" spans="2:2" x14ac:dyDescent="0.25">
      <c r="B5148"/>
    </row>
    <row r="5149" spans="2:2" x14ac:dyDescent="0.25">
      <c r="B5149"/>
    </row>
    <row r="5150" spans="2:2" x14ac:dyDescent="0.25">
      <c r="B5150"/>
    </row>
    <row r="5151" spans="2:2" x14ac:dyDescent="0.25">
      <c r="B5151"/>
    </row>
    <row r="5152" spans="2:2" x14ac:dyDescent="0.25">
      <c r="B5152"/>
    </row>
    <row r="5153" spans="2:2" x14ac:dyDescent="0.25">
      <c r="B5153"/>
    </row>
    <row r="5154" spans="2:2" x14ac:dyDescent="0.25">
      <c r="B5154"/>
    </row>
    <row r="5155" spans="2:2" x14ac:dyDescent="0.25">
      <c r="B5155"/>
    </row>
    <row r="5156" spans="2:2" x14ac:dyDescent="0.25">
      <c r="B5156"/>
    </row>
    <row r="5157" spans="2:2" x14ac:dyDescent="0.25">
      <c r="B5157"/>
    </row>
    <row r="5158" spans="2:2" x14ac:dyDescent="0.25">
      <c r="B5158"/>
    </row>
    <row r="5159" spans="2:2" x14ac:dyDescent="0.25">
      <c r="B5159"/>
    </row>
    <row r="5160" spans="2:2" x14ac:dyDescent="0.25">
      <c r="B5160"/>
    </row>
    <row r="5161" spans="2:2" x14ac:dyDescent="0.25">
      <c r="B5161"/>
    </row>
    <row r="5162" spans="2:2" x14ac:dyDescent="0.25">
      <c r="B5162"/>
    </row>
    <row r="5163" spans="2:2" x14ac:dyDescent="0.25">
      <c r="B5163"/>
    </row>
    <row r="5164" spans="2:2" x14ac:dyDescent="0.25">
      <c r="B5164"/>
    </row>
    <row r="5165" spans="2:2" x14ac:dyDescent="0.25">
      <c r="B5165"/>
    </row>
    <row r="5166" spans="2:2" x14ac:dyDescent="0.25">
      <c r="B5166"/>
    </row>
    <row r="5167" spans="2:2" x14ac:dyDescent="0.25">
      <c r="B5167"/>
    </row>
    <row r="5168" spans="2:2" x14ac:dyDescent="0.25">
      <c r="B5168"/>
    </row>
    <row r="5169" spans="2:2" x14ac:dyDescent="0.25">
      <c r="B5169"/>
    </row>
    <row r="5170" spans="2:2" x14ac:dyDescent="0.25">
      <c r="B5170"/>
    </row>
    <row r="5171" spans="2:2" x14ac:dyDescent="0.25">
      <c r="B5171"/>
    </row>
    <row r="5172" spans="2:2" x14ac:dyDescent="0.25">
      <c r="B5172"/>
    </row>
    <row r="5173" spans="2:2" x14ac:dyDescent="0.25">
      <c r="B5173"/>
    </row>
    <row r="5174" spans="2:2" x14ac:dyDescent="0.25">
      <c r="B5174"/>
    </row>
    <row r="5175" spans="2:2" x14ac:dyDescent="0.25">
      <c r="B5175"/>
    </row>
    <row r="5176" spans="2:2" x14ac:dyDescent="0.25">
      <c r="B5176"/>
    </row>
    <row r="5177" spans="2:2" x14ac:dyDescent="0.25">
      <c r="B5177"/>
    </row>
    <row r="5178" spans="2:2" x14ac:dyDescent="0.25">
      <c r="B5178"/>
    </row>
    <row r="5179" spans="2:2" x14ac:dyDescent="0.25">
      <c r="B5179"/>
    </row>
    <row r="5180" spans="2:2" x14ac:dyDescent="0.25">
      <c r="B5180"/>
    </row>
    <row r="5181" spans="2:2" x14ac:dyDescent="0.25">
      <c r="B5181"/>
    </row>
    <row r="5182" spans="2:2" x14ac:dyDescent="0.25">
      <c r="B5182"/>
    </row>
    <row r="5183" spans="2:2" x14ac:dyDescent="0.25">
      <c r="B5183"/>
    </row>
    <row r="5184" spans="2:2" x14ac:dyDescent="0.25">
      <c r="B5184"/>
    </row>
    <row r="5185" spans="2:2" x14ac:dyDescent="0.25">
      <c r="B5185"/>
    </row>
    <row r="5186" spans="2:2" x14ac:dyDescent="0.25">
      <c r="B5186"/>
    </row>
    <row r="5187" spans="2:2" x14ac:dyDescent="0.25">
      <c r="B5187"/>
    </row>
    <row r="5188" spans="2:2" x14ac:dyDescent="0.25">
      <c r="B5188"/>
    </row>
    <row r="5189" spans="2:2" x14ac:dyDescent="0.25">
      <c r="B5189"/>
    </row>
    <row r="5190" spans="2:2" x14ac:dyDescent="0.25">
      <c r="B5190"/>
    </row>
    <row r="5191" spans="2:2" x14ac:dyDescent="0.25">
      <c r="B5191"/>
    </row>
    <row r="5192" spans="2:2" x14ac:dyDescent="0.25">
      <c r="B5192"/>
    </row>
    <row r="5193" spans="2:2" x14ac:dyDescent="0.25">
      <c r="B5193"/>
    </row>
    <row r="5194" spans="2:2" x14ac:dyDescent="0.25">
      <c r="B5194"/>
    </row>
    <row r="5195" spans="2:2" x14ac:dyDescent="0.25">
      <c r="B5195"/>
    </row>
    <row r="5196" spans="2:2" x14ac:dyDescent="0.25">
      <c r="B5196"/>
    </row>
    <row r="5197" spans="2:2" x14ac:dyDescent="0.25">
      <c r="B5197"/>
    </row>
    <row r="5198" spans="2:2" x14ac:dyDescent="0.25">
      <c r="B5198"/>
    </row>
    <row r="5199" spans="2:2" x14ac:dyDescent="0.25">
      <c r="B5199"/>
    </row>
    <row r="5200" spans="2:2" x14ac:dyDescent="0.25">
      <c r="B5200"/>
    </row>
    <row r="5201" spans="2:2" x14ac:dyDescent="0.25">
      <c r="B5201"/>
    </row>
    <row r="5202" spans="2:2" x14ac:dyDescent="0.25">
      <c r="B5202"/>
    </row>
    <row r="5203" spans="2:2" x14ac:dyDescent="0.25">
      <c r="B5203"/>
    </row>
    <row r="5204" spans="2:2" x14ac:dyDescent="0.25">
      <c r="B5204"/>
    </row>
    <row r="5205" spans="2:2" x14ac:dyDescent="0.25">
      <c r="B5205"/>
    </row>
    <row r="5206" spans="2:2" x14ac:dyDescent="0.25">
      <c r="B5206"/>
    </row>
    <row r="5207" spans="2:2" x14ac:dyDescent="0.25">
      <c r="B5207"/>
    </row>
    <row r="5208" spans="2:2" x14ac:dyDescent="0.25">
      <c r="B5208"/>
    </row>
    <row r="5209" spans="2:2" x14ac:dyDescent="0.25">
      <c r="B5209"/>
    </row>
    <row r="5210" spans="2:2" x14ac:dyDescent="0.25">
      <c r="B5210"/>
    </row>
    <row r="5211" spans="2:2" x14ac:dyDescent="0.25">
      <c r="B5211"/>
    </row>
    <row r="5212" spans="2:2" x14ac:dyDescent="0.25">
      <c r="B5212"/>
    </row>
    <row r="5213" spans="2:2" x14ac:dyDescent="0.25">
      <c r="B5213"/>
    </row>
    <row r="5214" spans="2:2" x14ac:dyDescent="0.25">
      <c r="B5214"/>
    </row>
    <row r="5215" spans="2:2" x14ac:dyDescent="0.25">
      <c r="B5215"/>
    </row>
    <row r="5216" spans="2:2" x14ac:dyDescent="0.25">
      <c r="B5216"/>
    </row>
    <row r="5217" spans="2:2" x14ac:dyDescent="0.25">
      <c r="B5217"/>
    </row>
    <row r="5218" spans="2:2" x14ac:dyDescent="0.25">
      <c r="B5218"/>
    </row>
    <row r="5219" spans="2:2" x14ac:dyDescent="0.25">
      <c r="B5219"/>
    </row>
    <row r="5220" spans="2:2" x14ac:dyDescent="0.25">
      <c r="B5220"/>
    </row>
    <row r="5221" spans="2:2" x14ac:dyDescent="0.25">
      <c r="B5221"/>
    </row>
    <row r="5222" spans="2:2" x14ac:dyDescent="0.25">
      <c r="B5222"/>
    </row>
    <row r="5223" spans="2:2" x14ac:dyDescent="0.25">
      <c r="B5223"/>
    </row>
    <row r="5224" spans="2:2" x14ac:dyDescent="0.25">
      <c r="B5224"/>
    </row>
    <row r="5225" spans="2:2" x14ac:dyDescent="0.25">
      <c r="B5225"/>
    </row>
    <row r="5226" spans="2:2" x14ac:dyDescent="0.25">
      <c r="B5226"/>
    </row>
    <row r="5227" spans="2:2" x14ac:dyDescent="0.25">
      <c r="B5227"/>
    </row>
    <row r="5228" spans="2:2" x14ac:dyDescent="0.25">
      <c r="B5228"/>
    </row>
    <row r="5229" spans="2:2" x14ac:dyDescent="0.25">
      <c r="B5229"/>
    </row>
    <row r="5230" spans="2:2" x14ac:dyDescent="0.25">
      <c r="B5230"/>
    </row>
    <row r="5231" spans="2:2" x14ac:dyDescent="0.25">
      <c r="B5231"/>
    </row>
    <row r="5232" spans="2:2" x14ac:dyDescent="0.25">
      <c r="B5232"/>
    </row>
    <row r="5233" spans="2:2" x14ac:dyDescent="0.25">
      <c r="B5233"/>
    </row>
    <row r="5234" spans="2:2" x14ac:dyDescent="0.25">
      <c r="B5234"/>
    </row>
    <row r="5235" spans="2:2" x14ac:dyDescent="0.25">
      <c r="B5235"/>
    </row>
    <row r="5236" spans="2:2" x14ac:dyDescent="0.25">
      <c r="B5236"/>
    </row>
    <row r="5237" spans="2:2" x14ac:dyDescent="0.25">
      <c r="B5237"/>
    </row>
    <row r="5238" spans="2:2" x14ac:dyDescent="0.25">
      <c r="B5238"/>
    </row>
    <row r="5239" spans="2:2" x14ac:dyDescent="0.25">
      <c r="B5239"/>
    </row>
    <row r="5240" spans="2:2" x14ac:dyDescent="0.25">
      <c r="B5240"/>
    </row>
    <row r="5241" spans="2:2" x14ac:dyDescent="0.25">
      <c r="B5241"/>
    </row>
    <row r="5242" spans="2:2" x14ac:dyDescent="0.25">
      <c r="B5242"/>
    </row>
    <row r="5243" spans="2:2" x14ac:dyDescent="0.25">
      <c r="B5243"/>
    </row>
    <row r="5244" spans="2:2" x14ac:dyDescent="0.25">
      <c r="B5244"/>
    </row>
    <row r="5245" spans="2:2" x14ac:dyDescent="0.25">
      <c r="B5245"/>
    </row>
    <row r="5246" spans="2:2" x14ac:dyDescent="0.25">
      <c r="B5246"/>
    </row>
    <row r="5247" spans="2:2" x14ac:dyDescent="0.25">
      <c r="B5247"/>
    </row>
    <row r="5248" spans="2:2" x14ac:dyDescent="0.25">
      <c r="B5248"/>
    </row>
    <row r="5249" spans="2:2" x14ac:dyDescent="0.25">
      <c r="B5249"/>
    </row>
    <row r="5250" spans="2:2" x14ac:dyDescent="0.25">
      <c r="B5250"/>
    </row>
    <row r="5251" spans="2:2" x14ac:dyDescent="0.25">
      <c r="B5251"/>
    </row>
    <row r="5252" spans="2:2" x14ac:dyDescent="0.25">
      <c r="B5252"/>
    </row>
    <row r="5253" spans="2:2" x14ac:dyDescent="0.25">
      <c r="B5253"/>
    </row>
    <row r="5254" spans="2:2" x14ac:dyDescent="0.25">
      <c r="B5254"/>
    </row>
    <row r="5255" spans="2:2" x14ac:dyDescent="0.25">
      <c r="B5255"/>
    </row>
    <row r="5256" spans="2:2" x14ac:dyDescent="0.25">
      <c r="B5256"/>
    </row>
    <row r="5257" spans="2:2" x14ac:dyDescent="0.25">
      <c r="B5257"/>
    </row>
    <row r="5258" spans="2:2" x14ac:dyDescent="0.25">
      <c r="B5258"/>
    </row>
    <row r="5259" spans="2:2" x14ac:dyDescent="0.25">
      <c r="B5259"/>
    </row>
    <row r="5260" spans="2:2" x14ac:dyDescent="0.25">
      <c r="B5260"/>
    </row>
    <row r="5261" spans="2:2" x14ac:dyDescent="0.25">
      <c r="B5261"/>
    </row>
    <row r="5262" spans="2:2" x14ac:dyDescent="0.25">
      <c r="B5262"/>
    </row>
    <row r="5263" spans="2:2" x14ac:dyDescent="0.25">
      <c r="B5263"/>
    </row>
    <row r="5264" spans="2:2" x14ac:dyDescent="0.25">
      <c r="B5264"/>
    </row>
    <row r="5265" spans="2:2" x14ac:dyDescent="0.25">
      <c r="B5265"/>
    </row>
    <row r="5266" spans="2:2" x14ac:dyDescent="0.25">
      <c r="B5266"/>
    </row>
    <row r="5267" spans="2:2" x14ac:dyDescent="0.25">
      <c r="B5267"/>
    </row>
    <row r="5268" spans="2:2" x14ac:dyDescent="0.25">
      <c r="B5268"/>
    </row>
    <row r="5269" spans="2:2" x14ac:dyDescent="0.25">
      <c r="B5269"/>
    </row>
    <row r="5270" spans="2:2" x14ac:dyDescent="0.25">
      <c r="B5270"/>
    </row>
    <row r="5271" spans="2:2" x14ac:dyDescent="0.25">
      <c r="B5271"/>
    </row>
    <row r="5272" spans="2:2" x14ac:dyDescent="0.25">
      <c r="B5272"/>
    </row>
    <row r="5273" spans="2:2" x14ac:dyDescent="0.25">
      <c r="B5273"/>
    </row>
    <row r="5274" spans="2:2" x14ac:dyDescent="0.25">
      <c r="B5274"/>
    </row>
    <row r="5275" spans="2:2" x14ac:dyDescent="0.25">
      <c r="B5275"/>
    </row>
    <row r="5276" spans="2:2" x14ac:dyDescent="0.25">
      <c r="B5276"/>
    </row>
    <row r="5277" spans="2:2" x14ac:dyDescent="0.25">
      <c r="B5277"/>
    </row>
    <row r="5278" spans="2:2" x14ac:dyDescent="0.25">
      <c r="B5278"/>
    </row>
    <row r="5279" spans="2:2" x14ac:dyDescent="0.25">
      <c r="B5279"/>
    </row>
    <row r="5280" spans="2:2" x14ac:dyDescent="0.25">
      <c r="B5280"/>
    </row>
    <row r="5281" spans="2:2" x14ac:dyDescent="0.25">
      <c r="B5281"/>
    </row>
    <row r="5282" spans="2:2" x14ac:dyDescent="0.25">
      <c r="B5282"/>
    </row>
    <row r="5283" spans="2:2" x14ac:dyDescent="0.25">
      <c r="B5283"/>
    </row>
    <row r="5284" spans="2:2" x14ac:dyDescent="0.25">
      <c r="B5284"/>
    </row>
    <row r="5285" spans="2:2" x14ac:dyDescent="0.25">
      <c r="B5285"/>
    </row>
    <row r="5286" spans="2:2" x14ac:dyDescent="0.25">
      <c r="B5286"/>
    </row>
    <row r="5287" spans="2:2" x14ac:dyDescent="0.25">
      <c r="B5287"/>
    </row>
    <row r="5288" spans="2:2" x14ac:dyDescent="0.25">
      <c r="B5288"/>
    </row>
    <row r="5289" spans="2:2" x14ac:dyDescent="0.25">
      <c r="B5289"/>
    </row>
    <row r="5290" spans="2:2" x14ac:dyDescent="0.25">
      <c r="B5290"/>
    </row>
    <row r="5291" spans="2:2" x14ac:dyDescent="0.25">
      <c r="B5291"/>
    </row>
    <row r="5292" spans="2:2" x14ac:dyDescent="0.25">
      <c r="B5292"/>
    </row>
    <row r="5293" spans="2:2" x14ac:dyDescent="0.25">
      <c r="B5293"/>
    </row>
    <row r="5294" spans="2:2" x14ac:dyDescent="0.25">
      <c r="B5294"/>
    </row>
    <row r="5295" spans="2:2" x14ac:dyDescent="0.25">
      <c r="B5295"/>
    </row>
    <row r="5296" spans="2:2" x14ac:dyDescent="0.25">
      <c r="B5296"/>
    </row>
    <row r="5297" spans="2:2" x14ac:dyDescent="0.25">
      <c r="B5297"/>
    </row>
    <row r="5298" spans="2:2" x14ac:dyDescent="0.25">
      <c r="B5298"/>
    </row>
    <row r="5299" spans="2:2" x14ac:dyDescent="0.25">
      <c r="B5299"/>
    </row>
    <row r="5300" spans="2:2" x14ac:dyDescent="0.25">
      <c r="B5300"/>
    </row>
    <row r="5301" spans="2:2" x14ac:dyDescent="0.25">
      <c r="B5301"/>
    </row>
    <row r="5302" spans="2:2" x14ac:dyDescent="0.25">
      <c r="B5302"/>
    </row>
    <row r="5303" spans="2:2" x14ac:dyDescent="0.25">
      <c r="B5303"/>
    </row>
    <row r="5304" spans="2:2" x14ac:dyDescent="0.25">
      <c r="B5304"/>
    </row>
    <row r="5305" spans="2:2" x14ac:dyDescent="0.25">
      <c r="B5305"/>
    </row>
    <row r="5306" spans="2:2" x14ac:dyDescent="0.25">
      <c r="B5306"/>
    </row>
    <row r="5307" spans="2:2" x14ac:dyDescent="0.25">
      <c r="B5307"/>
    </row>
    <row r="5308" spans="2:2" x14ac:dyDescent="0.25">
      <c r="B5308"/>
    </row>
    <row r="5309" spans="2:2" x14ac:dyDescent="0.25">
      <c r="B5309"/>
    </row>
    <row r="5310" spans="2:2" x14ac:dyDescent="0.25">
      <c r="B5310"/>
    </row>
    <row r="5311" spans="2:2" x14ac:dyDescent="0.25">
      <c r="B5311"/>
    </row>
    <row r="5312" spans="2:2" x14ac:dyDescent="0.25">
      <c r="B5312"/>
    </row>
    <row r="5313" spans="2:2" x14ac:dyDescent="0.25">
      <c r="B5313"/>
    </row>
    <row r="5314" spans="2:2" x14ac:dyDescent="0.25">
      <c r="B5314"/>
    </row>
    <row r="5315" spans="2:2" x14ac:dyDescent="0.25">
      <c r="B5315"/>
    </row>
    <row r="5316" spans="2:2" x14ac:dyDescent="0.25">
      <c r="B5316"/>
    </row>
    <row r="5317" spans="2:2" x14ac:dyDescent="0.25">
      <c r="B5317"/>
    </row>
    <row r="5318" spans="2:2" x14ac:dyDescent="0.25">
      <c r="B5318"/>
    </row>
    <row r="5319" spans="2:2" x14ac:dyDescent="0.25">
      <c r="B5319"/>
    </row>
    <row r="5320" spans="2:2" x14ac:dyDescent="0.25">
      <c r="B5320"/>
    </row>
    <row r="5321" spans="2:2" x14ac:dyDescent="0.25">
      <c r="B5321"/>
    </row>
    <row r="5322" spans="2:2" x14ac:dyDescent="0.25">
      <c r="B5322"/>
    </row>
    <row r="5323" spans="2:2" x14ac:dyDescent="0.25">
      <c r="B5323"/>
    </row>
    <row r="5324" spans="2:2" x14ac:dyDescent="0.25">
      <c r="B5324"/>
    </row>
    <row r="5325" spans="2:2" x14ac:dyDescent="0.25">
      <c r="B5325"/>
    </row>
    <row r="5326" spans="2:2" x14ac:dyDescent="0.25">
      <c r="B5326"/>
    </row>
    <row r="5327" spans="2:2" x14ac:dyDescent="0.25">
      <c r="B5327"/>
    </row>
    <row r="5328" spans="2:2" x14ac:dyDescent="0.25">
      <c r="B5328"/>
    </row>
    <row r="5329" spans="2:2" x14ac:dyDescent="0.25">
      <c r="B5329"/>
    </row>
    <row r="5330" spans="2:2" x14ac:dyDescent="0.25">
      <c r="B5330"/>
    </row>
    <row r="5331" spans="2:2" x14ac:dyDescent="0.25">
      <c r="B5331"/>
    </row>
    <row r="5332" spans="2:2" x14ac:dyDescent="0.25">
      <c r="B5332"/>
    </row>
    <row r="5333" spans="2:2" x14ac:dyDescent="0.25">
      <c r="B5333"/>
    </row>
    <row r="5334" spans="2:2" x14ac:dyDescent="0.25">
      <c r="B5334"/>
    </row>
    <row r="5335" spans="2:2" x14ac:dyDescent="0.25">
      <c r="B5335"/>
    </row>
    <row r="5336" spans="2:2" x14ac:dyDescent="0.25">
      <c r="B5336"/>
    </row>
    <row r="5337" spans="2:2" x14ac:dyDescent="0.25">
      <c r="B5337"/>
    </row>
    <row r="5338" spans="2:2" x14ac:dyDescent="0.25">
      <c r="B5338"/>
    </row>
    <row r="5339" spans="2:2" x14ac:dyDescent="0.25">
      <c r="B5339"/>
    </row>
    <row r="5340" spans="2:2" x14ac:dyDescent="0.25">
      <c r="B5340"/>
    </row>
    <row r="5341" spans="2:2" x14ac:dyDescent="0.25">
      <c r="B5341"/>
    </row>
    <row r="5342" spans="2:2" x14ac:dyDescent="0.25">
      <c r="B5342"/>
    </row>
    <row r="5343" spans="2:2" x14ac:dyDescent="0.25">
      <c r="B5343"/>
    </row>
    <row r="5344" spans="2:2" x14ac:dyDescent="0.25">
      <c r="B5344"/>
    </row>
    <row r="5345" spans="2:2" x14ac:dyDescent="0.25">
      <c r="B5345"/>
    </row>
    <row r="5346" spans="2:2" x14ac:dyDescent="0.25">
      <c r="B5346"/>
    </row>
    <row r="5347" spans="2:2" x14ac:dyDescent="0.25">
      <c r="B5347"/>
    </row>
    <row r="5348" spans="2:2" x14ac:dyDescent="0.25">
      <c r="B5348"/>
    </row>
    <row r="5349" spans="2:2" x14ac:dyDescent="0.25">
      <c r="B5349"/>
    </row>
    <row r="5350" spans="2:2" x14ac:dyDescent="0.25">
      <c r="B5350"/>
    </row>
    <row r="5351" spans="2:2" x14ac:dyDescent="0.25">
      <c r="B5351"/>
    </row>
    <row r="5352" spans="2:2" x14ac:dyDescent="0.25">
      <c r="B5352"/>
    </row>
    <row r="5353" spans="2:2" x14ac:dyDescent="0.25">
      <c r="B5353"/>
    </row>
    <row r="5354" spans="2:2" x14ac:dyDescent="0.25">
      <c r="B5354"/>
    </row>
    <row r="5355" spans="2:2" x14ac:dyDescent="0.25">
      <c r="B5355"/>
    </row>
    <row r="5356" spans="2:2" x14ac:dyDescent="0.25">
      <c r="B5356"/>
    </row>
    <row r="5357" spans="2:2" x14ac:dyDescent="0.25">
      <c r="B5357"/>
    </row>
    <row r="5358" spans="2:2" x14ac:dyDescent="0.25">
      <c r="B5358"/>
    </row>
    <row r="5359" spans="2:2" x14ac:dyDescent="0.25">
      <c r="B5359"/>
    </row>
    <row r="5360" spans="2:2" x14ac:dyDescent="0.25">
      <c r="B5360"/>
    </row>
    <row r="5361" spans="2:2" x14ac:dyDescent="0.25">
      <c r="B5361"/>
    </row>
    <row r="5362" spans="2:2" x14ac:dyDescent="0.25">
      <c r="B5362"/>
    </row>
    <row r="5363" spans="2:2" x14ac:dyDescent="0.25">
      <c r="B5363"/>
    </row>
    <row r="5364" spans="2:2" x14ac:dyDescent="0.25">
      <c r="B5364"/>
    </row>
    <row r="5365" spans="2:2" x14ac:dyDescent="0.25">
      <c r="B5365"/>
    </row>
    <row r="5366" spans="2:2" x14ac:dyDescent="0.25">
      <c r="B5366"/>
    </row>
    <row r="5367" spans="2:2" x14ac:dyDescent="0.25">
      <c r="B5367"/>
    </row>
    <row r="5368" spans="2:2" x14ac:dyDescent="0.25">
      <c r="B5368"/>
    </row>
    <row r="5369" spans="2:2" x14ac:dyDescent="0.25">
      <c r="B5369"/>
    </row>
    <row r="5370" spans="2:2" x14ac:dyDescent="0.25">
      <c r="B5370"/>
    </row>
    <row r="5371" spans="2:2" x14ac:dyDescent="0.25">
      <c r="B5371"/>
    </row>
    <row r="5372" spans="2:2" x14ac:dyDescent="0.25">
      <c r="B5372"/>
    </row>
    <row r="5373" spans="2:2" x14ac:dyDescent="0.25">
      <c r="B5373"/>
    </row>
    <row r="5374" spans="2:2" x14ac:dyDescent="0.25">
      <c r="B5374"/>
    </row>
    <row r="5375" spans="2:2" x14ac:dyDescent="0.25">
      <c r="B5375"/>
    </row>
    <row r="5376" spans="2:2" x14ac:dyDescent="0.25">
      <c r="B5376"/>
    </row>
    <row r="5377" spans="2:2" x14ac:dyDescent="0.25">
      <c r="B5377"/>
    </row>
    <row r="5378" spans="2:2" x14ac:dyDescent="0.25">
      <c r="B5378"/>
    </row>
    <row r="5379" spans="2:2" x14ac:dyDescent="0.25">
      <c r="B5379"/>
    </row>
    <row r="5380" spans="2:2" x14ac:dyDescent="0.25">
      <c r="B5380"/>
    </row>
    <row r="5381" spans="2:2" x14ac:dyDescent="0.25">
      <c r="B5381"/>
    </row>
    <row r="5382" spans="2:2" x14ac:dyDescent="0.25">
      <c r="B5382"/>
    </row>
    <row r="5383" spans="2:2" x14ac:dyDescent="0.25">
      <c r="B5383"/>
    </row>
    <row r="5384" spans="2:2" x14ac:dyDescent="0.25">
      <c r="B5384"/>
    </row>
    <row r="5385" spans="2:2" x14ac:dyDescent="0.25">
      <c r="B5385"/>
    </row>
    <row r="5386" spans="2:2" x14ac:dyDescent="0.25">
      <c r="B5386"/>
    </row>
    <row r="5387" spans="2:2" x14ac:dyDescent="0.25">
      <c r="B5387"/>
    </row>
    <row r="5388" spans="2:2" x14ac:dyDescent="0.25">
      <c r="B5388"/>
    </row>
    <row r="5389" spans="2:2" x14ac:dyDescent="0.25">
      <c r="B5389"/>
    </row>
    <row r="5390" spans="2:2" x14ac:dyDescent="0.25">
      <c r="B5390"/>
    </row>
    <row r="5391" spans="2:2" x14ac:dyDescent="0.25">
      <c r="B5391"/>
    </row>
    <row r="5392" spans="2:2" x14ac:dyDescent="0.25">
      <c r="B5392"/>
    </row>
    <row r="5393" spans="2:2" x14ac:dyDescent="0.25">
      <c r="B5393"/>
    </row>
    <row r="5394" spans="2:2" x14ac:dyDescent="0.25">
      <c r="B5394"/>
    </row>
    <row r="5395" spans="2:2" x14ac:dyDescent="0.25">
      <c r="B5395"/>
    </row>
    <row r="5396" spans="2:2" x14ac:dyDescent="0.25">
      <c r="B5396"/>
    </row>
    <row r="5397" spans="2:2" x14ac:dyDescent="0.25">
      <c r="B5397"/>
    </row>
    <row r="5398" spans="2:2" x14ac:dyDescent="0.25">
      <c r="B5398"/>
    </row>
    <row r="5399" spans="2:2" x14ac:dyDescent="0.25">
      <c r="B5399"/>
    </row>
    <row r="5400" spans="2:2" x14ac:dyDescent="0.25">
      <c r="B5400"/>
    </row>
    <row r="5401" spans="2:2" x14ac:dyDescent="0.25">
      <c r="B5401"/>
    </row>
    <row r="5402" spans="2:2" x14ac:dyDescent="0.25">
      <c r="B5402"/>
    </row>
    <row r="5403" spans="2:2" x14ac:dyDescent="0.25">
      <c r="B5403"/>
    </row>
    <row r="5404" spans="2:2" x14ac:dyDescent="0.25">
      <c r="B5404"/>
    </row>
    <row r="5405" spans="2:2" x14ac:dyDescent="0.25">
      <c r="B5405"/>
    </row>
    <row r="5406" spans="2:2" x14ac:dyDescent="0.25">
      <c r="B5406"/>
    </row>
    <row r="5407" spans="2:2" x14ac:dyDescent="0.25">
      <c r="B5407"/>
    </row>
    <row r="5408" spans="2:2" x14ac:dyDescent="0.25">
      <c r="B5408"/>
    </row>
    <row r="5409" spans="2:2" x14ac:dyDescent="0.25">
      <c r="B5409"/>
    </row>
    <row r="5410" spans="2:2" x14ac:dyDescent="0.25">
      <c r="B5410"/>
    </row>
    <row r="5411" spans="2:2" x14ac:dyDescent="0.25">
      <c r="B5411"/>
    </row>
    <row r="5412" spans="2:2" x14ac:dyDescent="0.25">
      <c r="B5412"/>
    </row>
    <row r="5413" spans="2:2" x14ac:dyDescent="0.25">
      <c r="B5413"/>
    </row>
    <row r="5414" spans="2:2" x14ac:dyDescent="0.25">
      <c r="B5414"/>
    </row>
    <row r="5415" spans="2:2" x14ac:dyDescent="0.25">
      <c r="B5415"/>
    </row>
    <row r="5416" spans="2:2" x14ac:dyDescent="0.25">
      <c r="B5416"/>
    </row>
    <row r="5417" spans="2:2" x14ac:dyDescent="0.25">
      <c r="B5417"/>
    </row>
    <row r="5418" spans="2:2" x14ac:dyDescent="0.25">
      <c r="B5418"/>
    </row>
    <row r="5419" spans="2:2" x14ac:dyDescent="0.25">
      <c r="B5419"/>
    </row>
    <row r="5420" spans="2:2" x14ac:dyDescent="0.25">
      <c r="B5420"/>
    </row>
    <row r="5421" spans="2:2" x14ac:dyDescent="0.25">
      <c r="B5421"/>
    </row>
    <row r="5422" spans="2:2" x14ac:dyDescent="0.25">
      <c r="B5422"/>
    </row>
    <row r="5423" spans="2:2" x14ac:dyDescent="0.25">
      <c r="B5423"/>
    </row>
    <row r="5424" spans="2:2" x14ac:dyDescent="0.25">
      <c r="B5424"/>
    </row>
    <row r="5425" spans="2:2" x14ac:dyDescent="0.25">
      <c r="B5425"/>
    </row>
    <row r="5426" spans="2:2" x14ac:dyDescent="0.25">
      <c r="B5426"/>
    </row>
    <row r="5427" spans="2:2" x14ac:dyDescent="0.25">
      <c r="B5427"/>
    </row>
    <row r="5428" spans="2:2" x14ac:dyDescent="0.25">
      <c r="B5428"/>
    </row>
    <row r="5429" spans="2:2" x14ac:dyDescent="0.25">
      <c r="B5429"/>
    </row>
    <row r="5430" spans="2:2" x14ac:dyDescent="0.25">
      <c r="B5430"/>
    </row>
    <row r="5431" spans="2:2" x14ac:dyDescent="0.25">
      <c r="B5431"/>
    </row>
    <row r="5432" spans="2:2" x14ac:dyDescent="0.25">
      <c r="B5432"/>
    </row>
    <row r="5433" spans="2:2" x14ac:dyDescent="0.25">
      <c r="B5433"/>
    </row>
    <row r="5434" spans="2:2" x14ac:dyDescent="0.25">
      <c r="B5434"/>
    </row>
    <row r="5435" spans="2:2" x14ac:dyDescent="0.25">
      <c r="B5435"/>
    </row>
    <row r="5436" spans="2:2" x14ac:dyDescent="0.25">
      <c r="B5436"/>
    </row>
    <row r="5437" spans="2:2" x14ac:dyDescent="0.25">
      <c r="B5437"/>
    </row>
    <row r="5438" spans="2:2" x14ac:dyDescent="0.25">
      <c r="B5438"/>
    </row>
    <row r="5439" spans="2:2" x14ac:dyDescent="0.25">
      <c r="B5439"/>
    </row>
    <row r="5440" spans="2:2" x14ac:dyDescent="0.25">
      <c r="B5440"/>
    </row>
    <row r="5441" spans="2:2" x14ac:dyDescent="0.25">
      <c r="B5441"/>
    </row>
    <row r="5442" spans="2:2" x14ac:dyDescent="0.25">
      <c r="B5442"/>
    </row>
    <row r="5443" spans="2:2" x14ac:dyDescent="0.25">
      <c r="B5443"/>
    </row>
    <row r="5444" spans="2:2" x14ac:dyDescent="0.25">
      <c r="B5444"/>
    </row>
    <row r="5445" spans="2:2" x14ac:dyDescent="0.25">
      <c r="B5445"/>
    </row>
    <row r="5446" spans="2:2" x14ac:dyDescent="0.25">
      <c r="B5446"/>
    </row>
    <row r="5447" spans="2:2" x14ac:dyDescent="0.25">
      <c r="B5447"/>
    </row>
    <row r="5448" spans="2:2" x14ac:dyDescent="0.25">
      <c r="B5448"/>
    </row>
    <row r="5449" spans="2:2" x14ac:dyDescent="0.25">
      <c r="B5449"/>
    </row>
    <row r="5450" spans="2:2" x14ac:dyDescent="0.25">
      <c r="B5450"/>
    </row>
    <row r="5451" spans="2:2" x14ac:dyDescent="0.25">
      <c r="B5451"/>
    </row>
    <row r="5452" spans="2:2" x14ac:dyDescent="0.25">
      <c r="B5452"/>
    </row>
    <row r="5453" spans="2:2" x14ac:dyDescent="0.25">
      <c r="B5453"/>
    </row>
    <row r="5454" spans="2:2" x14ac:dyDescent="0.25">
      <c r="B5454"/>
    </row>
    <row r="5455" spans="2:2" x14ac:dyDescent="0.25">
      <c r="B5455"/>
    </row>
    <row r="5456" spans="2:2" x14ac:dyDescent="0.25">
      <c r="B5456"/>
    </row>
    <row r="5457" spans="2:2" x14ac:dyDescent="0.25">
      <c r="B5457"/>
    </row>
    <row r="5458" spans="2:2" x14ac:dyDescent="0.25">
      <c r="B5458"/>
    </row>
    <row r="5459" spans="2:2" x14ac:dyDescent="0.25">
      <c r="B5459"/>
    </row>
    <row r="5460" spans="2:2" x14ac:dyDescent="0.25">
      <c r="B5460"/>
    </row>
    <row r="5461" spans="2:2" x14ac:dyDescent="0.25">
      <c r="B5461"/>
    </row>
    <row r="5462" spans="2:2" x14ac:dyDescent="0.25">
      <c r="B5462"/>
    </row>
    <row r="5463" spans="2:2" x14ac:dyDescent="0.25">
      <c r="B5463"/>
    </row>
    <row r="5464" spans="2:2" x14ac:dyDescent="0.25">
      <c r="B5464"/>
    </row>
    <row r="5465" spans="2:2" x14ac:dyDescent="0.25">
      <c r="B5465"/>
    </row>
    <row r="5466" spans="2:2" x14ac:dyDescent="0.25">
      <c r="B5466"/>
    </row>
    <row r="5467" spans="2:2" x14ac:dyDescent="0.25">
      <c r="B5467"/>
    </row>
    <row r="5468" spans="2:2" x14ac:dyDescent="0.25">
      <c r="B5468"/>
    </row>
    <row r="5469" spans="2:2" x14ac:dyDescent="0.25">
      <c r="B5469"/>
    </row>
    <row r="5470" spans="2:2" x14ac:dyDescent="0.25">
      <c r="B5470"/>
    </row>
    <row r="5471" spans="2:2" x14ac:dyDescent="0.25">
      <c r="B5471"/>
    </row>
    <row r="5472" spans="2:2" x14ac:dyDescent="0.25">
      <c r="B5472"/>
    </row>
    <row r="5473" spans="2:2" x14ac:dyDescent="0.25">
      <c r="B5473"/>
    </row>
    <row r="5474" spans="2:2" x14ac:dyDescent="0.25">
      <c r="B5474"/>
    </row>
    <row r="5475" spans="2:2" x14ac:dyDescent="0.25">
      <c r="B5475"/>
    </row>
    <row r="5476" spans="2:2" x14ac:dyDescent="0.25">
      <c r="B5476"/>
    </row>
    <row r="5477" spans="2:2" x14ac:dyDescent="0.25">
      <c r="B5477"/>
    </row>
    <row r="5478" spans="2:2" x14ac:dyDescent="0.25">
      <c r="B5478"/>
    </row>
    <row r="5479" spans="2:2" x14ac:dyDescent="0.25">
      <c r="B5479"/>
    </row>
    <row r="5480" spans="2:2" x14ac:dyDescent="0.25">
      <c r="B5480"/>
    </row>
    <row r="5481" spans="2:2" x14ac:dyDescent="0.25">
      <c r="B5481"/>
    </row>
    <row r="5482" spans="2:2" x14ac:dyDescent="0.25">
      <c r="B5482"/>
    </row>
    <row r="5483" spans="2:2" x14ac:dyDescent="0.25">
      <c r="B5483"/>
    </row>
    <row r="5484" spans="2:2" x14ac:dyDescent="0.25">
      <c r="B5484"/>
    </row>
    <row r="5485" spans="2:2" x14ac:dyDescent="0.25">
      <c r="B5485"/>
    </row>
    <row r="5486" spans="2:2" x14ac:dyDescent="0.25">
      <c r="B5486"/>
    </row>
    <row r="5487" spans="2:2" x14ac:dyDescent="0.25">
      <c r="B5487"/>
    </row>
    <row r="5488" spans="2:2" x14ac:dyDescent="0.25">
      <c r="B5488"/>
    </row>
    <row r="5489" spans="2:2" x14ac:dyDescent="0.25">
      <c r="B5489"/>
    </row>
    <row r="5490" spans="2:2" x14ac:dyDescent="0.25">
      <c r="B5490"/>
    </row>
    <row r="5491" spans="2:2" x14ac:dyDescent="0.25">
      <c r="B5491"/>
    </row>
    <row r="5492" spans="2:2" x14ac:dyDescent="0.25">
      <c r="B5492"/>
    </row>
    <row r="5493" spans="2:2" x14ac:dyDescent="0.25">
      <c r="B5493"/>
    </row>
    <row r="5494" spans="2:2" x14ac:dyDescent="0.25">
      <c r="B5494"/>
    </row>
    <row r="5495" spans="2:2" x14ac:dyDescent="0.25">
      <c r="B5495"/>
    </row>
    <row r="5496" spans="2:2" x14ac:dyDescent="0.25">
      <c r="B5496"/>
    </row>
    <row r="5497" spans="2:2" x14ac:dyDescent="0.25">
      <c r="B5497"/>
    </row>
    <row r="5498" spans="2:2" x14ac:dyDescent="0.25">
      <c r="B5498"/>
    </row>
    <row r="5499" spans="2:2" x14ac:dyDescent="0.25">
      <c r="B5499"/>
    </row>
    <row r="5500" spans="2:2" x14ac:dyDescent="0.25">
      <c r="B5500"/>
    </row>
    <row r="5501" spans="2:2" x14ac:dyDescent="0.25">
      <c r="B5501"/>
    </row>
    <row r="5502" spans="2:2" x14ac:dyDescent="0.25">
      <c r="B5502"/>
    </row>
    <row r="5503" spans="2:2" x14ac:dyDescent="0.25">
      <c r="B5503"/>
    </row>
    <row r="5504" spans="2:2" x14ac:dyDescent="0.25">
      <c r="B5504"/>
    </row>
    <row r="5505" spans="2:2" x14ac:dyDescent="0.25">
      <c r="B5505"/>
    </row>
    <row r="5506" spans="2:2" x14ac:dyDescent="0.25">
      <c r="B5506"/>
    </row>
    <row r="5507" spans="2:2" x14ac:dyDescent="0.25">
      <c r="B5507"/>
    </row>
    <row r="5508" spans="2:2" x14ac:dyDescent="0.25">
      <c r="B5508"/>
    </row>
    <row r="5509" spans="2:2" x14ac:dyDescent="0.25">
      <c r="B5509"/>
    </row>
    <row r="5510" spans="2:2" x14ac:dyDescent="0.25">
      <c r="B5510"/>
    </row>
    <row r="5511" spans="2:2" x14ac:dyDescent="0.25">
      <c r="B5511"/>
    </row>
    <row r="5512" spans="2:2" x14ac:dyDescent="0.25">
      <c r="B5512"/>
    </row>
    <row r="5513" spans="2:2" x14ac:dyDescent="0.25">
      <c r="B5513"/>
    </row>
    <row r="5514" spans="2:2" x14ac:dyDescent="0.25">
      <c r="B5514"/>
    </row>
    <row r="5515" spans="2:2" x14ac:dyDescent="0.25">
      <c r="B5515"/>
    </row>
    <row r="5516" spans="2:2" x14ac:dyDescent="0.25">
      <c r="B5516"/>
    </row>
    <row r="5517" spans="2:2" x14ac:dyDescent="0.25">
      <c r="B5517"/>
    </row>
    <row r="5518" spans="2:2" x14ac:dyDescent="0.25">
      <c r="B5518"/>
    </row>
    <row r="5519" spans="2:2" x14ac:dyDescent="0.25">
      <c r="B5519"/>
    </row>
    <row r="5520" spans="2:2" x14ac:dyDescent="0.25">
      <c r="B5520"/>
    </row>
    <row r="5521" spans="2:2" x14ac:dyDescent="0.25">
      <c r="B5521"/>
    </row>
    <row r="5522" spans="2:2" x14ac:dyDescent="0.25">
      <c r="B5522"/>
    </row>
    <row r="5523" spans="2:2" x14ac:dyDescent="0.25">
      <c r="B5523"/>
    </row>
    <row r="5524" spans="2:2" x14ac:dyDescent="0.25">
      <c r="B5524"/>
    </row>
    <row r="5525" spans="2:2" x14ac:dyDescent="0.25">
      <c r="B5525"/>
    </row>
    <row r="5526" spans="2:2" x14ac:dyDescent="0.25">
      <c r="B5526"/>
    </row>
    <row r="5527" spans="2:2" x14ac:dyDescent="0.25">
      <c r="B5527"/>
    </row>
    <row r="5528" spans="2:2" x14ac:dyDescent="0.25">
      <c r="B5528"/>
    </row>
    <row r="5529" spans="2:2" x14ac:dyDescent="0.25">
      <c r="B5529"/>
    </row>
    <row r="5530" spans="2:2" x14ac:dyDescent="0.25">
      <c r="B5530"/>
    </row>
    <row r="5531" spans="2:2" x14ac:dyDescent="0.25">
      <c r="B5531"/>
    </row>
    <row r="5532" spans="2:2" x14ac:dyDescent="0.25">
      <c r="B5532"/>
    </row>
    <row r="5533" spans="2:2" x14ac:dyDescent="0.25">
      <c r="B5533"/>
    </row>
    <row r="5534" spans="2:2" x14ac:dyDescent="0.25">
      <c r="B5534"/>
    </row>
    <row r="5535" spans="2:2" x14ac:dyDescent="0.25">
      <c r="B5535"/>
    </row>
    <row r="5536" spans="2:2" x14ac:dyDescent="0.25">
      <c r="B5536"/>
    </row>
    <row r="5537" spans="2:2" x14ac:dyDescent="0.25">
      <c r="B5537"/>
    </row>
    <row r="5538" spans="2:2" x14ac:dyDescent="0.25">
      <c r="B5538"/>
    </row>
    <row r="5539" spans="2:2" x14ac:dyDescent="0.25">
      <c r="B5539"/>
    </row>
    <row r="5540" spans="2:2" x14ac:dyDescent="0.25">
      <c r="B5540"/>
    </row>
    <row r="5541" spans="2:2" x14ac:dyDescent="0.25">
      <c r="B5541"/>
    </row>
    <row r="5542" spans="2:2" x14ac:dyDescent="0.25">
      <c r="B5542"/>
    </row>
    <row r="5543" spans="2:2" x14ac:dyDescent="0.25">
      <c r="B5543"/>
    </row>
    <row r="5544" spans="2:2" x14ac:dyDescent="0.25">
      <c r="B5544"/>
    </row>
    <row r="5545" spans="2:2" x14ac:dyDescent="0.25">
      <c r="B5545"/>
    </row>
    <row r="5546" spans="2:2" x14ac:dyDescent="0.25">
      <c r="B5546"/>
    </row>
    <row r="5547" spans="2:2" x14ac:dyDescent="0.25">
      <c r="B5547"/>
    </row>
    <row r="5548" spans="2:2" x14ac:dyDescent="0.25">
      <c r="B5548"/>
    </row>
    <row r="5549" spans="2:2" x14ac:dyDescent="0.25">
      <c r="B5549"/>
    </row>
    <row r="5550" spans="2:2" x14ac:dyDescent="0.25">
      <c r="B5550"/>
    </row>
    <row r="5551" spans="2:2" x14ac:dyDescent="0.25">
      <c r="B5551"/>
    </row>
    <row r="5552" spans="2:2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  <row r="5574" spans="2:2" x14ac:dyDescent="0.25">
      <c r="B5574"/>
    </row>
    <row r="5575" spans="2:2" x14ac:dyDescent="0.25">
      <c r="B5575"/>
    </row>
    <row r="5576" spans="2:2" x14ac:dyDescent="0.25">
      <c r="B5576"/>
    </row>
    <row r="5577" spans="2:2" x14ac:dyDescent="0.25">
      <c r="B5577"/>
    </row>
    <row r="5578" spans="2:2" x14ac:dyDescent="0.25">
      <c r="B5578"/>
    </row>
    <row r="5579" spans="2:2" x14ac:dyDescent="0.25">
      <c r="B5579"/>
    </row>
    <row r="5580" spans="2:2" x14ac:dyDescent="0.25">
      <c r="B5580"/>
    </row>
    <row r="5581" spans="2:2" x14ac:dyDescent="0.25">
      <c r="B5581"/>
    </row>
    <row r="5582" spans="2:2" x14ac:dyDescent="0.25">
      <c r="B5582"/>
    </row>
    <row r="5583" spans="2:2" x14ac:dyDescent="0.25">
      <c r="B5583"/>
    </row>
    <row r="5584" spans="2:2" x14ac:dyDescent="0.25">
      <c r="B5584"/>
    </row>
    <row r="5585" spans="2:2" x14ac:dyDescent="0.25">
      <c r="B5585"/>
    </row>
    <row r="5586" spans="2:2" x14ac:dyDescent="0.25">
      <c r="B5586"/>
    </row>
    <row r="5587" spans="2:2" x14ac:dyDescent="0.25">
      <c r="B5587"/>
    </row>
    <row r="5588" spans="2:2" x14ac:dyDescent="0.25">
      <c r="B5588"/>
    </row>
    <row r="5589" spans="2:2" x14ac:dyDescent="0.25">
      <c r="B5589"/>
    </row>
    <row r="5590" spans="2:2" x14ac:dyDescent="0.25">
      <c r="B5590"/>
    </row>
    <row r="5591" spans="2:2" x14ac:dyDescent="0.25">
      <c r="B5591"/>
    </row>
    <row r="5592" spans="2:2" x14ac:dyDescent="0.25">
      <c r="B5592"/>
    </row>
    <row r="5593" spans="2:2" x14ac:dyDescent="0.25">
      <c r="B5593"/>
    </row>
    <row r="5594" spans="2:2" x14ac:dyDescent="0.25">
      <c r="B5594"/>
    </row>
    <row r="5595" spans="2:2" x14ac:dyDescent="0.25">
      <c r="B5595"/>
    </row>
    <row r="5596" spans="2:2" x14ac:dyDescent="0.25">
      <c r="B5596"/>
    </row>
    <row r="5597" spans="2:2" x14ac:dyDescent="0.25">
      <c r="B5597"/>
    </row>
    <row r="5598" spans="2:2" x14ac:dyDescent="0.25">
      <c r="B5598"/>
    </row>
    <row r="5599" spans="2:2" x14ac:dyDescent="0.25">
      <c r="B5599"/>
    </row>
    <row r="5600" spans="2:2" x14ac:dyDescent="0.25">
      <c r="B5600"/>
    </row>
    <row r="5601" spans="2:2" x14ac:dyDescent="0.25">
      <c r="B5601"/>
    </row>
    <row r="5602" spans="2:2" x14ac:dyDescent="0.25">
      <c r="B5602"/>
    </row>
    <row r="5603" spans="2:2" x14ac:dyDescent="0.25">
      <c r="B5603"/>
    </row>
    <row r="5604" spans="2:2" x14ac:dyDescent="0.25">
      <c r="B5604"/>
    </row>
    <row r="5605" spans="2:2" x14ac:dyDescent="0.25">
      <c r="B5605"/>
    </row>
    <row r="5606" spans="2:2" x14ac:dyDescent="0.25">
      <c r="B5606"/>
    </row>
    <row r="5607" spans="2:2" x14ac:dyDescent="0.25">
      <c r="B5607"/>
    </row>
    <row r="5608" spans="2:2" x14ac:dyDescent="0.25">
      <c r="B5608"/>
    </row>
    <row r="5609" spans="2:2" x14ac:dyDescent="0.25">
      <c r="B5609"/>
    </row>
    <row r="5610" spans="2:2" x14ac:dyDescent="0.25">
      <c r="B5610"/>
    </row>
    <row r="5611" spans="2:2" x14ac:dyDescent="0.25">
      <c r="B5611"/>
    </row>
    <row r="5612" spans="2:2" x14ac:dyDescent="0.25">
      <c r="B5612"/>
    </row>
    <row r="5613" spans="2:2" x14ac:dyDescent="0.25">
      <c r="B5613"/>
    </row>
    <row r="5614" spans="2:2" x14ac:dyDescent="0.25">
      <c r="B5614"/>
    </row>
    <row r="5615" spans="2:2" x14ac:dyDescent="0.25">
      <c r="B5615"/>
    </row>
    <row r="5616" spans="2:2" x14ac:dyDescent="0.25">
      <c r="B5616"/>
    </row>
    <row r="5617" spans="2:2" x14ac:dyDescent="0.25">
      <c r="B5617"/>
    </row>
    <row r="5618" spans="2:2" x14ac:dyDescent="0.25">
      <c r="B5618"/>
    </row>
    <row r="5619" spans="2:2" x14ac:dyDescent="0.25">
      <c r="B5619"/>
    </row>
    <row r="5620" spans="2:2" x14ac:dyDescent="0.25">
      <c r="B5620"/>
    </row>
    <row r="5621" spans="2:2" x14ac:dyDescent="0.25">
      <c r="B5621"/>
    </row>
    <row r="5622" spans="2:2" x14ac:dyDescent="0.25">
      <c r="B5622"/>
    </row>
    <row r="5623" spans="2:2" x14ac:dyDescent="0.25">
      <c r="B5623"/>
    </row>
    <row r="5624" spans="2:2" x14ac:dyDescent="0.25">
      <c r="B5624"/>
    </row>
    <row r="5625" spans="2:2" x14ac:dyDescent="0.25">
      <c r="B5625"/>
    </row>
    <row r="5626" spans="2:2" x14ac:dyDescent="0.25">
      <c r="B5626"/>
    </row>
    <row r="5627" spans="2:2" x14ac:dyDescent="0.25">
      <c r="B5627"/>
    </row>
    <row r="5628" spans="2:2" x14ac:dyDescent="0.25">
      <c r="B5628"/>
    </row>
    <row r="5629" spans="2:2" x14ac:dyDescent="0.25">
      <c r="B5629"/>
    </row>
    <row r="5630" spans="2:2" x14ac:dyDescent="0.25">
      <c r="B5630"/>
    </row>
    <row r="5631" spans="2:2" x14ac:dyDescent="0.25">
      <c r="B5631"/>
    </row>
    <row r="5632" spans="2:2" x14ac:dyDescent="0.25">
      <c r="B5632"/>
    </row>
    <row r="5633" spans="2:2" x14ac:dyDescent="0.25">
      <c r="B5633"/>
    </row>
    <row r="5634" spans="2:2" x14ac:dyDescent="0.25">
      <c r="B5634"/>
    </row>
    <row r="5635" spans="2:2" x14ac:dyDescent="0.25">
      <c r="B5635"/>
    </row>
    <row r="5636" spans="2:2" x14ac:dyDescent="0.25">
      <c r="B5636"/>
    </row>
    <row r="5637" spans="2:2" x14ac:dyDescent="0.25">
      <c r="B5637"/>
    </row>
    <row r="5638" spans="2:2" x14ac:dyDescent="0.25">
      <c r="B5638"/>
    </row>
    <row r="5639" spans="2:2" x14ac:dyDescent="0.25">
      <c r="B5639"/>
    </row>
    <row r="5640" spans="2:2" x14ac:dyDescent="0.25">
      <c r="B5640"/>
    </row>
    <row r="5641" spans="2:2" x14ac:dyDescent="0.25">
      <c r="B5641"/>
    </row>
    <row r="5642" spans="2:2" x14ac:dyDescent="0.25">
      <c r="B5642"/>
    </row>
    <row r="5643" spans="2:2" x14ac:dyDescent="0.25">
      <c r="B5643"/>
    </row>
    <row r="5644" spans="2:2" x14ac:dyDescent="0.25">
      <c r="B5644"/>
    </row>
    <row r="5645" spans="2:2" x14ac:dyDescent="0.25">
      <c r="B5645"/>
    </row>
    <row r="5646" spans="2:2" x14ac:dyDescent="0.25">
      <c r="B5646"/>
    </row>
    <row r="5647" spans="2:2" x14ac:dyDescent="0.25">
      <c r="B5647"/>
    </row>
    <row r="5648" spans="2:2" x14ac:dyDescent="0.25">
      <c r="B5648"/>
    </row>
    <row r="5649" spans="2:2" x14ac:dyDescent="0.25">
      <c r="B5649"/>
    </row>
    <row r="5650" spans="2:2" x14ac:dyDescent="0.25">
      <c r="B5650"/>
    </row>
    <row r="5651" spans="2:2" x14ac:dyDescent="0.25">
      <c r="B5651"/>
    </row>
    <row r="5652" spans="2:2" x14ac:dyDescent="0.25">
      <c r="B5652"/>
    </row>
    <row r="5653" spans="2:2" x14ac:dyDescent="0.25">
      <c r="B5653"/>
    </row>
    <row r="5654" spans="2:2" x14ac:dyDescent="0.25">
      <c r="B5654"/>
    </row>
    <row r="5655" spans="2:2" x14ac:dyDescent="0.25">
      <c r="B5655"/>
    </row>
    <row r="5656" spans="2:2" x14ac:dyDescent="0.25">
      <c r="B5656"/>
    </row>
    <row r="5657" spans="2:2" x14ac:dyDescent="0.25">
      <c r="B5657"/>
    </row>
    <row r="5658" spans="2:2" x14ac:dyDescent="0.25">
      <c r="B5658"/>
    </row>
    <row r="5659" spans="2:2" x14ac:dyDescent="0.25">
      <c r="B5659"/>
    </row>
    <row r="5660" spans="2:2" x14ac:dyDescent="0.25">
      <c r="B5660"/>
    </row>
    <row r="5661" spans="2:2" x14ac:dyDescent="0.25">
      <c r="B5661"/>
    </row>
    <row r="5662" spans="2:2" x14ac:dyDescent="0.25">
      <c r="B5662"/>
    </row>
    <row r="5663" spans="2:2" x14ac:dyDescent="0.25">
      <c r="B5663"/>
    </row>
    <row r="5664" spans="2:2" x14ac:dyDescent="0.25">
      <c r="B5664"/>
    </row>
    <row r="5665" spans="2:2" x14ac:dyDescent="0.25">
      <c r="B5665"/>
    </row>
    <row r="5666" spans="2:2" x14ac:dyDescent="0.25">
      <c r="B5666"/>
    </row>
    <row r="5667" spans="2:2" x14ac:dyDescent="0.25">
      <c r="B5667"/>
    </row>
    <row r="5668" spans="2:2" x14ac:dyDescent="0.25">
      <c r="B5668"/>
    </row>
    <row r="5669" spans="2:2" x14ac:dyDescent="0.25">
      <c r="B5669"/>
    </row>
    <row r="5670" spans="2:2" x14ac:dyDescent="0.25">
      <c r="B5670"/>
    </row>
    <row r="5671" spans="2:2" x14ac:dyDescent="0.25">
      <c r="B5671"/>
    </row>
    <row r="5672" spans="2:2" x14ac:dyDescent="0.25">
      <c r="B5672"/>
    </row>
    <row r="5673" spans="2:2" x14ac:dyDescent="0.25">
      <c r="B5673"/>
    </row>
    <row r="5674" spans="2:2" x14ac:dyDescent="0.25">
      <c r="B5674"/>
    </row>
    <row r="5675" spans="2:2" x14ac:dyDescent="0.25">
      <c r="B5675"/>
    </row>
    <row r="5676" spans="2:2" x14ac:dyDescent="0.25">
      <c r="B5676"/>
    </row>
    <row r="5677" spans="2:2" x14ac:dyDescent="0.25">
      <c r="B5677"/>
    </row>
    <row r="5678" spans="2:2" x14ac:dyDescent="0.25">
      <c r="B5678"/>
    </row>
    <row r="5679" spans="2:2" x14ac:dyDescent="0.25">
      <c r="B5679"/>
    </row>
    <row r="5680" spans="2:2" x14ac:dyDescent="0.25">
      <c r="B5680"/>
    </row>
    <row r="5681" spans="2:2" x14ac:dyDescent="0.25">
      <c r="B5681"/>
    </row>
    <row r="5682" spans="2:2" x14ac:dyDescent="0.25">
      <c r="B5682"/>
    </row>
    <row r="5683" spans="2:2" x14ac:dyDescent="0.25">
      <c r="B5683"/>
    </row>
    <row r="5684" spans="2:2" x14ac:dyDescent="0.25">
      <c r="B5684"/>
    </row>
    <row r="5685" spans="2:2" x14ac:dyDescent="0.25">
      <c r="B5685"/>
    </row>
    <row r="5686" spans="2:2" x14ac:dyDescent="0.25">
      <c r="B5686"/>
    </row>
    <row r="5687" spans="2:2" x14ac:dyDescent="0.25">
      <c r="B5687"/>
    </row>
    <row r="5688" spans="2:2" x14ac:dyDescent="0.25">
      <c r="B5688"/>
    </row>
    <row r="5689" spans="2:2" x14ac:dyDescent="0.25">
      <c r="B5689"/>
    </row>
    <row r="5690" spans="2:2" x14ac:dyDescent="0.25">
      <c r="B5690"/>
    </row>
    <row r="5691" spans="2:2" x14ac:dyDescent="0.25">
      <c r="B5691"/>
    </row>
    <row r="5692" spans="2:2" x14ac:dyDescent="0.25">
      <c r="B5692"/>
    </row>
    <row r="5693" spans="2:2" x14ac:dyDescent="0.25">
      <c r="B5693"/>
    </row>
    <row r="5694" spans="2:2" x14ac:dyDescent="0.25">
      <c r="B5694"/>
    </row>
    <row r="5695" spans="2:2" x14ac:dyDescent="0.25">
      <c r="B5695"/>
    </row>
    <row r="5696" spans="2:2" x14ac:dyDescent="0.25">
      <c r="B5696"/>
    </row>
    <row r="5697" spans="2:2" x14ac:dyDescent="0.25">
      <c r="B5697"/>
    </row>
    <row r="5698" spans="2:2" x14ac:dyDescent="0.25">
      <c r="B5698"/>
    </row>
    <row r="5699" spans="2:2" x14ac:dyDescent="0.25">
      <c r="B5699"/>
    </row>
    <row r="5700" spans="2:2" x14ac:dyDescent="0.25">
      <c r="B5700"/>
    </row>
    <row r="5701" spans="2:2" x14ac:dyDescent="0.25">
      <c r="B5701"/>
    </row>
    <row r="5702" spans="2:2" x14ac:dyDescent="0.25">
      <c r="B5702"/>
    </row>
    <row r="5703" spans="2:2" x14ac:dyDescent="0.25">
      <c r="B5703"/>
    </row>
    <row r="5704" spans="2:2" x14ac:dyDescent="0.25">
      <c r="B5704"/>
    </row>
    <row r="5705" spans="2:2" x14ac:dyDescent="0.25">
      <c r="B5705"/>
    </row>
    <row r="5706" spans="2:2" x14ac:dyDescent="0.25">
      <c r="B5706"/>
    </row>
    <row r="5707" spans="2:2" x14ac:dyDescent="0.25">
      <c r="B5707"/>
    </row>
    <row r="5708" spans="2:2" x14ac:dyDescent="0.25">
      <c r="B5708"/>
    </row>
    <row r="5709" spans="2:2" x14ac:dyDescent="0.25">
      <c r="B5709"/>
    </row>
    <row r="5710" spans="2:2" x14ac:dyDescent="0.25">
      <c r="B5710"/>
    </row>
    <row r="5711" spans="2:2" x14ac:dyDescent="0.25">
      <c r="B5711"/>
    </row>
    <row r="5712" spans="2:2" x14ac:dyDescent="0.25">
      <c r="B5712"/>
    </row>
    <row r="5713" spans="2:2" x14ac:dyDescent="0.25">
      <c r="B5713"/>
    </row>
    <row r="5714" spans="2:2" x14ac:dyDescent="0.25">
      <c r="B5714"/>
    </row>
    <row r="5715" spans="2:2" x14ac:dyDescent="0.25">
      <c r="B5715"/>
    </row>
    <row r="5716" spans="2:2" x14ac:dyDescent="0.25">
      <c r="B5716"/>
    </row>
    <row r="5717" spans="2:2" x14ac:dyDescent="0.25">
      <c r="B5717"/>
    </row>
    <row r="5718" spans="2:2" x14ac:dyDescent="0.25">
      <c r="B5718"/>
    </row>
    <row r="5719" spans="2:2" x14ac:dyDescent="0.25">
      <c r="B5719"/>
    </row>
    <row r="5720" spans="2:2" x14ac:dyDescent="0.25">
      <c r="B5720"/>
    </row>
    <row r="5721" spans="2:2" x14ac:dyDescent="0.25">
      <c r="B5721"/>
    </row>
    <row r="5722" spans="2:2" x14ac:dyDescent="0.25">
      <c r="B5722"/>
    </row>
    <row r="5723" spans="2:2" x14ac:dyDescent="0.25">
      <c r="B5723"/>
    </row>
    <row r="5724" spans="2:2" x14ac:dyDescent="0.25">
      <c r="B5724"/>
    </row>
    <row r="5725" spans="2:2" x14ac:dyDescent="0.25">
      <c r="B5725"/>
    </row>
    <row r="5726" spans="2:2" x14ac:dyDescent="0.25">
      <c r="B5726"/>
    </row>
    <row r="5727" spans="2:2" x14ac:dyDescent="0.25">
      <c r="B5727"/>
    </row>
    <row r="5728" spans="2:2" x14ac:dyDescent="0.25">
      <c r="B5728"/>
    </row>
    <row r="5729" spans="2:2" x14ac:dyDescent="0.25">
      <c r="B5729"/>
    </row>
    <row r="5730" spans="2:2" x14ac:dyDescent="0.25">
      <c r="B5730"/>
    </row>
    <row r="5731" spans="2:2" x14ac:dyDescent="0.25">
      <c r="B5731"/>
    </row>
    <row r="5732" spans="2:2" x14ac:dyDescent="0.25">
      <c r="B5732"/>
    </row>
    <row r="5733" spans="2:2" x14ac:dyDescent="0.25">
      <c r="B5733"/>
    </row>
    <row r="5734" spans="2:2" x14ac:dyDescent="0.25">
      <c r="B5734"/>
    </row>
    <row r="5735" spans="2:2" x14ac:dyDescent="0.25">
      <c r="B5735"/>
    </row>
    <row r="5736" spans="2:2" x14ac:dyDescent="0.25">
      <c r="B5736"/>
    </row>
    <row r="5737" spans="2:2" x14ac:dyDescent="0.25">
      <c r="B5737"/>
    </row>
    <row r="5738" spans="2:2" x14ac:dyDescent="0.25">
      <c r="B5738"/>
    </row>
    <row r="5739" spans="2:2" x14ac:dyDescent="0.25">
      <c r="B5739"/>
    </row>
    <row r="5740" spans="2:2" x14ac:dyDescent="0.25">
      <c r="B5740"/>
    </row>
    <row r="5741" spans="2:2" x14ac:dyDescent="0.25">
      <c r="B5741"/>
    </row>
    <row r="5742" spans="2:2" x14ac:dyDescent="0.25">
      <c r="B5742"/>
    </row>
    <row r="5743" spans="2:2" x14ac:dyDescent="0.25">
      <c r="B5743"/>
    </row>
    <row r="5744" spans="2:2" x14ac:dyDescent="0.25">
      <c r="B5744"/>
    </row>
    <row r="5745" spans="2:2" x14ac:dyDescent="0.25">
      <c r="B5745"/>
    </row>
    <row r="5746" spans="2:2" x14ac:dyDescent="0.25">
      <c r="B5746"/>
    </row>
    <row r="5747" spans="2:2" x14ac:dyDescent="0.25">
      <c r="B5747"/>
    </row>
    <row r="5748" spans="2:2" x14ac:dyDescent="0.25">
      <c r="B5748"/>
    </row>
    <row r="5749" spans="2:2" x14ac:dyDescent="0.25">
      <c r="B5749"/>
    </row>
    <row r="5750" spans="2:2" x14ac:dyDescent="0.25">
      <c r="B5750"/>
    </row>
    <row r="5751" spans="2:2" x14ac:dyDescent="0.25">
      <c r="B5751"/>
    </row>
    <row r="5752" spans="2:2" x14ac:dyDescent="0.25">
      <c r="B5752"/>
    </row>
    <row r="5753" spans="2:2" x14ac:dyDescent="0.25">
      <c r="B5753"/>
    </row>
    <row r="5754" spans="2:2" x14ac:dyDescent="0.25">
      <c r="B5754"/>
    </row>
    <row r="5755" spans="2:2" x14ac:dyDescent="0.25">
      <c r="B5755"/>
    </row>
    <row r="5756" spans="2:2" x14ac:dyDescent="0.25">
      <c r="B5756"/>
    </row>
    <row r="5757" spans="2:2" x14ac:dyDescent="0.25">
      <c r="B5757"/>
    </row>
    <row r="5758" spans="2:2" x14ac:dyDescent="0.25">
      <c r="B5758"/>
    </row>
    <row r="5759" spans="2:2" x14ac:dyDescent="0.25">
      <c r="B5759"/>
    </row>
    <row r="5760" spans="2:2" x14ac:dyDescent="0.25">
      <c r="B5760"/>
    </row>
    <row r="5761" spans="2:2" x14ac:dyDescent="0.25">
      <c r="B5761"/>
    </row>
    <row r="5762" spans="2:2" x14ac:dyDescent="0.25">
      <c r="B5762"/>
    </row>
    <row r="5763" spans="2:2" x14ac:dyDescent="0.25">
      <c r="B5763"/>
    </row>
    <row r="5764" spans="2:2" x14ac:dyDescent="0.25">
      <c r="B5764"/>
    </row>
    <row r="5765" spans="2:2" x14ac:dyDescent="0.25">
      <c r="B5765"/>
    </row>
    <row r="5766" spans="2:2" x14ac:dyDescent="0.25">
      <c r="B5766"/>
    </row>
    <row r="5767" spans="2:2" x14ac:dyDescent="0.25">
      <c r="B5767"/>
    </row>
    <row r="5768" spans="2:2" x14ac:dyDescent="0.25">
      <c r="B5768"/>
    </row>
    <row r="5769" spans="2:2" x14ac:dyDescent="0.25">
      <c r="B5769"/>
    </row>
    <row r="5770" spans="2:2" x14ac:dyDescent="0.25">
      <c r="B5770"/>
    </row>
    <row r="5771" spans="2:2" x14ac:dyDescent="0.25">
      <c r="B5771"/>
    </row>
    <row r="5772" spans="2:2" x14ac:dyDescent="0.25">
      <c r="B5772"/>
    </row>
    <row r="5773" spans="2:2" x14ac:dyDescent="0.25">
      <c r="B5773"/>
    </row>
    <row r="5774" spans="2:2" x14ac:dyDescent="0.25">
      <c r="B5774"/>
    </row>
    <row r="5775" spans="2:2" x14ac:dyDescent="0.25">
      <c r="B5775"/>
    </row>
    <row r="5776" spans="2:2" x14ac:dyDescent="0.25">
      <c r="B5776"/>
    </row>
    <row r="5777" spans="2:2" x14ac:dyDescent="0.25">
      <c r="B5777"/>
    </row>
    <row r="5778" spans="2:2" x14ac:dyDescent="0.25">
      <c r="B5778"/>
    </row>
    <row r="5779" spans="2:2" x14ac:dyDescent="0.25">
      <c r="B5779"/>
    </row>
    <row r="5780" spans="2:2" x14ac:dyDescent="0.25">
      <c r="B5780"/>
    </row>
    <row r="5781" spans="2:2" x14ac:dyDescent="0.25">
      <c r="B5781"/>
    </row>
    <row r="5782" spans="2:2" x14ac:dyDescent="0.25">
      <c r="B5782"/>
    </row>
    <row r="5783" spans="2:2" x14ac:dyDescent="0.25">
      <c r="B5783"/>
    </row>
    <row r="5784" spans="2:2" x14ac:dyDescent="0.25">
      <c r="B5784"/>
    </row>
    <row r="5785" spans="2:2" x14ac:dyDescent="0.25">
      <c r="B5785"/>
    </row>
    <row r="5786" spans="2:2" x14ac:dyDescent="0.25">
      <c r="B5786"/>
    </row>
    <row r="5787" spans="2:2" x14ac:dyDescent="0.25">
      <c r="B5787"/>
    </row>
    <row r="5788" spans="2:2" x14ac:dyDescent="0.25">
      <c r="B5788"/>
    </row>
    <row r="5789" spans="2:2" x14ac:dyDescent="0.25">
      <c r="B5789"/>
    </row>
    <row r="5790" spans="2:2" x14ac:dyDescent="0.25">
      <c r="B5790"/>
    </row>
    <row r="5791" spans="2:2" x14ac:dyDescent="0.25">
      <c r="B5791"/>
    </row>
    <row r="5792" spans="2:2" x14ac:dyDescent="0.25">
      <c r="B5792"/>
    </row>
    <row r="5793" spans="2:2" x14ac:dyDescent="0.25">
      <c r="B5793"/>
    </row>
    <row r="5794" spans="2:2" x14ac:dyDescent="0.25">
      <c r="B5794"/>
    </row>
    <row r="5795" spans="2:2" x14ac:dyDescent="0.25">
      <c r="B5795"/>
    </row>
    <row r="5796" spans="2:2" x14ac:dyDescent="0.25">
      <c r="B5796"/>
    </row>
    <row r="5797" spans="2:2" x14ac:dyDescent="0.25">
      <c r="B5797"/>
    </row>
    <row r="5798" spans="2:2" x14ac:dyDescent="0.25">
      <c r="B5798"/>
    </row>
    <row r="5799" spans="2:2" x14ac:dyDescent="0.25">
      <c r="B5799"/>
    </row>
    <row r="5800" spans="2:2" x14ac:dyDescent="0.25">
      <c r="B5800"/>
    </row>
    <row r="5801" spans="2:2" x14ac:dyDescent="0.25">
      <c r="B5801"/>
    </row>
    <row r="5802" spans="2:2" x14ac:dyDescent="0.25">
      <c r="B5802"/>
    </row>
    <row r="5803" spans="2:2" x14ac:dyDescent="0.25">
      <c r="B5803"/>
    </row>
    <row r="5804" spans="2:2" x14ac:dyDescent="0.25">
      <c r="B5804"/>
    </row>
    <row r="5805" spans="2:2" x14ac:dyDescent="0.25">
      <c r="B5805"/>
    </row>
    <row r="5806" spans="2:2" x14ac:dyDescent="0.25">
      <c r="B5806"/>
    </row>
    <row r="5807" spans="2:2" x14ac:dyDescent="0.25">
      <c r="B5807"/>
    </row>
    <row r="5808" spans="2:2" x14ac:dyDescent="0.25">
      <c r="B5808"/>
    </row>
    <row r="5809" spans="2:2" x14ac:dyDescent="0.25">
      <c r="B5809"/>
    </row>
    <row r="5810" spans="2:2" x14ac:dyDescent="0.25">
      <c r="B5810"/>
    </row>
    <row r="5811" spans="2:2" x14ac:dyDescent="0.25">
      <c r="B5811"/>
    </row>
    <row r="5812" spans="2:2" x14ac:dyDescent="0.25">
      <c r="B5812"/>
    </row>
    <row r="5813" spans="2:2" x14ac:dyDescent="0.25">
      <c r="B5813"/>
    </row>
    <row r="5814" spans="2:2" x14ac:dyDescent="0.25">
      <c r="B5814"/>
    </row>
    <row r="5815" spans="2:2" x14ac:dyDescent="0.25">
      <c r="B5815"/>
    </row>
    <row r="5816" spans="2:2" x14ac:dyDescent="0.25">
      <c r="B5816"/>
    </row>
    <row r="5817" spans="2:2" x14ac:dyDescent="0.25">
      <c r="B5817"/>
    </row>
    <row r="5818" spans="2:2" x14ac:dyDescent="0.25">
      <c r="B5818"/>
    </row>
    <row r="5819" spans="2:2" x14ac:dyDescent="0.25">
      <c r="B5819"/>
    </row>
    <row r="5820" spans="2:2" x14ac:dyDescent="0.25">
      <c r="B5820"/>
    </row>
    <row r="5821" spans="2:2" x14ac:dyDescent="0.25">
      <c r="B5821"/>
    </row>
    <row r="5822" spans="2:2" x14ac:dyDescent="0.25">
      <c r="B5822"/>
    </row>
    <row r="5823" spans="2:2" x14ac:dyDescent="0.25">
      <c r="B5823"/>
    </row>
    <row r="5824" spans="2:2" x14ac:dyDescent="0.25">
      <c r="B5824"/>
    </row>
    <row r="5825" spans="2:2" x14ac:dyDescent="0.25">
      <c r="B5825"/>
    </row>
    <row r="5826" spans="2:2" x14ac:dyDescent="0.25">
      <c r="B5826"/>
    </row>
    <row r="5827" spans="2:2" x14ac:dyDescent="0.25">
      <c r="B5827"/>
    </row>
    <row r="5828" spans="2:2" x14ac:dyDescent="0.25">
      <c r="B5828"/>
    </row>
    <row r="5829" spans="2:2" x14ac:dyDescent="0.25">
      <c r="B5829"/>
    </row>
    <row r="5830" spans="2:2" x14ac:dyDescent="0.25">
      <c r="B5830"/>
    </row>
    <row r="5831" spans="2:2" x14ac:dyDescent="0.25">
      <c r="B5831"/>
    </row>
    <row r="5832" spans="2:2" x14ac:dyDescent="0.25">
      <c r="B5832"/>
    </row>
    <row r="5833" spans="2:2" x14ac:dyDescent="0.25">
      <c r="B5833"/>
    </row>
    <row r="5834" spans="2:2" x14ac:dyDescent="0.25">
      <c r="B5834"/>
    </row>
    <row r="5835" spans="2:2" x14ac:dyDescent="0.25">
      <c r="B5835"/>
    </row>
    <row r="5836" spans="2:2" x14ac:dyDescent="0.25">
      <c r="B5836"/>
    </row>
    <row r="5837" spans="2:2" x14ac:dyDescent="0.25">
      <c r="B5837"/>
    </row>
    <row r="5838" spans="2:2" x14ac:dyDescent="0.25">
      <c r="B5838"/>
    </row>
    <row r="5839" spans="2:2" x14ac:dyDescent="0.25">
      <c r="B5839"/>
    </row>
    <row r="5840" spans="2:2" x14ac:dyDescent="0.25">
      <c r="B5840"/>
    </row>
    <row r="5841" spans="2:2" x14ac:dyDescent="0.25">
      <c r="B5841"/>
    </row>
    <row r="5842" spans="2:2" x14ac:dyDescent="0.25">
      <c r="B5842"/>
    </row>
    <row r="5843" spans="2:2" x14ac:dyDescent="0.25">
      <c r="B5843"/>
    </row>
    <row r="5844" spans="2:2" x14ac:dyDescent="0.25">
      <c r="B5844"/>
    </row>
    <row r="5845" spans="2:2" x14ac:dyDescent="0.25">
      <c r="B5845"/>
    </row>
    <row r="5846" spans="2:2" x14ac:dyDescent="0.25">
      <c r="B5846"/>
    </row>
    <row r="5847" spans="2:2" x14ac:dyDescent="0.25">
      <c r="B5847"/>
    </row>
    <row r="5848" spans="2:2" x14ac:dyDescent="0.25">
      <c r="B5848"/>
    </row>
    <row r="5849" spans="2:2" x14ac:dyDescent="0.25">
      <c r="B5849"/>
    </row>
    <row r="5850" spans="2:2" x14ac:dyDescent="0.25">
      <c r="B5850"/>
    </row>
    <row r="5851" spans="2:2" x14ac:dyDescent="0.25">
      <c r="B5851"/>
    </row>
    <row r="5852" spans="2:2" x14ac:dyDescent="0.25">
      <c r="B5852"/>
    </row>
    <row r="5853" spans="2:2" x14ac:dyDescent="0.25">
      <c r="B5853"/>
    </row>
    <row r="5854" spans="2:2" x14ac:dyDescent="0.25">
      <c r="B5854"/>
    </row>
    <row r="5855" spans="2:2" x14ac:dyDescent="0.25">
      <c r="B5855"/>
    </row>
    <row r="5856" spans="2:2" x14ac:dyDescent="0.25">
      <c r="B5856"/>
    </row>
    <row r="5857" spans="2:2" x14ac:dyDescent="0.25">
      <c r="B5857"/>
    </row>
    <row r="5858" spans="2:2" x14ac:dyDescent="0.25">
      <c r="B5858"/>
    </row>
    <row r="5859" spans="2:2" x14ac:dyDescent="0.25">
      <c r="B5859"/>
    </row>
    <row r="5860" spans="2:2" x14ac:dyDescent="0.25">
      <c r="B5860"/>
    </row>
    <row r="5861" spans="2:2" x14ac:dyDescent="0.25">
      <c r="B5861"/>
    </row>
    <row r="5862" spans="2:2" x14ac:dyDescent="0.25">
      <c r="B5862"/>
    </row>
    <row r="5863" spans="2:2" x14ac:dyDescent="0.25">
      <c r="B5863"/>
    </row>
    <row r="5864" spans="2:2" x14ac:dyDescent="0.25">
      <c r="B5864"/>
    </row>
    <row r="5865" spans="2:2" x14ac:dyDescent="0.25">
      <c r="B5865"/>
    </row>
    <row r="5866" spans="2:2" x14ac:dyDescent="0.25">
      <c r="B5866"/>
    </row>
    <row r="5867" spans="2:2" x14ac:dyDescent="0.25">
      <c r="B5867"/>
    </row>
    <row r="5868" spans="2:2" x14ac:dyDescent="0.25">
      <c r="B5868"/>
    </row>
    <row r="5869" spans="2:2" x14ac:dyDescent="0.25">
      <c r="B5869"/>
    </row>
    <row r="5870" spans="2:2" x14ac:dyDescent="0.25">
      <c r="B5870"/>
    </row>
    <row r="5871" spans="2:2" x14ac:dyDescent="0.25">
      <c r="B5871"/>
    </row>
    <row r="5872" spans="2:2" x14ac:dyDescent="0.25">
      <c r="B5872"/>
    </row>
    <row r="5873" spans="2:2" x14ac:dyDescent="0.25">
      <c r="B5873"/>
    </row>
    <row r="5874" spans="2:2" x14ac:dyDescent="0.25">
      <c r="B5874"/>
    </row>
    <row r="5875" spans="2:2" x14ac:dyDescent="0.25">
      <c r="B5875"/>
    </row>
    <row r="5876" spans="2:2" x14ac:dyDescent="0.25">
      <c r="B5876"/>
    </row>
    <row r="5877" spans="2:2" x14ac:dyDescent="0.25">
      <c r="B5877"/>
    </row>
    <row r="5878" spans="2:2" x14ac:dyDescent="0.25">
      <c r="B5878"/>
    </row>
    <row r="5879" spans="2:2" x14ac:dyDescent="0.25">
      <c r="B5879"/>
    </row>
    <row r="5880" spans="2:2" x14ac:dyDescent="0.25">
      <c r="B5880"/>
    </row>
    <row r="5881" spans="2:2" x14ac:dyDescent="0.25">
      <c r="B5881"/>
    </row>
    <row r="5882" spans="2:2" x14ac:dyDescent="0.25">
      <c r="B5882"/>
    </row>
    <row r="5883" spans="2:2" x14ac:dyDescent="0.25">
      <c r="B5883"/>
    </row>
    <row r="5884" spans="2:2" x14ac:dyDescent="0.25">
      <c r="B5884"/>
    </row>
    <row r="5885" spans="2:2" x14ac:dyDescent="0.25">
      <c r="B5885"/>
    </row>
    <row r="5886" spans="2:2" x14ac:dyDescent="0.25">
      <c r="B5886"/>
    </row>
    <row r="5887" spans="2:2" x14ac:dyDescent="0.25">
      <c r="B5887"/>
    </row>
    <row r="5888" spans="2:2" x14ac:dyDescent="0.25">
      <c r="B5888"/>
    </row>
    <row r="5889" spans="2:2" x14ac:dyDescent="0.25">
      <c r="B5889"/>
    </row>
    <row r="5890" spans="2:2" x14ac:dyDescent="0.25">
      <c r="B5890"/>
    </row>
    <row r="5891" spans="2:2" x14ac:dyDescent="0.25">
      <c r="B5891"/>
    </row>
    <row r="5892" spans="2:2" x14ac:dyDescent="0.25">
      <c r="B5892"/>
    </row>
    <row r="5893" spans="2:2" x14ac:dyDescent="0.25">
      <c r="B5893"/>
    </row>
    <row r="5894" spans="2:2" x14ac:dyDescent="0.25">
      <c r="B5894"/>
    </row>
    <row r="5895" spans="2:2" x14ac:dyDescent="0.25">
      <c r="B5895"/>
    </row>
    <row r="5896" spans="2:2" x14ac:dyDescent="0.25">
      <c r="B5896"/>
    </row>
    <row r="5897" spans="2:2" x14ac:dyDescent="0.25">
      <c r="B5897"/>
    </row>
    <row r="5898" spans="2:2" x14ac:dyDescent="0.25">
      <c r="B5898"/>
    </row>
    <row r="5899" spans="2:2" x14ac:dyDescent="0.25">
      <c r="B5899"/>
    </row>
    <row r="5900" spans="2:2" x14ac:dyDescent="0.25">
      <c r="B5900"/>
    </row>
    <row r="5901" spans="2:2" x14ac:dyDescent="0.25">
      <c r="B5901"/>
    </row>
    <row r="5902" spans="2:2" x14ac:dyDescent="0.25">
      <c r="B5902"/>
    </row>
    <row r="5903" spans="2:2" x14ac:dyDescent="0.25">
      <c r="B5903"/>
    </row>
    <row r="5904" spans="2:2" x14ac:dyDescent="0.25">
      <c r="B5904"/>
    </row>
    <row r="5905" spans="2:2" x14ac:dyDescent="0.25">
      <c r="B5905"/>
    </row>
    <row r="5906" spans="2:2" x14ac:dyDescent="0.25">
      <c r="B5906"/>
    </row>
    <row r="5907" spans="2:2" x14ac:dyDescent="0.25">
      <c r="B5907"/>
    </row>
    <row r="5908" spans="2:2" x14ac:dyDescent="0.25">
      <c r="B5908"/>
    </row>
    <row r="5909" spans="2:2" x14ac:dyDescent="0.25">
      <c r="B5909"/>
    </row>
    <row r="5910" spans="2:2" x14ac:dyDescent="0.25">
      <c r="B5910"/>
    </row>
    <row r="5911" spans="2:2" x14ac:dyDescent="0.25">
      <c r="B5911"/>
    </row>
    <row r="5912" spans="2:2" x14ac:dyDescent="0.25">
      <c r="B5912"/>
    </row>
    <row r="5913" spans="2:2" x14ac:dyDescent="0.25">
      <c r="B5913"/>
    </row>
    <row r="5914" spans="2:2" x14ac:dyDescent="0.25">
      <c r="B5914"/>
    </row>
    <row r="5915" spans="2:2" x14ac:dyDescent="0.25">
      <c r="B5915"/>
    </row>
    <row r="5916" spans="2:2" x14ac:dyDescent="0.25">
      <c r="B5916"/>
    </row>
    <row r="5917" spans="2:2" x14ac:dyDescent="0.25">
      <c r="B5917"/>
    </row>
    <row r="5918" spans="2:2" x14ac:dyDescent="0.25">
      <c r="B5918"/>
    </row>
    <row r="5919" spans="2:2" x14ac:dyDescent="0.25">
      <c r="B5919"/>
    </row>
    <row r="5920" spans="2:2" x14ac:dyDescent="0.25">
      <c r="B5920"/>
    </row>
    <row r="5921" spans="2:2" x14ac:dyDescent="0.25">
      <c r="B5921"/>
    </row>
    <row r="5922" spans="2:2" x14ac:dyDescent="0.25">
      <c r="B5922"/>
    </row>
    <row r="5923" spans="2:2" x14ac:dyDescent="0.25">
      <c r="B5923"/>
    </row>
    <row r="5924" spans="2:2" x14ac:dyDescent="0.25">
      <c r="B5924"/>
    </row>
    <row r="5925" spans="2:2" x14ac:dyDescent="0.25">
      <c r="B5925"/>
    </row>
    <row r="5926" spans="2:2" x14ac:dyDescent="0.25">
      <c r="B5926"/>
    </row>
    <row r="5927" spans="2:2" x14ac:dyDescent="0.25">
      <c r="B5927"/>
    </row>
    <row r="5928" spans="2:2" x14ac:dyDescent="0.25">
      <c r="B5928"/>
    </row>
    <row r="5929" spans="2:2" x14ac:dyDescent="0.25">
      <c r="B5929"/>
    </row>
    <row r="5930" spans="2:2" x14ac:dyDescent="0.25">
      <c r="B5930"/>
    </row>
    <row r="5931" spans="2:2" x14ac:dyDescent="0.25">
      <c r="B5931"/>
    </row>
    <row r="5932" spans="2:2" x14ac:dyDescent="0.25">
      <c r="B5932"/>
    </row>
    <row r="5933" spans="2:2" x14ac:dyDescent="0.25">
      <c r="B5933"/>
    </row>
    <row r="5934" spans="2:2" x14ac:dyDescent="0.25">
      <c r="B5934"/>
    </row>
    <row r="5935" spans="2:2" x14ac:dyDescent="0.25">
      <c r="B5935"/>
    </row>
    <row r="5936" spans="2:2" x14ac:dyDescent="0.25">
      <c r="B5936"/>
    </row>
    <row r="5937" spans="2:2" x14ac:dyDescent="0.25">
      <c r="B5937"/>
    </row>
    <row r="5938" spans="2:2" x14ac:dyDescent="0.25">
      <c r="B5938"/>
    </row>
    <row r="5939" spans="2:2" x14ac:dyDescent="0.25">
      <c r="B5939"/>
    </row>
    <row r="5940" spans="2:2" x14ac:dyDescent="0.25">
      <c r="B5940"/>
    </row>
    <row r="5941" spans="2:2" x14ac:dyDescent="0.25">
      <c r="B5941"/>
    </row>
    <row r="5942" spans="2:2" x14ac:dyDescent="0.25">
      <c r="B5942"/>
    </row>
    <row r="5943" spans="2:2" x14ac:dyDescent="0.25">
      <c r="B5943"/>
    </row>
    <row r="5944" spans="2:2" x14ac:dyDescent="0.25">
      <c r="B5944"/>
    </row>
    <row r="5945" spans="2:2" x14ac:dyDescent="0.25">
      <c r="B5945"/>
    </row>
    <row r="5946" spans="2:2" x14ac:dyDescent="0.25">
      <c r="B5946"/>
    </row>
    <row r="5947" spans="2:2" x14ac:dyDescent="0.25">
      <c r="B5947"/>
    </row>
    <row r="5948" spans="2:2" x14ac:dyDescent="0.25">
      <c r="B5948"/>
    </row>
    <row r="5949" spans="2:2" x14ac:dyDescent="0.25">
      <c r="B5949"/>
    </row>
    <row r="5950" spans="2:2" x14ac:dyDescent="0.25">
      <c r="B5950"/>
    </row>
    <row r="5951" spans="2:2" x14ac:dyDescent="0.25">
      <c r="B5951"/>
    </row>
    <row r="5952" spans="2:2" x14ac:dyDescent="0.25">
      <c r="B5952"/>
    </row>
    <row r="5953" spans="2:2" x14ac:dyDescent="0.25">
      <c r="B5953"/>
    </row>
    <row r="5954" spans="2:2" x14ac:dyDescent="0.25">
      <c r="B5954"/>
    </row>
    <row r="5955" spans="2:2" x14ac:dyDescent="0.25">
      <c r="B5955"/>
    </row>
    <row r="5956" spans="2:2" x14ac:dyDescent="0.25">
      <c r="B5956"/>
    </row>
    <row r="5957" spans="2:2" x14ac:dyDescent="0.25">
      <c r="B5957"/>
    </row>
    <row r="5958" spans="2:2" x14ac:dyDescent="0.25">
      <c r="B5958"/>
    </row>
    <row r="5959" spans="2:2" x14ac:dyDescent="0.25">
      <c r="B5959"/>
    </row>
    <row r="5960" spans="2:2" x14ac:dyDescent="0.25">
      <c r="B5960"/>
    </row>
    <row r="5961" spans="2:2" x14ac:dyDescent="0.25">
      <c r="B5961"/>
    </row>
    <row r="5962" spans="2:2" x14ac:dyDescent="0.25">
      <c r="B5962"/>
    </row>
    <row r="5963" spans="2:2" x14ac:dyDescent="0.25">
      <c r="B5963"/>
    </row>
    <row r="5964" spans="2:2" x14ac:dyDescent="0.25">
      <c r="B5964"/>
    </row>
    <row r="5965" spans="2:2" x14ac:dyDescent="0.25">
      <c r="B5965"/>
    </row>
    <row r="5966" spans="2:2" x14ac:dyDescent="0.25">
      <c r="B5966"/>
    </row>
    <row r="5967" spans="2:2" x14ac:dyDescent="0.25">
      <c r="B5967"/>
    </row>
    <row r="5968" spans="2:2" x14ac:dyDescent="0.25">
      <c r="B5968"/>
    </row>
    <row r="5969" spans="2:2" x14ac:dyDescent="0.25">
      <c r="B5969"/>
    </row>
    <row r="5970" spans="2:2" x14ac:dyDescent="0.25">
      <c r="B5970"/>
    </row>
    <row r="5971" spans="2:2" x14ac:dyDescent="0.25">
      <c r="B5971"/>
    </row>
    <row r="5972" spans="2:2" x14ac:dyDescent="0.25">
      <c r="B5972"/>
    </row>
    <row r="5973" spans="2:2" x14ac:dyDescent="0.25">
      <c r="B5973"/>
    </row>
    <row r="5974" spans="2:2" x14ac:dyDescent="0.25">
      <c r="B5974"/>
    </row>
    <row r="5975" spans="2:2" x14ac:dyDescent="0.25">
      <c r="B5975"/>
    </row>
    <row r="5976" spans="2:2" x14ac:dyDescent="0.25">
      <c r="B5976"/>
    </row>
    <row r="5977" spans="2:2" x14ac:dyDescent="0.25">
      <c r="B5977"/>
    </row>
    <row r="5978" spans="2:2" x14ac:dyDescent="0.25">
      <c r="B5978"/>
    </row>
    <row r="5979" spans="2:2" x14ac:dyDescent="0.25">
      <c r="B5979"/>
    </row>
    <row r="5980" spans="2:2" x14ac:dyDescent="0.25">
      <c r="B5980"/>
    </row>
    <row r="5981" spans="2:2" x14ac:dyDescent="0.25">
      <c r="B5981"/>
    </row>
    <row r="5982" spans="2:2" x14ac:dyDescent="0.25">
      <c r="B5982"/>
    </row>
    <row r="5983" spans="2:2" x14ac:dyDescent="0.25">
      <c r="B5983"/>
    </row>
    <row r="5984" spans="2:2" x14ac:dyDescent="0.25">
      <c r="B5984"/>
    </row>
    <row r="5985" spans="2:2" x14ac:dyDescent="0.25">
      <c r="B5985"/>
    </row>
    <row r="5986" spans="2:2" x14ac:dyDescent="0.25">
      <c r="B5986"/>
    </row>
    <row r="5987" spans="2:2" x14ac:dyDescent="0.25">
      <c r="B5987"/>
    </row>
    <row r="5988" spans="2:2" x14ac:dyDescent="0.25">
      <c r="B5988"/>
    </row>
    <row r="5989" spans="2:2" x14ac:dyDescent="0.25">
      <c r="B5989"/>
    </row>
    <row r="5990" spans="2:2" x14ac:dyDescent="0.25">
      <c r="B5990"/>
    </row>
    <row r="5991" spans="2:2" x14ac:dyDescent="0.25">
      <c r="B5991"/>
    </row>
    <row r="5992" spans="2:2" x14ac:dyDescent="0.25">
      <c r="B5992"/>
    </row>
    <row r="5993" spans="2:2" x14ac:dyDescent="0.25">
      <c r="B5993"/>
    </row>
    <row r="5994" spans="2:2" x14ac:dyDescent="0.25">
      <c r="B5994"/>
    </row>
    <row r="5995" spans="2:2" x14ac:dyDescent="0.25">
      <c r="B5995"/>
    </row>
    <row r="5996" spans="2:2" x14ac:dyDescent="0.25">
      <c r="B5996"/>
    </row>
    <row r="5997" spans="2:2" x14ac:dyDescent="0.25">
      <c r="B5997"/>
    </row>
    <row r="5998" spans="2:2" x14ac:dyDescent="0.25">
      <c r="B5998"/>
    </row>
    <row r="5999" spans="2:2" x14ac:dyDescent="0.25">
      <c r="B5999"/>
    </row>
    <row r="6000" spans="2:2" x14ac:dyDescent="0.25">
      <c r="B6000"/>
    </row>
    <row r="6001" spans="2:2" x14ac:dyDescent="0.25">
      <c r="B6001"/>
    </row>
    <row r="6002" spans="2:2" x14ac:dyDescent="0.25">
      <c r="B6002"/>
    </row>
    <row r="6003" spans="2:2" x14ac:dyDescent="0.25">
      <c r="B6003"/>
    </row>
    <row r="6004" spans="2:2" x14ac:dyDescent="0.25">
      <c r="B6004"/>
    </row>
    <row r="6005" spans="2:2" x14ac:dyDescent="0.25">
      <c r="B6005"/>
    </row>
    <row r="6006" spans="2:2" x14ac:dyDescent="0.25">
      <c r="B6006"/>
    </row>
    <row r="6007" spans="2:2" x14ac:dyDescent="0.25">
      <c r="B6007"/>
    </row>
    <row r="6008" spans="2:2" x14ac:dyDescent="0.25">
      <c r="B6008"/>
    </row>
    <row r="6009" spans="2:2" x14ac:dyDescent="0.25">
      <c r="B6009"/>
    </row>
    <row r="6010" spans="2:2" x14ac:dyDescent="0.25">
      <c r="B6010"/>
    </row>
    <row r="6011" spans="2:2" x14ac:dyDescent="0.25">
      <c r="B6011"/>
    </row>
    <row r="6012" spans="2:2" x14ac:dyDescent="0.25">
      <c r="B6012"/>
    </row>
    <row r="6013" spans="2:2" x14ac:dyDescent="0.25">
      <c r="B6013"/>
    </row>
    <row r="6014" spans="2:2" x14ac:dyDescent="0.25">
      <c r="B6014"/>
    </row>
    <row r="6015" spans="2:2" x14ac:dyDescent="0.25">
      <c r="B6015"/>
    </row>
    <row r="6016" spans="2:2" x14ac:dyDescent="0.25">
      <c r="B6016"/>
    </row>
    <row r="6017" spans="2:2" x14ac:dyDescent="0.25">
      <c r="B6017"/>
    </row>
    <row r="6018" spans="2:2" x14ac:dyDescent="0.25">
      <c r="B6018"/>
    </row>
    <row r="6019" spans="2:2" x14ac:dyDescent="0.25">
      <c r="B6019"/>
    </row>
    <row r="6020" spans="2:2" x14ac:dyDescent="0.25">
      <c r="B6020"/>
    </row>
    <row r="6021" spans="2:2" x14ac:dyDescent="0.25">
      <c r="B6021"/>
    </row>
    <row r="6022" spans="2:2" x14ac:dyDescent="0.25">
      <c r="B6022"/>
    </row>
    <row r="6023" spans="2:2" x14ac:dyDescent="0.25">
      <c r="B6023"/>
    </row>
    <row r="6024" spans="2:2" x14ac:dyDescent="0.25">
      <c r="B6024"/>
    </row>
    <row r="6025" spans="2:2" x14ac:dyDescent="0.25">
      <c r="B6025"/>
    </row>
    <row r="6026" spans="2:2" x14ac:dyDescent="0.25">
      <c r="B6026"/>
    </row>
    <row r="6027" spans="2:2" x14ac:dyDescent="0.25">
      <c r="B6027"/>
    </row>
    <row r="6028" spans="2:2" x14ac:dyDescent="0.25">
      <c r="B6028"/>
    </row>
    <row r="6029" spans="2:2" x14ac:dyDescent="0.25">
      <c r="B6029"/>
    </row>
    <row r="6030" spans="2:2" x14ac:dyDescent="0.25">
      <c r="B6030"/>
    </row>
    <row r="6031" spans="2:2" x14ac:dyDescent="0.25">
      <c r="B6031"/>
    </row>
    <row r="6032" spans="2:2" x14ac:dyDescent="0.25">
      <c r="B6032"/>
    </row>
    <row r="6033" spans="2:2" x14ac:dyDescent="0.25">
      <c r="B6033"/>
    </row>
    <row r="6034" spans="2:2" x14ac:dyDescent="0.25">
      <c r="B6034"/>
    </row>
    <row r="6035" spans="2:2" x14ac:dyDescent="0.25">
      <c r="B6035"/>
    </row>
    <row r="6036" spans="2:2" x14ac:dyDescent="0.25">
      <c r="B6036"/>
    </row>
    <row r="6037" spans="2:2" x14ac:dyDescent="0.25">
      <c r="B6037"/>
    </row>
    <row r="6038" spans="2:2" x14ac:dyDescent="0.25">
      <c r="B6038"/>
    </row>
    <row r="6039" spans="2:2" x14ac:dyDescent="0.25">
      <c r="B6039"/>
    </row>
    <row r="6040" spans="2:2" x14ac:dyDescent="0.25">
      <c r="B6040"/>
    </row>
    <row r="6041" spans="2:2" x14ac:dyDescent="0.25">
      <c r="B6041"/>
    </row>
    <row r="6042" spans="2:2" x14ac:dyDescent="0.25">
      <c r="B6042"/>
    </row>
    <row r="6043" spans="2:2" x14ac:dyDescent="0.25">
      <c r="B6043"/>
    </row>
    <row r="6044" spans="2:2" x14ac:dyDescent="0.25">
      <c r="B6044"/>
    </row>
    <row r="6045" spans="2:2" x14ac:dyDescent="0.25">
      <c r="B6045"/>
    </row>
    <row r="6046" spans="2:2" x14ac:dyDescent="0.25">
      <c r="B6046"/>
    </row>
    <row r="6047" spans="2:2" x14ac:dyDescent="0.25">
      <c r="B6047"/>
    </row>
    <row r="6048" spans="2:2" x14ac:dyDescent="0.25">
      <c r="B6048"/>
    </row>
    <row r="6049" spans="2:2" x14ac:dyDescent="0.25">
      <c r="B6049"/>
    </row>
    <row r="6050" spans="2:2" x14ac:dyDescent="0.25">
      <c r="B6050"/>
    </row>
    <row r="6051" spans="2:2" x14ac:dyDescent="0.25">
      <c r="B6051"/>
    </row>
    <row r="6052" spans="2:2" x14ac:dyDescent="0.25">
      <c r="B6052"/>
    </row>
    <row r="6053" spans="2:2" x14ac:dyDescent="0.25">
      <c r="B6053"/>
    </row>
    <row r="6054" spans="2:2" x14ac:dyDescent="0.25">
      <c r="B6054"/>
    </row>
    <row r="6055" spans="2:2" x14ac:dyDescent="0.25">
      <c r="B6055"/>
    </row>
    <row r="6056" spans="2:2" x14ac:dyDescent="0.25">
      <c r="B6056"/>
    </row>
    <row r="6057" spans="2:2" x14ac:dyDescent="0.25">
      <c r="B6057"/>
    </row>
    <row r="6058" spans="2:2" x14ac:dyDescent="0.25">
      <c r="B6058"/>
    </row>
    <row r="6059" spans="2:2" x14ac:dyDescent="0.25">
      <c r="B6059"/>
    </row>
    <row r="6060" spans="2:2" x14ac:dyDescent="0.25">
      <c r="B6060"/>
    </row>
    <row r="6061" spans="2:2" x14ac:dyDescent="0.25">
      <c r="B6061"/>
    </row>
    <row r="6062" spans="2:2" x14ac:dyDescent="0.25">
      <c r="B6062"/>
    </row>
    <row r="6063" spans="2:2" x14ac:dyDescent="0.25">
      <c r="B6063"/>
    </row>
    <row r="6064" spans="2:2" x14ac:dyDescent="0.25">
      <c r="B6064"/>
    </row>
    <row r="6065" spans="2:2" x14ac:dyDescent="0.25">
      <c r="B6065"/>
    </row>
    <row r="6066" spans="2:2" x14ac:dyDescent="0.25">
      <c r="B6066"/>
    </row>
    <row r="6067" spans="2:2" x14ac:dyDescent="0.25">
      <c r="B6067"/>
    </row>
    <row r="6068" spans="2:2" x14ac:dyDescent="0.25">
      <c r="B6068"/>
    </row>
    <row r="6069" spans="2:2" x14ac:dyDescent="0.25">
      <c r="B6069"/>
    </row>
    <row r="6070" spans="2:2" x14ac:dyDescent="0.25">
      <c r="B6070"/>
    </row>
    <row r="6071" spans="2:2" x14ac:dyDescent="0.25">
      <c r="B6071"/>
    </row>
    <row r="6072" spans="2:2" x14ac:dyDescent="0.25">
      <c r="B6072"/>
    </row>
    <row r="6073" spans="2:2" x14ac:dyDescent="0.25">
      <c r="B6073"/>
    </row>
    <row r="6074" spans="2:2" x14ac:dyDescent="0.25">
      <c r="B6074"/>
    </row>
    <row r="6075" spans="2:2" x14ac:dyDescent="0.25">
      <c r="B6075"/>
    </row>
    <row r="6076" spans="2:2" x14ac:dyDescent="0.25">
      <c r="B6076"/>
    </row>
    <row r="6077" spans="2:2" x14ac:dyDescent="0.25">
      <c r="B6077"/>
    </row>
    <row r="6078" spans="2:2" x14ac:dyDescent="0.25">
      <c r="B6078"/>
    </row>
    <row r="6079" spans="2:2" x14ac:dyDescent="0.25">
      <c r="B6079"/>
    </row>
    <row r="6080" spans="2:2" x14ac:dyDescent="0.25">
      <c r="B6080"/>
    </row>
    <row r="6081" spans="2:2" x14ac:dyDescent="0.25">
      <c r="B6081"/>
    </row>
    <row r="6082" spans="2:2" x14ac:dyDescent="0.25">
      <c r="B6082"/>
    </row>
    <row r="6083" spans="2:2" x14ac:dyDescent="0.25">
      <c r="B6083"/>
    </row>
    <row r="6084" spans="2:2" x14ac:dyDescent="0.25">
      <c r="B6084"/>
    </row>
    <row r="6085" spans="2:2" x14ac:dyDescent="0.25">
      <c r="B6085"/>
    </row>
    <row r="6086" spans="2:2" x14ac:dyDescent="0.25">
      <c r="B6086"/>
    </row>
    <row r="6087" spans="2:2" x14ac:dyDescent="0.25">
      <c r="B6087"/>
    </row>
    <row r="6088" spans="2:2" x14ac:dyDescent="0.25">
      <c r="B6088"/>
    </row>
    <row r="6089" spans="2:2" x14ac:dyDescent="0.25">
      <c r="B6089"/>
    </row>
    <row r="6090" spans="2:2" x14ac:dyDescent="0.25">
      <c r="B6090"/>
    </row>
    <row r="6091" spans="2:2" x14ac:dyDescent="0.25">
      <c r="B6091"/>
    </row>
    <row r="6092" spans="2:2" x14ac:dyDescent="0.25">
      <c r="B6092"/>
    </row>
    <row r="6093" spans="2:2" x14ac:dyDescent="0.25">
      <c r="B6093"/>
    </row>
    <row r="6094" spans="2:2" x14ac:dyDescent="0.25">
      <c r="B6094"/>
    </row>
    <row r="6095" spans="2:2" x14ac:dyDescent="0.25">
      <c r="B6095"/>
    </row>
    <row r="6096" spans="2:2" x14ac:dyDescent="0.25">
      <c r="B6096"/>
    </row>
    <row r="6097" spans="2:2" x14ac:dyDescent="0.25">
      <c r="B6097"/>
    </row>
    <row r="6098" spans="2:2" x14ac:dyDescent="0.25">
      <c r="B6098"/>
    </row>
    <row r="6099" spans="2:2" x14ac:dyDescent="0.25">
      <c r="B6099"/>
    </row>
    <row r="6100" spans="2:2" x14ac:dyDescent="0.25">
      <c r="B6100"/>
    </row>
    <row r="6101" spans="2:2" x14ac:dyDescent="0.25">
      <c r="B6101"/>
    </row>
    <row r="6102" spans="2:2" x14ac:dyDescent="0.25">
      <c r="B6102"/>
    </row>
    <row r="6103" spans="2:2" x14ac:dyDescent="0.25">
      <c r="B6103"/>
    </row>
    <row r="6104" spans="2:2" x14ac:dyDescent="0.25">
      <c r="B6104"/>
    </row>
    <row r="6105" spans="2:2" x14ac:dyDescent="0.25">
      <c r="B6105"/>
    </row>
    <row r="6106" spans="2:2" x14ac:dyDescent="0.25">
      <c r="B6106"/>
    </row>
    <row r="6107" spans="2:2" x14ac:dyDescent="0.25">
      <c r="B6107"/>
    </row>
    <row r="6108" spans="2:2" x14ac:dyDescent="0.25">
      <c r="B6108"/>
    </row>
    <row r="6109" spans="2:2" x14ac:dyDescent="0.25">
      <c r="B6109"/>
    </row>
    <row r="6110" spans="2:2" x14ac:dyDescent="0.25">
      <c r="B6110"/>
    </row>
    <row r="6111" spans="2:2" x14ac:dyDescent="0.25">
      <c r="B6111"/>
    </row>
    <row r="6112" spans="2:2" x14ac:dyDescent="0.25">
      <c r="B6112"/>
    </row>
    <row r="6113" spans="2:2" x14ac:dyDescent="0.25">
      <c r="B6113"/>
    </row>
    <row r="6114" spans="2:2" x14ac:dyDescent="0.25">
      <c r="B6114"/>
    </row>
    <row r="6115" spans="2:2" x14ac:dyDescent="0.25">
      <c r="B6115"/>
    </row>
    <row r="6116" spans="2:2" x14ac:dyDescent="0.25">
      <c r="B6116"/>
    </row>
    <row r="6117" spans="2:2" x14ac:dyDescent="0.25">
      <c r="B6117"/>
    </row>
    <row r="6118" spans="2:2" x14ac:dyDescent="0.25">
      <c r="B6118"/>
    </row>
    <row r="6119" spans="2:2" x14ac:dyDescent="0.25">
      <c r="B6119"/>
    </row>
    <row r="6120" spans="2:2" x14ac:dyDescent="0.25">
      <c r="B6120"/>
    </row>
    <row r="6121" spans="2:2" x14ac:dyDescent="0.25">
      <c r="B6121"/>
    </row>
    <row r="6122" spans="2:2" x14ac:dyDescent="0.25">
      <c r="B6122"/>
    </row>
    <row r="6123" spans="2:2" x14ac:dyDescent="0.25">
      <c r="B6123"/>
    </row>
    <row r="6124" spans="2:2" x14ac:dyDescent="0.25">
      <c r="B6124"/>
    </row>
    <row r="6125" spans="2:2" x14ac:dyDescent="0.25">
      <c r="B6125"/>
    </row>
    <row r="6126" spans="2:2" x14ac:dyDescent="0.25">
      <c r="B6126"/>
    </row>
    <row r="6127" spans="2:2" x14ac:dyDescent="0.25">
      <c r="B6127"/>
    </row>
    <row r="6128" spans="2:2" x14ac:dyDescent="0.25">
      <c r="B6128"/>
    </row>
    <row r="6129" spans="2:2" x14ac:dyDescent="0.25">
      <c r="B6129"/>
    </row>
    <row r="6130" spans="2:2" x14ac:dyDescent="0.25">
      <c r="B6130"/>
    </row>
    <row r="6131" spans="2:2" x14ac:dyDescent="0.25">
      <c r="B6131"/>
    </row>
    <row r="6132" spans="2:2" x14ac:dyDescent="0.25">
      <c r="B6132"/>
    </row>
    <row r="6133" spans="2:2" x14ac:dyDescent="0.25">
      <c r="B6133"/>
    </row>
    <row r="6134" spans="2:2" x14ac:dyDescent="0.25">
      <c r="B6134"/>
    </row>
    <row r="6135" spans="2:2" x14ac:dyDescent="0.25">
      <c r="B6135"/>
    </row>
    <row r="6136" spans="2:2" x14ac:dyDescent="0.25">
      <c r="B6136"/>
    </row>
    <row r="6137" spans="2:2" x14ac:dyDescent="0.25">
      <c r="B6137"/>
    </row>
    <row r="6138" spans="2:2" x14ac:dyDescent="0.25">
      <c r="B6138"/>
    </row>
    <row r="6139" spans="2:2" x14ac:dyDescent="0.25">
      <c r="B6139"/>
    </row>
    <row r="6140" spans="2:2" x14ac:dyDescent="0.25">
      <c r="B6140"/>
    </row>
    <row r="6141" spans="2:2" x14ac:dyDescent="0.25">
      <c r="B6141"/>
    </row>
    <row r="6142" spans="2:2" x14ac:dyDescent="0.25">
      <c r="B6142"/>
    </row>
    <row r="6143" spans="2:2" x14ac:dyDescent="0.25">
      <c r="B6143"/>
    </row>
    <row r="6144" spans="2:2" x14ac:dyDescent="0.25">
      <c r="B6144"/>
    </row>
    <row r="6145" spans="2:2" x14ac:dyDescent="0.25">
      <c r="B6145"/>
    </row>
    <row r="6146" spans="2:2" x14ac:dyDescent="0.25">
      <c r="B6146"/>
    </row>
    <row r="6147" spans="2:2" x14ac:dyDescent="0.25">
      <c r="B6147"/>
    </row>
    <row r="6148" spans="2:2" x14ac:dyDescent="0.25">
      <c r="B6148"/>
    </row>
    <row r="6149" spans="2:2" x14ac:dyDescent="0.25">
      <c r="B6149"/>
    </row>
    <row r="6150" spans="2:2" x14ac:dyDescent="0.25">
      <c r="B6150"/>
    </row>
    <row r="6151" spans="2:2" x14ac:dyDescent="0.25">
      <c r="B6151"/>
    </row>
    <row r="6152" spans="2:2" x14ac:dyDescent="0.25">
      <c r="B6152"/>
    </row>
    <row r="6153" spans="2:2" x14ac:dyDescent="0.25">
      <c r="B6153"/>
    </row>
    <row r="6154" spans="2:2" x14ac:dyDescent="0.25">
      <c r="B6154"/>
    </row>
    <row r="6155" spans="2:2" x14ac:dyDescent="0.25">
      <c r="B6155"/>
    </row>
    <row r="6156" spans="2:2" x14ac:dyDescent="0.25">
      <c r="B6156"/>
    </row>
    <row r="6157" spans="2:2" x14ac:dyDescent="0.25">
      <c r="B6157"/>
    </row>
    <row r="6158" spans="2:2" x14ac:dyDescent="0.25">
      <c r="B6158"/>
    </row>
    <row r="6159" spans="2:2" x14ac:dyDescent="0.25">
      <c r="B6159"/>
    </row>
    <row r="6160" spans="2:2" x14ac:dyDescent="0.25">
      <c r="B6160"/>
    </row>
    <row r="6161" spans="2:2" x14ac:dyDescent="0.25">
      <c r="B6161"/>
    </row>
    <row r="6162" spans="2:2" x14ac:dyDescent="0.25">
      <c r="B6162"/>
    </row>
    <row r="6163" spans="2:2" x14ac:dyDescent="0.25">
      <c r="B6163"/>
    </row>
    <row r="6164" spans="2:2" x14ac:dyDescent="0.25">
      <c r="B6164"/>
    </row>
    <row r="6165" spans="2:2" x14ac:dyDescent="0.25">
      <c r="B6165"/>
    </row>
    <row r="6166" spans="2:2" x14ac:dyDescent="0.25">
      <c r="B6166"/>
    </row>
    <row r="6167" spans="2:2" x14ac:dyDescent="0.25">
      <c r="B6167"/>
    </row>
    <row r="6168" spans="2:2" x14ac:dyDescent="0.25">
      <c r="B6168"/>
    </row>
    <row r="6169" spans="2:2" x14ac:dyDescent="0.25">
      <c r="B6169"/>
    </row>
    <row r="6170" spans="2:2" x14ac:dyDescent="0.25">
      <c r="B6170"/>
    </row>
    <row r="6171" spans="2:2" x14ac:dyDescent="0.25">
      <c r="B6171"/>
    </row>
    <row r="6172" spans="2:2" x14ac:dyDescent="0.25">
      <c r="B6172"/>
    </row>
    <row r="6173" spans="2:2" x14ac:dyDescent="0.25">
      <c r="B6173"/>
    </row>
    <row r="6174" spans="2:2" x14ac:dyDescent="0.25">
      <c r="B6174"/>
    </row>
    <row r="6175" spans="2:2" x14ac:dyDescent="0.25">
      <c r="B6175"/>
    </row>
    <row r="6176" spans="2:2" x14ac:dyDescent="0.25">
      <c r="B6176"/>
    </row>
    <row r="6177" spans="2:2" x14ac:dyDescent="0.25">
      <c r="B6177"/>
    </row>
    <row r="6178" spans="2:2" x14ac:dyDescent="0.25">
      <c r="B6178"/>
    </row>
    <row r="6179" spans="2:2" x14ac:dyDescent="0.25">
      <c r="B6179"/>
    </row>
    <row r="6180" spans="2:2" x14ac:dyDescent="0.25">
      <c r="B6180"/>
    </row>
    <row r="6181" spans="2:2" x14ac:dyDescent="0.25">
      <c r="B6181"/>
    </row>
    <row r="6182" spans="2:2" x14ac:dyDescent="0.25">
      <c r="B6182"/>
    </row>
    <row r="6183" spans="2:2" x14ac:dyDescent="0.25">
      <c r="B6183"/>
    </row>
    <row r="6184" spans="2:2" x14ac:dyDescent="0.25">
      <c r="B6184"/>
    </row>
    <row r="6185" spans="2:2" x14ac:dyDescent="0.25">
      <c r="B6185"/>
    </row>
    <row r="6186" spans="2:2" x14ac:dyDescent="0.25">
      <c r="B6186"/>
    </row>
    <row r="6187" spans="2:2" x14ac:dyDescent="0.25">
      <c r="B6187"/>
    </row>
    <row r="6188" spans="2:2" x14ac:dyDescent="0.25">
      <c r="B6188"/>
    </row>
    <row r="6189" spans="2:2" x14ac:dyDescent="0.25">
      <c r="B6189"/>
    </row>
    <row r="6190" spans="2:2" x14ac:dyDescent="0.25">
      <c r="B6190"/>
    </row>
    <row r="6191" spans="2:2" x14ac:dyDescent="0.25">
      <c r="B6191"/>
    </row>
    <row r="6192" spans="2:2" x14ac:dyDescent="0.25">
      <c r="B6192"/>
    </row>
    <row r="6193" spans="2:2" x14ac:dyDescent="0.25">
      <c r="B6193"/>
    </row>
    <row r="6194" spans="2:2" x14ac:dyDescent="0.25">
      <c r="B6194"/>
    </row>
    <row r="6195" spans="2:2" x14ac:dyDescent="0.25">
      <c r="B6195"/>
    </row>
    <row r="6196" spans="2:2" x14ac:dyDescent="0.25">
      <c r="B6196"/>
    </row>
    <row r="6197" spans="2:2" x14ac:dyDescent="0.25">
      <c r="B6197"/>
    </row>
    <row r="6198" spans="2:2" x14ac:dyDescent="0.25">
      <c r="B6198"/>
    </row>
    <row r="6199" spans="2:2" x14ac:dyDescent="0.25">
      <c r="B6199"/>
    </row>
    <row r="6200" spans="2:2" x14ac:dyDescent="0.25">
      <c r="B6200"/>
    </row>
    <row r="6201" spans="2:2" x14ac:dyDescent="0.25">
      <c r="B6201"/>
    </row>
    <row r="6202" spans="2:2" x14ac:dyDescent="0.25">
      <c r="B6202"/>
    </row>
    <row r="6203" spans="2:2" x14ac:dyDescent="0.25">
      <c r="B6203"/>
    </row>
    <row r="6204" spans="2:2" x14ac:dyDescent="0.25">
      <c r="B6204"/>
    </row>
    <row r="6205" spans="2:2" x14ac:dyDescent="0.25">
      <c r="B6205"/>
    </row>
    <row r="6206" spans="2:2" x14ac:dyDescent="0.25">
      <c r="B6206"/>
    </row>
    <row r="6207" spans="2:2" x14ac:dyDescent="0.25">
      <c r="B6207"/>
    </row>
    <row r="6208" spans="2:2" x14ac:dyDescent="0.25">
      <c r="B6208"/>
    </row>
    <row r="6209" spans="2:2" x14ac:dyDescent="0.25">
      <c r="B6209"/>
    </row>
    <row r="6210" spans="2:2" x14ac:dyDescent="0.25">
      <c r="B6210"/>
    </row>
    <row r="6211" spans="2:2" x14ac:dyDescent="0.25">
      <c r="B6211"/>
    </row>
    <row r="6212" spans="2:2" x14ac:dyDescent="0.25">
      <c r="B6212"/>
    </row>
    <row r="6213" spans="2:2" x14ac:dyDescent="0.25">
      <c r="B6213"/>
    </row>
    <row r="6214" spans="2:2" x14ac:dyDescent="0.25">
      <c r="B6214"/>
    </row>
    <row r="6215" spans="2:2" x14ac:dyDescent="0.25">
      <c r="B6215"/>
    </row>
    <row r="6216" spans="2:2" x14ac:dyDescent="0.25">
      <c r="B6216"/>
    </row>
    <row r="6217" spans="2:2" x14ac:dyDescent="0.25">
      <c r="B6217"/>
    </row>
    <row r="6218" spans="2:2" x14ac:dyDescent="0.25">
      <c r="B6218"/>
    </row>
    <row r="6219" spans="2:2" x14ac:dyDescent="0.25">
      <c r="B6219"/>
    </row>
    <row r="6220" spans="2:2" x14ac:dyDescent="0.25">
      <c r="B6220"/>
    </row>
    <row r="6221" spans="2:2" x14ac:dyDescent="0.25">
      <c r="B6221"/>
    </row>
    <row r="6222" spans="2:2" x14ac:dyDescent="0.25">
      <c r="B6222"/>
    </row>
    <row r="6223" spans="2:2" x14ac:dyDescent="0.25">
      <c r="B6223"/>
    </row>
    <row r="6224" spans="2:2" x14ac:dyDescent="0.25">
      <c r="B6224"/>
    </row>
    <row r="6225" spans="2:2" x14ac:dyDescent="0.25">
      <c r="B6225"/>
    </row>
    <row r="6226" spans="2:2" x14ac:dyDescent="0.25">
      <c r="B6226"/>
    </row>
    <row r="6227" spans="2:2" x14ac:dyDescent="0.25">
      <c r="B6227"/>
    </row>
    <row r="6228" spans="2:2" x14ac:dyDescent="0.25">
      <c r="B6228"/>
    </row>
    <row r="6229" spans="2:2" x14ac:dyDescent="0.25">
      <c r="B6229"/>
    </row>
    <row r="6230" spans="2:2" x14ac:dyDescent="0.25">
      <c r="B6230"/>
    </row>
    <row r="6231" spans="2:2" x14ac:dyDescent="0.25">
      <c r="B6231"/>
    </row>
    <row r="6232" spans="2:2" x14ac:dyDescent="0.25">
      <c r="B6232"/>
    </row>
    <row r="6233" spans="2:2" x14ac:dyDescent="0.25">
      <c r="B6233"/>
    </row>
    <row r="6234" spans="2:2" x14ac:dyDescent="0.25">
      <c r="B6234"/>
    </row>
    <row r="6235" spans="2:2" x14ac:dyDescent="0.25">
      <c r="B6235"/>
    </row>
    <row r="6236" spans="2:2" x14ac:dyDescent="0.25">
      <c r="B6236"/>
    </row>
    <row r="6237" spans="2:2" x14ac:dyDescent="0.25">
      <c r="B6237"/>
    </row>
    <row r="6238" spans="2:2" x14ac:dyDescent="0.25">
      <c r="B6238"/>
    </row>
    <row r="6239" spans="2:2" x14ac:dyDescent="0.25">
      <c r="B6239"/>
    </row>
    <row r="6240" spans="2:2" x14ac:dyDescent="0.25">
      <c r="B6240"/>
    </row>
    <row r="6241" spans="2:2" x14ac:dyDescent="0.25">
      <c r="B6241"/>
    </row>
    <row r="6242" spans="2:2" x14ac:dyDescent="0.25">
      <c r="B6242"/>
    </row>
    <row r="6243" spans="2:2" x14ac:dyDescent="0.25">
      <c r="B6243"/>
    </row>
    <row r="6244" spans="2:2" x14ac:dyDescent="0.25">
      <c r="B6244"/>
    </row>
    <row r="6245" spans="2:2" x14ac:dyDescent="0.25">
      <c r="B6245"/>
    </row>
    <row r="6246" spans="2:2" x14ac:dyDescent="0.25">
      <c r="B6246"/>
    </row>
    <row r="6247" spans="2:2" x14ac:dyDescent="0.25">
      <c r="B6247"/>
    </row>
    <row r="6248" spans="2:2" x14ac:dyDescent="0.25">
      <c r="B6248"/>
    </row>
    <row r="6249" spans="2:2" x14ac:dyDescent="0.25">
      <c r="B6249"/>
    </row>
    <row r="6250" spans="2:2" x14ac:dyDescent="0.25">
      <c r="B6250"/>
    </row>
    <row r="6251" spans="2:2" x14ac:dyDescent="0.25">
      <c r="B6251"/>
    </row>
    <row r="6252" spans="2:2" x14ac:dyDescent="0.25">
      <c r="B6252"/>
    </row>
    <row r="6253" spans="2:2" x14ac:dyDescent="0.25">
      <c r="B6253"/>
    </row>
    <row r="6254" spans="2:2" x14ac:dyDescent="0.25">
      <c r="B6254"/>
    </row>
    <row r="6255" spans="2:2" x14ac:dyDescent="0.25">
      <c r="B6255"/>
    </row>
    <row r="6256" spans="2:2" x14ac:dyDescent="0.25">
      <c r="B6256"/>
    </row>
    <row r="6257" spans="2:2" x14ac:dyDescent="0.25">
      <c r="B6257"/>
    </row>
    <row r="6258" spans="2:2" x14ac:dyDescent="0.25">
      <c r="B6258"/>
    </row>
    <row r="6259" spans="2:2" x14ac:dyDescent="0.25">
      <c r="B6259"/>
    </row>
    <row r="6260" spans="2:2" x14ac:dyDescent="0.25">
      <c r="B6260"/>
    </row>
    <row r="6261" spans="2:2" x14ac:dyDescent="0.25">
      <c r="B6261"/>
    </row>
    <row r="6262" spans="2:2" x14ac:dyDescent="0.25">
      <c r="B6262"/>
    </row>
    <row r="6263" spans="2:2" x14ac:dyDescent="0.25">
      <c r="B6263"/>
    </row>
    <row r="6264" spans="2:2" x14ac:dyDescent="0.25">
      <c r="B6264"/>
    </row>
    <row r="6265" spans="2:2" x14ac:dyDescent="0.25">
      <c r="B6265"/>
    </row>
    <row r="6266" spans="2:2" x14ac:dyDescent="0.25">
      <c r="B6266"/>
    </row>
    <row r="6267" spans="2:2" x14ac:dyDescent="0.25">
      <c r="B6267"/>
    </row>
    <row r="6268" spans="2:2" x14ac:dyDescent="0.25">
      <c r="B6268"/>
    </row>
    <row r="6269" spans="2:2" x14ac:dyDescent="0.25">
      <c r="B6269"/>
    </row>
    <row r="6270" spans="2:2" x14ac:dyDescent="0.25">
      <c r="B6270"/>
    </row>
    <row r="6271" spans="2:2" x14ac:dyDescent="0.25">
      <c r="B6271"/>
    </row>
    <row r="6272" spans="2:2" x14ac:dyDescent="0.25">
      <c r="B6272"/>
    </row>
    <row r="6273" spans="2:2" x14ac:dyDescent="0.25">
      <c r="B6273"/>
    </row>
    <row r="6274" spans="2:2" x14ac:dyDescent="0.25">
      <c r="B6274"/>
    </row>
    <row r="6275" spans="2:2" x14ac:dyDescent="0.25">
      <c r="B6275"/>
    </row>
    <row r="6276" spans="2:2" x14ac:dyDescent="0.25">
      <c r="B6276"/>
    </row>
    <row r="6277" spans="2:2" x14ac:dyDescent="0.25">
      <c r="B6277"/>
    </row>
    <row r="6278" spans="2:2" x14ac:dyDescent="0.25">
      <c r="B6278"/>
    </row>
    <row r="6279" spans="2:2" x14ac:dyDescent="0.25">
      <c r="B6279"/>
    </row>
    <row r="6280" spans="2:2" x14ac:dyDescent="0.25">
      <c r="B6280"/>
    </row>
    <row r="6281" spans="2:2" x14ac:dyDescent="0.25">
      <c r="B6281"/>
    </row>
    <row r="6282" spans="2:2" x14ac:dyDescent="0.25">
      <c r="B6282"/>
    </row>
    <row r="6283" spans="2:2" x14ac:dyDescent="0.25">
      <c r="B6283"/>
    </row>
    <row r="6284" spans="2:2" x14ac:dyDescent="0.25">
      <c r="B6284"/>
    </row>
    <row r="6285" spans="2:2" x14ac:dyDescent="0.25">
      <c r="B6285"/>
    </row>
    <row r="6286" spans="2:2" x14ac:dyDescent="0.25">
      <c r="B6286"/>
    </row>
    <row r="6287" spans="2:2" x14ac:dyDescent="0.25">
      <c r="B6287"/>
    </row>
    <row r="6288" spans="2:2" x14ac:dyDescent="0.25">
      <c r="B6288"/>
    </row>
    <row r="6289" spans="2:2" x14ac:dyDescent="0.25">
      <c r="B6289"/>
    </row>
    <row r="6290" spans="2:2" x14ac:dyDescent="0.25">
      <c r="B6290"/>
    </row>
    <row r="6291" spans="2:2" x14ac:dyDescent="0.25">
      <c r="B6291"/>
    </row>
    <row r="6292" spans="2:2" x14ac:dyDescent="0.25">
      <c r="B6292"/>
    </row>
    <row r="6293" spans="2:2" x14ac:dyDescent="0.25">
      <c r="B6293"/>
    </row>
    <row r="6294" spans="2:2" x14ac:dyDescent="0.25">
      <c r="B6294"/>
    </row>
    <row r="6295" spans="2:2" x14ac:dyDescent="0.25">
      <c r="B6295"/>
    </row>
    <row r="6296" spans="2:2" x14ac:dyDescent="0.25">
      <c r="B6296"/>
    </row>
    <row r="6297" spans="2:2" x14ac:dyDescent="0.25">
      <c r="B6297"/>
    </row>
    <row r="6298" spans="2:2" x14ac:dyDescent="0.25">
      <c r="B6298"/>
    </row>
    <row r="6299" spans="2:2" x14ac:dyDescent="0.25">
      <c r="B6299"/>
    </row>
    <row r="6300" spans="2:2" x14ac:dyDescent="0.25">
      <c r="B6300"/>
    </row>
    <row r="6301" spans="2:2" x14ac:dyDescent="0.25">
      <c r="B6301"/>
    </row>
    <row r="6302" spans="2:2" x14ac:dyDescent="0.25">
      <c r="B6302"/>
    </row>
    <row r="6303" spans="2:2" x14ac:dyDescent="0.25">
      <c r="B6303"/>
    </row>
    <row r="6304" spans="2:2" x14ac:dyDescent="0.25">
      <c r="B6304"/>
    </row>
    <row r="6305" spans="2:2" x14ac:dyDescent="0.25">
      <c r="B6305"/>
    </row>
    <row r="6306" spans="2:2" x14ac:dyDescent="0.25">
      <c r="B6306"/>
    </row>
    <row r="6307" spans="2:2" x14ac:dyDescent="0.25">
      <c r="B6307"/>
    </row>
    <row r="6308" spans="2:2" x14ac:dyDescent="0.25">
      <c r="B6308"/>
    </row>
    <row r="6309" spans="2:2" x14ac:dyDescent="0.25">
      <c r="B6309"/>
    </row>
    <row r="6310" spans="2:2" x14ac:dyDescent="0.25">
      <c r="B6310"/>
    </row>
    <row r="6311" spans="2:2" x14ac:dyDescent="0.25">
      <c r="B6311"/>
    </row>
    <row r="6312" spans="2:2" x14ac:dyDescent="0.25">
      <c r="B6312"/>
    </row>
    <row r="6313" spans="2:2" x14ac:dyDescent="0.25">
      <c r="B6313"/>
    </row>
    <row r="6314" spans="2:2" x14ac:dyDescent="0.25">
      <c r="B6314"/>
    </row>
    <row r="6315" spans="2:2" x14ac:dyDescent="0.25">
      <c r="B6315"/>
    </row>
    <row r="6316" spans="2:2" x14ac:dyDescent="0.25">
      <c r="B6316"/>
    </row>
    <row r="6317" spans="2:2" x14ac:dyDescent="0.25">
      <c r="B6317"/>
    </row>
    <row r="6318" spans="2:2" x14ac:dyDescent="0.25">
      <c r="B6318"/>
    </row>
    <row r="6319" spans="2:2" x14ac:dyDescent="0.25">
      <c r="B6319"/>
    </row>
    <row r="6320" spans="2:2" x14ac:dyDescent="0.25">
      <c r="B6320"/>
    </row>
    <row r="6321" spans="2:2" x14ac:dyDescent="0.25">
      <c r="B6321"/>
    </row>
    <row r="6322" spans="2:2" x14ac:dyDescent="0.25">
      <c r="B6322"/>
    </row>
    <row r="6323" spans="2:2" x14ac:dyDescent="0.25">
      <c r="B6323"/>
    </row>
    <row r="6324" spans="2:2" x14ac:dyDescent="0.25">
      <c r="B6324"/>
    </row>
    <row r="6325" spans="2:2" x14ac:dyDescent="0.25">
      <c r="B6325"/>
    </row>
    <row r="6326" spans="2:2" x14ac:dyDescent="0.25">
      <c r="B6326"/>
    </row>
    <row r="6327" spans="2:2" x14ac:dyDescent="0.25">
      <c r="B6327"/>
    </row>
    <row r="6328" spans="2:2" x14ac:dyDescent="0.25">
      <c r="B6328"/>
    </row>
    <row r="6329" spans="2:2" x14ac:dyDescent="0.25">
      <c r="B6329"/>
    </row>
    <row r="6330" spans="2:2" x14ac:dyDescent="0.25">
      <c r="B6330"/>
    </row>
    <row r="6331" spans="2:2" x14ac:dyDescent="0.25">
      <c r="B6331"/>
    </row>
    <row r="6332" spans="2:2" x14ac:dyDescent="0.25">
      <c r="B6332"/>
    </row>
    <row r="6333" spans="2:2" x14ac:dyDescent="0.25">
      <c r="B6333"/>
    </row>
    <row r="6334" spans="2:2" x14ac:dyDescent="0.25">
      <c r="B6334"/>
    </row>
    <row r="6335" spans="2:2" x14ac:dyDescent="0.25">
      <c r="B6335"/>
    </row>
    <row r="6336" spans="2:2" x14ac:dyDescent="0.25">
      <c r="B6336"/>
    </row>
    <row r="6337" spans="2:2" x14ac:dyDescent="0.25">
      <c r="B6337"/>
    </row>
    <row r="6338" spans="2:2" x14ac:dyDescent="0.25">
      <c r="B6338"/>
    </row>
    <row r="6339" spans="2:2" x14ac:dyDescent="0.25">
      <c r="B6339"/>
    </row>
    <row r="6340" spans="2:2" x14ac:dyDescent="0.25">
      <c r="B6340"/>
    </row>
    <row r="6341" spans="2:2" x14ac:dyDescent="0.25">
      <c r="B6341"/>
    </row>
    <row r="6342" spans="2:2" x14ac:dyDescent="0.25">
      <c r="B6342"/>
    </row>
    <row r="6343" spans="2:2" x14ac:dyDescent="0.25">
      <c r="B6343"/>
    </row>
    <row r="6344" spans="2:2" x14ac:dyDescent="0.25">
      <c r="B6344"/>
    </row>
    <row r="6345" spans="2:2" x14ac:dyDescent="0.25">
      <c r="B6345"/>
    </row>
    <row r="6346" spans="2:2" x14ac:dyDescent="0.25">
      <c r="B6346"/>
    </row>
    <row r="6347" spans="2:2" x14ac:dyDescent="0.25">
      <c r="B6347"/>
    </row>
    <row r="6348" spans="2:2" x14ac:dyDescent="0.25">
      <c r="B6348"/>
    </row>
    <row r="6349" spans="2:2" x14ac:dyDescent="0.25">
      <c r="B6349"/>
    </row>
    <row r="6350" spans="2:2" x14ac:dyDescent="0.25">
      <c r="B6350"/>
    </row>
    <row r="6351" spans="2:2" x14ac:dyDescent="0.25">
      <c r="B6351"/>
    </row>
    <row r="6352" spans="2:2" x14ac:dyDescent="0.25">
      <c r="B6352"/>
    </row>
    <row r="6353" spans="2:2" x14ac:dyDescent="0.25">
      <c r="B6353"/>
    </row>
    <row r="6354" spans="2:2" x14ac:dyDescent="0.25">
      <c r="B6354"/>
    </row>
    <row r="6355" spans="2:2" x14ac:dyDescent="0.25">
      <c r="B6355"/>
    </row>
    <row r="6356" spans="2:2" x14ac:dyDescent="0.25">
      <c r="B6356"/>
    </row>
    <row r="6357" spans="2:2" x14ac:dyDescent="0.25">
      <c r="B6357"/>
    </row>
    <row r="6358" spans="2:2" x14ac:dyDescent="0.25">
      <c r="B6358"/>
    </row>
    <row r="6359" spans="2:2" x14ac:dyDescent="0.25">
      <c r="B6359"/>
    </row>
    <row r="6360" spans="2:2" x14ac:dyDescent="0.25">
      <c r="B6360"/>
    </row>
    <row r="6361" spans="2:2" x14ac:dyDescent="0.25">
      <c r="B6361"/>
    </row>
    <row r="6362" spans="2:2" x14ac:dyDescent="0.25">
      <c r="B6362"/>
    </row>
    <row r="6363" spans="2:2" x14ac:dyDescent="0.25">
      <c r="B6363"/>
    </row>
    <row r="6364" spans="2:2" x14ac:dyDescent="0.25">
      <c r="B6364"/>
    </row>
    <row r="6365" spans="2:2" x14ac:dyDescent="0.25">
      <c r="B6365"/>
    </row>
    <row r="6366" spans="2:2" x14ac:dyDescent="0.25">
      <c r="B6366"/>
    </row>
    <row r="6367" spans="2:2" x14ac:dyDescent="0.25">
      <c r="B6367"/>
    </row>
    <row r="6368" spans="2:2" x14ac:dyDescent="0.25">
      <c r="B6368"/>
    </row>
    <row r="6369" spans="2:2" x14ac:dyDescent="0.25">
      <c r="B6369"/>
    </row>
    <row r="6370" spans="2:2" x14ac:dyDescent="0.25">
      <c r="B6370"/>
    </row>
    <row r="6371" spans="2:2" x14ac:dyDescent="0.25">
      <c r="B6371"/>
    </row>
    <row r="6372" spans="2:2" x14ac:dyDescent="0.25">
      <c r="B6372"/>
    </row>
    <row r="6373" spans="2:2" x14ac:dyDescent="0.25">
      <c r="B6373"/>
    </row>
    <row r="6374" spans="2:2" x14ac:dyDescent="0.25">
      <c r="B6374"/>
    </row>
    <row r="6375" spans="2:2" x14ac:dyDescent="0.25">
      <c r="B6375"/>
    </row>
    <row r="6376" spans="2:2" x14ac:dyDescent="0.25">
      <c r="B6376"/>
    </row>
    <row r="6377" spans="2:2" x14ac:dyDescent="0.25">
      <c r="B6377"/>
    </row>
    <row r="6378" spans="2:2" x14ac:dyDescent="0.25">
      <c r="B6378"/>
    </row>
    <row r="6379" spans="2:2" x14ac:dyDescent="0.25">
      <c r="B6379"/>
    </row>
    <row r="6380" spans="2:2" x14ac:dyDescent="0.25">
      <c r="B6380"/>
    </row>
    <row r="6381" spans="2:2" x14ac:dyDescent="0.25">
      <c r="B6381"/>
    </row>
    <row r="6382" spans="2:2" x14ac:dyDescent="0.25">
      <c r="B6382"/>
    </row>
    <row r="6383" spans="2:2" x14ac:dyDescent="0.25">
      <c r="B6383"/>
    </row>
    <row r="6384" spans="2:2" x14ac:dyDescent="0.25">
      <c r="B6384"/>
    </row>
    <row r="6385" spans="2:2" x14ac:dyDescent="0.25">
      <c r="B6385"/>
    </row>
    <row r="6386" spans="2:2" x14ac:dyDescent="0.25">
      <c r="B6386"/>
    </row>
    <row r="6387" spans="2:2" x14ac:dyDescent="0.25">
      <c r="B6387"/>
    </row>
    <row r="6388" spans="2:2" x14ac:dyDescent="0.25">
      <c r="B6388"/>
    </row>
    <row r="6389" spans="2:2" x14ac:dyDescent="0.25">
      <c r="B6389"/>
    </row>
    <row r="6390" spans="2:2" x14ac:dyDescent="0.25">
      <c r="B6390"/>
    </row>
    <row r="6391" spans="2:2" x14ac:dyDescent="0.25">
      <c r="B6391"/>
    </row>
    <row r="6392" spans="2:2" x14ac:dyDescent="0.25">
      <c r="B6392"/>
    </row>
    <row r="6393" spans="2:2" x14ac:dyDescent="0.25">
      <c r="B6393"/>
    </row>
    <row r="6394" spans="2:2" x14ac:dyDescent="0.25">
      <c r="B6394"/>
    </row>
    <row r="6395" spans="2:2" x14ac:dyDescent="0.25">
      <c r="B6395"/>
    </row>
    <row r="6396" spans="2:2" x14ac:dyDescent="0.25">
      <c r="B6396"/>
    </row>
    <row r="6397" spans="2:2" x14ac:dyDescent="0.25">
      <c r="B6397"/>
    </row>
    <row r="6398" spans="2:2" x14ac:dyDescent="0.25">
      <c r="B6398"/>
    </row>
    <row r="6399" spans="2:2" x14ac:dyDescent="0.25">
      <c r="B6399"/>
    </row>
    <row r="6400" spans="2:2" x14ac:dyDescent="0.25">
      <c r="B6400"/>
    </row>
    <row r="6401" spans="2:2" x14ac:dyDescent="0.25">
      <c r="B6401"/>
    </row>
    <row r="6402" spans="2:2" x14ac:dyDescent="0.25">
      <c r="B6402"/>
    </row>
    <row r="6403" spans="2:2" x14ac:dyDescent="0.25">
      <c r="B6403"/>
    </row>
    <row r="6404" spans="2:2" x14ac:dyDescent="0.25">
      <c r="B6404"/>
    </row>
    <row r="6405" spans="2:2" x14ac:dyDescent="0.25">
      <c r="B6405"/>
    </row>
    <row r="6406" spans="2:2" x14ac:dyDescent="0.25">
      <c r="B6406"/>
    </row>
    <row r="6407" spans="2:2" x14ac:dyDescent="0.25">
      <c r="B6407"/>
    </row>
    <row r="6408" spans="2:2" x14ac:dyDescent="0.25">
      <c r="B6408"/>
    </row>
    <row r="6409" spans="2:2" x14ac:dyDescent="0.25">
      <c r="B6409"/>
    </row>
    <row r="6410" spans="2:2" x14ac:dyDescent="0.25">
      <c r="B6410"/>
    </row>
    <row r="6411" spans="2:2" x14ac:dyDescent="0.25">
      <c r="B6411"/>
    </row>
    <row r="6412" spans="2:2" x14ac:dyDescent="0.25">
      <c r="B6412"/>
    </row>
    <row r="6413" spans="2:2" x14ac:dyDescent="0.25">
      <c r="B6413"/>
    </row>
    <row r="6414" spans="2:2" x14ac:dyDescent="0.25">
      <c r="B6414"/>
    </row>
    <row r="6415" spans="2:2" x14ac:dyDescent="0.25">
      <c r="B6415"/>
    </row>
    <row r="6416" spans="2:2" x14ac:dyDescent="0.25">
      <c r="B6416"/>
    </row>
    <row r="6417" spans="2:2" x14ac:dyDescent="0.25">
      <c r="B6417"/>
    </row>
    <row r="6418" spans="2:2" x14ac:dyDescent="0.25">
      <c r="B6418"/>
    </row>
    <row r="6419" spans="2:2" x14ac:dyDescent="0.25">
      <c r="B6419"/>
    </row>
    <row r="6420" spans="2:2" x14ac:dyDescent="0.25">
      <c r="B6420"/>
    </row>
    <row r="6421" spans="2:2" x14ac:dyDescent="0.25">
      <c r="B6421"/>
    </row>
    <row r="6422" spans="2:2" x14ac:dyDescent="0.25">
      <c r="B6422"/>
    </row>
    <row r="6423" spans="2:2" x14ac:dyDescent="0.25">
      <c r="B6423"/>
    </row>
    <row r="6424" spans="2:2" x14ac:dyDescent="0.25">
      <c r="B6424"/>
    </row>
    <row r="6425" spans="2:2" x14ac:dyDescent="0.25">
      <c r="B6425"/>
    </row>
    <row r="6426" spans="2:2" x14ac:dyDescent="0.25">
      <c r="B6426"/>
    </row>
    <row r="6427" spans="2:2" x14ac:dyDescent="0.25">
      <c r="B6427"/>
    </row>
    <row r="6428" spans="2:2" x14ac:dyDescent="0.25">
      <c r="B6428"/>
    </row>
    <row r="6429" spans="2:2" x14ac:dyDescent="0.25">
      <c r="B6429"/>
    </row>
    <row r="6430" spans="2:2" x14ac:dyDescent="0.25">
      <c r="B6430"/>
    </row>
    <row r="6431" spans="2:2" x14ac:dyDescent="0.25">
      <c r="B6431"/>
    </row>
    <row r="6432" spans="2:2" x14ac:dyDescent="0.25">
      <c r="B6432"/>
    </row>
    <row r="6433" spans="2:2" x14ac:dyDescent="0.25">
      <c r="B6433"/>
    </row>
    <row r="6434" spans="2:2" x14ac:dyDescent="0.25">
      <c r="B6434"/>
    </row>
    <row r="6435" spans="2:2" x14ac:dyDescent="0.25">
      <c r="B6435"/>
    </row>
    <row r="6436" spans="2:2" x14ac:dyDescent="0.25">
      <c r="B6436"/>
    </row>
    <row r="6437" spans="2:2" x14ac:dyDescent="0.25">
      <c r="B6437"/>
    </row>
    <row r="6438" spans="2:2" x14ac:dyDescent="0.25">
      <c r="B6438"/>
    </row>
    <row r="6439" spans="2:2" x14ac:dyDescent="0.25">
      <c r="B6439"/>
    </row>
    <row r="6440" spans="2:2" x14ac:dyDescent="0.25">
      <c r="B6440"/>
    </row>
    <row r="6441" spans="2:2" x14ac:dyDescent="0.25">
      <c r="B6441"/>
    </row>
    <row r="6442" spans="2:2" x14ac:dyDescent="0.25">
      <c r="B6442"/>
    </row>
    <row r="6443" spans="2:2" x14ac:dyDescent="0.25">
      <c r="B6443"/>
    </row>
    <row r="6444" spans="2:2" x14ac:dyDescent="0.25">
      <c r="B6444"/>
    </row>
    <row r="6445" spans="2:2" x14ac:dyDescent="0.25">
      <c r="B6445"/>
    </row>
    <row r="6446" spans="2:2" x14ac:dyDescent="0.25">
      <c r="B6446"/>
    </row>
    <row r="6447" spans="2:2" x14ac:dyDescent="0.25">
      <c r="B6447"/>
    </row>
    <row r="6448" spans="2:2" x14ac:dyDescent="0.25">
      <c r="B6448"/>
    </row>
    <row r="6449" spans="2:2" x14ac:dyDescent="0.25">
      <c r="B6449"/>
    </row>
    <row r="6450" spans="2:2" x14ac:dyDescent="0.25">
      <c r="B6450"/>
    </row>
    <row r="6451" spans="2:2" x14ac:dyDescent="0.25">
      <c r="B6451"/>
    </row>
    <row r="6452" spans="2:2" x14ac:dyDescent="0.25">
      <c r="B6452"/>
    </row>
    <row r="6453" spans="2:2" x14ac:dyDescent="0.25">
      <c r="B6453"/>
    </row>
    <row r="6454" spans="2:2" x14ac:dyDescent="0.25">
      <c r="B6454"/>
    </row>
    <row r="6455" spans="2:2" x14ac:dyDescent="0.25">
      <c r="B6455"/>
    </row>
    <row r="6456" spans="2:2" x14ac:dyDescent="0.25">
      <c r="B6456"/>
    </row>
    <row r="6457" spans="2:2" x14ac:dyDescent="0.25">
      <c r="B6457"/>
    </row>
    <row r="6458" spans="2:2" x14ac:dyDescent="0.25">
      <c r="B6458"/>
    </row>
    <row r="6459" spans="2:2" x14ac:dyDescent="0.25">
      <c r="B6459"/>
    </row>
    <row r="6460" spans="2:2" x14ac:dyDescent="0.25">
      <c r="B6460"/>
    </row>
    <row r="6461" spans="2:2" x14ac:dyDescent="0.25">
      <c r="B6461"/>
    </row>
    <row r="6462" spans="2:2" x14ac:dyDescent="0.25">
      <c r="B6462"/>
    </row>
    <row r="6463" spans="2:2" x14ac:dyDescent="0.25">
      <c r="B6463"/>
    </row>
    <row r="6464" spans="2:2" x14ac:dyDescent="0.25">
      <c r="B6464"/>
    </row>
    <row r="6465" spans="2:2" x14ac:dyDescent="0.25">
      <c r="B6465"/>
    </row>
    <row r="6466" spans="2:2" x14ac:dyDescent="0.25">
      <c r="B6466"/>
    </row>
    <row r="6467" spans="2:2" x14ac:dyDescent="0.25">
      <c r="B6467"/>
    </row>
    <row r="6468" spans="2:2" x14ac:dyDescent="0.25">
      <c r="B6468"/>
    </row>
    <row r="6469" spans="2:2" x14ac:dyDescent="0.25">
      <c r="B6469"/>
    </row>
    <row r="6470" spans="2:2" x14ac:dyDescent="0.25">
      <c r="B6470"/>
    </row>
    <row r="6471" spans="2:2" x14ac:dyDescent="0.25">
      <c r="B6471"/>
    </row>
    <row r="6472" spans="2:2" x14ac:dyDescent="0.25">
      <c r="B6472"/>
    </row>
    <row r="6473" spans="2:2" x14ac:dyDescent="0.25">
      <c r="B6473"/>
    </row>
    <row r="6474" spans="2:2" x14ac:dyDescent="0.25">
      <c r="B6474"/>
    </row>
    <row r="6475" spans="2:2" x14ac:dyDescent="0.25">
      <c r="B6475"/>
    </row>
    <row r="6476" spans="2:2" x14ac:dyDescent="0.25">
      <c r="B6476"/>
    </row>
    <row r="6477" spans="2:2" x14ac:dyDescent="0.25">
      <c r="B6477"/>
    </row>
    <row r="6478" spans="2:2" x14ac:dyDescent="0.25">
      <c r="B6478"/>
    </row>
    <row r="6479" spans="2:2" x14ac:dyDescent="0.25">
      <c r="B6479"/>
    </row>
    <row r="6480" spans="2:2" x14ac:dyDescent="0.25">
      <c r="B6480"/>
    </row>
    <row r="6481" spans="2:2" x14ac:dyDescent="0.25">
      <c r="B6481"/>
    </row>
    <row r="6482" spans="2:2" x14ac:dyDescent="0.25">
      <c r="B6482"/>
    </row>
    <row r="6483" spans="2:2" x14ac:dyDescent="0.25">
      <c r="B6483"/>
    </row>
    <row r="6484" spans="2:2" x14ac:dyDescent="0.25">
      <c r="B6484"/>
    </row>
    <row r="6485" spans="2:2" x14ac:dyDescent="0.25">
      <c r="B6485"/>
    </row>
    <row r="6486" spans="2:2" x14ac:dyDescent="0.25">
      <c r="B6486"/>
    </row>
    <row r="6487" spans="2:2" x14ac:dyDescent="0.25">
      <c r="B6487"/>
    </row>
    <row r="6488" spans="2:2" x14ac:dyDescent="0.25">
      <c r="B6488"/>
    </row>
    <row r="6489" spans="2:2" x14ac:dyDescent="0.25">
      <c r="B6489"/>
    </row>
    <row r="6490" spans="2:2" x14ac:dyDescent="0.25">
      <c r="B6490"/>
    </row>
    <row r="6491" spans="2:2" x14ac:dyDescent="0.25">
      <c r="B6491"/>
    </row>
    <row r="6492" spans="2:2" x14ac:dyDescent="0.25">
      <c r="B6492"/>
    </row>
    <row r="6493" spans="2:2" x14ac:dyDescent="0.25">
      <c r="B6493"/>
    </row>
    <row r="6494" spans="2:2" x14ac:dyDescent="0.25">
      <c r="B6494"/>
    </row>
    <row r="6495" spans="2:2" x14ac:dyDescent="0.25">
      <c r="B6495"/>
    </row>
    <row r="6496" spans="2:2" x14ac:dyDescent="0.25">
      <c r="B6496"/>
    </row>
    <row r="6497" spans="2:2" x14ac:dyDescent="0.25">
      <c r="B6497"/>
    </row>
    <row r="6498" spans="2:2" x14ac:dyDescent="0.25">
      <c r="B6498"/>
    </row>
    <row r="6499" spans="2:2" x14ac:dyDescent="0.25">
      <c r="B6499"/>
    </row>
    <row r="6500" spans="2:2" x14ac:dyDescent="0.25">
      <c r="B6500"/>
    </row>
    <row r="6501" spans="2:2" x14ac:dyDescent="0.25">
      <c r="B6501"/>
    </row>
    <row r="6502" spans="2:2" x14ac:dyDescent="0.25">
      <c r="B6502"/>
    </row>
    <row r="6503" spans="2:2" x14ac:dyDescent="0.25">
      <c r="B6503"/>
    </row>
    <row r="6504" spans="2:2" x14ac:dyDescent="0.25">
      <c r="B6504"/>
    </row>
    <row r="6505" spans="2:2" x14ac:dyDescent="0.25">
      <c r="B6505"/>
    </row>
    <row r="6506" spans="2:2" x14ac:dyDescent="0.25">
      <c r="B6506"/>
    </row>
    <row r="6507" spans="2:2" x14ac:dyDescent="0.25">
      <c r="B6507"/>
    </row>
    <row r="6508" spans="2:2" x14ac:dyDescent="0.25">
      <c r="B6508"/>
    </row>
    <row r="6509" spans="2:2" x14ac:dyDescent="0.25">
      <c r="B6509"/>
    </row>
    <row r="6510" spans="2:2" x14ac:dyDescent="0.25">
      <c r="B6510"/>
    </row>
    <row r="6511" spans="2:2" x14ac:dyDescent="0.25">
      <c r="B6511"/>
    </row>
    <row r="6512" spans="2:2" x14ac:dyDescent="0.25">
      <c r="B6512"/>
    </row>
    <row r="6513" spans="2:2" x14ac:dyDescent="0.25">
      <c r="B6513"/>
    </row>
    <row r="6514" spans="2:2" x14ac:dyDescent="0.25">
      <c r="B6514"/>
    </row>
    <row r="6515" spans="2:2" x14ac:dyDescent="0.25">
      <c r="B6515"/>
    </row>
    <row r="6516" spans="2:2" x14ac:dyDescent="0.25">
      <c r="B6516"/>
    </row>
    <row r="6517" spans="2:2" x14ac:dyDescent="0.25">
      <c r="B6517"/>
    </row>
    <row r="6518" spans="2:2" x14ac:dyDescent="0.25">
      <c r="B6518"/>
    </row>
    <row r="6519" spans="2:2" x14ac:dyDescent="0.25">
      <c r="B6519"/>
    </row>
    <row r="6520" spans="2:2" x14ac:dyDescent="0.25">
      <c r="B6520"/>
    </row>
    <row r="6521" spans="2:2" x14ac:dyDescent="0.25">
      <c r="B6521"/>
    </row>
    <row r="6522" spans="2:2" x14ac:dyDescent="0.25">
      <c r="B6522"/>
    </row>
    <row r="6523" spans="2:2" x14ac:dyDescent="0.25">
      <c r="B6523"/>
    </row>
    <row r="6524" spans="2:2" x14ac:dyDescent="0.25">
      <c r="B6524"/>
    </row>
    <row r="6525" spans="2:2" x14ac:dyDescent="0.25">
      <c r="B6525"/>
    </row>
    <row r="6526" spans="2:2" x14ac:dyDescent="0.25">
      <c r="B6526"/>
    </row>
    <row r="6527" spans="2:2" x14ac:dyDescent="0.25">
      <c r="B6527"/>
    </row>
    <row r="6528" spans="2:2" x14ac:dyDescent="0.25">
      <c r="B6528"/>
    </row>
    <row r="6529" spans="2:2" x14ac:dyDescent="0.25">
      <c r="B6529"/>
    </row>
    <row r="6530" spans="2:2" x14ac:dyDescent="0.25">
      <c r="B6530"/>
    </row>
    <row r="6531" spans="2:2" x14ac:dyDescent="0.25">
      <c r="B6531"/>
    </row>
    <row r="6532" spans="2:2" x14ac:dyDescent="0.25">
      <c r="B6532"/>
    </row>
    <row r="6533" spans="2:2" x14ac:dyDescent="0.25">
      <c r="B6533"/>
    </row>
    <row r="6534" spans="2:2" x14ac:dyDescent="0.25">
      <c r="B6534"/>
    </row>
    <row r="6535" spans="2:2" x14ac:dyDescent="0.25">
      <c r="B6535"/>
    </row>
    <row r="6536" spans="2:2" x14ac:dyDescent="0.25">
      <c r="B6536"/>
    </row>
    <row r="6537" spans="2:2" x14ac:dyDescent="0.25">
      <c r="B6537"/>
    </row>
    <row r="6538" spans="2:2" x14ac:dyDescent="0.25">
      <c r="B6538"/>
    </row>
    <row r="6539" spans="2:2" x14ac:dyDescent="0.25">
      <c r="B6539"/>
    </row>
    <row r="6540" spans="2:2" x14ac:dyDescent="0.25">
      <c r="B6540"/>
    </row>
    <row r="6541" spans="2:2" x14ac:dyDescent="0.25">
      <c r="B6541"/>
    </row>
    <row r="6542" spans="2:2" x14ac:dyDescent="0.25">
      <c r="B6542"/>
    </row>
    <row r="6543" spans="2:2" x14ac:dyDescent="0.25">
      <c r="B6543"/>
    </row>
    <row r="6544" spans="2:2" x14ac:dyDescent="0.25">
      <c r="B6544"/>
    </row>
    <row r="6545" spans="2:2" x14ac:dyDescent="0.25">
      <c r="B6545"/>
    </row>
    <row r="6546" spans="2:2" x14ac:dyDescent="0.25">
      <c r="B6546"/>
    </row>
    <row r="6547" spans="2:2" x14ac:dyDescent="0.25">
      <c r="B6547"/>
    </row>
    <row r="6548" spans="2:2" x14ac:dyDescent="0.25">
      <c r="B6548"/>
    </row>
    <row r="6549" spans="2:2" x14ac:dyDescent="0.25">
      <c r="B6549"/>
    </row>
    <row r="6550" spans="2:2" x14ac:dyDescent="0.25">
      <c r="B6550"/>
    </row>
    <row r="6551" spans="2:2" x14ac:dyDescent="0.25">
      <c r="B6551"/>
    </row>
    <row r="6552" spans="2:2" x14ac:dyDescent="0.25">
      <c r="B6552"/>
    </row>
    <row r="6553" spans="2:2" x14ac:dyDescent="0.25">
      <c r="B6553"/>
    </row>
    <row r="6554" spans="2:2" x14ac:dyDescent="0.25">
      <c r="B6554"/>
    </row>
    <row r="6555" spans="2:2" x14ac:dyDescent="0.25">
      <c r="B6555"/>
    </row>
    <row r="6556" spans="2:2" x14ac:dyDescent="0.25">
      <c r="B6556"/>
    </row>
    <row r="6557" spans="2:2" x14ac:dyDescent="0.25">
      <c r="B6557"/>
    </row>
    <row r="6558" spans="2:2" x14ac:dyDescent="0.25">
      <c r="B6558"/>
    </row>
    <row r="6559" spans="2:2" x14ac:dyDescent="0.25">
      <c r="B6559"/>
    </row>
    <row r="6560" spans="2:2" x14ac:dyDescent="0.25">
      <c r="B6560"/>
    </row>
    <row r="6561" spans="2:2" x14ac:dyDescent="0.25">
      <c r="B6561"/>
    </row>
    <row r="6562" spans="2:2" x14ac:dyDescent="0.25">
      <c r="B6562"/>
    </row>
    <row r="6563" spans="2:2" x14ac:dyDescent="0.25">
      <c r="B6563"/>
    </row>
    <row r="6564" spans="2:2" x14ac:dyDescent="0.25">
      <c r="B6564"/>
    </row>
    <row r="6565" spans="2:2" x14ac:dyDescent="0.25">
      <c r="B6565"/>
    </row>
    <row r="6566" spans="2:2" x14ac:dyDescent="0.25">
      <c r="B6566"/>
    </row>
    <row r="6567" spans="2:2" x14ac:dyDescent="0.25">
      <c r="B6567"/>
    </row>
    <row r="6568" spans="2:2" x14ac:dyDescent="0.25">
      <c r="B6568"/>
    </row>
    <row r="6569" spans="2:2" x14ac:dyDescent="0.25">
      <c r="B6569"/>
    </row>
    <row r="6570" spans="2:2" x14ac:dyDescent="0.25">
      <c r="B6570"/>
    </row>
    <row r="6571" spans="2:2" x14ac:dyDescent="0.25">
      <c r="B6571"/>
    </row>
    <row r="6572" spans="2:2" x14ac:dyDescent="0.25">
      <c r="B6572"/>
    </row>
    <row r="6573" spans="2:2" x14ac:dyDescent="0.25">
      <c r="B6573"/>
    </row>
    <row r="6574" spans="2:2" x14ac:dyDescent="0.25">
      <c r="B6574"/>
    </row>
    <row r="6575" spans="2:2" x14ac:dyDescent="0.25">
      <c r="B6575"/>
    </row>
    <row r="6576" spans="2:2" x14ac:dyDescent="0.25">
      <c r="B6576"/>
    </row>
    <row r="6577" spans="2:2" x14ac:dyDescent="0.25">
      <c r="B6577"/>
    </row>
    <row r="6578" spans="2:2" x14ac:dyDescent="0.25">
      <c r="B6578"/>
    </row>
    <row r="6579" spans="2:2" x14ac:dyDescent="0.25">
      <c r="B6579"/>
    </row>
    <row r="6580" spans="2:2" x14ac:dyDescent="0.25">
      <c r="B6580"/>
    </row>
    <row r="6581" spans="2:2" x14ac:dyDescent="0.25">
      <c r="B6581"/>
    </row>
    <row r="6582" spans="2:2" x14ac:dyDescent="0.25">
      <c r="B6582"/>
    </row>
    <row r="6583" spans="2:2" x14ac:dyDescent="0.25">
      <c r="B6583"/>
    </row>
    <row r="6584" spans="2:2" x14ac:dyDescent="0.25">
      <c r="B6584"/>
    </row>
    <row r="6585" spans="2:2" x14ac:dyDescent="0.25">
      <c r="B6585"/>
    </row>
    <row r="6586" spans="2:2" x14ac:dyDescent="0.25">
      <c r="B6586"/>
    </row>
    <row r="6587" spans="2:2" x14ac:dyDescent="0.25">
      <c r="B6587"/>
    </row>
    <row r="6588" spans="2:2" x14ac:dyDescent="0.25">
      <c r="B6588"/>
    </row>
    <row r="6589" spans="2:2" x14ac:dyDescent="0.25">
      <c r="B6589"/>
    </row>
    <row r="6590" spans="2:2" x14ac:dyDescent="0.25">
      <c r="B6590"/>
    </row>
    <row r="6591" spans="2:2" x14ac:dyDescent="0.25">
      <c r="B6591"/>
    </row>
    <row r="6592" spans="2:2" x14ac:dyDescent="0.25">
      <c r="B6592"/>
    </row>
    <row r="6593" spans="2:2" x14ac:dyDescent="0.25">
      <c r="B6593"/>
    </row>
    <row r="6594" spans="2:2" x14ac:dyDescent="0.25">
      <c r="B6594"/>
    </row>
    <row r="6595" spans="2:2" x14ac:dyDescent="0.25">
      <c r="B6595"/>
    </row>
    <row r="6596" spans="2:2" x14ac:dyDescent="0.25">
      <c r="B6596"/>
    </row>
    <row r="6597" spans="2:2" x14ac:dyDescent="0.25">
      <c r="B6597"/>
    </row>
    <row r="6598" spans="2:2" x14ac:dyDescent="0.25">
      <c r="B6598"/>
    </row>
    <row r="6599" spans="2:2" x14ac:dyDescent="0.25">
      <c r="B6599"/>
    </row>
    <row r="6600" spans="2:2" x14ac:dyDescent="0.25">
      <c r="B6600"/>
    </row>
    <row r="6601" spans="2:2" x14ac:dyDescent="0.25">
      <c r="B6601"/>
    </row>
    <row r="6602" spans="2:2" x14ac:dyDescent="0.25">
      <c r="B6602"/>
    </row>
    <row r="6603" spans="2:2" x14ac:dyDescent="0.25">
      <c r="B6603"/>
    </row>
    <row r="6604" spans="2:2" x14ac:dyDescent="0.25">
      <c r="B6604"/>
    </row>
    <row r="6605" spans="2:2" x14ac:dyDescent="0.25">
      <c r="B6605"/>
    </row>
    <row r="6606" spans="2:2" x14ac:dyDescent="0.25">
      <c r="B6606"/>
    </row>
    <row r="6607" spans="2:2" x14ac:dyDescent="0.25">
      <c r="B6607"/>
    </row>
    <row r="6608" spans="2:2" x14ac:dyDescent="0.25">
      <c r="B6608"/>
    </row>
    <row r="6609" spans="2:2" x14ac:dyDescent="0.25">
      <c r="B6609"/>
    </row>
    <row r="6610" spans="2:2" x14ac:dyDescent="0.25">
      <c r="B6610"/>
    </row>
    <row r="6611" spans="2:2" x14ac:dyDescent="0.25">
      <c r="B6611"/>
    </row>
    <row r="6612" spans="2:2" x14ac:dyDescent="0.25">
      <c r="B6612"/>
    </row>
    <row r="6613" spans="2:2" x14ac:dyDescent="0.25">
      <c r="B6613"/>
    </row>
    <row r="6614" spans="2:2" x14ac:dyDescent="0.25">
      <c r="B6614"/>
    </row>
    <row r="6615" spans="2:2" x14ac:dyDescent="0.25">
      <c r="B6615"/>
    </row>
    <row r="6616" spans="2:2" x14ac:dyDescent="0.25">
      <c r="B6616"/>
    </row>
    <row r="6617" spans="2:2" x14ac:dyDescent="0.25">
      <c r="B6617"/>
    </row>
    <row r="6618" spans="2:2" x14ac:dyDescent="0.25">
      <c r="B6618"/>
    </row>
    <row r="6619" spans="2:2" x14ac:dyDescent="0.25">
      <c r="B6619"/>
    </row>
    <row r="6620" spans="2:2" x14ac:dyDescent="0.25">
      <c r="B6620"/>
    </row>
    <row r="6621" spans="2:2" x14ac:dyDescent="0.25">
      <c r="B6621"/>
    </row>
    <row r="6622" spans="2:2" x14ac:dyDescent="0.25">
      <c r="B6622"/>
    </row>
    <row r="6623" spans="2:2" x14ac:dyDescent="0.25">
      <c r="B6623"/>
    </row>
    <row r="6624" spans="2:2" x14ac:dyDescent="0.25">
      <c r="B6624"/>
    </row>
    <row r="6625" spans="2:2" x14ac:dyDescent="0.25">
      <c r="B6625"/>
    </row>
    <row r="6626" spans="2:2" x14ac:dyDescent="0.25">
      <c r="B6626"/>
    </row>
    <row r="6627" spans="2:2" x14ac:dyDescent="0.25">
      <c r="B6627"/>
    </row>
    <row r="6628" spans="2:2" x14ac:dyDescent="0.25">
      <c r="B6628"/>
    </row>
    <row r="6629" spans="2:2" x14ac:dyDescent="0.25">
      <c r="B6629"/>
    </row>
    <row r="6630" spans="2:2" x14ac:dyDescent="0.25">
      <c r="B6630"/>
    </row>
    <row r="6631" spans="2:2" x14ac:dyDescent="0.25">
      <c r="B6631"/>
    </row>
    <row r="6632" spans="2:2" x14ac:dyDescent="0.25">
      <c r="B6632"/>
    </row>
    <row r="6633" spans="2:2" x14ac:dyDescent="0.25">
      <c r="B6633"/>
    </row>
    <row r="6634" spans="2:2" x14ac:dyDescent="0.25">
      <c r="B6634"/>
    </row>
    <row r="6635" spans="2:2" x14ac:dyDescent="0.25">
      <c r="B6635"/>
    </row>
    <row r="6636" spans="2:2" x14ac:dyDescent="0.25">
      <c r="B6636"/>
    </row>
    <row r="6637" spans="2:2" x14ac:dyDescent="0.25">
      <c r="B6637"/>
    </row>
    <row r="6638" spans="2:2" x14ac:dyDescent="0.25">
      <c r="B6638"/>
    </row>
    <row r="6639" spans="2:2" x14ac:dyDescent="0.25">
      <c r="B6639"/>
    </row>
    <row r="6640" spans="2:2" x14ac:dyDescent="0.25">
      <c r="B6640"/>
    </row>
    <row r="6641" spans="2:2" x14ac:dyDescent="0.25">
      <c r="B6641"/>
    </row>
    <row r="6642" spans="2:2" x14ac:dyDescent="0.25">
      <c r="B6642"/>
    </row>
    <row r="6643" spans="2:2" x14ac:dyDescent="0.25">
      <c r="B6643"/>
    </row>
    <row r="6644" spans="2:2" x14ac:dyDescent="0.25">
      <c r="B6644"/>
    </row>
    <row r="6645" spans="2:2" x14ac:dyDescent="0.25">
      <c r="B6645"/>
    </row>
    <row r="6646" spans="2:2" x14ac:dyDescent="0.25">
      <c r="B6646"/>
    </row>
    <row r="6647" spans="2:2" x14ac:dyDescent="0.25">
      <c r="B6647"/>
    </row>
    <row r="6648" spans="2:2" x14ac:dyDescent="0.25">
      <c r="B6648"/>
    </row>
    <row r="6649" spans="2:2" x14ac:dyDescent="0.25">
      <c r="B6649"/>
    </row>
    <row r="6650" spans="2:2" x14ac:dyDescent="0.25">
      <c r="B6650"/>
    </row>
    <row r="6651" spans="2:2" x14ac:dyDescent="0.25">
      <c r="B6651"/>
    </row>
    <row r="6652" spans="2:2" x14ac:dyDescent="0.25">
      <c r="B6652"/>
    </row>
    <row r="6653" spans="2:2" x14ac:dyDescent="0.25">
      <c r="B6653"/>
    </row>
    <row r="6654" spans="2:2" x14ac:dyDescent="0.25">
      <c r="B6654"/>
    </row>
    <row r="6655" spans="2:2" x14ac:dyDescent="0.25">
      <c r="B6655"/>
    </row>
    <row r="6656" spans="2:2" x14ac:dyDescent="0.25">
      <c r="B6656"/>
    </row>
    <row r="6657" spans="2:2" x14ac:dyDescent="0.25">
      <c r="B6657"/>
    </row>
    <row r="6658" spans="2:2" x14ac:dyDescent="0.25">
      <c r="B6658"/>
    </row>
    <row r="6659" spans="2:2" x14ac:dyDescent="0.25">
      <c r="B6659"/>
    </row>
    <row r="6660" spans="2:2" x14ac:dyDescent="0.25">
      <c r="B6660"/>
    </row>
    <row r="6661" spans="2:2" x14ac:dyDescent="0.25">
      <c r="B6661"/>
    </row>
    <row r="6662" spans="2:2" x14ac:dyDescent="0.25">
      <c r="B6662"/>
    </row>
    <row r="6663" spans="2:2" x14ac:dyDescent="0.25">
      <c r="B6663"/>
    </row>
    <row r="6664" spans="2:2" x14ac:dyDescent="0.25">
      <c r="B6664"/>
    </row>
    <row r="6665" spans="2:2" x14ac:dyDescent="0.25">
      <c r="B6665"/>
    </row>
    <row r="6666" spans="2:2" x14ac:dyDescent="0.25">
      <c r="B6666"/>
    </row>
    <row r="6667" spans="2:2" x14ac:dyDescent="0.25">
      <c r="B6667"/>
    </row>
    <row r="6668" spans="2:2" x14ac:dyDescent="0.25">
      <c r="B6668"/>
    </row>
    <row r="6669" spans="2:2" x14ac:dyDescent="0.25">
      <c r="B6669"/>
    </row>
    <row r="6670" spans="2:2" x14ac:dyDescent="0.25">
      <c r="B6670"/>
    </row>
    <row r="6671" spans="2:2" x14ac:dyDescent="0.25">
      <c r="B6671"/>
    </row>
    <row r="6672" spans="2:2" x14ac:dyDescent="0.25">
      <c r="B6672"/>
    </row>
    <row r="6673" spans="2:2" x14ac:dyDescent="0.25">
      <c r="B6673"/>
    </row>
    <row r="6674" spans="2:2" x14ac:dyDescent="0.25">
      <c r="B6674"/>
    </row>
    <row r="6675" spans="2:2" x14ac:dyDescent="0.25">
      <c r="B6675"/>
    </row>
    <row r="6676" spans="2:2" x14ac:dyDescent="0.25">
      <c r="B6676"/>
    </row>
    <row r="6677" spans="2:2" x14ac:dyDescent="0.25">
      <c r="B6677"/>
    </row>
    <row r="6678" spans="2:2" x14ac:dyDescent="0.25">
      <c r="B6678"/>
    </row>
    <row r="6679" spans="2:2" x14ac:dyDescent="0.25">
      <c r="B6679"/>
    </row>
    <row r="6680" spans="2:2" x14ac:dyDescent="0.25">
      <c r="B6680"/>
    </row>
    <row r="6681" spans="2:2" x14ac:dyDescent="0.25">
      <c r="B6681"/>
    </row>
    <row r="6682" spans="2:2" x14ac:dyDescent="0.25">
      <c r="B6682"/>
    </row>
    <row r="6683" spans="2:2" x14ac:dyDescent="0.25">
      <c r="B6683"/>
    </row>
    <row r="6684" spans="2:2" x14ac:dyDescent="0.25">
      <c r="B6684"/>
    </row>
    <row r="6685" spans="2:2" x14ac:dyDescent="0.25">
      <c r="B6685"/>
    </row>
    <row r="6686" spans="2:2" x14ac:dyDescent="0.25">
      <c r="B6686"/>
    </row>
    <row r="6687" spans="2:2" x14ac:dyDescent="0.25">
      <c r="B6687"/>
    </row>
    <row r="6688" spans="2:2" x14ac:dyDescent="0.25">
      <c r="B6688"/>
    </row>
    <row r="6689" spans="2:2" x14ac:dyDescent="0.25">
      <c r="B6689"/>
    </row>
    <row r="6690" spans="2:2" x14ac:dyDescent="0.25">
      <c r="B6690"/>
    </row>
    <row r="6691" spans="2:2" x14ac:dyDescent="0.25">
      <c r="B6691"/>
    </row>
    <row r="6692" spans="2:2" x14ac:dyDescent="0.25">
      <c r="B6692"/>
    </row>
    <row r="6693" spans="2:2" x14ac:dyDescent="0.25">
      <c r="B6693"/>
    </row>
    <row r="6694" spans="2:2" x14ac:dyDescent="0.25">
      <c r="B6694"/>
    </row>
    <row r="6695" spans="2:2" x14ac:dyDescent="0.25">
      <c r="B6695"/>
    </row>
    <row r="6696" spans="2:2" x14ac:dyDescent="0.25">
      <c r="B6696"/>
    </row>
    <row r="6697" spans="2:2" x14ac:dyDescent="0.25">
      <c r="B6697"/>
    </row>
    <row r="6698" spans="2:2" x14ac:dyDescent="0.25">
      <c r="B6698"/>
    </row>
    <row r="6699" spans="2:2" x14ac:dyDescent="0.25">
      <c r="B6699"/>
    </row>
    <row r="6700" spans="2:2" x14ac:dyDescent="0.25">
      <c r="B6700"/>
    </row>
    <row r="6701" spans="2:2" x14ac:dyDescent="0.25">
      <c r="B6701"/>
    </row>
    <row r="6702" spans="2:2" x14ac:dyDescent="0.25">
      <c r="B6702"/>
    </row>
    <row r="6703" spans="2:2" x14ac:dyDescent="0.25">
      <c r="B6703"/>
    </row>
    <row r="6704" spans="2:2" x14ac:dyDescent="0.25">
      <c r="B6704"/>
    </row>
    <row r="6705" spans="2:2" x14ac:dyDescent="0.25">
      <c r="B6705"/>
    </row>
    <row r="6706" spans="2:2" x14ac:dyDescent="0.25">
      <c r="B6706"/>
    </row>
    <row r="6707" spans="2:2" x14ac:dyDescent="0.25">
      <c r="B6707"/>
    </row>
    <row r="6708" spans="2:2" x14ac:dyDescent="0.25">
      <c r="B6708"/>
    </row>
    <row r="6709" spans="2:2" x14ac:dyDescent="0.25">
      <c r="B6709"/>
    </row>
    <row r="6710" spans="2:2" x14ac:dyDescent="0.25">
      <c r="B6710"/>
    </row>
    <row r="6711" spans="2:2" x14ac:dyDescent="0.25">
      <c r="B6711"/>
    </row>
    <row r="6712" spans="2:2" x14ac:dyDescent="0.25">
      <c r="B6712"/>
    </row>
    <row r="6713" spans="2:2" x14ac:dyDescent="0.25">
      <c r="B6713"/>
    </row>
    <row r="6714" spans="2:2" x14ac:dyDescent="0.25">
      <c r="B6714"/>
    </row>
    <row r="6715" spans="2:2" x14ac:dyDescent="0.25">
      <c r="B6715"/>
    </row>
    <row r="6716" spans="2:2" x14ac:dyDescent="0.25">
      <c r="B6716"/>
    </row>
    <row r="6717" spans="2:2" x14ac:dyDescent="0.25">
      <c r="B6717"/>
    </row>
    <row r="6718" spans="2:2" x14ac:dyDescent="0.25">
      <c r="B6718"/>
    </row>
    <row r="6719" spans="2:2" x14ac:dyDescent="0.25">
      <c r="B6719"/>
    </row>
    <row r="6720" spans="2:2" x14ac:dyDescent="0.25">
      <c r="B6720"/>
    </row>
    <row r="6721" spans="2:2" x14ac:dyDescent="0.25">
      <c r="B6721"/>
    </row>
    <row r="6722" spans="2:2" x14ac:dyDescent="0.25">
      <c r="B6722"/>
    </row>
    <row r="6723" spans="2:2" x14ac:dyDescent="0.25">
      <c r="B6723"/>
    </row>
    <row r="6724" spans="2:2" x14ac:dyDescent="0.25">
      <c r="B6724"/>
    </row>
    <row r="6725" spans="2:2" x14ac:dyDescent="0.25">
      <c r="B6725"/>
    </row>
    <row r="6726" spans="2:2" x14ac:dyDescent="0.25">
      <c r="B6726"/>
    </row>
    <row r="6727" spans="2:2" x14ac:dyDescent="0.25">
      <c r="B6727"/>
    </row>
    <row r="6728" spans="2:2" x14ac:dyDescent="0.25">
      <c r="B6728"/>
    </row>
    <row r="6729" spans="2:2" x14ac:dyDescent="0.25">
      <c r="B6729"/>
    </row>
    <row r="6730" spans="2:2" x14ac:dyDescent="0.25">
      <c r="B6730"/>
    </row>
    <row r="6731" spans="2:2" x14ac:dyDescent="0.25">
      <c r="B6731"/>
    </row>
    <row r="6732" spans="2:2" x14ac:dyDescent="0.25">
      <c r="B6732"/>
    </row>
    <row r="6733" spans="2:2" x14ac:dyDescent="0.25">
      <c r="B6733"/>
    </row>
    <row r="6734" spans="2:2" x14ac:dyDescent="0.25">
      <c r="B6734"/>
    </row>
    <row r="6735" spans="2:2" x14ac:dyDescent="0.25">
      <c r="B6735"/>
    </row>
    <row r="6736" spans="2:2" x14ac:dyDescent="0.25">
      <c r="B6736"/>
    </row>
    <row r="6737" spans="2:2" x14ac:dyDescent="0.25">
      <c r="B6737"/>
    </row>
    <row r="6738" spans="2:2" x14ac:dyDescent="0.25">
      <c r="B6738"/>
    </row>
    <row r="6739" spans="2:2" x14ac:dyDescent="0.25">
      <c r="B6739"/>
    </row>
    <row r="6740" spans="2:2" x14ac:dyDescent="0.25">
      <c r="B6740"/>
    </row>
    <row r="6741" spans="2:2" x14ac:dyDescent="0.25">
      <c r="B6741"/>
    </row>
    <row r="6742" spans="2:2" x14ac:dyDescent="0.25">
      <c r="B6742"/>
    </row>
    <row r="6743" spans="2:2" x14ac:dyDescent="0.25">
      <c r="B6743"/>
    </row>
    <row r="6744" spans="2:2" x14ac:dyDescent="0.25">
      <c r="B6744"/>
    </row>
    <row r="6745" spans="2:2" x14ac:dyDescent="0.25">
      <c r="B6745"/>
    </row>
    <row r="6746" spans="2:2" x14ac:dyDescent="0.25">
      <c r="B6746"/>
    </row>
    <row r="6747" spans="2:2" x14ac:dyDescent="0.25">
      <c r="B6747"/>
    </row>
    <row r="6748" spans="2:2" x14ac:dyDescent="0.25">
      <c r="B6748"/>
    </row>
    <row r="6749" spans="2:2" x14ac:dyDescent="0.25">
      <c r="B6749"/>
    </row>
    <row r="6750" spans="2:2" x14ac:dyDescent="0.25">
      <c r="B6750"/>
    </row>
    <row r="6751" spans="2:2" x14ac:dyDescent="0.25">
      <c r="B6751"/>
    </row>
    <row r="6752" spans="2:2" x14ac:dyDescent="0.25">
      <c r="B6752"/>
    </row>
    <row r="6753" spans="2:2" x14ac:dyDescent="0.25">
      <c r="B6753"/>
    </row>
    <row r="6754" spans="2:2" x14ac:dyDescent="0.25">
      <c r="B6754"/>
    </row>
    <row r="6755" spans="2:2" x14ac:dyDescent="0.25">
      <c r="B6755"/>
    </row>
    <row r="6756" spans="2:2" x14ac:dyDescent="0.25">
      <c r="B6756"/>
    </row>
    <row r="6757" spans="2:2" x14ac:dyDescent="0.25">
      <c r="B6757"/>
    </row>
    <row r="6758" spans="2:2" x14ac:dyDescent="0.25">
      <c r="B6758"/>
    </row>
    <row r="6759" spans="2:2" x14ac:dyDescent="0.25">
      <c r="B6759"/>
    </row>
    <row r="6760" spans="2:2" x14ac:dyDescent="0.25">
      <c r="B6760"/>
    </row>
    <row r="6761" spans="2:2" x14ac:dyDescent="0.25">
      <c r="B6761"/>
    </row>
    <row r="6762" spans="2:2" x14ac:dyDescent="0.25">
      <c r="B6762"/>
    </row>
    <row r="6763" spans="2:2" x14ac:dyDescent="0.25">
      <c r="B6763"/>
    </row>
    <row r="6764" spans="2:2" x14ac:dyDescent="0.25">
      <c r="B6764"/>
    </row>
    <row r="6765" spans="2:2" x14ac:dyDescent="0.25">
      <c r="B6765"/>
    </row>
    <row r="6766" spans="2:2" x14ac:dyDescent="0.25">
      <c r="B6766"/>
    </row>
    <row r="6767" spans="2:2" x14ac:dyDescent="0.25">
      <c r="B6767"/>
    </row>
    <row r="6768" spans="2:2" x14ac:dyDescent="0.25">
      <c r="B6768"/>
    </row>
    <row r="6769" spans="2:2" x14ac:dyDescent="0.25">
      <c r="B6769"/>
    </row>
    <row r="6770" spans="2:2" x14ac:dyDescent="0.25">
      <c r="B6770"/>
    </row>
    <row r="6771" spans="2:2" x14ac:dyDescent="0.25">
      <c r="B6771"/>
    </row>
    <row r="6772" spans="2:2" x14ac:dyDescent="0.25">
      <c r="B6772"/>
    </row>
    <row r="6773" spans="2:2" x14ac:dyDescent="0.25">
      <c r="B6773"/>
    </row>
    <row r="6774" spans="2:2" x14ac:dyDescent="0.25">
      <c r="B6774"/>
    </row>
    <row r="6775" spans="2:2" x14ac:dyDescent="0.25">
      <c r="B6775"/>
    </row>
    <row r="6776" spans="2:2" x14ac:dyDescent="0.25">
      <c r="B6776"/>
    </row>
    <row r="6777" spans="2:2" x14ac:dyDescent="0.25">
      <c r="B6777"/>
    </row>
    <row r="6778" spans="2:2" x14ac:dyDescent="0.25">
      <c r="B6778"/>
    </row>
    <row r="6779" spans="2:2" x14ac:dyDescent="0.25">
      <c r="B6779"/>
    </row>
    <row r="6780" spans="2:2" x14ac:dyDescent="0.25">
      <c r="B6780"/>
    </row>
    <row r="6781" spans="2:2" x14ac:dyDescent="0.25">
      <c r="B6781"/>
    </row>
    <row r="6782" spans="2:2" x14ac:dyDescent="0.25">
      <c r="B6782"/>
    </row>
    <row r="6783" spans="2:2" x14ac:dyDescent="0.25">
      <c r="B6783"/>
    </row>
    <row r="6784" spans="2:2" x14ac:dyDescent="0.25">
      <c r="B6784"/>
    </row>
    <row r="6785" spans="2:2" x14ac:dyDescent="0.25">
      <c r="B6785"/>
    </row>
    <row r="6786" spans="2:2" x14ac:dyDescent="0.25">
      <c r="B6786"/>
    </row>
    <row r="6787" spans="2:2" x14ac:dyDescent="0.25">
      <c r="B6787"/>
    </row>
    <row r="6788" spans="2:2" x14ac:dyDescent="0.25">
      <c r="B6788"/>
    </row>
    <row r="6789" spans="2:2" x14ac:dyDescent="0.25">
      <c r="B6789"/>
    </row>
    <row r="6790" spans="2:2" x14ac:dyDescent="0.25">
      <c r="B6790"/>
    </row>
    <row r="6791" spans="2:2" x14ac:dyDescent="0.25">
      <c r="B6791"/>
    </row>
    <row r="6792" spans="2:2" x14ac:dyDescent="0.25">
      <c r="B6792"/>
    </row>
    <row r="6793" spans="2:2" x14ac:dyDescent="0.25">
      <c r="B6793"/>
    </row>
    <row r="6794" spans="2:2" x14ac:dyDescent="0.25">
      <c r="B6794"/>
    </row>
    <row r="6795" spans="2:2" x14ac:dyDescent="0.25">
      <c r="B6795"/>
    </row>
    <row r="6796" spans="2:2" x14ac:dyDescent="0.25">
      <c r="B6796"/>
    </row>
    <row r="6797" spans="2:2" x14ac:dyDescent="0.25">
      <c r="B6797"/>
    </row>
    <row r="6798" spans="2:2" x14ac:dyDescent="0.25">
      <c r="B6798"/>
    </row>
    <row r="6799" spans="2:2" x14ac:dyDescent="0.25">
      <c r="B6799"/>
    </row>
    <row r="6800" spans="2:2" x14ac:dyDescent="0.25">
      <c r="B6800"/>
    </row>
    <row r="6801" spans="2:2" x14ac:dyDescent="0.25">
      <c r="B6801"/>
    </row>
    <row r="6802" spans="2:2" x14ac:dyDescent="0.25">
      <c r="B6802"/>
    </row>
    <row r="6803" spans="2:2" x14ac:dyDescent="0.25">
      <c r="B6803"/>
    </row>
    <row r="6804" spans="2:2" x14ac:dyDescent="0.25">
      <c r="B6804"/>
    </row>
    <row r="6805" spans="2:2" x14ac:dyDescent="0.25">
      <c r="B6805"/>
    </row>
    <row r="6806" spans="2:2" x14ac:dyDescent="0.25">
      <c r="B6806"/>
    </row>
    <row r="6807" spans="2:2" x14ac:dyDescent="0.25">
      <c r="B6807"/>
    </row>
    <row r="6808" spans="2:2" x14ac:dyDescent="0.25">
      <c r="B6808"/>
    </row>
    <row r="6809" spans="2:2" x14ac:dyDescent="0.25">
      <c r="B6809"/>
    </row>
    <row r="6810" spans="2:2" x14ac:dyDescent="0.25">
      <c r="B6810"/>
    </row>
    <row r="6811" spans="2:2" x14ac:dyDescent="0.25">
      <c r="B6811"/>
    </row>
    <row r="6812" spans="2:2" x14ac:dyDescent="0.25">
      <c r="B6812"/>
    </row>
    <row r="6813" spans="2:2" x14ac:dyDescent="0.25">
      <c r="B6813"/>
    </row>
    <row r="6814" spans="2:2" x14ac:dyDescent="0.25">
      <c r="B6814"/>
    </row>
    <row r="6815" spans="2:2" x14ac:dyDescent="0.25">
      <c r="B6815"/>
    </row>
    <row r="6816" spans="2:2" x14ac:dyDescent="0.25">
      <c r="B6816"/>
    </row>
    <row r="6817" spans="2:2" x14ac:dyDescent="0.25">
      <c r="B6817"/>
    </row>
    <row r="6818" spans="2:2" x14ac:dyDescent="0.25">
      <c r="B6818"/>
    </row>
    <row r="6819" spans="2:2" x14ac:dyDescent="0.25">
      <c r="B6819"/>
    </row>
    <row r="6820" spans="2:2" x14ac:dyDescent="0.25">
      <c r="B6820"/>
    </row>
    <row r="6821" spans="2:2" x14ac:dyDescent="0.25">
      <c r="B6821"/>
    </row>
    <row r="6822" spans="2:2" x14ac:dyDescent="0.25">
      <c r="B6822"/>
    </row>
    <row r="6823" spans="2:2" x14ac:dyDescent="0.25">
      <c r="B6823"/>
    </row>
    <row r="6824" spans="2:2" x14ac:dyDescent="0.25">
      <c r="B6824"/>
    </row>
    <row r="6825" spans="2:2" x14ac:dyDescent="0.25">
      <c r="B6825"/>
    </row>
    <row r="6826" spans="2:2" x14ac:dyDescent="0.25">
      <c r="B6826"/>
    </row>
    <row r="6827" spans="2:2" x14ac:dyDescent="0.25">
      <c r="B6827"/>
    </row>
    <row r="6828" spans="2:2" x14ac:dyDescent="0.25">
      <c r="B6828"/>
    </row>
    <row r="6829" spans="2:2" x14ac:dyDescent="0.25">
      <c r="B6829"/>
    </row>
    <row r="6830" spans="2:2" x14ac:dyDescent="0.25">
      <c r="B6830"/>
    </row>
    <row r="6831" spans="2:2" x14ac:dyDescent="0.25">
      <c r="B6831"/>
    </row>
    <row r="6832" spans="2:2" x14ac:dyDescent="0.25">
      <c r="B6832"/>
    </row>
    <row r="6833" spans="2:2" x14ac:dyDescent="0.25">
      <c r="B6833"/>
    </row>
    <row r="6834" spans="2:2" x14ac:dyDescent="0.25">
      <c r="B6834"/>
    </row>
    <row r="6835" spans="2:2" x14ac:dyDescent="0.25">
      <c r="B6835"/>
    </row>
    <row r="6836" spans="2:2" x14ac:dyDescent="0.25">
      <c r="B6836"/>
    </row>
    <row r="6837" spans="2:2" x14ac:dyDescent="0.25">
      <c r="B6837"/>
    </row>
    <row r="6838" spans="2:2" x14ac:dyDescent="0.25">
      <c r="B6838"/>
    </row>
    <row r="6839" spans="2:2" x14ac:dyDescent="0.25">
      <c r="B6839"/>
    </row>
    <row r="6840" spans="2:2" x14ac:dyDescent="0.25">
      <c r="B6840"/>
    </row>
    <row r="6841" spans="2:2" x14ac:dyDescent="0.25">
      <c r="B6841"/>
    </row>
    <row r="6842" spans="2:2" x14ac:dyDescent="0.25">
      <c r="B6842"/>
    </row>
    <row r="6843" spans="2:2" x14ac:dyDescent="0.25">
      <c r="B6843"/>
    </row>
    <row r="6844" spans="2:2" x14ac:dyDescent="0.25">
      <c r="B6844"/>
    </row>
    <row r="6845" spans="2:2" x14ac:dyDescent="0.25">
      <c r="B6845"/>
    </row>
    <row r="6846" spans="2:2" x14ac:dyDescent="0.25">
      <c r="B6846"/>
    </row>
    <row r="6847" spans="2:2" x14ac:dyDescent="0.25">
      <c r="B6847"/>
    </row>
    <row r="6848" spans="2:2" x14ac:dyDescent="0.25">
      <c r="B6848"/>
    </row>
    <row r="6849" spans="2:2" x14ac:dyDescent="0.25">
      <c r="B6849"/>
    </row>
    <row r="6850" spans="2:2" x14ac:dyDescent="0.25">
      <c r="B6850"/>
    </row>
    <row r="6851" spans="2:2" x14ac:dyDescent="0.25">
      <c r="B6851"/>
    </row>
    <row r="6852" spans="2:2" x14ac:dyDescent="0.25">
      <c r="B6852"/>
    </row>
    <row r="6853" spans="2:2" x14ac:dyDescent="0.25">
      <c r="B6853"/>
    </row>
    <row r="6854" spans="2:2" x14ac:dyDescent="0.25">
      <c r="B6854"/>
    </row>
    <row r="6855" spans="2:2" x14ac:dyDescent="0.25">
      <c r="B6855"/>
    </row>
    <row r="6856" spans="2:2" x14ac:dyDescent="0.25">
      <c r="B6856"/>
    </row>
    <row r="6857" spans="2:2" x14ac:dyDescent="0.25">
      <c r="B6857"/>
    </row>
    <row r="6858" spans="2:2" x14ac:dyDescent="0.25">
      <c r="B6858"/>
    </row>
    <row r="6859" spans="2:2" x14ac:dyDescent="0.25">
      <c r="B6859"/>
    </row>
    <row r="6860" spans="2:2" x14ac:dyDescent="0.25">
      <c r="B6860"/>
    </row>
    <row r="6861" spans="2:2" x14ac:dyDescent="0.25">
      <c r="B6861"/>
    </row>
    <row r="6862" spans="2:2" x14ac:dyDescent="0.25">
      <c r="B6862"/>
    </row>
    <row r="6863" spans="2:2" x14ac:dyDescent="0.25">
      <c r="B6863"/>
    </row>
    <row r="6864" spans="2:2" x14ac:dyDescent="0.25">
      <c r="B6864"/>
    </row>
    <row r="6865" spans="2:2" x14ac:dyDescent="0.25">
      <c r="B6865"/>
    </row>
    <row r="6866" spans="2:2" x14ac:dyDescent="0.25">
      <c r="B6866"/>
    </row>
    <row r="6867" spans="2:2" x14ac:dyDescent="0.25">
      <c r="B6867"/>
    </row>
    <row r="6868" spans="2:2" x14ac:dyDescent="0.25">
      <c r="B6868"/>
    </row>
    <row r="6869" spans="2:2" x14ac:dyDescent="0.25">
      <c r="B6869"/>
    </row>
    <row r="6870" spans="2:2" x14ac:dyDescent="0.25">
      <c r="B6870"/>
    </row>
    <row r="6871" spans="2:2" x14ac:dyDescent="0.25">
      <c r="B6871"/>
    </row>
    <row r="6872" spans="2:2" x14ac:dyDescent="0.25">
      <c r="B6872"/>
    </row>
    <row r="6873" spans="2:2" x14ac:dyDescent="0.25">
      <c r="B6873"/>
    </row>
    <row r="6874" spans="2:2" x14ac:dyDescent="0.25">
      <c r="B6874"/>
    </row>
    <row r="6875" spans="2:2" x14ac:dyDescent="0.25">
      <c r="B6875"/>
    </row>
    <row r="6876" spans="2:2" x14ac:dyDescent="0.25">
      <c r="B6876"/>
    </row>
    <row r="6877" spans="2:2" x14ac:dyDescent="0.25">
      <c r="B6877"/>
    </row>
    <row r="6878" spans="2:2" x14ac:dyDescent="0.25">
      <c r="B6878"/>
    </row>
    <row r="6879" spans="2:2" x14ac:dyDescent="0.25">
      <c r="B6879"/>
    </row>
    <row r="6880" spans="2:2" x14ac:dyDescent="0.25">
      <c r="B6880"/>
    </row>
    <row r="6881" spans="2:2" x14ac:dyDescent="0.25">
      <c r="B6881"/>
    </row>
    <row r="6882" spans="2:2" x14ac:dyDescent="0.25">
      <c r="B6882"/>
    </row>
    <row r="6883" spans="2:2" x14ac:dyDescent="0.25">
      <c r="B6883"/>
    </row>
    <row r="6884" spans="2:2" x14ac:dyDescent="0.25">
      <c r="B6884"/>
    </row>
    <row r="6885" spans="2:2" x14ac:dyDescent="0.25">
      <c r="B6885"/>
    </row>
    <row r="6886" spans="2:2" x14ac:dyDescent="0.25">
      <c r="B6886"/>
    </row>
    <row r="6887" spans="2:2" x14ac:dyDescent="0.25">
      <c r="B6887"/>
    </row>
    <row r="6888" spans="2:2" x14ac:dyDescent="0.25">
      <c r="B6888"/>
    </row>
    <row r="6889" spans="2:2" x14ac:dyDescent="0.25">
      <c r="B6889"/>
    </row>
    <row r="6890" spans="2:2" x14ac:dyDescent="0.25">
      <c r="B6890"/>
    </row>
    <row r="6891" spans="2:2" x14ac:dyDescent="0.25">
      <c r="B6891"/>
    </row>
    <row r="6892" spans="2:2" x14ac:dyDescent="0.25">
      <c r="B6892"/>
    </row>
    <row r="6893" spans="2:2" x14ac:dyDescent="0.25">
      <c r="B6893"/>
    </row>
    <row r="6894" spans="2:2" x14ac:dyDescent="0.25">
      <c r="B6894"/>
    </row>
    <row r="6895" spans="2:2" x14ac:dyDescent="0.25">
      <c r="B6895"/>
    </row>
    <row r="6896" spans="2:2" x14ac:dyDescent="0.25">
      <c r="B6896"/>
    </row>
    <row r="6897" spans="2:2" x14ac:dyDescent="0.25">
      <c r="B6897"/>
    </row>
    <row r="6898" spans="2:2" x14ac:dyDescent="0.25">
      <c r="B6898"/>
    </row>
    <row r="6899" spans="2:2" x14ac:dyDescent="0.25">
      <c r="B6899"/>
    </row>
    <row r="6900" spans="2:2" x14ac:dyDescent="0.25">
      <c r="B6900"/>
    </row>
    <row r="6901" spans="2:2" x14ac:dyDescent="0.25">
      <c r="B6901"/>
    </row>
    <row r="6902" spans="2:2" x14ac:dyDescent="0.25">
      <c r="B6902"/>
    </row>
    <row r="6903" spans="2:2" x14ac:dyDescent="0.25">
      <c r="B6903"/>
    </row>
    <row r="6904" spans="2:2" x14ac:dyDescent="0.25">
      <c r="B6904"/>
    </row>
    <row r="6905" spans="2:2" x14ac:dyDescent="0.25">
      <c r="B6905"/>
    </row>
    <row r="6906" spans="2:2" x14ac:dyDescent="0.25">
      <c r="B6906"/>
    </row>
    <row r="6907" spans="2:2" x14ac:dyDescent="0.25">
      <c r="B6907"/>
    </row>
    <row r="6908" spans="2:2" x14ac:dyDescent="0.25">
      <c r="B6908"/>
    </row>
    <row r="6909" spans="2:2" x14ac:dyDescent="0.25">
      <c r="B6909"/>
    </row>
    <row r="6910" spans="2:2" x14ac:dyDescent="0.25">
      <c r="B6910"/>
    </row>
    <row r="6911" spans="2:2" x14ac:dyDescent="0.25">
      <c r="B6911"/>
    </row>
    <row r="6912" spans="2:2" x14ac:dyDescent="0.25">
      <c r="B6912"/>
    </row>
    <row r="6913" spans="2:2" x14ac:dyDescent="0.25">
      <c r="B6913"/>
    </row>
    <row r="6914" spans="2:2" x14ac:dyDescent="0.25">
      <c r="B6914"/>
    </row>
    <row r="6915" spans="2:2" x14ac:dyDescent="0.25">
      <c r="B6915"/>
    </row>
    <row r="6916" spans="2:2" x14ac:dyDescent="0.25">
      <c r="B6916"/>
    </row>
    <row r="6917" spans="2:2" x14ac:dyDescent="0.25">
      <c r="B6917"/>
    </row>
    <row r="6918" spans="2:2" x14ac:dyDescent="0.25">
      <c r="B6918"/>
    </row>
    <row r="6919" spans="2:2" x14ac:dyDescent="0.25">
      <c r="B6919"/>
    </row>
    <row r="6920" spans="2:2" x14ac:dyDescent="0.25">
      <c r="B6920"/>
    </row>
    <row r="6921" spans="2:2" x14ac:dyDescent="0.25">
      <c r="B6921"/>
    </row>
    <row r="6922" spans="2:2" x14ac:dyDescent="0.25">
      <c r="B6922"/>
    </row>
    <row r="6923" spans="2:2" x14ac:dyDescent="0.25">
      <c r="B6923"/>
    </row>
    <row r="6924" spans="2:2" x14ac:dyDescent="0.25">
      <c r="B6924"/>
    </row>
    <row r="6925" spans="2:2" x14ac:dyDescent="0.25">
      <c r="B6925"/>
    </row>
    <row r="6926" spans="2:2" x14ac:dyDescent="0.25">
      <c r="B6926"/>
    </row>
    <row r="6927" spans="2:2" x14ac:dyDescent="0.25">
      <c r="B6927"/>
    </row>
    <row r="6928" spans="2:2" x14ac:dyDescent="0.25">
      <c r="B6928"/>
    </row>
    <row r="6929" spans="2:2" x14ac:dyDescent="0.25">
      <c r="B6929"/>
    </row>
    <row r="6930" spans="2:2" x14ac:dyDescent="0.25">
      <c r="B6930"/>
    </row>
    <row r="6931" spans="2:2" x14ac:dyDescent="0.25">
      <c r="B6931"/>
    </row>
    <row r="6932" spans="2:2" x14ac:dyDescent="0.25">
      <c r="B6932"/>
    </row>
    <row r="6933" spans="2:2" x14ac:dyDescent="0.25">
      <c r="B6933"/>
    </row>
    <row r="6934" spans="2:2" x14ac:dyDescent="0.25">
      <c r="B6934"/>
    </row>
    <row r="6935" spans="2:2" x14ac:dyDescent="0.25">
      <c r="B6935"/>
    </row>
    <row r="6936" spans="2:2" x14ac:dyDescent="0.25">
      <c r="B6936"/>
    </row>
    <row r="6937" spans="2:2" x14ac:dyDescent="0.25">
      <c r="B6937"/>
    </row>
    <row r="6938" spans="2:2" x14ac:dyDescent="0.25">
      <c r="B6938"/>
    </row>
    <row r="6939" spans="2:2" x14ac:dyDescent="0.25">
      <c r="B6939"/>
    </row>
    <row r="6940" spans="2:2" x14ac:dyDescent="0.25">
      <c r="B6940"/>
    </row>
    <row r="6941" spans="2:2" x14ac:dyDescent="0.25">
      <c r="B6941"/>
    </row>
    <row r="6942" spans="2:2" x14ac:dyDescent="0.25">
      <c r="B6942"/>
    </row>
    <row r="6943" spans="2:2" x14ac:dyDescent="0.25">
      <c r="B6943"/>
    </row>
    <row r="6944" spans="2:2" x14ac:dyDescent="0.25">
      <c r="B6944"/>
    </row>
    <row r="6945" spans="2:2" x14ac:dyDescent="0.25">
      <c r="B6945"/>
    </row>
    <row r="6946" spans="2:2" x14ac:dyDescent="0.25">
      <c r="B6946"/>
    </row>
    <row r="6947" spans="2:2" x14ac:dyDescent="0.25">
      <c r="B6947"/>
    </row>
    <row r="6948" spans="2:2" x14ac:dyDescent="0.25">
      <c r="B6948"/>
    </row>
    <row r="6949" spans="2:2" x14ac:dyDescent="0.25">
      <c r="B6949"/>
    </row>
    <row r="6950" spans="2:2" x14ac:dyDescent="0.25">
      <c r="B6950"/>
    </row>
    <row r="6951" spans="2:2" x14ac:dyDescent="0.25">
      <c r="B6951"/>
    </row>
    <row r="6952" spans="2:2" x14ac:dyDescent="0.25">
      <c r="B6952"/>
    </row>
    <row r="6953" spans="2:2" x14ac:dyDescent="0.25">
      <c r="B6953"/>
    </row>
    <row r="6954" spans="2:2" x14ac:dyDescent="0.25">
      <c r="B6954"/>
    </row>
    <row r="6955" spans="2:2" x14ac:dyDescent="0.25">
      <c r="B6955"/>
    </row>
    <row r="6956" spans="2:2" x14ac:dyDescent="0.25">
      <c r="B6956"/>
    </row>
    <row r="6957" spans="2:2" x14ac:dyDescent="0.25">
      <c r="B6957"/>
    </row>
    <row r="6958" spans="2:2" x14ac:dyDescent="0.25">
      <c r="B6958"/>
    </row>
    <row r="6959" spans="2:2" x14ac:dyDescent="0.25">
      <c r="B6959"/>
    </row>
    <row r="6960" spans="2:2" x14ac:dyDescent="0.25">
      <c r="B6960"/>
    </row>
    <row r="6961" spans="2:2" x14ac:dyDescent="0.25">
      <c r="B6961"/>
    </row>
    <row r="6962" spans="2:2" x14ac:dyDescent="0.25">
      <c r="B6962"/>
    </row>
    <row r="6963" spans="2:2" x14ac:dyDescent="0.25">
      <c r="B6963"/>
    </row>
    <row r="6964" spans="2:2" x14ac:dyDescent="0.25">
      <c r="B6964"/>
    </row>
    <row r="6965" spans="2:2" x14ac:dyDescent="0.25">
      <c r="B6965"/>
    </row>
    <row r="6966" spans="2:2" x14ac:dyDescent="0.25">
      <c r="B6966"/>
    </row>
    <row r="6967" spans="2:2" x14ac:dyDescent="0.25">
      <c r="B6967"/>
    </row>
    <row r="6968" spans="2:2" x14ac:dyDescent="0.25">
      <c r="B6968"/>
    </row>
    <row r="6969" spans="2:2" x14ac:dyDescent="0.25">
      <c r="B6969"/>
    </row>
    <row r="6970" spans="2:2" x14ac:dyDescent="0.25">
      <c r="B6970"/>
    </row>
    <row r="6971" spans="2:2" x14ac:dyDescent="0.25">
      <c r="B6971"/>
    </row>
    <row r="6972" spans="2:2" x14ac:dyDescent="0.25">
      <c r="B6972"/>
    </row>
    <row r="6973" spans="2:2" x14ac:dyDescent="0.25">
      <c r="B6973"/>
    </row>
    <row r="6974" spans="2:2" x14ac:dyDescent="0.25">
      <c r="B6974"/>
    </row>
    <row r="6975" spans="2:2" x14ac:dyDescent="0.25">
      <c r="B6975"/>
    </row>
    <row r="6976" spans="2:2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</sheetData>
  <autoFilter ref="A1:G1816"/>
  <sortState ref="A2:F1816">
    <sortCondition ref="B2:B1816"/>
    <sortCondition ref="C2:C1816"/>
    <sortCondition ref="D2:D1816"/>
  </sortState>
  <pageMargins left="0.25" right="0.25" top="0.75" bottom="0.75" header="0.3" footer="0.3"/>
  <pageSetup paperSize="5" fitToHeight="0" orientation="landscape" horizontalDpi="0" verticalDpi="0"/>
  <headerFooter>
    <oddFooter>&amp;L&amp;"Calibri,Regular"&amp;K000000DRAFT&amp;C&amp;"Calibri,Regular"&amp;K000000DRAFT
October 9, 2020&amp;R&amp;"Calibri,Regular"&amp;K000000DRAFT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7463"/>
  <sheetViews>
    <sheetView zoomScale="114" workbookViewId="0">
      <selection sqref="A1:AN7463"/>
    </sheetView>
  </sheetViews>
  <sheetFormatPr defaultColWidth="11" defaultRowHeight="15.75" x14ac:dyDescent="0.25"/>
  <cols>
    <col min="1" max="1" width="11.875" customWidth="1"/>
    <col min="2" max="2" width="17.375" customWidth="1"/>
    <col min="3" max="3" width="27" bestFit="1" customWidth="1"/>
    <col min="4" max="4" width="13.5" customWidth="1"/>
    <col min="5" max="7" width="10.875" style="4"/>
    <col min="8" max="8" width="0" hidden="1" customWidth="1"/>
    <col min="9" max="9" width="26.375" customWidth="1"/>
    <col min="11" max="11" width="29.625" bestFit="1" customWidth="1"/>
    <col min="12" max="12" width="13.625" customWidth="1"/>
    <col min="13" max="13" width="17.125" customWidth="1"/>
    <col min="14" max="14" width="10.875" customWidth="1"/>
    <col min="15" max="15" width="12.375" customWidth="1"/>
    <col min="16" max="18" width="10.875" customWidth="1"/>
    <col min="20" max="20" width="13.125" customWidth="1"/>
    <col min="21" max="21" width="11.5" customWidth="1"/>
    <col min="23" max="23" width="11.375" customWidth="1"/>
    <col min="24" max="24" width="18.875" customWidth="1"/>
    <col min="25" max="25" width="15.5" customWidth="1"/>
    <col min="26" max="26" width="18.5" customWidth="1"/>
    <col min="29" max="30" width="12.125" customWidth="1"/>
    <col min="31" max="31" width="16.5" customWidth="1"/>
    <col min="32" max="32" width="14.5" customWidth="1"/>
    <col min="33" max="33" width="13.875" customWidth="1"/>
    <col min="34" max="34" width="15.875" customWidth="1"/>
    <col min="35" max="35" width="14.625" customWidth="1"/>
    <col min="36" max="36" width="11.625" customWidth="1"/>
  </cols>
  <sheetData>
    <row r="1" spans="1:40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3" t="s">
        <v>6</v>
      </c>
      <c r="H1" s="2" t="s">
        <v>5768</v>
      </c>
      <c r="I1" s="2" t="s">
        <v>5769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5781</v>
      </c>
      <c r="Z1" s="2" t="s">
        <v>5782</v>
      </c>
      <c r="AA1" s="2" t="s">
        <v>22</v>
      </c>
      <c r="AB1" s="2" t="s">
        <v>23</v>
      </c>
      <c r="AC1" s="2" t="s">
        <v>24</v>
      </c>
      <c r="AD1" s="2" t="s">
        <v>5780</v>
      </c>
      <c r="AE1" s="2" t="s">
        <v>25</v>
      </c>
      <c r="AF1" s="2" t="s">
        <v>26</v>
      </c>
      <c r="AG1" s="2" t="s">
        <v>27</v>
      </c>
      <c r="AH1" s="2" t="s">
        <v>28</v>
      </c>
      <c r="AI1" s="2" t="s">
        <v>29</v>
      </c>
      <c r="AJ1" s="2" t="s">
        <v>30</v>
      </c>
      <c r="AK1" s="2" t="s">
        <v>31</v>
      </c>
      <c r="AL1" s="2" t="s">
        <v>5803</v>
      </c>
      <c r="AM1" s="2" t="s">
        <v>5783</v>
      </c>
      <c r="AN1" s="2" t="s">
        <v>5804</v>
      </c>
    </row>
    <row r="2" spans="1:40" x14ac:dyDescent="0.25">
      <c r="A2" t="s">
        <v>4581</v>
      </c>
      <c r="B2" t="s">
        <v>886</v>
      </c>
      <c r="C2" t="s">
        <v>887</v>
      </c>
      <c r="D2" t="s">
        <v>888</v>
      </c>
      <c r="E2" s="4">
        <v>37689</v>
      </c>
      <c r="F2" s="4" t="s">
        <v>889</v>
      </c>
      <c r="G2" s="4">
        <v>51</v>
      </c>
      <c r="H2" t="str">
        <f>CONCATENATE(Source[[#This Row],[Subject]],TRIM(Source[[#This Row],[Course]]))</f>
        <v>LIBR51</v>
      </c>
      <c r="I2" t="str">
        <f>VLOOKUP(Source[[#This Row],[SubjCrse]],'Courses and Categories'!$E$2:$G$1816,3,FALSE)</f>
        <v>Credit CTE</v>
      </c>
      <c r="J2">
        <v>831</v>
      </c>
      <c r="K2" t="s">
        <v>1915</v>
      </c>
      <c r="L2" t="s">
        <v>87</v>
      </c>
      <c r="M2" t="s">
        <v>897</v>
      </c>
      <c r="N2" t="s">
        <v>42</v>
      </c>
      <c r="O2" t="s">
        <v>42</v>
      </c>
      <c r="P2" t="s">
        <v>42</v>
      </c>
      <c r="Q2" t="s">
        <v>42</v>
      </c>
      <c r="S2" t="s">
        <v>134</v>
      </c>
      <c r="T2">
        <v>1</v>
      </c>
      <c r="U2" s="1">
        <v>43479</v>
      </c>
      <c r="V2" s="1">
        <v>43607</v>
      </c>
      <c r="W2" t="s">
        <v>892</v>
      </c>
      <c r="X2" t="s">
        <v>899</v>
      </c>
      <c r="Y2">
        <v>31</v>
      </c>
      <c r="Z2">
        <v>24</v>
      </c>
      <c r="AA2">
        <v>40</v>
      </c>
      <c r="AB2">
        <v>60</v>
      </c>
      <c r="AD2">
        <f>IF(ISBLANK(Source[[#This Row],[CrosslistID]]),1,1/COUNTIFS(Source[CrosslistID],Source[[#This Row],[CrosslistID]],Source[TermDesc],Source[[#This Row],[TermDesc]]))</f>
        <v>1</v>
      </c>
      <c r="AG2">
        <v>0</v>
      </c>
      <c r="AH2">
        <v>60</v>
      </c>
      <c r="AI2">
        <v>3</v>
      </c>
      <c r="AJ2">
        <v>3.1</v>
      </c>
      <c r="AK2">
        <v>0.2</v>
      </c>
      <c r="AL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">
        <f>IF(AND(Source[[#This Row],[Credit_Noncredit]]="Noncredit",Source[[#This Row],[FTEF]]&gt;0),Source[[#This Row],[NC XLST FTES]]*525/(437.5*Source[[#This Row],[FTEF]]),0)</f>
        <v>0</v>
      </c>
      <c r="AN2">
        <f>IF(Source[[#This Row],[Credit_Noncredit]]="Credit",Source[[#This Row],[Census Enrollment]],Source[[#This Row],[Noncredit Avg. Attendance]])</f>
        <v>31</v>
      </c>
    </row>
    <row r="3" spans="1:40" x14ac:dyDescent="0.25">
      <c r="A3" t="s">
        <v>4581</v>
      </c>
      <c r="B3" t="s">
        <v>886</v>
      </c>
      <c r="C3" t="s">
        <v>887</v>
      </c>
      <c r="D3" t="s">
        <v>888</v>
      </c>
      <c r="E3" s="4">
        <v>38418</v>
      </c>
      <c r="F3" s="4" t="s">
        <v>889</v>
      </c>
      <c r="G3" s="4">
        <v>53</v>
      </c>
      <c r="H3" t="str">
        <f>CONCATENATE(Source[[#This Row],[Subject]],TRIM(Source[[#This Row],[Course]]))</f>
        <v>LIBR53</v>
      </c>
      <c r="I3" t="str">
        <f>VLOOKUP(Source[[#This Row],[SubjCrse]],'Courses and Categories'!$E$2:$G$1816,3,FALSE)</f>
        <v>Credit CTE</v>
      </c>
      <c r="J3">
        <v>831</v>
      </c>
      <c r="K3" t="s">
        <v>1916</v>
      </c>
      <c r="L3" t="s">
        <v>87</v>
      </c>
      <c r="M3" t="s">
        <v>897</v>
      </c>
      <c r="N3" t="s">
        <v>42</v>
      </c>
      <c r="O3" t="s">
        <v>42</v>
      </c>
      <c r="P3" t="s">
        <v>42</v>
      </c>
      <c r="Q3" t="s">
        <v>42</v>
      </c>
      <c r="S3" t="s">
        <v>134</v>
      </c>
      <c r="T3">
        <v>1</v>
      </c>
      <c r="U3" s="1">
        <v>43479</v>
      </c>
      <c r="V3" s="1">
        <v>43607</v>
      </c>
      <c r="W3" t="s">
        <v>1917</v>
      </c>
      <c r="X3" t="s">
        <v>1450</v>
      </c>
      <c r="Y3">
        <v>33</v>
      </c>
      <c r="Z3">
        <v>30</v>
      </c>
      <c r="AA3">
        <v>40</v>
      </c>
      <c r="AB3">
        <v>75</v>
      </c>
      <c r="AD3">
        <f>IF(ISBLANK(Source[[#This Row],[CrosslistID]]),1,1/COUNTIFS(Source[CrosslistID],Source[[#This Row],[CrosslistID]],Source[TermDesc],Source[[#This Row],[TermDesc]]))</f>
        <v>1</v>
      </c>
      <c r="AG3">
        <v>0</v>
      </c>
      <c r="AH3">
        <v>75</v>
      </c>
      <c r="AI3">
        <v>2.133</v>
      </c>
      <c r="AJ3">
        <v>2.1997</v>
      </c>
      <c r="AK3">
        <v>0.1333</v>
      </c>
      <c r="AL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">
        <f>IF(AND(Source[[#This Row],[Credit_Noncredit]]="Noncredit",Source[[#This Row],[FTEF]]&gt;0),Source[[#This Row],[NC XLST FTES]]*525/(437.5*Source[[#This Row],[FTEF]]),0)</f>
        <v>0</v>
      </c>
      <c r="AN3">
        <f>IF(Source[[#This Row],[Credit_Noncredit]]="Credit",Source[[#This Row],[Census Enrollment]],Source[[#This Row],[Noncredit Avg. Attendance]])</f>
        <v>33</v>
      </c>
    </row>
    <row r="4" spans="1:40" x14ac:dyDescent="0.25">
      <c r="A4" t="s">
        <v>4581</v>
      </c>
      <c r="B4" t="s">
        <v>886</v>
      </c>
      <c r="C4" t="s">
        <v>887</v>
      </c>
      <c r="D4" t="s">
        <v>888</v>
      </c>
      <c r="E4" s="4">
        <v>35372</v>
      </c>
      <c r="F4" s="4" t="s">
        <v>889</v>
      </c>
      <c r="G4" s="4" t="s">
        <v>3136</v>
      </c>
      <c r="H4" t="str">
        <f>CONCATENATE(Source[[#This Row],[Subject]],TRIM(Source[[#This Row],[Course]]))</f>
        <v>LIBR55A</v>
      </c>
      <c r="I4" t="str">
        <f>VLOOKUP(Source[[#This Row],[SubjCrse]],'Courses and Categories'!$E$2:$G$1816,3,FALSE)</f>
        <v>Credit CTE</v>
      </c>
      <c r="J4">
        <v>831</v>
      </c>
      <c r="K4" t="s">
        <v>4582</v>
      </c>
      <c r="L4" t="s">
        <v>87</v>
      </c>
      <c r="M4" t="s">
        <v>897</v>
      </c>
      <c r="N4" t="s">
        <v>42</v>
      </c>
      <c r="O4" t="s">
        <v>42</v>
      </c>
      <c r="P4" t="s">
        <v>42</v>
      </c>
      <c r="Q4" t="s">
        <v>42</v>
      </c>
      <c r="S4" t="s">
        <v>134</v>
      </c>
      <c r="T4">
        <v>1</v>
      </c>
      <c r="U4" s="1">
        <v>43479</v>
      </c>
      <c r="V4" s="1">
        <v>43607</v>
      </c>
      <c r="W4" t="s">
        <v>4583</v>
      </c>
      <c r="X4" t="s">
        <v>899</v>
      </c>
      <c r="Y4">
        <v>40</v>
      </c>
      <c r="Z4">
        <v>39</v>
      </c>
      <c r="AA4">
        <v>40</v>
      </c>
      <c r="AB4">
        <v>97.5</v>
      </c>
      <c r="AD4">
        <f>IF(ISBLANK(Source[[#This Row],[CrosslistID]]),1,1/COUNTIFS(Source[CrosslistID],Source[[#This Row],[CrosslistID]],Source[TermDesc],Source[[#This Row],[TermDesc]]))</f>
        <v>1</v>
      </c>
      <c r="AG4">
        <v>0</v>
      </c>
      <c r="AH4">
        <v>97.5</v>
      </c>
      <c r="AI4">
        <v>4</v>
      </c>
      <c r="AJ4">
        <v>4</v>
      </c>
      <c r="AK4">
        <v>0.2</v>
      </c>
      <c r="AL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">
        <f>IF(AND(Source[[#This Row],[Credit_Noncredit]]="Noncredit",Source[[#This Row],[FTEF]]&gt;0),Source[[#This Row],[NC XLST FTES]]*525/(437.5*Source[[#This Row],[FTEF]]),0)</f>
        <v>0</v>
      </c>
      <c r="AN4">
        <f>IF(Source[[#This Row],[Credit_Noncredit]]="Credit",Source[[#This Row],[Census Enrollment]],Source[[#This Row],[Noncredit Avg. Attendance]])</f>
        <v>40</v>
      </c>
    </row>
    <row r="5" spans="1:40" x14ac:dyDescent="0.25">
      <c r="A5" t="s">
        <v>4581</v>
      </c>
      <c r="B5" t="s">
        <v>886</v>
      </c>
      <c r="C5" t="s">
        <v>887</v>
      </c>
      <c r="D5" t="s">
        <v>888</v>
      </c>
      <c r="E5" s="4">
        <v>30207</v>
      </c>
      <c r="F5" s="4" t="s">
        <v>889</v>
      </c>
      <c r="G5" s="4" t="s">
        <v>4584</v>
      </c>
      <c r="H5" t="str">
        <f>CONCATENATE(Source[[#This Row],[Subject]],TRIM(Source[[#This Row],[Course]]))</f>
        <v>LIBR55B</v>
      </c>
      <c r="I5" t="str">
        <f>VLOOKUP(Source[[#This Row],[SubjCrse]],'Courses and Categories'!$E$2:$G$1816,3,FALSE)</f>
        <v>Credit CTE</v>
      </c>
      <c r="J5">
        <v>831</v>
      </c>
      <c r="K5" t="s">
        <v>4585</v>
      </c>
      <c r="L5" t="s">
        <v>39</v>
      </c>
      <c r="M5" t="s">
        <v>897</v>
      </c>
      <c r="N5" t="s">
        <v>42</v>
      </c>
      <c r="O5" t="s">
        <v>42</v>
      </c>
      <c r="P5" t="s">
        <v>42</v>
      </c>
      <c r="Q5" t="s">
        <v>42</v>
      </c>
      <c r="S5" t="s">
        <v>134</v>
      </c>
      <c r="T5">
        <v>1</v>
      </c>
      <c r="U5" s="1">
        <v>43479</v>
      </c>
      <c r="V5" s="1">
        <v>43607</v>
      </c>
      <c r="W5" t="s">
        <v>4586</v>
      </c>
      <c r="X5" t="s">
        <v>1450</v>
      </c>
      <c r="Y5">
        <v>37</v>
      </c>
      <c r="Z5">
        <v>34</v>
      </c>
      <c r="AA5">
        <v>40</v>
      </c>
      <c r="AB5">
        <v>85</v>
      </c>
      <c r="AD5">
        <f>IF(ISBLANK(Source[[#This Row],[CrosslistID]]),1,1/COUNTIFS(Source[CrosslistID],Source[[#This Row],[CrosslistID]],Source[TermDesc],Source[[#This Row],[TermDesc]]))</f>
        <v>1</v>
      </c>
      <c r="AG5">
        <v>0</v>
      </c>
      <c r="AH5">
        <v>85</v>
      </c>
      <c r="AI5">
        <v>3.7</v>
      </c>
      <c r="AJ5">
        <v>3.7</v>
      </c>
      <c r="AK5">
        <v>0.2</v>
      </c>
      <c r="AL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">
        <f>IF(AND(Source[[#This Row],[Credit_Noncredit]]="Noncredit",Source[[#This Row],[FTEF]]&gt;0),Source[[#This Row],[NC XLST FTES]]*525/(437.5*Source[[#This Row],[FTEF]]),0)</f>
        <v>0</v>
      </c>
      <c r="AN5">
        <f>IF(Source[[#This Row],[Credit_Noncredit]]="Credit",Source[[#This Row],[Census Enrollment]],Source[[#This Row],[Noncredit Avg. Attendance]])</f>
        <v>37</v>
      </c>
    </row>
    <row r="6" spans="1:40" x14ac:dyDescent="0.25">
      <c r="A6" t="s">
        <v>4581</v>
      </c>
      <c r="B6" t="s">
        <v>886</v>
      </c>
      <c r="C6" t="s">
        <v>887</v>
      </c>
      <c r="D6" t="s">
        <v>888</v>
      </c>
      <c r="E6" s="4">
        <v>38997</v>
      </c>
      <c r="F6" s="4" t="s">
        <v>889</v>
      </c>
      <c r="G6" s="4">
        <v>57</v>
      </c>
      <c r="H6" t="str">
        <f>CONCATENATE(Source[[#This Row],[Subject]],TRIM(Source[[#This Row],[Course]]))</f>
        <v>LIBR57</v>
      </c>
      <c r="I6" t="str">
        <f>VLOOKUP(Source[[#This Row],[SubjCrse]],'Courses and Categories'!$E$2:$G$1816,3,FALSE)</f>
        <v>Credit CTE</v>
      </c>
      <c r="J6">
        <v>831</v>
      </c>
      <c r="K6" t="s">
        <v>1920</v>
      </c>
      <c r="L6" t="s">
        <v>87</v>
      </c>
      <c r="M6" t="s">
        <v>897</v>
      </c>
      <c r="N6" t="s">
        <v>42</v>
      </c>
      <c r="O6" t="s">
        <v>42</v>
      </c>
      <c r="P6" t="s">
        <v>42</v>
      </c>
      <c r="Q6" t="s">
        <v>42</v>
      </c>
      <c r="S6" t="s">
        <v>134</v>
      </c>
      <c r="T6">
        <v>1</v>
      </c>
      <c r="U6" s="1">
        <v>43479</v>
      </c>
      <c r="V6" s="1">
        <v>43607</v>
      </c>
      <c r="W6" t="s">
        <v>892</v>
      </c>
      <c r="X6" t="s">
        <v>1450</v>
      </c>
      <c r="Y6">
        <v>31</v>
      </c>
      <c r="Z6">
        <v>23</v>
      </c>
      <c r="AA6">
        <v>40</v>
      </c>
      <c r="AB6">
        <v>57.5</v>
      </c>
      <c r="AD6">
        <f>IF(ISBLANK(Source[[#This Row],[CrosslistID]]),1,1/COUNTIFS(Source[CrosslistID],Source[[#This Row],[CrosslistID]],Source[TermDesc],Source[[#This Row],[TermDesc]]))</f>
        <v>1</v>
      </c>
      <c r="AG6">
        <v>0</v>
      </c>
      <c r="AH6">
        <v>57.5</v>
      </c>
      <c r="AI6">
        <v>2.0670000000000002</v>
      </c>
      <c r="AJ6">
        <v>2.0670000000000002</v>
      </c>
      <c r="AK6">
        <v>0.1333</v>
      </c>
      <c r="AL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">
        <f>IF(AND(Source[[#This Row],[Credit_Noncredit]]="Noncredit",Source[[#This Row],[FTEF]]&gt;0),Source[[#This Row],[NC XLST FTES]]*525/(437.5*Source[[#This Row],[FTEF]]),0)</f>
        <v>0</v>
      </c>
      <c r="AN6">
        <f>IF(Source[[#This Row],[Credit_Noncredit]]="Credit",Source[[#This Row],[Census Enrollment]],Source[[#This Row],[Noncredit Avg. Attendance]])</f>
        <v>31</v>
      </c>
    </row>
    <row r="7" spans="1:40" x14ac:dyDescent="0.25">
      <c r="A7" t="s">
        <v>4581</v>
      </c>
      <c r="B7" t="s">
        <v>886</v>
      </c>
      <c r="C7" t="s">
        <v>887</v>
      </c>
      <c r="D7" t="s">
        <v>888</v>
      </c>
      <c r="E7" s="4">
        <v>38998</v>
      </c>
      <c r="F7" s="4" t="s">
        <v>889</v>
      </c>
      <c r="G7" s="4" t="s">
        <v>4587</v>
      </c>
      <c r="H7" t="str">
        <f>CONCATENATE(Source[[#This Row],[Subject]],TRIM(Source[[#This Row],[Course]]))</f>
        <v>LIBR58B</v>
      </c>
      <c r="I7" t="str">
        <f>VLOOKUP(Source[[#This Row],[SubjCrse]],'Courses and Categories'!$E$2:$G$1816,3,FALSE)</f>
        <v>Credit CTE</v>
      </c>
      <c r="J7">
        <v>831</v>
      </c>
      <c r="K7" t="s">
        <v>4588</v>
      </c>
      <c r="L7" t="s">
        <v>87</v>
      </c>
      <c r="M7" t="s">
        <v>897</v>
      </c>
      <c r="N7" t="s">
        <v>42</v>
      </c>
      <c r="O7" t="s">
        <v>42</v>
      </c>
      <c r="P7" t="s">
        <v>42</v>
      </c>
      <c r="Q7" t="s">
        <v>42</v>
      </c>
      <c r="S7" t="s">
        <v>134</v>
      </c>
      <c r="T7">
        <v>1</v>
      </c>
      <c r="U7" s="1">
        <v>43479</v>
      </c>
      <c r="V7" s="1">
        <v>43607</v>
      </c>
      <c r="W7" t="s">
        <v>1261</v>
      </c>
      <c r="X7" t="s">
        <v>1450</v>
      </c>
      <c r="Y7">
        <v>17</v>
      </c>
      <c r="Z7">
        <v>14</v>
      </c>
      <c r="AA7">
        <v>40</v>
      </c>
      <c r="AB7">
        <v>35</v>
      </c>
      <c r="AD7">
        <f>IF(ISBLANK(Source[[#This Row],[CrosslistID]]),1,1/COUNTIFS(Source[CrosslistID],Source[[#This Row],[CrosslistID]],Source[TermDesc],Source[[#This Row],[TermDesc]]))</f>
        <v>1</v>
      </c>
      <c r="AG7">
        <v>0</v>
      </c>
      <c r="AH7">
        <v>35</v>
      </c>
      <c r="AI7">
        <v>1.0669999999999999</v>
      </c>
      <c r="AJ7">
        <v>1.1336999999999999</v>
      </c>
      <c r="AK7">
        <v>0.1333</v>
      </c>
      <c r="AL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">
        <f>IF(AND(Source[[#This Row],[Credit_Noncredit]]="Noncredit",Source[[#This Row],[FTEF]]&gt;0),Source[[#This Row],[NC XLST FTES]]*525/(437.5*Source[[#This Row],[FTEF]]),0)</f>
        <v>0</v>
      </c>
      <c r="AN7">
        <f>IF(Source[[#This Row],[Credit_Noncredit]]="Credit",Source[[#This Row],[Census Enrollment]],Source[[#This Row],[Noncredit Avg. Attendance]])</f>
        <v>17</v>
      </c>
    </row>
    <row r="8" spans="1:40" x14ac:dyDescent="0.25">
      <c r="A8" t="s">
        <v>4581</v>
      </c>
      <c r="B8" t="s">
        <v>886</v>
      </c>
      <c r="C8" t="s">
        <v>887</v>
      </c>
      <c r="D8" t="s">
        <v>888</v>
      </c>
      <c r="E8" s="4">
        <v>37690</v>
      </c>
      <c r="F8" s="4" t="s">
        <v>889</v>
      </c>
      <c r="G8" s="4">
        <v>59</v>
      </c>
      <c r="H8" t="str">
        <f>CONCATENATE(Source[[#This Row],[Subject]],TRIM(Source[[#This Row],[Course]]))</f>
        <v>LIBR59</v>
      </c>
      <c r="I8" t="str">
        <f>VLOOKUP(Source[[#This Row],[SubjCrse]],'Courses and Categories'!$E$2:$G$1816,3,FALSE)</f>
        <v>Credit CTE</v>
      </c>
      <c r="J8">
        <v>1</v>
      </c>
      <c r="K8" t="s">
        <v>890</v>
      </c>
      <c r="L8" t="s">
        <v>39</v>
      </c>
      <c r="M8" t="s">
        <v>891</v>
      </c>
      <c r="N8" t="s">
        <v>42</v>
      </c>
      <c r="O8" t="s">
        <v>42</v>
      </c>
      <c r="P8" t="s">
        <v>42</v>
      </c>
      <c r="Q8" t="s">
        <v>42</v>
      </c>
      <c r="S8" t="s">
        <v>134</v>
      </c>
      <c r="T8">
        <v>1</v>
      </c>
      <c r="U8" s="1">
        <v>43479</v>
      </c>
      <c r="V8" s="1">
        <v>43607</v>
      </c>
      <c r="W8" t="s">
        <v>4589</v>
      </c>
      <c r="X8" t="s">
        <v>893</v>
      </c>
      <c r="Y8">
        <v>14</v>
      </c>
      <c r="Z8">
        <v>13</v>
      </c>
      <c r="AA8">
        <v>40</v>
      </c>
      <c r="AB8">
        <v>32.5</v>
      </c>
      <c r="AD8">
        <f>IF(ISBLANK(Source[[#This Row],[CrosslistID]]),1,1/COUNTIFS(Source[CrosslistID],Source[[#This Row],[CrosslistID]],Source[TermDesc],Source[[#This Row],[TermDesc]]))</f>
        <v>1</v>
      </c>
      <c r="AG8">
        <v>0</v>
      </c>
      <c r="AH8">
        <v>32.5</v>
      </c>
      <c r="AI8">
        <v>1.4</v>
      </c>
      <c r="AJ8">
        <v>1.4</v>
      </c>
      <c r="AK8">
        <v>0.112</v>
      </c>
      <c r="AL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">
        <f>IF(AND(Source[[#This Row],[Credit_Noncredit]]="Noncredit",Source[[#This Row],[FTEF]]&gt;0),Source[[#This Row],[NC XLST FTES]]*525/(437.5*Source[[#This Row],[FTEF]]),0)</f>
        <v>0</v>
      </c>
      <c r="AN8">
        <f>IF(Source[[#This Row],[Credit_Noncredit]]="Credit",Source[[#This Row],[Census Enrollment]],Source[[#This Row],[Noncredit Avg. Attendance]])</f>
        <v>14</v>
      </c>
    </row>
    <row r="9" spans="1:40" x14ac:dyDescent="0.25">
      <c r="A9" t="s">
        <v>4581</v>
      </c>
      <c r="B9" t="s">
        <v>886</v>
      </c>
      <c r="C9" t="s">
        <v>887</v>
      </c>
      <c r="D9" t="s">
        <v>894</v>
      </c>
      <c r="E9" s="4">
        <v>39243</v>
      </c>
      <c r="F9" s="4" t="s">
        <v>895</v>
      </c>
      <c r="G9" s="4">
        <v>10</v>
      </c>
      <c r="H9" t="str">
        <f>CONCATENATE(Source[[#This Row],[Subject]],TRIM(Source[[#This Row],[Course]]))</f>
        <v>LI S10</v>
      </c>
      <c r="I9" t="str">
        <f>VLOOKUP(Source[[#This Row],[SubjCrse]],'Courses and Categories'!$E$2:$G$1816,3,FALSE)</f>
        <v>Credit Other</v>
      </c>
      <c r="J9">
        <v>931</v>
      </c>
      <c r="K9" t="s">
        <v>896</v>
      </c>
      <c r="L9" t="s">
        <v>87</v>
      </c>
      <c r="M9" t="s">
        <v>897</v>
      </c>
      <c r="N9" t="s">
        <v>42</v>
      </c>
      <c r="O9" t="s">
        <v>42</v>
      </c>
      <c r="P9" t="s">
        <v>42</v>
      </c>
      <c r="Q9" t="s">
        <v>42</v>
      </c>
      <c r="S9" t="s">
        <v>134</v>
      </c>
      <c r="T9" t="s">
        <v>44</v>
      </c>
      <c r="U9" s="1">
        <v>43493</v>
      </c>
      <c r="V9" s="1">
        <v>43546</v>
      </c>
      <c r="W9" t="s">
        <v>1924</v>
      </c>
      <c r="X9" t="s">
        <v>918</v>
      </c>
      <c r="Y9">
        <v>36</v>
      </c>
      <c r="Z9">
        <v>35</v>
      </c>
      <c r="AA9">
        <v>40</v>
      </c>
      <c r="AB9">
        <v>87.5</v>
      </c>
      <c r="AD9">
        <f>IF(ISBLANK(Source[[#This Row],[CrosslistID]]),1,1/COUNTIFS(Source[CrosslistID],Source[[#This Row],[CrosslistID]],Source[TermDesc],Source[[#This Row],[TermDesc]]))</f>
        <v>1</v>
      </c>
      <c r="AG9">
        <v>0</v>
      </c>
      <c r="AH9">
        <v>87.5</v>
      </c>
      <c r="AI9">
        <v>1.133</v>
      </c>
      <c r="AJ9">
        <v>1.1996</v>
      </c>
      <c r="AK9">
        <v>6.6699999999999995E-2</v>
      </c>
      <c r="AL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">
        <f>IF(AND(Source[[#This Row],[Credit_Noncredit]]="Noncredit",Source[[#This Row],[FTEF]]&gt;0),Source[[#This Row],[NC XLST FTES]]*525/(437.5*Source[[#This Row],[FTEF]]),0)</f>
        <v>0</v>
      </c>
      <c r="AN9">
        <f>IF(Source[[#This Row],[Credit_Noncredit]]="Credit",Source[[#This Row],[Census Enrollment]],Source[[#This Row],[Noncredit Avg. Attendance]])</f>
        <v>36</v>
      </c>
    </row>
    <row r="10" spans="1:40" x14ac:dyDescent="0.25">
      <c r="A10" t="s">
        <v>4581</v>
      </c>
      <c r="B10" t="s">
        <v>886</v>
      </c>
      <c r="C10" t="s">
        <v>887</v>
      </c>
      <c r="D10" t="s">
        <v>894</v>
      </c>
      <c r="E10" s="4">
        <v>38340</v>
      </c>
      <c r="F10" s="4" t="s">
        <v>895</v>
      </c>
      <c r="G10" s="4">
        <v>10</v>
      </c>
      <c r="H10" t="str">
        <f>CONCATENATE(Source[[#This Row],[Subject]],TRIM(Source[[#This Row],[Course]]))</f>
        <v>LI S10</v>
      </c>
      <c r="I10" t="str">
        <f>VLOOKUP(Source[[#This Row],[SubjCrse]],'Courses and Categories'!$E$2:$G$1816,3,FALSE)</f>
        <v>Credit Other</v>
      </c>
      <c r="J10">
        <v>932</v>
      </c>
      <c r="K10" t="s">
        <v>896</v>
      </c>
      <c r="L10" t="s">
        <v>87</v>
      </c>
      <c r="M10" t="s">
        <v>897</v>
      </c>
      <c r="N10" t="s">
        <v>42</v>
      </c>
      <c r="O10" t="s">
        <v>42</v>
      </c>
      <c r="P10" t="s">
        <v>42</v>
      </c>
      <c r="Q10" t="s">
        <v>42</v>
      </c>
      <c r="S10" t="s">
        <v>134</v>
      </c>
      <c r="T10" t="s">
        <v>44</v>
      </c>
      <c r="U10" s="1">
        <v>43556</v>
      </c>
      <c r="V10" s="1">
        <v>43607</v>
      </c>
      <c r="W10" t="s">
        <v>1924</v>
      </c>
      <c r="X10" t="s">
        <v>918</v>
      </c>
      <c r="Y10">
        <v>27</v>
      </c>
      <c r="Z10">
        <v>20</v>
      </c>
      <c r="AA10">
        <v>40</v>
      </c>
      <c r="AB10">
        <v>50</v>
      </c>
      <c r="AD10">
        <f>IF(ISBLANK(Source[[#This Row],[CrosslistID]]),1,1/COUNTIFS(Source[CrosslistID],Source[[#This Row],[CrosslistID]],Source[TermDesc],Source[[#This Row],[TermDesc]]))</f>
        <v>1</v>
      </c>
      <c r="AG10">
        <v>0</v>
      </c>
      <c r="AH10">
        <v>50</v>
      </c>
      <c r="AI10">
        <v>0.9</v>
      </c>
      <c r="AJ10">
        <v>0.9</v>
      </c>
      <c r="AK10">
        <v>6.6699999999999995E-2</v>
      </c>
      <c r="AL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">
        <f>IF(AND(Source[[#This Row],[Credit_Noncredit]]="Noncredit",Source[[#This Row],[FTEF]]&gt;0),Source[[#This Row],[NC XLST FTES]]*525/(437.5*Source[[#This Row],[FTEF]]),0)</f>
        <v>0</v>
      </c>
      <c r="AN10">
        <f>IF(Source[[#This Row],[Credit_Noncredit]]="Credit",Source[[#This Row],[Census Enrollment]],Source[[#This Row],[Noncredit Avg. Attendance]])</f>
        <v>27</v>
      </c>
    </row>
    <row r="11" spans="1:40" x14ac:dyDescent="0.25">
      <c r="A11" t="s">
        <v>4581</v>
      </c>
      <c r="B11" t="s">
        <v>886</v>
      </c>
      <c r="C11" t="s">
        <v>34</v>
      </c>
      <c r="D11" t="s">
        <v>1925</v>
      </c>
      <c r="E11" s="4">
        <v>36523</v>
      </c>
      <c r="F11" s="4" t="s">
        <v>1926</v>
      </c>
      <c r="G11" s="4">
        <v>30</v>
      </c>
      <c r="H11" t="str">
        <f>CONCATENATE(Source[[#This Row],[Subject]],TRIM(Source[[#This Row],[Course]]))</f>
        <v>AFAM30</v>
      </c>
      <c r="I11" t="str">
        <f>VLOOKUP(Source[[#This Row],[SubjCrse]],'Courses and Categories'!$E$2:$G$1816,3,FALSE)</f>
        <v>Credit General Education</v>
      </c>
      <c r="J11">
        <v>1</v>
      </c>
      <c r="K11" t="s">
        <v>1927</v>
      </c>
      <c r="L11" t="s">
        <v>39</v>
      </c>
      <c r="M11" t="s">
        <v>903</v>
      </c>
      <c r="N11" t="s">
        <v>1041</v>
      </c>
      <c r="O11">
        <v>1210</v>
      </c>
      <c r="P11">
        <v>1300</v>
      </c>
      <c r="Q11" t="s">
        <v>422</v>
      </c>
      <c r="R11">
        <v>207</v>
      </c>
      <c r="S11" t="s">
        <v>134</v>
      </c>
      <c r="T11">
        <v>1</v>
      </c>
      <c r="U11" s="1">
        <v>43479</v>
      </c>
      <c r="V11" s="1">
        <v>43607</v>
      </c>
      <c r="W11" t="s">
        <v>4590</v>
      </c>
      <c r="X11" t="s">
        <v>1929</v>
      </c>
      <c r="Y11">
        <v>23</v>
      </c>
      <c r="Z11">
        <v>23</v>
      </c>
      <c r="AA11">
        <v>45</v>
      </c>
      <c r="AB11">
        <v>51.1111</v>
      </c>
      <c r="AD11">
        <f>IF(ISBLANK(Source[[#This Row],[CrosslistID]]),1,1/COUNTIFS(Source[CrosslistID],Source[[#This Row],[CrosslistID]],Source[TermDesc],Source[[#This Row],[TermDesc]]))</f>
        <v>1</v>
      </c>
      <c r="AG11">
        <v>0</v>
      </c>
      <c r="AH11">
        <v>51.1111</v>
      </c>
      <c r="AI11">
        <v>2.1</v>
      </c>
      <c r="AJ11">
        <v>2.2999999999999998</v>
      </c>
      <c r="AK11">
        <v>0.2</v>
      </c>
      <c r="AL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">
        <f>IF(AND(Source[[#This Row],[Credit_Noncredit]]="Noncredit",Source[[#This Row],[FTEF]]&gt;0),Source[[#This Row],[NC XLST FTES]]*525/(437.5*Source[[#This Row],[FTEF]]),0)</f>
        <v>0</v>
      </c>
      <c r="AN11">
        <f>IF(Source[[#This Row],[Credit_Noncredit]]="Credit",Source[[#This Row],[Census Enrollment]],Source[[#This Row],[Noncredit Avg. Attendance]])</f>
        <v>23</v>
      </c>
    </row>
    <row r="12" spans="1:40" x14ac:dyDescent="0.25">
      <c r="A12" t="s">
        <v>4581</v>
      </c>
      <c r="B12" t="s">
        <v>886</v>
      </c>
      <c r="C12" t="s">
        <v>34</v>
      </c>
      <c r="D12" t="s">
        <v>1925</v>
      </c>
      <c r="E12" s="4">
        <v>37344</v>
      </c>
      <c r="F12" s="4" t="s">
        <v>1926</v>
      </c>
      <c r="G12" s="4">
        <v>40</v>
      </c>
      <c r="H12" t="str">
        <f>CONCATENATE(Source[[#This Row],[Subject]],TRIM(Source[[#This Row],[Course]]))</f>
        <v>AFAM40</v>
      </c>
      <c r="I12" t="str">
        <f>VLOOKUP(Source[[#This Row],[SubjCrse]],'Courses and Categories'!$E$2:$G$1816,3,FALSE)</f>
        <v>Credit General Education</v>
      </c>
      <c r="J12">
        <v>1</v>
      </c>
      <c r="K12" t="s">
        <v>4591</v>
      </c>
      <c r="L12" t="s">
        <v>39</v>
      </c>
      <c r="M12" t="s">
        <v>903</v>
      </c>
      <c r="N12" t="s">
        <v>59</v>
      </c>
      <c r="O12">
        <v>940</v>
      </c>
      <c r="P12">
        <v>1055</v>
      </c>
      <c r="Q12" t="s">
        <v>420</v>
      </c>
      <c r="R12">
        <v>182</v>
      </c>
      <c r="S12" t="s">
        <v>134</v>
      </c>
      <c r="T12">
        <v>1</v>
      </c>
      <c r="U12" s="1">
        <v>43479</v>
      </c>
      <c r="V12" s="1">
        <v>43607</v>
      </c>
      <c r="W12" t="s">
        <v>1934</v>
      </c>
      <c r="X12" t="s">
        <v>1929</v>
      </c>
      <c r="Y12">
        <v>25</v>
      </c>
      <c r="Z12">
        <v>20</v>
      </c>
      <c r="AA12">
        <v>45</v>
      </c>
      <c r="AB12">
        <v>44.444400000000002</v>
      </c>
      <c r="AD12">
        <f>IF(ISBLANK(Source[[#This Row],[CrosslistID]]),1,1/COUNTIFS(Source[CrosslistID],Source[[#This Row],[CrosslistID]],Source[TermDesc],Source[[#This Row],[TermDesc]]))</f>
        <v>1</v>
      </c>
      <c r="AG12">
        <v>0</v>
      </c>
      <c r="AH12">
        <v>44.444400000000002</v>
      </c>
      <c r="AI12">
        <v>2.4</v>
      </c>
      <c r="AJ12">
        <v>2.5</v>
      </c>
      <c r="AK12">
        <v>0.2</v>
      </c>
      <c r="AL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">
        <f>IF(AND(Source[[#This Row],[Credit_Noncredit]]="Noncredit",Source[[#This Row],[FTEF]]&gt;0),Source[[#This Row],[NC XLST FTES]]*525/(437.5*Source[[#This Row],[FTEF]]),0)</f>
        <v>0</v>
      </c>
      <c r="AN12">
        <f>IF(Source[[#This Row],[Credit_Noncredit]]="Credit",Source[[#This Row],[Census Enrollment]],Source[[#This Row],[Noncredit Avg. Attendance]])</f>
        <v>25</v>
      </c>
    </row>
    <row r="13" spans="1:40" x14ac:dyDescent="0.25">
      <c r="A13" t="s">
        <v>4581</v>
      </c>
      <c r="B13" t="s">
        <v>886</v>
      </c>
      <c r="C13" t="s">
        <v>34</v>
      </c>
      <c r="D13" t="s">
        <v>1925</v>
      </c>
      <c r="E13" s="4">
        <v>37662</v>
      </c>
      <c r="F13" s="4" t="s">
        <v>1926</v>
      </c>
      <c r="G13" s="4">
        <v>42</v>
      </c>
      <c r="H13" t="str">
        <f>CONCATENATE(Source[[#This Row],[Subject]],TRIM(Source[[#This Row],[Course]]))</f>
        <v>AFAM42</v>
      </c>
      <c r="I13" t="str">
        <f>VLOOKUP(Source[[#This Row],[SubjCrse]],'Courses and Categories'!$E$2:$G$1816,3,FALSE)</f>
        <v>Credit General Education</v>
      </c>
      <c r="J13">
        <v>501</v>
      </c>
      <c r="K13" t="s">
        <v>1930</v>
      </c>
      <c r="L13" t="s">
        <v>39</v>
      </c>
      <c r="M13" t="s">
        <v>903</v>
      </c>
      <c r="N13" t="s">
        <v>2110</v>
      </c>
      <c r="O13" t="s">
        <v>1680</v>
      </c>
      <c r="P13" t="s">
        <v>3579</v>
      </c>
      <c r="Q13" t="s">
        <v>2367</v>
      </c>
      <c r="R13">
        <v>219</v>
      </c>
      <c r="S13" t="s">
        <v>134</v>
      </c>
      <c r="T13">
        <v>1</v>
      </c>
      <c r="U13" s="1">
        <v>43479</v>
      </c>
      <c r="V13" s="1">
        <v>43607</v>
      </c>
      <c r="W13" t="s">
        <v>4592</v>
      </c>
      <c r="X13" t="s">
        <v>1929</v>
      </c>
      <c r="Y13">
        <v>13</v>
      </c>
      <c r="Z13">
        <v>12</v>
      </c>
      <c r="AA13">
        <v>45</v>
      </c>
      <c r="AB13">
        <v>26.666699999999999</v>
      </c>
      <c r="AD13">
        <f>IF(ISBLANK(Source[[#This Row],[CrosslistID]]),1,1/COUNTIFS(Source[CrosslistID],Source[[#This Row],[CrosslistID]],Source[TermDesc],Source[[#This Row],[TermDesc]]))</f>
        <v>1</v>
      </c>
      <c r="AG13">
        <v>0</v>
      </c>
      <c r="AH13">
        <v>26.666699999999999</v>
      </c>
      <c r="AI13">
        <v>1.2</v>
      </c>
      <c r="AJ13">
        <v>1.3</v>
      </c>
      <c r="AK13">
        <v>0.4</v>
      </c>
      <c r="AL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">
        <f>IF(AND(Source[[#This Row],[Credit_Noncredit]]="Noncredit",Source[[#This Row],[FTEF]]&gt;0),Source[[#This Row],[NC XLST FTES]]*525/(437.5*Source[[#This Row],[FTEF]]),0)</f>
        <v>0</v>
      </c>
      <c r="AN13">
        <f>IF(Source[[#This Row],[Credit_Noncredit]]="Credit",Source[[#This Row],[Census Enrollment]],Source[[#This Row],[Noncredit Avg. Attendance]])</f>
        <v>13</v>
      </c>
    </row>
    <row r="14" spans="1:40" x14ac:dyDescent="0.25">
      <c r="A14" t="s">
        <v>4581</v>
      </c>
      <c r="B14" t="s">
        <v>886</v>
      </c>
      <c r="C14" t="s">
        <v>34</v>
      </c>
      <c r="D14" t="s">
        <v>1925</v>
      </c>
      <c r="E14" s="4">
        <v>36525</v>
      </c>
      <c r="F14" s="4" t="s">
        <v>1926</v>
      </c>
      <c r="G14" s="4">
        <v>55</v>
      </c>
      <c r="H14" t="str">
        <f>CONCATENATE(Source[[#This Row],[Subject]],TRIM(Source[[#This Row],[Course]]))</f>
        <v>AFAM55</v>
      </c>
      <c r="I14" t="str">
        <f>VLOOKUP(Source[[#This Row],[SubjCrse]],'Courses and Categories'!$E$2:$G$1816,3,FALSE)</f>
        <v>Credit General Education</v>
      </c>
      <c r="J14">
        <v>1</v>
      </c>
      <c r="K14" t="s">
        <v>1931</v>
      </c>
      <c r="L14" t="s">
        <v>87</v>
      </c>
      <c r="M14" t="s">
        <v>903</v>
      </c>
      <c r="N14" t="s">
        <v>50</v>
      </c>
      <c r="O14">
        <v>1840</v>
      </c>
      <c r="P14">
        <v>2130</v>
      </c>
      <c r="Q14" t="s">
        <v>1649</v>
      </c>
      <c r="R14">
        <v>200</v>
      </c>
      <c r="S14" t="s">
        <v>134</v>
      </c>
      <c r="T14">
        <v>1</v>
      </c>
      <c r="U14" s="1">
        <v>43479</v>
      </c>
      <c r="V14" s="1">
        <v>43607</v>
      </c>
      <c r="W14" t="s">
        <v>1932</v>
      </c>
      <c r="X14" t="s">
        <v>1929</v>
      </c>
      <c r="Y14">
        <v>43</v>
      </c>
      <c r="Z14">
        <v>42</v>
      </c>
      <c r="AA14">
        <v>45</v>
      </c>
      <c r="AB14">
        <v>93.333299999999994</v>
      </c>
      <c r="AD14">
        <f>IF(ISBLANK(Source[[#This Row],[CrosslistID]]),1,1/COUNTIFS(Source[CrosslistID],Source[[#This Row],[CrosslistID]],Source[TermDesc],Source[[#This Row],[TermDesc]]))</f>
        <v>1</v>
      </c>
      <c r="AG14">
        <v>0</v>
      </c>
      <c r="AH14">
        <v>93.333299999999994</v>
      </c>
      <c r="AI14">
        <v>4.2</v>
      </c>
      <c r="AJ14">
        <v>4.3</v>
      </c>
      <c r="AK14">
        <v>0.2</v>
      </c>
      <c r="AL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">
        <f>IF(AND(Source[[#This Row],[Credit_Noncredit]]="Noncredit",Source[[#This Row],[FTEF]]&gt;0),Source[[#This Row],[NC XLST FTES]]*525/(437.5*Source[[#This Row],[FTEF]]),0)</f>
        <v>0</v>
      </c>
      <c r="AN14">
        <f>IF(Source[[#This Row],[Credit_Noncredit]]="Credit",Source[[#This Row],[Census Enrollment]],Source[[#This Row],[Noncredit Avg. Attendance]])</f>
        <v>43</v>
      </c>
    </row>
    <row r="15" spans="1:40" x14ac:dyDescent="0.25">
      <c r="A15" t="s">
        <v>4581</v>
      </c>
      <c r="B15" t="s">
        <v>886</v>
      </c>
      <c r="C15" t="s">
        <v>34</v>
      </c>
      <c r="D15" t="s">
        <v>1925</v>
      </c>
      <c r="E15" s="4">
        <v>38606</v>
      </c>
      <c r="F15" s="4" t="s">
        <v>1926</v>
      </c>
      <c r="G15" s="4">
        <v>55</v>
      </c>
      <c r="H15" t="str">
        <f>CONCATENATE(Source[[#This Row],[Subject]],TRIM(Source[[#This Row],[Course]]))</f>
        <v>AFAM55</v>
      </c>
      <c r="I15" t="str">
        <f>VLOOKUP(Source[[#This Row],[SubjCrse]],'Courses and Categories'!$E$2:$G$1816,3,FALSE)</f>
        <v>Credit General Education</v>
      </c>
      <c r="J15">
        <v>2</v>
      </c>
      <c r="K15" t="s">
        <v>1931</v>
      </c>
      <c r="L15" t="s">
        <v>87</v>
      </c>
      <c r="M15" t="s">
        <v>903</v>
      </c>
      <c r="N15" t="s">
        <v>180</v>
      </c>
      <c r="O15">
        <v>1600</v>
      </c>
      <c r="P15">
        <v>1850</v>
      </c>
      <c r="Q15" t="s">
        <v>1649</v>
      </c>
      <c r="R15">
        <v>200</v>
      </c>
      <c r="S15" t="s">
        <v>134</v>
      </c>
      <c r="T15">
        <v>1</v>
      </c>
      <c r="U15" s="1">
        <v>43479</v>
      </c>
      <c r="V15" s="1">
        <v>43607</v>
      </c>
      <c r="W15" t="s">
        <v>1932</v>
      </c>
      <c r="X15" t="s">
        <v>1929</v>
      </c>
      <c r="Y15">
        <v>38</v>
      </c>
      <c r="Z15">
        <v>38</v>
      </c>
      <c r="AA15">
        <v>45</v>
      </c>
      <c r="AB15">
        <v>84.444400000000002</v>
      </c>
      <c r="AD15">
        <f>IF(ISBLANK(Source[[#This Row],[CrosslistID]]),1,1/COUNTIFS(Source[CrosslistID],Source[[#This Row],[CrosslistID]],Source[TermDesc],Source[[#This Row],[TermDesc]]))</f>
        <v>1</v>
      </c>
      <c r="AG15">
        <v>0</v>
      </c>
      <c r="AH15">
        <v>84.444400000000002</v>
      </c>
      <c r="AI15">
        <v>3.8</v>
      </c>
      <c r="AJ15">
        <v>3.8</v>
      </c>
      <c r="AK15">
        <v>0.2</v>
      </c>
      <c r="AL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">
        <f>IF(AND(Source[[#This Row],[Credit_Noncredit]]="Noncredit",Source[[#This Row],[FTEF]]&gt;0),Source[[#This Row],[NC XLST FTES]]*525/(437.5*Source[[#This Row],[FTEF]]),0)</f>
        <v>0</v>
      </c>
      <c r="AN15">
        <f>IF(Source[[#This Row],[Credit_Noncredit]]="Credit",Source[[#This Row],[Census Enrollment]],Source[[#This Row],[Noncredit Avg. Attendance]])</f>
        <v>38</v>
      </c>
    </row>
    <row r="16" spans="1:40" x14ac:dyDescent="0.25">
      <c r="A16" t="s">
        <v>4581</v>
      </c>
      <c r="B16" t="s">
        <v>886</v>
      </c>
      <c r="C16" t="s">
        <v>34</v>
      </c>
      <c r="D16" t="s">
        <v>1935</v>
      </c>
      <c r="E16" s="4">
        <v>31516</v>
      </c>
      <c r="F16" s="4" t="s">
        <v>1936</v>
      </c>
      <c r="G16" s="4">
        <v>11</v>
      </c>
      <c r="H16" t="str">
        <f>CONCATENATE(Source[[#This Row],[Subject]],TRIM(Source[[#This Row],[Course]]))</f>
        <v>ASIA11</v>
      </c>
      <c r="I16" t="str">
        <f>VLOOKUP(Source[[#This Row],[SubjCrse]],'Courses and Categories'!$E$2:$G$1816,3,FALSE)</f>
        <v>Credit General Education</v>
      </c>
      <c r="J16">
        <v>1</v>
      </c>
      <c r="K16" t="s">
        <v>1937</v>
      </c>
      <c r="L16" t="s">
        <v>39</v>
      </c>
      <c r="M16" t="s">
        <v>903</v>
      </c>
      <c r="N16" t="s">
        <v>41</v>
      </c>
      <c r="O16">
        <v>1610</v>
      </c>
      <c r="P16">
        <v>1900</v>
      </c>
      <c r="Q16" t="s">
        <v>238</v>
      </c>
      <c r="R16">
        <v>716</v>
      </c>
      <c r="S16" t="s">
        <v>134</v>
      </c>
      <c r="T16">
        <v>1</v>
      </c>
      <c r="U16" s="1">
        <v>43479</v>
      </c>
      <c r="V16" s="1">
        <v>43607</v>
      </c>
      <c r="W16" t="s">
        <v>1938</v>
      </c>
      <c r="X16" t="s">
        <v>1929</v>
      </c>
      <c r="Y16">
        <v>26</v>
      </c>
      <c r="Z16">
        <v>23</v>
      </c>
      <c r="AA16">
        <v>40</v>
      </c>
      <c r="AB16">
        <v>57.5</v>
      </c>
      <c r="AD16">
        <f>IF(ISBLANK(Source[[#This Row],[CrosslistID]]),1,1/COUNTIFS(Source[CrosslistID],Source[[#This Row],[CrosslistID]],Source[TermDesc],Source[[#This Row],[TermDesc]]))</f>
        <v>1</v>
      </c>
      <c r="AG16">
        <v>0</v>
      </c>
      <c r="AH16">
        <v>57.5</v>
      </c>
      <c r="AI16">
        <v>1.9</v>
      </c>
      <c r="AJ16">
        <v>2.6</v>
      </c>
      <c r="AK16">
        <v>0.2</v>
      </c>
      <c r="AL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">
        <f>IF(AND(Source[[#This Row],[Credit_Noncredit]]="Noncredit",Source[[#This Row],[FTEF]]&gt;0),Source[[#This Row],[NC XLST FTES]]*525/(437.5*Source[[#This Row],[FTEF]]),0)</f>
        <v>0</v>
      </c>
      <c r="AN16">
        <f>IF(Source[[#This Row],[Credit_Noncredit]]="Credit",Source[[#This Row],[Census Enrollment]],Source[[#This Row],[Noncredit Avg. Attendance]])</f>
        <v>26</v>
      </c>
    </row>
    <row r="17" spans="1:40" x14ac:dyDescent="0.25">
      <c r="A17" t="s">
        <v>4581</v>
      </c>
      <c r="B17" t="s">
        <v>886</v>
      </c>
      <c r="C17" t="s">
        <v>34</v>
      </c>
      <c r="D17" t="s">
        <v>1935</v>
      </c>
      <c r="E17" s="4">
        <v>38143</v>
      </c>
      <c r="F17" s="4" t="s">
        <v>1936</v>
      </c>
      <c r="G17" s="4">
        <v>15</v>
      </c>
      <c r="H17" t="str">
        <f>CONCATENATE(Source[[#This Row],[Subject]],TRIM(Source[[#This Row],[Course]]))</f>
        <v>ASIA15</v>
      </c>
      <c r="I17" t="str">
        <f>VLOOKUP(Source[[#This Row],[SubjCrse]],'Courses and Categories'!$E$2:$G$1816,3,FALSE)</f>
        <v>Credit General Education</v>
      </c>
      <c r="J17">
        <v>1</v>
      </c>
      <c r="K17" t="s">
        <v>1939</v>
      </c>
      <c r="L17" t="s">
        <v>39</v>
      </c>
      <c r="M17" t="s">
        <v>903</v>
      </c>
      <c r="N17" t="s">
        <v>180</v>
      </c>
      <c r="O17">
        <v>1610</v>
      </c>
      <c r="P17">
        <v>1900</v>
      </c>
      <c r="Q17" t="s">
        <v>238</v>
      </c>
      <c r="R17">
        <v>716</v>
      </c>
      <c r="S17" t="s">
        <v>134</v>
      </c>
      <c r="T17">
        <v>1</v>
      </c>
      <c r="U17" s="1">
        <v>43479</v>
      </c>
      <c r="V17" s="1">
        <v>43607</v>
      </c>
      <c r="W17" t="s">
        <v>307</v>
      </c>
      <c r="X17" t="s">
        <v>1929</v>
      </c>
      <c r="Y17">
        <v>44</v>
      </c>
      <c r="Z17">
        <v>43</v>
      </c>
      <c r="AA17">
        <v>45</v>
      </c>
      <c r="AB17">
        <v>95.555599999999998</v>
      </c>
      <c r="AD17">
        <f>IF(ISBLANK(Source[[#This Row],[CrosslistID]]),1,1/COUNTIFS(Source[CrosslistID],Source[[#This Row],[CrosslistID]],Source[TermDesc],Source[[#This Row],[TermDesc]]))</f>
        <v>1</v>
      </c>
      <c r="AG17">
        <v>0</v>
      </c>
      <c r="AH17">
        <v>95.555599999999998</v>
      </c>
      <c r="AI17">
        <v>3.4</v>
      </c>
      <c r="AJ17">
        <v>4.4000000000000004</v>
      </c>
      <c r="AK17">
        <v>0.2</v>
      </c>
      <c r="AL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">
        <f>IF(AND(Source[[#This Row],[Credit_Noncredit]]="Noncredit",Source[[#This Row],[FTEF]]&gt;0),Source[[#This Row],[NC XLST FTES]]*525/(437.5*Source[[#This Row],[FTEF]]),0)</f>
        <v>0</v>
      </c>
      <c r="AN17">
        <f>IF(Source[[#This Row],[Credit_Noncredit]]="Credit",Source[[#This Row],[Census Enrollment]],Source[[#This Row],[Noncredit Avg. Attendance]])</f>
        <v>44</v>
      </c>
    </row>
    <row r="18" spans="1:40" x14ac:dyDescent="0.25">
      <c r="A18" t="s">
        <v>4581</v>
      </c>
      <c r="B18" t="s">
        <v>886</v>
      </c>
      <c r="C18" t="s">
        <v>34</v>
      </c>
      <c r="D18" t="s">
        <v>1935</v>
      </c>
      <c r="E18" s="4">
        <v>35320</v>
      </c>
      <c r="F18" s="4" t="s">
        <v>1936</v>
      </c>
      <c r="G18" s="4">
        <v>30</v>
      </c>
      <c r="H18" t="str">
        <f>CONCATENATE(Source[[#This Row],[Subject]],TRIM(Source[[#This Row],[Course]]))</f>
        <v>ASIA30</v>
      </c>
      <c r="I18" t="str">
        <f>VLOOKUP(Source[[#This Row],[SubjCrse]],'Courses and Categories'!$E$2:$G$1816,3,FALSE)</f>
        <v>Credit General Education</v>
      </c>
      <c r="J18">
        <v>1</v>
      </c>
      <c r="K18" t="s">
        <v>1940</v>
      </c>
      <c r="L18" t="s">
        <v>39</v>
      </c>
      <c r="M18" t="s">
        <v>903</v>
      </c>
      <c r="N18" t="s">
        <v>1041</v>
      </c>
      <c r="O18">
        <v>1010</v>
      </c>
      <c r="P18">
        <v>1100</v>
      </c>
      <c r="Q18" t="s">
        <v>422</v>
      </c>
      <c r="R18">
        <v>205</v>
      </c>
      <c r="S18" t="s">
        <v>134</v>
      </c>
      <c r="T18">
        <v>1</v>
      </c>
      <c r="U18" s="1">
        <v>43479</v>
      </c>
      <c r="V18" s="1">
        <v>43607</v>
      </c>
      <c r="W18" t="s">
        <v>939</v>
      </c>
      <c r="X18" t="s">
        <v>1929</v>
      </c>
      <c r="Y18">
        <v>45</v>
      </c>
      <c r="Z18">
        <v>38</v>
      </c>
      <c r="AA18">
        <v>45</v>
      </c>
      <c r="AB18">
        <v>84.444400000000002</v>
      </c>
      <c r="AD18">
        <f>IF(ISBLANK(Source[[#This Row],[CrosslistID]]),1,1/COUNTIFS(Source[CrosslistID],Source[[#This Row],[CrosslistID]],Source[TermDesc],Source[[#This Row],[TermDesc]]))</f>
        <v>1</v>
      </c>
      <c r="AG18">
        <v>0</v>
      </c>
      <c r="AH18">
        <v>84.444400000000002</v>
      </c>
      <c r="AI18">
        <v>4.4000000000000004</v>
      </c>
      <c r="AJ18">
        <v>4.5</v>
      </c>
      <c r="AK18">
        <v>0.2</v>
      </c>
      <c r="AL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">
        <f>IF(AND(Source[[#This Row],[Credit_Noncredit]]="Noncredit",Source[[#This Row],[FTEF]]&gt;0),Source[[#This Row],[NC XLST FTES]]*525/(437.5*Source[[#This Row],[FTEF]]),0)</f>
        <v>0</v>
      </c>
      <c r="AN18">
        <f>IF(Source[[#This Row],[Credit_Noncredit]]="Credit",Source[[#This Row],[Census Enrollment]],Source[[#This Row],[Noncredit Avg. Attendance]])</f>
        <v>45</v>
      </c>
    </row>
    <row r="19" spans="1:40" x14ac:dyDescent="0.25">
      <c r="A19" t="s">
        <v>4581</v>
      </c>
      <c r="B19" t="s">
        <v>886</v>
      </c>
      <c r="C19" t="s">
        <v>34</v>
      </c>
      <c r="D19" t="s">
        <v>900</v>
      </c>
      <c r="E19" s="4">
        <v>38155</v>
      </c>
      <c r="F19" s="4" t="s">
        <v>901</v>
      </c>
      <c r="G19" s="4">
        <v>8</v>
      </c>
      <c r="H19" t="str">
        <f>CONCATENATE(Source[[#This Row],[Subject]],TRIM(Source[[#This Row],[Course]]))</f>
        <v>ASAM8</v>
      </c>
      <c r="I19" t="str">
        <f>VLOOKUP(Source[[#This Row],[SubjCrse]],'Courses and Categories'!$E$2:$G$1816,3,FALSE)</f>
        <v>Credit General Education</v>
      </c>
      <c r="J19">
        <v>1</v>
      </c>
      <c r="K19" t="s">
        <v>4593</v>
      </c>
      <c r="L19" t="s">
        <v>39</v>
      </c>
      <c r="M19" t="s">
        <v>903</v>
      </c>
      <c r="N19" t="s">
        <v>105</v>
      </c>
      <c r="O19">
        <v>1110</v>
      </c>
      <c r="P19">
        <v>1225</v>
      </c>
      <c r="Q19" t="s">
        <v>422</v>
      </c>
      <c r="R19">
        <v>205</v>
      </c>
      <c r="S19" t="s">
        <v>134</v>
      </c>
      <c r="T19">
        <v>1</v>
      </c>
      <c r="U19" s="1">
        <v>43479</v>
      </c>
      <c r="V19" s="1">
        <v>43607</v>
      </c>
      <c r="W19" t="s">
        <v>907</v>
      </c>
      <c r="X19" t="s">
        <v>1929</v>
      </c>
      <c r="Y19">
        <v>25</v>
      </c>
      <c r="Z19">
        <v>21</v>
      </c>
      <c r="AA19">
        <v>45</v>
      </c>
      <c r="AB19">
        <v>46.666699999999999</v>
      </c>
      <c r="AD19">
        <f>IF(ISBLANK(Source[[#This Row],[CrosslistID]]),1,1/COUNTIFS(Source[CrosslistID],Source[[#This Row],[CrosslistID]],Source[TermDesc],Source[[#This Row],[TermDesc]]))</f>
        <v>1</v>
      </c>
      <c r="AG19">
        <v>0</v>
      </c>
      <c r="AH19">
        <v>46.666699999999999</v>
      </c>
      <c r="AI19">
        <v>2.4</v>
      </c>
      <c r="AJ19">
        <v>2.5</v>
      </c>
      <c r="AK19">
        <v>0.2</v>
      </c>
      <c r="AL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">
        <f>IF(AND(Source[[#This Row],[Credit_Noncredit]]="Noncredit",Source[[#This Row],[FTEF]]&gt;0),Source[[#This Row],[NC XLST FTES]]*525/(437.5*Source[[#This Row],[FTEF]]),0)</f>
        <v>0</v>
      </c>
      <c r="AN19">
        <f>IF(Source[[#This Row],[Credit_Noncredit]]="Credit",Source[[#This Row],[Census Enrollment]],Source[[#This Row],[Noncredit Avg. Attendance]])</f>
        <v>25</v>
      </c>
    </row>
    <row r="20" spans="1:40" x14ac:dyDescent="0.25">
      <c r="A20" t="s">
        <v>4581</v>
      </c>
      <c r="B20" t="s">
        <v>886</v>
      </c>
      <c r="C20" t="s">
        <v>34</v>
      </c>
      <c r="D20" t="s">
        <v>900</v>
      </c>
      <c r="E20" s="4">
        <v>34875</v>
      </c>
      <c r="F20" s="4" t="s">
        <v>901</v>
      </c>
      <c r="G20" s="4">
        <v>10</v>
      </c>
      <c r="H20" t="str">
        <f>CONCATENATE(Source[[#This Row],[Subject]],TRIM(Source[[#This Row],[Course]]))</f>
        <v>ASAM10</v>
      </c>
      <c r="I20" t="str">
        <f>VLOOKUP(Source[[#This Row],[SubjCrse]],'Courses and Categories'!$E$2:$G$1816,3,FALSE)</f>
        <v>Credit General Education</v>
      </c>
      <c r="J20">
        <v>1</v>
      </c>
      <c r="K20" t="s">
        <v>1941</v>
      </c>
      <c r="L20" t="s">
        <v>39</v>
      </c>
      <c r="M20" t="s">
        <v>903</v>
      </c>
      <c r="N20" t="s">
        <v>59</v>
      </c>
      <c r="O20">
        <v>1110</v>
      </c>
      <c r="P20">
        <v>1225</v>
      </c>
      <c r="Q20" t="s">
        <v>236</v>
      </c>
      <c r="R20">
        <v>370</v>
      </c>
      <c r="S20" t="s">
        <v>134</v>
      </c>
      <c r="T20">
        <v>1</v>
      </c>
      <c r="U20" s="1">
        <v>43479</v>
      </c>
      <c r="V20" s="1">
        <v>43607</v>
      </c>
      <c r="W20" t="s">
        <v>904</v>
      </c>
      <c r="X20" t="s">
        <v>1929</v>
      </c>
      <c r="Y20">
        <v>28</v>
      </c>
      <c r="Z20">
        <v>23</v>
      </c>
      <c r="AA20">
        <v>45</v>
      </c>
      <c r="AB20">
        <v>51.1111</v>
      </c>
      <c r="AD20">
        <f>IF(ISBLANK(Source[[#This Row],[CrosslistID]]),1,1/COUNTIFS(Source[CrosslistID],Source[[#This Row],[CrosslistID]],Source[TermDesc],Source[[#This Row],[TermDesc]]))</f>
        <v>1</v>
      </c>
      <c r="AG20">
        <v>0</v>
      </c>
      <c r="AH20">
        <v>51.1111</v>
      </c>
      <c r="AI20">
        <v>2.6</v>
      </c>
      <c r="AJ20">
        <v>2.8</v>
      </c>
      <c r="AK20">
        <v>0.2</v>
      </c>
      <c r="AL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">
        <f>IF(AND(Source[[#This Row],[Credit_Noncredit]]="Noncredit",Source[[#This Row],[FTEF]]&gt;0),Source[[#This Row],[NC XLST FTES]]*525/(437.5*Source[[#This Row],[FTEF]]),0)</f>
        <v>0</v>
      </c>
      <c r="AN20">
        <f>IF(Source[[#This Row],[Credit_Noncredit]]="Credit",Source[[#This Row],[Census Enrollment]],Source[[#This Row],[Noncredit Avg. Attendance]])</f>
        <v>28</v>
      </c>
    </row>
    <row r="21" spans="1:40" x14ac:dyDescent="0.25">
      <c r="A21" t="s">
        <v>4581</v>
      </c>
      <c r="B21" t="s">
        <v>886</v>
      </c>
      <c r="C21" t="s">
        <v>34</v>
      </c>
      <c r="D21" t="s">
        <v>900</v>
      </c>
      <c r="E21" s="4">
        <v>37093</v>
      </c>
      <c r="F21" s="4" t="s">
        <v>901</v>
      </c>
      <c r="G21" s="4">
        <v>10</v>
      </c>
      <c r="H21" t="str">
        <f>CONCATENATE(Source[[#This Row],[Subject]],TRIM(Source[[#This Row],[Course]]))</f>
        <v>ASAM10</v>
      </c>
      <c r="I21" t="str">
        <f>VLOOKUP(Source[[#This Row],[SubjCrse]],'Courses and Categories'!$E$2:$G$1816,3,FALSE)</f>
        <v>Credit General Education</v>
      </c>
      <c r="J21">
        <v>2</v>
      </c>
      <c r="K21" t="s">
        <v>1941</v>
      </c>
      <c r="L21" t="s">
        <v>39</v>
      </c>
      <c r="M21" t="s">
        <v>903</v>
      </c>
      <c r="N21" t="s">
        <v>105</v>
      </c>
      <c r="O21">
        <v>1240</v>
      </c>
      <c r="P21">
        <v>1355</v>
      </c>
      <c r="Q21" t="s">
        <v>236</v>
      </c>
      <c r="R21">
        <v>370</v>
      </c>
      <c r="S21" t="s">
        <v>134</v>
      </c>
      <c r="T21">
        <v>1</v>
      </c>
      <c r="U21" s="1">
        <v>43479</v>
      </c>
      <c r="V21" s="1">
        <v>43607</v>
      </c>
      <c r="W21" t="s">
        <v>907</v>
      </c>
      <c r="X21" t="s">
        <v>1929</v>
      </c>
      <c r="Y21">
        <v>43</v>
      </c>
      <c r="Z21">
        <v>41</v>
      </c>
      <c r="AA21">
        <v>45</v>
      </c>
      <c r="AB21">
        <v>91.111099999999993</v>
      </c>
      <c r="AD21">
        <f>IF(ISBLANK(Source[[#This Row],[CrosslistID]]),1,1/COUNTIFS(Source[CrosslistID],Source[[#This Row],[CrosslistID]],Source[TermDesc],Source[[#This Row],[TermDesc]]))</f>
        <v>1</v>
      </c>
      <c r="AG21">
        <v>0</v>
      </c>
      <c r="AH21">
        <v>91.111099999999993</v>
      </c>
      <c r="AI21">
        <v>4.0999999999999996</v>
      </c>
      <c r="AJ21">
        <v>4.3</v>
      </c>
      <c r="AK21">
        <v>0.2</v>
      </c>
      <c r="AL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">
        <f>IF(AND(Source[[#This Row],[Credit_Noncredit]]="Noncredit",Source[[#This Row],[FTEF]]&gt;0),Source[[#This Row],[NC XLST FTES]]*525/(437.5*Source[[#This Row],[FTEF]]),0)</f>
        <v>0</v>
      </c>
      <c r="AN21">
        <f>IF(Source[[#This Row],[Credit_Noncredit]]="Credit",Source[[#This Row],[Census Enrollment]],Source[[#This Row],[Noncredit Avg. Attendance]])</f>
        <v>43</v>
      </c>
    </row>
    <row r="22" spans="1:40" x14ac:dyDescent="0.25">
      <c r="A22" t="s">
        <v>4581</v>
      </c>
      <c r="B22" t="s">
        <v>886</v>
      </c>
      <c r="C22" t="s">
        <v>34</v>
      </c>
      <c r="D22" t="s">
        <v>900</v>
      </c>
      <c r="E22" s="4">
        <v>31933</v>
      </c>
      <c r="F22" s="4" t="s">
        <v>901</v>
      </c>
      <c r="G22" s="4">
        <v>20</v>
      </c>
      <c r="H22" t="str">
        <f>CONCATENATE(Source[[#This Row],[Subject]],TRIM(Source[[#This Row],[Course]]))</f>
        <v>ASAM20</v>
      </c>
      <c r="I22" t="str">
        <f>VLOOKUP(Source[[#This Row],[SubjCrse]],'Courses and Categories'!$E$2:$G$1816,3,FALSE)</f>
        <v>Credit General Education</v>
      </c>
      <c r="J22">
        <v>1</v>
      </c>
      <c r="K22" t="s">
        <v>906</v>
      </c>
      <c r="L22" t="s">
        <v>39</v>
      </c>
      <c r="M22" t="s">
        <v>903</v>
      </c>
      <c r="N22" t="s">
        <v>1041</v>
      </c>
      <c r="O22">
        <v>910</v>
      </c>
      <c r="P22">
        <v>1000</v>
      </c>
      <c r="Q22" t="s">
        <v>236</v>
      </c>
      <c r="R22">
        <v>370</v>
      </c>
      <c r="S22" t="s">
        <v>134</v>
      </c>
      <c r="T22">
        <v>1</v>
      </c>
      <c r="U22" s="1">
        <v>43479</v>
      </c>
      <c r="V22" s="1">
        <v>43607</v>
      </c>
      <c r="W22" t="s">
        <v>1942</v>
      </c>
      <c r="X22" t="s">
        <v>1929</v>
      </c>
      <c r="Y22">
        <v>19</v>
      </c>
      <c r="Z22">
        <v>19</v>
      </c>
      <c r="AA22">
        <v>45</v>
      </c>
      <c r="AB22">
        <v>42.222200000000001</v>
      </c>
      <c r="AD22">
        <f>IF(ISBLANK(Source[[#This Row],[CrosslistID]]),1,1/COUNTIFS(Source[CrosslistID],Source[[#This Row],[CrosslistID]],Source[TermDesc],Source[[#This Row],[TermDesc]]))</f>
        <v>1</v>
      </c>
      <c r="AG22">
        <v>0</v>
      </c>
      <c r="AH22">
        <v>42.222200000000001</v>
      </c>
      <c r="AI22">
        <v>1.8</v>
      </c>
      <c r="AJ22">
        <v>1.9</v>
      </c>
      <c r="AK22">
        <v>0.2</v>
      </c>
      <c r="AL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">
        <f>IF(AND(Source[[#This Row],[Credit_Noncredit]]="Noncredit",Source[[#This Row],[FTEF]]&gt;0),Source[[#This Row],[NC XLST FTES]]*525/(437.5*Source[[#This Row],[FTEF]]),0)</f>
        <v>0</v>
      </c>
      <c r="AN22">
        <f>IF(Source[[#This Row],[Credit_Noncredit]]="Credit",Source[[#This Row],[Census Enrollment]],Source[[#This Row],[Noncredit Avg. Attendance]])</f>
        <v>19</v>
      </c>
    </row>
    <row r="23" spans="1:40" x14ac:dyDescent="0.25">
      <c r="A23" t="s">
        <v>4581</v>
      </c>
      <c r="B23" t="s">
        <v>886</v>
      </c>
      <c r="C23" t="s">
        <v>34</v>
      </c>
      <c r="D23" t="s">
        <v>900</v>
      </c>
      <c r="E23" s="4">
        <v>31377</v>
      </c>
      <c r="F23" s="4" t="s">
        <v>901</v>
      </c>
      <c r="G23" s="4">
        <v>20</v>
      </c>
      <c r="H23" t="str">
        <f>CONCATENATE(Source[[#This Row],[Subject]],TRIM(Source[[#This Row],[Course]]))</f>
        <v>ASAM20</v>
      </c>
      <c r="I23" t="str">
        <f>VLOOKUP(Source[[#This Row],[SubjCrse]],'Courses and Categories'!$E$2:$G$1816,3,FALSE)</f>
        <v>Credit General Education</v>
      </c>
      <c r="J23">
        <v>2</v>
      </c>
      <c r="K23" t="s">
        <v>906</v>
      </c>
      <c r="L23" t="s">
        <v>39</v>
      </c>
      <c r="M23" t="s">
        <v>903</v>
      </c>
      <c r="N23" t="s">
        <v>1041</v>
      </c>
      <c r="O23">
        <v>1010</v>
      </c>
      <c r="P23">
        <v>1100</v>
      </c>
      <c r="Q23" t="s">
        <v>236</v>
      </c>
      <c r="R23">
        <v>370</v>
      </c>
      <c r="S23" t="s">
        <v>134</v>
      </c>
      <c r="T23">
        <v>1</v>
      </c>
      <c r="U23" s="1">
        <v>43479</v>
      </c>
      <c r="V23" s="1">
        <v>43607</v>
      </c>
      <c r="W23" t="s">
        <v>1942</v>
      </c>
      <c r="X23" t="s">
        <v>1929</v>
      </c>
      <c r="Y23">
        <v>13</v>
      </c>
      <c r="Z23">
        <v>13</v>
      </c>
      <c r="AA23">
        <v>45</v>
      </c>
      <c r="AB23">
        <v>28.8889</v>
      </c>
      <c r="AD23">
        <f>IF(ISBLANK(Source[[#This Row],[CrosslistID]]),1,1/COUNTIFS(Source[CrosslistID],Source[[#This Row],[CrosslistID]],Source[TermDesc],Source[[#This Row],[TermDesc]]))</f>
        <v>1</v>
      </c>
      <c r="AG23">
        <v>0</v>
      </c>
      <c r="AH23">
        <v>28.8889</v>
      </c>
      <c r="AI23">
        <v>1.2</v>
      </c>
      <c r="AJ23">
        <v>1.3</v>
      </c>
      <c r="AK23">
        <v>0.2</v>
      </c>
      <c r="AL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">
        <f>IF(AND(Source[[#This Row],[Credit_Noncredit]]="Noncredit",Source[[#This Row],[FTEF]]&gt;0),Source[[#This Row],[NC XLST FTES]]*525/(437.5*Source[[#This Row],[FTEF]]),0)</f>
        <v>0</v>
      </c>
      <c r="AN23">
        <f>IF(Source[[#This Row],[Credit_Noncredit]]="Credit",Source[[#This Row],[Census Enrollment]],Source[[#This Row],[Noncredit Avg. Attendance]])</f>
        <v>13</v>
      </c>
    </row>
    <row r="24" spans="1:40" x14ac:dyDescent="0.25">
      <c r="A24" t="s">
        <v>4581</v>
      </c>
      <c r="B24" t="s">
        <v>886</v>
      </c>
      <c r="C24" t="s">
        <v>34</v>
      </c>
      <c r="D24" t="s">
        <v>900</v>
      </c>
      <c r="E24" s="4">
        <v>32057</v>
      </c>
      <c r="F24" s="4" t="s">
        <v>901</v>
      </c>
      <c r="G24" s="4">
        <v>20</v>
      </c>
      <c r="H24" t="str">
        <f>CONCATENATE(Source[[#This Row],[Subject]],TRIM(Source[[#This Row],[Course]]))</f>
        <v>ASAM20</v>
      </c>
      <c r="I24" t="str">
        <f>VLOOKUP(Source[[#This Row],[SubjCrse]],'Courses and Categories'!$E$2:$G$1816,3,FALSE)</f>
        <v>Credit General Education</v>
      </c>
      <c r="J24">
        <v>3</v>
      </c>
      <c r="K24" t="s">
        <v>906</v>
      </c>
      <c r="L24" t="s">
        <v>39</v>
      </c>
      <c r="M24" t="s">
        <v>903</v>
      </c>
      <c r="N24" t="s">
        <v>1041</v>
      </c>
      <c r="O24">
        <v>1110</v>
      </c>
      <c r="P24">
        <v>1200</v>
      </c>
      <c r="Q24" t="s">
        <v>236</v>
      </c>
      <c r="R24">
        <v>370</v>
      </c>
      <c r="S24" t="s">
        <v>134</v>
      </c>
      <c r="T24">
        <v>1</v>
      </c>
      <c r="U24" s="1">
        <v>43479</v>
      </c>
      <c r="V24" s="1">
        <v>43607</v>
      </c>
      <c r="W24" t="s">
        <v>1942</v>
      </c>
      <c r="X24" t="s">
        <v>1929</v>
      </c>
      <c r="Y24">
        <v>16</v>
      </c>
      <c r="Z24">
        <v>14</v>
      </c>
      <c r="AA24">
        <v>45</v>
      </c>
      <c r="AB24">
        <v>31.1111</v>
      </c>
      <c r="AD24">
        <f>IF(ISBLANK(Source[[#This Row],[CrosslistID]]),1,1/COUNTIFS(Source[CrosslistID],Source[[#This Row],[CrosslistID]],Source[TermDesc],Source[[#This Row],[TermDesc]]))</f>
        <v>1</v>
      </c>
      <c r="AG24">
        <v>0</v>
      </c>
      <c r="AH24">
        <v>31.1111</v>
      </c>
      <c r="AI24">
        <v>1.4</v>
      </c>
      <c r="AJ24">
        <v>1.6</v>
      </c>
      <c r="AK24">
        <v>0.2</v>
      </c>
      <c r="AL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">
        <f>IF(AND(Source[[#This Row],[Credit_Noncredit]]="Noncredit",Source[[#This Row],[FTEF]]&gt;0),Source[[#This Row],[NC XLST FTES]]*525/(437.5*Source[[#This Row],[FTEF]]),0)</f>
        <v>0</v>
      </c>
      <c r="AN24">
        <f>IF(Source[[#This Row],[Credit_Noncredit]]="Credit",Source[[#This Row],[Census Enrollment]],Source[[#This Row],[Noncredit Avg. Attendance]])</f>
        <v>16</v>
      </c>
    </row>
    <row r="25" spans="1:40" x14ac:dyDescent="0.25">
      <c r="A25" t="s">
        <v>4581</v>
      </c>
      <c r="B25" t="s">
        <v>886</v>
      </c>
      <c r="C25" t="s">
        <v>34</v>
      </c>
      <c r="D25" t="s">
        <v>900</v>
      </c>
      <c r="E25" s="4">
        <v>30812</v>
      </c>
      <c r="F25" s="4" t="s">
        <v>901</v>
      </c>
      <c r="G25" s="4">
        <v>20</v>
      </c>
      <c r="H25" t="str">
        <f>CONCATENATE(Source[[#This Row],[Subject]],TRIM(Source[[#This Row],[Course]]))</f>
        <v>ASAM20</v>
      </c>
      <c r="I25" t="str">
        <f>VLOOKUP(Source[[#This Row],[SubjCrse]],'Courses and Categories'!$E$2:$G$1816,3,FALSE)</f>
        <v>Credit General Education</v>
      </c>
      <c r="J25">
        <v>4</v>
      </c>
      <c r="K25" t="s">
        <v>906</v>
      </c>
      <c r="L25" t="s">
        <v>39</v>
      </c>
      <c r="M25" t="s">
        <v>903</v>
      </c>
      <c r="N25" t="s">
        <v>59</v>
      </c>
      <c r="O25">
        <v>1240</v>
      </c>
      <c r="P25">
        <v>1355</v>
      </c>
      <c r="Q25" t="s">
        <v>236</v>
      </c>
      <c r="R25">
        <v>370</v>
      </c>
      <c r="S25" t="s">
        <v>134</v>
      </c>
      <c r="T25">
        <v>1</v>
      </c>
      <c r="U25" s="1">
        <v>43479</v>
      </c>
      <c r="V25" s="1">
        <v>43607</v>
      </c>
      <c r="W25" t="s">
        <v>1942</v>
      </c>
      <c r="X25" t="s">
        <v>1929</v>
      </c>
      <c r="Y25">
        <v>31</v>
      </c>
      <c r="Z25">
        <v>26</v>
      </c>
      <c r="AA25">
        <v>45</v>
      </c>
      <c r="AB25">
        <v>57.777799999999999</v>
      </c>
      <c r="AD25">
        <f>IF(ISBLANK(Source[[#This Row],[CrosslistID]]),1,1/COUNTIFS(Source[CrosslistID],Source[[#This Row],[CrosslistID]],Source[TermDesc],Source[[#This Row],[TermDesc]]))</f>
        <v>1</v>
      </c>
      <c r="AG25">
        <v>0</v>
      </c>
      <c r="AH25">
        <v>57.777799999999999</v>
      </c>
      <c r="AI25">
        <v>2.7</v>
      </c>
      <c r="AJ25">
        <v>3.1</v>
      </c>
      <c r="AK25">
        <v>0.2</v>
      </c>
      <c r="AL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">
        <f>IF(AND(Source[[#This Row],[Credit_Noncredit]]="Noncredit",Source[[#This Row],[FTEF]]&gt;0),Source[[#This Row],[NC XLST FTES]]*525/(437.5*Source[[#This Row],[FTEF]]),0)</f>
        <v>0</v>
      </c>
      <c r="AN25">
        <f>IF(Source[[#This Row],[Credit_Noncredit]]="Credit",Source[[#This Row],[Census Enrollment]],Source[[#This Row],[Noncredit Avg. Attendance]])</f>
        <v>31</v>
      </c>
    </row>
    <row r="26" spans="1:40" x14ac:dyDescent="0.25">
      <c r="A26" t="s">
        <v>4581</v>
      </c>
      <c r="B26" t="s">
        <v>886</v>
      </c>
      <c r="C26" t="s">
        <v>34</v>
      </c>
      <c r="D26" t="s">
        <v>900</v>
      </c>
      <c r="E26" s="4">
        <v>34871</v>
      </c>
      <c r="F26" s="4" t="s">
        <v>901</v>
      </c>
      <c r="G26" s="4">
        <v>20</v>
      </c>
      <c r="H26" t="str">
        <f>CONCATENATE(Source[[#This Row],[Subject]],TRIM(Source[[#This Row],[Course]]))</f>
        <v>ASAM20</v>
      </c>
      <c r="I26" t="str">
        <f>VLOOKUP(Source[[#This Row],[SubjCrse]],'Courses and Categories'!$E$2:$G$1816,3,FALSE)</f>
        <v>Credit General Education</v>
      </c>
      <c r="J26">
        <v>5</v>
      </c>
      <c r="K26" t="s">
        <v>906</v>
      </c>
      <c r="L26" t="s">
        <v>39</v>
      </c>
      <c r="M26" t="s">
        <v>903</v>
      </c>
      <c r="N26" t="s">
        <v>59</v>
      </c>
      <c r="O26">
        <v>940</v>
      </c>
      <c r="P26">
        <v>1055</v>
      </c>
      <c r="Q26" t="s">
        <v>236</v>
      </c>
      <c r="R26">
        <v>370</v>
      </c>
      <c r="S26" t="s">
        <v>134</v>
      </c>
      <c r="T26">
        <v>1</v>
      </c>
      <c r="U26" s="1">
        <v>43479</v>
      </c>
      <c r="V26" s="1">
        <v>43607</v>
      </c>
      <c r="W26" t="s">
        <v>1946</v>
      </c>
      <c r="X26" t="s">
        <v>1929</v>
      </c>
      <c r="Y26">
        <v>44</v>
      </c>
      <c r="Z26">
        <v>40</v>
      </c>
      <c r="AA26">
        <v>45</v>
      </c>
      <c r="AB26">
        <v>88.888900000000007</v>
      </c>
      <c r="AD26">
        <f>IF(ISBLANK(Source[[#This Row],[CrosslistID]]),1,1/COUNTIFS(Source[CrosslistID],Source[[#This Row],[CrosslistID]],Source[TermDesc],Source[[#This Row],[TermDesc]]))</f>
        <v>1</v>
      </c>
      <c r="AG26">
        <v>0</v>
      </c>
      <c r="AH26">
        <v>88.888900000000007</v>
      </c>
      <c r="AI26">
        <v>3.8</v>
      </c>
      <c r="AJ26">
        <v>4.4000000000000004</v>
      </c>
      <c r="AK26">
        <v>0.2</v>
      </c>
      <c r="AL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">
        <f>IF(AND(Source[[#This Row],[Credit_Noncredit]]="Noncredit",Source[[#This Row],[FTEF]]&gt;0),Source[[#This Row],[NC XLST FTES]]*525/(437.5*Source[[#This Row],[FTEF]]),0)</f>
        <v>0</v>
      </c>
      <c r="AN26">
        <f>IF(Source[[#This Row],[Credit_Noncredit]]="Credit",Source[[#This Row],[Census Enrollment]],Source[[#This Row],[Noncredit Avg. Attendance]])</f>
        <v>44</v>
      </c>
    </row>
    <row r="27" spans="1:40" x14ac:dyDescent="0.25">
      <c r="A27" t="s">
        <v>4581</v>
      </c>
      <c r="B27" t="s">
        <v>886</v>
      </c>
      <c r="C27" t="s">
        <v>34</v>
      </c>
      <c r="D27" t="s">
        <v>900</v>
      </c>
      <c r="E27" s="4">
        <v>31253</v>
      </c>
      <c r="F27" s="4" t="s">
        <v>901</v>
      </c>
      <c r="G27" s="4">
        <v>20</v>
      </c>
      <c r="H27" t="str">
        <f>CONCATENATE(Source[[#This Row],[Subject]],TRIM(Source[[#This Row],[Course]]))</f>
        <v>ASAM20</v>
      </c>
      <c r="I27" t="str">
        <f>VLOOKUP(Source[[#This Row],[SubjCrse]],'Courses and Categories'!$E$2:$G$1816,3,FALSE)</f>
        <v>Credit General Education</v>
      </c>
      <c r="J27">
        <v>451</v>
      </c>
      <c r="K27" t="s">
        <v>906</v>
      </c>
      <c r="L27" t="s">
        <v>87</v>
      </c>
      <c r="M27" t="s">
        <v>903</v>
      </c>
      <c r="N27" t="s">
        <v>185</v>
      </c>
      <c r="O27">
        <v>1810</v>
      </c>
      <c r="P27">
        <v>2100</v>
      </c>
      <c r="Q27" t="s">
        <v>64</v>
      </c>
      <c r="R27">
        <v>1204</v>
      </c>
      <c r="S27" t="s">
        <v>65</v>
      </c>
      <c r="T27">
        <v>1</v>
      </c>
      <c r="U27" s="1">
        <v>43479</v>
      </c>
      <c r="V27" s="1">
        <v>43607</v>
      </c>
      <c r="W27" t="s">
        <v>1943</v>
      </c>
      <c r="X27" t="s">
        <v>1929</v>
      </c>
      <c r="Y27">
        <v>24</v>
      </c>
      <c r="Z27">
        <v>22</v>
      </c>
      <c r="AA27">
        <v>45</v>
      </c>
      <c r="AB27">
        <v>48.8889</v>
      </c>
      <c r="AD27">
        <f>IF(ISBLANK(Source[[#This Row],[CrosslistID]]),1,1/COUNTIFS(Source[CrosslistID],Source[[#This Row],[CrosslistID]],Source[TermDesc],Source[[#This Row],[TermDesc]]))</f>
        <v>1</v>
      </c>
      <c r="AG27">
        <v>0</v>
      </c>
      <c r="AH27">
        <v>48.8889</v>
      </c>
      <c r="AI27">
        <v>2.1</v>
      </c>
      <c r="AJ27">
        <v>2.4</v>
      </c>
      <c r="AK27">
        <v>0.2</v>
      </c>
      <c r="AL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">
        <f>IF(AND(Source[[#This Row],[Credit_Noncredit]]="Noncredit",Source[[#This Row],[FTEF]]&gt;0),Source[[#This Row],[NC XLST FTES]]*525/(437.5*Source[[#This Row],[FTEF]]),0)</f>
        <v>0</v>
      </c>
      <c r="AN27">
        <f>IF(Source[[#This Row],[Credit_Noncredit]]="Credit",Source[[#This Row],[Census Enrollment]],Source[[#This Row],[Noncredit Avg. Attendance]])</f>
        <v>24</v>
      </c>
    </row>
    <row r="28" spans="1:40" x14ac:dyDescent="0.25">
      <c r="A28" t="s">
        <v>4581</v>
      </c>
      <c r="B28" t="s">
        <v>886</v>
      </c>
      <c r="C28" t="s">
        <v>34</v>
      </c>
      <c r="D28" t="s">
        <v>900</v>
      </c>
      <c r="E28" s="4">
        <v>31376</v>
      </c>
      <c r="F28" s="4" t="s">
        <v>901</v>
      </c>
      <c r="G28" s="4">
        <v>20</v>
      </c>
      <c r="H28" t="str">
        <f>CONCATENATE(Source[[#This Row],[Subject]],TRIM(Source[[#This Row],[Course]]))</f>
        <v>ASAM20</v>
      </c>
      <c r="I28" t="str">
        <f>VLOOKUP(Source[[#This Row],[SubjCrse]],'Courses and Categories'!$E$2:$G$1816,3,FALSE)</f>
        <v>Credit General Education</v>
      </c>
      <c r="J28">
        <v>831</v>
      </c>
      <c r="K28" t="s">
        <v>906</v>
      </c>
      <c r="L28" t="s">
        <v>87</v>
      </c>
      <c r="M28" t="s">
        <v>897</v>
      </c>
      <c r="N28" t="s">
        <v>42</v>
      </c>
      <c r="O28" t="s">
        <v>42</v>
      </c>
      <c r="P28" t="s">
        <v>42</v>
      </c>
      <c r="Q28" t="s">
        <v>42</v>
      </c>
      <c r="S28" t="s">
        <v>134</v>
      </c>
      <c r="T28">
        <v>1</v>
      </c>
      <c r="U28" s="1">
        <v>43479</v>
      </c>
      <c r="V28" s="1">
        <v>43607</v>
      </c>
      <c r="W28" t="s">
        <v>1943</v>
      </c>
      <c r="X28" t="s">
        <v>899</v>
      </c>
      <c r="Y28">
        <v>42</v>
      </c>
      <c r="Z28">
        <v>30</v>
      </c>
      <c r="AA28">
        <v>45</v>
      </c>
      <c r="AB28">
        <v>66.666700000000006</v>
      </c>
      <c r="AD28">
        <f>IF(ISBLANK(Source[[#This Row],[CrosslistID]]),1,1/COUNTIFS(Source[CrosslistID],Source[[#This Row],[CrosslistID]],Source[TermDesc],Source[[#This Row],[TermDesc]]))</f>
        <v>1</v>
      </c>
      <c r="AG28">
        <v>0</v>
      </c>
      <c r="AH28">
        <v>66.666700000000006</v>
      </c>
      <c r="AI28">
        <v>3.8</v>
      </c>
      <c r="AJ28">
        <v>4.2</v>
      </c>
      <c r="AK28">
        <v>0.2</v>
      </c>
      <c r="AL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">
        <f>IF(AND(Source[[#This Row],[Credit_Noncredit]]="Noncredit",Source[[#This Row],[FTEF]]&gt;0),Source[[#This Row],[NC XLST FTES]]*525/(437.5*Source[[#This Row],[FTEF]]),0)</f>
        <v>0</v>
      </c>
      <c r="AN28">
        <f>IF(Source[[#This Row],[Credit_Noncredit]]="Credit",Source[[#This Row],[Census Enrollment]],Source[[#This Row],[Noncredit Avg. Attendance]])</f>
        <v>42</v>
      </c>
    </row>
    <row r="29" spans="1:40" x14ac:dyDescent="0.25">
      <c r="A29" t="s">
        <v>4581</v>
      </c>
      <c r="B29" t="s">
        <v>886</v>
      </c>
      <c r="C29" t="s">
        <v>34</v>
      </c>
      <c r="D29" t="s">
        <v>900</v>
      </c>
      <c r="E29" s="4">
        <v>37094</v>
      </c>
      <c r="F29" s="4" t="s">
        <v>901</v>
      </c>
      <c r="G29" s="4">
        <v>40</v>
      </c>
      <c r="H29" t="str">
        <f>CONCATENATE(Source[[#This Row],[Subject]],TRIM(Source[[#This Row],[Course]]))</f>
        <v>ASAM40</v>
      </c>
      <c r="I29" t="str">
        <f>VLOOKUP(Source[[#This Row],[SubjCrse]],'Courses and Categories'!$E$2:$G$1816,3,FALSE)</f>
        <v>Credit General Education</v>
      </c>
      <c r="J29">
        <v>831</v>
      </c>
      <c r="K29" t="s">
        <v>908</v>
      </c>
      <c r="L29" t="s">
        <v>87</v>
      </c>
      <c r="M29" t="s">
        <v>897</v>
      </c>
      <c r="N29" t="s">
        <v>42</v>
      </c>
      <c r="O29" t="s">
        <v>42</v>
      </c>
      <c r="P29" t="s">
        <v>42</v>
      </c>
      <c r="Q29" t="s">
        <v>42</v>
      </c>
      <c r="S29" t="s">
        <v>134</v>
      </c>
      <c r="T29">
        <v>1</v>
      </c>
      <c r="U29" s="1">
        <v>43479</v>
      </c>
      <c r="V29" s="1">
        <v>43607</v>
      </c>
      <c r="W29" t="s">
        <v>909</v>
      </c>
      <c r="X29" t="s">
        <v>899</v>
      </c>
      <c r="Y29">
        <v>41</v>
      </c>
      <c r="Z29">
        <v>40</v>
      </c>
      <c r="AA29">
        <v>45</v>
      </c>
      <c r="AB29">
        <v>88.888900000000007</v>
      </c>
      <c r="AD29">
        <f>IF(ISBLANK(Source[[#This Row],[CrosslistID]]),1,1/COUNTIFS(Source[CrosslistID],Source[[#This Row],[CrosslistID]],Source[TermDesc],Source[[#This Row],[TermDesc]]))</f>
        <v>1</v>
      </c>
      <c r="AG29">
        <v>0</v>
      </c>
      <c r="AH29">
        <v>88.888900000000007</v>
      </c>
      <c r="AI29">
        <v>3.7</v>
      </c>
      <c r="AJ29">
        <v>4.0999999999999996</v>
      </c>
      <c r="AK29">
        <v>0.2</v>
      </c>
      <c r="AL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">
        <f>IF(AND(Source[[#This Row],[Credit_Noncredit]]="Noncredit",Source[[#This Row],[FTEF]]&gt;0),Source[[#This Row],[NC XLST FTES]]*525/(437.5*Source[[#This Row],[FTEF]]),0)</f>
        <v>0</v>
      </c>
      <c r="AN29">
        <f>IF(Source[[#This Row],[Credit_Noncredit]]="Credit",Source[[#This Row],[Census Enrollment]],Source[[#This Row],[Noncredit Avg. Attendance]])</f>
        <v>41</v>
      </c>
    </row>
    <row r="30" spans="1:40" x14ac:dyDescent="0.25">
      <c r="A30" t="s">
        <v>4581</v>
      </c>
      <c r="B30" t="s">
        <v>886</v>
      </c>
      <c r="C30" t="s">
        <v>34</v>
      </c>
      <c r="D30" t="s">
        <v>900</v>
      </c>
      <c r="E30" s="4">
        <v>38065</v>
      </c>
      <c r="F30" s="4" t="s">
        <v>901</v>
      </c>
      <c r="G30" s="4">
        <v>40</v>
      </c>
      <c r="H30" t="str">
        <f>CONCATENATE(Source[[#This Row],[Subject]],TRIM(Source[[#This Row],[Course]]))</f>
        <v>ASAM40</v>
      </c>
      <c r="I30" t="str">
        <f>VLOOKUP(Source[[#This Row],[SubjCrse]],'Courses and Categories'!$E$2:$G$1816,3,FALSE)</f>
        <v>Credit General Education</v>
      </c>
      <c r="J30">
        <v>832</v>
      </c>
      <c r="K30" t="s">
        <v>908</v>
      </c>
      <c r="L30" t="s">
        <v>39</v>
      </c>
      <c r="M30" t="s">
        <v>897</v>
      </c>
      <c r="N30" t="s">
        <v>42</v>
      </c>
      <c r="O30" t="s">
        <v>42</v>
      </c>
      <c r="P30" t="s">
        <v>42</v>
      </c>
      <c r="Q30" t="s">
        <v>42</v>
      </c>
      <c r="S30" t="s">
        <v>134</v>
      </c>
      <c r="T30">
        <v>1</v>
      </c>
      <c r="U30" s="1">
        <v>43479</v>
      </c>
      <c r="V30" s="1">
        <v>43607</v>
      </c>
      <c r="W30" t="s">
        <v>909</v>
      </c>
      <c r="X30" t="s">
        <v>899</v>
      </c>
      <c r="Y30">
        <v>37</v>
      </c>
      <c r="Z30">
        <v>35</v>
      </c>
      <c r="AA30">
        <v>45</v>
      </c>
      <c r="AB30">
        <v>77.777799999999999</v>
      </c>
      <c r="AD30">
        <f>IF(ISBLANK(Source[[#This Row],[CrosslistID]]),1,1/COUNTIFS(Source[CrosslistID],Source[[#This Row],[CrosslistID]],Source[TermDesc],Source[[#This Row],[TermDesc]]))</f>
        <v>1</v>
      </c>
      <c r="AG30">
        <v>0</v>
      </c>
      <c r="AH30">
        <v>77.777799999999999</v>
      </c>
      <c r="AI30">
        <v>3.6</v>
      </c>
      <c r="AJ30">
        <v>3.7</v>
      </c>
      <c r="AK30">
        <v>0.2</v>
      </c>
      <c r="AL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0">
        <f>IF(AND(Source[[#This Row],[Credit_Noncredit]]="Noncredit",Source[[#This Row],[FTEF]]&gt;0),Source[[#This Row],[NC XLST FTES]]*525/(437.5*Source[[#This Row],[FTEF]]),0)</f>
        <v>0</v>
      </c>
      <c r="AN30">
        <f>IF(Source[[#This Row],[Credit_Noncredit]]="Credit",Source[[#This Row],[Census Enrollment]],Source[[#This Row],[Noncredit Avg. Attendance]])</f>
        <v>37</v>
      </c>
    </row>
    <row r="31" spans="1:40" x14ac:dyDescent="0.25">
      <c r="A31" t="s">
        <v>4581</v>
      </c>
      <c r="B31" t="s">
        <v>886</v>
      </c>
      <c r="C31" t="s">
        <v>34</v>
      </c>
      <c r="D31" t="s">
        <v>900</v>
      </c>
      <c r="E31" s="4">
        <v>39235</v>
      </c>
      <c r="F31" s="4" t="s">
        <v>901</v>
      </c>
      <c r="G31" s="4">
        <v>42</v>
      </c>
      <c r="H31" t="str">
        <f>CONCATENATE(Source[[#This Row],[Subject]],TRIM(Source[[#This Row],[Course]]))</f>
        <v>ASAM42</v>
      </c>
      <c r="I31" t="str">
        <f>VLOOKUP(Source[[#This Row],[SubjCrse]],'Courses and Categories'!$E$2:$G$1816,3,FALSE)</f>
        <v>Credit General Education</v>
      </c>
      <c r="J31">
        <v>1</v>
      </c>
      <c r="K31" t="s">
        <v>4594</v>
      </c>
      <c r="L31" t="s">
        <v>39</v>
      </c>
      <c r="M31" t="s">
        <v>903</v>
      </c>
      <c r="N31" t="s">
        <v>105</v>
      </c>
      <c r="O31">
        <v>1410</v>
      </c>
      <c r="P31">
        <v>1700</v>
      </c>
      <c r="Q31" t="s">
        <v>236</v>
      </c>
      <c r="R31">
        <v>370</v>
      </c>
      <c r="S31" t="s">
        <v>134</v>
      </c>
      <c r="T31" t="s">
        <v>44</v>
      </c>
      <c r="U31" s="1">
        <v>43542</v>
      </c>
      <c r="V31" s="1">
        <v>43607</v>
      </c>
      <c r="W31" t="s">
        <v>907</v>
      </c>
      <c r="X31" t="s">
        <v>905</v>
      </c>
      <c r="Y31">
        <v>53</v>
      </c>
      <c r="Z31">
        <v>21</v>
      </c>
      <c r="AA31">
        <v>45</v>
      </c>
      <c r="AB31">
        <v>46.666699999999999</v>
      </c>
      <c r="AD31">
        <f>IF(ISBLANK(Source[[#This Row],[CrosslistID]]),1,1/COUNTIFS(Source[CrosslistID],Source[[#This Row],[CrosslistID]],Source[TermDesc],Source[[#This Row],[TermDesc]]))</f>
        <v>1</v>
      </c>
      <c r="AG31">
        <v>0</v>
      </c>
      <c r="AH31">
        <v>46.666699999999999</v>
      </c>
      <c r="AI31">
        <v>5.04</v>
      </c>
      <c r="AJ31">
        <v>5.4513999999999996</v>
      </c>
      <c r="AK31">
        <v>0.2</v>
      </c>
      <c r="AL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1">
        <f>IF(AND(Source[[#This Row],[Credit_Noncredit]]="Noncredit",Source[[#This Row],[FTEF]]&gt;0),Source[[#This Row],[NC XLST FTES]]*525/(437.5*Source[[#This Row],[FTEF]]),0)</f>
        <v>0</v>
      </c>
      <c r="AN31">
        <f>IF(Source[[#This Row],[Credit_Noncredit]]="Credit",Source[[#This Row],[Census Enrollment]],Source[[#This Row],[Noncredit Avg. Attendance]])</f>
        <v>53</v>
      </c>
    </row>
    <row r="32" spans="1:40" x14ac:dyDescent="0.25">
      <c r="A32" t="s">
        <v>4581</v>
      </c>
      <c r="B32" t="s">
        <v>886</v>
      </c>
      <c r="C32" t="s">
        <v>34</v>
      </c>
      <c r="D32" t="s">
        <v>910</v>
      </c>
      <c r="E32" s="4">
        <v>30291</v>
      </c>
      <c r="F32" s="4" t="s">
        <v>911</v>
      </c>
      <c r="G32" s="4">
        <v>1</v>
      </c>
      <c r="H32" t="str">
        <f>CONCATENATE(Source[[#This Row],[Subject]],TRIM(Source[[#This Row],[Course]]))</f>
        <v>ANTH1</v>
      </c>
      <c r="I32" t="str">
        <f>VLOOKUP(Source[[#This Row],[SubjCrse]],'Courses and Categories'!$E$2:$G$1816,3,FALSE)</f>
        <v>Credit General Education</v>
      </c>
      <c r="J32">
        <v>1</v>
      </c>
      <c r="K32" t="s">
        <v>1948</v>
      </c>
      <c r="L32" t="s">
        <v>39</v>
      </c>
      <c r="M32" t="s">
        <v>903</v>
      </c>
      <c r="N32" t="s">
        <v>1041</v>
      </c>
      <c r="O32">
        <v>910</v>
      </c>
      <c r="P32">
        <v>1000</v>
      </c>
      <c r="Q32" t="s">
        <v>1649</v>
      </c>
      <c r="R32">
        <v>133</v>
      </c>
      <c r="S32" t="s">
        <v>134</v>
      </c>
      <c r="T32">
        <v>1</v>
      </c>
      <c r="U32" s="1">
        <v>43479</v>
      </c>
      <c r="V32" s="1">
        <v>43607</v>
      </c>
      <c r="W32" t="s">
        <v>4595</v>
      </c>
      <c r="X32" t="s">
        <v>1929</v>
      </c>
      <c r="Y32">
        <v>35</v>
      </c>
      <c r="Z32">
        <v>28</v>
      </c>
      <c r="AA32">
        <v>45</v>
      </c>
      <c r="AB32">
        <v>62.222200000000001</v>
      </c>
      <c r="AD32">
        <f>IF(ISBLANK(Source[[#This Row],[CrosslistID]]),1,1/COUNTIFS(Source[CrosslistID],Source[[#This Row],[CrosslistID]],Source[TermDesc],Source[[#This Row],[TermDesc]]))</f>
        <v>1</v>
      </c>
      <c r="AG32">
        <v>0</v>
      </c>
      <c r="AH32">
        <v>62.222200000000001</v>
      </c>
      <c r="AI32">
        <v>3.5</v>
      </c>
      <c r="AJ32">
        <v>3.5</v>
      </c>
      <c r="AK32">
        <v>0.2</v>
      </c>
      <c r="AL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2">
        <f>IF(AND(Source[[#This Row],[Credit_Noncredit]]="Noncredit",Source[[#This Row],[FTEF]]&gt;0),Source[[#This Row],[NC XLST FTES]]*525/(437.5*Source[[#This Row],[FTEF]]),0)</f>
        <v>0</v>
      </c>
      <c r="AN32">
        <f>IF(Source[[#This Row],[Credit_Noncredit]]="Credit",Source[[#This Row],[Census Enrollment]],Source[[#This Row],[Noncredit Avg. Attendance]])</f>
        <v>35</v>
      </c>
    </row>
    <row r="33" spans="1:40" x14ac:dyDescent="0.25">
      <c r="A33" t="s">
        <v>4581</v>
      </c>
      <c r="B33" t="s">
        <v>886</v>
      </c>
      <c r="C33" t="s">
        <v>34</v>
      </c>
      <c r="D33" t="s">
        <v>910</v>
      </c>
      <c r="E33" s="4">
        <v>32831</v>
      </c>
      <c r="F33" s="4" t="s">
        <v>911</v>
      </c>
      <c r="G33" s="4">
        <v>1</v>
      </c>
      <c r="H33" t="str">
        <f>CONCATENATE(Source[[#This Row],[Subject]],TRIM(Source[[#This Row],[Course]]))</f>
        <v>ANTH1</v>
      </c>
      <c r="I33" t="str">
        <f>VLOOKUP(Source[[#This Row],[SubjCrse]],'Courses and Categories'!$E$2:$G$1816,3,FALSE)</f>
        <v>Credit General Education</v>
      </c>
      <c r="J33">
        <v>2</v>
      </c>
      <c r="K33" t="s">
        <v>1948</v>
      </c>
      <c r="L33" t="s">
        <v>39</v>
      </c>
      <c r="M33" t="s">
        <v>903</v>
      </c>
      <c r="N33" t="s">
        <v>59</v>
      </c>
      <c r="O33">
        <v>1240</v>
      </c>
      <c r="P33">
        <v>1355</v>
      </c>
      <c r="Q33" t="s">
        <v>1649</v>
      </c>
      <c r="R33">
        <v>309</v>
      </c>
      <c r="S33" t="s">
        <v>134</v>
      </c>
      <c r="T33">
        <v>1</v>
      </c>
      <c r="U33" s="1">
        <v>43479</v>
      </c>
      <c r="V33" s="1">
        <v>43607</v>
      </c>
      <c r="W33" t="s">
        <v>4595</v>
      </c>
      <c r="X33" t="s">
        <v>1929</v>
      </c>
      <c r="Y33">
        <v>40</v>
      </c>
      <c r="Z33">
        <v>38</v>
      </c>
      <c r="AA33">
        <v>45</v>
      </c>
      <c r="AB33">
        <v>84.444400000000002</v>
      </c>
      <c r="AD33">
        <f>IF(ISBLANK(Source[[#This Row],[CrosslistID]]),1,1/COUNTIFS(Source[CrosslistID],Source[[#This Row],[CrosslistID]],Source[TermDesc],Source[[#This Row],[TermDesc]]))</f>
        <v>1</v>
      </c>
      <c r="AG33">
        <v>0</v>
      </c>
      <c r="AH33">
        <v>84.444400000000002</v>
      </c>
      <c r="AI33">
        <v>3.7</v>
      </c>
      <c r="AJ33">
        <v>4</v>
      </c>
      <c r="AK33">
        <v>0.2</v>
      </c>
      <c r="AL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">
        <f>IF(AND(Source[[#This Row],[Credit_Noncredit]]="Noncredit",Source[[#This Row],[FTEF]]&gt;0),Source[[#This Row],[NC XLST FTES]]*525/(437.5*Source[[#This Row],[FTEF]]),0)</f>
        <v>0</v>
      </c>
      <c r="AN33">
        <f>IF(Source[[#This Row],[Credit_Noncredit]]="Credit",Source[[#This Row],[Census Enrollment]],Source[[#This Row],[Noncredit Avg. Attendance]])</f>
        <v>40</v>
      </c>
    </row>
    <row r="34" spans="1:40" x14ac:dyDescent="0.25">
      <c r="A34" t="s">
        <v>4581</v>
      </c>
      <c r="B34" t="s">
        <v>886</v>
      </c>
      <c r="C34" t="s">
        <v>34</v>
      </c>
      <c r="D34" t="s">
        <v>910</v>
      </c>
      <c r="E34" s="4">
        <v>38999</v>
      </c>
      <c r="F34" s="4" t="s">
        <v>911</v>
      </c>
      <c r="G34" s="4">
        <v>1</v>
      </c>
      <c r="H34" t="str">
        <f>CONCATENATE(Source[[#This Row],[Subject]],TRIM(Source[[#This Row],[Course]]))</f>
        <v>ANTH1</v>
      </c>
      <c r="I34" t="str">
        <f>VLOOKUP(Source[[#This Row],[SubjCrse]],'Courses and Categories'!$E$2:$G$1816,3,FALSE)</f>
        <v>Credit General Education</v>
      </c>
      <c r="J34">
        <v>502</v>
      </c>
      <c r="K34" t="s">
        <v>1948</v>
      </c>
      <c r="L34" t="s">
        <v>87</v>
      </c>
      <c r="M34" t="s">
        <v>903</v>
      </c>
      <c r="N34" t="s">
        <v>59</v>
      </c>
      <c r="O34">
        <v>1510</v>
      </c>
      <c r="P34">
        <v>1625</v>
      </c>
      <c r="Q34" t="s">
        <v>1953</v>
      </c>
      <c r="S34" t="s">
        <v>53</v>
      </c>
      <c r="T34">
        <v>1</v>
      </c>
      <c r="U34" s="1">
        <v>43479</v>
      </c>
      <c r="V34" s="1">
        <v>43607</v>
      </c>
      <c r="W34" t="s">
        <v>916</v>
      </c>
      <c r="X34" t="s">
        <v>1929</v>
      </c>
      <c r="Y34">
        <v>29</v>
      </c>
      <c r="Z34">
        <v>28</v>
      </c>
      <c r="AA34">
        <v>45</v>
      </c>
      <c r="AB34">
        <v>62.222200000000001</v>
      </c>
      <c r="AD34">
        <f>IF(ISBLANK(Source[[#This Row],[CrosslistID]]),1,1/COUNTIFS(Source[CrosslistID],Source[[#This Row],[CrosslistID]],Source[TermDesc],Source[[#This Row],[TermDesc]]))</f>
        <v>1</v>
      </c>
      <c r="AG34">
        <v>0</v>
      </c>
      <c r="AH34">
        <v>62.222200000000001</v>
      </c>
      <c r="AI34">
        <v>2.9</v>
      </c>
      <c r="AJ34">
        <v>2.9</v>
      </c>
      <c r="AK34">
        <v>0.2</v>
      </c>
      <c r="AL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">
        <f>IF(AND(Source[[#This Row],[Credit_Noncredit]]="Noncredit",Source[[#This Row],[FTEF]]&gt;0),Source[[#This Row],[NC XLST FTES]]*525/(437.5*Source[[#This Row],[FTEF]]),0)</f>
        <v>0</v>
      </c>
      <c r="AN34">
        <f>IF(Source[[#This Row],[Credit_Noncredit]]="Credit",Source[[#This Row],[Census Enrollment]],Source[[#This Row],[Noncredit Avg. Attendance]])</f>
        <v>29</v>
      </c>
    </row>
    <row r="35" spans="1:40" x14ac:dyDescent="0.25">
      <c r="A35" t="s">
        <v>4581</v>
      </c>
      <c r="B35" t="s">
        <v>886</v>
      </c>
      <c r="C35" t="s">
        <v>34</v>
      </c>
      <c r="D35" t="s">
        <v>910</v>
      </c>
      <c r="E35" s="4">
        <v>39000</v>
      </c>
      <c r="F35" s="4" t="s">
        <v>911</v>
      </c>
      <c r="G35" s="4">
        <v>1</v>
      </c>
      <c r="H35" t="str">
        <f>CONCATENATE(Source[[#This Row],[Subject]],TRIM(Source[[#This Row],[Course]]))</f>
        <v>ANTH1</v>
      </c>
      <c r="I35" t="str">
        <f>VLOOKUP(Source[[#This Row],[SubjCrse]],'Courses and Categories'!$E$2:$G$1816,3,FALSE)</f>
        <v>Credit General Education</v>
      </c>
      <c r="J35">
        <v>551</v>
      </c>
      <c r="K35" t="s">
        <v>1948</v>
      </c>
      <c r="L35" t="s">
        <v>87</v>
      </c>
      <c r="M35" t="s">
        <v>903</v>
      </c>
      <c r="N35" t="s">
        <v>50</v>
      </c>
      <c r="O35">
        <v>1810</v>
      </c>
      <c r="P35">
        <v>2100</v>
      </c>
      <c r="Q35" t="s">
        <v>52</v>
      </c>
      <c r="R35">
        <v>201</v>
      </c>
      <c r="S35" t="s">
        <v>53</v>
      </c>
      <c r="T35">
        <v>1</v>
      </c>
      <c r="U35" s="1">
        <v>43479</v>
      </c>
      <c r="V35" s="1">
        <v>43607</v>
      </c>
      <c r="W35" t="s">
        <v>374</v>
      </c>
      <c r="X35" t="s">
        <v>1929</v>
      </c>
      <c r="Y35">
        <v>39</v>
      </c>
      <c r="Z35">
        <v>34</v>
      </c>
      <c r="AA35">
        <v>45</v>
      </c>
      <c r="AB35">
        <v>75.555599999999998</v>
      </c>
      <c r="AD35">
        <f>IF(ISBLANK(Source[[#This Row],[CrosslistID]]),1,1/COUNTIFS(Source[CrosslistID],Source[[#This Row],[CrosslistID]],Source[TermDesc],Source[[#This Row],[TermDesc]]))</f>
        <v>1</v>
      </c>
      <c r="AG35">
        <v>0</v>
      </c>
      <c r="AH35">
        <v>75.555599999999998</v>
      </c>
      <c r="AI35">
        <v>3.9</v>
      </c>
      <c r="AJ35">
        <v>3.9</v>
      </c>
      <c r="AK35">
        <v>0.2</v>
      </c>
      <c r="AL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">
        <f>IF(AND(Source[[#This Row],[Credit_Noncredit]]="Noncredit",Source[[#This Row],[FTEF]]&gt;0),Source[[#This Row],[NC XLST FTES]]*525/(437.5*Source[[#This Row],[FTEF]]),0)</f>
        <v>0</v>
      </c>
      <c r="AN35">
        <f>IF(Source[[#This Row],[Credit_Noncredit]]="Credit",Source[[#This Row],[Census Enrollment]],Source[[#This Row],[Noncredit Avg. Attendance]])</f>
        <v>39</v>
      </c>
    </row>
    <row r="36" spans="1:40" x14ac:dyDescent="0.25">
      <c r="A36" t="s">
        <v>4581</v>
      </c>
      <c r="B36" t="s">
        <v>886</v>
      </c>
      <c r="C36" t="s">
        <v>34</v>
      </c>
      <c r="D36" t="s">
        <v>910</v>
      </c>
      <c r="E36" s="4">
        <v>31416</v>
      </c>
      <c r="F36" s="4" t="s">
        <v>911</v>
      </c>
      <c r="G36" s="4">
        <v>3</v>
      </c>
      <c r="H36" t="str">
        <f>CONCATENATE(Source[[#This Row],[Subject]],TRIM(Source[[#This Row],[Course]]))</f>
        <v>ANTH3</v>
      </c>
      <c r="I36" t="str">
        <f>VLOOKUP(Source[[#This Row],[SubjCrse]],'Courses and Categories'!$E$2:$G$1816,3,FALSE)</f>
        <v>Credit General Education</v>
      </c>
      <c r="J36">
        <v>1</v>
      </c>
      <c r="K36" t="s">
        <v>914</v>
      </c>
      <c r="L36" t="s">
        <v>39</v>
      </c>
      <c r="M36" t="s">
        <v>903</v>
      </c>
      <c r="N36" t="s">
        <v>59</v>
      </c>
      <c r="O36">
        <v>1240</v>
      </c>
      <c r="P36">
        <v>1355</v>
      </c>
      <c r="Q36" t="s">
        <v>233</v>
      </c>
      <c r="R36">
        <v>315</v>
      </c>
      <c r="S36" t="s">
        <v>134</v>
      </c>
      <c r="T36">
        <v>1</v>
      </c>
      <c r="U36" s="1">
        <v>43479</v>
      </c>
      <c r="V36" s="1">
        <v>43607</v>
      </c>
      <c r="W36" t="s">
        <v>374</v>
      </c>
      <c r="X36" t="s">
        <v>1929</v>
      </c>
      <c r="Y36">
        <v>42</v>
      </c>
      <c r="Z36">
        <v>38</v>
      </c>
      <c r="AA36">
        <v>45</v>
      </c>
      <c r="AB36">
        <v>84.444400000000002</v>
      </c>
      <c r="AD36">
        <f>IF(ISBLANK(Source[[#This Row],[CrosslistID]]),1,1/COUNTIFS(Source[CrosslistID],Source[[#This Row],[CrosslistID]],Source[TermDesc],Source[[#This Row],[TermDesc]]))</f>
        <v>1</v>
      </c>
      <c r="AG36">
        <v>0</v>
      </c>
      <c r="AH36">
        <v>84.444400000000002</v>
      </c>
      <c r="AI36">
        <v>4</v>
      </c>
      <c r="AJ36">
        <v>4.2</v>
      </c>
      <c r="AK36">
        <v>0.2</v>
      </c>
      <c r="AL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">
        <f>IF(AND(Source[[#This Row],[Credit_Noncredit]]="Noncredit",Source[[#This Row],[FTEF]]&gt;0),Source[[#This Row],[NC XLST FTES]]*525/(437.5*Source[[#This Row],[FTEF]]),0)</f>
        <v>0</v>
      </c>
      <c r="AN36">
        <f>IF(Source[[#This Row],[Credit_Noncredit]]="Credit",Source[[#This Row],[Census Enrollment]],Source[[#This Row],[Noncredit Avg. Attendance]])</f>
        <v>42</v>
      </c>
    </row>
    <row r="37" spans="1:40" x14ac:dyDescent="0.25">
      <c r="A37" t="s">
        <v>4581</v>
      </c>
      <c r="B37" t="s">
        <v>886</v>
      </c>
      <c r="C37" t="s">
        <v>34</v>
      </c>
      <c r="D37" t="s">
        <v>910</v>
      </c>
      <c r="E37" s="4">
        <v>34108</v>
      </c>
      <c r="F37" s="4" t="s">
        <v>911</v>
      </c>
      <c r="G37" s="4">
        <v>3</v>
      </c>
      <c r="H37" t="str">
        <f>CONCATENATE(Source[[#This Row],[Subject]],TRIM(Source[[#This Row],[Course]]))</f>
        <v>ANTH3</v>
      </c>
      <c r="I37" t="str">
        <f>VLOOKUP(Source[[#This Row],[SubjCrse]],'Courses and Categories'!$E$2:$G$1816,3,FALSE)</f>
        <v>Credit General Education</v>
      </c>
      <c r="J37">
        <v>2</v>
      </c>
      <c r="K37" t="s">
        <v>914</v>
      </c>
      <c r="L37" t="s">
        <v>39</v>
      </c>
      <c r="M37" t="s">
        <v>903</v>
      </c>
      <c r="N37" t="s">
        <v>105</v>
      </c>
      <c r="O37">
        <v>1240</v>
      </c>
      <c r="P37">
        <v>1355</v>
      </c>
      <c r="Q37" t="s">
        <v>850</v>
      </c>
      <c r="R37">
        <v>411</v>
      </c>
      <c r="S37" t="s">
        <v>134</v>
      </c>
      <c r="T37">
        <v>1</v>
      </c>
      <c r="U37" s="1">
        <v>43479</v>
      </c>
      <c r="V37" s="1">
        <v>43607</v>
      </c>
      <c r="W37" t="s">
        <v>374</v>
      </c>
      <c r="X37" t="s">
        <v>1929</v>
      </c>
      <c r="Y37">
        <v>43</v>
      </c>
      <c r="Z37">
        <v>39</v>
      </c>
      <c r="AA37">
        <v>45</v>
      </c>
      <c r="AB37">
        <v>86.666700000000006</v>
      </c>
      <c r="AD37">
        <f>IF(ISBLANK(Source[[#This Row],[CrosslistID]]),1,1/COUNTIFS(Source[CrosslistID],Source[[#This Row],[CrosslistID]],Source[TermDesc],Source[[#This Row],[TermDesc]]))</f>
        <v>1</v>
      </c>
      <c r="AG37">
        <v>0</v>
      </c>
      <c r="AH37">
        <v>86.666700000000006</v>
      </c>
      <c r="AI37">
        <v>4.0999999999999996</v>
      </c>
      <c r="AJ37">
        <v>4.3</v>
      </c>
      <c r="AK37">
        <v>0.2</v>
      </c>
      <c r="AL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">
        <f>IF(AND(Source[[#This Row],[Credit_Noncredit]]="Noncredit",Source[[#This Row],[FTEF]]&gt;0),Source[[#This Row],[NC XLST FTES]]*525/(437.5*Source[[#This Row],[FTEF]]),0)</f>
        <v>0</v>
      </c>
      <c r="AN37">
        <f>IF(Source[[#This Row],[Credit_Noncredit]]="Credit",Source[[#This Row],[Census Enrollment]],Source[[#This Row],[Noncredit Avg. Attendance]])</f>
        <v>43</v>
      </c>
    </row>
    <row r="38" spans="1:40" x14ac:dyDescent="0.25">
      <c r="A38" t="s">
        <v>4581</v>
      </c>
      <c r="B38" t="s">
        <v>886</v>
      </c>
      <c r="C38" t="s">
        <v>34</v>
      </c>
      <c r="D38" t="s">
        <v>910</v>
      </c>
      <c r="E38" s="4">
        <v>38603</v>
      </c>
      <c r="F38" s="4" t="s">
        <v>911</v>
      </c>
      <c r="G38" s="4">
        <v>3</v>
      </c>
      <c r="H38" t="str">
        <f>CONCATENATE(Source[[#This Row],[Subject]],TRIM(Source[[#This Row],[Course]]))</f>
        <v>ANTH3</v>
      </c>
      <c r="I38" t="str">
        <f>VLOOKUP(Source[[#This Row],[SubjCrse]],'Courses and Categories'!$E$2:$G$1816,3,FALSE)</f>
        <v>Credit General Education</v>
      </c>
      <c r="J38">
        <v>501</v>
      </c>
      <c r="K38" t="s">
        <v>914</v>
      </c>
      <c r="L38" t="s">
        <v>87</v>
      </c>
      <c r="M38" t="s">
        <v>903</v>
      </c>
      <c r="N38" t="s">
        <v>180</v>
      </c>
      <c r="O38">
        <v>1810</v>
      </c>
      <c r="P38">
        <v>2100</v>
      </c>
      <c r="Q38" t="s">
        <v>850</v>
      </c>
      <c r="R38">
        <v>349</v>
      </c>
      <c r="S38" t="s">
        <v>134</v>
      </c>
      <c r="T38">
        <v>1</v>
      </c>
      <c r="U38" s="1">
        <v>43479</v>
      </c>
      <c r="V38" s="1">
        <v>43607</v>
      </c>
      <c r="W38" t="s">
        <v>374</v>
      </c>
      <c r="X38" t="s">
        <v>1929</v>
      </c>
      <c r="Y38">
        <v>30</v>
      </c>
      <c r="Z38">
        <v>27</v>
      </c>
      <c r="AA38">
        <v>45</v>
      </c>
      <c r="AB38">
        <v>60</v>
      </c>
      <c r="AD38">
        <f>IF(ISBLANK(Source[[#This Row],[CrosslistID]]),1,1/COUNTIFS(Source[CrosslistID],Source[[#This Row],[CrosslistID]],Source[TermDesc],Source[[#This Row],[TermDesc]]))</f>
        <v>1</v>
      </c>
      <c r="AG38">
        <v>0</v>
      </c>
      <c r="AH38">
        <v>60</v>
      </c>
      <c r="AI38">
        <v>2.9</v>
      </c>
      <c r="AJ38">
        <v>3</v>
      </c>
      <c r="AK38">
        <v>0.2</v>
      </c>
      <c r="AL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">
        <f>IF(AND(Source[[#This Row],[Credit_Noncredit]]="Noncredit",Source[[#This Row],[FTEF]]&gt;0),Source[[#This Row],[NC XLST FTES]]*525/(437.5*Source[[#This Row],[FTEF]]),0)</f>
        <v>0</v>
      </c>
      <c r="AN38">
        <f>IF(Source[[#This Row],[Credit_Noncredit]]="Credit",Source[[#This Row],[Census Enrollment]],Source[[#This Row],[Noncredit Avg. Attendance]])</f>
        <v>30</v>
      </c>
    </row>
    <row r="39" spans="1:40" x14ac:dyDescent="0.25">
      <c r="A39" t="s">
        <v>4581</v>
      </c>
      <c r="B39" t="s">
        <v>886</v>
      </c>
      <c r="C39" t="s">
        <v>34</v>
      </c>
      <c r="D39" t="s">
        <v>910</v>
      </c>
      <c r="E39" s="4">
        <v>30835</v>
      </c>
      <c r="F39" s="4" t="s">
        <v>911</v>
      </c>
      <c r="G39" s="4">
        <v>3</v>
      </c>
      <c r="H39" t="str">
        <f>CONCATENATE(Source[[#This Row],[Subject]],TRIM(Source[[#This Row],[Course]]))</f>
        <v>ANTH3</v>
      </c>
      <c r="I39" t="str">
        <f>VLOOKUP(Source[[#This Row],[SubjCrse]],'Courses and Categories'!$E$2:$G$1816,3,FALSE)</f>
        <v>Credit General Education</v>
      </c>
      <c r="J39">
        <v>931</v>
      </c>
      <c r="K39" t="s">
        <v>914</v>
      </c>
      <c r="L39" t="s">
        <v>87</v>
      </c>
      <c r="M39" t="s">
        <v>897</v>
      </c>
      <c r="N39" t="s">
        <v>42</v>
      </c>
      <c r="O39" t="s">
        <v>42</v>
      </c>
      <c r="P39" t="s">
        <v>42</v>
      </c>
      <c r="Q39" t="s">
        <v>42</v>
      </c>
      <c r="S39" t="s">
        <v>134</v>
      </c>
      <c r="T39" t="s">
        <v>44</v>
      </c>
      <c r="U39" s="1">
        <v>43493</v>
      </c>
      <c r="V39" s="1">
        <v>43607</v>
      </c>
      <c r="W39" t="s">
        <v>1950</v>
      </c>
      <c r="X39" t="s">
        <v>918</v>
      </c>
      <c r="Y39">
        <v>38</v>
      </c>
      <c r="Z39">
        <v>31</v>
      </c>
      <c r="AA39">
        <v>45</v>
      </c>
      <c r="AB39">
        <v>68.888900000000007</v>
      </c>
      <c r="AD39">
        <f>IF(ISBLANK(Source[[#This Row],[CrosslistID]]),1,1/COUNTIFS(Source[CrosslistID],Source[[#This Row],[CrosslistID]],Source[TermDesc],Source[[#This Row],[TermDesc]]))</f>
        <v>1</v>
      </c>
      <c r="AG39">
        <v>0</v>
      </c>
      <c r="AH39">
        <v>68.888900000000007</v>
      </c>
      <c r="AI39">
        <v>3.8</v>
      </c>
      <c r="AJ39">
        <v>3.8</v>
      </c>
      <c r="AK39">
        <v>0.2</v>
      </c>
      <c r="AL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">
        <f>IF(AND(Source[[#This Row],[Credit_Noncredit]]="Noncredit",Source[[#This Row],[FTEF]]&gt;0),Source[[#This Row],[NC XLST FTES]]*525/(437.5*Source[[#This Row],[FTEF]]),0)</f>
        <v>0</v>
      </c>
      <c r="AN39">
        <f>IF(Source[[#This Row],[Credit_Noncredit]]="Credit",Source[[#This Row],[Census Enrollment]],Source[[#This Row],[Noncredit Avg. Attendance]])</f>
        <v>38</v>
      </c>
    </row>
    <row r="40" spans="1:40" x14ac:dyDescent="0.25">
      <c r="A40" t="s">
        <v>4581</v>
      </c>
      <c r="B40" t="s">
        <v>886</v>
      </c>
      <c r="C40" t="s">
        <v>34</v>
      </c>
      <c r="D40" t="s">
        <v>910</v>
      </c>
      <c r="E40" s="4">
        <v>36128</v>
      </c>
      <c r="F40" s="4" t="s">
        <v>911</v>
      </c>
      <c r="G40" s="4">
        <v>3</v>
      </c>
      <c r="H40" t="str">
        <f>CONCATENATE(Source[[#This Row],[Subject]],TRIM(Source[[#This Row],[Course]]))</f>
        <v>ANTH3</v>
      </c>
      <c r="I40" t="str">
        <f>VLOOKUP(Source[[#This Row],[SubjCrse]],'Courses and Categories'!$E$2:$G$1816,3,FALSE)</f>
        <v>Credit General Education</v>
      </c>
      <c r="J40">
        <v>932</v>
      </c>
      <c r="K40" t="s">
        <v>914</v>
      </c>
      <c r="L40" t="s">
        <v>87</v>
      </c>
      <c r="M40" t="s">
        <v>897</v>
      </c>
      <c r="N40" t="s">
        <v>42</v>
      </c>
      <c r="O40" t="s">
        <v>42</v>
      </c>
      <c r="P40" t="s">
        <v>42</v>
      </c>
      <c r="Q40" t="s">
        <v>42</v>
      </c>
      <c r="S40" t="s">
        <v>134</v>
      </c>
      <c r="T40" t="s">
        <v>44</v>
      </c>
      <c r="U40" s="1">
        <v>43493</v>
      </c>
      <c r="V40" s="1">
        <v>43607</v>
      </c>
      <c r="W40" t="s">
        <v>916</v>
      </c>
      <c r="X40" t="s">
        <v>899</v>
      </c>
      <c r="Y40">
        <v>42</v>
      </c>
      <c r="Z40">
        <v>38</v>
      </c>
      <c r="AA40">
        <v>45</v>
      </c>
      <c r="AB40">
        <v>84.444400000000002</v>
      </c>
      <c r="AD40">
        <f>IF(ISBLANK(Source[[#This Row],[CrosslistID]]),1,1/COUNTIFS(Source[CrosslistID],Source[[#This Row],[CrosslistID]],Source[TermDesc],Source[[#This Row],[TermDesc]]))</f>
        <v>1</v>
      </c>
      <c r="AG40">
        <v>0</v>
      </c>
      <c r="AH40">
        <v>84.444400000000002</v>
      </c>
      <c r="AI40">
        <v>3.9</v>
      </c>
      <c r="AJ40">
        <v>4.2</v>
      </c>
      <c r="AK40">
        <v>0.2</v>
      </c>
      <c r="AL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">
        <f>IF(AND(Source[[#This Row],[Credit_Noncredit]]="Noncredit",Source[[#This Row],[FTEF]]&gt;0),Source[[#This Row],[NC XLST FTES]]*525/(437.5*Source[[#This Row],[FTEF]]),0)</f>
        <v>0</v>
      </c>
      <c r="AN40">
        <f>IF(Source[[#This Row],[Credit_Noncredit]]="Credit",Source[[#This Row],[Census Enrollment]],Source[[#This Row],[Noncredit Avg. Attendance]])</f>
        <v>42</v>
      </c>
    </row>
    <row r="41" spans="1:40" x14ac:dyDescent="0.25">
      <c r="A41" t="s">
        <v>4581</v>
      </c>
      <c r="B41" t="s">
        <v>886</v>
      </c>
      <c r="C41" t="s">
        <v>34</v>
      </c>
      <c r="D41" t="s">
        <v>910</v>
      </c>
      <c r="E41" s="4">
        <v>36130</v>
      </c>
      <c r="F41" s="4" t="s">
        <v>911</v>
      </c>
      <c r="G41" s="4">
        <v>4</v>
      </c>
      <c r="H41" t="str">
        <f>CONCATENATE(Source[[#This Row],[Subject]],TRIM(Source[[#This Row],[Course]]))</f>
        <v>ANTH4</v>
      </c>
      <c r="I41" t="str">
        <f>VLOOKUP(Source[[#This Row],[SubjCrse]],'Courses and Categories'!$E$2:$G$1816,3,FALSE)</f>
        <v>Credit General Education</v>
      </c>
      <c r="J41">
        <v>1</v>
      </c>
      <c r="K41" t="s">
        <v>4596</v>
      </c>
      <c r="L41" t="s">
        <v>39</v>
      </c>
      <c r="M41" t="s">
        <v>903</v>
      </c>
      <c r="N41" t="s">
        <v>59</v>
      </c>
      <c r="O41">
        <v>1240</v>
      </c>
      <c r="P41">
        <v>1355</v>
      </c>
      <c r="Q41" t="s">
        <v>422</v>
      </c>
      <c r="R41">
        <v>215</v>
      </c>
      <c r="S41" t="s">
        <v>134</v>
      </c>
      <c r="T41">
        <v>1</v>
      </c>
      <c r="U41" s="1">
        <v>43479</v>
      </c>
      <c r="V41" s="1">
        <v>43607</v>
      </c>
      <c r="W41" t="s">
        <v>916</v>
      </c>
      <c r="X41" t="s">
        <v>1929</v>
      </c>
      <c r="Y41">
        <v>36</v>
      </c>
      <c r="Z41">
        <v>31</v>
      </c>
      <c r="AA41">
        <v>45</v>
      </c>
      <c r="AB41">
        <v>68.888900000000007</v>
      </c>
      <c r="AD41">
        <f>IF(ISBLANK(Source[[#This Row],[CrosslistID]]),1,1/COUNTIFS(Source[CrosslistID],Source[[#This Row],[CrosslistID]],Source[TermDesc],Source[[#This Row],[TermDesc]]))</f>
        <v>1</v>
      </c>
      <c r="AG41">
        <v>0</v>
      </c>
      <c r="AH41">
        <v>68.888900000000007</v>
      </c>
      <c r="AI41">
        <v>3.4</v>
      </c>
      <c r="AJ41">
        <v>3.6</v>
      </c>
      <c r="AK41">
        <v>0.2</v>
      </c>
      <c r="AL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1">
        <f>IF(AND(Source[[#This Row],[Credit_Noncredit]]="Noncredit",Source[[#This Row],[FTEF]]&gt;0),Source[[#This Row],[NC XLST FTES]]*525/(437.5*Source[[#This Row],[FTEF]]),0)</f>
        <v>0</v>
      </c>
      <c r="AN41">
        <f>IF(Source[[#This Row],[Credit_Noncredit]]="Credit",Source[[#This Row],[Census Enrollment]],Source[[#This Row],[Noncredit Avg. Attendance]])</f>
        <v>36</v>
      </c>
    </row>
    <row r="42" spans="1:40" x14ac:dyDescent="0.25">
      <c r="A42" t="s">
        <v>4581</v>
      </c>
      <c r="B42" t="s">
        <v>886</v>
      </c>
      <c r="C42" t="s">
        <v>34</v>
      </c>
      <c r="D42" t="s">
        <v>910</v>
      </c>
      <c r="E42" s="4">
        <v>34857</v>
      </c>
      <c r="F42" s="4" t="s">
        <v>911</v>
      </c>
      <c r="G42" s="4">
        <v>8</v>
      </c>
      <c r="H42" t="str">
        <f>CONCATENATE(Source[[#This Row],[Subject]],TRIM(Source[[#This Row],[Course]]))</f>
        <v>ANTH8</v>
      </c>
      <c r="I42" t="str">
        <f>VLOOKUP(Source[[#This Row],[SubjCrse]],'Courses and Categories'!$E$2:$G$1816,3,FALSE)</f>
        <v>Credit General Education</v>
      </c>
      <c r="J42">
        <v>1</v>
      </c>
      <c r="K42" t="s">
        <v>1951</v>
      </c>
      <c r="L42" t="s">
        <v>39</v>
      </c>
      <c r="M42" t="s">
        <v>903</v>
      </c>
      <c r="N42" t="s">
        <v>59</v>
      </c>
      <c r="O42">
        <v>940</v>
      </c>
      <c r="P42">
        <v>1055</v>
      </c>
      <c r="Q42" t="s">
        <v>238</v>
      </c>
      <c r="R42">
        <v>703</v>
      </c>
      <c r="S42" t="s">
        <v>134</v>
      </c>
      <c r="T42">
        <v>1</v>
      </c>
      <c r="U42" s="1">
        <v>43479</v>
      </c>
      <c r="V42" s="1">
        <v>43607</v>
      </c>
      <c r="W42" t="s">
        <v>374</v>
      </c>
      <c r="X42" t="s">
        <v>1929</v>
      </c>
      <c r="Y42">
        <v>43</v>
      </c>
      <c r="Z42">
        <v>31</v>
      </c>
      <c r="AA42">
        <v>45</v>
      </c>
      <c r="AB42">
        <v>68.888900000000007</v>
      </c>
      <c r="AD42">
        <f>IF(ISBLANK(Source[[#This Row],[CrosslistID]]),1,1/COUNTIFS(Source[CrosslistID],Source[[#This Row],[CrosslistID]],Source[TermDesc],Source[[#This Row],[TermDesc]]))</f>
        <v>1</v>
      </c>
      <c r="AG42">
        <v>0</v>
      </c>
      <c r="AH42">
        <v>68.888900000000007</v>
      </c>
      <c r="AI42">
        <v>4.2</v>
      </c>
      <c r="AJ42">
        <v>4.3</v>
      </c>
      <c r="AK42">
        <v>0.2</v>
      </c>
      <c r="AL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">
        <f>IF(AND(Source[[#This Row],[Credit_Noncredit]]="Noncredit",Source[[#This Row],[FTEF]]&gt;0),Source[[#This Row],[NC XLST FTES]]*525/(437.5*Source[[#This Row],[FTEF]]),0)</f>
        <v>0</v>
      </c>
      <c r="AN42">
        <f>IF(Source[[#This Row],[Credit_Noncredit]]="Credit",Source[[#This Row],[Census Enrollment]],Source[[#This Row],[Noncredit Avg. Attendance]])</f>
        <v>43</v>
      </c>
    </row>
    <row r="43" spans="1:40" x14ac:dyDescent="0.25">
      <c r="A43" t="s">
        <v>4581</v>
      </c>
      <c r="B43" t="s">
        <v>886</v>
      </c>
      <c r="C43" t="s">
        <v>34</v>
      </c>
      <c r="D43" t="s">
        <v>910</v>
      </c>
      <c r="E43" s="4">
        <v>31526</v>
      </c>
      <c r="F43" s="4" t="s">
        <v>911</v>
      </c>
      <c r="G43" s="4">
        <v>11</v>
      </c>
      <c r="H43" t="str">
        <f>CONCATENATE(Source[[#This Row],[Subject]],TRIM(Source[[#This Row],[Course]]))</f>
        <v>ANTH11</v>
      </c>
      <c r="I43" t="str">
        <f>VLOOKUP(Source[[#This Row],[SubjCrse]],'Courses and Categories'!$E$2:$G$1816,3,FALSE)</f>
        <v>Credit General Education</v>
      </c>
      <c r="J43">
        <v>551</v>
      </c>
      <c r="K43" t="s">
        <v>1952</v>
      </c>
      <c r="L43" t="s">
        <v>87</v>
      </c>
      <c r="M43" t="s">
        <v>903</v>
      </c>
      <c r="N43" t="s">
        <v>180</v>
      </c>
      <c r="O43">
        <v>1810</v>
      </c>
      <c r="P43">
        <v>2100</v>
      </c>
      <c r="Q43" t="s">
        <v>52</v>
      </c>
      <c r="R43">
        <v>201</v>
      </c>
      <c r="S43" t="s">
        <v>53</v>
      </c>
      <c r="T43">
        <v>1</v>
      </c>
      <c r="U43" s="1">
        <v>43479</v>
      </c>
      <c r="V43" s="1">
        <v>43607</v>
      </c>
      <c r="W43" t="s">
        <v>913</v>
      </c>
      <c r="X43" t="s">
        <v>1929</v>
      </c>
      <c r="Y43">
        <v>21</v>
      </c>
      <c r="Z43">
        <v>18</v>
      </c>
      <c r="AA43">
        <v>45</v>
      </c>
      <c r="AB43">
        <v>40</v>
      </c>
      <c r="AD43">
        <f>IF(ISBLANK(Source[[#This Row],[CrosslistID]]),1,1/COUNTIFS(Source[CrosslistID],Source[[#This Row],[CrosslistID]],Source[TermDesc],Source[[#This Row],[TermDesc]]))</f>
        <v>1</v>
      </c>
      <c r="AG43">
        <v>0</v>
      </c>
      <c r="AH43">
        <v>40</v>
      </c>
      <c r="AI43">
        <v>2.1</v>
      </c>
      <c r="AJ43">
        <v>2.1</v>
      </c>
      <c r="AK43">
        <v>0.2</v>
      </c>
      <c r="AL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">
        <f>IF(AND(Source[[#This Row],[Credit_Noncredit]]="Noncredit",Source[[#This Row],[FTEF]]&gt;0),Source[[#This Row],[NC XLST FTES]]*525/(437.5*Source[[#This Row],[FTEF]]),0)</f>
        <v>0</v>
      </c>
      <c r="AN43">
        <f>IF(Source[[#This Row],[Credit_Noncredit]]="Credit",Source[[#This Row],[Census Enrollment]],Source[[#This Row],[Noncredit Avg. Attendance]])</f>
        <v>21</v>
      </c>
    </row>
    <row r="44" spans="1:40" x14ac:dyDescent="0.25">
      <c r="A44" t="s">
        <v>4581</v>
      </c>
      <c r="B44" t="s">
        <v>886</v>
      </c>
      <c r="C44" t="s">
        <v>34</v>
      </c>
      <c r="D44" t="s">
        <v>910</v>
      </c>
      <c r="E44" s="4">
        <v>38144</v>
      </c>
      <c r="F44" s="4" t="s">
        <v>911</v>
      </c>
      <c r="G44" s="4">
        <v>20</v>
      </c>
      <c r="H44" t="str">
        <f>CONCATENATE(Source[[#This Row],[Subject]],TRIM(Source[[#This Row],[Course]]))</f>
        <v>ANTH20</v>
      </c>
      <c r="I44" t="str">
        <f>VLOOKUP(Source[[#This Row],[SubjCrse]],'Courses and Categories'!$E$2:$G$1816,3,FALSE)</f>
        <v>Credit General Education</v>
      </c>
      <c r="J44">
        <v>831</v>
      </c>
      <c r="K44" t="s">
        <v>917</v>
      </c>
      <c r="L44" t="s">
        <v>39</v>
      </c>
      <c r="M44" t="s">
        <v>897</v>
      </c>
      <c r="N44" t="s">
        <v>42</v>
      </c>
      <c r="O44" t="s">
        <v>42</v>
      </c>
      <c r="P44" t="s">
        <v>42</v>
      </c>
      <c r="Q44" t="s">
        <v>42</v>
      </c>
      <c r="S44" t="s">
        <v>134</v>
      </c>
      <c r="T44">
        <v>1</v>
      </c>
      <c r="U44" s="1">
        <v>43479</v>
      </c>
      <c r="V44" s="1">
        <v>43607</v>
      </c>
      <c r="W44" t="s">
        <v>916</v>
      </c>
      <c r="X44" t="s">
        <v>899</v>
      </c>
      <c r="Y44">
        <v>42</v>
      </c>
      <c r="Z44">
        <v>34</v>
      </c>
      <c r="AA44">
        <v>45</v>
      </c>
      <c r="AB44">
        <v>75.555599999999998</v>
      </c>
      <c r="AD44">
        <f>IF(ISBLANK(Source[[#This Row],[CrosslistID]]),1,1/COUNTIFS(Source[CrosslistID],Source[[#This Row],[CrosslistID]],Source[TermDesc],Source[[#This Row],[TermDesc]]))</f>
        <v>1</v>
      </c>
      <c r="AG44">
        <v>0</v>
      </c>
      <c r="AH44">
        <v>75.555599999999998</v>
      </c>
      <c r="AI44">
        <v>4.0999999999999996</v>
      </c>
      <c r="AJ44">
        <v>4.2</v>
      </c>
      <c r="AK44">
        <v>0.2</v>
      </c>
      <c r="AL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">
        <f>IF(AND(Source[[#This Row],[Credit_Noncredit]]="Noncredit",Source[[#This Row],[FTEF]]&gt;0),Source[[#This Row],[NC XLST FTES]]*525/(437.5*Source[[#This Row],[FTEF]]),0)</f>
        <v>0</v>
      </c>
      <c r="AN44">
        <f>IF(Source[[#This Row],[Credit_Noncredit]]="Credit",Source[[#This Row],[Census Enrollment]],Source[[#This Row],[Noncredit Avg. Attendance]])</f>
        <v>42</v>
      </c>
    </row>
    <row r="45" spans="1:40" x14ac:dyDescent="0.25">
      <c r="A45" t="s">
        <v>4581</v>
      </c>
      <c r="B45" t="s">
        <v>886</v>
      </c>
      <c r="C45" t="s">
        <v>34</v>
      </c>
      <c r="D45" t="s">
        <v>910</v>
      </c>
      <c r="E45" s="4">
        <v>39009</v>
      </c>
      <c r="F45" s="4" t="s">
        <v>911</v>
      </c>
      <c r="G45" s="4">
        <v>20</v>
      </c>
      <c r="H45" t="str">
        <f>CONCATENATE(Source[[#This Row],[Subject]],TRIM(Source[[#This Row],[Course]]))</f>
        <v>ANTH20</v>
      </c>
      <c r="I45" t="str">
        <f>VLOOKUP(Source[[#This Row],[SubjCrse]],'Courses and Categories'!$E$2:$G$1816,3,FALSE)</f>
        <v>Credit General Education</v>
      </c>
      <c r="J45">
        <v>931</v>
      </c>
      <c r="K45" t="s">
        <v>917</v>
      </c>
      <c r="L45" t="s">
        <v>87</v>
      </c>
      <c r="M45" t="s">
        <v>897</v>
      </c>
      <c r="N45" t="s">
        <v>42</v>
      </c>
      <c r="O45" t="s">
        <v>42</v>
      </c>
      <c r="P45" t="s">
        <v>42</v>
      </c>
      <c r="Q45" t="s">
        <v>42</v>
      </c>
      <c r="S45" t="s">
        <v>134</v>
      </c>
      <c r="T45" t="s">
        <v>44</v>
      </c>
      <c r="U45" s="1">
        <v>43493</v>
      </c>
      <c r="V45" s="1">
        <v>43607</v>
      </c>
      <c r="W45" t="s">
        <v>916</v>
      </c>
      <c r="X45" t="s">
        <v>918</v>
      </c>
      <c r="Y45">
        <v>40</v>
      </c>
      <c r="Z45">
        <v>32</v>
      </c>
      <c r="AA45">
        <v>45</v>
      </c>
      <c r="AB45">
        <v>71.111099999999993</v>
      </c>
      <c r="AD45">
        <f>IF(ISBLANK(Source[[#This Row],[CrosslistID]]),1,1/COUNTIFS(Source[CrosslistID],Source[[#This Row],[CrosslistID]],Source[TermDesc],Source[[#This Row],[TermDesc]]))</f>
        <v>1</v>
      </c>
      <c r="AG45">
        <v>0</v>
      </c>
      <c r="AH45">
        <v>71.111099999999993</v>
      </c>
      <c r="AI45">
        <v>3.9</v>
      </c>
      <c r="AJ45">
        <v>4</v>
      </c>
      <c r="AK45">
        <v>0.2</v>
      </c>
      <c r="AL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">
        <f>IF(AND(Source[[#This Row],[Credit_Noncredit]]="Noncredit",Source[[#This Row],[FTEF]]&gt;0),Source[[#This Row],[NC XLST FTES]]*525/(437.5*Source[[#This Row],[FTEF]]),0)</f>
        <v>0</v>
      </c>
      <c r="AN45">
        <f>IF(Source[[#This Row],[Credit_Noncredit]]="Credit",Source[[#This Row],[Census Enrollment]],Source[[#This Row],[Noncredit Avg. Attendance]])</f>
        <v>40</v>
      </c>
    </row>
    <row r="46" spans="1:40" x14ac:dyDescent="0.25">
      <c r="A46" t="s">
        <v>4581</v>
      </c>
      <c r="B46" t="s">
        <v>886</v>
      </c>
      <c r="C46" t="s">
        <v>34</v>
      </c>
      <c r="D46" t="s">
        <v>910</v>
      </c>
      <c r="E46" s="4">
        <v>30874</v>
      </c>
      <c r="F46" s="4" t="s">
        <v>911</v>
      </c>
      <c r="G46" s="4">
        <v>25</v>
      </c>
      <c r="H46" t="str">
        <f>CONCATENATE(Source[[#This Row],[Subject]],TRIM(Source[[#This Row],[Course]]))</f>
        <v>ANTH25</v>
      </c>
      <c r="I46" t="str">
        <f>VLOOKUP(Source[[#This Row],[SubjCrse]],'Courses and Categories'!$E$2:$G$1816,3,FALSE)</f>
        <v>Credit General Education</v>
      </c>
      <c r="J46">
        <v>1</v>
      </c>
      <c r="K46" t="s">
        <v>4597</v>
      </c>
      <c r="L46" t="s">
        <v>39</v>
      </c>
      <c r="M46" t="s">
        <v>903</v>
      </c>
      <c r="N46" t="s">
        <v>50</v>
      </c>
      <c r="O46">
        <v>1240</v>
      </c>
      <c r="P46">
        <v>1545</v>
      </c>
      <c r="Q46" t="s">
        <v>233</v>
      </c>
      <c r="R46">
        <v>316</v>
      </c>
      <c r="S46" t="s">
        <v>134</v>
      </c>
      <c r="T46" t="s">
        <v>44</v>
      </c>
      <c r="U46" s="1">
        <v>43495</v>
      </c>
      <c r="V46" s="1">
        <v>43607</v>
      </c>
      <c r="W46" t="s">
        <v>915</v>
      </c>
      <c r="X46" t="s">
        <v>905</v>
      </c>
      <c r="Y46">
        <v>26</v>
      </c>
      <c r="Z46">
        <v>20</v>
      </c>
      <c r="AA46">
        <v>45</v>
      </c>
      <c r="AB46">
        <v>44.444400000000002</v>
      </c>
      <c r="AD46">
        <f>IF(ISBLANK(Source[[#This Row],[CrosslistID]]),1,1/COUNTIFS(Source[CrosslistID],Source[[#This Row],[CrosslistID]],Source[TermDesc],Source[[#This Row],[TermDesc]]))</f>
        <v>1</v>
      </c>
      <c r="AG46">
        <v>0</v>
      </c>
      <c r="AH46">
        <v>44.444400000000002</v>
      </c>
      <c r="AI46">
        <v>2.6150000000000002</v>
      </c>
      <c r="AJ46">
        <v>2.6150000000000002</v>
      </c>
      <c r="AK46">
        <v>0.2</v>
      </c>
      <c r="AL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">
        <f>IF(AND(Source[[#This Row],[Credit_Noncredit]]="Noncredit",Source[[#This Row],[FTEF]]&gt;0),Source[[#This Row],[NC XLST FTES]]*525/(437.5*Source[[#This Row],[FTEF]]),0)</f>
        <v>0</v>
      </c>
      <c r="AN46">
        <f>IF(Source[[#This Row],[Credit_Noncredit]]="Credit",Source[[#This Row],[Census Enrollment]],Source[[#This Row],[Noncredit Avg. Attendance]])</f>
        <v>26</v>
      </c>
    </row>
    <row r="47" spans="1:40" x14ac:dyDescent="0.25">
      <c r="A47" t="s">
        <v>4581</v>
      </c>
      <c r="B47" t="s">
        <v>886</v>
      </c>
      <c r="C47" t="s">
        <v>34</v>
      </c>
      <c r="D47" t="s">
        <v>910</v>
      </c>
      <c r="E47" s="4">
        <v>30784</v>
      </c>
      <c r="F47" s="4" t="s">
        <v>919</v>
      </c>
      <c r="G47" s="4">
        <v>1</v>
      </c>
      <c r="H47" t="str">
        <f>CONCATENATE(Source[[#This Row],[Subject]],TRIM(Source[[#This Row],[Course]]))</f>
        <v>PSYC1</v>
      </c>
      <c r="I47" t="str">
        <f>VLOOKUP(Source[[#This Row],[SubjCrse]],'Courses and Categories'!$E$2:$G$1816,3,FALSE)</f>
        <v>Credit General Education</v>
      </c>
      <c r="J47">
        <v>1</v>
      </c>
      <c r="K47" t="s">
        <v>920</v>
      </c>
      <c r="L47" t="s">
        <v>39</v>
      </c>
      <c r="M47" t="s">
        <v>903</v>
      </c>
      <c r="N47" t="s">
        <v>1041</v>
      </c>
      <c r="O47">
        <v>810</v>
      </c>
      <c r="P47">
        <v>900</v>
      </c>
      <c r="Q47" t="s">
        <v>850</v>
      </c>
      <c r="R47">
        <v>349</v>
      </c>
      <c r="S47" t="s">
        <v>134</v>
      </c>
      <c r="T47">
        <v>1</v>
      </c>
      <c r="U47" s="1">
        <v>43479</v>
      </c>
      <c r="V47" s="1">
        <v>43607</v>
      </c>
      <c r="W47" t="s">
        <v>934</v>
      </c>
      <c r="X47" t="s">
        <v>1929</v>
      </c>
      <c r="Y47">
        <v>41</v>
      </c>
      <c r="Z47">
        <v>34</v>
      </c>
      <c r="AA47">
        <v>45</v>
      </c>
      <c r="AB47">
        <v>75.555599999999998</v>
      </c>
      <c r="AD47">
        <f>IF(ISBLANK(Source[[#This Row],[CrosslistID]]),1,1/COUNTIFS(Source[CrosslistID],Source[[#This Row],[CrosslistID]],Source[TermDesc],Source[[#This Row],[TermDesc]]))</f>
        <v>1</v>
      </c>
      <c r="AG47">
        <v>0</v>
      </c>
      <c r="AH47">
        <v>75.555599999999998</v>
      </c>
      <c r="AI47">
        <v>3.7</v>
      </c>
      <c r="AJ47">
        <v>4.0999999999999996</v>
      </c>
      <c r="AK47">
        <v>0.2</v>
      </c>
      <c r="AL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">
        <f>IF(AND(Source[[#This Row],[Credit_Noncredit]]="Noncredit",Source[[#This Row],[FTEF]]&gt;0),Source[[#This Row],[NC XLST FTES]]*525/(437.5*Source[[#This Row],[FTEF]]),0)</f>
        <v>0</v>
      </c>
      <c r="AN47">
        <f>IF(Source[[#This Row],[Credit_Noncredit]]="Credit",Source[[#This Row],[Census Enrollment]],Source[[#This Row],[Noncredit Avg. Attendance]])</f>
        <v>41</v>
      </c>
    </row>
    <row r="48" spans="1:40" x14ac:dyDescent="0.25">
      <c r="A48" t="s">
        <v>4581</v>
      </c>
      <c r="B48" t="s">
        <v>886</v>
      </c>
      <c r="C48" t="s">
        <v>34</v>
      </c>
      <c r="D48" t="s">
        <v>910</v>
      </c>
      <c r="E48" s="4">
        <v>33009</v>
      </c>
      <c r="F48" s="4" t="s">
        <v>919</v>
      </c>
      <c r="G48" s="4">
        <v>1</v>
      </c>
      <c r="H48" t="str">
        <f>CONCATENATE(Source[[#This Row],[Subject]],TRIM(Source[[#This Row],[Course]]))</f>
        <v>PSYC1</v>
      </c>
      <c r="I48" t="str">
        <f>VLOOKUP(Source[[#This Row],[SubjCrse]],'Courses and Categories'!$E$2:$G$1816,3,FALSE)</f>
        <v>Credit General Education</v>
      </c>
      <c r="J48">
        <v>2</v>
      </c>
      <c r="K48" t="s">
        <v>920</v>
      </c>
      <c r="L48" t="s">
        <v>39</v>
      </c>
      <c r="M48" t="s">
        <v>903</v>
      </c>
      <c r="N48" t="s">
        <v>1041</v>
      </c>
      <c r="O48">
        <v>910</v>
      </c>
      <c r="P48">
        <v>1000</v>
      </c>
      <c r="Q48" t="s">
        <v>850</v>
      </c>
      <c r="R48">
        <v>349</v>
      </c>
      <c r="S48" t="s">
        <v>134</v>
      </c>
      <c r="T48">
        <v>1</v>
      </c>
      <c r="U48" s="1">
        <v>43479</v>
      </c>
      <c r="V48" s="1">
        <v>43607</v>
      </c>
      <c r="W48" t="s">
        <v>934</v>
      </c>
      <c r="X48" t="s">
        <v>1929</v>
      </c>
      <c r="Y48">
        <v>42</v>
      </c>
      <c r="Z48">
        <v>35</v>
      </c>
      <c r="AA48">
        <v>45</v>
      </c>
      <c r="AB48">
        <v>77.777799999999999</v>
      </c>
      <c r="AD48">
        <f>IF(ISBLANK(Source[[#This Row],[CrosslistID]]),1,1/COUNTIFS(Source[CrosslistID],Source[[#This Row],[CrosslistID]],Source[TermDesc],Source[[#This Row],[TermDesc]]))</f>
        <v>1</v>
      </c>
      <c r="AG48">
        <v>0</v>
      </c>
      <c r="AH48">
        <v>77.777799999999999</v>
      </c>
      <c r="AI48">
        <v>4</v>
      </c>
      <c r="AJ48">
        <v>4.2</v>
      </c>
      <c r="AK48">
        <v>0.2</v>
      </c>
      <c r="AL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">
        <f>IF(AND(Source[[#This Row],[Credit_Noncredit]]="Noncredit",Source[[#This Row],[FTEF]]&gt;0),Source[[#This Row],[NC XLST FTES]]*525/(437.5*Source[[#This Row],[FTEF]]),0)</f>
        <v>0</v>
      </c>
      <c r="AN48">
        <f>IF(Source[[#This Row],[Credit_Noncredit]]="Credit",Source[[#This Row],[Census Enrollment]],Source[[#This Row],[Noncredit Avg. Attendance]])</f>
        <v>42</v>
      </c>
    </row>
    <row r="49" spans="1:40" x14ac:dyDescent="0.25">
      <c r="A49" t="s">
        <v>4581</v>
      </c>
      <c r="B49" t="s">
        <v>886</v>
      </c>
      <c r="C49" t="s">
        <v>34</v>
      </c>
      <c r="D49" t="s">
        <v>910</v>
      </c>
      <c r="E49" s="4">
        <v>30001</v>
      </c>
      <c r="F49" s="4" t="s">
        <v>919</v>
      </c>
      <c r="G49" s="4">
        <v>1</v>
      </c>
      <c r="H49" t="str">
        <f>CONCATENATE(Source[[#This Row],[Subject]],TRIM(Source[[#This Row],[Course]]))</f>
        <v>PSYC1</v>
      </c>
      <c r="I49" t="str">
        <f>VLOOKUP(Source[[#This Row],[SubjCrse]],'Courses and Categories'!$E$2:$G$1816,3,FALSE)</f>
        <v>Credit General Education</v>
      </c>
      <c r="J49">
        <v>3</v>
      </c>
      <c r="K49" t="s">
        <v>920</v>
      </c>
      <c r="L49" t="s">
        <v>39</v>
      </c>
      <c r="M49" t="s">
        <v>903</v>
      </c>
      <c r="N49" t="s">
        <v>1041</v>
      </c>
      <c r="O49">
        <v>910</v>
      </c>
      <c r="P49">
        <v>1000</v>
      </c>
      <c r="Q49" t="s">
        <v>240</v>
      </c>
      <c r="R49">
        <v>260</v>
      </c>
      <c r="S49" t="s">
        <v>134</v>
      </c>
      <c r="T49">
        <v>1</v>
      </c>
      <c r="U49" s="1">
        <v>43479</v>
      </c>
      <c r="V49" s="1">
        <v>43607</v>
      </c>
      <c r="W49" t="s">
        <v>921</v>
      </c>
      <c r="X49" t="s">
        <v>1929</v>
      </c>
      <c r="Y49">
        <v>46</v>
      </c>
      <c r="Z49">
        <v>44</v>
      </c>
      <c r="AA49">
        <v>45</v>
      </c>
      <c r="AB49">
        <v>97.777799999999999</v>
      </c>
      <c r="AD49">
        <f>IF(ISBLANK(Source[[#This Row],[CrosslistID]]),1,1/COUNTIFS(Source[CrosslistID],Source[[#This Row],[CrosslistID]],Source[TermDesc],Source[[#This Row],[TermDesc]]))</f>
        <v>1</v>
      </c>
      <c r="AG49">
        <v>0</v>
      </c>
      <c r="AH49">
        <v>97.777799999999999</v>
      </c>
      <c r="AI49">
        <v>4.4000000000000004</v>
      </c>
      <c r="AJ49">
        <v>4.5999999999999996</v>
      </c>
      <c r="AK49">
        <v>0.2</v>
      </c>
      <c r="AL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">
        <f>IF(AND(Source[[#This Row],[Credit_Noncredit]]="Noncredit",Source[[#This Row],[FTEF]]&gt;0),Source[[#This Row],[NC XLST FTES]]*525/(437.5*Source[[#This Row],[FTEF]]),0)</f>
        <v>0</v>
      </c>
      <c r="AN49">
        <f>IF(Source[[#This Row],[Credit_Noncredit]]="Credit",Source[[#This Row],[Census Enrollment]],Source[[#This Row],[Noncredit Avg. Attendance]])</f>
        <v>46</v>
      </c>
    </row>
    <row r="50" spans="1:40" x14ac:dyDescent="0.25">
      <c r="A50" t="s">
        <v>4581</v>
      </c>
      <c r="B50" t="s">
        <v>886</v>
      </c>
      <c r="C50" t="s">
        <v>34</v>
      </c>
      <c r="D50" t="s">
        <v>910</v>
      </c>
      <c r="E50" s="4">
        <v>30798</v>
      </c>
      <c r="F50" s="4" t="s">
        <v>919</v>
      </c>
      <c r="G50" s="4">
        <v>1</v>
      </c>
      <c r="H50" t="str">
        <f>CONCATENATE(Source[[#This Row],[Subject]],TRIM(Source[[#This Row],[Course]]))</f>
        <v>PSYC1</v>
      </c>
      <c r="I50" t="str">
        <f>VLOOKUP(Source[[#This Row],[SubjCrse]],'Courses and Categories'!$E$2:$G$1816,3,FALSE)</f>
        <v>Credit General Education</v>
      </c>
      <c r="J50">
        <v>4</v>
      </c>
      <c r="K50" t="s">
        <v>920</v>
      </c>
      <c r="L50" t="s">
        <v>39</v>
      </c>
      <c r="M50" t="s">
        <v>903</v>
      </c>
      <c r="N50" t="s">
        <v>1041</v>
      </c>
      <c r="O50">
        <v>1010</v>
      </c>
      <c r="P50">
        <v>1100</v>
      </c>
      <c r="Q50" t="s">
        <v>240</v>
      </c>
      <c r="R50">
        <v>260</v>
      </c>
      <c r="S50" t="s">
        <v>134</v>
      </c>
      <c r="T50">
        <v>1</v>
      </c>
      <c r="U50" s="1">
        <v>43479</v>
      </c>
      <c r="V50" s="1">
        <v>43607</v>
      </c>
      <c r="W50" t="s">
        <v>921</v>
      </c>
      <c r="X50" t="s">
        <v>1929</v>
      </c>
      <c r="Y50">
        <v>50</v>
      </c>
      <c r="Z50">
        <v>45</v>
      </c>
      <c r="AA50">
        <v>45</v>
      </c>
      <c r="AB50">
        <v>100</v>
      </c>
      <c r="AD50">
        <f>IF(ISBLANK(Source[[#This Row],[CrosslistID]]),1,1/COUNTIFS(Source[CrosslistID],Source[[#This Row],[CrosslistID]],Source[TermDesc],Source[[#This Row],[TermDesc]]))</f>
        <v>1</v>
      </c>
      <c r="AG50">
        <v>0</v>
      </c>
      <c r="AH50">
        <v>100</v>
      </c>
      <c r="AI50">
        <v>4.9000000000000004</v>
      </c>
      <c r="AJ50">
        <v>5</v>
      </c>
      <c r="AK50">
        <v>0.2</v>
      </c>
      <c r="AL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">
        <f>IF(AND(Source[[#This Row],[Credit_Noncredit]]="Noncredit",Source[[#This Row],[FTEF]]&gt;0),Source[[#This Row],[NC XLST FTES]]*525/(437.5*Source[[#This Row],[FTEF]]),0)</f>
        <v>0</v>
      </c>
      <c r="AN50">
        <f>IF(Source[[#This Row],[Credit_Noncredit]]="Credit",Source[[#This Row],[Census Enrollment]],Source[[#This Row],[Noncredit Avg. Attendance]])</f>
        <v>50</v>
      </c>
    </row>
    <row r="51" spans="1:40" x14ac:dyDescent="0.25">
      <c r="A51" t="s">
        <v>4581</v>
      </c>
      <c r="B51" t="s">
        <v>886</v>
      </c>
      <c r="C51" t="s">
        <v>34</v>
      </c>
      <c r="D51" t="s">
        <v>910</v>
      </c>
      <c r="E51" s="4">
        <v>35628</v>
      </c>
      <c r="F51" s="4" t="s">
        <v>919</v>
      </c>
      <c r="G51" s="4">
        <v>1</v>
      </c>
      <c r="H51" t="str">
        <f>CONCATENATE(Source[[#This Row],[Subject]],TRIM(Source[[#This Row],[Course]]))</f>
        <v>PSYC1</v>
      </c>
      <c r="I51" t="str">
        <f>VLOOKUP(Source[[#This Row],[SubjCrse]],'Courses and Categories'!$E$2:$G$1816,3,FALSE)</f>
        <v>Credit General Education</v>
      </c>
      <c r="J51">
        <v>5</v>
      </c>
      <c r="K51" t="s">
        <v>920</v>
      </c>
      <c r="L51" t="s">
        <v>39</v>
      </c>
      <c r="M51" t="s">
        <v>903</v>
      </c>
      <c r="N51" t="s">
        <v>1041</v>
      </c>
      <c r="O51">
        <v>1110</v>
      </c>
      <c r="P51">
        <v>1200</v>
      </c>
      <c r="Q51" t="s">
        <v>238</v>
      </c>
      <c r="R51">
        <v>707</v>
      </c>
      <c r="S51" t="s">
        <v>134</v>
      </c>
      <c r="T51">
        <v>1</v>
      </c>
      <c r="U51" s="1">
        <v>43479</v>
      </c>
      <c r="V51" s="1">
        <v>43607</v>
      </c>
      <c r="W51" t="s">
        <v>304</v>
      </c>
      <c r="X51" t="s">
        <v>1929</v>
      </c>
      <c r="Y51">
        <v>46</v>
      </c>
      <c r="Z51">
        <v>42</v>
      </c>
      <c r="AA51">
        <v>45</v>
      </c>
      <c r="AB51">
        <v>93.333299999999994</v>
      </c>
      <c r="AD51">
        <f>IF(ISBLANK(Source[[#This Row],[CrosslistID]]),1,1/COUNTIFS(Source[CrosslistID],Source[[#This Row],[CrosslistID]],Source[TermDesc],Source[[#This Row],[TermDesc]]))</f>
        <v>1</v>
      </c>
      <c r="AG51">
        <v>0</v>
      </c>
      <c r="AH51">
        <v>93.333299999999994</v>
      </c>
      <c r="AI51">
        <v>4.3</v>
      </c>
      <c r="AJ51">
        <v>4.5999999999999996</v>
      </c>
      <c r="AK51">
        <v>0.2</v>
      </c>
      <c r="AL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">
        <f>IF(AND(Source[[#This Row],[Credit_Noncredit]]="Noncredit",Source[[#This Row],[FTEF]]&gt;0),Source[[#This Row],[NC XLST FTES]]*525/(437.5*Source[[#This Row],[FTEF]]),0)</f>
        <v>0</v>
      </c>
      <c r="AN51">
        <f>IF(Source[[#This Row],[Credit_Noncredit]]="Credit",Source[[#This Row],[Census Enrollment]],Source[[#This Row],[Noncredit Avg. Attendance]])</f>
        <v>46</v>
      </c>
    </row>
    <row r="52" spans="1:40" x14ac:dyDescent="0.25">
      <c r="A52" t="s">
        <v>4581</v>
      </c>
      <c r="B52" t="s">
        <v>886</v>
      </c>
      <c r="C52" t="s">
        <v>34</v>
      </c>
      <c r="D52" t="s">
        <v>910</v>
      </c>
      <c r="E52" s="4">
        <v>30769</v>
      </c>
      <c r="F52" s="4" t="s">
        <v>919</v>
      </c>
      <c r="G52" s="4">
        <v>1</v>
      </c>
      <c r="H52" t="str">
        <f>CONCATENATE(Source[[#This Row],[Subject]],TRIM(Source[[#This Row],[Course]]))</f>
        <v>PSYC1</v>
      </c>
      <c r="I52" t="str">
        <f>VLOOKUP(Source[[#This Row],[SubjCrse]],'Courses and Categories'!$E$2:$G$1816,3,FALSE)</f>
        <v>Credit General Education</v>
      </c>
      <c r="J52">
        <v>6</v>
      </c>
      <c r="K52" t="s">
        <v>920</v>
      </c>
      <c r="L52" t="s">
        <v>39</v>
      </c>
      <c r="M52" t="s">
        <v>903</v>
      </c>
      <c r="N52" t="s">
        <v>180</v>
      </c>
      <c r="O52">
        <v>1310</v>
      </c>
      <c r="P52">
        <v>1600</v>
      </c>
      <c r="Q52" t="s">
        <v>233</v>
      </c>
      <c r="R52">
        <v>316</v>
      </c>
      <c r="S52" t="s">
        <v>134</v>
      </c>
      <c r="T52">
        <v>1</v>
      </c>
      <c r="U52" s="1">
        <v>43479</v>
      </c>
      <c r="V52" s="1">
        <v>43607</v>
      </c>
      <c r="W52" t="s">
        <v>1956</v>
      </c>
      <c r="X52" t="s">
        <v>1929</v>
      </c>
      <c r="Y52">
        <v>43</v>
      </c>
      <c r="Z52">
        <v>35</v>
      </c>
      <c r="AA52">
        <v>45</v>
      </c>
      <c r="AB52">
        <v>77.777799999999999</v>
      </c>
      <c r="AD52">
        <f>IF(ISBLANK(Source[[#This Row],[CrosslistID]]),1,1/COUNTIFS(Source[CrosslistID],Source[[#This Row],[CrosslistID]],Source[TermDesc],Source[[#This Row],[TermDesc]]))</f>
        <v>1</v>
      </c>
      <c r="AG52">
        <v>0</v>
      </c>
      <c r="AH52">
        <v>77.777799999999999</v>
      </c>
      <c r="AI52">
        <v>4.2</v>
      </c>
      <c r="AJ52">
        <v>4.3</v>
      </c>
      <c r="AK52">
        <v>0.2</v>
      </c>
      <c r="AL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">
        <f>IF(AND(Source[[#This Row],[Credit_Noncredit]]="Noncredit",Source[[#This Row],[FTEF]]&gt;0),Source[[#This Row],[NC XLST FTES]]*525/(437.5*Source[[#This Row],[FTEF]]),0)</f>
        <v>0</v>
      </c>
      <c r="AN52">
        <f>IF(Source[[#This Row],[Credit_Noncredit]]="Credit",Source[[#This Row],[Census Enrollment]],Source[[#This Row],[Noncredit Avg. Attendance]])</f>
        <v>43</v>
      </c>
    </row>
    <row r="53" spans="1:40" x14ac:dyDescent="0.25">
      <c r="A53" t="s">
        <v>4581</v>
      </c>
      <c r="B53" t="s">
        <v>886</v>
      </c>
      <c r="C53" t="s">
        <v>34</v>
      </c>
      <c r="D53" t="s">
        <v>910</v>
      </c>
      <c r="E53" s="4">
        <v>30796</v>
      </c>
      <c r="F53" s="4" t="s">
        <v>919</v>
      </c>
      <c r="G53" s="4">
        <v>1</v>
      </c>
      <c r="H53" t="str">
        <f>CONCATENATE(Source[[#This Row],[Subject]],TRIM(Source[[#This Row],[Course]]))</f>
        <v>PSYC1</v>
      </c>
      <c r="I53" t="str">
        <f>VLOOKUP(Source[[#This Row],[SubjCrse]],'Courses and Categories'!$E$2:$G$1816,3,FALSE)</f>
        <v>Credit General Education</v>
      </c>
      <c r="J53">
        <v>7</v>
      </c>
      <c r="K53" t="s">
        <v>920</v>
      </c>
      <c r="L53" t="s">
        <v>39</v>
      </c>
      <c r="M53" t="s">
        <v>903</v>
      </c>
      <c r="N53" t="s">
        <v>59</v>
      </c>
      <c r="O53">
        <v>940</v>
      </c>
      <c r="P53">
        <v>1055</v>
      </c>
      <c r="Q53" t="s">
        <v>850</v>
      </c>
      <c r="R53">
        <v>349</v>
      </c>
      <c r="S53" t="s">
        <v>134</v>
      </c>
      <c r="T53">
        <v>1</v>
      </c>
      <c r="U53" s="1">
        <v>43479</v>
      </c>
      <c r="V53" s="1">
        <v>43607</v>
      </c>
      <c r="W53" t="s">
        <v>1956</v>
      </c>
      <c r="X53" t="s">
        <v>1929</v>
      </c>
      <c r="Y53">
        <v>46</v>
      </c>
      <c r="Z53">
        <v>40</v>
      </c>
      <c r="AA53">
        <v>45</v>
      </c>
      <c r="AB53">
        <v>88.888900000000007</v>
      </c>
      <c r="AD53">
        <f>IF(ISBLANK(Source[[#This Row],[CrosslistID]]),1,1/COUNTIFS(Source[CrosslistID],Source[[#This Row],[CrosslistID]],Source[TermDesc],Source[[#This Row],[TermDesc]]))</f>
        <v>1</v>
      </c>
      <c r="AG53">
        <v>0</v>
      </c>
      <c r="AH53">
        <v>88.888900000000007</v>
      </c>
      <c r="AI53">
        <v>4.5999999999999996</v>
      </c>
      <c r="AJ53">
        <v>4.5999999999999996</v>
      </c>
      <c r="AK53">
        <v>0.2</v>
      </c>
      <c r="AL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">
        <f>IF(AND(Source[[#This Row],[Credit_Noncredit]]="Noncredit",Source[[#This Row],[FTEF]]&gt;0),Source[[#This Row],[NC XLST FTES]]*525/(437.5*Source[[#This Row],[FTEF]]),0)</f>
        <v>0</v>
      </c>
      <c r="AN53">
        <f>IF(Source[[#This Row],[Credit_Noncredit]]="Credit",Source[[#This Row],[Census Enrollment]],Source[[#This Row],[Noncredit Avg. Attendance]])</f>
        <v>46</v>
      </c>
    </row>
    <row r="54" spans="1:40" x14ac:dyDescent="0.25">
      <c r="A54" t="s">
        <v>4581</v>
      </c>
      <c r="B54" t="s">
        <v>886</v>
      </c>
      <c r="C54" t="s">
        <v>34</v>
      </c>
      <c r="D54" t="s">
        <v>910</v>
      </c>
      <c r="E54" s="4">
        <v>39285</v>
      </c>
      <c r="F54" s="4" t="s">
        <v>919</v>
      </c>
      <c r="G54" s="4">
        <v>1</v>
      </c>
      <c r="H54" t="str">
        <f>CONCATENATE(Source[[#This Row],[Subject]],TRIM(Source[[#This Row],[Course]]))</f>
        <v>PSYC1</v>
      </c>
      <c r="I54" t="str">
        <f>VLOOKUP(Source[[#This Row],[SubjCrse]],'Courses and Categories'!$E$2:$G$1816,3,FALSE)</f>
        <v>Credit General Education</v>
      </c>
      <c r="J54">
        <v>8</v>
      </c>
      <c r="K54" t="s">
        <v>920</v>
      </c>
      <c r="L54" t="s">
        <v>39</v>
      </c>
      <c r="M54" t="s">
        <v>903</v>
      </c>
      <c r="N54" t="s">
        <v>185</v>
      </c>
      <c r="O54">
        <v>1310</v>
      </c>
      <c r="P54">
        <v>1610</v>
      </c>
      <c r="Q54" t="s">
        <v>240</v>
      </c>
      <c r="R54">
        <v>258</v>
      </c>
      <c r="S54" t="s">
        <v>134</v>
      </c>
      <c r="T54">
        <v>1</v>
      </c>
      <c r="U54" s="1">
        <v>43479</v>
      </c>
      <c r="V54" s="1">
        <v>43607</v>
      </c>
      <c r="W54" t="s">
        <v>1955</v>
      </c>
      <c r="X54" t="s">
        <v>1929</v>
      </c>
      <c r="Y54">
        <v>40</v>
      </c>
      <c r="Z54">
        <v>33</v>
      </c>
      <c r="AA54">
        <v>45</v>
      </c>
      <c r="AB54">
        <v>73.333299999999994</v>
      </c>
      <c r="AD54">
        <f>IF(ISBLANK(Source[[#This Row],[CrosslistID]]),1,1/COUNTIFS(Source[CrosslistID],Source[[#This Row],[CrosslistID]],Source[TermDesc],Source[[#This Row],[TermDesc]]))</f>
        <v>1</v>
      </c>
      <c r="AG54">
        <v>0</v>
      </c>
      <c r="AH54">
        <v>73.333299999999994</v>
      </c>
      <c r="AI54">
        <v>3.6</v>
      </c>
      <c r="AJ54">
        <v>4</v>
      </c>
      <c r="AK54">
        <v>0.2</v>
      </c>
      <c r="AL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">
        <f>IF(AND(Source[[#This Row],[Credit_Noncredit]]="Noncredit",Source[[#This Row],[FTEF]]&gt;0),Source[[#This Row],[NC XLST FTES]]*525/(437.5*Source[[#This Row],[FTEF]]),0)</f>
        <v>0</v>
      </c>
      <c r="AN54">
        <f>IF(Source[[#This Row],[Credit_Noncredit]]="Credit",Source[[#This Row],[Census Enrollment]],Source[[#This Row],[Noncredit Avg. Attendance]])</f>
        <v>40</v>
      </c>
    </row>
    <row r="55" spans="1:40" x14ac:dyDescent="0.25">
      <c r="A55" t="s">
        <v>4581</v>
      </c>
      <c r="B55" t="s">
        <v>886</v>
      </c>
      <c r="C55" t="s">
        <v>34</v>
      </c>
      <c r="D55" t="s">
        <v>910</v>
      </c>
      <c r="E55" s="4">
        <v>38645</v>
      </c>
      <c r="F55" s="4" t="s">
        <v>919</v>
      </c>
      <c r="G55" s="4">
        <v>1</v>
      </c>
      <c r="H55" t="str">
        <f>CONCATENATE(Source[[#This Row],[Subject]],TRIM(Source[[#This Row],[Course]]))</f>
        <v>PSYC1</v>
      </c>
      <c r="I55" t="str">
        <f>VLOOKUP(Source[[#This Row],[SubjCrse]],'Courses and Categories'!$E$2:$G$1816,3,FALSE)</f>
        <v>Credit General Education</v>
      </c>
      <c r="J55">
        <v>9</v>
      </c>
      <c r="K55" t="s">
        <v>920</v>
      </c>
      <c r="L55" t="s">
        <v>39</v>
      </c>
      <c r="M55" t="s">
        <v>903</v>
      </c>
      <c r="N55" t="s">
        <v>59</v>
      </c>
      <c r="O55">
        <v>1240</v>
      </c>
      <c r="P55">
        <v>1355</v>
      </c>
      <c r="Q55" t="s">
        <v>850</v>
      </c>
      <c r="R55">
        <v>513</v>
      </c>
      <c r="S55" t="s">
        <v>134</v>
      </c>
      <c r="T55">
        <v>1</v>
      </c>
      <c r="U55" s="1">
        <v>43479</v>
      </c>
      <c r="V55" s="1">
        <v>43607</v>
      </c>
      <c r="W55" t="s">
        <v>1956</v>
      </c>
      <c r="X55" t="s">
        <v>1929</v>
      </c>
      <c r="Y55">
        <v>49</v>
      </c>
      <c r="Z55">
        <v>44</v>
      </c>
      <c r="AA55">
        <v>45</v>
      </c>
      <c r="AB55">
        <v>97.777799999999999</v>
      </c>
      <c r="AD55">
        <f>IF(ISBLANK(Source[[#This Row],[CrosslistID]]),1,1/COUNTIFS(Source[CrosslistID],Source[[#This Row],[CrosslistID]],Source[TermDesc],Source[[#This Row],[TermDesc]]))</f>
        <v>1</v>
      </c>
      <c r="AG55">
        <v>0</v>
      </c>
      <c r="AH55">
        <v>97.777799999999999</v>
      </c>
      <c r="AI55">
        <v>4.5999999999999996</v>
      </c>
      <c r="AJ55">
        <v>4.9000000000000004</v>
      </c>
      <c r="AK55">
        <v>0.2</v>
      </c>
      <c r="AL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">
        <f>IF(AND(Source[[#This Row],[Credit_Noncredit]]="Noncredit",Source[[#This Row],[FTEF]]&gt;0),Source[[#This Row],[NC XLST FTES]]*525/(437.5*Source[[#This Row],[FTEF]]),0)</f>
        <v>0</v>
      </c>
      <c r="AN55">
        <f>IF(Source[[#This Row],[Credit_Noncredit]]="Credit",Source[[#This Row],[Census Enrollment]],Source[[#This Row],[Noncredit Avg. Attendance]])</f>
        <v>49</v>
      </c>
    </row>
    <row r="56" spans="1:40" x14ac:dyDescent="0.25">
      <c r="A56" t="s">
        <v>4581</v>
      </c>
      <c r="B56" t="s">
        <v>886</v>
      </c>
      <c r="C56" t="s">
        <v>34</v>
      </c>
      <c r="D56" t="s">
        <v>910</v>
      </c>
      <c r="E56" s="4">
        <v>36133</v>
      </c>
      <c r="F56" s="4" t="s">
        <v>919</v>
      </c>
      <c r="G56" s="4">
        <v>1</v>
      </c>
      <c r="H56" t="str">
        <f>CONCATENATE(Source[[#This Row],[Subject]],TRIM(Source[[#This Row],[Course]]))</f>
        <v>PSYC1</v>
      </c>
      <c r="I56" t="str">
        <f>VLOOKUP(Source[[#This Row],[SubjCrse]],'Courses and Categories'!$E$2:$G$1816,3,FALSE)</f>
        <v>Credit General Education</v>
      </c>
      <c r="J56">
        <v>10</v>
      </c>
      <c r="K56" t="s">
        <v>920</v>
      </c>
      <c r="L56" t="s">
        <v>39</v>
      </c>
      <c r="M56" t="s">
        <v>903</v>
      </c>
      <c r="N56" t="s">
        <v>59</v>
      </c>
      <c r="O56">
        <v>1110</v>
      </c>
      <c r="P56">
        <v>1225</v>
      </c>
      <c r="Q56" t="s">
        <v>850</v>
      </c>
      <c r="R56">
        <v>349</v>
      </c>
      <c r="S56" t="s">
        <v>134</v>
      </c>
      <c r="T56">
        <v>1</v>
      </c>
      <c r="U56" s="1">
        <v>43479</v>
      </c>
      <c r="V56" s="1">
        <v>43607</v>
      </c>
      <c r="W56" t="s">
        <v>924</v>
      </c>
      <c r="X56" t="s">
        <v>1929</v>
      </c>
      <c r="Y56">
        <v>43</v>
      </c>
      <c r="Z56">
        <v>27</v>
      </c>
      <c r="AA56">
        <v>45</v>
      </c>
      <c r="AB56">
        <v>60</v>
      </c>
      <c r="AD56">
        <f>IF(ISBLANK(Source[[#This Row],[CrosslistID]]),1,1/COUNTIFS(Source[CrosslistID],Source[[#This Row],[CrosslistID]],Source[TermDesc],Source[[#This Row],[TermDesc]]))</f>
        <v>1</v>
      </c>
      <c r="AG56">
        <v>0</v>
      </c>
      <c r="AH56">
        <v>60</v>
      </c>
      <c r="AI56">
        <v>4</v>
      </c>
      <c r="AJ56">
        <v>4.3</v>
      </c>
      <c r="AK56">
        <v>0.2</v>
      </c>
      <c r="AL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">
        <f>IF(AND(Source[[#This Row],[Credit_Noncredit]]="Noncredit",Source[[#This Row],[FTEF]]&gt;0),Source[[#This Row],[NC XLST FTES]]*525/(437.5*Source[[#This Row],[FTEF]]),0)</f>
        <v>0</v>
      </c>
      <c r="AN56">
        <f>IF(Source[[#This Row],[Credit_Noncredit]]="Credit",Source[[#This Row],[Census Enrollment]],Source[[#This Row],[Noncredit Avg. Attendance]])</f>
        <v>43</v>
      </c>
    </row>
    <row r="57" spans="1:40" x14ac:dyDescent="0.25">
      <c r="A57" t="s">
        <v>4581</v>
      </c>
      <c r="B57" t="s">
        <v>886</v>
      </c>
      <c r="C57" t="s">
        <v>34</v>
      </c>
      <c r="D57" t="s">
        <v>910</v>
      </c>
      <c r="E57" s="4">
        <v>38644</v>
      </c>
      <c r="F57" s="4" t="s">
        <v>919</v>
      </c>
      <c r="G57" s="4">
        <v>1</v>
      </c>
      <c r="H57" t="str">
        <f>CONCATENATE(Source[[#This Row],[Subject]],TRIM(Source[[#This Row],[Course]]))</f>
        <v>PSYC1</v>
      </c>
      <c r="I57" t="str">
        <f>VLOOKUP(Source[[#This Row],[SubjCrse]],'Courses and Categories'!$E$2:$G$1816,3,FALSE)</f>
        <v>Credit General Education</v>
      </c>
      <c r="J57">
        <v>11</v>
      </c>
      <c r="K57" t="s">
        <v>920</v>
      </c>
      <c r="L57" t="s">
        <v>39</v>
      </c>
      <c r="M57" t="s">
        <v>903</v>
      </c>
      <c r="N57" t="s">
        <v>59</v>
      </c>
      <c r="O57">
        <v>1410</v>
      </c>
      <c r="P57">
        <v>1525</v>
      </c>
      <c r="Q57" t="s">
        <v>238</v>
      </c>
      <c r="R57">
        <v>711</v>
      </c>
      <c r="S57" t="s">
        <v>134</v>
      </c>
      <c r="T57">
        <v>1</v>
      </c>
      <c r="U57" s="1">
        <v>43479</v>
      </c>
      <c r="V57" s="1">
        <v>43607</v>
      </c>
      <c r="W57" t="s">
        <v>924</v>
      </c>
      <c r="X57" t="s">
        <v>1929</v>
      </c>
      <c r="Y57">
        <v>48</v>
      </c>
      <c r="Z57">
        <v>32</v>
      </c>
      <c r="AA57">
        <v>45</v>
      </c>
      <c r="AB57">
        <v>71.111099999999993</v>
      </c>
      <c r="AD57">
        <f>IF(ISBLANK(Source[[#This Row],[CrosslistID]]),1,1/COUNTIFS(Source[CrosslistID],Source[[#This Row],[CrosslistID]],Source[TermDesc],Source[[#This Row],[TermDesc]]))</f>
        <v>1</v>
      </c>
      <c r="AG57">
        <v>0</v>
      </c>
      <c r="AH57">
        <v>71.111099999999993</v>
      </c>
      <c r="AI57">
        <v>4.5</v>
      </c>
      <c r="AJ57">
        <v>4.8</v>
      </c>
      <c r="AK57">
        <v>0.2</v>
      </c>
      <c r="AL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">
        <f>IF(AND(Source[[#This Row],[Credit_Noncredit]]="Noncredit",Source[[#This Row],[FTEF]]&gt;0),Source[[#This Row],[NC XLST FTES]]*525/(437.5*Source[[#This Row],[FTEF]]),0)</f>
        <v>0</v>
      </c>
      <c r="AN57">
        <f>IF(Source[[#This Row],[Credit_Noncredit]]="Credit",Source[[#This Row],[Census Enrollment]],Source[[#This Row],[Noncredit Avg. Attendance]])</f>
        <v>48</v>
      </c>
    </row>
    <row r="58" spans="1:40" x14ac:dyDescent="0.25">
      <c r="A58" t="s">
        <v>4581</v>
      </c>
      <c r="B58" t="s">
        <v>886</v>
      </c>
      <c r="C58" t="s">
        <v>34</v>
      </c>
      <c r="D58" t="s">
        <v>910</v>
      </c>
      <c r="E58" s="4">
        <v>39325</v>
      </c>
      <c r="F58" s="4" t="s">
        <v>919</v>
      </c>
      <c r="G58" s="4">
        <v>1</v>
      </c>
      <c r="H58" t="str">
        <f>CONCATENATE(Source[[#This Row],[Subject]],TRIM(Source[[#This Row],[Course]]))</f>
        <v>PSYC1</v>
      </c>
      <c r="I58" t="str">
        <f>VLOOKUP(Source[[#This Row],[SubjCrse]],'Courses and Categories'!$E$2:$G$1816,3,FALSE)</f>
        <v>Credit General Education</v>
      </c>
      <c r="J58">
        <v>16</v>
      </c>
      <c r="K58" t="s">
        <v>920</v>
      </c>
      <c r="L58" t="s">
        <v>39</v>
      </c>
      <c r="M58" t="s">
        <v>903</v>
      </c>
      <c r="N58" t="s">
        <v>59</v>
      </c>
      <c r="O58">
        <v>1240</v>
      </c>
      <c r="P58">
        <v>1405</v>
      </c>
      <c r="Q58" t="s">
        <v>420</v>
      </c>
      <c r="R58">
        <v>267</v>
      </c>
      <c r="S58" t="s">
        <v>134</v>
      </c>
      <c r="T58" t="s">
        <v>44</v>
      </c>
      <c r="U58" s="1">
        <v>43494</v>
      </c>
      <c r="V58" s="1">
        <v>43607</v>
      </c>
      <c r="W58" t="s">
        <v>4598</v>
      </c>
      <c r="X58" t="s">
        <v>905</v>
      </c>
      <c r="Y58">
        <v>44</v>
      </c>
      <c r="Z58">
        <v>39</v>
      </c>
      <c r="AA58">
        <v>45</v>
      </c>
      <c r="AB58">
        <v>86.666700000000006</v>
      </c>
      <c r="AD58">
        <f>IF(ISBLANK(Source[[#This Row],[CrosslistID]]),1,1/COUNTIFS(Source[CrosslistID],Source[[#This Row],[CrosslistID]],Source[TermDesc],Source[[#This Row],[TermDesc]]))</f>
        <v>1</v>
      </c>
      <c r="AG58">
        <v>0</v>
      </c>
      <c r="AH58">
        <v>86.666700000000006</v>
      </c>
      <c r="AI58">
        <v>4.08</v>
      </c>
      <c r="AJ58">
        <v>4.2743000000000002</v>
      </c>
      <c r="AK58">
        <v>0.2</v>
      </c>
      <c r="AL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">
        <f>IF(AND(Source[[#This Row],[Credit_Noncredit]]="Noncredit",Source[[#This Row],[FTEF]]&gt;0),Source[[#This Row],[NC XLST FTES]]*525/(437.5*Source[[#This Row],[FTEF]]),0)</f>
        <v>0</v>
      </c>
      <c r="AN58">
        <f>IF(Source[[#This Row],[Credit_Noncredit]]="Credit",Source[[#This Row],[Census Enrollment]],Source[[#This Row],[Noncredit Avg. Attendance]])</f>
        <v>44</v>
      </c>
    </row>
    <row r="59" spans="1:40" x14ac:dyDescent="0.25">
      <c r="A59" t="s">
        <v>4581</v>
      </c>
      <c r="B59" t="s">
        <v>886</v>
      </c>
      <c r="C59" t="s">
        <v>34</v>
      </c>
      <c r="D59" t="s">
        <v>910</v>
      </c>
      <c r="E59" s="4">
        <v>33010</v>
      </c>
      <c r="F59" s="4" t="s">
        <v>919</v>
      </c>
      <c r="G59" s="4">
        <v>1</v>
      </c>
      <c r="H59" t="str">
        <f>CONCATENATE(Source[[#This Row],[Subject]],TRIM(Source[[#This Row],[Course]]))</f>
        <v>PSYC1</v>
      </c>
      <c r="I59" t="str">
        <f>VLOOKUP(Source[[#This Row],[SubjCrse]],'Courses and Categories'!$E$2:$G$1816,3,FALSE)</f>
        <v>Credit General Education</v>
      </c>
      <c r="J59">
        <v>341</v>
      </c>
      <c r="K59" t="s">
        <v>920</v>
      </c>
      <c r="L59" t="s">
        <v>87</v>
      </c>
      <c r="M59" t="s">
        <v>903</v>
      </c>
      <c r="N59" t="s">
        <v>180</v>
      </c>
      <c r="O59">
        <v>1810</v>
      </c>
      <c r="P59">
        <v>2100</v>
      </c>
      <c r="Q59" t="s">
        <v>60</v>
      </c>
      <c r="R59">
        <v>323</v>
      </c>
      <c r="S59" t="s">
        <v>61</v>
      </c>
      <c r="T59">
        <v>1</v>
      </c>
      <c r="U59" s="1">
        <v>43479</v>
      </c>
      <c r="V59" s="1">
        <v>43607</v>
      </c>
      <c r="W59" t="s">
        <v>925</v>
      </c>
      <c r="X59" t="s">
        <v>1929</v>
      </c>
      <c r="Y59">
        <v>40</v>
      </c>
      <c r="Z59">
        <v>32</v>
      </c>
      <c r="AA59">
        <v>45</v>
      </c>
      <c r="AB59">
        <v>71.111099999999993</v>
      </c>
      <c r="AD59">
        <f>IF(ISBLANK(Source[[#This Row],[CrosslistID]]),1,1/COUNTIFS(Source[CrosslistID],Source[[#This Row],[CrosslistID]],Source[TermDesc],Source[[#This Row],[TermDesc]]))</f>
        <v>1</v>
      </c>
      <c r="AG59">
        <v>0</v>
      </c>
      <c r="AH59">
        <v>71.111099999999993</v>
      </c>
      <c r="AI59">
        <v>3.8</v>
      </c>
      <c r="AJ59">
        <v>4</v>
      </c>
      <c r="AK59">
        <v>0.2</v>
      </c>
      <c r="AL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">
        <f>IF(AND(Source[[#This Row],[Credit_Noncredit]]="Noncredit",Source[[#This Row],[FTEF]]&gt;0),Source[[#This Row],[NC XLST FTES]]*525/(437.5*Source[[#This Row],[FTEF]]),0)</f>
        <v>0</v>
      </c>
      <c r="AN59">
        <f>IF(Source[[#This Row],[Credit_Noncredit]]="Credit",Source[[#This Row],[Census Enrollment]],Source[[#This Row],[Noncredit Avg. Attendance]])</f>
        <v>40</v>
      </c>
    </row>
    <row r="60" spans="1:40" x14ac:dyDescent="0.25">
      <c r="A60" t="s">
        <v>4581</v>
      </c>
      <c r="B60" t="s">
        <v>886</v>
      </c>
      <c r="C60" t="s">
        <v>34</v>
      </c>
      <c r="D60" t="s">
        <v>910</v>
      </c>
      <c r="E60" s="4">
        <v>34858</v>
      </c>
      <c r="F60" s="4" t="s">
        <v>919</v>
      </c>
      <c r="G60" s="4">
        <v>1</v>
      </c>
      <c r="H60" t="str">
        <f>CONCATENATE(Source[[#This Row],[Subject]],TRIM(Source[[#This Row],[Course]]))</f>
        <v>PSYC1</v>
      </c>
      <c r="I60" t="str">
        <f>VLOOKUP(Source[[#This Row],[SubjCrse]],'Courses and Categories'!$E$2:$G$1816,3,FALSE)</f>
        <v>Credit General Education</v>
      </c>
      <c r="J60">
        <v>831</v>
      </c>
      <c r="K60" t="s">
        <v>920</v>
      </c>
      <c r="L60" t="s">
        <v>87</v>
      </c>
      <c r="M60" t="s">
        <v>897</v>
      </c>
      <c r="N60" t="s">
        <v>42</v>
      </c>
      <c r="O60" t="s">
        <v>42</v>
      </c>
      <c r="P60" t="s">
        <v>42</v>
      </c>
      <c r="Q60" t="s">
        <v>42</v>
      </c>
      <c r="S60" t="s">
        <v>134</v>
      </c>
      <c r="T60">
        <v>1</v>
      </c>
      <c r="U60" s="1">
        <v>43479</v>
      </c>
      <c r="V60" s="1">
        <v>43607</v>
      </c>
      <c r="W60" t="s">
        <v>926</v>
      </c>
      <c r="X60" t="s">
        <v>899</v>
      </c>
      <c r="Y60">
        <v>47</v>
      </c>
      <c r="Z60">
        <v>44</v>
      </c>
      <c r="AA60">
        <v>45</v>
      </c>
      <c r="AB60">
        <v>97.777799999999999</v>
      </c>
      <c r="AD60">
        <f>IF(ISBLANK(Source[[#This Row],[CrosslistID]]),1,1/COUNTIFS(Source[CrosslistID],Source[[#This Row],[CrosslistID]],Source[TermDesc],Source[[#This Row],[TermDesc]]))</f>
        <v>1</v>
      </c>
      <c r="AG60">
        <v>0</v>
      </c>
      <c r="AH60">
        <v>97.777799999999999</v>
      </c>
      <c r="AI60">
        <v>4.5</v>
      </c>
      <c r="AJ60">
        <v>4.7</v>
      </c>
      <c r="AK60">
        <v>0.2</v>
      </c>
      <c r="AL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">
        <f>IF(AND(Source[[#This Row],[Credit_Noncredit]]="Noncredit",Source[[#This Row],[FTEF]]&gt;0),Source[[#This Row],[NC XLST FTES]]*525/(437.5*Source[[#This Row],[FTEF]]),0)</f>
        <v>0</v>
      </c>
      <c r="AN60">
        <f>IF(Source[[#This Row],[Credit_Noncredit]]="Credit",Source[[#This Row],[Census Enrollment]],Source[[#This Row],[Noncredit Avg. Attendance]])</f>
        <v>47</v>
      </c>
    </row>
    <row r="61" spans="1:40" x14ac:dyDescent="0.25">
      <c r="A61" t="s">
        <v>4581</v>
      </c>
      <c r="B61" t="s">
        <v>886</v>
      </c>
      <c r="C61" t="s">
        <v>34</v>
      </c>
      <c r="D61" t="s">
        <v>910</v>
      </c>
      <c r="E61" s="4">
        <v>38145</v>
      </c>
      <c r="F61" s="4" t="s">
        <v>919</v>
      </c>
      <c r="G61" s="4">
        <v>1</v>
      </c>
      <c r="H61" t="str">
        <f>CONCATENATE(Source[[#This Row],[Subject]],TRIM(Source[[#This Row],[Course]]))</f>
        <v>PSYC1</v>
      </c>
      <c r="I61" t="str">
        <f>VLOOKUP(Source[[#This Row],[SubjCrse]],'Courses and Categories'!$E$2:$G$1816,3,FALSE)</f>
        <v>Credit General Education</v>
      </c>
      <c r="J61">
        <v>832</v>
      </c>
      <c r="K61" t="s">
        <v>920</v>
      </c>
      <c r="L61" t="s">
        <v>87</v>
      </c>
      <c r="M61" t="s">
        <v>897</v>
      </c>
      <c r="N61" t="s">
        <v>42</v>
      </c>
      <c r="O61" t="s">
        <v>42</v>
      </c>
      <c r="P61" t="s">
        <v>42</v>
      </c>
      <c r="Q61" t="s">
        <v>42</v>
      </c>
      <c r="S61" t="s">
        <v>134</v>
      </c>
      <c r="T61">
        <v>1</v>
      </c>
      <c r="U61" s="1">
        <v>43479</v>
      </c>
      <c r="V61" s="1">
        <v>43607</v>
      </c>
      <c r="W61" t="s">
        <v>304</v>
      </c>
      <c r="X61" t="s">
        <v>899</v>
      </c>
      <c r="Y61">
        <v>41</v>
      </c>
      <c r="Z61">
        <v>32</v>
      </c>
      <c r="AA61">
        <v>45</v>
      </c>
      <c r="AB61">
        <v>71.111099999999993</v>
      </c>
      <c r="AD61">
        <f>IF(ISBLANK(Source[[#This Row],[CrosslistID]]),1,1/COUNTIFS(Source[CrosslistID],Source[[#This Row],[CrosslistID]],Source[TermDesc],Source[[#This Row],[TermDesc]]))</f>
        <v>1</v>
      </c>
      <c r="AG61">
        <v>0</v>
      </c>
      <c r="AH61">
        <v>71.111099999999993</v>
      </c>
      <c r="AI61">
        <v>3.8</v>
      </c>
      <c r="AJ61">
        <v>4.0999999999999996</v>
      </c>
      <c r="AK61">
        <v>0.2</v>
      </c>
      <c r="AL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">
        <f>IF(AND(Source[[#This Row],[Credit_Noncredit]]="Noncredit",Source[[#This Row],[FTEF]]&gt;0),Source[[#This Row],[NC XLST FTES]]*525/(437.5*Source[[#This Row],[FTEF]]),0)</f>
        <v>0</v>
      </c>
      <c r="AN61">
        <f>IF(Source[[#This Row],[Credit_Noncredit]]="Credit",Source[[#This Row],[Census Enrollment]],Source[[#This Row],[Noncredit Avg. Attendance]])</f>
        <v>41</v>
      </c>
    </row>
    <row r="62" spans="1:40" x14ac:dyDescent="0.25">
      <c r="A62" t="s">
        <v>4581</v>
      </c>
      <c r="B62" t="s">
        <v>886</v>
      </c>
      <c r="C62" t="s">
        <v>34</v>
      </c>
      <c r="D62" t="s">
        <v>910</v>
      </c>
      <c r="E62" s="4">
        <v>39007</v>
      </c>
      <c r="F62" s="4" t="s">
        <v>919</v>
      </c>
      <c r="G62" s="4">
        <v>1</v>
      </c>
      <c r="H62" t="str">
        <f>CONCATENATE(Source[[#This Row],[Subject]],TRIM(Source[[#This Row],[Course]]))</f>
        <v>PSYC1</v>
      </c>
      <c r="I62" t="str">
        <f>VLOOKUP(Source[[#This Row],[SubjCrse]],'Courses and Categories'!$E$2:$G$1816,3,FALSE)</f>
        <v>Credit General Education</v>
      </c>
      <c r="J62">
        <v>931</v>
      </c>
      <c r="K62" t="s">
        <v>920</v>
      </c>
      <c r="L62" t="s">
        <v>87</v>
      </c>
      <c r="M62" t="s">
        <v>897</v>
      </c>
      <c r="N62" t="s">
        <v>42</v>
      </c>
      <c r="O62" t="s">
        <v>42</v>
      </c>
      <c r="P62" t="s">
        <v>42</v>
      </c>
      <c r="Q62" t="s">
        <v>42</v>
      </c>
      <c r="S62" t="s">
        <v>134</v>
      </c>
      <c r="T62" t="s">
        <v>44</v>
      </c>
      <c r="U62" s="1">
        <v>43493</v>
      </c>
      <c r="V62" s="1">
        <v>43607</v>
      </c>
      <c r="W62" t="s">
        <v>1955</v>
      </c>
      <c r="X62" t="s">
        <v>899</v>
      </c>
      <c r="Y62">
        <v>35</v>
      </c>
      <c r="Z62">
        <v>33</v>
      </c>
      <c r="AA62">
        <v>45</v>
      </c>
      <c r="AB62">
        <v>73.333299999999994</v>
      </c>
      <c r="AD62">
        <f>IF(ISBLANK(Source[[#This Row],[CrosslistID]]),1,1/COUNTIFS(Source[CrosslistID],Source[[#This Row],[CrosslistID]],Source[TermDesc],Source[[#This Row],[TermDesc]]))</f>
        <v>1</v>
      </c>
      <c r="AG62">
        <v>0</v>
      </c>
      <c r="AH62">
        <v>73.333299999999994</v>
      </c>
      <c r="AI62">
        <v>3.5</v>
      </c>
      <c r="AJ62">
        <v>3.5</v>
      </c>
      <c r="AK62">
        <v>0.2</v>
      </c>
      <c r="AL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">
        <f>IF(AND(Source[[#This Row],[Credit_Noncredit]]="Noncredit",Source[[#This Row],[FTEF]]&gt;0),Source[[#This Row],[NC XLST FTES]]*525/(437.5*Source[[#This Row],[FTEF]]),0)</f>
        <v>0</v>
      </c>
      <c r="AN62">
        <f>IF(Source[[#This Row],[Credit_Noncredit]]="Credit",Source[[#This Row],[Census Enrollment]],Source[[#This Row],[Noncredit Avg. Attendance]])</f>
        <v>35</v>
      </c>
    </row>
    <row r="63" spans="1:40" x14ac:dyDescent="0.25">
      <c r="A63" t="s">
        <v>4581</v>
      </c>
      <c r="B63" t="s">
        <v>886</v>
      </c>
      <c r="C63" t="s">
        <v>34</v>
      </c>
      <c r="D63" t="s">
        <v>910</v>
      </c>
      <c r="E63" s="4">
        <v>39008</v>
      </c>
      <c r="F63" s="4" t="s">
        <v>919</v>
      </c>
      <c r="G63" s="4">
        <v>1</v>
      </c>
      <c r="H63" t="str">
        <f>CONCATENATE(Source[[#This Row],[Subject]],TRIM(Source[[#This Row],[Course]]))</f>
        <v>PSYC1</v>
      </c>
      <c r="I63" t="str">
        <f>VLOOKUP(Source[[#This Row],[SubjCrse]],'Courses and Categories'!$E$2:$G$1816,3,FALSE)</f>
        <v>Credit General Education</v>
      </c>
      <c r="J63">
        <v>932</v>
      </c>
      <c r="K63" t="s">
        <v>920</v>
      </c>
      <c r="L63" t="s">
        <v>87</v>
      </c>
      <c r="M63" t="s">
        <v>897</v>
      </c>
      <c r="N63" t="s">
        <v>42</v>
      </c>
      <c r="O63" t="s">
        <v>42</v>
      </c>
      <c r="P63" t="s">
        <v>42</v>
      </c>
      <c r="Q63" t="s">
        <v>42</v>
      </c>
      <c r="S63" t="s">
        <v>134</v>
      </c>
      <c r="T63" t="s">
        <v>44</v>
      </c>
      <c r="U63" s="1">
        <v>43493</v>
      </c>
      <c r="V63" s="1">
        <v>43607</v>
      </c>
      <c r="W63" t="s">
        <v>1955</v>
      </c>
      <c r="X63" t="s">
        <v>918</v>
      </c>
      <c r="Y63">
        <v>37</v>
      </c>
      <c r="Z63">
        <v>33</v>
      </c>
      <c r="AA63">
        <v>45</v>
      </c>
      <c r="AB63">
        <v>73.333299999999994</v>
      </c>
      <c r="AD63">
        <f>IF(ISBLANK(Source[[#This Row],[CrosslistID]]),1,1/COUNTIFS(Source[CrosslistID],Source[[#This Row],[CrosslistID]],Source[TermDesc],Source[[#This Row],[TermDesc]]))</f>
        <v>1</v>
      </c>
      <c r="AG63">
        <v>0</v>
      </c>
      <c r="AH63">
        <v>73.333299999999994</v>
      </c>
      <c r="AI63">
        <v>3.7</v>
      </c>
      <c r="AJ63">
        <v>3.7</v>
      </c>
      <c r="AK63">
        <v>0.2</v>
      </c>
      <c r="AL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">
        <f>IF(AND(Source[[#This Row],[Credit_Noncredit]]="Noncredit",Source[[#This Row],[FTEF]]&gt;0),Source[[#This Row],[NC XLST FTES]]*525/(437.5*Source[[#This Row],[FTEF]]),0)</f>
        <v>0</v>
      </c>
      <c r="AN63">
        <f>IF(Source[[#This Row],[Credit_Noncredit]]="Credit",Source[[#This Row],[Census Enrollment]],Source[[#This Row],[Noncredit Avg. Attendance]])</f>
        <v>37</v>
      </c>
    </row>
    <row r="64" spans="1:40" x14ac:dyDescent="0.25">
      <c r="A64" t="s">
        <v>4581</v>
      </c>
      <c r="B64" t="s">
        <v>886</v>
      </c>
      <c r="C64" t="s">
        <v>34</v>
      </c>
      <c r="D64" t="s">
        <v>910</v>
      </c>
      <c r="E64" s="4">
        <v>33008</v>
      </c>
      <c r="F64" s="4" t="s">
        <v>919</v>
      </c>
      <c r="G64" s="4" t="s">
        <v>1103</v>
      </c>
      <c r="H64" t="str">
        <f>CONCATENATE(Source[[#This Row],[Subject]],TRIM(Source[[#This Row],[Course]]))</f>
        <v>PSYC1B</v>
      </c>
      <c r="I64" t="str">
        <f>VLOOKUP(Source[[#This Row],[SubjCrse]],'Courses and Categories'!$E$2:$G$1816,3,FALSE)</f>
        <v>Credit General Education</v>
      </c>
      <c r="J64">
        <v>1</v>
      </c>
      <c r="K64" t="s">
        <v>1957</v>
      </c>
      <c r="L64" t="s">
        <v>39</v>
      </c>
      <c r="M64" t="s">
        <v>903</v>
      </c>
      <c r="N64" t="s">
        <v>180</v>
      </c>
      <c r="O64">
        <v>1310</v>
      </c>
      <c r="P64">
        <v>1600</v>
      </c>
      <c r="Q64" t="s">
        <v>850</v>
      </c>
      <c r="R64">
        <v>349</v>
      </c>
      <c r="S64" t="s">
        <v>134</v>
      </c>
      <c r="T64">
        <v>1</v>
      </c>
      <c r="U64" s="1">
        <v>43479</v>
      </c>
      <c r="V64" s="1">
        <v>43607</v>
      </c>
      <c r="W64" t="s">
        <v>922</v>
      </c>
      <c r="X64" t="s">
        <v>1929</v>
      </c>
      <c r="Y64">
        <v>24</v>
      </c>
      <c r="Z64">
        <v>21</v>
      </c>
      <c r="AA64">
        <v>35</v>
      </c>
      <c r="AB64">
        <v>60</v>
      </c>
      <c r="AD64">
        <f>IF(ISBLANK(Source[[#This Row],[CrosslistID]]),1,1/COUNTIFS(Source[CrosslistID],Source[[#This Row],[CrosslistID]],Source[TermDesc],Source[[#This Row],[TermDesc]]))</f>
        <v>1</v>
      </c>
      <c r="AG64">
        <v>0</v>
      </c>
      <c r="AH64">
        <v>60</v>
      </c>
      <c r="AI64">
        <v>2.2999999999999998</v>
      </c>
      <c r="AJ64">
        <v>2.4</v>
      </c>
      <c r="AK64">
        <v>0.2</v>
      </c>
      <c r="AL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">
        <f>IF(AND(Source[[#This Row],[Credit_Noncredit]]="Noncredit",Source[[#This Row],[FTEF]]&gt;0),Source[[#This Row],[NC XLST FTES]]*525/(437.5*Source[[#This Row],[FTEF]]),0)</f>
        <v>0</v>
      </c>
      <c r="AN64">
        <f>IF(Source[[#This Row],[Credit_Noncredit]]="Credit",Source[[#This Row],[Census Enrollment]],Source[[#This Row],[Noncredit Avg. Attendance]])</f>
        <v>24</v>
      </c>
    </row>
    <row r="65" spans="1:40" x14ac:dyDescent="0.25">
      <c r="A65" t="s">
        <v>4581</v>
      </c>
      <c r="B65" t="s">
        <v>886</v>
      </c>
      <c r="C65" t="s">
        <v>34</v>
      </c>
      <c r="D65" t="s">
        <v>910</v>
      </c>
      <c r="E65" s="4">
        <v>33722</v>
      </c>
      <c r="F65" s="4" t="s">
        <v>919</v>
      </c>
      <c r="G65" s="4" t="s">
        <v>1103</v>
      </c>
      <c r="H65" t="str">
        <f>CONCATENATE(Source[[#This Row],[Subject]],TRIM(Source[[#This Row],[Course]]))</f>
        <v>PSYC1B</v>
      </c>
      <c r="I65" t="str">
        <f>VLOOKUP(Source[[#This Row],[SubjCrse]],'Courses and Categories'!$E$2:$G$1816,3,FALSE)</f>
        <v>Credit General Education</v>
      </c>
      <c r="J65">
        <v>2</v>
      </c>
      <c r="K65" t="s">
        <v>1957</v>
      </c>
      <c r="L65" t="s">
        <v>39</v>
      </c>
      <c r="M65" t="s">
        <v>903</v>
      </c>
      <c r="N65" t="s">
        <v>50</v>
      </c>
      <c r="O65">
        <v>1310</v>
      </c>
      <c r="P65">
        <v>1600</v>
      </c>
      <c r="Q65" t="s">
        <v>850</v>
      </c>
      <c r="R65">
        <v>349</v>
      </c>
      <c r="S65" t="s">
        <v>134</v>
      </c>
      <c r="T65">
        <v>1</v>
      </c>
      <c r="U65" s="1">
        <v>43479</v>
      </c>
      <c r="V65" s="1">
        <v>43607</v>
      </c>
      <c r="W65" t="s">
        <v>922</v>
      </c>
      <c r="X65" t="s">
        <v>1929</v>
      </c>
      <c r="Y65">
        <v>34</v>
      </c>
      <c r="Z65">
        <v>30</v>
      </c>
      <c r="AA65">
        <v>45</v>
      </c>
      <c r="AB65">
        <v>66.666700000000006</v>
      </c>
      <c r="AD65">
        <f>IF(ISBLANK(Source[[#This Row],[CrosslistID]]),1,1/COUNTIFS(Source[CrosslistID],Source[[#This Row],[CrosslistID]],Source[TermDesc],Source[[#This Row],[TermDesc]]))</f>
        <v>1</v>
      </c>
      <c r="AG65">
        <v>0</v>
      </c>
      <c r="AH65">
        <v>66.666700000000006</v>
      </c>
      <c r="AI65">
        <v>3.3</v>
      </c>
      <c r="AJ65">
        <v>3.4</v>
      </c>
      <c r="AK65">
        <v>0.2</v>
      </c>
      <c r="AL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">
        <f>IF(AND(Source[[#This Row],[Credit_Noncredit]]="Noncredit",Source[[#This Row],[FTEF]]&gt;0),Source[[#This Row],[NC XLST FTES]]*525/(437.5*Source[[#This Row],[FTEF]]),0)</f>
        <v>0</v>
      </c>
      <c r="AN65">
        <f>IF(Source[[#This Row],[Credit_Noncredit]]="Credit",Source[[#This Row],[Census Enrollment]],Source[[#This Row],[Noncredit Avg. Attendance]])</f>
        <v>34</v>
      </c>
    </row>
    <row r="66" spans="1:40" x14ac:dyDescent="0.25">
      <c r="A66" t="s">
        <v>4581</v>
      </c>
      <c r="B66" t="s">
        <v>886</v>
      </c>
      <c r="C66" t="s">
        <v>34</v>
      </c>
      <c r="D66" t="s">
        <v>910</v>
      </c>
      <c r="E66" s="4">
        <v>37702</v>
      </c>
      <c r="F66" s="4" t="s">
        <v>919</v>
      </c>
      <c r="G66" s="4" t="s">
        <v>1103</v>
      </c>
      <c r="H66" t="str">
        <f>CONCATENATE(Source[[#This Row],[Subject]],TRIM(Source[[#This Row],[Course]]))</f>
        <v>PSYC1B</v>
      </c>
      <c r="I66" t="str">
        <f>VLOOKUP(Source[[#This Row],[SubjCrse]],'Courses and Categories'!$E$2:$G$1816,3,FALSE)</f>
        <v>Credit General Education</v>
      </c>
      <c r="J66">
        <v>3</v>
      </c>
      <c r="K66" t="s">
        <v>1957</v>
      </c>
      <c r="L66" t="s">
        <v>39</v>
      </c>
      <c r="M66" t="s">
        <v>903</v>
      </c>
      <c r="N66" t="s">
        <v>59</v>
      </c>
      <c r="O66">
        <v>1240</v>
      </c>
      <c r="P66">
        <v>1355</v>
      </c>
      <c r="Q66" t="s">
        <v>850</v>
      </c>
      <c r="R66">
        <v>349</v>
      </c>
      <c r="S66" t="s">
        <v>134</v>
      </c>
      <c r="T66">
        <v>1</v>
      </c>
      <c r="U66" s="1">
        <v>43479</v>
      </c>
      <c r="V66" s="1">
        <v>43607</v>
      </c>
      <c r="W66" t="s">
        <v>922</v>
      </c>
      <c r="X66" t="s">
        <v>1929</v>
      </c>
      <c r="Y66">
        <v>42</v>
      </c>
      <c r="Z66">
        <v>36</v>
      </c>
      <c r="AA66">
        <v>45</v>
      </c>
      <c r="AB66">
        <v>80</v>
      </c>
      <c r="AD66">
        <f>IF(ISBLANK(Source[[#This Row],[CrosslistID]]),1,1/COUNTIFS(Source[CrosslistID],Source[[#This Row],[CrosslistID]],Source[TermDesc],Source[[#This Row],[TermDesc]]))</f>
        <v>1</v>
      </c>
      <c r="AG66">
        <v>0</v>
      </c>
      <c r="AH66">
        <v>80</v>
      </c>
      <c r="AI66">
        <v>4.2</v>
      </c>
      <c r="AJ66">
        <v>4.2</v>
      </c>
      <c r="AK66">
        <v>0.2</v>
      </c>
      <c r="AL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">
        <f>IF(AND(Source[[#This Row],[Credit_Noncredit]]="Noncredit",Source[[#This Row],[FTEF]]&gt;0),Source[[#This Row],[NC XLST FTES]]*525/(437.5*Source[[#This Row],[FTEF]]),0)</f>
        <v>0</v>
      </c>
      <c r="AN66">
        <f>IF(Source[[#This Row],[Credit_Noncredit]]="Credit",Source[[#This Row],[Census Enrollment]],Source[[#This Row],[Noncredit Avg. Attendance]])</f>
        <v>42</v>
      </c>
    </row>
    <row r="67" spans="1:40" x14ac:dyDescent="0.25">
      <c r="A67" t="s">
        <v>4581</v>
      </c>
      <c r="B67" t="s">
        <v>886</v>
      </c>
      <c r="C67" t="s">
        <v>34</v>
      </c>
      <c r="D67" t="s">
        <v>910</v>
      </c>
      <c r="E67" s="4">
        <v>31467</v>
      </c>
      <c r="F67" s="4" t="s">
        <v>919</v>
      </c>
      <c r="G67" s="4">
        <v>2</v>
      </c>
      <c r="H67" t="str">
        <f>CONCATENATE(Source[[#This Row],[Subject]],TRIM(Source[[#This Row],[Course]]))</f>
        <v>PSYC2</v>
      </c>
      <c r="I67" t="str">
        <f>VLOOKUP(Source[[#This Row],[SubjCrse]],'Courses and Categories'!$E$2:$G$1816,3,FALSE)</f>
        <v>Credit General Education</v>
      </c>
      <c r="J67">
        <v>1</v>
      </c>
      <c r="K67" t="s">
        <v>1959</v>
      </c>
      <c r="L67" t="s">
        <v>39</v>
      </c>
      <c r="M67" t="s">
        <v>903</v>
      </c>
      <c r="N67" t="s">
        <v>59</v>
      </c>
      <c r="O67">
        <v>1240</v>
      </c>
      <c r="P67">
        <v>1355</v>
      </c>
      <c r="Q67" t="s">
        <v>240</v>
      </c>
      <c r="R67">
        <v>269</v>
      </c>
      <c r="S67" t="s">
        <v>134</v>
      </c>
      <c r="T67">
        <v>1</v>
      </c>
      <c r="U67" s="1">
        <v>43479</v>
      </c>
      <c r="V67" s="1">
        <v>43607</v>
      </c>
      <c r="W67" t="s">
        <v>924</v>
      </c>
      <c r="X67" t="s">
        <v>1929</v>
      </c>
      <c r="Y67">
        <v>27</v>
      </c>
      <c r="Z67">
        <v>24</v>
      </c>
      <c r="AA67">
        <v>45</v>
      </c>
      <c r="AB67">
        <v>53.333300000000001</v>
      </c>
      <c r="AD67">
        <f>IF(ISBLANK(Source[[#This Row],[CrosslistID]]),1,1/COUNTIFS(Source[CrosslistID],Source[[#This Row],[CrosslistID]],Source[TermDesc],Source[[#This Row],[TermDesc]]))</f>
        <v>1</v>
      </c>
      <c r="AG67">
        <v>0</v>
      </c>
      <c r="AH67">
        <v>53.333300000000001</v>
      </c>
      <c r="AI67">
        <v>2.7</v>
      </c>
      <c r="AJ67">
        <v>2.7</v>
      </c>
      <c r="AK67">
        <v>0.2</v>
      </c>
      <c r="AL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">
        <f>IF(AND(Source[[#This Row],[Credit_Noncredit]]="Noncredit",Source[[#This Row],[FTEF]]&gt;0),Source[[#This Row],[NC XLST FTES]]*525/(437.5*Source[[#This Row],[FTEF]]),0)</f>
        <v>0</v>
      </c>
      <c r="AN67">
        <f>IF(Source[[#This Row],[Credit_Noncredit]]="Credit",Source[[#This Row],[Census Enrollment]],Source[[#This Row],[Noncredit Avg. Attendance]])</f>
        <v>27</v>
      </c>
    </row>
    <row r="68" spans="1:40" x14ac:dyDescent="0.25">
      <c r="A68" t="s">
        <v>4581</v>
      </c>
      <c r="B68" t="s">
        <v>886</v>
      </c>
      <c r="C68" t="s">
        <v>34</v>
      </c>
      <c r="D68" t="s">
        <v>910</v>
      </c>
      <c r="E68" s="4">
        <v>38050</v>
      </c>
      <c r="F68" s="4" t="s">
        <v>919</v>
      </c>
      <c r="G68" s="4">
        <v>2</v>
      </c>
      <c r="H68" t="str">
        <f>CONCATENATE(Source[[#This Row],[Subject]],TRIM(Source[[#This Row],[Course]]))</f>
        <v>PSYC2</v>
      </c>
      <c r="I68" t="str">
        <f>VLOOKUP(Source[[#This Row],[SubjCrse]],'Courses and Categories'!$E$2:$G$1816,3,FALSE)</f>
        <v>Credit General Education</v>
      </c>
      <c r="J68">
        <v>2</v>
      </c>
      <c r="K68" t="s">
        <v>1959</v>
      </c>
      <c r="L68" t="s">
        <v>39</v>
      </c>
      <c r="M68" t="s">
        <v>903</v>
      </c>
      <c r="N68" t="s">
        <v>1041</v>
      </c>
      <c r="O68">
        <v>1110</v>
      </c>
      <c r="P68">
        <v>1200</v>
      </c>
      <c r="Q68" t="s">
        <v>240</v>
      </c>
      <c r="R68">
        <v>267</v>
      </c>
      <c r="S68" t="s">
        <v>134</v>
      </c>
      <c r="T68">
        <v>1</v>
      </c>
      <c r="U68" s="1">
        <v>43479</v>
      </c>
      <c r="V68" s="1">
        <v>43607</v>
      </c>
      <c r="W68" t="s">
        <v>921</v>
      </c>
      <c r="X68" t="s">
        <v>1929</v>
      </c>
      <c r="Y68">
        <v>35</v>
      </c>
      <c r="Z68">
        <v>33</v>
      </c>
      <c r="AA68">
        <v>35</v>
      </c>
      <c r="AB68">
        <v>94.285700000000006</v>
      </c>
      <c r="AD68">
        <f>IF(ISBLANK(Source[[#This Row],[CrosslistID]]),1,1/COUNTIFS(Source[CrosslistID],Source[[#This Row],[CrosslistID]],Source[TermDesc],Source[[#This Row],[TermDesc]]))</f>
        <v>1</v>
      </c>
      <c r="AG68">
        <v>0</v>
      </c>
      <c r="AH68">
        <v>94.285700000000006</v>
      </c>
      <c r="AI68">
        <v>3.4</v>
      </c>
      <c r="AJ68">
        <v>3.5</v>
      </c>
      <c r="AK68">
        <v>0.2</v>
      </c>
      <c r="AL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">
        <f>IF(AND(Source[[#This Row],[Credit_Noncredit]]="Noncredit",Source[[#This Row],[FTEF]]&gt;0),Source[[#This Row],[NC XLST FTES]]*525/(437.5*Source[[#This Row],[FTEF]]),0)</f>
        <v>0</v>
      </c>
      <c r="AN68">
        <f>IF(Source[[#This Row],[Credit_Noncredit]]="Credit",Source[[#This Row],[Census Enrollment]],Source[[#This Row],[Noncredit Avg. Attendance]])</f>
        <v>35</v>
      </c>
    </row>
    <row r="69" spans="1:40" x14ac:dyDescent="0.25">
      <c r="A69" t="s">
        <v>4581</v>
      </c>
      <c r="B69" t="s">
        <v>886</v>
      </c>
      <c r="C69" t="s">
        <v>34</v>
      </c>
      <c r="D69" t="s">
        <v>910</v>
      </c>
      <c r="E69" s="4">
        <v>30813</v>
      </c>
      <c r="F69" s="4" t="s">
        <v>919</v>
      </c>
      <c r="G69" s="4">
        <v>5</v>
      </c>
      <c r="H69" t="str">
        <f>CONCATENATE(Source[[#This Row],[Subject]],TRIM(Source[[#This Row],[Course]]))</f>
        <v>PSYC5</v>
      </c>
      <c r="I69" t="str">
        <f>VLOOKUP(Source[[#This Row],[SubjCrse]],'Courses and Categories'!$E$2:$G$1816,3,FALSE)</f>
        <v>Credit General Education</v>
      </c>
      <c r="J69">
        <v>1</v>
      </c>
      <c r="K69" t="s">
        <v>927</v>
      </c>
      <c r="L69" t="s">
        <v>39</v>
      </c>
      <c r="M69" t="s">
        <v>903</v>
      </c>
      <c r="N69" t="s">
        <v>105</v>
      </c>
      <c r="O69">
        <v>1110</v>
      </c>
      <c r="P69">
        <v>1325</v>
      </c>
      <c r="Q69" t="s">
        <v>420</v>
      </c>
      <c r="R69">
        <v>268</v>
      </c>
      <c r="S69" t="s">
        <v>134</v>
      </c>
      <c r="T69">
        <v>1</v>
      </c>
      <c r="U69" s="1">
        <v>43479</v>
      </c>
      <c r="V69" s="1">
        <v>43607</v>
      </c>
      <c r="W69" t="s">
        <v>928</v>
      </c>
      <c r="X69" t="s">
        <v>1929</v>
      </c>
      <c r="Y69">
        <v>36</v>
      </c>
      <c r="Z69">
        <v>35</v>
      </c>
      <c r="AA69">
        <v>40</v>
      </c>
      <c r="AB69">
        <v>87.5</v>
      </c>
      <c r="AD69">
        <f>IF(ISBLANK(Source[[#This Row],[CrosslistID]]),1,1/COUNTIFS(Source[CrosslistID],Source[[#This Row],[CrosslistID]],Source[TermDesc],Source[[#This Row],[TermDesc]]))</f>
        <v>1</v>
      </c>
      <c r="AG69">
        <v>0</v>
      </c>
      <c r="AH69">
        <v>87.5</v>
      </c>
      <c r="AI69">
        <v>6</v>
      </c>
      <c r="AJ69">
        <v>6</v>
      </c>
      <c r="AK69">
        <v>0.33329999999999999</v>
      </c>
      <c r="AL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9">
        <f>IF(AND(Source[[#This Row],[Credit_Noncredit]]="Noncredit",Source[[#This Row],[FTEF]]&gt;0),Source[[#This Row],[NC XLST FTES]]*525/(437.5*Source[[#This Row],[FTEF]]),0)</f>
        <v>0</v>
      </c>
      <c r="AN69">
        <f>IF(Source[[#This Row],[Credit_Noncredit]]="Credit",Source[[#This Row],[Census Enrollment]],Source[[#This Row],[Noncredit Avg. Attendance]])</f>
        <v>36</v>
      </c>
    </row>
    <row r="70" spans="1:40" x14ac:dyDescent="0.25">
      <c r="A70" t="s">
        <v>4581</v>
      </c>
      <c r="B70" t="s">
        <v>886</v>
      </c>
      <c r="C70" t="s">
        <v>34</v>
      </c>
      <c r="D70" t="s">
        <v>910</v>
      </c>
      <c r="E70" s="4">
        <v>31134</v>
      </c>
      <c r="F70" s="4" t="s">
        <v>919</v>
      </c>
      <c r="G70" s="4">
        <v>5</v>
      </c>
      <c r="H70" t="str">
        <f>CONCATENATE(Source[[#This Row],[Subject]],TRIM(Source[[#This Row],[Course]]))</f>
        <v>PSYC5</v>
      </c>
      <c r="I70" t="str">
        <f>VLOOKUP(Source[[#This Row],[SubjCrse]],'Courses and Categories'!$E$2:$G$1816,3,FALSE)</f>
        <v>Credit General Education</v>
      </c>
      <c r="J70">
        <v>2</v>
      </c>
      <c r="K70" t="s">
        <v>927</v>
      </c>
      <c r="L70" t="s">
        <v>39</v>
      </c>
      <c r="M70" t="s">
        <v>903</v>
      </c>
      <c r="N70" t="s">
        <v>105</v>
      </c>
      <c r="O70">
        <v>1410</v>
      </c>
      <c r="P70">
        <v>1625</v>
      </c>
      <c r="Q70" t="s">
        <v>420</v>
      </c>
      <c r="R70">
        <v>266</v>
      </c>
      <c r="S70" t="s">
        <v>134</v>
      </c>
      <c r="T70">
        <v>1</v>
      </c>
      <c r="U70" s="1">
        <v>43479</v>
      </c>
      <c r="V70" s="1">
        <v>43607</v>
      </c>
      <c r="W70" t="s">
        <v>928</v>
      </c>
      <c r="X70" t="s">
        <v>1929</v>
      </c>
      <c r="Y70">
        <v>29</v>
      </c>
      <c r="Z70">
        <v>24</v>
      </c>
      <c r="AA70">
        <v>40</v>
      </c>
      <c r="AB70">
        <v>60</v>
      </c>
      <c r="AD70">
        <f>IF(ISBLANK(Source[[#This Row],[CrosslistID]]),1,1/COUNTIFS(Source[CrosslistID],Source[[#This Row],[CrosslistID]],Source[TermDesc],Source[[#This Row],[TermDesc]]))</f>
        <v>1</v>
      </c>
      <c r="AG70">
        <v>0</v>
      </c>
      <c r="AH70">
        <v>60</v>
      </c>
      <c r="AI70">
        <v>4.6669999999999998</v>
      </c>
      <c r="AJ70">
        <v>4.8337000000000003</v>
      </c>
      <c r="AK70">
        <v>0.33329999999999999</v>
      </c>
      <c r="AL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0">
        <f>IF(AND(Source[[#This Row],[Credit_Noncredit]]="Noncredit",Source[[#This Row],[FTEF]]&gt;0),Source[[#This Row],[NC XLST FTES]]*525/(437.5*Source[[#This Row],[FTEF]]),0)</f>
        <v>0</v>
      </c>
      <c r="AN70">
        <f>IF(Source[[#This Row],[Credit_Noncredit]]="Credit",Source[[#This Row],[Census Enrollment]],Source[[#This Row],[Noncredit Avg. Attendance]])</f>
        <v>29</v>
      </c>
    </row>
    <row r="71" spans="1:40" x14ac:dyDescent="0.25">
      <c r="A71" t="s">
        <v>4581</v>
      </c>
      <c r="B71" t="s">
        <v>886</v>
      </c>
      <c r="C71" t="s">
        <v>34</v>
      </c>
      <c r="D71" t="s">
        <v>910</v>
      </c>
      <c r="E71" s="4">
        <v>31239</v>
      </c>
      <c r="F71" s="4" t="s">
        <v>919</v>
      </c>
      <c r="G71" s="4">
        <v>5</v>
      </c>
      <c r="H71" t="str">
        <f>CONCATENATE(Source[[#This Row],[Subject]],TRIM(Source[[#This Row],[Course]]))</f>
        <v>PSYC5</v>
      </c>
      <c r="I71" t="str">
        <f>VLOOKUP(Source[[#This Row],[SubjCrse]],'Courses and Categories'!$E$2:$G$1816,3,FALSE)</f>
        <v>Credit General Education</v>
      </c>
      <c r="J71">
        <v>3</v>
      </c>
      <c r="K71" t="s">
        <v>927</v>
      </c>
      <c r="L71" t="s">
        <v>39</v>
      </c>
      <c r="M71" t="s">
        <v>903</v>
      </c>
      <c r="N71" t="s">
        <v>59</v>
      </c>
      <c r="O71">
        <v>1110</v>
      </c>
      <c r="P71">
        <v>1325</v>
      </c>
      <c r="Q71" t="s">
        <v>238</v>
      </c>
      <c r="R71">
        <v>701</v>
      </c>
      <c r="S71" t="s">
        <v>134</v>
      </c>
      <c r="T71">
        <v>1</v>
      </c>
      <c r="U71" s="1">
        <v>43479</v>
      </c>
      <c r="V71" s="1">
        <v>43607</v>
      </c>
      <c r="W71" t="s">
        <v>932</v>
      </c>
      <c r="X71" t="s">
        <v>1929</v>
      </c>
      <c r="Y71">
        <v>38</v>
      </c>
      <c r="Z71">
        <v>32</v>
      </c>
      <c r="AA71">
        <v>40</v>
      </c>
      <c r="AB71">
        <v>80</v>
      </c>
      <c r="AD71">
        <f>IF(ISBLANK(Source[[#This Row],[CrosslistID]]),1,1/COUNTIFS(Source[CrosslistID],Source[[#This Row],[CrosslistID]],Source[TermDesc],Source[[#This Row],[TermDesc]]))</f>
        <v>1</v>
      </c>
      <c r="AG71">
        <v>0</v>
      </c>
      <c r="AH71">
        <v>80</v>
      </c>
      <c r="AI71">
        <v>6.3330000000000002</v>
      </c>
      <c r="AJ71">
        <v>6.3330000000000002</v>
      </c>
      <c r="AK71">
        <v>0.33329999999999999</v>
      </c>
      <c r="AL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1">
        <f>IF(AND(Source[[#This Row],[Credit_Noncredit]]="Noncredit",Source[[#This Row],[FTEF]]&gt;0),Source[[#This Row],[NC XLST FTES]]*525/(437.5*Source[[#This Row],[FTEF]]),0)</f>
        <v>0</v>
      </c>
      <c r="AN71">
        <f>IF(Source[[#This Row],[Credit_Noncredit]]="Credit",Source[[#This Row],[Census Enrollment]],Source[[#This Row],[Noncredit Avg. Attendance]])</f>
        <v>38</v>
      </c>
    </row>
    <row r="72" spans="1:40" x14ac:dyDescent="0.25">
      <c r="A72" t="s">
        <v>4581</v>
      </c>
      <c r="B72" t="s">
        <v>886</v>
      </c>
      <c r="C72" t="s">
        <v>34</v>
      </c>
      <c r="D72" t="s">
        <v>910</v>
      </c>
      <c r="E72" s="4">
        <v>36134</v>
      </c>
      <c r="F72" s="4" t="s">
        <v>919</v>
      </c>
      <c r="G72" s="4">
        <v>5</v>
      </c>
      <c r="H72" t="str">
        <f>CONCATENATE(Source[[#This Row],[Subject]],TRIM(Source[[#This Row],[Course]]))</f>
        <v>PSYC5</v>
      </c>
      <c r="I72" t="str">
        <f>VLOOKUP(Source[[#This Row],[SubjCrse]],'Courses and Categories'!$E$2:$G$1816,3,FALSE)</f>
        <v>Credit General Education</v>
      </c>
      <c r="J72">
        <v>4</v>
      </c>
      <c r="K72" t="s">
        <v>927</v>
      </c>
      <c r="L72" t="s">
        <v>39</v>
      </c>
      <c r="M72" t="s">
        <v>903</v>
      </c>
      <c r="N72" t="s">
        <v>59</v>
      </c>
      <c r="O72">
        <v>1410</v>
      </c>
      <c r="P72">
        <v>1625</v>
      </c>
      <c r="Q72" t="s">
        <v>850</v>
      </c>
      <c r="R72">
        <v>221</v>
      </c>
      <c r="S72" t="s">
        <v>134</v>
      </c>
      <c r="T72">
        <v>1</v>
      </c>
      <c r="U72" s="1">
        <v>43479</v>
      </c>
      <c r="V72" s="1">
        <v>43607</v>
      </c>
      <c r="W72" t="s">
        <v>932</v>
      </c>
      <c r="X72" t="s">
        <v>1929</v>
      </c>
      <c r="Y72">
        <v>36</v>
      </c>
      <c r="Z72">
        <v>32</v>
      </c>
      <c r="AA72">
        <v>40</v>
      </c>
      <c r="AB72">
        <v>80</v>
      </c>
      <c r="AD72">
        <f>IF(ISBLANK(Source[[#This Row],[CrosslistID]]),1,1/COUNTIFS(Source[CrosslistID],Source[[#This Row],[CrosslistID]],Source[TermDesc],Source[[#This Row],[TermDesc]]))</f>
        <v>1</v>
      </c>
      <c r="AG72">
        <v>0</v>
      </c>
      <c r="AH72">
        <v>80</v>
      </c>
      <c r="AI72">
        <v>5.8330000000000002</v>
      </c>
      <c r="AJ72">
        <v>5.9996999999999998</v>
      </c>
      <c r="AK72">
        <v>0.33329999999999999</v>
      </c>
      <c r="AL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2">
        <f>IF(AND(Source[[#This Row],[Credit_Noncredit]]="Noncredit",Source[[#This Row],[FTEF]]&gt;0),Source[[#This Row],[NC XLST FTES]]*525/(437.5*Source[[#This Row],[FTEF]]),0)</f>
        <v>0</v>
      </c>
      <c r="AN72">
        <f>IF(Source[[#This Row],[Credit_Noncredit]]="Credit",Source[[#This Row],[Census Enrollment]],Source[[#This Row],[Noncredit Avg. Attendance]])</f>
        <v>36</v>
      </c>
    </row>
    <row r="73" spans="1:40" x14ac:dyDescent="0.25">
      <c r="A73" t="s">
        <v>4581</v>
      </c>
      <c r="B73" t="s">
        <v>886</v>
      </c>
      <c r="C73" t="s">
        <v>34</v>
      </c>
      <c r="D73" t="s">
        <v>910</v>
      </c>
      <c r="E73" s="4">
        <v>34712</v>
      </c>
      <c r="F73" s="4" t="s">
        <v>919</v>
      </c>
      <c r="G73" s="4">
        <v>5</v>
      </c>
      <c r="H73" t="str">
        <f>CONCATENATE(Source[[#This Row],[Subject]],TRIM(Source[[#This Row],[Course]]))</f>
        <v>PSYC5</v>
      </c>
      <c r="I73" t="str">
        <f>VLOOKUP(Source[[#This Row],[SubjCrse]],'Courses and Categories'!$E$2:$G$1816,3,FALSE)</f>
        <v>Credit General Education</v>
      </c>
      <c r="J73">
        <v>502</v>
      </c>
      <c r="K73" t="s">
        <v>927</v>
      </c>
      <c r="L73" t="s">
        <v>87</v>
      </c>
      <c r="M73" t="s">
        <v>903</v>
      </c>
      <c r="N73" t="s">
        <v>1960</v>
      </c>
      <c r="O73" t="s">
        <v>425</v>
      </c>
      <c r="P73" t="s">
        <v>426</v>
      </c>
      <c r="Q73" t="s">
        <v>4599</v>
      </c>
      <c r="R73" t="s">
        <v>4600</v>
      </c>
      <c r="S73" t="s">
        <v>134</v>
      </c>
      <c r="T73">
        <v>1</v>
      </c>
      <c r="U73" s="1">
        <v>43479</v>
      </c>
      <c r="V73" s="1">
        <v>43607</v>
      </c>
      <c r="W73" t="s">
        <v>1962</v>
      </c>
      <c r="X73" t="s">
        <v>1929</v>
      </c>
      <c r="Y73">
        <v>30</v>
      </c>
      <c r="Z73">
        <v>21</v>
      </c>
      <c r="AA73">
        <v>40</v>
      </c>
      <c r="AB73">
        <v>52.5</v>
      </c>
      <c r="AD73">
        <f>IF(ISBLANK(Source[[#This Row],[CrosslistID]]),1,1/COUNTIFS(Source[CrosslistID],Source[[#This Row],[CrosslistID]],Source[TermDesc],Source[[#This Row],[TermDesc]]))</f>
        <v>1</v>
      </c>
      <c r="AG73">
        <v>0</v>
      </c>
      <c r="AH73">
        <v>52.5</v>
      </c>
      <c r="AI73">
        <v>4.8330000000000002</v>
      </c>
      <c r="AJ73">
        <v>4.9996999999999998</v>
      </c>
      <c r="AK73">
        <v>0.33329999999999999</v>
      </c>
      <c r="AL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">
        <f>IF(AND(Source[[#This Row],[Credit_Noncredit]]="Noncredit",Source[[#This Row],[FTEF]]&gt;0),Source[[#This Row],[NC XLST FTES]]*525/(437.5*Source[[#This Row],[FTEF]]),0)</f>
        <v>0</v>
      </c>
      <c r="AN73">
        <f>IF(Source[[#This Row],[Credit_Noncredit]]="Credit",Source[[#This Row],[Census Enrollment]],Source[[#This Row],[Noncredit Avg. Attendance]])</f>
        <v>30</v>
      </c>
    </row>
    <row r="74" spans="1:40" x14ac:dyDescent="0.25">
      <c r="A74" t="s">
        <v>4581</v>
      </c>
      <c r="B74" t="s">
        <v>886</v>
      </c>
      <c r="C74" t="s">
        <v>34</v>
      </c>
      <c r="D74" t="s">
        <v>910</v>
      </c>
      <c r="E74" s="4">
        <v>33015</v>
      </c>
      <c r="F74" s="4" t="s">
        <v>919</v>
      </c>
      <c r="G74" s="4">
        <v>9</v>
      </c>
      <c r="H74" t="str">
        <f>CONCATENATE(Source[[#This Row],[Subject]],TRIM(Source[[#This Row],[Course]]))</f>
        <v>PSYC9</v>
      </c>
      <c r="I74" t="str">
        <f>VLOOKUP(Source[[#This Row],[SubjCrse]],'Courses and Categories'!$E$2:$G$1816,3,FALSE)</f>
        <v>Credit General Education</v>
      </c>
      <c r="J74">
        <v>1</v>
      </c>
      <c r="K74" t="s">
        <v>1964</v>
      </c>
      <c r="L74" t="s">
        <v>39</v>
      </c>
      <c r="M74" t="s">
        <v>903</v>
      </c>
      <c r="N74" t="s">
        <v>2338</v>
      </c>
      <c r="O74" t="s">
        <v>4157</v>
      </c>
      <c r="P74" t="s">
        <v>467</v>
      </c>
      <c r="Q74" t="s">
        <v>427</v>
      </c>
      <c r="R74" t="s">
        <v>3179</v>
      </c>
      <c r="S74" t="s">
        <v>134</v>
      </c>
      <c r="T74">
        <v>1</v>
      </c>
      <c r="U74" s="1">
        <v>43479</v>
      </c>
      <c r="V74" s="1">
        <v>43607</v>
      </c>
      <c r="W74" t="s">
        <v>4601</v>
      </c>
      <c r="X74" t="s">
        <v>1929</v>
      </c>
      <c r="Y74">
        <v>38</v>
      </c>
      <c r="Z74">
        <v>33</v>
      </c>
      <c r="AA74">
        <v>45</v>
      </c>
      <c r="AB74">
        <v>73.333299999999994</v>
      </c>
      <c r="AD74">
        <f>IF(ISBLANK(Source[[#This Row],[CrosslistID]]),1,1/COUNTIFS(Source[CrosslistID],Source[[#This Row],[CrosslistID]],Source[TermDesc],Source[[#This Row],[TermDesc]]))</f>
        <v>1</v>
      </c>
      <c r="AG74">
        <v>0</v>
      </c>
      <c r="AH74">
        <v>73.333299999999994</v>
      </c>
      <c r="AI74">
        <v>3.7</v>
      </c>
      <c r="AJ74">
        <v>3.8</v>
      </c>
      <c r="AK74">
        <v>0.2</v>
      </c>
      <c r="AL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">
        <f>IF(AND(Source[[#This Row],[Credit_Noncredit]]="Noncredit",Source[[#This Row],[FTEF]]&gt;0),Source[[#This Row],[NC XLST FTES]]*525/(437.5*Source[[#This Row],[FTEF]]),0)</f>
        <v>0</v>
      </c>
      <c r="AN74">
        <f>IF(Source[[#This Row],[Credit_Noncredit]]="Credit",Source[[#This Row],[Census Enrollment]],Source[[#This Row],[Noncredit Avg. Attendance]])</f>
        <v>38</v>
      </c>
    </row>
    <row r="75" spans="1:40" x14ac:dyDescent="0.25">
      <c r="A75" t="s">
        <v>4581</v>
      </c>
      <c r="B75" t="s">
        <v>886</v>
      </c>
      <c r="C75" t="s">
        <v>34</v>
      </c>
      <c r="D75" t="s">
        <v>910</v>
      </c>
      <c r="E75" s="4">
        <v>31344</v>
      </c>
      <c r="F75" s="4" t="s">
        <v>919</v>
      </c>
      <c r="G75" s="4">
        <v>10</v>
      </c>
      <c r="H75" t="str">
        <f>CONCATENATE(Source[[#This Row],[Subject]],TRIM(Source[[#This Row],[Course]]))</f>
        <v>PSYC10</v>
      </c>
      <c r="I75" t="str">
        <f>VLOOKUP(Source[[#This Row],[SubjCrse]],'Courses and Categories'!$E$2:$G$1816,3,FALSE)</f>
        <v>Credit General Education</v>
      </c>
      <c r="J75">
        <v>1</v>
      </c>
      <c r="K75" t="s">
        <v>929</v>
      </c>
      <c r="L75" t="s">
        <v>39</v>
      </c>
      <c r="M75" t="s">
        <v>903</v>
      </c>
      <c r="N75" t="s">
        <v>180</v>
      </c>
      <c r="O75">
        <v>1310</v>
      </c>
      <c r="P75">
        <v>1600</v>
      </c>
      <c r="Q75" t="s">
        <v>850</v>
      </c>
      <c r="R75">
        <v>511</v>
      </c>
      <c r="S75" t="s">
        <v>134</v>
      </c>
      <c r="T75">
        <v>1</v>
      </c>
      <c r="U75" s="1">
        <v>43479</v>
      </c>
      <c r="V75" s="1">
        <v>43607</v>
      </c>
      <c r="W75" t="s">
        <v>930</v>
      </c>
      <c r="X75" t="s">
        <v>1929</v>
      </c>
      <c r="Y75">
        <v>40</v>
      </c>
      <c r="Z75">
        <v>33</v>
      </c>
      <c r="AA75">
        <v>45</v>
      </c>
      <c r="AB75">
        <v>73.333299999999994</v>
      </c>
      <c r="AD75">
        <f>IF(ISBLANK(Source[[#This Row],[CrosslistID]]),1,1/COUNTIFS(Source[CrosslistID],Source[[#This Row],[CrosslistID]],Source[TermDesc],Source[[#This Row],[TermDesc]]))</f>
        <v>1</v>
      </c>
      <c r="AG75">
        <v>0</v>
      </c>
      <c r="AH75">
        <v>73.333299999999994</v>
      </c>
      <c r="AI75">
        <v>3.7</v>
      </c>
      <c r="AJ75">
        <v>4</v>
      </c>
      <c r="AK75">
        <v>0.2</v>
      </c>
      <c r="AL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5">
        <f>IF(AND(Source[[#This Row],[Credit_Noncredit]]="Noncredit",Source[[#This Row],[FTEF]]&gt;0),Source[[#This Row],[NC XLST FTES]]*525/(437.5*Source[[#This Row],[FTEF]]),0)</f>
        <v>0</v>
      </c>
      <c r="AN75">
        <f>IF(Source[[#This Row],[Credit_Noncredit]]="Credit",Source[[#This Row],[Census Enrollment]],Source[[#This Row],[Noncredit Avg. Attendance]])</f>
        <v>40</v>
      </c>
    </row>
    <row r="76" spans="1:40" x14ac:dyDescent="0.25">
      <c r="A76" t="s">
        <v>4581</v>
      </c>
      <c r="B76" t="s">
        <v>886</v>
      </c>
      <c r="C76" t="s">
        <v>34</v>
      </c>
      <c r="D76" t="s">
        <v>910</v>
      </c>
      <c r="E76" s="4">
        <v>39287</v>
      </c>
      <c r="F76" s="4" t="s">
        <v>919</v>
      </c>
      <c r="G76" s="4">
        <v>10</v>
      </c>
      <c r="H76" t="str">
        <f>CONCATENATE(Source[[#This Row],[Subject]],TRIM(Source[[#This Row],[Course]]))</f>
        <v>PSYC10</v>
      </c>
      <c r="I76" t="str">
        <f>VLOOKUP(Source[[#This Row],[SubjCrse]],'Courses and Categories'!$E$2:$G$1816,3,FALSE)</f>
        <v>Credit General Education</v>
      </c>
      <c r="J76">
        <v>2</v>
      </c>
      <c r="K76" t="s">
        <v>929</v>
      </c>
      <c r="L76" t="s">
        <v>39</v>
      </c>
      <c r="M76" t="s">
        <v>903</v>
      </c>
      <c r="N76" t="s">
        <v>59</v>
      </c>
      <c r="O76">
        <v>940</v>
      </c>
      <c r="P76">
        <v>1055</v>
      </c>
      <c r="Q76" t="s">
        <v>850</v>
      </c>
      <c r="R76">
        <v>511</v>
      </c>
      <c r="S76" t="s">
        <v>134</v>
      </c>
      <c r="T76">
        <v>1</v>
      </c>
      <c r="U76" s="1">
        <v>43479</v>
      </c>
      <c r="V76" s="1">
        <v>43607</v>
      </c>
      <c r="W76" t="s">
        <v>930</v>
      </c>
      <c r="X76" t="s">
        <v>1929</v>
      </c>
      <c r="Y76">
        <v>35</v>
      </c>
      <c r="Z76">
        <v>30</v>
      </c>
      <c r="AA76">
        <v>45</v>
      </c>
      <c r="AB76">
        <v>66.666700000000006</v>
      </c>
      <c r="AD76">
        <f>IF(ISBLANK(Source[[#This Row],[CrosslistID]]),1,1/COUNTIFS(Source[CrosslistID],Source[[#This Row],[CrosslistID]],Source[TermDesc],Source[[#This Row],[TermDesc]]))</f>
        <v>1</v>
      </c>
      <c r="AG76">
        <v>0</v>
      </c>
      <c r="AH76">
        <v>66.666700000000006</v>
      </c>
      <c r="AI76">
        <v>3.5</v>
      </c>
      <c r="AJ76">
        <v>3.5</v>
      </c>
      <c r="AK76">
        <v>0.2</v>
      </c>
      <c r="AL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6">
        <f>IF(AND(Source[[#This Row],[Credit_Noncredit]]="Noncredit",Source[[#This Row],[FTEF]]&gt;0),Source[[#This Row],[NC XLST FTES]]*525/(437.5*Source[[#This Row],[FTEF]]),0)</f>
        <v>0</v>
      </c>
      <c r="AN76">
        <f>IF(Source[[#This Row],[Credit_Noncredit]]="Credit",Source[[#This Row],[Census Enrollment]],Source[[#This Row],[Noncredit Avg. Attendance]])</f>
        <v>35</v>
      </c>
    </row>
    <row r="77" spans="1:40" x14ac:dyDescent="0.25">
      <c r="A77" t="s">
        <v>4581</v>
      </c>
      <c r="B77" t="s">
        <v>886</v>
      </c>
      <c r="C77" t="s">
        <v>34</v>
      </c>
      <c r="D77" t="s">
        <v>910</v>
      </c>
      <c r="E77" s="4">
        <v>34137</v>
      </c>
      <c r="F77" s="4" t="s">
        <v>919</v>
      </c>
      <c r="G77" s="4">
        <v>10</v>
      </c>
      <c r="H77" t="str">
        <f>CONCATENATE(Source[[#This Row],[Subject]],TRIM(Source[[#This Row],[Course]]))</f>
        <v>PSYC10</v>
      </c>
      <c r="I77" t="str">
        <f>VLOOKUP(Source[[#This Row],[SubjCrse]],'Courses and Categories'!$E$2:$G$1816,3,FALSE)</f>
        <v>Credit General Education</v>
      </c>
      <c r="J77">
        <v>931</v>
      </c>
      <c r="K77" t="s">
        <v>929</v>
      </c>
      <c r="L77" t="s">
        <v>87</v>
      </c>
      <c r="M77" t="s">
        <v>897</v>
      </c>
      <c r="N77" t="s">
        <v>42</v>
      </c>
      <c r="O77" t="s">
        <v>42</v>
      </c>
      <c r="P77" t="s">
        <v>42</v>
      </c>
      <c r="Q77" t="s">
        <v>42</v>
      </c>
      <c r="S77" t="s">
        <v>134</v>
      </c>
      <c r="T77" t="s">
        <v>44</v>
      </c>
      <c r="U77" s="1">
        <v>43493</v>
      </c>
      <c r="V77" s="1">
        <v>43607</v>
      </c>
      <c r="W77" t="s">
        <v>930</v>
      </c>
      <c r="X77" t="s">
        <v>918</v>
      </c>
      <c r="Y77">
        <v>42</v>
      </c>
      <c r="Z77">
        <v>36</v>
      </c>
      <c r="AA77">
        <v>45</v>
      </c>
      <c r="AB77">
        <v>80</v>
      </c>
      <c r="AD77">
        <f>IF(ISBLANK(Source[[#This Row],[CrosslistID]]),1,1/COUNTIFS(Source[CrosslistID],Source[[#This Row],[CrosslistID]],Source[TermDesc],Source[[#This Row],[TermDesc]]))</f>
        <v>1</v>
      </c>
      <c r="AG77">
        <v>0</v>
      </c>
      <c r="AH77">
        <v>80</v>
      </c>
      <c r="AI77">
        <v>4.2</v>
      </c>
      <c r="AJ77">
        <v>4.2</v>
      </c>
      <c r="AK77">
        <v>0.2</v>
      </c>
      <c r="AL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7">
        <f>IF(AND(Source[[#This Row],[Credit_Noncredit]]="Noncredit",Source[[#This Row],[FTEF]]&gt;0),Source[[#This Row],[NC XLST FTES]]*525/(437.5*Source[[#This Row],[FTEF]]),0)</f>
        <v>0</v>
      </c>
      <c r="AN77">
        <f>IF(Source[[#This Row],[Credit_Noncredit]]="Credit",Source[[#This Row],[Census Enrollment]],Source[[#This Row],[Noncredit Avg. Attendance]])</f>
        <v>42</v>
      </c>
    </row>
    <row r="78" spans="1:40" x14ac:dyDescent="0.25">
      <c r="A78" t="s">
        <v>4581</v>
      </c>
      <c r="B78" t="s">
        <v>886</v>
      </c>
      <c r="C78" t="s">
        <v>34</v>
      </c>
      <c r="D78" t="s">
        <v>910</v>
      </c>
      <c r="E78" s="4">
        <v>34860</v>
      </c>
      <c r="F78" s="4" t="s">
        <v>919</v>
      </c>
      <c r="G78" s="4">
        <v>11</v>
      </c>
      <c r="H78" t="str">
        <f>CONCATENATE(Source[[#This Row],[Subject]],TRIM(Source[[#This Row],[Course]]))</f>
        <v>PSYC11</v>
      </c>
      <c r="I78" t="str">
        <f>VLOOKUP(Source[[#This Row],[SubjCrse]],'Courses and Categories'!$E$2:$G$1816,3,FALSE)</f>
        <v>Credit General Education</v>
      </c>
      <c r="J78">
        <v>1</v>
      </c>
      <c r="K78" t="s">
        <v>1965</v>
      </c>
      <c r="L78" t="s">
        <v>39</v>
      </c>
      <c r="M78" t="s">
        <v>903</v>
      </c>
      <c r="N78" t="s">
        <v>1041</v>
      </c>
      <c r="O78">
        <v>1210</v>
      </c>
      <c r="P78">
        <v>1300</v>
      </c>
      <c r="Q78" t="s">
        <v>238</v>
      </c>
      <c r="R78">
        <v>713</v>
      </c>
      <c r="S78" t="s">
        <v>134</v>
      </c>
      <c r="T78">
        <v>1</v>
      </c>
      <c r="U78" s="1">
        <v>43479</v>
      </c>
      <c r="V78" s="1">
        <v>43607</v>
      </c>
      <c r="W78" t="s">
        <v>304</v>
      </c>
      <c r="X78" t="s">
        <v>1929</v>
      </c>
      <c r="Y78">
        <v>40</v>
      </c>
      <c r="Z78">
        <v>30</v>
      </c>
      <c r="AA78">
        <v>45</v>
      </c>
      <c r="AB78">
        <v>66.666700000000006</v>
      </c>
      <c r="AD78">
        <f>IF(ISBLANK(Source[[#This Row],[CrosslistID]]),1,1/COUNTIFS(Source[CrosslistID],Source[[#This Row],[CrosslistID]],Source[TermDesc],Source[[#This Row],[TermDesc]]))</f>
        <v>1</v>
      </c>
      <c r="AG78">
        <v>0</v>
      </c>
      <c r="AH78">
        <v>66.666700000000006</v>
      </c>
      <c r="AI78">
        <v>3.8</v>
      </c>
      <c r="AJ78">
        <v>4</v>
      </c>
      <c r="AK78">
        <v>0.2</v>
      </c>
      <c r="AL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8">
        <f>IF(AND(Source[[#This Row],[Credit_Noncredit]]="Noncredit",Source[[#This Row],[FTEF]]&gt;0),Source[[#This Row],[NC XLST FTES]]*525/(437.5*Source[[#This Row],[FTEF]]),0)</f>
        <v>0</v>
      </c>
      <c r="AN78">
        <f>IF(Source[[#This Row],[Credit_Noncredit]]="Credit",Source[[#This Row],[Census Enrollment]],Source[[#This Row],[Noncredit Avg. Attendance]])</f>
        <v>40</v>
      </c>
    </row>
    <row r="79" spans="1:40" x14ac:dyDescent="0.25">
      <c r="A79" t="s">
        <v>4581</v>
      </c>
      <c r="B79" t="s">
        <v>886</v>
      </c>
      <c r="C79" t="s">
        <v>34</v>
      </c>
      <c r="D79" t="s">
        <v>910</v>
      </c>
      <c r="E79" s="4">
        <v>32916</v>
      </c>
      <c r="F79" s="4" t="s">
        <v>919</v>
      </c>
      <c r="G79" s="4">
        <v>11</v>
      </c>
      <c r="H79" t="str">
        <f>CONCATENATE(Source[[#This Row],[Subject]],TRIM(Source[[#This Row],[Course]]))</f>
        <v>PSYC11</v>
      </c>
      <c r="I79" t="str">
        <f>VLOOKUP(Source[[#This Row],[SubjCrse]],'Courses and Categories'!$E$2:$G$1816,3,FALSE)</f>
        <v>Credit General Education</v>
      </c>
      <c r="J79">
        <v>831</v>
      </c>
      <c r="K79" t="s">
        <v>1965</v>
      </c>
      <c r="L79" t="s">
        <v>87</v>
      </c>
      <c r="M79" t="s">
        <v>897</v>
      </c>
      <c r="N79" t="s">
        <v>42</v>
      </c>
      <c r="O79" t="s">
        <v>42</v>
      </c>
      <c r="P79" t="s">
        <v>42</v>
      </c>
      <c r="Q79" t="s">
        <v>42</v>
      </c>
      <c r="S79" t="s">
        <v>134</v>
      </c>
      <c r="T79">
        <v>1</v>
      </c>
      <c r="U79" s="1">
        <v>43479</v>
      </c>
      <c r="V79" s="1">
        <v>43607</v>
      </c>
      <c r="W79" t="s">
        <v>304</v>
      </c>
      <c r="X79" t="s">
        <v>1450</v>
      </c>
      <c r="Y79">
        <v>50</v>
      </c>
      <c r="Z79">
        <v>33</v>
      </c>
      <c r="AA79">
        <v>45</v>
      </c>
      <c r="AB79">
        <v>73.333299999999994</v>
      </c>
      <c r="AD79">
        <f>IF(ISBLANK(Source[[#This Row],[CrosslistID]]),1,1/COUNTIFS(Source[CrosslistID],Source[[#This Row],[CrosslistID]],Source[TermDesc],Source[[#This Row],[TermDesc]]))</f>
        <v>1</v>
      </c>
      <c r="AG79">
        <v>0</v>
      </c>
      <c r="AH79">
        <v>73.333299999999994</v>
      </c>
      <c r="AI79">
        <v>4.9000000000000004</v>
      </c>
      <c r="AJ79">
        <v>5</v>
      </c>
      <c r="AK79">
        <v>0.2</v>
      </c>
      <c r="AL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9">
        <f>IF(AND(Source[[#This Row],[Credit_Noncredit]]="Noncredit",Source[[#This Row],[FTEF]]&gt;0),Source[[#This Row],[NC XLST FTES]]*525/(437.5*Source[[#This Row],[FTEF]]),0)</f>
        <v>0</v>
      </c>
      <c r="AN79">
        <f>IF(Source[[#This Row],[Credit_Noncredit]]="Credit",Source[[#This Row],[Census Enrollment]],Source[[#This Row],[Noncredit Avg. Attendance]])</f>
        <v>50</v>
      </c>
    </row>
    <row r="80" spans="1:40" x14ac:dyDescent="0.25">
      <c r="A80" t="s">
        <v>4581</v>
      </c>
      <c r="B80" t="s">
        <v>886</v>
      </c>
      <c r="C80" t="s">
        <v>34</v>
      </c>
      <c r="D80" t="s">
        <v>910</v>
      </c>
      <c r="E80" s="4">
        <v>38146</v>
      </c>
      <c r="F80" s="4" t="s">
        <v>919</v>
      </c>
      <c r="G80" s="4">
        <v>14</v>
      </c>
      <c r="H80" t="str">
        <f>CONCATENATE(Source[[#This Row],[Subject]],TRIM(Source[[#This Row],[Course]]))</f>
        <v>PSYC14</v>
      </c>
      <c r="I80" t="str">
        <f>VLOOKUP(Source[[#This Row],[SubjCrse]],'Courses and Categories'!$E$2:$G$1816,3,FALSE)</f>
        <v>Credit General Education</v>
      </c>
      <c r="J80">
        <v>691</v>
      </c>
      <c r="K80" t="s">
        <v>1966</v>
      </c>
      <c r="L80" t="s">
        <v>50</v>
      </c>
      <c r="M80" t="s">
        <v>903</v>
      </c>
      <c r="N80" t="s">
        <v>51</v>
      </c>
      <c r="O80">
        <v>910</v>
      </c>
      <c r="P80">
        <v>1735</v>
      </c>
      <c r="Q80" t="s">
        <v>240</v>
      </c>
      <c r="R80">
        <v>230</v>
      </c>
      <c r="S80" t="s">
        <v>134</v>
      </c>
      <c r="T80" t="s">
        <v>44</v>
      </c>
      <c r="U80" s="1">
        <v>43526</v>
      </c>
      <c r="V80" s="1">
        <v>43533</v>
      </c>
      <c r="W80" t="s">
        <v>921</v>
      </c>
      <c r="X80" t="s">
        <v>46</v>
      </c>
      <c r="Y80">
        <v>49</v>
      </c>
      <c r="Z80">
        <v>23</v>
      </c>
      <c r="AA80">
        <v>45</v>
      </c>
      <c r="AB80">
        <v>51.1111</v>
      </c>
      <c r="AD80">
        <f>IF(ISBLANK(Source[[#This Row],[CrosslistID]]),1,1/COUNTIFS(Source[CrosslistID],Source[[#This Row],[CrosslistID]],Source[TermDesc],Source[[#This Row],[TermDesc]]))</f>
        <v>1</v>
      </c>
      <c r="AG80">
        <v>0</v>
      </c>
      <c r="AH80">
        <v>51.1111</v>
      </c>
      <c r="AI80">
        <v>0.72699999999999998</v>
      </c>
      <c r="AJ80">
        <v>0.79169999999999996</v>
      </c>
      <c r="AK80">
        <v>6.6699999999999995E-2</v>
      </c>
      <c r="AL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0">
        <f>IF(AND(Source[[#This Row],[Credit_Noncredit]]="Noncredit",Source[[#This Row],[FTEF]]&gt;0),Source[[#This Row],[NC XLST FTES]]*525/(437.5*Source[[#This Row],[FTEF]]),0)</f>
        <v>0</v>
      </c>
      <c r="AN80">
        <f>IF(Source[[#This Row],[Credit_Noncredit]]="Credit",Source[[#This Row],[Census Enrollment]],Source[[#This Row],[Noncredit Avg. Attendance]])</f>
        <v>49</v>
      </c>
    </row>
    <row r="81" spans="1:40" x14ac:dyDescent="0.25">
      <c r="A81" t="s">
        <v>4581</v>
      </c>
      <c r="B81" t="s">
        <v>886</v>
      </c>
      <c r="C81" t="s">
        <v>34</v>
      </c>
      <c r="D81" t="s">
        <v>910</v>
      </c>
      <c r="E81" s="4">
        <v>34385</v>
      </c>
      <c r="F81" s="4" t="s">
        <v>919</v>
      </c>
      <c r="G81" s="4">
        <v>15</v>
      </c>
      <c r="H81" t="str">
        <f>CONCATENATE(Source[[#This Row],[Subject]],TRIM(Source[[#This Row],[Course]]))</f>
        <v>PSYC15</v>
      </c>
      <c r="I81" t="str">
        <f>VLOOKUP(Source[[#This Row],[SubjCrse]],'Courses and Categories'!$E$2:$G$1816,3,FALSE)</f>
        <v>Credit General Education</v>
      </c>
      <c r="J81">
        <v>691</v>
      </c>
      <c r="K81" t="s">
        <v>931</v>
      </c>
      <c r="L81" t="s">
        <v>50</v>
      </c>
      <c r="M81" t="s">
        <v>903</v>
      </c>
      <c r="N81" t="s">
        <v>51</v>
      </c>
      <c r="O81">
        <v>910</v>
      </c>
      <c r="P81">
        <v>1325</v>
      </c>
      <c r="Q81" t="s">
        <v>236</v>
      </c>
      <c r="R81">
        <v>250</v>
      </c>
      <c r="S81" t="s">
        <v>134</v>
      </c>
      <c r="T81" t="s">
        <v>44</v>
      </c>
      <c r="U81" s="1">
        <v>43498</v>
      </c>
      <c r="V81" s="1">
        <v>43526</v>
      </c>
      <c r="W81" t="s">
        <v>932</v>
      </c>
      <c r="X81" t="s">
        <v>46</v>
      </c>
      <c r="Y81">
        <v>35</v>
      </c>
      <c r="Z81">
        <v>20</v>
      </c>
      <c r="AA81">
        <v>45</v>
      </c>
      <c r="AB81">
        <v>44.444400000000002</v>
      </c>
      <c r="AD81">
        <f>IF(ISBLANK(Source[[#This Row],[CrosslistID]]),1,1/COUNTIFS(Source[CrosslistID],Source[[#This Row],[CrosslistID]],Source[TermDesc],Source[[#This Row],[TermDesc]]))</f>
        <v>1</v>
      </c>
      <c r="AG81">
        <v>0</v>
      </c>
      <c r="AH81">
        <v>44.444400000000002</v>
      </c>
      <c r="AI81">
        <v>0.65100000000000002</v>
      </c>
      <c r="AJ81">
        <v>0.68530000000000002</v>
      </c>
      <c r="AK81">
        <v>6.8599999999999994E-2</v>
      </c>
      <c r="AL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1">
        <f>IF(AND(Source[[#This Row],[Credit_Noncredit]]="Noncredit",Source[[#This Row],[FTEF]]&gt;0),Source[[#This Row],[NC XLST FTES]]*525/(437.5*Source[[#This Row],[FTEF]]),0)</f>
        <v>0</v>
      </c>
      <c r="AN81">
        <f>IF(Source[[#This Row],[Credit_Noncredit]]="Credit",Source[[#This Row],[Census Enrollment]],Source[[#This Row],[Noncredit Avg. Attendance]])</f>
        <v>35</v>
      </c>
    </row>
    <row r="82" spans="1:40" x14ac:dyDescent="0.25">
      <c r="A82" t="s">
        <v>4581</v>
      </c>
      <c r="B82" t="s">
        <v>886</v>
      </c>
      <c r="C82" t="s">
        <v>34</v>
      </c>
      <c r="D82" t="s">
        <v>910</v>
      </c>
      <c r="E82" s="4">
        <v>31453</v>
      </c>
      <c r="F82" s="4" t="s">
        <v>919</v>
      </c>
      <c r="G82" s="4">
        <v>17</v>
      </c>
      <c r="H82" t="str">
        <f>CONCATENATE(Source[[#This Row],[Subject]],TRIM(Source[[#This Row],[Course]]))</f>
        <v>PSYC17</v>
      </c>
      <c r="I82" t="str">
        <f>VLOOKUP(Source[[#This Row],[SubjCrse]],'Courses and Categories'!$E$2:$G$1816,3,FALSE)</f>
        <v>Credit General Education</v>
      </c>
      <c r="J82">
        <v>931</v>
      </c>
      <c r="K82" t="s">
        <v>1969</v>
      </c>
      <c r="L82" t="s">
        <v>87</v>
      </c>
      <c r="M82" t="s">
        <v>897</v>
      </c>
      <c r="N82" t="s">
        <v>42</v>
      </c>
      <c r="O82" t="s">
        <v>42</v>
      </c>
      <c r="P82" t="s">
        <v>42</v>
      </c>
      <c r="Q82" t="s">
        <v>42</v>
      </c>
      <c r="S82" t="s">
        <v>134</v>
      </c>
      <c r="T82" t="s">
        <v>44</v>
      </c>
      <c r="U82" s="1">
        <v>43556</v>
      </c>
      <c r="V82" s="1">
        <v>43581</v>
      </c>
      <c r="W82" t="s">
        <v>930</v>
      </c>
      <c r="X82" t="s">
        <v>918</v>
      </c>
      <c r="Y82">
        <v>62</v>
      </c>
      <c r="Z82">
        <v>53</v>
      </c>
      <c r="AA82">
        <v>75</v>
      </c>
      <c r="AB82">
        <v>70.666700000000006</v>
      </c>
      <c r="AD82">
        <f>IF(ISBLANK(Source[[#This Row],[CrosslistID]]),1,1/COUNTIFS(Source[CrosslistID],Source[[#This Row],[CrosslistID]],Source[TermDesc],Source[[#This Row],[TermDesc]]))</f>
        <v>1</v>
      </c>
      <c r="AG82">
        <v>0</v>
      </c>
      <c r="AH82">
        <v>70.666700000000006</v>
      </c>
      <c r="AI82">
        <v>2</v>
      </c>
      <c r="AJ82">
        <v>2.0667</v>
      </c>
      <c r="AK82">
        <v>6.6699999999999995E-2</v>
      </c>
      <c r="AL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2">
        <f>IF(AND(Source[[#This Row],[Credit_Noncredit]]="Noncredit",Source[[#This Row],[FTEF]]&gt;0),Source[[#This Row],[NC XLST FTES]]*525/(437.5*Source[[#This Row],[FTEF]]),0)</f>
        <v>0</v>
      </c>
      <c r="AN82">
        <f>IF(Source[[#This Row],[Credit_Noncredit]]="Credit",Source[[#This Row],[Census Enrollment]],Source[[#This Row],[Noncredit Avg. Attendance]])</f>
        <v>62</v>
      </c>
    </row>
    <row r="83" spans="1:40" x14ac:dyDescent="0.25">
      <c r="A83" t="s">
        <v>4581</v>
      </c>
      <c r="B83" t="s">
        <v>886</v>
      </c>
      <c r="C83" t="s">
        <v>34</v>
      </c>
      <c r="D83" t="s">
        <v>910</v>
      </c>
      <c r="E83" s="4">
        <v>32898</v>
      </c>
      <c r="F83" s="4" t="s">
        <v>919</v>
      </c>
      <c r="G83" s="4">
        <v>21</v>
      </c>
      <c r="H83" t="str">
        <f>CONCATENATE(Source[[#This Row],[Subject]],TRIM(Source[[#This Row],[Course]]))</f>
        <v>PSYC21</v>
      </c>
      <c r="I83" t="str">
        <f>VLOOKUP(Source[[#This Row],[SubjCrse]],'Courses and Categories'!$E$2:$G$1816,3,FALSE)</f>
        <v>Credit General Education</v>
      </c>
      <c r="J83">
        <v>1</v>
      </c>
      <c r="K83" t="s">
        <v>933</v>
      </c>
      <c r="L83" t="s">
        <v>39</v>
      </c>
      <c r="M83" t="s">
        <v>903</v>
      </c>
      <c r="N83" t="s">
        <v>59</v>
      </c>
      <c r="O83">
        <v>1110</v>
      </c>
      <c r="P83">
        <v>1225</v>
      </c>
      <c r="Q83" t="s">
        <v>850</v>
      </c>
      <c r="R83">
        <v>513</v>
      </c>
      <c r="S83" t="s">
        <v>134</v>
      </c>
      <c r="T83">
        <v>1</v>
      </c>
      <c r="U83" s="1">
        <v>43479</v>
      </c>
      <c r="V83" s="1">
        <v>43607</v>
      </c>
      <c r="W83" t="s">
        <v>1956</v>
      </c>
      <c r="X83" t="s">
        <v>1929</v>
      </c>
      <c r="Y83">
        <v>46</v>
      </c>
      <c r="Z83">
        <v>41</v>
      </c>
      <c r="AA83">
        <v>45</v>
      </c>
      <c r="AB83">
        <v>91.111099999999993</v>
      </c>
      <c r="AD83">
        <f>IF(ISBLANK(Source[[#This Row],[CrosslistID]]),1,1/COUNTIFS(Source[CrosslistID],Source[[#This Row],[CrosslistID]],Source[TermDesc],Source[[#This Row],[TermDesc]]))</f>
        <v>1</v>
      </c>
      <c r="AG83">
        <v>0</v>
      </c>
      <c r="AH83">
        <v>91.111099999999993</v>
      </c>
      <c r="AI83">
        <v>4.4000000000000004</v>
      </c>
      <c r="AJ83">
        <v>4.5999999999999996</v>
      </c>
      <c r="AK83">
        <v>0.2</v>
      </c>
      <c r="AL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3">
        <f>IF(AND(Source[[#This Row],[Credit_Noncredit]]="Noncredit",Source[[#This Row],[FTEF]]&gt;0),Source[[#This Row],[NC XLST FTES]]*525/(437.5*Source[[#This Row],[FTEF]]),0)</f>
        <v>0</v>
      </c>
      <c r="AN83">
        <f>IF(Source[[#This Row],[Credit_Noncredit]]="Credit",Source[[#This Row],[Census Enrollment]],Source[[#This Row],[Noncredit Avg. Attendance]])</f>
        <v>46</v>
      </c>
    </row>
    <row r="84" spans="1:40" x14ac:dyDescent="0.25">
      <c r="A84" t="s">
        <v>4581</v>
      </c>
      <c r="B84" t="s">
        <v>886</v>
      </c>
      <c r="C84" t="s">
        <v>34</v>
      </c>
      <c r="D84" t="s">
        <v>910</v>
      </c>
      <c r="E84" s="4">
        <v>33013</v>
      </c>
      <c r="F84" s="4" t="s">
        <v>919</v>
      </c>
      <c r="G84" s="4">
        <v>21</v>
      </c>
      <c r="H84" t="str">
        <f>CONCATENATE(Source[[#This Row],[Subject]],TRIM(Source[[#This Row],[Course]]))</f>
        <v>PSYC21</v>
      </c>
      <c r="I84" t="str">
        <f>VLOOKUP(Source[[#This Row],[SubjCrse]],'Courses and Categories'!$E$2:$G$1816,3,FALSE)</f>
        <v>Credit General Education</v>
      </c>
      <c r="J84">
        <v>831</v>
      </c>
      <c r="K84" t="s">
        <v>933</v>
      </c>
      <c r="L84" t="s">
        <v>87</v>
      </c>
      <c r="M84" t="s">
        <v>897</v>
      </c>
      <c r="N84" t="s">
        <v>42</v>
      </c>
      <c r="O84" t="s">
        <v>42</v>
      </c>
      <c r="P84" t="s">
        <v>42</v>
      </c>
      <c r="Q84" t="s">
        <v>42</v>
      </c>
      <c r="S84" t="s">
        <v>134</v>
      </c>
      <c r="T84">
        <v>1</v>
      </c>
      <c r="U84" s="1">
        <v>43479</v>
      </c>
      <c r="V84" s="1">
        <v>43607</v>
      </c>
      <c r="W84" t="s">
        <v>926</v>
      </c>
      <c r="X84" t="s">
        <v>899</v>
      </c>
      <c r="Y84">
        <v>42</v>
      </c>
      <c r="Z84">
        <v>40</v>
      </c>
      <c r="AA84">
        <v>45</v>
      </c>
      <c r="AB84">
        <v>88.888900000000007</v>
      </c>
      <c r="AD84">
        <f>IF(ISBLANK(Source[[#This Row],[CrosslistID]]),1,1/COUNTIFS(Source[CrosslistID],Source[[#This Row],[CrosslistID]],Source[TermDesc],Source[[#This Row],[TermDesc]]))</f>
        <v>1</v>
      </c>
      <c r="AG84">
        <v>0</v>
      </c>
      <c r="AH84">
        <v>88.888900000000007</v>
      </c>
      <c r="AI84">
        <v>4.0999999999999996</v>
      </c>
      <c r="AJ84">
        <v>4.2</v>
      </c>
      <c r="AK84">
        <v>0.2</v>
      </c>
      <c r="AL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4">
        <f>IF(AND(Source[[#This Row],[Credit_Noncredit]]="Noncredit",Source[[#This Row],[FTEF]]&gt;0),Source[[#This Row],[NC XLST FTES]]*525/(437.5*Source[[#This Row],[FTEF]]),0)</f>
        <v>0</v>
      </c>
      <c r="AN84">
        <f>IF(Source[[#This Row],[Credit_Noncredit]]="Credit",Source[[#This Row],[Census Enrollment]],Source[[#This Row],[Noncredit Avg. Attendance]])</f>
        <v>42</v>
      </c>
    </row>
    <row r="85" spans="1:40" x14ac:dyDescent="0.25">
      <c r="A85" t="s">
        <v>4581</v>
      </c>
      <c r="B85" t="s">
        <v>886</v>
      </c>
      <c r="C85" t="s">
        <v>34</v>
      </c>
      <c r="D85" t="s">
        <v>910</v>
      </c>
      <c r="E85" s="4">
        <v>36135</v>
      </c>
      <c r="F85" s="4" t="s">
        <v>919</v>
      </c>
      <c r="G85" s="4">
        <v>21</v>
      </c>
      <c r="H85" t="str">
        <f>CONCATENATE(Source[[#This Row],[Subject]],TRIM(Source[[#This Row],[Course]]))</f>
        <v>PSYC21</v>
      </c>
      <c r="I85" t="str">
        <f>VLOOKUP(Source[[#This Row],[SubjCrse]],'Courses and Categories'!$E$2:$G$1816,3,FALSE)</f>
        <v>Credit General Education</v>
      </c>
      <c r="J85">
        <v>832</v>
      </c>
      <c r="K85" t="s">
        <v>933</v>
      </c>
      <c r="L85" t="s">
        <v>87</v>
      </c>
      <c r="M85" t="s">
        <v>897</v>
      </c>
      <c r="N85" t="s">
        <v>42</v>
      </c>
      <c r="O85" t="s">
        <v>42</v>
      </c>
      <c r="P85" t="s">
        <v>42</v>
      </c>
      <c r="Q85" t="s">
        <v>42</v>
      </c>
      <c r="S85" t="s">
        <v>134</v>
      </c>
      <c r="T85">
        <v>1</v>
      </c>
      <c r="U85" s="1">
        <v>43479</v>
      </c>
      <c r="V85" s="1">
        <v>43607</v>
      </c>
      <c r="W85" t="s">
        <v>926</v>
      </c>
      <c r="X85" t="s">
        <v>899</v>
      </c>
      <c r="Y85">
        <v>44</v>
      </c>
      <c r="Z85">
        <v>38</v>
      </c>
      <c r="AA85">
        <v>45</v>
      </c>
      <c r="AB85">
        <v>84.444400000000002</v>
      </c>
      <c r="AD85">
        <f>IF(ISBLANK(Source[[#This Row],[CrosslistID]]),1,1/COUNTIFS(Source[CrosslistID],Source[[#This Row],[CrosslistID]],Source[TermDesc],Source[[#This Row],[TermDesc]]))</f>
        <v>1</v>
      </c>
      <c r="AG85">
        <v>0</v>
      </c>
      <c r="AH85">
        <v>84.444400000000002</v>
      </c>
      <c r="AI85">
        <v>4.3</v>
      </c>
      <c r="AJ85">
        <v>4.4000000000000004</v>
      </c>
      <c r="AK85">
        <v>0.2</v>
      </c>
      <c r="AL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5">
        <f>IF(AND(Source[[#This Row],[Credit_Noncredit]]="Noncredit",Source[[#This Row],[FTEF]]&gt;0),Source[[#This Row],[NC XLST FTES]]*525/(437.5*Source[[#This Row],[FTEF]]),0)</f>
        <v>0</v>
      </c>
      <c r="AN85">
        <f>IF(Source[[#This Row],[Credit_Noncredit]]="Credit",Source[[#This Row],[Census Enrollment]],Source[[#This Row],[Noncredit Avg. Attendance]])</f>
        <v>44</v>
      </c>
    </row>
    <row r="86" spans="1:40" x14ac:dyDescent="0.25">
      <c r="A86" t="s">
        <v>4581</v>
      </c>
      <c r="B86" t="s">
        <v>886</v>
      </c>
      <c r="C86" t="s">
        <v>34</v>
      </c>
      <c r="D86" t="s">
        <v>910</v>
      </c>
      <c r="E86" s="4">
        <v>38147</v>
      </c>
      <c r="F86" s="4" t="s">
        <v>919</v>
      </c>
      <c r="G86" s="4">
        <v>23</v>
      </c>
      <c r="H86" t="str">
        <f>CONCATENATE(Source[[#This Row],[Subject]],TRIM(Source[[#This Row],[Course]]))</f>
        <v>PSYC23</v>
      </c>
      <c r="I86" t="str">
        <f>VLOOKUP(Source[[#This Row],[SubjCrse]],'Courses and Categories'!$E$2:$G$1816,3,FALSE)</f>
        <v>Credit General Education</v>
      </c>
      <c r="J86">
        <v>501</v>
      </c>
      <c r="K86" t="s">
        <v>1970</v>
      </c>
      <c r="L86" t="s">
        <v>39</v>
      </c>
      <c r="M86" t="s">
        <v>903</v>
      </c>
      <c r="N86" t="s">
        <v>105</v>
      </c>
      <c r="O86">
        <v>1300</v>
      </c>
      <c r="P86">
        <v>1415</v>
      </c>
      <c r="Q86" t="s">
        <v>1953</v>
      </c>
      <c r="S86" t="s">
        <v>53</v>
      </c>
      <c r="T86">
        <v>1</v>
      </c>
      <c r="U86" s="1">
        <v>43479</v>
      </c>
      <c r="V86" s="1">
        <v>43607</v>
      </c>
      <c r="W86" t="s">
        <v>1955</v>
      </c>
      <c r="X86" t="s">
        <v>1929</v>
      </c>
      <c r="Y86">
        <v>18</v>
      </c>
      <c r="Z86">
        <v>14</v>
      </c>
      <c r="AA86">
        <v>45</v>
      </c>
      <c r="AB86">
        <v>31.1111</v>
      </c>
      <c r="AD86">
        <f>IF(ISBLANK(Source[[#This Row],[CrosslistID]]),1,1/COUNTIFS(Source[CrosslistID],Source[[#This Row],[CrosslistID]],Source[TermDesc],Source[[#This Row],[TermDesc]]))</f>
        <v>1</v>
      </c>
      <c r="AG86">
        <v>0</v>
      </c>
      <c r="AH86">
        <v>31.1111</v>
      </c>
      <c r="AI86">
        <v>1.8</v>
      </c>
      <c r="AJ86">
        <v>1.8</v>
      </c>
      <c r="AK86">
        <v>0.2</v>
      </c>
      <c r="AL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6">
        <f>IF(AND(Source[[#This Row],[Credit_Noncredit]]="Noncredit",Source[[#This Row],[FTEF]]&gt;0),Source[[#This Row],[NC XLST FTES]]*525/(437.5*Source[[#This Row],[FTEF]]),0)</f>
        <v>0</v>
      </c>
      <c r="AN86">
        <f>IF(Source[[#This Row],[Credit_Noncredit]]="Credit",Source[[#This Row],[Census Enrollment]],Source[[#This Row],[Noncredit Avg. Attendance]])</f>
        <v>18</v>
      </c>
    </row>
    <row r="87" spans="1:40" x14ac:dyDescent="0.25">
      <c r="A87" t="s">
        <v>4581</v>
      </c>
      <c r="B87" t="s">
        <v>886</v>
      </c>
      <c r="C87" t="s">
        <v>34</v>
      </c>
      <c r="D87" t="s">
        <v>910</v>
      </c>
      <c r="E87" s="4">
        <v>39220</v>
      </c>
      <c r="F87" s="4" t="s">
        <v>919</v>
      </c>
      <c r="G87" s="4">
        <v>23</v>
      </c>
      <c r="H87" t="str">
        <f>CONCATENATE(Source[[#This Row],[Subject]],TRIM(Source[[#This Row],[Course]]))</f>
        <v>PSYC23</v>
      </c>
      <c r="I87" t="str">
        <f>VLOOKUP(Source[[#This Row],[SubjCrse]],'Courses and Categories'!$E$2:$G$1816,3,FALSE)</f>
        <v>Credit General Education</v>
      </c>
      <c r="J87">
        <v>502</v>
      </c>
      <c r="K87" t="s">
        <v>1970</v>
      </c>
      <c r="L87" t="s">
        <v>39</v>
      </c>
      <c r="M87" t="s">
        <v>903</v>
      </c>
      <c r="N87" t="s">
        <v>786</v>
      </c>
      <c r="O87">
        <v>1410</v>
      </c>
      <c r="P87">
        <v>1530</v>
      </c>
      <c r="Q87" t="s">
        <v>572</v>
      </c>
      <c r="S87" t="s">
        <v>53</v>
      </c>
      <c r="T87">
        <v>1</v>
      </c>
      <c r="U87" s="1">
        <v>43479</v>
      </c>
      <c r="V87" s="1">
        <v>43607</v>
      </c>
      <c r="W87" t="s">
        <v>934</v>
      </c>
      <c r="X87" t="s">
        <v>1929</v>
      </c>
      <c r="Y87">
        <v>24</v>
      </c>
      <c r="Z87">
        <v>23</v>
      </c>
      <c r="AA87">
        <v>45</v>
      </c>
      <c r="AB87">
        <v>51.1111</v>
      </c>
      <c r="AD87">
        <f>IF(ISBLANK(Source[[#This Row],[CrosslistID]]),1,1/COUNTIFS(Source[CrosslistID],Source[[#This Row],[CrosslistID]],Source[TermDesc],Source[[#This Row],[TermDesc]]))</f>
        <v>1</v>
      </c>
      <c r="AG87">
        <v>0</v>
      </c>
      <c r="AH87">
        <v>51.1111</v>
      </c>
      <c r="AI87">
        <v>2.56</v>
      </c>
      <c r="AJ87">
        <v>2.56</v>
      </c>
      <c r="AK87">
        <v>0.2</v>
      </c>
      <c r="AL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7">
        <f>IF(AND(Source[[#This Row],[Credit_Noncredit]]="Noncredit",Source[[#This Row],[FTEF]]&gt;0),Source[[#This Row],[NC XLST FTES]]*525/(437.5*Source[[#This Row],[FTEF]]),0)</f>
        <v>0</v>
      </c>
      <c r="AN87">
        <f>IF(Source[[#This Row],[Credit_Noncredit]]="Credit",Source[[#This Row],[Census Enrollment]],Source[[#This Row],[Noncredit Avg. Attendance]])</f>
        <v>24</v>
      </c>
    </row>
    <row r="88" spans="1:40" x14ac:dyDescent="0.25">
      <c r="A88" t="s">
        <v>4581</v>
      </c>
      <c r="B88" t="s">
        <v>886</v>
      </c>
      <c r="C88" t="s">
        <v>34</v>
      </c>
      <c r="D88" t="s">
        <v>910</v>
      </c>
      <c r="E88" s="4">
        <v>34862</v>
      </c>
      <c r="F88" s="4" t="s">
        <v>919</v>
      </c>
      <c r="G88" s="4">
        <v>23</v>
      </c>
      <c r="H88" t="str">
        <f>CONCATENATE(Source[[#This Row],[Subject]],TRIM(Source[[#This Row],[Course]]))</f>
        <v>PSYC23</v>
      </c>
      <c r="I88" t="str">
        <f>VLOOKUP(Source[[#This Row],[SubjCrse]],'Courses and Categories'!$E$2:$G$1816,3,FALSE)</f>
        <v>Credit General Education</v>
      </c>
      <c r="J88">
        <v>551</v>
      </c>
      <c r="K88" t="s">
        <v>1970</v>
      </c>
      <c r="L88" t="s">
        <v>87</v>
      </c>
      <c r="M88" t="s">
        <v>903</v>
      </c>
      <c r="N88" t="s">
        <v>185</v>
      </c>
      <c r="O88">
        <v>1810</v>
      </c>
      <c r="P88">
        <v>2100</v>
      </c>
      <c r="Q88" t="s">
        <v>850</v>
      </c>
      <c r="R88">
        <v>349</v>
      </c>
      <c r="S88" t="s">
        <v>134</v>
      </c>
      <c r="T88">
        <v>1</v>
      </c>
      <c r="U88" s="1">
        <v>43479</v>
      </c>
      <c r="V88" s="1">
        <v>43607</v>
      </c>
      <c r="W88" t="s">
        <v>1955</v>
      </c>
      <c r="X88" t="s">
        <v>1929</v>
      </c>
      <c r="Y88">
        <v>22</v>
      </c>
      <c r="Z88">
        <v>20</v>
      </c>
      <c r="AA88">
        <v>45</v>
      </c>
      <c r="AB88">
        <v>44.444400000000002</v>
      </c>
      <c r="AD88">
        <f>IF(ISBLANK(Source[[#This Row],[CrosslistID]]),1,1/COUNTIFS(Source[CrosslistID],Source[[#This Row],[CrosslistID]],Source[TermDesc],Source[[#This Row],[TermDesc]]))</f>
        <v>1</v>
      </c>
      <c r="AG88">
        <v>0</v>
      </c>
      <c r="AH88">
        <v>44.444400000000002</v>
      </c>
      <c r="AI88">
        <v>2.2000000000000002</v>
      </c>
      <c r="AJ88">
        <v>2.2000000000000002</v>
      </c>
      <c r="AK88">
        <v>0.2</v>
      </c>
      <c r="AL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8">
        <f>IF(AND(Source[[#This Row],[Credit_Noncredit]]="Noncredit",Source[[#This Row],[FTEF]]&gt;0),Source[[#This Row],[NC XLST FTES]]*525/(437.5*Source[[#This Row],[FTEF]]),0)</f>
        <v>0</v>
      </c>
      <c r="AN88">
        <f>IF(Source[[#This Row],[Credit_Noncredit]]="Credit",Source[[#This Row],[Census Enrollment]],Source[[#This Row],[Noncredit Avg. Attendance]])</f>
        <v>22</v>
      </c>
    </row>
    <row r="89" spans="1:40" x14ac:dyDescent="0.25">
      <c r="A89" t="s">
        <v>4581</v>
      </c>
      <c r="B89" t="s">
        <v>886</v>
      </c>
      <c r="C89" t="s">
        <v>34</v>
      </c>
      <c r="D89" t="s">
        <v>910</v>
      </c>
      <c r="E89" s="4">
        <v>39222</v>
      </c>
      <c r="F89" s="4" t="s">
        <v>919</v>
      </c>
      <c r="G89" s="4">
        <v>25</v>
      </c>
      <c r="H89" t="str">
        <f>CONCATENATE(Source[[#This Row],[Subject]],TRIM(Source[[#This Row],[Course]]))</f>
        <v>PSYC25</v>
      </c>
      <c r="I89" t="str">
        <f>VLOOKUP(Source[[#This Row],[SubjCrse]],'Courses and Categories'!$E$2:$G$1816,3,FALSE)</f>
        <v>Credit General Education</v>
      </c>
      <c r="J89">
        <v>502</v>
      </c>
      <c r="K89" t="s">
        <v>1971</v>
      </c>
      <c r="L89" t="s">
        <v>39</v>
      </c>
      <c r="M89" t="s">
        <v>903</v>
      </c>
      <c r="N89" t="s">
        <v>50</v>
      </c>
      <c r="O89">
        <v>810</v>
      </c>
      <c r="P89">
        <v>1100</v>
      </c>
      <c r="Q89" t="s">
        <v>4602</v>
      </c>
      <c r="S89" t="s">
        <v>134</v>
      </c>
      <c r="T89">
        <v>1</v>
      </c>
      <c r="U89" s="1">
        <v>43479</v>
      </c>
      <c r="V89" s="1">
        <v>43607</v>
      </c>
      <c r="W89" t="s">
        <v>1956</v>
      </c>
      <c r="X89" t="s">
        <v>1929</v>
      </c>
      <c r="Y89">
        <v>26</v>
      </c>
      <c r="Z89">
        <v>20</v>
      </c>
      <c r="AA89">
        <v>45</v>
      </c>
      <c r="AB89">
        <v>44.444400000000002</v>
      </c>
      <c r="AD89">
        <f>IF(ISBLANK(Source[[#This Row],[CrosslistID]]),1,1/COUNTIFS(Source[CrosslistID],Source[[#This Row],[CrosslistID]],Source[TermDesc],Source[[#This Row],[TermDesc]]))</f>
        <v>1</v>
      </c>
      <c r="AG89">
        <v>0</v>
      </c>
      <c r="AH89">
        <v>44.444400000000002</v>
      </c>
      <c r="AI89">
        <v>2.5</v>
      </c>
      <c r="AJ89">
        <v>2.6</v>
      </c>
      <c r="AK89">
        <v>0.2</v>
      </c>
      <c r="AL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9">
        <f>IF(AND(Source[[#This Row],[Credit_Noncredit]]="Noncredit",Source[[#This Row],[FTEF]]&gt;0),Source[[#This Row],[NC XLST FTES]]*525/(437.5*Source[[#This Row],[FTEF]]),0)</f>
        <v>0</v>
      </c>
      <c r="AN89">
        <f>IF(Source[[#This Row],[Credit_Noncredit]]="Credit",Source[[#This Row],[Census Enrollment]],Source[[#This Row],[Noncredit Avg. Attendance]])</f>
        <v>26</v>
      </c>
    </row>
    <row r="90" spans="1:40" x14ac:dyDescent="0.25">
      <c r="A90" t="s">
        <v>4581</v>
      </c>
      <c r="B90" t="s">
        <v>886</v>
      </c>
      <c r="C90" t="s">
        <v>34</v>
      </c>
      <c r="D90" t="s">
        <v>910</v>
      </c>
      <c r="E90" s="4">
        <v>33016</v>
      </c>
      <c r="F90" s="4" t="s">
        <v>919</v>
      </c>
      <c r="G90" s="4">
        <v>26</v>
      </c>
      <c r="H90" t="str">
        <f>CONCATENATE(Source[[#This Row],[Subject]],TRIM(Source[[#This Row],[Course]]))</f>
        <v>PSYC26</v>
      </c>
      <c r="I90" t="str">
        <f>VLOOKUP(Source[[#This Row],[SubjCrse]],'Courses and Categories'!$E$2:$G$1816,3,FALSE)</f>
        <v>Credit General Education</v>
      </c>
      <c r="J90">
        <v>1</v>
      </c>
      <c r="K90" t="s">
        <v>1973</v>
      </c>
      <c r="L90" t="s">
        <v>39</v>
      </c>
      <c r="M90" t="s">
        <v>903</v>
      </c>
      <c r="N90" t="s">
        <v>2338</v>
      </c>
      <c r="O90" t="s">
        <v>96</v>
      </c>
      <c r="P90" t="s">
        <v>2444</v>
      </c>
      <c r="Q90" t="s">
        <v>2153</v>
      </c>
      <c r="R90" t="s">
        <v>2209</v>
      </c>
      <c r="S90" t="s">
        <v>134</v>
      </c>
      <c r="T90">
        <v>1</v>
      </c>
      <c r="U90" s="1">
        <v>43479</v>
      </c>
      <c r="V90" s="1">
        <v>43607</v>
      </c>
      <c r="W90" t="s">
        <v>4603</v>
      </c>
      <c r="X90" t="s">
        <v>1929</v>
      </c>
      <c r="Y90">
        <v>33</v>
      </c>
      <c r="Z90">
        <v>26</v>
      </c>
      <c r="AA90">
        <v>45</v>
      </c>
      <c r="AB90">
        <v>57.777799999999999</v>
      </c>
      <c r="AD90">
        <f>IF(ISBLANK(Source[[#This Row],[CrosslistID]]),1,1/COUNTIFS(Source[CrosslistID],Source[[#This Row],[CrosslistID]],Source[TermDesc],Source[[#This Row],[TermDesc]]))</f>
        <v>1</v>
      </c>
      <c r="AG90">
        <v>0</v>
      </c>
      <c r="AH90">
        <v>57.777799999999999</v>
      </c>
      <c r="AI90">
        <v>3.2</v>
      </c>
      <c r="AJ90">
        <v>3.3</v>
      </c>
      <c r="AK90">
        <v>0.2</v>
      </c>
      <c r="AL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0">
        <f>IF(AND(Source[[#This Row],[Credit_Noncredit]]="Noncredit",Source[[#This Row],[FTEF]]&gt;0),Source[[#This Row],[NC XLST FTES]]*525/(437.5*Source[[#This Row],[FTEF]]),0)</f>
        <v>0</v>
      </c>
      <c r="AN90">
        <f>IF(Source[[#This Row],[Credit_Noncredit]]="Credit",Source[[#This Row],[Census Enrollment]],Source[[#This Row],[Noncredit Avg. Attendance]])</f>
        <v>33</v>
      </c>
    </row>
    <row r="91" spans="1:40" x14ac:dyDescent="0.25">
      <c r="A91" t="s">
        <v>4581</v>
      </c>
      <c r="B91" t="s">
        <v>886</v>
      </c>
      <c r="C91" t="s">
        <v>34</v>
      </c>
      <c r="D91" t="s">
        <v>910</v>
      </c>
      <c r="E91" s="4">
        <v>37095</v>
      </c>
      <c r="F91" s="4" t="s">
        <v>919</v>
      </c>
      <c r="G91" s="4">
        <v>32</v>
      </c>
      <c r="H91" t="str">
        <f>CONCATENATE(Source[[#This Row],[Subject]],TRIM(Source[[#This Row],[Course]]))</f>
        <v>PSYC32</v>
      </c>
      <c r="I91" t="str">
        <f>VLOOKUP(Source[[#This Row],[SubjCrse]],'Courses and Categories'!$E$2:$G$1816,3,FALSE)</f>
        <v>Credit General Education</v>
      </c>
      <c r="J91">
        <v>1</v>
      </c>
      <c r="K91" t="s">
        <v>1974</v>
      </c>
      <c r="L91" t="s">
        <v>39</v>
      </c>
      <c r="M91" t="s">
        <v>903</v>
      </c>
      <c r="N91" t="s">
        <v>59</v>
      </c>
      <c r="O91">
        <v>940</v>
      </c>
      <c r="P91">
        <v>1055</v>
      </c>
      <c r="Q91" t="s">
        <v>240</v>
      </c>
      <c r="R91">
        <v>260</v>
      </c>
      <c r="S91" t="s">
        <v>134</v>
      </c>
      <c r="T91">
        <v>1</v>
      </c>
      <c r="U91" s="1">
        <v>43479</v>
      </c>
      <c r="V91" s="1">
        <v>43607</v>
      </c>
      <c r="W91" t="s">
        <v>926</v>
      </c>
      <c r="X91" t="s">
        <v>1929</v>
      </c>
      <c r="Y91">
        <v>38</v>
      </c>
      <c r="Z91">
        <v>33</v>
      </c>
      <c r="AA91">
        <v>45</v>
      </c>
      <c r="AB91">
        <v>73.333299999999994</v>
      </c>
      <c r="AD91">
        <f>IF(ISBLANK(Source[[#This Row],[CrosslistID]]),1,1/COUNTIFS(Source[CrosslistID],Source[[#This Row],[CrosslistID]],Source[TermDesc],Source[[#This Row],[TermDesc]]))</f>
        <v>1</v>
      </c>
      <c r="AG91">
        <v>0</v>
      </c>
      <c r="AH91">
        <v>73.333299999999994</v>
      </c>
      <c r="AI91">
        <v>3.6</v>
      </c>
      <c r="AJ91">
        <v>3.8</v>
      </c>
      <c r="AK91">
        <v>0.2</v>
      </c>
      <c r="AL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1">
        <f>IF(AND(Source[[#This Row],[Credit_Noncredit]]="Noncredit",Source[[#This Row],[FTEF]]&gt;0),Source[[#This Row],[NC XLST FTES]]*525/(437.5*Source[[#This Row],[FTEF]]),0)</f>
        <v>0</v>
      </c>
      <c r="AN91">
        <f>IF(Source[[#This Row],[Credit_Noncredit]]="Credit",Source[[#This Row],[Census Enrollment]],Source[[#This Row],[Noncredit Avg. Attendance]])</f>
        <v>38</v>
      </c>
    </row>
    <row r="92" spans="1:40" x14ac:dyDescent="0.25">
      <c r="A92" t="s">
        <v>4581</v>
      </c>
      <c r="B92" t="s">
        <v>886</v>
      </c>
      <c r="C92" t="s">
        <v>34</v>
      </c>
      <c r="D92" t="s">
        <v>910</v>
      </c>
      <c r="E92" s="4">
        <v>37096</v>
      </c>
      <c r="F92" s="4" t="s">
        <v>919</v>
      </c>
      <c r="G92" s="4">
        <v>32</v>
      </c>
      <c r="H92" t="str">
        <f>CONCATENATE(Source[[#This Row],[Subject]],TRIM(Source[[#This Row],[Course]]))</f>
        <v>PSYC32</v>
      </c>
      <c r="I92" t="str">
        <f>VLOOKUP(Source[[#This Row],[SubjCrse]],'Courses and Categories'!$E$2:$G$1816,3,FALSE)</f>
        <v>Credit General Education</v>
      </c>
      <c r="J92">
        <v>2</v>
      </c>
      <c r="K92" t="s">
        <v>1974</v>
      </c>
      <c r="L92" t="s">
        <v>39</v>
      </c>
      <c r="M92" t="s">
        <v>903</v>
      </c>
      <c r="N92" t="s">
        <v>59</v>
      </c>
      <c r="O92">
        <v>1110</v>
      </c>
      <c r="P92">
        <v>1225</v>
      </c>
      <c r="Q92" t="s">
        <v>240</v>
      </c>
      <c r="R92">
        <v>260</v>
      </c>
      <c r="S92" t="s">
        <v>134</v>
      </c>
      <c r="T92">
        <v>1</v>
      </c>
      <c r="U92" s="1">
        <v>43479</v>
      </c>
      <c r="V92" s="1">
        <v>43607</v>
      </c>
      <c r="W92" t="s">
        <v>926</v>
      </c>
      <c r="X92" t="s">
        <v>1929</v>
      </c>
      <c r="Y92">
        <v>39</v>
      </c>
      <c r="Z92">
        <v>31</v>
      </c>
      <c r="AA92">
        <v>45</v>
      </c>
      <c r="AB92">
        <v>68.888900000000007</v>
      </c>
      <c r="AD92">
        <f>IF(ISBLANK(Source[[#This Row],[CrosslistID]]),1,1/COUNTIFS(Source[CrosslistID],Source[[#This Row],[CrosslistID]],Source[TermDesc],Source[[#This Row],[TermDesc]]))</f>
        <v>1</v>
      </c>
      <c r="AG92">
        <v>0</v>
      </c>
      <c r="AH92">
        <v>68.888900000000007</v>
      </c>
      <c r="AI92">
        <v>3.8</v>
      </c>
      <c r="AJ92">
        <v>3.9</v>
      </c>
      <c r="AK92">
        <v>0.2</v>
      </c>
      <c r="AL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2">
        <f>IF(AND(Source[[#This Row],[Credit_Noncredit]]="Noncredit",Source[[#This Row],[FTEF]]&gt;0),Source[[#This Row],[NC XLST FTES]]*525/(437.5*Source[[#This Row],[FTEF]]),0)</f>
        <v>0</v>
      </c>
      <c r="AN92">
        <f>IF(Source[[#This Row],[Credit_Noncredit]]="Credit",Source[[#This Row],[Census Enrollment]],Source[[#This Row],[Noncredit Avg. Attendance]])</f>
        <v>39</v>
      </c>
    </row>
    <row r="93" spans="1:40" x14ac:dyDescent="0.25">
      <c r="A93" t="s">
        <v>4581</v>
      </c>
      <c r="B93" t="s">
        <v>886</v>
      </c>
      <c r="C93" t="s">
        <v>34</v>
      </c>
      <c r="D93" t="s">
        <v>910</v>
      </c>
      <c r="E93" s="4">
        <v>34110</v>
      </c>
      <c r="F93" s="4" t="s">
        <v>919</v>
      </c>
      <c r="G93" s="4">
        <v>40</v>
      </c>
      <c r="H93" t="str">
        <f>CONCATENATE(Source[[#This Row],[Subject]],TRIM(Source[[#This Row],[Course]]))</f>
        <v>PSYC40</v>
      </c>
      <c r="I93" t="str">
        <f>VLOOKUP(Source[[#This Row],[SubjCrse]],'Courses and Categories'!$E$2:$G$1816,3,FALSE)</f>
        <v>Credit General Education</v>
      </c>
      <c r="J93">
        <v>1</v>
      </c>
      <c r="K93" t="s">
        <v>4604</v>
      </c>
      <c r="L93" t="s">
        <v>39</v>
      </c>
      <c r="M93" t="s">
        <v>903</v>
      </c>
      <c r="N93" t="s">
        <v>59</v>
      </c>
      <c r="O93">
        <v>1110</v>
      </c>
      <c r="P93">
        <v>1225</v>
      </c>
      <c r="Q93" t="s">
        <v>238</v>
      </c>
      <c r="R93">
        <v>713</v>
      </c>
      <c r="S93" t="s">
        <v>134</v>
      </c>
      <c r="T93">
        <v>1</v>
      </c>
      <c r="U93" s="1">
        <v>43479</v>
      </c>
      <c r="V93" s="1">
        <v>43607</v>
      </c>
      <c r="W93" t="s">
        <v>304</v>
      </c>
      <c r="X93" t="s">
        <v>1929</v>
      </c>
      <c r="Y93">
        <v>46</v>
      </c>
      <c r="Z93">
        <v>39</v>
      </c>
      <c r="AA93">
        <v>45</v>
      </c>
      <c r="AB93">
        <v>86.666700000000006</v>
      </c>
      <c r="AD93">
        <f>IF(ISBLANK(Source[[#This Row],[CrosslistID]]),1,1/COUNTIFS(Source[CrosslistID],Source[[#This Row],[CrosslistID]],Source[TermDesc],Source[[#This Row],[TermDesc]]))</f>
        <v>1</v>
      </c>
      <c r="AG93">
        <v>0</v>
      </c>
      <c r="AH93">
        <v>86.666700000000006</v>
      </c>
      <c r="AI93">
        <v>4.5999999999999996</v>
      </c>
      <c r="AJ93">
        <v>4.5999999999999996</v>
      </c>
      <c r="AK93">
        <v>0.2</v>
      </c>
      <c r="AL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3">
        <f>IF(AND(Source[[#This Row],[Credit_Noncredit]]="Noncredit",Source[[#This Row],[FTEF]]&gt;0),Source[[#This Row],[NC XLST FTES]]*525/(437.5*Source[[#This Row],[FTEF]]),0)</f>
        <v>0</v>
      </c>
      <c r="AN93">
        <f>IF(Source[[#This Row],[Credit_Noncredit]]="Credit",Source[[#This Row],[Census Enrollment]],Source[[#This Row],[Noncredit Avg. Attendance]])</f>
        <v>46</v>
      </c>
    </row>
    <row r="94" spans="1:40" x14ac:dyDescent="0.25">
      <c r="A94" t="s">
        <v>4581</v>
      </c>
      <c r="B94" t="s">
        <v>886</v>
      </c>
      <c r="C94" t="s">
        <v>34</v>
      </c>
      <c r="D94" t="s">
        <v>910</v>
      </c>
      <c r="E94" s="4">
        <v>37097</v>
      </c>
      <c r="F94" s="4" t="s">
        <v>935</v>
      </c>
      <c r="G94" s="4">
        <v>1</v>
      </c>
      <c r="H94" t="str">
        <f>CONCATENATE(Source[[#This Row],[Subject]],TRIM(Source[[#This Row],[Course]]))</f>
        <v>SOC1</v>
      </c>
      <c r="I94" t="str">
        <f>VLOOKUP(Source[[#This Row],[SubjCrse]],'Courses and Categories'!$E$2:$G$1816,3,FALSE)</f>
        <v>Credit General Education</v>
      </c>
      <c r="J94">
        <v>1</v>
      </c>
      <c r="K94" t="s">
        <v>936</v>
      </c>
      <c r="L94" t="s">
        <v>39</v>
      </c>
      <c r="M94" t="s">
        <v>903</v>
      </c>
      <c r="N94" t="s">
        <v>1041</v>
      </c>
      <c r="O94">
        <v>910</v>
      </c>
      <c r="P94">
        <v>1000</v>
      </c>
      <c r="Q94" t="s">
        <v>420</v>
      </c>
      <c r="R94">
        <v>267</v>
      </c>
      <c r="S94" t="s">
        <v>134</v>
      </c>
      <c r="T94">
        <v>1</v>
      </c>
      <c r="U94" s="1">
        <v>43479</v>
      </c>
      <c r="V94" s="1">
        <v>43607</v>
      </c>
      <c r="W94" t="s">
        <v>939</v>
      </c>
      <c r="X94" t="s">
        <v>1929</v>
      </c>
      <c r="Y94">
        <v>35</v>
      </c>
      <c r="Z94">
        <v>29</v>
      </c>
      <c r="AA94">
        <v>45</v>
      </c>
      <c r="AB94">
        <v>64.444400000000002</v>
      </c>
      <c r="AD94">
        <f>IF(ISBLANK(Source[[#This Row],[CrosslistID]]),1,1/COUNTIFS(Source[CrosslistID],Source[[#This Row],[CrosslistID]],Source[TermDesc],Source[[#This Row],[TermDesc]]))</f>
        <v>1</v>
      </c>
      <c r="AG94">
        <v>0</v>
      </c>
      <c r="AH94">
        <v>64.444400000000002</v>
      </c>
      <c r="AI94">
        <v>3.3</v>
      </c>
      <c r="AJ94">
        <v>3.5</v>
      </c>
      <c r="AK94">
        <v>0.2</v>
      </c>
      <c r="AL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4">
        <f>IF(AND(Source[[#This Row],[Credit_Noncredit]]="Noncredit",Source[[#This Row],[FTEF]]&gt;0),Source[[#This Row],[NC XLST FTES]]*525/(437.5*Source[[#This Row],[FTEF]]),0)</f>
        <v>0</v>
      </c>
      <c r="AN94">
        <f>IF(Source[[#This Row],[Credit_Noncredit]]="Credit",Source[[#This Row],[Census Enrollment]],Source[[#This Row],[Noncredit Avg. Attendance]])</f>
        <v>35</v>
      </c>
    </row>
    <row r="95" spans="1:40" x14ac:dyDescent="0.25">
      <c r="A95" t="s">
        <v>4581</v>
      </c>
      <c r="B95" t="s">
        <v>886</v>
      </c>
      <c r="C95" t="s">
        <v>34</v>
      </c>
      <c r="D95" t="s">
        <v>910</v>
      </c>
      <c r="E95" s="4">
        <v>34111</v>
      </c>
      <c r="F95" s="4" t="s">
        <v>935</v>
      </c>
      <c r="G95" s="4">
        <v>1</v>
      </c>
      <c r="H95" t="str">
        <f>CONCATENATE(Source[[#This Row],[Subject]],TRIM(Source[[#This Row],[Course]]))</f>
        <v>SOC1</v>
      </c>
      <c r="I95" t="str">
        <f>VLOOKUP(Source[[#This Row],[SubjCrse]],'Courses and Categories'!$E$2:$G$1816,3,FALSE)</f>
        <v>Credit General Education</v>
      </c>
      <c r="J95">
        <v>2</v>
      </c>
      <c r="K95" t="s">
        <v>936</v>
      </c>
      <c r="L95" t="s">
        <v>39</v>
      </c>
      <c r="M95" t="s">
        <v>903</v>
      </c>
      <c r="N95" t="s">
        <v>1041</v>
      </c>
      <c r="O95">
        <v>1010</v>
      </c>
      <c r="P95">
        <v>1100</v>
      </c>
      <c r="Q95" t="s">
        <v>420</v>
      </c>
      <c r="R95">
        <v>267</v>
      </c>
      <c r="S95" t="s">
        <v>134</v>
      </c>
      <c r="T95">
        <v>1</v>
      </c>
      <c r="U95" s="1">
        <v>43479</v>
      </c>
      <c r="V95" s="1">
        <v>43607</v>
      </c>
      <c r="W95" t="s">
        <v>944</v>
      </c>
      <c r="X95" t="s">
        <v>1929</v>
      </c>
      <c r="Y95">
        <v>43</v>
      </c>
      <c r="Z95">
        <v>43</v>
      </c>
      <c r="AA95">
        <v>35</v>
      </c>
      <c r="AB95">
        <v>122.8571</v>
      </c>
      <c r="AD95">
        <f>IF(ISBLANK(Source[[#This Row],[CrosslistID]]),1,1/COUNTIFS(Source[CrosslistID],Source[[#This Row],[CrosslistID]],Source[TermDesc],Source[[#This Row],[TermDesc]]))</f>
        <v>1</v>
      </c>
      <c r="AG95">
        <v>0</v>
      </c>
      <c r="AH95">
        <v>122.8571</v>
      </c>
      <c r="AI95">
        <v>4.2</v>
      </c>
      <c r="AJ95">
        <v>4.3</v>
      </c>
      <c r="AK95">
        <v>0.2</v>
      </c>
      <c r="AL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5">
        <f>IF(AND(Source[[#This Row],[Credit_Noncredit]]="Noncredit",Source[[#This Row],[FTEF]]&gt;0),Source[[#This Row],[NC XLST FTES]]*525/(437.5*Source[[#This Row],[FTEF]]),0)</f>
        <v>0</v>
      </c>
      <c r="AN95">
        <f>IF(Source[[#This Row],[Credit_Noncredit]]="Credit",Source[[#This Row],[Census Enrollment]],Source[[#This Row],[Noncredit Avg. Attendance]])</f>
        <v>43</v>
      </c>
    </row>
    <row r="96" spans="1:40" x14ac:dyDescent="0.25">
      <c r="A96" t="s">
        <v>4581</v>
      </c>
      <c r="B96" t="s">
        <v>886</v>
      </c>
      <c r="C96" t="s">
        <v>34</v>
      </c>
      <c r="D96" t="s">
        <v>910</v>
      </c>
      <c r="E96" s="4">
        <v>33136</v>
      </c>
      <c r="F96" s="4" t="s">
        <v>935</v>
      </c>
      <c r="G96" s="4">
        <v>1</v>
      </c>
      <c r="H96" t="str">
        <f>CONCATENATE(Source[[#This Row],[Subject]],TRIM(Source[[#This Row],[Course]]))</f>
        <v>SOC1</v>
      </c>
      <c r="I96" t="str">
        <f>VLOOKUP(Source[[#This Row],[SubjCrse]],'Courses and Categories'!$E$2:$G$1816,3,FALSE)</f>
        <v>Credit General Education</v>
      </c>
      <c r="J96">
        <v>4</v>
      </c>
      <c r="K96" t="s">
        <v>936</v>
      </c>
      <c r="L96" t="s">
        <v>39</v>
      </c>
      <c r="M96" t="s">
        <v>903</v>
      </c>
      <c r="N96" t="s">
        <v>105</v>
      </c>
      <c r="O96">
        <v>1110</v>
      </c>
      <c r="P96">
        <v>1235</v>
      </c>
      <c r="Q96" t="s">
        <v>240</v>
      </c>
      <c r="R96">
        <v>230</v>
      </c>
      <c r="S96" t="s">
        <v>134</v>
      </c>
      <c r="T96" t="s">
        <v>44</v>
      </c>
      <c r="U96" s="1">
        <v>43493</v>
      </c>
      <c r="V96" s="1">
        <v>43607</v>
      </c>
      <c r="W96" t="s">
        <v>1975</v>
      </c>
      <c r="X96" t="s">
        <v>905</v>
      </c>
      <c r="Y96">
        <v>43</v>
      </c>
      <c r="Z96">
        <v>34</v>
      </c>
      <c r="AA96">
        <v>45</v>
      </c>
      <c r="AB96">
        <v>75.555599999999998</v>
      </c>
      <c r="AD96">
        <f>IF(ISBLANK(Source[[#This Row],[CrosslistID]]),1,1/COUNTIFS(Source[CrosslistID],Source[[#This Row],[CrosslistID]],Source[TermDesc],Source[[#This Row],[TermDesc]]))</f>
        <v>1</v>
      </c>
      <c r="AG96">
        <v>0</v>
      </c>
      <c r="AH96">
        <v>75.555599999999998</v>
      </c>
      <c r="AI96">
        <v>4.3159999999999998</v>
      </c>
      <c r="AJ96">
        <v>4.3159999999999998</v>
      </c>
      <c r="AK96">
        <v>0.2</v>
      </c>
      <c r="AL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6">
        <f>IF(AND(Source[[#This Row],[Credit_Noncredit]]="Noncredit",Source[[#This Row],[FTEF]]&gt;0),Source[[#This Row],[NC XLST FTES]]*525/(437.5*Source[[#This Row],[FTEF]]),0)</f>
        <v>0</v>
      </c>
      <c r="AN96">
        <f>IF(Source[[#This Row],[Credit_Noncredit]]="Credit",Source[[#This Row],[Census Enrollment]],Source[[#This Row],[Noncredit Avg. Attendance]])</f>
        <v>43</v>
      </c>
    </row>
    <row r="97" spans="1:40" x14ac:dyDescent="0.25">
      <c r="A97" t="s">
        <v>4581</v>
      </c>
      <c r="B97" t="s">
        <v>886</v>
      </c>
      <c r="C97" t="s">
        <v>34</v>
      </c>
      <c r="D97" t="s">
        <v>910</v>
      </c>
      <c r="E97" s="4">
        <v>39006</v>
      </c>
      <c r="F97" s="4" t="s">
        <v>935</v>
      </c>
      <c r="G97" s="4">
        <v>1</v>
      </c>
      <c r="H97" t="str">
        <f>CONCATENATE(Source[[#This Row],[Subject]],TRIM(Source[[#This Row],[Course]]))</f>
        <v>SOC1</v>
      </c>
      <c r="I97" t="str">
        <f>VLOOKUP(Source[[#This Row],[SubjCrse]],'Courses and Categories'!$E$2:$G$1816,3,FALSE)</f>
        <v>Credit General Education</v>
      </c>
      <c r="J97">
        <v>5</v>
      </c>
      <c r="K97" t="s">
        <v>936</v>
      </c>
      <c r="L97" t="s">
        <v>39</v>
      </c>
      <c r="M97" t="s">
        <v>903</v>
      </c>
      <c r="N97" t="s">
        <v>180</v>
      </c>
      <c r="O97">
        <v>1310</v>
      </c>
      <c r="P97">
        <v>1600</v>
      </c>
      <c r="Q97" t="s">
        <v>238</v>
      </c>
      <c r="R97">
        <v>713</v>
      </c>
      <c r="S97" t="s">
        <v>134</v>
      </c>
      <c r="T97">
        <v>1</v>
      </c>
      <c r="U97" s="1">
        <v>43479</v>
      </c>
      <c r="V97" s="1">
        <v>43607</v>
      </c>
      <c r="W97" t="s">
        <v>1976</v>
      </c>
      <c r="X97" t="s">
        <v>1929</v>
      </c>
      <c r="Y97">
        <v>39</v>
      </c>
      <c r="Z97">
        <v>37</v>
      </c>
      <c r="AA97">
        <v>45</v>
      </c>
      <c r="AB97">
        <v>82.222200000000001</v>
      </c>
      <c r="AD97">
        <f>IF(ISBLANK(Source[[#This Row],[CrosslistID]]),1,1/COUNTIFS(Source[CrosslistID],Source[[#This Row],[CrosslistID]],Source[TermDesc],Source[[#This Row],[TermDesc]]))</f>
        <v>1</v>
      </c>
      <c r="AG97">
        <v>0</v>
      </c>
      <c r="AH97">
        <v>82.222200000000001</v>
      </c>
      <c r="AI97">
        <v>3.5</v>
      </c>
      <c r="AJ97">
        <v>3.9</v>
      </c>
      <c r="AK97">
        <v>0.2</v>
      </c>
      <c r="AL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7">
        <f>IF(AND(Source[[#This Row],[Credit_Noncredit]]="Noncredit",Source[[#This Row],[FTEF]]&gt;0),Source[[#This Row],[NC XLST FTES]]*525/(437.5*Source[[#This Row],[FTEF]]),0)</f>
        <v>0</v>
      </c>
      <c r="AN97">
        <f>IF(Source[[#This Row],[Credit_Noncredit]]="Credit",Source[[#This Row],[Census Enrollment]],Source[[#This Row],[Noncredit Avg. Attendance]])</f>
        <v>39</v>
      </c>
    </row>
    <row r="98" spans="1:40" x14ac:dyDescent="0.25">
      <c r="A98" t="s">
        <v>4581</v>
      </c>
      <c r="B98" t="s">
        <v>886</v>
      </c>
      <c r="C98" t="s">
        <v>34</v>
      </c>
      <c r="D98" t="s">
        <v>910</v>
      </c>
      <c r="E98" s="4">
        <v>30948</v>
      </c>
      <c r="F98" s="4" t="s">
        <v>935</v>
      </c>
      <c r="G98" s="4">
        <v>1</v>
      </c>
      <c r="H98" t="str">
        <f>CONCATENATE(Source[[#This Row],[Subject]],TRIM(Source[[#This Row],[Course]]))</f>
        <v>SOC1</v>
      </c>
      <c r="I98" t="str">
        <f>VLOOKUP(Source[[#This Row],[SubjCrse]],'Courses and Categories'!$E$2:$G$1816,3,FALSE)</f>
        <v>Credit General Education</v>
      </c>
      <c r="J98">
        <v>6</v>
      </c>
      <c r="K98" t="s">
        <v>936</v>
      </c>
      <c r="L98" t="s">
        <v>39</v>
      </c>
      <c r="M98" t="s">
        <v>903</v>
      </c>
      <c r="N98" t="s">
        <v>59</v>
      </c>
      <c r="O98">
        <v>940</v>
      </c>
      <c r="P98">
        <v>1055</v>
      </c>
      <c r="Q98" t="s">
        <v>422</v>
      </c>
      <c r="R98">
        <v>206</v>
      </c>
      <c r="S98" t="s">
        <v>134</v>
      </c>
      <c r="T98">
        <v>1</v>
      </c>
      <c r="U98" s="1">
        <v>43479</v>
      </c>
      <c r="V98" s="1">
        <v>43607</v>
      </c>
      <c r="W98" t="s">
        <v>944</v>
      </c>
      <c r="X98" t="s">
        <v>1929</v>
      </c>
      <c r="Y98">
        <v>46</v>
      </c>
      <c r="Z98">
        <v>46</v>
      </c>
      <c r="AA98">
        <v>45</v>
      </c>
      <c r="AB98">
        <v>102.2222</v>
      </c>
      <c r="AD98">
        <f>IF(ISBLANK(Source[[#This Row],[CrosslistID]]),1,1/COUNTIFS(Source[CrosslistID],Source[[#This Row],[CrosslistID]],Source[TermDesc],Source[[#This Row],[TermDesc]]))</f>
        <v>1</v>
      </c>
      <c r="AG98">
        <v>0</v>
      </c>
      <c r="AH98">
        <v>102.2222</v>
      </c>
      <c r="AI98">
        <v>4.5</v>
      </c>
      <c r="AJ98">
        <v>4.5999999999999996</v>
      </c>
      <c r="AK98">
        <v>0.2</v>
      </c>
      <c r="AL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8">
        <f>IF(AND(Source[[#This Row],[Credit_Noncredit]]="Noncredit",Source[[#This Row],[FTEF]]&gt;0),Source[[#This Row],[NC XLST FTES]]*525/(437.5*Source[[#This Row],[FTEF]]),0)</f>
        <v>0</v>
      </c>
      <c r="AN98">
        <f>IF(Source[[#This Row],[Credit_Noncredit]]="Credit",Source[[#This Row],[Census Enrollment]],Source[[#This Row],[Noncredit Avg. Attendance]])</f>
        <v>46</v>
      </c>
    </row>
    <row r="99" spans="1:40" x14ac:dyDescent="0.25">
      <c r="A99" t="s">
        <v>4581</v>
      </c>
      <c r="B99" t="s">
        <v>886</v>
      </c>
      <c r="C99" t="s">
        <v>34</v>
      </c>
      <c r="D99" t="s">
        <v>910</v>
      </c>
      <c r="E99" s="4">
        <v>30949</v>
      </c>
      <c r="F99" s="4" t="s">
        <v>935</v>
      </c>
      <c r="G99" s="4">
        <v>1</v>
      </c>
      <c r="H99" t="str">
        <f>CONCATENATE(Source[[#This Row],[Subject]],TRIM(Source[[#This Row],[Course]]))</f>
        <v>SOC1</v>
      </c>
      <c r="I99" t="str">
        <f>VLOOKUP(Source[[#This Row],[SubjCrse]],'Courses and Categories'!$E$2:$G$1816,3,FALSE)</f>
        <v>Credit General Education</v>
      </c>
      <c r="J99">
        <v>7</v>
      </c>
      <c r="K99" t="s">
        <v>936</v>
      </c>
      <c r="L99" t="s">
        <v>39</v>
      </c>
      <c r="M99" t="s">
        <v>903</v>
      </c>
      <c r="N99" t="s">
        <v>59</v>
      </c>
      <c r="O99">
        <v>940</v>
      </c>
      <c r="P99">
        <v>1055</v>
      </c>
      <c r="Q99" t="s">
        <v>420</v>
      </c>
      <c r="R99">
        <v>267</v>
      </c>
      <c r="S99" t="s">
        <v>134</v>
      </c>
      <c r="T99">
        <v>1</v>
      </c>
      <c r="U99" s="1">
        <v>43479</v>
      </c>
      <c r="V99" s="1">
        <v>43607</v>
      </c>
      <c r="W99" t="s">
        <v>937</v>
      </c>
      <c r="X99" t="s">
        <v>1929</v>
      </c>
      <c r="Y99">
        <v>21</v>
      </c>
      <c r="Z99">
        <v>13</v>
      </c>
      <c r="AA99">
        <v>45</v>
      </c>
      <c r="AB99">
        <v>28.8889</v>
      </c>
      <c r="AD99">
        <f>IF(ISBLANK(Source[[#This Row],[CrosslistID]]),1,1/COUNTIFS(Source[CrosslistID],Source[[#This Row],[CrosslistID]],Source[TermDesc],Source[[#This Row],[TermDesc]]))</f>
        <v>1</v>
      </c>
      <c r="AG99">
        <v>0</v>
      </c>
      <c r="AH99">
        <v>28.8889</v>
      </c>
      <c r="AI99">
        <v>2.1</v>
      </c>
      <c r="AJ99">
        <v>2.1</v>
      </c>
      <c r="AK99">
        <v>0.2</v>
      </c>
      <c r="AL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9">
        <f>IF(AND(Source[[#This Row],[Credit_Noncredit]]="Noncredit",Source[[#This Row],[FTEF]]&gt;0),Source[[#This Row],[NC XLST FTES]]*525/(437.5*Source[[#This Row],[FTEF]]),0)</f>
        <v>0</v>
      </c>
      <c r="AN99">
        <f>IF(Source[[#This Row],[Credit_Noncredit]]="Credit",Source[[#This Row],[Census Enrollment]],Source[[#This Row],[Noncredit Avg. Attendance]])</f>
        <v>21</v>
      </c>
    </row>
    <row r="100" spans="1:40" x14ac:dyDescent="0.25">
      <c r="A100" t="s">
        <v>4581</v>
      </c>
      <c r="B100" t="s">
        <v>886</v>
      </c>
      <c r="C100" t="s">
        <v>34</v>
      </c>
      <c r="D100" t="s">
        <v>910</v>
      </c>
      <c r="E100" s="4">
        <v>31946</v>
      </c>
      <c r="F100" s="4" t="s">
        <v>935</v>
      </c>
      <c r="G100" s="4">
        <v>1</v>
      </c>
      <c r="H100" t="str">
        <f>CONCATENATE(Source[[#This Row],[Subject]],TRIM(Source[[#This Row],[Course]]))</f>
        <v>SOC1</v>
      </c>
      <c r="I100" t="str">
        <f>VLOOKUP(Source[[#This Row],[SubjCrse]],'Courses and Categories'!$E$2:$G$1816,3,FALSE)</f>
        <v>Credit General Education</v>
      </c>
      <c r="J100">
        <v>8</v>
      </c>
      <c r="K100" t="s">
        <v>936</v>
      </c>
      <c r="L100" t="s">
        <v>39</v>
      </c>
      <c r="M100" t="s">
        <v>903</v>
      </c>
      <c r="N100" t="s">
        <v>59</v>
      </c>
      <c r="O100">
        <v>1110</v>
      </c>
      <c r="P100">
        <v>1225</v>
      </c>
      <c r="Q100" t="s">
        <v>238</v>
      </c>
      <c r="R100">
        <v>710</v>
      </c>
      <c r="S100" t="s">
        <v>134</v>
      </c>
      <c r="T100">
        <v>1</v>
      </c>
      <c r="U100" s="1">
        <v>43479</v>
      </c>
      <c r="V100" s="1">
        <v>43607</v>
      </c>
      <c r="W100" t="s">
        <v>1976</v>
      </c>
      <c r="X100" t="s">
        <v>1929</v>
      </c>
      <c r="Y100">
        <v>46</v>
      </c>
      <c r="Z100">
        <v>41</v>
      </c>
      <c r="AA100">
        <v>45</v>
      </c>
      <c r="AB100">
        <v>91.111099999999993</v>
      </c>
      <c r="AD100">
        <f>IF(ISBLANK(Source[[#This Row],[CrosslistID]]),1,1/COUNTIFS(Source[CrosslistID],Source[[#This Row],[CrosslistID]],Source[TermDesc],Source[[#This Row],[TermDesc]]))</f>
        <v>1</v>
      </c>
      <c r="AG100">
        <v>0</v>
      </c>
      <c r="AH100">
        <v>91.111099999999993</v>
      </c>
      <c r="AI100">
        <v>4.4000000000000004</v>
      </c>
      <c r="AJ100">
        <v>4.5999999999999996</v>
      </c>
      <c r="AK100">
        <v>0.2</v>
      </c>
      <c r="AL1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0">
        <f>IF(AND(Source[[#This Row],[Credit_Noncredit]]="Noncredit",Source[[#This Row],[FTEF]]&gt;0),Source[[#This Row],[NC XLST FTES]]*525/(437.5*Source[[#This Row],[FTEF]]),0)</f>
        <v>0</v>
      </c>
      <c r="AN100">
        <f>IF(Source[[#This Row],[Credit_Noncredit]]="Credit",Source[[#This Row],[Census Enrollment]],Source[[#This Row],[Noncredit Avg. Attendance]])</f>
        <v>46</v>
      </c>
    </row>
    <row r="101" spans="1:40" x14ac:dyDescent="0.25">
      <c r="A101" t="s">
        <v>4581</v>
      </c>
      <c r="B101" t="s">
        <v>886</v>
      </c>
      <c r="C101" t="s">
        <v>34</v>
      </c>
      <c r="D101" t="s">
        <v>910</v>
      </c>
      <c r="E101" s="4">
        <v>34388</v>
      </c>
      <c r="F101" s="4" t="s">
        <v>935</v>
      </c>
      <c r="G101" s="4">
        <v>1</v>
      </c>
      <c r="H101" t="str">
        <f>CONCATENATE(Source[[#This Row],[Subject]],TRIM(Source[[#This Row],[Course]]))</f>
        <v>SOC1</v>
      </c>
      <c r="I101" t="str">
        <f>VLOOKUP(Source[[#This Row],[SubjCrse]],'Courses and Categories'!$E$2:$G$1816,3,FALSE)</f>
        <v>Credit General Education</v>
      </c>
      <c r="J101">
        <v>9</v>
      </c>
      <c r="K101" t="s">
        <v>936</v>
      </c>
      <c r="L101" t="s">
        <v>39</v>
      </c>
      <c r="M101" t="s">
        <v>903</v>
      </c>
      <c r="N101" t="s">
        <v>59</v>
      </c>
      <c r="O101">
        <v>1110</v>
      </c>
      <c r="P101">
        <v>1225</v>
      </c>
      <c r="Q101" t="s">
        <v>238</v>
      </c>
      <c r="R101">
        <v>705</v>
      </c>
      <c r="S101" t="s">
        <v>134</v>
      </c>
      <c r="T101">
        <v>1</v>
      </c>
      <c r="U101" s="1">
        <v>43479</v>
      </c>
      <c r="V101" s="1">
        <v>43607</v>
      </c>
      <c r="W101" t="s">
        <v>1975</v>
      </c>
      <c r="X101" t="s">
        <v>1929</v>
      </c>
      <c r="Y101">
        <v>25</v>
      </c>
      <c r="Z101">
        <v>19</v>
      </c>
      <c r="AA101">
        <v>45</v>
      </c>
      <c r="AB101">
        <v>42.222200000000001</v>
      </c>
      <c r="AD101">
        <f>IF(ISBLANK(Source[[#This Row],[CrosslistID]]),1,1/COUNTIFS(Source[CrosslistID],Source[[#This Row],[CrosslistID]],Source[TermDesc],Source[[#This Row],[TermDesc]]))</f>
        <v>1</v>
      </c>
      <c r="AG101">
        <v>0</v>
      </c>
      <c r="AH101">
        <v>42.222200000000001</v>
      </c>
      <c r="AI101">
        <v>2.4</v>
      </c>
      <c r="AJ101">
        <v>2.5</v>
      </c>
      <c r="AK101">
        <v>0.2</v>
      </c>
      <c r="AL1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1">
        <f>IF(AND(Source[[#This Row],[Credit_Noncredit]]="Noncredit",Source[[#This Row],[FTEF]]&gt;0),Source[[#This Row],[NC XLST FTES]]*525/(437.5*Source[[#This Row],[FTEF]]),0)</f>
        <v>0</v>
      </c>
      <c r="AN101">
        <f>IF(Source[[#This Row],[Credit_Noncredit]]="Credit",Source[[#This Row],[Census Enrollment]],Source[[#This Row],[Noncredit Avg. Attendance]])</f>
        <v>25</v>
      </c>
    </row>
    <row r="102" spans="1:40" x14ac:dyDescent="0.25">
      <c r="A102" t="s">
        <v>4581</v>
      </c>
      <c r="B102" t="s">
        <v>886</v>
      </c>
      <c r="C102" t="s">
        <v>34</v>
      </c>
      <c r="D102" t="s">
        <v>910</v>
      </c>
      <c r="E102" s="4">
        <v>38148</v>
      </c>
      <c r="F102" s="4" t="s">
        <v>935</v>
      </c>
      <c r="G102" s="4">
        <v>1</v>
      </c>
      <c r="H102" t="str">
        <f>CONCATENATE(Source[[#This Row],[Subject]],TRIM(Source[[#This Row],[Course]]))</f>
        <v>SOC1</v>
      </c>
      <c r="I102" t="str">
        <f>VLOOKUP(Source[[#This Row],[SubjCrse]],'Courses and Categories'!$E$2:$G$1816,3,FALSE)</f>
        <v>Credit General Education</v>
      </c>
      <c r="J102">
        <v>10</v>
      </c>
      <c r="K102" t="s">
        <v>936</v>
      </c>
      <c r="L102" t="s">
        <v>39</v>
      </c>
      <c r="M102" t="s">
        <v>903</v>
      </c>
      <c r="N102" t="s">
        <v>41</v>
      </c>
      <c r="O102">
        <v>1310</v>
      </c>
      <c r="P102">
        <v>1600</v>
      </c>
      <c r="Q102" t="s">
        <v>238</v>
      </c>
      <c r="R102">
        <v>713</v>
      </c>
      <c r="S102" t="s">
        <v>134</v>
      </c>
      <c r="T102">
        <v>1</v>
      </c>
      <c r="U102" s="1">
        <v>43479</v>
      </c>
      <c r="V102" s="1">
        <v>43607</v>
      </c>
      <c r="W102" t="s">
        <v>1975</v>
      </c>
      <c r="X102" t="s">
        <v>1929</v>
      </c>
      <c r="Y102">
        <v>19</v>
      </c>
      <c r="Z102">
        <v>12</v>
      </c>
      <c r="AA102">
        <v>45</v>
      </c>
      <c r="AB102">
        <v>26.666699999999999</v>
      </c>
      <c r="AD102">
        <f>IF(ISBLANK(Source[[#This Row],[CrosslistID]]),1,1/COUNTIFS(Source[CrosslistID],Source[[#This Row],[CrosslistID]],Source[TermDesc],Source[[#This Row],[TermDesc]]))</f>
        <v>1</v>
      </c>
      <c r="AG102">
        <v>0</v>
      </c>
      <c r="AH102">
        <v>26.666699999999999</v>
      </c>
      <c r="AI102">
        <v>1.9</v>
      </c>
      <c r="AJ102">
        <v>1.9</v>
      </c>
      <c r="AK102">
        <v>0.2</v>
      </c>
      <c r="AL1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2">
        <f>IF(AND(Source[[#This Row],[Credit_Noncredit]]="Noncredit",Source[[#This Row],[FTEF]]&gt;0),Source[[#This Row],[NC XLST FTES]]*525/(437.5*Source[[#This Row],[FTEF]]),0)</f>
        <v>0</v>
      </c>
      <c r="AN102">
        <f>IF(Source[[#This Row],[Credit_Noncredit]]="Credit",Source[[#This Row],[Census Enrollment]],Source[[#This Row],[Noncredit Avg. Attendance]])</f>
        <v>19</v>
      </c>
    </row>
    <row r="103" spans="1:40" x14ac:dyDescent="0.25">
      <c r="A103" t="s">
        <v>4581</v>
      </c>
      <c r="B103" t="s">
        <v>886</v>
      </c>
      <c r="C103" t="s">
        <v>34</v>
      </c>
      <c r="D103" t="s">
        <v>910</v>
      </c>
      <c r="E103" s="4">
        <v>38718</v>
      </c>
      <c r="F103" s="4" t="s">
        <v>935</v>
      </c>
      <c r="G103" s="4">
        <v>1</v>
      </c>
      <c r="H103" t="str">
        <f>CONCATENATE(Source[[#This Row],[Subject]],TRIM(Source[[#This Row],[Course]]))</f>
        <v>SOC1</v>
      </c>
      <c r="I103" t="str">
        <f>VLOOKUP(Source[[#This Row],[SubjCrse]],'Courses and Categories'!$E$2:$G$1816,3,FALSE)</f>
        <v>Credit General Education</v>
      </c>
      <c r="J103">
        <v>11</v>
      </c>
      <c r="K103" t="s">
        <v>936</v>
      </c>
      <c r="L103" t="s">
        <v>39</v>
      </c>
      <c r="M103" t="s">
        <v>903</v>
      </c>
      <c r="N103" t="s">
        <v>50</v>
      </c>
      <c r="O103">
        <v>1310</v>
      </c>
      <c r="P103">
        <v>1600</v>
      </c>
      <c r="Q103" t="s">
        <v>238</v>
      </c>
      <c r="R103">
        <v>713</v>
      </c>
      <c r="S103" t="s">
        <v>134</v>
      </c>
      <c r="T103">
        <v>1</v>
      </c>
      <c r="U103" s="1">
        <v>43479</v>
      </c>
      <c r="V103" s="1">
        <v>43607</v>
      </c>
      <c r="W103" t="s">
        <v>1976</v>
      </c>
      <c r="X103" t="s">
        <v>1929</v>
      </c>
      <c r="Y103">
        <v>37</v>
      </c>
      <c r="Z103">
        <v>35</v>
      </c>
      <c r="AA103">
        <v>45</v>
      </c>
      <c r="AB103">
        <v>77.777799999999999</v>
      </c>
      <c r="AD103">
        <f>IF(ISBLANK(Source[[#This Row],[CrosslistID]]),1,1/COUNTIFS(Source[CrosslistID],Source[[#This Row],[CrosslistID]],Source[TermDesc],Source[[#This Row],[TermDesc]]))</f>
        <v>1</v>
      </c>
      <c r="AG103">
        <v>0</v>
      </c>
      <c r="AH103">
        <v>77.777799999999999</v>
      </c>
      <c r="AI103">
        <v>3.5</v>
      </c>
      <c r="AJ103">
        <v>3.7</v>
      </c>
      <c r="AK103">
        <v>0.2</v>
      </c>
      <c r="AL1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3">
        <f>IF(AND(Source[[#This Row],[Credit_Noncredit]]="Noncredit",Source[[#This Row],[FTEF]]&gt;0),Source[[#This Row],[NC XLST FTES]]*525/(437.5*Source[[#This Row],[FTEF]]),0)</f>
        <v>0</v>
      </c>
      <c r="AN103">
        <f>IF(Source[[#This Row],[Credit_Noncredit]]="Credit",Source[[#This Row],[Census Enrollment]],Source[[#This Row],[Noncredit Avg. Attendance]])</f>
        <v>37</v>
      </c>
    </row>
    <row r="104" spans="1:40" x14ac:dyDescent="0.25">
      <c r="A104" t="s">
        <v>4581</v>
      </c>
      <c r="B104" t="s">
        <v>886</v>
      </c>
      <c r="C104" t="s">
        <v>34</v>
      </c>
      <c r="D104" t="s">
        <v>910</v>
      </c>
      <c r="E104" s="4">
        <v>39223</v>
      </c>
      <c r="F104" s="4" t="s">
        <v>935</v>
      </c>
      <c r="G104" s="4">
        <v>1</v>
      </c>
      <c r="H104" t="str">
        <f>CONCATENATE(Source[[#This Row],[Subject]],TRIM(Source[[#This Row],[Course]]))</f>
        <v>SOC1</v>
      </c>
      <c r="I104" t="str">
        <f>VLOOKUP(Source[[#This Row],[SubjCrse]],'Courses and Categories'!$E$2:$G$1816,3,FALSE)</f>
        <v>Credit General Education</v>
      </c>
      <c r="J104">
        <v>12</v>
      </c>
      <c r="K104" t="s">
        <v>936</v>
      </c>
      <c r="L104" t="s">
        <v>39</v>
      </c>
      <c r="M104" t="s">
        <v>903</v>
      </c>
      <c r="N104" t="s">
        <v>185</v>
      </c>
      <c r="O104">
        <v>1310</v>
      </c>
      <c r="P104">
        <v>1600</v>
      </c>
      <c r="Q104" t="s">
        <v>238</v>
      </c>
      <c r="R104">
        <v>712</v>
      </c>
      <c r="S104" t="s">
        <v>134</v>
      </c>
      <c r="T104">
        <v>1</v>
      </c>
      <c r="U104" s="1">
        <v>43479</v>
      </c>
      <c r="V104" s="1">
        <v>43607</v>
      </c>
      <c r="W104" t="s">
        <v>1976</v>
      </c>
      <c r="X104" t="s">
        <v>1929</v>
      </c>
      <c r="Y104">
        <v>19</v>
      </c>
      <c r="Z104">
        <v>16</v>
      </c>
      <c r="AA104">
        <v>45</v>
      </c>
      <c r="AB104">
        <v>35.555599999999998</v>
      </c>
      <c r="AD104">
        <f>IF(ISBLANK(Source[[#This Row],[CrosslistID]]),1,1/COUNTIFS(Source[CrosslistID],Source[[#This Row],[CrosslistID]],Source[TermDesc],Source[[#This Row],[TermDesc]]))</f>
        <v>1</v>
      </c>
      <c r="AG104">
        <v>0</v>
      </c>
      <c r="AH104">
        <v>35.555599999999998</v>
      </c>
      <c r="AI104">
        <v>1.9</v>
      </c>
      <c r="AJ104">
        <v>1.9</v>
      </c>
      <c r="AK104">
        <v>0.2</v>
      </c>
      <c r="AL1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4">
        <f>IF(AND(Source[[#This Row],[Credit_Noncredit]]="Noncredit",Source[[#This Row],[FTEF]]&gt;0),Source[[#This Row],[NC XLST FTES]]*525/(437.5*Source[[#This Row],[FTEF]]),0)</f>
        <v>0</v>
      </c>
      <c r="AN104">
        <f>IF(Source[[#This Row],[Credit_Noncredit]]="Credit",Source[[#This Row],[Census Enrollment]],Source[[#This Row],[Noncredit Avg. Attendance]])</f>
        <v>19</v>
      </c>
    </row>
    <row r="105" spans="1:40" x14ac:dyDescent="0.25">
      <c r="A105" t="s">
        <v>4581</v>
      </c>
      <c r="B105" t="s">
        <v>886</v>
      </c>
      <c r="C105" t="s">
        <v>34</v>
      </c>
      <c r="D105" t="s">
        <v>910</v>
      </c>
      <c r="E105" s="4">
        <v>39257</v>
      </c>
      <c r="F105" s="4" t="s">
        <v>935</v>
      </c>
      <c r="G105" s="4">
        <v>1</v>
      </c>
      <c r="H105" t="str">
        <f>CONCATENATE(Source[[#This Row],[Subject]],TRIM(Source[[#This Row],[Course]]))</f>
        <v>SOC1</v>
      </c>
      <c r="I105" t="str">
        <f>VLOOKUP(Source[[#This Row],[SubjCrse]],'Courses and Categories'!$E$2:$G$1816,3,FALSE)</f>
        <v>Credit General Education</v>
      </c>
      <c r="J105">
        <v>13</v>
      </c>
      <c r="K105" t="s">
        <v>936</v>
      </c>
      <c r="L105" t="s">
        <v>39</v>
      </c>
      <c r="M105" t="s">
        <v>903</v>
      </c>
      <c r="N105" t="s">
        <v>195</v>
      </c>
      <c r="O105">
        <v>1130</v>
      </c>
      <c r="P105">
        <v>1400</v>
      </c>
      <c r="Q105" t="s">
        <v>1012</v>
      </c>
      <c r="S105" t="s">
        <v>724</v>
      </c>
      <c r="T105" t="s">
        <v>44</v>
      </c>
      <c r="U105" s="1">
        <v>43563</v>
      </c>
      <c r="V105" s="1">
        <v>43588</v>
      </c>
      <c r="W105" t="s">
        <v>938</v>
      </c>
      <c r="X105" t="s">
        <v>905</v>
      </c>
      <c r="Y105">
        <v>20</v>
      </c>
      <c r="Z105">
        <v>19</v>
      </c>
      <c r="AA105">
        <v>45</v>
      </c>
      <c r="AB105">
        <v>42.222200000000001</v>
      </c>
      <c r="AD105">
        <f>IF(ISBLANK(Source[[#This Row],[CrosslistID]]),1,1/COUNTIFS(Source[CrosslistID],Source[[#This Row],[CrosslistID]],Source[TermDesc],Source[[#This Row],[TermDesc]]))</f>
        <v>1</v>
      </c>
      <c r="AG105">
        <v>0</v>
      </c>
      <c r="AH105">
        <v>42.222200000000001</v>
      </c>
      <c r="AI105">
        <v>2.133</v>
      </c>
      <c r="AJ105">
        <v>2.133</v>
      </c>
      <c r="AK105">
        <v>0.2</v>
      </c>
      <c r="AL1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5">
        <f>IF(AND(Source[[#This Row],[Credit_Noncredit]]="Noncredit",Source[[#This Row],[FTEF]]&gt;0),Source[[#This Row],[NC XLST FTES]]*525/(437.5*Source[[#This Row],[FTEF]]),0)</f>
        <v>0</v>
      </c>
      <c r="AN105">
        <f>IF(Source[[#This Row],[Credit_Noncredit]]="Credit",Source[[#This Row],[Census Enrollment]],Source[[#This Row],[Noncredit Avg. Attendance]])</f>
        <v>20</v>
      </c>
    </row>
    <row r="106" spans="1:40" x14ac:dyDescent="0.25">
      <c r="A106" t="s">
        <v>4581</v>
      </c>
      <c r="B106" t="s">
        <v>886</v>
      </c>
      <c r="C106" t="s">
        <v>34</v>
      </c>
      <c r="D106" t="s">
        <v>910</v>
      </c>
      <c r="E106" s="4">
        <v>30953</v>
      </c>
      <c r="F106" s="4" t="s">
        <v>935</v>
      </c>
      <c r="G106" s="4">
        <v>1</v>
      </c>
      <c r="H106" t="str">
        <f>CONCATENATE(Source[[#This Row],[Subject]],TRIM(Source[[#This Row],[Course]]))</f>
        <v>SOC1</v>
      </c>
      <c r="I106" t="str">
        <f>VLOOKUP(Source[[#This Row],[SubjCrse]],'Courses and Categories'!$E$2:$G$1816,3,FALSE)</f>
        <v>Credit General Education</v>
      </c>
      <c r="J106">
        <v>501</v>
      </c>
      <c r="K106" t="s">
        <v>936</v>
      </c>
      <c r="L106" t="s">
        <v>87</v>
      </c>
      <c r="M106" t="s">
        <v>903</v>
      </c>
      <c r="N106" t="s">
        <v>41</v>
      </c>
      <c r="O106">
        <v>1810</v>
      </c>
      <c r="P106">
        <v>2100</v>
      </c>
      <c r="Q106" t="s">
        <v>238</v>
      </c>
      <c r="R106">
        <v>702</v>
      </c>
      <c r="S106" t="s">
        <v>134</v>
      </c>
      <c r="T106">
        <v>1</v>
      </c>
      <c r="U106" s="1">
        <v>43479</v>
      </c>
      <c r="V106" s="1">
        <v>43607</v>
      </c>
      <c r="W106" t="s">
        <v>1976</v>
      </c>
      <c r="X106" t="s">
        <v>1929</v>
      </c>
      <c r="Y106">
        <v>42</v>
      </c>
      <c r="Z106">
        <v>35</v>
      </c>
      <c r="AA106">
        <v>45</v>
      </c>
      <c r="AB106">
        <v>77.777799999999999</v>
      </c>
      <c r="AD106">
        <f>IF(ISBLANK(Source[[#This Row],[CrosslistID]]),1,1/COUNTIFS(Source[CrosslistID],Source[[#This Row],[CrosslistID]],Source[TermDesc],Source[[#This Row],[TermDesc]]))</f>
        <v>1</v>
      </c>
      <c r="AG106">
        <v>0</v>
      </c>
      <c r="AH106">
        <v>77.777799999999999</v>
      </c>
      <c r="AI106">
        <v>4.0999999999999996</v>
      </c>
      <c r="AJ106">
        <v>4.2</v>
      </c>
      <c r="AK106">
        <v>0.2</v>
      </c>
      <c r="AL1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6">
        <f>IF(AND(Source[[#This Row],[Credit_Noncredit]]="Noncredit",Source[[#This Row],[FTEF]]&gt;0),Source[[#This Row],[NC XLST FTES]]*525/(437.5*Source[[#This Row],[FTEF]]),0)</f>
        <v>0</v>
      </c>
      <c r="AN106">
        <f>IF(Source[[#This Row],[Credit_Noncredit]]="Credit",Source[[#This Row],[Census Enrollment]],Source[[#This Row],[Noncredit Avg. Attendance]])</f>
        <v>42</v>
      </c>
    </row>
    <row r="107" spans="1:40" x14ac:dyDescent="0.25">
      <c r="A107" t="s">
        <v>4581</v>
      </c>
      <c r="B107" t="s">
        <v>886</v>
      </c>
      <c r="C107" t="s">
        <v>34</v>
      </c>
      <c r="D107" t="s">
        <v>910</v>
      </c>
      <c r="E107" s="4">
        <v>38601</v>
      </c>
      <c r="F107" s="4" t="s">
        <v>935</v>
      </c>
      <c r="G107" s="4">
        <v>1</v>
      </c>
      <c r="H107" t="str">
        <f>CONCATENATE(Source[[#This Row],[Subject]],TRIM(Source[[#This Row],[Course]]))</f>
        <v>SOC1</v>
      </c>
      <c r="I107" t="str">
        <f>VLOOKUP(Source[[#This Row],[SubjCrse]],'Courses and Categories'!$E$2:$G$1816,3,FALSE)</f>
        <v>Credit General Education</v>
      </c>
      <c r="J107">
        <v>502</v>
      </c>
      <c r="K107" t="s">
        <v>936</v>
      </c>
      <c r="L107" t="s">
        <v>87</v>
      </c>
      <c r="M107" t="s">
        <v>903</v>
      </c>
      <c r="N107" t="s">
        <v>50</v>
      </c>
      <c r="O107">
        <v>1810</v>
      </c>
      <c r="P107">
        <v>2100</v>
      </c>
      <c r="Q107" t="s">
        <v>238</v>
      </c>
      <c r="R107">
        <v>710</v>
      </c>
      <c r="S107" t="s">
        <v>134</v>
      </c>
      <c r="T107">
        <v>1</v>
      </c>
      <c r="U107" s="1">
        <v>43479</v>
      </c>
      <c r="V107" s="1">
        <v>43607</v>
      </c>
      <c r="W107" t="s">
        <v>1975</v>
      </c>
      <c r="X107" t="s">
        <v>1929</v>
      </c>
      <c r="Y107">
        <v>18</v>
      </c>
      <c r="Z107">
        <v>15</v>
      </c>
      <c r="AA107">
        <v>45</v>
      </c>
      <c r="AB107">
        <v>33.333300000000001</v>
      </c>
      <c r="AD107">
        <f>IF(ISBLANK(Source[[#This Row],[CrosslistID]]),1,1/COUNTIFS(Source[CrosslistID],Source[[#This Row],[CrosslistID]],Source[TermDesc],Source[[#This Row],[TermDesc]]))</f>
        <v>1</v>
      </c>
      <c r="AG107">
        <v>0</v>
      </c>
      <c r="AH107">
        <v>33.333300000000001</v>
      </c>
      <c r="AI107">
        <v>1.7</v>
      </c>
      <c r="AJ107">
        <v>1.8</v>
      </c>
      <c r="AK107">
        <v>0.2</v>
      </c>
      <c r="AL1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7">
        <f>IF(AND(Source[[#This Row],[Credit_Noncredit]]="Noncredit",Source[[#This Row],[FTEF]]&gt;0),Source[[#This Row],[NC XLST FTES]]*525/(437.5*Source[[#This Row],[FTEF]]),0)</f>
        <v>0</v>
      </c>
      <c r="AN107">
        <f>IF(Source[[#This Row],[Credit_Noncredit]]="Credit",Source[[#This Row],[Census Enrollment]],Source[[#This Row],[Noncredit Avg. Attendance]])</f>
        <v>18</v>
      </c>
    </row>
    <row r="108" spans="1:40" x14ac:dyDescent="0.25">
      <c r="A108" t="s">
        <v>4581</v>
      </c>
      <c r="B108" t="s">
        <v>886</v>
      </c>
      <c r="C108" t="s">
        <v>34</v>
      </c>
      <c r="D108" t="s">
        <v>910</v>
      </c>
      <c r="E108" s="4">
        <v>38149</v>
      </c>
      <c r="F108" s="4" t="s">
        <v>935</v>
      </c>
      <c r="G108" s="4">
        <v>1</v>
      </c>
      <c r="H108" t="str">
        <f>CONCATENATE(Source[[#This Row],[Subject]],TRIM(Source[[#This Row],[Course]]))</f>
        <v>SOC1</v>
      </c>
      <c r="I108" t="str">
        <f>VLOOKUP(Source[[#This Row],[SubjCrse]],'Courses and Categories'!$E$2:$G$1816,3,FALSE)</f>
        <v>Credit General Education</v>
      </c>
      <c r="J108">
        <v>831</v>
      </c>
      <c r="K108" t="s">
        <v>936</v>
      </c>
      <c r="L108" t="s">
        <v>87</v>
      </c>
      <c r="M108" t="s">
        <v>897</v>
      </c>
      <c r="N108" t="s">
        <v>42</v>
      </c>
      <c r="O108" t="s">
        <v>42</v>
      </c>
      <c r="P108" t="s">
        <v>42</v>
      </c>
      <c r="Q108" t="s">
        <v>42</v>
      </c>
      <c r="S108" t="s">
        <v>134</v>
      </c>
      <c r="T108">
        <v>1</v>
      </c>
      <c r="U108" s="1">
        <v>43479</v>
      </c>
      <c r="V108" s="1">
        <v>43607</v>
      </c>
      <c r="W108" t="s">
        <v>942</v>
      </c>
      <c r="X108" t="s">
        <v>1450</v>
      </c>
      <c r="Y108">
        <v>46</v>
      </c>
      <c r="Z108">
        <v>37</v>
      </c>
      <c r="AA108">
        <v>45</v>
      </c>
      <c r="AB108">
        <v>82.222200000000001</v>
      </c>
      <c r="AD108">
        <f>IF(ISBLANK(Source[[#This Row],[CrosslistID]]),1,1/COUNTIFS(Source[CrosslistID],Source[[#This Row],[CrosslistID]],Source[TermDesc],Source[[#This Row],[TermDesc]]))</f>
        <v>1</v>
      </c>
      <c r="AG108">
        <v>0</v>
      </c>
      <c r="AH108">
        <v>82.222200000000001</v>
      </c>
      <c r="AI108">
        <v>4.5999999999999996</v>
      </c>
      <c r="AJ108">
        <v>4.5999999999999996</v>
      </c>
      <c r="AK108">
        <v>0.2</v>
      </c>
      <c r="AL1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8">
        <f>IF(AND(Source[[#This Row],[Credit_Noncredit]]="Noncredit",Source[[#This Row],[FTEF]]&gt;0),Source[[#This Row],[NC XLST FTES]]*525/(437.5*Source[[#This Row],[FTEF]]),0)</f>
        <v>0</v>
      </c>
      <c r="AN108">
        <f>IF(Source[[#This Row],[Credit_Noncredit]]="Credit",Source[[#This Row],[Census Enrollment]],Source[[#This Row],[Noncredit Avg. Attendance]])</f>
        <v>46</v>
      </c>
    </row>
    <row r="109" spans="1:40" x14ac:dyDescent="0.25">
      <c r="A109" t="s">
        <v>4581</v>
      </c>
      <c r="B109" t="s">
        <v>886</v>
      </c>
      <c r="C109" t="s">
        <v>34</v>
      </c>
      <c r="D109" t="s">
        <v>910</v>
      </c>
      <c r="E109" s="4">
        <v>32001</v>
      </c>
      <c r="F109" s="4" t="s">
        <v>935</v>
      </c>
      <c r="G109" s="4">
        <v>1</v>
      </c>
      <c r="H109" t="str">
        <f>CONCATENATE(Source[[#This Row],[Subject]],TRIM(Source[[#This Row],[Course]]))</f>
        <v>SOC1</v>
      </c>
      <c r="I109" t="str">
        <f>VLOOKUP(Source[[#This Row],[SubjCrse]],'Courses and Categories'!$E$2:$G$1816,3,FALSE)</f>
        <v>Credit General Education</v>
      </c>
      <c r="J109">
        <v>931</v>
      </c>
      <c r="K109" t="s">
        <v>936</v>
      </c>
      <c r="L109" t="s">
        <v>87</v>
      </c>
      <c r="M109" t="s">
        <v>897</v>
      </c>
      <c r="N109" t="s">
        <v>42</v>
      </c>
      <c r="O109" t="s">
        <v>42</v>
      </c>
      <c r="P109" t="s">
        <v>42</v>
      </c>
      <c r="Q109" t="s">
        <v>42</v>
      </c>
      <c r="S109" t="s">
        <v>134</v>
      </c>
      <c r="T109" t="s">
        <v>44</v>
      </c>
      <c r="U109" s="1">
        <v>43493</v>
      </c>
      <c r="V109" s="1">
        <v>43607</v>
      </c>
      <c r="W109" t="s">
        <v>939</v>
      </c>
      <c r="X109" t="s">
        <v>918</v>
      </c>
      <c r="Y109">
        <v>40</v>
      </c>
      <c r="Z109">
        <v>33</v>
      </c>
      <c r="AA109">
        <v>45</v>
      </c>
      <c r="AB109">
        <v>73.333299999999994</v>
      </c>
      <c r="AD109">
        <f>IF(ISBLANK(Source[[#This Row],[CrosslistID]]),1,1/COUNTIFS(Source[CrosslistID],Source[[#This Row],[CrosslistID]],Source[TermDesc],Source[[#This Row],[TermDesc]]))</f>
        <v>1</v>
      </c>
      <c r="AG109">
        <v>0</v>
      </c>
      <c r="AH109">
        <v>73.333299999999994</v>
      </c>
      <c r="AI109">
        <v>3.9</v>
      </c>
      <c r="AJ109">
        <v>4</v>
      </c>
      <c r="AK109">
        <v>0.2</v>
      </c>
      <c r="AL1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9">
        <f>IF(AND(Source[[#This Row],[Credit_Noncredit]]="Noncredit",Source[[#This Row],[FTEF]]&gt;0),Source[[#This Row],[NC XLST FTES]]*525/(437.5*Source[[#This Row],[FTEF]]),0)</f>
        <v>0</v>
      </c>
      <c r="AN109">
        <f>IF(Source[[#This Row],[Credit_Noncredit]]="Credit",Source[[#This Row],[Census Enrollment]],Source[[#This Row],[Noncredit Avg. Attendance]])</f>
        <v>40</v>
      </c>
    </row>
    <row r="110" spans="1:40" x14ac:dyDescent="0.25">
      <c r="A110" t="s">
        <v>4581</v>
      </c>
      <c r="B110" t="s">
        <v>886</v>
      </c>
      <c r="C110" t="s">
        <v>34</v>
      </c>
      <c r="D110" t="s">
        <v>910</v>
      </c>
      <c r="E110" s="4">
        <v>36137</v>
      </c>
      <c r="F110" s="4" t="s">
        <v>935</v>
      </c>
      <c r="G110" s="4">
        <v>1</v>
      </c>
      <c r="H110" t="str">
        <f>CONCATENATE(Source[[#This Row],[Subject]],TRIM(Source[[#This Row],[Course]]))</f>
        <v>SOC1</v>
      </c>
      <c r="I110" t="str">
        <f>VLOOKUP(Source[[#This Row],[SubjCrse]],'Courses and Categories'!$E$2:$G$1816,3,FALSE)</f>
        <v>Credit General Education</v>
      </c>
      <c r="J110">
        <v>932</v>
      </c>
      <c r="K110" t="s">
        <v>936</v>
      </c>
      <c r="L110" t="s">
        <v>87</v>
      </c>
      <c r="M110" t="s">
        <v>897</v>
      </c>
      <c r="N110" t="s">
        <v>42</v>
      </c>
      <c r="O110" t="s">
        <v>42</v>
      </c>
      <c r="P110" t="s">
        <v>42</v>
      </c>
      <c r="Q110" t="s">
        <v>42</v>
      </c>
      <c r="S110" t="s">
        <v>134</v>
      </c>
      <c r="T110" t="s">
        <v>44</v>
      </c>
      <c r="U110" s="1">
        <v>43493</v>
      </c>
      <c r="V110" s="1">
        <v>43607</v>
      </c>
      <c r="W110" t="s">
        <v>939</v>
      </c>
      <c r="X110" t="s">
        <v>918</v>
      </c>
      <c r="Y110">
        <v>40</v>
      </c>
      <c r="Z110">
        <v>33</v>
      </c>
      <c r="AA110">
        <v>45</v>
      </c>
      <c r="AB110">
        <v>73.333299999999994</v>
      </c>
      <c r="AD110">
        <f>IF(ISBLANK(Source[[#This Row],[CrosslistID]]),1,1/COUNTIFS(Source[CrosslistID],Source[[#This Row],[CrosslistID]],Source[TermDesc],Source[[#This Row],[TermDesc]]))</f>
        <v>1</v>
      </c>
      <c r="AG110">
        <v>0</v>
      </c>
      <c r="AH110">
        <v>73.333299999999994</v>
      </c>
      <c r="AI110">
        <v>3.8</v>
      </c>
      <c r="AJ110">
        <v>4</v>
      </c>
      <c r="AK110">
        <v>0.2</v>
      </c>
      <c r="AL1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0">
        <f>IF(AND(Source[[#This Row],[Credit_Noncredit]]="Noncredit",Source[[#This Row],[FTEF]]&gt;0),Source[[#This Row],[NC XLST FTES]]*525/(437.5*Source[[#This Row],[FTEF]]),0)</f>
        <v>0</v>
      </c>
      <c r="AN110">
        <f>IF(Source[[#This Row],[Credit_Noncredit]]="Credit",Source[[#This Row],[Census Enrollment]],Source[[#This Row],[Noncredit Avg. Attendance]])</f>
        <v>40</v>
      </c>
    </row>
    <row r="111" spans="1:40" x14ac:dyDescent="0.25">
      <c r="A111" t="s">
        <v>4581</v>
      </c>
      <c r="B111" t="s">
        <v>886</v>
      </c>
      <c r="C111" t="s">
        <v>34</v>
      </c>
      <c r="D111" t="s">
        <v>910</v>
      </c>
      <c r="E111" s="4">
        <v>39004</v>
      </c>
      <c r="F111" s="4" t="s">
        <v>935</v>
      </c>
      <c r="G111" s="4">
        <v>1</v>
      </c>
      <c r="H111" t="str">
        <f>CONCATENATE(Source[[#This Row],[Subject]],TRIM(Source[[#This Row],[Course]]))</f>
        <v>SOC1</v>
      </c>
      <c r="I111" t="str">
        <f>VLOOKUP(Source[[#This Row],[SubjCrse]],'Courses and Categories'!$E$2:$G$1816,3,FALSE)</f>
        <v>Credit General Education</v>
      </c>
      <c r="J111">
        <v>933</v>
      </c>
      <c r="K111" t="s">
        <v>936</v>
      </c>
      <c r="L111" t="s">
        <v>87</v>
      </c>
      <c r="M111" t="s">
        <v>897</v>
      </c>
      <c r="N111" t="s">
        <v>42</v>
      </c>
      <c r="O111" t="s">
        <v>42</v>
      </c>
      <c r="P111" t="s">
        <v>42</v>
      </c>
      <c r="Q111" t="s">
        <v>42</v>
      </c>
      <c r="S111" t="s">
        <v>134</v>
      </c>
      <c r="T111" t="s">
        <v>44</v>
      </c>
      <c r="U111" s="1">
        <v>43493</v>
      </c>
      <c r="V111" s="1">
        <v>43607</v>
      </c>
      <c r="W111" t="s">
        <v>938</v>
      </c>
      <c r="X111" t="s">
        <v>918</v>
      </c>
      <c r="Y111">
        <v>42</v>
      </c>
      <c r="Z111">
        <v>39</v>
      </c>
      <c r="AA111">
        <v>45</v>
      </c>
      <c r="AB111">
        <v>86.666700000000006</v>
      </c>
      <c r="AD111">
        <f>IF(ISBLANK(Source[[#This Row],[CrosslistID]]),1,1/COUNTIFS(Source[CrosslistID],Source[[#This Row],[CrosslistID]],Source[TermDesc],Source[[#This Row],[TermDesc]]))</f>
        <v>1</v>
      </c>
      <c r="AG111">
        <v>0</v>
      </c>
      <c r="AH111">
        <v>86.666700000000006</v>
      </c>
      <c r="AI111">
        <v>4</v>
      </c>
      <c r="AJ111">
        <v>4.2</v>
      </c>
      <c r="AK111">
        <v>0.2</v>
      </c>
      <c r="AL1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1">
        <f>IF(AND(Source[[#This Row],[Credit_Noncredit]]="Noncredit",Source[[#This Row],[FTEF]]&gt;0),Source[[#This Row],[NC XLST FTES]]*525/(437.5*Source[[#This Row],[FTEF]]),0)</f>
        <v>0</v>
      </c>
      <c r="AN111">
        <f>IF(Source[[#This Row],[Credit_Noncredit]]="Credit",Source[[#This Row],[Census Enrollment]],Source[[#This Row],[Noncredit Avg. Attendance]])</f>
        <v>42</v>
      </c>
    </row>
    <row r="112" spans="1:40" x14ac:dyDescent="0.25">
      <c r="A112" t="s">
        <v>4581</v>
      </c>
      <c r="B112" t="s">
        <v>886</v>
      </c>
      <c r="C112" t="s">
        <v>34</v>
      </c>
      <c r="D112" t="s">
        <v>910</v>
      </c>
      <c r="E112" s="4">
        <v>39003</v>
      </c>
      <c r="F112" s="4" t="s">
        <v>935</v>
      </c>
      <c r="G112" s="4">
        <v>1</v>
      </c>
      <c r="H112" t="str">
        <f>CONCATENATE(Source[[#This Row],[Subject]],TRIM(Source[[#This Row],[Course]]))</f>
        <v>SOC1</v>
      </c>
      <c r="I112" t="str">
        <f>VLOOKUP(Source[[#This Row],[SubjCrse]],'Courses and Categories'!$E$2:$G$1816,3,FALSE)</f>
        <v>Credit General Education</v>
      </c>
      <c r="J112">
        <v>935</v>
      </c>
      <c r="K112" t="s">
        <v>936</v>
      </c>
      <c r="L112" t="s">
        <v>87</v>
      </c>
      <c r="M112" t="s">
        <v>897</v>
      </c>
      <c r="N112" t="s">
        <v>42</v>
      </c>
      <c r="O112" t="s">
        <v>42</v>
      </c>
      <c r="P112" t="s">
        <v>42</v>
      </c>
      <c r="Q112" t="s">
        <v>42</v>
      </c>
      <c r="S112" t="s">
        <v>134</v>
      </c>
      <c r="T112" t="s">
        <v>44</v>
      </c>
      <c r="U112" s="1">
        <v>43493</v>
      </c>
      <c r="V112" s="1">
        <v>43607</v>
      </c>
      <c r="W112" t="s">
        <v>938</v>
      </c>
      <c r="X112" t="s">
        <v>918</v>
      </c>
      <c r="Y112">
        <v>69</v>
      </c>
      <c r="Z112">
        <v>63</v>
      </c>
      <c r="AA112">
        <v>75</v>
      </c>
      <c r="AB112">
        <v>84</v>
      </c>
      <c r="AD112">
        <f>IF(ISBLANK(Source[[#This Row],[CrosslistID]]),1,1/COUNTIFS(Source[CrosslistID],Source[[#This Row],[CrosslistID]],Source[TermDesc],Source[[#This Row],[TermDesc]]))</f>
        <v>1</v>
      </c>
      <c r="AG112">
        <v>0</v>
      </c>
      <c r="AH112">
        <v>84</v>
      </c>
      <c r="AI112">
        <v>6.7</v>
      </c>
      <c r="AJ112">
        <v>6.9</v>
      </c>
      <c r="AK112">
        <v>0.3</v>
      </c>
      <c r="AL1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2">
        <f>IF(AND(Source[[#This Row],[Credit_Noncredit]]="Noncredit",Source[[#This Row],[FTEF]]&gt;0),Source[[#This Row],[NC XLST FTES]]*525/(437.5*Source[[#This Row],[FTEF]]),0)</f>
        <v>0</v>
      </c>
      <c r="AN112">
        <f>IF(Source[[#This Row],[Credit_Noncredit]]="Credit",Source[[#This Row],[Census Enrollment]],Source[[#This Row],[Noncredit Avg. Attendance]])</f>
        <v>69</v>
      </c>
    </row>
    <row r="113" spans="1:40" x14ac:dyDescent="0.25">
      <c r="A113" t="s">
        <v>4581</v>
      </c>
      <c r="B113" t="s">
        <v>886</v>
      </c>
      <c r="C113" t="s">
        <v>34</v>
      </c>
      <c r="D113" t="s">
        <v>910</v>
      </c>
      <c r="E113" s="4">
        <v>30977</v>
      </c>
      <c r="F113" s="4" t="s">
        <v>935</v>
      </c>
      <c r="G113" s="4">
        <v>2</v>
      </c>
      <c r="H113" t="str">
        <f>CONCATENATE(Source[[#This Row],[Subject]],TRIM(Source[[#This Row],[Course]]))</f>
        <v>SOC2</v>
      </c>
      <c r="I113" t="str">
        <f>VLOOKUP(Source[[#This Row],[SubjCrse]],'Courses and Categories'!$E$2:$G$1816,3,FALSE)</f>
        <v>Credit General Education</v>
      </c>
      <c r="J113">
        <v>1</v>
      </c>
      <c r="K113" t="s">
        <v>1977</v>
      </c>
      <c r="L113" t="s">
        <v>39</v>
      </c>
      <c r="M113" t="s">
        <v>903</v>
      </c>
      <c r="N113" t="s">
        <v>1041</v>
      </c>
      <c r="O113">
        <v>1110</v>
      </c>
      <c r="P113">
        <v>1200</v>
      </c>
      <c r="Q113" t="s">
        <v>420</v>
      </c>
      <c r="R113">
        <v>267</v>
      </c>
      <c r="S113" t="s">
        <v>134</v>
      </c>
      <c r="T113">
        <v>1</v>
      </c>
      <c r="U113" s="1">
        <v>43479</v>
      </c>
      <c r="V113" s="1">
        <v>43607</v>
      </c>
      <c r="W113" t="s">
        <v>944</v>
      </c>
      <c r="X113" t="s">
        <v>1929</v>
      </c>
      <c r="Y113">
        <v>24</v>
      </c>
      <c r="Z113">
        <v>21</v>
      </c>
      <c r="AA113">
        <v>45</v>
      </c>
      <c r="AB113">
        <v>46.666699999999999</v>
      </c>
      <c r="AD113">
        <f>IF(ISBLANK(Source[[#This Row],[CrosslistID]]),1,1/COUNTIFS(Source[CrosslistID],Source[[#This Row],[CrosslistID]],Source[TermDesc],Source[[#This Row],[TermDesc]]))</f>
        <v>1</v>
      </c>
      <c r="AG113">
        <v>0</v>
      </c>
      <c r="AH113">
        <v>46.666699999999999</v>
      </c>
      <c r="AI113">
        <v>2.4</v>
      </c>
      <c r="AJ113">
        <v>2.4</v>
      </c>
      <c r="AK113">
        <v>0.2</v>
      </c>
      <c r="AL1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3">
        <f>IF(AND(Source[[#This Row],[Credit_Noncredit]]="Noncredit",Source[[#This Row],[FTEF]]&gt;0),Source[[#This Row],[NC XLST FTES]]*525/(437.5*Source[[#This Row],[FTEF]]),0)</f>
        <v>0</v>
      </c>
      <c r="AN113">
        <f>IF(Source[[#This Row],[Credit_Noncredit]]="Credit",Source[[#This Row],[Census Enrollment]],Source[[#This Row],[Noncredit Avg. Attendance]])</f>
        <v>24</v>
      </c>
    </row>
    <row r="114" spans="1:40" x14ac:dyDescent="0.25">
      <c r="A114" t="s">
        <v>4581</v>
      </c>
      <c r="B114" t="s">
        <v>886</v>
      </c>
      <c r="C114" t="s">
        <v>34</v>
      </c>
      <c r="D114" t="s">
        <v>910</v>
      </c>
      <c r="E114" s="4">
        <v>34138</v>
      </c>
      <c r="F114" s="4" t="s">
        <v>935</v>
      </c>
      <c r="G114" s="4">
        <v>3</v>
      </c>
      <c r="H114" t="str">
        <f>CONCATENATE(Source[[#This Row],[Subject]],TRIM(Source[[#This Row],[Course]]))</f>
        <v>SOC3</v>
      </c>
      <c r="I114" t="str">
        <f>VLOOKUP(Source[[#This Row],[SubjCrse]],'Courses and Categories'!$E$2:$G$1816,3,FALSE)</f>
        <v>Credit General Education</v>
      </c>
      <c r="J114">
        <v>1</v>
      </c>
      <c r="K114" t="s">
        <v>940</v>
      </c>
      <c r="L114" t="s">
        <v>39</v>
      </c>
      <c r="M114" t="s">
        <v>903</v>
      </c>
      <c r="N114" t="s">
        <v>59</v>
      </c>
      <c r="O114">
        <v>940</v>
      </c>
      <c r="P114">
        <v>1055</v>
      </c>
      <c r="Q114" t="s">
        <v>420</v>
      </c>
      <c r="R114">
        <v>266</v>
      </c>
      <c r="S114" t="s">
        <v>134</v>
      </c>
      <c r="T114">
        <v>1</v>
      </c>
      <c r="U114" s="1">
        <v>43479</v>
      </c>
      <c r="V114" s="1">
        <v>43607</v>
      </c>
      <c r="W114" t="s">
        <v>939</v>
      </c>
      <c r="X114" t="s">
        <v>1929</v>
      </c>
      <c r="Y114">
        <v>22</v>
      </c>
      <c r="Z114">
        <v>21</v>
      </c>
      <c r="AA114">
        <v>45</v>
      </c>
      <c r="AB114">
        <v>46.666699999999999</v>
      </c>
      <c r="AD114">
        <f>IF(ISBLANK(Source[[#This Row],[CrosslistID]]),1,1/COUNTIFS(Source[CrosslistID],Source[[#This Row],[CrosslistID]],Source[TermDesc],Source[[#This Row],[TermDesc]]))</f>
        <v>1</v>
      </c>
      <c r="AG114">
        <v>0</v>
      </c>
      <c r="AH114">
        <v>46.666699999999999</v>
      </c>
      <c r="AI114">
        <v>2.2000000000000002</v>
      </c>
      <c r="AJ114">
        <v>2.2000000000000002</v>
      </c>
      <c r="AK114">
        <v>0.2</v>
      </c>
      <c r="AL1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4">
        <f>IF(AND(Source[[#This Row],[Credit_Noncredit]]="Noncredit",Source[[#This Row],[FTEF]]&gt;0),Source[[#This Row],[NC XLST FTES]]*525/(437.5*Source[[#This Row],[FTEF]]),0)</f>
        <v>0</v>
      </c>
      <c r="AN114">
        <f>IF(Source[[#This Row],[Credit_Noncredit]]="Credit",Source[[#This Row],[Census Enrollment]],Source[[#This Row],[Noncredit Avg. Attendance]])</f>
        <v>22</v>
      </c>
    </row>
    <row r="115" spans="1:40" x14ac:dyDescent="0.25">
      <c r="A115" t="s">
        <v>4581</v>
      </c>
      <c r="B115" t="s">
        <v>886</v>
      </c>
      <c r="C115" t="s">
        <v>34</v>
      </c>
      <c r="D115" t="s">
        <v>910</v>
      </c>
      <c r="E115" s="4">
        <v>39002</v>
      </c>
      <c r="F115" s="4" t="s">
        <v>935</v>
      </c>
      <c r="G115" s="4">
        <v>3</v>
      </c>
      <c r="H115" t="str">
        <f>CONCATENATE(Source[[#This Row],[Subject]],TRIM(Source[[#This Row],[Course]]))</f>
        <v>SOC3</v>
      </c>
      <c r="I115" t="str">
        <f>VLOOKUP(Source[[#This Row],[SubjCrse]],'Courses and Categories'!$E$2:$G$1816,3,FALSE)</f>
        <v>Credit General Education</v>
      </c>
      <c r="J115">
        <v>2</v>
      </c>
      <c r="K115" t="s">
        <v>940</v>
      </c>
      <c r="L115" t="s">
        <v>39</v>
      </c>
      <c r="M115" t="s">
        <v>903</v>
      </c>
      <c r="N115" t="s">
        <v>105</v>
      </c>
      <c r="O115">
        <v>1110</v>
      </c>
      <c r="P115">
        <v>1235</v>
      </c>
      <c r="Q115" t="s">
        <v>420</v>
      </c>
      <c r="R115">
        <v>266</v>
      </c>
      <c r="S115" t="s">
        <v>134</v>
      </c>
      <c r="T115" t="s">
        <v>44</v>
      </c>
      <c r="U115" s="1">
        <v>43493</v>
      </c>
      <c r="V115" s="1">
        <v>43607</v>
      </c>
      <c r="W115" t="s">
        <v>1963</v>
      </c>
      <c r="X115" t="s">
        <v>905</v>
      </c>
      <c r="Y115">
        <v>37</v>
      </c>
      <c r="Z115">
        <v>31</v>
      </c>
      <c r="AA115">
        <v>45</v>
      </c>
      <c r="AB115">
        <v>68.888900000000007</v>
      </c>
      <c r="AD115">
        <f>IF(ISBLANK(Source[[#This Row],[CrosslistID]]),1,1/COUNTIFS(Source[CrosslistID],Source[[#This Row],[CrosslistID]],Source[TermDesc],Source[[#This Row],[TermDesc]]))</f>
        <v>1</v>
      </c>
      <c r="AG115">
        <v>0</v>
      </c>
      <c r="AH115">
        <v>68.888900000000007</v>
      </c>
      <c r="AI115">
        <v>3.6139999999999999</v>
      </c>
      <c r="AJ115">
        <v>3.7143999999999999</v>
      </c>
      <c r="AK115">
        <v>0.2</v>
      </c>
      <c r="AL1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5">
        <f>IF(AND(Source[[#This Row],[Credit_Noncredit]]="Noncredit",Source[[#This Row],[FTEF]]&gt;0),Source[[#This Row],[NC XLST FTES]]*525/(437.5*Source[[#This Row],[FTEF]]),0)</f>
        <v>0</v>
      </c>
      <c r="AN115">
        <f>IF(Source[[#This Row],[Credit_Noncredit]]="Credit",Source[[#This Row],[Census Enrollment]],Source[[#This Row],[Noncredit Avg. Attendance]])</f>
        <v>37</v>
      </c>
    </row>
    <row r="116" spans="1:40" x14ac:dyDescent="0.25">
      <c r="A116" t="s">
        <v>4581</v>
      </c>
      <c r="B116" t="s">
        <v>886</v>
      </c>
      <c r="C116" t="s">
        <v>34</v>
      </c>
      <c r="D116" t="s">
        <v>910</v>
      </c>
      <c r="E116" s="4">
        <v>37703</v>
      </c>
      <c r="F116" s="4" t="s">
        <v>935</v>
      </c>
      <c r="G116" s="4">
        <v>3</v>
      </c>
      <c r="H116" t="str">
        <f>CONCATENATE(Source[[#This Row],[Subject]],TRIM(Source[[#This Row],[Course]]))</f>
        <v>SOC3</v>
      </c>
      <c r="I116" t="str">
        <f>VLOOKUP(Source[[#This Row],[SubjCrse]],'Courses and Categories'!$E$2:$G$1816,3,FALSE)</f>
        <v>Credit General Education</v>
      </c>
      <c r="J116">
        <v>831</v>
      </c>
      <c r="K116" t="s">
        <v>940</v>
      </c>
      <c r="L116" t="s">
        <v>87</v>
      </c>
      <c r="M116" t="s">
        <v>897</v>
      </c>
      <c r="N116" t="s">
        <v>42</v>
      </c>
      <c r="O116" t="s">
        <v>42</v>
      </c>
      <c r="P116" t="s">
        <v>42</v>
      </c>
      <c r="Q116" t="s">
        <v>42</v>
      </c>
      <c r="S116" t="s">
        <v>134</v>
      </c>
      <c r="T116">
        <v>1</v>
      </c>
      <c r="U116" s="1">
        <v>43479</v>
      </c>
      <c r="V116" s="1">
        <v>43607</v>
      </c>
      <c r="W116" t="s">
        <v>942</v>
      </c>
      <c r="X116" t="s">
        <v>899</v>
      </c>
      <c r="Y116">
        <v>41</v>
      </c>
      <c r="Z116">
        <v>34</v>
      </c>
      <c r="AA116">
        <v>45</v>
      </c>
      <c r="AB116">
        <v>75.555599999999998</v>
      </c>
      <c r="AD116">
        <f>IF(ISBLANK(Source[[#This Row],[CrosslistID]]),1,1/COUNTIFS(Source[CrosslistID],Source[[#This Row],[CrosslistID]],Source[TermDesc],Source[[#This Row],[TermDesc]]))</f>
        <v>1</v>
      </c>
      <c r="AG116">
        <v>0</v>
      </c>
      <c r="AH116">
        <v>75.555599999999998</v>
      </c>
      <c r="AI116">
        <v>4.0999999999999996</v>
      </c>
      <c r="AJ116">
        <v>4.0999999999999996</v>
      </c>
      <c r="AK116">
        <v>0.2</v>
      </c>
      <c r="AL1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6">
        <f>IF(AND(Source[[#This Row],[Credit_Noncredit]]="Noncredit",Source[[#This Row],[FTEF]]&gt;0),Source[[#This Row],[NC XLST FTES]]*525/(437.5*Source[[#This Row],[FTEF]]),0)</f>
        <v>0</v>
      </c>
      <c r="AN116">
        <f>IF(Source[[#This Row],[Credit_Noncredit]]="Credit",Source[[#This Row],[Census Enrollment]],Source[[#This Row],[Noncredit Avg. Attendance]])</f>
        <v>41</v>
      </c>
    </row>
    <row r="117" spans="1:40" x14ac:dyDescent="0.25">
      <c r="A117" t="s">
        <v>4581</v>
      </c>
      <c r="B117" t="s">
        <v>886</v>
      </c>
      <c r="C117" t="s">
        <v>34</v>
      </c>
      <c r="D117" t="s">
        <v>910</v>
      </c>
      <c r="E117" s="4">
        <v>37708</v>
      </c>
      <c r="F117" s="4" t="s">
        <v>935</v>
      </c>
      <c r="G117" s="4">
        <v>21</v>
      </c>
      <c r="H117" t="str">
        <f>CONCATENATE(Source[[#This Row],[Subject]],TRIM(Source[[#This Row],[Course]]))</f>
        <v>SOC21</v>
      </c>
      <c r="I117" t="str">
        <f>VLOOKUP(Source[[#This Row],[SubjCrse]],'Courses and Categories'!$E$2:$G$1816,3,FALSE)</f>
        <v>Credit General Education</v>
      </c>
      <c r="J117">
        <v>1</v>
      </c>
      <c r="K117" t="s">
        <v>943</v>
      </c>
      <c r="L117" t="s">
        <v>39</v>
      </c>
      <c r="M117" t="s">
        <v>903</v>
      </c>
      <c r="N117" t="s">
        <v>59</v>
      </c>
      <c r="O117">
        <v>1110</v>
      </c>
      <c r="P117">
        <v>1225</v>
      </c>
      <c r="Q117" t="s">
        <v>422</v>
      </c>
      <c r="R117">
        <v>201</v>
      </c>
      <c r="S117" t="s">
        <v>134</v>
      </c>
      <c r="T117">
        <v>1</v>
      </c>
      <c r="U117" s="1">
        <v>43479</v>
      </c>
      <c r="V117" s="1">
        <v>43607</v>
      </c>
      <c r="W117" t="s">
        <v>944</v>
      </c>
      <c r="X117" t="s">
        <v>1929</v>
      </c>
      <c r="Y117">
        <v>24</v>
      </c>
      <c r="Z117">
        <v>21</v>
      </c>
      <c r="AA117">
        <v>45</v>
      </c>
      <c r="AB117">
        <v>46.666699999999999</v>
      </c>
      <c r="AD117">
        <f>IF(ISBLANK(Source[[#This Row],[CrosslistID]]),1,1/COUNTIFS(Source[CrosslistID],Source[[#This Row],[CrosslistID]],Source[TermDesc],Source[[#This Row],[TermDesc]]))</f>
        <v>1</v>
      </c>
      <c r="AG117">
        <v>0</v>
      </c>
      <c r="AH117">
        <v>46.666699999999999</v>
      </c>
      <c r="AI117">
        <v>2.4</v>
      </c>
      <c r="AJ117">
        <v>2.4</v>
      </c>
      <c r="AK117">
        <v>0.2</v>
      </c>
      <c r="AL1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7">
        <f>IF(AND(Source[[#This Row],[Credit_Noncredit]]="Noncredit",Source[[#This Row],[FTEF]]&gt;0),Source[[#This Row],[NC XLST FTES]]*525/(437.5*Source[[#This Row],[FTEF]]),0)</f>
        <v>0</v>
      </c>
      <c r="AN117">
        <f>IF(Source[[#This Row],[Credit_Noncredit]]="Credit",Source[[#This Row],[Census Enrollment]],Source[[#This Row],[Noncredit Avg. Attendance]])</f>
        <v>24</v>
      </c>
    </row>
    <row r="118" spans="1:40" x14ac:dyDescent="0.25">
      <c r="A118" t="s">
        <v>4581</v>
      </c>
      <c r="B118" t="s">
        <v>886</v>
      </c>
      <c r="C118" t="s">
        <v>34</v>
      </c>
      <c r="D118" t="s">
        <v>910</v>
      </c>
      <c r="E118" s="4">
        <v>39001</v>
      </c>
      <c r="F118" s="4" t="s">
        <v>935</v>
      </c>
      <c r="G118" s="4">
        <v>21</v>
      </c>
      <c r="H118" t="str">
        <f>CONCATENATE(Source[[#This Row],[Subject]],TRIM(Source[[#This Row],[Course]]))</f>
        <v>SOC21</v>
      </c>
      <c r="I118" t="str">
        <f>VLOOKUP(Source[[#This Row],[SubjCrse]],'Courses and Categories'!$E$2:$G$1816,3,FALSE)</f>
        <v>Credit General Education</v>
      </c>
      <c r="J118">
        <v>931</v>
      </c>
      <c r="K118" t="s">
        <v>943</v>
      </c>
      <c r="L118" t="s">
        <v>87</v>
      </c>
      <c r="M118" t="s">
        <v>897</v>
      </c>
      <c r="N118" t="s">
        <v>42</v>
      </c>
      <c r="O118" t="s">
        <v>42</v>
      </c>
      <c r="P118" t="s">
        <v>42</v>
      </c>
      <c r="Q118" t="s">
        <v>42</v>
      </c>
      <c r="S118" t="s">
        <v>134</v>
      </c>
      <c r="T118" t="s">
        <v>44</v>
      </c>
      <c r="U118" s="1">
        <v>43493</v>
      </c>
      <c r="V118" s="1">
        <v>43607</v>
      </c>
      <c r="W118" t="s">
        <v>944</v>
      </c>
      <c r="X118" t="s">
        <v>918</v>
      </c>
      <c r="Y118">
        <v>40</v>
      </c>
      <c r="Z118">
        <v>36</v>
      </c>
      <c r="AA118">
        <v>45</v>
      </c>
      <c r="AB118">
        <v>80</v>
      </c>
      <c r="AD118">
        <f>IF(ISBLANK(Source[[#This Row],[CrosslistID]]),1,1/COUNTIFS(Source[CrosslistID],Source[[#This Row],[CrosslistID]],Source[TermDesc],Source[[#This Row],[TermDesc]]))</f>
        <v>1</v>
      </c>
      <c r="AG118">
        <v>0</v>
      </c>
      <c r="AH118">
        <v>80</v>
      </c>
      <c r="AI118">
        <v>4</v>
      </c>
      <c r="AJ118">
        <v>4</v>
      </c>
      <c r="AK118">
        <v>0.2</v>
      </c>
      <c r="AL1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8">
        <f>IF(AND(Source[[#This Row],[Credit_Noncredit]]="Noncredit",Source[[#This Row],[FTEF]]&gt;0),Source[[#This Row],[NC XLST FTES]]*525/(437.5*Source[[#This Row],[FTEF]]),0)</f>
        <v>0</v>
      </c>
      <c r="AN118">
        <f>IF(Source[[#This Row],[Credit_Noncredit]]="Credit",Source[[#This Row],[Census Enrollment]],Source[[#This Row],[Noncredit Avg. Attendance]])</f>
        <v>40</v>
      </c>
    </row>
    <row r="119" spans="1:40" x14ac:dyDescent="0.25">
      <c r="A119" t="s">
        <v>4581</v>
      </c>
      <c r="B119" t="s">
        <v>886</v>
      </c>
      <c r="C119" t="s">
        <v>34</v>
      </c>
      <c r="D119" t="s">
        <v>910</v>
      </c>
      <c r="E119" s="4">
        <v>31414</v>
      </c>
      <c r="F119" s="4" t="s">
        <v>935</v>
      </c>
      <c r="G119" s="4">
        <v>25</v>
      </c>
      <c r="H119" t="str">
        <f>CONCATENATE(Source[[#This Row],[Subject]],TRIM(Source[[#This Row],[Course]]))</f>
        <v>SOC25</v>
      </c>
      <c r="I119" t="str">
        <f>VLOOKUP(Source[[#This Row],[SubjCrse]],'Courses and Categories'!$E$2:$G$1816,3,FALSE)</f>
        <v>Credit General Education</v>
      </c>
      <c r="J119">
        <v>1</v>
      </c>
      <c r="K119" t="s">
        <v>1978</v>
      </c>
      <c r="L119" t="s">
        <v>39</v>
      </c>
      <c r="M119" t="s">
        <v>903</v>
      </c>
      <c r="N119" t="s">
        <v>59</v>
      </c>
      <c r="O119">
        <v>1110</v>
      </c>
      <c r="P119">
        <v>1225</v>
      </c>
      <c r="Q119" t="s">
        <v>240</v>
      </c>
      <c r="R119">
        <v>223</v>
      </c>
      <c r="S119" t="s">
        <v>134</v>
      </c>
      <c r="T119">
        <v>1</v>
      </c>
      <c r="U119" s="1">
        <v>43479</v>
      </c>
      <c r="V119" s="1">
        <v>43607</v>
      </c>
      <c r="W119" t="s">
        <v>937</v>
      </c>
      <c r="X119" t="s">
        <v>1929</v>
      </c>
      <c r="Y119">
        <v>13</v>
      </c>
      <c r="Z119">
        <v>12</v>
      </c>
      <c r="AA119">
        <v>45</v>
      </c>
      <c r="AB119">
        <v>26.666699999999999</v>
      </c>
      <c r="AD119">
        <f>IF(ISBLANK(Source[[#This Row],[CrosslistID]]),1,1/COUNTIFS(Source[CrosslistID],Source[[#This Row],[CrosslistID]],Source[TermDesc],Source[[#This Row],[TermDesc]]))</f>
        <v>1</v>
      </c>
      <c r="AG119">
        <v>0</v>
      </c>
      <c r="AH119">
        <v>26.666699999999999</v>
      </c>
      <c r="AI119">
        <v>1.3</v>
      </c>
      <c r="AJ119">
        <v>1.3</v>
      </c>
      <c r="AK119">
        <v>0.2</v>
      </c>
      <c r="AL1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9">
        <f>IF(AND(Source[[#This Row],[Credit_Noncredit]]="Noncredit",Source[[#This Row],[FTEF]]&gt;0),Source[[#This Row],[NC XLST FTES]]*525/(437.5*Source[[#This Row],[FTEF]]),0)</f>
        <v>0</v>
      </c>
      <c r="AN119">
        <f>IF(Source[[#This Row],[Credit_Noncredit]]="Credit",Source[[#This Row],[Census Enrollment]],Source[[#This Row],[Noncredit Avg. Attendance]])</f>
        <v>13</v>
      </c>
    </row>
    <row r="120" spans="1:40" x14ac:dyDescent="0.25">
      <c r="A120" t="s">
        <v>4581</v>
      </c>
      <c r="B120" t="s">
        <v>886</v>
      </c>
      <c r="C120" t="s">
        <v>34</v>
      </c>
      <c r="D120" t="s">
        <v>910</v>
      </c>
      <c r="E120" s="4">
        <v>32880</v>
      </c>
      <c r="F120" s="4" t="s">
        <v>935</v>
      </c>
      <c r="G120" s="4">
        <v>35</v>
      </c>
      <c r="H120" t="str">
        <f>CONCATENATE(Source[[#This Row],[Subject]],TRIM(Source[[#This Row],[Course]]))</f>
        <v>SOC35</v>
      </c>
      <c r="I120" t="str">
        <f>VLOOKUP(Source[[#This Row],[SubjCrse]],'Courses and Categories'!$E$2:$G$1816,3,FALSE)</f>
        <v>Credit General Education</v>
      </c>
      <c r="J120">
        <v>2</v>
      </c>
      <c r="K120" t="s">
        <v>945</v>
      </c>
      <c r="L120" t="s">
        <v>39</v>
      </c>
      <c r="M120" t="s">
        <v>903</v>
      </c>
      <c r="N120" t="s">
        <v>105</v>
      </c>
      <c r="O120">
        <v>1410</v>
      </c>
      <c r="P120">
        <v>1535</v>
      </c>
      <c r="Q120" t="s">
        <v>240</v>
      </c>
      <c r="R120">
        <v>229</v>
      </c>
      <c r="S120" t="s">
        <v>134</v>
      </c>
      <c r="T120" t="s">
        <v>44</v>
      </c>
      <c r="U120" s="1">
        <v>43493</v>
      </c>
      <c r="V120" s="1">
        <v>43607</v>
      </c>
      <c r="W120" t="s">
        <v>1975</v>
      </c>
      <c r="X120" t="s">
        <v>905</v>
      </c>
      <c r="Y120">
        <v>25</v>
      </c>
      <c r="Z120">
        <v>23</v>
      </c>
      <c r="AA120">
        <v>45</v>
      </c>
      <c r="AB120">
        <v>51.1111</v>
      </c>
      <c r="AD120">
        <f>IF(ISBLANK(Source[[#This Row],[CrosslistID]]),1,1/COUNTIFS(Source[CrosslistID],Source[[#This Row],[CrosslistID]],Source[TermDesc],Source[[#This Row],[TermDesc]]))</f>
        <v>1</v>
      </c>
      <c r="AG120">
        <v>0</v>
      </c>
      <c r="AH120">
        <v>51.1111</v>
      </c>
      <c r="AI120">
        <v>2.5099999999999998</v>
      </c>
      <c r="AJ120">
        <v>2.5099999999999998</v>
      </c>
      <c r="AK120">
        <v>0.2</v>
      </c>
      <c r="AL1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0">
        <f>IF(AND(Source[[#This Row],[Credit_Noncredit]]="Noncredit",Source[[#This Row],[FTEF]]&gt;0),Source[[#This Row],[NC XLST FTES]]*525/(437.5*Source[[#This Row],[FTEF]]),0)</f>
        <v>0</v>
      </c>
      <c r="AN120">
        <f>IF(Source[[#This Row],[Credit_Noncredit]]="Credit",Source[[#This Row],[Census Enrollment]],Source[[#This Row],[Noncredit Avg. Attendance]])</f>
        <v>25</v>
      </c>
    </row>
    <row r="121" spans="1:40" x14ac:dyDescent="0.25">
      <c r="A121" t="s">
        <v>4581</v>
      </c>
      <c r="B121" t="s">
        <v>886</v>
      </c>
      <c r="C121" t="s">
        <v>34</v>
      </c>
      <c r="D121" t="s">
        <v>910</v>
      </c>
      <c r="E121" s="4">
        <v>36139</v>
      </c>
      <c r="F121" s="4" t="s">
        <v>935</v>
      </c>
      <c r="G121" s="4">
        <v>35</v>
      </c>
      <c r="H121" t="str">
        <f>CONCATENATE(Source[[#This Row],[Subject]],TRIM(Source[[#This Row],[Course]]))</f>
        <v>SOC35</v>
      </c>
      <c r="I121" t="str">
        <f>VLOOKUP(Source[[#This Row],[SubjCrse]],'Courses and Categories'!$E$2:$G$1816,3,FALSE)</f>
        <v>Credit General Education</v>
      </c>
      <c r="J121">
        <v>831</v>
      </c>
      <c r="K121" t="s">
        <v>945</v>
      </c>
      <c r="L121" t="s">
        <v>87</v>
      </c>
      <c r="M121" t="s">
        <v>897</v>
      </c>
      <c r="N121" t="s">
        <v>42</v>
      </c>
      <c r="O121" t="s">
        <v>42</v>
      </c>
      <c r="P121" t="s">
        <v>42</v>
      </c>
      <c r="Q121" t="s">
        <v>42</v>
      </c>
      <c r="S121" t="s">
        <v>134</v>
      </c>
      <c r="T121">
        <v>1</v>
      </c>
      <c r="U121" s="1">
        <v>43479</v>
      </c>
      <c r="V121" s="1">
        <v>43607</v>
      </c>
      <c r="W121" t="s">
        <v>942</v>
      </c>
      <c r="X121" t="s">
        <v>1450</v>
      </c>
      <c r="Y121">
        <v>41</v>
      </c>
      <c r="Z121">
        <v>35</v>
      </c>
      <c r="AA121">
        <v>45</v>
      </c>
      <c r="AB121">
        <v>77.777799999999999</v>
      </c>
      <c r="AD121">
        <f>IF(ISBLANK(Source[[#This Row],[CrosslistID]]),1,1/COUNTIFS(Source[CrosslistID],Source[[#This Row],[CrosslistID]],Source[TermDesc],Source[[#This Row],[TermDesc]]))</f>
        <v>1</v>
      </c>
      <c r="AG121">
        <v>0</v>
      </c>
      <c r="AH121">
        <v>77.777799999999999</v>
      </c>
      <c r="AI121">
        <v>3.9</v>
      </c>
      <c r="AJ121">
        <v>4.0999999999999996</v>
      </c>
      <c r="AK121">
        <v>0.2</v>
      </c>
      <c r="AL1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1">
        <f>IF(AND(Source[[#This Row],[Credit_Noncredit]]="Noncredit",Source[[#This Row],[FTEF]]&gt;0),Source[[#This Row],[NC XLST FTES]]*525/(437.5*Source[[#This Row],[FTEF]]),0)</f>
        <v>0</v>
      </c>
      <c r="AN121">
        <f>IF(Source[[#This Row],[Credit_Noncredit]]="Credit",Source[[#This Row],[Census Enrollment]],Source[[#This Row],[Noncredit Avg. Attendance]])</f>
        <v>41</v>
      </c>
    </row>
    <row r="122" spans="1:40" x14ac:dyDescent="0.25">
      <c r="A122" t="s">
        <v>4581</v>
      </c>
      <c r="B122" t="s">
        <v>886</v>
      </c>
      <c r="C122" t="s">
        <v>34</v>
      </c>
      <c r="D122" t="s">
        <v>946</v>
      </c>
      <c r="E122" s="4">
        <v>32979</v>
      </c>
      <c r="F122" s="4" t="s">
        <v>1979</v>
      </c>
      <c r="G122" s="4">
        <v>101</v>
      </c>
      <c r="H122" t="str">
        <f>CONCATENATE(Source[[#This Row],[Subject]],TRIM(Source[[#This Row],[Course]]))</f>
        <v>DSGN101</v>
      </c>
      <c r="I122" t="str">
        <f>VLOOKUP(Source[[#This Row],[SubjCrse]],'Courses and Categories'!$E$2:$G$1816,3,FALSE)</f>
        <v>Credit Gen Ed/CTE</v>
      </c>
      <c r="J122">
        <v>1</v>
      </c>
      <c r="K122" t="s">
        <v>1980</v>
      </c>
      <c r="L122" t="s">
        <v>39</v>
      </c>
      <c r="M122" t="s">
        <v>1046</v>
      </c>
      <c r="N122" t="s">
        <v>105</v>
      </c>
      <c r="O122">
        <v>910</v>
      </c>
      <c r="P122">
        <v>1200</v>
      </c>
      <c r="Q122" t="s">
        <v>233</v>
      </c>
      <c r="R122">
        <v>103</v>
      </c>
      <c r="S122" t="s">
        <v>134</v>
      </c>
      <c r="T122">
        <v>1</v>
      </c>
      <c r="U122" s="1">
        <v>43479</v>
      </c>
      <c r="V122" s="1">
        <v>43607</v>
      </c>
      <c r="W122" t="s">
        <v>1981</v>
      </c>
      <c r="X122" t="s">
        <v>1929</v>
      </c>
      <c r="Y122">
        <v>4</v>
      </c>
      <c r="Z122">
        <v>4</v>
      </c>
      <c r="AA122">
        <v>30</v>
      </c>
      <c r="AB122">
        <v>13.333299999999999</v>
      </c>
      <c r="AC122" t="s">
        <v>3165</v>
      </c>
      <c r="AD122">
        <f>IF(ISBLANK(Source[[#This Row],[CrosslistID]]),1,1/COUNTIFS(Source[CrosslistID],Source[[#This Row],[CrosslistID]],Source[TermDesc],Source[[#This Row],[TermDesc]]))</f>
        <v>0.33333333333333331</v>
      </c>
      <c r="AE122">
        <v>27</v>
      </c>
      <c r="AF122">
        <v>30</v>
      </c>
      <c r="AG122">
        <v>90</v>
      </c>
      <c r="AH122">
        <v>90</v>
      </c>
      <c r="AI122">
        <v>0.8</v>
      </c>
      <c r="AJ122">
        <v>0.8</v>
      </c>
      <c r="AK122">
        <v>0</v>
      </c>
      <c r="AL1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2">
        <f>IF(AND(Source[[#This Row],[Credit_Noncredit]]="Noncredit",Source[[#This Row],[FTEF]]&gt;0),Source[[#This Row],[NC XLST FTES]]*525/(437.5*Source[[#This Row],[FTEF]]),0)</f>
        <v>0</v>
      </c>
      <c r="AN122">
        <f>IF(Source[[#This Row],[Credit_Noncredit]]="Credit",Source[[#This Row],[Census Enrollment]],Source[[#This Row],[Noncredit Avg. Attendance]])</f>
        <v>4</v>
      </c>
    </row>
    <row r="123" spans="1:40" x14ac:dyDescent="0.25">
      <c r="A123" t="s">
        <v>4581</v>
      </c>
      <c r="B123" t="s">
        <v>886</v>
      </c>
      <c r="C123" t="s">
        <v>34</v>
      </c>
      <c r="D123" t="s">
        <v>946</v>
      </c>
      <c r="E123" s="4">
        <v>34990</v>
      </c>
      <c r="F123" s="4" t="s">
        <v>1979</v>
      </c>
      <c r="G123" s="4">
        <v>101</v>
      </c>
      <c r="H123" t="str">
        <f>CONCATENATE(Source[[#This Row],[Subject]],TRIM(Source[[#This Row],[Course]]))</f>
        <v>DSGN101</v>
      </c>
      <c r="I123" t="str">
        <f>VLOOKUP(Source[[#This Row],[SubjCrse]],'Courses and Categories'!$E$2:$G$1816,3,FALSE)</f>
        <v>Credit Gen Ed/CTE</v>
      </c>
      <c r="J123">
        <v>351</v>
      </c>
      <c r="K123" t="s">
        <v>1980</v>
      </c>
      <c r="L123" t="s">
        <v>39</v>
      </c>
      <c r="M123" t="s">
        <v>1046</v>
      </c>
      <c r="N123" t="s">
        <v>105</v>
      </c>
      <c r="O123">
        <v>1310</v>
      </c>
      <c r="P123">
        <v>1600</v>
      </c>
      <c r="Q123" t="s">
        <v>52</v>
      </c>
      <c r="R123">
        <v>201</v>
      </c>
      <c r="S123" t="s">
        <v>53</v>
      </c>
      <c r="T123">
        <v>1</v>
      </c>
      <c r="U123" s="1">
        <v>43479</v>
      </c>
      <c r="V123" s="1">
        <v>43607</v>
      </c>
      <c r="W123" t="s">
        <v>1988</v>
      </c>
      <c r="X123" t="s">
        <v>1929</v>
      </c>
      <c r="Y123">
        <v>3</v>
      </c>
      <c r="Z123">
        <v>1</v>
      </c>
      <c r="AA123">
        <v>30</v>
      </c>
      <c r="AB123">
        <v>3.3332999999999999</v>
      </c>
      <c r="AC123" t="s">
        <v>3879</v>
      </c>
      <c r="AD123">
        <f>IF(ISBLANK(Source[[#This Row],[CrosslistID]]),1,1/COUNTIFS(Source[CrosslistID],Source[[#This Row],[CrosslistID]],Source[TermDesc],Source[[#This Row],[TermDesc]]))</f>
        <v>0.33333333333333331</v>
      </c>
      <c r="AE123">
        <v>27</v>
      </c>
      <c r="AF123">
        <v>30</v>
      </c>
      <c r="AG123">
        <v>90</v>
      </c>
      <c r="AH123">
        <v>90</v>
      </c>
      <c r="AI123">
        <v>0.6</v>
      </c>
      <c r="AJ123">
        <v>0.6</v>
      </c>
      <c r="AK123">
        <v>0</v>
      </c>
      <c r="AL1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3">
        <f>IF(AND(Source[[#This Row],[Credit_Noncredit]]="Noncredit",Source[[#This Row],[FTEF]]&gt;0),Source[[#This Row],[NC XLST FTES]]*525/(437.5*Source[[#This Row],[FTEF]]),0)</f>
        <v>0</v>
      </c>
      <c r="AN123">
        <f>IF(Source[[#This Row],[Credit_Noncredit]]="Credit",Source[[#This Row],[Census Enrollment]],Source[[#This Row],[Noncredit Avg. Attendance]])</f>
        <v>3</v>
      </c>
    </row>
    <row r="124" spans="1:40" x14ac:dyDescent="0.25">
      <c r="A124" t="s">
        <v>4581</v>
      </c>
      <c r="B124" t="s">
        <v>886</v>
      </c>
      <c r="C124" t="s">
        <v>34</v>
      </c>
      <c r="D124" t="s">
        <v>946</v>
      </c>
      <c r="E124" s="4">
        <v>31906</v>
      </c>
      <c r="F124" s="4" t="s">
        <v>1979</v>
      </c>
      <c r="G124" s="4">
        <v>101</v>
      </c>
      <c r="H124" t="str">
        <f>CONCATENATE(Source[[#This Row],[Subject]],TRIM(Source[[#This Row],[Course]]))</f>
        <v>DSGN101</v>
      </c>
      <c r="I124" t="str">
        <f>VLOOKUP(Source[[#This Row],[SubjCrse]],'Courses and Categories'!$E$2:$G$1816,3,FALSE)</f>
        <v>Credit Gen Ed/CTE</v>
      </c>
      <c r="J124">
        <v>501</v>
      </c>
      <c r="K124" t="s">
        <v>1980</v>
      </c>
      <c r="L124" t="s">
        <v>87</v>
      </c>
      <c r="M124" t="s">
        <v>1046</v>
      </c>
      <c r="N124" t="s">
        <v>59</v>
      </c>
      <c r="O124">
        <v>1800</v>
      </c>
      <c r="P124">
        <v>2050</v>
      </c>
      <c r="Q124" t="s">
        <v>422</v>
      </c>
      <c r="R124">
        <v>202</v>
      </c>
      <c r="S124" t="s">
        <v>134</v>
      </c>
      <c r="T124">
        <v>1</v>
      </c>
      <c r="U124" s="1">
        <v>43479</v>
      </c>
      <c r="V124" s="1">
        <v>43607</v>
      </c>
      <c r="W124" t="s">
        <v>1988</v>
      </c>
      <c r="X124" t="s">
        <v>1929</v>
      </c>
      <c r="Y124">
        <v>2</v>
      </c>
      <c r="Z124">
        <v>3</v>
      </c>
      <c r="AA124">
        <v>30</v>
      </c>
      <c r="AB124">
        <v>10</v>
      </c>
      <c r="AC124" t="s">
        <v>3880</v>
      </c>
      <c r="AD124">
        <f>IF(ISBLANK(Source[[#This Row],[CrosslistID]]),1,1/COUNTIFS(Source[CrosslistID],Source[[#This Row],[CrosslistID]],Source[TermDesc],Source[[#This Row],[TermDesc]]))</f>
        <v>0.33333333333333331</v>
      </c>
      <c r="AE124">
        <v>25</v>
      </c>
      <c r="AF124">
        <v>30</v>
      </c>
      <c r="AG124">
        <v>83.333299999999994</v>
      </c>
      <c r="AH124">
        <v>83.333299999999994</v>
      </c>
      <c r="AI124">
        <v>0.4</v>
      </c>
      <c r="AJ124">
        <v>0.4</v>
      </c>
      <c r="AK124">
        <v>0.36</v>
      </c>
      <c r="AL1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4">
        <f>IF(AND(Source[[#This Row],[Credit_Noncredit]]="Noncredit",Source[[#This Row],[FTEF]]&gt;0),Source[[#This Row],[NC XLST FTES]]*525/(437.5*Source[[#This Row],[FTEF]]),0)</f>
        <v>0</v>
      </c>
      <c r="AN124">
        <f>IF(Source[[#This Row],[Credit_Noncredit]]="Credit",Source[[#This Row],[Census Enrollment]],Source[[#This Row],[Noncredit Avg. Attendance]])</f>
        <v>2</v>
      </c>
    </row>
    <row r="125" spans="1:40" x14ac:dyDescent="0.25">
      <c r="A125" t="s">
        <v>4581</v>
      </c>
      <c r="B125" t="s">
        <v>886</v>
      </c>
      <c r="C125" t="s">
        <v>34</v>
      </c>
      <c r="D125" t="s">
        <v>946</v>
      </c>
      <c r="E125" s="4">
        <v>36658</v>
      </c>
      <c r="F125" s="4" t="s">
        <v>1979</v>
      </c>
      <c r="G125" s="4">
        <v>105</v>
      </c>
      <c r="H125" t="str">
        <f>CONCATENATE(Source[[#This Row],[Subject]],TRIM(Source[[#This Row],[Course]]))</f>
        <v>DSGN105</v>
      </c>
      <c r="I125" t="str">
        <f>VLOOKUP(Source[[#This Row],[SubjCrse]],'Courses and Categories'!$E$2:$G$1816,3,FALSE)</f>
        <v>Credit Gen Ed/CTE</v>
      </c>
      <c r="J125">
        <v>1</v>
      </c>
      <c r="K125" t="s">
        <v>4605</v>
      </c>
      <c r="L125" t="s">
        <v>39</v>
      </c>
      <c r="M125" t="s">
        <v>903</v>
      </c>
      <c r="N125" t="s">
        <v>50</v>
      </c>
      <c r="O125">
        <v>1310</v>
      </c>
      <c r="P125">
        <v>1600</v>
      </c>
      <c r="Q125" t="s">
        <v>923</v>
      </c>
      <c r="R125">
        <v>142</v>
      </c>
      <c r="S125" t="s">
        <v>134</v>
      </c>
      <c r="T125">
        <v>1</v>
      </c>
      <c r="U125" s="1">
        <v>43479</v>
      </c>
      <c r="V125" s="1">
        <v>43607</v>
      </c>
      <c r="W125" t="s">
        <v>1992</v>
      </c>
      <c r="X125" t="s">
        <v>1929</v>
      </c>
      <c r="Y125">
        <v>10</v>
      </c>
      <c r="Z125">
        <v>10</v>
      </c>
      <c r="AA125">
        <v>45</v>
      </c>
      <c r="AB125">
        <v>22.222200000000001</v>
      </c>
      <c r="AD125">
        <f>IF(ISBLANK(Source[[#This Row],[CrosslistID]]),1,1/COUNTIFS(Source[CrosslistID],Source[[#This Row],[CrosslistID]],Source[TermDesc],Source[[#This Row],[TermDesc]]))</f>
        <v>1</v>
      </c>
      <c r="AG125">
        <v>0</v>
      </c>
      <c r="AH125">
        <v>22.222200000000001</v>
      </c>
      <c r="AI125">
        <v>0.8</v>
      </c>
      <c r="AJ125">
        <v>1</v>
      </c>
      <c r="AK125">
        <v>0.2</v>
      </c>
      <c r="AL1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5">
        <f>IF(AND(Source[[#This Row],[Credit_Noncredit]]="Noncredit",Source[[#This Row],[FTEF]]&gt;0),Source[[#This Row],[NC XLST FTES]]*525/(437.5*Source[[#This Row],[FTEF]]),0)</f>
        <v>0</v>
      </c>
      <c r="AN125">
        <f>IF(Source[[#This Row],[Credit_Noncredit]]="Credit",Source[[#This Row],[Census Enrollment]],Source[[#This Row],[Noncredit Avg. Attendance]])</f>
        <v>10</v>
      </c>
    </row>
    <row r="126" spans="1:40" x14ac:dyDescent="0.25">
      <c r="A126" t="s">
        <v>4581</v>
      </c>
      <c r="B126" t="s">
        <v>886</v>
      </c>
      <c r="C126" t="s">
        <v>34</v>
      </c>
      <c r="D126" t="s">
        <v>946</v>
      </c>
      <c r="E126" s="4">
        <v>37458</v>
      </c>
      <c r="F126" s="4" t="s">
        <v>1979</v>
      </c>
      <c r="G126" s="4">
        <v>150</v>
      </c>
      <c r="H126" t="str">
        <f>CONCATENATE(Source[[#This Row],[Subject]],TRIM(Source[[#This Row],[Course]]))</f>
        <v>DSGN150</v>
      </c>
      <c r="I126" t="str">
        <f>VLOOKUP(Source[[#This Row],[SubjCrse]],'Courses and Categories'!$E$2:$G$1816,3,FALSE)</f>
        <v>Credit CTE</v>
      </c>
      <c r="J126">
        <v>1</v>
      </c>
      <c r="K126" t="s">
        <v>1991</v>
      </c>
      <c r="L126" t="s">
        <v>39</v>
      </c>
      <c r="M126" t="s">
        <v>1046</v>
      </c>
      <c r="N126" t="s">
        <v>105</v>
      </c>
      <c r="O126">
        <v>910</v>
      </c>
      <c r="P126">
        <v>1200</v>
      </c>
      <c r="Q126" t="s">
        <v>923</v>
      </c>
      <c r="R126">
        <v>145</v>
      </c>
      <c r="S126" t="s">
        <v>134</v>
      </c>
      <c r="T126">
        <v>1</v>
      </c>
      <c r="U126" s="1">
        <v>43479</v>
      </c>
      <c r="V126" s="1">
        <v>43607</v>
      </c>
      <c r="W126" t="s">
        <v>1992</v>
      </c>
      <c r="X126" t="s">
        <v>1929</v>
      </c>
      <c r="Y126">
        <v>2</v>
      </c>
      <c r="Z126">
        <v>2</v>
      </c>
      <c r="AA126">
        <v>25</v>
      </c>
      <c r="AB126">
        <v>8</v>
      </c>
      <c r="AC126" t="s">
        <v>3027</v>
      </c>
      <c r="AD126">
        <f>IF(ISBLANK(Source[[#This Row],[CrosslistID]]),1,1/COUNTIFS(Source[CrosslistID],Source[[#This Row],[CrosslistID]],Source[TermDesc],Source[[#This Row],[TermDesc]]))</f>
        <v>0.5</v>
      </c>
      <c r="AE126">
        <v>26</v>
      </c>
      <c r="AF126">
        <v>25</v>
      </c>
      <c r="AG126">
        <v>104</v>
      </c>
      <c r="AH126">
        <v>104</v>
      </c>
      <c r="AI126">
        <v>0.4</v>
      </c>
      <c r="AJ126">
        <v>0.4</v>
      </c>
      <c r="AK126">
        <v>0</v>
      </c>
      <c r="AL1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6">
        <f>IF(AND(Source[[#This Row],[Credit_Noncredit]]="Noncredit",Source[[#This Row],[FTEF]]&gt;0),Source[[#This Row],[NC XLST FTES]]*525/(437.5*Source[[#This Row],[FTEF]]),0)</f>
        <v>0</v>
      </c>
      <c r="AN126">
        <f>IF(Source[[#This Row],[Credit_Noncredit]]="Credit",Source[[#This Row],[Census Enrollment]],Source[[#This Row],[Noncredit Avg. Attendance]])</f>
        <v>2</v>
      </c>
    </row>
    <row r="127" spans="1:40" x14ac:dyDescent="0.25">
      <c r="A127" t="s">
        <v>4581</v>
      </c>
      <c r="B127" t="s">
        <v>886</v>
      </c>
      <c r="C127" t="s">
        <v>34</v>
      </c>
      <c r="D127" t="s">
        <v>946</v>
      </c>
      <c r="E127" s="4">
        <v>36366</v>
      </c>
      <c r="F127" s="4" t="s">
        <v>947</v>
      </c>
      <c r="G127" s="4">
        <v>3</v>
      </c>
      <c r="H127" t="str">
        <f>CONCATENATE(Source[[#This Row],[Subject]],TRIM(Source[[#This Row],[Course]]))</f>
        <v>IDST3</v>
      </c>
      <c r="I127" t="str">
        <f>VLOOKUP(Source[[#This Row],[SubjCrse]],'Courses and Categories'!$E$2:$G$1816,3,FALSE)</f>
        <v>Credit General Education</v>
      </c>
      <c r="J127">
        <v>381</v>
      </c>
      <c r="K127" t="s">
        <v>1994</v>
      </c>
      <c r="L127" t="s">
        <v>39</v>
      </c>
      <c r="M127" t="s">
        <v>903</v>
      </c>
      <c r="N127" t="s">
        <v>830</v>
      </c>
      <c r="O127" t="s">
        <v>1995</v>
      </c>
      <c r="P127" t="s">
        <v>798</v>
      </c>
      <c r="Q127" t="s">
        <v>98</v>
      </c>
      <c r="R127" t="s">
        <v>4606</v>
      </c>
      <c r="S127" t="s">
        <v>77</v>
      </c>
      <c r="T127">
        <v>1</v>
      </c>
      <c r="U127" s="1">
        <v>43479</v>
      </c>
      <c r="V127" s="1">
        <v>43607</v>
      </c>
      <c r="W127" t="s">
        <v>1996</v>
      </c>
      <c r="X127" t="s">
        <v>1929</v>
      </c>
      <c r="Y127">
        <v>22</v>
      </c>
      <c r="Z127">
        <v>23</v>
      </c>
      <c r="AA127">
        <v>45</v>
      </c>
      <c r="AB127">
        <v>51.1111</v>
      </c>
      <c r="AD127">
        <f>IF(ISBLANK(Source[[#This Row],[CrosslistID]]),1,1/COUNTIFS(Source[CrosslistID],Source[[#This Row],[CrosslistID]],Source[TermDesc],Source[[#This Row],[TermDesc]]))</f>
        <v>1</v>
      </c>
      <c r="AG127">
        <v>0</v>
      </c>
      <c r="AH127">
        <v>51.1111</v>
      </c>
      <c r="AI127">
        <v>2.2000000000000002</v>
      </c>
      <c r="AJ127">
        <v>2.2000000000000002</v>
      </c>
      <c r="AK127">
        <v>0.2</v>
      </c>
      <c r="AL1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7">
        <f>IF(AND(Source[[#This Row],[Credit_Noncredit]]="Noncredit",Source[[#This Row],[FTEF]]&gt;0),Source[[#This Row],[NC XLST FTES]]*525/(437.5*Source[[#This Row],[FTEF]]),0)</f>
        <v>0</v>
      </c>
      <c r="AN127">
        <f>IF(Source[[#This Row],[Credit_Noncredit]]="Credit",Source[[#This Row],[Census Enrollment]],Source[[#This Row],[Noncredit Avg. Attendance]])</f>
        <v>22</v>
      </c>
    </row>
    <row r="128" spans="1:40" x14ac:dyDescent="0.25">
      <c r="A128" t="s">
        <v>4581</v>
      </c>
      <c r="B128" t="s">
        <v>886</v>
      </c>
      <c r="C128" t="s">
        <v>34</v>
      </c>
      <c r="D128" t="s">
        <v>946</v>
      </c>
      <c r="E128" s="4">
        <v>36367</v>
      </c>
      <c r="F128" s="4" t="s">
        <v>947</v>
      </c>
      <c r="G128" s="4">
        <v>4</v>
      </c>
      <c r="H128" t="str">
        <f>CONCATENATE(Source[[#This Row],[Subject]],TRIM(Source[[#This Row],[Course]]))</f>
        <v>IDST4</v>
      </c>
      <c r="I128" t="str">
        <f>VLOOKUP(Source[[#This Row],[SubjCrse]],'Courses and Categories'!$E$2:$G$1816,3,FALSE)</f>
        <v>Credit General Education</v>
      </c>
      <c r="J128">
        <v>1</v>
      </c>
      <c r="K128" t="s">
        <v>4607</v>
      </c>
      <c r="L128" t="s">
        <v>39</v>
      </c>
      <c r="M128" t="s">
        <v>903</v>
      </c>
      <c r="N128" t="s">
        <v>59</v>
      </c>
      <c r="O128">
        <v>1240</v>
      </c>
      <c r="P128">
        <v>1415</v>
      </c>
      <c r="Q128" t="s">
        <v>233</v>
      </c>
      <c r="R128">
        <v>218</v>
      </c>
      <c r="S128" t="s">
        <v>134</v>
      </c>
      <c r="T128" t="s">
        <v>44</v>
      </c>
      <c r="U128" s="1">
        <v>43500</v>
      </c>
      <c r="V128" s="1">
        <v>43607</v>
      </c>
      <c r="W128" t="s">
        <v>2475</v>
      </c>
      <c r="X128" t="s">
        <v>905</v>
      </c>
      <c r="Y128">
        <v>21</v>
      </c>
      <c r="Z128">
        <v>20</v>
      </c>
      <c r="AA128">
        <v>45</v>
      </c>
      <c r="AB128">
        <v>44.444400000000002</v>
      </c>
      <c r="AD128">
        <f>IF(ISBLANK(Source[[#This Row],[CrosslistID]]),1,1/COUNTIFS(Source[CrosslistID],Source[[#This Row],[CrosslistID]],Source[TermDesc],Source[[#This Row],[TermDesc]]))</f>
        <v>1</v>
      </c>
      <c r="AG128">
        <v>0</v>
      </c>
      <c r="AH128">
        <v>44.444400000000002</v>
      </c>
      <c r="AI128">
        <v>2.0270000000000001</v>
      </c>
      <c r="AJ128">
        <v>2.1284000000000001</v>
      </c>
      <c r="AK128">
        <v>0.2</v>
      </c>
      <c r="AL1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8">
        <f>IF(AND(Source[[#This Row],[Credit_Noncredit]]="Noncredit",Source[[#This Row],[FTEF]]&gt;0),Source[[#This Row],[NC XLST FTES]]*525/(437.5*Source[[#This Row],[FTEF]]),0)</f>
        <v>0</v>
      </c>
      <c r="AN128">
        <f>IF(Source[[#This Row],[Credit_Noncredit]]="Credit",Source[[#This Row],[Census Enrollment]],Source[[#This Row],[Noncredit Avg. Attendance]])</f>
        <v>21</v>
      </c>
    </row>
    <row r="129" spans="1:40" x14ac:dyDescent="0.25">
      <c r="A129" t="s">
        <v>4581</v>
      </c>
      <c r="B129" t="s">
        <v>886</v>
      </c>
      <c r="C129" t="s">
        <v>34</v>
      </c>
      <c r="D129" t="s">
        <v>946</v>
      </c>
      <c r="E129" s="4">
        <v>36368</v>
      </c>
      <c r="F129" s="4" t="s">
        <v>947</v>
      </c>
      <c r="G129" s="4">
        <v>14</v>
      </c>
      <c r="H129" t="str">
        <f>CONCATENATE(Source[[#This Row],[Subject]],TRIM(Source[[#This Row],[Course]]))</f>
        <v>IDST14</v>
      </c>
      <c r="I129" t="str">
        <f>VLOOKUP(Source[[#This Row],[SubjCrse]],'Courses and Categories'!$E$2:$G$1816,3,FALSE)</f>
        <v>Credit General Education</v>
      </c>
      <c r="J129">
        <v>931</v>
      </c>
      <c r="K129" t="s">
        <v>1997</v>
      </c>
      <c r="L129" t="s">
        <v>87</v>
      </c>
      <c r="M129" t="s">
        <v>897</v>
      </c>
      <c r="N129" t="s">
        <v>42</v>
      </c>
      <c r="O129" t="s">
        <v>42</v>
      </c>
      <c r="P129" t="s">
        <v>42</v>
      </c>
      <c r="Q129" t="s">
        <v>42</v>
      </c>
      <c r="S129" t="s">
        <v>134</v>
      </c>
      <c r="T129" t="s">
        <v>44</v>
      </c>
      <c r="U129" s="1">
        <v>43493</v>
      </c>
      <c r="V129" s="1">
        <v>43607</v>
      </c>
      <c r="W129" t="s">
        <v>374</v>
      </c>
      <c r="X129" t="s">
        <v>918</v>
      </c>
      <c r="Y129">
        <v>42</v>
      </c>
      <c r="Z129">
        <v>37</v>
      </c>
      <c r="AA129">
        <v>45</v>
      </c>
      <c r="AB129">
        <v>82.222200000000001</v>
      </c>
      <c r="AD129">
        <f>IF(ISBLANK(Source[[#This Row],[CrosslistID]]),1,1/COUNTIFS(Source[CrosslistID],Source[[#This Row],[CrosslistID]],Source[TermDesc],Source[[#This Row],[TermDesc]]))</f>
        <v>1</v>
      </c>
      <c r="AG129">
        <v>0</v>
      </c>
      <c r="AH129">
        <v>82.222200000000001</v>
      </c>
      <c r="AI129">
        <v>4</v>
      </c>
      <c r="AJ129">
        <v>4.2</v>
      </c>
      <c r="AK129">
        <v>0.2</v>
      </c>
      <c r="AL1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9">
        <f>IF(AND(Source[[#This Row],[Credit_Noncredit]]="Noncredit",Source[[#This Row],[FTEF]]&gt;0),Source[[#This Row],[NC XLST FTES]]*525/(437.5*Source[[#This Row],[FTEF]]),0)</f>
        <v>0</v>
      </c>
      <c r="AN129">
        <f>IF(Source[[#This Row],[Credit_Noncredit]]="Credit",Source[[#This Row],[Census Enrollment]],Source[[#This Row],[Noncredit Avg. Attendance]])</f>
        <v>42</v>
      </c>
    </row>
    <row r="130" spans="1:40" x14ac:dyDescent="0.25">
      <c r="A130" t="s">
        <v>4581</v>
      </c>
      <c r="B130" t="s">
        <v>886</v>
      </c>
      <c r="C130" t="s">
        <v>34</v>
      </c>
      <c r="D130" t="s">
        <v>946</v>
      </c>
      <c r="E130" s="4">
        <v>36647</v>
      </c>
      <c r="F130" s="4" t="s">
        <v>947</v>
      </c>
      <c r="G130" s="4">
        <v>17</v>
      </c>
      <c r="H130" t="str">
        <f>CONCATENATE(Source[[#This Row],[Subject]],TRIM(Source[[#This Row],[Course]]))</f>
        <v>IDST17</v>
      </c>
      <c r="I130" t="str">
        <f>VLOOKUP(Source[[#This Row],[SubjCrse]],'Courses and Categories'!$E$2:$G$1816,3,FALSE)</f>
        <v>Credit General Education</v>
      </c>
      <c r="J130">
        <v>1</v>
      </c>
      <c r="K130" t="s">
        <v>1999</v>
      </c>
      <c r="L130" t="s">
        <v>39</v>
      </c>
      <c r="M130" t="s">
        <v>903</v>
      </c>
      <c r="N130" t="s">
        <v>3184</v>
      </c>
      <c r="O130" t="s">
        <v>4608</v>
      </c>
      <c r="P130" t="s">
        <v>4609</v>
      </c>
      <c r="Q130" t="s">
        <v>4610</v>
      </c>
      <c r="R130" t="s">
        <v>4611</v>
      </c>
      <c r="S130" t="s">
        <v>134</v>
      </c>
      <c r="T130">
        <v>1</v>
      </c>
      <c r="U130" s="1">
        <v>43479</v>
      </c>
      <c r="V130" s="1">
        <v>43607</v>
      </c>
      <c r="W130" t="s">
        <v>4612</v>
      </c>
      <c r="X130" t="s">
        <v>1929</v>
      </c>
      <c r="Y130">
        <v>41</v>
      </c>
      <c r="Z130">
        <v>33</v>
      </c>
      <c r="AA130">
        <v>45</v>
      </c>
      <c r="AB130">
        <v>73.333299999999994</v>
      </c>
      <c r="AD130">
        <f>IF(ISBLANK(Source[[#This Row],[CrosslistID]]),1,1/COUNTIFS(Source[CrosslistID],Source[[#This Row],[CrosslistID]],Source[TermDesc],Source[[#This Row],[TermDesc]]))</f>
        <v>1</v>
      </c>
      <c r="AG130">
        <v>0</v>
      </c>
      <c r="AH130">
        <v>73.333299999999994</v>
      </c>
      <c r="AI130">
        <v>3.9</v>
      </c>
      <c r="AJ130">
        <v>4.0999999999999996</v>
      </c>
      <c r="AK130">
        <v>0.2</v>
      </c>
      <c r="AL1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0">
        <f>IF(AND(Source[[#This Row],[Credit_Noncredit]]="Noncredit",Source[[#This Row],[FTEF]]&gt;0),Source[[#This Row],[NC XLST FTES]]*525/(437.5*Source[[#This Row],[FTEF]]),0)</f>
        <v>0</v>
      </c>
      <c r="AN130">
        <f>IF(Source[[#This Row],[Credit_Noncredit]]="Credit",Source[[#This Row],[Census Enrollment]],Source[[#This Row],[Noncredit Avg. Attendance]])</f>
        <v>41</v>
      </c>
    </row>
    <row r="131" spans="1:40" x14ac:dyDescent="0.25">
      <c r="A131" t="s">
        <v>4581</v>
      </c>
      <c r="B131" t="s">
        <v>886</v>
      </c>
      <c r="C131" t="s">
        <v>34</v>
      </c>
      <c r="D131" t="s">
        <v>946</v>
      </c>
      <c r="E131" s="4">
        <v>36648</v>
      </c>
      <c r="F131" s="4" t="s">
        <v>947</v>
      </c>
      <c r="G131" s="4">
        <v>17</v>
      </c>
      <c r="H131" t="str">
        <f>CONCATENATE(Source[[#This Row],[Subject]],TRIM(Source[[#This Row],[Course]]))</f>
        <v>IDST17</v>
      </c>
      <c r="I131" t="str">
        <f>VLOOKUP(Source[[#This Row],[SubjCrse]],'Courses and Categories'!$E$2:$G$1816,3,FALSE)</f>
        <v>Credit General Education</v>
      </c>
      <c r="J131">
        <v>2</v>
      </c>
      <c r="K131" t="s">
        <v>1999</v>
      </c>
      <c r="L131" t="s">
        <v>39</v>
      </c>
      <c r="M131" t="s">
        <v>903</v>
      </c>
      <c r="N131" t="s">
        <v>59</v>
      </c>
      <c r="O131">
        <v>1110</v>
      </c>
      <c r="P131">
        <v>1225</v>
      </c>
      <c r="Q131" t="s">
        <v>233</v>
      </c>
      <c r="R131">
        <v>315</v>
      </c>
      <c r="S131" t="s">
        <v>134</v>
      </c>
      <c r="T131">
        <v>1</v>
      </c>
      <c r="U131" s="1">
        <v>43479</v>
      </c>
      <c r="V131" s="1">
        <v>43607</v>
      </c>
      <c r="W131" t="s">
        <v>2000</v>
      </c>
      <c r="X131" t="s">
        <v>1929</v>
      </c>
      <c r="Y131">
        <v>44</v>
      </c>
      <c r="Z131">
        <v>43</v>
      </c>
      <c r="AA131">
        <v>45</v>
      </c>
      <c r="AB131">
        <v>95.555599999999998</v>
      </c>
      <c r="AD131">
        <f>IF(ISBLANK(Source[[#This Row],[CrosslistID]]),1,1/COUNTIFS(Source[CrosslistID],Source[[#This Row],[CrosslistID]],Source[TermDesc],Source[[#This Row],[TermDesc]]))</f>
        <v>1</v>
      </c>
      <c r="AG131">
        <v>0</v>
      </c>
      <c r="AH131">
        <v>95.555599999999998</v>
      </c>
      <c r="AI131">
        <v>4.3</v>
      </c>
      <c r="AJ131">
        <v>4.4000000000000004</v>
      </c>
      <c r="AK131">
        <v>0.2</v>
      </c>
      <c r="AL1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1">
        <f>IF(AND(Source[[#This Row],[Credit_Noncredit]]="Noncredit",Source[[#This Row],[FTEF]]&gt;0),Source[[#This Row],[NC XLST FTES]]*525/(437.5*Source[[#This Row],[FTEF]]),0)</f>
        <v>0</v>
      </c>
      <c r="AN131">
        <f>IF(Source[[#This Row],[Credit_Noncredit]]="Credit",Source[[#This Row],[Census Enrollment]],Source[[#This Row],[Noncredit Avg. Attendance]])</f>
        <v>44</v>
      </c>
    </row>
    <row r="132" spans="1:40" x14ac:dyDescent="0.25">
      <c r="A132" t="s">
        <v>4581</v>
      </c>
      <c r="B132" t="s">
        <v>886</v>
      </c>
      <c r="C132" t="s">
        <v>34</v>
      </c>
      <c r="D132" t="s">
        <v>946</v>
      </c>
      <c r="E132" s="4">
        <v>38849</v>
      </c>
      <c r="F132" s="4" t="s">
        <v>947</v>
      </c>
      <c r="G132" s="4">
        <v>17</v>
      </c>
      <c r="H132" t="str">
        <f>CONCATENATE(Source[[#This Row],[Subject]],TRIM(Source[[#This Row],[Course]]))</f>
        <v>IDST17</v>
      </c>
      <c r="I132" t="str">
        <f>VLOOKUP(Source[[#This Row],[SubjCrse]],'Courses and Categories'!$E$2:$G$1816,3,FALSE)</f>
        <v>Credit General Education</v>
      </c>
      <c r="J132">
        <v>3</v>
      </c>
      <c r="K132" t="s">
        <v>1999</v>
      </c>
      <c r="L132" t="s">
        <v>87</v>
      </c>
      <c r="M132" t="s">
        <v>903</v>
      </c>
      <c r="N132" t="s">
        <v>105</v>
      </c>
      <c r="O132">
        <v>1150</v>
      </c>
      <c r="P132">
        <v>1305</v>
      </c>
      <c r="Q132" t="s">
        <v>2035</v>
      </c>
      <c r="S132" t="s">
        <v>53</v>
      </c>
      <c r="T132">
        <v>1</v>
      </c>
      <c r="U132" s="1">
        <v>43479</v>
      </c>
      <c r="V132" s="1">
        <v>43607</v>
      </c>
      <c r="W132" t="s">
        <v>2000</v>
      </c>
      <c r="X132" t="s">
        <v>1929</v>
      </c>
      <c r="Y132">
        <v>35</v>
      </c>
      <c r="Z132">
        <v>34</v>
      </c>
      <c r="AA132">
        <v>40</v>
      </c>
      <c r="AB132">
        <v>85</v>
      </c>
      <c r="AD132">
        <f>IF(ISBLANK(Source[[#This Row],[CrosslistID]]),1,1/COUNTIFS(Source[CrosslistID],Source[[#This Row],[CrosslistID]],Source[TermDesc],Source[[#This Row],[TermDesc]]))</f>
        <v>1</v>
      </c>
      <c r="AG132">
        <v>0</v>
      </c>
      <c r="AH132">
        <v>85</v>
      </c>
      <c r="AI132">
        <v>3.5</v>
      </c>
      <c r="AJ132">
        <v>3.5</v>
      </c>
      <c r="AK132">
        <v>0.2</v>
      </c>
      <c r="AL1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2">
        <f>IF(AND(Source[[#This Row],[Credit_Noncredit]]="Noncredit",Source[[#This Row],[FTEF]]&gt;0),Source[[#This Row],[NC XLST FTES]]*525/(437.5*Source[[#This Row],[FTEF]]),0)</f>
        <v>0</v>
      </c>
      <c r="AN132">
        <f>IF(Source[[#This Row],[Credit_Noncredit]]="Credit",Source[[#This Row],[Census Enrollment]],Source[[#This Row],[Noncredit Avg. Attendance]])</f>
        <v>35</v>
      </c>
    </row>
    <row r="133" spans="1:40" x14ac:dyDescent="0.25">
      <c r="A133" t="s">
        <v>4581</v>
      </c>
      <c r="B133" t="s">
        <v>886</v>
      </c>
      <c r="C133" t="s">
        <v>34</v>
      </c>
      <c r="D133" t="s">
        <v>946</v>
      </c>
      <c r="E133" s="4">
        <v>38541</v>
      </c>
      <c r="F133" s="4" t="s">
        <v>947</v>
      </c>
      <c r="G133" s="4">
        <v>17</v>
      </c>
      <c r="H133" t="str">
        <f>CONCATENATE(Source[[#This Row],[Subject]],TRIM(Source[[#This Row],[Course]]))</f>
        <v>IDST17</v>
      </c>
      <c r="I133" t="str">
        <f>VLOOKUP(Source[[#This Row],[SubjCrse]],'Courses and Categories'!$E$2:$G$1816,3,FALSE)</f>
        <v>Credit General Education</v>
      </c>
      <c r="J133">
        <v>501</v>
      </c>
      <c r="K133" t="s">
        <v>1999</v>
      </c>
      <c r="L133" t="s">
        <v>87</v>
      </c>
      <c r="M133" t="s">
        <v>903</v>
      </c>
      <c r="N133" t="s">
        <v>185</v>
      </c>
      <c r="O133">
        <v>1810</v>
      </c>
      <c r="P133">
        <v>2100</v>
      </c>
      <c r="Q133" t="s">
        <v>850</v>
      </c>
      <c r="R133">
        <v>221</v>
      </c>
      <c r="S133" t="s">
        <v>134</v>
      </c>
      <c r="T133">
        <v>1</v>
      </c>
      <c r="U133" s="1">
        <v>43479</v>
      </c>
      <c r="V133" s="1">
        <v>43607</v>
      </c>
      <c r="W133" t="s">
        <v>4613</v>
      </c>
      <c r="X133" t="s">
        <v>1929</v>
      </c>
      <c r="Y133">
        <v>21</v>
      </c>
      <c r="Z133">
        <v>13</v>
      </c>
      <c r="AA133">
        <v>45</v>
      </c>
      <c r="AB133">
        <v>28.8889</v>
      </c>
      <c r="AD133">
        <f>IF(ISBLANK(Source[[#This Row],[CrosslistID]]),1,1/COUNTIFS(Source[CrosslistID],Source[[#This Row],[CrosslistID]],Source[TermDesc],Source[[#This Row],[TermDesc]]))</f>
        <v>1</v>
      </c>
      <c r="AG133">
        <v>0</v>
      </c>
      <c r="AH133">
        <v>28.8889</v>
      </c>
      <c r="AI133">
        <v>2</v>
      </c>
      <c r="AJ133">
        <v>2.1</v>
      </c>
      <c r="AK133">
        <v>0.2</v>
      </c>
      <c r="AL1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3">
        <f>IF(AND(Source[[#This Row],[Credit_Noncredit]]="Noncredit",Source[[#This Row],[FTEF]]&gt;0),Source[[#This Row],[NC XLST FTES]]*525/(437.5*Source[[#This Row],[FTEF]]),0)</f>
        <v>0</v>
      </c>
      <c r="AN133">
        <f>IF(Source[[#This Row],[Credit_Noncredit]]="Credit",Source[[#This Row],[Census Enrollment]],Source[[#This Row],[Noncredit Avg. Attendance]])</f>
        <v>21</v>
      </c>
    </row>
    <row r="134" spans="1:40" x14ac:dyDescent="0.25">
      <c r="A134" t="s">
        <v>4581</v>
      </c>
      <c r="B134" t="s">
        <v>886</v>
      </c>
      <c r="C134" t="s">
        <v>34</v>
      </c>
      <c r="D134" t="s">
        <v>946</v>
      </c>
      <c r="E134" s="4">
        <v>38203</v>
      </c>
      <c r="F134" s="4" t="s">
        <v>947</v>
      </c>
      <c r="G134" s="4">
        <v>17</v>
      </c>
      <c r="H134" t="str">
        <f>CONCATENATE(Source[[#This Row],[Subject]],TRIM(Source[[#This Row],[Course]]))</f>
        <v>IDST17</v>
      </c>
      <c r="I134" t="str">
        <f>VLOOKUP(Source[[#This Row],[SubjCrse]],'Courses and Categories'!$E$2:$G$1816,3,FALSE)</f>
        <v>Credit General Education</v>
      </c>
      <c r="J134">
        <v>551</v>
      </c>
      <c r="K134" t="s">
        <v>1999</v>
      </c>
      <c r="L134" t="s">
        <v>87</v>
      </c>
      <c r="M134" t="s">
        <v>903</v>
      </c>
      <c r="N134" t="s">
        <v>50</v>
      </c>
      <c r="O134">
        <v>1810</v>
      </c>
      <c r="P134">
        <v>2100</v>
      </c>
      <c r="Q134" t="s">
        <v>52</v>
      </c>
      <c r="R134">
        <v>254</v>
      </c>
      <c r="S134" t="s">
        <v>53</v>
      </c>
      <c r="T134">
        <v>1</v>
      </c>
      <c r="U134" s="1">
        <v>43479</v>
      </c>
      <c r="V134" s="1">
        <v>43607</v>
      </c>
      <c r="W134" t="s">
        <v>4613</v>
      </c>
      <c r="X134" t="s">
        <v>1929</v>
      </c>
      <c r="Y134">
        <v>19</v>
      </c>
      <c r="Z134">
        <v>16</v>
      </c>
      <c r="AA134">
        <v>45</v>
      </c>
      <c r="AB134">
        <v>35.555599999999998</v>
      </c>
      <c r="AD134">
        <f>IF(ISBLANK(Source[[#This Row],[CrosslistID]]),1,1/COUNTIFS(Source[CrosslistID],Source[[#This Row],[CrosslistID]],Source[TermDesc],Source[[#This Row],[TermDesc]]))</f>
        <v>1</v>
      </c>
      <c r="AG134">
        <v>0</v>
      </c>
      <c r="AH134">
        <v>35.555599999999998</v>
      </c>
      <c r="AI134">
        <v>1.8</v>
      </c>
      <c r="AJ134">
        <v>1.9</v>
      </c>
      <c r="AK134">
        <v>0.2</v>
      </c>
      <c r="AL1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4">
        <f>IF(AND(Source[[#This Row],[Credit_Noncredit]]="Noncredit",Source[[#This Row],[FTEF]]&gt;0),Source[[#This Row],[NC XLST FTES]]*525/(437.5*Source[[#This Row],[FTEF]]),0)</f>
        <v>0</v>
      </c>
      <c r="AN134">
        <f>IF(Source[[#This Row],[Credit_Noncredit]]="Credit",Source[[#This Row],[Census Enrollment]],Source[[#This Row],[Noncredit Avg. Attendance]])</f>
        <v>19</v>
      </c>
    </row>
    <row r="135" spans="1:40" x14ac:dyDescent="0.25">
      <c r="A135" t="s">
        <v>4581</v>
      </c>
      <c r="B135" t="s">
        <v>886</v>
      </c>
      <c r="C135" t="s">
        <v>34</v>
      </c>
      <c r="D135" t="s">
        <v>946</v>
      </c>
      <c r="E135" s="4">
        <v>38851</v>
      </c>
      <c r="F135" s="4" t="s">
        <v>947</v>
      </c>
      <c r="G135" s="4">
        <v>29</v>
      </c>
      <c r="H135" t="str">
        <f>CONCATENATE(Source[[#This Row],[Subject]],TRIM(Source[[#This Row],[Course]]))</f>
        <v>IDST29</v>
      </c>
      <c r="I135" t="str">
        <f>VLOOKUP(Source[[#This Row],[SubjCrse]],'Courses and Categories'!$E$2:$G$1816,3,FALSE)</f>
        <v>Credit General Education</v>
      </c>
      <c r="J135">
        <v>931</v>
      </c>
      <c r="K135" t="s">
        <v>2002</v>
      </c>
      <c r="L135" t="s">
        <v>87</v>
      </c>
      <c r="M135" t="s">
        <v>897</v>
      </c>
      <c r="N135" t="s">
        <v>42</v>
      </c>
      <c r="O135" t="s">
        <v>42</v>
      </c>
      <c r="P135" t="s">
        <v>42</v>
      </c>
      <c r="Q135" t="s">
        <v>42</v>
      </c>
      <c r="S135" t="s">
        <v>134</v>
      </c>
      <c r="T135" t="s">
        <v>44</v>
      </c>
      <c r="U135" s="1">
        <v>43493</v>
      </c>
      <c r="V135" s="1">
        <v>43607</v>
      </c>
      <c r="W135" t="s">
        <v>4614</v>
      </c>
      <c r="X135" t="s">
        <v>918</v>
      </c>
      <c r="Y135">
        <v>33</v>
      </c>
      <c r="Z135">
        <v>31</v>
      </c>
      <c r="AA135">
        <v>45</v>
      </c>
      <c r="AB135">
        <v>68.888900000000007</v>
      </c>
      <c r="AD135">
        <f>IF(ISBLANK(Source[[#This Row],[CrosslistID]]),1,1/COUNTIFS(Source[CrosslistID],Source[[#This Row],[CrosslistID]],Source[TermDesc],Source[[#This Row],[TermDesc]]))</f>
        <v>1</v>
      </c>
      <c r="AG135">
        <v>0</v>
      </c>
      <c r="AH135">
        <v>68.888900000000007</v>
      </c>
      <c r="AI135">
        <v>3.3</v>
      </c>
      <c r="AJ135">
        <v>3.3</v>
      </c>
      <c r="AK135">
        <v>0.2</v>
      </c>
      <c r="AL1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5">
        <f>IF(AND(Source[[#This Row],[Credit_Noncredit]]="Noncredit",Source[[#This Row],[FTEF]]&gt;0),Source[[#This Row],[NC XLST FTES]]*525/(437.5*Source[[#This Row],[FTEF]]),0)</f>
        <v>0</v>
      </c>
      <c r="AN135">
        <f>IF(Source[[#This Row],[Credit_Noncredit]]="Credit",Source[[#This Row],[Census Enrollment]],Source[[#This Row],[Noncredit Avg. Attendance]])</f>
        <v>33</v>
      </c>
    </row>
    <row r="136" spans="1:40" x14ac:dyDescent="0.25">
      <c r="A136" t="s">
        <v>4581</v>
      </c>
      <c r="B136" t="s">
        <v>886</v>
      </c>
      <c r="C136" t="s">
        <v>34</v>
      </c>
      <c r="D136" t="s">
        <v>946</v>
      </c>
      <c r="E136" s="4">
        <v>35904</v>
      </c>
      <c r="F136" s="4" t="s">
        <v>947</v>
      </c>
      <c r="G136" s="4">
        <v>36</v>
      </c>
      <c r="H136" t="str">
        <f>CONCATENATE(Source[[#This Row],[Subject]],TRIM(Source[[#This Row],[Course]]))</f>
        <v>IDST36</v>
      </c>
      <c r="I136" t="str">
        <f>VLOOKUP(Source[[#This Row],[SubjCrse]],'Courses and Categories'!$E$2:$G$1816,3,FALSE)</f>
        <v>Credit General Education</v>
      </c>
      <c r="J136">
        <v>1</v>
      </c>
      <c r="K136" t="s">
        <v>2006</v>
      </c>
      <c r="L136" t="s">
        <v>87</v>
      </c>
      <c r="M136" t="s">
        <v>903</v>
      </c>
      <c r="N136" t="s">
        <v>59</v>
      </c>
      <c r="O136">
        <v>1110</v>
      </c>
      <c r="P136">
        <v>1225</v>
      </c>
      <c r="Q136" t="s">
        <v>850</v>
      </c>
      <c r="R136">
        <v>203</v>
      </c>
      <c r="S136" t="s">
        <v>134</v>
      </c>
      <c r="T136">
        <v>1</v>
      </c>
      <c r="U136" s="1">
        <v>43479</v>
      </c>
      <c r="V136" s="1">
        <v>43607</v>
      </c>
      <c r="W136" t="s">
        <v>1106</v>
      </c>
      <c r="X136" t="s">
        <v>1929</v>
      </c>
      <c r="Y136">
        <v>22</v>
      </c>
      <c r="Z136">
        <v>21</v>
      </c>
      <c r="AA136">
        <v>45</v>
      </c>
      <c r="AB136">
        <v>46.666699999999999</v>
      </c>
      <c r="AD136">
        <f>IF(ISBLANK(Source[[#This Row],[CrosslistID]]),1,1/COUNTIFS(Source[CrosslistID],Source[[#This Row],[CrosslistID]],Source[TermDesc],Source[[#This Row],[TermDesc]]))</f>
        <v>1</v>
      </c>
      <c r="AG136">
        <v>0</v>
      </c>
      <c r="AH136">
        <v>46.666699999999999</v>
      </c>
      <c r="AI136">
        <v>2.1</v>
      </c>
      <c r="AJ136">
        <v>2.2000000000000002</v>
      </c>
      <c r="AK136">
        <v>0.2</v>
      </c>
      <c r="AL1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6">
        <f>IF(AND(Source[[#This Row],[Credit_Noncredit]]="Noncredit",Source[[#This Row],[FTEF]]&gt;0),Source[[#This Row],[NC XLST FTES]]*525/(437.5*Source[[#This Row],[FTEF]]),0)</f>
        <v>0</v>
      </c>
      <c r="AN136">
        <f>IF(Source[[#This Row],[Credit_Noncredit]]="Credit",Source[[#This Row],[Census Enrollment]],Source[[#This Row],[Noncredit Avg. Attendance]])</f>
        <v>22</v>
      </c>
    </row>
    <row r="137" spans="1:40" x14ac:dyDescent="0.25">
      <c r="A137" t="s">
        <v>4581</v>
      </c>
      <c r="B137" t="s">
        <v>886</v>
      </c>
      <c r="C137" t="s">
        <v>34</v>
      </c>
      <c r="D137" t="s">
        <v>946</v>
      </c>
      <c r="E137" s="4">
        <v>36653</v>
      </c>
      <c r="F137" s="4" t="s">
        <v>947</v>
      </c>
      <c r="G137" s="4">
        <v>36</v>
      </c>
      <c r="H137" t="str">
        <f>CONCATENATE(Source[[#This Row],[Subject]],TRIM(Source[[#This Row],[Course]]))</f>
        <v>IDST36</v>
      </c>
      <c r="I137" t="str">
        <f>VLOOKUP(Source[[#This Row],[SubjCrse]],'Courses and Categories'!$E$2:$G$1816,3,FALSE)</f>
        <v>Credit General Education</v>
      </c>
      <c r="J137">
        <v>501</v>
      </c>
      <c r="K137" t="s">
        <v>2006</v>
      </c>
      <c r="L137" t="s">
        <v>87</v>
      </c>
      <c r="M137" t="s">
        <v>903</v>
      </c>
      <c r="N137" t="s">
        <v>41</v>
      </c>
      <c r="O137">
        <v>1810</v>
      </c>
      <c r="P137">
        <v>2100</v>
      </c>
      <c r="Q137" t="s">
        <v>850</v>
      </c>
      <c r="R137">
        <v>203</v>
      </c>
      <c r="S137" t="s">
        <v>134</v>
      </c>
      <c r="T137">
        <v>1</v>
      </c>
      <c r="U137" s="1">
        <v>43479</v>
      </c>
      <c r="V137" s="1">
        <v>43607</v>
      </c>
      <c r="W137" t="s">
        <v>2439</v>
      </c>
      <c r="X137" t="s">
        <v>1929</v>
      </c>
      <c r="Y137">
        <v>20</v>
      </c>
      <c r="Z137">
        <v>18</v>
      </c>
      <c r="AA137">
        <v>45</v>
      </c>
      <c r="AB137">
        <v>40</v>
      </c>
      <c r="AD137">
        <f>IF(ISBLANK(Source[[#This Row],[CrosslistID]]),1,1/COUNTIFS(Source[CrosslistID],Source[[#This Row],[CrosslistID]],Source[TermDesc],Source[[#This Row],[TermDesc]]))</f>
        <v>1</v>
      </c>
      <c r="AG137">
        <v>0</v>
      </c>
      <c r="AH137">
        <v>40</v>
      </c>
      <c r="AI137">
        <v>2</v>
      </c>
      <c r="AJ137">
        <v>2</v>
      </c>
      <c r="AK137">
        <v>0.2</v>
      </c>
      <c r="AL1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7">
        <f>IF(AND(Source[[#This Row],[Credit_Noncredit]]="Noncredit",Source[[#This Row],[FTEF]]&gt;0),Source[[#This Row],[NC XLST FTES]]*525/(437.5*Source[[#This Row],[FTEF]]),0)</f>
        <v>0</v>
      </c>
      <c r="AN137">
        <f>IF(Source[[#This Row],[Credit_Noncredit]]="Credit",Source[[#This Row],[Census Enrollment]],Source[[#This Row],[Noncredit Avg. Attendance]])</f>
        <v>20</v>
      </c>
    </row>
    <row r="138" spans="1:40" x14ac:dyDescent="0.25">
      <c r="A138" t="s">
        <v>4581</v>
      </c>
      <c r="B138" t="s">
        <v>886</v>
      </c>
      <c r="C138" t="s">
        <v>34</v>
      </c>
      <c r="D138" t="s">
        <v>946</v>
      </c>
      <c r="E138" s="4">
        <v>36373</v>
      </c>
      <c r="F138" s="4" t="s">
        <v>947</v>
      </c>
      <c r="G138" s="4">
        <v>37</v>
      </c>
      <c r="H138" t="str">
        <f>CONCATENATE(Source[[#This Row],[Subject]],TRIM(Source[[#This Row],[Course]]))</f>
        <v>IDST37</v>
      </c>
      <c r="I138" t="str">
        <f>VLOOKUP(Source[[#This Row],[SubjCrse]],'Courses and Categories'!$E$2:$G$1816,3,FALSE)</f>
        <v>Credit General Education</v>
      </c>
      <c r="J138">
        <v>1</v>
      </c>
      <c r="K138" t="s">
        <v>948</v>
      </c>
      <c r="L138" t="s">
        <v>39</v>
      </c>
      <c r="M138" t="s">
        <v>903</v>
      </c>
      <c r="N138" t="s">
        <v>95</v>
      </c>
      <c r="O138" t="s">
        <v>386</v>
      </c>
      <c r="P138" t="s">
        <v>4615</v>
      </c>
      <c r="Q138" t="s">
        <v>427</v>
      </c>
      <c r="R138" t="s">
        <v>1300</v>
      </c>
      <c r="S138" t="s">
        <v>134</v>
      </c>
      <c r="T138">
        <v>1</v>
      </c>
      <c r="U138" s="1">
        <v>43479</v>
      </c>
      <c r="V138" s="1">
        <v>43607</v>
      </c>
      <c r="W138" t="s">
        <v>952</v>
      </c>
      <c r="X138" t="s">
        <v>1929</v>
      </c>
      <c r="Y138">
        <v>25</v>
      </c>
      <c r="Z138">
        <v>24</v>
      </c>
      <c r="AA138">
        <v>45</v>
      </c>
      <c r="AB138">
        <v>53.333300000000001</v>
      </c>
      <c r="AD138">
        <f>IF(ISBLANK(Source[[#This Row],[CrosslistID]]),1,1/COUNTIFS(Source[CrosslistID],Source[[#This Row],[CrosslistID]],Source[TermDesc],Source[[#This Row],[TermDesc]]))</f>
        <v>1</v>
      </c>
      <c r="AG138">
        <v>0</v>
      </c>
      <c r="AH138">
        <v>53.333300000000001</v>
      </c>
      <c r="AI138">
        <v>2.4</v>
      </c>
      <c r="AJ138">
        <v>2.5</v>
      </c>
      <c r="AK138">
        <v>0.2</v>
      </c>
      <c r="AL1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8">
        <f>IF(AND(Source[[#This Row],[Credit_Noncredit]]="Noncredit",Source[[#This Row],[FTEF]]&gt;0),Source[[#This Row],[NC XLST FTES]]*525/(437.5*Source[[#This Row],[FTEF]]),0)</f>
        <v>0</v>
      </c>
      <c r="AN138">
        <f>IF(Source[[#This Row],[Credit_Noncredit]]="Credit",Source[[#This Row],[Census Enrollment]],Source[[#This Row],[Noncredit Avg. Attendance]])</f>
        <v>25</v>
      </c>
    </row>
    <row r="139" spans="1:40" x14ac:dyDescent="0.25">
      <c r="A139" t="s">
        <v>4581</v>
      </c>
      <c r="B139" t="s">
        <v>886</v>
      </c>
      <c r="C139" t="s">
        <v>34</v>
      </c>
      <c r="D139" t="s">
        <v>946</v>
      </c>
      <c r="E139" s="4">
        <v>34336</v>
      </c>
      <c r="F139" s="4" t="s">
        <v>947</v>
      </c>
      <c r="G139" s="4">
        <v>37</v>
      </c>
      <c r="H139" t="str">
        <f>CONCATENATE(Source[[#This Row],[Subject]],TRIM(Source[[#This Row],[Course]]))</f>
        <v>IDST37</v>
      </c>
      <c r="I139" t="str">
        <f>VLOOKUP(Source[[#This Row],[SubjCrse]],'Courses and Categories'!$E$2:$G$1816,3,FALSE)</f>
        <v>Credit General Education</v>
      </c>
      <c r="J139">
        <v>2</v>
      </c>
      <c r="K139" t="s">
        <v>948</v>
      </c>
      <c r="L139" t="s">
        <v>39</v>
      </c>
      <c r="M139" t="s">
        <v>903</v>
      </c>
      <c r="N139" t="s">
        <v>59</v>
      </c>
      <c r="O139">
        <v>1110</v>
      </c>
      <c r="P139">
        <v>1225</v>
      </c>
      <c r="Q139" t="s">
        <v>923</v>
      </c>
      <c r="R139">
        <v>114</v>
      </c>
      <c r="S139" t="s">
        <v>134</v>
      </c>
      <c r="T139">
        <v>1</v>
      </c>
      <c r="U139" s="1">
        <v>43479</v>
      </c>
      <c r="V139" s="1">
        <v>43607</v>
      </c>
      <c r="W139" t="s">
        <v>956</v>
      </c>
      <c r="X139" t="s">
        <v>1929</v>
      </c>
      <c r="Y139">
        <v>46</v>
      </c>
      <c r="Z139">
        <v>44</v>
      </c>
      <c r="AA139">
        <v>45</v>
      </c>
      <c r="AB139">
        <v>97.777799999999999</v>
      </c>
      <c r="AD139">
        <f>IF(ISBLANK(Source[[#This Row],[CrosslistID]]),1,1/COUNTIFS(Source[CrosslistID],Source[[#This Row],[CrosslistID]],Source[TermDesc],Source[[#This Row],[TermDesc]]))</f>
        <v>1</v>
      </c>
      <c r="AG139">
        <v>0</v>
      </c>
      <c r="AH139">
        <v>97.777799999999999</v>
      </c>
      <c r="AI139">
        <v>4.4000000000000004</v>
      </c>
      <c r="AJ139">
        <v>4.5999999999999996</v>
      </c>
      <c r="AK139">
        <v>0.2</v>
      </c>
      <c r="AL1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9">
        <f>IF(AND(Source[[#This Row],[Credit_Noncredit]]="Noncredit",Source[[#This Row],[FTEF]]&gt;0),Source[[#This Row],[NC XLST FTES]]*525/(437.5*Source[[#This Row],[FTEF]]),0)</f>
        <v>0</v>
      </c>
      <c r="AN139">
        <f>IF(Source[[#This Row],[Credit_Noncredit]]="Credit",Source[[#This Row],[Census Enrollment]],Source[[#This Row],[Noncredit Avg. Attendance]])</f>
        <v>46</v>
      </c>
    </row>
    <row r="140" spans="1:40" x14ac:dyDescent="0.25">
      <c r="A140" t="s">
        <v>4581</v>
      </c>
      <c r="B140" t="s">
        <v>886</v>
      </c>
      <c r="C140" t="s">
        <v>34</v>
      </c>
      <c r="D140" t="s">
        <v>946</v>
      </c>
      <c r="E140" s="4">
        <v>38204</v>
      </c>
      <c r="F140" s="4" t="s">
        <v>947</v>
      </c>
      <c r="G140" s="4">
        <v>37</v>
      </c>
      <c r="H140" t="str">
        <f>CONCATENATE(Source[[#This Row],[Subject]],TRIM(Source[[#This Row],[Course]]))</f>
        <v>IDST37</v>
      </c>
      <c r="I140" t="str">
        <f>VLOOKUP(Source[[#This Row],[SubjCrse]],'Courses and Categories'!$E$2:$G$1816,3,FALSE)</f>
        <v>Credit General Education</v>
      </c>
      <c r="J140">
        <v>3</v>
      </c>
      <c r="K140" t="s">
        <v>948</v>
      </c>
      <c r="L140" t="s">
        <v>39</v>
      </c>
      <c r="M140" t="s">
        <v>903</v>
      </c>
      <c r="N140" t="s">
        <v>50</v>
      </c>
      <c r="O140">
        <v>1430</v>
      </c>
      <c r="P140">
        <v>1720</v>
      </c>
      <c r="Q140" t="s">
        <v>571</v>
      </c>
      <c r="S140" t="s">
        <v>248</v>
      </c>
      <c r="T140">
        <v>1</v>
      </c>
      <c r="U140" s="1">
        <v>43479</v>
      </c>
      <c r="V140" s="1">
        <v>43607</v>
      </c>
      <c r="W140" t="s">
        <v>956</v>
      </c>
      <c r="X140" t="s">
        <v>1929</v>
      </c>
      <c r="Y140">
        <v>32</v>
      </c>
      <c r="Z140">
        <v>30</v>
      </c>
      <c r="AA140">
        <v>40</v>
      </c>
      <c r="AB140">
        <v>75</v>
      </c>
      <c r="AD140">
        <f>IF(ISBLANK(Source[[#This Row],[CrosslistID]]),1,1/COUNTIFS(Source[CrosslistID],Source[[#This Row],[CrosslistID]],Source[TermDesc],Source[[#This Row],[TermDesc]]))</f>
        <v>1</v>
      </c>
      <c r="AG140">
        <v>0</v>
      </c>
      <c r="AH140">
        <v>75</v>
      </c>
      <c r="AI140">
        <v>3.2</v>
      </c>
      <c r="AJ140">
        <v>3.2</v>
      </c>
      <c r="AK140">
        <v>0.2</v>
      </c>
      <c r="AL1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0">
        <f>IF(AND(Source[[#This Row],[Credit_Noncredit]]="Noncredit",Source[[#This Row],[FTEF]]&gt;0),Source[[#This Row],[NC XLST FTES]]*525/(437.5*Source[[#This Row],[FTEF]]),0)</f>
        <v>0</v>
      </c>
      <c r="AN140">
        <f>IF(Source[[#This Row],[Credit_Noncredit]]="Credit",Source[[#This Row],[Census Enrollment]],Source[[#This Row],[Noncredit Avg. Attendance]])</f>
        <v>32</v>
      </c>
    </row>
    <row r="141" spans="1:40" x14ac:dyDescent="0.25">
      <c r="A141" t="s">
        <v>4581</v>
      </c>
      <c r="B141" t="s">
        <v>886</v>
      </c>
      <c r="C141" t="s">
        <v>34</v>
      </c>
      <c r="D141" t="s">
        <v>946</v>
      </c>
      <c r="E141" s="4">
        <v>39354</v>
      </c>
      <c r="F141" s="4" t="s">
        <v>947</v>
      </c>
      <c r="G141" s="4">
        <v>37</v>
      </c>
      <c r="H141" t="str">
        <f>CONCATENATE(Source[[#This Row],[Subject]],TRIM(Source[[#This Row],[Course]]))</f>
        <v>IDST37</v>
      </c>
      <c r="I141" t="str">
        <f>VLOOKUP(Source[[#This Row],[SubjCrse]],'Courses and Categories'!$E$2:$G$1816,3,FALSE)</f>
        <v>Credit General Education</v>
      </c>
      <c r="J141">
        <v>4</v>
      </c>
      <c r="K141" t="s">
        <v>948</v>
      </c>
      <c r="L141" t="s">
        <v>39</v>
      </c>
      <c r="M141" t="s">
        <v>903</v>
      </c>
      <c r="N141" t="s">
        <v>1041</v>
      </c>
      <c r="O141">
        <v>800</v>
      </c>
      <c r="P141">
        <v>1030</v>
      </c>
      <c r="Q141" t="s">
        <v>941</v>
      </c>
      <c r="S141" t="s">
        <v>134</v>
      </c>
      <c r="T141" t="s">
        <v>44</v>
      </c>
      <c r="U141" s="1">
        <v>43560</v>
      </c>
      <c r="V141" s="1">
        <v>43598</v>
      </c>
      <c r="W141" t="s">
        <v>956</v>
      </c>
      <c r="X141" t="s">
        <v>905</v>
      </c>
      <c r="Y141">
        <v>19</v>
      </c>
      <c r="Z141">
        <v>21</v>
      </c>
      <c r="AA141">
        <v>45</v>
      </c>
      <c r="AB141">
        <v>46.666699999999999</v>
      </c>
      <c r="AD141">
        <f>IF(ISBLANK(Source[[#This Row],[CrosslistID]]),1,1/COUNTIFS(Source[CrosslistID],Source[[#This Row],[CrosslistID]],Source[TermDesc],Source[[#This Row],[TermDesc]]))</f>
        <v>1</v>
      </c>
      <c r="AG141">
        <v>0</v>
      </c>
      <c r="AH141">
        <v>46.666699999999999</v>
      </c>
      <c r="AI141">
        <v>1.7230000000000001</v>
      </c>
      <c r="AJ141">
        <v>1.7230000000000001</v>
      </c>
      <c r="AK141">
        <v>0.2</v>
      </c>
      <c r="AL1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1">
        <f>IF(AND(Source[[#This Row],[Credit_Noncredit]]="Noncredit",Source[[#This Row],[FTEF]]&gt;0),Source[[#This Row],[NC XLST FTES]]*525/(437.5*Source[[#This Row],[FTEF]]),0)</f>
        <v>0</v>
      </c>
      <c r="AN141">
        <f>IF(Source[[#This Row],[Credit_Noncredit]]="Credit",Source[[#This Row],[Census Enrollment]],Source[[#This Row],[Noncredit Avg. Attendance]])</f>
        <v>19</v>
      </c>
    </row>
    <row r="142" spans="1:40" x14ac:dyDescent="0.25">
      <c r="A142" t="s">
        <v>4581</v>
      </c>
      <c r="B142" t="s">
        <v>886</v>
      </c>
      <c r="C142" t="s">
        <v>34</v>
      </c>
      <c r="D142" t="s">
        <v>946</v>
      </c>
      <c r="E142" s="4">
        <v>37084</v>
      </c>
      <c r="F142" s="4" t="s">
        <v>947</v>
      </c>
      <c r="G142" s="4">
        <v>37</v>
      </c>
      <c r="H142" t="str">
        <f>CONCATENATE(Source[[#This Row],[Subject]],TRIM(Source[[#This Row],[Course]]))</f>
        <v>IDST37</v>
      </c>
      <c r="I142" t="str">
        <f>VLOOKUP(Source[[#This Row],[SubjCrse]],'Courses and Categories'!$E$2:$G$1816,3,FALSE)</f>
        <v>Credit General Education</v>
      </c>
      <c r="J142">
        <v>501</v>
      </c>
      <c r="K142" t="s">
        <v>948</v>
      </c>
      <c r="L142" t="s">
        <v>87</v>
      </c>
      <c r="M142" t="s">
        <v>903</v>
      </c>
      <c r="N142" t="s">
        <v>41</v>
      </c>
      <c r="O142">
        <v>1410</v>
      </c>
      <c r="P142">
        <v>1700</v>
      </c>
      <c r="Q142" t="s">
        <v>850</v>
      </c>
      <c r="R142">
        <v>203</v>
      </c>
      <c r="S142" t="s">
        <v>134</v>
      </c>
      <c r="T142">
        <v>1</v>
      </c>
      <c r="U142" s="1">
        <v>43479</v>
      </c>
      <c r="V142" s="1">
        <v>43607</v>
      </c>
      <c r="W142" t="s">
        <v>1092</v>
      </c>
      <c r="X142" t="s">
        <v>1929</v>
      </c>
      <c r="Y142">
        <v>51</v>
      </c>
      <c r="Z142">
        <v>46</v>
      </c>
      <c r="AA142">
        <v>45</v>
      </c>
      <c r="AB142">
        <v>102.2222</v>
      </c>
      <c r="AD142">
        <f>IF(ISBLANK(Source[[#This Row],[CrosslistID]]),1,1/COUNTIFS(Source[CrosslistID],Source[[#This Row],[CrosslistID]],Source[TermDesc],Source[[#This Row],[TermDesc]]))</f>
        <v>1</v>
      </c>
      <c r="AG142">
        <v>0</v>
      </c>
      <c r="AH142">
        <v>102.2222</v>
      </c>
      <c r="AI142">
        <v>4.9000000000000004</v>
      </c>
      <c r="AJ142">
        <v>5.0999999999999996</v>
      </c>
      <c r="AK142">
        <v>0.2</v>
      </c>
      <c r="AL1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2">
        <f>IF(AND(Source[[#This Row],[Credit_Noncredit]]="Noncredit",Source[[#This Row],[FTEF]]&gt;0),Source[[#This Row],[NC XLST FTES]]*525/(437.5*Source[[#This Row],[FTEF]]),0)</f>
        <v>0</v>
      </c>
      <c r="AN142">
        <f>IF(Source[[#This Row],[Credit_Noncredit]]="Credit",Source[[#This Row],[Census Enrollment]],Source[[#This Row],[Noncredit Avg. Attendance]])</f>
        <v>51</v>
      </c>
    </row>
    <row r="143" spans="1:40" x14ac:dyDescent="0.25">
      <c r="A143" t="s">
        <v>4581</v>
      </c>
      <c r="B143" t="s">
        <v>886</v>
      </c>
      <c r="C143" t="s">
        <v>34</v>
      </c>
      <c r="D143" t="s">
        <v>946</v>
      </c>
      <c r="E143" s="4">
        <v>38205</v>
      </c>
      <c r="F143" s="4" t="s">
        <v>947</v>
      </c>
      <c r="G143" s="4">
        <v>37</v>
      </c>
      <c r="H143" t="str">
        <f>CONCATENATE(Source[[#This Row],[Subject]],TRIM(Source[[#This Row],[Course]]))</f>
        <v>IDST37</v>
      </c>
      <c r="I143" t="str">
        <f>VLOOKUP(Source[[#This Row],[SubjCrse]],'Courses and Categories'!$E$2:$G$1816,3,FALSE)</f>
        <v>Credit General Education</v>
      </c>
      <c r="J143">
        <v>651</v>
      </c>
      <c r="K143" t="s">
        <v>948</v>
      </c>
      <c r="L143" t="s">
        <v>50</v>
      </c>
      <c r="M143" t="s">
        <v>903</v>
      </c>
      <c r="N143" t="s">
        <v>51</v>
      </c>
      <c r="O143">
        <v>910</v>
      </c>
      <c r="P143">
        <v>1200</v>
      </c>
      <c r="Q143" t="s">
        <v>52</v>
      </c>
      <c r="R143">
        <v>316</v>
      </c>
      <c r="S143" t="s">
        <v>53</v>
      </c>
      <c r="T143">
        <v>1</v>
      </c>
      <c r="U143" s="1">
        <v>43479</v>
      </c>
      <c r="V143" s="1">
        <v>43607</v>
      </c>
      <c r="W143" t="s">
        <v>953</v>
      </c>
      <c r="X143" t="s">
        <v>1929</v>
      </c>
      <c r="Y143">
        <v>17</v>
      </c>
      <c r="Z143">
        <v>16</v>
      </c>
      <c r="AA143">
        <v>45</v>
      </c>
      <c r="AB143">
        <v>35.555599999999998</v>
      </c>
      <c r="AD143">
        <f>IF(ISBLANK(Source[[#This Row],[CrosslistID]]),1,1/COUNTIFS(Source[CrosslistID],Source[[#This Row],[CrosslistID]],Source[TermDesc],Source[[#This Row],[TermDesc]]))</f>
        <v>1</v>
      </c>
      <c r="AG143">
        <v>0</v>
      </c>
      <c r="AH143">
        <v>35.555599999999998</v>
      </c>
      <c r="AI143">
        <v>1.7</v>
      </c>
      <c r="AJ143">
        <v>1.7</v>
      </c>
      <c r="AK143">
        <v>0.2</v>
      </c>
      <c r="AL1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3">
        <f>IF(AND(Source[[#This Row],[Credit_Noncredit]]="Noncredit",Source[[#This Row],[FTEF]]&gt;0),Source[[#This Row],[NC XLST FTES]]*525/(437.5*Source[[#This Row],[FTEF]]),0)</f>
        <v>0</v>
      </c>
      <c r="AN143">
        <f>IF(Source[[#This Row],[Credit_Noncredit]]="Credit",Source[[#This Row],[Census Enrollment]],Source[[#This Row],[Noncredit Avg. Attendance]])</f>
        <v>17</v>
      </c>
    </row>
    <row r="144" spans="1:40" x14ac:dyDescent="0.25">
      <c r="A144" t="s">
        <v>4581</v>
      </c>
      <c r="B144" t="s">
        <v>886</v>
      </c>
      <c r="C144" t="s">
        <v>34</v>
      </c>
      <c r="D144" t="s">
        <v>946</v>
      </c>
      <c r="E144" s="4">
        <v>32309</v>
      </c>
      <c r="F144" s="4" t="s">
        <v>947</v>
      </c>
      <c r="G144" s="4">
        <v>37</v>
      </c>
      <c r="H144" t="str">
        <f>CONCATENATE(Source[[#This Row],[Subject]],TRIM(Source[[#This Row],[Course]]))</f>
        <v>IDST37</v>
      </c>
      <c r="I144" t="str">
        <f>VLOOKUP(Source[[#This Row],[SubjCrse]],'Courses and Categories'!$E$2:$G$1816,3,FALSE)</f>
        <v>Credit General Education</v>
      </c>
      <c r="J144">
        <v>931</v>
      </c>
      <c r="K144" t="s">
        <v>948</v>
      </c>
      <c r="L144" t="s">
        <v>87</v>
      </c>
      <c r="M144" t="s">
        <v>897</v>
      </c>
      <c r="N144" t="s">
        <v>42</v>
      </c>
      <c r="O144" t="s">
        <v>42</v>
      </c>
      <c r="P144" t="s">
        <v>42</v>
      </c>
      <c r="Q144" t="s">
        <v>42</v>
      </c>
      <c r="S144" t="s">
        <v>134</v>
      </c>
      <c r="T144" t="s">
        <v>44</v>
      </c>
      <c r="U144" s="1">
        <v>43493</v>
      </c>
      <c r="V144" s="1">
        <v>43607</v>
      </c>
      <c r="W144" t="s">
        <v>953</v>
      </c>
      <c r="X144" t="s">
        <v>918</v>
      </c>
      <c r="Y144">
        <v>36</v>
      </c>
      <c r="Z144">
        <v>25</v>
      </c>
      <c r="AA144">
        <v>45</v>
      </c>
      <c r="AB144">
        <v>55.555599999999998</v>
      </c>
      <c r="AD144">
        <f>IF(ISBLANK(Source[[#This Row],[CrosslistID]]),1,1/COUNTIFS(Source[CrosslistID],Source[[#This Row],[CrosslistID]],Source[TermDesc],Source[[#This Row],[TermDesc]]))</f>
        <v>1</v>
      </c>
      <c r="AG144">
        <v>0</v>
      </c>
      <c r="AH144">
        <v>55.555599999999998</v>
      </c>
      <c r="AI144">
        <v>3.3</v>
      </c>
      <c r="AJ144">
        <v>3.6</v>
      </c>
      <c r="AK144">
        <v>0.2</v>
      </c>
      <c r="AL1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4">
        <f>IF(AND(Source[[#This Row],[Credit_Noncredit]]="Noncredit",Source[[#This Row],[FTEF]]&gt;0),Source[[#This Row],[NC XLST FTES]]*525/(437.5*Source[[#This Row],[FTEF]]),0)</f>
        <v>0</v>
      </c>
      <c r="AN144">
        <f>IF(Source[[#This Row],[Credit_Noncredit]]="Credit",Source[[#This Row],[Census Enrollment]],Source[[#This Row],[Noncredit Avg. Attendance]])</f>
        <v>36</v>
      </c>
    </row>
    <row r="145" spans="1:40" x14ac:dyDescent="0.25">
      <c r="A145" t="s">
        <v>4581</v>
      </c>
      <c r="B145" t="s">
        <v>886</v>
      </c>
      <c r="C145" t="s">
        <v>34</v>
      </c>
      <c r="D145" t="s">
        <v>946</v>
      </c>
      <c r="E145" s="4">
        <v>39232</v>
      </c>
      <c r="F145" s="4" t="s">
        <v>947</v>
      </c>
      <c r="G145" s="4">
        <v>37</v>
      </c>
      <c r="H145" t="str">
        <f>CONCATENATE(Source[[#This Row],[Subject]],TRIM(Source[[#This Row],[Course]]))</f>
        <v>IDST37</v>
      </c>
      <c r="I145" t="str">
        <f>VLOOKUP(Source[[#This Row],[SubjCrse]],'Courses and Categories'!$E$2:$G$1816,3,FALSE)</f>
        <v>Credit General Education</v>
      </c>
      <c r="J145">
        <v>932</v>
      </c>
      <c r="K145" t="s">
        <v>948</v>
      </c>
      <c r="L145" t="s">
        <v>87</v>
      </c>
      <c r="M145" t="s">
        <v>897</v>
      </c>
      <c r="N145" t="s">
        <v>42</v>
      </c>
      <c r="O145" t="s">
        <v>42</v>
      </c>
      <c r="P145" t="s">
        <v>42</v>
      </c>
      <c r="Q145" t="s">
        <v>42</v>
      </c>
      <c r="S145" t="s">
        <v>134</v>
      </c>
      <c r="T145" t="s">
        <v>44</v>
      </c>
      <c r="U145" s="1">
        <v>43556</v>
      </c>
      <c r="V145" s="1">
        <v>43607</v>
      </c>
      <c r="W145" t="s">
        <v>953</v>
      </c>
      <c r="X145" t="s">
        <v>918</v>
      </c>
      <c r="Y145">
        <v>32</v>
      </c>
      <c r="Z145">
        <v>20</v>
      </c>
      <c r="AA145">
        <v>45</v>
      </c>
      <c r="AB145">
        <v>44.444400000000002</v>
      </c>
      <c r="AD145">
        <f>IF(ISBLANK(Source[[#This Row],[CrosslistID]]),1,1/COUNTIFS(Source[CrosslistID],Source[[#This Row],[CrosslistID]],Source[TermDesc],Source[[#This Row],[TermDesc]]))</f>
        <v>1</v>
      </c>
      <c r="AG145">
        <v>0</v>
      </c>
      <c r="AH145">
        <v>44.444400000000002</v>
      </c>
      <c r="AI145">
        <v>3.1</v>
      </c>
      <c r="AJ145">
        <v>3.2</v>
      </c>
      <c r="AK145">
        <v>0.2</v>
      </c>
      <c r="AL1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5">
        <f>IF(AND(Source[[#This Row],[Credit_Noncredit]]="Noncredit",Source[[#This Row],[FTEF]]&gt;0),Source[[#This Row],[NC XLST FTES]]*525/(437.5*Source[[#This Row],[FTEF]]),0)</f>
        <v>0</v>
      </c>
      <c r="AN145">
        <f>IF(Source[[#This Row],[Credit_Noncredit]]="Credit",Source[[#This Row],[Census Enrollment]],Source[[#This Row],[Noncredit Avg. Attendance]])</f>
        <v>32</v>
      </c>
    </row>
    <row r="146" spans="1:40" x14ac:dyDescent="0.25">
      <c r="A146" t="s">
        <v>4581</v>
      </c>
      <c r="B146" t="s">
        <v>886</v>
      </c>
      <c r="C146" t="s">
        <v>34</v>
      </c>
      <c r="D146" t="s">
        <v>946</v>
      </c>
      <c r="E146" s="4">
        <v>32576</v>
      </c>
      <c r="F146" s="4" t="s">
        <v>947</v>
      </c>
      <c r="G146" s="4">
        <v>45</v>
      </c>
      <c r="H146" t="str">
        <f>CONCATENATE(Source[[#This Row],[Subject]],TRIM(Source[[#This Row],[Course]]))</f>
        <v>IDST45</v>
      </c>
      <c r="I146" t="str">
        <f>VLOOKUP(Source[[#This Row],[SubjCrse]],'Courses and Categories'!$E$2:$G$1816,3,FALSE)</f>
        <v>Credit General Education</v>
      </c>
      <c r="J146">
        <v>1</v>
      </c>
      <c r="K146" t="s">
        <v>955</v>
      </c>
      <c r="L146" t="s">
        <v>39</v>
      </c>
      <c r="M146" t="s">
        <v>903</v>
      </c>
      <c r="N146" t="s">
        <v>59</v>
      </c>
      <c r="O146">
        <v>940</v>
      </c>
      <c r="P146">
        <v>1055</v>
      </c>
      <c r="Q146" t="s">
        <v>850</v>
      </c>
      <c r="R146">
        <v>411</v>
      </c>
      <c r="S146" t="s">
        <v>134</v>
      </c>
      <c r="T146">
        <v>1</v>
      </c>
      <c r="U146" s="1">
        <v>43479</v>
      </c>
      <c r="V146" s="1">
        <v>43607</v>
      </c>
      <c r="W146" t="s">
        <v>956</v>
      </c>
      <c r="X146" t="s">
        <v>1929</v>
      </c>
      <c r="Y146">
        <v>23</v>
      </c>
      <c r="Z146">
        <v>22</v>
      </c>
      <c r="AA146">
        <v>45</v>
      </c>
      <c r="AB146">
        <v>48.8889</v>
      </c>
      <c r="AD146">
        <f>IF(ISBLANK(Source[[#This Row],[CrosslistID]]),1,1/COUNTIFS(Source[CrosslistID],Source[[#This Row],[CrosslistID]],Source[TermDesc],Source[[#This Row],[TermDesc]]))</f>
        <v>1</v>
      </c>
      <c r="AG146">
        <v>0</v>
      </c>
      <c r="AH146">
        <v>48.8889</v>
      </c>
      <c r="AI146">
        <v>2.1</v>
      </c>
      <c r="AJ146">
        <v>2.2999999999999998</v>
      </c>
      <c r="AK146">
        <v>0.2</v>
      </c>
      <c r="AL1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6">
        <f>IF(AND(Source[[#This Row],[Credit_Noncredit]]="Noncredit",Source[[#This Row],[FTEF]]&gt;0),Source[[#This Row],[NC XLST FTES]]*525/(437.5*Source[[#This Row],[FTEF]]),0)</f>
        <v>0</v>
      </c>
      <c r="AN146">
        <f>IF(Source[[#This Row],[Credit_Noncredit]]="Credit",Source[[#This Row],[Census Enrollment]],Source[[#This Row],[Noncredit Avg. Attendance]])</f>
        <v>23</v>
      </c>
    </row>
    <row r="147" spans="1:40" x14ac:dyDescent="0.25">
      <c r="A147" t="s">
        <v>4581</v>
      </c>
      <c r="B147" t="s">
        <v>886</v>
      </c>
      <c r="C147" t="s">
        <v>34</v>
      </c>
      <c r="D147" t="s">
        <v>946</v>
      </c>
      <c r="E147" s="4">
        <v>38852</v>
      </c>
      <c r="F147" s="4" t="s">
        <v>947</v>
      </c>
      <c r="G147" s="4">
        <v>45</v>
      </c>
      <c r="H147" t="str">
        <f>CONCATENATE(Source[[#This Row],[Subject]],TRIM(Source[[#This Row],[Course]]))</f>
        <v>IDST45</v>
      </c>
      <c r="I147" t="str">
        <f>VLOOKUP(Source[[#This Row],[SubjCrse]],'Courses and Categories'!$E$2:$G$1816,3,FALSE)</f>
        <v>Credit General Education</v>
      </c>
      <c r="J147">
        <v>2</v>
      </c>
      <c r="K147" t="s">
        <v>955</v>
      </c>
      <c r="L147" t="s">
        <v>39</v>
      </c>
      <c r="M147" t="s">
        <v>903</v>
      </c>
      <c r="N147" t="s">
        <v>50</v>
      </c>
      <c r="O147">
        <v>1330</v>
      </c>
      <c r="P147">
        <v>1620</v>
      </c>
      <c r="Q147" t="s">
        <v>1851</v>
      </c>
      <c r="S147" t="s">
        <v>53</v>
      </c>
      <c r="T147">
        <v>1</v>
      </c>
      <c r="U147" s="1">
        <v>43479</v>
      </c>
      <c r="V147" s="1">
        <v>43607</v>
      </c>
      <c r="W147" t="s">
        <v>2008</v>
      </c>
      <c r="X147" t="s">
        <v>1929</v>
      </c>
      <c r="Y147">
        <v>24</v>
      </c>
      <c r="Z147">
        <v>17</v>
      </c>
      <c r="AA147">
        <v>40</v>
      </c>
      <c r="AB147">
        <v>42.5</v>
      </c>
      <c r="AD147">
        <f>IF(ISBLANK(Source[[#This Row],[CrosslistID]]),1,1/COUNTIFS(Source[CrosslistID],Source[[#This Row],[CrosslistID]],Source[TermDesc],Source[[#This Row],[TermDesc]]))</f>
        <v>1</v>
      </c>
      <c r="AG147">
        <v>0</v>
      </c>
      <c r="AH147">
        <v>42.5</v>
      </c>
      <c r="AI147">
        <v>2.4</v>
      </c>
      <c r="AJ147">
        <v>2.4</v>
      </c>
      <c r="AK147">
        <v>0.2</v>
      </c>
      <c r="AL1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7">
        <f>IF(AND(Source[[#This Row],[Credit_Noncredit]]="Noncredit",Source[[#This Row],[FTEF]]&gt;0),Source[[#This Row],[NC XLST FTES]]*525/(437.5*Source[[#This Row],[FTEF]]),0)</f>
        <v>0</v>
      </c>
      <c r="AN147">
        <f>IF(Source[[#This Row],[Credit_Noncredit]]="Credit",Source[[#This Row],[Census Enrollment]],Source[[#This Row],[Noncredit Avg. Attendance]])</f>
        <v>24</v>
      </c>
    </row>
    <row r="148" spans="1:40" x14ac:dyDescent="0.25">
      <c r="A148" t="s">
        <v>4581</v>
      </c>
      <c r="B148" t="s">
        <v>886</v>
      </c>
      <c r="C148" t="s">
        <v>34</v>
      </c>
      <c r="D148" t="s">
        <v>946</v>
      </c>
      <c r="E148" s="4">
        <v>36372</v>
      </c>
      <c r="F148" s="4" t="s">
        <v>947</v>
      </c>
      <c r="G148" s="4">
        <v>46</v>
      </c>
      <c r="H148" t="str">
        <f>CONCATENATE(Source[[#This Row],[Subject]],TRIM(Source[[#This Row],[Course]]))</f>
        <v>IDST46</v>
      </c>
      <c r="I148" t="str">
        <f>VLOOKUP(Source[[#This Row],[SubjCrse]],'Courses and Categories'!$E$2:$G$1816,3,FALSE)</f>
        <v>Credit General Education</v>
      </c>
      <c r="J148">
        <v>501</v>
      </c>
      <c r="K148" t="s">
        <v>2009</v>
      </c>
      <c r="L148" t="s">
        <v>87</v>
      </c>
      <c r="M148" t="s">
        <v>903</v>
      </c>
      <c r="N148" t="s">
        <v>185</v>
      </c>
      <c r="O148">
        <v>1810</v>
      </c>
      <c r="P148">
        <v>2100</v>
      </c>
      <c r="Q148" t="s">
        <v>850</v>
      </c>
      <c r="R148">
        <v>203</v>
      </c>
      <c r="S148" t="s">
        <v>134</v>
      </c>
      <c r="T148">
        <v>1</v>
      </c>
      <c r="U148" s="1">
        <v>43479</v>
      </c>
      <c r="V148" s="1">
        <v>43607</v>
      </c>
      <c r="W148" t="s">
        <v>2008</v>
      </c>
      <c r="X148" t="s">
        <v>1929</v>
      </c>
      <c r="Y148">
        <v>20</v>
      </c>
      <c r="Z148">
        <v>19</v>
      </c>
      <c r="AA148">
        <v>40</v>
      </c>
      <c r="AB148">
        <v>47.5</v>
      </c>
      <c r="AD148">
        <f>IF(ISBLANK(Source[[#This Row],[CrosslistID]]),1,1/COUNTIFS(Source[CrosslistID],Source[[#This Row],[CrosslistID]],Source[TermDesc],Source[[#This Row],[TermDesc]]))</f>
        <v>1</v>
      </c>
      <c r="AG148">
        <v>0</v>
      </c>
      <c r="AH148">
        <v>47.5</v>
      </c>
      <c r="AI148">
        <v>2</v>
      </c>
      <c r="AJ148">
        <v>2</v>
      </c>
      <c r="AK148">
        <v>0.2</v>
      </c>
      <c r="AL1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8">
        <f>IF(AND(Source[[#This Row],[Credit_Noncredit]]="Noncredit",Source[[#This Row],[FTEF]]&gt;0),Source[[#This Row],[NC XLST FTES]]*525/(437.5*Source[[#This Row],[FTEF]]),0)</f>
        <v>0</v>
      </c>
      <c r="AN148">
        <f>IF(Source[[#This Row],[Credit_Noncredit]]="Credit",Source[[#This Row],[Census Enrollment]],Source[[#This Row],[Noncredit Avg. Attendance]])</f>
        <v>20</v>
      </c>
    </row>
    <row r="149" spans="1:40" x14ac:dyDescent="0.25">
      <c r="A149" t="s">
        <v>4581</v>
      </c>
      <c r="B149" t="s">
        <v>886</v>
      </c>
      <c r="C149" t="s">
        <v>34</v>
      </c>
      <c r="D149" t="s">
        <v>946</v>
      </c>
      <c r="E149" s="4">
        <v>36654</v>
      </c>
      <c r="F149" s="4" t="s">
        <v>947</v>
      </c>
      <c r="G149" s="4">
        <v>47</v>
      </c>
      <c r="H149" t="str">
        <f>CONCATENATE(Source[[#This Row],[Subject]],TRIM(Source[[#This Row],[Course]]))</f>
        <v>IDST47</v>
      </c>
      <c r="I149" t="str">
        <f>VLOOKUP(Source[[#This Row],[SubjCrse]],'Courses and Categories'!$E$2:$G$1816,3,FALSE)</f>
        <v>Credit General Education</v>
      </c>
      <c r="J149">
        <v>501</v>
      </c>
      <c r="K149" t="s">
        <v>4616</v>
      </c>
      <c r="L149" t="s">
        <v>87</v>
      </c>
      <c r="M149" t="s">
        <v>903</v>
      </c>
      <c r="N149" t="s">
        <v>50</v>
      </c>
      <c r="O149">
        <v>1740</v>
      </c>
      <c r="P149">
        <v>2030</v>
      </c>
      <c r="Q149" t="s">
        <v>850</v>
      </c>
      <c r="R149">
        <v>203</v>
      </c>
      <c r="S149" t="s">
        <v>134</v>
      </c>
      <c r="T149">
        <v>1</v>
      </c>
      <c r="U149" s="1">
        <v>43479</v>
      </c>
      <c r="V149" s="1">
        <v>43607</v>
      </c>
      <c r="W149" t="s">
        <v>2392</v>
      </c>
      <c r="X149" t="s">
        <v>1929</v>
      </c>
      <c r="Y149">
        <v>24</v>
      </c>
      <c r="Z149">
        <v>15</v>
      </c>
      <c r="AA149">
        <v>45</v>
      </c>
      <c r="AB149">
        <v>33.333300000000001</v>
      </c>
      <c r="AD149">
        <f>IF(ISBLANK(Source[[#This Row],[CrosslistID]]),1,1/COUNTIFS(Source[CrosslistID],Source[[#This Row],[CrosslistID]],Source[TermDesc],Source[[#This Row],[TermDesc]]))</f>
        <v>1</v>
      </c>
      <c r="AG149">
        <v>0</v>
      </c>
      <c r="AH149">
        <v>33.333300000000001</v>
      </c>
      <c r="AI149">
        <v>2.4</v>
      </c>
      <c r="AJ149">
        <v>2.4</v>
      </c>
      <c r="AK149">
        <v>0.2</v>
      </c>
      <c r="AL1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9">
        <f>IF(AND(Source[[#This Row],[Credit_Noncredit]]="Noncredit",Source[[#This Row],[FTEF]]&gt;0),Source[[#This Row],[NC XLST FTES]]*525/(437.5*Source[[#This Row],[FTEF]]),0)</f>
        <v>0</v>
      </c>
      <c r="AN149">
        <f>IF(Source[[#This Row],[Credit_Noncredit]]="Credit",Source[[#This Row],[Census Enrollment]],Source[[#This Row],[Noncredit Avg. Attendance]])</f>
        <v>24</v>
      </c>
    </row>
    <row r="150" spans="1:40" x14ac:dyDescent="0.25">
      <c r="A150" t="s">
        <v>4581</v>
      </c>
      <c r="B150" t="s">
        <v>886</v>
      </c>
      <c r="C150" t="s">
        <v>34</v>
      </c>
      <c r="D150" t="s">
        <v>946</v>
      </c>
      <c r="E150" s="4">
        <v>34983</v>
      </c>
      <c r="F150" s="4" t="s">
        <v>947</v>
      </c>
      <c r="G150" s="4">
        <v>50</v>
      </c>
      <c r="H150" t="str">
        <f>CONCATENATE(Source[[#This Row],[Subject]],TRIM(Source[[#This Row],[Course]]))</f>
        <v>IDST50</v>
      </c>
      <c r="I150" t="str">
        <f>VLOOKUP(Source[[#This Row],[SubjCrse]],'Courses and Categories'!$E$2:$G$1816,3,FALSE)</f>
        <v>Credit General Education</v>
      </c>
      <c r="J150">
        <v>1</v>
      </c>
      <c r="K150" t="s">
        <v>957</v>
      </c>
      <c r="L150" t="s">
        <v>39</v>
      </c>
      <c r="M150" t="s">
        <v>903</v>
      </c>
      <c r="N150" t="s">
        <v>59</v>
      </c>
      <c r="O150">
        <v>1110</v>
      </c>
      <c r="P150">
        <v>1225</v>
      </c>
      <c r="Q150" t="s">
        <v>850</v>
      </c>
      <c r="R150">
        <v>221</v>
      </c>
      <c r="S150" t="s">
        <v>134</v>
      </c>
      <c r="T150">
        <v>1</v>
      </c>
      <c r="U150" s="1">
        <v>43479</v>
      </c>
      <c r="V150" s="1">
        <v>43607</v>
      </c>
      <c r="W150" t="s">
        <v>2013</v>
      </c>
      <c r="X150" t="s">
        <v>1929</v>
      </c>
      <c r="Y150">
        <v>23</v>
      </c>
      <c r="Z150">
        <v>21</v>
      </c>
      <c r="AA150">
        <v>40</v>
      </c>
      <c r="AB150">
        <v>52.5</v>
      </c>
      <c r="AD150">
        <f>IF(ISBLANK(Source[[#This Row],[CrosslistID]]),1,1/COUNTIFS(Source[CrosslistID],Source[[#This Row],[CrosslistID]],Source[TermDesc],Source[[#This Row],[TermDesc]]))</f>
        <v>1</v>
      </c>
      <c r="AG150">
        <v>0</v>
      </c>
      <c r="AH150">
        <v>52.5</v>
      </c>
      <c r="AI150">
        <v>2.2999999999999998</v>
      </c>
      <c r="AJ150">
        <v>2.2999999999999998</v>
      </c>
      <c r="AK150">
        <v>0.2</v>
      </c>
      <c r="AL1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0">
        <f>IF(AND(Source[[#This Row],[Credit_Noncredit]]="Noncredit",Source[[#This Row],[FTEF]]&gt;0),Source[[#This Row],[NC XLST FTES]]*525/(437.5*Source[[#This Row],[FTEF]]),0)</f>
        <v>0</v>
      </c>
      <c r="AN150">
        <f>IF(Source[[#This Row],[Credit_Noncredit]]="Credit",Source[[#This Row],[Census Enrollment]],Source[[#This Row],[Noncredit Avg. Attendance]])</f>
        <v>23</v>
      </c>
    </row>
    <row r="151" spans="1:40" x14ac:dyDescent="0.25">
      <c r="A151" t="s">
        <v>4581</v>
      </c>
      <c r="B151" t="s">
        <v>886</v>
      </c>
      <c r="C151" t="s">
        <v>34</v>
      </c>
      <c r="D151" t="s">
        <v>946</v>
      </c>
      <c r="E151" s="4">
        <v>37474</v>
      </c>
      <c r="F151" s="4" t="s">
        <v>947</v>
      </c>
      <c r="G151" s="4">
        <v>50</v>
      </c>
      <c r="H151" t="str">
        <f>CONCATENATE(Source[[#This Row],[Subject]],TRIM(Source[[#This Row],[Course]]))</f>
        <v>IDST50</v>
      </c>
      <c r="I151" t="str">
        <f>VLOOKUP(Source[[#This Row],[SubjCrse]],'Courses and Categories'!$E$2:$G$1816,3,FALSE)</f>
        <v>Credit General Education</v>
      </c>
      <c r="J151">
        <v>3</v>
      </c>
      <c r="K151" t="s">
        <v>957</v>
      </c>
      <c r="L151" t="s">
        <v>39</v>
      </c>
      <c r="M151" t="s">
        <v>903</v>
      </c>
      <c r="N151" t="s">
        <v>59</v>
      </c>
      <c r="O151">
        <v>940</v>
      </c>
      <c r="P151">
        <v>1055</v>
      </c>
      <c r="Q151" t="s">
        <v>236</v>
      </c>
      <c r="R151">
        <v>357</v>
      </c>
      <c r="S151" t="s">
        <v>134</v>
      </c>
      <c r="T151">
        <v>1</v>
      </c>
      <c r="U151" s="1">
        <v>43479</v>
      </c>
      <c r="V151" s="1">
        <v>43607</v>
      </c>
      <c r="W151" t="s">
        <v>2010</v>
      </c>
      <c r="X151" t="s">
        <v>1929</v>
      </c>
      <c r="Y151">
        <v>32</v>
      </c>
      <c r="Z151">
        <v>23</v>
      </c>
      <c r="AA151">
        <v>40</v>
      </c>
      <c r="AB151">
        <v>57.5</v>
      </c>
      <c r="AD151">
        <f>IF(ISBLANK(Source[[#This Row],[CrosslistID]]),1,1/COUNTIFS(Source[CrosslistID],Source[[#This Row],[CrosslistID]],Source[TermDesc],Source[[#This Row],[TermDesc]]))</f>
        <v>1</v>
      </c>
      <c r="AG151">
        <v>0</v>
      </c>
      <c r="AH151">
        <v>57.5</v>
      </c>
      <c r="AI151">
        <v>3.2</v>
      </c>
      <c r="AJ151">
        <v>3.2</v>
      </c>
      <c r="AK151">
        <v>0.2</v>
      </c>
      <c r="AL1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1">
        <f>IF(AND(Source[[#This Row],[Credit_Noncredit]]="Noncredit",Source[[#This Row],[FTEF]]&gt;0),Source[[#This Row],[NC XLST FTES]]*525/(437.5*Source[[#This Row],[FTEF]]),0)</f>
        <v>0</v>
      </c>
      <c r="AN151">
        <f>IF(Source[[#This Row],[Credit_Noncredit]]="Credit",Source[[#This Row],[Census Enrollment]],Source[[#This Row],[Noncredit Avg. Attendance]])</f>
        <v>32</v>
      </c>
    </row>
    <row r="152" spans="1:40" x14ac:dyDescent="0.25">
      <c r="A152" t="s">
        <v>4581</v>
      </c>
      <c r="B152" t="s">
        <v>886</v>
      </c>
      <c r="C152" t="s">
        <v>34</v>
      </c>
      <c r="D152" t="s">
        <v>946</v>
      </c>
      <c r="E152" s="4">
        <v>37870</v>
      </c>
      <c r="F152" s="4" t="s">
        <v>947</v>
      </c>
      <c r="G152" s="4">
        <v>50</v>
      </c>
      <c r="H152" t="str">
        <f>CONCATENATE(Source[[#This Row],[Subject]],TRIM(Source[[#This Row],[Course]]))</f>
        <v>IDST50</v>
      </c>
      <c r="I152" t="str">
        <f>VLOOKUP(Source[[#This Row],[SubjCrse]],'Courses and Categories'!$E$2:$G$1816,3,FALSE)</f>
        <v>Credit General Education</v>
      </c>
      <c r="J152">
        <v>5</v>
      </c>
      <c r="K152" t="s">
        <v>957</v>
      </c>
      <c r="L152" t="s">
        <v>39</v>
      </c>
      <c r="M152" t="s">
        <v>903</v>
      </c>
      <c r="N152" t="s">
        <v>3730</v>
      </c>
      <c r="O152">
        <v>810</v>
      </c>
      <c r="P152">
        <v>925</v>
      </c>
      <c r="Q152" t="s">
        <v>1854</v>
      </c>
      <c r="S152" t="s">
        <v>248</v>
      </c>
      <c r="T152">
        <v>1</v>
      </c>
      <c r="U152" s="1">
        <v>43479</v>
      </c>
      <c r="V152" s="1">
        <v>43607</v>
      </c>
      <c r="W152" t="s">
        <v>1943</v>
      </c>
      <c r="X152" t="s">
        <v>1929</v>
      </c>
      <c r="Y152">
        <v>38</v>
      </c>
      <c r="Z152">
        <v>37</v>
      </c>
      <c r="AA152">
        <v>27</v>
      </c>
      <c r="AB152">
        <v>137.03700000000001</v>
      </c>
      <c r="AD152">
        <f>IF(ISBLANK(Source[[#This Row],[CrosslistID]]),1,1/COUNTIFS(Source[CrosslistID],Source[[#This Row],[CrosslistID]],Source[TermDesc],Source[[#This Row],[TermDesc]]))</f>
        <v>1</v>
      </c>
      <c r="AG152">
        <v>0</v>
      </c>
      <c r="AH152">
        <v>137.03700000000001</v>
      </c>
      <c r="AI152">
        <v>3.8</v>
      </c>
      <c r="AJ152">
        <v>3.8</v>
      </c>
      <c r="AK152">
        <v>0.2</v>
      </c>
      <c r="AL1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2">
        <f>IF(AND(Source[[#This Row],[Credit_Noncredit]]="Noncredit",Source[[#This Row],[FTEF]]&gt;0),Source[[#This Row],[NC XLST FTES]]*525/(437.5*Source[[#This Row],[FTEF]]),0)</f>
        <v>0</v>
      </c>
      <c r="AN152">
        <f>IF(Source[[#This Row],[Credit_Noncredit]]="Credit",Source[[#This Row],[Census Enrollment]],Source[[#This Row],[Noncredit Avg. Attendance]])</f>
        <v>38</v>
      </c>
    </row>
    <row r="153" spans="1:40" x14ac:dyDescent="0.25">
      <c r="A153" t="s">
        <v>4581</v>
      </c>
      <c r="B153" t="s">
        <v>886</v>
      </c>
      <c r="C153" t="s">
        <v>34</v>
      </c>
      <c r="D153" t="s">
        <v>946</v>
      </c>
      <c r="E153" s="4">
        <v>36957</v>
      </c>
      <c r="F153" s="4" t="s">
        <v>947</v>
      </c>
      <c r="G153" s="4">
        <v>50</v>
      </c>
      <c r="H153" t="str">
        <f>CONCATENATE(Source[[#This Row],[Subject]],TRIM(Source[[#This Row],[Course]]))</f>
        <v>IDST50</v>
      </c>
      <c r="I153" t="str">
        <f>VLOOKUP(Source[[#This Row],[SubjCrse]],'Courses and Categories'!$E$2:$G$1816,3,FALSE)</f>
        <v>Credit General Education</v>
      </c>
      <c r="J153">
        <v>351</v>
      </c>
      <c r="K153" t="s">
        <v>957</v>
      </c>
      <c r="L153" t="s">
        <v>39</v>
      </c>
      <c r="M153" t="s">
        <v>903</v>
      </c>
      <c r="N153" t="s">
        <v>59</v>
      </c>
      <c r="O153">
        <v>1310</v>
      </c>
      <c r="P153">
        <v>1425</v>
      </c>
      <c r="Q153" t="s">
        <v>52</v>
      </c>
      <c r="R153">
        <v>368</v>
      </c>
      <c r="S153" t="s">
        <v>53</v>
      </c>
      <c r="T153">
        <v>1</v>
      </c>
      <c r="U153" s="1">
        <v>43479</v>
      </c>
      <c r="V153" s="1">
        <v>43607</v>
      </c>
      <c r="W153" t="s">
        <v>2011</v>
      </c>
      <c r="X153" t="s">
        <v>1929</v>
      </c>
      <c r="Y153">
        <v>23</v>
      </c>
      <c r="Z153">
        <v>20</v>
      </c>
      <c r="AA153">
        <v>40</v>
      </c>
      <c r="AB153">
        <v>50</v>
      </c>
      <c r="AD153">
        <f>IF(ISBLANK(Source[[#This Row],[CrosslistID]]),1,1/COUNTIFS(Source[CrosslistID],Source[[#This Row],[CrosslistID]],Source[TermDesc],Source[[#This Row],[TermDesc]]))</f>
        <v>1</v>
      </c>
      <c r="AG153">
        <v>0</v>
      </c>
      <c r="AH153">
        <v>50</v>
      </c>
      <c r="AI153">
        <v>2.2000000000000002</v>
      </c>
      <c r="AJ153">
        <v>2.2999999999999998</v>
      </c>
      <c r="AK153">
        <v>0.2</v>
      </c>
      <c r="AL1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3">
        <f>IF(AND(Source[[#This Row],[Credit_Noncredit]]="Noncredit",Source[[#This Row],[FTEF]]&gt;0),Source[[#This Row],[NC XLST FTES]]*525/(437.5*Source[[#This Row],[FTEF]]),0)</f>
        <v>0</v>
      </c>
      <c r="AN153">
        <f>IF(Source[[#This Row],[Credit_Noncredit]]="Credit",Source[[#This Row],[Census Enrollment]],Source[[#This Row],[Noncredit Avg. Attendance]])</f>
        <v>23</v>
      </c>
    </row>
    <row r="154" spans="1:40" x14ac:dyDescent="0.25">
      <c r="A154" t="s">
        <v>4581</v>
      </c>
      <c r="B154" t="s">
        <v>886</v>
      </c>
      <c r="C154" t="s">
        <v>34</v>
      </c>
      <c r="D154" t="s">
        <v>946</v>
      </c>
      <c r="E154" s="4">
        <v>38206</v>
      </c>
      <c r="F154" s="4" t="s">
        <v>947</v>
      </c>
      <c r="G154" s="4">
        <v>50</v>
      </c>
      <c r="H154" t="str">
        <f>CONCATENATE(Source[[#This Row],[Subject]],TRIM(Source[[#This Row],[Course]]))</f>
        <v>IDST50</v>
      </c>
      <c r="I154" t="str">
        <f>VLOOKUP(Source[[#This Row],[SubjCrse]],'Courses and Categories'!$E$2:$G$1816,3,FALSE)</f>
        <v>Credit General Education</v>
      </c>
      <c r="J154">
        <v>352</v>
      </c>
      <c r="K154" t="s">
        <v>957</v>
      </c>
      <c r="L154" t="s">
        <v>39</v>
      </c>
      <c r="M154" t="s">
        <v>903</v>
      </c>
      <c r="N154" t="s">
        <v>59</v>
      </c>
      <c r="O154">
        <v>1310</v>
      </c>
      <c r="P154">
        <v>1425</v>
      </c>
      <c r="Q154" t="s">
        <v>52</v>
      </c>
      <c r="R154">
        <v>271</v>
      </c>
      <c r="S154" t="s">
        <v>53</v>
      </c>
      <c r="T154">
        <v>1</v>
      </c>
      <c r="U154" s="1">
        <v>43479</v>
      </c>
      <c r="V154" s="1">
        <v>43607</v>
      </c>
      <c r="W154" t="s">
        <v>2005</v>
      </c>
      <c r="X154" t="s">
        <v>1929</v>
      </c>
      <c r="Y154">
        <v>21</v>
      </c>
      <c r="Z154">
        <v>18</v>
      </c>
      <c r="AA154">
        <v>40</v>
      </c>
      <c r="AB154">
        <v>45</v>
      </c>
      <c r="AD154">
        <f>IF(ISBLANK(Source[[#This Row],[CrosslistID]]),1,1/COUNTIFS(Source[CrosslistID],Source[[#This Row],[CrosslistID]],Source[TermDesc],Source[[#This Row],[TermDesc]]))</f>
        <v>1</v>
      </c>
      <c r="AG154">
        <v>0</v>
      </c>
      <c r="AH154">
        <v>45</v>
      </c>
      <c r="AI154">
        <v>2.1</v>
      </c>
      <c r="AJ154">
        <v>2.1</v>
      </c>
      <c r="AK154">
        <v>0.2</v>
      </c>
      <c r="AL1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4">
        <f>IF(AND(Source[[#This Row],[Credit_Noncredit]]="Noncredit",Source[[#This Row],[FTEF]]&gt;0),Source[[#This Row],[NC XLST FTES]]*525/(437.5*Source[[#This Row],[FTEF]]),0)</f>
        <v>0</v>
      </c>
      <c r="AN154">
        <f>IF(Source[[#This Row],[Credit_Noncredit]]="Credit",Source[[#This Row],[Census Enrollment]],Source[[#This Row],[Noncredit Avg. Attendance]])</f>
        <v>21</v>
      </c>
    </row>
    <row r="155" spans="1:40" x14ac:dyDescent="0.25">
      <c r="A155" t="s">
        <v>4581</v>
      </c>
      <c r="B155" t="s">
        <v>886</v>
      </c>
      <c r="C155" t="s">
        <v>34</v>
      </c>
      <c r="D155" t="s">
        <v>946</v>
      </c>
      <c r="E155" s="4">
        <v>38854</v>
      </c>
      <c r="F155" s="4" t="s">
        <v>947</v>
      </c>
      <c r="G155" s="4">
        <v>50</v>
      </c>
      <c r="H155" t="str">
        <f>CONCATENATE(Source[[#This Row],[Subject]],TRIM(Source[[#This Row],[Course]]))</f>
        <v>IDST50</v>
      </c>
      <c r="I155" t="str">
        <f>VLOOKUP(Source[[#This Row],[SubjCrse]],'Courses and Categories'!$E$2:$G$1816,3,FALSE)</f>
        <v>Credit General Education</v>
      </c>
      <c r="J155">
        <v>353</v>
      </c>
      <c r="K155" t="s">
        <v>957</v>
      </c>
      <c r="L155" t="s">
        <v>39</v>
      </c>
      <c r="M155" t="s">
        <v>903</v>
      </c>
      <c r="N155" t="s">
        <v>59</v>
      </c>
      <c r="O155">
        <v>1310</v>
      </c>
      <c r="P155">
        <v>1425</v>
      </c>
      <c r="Q155" t="s">
        <v>52</v>
      </c>
      <c r="R155">
        <v>201</v>
      </c>
      <c r="S155" t="s">
        <v>53</v>
      </c>
      <c r="T155">
        <v>1</v>
      </c>
      <c r="U155" s="1">
        <v>43479</v>
      </c>
      <c r="V155" s="1">
        <v>43607</v>
      </c>
      <c r="W155" t="s">
        <v>4617</v>
      </c>
      <c r="X155" t="s">
        <v>1929</v>
      </c>
      <c r="Y155">
        <v>20</v>
      </c>
      <c r="Z155">
        <v>19</v>
      </c>
      <c r="AA155">
        <v>40</v>
      </c>
      <c r="AB155">
        <v>47.5</v>
      </c>
      <c r="AD155">
        <f>IF(ISBLANK(Source[[#This Row],[CrosslistID]]),1,1/COUNTIFS(Source[CrosslistID],Source[[#This Row],[CrosslistID]],Source[TermDesc],Source[[#This Row],[TermDesc]]))</f>
        <v>1</v>
      </c>
      <c r="AG155">
        <v>0</v>
      </c>
      <c r="AH155">
        <v>47.5</v>
      </c>
      <c r="AI155">
        <v>2</v>
      </c>
      <c r="AJ155">
        <v>2</v>
      </c>
      <c r="AK155">
        <v>0.2</v>
      </c>
      <c r="AL1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5">
        <f>IF(AND(Source[[#This Row],[Credit_Noncredit]]="Noncredit",Source[[#This Row],[FTEF]]&gt;0),Source[[#This Row],[NC XLST FTES]]*525/(437.5*Source[[#This Row],[FTEF]]),0)</f>
        <v>0</v>
      </c>
      <c r="AN155">
        <f>IF(Source[[#This Row],[Credit_Noncredit]]="Credit",Source[[#This Row],[Census Enrollment]],Source[[#This Row],[Noncredit Avg. Attendance]])</f>
        <v>20</v>
      </c>
    </row>
    <row r="156" spans="1:40" x14ac:dyDescent="0.25">
      <c r="A156" t="s">
        <v>4581</v>
      </c>
      <c r="B156" t="s">
        <v>886</v>
      </c>
      <c r="C156" t="s">
        <v>34</v>
      </c>
      <c r="D156" t="s">
        <v>946</v>
      </c>
      <c r="E156" s="4">
        <v>34986</v>
      </c>
      <c r="F156" s="4" t="s">
        <v>947</v>
      </c>
      <c r="G156" s="4">
        <v>50</v>
      </c>
      <c r="H156" t="str">
        <f>CONCATENATE(Source[[#This Row],[Subject]],TRIM(Source[[#This Row],[Course]]))</f>
        <v>IDST50</v>
      </c>
      <c r="I156" t="str">
        <f>VLOOKUP(Source[[#This Row],[SubjCrse]],'Courses and Categories'!$E$2:$G$1816,3,FALSE)</f>
        <v>Credit General Education</v>
      </c>
      <c r="J156" t="s">
        <v>37</v>
      </c>
      <c r="K156" t="s">
        <v>957</v>
      </c>
      <c r="L156" t="s">
        <v>39</v>
      </c>
      <c r="M156" t="s">
        <v>903</v>
      </c>
      <c r="N156" t="s">
        <v>59</v>
      </c>
      <c r="O156">
        <v>1110</v>
      </c>
      <c r="P156">
        <v>1225</v>
      </c>
      <c r="Q156" t="s">
        <v>236</v>
      </c>
      <c r="R156">
        <v>350</v>
      </c>
      <c r="S156" t="s">
        <v>134</v>
      </c>
      <c r="T156">
        <v>1</v>
      </c>
      <c r="U156" s="1">
        <v>43479</v>
      </c>
      <c r="V156" s="1">
        <v>43607</v>
      </c>
      <c r="W156" t="s">
        <v>1454</v>
      </c>
      <c r="X156" t="s">
        <v>1929</v>
      </c>
      <c r="Y156">
        <v>18</v>
      </c>
      <c r="Z156">
        <v>17</v>
      </c>
      <c r="AA156">
        <v>40</v>
      </c>
      <c r="AB156">
        <v>42.5</v>
      </c>
      <c r="AD156">
        <f>IF(ISBLANK(Source[[#This Row],[CrosslistID]]),1,1/COUNTIFS(Source[CrosslistID],Source[[#This Row],[CrosslistID]],Source[TermDesc],Source[[#This Row],[TermDesc]]))</f>
        <v>1</v>
      </c>
      <c r="AG156">
        <v>0</v>
      </c>
      <c r="AH156">
        <v>42.5</v>
      </c>
      <c r="AI156">
        <v>1.8</v>
      </c>
      <c r="AJ156">
        <v>1.8</v>
      </c>
      <c r="AK156">
        <v>0.2</v>
      </c>
      <c r="AL1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6">
        <f>IF(AND(Source[[#This Row],[Credit_Noncredit]]="Noncredit",Source[[#This Row],[FTEF]]&gt;0),Source[[#This Row],[NC XLST FTES]]*525/(437.5*Source[[#This Row],[FTEF]]),0)</f>
        <v>0</v>
      </c>
      <c r="AN156">
        <f>IF(Source[[#This Row],[Credit_Noncredit]]="Credit",Source[[#This Row],[Census Enrollment]],Source[[#This Row],[Noncredit Avg. Attendance]])</f>
        <v>18</v>
      </c>
    </row>
    <row r="157" spans="1:40" x14ac:dyDescent="0.25">
      <c r="A157" t="s">
        <v>4581</v>
      </c>
      <c r="B157" t="s">
        <v>886</v>
      </c>
      <c r="C157" t="s">
        <v>34</v>
      </c>
      <c r="D157" t="s">
        <v>946</v>
      </c>
      <c r="E157" s="4">
        <v>38208</v>
      </c>
      <c r="F157" s="4" t="s">
        <v>947</v>
      </c>
      <c r="G157" s="4">
        <v>50</v>
      </c>
      <c r="H157" t="str">
        <f>CONCATENATE(Source[[#This Row],[Subject]],TRIM(Source[[#This Row],[Course]]))</f>
        <v>IDST50</v>
      </c>
      <c r="I157" t="str">
        <f>VLOOKUP(Source[[#This Row],[SubjCrse]],'Courses and Categories'!$E$2:$G$1816,3,FALSE)</f>
        <v>Credit General Education</v>
      </c>
      <c r="J157" t="s">
        <v>3239</v>
      </c>
      <c r="K157" t="s">
        <v>957</v>
      </c>
      <c r="L157" t="s">
        <v>87</v>
      </c>
      <c r="M157" t="s">
        <v>903</v>
      </c>
      <c r="N157" t="s">
        <v>41</v>
      </c>
      <c r="O157">
        <v>1810</v>
      </c>
      <c r="P157">
        <v>2100</v>
      </c>
      <c r="Q157" t="s">
        <v>236</v>
      </c>
      <c r="R157">
        <v>361</v>
      </c>
      <c r="S157" t="s">
        <v>134</v>
      </c>
      <c r="T157">
        <v>1</v>
      </c>
      <c r="U157" s="1">
        <v>43479</v>
      </c>
      <c r="V157" s="1">
        <v>43607</v>
      </c>
      <c r="W157" t="s">
        <v>1454</v>
      </c>
      <c r="X157" t="s">
        <v>1929</v>
      </c>
      <c r="Y157">
        <v>13</v>
      </c>
      <c r="Z157">
        <v>12</v>
      </c>
      <c r="AA157">
        <v>40</v>
      </c>
      <c r="AB157">
        <v>30</v>
      </c>
      <c r="AD157">
        <f>IF(ISBLANK(Source[[#This Row],[CrosslistID]]),1,1/COUNTIFS(Source[CrosslistID],Source[[#This Row],[CrosslistID]],Source[TermDesc],Source[[#This Row],[TermDesc]]))</f>
        <v>1</v>
      </c>
      <c r="AG157">
        <v>0</v>
      </c>
      <c r="AH157">
        <v>30</v>
      </c>
      <c r="AI157">
        <v>1.3</v>
      </c>
      <c r="AJ157">
        <v>1.3</v>
      </c>
      <c r="AK157">
        <v>0.2</v>
      </c>
      <c r="AL1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7">
        <f>IF(AND(Source[[#This Row],[Credit_Noncredit]]="Noncredit",Source[[#This Row],[FTEF]]&gt;0),Source[[#This Row],[NC XLST FTES]]*525/(437.5*Source[[#This Row],[FTEF]]),0)</f>
        <v>0</v>
      </c>
      <c r="AN157">
        <f>IF(Source[[#This Row],[Credit_Noncredit]]="Credit",Source[[#This Row],[Census Enrollment]],Source[[#This Row],[Noncredit Avg. Attendance]])</f>
        <v>13</v>
      </c>
    </row>
    <row r="158" spans="1:40" x14ac:dyDescent="0.25">
      <c r="A158" t="s">
        <v>4581</v>
      </c>
      <c r="B158" t="s">
        <v>886</v>
      </c>
      <c r="C158" t="s">
        <v>34</v>
      </c>
      <c r="D158" t="s">
        <v>946</v>
      </c>
      <c r="E158" s="4">
        <v>31709</v>
      </c>
      <c r="F158" s="4" t="s">
        <v>947</v>
      </c>
      <c r="G158" s="4" t="s">
        <v>958</v>
      </c>
      <c r="H158" t="str">
        <f>CONCATENATE(Source[[#This Row],[Subject]],TRIM(Source[[#This Row],[Course]]))</f>
        <v>IDST80A</v>
      </c>
      <c r="I158" t="str">
        <f>VLOOKUP(Source[[#This Row],[SubjCrse]],'Courses and Categories'!$E$2:$G$1816,3,FALSE)</f>
        <v>Credit General Education</v>
      </c>
      <c r="J158">
        <v>691</v>
      </c>
      <c r="K158" t="s">
        <v>959</v>
      </c>
      <c r="L158" t="s">
        <v>50</v>
      </c>
      <c r="M158" t="s">
        <v>903</v>
      </c>
      <c r="N158" t="s">
        <v>329</v>
      </c>
      <c r="O158" t="s">
        <v>1353</v>
      </c>
      <c r="P158" t="s">
        <v>1623</v>
      </c>
      <c r="Q158" t="s">
        <v>1779</v>
      </c>
      <c r="R158" t="s">
        <v>4618</v>
      </c>
      <c r="S158" t="s">
        <v>134</v>
      </c>
      <c r="T158" t="s">
        <v>44</v>
      </c>
      <c r="U158" s="1">
        <v>43484</v>
      </c>
      <c r="V158" s="1">
        <v>43491</v>
      </c>
      <c r="W158" t="s">
        <v>4619</v>
      </c>
      <c r="X158" t="s">
        <v>46</v>
      </c>
      <c r="Y158">
        <v>40</v>
      </c>
      <c r="Z158">
        <v>28</v>
      </c>
      <c r="AA158">
        <v>45</v>
      </c>
      <c r="AB158">
        <v>62.222200000000001</v>
      </c>
      <c r="AD158">
        <f>IF(ISBLANK(Source[[#This Row],[CrosslistID]]),1,1/COUNTIFS(Source[CrosslistID],Source[[#This Row],[CrosslistID]],Source[TermDesc],Source[[#This Row],[TermDesc]]))</f>
        <v>1</v>
      </c>
      <c r="AG158">
        <v>0</v>
      </c>
      <c r="AH158">
        <v>62.222200000000001</v>
      </c>
      <c r="AI158">
        <v>0.46300000000000002</v>
      </c>
      <c r="AJ158">
        <v>0.46300000000000002</v>
      </c>
      <c r="AK158">
        <v>3.4299999999999997E-2</v>
      </c>
      <c r="AL1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8">
        <f>IF(AND(Source[[#This Row],[Credit_Noncredit]]="Noncredit",Source[[#This Row],[FTEF]]&gt;0),Source[[#This Row],[NC XLST FTES]]*525/(437.5*Source[[#This Row],[FTEF]]),0)</f>
        <v>0</v>
      </c>
      <c r="AN158">
        <f>IF(Source[[#This Row],[Credit_Noncredit]]="Credit",Source[[#This Row],[Census Enrollment]],Source[[#This Row],[Noncredit Avg. Attendance]])</f>
        <v>40</v>
      </c>
    </row>
    <row r="159" spans="1:40" x14ac:dyDescent="0.25">
      <c r="A159" t="s">
        <v>4581</v>
      </c>
      <c r="B159" t="s">
        <v>886</v>
      </c>
      <c r="C159" t="s">
        <v>34</v>
      </c>
      <c r="D159" t="s">
        <v>946</v>
      </c>
      <c r="E159" s="4">
        <v>35946</v>
      </c>
      <c r="F159" s="4" t="s">
        <v>947</v>
      </c>
      <c r="G159" s="4" t="s">
        <v>960</v>
      </c>
      <c r="H159" t="str">
        <f>CONCATENATE(Source[[#This Row],[Subject]],TRIM(Source[[#This Row],[Course]]))</f>
        <v>IDST80C</v>
      </c>
      <c r="I159" t="str">
        <f>VLOOKUP(Source[[#This Row],[SubjCrse]],'Courses and Categories'!$E$2:$G$1816,3,FALSE)</f>
        <v>Credit General Education</v>
      </c>
      <c r="J159">
        <v>831</v>
      </c>
      <c r="K159" t="s">
        <v>961</v>
      </c>
      <c r="L159" t="s">
        <v>87</v>
      </c>
      <c r="M159" t="s">
        <v>897</v>
      </c>
      <c r="N159" t="s">
        <v>42</v>
      </c>
      <c r="O159" t="s">
        <v>42</v>
      </c>
      <c r="P159" t="s">
        <v>42</v>
      </c>
      <c r="Q159" t="s">
        <v>42</v>
      </c>
      <c r="S159" t="s">
        <v>134</v>
      </c>
      <c r="T159" t="s">
        <v>44</v>
      </c>
      <c r="U159" s="1">
        <v>43520</v>
      </c>
      <c r="V159" s="1">
        <v>43534</v>
      </c>
      <c r="W159" t="s">
        <v>963</v>
      </c>
      <c r="X159" t="s">
        <v>918</v>
      </c>
      <c r="Y159">
        <v>30</v>
      </c>
      <c r="Z159">
        <v>29</v>
      </c>
      <c r="AA159">
        <v>45</v>
      </c>
      <c r="AB159">
        <v>64.444400000000002</v>
      </c>
      <c r="AD159">
        <f>IF(ISBLANK(Source[[#This Row],[CrosslistID]]),1,1/COUNTIFS(Source[CrosslistID],Source[[#This Row],[CrosslistID]],Source[TermDesc],Source[[#This Row],[TermDesc]]))</f>
        <v>1</v>
      </c>
      <c r="AG159">
        <v>0</v>
      </c>
      <c r="AH159">
        <v>64.444400000000002</v>
      </c>
      <c r="AI159">
        <v>0.5</v>
      </c>
      <c r="AJ159">
        <v>0.5</v>
      </c>
      <c r="AK159">
        <v>3.4299999999999997E-2</v>
      </c>
      <c r="AL1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9">
        <f>IF(AND(Source[[#This Row],[Credit_Noncredit]]="Noncredit",Source[[#This Row],[FTEF]]&gt;0),Source[[#This Row],[NC XLST FTES]]*525/(437.5*Source[[#This Row],[FTEF]]),0)</f>
        <v>0</v>
      </c>
      <c r="AN159">
        <f>IF(Source[[#This Row],[Credit_Noncredit]]="Credit",Source[[#This Row],[Census Enrollment]],Source[[#This Row],[Noncredit Avg. Attendance]])</f>
        <v>30</v>
      </c>
    </row>
    <row r="160" spans="1:40" x14ac:dyDescent="0.25">
      <c r="A160" t="s">
        <v>4581</v>
      </c>
      <c r="B160" t="s">
        <v>886</v>
      </c>
      <c r="C160" t="s">
        <v>34</v>
      </c>
      <c r="D160" t="s">
        <v>946</v>
      </c>
      <c r="E160" s="4">
        <v>36657</v>
      </c>
      <c r="F160" s="4" t="s">
        <v>947</v>
      </c>
      <c r="G160" s="4" t="s">
        <v>2015</v>
      </c>
      <c r="H160" t="str">
        <f>CONCATENATE(Source[[#This Row],[Subject]],TRIM(Source[[#This Row],[Course]]))</f>
        <v>IDST80D</v>
      </c>
      <c r="I160" t="str">
        <f>VLOOKUP(Source[[#This Row],[SubjCrse]],'Courses and Categories'!$E$2:$G$1816,3,FALSE)</f>
        <v>Credit General Education</v>
      </c>
      <c r="J160">
        <v>518</v>
      </c>
      <c r="K160" t="s">
        <v>2016</v>
      </c>
      <c r="L160" t="s">
        <v>50</v>
      </c>
      <c r="M160" t="s">
        <v>903</v>
      </c>
      <c r="N160" t="s">
        <v>51</v>
      </c>
      <c r="O160">
        <v>910</v>
      </c>
      <c r="P160">
        <v>1325</v>
      </c>
      <c r="Q160" t="s">
        <v>52</v>
      </c>
      <c r="R160">
        <v>162</v>
      </c>
      <c r="S160" t="s">
        <v>53</v>
      </c>
      <c r="T160" t="s">
        <v>44</v>
      </c>
      <c r="U160" s="1">
        <v>43540</v>
      </c>
      <c r="V160" s="1">
        <v>43547</v>
      </c>
      <c r="W160" t="s">
        <v>2000</v>
      </c>
      <c r="X160" t="s">
        <v>46</v>
      </c>
      <c r="Y160">
        <v>43</v>
      </c>
      <c r="Z160">
        <v>28</v>
      </c>
      <c r="AA160">
        <v>45</v>
      </c>
      <c r="AB160">
        <v>62.222200000000001</v>
      </c>
      <c r="AD160">
        <f>IF(ISBLANK(Source[[#This Row],[CrosslistID]]),1,1/COUNTIFS(Source[CrosslistID],Source[[#This Row],[CrosslistID]],Source[TermDesc],Source[[#This Row],[TermDesc]]))</f>
        <v>1</v>
      </c>
      <c r="AG160">
        <v>0</v>
      </c>
      <c r="AH160">
        <v>62.222200000000001</v>
      </c>
      <c r="AI160">
        <v>1.7000000000000001E-2</v>
      </c>
      <c r="AJ160">
        <v>1.7000000000000001E-2</v>
      </c>
      <c r="AK160">
        <v>3.4299999999999997E-2</v>
      </c>
      <c r="AL1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0">
        <f>IF(AND(Source[[#This Row],[Credit_Noncredit]]="Noncredit",Source[[#This Row],[FTEF]]&gt;0),Source[[#This Row],[NC XLST FTES]]*525/(437.5*Source[[#This Row],[FTEF]]),0)</f>
        <v>0</v>
      </c>
      <c r="AN160">
        <f>IF(Source[[#This Row],[Credit_Noncredit]]="Credit",Source[[#This Row],[Census Enrollment]],Source[[#This Row],[Noncredit Avg. Attendance]])</f>
        <v>43</v>
      </c>
    </row>
    <row r="161" spans="1:40" x14ac:dyDescent="0.25">
      <c r="A161" t="s">
        <v>4581</v>
      </c>
      <c r="B161" t="s">
        <v>886</v>
      </c>
      <c r="C161" t="s">
        <v>34</v>
      </c>
      <c r="D161" t="s">
        <v>946</v>
      </c>
      <c r="E161" s="4">
        <v>31710</v>
      </c>
      <c r="F161" s="4" t="s">
        <v>947</v>
      </c>
      <c r="G161" s="4" t="s">
        <v>4620</v>
      </c>
      <c r="H161" t="str">
        <f>CONCATENATE(Source[[#This Row],[Subject]],TRIM(Source[[#This Row],[Course]]))</f>
        <v>IDST80F</v>
      </c>
      <c r="I161" t="str">
        <f>VLOOKUP(Source[[#This Row],[SubjCrse]],'Courses and Categories'!$E$2:$G$1816,3,FALSE)</f>
        <v>Credit General Education</v>
      </c>
      <c r="J161">
        <v>691</v>
      </c>
      <c r="K161" t="s">
        <v>4621</v>
      </c>
      <c r="L161" t="s">
        <v>50</v>
      </c>
      <c r="M161" t="s">
        <v>903</v>
      </c>
      <c r="N161" t="s">
        <v>51</v>
      </c>
      <c r="O161">
        <v>910</v>
      </c>
      <c r="P161">
        <v>1800</v>
      </c>
      <c r="Q161" t="s">
        <v>236</v>
      </c>
      <c r="R161">
        <v>360</v>
      </c>
      <c r="S161" t="s">
        <v>134</v>
      </c>
      <c r="T161" t="s">
        <v>44</v>
      </c>
      <c r="U161" s="1">
        <v>43505</v>
      </c>
      <c r="V161" s="1">
        <v>43505</v>
      </c>
      <c r="W161" t="s">
        <v>4622</v>
      </c>
      <c r="X161" t="s">
        <v>46</v>
      </c>
      <c r="Y161">
        <v>44</v>
      </c>
      <c r="Z161">
        <v>35</v>
      </c>
      <c r="AA161">
        <v>45</v>
      </c>
      <c r="AB161">
        <v>77.777799999999999</v>
      </c>
      <c r="AD161">
        <f>IF(ISBLANK(Source[[#This Row],[CrosslistID]]),1,1/COUNTIFS(Source[CrosslistID],Source[[#This Row],[CrosslistID]],Source[TermDesc],Source[[#This Row],[TermDesc]]))</f>
        <v>1</v>
      </c>
      <c r="AG161">
        <v>0</v>
      </c>
      <c r="AH161">
        <v>77.777799999999999</v>
      </c>
      <c r="AI161">
        <v>0.56599999999999995</v>
      </c>
      <c r="AJ161">
        <v>0.58320000000000005</v>
      </c>
      <c r="AK161">
        <v>3.4299999999999997E-2</v>
      </c>
      <c r="AL1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1">
        <f>IF(AND(Source[[#This Row],[Credit_Noncredit]]="Noncredit",Source[[#This Row],[FTEF]]&gt;0),Source[[#This Row],[NC XLST FTES]]*525/(437.5*Source[[#This Row],[FTEF]]),0)</f>
        <v>0</v>
      </c>
      <c r="AN161">
        <f>IF(Source[[#This Row],[Credit_Noncredit]]="Credit",Source[[#This Row],[Census Enrollment]],Source[[#This Row],[Noncredit Avg. Attendance]])</f>
        <v>44</v>
      </c>
    </row>
    <row r="162" spans="1:40" x14ac:dyDescent="0.25">
      <c r="A162" t="s">
        <v>4581</v>
      </c>
      <c r="B162" t="s">
        <v>886</v>
      </c>
      <c r="C162" t="s">
        <v>34</v>
      </c>
      <c r="D162" t="s">
        <v>946</v>
      </c>
      <c r="E162" s="4">
        <v>38209</v>
      </c>
      <c r="F162" s="4" t="s">
        <v>947</v>
      </c>
      <c r="G162" s="4" t="s">
        <v>2783</v>
      </c>
      <c r="H162" t="str">
        <f>CONCATENATE(Source[[#This Row],[Subject]],TRIM(Source[[#This Row],[Course]]))</f>
        <v>IDST81A</v>
      </c>
      <c r="I162" t="str">
        <f>VLOOKUP(Source[[#This Row],[SubjCrse]],'Courses and Categories'!$E$2:$G$1816,3,FALSE)</f>
        <v>Credit General Education</v>
      </c>
      <c r="J162">
        <v>601</v>
      </c>
      <c r="K162" t="s">
        <v>4623</v>
      </c>
      <c r="L162" t="s">
        <v>50</v>
      </c>
      <c r="M162" t="s">
        <v>903</v>
      </c>
      <c r="N162" t="s">
        <v>329</v>
      </c>
      <c r="O162" t="s">
        <v>1353</v>
      </c>
      <c r="P162" t="s">
        <v>949</v>
      </c>
      <c r="Q162" t="s">
        <v>1779</v>
      </c>
      <c r="R162" t="s">
        <v>4618</v>
      </c>
      <c r="S162" t="s">
        <v>134</v>
      </c>
      <c r="T162" t="s">
        <v>44</v>
      </c>
      <c r="U162" s="1">
        <v>43561</v>
      </c>
      <c r="V162" s="1">
        <v>43568</v>
      </c>
      <c r="W162" t="s">
        <v>4624</v>
      </c>
      <c r="X162" t="s">
        <v>46</v>
      </c>
      <c r="Y162">
        <v>39</v>
      </c>
      <c r="Z162">
        <v>25</v>
      </c>
      <c r="AA162">
        <v>45</v>
      </c>
      <c r="AB162">
        <v>55.555599999999998</v>
      </c>
      <c r="AD162">
        <f>IF(ISBLANK(Source[[#This Row],[CrosslistID]]),1,1/COUNTIFS(Source[CrosslistID],Source[[#This Row],[CrosslistID]],Source[TermDesc],Source[[#This Row],[TermDesc]]))</f>
        <v>1</v>
      </c>
      <c r="AG162">
        <v>0</v>
      </c>
      <c r="AH162">
        <v>55.555599999999998</v>
      </c>
      <c r="AI162">
        <v>0.80600000000000005</v>
      </c>
      <c r="AJ162">
        <v>0.84030000000000005</v>
      </c>
      <c r="AK162">
        <v>6.8599999999999994E-2</v>
      </c>
      <c r="AL1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2">
        <f>IF(AND(Source[[#This Row],[Credit_Noncredit]]="Noncredit",Source[[#This Row],[FTEF]]&gt;0),Source[[#This Row],[NC XLST FTES]]*525/(437.5*Source[[#This Row],[FTEF]]),0)</f>
        <v>0</v>
      </c>
      <c r="AN162">
        <f>IF(Source[[#This Row],[Credit_Noncredit]]="Credit",Source[[#This Row],[Census Enrollment]],Source[[#This Row],[Noncredit Avg. Attendance]])</f>
        <v>39</v>
      </c>
    </row>
    <row r="163" spans="1:40" x14ac:dyDescent="0.25">
      <c r="A163" t="s">
        <v>4581</v>
      </c>
      <c r="B163" t="s">
        <v>886</v>
      </c>
      <c r="C163" t="s">
        <v>34</v>
      </c>
      <c r="D163" t="s">
        <v>946</v>
      </c>
      <c r="E163" s="4">
        <v>31865</v>
      </c>
      <c r="F163" s="4" t="s">
        <v>947</v>
      </c>
      <c r="G163" s="4" t="s">
        <v>4625</v>
      </c>
      <c r="H163" t="str">
        <f>CONCATENATE(Source[[#This Row],[Subject]],TRIM(Source[[#This Row],[Course]]))</f>
        <v>IDST81B</v>
      </c>
      <c r="I163" t="str">
        <f>VLOOKUP(Source[[#This Row],[SubjCrse]],'Courses and Categories'!$E$2:$G$1816,3,FALSE)</f>
        <v>Credit General Education</v>
      </c>
      <c r="J163">
        <v>601</v>
      </c>
      <c r="K163" t="s">
        <v>4626</v>
      </c>
      <c r="L163" t="s">
        <v>50</v>
      </c>
      <c r="M163" t="s">
        <v>903</v>
      </c>
      <c r="N163" t="s">
        <v>329</v>
      </c>
      <c r="O163" t="s">
        <v>1353</v>
      </c>
      <c r="P163" t="s">
        <v>949</v>
      </c>
      <c r="Q163" t="s">
        <v>1779</v>
      </c>
      <c r="R163" t="s">
        <v>1839</v>
      </c>
      <c r="S163" t="s">
        <v>134</v>
      </c>
      <c r="T163" t="s">
        <v>44</v>
      </c>
      <c r="U163" s="1">
        <v>43582</v>
      </c>
      <c r="V163" s="1">
        <v>43589</v>
      </c>
      <c r="W163" t="s">
        <v>4627</v>
      </c>
      <c r="X163" t="s">
        <v>46</v>
      </c>
      <c r="Y163">
        <v>39</v>
      </c>
      <c r="Z163">
        <v>34</v>
      </c>
      <c r="AA163">
        <v>45</v>
      </c>
      <c r="AB163">
        <v>75.555599999999998</v>
      </c>
      <c r="AD163">
        <f>IF(ISBLANK(Source[[#This Row],[CrosslistID]]),1,1/COUNTIFS(Source[CrosslistID],Source[[#This Row],[CrosslistID]],Source[TermDesc],Source[[#This Row],[TermDesc]]))</f>
        <v>1</v>
      </c>
      <c r="AG163">
        <v>0</v>
      </c>
      <c r="AH163">
        <v>75.555599999999998</v>
      </c>
      <c r="AI163">
        <v>0.98699999999999999</v>
      </c>
      <c r="AJ163">
        <v>0.98699999999999999</v>
      </c>
      <c r="AK163">
        <v>6.6699999999999995E-2</v>
      </c>
      <c r="AL1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3">
        <f>IF(AND(Source[[#This Row],[Credit_Noncredit]]="Noncredit",Source[[#This Row],[FTEF]]&gt;0),Source[[#This Row],[NC XLST FTES]]*525/(437.5*Source[[#This Row],[FTEF]]),0)</f>
        <v>0</v>
      </c>
      <c r="AN163">
        <f>IF(Source[[#This Row],[Credit_Noncredit]]="Credit",Source[[#This Row],[Census Enrollment]],Source[[#This Row],[Noncredit Avg. Attendance]])</f>
        <v>39</v>
      </c>
    </row>
    <row r="164" spans="1:40" x14ac:dyDescent="0.25">
      <c r="A164" t="s">
        <v>4581</v>
      </c>
      <c r="B164" t="s">
        <v>886</v>
      </c>
      <c r="C164" t="s">
        <v>34</v>
      </c>
      <c r="D164" t="s">
        <v>2020</v>
      </c>
      <c r="E164" s="4">
        <v>37147</v>
      </c>
      <c r="F164" s="4" t="s">
        <v>2021</v>
      </c>
      <c r="G164" s="4">
        <v>5</v>
      </c>
      <c r="H164" t="str">
        <f>CONCATENATE(Source[[#This Row],[Subject]],TRIM(Source[[#This Row],[Course]]))</f>
        <v>LGBT5</v>
      </c>
      <c r="I164" t="str">
        <f>VLOOKUP(Source[[#This Row],[SubjCrse]],'Courses and Categories'!$E$2:$G$1816,3,FALSE)</f>
        <v>Credit General Education</v>
      </c>
      <c r="J164">
        <v>1</v>
      </c>
      <c r="K164" t="s">
        <v>2022</v>
      </c>
      <c r="L164" t="s">
        <v>39</v>
      </c>
      <c r="M164" t="s">
        <v>903</v>
      </c>
      <c r="N164" t="s">
        <v>59</v>
      </c>
      <c r="O164">
        <v>940</v>
      </c>
      <c r="P164">
        <v>1055</v>
      </c>
      <c r="Q164" t="s">
        <v>850</v>
      </c>
      <c r="R164">
        <v>203</v>
      </c>
      <c r="S164" t="s">
        <v>134</v>
      </c>
      <c r="T164">
        <v>1</v>
      </c>
      <c r="U164" s="1">
        <v>43479</v>
      </c>
      <c r="V164" s="1">
        <v>43607</v>
      </c>
      <c r="W164" t="s">
        <v>2091</v>
      </c>
      <c r="X164" t="s">
        <v>1929</v>
      </c>
      <c r="Y164">
        <v>21</v>
      </c>
      <c r="Z164">
        <v>20</v>
      </c>
      <c r="AA164">
        <v>45</v>
      </c>
      <c r="AB164">
        <v>44.444400000000002</v>
      </c>
      <c r="AD164">
        <f>IF(ISBLANK(Source[[#This Row],[CrosslistID]]),1,1/COUNTIFS(Source[CrosslistID],Source[[#This Row],[CrosslistID]],Source[TermDesc],Source[[#This Row],[TermDesc]]))</f>
        <v>1</v>
      </c>
      <c r="AG164">
        <v>0</v>
      </c>
      <c r="AH164">
        <v>44.444400000000002</v>
      </c>
      <c r="AI164">
        <v>1.9</v>
      </c>
      <c r="AJ164">
        <v>2.1</v>
      </c>
      <c r="AK164">
        <v>0.2</v>
      </c>
      <c r="AL1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4">
        <f>IF(AND(Source[[#This Row],[Credit_Noncredit]]="Noncredit",Source[[#This Row],[FTEF]]&gt;0),Source[[#This Row],[NC XLST FTES]]*525/(437.5*Source[[#This Row],[FTEF]]),0)</f>
        <v>0</v>
      </c>
      <c r="AN164">
        <f>IF(Source[[#This Row],[Credit_Noncredit]]="Credit",Source[[#This Row],[Census Enrollment]],Source[[#This Row],[Noncredit Avg. Attendance]])</f>
        <v>21</v>
      </c>
    </row>
    <row r="165" spans="1:40" x14ac:dyDescent="0.25">
      <c r="A165" t="s">
        <v>4581</v>
      </c>
      <c r="B165" t="s">
        <v>886</v>
      </c>
      <c r="C165" t="s">
        <v>34</v>
      </c>
      <c r="D165" t="s">
        <v>2020</v>
      </c>
      <c r="E165" s="4">
        <v>38847</v>
      </c>
      <c r="F165" s="4" t="s">
        <v>2021</v>
      </c>
      <c r="G165" s="4">
        <v>5</v>
      </c>
      <c r="H165" t="str">
        <f>CONCATENATE(Source[[#This Row],[Subject]],TRIM(Source[[#This Row],[Course]]))</f>
        <v>LGBT5</v>
      </c>
      <c r="I165" t="str">
        <f>VLOOKUP(Source[[#This Row],[SubjCrse]],'Courses and Categories'!$E$2:$G$1816,3,FALSE)</f>
        <v>Credit General Education</v>
      </c>
      <c r="J165">
        <v>551</v>
      </c>
      <c r="K165" t="s">
        <v>2022</v>
      </c>
      <c r="L165" t="s">
        <v>87</v>
      </c>
      <c r="M165" t="s">
        <v>903</v>
      </c>
      <c r="N165" t="s">
        <v>180</v>
      </c>
      <c r="O165">
        <v>1830</v>
      </c>
      <c r="P165">
        <v>2120</v>
      </c>
      <c r="Q165" t="s">
        <v>52</v>
      </c>
      <c r="R165">
        <v>254</v>
      </c>
      <c r="S165" t="s">
        <v>53</v>
      </c>
      <c r="T165">
        <v>1</v>
      </c>
      <c r="U165" s="1">
        <v>43479</v>
      </c>
      <c r="V165" s="1">
        <v>43607</v>
      </c>
      <c r="W165" t="s">
        <v>2000</v>
      </c>
      <c r="X165" t="s">
        <v>1929</v>
      </c>
      <c r="Y165">
        <v>24</v>
      </c>
      <c r="Z165">
        <v>22</v>
      </c>
      <c r="AA165">
        <v>45</v>
      </c>
      <c r="AB165">
        <v>48.8889</v>
      </c>
      <c r="AD165">
        <f>IF(ISBLANK(Source[[#This Row],[CrosslistID]]),1,1/COUNTIFS(Source[CrosslistID],Source[[#This Row],[CrosslistID]],Source[TermDesc],Source[[#This Row],[TermDesc]]))</f>
        <v>1</v>
      </c>
      <c r="AG165">
        <v>0</v>
      </c>
      <c r="AH165">
        <v>48.8889</v>
      </c>
      <c r="AI165">
        <v>2.4</v>
      </c>
      <c r="AJ165">
        <v>2.4</v>
      </c>
      <c r="AK165">
        <v>0.2</v>
      </c>
      <c r="AL1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5">
        <f>IF(AND(Source[[#This Row],[Credit_Noncredit]]="Noncredit",Source[[#This Row],[FTEF]]&gt;0),Source[[#This Row],[NC XLST FTES]]*525/(437.5*Source[[#This Row],[FTEF]]),0)</f>
        <v>0</v>
      </c>
      <c r="AN165">
        <f>IF(Source[[#This Row],[Credit_Noncredit]]="Credit",Source[[#This Row],[Census Enrollment]],Source[[#This Row],[Noncredit Avg. Attendance]])</f>
        <v>24</v>
      </c>
    </row>
    <row r="166" spans="1:40" x14ac:dyDescent="0.25">
      <c r="A166" t="s">
        <v>4581</v>
      </c>
      <c r="B166" t="s">
        <v>886</v>
      </c>
      <c r="C166" t="s">
        <v>34</v>
      </c>
      <c r="D166" t="s">
        <v>2020</v>
      </c>
      <c r="E166" s="4">
        <v>36528</v>
      </c>
      <c r="F166" s="4" t="s">
        <v>2021</v>
      </c>
      <c r="G166" s="4">
        <v>5</v>
      </c>
      <c r="H166" t="str">
        <f>CONCATENATE(Source[[#This Row],[Subject]],TRIM(Source[[#This Row],[Course]]))</f>
        <v>LGBT5</v>
      </c>
      <c r="I166" t="str">
        <f>VLOOKUP(Source[[#This Row],[SubjCrse]],'Courses and Categories'!$E$2:$G$1816,3,FALSE)</f>
        <v>Credit General Education</v>
      </c>
      <c r="J166">
        <v>931</v>
      </c>
      <c r="K166" t="s">
        <v>2022</v>
      </c>
      <c r="L166" t="s">
        <v>87</v>
      </c>
      <c r="M166" t="s">
        <v>897</v>
      </c>
      <c r="N166" t="s">
        <v>42</v>
      </c>
      <c r="O166" t="s">
        <v>42</v>
      </c>
      <c r="P166" t="s">
        <v>42</v>
      </c>
      <c r="Q166" t="s">
        <v>42</v>
      </c>
      <c r="S166" t="s">
        <v>134</v>
      </c>
      <c r="T166" t="s">
        <v>44</v>
      </c>
      <c r="U166" s="1">
        <v>43493</v>
      </c>
      <c r="V166" s="1">
        <v>43607</v>
      </c>
      <c r="W166" t="s">
        <v>2023</v>
      </c>
      <c r="X166" t="s">
        <v>918</v>
      </c>
      <c r="Y166">
        <v>42</v>
      </c>
      <c r="Z166">
        <v>40</v>
      </c>
      <c r="AA166">
        <v>45</v>
      </c>
      <c r="AB166">
        <v>88.888900000000007</v>
      </c>
      <c r="AD166">
        <f>IF(ISBLANK(Source[[#This Row],[CrosslistID]]),1,1/COUNTIFS(Source[CrosslistID],Source[[#This Row],[CrosslistID]],Source[TermDesc],Source[[#This Row],[TermDesc]]))</f>
        <v>1</v>
      </c>
      <c r="AG166">
        <v>0</v>
      </c>
      <c r="AH166">
        <v>88.888900000000007</v>
      </c>
      <c r="AI166">
        <v>4.0999999999999996</v>
      </c>
      <c r="AJ166">
        <v>4.2</v>
      </c>
      <c r="AK166">
        <v>0.2</v>
      </c>
      <c r="AL1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6">
        <f>IF(AND(Source[[#This Row],[Credit_Noncredit]]="Noncredit",Source[[#This Row],[FTEF]]&gt;0),Source[[#This Row],[NC XLST FTES]]*525/(437.5*Source[[#This Row],[FTEF]]),0)</f>
        <v>0</v>
      </c>
      <c r="AN166">
        <f>IF(Source[[#This Row],[Credit_Noncredit]]="Credit",Source[[#This Row],[Census Enrollment]],Source[[#This Row],[Noncredit Avg. Attendance]])</f>
        <v>42</v>
      </c>
    </row>
    <row r="167" spans="1:40" x14ac:dyDescent="0.25">
      <c r="A167" t="s">
        <v>4581</v>
      </c>
      <c r="B167" t="s">
        <v>886</v>
      </c>
      <c r="C167" t="s">
        <v>34</v>
      </c>
      <c r="D167" t="s">
        <v>2020</v>
      </c>
      <c r="E167" s="4">
        <v>38844</v>
      </c>
      <c r="F167" s="4" t="s">
        <v>2021</v>
      </c>
      <c r="G167" s="4">
        <v>10</v>
      </c>
      <c r="H167" t="str">
        <f>CONCATENATE(Source[[#This Row],[Subject]],TRIM(Source[[#This Row],[Course]]))</f>
        <v>LGBT10</v>
      </c>
      <c r="I167" t="str">
        <f>VLOOKUP(Source[[#This Row],[SubjCrse]],'Courses and Categories'!$E$2:$G$1816,3,FALSE)</f>
        <v>Credit General Education</v>
      </c>
      <c r="J167">
        <v>1</v>
      </c>
      <c r="K167" t="s">
        <v>2024</v>
      </c>
      <c r="L167" t="s">
        <v>39</v>
      </c>
      <c r="M167" t="s">
        <v>903</v>
      </c>
      <c r="N167" t="s">
        <v>59</v>
      </c>
      <c r="O167">
        <v>1240</v>
      </c>
      <c r="P167">
        <v>1355</v>
      </c>
      <c r="Q167" t="s">
        <v>240</v>
      </c>
      <c r="R167">
        <v>224</v>
      </c>
      <c r="S167" t="s">
        <v>134</v>
      </c>
      <c r="T167">
        <v>1</v>
      </c>
      <c r="U167" s="1">
        <v>43479</v>
      </c>
      <c r="V167" s="1">
        <v>43607</v>
      </c>
      <c r="W167" t="s">
        <v>2000</v>
      </c>
      <c r="X167" t="s">
        <v>1929</v>
      </c>
      <c r="Y167">
        <v>27</v>
      </c>
      <c r="Z167">
        <v>25</v>
      </c>
      <c r="AA167">
        <v>45</v>
      </c>
      <c r="AB167">
        <v>55.555599999999998</v>
      </c>
      <c r="AD167">
        <f>IF(ISBLANK(Source[[#This Row],[CrosslistID]]),1,1/COUNTIFS(Source[CrosslistID],Source[[#This Row],[CrosslistID]],Source[TermDesc],Source[[#This Row],[TermDesc]]))</f>
        <v>1</v>
      </c>
      <c r="AG167">
        <v>0</v>
      </c>
      <c r="AH167">
        <v>55.555599999999998</v>
      </c>
      <c r="AI167">
        <v>2.6</v>
      </c>
      <c r="AJ167">
        <v>2.7</v>
      </c>
      <c r="AK167">
        <v>0.2</v>
      </c>
      <c r="AL1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7">
        <f>IF(AND(Source[[#This Row],[Credit_Noncredit]]="Noncredit",Source[[#This Row],[FTEF]]&gt;0),Source[[#This Row],[NC XLST FTES]]*525/(437.5*Source[[#This Row],[FTEF]]),0)</f>
        <v>0</v>
      </c>
      <c r="AN167">
        <f>IF(Source[[#This Row],[Credit_Noncredit]]="Credit",Source[[#This Row],[Census Enrollment]],Source[[#This Row],[Noncredit Avg. Attendance]])</f>
        <v>27</v>
      </c>
    </row>
    <row r="168" spans="1:40" x14ac:dyDescent="0.25">
      <c r="A168" t="s">
        <v>4581</v>
      </c>
      <c r="B168" t="s">
        <v>886</v>
      </c>
      <c r="C168" t="s">
        <v>34</v>
      </c>
      <c r="D168" t="s">
        <v>2020</v>
      </c>
      <c r="E168" s="4">
        <v>38845</v>
      </c>
      <c r="F168" s="4" t="s">
        <v>2021</v>
      </c>
      <c r="G168" s="4">
        <v>11</v>
      </c>
      <c r="H168" t="str">
        <f>CONCATENATE(Source[[#This Row],[Subject]],TRIM(Source[[#This Row],[Course]]))</f>
        <v>LGBT11</v>
      </c>
      <c r="I168" t="str">
        <f>VLOOKUP(Source[[#This Row],[SubjCrse]],'Courses and Categories'!$E$2:$G$1816,3,FALSE)</f>
        <v>Credit General Education</v>
      </c>
      <c r="J168">
        <v>501</v>
      </c>
      <c r="K168" t="s">
        <v>4628</v>
      </c>
      <c r="L168" t="s">
        <v>87</v>
      </c>
      <c r="M168" t="s">
        <v>903</v>
      </c>
      <c r="N168" t="s">
        <v>50</v>
      </c>
      <c r="O168">
        <v>1830</v>
      </c>
      <c r="P168">
        <v>2120</v>
      </c>
      <c r="Q168" t="s">
        <v>240</v>
      </c>
      <c r="R168">
        <v>246</v>
      </c>
      <c r="S168" t="s">
        <v>134</v>
      </c>
      <c r="T168">
        <v>1</v>
      </c>
      <c r="U168" s="1">
        <v>43479</v>
      </c>
      <c r="V168" s="1">
        <v>43607</v>
      </c>
      <c r="W168" t="s">
        <v>2023</v>
      </c>
      <c r="X168" t="s">
        <v>1929</v>
      </c>
      <c r="Y168">
        <v>26</v>
      </c>
      <c r="Z168">
        <v>24</v>
      </c>
      <c r="AA168">
        <v>45</v>
      </c>
      <c r="AB168">
        <v>53.333300000000001</v>
      </c>
      <c r="AD168">
        <f>IF(ISBLANK(Source[[#This Row],[CrosslistID]]),1,1/COUNTIFS(Source[CrosslistID],Source[[#This Row],[CrosslistID]],Source[TermDesc],Source[[#This Row],[TermDesc]]))</f>
        <v>1</v>
      </c>
      <c r="AG168">
        <v>0</v>
      </c>
      <c r="AH168">
        <v>53.333300000000001</v>
      </c>
      <c r="AI168">
        <v>2.2999999999999998</v>
      </c>
      <c r="AJ168">
        <v>2.6</v>
      </c>
      <c r="AK168">
        <v>0.2</v>
      </c>
      <c r="AL1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8">
        <f>IF(AND(Source[[#This Row],[Credit_Noncredit]]="Noncredit",Source[[#This Row],[FTEF]]&gt;0),Source[[#This Row],[NC XLST FTES]]*525/(437.5*Source[[#This Row],[FTEF]]),0)</f>
        <v>0</v>
      </c>
      <c r="AN168">
        <f>IF(Source[[#This Row],[Credit_Noncredit]]="Credit",Source[[#This Row],[Census Enrollment]],Source[[#This Row],[Noncredit Avg. Attendance]])</f>
        <v>26</v>
      </c>
    </row>
    <row r="169" spans="1:40" x14ac:dyDescent="0.25">
      <c r="A169" t="s">
        <v>4581</v>
      </c>
      <c r="B169" t="s">
        <v>886</v>
      </c>
      <c r="C169" t="s">
        <v>34</v>
      </c>
      <c r="D169" t="s">
        <v>2020</v>
      </c>
      <c r="E169" s="4">
        <v>38846</v>
      </c>
      <c r="F169" s="4" t="s">
        <v>2021</v>
      </c>
      <c r="G169" s="4">
        <v>15</v>
      </c>
      <c r="H169" t="str">
        <f>CONCATENATE(Source[[#This Row],[Subject]],TRIM(Source[[#This Row],[Course]]))</f>
        <v>LGBT15</v>
      </c>
      <c r="I169" t="str">
        <f>VLOOKUP(Source[[#This Row],[SubjCrse]],'Courses and Categories'!$E$2:$G$1816,3,FALSE)</f>
        <v>Credit General Education</v>
      </c>
      <c r="J169">
        <v>1</v>
      </c>
      <c r="K169" t="s">
        <v>2026</v>
      </c>
      <c r="L169" t="s">
        <v>39</v>
      </c>
      <c r="M169" t="s">
        <v>903</v>
      </c>
      <c r="N169" t="s">
        <v>59</v>
      </c>
      <c r="O169">
        <v>1540</v>
      </c>
      <c r="P169">
        <v>1655</v>
      </c>
      <c r="Q169" t="s">
        <v>240</v>
      </c>
      <c r="R169">
        <v>229</v>
      </c>
      <c r="S169" t="s">
        <v>134</v>
      </c>
      <c r="T169">
        <v>1</v>
      </c>
      <c r="U169" s="1">
        <v>43479</v>
      </c>
      <c r="V169" s="1">
        <v>43607</v>
      </c>
      <c r="W169" t="s">
        <v>2023</v>
      </c>
      <c r="X169" t="s">
        <v>1929</v>
      </c>
      <c r="Y169">
        <v>15</v>
      </c>
      <c r="Z169">
        <v>12</v>
      </c>
      <c r="AA169">
        <v>45</v>
      </c>
      <c r="AB169">
        <v>26.666699999999999</v>
      </c>
      <c r="AD169">
        <f>IF(ISBLANK(Source[[#This Row],[CrosslistID]]),1,1/COUNTIFS(Source[CrosslistID],Source[[#This Row],[CrosslistID]],Source[TermDesc],Source[[#This Row],[TermDesc]]))</f>
        <v>1</v>
      </c>
      <c r="AG169">
        <v>0</v>
      </c>
      <c r="AH169">
        <v>26.666699999999999</v>
      </c>
      <c r="AI169">
        <v>1.5</v>
      </c>
      <c r="AJ169">
        <v>1.5</v>
      </c>
      <c r="AK169">
        <v>0.2</v>
      </c>
      <c r="AL1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9">
        <f>IF(AND(Source[[#This Row],[Credit_Noncredit]]="Noncredit",Source[[#This Row],[FTEF]]&gt;0),Source[[#This Row],[NC XLST FTES]]*525/(437.5*Source[[#This Row],[FTEF]]),0)</f>
        <v>0</v>
      </c>
      <c r="AN169">
        <f>IF(Source[[#This Row],[Credit_Noncredit]]="Credit",Source[[#This Row],[Census Enrollment]],Source[[#This Row],[Noncredit Avg. Attendance]])</f>
        <v>15</v>
      </c>
    </row>
    <row r="170" spans="1:40" x14ac:dyDescent="0.25">
      <c r="A170" t="s">
        <v>4581</v>
      </c>
      <c r="B170" t="s">
        <v>886</v>
      </c>
      <c r="C170" t="s">
        <v>34</v>
      </c>
      <c r="D170" t="s">
        <v>2020</v>
      </c>
      <c r="E170" s="4">
        <v>36527</v>
      </c>
      <c r="F170" s="4" t="s">
        <v>2021</v>
      </c>
      <c r="G170" s="4">
        <v>15</v>
      </c>
      <c r="H170" t="str">
        <f>CONCATENATE(Source[[#This Row],[Subject]],TRIM(Source[[#This Row],[Course]]))</f>
        <v>LGBT15</v>
      </c>
      <c r="I170" t="str">
        <f>VLOOKUP(Source[[#This Row],[SubjCrse]],'Courses and Categories'!$E$2:$G$1816,3,FALSE)</f>
        <v>Credit General Education</v>
      </c>
      <c r="J170">
        <v>931</v>
      </c>
      <c r="K170" t="s">
        <v>2026</v>
      </c>
      <c r="L170" t="s">
        <v>87</v>
      </c>
      <c r="M170" t="s">
        <v>897</v>
      </c>
      <c r="N170" t="s">
        <v>42</v>
      </c>
      <c r="O170" t="s">
        <v>42</v>
      </c>
      <c r="P170" t="s">
        <v>42</v>
      </c>
      <c r="Q170" t="s">
        <v>42</v>
      </c>
      <c r="S170" t="s">
        <v>134</v>
      </c>
      <c r="T170" t="s">
        <v>44</v>
      </c>
      <c r="U170" s="1">
        <v>43493</v>
      </c>
      <c r="V170" s="1">
        <v>43607</v>
      </c>
      <c r="W170" t="s">
        <v>2023</v>
      </c>
      <c r="X170" t="s">
        <v>918</v>
      </c>
      <c r="Y170">
        <v>40</v>
      </c>
      <c r="Z170">
        <v>38</v>
      </c>
      <c r="AA170">
        <v>45</v>
      </c>
      <c r="AB170">
        <v>84.444400000000002</v>
      </c>
      <c r="AD170">
        <f>IF(ISBLANK(Source[[#This Row],[CrosslistID]]),1,1/COUNTIFS(Source[CrosslistID],Source[[#This Row],[CrosslistID]],Source[TermDesc],Source[[#This Row],[TermDesc]]))</f>
        <v>1</v>
      </c>
      <c r="AG170">
        <v>0</v>
      </c>
      <c r="AH170">
        <v>84.444400000000002</v>
      </c>
      <c r="AI170">
        <v>3.8</v>
      </c>
      <c r="AJ170">
        <v>4</v>
      </c>
      <c r="AK170">
        <v>0.2</v>
      </c>
      <c r="AL1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0">
        <f>IF(AND(Source[[#This Row],[Credit_Noncredit]]="Noncredit",Source[[#This Row],[FTEF]]&gt;0),Source[[#This Row],[NC XLST FTES]]*525/(437.5*Source[[#This Row],[FTEF]]),0)</f>
        <v>0</v>
      </c>
      <c r="AN170">
        <f>IF(Source[[#This Row],[Credit_Noncredit]]="Credit",Source[[#This Row],[Census Enrollment]],Source[[#This Row],[Noncredit Avg. Attendance]])</f>
        <v>40</v>
      </c>
    </row>
    <row r="171" spans="1:40" x14ac:dyDescent="0.25">
      <c r="A171" t="s">
        <v>4581</v>
      </c>
      <c r="B171" t="s">
        <v>886</v>
      </c>
      <c r="C171" t="s">
        <v>34</v>
      </c>
      <c r="D171" t="s">
        <v>2020</v>
      </c>
      <c r="E171" s="4">
        <v>38848</v>
      </c>
      <c r="F171" s="4" t="s">
        <v>2021</v>
      </c>
      <c r="G171" s="4">
        <v>18</v>
      </c>
      <c r="H171" t="str">
        <f>CONCATENATE(Source[[#This Row],[Subject]],TRIM(Source[[#This Row],[Course]]))</f>
        <v>LGBT18</v>
      </c>
      <c r="I171" t="str">
        <f>VLOOKUP(Source[[#This Row],[SubjCrse]],'Courses and Categories'!$E$2:$G$1816,3,FALSE)</f>
        <v>Credit General Education</v>
      </c>
      <c r="J171">
        <v>1</v>
      </c>
      <c r="K171" t="s">
        <v>2027</v>
      </c>
      <c r="L171" t="s">
        <v>39</v>
      </c>
      <c r="M171" t="s">
        <v>903</v>
      </c>
      <c r="N171" t="s">
        <v>59</v>
      </c>
      <c r="O171">
        <v>1110</v>
      </c>
      <c r="P171">
        <v>1225</v>
      </c>
      <c r="Q171" t="s">
        <v>240</v>
      </c>
      <c r="R171">
        <v>266</v>
      </c>
      <c r="S171" t="s">
        <v>134</v>
      </c>
      <c r="T171">
        <v>1</v>
      </c>
      <c r="U171" s="1">
        <v>43479</v>
      </c>
      <c r="V171" s="1">
        <v>43607</v>
      </c>
      <c r="W171" t="s">
        <v>2023</v>
      </c>
      <c r="X171" t="s">
        <v>1929</v>
      </c>
      <c r="Y171">
        <v>22</v>
      </c>
      <c r="Z171">
        <v>20</v>
      </c>
      <c r="AA171">
        <v>45</v>
      </c>
      <c r="AB171">
        <v>44.444400000000002</v>
      </c>
      <c r="AD171">
        <f>IF(ISBLANK(Source[[#This Row],[CrosslistID]]),1,1/COUNTIFS(Source[CrosslistID],Source[[#This Row],[CrosslistID]],Source[TermDesc],Source[[#This Row],[TermDesc]]))</f>
        <v>1</v>
      </c>
      <c r="AG171">
        <v>0</v>
      </c>
      <c r="AH171">
        <v>44.444400000000002</v>
      </c>
      <c r="AI171">
        <v>1.8</v>
      </c>
      <c r="AJ171">
        <v>2.2000000000000002</v>
      </c>
      <c r="AK171">
        <v>0.2</v>
      </c>
      <c r="AL1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1">
        <f>IF(AND(Source[[#This Row],[Credit_Noncredit]]="Noncredit",Source[[#This Row],[FTEF]]&gt;0),Source[[#This Row],[NC XLST FTES]]*525/(437.5*Source[[#This Row],[FTEF]]),0)</f>
        <v>0</v>
      </c>
      <c r="AN171">
        <f>IF(Source[[#This Row],[Credit_Noncredit]]="Credit",Source[[#This Row],[Census Enrollment]],Source[[#This Row],[Noncredit Avg. Attendance]])</f>
        <v>22</v>
      </c>
    </row>
    <row r="172" spans="1:40" x14ac:dyDescent="0.25">
      <c r="A172" t="s">
        <v>4581</v>
      </c>
      <c r="B172" t="s">
        <v>886</v>
      </c>
      <c r="C172" t="s">
        <v>34</v>
      </c>
      <c r="D172" t="s">
        <v>2020</v>
      </c>
      <c r="E172" s="4">
        <v>38604</v>
      </c>
      <c r="F172" s="4" t="s">
        <v>2021</v>
      </c>
      <c r="G172" s="4">
        <v>20</v>
      </c>
      <c r="H172" t="str">
        <f>CONCATENATE(Source[[#This Row],[Subject]],TRIM(Source[[#This Row],[Course]]))</f>
        <v>LGBT20</v>
      </c>
      <c r="I172" t="str">
        <f>VLOOKUP(Source[[#This Row],[SubjCrse]],'Courses and Categories'!$E$2:$G$1816,3,FALSE)</f>
        <v>Credit General Education</v>
      </c>
      <c r="J172">
        <v>501</v>
      </c>
      <c r="K172" t="s">
        <v>4629</v>
      </c>
      <c r="L172" t="s">
        <v>87</v>
      </c>
      <c r="M172" t="s">
        <v>903</v>
      </c>
      <c r="N172" t="s">
        <v>41</v>
      </c>
      <c r="O172">
        <v>1830</v>
      </c>
      <c r="P172">
        <v>2120</v>
      </c>
      <c r="Q172" t="s">
        <v>240</v>
      </c>
      <c r="R172">
        <v>267</v>
      </c>
      <c r="S172" t="s">
        <v>134</v>
      </c>
      <c r="T172">
        <v>1</v>
      </c>
      <c r="U172" s="1">
        <v>43479</v>
      </c>
      <c r="V172" s="1">
        <v>43607</v>
      </c>
      <c r="W172" t="s">
        <v>2000</v>
      </c>
      <c r="X172" t="s">
        <v>1929</v>
      </c>
      <c r="Y172">
        <v>25</v>
      </c>
      <c r="Z172">
        <v>25</v>
      </c>
      <c r="AA172">
        <v>45</v>
      </c>
      <c r="AB172">
        <v>55.555599999999998</v>
      </c>
      <c r="AD172">
        <f>IF(ISBLANK(Source[[#This Row],[CrosslistID]]),1,1/COUNTIFS(Source[CrosslistID],Source[[#This Row],[CrosslistID]],Source[TermDesc],Source[[#This Row],[TermDesc]]))</f>
        <v>1</v>
      </c>
      <c r="AG172">
        <v>0</v>
      </c>
      <c r="AH172">
        <v>55.555599999999998</v>
      </c>
      <c r="AI172">
        <v>2.4</v>
      </c>
      <c r="AJ172">
        <v>2.5</v>
      </c>
      <c r="AK172">
        <v>0.2</v>
      </c>
      <c r="AL1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2">
        <f>IF(AND(Source[[#This Row],[Credit_Noncredit]]="Noncredit",Source[[#This Row],[FTEF]]&gt;0),Source[[#This Row],[NC XLST FTES]]*525/(437.5*Source[[#This Row],[FTEF]]),0)</f>
        <v>0</v>
      </c>
      <c r="AN172">
        <f>IF(Source[[#This Row],[Credit_Noncredit]]="Credit",Source[[#This Row],[Census Enrollment]],Source[[#This Row],[Noncredit Avg. Attendance]])</f>
        <v>25</v>
      </c>
    </row>
    <row r="173" spans="1:40" x14ac:dyDescent="0.25">
      <c r="A173" t="s">
        <v>4581</v>
      </c>
      <c r="B173" t="s">
        <v>886</v>
      </c>
      <c r="C173" t="s">
        <v>34</v>
      </c>
      <c r="D173" t="s">
        <v>2020</v>
      </c>
      <c r="E173" s="4">
        <v>38558</v>
      </c>
      <c r="F173" s="4" t="s">
        <v>2021</v>
      </c>
      <c r="G173" s="4">
        <v>24</v>
      </c>
      <c r="H173" t="str">
        <f>CONCATENATE(Source[[#This Row],[Subject]],TRIM(Source[[#This Row],[Course]]))</f>
        <v>LGBT24</v>
      </c>
      <c r="I173" t="str">
        <f>VLOOKUP(Source[[#This Row],[SubjCrse]],'Courses and Categories'!$E$2:$G$1816,3,FALSE)</f>
        <v>Credit General Education</v>
      </c>
      <c r="J173">
        <v>931</v>
      </c>
      <c r="K173" t="s">
        <v>2028</v>
      </c>
      <c r="L173" t="s">
        <v>87</v>
      </c>
      <c r="M173" t="s">
        <v>897</v>
      </c>
      <c r="N173" t="s">
        <v>42</v>
      </c>
      <c r="O173" t="s">
        <v>42</v>
      </c>
      <c r="P173" t="s">
        <v>42</v>
      </c>
      <c r="Q173" t="s">
        <v>42</v>
      </c>
      <c r="S173" t="s">
        <v>134</v>
      </c>
      <c r="T173" t="s">
        <v>44</v>
      </c>
      <c r="U173" s="1">
        <v>43493</v>
      </c>
      <c r="V173" s="1">
        <v>43607</v>
      </c>
      <c r="W173" t="s">
        <v>2029</v>
      </c>
      <c r="X173" t="s">
        <v>918</v>
      </c>
      <c r="Y173">
        <v>39</v>
      </c>
      <c r="Z173">
        <v>37</v>
      </c>
      <c r="AA173">
        <v>45</v>
      </c>
      <c r="AB173">
        <v>82.222200000000001</v>
      </c>
      <c r="AD173">
        <f>IF(ISBLANK(Source[[#This Row],[CrosslistID]]),1,1/COUNTIFS(Source[CrosslistID],Source[[#This Row],[CrosslistID]],Source[TermDesc],Source[[#This Row],[TermDesc]]))</f>
        <v>1</v>
      </c>
      <c r="AG173">
        <v>0</v>
      </c>
      <c r="AH173">
        <v>82.222200000000001</v>
      </c>
      <c r="AI173">
        <v>3.8</v>
      </c>
      <c r="AJ173">
        <v>3.9</v>
      </c>
      <c r="AK173">
        <v>0.2</v>
      </c>
      <c r="AL1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3">
        <f>IF(AND(Source[[#This Row],[Credit_Noncredit]]="Noncredit",Source[[#This Row],[FTEF]]&gt;0),Source[[#This Row],[NC XLST FTES]]*525/(437.5*Source[[#This Row],[FTEF]]),0)</f>
        <v>0</v>
      </c>
      <c r="AN173">
        <f>IF(Source[[#This Row],[Credit_Noncredit]]="Credit",Source[[#This Row],[Census Enrollment]],Source[[#This Row],[Noncredit Avg. Attendance]])</f>
        <v>39</v>
      </c>
    </row>
    <row r="174" spans="1:40" x14ac:dyDescent="0.25">
      <c r="A174" t="s">
        <v>4581</v>
      </c>
      <c r="B174" t="s">
        <v>886</v>
      </c>
      <c r="C174" t="s">
        <v>34</v>
      </c>
      <c r="D174" t="s">
        <v>35</v>
      </c>
      <c r="E174" s="4">
        <v>37698</v>
      </c>
      <c r="F174" s="4" t="s">
        <v>2031</v>
      </c>
      <c r="G174" s="4" t="s">
        <v>4630</v>
      </c>
      <c r="H174" t="str">
        <f>CONCATENATE(Source[[#This Row],[Subject]],TRIM(Source[[#This Row],[Course]]))</f>
        <v>LBCS70B</v>
      </c>
      <c r="I174" t="str">
        <f>VLOOKUP(Source[[#This Row],[SubjCrse]],'Courses and Categories'!$E$2:$G$1816,3,FALSE)</f>
        <v>Credit Gen Ed/CTE</v>
      </c>
      <c r="J174">
        <v>1</v>
      </c>
      <c r="K174" t="s">
        <v>4631</v>
      </c>
      <c r="L174" t="s">
        <v>39</v>
      </c>
      <c r="M174" t="s">
        <v>903</v>
      </c>
      <c r="N174" t="s">
        <v>1041</v>
      </c>
      <c r="O174">
        <v>1110</v>
      </c>
      <c r="P174">
        <v>1200</v>
      </c>
      <c r="Q174" t="s">
        <v>2034</v>
      </c>
      <c r="R174">
        <v>2</v>
      </c>
      <c r="S174" t="s">
        <v>134</v>
      </c>
      <c r="T174">
        <v>1</v>
      </c>
      <c r="U174" s="1">
        <v>43479</v>
      </c>
      <c r="V174" s="1">
        <v>43607</v>
      </c>
      <c r="W174" t="s">
        <v>45</v>
      </c>
      <c r="X174" t="s">
        <v>1929</v>
      </c>
      <c r="Y174">
        <v>38</v>
      </c>
      <c r="Z174">
        <v>35</v>
      </c>
      <c r="AA174">
        <v>45</v>
      </c>
      <c r="AB174">
        <v>77.777799999999999</v>
      </c>
      <c r="AD174">
        <f>IF(ISBLANK(Source[[#This Row],[CrosslistID]]),1,1/COUNTIFS(Source[CrosslistID],Source[[#This Row],[CrosslistID]],Source[TermDesc],Source[[#This Row],[TermDesc]]))</f>
        <v>1</v>
      </c>
      <c r="AG174">
        <v>0</v>
      </c>
      <c r="AH174">
        <v>77.777799999999999</v>
      </c>
      <c r="AI174">
        <v>3.3</v>
      </c>
      <c r="AJ174">
        <v>3.8</v>
      </c>
      <c r="AK174">
        <v>0.2</v>
      </c>
      <c r="AL1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4">
        <f>IF(AND(Source[[#This Row],[Credit_Noncredit]]="Noncredit",Source[[#This Row],[FTEF]]&gt;0),Source[[#This Row],[NC XLST FTES]]*525/(437.5*Source[[#This Row],[FTEF]]),0)</f>
        <v>0</v>
      </c>
      <c r="AN174">
        <f>IF(Source[[#This Row],[Credit_Noncredit]]="Credit",Source[[#This Row],[Census Enrollment]],Source[[#This Row],[Noncredit Avg. Attendance]])</f>
        <v>38</v>
      </c>
    </row>
    <row r="175" spans="1:40" x14ac:dyDescent="0.25">
      <c r="A175" t="s">
        <v>4581</v>
      </c>
      <c r="B175" t="s">
        <v>886</v>
      </c>
      <c r="C175" t="s">
        <v>34</v>
      </c>
      <c r="D175" t="s">
        <v>35</v>
      </c>
      <c r="E175" s="4">
        <v>38352</v>
      </c>
      <c r="F175" s="4" t="s">
        <v>2031</v>
      </c>
      <c r="G175" s="4">
        <v>81</v>
      </c>
      <c r="H175" t="str">
        <f>CONCATENATE(Source[[#This Row],[Subject]],TRIM(Source[[#This Row],[Course]]))</f>
        <v>LBCS81</v>
      </c>
      <c r="I175" t="str">
        <f>VLOOKUP(Source[[#This Row],[SubjCrse]],'Courses and Categories'!$E$2:$G$1816,3,FALSE)</f>
        <v>Credit CTE</v>
      </c>
      <c r="J175">
        <v>518</v>
      </c>
      <c r="K175" t="s">
        <v>2036</v>
      </c>
      <c r="L175" t="s">
        <v>87</v>
      </c>
      <c r="M175" t="s">
        <v>903</v>
      </c>
      <c r="N175" t="s">
        <v>41</v>
      </c>
      <c r="O175">
        <v>1810</v>
      </c>
      <c r="P175">
        <v>2135</v>
      </c>
      <c r="Q175" t="s">
        <v>247</v>
      </c>
      <c r="S175" t="s">
        <v>248</v>
      </c>
      <c r="T175" t="s">
        <v>44</v>
      </c>
      <c r="U175" s="1">
        <v>43500</v>
      </c>
      <c r="V175" s="1">
        <v>43607</v>
      </c>
      <c r="W175" t="s">
        <v>2037</v>
      </c>
      <c r="X175" t="s">
        <v>905</v>
      </c>
      <c r="Y175">
        <v>28</v>
      </c>
      <c r="Z175">
        <v>25</v>
      </c>
      <c r="AA175">
        <v>40</v>
      </c>
      <c r="AB175">
        <v>62.5</v>
      </c>
      <c r="AD175">
        <f>IF(ISBLANK(Source[[#This Row],[CrosslistID]]),1,1/COUNTIFS(Source[CrosslistID],Source[[#This Row],[CrosslistID]],Source[TermDesc],Source[[#This Row],[TermDesc]]))</f>
        <v>1</v>
      </c>
      <c r="AG175">
        <v>0</v>
      </c>
      <c r="AH175">
        <v>62.5</v>
      </c>
      <c r="AI175">
        <v>2.5649999999999999</v>
      </c>
      <c r="AJ175">
        <v>2.7623000000000002</v>
      </c>
      <c r="AK175">
        <v>0.2</v>
      </c>
      <c r="AL1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5">
        <f>IF(AND(Source[[#This Row],[Credit_Noncredit]]="Noncredit",Source[[#This Row],[FTEF]]&gt;0),Source[[#This Row],[NC XLST FTES]]*525/(437.5*Source[[#This Row],[FTEF]]),0)</f>
        <v>0</v>
      </c>
      <c r="AN175">
        <f>IF(Source[[#This Row],[Credit_Noncredit]]="Credit",Source[[#This Row],[Census Enrollment]],Source[[#This Row],[Noncredit Avg. Attendance]])</f>
        <v>28</v>
      </c>
    </row>
    <row r="176" spans="1:40" x14ac:dyDescent="0.25">
      <c r="A176" t="s">
        <v>4581</v>
      </c>
      <c r="B176" t="s">
        <v>886</v>
      </c>
      <c r="C176" t="s">
        <v>34</v>
      </c>
      <c r="D176" t="s">
        <v>35</v>
      </c>
      <c r="E176" s="4">
        <v>35718</v>
      </c>
      <c r="F176" s="4" t="s">
        <v>2031</v>
      </c>
      <c r="G176" s="4" t="s">
        <v>2038</v>
      </c>
      <c r="H176" t="str">
        <f>CONCATENATE(Source[[#This Row],[Subject]],TRIM(Source[[#This Row],[Course]]))</f>
        <v>LBCS96C</v>
      </c>
      <c r="I176" t="str">
        <f>VLOOKUP(Source[[#This Row],[SubjCrse]],'Courses and Categories'!$E$2:$G$1816,3,FALSE)</f>
        <v>Credit Gen Ed/CTE</v>
      </c>
      <c r="J176">
        <v>1</v>
      </c>
      <c r="K176" t="s">
        <v>2039</v>
      </c>
      <c r="L176" t="s">
        <v>39</v>
      </c>
      <c r="M176" t="s">
        <v>903</v>
      </c>
      <c r="N176" t="s">
        <v>1041</v>
      </c>
      <c r="O176">
        <v>1210</v>
      </c>
      <c r="P176">
        <v>1300</v>
      </c>
      <c r="Q176" t="s">
        <v>2034</v>
      </c>
      <c r="R176">
        <v>2</v>
      </c>
      <c r="S176" t="s">
        <v>134</v>
      </c>
      <c r="T176">
        <v>1</v>
      </c>
      <c r="U176" s="1">
        <v>43479</v>
      </c>
      <c r="V176" s="1">
        <v>43607</v>
      </c>
      <c r="W176" t="s">
        <v>45</v>
      </c>
      <c r="X176" t="s">
        <v>1929</v>
      </c>
      <c r="Y176">
        <v>22</v>
      </c>
      <c r="Z176">
        <v>21</v>
      </c>
      <c r="AA176">
        <v>45</v>
      </c>
      <c r="AB176">
        <v>46.666699999999999</v>
      </c>
      <c r="AD176">
        <f>IF(ISBLANK(Source[[#This Row],[CrosslistID]]),1,1/COUNTIFS(Source[CrosslistID],Source[[#This Row],[CrosslistID]],Source[TermDesc],Source[[#This Row],[TermDesc]]))</f>
        <v>1</v>
      </c>
      <c r="AG176">
        <v>0</v>
      </c>
      <c r="AH176">
        <v>46.666699999999999</v>
      </c>
      <c r="AI176">
        <v>2</v>
      </c>
      <c r="AJ176">
        <v>2.2000000000000002</v>
      </c>
      <c r="AK176">
        <v>0.2</v>
      </c>
      <c r="AL1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6">
        <f>IF(AND(Source[[#This Row],[Credit_Noncredit]]="Noncredit",Source[[#This Row],[FTEF]]&gt;0),Source[[#This Row],[NC XLST FTES]]*525/(437.5*Source[[#This Row],[FTEF]]),0)</f>
        <v>0</v>
      </c>
      <c r="AN176">
        <f>IF(Source[[#This Row],[Credit_Noncredit]]="Credit",Source[[#This Row],[Census Enrollment]],Source[[#This Row],[Noncredit Avg. Attendance]])</f>
        <v>22</v>
      </c>
    </row>
    <row r="177" spans="1:40" x14ac:dyDescent="0.25">
      <c r="A177" t="s">
        <v>4581</v>
      </c>
      <c r="B177" t="s">
        <v>886</v>
      </c>
      <c r="C177" t="s">
        <v>34</v>
      </c>
      <c r="D177" t="s">
        <v>35</v>
      </c>
      <c r="E177" s="4">
        <v>39233</v>
      </c>
      <c r="F177" s="4" t="s">
        <v>2031</v>
      </c>
      <c r="G177" s="4" t="s">
        <v>2038</v>
      </c>
      <c r="H177" t="str">
        <f>CONCATENATE(Source[[#This Row],[Subject]],TRIM(Source[[#This Row],[Course]]))</f>
        <v>LBCS96C</v>
      </c>
      <c r="I177" t="str">
        <f>VLOOKUP(Source[[#This Row],[SubjCrse]],'Courses and Categories'!$E$2:$G$1816,3,FALSE)</f>
        <v>Credit Gen Ed/CTE</v>
      </c>
      <c r="J177">
        <v>2</v>
      </c>
      <c r="K177" t="s">
        <v>2039</v>
      </c>
      <c r="L177" t="s">
        <v>39</v>
      </c>
      <c r="M177" t="s">
        <v>903</v>
      </c>
      <c r="N177" t="s">
        <v>59</v>
      </c>
      <c r="O177">
        <v>910</v>
      </c>
      <c r="P177">
        <v>1030</v>
      </c>
      <c r="Q177" t="s">
        <v>221</v>
      </c>
      <c r="R177">
        <v>102</v>
      </c>
      <c r="S177" t="s">
        <v>43</v>
      </c>
      <c r="T177">
        <v>1</v>
      </c>
      <c r="U177" s="1">
        <v>43479</v>
      </c>
      <c r="V177" s="1">
        <v>43607</v>
      </c>
      <c r="W177" t="s">
        <v>45</v>
      </c>
      <c r="X177" t="s">
        <v>1929</v>
      </c>
      <c r="Y177">
        <v>22</v>
      </c>
      <c r="Z177">
        <v>18</v>
      </c>
      <c r="AA177">
        <v>45</v>
      </c>
      <c r="AB177">
        <v>40</v>
      </c>
      <c r="AD177">
        <f>IF(ISBLANK(Source[[#This Row],[CrosslistID]]),1,1/COUNTIFS(Source[CrosslistID],Source[[#This Row],[CrosslistID]],Source[TermDesc],Source[[#This Row],[TermDesc]]))</f>
        <v>1</v>
      </c>
      <c r="AG177">
        <v>0</v>
      </c>
      <c r="AH177">
        <v>40</v>
      </c>
      <c r="AI177">
        <v>2.0270000000000001</v>
      </c>
      <c r="AJ177">
        <v>2.3471000000000002</v>
      </c>
      <c r="AK177">
        <v>0.2</v>
      </c>
      <c r="AL1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7">
        <f>IF(AND(Source[[#This Row],[Credit_Noncredit]]="Noncredit",Source[[#This Row],[FTEF]]&gt;0),Source[[#This Row],[NC XLST FTES]]*525/(437.5*Source[[#This Row],[FTEF]]),0)</f>
        <v>0</v>
      </c>
      <c r="AN177">
        <f>IF(Source[[#This Row],[Credit_Noncredit]]="Credit",Source[[#This Row],[Census Enrollment]],Source[[#This Row],[Noncredit Avg. Attendance]])</f>
        <v>22</v>
      </c>
    </row>
    <row r="178" spans="1:40" x14ac:dyDescent="0.25">
      <c r="A178" t="s">
        <v>4581</v>
      </c>
      <c r="B178" t="s">
        <v>886</v>
      </c>
      <c r="C178" t="s">
        <v>34</v>
      </c>
      <c r="D178" t="s">
        <v>35</v>
      </c>
      <c r="E178" s="4">
        <v>32202</v>
      </c>
      <c r="F178" s="4" t="s">
        <v>2031</v>
      </c>
      <c r="G178" s="4" t="s">
        <v>4632</v>
      </c>
      <c r="H178" t="str">
        <f>CONCATENATE(Source[[#This Row],[Subject]],TRIM(Source[[#This Row],[Course]]))</f>
        <v>LBCS98A</v>
      </c>
      <c r="I178" t="str">
        <f>VLOOKUP(Source[[#This Row],[SubjCrse]],'Courses and Categories'!$E$2:$G$1816,3,FALSE)</f>
        <v>Credit Visual &amp; Performing Arts</v>
      </c>
      <c r="J178">
        <v>501</v>
      </c>
      <c r="K178" t="s">
        <v>2891</v>
      </c>
      <c r="L178" t="s">
        <v>87</v>
      </c>
      <c r="M178" t="s">
        <v>903</v>
      </c>
      <c r="N178" t="s">
        <v>185</v>
      </c>
      <c r="O178">
        <v>1840</v>
      </c>
      <c r="P178">
        <v>2130</v>
      </c>
      <c r="Q178" t="s">
        <v>233</v>
      </c>
      <c r="R178">
        <v>214</v>
      </c>
      <c r="S178" t="s">
        <v>134</v>
      </c>
      <c r="T178">
        <v>1</v>
      </c>
      <c r="U178" s="1">
        <v>43479</v>
      </c>
      <c r="V178" s="1">
        <v>43607</v>
      </c>
      <c r="W178" t="s">
        <v>2892</v>
      </c>
      <c r="X178" t="s">
        <v>1929</v>
      </c>
      <c r="Y178">
        <v>1</v>
      </c>
      <c r="Z178">
        <v>1</v>
      </c>
      <c r="AA178">
        <v>45</v>
      </c>
      <c r="AB178">
        <v>2.2222</v>
      </c>
      <c r="AC178" t="s">
        <v>288</v>
      </c>
      <c r="AD178">
        <f>IF(ISBLANK(Source[[#This Row],[CrosslistID]]),1,1/COUNTIFS(Source[CrosslistID],Source[[#This Row],[CrosslistID]],Source[TermDesc],Source[[#This Row],[TermDesc]]))</f>
        <v>0.16666666666666666</v>
      </c>
      <c r="AE178">
        <v>20</v>
      </c>
      <c r="AF178">
        <v>45</v>
      </c>
      <c r="AG178">
        <v>44.444400000000002</v>
      </c>
      <c r="AH178">
        <v>44.444400000000002</v>
      </c>
      <c r="AI178">
        <v>0.1</v>
      </c>
      <c r="AJ178">
        <v>0.1</v>
      </c>
      <c r="AK178">
        <v>0.2</v>
      </c>
      <c r="AL1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8">
        <f>IF(AND(Source[[#This Row],[Credit_Noncredit]]="Noncredit",Source[[#This Row],[FTEF]]&gt;0),Source[[#This Row],[NC XLST FTES]]*525/(437.5*Source[[#This Row],[FTEF]]),0)</f>
        <v>0</v>
      </c>
      <c r="AN178">
        <f>IF(Source[[#This Row],[Credit_Noncredit]]="Credit",Source[[#This Row],[Census Enrollment]],Source[[#This Row],[Noncredit Avg. Attendance]])</f>
        <v>1</v>
      </c>
    </row>
    <row r="179" spans="1:40" x14ac:dyDescent="0.25">
      <c r="A179" t="s">
        <v>4581</v>
      </c>
      <c r="B179" t="s">
        <v>886</v>
      </c>
      <c r="C179" t="s">
        <v>34</v>
      </c>
      <c r="D179" t="s">
        <v>35</v>
      </c>
      <c r="E179" s="4">
        <v>32203</v>
      </c>
      <c r="F179" s="4" t="s">
        <v>2031</v>
      </c>
      <c r="G179" s="4" t="s">
        <v>4633</v>
      </c>
      <c r="H179" t="str">
        <f>CONCATENATE(Source[[#This Row],[Subject]],TRIM(Source[[#This Row],[Course]]))</f>
        <v>LBCS98B</v>
      </c>
      <c r="I179" t="str">
        <f>VLOOKUP(Source[[#This Row],[SubjCrse]],'Courses and Categories'!$E$2:$G$1816,3,FALSE)</f>
        <v>Credit Visual &amp; Performing Arts</v>
      </c>
      <c r="J179">
        <v>501</v>
      </c>
      <c r="K179" t="s">
        <v>2895</v>
      </c>
      <c r="L179" t="s">
        <v>87</v>
      </c>
      <c r="M179" t="s">
        <v>903</v>
      </c>
      <c r="N179" t="s">
        <v>185</v>
      </c>
      <c r="O179">
        <v>1840</v>
      </c>
      <c r="P179">
        <v>2130</v>
      </c>
      <c r="Q179" t="s">
        <v>233</v>
      </c>
      <c r="R179">
        <v>214</v>
      </c>
      <c r="S179" t="s">
        <v>134</v>
      </c>
      <c r="T179">
        <v>1</v>
      </c>
      <c r="U179" s="1">
        <v>43479</v>
      </c>
      <c r="V179" s="1">
        <v>43607</v>
      </c>
      <c r="W179" t="s">
        <v>2892</v>
      </c>
      <c r="X179" t="s">
        <v>1929</v>
      </c>
      <c r="Y179">
        <v>3</v>
      </c>
      <c r="Z179">
        <v>3</v>
      </c>
      <c r="AA179">
        <v>45</v>
      </c>
      <c r="AB179">
        <v>6.6666999999999996</v>
      </c>
      <c r="AC179" t="s">
        <v>288</v>
      </c>
      <c r="AD179">
        <f>IF(ISBLANK(Source[[#This Row],[CrosslistID]]),1,1/COUNTIFS(Source[CrosslistID],Source[[#This Row],[CrosslistID]],Source[TermDesc],Source[[#This Row],[TermDesc]]))</f>
        <v>0.16666666666666666</v>
      </c>
      <c r="AE179">
        <v>20</v>
      </c>
      <c r="AF179">
        <v>45</v>
      </c>
      <c r="AG179">
        <v>44.444400000000002</v>
      </c>
      <c r="AH179">
        <v>44.444400000000002</v>
      </c>
      <c r="AI179">
        <v>0.3</v>
      </c>
      <c r="AJ179">
        <v>0.3</v>
      </c>
      <c r="AK179">
        <v>0</v>
      </c>
      <c r="AL1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9">
        <f>IF(AND(Source[[#This Row],[Credit_Noncredit]]="Noncredit",Source[[#This Row],[FTEF]]&gt;0),Source[[#This Row],[NC XLST FTES]]*525/(437.5*Source[[#This Row],[FTEF]]),0)</f>
        <v>0</v>
      </c>
      <c r="AN179">
        <f>IF(Source[[#This Row],[Credit_Noncredit]]="Credit",Source[[#This Row],[Census Enrollment]],Source[[#This Row],[Noncredit Avg. Attendance]])</f>
        <v>3</v>
      </c>
    </row>
    <row r="180" spans="1:40" x14ac:dyDescent="0.25">
      <c r="A180" t="s">
        <v>4581</v>
      </c>
      <c r="B180" t="s">
        <v>886</v>
      </c>
      <c r="C180" t="s">
        <v>34</v>
      </c>
      <c r="D180" t="s">
        <v>35</v>
      </c>
      <c r="E180" s="4">
        <v>32488</v>
      </c>
      <c r="F180" s="4" t="s">
        <v>2031</v>
      </c>
      <c r="G180" s="4" t="s">
        <v>4634</v>
      </c>
      <c r="H180" t="str">
        <f>CONCATENATE(Source[[#This Row],[Subject]],TRIM(Source[[#This Row],[Course]]))</f>
        <v>LBCS98C</v>
      </c>
      <c r="I180" t="str">
        <f>VLOOKUP(Source[[#This Row],[SubjCrse]],'Courses and Categories'!$E$2:$G$1816,3,FALSE)</f>
        <v>Credit Visual &amp; Performing Arts</v>
      </c>
      <c r="J180">
        <v>501</v>
      </c>
      <c r="K180" t="s">
        <v>2896</v>
      </c>
      <c r="L180" t="s">
        <v>87</v>
      </c>
      <c r="M180" t="s">
        <v>903</v>
      </c>
      <c r="N180" t="s">
        <v>185</v>
      </c>
      <c r="O180">
        <v>1840</v>
      </c>
      <c r="P180">
        <v>2130</v>
      </c>
      <c r="Q180" t="s">
        <v>233</v>
      </c>
      <c r="R180">
        <v>214</v>
      </c>
      <c r="S180" t="s">
        <v>134</v>
      </c>
      <c r="T180">
        <v>1</v>
      </c>
      <c r="U180" s="1">
        <v>43479</v>
      </c>
      <c r="V180" s="1">
        <v>43607</v>
      </c>
      <c r="W180" t="s">
        <v>2892</v>
      </c>
      <c r="X180" t="s">
        <v>1929</v>
      </c>
      <c r="Y180">
        <v>1</v>
      </c>
      <c r="Z180">
        <v>1</v>
      </c>
      <c r="AA180">
        <v>45</v>
      </c>
      <c r="AB180">
        <v>2.2222</v>
      </c>
      <c r="AC180" t="s">
        <v>288</v>
      </c>
      <c r="AD180">
        <f>IF(ISBLANK(Source[[#This Row],[CrosslistID]]),1,1/COUNTIFS(Source[CrosslistID],Source[[#This Row],[CrosslistID]],Source[TermDesc],Source[[#This Row],[TermDesc]]))</f>
        <v>0.16666666666666666</v>
      </c>
      <c r="AE180">
        <v>20</v>
      </c>
      <c r="AF180">
        <v>45</v>
      </c>
      <c r="AG180">
        <v>44.444400000000002</v>
      </c>
      <c r="AH180">
        <v>44.444400000000002</v>
      </c>
      <c r="AI180">
        <v>0.1</v>
      </c>
      <c r="AJ180">
        <v>0.1</v>
      </c>
      <c r="AK180">
        <v>0</v>
      </c>
      <c r="AL1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0">
        <f>IF(AND(Source[[#This Row],[Credit_Noncredit]]="Noncredit",Source[[#This Row],[FTEF]]&gt;0),Source[[#This Row],[NC XLST FTES]]*525/(437.5*Source[[#This Row],[FTEF]]),0)</f>
        <v>0</v>
      </c>
      <c r="AN180">
        <f>IF(Source[[#This Row],[Credit_Noncredit]]="Credit",Source[[#This Row],[Census Enrollment]],Source[[#This Row],[Noncredit Avg. Attendance]])</f>
        <v>1</v>
      </c>
    </row>
    <row r="181" spans="1:40" x14ac:dyDescent="0.25">
      <c r="A181" t="s">
        <v>4581</v>
      </c>
      <c r="B181" t="s">
        <v>886</v>
      </c>
      <c r="C181" t="s">
        <v>34</v>
      </c>
      <c r="D181" t="s">
        <v>35</v>
      </c>
      <c r="E181" s="4">
        <v>39234</v>
      </c>
      <c r="F181" s="4" t="s">
        <v>2031</v>
      </c>
      <c r="G181" s="4" t="s">
        <v>4295</v>
      </c>
      <c r="H181" t="str">
        <f>CONCATENATE(Source[[#This Row],[Subject]],TRIM(Source[[#This Row],[Course]]))</f>
        <v>LBCS104A</v>
      </c>
      <c r="I181" t="str">
        <f>VLOOKUP(Source[[#This Row],[SubjCrse]],'Courses and Categories'!$E$2:$G$1816,3,FALSE)</f>
        <v>Credit Gen Ed/CTE</v>
      </c>
      <c r="J181">
        <v>1</v>
      </c>
      <c r="K181" t="s">
        <v>4635</v>
      </c>
      <c r="L181" t="s">
        <v>39</v>
      </c>
      <c r="M181" t="s">
        <v>903</v>
      </c>
      <c r="N181" t="s">
        <v>1041</v>
      </c>
      <c r="O181">
        <v>940</v>
      </c>
      <c r="P181">
        <v>1030</v>
      </c>
      <c r="Q181" t="s">
        <v>2035</v>
      </c>
      <c r="S181" t="s">
        <v>53</v>
      </c>
      <c r="T181">
        <v>1</v>
      </c>
      <c r="U181" s="1">
        <v>43479</v>
      </c>
      <c r="V181" s="1">
        <v>43607</v>
      </c>
      <c r="W181" t="s">
        <v>45</v>
      </c>
      <c r="X181" t="s">
        <v>1929</v>
      </c>
      <c r="Y181">
        <v>23</v>
      </c>
      <c r="Z181">
        <v>19</v>
      </c>
      <c r="AA181">
        <v>40</v>
      </c>
      <c r="AB181">
        <v>47.5</v>
      </c>
      <c r="AD181">
        <f>IF(ISBLANK(Source[[#This Row],[CrosslistID]]),1,1/COUNTIFS(Source[CrosslistID],Source[[#This Row],[CrosslistID]],Source[TermDesc],Source[[#This Row],[TermDesc]]))</f>
        <v>1</v>
      </c>
      <c r="AG181">
        <v>0</v>
      </c>
      <c r="AH181">
        <v>47.5</v>
      </c>
      <c r="AI181">
        <v>2.2999999999999998</v>
      </c>
      <c r="AJ181">
        <v>2.2999999999999998</v>
      </c>
      <c r="AK181">
        <v>0.2</v>
      </c>
      <c r="AL1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1">
        <f>IF(AND(Source[[#This Row],[Credit_Noncredit]]="Noncredit",Source[[#This Row],[FTEF]]&gt;0),Source[[#This Row],[NC XLST FTES]]*525/(437.5*Source[[#This Row],[FTEF]]),0)</f>
        <v>0</v>
      </c>
      <c r="AN181">
        <f>IF(Source[[#This Row],[Credit_Noncredit]]="Credit",Source[[#This Row],[Census Enrollment]],Source[[#This Row],[Noncredit Avg. Attendance]])</f>
        <v>23</v>
      </c>
    </row>
    <row r="182" spans="1:40" x14ac:dyDescent="0.25">
      <c r="A182" t="s">
        <v>4581</v>
      </c>
      <c r="B182" t="s">
        <v>886</v>
      </c>
      <c r="C182" t="s">
        <v>34</v>
      </c>
      <c r="D182" t="s">
        <v>966</v>
      </c>
      <c r="E182" s="4">
        <v>34403</v>
      </c>
      <c r="F182" s="4" t="s">
        <v>967</v>
      </c>
      <c r="G182" s="4">
        <v>1</v>
      </c>
      <c r="H182" t="str">
        <f>CONCATENATE(Source[[#This Row],[Subject]],TRIM(Source[[#This Row],[Course]]))</f>
        <v>LALS1</v>
      </c>
      <c r="I182" t="str">
        <f>VLOOKUP(Source[[#This Row],[SubjCrse]],'Courses and Categories'!$E$2:$G$1816,3,FALSE)</f>
        <v>Credit General Education</v>
      </c>
      <c r="J182">
        <v>1</v>
      </c>
      <c r="K182" t="s">
        <v>968</v>
      </c>
      <c r="L182" t="s">
        <v>39</v>
      </c>
      <c r="M182" t="s">
        <v>903</v>
      </c>
      <c r="N182" t="s">
        <v>1041</v>
      </c>
      <c r="O182">
        <v>910</v>
      </c>
      <c r="P182">
        <v>1000</v>
      </c>
      <c r="Q182" t="s">
        <v>240</v>
      </c>
      <c r="R182">
        <v>102</v>
      </c>
      <c r="S182" t="s">
        <v>134</v>
      </c>
      <c r="T182">
        <v>1</v>
      </c>
      <c r="U182" s="1">
        <v>43479</v>
      </c>
      <c r="V182" s="1">
        <v>43607</v>
      </c>
      <c r="W182" t="s">
        <v>2041</v>
      </c>
      <c r="X182" t="s">
        <v>1929</v>
      </c>
      <c r="Y182">
        <v>35</v>
      </c>
      <c r="Z182">
        <v>34</v>
      </c>
      <c r="AA182">
        <v>45</v>
      </c>
      <c r="AB182">
        <v>75.555599999999998</v>
      </c>
      <c r="AD182">
        <f>IF(ISBLANK(Source[[#This Row],[CrosslistID]]),1,1/COUNTIFS(Source[CrosslistID],Source[[#This Row],[CrosslistID]],Source[TermDesc],Source[[#This Row],[TermDesc]]))</f>
        <v>1</v>
      </c>
      <c r="AG182">
        <v>0</v>
      </c>
      <c r="AH182">
        <v>75.555599999999998</v>
      </c>
      <c r="AI182">
        <v>3.3</v>
      </c>
      <c r="AJ182">
        <v>3.5</v>
      </c>
      <c r="AK182">
        <v>0.2</v>
      </c>
      <c r="AL1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2">
        <f>IF(AND(Source[[#This Row],[Credit_Noncredit]]="Noncredit",Source[[#This Row],[FTEF]]&gt;0),Source[[#This Row],[NC XLST FTES]]*525/(437.5*Source[[#This Row],[FTEF]]),0)</f>
        <v>0</v>
      </c>
      <c r="AN182">
        <f>IF(Source[[#This Row],[Credit_Noncredit]]="Credit",Source[[#This Row],[Census Enrollment]],Source[[#This Row],[Noncredit Avg. Attendance]])</f>
        <v>35</v>
      </c>
    </row>
    <row r="183" spans="1:40" x14ac:dyDescent="0.25">
      <c r="A183" t="s">
        <v>4581</v>
      </c>
      <c r="B183" t="s">
        <v>886</v>
      </c>
      <c r="C183" t="s">
        <v>34</v>
      </c>
      <c r="D183" t="s">
        <v>966</v>
      </c>
      <c r="E183" s="4">
        <v>32273</v>
      </c>
      <c r="F183" s="4" t="s">
        <v>967</v>
      </c>
      <c r="G183" s="4">
        <v>1</v>
      </c>
      <c r="H183" t="str">
        <f>CONCATENATE(Source[[#This Row],[Subject]],TRIM(Source[[#This Row],[Course]]))</f>
        <v>LALS1</v>
      </c>
      <c r="I183" t="str">
        <f>VLOOKUP(Source[[#This Row],[SubjCrse]],'Courses and Categories'!$E$2:$G$1816,3,FALSE)</f>
        <v>Credit General Education</v>
      </c>
      <c r="J183">
        <v>2</v>
      </c>
      <c r="K183" t="s">
        <v>968</v>
      </c>
      <c r="L183" t="s">
        <v>39</v>
      </c>
      <c r="M183" t="s">
        <v>903</v>
      </c>
      <c r="N183" t="s">
        <v>59</v>
      </c>
      <c r="O183">
        <v>940</v>
      </c>
      <c r="P183">
        <v>1055</v>
      </c>
      <c r="Q183" t="s">
        <v>1649</v>
      </c>
      <c r="R183">
        <v>311</v>
      </c>
      <c r="S183" t="s">
        <v>134</v>
      </c>
      <c r="T183">
        <v>1</v>
      </c>
      <c r="U183" s="1">
        <v>43479</v>
      </c>
      <c r="V183" s="1">
        <v>43607</v>
      </c>
      <c r="W183" t="s">
        <v>969</v>
      </c>
      <c r="X183" t="s">
        <v>1929</v>
      </c>
      <c r="Y183">
        <v>45</v>
      </c>
      <c r="Z183">
        <v>41</v>
      </c>
      <c r="AA183">
        <v>45</v>
      </c>
      <c r="AB183">
        <v>91.111099999999993</v>
      </c>
      <c r="AD183">
        <f>IF(ISBLANK(Source[[#This Row],[CrosslistID]]),1,1/COUNTIFS(Source[CrosslistID],Source[[#This Row],[CrosslistID]],Source[TermDesc],Source[[#This Row],[TermDesc]]))</f>
        <v>1</v>
      </c>
      <c r="AG183">
        <v>0</v>
      </c>
      <c r="AH183">
        <v>91.111099999999993</v>
      </c>
      <c r="AI183">
        <v>4.2</v>
      </c>
      <c r="AJ183">
        <v>4.5</v>
      </c>
      <c r="AK183">
        <v>0.2</v>
      </c>
      <c r="AL1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3">
        <f>IF(AND(Source[[#This Row],[Credit_Noncredit]]="Noncredit",Source[[#This Row],[FTEF]]&gt;0),Source[[#This Row],[NC XLST FTES]]*525/(437.5*Source[[#This Row],[FTEF]]),0)</f>
        <v>0</v>
      </c>
      <c r="AN183">
        <f>IF(Source[[#This Row],[Credit_Noncredit]]="Credit",Source[[#This Row],[Census Enrollment]],Source[[#This Row],[Noncredit Avg. Attendance]])</f>
        <v>45</v>
      </c>
    </row>
    <row r="184" spans="1:40" x14ac:dyDescent="0.25">
      <c r="A184" t="s">
        <v>4581</v>
      </c>
      <c r="B184" t="s">
        <v>886</v>
      </c>
      <c r="C184" t="s">
        <v>34</v>
      </c>
      <c r="D184" t="s">
        <v>966</v>
      </c>
      <c r="E184" s="4">
        <v>32512</v>
      </c>
      <c r="F184" s="4" t="s">
        <v>967</v>
      </c>
      <c r="G184" s="4">
        <v>1</v>
      </c>
      <c r="H184" t="str">
        <f>CONCATENATE(Source[[#This Row],[Subject]],TRIM(Source[[#This Row],[Course]]))</f>
        <v>LALS1</v>
      </c>
      <c r="I184" t="str">
        <f>VLOOKUP(Source[[#This Row],[SubjCrse]],'Courses and Categories'!$E$2:$G$1816,3,FALSE)</f>
        <v>Credit General Education</v>
      </c>
      <c r="J184">
        <v>3</v>
      </c>
      <c r="K184" t="s">
        <v>968</v>
      </c>
      <c r="L184" t="s">
        <v>39</v>
      </c>
      <c r="M184" t="s">
        <v>903</v>
      </c>
      <c r="N184" t="s">
        <v>105</v>
      </c>
      <c r="O184">
        <v>1110</v>
      </c>
      <c r="P184">
        <v>1225</v>
      </c>
      <c r="Q184" t="s">
        <v>240</v>
      </c>
      <c r="R184">
        <v>257</v>
      </c>
      <c r="S184" t="s">
        <v>134</v>
      </c>
      <c r="T184">
        <v>1</v>
      </c>
      <c r="U184" s="1">
        <v>43479</v>
      </c>
      <c r="V184" s="1">
        <v>43607</v>
      </c>
      <c r="W184" t="s">
        <v>2040</v>
      </c>
      <c r="X184" t="s">
        <v>1929</v>
      </c>
      <c r="Y184">
        <v>43</v>
      </c>
      <c r="Z184">
        <v>38</v>
      </c>
      <c r="AA184">
        <v>45</v>
      </c>
      <c r="AB184">
        <v>84.444400000000002</v>
      </c>
      <c r="AD184">
        <f>IF(ISBLANK(Source[[#This Row],[CrosslistID]]),1,1/COUNTIFS(Source[CrosslistID],Source[[#This Row],[CrosslistID]],Source[TermDesc],Source[[#This Row],[TermDesc]]))</f>
        <v>1</v>
      </c>
      <c r="AG184">
        <v>0</v>
      </c>
      <c r="AH184">
        <v>84.444400000000002</v>
      </c>
      <c r="AI184">
        <v>4.0999999999999996</v>
      </c>
      <c r="AJ184">
        <v>4.3</v>
      </c>
      <c r="AK184">
        <v>0.2</v>
      </c>
      <c r="AL1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4">
        <f>IF(AND(Source[[#This Row],[Credit_Noncredit]]="Noncredit",Source[[#This Row],[FTEF]]&gt;0),Source[[#This Row],[NC XLST FTES]]*525/(437.5*Source[[#This Row],[FTEF]]),0)</f>
        <v>0</v>
      </c>
      <c r="AN184">
        <f>IF(Source[[#This Row],[Credit_Noncredit]]="Credit",Source[[#This Row],[Census Enrollment]],Source[[#This Row],[Noncredit Avg. Attendance]])</f>
        <v>43</v>
      </c>
    </row>
    <row r="185" spans="1:40" x14ac:dyDescent="0.25">
      <c r="A185" t="s">
        <v>4581</v>
      </c>
      <c r="B185" t="s">
        <v>886</v>
      </c>
      <c r="C185" t="s">
        <v>34</v>
      </c>
      <c r="D185" t="s">
        <v>966</v>
      </c>
      <c r="E185" s="4">
        <v>32274</v>
      </c>
      <c r="F185" s="4" t="s">
        <v>967</v>
      </c>
      <c r="G185" s="4">
        <v>1</v>
      </c>
      <c r="H185" t="str">
        <f>CONCATENATE(Source[[#This Row],[Subject]],TRIM(Source[[#This Row],[Course]]))</f>
        <v>LALS1</v>
      </c>
      <c r="I185" t="str">
        <f>VLOOKUP(Source[[#This Row],[SubjCrse]],'Courses and Categories'!$E$2:$G$1816,3,FALSE)</f>
        <v>Credit General Education</v>
      </c>
      <c r="J185">
        <v>4</v>
      </c>
      <c r="K185" t="s">
        <v>968</v>
      </c>
      <c r="L185" t="s">
        <v>87</v>
      </c>
      <c r="M185" t="s">
        <v>903</v>
      </c>
      <c r="N185" t="s">
        <v>50</v>
      </c>
      <c r="O185">
        <v>1830</v>
      </c>
      <c r="P185">
        <v>2120</v>
      </c>
      <c r="Q185" t="s">
        <v>240</v>
      </c>
      <c r="R185">
        <v>219</v>
      </c>
      <c r="S185" t="s">
        <v>134</v>
      </c>
      <c r="T185">
        <v>1</v>
      </c>
      <c r="U185" s="1">
        <v>43479</v>
      </c>
      <c r="V185" s="1">
        <v>43607</v>
      </c>
      <c r="W185" t="s">
        <v>2040</v>
      </c>
      <c r="X185" t="s">
        <v>1929</v>
      </c>
      <c r="Y185">
        <v>34</v>
      </c>
      <c r="Z185">
        <v>30</v>
      </c>
      <c r="AA185">
        <v>45</v>
      </c>
      <c r="AB185">
        <v>66.666700000000006</v>
      </c>
      <c r="AD185">
        <f>IF(ISBLANK(Source[[#This Row],[CrosslistID]]),1,1/COUNTIFS(Source[CrosslistID],Source[[#This Row],[CrosslistID]],Source[TermDesc],Source[[#This Row],[TermDesc]]))</f>
        <v>1</v>
      </c>
      <c r="AG185">
        <v>0</v>
      </c>
      <c r="AH185">
        <v>66.666700000000006</v>
      </c>
      <c r="AI185">
        <v>3.1</v>
      </c>
      <c r="AJ185">
        <v>3.4</v>
      </c>
      <c r="AK185">
        <v>0.2</v>
      </c>
      <c r="AL1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5">
        <f>IF(AND(Source[[#This Row],[Credit_Noncredit]]="Noncredit",Source[[#This Row],[FTEF]]&gt;0),Source[[#This Row],[NC XLST FTES]]*525/(437.5*Source[[#This Row],[FTEF]]),0)</f>
        <v>0</v>
      </c>
      <c r="AN185">
        <f>IF(Source[[#This Row],[Credit_Noncredit]]="Credit",Source[[#This Row],[Census Enrollment]],Source[[#This Row],[Noncredit Avg. Attendance]])</f>
        <v>34</v>
      </c>
    </row>
    <row r="186" spans="1:40" x14ac:dyDescent="0.25">
      <c r="A186" t="s">
        <v>4581</v>
      </c>
      <c r="B186" t="s">
        <v>886</v>
      </c>
      <c r="C186" t="s">
        <v>34</v>
      </c>
      <c r="D186" t="s">
        <v>966</v>
      </c>
      <c r="E186" s="4">
        <v>39010</v>
      </c>
      <c r="F186" s="4" t="s">
        <v>967</v>
      </c>
      <c r="G186" s="4">
        <v>1</v>
      </c>
      <c r="H186" t="str">
        <f>CONCATENATE(Source[[#This Row],[Subject]],TRIM(Source[[#This Row],[Course]]))</f>
        <v>LALS1</v>
      </c>
      <c r="I186" t="str">
        <f>VLOOKUP(Source[[#This Row],[SubjCrse]],'Courses and Categories'!$E$2:$G$1816,3,FALSE)</f>
        <v>Credit General Education</v>
      </c>
      <c r="J186">
        <v>5</v>
      </c>
      <c r="K186" t="s">
        <v>968</v>
      </c>
      <c r="L186" t="s">
        <v>87</v>
      </c>
      <c r="M186" t="s">
        <v>903</v>
      </c>
      <c r="N186" t="s">
        <v>59</v>
      </c>
      <c r="O186">
        <v>1110</v>
      </c>
      <c r="P186">
        <v>1225</v>
      </c>
      <c r="Q186" t="s">
        <v>236</v>
      </c>
      <c r="R186">
        <v>360</v>
      </c>
      <c r="S186" t="s">
        <v>134</v>
      </c>
      <c r="T186">
        <v>1</v>
      </c>
      <c r="U186" s="1">
        <v>43479</v>
      </c>
      <c r="V186" s="1">
        <v>43607</v>
      </c>
      <c r="W186" t="s">
        <v>969</v>
      </c>
      <c r="X186" t="s">
        <v>1929</v>
      </c>
      <c r="Y186">
        <v>47</v>
      </c>
      <c r="Z186">
        <v>46</v>
      </c>
      <c r="AA186">
        <v>45</v>
      </c>
      <c r="AB186">
        <v>102.2222</v>
      </c>
      <c r="AD186">
        <f>IF(ISBLANK(Source[[#This Row],[CrosslistID]]),1,1/COUNTIFS(Source[CrosslistID],Source[[#This Row],[CrosslistID]],Source[TermDesc],Source[[#This Row],[TermDesc]]))</f>
        <v>1</v>
      </c>
      <c r="AG186">
        <v>0</v>
      </c>
      <c r="AH186">
        <v>102.2222</v>
      </c>
      <c r="AI186">
        <v>4.5999999999999996</v>
      </c>
      <c r="AJ186">
        <v>4.7</v>
      </c>
      <c r="AK186">
        <v>0.2</v>
      </c>
      <c r="AL1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6">
        <f>IF(AND(Source[[#This Row],[Credit_Noncredit]]="Noncredit",Source[[#This Row],[FTEF]]&gt;0),Source[[#This Row],[NC XLST FTES]]*525/(437.5*Source[[#This Row],[FTEF]]),0)</f>
        <v>0</v>
      </c>
      <c r="AN186">
        <f>IF(Source[[#This Row],[Credit_Noncredit]]="Credit",Source[[#This Row],[Census Enrollment]],Source[[#This Row],[Noncredit Avg. Attendance]])</f>
        <v>47</v>
      </c>
    </row>
    <row r="187" spans="1:40" x14ac:dyDescent="0.25">
      <c r="A187" t="s">
        <v>4581</v>
      </c>
      <c r="B187" t="s">
        <v>886</v>
      </c>
      <c r="C187" t="s">
        <v>34</v>
      </c>
      <c r="D187" t="s">
        <v>966</v>
      </c>
      <c r="E187" s="4">
        <v>34405</v>
      </c>
      <c r="F187" s="4" t="s">
        <v>967</v>
      </c>
      <c r="G187" s="4">
        <v>1</v>
      </c>
      <c r="H187" t="str">
        <f>CONCATENATE(Source[[#This Row],[Subject]],TRIM(Source[[#This Row],[Course]]))</f>
        <v>LALS1</v>
      </c>
      <c r="I187" t="str">
        <f>VLOOKUP(Source[[#This Row],[SubjCrse]],'Courses and Categories'!$E$2:$G$1816,3,FALSE)</f>
        <v>Credit General Education</v>
      </c>
      <c r="J187">
        <v>6</v>
      </c>
      <c r="K187" t="s">
        <v>968</v>
      </c>
      <c r="L187" t="s">
        <v>39</v>
      </c>
      <c r="M187" t="s">
        <v>903</v>
      </c>
      <c r="N187" t="s">
        <v>59</v>
      </c>
      <c r="O187">
        <v>810</v>
      </c>
      <c r="P187">
        <v>925</v>
      </c>
      <c r="Q187" t="s">
        <v>233</v>
      </c>
      <c r="R187">
        <v>313</v>
      </c>
      <c r="S187" t="s">
        <v>134</v>
      </c>
      <c r="T187">
        <v>1</v>
      </c>
      <c r="U187" s="1">
        <v>43479</v>
      </c>
      <c r="V187" s="1">
        <v>43607</v>
      </c>
      <c r="W187" t="s">
        <v>969</v>
      </c>
      <c r="X187" t="s">
        <v>1929</v>
      </c>
      <c r="Y187">
        <v>41</v>
      </c>
      <c r="Z187">
        <v>39</v>
      </c>
      <c r="AA187">
        <v>45</v>
      </c>
      <c r="AB187">
        <v>86.666700000000006</v>
      </c>
      <c r="AD187">
        <f>IF(ISBLANK(Source[[#This Row],[CrosslistID]]),1,1/COUNTIFS(Source[CrosslistID],Source[[#This Row],[CrosslistID]],Source[TermDesc],Source[[#This Row],[TermDesc]]))</f>
        <v>1</v>
      </c>
      <c r="AG187">
        <v>0</v>
      </c>
      <c r="AH187">
        <v>86.666700000000006</v>
      </c>
      <c r="AI187">
        <v>4</v>
      </c>
      <c r="AJ187">
        <v>4.0999999999999996</v>
      </c>
      <c r="AK187">
        <v>0.2</v>
      </c>
      <c r="AL1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7">
        <f>IF(AND(Source[[#This Row],[Credit_Noncredit]]="Noncredit",Source[[#This Row],[FTEF]]&gt;0),Source[[#This Row],[NC XLST FTES]]*525/(437.5*Source[[#This Row],[FTEF]]),0)</f>
        <v>0</v>
      </c>
      <c r="AN187">
        <f>IF(Source[[#This Row],[Credit_Noncredit]]="Credit",Source[[#This Row],[Census Enrollment]],Source[[#This Row],[Noncredit Avg. Attendance]])</f>
        <v>41</v>
      </c>
    </row>
    <row r="188" spans="1:40" x14ac:dyDescent="0.25">
      <c r="A188" t="s">
        <v>4581</v>
      </c>
      <c r="B188" t="s">
        <v>886</v>
      </c>
      <c r="C188" t="s">
        <v>34</v>
      </c>
      <c r="D188" t="s">
        <v>966</v>
      </c>
      <c r="E188" s="4">
        <v>34296</v>
      </c>
      <c r="F188" s="4" t="s">
        <v>967</v>
      </c>
      <c r="G188" s="4">
        <v>1</v>
      </c>
      <c r="H188" t="str">
        <f>CONCATENATE(Source[[#This Row],[Subject]],TRIM(Source[[#This Row],[Course]]))</f>
        <v>LALS1</v>
      </c>
      <c r="I188" t="str">
        <f>VLOOKUP(Source[[#This Row],[SubjCrse]],'Courses and Categories'!$E$2:$G$1816,3,FALSE)</f>
        <v>Credit General Education</v>
      </c>
      <c r="J188">
        <v>651</v>
      </c>
      <c r="K188" t="s">
        <v>968</v>
      </c>
      <c r="L188" t="s">
        <v>50</v>
      </c>
      <c r="M188" t="s">
        <v>903</v>
      </c>
      <c r="N188" t="s">
        <v>51</v>
      </c>
      <c r="O188">
        <v>900</v>
      </c>
      <c r="P188">
        <v>1150</v>
      </c>
      <c r="Q188" t="s">
        <v>52</v>
      </c>
      <c r="R188">
        <v>201</v>
      </c>
      <c r="S188" t="s">
        <v>53</v>
      </c>
      <c r="T188">
        <v>1</v>
      </c>
      <c r="U188" s="1">
        <v>43479</v>
      </c>
      <c r="V188" s="1">
        <v>43607</v>
      </c>
      <c r="W188" t="s">
        <v>4636</v>
      </c>
      <c r="X188" t="s">
        <v>1929</v>
      </c>
      <c r="Y188">
        <v>29</v>
      </c>
      <c r="Z188">
        <v>18</v>
      </c>
      <c r="AA188">
        <v>45</v>
      </c>
      <c r="AB188">
        <v>40</v>
      </c>
      <c r="AD188">
        <f>IF(ISBLANK(Source[[#This Row],[CrosslistID]]),1,1/COUNTIFS(Source[CrosslistID],Source[[#This Row],[CrosslistID]],Source[TermDesc],Source[[#This Row],[TermDesc]]))</f>
        <v>1</v>
      </c>
      <c r="AG188">
        <v>0</v>
      </c>
      <c r="AH188">
        <v>40</v>
      </c>
      <c r="AI188">
        <v>2.8</v>
      </c>
      <c r="AJ188">
        <v>2.9</v>
      </c>
      <c r="AK188">
        <v>0.2</v>
      </c>
      <c r="AL1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8">
        <f>IF(AND(Source[[#This Row],[Credit_Noncredit]]="Noncredit",Source[[#This Row],[FTEF]]&gt;0),Source[[#This Row],[NC XLST FTES]]*525/(437.5*Source[[#This Row],[FTEF]]),0)</f>
        <v>0</v>
      </c>
      <c r="AN188">
        <f>IF(Source[[#This Row],[Credit_Noncredit]]="Credit",Source[[#This Row],[Census Enrollment]],Source[[#This Row],[Noncredit Avg. Attendance]])</f>
        <v>29</v>
      </c>
    </row>
    <row r="189" spans="1:40" x14ac:dyDescent="0.25">
      <c r="A189" t="s">
        <v>4581</v>
      </c>
      <c r="B189" t="s">
        <v>886</v>
      </c>
      <c r="C189" t="s">
        <v>34</v>
      </c>
      <c r="D189" t="s">
        <v>966</v>
      </c>
      <c r="E189" s="4">
        <v>36155</v>
      </c>
      <c r="F189" s="4" t="s">
        <v>967</v>
      </c>
      <c r="G189" s="4">
        <v>1</v>
      </c>
      <c r="H189" t="str">
        <f>CONCATENATE(Source[[#This Row],[Subject]],TRIM(Source[[#This Row],[Course]]))</f>
        <v>LALS1</v>
      </c>
      <c r="I189" t="str">
        <f>VLOOKUP(Source[[#This Row],[SubjCrse]],'Courses and Categories'!$E$2:$G$1816,3,FALSE)</f>
        <v>Credit General Education</v>
      </c>
      <c r="J189">
        <v>831</v>
      </c>
      <c r="K189" t="s">
        <v>968</v>
      </c>
      <c r="L189" t="s">
        <v>87</v>
      </c>
      <c r="M189" t="s">
        <v>897</v>
      </c>
      <c r="N189" t="s">
        <v>42</v>
      </c>
      <c r="O189" t="s">
        <v>42</v>
      </c>
      <c r="P189" t="s">
        <v>42</v>
      </c>
      <c r="Q189" t="s">
        <v>42</v>
      </c>
      <c r="S189" t="s">
        <v>134</v>
      </c>
      <c r="T189">
        <v>1</v>
      </c>
      <c r="U189" s="1">
        <v>43479</v>
      </c>
      <c r="V189" s="1">
        <v>43607</v>
      </c>
      <c r="W189" t="s">
        <v>969</v>
      </c>
      <c r="X189" t="s">
        <v>899</v>
      </c>
      <c r="Y189">
        <v>46</v>
      </c>
      <c r="Z189">
        <v>44</v>
      </c>
      <c r="AA189">
        <v>45</v>
      </c>
      <c r="AB189">
        <v>97.777799999999999</v>
      </c>
      <c r="AD189">
        <f>IF(ISBLANK(Source[[#This Row],[CrosslistID]]),1,1/COUNTIFS(Source[CrosslistID],Source[[#This Row],[CrosslistID]],Source[TermDesc],Source[[#This Row],[TermDesc]]))</f>
        <v>1</v>
      </c>
      <c r="AG189">
        <v>0</v>
      </c>
      <c r="AH189">
        <v>97.777799999999999</v>
      </c>
      <c r="AI189">
        <v>4.0999999999999996</v>
      </c>
      <c r="AJ189">
        <v>4.5999999999999996</v>
      </c>
      <c r="AK189">
        <v>0.2</v>
      </c>
      <c r="AL1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9">
        <f>IF(AND(Source[[#This Row],[Credit_Noncredit]]="Noncredit",Source[[#This Row],[FTEF]]&gt;0),Source[[#This Row],[NC XLST FTES]]*525/(437.5*Source[[#This Row],[FTEF]]),0)</f>
        <v>0</v>
      </c>
      <c r="AN189">
        <f>IF(Source[[#This Row],[Credit_Noncredit]]="Credit",Source[[#This Row],[Census Enrollment]],Source[[#This Row],[Noncredit Avg. Attendance]])</f>
        <v>46</v>
      </c>
    </row>
    <row r="190" spans="1:40" x14ac:dyDescent="0.25">
      <c r="A190" t="s">
        <v>4581</v>
      </c>
      <c r="B190" t="s">
        <v>886</v>
      </c>
      <c r="C190" t="s">
        <v>34</v>
      </c>
      <c r="D190" t="s">
        <v>966</v>
      </c>
      <c r="E190" s="4">
        <v>32272</v>
      </c>
      <c r="F190" s="4" t="s">
        <v>967</v>
      </c>
      <c r="G190" s="4">
        <v>1</v>
      </c>
      <c r="H190" t="str">
        <f>CONCATENATE(Source[[#This Row],[Subject]],TRIM(Source[[#This Row],[Course]]))</f>
        <v>LALS1</v>
      </c>
      <c r="I190" t="str">
        <f>VLOOKUP(Source[[#This Row],[SubjCrse]],'Courses and Categories'!$E$2:$G$1816,3,FALSE)</f>
        <v>Credit General Education</v>
      </c>
      <c r="J190">
        <v>832</v>
      </c>
      <c r="K190" t="s">
        <v>968</v>
      </c>
      <c r="L190" t="s">
        <v>39</v>
      </c>
      <c r="M190" t="s">
        <v>897</v>
      </c>
      <c r="N190" t="s">
        <v>42</v>
      </c>
      <c r="O190" t="s">
        <v>42</v>
      </c>
      <c r="P190" t="s">
        <v>42</v>
      </c>
      <c r="Q190" t="s">
        <v>42</v>
      </c>
      <c r="S190" t="s">
        <v>134</v>
      </c>
      <c r="T190">
        <v>1</v>
      </c>
      <c r="U190" s="1">
        <v>43479</v>
      </c>
      <c r="V190" s="1">
        <v>43607</v>
      </c>
      <c r="W190" t="s">
        <v>969</v>
      </c>
      <c r="X190" t="s">
        <v>899</v>
      </c>
      <c r="Y190">
        <v>45</v>
      </c>
      <c r="Z190">
        <v>44</v>
      </c>
      <c r="AA190">
        <v>45</v>
      </c>
      <c r="AB190">
        <v>97.777799999999999</v>
      </c>
      <c r="AD190">
        <f>IF(ISBLANK(Source[[#This Row],[CrosslistID]]),1,1/COUNTIFS(Source[CrosslistID],Source[[#This Row],[CrosslistID]],Source[TermDesc],Source[[#This Row],[TermDesc]]))</f>
        <v>1</v>
      </c>
      <c r="AG190">
        <v>0</v>
      </c>
      <c r="AH190">
        <v>97.777799999999999</v>
      </c>
      <c r="AI190">
        <v>4.3</v>
      </c>
      <c r="AJ190">
        <v>4.5</v>
      </c>
      <c r="AK190">
        <v>0.2</v>
      </c>
      <c r="AL1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0">
        <f>IF(AND(Source[[#This Row],[Credit_Noncredit]]="Noncredit",Source[[#This Row],[FTEF]]&gt;0),Source[[#This Row],[NC XLST FTES]]*525/(437.5*Source[[#This Row],[FTEF]]),0)</f>
        <v>0</v>
      </c>
      <c r="AN190">
        <f>IF(Source[[#This Row],[Credit_Noncredit]]="Credit",Source[[#This Row],[Census Enrollment]],Source[[#This Row],[Noncredit Avg. Attendance]])</f>
        <v>45</v>
      </c>
    </row>
    <row r="191" spans="1:40" x14ac:dyDescent="0.25">
      <c r="A191" t="s">
        <v>4581</v>
      </c>
      <c r="B191" t="s">
        <v>886</v>
      </c>
      <c r="C191" t="s">
        <v>34</v>
      </c>
      <c r="D191" t="s">
        <v>966</v>
      </c>
      <c r="E191" s="4">
        <v>39300</v>
      </c>
      <c r="F191" s="4" t="s">
        <v>967</v>
      </c>
      <c r="G191" s="4">
        <v>1</v>
      </c>
      <c r="H191" t="str">
        <f>CONCATENATE(Source[[#This Row],[Subject]],TRIM(Source[[#This Row],[Course]]))</f>
        <v>LALS1</v>
      </c>
      <c r="I191" t="str">
        <f>VLOOKUP(Source[[#This Row],[SubjCrse]],'Courses and Categories'!$E$2:$G$1816,3,FALSE)</f>
        <v>Credit General Education</v>
      </c>
      <c r="J191">
        <v>931</v>
      </c>
      <c r="K191" t="s">
        <v>968</v>
      </c>
      <c r="L191" t="s">
        <v>87</v>
      </c>
      <c r="M191" t="s">
        <v>897</v>
      </c>
      <c r="N191" t="s">
        <v>42</v>
      </c>
      <c r="O191" t="s">
        <v>42</v>
      </c>
      <c r="P191" t="s">
        <v>42</v>
      </c>
      <c r="Q191" t="s">
        <v>42</v>
      </c>
      <c r="S191" t="s">
        <v>134</v>
      </c>
      <c r="T191" t="s">
        <v>44</v>
      </c>
      <c r="U191" s="1">
        <v>43493</v>
      </c>
      <c r="V191" s="1">
        <v>43607</v>
      </c>
      <c r="W191" t="s">
        <v>969</v>
      </c>
      <c r="X191" t="s">
        <v>918</v>
      </c>
      <c r="Y191">
        <v>46</v>
      </c>
      <c r="Z191">
        <v>41</v>
      </c>
      <c r="AA191">
        <v>45</v>
      </c>
      <c r="AB191">
        <v>91.111099999999993</v>
      </c>
      <c r="AD191">
        <f>IF(ISBLANK(Source[[#This Row],[CrosslistID]]),1,1/COUNTIFS(Source[CrosslistID],Source[[#This Row],[CrosslistID]],Source[TermDesc],Source[[#This Row],[TermDesc]]))</f>
        <v>1</v>
      </c>
      <c r="AG191">
        <v>0</v>
      </c>
      <c r="AH191">
        <v>91.111099999999993</v>
      </c>
      <c r="AI191">
        <v>4.5</v>
      </c>
      <c r="AJ191">
        <v>4.5999999999999996</v>
      </c>
      <c r="AK191">
        <v>0.2</v>
      </c>
      <c r="AL1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1">
        <f>IF(AND(Source[[#This Row],[Credit_Noncredit]]="Noncredit",Source[[#This Row],[FTEF]]&gt;0),Source[[#This Row],[NC XLST FTES]]*525/(437.5*Source[[#This Row],[FTEF]]),0)</f>
        <v>0</v>
      </c>
      <c r="AN191">
        <f>IF(Source[[#This Row],[Credit_Noncredit]]="Credit",Source[[#This Row],[Census Enrollment]],Source[[#This Row],[Noncredit Avg. Attendance]])</f>
        <v>46</v>
      </c>
    </row>
    <row r="192" spans="1:40" x14ac:dyDescent="0.25">
      <c r="A192" t="s">
        <v>4581</v>
      </c>
      <c r="B192" t="s">
        <v>886</v>
      </c>
      <c r="C192" t="s">
        <v>34</v>
      </c>
      <c r="D192" t="s">
        <v>966</v>
      </c>
      <c r="E192" s="4">
        <v>37125</v>
      </c>
      <c r="F192" s="4" t="s">
        <v>967</v>
      </c>
      <c r="G192" s="4">
        <v>5</v>
      </c>
      <c r="H192" t="str">
        <f>CONCATENATE(Source[[#This Row],[Subject]],TRIM(Source[[#This Row],[Course]]))</f>
        <v>LALS5</v>
      </c>
      <c r="I192" t="str">
        <f>VLOOKUP(Source[[#This Row],[SubjCrse]],'Courses and Categories'!$E$2:$G$1816,3,FALSE)</f>
        <v>Credit General Education</v>
      </c>
      <c r="J192">
        <v>1</v>
      </c>
      <c r="K192" t="s">
        <v>2042</v>
      </c>
      <c r="L192" t="s">
        <v>39</v>
      </c>
      <c r="M192" t="s">
        <v>903</v>
      </c>
      <c r="N192" t="s">
        <v>105</v>
      </c>
      <c r="O192">
        <v>1235</v>
      </c>
      <c r="P192">
        <v>1450</v>
      </c>
      <c r="Q192" t="s">
        <v>420</v>
      </c>
      <c r="R192">
        <v>267</v>
      </c>
      <c r="S192" t="s">
        <v>134</v>
      </c>
      <c r="T192">
        <v>1</v>
      </c>
      <c r="U192" s="1">
        <v>43479</v>
      </c>
      <c r="V192" s="1">
        <v>43607</v>
      </c>
      <c r="W192" t="s">
        <v>1963</v>
      </c>
      <c r="X192" t="s">
        <v>1929</v>
      </c>
      <c r="Y192">
        <v>44</v>
      </c>
      <c r="Z192">
        <v>43</v>
      </c>
      <c r="AA192">
        <v>45</v>
      </c>
      <c r="AB192">
        <v>95.555599999999998</v>
      </c>
      <c r="AD192">
        <f>IF(ISBLANK(Source[[#This Row],[CrosslistID]]),1,1/COUNTIFS(Source[CrosslistID],Source[[#This Row],[CrosslistID]],Source[TermDesc],Source[[#This Row],[TermDesc]]))</f>
        <v>1</v>
      </c>
      <c r="AG192">
        <v>0</v>
      </c>
      <c r="AH192">
        <v>95.555599999999998</v>
      </c>
      <c r="AI192">
        <v>7.3330000000000002</v>
      </c>
      <c r="AJ192">
        <v>7.3330000000000002</v>
      </c>
      <c r="AK192">
        <v>0.33329999999999999</v>
      </c>
      <c r="AL1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2">
        <f>IF(AND(Source[[#This Row],[Credit_Noncredit]]="Noncredit",Source[[#This Row],[FTEF]]&gt;0),Source[[#This Row],[NC XLST FTES]]*525/(437.5*Source[[#This Row],[FTEF]]),0)</f>
        <v>0</v>
      </c>
      <c r="AN192">
        <f>IF(Source[[#This Row],[Credit_Noncredit]]="Credit",Source[[#This Row],[Census Enrollment]],Source[[#This Row],[Noncredit Avg. Attendance]])</f>
        <v>44</v>
      </c>
    </row>
    <row r="193" spans="1:40" x14ac:dyDescent="0.25">
      <c r="A193" t="s">
        <v>4581</v>
      </c>
      <c r="B193" t="s">
        <v>886</v>
      </c>
      <c r="C193" t="s">
        <v>34</v>
      </c>
      <c r="D193" t="s">
        <v>966</v>
      </c>
      <c r="E193" s="4">
        <v>32048</v>
      </c>
      <c r="F193" s="4" t="s">
        <v>967</v>
      </c>
      <c r="G193" s="4">
        <v>10</v>
      </c>
      <c r="H193" t="str">
        <f>CONCATENATE(Source[[#This Row],[Subject]],TRIM(Source[[#This Row],[Course]]))</f>
        <v>LALS10</v>
      </c>
      <c r="I193" t="str">
        <f>VLOOKUP(Source[[#This Row],[SubjCrse]],'Courses and Categories'!$E$2:$G$1816,3,FALSE)</f>
        <v>Credit General Education</v>
      </c>
      <c r="J193">
        <v>931</v>
      </c>
      <c r="K193" t="s">
        <v>2043</v>
      </c>
      <c r="L193" t="s">
        <v>87</v>
      </c>
      <c r="M193" t="s">
        <v>897</v>
      </c>
      <c r="N193" t="s">
        <v>42</v>
      </c>
      <c r="O193" t="s">
        <v>42</v>
      </c>
      <c r="P193" t="s">
        <v>42</v>
      </c>
      <c r="Q193" t="s">
        <v>42</v>
      </c>
      <c r="S193" t="s">
        <v>134</v>
      </c>
      <c r="T193" t="s">
        <v>44</v>
      </c>
      <c r="U193" s="1">
        <v>43556</v>
      </c>
      <c r="V193" s="1">
        <v>43607</v>
      </c>
      <c r="W193" t="s">
        <v>973</v>
      </c>
      <c r="X193" t="s">
        <v>918</v>
      </c>
      <c r="Y193">
        <v>36</v>
      </c>
      <c r="Z193">
        <v>32</v>
      </c>
      <c r="AA193">
        <v>45</v>
      </c>
      <c r="AB193">
        <v>71.111099999999993</v>
      </c>
      <c r="AD193">
        <f>IF(ISBLANK(Source[[#This Row],[CrosslistID]]),1,1/COUNTIFS(Source[CrosslistID],Source[[#This Row],[CrosslistID]],Source[TermDesc],Source[[#This Row],[TermDesc]]))</f>
        <v>1</v>
      </c>
      <c r="AG193">
        <v>0</v>
      </c>
      <c r="AH193">
        <v>71.111099999999993</v>
      </c>
      <c r="AI193">
        <v>3.5</v>
      </c>
      <c r="AJ193">
        <v>3.6</v>
      </c>
      <c r="AK193">
        <v>0.2</v>
      </c>
      <c r="AL1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3">
        <f>IF(AND(Source[[#This Row],[Credit_Noncredit]]="Noncredit",Source[[#This Row],[FTEF]]&gt;0),Source[[#This Row],[NC XLST FTES]]*525/(437.5*Source[[#This Row],[FTEF]]),0)</f>
        <v>0</v>
      </c>
      <c r="AN193">
        <f>IF(Source[[#This Row],[Credit_Noncredit]]="Credit",Source[[#This Row],[Census Enrollment]],Source[[#This Row],[Noncredit Avg. Attendance]])</f>
        <v>36</v>
      </c>
    </row>
    <row r="194" spans="1:40" x14ac:dyDescent="0.25">
      <c r="A194" t="s">
        <v>4581</v>
      </c>
      <c r="B194" t="s">
        <v>886</v>
      </c>
      <c r="C194" t="s">
        <v>34</v>
      </c>
      <c r="D194" t="s">
        <v>966</v>
      </c>
      <c r="E194" s="4">
        <v>31994</v>
      </c>
      <c r="F194" s="4" t="s">
        <v>967</v>
      </c>
      <c r="G194" s="4">
        <v>11</v>
      </c>
      <c r="H194" t="str">
        <f>CONCATENATE(Source[[#This Row],[Subject]],TRIM(Source[[#This Row],[Course]]))</f>
        <v>LALS11</v>
      </c>
      <c r="I194" t="str">
        <f>VLOOKUP(Source[[#This Row],[SubjCrse]],'Courses and Categories'!$E$2:$G$1816,3,FALSE)</f>
        <v>Credit General Education</v>
      </c>
      <c r="J194">
        <v>931</v>
      </c>
      <c r="K194" t="s">
        <v>2044</v>
      </c>
      <c r="L194" t="s">
        <v>87</v>
      </c>
      <c r="M194" t="s">
        <v>897</v>
      </c>
      <c r="N194" t="s">
        <v>42</v>
      </c>
      <c r="O194" t="s">
        <v>42</v>
      </c>
      <c r="P194" t="s">
        <v>42</v>
      </c>
      <c r="Q194" t="s">
        <v>42</v>
      </c>
      <c r="S194" t="s">
        <v>134</v>
      </c>
      <c r="T194" t="s">
        <v>44</v>
      </c>
      <c r="U194" s="1">
        <v>43493</v>
      </c>
      <c r="V194" s="1">
        <v>43607</v>
      </c>
      <c r="W194" t="s">
        <v>2041</v>
      </c>
      <c r="X194" t="s">
        <v>918</v>
      </c>
      <c r="Y194">
        <v>36</v>
      </c>
      <c r="Z194">
        <v>29</v>
      </c>
      <c r="AA194">
        <v>45</v>
      </c>
      <c r="AB194">
        <v>64.444400000000002</v>
      </c>
      <c r="AD194">
        <f>IF(ISBLANK(Source[[#This Row],[CrosslistID]]),1,1/COUNTIFS(Source[CrosslistID],Source[[#This Row],[CrosslistID]],Source[TermDesc],Source[[#This Row],[TermDesc]]))</f>
        <v>1</v>
      </c>
      <c r="AG194">
        <v>0</v>
      </c>
      <c r="AH194">
        <v>64.444400000000002</v>
      </c>
      <c r="AI194">
        <v>3.5</v>
      </c>
      <c r="AJ194">
        <v>3.6</v>
      </c>
      <c r="AK194">
        <v>0.2</v>
      </c>
      <c r="AL1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4">
        <f>IF(AND(Source[[#This Row],[Credit_Noncredit]]="Noncredit",Source[[#This Row],[FTEF]]&gt;0),Source[[#This Row],[NC XLST FTES]]*525/(437.5*Source[[#This Row],[FTEF]]),0)</f>
        <v>0</v>
      </c>
      <c r="AN194">
        <f>IF(Source[[#This Row],[Credit_Noncredit]]="Credit",Source[[#This Row],[Census Enrollment]],Source[[#This Row],[Noncredit Avg. Attendance]])</f>
        <v>36</v>
      </c>
    </row>
    <row r="195" spans="1:40" x14ac:dyDescent="0.25">
      <c r="A195" t="s">
        <v>4581</v>
      </c>
      <c r="B195" t="s">
        <v>886</v>
      </c>
      <c r="C195" t="s">
        <v>34</v>
      </c>
      <c r="D195" t="s">
        <v>966</v>
      </c>
      <c r="E195" s="4">
        <v>37126</v>
      </c>
      <c r="F195" s="4" t="s">
        <v>967</v>
      </c>
      <c r="G195" s="4">
        <v>13</v>
      </c>
      <c r="H195" t="str">
        <f>CONCATENATE(Source[[#This Row],[Subject]],TRIM(Source[[#This Row],[Course]]))</f>
        <v>LALS13</v>
      </c>
      <c r="I195" t="str">
        <f>VLOOKUP(Source[[#This Row],[SubjCrse]],'Courses and Categories'!$E$2:$G$1816,3,FALSE)</f>
        <v>Credit General Education</v>
      </c>
      <c r="J195">
        <v>831</v>
      </c>
      <c r="K195" t="s">
        <v>970</v>
      </c>
      <c r="L195" t="s">
        <v>87</v>
      </c>
      <c r="M195" t="s">
        <v>897</v>
      </c>
      <c r="N195" t="s">
        <v>42</v>
      </c>
      <c r="O195" t="s">
        <v>42</v>
      </c>
      <c r="P195" t="s">
        <v>42</v>
      </c>
      <c r="Q195" t="s">
        <v>42</v>
      </c>
      <c r="S195" t="s">
        <v>134</v>
      </c>
      <c r="T195">
        <v>1</v>
      </c>
      <c r="U195" s="1">
        <v>43479</v>
      </c>
      <c r="V195" s="1">
        <v>43607</v>
      </c>
      <c r="W195" t="s">
        <v>971</v>
      </c>
      <c r="X195" t="s">
        <v>899</v>
      </c>
      <c r="Y195">
        <v>36</v>
      </c>
      <c r="Z195">
        <v>30</v>
      </c>
      <c r="AA195">
        <v>45</v>
      </c>
      <c r="AB195">
        <v>66.666700000000006</v>
      </c>
      <c r="AD195">
        <f>IF(ISBLANK(Source[[#This Row],[CrosslistID]]),1,1/COUNTIFS(Source[CrosslistID],Source[[#This Row],[CrosslistID]],Source[TermDesc],Source[[#This Row],[TermDesc]]))</f>
        <v>1</v>
      </c>
      <c r="AG195">
        <v>0</v>
      </c>
      <c r="AH195">
        <v>66.666700000000006</v>
      </c>
      <c r="AI195">
        <v>3.5</v>
      </c>
      <c r="AJ195">
        <v>3.6</v>
      </c>
      <c r="AK195">
        <v>0.2</v>
      </c>
      <c r="AL1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5">
        <f>IF(AND(Source[[#This Row],[Credit_Noncredit]]="Noncredit",Source[[#This Row],[FTEF]]&gt;0),Source[[#This Row],[NC XLST FTES]]*525/(437.5*Source[[#This Row],[FTEF]]),0)</f>
        <v>0</v>
      </c>
      <c r="AN195">
        <f>IF(Source[[#This Row],[Credit_Noncredit]]="Credit",Source[[#This Row],[Census Enrollment]],Source[[#This Row],[Noncredit Avg. Attendance]])</f>
        <v>36</v>
      </c>
    </row>
    <row r="196" spans="1:40" x14ac:dyDescent="0.25">
      <c r="A196" t="s">
        <v>4581</v>
      </c>
      <c r="B196" t="s">
        <v>886</v>
      </c>
      <c r="C196" t="s">
        <v>34</v>
      </c>
      <c r="D196" t="s">
        <v>966</v>
      </c>
      <c r="E196" s="4">
        <v>36158</v>
      </c>
      <c r="F196" s="4" t="s">
        <v>967</v>
      </c>
      <c r="G196" s="4">
        <v>14</v>
      </c>
      <c r="H196" t="str">
        <f>CONCATENATE(Source[[#This Row],[Subject]],TRIM(Source[[#This Row],[Course]]))</f>
        <v>LALS14</v>
      </c>
      <c r="I196" t="str">
        <f>VLOOKUP(Source[[#This Row],[SubjCrse]],'Courses and Categories'!$E$2:$G$1816,3,FALSE)</f>
        <v>Credit General Education</v>
      </c>
      <c r="J196">
        <v>831</v>
      </c>
      <c r="K196" t="s">
        <v>2045</v>
      </c>
      <c r="L196" t="s">
        <v>87</v>
      </c>
      <c r="M196" t="s">
        <v>897</v>
      </c>
      <c r="N196" t="s">
        <v>42</v>
      </c>
      <c r="O196" t="s">
        <v>42</v>
      </c>
      <c r="P196" t="s">
        <v>42</v>
      </c>
      <c r="Q196" t="s">
        <v>42</v>
      </c>
      <c r="S196" t="s">
        <v>134</v>
      </c>
      <c r="T196">
        <v>1</v>
      </c>
      <c r="U196" s="1">
        <v>43479</v>
      </c>
      <c r="V196" s="1">
        <v>43607</v>
      </c>
      <c r="W196" t="s">
        <v>971</v>
      </c>
      <c r="X196" t="s">
        <v>899</v>
      </c>
      <c r="Y196">
        <v>36</v>
      </c>
      <c r="Z196">
        <v>29</v>
      </c>
      <c r="AA196">
        <v>45</v>
      </c>
      <c r="AB196">
        <v>64.444400000000002</v>
      </c>
      <c r="AD196">
        <f>IF(ISBLANK(Source[[#This Row],[CrosslistID]]),1,1/COUNTIFS(Source[CrosslistID],Source[[#This Row],[CrosslistID]],Source[TermDesc],Source[[#This Row],[TermDesc]]))</f>
        <v>1</v>
      </c>
      <c r="AG196">
        <v>0</v>
      </c>
      <c r="AH196">
        <v>64.444400000000002</v>
      </c>
      <c r="AI196">
        <v>3.6</v>
      </c>
      <c r="AJ196">
        <v>3.6</v>
      </c>
      <c r="AK196">
        <v>0.2</v>
      </c>
      <c r="AL1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6">
        <f>IF(AND(Source[[#This Row],[Credit_Noncredit]]="Noncredit",Source[[#This Row],[FTEF]]&gt;0),Source[[#This Row],[NC XLST FTES]]*525/(437.5*Source[[#This Row],[FTEF]]),0)</f>
        <v>0</v>
      </c>
      <c r="AN196">
        <f>IF(Source[[#This Row],[Credit_Noncredit]]="Credit",Source[[#This Row],[Census Enrollment]],Source[[#This Row],[Noncredit Avg. Attendance]])</f>
        <v>36</v>
      </c>
    </row>
    <row r="197" spans="1:40" x14ac:dyDescent="0.25">
      <c r="A197" t="s">
        <v>4581</v>
      </c>
      <c r="B197" t="s">
        <v>886</v>
      </c>
      <c r="C197" t="s">
        <v>34</v>
      </c>
      <c r="D197" t="s">
        <v>966</v>
      </c>
      <c r="E197" s="4">
        <v>38067</v>
      </c>
      <c r="F197" s="4" t="s">
        <v>967</v>
      </c>
      <c r="G197" s="4">
        <v>14</v>
      </c>
      <c r="H197" t="str">
        <f>CONCATENATE(Source[[#This Row],[Subject]],TRIM(Source[[#This Row],[Course]]))</f>
        <v>LALS14</v>
      </c>
      <c r="I197" t="str">
        <f>VLOOKUP(Source[[#This Row],[SubjCrse]],'Courses and Categories'!$E$2:$G$1816,3,FALSE)</f>
        <v>Credit General Education</v>
      </c>
      <c r="J197">
        <v>832</v>
      </c>
      <c r="K197" t="s">
        <v>2045</v>
      </c>
      <c r="L197" t="s">
        <v>87</v>
      </c>
      <c r="M197" t="s">
        <v>897</v>
      </c>
      <c r="N197" t="s">
        <v>42</v>
      </c>
      <c r="O197" t="s">
        <v>42</v>
      </c>
      <c r="P197" t="s">
        <v>42</v>
      </c>
      <c r="Q197" t="s">
        <v>42</v>
      </c>
      <c r="S197" t="s">
        <v>134</v>
      </c>
      <c r="T197">
        <v>1</v>
      </c>
      <c r="U197" s="1">
        <v>43479</v>
      </c>
      <c r="V197" s="1">
        <v>43607</v>
      </c>
      <c r="W197" t="s">
        <v>971</v>
      </c>
      <c r="X197" t="s">
        <v>899</v>
      </c>
      <c r="Y197">
        <v>36</v>
      </c>
      <c r="Z197">
        <v>28</v>
      </c>
      <c r="AA197">
        <v>45</v>
      </c>
      <c r="AB197">
        <v>62.222200000000001</v>
      </c>
      <c r="AD197">
        <f>IF(ISBLANK(Source[[#This Row],[CrosslistID]]),1,1/COUNTIFS(Source[CrosslistID],Source[[#This Row],[CrosslistID]],Source[TermDesc],Source[[#This Row],[TermDesc]]))</f>
        <v>1</v>
      </c>
      <c r="AG197">
        <v>0</v>
      </c>
      <c r="AH197">
        <v>62.222200000000001</v>
      </c>
      <c r="AI197">
        <v>3.6</v>
      </c>
      <c r="AJ197">
        <v>3.6</v>
      </c>
      <c r="AK197">
        <v>0.2</v>
      </c>
      <c r="AL1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7">
        <f>IF(AND(Source[[#This Row],[Credit_Noncredit]]="Noncredit",Source[[#This Row],[FTEF]]&gt;0),Source[[#This Row],[NC XLST FTES]]*525/(437.5*Source[[#This Row],[FTEF]]),0)</f>
        <v>0</v>
      </c>
      <c r="AN197">
        <f>IF(Source[[#This Row],[Credit_Noncredit]]="Credit",Source[[#This Row],[Census Enrollment]],Source[[#This Row],[Noncredit Avg. Attendance]])</f>
        <v>36</v>
      </c>
    </row>
    <row r="198" spans="1:40" x14ac:dyDescent="0.25">
      <c r="A198" t="s">
        <v>4581</v>
      </c>
      <c r="B198" t="s">
        <v>886</v>
      </c>
      <c r="C198" t="s">
        <v>34</v>
      </c>
      <c r="D198" t="s">
        <v>966</v>
      </c>
      <c r="E198" s="4">
        <v>37545</v>
      </c>
      <c r="F198" s="4" t="s">
        <v>967</v>
      </c>
      <c r="G198" s="4">
        <v>70</v>
      </c>
      <c r="H198" t="str">
        <f>CONCATENATE(Source[[#This Row],[Subject]],TRIM(Source[[#This Row],[Course]]))</f>
        <v>LALS70</v>
      </c>
      <c r="I198" t="str">
        <f>VLOOKUP(Source[[#This Row],[SubjCrse]],'Courses and Categories'!$E$2:$G$1816,3,FALSE)</f>
        <v>Credit Other</v>
      </c>
      <c r="J198">
        <v>1</v>
      </c>
      <c r="K198" t="s">
        <v>2046</v>
      </c>
      <c r="L198" t="s">
        <v>39</v>
      </c>
      <c r="M198" t="s">
        <v>1063</v>
      </c>
      <c r="N198" t="s">
        <v>42</v>
      </c>
      <c r="O198" t="s">
        <v>42</v>
      </c>
      <c r="P198" t="s">
        <v>42</v>
      </c>
      <c r="Q198" t="s">
        <v>42</v>
      </c>
      <c r="S198" t="s">
        <v>134</v>
      </c>
      <c r="T198">
        <v>1</v>
      </c>
      <c r="U198" s="1">
        <v>43479</v>
      </c>
      <c r="V198" s="1">
        <v>43607</v>
      </c>
      <c r="W198" t="s">
        <v>913</v>
      </c>
      <c r="X198" t="s">
        <v>954</v>
      </c>
      <c r="Y198">
        <v>1</v>
      </c>
      <c r="Z198">
        <v>0</v>
      </c>
      <c r="AA198">
        <v>10</v>
      </c>
      <c r="AB198">
        <v>0</v>
      </c>
      <c r="AD198">
        <f>IF(ISBLANK(Source[[#This Row],[CrosslistID]]),1,1/COUNTIFS(Source[CrosslistID],Source[[#This Row],[CrosslistID]],Source[TermDesc],Source[[#This Row],[TermDesc]]))</f>
        <v>1</v>
      </c>
      <c r="AG198">
        <v>0</v>
      </c>
      <c r="AH198">
        <v>0</v>
      </c>
      <c r="AI198">
        <v>3.3000000000000002E-2</v>
      </c>
      <c r="AJ198">
        <v>3.3000000000000002E-2</v>
      </c>
      <c r="AK198">
        <v>0</v>
      </c>
      <c r="AL1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8">
        <f>IF(AND(Source[[#This Row],[Credit_Noncredit]]="Noncredit",Source[[#This Row],[FTEF]]&gt;0),Source[[#This Row],[NC XLST FTES]]*525/(437.5*Source[[#This Row],[FTEF]]),0)</f>
        <v>0</v>
      </c>
      <c r="AN198">
        <f>IF(Source[[#This Row],[Credit_Noncredit]]="Credit",Source[[#This Row],[Census Enrollment]],Source[[#This Row],[Noncredit Avg. Attendance]])</f>
        <v>1</v>
      </c>
    </row>
    <row r="199" spans="1:40" x14ac:dyDescent="0.25">
      <c r="A199" t="s">
        <v>4581</v>
      </c>
      <c r="B199" t="s">
        <v>886</v>
      </c>
      <c r="C199" t="s">
        <v>34</v>
      </c>
      <c r="D199" t="s">
        <v>2047</v>
      </c>
      <c r="E199" s="4">
        <v>37548</v>
      </c>
      <c r="F199" s="4" t="s">
        <v>2048</v>
      </c>
      <c r="G199" s="4">
        <v>10</v>
      </c>
      <c r="H199" t="str">
        <f>CONCATENATE(Source[[#This Row],[Subject]],TRIM(Source[[#This Row],[Course]]))</f>
        <v>PHST10</v>
      </c>
      <c r="I199" t="str">
        <f>VLOOKUP(Source[[#This Row],[SubjCrse]],'Courses and Categories'!$E$2:$G$1816,3,FALSE)</f>
        <v>Credit Other</v>
      </c>
      <c r="J199">
        <v>1</v>
      </c>
      <c r="K199" t="s">
        <v>954</v>
      </c>
      <c r="L199" t="s">
        <v>39</v>
      </c>
      <c r="M199" t="s">
        <v>1063</v>
      </c>
      <c r="N199" t="s">
        <v>42</v>
      </c>
      <c r="O199" t="s">
        <v>42</v>
      </c>
      <c r="P199" t="s">
        <v>42</v>
      </c>
      <c r="Q199" t="s">
        <v>42</v>
      </c>
      <c r="S199" t="s">
        <v>134</v>
      </c>
      <c r="T199">
        <v>1</v>
      </c>
      <c r="U199" s="1">
        <v>43479</v>
      </c>
      <c r="V199" s="1">
        <v>43607</v>
      </c>
      <c r="W199" t="s">
        <v>2011</v>
      </c>
      <c r="X199" t="s">
        <v>954</v>
      </c>
      <c r="Y199">
        <v>0</v>
      </c>
      <c r="Z199">
        <v>0</v>
      </c>
      <c r="AA199">
        <v>10</v>
      </c>
      <c r="AB199">
        <v>0</v>
      </c>
      <c r="AD199">
        <f>IF(ISBLANK(Source[[#This Row],[CrosslistID]]),1,1/COUNTIFS(Source[CrosslistID],Source[[#This Row],[CrosslistID]],Source[TermDesc],Source[[#This Row],[TermDesc]]))</f>
        <v>1</v>
      </c>
      <c r="AG199">
        <v>0</v>
      </c>
      <c r="AH199">
        <v>0</v>
      </c>
      <c r="AI199">
        <v>0</v>
      </c>
      <c r="AJ199">
        <v>0</v>
      </c>
      <c r="AK199">
        <v>0.45</v>
      </c>
      <c r="AL1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9">
        <f>IF(AND(Source[[#This Row],[Credit_Noncredit]]="Noncredit",Source[[#This Row],[FTEF]]&gt;0),Source[[#This Row],[NC XLST FTES]]*525/(437.5*Source[[#This Row],[FTEF]]),0)</f>
        <v>0</v>
      </c>
      <c r="AN199">
        <f>IF(Source[[#This Row],[Credit_Noncredit]]="Credit",Source[[#This Row],[Census Enrollment]],Source[[#This Row],[Noncredit Avg. Attendance]])</f>
        <v>0</v>
      </c>
    </row>
    <row r="200" spans="1:40" x14ac:dyDescent="0.25">
      <c r="A200" t="s">
        <v>4581</v>
      </c>
      <c r="B200" t="s">
        <v>886</v>
      </c>
      <c r="C200" t="s">
        <v>34</v>
      </c>
      <c r="D200" t="s">
        <v>2047</v>
      </c>
      <c r="E200" s="4">
        <v>37675</v>
      </c>
      <c r="F200" s="4" t="s">
        <v>2048</v>
      </c>
      <c r="G200" s="4">
        <v>20</v>
      </c>
      <c r="H200" t="str">
        <f>CONCATENATE(Source[[#This Row],[Subject]],TRIM(Source[[#This Row],[Course]]))</f>
        <v>PHST20</v>
      </c>
      <c r="I200" t="str">
        <f>VLOOKUP(Source[[#This Row],[SubjCrse]],'Courses and Categories'!$E$2:$G$1816,3,FALSE)</f>
        <v>Credit General Education</v>
      </c>
      <c r="J200">
        <v>1</v>
      </c>
      <c r="K200" t="s">
        <v>2049</v>
      </c>
      <c r="L200" t="s">
        <v>39</v>
      </c>
      <c r="M200" t="s">
        <v>903</v>
      </c>
      <c r="N200" t="s">
        <v>59</v>
      </c>
      <c r="O200">
        <v>940</v>
      </c>
      <c r="P200">
        <v>1055</v>
      </c>
      <c r="Q200" t="s">
        <v>240</v>
      </c>
      <c r="R200">
        <v>267</v>
      </c>
      <c r="S200" t="s">
        <v>134</v>
      </c>
      <c r="T200">
        <v>1</v>
      </c>
      <c r="U200" s="1">
        <v>43479</v>
      </c>
      <c r="V200" s="1">
        <v>43607</v>
      </c>
      <c r="W200" t="s">
        <v>4617</v>
      </c>
      <c r="X200" t="s">
        <v>1929</v>
      </c>
      <c r="Y200">
        <v>14</v>
      </c>
      <c r="Z200">
        <v>14</v>
      </c>
      <c r="AA200">
        <v>35</v>
      </c>
      <c r="AB200">
        <v>40</v>
      </c>
      <c r="AD200">
        <f>IF(ISBLANK(Source[[#This Row],[CrosslistID]]),1,1/COUNTIFS(Source[CrosslistID],Source[[#This Row],[CrosslistID]],Source[TermDesc],Source[[#This Row],[TermDesc]]))</f>
        <v>1</v>
      </c>
      <c r="AG200">
        <v>0</v>
      </c>
      <c r="AH200">
        <v>40</v>
      </c>
      <c r="AI200">
        <v>1.4</v>
      </c>
      <c r="AJ200">
        <v>1.4</v>
      </c>
      <c r="AK200">
        <v>0.2</v>
      </c>
      <c r="AL2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0">
        <f>IF(AND(Source[[#This Row],[Credit_Noncredit]]="Noncredit",Source[[#This Row],[FTEF]]&gt;0),Source[[#This Row],[NC XLST FTES]]*525/(437.5*Source[[#This Row],[FTEF]]),0)</f>
        <v>0</v>
      </c>
      <c r="AN200">
        <f>IF(Source[[#This Row],[Credit_Noncredit]]="Credit",Source[[#This Row],[Census Enrollment]],Source[[#This Row],[Noncredit Avg. Attendance]])</f>
        <v>14</v>
      </c>
    </row>
    <row r="201" spans="1:40" x14ac:dyDescent="0.25">
      <c r="A201" t="s">
        <v>4581</v>
      </c>
      <c r="B201" t="s">
        <v>886</v>
      </c>
      <c r="C201" t="s">
        <v>34</v>
      </c>
      <c r="D201" t="s">
        <v>2047</v>
      </c>
      <c r="E201" s="4">
        <v>37676</v>
      </c>
      <c r="F201" s="4" t="s">
        <v>2048</v>
      </c>
      <c r="G201" s="4">
        <v>30</v>
      </c>
      <c r="H201" t="str">
        <f>CONCATENATE(Source[[#This Row],[Subject]],TRIM(Source[[#This Row],[Course]]))</f>
        <v>PHST30</v>
      </c>
      <c r="I201" t="str">
        <f>VLOOKUP(Source[[#This Row],[SubjCrse]],'Courses and Categories'!$E$2:$G$1816,3,FALSE)</f>
        <v>Credit General Education</v>
      </c>
      <c r="J201">
        <v>1</v>
      </c>
      <c r="K201" t="s">
        <v>4637</v>
      </c>
      <c r="L201" t="s">
        <v>39</v>
      </c>
      <c r="M201" t="s">
        <v>903</v>
      </c>
      <c r="N201" t="s">
        <v>59</v>
      </c>
      <c r="O201">
        <v>1240</v>
      </c>
      <c r="P201">
        <v>1355</v>
      </c>
      <c r="Q201" t="s">
        <v>420</v>
      </c>
      <c r="R201">
        <v>181</v>
      </c>
      <c r="S201" t="s">
        <v>134</v>
      </c>
      <c r="T201">
        <v>1</v>
      </c>
      <c r="U201" s="1">
        <v>43479</v>
      </c>
      <c r="V201" s="1">
        <v>43607</v>
      </c>
      <c r="W201" t="s">
        <v>1870</v>
      </c>
      <c r="X201" t="s">
        <v>1929</v>
      </c>
      <c r="Y201">
        <v>13</v>
      </c>
      <c r="Z201">
        <v>9</v>
      </c>
      <c r="AA201">
        <v>45</v>
      </c>
      <c r="AB201">
        <v>20</v>
      </c>
      <c r="AD201">
        <f>IF(ISBLANK(Source[[#This Row],[CrosslistID]]),1,1/COUNTIFS(Source[CrosslistID],Source[[#This Row],[CrosslistID]],Source[TermDesc],Source[[#This Row],[TermDesc]]))</f>
        <v>1</v>
      </c>
      <c r="AG201">
        <v>0</v>
      </c>
      <c r="AH201">
        <v>20</v>
      </c>
      <c r="AI201">
        <v>1.3</v>
      </c>
      <c r="AJ201">
        <v>1.3</v>
      </c>
      <c r="AK201">
        <v>0.2</v>
      </c>
      <c r="AL2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1">
        <f>IF(AND(Source[[#This Row],[Credit_Noncredit]]="Noncredit",Source[[#This Row],[FTEF]]&gt;0),Source[[#This Row],[NC XLST FTES]]*525/(437.5*Source[[#This Row],[FTEF]]),0)</f>
        <v>0</v>
      </c>
      <c r="AN201">
        <f>IF(Source[[#This Row],[Credit_Noncredit]]="Credit",Source[[#This Row],[Census Enrollment]],Source[[#This Row],[Noncredit Avg. Attendance]])</f>
        <v>13</v>
      </c>
    </row>
    <row r="202" spans="1:40" x14ac:dyDescent="0.25">
      <c r="A202" t="s">
        <v>4581</v>
      </c>
      <c r="B202" t="s">
        <v>886</v>
      </c>
      <c r="C202" t="s">
        <v>34</v>
      </c>
      <c r="D202" t="s">
        <v>974</v>
      </c>
      <c r="E202" s="4">
        <v>36100</v>
      </c>
      <c r="F202" s="4" t="s">
        <v>975</v>
      </c>
      <c r="G202" s="4">
        <v>1</v>
      </c>
      <c r="H202" t="str">
        <f>CONCATENATE(Source[[#This Row],[Subject]],TRIM(Source[[#This Row],[Course]]))</f>
        <v>ECON1</v>
      </c>
      <c r="I202" t="str">
        <f>VLOOKUP(Source[[#This Row],[SubjCrse]],'Courses and Categories'!$E$2:$G$1816,3,FALSE)</f>
        <v>Credit General Education</v>
      </c>
      <c r="J202">
        <v>1</v>
      </c>
      <c r="K202" t="s">
        <v>976</v>
      </c>
      <c r="L202" t="s">
        <v>39</v>
      </c>
      <c r="M202" t="s">
        <v>903</v>
      </c>
      <c r="N202" t="s">
        <v>1041</v>
      </c>
      <c r="O202">
        <v>810</v>
      </c>
      <c r="P202">
        <v>900</v>
      </c>
      <c r="Q202" t="s">
        <v>240</v>
      </c>
      <c r="R202">
        <v>258</v>
      </c>
      <c r="S202" t="s">
        <v>134</v>
      </c>
      <c r="T202">
        <v>1</v>
      </c>
      <c r="U202" s="1">
        <v>43479</v>
      </c>
      <c r="V202" s="1">
        <v>43607</v>
      </c>
      <c r="W202" t="s">
        <v>977</v>
      </c>
      <c r="X202" t="s">
        <v>1929</v>
      </c>
      <c r="Y202">
        <v>21</v>
      </c>
      <c r="Z202">
        <v>15</v>
      </c>
      <c r="AA202">
        <v>45</v>
      </c>
      <c r="AB202">
        <v>33.333300000000001</v>
      </c>
      <c r="AD202">
        <f>IF(ISBLANK(Source[[#This Row],[CrosslistID]]),1,1/COUNTIFS(Source[CrosslistID],Source[[#This Row],[CrosslistID]],Source[TermDesc],Source[[#This Row],[TermDesc]]))</f>
        <v>1</v>
      </c>
      <c r="AG202">
        <v>0</v>
      </c>
      <c r="AH202">
        <v>33.333300000000001</v>
      </c>
      <c r="AI202">
        <v>2.1</v>
      </c>
      <c r="AJ202">
        <v>2.1</v>
      </c>
      <c r="AK202">
        <v>0.2</v>
      </c>
      <c r="AL2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2">
        <f>IF(AND(Source[[#This Row],[Credit_Noncredit]]="Noncredit",Source[[#This Row],[FTEF]]&gt;0),Source[[#This Row],[NC XLST FTES]]*525/(437.5*Source[[#This Row],[FTEF]]),0)</f>
        <v>0</v>
      </c>
      <c r="AN202">
        <f>IF(Source[[#This Row],[Credit_Noncredit]]="Credit",Source[[#This Row],[Census Enrollment]],Source[[#This Row],[Noncredit Avg. Attendance]])</f>
        <v>21</v>
      </c>
    </row>
    <row r="203" spans="1:40" x14ac:dyDescent="0.25">
      <c r="A203" t="s">
        <v>4581</v>
      </c>
      <c r="B203" t="s">
        <v>886</v>
      </c>
      <c r="C203" t="s">
        <v>34</v>
      </c>
      <c r="D203" t="s">
        <v>974</v>
      </c>
      <c r="E203" s="4">
        <v>32050</v>
      </c>
      <c r="F203" s="4" t="s">
        <v>975</v>
      </c>
      <c r="G203" s="4">
        <v>1</v>
      </c>
      <c r="H203" t="str">
        <f>CONCATENATE(Source[[#This Row],[Subject]],TRIM(Source[[#This Row],[Course]]))</f>
        <v>ECON1</v>
      </c>
      <c r="I203" t="str">
        <f>VLOOKUP(Source[[#This Row],[SubjCrse]],'Courses and Categories'!$E$2:$G$1816,3,FALSE)</f>
        <v>Credit General Education</v>
      </c>
      <c r="J203">
        <v>2</v>
      </c>
      <c r="K203" t="s">
        <v>976</v>
      </c>
      <c r="L203" t="s">
        <v>39</v>
      </c>
      <c r="M203" t="s">
        <v>903</v>
      </c>
      <c r="N203" t="s">
        <v>1041</v>
      </c>
      <c r="O203">
        <v>910</v>
      </c>
      <c r="P203">
        <v>1000</v>
      </c>
      <c r="Q203" t="s">
        <v>420</v>
      </c>
      <c r="R203">
        <v>261</v>
      </c>
      <c r="S203" t="s">
        <v>134</v>
      </c>
      <c r="T203">
        <v>1</v>
      </c>
      <c r="U203" s="1">
        <v>43479</v>
      </c>
      <c r="V203" s="1">
        <v>43607</v>
      </c>
      <c r="W203" t="s">
        <v>2056</v>
      </c>
      <c r="X203" t="s">
        <v>1929</v>
      </c>
      <c r="Y203">
        <v>39</v>
      </c>
      <c r="Z203">
        <v>30</v>
      </c>
      <c r="AA203">
        <v>45</v>
      </c>
      <c r="AB203">
        <v>66.666700000000006</v>
      </c>
      <c r="AD203">
        <f>IF(ISBLANK(Source[[#This Row],[CrosslistID]]),1,1/COUNTIFS(Source[CrosslistID],Source[[#This Row],[CrosslistID]],Source[TermDesc],Source[[#This Row],[TermDesc]]))</f>
        <v>1</v>
      </c>
      <c r="AG203">
        <v>0</v>
      </c>
      <c r="AH203">
        <v>66.666700000000006</v>
      </c>
      <c r="AI203">
        <v>3.3</v>
      </c>
      <c r="AJ203">
        <v>3.9</v>
      </c>
      <c r="AK203">
        <v>0.2</v>
      </c>
      <c r="AL2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3">
        <f>IF(AND(Source[[#This Row],[Credit_Noncredit]]="Noncredit",Source[[#This Row],[FTEF]]&gt;0),Source[[#This Row],[NC XLST FTES]]*525/(437.5*Source[[#This Row],[FTEF]]),0)</f>
        <v>0</v>
      </c>
      <c r="AN203">
        <f>IF(Source[[#This Row],[Credit_Noncredit]]="Credit",Source[[#This Row],[Census Enrollment]],Source[[#This Row],[Noncredit Avg. Attendance]])</f>
        <v>39</v>
      </c>
    </row>
    <row r="204" spans="1:40" x14ac:dyDescent="0.25">
      <c r="A204" t="s">
        <v>4581</v>
      </c>
      <c r="B204" t="s">
        <v>886</v>
      </c>
      <c r="C204" t="s">
        <v>34</v>
      </c>
      <c r="D204" t="s">
        <v>974</v>
      </c>
      <c r="E204" s="4">
        <v>30327</v>
      </c>
      <c r="F204" s="4" t="s">
        <v>975</v>
      </c>
      <c r="G204" s="4">
        <v>1</v>
      </c>
      <c r="H204" t="str">
        <f>CONCATENATE(Source[[#This Row],[Subject]],TRIM(Source[[#This Row],[Course]]))</f>
        <v>ECON1</v>
      </c>
      <c r="I204" t="str">
        <f>VLOOKUP(Source[[#This Row],[SubjCrse]],'Courses and Categories'!$E$2:$G$1816,3,FALSE)</f>
        <v>Credit General Education</v>
      </c>
      <c r="J204">
        <v>3</v>
      </c>
      <c r="K204" t="s">
        <v>976</v>
      </c>
      <c r="L204" t="s">
        <v>39</v>
      </c>
      <c r="M204" t="s">
        <v>903</v>
      </c>
      <c r="N204" t="s">
        <v>2110</v>
      </c>
      <c r="O204" t="s">
        <v>1680</v>
      </c>
      <c r="P204" t="s">
        <v>3579</v>
      </c>
      <c r="Q204" t="s">
        <v>4638</v>
      </c>
      <c r="R204">
        <v>188</v>
      </c>
      <c r="S204" t="s">
        <v>134</v>
      </c>
      <c r="T204">
        <v>1</v>
      </c>
      <c r="U204" s="1">
        <v>43479</v>
      </c>
      <c r="V204" s="1">
        <v>43607</v>
      </c>
      <c r="W204" t="s">
        <v>4639</v>
      </c>
      <c r="X204" t="s">
        <v>1929</v>
      </c>
      <c r="Y204">
        <v>23</v>
      </c>
      <c r="Z204">
        <v>18</v>
      </c>
      <c r="AA204">
        <v>45</v>
      </c>
      <c r="AB204">
        <v>40</v>
      </c>
      <c r="AD204">
        <f>IF(ISBLANK(Source[[#This Row],[CrosslistID]]),1,1/COUNTIFS(Source[CrosslistID],Source[[#This Row],[CrosslistID]],Source[TermDesc],Source[[#This Row],[TermDesc]]))</f>
        <v>1</v>
      </c>
      <c r="AG204">
        <v>0</v>
      </c>
      <c r="AH204">
        <v>40</v>
      </c>
      <c r="AI204">
        <v>1.9</v>
      </c>
      <c r="AJ204">
        <v>2.2999999999999998</v>
      </c>
      <c r="AK204">
        <v>0.2</v>
      </c>
      <c r="AL2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4">
        <f>IF(AND(Source[[#This Row],[Credit_Noncredit]]="Noncredit",Source[[#This Row],[FTEF]]&gt;0),Source[[#This Row],[NC XLST FTES]]*525/(437.5*Source[[#This Row],[FTEF]]),0)</f>
        <v>0</v>
      </c>
      <c r="AN204">
        <f>IF(Source[[#This Row],[Credit_Noncredit]]="Credit",Source[[#This Row],[Census Enrollment]],Source[[#This Row],[Noncredit Avg. Attendance]])</f>
        <v>23</v>
      </c>
    </row>
    <row r="205" spans="1:40" x14ac:dyDescent="0.25">
      <c r="A205" t="s">
        <v>4581</v>
      </c>
      <c r="B205" t="s">
        <v>886</v>
      </c>
      <c r="C205" t="s">
        <v>34</v>
      </c>
      <c r="D205" t="s">
        <v>974</v>
      </c>
      <c r="E205" s="4">
        <v>30328</v>
      </c>
      <c r="F205" s="4" t="s">
        <v>975</v>
      </c>
      <c r="G205" s="4">
        <v>1</v>
      </c>
      <c r="H205" t="str">
        <f>CONCATENATE(Source[[#This Row],[Subject]],TRIM(Source[[#This Row],[Course]]))</f>
        <v>ECON1</v>
      </c>
      <c r="I205" t="str">
        <f>VLOOKUP(Source[[#This Row],[SubjCrse]],'Courses and Categories'!$E$2:$G$1816,3,FALSE)</f>
        <v>Credit General Education</v>
      </c>
      <c r="J205">
        <v>4</v>
      </c>
      <c r="K205" t="s">
        <v>976</v>
      </c>
      <c r="L205" t="s">
        <v>39</v>
      </c>
      <c r="M205" t="s">
        <v>903</v>
      </c>
      <c r="N205" t="s">
        <v>1041</v>
      </c>
      <c r="O205">
        <v>1010</v>
      </c>
      <c r="P205">
        <v>1100</v>
      </c>
      <c r="Q205" t="s">
        <v>420</v>
      </c>
      <c r="R205">
        <v>261</v>
      </c>
      <c r="S205" t="s">
        <v>134</v>
      </c>
      <c r="T205">
        <v>1</v>
      </c>
      <c r="U205" s="1">
        <v>43479</v>
      </c>
      <c r="V205" s="1">
        <v>43607</v>
      </c>
      <c r="W205" t="s">
        <v>2056</v>
      </c>
      <c r="X205" t="s">
        <v>1929</v>
      </c>
      <c r="Y205">
        <v>34</v>
      </c>
      <c r="Z205">
        <v>30</v>
      </c>
      <c r="AA205">
        <v>45</v>
      </c>
      <c r="AB205">
        <v>66.666700000000006</v>
      </c>
      <c r="AD205">
        <f>IF(ISBLANK(Source[[#This Row],[CrosslistID]]),1,1/COUNTIFS(Source[CrosslistID],Source[[#This Row],[CrosslistID]],Source[TermDesc],Source[[#This Row],[TermDesc]]))</f>
        <v>1</v>
      </c>
      <c r="AG205">
        <v>0</v>
      </c>
      <c r="AH205">
        <v>66.666700000000006</v>
      </c>
      <c r="AI205">
        <v>3.2</v>
      </c>
      <c r="AJ205">
        <v>3.4</v>
      </c>
      <c r="AK205">
        <v>0.2</v>
      </c>
      <c r="AL2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5">
        <f>IF(AND(Source[[#This Row],[Credit_Noncredit]]="Noncredit",Source[[#This Row],[FTEF]]&gt;0),Source[[#This Row],[NC XLST FTES]]*525/(437.5*Source[[#This Row],[FTEF]]),0)</f>
        <v>0</v>
      </c>
      <c r="AN205">
        <f>IF(Source[[#This Row],[Credit_Noncredit]]="Credit",Source[[#This Row],[Census Enrollment]],Source[[#This Row],[Noncredit Avg. Attendance]])</f>
        <v>34</v>
      </c>
    </row>
    <row r="206" spans="1:40" x14ac:dyDescent="0.25">
      <c r="A206" t="s">
        <v>4581</v>
      </c>
      <c r="B206" t="s">
        <v>886</v>
      </c>
      <c r="C206" t="s">
        <v>34</v>
      </c>
      <c r="D206" t="s">
        <v>974</v>
      </c>
      <c r="E206" s="4">
        <v>32051</v>
      </c>
      <c r="F206" s="4" t="s">
        <v>975</v>
      </c>
      <c r="G206" s="4">
        <v>1</v>
      </c>
      <c r="H206" t="str">
        <f>CONCATENATE(Source[[#This Row],[Subject]],TRIM(Source[[#This Row],[Course]]))</f>
        <v>ECON1</v>
      </c>
      <c r="I206" t="str">
        <f>VLOOKUP(Source[[#This Row],[SubjCrse]],'Courses and Categories'!$E$2:$G$1816,3,FALSE)</f>
        <v>Credit General Education</v>
      </c>
      <c r="J206">
        <v>5</v>
      </c>
      <c r="K206" t="s">
        <v>976</v>
      </c>
      <c r="L206" t="s">
        <v>39</v>
      </c>
      <c r="M206" t="s">
        <v>903</v>
      </c>
      <c r="N206" t="s">
        <v>1041</v>
      </c>
      <c r="O206">
        <v>1110</v>
      </c>
      <c r="P206">
        <v>1200</v>
      </c>
      <c r="Q206" t="s">
        <v>420</v>
      </c>
      <c r="R206">
        <v>188</v>
      </c>
      <c r="S206" t="s">
        <v>134</v>
      </c>
      <c r="T206">
        <v>1</v>
      </c>
      <c r="U206" s="1">
        <v>43479</v>
      </c>
      <c r="V206" s="1">
        <v>43607</v>
      </c>
      <c r="W206" t="s">
        <v>4622</v>
      </c>
      <c r="X206" t="s">
        <v>1929</v>
      </c>
      <c r="Y206">
        <v>33</v>
      </c>
      <c r="Z206">
        <v>23</v>
      </c>
      <c r="AA206">
        <v>45</v>
      </c>
      <c r="AB206">
        <v>51.1111</v>
      </c>
      <c r="AD206">
        <f>IF(ISBLANK(Source[[#This Row],[CrosslistID]]),1,1/COUNTIFS(Source[CrosslistID],Source[[#This Row],[CrosslistID]],Source[TermDesc],Source[[#This Row],[TermDesc]]))</f>
        <v>1</v>
      </c>
      <c r="AG206">
        <v>0</v>
      </c>
      <c r="AH206">
        <v>51.1111</v>
      </c>
      <c r="AI206">
        <v>3.2</v>
      </c>
      <c r="AJ206">
        <v>3.3</v>
      </c>
      <c r="AK206">
        <v>0.2</v>
      </c>
      <c r="AL2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6">
        <f>IF(AND(Source[[#This Row],[Credit_Noncredit]]="Noncredit",Source[[#This Row],[FTEF]]&gt;0),Source[[#This Row],[NC XLST FTES]]*525/(437.5*Source[[#This Row],[FTEF]]),0)</f>
        <v>0</v>
      </c>
      <c r="AN206">
        <f>IF(Source[[#This Row],[Credit_Noncredit]]="Credit",Source[[#This Row],[Census Enrollment]],Source[[#This Row],[Noncredit Avg. Attendance]])</f>
        <v>33</v>
      </c>
    </row>
    <row r="207" spans="1:40" x14ac:dyDescent="0.25">
      <c r="A207" t="s">
        <v>4581</v>
      </c>
      <c r="B207" t="s">
        <v>886</v>
      </c>
      <c r="C207" t="s">
        <v>34</v>
      </c>
      <c r="D207" t="s">
        <v>974</v>
      </c>
      <c r="E207" s="4">
        <v>31484</v>
      </c>
      <c r="F207" s="4" t="s">
        <v>975</v>
      </c>
      <c r="G207" s="4">
        <v>1</v>
      </c>
      <c r="H207" t="str">
        <f>CONCATENATE(Source[[#This Row],[Subject]],TRIM(Source[[#This Row],[Course]]))</f>
        <v>ECON1</v>
      </c>
      <c r="I207" t="str">
        <f>VLOOKUP(Source[[#This Row],[SubjCrse]],'Courses and Categories'!$E$2:$G$1816,3,FALSE)</f>
        <v>Credit General Education</v>
      </c>
      <c r="J207">
        <v>7</v>
      </c>
      <c r="K207" t="s">
        <v>976</v>
      </c>
      <c r="L207" t="s">
        <v>39</v>
      </c>
      <c r="M207" t="s">
        <v>903</v>
      </c>
      <c r="N207" t="s">
        <v>1041</v>
      </c>
      <c r="O207">
        <v>1310</v>
      </c>
      <c r="P207">
        <v>1400</v>
      </c>
      <c r="Q207" t="s">
        <v>420</v>
      </c>
      <c r="R207">
        <v>261</v>
      </c>
      <c r="S207" t="s">
        <v>134</v>
      </c>
      <c r="T207">
        <v>1</v>
      </c>
      <c r="U207" s="1">
        <v>43479</v>
      </c>
      <c r="V207" s="1">
        <v>43607</v>
      </c>
      <c r="W207" t="s">
        <v>2056</v>
      </c>
      <c r="X207" t="s">
        <v>1929</v>
      </c>
      <c r="Y207">
        <v>34</v>
      </c>
      <c r="Z207">
        <v>26</v>
      </c>
      <c r="AA207">
        <v>45</v>
      </c>
      <c r="AB207">
        <v>57.777799999999999</v>
      </c>
      <c r="AD207">
        <f>IF(ISBLANK(Source[[#This Row],[CrosslistID]]),1,1/COUNTIFS(Source[CrosslistID],Source[[#This Row],[CrosslistID]],Source[TermDesc],Source[[#This Row],[TermDesc]]))</f>
        <v>1</v>
      </c>
      <c r="AG207">
        <v>0</v>
      </c>
      <c r="AH207">
        <v>57.777799999999999</v>
      </c>
      <c r="AI207">
        <v>3</v>
      </c>
      <c r="AJ207">
        <v>3.4</v>
      </c>
      <c r="AK207">
        <v>0.2</v>
      </c>
      <c r="AL2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7">
        <f>IF(AND(Source[[#This Row],[Credit_Noncredit]]="Noncredit",Source[[#This Row],[FTEF]]&gt;0),Source[[#This Row],[NC XLST FTES]]*525/(437.5*Source[[#This Row],[FTEF]]),0)</f>
        <v>0</v>
      </c>
      <c r="AN207">
        <f>IF(Source[[#This Row],[Credit_Noncredit]]="Credit",Source[[#This Row],[Census Enrollment]],Source[[#This Row],[Noncredit Avg. Attendance]])</f>
        <v>34</v>
      </c>
    </row>
    <row r="208" spans="1:40" x14ac:dyDescent="0.25">
      <c r="A208" t="s">
        <v>4581</v>
      </c>
      <c r="B208" t="s">
        <v>886</v>
      </c>
      <c r="C208" t="s">
        <v>34</v>
      </c>
      <c r="D208" t="s">
        <v>974</v>
      </c>
      <c r="E208" s="4">
        <v>30330</v>
      </c>
      <c r="F208" s="4" t="s">
        <v>975</v>
      </c>
      <c r="G208" s="4">
        <v>1</v>
      </c>
      <c r="H208" t="str">
        <f>CONCATENATE(Source[[#This Row],[Subject]],TRIM(Source[[#This Row],[Course]]))</f>
        <v>ECON1</v>
      </c>
      <c r="I208" t="str">
        <f>VLOOKUP(Source[[#This Row],[SubjCrse]],'Courses and Categories'!$E$2:$G$1816,3,FALSE)</f>
        <v>Credit General Education</v>
      </c>
      <c r="J208">
        <v>8</v>
      </c>
      <c r="K208" t="s">
        <v>976</v>
      </c>
      <c r="L208" t="s">
        <v>39</v>
      </c>
      <c r="M208" t="s">
        <v>903</v>
      </c>
      <c r="N208" t="s">
        <v>59</v>
      </c>
      <c r="O208">
        <v>940</v>
      </c>
      <c r="P208">
        <v>1055</v>
      </c>
      <c r="Q208" t="s">
        <v>233</v>
      </c>
      <c r="R208">
        <v>303</v>
      </c>
      <c r="S208" t="s">
        <v>134</v>
      </c>
      <c r="T208">
        <v>1</v>
      </c>
      <c r="U208" s="1">
        <v>43479</v>
      </c>
      <c r="V208" s="1">
        <v>43607</v>
      </c>
      <c r="W208" t="s">
        <v>977</v>
      </c>
      <c r="X208" t="s">
        <v>1929</v>
      </c>
      <c r="Y208">
        <v>36</v>
      </c>
      <c r="Z208">
        <v>29</v>
      </c>
      <c r="AA208">
        <v>45</v>
      </c>
      <c r="AB208">
        <v>64.444400000000002</v>
      </c>
      <c r="AD208">
        <f>IF(ISBLANK(Source[[#This Row],[CrosslistID]]),1,1/COUNTIFS(Source[CrosslistID],Source[[#This Row],[CrosslistID]],Source[TermDesc],Source[[#This Row],[TermDesc]]))</f>
        <v>1</v>
      </c>
      <c r="AG208">
        <v>0</v>
      </c>
      <c r="AH208">
        <v>64.444400000000002</v>
      </c>
      <c r="AI208">
        <v>3.4</v>
      </c>
      <c r="AJ208">
        <v>3.6</v>
      </c>
      <c r="AK208">
        <v>0.2</v>
      </c>
      <c r="AL2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8">
        <f>IF(AND(Source[[#This Row],[Credit_Noncredit]]="Noncredit",Source[[#This Row],[FTEF]]&gt;0),Source[[#This Row],[NC XLST FTES]]*525/(437.5*Source[[#This Row],[FTEF]]),0)</f>
        <v>0</v>
      </c>
      <c r="AN208">
        <f>IF(Source[[#This Row],[Credit_Noncredit]]="Credit",Source[[#This Row],[Census Enrollment]],Source[[#This Row],[Noncredit Avg. Attendance]])</f>
        <v>36</v>
      </c>
    </row>
    <row r="209" spans="1:40" x14ac:dyDescent="0.25">
      <c r="A209" t="s">
        <v>4581</v>
      </c>
      <c r="B209" t="s">
        <v>886</v>
      </c>
      <c r="C209" t="s">
        <v>34</v>
      </c>
      <c r="D209" t="s">
        <v>974</v>
      </c>
      <c r="E209" s="4">
        <v>30332</v>
      </c>
      <c r="F209" s="4" t="s">
        <v>975</v>
      </c>
      <c r="G209" s="4">
        <v>1</v>
      </c>
      <c r="H209" t="str">
        <f>CONCATENATE(Source[[#This Row],[Subject]],TRIM(Source[[#This Row],[Course]]))</f>
        <v>ECON1</v>
      </c>
      <c r="I209" t="str">
        <f>VLOOKUP(Source[[#This Row],[SubjCrse]],'Courses and Categories'!$E$2:$G$1816,3,FALSE)</f>
        <v>Credit General Education</v>
      </c>
      <c r="J209">
        <v>9</v>
      </c>
      <c r="K209" t="s">
        <v>976</v>
      </c>
      <c r="L209" t="s">
        <v>39</v>
      </c>
      <c r="M209" t="s">
        <v>903</v>
      </c>
      <c r="N209" t="s">
        <v>59</v>
      </c>
      <c r="O209">
        <v>1110</v>
      </c>
      <c r="P209">
        <v>1225</v>
      </c>
      <c r="Q209" t="s">
        <v>233</v>
      </c>
      <c r="R209">
        <v>303</v>
      </c>
      <c r="S209" t="s">
        <v>134</v>
      </c>
      <c r="T209">
        <v>1</v>
      </c>
      <c r="U209" s="1">
        <v>43479</v>
      </c>
      <c r="V209" s="1">
        <v>43607</v>
      </c>
      <c r="W209" t="s">
        <v>977</v>
      </c>
      <c r="X209" t="s">
        <v>1929</v>
      </c>
      <c r="Y209">
        <v>41</v>
      </c>
      <c r="Z209">
        <v>35</v>
      </c>
      <c r="AA209">
        <v>45</v>
      </c>
      <c r="AB209">
        <v>77.777799999999999</v>
      </c>
      <c r="AD209">
        <f>IF(ISBLANK(Source[[#This Row],[CrosslistID]]),1,1/COUNTIFS(Source[CrosslistID],Source[[#This Row],[CrosslistID]],Source[TermDesc],Source[[#This Row],[TermDesc]]))</f>
        <v>1</v>
      </c>
      <c r="AG209">
        <v>0</v>
      </c>
      <c r="AH209">
        <v>77.777799999999999</v>
      </c>
      <c r="AI209">
        <v>4</v>
      </c>
      <c r="AJ209">
        <v>4.0999999999999996</v>
      </c>
      <c r="AK209">
        <v>0.2</v>
      </c>
      <c r="AL2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9">
        <f>IF(AND(Source[[#This Row],[Credit_Noncredit]]="Noncredit",Source[[#This Row],[FTEF]]&gt;0),Source[[#This Row],[NC XLST FTES]]*525/(437.5*Source[[#This Row],[FTEF]]),0)</f>
        <v>0</v>
      </c>
      <c r="AN209">
        <f>IF(Source[[#This Row],[Credit_Noncredit]]="Credit",Source[[#This Row],[Census Enrollment]],Source[[#This Row],[Noncredit Avg. Attendance]])</f>
        <v>41</v>
      </c>
    </row>
    <row r="210" spans="1:40" x14ac:dyDescent="0.25">
      <c r="A210" t="s">
        <v>4581</v>
      </c>
      <c r="B210" t="s">
        <v>886</v>
      </c>
      <c r="C210" t="s">
        <v>34</v>
      </c>
      <c r="D210" t="s">
        <v>974</v>
      </c>
      <c r="E210" s="4">
        <v>31394</v>
      </c>
      <c r="F210" s="4" t="s">
        <v>975</v>
      </c>
      <c r="G210" s="4">
        <v>1</v>
      </c>
      <c r="H210" t="str">
        <f>CONCATENATE(Source[[#This Row],[Subject]],TRIM(Source[[#This Row],[Course]]))</f>
        <v>ECON1</v>
      </c>
      <c r="I210" t="str">
        <f>VLOOKUP(Source[[#This Row],[SubjCrse]],'Courses and Categories'!$E$2:$G$1816,3,FALSE)</f>
        <v>Credit General Education</v>
      </c>
      <c r="J210">
        <v>10</v>
      </c>
      <c r="K210" t="s">
        <v>976</v>
      </c>
      <c r="L210" t="s">
        <v>39</v>
      </c>
      <c r="M210" t="s">
        <v>903</v>
      </c>
      <c r="N210" t="s">
        <v>59</v>
      </c>
      <c r="O210">
        <v>1240</v>
      </c>
      <c r="P210">
        <v>1355</v>
      </c>
      <c r="Q210" t="s">
        <v>233</v>
      </c>
      <c r="R210">
        <v>303</v>
      </c>
      <c r="S210" t="s">
        <v>134</v>
      </c>
      <c r="T210">
        <v>1</v>
      </c>
      <c r="U210" s="1">
        <v>43479</v>
      </c>
      <c r="V210" s="1">
        <v>43607</v>
      </c>
      <c r="W210" t="s">
        <v>2054</v>
      </c>
      <c r="X210" t="s">
        <v>1929</v>
      </c>
      <c r="Y210">
        <v>50</v>
      </c>
      <c r="Z210">
        <v>50</v>
      </c>
      <c r="AA210">
        <v>45</v>
      </c>
      <c r="AB210">
        <v>111.11109999999999</v>
      </c>
      <c r="AD210">
        <f>IF(ISBLANK(Source[[#This Row],[CrosslistID]]),1,1/COUNTIFS(Source[CrosslistID],Source[[#This Row],[CrosslistID]],Source[TermDesc],Source[[#This Row],[TermDesc]]))</f>
        <v>1</v>
      </c>
      <c r="AG210">
        <v>0</v>
      </c>
      <c r="AH210">
        <v>111.11109999999999</v>
      </c>
      <c r="AI210">
        <v>4.3</v>
      </c>
      <c r="AJ210">
        <v>5</v>
      </c>
      <c r="AK210">
        <v>0.2</v>
      </c>
      <c r="AL2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0">
        <f>IF(AND(Source[[#This Row],[Credit_Noncredit]]="Noncredit",Source[[#This Row],[FTEF]]&gt;0),Source[[#This Row],[NC XLST FTES]]*525/(437.5*Source[[#This Row],[FTEF]]),0)</f>
        <v>0</v>
      </c>
      <c r="AN210">
        <f>IF(Source[[#This Row],[Credit_Noncredit]]="Credit",Source[[#This Row],[Census Enrollment]],Source[[#This Row],[Noncredit Avg. Attendance]])</f>
        <v>50</v>
      </c>
    </row>
    <row r="211" spans="1:40" x14ac:dyDescent="0.25">
      <c r="A211" t="s">
        <v>4581</v>
      </c>
      <c r="B211" t="s">
        <v>886</v>
      </c>
      <c r="C211" t="s">
        <v>34</v>
      </c>
      <c r="D211" t="s">
        <v>974</v>
      </c>
      <c r="E211" s="4">
        <v>30329</v>
      </c>
      <c r="F211" s="4" t="s">
        <v>975</v>
      </c>
      <c r="G211" s="4">
        <v>1</v>
      </c>
      <c r="H211" t="str">
        <f>CONCATENATE(Source[[#This Row],[Subject]],TRIM(Source[[#This Row],[Course]]))</f>
        <v>ECON1</v>
      </c>
      <c r="I211" t="str">
        <f>VLOOKUP(Source[[#This Row],[SubjCrse]],'Courses and Categories'!$E$2:$G$1816,3,FALSE)</f>
        <v>Credit General Education</v>
      </c>
      <c r="J211">
        <v>11</v>
      </c>
      <c r="K211" t="s">
        <v>976</v>
      </c>
      <c r="L211" t="s">
        <v>39</v>
      </c>
      <c r="M211" t="s">
        <v>903</v>
      </c>
      <c r="N211" t="s">
        <v>41</v>
      </c>
      <c r="O211">
        <v>1410</v>
      </c>
      <c r="P211">
        <v>1700</v>
      </c>
      <c r="Q211" t="s">
        <v>240</v>
      </c>
      <c r="R211">
        <v>258</v>
      </c>
      <c r="S211" t="s">
        <v>134</v>
      </c>
      <c r="T211">
        <v>1</v>
      </c>
      <c r="U211" s="1">
        <v>43479</v>
      </c>
      <c r="V211" s="1">
        <v>43607</v>
      </c>
      <c r="W211" t="s">
        <v>2053</v>
      </c>
      <c r="X211" t="s">
        <v>1929</v>
      </c>
      <c r="Y211">
        <v>32</v>
      </c>
      <c r="Z211">
        <v>31</v>
      </c>
      <c r="AA211">
        <v>45</v>
      </c>
      <c r="AB211">
        <v>68.888900000000007</v>
      </c>
      <c r="AD211">
        <f>IF(ISBLANK(Source[[#This Row],[CrosslistID]]),1,1/COUNTIFS(Source[CrosslistID],Source[[#This Row],[CrosslistID]],Source[TermDesc],Source[[#This Row],[TermDesc]]))</f>
        <v>1</v>
      </c>
      <c r="AG211">
        <v>0</v>
      </c>
      <c r="AH211">
        <v>68.888900000000007</v>
      </c>
      <c r="AI211">
        <v>2.6</v>
      </c>
      <c r="AJ211">
        <v>3.2</v>
      </c>
      <c r="AK211">
        <v>0.2</v>
      </c>
      <c r="AL2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1">
        <f>IF(AND(Source[[#This Row],[Credit_Noncredit]]="Noncredit",Source[[#This Row],[FTEF]]&gt;0),Source[[#This Row],[NC XLST FTES]]*525/(437.5*Source[[#This Row],[FTEF]]),0)</f>
        <v>0</v>
      </c>
      <c r="AN211">
        <f>IF(Source[[#This Row],[Credit_Noncredit]]="Credit",Source[[#This Row],[Census Enrollment]],Source[[#This Row],[Noncredit Avg. Attendance]])</f>
        <v>32</v>
      </c>
    </row>
    <row r="212" spans="1:40" x14ac:dyDescent="0.25">
      <c r="A212" t="s">
        <v>4581</v>
      </c>
      <c r="B212" t="s">
        <v>886</v>
      </c>
      <c r="C212" t="s">
        <v>34</v>
      </c>
      <c r="D212" t="s">
        <v>974</v>
      </c>
      <c r="E212" s="4">
        <v>30336</v>
      </c>
      <c r="F212" s="4" t="s">
        <v>975</v>
      </c>
      <c r="G212" s="4">
        <v>1</v>
      </c>
      <c r="H212" t="str">
        <f>CONCATENATE(Source[[#This Row],[Subject]],TRIM(Source[[#This Row],[Course]]))</f>
        <v>ECON1</v>
      </c>
      <c r="I212" t="str">
        <f>VLOOKUP(Source[[#This Row],[SubjCrse]],'Courses and Categories'!$E$2:$G$1816,3,FALSE)</f>
        <v>Credit General Education</v>
      </c>
      <c r="J212">
        <v>501</v>
      </c>
      <c r="K212" t="s">
        <v>976</v>
      </c>
      <c r="L212" t="s">
        <v>87</v>
      </c>
      <c r="M212" t="s">
        <v>903</v>
      </c>
      <c r="N212" t="s">
        <v>180</v>
      </c>
      <c r="O212">
        <v>1830</v>
      </c>
      <c r="P212">
        <v>2120</v>
      </c>
      <c r="Q212" t="s">
        <v>420</v>
      </c>
      <c r="R212">
        <v>187</v>
      </c>
      <c r="S212" t="s">
        <v>134</v>
      </c>
      <c r="T212">
        <v>1</v>
      </c>
      <c r="U212" s="1">
        <v>43479</v>
      </c>
      <c r="V212" s="1">
        <v>43607</v>
      </c>
      <c r="W212" t="s">
        <v>4640</v>
      </c>
      <c r="X212" t="s">
        <v>1929</v>
      </c>
      <c r="Y212">
        <v>41</v>
      </c>
      <c r="Z212">
        <v>37</v>
      </c>
      <c r="AA212">
        <v>45</v>
      </c>
      <c r="AB212">
        <v>82.222200000000001</v>
      </c>
      <c r="AD212">
        <f>IF(ISBLANK(Source[[#This Row],[CrosslistID]]),1,1/COUNTIFS(Source[CrosslistID],Source[[#This Row],[CrosslistID]],Source[TermDesc],Source[[#This Row],[TermDesc]]))</f>
        <v>1</v>
      </c>
      <c r="AG212">
        <v>0</v>
      </c>
      <c r="AH212">
        <v>82.222200000000001</v>
      </c>
      <c r="AI212">
        <v>3.4</v>
      </c>
      <c r="AJ212">
        <v>4.0999999999999996</v>
      </c>
      <c r="AK212">
        <v>0.2</v>
      </c>
      <c r="AL2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2">
        <f>IF(AND(Source[[#This Row],[Credit_Noncredit]]="Noncredit",Source[[#This Row],[FTEF]]&gt;0),Source[[#This Row],[NC XLST FTES]]*525/(437.5*Source[[#This Row],[FTEF]]),0)</f>
        <v>0</v>
      </c>
      <c r="AN212">
        <f>IF(Source[[#This Row],[Credit_Noncredit]]="Credit",Source[[#This Row],[Census Enrollment]],Source[[#This Row],[Noncredit Avg. Attendance]])</f>
        <v>41</v>
      </c>
    </row>
    <row r="213" spans="1:40" x14ac:dyDescent="0.25">
      <c r="A213" t="s">
        <v>4581</v>
      </c>
      <c r="B213" t="s">
        <v>886</v>
      </c>
      <c r="C213" t="s">
        <v>34</v>
      </c>
      <c r="D213" t="s">
        <v>974</v>
      </c>
      <c r="E213" s="4">
        <v>31790</v>
      </c>
      <c r="F213" s="4" t="s">
        <v>975</v>
      </c>
      <c r="G213" s="4">
        <v>1</v>
      </c>
      <c r="H213" t="str">
        <f>CONCATENATE(Source[[#This Row],[Subject]],TRIM(Source[[#This Row],[Course]]))</f>
        <v>ECON1</v>
      </c>
      <c r="I213" t="str">
        <f>VLOOKUP(Source[[#This Row],[SubjCrse]],'Courses and Categories'!$E$2:$G$1816,3,FALSE)</f>
        <v>Credit General Education</v>
      </c>
      <c r="J213">
        <v>502</v>
      </c>
      <c r="K213" t="s">
        <v>976</v>
      </c>
      <c r="L213" t="s">
        <v>87</v>
      </c>
      <c r="M213" t="s">
        <v>903</v>
      </c>
      <c r="N213" t="s">
        <v>50</v>
      </c>
      <c r="O213">
        <v>1830</v>
      </c>
      <c r="P213">
        <v>2120</v>
      </c>
      <c r="Q213" t="s">
        <v>420</v>
      </c>
      <c r="R213">
        <v>261</v>
      </c>
      <c r="S213" t="s">
        <v>134</v>
      </c>
      <c r="T213">
        <v>1</v>
      </c>
      <c r="U213" s="1">
        <v>43479</v>
      </c>
      <c r="V213" s="1">
        <v>43607</v>
      </c>
      <c r="W213" t="s">
        <v>4622</v>
      </c>
      <c r="X213" t="s">
        <v>1929</v>
      </c>
      <c r="Y213">
        <v>15</v>
      </c>
      <c r="Z213">
        <v>15</v>
      </c>
      <c r="AA213">
        <v>45</v>
      </c>
      <c r="AB213">
        <v>33.333300000000001</v>
      </c>
      <c r="AD213">
        <f>IF(ISBLANK(Source[[#This Row],[CrosslistID]]),1,1/COUNTIFS(Source[CrosslistID],Source[[#This Row],[CrosslistID]],Source[TermDesc],Source[[#This Row],[TermDesc]]))</f>
        <v>1</v>
      </c>
      <c r="AG213">
        <v>0</v>
      </c>
      <c r="AH213">
        <v>33.333300000000001</v>
      </c>
      <c r="AI213">
        <v>1.5</v>
      </c>
      <c r="AJ213">
        <v>1.5</v>
      </c>
      <c r="AK213">
        <v>0.2</v>
      </c>
      <c r="AL2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3">
        <f>IF(AND(Source[[#This Row],[Credit_Noncredit]]="Noncredit",Source[[#This Row],[FTEF]]&gt;0),Source[[#This Row],[NC XLST FTES]]*525/(437.5*Source[[#This Row],[FTEF]]),0)</f>
        <v>0</v>
      </c>
      <c r="AN213">
        <f>IF(Source[[#This Row],[Credit_Noncredit]]="Credit",Source[[#This Row],[Census Enrollment]],Source[[#This Row],[Noncredit Avg. Attendance]])</f>
        <v>15</v>
      </c>
    </row>
    <row r="214" spans="1:40" x14ac:dyDescent="0.25">
      <c r="A214" t="s">
        <v>4581</v>
      </c>
      <c r="B214" t="s">
        <v>886</v>
      </c>
      <c r="C214" t="s">
        <v>34</v>
      </c>
      <c r="D214" t="s">
        <v>974</v>
      </c>
      <c r="E214" s="4">
        <v>30335</v>
      </c>
      <c r="F214" s="4" t="s">
        <v>975</v>
      </c>
      <c r="G214" s="4">
        <v>1</v>
      </c>
      <c r="H214" t="str">
        <f>CONCATENATE(Source[[#This Row],[Subject]],TRIM(Source[[#This Row],[Course]]))</f>
        <v>ECON1</v>
      </c>
      <c r="I214" t="str">
        <f>VLOOKUP(Source[[#This Row],[SubjCrse]],'Courses and Categories'!$E$2:$G$1816,3,FALSE)</f>
        <v>Credit General Education</v>
      </c>
      <c r="J214">
        <v>601</v>
      </c>
      <c r="K214" t="s">
        <v>976</v>
      </c>
      <c r="L214" t="s">
        <v>50</v>
      </c>
      <c r="M214" t="s">
        <v>903</v>
      </c>
      <c r="N214" t="s">
        <v>51</v>
      </c>
      <c r="O214">
        <v>910</v>
      </c>
      <c r="P214">
        <v>1200</v>
      </c>
      <c r="Q214" t="s">
        <v>240</v>
      </c>
      <c r="R214">
        <v>261</v>
      </c>
      <c r="S214" t="s">
        <v>134</v>
      </c>
      <c r="T214">
        <v>1</v>
      </c>
      <c r="U214" s="1">
        <v>43479</v>
      </c>
      <c r="V214" s="1">
        <v>43607</v>
      </c>
      <c r="W214" t="s">
        <v>4640</v>
      </c>
      <c r="X214" t="s">
        <v>1929</v>
      </c>
      <c r="Y214">
        <v>41</v>
      </c>
      <c r="Z214">
        <v>39</v>
      </c>
      <c r="AA214">
        <v>45</v>
      </c>
      <c r="AB214">
        <v>86.666700000000006</v>
      </c>
      <c r="AD214">
        <f>IF(ISBLANK(Source[[#This Row],[CrosslistID]]),1,1/COUNTIFS(Source[CrosslistID],Source[[#This Row],[CrosslistID]],Source[TermDesc],Source[[#This Row],[TermDesc]]))</f>
        <v>1</v>
      </c>
      <c r="AG214">
        <v>0</v>
      </c>
      <c r="AH214">
        <v>86.666700000000006</v>
      </c>
      <c r="AI214">
        <v>4</v>
      </c>
      <c r="AJ214">
        <v>4.0999999999999996</v>
      </c>
      <c r="AK214">
        <v>0.2</v>
      </c>
      <c r="AL2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4">
        <f>IF(AND(Source[[#This Row],[Credit_Noncredit]]="Noncredit",Source[[#This Row],[FTEF]]&gt;0),Source[[#This Row],[NC XLST FTES]]*525/(437.5*Source[[#This Row],[FTEF]]),0)</f>
        <v>0</v>
      </c>
      <c r="AN214">
        <f>IF(Source[[#This Row],[Credit_Noncredit]]="Credit",Source[[#This Row],[Census Enrollment]],Source[[#This Row],[Noncredit Avg. Attendance]])</f>
        <v>41</v>
      </c>
    </row>
    <row r="215" spans="1:40" x14ac:dyDescent="0.25">
      <c r="A215" t="s">
        <v>4581</v>
      </c>
      <c r="B215" t="s">
        <v>886</v>
      </c>
      <c r="C215" t="s">
        <v>34</v>
      </c>
      <c r="D215" t="s">
        <v>974</v>
      </c>
      <c r="E215" s="4">
        <v>38161</v>
      </c>
      <c r="F215" s="4" t="s">
        <v>975</v>
      </c>
      <c r="G215" s="4">
        <v>1</v>
      </c>
      <c r="H215" t="str">
        <f>CONCATENATE(Source[[#This Row],[Subject]],TRIM(Source[[#This Row],[Course]]))</f>
        <v>ECON1</v>
      </c>
      <c r="I215" t="str">
        <f>VLOOKUP(Source[[#This Row],[SubjCrse]],'Courses and Categories'!$E$2:$G$1816,3,FALSE)</f>
        <v>Credit General Education</v>
      </c>
      <c r="J215">
        <v>831</v>
      </c>
      <c r="K215" t="s">
        <v>976</v>
      </c>
      <c r="L215" t="s">
        <v>87</v>
      </c>
      <c r="M215" t="s">
        <v>897</v>
      </c>
      <c r="N215" t="s">
        <v>42</v>
      </c>
      <c r="O215" t="s">
        <v>42</v>
      </c>
      <c r="P215" t="s">
        <v>42</v>
      </c>
      <c r="Q215" t="s">
        <v>42</v>
      </c>
      <c r="S215" t="s">
        <v>134</v>
      </c>
      <c r="T215">
        <v>1</v>
      </c>
      <c r="U215" s="1">
        <v>43479</v>
      </c>
      <c r="V215" s="1">
        <v>43607</v>
      </c>
      <c r="W215" t="s">
        <v>2055</v>
      </c>
      <c r="X215" t="s">
        <v>899</v>
      </c>
      <c r="Y215">
        <v>45</v>
      </c>
      <c r="Z215">
        <v>36</v>
      </c>
      <c r="AA215">
        <v>45</v>
      </c>
      <c r="AB215">
        <v>80</v>
      </c>
      <c r="AD215">
        <f>IF(ISBLANK(Source[[#This Row],[CrosslistID]]),1,1/COUNTIFS(Source[CrosslistID],Source[[#This Row],[CrosslistID]],Source[TermDesc],Source[[#This Row],[TermDesc]]))</f>
        <v>1</v>
      </c>
      <c r="AG215">
        <v>0</v>
      </c>
      <c r="AH215">
        <v>80</v>
      </c>
      <c r="AI215">
        <v>4.5</v>
      </c>
      <c r="AJ215">
        <v>4.5</v>
      </c>
      <c r="AK215">
        <v>0.2</v>
      </c>
      <c r="AL2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5">
        <f>IF(AND(Source[[#This Row],[Credit_Noncredit]]="Noncredit",Source[[#This Row],[FTEF]]&gt;0),Source[[#This Row],[NC XLST FTES]]*525/(437.5*Source[[#This Row],[FTEF]]),0)</f>
        <v>0</v>
      </c>
      <c r="AN215">
        <f>IF(Source[[#This Row],[Credit_Noncredit]]="Credit",Source[[#This Row],[Census Enrollment]],Source[[#This Row],[Noncredit Avg. Attendance]])</f>
        <v>45</v>
      </c>
    </row>
    <row r="216" spans="1:40" x14ac:dyDescent="0.25">
      <c r="A216" t="s">
        <v>4581</v>
      </c>
      <c r="B216" t="s">
        <v>886</v>
      </c>
      <c r="C216" t="s">
        <v>34</v>
      </c>
      <c r="D216" t="s">
        <v>974</v>
      </c>
      <c r="E216" s="4">
        <v>38162</v>
      </c>
      <c r="F216" s="4" t="s">
        <v>975</v>
      </c>
      <c r="G216" s="4">
        <v>1</v>
      </c>
      <c r="H216" t="str">
        <f>CONCATENATE(Source[[#This Row],[Subject]],TRIM(Source[[#This Row],[Course]]))</f>
        <v>ECON1</v>
      </c>
      <c r="I216" t="str">
        <f>VLOOKUP(Source[[#This Row],[SubjCrse]],'Courses and Categories'!$E$2:$G$1816,3,FALSE)</f>
        <v>Credit General Education</v>
      </c>
      <c r="J216">
        <v>832</v>
      </c>
      <c r="K216" t="s">
        <v>976</v>
      </c>
      <c r="L216" t="s">
        <v>87</v>
      </c>
      <c r="M216" t="s">
        <v>897</v>
      </c>
      <c r="N216" t="s">
        <v>42</v>
      </c>
      <c r="O216" t="s">
        <v>42</v>
      </c>
      <c r="P216" t="s">
        <v>42</v>
      </c>
      <c r="Q216" t="s">
        <v>42</v>
      </c>
      <c r="S216" t="s">
        <v>134</v>
      </c>
      <c r="T216">
        <v>1</v>
      </c>
      <c r="U216" s="1">
        <v>43479</v>
      </c>
      <c r="V216" s="1">
        <v>43607</v>
      </c>
      <c r="W216" t="s">
        <v>2055</v>
      </c>
      <c r="X216" t="s">
        <v>899</v>
      </c>
      <c r="Y216">
        <v>44</v>
      </c>
      <c r="Z216">
        <v>38</v>
      </c>
      <c r="AA216">
        <v>45</v>
      </c>
      <c r="AB216">
        <v>84.444400000000002</v>
      </c>
      <c r="AD216">
        <f>IF(ISBLANK(Source[[#This Row],[CrosslistID]]),1,1/COUNTIFS(Source[CrosslistID],Source[[#This Row],[CrosslistID]],Source[TermDesc],Source[[#This Row],[TermDesc]]))</f>
        <v>1</v>
      </c>
      <c r="AG216">
        <v>0</v>
      </c>
      <c r="AH216">
        <v>84.444400000000002</v>
      </c>
      <c r="AI216">
        <v>4.0999999999999996</v>
      </c>
      <c r="AJ216">
        <v>4.4000000000000004</v>
      </c>
      <c r="AK216">
        <v>0.2</v>
      </c>
      <c r="AL2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6">
        <f>IF(AND(Source[[#This Row],[Credit_Noncredit]]="Noncredit",Source[[#This Row],[FTEF]]&gt;0),Source[[#This Row],[NC XLST FTES]]*525/(437.5*Source[[#This Row],[FTEF]]),0)</f>
        <v>0</v>
      </c>
      <c r="AN216">
        <f>IF(Source[[#This Row],[Credit_Noncredit]]="Credit",Source[[#This Row],[Census Enrollment]],Source[[#This Row],[Noncredit Avg. Attendance]])</f>
        <v>44</v>
      </c>
    </row>
    <row r="217" spans="1:40" x14ac:dyDescent="0.25">
      <c r="A217" t="s">
        <v>4581</v>
      </c>
      <c r="B217" t="s">
        <v>886</v>
      </c>
      <c r="C217" t="s">
        <v>34</v>
      </c>
      <c r="D217" t="s">
        <v>974</v>
      </c>
      <c r="E217" s="4">
        <v>32490</v>
      </c>
      <c r="F217" s="4" t="s">
        <v>975</v>
      </c>
      <c r="G217" s="4">
        <v>3</v>
      </c>
      <c r="H217" t="str">
        <f>CONCATENATE(Source[[#This Row],[Subject]],TRIM(Source[[#This Row],[Course]]))</f>
        <v>ECON3</v>
      </c>
      <c r="I217" t="str">
        <f>VLOOKUP(Source[[#This Row],[SubjCrse]],'Courses and Categories'!$E$2:$G$1816,3,FALSE)</f>
        <v>Credit General Education</v>
      </c>
      <c r="J217">
        <v>1</v>
      </c>
      <c r="K217" t="s">
        <v>978</v>
      </c>
      <c r="L217" t="s">
        <v>39</v>
      </c>
      <c r="M217" t="s">
        <v>903</v>
      </c>
      <c r="N217" t="s">
        <v>1041</v>
      </c>
      <c r="O217">
        <v>1010</v>
      </c>
      <c r="P217">
        <v>1100</v>
      </c>
      <c r="Q217" t="s">
        <v>850</v>
      </c>
      <c r="R217">
        <v>511</v>
      </c>
      <c r="S217" t="s">
        <v>134</v>
      </c>
      <c r="T217">
        <v>1</v>
      </c>
      <c r="U217" s="1">
        <v>43479</v>
      </c>
      <c r="V217" s="1">
        <v>43607</v>
      </c>
      <c r="W217" t="s">
        <v>2055</v>
      </c>
      <c r="X217" t="s">
        <v>1929</v>
      </c>
      <c r="Y217">
        <v>23</v>
      </c>
      <c r="Z217">
        <v>18</v>
      </c>
      <c r="AA217">
        <v>45</v>
      </c>
      <c r="AB217">
        <v>40</v>
      </c>
      <c r="AD217">
        <f>IF(ISBLANK(Source[[#This Row],[CrosslistID]]),1,1/COUNTIFS(Source[CrosslistID],Source[[#This Row],[CrosslistID]],Source[TermDesc],Source[[#This Row],[TermDesc]]))</f>
        <v>1</v>
      </c>
      <c r="AG217">
        <v>0</v>
      </c>
      <c r="AH217">
        <v>40</v>
      </c>
      <c r="AI217">
        <v>2.2999999999999998</v>
      </c>
      <c r="AJ217">
        <v>2.2999999999999998</v>
      </c>
      <c r="AK217">
        <v>0.2</v>
      </c>
      <c r="AL2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7">
        <f>IF(AND(Source[[#This Row],[Credit_Noncredit]]="Noncredit",Source[[#This Row],[FTEF]]&gt;0),Source[[#This Row],[NC XLST FTES]]*525/(437.5*Source[[#This Row],[FTEF]]),0)</f>
        <v>0</v>
      </c>
      <c r="AN217">
        <f>IF(Source[[#This Row],[Credit_Noncredit]]="Credit",Source[[#This Row],[Census Enrollment]],Source[[#This Row],[Noncredit Avg. Attendance]])</f>
        <v>23</v>
      </c>
    </row>
    <row r="218" spans="1:40" x14ac:dyDescent="0.25">
      <c r="A218" t="s">
        <v>4581</v>
      </c>
      <c r="B218" t="s">
        <v>886</v>
      </c>
      <c r="C218" t="s">
        <v>34</v>
      </c>
      <c r="D218" t="s">
        <v>974</v>
      </c>
      <c r="E218" s="4">
        <v>31792</v>
      </c>
      <c r="F218" s="4" t="s">
        <v>975</v>
      </c>
      <c r="G218" s="4">
        <v>3</v>
      </c>
      <c r="H218" t="str">
        <f>CONCATENATE(Source[[#This Row],[Subject]],TRIM(Source[[#This Row],[Course]]))</f>
        <v>ECON3</v>
      </c>
      <c r="I218" t="str">
        <f>VLOOKUP(Source[[#This Row],[SubjCrse]],'Courses and Categories'!$E$2:$G$1816,3,FALSE)</f>
        <v>Credit General Education</v>
      </c>
      <c r="J218">
        <v>2</v>
      </c>
      <c r="K218" t="s">
        <v>978</v>
      </c>
      <c r="L218" t="s">
        <v>39</v>
      </c>
      <c r="M218" t="s">
        <v>903</v>
      </c>
      <c r="N218" t="s">
        <v>1041</v>
      </c>
      <c r="O218">
        <v>1110</v>
      </c>
      <c r="P218">
        <v>1200</v>
      </c>
      <c r="Q218" t="s">
        <v>850</v>
      </c>
      <c r="R218">
        <v>513</v>
      </c>
      <c r="S218" t="s">
        <v>134</v>
      </c>
      <c r="T218">
        <v>1</v>
      </c>
      <c r="U218" s="1">
        <v>43479</v>
      </c>
      <c r="V218" s="1">
        <v>43607</v>
      </c>
      <c r="W218" t="s">
        <v>2055</v>
      </c>
      <c r="X218" t="s">
        <v>1929</v>
      </c>
      <c r="Y218">
        <v>31</v>
      </c>
      <c r="Z218">
        <v>30</v>
      </c>
      <c r="AA218">
        <v>45</v>
      </c>
      <c r="AB218">
        <v>66.666700000000006</v>
      </c>
      <c r="AD218">
        <f>IF(ISBLANK(Source[[#This Row],[CrosslistID]]),1,1/COUNTIFS(Source[CrosslistID],Source[[#This Row],[CrosslistID]],Source[TermDesc],Source[[#This Row],[TermDesc]]))</f>
        <v>1</v>
      </c>
      <c r="AG218">
        <v>0</v>
      </c>
      <c r="AH218">
        <v>66.666700000000006</v>
      </c>
      <c r="AI218">
        <v>3</v>
      </c>
      <c r="AJ218">
        <v>3.1</v>
      </c>
      <c r="AK218">
        <v>0.2</v>
      </c>
      <c r="AL2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8">
        <f>IF(AND(Source[[#This Row],[Credit_Noncredit]]="Noncredit",Source[[#This Row],[FTEF]]&gt;0),Source[[#This Row],[NC XLST FTES]]*525/(437.5*Source[[#This Row],[FTEF]]),0)</f>
        <v>0</v>
      </c>
      <c r="AN218">
        <f>IF(Source[[#This Row],[Credit_Noncredit]]="Credit",Source[[#This Row],[Census Enrollment]],Source[[#This Row],[Noncredit Avg. Attendance]])</f>
        <v>31</v>
      </c>
    </row>
    <row r="219" spans="1:40" x14ac:dyDescent="0.25">
      <c r="A219" t="s">
        <v>4581</v>
      </c>
      <c r="B219" t="s">
        <v>886</v>
      </c>
      <c r="C219" t="s">
        <v>34</v>
      </c>
      <c r="D219" t="s">
        <v>974</v>
      </c>
      <c r="E219" s="4">
        <v>38806</v>
      </c>
      <c r="F219" s="4" t="s">
        <v>975</v>
      </c>
      <c r="G219" s="4">
        <v>3</v>
      </c>
      <c r="H219" t="str">
        <f>CONCATENATE(Source[[#This Row],[Subject]],TRIM(Source[[#This Row],[Course]]))</f>
        <v>ECON3</v>
      </c>
      <c r="I219" t="str">
        <f>VLOOKUP(Source[[#This Row],[SubjCrse]],'Courses and Categories'!$E$2:$G$1816,3,FALSE)</f>
        <v>Credit General Education</v>
      </c>
      <c r="J219">
        <v>3</v>
      </c>
      <c r="K219" t="s">
        <v>978</v>
      </c>
      <c r="L219" t="s">
        <v>39</v>
      </c>
      <c r="M219" t="s">
        <v>903</v>
      </c>
      <c r="N219" t="s">
        <v>1041</v>
      </c>
      <c r="O219">
        <v>1110</v>
      </c>
      <c r="P219">
        <v>1200</v>
      </c>
      <c r="Q219" t="s">
        <v>240</v>
      </c>
      <c r="R219">
        <v>258</v>
      </c>
      <c r="S219" t="s">
        <v>134</v>
      </c>
      <c r="T219">
        <v>1</v>
      </c>
      <c r="U219" s="1">
        <v>43479</v>
      </c>
      <c r="V219" s="1">
        <v>43607</v>
      </c>
      <c r="W219" t="s">
        <v>2053</v>
      </c>
      <c r="X219" t="s">
        <v>1929</v>
      </c>
      <c r="Y219">
        <v>40</v>
      </c>
      <c r="Z219">
        <v>39</v>
      </c>
      <c r="AA219">
        <v>45</v>
      </c>
      <c r="AB219">
        <v>86.666700000000006</v>
      </c>
      <c r="AD219">
        <f>IF(ISBLANK(Source[[#This Row],[CrosslistID]]),1,1/COUNTIFS(Source[CrosslistID],Source[[#This Row],[CrosslistID]],Source[TermDesc],Source[[#This Row],[TermDesc]]))</f>
        <v>1</v>
      </c>
      <c r="AG219">
        <v>0</v>
      </c>
      <c r="AH219">
        <v>86.666700000000006</v>
      </c>
      <c r="AI219">
        <v>3.7</v>
      </c>
      <c r="AJ219">
        <v>4</v>
      </c>
      <c r="AK219">
        <v>0.2</v>
      </c>
      <c r="AL2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9">
        <f>IF(AND(Source[[#This Row],[Credit_Noncredit]]="Noncredit",Source[[#This Row],[FTEF]]&gt;0),Source[[#This Row],[NC XLST FTES]]*525/(437.5*Source[[#This Row],[FTEF]]),0)</f>
        <v>0</v>
      </c>
      <c r="AN219">
        <f>IF(Source[[#This Row],[Credit_Noncredit]]="Credit",Source[[#This Row],[Census Enrollment]],Source[[#This Row],[Noncredit Avg. Attendance]])</f>
        <v>40</v>
      </c>
    </row>
    <row r="220" spans="1:40" x14ac:dyDescent="0.25">
      <c r="A220" t="s">
        <v>4581</v>
      </c>
      <c r="B220" t="s">
        <v>886</v>
      </c>
      <c r="C220" t="s">
        <v>34</v>
      </c>
      <c r="D220" t="s">
        <v>974</v>
      </c>
      <c r="E220" s="4">
        <v>32491</v>
      </c>
      <c r="F220" s="4" t="s">
        <v>975</v>
      </c>
      <c r="G220" s="4">
        <v>3</v>
      </c>
      <c r="H220" t="str">
        <f>CONCATENATE(Source[[#This Row],[Subject]],TRIM(Source[[#This Row],[Course]]))</f>
        <v>ECON3</v>
      </c>
      <c r="I220" t="str">
        <f>VLOOKUP(Source[[#This Row],[SubjCrse]],'Courses and Categories'!$E$2:$G$1816,3,FALSE)</f>
        <v>Credit General Education</v>
      </c>
      <c r="J220">
        <v>4</v>
      </c>
      <c r="K220" t="s">
        <v>978</v>
      </c>
      <c r="L220" t="s">
        <v>39</v>
      </c>
      <c r="M220" t="s">
        <v>903</v>
      </c>
      <c r="N220" t="s">
        <v>1041</v>
      </c>
      <c r="O220">
        <v>1210</v>
      </c>
      <c r="P220">
        <v>1300</v>
      </c>
      <c r="Q220" t="s">
        <v>240</v>
      </c>
      <c r="R220">
        <v>258</v>
      </c>
      <c r="S220" t="s">
        <v>134</v>
      </c>
      <c r="T220">
        <v>1</v>
      </c>
      <c r="U220" s="1">
        <v>43479</v>
      </c>
      <c r="V220" s="1">
        <v>43607</v>
      </c>
      <c r="W220" t="s">
        <v>2053</v>
      </c>
      <c r="X220" t="s">
        <v>1929</v>
      </c>
      <c r="Y220">
        <v>23</v>
      </c>
      <c r="Z220">
        <v>22</v>
      </c>
      <c r="AA220">
        <v>45</v>
      </c>
      <c r="AB220">
        <v>48.8889</v>
      </c>
      <c r="AD220">
        <f>IF(ISBLANK(Source[[#This Row],[CrosslistID]]),1,1/COUNTIFS(Source[CrosslistID],Source[[#This Row],[CrosslistID]],Source[TermDesc],Source[[#This Row],[TermDesc]]))</f>
        <v>1</v>
      </c>
      <c r="AG220">
        <v>0</v>
      </c>
      <c r="AH220">
        <v>48.8889</v>
      </c>
      <c r="AI220">
        <v>1.9</v>
      </c>
      <c r="AJ220">
        <v>2.2999999999999998</v>
      </c>
      <c r="AK220">
        <v>0.2</v>
      </c>
      <c r="AL2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0">
        <f>IF(AND(Source[[#This Row],[Credit_Noncredit]]="Noncredit",Source[[#This Row],[FTEF]]&gt;0),Source[[#This Row],[NC XLST FTES]]*525/(437.5*Source[[#This Row],[FTEF]]),0)</f>
        <v>0</v>
      </c>
      <c r="AN220">
        <f>IF(Source[[#This Row],[Credit_Noncredit]]="Credit",Source[[#This Row],[Census Enrollment]],Source[[#This Row],[Noncredit Avg. Attendance]])</f>
        <v>23</v>
      </c>
    </row>
    <row r="221" spans="1:40" x14ac:dyDescent="0.25">
      <c r="A221" t="s">
        <v>4581</v>
      </c>
      <c r="B221" t="s">
        <v>886</v>
      </c>
      <c r="C221" t="s">
        <v>34</v>
      </c>
      <c r="D221" t="s">
        <v>974</v>
      </c>
      <c r="E221" s="4">
        <v>30340</v>
      </c>
      <c r="F221" s="4" t="s">
        <v>975</v>
      </c>
      <c r="G221" s="4">
        <v>3</v>
      </c>
      <c r="H221" t="str">
        <f>CONCATENATE(Source[[#This Row],[Subject]],TRIM(Source[[#This Row],[Course]]))</f>
        <v>ECON3</v>
      </c>
      <c r="I221" t="str">
        <f>VLOOKUP(Source[[#This Row],[SubjCrse]],'Courses and Categories'!$E$2:$G$1816,3,FALSE)</f>
        <v>Credit General Education</v>
      </c>
      <c r="J221">
        <v>5</v>
      </c>
      <c r="K221" t="s">
        <v>978</v>
      </c>
      <c r="L221" t="s">
        <v>39</v>
      </c>
      <c r="M221" t="s">
        <v>903</v>
      </c>
      <c r="N221" t="s">
        <v>105</v>
      </c>
      <c r="O221">
        <v>1410</v>
      </c>
      <c r="P221">
        <v>1525</v>
      </c>
      <c r="Q221" t="s">
        <v>420</v>
      </c>
      <c r="R221">
        <v>261</v>
      </c>
      <c r="S221" t="s">
        <v>134</v>
      </c>
      <c r="T221">
        <v>1</v>
      </c>
      <c r="U221" s="1">
        <v>43479</v>
      </c>
      <c r="V221" s="1">
        <v>43607</v>
      </c>
      <c r="W221" t="s">
        <v>2056</v>
      </c>
      <c r="X221" t="s">
        <v>1929</v>
      </c>
      <c r="Y221">
        <v>41</v>
      </c>
      <c r="Z221">
        <v>36</v>
      </c>
      <c r="AA221">
        <v>45</v>
      </c>
      <c r="AB221">
        <v>80</v>
      </c>
      <c r="AD221">
        <f>IF(ISBLANK(Source[[#This Row],[CrosslistID]]),1,1/COUNTIFS(Source[CrosslistID],Source[[#This Row],[CrosslistID]],Source[TermDesc],Source[[#This Row],[TermDesc]]))</f>
        <v>1</v>
      </c>
      <c r="AG221">
        <v>0</v>
      </c>
      <c r="AH221">
        <v>80</v>
      </c>
      <c r="AI221">
        <v>3.6</v>
      </c>
      <c r="AJ221">
        <v>4.0999999999999996</v>
      </c>
      <c r="AK221">
        <v>0.2</v>
      </c>
      <c r="AL2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1">
        <f>IF(AND(Source[[#This Row],[Credit_Noncredit]]="Noncredit",Source[[#This Row],[FTEF]]&gt;0),Source[[#This Row],[NC XLST FTES]]*525/(437.5*Source[[#This Row],[FTEF]]),0)</f>
        <v>0</v>
      </c>
      <c r="AN221">
        <f>IF(Source[[#This Row],[Credit_Noncredit]]="Credit",Source[[#This Row],[Census Enrollment]],Source[[#This Row],[Noncredit Avg. Attendance]])</f>
        <v>41</v>
      </c>
    </row>
    <row r="222" spans="1:40" x14ac:dyDescent="0.25">
      <c r="A222" t="s">
        <v>4581</v>
      </c>
      <c r="B222" t="s">
        <v>886</v>
      </c>
      <c r="C222" t="s">
        <v>34</v>
      </c>
      <c r="D222" t="s">
        <v>974</v>
      </c>
      <c r="E222" s="4">
        <v>30341</v>
      </c>
      <c r="F222" s="4" t="s">
        <v>975</v>
      </c>
      <c r="G222" s="4">
        <v>3</v>
      </c>
      <c r="H222" t="str">
        <f>CONCATENATE(Source[[#This Row],[Subject]],TRIM(Source[[#This Row],[Course]]))</f>
        <v>ECON3</v>
      </c>
      <c r="I222" t="str">
        <f>VLOOKUP(Source[[#This Row],[SubjCrse]],'Courses and Categories'!$E$2:$G$1816,3,FALSE)</f>
        <v>Credit General Education</v>
      </c>
      <c r="J222">
        <v>6</v>
      </c>
      <c r="K222" t="s">
        <v>978</v>
      </c>
      <c r="L222" t="s">
        <v>39</v>
      </c>
      <c r="M222" t="s">
        <v>903</v>
      </c>
      <c r="N222" t="s">
        <v>59</v>
      </c>
      <c r="O222">
        <v>940</v>
      </c>
      <c r="P222">
        <v>1055</v>
      </c>
      <c r="Q222" t="s">
        <v>420</v>
      </c>
      <c r="R222">
        <v>261</v>
      </c>
      <c r="S222" t="s">
        <v>134</v>
      </c>
      <c r="T222">
        <v>1</v>
      </c>
      <c r="U222" s="1">
        <v>43479</v>
      </c>
      <c r="V222" s="1">
        <v>43607</v>
      </c>
      <c r="W222" t="s">
        <v>2053</v>
      </c>
      <c r="X222" t="s">
        <v>1929</v>
      </c>
      <c r="Y222">
        <v>39</v>
      </c>
      <c r="Z222">
        <v>35</v>
      </c>
      <c r="AA222">
        <v>45</v>
      </c>
      <c r="AB222">
        <v>77.777799999999999</v>
      </c>
      <c r="AD222">
        <f>IF(ISBLANK(Source[[#This Row],[CrosslistID]]),1,1/COUNTIFS(Source[CrosslistID],Source[[#This Row],[CrosslistID]],Source[TermDesc],Source[[#This Row],[TermDesc]]))</f>
        <v>1</v>
      </c>
      <c r="AG222">
        <v>0</v>
      </c>
      <c r="AH222">
        <v>77.777799999999999</v>
      </c>
      <c r="AI222">
        <v>3.7</v>
      </c>
      <c r="AJ222">
        <v>3.9</v>
      </c>
      <c r="AK222">
        <v>0.2</v>
      </c>
      <c r="AL2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2">
        <f>IF(AND(Source[[#This Row],[Credit_Noncredit]]="Noncredit",Source[[#This Row],[FTEF]]&gt;0),Source[[#This Row],[NC XLST FTES]]*525/(437.5*Source[[#This Row],[FTEF]]),0)</f>
        <v>0</v>
      </c>
      <c r="AN222">
        <f>IF(Source[[#This Row],[Credit_Noncredit]]="Credit",Source[[#This Row],[Census Enrollment]],Source[[#This Row],[Noncredit Avg. Attendance]])</f>
        <v>39</v>
      </c>
    </row>
    <row r="223" spans="1:40" x14ac:dyDescent="0.25">
      <c r="A223" t="s">
        <v>4581</v>
      </c>
      <c r="B223" t="s">
        <v>886</v>
      </c>
      <c r="C223" t="s">
        <v>34</v>
      </c>
      <c r="D223" t="s">
        <v>974</v>
      </c>
      <c r="E223" s="4">
        <v>30342</v>
      </c>
      <c r="F223" s="4" t="s">
        <v>975</v>
      </c>
      <c r="G223" s="4">
        <v>3</v>
      </c>
      <c r="H223" t="str">
        <f>CONCATENATE(Source[[#This Row],[Subject]],TRIM(Source[[#This Row],[Course]]))</f>
        <v>ECON3</v>
      </c>
      <c r="I223" t="str">
        <f>VLOOKUP(Source[[#This Row],[SubjCrse]],'Courses and Categories'!$E$2:$G$1816,3,FALSE)</f>
        <v>Credit General Education</v>
      </c>
      <c r="J223">
        <v>7</v>
      </c>
      <c r="K223" t="s">
        <v>978</v>
      </c>
      <c r="L223" t="s">
        <v>39</v>
      </c>
      <c r="M223" t="s">
        <v>903</v>
      </c>
      <c r="N223" t="s">
        <v>59</v>
      </c>
      <c r="O223">
        <v>1110</v>
      </c>
      <c r="P223">
        <v>1225</v>
      </c>
      <c r="Q223" t="s">
        <v>240</v>
      </c>
      <c r="R223">
        <v>258</v>
      </c>
      <c r="S223" t="s">
        <v>134</v>
      </c>
      <c r="T223">
        <v>1</v>
      </c>
      <c r="U223" s="1">
        <v>43479</v>
      </c>
      <c r="V223" s="1">
        <v>43607</v>
      </c>
      <c r="W223" t="s">
        <v>2053</v>
      </c>
      <c r="X223" t="s">
        <v>1929</v>
      </c>
      <c r="Y223">
        <v>40</v>
      </c>
      <c r="Z223">
        <v>40</v>
      </c>
      <c r="AA223">
        <v>45</v>
      </c>
      <c r="AB223">
        <v>88.888900000000007</v>
      </c>
      <c r="AD223">
        <f>IF(ISBLANK(Source[[#This Row],[CrosslistID]]),1,1/COUNTIFS(Source[CrosslistID],Source[[#This Row],[CrosslistID]],Source[TermDesc],Source[[#This Row],[TermDesc]]))</f>
        <v>1</v>
      </c>
      <c r="AG223">
        <v>0</v>
      </c>
      <c r="AH223">
        <v>88.888900000000007</v>
      </c>
      <c r="AI223">
        <v>3.9</v>
      </c>
      <c r="AJ223">
        <v>4</v>
      </c>
      <c r="AK223">
        <v>0.2</v>
      </c>
      <c r="AL2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3">
        <f>IF(AND(Source[[#This Row],[Credit_Noncredit]]="Noncredit",Source[[#This Row],[FTEF]]&gt;0),Source[[#This Row],[NC XLST FTES]]*525/(437.5*Source[[#This Row],[FTEF]]),0)</f>
        <v>0</v>
      </c>
      <c r="AN223">
        <f>IF(Source[[#This Row],[Credit_Noncredit]]="Credit",Source[[#This Row],[Census Enrollment]],Source[[#This Row],[Noncredit Avg. Attendance]])</f>
        <v>40</v>
      </c>
    </row>
    <row r="224" spans="1:40" x14ac:dyDescent="0.25">
      <c r="A224" t="s">
        <v>4581</v>
      </c>
      <c r="B224" t="s">
        <v>886</v>
      </c>
      <c r="C224" t="s">
        <v>34</v>
      </c>
      <c r="D224" t="s">
        <v>974</v>
      </c>
      <c r="E224" s="4">
        <v>33946</v>
      </c>
      <c r="F224" s="4" t="s">
        <v>975</v>
      </c>
      <c r="G224" s="4">
        <v>3</v>
      </c>
      <c r="H224" t="str">
        <f>CONCATENATE(Source[[#This Row],[Subject]],TRIM(Source[[#This Row],[Course]]))</f>
        <v>ECON3</v>
      </c>
      <c r="I224" t="str">
        <f>VLOOKUP(Source[[#This Row],[SubjCrse]],'Courses and Categories'!$E$2:$G$1816,3,FALSE)</f>
        <v>Credit General Education</v>
      </c>
      <c r="J224">
        <v>8</v>
      </c>
      <c r="K224" t="s">
        <v>978</v>
      </c>
      <c r="L224" t="s">
        <v>39</v>
      </c>
      <c r="M224" t="s">
        <v>903</v>
      </c>
      <c r="N224" t="s">
        <v>41</v>
      </c>
      <c r="O224">
        <v>1410</v>
      </c>
      <c r="P224">
        <v>1700</v>
      </c>
      <c r="Q224" t="s">
        <v>420</v>
      </c>
      <c r="R224">
        <v>261</v>
      </c>
      <c r="S224" t="s">
        <v>134</v>
      </c>
      <c r="T224">
        <v>1</v>
      </c>
      <c r="U224" s="1">
        <v>43479</v>
      </c>
      <c r="V224" s="1">
        <v>43607</v>
      </c>
      <c r="W224" t="s">
        <v>2056</v>
      </c>
      <c r="X224" t="s">
        <v>1929</v>
      </c>
      <c r="Y224">
        <v>29</v>
      </c>
      <c r="Z224">
        <v>26</v>
      </c>
      <c r="AA224">
        <v>45</v>
      </c>
      <c r="AB224">
        <v>57.777799999999999</v>
      </c>
      <c r="AD224">
        <f>IF(ISBLANK(Source[[#This Row],[CrosslistID]]),1,1/COUNTIFS(Source[CrosslistID],Source[[#This Row],[CrosslistID]],Source[TermDesc],Source[[#This Row],[TermDesc]]))</f>
        <v>1</v>
      </c>
      <c r="AG224">
        <v>0</v>
      </c>
      <c r="AH224">
        <v>57.777799999999999</v>
      </c>
      <c r="AI224">
        <v>2.8</v>
      </c>
      <c r="AJ224">
        <v>2.9</v>
      </c>
      <c r="AK224">
        <v>0.2</v>
      </c>
      <c r="AL2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4">
        <f>IF(AND(Source[[#This Row],[Credit_Noncredit]]="Noncredit",Source[[#This Row],[FTEF]]&gt;0),Source[[#This Row],[NC XLST FTES]]*525/(437.5*Source[[#This Row],[FTEF]]),0)</f>
        <v>0</v>
      </c>
      <c r="AN224">
        <f>IF(Source[[#This Row],[Credit_Noncredit]]="Credit",Source[[#This Row],[Census Enrollment]],Source[[#This Row],[Noncredit Avg. Attendance]])</f>
        <v>29</v>
      </c>
    </row>
    <row r="225" spans="1:40" x14ac:dyDescent="0.25">
      <c r="A225" t="s">
        <v>4581</v>
      </c>
      <c r="B225" t="s">
        <v>886</v>
      </c>
      <c r="C225" t="s">
        <v>34</v>
      </c>
      <c r="D225" t="s">
        <v>974</v>
      </c>
      <c r="E225" s="4">
        <v>34263</v>
      </c>
      <c r="F225" s="4" t="s">
        <v>975</v>
      </c>
      <c r="G225" s="4">
        <v>3</v>
      </c>
      <c r="H225" t="str">
        <f>CONCATENATE(Source[[#This Row],[Subject]],TRIM(Source[[#This Row],[Course]]))</f>
        <v>ECON3</v>
      </c>
      <c r="I225" t="str">
        <f>VLOOKUP(Source[[#This Row],[SubjCrse]],'Courses and Categories'!$E$2:$G$1816,3,FALSE)</f>
        <v>Credit General Education</v>
      </c>
      <c r="J225">
        <v>9</v>
      </c>
      <c r="K225" t="s">
        <v>978</v>
      </c>
      <c r="L225" t="s">
        <v>39</v>
      </c>
      <c r="M225" t="s">
        <v>903</v>
      </c>
      <c r="N225" t="s">
        <v>185</v>
      </c>
      <c r="O225">
        <v>1410</v>
      </c>
      <c r="P225">
        <v>1700</v>
      </c>
      <c r="Q225" t="s">
        <v>420</v>
      </c>
      <c r="R225">
        <v>188</v>
      </c>
      <c r="S225" t="s">
        <v>134</v>
      </c>
      <c r="T225">
        <v>1</v>
      </c>
      <c r="U225" s="1">
        <v>43479</v>
      </c>
      <c r="V225" s="1">
        <v>43607</v>
      </c>
      <c r="W225" t="s">
        <v>2054</v>
      </c>
      <c r="X225" t="s">
        <v>1929</v>
      </c>
      <c r="Y225">
        <v>47</v>
      </c>
      <c r="Z225">
        <v>45</v>
      </c>
      <c r="AA225">
        <v>45</v>
      </c>
      <c r="AB225">
        <v>100</v>
      </c>
      <c r="AD225">
        <f>IF(ISBLANK(Source[[#This Row],[CrosslistID]]),1,1/COUNTIFS(Source[CrosslistID],Source[[#This Row],[CrosslistID]],Source[TermDesc],Source[[#This Row],[TermDesc]]))</f>
        <v>1</v>
      </c>
      <c r="AG225">
        <v>0</v>
      </c>
      <c r="AH225">
        <v>100</v>
      </c>
      <c r="AI225">
        <v>4.0999999999999996</v>
      </c>
      <c r="AJ225">
        <v>4.7</v>
      </c>
      <c r="AK225">
        <v>0.2</v>
      </c>
      <c r="AL2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5">
        <f>IF(AND(Source[[#This Row],[Credit_Noncredit]]="Noncredit",Source[[#This Row],[FTEF]]&gt;0),Source[[#This Row],[NC XLST FTES]]*525/(437.5*Source[[#This Row],[FTEF]]),0)</f>
        <v>0</v>
      </c>
      <c r="AN225">
        <f>IF(Source[[#This Row],[Credit_Noncredit]]="Credit",Source[[#This Row],[Census Enrollment]],Source[[#This Row],[Noncredit Avg. Attendance]])</f>
        <v>47</v>
      </c>
    </row>
    <row r="226" spans="1:40" x14ac:dyDescent="0.25">
      <c r="A226" t="s">
        <v>4581</v>
      </c>
      <c r="B226" t="s">
        <v>886</v>
      </c>
      <c r="C226" t="s">
        <v>34</v>
      </c>
      <c r="D226" t="s">
        <v>974</v>
      </c>
      <c r="E226" s="4">
        <v>31475</v>
      </c>
      <c r="F226" s="4" t="s">
        <v>975</v>
      </c>
      <c r="G226" s="4">
        <v>3</v>
      </c>
      <c r="H226" t="str">
        <f>CONCATENATE(Source[[#This Row],[Subject]],TRIM(Source[[#This Row],[Course]]))</f>
        <v>ECON3</v>
      </c>
      <c r="I226" t="str">
        <f>VLOOKUP(Source[[#This Row],[SubjCrse]],'Courses and Categories'!$E$2:$G$1816,3,FALSE)</f>
        <v>Credit General Education</v>
      </c>
      <c r="J226">
        <v>501</v>
      </c>
      <c r="K226" t="s">
        <v>978</v>
      </c>
      <c r="L226" t="s">
        <v>87</v>
      </c>
      <c r="M226" t="s">
        <v>903</v>
      </c>
      <c r="N226" t="s">
        <v>180</v>
      </c>
      <c r="O226">
        <v>1830</v>
      </c>
      <c r="P226">
        <v>2120</v>
      </c>
      <c r="Q226" t="s">
        <v>850</v>
      </c>
      <c r="R226">
        <v>553</v>
      </c>
      <c r="S226" t="s">
        <v>134</v>
      </c>
      <c r="T226">
        <v>1</v>
      </c>
      <c r="U226" s="1">
        <v>43479</v>
      </c>
      <c r="V226" s="1">
        <v>43607</v>
      </c>
      <c r="W226" t="s">
        <v>2054</v>
      </c>
      <c r="X226" t="s">
        <v>1929</v>
      </c>
      <c r="Y226">
        <v>39</v>
      </c>
      <c r="Z226">
        <v>32</v>
      </c>
      <c r="AA226">
        <v>45</v>
      </c>
      <c r="AB226">
        <v>71.111099999999993</v>
      </c>
      <c r="AD226">
        <f>IF(ISBLANK(Source[[#This Row],[CrosslistID]]),1,1/COUNTIFS(Source[CrosslistID],Source[[#This Row],[CrosslistID]],Source[TermDesc],Source[[#This Row],[TermDesc]]))</f>
        <v>1</v>
      </c>
      <c r="AG226">
        <v>0</v>
      </c>
      <c r="AH226">
        <v>71.111099999999993</v>
      </c>
      <c r="AI226">
        <v>3.7</v>
      </c>
      <c r="AJ226">
        <v>3.9</v>
      </c>
      <c r="AK226">
        <v>0.2</v>
      </c>
      <c r="AL2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6">
        <f>IF(AND(Source[[#This Row],[Credit_Noncredit]]="Noncredit",Source[[#This Row],[FTEF]]&gt;0),Source[[#This Row],[NC XLST FTES]]*525/(437.5*Source[[#This Row],[FTEF]]),0)</f>
        <v>0</v>
      </c>
      <c r="AN226">
        <f>IF(Source[[#This Row],[Credit_Noncredit]]="Credit",Source[[#This Row],[Census Enrollment]],Source[[#This Row],[Noncredit Avg. Attendance]])</f>
        <v>39</v>
      </c>
    </row>
    <row r="227" spans="1:40" x14ac:dyDescent="0.25">
      <c r="A227" t="s">
        <v>4581</v>
      </c>
      <c r="B227" t="s">
        <v>886</v>
      </c>
      <c r="C227" t="s">
        <v>34</v>
      </c>
      <c r="D227" t="s">
        <v>974</v>
      </c>
      <c r="E227" s="4">
        <v>30343</v>
      </c>
      <c r="F227" s="4" t="s">
        <v>975</v>
      </c>
      <c r="G227" s="4">
        <v>3</v>
      </c>
      <c r="H227" t="str">
        <f>CONCATENATE(Source[[#This Row],[Subject]],TRIM(Source[[#This Row],[Course]]))</f>
        <v>ECON3</v>
      </c>
      <c r="I227" t="str">
        <f>VLOOKUP(Source[[#This Row],[SubjCrse]],'Courses and Categories'!$E$2:$G$1816,3,FALSE)</f>
        <v>Credit General Education</v>
      </c>
      <c r="J227">
        <v>581</v>
      </c>
      <c r="K227" t="s">
        <v>978</v>
      </c>
      <c r="L227" t="s">
        <v>87</v>
      </c>
      <c r="M227" t="s">
        <v>903</v>
      </c>
      <c r="N227" t="s">
        <v>50</v>
      </c>
      <c r="O227">
        <v>1830</v>
      </c>
      <c r="P227">
        <v>2120</v>
      </c>
      <c r="Q227" t="s">
        <v>76</v>
      </c>
      <c r="R227">
        <v>718</v>
      </c>
      <c r="S227" t="s">
        <v>77</v>
      </c>
      <c r="T227">
        <v>1</v>
      </c>
      <c r="U227" s="1">
        <v>43479</v>
      </c>
      <c r="V227" s="1">
        <v>43607</v>
      </c>
      <c r="W227" t="s">
        <v>4640</v>
      </c>
      <c r="X227" t="s">
        <v>1929</v>
      </c>
      <c r="Y227">
        <v>42</v>
      </c>
      <c r="Z227">
        <v>39</v>
      </c>
      <c r="AA227">
        <v>45</v>
      </c>
      <c r="AB227">
        <v>86.666700000000006</v>
      </c>
      <c r="AD227">
        <f>IF(ISBLANK(Source[[#This Row],[CrosslistID]]),1,1/COUNTIFS(Source[CrosslistID],Source[[#This Row],[CrosslistID]],Source[TermDesc],Source[[#This Row],[TermDesc]]))</f>
        <v>1</v>
      </c>
      <c r="AG227">
        <v>0</v>
      </c>
      <c r="AH227">
        <v>86.666700000000006</v>
      </c>
      <c r="AI227">
        <v>3.7</v>
      </c>
      <c r="AJ227">
        <v>4.2</v>
      </c>
      <c r="AK227">
        <v>0.2</v>
      </c>
      <c r="AL2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7">
        <f>IF(AND(Source[[#This Row],[Credit_Noncredit]]="Noncredit",Source[[#This Row],[FTEF]]&gt;0),Source[[#This Row],[NC XLST FTES]]*525/(437.5*Source[[#This Row],[FTEF]]),0)</f>
        <v>0</v>
      </c>
      <c r="AN227">
        <f>IF(Source[[#This Row],[Credit_Noncredit]]="Credit",Source[[#This Row],[Census Enrollment]],Source[[#This Row],[Noncredit Avg. Attendance]])</f>
        <v>42</v>
      </c>
    </row>
    <row r="228" spans="1:40" x14ac:dyDescent="0.25">
      <c r="A228" t="s">
        <v>4581</v>
      </c>
      <c r="B228" t="s">
        <v>886</v>
      </c>
      <c r="C228" t="s">
        <v>34</v>
      </c>
      <c r="D228" t="s">
        <v>974</v>
      </c>
      <c r="E228" s="4">
        <v>34264</v>
      </c>
      <c r="F228" s="4" t="s">
        <v>975</v>
      </c>
      <c r="G228" s="4">
        <v>5</v>
      </c>
      <c r="H228" t="str">
        <f>CONCATENATE(Source[[#This Row],[Subject]],TRIM(Source[[#This Row],[Course]]))</f>
        <v>ECON5</v>
      </c>
      <c r="I228" t="str">
        <f>VLOOKUP(Source[[#This Row],[SubjCrse]],'Courses and Categories'!$E$2:$G$1816,3,FALSE)</f>
        <v>Credit General Education</v>
      </c>
      <c r="J228">
        <v>1</v>
      </c>
      <c r="K228" t="s">
        <v>2057</v>
      </c>
      <c r="L228" t="s">
        <v>39</v>
      </c>
      <c r="M228" t="s">
        <v>903</v>
      </c>
      <c r="N228" t="s">
        <v>1372</v>
      </c>
      <c r="O228" t="s">
        <v>1373</v>
      </c>
      <c r="P228" t="s">
        <v>2058</v>
      </c>
      <c r="Q228" t="s">
        <v>4638</v>
      </c>
      <c r="R228">
        <v>187</v>
      </c>
      <c r="S228" t="s">
        <v>134</v>
      </c>
      <c r="T228">
        <v>1</v>
      </c>
      <c r="U228" s="1">
        <v>43479</v>
      </c>
      <c r="V228" s="1">
        <v>43607</v>
      </c>
      <c r="W228" t="s">
        <v>2060</v>
      </c>
      <c r="X228" t="s">
        <v>1929</v>
      </c>
      <c r="Y228">
        <v>36</v>
      </c>
      <c r="Z228">
        <v>30</v>
      </c>
      <c r="AA228">
        <v>40</v>
      </c>
      <c r="AB228">
        <v>75</v>
      </c>
      <c r="AD228">
        <f>IF(ISBLANK(Source[[#This Row],[CrosslistID]]),1,1/COUNTIFS(Source[CrosslistID],Source[[#This Row],[CrosslistID]],Source[TermDesc],Source[[#This Row],[TermDesc]]))</f>
        <v>1</v>
      </c>
      <c r="AG228">
        <v>0</v>
      </c>
      <c r="AH228">
        <v>75</v>
      </c>
      <c r="AI228">
        <v>5.5</v>
      </c>
      <c r="AJ228">
        <v>6</v>
      </c>
      <c r="AK228">
        <v>0.33329999999999999</v>
      </c>
      <c r="AL2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8">
        <f>IF(AND(Source[[#This Row],[Credit_Noncredit]]="Noncredit",Source[[#This Row],[FTEF]]&gt;0),Source[[#This Row],[NC XLST FTES]]*525/(437.5*Source[[#This Row],[FTEF]]),0)</f>
        <v>0</v>
      </c>
      <c r="AN228">
        <f>IF(Source[[#This Row],[Credit_Noncredit]]="Credit",Source[[#This Row],[Census Enrollment]],Source[[#This Row],[Noncredit Avg. Attendance]])</f>
        <v>36</v>
      </c>
    </row>
    <row r="229" spans="1:40" x14ac:dyDescent="0.25">
      <c r="A229" t="s">
        <v>4581</v>
      </c>
      <c r="B229" t="s">
        <v>886</v>
      </c>
      <c r="C229" t="s">
        <v>34</v>
      </c>
      <c r="D229" t="s">
        <v>974</v>
      </c>
      <c r="E229" s="4">
        <v>30346</v>
      </c>
      <c r="F229" s="4" t="s">
        <v>975</v>
      </c>
      <c r="G229" s="4">
        <v>5</v>
      </c>
      <c r="H229" t="str">
        <f>CONCATENATE(Source[[#This Row],[Subject]],TRIM(Source[[#This Row],[Course]]))</f>
        <v>ECON5</v>
      </c>
      <c r="I229" t="str">
        <f>VLOOKUP(Source[[#This Row],[SubjCrse]],'Courses and Categories'!$E$2:$G$1816,3,FALSE)</f>
        <v>Credit General Education</v>
      </c>
      <c r="J229">
        <v>2</v>
      </c>
      <c r="K229" t="s">
        <v>2057</v>
      </c>
      <c r="L229" t="s">
        <v>39</v>
      </c>
      <c r="M229" t="s">
        <v>903</v>
      </c>
      <c r="N229" t="s">
        <v>59</v>
      </c>
      <c r="O229">
        <v>1110</v>
      </c>
      <c r="P229">
        <v>1325</v>
      </c>
      <c r="Q229" t="s">
        <v>420</v>
      </c>
      <c r="R229">
        <v>187</v>
      </c>
      <c r="S229" t="s">
        <v>134</v>
      </c>
      <c r="T229">
        <v>1</v>
      </c>
      <c r="U229" s="1">
        <v>43479</v>
      </c>
      <c r="V229" s="1">
        <v>43607</v>
      </c>
      <c r="W229" t="s">
        <v>904</v>
      </c>
      <c r="X229" t="s">
        <v>1929</v>
      </c>
      <c r="Y229">
        <v>31</v>
      </c>
      <c r="Z229">
        <v>29</v>
      </c>
      <c r="AA229">
        <v>40</v>
      </c>
      <c r="AB229">
        <v>72.5</v>
      </c>
      <c r="AD229">
        <f>IF(ISBLANK(Source[[#This Row],[CrosslistID]]),1,1/COUNTIFS(Source[CrosslistID],Source[[#This Row],[CrosslistID]],Source[TermDesc],Source[[#This Row],[TermDesc]]))</f>
        <v>1</v>
      </c>
      <c r="AG229">
        <v>0</v>
      </c>
      <c r="AH229">
        <v>72.5</v>
      </c>
      <c r="AI229">
        <v>4.6669999999999998</v>
      </c>
      <c r="AJ229">
        <v>5.1669999999999998</v>
      </c>
      <c r="AK229">
        <v>0.33329999999999999</v>
      </c>
      <c r="AL2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9">
        <f>IF(AND(Source[[#This Row],[Credit_Noncredit]]="Noncredit",Source[[#This Row],[FTEF]]&gt;0),Source[[#This Row],[NC XLST FTES]]*525/(437.5*Source[[#This Row],[FTEF]]),0)</f>
        <v>0</v>
      </c>
      <c r="AN229">
        <f>IF(Source[[#This Row],[Credit_Noncredit]]="Credit",Source[[#This Row],[Census Enrollment]],Source[[#This Row],[Noncredit Avg. Attendance]])</f>
        <v>31</v>
      </c>
    </row>
    <row r="230" spans="1:40" x14ac:dyDescent="0.25">
      <c r="A230" t="s">
        <v>4581</v>
      </c>
      <c r="B230" t="s">
        <v>886</v>
      </c>
      <c r="C230" t="s">
        <v>34</v>
      </c>
      <c r="D230" t="s">
        <v>974</v>
      </c>
      <c r="E230" s="4">
        <v>30347</v>
      </c>
      <c r="F230" s="4" t="s">
        <v>975</v>
      </c>
      <c r="G230" s="4">
        <v>5</v>
      </c>
      <c r="H230" t="str">
        <f>CONCATENATE(Source[[#This Row],[Subject]],TRIM(Source[[#This Row],[Course]]))</f>
        <v>ECON5</v>
      </c>
      <c r="I230" t="str">
        <f>VLOOKUP(Source[[#This Row],[SubjCrse]],'Courses and Categories'!$E$2:$G$1816,3,FALSE)</f>
        <v>Credit General Education</v>
      </c>
      <c r="J230">
        <v>501</v>
      </c>
      <c r="K230" t="s">
        <v>2057</v>
      </c>
      <c r="L230" t="s">
        <v>87</v>
      </c>
      <c r="M230" t="s">
        <v>903</v>
      </c>
      <c r="N230" t="s">
        <v>59</v>
      </c>
      <c r="O230">
        <v>1830</v>
      </c>
      <c r="P230">
        <v>2045</v>
      </c>
      <c r="Q230" t="s">
        <v>420</v>
      </c>
      <c r="R230">
        <v>187</v>
      </c>
      <c r="S230" t="s">
        <v>134</v>
      </c>
      <c r="T230">
        <v>1</v>
      </c>
      <c r="U230" s="1">
        <v>43479</v>
      </c>
      <c r="V230" s="1">
        <v>43607</v>
      </c>
      <c r="W230" t="s">
        <v>2061</v>
      </c>
      <c r="X230" t="s">
        <v>1929</v>
      </c>
      <c r="Y230">
        <v>20</v>
      </c>
      <c r="Z230">
        <v>18</v>
      </c>
      <c r="AA230">
        <v>40</v>
      </c>
      <c r="AB230">
        <v>45</v>
      </c>
      <c r="AD230">
        <f>IF(ISBLANK(Source[[#This Row],[CrosslistID]]),1,1/COUNTIFS(Source[CrosslistID],Source[[#This Row],[CrosslistID]],Source[TermDesc],Source[[#This Row],[TermDesc]]))</f>
        <v>1</v>
      </c>
      <c r="AG230">
        <v>0</v>
      </c>
      <c r="AH230">
        <v>45</v>
      </c>
      <c r="AI230">
        <v>3.1669999999999998</v>
      </c>
      <c r="AJ230">
        <v>3.3336999999999999</v>
      </c>
      <c r="AK230">
        <v>0.33329999999999999</v>
      </c>
      <c r="AL2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0">
        <f>IF(AND(Source[[#This Row],[Credit_Noncredit]]="Noncredit",Source[[#This Row],[FTEF]]&gt;0),Source[[#This Row],[NC XLST FTES]]*525/(437.5*Source[[#This Row],[FTEF]]),0)</f>
        <v>0</v>
      </c>
      <c r="AN230">
        <f>IF(Source[[#This Row],[Credit_Noncredit]]="Credit",Source[[#This Row],[Census Enrollment]],Source[[#This Row],[Noncredit Avg. Attendance]])</f>
        <v>20</v>
      </c>
    </row>
    <row r="231" spans="1:40" x14ac:dyDescent="0.25">
      <c r="A231" t="s">
        <v>4581</v>
      </c>
      <c r="B231" t="s">
        <v>886</v>
      </c>
      <c r="C231" t="s">
        <v>34</v>
      </c>
      <c r="D231" t="s">
        <v>974</v>
      </c>
      <c r="E231" s="4">
        <v>38807</v>
      </c>
      <c r="F231" s="4" t="s">
        <v>975</v>
      </c>
      <c r="G231" s="4">
        <v>5</v>
      </c>
      <c r="H231" t="str">
        <f>CONCATENATE(Source[[#This Row],[Subject]],TRIM(Source[[#This Row],[Course]]))</f>
        <v>ECON5</v>
      </c>
      <c r="I231" t="str">
        <f>VLOOKUP(Source[[#This Row],[SubjCrse]],'Courses and Categories'!$E$2:$G$1816,3,FALSE)</f>
        <v>Credit General Education</v>
      </c>
      <c r="J231">
        <v>831</v>
      </c>
      <c r="K231" t="s">
        <v>2057</v>
      </c>
      <c r="L231" t="s">
        <v>87</v>
      </c>
      <c r="M231" t="s">
        <v>897</v>
      </c>
      <c r="N231" t="s">
        <v>42</v>
      </c>
      <c r="O231" t="s">
        <v>42</v>
      </c>
      <c r="P231" t="s">
        <v>42</v>
      </c>
      <c r="Q231" t="s">
        <v>42</v>
      </c>
      <c r="S231" t="s">
        <v>134</v>
      </c>
      <c r="T231">
        <v>1</v>
      </c>
      <c r="U231" s="1">
        <v>43479</v>
      </c>
      <c r="V231" s="1">
        <v>43607</v>
      </c>
      <c r="W231" t="s">
        <v>2062</v>
      </c>
      <c r="X231" t="s">
        <v>1450</v>
      </c>
      <c r="Y231">
        <v>39</v>
      </c>
      <c r="Z231">
        <v>32</v>
      </c>
      <c r="AA231">
        <v>40</v>
      </c>
      <c r="AB231">
        <v>80</v>
      </c>
      <c r="AD231">
        <f>IF(ISBLANK(Source[[#This Row],[CrosslistID]]),1,1/COUNTIFS(Source[CrosslistID],Source[[#This Row],[CrosslistID]],Source[TermDesc],Source[[#This Row],[TermDesc]]))</f>
        <v>1</v>
      </c>
      <c r="AG231">
        <v>0</v>
      </c>
      <c r="AH231">
        <v>80</v>
      </c>
      <c r="AI231">
        <v>6.3330000000000002</v>
      </c>
      <c r="AJ231">
        <v>6.4996999999999998</v>
      </c>
      <c r="AK231">
        <v>0.33329999999999999</v>
      </c>
      <c r="AL2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1">
        <f>IF(AND(Source[[#This Row],[Credit_Noncredit]]="Noncredit",Source[[#This Row],[FTEF]]&gt;0),Source[[#This Row],[NC XLST FTES]]*525/(437.5*Source[[#This Row],[FTEF]]),0)</f>
        <v>0</v>
      </c>
      <c r="AN231">
        <f>IF(Source[[#This Row],[Credit_Noncredit]]="Credit",Source[[#This Row],[Census Enrollment]],Source[[#This Row],[Noncredit Avg. Attendance]])</f>
        <v>39</v>
      </c>
    </row>
    <row r="232" spans="1:40" x14ac:dyDescent="0.25">
      <c r="A232" t="s">
        <v>4581</v>
      </c>
      <c r="B232" t="s">
        <v>886</v>
      </c>
      <c r="C232" t="s">
        <v>34</v>
      </c>
      <c r="D232" t="s">
        <v>974</v>
      </c>
      <c r="E232" s="4">
        <v>38163</v>
      </c>
      <c r="F232" s="4" t="s">
        <v>975</v>
      </c>
      <c r="G232" s="4">
        <v>25</v>
      </c>
      <c r="H232" t="str">
        <f>CONCATENATE(Source[[#This Row],[Subject]],TRIM(Source[[#This Row],[Course]]))</f>
        <v>ECON25</v>
      </c>
      <c r="I232" t="str">
        <f>VLOOKUP(Source[[#This Row],[SubjCrse]],'Courses and Categories'!$E$2:$G$1816,3,FALSE)</f>
        <v>Credit General Education</v>
      </c>
      <c r="J232">
        <v>1</v>
      </c>
      <c r="K232" t="s">
        <v>4641</v>
      </c>
      <c r="L232" t="s">
        <v>39</v>
      </c>
      <c r="M232" t="s">
        <v>903</v>
      </c>
      <c r="N232" t="s">
        <v>185</v>
      </c>
      <c r="O232">
        <v>1410</v>
      </c>
      <c r="P232">
        <v>1700</v>
      </c>
      <c r="Q232" t="s">
        <v>850</v>
      </c>
      <c r="R232">
        <v>553</v>
      </c>
      <c r="S232" t="s">
        <v>134</v>
      </c>
      <c r="T232">
        <v>1</v>
      </c>
      <c r="U232" s="1">
        <v>43479</v>
      </c>
      <c r="V232" s="1">
        <v>43607</v>
      </c>
      <c r="W232" t="s">
        <v>4622</v>
      </c>
      <c r="X232" t="s">
        <v>1929</v>
      </c>
      <c r="Y232">
        <v>17</v>
      </c>
      <c r="Z232">
        <v>16</v>
      </c>
      <c r="AA232">
        <v>45</v>
      </c>
      <c r="AB232">
        <v>35.555599999999998</v>
      </c>
      <c r="AD232">
        <f>IF(ISBLANK(Source[[#This Row],[CrosslistID]]),1,1/COUNTIFS(Source[CrosslistID],Source[[#This Row],[CrosslistID]],Source[TermDesc],Source[[#This Row],[TermDesc]]))</f>
        <v>1</v>
      </c>
      <c r="AG232">
        <v>0</v>
      </c>
      <c r="AH232">
        <v>35.555599999999998</v>
      </c>
      <c r="AI232">
        <v>1.7</v>
      </c>
      <c r="AJ232">
        <v>1.7</v>
      </c>
      <c r="AK232">
        <v>0.2</v>
      </c>
      <c r="AL2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2">
        <f>IF(AND(Source[[#This Row],[Credit_Noncredit]]="Noncredit",Source[[#This Row],[FTEF]]&gt;0),Source[[#This Row],[NC XLST FTES]]*525/(437.5*Source[[#This Row],[FTEF]]),0)</f>
        <v>0</v>
      </c>
      <c r="AN232">
        <f>IF(Source[[#This Row],[Credit_Noncredit]]="Credit",Source[[#This Row],[Census Enrollment]],Source[[#This Row],[Noncredit Avg. Attendance]])</f>
        <v>17</v>
      </c>
    </row>
    <row r="233" spans="1:40" x14ac:dyDescent="0.25">
      <c r="A233" t="s">
        <v>4581</v>
      </c>
      <c r="B233" t="s">
        <v>886</v>
      </c>
      <c r="C233" t="s">
        <v>34</v>
      </c>
      <c r="D233" t="s">
        <v>974</v>
      </c>
      <c r="E233" s="4">
        <v>31334</v>
      </c>
      <c r="F233" s="4" t="s">
        <v>975</v>
      </c>
      <c r="G233" s="4">
        <v>30</v>
      </c>
      <c r="H233" t="str">
        <f>CONCATENATE(Source[[#This Row],[Subject]],TRIM(Source[[#This Row],[Course]]))</f>
        <v>ECON30</v>
      </c>
      <c r="I233" t="str">
        <f>VLOOKUP(Source[[#This Row],[SubjCrse]],'Courses and Categories'!$E$2:$G$1816,3,FALSE)</f>
        <v>Credit General Education</v>
      </c>
      <c r="J233">
        <v>1</v>
      </c>
      <c r="K233" t="s">
        <v>2064</v>
      </c>
      <c r="L233" t="s">
        <v>39</v>
      </c>
      <c r="M233" t="s">
        <v>903</v>
      </c>
      <c r="N233" t="s">
        <v>59</v>
      </c>
      <c r="O233">
        <v>1110</v>
      </c>
      <c r="P233">
        <v>1225</v>
      </c>
      <c r="Q233" t="s">
        <v>420</v>
      </c>
      <c r="R233">
        <v>261</v>
      </c>
      <c r="S233" t="s">
        <v>134</v>
      </c>
      <c r="T233">
        <v>1</v>
      </c>
      <c r="U233" s="1">
        <v>43479</v>
      </c>
      <c r="V233" s="1">
        <v>43607</v>
      </c>
      <c r="W233" t="s">
        <v>2065</v>
      </c>
      <c r="X233" t="s">
        <v>1929</v>
      </c>
      <c r="Y233">
        <v>29</v>
      </c>
      <c r="Z233">
        <v>22</v>
      </c>
      <c r="AA233">
        <v>45</v>
      </c>
      <c r="AB233">
        <v>48.8889</v>
      </c>
      <c r="AD233">
        <f>IF(ISBLANK(Source[[#This Row],[CrosslistID]]),1,1/COUNTIFS(Source[CrosslistID],Source[[#This Row],[CrosslistID]],Source[TermDesc],Source[[#This Row],[TermDesc]]))</f>
        <v>1</v>
      </c>
      <c r="AG233">
        <v>0</v>
      </c>
      <c r="AH233">
        <v>48.8889</v>
      </c>
      <c r="AI233">
        <v>2.9</v>
      </c>
      <c r="AJ233">
        <v>2.9</v>
      </c>
      <c r="AK233">
        <v>0.2</v>
      </c>
      <c r="AL2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3">
        <f>IF(AND(Source[[#This Row],[Credit_Noncredit]]="Noncredit",Source[[#This Row],[FTEF]]&gt;0),Source[[#This Row],[NC XLST FTES]]*525/(437.5*Source[[#This Row],[FTEF]]),0)</f>
        <v>0</v>
      </c>
      <c r="AN233">
        <f>IF(Source[[#This Row],[Credit_Noncredit]]="Credit",Source[[#This Row],[Census Enrollment]],Source[[#This Row],[Noncredit Avg. Attendance]])</f>
        <v>29</v>
      </c>
    </row>
    <row r="234" spans="1:40" x14ac:dyDescent="0.25">
      <c r="A234" t="s">
        <v>4581</v>
      </c>
      <c r="B234" t="s">
        <v>886</v>
      </c>
      <c r="C234" t="s">
        <v>34</v>
      </c>
      <c r="D234" t="s">
        <v>974</v>
      </c>
      <c r="E234" s="4">
        <v>37842</v>
      </c>
      <c r="F234" s="4" t="s">
        <v>979</v>
      </c>
      <c r="G234" s="4">
        <v>1</v>
      </c>
      <c r="H234" t="str">
        <f>CONCATENATE(Source[[#This Row],[Subject]],TRIM(Source[[#This Row],[Course]]))</f>
        <v>HIST1</v>
      </c>
      <c r="I234" t="str">
        <f>VLOOKUP(Source[[#This Row],[SubjCrse]],'Courses and Categories'!$E$2:$G$1816,3,FALSE)</f>
        <v>Credit General Education</v>
      </c>
      <c r="J234">
        <v>1</v>
      </c>
      <c r="K234" t="s">
        <v>2066</v>
      </c>
      <c r="L234" t="s">
        <v>39</v>
      </c>
      <c r="M234" t="s">
        <v>903</v>
      </c>
      <c r="N234" t="s">
        <v>1041</v>
      </c>
      <c r="O234">
        <v>910</v>
      </c>
      <c r="P234">
        <v>1000</v>
      </c>
      <c r="Q234" t="s">
        <v>233</v>
      </c>
      <c r="R234">
        <v>303</v>
      </c>
      <c r="S234" t="s">
        <v>134</v>
      </c>
      <c r="T234">
        <v>1</v>
      </c>
      <c r="U234" s="1">
        <v>43479</v>
      </c>
      <c r="V234" s="1">
        <v>43607</v>
      </c>
      <c r="W234" t="s">
        <v>984</v>
      </c>
      <c r="X234" t="s">
        <v>1929</v>
      </c>
      <c r="Y234">
        <v>15</v>
      </c>
      <c r="Z234">
        <v>10</v>
      </c>
      <c r="AA234">
        <v>45</v>
      </c>
      <c r="AB234">
        <v>22.222200000000001</v>
      </c>
      <c r="AD234">
        <f>IF(ISBLANK(Source[[#This Row],[CrosslistID]]),1,1/COUNTIFS(Source[CrosslistID],Source[[#This Row],[CrosslistID]],Source[TermDesc],Source[[#This Row],[TermDesc]]))</f>
        <v>1</v>
      </c>
      <c r="AG234">
        <v>0</v>
      </c>
      <c r="AH234">
        <v>22.222200000000001</v>
      </c>
      <c r="AI234">
        <v>1.4</v>
      </c>
      <c r="AJ234">
        <v>1.5</v>
      </c>
      <c r="AK234">
        <v>0.2</v>
      </c>
      <c r="AL2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4">
        <f>IF(AND(Source[[#This Row],[Credit_Noncredit]]="Noncredit",Source[[#This Row],[FTEF]]&gt;0),Source[[#This Row],[NC XLST FTES]]*525/(437.5*Source[[#This Row],[FTEF]]),0)</f>
        <v>0</v>
      </c>
      <c r="AN234">
        <f>IF(Source[[#This Row],[Credit_Noncredit]]="Credit",Source[[#This Row],[Census Enrollment]],Source[[#This Row],[Noncredit Avg. Attendance]])</f>
        <v>15</v>
      </c>
    </row>
    <row r="235" spans="1:40" x14ac:dyDescent="0.25">
      <c r="A235" t="s">
        <v>4581</v>
      </c>
      <c r="B235" t="s">
        <v>886</v>
      </c>
      <c r="C235" t="s">
        <v>34</v>
      </c>
      <c r="D235" t="s">
        <v>974</v>
      </c>
      <c r="E235" s="4">
        <v>30349</v>
      </c>
      <c r="F235" s="4" t="s">
        <v>979</v>
      </c>
      <c r="G235" s="4">
        <v>1</v>
      </c>
      <c r="H235" t="str">
        <f>CONCATENATE(Source[[#This Row],[Subject]],TRIM(Source[[#This Row],[Course]]))</f>
        <v>HIST1</v>
      </c>
      <c r="I235" t="str">
        <f>VLOOKUP(Source[[#This Row],[SubjCrse]],'Courses and Categories'!$E$2:$G$1816,3,FALSE)</f>
        <v>Credit General Education</v>
      </c>
      <c r="J235">
        <v>2</v>
      </c>
      <c r="K235" t="s">
        <v>2066</v>
      </c>
      <c r="L235" t="s">
        <v>39</v>
      </c>
      <c r="M235" t="s">
        <v>903</v>
      </c>
      <c r="N235" t="s">
        <v>1041</v>
      </c>
      <c r="O235">
        <v>1010</v>
      </c>
      <c r="P235">
        <v>1100</v>
      </c>
      <c r="Q235" t="s">
        <v>233</v>
      </c>
      <c r="R235">
        <v>303</v>
      </c>
      <c r="S235" t="s">
        <v>134</v>
      </c>
      <c r="T235">
        <v>1</v>
      </c>
      <c r="U235" s="1">
        <v>43479</v>
      </c>
      <c r="V235" s="1">
        <v>43607</v>
      </c>
      <c r="W235" t="s">
        <v>984</v>
      </c>
      <c r="X235" t="s">
        <v>1929</v>
      </c>
      <c r="Y235">
        <v>24</v>
      </c>
      <c r="Z235">
        <v>22</v>
      </c>
      <c r="AA235">
        <v>45</v>
      </c>
      <c r="AB235">
        <v>48.8889</v>
      </c>
      <c r="AD235">
        <f>IF(ISBLANK(Source[[#This Row],[CrosslistID]]),1,1/COUNTIFS(Source[CrosslistID],Source[[#This Row],[CrosslistID]],Source[TermDesc],Source[[#This Row],[TermDesc]]))</f>
        <v>1</v>
      </c>
      <c r="AG235">
        <v>0</v>
      </c>
      <c r="AH235">
        <v>48.8889</v>
      </c>
      <c r="AI235">
        <v>2.4</v>
      </c>
      <c r="AJ235">
        <v>2.4</v>
      </c>
      <c r="AK235">
        <v>0.2</v>
      </c>
      <c r="AL2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5">
        <f>IF(AND(Source[[#This Row],[Credit_Noncredit]]="Noncredit",Source[[#This Row],[FTEF]]&gt;0),Source[[#This Row],[NC XLST FTES]]*525/(437.5*Source[[#This Row],[FTEF]]),0)</f>
        <v>0</v>
      </c>
      <c r="AN235">
        <f>IF(Source[[#This Row],[Credit_Noncredit]]="Credit",Source[[#This Row],[Census Enrollment]],Source[[#This Row],[Noncredit Avg. Attendance]])</f>
        <v>24</v>
      </c>
    </row>
    <row r="236" spans="1:40" x14ac:dyDescent="0.25">
      <c r="A236" t="s">
        <v>4581</v>
      </c>
      <c r="B236" t="s">
        <v>886</v>
      </c>
      <c r="C236" t="s">
        <v>34</v>
      </c>
      <c r="D236" t="s">
        <v>974</v>
      </c>
      <c r="E236" s="4">
        <v>30350</v>
      </c>
      <c r="F236" s="4" t="s">
        <v>979</v>
      </c>
      <c r="G236" s="4">
        <v>1</v>
      </c>
      <c r="H236" t="str">
        <f>CONCATENATE(Source[[#This Row],[Subject]],TRIM(Source[[#This Row],[Course]]))</f>
        <v>HIST1</v>
      </c>
      <c r="I236" t="str">
        <f>VLOOKUP(Source[[#This Row],[SubjCrse]],'Courses and Categories'!$E$2:$G$1816,3,FALSE)</f>
        <v>Credit General Education</v>
      </c>
      <c r="J236">
        <v>3</v>
      </c>
      <c r="K236" t="s">
        <v>2066</v>
      </c>
      <c r="L236" t="s">
        <v>39</v>
      </c>
      <c r="M236" t="s">
        <v>903</v>
      </c>
      <c r="N236" t="s">
        <v>1041</v>
      </c>
      <c r="O236">
        <v>1110</v>
      </c>
      <c r="P236">
        <v>1200</v>
      </c>
      <c r="Q236" t="s">
        <v>233</v>
      </c>
      <c r="R236">
        <v>303</v>
      </c>
      <c r="S236" t="s">
        <v>134</v>
      </c>
      <c r="T236">
        <v>1</v>
      </c>
      <c r="U236" s="1">
        <v>43479</v>
      </c>
      <c r="V236" s="1">
        <v>43607</v>
      </c>
      <c r="W236" t="s">
        <v>984</v>
      </c>
      <c r="X236" t="s">
        <v>1929</v>
      </c>
      <c r="Y236">
        <v>22</v>
      </c>
      <c r="Z236">
        <v>14</v>
      </c>
      <c r="AA236">
        <v>45</v>
      </c>
      <c r="AB236">
        <v>31.1111</v>
      </c>
      <c r="AD236">
        <f>IF(ISBLANK(Source[[#This Row],[CrosslistID]]),1,1/COUNTIFS(Source[CrosslistID],Source[[#This Row],[CrosslistID]],Source[TermDesc],Source[[#This Row],[TermDesc]]))</f>
        <v>1</v>
      </c>
      <c r="AG236">
        <v>0</v>
      </c>
      <c r="AH236">
        <v>31.1111</v>
      </c>
      <c r="AI236">
        <v>2.2000000000000002</v>
      </c>
      <c r="AJ236">
        <v>2.2000000000000002</v>
      </c>
      <c r="AK236">
        <v>0.2</v>
      </c>
      <c r="AL2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6">
        <f>IF(AND(Source[[#This Row],[Credit_Noncredit]]="Noncredit",Source[[#This Row],[FTEF]]&gt;0),Source[[#This Row],[NC XLST FTES]]*525/(437.5*Source[[#This Row],[FTEF]]),0)</f>
        <v>0</v>
      </c>
      <c r="AN236">
        <f>IF(Source[[#This Row],[Credit_Noncredit]]="Credit",Source[[#This Row],[Census Enrollment]],Source[[#This Row],[Noncredit Avg. Attendance]])</f>
        <v>22</v>
      </c>
    </row>
    <row r="237" spans="1:40" x14ac:dyDescent="0.25">
      <c r="A237" t="s">
        <v>4581</v>
      </c>
      <c r="B237" t="s">
        <v>886</v>
      </c>
      <c r="C237" t="s">
        <v>34</v>
      </c>
      <c r="D237" t="s">
        <v>974</v>
      </c>
      <c r="E237" s="4">
        <v>30351</v>
      </c>
      <c r="F237" s="4" t="s">
        <v>979</v>
      </c>
      <c r="G237" s="4">
        <v>1</v>
      </c>
      <c r="H237" t="str">
        <f>CONCATENATE(Source[[#This Row],[Subject]],TRIM(Source[[#This Row],[Course]]))</f>
        <v>HIST1</v>
      </c>
      <c r="I237" t="str">
        <f>VLOOKUP(Source[[#This Row],[SubjCrse]],'Courses and Categories'!$E$2:$G$1816,3,FALSE)</f>
        <v>Credit General Education</v>
      </c>
      <c r="J237">
        <v>4</v>
      </c>
      <c r="K237" t="s">
        <v>2066</v>
      </c>
      <c r="L237" t="s">
        <v>39</v>
      </c>
      <c r="M237" t="s">
        <v>903</v>
      </c>
      <c r="N237" t="s">
        <v>1041</v>
      </c>
      <c r="O237">
        <v>1210</v>
      </c>
      <c r="P237">
        <v>1300</v>
      </c>
      <c r="Q237" t="s">
        <v>240</v>
      </c>
      <c r="R237">
        <v>224</v>
      </c>
      <c r="S237" t="s">
        <v>134</v>
      </c>
      <c r="T237">
        <v>1</v>
      </c>
      <c r="U237" s="1">
        <v>43479</v>
      </c>
      <c r="V237" s="1">
        <v>43607</v>
      </c>
      <c r="W237" t="s">
        <v>4642</v>
      </c>
      <c r="X237" t="s">
        <v>1929</v>
      </c>
      <c r="Y237">
        <v>45</v>
      </c>
      <c r="Z237">
        <v>40</v>
      </c>
      <c r="AA237">
        <v>45</v>
      </c>
      <c r="AB237">
        <v>88.888900000000007</v>
      </c>
      <c r="AD237">
        <f>IF(ISBLANK(Source[[#This Row],[CrosslistID]]),1,1/COUNTIFS(Source[CrosslistID],Source[[#This Row],[CrosslistID]],Source[TermDesc],Source[[#This Row],[TermDesc]]))</f>
        <v>1</v>
      </c>
      <c r="AG237">
        <v>0</v>
      </c>
      <c r="AH237">
        <v>88.888900000000007</v>
      </c>
      <c r="AI237">
        <v>4.3</v>
      </c>
      <c r="AJ237">
        <v>4.5</v>
      </c>
      <c r="AK237">
        <v>0.2</v>
      </c>
      <c r="AL2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7">
        <f>IF(AND(Source[[#This Row],[Credit_Noncredit]]="Noncredit",Source[[#This Row],[FTEF]]&gt;0),Source[[#This Row],[NC XLST FTES]]*525/(437.5*Source[[#This Row],[FTEF]]),0)</f>
        <v>0</v>
      </c>
      <c r="AN237">
        <f>IF(Source[[#This Row],[Credit_Noncredit]]="Credit",Source[[#This Row],[Census Enrollment]],Source[[#This Row],[Noncredit Avg. Attendance]])</f>
        <v>45</v>
      </c>
    </row>
    <row r="238" spans="1:40" x14ac:dyDescent="0.25">
      <c r="A238" t="s">
        <v>4581</v>
      </c>
      <c r="B238" t="s">
        <v>886</v>
      </c>
      <c r="C238" t="s">
        <v>34</v>
      </c>
      <c r="D238" t="s">
        <v>974</v>
      </c>
      <c r="E238" s="4">
        <v>37896</v>
      </c>
      <c r="F238" s="4" t="s">
        <v>979</v>
      </c>
      <c r="G238" s="4">
        <v>1</v>
      </c>
      <c r="H238" t="str">
        <f>CONCATENATE(Source[[#This Row],[Subject]],TRIM(Source[[#This Row],[Course]]))</f>
        <v>HIST1</v>
      </c>
      <c r="I238" t="str">
        <f>VLOOKUP(Source[[#This Row],[SubjCrse]],'Courses and Categories'!$E$2:$G$1816,3,FALSE)</f>
        <v>Credit General Education</v>
      </c>
      <c r="J238">
        <v>5</v>
      </c>
      <c r="K238" t="s">
        <v>2066</v>
      </c>
      <c r="L238" t="s">
        <v>39</v>
      </c>
      <c r="M238" t="s">
        <v>903</v>
      </c>
      <c r="N238" t="s">
        <v>59</v>
      </c>
      <c r="O238">
        <v>810</v>
      </c>
      <c r="P238">
        <v>925</v>
      </c>
      <c r="Q238" t="s">
        <v>850</v>
      </c>
      <c r="R238">
        <v>553</v>
      </c>
      <c r="S238" t="s">
        <v>134</v>
      </c>
      <c r="T238">
        <v>1</v>
      </c>
      <c r="U238" s="1">
        <v>43479</v>
      </c>
      <c r="V238" s="1">
        <v>43607</v>
      </c>
      <c r="W238" t="s">
        <v>984</v>
      </c>
      <c r="X238" t="s">
        <v>1929</v>
      </c>
      <c r="Y238">
        <v>18</v>
      </c>
      <c r="Z238">
        <v>14</v>
      </c>
      <c r="AA238">
        <v>45</v>
      </c>
      <c r="AB238">
        <v>31.1111</v>
      </c>
      <c r="AD238">
        <f>IF(ISBLANK(Source[[#This Row],[CrosslistID]]),1,1/COUNTIFS(Source[CrosslistID],Source[[#This Row],[CrosslistID]],Source[TermDesc],Source[[#This Row],[TermDesc]]))</f>
        <v>1</v>
      </c>
      <c r="AG238">
        <v>0</v>
      </c>
      <c r="AH238">
        <v>31.1111</v>
      </c>
      <c r="AI238">
        <v>1.7</v>
      </c>
      <c r="AJ238">
        <v>1.8</v>
      </c>
      <c r="AK238">
        <v>0.2</v>
      </c>
      <c r="AL2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8">
        <f>IF(AND(Source[[#This Row],[Credit_Noncredit]]="Noncredit",Source[[#This Row],[FTEF]]&gt;0),Source[[#This Row],[NC XLST FTES]]*525/(437.5*Source[[#This Row],[FTEF]]),0)</f>
        <v>0</v>
      </c>
      <c r="AN238">
        <f>IF(Source[[#This Row],[Credit_Noncredit]]="Credit",Source[[#This Row],[Census Enrollment]],Source[[#This Row],[Noncredit Avg. Attendance]])</f>
        <v>18</v>
      </c>
    </row>
    <row r="239" spans="1:40" x14ac:dyDescent="0.25">
      <c r="A239" t="s">
        <v>4581</v>
      </c>
      <c r="B239" t="s">
        <v>886</v>
      </c>
      <c r="C239" t="s">
        <v>34</v>
      </c>
      <c r="D239" t="s">
        <v>974</v>
      </c>
      <c r="E239" s="4">
        <v>30352</v>
      </c>
      <c r="F239" s="4" t="s">
        <v>979</v>
      </c>
      <c r="G239" s="4">
        <v>1</v>
      </c>
      <c r="H239" t="str">
        <f>CONCATENATE(Source[[#This Row],[Subject]],TRIM(Source[[#This Row],[Course]]))</f>
        <v>HIST1</v>
      </c>
      <c r="I239" t="str">
        <f>VLOOKUP(Source[[#This Row],[SubjCrse]],'Courses and Categories'!$E$2:$G$1816,3,FALSE)</f>
        <v>Credit General Education</v>
      </c>
      <c r="J239">
        <v>6</v>
      </c>
      <c r="K239" t="s">
        <v>2066</v>
      </c>
      <c r="L239" t="s">
        <v>39</v>
      </c>
      <c r="M239" t="s">
        <v>903</v>
      </c>
      <c r="N239" t="s">
        <v>59</v>
      </c>
      <c r="O239">
        <v>940</v>
      </c>
      <c r="P239">
        <v>1055</v>
      </c>
      <c r="Q239" t="s">
        <v>240</v>
      </c>
      <c r="R239">
        <v>261</v>
      </c>
      <c r="S239" t="s">
        <v>134</v>
      </c>
      <c r="T239">
        <v>1</v>
      </c>
      <c r="U239" s="1">
        <v>43479</v>
      </c>
      <c r="V239" s="1">
        <v>43607</v>
      </c>
      <c r="W239" t="s">
        <v>2067</v>
      </c>
      <c r="X239" t="s">
        <v>1929</v>
      </c>
      <c r="Y239">
        <v>45</v>
      </c>
      <c r="Z239">
        <v>42</v>
      </c>
      <c r="AA239">
        <v>45</v>
      </c>
      <c r="AB239">
        <v>93.333299999999994</v>
      </c>
      <c r="AD239">
        <f>IF(ISBLANK(Source[[#This Row],[CrosslistID]]),1,1/COUNTIFS(Source[CrosslistID],Source[[#This Row],[CrosslistID]],Source[TermDesc],Source[[#This Row],[TermDesc]]))</f>
        <v>1</v>
      </c>
      <c r="AG239">
        <v>0</v>
      </c>
      <c r="AH239">
        <v>93.333299999999994</v>
      </c>
      <c r="AI239">
        <v>4.2</v>
      </c>
      <c r="AJ239">
        <v>4.5</v>
      </c>
      <c r="AK239">
        <v>0.2</v>
      </c>
      <c r="AL2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9">
        <f>IF(AND(Source[[#This Row],[Credit_Noncredit]]="Noncredit",Source[[#This Row],[FTEF]]&gt;0),Source[[#This Row],[NC XLST FTES]]*525/(437.5*Source[[#This Row],[FTEF]]),0)</f>
        <v>0</v>
      </c>
      <c r="AN239">
        <f>IF(Source[[#This Row],[Credit_Noncredit]]="Credit",Source[[#This Row],[Census Enrollment]],Source[[#This Row],[Noncredit Avg. Attendance]])</f>
        <v>45</v>
      </c>
    </row>
    <row r="240" spans="1:40" x14ac:dyDescent="0.25">
      <c r="A240" t="s">
        <v>4581</v>
      </c>
      <c r="B240" t="s">
        <v>886</v>
      </c>
      <c r="C240" t="s">
        <v>34</v>
      </c>
      <c r="D240" t="s">
        <v>974</v>
      </c>
      <c r="E240" s="4">
        <v>30353</v>
      </c>
      <c r="F240" s="4" t="s">
        <v>979</v>
      </c>
      <c r="G240" s="4">
        <v>1</v>
      </c>
      <c r="H240" t="str">
        <f>CONCATENATE(Source[[#This Row],[Subject]],TRIM(Source[[#This Row],[Course]]))</f>
        <v>HIST1</v>
      </c>
      <c r="I240" t="str">
        <f>VLOOKUP(Source[[#This Row],[SubjCrse]],'Courses and Categories'!$E$2:$G$1816,3,FALSE)</f>
        <v>Credit General Education</v>
      </c>
      <c r="J240">
        <v>7</v>
      </c>
      <c r="K240" t="s">
        <v>2066</v>
      </c>
      <c r="L240" t="s">
        <v>39</v>
      </c>
      <c r="M240" t="s">
        <v>903</v>
      </c>
      <c r="N240" t="s">
        <v>59</v>
      </c>
      <c r="O240">
        <v>1110</v>
      </c>
      <c r="P240">
        <v>1225</v>
      </c>
      <c r="Q240" t="s">
        <v>233</v>
      </c>
      <c r="R240">
        <v>313</v>
      </c>
      <c r="S240" t="s">
        <v>134</v>
      </c>
      <c r="T240">
        <v>1</v>
      </c>
      <c r="U240" s="1">
        <v>43479</v>
      </c>
      <c r="V240" s="1">
        <v>43607</v>
      </c>
      <c r="W240" t="s">
        <v>982</v>
      </c>
      <c r="X240" t="s">
        <v>1929</v>
      </c>
      <c r="Y240">
        <v>44</v>
      </c>
      <c r="Z240">
        <v>39</v>
      </c>
      <c r="AA240">
        <v>45</v>
      </c>
      <c r="AB240">
        <v>86.666700000000006</v>
      </c>
      <c r="AD240">
        <f>IF(ISBLANK(Source[[#This Row],[CrosslistID]]),1,1/COUNTIFS(Source[CrosslistID],Source[[#This Row],[CrosslistID]],Source[TermDesc],Source[[#This Row],[TermDesc]]))</f>
        <v>1</v>
      </c>
      <c r="AG240">
        <v>0</v>
      </c>
      <c r="AH240">
        <v>86.666700000000006</v>
      </c>
      <c r="AI240">
        <v>4.2</v>
      </c>
      <c r="AJ240">
        <v>4.4000000000000004</v>
      </c>
      <c r="AK240">
        <v>0.2</v>
      </c>
      <c r="AL2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0">
        <f>IF(AND(Source[[#This Row],[Credit_Noncredit]]="Noncredit",Source[[#This Row],[FTEF]]&gt;0),Source[[#This Row],[NC XLST FTES]]*525/(437.5*Source[[#This Row],[FTEF]]),0)</f>
        <v>0</v>
      </c>
      <c r="AN240">
        <f>IF(Source[[#This Row],[Credit_Noncredit]]="Credit",Source[[#This Row],[Census Enrollment]],Source[[#This Row],[Noncredit Avg. Attendance]])</f>
        <v>44</v>
      </c>
    </row>
    <row r="241" spans="1:40" x14ac:dyDescent="0.25">
      <c r="A241" t="s">
        <v>4581</v>
      </c>
      <c r="B241" t="s">
        <v>886</v>
      </c>
      <c r="C241" t="s">
        <v>34</v>
      </c>
      <c r="D241" t="s">
        <v>974</v>
      </c>
      <c r="E241" s="4">
        <v>32964</v>
      </c>
      <c r="F241" s="4" t="s">
        <v>979</v>
      </c>
      <c r="G241" s="4">
        <v>1</v>
      </c>
      <c r="H241" t="str">
        <f>CONCATENATE(Source[[#This Row],[Subject]],TRIM(Source[[#This Row],[Course]]))</f>
        <v>HIST1</v>
      </c>
      <c r="I241" t="str">
        <f>VLOOKUP(Source[[#This Row],[SubjCrse]],'Courses and Categories'!$E$2:$G$1816,3,FALSE)</f>
        <v>Credit General Education</v>
      </c>
      <c r="J241">
        <v>8</v>
      </c>
      <c r="K241" t="s">
        <v>2066</v>
      </c>
      <c r="L241" t="s">
        <v>39</v>
      </c>
      <c r="M241" t="s">
        <v>903</v>
      </c>
      <c r="N241" t="s">
        <v>1381</v>
      </c>
      <c r="O241" t="s">
        <v>2068</v>
      </c>
      <c r="P241" t="s">
        <v>2069</v>
      </c>
      <c r="Q241" t="s">
        <v>2059</v>
      </c>
      <c r="R241">
        <v>313</v>
      </c>
      <c r="S241" t="s">
        <v>134</v>
      </c>
      <c r="T241">
        <v>1</v>
      </c>
      <c r="U241" s="1">
        <v>43479</v>
      </c>
      <c r="V241" s="1">
        <v>43607</v>
      </c>
      <c r="W241" t="s">
        <v>2070</v>
      </c>
      <c r="X241" t="s">
        <v>1929</v>
      </c>
      <c r="Y241">
        <v>70</v>
      </c>
      <c r="Z241">
        <v>62</v>
      </c>
      <c r="AA241">
        <v>65</v>
      </c>
      <c r="AB241">
        <v>95.384600000000006</v>
      </c>
      <c r="AD241">
        <f>IF(ISBLANK(Source[[#This Row],[CrosslistID]]),1,1/COUNTIFS(Source[CrosslistID],Source[[#This Row],[CrosslistID]],Source[TermDesc],Source[[#This Row],[TermDesc]]))</f>
        <v>1</v>
      </c>
      <c r="AG241">
        <v>0</v>
      </c>
      <c r="AH241">
        <v>95.384600000000006</v>
      </c>
      <c r="AI241">
        <v>6.7</v>
      </c>
      <c r="AJ241">
        <v>7</v>
      </c>
      <c r="AK241">
        <v>0.3</v>
      </c>
      <c r="AL2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1">
        <f>IF(AND(Source[[#This Row],[Credit_Noncredit]]="Noncredit",Source[[#This Row],[FTEF]]&gt;0),Source[[#This Row],[NC XLST FTES]]*525/(437.5*Source[[#This Row],[FTEF]]),0)</f>
        <v>0</v>
      </c>
      <c r="AN241">
        <f>IF(Source[[#This Row],[Credit_Noncredit]]="Credit",Source[[#This Row],[Census Enrollment]],Source[[#This Row],[Noncredit Avg. Attendance]])</f>
        <v>70</v>
      </c>
    </row>
    <row r="242" spans="1:40" x14ac:dyDescent="0.25">
      <c r="A242" t="s">
        <v>4581</v>
      </c>
      <c r="B242" t="s">
        <v>886</v>
      </c>
      <c r="C242" t="s">
        <v>34</v>
      </c>
      <c r="D242" t="s">
        <v>974</v>
      </c>
      <c r="E242" s="4">
        <v>37034</v>
      </c>
      <c r="F242" s="4" t="s">
        <v>979</v>
      </c>
      <c r="G242" s="4">
        <v>1</v>
      </c>
      <c r="H242" t="str">
        <f>CONCATENATE(Source[[#This Row],[Subject]],TRIM(Source[[#This Row],[Course]]))</f>
        <v>HIST1</v>
      </c>
      <c r="I242" t="str">
        <f>VLOOKUP(Source[[#This Row],[SubjCrse]],'Courses and Categories'!$E$2:$G$1816,3,FALSE)</f>
        <v>Credit General Education</v>
      </c>
      <c r="J242">
        <v>9</v>
      </c>
      <c r="K242" t="s">
        <v>2066</v>
      </c>
      <c r="L242" t="s">
        <v>39</v>
      </c>
      <c r="M242" t="s">
        <v>903</v>
      </c>
      <c r="N242" t="s">
        <v>41</v>
      </c>
      <c r="O242">
        <v>1410</v>
      </c>
      <c r="P242">
        <v>1700</v>
      </c>
      <c r="Q242" t="s">
        <v>850</v>
      </c>
      <c r="R242">
        <v>553</v>
      </c>
      <c r="S242" t="s">
        <v>134</v>
      </c>
      <c r="T242">
        <v>1</v>
      </c>
      <c r="U242" s="1">
        <v>43479</v>
      </c>
      <c r="V242" s="1">
        <v>43607</v>
      </c>
      <c r="W242" t="s">
        <v>2071</v>
      </c>
      <c r="X242" t="s">
        <v>1929</v>
      </c>
      <c r="Y242">
        <v>41</v>
      </c>
      <c r="Z242">
        <v>40</v>
      </c>
      <c r="AA242">
        <v>45</v>
      </c>
      <c r="AB242">
        <v>88.888900000000007</v>
      </c>
      <c r="AD242">
        <f>IF(ISBLANK(Source[[#This Row],[CrosslistID]]),1,1/COUNTIFS(Source[CrosslistID],Source[[#This Row],[CrosslistID]],Source[TermDesc],Source[[#This Row],[TermDesc]]))</f>
        <v>1</v>
      </c>
      <c r="AG242">
        <v>0</v>
      </c>
      <c r="AH242">
        <v>88.888900000000007</v>
      </c>
      <c r="AI242">
        <v>3.8</v>
      </c>
      <c r="AJ242">
        <v>4.0999999999999996</v>
      </c>
      <c r="AK242">
        <v>0.2</v>
      </c>
      <c r="AL2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2">
        <f>IF(AND(Source[[#This Row],[Credit_Noncredit]]="Noncredit",Source[[#This Row],[FTEF]]&gt;0),Source[[#This Row],[NC XLST FTES]]*525/(437.5*Source[[#This Row],[FTEF]]),0)</f>
        <v>0</v>
      </c>
      <c r="AN242">
        <f>IF(Source[[#This Row],[Credit_Noncredit]]="Credit",Source[[#This Row],[Census Enrollment]],Source[[#This Row],[Noncredit Avg. Attendance]])</f>
        <v>41</v>
      </c>
    </row>
    <row r="243" spans="1:40" x14ac:dyDescent="0.25">
      <c r="A243" t="s">
        <v>4581</v>
      </c>
      <c r="B243" t="s">
        <v>886</v>
      </c>
      <c r="C243" t="s">
        <v>34</v>
      </c>
      <c r="D243" t="s">
        <v>974</v>
      </c>
      <c r="E243" s="4">
        <v>30354</v>
      </c>
      <c r="F243" s="4" t="s">
        <v>979</v>
      </c>
      <c r="G243" s="4">
        <v>1</v>
      </c>
      <c r="H243" t="str">
        <f>CONCATENATE(Source[[#This Row],[Subject]],TRIM(Source[[#This Row],[Course]]))</f>
        <v>HIST1</v>
      </c>
      <c r="I243" t="str">
        <f>VLOOKUP(Source[[#This Row],[SubjCrse]],'Courses and Categories'!$E$2:$G$1816,3,FALSE)</f>
        <v>Credit General Education</v>
      </c>
      <c r="J243">
        <v>502</v>
      </c>
      <c r="K243" t="s">
        <v>2066</v>
      </c>
      <c r="L243" t="s">
        <v>87</v>
      </c>
      <c r="M243" t="s">
        <v>903</v>
      </c>
      <c r="N243" t="s">
        <v>41</v>
      </c>
      <c r="O243">
        <v>1830</v>
      </c>
      <c r="P243">
        <v>2120</v>
      </c>
      <c r="Q243" t="s">
        <v>240</v>
      </c>
      <c r="R243">
        <v>258</v>
      </c>
      <c r="S243" t="s">
        <v>134</v>
      </c>
      <c r="T243">
        <v>1</v>
      </c>
      <c r="U243" s="1">
        <v>43479</v>
      </c>
      <c r="V243" s="1">
        <v>43607</v>
      </c>
      <c r="W243" t="s">
        <v>982</v>
      </c>
      <c r="X243" t="s">
        <v>1929</v>
      </c>
      <c r="Y243">
        <v>39</v>
      </c>
      <c r="Z243">
        <v>28</v>
      </c>
      <c r="AA243">
        <v>45</v>
      </c>
      <c r="AB243">
        <v>62.222200000000001</v>
      </c>
      <c r="AD243">
        <f>IF(ISBLANK(Source[[#This Row],[CrosslistID]]),1,1/COUNTIFS(Source[CrosslistID],Source[[#This Row],[CrosslistID]],Source[TermDesc],Source[[#This Row],[TermDesc]]))</f>
        <v>1</v>
      </c>
      <c r="AG243">
        <v>0</v>
      </c>
      <c r="AH243">
        <v>62.222200000000001</v>
      </c>
      <c r="AI243">
        <v>3.7</v>
      </c>
      <c r="AJ243">
        <v>3.9</v>
      </c>
      <c r="AK243">
        <v>0.2</v>
      </c>
      <c r="AL2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3">
        <f>IF(AND(Source[[#This Row],[Credit_Noncredit]]="Noncredit",Source[[#This Row],[FTEF]]&gt;0),Source[[#This Row],[NC XLST FTES]]*525/(437.5*Source[[#This Row],[FTEF]]),0)</f>
        <v>0</v>
      </c>
      <c r="AN243">
        <f>IF(Source[[#This Row],[Credit_Noncredit]]="Credit",Source[[#This Row],[Census Enrollment]],Source[[#This Row],[Noncredit Avg. Attendance]])</f>
        <v>39</v>
      </c>
    </row>
    <row r="244" spans="1:40" x14ac:dyDescent="0.25">
      <c r="A244" t="s">
        <v>4581</v>
      </c>
      <c r="B244" t="s">
        <v>886</v>
      </c>
      <c r="C244" t="s">
        <v>34</v>
      </c>
      <c r="D244" t="s">
        <v>974</v>
      </c>
      <c r="E244" s="4">
        <v>30356</v>
      </c>
      <c r="F244" s="4" t="s">
        <v>979</v>
      </c>
      <c r="G244" s="4" t="s">
        <v>1816</v>
      </c>
      <c r="H244" t="str">
        <f>CONCATENATE(Source[[#This Row],[Subject]],TRIM(Source[[#This Row],[Course]]))</f>
        <v>HIST4A</v>
      </c>
      <c r="I244" t="str">
        <f>VLOOKUP(Source[[#This Row],[SubjCrse]],'Courses and Categories'!$E$2:$G$1816,3,FALSE)</f>
        <v>Credit General Education</v>
      </c>
      <c r="J244">
        <v>1</v>
      </c>
      <c r="K244" t="s">
        <v>2073</v>
      </c>
      <c r="L244" t="s">
        <v>39</v>
      </c>
      <c r="M244" t="s">
        <v>903</v>
      </c>
      <c r="N244" t="s">
        <v>1041</v>
      </c>
      <c r="O244">
        <v>1210</v>
      </c>
      <c r="P244">
        <v>1300</v>
      </c>
      <c r="Q244" t="s">
        <v>240</v>
      </c>
      <c r="R244">
        <v>261</v>
      </c>
      <c r="S244" t="s">
        <v>134</v>
      </c>
      <c r="T244">
        <v>1</v>
      </c>
      <c r="U244" s="1">
        <v>43479</v>
      </c>
      <c r="V244" s="1">
        <v>43607</v>
      </c>
      <c r="W244" t="s">
        <v>982</v>
      </c>
      <c r="X244" t="s">
        <v>1929</v>
      </c>
      <c r="Y244">
        <v>37</v>
      </c>
      <c r="Z244">
        <v>25</v>
      </c>
      <c r="AA244">
        <v>45</v>
      </c>
      <c r="AB244">
        <v>55.555599999999998</v>
      </c>
      <c r="AD244">
        <f>IF(ISBLANK(Source[[#This Row],[CrosslistID]]),1,1/COUNTIFS(Source[CrosslistID],Source[[#This Row],[CrosslistID]],Source[TermDesc],Source[[#This Row],[TermDesc]]))</f>
        <v>1</v>
      </c>
      <c r="AG244">
        <v>0</v>
      </c>
      <c r="AH244">
        <v>55.555599999999998</v>
      </c>
      <c r="AI244">
        <v>3.5</v>
      </c>
      <c r="AJ244">
        <v>3.7</v>
      </c>
      <c r="AK244">
        <v>0.2</v>
      </c>
      <c r="AL2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4">
        <f>IF(AND(Source[[#This Row],[Credit_Noncredit]]="Noncredit",Source[[#This Row],[FTEF]]&gt;0),Source[[#This Row],[NC XLST FTES]]*525/(437.5*Source[[#This Row],[FTEF]]),0)</f>
        <v>0</v>
      </c>
      <c r="AN244">
        <f>IF(Source[[#This Row],[Credit_Noncredit]]="Credit",Source[[#This Row],[Census Enrollment]],Source[[#This Row],[Noncredit Avg. Attendance]])</f>
        <v>37</v>
      </c>
    </row>
    <row r="245" spans="1:40" x14ac:dyDescent="0.25">
      <c r="A245" t="s">
        <v>4581</v>
      </c>
      <c r="B245" t="s">
        <v>886</v>
      </c>
      <c r="C245" t="s">
        <v>34</v>
      </c>
      <c r="D245" t="s">
        <v>974</v>
      </c>
      <c r="E245" s="4">
        <v>30357</v>
      </c>
      <c r="F245" s="4" t="s">
        <v>979</v>
      </c>
      <c r="G245" s="4" t="s">
        <v>1816</v>
      </c>
      <c r="H245" t="str">
        <f>CONCATENATE(Source[[#This Row],[Subject]],TRIM(Source[[#This Row],[Course]]))</f>
        <v>HIST4A</v>
      </c>
      <c r="I245" t="str">
        <f>VLOOKUP(Source[[#This Row],[SubjCrse]],'Courses and Categories'!$E$2:$G$1816,3,FALSE)</f>
        <v>Credit General Education</v>
      </c>
      <c r="J245">
        <v>2</v>
      </c>
      <c r="K245" t="s">
        <v>2073</v>
      </c>
      <c r="L245" t="s">
        <v>39</v>
      </c>
      <c r="M245" t="s">
        <v>903</v>
      </c>
      <c r="N245" t="s">
        <v>59</v>
      </c>
      <c r="O245">
        <v>1110</v>
      </c>
      <c r="P245">
        <v>1225</v>
      </c>
      <c r="Q245" t="s">
        <v>850</v>
      </c>
      <c r="R245">
        <v>553</v>
      </c>
      <c r="S245" t="s">
        <v>134</v>
      </c>
      <c r="T245">
        <v>1</v>
      </c>
      <c r="U245" s="1">
        <v>43479</v>
      </c>
      <c r="V245" s="1">
        <v>43607</v>
      </c>
      <c r="W245" t="s">
        <v>2071</v>
      </c>
      <c r="X245" t="s">
        <v>1929</v>
      </c>
      <c r="Y245">
        <v>23</v>
      </c>
      <c r="Z245">
        <v>20</v>
      </c>
      <c r="AA245">
        <v>45</v>
      </c>
      <c r="AB245">
        <v>44.444400000000002</v>
      </c>
      <c r="AD245">
        <f>IF(ISBLANK(Source[[#This Row],[CrosslistID]]),1,1/COUNTIFS(Source[CrosslistID],Source[[#This Row],[CrosslistID]],Source[TermDesc],Source[[#This Row],[TermDesc]]))</f>
        <v>1</v>
      </c>
      <c r="AG245">
        <v>0</v>
      </c>
      <c r="AH245">
        <v>44.444400000000002</v>
      </c>
      <c r="AI245">
        <v>2</v>
      </c>
      <c r="AJ245">
        <v>2.2999999999999998</v>
      </c>
      <c r="AK245">
        <v>0.2</v>
      </c>
      <c r="AL2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5">
        <f>IF(AND(Source[[#This Row],[Credit_Noncredit]]="Noncredit",Source[[#This Row],[FTEF]]&gt;0),Source[[#This Row],[NC XLST FTES]]*525/(437.5*Source[[#This Row],[FTEF]]),0)</f>
        <v>0</v>
      </c>
      <c r="AN245">
        <f>IF(Source[[#This Row],[Credit_Noncredit]]="Credit",Source[[#This Row],[Census Enrollment]],Source[[#This Row],[Noncredit Avg. Attendance]])</f>
        <v>23</v>
      </c>
    </row>
    <row r="246" spans="1:40" x14ac:dyDescent="0.25">
      <c r="A246" t="s">
        <v>4581</v>
      </c>
      <c r="B246" t="s">
        <v>886</v>
      </c>
      <c r="C246" t="s">
        <v>34</v>
      </c>
      <c r="D246" t="s">
        <v>974</v>
      </c>
      <c r="E246" s="4">
        <v>30360</v>
      </c>
      <c r="F246" s="4" t="s">
        <v>979</v>
      </c>
      <c r="G246" s="4" t="s">
        <v>2074</v>
      </c>
      <c r="H246" t="str">
        <f>CONCATENATE(Source[[#This Row],[Subject]],TRIM(Source[[#This Row],[Course]]))</f>
        <v>HIST4B</v>
      </c>
      <c r="I246" t="str">
        <f>VLOOKUP(Source[[#This Row],[SubjCrse]],'Courses and Categories'!$E$2:$G$1816,3,FALSE)</f>
        <v>Credit General Education</v>
      </c>
      <c r="J246">
        <v>1</v>
      </c>
      <c r="K246" t="s">
        <v>2075</v>
      </c>
      <c r="L246" t="s">
        <v>39</v>
      </c>
      <c r="M246" t="s">
        <v>903</v>
      </c>
      <c r="N246" t="s">
        <v>1041</v>
      </c>
      <c r="O246">
        <v>1110</v>
      </c>
      <c r="P246">
        <v>1200</v>
      </c>
      <c r="Q246" t="s">
        <v>240</v>
      </c>
      <c r="R246">
        <v>261</v>
      </c>
      <c r="S246" t="s">
        <v>134</v>
      </c>
      <c r="T246">
        <v>1</v>
      </c>
      <c r="U246" s="1">
        <v>43479</v>
      </c>
      <c r="V246" s="1">
        <v>43607</v>
      </c>
      <c r="W246" t="s">
        <v>982</v>
      </c>
      <c r="X246" t="s">
        <v>1929</v>
      </c>
      <c r="Y246">
        <v>25</v>
      </c>
      <c r="Z246">
        <v>22</v>
      </c>
      <c r="AA246">
        <v>45</v>
      </c>
      <c r="AB246">
        <v>48.8889</v>
      </c>
      <c r="AD246">
        <f>IF(ISBLANK(Source[[#This Row],[CrosslistID]]),1,1/COUNTIFS(Source[CrosslistID],Source[[#This Row],[CrosslistID]],Source[TermDesc],Source[[#This Row],[TermDesc]]))</f>
        <v>1</v>
      </c>
      <c r="AG246">
        <v>0</v>
      </c>
      <c r="AH246">
        <v>48.8889</v>
      </c>
      <c r="AI246">
        <v>2.2999999999999998</v>
      </c>
      <c r="AJ246">
        <v>2.5</v>
      </c>
      <c r="AK246">
        <v>0.2</v>
      </c>
      <c r="AL2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6">
        <f>IF(AND(Source[[#This Row],[Credit_Noncredit]]="Noncredit",Source[[#This Row],[FTEF]]&gt;0),Source[[#This Row],[NC XLST FTES]]*525/(437.5*Source[[#This Row],[FTEF]]),0)</f>
        <v>0</v>
      </c>
      <c r="AN246">
        <f>IF(Source[[#This Row],[Credit_Noncredit]]="Credit",Source[[#This Row],[Census Enrollment]],Source[[#This Row],[Noncredit Avg. Attendance]])</f>
        <v>25</v>
      </c>
    </row>
    <row r="247" spans="1:40" x14ac:dyDescent="0.25">
      <c r="A247" t="s">
        <v>4581</v>
      </c>
      <c r="B247" t="s">
        <v>886</v>
      </c>
      <c r="C247" t="s">
        <v>34</v>
      </c>
      <c r="D247" t="s">
        <v>974</v>
      </c>
      <c r="E247" s="4">
        <v>30362</v>
      </c>
      <c r="F247" s="4" t="s">
        <v>979</v>
      </c>
      <c r="G247" s="4">
        <v>5</v>
      </c>
      <c r="H247" t="str">
        <f>CONCATENATE(Source[[#This Row],[Subject]],TRIM(Source[[#This Row],[Course]]))</f>
        <v>HIST5</v>
      </c>
      <c r="I247" t="str">
        <f>VLOOKUP(Source[[#This Row],[SubjCrse]],'Courses and Categories'!$E$2:$G$1816,3,FALSE)</f>
        <v>Credit General Education</v>
      </c>
      <c r="J247">
        <v>1</v>
      </c>
      <c r="K247" t="s">
        <v>2076</v>
      </c>
      <c r="L247" t="s">
        <v>39</v>
      </c>
      <c r="M247" t="s">
        <v>903</v>
      </c>
      <c r="N247" t="s">
        <v>1041</v>
      </c>
      <c r="O247">
        <v>1010</v>
      </c>
      <c r="P247">
        <v>1100</v>
      </c>
      <c r="Q247" t="s">
        <v>240</v>
      </c>
      <c r="R247">
        <v>261</v>
      </c>
      <c r="S247" t="s">
        <v>134</v>
      </c>
      <c r="T247">
        <v>1</v>
      </c>
      <c r="U247" s="1">
        <v>43479</v>
      </c>
      <c r="V247" s="1">
        <v>43607</v>
      </c>
      <c r="W247" t="s">
        <v>982</v>
      </c>
      <c r="X247" t="s">
        <v>1929</v>
      </c>
      <c r="Y247">
        <v>19</v>
      </c>
      <c r="Z247">
        <v>16</v>
      </c>
      <c r="AA247">
        <v>45</v>
      </c>
      <c r="AB247">
        <v>35.555599999999998</v>
      </c>
      <c r="AD247">
        <f>IF(ISBLANK(Source[[#This Row],[CrosslistID]]),1,1/COUNTIFS(Source[CrosslistID],Source[[#This Row],[CrosslistID]],Source[TermDesc],Source[[#This Row],[TermDesc]]))</f>
        <v>1</v>
      </c>
      <c r="AG247">
        <v>0</v>
      </c>
      <c r="AH247">
        <v>35.555599999999998</v>
      </c>
      <c r="AI247">
        <v>1.8</v>
      </c>
      <c r="AJ247">
        <v>1.9</v>
      </c>
      <c r="AK247">
        <v>0.2</v>
      </c>
      <c r="AL2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7">
        <f>IF(AND(Source[[#This Row],[Credit_Noncredit]]="Noncredit",Source[[#This Row],[FTEF]]&gt;0),Source[[#This Row],[NC XLST FTES]]*525/(437.5*Source[[#This Row],[FTEF]]),0)</f>
        <v>0</v>
      </c>
      <c r="AN247">
        <f>IF(Source[[#This Row],[Credit_Noncredit]]="Credit",Source[[#This Row],[Census Enrollment]],Source[[#This Row],[Noncredit Avg. Attendance]])</f>
        <v>19</v>
      </c>
    </row>
    <row r="248" spans="1:40" x14ac:dyDescent="0.25">
      <c r="A248" t="s">
        <v>4581</v>
      </c>
      <c r="B248" t="s">
        <v>886</v>
      </c>
      <c r="C248" t="s">
        <v>34</v>
      </c>
      <c r="D248" t="s">
        <v>974</v>
      </c>
      <c r="E248" s="4">
        <v>37635</v>
      </c>
      <c r="F248" s="4" t="s">
        <v>979</v>
      </c>
      <c r="G248" s="4">
        <v>9</v>
      </c>
      <c r="H248" t="str">
        <f>CONCATENATE(Source[[#This Row],[Subject]],TRIM(Source[[#This Row],[Course]]))</f>
        <v>HIST9</v>
      </c>
      <c r="I248" t="str">
        <f>VLOOKUP(Source[[#This Row],[SubjCrse]],'Courses and Categories'!$E$2:$G$1816,3,FALSE)</f>
        <v>Credit General Education</v>
      </c>
      <c r="J248">
        <v>1</v>
      </c>
      <c r="K248" t="s">
        <v>2077</v>
      </c>
      <c r="L248" t="s">
        <v>39</v>
      </c>
      <c r="M248" t="s">
        <v>903</v>
      </c>
      <c r="N248" t="s">
        <v>1041</v>
      </c>
      <c r="O248">
        <v>1010</v>
      </c>
      <c r="P248">
        <v>1100</v>
      </c>
      <c r="Q248" t="s">
        <v>422</v>
      </c>
      <c r="R248">
        <v>214</v>
      </c>
      <c r="S248" t="s">
        <v>134</v>
      </c>
      <c r="T248">
        <v>1</v>
      </c>
      <c r="U248" s="1">
        <v>43479</v>
      </c>
      <c r="V248" s="1">
        <v>43607</v>
      </c>
      <c r="W248" t="s">
        <v>2011</v>
      </c>
      <c r="X248" t="s">
        <v>1929</v>
      </c>
      <c r="Y248">
        <v>42</v>
      </c>
      <c r="Z248">
        <v>39</v>
      </c>
      <c r="AA248">
        <v>45</v>
      </c>
      <c r="AB248">
        <v>86.666700000000006</v>
      </c>
      <c r="AD248">
        <f>IF(ISBLANK(Source[[#This Row],[CrosslistID]]),1,1/COUNTIFS(Source[CrosslistID],Source[[#This Row],[CrosslistID]],Source[TermDesc],Source[[#This Row],[TermDesc]]))</f>
        <v>1</v>
      </c>
      <c r="AG248">
        <v>0</v>
      </c>
      <c r="AH248">
        <v>86.666700000000006</v>
      </c>
      <c r="AI248">
        <v>4.0999999999999996</v>
      </c>
      <c r="AJ248">
        <v>4.2</v>
      </c>
      <c r="AK248">
        <v>0.2</v>
      </c>
      <c r="AL2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8">
        <f>IF(AND(Source[[#This Row],[Credit_Noncredit]]="Noncredit",Source[[#This Row],[FTEF]]&gt;0),Source[[#This Row],[NC XLST FTES]]*525/(437.5*Source[[#This Row],[FTEF]]),0)</f>
        <v>0</v>
      </c>
      <c r="AN248">
        <f>IF(Source[[#This Row],[Credit_Noncredit]]="Credit",Source[[#This Row],[Census Enrollment]],Source[[#This Row],[Noncredit Avg. Attendance]])</f>
        <v>42</v>
      </c>
    </row>
    <row r="249" spans="1:40" x14ac:dyDescent="0.25">
      <c r="A249" t="s">
        <v>4581</v>
      </c>
      <c r="B249" t="s">
        <v>886</v>
      </c>
      <c r="C249" t="s">
        <v>34</v>
      </c>
      <c r="D249" t="s">
        <v>974</v>
      </c>
      <c r="E249" s="4">
        <v>38164</v>
      </c>
      <c r="F249" s="4" t="s">
        <v>979</v>
      </c>
      <c r="G249" s="4">
        <v>9</v>
      </c>
      <c r="H249" t="str">
        <f>CONCATENATE(Source[[#This Row],[Subject]],TRIM(Source[[#This Row],[Course]]))</f>
        <v>HIST9</v>
      </c>
      <c r="I249" t="str">
        <f>VLOOKUP(Source[[#This Row],[SubjCrse]],'Courses and Categories'!$E$2:$G$1816,3,FALSE)</f>
        <v>Credit General Education</v>
      </c>
      <c r="J249">
        <v>551</v>
      </c>
      <c r="K249" t="s">
        <v>2077</v>
      </c>
      <c r="L249" t="s">
        <v>87</v>
      </c>
      <c r="M249" t="s">
        <v>903</v>
      </c>
      <c r="N249" t="s">
        <v>180</v>
      </c>
      <c r="O249">
        <v>1830</v>
      </c>
      <c r="P249">
        <v>2120</v>
      </c>
      <c r="Q249" t="s">
        <v>52</v>
      </c>
      <c r="R249">
        <v>368</v>
      </c>
      <c r="S249" t="s">
        <v>53</v>
      </c>
      <c r="T249">
        <v>1</v>
      </c>
      <c r="U249" s="1">
        <v>43479</v>
      </c>
      <c r="V249" s="1">
        <v>43607</v>
      </c>
      <c r="W249" t="s">
        <v>2011</v>
      </c>
      <c r="X249" t="s">
        <v>1929</v>
      </c>
      <c r="Y249">
        <v>29</v>
      </c>
      <c r="Z249">
        <v>24</v>
      </c>
      <c r="AA249">
        <v>45</v>
      </c>
      <c r="AB249">
        <v>53.333300000000001</v>
      </c>
      <c r="AD249">
        <f>IF(ISBLANK(Source[[#This Row],[CrosslistID]]),1,1/COUNTIFS(Source[CrosslistID],Source[[#This Row],[CrosslistID]],Source[TermDesc],Source[[#This Row],[TermDesc]]))</f>
        <v>1</v>
      </c>
      <c r="AG249">
        <v>0</v>
      </c>
      <c r="AH249">
        <v>53.333300000000001</v>
      </c>
      <c r="AI249">
        <v>2.9</v>
      </c>
      <c r="AJ249">
        <v>2.9</v>
      </c>
      <c r="AK249">
        <v>0.2</v>
      </c>
      <c r="AL2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9">
        <f>IF(AND(Source[[#This Row],[Credit_Noncredit]]="Noncredit",Source[[#This Row],[FTEF]]&gt;0),Source[[#This Row],[NC XLST FTES]]*525/(437.5*Source[[#This Row],[FTEF]]),0)</f>
        <v>0</v>
      </c>
      <c r="AN249">
        <f>IF(Source[[#This Row],[Credit_Noncredit]]="Credit",Source[[#This Row],[Census Enrollment]],Source[[#This Row],[Noncredit Avg. Attendance]])</f>
        <v>29</v>
      </c>
    </row>
    <row r="250" spans="1:40" x14ac:dyDescent="0.25">
      <c r="A250" t="s">
        <v>4581</v>
      </c>
      <c r="B250" t="s">
        <v>886</v>
      </c>
      <c r="C250" t="s">
        <v>34</v>
      </c>
      <c r="D250" t="s">
        <v>974</v>
      </c>
      <c r="E250" s="4">
        <v>30363</v>
      </c>
      <c r="F250" s="4" t="s">
        <v>979</v>
      </c>
      <c r="G250" s="4" t="s">
        <v>1143</v>
      </c>
      <c r="H250" t="str">
        <f>CONCATENATE(Source[[#This Row],[Subject]],TRIM(Source[[#This Row],[Course]]))</f>
        <v>HIST12A</v>
      </c>
      <c r="I250" t="str">
        <f>VLOOKUP(Source[[#This Row],[SubjCrse]],'Courses and Categories'!$E$2:$G$1816,3,FALSE)</f>
        <v>Credit General Education</v>
      </c>
      <c r="J250">
        <v>501</v>
      </c>
      <c r="K250" t="s">
        <v>4643</v>
      </c>
      <c r="L250" t="s">
        <v>87</v>
      </c>
      <c r="M250" t="s">
        <v>903</v>
      </c>
      <c r="N250" t="s">
        <v>50</v>
      </c>
      <c r="O250">
        <v>1830</v>
      </c>
      <c r="P250">
        <v>2120</v>
      </c>
      <c r="Q250" t="s">
        <v>850</v>
      </c>
      <c r="R250">
        <v>553</v>
      </c>
      <c r="S250" t="s">
        <v>134</v>
      </c>
      <c r="T250">
        <v>1</v>
      </c>
      <c r="U250" s="1">
        <v>43479</v>
      </c>
      <c r="V250" s="1">
        <v>43607</v>
      </c>
      <c r="W250" t="s">
        <v>2067</v>
      </c>
      <c r="X250" t="s">
        <v>1929</v>
      </c>
      <c r="Y250">
        <v>20</v>
      </c>
      <c r="Z250">
        <v>15</v>
      </c>
      <c r="AA250">
        <v>38</v>
      </c>
      <c r="AB250">
        <v>39.473700000000001</v>
      </c>
      <c r="AD250">
        <f>IF(ISBLANK(Source[[#This Row],[CrosslistID]]),1,1/COUNTIFS(Source[CrosslistID],Source[[#This Row],[CrosslistID]],Source[TermDesc],Source[[#This Row],[TermDesc]]))</f>
        <v>1</v>
      </c>
      <c r="AG250">
        <v>0</v>
      </c>
      <c r="AH250">
        <v>39.473700000000001</v>
      </c>
      <c r="AI250">
        <v>2</v>
      </c>
      <c r="AJ250">
        <v>2</v>
      </c>
      <c r="AK250">
        <v>0.2</v>
      </c>
      <c r="AL2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0">
        <f>IF(AND(Source[[#This Row],[Credit_Noncredit]]="Noncredit",Source[[#This Row],[FTEF]]&gt;0),Source[[#This Row],[NC XLST FTES]]*525/(437.5*Source[[#This Row],[FTEF]]),0)</f>
        <v>0</v>
      </c>
      <c r="AN250">
        <f>IF(Source[[#This Row],[Credit_Noncredit]]="Credit",Source[[#This Row],[Census Enrollment]],Source[[#This Row],[Noncredit Avg. Attendance]])</f>
        <v>20</v>
      </c>
    </row>
    <row r="251" spans="1:40" x14ac:dyDescent="0.25">
      <c r="A251" t="s">
        <v>4581</v>
      </c>
      <c r="B251" t="s">
        <v>886</v>
      </c>
      <c r="C251" t="s">
        <v>34</v>
      </c>
      <c r="D251" t="s">
        <v>974</v>
      </c>
      <c r="E251" s="4">
        <v>31800</v>
      </c>
      <c r="F251" s="4" t="s">
        <v>979</v>
      </c>
      <c r="G251" s="4" t="s">
        <v>980</v>
      </c>
      <c r="H251" t="str">
        <f>CONCATENATE(Source[[#This Row],[Subject]],TRIM(Source[[#This Row],[Course]]))</f>
        <v>HIST17A</v>
      </c>
      <c r="I251" t="str">
        <f>VLOOKUP(Source[[#This Row],[SubjCrse]],'Courses and Categories'!$E$2:$G$1816,3,FALSE)</f>
        <v>Credit General Education</v>
      </c>
      <c r="J251">
        <v>1</v>
      </c>
      <c r="K251" t="s">
        <v>981</v>
      </c>
      <c r="L251" t="s">
        <v>39</v>
      </c>
      <c r="M251" t="s">
        <v>903</v>
      </c>
      <c r="N251" t="s">
        <v>1041</v>
      </c>
      <c r="O251">
        <v>1010</v>
      </c>
      <c r="P251">
        <v>1100</v>
      </c>
      <c r="Q251" t="s">
        <v>850</v>
      </c>
      <c r="R251">
        <v>553</v>
      </c>
      <c r="S251" t="s">
        <v>134</v>
      </c>
      <c r="T251">
        <v>1</v>
      </c>
      <c r="U251" s="1">
        <v>43479</v>
      </c>
      <c r="V251" s="1">
        <v>43607</v>
      </c>
      <c r="W251" t="s">
        <v>4644</v>
      </c>
      <c r="X251" t="s">
        <v>1929</v>
      </c>
      <c r="Y251">
        <v>17</v>
      </c>
      <c r="Z251">
        <v>17</v>
      </c>
      <c r="AA251">
        <v>45</v>
      </c>
      <c r="AB251">
        <v>37.777799999999999</v>
      </c>
      <c r="AD251">
        <f>IF(ISBLANK(Source[[#This Row],[CrosslistID]]),1,1/COUNTIFS(Source[CrosslistID],Source[[#This Row],[CrosslistID]],Source[TermDesc],Source[[#This Row],[TermDesc]]))</f>
        <v>1</v>
      </c>
      <c r="AG251">
        <v>0</v>
      </c>
      <c r="AH251">
        <v>37.777799999999999</v>
      </c>
      <c r="AI251">
        <v>1.7</v>
      </c>
      <c r="AJ251">
        <v>1.7</v>
      </c>
      <c r="AK251">
        <v>0.2</v>
      </c>
      <c r="AL2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1">
        <f>IF(AND(Source[[#This Row],[Credit_Noncredit]]="Noncredit",Source[[#This Row],[FTEF]]&gt;0),Source[[#This Row],[NC XLST FTES]]*525/(437.5*Source[[#This Row],[FTEF]]),0)</f>
        <v>0</v>
      </c>
      <c r="AN251">
        <f>IF(Source[[#This Row],[Credit_Noncredit]]="Credit",Source[[#This Row],[Census Enrollment]],Source[[#This Row],[Noncredit Avg. Attendance]])</f>
        <v>17</v>
      </c>
    </row>
    <row r="252" spans="1:40" x14ac:dyDescent="0.25">
      <c r="A252" t="s">
        <v>4581</v>
      </c>
      <c r="B252" t="s">
        <v>886</v>
      </c>
      <c r="C252" t="s">
        <v>34</v>
      </c>
      <c r="D252" t="s">
        <v>974</v>
      </c>
      <c r="E252" s="4">
        <v>30370</v>
      </c>
      <c r="F252" s="4" t="s">
        <v>979</v>
      </c>
      <c r="G252" s="4" t="s">
        <v>980</v>
      </c>
      <c r="H252" t="str">
        <f>CONCATENATE(Source[[#This Row],[Subject]],TRIM(Source[[#This Row],[Course]]))</f>
        <v>HIST17A</v>
      </c>
      <c r="I252" t="str">
        <f>VLOOKUP(Source[[#This Row],[SubjCrse]],'Courses and Categories'!$E$2:$G$1816,3,FALSE)</f>
        <v>Credit General Education</v>
      </c>
      <c r="J252">
        <v>2</v>
      </c>
      <c r="K252" t="s">
        <v>981</v>
      </c>
      <c r="L252" t="s">
        <v>39</v>
      </c>
      <c r="M252" t="s">
        <v>903</v>
      </c>
      <c r="N252" t="s">
        <v>1041</v>
      </c>
      <c r="O252">
        <v>1110</v>
      </c>
      <c r="P252">
        <v>1200</v>
      </c>
      <c r="Q252" t="s">
        <v>850</v>
      </c>
      <c r="R252">
        <v>553</v>
      </c>
      <c r="S252" t="s">
        <v>134</v>
      </c>
      <c r="T252">
        <v>1</v>
      </c>
      <c r="U252" s="1">
        <v>43479</v>
      </c>
      <c r="V252" s="1">
        <v>43607</v>
      </c>
      <c r="W252" t="s">
        <v>4644</v>
      </c>
      <c r="X252" t="s">
        <v>1929</v>
      </c>
      <c r="Y252">
        <v>15</v>
      </c>
      <c r="Z252">
        <v>14</v>
      </c>
      <c r="AA252">
        <v>45</v>
      </c>
      <c r="AB252">
        <v>31.1111</v>
      </c>
      <c r="AD252">
        <f>IF(ISBLANK(Source[[#This Row],[CrosslistID]]),1,1/COUNTIFS(Source[CrosslistID],Source[[#This Row],[CrosslistID]],Source[TermDesc],Source[[#This Row],[TermDesc]]))</f>
        <v>1</v>
      </c>
      <c r="AG252">
        <v>0</v>
      </c>
      <c r="AH252">
        <v>31.1111</v>
      </c>
      <c r="AI252">
        <v>1.5</v>
      </c>
      <c r="AJ252">
        <v>1.5</v>
      </c>
      <c r="AK252">
        <v>0.2</v>
      </c>
      <c r="AL2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2">
        <f>IF(AND(Source[[#This Row],[Credit_Noncredit]]="Noncredit",Source[[#This Row],[FTEF]]&gt;0),Source[[#This Row],[NC XLST FTES]]*525/(437.5*Source[[#This Row],[FTEF]]),0)</f>
        <v>0</v>
      </c>
      <c r="AN252">
        <f>IF(Source[[#This Row],[Credit_Noncredit]]="Credit",Source[[#This Row],[Census Enrollment]],Source[[#This Row],[Noncredit Avg. Attendance]])</f>
        <v>15</v>
      </c>
    </row>
    <row r="253" spans="1:40" x14ac:dyDescent="0.25">
      <c r="A253" t="s">
        <v>4581</v>
      </c>
      <c r="B253" t="s">
        <v>886</v>
      </c>
      <c r="C253" t="s">
        <v>34</v>
      </c>
      <c r="D253" t="s">
        <v>974</v>
      </c>
      <c r="E253" s="4">
        <v>31203</v>
      </c>
      <c r="F253" s="4" t="s">
        <v>979</v>
      </c>
      <c r="G253" s="4" t="s">
        <v>980</v>
      </c>
      <c r="H253" t="str">
        <f>CONCATENATE(Source[[#This Row],[Subject]],TRIM(Source[[#This Row],[Course]]))</f>
        <v>HIST17A</v>
      </c>
      <c r="I253" t="str">
        <f>VLOOKUP(Source[[#This Row],[SubjCrse]],'Courses and Categories'!$E$2:$G$1816,3,FALSE)</f>
        <v>Credit General Education</v>
      </c>
      <c r="J253">
        <v>3</v>
      </c>
      <c r="K253" t="s">
        <v>981</v>
      </c>
      <c r="L253" t="s">
        <v>39</v>
      </c>
      <c r="M253" t="s">
        <v>903</v>
      </c>
      <c r="N253" t="s">
        <v>180</v>
      </c>
      <c r="O253">
        <v>1410</v>
      </c>
      <c r="P253">
        <v>1700</v>
      </c>
      <c r="Q253" t="s">
        <v>850</v>
      </c>
      <c r="R253">
        <v>553</v>
      </c>
      <c r="S253" t="s">
        <v>134</v>
      </c>
      <c r="T253">
        <v>1</v>
      </c>
      <c r="U253" s="1">
        <v>43479</v>
      </c>
      <c r="V253" s="1">
        <v>43607</v>
      </c>
      <c r="W253" t="s">
        <v>2071</v>
      </c>
      <c r="X253" t="s">
        <v>1929</v>
      </c>
      <c r="Y253">
        <v>26</v>
      </c>
      <c r="Z253">
        <v>24</v>
      </c>
      <c r="AA253">
        <v>45</v>
      </c>
      <c r="AB253">
        <v>53.333300000000001</v>
      </c>
      <c r="AD253">
        <f>IF(ISBLANK(Source[[#This Row],[CrosslistID]]),1,1/COUNTIFS(Source[CrosslistID],Source[[#This Row],[CrosslistID]],Source[TermDesc],Source[[#This Row],[TermDesc]]))</f>
        <v>1</v>
      </c>
      <c r="AG253">
        <v>0</v>
      </c>
      <c r="AH253">
        <v>53.333300000000001</v>
      </c>
      <c r="AI253">
        <v>2.4</v>
      </c>
      <c r="AJ253">
        <v>2.6</v>
      </c>
      <c r="AK253">
        <v>0.2</v>
      </c>
      <c r="AL2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3">
        <f>IF(AND(Source[[#This Row],[Credit_Noncredit]]="Noncredit",Source[[#This Row],[FTEF]]&gt;0),Source[[#This Row],[NC XLST FTES]]*525/(437.5*Source[[#This Row],[FTEF]]),0)</f>
        <v>0</v>
      </c>
      <c r="AN253">
        <f>IF(Source[[#This Row],[Credit_Noncredit]]="Credit",Source[[#This Row],[Census Enrollment]],Source[[#This Row],[Noncredit Avg. Attendance]])</f>
        <v>26</v>
      </c>
    </row>
    <row r="254" spans="1:40" x14ac:dyDescent="0.25">
      <c r="A254" t="s">
        <v>4581</v>
      </c>
      <c r="B254" t="s">
        <v>886</v>
      </c>
      <c r="C254" t="s">
        <v>34</v>
      </c>
      <c r="D254" t="s">
        <v>974</v>
      </c>
      <c r="E254" s="4">
        <v>30373</v>
      </c>
      <c r="F254" s="4" t="s">
        <v>979</v>
      </c>
      <c r="G254" s="4" t="s">
        <v>980</v>
      </c>
      <c r="H254" t="str">
        <f>CONCATENATE(Source[[#This Row],[Subject]],TRIM(Source[[#This Row],[Course]]))</f>
        <v>HIST17A</v>
      </c>
      <c r="I254" t="str">
        <f>VLOOKUP(Source[[#This Row],[SubjCrse]],'Courses and Categories'!$E$2:$G$1816,3,FALSE)</f>
        <v>Credit General Education</v>
      </c>
      <c r="J254">
        <v>4</v>
      </c>
      <c r="K254" t="s">
        <v>981</v>
      </c>
      <c r="L254" t="s">
        <v>39</v>
      </c>
      <c r="M254" t="s">
        <v>903</v>
      </c>
      <c r="N254" t="s">
        <v>59</v>
      </c>
      <c r="O254">
        <v>940</v>
      </c>
      <c r="P254">
        <v>1055</v>
      </c>
      <c r="Q254" t="s">
        <v>238</v>
      </c>
      <c r="R254">
        <v>702</v>
      </c>
      <c r="S254" t="s">
        <v>134</v>
      </c>
      <c r="T254">
        <v>1</v>
      </c>
      <c r="U254" s="1">
        <v>43479</v>
      </c>
      <c r="V254" s="1">
        <v>43607</v>
      </c>
      <c r="W254" t="s">
        <v>2080</v>
      </c>
      <c r="X254" t="s">
        <v>1929</v>
      </c>
      <c r="Y254">
        <v>23</v>
      </c>
      <c r="Z254">
        <v>20</v>
      </c>
      <c r="AA254">
        <v>45</v>
      </c>
      <c r="AB254">
        <v>44.444400000000002</v>
      </c>
      <c r="AD254">
        <f>IF(ISBLANK(Source[[#This Row],[CrosslistID]]),1,1/COUNTIFS(Source[CrosslistID],Source[[#This Row],[CrosslistID]],Source[TermDesc],Source[[#This Row],[TermDesc]]))</f>
        <v>1</v>
      </c>
      <c r="AG254">
        <v>0</v>
      </c>
      <c r="AH254">
        <v>44.444400000000002</v>
      </c>
      <c r="AI254">
        <v>2.2999999999999998</v>
      </c>
      <c r="AJ254">
        <v>2.2999999999999998</v>
      </c>
      <c r="AK254">
        <v>0.2</v>
      </c>
      <c r="AL2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4">
        <f>IF(AND(Source[[#This Row],[Credit_Noncredit]]="Noncredit",Source[[#This Row],[FTEF]]&gt;0),Source[[#This Row],[NC XLST FTES]]*525/(437.5*Source[[#This Row],[FTEF]]),0)</f>
        <v>0</v>
      </c>
      <c r="AN254">
        <f>IF(Source[[#This Row],[Credit_Noncredit]]="Credit",Source[[#This Row],[Census Enrollment]],Source[[#This Row],[Noncredit Avg. Attendance]])</f>
        <v>23</v>
      </c>
    </row>
    <row r="255" spans="1:40" x14ac:dyDescent="0.25">
      <c r="A255" t="s">
        <v>4581</v>
      </c>
      <c r="B255" t="s">
        <v>886</v>
      </c>
      <c r="C255" t="s">
        <v>34</v>
      </c>
      <c r="D255" t="s">
        <v>974</v>
      </c>
      <c r="E255" s="4">
        <v>30374</v>
      </c>
      <c r="F255" s="4" t="s">
        <v>979</v>
      </c>
      <c r="G255" s="4" t="s">
        <v>980</v>
      </c>
      <c r="H255" t="str">
        <f>CONCATENATE(Source[[#This Row],[Subject]],TRIM(Source[[#This Row],[Course]]))</f>
        <v>HIST17A</v>
      </c>
      <c r="I255" t="str">
        <f>VLOOKUP(Source[[#This Row],[SubjCrse]],'Courses and Categories'!$E$2:$G$1816,3,FALSE)</f>
        <v>Credit General Education</v>
      </c>
      <c r="J255">
        <v>5</v>
      </c>
      <c r="K255" t="s">
        <v>981</v>
      </c>
      <c r="L255" t="s">
        <v>39</v>
      </c>
      <c r="M255" t="s">
        <v>903</v>
      </c>
      <c r="N255" t="s">
        <v>59</v>
      </c>
      <c r="O255">
        <v>1110</v>
      </c>
      <c r="P255">
        <v>1225</v>
      </c>
      <c r="Q255" t="s">
        <v>238</v>
      </c>
      <c r="R255">
        <v>702</v>
      </c>
      <c r="S255" t="s">
        <v>134</v>
      </c>
      <c r="T255">
        <v>1</v>
      </c>
      <c r="U255" s="1">
        <v>43479</v>
      </c>
      <c r="V255" s="1">
        <v>43607</v>
      </c>
      <c r="W255" t="s">
        <v>2080</v>
      </c>
      <c r="X255" t="s">
        <v>1929</v>
      </c>
      <c r="Y255">
        <v>33</v>
      </c>
      <c r="Z255">
        <v>29</v>
      </c>
      <c r="AA255">
        <v>45</v>
      </c>
      <c r="AB255">
        <v>64.444400000000002</v>
      </c>
      <c r="AD255">
        <f>IF(ISBLANK(Source[[#This Row],[CrosslistID]]),1,1/COUNTIFS(Source[CrosslistID],Source[[#This Row],[CrosslistID]],Source[TermDesc],Source[[#This Row],[TermDesc]]))</f>
        <v>1</v>
      </c>
      <c r="AG255">
        <v>0</v>
      </c>
      <c r="AH255">
        <v>64.444400000000002</v>
      </c>
      <c r="AI255">
        <v>3.2</v>
      </c>
      <c r="AJ255">
        <v>3.3</v>
      </c>
      <c r="AK255">
        <v>0.2</v>
      </c>
      <c r="AL2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5">
        <f>IF(AND(Source[[#This Row],[Credit_Noncredit]]="Noncredit",Source[[#This Row],[FTEF]]&gt;0),Source[[#This Row],[NC XLST FTES]]*525/(437.5*Source[[#This Row],[FTEF]]),0)</f>
        <v>0</v>
      </c>
      <c r="AN255">
        <f>IF(Source[[#This Row],[Credit_Noncredit]]="Credit",Source[[#This Row],[Census Enrollment]],Source[[#This Row],[Noncredit Avg. Attendance]])</f>
        <v>33</v>
      </c>
    </row>
    <row r="256" spans="1:40" x14ac:dyDescent="0.25">
      <c r="A256" t="s">
        <v>4581</v>
      </c>
      <c r="B256" t="s">
        <v>886</v>
      </c>
      <c r="C256" t="s">
        <v>34</v>
      </c>
      <c r="D256" t="s">
        <v>974</v>
      </c>
      <c r="E256" s="4">
        <v>34267</v>
      </c>
      <c r="F256" s="4" t="s">
        <v>979</v>
      </c>
      <c r="G256" s="4" t="s">
        <v>980</v>
      </c>
      <c r="H256" t="str">
        <f>CONCATENATE(Source[[#This Row],[Subject]],TRIM(Source[[#This Row],[Course]]))</f>
        <v>HIST17A</v>
      </c>
      <c r="I256" t="str">
        <f>VLOOKUP(Source[[#This Row],[SubjCrse]],'Courses and Categories'!$E$2:$G$1816,3,FALSE)</f>
        <v>Credit General Education</v>
      </c>
      <c r="J256">
        <v>6</v>
      </c>
      <c r="K256" t="s">
        <v>981</v>
      </c>
      <c r="L256" t="s">
        <v>39</v>
      </c>
      <c r="M256" t="s">
        <v>903</v>
      </c>
      <c r="N256" t="s">
        <v>59</v>
      </c>
      <c r="O256">
        <v>1240</v>
      </c>
      <c r="P256">
        <v>1355</v>
      </c>
      <c r="Q256" t="s">
        <v>850</v>
      </c>
      <c r="R256">
        <v>553</v>
      </c>
      <c r="S256" t="s">
        <v>134</v>
      </c>
      <c r="T256">
        <v>1</v>
      </c>
      <c r="U256" s="1">
        <v>43479</v>
      </c>
      <c r="V256" s="1">
        <v>43607</v>
      </c>
      <c r="W256" t="s">
        <v>2067</v>
      </c>
      <c r="X256" t="s">
        <v>1929</v>
      </c>
      <c r="Y256">
        <v>40</v>
      </c>
      <c r="Z256">
        <v>36</v>
      </c>
      <c r="AA256">
        <v>45</v>
      </c>
      <c r="AB256">
        <v>80</v>
      </c>
      <c r="AD256">
        <f>IF(ISBLANK(Source[[#This Row],[CrosslistID]]),1,1/COUNTIFS(Source[CrosslistID],Source[[#This Row],[CrosslistID]],Source[TermDesc],Source[[#This Row],[TermDesc]]))</f>
        <v>1</v>
      </c>
      <c r="AG256">
        <v>0</v>
      </c>
      <c r="AH256">
        <v>80</v>
      </c>
      <c r="AI256">
        <v>3.7</v>
      </c>
      <c r="AJ256">
        <v>4</v>
      </c>
      <c r="AK256">
        <v>0.2</v>
      </c>
      <c r="AL2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6">
        <f>IF(AND(Source[[#This Row],[Credit_Noncredit]]="Noncredit",Source[[#This Row],[FTEF]]&gt;0),Source[[#This Row],[NC XLST FTES]]*525/(437.5*Source[[#This Row],[FTEF]]),0)</f>
        <v>0</v>
      </c>
      <c r="AN256">
        <f>IF(Source[[#This Row],[Credit_Noncredit]]="Credit",Source[[#This Row],[Census Enrollment]],Source[[#This Row],[Noncredit Avg. Attendance]])</f>
        <v>40</v>
      </c>
    </row>
    <row r="257" spans="1:40" x14ac:dyDescent="0.25">
      <c r="A257" t="s">
        <v>4581</v>
      </c>
      <c r="B257" t="s">
        <v>886</v>
      </c>
      <c r="C257" t="s">
        <v>34</v>
      </c>
      <c r="D257" t="s">
        <v>974</v>
      </c>
      <c r="E257" s="4">
        <v>37036</v>
      </c>
      <c r="F257" s="4" t="s">
        <v>979</v>
      </c>
      <c r="G257" s="4" t="s">
        <v>980</v>
      </c>
      <c r="H257" t="str">
        <f>CONCATENATE(Source[[#This Row],[Subject]],TRIM(Source[[#This Row],[Course]]))</f>
        <v>HIST17A</v>
      </c>
      <c r="I257" t="str">
        <f>VLOOKUP(Source[[#This Row],[SubjCrse]],'Courses and Categories'!$E$2:$G$1816,3,FALSE)</f>
        <v>Credit General Education</v>
      </c>
      <c r="J257">
        <v>501</v>
      </c>
      <c r="K257" t="s">
        <v>981</v>
      </c>
      <c r="L257" t="s">
        <v>87</v>
      </c>
      <c r="M257" t="s">
        <v>903</v>
      </c>
      <c r="N257" t="s">
        <v>185</v>
      </c>
      <c r="O257">
        <v>1830</v>
      </c>
      <c r="P257">
        <v>2120</v>
      </c>
      <c r="Q257" t="s">
        <v>233</v>
      </c>
      <c r="R257">
        <v>313</v>
      </c>
      <c r="S257" t="s">
        <v>134</v>
      </c>
      <c r="T257">
        <v>1</v>
      </c>
      <c r="U257" s="1">
        <v>43479</v>
      </c>
      <c r="V257" s="1">
        <v>43607</v>
      </c>
      <c r="W257" t="s">
        <v>4645</v>
      </c>
      <c r="X257" t="s">
        <v>1929</v>
      </c>
      <c r="Y257">
        <v>14</v>
      </c>
      <c r="Z257">
        <v>13</v>
      </c>
      <c r="AA257">
        <v>45</v>
      </c>
      <c r="AB257">
        <v>28.8889</v>
      </c>
      <c r="AD257">
        <f>IF(ISBLANK(Source[[#This Row],[CrosslistID]]),1,1/COUNTIFS(Source[CrosslistID],Source[[#This Row],[CrosslistID]],Source[TermDesc],Source[[#This Row],[TermDesc]]))</f>
        <v>1</v>
      </c>
      <c r="AG257">
        <v>0</v>
      </c>
      <c r="AH257">
        <v>28.8889</v>
      </c>
      <c r="AI257">
        <v>1.4</v>
      </c>
      <c r="AJ257">
        <v>1.4</v>
      </c>
      <c r="AK257">
        <v>0.2</v>
      </c>
      <c r="AL2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7">
        <f>IF(AND(Source[[#This Row],[Credit_Noncredit]]="Noncredit",Source[[#This Row],[FTEF]]&gt;0),Source[[#This Row],[NC XLST FTES]]*525/(437.5*Source[[#This Row],[FTEF]]),0)</f>
        <v>0</v>
      </c>
      <c r="AN257">
        <f>IF(Source[[#This Row],[Credit_Noncredit]]="Credit",Source[[#This Row],[Census Enrollment]],Source[[#This Row],[Noncredit Avg. Attendance]])</f>
        <v>14</v>
      </c>
    </row>
    <row r="258" spans="1:40" x14ac:dyDescent="0.25">
      <c r="A258" t="s">
        <v>4581</v>
      </c>
      <c r="B258" t="s">
        <v>886</v>
      </c>
      <c r="C258" t="s">
        <v>34</v>
      </c>
      <c r="D258" t="s">
        <v>974</v>
      </c>
      <c r="E258" s="4">
        <v>38165</v>
      </c>
      <c r="F258" s="4" t="s">
        <v>979</v>
      </c>
      <c r="G258" s="4" t="s">
        <v>980</v>
      </c>
      <c r="H258" t="str">
        <f>CONCATENATE(Source[[#This Row],[Subject]],TRIM(Source[[#This Row],[Course]]))</f>
        <v>HIST17A</v>
      </c>
      <c r="I258" t="str">
        <f>VLOOKUP(Source[[#This Row],[SubjCrse]],'Courses and Categories'!$E$2:$G$1816,3,FALSE)</f>
        <v>Credit General Education</v>
      </c>
      <c r="J258">
        <v>831</v>
      </c>
      <c r="K258" t="s">
        <v>981</v>
      </c>
      <c r="L258" t="s">
        <v>87</v>
      </c>
      <c r="M258" t="s">
        <v>897</v>
      </c>
      <c r="N258" t="s">
        <v>4646</v>
      </c>
      <c r="O258" t="s">
        <v>4647</v>
      </c>
      <c r="P258" t="s">
        <v>4648</v>
      </c>
      <c r="Q258" t="s">
        <v>4649</v>
      </c>
      <c r="R258" t="s">
        <v>4650</v>
      </c>
      <c r="S258" t="s">
        <v>134</v>
      </c>
      <c r="T258">
        <v>1</v>
      </c>
      <c r="U258" s="1">
        <v>43479</v>
      </c>
      <c r="V258" s="1">
        <v>43607</v>
      </c>
      <c r="W258" t="s">
        <v>4651</v>
      </c>
      <c r="X258" t="s">
        <v>899</v>
      </c>
      <c r="Y258">
        <v>44</v>
      </c>
      <c r="Z258">
        <v>39</v>
      </c>
      <c r="AA258">
        <v>45</v>
      </c>
      <c r="AB258">
        <v>86.666700000000006</v>
      </c>
      <c r="AD258">
        <f>IF(ISBLANK(Source[[#This Row],[CrosslistID]]),1,1/COUNTIFS(Source[CrosslistID],Source[[#This Row],[CrosslistID]],Source[TermDesc],Source[[#This Row],[TermDesc]]))</f>
        <v>1</v>
      </c>
      <c r="AG258">
        <v>0</v>
      </c>
      <c r="AH258">
        <v>86.666700000000006</v>
      </c>
      <c r="AI258">
        <v>4.4000000000000004</v>
      </c>
      <c r="AJ258">
        <v>4.4000000000000004</v>
      </c>
      <c r="AK258">
        <v>0.2</v>
      </c>
      <c r="AL2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8">
        <f>IF(AND(Source[[#This Row],[Credit_Noncredit]]="Noncredit",Source[[#This Row],[FTEF]]&gt;0),Source[[#This Row],[NC XLST FTES]]*525/(437.5*Source[[#This Row],[FTEF]]),0)</f>
        <v>0</v>
      </c>
      <c r="AN258">
        <f>IF(Source[[#This Row],[Credit_Noncredit]]="Credit",Source[[#This Row],[Census Enrollment]],Source[[#This Row],[Noncredit Avg. Attendance]])</f>
        <v>44</v>
      </c>
    </row>
    <row r="259" spans="1:40" x14ac:dyDescent="0.25">
      <c r="A259" t="s">
        <v>4581</v>
      </c>
      <c r="B259" t="s">
        <v>886</v>
      </c>
      <c r="C259" t="s">
        <v>34</v>
      </c>
      <c r="D259" t="s">
        <v>974</v>
      </c>
      <c r="E259" s="4">
        <v>36104</v>
      </c>
      <c r="F259" s="4" t="s">
        <v>979</v>
      </c>
      <c r="G259" s="4" t="s">
        <v>983</v>
      </c>
      <c r="H259" t="str">
        <f>CONCATENATE(Source[[#This Row],[Subject]],TRIM(Source[[#This Row],[Course]]))</f>
        <v>HIST17B</v>
      </c>
      <c r="I259" t="str">
        <f>VLOOKUP(Source[[#This Row],[SubjCrse]],'Courses and Categories'!$E$2:$G$1816,3,FALSE)</f>
        <v>Credit General Education</v>
      </c>
      <c r="J259">
        <v>1</v>
      </c>
      <c r="K259" t="s">
        <v>981</v>
      </c>
      <c r="L259" t="s">
        <v>39</v>
      </c>
      <c r="M259" t="s">
        <v>903</v>
      </c>
      <c r="N259" t="s">
        <v>1041</v>
      </c>
      <c r="O259">
        <v>910</v>
      </c>
      <c r="P259">
        <v>1000</v>
      </c>
      <c r="Q259" t="s">
        <v>240</v>
      </c>
      <c r="R259">
        <v>261</v>
      </c>
      <c r="S259" t="s">
        <v>134</v>
      </c>
      <c r="T259">
        <v>1</v>
      </c>
      <c r="U259" s="1">
        <v>43479</v>
      </c>
      <c r="V259" s="1">
        <v>43607</v>
      </c>
      <c r="W259" t="s">
        <v>982</v>
      </c>
      <c r="X259" t="s">
        <v>1929</v>
      </c>
      <c r="Y259">
        <v>28</v>
      </c>
      <c r="Z259">
        <v>24</v>
      </c>
      <c r="AA259">
        <v>40</v>
      </c>
      <c r="AB259">
        <v>60</v>
      </c>
      <c r="AD259">
        <f>IF(ISBLANK(Source[[#This Row],[CrosslistID]]),1,1/COUNTIFS(Source[CrosslistID],Source[[#This Row],[CrosslistID]],Source[TermDesc],Source[[#This Row],[TermDesc]]))</f>
        <v>1</v>
      </c>
      <c r="AG259">
        <v>0</v>
      </c>
      <c r="AH259">
        <v>60</v>
      </c>
      <c r="AI259">
        <v>2.5</v>
      </c>
      <c r="AJ259">
        <v>2.8</v>
      </c>
      <c r="AK259">
        <v>0.2</v>
      </c>
      <c r="AL2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9">
        <f>IF(AND(Source[[#This Row],[Credit_Noncredit]]="Noncredit",Source[[#This Row],[FTEF]]&gt;0),Source[[#This Row],[NC XLST FTES]]*525/(437.5*Source[[#This Row],[FTEF]]),0)</f>
        <v>0</v>
      </c>
      <c r="AN259">
        <f>IF(Source[[#This Row],[Credit_Noncredit]]="Credit",Source[[#This Row],[Census Enrollment]],Source[[#This Row],[Noncredit Avg. Attendance]])</f>
        <v>28</v>
      </c>
    </row>
    <row r="260" spans="1:40" x14ac:dyDescent="0.25">
      <c r="A260" t="s">
        <v>4581</v>
      </c>
      <c r="B260" t="s">
        <v>886</v>
      </c>
      <c r="C260" t="s">
        <v>34</v>
      </c>
      <c r="D260" t="s">
        <v>974</v>
      </c>
      <c r="E260" s="4">
        <v>30393</v>
      </c>
      <c r="F260" s="4" t="s">
        <v>979</v>
      </c>
      <c r="G260" s="4" t="s">
        <v>985</v>
      </c>
      <c r="H260" t="str">
        <f>CONCATENATE(Source[[#This Row],[Subject]],TRIM(Source[[#This Row],[Course]]))</f>
        <v>HIST18A</v>
      </c>
      <c r="I260" t="str">
        <f>VLOOKUP(Source[[#This Row],[SubjCrse]],'Courses and Categories'!$E$2:$G$1816,3,FALSE)</f>
        <v>Credit General Education</v>
      </c>
      <c r="J260">
        <v>1</v>
      </c>
      <c r="K260" t="s">
        <v>986</v>
      </c>
      <c r="L260" t="s">
        <v>39</v>
      </c>
      <c r="M260" t="s">
        <v>903</v>
      </c>
      <c r="N260" t="s">
        <v>1041</v>
      </c>
      <c r="O260">
        <v>810</v>
      </c>
      <c r="P260">
        <v>900</v>
      </c>
      <c r="Q260" t="s">
        <v>233</v>
      </c>
      <c r="R260">
        <v>302</v>
      </c>
      <c r="S260" t="s">
        <v>134</v>
      </c>
      <c r="T260">
        <v>1</v>
      </c>
      <c r="U260" s="1">
        <v>43479</v>
      </c>
      <c r="V260" s="1">
        <v>43607</v>
      </c>
      <c r="W260" t="s">
        <v>913</v>
      </c>
      <c r="X260" t="s">
        <v>1929</v>
      </c>
      <c r="Y260">
        <v>19</v>
      </c>
      <c r="Z260">
        <v>18</v>
      </c>
      <c r="AA260">
        <v>45</v>
      </c>
      <c r="AB260">
        <v>40</v>
      </c>
      <c r="AD260">
        <f>IF(ISBLANK(Source[[#This Row],[CrosslistID]]),1,1/COUNTIFS(Source[CrosslistID],Source[[#This Row],[CrosslistID]],Source[TermDesc],Source[[#This Row],[TermDesc]]))</f>
        <v>1</v>
      </c>
      <c r="AG260">
        <v>0</v>
      </c>
      <c r="AH260">
        <v>40</v>
      </c>
      <c r="AI260">
        <v>1.9</v>
      </c>
      <c r="AJ260">
        <v>1.9</v>
      </c>
      <c r="AK260">
        <v>0.2</v>
      </c>
      <c r="AL2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0">
        <f>IF(AND(Source[[#This Row],[Credit_Noncredit]]="Noncredit",Source[[#This Row],[FTEF]]&gt;0),Source[[#This Row],[NC XLST FTES]]*525/(437.5*Source[[#This Row],[FTEF]]),0)</f>
        <v>0</v>
      </c>
      <c r="AN260">
        <f>IF(Source[[#This Row],[Credit_Noncredit]]="Credit",Source[[#This Row],[Census Enrollment]],Source[[#This Row],[Noncredit Avg. Attendance]])</f>
        <v>19</v>
      </c>
    </row>
    <row r="261" spans="1:40" x14ac:dyDescent="0.25">
      <c r="A261" t="s">
        <v>4581</v>
      </c>
      <c r="B261" t="s">
        <v>886</v>
      </c>
      <c r="C261" t="s">
        <v>34</v>
      </c>
      <c r="D261" t="s">
        <v>974</v>
      </c>
      <c r="E261" s="4">
        <v>38166</v>
      </c>
      <c r="F261" s="4" t="s">
        <v>979</v>
      </c>
      <c r="G261" s="4" t="s">
        <v>985</v>
      </c>
      <c r="H261" t="str">
        <f>CONCATENATE(Source[[#This Row],[Subject]],TRIM(Source[[#This Row],[Course]]))</f>
        <v>HIST18A</v>
      </c>
      <c r="I261" t="str">
        <f>VLOOKUP(Source[[#This Row],[SubjCrse]],'Courses and Categories'!$E$2:$G$1816,3,FALSE)</f>
        <v>Credit General Education</v>
      </c>
      <c r="J261">
        <v>501</v>
      </c>
      <c r="K261" t="s">
        <v>986</v>
      </c>
      <c r="L261" t="s">
        <v>87</v>
      </c>
      <c r="M261" t="s">
        <v>903</v>
      </c>
      <c r="N261" t="s">
        <v>50</v>
      </c>
      <c r="O261">
        <v>1830</v>
      </c>
      <c r="P261">
        <v>2120</v>
      </c>
      <c r="Q261" t="s">
        <v>233</v>
      </c>
      <c r="R261">
        <v>302</v>
      </c>
      <c r="S261" t="s">
        <v>134</v>
      </c>
      <c r="T261">
        <v>1</v>
      </c>
      <c r="U261" s="1">
        <v>43479</v>
      </c>
      <c r="V261" s="1">
        <v>43607</v>
      </c>
      <c r="W261" t="s">
        <v>913</v>
      </c>
      <c r="X261" t="s">
        <v>1929</v>
      </c>
      <c r="Y261">
        <v>17</v>
      </c>
      <c r="Z261">
        <v>17</v>
      </c>
      <c r="AA261">
        <v>45</v>
      </c>
      <c r="AB261">
        <v>37.777799999999999</v>
      </c>
      <c r="AD261">
        <f>IF(ISBLANK(Source[[#This Row],[CrosslistID]]),1,1/COUNTIFS(Source[CrosslistID],Source[[#This Row],[CrosslistID]],Source[TermDesc],Source[[#This Row],[TermDesc]]))</f>
        <v>1</v>
      </c>
      <c r="AG261">
        <v>0</v>
      </c>
      <c r="AH261">
        <v>37.777799999999999</v>
      </c>
      <c r="AI261">
        <v>1.6</v>
      </c>
      <c r="AJ261">
        <v>1.7</v>
      </c>
      <c r="AK261">
        <v>0.2</v>
      </c>
      <c r="AL2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1">
        <f>IF(AND(Source[[#This Row],[Credit_Noncredit]]="Noncredit",Source[[#This Row],[FTEF]]&gt;0),Source[[#This Row],[NC XLST FTES]]*525/(437.5*Source[[#This Row],[FTEF]]),0)</f>
        <v>0</v>
      </c>
      <c r="AN261">
        <f>IF(Source[[#This Row],[Credit_Noncredit]]="Credit",Source[[#This Row],[Census Enrollment]],Source[[#This Row],[Noncredit Avg. Attendance]])</f>
        <v>17</v>
      </c>
    </row>
    <row r="262" spans="1:40" x14ac:dyDescent="0.25">
      <c r="A262" t="s">
        <v>4581</v>
      </c>
      <c r="B262" t="s">
        <v>886</v>
      </c>
      <c r="C262" t="s">
        <v>34</v>
      </c>
      <c r="D262" t="s">
        <v>974</v>
      </c>
      <c r="E262" s="4">
        <v>31479</v>
      </c>
      <c r="F262" s="4" t="s">
        <v>979</v>
      </c>
      <c r="G262" s="4" t="s">
        <v>4652</v>
      </c>
      <c r="H262" t="str">
        <f>CONCATENATE(Source[[#This Row],[Subject]],TRIM(Source[[#This Row],[Course]]))</f>
        <v>HIST18B</v>
      </c>
      <c r="I262" t="str">
        <f>VLOOKUP(Source[[#This Row],[SubjCrse]],'Courses and Categories'!$E$2:$G$1816,3,FALSE)</f>
        <v>Credit General Education</v>
      </c>
      <c r="J262">
        <v>831</v>
      </c>
      <c r="K262" t="s">
        <v>4653</v>
      </c>
      <c r="L262" t="s">
        <v>87</v>
      </c>
      <c r="M262" t="s">
        <v>897</v>
      </c>
      <c r="N262" t="s">
        <v>42</v>
      </c>
      <c r="O262" t="s">
        <v>42</v>
      </c>
      <c r="P262" t="s">
        <v>42</v>
      </c>
      <c r="Q262" t="s">
        <v>42</v>
      </c>
      <c r="S262" t="s">
        <v>134</v>
      </c>
      <c r="T262">
        <v>1</v>
      </c>
      <c r="U262" s="1">
        <v>43479</v>
      </c>
      <c r="V262" s="1">
        <v>43607</v>
      </c>
      <c r="W262" t="s">
        <v>971</v>
      </c>
      <c r="X262" t="s">
        <v>1450</v>
      </c>
      <c r="Y262">
        <v>38</v>
      </c>
      <c r="Z262">
        <v>30</v>
      </c>
      <c r="AA262">
        <v>45</v>
      </c>
      <c r="AB262">
        <v>66.666700000000006</v>
      </c>
      <c r="AD262">
        <f>IF(ISBLANK(Source[[#This Row],[CrosslistID]]),1,1/COUNTIFS(Source[CrosslistID],Source[[#This Row],[CrosslistID]],Source[TermDesc],Source[[#This Row],[TermDesc]]))</f>
        <v>1</v>
      </c>
      <c r="AG262">
        <v>0</v>
      </c>
      <c r="AH262">
        <v>66.666700000000006</v>
      </c>
      <c r="AI262">
        <v>3.6</v>
      </c>
      <c r="AJ262">
        <v>3.8</v>
      </c>
      <c r="AK262">
        <v>0.2</v>
      </c>
      <c r="AL2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2">
        <f>IF(AND(Source[[#This Row],[Credit_Noncredit]]="Noncredit",Source[[#This Row],[FTEF]]&gt;0),Source[[#This Row],[NC XLST FTES]]*525/(437.5*Source[[#This Row],[FTEF]]),0)</f>
        <v>0</v>
      </c>
      <c r="AN262">
        <f>IF(Source[[#This Row],[Credit_Noncredit]]="Credit",Source[[#This Row],[Census Enrollment]],Source[[#This Row],[Noncredit Avg. Attendance]])</f>
        <v>38</v>
      </c>
    </row>
    <row r="263" spans="1:40" x14ac:dyDescent="0.25">
      <c r="A263" t="s">
        <v>4581</v>
      </c>
      <c r="B263" t="s">
        <v>886</v>
      </c>
      <c r="C263" t="s">
        <v>34</v>
      </c>
      <c r="D263" t="s">
        <v>974</v>
      </c>
      <c r="E263" s="4">
        <v>33223</v>
      </c>
      <c r="F263" s="4" t="s">
        <v>979</v>
      </c>
      <c r="G263" s="4">
        <v>20</v>
      </c>
      <c r="H263" t="str">
        <f>CONCATENATE(Source[[#This Row],[Subject]],TRIM(Source[[#This Row],[Course]]))</f>
        <v>HIST20</v>
      </c>
      <c r="I263" t="str">
        <f>VLOOKUP(Source[[#This Row],[SubjCrse]],'Courses and Categories'!$E$2:$G$1816,3,FALSE)</f>
        <v>Credit General Education</v>
      </c>
      <c r="J263">
        <v>1</v>
      </c>
      <c r="K263" t="s">
        <v>2081</v>
      </c>
      <c r="L263" t="s">
        <v>39</v>
      </c>
      <c r="M263" t="s">
        <v>903</v>
      </c>
      <c r="N263" t="s">
        <v>59</v>
      </c>
      <c r="O263">
        <v>1110</v>
      </c>
      <c r="P263">
        <v>1225</v>
      </c>
      <c r="Q263" t="s">
        <v>420</v>
      </c>
      <c r="R263">
        <v>180</v>
      </c>
      <c r="S263" t="s">
        <v>134</v>
      </c>
      <c r="T263">
        <v>1</v>
      </c>
      <c r="U263" s="1">
        <v>43479</v>
      </c>
      <c r="V263" s="1">
        <v>43607</v>
      </c>
      <c r="W263" t="s">
        <v>2082</v>
      </c>
      <c r="X263" t="s">
        <v>1929</v>
      </c>
      <c r="Y263">
        <v>26</v>
      </c>
      <c r="Z263">
        <v>16</v>
      </c>
      <c r="AA263">
        <v>45</v>
      </c>
      <c r="AB263">
        <v>35.555599999999998</v>
      </c>
      <c r="AD263">
        <f>IF(ISBLANK(Source[[#This Row],[CrosslistID]]),1,1/COUNTIFS(Source[CrosslistID],Source[[#This Row],[CrosslistID]],Source[TermDesc],Source[[#This Row],[TermDesc]]))</f>
        <v>1</v>
      </c>
      <c r="AG263">
        <v>0</v>
      </c>
      <c r="AH263">
        <v>35.555599999999998</v>
      </c>
      <c r="AI263">
        <v>2.5</v>
      </c>
      <c r="AJ263">
        <v>2.6</v>
      </c>
      <c r="AK263">
        <v>0.2</v>
      </c>
      <c r="AL2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3">
        <f>IF(AND(Source[[#This Row],[Credit_Noncredit]]="Noncredit",Source[[#This Row],[FTEF]]&gt;0),Source[[#This Row],[NC XLST FTES]]*525/(437.5*Source[[#This Row],[FTEF]]),0)</f>
        <v>0</v>
      </c>
      <c r="AN263">
        <f>IF(Source[[#This Row],[Credit_Noncredit]]="Credit",Source[[#This Row],[Census Enrollment]],Source[[#This Row],[Noncredit Avg. Attendance]])</f>
        <v>26</v>
      </c>
    </row>
    <row r="264" spans="1:40" x14ac:dyDescent="0.25">
      <c r="A264" t="s">
        <v>4581</v>
      </c>
      <c r="B264" t="s">
        <v>886</v>
      </c>
      <c r="C264" t="s">
        <v>34</v>
      </c>
      <c r="D264" t="s">
        <v>974</v>
      </c>
      <c r="E264" s="4">
        <v>31648</v>
      </c>
      <c r="F264" s="4" t="s">
        <v>979</v>
      </c>
      <c r="G264" s="4" t="s">
        <v>1048</v>
      </c>
      <c r="H264" t="str">
        <f>CONCATENATE(Source[[#This Row],[Subject]],TRIM(Source[[#This Row],[Course]]))</f>
        <v>HIST35A</v>
      </c>
      <c r="I264" t="str">
        <f>VLOOKUP(Source[[#This Row],[SubjCrse]],'Courses and Categories'!$E$2:$G$1816,3,FALSE)</f>
        <v>Credit General Education</v>
      </c>
      <c r="J264">
        <v>1</v>
      </c>
      <c r="K264" t="s">
        <v>2083</v>
      </c>
      <c r="L264" t="s">
        <v>39</v>
      </c>
      <c r="M264" t="s">
        <v>903</v>
      </c>
      <c r="N264" t="s">
        <v>180</v>
      </c>
      <c r="O264">
        <v>1310</v>
      </c>
      <c r="P264">
        <v>1600</v>
      </c>
      <c r="Q264" t="s">
        <v>238</v>
      </c>
      <c r="R264">
        <v>703</v>
      </c>
      <c r="S264" t="s">
        <v>134</v>
      </c>
      <c r="T264">
        <v>1</v>
      </c>
      <c r="U264" s="1">
        <v>43479</v>
      </c>
      <c r="V264" s="1">
        <v>43607</v>
      </c>
      <c r="W264" t="s">
        <v>307</v>
      </c>
      <c r="X264" t="s">
        <v>1929</v>
      </c>
      <c r="Y264">
        <v>49</v>
      </c>
      <c r="Z264">
        <v>45</v>
      </c>
      <c r="AA264">
        <v>45</v>
      </c>
      <c r="AB264">
        <v>100</v>
      </c>
      <c r="AD264">
        <f>IF(ISBLANK(Source[[#This Row],[CrosslistID]]),1,1/COUNTIFS(Source[CrosslistID],Source[[#This Row],[CrosslistID]],Source[TermDesc],Source[[#This Row],[TermDesc]]))</f>
        <v>1</v>
      </c>
      <c r="AG264">
        <v>0</v>
      </c>
      <c r="AH264">
        <v>100</v>
      </c>
      <c r="AI264">
        <v>3.5</v>
      </c>
      <c r="AJ264">
        <v>4.9000000000000004</v>
      </c>
      <c r="AK264">
        <v>0.2</v>
      </c>
      <c r="AL2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4">
        <f>IF(AND(Source[[#This Row],[Credit_Noncredit]]="Noncredit",Source[[#This Row],[FTEF]]&gt;0),Source[[#This Row],[NC XLST FTES]]*525/(437.5*Source[[#This Row],[FTEF]]),0)</f>
        <v>0</v>
      </c>
      <c r="AN264">
        <f>IF(Source[[#This Row],[Credit_Noncredit]]="Credit",Source[[#This Row],[Census Enrollment]],Source[[#This Row],[Noncredit Avg. Attendance]])</f>
        <v>49</v>
      </c>
    </row>
    <row r="265" spans="1:40" x14ac:dyDescent="0.25">
      <c r="A265" t="s">
        <v>4581</v>
      </c>
      <c r="B265" t="s">
        <v>886</v>
      </c>
      <c r="C265" t="s">
        <v>34</v>
      </c>
      <c r="D265" t="s">
        <v>974</v>
      </c>
      <c r="E265" s="4">
        <v>36105</v>
      </c>
      <c r="F265" s="4" t="s">
        <v>979</v>
      </c>
      <c r="G265" s="4">
        <v>37</v>
      </c>
      <c r="H265" t="str">
        <f>CONCATENATE(Source[[#This Row],[Subject]],TRIM(Source[[#This Row],[Course]]))</f>
        <v>HIST37</v>
      </c>
      <c r="I265" t="str">
        <f>VLOOKUP(Source[[#This Row],[SubjCrse]],'Courses and Categories'!$E$2:$G$1816,3,FALSE)</f>
        <v>Credit General Education</v>
      </c>
      <c r="J265">
        <v>1</v>
      </c>
      <c r="K265" t="s">
        <v>2084</v>
      </c>
      <c r="L265" t="s">
        <v>39</v>
      </c>
      <c r="M265" t="s">
        <v>903</v>
      </c>
      <c r="N265" t="s">
        <v>59</v>
      </c>
      <c r="O265">
        <v>1110</v>
      </c>
      <c r="P265">
        <v>1225</v>
      </c>
      <c r="Q265" t="s">
        <v>240</v>
      </c>
      <c r="R265">
        <v>222</v>
      </c>
      <c r="S265" t="s">
        <v>134</v>
      </c>
      <c r="T265">
        <v>1</v>
      </c>
      <c r="U265" s="1">
        <v>43479</v>
      </c>
      <c r="V265" s="1">
        <v>43607</v>
      </c>
      <c r="W265" t="s">
        <v>2011</v>
      </c>
      <c r="X265" t="s">
        <v>1929</v>
      </c>
      <c r="Y265">
        <v>19</v>
      </c>
      <c r="Z265">
        <v>18</v>
      </c>
      <c r="AA265">
        <v>45</v>
      </c>
      <c r="AB265">
        <v>40</v>
      </c>
      <c r="AD265">
        <f>IF(ISBLANK(Source[[#This Row],[CrosslistID]]),1,1/COUNTIFS(Source[CrosslistID],Source[[#This Row],[CrosslistID]],Source[TermDesc],Source[[#This Row],[TermDesc]]))</f>
        <v>1</v>
      </c>
      <c r="AG265">
        <v>0</v>
      </c>
      <c r="AH265">
        <v>40</v>
      </c>
      <c r="AI265">
        <v>1.8</v>
      </c>
      <c r="AJ265">
        <v>1.9</v>
      </c>
      <c r="AK265">
        <v>0.2</v>
      </c>
      <c r="AL2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5">
        <f>IF(AND(Source[[#This Row],[Credit_Noncredit]]="Noncredit",Source[[#This Row],[FTEF]]&gt;0),Source[[#This Row],[NC XLST FTES]]*525/(437.5*Source[[#This Row],[FTEF]]),0)</f>
        <v>0</v>
      </c>
      <c r="AN265">
        <f>IF(Source[[#This Row],[Credit_Noncredit]]="Credit",Source[[#This Row],[Census Enrollment]],Source[[#This Row],[Noncredit Avg. Attendance]])</f>
        <v>19</v>
      </c>
    </row>
    <row r="266" spans="1:40" x14ac:dyDescent="0.25">
      <c r="A266" t="s">
        <v>4581</v>
      </c>
      <c r="B266" t="s">
        <v>886</v>
      </c>
      <c r="C266" t="s">
        <v>34</v>
      </c>
      <c r="D266" t="s">
        <v>974</v>
      </c>
      <c r="E266" s="4">
        <v>39143</v>
      </c>
      <c r="F266" s="4" t="s">
        <v>979</v>
      </c>
      <c r="G266" s="4">
        <v>40</v>
      </c>
      <c r="H266" t="str">
        <f>CONCATENATE(Source[[#This Row],[Subject]],TRIM(Source[[#This Row],[Course]]))</f>
        <v>HIST40</v>
      </c>
      <c r="I266" t="str">
        <f>VLOOKUP(Source[[#This Row],[SubjCrse]],'Courses and Categories'!$E$2:$G$1816,3,FALSE)</f>
        <v>Credit General Education</v>
      </c>
      <c r="J266">
        <v>831</v>
      </c>
      <c r="K266" t="s">
        <v>2085</v>
      </c>
      <c r="L266" t="s">
        <v>87</v>
      </c>
      <c r="M266" t="s">
        <v>897</v>
      </c>
      <c r="N266" t="s">
        <v>42</v>
      </c>
      <c r="O266" t="s">
        <v>42</v>
      </c>
      <c r="P266" t="s">
        <v>42</v>
      </c>
      <c r="Q266" t="s">
        <v>42</v>
      </c>
      <c r="S266" t="s">
        <v>134</v>
      </c>
      <c r="T266">
        <v>1</v>
      </c>
      <c r="U266" s="1">
        <v>43479</v>
      </c>
      <c r="V266" s="1">
        <v>43607</v>
      </c>
      <c r="W266" t="s">
        <v>2067</v>
      </c>
      <c r="X266" t="s">
        <v>1450</v>
      </c>
      <c r="Y266">
        <v>42</v>
      </c>
      <c r="Z266">
        <v>35</v>
      </c>
      <c r="AA266">
        <v>45</v>
      </c>
      <c r="AB266">
        <v>77.777799999999999</v>
      </c>
      <c r="AD266">
        <f>IF(ISBLANK(Source[[#This Row],[CrosslistID]]),1,1/COUNTIFS(Source[CrosslistID],Source[[#This Row],[CrosslistID]],Source[TermDesc],Source[[#This Row],[TermDesc]]))</f>
        <v>1</v>
      </c>
      <c r="AG266">
        <v>0</v>
      </c>
      <c r="AH266">
        <v>77.777799999999999</v>
      </c>
      <c r="AI266">
        <v>4.0999999999999996</v>
      </c>
      <c r="AJ266">
        <v>4.2</v>
      </c>
      <c r="AK266">
        <v>0.2</v>
      </c>
      <c r="AL2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6">
        <f>IF(AND(Source[[#This Row],[Credit_Noncredit]]="Noncredit",Source[[#This Row],[FTEF]]&gt;0),Source[[#This Row],[NC XLST FTES]]*525/(437.5*Source[[#This Row],[FTEF]]),0)</f>
        <v>0</v>
      </c>
      <c r="AN266">
        <f>IF(Source[[#This Row],[Credit_Noncredit]]="Credit",Source[[#This Row],[Census Enrollment]],Source[[#This Row],[Noncredit Avg. Attendance]])</f>
        <v>42</v>
      </c>
    </row>
    <row r="267" spans="1:40" x14ac:dyDescent="0.25">
      <c r="A267" t="s">
        <v>4581</v>
      </c>
      <c r="B267" t="s">
        <v>886</v>
      </c>
      <c r="C267" t="s">
        <v>34</v>
      </c>
      <c r="D267" t="s">
        <v>974</v>
      </c>
      <c r="E267" s="4">
        <v>30319</v>
      </c>
      <c r="F267" s="4" t="s">
        <v>979</v>
      </c>
      <c r="G267" s="4" t="s">
        <v>2086</v>
      </c>
      <c r="H267" t="str">
        <f>CONCATENATE(Source[[#This Row],[Subject]],TRIM(Source[[#This Row],[Course]]))</f>
        <v>HIST41A</v>
      </c>
      <c r="I267" t="str">
        <f>VLOOKUP(Source[[#This Row],[SubjCrse]],'Courses and Categories'!$E$2:$G$1816,3,FALSE)</f>
        <v>Credit General Education</v>
      </c>
      <c r="J267">
        <v>1</v>
      </c>
      <c r="K267" t="s">
        <v>2087</v>
      </c>
      <c r="L267" t="s">
        <v>39</v>
      </c>
      <c r="M267" t="s">
        <v>903</v>
      </c>
      <c r="N267" t="s">
        <v>1041</v>
      </c>
      <c r="O267">
        <v>1010</v>
      </c>
      <c r="P267">
        <v>1100</v>
      </c>
      <c r="Q267" t="s">
        <v>240</v>
      </c>
      <c r="R267">
        <v>224</v>
      </c>
      <c r="S267" t="s">
        <v>134</v>
      </c>
      <c r="T267">
        <v>1</v>
      </c>
      <c r="U267" s="1">
        <v>43479</v>
      </c>
      <c r="V267" s="1">
        <v>43607</v>
      </c>
      <c r="W267" t="s">
        <v>4642</v>
      </c>
      <c r="X267" t="s">
        <v>1929</v>
      </c>
      <c r="Y267">
        <v>23</v>
      </c>
      <c r="Z267">
        <v>21</v>
      </c>
      <c r="AA267">
        <v>45</v>
      </c>
      <c r="AB267">
        <v>46.666699999999999</v>
      </c>
      <c r="AD267">
        <f>IF(ISBLANK(Source[[#This Row],[CrosslistID]]),1,1/COUNTIFS(Source[CrosslistID],Source[[#This Row],[CrosslistID]],Source[TermDesc],Source[[#This Row],[TermDesc]]))</f>
        <v>1</v>
      </c>
      <c r="AG267">
        <v>0</v>
      </c>
      <c r="AH267">
        <v>46.666699999999999</v>
      </c>
      <c r="AI267">
        <v>2.2000000000000002</v>
      </c>
      <c r="AJ267">
        <v>2.2999999999999998</v>
      </c>
      <c r="AK267">
        <v>0.2</v>
      </c>
      <c r="AL2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7">
        <f>IF(AND(Source[[#This Row],[Credit_Noncredit]]="Noncredit",Source[[#This Row],[FTEF]]&gt;0),Source[[#This Row],[NC XLST FTES]]*525/(437.5*Source[[#This Row],[FTEF]]),0)</f>
        <v>0</v>
      </c>
      <c r="AN267">
        <f>IF(Source[[#This Row],[Credit_Noncredit]]="Credit",Source[[#This Row],[Census Enrollment]],Source[[#This Row],[Noncredit Avg. Attendance]])</f>
        <v>23</v>
      </c>
    </row>
    <row r="268" spans="1:40" x14ac:dyDescent="0.25">
      <c r="A268" t="s">
        <v>4581</v>
      </c>
      <c r="B268" t="s">
        <v>886</v>
      </c>
      <c r="C268" t="s">
        <v>34</v>
      </c>
      <c r="D268" t="s">
        <v>974</v>
      </c>
      <c r="E268" s="4">
        <v>30322</v>
      </c>
      <c r="F268" s="4" t="s">
        <v>979</v>
      </c>
      <c r="G268" s="4" t="s">
        <v>2086</v>
      </c>
      <c r="H268" t="str">
        <f>CONCATENATE(Source[[#This Row],[Subject]],TRIM(Source[[#This Row],[Course]]))</f>
        <v>HIST41A</v>
      </c>
      <c r="I268" t="str">
        <f>VLOOKUP(Source[[#This Row],[SubjCrse]],'Courses and Categories'!$E$2:$G$1816,3,FALSE)</f>
        <v>Credit General Education</v>
      </c>
      <c r="J268">
        <v>501</v>
      </c>
      <c r="K268" t="s">
        <v>2087</v>
      </c>
      <c r="L268" t="s">
        <v>87</v>
      </c>
      <c r="M268" t="s">
        <v>903</v>
      </c>
      <c r="N268" t="s">
        <v>180</v>
      </c>
      <c r="O268">
        <v>1830</v>
      </c>
      <c r="P268">
        <v>2120</v>
      </c>
      <c r="Q268" t="s">
        <v>240</v>
      </c>
      <c r="R268">
        <v>224</v>
      </c>
      <c r="S268" t="s">
        <v>134</v>
      </c>
      <c r="T268">
        <v>1</v>
      </c>
      <c r="U268" s="1">
        <v>43479</v>
      </c>
      <c r="V268" s="1">
        <v>43607</v>
      </c>
      <c r="W268" t="s">
        <v>4590</v>
      </c>
      <c r="X268" t="s">
        <v>1929</v>
      </c>
      <c r="Y268">
        <v>31</v>
      </c>
      <c r="Z268">
        <v>31</v>
      </c>
      <c r="AA268">
        <v>45</v>
      </c>
      <c r="AB268">
        <v>68.888900000000007</v>
      </c>
      <c r="AD268">
        <f>IF(ISBLANK(Source[[#This Row],[CrosslistID]]),1,1/COUNTIFS(Source[CrosslistID],Source[[#This Row],[CrosslistID]],Source[TermDesc],Source[[#This Row],[TermDesc]]))</f>
        <v>1</v>
      </c>
      <c r="AG268">
        <v>0</v>
      </c>
      <c r="AH268">
        <v>68.888900000000007</v>
      </c>
      <c r="AI268">
        <v>2.8</v>
      </c>
      <c r="AJ268">
        <v>3.1</v>
      </c>
      <c r="AK268">
        <v>0.2</v>
      </c>
      <c r="AL2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8">
        <f>IF(AND(Source[[#This Row],[Credit_Noncredit]]="Noncredit",Source[[#This Row],[FTEF]]&gt;0),Source[[#This Row],[NC XLST FTES]]*525/(437.5*Source[[#This Row],[FTEF]]),0)</f>
        <v>0</v>
      </c>
      <c r="AN268">
        <f>IF(Source[[#This Row],[Credit_Noncredit]]="Credit",Source[[#This Row],[Census Enrollment]],Source[[#This Row],[Noncredit Avg. Attendance]])</f>
        <v>31</v>
      </c>
    </row>
    <row r="269" spans="1:40" x14ac:dyDescent="0.25">
      <c r="A269" t="s">
        <v>4581</v>
      </c>
      <c r="B269" t="s">
        <v>886</v>
      </c>
      <c r="C269" t="s">
        <v>34</v>
      </c>
      <c r="D269" t="s">
        <v>974</v>
      </c>
      <c r="E269" s="4">
        <v>30323</v>
      </c>
      <c r="F269" s="4" t="s">
        <v>979</v>
      </c>
      <c r="G269" s="4" t="s">
        <v>1346</v>
      </c>
      <c r="H269" t="str">
        <f>CONCATENATE(Source[[#This Row],[Subject]],TRIM(Source[[#This Row],[Course]]))</f>
        <v>HIST41B</v>
      </c>
      <c r="I269" t="str">
        <f>VLOOKUP(Source[[#This Row],[SubjCrse]],'Courses and Categories'!$E$2:$G$1816,3,FALSE)</f>
        <v>Credit General Education</v>
      </c>
      <c r="J269">
        <v>1</v>
      </c>
      <c r="K269" t="s">
        <v>2089</v>
      </c>
      <c r="L269" t="s">
        <v>39</v>
      </c>
      <c r="M269" t="s">
        <v>903</v>
      </c>
      <c r="N269" t="s">
        <v>1041</v>
      </c>
      <c r="O269">
        <v>1110</v>
      </c>
      <c r="P269">
        <v>1200</v>
      </c>
      <c r="Q269" t="s">
        <v>240</v>
      </c>
      <c r="R269">
        <v>224</v>
      </c>
      <c r="S269" t="s">
        <v>134</v>
      </c>
      <c r="T269">
        <v>1</v>
      </c>
      <c r="U269" s="1">
        <v>43479</v>
      </c>
      <c r="V269" s="1">
        <v>43607</v>
      </c>
      <c r="W269" t="s">
        <v>4590</v>
      </c>
      <c r="X269" t="s">
        <v>1929</v>
      </c>
      <c r="Y269">
        <v>14</v>
      </c>
      <c r="Z269">
        <v>14</v>
      </c>
      <c r="AA269">
        <v>45</v>
      </c>
      <c r="AB269">
        <v>31.1111</v>
      </c>
      <c r="AD269">
        <f>IF(ISBLANK(Source[[#This Row],[CrosslistID]]),1,1/COUNTIFS(Source[CrosslistID],Source[[#This Row],[CrosslistID]],Source[TermDesc],Source[[#This Row],[TermDesc]]))</f>
        <v>1</v>
      </c>
      <c r="AG269">
        <v>0</v>
      </c>
      <c r="AH269">
        <v>31.1111</v>
      </c>
      <c r="AI269">
        <v>1.4</v>
      </c>
      <c r="AJ269">
        <v>1.4</v>
      </c>
      <c r="AK269">
        <v>0.2</v>
      </c>
      <c r="AL2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9">
        <f>IF(AND(Source[[#This Row],[Credit_Noncredit]]="Noncredit",Source[[#This Row],[FTEF]]&gt;0),Source[[#This Row],[NC XLST FTES]]*525/(437.5*Source[[#This Row],[FTEF]]),0)</f>
        <v>0</v>
      </c>
      <c r="AN269">
        <f>IF(Source[[#This Row],[Credit_Noncredit]]="Credit",Source[[#This Row],[Census Enrollment]],Source[[#This Row],[Noncredit Avg. Attendance]])</f>
        <v>14</v>
      </c>
    </row>
    <row r="270" spans="1:40" x14ac:dyDescent="0.25">
      <c r="A270" t="s">
        <v>4581</v>
      </c>
      <c r="B270" t="s">
        <v>886</v>
      </c>
      <c r="C270" t="s">
        <v>34</v>
      </c>
      <c r="D270" t="s">
        <v>974</v>
      </c>
      <c r="E270" s="4">
        <v>31244</v>
      </c>
      <c r="F270" s="4" t="s">
        <v>979</v>
      </c>
      <c r="G270" s="4" t="s">
        <v>1346</v>
      </c>
      <c r="H270" t="str">
        <f>CONCATENATE(Source[[#This Row],[Subject]],TRIM(Source[[#This Row],[Course]]))</f>
        <v>HIST41B</v>
      </c>
      <c r="I270" t="str">
        <f>VLOOKUP(Source[[#This Row],[SubjCrse]],'Courses and Categories'!$E$2:$G$1816,3,FALSE)</f>
        <v>Credit General Education</v>
      </c>
      <c r="J270">
        <v>2</v>
      </c>
      <c r="K270" t="s">
        <v>2089</v>
      </c>
      <c r="L270" t="s">
        <v>39</v>
      </c>
      <c r="M270" t="s">
        <v>903</v>
      </c>
      <c r="N270" t="s">
        <v>59</v>
      </c>
      <c r="O270">
        <v>940</v>
      </c>
      <c r="P270">
        <v>1055</v>
      </c>
      <c r="Q270" t="s">
        <v>240</v>
      </c>
      <c r="R270">
        <v>224</v>
      </c>
      <c r="S270" t="s">
        <v>134</v>
      </c>
      <c r="T270">
        <v>1</v>
      </c>
      <c r="U270" s="1">
        <v>43479</v>
      </c>
      <c r="V270" s="1">
        <v>43607</v>
      </c>
      <c r="W270" t="s">
        <v>4642</v>
      </c>
      <c r="X270" t="s">
        <v>1929</v>
      </c>
      <c r="Y270">
        <v>36</v>
      </c>
      <c r="Z270">
        <v>33</v>
      </c>
      <c r="AA270">
        <v>45</v>
      </c>
      <c r="AB270">
        <v>73.333299999999994</v>
      </c>
      <c r="AD270">
        <f>IF(ISBLANK(Source[[#This Row],[CrosslistID]]),1,1/COUNTIFS(Source[CrosslistID],Source[[#This Row],[CrosslistID]],Source[TermDesc],Source[[#This Row],[TermDesc]]))</f>
        <v>1</v>
      </c>
      <c r="AG270">
        <v>0</v>
      </c>
      <c r="AH270">
        <v>73.333299999999994</v>
      </c>
      <c r="AI270">
        <v>3.5</v>
      </c>
      <c r="AJ270">
        <v>3.6</v>
      </c>
      <c r="AK270">
        <v>0.2</v>
      </c>
      <c r="AL2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0">
        <f>IF(AND(Source[[#This Row],[Credit_Noncredit]]="Noncredit",Source[[#This Row],[FTEF]]&gt;0),Source[[#This Row],[NC XLST FTES]]*525/(437.5*Source[[#This Row],[FTEF]]),0)</f>
        <v>0</v>
      </c>
      <c r="AN270">
        <f>IF(Source[[#This Row],[Credit_Noncredit]]="Credit",Source[[#This Row],[Census Enrollment]],Source[[#This Row],[Noncredit Avg. Attendance]])</f>
        <v>36</v>
      </c>
    </row>
    <row r="271" spans="1:40" x14ac:dyDescent="0.25">
      <c r="A271" t="s">
        <v>4581</v>
      </c>
      <c r="B271" t="s">
        <v>886</v>
      </c>
      <c r="C271" t="s">
        <v>34</v>
      </c>
      <c r="D271" t="s">
        <v>974</v>
      </c>
      <c r="E271" s="4">
        <v>34133</v>
      </c>
      <c r="F271" s="4" t="s">
        <v>979</v>
      </c>
      <c r="G271" s="4" t="s">
        <v>1346</v>
      </c>
      <c r="H271" t="str">
        <f>CONCATENATE(Source[[#This Row],[Subject]],TRIM(Source[[#This Row],[Course]]))</f>
        <v>HIST41B</v>
      </c>
      <c r="I271" t="str">
        <f>VLOOKUP(Source[[#This Row],[SubjCrse]],'Courses and Categories'!$E$2:$G$1816,3,FALSE)</f>
        <v>Credit General Education</v>
      </c>
      <c r="J271">
        <v>111</v>
      </c>
      <c r="K271" t="s">
        <v>2089</v>
      </c>
      <c r="L271" t="s">
        <v>39</v>
      </c>
      <c r="M271" t="s">
        <v>903</v>
      </c>
      <c r="N271" t="s">
        <v>59</v>
      </c>
      <c r="O271">
        <v>1110</v>
      </c>
      <c r="P271">
        <v>1225</v>
      </c>
      <c r="Q271" t="s">
        <v>240</v>
      </c>
      <c r="R271">
        <v>224</v>
      </c>
      <c r="S271" t="s">
        <v>134</v>
      </c>
      <c r="T271">
        <v>1</v>
      </c>
      <c r="U271" s="1">
        <v>43479</v>
      </c>
      <c r="V271" s="1">
        <v>43607</v>
      </c>
      <c r="W271" t="s">
        <v>4642</v>
      </c>
      <c r="X271" t="s">
        <v>1929</v>
      </c>
      <c r="Y271">
        <v>27</v>
      </c>
      <c r="Z271">
        <v>25</v>
      </c>
      <c r="AA271">
        <v>45</v>
      </c>
      <c r="AB271">
        <v>55.555599999999998</v>
      </c>
      <c r="AD271">
        <f>IF(ISBLANK(Source[[#This Row],[CrosslistID]]),1,1/COUNTIFS(Source[CrosslistID],Source[[#This Row],[CrosslistID]],Source[TermDesc],Source[[#This Row],[TermDesc]]))</f>
        <v>1</v>
      </c>
      <c r="AG271">
        <v>0</v>
      </c>
      <c r="AH271">
        <v>55.555599999999998</v>
      </c>
      <c r="AI271">
        <v>2.5</v>
      </c>
      <c r="AJ271">
        <v>2.7</v>
      </c>
      <c r="AK271">
        <v>0.2</v>
      </c>
      <c r="AL2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1">
        <f>IF(AND(Source[[#This Row],[Credit_Noncredit]]="Noncredit",Source[[#This Row],[FTEF]]&gt;0),Source[[#This Row],[NC XLST FTES]]*525/(437.5*Source[[#This Row],[FTEF]]),0)</f>
        <v>0</v>
      </c>
      <c r="AN271">
        <f>IF(Source[[#This Row],[Credit_Noncredit]]="Credit",Source[[#This Row],[Census Enrollment]],Source[[#This Row],[Noncredit Avg. Attendance]])</f>
        <v>27</v>
      </c>
    </row>
    <row r="272" spans="1:40" x14ac:dyDescent="0.25">
      <c r="A272" t="s">
        <v>4581</v>
      </c>
      <c r="B272" t="s">
        <v>886</v>
      </c>
      <c r="C272" t="s">
        <v>34</v>
      </c>
      <c r="D272" t="s">
        <v>974</v>
      </c>
      <c r="E272" s="4">
        <v>37636</v>
      </c>
      <c r="F272" s="4" t="s">
        <v>979</v>
      </c>
      <c r="G272" s="4">
        <v>45</v>
      </c>
      <c r="H272" t="str">
        <f>CONCATENATE(Source[[#This Row],[Subject]],TRIM(Source[[#This Row],[Course]]))</f>
        <v>HIST45</v>
      </c>
      <c r="I272" t="str">
        <f>VLOOKUP(Source[[#This Row],[SubjCrse]],'Courses and Categories'!$E$2:$G$1816,3,FALSE)</f>
        <v>Credit General Education</v>
      </c>
      <c r="J272">
        <v>1</v>
      </c>
      <c r="K272" t="s">
        <v>2090</v>
      </c>
      <c r="L272" t="s">
        <v>39</v>
      </c>
      <c r="M272" t="s">
        <v>903</v>
      </c>
      <c r="N272" t="s">
        <v>59</v>
      </c>
      <c r="O272">
        <v>1410</v>
      </c>
      <c r="P272">
        <v>1525</v>
      </c>
      <c r="Q272" t="s">
        <v>240</v>
      </c>
      <c r="R272">
        <v>222</v>
      </c>
      <c r="S272" t="s">
        <v>134</v>
      </c>
      <c r="T272">
        <v>1</v>
      </c>
      <c r="U272" s="1">
        <v>43479</v>
      </c>
      <c r="V272" s="1">
        <v>43607</v>
      </c>
      <c r="W272" t="s">
        <v>2091</v>
      </c>
      <c r="X272" t="s">
        <v>1929</v>
      </c>
      <c r="Y272">
        <v>20</v>
      </c>
      <c r="Z272">
        <v>16</v>
      </c>
      <c r="AA272">
        <v>45</v>
      </c>
      <c r="AB272">
        <v>35.555599999999998</v>
      </c>
      <c r="AD272">
        <f>IF(ISBLANK(Source[[#This Row],[CrosslistID]]),1,1/COUNTIFS(Source[CrosslistID],Source[[#This Row],[CrosslistID]],Source[TermDesc],Source[[#This Row],[TermDesc]]))</f>
        <v>1</v>
      </c>
      <c r="AG272">
        <v>0</v>
      </c>
      <c r="AH272">
        <v>35.555599999999998</v>
      </c>
      <c r="AI272">
        <v>1.9</v>
      </c>
      <c r="AJ272">
        <v>2</v>
      </c>
      <c r="AK272">
        <v>0.2</v>
      </c>
      <c r="AL2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2">
        <f>IF(AND(Source[[#This Row],[Credit_Noncredit]]="Noncredit",Source[[#This Row],[FTEF]]&gt;0),Source[[#This Row],[NC XLST FTES]]*525/(437.5*Source[[#This Row],[FTEF]]),0)</f>
        <v>0</v>
      </c>
      <c r="AN272">
        <f>IF(Source[[#This Row],[Credit_Noncredit]]="Credit",Source[[#This Row],[Census Enrollment]],Source[[#This Row],[Noncredit Avg. Attendance]])</f>
        <v>20</v>
      </c>
    </row>
    <row r="273" spans="1:40" x14ac:dyDescent="0.25">
      <c r="A273" t="s">
        <v>4581</v>
      </c>
      <c r="B273" t="s">
        <v>886</v>
      </c>
      <c r="C273" t="s">
        <v>34</v>
      </c>
      <c r="D273" t="s">
        <v>974</v>
      </c>
      <c r="E273" s="4">
        <v>37542</v>
      </c>
      <c r="F273" s="4" t="s">
        <v>979</v>
      </c>
      <c r="G273" s="4">
        <v>46</v>
      </c>
      <c r="H273" t="str">
        <f>CONCATENATE(Source[[#This Row],[Subject]],TRIM(Source[[#This Row],[Course]]))</f>
        <v>HIST46</v>
      </c>
      <c r="I273" t="str">
        <f>VLOOKUP(Source[[#This Row],[SubjCrse]],'Courses and Categories'!$E$2:$G$1816,3,FALSE)</f>
        <v>Credit Other</v>
      </c>
      <c r="J273">
        <v>1</v>
      </c>
      <c r="K273" t="s">
        <v>2092</v>
      </c>
      <c r="L273" t="s">
        <v>39</v>
      </c>
      <c r="M273" t="s">
        <v>1063</v>
      </c>
      <c r="N273" t="s">
        <v>42</v>
      </c>
      <c r="O273" t="s">
        <v>42</v>
      </c>
      <c r="P273" t="s">
        <v>42</v>
      </c>
      <c r="Q273" t="s">
        <v>42</v>
      </c>
      <c r="S273" t="s">
        <v>134</v>
      </c>
      <c r="T273">
        <v>1</v>
      </c>
      <c r="U273" s="1">
        <v>43479</v>
      </c>
      <c r="V273" s="1">
        <v>43607</v>
      </c>
      <c r="W273" t="s">
        <v>2093</v>
      </c>
      <c r="X273" t="s">
        <v>954</v>
      </c>
      <c r="Y273">
        <v>1</v>
      </c>
      <c r="Z273">
        <v>0</v>
      </c>
      <c r="AA273">
        <v>10</v>
      </c>
      <c r="AB273">
        <v>0</v>
      </c>
      <c r="AD273">
        <f>IF(ISBLANK(Source[[#This Row],[CrosslistID]]),1,1/COUNTIFS(Source[CrosslistID],Source[[#This Row],[CrosslistID]],Source[TermDesc],Source[[#This Row],[TermDesc]]))</f>
        <v>1</v>
      </c>
      <c r="AG273">
        <v>0</v>
      </c>
      <c r="AH273">
        <v>0</v>
      </c>
      <c r="AI273">
        <v>3.3000000000000002E-2</v>
      </c>
      <c r="AJ273">
        <v>3.3000000000000002E-2</v>
      </c>
      <c r="AK273">
        <v>0</v>
      </c>
      <c r="AL2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3">
        <f>IF(AND(Source[[#This Row],[Credit_Noncredit]]="Noncredit",Source[[#This Row],[FTEF]]&gt;0),Source[[#This Row],[NC XLST FTES]]*525/(437.5*Source[[#This Row],[FTEF]]),0)</f>
        <v>0</v>
      </c>
      <c r="AN273">
        <f>IF(Source[[#This Row],[Credit_Noncredit]]="Credit",Source[[#This Row],[Census Enrollment]],Source[[#This Row],[Noncredit Avg. Attendance]])</f>
        <v>1</v>
      </c>
    </row>
    <row r="274" spans="1:40" x14ac:dyDescent="0.25">
      <c r="A274" t="s">
        <v>4581</v>
      </c>
      <c r="B274" t="s">
        <v>886</v>
      </c>
      <c r="C274" t="s">
        <v>34</v>
      </c>
      <c r="D274" t="s">
        <v>974</v>
      </c>
      <c r="E274" s="4">
        <v>30407</v>
      </c>
      <c r="F274" s="4" t="s">
        <v>979</v>
      </c>
      <c r="G274" s="4">
        <v>49</v>
      </c>
      <c r="H274" t="str">
        <f>CONCATENATE(Source[[#This Row],[Subject]],TRIM(Source[[#This Row],[Course]]))</f>
        <v>HIST49</v>
      </c>
      <c r="I274" t="str">
        <f>VLOOKUP(Source[[#This Row],[SubjCrse]],'Courses and Categories'!$E$2:$G$1816,3,FALSE)</f>
        <v>Credit General Education</v>
      </c>
      <c r="J274">
        <v>1</v>
      </c>
      <c r="K274" t="s">
        <v>2094</v>
      </c>
      <c r="L274" t="s">
        <v>39</v>
      </c>
      <c r="M274" t="s">
        <v>903</v>
      </c>
      <c r="N274" t="s">
        <v>1041</v>
      </c>
      <c r="O274">
        <v>910</v>
      </c>
      <c r="P274">
        <v>1000</v>
      </c>
      <c r="Q274" t="s">
        <v>850</v>
      </c>
      <c r="R274">
        <v>553</v>
      </c>
      <c r="S274" t="s">
        <v>134</v>
      </c>
      <c r="T274">
        <v>1</v>
      </c>
      <c r="U274" s="1">
        <v>43479</v>
      </c>
      <c r="V274" s="1">
        <v>43607</v>
      </c>
      <c r="W274" t="s">
        <v>2093</v>
      </c>
      <c r="X274" t="s">
        <v>1929</v>
      </c>
      <c r="Y274">
        <v>21</v>
      </c>
      <c r="Z274">
        <v>14</v>
      </c>
      <c r="AA274">
        <v>45</v>
      </c>
      <c r="AB274">
        <v>31.1111</v>
      </c>
      <c r="AD274">
        <f>IF(ISBLANK(Source[[#This Row],[CrosslistID]]),1,1/COUNTIFS(Source[CrosslistID],Source[[#This Row],[CrosslistID]],Source[TermDesc],Source[[#This Row],[TermDesc]]))</f>
        <v>1</v>
      </c>
      <c r="AG274">
        <v>0</v>
      </c>
      <c r="AH274">
        <v>31.1111</v>
      </c>
      <c r="AI274">
        <v>2.1</v>
      </c>
      <c r="AJ274">
        <v>2.1</v>
      </c>
      <c r="AK274">
        <v>0.2</v>
      </c>
      <c r="AL2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4">
        <f>IF(AND(Source[[#This Row],[Credit_Noncredit]]="Noncredit",Source[[#This Row],[FTEF]]&gt;0),Source[[#This Row],[NC XLST FTES]]*525/(437.5*Source[[#This Row],[FTEF]]),0)</f>
        <v>0</v>
      </c>
      <c r="AN274">
        <f>IF(Source[[#This Row],[Credit_Noncredit]]="Credit",Source[[#This Row],[Census Enrollment]],Source[[#This Row],[Noncredit Avg. Attendance]])</f>
        <v>21</v>
      </c>
    </row>
    <row r="275" spans="1:40" x14ac:dyDescent="0.25">
      <c r="A275" t="s">
        <v>4581</v>
      </c>
      <c r="B275" t="s">
        <v>886</v>
      </c>
      <c r="C275" t="s">
        <v>34</v>
      </c>
      <c r="D275" t="s">
        <v>974</v>
      </c>
      <c r="E275" s="4">
        <v>38167</v>
      </c>
      <c r="F275" s="4" t="s">
        <v>2095</v>
      </c>
      <c r="G275" s="4">
        <v>2</v>
      </c>
      <c r="H275" t="str">
        <f>CONCATENATE(Source[[#This Row],[Subject]],TRIM(Source[[#This Row],[Course]]))</f>
        <v>PHIL2</v>
      </c>
      <c r="I275" t="str">
        <f>VLOOKUP(Source[[#This Row],[SubjCrse]],'Courses and Categories'!$E$2:$G$1816,3,FALSE)</f>
        <v>Credit General Education</v>
      </c>
      <c r="J275">
        <v>1</v>
      </c>
      <c r="K275" t="s">
        <v>2096</v>
      </c>
      <c r="L275" t="s">
        <v>39</v>
      </c>
      <c r="M275" t="s">
        <v>903</v>
      </c>
      <c r="N275" t="s">
        <v>1041</v>
      </c>
      <c r="O275">
        <v>810</v>
      </c>
      <c r="P275">
        <v>900</v>
      </c>
      <c r="Q275" t="s">
        <v>240</v>
      </c>
      <c r="R275">
        <v>222</v>
      </c>
      <c r="S275" t="s">
        <v>134</v>
      </c>
      <c r="T275">
        <v>1</v>
      </c>
      <c r="U275" s="1">
        <v>43479</v>
      </c>
      <c r="V275" s="1">
        <v>43607</v>
      </c>
      <c r="W275" t="s">
        <v>2097</v>
      </c>
      <c r="X275" t="s">
        <v>1929</v>
      </c>
      <c r="Y275">
        <v>27</v>
      </c>
      <c r="Z275">
        <v>23</v>
      </c>
      <c r="AA275">
        <v>45</v>
      </c>
      <c r="AB275">
        <v>51.1111</v>
      </c>
      <c r="AD275">
        <f>IF(ISBLANK(Source[[#This Row],[CrosslistID]]),1,1/COUNTIFS(Source[CrosslistID],Source[[#This Row],[CrosslistID]],Source[TermDesc],Source[[#This Row],[TermDesc]]))</f>
        <v>1</v>
      </c>
      <c r="AG275">
        <v>0</v>
      </c>
      <c r="AH275">
        <v>51.1111</v>
      </c>
      <c r="AI275">
        <v>2.6</v>
      </c>
      <c r="AJ275">
        <v>2.7</v>
      </c>
      <c r="AK275">
        <v>0.2</v>
      </c>
      <c r="AL2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5">
        <f>IF(AND(Source[[#This Row],[Credit_Noncredit]]="Noncredit",Source[[#This Row],[FTEF]]&gt;0),Source[[#This Row],[NC XLST FTES]]*525/(437.5*Source[[#This Row],[FTEF]]),0)</f>
        <v>0</v>
      </c>
      <c r="AN275">
        <f>IF(Source[[#This Row],[Credit_Noncredit]]="Credit",Source[[#This Row],[Census Enrollment]],Source[[#This Row],[Noncredit Avg. Attendance]])</f>
        <v>27</v>
      </c>
    </row>
    <row r="276" spans="1:40" x14ac:dyDescent="0.25">
      <c r="A276" t="s">
        <v>4581</v>
      </c>
      <c r="B276" t="s">
        <v>886</v>
      </c>
      <c r="C276" t="s">
        <v>34</v>
      </c>
      <c r="D276" t="s">
        <v>974</v>
      </c>
      <c r="E276" s="4">
        <v>37037</v>
      </c>
      <c r="F276" s="4" t="s">
        <v>2095</v>
      </c>
      <c r="G276" s="4">
        <v>2</v>
      </c>
      <c r="H276" t="str">
        <f>CONCATENATE(Source[[#This Row],[Subject]],TRIM(Source[[#This Row],[Course]]))</f>
        <v>PHIL2</v>
      </c>
      <c r="I276" t="str">
        <f>VLOOKUP(Source[[#This Row],[SubjCrse]],'Courses and Categories'!$E$2:$G$1816,3,FALSE)</f>
        <v>Credit General Education</v>
      </c>
      <c r="J276">
        <v>2</v>
      </c>
      <c r="K276" t="s">
        <v>2096</v>
      </c>
      <c r="L276" t="s">
        <v>39</v>
      </c>
      <c r="M276" t="s">
        <v>903</v>
      </c>
      <c r="N276" t="s">
        <v>1041</v>
      </c>
      <c r="O276">
        <v>1010</v>
      </c>
      <c r="P276">
        <v>1100</v>
      </c>
      <c r="Q276" t="s">
        <v>240</v>
      </c>
      <c r="R276">
        <v>222</v>
      </c>
      <c r="S276" t="s">
        <v>134</v>
      </c>
      <c r="T276">
        <v>1</v>
      </c>
      <c r="U276" s="1">
        <v>43479</v>
      </c>
      <c r="V276" s="1">
        <v>43607</v>
      </c>
      <c r="W276" t="s">
        <v>2097</v>
      </c>
      <c r="X276" t="s">
        <v>1929</v>
      </c>
      <c r="Y276">
        <v>44</v>
      </c>
      <c r="Z276">
        <v>39</v>
      </c>
      <c r="AA276">
        <v>45</v>
      </c>
      <c r="AB276">
        <v>86.666700000000006</v>
      </c>
      <c r="AD276">
        <f>IF(ISBLANK(Source[[#This Row],[CrosslistID]]),1,1/COUNTIFS(Source[CrosslistID],Source[[#This Row],[CrosslistID]],Source[TermDesc],Source[[#This Row],[TermDesc]]))</f>
        <v>1</v>
      </c>
      <c r="AG276">
        <v>0</v>
      </c>
      <c r="AH276">
        <v>86.666700000000006</v>
      </c>
      <c r="AI276">
        <v>4.2</v>
      </c>
      <c r="AJ276">
        <v>4.4000000000000004</v>
      </c>
      <c r="AK276">
        <v>0.2</v>
      </c>
      <c r="AL2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6">
        <f>IF(AND(Source[[#This Row],[Credit_Noncredit]]="Noncredit",Source[[#This Row],[FTEF]]&gt;0),Source[[#This Row],[NC XLST FTES]]*525/(437.5*Source[[#This Row],[FTEF]]),0)</f>
        <v>0</v>
      </c>
      <c r="AN276">
        <f>IF(Source[[#This Row],[Credit_Noncredit]]="Credit",Source[[#This Row],[Census Enrollment]],Source[[#This Row],[Noncredit Avg. Attendance]])</f>
        <v>44</v>
      </c>
    </row>
    <row r="277" spans="1:40" x14ac:dyDescent="0.25">
      <c r="A277" t="s">
        <v>4581</v>
      </c>
      <c r="B277" t="s">
        <v>886</v>
      </c>
      <c r="C277" t="s">
        <v>34</v>
      </c>
      <c r="D277" t="s">
        <v>974</v>
      </c>
      <c r="E277" s="4">
        <v>30410</v>
      </c>
      <c r="F277" s="4" t="s">
        <v>2095</v>
      </c>
      <c r="G277" s="4">
        <v>2</v>
      </c>
      <c r="H277" t="str">
        <f>CONCATENATE(Source[[#This Row],[Subject]],TRIM(Source[[#This Row],[Course]]))</f>
        <v>PHIL2</v>
      </c>
      <c r="I277" t="str">
        <f>VLOOKUP(Source[[#This Row],[SubjCrse]],'Courses and Categories'!$E$2:$G$1816,3,FALSE)</f>
        <v>Credit General Education</v>
      </c>
      <c r="J277">
        <v>3</v>
      </c>
      <c r="K277" t="s">
        <v>2096</v>
      </c>
      <c r="L277" t="s">
        <v>39</v>
      </c>
      <c r="M277" t="s">
        <v>903</v>
      </c>
      <c r="N277" t="s">
        <v>1041</v>
      </c>
      <c r="O277">
        <v>1110</v>
      </c>
      <c r="P277">
        <v>1200</v>
      </c>
      <c r="Q277" t="s">
        <v>238</v>
      </c>
      <c r="R277">
        <v>702</v>
      </c>
      <c r="S277" t="s">
        <v>134</v>
      </c>
      <c r="T277">
        <v>1</v>
      </c>
      <c r="U277" s="1">
        <v>43479</v>
      </c>
      <c r="V277" s="1">
        <v>43607</v>
      </c>
      <c r="W277" t="s">
        <v>2098</v>
      </c>
      <c r="X277" t="s">
        <v>1929</v>
      </c>
      <c r="Y277">
        <v>25</v>
      </c>
      <c r="Z277">
        <v>25</v>
      </c>
      <c r="AA277">
        <v>45</v>
      </c>
      <c r="AB277">
        <v>55.555599999999998</v>
      </c>
      <c r="AD277">
        <f>IF(ISBLANK(Source[[#This Row],[CrosslistID]]),1,1/COUNTIFS(Source[CrosslistID],Source[[#This Row],[CrosslistID]],Source[TermDesc],Source[[#This Row],[TermDesc]]))</f>
        <v>1</v>
      </c>
      <c r="AG277">
        <v>0</v>
      </c>
      <c r="AH277">
        <v>55.555599999999998</v>
      </c>
      <c r="AI277">
        <v>2.2000000000000002</v>
      </c>
      <c r="AJ277">
        <v>2.5</v>
      </c>
      <c r="AK277">
        <v>0.2</v>
      </c>
      <c r="AL2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7">
        <f>IF(AND(Source[[#This Row],[Credit_Noncredit]]="Noncredit",Source[[#This Row],[FTEF]]&gt;0),Source[[#This Row],[NC XLST FTES]]*525/(437.5*Source[[#This Row],[FTEF]]),0)</f>
        <v>0</v>
      </c>
      <c r="AN277">
        <f>IF(Source[[#This Row],[Credit_Noncredit]]="Credit",Source[[#This Row],[Census Enrollment]],Source[[#This Row],[Noncredit Avg. Attendance]])</f>
        <v>25</v>
      </c>
    </row>
    <row r="278" spans="1:40" x14ac:dyDescent="0.25">
      <c r="A278" t="s">
        <v>4581</v>
      </c>
      <c r="B278" t="s">
        <v>886</v>
      </c>
      <c r="C278" t="s">
        <v>34</v>
      </c>
      <c r="D278" t="s">
        <v>974</v>
      </c>
      <c r="E278" s="4">
        <v>31940</v>
      </c>
      <c r="F278" s="4" t="s">
        <v>2095</v>
      </c>
      <c r="G278" s="4">
        <v>2</v>
      </c>
      <c r="H278" t="str">
        <f>CONCATENATE(Source[[#This Row],[Subject]],TRIM(Source[[#This Row],[Course]]))</f>
        <v>PHIL2</v>
      </c>
      <c r="I278" t="str">
        <f>VLOOKUP(Source[[#This Row],[SubjCrse]],'Courses and Categories'!$E$2:$G$1816,3,FALSE)</f>
        <v>Credit General Education</v>
      </c>
      <c r="J278">
        <v>4</v>
      </c>
      <c r="K278" t="s">
        <v>2096</v>
      </c>
      <c r="L278" t="s">
        <v>39</v>
      </c>
      <c r="M278" t="s">
        <v>903</v>
      </c>
      <c r="N278" t="s">
        <v>105</v>
      </c>
      <c r="O278">
        <v>1110</v>
      </c>
      <c r="P278">
        <v>1225</v>
      </c>
      <c r="Q278" t="s">
        <v>240</v>
      </c>
      <c r="R278">
        <v>222</v>
      </c>
      <c r="S278" t="s">
        <v>134</v>
      </c>
      <c r="T278">
        <v>1</v>
      </c>
      <c r="U278" s="1">
        <v>43479</v>
      </c>
      <c r="V278" s="1">
        <v>43607</v>
      </c>
      <c r="W278" t="s">
        <v>2097</v>
      </c>
      <c r="X278" t="s">
        <v>1929</v>
      </c>
      <c r="Y278">
        <v>48</v>
      </c>
      <c r="Z278">
        <v>41</v>
      </c>
      <c r="AA278">
        <v>45</v>
      </c>
      <c r="AB278">
        <v>91.111099999999993</v>
      </c>
      <c r="AD278">
        <f>IF(ISBLANK(Source[[#This Row],[CrosslistID]]),1,1/COUNTIFS(Source[CrosslistID],Source[[#This Row],[CrosslistID]],Source[TermDesc],Source[[#This Row],[TermDesc]]))</f>
        <v>1</v>
      </c>
      <c r="AG278">
        <v>0</v>
      </c>
      <c r="AH278">
        <v>91.111099999999993</v>
      </c>
      <c r="AI278">
        <v>4.4000000000000004</v>
      </c>
      <c r="AJ278">
        <v>4.8</v>
      </c>
      <c r="AK278">
        <v>0.2</v>
      </c>
      <c r="AL2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8">
        <f>IF(AND(Source[[#This Row],[Credit_Noncredit]]="Noncredit",Source[[#This Row],[FTEF]]&gt;0),Source[[#This Row],[NC XLST FTES]]*525/(437.5*Source[[#This Row],[FTEF]]),0)</f>
        <v>0</v>
      </c>
      <c r="AN278">
        <f>IF(Source[[#This Row],[Credit_Noncredit]]="Credit",Source[[#This Row],[Census Enrollment]],Source[[#This Row],[Noncredit Avg. Attendance]])</f>
        <v>48</v>
      </c>
    </row>
    <row r="279" spans="1:40" x14ac:dyDescent="0.25">
      <c r="A279" t="s">
        <v>4581</v>
      </c>
      <c r="B279" t="s">
        <v>886</v>
      </c>
      <c r="C279" t="s">
        <v>34</v>
      </c>
      <c r="D279" t="s">
        <v>974</v>
      </c>
      <c r="E279" s="4">
        <v>30411</v>
      </c>
      <c r="F279" s="4" t="s">
        <v>2095</v>
      </c>
      <c r="G279" s="4">
        <v>2</v>
      </c>
      <c r="H279" t="str">
        <f>CONCATENATE(Source[[#This Row],[Subject]],TRIM(Source[[#This Row],[Course]]))</f>
        <v>PHIL2</v>
      </c>
      <c r="I279" t="str">
        <f>VLOOKUP(Source[[#This Row],[SubjCrse]],'Courses and Categories'!$E$2:$G$1816,3,FALSE)</f>
        <v>Credit General Education</v>
      </c>
      <c r="J279">
        <v>501</v>
      </c>
      <c r="K279" t="s">
        <v>2096</v>
      </c>
      <c r="L279" t="s">
        <v>87</v>
      </c>
      <c r="M279" t="s">
        <v>903</v>
      </c>
      <c r="N279" t="s">
        <v>41</v>
      </c>
      <c r="O279">
        <v>1830</v>
      </c>
      <c r="P279">
        <v>2120</v>
      </c>
      <c r="Q279" t="s">
        <v>240</v>
      </c>
      <c r="R279">
        <v>224</v>
      </c>
      <c r="S279" t="s">
        <v>134</v>
      </c>
      <c r="T279">
        <v>1</v>
      </c>
      <c r="U279" s="1">
        <v>43479</v>
      </c>
      <c r="V279" s="1">
        <v>43607</v>
      </c>
      <c r="W279" t="s">
        <v>2100</v>
      </c>
      <c r="X279" t="s">
        <v>1929</v>
      </c>
      <c r="Y279">
        <v>39</v>
      </c>
      <c r="Z279">
        <v>31</v>
      </c>
      <c r="AA279">
        <v>45</v>
      </c>
      <c r="AB279">
        <v>68.888900000000007</v>
      </c>
      <c r="AD279">
        <f>IF(ISBLANK(Source[[#This Row],[CrosslistID]]),1,1/COUNTIFS(Source[CrosslistID],Source[[#This Row],[CrosslistID]],Source[TermDesc],Source[[#This Row],[TermDesc]]))</f>
        <v>1</v>
      </c>
      <c r="AG279">
        <v>0</v>
      </c>
      <c r="AH279">
        <v>68.888900000000007</v>
      </c>
      <c r="AI279">
        <v>3.9</v>
      </c>
      <c r="AJ279">
        <v>3.9</v>
      </c>
      <c r="AK279">
        <v>0.2</v>
      </c>
      <c r="AL2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9">
        <f>IF(AND(Source[[#This Row],[Credit_Noncredit]]="Noncredit",Source[[#This Row],[FTEF]]&gt;0),Source[[#This Row],[NC XLST FTES]]*525/(437.5*Source[[#This Row],[FTEF]]),0)</f>
        <v>0</v>
      </c>
      <c r="AN279">
        <f>IF(Source[[#This Row],[Credit_Noncredit]]="Credit",Source[[#This Row],[Census Enrollment]],Source[[#This Row],[Noncredit Avg. Attendance]])</f>
        <v>39</v>
      </c>
    </row>
    <row r="280" spans="1:40" x14ac:dyDescent="0.25">
      <c r="A280" t="s">
        <v>4581</v>
      </c>
      <c r="B280" t="s">
        <v>886</v>
      </c>
      <c r="C280" t="s">
        <v>34</v>
      </c>
      <c r="D280" t="s">
        <v>974</v>
      </c>
      <c r="E280" s="4">
        <v>30412</v>
      </c>
      <c r="F280" s="4" t="s">
        <v>2095</v>
      </c>
      <c r="G280" s="4">
        <v>4</v>
      </c>
      <c r="H280" t="str">
        <f>CONCATENATE(Source[[#This Row],[Subject]],TRIM(Source[[#This Row],[Course]]))</f>
        <v>PHIL4</v>
      </c>
      <c r="I280" t="str">
        <f>VLOOKUP(Source[[#This Row],[SubjCrse]],'Courses and Categories'!$E$2:$G$1816,3,FALSE)</f>
        <v>Credit General Education</v>
      </c>
      <c r="J280">
        <v>1</v>
      </c>
      <c r="K280" t="s">
        <v>2099</v>
      </c>
      <c r="L280" t="s">
        <v>39</v>
      </c>
      <c r="M280" t="s">
        <v>903</v>
      </c>
      <c r="N280" t="s">
        <v>1041</v>
      </c>
      <c r="O280">
        <v>1210</v>
      </c>
      <c r="P280">
        <v>1300</v>
      </c>
      <c r="Q280" t="s">
        <v>238</v>
      </c>
      <c r="R280">
        <v>702</v>
      </c>
      <c r="S280" t="s">
        <v>134</v>
      </c>
      <c r="T280">
        <v>1</v>
      </c>
      <c r="U280" s="1">
        <v>43479</v>
      </c>
      <c r="V280" s="1">
        <v>43607</v>
      </c>
      <c r="W280" t="s">
        <v>2098</v>
      </c>
      <c r="X280" t="s">
        <v>1929</v>
      </c>
      <c r="Y280">
        <v>15</v>
      </c>
      <c r="Z280">
        <v>13</v>
      </c>
      <c r="AA280">
        <v>65</v>
      </c>
      <c r="AB280">
        <v>20</v>
      </c>
      <c r="AD280">
        <f>IF(ISBLANK(Source[[#This Row],[CrosslistID]]),1,1/COUNTIFS(Source[CrosslistID],Source[[#This Row],[CrosslistID]],Source[TermDesc],Source[[#This Row],[TermDesc]]))</f>
        <v>1</v>
      </c>
      <c r="AG280">
        <v>0</v>
      </c>
      <c r="AH280">
        <v>20</v>
      </c>
      <c r="AI280">
        <v>1.5</v>
      </c>
      <c r="AJ280">
        <v>1.5</v>
      </c>
      <c r="AK280">
        <v>0.2</v>
      </c>
      <c r="AL2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0">
        <f>IF(AND(Source[[#This Row],[Credit_Noncredit]]="Noncredit",Source[[#This Row],[FTEF]]&gt;0),Source[[#This Row],[NC XLST FTES]]*525/(437.5*Source[[#This Row],[FTEF]]),0)</f>
        <v>0</v>
      </c>
      <c r="AN280">
        <f>IF(Source[[#This Row],[Credit_Noncredit]]="Credit",Source[[#This Row],[Census Enrollment]],Source[[#This Row],[Noncredit Avg. Attendance]])</f>
        <v>15</v>
      </c>
    </row>
    <row r="281" spans="1:40" x14ac:dyDescent="0.25">
      <c r="A281" t="s">
        <v>4581</v>
      </c>
      <c r="B281" t="s">
        <v>886</v>
      </c>
      <c r="C281" t="s">
        <v>34</v>
      </c>
      <c r="D281" t="s">
        <v>974</v>
      </c>
      <c r="E281" s="4">
        <v>38809</v>
      </c>
      <c r="F281" s="4" t="s">
        <v>2095</v>
      </c>
      <c r="G281" s="4">
        <v>4</v>
      </c>
      <c r="H281" t="str">
        <f>CONCATENATE(Source[[#This Row],[Subject]],TRIM(Source[[#This Row],[Course]]))</f>
        <v>PHIL4</v>
      </c>
      <c r="I281" t="str">
        <f>VLOOKUP(Source[[#This Row],[SubjCrse]],'Courses and Categories'!$E$2:$G$1816,3,FALSE)</f>
        <v>Credit General Education</v>
      </c>
      <c r="J281">
        <v>2</v>
      </c>
      <c r="K281" t="s">
        <v>2099</v>
      </c>
      <c r="L281" t="s">
        <v>39</v>
      </c>
      <c r="M281" t="s">
        <v>903</v>
      </c>
      <c r="N281" t="s">
        <v>105</v>
      </c>
      <c r="O281">
        <v>1310</v>
      </c>
      <c r="P281">
        <v>1430</v>
      </c>
      <c r="Q281" t="s">
        <v>240</v>
      </c>
      <c r="R281">
        <v>222</v>
      </c>
      <c r="S281" t="s">
        <v>134</v>
      </c>
      <c r="T281">
        <v>1</v>
      </c>
      <c r="U281" s="1">
        <v>43479</v>
      </c>
      <c r="V281" s="1">
        <v>43607</v>
      </c>
      <c r="W281" t="s">
        <v>2108</v>
      </c>
      <c r="X281" t="s">
        <v>1929</v>
      </c>
      <c r="Y281">
        <v>7</v>
      </c>
      <c r="Z281">
        <v>7</v>
      </c>
      <c r="AA281">
        <v>45</v>
      </c>
      <c r="AB281">
        <v>15.5556</v>
      </c>
      <c r="AD281">
        <f>IF(ISBLANK(Source[[#This Row],[CrosslistID]]),1,1/COUNTIFS(Source[CrosslistID],Source[[#This Row],[CrosslistID]],Source[TermDesc],Source[[#This Row],[TermDesc]]))</f>
        <v>1</v>
      </c>
      <c r="AG281">
        <v>0</v>
      </c>
      <c r="AH281">
        <v>15.5556</v>
      </c>
      <c r="AI281">
        <v>0.747</v>
      </c>
      <c r="AJ281">
        <v>0.747</v>
      </c>
      <c r="AK281">
        <v>0.2</v>
      </c>
      <c r="AL2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1">
        <f>IF(AND(Source[[#This Row],[Credit_Noncredit]]="Noncredit",Source[[#This Row],[FTEF]]&gt;0),Source[[#This Row],[NC XLST FTES]]*525/(437.5*Source[[#This Row],[FTEF]]),0)</f>
        <v>0</v>
      </c>
      <c r="AN281">
        <f>IF(Source[[#This Row],[Credit_Noncredit]]="Credit",Source[[#This Row],[Census Enrollment]],Source[[#This Row],[Noncredit Avg. Attendance]])</f>
        <v>7</v>
      </c>
    </row>
    <row r="282" spans="1:40" x14ac:dyDescent="0.25">
      <c r="A282" t="s">
        <v>4581</v>
      </c>
      <c r="B282" t="s">
        <v>886</v>
      </c>
      <c r="C282" t="s">
        <v>34</v>
      </c>
      <c r="D282" t="s">
        <v>974</v>
      </c>
      <c r="E282" s="4">
        <v>30414</v>
      </c>
      <c r="F282" s="4" t="s">
        <v>2095</v>
      </c>
      <c r="G282" s="4">
        <v>4</v>
      </c>
      <c r="H282" t="str">
        <f>CONCATENATE(Source[[#This Row],[Subject]],TRIM(Source[[#This Row],[Course]]))</f>
        <v>PHIL4</v>
      </c>
      <c r="I282" t="str">
        <f>VLOOKUP(Source[[#This Row],[SubjCrse]],'Courses and Categories'!$E$2:$G$1816,3,FALSE)</f>
        <v>Credit General Education</v>
      </c>
      <c r="J282">
        <v>3</v>
      </c>
      <c r="K282" t="s">
        <v>2099</v>
      </c>
      <c r="L282" t="s">
        <v>39</v>
      </c>
      <c r="M282" t="s">
        <v>903</v>
      </c>
      <c r="N282" t="s">
        <v>59</v>
      </c>
      <c r="O282">
        <v>940</v>
      </c>
      <c r="P282">
        <v>1055</v>
      </c>
      <c r="Q282" t="s">
        <v>240</v>
      </c>
      <c r="R282">
        <v>258</v>
      </c>
      <c r="S282" t="s">
        <v>134</v>
      </c>
      <c r="T282">
        <v>1</v>
      </c>
      <c r="U282" s="1">
        <v>43479</v>
      </c>
      <c r="V282" s="1">
        <v>43607</v>
      </c>
      <c r="W282" t="s">
        <v>2097</v>
      </c>
      <c r="X282" t="s">
        <v>1929</v>
      </c>
      <c r="Y282">
        <v>36</v>
      </c>
      <c r="Z282">
        <v>32</v>
      </c>
      <c r="AA282">
        <v>45</v>
      </c>
      <c r="AB282">
        <v>71.111099999999993</v>
      </c>
      <c r="AD282">
        <f>IF(ISBLANK(Source[[#This Row],[CrosslistID]]),1,1/COUNTIFS(Source[CrosslistID],Source[[#This Row],[CrosslistID]],Source[TermDesc],Source[[#This Row],[TermDesc]]))</f>
        <v>1</v>
      </c>
      <c r="AG282">
        <v>0</v>
      </c>
      <c r="AH282">
        <v>71.111099999999993</v>
      </c>
      <c r="AI282">
        <v>3.3</v>
      </c>
      <c r="AJ282">
        <v>3.6</v>
      </c>
      <c r="AK282">
        <v>0.2</v>
      </c>
      <c r="AL2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2">
        <f>IF(AND(Source[[#This Row],[Credit_Noncredit]]="Noncredit",Source[[#This Row],[FTEF]]&gt;0),Source[[#This Row],[NC XLST FTES]]*525/(437.5*Source[[#This Row],[FTEF]]),0)</f>
        <v>0</v>
      </c>
      <c r="AN282">
        <f>IF(Source[[#This Row],[Credit_Noncredit]]="Credit",Source[[#This Row],[Census Enrollment]],Source[[#This Row],[Noncredit Avg. Attendance]])</f>
        <v>36</v>
      </c>
    </row>
    <row r="283" spans="1:40" x14ac:dyDescent="0.25">
      <c r="A283" t="s">
        <v>4581</v>
      </c>
      <c r="B283" t="s">
        <v>886</v>
      </c>
      <c r="C283" t="s">
        <v>34</v>
      </c>
      <c r="D283" t="s">
        <v>974</v>
      </c>
      <c r="E283" s="4">
        <v>31396</v>
      </c>
      <c r="F283" s="4" t="s">
        <v>2095</v>
      </c>
      <c r="G283" s="4">
        <v>4</v>
      </c>
      <c r="H283" t="str">
        <f>CONCATENATE(Source[[#This Row],[Subject]],TRIM(Source[[#This Row],[Course]]))</f>
        <v>PHIL4</v>
      </c>
      <c r="I283" t="str">
        <f>VLOOKUP(Source[[#This Row],[SubjCrse]],'Courses and Categories'!$E$2:$G$1816,3,FALSE)</f>
        <v>Credit General Education</v>
      </c>
      <c r="J283">
        <v>4</v>
      </c>
      <c r="K283" t="s">
        <v>2099</v>
      </c>
      <c r="L283" t="s">
        <v>39</v>
      </c>
      <c r="M283" t="s">
        <v>903</v>
      </c>
      <c r="N283" t="s">
        <v>59</v>
      </c>
      <c r="O283">
        <v>1110</v>
      </c>
      <c r="P283">
        <v>1225</v>
      </c>
      <c r="Q283" t="s">
        <v>420</v>
      </c>
      <c r="R283">
        <v>188</v>
      </c>
      <c r="S283" t="s">
        <v>134</v>
      </c>
      <c r="T283">
        <v>1</v>
      </c>
      <c r="U283" s="1">
        <v>43479</v>
      </c>
      <c r="V283" s="1">
        <v>43607</v>
      </c>
      <c r="W283" t="s">
        <v>1501</v>
      </c>
      <c r="X283" t="s">
        <v>1929</v>
      </c>
      <c r="Y283">
        <v>26</v>
      </c>
      <c r="Z283">
        <v>21</v>
      </c>
      <c r="AA283">
        <v>45</v>
      </c>
      <c r="AB283">
        <v>46.666699999999999</v>
      </c>
      <c r="AD283">
        <f>IF(ISBLANK(Source[[#This Row],[CrosslistID]]),1,1/COUNTIFS(Source[CrosslistID],Source[[#This Row],[CrosslistID]],Source[TermDesc],Source[[#This Row],[TermDesc]]))</f>
        <v>1</v>
      </c>
      <c r="AG283">
        <v>0</v>
      </c>
      <c r="AH283">
        <v>46.666699999999999</v>
      </c>
      <c r="AI283">
        <v>2.4</v>
      </c>
      <c r="AJ283">
        <v>2.6</v>
      </c>
      <c r="AK283">
        <v>0.2</v>
      </c>
      <c r="AL2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3">
        <f>IF(AND(Source[[#This Row],[Credit_Noncredit]]="Noncredit",Source[[#This Row],[FTEF]]&gt;0),Source[[#This Row],[NC XLST FTES]]*525/(437.5*Source[[#This Row],[FTEF]]),0)</f>
        <v>0</v>
      </c>
      <c r="AN283">
        <f>IF(Source[[#This Row],[Credit_Noncredit]]="Credit",Source[[#This Row],[Census Enrollment]],Source[[#This Row],[Noncredit Avg. Attendance]])</f>
        <v>26</v>
      </c>
    </row>
    <row r="284" spans="1:40" x14ac:dyDescent="0.25">
      <c r="A284" t="s">
        <v>4581</v>
      </c>
      <c r="B284" t="s">
        <v>886</v>
      </c>
      <c r="C284" t="s">
        <v>34</v>
      </c>
      <c r="D284" t="s">
        <v>974</v>
      </c>
      <c r="E284" s="4">
        <v>31397</v>
      </c>
      <c r="F284" s="4" t="s">
        <v>2095</v>
      </c>
      <c r="G284" s="4">
        <v>4</v>
      </c>
      <c r="H284" t="str">
        <f>CONCATENATE(Source[[#This Row],[Subject]],TRIM(Source[[#This Row],[Course]]))</f>
        <v>PHIL4</v>
      </c>
      <c r="I284" t="str">
        <f>VLOOKUP(Source[[#This Row],[SubjCrse]],'Courses and Categories'!$E$2:$G$1816,3,FALSE)</f>
        <v>Credit General Education</v>
      </c>
      <c r="J284">
        <v>501</v>
      </c>
      <c r="K284" t="s">
        <v>2099</v>
      </c>
      <c r="L284" t="s">
        <v>87</v>
      </c>
      <c r="M284" t="s">
        <v>903</v>
      </c>
      <c r="N284" t="s">
        <v>50</v>
      </c>
      <c r="O284">
        <v>1830</v>
      </c>
      <c r="P284">
        <v>2120</v>
      </c>
      <c r="Q284" t="s">
        <v>240</v>
      </c>
      <c r="R284">
        <v>224</v>
      </c>
      <c r="S284" t="s">
        <v>134</v>
      </c>
      <c r="T284">
        <v>1</v>
      </c>
      <c r="U284" s="1">
        <v>43479</v>
      </c>
      <c r="V284" s="1">
        <v>43607</v>
      </c>
      <c r="W284" t="s">
        <v>2100</v>
      </c>
      <c r="X284" t="s">
        <v>1929</v>
      </c>
      <c r="Y284">
        <v>17</v>
      </c>
      <c r="Z284">
        <v>10</v>
      </c>
      <c r="AA284">
        <v>45</v>
      </c>
      <c r="AB284">
        <v>22.222200000000001</v>
      </c>
      <c r="AD284">
        <f>IF(ISBLANK(Source[[#This Row],[CrosslistID]]),1,1/COUNTIFS(Source[CrosslistID],Source[[#This Row],[CrosslistID]],Source[TermDesc],Source[[#This Row],[TermDesc]]))</f>
        <v>1</v>
      </c>
      <c r="AG284">
        <v>0</v>
      </c>
      <c r="AH284">
        <v>22.222200000000001</v>
      </c>
      <c r="AI284">
        <v>1.7</v>
      </c>
      <c r="AJ284">
        <v>1.7</v>
      </c>
      <c r="AK284">
        <v>0.2</v>
      </c>
      <c r="AL2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4">
        <f>IF(AND(Source[[#This Row],[Credit_Noncredit]]="Noncredit",Source[[#This Row],[FTEF]]&gt;0),Source[[#This Row],[NC XLST FTES]]*525/(437.5*Source[[#This Row],[FTEF]]),0)</f>
        <v>0</v>
      </c>
      <c r="AN284">
        <f>IF(Source[[#This Row],[Credit_Noncredit]]="Credit",Source[[#This Row],[Census Enrollment]],Source[[#This Row],[Noncredit Avg. Attendance]])</f>
        <v>17</v>
      </c>
    </row>
    <row r="285" spans="1:40" x14ac:dyDescent="0.25">
      <c r="A285" t="s">
        <v>4581</v>
      </c>
      <c r="B285" t="s">
        <v>886</v>
      </c>
      <c r="C285" t="s">
        <v>34</v>
      </c>
      <c r="D285" t="s">
        <v>974</v>
      </c>
      <c r="E285" s="4">
        <v>32498</v>
      </c>
      <c r="F285" s="4" t="s">
        <v>2095</v>
      </c>
      <c r="G285" s="4" t="s">
        <v>1143</v>
      </c>
      <c r="H285" t="str">
        <f>CONCATENATE(Source[[#This Row],[Subject]],TRIM(Source[[#This Row],[Course]]))</f>
        <v>PHIL12A</v>
      </c>
      <c r="I285" t="str">
        <f>VLOOKUP(Source[[#This Row],[SubjCrse]],'Courses and Categories'!$E$2:$G$1816,3,FALSE)</f>
        <v>Credit General Education</v>
      </c>
      <c r="J285">
        <v>1</v>
      </c>
      <c r="K285" t="s">
        <v>2101</v>
      </c>
      <c r="L285" t="s">
        <v>39</v>
      </c>
      <c r="M285" t="s">
        <v>903</v>
      </c>
      <c r="N285" t="s">
        <v>1372</v>
      </c>
      <c r="O285" t="s">
        <v>1373</v>
      </c>
      <c r="P285" t="s">
        <v>2058</v>
      </c>
      <c r="Q285" t="s">
        <v>2371</v>
      </c>
      <c r="R285">
        <v>702</v>
      </c>
      <c r="S285" t="s">
        <v>134</v>
      </c>
      <c r="T285">
        <v>1</v>
      </c>
      <c r="U285" s="1">
        <v>43479</v>
      </c>
      <c r="V285" s="1">
        <v>43607</v>
      </c>
      <c r="W285" t="s">
        <v>2104</v>
      </c>
      <c r="X285" t="s">
        <v>1929</v>
      </c>
      <c r="Y285">
        <v>34</v>
      </c>
      <c r="Z285">
        <v>30</v>
      </c>
      <c r="AA285">
        <v>45</v>
      </c>
      <c r="AB285">
        <v>66.666700000000006</v>
      </c>
      <c r="AD285">
        <f>IF(ISBLANK(Source[[#This Row],[CrosslistID]]),1,1/COUNTIFS(Source[CrosslistID],Source[[#This Row],[CrosslistID]],Source[TermDesc],Source[[#This Row],[TermDesc]]))</f>
        <v>1</v>
      </c>
      <c r="AG285">
        <v>0</v>
      </c>
      <c r="AH285">
        <v>66.666700000000006</v>
      </c>
      <c r="AI285">
        <v>5.6669999999999998</v>
      </c>
      <c r="AJ285">
        <v>5.6669999999999998</v>
      </c>
      <c r="AK285">
        <v>0.33329999999999999</v>
      </c>
      <c r="AL2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5">
        <f>IF(AND(Source[[#This Row],[Credit_Noncredit]]="Noncredit",Source[[#This Row],[FTEF]]&gt;0),Source[[#This Row],[NC XLST FTES]]*525/(437.5*Source[[#This Row],[FTEF]]),0)</f>
        <v>0</v>
      </c>
      <c r="AN285">
        <f>IF(Source[[#This Row],[Credit_Noncredit]]="Credit",Source[[#This Row],[Census Enrollment]],Source[[#This Row],[Noncredit Avg. Attendance]])</f>
        <v>34</v>
      </c>
    </row>
    <row r="286" spans="1:40" x14ac:dyDescent="0.25">
      <c r="A286" t="s">
        <v>4581</v>
      </c>
      <c r="B286" t="s">
        <v>886</v>
      </c>
      <c r="C286" t="s">
        <v>34</v>
      </c>
      <c r="D286" t="s">
        <v>974</v>
      </c>
      <c r="E286" s="4">
        <v>32255</v>
      </c>
      <c r="F286" s="4" t="s">
        <v>2095</v>
      </c>
      <c r="G286" s="4" t="s">
        <v>4654</v>
      </c>
      <c r="H286" t="str">
        <f>CONCATENATE(Source[[#This Row],[Subject]],TRIM(Source[[#This Row],[Course]]))</f>
        <v>PHIL25C</v>
      </c>
      <c r="I286" t="str">
        <f>VLOOKUP(Source[[#This Row],[SubjCrse]],'Courses and Categories'!$E$2:$G$1816,3,FALSE)</f>
        <v>Credit General Education</v>
      </c>
      <c r="J286">
        <v>1</v>
      </c>
      <c r="K286" t="s">
        <v>4655</v>
      </c>
      <c r="L286" t="s">
        <v>39</v>
      </c>
      <c r="M286" t="s">
        <v>903</v>
      </c>
      <c r="N286" t="s">
        <v>1041</v>
      </c>
      <c r="O286">
        <v>910</v>
      </c>
      <c r="P286">
        <v>1000</v>
      </c>
      <c r="Q286" t="s">
        <v>238</v>
      </c>
      <c r="R286">
        <v>702</v>
      </c>
      <c r="S286" t="s">
        <v>134</v>
      </c>
      <c r="T286">
        <v>1</v>
      </c>
      <c r="U286" s="1">
        <v>43479</v>
      </c>
      <c r="V286" s="1">
        <v>43607</v>
      </c>
      <c r="W286" t="s">
        <v>2098</v>
      </c>
      <c r="X286" t="s">
        <v>1929</v>
      </c>
      <c r="Y286">
        <v>20</v>
      </c>
      <c r="Z286">
        <v>19</v>
      </c>
      <c r="AA286">
        <v>45</v>
      </c>
      <c r="AB286">
        <v>42.222200000000001</v>
      </c>
      <c r="AD286">
        <f>IF(ISBLANK(Source[[#This Row],[CrosslistID]]),1,1/COUNTIFS(Source[CrosslistID],Source[[#This Row],[CrosslistID]],Source[TermDesc],Source[[#This Row],[TermDesc]]))</f>
        <v>1</v>
      </c>
      <c r="AG286">
        <v>0</v>
      </c>
      <c r="AH286">
        <v>42.222200000000001</v>
      </c>
      <c r="AI286">
        <v>1.8</v>
      </c>
      <c r="AJ286">
        <v>2</v>
      </c>
      <c r="AK286">
        <v>0.2</v>
      </c>
      <c r="AL2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6">
        <f>IF(AND(Source[[#This Row],[Credit_Noncredit]]="Noncredit",Source[[#This Row],[FTEF]]&gt;0),Source[[#This Row],[NC XLST FTES]]*525/(437.5*Source[[#This Row],[FTEF]]),0)</f>
        <v>0</v>
      </c>
      <c r="AN286">
        <f>IF(Source[[#This Row],[Credit_Noncredit]]="Credit",Source[[#This Row],[Census Enrollment]],Source[[#This Row],[Noncredit Avg. Attendance]])</f>
        <v>20</v>
      </c>
    </row>
    <row r="287" spans="1:40" x14ac:dyDescent="0.25">
      <c r="A287" t="s">
        <v>4581</v>
      </c>
      <c r="B287" t="s">
        <v>886</v>
      </c>
      <c r="C287" t="s">
        <v>34</v>
      </c>
      <c r="D287" t="s">
        <v>974</v>
      </c>
      <c r="E287" s="4">
        <v>32499</v>
      </c>
      <c r="F287" s="4" t="s">
        <v>2095</v>
      </c>
      <c r="G287" s="4">
        <v>40</v>
      </c>
      <c r="H287" t="str">
        <f>CONCATENATE(Source[[#This Row],[Subject]],TRIM(Source[[#This Row],[Course]]))</f>
        <v>PHIL40</v>
      </c>
      <c r="I287" t="str">
        <f>VLOOKUP(Source[[#This Row],[SubjCrse]],'Courses and Categories'!$E$2:$G$1816,3,FALSE)</f>
        <v>Credit General Education</v>
      </c>
      <c r="J287">
        <v>1</v>
      </c>
      <c r="K287" t="s">
        <v>2107</v>
      </c>
      <c r="L287" t="s">
        <v>39</v>
      </c>
      <c r="M287" t="s">
        <v>903</v>
      </c>
      <c r="N287" t="s">
        <v>1041</v>
      </c>
      <c r="O287">
        <v>1310</v>
      </c>
      <c r="P287">
        <v>1400</v>
      </c>
      <c r="Q287" t="s">
        <v>238</v>
      </c>
      <c r="R287">
        <v>702</v>
      </c>
      <c r="S287" t="s">
        <v>134</v>
      </c>
      <c r="T287">
        <v>1</v>
      </c>
      <c r="U287" s="1">
        <v>43479</v>
      </c>
      <c r="V287" s="1">
        <v>43607</v>
      </c>
      <c r="W287" t="s">
        <v>2098</v>
      </c>
      <c r="X287" t="s">
        <v>1929</v>
      </c>
      <c r="Y287">
        <v>22</v>
      </c>
      <c r="Z287">
        <v>20</v>
      </c>
      <c r="AA287">
        <v>45</v>
      </c>
      <c r="AB287">
        <v>44.444400000000002</v>
      </c>
      <c r="AD287">
        <f>IF(ISBLANK(Source[[#This Row],[CrosslistID]]),1,1/COUNTIFS(Source[CrosslistID],Source[[#This Row],[CrosslistID]],Source[TermDesc],Source[[#This Row],[TermDesc]]))</f>
        <v>1</v>
      </c>
      <c r="AG287">
        <v>0</v>
      </c>
      <c r="AH287">
        <v>44.444400000000002</v>
      </c>
      <c r="AI287">
        <v>2</v>
      </c>
      <c r="AJ287">
        <v>2.2000000000000002</v>
      </c>
      <c r="AK287">
        <v>0.2</v>
      </c>
      <c r="AL2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7">
        <f>IF(AND(Source[[#This Row],[Credit_Noncredit]]="Noncredit",Source[[#This Row],[FTEF]]&gt;0),Source[[#This Row],[NC XLST FTES]]*525/(437.5*Source[[#This Row],[FTEF]]),0)</f>
        <v>0</v>
      </c>
      <c r="AN287">
        <f>IF(Source[[#This Row],[Credit_Noncredit]]="Credit",Source[[#This Row],[Census Enrollment]],Source[[#This Row],[Noncredit Avg. Attendance]])</f>
        <v>22</v>
      </c>
    </row>
    <row r="288" spans="1:40" x14ac:dyDescent="0.25">
      <c r="A288" t="s">
        <v>4581</v>
      </c>
      <c r="B288" t="s">
        <v>886</v>
      </c>
      <c r="C288" t="s">
        <v>34</v>
      </c>
      <c r="D288" t="s">
        <v>974</v>
      </c>
      <c r="E288" s="4">
        <v>31398</v>
      </c>
      <c r="F288" s="4" t="s">
        <v>2095</v>
      </c>
      <c r="G288" s="4">
        <v>40</v>
      </c>
      <c r="H288" t="str">
        <f>CONCATENATE(Source[[#This Row],[Subject]],TRIM(Source[[#This Row],[Course]]))</f>
        <v>PHIL40</v>
      </c>
      <c r="I288" t="str">
        <f>VLOOKUP(Source[[#This Row],[SubjCrse]],'Courses and Categories'!$E$2:$G$1816,3,FALSE)</f>
        <v>Credit General Education</v>
      </c>
      <c r="J288">
        <v>2</v>
      </c>
      <c r="K288" t="s">
        <v>2107</v>
      </c>
      <c r="L288" t="s">
        <v>39</v>
      </c>
      <c r="M288" t="s">
        <v>903</v>
      </c>
      <c r="N288" t="s">
        <v>59</v>
      </c>
      <c r="O288">
        <v>1240</v>
      </c>
      <c r="P288">
        <v>1355</v>
      </c>
      <c r="Q288" t="s">
        <v>240</v>
      </c>
      <c r="R288">
        <v>222</v>
      </c>
      <c r="S288" t="s">
        <v>134</v>
      </c>
      <c r="T288">
        <v>1</v>
      </c>
      <c r="U288" s="1">
        <v>43479</v>
      </c>
      <c r="V288" s="1">
        <v>43607</v>
      </c>
      <c r="W288" t="s">
        <v>2097</v>
      </c>
      <c r="X288" t="s">
        <v>1929</v>
      </c>
      <c r="Y288">
        <v>16</v>
      </c>
      <c r="Z288">
        <v>12</v>
      </c>
      <c r="AA288">
        <v>45</v>
      </c>
      <c r="AB288">
        <v>26.666699999999999</v>
      </c>
      <c r="AD288">
        <f>IF(ISBLANK(Source[[#This Row],[CrosslistID]]),1,1/COUNTIFS(Source[CrosslistID],Source[[#This Row],[CrosslistID]],Source[TermDesc],Source[[#This Row],[TermDesc]]))</f>
        <v>1</v>
      </c>
      <c r="AG288">
        <v>0</v>
      </c>
      <c r="AH288">
        <v>26.666699999999999</v>
      </c>
      <c r="AI288">
        <v>1.3</v>
      </c>
      <c r="AJ288">
        <v>1.6</v>
      </c>
      <c r="AK288">
        <v>0.2</v>
      </c>
      <c r="AL2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8">
        <f>IF(AND(Source[[#This Row],[Credit_Noncredit]]="Noncredit",Source[[#This Row],[FTEF]]&gt;0),Source[[#This Row],[NC XLST FTES]]*525/(437.5*Source[[#This Row],[FTEF]]),0)</f>
        <v>0</v>
      </c>
      <c r="AN288">
        <f>IF(Source[[#This Row],[Credit_Noncredit]]="Credit",Source[[#This Row],[Census Enrollment]],Source[[#This Row],[Noncredit Avg. Attendance]])</f>
        <v>16</v>
      </c>
    </row>
    <row r="289" spans="1:40" x14ac:dyDescent="0.25">
      <c r="A289" t="s">
        <v>4581</v>
      </c>
      <c r="B289" t="s">
        <v>886</v>
      </c>
      <c r="C289" t="s">
        <v>34</v>
      </c>
      <c r="D289" t="s">
        <v>974</v>
      </c>
      <c r="E289" s="4">
        <v>31481</v>
      </c>
      <c r="F289" s="4" t="s">
        <v>2095</v>
      </c>
      <c r="G289" s="4">
        <v>40</v>
      </c>
      <c r="H289" t="str">
        <f>CONCATENATE(Source[[#This Row],[Subject]],TRIM(Source[[#This Row],[Course]]))</f>
        <v>PHIL40</v>
      </c>
      <c r="I289" t="str">
        <f>VLOOKUP(Source[[#This Row],[SubjCrse]],'Courses and Categories'!$E$2:$G$1816,3,FALSE)</f>
        <v>Credit General Education</v>
      </c>
      <c r="J289">
        <v>501</v>
      </c>
      <c r="K289" t="s">
        <v>2107</v>
      </c>
      <c r="L289" t="s">
        <v>87</v>
      </c>
      <c r="M289" t="s">
        <v>903</v>
      </c>
      <c r="N289" t="s">
        <v>180</v>
      </c>
      <c r="O289">
        <v>1830</v>
      </c>
      <c r="P289">
        <v>2120</v>
      </c>
      <c r="Q289" t="s">
        <v>233</v>
      </c>
      <c r="R289">
        <v>313</v>
      </c>
      <c r="S289" t="s">
        <v>134</v>
      </c>
      <c r="T289">
        <v>1</v>
      </c>
      <c r="U289" s="1">
        <v>43479</v>
      </c>
      <c r="V289" s="1">
        <v>43607</v>
      </c>
      <c r="W289" t="s">
        <v>1501</v>
      </c>
      <c r="X289" t="s">
        <v>1929</v>
      </c>
      <c r="Y289">
        <v>20</v>
      </c>
      <c r="Z289">
        <v>16</v>
      </c>
      <c r="AA289">
        <v>45</v>
      </c>
      <c r="AB289">
        <v>35.555599999999998</v>
      </c>
      <c r="AD289">
        <f>IF(ISBLANK(Source[[#This Row],[CrosslistID]]),1,1/COUNTIFS(Source[CrosslistID],Source[[#This Row],[CrosslistID]],Source[TermDesc],Source[[#This Row],[TermDesc]]))</f>
        <v>1</v>
      </c>
      <c r="AG289">
        <v>0</v>
      </c>
      <c r="AH289">
        <v>35.555599999999998</v>
      </c>
      <c r="AI289">
        <v>1.9</v>
      </c>
      <c r="AJ289">
        <v>2</v>
      </c>
      <c r="AK289">
        <v>0.2</v>
      </c>
      <c r="AL2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9">
        <f>IF(AND(Source[[#This Row],[Credit_Noncredit]]="Noncredit",Source[[#This Row],[FTEF]]&gt;0),Source[[#This Row],[NC XLST FTES]]*525/(437.5*Source[[#This Row],[FTEF]]),0)</f>
        <v>0</v>
      </c>
      <c r="AN289">
        <f>IF(Source[[#This Row],[Credit_Noncredit]]="Credit",Source[[#This Row],[Census Enrollment]],Source[[#This Row],[Noncredit Avg. Attendance]])</f>
        <v>20</v>
      </c>
    </row>
    <row r="290" spans="1:40" x14ac:dyDescent="0.25">
      <c r="A290" t="s">
        <v>4581</v>
      </c>
      <c r="B290" t="s">
        <v>886</v>
      </c>
      <c r="C290" t="s">
        <v>34</v>
      </c>
      <c r="D290" t="s">
        <v>974</v>
      </c>
      <c r="E290" s="4">
        <v>30419</v>
      </c>
      <c r="F290" s="4" t="s">
        <v>987</v>
      </c>
      <c r="G290" s="4">
        <v>1</v>
      </c>
      <c r="H290" t="str">
        <f>CONCATENATE(Source[[#This Row],[Subject]],TRIM(Source[[#This Row],[Course]]))</f>
        <v>POLS1</v>
      </c>
      <c r="I290" t="str">
        <f>VLOOKUP(Source[[#This Row],[SubjCrse]],'Courses and Categories'!$E$2:$G$1816,3,FALSE)</f>
        <v>Credit General Education</v>
      </c>
      <c r="J290">
        <v>1</v>
      </c>
      <c r="K290" t="s">
        <v>988</v>
      </c>
      <c r="L290" t="s">
        <v>39</v>
      </c>
      <c r="M290" t="s">
        <v>903</v>
      </c>
      <c r="N290" t="s">
        <v>1041</v>
      </c>
      <c r="O290">
        <v>810</v>
      </c>
      <c r="P290">
        <v>900</v>
      </c>
      <c r="Q290" t="s">
        <v>233</v>
      </c>
      <c r="R290">
        <v>313</v>
      </c>
      <c r="S290" t="s">
        <v>134</v>
      </c>
      <c r="T290">
        <v>1</v>
      </c>
      <c r="U290" s="1">
        <v>43479</v>
      </c>
      <c r="V290" s="1">
        <v>43607</v>
      </c>
      <c r="W290" t="s">
        <v>4656</v>
      </c>
      <c r="X290" t="s">
        <v>1929</v>
      </c>
      <c r="Y290">
        <v>19</v>
      </c>
      <c r="Z290">
        <v>12</v>
      </c>
      <c r="AA290">
        <v>45</v>
      </c>
      <c r="AB290">
        <v>26.666699999999999</v>
      </c>
      <c r="AD290">
        <f>IF(ISBLANK(Source[[#This Row],[CrosslistID]]),1,1/COUNTIFS(Source[CrosslistID],Source[[#This Row],[CrosslistID]],Source[TermDesc],Source[[#This Row],[TermDesc]]))</f>
        <v>1</v>
      </c>
      <c r="AG290">
        <v>0</v>
      </c>
      <c r="AH290">
        <v>26.666699999999999</v>
      </c>
      <c r="AI290">
        <v>1.8</v>
      </c>
      <c r="AJ290">
        <v>1.9</v>
      </c>
      <c r="AK290">
        <v>0.2</v>
      </c>
      <c r="AL2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0">
        <f>IF(AND(Source[[#This Row],[Credit_Noncredit]]="Noncredit",Source[[#This Row],[FTEF]]&gt;0),Source[[#This Row],[NC XLST FTES]]*525/(437.5*Source[[#This Row],[FTEF]]),0)</f>
        <v>0</v>
      </c>
      <c r="AN290">
        <f>IF(Source[[#This Row],[Credit_Noncredit]]="Credit",Source[[#This Row],[Census Enrollment]],Source[[#This Row],[Noncredit Avg. Attendance]])</f>
        <v>19</v>
      </c>
    </row>
    <row r="291" spans="1:40" x14ac:dyDescent="0.25">
      <c r="A291" t="s">
        <v>4581</v>
      </c>
      <c r="B291" t="s">
        <v>886</v>
      </c>
      <c r="C291" t="s">
        <v>34</v>
      </c>
      <c r="D291" t="s">
        <v>974</v>
      </c>
      <c r="E291" s="4">
        <v>30421</v>
      </c>
      <c r="F291" s="4" t="s">
        <v>987</v>
      </c>
      <c r="G291" s="4">
        <v>1</v>
      </c>
      <c r="H291" t="str">
        <f>CONCATENATE(Source[[#This Row],[Subject]],TRIM(Source[[#This Row],[Course]]))</f>
        <v>POLS1</v>
      </c>
      <c r="I291" t="str">
        <f>VLOOKUP(Source[[#This Row],[SubjCrse]],'Courses and Categories'!$E$2:$G$1816,3,FALSE)</f>
        <v>Credit General Education</v>
      </c>
      <c r="J291">
        <v>2</v>
      </c>
      <c r="K291" t="s">
        <v>988</v>
      </c>
      <c r="L291" t="s">
        <v>39</v>
      </c>
      <c r="M291" t="s">
        <v>903</v>
      </c>
      <c r="N291" t="s">
        <v>1041</v>
      </c>
      <c r="O291">
        <v>910</v>
      </c>
      <c r="P291">
        <v>1000</v>
      </c>
      <c r="Q291" t="s">
        <v>233</v>
      </c>
      <c r="R291">
        <v>313</v>
      </c>
      <c r="S291" t="s">
        <v>134</v>
      </c>
      <c r="T291">
        <v>1</v>
      </c>
      <c r="U291" s="1">
        <v>43479</v>
      </c>
      <c r="V291" s="1">
        <v>43607</v>
      </c>
      <c r="W291" t="s">
        <v>4656</v>
      </c>
      <c r="X291" t="s">
        <v>1929</v>
      </c>
      <c r="Y291">
        <v>23</v>
      </c>
      <c r="Z291">
        <v>12</v>
      </c>
      <c r="AA291">
        <v>45</v>
      </c>
      <c r="AB291">
        <v>26.666699999999999</v>
      </c>
      <c r="AD291">
        <f>IF(ISBLANK(Source[[#This Row],[CrosslistID]]),1,1/COUNTIFS(Source[CrosslistID],Source[[#This Row],[CrosslistID]],Source[TermDesc],Source[[#This Row],[TermDesc]]))</f>
        <v>1</v>
      </c>
      <c r="AG291">
        <v>0</v>
      </c>
      <c r="AH291">
        <v>26.666699999999999</v>
      </c>
      <c r="AI291">
        <v>2.2999999999999998</v>
      </c>
      <c r="AJ291">
        <v>2.2999999999999998</v>
      </c>
      <c r="AK291">
        <v>0.2</v>
      </c>
      <c r="AL2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1">
        <f>IF(AND(Source[[#This Row],[Credit_Noncredit]]="Noncredit",Source[[#This Row],[FTEF]]&gt;0),Source[[#This Row],[NC XLST FTES]]*525/(437.5*Source[[#This Row],[FTEF]]),0)</f>
        <v>0</v>
      </c>
      <c r="AN291">
        <f>IF(Source[[#This Row],[Credit_Noncredit]]="Credit",Source[[#This Row],[Census Enrollment]],Source[[#This Row],[Noncredit Avg. Attendance]])</f>
        <v>23</v>
      </c>
    </row>
    <row r="292" spans="1:40" x14ac:dyDescent="0.25">
      <c r="A292" t="s">
        <v>4581</v>
      </c>
      <c r="B292" t="s">
        <v>886</v>
      </c>
      <c r="C292" t="s">
        <v>34</v>
      </c>
      <c r="D292" t="s">
        <v>974</v>
      </c>
      <c r="E292" s="4">
        <v>37898</v>
      </c>
      <c r="F292" s="4" t="s">
        <v>987</v>
      </c>
      <c r="G292" s="4">
        <v>1</v>
      </c>
      <c r="H292" t="str">
        <f>CONCATENATE(Source[[#This Row],[Subject]],TRIM(Source[[#This Row],[Course]]))</f>
        <v>POLS1</v>
      </c>
      <c r="I292" t="str">
        <f>VLOOKUP(Source[[#This Row],[SubjCrse]],'Courses and Categories'!$E$2:$G$1816,3,FALSE)</f>
        <v>Credit General Education</v>
      </c>
      <c r="J292">
        <v>3</v>
      </c>
      <c r="K292" t="s">
        <v>988</v>
      </c>
      <c r="L292" t="s">
        <v>39</v>
      </c>
      <c r="M292" t="s">
        <v>903</v>
      </c>
      <c r="N292" t="s">
        <v>1041</v>
      </c>
      <c r="O292">
        <v>910</v>
      </c>
      <c r="P292">
        <v>1000</v>
      </c>
      <c r="Q292" t="s">
        <v>233</v>
      </c>
      <c r="R292">
        <v>302</v>
      </c>
      <c r="S292" t="s">
        <v>134</v>
      </c>
      <c r="T292">
        <v>1</v>
      </c>
      <c r="U292" s="1">
        <v>43479</v>
      </c>
      <c r="V292" s="1">
        <v>43607</v>
      </c>
      <c r="W292" t="s">
        <v>2052</v>
      </c>
      <c r="X292" t="s">
        <v>1929</v>
      </c>
      <c r="Y292">
        <v>42</v>
      </c>
      <c r="Z292">
        <v>37</v>
      </c>
      <c r="AA292">
        <v>45</v>
      </c>
      <c r="AB292">
        <v>82.222200000000001</v>
      </c>
      <c r="AD292">
        <f>IF(ISBLANK(Source[[#This Row],[CrosslistID]]),1,1/COUNTIFS(Source[CrosslistID],Source[[#This Row],[CrosslistID]],Source[TermDesc],Source[[#This Row],[TermDesc]]))</f>
        <v>1</v>
      </c>
      <c r="AG292">
        <v>0</v>
      </c>
      <c r="AH292">
        <v>82.222200000000001</v>
      </c>
      <c r="AI292">
        <v>3.7</v>
      </c>
      <c r="AJ292">
        <v>4.2</v>
      </c>
      <c r="AK292">
        <v>0.2</v>
      </c>
      <c r="AL2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2">
        <f>IF(AND(Source[[#This Row],[Credit_Noncredit]]="Noncredit",Source[[#This Row],[FTEF]]&gt;0),Source[[#This Row],[NC XLST FTES]]*525/(437.5*Source[[#This Row],[FTEF]]),0)</f>
        <v>0</v>
      </c>
      <c r="AN292">
        <f>IF(Source[[#This Row],[Credit_Noncredit]]="Credit",Source[[#This Row],[Census Enrollment]],Source[[#This Row],[Noncredit Avg. Attendance]])</f>
        <v>42</v>
      </c>
    </row>
    <row r="293" spans="1:40" x14ac:dyDescent="0.25">
      <c r="A293" t="s">
        <v>4581</v>
      </c>
      <c r="B293" t="s">
        <v>886</v>
      </c>
      <c r="C293" t="s">
        <v>34</v>
      </c>
      <c r="D293" t="s">
        <v>974</v>
      </c>
      <c r="E293" s="4">
        <v>31651</v>
      </c>
      <c r="F293" s="4" t="s">
        <v>987</v>
      </c>
      <c r="G293" s="4">
        <v>1</v>
      </c>
      <c r="H293" t="str">
        <f>CONCATENATE(Source[[#This Row],[Subject]],TRIM(Source[[#This Row],[Course]]))</f>
        <v>POLS1</v>
      </c>
      <c r="I293" t="str">
        <f>VLOOKUP(Source[[#This Row],[SubjCrse]],'Courses and Categories'!$E$2:$G$1816,3,FALSE)</f>
        <v>Credit General Education</v>
      </c>
      <c r="J293">
        <v>4</v>
      </c>
      <c r="K293" t="s">
        <v>988</v>
      </c>
      <c r="L293" t="s">
        <v>39</v>
      </c>
      <c r="M293" t="s">
        <v>903</v>
      </c>
      <c r="N293" t="s">
        <v>1041</v>
      </c>
      <c r="O293">
        <v>1010</v>
      </c>
      <c r="P293">
        <v>1100</v>
      </c>
      <c r="Q293" t="s">
        <v>420</v>
      </c>
      <c r="R293">
        <v>187</v>
      </c>
      <c r="S293" t="s">
        <v>134</v>
      </c>
      <c r="T293">
        <v>1</v>
      </c>
      <c r="U293" s="1">
        <v>43479</v>
      </c>
      <c r="V293" s="1">
        <v>43607</v>
      </c>
      <c r="W293" t="s">
        <v>2115</v>
      </c>
      <c r="X293" t="s">
        <v>1929</v>
      </c>
      <c r="Y293">
        <v>42</v>
      </c>
      <c r="Z293">
        <v>39</v>
      </c>
      <c r="AA293">
        <v>45</v>
      </c>
      <c r="AB293">
        <v>86.666700000000006</v>
      </c>
      <c r="AD293">
        <f>IF(ISBLANK(Source[[#This Row],[CrosslistID]]),1,1/COUNTIFS(Source[CrosslistID],Source[[#This Row],[CrosslistID]],Source[TermDesc],Source[[#This Row],[TermDesc]]))</f>
        <v>1</v>
      </c>
      <c r="AG293">
        <v>0</v>
      </c>
      <c r="AH293">
        <v>86.666700000000006</v>
      </c>
      <c r="AI293">
        <v>4.0999999999999996</v>
      </c>
      <c r="AJ293">
        <v>4.2</v>
      </c>
      <c r="AK293">
        <v>0.2</v>
      </c>
      <c r="AL2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3">
        <f>IF(AND(Source[[#This Row],[Credit_Noncredit]]="Noncredit",Source[[#This Row],[FTEF]]&gt;0),Source[[#This Row],[NC XLST FTES]]*525/(437.5*Source[[#This Row],[FTEF]]),0)</f>
        <v>0</v>
      </c>
      <c r="AN293">
        <f>IF(Source[[#This Row],[Credit_Noncredit]]="Credit",Source[[#This Row],[Census Enrollment]],Source[[#This Row],[Noncredit Avg. Attendance]])</f>
        <v>42</v>
      </c>
    </row>
    <row r="294" spans="1:40" x14ac:dyDescent="0.25">
      <c r="A294" t="s">
        <v>4581</v>
      </c>
      <c r="B294" t="s">
        <v>886</v>
      </c>
      <c r="C294" t="s">
        <v>34</v>
      </c>
      <c r="D294" t="s">
        <v>974</v>
      </c>
      <c r="E294" s="4">
        <v>32500</v>
      </c>
      <c r="F294" s="4" t="s">
        <v>987</v>
      </c>
      <c r="G294" s="4">
        <v>1</v>
      </c>
      <c r="H294" t="str">
        <f>CONCATENATE(Source[[#This Row],[Subject]],TRIM(Source[[#This Row],[Course]]))</f>
        <v>POLS1</v>
      </c>
      <c r="I294" t="str">
        <f>VLOOKUP(Source[[#This Row],[SubjCrse]],'Courses and Categories'!$E$2:$G$1816,3,FALSE)</f>
        <v>Credit General Education</v>
      </c>
      <c r="J294">
        <v>6</v>
      </c>
      <c r="K294" t="s">
        <v>988</v>
      </c>
      <c r="L294" t="s">
        <v>39</v>
      </c>
      <c r="M294" t="s">
        <v>903</v>
      </c>
      <c r="N294" t="s">
        <v>1041</v>
      </c>
      <c r="O294">
        <v>1010</v>
      </c>
      <c r="P294">
        <v>1100</v>
      </c>
      <c r="Q294" t="s">
        <v>240</v>
      </c>
      <c r="R294">
        <v>258</v>
      </c>
      <c r="S294" t="s">
        <v>134</v>
      </c>
      <c r="T294">
        <v>1</v>
      </c>
      <c r="U294" s="1">
        <v>43479</v>
      </c>
      <c r="V294" s="1">
        <v>43607</v>
      </c>
      <c r="W294" t="s">
        <v>989</v>
      </c>
      <c r="X294" t="s">
        <v>1929</v>
      </c>
      <c r="Y294">
        <v>43</v>
      </c>
      <c r="Z294">
        <v>41</v>
      </c>
      <c r="AA294">
        <v>45</v>
      </c>
      <c r="AB294">
        <v>91.111099999999993</v>
      </c>
      <c r="AD294">
        <f>IF(ISBLANK(Source[[#This Row],[CrosslistID]]),1,1/COUNTIFS(Source[CrosslistID],Source[[#This Row],[CrosslistID]],Source[TermDesc],Source[[#This Row],[TermDesc]]))</f>
        <v>1</v>
      </c>
      <c r="AG294">
        <v>0</v>
      </c>
      <c r="AH294">
        <v>91.111099999999993</v>
      </c>
      <c r="AI294">
        <v>3.9</v>
      </c>
      <c r="AJ294">
        <v>4.3</v>
      </c>
      <c r="AK294">
        <v>0.2</v>
      </c>
      <c r="AL2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4">
        <f>IF(AND(Source[[#This Row],[Credit_Noncredit]]="Noncredit",Source[[#This Row],[FTEF]]&gt;0),Source[[#This Row],[NC XLST FTES]]*525/(437.5*Source[[#This Row],[FTEF]]),0)</f>
        <v>0</v>
      </c>
      <c r="AN294">
        <f>IF(Source[[#This Row],[Credit_Noncredit]]="Credit",Source[[#This Row],[Census Enrollment]],Source[[#This Row],[Noncredit Avg. Attendance]])</f>
        <v>43</v>
      </c>
    </row>
    <row r="295" spans="1:40" x14ac:dyDescent="0.25">
      <c r="A295" t="s">
        <v>4581</v>
      </c>
      <c r="B295" t="s">
        <v>886</v>
      </c>
      <c r="C295" t="s">
        <v>34</v>
      </c>
      <c r="D295" t="s">
        <v>974</v>
      </c>
      <c r="E295" s="4">
        <v>30428</v>
      </c>
      <c r="F295" s="4" t="s">
        <v>987</v>
      </c>
      <c r="G295" s="4">
        <v>1</v>
      </c>
      <c r="H295" t="str">
        <f>CONCATENATE(Source[[#This Row],[Subject]],TRIM(Source[[#This Row],[Course]]))</f>
        <v>POLS1</v>
      </c>
      <c r="I295" t="str">
        <f>VLOOKUP(Source[[#This Row],[SubjCrse]],'Courses and Categories'!$E$2:$G$1816,3,FALSE)</f>
        <v>Credit General Education</v>
      </c>
      <c r="J295">
        <v>7</v>
      </c>
      <c r="K295" t="s">
        <v>988</v>
      </c>
      <c r="L295" t="s">
        <v>39</v>
      </c>
      <c r="M295" t="s">
        <v>903</v>
      </c>
      <c r="N295" t="s">
        <v>1041</v>
      </c>
      <c r="O295">
        <v>1110</v>
      </c>
      <c r="P295">
        <v>1200</v>
      </c>
      <c r="Q295" t="s">
        <v>233</v>
      </c>
      <c r="R295">
        <v>313</v>
      </c>
      <c r="S295" t="s">
        <v>134</v>
      </c>
      <c r="T295">
        <v>1</v>
      </c>
      <c r="U295" s="1">
        <v>43479</v>
      </c>
      <c r="V295" s="1">
        <v>43607</v>
      </c>
      <c r="W295" t="s">
        <v>4656</v>
      </c>
      <c r="X295" t="s">
        <v>1929</v>
      </c>
      <c r="Y295">
        <v>18</v>
      </c>
      <c r="Z295">
        <v>13</v>
      </c>
      <c r="AA295">
        <v>45</v>
      </c>
      <c r="AB295">
        <v>28.8889</v>
      </c>
      <c r="AD295">
        <f>IF(ISBLANK(Source[[#This Row],[CrosslistID]]),1,1/COUNTIFS(Source[CrosslistID],Source[[#This Row],[CrosslistID]],Source[TermDesc],Source[[#This Row],[TermDesc]]))</f>
        <v>1</v>
      </c>
      <c r="AG295">
        <v>0</v>
      </c>
      <c r="AH295">
        <v>28.8889</v>
      </c>
      <c r="AI295">
        <v>1.7</v>
      </c>
      <c r="AJ295">
        <v>1.8</v>
      </c>
      <c r="AK295">
        <v>0.2</v>
      </c>
      <c r="AL2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5">
        <f>IF(AND(Source[[#This Row],[Credit_Noncredit]]="Noncredit",Source[[#This Row],[FTEF]]&gt;0),Source[[#This Row],[NC XLST FTES]]*525/(437.5*Source[[#This Row],[FTEF]]),0)</f>
        <v>0</v>
      </c>
      <c r="AN295">
        <f>IF(Source[[#This Row],[Credit_Noncredit]]="Credit",Source[[#This Row],[Census Enrollment]],Source[[#This Row],[Noncredit Avg. Attendance]])</f>
        <v>18</v>
      </c>
    </row>
    <row r="296" spans="1:40" x14ac:dyDescent="0.25">
      <c r="A296" t="s">
        <v>4581</v>
      </c>
      <c r="B296" t="s">
        <v>886</v>
      </c>
      <c r="C296" t="s">
        <v>34</v>
      </c>
      <c r="D296" t="s">
        <v>974</v>
      </c>
      <c r="E296" s="4">
        <v>31653</v>
      </c>
      <c r="F296" s="4" t="s">
        <v>987</v>
      </c>
      <c r="G296" s="4">
        <v>1</v>
      </c>
      <c r="H296" t="str">
        <f>CONCATENATE(Source[[#This Row],[Subject]],TRIM(Source[[#This Row],[Course]]))</f>
        <v>POLS1</v>
      </c>
      <c r="I296" t="str">
        <f>VLOOKUP(Source[[#This Row],[SubjCrse]],'Courses and Categories'!$E$2:$G$1816,3,FALSE)</f>
        <v>Credit General Education</v>
      </c>
      <c r="J296">
        <v>8</v>
      </c>
      <c r="K296" t="s">
        <v>988</v>
      </c>
      <c r="L296" t="s">
        <v>39</v>
      </c>
      <c r="M296" t="s">
        <v>903</v>
      </c>
      <c r="N296" t="s">
        <v>1041</v>
      </c>
      <c r="O296">
        <v>1110</v>
      </c>
      <c r="P296">
        <v>1200</v>
      </c>
      <c r="Q296" t="s">
        <v>420</v>
      </c>
      <c r="R296">
        <v>187</v>
      </c>
      <c r="S296" t="s">
        <v>134</v>
      </c>
      <c r="T296">
        <v>1</v>
      </c>
      <c r="U296" s="1">
        <v>43479</v>
      </c>
      <c r="V296" s="1">
        <v>43607</v>
      </c>
      <c r="W296" t="s">
        <v>2115</v>
      </c>
      <c r="X296" t="s">
        <v>1929</v>
      </c>
      <c r="Y296">
        <v>22</v>
      </c>
      <c r="Z296">
        <v>21</v>
      </c>
      <c r="AA296">
        <v>45</v>
      </c>
      <c r="AB296">
        <v>46.666699999999999</v>
      </c>
      <c r="AD296">
        <f>IF(ISBLANK(Source[[#This Row],[CrosslistID]]),1,1/COUNTIFS(Source[CrosslistID],Source[[#This Row],[CrosslistID]],Source[TermDesc],Source[[#This Row],[TermDesc]]))</f>
        <v>1</v>
      </c>
      <c r="AG296">
        <v>0</v>
      </c>
      <c r="AH296">
        <v>46.666699999999999</v>
      </c>
      <c r="AI296">
        <v>2.1</v>
      </c>
      <c r="AJ296">
        <v>2.2000000000000002</v>
      </c>
      <c r="AK296">
        <v>0.2</v>
      </c>
      <c r="AL2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6">
        <f>IF(AND(Source[[#This Row],[Credit_Noncredit]]="Noncredit",Source[[#This Row],[FTEF]]&gt;0),Source[[#This Row],[NC XLST FTES]]*525/(437.5*Source[[#This Row],[FTEF]]),0)</f>
        <v>0</v>
      </c>
      <c r="AN296">
        <f>IF(Source[[#This Row],[Credit_Noncredit]]="Credit",Source[[#This Row],[Census Enrollment]],Source[[#This Row],[Noncredit Avg. Attendance]])</f>
        <v>22</v>
      </c>
    </row>
    <row r="297" spans="1:40" x14ac:dyDescent="0.25">
      <c r="A297" t="s">
        <v>4581</v>
      </c>
      <c r="B297" t="s">
        <v>886</v>
      </c>
      <c r="C297" t="s">
        <v>34</v>
      </c>
      <c r="D297" t="s">
        <v>974</v>
      </c>
      <c r="E297" s="4">
        <v>31205</v>
      </c>
      <c r="F297" s="4" t="s">
        <v>987</v>
      </c>
      <c r="G297" s="4">
        <v>1</v>
      </c>
      <c r="H297" t="str">
        <f>CONCATENATE(Source[[#This Row],[Subject]],TRIM(Source[[#This Row],[Course]]))</f>
        <v>POLS1</v>
      </c>
      <c r="I297" t="str">
        <f>VLOOKUP(Source[[#This Row],[SubjCrse]],'Courses and Categories'!$E$2:$G$1816,3,FALSE)</f>
        <v>Credit General Education</v>
      </c>
      <c r="J297">
        <v>9</v>
      </c>
      <c r="K297" t="s">
        <v>988</v>
      </c>
      <c r="L297" t="s">
        <v>39</v>
      </c>
      <c r="M297" t="s">
        <v>903</v>
      </c>
      <c r="N297" t="s">
        <v>1041</v>
      </c>
      <c r="O297">
        <v>1110</v>
      </c>
      <c r="P297">
        <v>1200</v>
      </c>
      <c r="Q297" t="s">
        <v>420</v>
      </c>
      <c r="R297">
        <v>185</v>
      </c>
      <c r="S297" t="s">
        <v>134</v>
      </c>
      <c r="T297">
        <v>1</v>
      </c>
      <c r="U297" s="1">
        <v>43479</v>
      </c>
      <c r="V297" s="1">
        <v>43607</v>
      </c>
      <c r="W297" t="s">
        <v>2113</v>
      </c>
      <c r="X297" t="s">
        <v>1929</v>
      </c>
      <c r="Y297">
        <v>18</v>
      </c>
      <c r="Z297">
        <v>17</v>
      </c>
      <c r="AA297">
        <v>40</v>
      </c>
      <c r="AB297">
        <v>42.5</v>
      </c>
      <c r="AD297">
        <f>IF(ISBLANK(Source[[#This Row],[CrosslistID]]),1,1/COUNTIFS(Source[CrosslistID],Source[[#This Row],[CrosslistID]],Source[TermDesc],Source[[#This Row],[TermDesc]]))</f>
        <v>1</v>
      </c>
      <c r="AG297">
        <v>0</v>
      </c>
      <c r="AH297">
        <v>42.5</v>
      </c>
      <c r="AI297">
        <v>1.8</v>
      </c>
      <c r="AJ297">
        <v>1.8</v>
      </c>
      <c r="AK297">
        <v>0.2</v>
      </c>
      <c r="AL2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7">
        <f>IF(AND(Source[[#This Row],[Credit_Noncredit]]="Noncredit",Source[[#This Row],[FTEF]]&gt;0),Source[[#This Row],[NC XLST FTES]]*525/(437.5*Source[[#This Row],[FTEF]]),0)</f>
        <v>0</v>
      </c>
      <c r="AN297">
        <f>IF(Source[[#This Row],[Credit_Noncredit]]="Credit",Source[[#This Row],[Census Enrollment]],Source[[#This Row],[Noncredit Avg. Attendance]])</f>
        <v>18</v>
      </c>
    </row>
    <row r="298" spans="1:40" x14ac:dyDescent="0.25">
      <c r="A298" t="s">
        <v>4581</v>
      </c>
      <c r="B298" t="s">
        <v>886</v>
      </c>
      <c r="C298" t="s">
        <v>34</v>
      </c>
      <c r="D298" t="s">
        <v>974</v>
      </c>
      <c r="E298" s="4">
        <v>31482</v>
      </c>
      <c r="F298" s="4" t="s">
        <v>987</v>
      </c>
      <c r="G298" s="4">
        <v>1</v>
      </c>
      <c r="H298" t="str">
        <f>CONCATENATE(Source[[#This Row],[Subject]],TRIM(Source[[#This Row],[Course]]))</f>
        <v>POLS1</v>
      </c>
      <c r="I298" t="str">
        <f>VLOOKUP(Source[[#This Row],[SubjCrse]],'Courses and Categories'!$E$2:$G$1816,3,FALSE)</f>
        <v>Credit General Education</v>
      </c>
      <c r="J298">
        <v>10</v>
      </c>
      <c r="K298" t="s">
        <v>988</v>
      </c>
      <c r="L298" t="s">
        <v>39</v>
      </c>
      <c r="M298" t="s">
        <v>903</v>
      </c>
      <c r="N298" t="s">
        <v>1041</v>
      </c>
      <c r="O298">
        <v>1210</v>
      </c>
      <c r="P298">
        <v>1300</v>
      </c>
      <c r="Q298" t="s">
        <v>850</v>
      </c>
      <c r="R298">
        <v>553</v>
      </c>
      <c r="S298" t="s">
        <v>134</v>
      </c>
      <c r="T298">
        <v>1</v>
      </c>
      <c r="U298" s="1">
        <v>43479</v>
      </c>
      <c r="V298" s="1">
        <v>43607</v>
      </c>
      <c r="W298" t="s">
        <v>989</v>
      </c>
      <c r="X298" t="s">
        <v>1929</v>
      </c>
      <c r="Y298">
        <v>39</v>
      </c>
      <c r="Z298">
        <v>35</v>
      </c>
      <c r="AA298">
        <v>40</v>
      </c>
      <c r="AB298">
        <v>87.5</v>
      </c>
      <c r="AD298">
        <f>IF(ISBLANK(Source[[#This Row],[CrosslistID]]),1,1/COUNTIFS(Source[CrosslistID],Source[[#This Row],[CrosslistID]],Source[TermDesc],Source[[#This Row],[TermDesc]]))</f>
        <v>1</v>
      </c>
      <c r="AG298">
        <v>0</v>
      </c>
      <c r="AH298">
        <v>87.5</v>
      </c>
      <c r="AI298">
        <v>3.6</v>
      </c>
      <c r="AJ298">
        <v>3.9</v>
      </c>
      <c r="AK298">
        <v>0.2</v>
      </c>
      <c r="AL2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8">
        <f>IF(AND(Source[[#This Row],[Credit_Noncredit]]="Noncredit",Source[[#This Row],[FTEF]]&gt;0),Source[[#This Row],[NC XLST FTES]]*525/(437.5*Source[[#This Row],[FTEF]]),0)</f>
        <v>0</v>
      </c>
      <c r="AN298">
        <f>IF(Source[[#This Row],[Credit_Noncredit]]="Credit",Source[[#This Row],[Census Enrollment]],Source[[#This Row],[Noncredit Avg. Attendance]])</f>
        <v>39</v>
      </c>
    </row>
    <row r="299" spans="1:40" x14ac:dyDescent="0.25">
      <c r="A299" t="s">
        <v>4581</v>
      </c>
      <c r="B299" t="s">
        <v>886</v>
      </c>
      <c r="C299" t="s">
        <v>34</v>
      </c>
      <c r="D299" t="s">
        <v>974</v>
      </c>
      <c r="E299" s="4">
        <v>30430</v>
      </c>
      <c r="F299" s="4" t="s">
        <v>987</v>
      </c>
      <c r="G299" s="4">
        <v>1</v>
      </c>
      <c r="H299" t="str">
        <f>CONCATENATE(Source[[#This Row],[Subject]],TRIM(Source[[#This Row],[Course]]))</f>
        <v>POLS1</v>
      </c>
      <c r="I299" t="str">
        <f>VLOOKUP(Source[[#This Row],[SubjCrse]],'Courses and Categories'!$E$2:$G$1816,3,FALSE)</f>
        <v>Credit General Education</v>
      </c>
      <c r="J299">
        <v>11</v>
      </c>
      <c r="K299" t="s">
        <v>988</v>
      </c>
      <c r="L299" t="s">
        <v>39</v>
      </c>
      <c r="M299" t="s">
        <v>903</v>
      </c>
      <c r="N299" t="s">
        <v>1041</v>
      </c>
      <c r="O299">
        <v>1210</v>
      </c>
      <c r="P299">
        <v>1300</v>
      </c>
      <c r="Q299" t="s">
        <v>233</v>
      </c>
      <c r="R299">
        <v>303</v>
      </c>
      <c r="S299" t="s">
        <v>134</v>
      </c>
      <c r="T299">
        <v>1</v>
      </c>
      <c r="U299" s="1">
        <v>43479</v>
      </c>
      <c r="V299" s="1">
        <v>43607</v>
      </c>
      <c r="W299" t="s">
        <v>2113</v>
      </c>
      <c r="X299" t="s">
        <v>1929</v>
      </c>
      <c r="Y299">
        <v>14</v>
      </c>
      <c r="Z299">
        <v>14</v>
      </c>
      <c r="AA299">
        <v>45</v>
      </c>
      <c r="AB299">
        <v>31.1111</v>
      </c>
      <c r="AD299">
        <f>IF(ISBLANK(Source[[#This Row],[CrosslistID]]),1,1/COUNTIFS(Source[CrosslistID],Source[[#This Row],[CrosslistID]],Source[TermDesc],Source[[#This Row],[TermDesc]]))</f>
        <v>1</v>
      </c>
      <c r="AG299">
        <v>0</v>
      </c>
      <c r="AH299">
        <v>31.1111</v>
      </c>
      <c r="AI299">
        <v>1.1000000000000001</v>
      </c>
      <c r="AJ299">
        <v>1.4</v>
      </c>
      <c r="AK299">
        <v>0.2</v>
      </c>
      <c r="AL2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9">
        <f>IF(AND(Source[[#This Row],[Credit_Noncredit]]="Noncredit",Source[[#This Row],[FTEF]]&gt;0),Source[[#This Row],[NC XLST FTES]]*525/(437.5*Source[[#This Row],[FTEF]]),0)</f>
        <v>0</v>
      </c>
      <c r="AN299">
        <f>IF(Source[[#This Row],[Credit_Noncredit]]="Credit",Source[[#This Row],[Census Enrollment]],Source[[#This Row],[Noncredit Avg. Attendance]])</f>
        <v>14</v>
      </c>
    </row>
    <row r="300" spans="1:40" x14ac:dyDescent="0.25">
      <c r="A300" t="s">
        <v>4581</v>
      </c>
      <c r="B300" t="s">
        <v>886</v>
      </c>
      <c r="C300" t="s">
        <v>34</v>
      </c>
      <c r="D300" t="s">
        <v>974</v>
      </c>
      <c r="E300" s="4">
        <v>30432</v>
      </c>
      <c r="F300" s="4" t="s">
        <v>987</v>
      </c>
      <c r="G300" s="4">
        <v>1</v>
      </c>
      <c r="H300" t="str">
        <f>CONCATENATE(Source[[#This Row],[Subject]],TRIM(Source[[#This Row],[Course]]))</f>
        <v>POLS1</v>
      </c>
      <c r="I300" t="str">
        <f>VLOOKUP(Source[[#This Row],[SubjCrse]],'Courses and Categories'!$E$2:$G$1816,3,FALSE)</f>
        <v>Credit General Education</v>
      </c>
      <c r="J300">
        <v>12</v>
      </c>
      <c r="K300" t="s">
        <v>988</v>
      </c>
      <c r="L300" t="s">
        <v>39</v>
      </c>
      <c r="M300" t="s">
        <v>903</v>
      </c>
      <c r="N300" t="s">
        <v>105</v>
      </c>
      <c r="O300">
        <v>1310</v>
      </c>
      <c r="P300">
        <v>1425</v>
      </c>
      <c r="Q300" t="s">
        <v>233</v>
      </c>
      <c r="R300">
        <v>303</v>
      </c>
      <c r="S300" t="s">
        <v>134</v>
      </c>
      <c r="T300">
        <v>1</v>
      </c>
      <c r="U300" s="1">
        <v>43479</v>
      </c>
      <c r="V300" s="1">
        <v>43607</v>
      </c>
      <c r="W300" t="s">
        <v>2113</v>
      </c>
      <c r="X300" t="s">
        <v>1929</v>
      </c>
      <c r="Y300">
        <v>33</v>
      </c>
      <c r="Z300">
        <v>28</v>
      </c>
      <c r="AA300">
        <v>45</v>
      </c>
      <c r="AB300">
        <v>62.222200000000001</v>
      </c>
      <c r="AD300">
        <f>IF(ISBLANK(Source[[#This Row],[CrosslistID]]),1,1/COUNTIFS(Source[CrosslistID],Source[[#This Row],[CrosslistID]],Source[TermDesc],Source[[#This Row],[TermDesc]]))</f>
        <v>1</v>
      </c>
      <c r="AG300">
        <v>0</v>
      </c>
      <c r="AH300">
        <v>62.222200000000001</v>
      </c>
      <c r="AI300">
        <v>2.9</v>
      </c>
      <c r="AJ300">
        <v>3.3</v>
      </c>
      <c r="AK300">
        <v>0.2</v>
      </c>
      <c r="AL3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00">
        <f>IF(AND(Source[[#This Row],[Credit_Noncredit]]="Noncredit",Source[[#This Row],[FTEF]]&gt;0),Source[[#This Row],[NC XLST FTES]]*525/(437.5*Source[[#This Row],[FTEF]]),0)</f>
        <v>0</v>
      </c>
      <c r="AN300">
        <f>IF(Source[[#This Row],[Credit_Noncredit]]="Credit",Source[[#This Row],[Census Enrollment]],Source[[#This Row],[Noncredit Avg. Attendance]])</f>
        <v>33</v>
      </c>
    </row>
    <row r="301" spans="1:40" x14ac:dyDescent="0.25">
      <c r="A301" t="s">
        <v>4581</v>
      </c>
      <c r="B301" t="s">
        <v>886</v>
      </c>
      <c r="C301" t="s">
        <v>34</v>
      </c>
      <c r="D301" t="s">
        <v>974</v>
      </c>
      <c r="E301" s="4">
        <v>30438</v>
      </c>
      <c r="F301" s="4" t="s">
        <v>987</v>
      </c>
      <c r="G301" s="4">
        <v>1</v>
      </c>
      <c r="H301" t="str">
        <f>CONCATENATE(Source[[#This Row],[Subject]],TRIM(Source[[#This Row],[Course]]))</f>
        <v>POLS1</v>
      </c>
      <c r="I301" t="str">
        <f>VLOOKUP(Source[[#This Row],[SubjCrse]],'Courses and Categories'!$E$2:$G$1816,3,FALSE)</f>
        <v>Credit General Education</v>
      </c>
      <c r="J301">
        <v>13</v>
      </c>
      <c r="K301" t="s">
        <v>988</v>
      </c>
      <c r="L301" t="s">
        <v>39</v>
      </c>
      <c r="M301" t="s">
        <v>903</v>
      </c>
      <c r="N301" t="s">
        <v>59</v>
      </c>
      <c r="O301">
        <v>810</v>
      </c>
      <c r="P301">
        <v>925</v>
      </c>
      <c r="Q301" t="s">
        <v>233</v>
      </c>
      <c r="R301">
        <v>302</v>
      </c>
      <c r="S301" t="s">
        <v>134</v>
      </c>
      <c r="T301">
        <v>1</v>
      </c>
      <c r="U301" s="1">
        <v>43479</v>
      </c>
      <c r="V301" s="1">
        <v>43607</v>
      </c>
      <c r="W301" t="s">
        <v>2109</v>
      </c>
      <c r="X301" t="s">
        <v>1929</v>
      </c>
      <c r="Y301">
        <v>18</v>
      </c>
      <c r="Z301">
        <v>17</v>
      </c>
      <c r="AA301">
        <v>45</v>
      </c>
      <c r="AB301">
        <v>37.777799999999999</v>
      </c>
      <c r="AD301">
        <f>IF(ISBLANK(Source[[#This Row],[CrosslistID]]),1,1/COUNTIFS(Source[CrosslistID],Source[[#This Row],[CrosslistID]],Source[TermDesc],Source[[#This Row],[TermDesc]]))</f>
        <v>1</v>
      </c>
      <c r="AG301">
        <v>0</v>
      </c>
      <c r="AH301">
        <v>37.777799999999999</v>
      </c>
      <c r="AI301">
        <v>1.8</v>
      </c>
      <c r="AJ301">
        <v>1.8</v>
      </c>
      <c r="AK301">
        <v>0.2</v>
      </c>
      <c r="AL3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01">
        <f>IF(AND(Source[[#This Row],[Credit_Noncredit]]="Noncredit",Source[[#This Row],[FTEF]]&gt;0),Source[[#This Row],[NC XLST FTES]]*525/(437.5*Source[[#This Row],[FTEF]]),0)</f>
        <v>0</v>
      </c>
      <c r="AN301">
        <f>IF(Source[[#This Row],[Credit_Noncredit]]="Credit",Source[[#This Row],[Census Enrollment]],Source[[#This Row],[Noncredit Avg. Attendance]])</f>
        <v>18</v>
      </c>
    </row>
    <row r="302" spans="1:40" x14ac:dyDescent="0.25">
      <c r="A302" t="s">
        <v>4581</v>
      </c>
      <c r="B302" t="s">
        <v>886</v>
      </c>
      <c r="C302" t="s">
        <v>34</v>
      </c>
      <c r="D302" t="s">
        <v>974</v>
      </c>
      <c r="E302" s="4">
        <v>30441</v>
      </c>
      <c r="F302" s="4" t="s">
        <v>987</v>
      </c>
      <c r="G302" s="4">
        <v>1</v>
      </c>
      <c r="H302" t="str">
        <f>CONCATENATE(Source[[#This Row],[Subject]],TRIM(Source[[#This Row],[Course]]))</f>
        <v>POLS1</v>
      </c>
      <c r="I302" t="str">
        <f>VLOOKUP(Source[[#This Row],[SubjCrse]],'Courses and Categories'!$E$2:$G$1816,3,FALSE)</f>
        <v>Credit General Education</v>
      </c>
      <c r="J302">
        <v>14</v>
      </c>
      <c r="K302" t="s">
        <v>988</v>
      </c>
      <c r="L302" t="s">
        <v>39</v>
      </c>
      <c r="M302" t="s">
        <v>903</v>
      </c>
      <c r="N302" t="s">
        <v>1381</v>
      </c>
      <c r="O302" t="s">
        <v>2116</v>
      </c>
      <c r="P302" t="s">
        <v>2117</v>
      </c>
      <c r="Q302" t="s">
        <v>2059</v>
      </c>
      <c r="R302">
        <v>302</v>
      </c>
      <c r="S302" t="s">
        <v>134</v>
      </c>
      <c r="T302">
        <v>1</v>
      </c>
      <c r="U302" s="1">
        <v>43479</v>
      </c>
      <c r="V302" s="1">
        <v>43607</v>
      </c>
      <c r="W302" t="s">
        <v>4657</v>
      </c>
      <c r="X302" t="s">
        <v>1929</v>
      </c>
      <c r="Y302">
        <v>43</v>
      </c>
      <c r="Z302">
        <v>36</v>
      </c>
      <c r="AA302">
        <v>65</v>
      </c>
      <c r="AB302">
        <v>55.384599999999999</v>
      </c>
      <c r="AD302">
        <f>IF(ISBLANK(Source[[#This Row],[CrosslistID]]),1,1/COUNTIFS(Source[CrosslistID],Source[[#This Row],[CrosslistID]],Source[TermDesc],Source[[#This Row],[TermDesc]]))</f>
        <v>1</v>
      </c>
      <c r="AG302">
        <v>0</v>
      </c>
      <c r="AH302">
        <v>55.384599999999999</v>
      </c>
      <c r="AI302">
        <v>3.8</v>
      </c>
      <c r="AJ302">
        <v>4.3</v>
      </c>
      <c r="AK302">
        <v>0.2</v>
      </c>
      <c r="AL3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02">
        <f>IF(AND(Source[[#This Row],[Credit_Noncredit]]="Noncredit",Source[[#This Row],[FTEF]]&gt;0),Source[[#This Row],[NC XLST FTES]]*525/(437.5*Source[[#This Row],[FTEF]]),0)</f>
        <v>0</v>
      </c>
      <c r="AN302">
        <f>IF(Source[[#This Row],[Credit_Noncredit]]="Credit",Source[[#This Row],[Census Enrollment]],Source[[#This Row],[Noncredit Avg. Attendance]])</f>
        <v>43</v>
      </c>
    </row>
    <row r="303" spans="1:40" x14ac:dyDescent="0.25">
      <c r="A303" t="s">
        <v>4581</v>
      </c>
      <c r="B303" t="s">
        <v>886</v>
      </c>
      <c r="C303" t="s">
        <v>34</v>
      </c>
      <c r="D303" t="s">
        <v>974</v>
      </c>
      <c r="E303" s="4">
        <v>31399</v>
      </c>
      <c r="F303" s="4" t="s">
        <v>987</v>
      </c>
      <c r="G303" s="4">
        <v>1</v>
      </c>
      <c r="H303" t="str">
        <f>CONCATENATE(Source[[#This Row],[Subject]],TRIM(Source[[#This Row],[Course]]))</f>
        <v>POLS1</v>
      </c>
      <c r="I303" t="str">
        <f>VLOOKUP(Source[[#This Row],[SubjCrse]],'Courses and Categories'!$E$2:$G$1816,3,FALSE)</f>
        <v>Credit General Education</v>
      </c>
      <c r="J303">
        <v>15</v>
      </c>
      <c r="K303" t="s">
        <v>988</v>
      </c>
      <c r="L303" t="s">
        <v>39</v>
      </c>
      <c r="M303" t="s">
        <v>903</v>
      </c>
      <c r="N303" t="s">
        <v>59</v>
      </c>
      <c r="O303">
        <v>940</v>
      </c>
      <c r="P303">
        <v>1055</v>
      </c>
      <c r="Q303" t="s">
        <v>233</v>
      </c>
      <c r="R303">
        <v>313</v>
      </c>
      <c r="S303" t="s">
        <v>134</v>
      </c>
      <c r="T303">
        <v>1</v>
      </c>
      <c r="U303" s="1">
        <v>43479</v>
      </c>
      <c r="V303" s="1">
        <v>43607</v>
      </c>
      <c r="W303" t="s">
        <v>989</v>
      </c>
      <c r="X303" t="s">
        <v>1929</v>
      </c>
      <c r="Y303">
        <v>44</v>
      </c>
      <c r="Z303">
        <v>40</v>
      </c>
      <c r="AA303">
        <v>45</v>
      </c>
      <c r="AB303">
        <v>88.888900000000007</v>
      </c>
      <c r="AD303">
        <f>IF(ISBLANK(Source[[#This Row],[CrosslistID]]),1,1/COUNTIFS(Source[CrosslistID],Source[[#This Row],[CrosslistID]],Source[TermDesc],Source[[#This Row],[TermDesc]]))</f>
        <v>1</v>
      </c>
      <c r="AG303">
        <v>0</v>
      </c>
      <c r="AH303">
        <v>88.888900000000007</v>
      </c>
      <c r="AI303">
        <v>4.0999999999999996</v>
      </c>
      <c r="AJ303">
        <v>4.4000000000000004</v>
      </c>
      <c r="AK303">
        <v>0.2</v>
      </c>
      <c r="AL3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03">
        <f>IF(AND(Source[[#This Row],[Credit_Noncredit]]="Noncredit",Source[[#This Row],[FTEF]]&gt;0),Source[[#This Row],[NC XLST FTES]]*525/(437.5*Source[[#This Row],[FTEF]]),0)</f>
        <v>0</v>
      </c>
      <c r="AN303">
        <f>IF(Source[[#This Row],[Credit_Noncredit]]="Credit",Source[[#This Row],[Census Enrollment]],Source[[#This Row],[Noncredit Avg. Attendance]])</f>
        <v>44</v>
      </c>
    </row>
    <row r="304" spans="1:40" x14ac:dyDescent="0.25">
      <c r="A304" t="s">
        <v>4581</v>
      </c>
      <c r="B304" t="s">
        <v>886</v>
      </c>
      <c r="C304" t="s">
        <v>34</v>
      </c>
      <c r="D304" t="s">
        <v>974</v>
      </c>
      <c r="E304" s="4">
        <v>30443</v>
      </c>
      <c r="F304" s="4" t="s">
        <v>987</v>
      </c>
      <c r="G304" s="4">
        <v>1</v>
      </c>
      <c r="H304" t="str">
        <f>CONCATENATE(Source[[#This Row],[Subject]],TRIM(Source[[#This Row],[Course]]))</f>
        <v>POLS1</v>
      </c>
      <c r="I304" t="str">
        <f>VLOOKUP(Source[[#This Row],[SubjCrse]],'Courses and Categories'!$E$2:$G$1816,3,FALSE)</f>
        <v>Credit General Education</v>
      </c>
      <c r="J304">
        <v>16</v>
      </c>
      <c r="K304" t="s">
        <v>988</v>
      </c>
      <c r="L304" t="s">
        <v>39</v>
      </c>
      <c r="M304" t="s">
        <v>903</v>
      </c>
      <c r="N304" t="s">
        <v>59</v>
      </c>
      <c r="O304">
        <v>1110</v>
      </c>
      <c r="P304">
        <v>1225</v>
      </c>
      <c r="Q304" t="s">
        <v>233</v>
      </c>
      <c r="R304">
        <v>302</v>
      </c>
      <c r="S304" t="s">
        <v>134</v>
      </c>
      <c r="T304">
        <v>1</v>
      </c>
      <c r="U304" s="1">
        <v>43479</v>
      </c>
      <c r="V304" s="1">
        <v>43607</v>
      </c>
      <c r="W304" t="s">
        <v>2052</v>
      </c>
      <c r="X304" t="s">
        <v>1929</v>
      </c>
      <c r="Y304">
        <v>56</v>
      </c>
      <c r="Z304">
        <v>49</v>
      </c>
      <c r="AA304">
        <v>60</v>
      </c>
      <c r="AB304">
        <v>81.666700000000006</v>
      </c>
      <c r="AD304">
        <f>IF(ISBLANK(Source[[#This Row],[CrosslistID]]),1,1/COUNTIFS(Source[CrosslistID],Source[[#This Row],[CrosslistID]],Source[TermDesc],Source[[#This Row],[TermDesc]]))</f>
        <v>1</v>
      </c>
      <c r="AG304">
        <v>0</v>
      </c>
      <c r="AH304">
        <v>81.666700000000006</v>
      </c>
      <c r="AI304">
        <v>5.0999999999999996</v>
      </c>
      <c r="AJ304">
        <v>5.6</v>
      </c>
      <c r="AK304">
        <v>0.2</v>
      </c>
      <c r="AL3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04">
        <f>IF(AND(Source[[#This Row],[Credit_Noncredit]]="Noncredit",Source[[#This Row],[FTEF]]&gt;0),Source[[#This Row],[NC XLST FTES]]*525/(437.5*Source[[#This Row],[FTEF]]),0)</f>
        <v>0</v>
      </c>
      <c r="AN304">
        <f>IF(Source[[#This Row],[Credit_Noncredit]]="Credit",Source[[#This Row],[Census Enrollment]],Source[[#This Row],[Noncredit Avg. Attendance]])</f>
        <v>56</v>
      </c>
    </row>
    <row r="305" spans="1:40" x14ac:dyDescent="0.25">
      <c r="A305" t="s">
        <v>4581</v>
      </c>
      <c r="B305" t="s">
        <v>886</v>
      </c>
      <c r="C305" t="s">
        <v>34</v>
      </c>
      <c r="D305" t="s">
        <v>974</v>
      </c>
      <c r="E305" s="4">
        <v>30445</v>
      </c>
      <c r="F305" s="4" t="s">
        <v>987</v>
      </c>
      <c r="G305" s="4">
        <v>1</v>
      </c>
      <c r="H305" t="str">
        <f>CONCATENATE(Source[[#This Row],[Subject]],TRIM(Source[[#This Row],[Course]]))</f>
        <v>POLS1</v>
      </c>
      <c r="I305" t="str">
        <f>VLOOKUP(Source[[#This Row],[SubjCrse]],'Courses and Categories'!$E$2:$G$1816,3,FALSE)</f>
        <v>Credit General Education</v>
      </c>
      <c r="J305">
        <v>17</v>
      </c>
      <c r="K305" t="s">
        <v>988</v>
      </c>
      <c r="L305" t="s">
        <v>39</v>
      </c>
      <c r="M305" t="s">
        <v>903</v>
      </c>
      <c r="N305" t="s">
        <v>59</v>
      </c>
      <c r="O305">
        <v>1110</v>
      </c>
      <c r="P305">
        <v>1225</v>
      </c>
      <c r="Q305" t="s">
        <v>422</v>
      </c>
      <c r="R305">
        <v>214</v>
      </c>
      <c r="S305" t="s">
        <v>134</v>
      </c>
      <c r="T305">
        <v>1</v>
      </c>
      <c r="U305" s="1">
        <v>43479</v>
      </c>
      <c r="V305" s="1">
        <v>43607</v>
      </c>
      <c r="W305" t="s">
        <v>2118</v>
      </c>
      <c r="X305" t="s">
        <v>1929</v>
      </c>
      <c r="Y305">
        <v>29</v>
      </c>
      <c r="Z305">
        <v>28</v>
      </c>
      <c r="AA305">
        <v>45</v>
      </c>
      <c r="AB305">
        <v>62.222200000000001</v>
      </c>
      <c r="AD305">
        <f>IF(ISBLANK(Source[[#This Row],[CrosslistID]]),1,1/COUNTIFS(Source[CrosslistID],Source[[#This Row],[CrosslistID]],Source[TermDesc],Source[[#This Row],[TermDesc]]))</f>
        <v>1</v>
      </c>
      <c r="AG305">
        <v>0</v>
      </c>
      <c r="AH305">
        <v>62.222200000000001</v>
      </c>
      <c r="AI305">
        <v>2.9</v>
      </c>
      <c r="AJ305">
        <v>2.9</v>
      </c>
      <c r="AK305">
        <v>0.2</v>
      </c>
      <c r="AL3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05">
        <f>IF(AND(Source[[#This Row],[Credit_Noncredit]]="Noncredit",Source[[#This Row],[FTEF]]&gt;0),Source[[#This Row],[NC XLST FTES]]*525/(437.5*Source[[#This Row],[FTEF]]),0)</f>
        <v>0</v>
      </c>
      <c r="AN305">
        <f>IF(Source[[#This Row],[Credit_Noncredit]]="Credit",Source[[#This Row],[Census Enrollment]],Source[[#This Row],[Noncredit Avg. Attendance]])</f>
        <v>29</v>
      </c>
    </row>
    <row r="306" spans="1:40" x14ac:dyDescent="0.25">
      <c r="A306" t="s">
        <v>4581</v>
      </c>
      <c r="B306" t="s">
        <v>886</v>
      </c>
      <c r="C306" t="s">
        <v>34</v>
      </c>
      <c r="D306" t="s">
        <v>974</v>
      </c>
      <c r="E306" s="4">
        <v>37038</v>
      </c>
      <c r="F306" s="4" t="s">
        <v>987</v>
      </c>
      <c r="G306" s="4">
        <v>1</v>
      </c>
      <c r="H306" t="str">
        <f>CONCATENATE(Source[[#This Row],[Subject]],TRIM(Source[[#This Row],[Course]]))</f>
        <v>POLS1</v>
      </c>
      <c r="I306" t="str">
        <f>VLOOKUP(Source[[#This Row],[SubjCrse]],'Courses and Categories'!$E$2:$G$1816,3,FALSE)</f>
        <v>Credit General Education</v>
      </c>
      <c r="J306">
        <v>18</v>
      </c>
      <c r="K306" t="s">
        <v>988</v>
      </c>
      <c r="L306" t="s">
        <v>39</v>
      </c>
      <c r="M306" t="s">
        <v>903</v>
      </c>
      <c r="N306" t="s">
        <v>59</v>
      </c>
      <c r="O306">
        <v>1110</v>
      </c>
      <c r="P306">
        <v>1225</v>
      </c>
      <c r="Q306" t="s">
        <v>240</v>
      </c>
      <c r="R306">
        <v>261</v>
      </c>
      <c r="S306" t="s">
        <v>134</v>
      </c>
      <c r="T306">
        <v>1</v>
      </c>
      <c r="U306" s="1">
        <v>43479</v>
      </c>
      <c r="V306" s="1">
        <v>43607</v>
      </c>
      <c r="W306" t="s">
        <v>4658</v>
      </c>
      <c r="X306" t="s">
        <v>1929</v>
      </c>
      <c r="Y306">
        <v>30</v>
      </c>
      <c r="Z306">
        <v>24</v>
      </c>
      <c r="AA306">
        <v>45</v>
      </c>
      <c r="AB306">
        <v>53.333300000000001</v>
      </c>
      <c r="AD306">
        <f>IF(ISBLANK(Source[[#This Row],[CrosslistID]]),1,1/COUNTIFS(Source[CrosslistID],Source[[#This Row],[CrosslistID]],Source[TermDesc],Source[[#This Row],[TermDesc]]))</f>
        <v>1</v>
      </c>
      <c r="AG306">
        <v>0</v>
      </c>
      <c r="AH306">
        <v>53.333300000000001</v>
      </c>
      <c r="AI306">
        <v>3</v>
      </c>
      <c r="AJ306">
        <v>3</v>
      </c>
      <c r="AK306">
        <v>0.2</v>
      </c>
      <c r="AL3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06">
        <f>IF(AND(Source[[#This Row],[Credit_Noncredit]]="Noncredit",Source[[#This Row],[FTEF]]&gt;0),Source[[#This Row],[NC XLST FTES]]*525/(437.5*Source[[#This Row],[FTEF]]),0)</f>
        <v>0</v>
      </c>
      <c r="AN306">
        <f>IF(Source[[#This Row],[Credit_Noncredit]]="Credit",Source[[#This Row],[Census Enrollment]],Source[[#This Row],[Noncredit Avg. Attendance]])</f>
        <v>30</v>
      </c>
    </row>
    <row r="307" spans="1:40" x14ac:dyDescent="0.25">
      <c r="A307" t="s">
        <v>4581</v>
      </c>
      <c r="B307" t="s">
        <v>886</v>
      </c>
      <c r="C307" t="s">
        <v>34</v>
      </c>
      <c r="D307" t="s">
        <v>974</v>
      </c>
      <c r="E307" s="4">
        <v>30447</v>
      </c>
      <c r="F307" s="4" t="s">
        <v>987</v>
      </c>
      <c r="G307" s="4">
        <v>1</v>
      </c>
      <c r="H307" t="str">
        <f>CONCATENATE(Source[[#This Row],[Subject]],TRIM(Source[[#This Row],[Course]]))</f>
        <v>POLS1</v>
      </c>
      <c r="I307" t="str">
        <f>VLOOKUP(Source[[#This Row],[SubjCrse]],'Courses and Categories'!$E$2:$G$1816,3,FALSE)</f>
        <v>Credit General Education</v>
      </c>
      <c r="J307">
        <v>19</v>
      </c>
      <c r="K307" t="s">
        <v>988</v>
      </c>
      <c r="L307" t="s">
        <v>39</v>
      </c>
      <c r="M307" t="s">
        <v>903</v>
      </c>
      <c r="N307" t="s">
        <v>59</v>
      </c>
      <c r="O307">
        <v>1240</v>
      </c>
      <c r="P307">
        <v>1355</v>
      </c>
      <c r="Q307" t="s">
        <v>422</v>
      </c>
      <c r="R307">
        <v>214</v>
      </c>
      <c r="S307" t="s">
        <v>134</v>
      </c>
      <c r="T307">
        <v>1</v>
      </c>
      <c r="U307" s="1">
        <v>43479</v>
      </c>
      <c r="V307" s="1">
        <v>43607</v>
      </c>
      <c r="W307" t="s">
        <v>2118</v>
      </c>
      <c r="X307" t="s">
        <v>1929</v>
      </c>
      <c r="Y307">
        <v>41</v>
      </c>
      <c r="Z307">
        <v>35</v>
      </c>
      <c r="AA307">
        <v>45</v>
      </c>
      <c r="AB307">
        <v>77.777799999999999</v>
      </c>
      <c r="AD307">
        <f>IF(ISBLANK(Source[[#This Row],[CrosslistID]]),1,1/COUNTIFS(Source[CrosslistID],Source[[#This Row],[CrosslistID]],Source[TermDesc],Source[[#This Row],[TermDesc]]))</f>
        <v>1</v>
      </c>
      <c r="AG307">
        <v>0</v>
      </c>
      <c r="AH307">
        <v>77.777799999999999</v>
      </c>
      <c r="AI307">
        <v>3.7</v>
      </c>
      <c r="AJ307">
        <v>4.0999999999999996</v>
      </c>
      <c r="AK307">
        <v>0.2</v>
      </c>
      <c r="AL3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07">
        <f>IF(AND(Source[[#This Row],[Credit_Noncredit]]="Noncredit",Source[[#This Row],[FTEF]]&gt;0),Source[[#This Row],[NC XLST FTES]]*525/(437.5*Source[[#This Row],[FTEF]]),0)</f>
        <v>0</v>
      </c>
      <c r="AN307">
        <f>IF(Source[[#This Row],[Credit_Noncredit]]="Credit",Source[[#This Row],[Census Enrollment]],Source[[#This Row],[Noncredit Avg. Attendance]])</f>
        <v>41</v>
      </c>
    </row>
    <row r="308" spans="1:40" x14ac:dyDescent="0.25">
      <c r="A308" t="s">
        <v>4581</v>
      </c>
      <c r="B308" t="s">
        <v>886</v>
      </c>
      <c r="C308" t="s">
        <v>34</v>
      </c>
      <c r="D308" t="s">
        <v>974</v>
      </c>
      <c r="E308" s="4">
        <v>38169</v>
      </c>
      <c r="F308" s="4" t="s">
        <v>987</v>
      </c>
      <c r="G308" s="4">
        <v>1</v>
      </c>
      <c r="H308" t="str">
        <f>CONCATENATE(Source[[#This Row],[Subject]],TRIM(Source[[#This Row],[Course]]))</f>
        <v>POLS1</v>
      </c>
      <c r="I308" t="str">
        <f>VLOOKUP(Source[[#This Row],[SubjCrse]],'Courses and Categories'!$E$2:$G$1816,3,FALSE)</f>
        <v>Credit General Education</v>
      </c>
      <c r="J308">
        <v>20</v>
      </c>
      <c r="K308" t="s">
        <v>988</v>
      </c>
      <c r="L308" t="s">
        <v>39</v>
      </c>
      <c r="M308" t="s">
        <v>903</v>
      </c>
      <c r="N308" t="s">
        <v>180</v>
      </c>
      <c r="O308">
        <v>1410</v>
      </c>
      <c r="P308">
        <v>1700</v>
      </c>
      <c r="Q308" t="s">
        <v>240</v>
      </c>
      <c r="R308">
        <v>258</v>
      </c>
      <c r="S308" t="s">
        <v>134</v>
      </c>
      <c r="T308">
        <v>1</v>
      </c>
      <c r="U308" s="1">
        <v>43479</v>
      </c>
      <c r="V308" s="1">
        <v>43607</v>
      </c>
      <c r="W308" t="s">
        <v>2119</v>
      </c>
      <c r="X308" t="s">
        <v>1929</v>
      </c>
      <c r="Y308">
        <v>34</v>
      </c>
      <c r="Z308">
        <v>32</v>
      </c>
      <c r="AA308">
        <v>45</v>
      </c>
      <c r="AB308">
        <v>71.111099999999993</v>
      </c>
      <c r="AD308">
        <f>IF(ISBLANK(Source[[#This Row],[CrosslistID]]),1,1/COUNTIFS(Source[CrosslistID],Source[[#This Row],[CrosslistID]],Source[TermDesc],Source[[#This Row],[TermDesc]]))</f>
        <v>1</v>
      </c>
      <c r="AG308">
        <v>0</v>
      </c>
      <c r="AH308">
        <v>71.111099999999993</v>
      </c>
      <c r="AI308">
        <v>2.8</v>
      </c>
      <c r="AJ308">
        <v>3.4</v>
      </c>
      <c r="AK308">
        <v>0.2</v>
      </c>
      <c r="AL3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08">
        <f>IF(AND(Source[[#This Row],[Credit_Noncredit]]="Noncredit",Source[[#This Row],[FTEF]]&gt;0),Source[[#This Row],[NC XLST FTES]]*525/(437.5*Source[[#This Row],[FTEF]]),0)</f>
        <v>0</v>
      </c>
      <c r="AN308">
        <f>IF(Source[[#This Row],[Credit_Noncredit]]="Credit",Source[[#This Row],[Census Enrollment]],Source[[#This Row],[Noncredit Avg. Attendance]])</f>
        <v>34</v>
      </c>
    </row>
    <row r="309" spans="1:40" x14ac:dyDescent="0.25">
      <c r="A309" t="s">
        <v>4581</v>
      </c>
      <c r="B309" t="s">
        <v>886</v>
      </c>
      <c r="C309" t="s">
        <v>34</v>
      </c>
      <c r="D309" t="s">
        <v>974</v>
      </c>
      <c r="E309" s="4">
        <v>30450</v>
      </c>
      <c r="F309" s="4" t="s">
        <v>987</v>
      </c>
      <c r="G309" s="4">
        <v>1</v>
      </c>
      <c r="H309" t="str">
        <f>CONCATENATE(Source[[#This Row],[Subject]],TRIM(Source[[#This Row],[Course]]))</f>
        <v>POLS1</v>
      </c>
      <c r="I309" t="str">
        <f>VLOOKUP(Source[[#This Row],[SubjCrse]],'Courses and Categories'!$E$2:$G$1816,3,FALSE)</f>
        <v>Credit General Education</v>
      </c>
      <c r="J309">
        <v>21</v>
      </c>
      <c r="K309" t="s">
        <v>988</v>
      </c>
      <c r="L309" t="s">
        <v>39</v>
      </c>
      <c r="M309" t="s">
        <v>903</v>
      </c>
      <c r="N309" t="s">
        <v>41</v>
      </c>
      <c r="O309">
        <v>1410</v>
      </c>
      <c r="P309">
        <v>1700</v>
      </c>
      <c r="Q309" t="s">
        <v>240</v>
      </c>
      <c r="R309">
        <v>261</v>
      </c>
      <c r="S309" t="s">
        <v>134</v>
      </c>
      <c r="T309">
        <v>1</v>
      </c>
      <c r="U309" s="1">
        <v>43479</v>
      </c>
      <c r="V309" s="1">
        <v>43607</v>
      </c>
      <c r="W309" t="s">
        <v>62</v>
      </c>
      <c r="X309" t="s">
        <v>1929</v>
      </c>
      <c r="Y309">
        <v>32</v>
      </c>
      <c r="Z309">
        <v>29</v>
      </c>
      <c r="AA309">
        <v>45</v>
      </c>
      <c r="AB309">
        <v>64.444400000000002</v>
      </c>
      <c r="AD309">
        <f>IF(ISBLANK(Source[[#This Row],[CrosslistID]]),1,1/COUNTIFS(Source[CrosslistID],Source[[#This Row],[CrosslistID]],Source[TermDesc],Source[[#This Row],[TermDesc]]))</f>
        <v>1</v>
      </c>
      <c r="AG309">
        <v>0</v>
      </c>
      <c r="AH309">
        <v>64.444400000000002</v>
      </c>
      <c r="AI309">
        <v>2.8</v>
      </c>
      <c r="AJ309">
        <v>3.2</v>
      </c>
      <c r="AK309">
        <v>0.2</v>
      </c>
      <c r="AL3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09">
        <f>IF(AND(Source[[#This Row],[Credit_Noncredit]]="Noncredit",Source[[#This Row],[FTEF]]&gt;0),Source[[#This Row],[NC XLST FTES]]*525/(437.5*Source[[#This Row],[FTEF]]),0)</f>
        <v>0</v>
      </c>
      <c r="AN309">
        <f>IF(Source[[#This Row],[Credit_Noncredit]]="Credit",Source[[#This Row],[Census Enrollment]],Source[[#This Row],[Noncredit Avg. Attendance]])</f>
        <v>32</v>
      </c>
    </row>
    <row r="310" spans="1:40" x14ac:dyDescent="0.25">
      <c r="A310" t="s">
        <v>4581</v>
      </c>
      <c r="B310" t="s">
        <v>886</v>
      </c>
      <c r="C310" t="s">
        <v>34</v>
      </c>
      <c r="D310" t="s">
        <v>974</v>
      </c>
      <c r="E310" s="4">
        <v>30454</v>
      </c>
      <c r="F310" s="4" t="s">
        <v>987</v>
      </c>
      <c r="G310" s="4">
        <v>1</v>
      </c>
      <c r="H310" t="str">
        <f>CONCATENATE(Source[[#This Row],[Subject]],TRIM(Source[[#This Row],[Course]]))</f>
        <v>POLS1</v>
      </c>
      <c r="I310" t="str">
        <f>VLOOKUP(Source[[#This Row],[SubjCrse]],'Courses and Categories'!$E$2:$G$1816,3,FALSE)</f>
        <v>Credit General Education</v>
      </c>
      <c r="J310">
        <v>501</v>
      </c>
      <c r="K310" t="s">
        <v>988</v>
      </c>
      <c r="L310" t="s">
        <v>87</v>
      </c>
      <c r="M310" t="s">
        <v>903</v>
      </c>
      <c r="N310" t="s">
        <v>180</v>
      </c>
      <c r="O310">
        <v>1830</v>
      </c>
      <c r="P310">
        <v>2120</v>
      </c>
      <c r="Q310" t="s">
        <v>240</v>
      </c>
      <c r="R310">
        <v>222</v>
      </c>
      <c r="S310" t="s">
        <v>134</v>
      </c>
      <c r="T310">
        <v>1</v>
      </c>
      <c r="U310" s="1">
        <v>43479</v>
      </c>
      <c r="V310" s="1">
        <v>43607</v>
      </c>
      <c r="W310" t="s">
        <v>62</v>
      </c>
      <c r="X310" t="s">
        <v>1929</v>
      </c>
      <c r="Y310">
        <v>26</v>
      </c>
      <c r="Z310">
        <v>20</v>
      </c>
      <c r="AA310">
        <v>45</v>
      </c>
      <c r="AB310">
        <v>44.444400000000002</v>
      </c>
      <c r="AD310">
        <f>IF(ISBLANK(Source[[#This Row],[CrosslistID]]),1,1/COUNTIFS(Source[CrosslistID],Source[[#This Row],[CrosslistID]],Source[TermDesc],Source[[#This Row],[TermDesc]]))</f>
        <v>1</v>
      </c>
      <c r="AG310">
        <v>0</v>
      </c>
      <c r="AH310">
        <v>44.444400000000002</v>
      </c>
      <c r="AI310">
        <v>2.2000000000000002</v>
      </c>
      <c r="AJ310">
        <v>2.6</v>
      </c>
      <c r="AK310">
        <v>0.2</v>
      </c>
      <c r="AL3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10">
        <f>IF(AND(Source[[#This Row],[Credit_Noncredit]]="Noncredit",Source[[#This Row],[FTEF]]&gt;0),Source[[#This Row],[NC XLST FTES]]*525/(437.5*Source[[#This Row],[FTEF]]),0)</f>
        <v>0</v>
      </c>
      <c r="AN310">
        <f>IF(Source[[#This Row],[Credit_Noncredit]]="Credit",Source[[#This Row],[Census Enrollment]],Source[[#This Row],[Noncredit Avg. Attendance]])</f>
        <v>26</v>
      </c>
    </row>
    <row r="311" spans="1:40" x14ac:dyDescent="0.25">
      <c r="A311" t="s">
        <v>4581</v>
      </c>
      <c r="B311" t="s">
        <v>886</v>
      </c>
      <c r="C311" t="s">
        <v>34</v>
      </c>
      <c r="D311" t="s">
        <v>974</v>
      </c>
      <c r="E311" s="4">
        <v>30457</v>
      </c>
      <c r="F311" s="4" t="s">
        <v>987</v>
      </c>
      <c r="G311" s="4">
        <v>1</v>
      </c>
      <c r="H311" t="str">
        <f>CONCATENATE(Source[[#This Row],[Subject]],TRIM(Source[[#This Row],[Course]]))</f>
        <v>POLS1</v>
      </c>
      <c r="I311" t="str">
        <f>VLOOKUP(Source[[#This Row],[SubjCrse]],'Courses and Categories'!$E$2:$G$1816,3,FALSE)</f>
        <v>Credit General Education</v>
      </c>
      <c r="J311">
        <v>502</v>
      </c>
      <c r="K311" t="s">
        <v>988</v>
      </c>
      <c r="L311" t="s">
        <v>87</v>
      </c>
      <c r="M311" t="s">
        <v>903</v>
      </c>
      <c r="N311" t="s">
        <v>41</v>
      </c>
      <c r="O311">
        <v>1800</v>
      </c>
      <c r="P311">
        <v>2050</v>
      </c>
      <c r="Q311" t="s">
        <v>240</v>
      </c>
      <c r="R311">
        <v>222</v>
      </c>
      <c r="S311" t="s">
        <v>134</v>
      </c>
      <c r="T311">
        <v>1</v>
      </c>
      <c r="U311" s="1">
        <v>43479</v>
      </c>
      <c r="V311" s="1">
        <v>43607</v>
      </c>
      <c r="W311" t="s">
        <v>2118</v>
      </c>
      <c r="X311" t="s">
        <v>1929</v>
      </c>
      <c r="Y311">
        <v>24</v>
      </c>
      <c r="Z311">
        <v>21</v>
      </c>
      <c r="AA311">
        <v>45</v>
      </c>
      <c r="AB311">
        <v>46.666699999999999</v>
      </c>
      <c r="AD311">
        <f>IF(ISBLANK(Source[[#This Row],[CrosslistID]]),1,1/COUNTIFS(Source[CrosslistID],Source[[#This Row],[CrosslistID]],Source[TermDesc],Source[[#This Row],[TermDesc]]))</f>
        <v>1</v>
      </c>
      <c r="AG311">
        <v>0</v>
      </c>
      <c r="AH311">
        <v>46.666699999999999</v>
      </c>
      <c r="AI311">
        <v>2.4</v>
      </c>
      <c r="AJ311">
        <v>2.4</v>
      </c>
      <c r="AK311">
        <v>0.2</v>
      </c>
      <c r="AL3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11">
        <f>IF(AND(Source[[#This Row],[Credit_Noncredit]]="Noncredit",Source[[#This Row],[FTEF]]&gt;0),Source[[#This Row],[NC XLST FTES]]*525/(437.5*Source[[#This Row],[FTEF]]),0)</f>
        <v>0</v>
      </c>
      <c r="AN311">
        <f>IF(Source[[#This Row],[Credit_Noncredit]]="Credit",Source[[#This Row],[Census Enrollment]],Source[[#This Row],[Noncredit Avg. Attendance]])</f>
        <v>24</v>
      </c>
    </row>
    <row r="312" spans="1:40" x14ac:dyDescent="0.25">
      <c r="A312" t="s">
        <v>4581</v>
      </c>
      <c r="B312" t="s">
        <v>886</v>
      </c>
      <c r="C312" t="s">
        <v>34</v>
      </c>
      <c r="D312" t="s">
        <v>974</v>
      </c>
      <c r="E312" s="4">
        <v>32768</v>
      </c>
      <c r="F312" s="4" t="s">
        <v>987</v>
      </c>
      <c r="G312" s="4">
        <v>1</v>
      </c>
      <c r="H312" t="str">
        <f>CONCATENATE(Source[[#This Row],[Subject]],TRIM(Source[[#This Row],[Course]]))</f>
        <v>POLS1</v>
      </c>
      <c r="I312" t="str">
        <f>VLOOKUP(Source[[#This Row],[SubjCrse]],'Courses and Categories'!$E$2:$G$1816,3,FALSE)</f>
        <v>Credit General Education</v>
      </c>
      <c r="J312">
        <v>503</v>
      </c>
      <c r="K312" t="s">
        <v>988</v>
      </c>
      <c r="L312" t="s">
        <v>87</v>
      </c>
      <c r="M312" t="s">
        <v>903</v>
      </c>
      <c r="N312" t="s">
        <v>185</v>
      </c>
      <c r="O312">
        <v>1800</v>
      </c>
      <c r="P312">
        <v>2050</v>
      </c>
      <c r="Q312" t="s">
        <v>233</v>
      </c>
      <c r="R312">
        <v>303</v>
      </c>
      <c r="S312" t="s">
        <v>134</v>
      </c>
      <c r="T312">
        <v>1</v>
      </c>
      <c r="U312" s="1">
        <v>43479</v>
      </c>
      <c r="V312" s="1">
        <v>43607</v>
      </c>
      <c r="W312" t="s">
        <v>2118</v>
      </c>
      <c r="X312" t="s">
        <v>1929</v>
      </c>
      <c r="Y312">
        <v>21</v>
      </c>
      <c r="Z312">
        <v>21</v>
      </c>
      <c r="AA312">
        <v>45</v>
      </c>
      <c r="AB312">
        <v>46.666699999999999</v>
      </c>
      <c r="AD312">
        <f>IF(ISBLANK(Source[[#This Row],[CrosslistID]]),1,1/COUNTIFS(Source[CrosslistID],Source[[#This Row],[CrosslistID]],Source[TermDesc],Source[[#This Row],[TermDesc]]))</f>
        <v>1</v>
      </c>
      <c r="AG312">
        <v>0</v>
      </c>
      <c r="AH312">
        <v>46.666699999999999</v>
      </c>
      <c r="AI312">
        <v>2.1</v>
      </c>
      <c r="AJ312">
        <v>2.1</v>
      </c>
      <c r="AK312">
        <v>0.2</v>
      </c>
      <c r="AL3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12">
        <f>IF(AND(Source[[#This Row],[Credit_Noncredit]]="Noncredit",Source[[#This Row],[FTEF]]&gt;0),Source[[#This Row],[NC XLST FTES]]*525/(437.5*Source[[#This Row],[FTEF]]),0)</f>
        <v>0</v>
      </c>
      <c r="AN312">
        <f>IF(Source[[#This Row],[Credit_Noncredit]]="Credit",Source[[#This Row],[Census Enrollment]],Source[[#This Row],[Noncredit Avg. Attendance]])</f>
        <v>21</v>
      </c>
    </row>
    <row r="313" spans="1:40" x14ac:dyDescent="0.25">
      <c r="A313" t="s">
        <v>4581</v>
      </c>
      <c r="B313" t="s">
        <v>886</v>
      </c>
      <c r="C313" t="s">
        <v>34</v>
      </c>
      <c r="D313" t="s">
        <v>974</v>
      </c>
      <c r="E313" s="4">
        <v>30459</v>
      </c>
      <c r="F313" s="4" t="s">
        <v>987</v>
      </c>
      <c r="G313" s="4">
        <v>1</v>
      </c>
      <c r="H313" t="str">
        <f>CONCATENATE(Source[[#This Row],[Subject]],TRIM(Source[[#This Row],[Course]]))</f>
        <v>POLS1</v>
      </c>
      <c r="I313" t="str">
        <f>VLOOKUP(Source[[#This Row],[SubjCrse]],'Courses and Categories'!$E$2:$G$1816,3,FALSE)</f>
        <v>Credit General Education</v>
      </c>
      <c r="J313">
        <v>551</v>
      </c>
      <c r="K313" t="s">
        <v>988</v>
      </c>
      <c r="L313" t="s">
        <v>87</v>
      </c>
      <c r="M313" t="s">
        <v>903</v>
      </c>
      <c r="N313" t="s">
        <v>50</v>
      </c>
      <c r="O313">
        <v>1830</v>
      </c>
      <c r="P313">
        <v>2120</v>
      </c>
      <c r="Q313" t="s">
        <v>52</v>
      </c>
      <c r="R313">
        <v>368</v>
      </c>
      <c r="S313" t="s">
        <v>53</v>
      </c>
      <c r="T313">
        <v>1</v>
      </c>
      <c r="U313" s="1">
        <v>43479</v>
      </c>
      <c r="V313" s="1">
        <v>43607</v>
      </c>
      <c r="W313" t="s">
        <v>4656</v>
      </c>
      <c r="X313" t="s">
        <v>1929</v>
      </c>
      <c r="Y313">
        <v>15</v>
      </c>
      <c r="Z313">
        <v>11</v>
      </c>
      <c r="AA313">
        <v>45</v>
      </c>
      <c r="AB313">
        <v>24.444400000000002</v>
      </c>
      <c r="AD313">
        <f>IF(ISBLANK(Source[[#This Row],[CrosslistID]]),1,1/COUNTIFS(Source[CrosslistID],Source[[#This Row],[CrosslistID]],Source[TermDesc],Source[[#This Row],[TermDesc]]))</f>
        <v>1</v>
      </c>
      <c r="AG313">
        <v>0</v>
      </c>
      <c r="AH313">
        <v>24.444400000000002</v>
      </c>
      <c r="AI313">
        <v>1.4</v>
      </c>
      <c r="AJ313">
        <v>1.5</v>
      </c>
      <c r="AK313">
        <v>0.2</v>
      </c>
      <c r="AL3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13">
        <f>IF(AND(Source[[#This Row],[Credit_Noncredit]]="Noncredit",Source[[#This Row],[FTEF]]&gt;0),Source[[#This Row],[NC XLST FTES]]*525/(437.5*Source[[#This Row],[FTEF]]),0)</f>
        <v>0</v>
      </c>
      <c r="AN313">
        <f>IF(Source[[#This Row],[Credit_Noncredit]]="Credit",Source[[#This Row],[Census Enrollment]],Source[[#This Row],[Noncredit Avg. Attendance]])</f>
        <v>15</v>
      </c>
    </row>
    <row r="314" spans="1:40" x14ac:dyDescent="0.25">
      <c r="A314" t="s">
        <v>4581</v>
      </c>
      <c r="B314" t="s">
        <v>886</v>
      </c>
      <c r="C314" t="s">
        <v>34</v>
      </c>
      <c r="D314" t="s">
        <v>974</v>
      </c>
      <c r="E314" s="4">
        <v>30453</v>
      </c>
      <c r="F314" s="4" t="s">
        <v>987</v>
      </c>
      <c r="G314" s="4">
        <v>1</v>
      </c>
      <c r="H314" t="str">
        <f>CONCATENATE(Source[[#This Row],[Subject]],TRIM(Source[[#This Row],[Course]]))</f>
        <v>POLS1</v>
      </c>
      <c r="I314" t="str">
        <f>VLOOKUP(Source[[#This Row],[SubjCrse]],'Courses and Categories'!$E$2:$G$1816,3,FALSE)</f>
        <v>Credit General Education</v>
      </c>
      <c r="J314">
        <v>601</v>
      </c>
      <c r="K314" t="s">
        <v>988</v>
      </c>
      <c r="L314" t="s">
        <v>50</v>
      </c>
      <c r="M314" t="s">
        <v>903</v>
      </c>
      <c r="N314" t="s">
        <v>51</v>
      </c>
      <c r="O314">
        <v>1010</v>
      </c>
      <c r="P314">
        <v>1300</v>
      </c>
      <c r="Q314" t="s">
        <v>240</v>
      </c>
      <c r="R314">
        <v>222</v>
      </c>
      <c r="S314" t="s">
        <v>134</v>
      </c>
      <c r="T314">
        <v>1</v>
      </c>
      <c r="U314" s="1">
        <v>43479</v>
      </c>
      <c r="V314" s="1">
        <v>43607</v>
      </c>
      <c r="W314" t="s">
        <v>62</v>
      </c>
      <c r="X314" t="s">
        <v>1929</v>
      </c>
      <c r="Y314">
        <v>20</v>
      </c>
      <c r="Z314">
        <v>17</v>
      </c>
      <c r="AA314">
        <v>45</v>
      </c>
      <c r="AB314">
        <v>37.777799999999999</v>
      </c>
      <c r="AD314">
        <f>IF(ISBLANK(Source[[#This Row],[CrosslistID]]),1,1/COUNTIFS(Source[CrosslistID],Source[[#This Row],[CrosslistID]],Source[TermDesc],Source[[#This Row],[TermDesc]]))</f>
        <v>1</v>
      </c>
      <c r="AG314">
        <v>0</v>
      </c>
      <c r="AH314">
        <v>37.777799999999999</v>
      </c>
      <c r="AI314">
        <v>1.7</v>
      </c>
      <c r="AJ314">
        <v>2</v>
      </c>
      <c r="AK314">
        <v>0.2</v>
      </c>
      <c r="AL3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14">
        <f>IF(AND(Source[[#This Row],[Credit_Noncredit]]="Noncredit",Source[[#This Row],[FTEF]]&gt;0),Source[[#This Row],[NC XLST FTES]]*525/(437.5*Source[[#This Row],[FTEF]]),0)</f>
        <v>0</v>
      </c>
      <c r="AN314">
        <f>IF(Source[[#This Row],[Credit_Noncredit]]="Credit",Source[[#This Row],[Census Enrollment]],Source[[#This Row],[Noncredit Avg. Attendance]])</f>
        <v>20</v>
      </c>
    </row>
    <row r="315" spans="1:40" x14ac:dyDescent="0.25">
      <c r="A315" t="s">
        <v>4581</v>
      </c>
      <c r="B315" t="s">
        <v>886</v>
      </c>
      <c r="C315" t="s">
        <v>34</v>
      </c>
      <c r="D315" t="s">
        <v>974</v>
      </c>
      <c r="E315" s="4">
        <v>36107</v>
      </c>
      <c r="F315" s="4" t="s">
        <v>987</v>
      </c>
      <c r="G315" s="4">
        <v>1</v>
      </c>
      <c r="H315" t="str">
        <f>CONCATENATE(Source[[#This Row],[Subject]],TRIM(Source[[#This Row],[Course]]))</f>
        <v>POLS1</v>
      </c>
      <c r="I315" t="str">
        <f>VLOOKUP(Source[[#This Row],[SubjCrse]],'Courses and Categories'!$E$2:$G$1816,3,FALSE)</f>
        <v>Credit General Education</v>
      </c>
      <c r="J315">
        <v>831</v>
      </c>
      <c r="K315" t="s">
        <v>988</v>
      </c>
      <c r="L315" t="s">
        <v>87</v>
      </c>
      <c r="M315" t="s">
        <v>897</v>
      </c>
      <c r="N315" t="s">
        <v>781</v>
      </c>
      <c r="O315" t="s">
        <v>781</v>
      </c>
      <c r="P315" t="s">
        <v>781</v>
      </c>
      <c r="Q315" t="s">
        <v>781</v>
      </c>
      <c r="S315" t="s">
        <v>134</v>
      </c>
      <c r="T315">
        <v>1</v>
      </c>
      <c r="U315" s="1">
        <v>43479</v>
      </c>
      <c r="V315" s="1">
        <v>43607</v>
      </c>
      <c r="W315" t="s">
        <v>4659</v>
      </c>
      <c r="X315" t="s">
        <v>899</v>
      </c>
      <c r="Y315">
        <v>41</v>
      </c>
      <c r="Z315">
        <v>32</v>
      </c>
      <c r="AA315">
        <v>45</v>
      </c>
      <c r="AB315">
        <v>71.111099999999993</v>
      </c>
      <c r="AD315">
        <f>IF(ISBLANK(Source[[#This Row],[CrosslistID]]),1,1/COUNTIFS(Source[CrosslistID],Source[[#This Row],[CrosslistID]],Source[TermDesc],Source[[#This Row],[TermDesc]]))</f>
        <v>1</v>
      </c>
      <c r="AG315">
        <v>0</v>
      </c>
      <c r="AH315">
        <v>71.111099999999993</v>
      </c>
      <c r="AI315">
        <v>3.9</v>
      </c>
      <c r="AJ315">
        <v>4.0999999999999996</v>
      </c>
      <c r="AK315">
        <v>0.2</v>
      </c>
      <c r="AL3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15">
        <f>IF(AND(Source[[#This Row],[Credit_Noncredit]]="Noncredit",Source[[#This Row],[FTEF]]&gt;0),Source[[#This Row],[NC XLST FTES]]*525/(437.5*Source[[#This Row],[FTEF]]),0)</f>
        <v>0</v>
      </c>
      <c r="AN315">
        <f>IF(Source[[#This Row],[Credit_Noncredit]]="Credit",Source[[#This Row],[Census Enrollment]],Source[[#This Row],[Noncredit Avg. Attendance]])</f>
        <v>41</v>
      </c>
    </row>
    <row r="316" spans="1:40" x14ac:dyDescent="0.25">
      <c r="A316" t="s">
        <v>4581</v>
      </c>
      <c r="B316" t="s">
        <v>886</v>
      </c>
      <c r="C316" t="s">
        <v>34</v>
      </c>
      <c r="D316" t="s">
        <v>974</v>
      </c>
      <c r="E316" s="4">
        <v>37637</v>
      </c>
      <c r="F316" s="4" t="s">
        <v>987</v>
      </c>
      <c r="G316" s="4">
        <v>1</v>
      </c>
      <c r="H316" t="str">
        <f>CONCATENATE(Source[[#This Row],[Subject]],TRIM(Source[[#This Row],[Course]]))</f>
        <v>POLS1</v>
      </c>
      <c r="I316" t="str">
        <f>VLOOKUP(Source[[#This Row],[SubjCrse]],'Courses and Categories'!$E$2:$G$1816,3,FALSE)</f>
        <v>Credit General Education</v>
      </c>
      <c r="J316">
        <v>832</v>
      </c>
      <c r="K316" t="s">
        <v>988</v>
      </c>
      <c r="L316" t="s">
        <v>87</v>
      </c>
      <c r="M316" t="s">
        <v>897</v>
      </c>
      <c r="N316" t="s">
        <v>42</v>
      </c>
      <c r="O316" t="s">
        <v>42</v>
      </c>
      <c r="P316" t="s">
        <v>42</v>
      </c>
      <c r="Q316" t="s">
        <v>42</v>
      </c>
      <c r="S316" t="s">
        <v>134</v>
      </c>
      <c r="T316">
        <v>1</v>
      </c>
      <c r="U316" s="1">
        <v>43479</v>
      </c>
      <c r="V316" s="1">
        <v>43607</v>
      </c>
      <c r="W316" t="s">
        <v>989</v>
      </c>
      <c r="X316" t="s">
        <v>899</v>
      </c>
      <c r="Y316">
        <v>43</v>
      </c>
      <c r="Z316">
        <v>41</v>
      </c>
      <c r="AA316">
        <v>45</v>
      </c>
      <c r="AB316">
        <v>91.111099999999993</v>
      </c>
      <c r="AD316">
        <f>IF(ISBLANK(Source[[#This Row],[CrosslistID]]),1,1/COUNTIFS(Source[CrosslistID],Source[[#This Row],[CrosslistID]],Source[TermDesc],Source[[#This Row],[TermDesc]]))</f>
        <v>1</v>
      </c>
      <c r="AG316">
        <v>0</v>
      </c>
      <c r="AH316">
        <v>91.111099999999993</v>
      </c>
      <c r="AI316">
        <v>4.0999999999999996</v>
      </c>
      <c r="AJ316">
        <v>4.3</v>
      </c>
      <c r="AK316">
        <v>0.2</v>
      </c>
      <c r="AL3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16">
        <f>IF(AND(Source[[#This Row],[Credit_Noncredit]]="Noncredit",Source[[#This Row],[FTEF]]&gt;0),Source[[#This Row],[NC XLST FTES]]*525/(437.5*Source[[#This Row],[FTEF]]),0)</f>
        <v>0</v>
      </c>
      <c r="AN316">
        <f>IF(Source[[#This Row],[Credit_Noncredit]]="Credit",Source[[#This Row],[Census Enrollment]],Source[[#This Row],[Noncredit Avg. Attendance]])</f>
        <v>43</v>
      </c>
    </row>
    <row r="317" spans="1:40" x14ac:dyDescent="0.25">
      <c r="A317" t="s">
        <v>4581</v>
      </c>
      <c r="B317" t="s">
        <v>886</v>
      </c>
      <c r="C317" t="s">
        <v>34</v>
      </c>
      <c r="D317" t="s">
        <v>974</v>
      </c>
      <c r="E317" s="4">
        <v>38170</v>
      </c>
      <c r="F317" s="4" t="s">
        <v>987</v>
      </c>
      <c r="G317" s="4">
        <v>1</v>
      </c>
      <c r="H317" t="str">
        <f>CONCATENATE(Source[[#This Row],[Subject]],TRIM(Source[[#This Row],[Course]]))</f>
        <v>POLS1</v>
      </c>
      <c r="I317" t="str">
        <f>VLOOKUP(Source[[#This Row],[SubjCrse]],'Courses and Categories'!$E$2:$G$1816,3,FALSE)</f>
        <v>Credit General Education</v>
      </c>
      <c r="J317">
        <v>833</v>
      </c>
      <c r="K317" t="s">
        <v>988</v>
      </c>
      <c r="L317" t="s">
        <v>39</v>
      </c>
      <c r="M317" t="s">
        <v>897</v>
      </c>
      <c r="N317" t="s">
        <v>42</v>
      </c>
      <c r="O317" t="s">
        <v>42</v>
      </c>
      <c r="P317" t="s">
        <v>42</v>
      </c>
      <c r="Q317" t="s">
        <v>42</v>
      </c>
      <c r="S317" t="s">
        <v>134</v>
      </c>
      <c r="T317">
        <v>1</v>
      </c>
      <c r="U317" s="1">
        <v>43479</v>
      </c>
      <c r="V317" s="1">
        <v>43607</v>
      </c>
      <c r="W317" t="s">
        <v>989</v>
      </c>
      <c r="X317" t="s">
        <v>899</v>
      </c>
      <c r="Y317">
        <v>43</v>
      </c>
      <c r="Z317">
        <v>34</v>
      </c>
      <c r="AA317">
        <v>45</v>
      </c>
      <c r="AB317">
        <v>75.555599999999998</v>
      </c>
      <c r="AD317">
        <f>IF(ISBLANK(Source[[#This Row],[CrosslistID]]),1,1/COUNTIFS(Source[CrosslistID],Source[[#This Row],[CrosslistID]],Source[TermDesc],Source[[#This Row],[TermDesc]]))</f>
        <v>1</v>
      </c>
      <c r="AG317">
        <v>0</v>
      </c>
      <c r="AH317">
        <v>75.555599999999998</v>
      </c>
      <c r="AI317">
        <v>4.2</v>
      </c>
      <c r="AJ317">
        <v>4.3</v>
      </c>
      <c r="AK317">
        <v>0.2</v>
      </c>
      <c r="AL3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17">
        <f>IF(AND(Source[[#This Row],[Credit_Noncredit]]="Noncredit",Source[[#This Row],[FTEF]]&gt;0),Source[[#This Row],[NC XLST FTES]]*525/(437.5*Source[[#This Row],[FTEF]]),0)</f>
        <v>0</v>
      </c>
      <c r="AN317">
        <f>IF(Source[[#This Row],[Credit_Noncredit]]="Credit",Source[[#This Row],[Census Enrollment]],Source[[#This Row],[Noncredit Avg. Attendance]])</f>
        <v>43</v>
      </c>
    </row>
    <row r="318" spans="1:40" x14ac:dyDescent="0.25">
      <c r="A318" t="s">
        <v>4581</v>
      </c>
      <c r="B318" t="s">
        <v>886</v>
      </c>
      <c r="C318" t="s">
        <v>34</v>
      </c>
      <c r="D318" t="s">
        <v>974</v>
      </c>
      <c r="E318" s="4">
        <v>37638</v>
      </c>
      <c r="F318" s="4" t="s">
        <v>987</v>
      </c>
      <c r="G318" s="4">
        <v>1</v>
      </c>
      <c r="H318" t="str">
        <f>CONCATENATE(Source[[#This Row],[Subject]],TRIM(Source[[#This Row],[Course]]))</f>
        <v>POLS1</v>
      </c>
      <c r="I318" t="str">
        <f>VLOOKUP(Source[[#This Row],[SubjCrse]],'Courses and Categories'!$E$2:$G$1816,3,FALSE)</f>
        <v>Credit General Education</v>
      </c>
      <c r="J318">
        <v>834</v>
      </c>
      <c r="K318" t="s">
        <v>988</v>
      </c>
      <c r="L318" t="s">
        <v>87</v>
      </c>
      <c r="M318" t="s">
        <v>897</v>
      </c>
      <c r="N318" t="s">
        <v>2120</v>
      </c>
      <c r="O318" t="s">
        <v>2618</v>
      </c>
      <c r="P318" t="s">
        <v>2482</v>
      </c>
      <c r="Q318" t="s">
        <v>2059</v>
      </c>
      <c r="R318">
        <v>302</v>
      </c>
      <c r="S318" t="s">
        <v>134</v>
      </c>
      <c r="T318">
        <v>1</v>
      </c>
      <c r="U318" s="1">
        <v>43479</v>
      </c>
      <c r="V318" s="1">
        <v>43607</v>
      </c>
      <c r="W318" t="s">
        <v>2122</v>
      </c>
      <c r="X318" t="s">
        <v>1450</v>
      </c>
      <c r="Y318">
        <v>39</v>
      </c>
      <c r="Z318">
        <v>36</v>
      </c>
      <c r="AA318">
        <v>45</v>
      </c>
      <c r="AB318">
        <v>80</v>
      </c>
      <c r="AD318">
        <f>IF(ISBLANK(Source[[#This Row],[CrosslistID]]),1,1/COUNTIFS(Source[CrosslistID],Source[[#This Row],[CrosslistID]],Source[TermDesc],Source[[#This Row],[TermDesc]]))</f>
        <v>1</v>
      </c>
      <c r="AG318">
        <v>0</v>
      </c>
      <c r="AH318">
        <v>80</v>
      </c>
      <c r="AI318">
        <v>3.8</v>
      </c>
      <c r="AJ318">
        <v>3.9</v>
      </c>
      <c r="AK318">
        <v>0.2</v>
      </c>
      <c r="AL3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18">
        <f>IF(AND(Source[[#This Row],[Credit_Noncredit]]="Noncredit",Source[[#This Row],[FTEF]]&gt;0),Source[[#This Row],[NC XLST FTES]]*525/(437.5*Source[[#This Row],[FTEF]]),0)</f>
        <v>0</v>
      </c>
      <c r="AN318">
        <f>IF(Source[[#This Row],[Credit_Noncredit]]="Credit",Source[[#This Row],[Census Enrollment]],Source[[#This Row],[Noncredit Avg. Attendance]])</f>
        <v>39</v>
      </c>
    </row>
    <row r="319" spans="1:40" x14ac:dyDescent="0.25">
      <c r="A319" t="s">
        <v>4581</v>
      </c>
      <c r="B319" t="s">
        <v>886</v>
      </c>
      <c r="C319" t="s">
        <v>34</v>
      </c>
      <c r="D319" t="s">
        <v>974</v>
      </c>
      <c r="E319" s="4">
        <v>37639</v>
      </c>
      <c r="F319" s="4" t="s">
        <v>987</v>
      </c>
      <c r="G319" s="4">
        <v>1</v>
      </c>
      <c r="H319" t="str">
        <f>CONCATENATE(Source[[#This Row],[Subject]],TRIM(Source[[#This Row],[Course]]))</f>
        <v>POLS1</v>
      </c>
      <c r="I319" t="str">
        <f>VLOOKUP(Source[[#This Row],[SubjCrse]],'Courses and Categories'!$E$2:$G$1816,3,FALSE)</f>
        <v>Credit General Education</v>
      </c>
      <c r="J319">
        <v>835</v>
      </c>
      <c r="K319" t="s">
        <v>988</v>
      </c>
      <c r="L319" t="s">
        <v>39</v>
      </c>
      <c r="M319" t="s">
        <v>897</v>
      </c>
      <c r="N319" t="s">
        <v>2365</v>
      </c>
      <c r="O319" t="s">
        <v>2618</v>
      </c>
      <c r="P319" t="s">
        <v>2482</v>
      </c>
      <c r="Q319" t="s">
        <v>2059</v>
      </c>
      <c r="R319">
        <v>302</v>
      </c>
      <c r="S319" t="s">
        <v>134</v>
      </c>
      <c r="T319">
        <v>1</v>
      </c>
      <c r="U319" s="1">
        <v>43479</v>
      </c>
      <c r="V319" s="1">
        <v>43607</v>
      </c>
      <c r="W319" t="s">
        <v>4660</v>
      </c>
      <c r="X319" t="s">
        <v>1450</v>
      </c>
      <c r="Y319">
        <v>44</v>
      </c>
      <c r="Z319">
        <v>38</v>
      </c>
      <c r="AA319">
        <v>45</v>
      </c>
      <c r="AB319">
        <v>84.444400000000002</v>
      </c>
      <c r="AD319">
        <f>IF(ISBLANK(Source[[#This Row],[CrosslistID]]),1,1/COUNTIFS(Source[CrosslistID],Source[[#This Row],[CrosslistID]],Source[TermDesc],Source[[#This Row],[TermDesc]]))</f>
        <v>1</v>
      </c>
      <c r="AG319">
        <v>0</v>
      </c>
      <c r="AH319">
        <v>84.444400000000002</v>
      </c>
      <c r="AI319">
        <v>4.2</v>
      </c>
      <c r="AJ319">
        <v>4.4000000000000004</v>
      </c>
      <c r="AK319">
        <v>0.2</v>
      </c>
      <c r="AL3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19">
        <f>IF(AND(Source[[#This Row],[Credit_Noncredit]]="Noncredit",Source[[#This Row],[FTEF]]&gt;0),Source[[#This Row],[NC XLST FTES]]*525/(437.5*Source[[#This Row],[FTEF]]),0)</f>
        <v>0</v>
      </c>
      <c r="AN319">
        <f>IF(Source[[#This Row],[Credit_Noncredit]]="Credit",Source[[#This Row],[Census Enrollment]],Source[[#This Row],[Noncredit Avg. Attendance]])</f>
        <v>44</v>
      </c>
    </row>
    <row r="320" spans="1:40" x14ac:dyDescent="0.25">
      <c r="A320" t="s">
        <v>4581</v>
      </c>
      <c r="B320" t="s">
        <v>886</v>
      </c>
      <c r="C320" t="s">
        <v>34</v>
      </c>
      <c r="D320" t="s">
        <v>974</v>
      </c>
      <c r="E320" s="4">
        <v>37039</v>
      </c>
      <c r="F320" s="4" t="s">
        <v>987</v>
      </c>
      <c r="G320" s="4">
        <v>1</v>
      </c>
      <c r="H320" t="str">
        <f>CONCATENATE(Source[[#This Row],[Subject]],TRIM(Source[[#This Row],[Course]]))</f>
        <v>POLS1</v>
      </c>
      <c r="I320" t="str">
        <f>VLOOKUP(Source[[#This Row],[SubjCrse]],'Courses and Categories'!$E$2:$G$1816,3,FALSE)</f>
        <v>Credit General Education</v>
      </c>
      <c r="J320">
        <v>836</v>
      </c>
      <c r="K320" t="s">
        <v>988</v>
      </c>
      <c r="L320" t="s">
        <v>39</v>
      </c>
      <c r="M320" t="s">
        <v>897</v>
      </c>
      <c r="N320" t="s">
        <v>2365</v>
      </c>
      <c r="O320" t="s">
        <v>1373</v>
      </c>
      <c r="P320" t="s">
        <v>4661</v>
      </c>
      <c r="Q320" t="s">
        <v>2059</v>
      </c>
      <c r="R320">
        <v>302</v>
      </c>
      <c r="S320" t="s">
        <v>134</v>
      </c>
      <c r="T320">
        <v>1</v>
      </c>
      <c r="U320" s="1">
        <v>43479</v>
      </c>
      <c r="V320" s="1">
        <v>43607</v>
      </c>
      <c r="W320" t="s">
        <v>2122</v>
      </c>
      <c r="X320" t="s">
        <v>1450</v>
      </c>
      <c r="Y320">
        <v>39</v>
      </c>
      <c r="Z320">
        <v>31</v>
      </c>
      <c r="AA320">
        <v>45</v>
      </c>
      <c r="AB320">
        <v>68.888900000000007</v>
      </c>
      <c r="AD320">
        <f>IF(ISBLANK(Source[[#This Row],[CrosslistID]]),1,1/COUNTIFS(Source[CrosslistID],Source[[#This Row],[CrosslistID]],Source[TermDesc],Source[[#This Row],[TermDesc]]))</f>
        <v>1</v>
      </c>
      <c r="AG320">
        <v>0</v>
      </c>
      <c r="AH320">
        <v>68.888900000000007</v>
      </c>
      <c r="AI320">
        <v>3.7</v>
      </c>
      <c r="AJ320">
        <v>3.9</v>
      </c>
      <c r="AK320">
        <v>0.2</v>
      </c>
      <c r="AL3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20">
        <f>IF(AND(Source[[#This Row],[Credit_Noncredit]]="Noncredit",Source[[#This Row],[FTEF]]&gt;0),Source[[#This Row],[NC XLST FTES]]*525/(437.5*Source[[#This Row],[FTEF]]),0)</f>
        <v>0</v>
      </c>
      <c r="AN320">
        <f>IF(Source[[#This Row],[Credit_Noncredit]]="Credit",Source[[#This Row],[Census Enrollment]],Source[[#This Row],[Noncredit Avg. Attendance]])</f>
        <v>39</v>
      </c>
    </row>
    <row r="321" spans="1:40" x14ac:dyDescent="0.25">
      <c r="A321" t="s">
        <v>4581</v>
      </c>
      <c r="B321" t="s">
        <v>886</v>
      </c>
      <c r="C321" t="s">
        <v>34</v>
      </c>
      <c r="D321" t="s">
        <v>974</v>
      </c>
      <c r="E321" s="4">
        <v>30460</v>
      </c>
      <c r="F321" s="4" t="s">
        <v>987</v>
      </c>
      <c r="G321" s="4">
        <v>2</v>
      </c>
      <c r="H321" t="str">
        <f>CONCATENATE(Source[[#This Row],[Subject]],TRIM(Source[[#This Row],[Course]]))</f>
        <v>POLS2</v>
      </c>
      <c r="I321" t="str">
        <f>VLOOKUP(Source[[#This Row],[SubjCrse]],'Courses and Categories'!$E$2:$G$1816,3,FALSE)</f>
        <v>Credit General Education</v>
      </c>
      <c r="J321">
        <v>1</v>
      </c>
      <c r="K321" t="s">
        <v>2124</v>
      </c>
      <c r="L321" t="s">
        <v>39</v>
      </c>
      <c r="M321" t="s">
        <v>903</v>
      </c>
      <c r="N321" t="s">
        <v>1041</v>
      </c>
      <c r="O321">
        <v>910</v>
      </c>
      <c r="P321">
        <v>1000</v>
      </c>
      <c r="Q321" t="s">
        <v>240</v>
      </c>
      <c r="R321">
        <v>258</v>
      </c>
      <c r="S321" t="s">
        <v>134</v>
      </c>
      <c r="T321">
        <v>1</v>
      </c>
      <c r="U321" s="1">
        <v>43479</v>
      </c>
      <c r="V321" s="1">
        <v>43607</v>
      </c>
      <c r="W321" t="s">
        <v>989</v>
      </c>
      <c r="X321" t="s">
        <v>1929</v>
      </c>
      <c r="Y321">
        <v>25</v>
      </c>
      <c r="Z321">
        <v>24</v>
      </c>
      <c r="AA321">
        <v>45</v>
      </c>
      <c r="AB321">
        <v>53.333300000000001</v>
      </c>
      <c r="AD321">
        <f>IF(ISBLANK(Source[[#This Row],[CrosslistID]]),1,1/COUNTIFS(Source[CrosslistID],Source[[#This Row],[CrosslistID]],Source[TermDesc],Source[[#This Row],[TermDesc]]))</f>
        <v>1</v>
      </c>
      <c r="AG321">
        <v>0</v>
      </c>
      <c r="AH321">
        <v>53.333300000000001</v>
      </c>
      <c r="AI321">
        <v>2.4</v>
      </c>
      <c r="AJ321">
        <v>2.5</v>
      </c>
      <c r="AK321">
        <v>0.2</v>
      </c>
      <c r="AL3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21">
        <f>IF(AND(Source[[#This Row],[Credit_Noncredit]]="Noncredit",Source[[#This Row],[FTEF]]&gt;0),Source[[#This Row],[NC XLST FTES]]*525/(437.5*Source[[#This Row],[FTEF]]),0)</f>
        <v>0</v>
      </c>
      <c r="AN321">
        <f>IF(Source[[#This Row],[Credit_Noncredit]]="Credit",Source[[#This Row],[Census Enrollment]],Source[[#This Row],[Noncredit Avg. Attendance]])</f>
        <v>25</v>
      </c>
    </row>
    <row r="322" spans="1:40" x14ac:dyDescent="0.25">
      <c r="A322" t="s">
        <v>4581</v>
      </c>
      <c r="B322" t="s">
        <v>886</v>
      </c>
      <c r="C322" t="s">
        <v>34</v>
      </c>
      <c r="D322" t="s">
        <v>974</v>
      </c>
      <c r="E322" s="4">
        <v>30461</v>
      </c>
      <c r="F322" s="4" t="s">
        <v>987</v>
      </c>
      <c r="G322" s="4">
        <v>3</v>
      </c>
      <c r="H322" t="str">
        <f>CONCATENATE(Source[[#This Row],[Subject]],TRIM(Source[[#This Row],[Course]]))</f>
        <v>POLS3</v>
      </c>
      <c r="I322" t="str">
        <f>VLOOKUP(Source[[#This Row],[SubjCrse]],'Courses and Categories'!$E$2:$G$1816,3,FALSE)</f>
        <v>Credit General Education</v>
      </c>
      <c r="J322">
        <v>1</v>
      </c>
      <c r="K322" t="s">
        <v>2125</v>
      </c>
      <c r="L322" t="s">
        <v>39</v>
      </c>
      <c r="M322" t="s">
        <v>903</v>
      </c>
      <c r="N322" t="s">
        <v>1041</v>
      </c>
      <c r="O322">
        <v>1110</v>
      </c>
      <c r="P322">
        <v>1200</v>
      </c>
      <c r="Q322" t="s">
        <v>233</v>
      </c>
      <c r="R322">
        <v>302</v>
      </c>
      <c r="S322" t="s">
        <v>134</v>
      </c>
      <c r="T322">
        <v>1</v>
      </c>
      <c r="U322" s="1">
        <v>43479</v>
      </c>
      <c r="V322" s="1">
        <v>43607</v>
      </c>
      <c r="W322" t="s">
        <v>2052</v>
      </c>
      <c r="X322" t="s">
        <v>1929</v>
      </c>
      <c r="Y322">
        <v>30</v>
      </c>
      <c r="Z322">
        <v>26</v>
      </c>
      <c r="AA322">
        <v>45</v>
      </c>
      <c r="AB322">
        <v>57.777799999999999</v>
      </c>
      <c r="AD322">
        <f>IF(ISBLANK(Source[[#This Row],[CrosslistID]]),1,1/COUNTIFS(Source[CrosslistID],Source[[#This Row],[CrosslistID]],Source[TermDesc],Source[[#This Row],[TermDesc]]))</f>
        <v>1</v>
      </c>
      <c r="AG322">
        <v>0</v>
      </c>
      <c r="AH322">
        <v>57.777799999999999</v>
      </c>
      <c r="AI322">
        <v>2.9</v>
      </c>
      <c r="AJ322">
        <v>3</v>
      </c>
      <c r="AK322">
        <v>0.2</v>
      </c>
      <c r="AL3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22">
        <f>IF(AND(Source[[#This Row],[Credit_Noncredit]]="Noncredit",Source[[#This Row],[FTEF]]&gt;0),Source[[#This Row],[NC XLST FTES]]*525/(437.5*Source[[#This Row],[FTEF]]),0)</f>
        <v>0</v>
      </c>
      <c r="AN322">
        <f>IF(Source[[#This Row],[Credit_Noncredit]]="Credit",Source[[#This Row],[Census Enrollment]],Source[[#This Row],[Noncredit Avg. Attendance]])</f>
        <v>30</v>
      </c>
    </row>
    <row r="323" spans="1:40" x14ac:dyDescent="0.25">
      <c r="A323" t="s">
        <v>4581</v>
      </c>
      <c r="B323" t="s">
        <v>886</v>
      </c>
      <c r="C323" t="s">
        <v>34</v>
      </c>
      <c r="D323" t="s">
        <v>974</v>
      </c>
      <c r="E323" s="4">
        <v>36109</v>
      </c>
      <c r="F323" s="4" t="s">
        <v>987</v>
      </c>
      <c r="G323" s="4">
        <v>4</v>
      </c>
      <c r="H323" t="str">
        <f>CONCATENATE(Source[[#This Row],[Subject]],TRIM(Source[[#This Row],[Course]]))</f>
        <v>POLS4</v>
      </c>
      <c r="I323" t="str">
        <f>VLOOKUP(Source[[#This Row],[SubjCrse]],'Courses and Categories'!$E$2:$G$1816,3,FALSE)</f>
        <v>Credit General Education</v>
      </c>
      <c r="J323">
        <v>1</v>
      </c>
      <c r="K323" t="s">
        <v>2126</v>
      </c>
      <c r="L323" t="s">
        <v>39</v>
      </c>
      <c r="M323" t="s">
        <v>903</v>
      </c>
      <c r="N323" t="s">
        <v>1041</v>
      </c>
      <c r="O323">
        <v>910</v>
      </c>
      <c r="P323">
        <v>1000</v>
      </c>
      <c r="Q323" t="s">
        <v>420</v>
      </c>
      <c r="R323">
        <v>181</v>
      </c>
      <c r="S323" t="s">
        <v>134</v>
      </c>
      <c r="T323">
        <v>1</v>
      </c>
      <c r="U323" s="1">
        <v>43479</v>
      </c>
      <c r="V323" s="1">
        <v>43607</v>
      </c>
      <c r="W323" t="s">
        <v>2115</v>
      </c>
      <c r="X323" t="s">
        <v>1929</v>
      </c>
      <c r="Y323">
        <v>19</v>
      </c>
      <c r="Z323">
        <v>18</v>
      </c>
      <c r="AA323">
        <v>45</v>
      </c>
      <c r="AB323">
        <v>40</v>
      </c>
      <c r="AD323">
        <f>IF(ISBLANK(Source[[#This Row],[CrosslistID]]),1,1/COUNTIFS(Source[CrosslistID],Source[[#This Row],[CrosslistID]],Source[TermDesc],Source[[#This Row],[TermDesc]]))</f>
        <v>1</v>
      </c>
      <c r="AG323">
        <v>0</v>
      </c>
      <c r="AH323">
        <v>40</v>
      </c>
      <c r="AI323">
        <v>1.6</v>
      </c>
      <c r="AJ323">
        <v>1.9</v>
      </c>
      <c r="AK323">
        <v>0.2</v>
      </c>
      <c r="AL3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23">
        <f>IF(AND(Source[[#This Row],[Credit_Noncredit]]="Noncredit",Source[[#This Row],[FTEF]]&gt;0),Source[[#This Row],[NC XLST FTES]]*525/(437.5*Source[[#This Row],[FTEF]]),0)</f>
        <v>0</v>
      </c>
      <c r="AN323">
        <f>IF(Source[[#This Row],[Credit_Noncredit]]="Credit",Source[[#This Row],[Census Enrollment]],Source[[#This Row],[Noncredit Avg. Attendance]])</f>
        <v>19</v>
      </c>
    </row>
    <row r="324" spans="1:40" x14ac:dyDescent="0.25">
      <c r="A324" t="s">
        <v>4581</v>
      </c>
      <c r="B324" t="s">
        <v>886</v>
      </c>
      <c r="C324" t="s">
        <v>34</v>
      </c>
      <c r="D324" t="s">
        <v>974</v>
      </c>
      <c r="E324" s="4">
        <v>30462</v>
      </c>
      <c r="F324" s="4" t="s">
        <v>987</v>
      </c>
      <c r="G324" s="4">
        <v>5</v>
      </c>
      <c r="H324" t="str">
        <f>CONCATENATE(Source[[#This Row],[Subject]],TRIM(Source[[#This Row],[Course]]))</f>
        <v>POLS5</v>
      </c>
      <c r="I324" t="str">
        <f>VLOOKUP(Source[[#This Row],[SubjCrse]],'Courses and Categories'!$E$2:$G$1816,3,FALSE)</f>
        <v>Credit General Education</v>
      </c>
      <c r="J324">
        <v>1</v>
      </c>
      <c r="K324" t="s">
        <v>2127</v>
      </c>
      <c r="L324" t="s">
        <v>39</v>
      </c>
      <c r="M324" t="s">
        <v>903</v>
      </c>
      <c r="N324" t="s">
        <v>1041</v>
      </c>
      <c r="O324">
        <v>1010</v>
      </c>
      <c r="P324">
        <v>1100</v>
      </c>
      <c r="Q324" t="s">
        <v>233</v>
      </c>
      <c r="R324">
        <v>302</v>
      </c>
      <c r="S324" t="s">
        <v>134</v>
      </c>
      <c r="T324">
        <v>1</v>
      </c>
      <c r="U324" s="1">
        <v>43479</v>
      </c>
      <c r="V324" s="1">
        <v>43607</v>
      </c>
      <c r="W324" t="s">
        <v>2052</v>
      </c>
      <c r="X324" t="s">
        <v>1929</v>
      </c>
      <c r="Y324">
        <v>48</v>
      </c>
      <c r="Z324">
        <v>42</v>
      </c>
      <c r="AA324">
        <v>45</v>
      </c>
      <c r="AB324">
        <v>93.333299999999994</v>
      </c>
      <c r="AD324">
        <f>IF(ISBLANK(Source[[#This Row],[CrosslistID]]),1,1/COUNTIFS(Source[CrosslistID],Source[[#This Row],[CrosslistID]],Source[TermDesc],Source[[#This Row],[TermDesc]]))</f>
        <v>1</v>
      </c>
      <c r="AG324">
        <v>0</v>
      </c>
      <c r="AH324">
        <v>93.333299999999994</v>
      </c>
      <c r="AI324">
        <v>4.3</v>
      </c>
      <c r="AJ324">
        <v>4.8</v>
      </c>
      <c r="AK324">
        <v>0.2</v>
      </c>
      <c r="AL3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24">
        <f>IF(AND(Source[[#This Row],[Credit_Noncredit]]="Noncredit",Source[[#This Row],[FTEF]]&gt;0),Source[[#This Row],[NC XLST FTES]]*525/(437.5*Source[[#This Row],[FTEF]]),0)</f>
        <v>0</v>
      </c>
      <c r="AN324">
        <f>IF(Source[[#This Row],[Credit_Noncredit]]="Credit",Source[[#This Row],[Census Enrollment]],Source[[#This Row],[Noncredit Avg. Attendance]])</f>
        <v>48</v>
      </c>
    </row>
    <row r="325" spans="1:40" x14ac:dyDescent="0.25">
      <c r="A325" t="s">
        <v>4581</v>
      </c>
      <c r="B325" t="s">
        <v>886</v>
      </c>
      <c r="C325" t="s">
        <v>34</v>
      </c>
      <c r="D325" t="s">
        <v>974</v>
      </c>
      <c r="E325" s="4">
        <v>37549</v>
      </c>
      <c r="F325" s="4" t="s">
        <v>987</v>
      </c>
      <c r="G325" s="4">
        <v>41</v>
      </c>
      <c r="H325" t="str">
        <f>CONCATENATE(Source[[#This Row],[Subject]],TRIM(Source[[#This Row],[Course]]))</f>
        <v>POLS41</v>
      </c>
      <c r="I325" t="str">
        <f>VLOOKUP(Source[[#This Row],[SubjCrse]],'Courses and Categories'!$E$2:$G$1816,3,FALSE)</f>
        <v>Credit Other</v>
      </c>
      <c r="J325">
        <v>1</v>
      </c>
      <c r="K325" t="s">
        <v>2129</v>
      </c>
      <c r="L325" t="s">
        <v>39</v>
      </c>
      <c r="M325" t="s">
        <v>1063</v>
      </c>
      <c r="N325" t="s">
        <v>42</v>
      </c>
      <c r="O325" t="s">
        <v>42</v>
      </c>
      <c r="P325" t="s">
        <v>42</v>
      </c>
      <c r="Q325" t="s">
        <v>42</v>
      </c>
      <c r="S325" t="s">
        <v>134</v>
      </c>
      <c r="T325">
        <v>1</v>
      </c>
      <c r="U325" s="1">
        <v>43479</v>
      </c>
      <c r="V325" s="1">
        <v>43607</v>
      </c>
      <c r="W325" t="s">
        <v>2093</v>
      </c>
      <c r="X325" t="s">
        <v>954</v>
      </c>
      <c r="Y325">
        <v>4</v>
      </c>
      <c r="Z325">
        <v>2</v>
      </c>
      <c r="AA325">
        <v>10</v>
      </c>
      <c r="AB325">
        <v>20</v>
      </c>
      <c r="AD325">
        <f>IF(ISBLANK(Source[[#This Row],[CrosslistID]]),1,1/COUNTIFS(Source[CrosslistID],Source[[#This Row],[CrosslistID]],Source[TermDesc],Source[[#This Row],[TermDesc]]))</f>
        <v>1</v>
      </c>
      <c r="AG325">
        <v>0</v>
      </c>
      <c r="AH325">
        <v>20</v>
      </c>
      <c r="AI325">
        <v>0.13300000000000001</v>
      </c>
      <c r="AJ325">
        <v>0.13300000000000001</v>
      </c>
      <c r="AK325">
        <v>0</v>
      </c>
      <c r="AL3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25">
        <f>IF(AND(Source[[#This Row],[Credit_Noncredit]]="Noncredit",Source[[#This Row],[FTEF]]&gt;0),Source[[#This Row],[NC XLST FTES]]*525/(437.5*Source[[#This Row],[FTEF]]),0)</f>
        <v>0</v>
      </c>
      <c r="AN325">
        <f>IF(Source[[#This Row],[Credit_Noncredit]]="Credit",Source[[#This Row],[Census Enrollment]],Source[[#This Row],[Noncredit Avg. Attendance]])</f>
        <v>4</v>
      </c>
    </row>
    <row r="326" spans="1:40" x14ac:dyDescent="0.25">
      <c r="A326" t="s">
        <v>4581</v>
      </c>
      <c r="B326" t="s">
        <v>886</v>
      </c>
      <c r="C326" t="s">
        <v>34</v>
      </c>
      <c r="D326" t="s">
        <v>974</v>
      </c>
      <c r="E326" s="4">
        <v>37640</v>
      </c>
      <c r="F326" s="4" t="s">
        <v>987</v>
      </c>
      <c r="G326" s="4">
        <v>43</v>
      </c>
      <c r="H326" t="str">
        <f>CONCATENATE(Source[[#This Row],[Subject]],TRIM(Source[[#This Row],[Course]]))</f>
        <v>POLS43</v>
      </c>
      <c r="I326" t="str">
        <f>VLOOKUP(Source[[#This Row],[SubjCrse]],'Courses and Categories'!$E$2:$G$1816,3,FALSE)</f>
        <v>Credit General Education</v>
      </c>
      <c r="J326">
        <v>831</v>
      </c>
      <c r="K326" t="s">
        <v>4662</v>
      </c>
      <c r="L326" t="s">
        <v>87</v>
      </c>
      <c r="M326" t="s">
        <v>897</v>
      </c>
      <c r="N326" t="s">
        <v>42</v>
      </c>
      <c r="O326" t="s">
        <v>42</v>
      </c>
      <c r="P326" t="s">
        <v>42</v>
      </c>
      <c r="Q326" t="s">
        <v>42</v>
      </c>
      <c r="S326" t="s">
        <v>134</v>
      </c>
      <c r="T326">
        <v>1</v>
      </c>
      <c r="U326" s="1">
        <v>43479</v>
      </c>
      <c r="V326" s="1">
        <v>43607</v>
      </c>
      <c r="W326" t="s">
        <v>4656</v>
      </c>
      <c r="X326" t="s">
        <v>899</v>
      </c>
      <c r="Y326">
        <v>38</v>
      </c>
      <c r="Z326">
        <v>20</v>
      </c>
      <c r="AA326">
        <v>45</v>
      </c>
      <c r="AB326">
        <v>44.444400000000002</v>
      </c>
      <c r="AD326">
        <f>IF(ISBLANK(Source[[#This Row],[CrosslistID]]),1,1/COUNTIFS(Source[CrosslistID],Source[[#This Row],[CrosslistID]],Source[TermDesc],Source[[#This Row],[TermDesc]]))</f>
        <v>1</v>
      </c>
      <c r="AG326">
        <v>0</v>
      </c>
      <c r="AH326">
        <v>44.444400000000002</v>
      </c>
      <c r="AI326">
        <v>3.6</v>
      </c>
      <c r="AJ326">
        <v>3.8</v>
      </c>
      <c r="AK326">
        <v>0.2</v>
      </c>
      <c r="AL3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26">
        <f>IF(AND(Source[[#This Row],[Credit_Noncredit]]="Noncredit",Source[[#This Row],[FTEF]]&gt;0),Source[[#This Row],[NC XLST FTES]]*525/(437.5*Source[[#This Row],[FTEF]]),0)</f>
        <v>0</v>
      </c>
      <c r="AN326">
        <f>IF(Source[[#This Row],[Credit_Noncredit]]="Credit",Source[[#This Row],[Census Enrollment]],Source[[#This Row],[Noncredit Avg. Attendance]])</f>
        <v>38</v>
      </c>
    </row>
    <row r="327" spans="1:40" x14ac:dyDescent="0.25">
      <c r="A327" t="s">
        <v>4581</v>
      </c>
      <c r="B327" t="s">
        <v>886</v>
      </c>
      <c r="C327" t="s">
        <v>34</v>
      </c>
      <c r="D327" t="s">
        <v>47</v>
      </c>
      <c r="E327" s="4">
        <v>35063</v>
      </c>
      <c r="F327" s="4" t="s">
        <v>48</v>
      </c>
      <c r="G327" s="4">
        <v>10</v>
      </c>
      <c r="H327" t="str">
        <f>CONCATENATE(Source[[#This Row],[Subject]],TRIM(Source[[#This Row],[Course]]))</f>
        <v>WOMN10</v>
      </c>
      <c r="I327" t="str">
        <f>VLOOKUP(Source[[#This Row],[SubjCrse]],'Courses and Categories'!$E$2:$G$1816,3,FALSE)</f>
        <v>Credit General Education</v>
      </c>
      <c r="J327">
        <v>1</v>
      </c>
      <c r="K327" t="s">
        <v>4663</v>
      </c>
      <c r="L327" t="s">
        <v>39</v>
      </c>
      <c r="M327" t="s">
        <v>903</v>
      </c>
      <c r="N327" t="s">
        <v>41</v>
      </c>
      <c r="O327">
        <v>1610</v>
      </c>
      <c r="P327">
        <v>1900</v>
      </c>
      <c r="Q327" t="s">
        <v>240</v>
      </c>
      <c r="R327">
        <v>246</v>
      </c>
      <c r="S327" t="s">
        <v>134</v>
      </c>
      <c r="T327">
        <v>1</v>
      </c>
      <c r="U327" s="1">
        <v>43479</v>
      </c>
      <c r="V327" s="1">
        <v>43607</v>
      </c>
      <c r="W327" t="s">
        <v>3064</v>
      </c>
      <c r="X327" t="s">
        <v>1929</v>
      </c>
      <c r="Y327">
        <v>18</v>
      </c>
      <c r="Z327">
        <v>17</v>
      </c>
      <c r="AA327">
        <v>45</v>
      </c>
      <c r="AB327">
        <v>37.777799999999999</v>
      </c>
      <c r="AD327">
        <f>IF(ISBLANK(Source[[#This Row],[CrosslistID]]),1,1/COUNTIFS(Source[CrosslistID],Source[[#This Row],[CrosslistID]],Source[TermDesc],Source[[#This Row],[TermDesc]]))</f>
        <v>1</v>
      </c>
      <c r="AG327">
        <v>0</v>
      </c>
      <c r="AH327">
        <v>37.777799999999999</v>
      </c>
      <c r="AI327">
        <v>1.7</v>
      </c>
      <c r="AJ327">
        <v>1.8</v>
      </c>
      <c r="AK327">
        <v>0.2</v>
      </c>
      <c r="AL3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27">
        <f>IF(AND(Source[[#This Row],[Credit_Noncredit]]="Noncredit",Source[[#This Row],[FTEF]]&gt;0),Source[[#This Row],[NC XLST FTES]]*525/(437.5*Source[[#This Row],[FTEF]]),0)</f>
        <v>0</v>
      </c>
      <c r="AN327">
        <f>IF(Source[[#This Row],[Credit_Noncredit]]="Credit",Source[[#This Row],[Census Enrollment]],Source[[#This Row],[Noncredit Avg. Attendance]])</f>
        <v>18</v>
      </c>
    </row>
    <row r="328" spans="1:40" x14ac:dyDescent="0.25">
      <c r="A328" t="s">
        <v>4581</v>
      </c>
      <c r="B328" t="s">
        <v>886</v>
      </c>
      <c r="C328" t="s">
        <v>34</v>
      </c>
      <c r="D328" t="s">
        <v>47</v>
      </c>
      <c r="E328" s="4">
        <v>34334</v>
      </c>
      <c r="F328" s="4" t="s">
        <v>48</v>
      </c>
      <c r="G328" s="4">
        <v>20</v>
      </c>
      <c r="H328" t="str">
        <f>CONCATENATE(Source[[#This Row],[Subject]],TRIM(Source[[#This Row],[Course]]))</f>
        <v>WOMN20</v>
      </c>
      <c r="I328" t="str">
        <f>VLOOKUP(Source[[#This Row],[SubjCrse]],'Courses and Categories'!$E$2:$G$1816,3,FALSE)</f>
        <v>Credit General Education</v>
      </c>
      <c r="J328">
        <v>961</v>
      </c>
      <c r="K328" t="s">
        <v>4664</v>
      </c>
      <c r="L328" t="s">
        <v>39</v>
      </c>
      <c r="M328" t="s">
        <v>897</v>
      </c>
      <c r="N328" t="s">
        <v>2120</v>
      </c>
      <c r="O328" t="s">
        <v>1373</v>
      </c>
      <c r="P328" t="s">
        <v>1384</v>
      </c>
      <c r="Q328" t="s">
        <v>2367</v>
      </c>
      <c r="R328">
        <v>224</v>
      </c>
      <c r="S328" t="s">
        <v>134</v>
      </c>
      <c r="T328" t="s">
        <v>44</v>
      </c>
      <c r="U328" s="1">
        <v>43493</v>
      </c>
      <c r="V328" s="1">
        <v>43607</v>
      </c>
      <c r="W328" t="s">
        <v>4665</v>
      </c>
      <c r="X328" t="s">
        <v>918</v>
      </c>
      <c r="Y328">
        <v>12</v>
      </c>
      <c r="Z328">
        <v>9</v>
      </c>
      <c r="AA328">
        <v>45</v>
      </c>
      <c r="AB328">
        <v>20</v>
      </c>
      <c r="AD328">
        <f>IF(ISBLANK(Source[[#This Row],[CrosslistID]]),1,1/COUNTIFS(Source[CrosslistID],Source[[#This Row],[CrosslistID]],Source[TermDesc],Source[[#This Row],[TermDesc]]))</f>
        <v>1</v>
      </c>
      <c r="AG328">
        <v>0</v>
      </c>
      <c r="AH328">
        <v>20</v>
      </c>
      <c r="AI328">
        <v>1.1000000000000001</v>
      </c>
      <c r="AJ328">
        <v>1.2</v>
      </c>
      <c r="AK328">
        <v>0.2</v>
      </c>
      <c r="AL3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28">
        <f>IF(AND(Source[[#This Row],[Credit_Noncredit]]="Noncredit",Source[[#This Row],[FTEF]]&gt;0),Source[[#This Row],[NC XLST FTES]]*525/(437.5*Source[[#This Row],[FTEF]]),0)</f>
        <v>0</v>
      </c>
      <c r="AN328">
        <f>IF(Source[[#This Row],[Credit_Noncredit]]="Credit",Source[[#This Row],[Census Enrollment]],Source[[#This Row],[Noncredit Avg. Attendance]])</f>
        <v>12</v>
      </c>
    </row>
    <row r="329" spans="1:40" x14ac:dyDescent="0.25">
      <c r="A329" t="s">
        <v>4581</v>
      </c>
      <c r="B329" t="s">
        <v>886</v>
      </c>
      <c r="C329" t="s">
        <v>34</v>
      </c>
      <c r="D329" t="s">
        <v>47</v>
      </c>
      <c r="E329" s="4">
        <v>34307</v>
      </c>
      <c r="F329" s="4" t="s">
        <v>48</v>
      </c>
      <c r="G329" s="4">
        <v>25</v>
      </c>
      <c r="H329" t="str">
        <f>CONCATENATE(Source[[#This Row],[Subject]],TRIM(Source[[#This Row],[Course]]))</f>
        <v>WOMN25</v>
      </c>
      <c r="I329" t="str">
        <f>VLOOKUP(Source[[#This Row],[SubjCrse]],'Courses and Categories'!$E$2:$G$1816,3,FALSE)</f>
        <v>Credit General Education</v>
      </c>
      <c r="J329">
        <v>1</v>
      </c>
      <c r="K329" t="s">
        <v>990</v>
      </c>
      <c r="L329" t="s">
        <v>39</v>
      </c>
      <c r="M329" t="s">
        <v>903</v>
      </c>
      <c r="N329" t="s">
        <v>185</v>
      </c>
      <c r="O329">
        <v>1310</v>
      </c>
      <c r="P329">
        <v>1600</v>
      </c>
      <c r="Q329" t="s">
        <v>236</v>
      </c>
      <c r="R329">
        <v>350</v>
      </c>
      <c r="S329" t="s">
        <v>134</v>
      </c>
      <c r="T329">
        <v>1</v>
      </c>
      <c r="U329" s="1">
        <v>43479</v>
      </c>
      <c r="V329" s="1">
        <v>43607</v>
      </c>
      <c r="W329" t="s">
        <v>2014</v>
      </c>
      <c r="X329" t="s">
        <v>1929</v>
      </c>
      <c r="Y329">
        <v>20</v>
      </c>
      <c r="Z329">
        <v>15</v>
      </c>
      <c r="AA329">
        <v>40</v>
      </c>
      <c r="AB329">
        <v>37.5</v>
      </c>
      <c r="AD329">
        <f>IF(ISBLANK(Source[[#This Row],[CrosslistID]]),1,1/COUNTIFS(Source[CrosslistID],Source[[#This Row],[CrosslistID]],Source[TermDesc],Source[[#This Row],[TermDesc]]))</f>
        <v>1</v>
      </c>
      <c r="AG329">
        <v>0</v>
      </c>
      <c r="AH329">
        <v>37.5</v>
      </c>
      <c r="AI329">
        <v>1.9</v>
      </c>
      <c r="AJ329">
        <v>2</v>
      </c>
      <c r="AK329">
        <v>0.2</v>
      </c>
      <c r="AL3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29">
        <f>IF(AND(Source[[#This Row],[Credit_Noncredit]]="Noncredit",Source[[#This Row],[FTEF]]&gt;0),Source[[#This Row],[NC XLST FTES]]*525/(437.5*Source[[#This Row],[FTEF]]),0)</f>
        <v>0</v>
      </c>
      <c r="AN329">
        <f>IF(Source[[#This Row],[Credit_Noncredit]]="Credit",Source[[#This Row],[Census Enrollment]],Source[[#This Row],[Noncredit Avg. Attendance]])</f>
        <v>20</v>
      </c>
    </row>
    <row r="330" spans="1:40" x14ac:dyDescent="0.25">
      <c r="A330" t="s">
        <v>4581</v>
      </c>
      <c r="B330" t="s">
        <v>886</v>
      </c>
      <c r="C330" t="s">
        <v>34</v>
      </c>
      <c r="D330" t="s">
        <v>47</v>
      </c>
      <c r="E330" s="4">
        <v>39042</v>
      </c>
      <c r="F330" s="4" t="s">
        <v>48</v>
      </c>
      <c r="G330" s="4">
        <v>25</v>
      </c>
      <c r="H330" t="str">
        <f>CONCATENATE(Source[[#This Row],[Subject]],TRIM(Source[[#This Row],[Course]]))</f>
        <v>WOMN25</v>
      </c>
      <c r="I330" t="str">
        <f>VLOOKUP(Source[[#This Row],[SubjCrse]],'Courses and Categories'!$E$2:$G$1816,3,FALSE)</f>
        <v>Credit General Education</v>
      </c>
      <c r="J330">
        <v>831</v>
      </c>
      <c r="K330" t="s">
        <v>990</v>
      </c>
      <c r="L330" t="s">
        <v>87</v>
      </c>
      <c r="M330" t="s">
        <v>897</v>
      </c>
      <c r="N330" t="s">
        <v>4666</v>
      </c>
      <c r="O330" t="s">
        <v>4667</v>
      </c>
      <c r="P330" t="s">
        <v>4668</v>
      </c>
      <c r="Q330" t="s">
        <v>4669</v>
      </c>
      <c r="S330" t="s">
        <v>77</v>
      </c>
      <c r="T330" t="s">
        <v>44</v>
      </c>
      <c r="U330" s="1">
        <v>43502</v>
      </c>
      <c r="V330" s="1">
        <v>43607</v>
      </c>
      <c r="W330" t="s">
        <v>4670</v>
      </c>
      <c r="X330" t="s">
        <v>918</v>
      </c>
      <c r="Y330">
        <v>43</v>
      </c>
      <c r="Z330">
        <v>24</v>
      </c>
      <c r="AA330">
        <v>45</v>
      </c>
      <c r="AB330">
        <v>53.333300000000001</v>
      </c>
      <c r="AD330">
        <f>IF(ISBLANK(Source[[#This Row],[CrosslistID]]),1,1/COUNTIFS(Source[CrosslistID],Source[[#This Row],[CrosslistID]],Source[TermDesc],Source[[#This Row],[TermDesc]]))</f>
        <v>1</v>
      </c>
      <c r="AG330">
        <v>0</v>
      </c>
      <c r="AH330">
        <v>53.333300000000001</v>
      </c>
      <c r="AI330">
        <v>4.3</v>
      </c>
      <c r="AJ330">
        <v>4.3</v>
      </c>
      <c r="AK330">
        <v>0.2</v>
      </c>
      <c r="AL3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0">
        <f>IF(AND(Source[[#This Row],[Credit_Noncredit]]="Noncredit",Source[[#This Row],[FTEF]]&gt;0),Source[[#This Row],[NC XLST FTES]]*525/(437.5*Source[[#This Row],[FTEF]]),0)</f>
        <v>0</v>
      </c>
      <c r="AN330">
        <f>IF(Source[[#This Row],[Credit_Noncredit]]="Credit",Source[[#This Row],[Census Enrollment]],Source[[#This Row],[Noncredit Avg. Attendance]])</f>
        <v>43</v>
      </c>
    </row>
    <row r="331" spans="1:40" x14ac:dyDescent="0.25">
      <c r="A331" t="s">
        <v>4581</v>
      </c>
      <c r="B331" t="s">
        <v>886</v>
      </c>
      <c r="C331" t="s">
        <v>34</v>
      </c>
      <c r="D331" t="s">
        <v>47</v>
      </c>
      <c r="E331" s="4">
        <v>36333</v>
      </c>
      <c r="F331" s="4" t="s">
        <v>48</v>
      </c>
      <c r="G331" s="4">
        <v>25</v>
      </c>
      <c r="H331" t="str">
        <f>CONCATENATE(Source[[#This Row],[Subject]],TRIM(Source[[#This Row],[Course]]))</f>
        <v>WOMN25</v>
      </c>
      <c r="I331" t="str">
        <f>VLOOKUP(Source[[#This Row],[SubjCrse]],'Courses and Categories'!$E$2:$G$1816,3,FALSE)</f>
        <v>Credit General Education</v>
      </c>
      <c r="J331">
        <v>961</v>
      </c>
      <c r="K331" t="s">
        <v>990</v>
      </c>
      <c r="L331" t="s">
        <v>87</v>
      </c>
      <c r="M331" t="s">
        <v>897</v>
      </c>
      <c r="N331" t="s">
        <v>4671</v>
      </c>
      <c r="O331" t="s">
        <v>4672</v>
      </c>
      <c r="P331" t="s">
        <v>4673</v>
      </c>
      <c r="Q331" t="s">
        <v>4674</v>
      </c>
      <c r="R331">
        <v>271</v>
      </c>
      <c r="S331" t="s">
        <v>53</v>
      </c>
      <c r="T331" t="s">
        <v>44</v>
      </c>
      <c r="U331" s="1">
        <v>43493</v>
      </c>
      <c r="V331" s="1">
        <v>43607</v>
      </c>
      <c r="W331" t="s">
        <v>4675</v>
      </c>
      <c r="X331" t="s">
        <v>918</v>
      </c>
      <c r="Y331">
        <v>34</v>
      </c>
      <c r="Z331">
        <v>26</v>
      </c>
      <c r="AA331">
        <v>45</v>
      </c>
      <c r="AB331">
        <v>57.777799999999999</v>
      </c>
      <c r="AD331">
        <f>IF(ISBLANK(Source[[#This Row],[CrosslistID]]),1,1/COUNTIFS(Source[CrosslistID],Source[[#This Row],[CrosslistID]],Source[TermDesc],Source[[#This Row],[TermDesc]]))</f>
        <v>1</v>
      </c>
      <c r="AG331">
        <v>0</v>
      </c>
      <c r="AH331">
        <v>57.777799999999999</v>
      </c>
      <c r="AI331">
        <v>3.3</v>
      </c>
      <c r="AJ331">
        <v>3.4</v>
      </c>
      <c r="AK331">
        <v>0.2</v>
      </c>
      <c r="AL3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1">
        <f>IF(AND(Source[[#This Row],[Credit_Noncredit]]="Noncredit",Source[[#This Row],[FTEF]]&gt;0),Source[[#This Row],[NC XLST FTES]]*525/(437.5*Source[[#This Row],[FTEF]]),0)</f>
        <v>0</v>
      </c>
      <c r="AN331">
        <f>IF(Source[[#This Row],[Credit_Noncredit]]="Credit",Source[[#This Row],[Census Enrollment]],Source[[#This Row],[Noncredit Avg. Attendance]])</f>
        <v>34</v>
      </c>
    </row>
    <row r="332" spans="1:40" x14ac:dyDescent="0.25">
      <c r="A332" t="s">
        <v>4581</v>
      </c>
      <c r="B332" t="s">
        <v>886</v>
      </c>
      <c r="C332" t="s">
        <v>34</v>
      </c>
      <c r="D332" t="s">
        <v>47</v>
      </c>
      <c r="E332" s="4">
        <v>32654</v>
      </c>
      <c r="F332" s="4" t="s">
        <v>48</v>
      </c>
      <c r="G332" s="4">
        <v>54</v>
      </c>
      <c r="H332" t="str">
        <f>CONCATENATE(Source[[#This Row],[Subject]],TRIM(Source[[#This Row],[Course]]))</f>
        <v>WOMN54</v>
      </c>
      <c r="I332" t="str">
        <f>VLOOKUP(Source[[#This Row],[SubjCrse]],'Courses and Categories'!$E$2:$G$1816,3,FALSE)</f>
        <v>Credit General Education</v>
      </c>
      <c r="J332">
        <v>1</v>
      </c>
      <c r="K332" t="s">
        <v>2140</v>
      </c>
      <c r="L332" t="s">
        <v>39</v>
      </c>
      <c r="M332" t="s">
        <v>903</v>
      </c>
      <c r="N332" t="s">
        <v>185</v>
      </c>
      <c r="O332">
        <v>1610</v>
      </c>
      <c r="P332">
        <v>1900</v>
      </c>
      <c r="Q332" t="s">
        <v>240</v>
      </c>
      <c r="R332">
        <v>230</v>
      </c>
      <c r="S332" t="s">
        <v>134</v>
      </c>
      <c r="T332">
        <v>1</v>
      </c>
      <c r="U332" s="1">
        <v>43479</v>
      </c>
      <c r="V332" s="1">
        <v>43607</v>
      </c>
      <c r="W332" t="s">
        <v>2141</v>
      </c>
      <c r="X332" t="s">
        <v>1929</v>
      </c>
      <c r="Y332">
        <v>29</v>
      </c>
      <c r="Z332">
        <v>29</v>
      </c>
      <c r="AA332">
        <v>45</v>
      </c>
      <c r="AB332">
        <v>64.444400000000002</v>
      </c>
      <c r="AD332">
        <f>IF(ISBLANK(Source[[#This Row],[CrosslistID]]),1,1/COUNTIFS(Source[CrosslistID],Source[[#This Row],[CrosslistID]],Source[TermDesc],Source[[#This Row],[TermDesc]]))</f>
        <v>1</v>
      </c>
      <c r="AG332">
        <v>0</v>
      </c>
      <c r="AH332">
        <v>64.444400000000002</v>
      </c>
      <c r="AI332">
        <v>2.6</v>
      </c>
      <c r="AJ332">
        <v>2.9</v>
      </c>
      <c r="AK332">
        <v>0.2</v>
      </c>
      <c r="AL3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2">
        <f>IF(AND(Source[[#This Row],[Credit_Noncredit]]="Noncredit",Source[[#This Row],[FTEF]]&gt;0),Source[[#This Row],[NC XLST FTES]]*525/(437.5*Source[[#This Row],[FTEF]]),0)</f>
        <v>0</v>
      </c>
      <c r="AN332">
        <f>IF(Source[[#This Row],[Credit_Noncredit]]="Credit",Source[[#This Row],[Census Enrollment]],Source[[#This Row],[Noncredit Avg. Attendance]])</f>
        <v>29</v>
      </c>
    </row>
    <row r="333" spans="1:40" x14ac:dyDescent="0.25">
      <c r="A333" t="s">
        <v>4581</v>
      </c>
      <c r="B333" t="s">
        <v>886</v>
      </c>
      <c r="C333" t="s">
        <v>34</v>
      </c>
      <c r="D333" t="s">
        <v>47</v>
      </c>
      <c r="E333" s="4">
        <v>32655</v>
      </c>
      <c r="F333" s="4" t="s">
        <v>48</v>
      </c>
      <c r="G333" s="4">
        <v>55</v>
      </c>
      <c r="H333" t="str">
        <f>CONCATENATE(Source[[#This Row],[Subject]],TRIM(Source[[#This Row],[Course]]))</f>
        <v>WOMN55</v>
      </c>
      <c r="I333" t="str">
        <f>VLOOKUP(Source[[#This Row],[SubjCrse]],'Courses and Categories'!$E$2:$G$1816,3,FALSE)</f>
        <v>Credit General Education</v>
      </c>
      <c r="J333">
        <v>1</v>
      </c>
      <c r="K333" t="s">
        <v>2142</v>
      </c>
      <c r="L333" t="s">
        <v>39</v>
      </c>
      <c r="M333" t="s">
        <v>903</v>
      </c>
      <c r="N333" t="s">
        <v>41</v>
      </c>
      <c r="O333">
        <v>1410</v>
      </c>
      <c r="P333">
        <v>1700</v>
      </c>
      <c r="Q333" t="s">
        <v>240</v>
      </c>
      <c r="R333">
        <v>269</v>
      </c>
      <c r="S333" t="s">
        <v>134</v>
      </c>
      <c r="T333">
        <v>1</v>
      </c>
      <c r="U333" s="1">
        <v>43479</v>
      </c>
      <c r="V333" s="1">
        <v>43607</v>
      </c>
      <c r="W333" t="s">
        <v>2141</v>
      </c>
      <c r="X333" t="s">
        <v>1929</v>
      </c>
      <c r="Y333">
        <v>24</v>
      </c>
      <c r="Z333">
        <v>20</v>
      </c>
      <c r="AA333">
        <v>35</v>
      </c>
      <c r="AB333">
        <v>57.142899999999997</v>
      </c>
      <c r="AD333">
        <f>IF(ISBLANK(Source[[#This Row],[CrosslistID]]),1,1/COUNTIFS(Source[CrosslistID],Source[[#This Row],[CrosslistID]],Source[TermDesc],Source[[#This Row],[TermDesc]]))</f>
        <v>1</v>
      </c>
      <c r="AG333">
        <v>0</v>
      </c>
      <c r="AH333">
        <v>57.142899999999997</v>
      </c>
      <c r="AI333">
        <v>2.2000000000000002</v>
      </c>
      <c r="AJ333">
        <v>2.4</v>
      </c>
      <c r="AK333">
        <v>0.2</v>
      </c>
      <c r="AL3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3">
        <f>IF(AND(Source[[#This Row],[Credit_Noncredit]]="Noncredit",Source[[#This Row],[FTEF]]&gt;0),Source[[#This Row],[NC XLST FTES]]*525/(437.5*Source[[#This Row],[FTEF]]),0)</f>
        <v>0</v>
      </c>
      <c r="AN333">
        <f>IF(Source[[#This Row],[Credit_Noncredit]]="Credit",Source[[#This Row],[Census Enrollment]],Source[[#This Row],[Noncredit Avg. Attendance]])</f>
        <v>24</v>
      </c>
    </row>
    <row r="334" spans="1:40" x14ac:dyDescent="0.25">
      <c r="A334" t="s">
        <v>4581</v>
      </c>
      <c r="B334" t="s">
        <v>886</v>
      </c>
      <c r="C334" t="s">
        <v>55</v>
      </c>
      <c r="D334" t="s">
        <v>56</v>
      </c>
      <c r="E334" s="4">
        <v>30879</v>
      </c>
      <c r="F334" s="4" t="s">
        <v>998</v>
      </c>
      <c r="G334" s="4">
        <v>1</v>
      </c>
      <c r="H334" t="str">
        <f>CONCATENATE(Source[[#This Row],[Subject]],TRIM(Source[[#This Row],[Course]]))</f>
        <v>ACCT1</v>
      </c>
      <c r="I334" t="str">
        <f>VLOOKUP(Source[[#This Row],[SubjCrse]],'Courses and Categories'!$E$2:$G$1816,3,FALSE)</f>
        <v>Credit CTE</v>
      </c>
      <c r="J334">
        <v>1</v>
      </c>
      <c r="K334" t="s">
        <v>999</v>
      </c>
      <c r="L334" t="s">
        <v>39</v>
      </c>
      <c r="M334" t="s">
        <v>903</v>
      </c>
      <c r="N334" t="s">
        <v>95</v>
      </c>
      <c r="O334" t="s">
        <v>330</v>
      </c>
      <c r="P334" t="s">
        <v>331</v>
      </c>
      <c r="Q334" t="s">
        <v>2153</v>
      </c>
      <c r="R334" t="s">
        <v>4676</v>
      </c>
      <c r="S334" t="s">
        <v>134</v>
      </c>
      <c r="T334">
        <v>1</v>
      </c>
      <c r="U334" s="1">
        <v>43479</v>
      </c>
      <c r="V334" s="1">
        <v>43607</v>
      </c>
      <c r="W334" t="s">
        <v>4677</v>
      </c>
      <c r="X334" t="s">
        <v>1929</v>
      </c>
      <c r="Y334">
        <v>39</v>
      </c>
      <c r="Z334">
        <v>35</v>
      </c>
      <c r="AA334">
        <v>40</v>
      </c>
      <c r="AB334">
        <v>87.5</v>
      </c>
      <c r="AD334">
        <f>IF(ISBLANK(Source[[#This Row],[CrosslistID]]),1,1/COUNTIFS(Source[CrosslistID],Source[[#This Row],[CrosslistID]],Source[TermDesc],Source[[#This Row],[TermDesc]]))</f>
        <v>1</v>
      </c>
      <c r="AG334">
        <v>0</v>
      </c>
      <c r="AH334">
        <v>87.5</v>
      </c>
      <c r="AI334">
        <v>5.8330000000000002</v>
      </c>
      <c r="AJ334">
        <v>6.4996</v>
      </c>
      <c r="AK334">
        <v>0.50600000000000001</v>
      </c>
      <c r="AL3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4">
        <f>IF(AND(Source[[#This Row],[Credit_Noncredit]]="Noncredit",Source[[#This Row],[FTEF]]&gt;0),Source[[#This Row],[NC XLST FTES]]*525/(437.5*Source[[#This Row],[FTEF]]),0)</f>
        <v>0</v>
      </c>
      <c r="AN334">
        <f>IF(Source[[#This Row],[Credit_Noncredit]]="Credit",Source[[#This Row],[Census Enrollment]],Source[[#This Row],[Noncredit Avg. Attendance]])</f>
        <v>39</v>
      </c>
    </row>
    <row r="335" spans="1:40" x14ac:dyDescent="0.25">
      <c r="A335" t="s">
        <v>4581</v>
      </c>
      <c r="B335" t="s">
        <v>886</v>
      </c>
      <c r="C335" t="s">
        <v>55</v>
      </c>
      <c r="D335" t="s">
        <v>56</v>
      </c>
      <c r="E335" s="4">
        <v>30884</v>
      </c>
      <c r="F335" s="4" t="s">
        <v>998</v>
      </c>
      <c r="G335" s="4">
        <v>1</v>
      </c>
      <c r="H335" t="str">
        <f>CONCATENATE(Source[[#This Row],[Subject]],TRIM(Source[[#This Row],[Course]]))</f>
        <v>ACCT1</v>
      </c>
      <c r="I335" t="str">
        <f>VLOOKUP(Source[[#This Row],[SubjCrse]],'Courses and Categories'!$E$2:$G$1816,3,FALSE)</f>
        <v>Credit CTE</v>
      </c>
      <c r="J335">
        <v>2</v>
      </c>
      <c r="K335" t="s">
        <v>999</v>
      </c>
      <c r="L335" t="s">
        <v>39</v>
      </c>
      <c r="M335" t="s">
        <v>903</v>
      </c>
      <c r="N335" t="s">
        <v>59</v>
      </c>
      <c r="O335">
        <v>810</v>
      </c>
      <c r="P335">
        <v>1025</v>
      </c>
      <c r="Q335" t="s">
        <v>240</v>
      </c>
      <c r="R335">
        <v>201</v>
      </c>
      <c r="S335" t="s">
        <v>134</v>
      </c>
      <c r="T335">
        <v>1</v>
      </c>
      <c r="U335" s="1">
        <v>43479</v>
      </c>
      <c r="V335" s="1">
        <v>43607</v>
      </c>
      <c r="W335" t="s">
        <v>2098</v>
      </c>
      <c r="X335" t="s">
        <v>1929</v>
      </c>
      <c r="Y335">
        <v>37</v>
      </c>
      <c r="Z335">
        <v>30</v>
      </c>
      <c r="AA335">
        <v>40</v>
      </c>
      <c r="AB335">
        <v>75</v>
      </c>
      <c r="AD335">
        <f>IF(ISBLANK(Source[[#This Row],[CrosslistID]]),1,1/COUNTIFS(Source[CrosslistID],Source[[#This Row],[CrosslistID]],Source[TermDesc],Source[[#This Row],[TermDesc]]))</f>
        <v>1</v>
      </c>
      <c r="AG335">
        <v>0</v>
      </c>
      <c r="AH335">
        <v>75</v>
      </c>
      <c r="AI335">
        <v>5.6669999999999998</v>
      </c>
      <c r="AJ335">
        <v>6.1669999999999998</v>
      </c>
      <c r="AK335">
        <v>0.38329999999999997</v>
      </c>
      <c r="AL3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5">
        <f>IF(AND(Source[[#This Row],[Credit_Noncredit]]="Noncredit",Source[[#This Row],[FTEF]]&gt;0),Source[[#This Row],[NC XLST FTES]]*525/(437.5*Source[[#This Row],[FTEF]]),0)</f>
        <v>0</v>
      </c>
      <c r="AN335">
        <f>IF(Source[[#This Row],[Credit_Noncredit]]="Credit",Source[[#This Row],[Census Enrollment]],Source[[#This Row],[Noncredit Avg. Attendance]])</f>
        <v>37</v>
      </c>
    </row>
    <row r="336" spans="1:40" x14ac:dyDescent="0.25">
      <c r="A336" t="s">
        <v>4581</v>
      </c>
      <c r="B336" t="s">
        <v>886</v>
      </c>
      <c r="C336" t="s">
        <v>55</v>
      </c>
      <c r="D336" t="s">
        <v>56</v>
      </c>
      <c r="E336" s="4">
        <v>38729</v>
      </c>
      <c r="F336" s="4" t="s">
        <v>998</v>
      </c>
      <c r="G336" s="4">
        <v>1</v>
      </c>
      <c r="H336" t="str">
        <f>CONCATENATE(Source[[#This Row],[Subject]],TRIM(Source[[#This Row],[Course]]))</f>
        <v>ACCT1</v>
      </c>
      <c r="I336" t="str">
        <f>VLOOKUP(Source[[#This Row],[SubjCrse]],'Courses and Categories'!$E$2:$G$1816,3,FALSE)</f>
        <v>Credit CTE</v>
      </c>
      <c r="J336">
        <v>3</v>
      </c>
      <c r="K336" t="s">
        <v>999</v>
      </c>
      <c r="L336" t="s">
        <v>39</v>
      </c>
      <c r="M336" t="s">
        <v>903</v>
      </c>
      <c r="N336" t="s">
        <v>195</v>
      </c>
      <c r="O336">
        <v>1010</v>
      </c>
      <c r="P336">
        <v>1100</v>
      </c>
      <c r="Q336" t="s">
        <v>240</v>
      </c>
      <c r="R336">
        <v>104</v>
      </c>
      <c r="S336" t="s">
        <v>134</v>
      </c>
      <c r="T336">
        <v>1</v>
      </c>
      <c r="U336" s="1">
        <v>43479</v>
      </c>
      <c r="V336" s="1">
        <v>43607</v>
      </c>
      <c r="W336" t="s">
        <v>2144</v>
      </c>
      <c r="X336" t="s">
        <v>1929</v>
      </c>
      <c r="Y336">
        <v>24</v>
      </c>
      <c r="Z336">
        <v>23</v>
      </c>
      <c r="AA336">
        <v>40</v>
      </c>
      <c r="AB336">
        <v>57.5</v>
      </c>
      <c r="AD336">
        <f>IF(ISBLANK(Source[[#This Row],[CrosslistID]]),1,1/COUNTIFS(Source[CrosslistID],Source[[#This Row],[CrosslistID]],Source[TermDesc],Source[[#This Row],[TermDesc]]))</f>
        <v>1</v>
      </c>
      <c r="AG336">
        <v>0</v>
      </c>
      <c r="AH336">
        <v>57.5</v>
      </c>
      <c r="AI336">
        <v>3.5</v>
      </c>
      <c r="AJ336">
        <v>4</v>
      </c>
      <c r="AK336">
        <v>0.38329999999999997</v>
      </c>
      <c r="AL3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6">
        <f>IF(AND(Source[[#This Row],[Credit_Noncredit]]="Noncredit",Source[[#This Row],[FTEF]]&gt;0),Source[[#This Row],[NC XLST FTES]]*525/(437.5*Source[[#This Row],[FTEF]]),0)</f>
        <v>0</v>
      </c>
      <c r="AN336">
        <f>IF(Source[[#This Row],[Credit_Noncredit]]="Credit",Source[[#This Row],[Census Enrollment]],Source[[#This Row],[Noncredit Avg. Attendance]])</f>
        <v>24</v>
      </c>
    </row>
    <row r="337" spans="1:40" x14ac:dyDescent="0.25">
      <c r="A337" t="s">
        <v>4581</v>
      </c>
      <c r="B337" t="s">
        <v>886</v>
      </c>
      <c r="C337" t="s">
        <v>55</v>
      </c>
      <c r="D337" t="s">
        <v>56</v>
      </c>
      <c r="E337" s="4">
        <v>30885</v>
      </c>
      <c r="F337" s="4" t="s">
        <v>998</v>
      </c>
      <c r="G337" s="4">
        <v>1</v>
      </c>
      <c r="H337" t="str">
        <f>CONCATENATE(Source[[#This Row],[Subject]],TRIM(Source[[#This Row],[Course]]))</f>
        <v>ACCT1</v>
      </c>
      <c r="I337" t="str">
        <f>VLOOKUP(Source[[#This Row],[SubjCrse]],'Courses and Categories'!$E$2:$G$1816,3,FALSE)</f>
        <v>Credit CTE</v>
      </c>
      <c r="J337">
        <v>5</v>
      </c>
      <c r="K337" t="s">
        <v>999</v>
      </c>
      <c r="L337" t="s">
        <v>39</v>
      </c>
      <c r="M337" t="s">
        <v>903</v>
      </c>
      <c r="N337" t="s">
        <v>195</v>
      </c>
      <c r="O337">
        <v>1210</v>
      </c>
      <c r="P337">
        <v>1300</v>
      </c>
      <c r="Q337" t="s">
        <v>240</v>
      </c>
      <c r="R337">
        <v>104</v>
      </c>
      <c r="S337" t="s">
        <v>134</v>
      </c>
      <c r="T337">
        <v>1</v>
      </c>
      <c r="U337" s="1">
        <v>43479</v>
      </c>
      <c r="V337" s="1">
        <v>43607</v>
      </c>
      <c r="W337" t="s">
        <v>4678</v>
      </c>
      <c r="X337" t="s">
        <v>1929</v>
      </c>
      <c r="Y337">
        <v>37</v>
      </c>
      <c r="Z337">
        <v>32</v>
      </c>
      <c r="AA337">
        <v>40</v>
      </c>
      <c r="AB337">
        <v>80</v>
      </c>
      <c r="AD337">
        <f>IF(ISBLANK(Source[[#This Row],[CrosslistID]]),1,1/COUNTIFS(Source[CrosslistID],Source[[#This Row],[CrosslistID]],Source[TermDesc],Source[[#This Row],[TermDesc]]))</f>
        <v>1</v>
      </c>
      <c r="AG337">
        <v>0</v>
      </c>
      <c r="AH337">
        <v>80</v>
      </c>
      <c r="AI337">
        <v>5.3330000000000002</v>
      </c>
      <c r="AJ337">
        <v>6.1662999999999997</v>
      </c>
      <c r="AK337">
        <v>0.38329999999999997</v>
      </c>
      <c r="AL3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7">
        <f>IF(AND(Source[[#This Row],[Credit_Noncredit]]="Noncredit",Source[[#This Row],[FTEF]]&gt;0),Source[[#This Row],[NC XLST FTES]]*525/(437.5*Source[[#This Row],[FTEF]]),0)</f>
        <v>0</v>
      </c>
      <c r="AN337">
        <f>IF(Source[[#This Row],[Credit_Noncredit]]="Credit",Source[[#This Row],[Census Enrollment]],Source[[#This Row],[Noncredit Avg. Attendance]])</f>
        <v>37</v>
      </c>
    </row>
    <row r="338" spans="1:40" x14ac:dyDescent="0.25">
      <c r="A338" t="s">
        <v>4581</v>
      </c>
      <c r="B338" t="s">
        <v>886</v>
      </c>
      <c r="C338" t="s">
        <v>55</v>
      </c>
      <c r="D338" t="s">
        <v>56</v>
      </c>
      <c r="E338" s="4">
        <v>30887</v>
      </c>
      <c r="F338" s="4" t="s">
        <v>998</v>
      </c>
      <c r="G338" s="4">
        <v>1</v>
      </c>
      <c r="H338" t="str">
        <f>CONCATENATE(Source[[#This Row],[Subject]],TRIM(Source[[#This Row],[Course]]))</f>
        <v>ACCT1</v>
      </c>
      <c r="I338" t="str">
        <f>VLOOKUP(Source[[#This Row],[SubjCrse]],'Courses and Categories'!$E$2:$G$1816,3,FALSE)</f>
        <v>Credit CTE</v>
      </c>
      <c r="J338">
        <v>6</v>
      </c>
      <c r="K338" t="s">
        <v>999</v>
      </c>
      <c r="L338" t="s">
        <v>39</v>
      </c>
      <c r="M338" t="s">
        <v>903</v>
      </c>
      <c r="N338" t="s">
        <v>105</v>
      </c>
      <c r="O338">
        <v>1410</v>
      </c>
      <c r="P338">
        <v>1625</v>
      </c>
      <c r="Q338" t="s">
        <v>240</v>
      </c>
      <c r="R338">
        <v>104</v>
      </c>
      <c r="S338" t="s">
        <v>134</v>
      </c>
      <c r="T338">
        <v>1</v>
      </c>
      <c r="U338" s="1">
        <v>43479</v>
      </c>
      <c r="V338" s="1">
        <v>43607</v>
      </c>
      <c r="W338" t="s">
        <v>2098</v>
      </c>
      <c r="X338" t="s">
        <v>1929</v>
      </c>
      <c r="Y338">
        <v>30</v>
      </c>
      <c r="Z338">
        <v>22</v>
      </c>
      <c r="AA338">
        <v>40</v>
      </c>
      <c r="AB338">
        <v>55</v>
      </c>
      <c r="AD338">
        <f>IF(ISBLANK(Source[[#This Row],[CrosslistID]]),1,1/COUNTIFS(Source[CrosslistID],Source[[#This Row],[CrosslistID]],Source[TermDesc],Source[[#This Row],[TermDesc]]))</f>
        <v>1</v>
      </c>
      <c r="AG338">
        <v>0</v>
      </c>
      <c r="AH338">
        <v>55</v>
      </c>
      <c r="AI338">
        <v>4.6669999999999998</v>
      </c>
      <c r="AJ338">
        <v>5.0004</v>
      </c>
      <c r="AK338">
        <v>0.38329999999999997</v>
      </c>
      <c r="AL3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8">
        <f>IF(AND(Source[[#This Row],[Credit_Noncredit]]="Noncredit",Source[[#This Row],[FTEF]]&gt;0),Source[[#This Row],[NC XLST FTES]]*525/(437.5*Source[[#This Row],[FTEF]]),0)</f>
        <v>0</v>
      </c>
      <c r="AN338">
        <f>IF(Source[[#This Row],[Credit_Noncredit]]="Credit",Source[[#This Row],[Census Enrollment]],Source[[#This Row],[Noncredit Avg. Attendance]])</f>
        <v>30</v>
      </c>
    </row>
    <row r="339" spans="1:40" x14ac:dyDescent="0.25">
      <c r="A339" t="s">
        <v>4581</v>
      </c>
      <c r="B339" t="s">
        <v>886</v>
      </c>
      <c r="C339" t="s">
        <v>55</v>
      </c>
      <c r="D339" t="s">
        <v>56</v>
      </c>
      <c r="E339" s="4">
        <v>31135</v>
      </c>
      <c r="F339" s="4" t="s">
        <v>998</v>
      </c>
      <c r="G339" s="4">
        <v>1</v>
      </c>
      <c r="H339" t="str">
        <f>CONCATENATE(Source[[#This Row],[Subject]],TRIM(Source[[#This Row],[Course]]))</f>
        <v>ACCT1</v>
      </c>
      <c r="I339" t="str">
        <f>VLOOKUP(Source[[#This Row],[SubjCrse]],'Courses and Categories'!$E$2:$G$1816,3,FALSE)</f>
        <v>Credit CTE</v>
      </c>
      <c r="J339">
        <v>7</v>
      </c>
      <c r="K339" t="s">
        <v>999</v>
      </c>
      <c r="L339" t="s">
        <v>39</v>
      </c>
      <c r="M339" t="s">
        <v>903</v>
      </c>
      <c r="N339" t="s">
        <v>59</v>
      </c>
      <c r="O339">
        <v>1410</v>
      </c>
      <c r="P339">
        <v>1625</v>
      </c>
      <c r="Q339" t="s">
        <v>240</v>
      </c>
      <c r="R339">
        <v>104</v>
      </c>
      <c r="S339" t="s">
        <v>134</v>
      </c>
      <c r="T339">
        <v>1</v>
      </c>
      <c r="U339" s="1">
        <v>43479</v>
      </c>
      <c r="V339" s="1">
        <v>43607</v>
      </c>
      <c r="W339" t="s">
        <v>1737</v>
      </c>
      <c r="X339" t="s">
        <v>1929</v>
      </c>
      <c r="Y339">
        <v>21</v>
      </c>
      <c r="Z339">
        <v>17</v>
      </c>
      <c r="AA339">
        <v>40</v>
      </c>
      <c r="AB339">
        <v>42.5</v>
      </c>
      <c r="AD339">
        <f>IF(ISBLANK(Source[[#This Row],[CrosslistID]]),1,1/COUNTIFS(Source[CrosslistID],Source[[#This Row],[CrosslistID]],Source[TermDesc],Source[[#This Row],[TermDesc]]))</f>
        <v>1</v>
      </c>
      <c r="AG339">
        <v>0</v>
      </c>
      <c r="AH339">
        <v>42.5</v>
      </c>
      <c r="AI339">
        <v>3.1669999999999998</v>
      </c>
      <c r="AJ339">
        <v>3.5004</v>
      </c>
      <c r="AK339">
        <v>0.38329999999999997</v>
      </c>
      <c r="AL3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9">
        <f>IF(AND(Source[[#This Row],[Credit_Noncredit]]="Noncredit",Source[[#This Row],[FTEF]]&gt;0),Source[[#This Row],[NC XLST FTES]]*525/(437.5*Source[[#This Row],[FTEF]]),0)</f>
        <v>0</v>
      </c>
      <c r="AN339">
        <f>IF(Source[[#This Row],[Credit_Noncredit]]="Credit",Source[[#This Row],[Census Enrollment]],Source[[#This Row],[Noncredit Avg. Attendance]])</f>
        <v>21</v>
      </c>
    </row>
    <row r="340" spans="1:40" x14ac:dyDescent="0.25">
      <c r="A340" t="s">
        <v>4581</v>
      </c>
      <c r="B340" t="s">
        <v>886</v>
      </c>
      <c r="C340" t="s">
        <v>55</v>
      </c>
      <c r="D340" t="s">
        <v>56</v>
      </c>
      <c r="E340" s="4">
        <v>30890</v>
      </c>
      <c r="F340" s="4" t="s">
        <v>998</v>
      </c>
      <c r="G340" s="4">
        <v>1</v>
      </c>
      <c r="H340" t="str">
        <f>CONCATENATE(Source[[#This Row],[Subject]],TRIM(Source[[#This Row],[Course]]))</f>
        <v>ACCT1</v>
      </c>
      <c r="I340" t="str">
        <f>VLOOKUP(Source[[#This Row],[SubjCrse]],'Courses and Categories'!$E$2:$G$1816,3,FALSE)</f>
        <v>Credit CTE</v>
      </c>
      <c r="J340">
        <v>581</v>
      </c>
      <c r="K340" t="s">
        <v>999</v>
      </c>
      <c r="L340" t="s">
        <v>87</v>
      </c>
      <c r="M340" t="s">
        <v>903</v>
      </c>
      <c r="N340" t="s">
        <v>105</v>
      </c>
      <c r="O340">
        <v>1840</v>
      </c>
      <c r="P340">
        <v>2055</v>
      </c>
      <c r="Q340" t="s">
        <v>76</v>
      </c>
      <c r="R340">
        <v>424</v>
      </c>
      <c r="S340" t="s">
        <v>77</v>
      </c>
      <c r="T340">
        <v>1</v>
      </c>
      <c r="U340" s="1">
        <v>43479</v>
      </c>
      <c r="V340" s="1">
        <v>43607</v>
      </c>
      <c r="W340" t="s">
        <v>2145</v>
      </c>
      <c r="X340" t="s">
        <v>1929</v>
      </c>
      <c r="Y340">
        <v>29</v>
      </c>
      <c r="Z340">
        <v>25</v>
      </c>
      <c r="AA340">
        <v>40</v>
      </c>
      <c r="AB340">
        <v>62.5</v>
      </c>
      <c r="AD340">
        <f>IF(ISBLANK(Source[[#This Row],[CrosslistID]]),1,1/COUNTIFS(Source[CrosslistID],Source[[#This Row],[CrosslistID]],Source[TermDesc],Source[[#This Row],[TermDesc]]))</f>
        <v>1</v>
      </c>
      <c r="AG340">
        <v>0</v>
      </c>
      <c r="AH340">
        <v>62.5</v>
      </c>
      <c r="AI340">
        <v>4.6669999999999998</v>
      </c>
      <c r="AJ340">
        <v>4.8337000000000003</v>
      </c>
      <c r="AK340">
        <v>0.38329999999999997</v>
      </c>
      <c r="AL3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0">
        <f>IF(AND(Source[[#This Row],[Credit_Noncredit]]="Noncredit",Source[[#This Row],[FTEF]]&gt;0),Source[[#This Row],[NC XLST FTES]]*525/(437.5*Source[[#This Row],[FTEF]]),0)</f>
        <v>0</v>
      </c>
      <c r="AN340">
        <f>IF(Source[[#This Row],[Credit_Noncredit]]="Credit",Source[[#This Row],[Census Enrollment]],Source[[#This Row],[Noncredit Avg. Attendance]])</f>
        <v>29</v>
      </c>
    </row>
    <row r="341" spans="1:40" x14ac:dyDescent="0.25">
      <c r="A341" t="s">
        <v>4581</v>
      </c>
      <c r="B341" t="s">
        <v>886</v>
      </c>
      <c r="C341" t="s">
        <v>55</v>
      </c>
      <c r="D341" t="s">
        <v>56</v>
      </c>
      <c r="E341" s="4">
        <v>30883</v>
      </c>
      <c r="F341" s="4" t="s">
        <v>998</v>
      </c>
      <c r="G341" s="4">
        <v>1</v>
      </c>
      <c r="H341" t="str">
        <f>CONCATENATE(Source[[#This Row],[Subject]],TRIM(Source[[#This Row],[Course]]))</f>
        <v>ACCT1</v>
      </c>
      <c r="I341" t="str">
        <f>VLOOKUP(Source[[#This Row],[SubjCrse]],'Courses and Categories'!$E$2:$G$1816,3,FALSE)</f>
        <v>Credit CTE</v>
      </c>
      <c r="J341">
        <v>831</v>
      </c>
      <c r="K341" t="s">
        <v>999</v>
      </c>
      <c r="L341" t="s">
        <v>87</v>
      </c>
      <c r="M341" t="s">
        <v>897</v>
      </c>
      <c r="N341" t="s">
        <v>42</v>
      </c>
      <c r="O341" t="s">
        <v>42</v>
      </c>
      <c r="P341" t="s">
        <v>42</v>
      </c>
      <c r="Q341" t="s">
        <v>42</v>
      </c>
      <c r="S341" t="s">
        <v>134</v>
      </c>
      <c r="T341">
        <v>1</v>
      </c>
      <c r="U341" s="1">
        <v>43479</v>
      </c>
      <c r="V341" s="1">
        <v>43607</v>
      </c>
      <c r="W341" t="s">
        <v>1001</v>
      </c>
      <c r="X341" t="s">
        <v>899</v>
      </c>
      <c r="Y341">
        <v>51</v>
      </c>
      <c r="Z341">
        <v>45</v>
      </c>
      <c r="AA341">
        <v>40</v>
      </c>
      <c r="AB341">
        <v>112.5</v>
      </c>
      <c r="AD341">
        <f>IF(ISBLANK(Source[[#This Row],[CrosslistID]]),1,1/COUNTIFS(Source[CrosslistID],Source[[#This Row],[CrosslistID]],Source[TermDesc],Source[[#This Row],[TermDesc]]))</f>
        <v>1</v>
      </c>
      <c r="AG341">
        <v>0</v>
      </c>
      <c r="AH341">
        <v>112.5</v>
      </c>
      <c r="AI341">
        <v>8.1669999999999998</v>
      </c>
      <c r="AJ341">
        <v>8.5002999999999993</v>
      </c>
      <c r="AK341">
        <v>0.38329999999999997</v>
      </c>
      <c r="AL3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1">
        <f>IF(AND(Source[[#This Row],[Credit_Noncredit]]="Noncredit",Source[[#This Row],[FTEF]]&gt;0),Source[[#This Row],[NC XLST FTES]]*525/(437.5*Source[[#This Row],[FTEF]]),0)</f>
        <v>0</v>
      </c>
      <c r="AN341">
        <f>IF(Source[[#This Row],[Credit_Noncredit]]="Credit",Source[[#This Row],[Census Enrollment]],Source[[#This Row],[Noncredit Avg. Attendance]])</f>
        <v>51</v>
      </c>
    </row>
    <row r="342" spans="1:40" x14ac:dyDescent="0.25">
      <c r="A342" t="s">
        <v>4581</v>
      </c>
      <c r="B342" t="s">
        <v>886</v>
      </c>
      <c r="C342" t="s">
        <v>55</v>
      </c>
      <c r="D342" t="s">
        <v>56</v>
      </c>
      <c r="E342" s="4">
        <v>33235</v>
      </c>
      <c r="F342" s="4" t="s">
        <v>998</v>
      </c>
      <c r="G342" s="4">
        <v>1</v>
      </c>
      <c r="H342" t="str">
        <f>CONCATENATE(Source[[#This Row],[Subject]],TRIM(Source[[#This Row],[Course]]))</f>
        <v>ACCT1</v>
      </c>
      <c r="I342" t="str">
        <f>VLOOKUP(Source[[#This Row],[SubjCrse]],'Courses and Categories'!$E$2:$G$1816,3,FALSE)</f>
        <v>Credit CTE</v>
      </c>
      <c r="J342">
        <v>832</v>
      </c>
      <c r="K342" t="s">
        <v>999</v>
      </c>
      <c r="L342" t="s">
        <v>87</v>
      </c>
      <c r="M342" t="s">
        <v>897</v>
      </c>
      <c r="N342" t="s">
        <v>42</v>
      </c>
      <c r="O342" t="s">
        <v>42</v>
      </c>
      <c r="P342" t="s">
        <v>42</v>
      </c>
      <c r="Q342" t="s">
        <v>42</v>
      </c>
      <c r="S342" t="s">
        <v>134</v>
      </c>
      <c r="T342">
        <v>1</v>
      </c>
      <c r="U342" s="1">
        <v>43479</v>
      </c>
      <c r="V342" s="1">
        <v>43607</v>
      </c>
      <c r="W342" t="s">
        <v>1001</v>
      </c>
      <c r="X342" t="s">
        <v>899</v>
      </c>
      <c r="Y342">
        <v>41</v>
      </c>
      <c r="Z342">
        <v>35</v>
      </c>
      <c r="AA342">
        <v>40</v>
      </c>
      <c r="AB342">
        <v>87.5</v>
      </c>
      <c r="AD342">
        <f>IF(ISBLANK(Source[[#This Row],[CrosslistID]]),1,1/COUNTIFS(Source[CrosslistID],Source[[#This Row],[CrosslistID]],Source[TermDesc],Source[[#This Row],[TermDesc]]))</f>
        <v>1</v>
      </c>
      <c r="AG342">
        <v>0</v>
      </c>
      <c r="AH342">
        <v>87.5</v>
      </c>
      <c r="AI342">
        <v>6.5</v>
      </c>
      <c r="AJ342">
        <v>6.8333000000000004</v>
      </c>
      <c r="AK342">
        <v>0.38329999999999997</v>
      </c>
      <c r="AL3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2">
        <f>IF(AND(Source[[#This Row],[Credit_Noncredit]]="Noncredit",Source[[#This Row],[FTEF]]&gt;0),Source[[#This Row],[NC XLST FTES]]*525/(437.5*Source[[#This Row],[FTEF]]),0)</f>
        <v>0</v>
      </c>
      <c r="AN342">
        <f>IF(Source[[#This Row],[Credit_Noncredit]]="Credit",Source[[#This Row],[Census Enrollment]],Source[[#This Row],[Noncredit Avg. Attendance]])</f>
        <v>41</v>
      </c>
    </row>
    <row r="343" spans="1:40" x14ac:dyDescent="0.25">
      <c r="A343" t="s">
        <v>4581</v>
      </c>
      <c r="B343" t="s">
        <v>886</v>
      </c>
      <c r="C343" t="s">
        <v>55</v>
      </c>
      <c r="D343" t="s">
        <v>56</v>
      </c>
      <c r="E343" s="4">
        <v>39283</v>
      </c>
      <c r="F343" s="4" t="s">
        <v>998</v>
      </c>
      <c r="G343" s="4">
        <v>1</v>
      </c>
      <c r="H343" t="str">
        <f>CONCATENATE(Source[[#This Row],[Subject]],TRIM(Source[[#This Row],[Course]]))</f>
        <v>ACCT1</v>
      </c>
      <c r="I343" t="str">
        <f>VLOOKUP(Source[[#This Row],[SubjCrse]],'Courses and Categories'!$E$2:$G$1816,3,FALSE)</f>
        <v>Credit CTE</v>
      </c>
      <c r="J343">
        <v>931</v>
      </c>
      <c r="K343" t="s">
        <v>999</v>
      </c>
      <c r="L343" t="s">
        <v>87</v>
      </c>
      <c r="M343" t="s">
        <v>897</v>
      </c>
      <c r="N343" t="s">
        <v>42</v>
      </c>
      <c r="O343" t="s">
        <v>42</v>
      </c>
      <c r="P343" t="s">
        <v>42</v>
      </c>
      <c r="Q343" t="s">
        <v>42</v>
      </c>
      <c r="S343" t="s">
        <v>134</v>
      </c>
      <c r="T343" t="s">
        <v>44</v>
      </c>
      <c r="U343" s="1">
        <v>43493</v>
      </c>
      <c r="V343" s="1">
        <v>43607</v>
      </c>
      <c r="W343" t="s">
        <v>1000</v>
      </c>
      <c r="X343" t="s">
        <v>918</v>
      </c>
      <c r="Y343">
        <v>33</v>
      </c>
      <c r="Z343">
        <v>28</v>
      </c>
      <c r="AA343">
        <v>40</v>
      </c>
      <c r="AB343">
        <v>70</v>
      </c>
      <c r="AD343">
        <f>IF(ISBLANK(Source[[#This Row],[CrosslistID]]),1,1/COUNTIFS(Source[CrosslistID],Source[[#This Row],[CrosslistID]],Source[TermDesc],Source[[#This Row],[TermDesc]]))</f>
        <v>1</v>
      </c>
      <c r="AG343">
        <v>0</v>
      </c>
      <c r="AH343">
        <v>70</v>
      </c>
      <c r="AI343">
        <v>5.5</v>
      </c>
      <c r="AJ343">
        <v>5.5</v>
      </c>
      <c r="AK343">
        <v>0.38329999999999997</v>
      </c>
      <c r="AL3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3">
        <f>IF(AND(Source[[#This Row],[Credit_Noncredit]]="Noncredit",Source[[#This Row],[FTEF]]&gt;0),Source[[#This Row],[NC XLST FTES]]*525/(437.5*Source[[#This Row],[FTEF]]),0)</f>
        <v>0</v>
      </c>
      <c r="AN343">
        <f>IF(Source[[#This Row],[Credit_Noncredit]]="Credit",Source[[#This Row],[Census Enrollment]],Source[[#This Row],[Noncredit Avg. Attendance]])</f>
        <v>33</v>
      </c>
    </row>
    <row r="344" spans="1:40" x14ac:dyDescent="0.25">
      <c r="A344" t="s">
        <v>4581</v>
      </c>
      <c r="B344" t="s">
        <v>886</v>
      </c>
      <c r="C344" t="s">
        <v>55</v>
      </c>
      <c r="D344" t="s">
        <v>56</v>
      </c>
      <c r="E344" s="4">
        <v>31669</v>
      </c>
      <c r="F344" s="4" t="s">
        <v>998</v>
      </c>
      <c r="G344" s="4">
        <v>2</v>
      </c>
      <c r="H344" t="str">
        <f>CONCATENATE(Source[[#This Row],[Subject]],TRIM(Source[[#This Row],[Course]]))</f>
        <v>ACCT2</v>
      </c>
      <c r="I344" t="str">
        <f>VLOOKUP(Source[[#This Row],[SubjCrse]],'Courses and Categories'!$E$2:$G$1816,3,FALSE)</f>
        <v>Credit CTE</v>
      </c>
      <c r="J344">
        <v>2</v>
      </c>
      <c r="K344" t="s">
        <v>1002</v>
      </c>
      <c r="L344" t="s">
        <v>39</v>
      </c>
      <c r="M344" t="s">
        <v>903</v>
      </c>
      <c r="N344" t="s">
        <v>59</v>
      </c>
      <c r="O344">
        <v>810</v>
      </c>
      <c r="P344">
        <v>1025</v>
      </c>
      <c r="Q344" t="s">
        <v>238</v>
      </c>
      <c r="R344">
        <v>701</v>
      </c>
      <c r="S344" t="s">
        <v>134</v>
      </c>
      <c r="T344">
        <v>1</v>
      </c>
      <c r="U344" s="1">
        <v>43479</v>
      </c>
      <c r="V344" s="1">
        <v>43607</v>
      </c>
      <c r="W344" t="s">
        <v>1000</v>
      </c>
      <c r="X344" t="s">
        <v>1929</v>
      </c>
      <c r="Y344">
        <v>17</v>
      </c>
      <c r="Z344">
        <v>14</v>
      </c>
      <c r="AA344">
        <v>40</v>
      </c>
      <c r="AB344">
        <v>35</v>
      </c>
      <c r="AD344">
        <f>IF(ISBLANK(Source[[#This Row],[CrosslistID]]),1,1/COUNTIFS(Source[CrosslistID],Source[[#This Row],[CrosslistID]],Source[TermDesc],Source[[#This Row],[TermDesc]]))</f>
        <v>1</v>
      </c>
      <c r="AG344">
        <v>0</v>
      </c>
      <c r="AH344">
        <v>35</v>
      </c>
      <c r="AI344">
        <v>2.1669999999999998</v>
      </c>
      <c r="AJ344">
        <v>2.8338000000000001</v>
      </c>
      <c r="AK344">
        <v>0.38329999999999997</v>
      </c>
      <c r="AL3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4">
        <f>IF(AND(Source[[#This Row],[Credit_Noncredit]]="Noncredit",Source[[#This Row],[FTEF]]&gt;0),Source[[#This Row],[NC XLST FTES]]*525/(437.5*Source[[#This Row],[FTEF]]),0)</f>
        <v>0</v>
      </c>
      <c r="AN344">
        <f>IF(Source[[#This Row],[Credit_Noncredit]]="Credit",Source[[#This Row],[Census Enrollment]],Source[[#This Row],[Noncredit Avg. Attendance]])</f>
        <v>17</v>
      </c>
    </row>
    <row r="345" spans="1:40" x14ac:dyDescent="0.25">
      <c r="A345" t="s">
        <v>4581</v>
      </c>
      <c r="B345" t="s">
        <v>886</v>
      </c>
      <c r="C345" t="s">
        <v>55</v>
      </c>
      <c r="D345" t="s">
        <v>56</v>
      </c>
      <c r="E345" s="4">
        <v>37903</v>
      </c>
      <c r="F345" s="4" t="s">
        <v>998</v>
      </c>
      <c r="G345" s="4">
        <v>2</v>
      </c>
      <c r="H345" t="str">
        <f>CONCATENATE(Source[[#This Row],[Subject]],TRIM(Source[[#This Row],[Course]]))</f>
        <v>ACCT2</v>
      </c>
      <c r="I345" t="str">
        <f>VLOOKUP(Source[[#This Row],[SubjCrse]],'Courses and Categories'!$E$2:$G$1816,3,FALSE)</f>
        <v>Credit CTE</v>
      </c>
      <c r="J345">
        <v>3</v>
      </c>
      <c r="K345" t="s">
        <v>1002</v>
      </c>
      <c r="L345" t="s">
        <v>39</v>
      </c>
      <c r="M345" t="s">
        <v>903</v>
      </c>
      <c r="N345" t="s">
        <v>105</v>
      </c>
      <c r="O345">
        <v>1110</v>
      </c>
      <c r="P345">
        <v>1325</v>
      </c>
      <c r="Q345" t="s">
        <v>238</v>
      </c>
      <c r="R345">
        <v>701</v>
      </c>
      <c r="S345" t="s">
        <v>134</v>
      </c>
      <c r="T345">
        <v>1</v>
      </c>
      <c r="U345" s="1">
        <v>43479</v>
      </c>
      <c r="V345" s="1">
        <v>43607</v>
      </c>
      <c r="W345" t="s">
        <v>1003</v>
      </c>
      <c r="X345" t="s">
        <v>1929</v>
      </c>
      <c r="Y345">
        <v>49</v>
      </c>
      <c r="Z345">
        <v>48</v>
      </c>
      <c r="AA345">
        <v>40</v>
      </c>
      <c r="AB345">
        <v>120</v>
      </c>
      <c r="AD345">
        <f>IF(ISBLANK(Source[[#This Row],[CrosslistID]]),1,1/COUNTIFS(Source[CrosslistID],Source[[#This Row],[CrosslistID]],Source[TermDesc],Source[[#This Row],[TermDesc]]))</f>
        <v>1</v>
      </c>
      <c r="AG345">
        <v>0</v>
      </c>
      <c r="AH345">
        <v>120</v>
      </c>
      <c r="AI345">
        <v>7</v>
      </c>
      <c r="AJ345">
        <v>8.1667000000000005</v>
      </c>
      <c r="AK345">
        <v>0.38329999999999997</v>
      </c>
      <c r="AL3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5">
        <f>IF(AND(Source[[#This Row],[Credit_Noncredit]]="Noncredit",Source[[#This Row],[FTEF]]&gt;0),Source[[#This Row],[NC XLST FTES]]*525/(437.5*Source[[#This Row],[FTEF]]),0)</f>
        <v>0</v>
      </c>
      <c r="AN345">
        <f>IF(Source[[#This Row],[Credit_Noncredit]]="Credit",Source[[#This Row],[Census Enrollment]],Source[[#This Row],[Noncredit Avg. Attendance]])</f>
        <v>49</v>
      </c>
    </row>
    <row r="346" spans="1:40" x14ac:dyDescent="0.25">
      <c r="A346" t="s">
        <v>4581</v>
      </c>
      <c r="B346" t="s">
        <v>886</v>
      </c>
      <c r="C346" t="s">
        <v>55</v>
      </c>
      <c r="D346" t="s">
        <v>56</v>
      </c>
      <c r="E346" s="4">
        <v>30892</v>
      </c>
      <c r="F346" s="4" t="s">
        <v>998</v>
      </c>
      <c r="G346" s="4">
        <v>2</v>
      </c>
      <c r="H346" t="str">
        <f>CONCATENATE(Source[[#This Row],[Subject]],TRIM(Source[[#This Row],[Course]]))</f>
        <v>ACCT2</v>
      </c>
      <c r="I346" t="str">
        <f>VLOOKUP(Source[[#This Row],[SubjCrse]],'Courses and Categories'!$E$2:$G$1816,3,FALSE)</f>
        <v>Credit CTE</v>
      </c>
      <c r="J346">
        <v>4</v>
      </c>
      <c r="K346" t="s">
        <v>1002</v>
      </c>
      <c r="L346" t="s">
        <v>39</v>
      </c>
      <c r="M346" t="s">
        <v>903</v>
      </c>
      <c r="N346" t="s">
        <v>105</v>
      </c>
      <c r="O346">
        <v>1410</v>
      </c>
      <c r="P346">
        <v>1625</v>
      </c>
      <c r="Q346" t="s">
        <v>240</v>
      </c>
      <c r="R346">
        <v>230</v>
      </c>
      <c r="S346" t="s">
        <v>134</v>
      </c>
      <c r="T346">
        <v>1</v>
      </c>
      <c r="U346" s="1">
        <v>43479</v>
      </c>
      <c r="V346" s="1">
        <v>43607</v>
      </c>
      <c r="W346" t="s">
        <v>1000</v>
      </c>
      <c r="X346" t="s">
        <v>1929</v>
      </c>
      <c r="Y346">
        <v>15</v>
      </c>
      <c r="Z346">
        <v>14</v>
      </c>
      <c r="AA346">
        <v>40</v>
      </c>
      <c r="AB346">
        <v>35</v>
      </c>
      <c r="AD346">
        <f>IF(ISBLANK(Source[[#This Row],[CrosslistID]]),1,1/COUNTIFS(Source[CrosslistID],Source[[#This Row],[CrosslistID]],Source[TermDesc],Source[[#This Row],[TermDesc]]))</f>
        <v>1</v>
      </c>
      <c r="AG346">
        <v>0</v>
      </c>
      <c r="AH346">
        <v>35</v>
      </c>
      <c r="AI346">
        <v>2.3330000000000002</v>
      </c>
      <c r="AJ346">
        <v>2.4996</v>
      </c>
      <c r="AK346">
        <v>0.38329999999999997</v>
      </c>
      <c r="AL3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6">
        <f>IF(AND(Source[[#This Row],[Credit_Noncredit]]="Noncredit",Source[[#This Row],[FTEF]]&gt;0),Source[[#This Row],[NC XLST FTES]]*525/(437.5*Source[[#This Row],[FTEF]]),0)</f>
        <v>0</v>
      </c>
      <c r="AN346">
        <f>IF(Source[[#This Row],[Credit_Noncredit]]="Credit",Source[[#This Row],[Census Enrollment]],Source[[#This Row],[Noncredit Avg. Attendance]])</f>
        <v>15</v>
      </c>
    </row>
    <row r="347" spans="1:40" x14ac:dyDescent="0.25">
      <c r="A347" t="s">
        <v>4581</v>
      </c>
      <c r="B347" t="s">
        <v>886</v>
      </c>
      <c r="C347" t="s">
        <v>55</v>
      </c>
      <c r="D347" t="s">
        <v>56</v>
      </c>
      <c r="E347" s="4">
        <v>33780</v>
      </c>
      <c r="F347" s="4" t="s">
        <v>998</v>
      </c>
      <c r="G347" s="4">
        <v>2</v>
      </c>
      <c r="H347" t="str">
        <f>CONCATENATE(Source[[#This Row],[Subject]],TRIM(Source[[#This Row],[Course]]))</f>
        <v>ACCT2</v>
      </c>
      <c r="I347" t="str">
        <f>VLOOKUP(Source[[#This Row],[SubjCrse]],'Courses and Categories'!$E$2:$G$1816,3,FALSE)</f>
        <v>Credit CTE</v>
      </c>
      <c r="J347">
        <v>5</v>
      </c>
      <c r="K347" t="s">
        <v>1002</v>
      </c>
      <c r="L347" t="s">
        <v>39</v>
      </c>
      <c r="M347" t="s">
        <v>903</v>
      </c>
      <c r="N347" t="s">
        <v>59</v>
      </c>
      <c r="O347">
        <v>1410</v>
      </c>
      <c r="P347">
        <v>1625</v>
      </c>
      <c r="Q347" t="s">
        <v>240</v>
      </c>
      <c r="R347">
        <v>224</v>
      </c>
      <c r="S347" t="s">
        <v>134</v>
      </c>
      <c r="T347">
        <v>1</v>
      </c>
      <c r="U347" s="1">
        <v>43479</v>
      </c>
      <c r="V347" s="1">
        <v>43607</v>
      </c>
      <c r="W347" t="s">
        <v>1003</v>
      </c>
      <c r="X347" t="s">
        <v>1929</v>
      </c>
      <c r="Y347">
        <v>52</v>
      </c>
      <c r="Z347">
        <v>51</v>
      </c>
      <c r="AA347">
        <v>40</v>
      </c>
      <c r="AB347">
        <v>127.5</v>
      </c>
      <c r="AD347">
        <f>IF(ISBLANK(Source[[#This Row],[CrosslistID]]),1,1/COUNTIFS(Source[CrosslistID],Source[[#This Row],[CrosslistID]],Source[TermDesc],Source[[#This Row],[TermDesc]]))</f>
        <v>1</v>
      </c>
      <c r="AG347">
        <v>0</v>
      </c>
      <c r="AH347">
        <v>127.5</v>
      </c>
      <c r="AI347">
        <v>7.3330000000000002</v>
      </c>
      <c r="AJ347">
        <v>8.6662999999999997</v>
      </c>
      <c r="AK347">
        <v>0.38329999999999997</v>
      </c>
      <c r="AL3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7">
        <f>IF(AND(Source[[#This Row],[Credit_Noncredit]]="Noncredit",Source[[#This Row],[FTEF]]&gt;0),Source[[#This Row],[NC XLST FTES]]*525/(437.5*Source[[#This Row],[FTEF]]),0)</f>
        <v>0</v>
      </c>
      <c r="AN347">
        <f>IF(Source[[#This Row],[Credit_Noncredit]]="Credit",Source[[#This Row],[Census Enrollment]],Source[[#This Row],[Noncredit Avg. Attendance]])</f>
        <v>52</v>
      </c>
    </row>
    <row r="348" spans="1:40" x14ac:dyDescent="0.25">
      <c r="A348" t="s">
        <v>4581</v>
      </c>
      <c r="B348" t="s">
        <v>886</v>
      </c>
      <c r="C348" t="s">
        <v>55</v>
      </c>
      <c r="D348" t="s">
        <v>56</v>
      </c>
      <c r="E348" s="4">
        <v>38524</v>
      </c>
      <c r="F348" s="4" t="s">
        <v>998</v>
      </c>
      <c r="G348" s="4">
        <v>2</v>
      </c>
      <c r="H348" t="str">
        <f>CONCATENATE(Source[[#This Row],[Subject]],TRIM(Source[[#This Row],[Course]]))</f>
        <v>ACCT2</v>
      </c>
      <c r="I348" t="str">
        <f>VLOOKUP(Source[[#This Row],[SubjCrse]],'Courses and Categories'!$E$2:$G$1816,3,FALSE)</f>
        <v>Credit CTE</v>
      </c>
      <c r="J348">
        <v>581</v>
      </c>
      <c r="K348" t="s">
        <v>1002</v>
      </c>
      <c r="L348" t="s">
        <v>87</v>
      </c>
      <c r="M348" t="s">
        <v>903</v>
      </c>
      <c r="N348" t="s">
        <v>1372</v>
      </c>
      <c r="O348" t="s">
        <v>4679</v>
      </c>
      <c r="P348" t="s">
        <v>4680</v>
      </c>
      <c r="Q348" t="s">
        <v>205</v>
      </c>
      <c r="R348">
        <v>624</v>
      </c>
      <c r="S348" t="s">
        <v>77</v>
      </c>
      <c r="T348">
        <v>1</v>
      </c>
      <c r="U348" s="1">
        <v>43479</v>
      </c>
      <c r="V348" s="1">
        <v>43607</v>
      </c>
      <c r="W348" t="s">
        <v>4681</v>
      </c>
      <c r="X348" t="s">
        <v>1929</v>
      </c>
      <c r="Y348">
        <v>25</v>
      </c>
      <c r="Z348">
        <v>25</v>
      </c>
      <c r="AA348">
        <v>40</v>
      </c>
      <c r="AB348">
        <v>62.5</v>
      </c>
      <c r="AD348">
        <f>IF(ISBLANK(Source[[#This Row],[CrosslistID]]),1,1/COUNTIFS(Source[CrosslistID],Source[[#This Row],[CrosslistID]],Source[TermDesc],Source[[#This Row],[TermDesc]]))</f>
        <v>1</v>
      </c>
      <c r="AG348">
        <v>0</v>
      </c>
      <c r="AH348">
        <v>62.5</v>
      </c>
      <c r="AI348">
        <v>3.5</v>
      </c>
      <c r="AJ348">
        <v>4.1666999999999996</v>
      </c>
      <c r="AK348">
        <v>0.38329999999999997</v>
      </c>
      <c r="AL3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8">
        <f>IF(AND(Source[[#This Row],[Credit_Noncredit]]="Noncredit",Source[[#This Row],[FTEF]]&gt;0),Source[[#This Row],[NC XLST FTES]]*525/(437.5*Source[[#This Row],[FTEF]]),0)</f>
        <v>0</v>
      </c>
      <c r="AN348">
        <f>IF(Source[[#This Row],[Credit_Noncredit]]="Credit",Source[[#This Row],[Census Enrollment]],Source[[#This Row],[Noncredit Avg. Attendance]])</f>
        <v>25</v>
      </c>
    </row>
    <row r="349" spans="1:40" x14ac:dyDescent="0.25">
      <c r="A349" t="s">
        <v>4581</v>
      </c>
      <c r="B349" t="s">
        <v>886</v>
      </c>
      <c r="C349" t="s">
        <v>55</v>
      </c>
      <c r="D349" t="s">
        <v>56</v>
      </c>
      <c r="E349" s="4">
        <v>32841</v>
      </c>
      <c r="F349" s="4" t="s">
        <v>998</v>
      </c>
      <c r="G349" s="4">
        <v>2</v>
      </c>
      <c r="H349" t="str">
        <f>CONCATENATE(Source[[#This Row],[Subject]],TRIM(Source[[#This Row],[Course]]))</f>
        <v>ACCT2</v>
      </c>
      <c r="I349" t="str">
        <f>VLOOKUP(Source[[#This Row],[SubjCrse]],'Courses and Categories'!$E$2:$G$1816,3,FALSE)</f>
        <v>Credit CTE</v>
      </c>
      <c r="J349">
        <v>831</v>
      </c>
      <c r="K349" t="s">
        <v>1002</v>
      </c>
      <c r="L349" t="s">
        <v>87</v>
      </c>
      <c r="M349" t="s">
        <v>897</v>
      </c>
      <c r="N349" t="s">
        <v>42</v>
      </c>
      <c r="O349" t="s">
        <v>42</v>
      </c>
      <c r="P349" t="s">
        <v>42</v>
      </c>
      <c r="Q349" t="s">
        <v>42</v>
      </c>
      <c r="S349" t="s">
        <v>134</v>
      </c>
      <c r="T349">
        <v>1</v>
      </c>
      <c r="U349" s="1">
        <v>43479</v>
      </c>
      <c r="V349" s="1">
        <v>43607</v>
      </c>
      <c r="W349" t="s">
        <v>1004</v>
      </c>
      <c r="X349" t="s">
        <v>899</v>
      </c>
      <c r="Y349">
        <v>38</v>
      </c>
      <c r="Z349">
        <v>30</v>
      </c>
      <c r="AA349">
        <v>40</v>
      </c>
      <c r="AB349">
        <v>75</v>
      </c>
      <c r="AD349">
        <f>IF(ISBLANK(Source[[#This Row],[CrosslistID]]),1,1/COUNTIFS(Source[CrosslistID],Source[[#This Row],[CrosslistID]],Source[TermDesc],Source[[#This Row],[TermDesc]]))</f>
        <v>1</v>
      </c>
      <c r="AG349">
        <v>0</v>
      </c>
      <c r="AH349">
        <v>75</v>
      </c>
      <c r="AI349">
        <v>5.8330000000000002</v>
      </c>
      <c r="AJ349">
        <v>6.3330000000000002</v>
      </c>
      <c r="AK349">
        <v>0.38329999999999997</v>
      </c>
      <c r="AL3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9">
        <f>IF(AND(Source[[#This Row],[Credit_Noncredit]]="Noncredit",Source[[#This Row],[FTEF]]&gt;0),Source[[#This Row],[NC XLST FTES]]*525/(437.5*Source[[#This Row],[FTEF]]),0)</f>
        <v>0</v>
      </c>
      <c r="AN349">
        <f>IF(Source[[#This Row],[Credit_Noncredit]]="Credit",Source[[#This Row],[Census Enrollment]],Source[[#This Row],[Noncredit Avg. Attendance]])</f>
        <v>38</v>
      </c>
    </row>
    <row r="350" spans="1:40" x14ac:dyDescent="0.25">
      <c r="A350" t="s">
        <v>4581</v>
      </c>
      <c r="B350" t="s">
        <v>886</v>
      </c>
      <c r="C350" t="s">
        <v>55</v>
      </c>
      <c r="D350" t="s">
        <v>56</v>
      </c>
      <c r="E350" s="4">
        <v>32842</v>
      </c>
      <c r="F350" s="4" t="s">
        <v>998</v>
      </c>
      <c r="G350" s="4">
        <v>2</v>
      </c>
      <c r="H350" t="str">
        <f>CONCATENATE(Source[[#This Row],[Subject]],TRIM(Source[[#This Row],[Course]]))</f>
        <v>ACCT2</v>
      </c>
      <c r="I350" t="str">
        <f>VLOOKUP(Source[[#This Row],[SubjCrse]],'Courses and Categories'!$E$2:$G$1816,3,FALSE)</f>
        <v>Credit CTE</v>
      </c>
      <c r="J350">
        <v>832</v>
      </c>
      <c r="K350" t="s">
        <v>1002</v>
      </c>
      <c r="L350" t="s">
        <v>87</v>
      </c>
      <c r="M350" t="s">
        <v>897</v>
      </c>
      <c r="N350" t="s">
        <v>42</v>
      </c>
      <c r="O350" t="s">
        <v>42</v>
      </c>
      <c r="P350" t="s">
        <v>42</v>
      </c>
      <c r="Q350" t="s">
        <v>42</v>
      </c>
      <c r="S350" t="s">
        <v>134</v>
      </c>
      <c r="T350">
        <v>1</v>
      </c>
      <c r="U350" s="1">
        <v>43479</v>
      </c>
      <c r="V350" s="1">
        <v>43607</v>
      </c>
      <c r="W350" t="s">
        <v>1004</v>
      </c>
      <c r="X350" t="s">
        <v>1450</v>
      </c>
      <c r="Y350">
        <v>38</v>
      </c>
      <c r="Z350">
        <v>37</v>
      </c>
      <c r="AA350">
        <v>40</v>
      </c>
      <c r="AB350">
        <v>92.5</v>
      </c>
      <c r="AD350">
        <f>IF(ISBLANK(Source[[#This Row],[CrosslistID]]),1,1/COUNTIFS(Source[CrosslistID],Source[[#This Row],[CrosslistID]],Source[TermDesc],Source[[#This Row],[TermDesc]]))</f>
        <v>1</v>
      </c>
      <c r="AG350">
        <v>0</v>
      </c>
      <c r="AH350">
        <v>92.5</v>
      </c>
      <c r="AI350">
        <v>6.1669999999999998</v>
      </c>
      <c r="AJ350">
        <v>6.3337000000000003</v>
      </c>
      <c r="AK350">
        <v>0.38329999999999997</v>
      </c>
      <c r="AL3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0">
        <f>IF(AND(Source[[#This Row],[Credit_Noncredit]]="Noncredit",Source[[#This Row],[FTEF]]&gt;0),Source[[#This Row],[NC XLST FTES]]*525/(437.5*Source[[#This Row],[FTEF]]),0)</f>
        <v>0</v>
      </c>
      <c r="AN350">
        <f>IF(Source[[#This Row],[Credit_Noncredit]]="Credit",Source[[#This Row],[Census Enrollment]],Source[[#This Row],[Noncredit Avg. Attendance]])</f>
        <v>38</v>
      </c>
    </row>
    <row r="351" spans="1:40" x14ac:dyDescent="0.25">
      <c r="A351" t="s">
        <v>4581</v>
      </c>
      <c r="B351" t="s">
        <v>886</v>
      </c>
      <c r="C351" t="s">
        <v>55</v>
      </c>
      <c r="D351" t="s">
        <v>56</v>
      </c>
      <c r="E351" s="4">
        <v>35796</v>
      </c>
      <c r="F351" s="4" t="s">
        <v>998</v>
      </c>
      <c r="G351" s="4">
        <v>10</v>
      </c>
      <c r="H351" t="str">
        <f>CONCATENATE(Source[[#This Row],[Subject]],TRIM(Source[[#This Row],[Course]]))</f>
        <v>ACCT10</v>
      </c>
      <c r="I351" t="str">
        <f>VLOOKUP(Source[[#This Row],[SubjCrse]],'Courses and Categories'!$E$2:$G$1816,3,FALSE)</f>
        <v>Credit CTE</v>
      </c>
      <c r="J351">
        <v>1</v>
      </c>
      <c r="K351" t="s">
        <v>2146</v>
      </c>
      <c r="L351" t="s">
        <v>39</v>
      </c>
      <c r="M351" t="s">
        <v>903</v>
      </c>
      <c r="N351" t="s">
        <v>1381</v>
      </c>
      <c r="O351" t="s">
        <v>2243</v>
      </c>
      <c r="P351" t="s">
        <v>4682</v>
      </c>
      <c r="Q351" t="s">
        <v>2367</v>
      </c>
      <c r="R351">
        <v>230</v>
      </c>
      <c r="S351" t="s">
        <v>134</v>
      </c>
      <c r="T351">
        <v>1</v>
      </c>
      <c r="U351" s="1">
        <v>43479</v>
      </c>
      <c r="V351" s="1">
        <v>43607</v>
      </c>
      <c r="W351" t="s">
        <v>4683</v>
      </c>
      <c r="X351" t="s">
        <v>1929</v>
      </c>
      <c r="Y351">
        <v>12</v>
      </c>
      <c r="Z351">
        <v>10</v>
      </c>
      <c r="AA351">
        <v>40</v>
      </c>
      <c r="AB351">
        <v>25</v>
      </c>
      <c r="AD351">
        <f>IF(ISBLANK(Source[[#This Row],[CrosslistID]]),1,1/COUNTIFS(Source[CrosslistID],Source[[#This Row],[CrosslistID]],Source[TermDesc],Source[[#This Row],[TermDesc]]))</f>
        <v>1</v>
      </c>
      <c r="AG351">
        <v>0</v>
      </c>
      <c r="AH351">
        <v>25</v>
      </c>
      <c r="AI351">
        <v>2</v>
      </c>
      <c r="AJ351">
        <v>2</v>
      </c>
      <c r="AK351">
        <v>0.33329999999999999</v>
      </c>
      <c r="AL3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1">
        <f>IF(AND(Source[[#This Row],[Credit_Noncredit]]="Noncredit",Source[[#This Row],[FTEF]]&gt;0),Source[[#This Row],[NC XLST FTES]]*525/(437.5*Source[[#This Row],[FTEF]]),0)</f>
        <v>0</v>
      </c>
      <c r="AN351">
        <f>IF(Source[[#This Row],[Credit_Noncredit]]="Credit",Source[[#This Row],[Census Enrollment]],Source[[#This Row],[Noncredit Avg. Attendance]])</f>
        <v>12</v>
      </c>
    </row>
    <row r="352" spans="1:40" x14ac:dyDescent="0.25">
      <c r="A352" t="s">
        <v>4581</v>
      </c>
      <c r="B352" t="s">
        <v>886</v>
      </c>
      <c r="C352" t="s">
        <v>55</v>
      </c>
      <c r="D352" t="s">
        <v>56</v>
      </c>
      <c r="E352" s="4">
        <v>38525</v>
      </c>
      <c r="F352" s="4" t="s">
        <v>998</v>
      </c>
      <c r="G352" s="4">
        <v>10</v>
      </c>
      <c r="H352" t="str">
        <f>CONCATENATE(Source[[#This Row],[Subject]],TRIM(Source[[#This Row],[Course]]))</f>
        <v>ACCT10</v>
      </c>
      <c r="I352" t="str">
        <f>VLOOKUP(Source[[#This Row],[SubjCrse]],'Courses and Categories'!$E$2:$G$1816,3,FALSE)</f>
        <v>Credit CTE</v>
      </c>
      <c r="J352">
        <v>501</v>
      </c>
      <c r="K352" t="s">
        <v>2146</v>
      </c>
      <c r="L352" t="s">
        <v>87</v>
      </c>
      <c r="M352" t="s">
        <v>903</v>
      </c>
      <c r="N352" t="s">
        <v>105</v>
      </c>
      <c r="O352">
        <v>1810</v>
      </c>
      <c r="P352">
        <v>2025</v>
      </c>
      <c r="Q352" t="s">
        <v>240</v>
      </c>
      <c r="R352">
        <v>269</v>
      </c>
      <c r="S352" t="s">
        <v>134</v>
      </c>
      <c r="T352">
        <v>1</v>
      </c>
      <c r="U352" s="1">
        <v>43479</v>
      </c>
      <c r="V352" s="1">
        <v>43607</v>
      </c>
      <c r="W352" t="s">
        <v>1737</v>
      </c>
      <c r="X352" t="s">
        <v>1929</v>
      </c>
      <c r="Y352">
        <v>20</v>
      </c>
      <c r="Z352">
        <v>20</v>
      </c>
      <c r="AA352">
        <v>40</v>
      </c>
      <c r="AB352">
        <v>50</v>
      </c>
      <c r="AD352">
        <f>IF(ISBLANK(Source[[#This Row],[CrosslistID]]),1,1/COUNTIFS(Source[CrosslistID],Source[[#This Row],[CrosslistID]],Source[TermDesc],Source[[#This Row],[TermDesc]]))</f>
        <v>1</v>
      </c>
      <c r="AG352">
        <v>0</v>
      </c>
      <c r="AH352">
        <v>50</v>
      </c>
      <c r="AI352">
        <v>2.6669999999999998</v>
      </c>
      <c r="AJ352">
        <v>3.3338000000000001</v>
      </c>
      <c r="AK352">
        <v>0.33329999999999999</v>
      </c>
      <c r="AL3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2">
        <f>IF(AND(Source[[#This Row],[Credit_Noncredit]]="Noncredit",Source[[#This Row],[FTEF]]&gt;0),Source[[#This Row],[NC XLST FTES]]*525/(437.5*Source[[#This Row],[FTEF]]),0)</f>
        <v>0</v>
      </c>
      <c r="AN352">
        <f>IF(Source[[#This Row],[Credit_Noncredit]]="Credit",Source[[#This Row],[Census Enrollment]],Source[[#This Row],[Noncredit Avg. Attendance]])</f>
        <v>20</v>
      </c>
    </row>
    <row r="353" spans="1:40" x14ac:dyDescent="0.25">
      <c r="A353" t="s">
        <v>4581</v>
      </c>
      <c r="B353" t="s">
        <v>886</v>
      </c>
      <c r="C353" t="s">
        <v>55</v>
      </c>
      <c r="D353" t="s">
        <v>56</v>
      </c>
      <c r="E353" s="4">
        <v>36702</v>
      </c>
      <c r="F353" s="4" t="s">
        <v>998</v>
      </c>
      <c r="G353" s="4">
        <v>51</v>
      </c>
      <c r="H353" t="str">
        <f>CONCATENATE(Source[[#This Row],[Subject]],TRIM(Source[[#This Row],[Course]]))</f>
        <v>ACCT51</v>
      </c>
      <c r="I353" t="str">
        <f>VLOOKUP(Source[[#This Row],[SubjCrse]],'Courses and Categories'!$E$2:$G$1816,3,FALSE)</f>
        <v>Credit CTE</v>
      </c>
      <c r="J353">
        <v>831</v>
      </c>
      <c r="K353" t="s">
        <v>2147</v>
      </c>
      <c r="L353" t="s">
        <v>87</v>
      </c>
      <c r="M353" t="s">
        <v>897</v>
      </c>
      <c r="N353" t="s">
        <v>781</v>
      </c>
      <c r="O353" t="s">
        <v>781</v>
      </c>
      <c r="P353" t="s">
        <v>781</v>
      </c>
      <c r="Q353" t="s">
        <v>781</v>
      </c>
      <c r="S353" t="s">
        <v>134</v>
      </c>
      <c r="T353">
        <v>1</v>
      </c>
      <c r="U353" s="1">
        <v>43479</v>
      </c>
      <c r="V353" s="1">
        <v>43607</v>
      </c>
      <c r="W353" t="s">
        <v>2148</v>
      </c>
      <c r="X353" t="s">
        <v>899</v>
      </c>
      <c r="Y353">
        <v>35</v>
      </c>
      <c r="Z353">
        <v>27</v>
      </c>
      <c r="AA353">
        <v>40</v>
      </c>
      <c r="AB353">
        <v>67.5</v>
      </c>
      <c r="AD353">
        <f>IF(ISBLANK(Source[[#This Row],[CrosslistID]]),1,1/COUNTIFS(Source[CrosslistID],Source[[#This Row],[CrosslistID]],Source[TermDesc],Source[[#This Row],[TermDesc]]))</f>
        <v>1</v>
      </c>
      <c r="AG353">
        <v>0</v>
      </c>
      <c r="AH353">
        <v>67.5</v>
      </c>
      <c r="AI353">
        <v>5.8330000000000002</v>
      </c>
      <c r="AJ353">
        <v>5.8330000000000002</v>
      </c>
      <c r="AK353">
        <v>0.33329999999999999</v>
      </c>
      <c r="AL3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3">
        <f>IF(AND(Source[[#This Row],[Credit_Noncredit]]="Noncredit",Source[[#This Row],[FTEF]]&gt;0),Source[[#This Row],[NC XLST FTES]]*525/(437.5*Source[[#This Row],[FTEF]]),0)</f>
        <v>0</v>
      </c>
      <c r="AN353">
        <f>IF(Source[[#This Row],[Credit_Noncredit]]="Credit",Source[[#This Row],[Census Enrollment]],Source[[#This Row],[Noncredit Avg. Attendance]])</f>
        <v>35</v>
      </c>
    </row>
    <row r="354" spans="1:40" x14ac:dyDescent="0.25">
      <c r="A354" t="s">
        <v>4581</v>
      </c>
      <c r="B354" t="s">
        <v>886</v>
      </c>
      <c r="C354" t="s">
        <v>55</v>
      </c>
      <c r="D354" t="s">
        <v>56</v>
      </c>
      <c r="E354" s="4">
        <v>37818</v>
      </c>
      <c r="F354" s="4" t="s">
        <v>998</v>
      </c>
      <c r="G354" s="4">
        <v>52</v>
      </c>
      <c r="H354" t="str">
        <f>CONCATENATE(Source[[#This Row],[Subject]],TRIM(Source[[#This Row],[Course]]))</f>
        <v>ACCT52</v>
      </c>
      <c r="I354" t="str">
        <f>VLOOKUP(Source[[#This Row],[SubjCrse]],'Courses and Categories'!$E$2:$G$1816,3,FALSE)</f>
        <v>Credit CTE</v>
      </c>
      <c r="J354">
        <v>501</v>
      </c>
      <c r="K354" t="s">
        <v>2147</v>
      </c>
      <c r="L354" t="s">
        <v>87</v>
      </c>
      <c r="M354" t="s">
        <v>903</v>
      </c>
      <c r="N354" t="s">
        <v>59</v>
      </c>
      <c r="O354">
        <v>1810</v>
      </c>
      <c r="P354">
        <v>2025</v>
      </c>
      <c r="Q354" t="s">
        <v>240</v>
      </c>
      <c r="R354">
        <v>229</v>
      </c>
      <c r="S354" t="s">
        <v>134</v>
      </c>
      <c r="T354">
        <v>1</v>
      </c>
      <c r="U354" s="1">
        <v>43479</v>
      </c>
      <c r="V354" s="1">
        <v>43607</v>
      </c>
      <c r="W354" t="s">
        <v>4684</v>
      </c>
      <c r="X354" t="s">
        <v>1929</v>
      </c>
      <c r="Y354">
        <v>20</v>
      </c>
      <c r="Z354">
        <v>18</v>
      </c>
      <c r="AA354">
        <v>40</v>
      </c>
      <c r="AB354">
        <v>45</v>
      </c>
      <c r="AD354">
        <f>IF(ISBLANK(Source[[#This Row],[CrosslistID]]),1,1/COUNTIFS(Source[CrosslistID],Source[[#This Row],[CrosslistID]],Source[TermDesc],Source[[#This Row],[TermDesc]]))</f>
        <v>1</v>
      </c>
      <c r="AG354">
        <v>0</v>
      </c>
      <c r="AH354">
        <v>45</v>
      </c>
      <c r="AI354">
        <v>3.3330000000000002</v>
      </c>
      <c r="AJ354">
        <v>3.3330000000000002</v>
      </c>
      <c r="AK354">
        <v>0.33329999999999999</v>
      </c>
      <c r="AL3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4">
        <f>IF(AND(Source[[#This Row],[Credit_Noncredit]]="Noncredit",Source[[#This Row],[FTEF]]&gt;0),Source[[#This Row],[NC XLST FTES]]*525/(437.5*Source[[#This Row],[FTEF]]),0)</f>
        <v>0</v>
      </c>
      <c r="AN354">
        <f>IF(Source[[#This Row],[Credit_Noncredit]]="Credit",Source[[#This Row],[Census Enrollment]],Source[[#This Row],[Noncredit Avg. Attendance]])</f>
        <v>20</v>
      </c>
    </row>
    <row r="355" spans="1:40" x14ac:dyDescent="0.25">
      <c r="A355" t="s">
        <v>4581</v>
      </c>
      <c r="B355" t="s">
        <v>886</v>
      </c>
      <c r="C355" t="s">
        <v>55</v>
      </c>
      <c r="D355" t="s">
        <v>56</v>
      </c>
      <c r="E355" s="4">
        <v>35032</v>
      </c>
      <c r="F355" s="4" t="s">
        <v>998</v>
      </c>
      <c r="G355" s="4">
        <v>55</v>
      </c>
      <c r="H355" t="str">
        <f>CONCATENATE(Source[[#This Row],[Subject]],TRIM(Source[[#This Row],[Course]]))</f>
        <v>ACCT55</v>
      </c>
      <c r="I355" t="str">
        <f>VLOOKUP(Source[[#This Row],[SubjCrse]],'Courses and Categories'!$E$2:$G$1816,3,FALSE)</f>
        <v>Credit CTE</v>
      </c>
      <c r="J355">
        <v>601</v>
      </c>
      <c r="K355" t="s">
        <v>2150</v>
      </c>
      <c r="L355" t="s">
        <v>50</v>
      </c>
      <c r="M355" t="s">
        <v>903</v>
      </c>
      <c r="N355" t="s">
        <v>51</v>
      </c>
      <c r="O355">
        <v>910</v>
      </c>
      <c r="P355">
        <v>1200</v>
      </c>
      <c r="Q355" t="s">
        <v>240</v>
      </c>
      <c r="R355">
        <v>104</v>
      </c>
      <c r="S355" t="s">
        <v>134</v>
      </c>
      <c r="T355">
        <v>1</v>
      </c>
      <c r="U355" s="1">
        <v>43479</v>
      </c>
      <c r="V355" s="1">
        <v>43607</v>
      </c>
      <c r="W355" t="s">
        <v>4684</v>
      </c>
      <c r="X355" t="s">
        <v>1929</v>
      </c>
      <c r="Y355">
        <v>23</v>
      </c>
      <c r="Z355">
        <v>19</v>
      </c>
      <c r="AA355">
        <v>40</v>
      </c>
      <c r="AB355">
        <v>47.5</v>
      </c>
      <c r="AD355">
        <f>IF(ISBLANK(Source[[#This Row],[CrosslistID]]),1,1/COUNTIFS(Source[CrosslistID],Source[[#This Row],[CrosslistID]],Source[TermDesc],Source[[#This Row],[TermDesc]]))</f>
        <v>1</v>
      </c>
      <c r="AG355">
        <v>0</v>
      </c>
      <c r="AH355">
        <v>47.5</v>
      </c>
      <c r="AI355">
        <v>2.2000000000000002</v>
      </c>
      <c r="AJ355">
        <v>2.2999999999999998</v>
      </c>
      <c r="AK355">
        <v>0.2</v>
      </c>
      <c r="AL3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5">
        <f>IF(AND(Source[[#This Row],[Credit_Noncredit]]="Noncredit",Source[[#This Row],[FTEF]]&gt;0),Source[[#This Row],[NC XLST FTES]]*525/(437.5*Source[[#This Row],[FTEF]]),0)</f>
        <v>0</v>
      </c>
      <c r="AN355">
        <f>IF(Source[[#This Row],[Credit_Noncredit]]="Credit",Source[[#This Row],[Census Enrollment]],Source[[#This Row],[Noncredit Avg. Attendance]])</f>
        <v>23</v>
      </c>
    </row>
    <row r="356" spans="1:40" x14ac:dyDescent="0.25">
      <c r="A356" t="s">
        <v>4581</v>
      </c>
      <c r="B356" t="s">
        <v>886</v>
      </c>
      <c r="C356" t="s">
        <v>55</v>
      </c>
      <c r="D356" t="s">
        <v>56</v>
      </c>
      <c r="E356" s="4">
        <v>38379</v>
      </c>
      <c r="F356" s="4" t="s">
        <v>998</v>
      </c>
      <c r="G356" s="4">
        <v>56</v>
      </c>
      <c r="H356" t="str">
        <f>CONCATENATE(Source[[#This Row],[Subject]],TRIM(Source[[#This Row],[Course]]))</f>
        <v>ACCT56</v>
      </c>
      <c r="I356" t="str">
        <f>VLOOKUP(Source[[#This Row],[SubjCrse]],'Courses and Categories'!$E$2:$G$1816,3,FALSE)</f>
        <v>Credit CTE</v>
      </c>
      <c r="J356">
        <v>581</v>
      </c>
      <c r="K356" t="s">
        <v>4685</v>
      </c>
      <c r="L356" t="s">
        <v>87</v>
      </c>
      <c r="M356" t="s">
        <v>903</v>
      </c>
      <c r="N356" t="s">
        <v>185</v>
      </c>
      <c r="O356">
        <v>1640</v>
      </c>
      <c r="P356">
        <v>1930</v>
      </c>
      <c r="Q356" t="s">
        <v>76</v>
      </c>
      <c r="R356">
        <v>624</v>
      </c>
      <c r="S356" t="s">
        <v>77</v>
      </c>
      <c r="T356">
        <v>1</v>
      </c>
      <c r="U356" s="1">
        <v>43479</v>
      </c>
      <c r="V356" s="1">
        <v>43607</v>
      </c>
      <c r="W356" t="s">
        <v>2098</v>
      </c>
      <c r="X356" t="s">
        <v>1929</v>
      </c>
      <c r="Y356">
        <v>33</v>
      </c>
      <c r="Z356">
        <v>33</v>
      </c>
      <c r="AA356">
        <v>40</v>
      </c>
      <c r="AB356">
        <v>82.5</v>
      </c>
      <c r="AD356">
        <f>IF(ISBLANK(Source[[#This Row],[CrosslistID]]),1,1/COUNTIFS(Source[CrosslistID],Source[[#This Row],[CrosslistID]],Source[TermDesc],Source[[#This Row],[TermDesc]]))</f>
        <v>1</v>
      </c>
      <c r="AG356">
        <v>0</v>
      </c>
      <c r="AH356">
        <v>82.5</v>
      </c>
      <c r="AI356">
        <v>3.2</v>
      </c>
      <c r="AJ356">
        <v>3.3</v>
      </c>
      <c r="AK356">
        <v>0.2</v>
      </c>
      <c r="AL3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6">
        <f>IF(AND(Source[[#This Row],[Credit_Noncredit]]="Noncredit",Source[[#This Row],[FTEF]]&gt;0),Source[[#This Row],[NC XLST FTES]]*525/(437.5*Source[[#This Row],[FTEF]]),0)</f>
        <v>0</v>
      </c>
      <c r="AN356">
        <f>IF(Source[[#This Row],[Credit_Noncredit]]="Credit",Source[[#This Row],[Census Enrollment]],Source[[#This Row],[Noncredit Avg. Attendance]])</f>
        <v>33</v>
      </c>
    </row>
    <row r="357" spans="1:40" x14ac:dyDescent="0.25">
      <c r="A357" t="s">
        <v>4581</v>
      </c>
      <c r="B357" t="s">
        <v>886</v>
      </c>
      <c r="C357" t="s">
        <v>55</v>
      </c>
      <c r="D357" t="s">
        <v>56</v>
      </c>
      <c r="E357" s="4">
        <v>34251</v>
      </c>
      <c r="F357" s="4" t="s">
        <v>998</v>
      </c>
      <c r="G357" s="4">
        <v>57</v>
      </c>
      <c r="H357" t="str">
        <f>CONCATENATE(Source[[#This Row],[Subject]],TRIM(Source[[#This Row],[Course]]))</f>
        <v>ACCT57</v>
      </c>
      <c r="I357" t="str">
        <f>VLOOKUP(Source[[#This Row],[SubjCrse]],'Courses and Categories'!$E$2:$G$1816,3,FALSE)</f>
        <v>Credit CTE</v>
      </c>
      <c r="J357">
        <v>831</v>
      </c>
      <c r="K357" t="s">
        <v>1005</v>
      </c>
      <c r="L357" t="s">
        <v>87</v>
      </c>
      <c r="M357" t="s">
        <v>897</v>
      </c>
      <c r="N357" t="s">
        <v>42</v>
      </c>
      <c r="O357" t="s">
        <v>42</v>
      </c>
      <c r="P357" t="s">
        <v>42</v>
      </c>
      <c r="Q357" t="s">
        <v>42</v>
      </c>
      <c r="S357" t="s">
        <v>134</v>
      </c>
      <c r="T357">
        <v>1</v>
      </c>
      <c r="U357" s="1">
        <v>43479</v>
      </c>
      <c r="V357" s="1">
        <v>43607</v>
      </c>
      <c r="W357" t="s">
        <v>1004</v>
      </c>
      <c r="X357" t="s">
        <v>899</v>
      </c>
      <c r="Y357">
        <v>35</v>
      </c>
      <c r="Z357">
        <v>32</v>
      </c>
      <c r="AA357">
        <v>40</v>
      </c>
      <c r="AB357">
        <v>80</v>
      </c>
      <c r="AD357">
        <f>IF(ISBLANK(Source[[#This Row],[CrosslistID]]),1,1/COUNTIFS(Source[CrosslistID],Source[[#This Row],[CrosslistID]],Source[TermDesc],Source[[#This Row],[TermDesc]]))</f>
        <v>1</v>
      </c>
      <c r="AG357">
        <v>0</v>
      </c>
      <c r="AH357">
        <v>80</v>
      </c>
      <c r="AI357">
        <v>3.4</v>
      </c>
      <c r="AJ357">
        <v>3.5</v>
      </c>
      <c r="AK357">
        <v>0.2</v>
      </c>
      <c r="AL3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7">
        <f>IF(AND(Source[[#This Row],[Credit_Noncredit]]="Noncredit",Source[[#This Row],[FTEF]]&gt;0),Source[[#This Row],[NC XLST FTES]]*525/(437.5*Source[[#This Row],[FTEF]]),0)</f>
        <v>0</v>
      </c>
      <c r="AN357">
        <f>IF(Source[[#This Row],[Credit_Noncredit]]="Credit",Source[[#This Row],[Census Enrollment]],Source[[#This Row],[Noncredit Avg. Attendance]])</f>
        <v>35</v>
      </c>
    </row>
    <row r="358" spans="1:40" x14ac:dyDescent="0.25">
      <c r="A358" t="s">
        <v>4581</v>
      </c>
      <c r="B358" t="s">
        <v>886</v>
      </c>
      <c r="C358" t="s">
        <v>55</v>
      </c>
      <c r="D358" t="s">
        <v>56</v>
      </c>
      <c r="E358" s="4">
        <v>39020</v>
      </c>
      <c r="F358" s="4" t="s">
        <v>998</v>
      </c>
      <c r="G358" s="4">
        <v>58</v>
      </c>
      <c r="H358" t="str">
        <f>CONCATENATE(Source[[#This Row],[Subject]],TRIM(Source[[#This Row],[Course]]))</f>
        <v>ACCT58</v>
      </c>
      <c r="I358" t="str">
        <f>VLOOKUP(Source[[#This Row],[SubjCrse]],'Courses and Categories'!$E$2:$G$1816,3,FALSE)</f>
        <v>Credit CTE</v>
      </c>
      <c r="J358">
        <v>831</v>
      </c>
      <c r="K358" t="s">
        <v>2156</v>
      </c>
      <c r="L358" t="s">
        <v>87</v>
      </c>
      <c r="M358" t="s">
        <v>897</v>
      </c>
      <c r="N358" t="s">
        <v>781</v>
      </c>
      <c r="O358" t="s">
        <v>781</v>
      </c>
      <c r="P358" t="s">
        <v>781</v>
      </c>
      <c r="Q358" t="s">
        <v>781</v>
      </c>
      <c r="S358" t="s">
        <v>134</v>
      </c>
      <c r="T358">
        <v>1</v>
      </c>
      <c r="U358" s="1">
        <v>43479</v>
      </c>
      <c r="V358" s="1">
        <v>43607</v>
      </c>
      <c r="W358" t="s">
        <v>4686</v>
      </c>
      <c r="X358" t="s">
        <v>1450</v>
      </c>
      <c r="Y358">
        <v>36</v>
      </c>
      <c r="Z358">
        <v>32</v>
      </c>
      <c r="AA358">
        <v>40</v>
      </c>
      <c r="AB358">
        <v>80</v>
      </c>
      <c r="AD358">
        <f>IF(ISBLANK(Source[[#This Row],[CrosslistID]]),1,1/COUNTIFS(Source[CrosslistID],Source[[#This Row],[CrosslistID]],Source[TermDesc],Source[[#This Row],[TermDesc]]))</f>
        <v>1</v>
      </c>
      <c r="AG358">
        <v>0</v>
      </c>
      <c r="AH358">
        <v>80</v>
      </c>
      <c r="AI358">
        <v>3.6</v>
      </c>
      <c r="AJ358">
        <v>3.6</v>
      </c>
      <c r="AK358">
        <v>0.2</v>
      </c>
      <c r="AL3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8">
        <f>IF(AND(Source[[#This Row],[Credit_Noncredit]]="Noncredit",Source[[#This Row],[FTEF]]&gt;0),Source[[#This Row],[NC XLST FTES]]*525/(437.5*Source[[#This Row],[FTEF]]),0)</f>
        <v>0</v>
      </c>
      <c r="AN358">
        <f>IF(Source[[#This Row],[Credit_Noncredit]]="Credit",Source[[#This Row],[Census Enrollment]],Source[[#This Row],[Noncredit Avg. Attendance]])</f>
        <v>36</v>
      </c>
    </row>
    <row r="359" spans="1:40" x14ac:dyDescent="0.25">
      <c r="A359" t="s">
        <v>4581</v>
      </c>
      <c r="B359" t="s">
        <v>886</v>
      </c>
      <c r="C359" t="s">
        <v>55</v>
      </c>
      <c r="D359" t="s">
        <v>56</v>
      </c>
      <c r="E359" s="4">
        <v>32908</v>
      </c>
      <c r="F359" s="4" t="s">
        <v>998</v>
      </c>
      <c r="G359" s="4">
        <v>59</v>
      </c>
      <c r="H359" t="str">
        <f>CONCATENATE(Source[[#This Row],[Subject]],TRIM(Source[[#This Row],[Course]]))</f>
        <v>ACCT59</v>
      </c>
      <c r="I359" t="str">
        <f>VLOOKUP(Source[[#This Row],[SubjCrse]],'Courses and Categories'!$E$2:$G$1816,3,FALSE)</f>
        <v>Credit CTE</v>
      </c>
      <c r="J359">
        <v>1</v>
      </c>
      <c r="K359" t="s">
        <v>2157</v>
      </c>
      <c r="L359" t="s">
        <v>39</v>
      </c>
      <c r="M359" t="s">
        <v>903</v>
      </c>
      <c r="N359" t="s">
        <v>59</v>
      </c>
      <c r="O359">
        <v>940</v>
      </c>
      <c r="P359">
        <v>1055</v>
      </c>
      <c r="Q359" t="s">
        <v>240</v>
      </c>
      <c r="R359">
        <v>202</v>
      </c>
      <c r="S359" t="s">
        <v>134</v>
      </c>
      <c r="T359">
        <v>1</v>
      </c>
      <c r="U359" s="1">
        <v>43479</v>
      </c>
      <c r="V359" s="1">
        <v>43607</v>
      </c>
      <c r="W359" t="s">
        <v>1737</v>
      </c>
      <c r="X359" t="s">
        <v>1929</v>
      </c>
      <c r="Y359">
        <v>19</v>
      </c>
      <c r="Z359">
        <v>18</v>
      </c>
      <c r="AA359">
        <v>40</v>
      </c>
      <c r="AB359">
        <v>45</v>
      </c>
      <c r="AD359">
        <f>IF(ISBLANK(Source[[#This Row],[CrosslistID]]),1,1/COUNTIFS(Source[CrosslistID],Source[[#This Row],[CrosslistID]],Source[TermDesc],Source[[#This Row],[TermDesc]]))</f>
        <v>1</v>
      </c>
      <c r="AG359">
        <v>0</v>
      </c>
      <c r="AH359">
        <v>45</v>
      </c>
      <c r="AI359">
        <v>1.9</v>
      </c>
      <c r="AJ359">
        <v>1.9</v>
      </c>
      <c r="AK359">
        <v>0.2</v>
      </c>
      <c r="AL3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9">
        <f>IF(AND(Source[[#This Row],[Credit_Noncredit]]="Noncredit",Source[[#This Row],[FTEF]]&gt;0),Source[[#This Row],[NC XLST FTES]]*525/(437.5*Source[[#This Row],[FTEF]]),0)</f>
        <v>0</v>
      </c>
      <c r="AN359">
        <f>IF(Source[[#This Row],[Credit_Noncredit]]="Credit",Source[[#This Row],[Census Enrollment]],Source[[#This Row],[Noncredit Avg. Attendance]])</f>
        <v>19</v>
      </c>
    </row>
    <row r="360" spans="1:40" x14ac:dyDescent="0.25">
      <c r="A360" t="s">
        <v>4581</v>
      </c>
      <c r="B360" t="s">
        <v>886</v>
      </c>
      <c r="C360" t="s">
        <v>55</v>
      </c>
      <c r="D360" t="s">
        <v>56</v>
      </c>
      <c r="E360" s="4">
        <v>30902</v>
      </c>
      <c r="F360" s="4" t="s">
        <v>998</v>
      </c>
      <c r="G360" s="4">
        <v>59</v>
      </c>
      <c r="H360" t="str">
        <f>CONCATENATE(Source[[#This Row],[Subject]],TRIM(Source[[#This Row],[Course]]))</f>
        <v>ACCT59</v>
      </c>
      <c r="I360" t="str">
        <f>VLOOKUP(Source[[#This Row],[SubjCrse]],'Courses and Categories'!$E$2:$G$1816,3,FALSE)</f>
        <v>Credit CTE</v>
      </c>
      <c r="J360">
        <v>581</v>
      </c>
      <c r="K360" t="s">
        <v>2157</v>
      </c>
      <c r="L360" t="s">
        <v>87</v>
      </c>
      <c r="M360" t="s">
        <v>903</v>
      </c>
      <c r="N360" t="s">
        <v>185</v>
      </c>
      <c r="O360">
        <v>1840</v>
      </c>
      <c r="P360">
        <v>2130</v>
      </c>
      <c r="Q360" t="s">
        <v>76</v>
      </c>
      <c r="R360">
        <v>821</v>
      </c>
      <c r="S360" t="s">
        <v>77</v>
      </c>
      <c r="T360">
        <v>1</v>
      </c>
      <c r="U360" s="1">
        <v>43479</v>
      </c>
      <c r="V360" s="1">
        <v>43607</v>
      </c>
      <c r="W360" t="s">
        <v>1003</v>
      </c>
      <c r="X360" t="s">
        <v>1929</v>
      </c>
      <c r="Y360">
        <v>40</v>
      </c>
      <c r="Z360">
        <v>37</v>
      </c>
      <c r="AA360">
        <v>40</v>
      </c>
      <c r="AB360">
        <v>92.5</v>
      </c>
      <c r="AD360">
        <f>IF(ISBLANK(Source[[#This Row],[CrosslistID]]),1,1/COUNTIFS(Source[CrosslistID],Source[[#This Row],[CrosslistID]],Source[TermDesc],Source[[#This Row],[TermDesc]]))</f>
        <v>1</v>
      </c>
      <c r="AG360">
        <v>0</v>
      </c>
      <c r="AH360">
        <v>92.5</v>
      </c>
      <c r="AI360">
        <v>3.9</v>
      </c>
      <c r="AJ360">
        <v>4</v>
      </c>
      <c r="AK360">
        <v>0.2</v>
      </c>
      <c r="AL3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0">
        <f>IF(AND(Source[[#This Row],[Credit_Noncredit]]="Noncredit",Source[[#This Row],[FTEF]]&gt;0),Source[[#This Row],[NC XLST FTES]]*525/(437.5*Source[[#This Row],[FTEF]]),0)</f>
        <v>0</v>
      </c>
      <c r="AN360">
        <f>IF(Source[[#This Row],[Credit_Noncredit]]="Credit",Source[[#This Row],[Census Enrollment]],Source[[#This Row],[Noncredit Avg. Attendance]])</f>
        <v>40</v>
      </c>
    </row>
    <row r="361" spans="1:40" x14ac:dyDescent="0.25">
      <c r="A361" t="s">
        <v>4581</v>
      </c>
      <c r="B361" t="s">
        <v>886</v>
      </c>
      <c r="C361" t="s">
        <v>55</v>
      </c>
      <c r="D361" t="s">
        <v>56</v>
      </c>
      <c r="E361" s="4">
        <v>36705</v>
      </c>
      <c r="F361" s="4" t="s">
        <v>2160</v>
      </c>
      <c r="G361" s="4">
        <v>74</v>
      </c>
      <c r="H361" t="str">
        <f>CONCATENATE(Source[[#This Row],[Subject]],TRIM(Source[[#This Row],[Course]]))</f>
        <v>BSEN74</v>
      </c>
      <c r="I361" t="str">
        <f>VLOOKUP(Source[[#This Row],[SubjCrse]],'Courses and Categories'!$E$2:$G$1816,3,FALSE)</f>
        <v>Credit Gen Ed/CTE</v>
      </c>
      <c r="J361">
        <v>351</v>
      </c>
      <c r="K361" t="s">
        <v>2162</v>
      </c>
      <c r="L361" t="s">
        <v>39</v>
      </c>
      <c r="M361" t="s">
        <v>1088</v>
      </c>
      <c r="N361" t="s">
        <v>185</v>
      </c>
      <c r="O361">
        <v>1410</v>
      </c>
      <c r="P361">
        <v>1700</v>
      </c>
      <c r="Q361" t="s">
        <v>52</v>
      </c>
      <c r="R361">
        <v>476</v>
      </c>
      <c r="S361" t="s">
        <v>53</v>
      </c>
      <c r="T361">
        <v>1</v>
      </c>
      <c r="U361" s="1">
        <v>43479</v>
      </c>
      <c r="V361" s="1">
        <v>43607</v>
      </c>
      <c r="W361" t="s">
        <v>1092</v>
      </c>
      <c r="X361" t="s">
        <v>1929</v>
      </c>
      <c r="Y361">
        <v>13</v>
      </c>
      <c r="Z361">
        <v>10</v>
      </c>
      <c r="AA361">
        <v>35</v>
      </c>
      <c r="AB361">
        <v>28.571400000000001</v>
      </c>
      <c r="AD361">
        <f>IF(ISBLANK(Source[[#This Row],[CrosslistID]]),1,1/COUNTIFS(Source[CrosslistID],Source[[#This Row],[CrosslistID]],Source[TermDesc],Source[[#This Row],[TermDesc]]))</f>
        <v>1</v>
      </c>
      <c r="AG361">
        <v>0</v>
      </c>
      <c r="AH361">
        <v>28.571400000000001</v>
      </c>
      <c r="AI361">
        <v>1.3</v>
      </c>
      <c r="AJ361">
        <v>1.3</v>
      </c>
      <c r="AK361">
        <v>0.25</v>
      </c>
      <c r="AL3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1">
        <f>IF(AND(Source[[#This Row],[Credit_Noncredit]]="Noncredit",Source[[#This Row],[FTEF]]&gt;0),Source[[#This Row],[NC XLST FTES]]*525/(437.5*Source[[#This Row],[FTEF]]),0)</f>
        <v>0</v>
      </c>
      <c r="AN361">
        <f>IF(Source[[#This Row],[Credit_Noncredit]]="Credit",Source[[#This Row],[Census Enrollment]],Source[[#This Row],[Noncredit Avg. Attendance]])</f>
        <v>13</v>
      </c>
    </row>
    <row r="362" spans="1:40" x14ac:dyDescent="0.25">
      <c r="A362" t="s">
        <v>4581</v>
      </c>
      <c r="B362" t="s">
        <v>886</v>
      </c>
      <c r="C362" t="s">
        <v>55</v>
      </c>
      <c r="D362" t="s">
        <v>56</v>
      </c>
      <c r="E362" s="4">
        <v>39335</v>
      </c>
      <c r="F362" s="4" t="s">
        <v>2160</v>
      </c>
      <c r="G362" s="4">
        <v>74</v>
      </c>
      <c r="H362" t="str">
        <f>CONCATENATE(Source[[#This Row],[Subject]],TRIM(Source[[#This Row],[Course]]))</f>
        <v>BSEN74</v>
      </c>
      <c r="I362" t="str">
        <f>VLOOKUP(Source[[#This Row],[SubjCrse]],'Courses and Categories'!$E$2:$G$1816,3,FALSE)</f>
        <v>Credit Gen Ed/CTE</v>
      </c>
      <c r="J362">
        <v>352</v>
      </c>
      <c r="K362" t="s">
        <v>2162</v>
      </c>
      <c r="L362" t="s">
        <v>39</v>
      </c>
      <c r="M362" t="s">
        <v>1088</v>
      </c>
      <c r="N362" t="s">
        <v>185</v>
      </c>
      <c r="O362">
        <v>1310</v>
      </c>
      <c r="P362">
        <v>1600</v>
      </c>
      <c r="Q362" t="s">
        <v>52</v>
      </c>
      <c r="R362">
        <v>472</v>
      </c>
      <c r="S362" t="s">
        <v>53</v>
      </c>
      <c r="T362">
        <v>1</v>
      </c>
      <c r="U362" s="1">
        <v>43479</v>
      </c>
      <c r="V362" s="1">
        <v>43607</v>
      </c>
      <c r="W362" t="s">
        <v>2163</v>
      </c>
      <c r="X362" t="s">
        <v>1929</v>
      </c>
      <c r="Y362">
        <v>23</v>
      </c>
      <c r="Z362">
        <v>21</v>
      </c>
      <c r="AA362">
        <v>35</v>
      </c>
      <c r="AB362">
        <v>60</v>
      </c>
      <c r="AD362">
        <f>IF(ISBLANK(Source[[#This Row],[CrosslistID]]),1,1/COUNTIFS(Source[CrosslistID],Source[[#This Row],[CrosslistID]],Source[TermDesc],Source[[#This Row],[TermDesc]]))</f>
        <v>1</v>
      </c>
      <c r="AG362">
        <v>0</v>
      </c>
      <c r="AH362">
        <v>60</v>
      </c>
      <c r="AI362">
        <v>2.2000000000000002</v>
      </c>
      <c r="AJ362">
        <v>2.2999999999999998</v>
      </c>
      <c r="AK362">
        <v>0.25</v>
      </c>
      <c r="AL3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2">
        <f>IF(AND(Source[[#This Row],[Credit_Noncredit]]="Noncredit",Source[[#This Row],[FTEF]]&gt;0),Source[[#This Row],[NC XLST FTES]]*525/(437.5*Source[[#This Row],[FTEF]]),0)</f>
        <v>0</v>
      </c>
      <c r="AN362">
        <f>IF(Source[[#This Row],[Credit_Noncredit]]="Credit",Source[[#This Row],[Census Enrollment]],Source[[#This Row],[Noncredit Avg. Attendance]])</f>
        <v>23</v>
      </c>
    </row>
    <row r="363" spans="1:40" x14ac:dyDescent="0.25">
      <c r="A363" t="s">
        <v>4581</v>
      </c>
      <c r="B363" t="s">
        <v>886</v>
      </c>
      <c r="C363" t="s">
        <v>55</v>
      </c>
      <c r="D363" t="s">
        <v>56</v>
      </c>
      <c r="E363" s="4">
        <v>36707</v>
      </c>
      <c r="F363" s="4" t="s">
        <v>2160</v>
      </c>
      <c r="G363" s="4">
        <v>74</v>
      </c>
      <c r="H363" t="str">
        <f>CONCATENATE(Source[[#This Row],[Subject]],TRIM(Source[[#This Row],[Course]]))</f>
        <v>BSEN74</v>
      </c>
      <c r="I363" t="str">
        <f>VLOOKUP(Source[[#This Row],[SubjCrse]],'Courses and Categories'!$E$2:$G$1816,3,FALSE)</f>
        <v>Credit Gen Ed/CTE</v>
      </c>
      <c r="J363">
        <v>581</v>
      </c>
      <c r="K363" t="s">
        <v>2162</v>
      </c>
      <c r="L363" t="s">
        <v>87</v>
      </c>
      <c r="M363" t="s">
        <v>1088</v>
      </c>
      <c r="N363" t="s">
        <v>50</v>
      </c>
      <c r="O363">
        <v>1810</v>
      </c>
      <c r="P363">
        <v>2100</v>
      </c>
      <c r="Q363" t="s">
        <v>76</v>
      </c>
      <c r="R363" t="s">
        <v>138</v>
      </c>
      <c r="S363" t="s">
        <v>77</v>
      </c>
      <c r="T363">
        <v>1</v>
      </c>
      <c r="U363" s="1">
        <v>43479</v>
      </c>
      <c r="V363" s="1">
        <v>43607</v>
      </c>
      <c r="W363" t="s">
        <v>1092</v>
      </c>
      <c r="X363" t="s">
        <v>1450</v>
      </c>
      <c r="Y363">
        <v>32</v>
      </c>
      <c r="Z363">
        <v>27</v>
      </c>
      <c r="AA363">
        <v>40</v>
      </c>
      <c r="AB363">
        <v>67.5</v>
      </c>
      <c r="AD363">
        <f>IF(ISBLANK(Source[[#This Row],[CrosslistID]]),1,1/COUNTIFS(Source[CrosslistID],Source[[#This Row],[CrosslistID]],Source[TermDesc],Source[[#This Row],[TermDesc]]))</f>
        <v>1</v>
      </c>
      <c r="AG363">
        <v>0</v>
      </c>
      <c r="AH363">
        <v>67.5</v>
      </c>
      <c r="AI363">
        <v>2.7</v>
      </c>
      <c r="AJ363">
        <v>3.2</v>
      </c>
      <c r="AK363">
        <v>0.25</v>
      </c>
      <c r="AL3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3">
        <f>IF(AND(Source[[#This Row],[Credit_Noncredit]]="Noncredit",Source[[#This Row],[FTEF]]&gt;0),Source[[#This Row],[NC XLST FTES]]*525/(437.5*Source[[#This Row],[FTEF]]),0)</f>
        <v>0</v>
      </c>
      <c r="AN363">
        <f>IF(Source[[#This Row],[Credit_Noncredit]]="Credit",Source[[#This Row],[Census Enrollment]],Source[[#This Row],[Noncredit Avg. Attendance]])</f>
        <v>32</v>
      </c>
    </row>
    <row r="364" spans="1:40" x14ac:dyDescent="0.25">
      <c r="A364" t="s">
        <v>4581</v>
      </c>
      <c r="B364" t="s">
        <v>886</v>
      </c>
      <c r="C364" t="s">
        <v>55</v>
      </c>
      <c r="D364" t="s">
        <v>56</v>
      </c>
      <c r="E364" s="4">
        <v>37819</v>
      </c>
      <c r="F364" s="4" t="s">
        <v>2160</v>
      </c>
      <c r="G364" s="4">
        <v>76</v>
      </c>
      <c r="H364" t="str">
        <f>CONCATENATE(Source[[#This Row],[Subject]],TRIM(Source[[#This Row],[Course]]))</f>
        <v>BSEN76</v>
      </c>
      <c r="I364" t="str">
        <f>VLOOKUP(Source[[#This Row],[SubjCrse]],'Courses and Categories'!$E$2:$G$1816,3,FALSE)</f>
        <v>Credit Gen Ed/CTE</v>
      </c>
      <c r="J364">
        <v>931</v>
      </c>
      <c r="K364" t="s">
        <v>4687</v>
      </c>
      <c r="L364" t="s">
        <v>87</v>
      </c>
      <c r="M364" t="s">
        <v>897</v>
      </c>
      <c r="N364" t="s">
        <v>42</v>
      </c>
      <c r="O364" t="s">
        <v>42</v>
      </c>
      <c r="P364" t="s">
        <v>42</v>
      </c>
      <c r="Q364" t="s">
        <v>42</v>
      </c>
      <c r="S364" t="s">
        <v>134</v>
      </c>
      <c r="T364" t="s">
        <v>44</v>
      </c>
      <c r="U364" s="1">
        <v>43493</v>
      </c>
      <c r="V364" s="1">
        <v>43607</v>
      </c>
      <c r="W364" t="s">
        <v>1092</v>
      </c>
      <c r="X364" t="s">
        <v>918</v>
      </c>
      <c r="Y364">
        <v>31</v>
      </c>
      <c r="Z364">
        <v>16</v>
      </c>
      <c r="AA364">
        <v>40</v>
      </c>
      <c r="AB364">
        <v>40</v>
      </c>
      <c r="AD364">
        <f>IF(ISBLANK(Source[[#This Row],[CrosslistID]]),1,1/COUNTIFS(Source[CrosslistID],Source[[#This Row],[CrosslistID]],Source[TermDesc],Source[[#This Row],[TermDesc]]))</f>
        <v>1</v>
      </c>
      <c r="AG364">
        <v>0</v>
      </c>
      <c r="AH364">
        <v>40</v>
      </c>
      <c r="AI364">
        <v>2.9</v>
      </c>
      <c r="AJ364">
        <v>3.1</v>
      </c>
      <c r="AK364">
        <v>0.25</v>
      </c>
      <c r="AL3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4">
        <f>IF(AND(Source[[#This Row],[Credit_Noncredit]]="Noncredit",Source[[#This Row],[FTEF]]&gt;0),Source[[#This Row],[NC XLST FTES]]*525/(437.5*Source[[#This Row],[FTEF]]),0)</f>
        <v>0</v>
      </c>
      <c r="AN364">
        <f>IF(Source[[#This Row],[Credit_Noncredit]]="Credit",Source[[#This Row],[Census Enrollment]],Source[[#This Row],[Noncredit Avg. Attendance]])</f>
        <v>31</v>
      </c>
    </row>
    <row r="365" spans="1:40" x14ac:dyDescent="0.25">
      <c r="A365" t="s">
        <v>4581</v>
      </c>
      <c r="B365" t="s">
        <v>886</v>
      </c>
      <c r="C365" t="s">
        <v>55</v>
      </c>
      <c r="D365" t="s">
        <v>56</v>
      </c>
      <c r="E365" s="4">
        <v>36274</v>
      </c>
      <c r="F365" s="4" t="s">
        <v>1006</v>
      </c>
      <c r="G365" s="4">
        <v>1</v>
      </c>
      <c r="H365" t="str">
        <f>CONCATENATE(Source[[#This Row],[Subject]],TRIM(Source[[#This Row],[Course]]))</f>
        <v>BSL1</v>
      </c>
      <c r="I365" t="str">
        <f>VLOOKUP(Source[[#This Row],[SubjCrse]],'Courses and Categories'!$E$2:$G$1816,3,FALSE)</f>
        <v>Credit CTE</v>
      </c>
      <c r="J365">
        <v>1</v>
      </c>
      <c r="K365" t="s">
        <v>1007</v>
      </c>
      <c r="L365" t="s">
        <v>39</v>
      </c>
      <c r="M365" t="s">
        <v>903</v>
      </c>
      <c r="N365" t="s">
        <v>59</v>
      </c>
      <c r="O365">
        <v>940</v>
      </c>
      <c r="P365">
        <v>1055</v>
      </c>
      <c r="Q365" t="s">
        <v>240</v>
      </c>
      <c r="R365">
        <v>221</v>
      </c>
      <c r="S365" t="s">
        <v>134</v>
      </c>
      <c r="T365">
        <v>1</v>
      </c>
      <c r="U365" s="1">
        <v>43479</v>
      </c>
      <c r="V365" s="1">
        <v>43607</v>
      </c>
      <c r="W365" t="s">
        <v>1008</v>
      </c>
      <c r="X365" t="s">
        <v>1929</v>
      </c>
      <c r="Y365">
        <v>39</v>
      </c>
      <c r="Z365">
        <v>32</v>
      </c>
      <c r="AA365">
        <v>40</v>
      </c>
      <c r="AB365">
        <v>80</v>
      </c>
      <c r="AD365">
        <f>IF(ISBLANK(Source[[#This Row],[CrosslistID]]),1,1/COUNTIFS(Source[CrosslistID],Source[[#This Row],[CrosslistID]],Source[TermDesc],Source[[#This Row],[TermDesc]]))</f>
        <v>1</v>
      </c>
      <c r="AG365">
        <v>0</v>
      </c>
      <c r="AH365">
        <v>80</v>
      </c>
      <c r="AI365">
        <v>3.5</v>
      </c>
      <c r="AJ365">
        <v>3.9</v>
      </c>
      <c r="AK365">
        <v>0.2</v>
      </c>
      <c r="AL3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5">
        <f>IF(AND(Source[[#This Row],[Credit_Noncredit]]="Noncredit",Source[[#This Row],[FTEF]]&gt;0),Source[[#This Row],[NC XLST FTES]]*525/(437.5*Source[[#This Row],[FTEF]]),0)</f>
        <v>0</v>
      </c>
      <c r="AN365">
        <f>IF(Source[[#This Row],[Credit_Noncredit]]="Credit",Source[[#This Row],[Census Enrollment]],Source[[#This Row],[Noncredit Avg. Attendance]])</f>
        <v>39</v>
      </c>
    </row>
    <row r="366" spans="1:40" x14ac:dyDescent="0.25">
      <c r="A366" t="s">
        <v>4581</v>
      </c>
      <c r="B366" t="s">
        <v>886</v>
      </c>
      <c r="C366" t="s">
        <v>55</v>
      </c>
      <c r="D366" t="s">
        <v>56</v>
      </c>
      <c r="E366" s="4">
        <v>36275</v>
      </c>
      <c r="F366" s="4" t="s">
        <v>1006</v>
      </c>
      <c r="G366" s="4">
        <v>1</v>
      </c>
      <c r="H366" t="str">
        <f>CONCATENATE(Source[[#This Row],[Subject]],TRIM(Source[[#This Row],[Course]]))</f>
        <v>BSL1</v>
      </c>
      <c r="I366" t="str">
        <f>VLOOKUP(Source[[#This Row],[SubjCrse]],'Courses and Categories'!$E$2:$G$1816,3,FALSE)</f>
        <v>Credit CTE</v>
      </c>
      <c r="J366">
        <v>581</v>
      </c>
      <c r="K366" t="s">
        <v>1007</v>
      </c>
      <c r="L366" t="s">
        <v>87</v>
      </c>
      <c r="M366" t="s">
        <v>903</v>
      </c>
      <c r="N366" t="s">
        <v>41</v>
      </c>
      <c r="O366">
        <v>1840</v>
      </c>
      <c r="P366">
        <v>2130</v>
      </c>
      <c r="Q366" t="s">
        <v>76</v>
      </c>
      <c r="R366">
        <v>424</v>
      </c>
      <c r="S366" t="s">
        <v>77</v>
      </c>
      <c r="T366">
        <v>1</v>
      </c>
      <c r="U366" s="1">
        <v>43479</v>
      </c>
      <c r="V366" s="1">
        <v>43607</v>
      </c>
      <c r="W366" t="s">
        <v>1008</v>
      </c>
      <c r="X366" t="s">
        <v>1929</v>
      </c>
      <c r="Y366">
        <v>35</v>
      </c>
      <c r="Z366">
        <v>29</v>
      </c>
      <c r="AA366">
        <v>40</v>
      </c>
      <c r="AB366">
        <v>72.5</v>
      </c>
      <c r="AD366">
        <f>IF(ISBLANK(Source[[#This Row],[CrosslistID]]),1,1/COUNTIFS(Source[CrosslistID],Source[[#This Row],[CrosslistID]],Source[TermDesc],Source[[#This Row],[TermDesc]]))</f>
        <v>1</v>
      </c>
      <c r="AG366">
        <v>0</v>
      </c>
      <c r="AH366">
        <v>72.5</v>
      </c>
      <c r="AI366">
        <v>3.3</v>
      </c>
      <c r="AJ366">
        <v>3.5</v>
      </c>
      <c r="AK366">
        <v>0.2</v>
      </c>
      <c r="AL3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6">
        <f>IF(AND(Source[[#This Row],[Credit_Noncredit]]="Noncredit",Source[[#This Row],[FTEF]]&gt;0),Source[[#This Row],[NC XLST FTES]]*525/(437.5*Source[[#This Row],[FTEF]]),0)</f>
        <v>0</v>
      </c>
      <c r="AN366">
        <f>IF(Source[[#This Row],[Credit_Noncredit]]="Credit",Source[[#This Row],[Census Enrollment]],Source[[#This Row],[Noncredit Avg. Attendance]])</f>
        <v>35</v>
      </c>
    </row>
    <row r="367" spans="1:40" x14ac:dyDescent="0.25">
      <c r="A367" t="s">
        <v>4581</v>
      </c>
      <c r="B367" t="s">
        <v>886</v>
      </c>
      <c r="C367" t="s">
        <v>55</v>
      </c>
      <c r="D367" t="s">
        <v>56</v>
      </c>
      <c r="E367" s="4">
        <v>36276</v>
      </c>
      <c r="F367" s="4" t="s">
        <v>1006</v>
      </c>
      <c r="G367" s="4">
        <v>1</v>
      </c>
      <c r="H367" t="str">
        <f>CONCATENATE(Source[[#This Row],[Subject]],TRIM(Source[[#This Row],[Course]]))</f>
        <v>BSL1</v>
      </c>
      <c r="I367" t="str">
        <f>VLOOKUP(Source[[#This Row],[SubjCrse]],'Courses and Categories'!$E$2:$G$1816,3,FALSE)</f>
        <v>Credit CTE</v>
      </c>
      <c r="J367">
        <v>831</v>
      </c>
      <c r="K367" t="s">
        <v>1007</v>
      </c>
      <c r="L367" t="s">
        <v>87</v>
      </c>
      <c r="M367" t="s">
        <v>897</v>
      </c>
      <c r="N367" t="s">
        <v>42</v>
      </c>
      <c r="O367" t="s">
        <v>42</v>
      </c>
      <c r="P367" t="s">
        <v>42</v>
      </c>
      <c r="Q367" t="s">
        <v>42</v>
      </c>
      <c r="S367" t="s">
        <v>134</v>
      </c>
      <c r="T367">
        <v>1</v>
      </c>
      <c r="U367" s="1">
        <v>43479</v>
      </c>
      <c r="V367" s="1">
        <v>43607</v>
      </c>
      <c r="W367" t="s">
        <v>1008</v>
      </c>
      <c r="X367" t="s">
        <v>899</v>
      </c>
      <c r="Y367">
        <v>35</v>
      </c>
      <c r="Z367">
        <v>23</v>
      </c>
      <c r="AA367">
        <v>40</v>
      </c>
      <c r="AB367">
        <v>57.5</v>
      </c>
      <c r="AD367">
        <f>IF(ISBLANK(Source[[#This Row],[CrosslistID]]),1,1/COUNTIFS(Source[CrosslistID],Source[[#This Row],[CrosslistID]],Source[TermDesc],Source[[#This Row],[TermDesc]]))</f>
        <v>1</v>
      </c>
      <c r="AG367">
        <v>0</v>
      </c>
      <c r="AH367">
        <v>57.5</v>
      </c>
      <c r="AI367">
        <v>3.2</v>
      </c>
      <c r="AJ367">
        <v>3.5</v>
      </c>
      <c r="AK367">
        <v>0.2</v>
      </c>
      <c r="AL3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7">
        <f>IF(AND(Source[[#This Row],[Credit_Noncredit]]="Noncredit",Source[[#This Row],[FTEF]]&gt;0),Source[[#This Row],[NC XLST FTES]]*525/(437.5*Source[[#This Row],[FTEF]]),0)</f>
        <v>0</v>
      </c>
      <c r="AN367">
        <f>IF(Source[[#This Row],[Credit_Noncredit]]="Credit",Source[[#This Row],[Census Enrollment]],Source[[#This Row],[Noncredit Avg. Attendance]])</f>
        <v>35</v>
      </c>
    </row>
    <row r="368" spans="1:40" x14ac:dyDescent="0.25">
      <c r="A368" t="s">
        <v>4581</v>
      </c>
      <c r="B368" t="s">
        <v>886</v>
      </c>
      <c r="C368" t="s">
        <v>55</v>
      </c>
      <c r="D368" t="s">
        <v>56</v>
      </c>
      <c r="E368" s="4">
        <v>38073</v>
      </c>
      <c r="F368" s="4" t="s">
        <v>1006</v>
      </c>
      <c r="G368" s="4">
        <v>1</v>
      </c>
      <c r="H368" t="str">
        <f>CONCATENATE(Source[[#This Row],[Subject]],TRIM(Source[[#This Row],[Course]]))</f>
        <v>BSL1</v>
      </c>
      <c r="I368" t="str">
        <f>VLOOKUP(Source[[#This Row],[SubjCrse]],'Courses and Categories'!$E$2:$G$1816,3,FALSE)</f>
        <v>Credit CTE</v>
      </c>
      <c r="J368">
        <v>832</v>
      </c>
      <c r="K368" t="s">
        <v>1007</v>
      </c>
      <c r="L368" t="s">
        <v>87</v>
      </c>
      <c r="M368" t="s">
        <v>897</v>
      </c>
      <c r="N368" t="s">
        <v>42</v>
      </c>
      <c r="O368" t="s">
        <v>42</v>
      </c>
      <c r="P368" t="s">
        <v>42</v>
      </c>
      <c r="Q368" t="s">
        <v>42</v>
      </c>
      <c r="S368" t="s">
        <v>134</v>
      </c>
      <c r="T368">
        <v>1</v>
      </c>
      <c r="U368" s="1">
        <v>43479</v>
      </c>
      <c r="V368" s="1">
        <v>43607</v>
      </c>
      <c r="W368" t="s">
        <v>1008</v>
      </c>
      <c r="X368" t="s">
        <v>899</v>
      </c>
      <c r="Y368">
        <v>32</v>
      </c>
      <c r="Z368">
        <v>17</v>
      </c>
      <c r="AA368">
        <v>40</v>
      </c>
      <c r="AB368">
        <v>42.5</v>
      </c>
      <c r="AD368">
        <f>IF(ISBLANK(Source[[#This Row],[CrosslistID]]),1,1/COUNTIFS(Source[CrosslistID],Source[[#This Row],[CrosslistID]],Source[TermDesc],Source[[#This Row],[TermDesc]]))</f>
        <v>1</v>
      </c>
      <c r="AG368">
        <v>0</v>
      </c>
      <c r="AH368">
        <v>42.5</v>
      </c>
      <c r="AI368">
        <v>3.1</v>
      </c>
      <c r="AJ368">
        <v>3.2</v>
      </c>
      <c r="AK368">
        <v>0.2</v>
      </c>
      <c r="AL3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8">
        <f>IF(AND(Source[[#This Row],[Credit_Noncredit]]="Noncredit",Source[[#This Row],[FTEF]]&gt;0),Source[[#This Row],[NC XLST FTES]]*525/(437.5*Source[[#This Row],[FTEF]]),0)</f>
        <v>0</v>
      </c>
      <c r="AN368">
        <f>IF(Source[[#This Row],[Credit_Noncredit]]="Credit",Source[[#This Row],[Census Enrollment]],Source[[#This Row],[Noncredit Avg. Attendance]])</f>
        <v>32</v>
      </c>
    </row>
    <row r="369" spans="1:40" x14ac:dyDescent="0.25">
      <c r="A369" t="s">
        <v>4581</v>
      </c>
      <c r="B369" t="s">
        <v>886</v>
      </c>
      <c r="C369" t="s">
        <v>55</v>
      </c>
      <c r="D369" t="s">
        <v>56</v>
      </c>
      <c r="E369" s="4">
        <v>39334</v>
      </c>
      <c r="F369" s="4" t="s">
        <v>1006</v>
      </c>
      <c r="G369" s="4">
        <v>1</v>
      </c>
      <c r="H369" t="str">
        <f>CONCATENATE(Source[[#This Row],[Subject]],TRIM(Source[[#This Row],[Course]]))</f>
        <v>BSL1</v>
      </c>
      <c r="I369" t="str">
        <f>VLOOKUP(Source[[#This Row],[SubjCrse]],'Courses and Categories'!$E$2:$G$1816,3,FALSE)</f>
        <v>Credit CTE</v>
      </c>
      <c r="J369">
        <v>833</v>
      </c>
      <c r="K369" t="s">
        <v>1007</v>
      </c>
      <c r="M369" t="s">
        <v>897</v>
      </c>
      <c r="N369" t="s">
        <v>42</v>
      </c>
      <c r="O369" t="s">
        <v>42</v>
      </c>
      <c r="P369" t="s">
        <v>42</v>
      </c>
      <c r="Q369" t="s">
        <v>42</v>
      </c>
      <c r="S369" t="s">
        <v>134</v>
      </c>
      <c r="T369">
        <v>1</v>
      </c>
      <c r="U369" s="1">
        <v>43479</v>
      </c>
      <c r="V369" s="1">
        <v>43607</v>
      </c>
      <c r="W369" t="s">
        <v>1008</v>
      </c>
      <c r="X369" t="s">
        <v>899</v>
      </c>
      <c r="Y369">
        <v>27</v>
      </c>
      <c r="Z369">
        <v>10</v>
      </c>
      <c r="AA369">
        <v>40</v>
      </c>
      <c r="AB369">
        <v>25</v>
      </c>
      <c r="AD369">
        <f>IF(ISBLANK(Source[[#This Row],[CrosslistID]]),1,1/COUNTIFS(Source[CrosslistID],Source[[#This Row],[CrosslistID]],Source[TermDesc],Source[[#This Row],[TermDesc]]))</f>
        <v>1</v>
      </c>
      <c r="AG369">
        <v>0</v>
      </c>
      <c r="AH369">
        <v>25</v>
      </c>
      <c r="AI369">
        <v>2.7</v>
      </c>
      <c r="AJ369">
        <v>2.7</v>
      </c>
      <c r="AK369">
        <v>0.2</v>
      </c>
      <c r="AL3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9">
        <f>IF(AND(Source[[#This Row],[Credit_Noncredit]]="Noncredit",Source[[#This Row],[FTEF]]&gt;0),Source[[#This Row],[NC XLST FTES]]*525/(437.5*Source[[#This Row],[FTEF]]),0)</f>
        <v>0</v>
      </c>
      <c r="AN369">
        <f>IF(Source[[#This Row],[Credit_Noncredit]]="Credit",Source[[#This Row],[Census Enrollment]],Source[[#This Row],[Noncredit Avg. Attendance]])</f>
        <v>27</v>
      </c>
    </row>
    <row r="370" spans="1:40" x14ac:dyDescent="0.25">
      <c r="A370" t="s">
        <v>4581</v>
      </c>
      <c r="B370" t="s">
        <v>886</v>
      </c>
      <c r="C370" t="s">
        <v>55</v>
      </c>
      <c r="D370" t="s">
        <v>56</v>
      </c>
      <c r="E370" s="4">
        <v>39266</v>
      </c>
      <c r="F370" s="4" t="s">
        <v>1006</v>
      </c>
      <c r="G370" s="4">
        <v>2</v>
      </c>
      <c r="H370" t="str">
        <f>CONCATENATE(Source[[#This Row],[Subject]],TRIM(Source[[#This Row],[Course]]))</f>
        <v>BSL2</v>
      </c>
      <c r="I370" t="str">
        <f>VLOOKUP(Source[[#This Row],[SubjCrse]],'Courses and Categories'!$E$2:$G$1816,3,FALSE)</f>
        <v>Credit CTE</v>
      </c>
      <c r="J370">
        <v>831</v>
      </c>
      <c r="K370" t="s">
        <v>2164</v>
      </c>
      <c r="L370" t="s">
        <v>87</v>
      </c>
      <c r="M370" t="s">
        <v>897</v>
      </c>
      <c r="N370" t="s">
        <v>42</v>
      </c>
      <c r="O370" t="s">
        <v>42</v>
      </c>
      <c r="P370" t="s">
        <v>42</v>
      </c>
      <c r="Q370" t="s">
        <v>42</v>
      </c>
      <c r="S370" t="s">
        <v>134</v>
      </c>
      <c r="T370">
        <v>1</v>
      </c>
      <c r="U370" s="1">
        <v>43479</v>
      </c>
      <c r="V370" s="1">
        <v>43607</v>
      </c>
      <c r="W370" t="s">
        <v>1008</v>
      </c>
      <c r="X370" t="s">
        <v>1450</v>
      </c>
      <c r="Y370">
        <v>22</v>
      </c>
      <c r="Z370">
        <v>20</v>
      </c>
      <c r="AA370">
        <v>40</v>
      </c>
      <c r="AB370">
        <v>50</v>
      </c>
      <c r="AD370">
        <f>IF(ISBLANK(Source[[#This Row],[CrosslistID]]),1,1/COUNTIFS(Source[CrosslistID],Source[[#This Row],[CrosslistID]],Source[TermDesc],Source[[#This Row],[TermDesc]]))</f>
        <v>1</v>
      </c>
      <c r="AG370">
        <v>0</v>
      </c>
      <c r="AH370">
        <v>50</v>
      </c>
      <c r="AI370">
        <v>2.2000000000000002</v>
      </c>
      <c r="AJ370">
        <v>2.2000000000000002</v>
      </c>
      <c r="AK370">
        <v>0.2</v>
      </c>
      <c r="AL3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0">
        <f>IF(AND(Source[[#This Row],[Credit_Noncredit]]="Noncredit",Source[[#This Row],[FTEF]]&gt;0),Source[[#This Row],[NC XLST FTES]]*525/(437.5*Source[[#This Row],[FTEF]]),0)</f>
        <v>0</v>
      </c>
      <c r="AN370">
        <f>IF(Source[[#This Row],[Credit_Noncredit]]="Credit",Source[[#This Row],[Census Enrollment]],Source[[#This Row],[Noncredit Avg. Attendance]])</f>
        <v>22</v>
      </c>
    </row>
    <row r="371" spans="1:40" x14ac:dyDescent="0.25">
      <c r="A371" t="s">
        <v>4581</v>
      </c>
      <c r="B371" t="s">
        <v>886</v>
      </c>
      <c r="C371" t="s">
        <v>55</v>
      </c>
      <c r="D371" t="s">
        <v>56</v>
      </c>
      <c r="E371" s="4">
        <v>35802</v>
      </c>
      <c r="F371" s="4" t="s">
        <v>2165</v>
      </c>
      <c r="G371" s="4">
        <v>68</v>
      </c>
      <c r="H371" t="str">
        <f>CONCATENATE(Source[[#This Row],[Subject]],TRIM(Source[[#This Row],[Course]]))</f>
        <v>BSMA68</v>
      </c>
      <c r="I371" t="str">
        <f>VLOOKUP(Source[[#This Row],[SubjCrse]],'Courses and Categories'!$E$2:$G$1816,3,FALSE)</f>
        <v>Credit Gen Ed/CTE</v>
      </c>
      <c r="J371">
        <v>1</v>
      </c>
      <c r="K371" t="s">
        <v>2166</v>
      </c>
      <c r="L371" t="s">
        <v>39</v>
      </c>
      <c r="M371" t="s">
        <v>903</v>
      </c>
      <c r="N371" t="s">
        <v>105</v>
      </c>
      <c r="O371">
        <v>1110</v>
      </c>
      <c r="P371">
        <v>1225</v>
      </c>
      <c r="Q371" t="s">
        <v>238</v>
      </c>
      <c r="R371">
        <v>710</v>
      </c>
      <c r="S371" t="s">
        <v>134</v>
      </c>
      <c r="T371">
        <v>1</v>
      </c>
      <c r="U371" s="1">
        <v>43479</v>
      </c>
      <c r="V371" s="1">
        <v>43607</v>
      </c>
      <c r="W371" t="s">
        <v>2167</v>
      </c>
      <c r="X371" t="s">
        <v>1929</v>
      </c>
      <c r="Y371">
        <v>24</v>
      </c>
      <c r="Z371">
        <v>22</v>
      </c>
      <c r="AA371">
        <v>40</v>
      </c>
      <c r="AB371">
        <v>55</v>
      </c>
      <c r="AD371">
        <f>IF(ISBLANK(Source[[#This Row],[CrosslistID]]),1,1/COUNTIFS(Source[CrosslistID],Source[[#This Row],[CrosslistID]],Source[TermDesc],Source[[#This Row],[TermDesc]]))</f>
        <v>1</v>
      </c>
      <c r="AG371">
        <v>0</v>
      </c>
      <c r="AH371">
        <v>55</v>
      </c>
      <c r="AI371">
        <v>2</v>
      </c>
      <c r="AJ371">
        <v>2.4</v>
      </c>
      <c r="AK371">
        <v>0.2</v>
      </c>
      <c r="AL3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1">
        <f>IF(AND(Source[[#This Row],[Credit_Noncredit]]="Noncredit",Source[[#This Row],[FTEF]]&gt;0),Source[[#This Row],[NC XLST FTES]]*525/(437.5*Source[[#This Row],[FTEF]]),0)</f>
        <v>0</v>
      </c>
      <c r="AN371">
        <f>IF(Source[[#This Row],[Credit_Noncredit]]="Credit",Source[[#This Row],[Census Enrollment]],Source[[#This Row],[Noncredit Avg. Attendance]])</f>
        <v>24</v>
      </c>
    </row>
    <row r="372" spans="1:40" x14ac:dyDescent="0.25">
      <c r="A372" t="s">
        <v>4581</v>
      </c>
      <c r="B372" t="s">
        <v>886</v>
      </c>
      <c r="C372" t="s">
        <v>55</v>
      </c>
      <c r="D372" t="s">
        <v>56</v>
      </c>
      <c r="E372" s="4">
        <v>35803</v>
      </c>
      <c r="F372" s="4" t="s">
        <v>2165</v>
      </c>
      <c r="G372" s="4">
        <v>68</v>
      </c>
      <c r="H372" t="str">
        <f>CONCATENATE(Source[[#This Row],[Subject]],TRIM(Source[[#This Row],[Course]]))</f>
        <v>BSMA68</v>
      </c>
      <c r="I372" t="str">
        <f>VLOOKUP(Source[[#This Row],[SubjCrse]],'Courses and Categories'!$E$2:$G$1816,3,FALSE)</f>
        <v>Credit Gen Ed/CTE</v>
      </c>
      <c r="J372">
        <v>2</v>
      </c>
      <c r="K372" t="s">
        <v>2166</v>
      </c>
      <c r="L372" t="s">
        <v>39</v>
      </c>
      <c r="M372" t="s">
        <v>903</v>
      </c>
      <c r="N372" t="s">
        <v>59</v>
      </c>
      <c r="O372">
        <v>1240</v>
      </c>
      <c r="P372">
        <v>1355</v>
      </c>
      <c r="Q372" t="s">
        <v>236</v>
      </c>
      <c r="R372">
        <v>360</v>
      </c>
      <c r="S372" t="s">
        <v>134</v>
      </c>
      <c r="T372">
        <v>1</v>
      </c>
      <c r="U372" s="1">
        <v>43479</v>
      </c>
      <c r="V372" s="1">
        <v>43607</v>
      </c>
      <c r="W372" t="s">
        <v>2167</v>
      </c>
      <c r="X372" t="s">
        <v>1929</v>
      </c>
      <c r="Y372">
        <v>19</v>
      </c>
      <c r="Z372">
        <v>12</v>
      </c>
      <c r="AA372">
        <v>40</v>
      </c>
      <c r="AB372">
        <v>30</v>
      </c>
      <c r="AD372">
        <f>IF(ISBLANK(Source[[#This Row],[CrosslistID]]),1,1/COUNTIFS(Source[CrosslistID],Source[[#This Row],[CrosslistID]],Source[TermDesc],Source[[#This Row],[TermDesc]]))</f>
        <v>1</v>
      </c>
      <c r="AG372">
        <v>0</v>
      </c>
      <c r="AH372">
        <v>30</v>
      </c>
      <c r="AI372">
        <v>1.7</v>
      </c>
      <c r="AJ372">
        <v>1.9</v>
      </c>
      <c r="AK372">
        <v>0.2</v>
      </c>
      <c r="AL3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2">
        <f>IF(AND(Source[[#This Row],[Credit_Noncredit]]="Noncredit",Source[[#This Row],[FTEF]]&gt;0),Source[[#This Row],[NC XLST FTES]]*525/(437.5*Source[[#This Row],[FTEF]]),0)</f>
        <v>0</v>
      </c>
      <c r="AN372">
        <f>IF(Source[[#This Row],[Credit_Noncredit]]="Credit",Source[[#This Row],[Census Enrollment]],Source[[#This Row],[Noncredit Avg. Attendance]])</f>
        <v>19</v>
      </c>
    </row>
    <row r="373" spans="1:40" x14ac:dyDescent="0.25">
      <c r="A373" t="s">
        <v>4581</v>
      </c>
      <c r="B373" t="s">
        <v>886</v>
      </c>
      <c r="C373" t="s">
        <v>55</v>
      </c>
      <c r="D373" t="s">
        <v>56</v>
      </c>
      <c r="E373" s="4">
        <v>37820</v>
      </c>
      <c r="F373" s="4" t="s">
        <v>2165</v>
      </c>
      <c r="G373" s="4">
        <v>68</v>
      </c>
      <c r="H373" t="str">
        <f>CONCATENATE(Source[[#This Row],[Subject]],TRIM(Source[[#This Row],[Course]]))</f>
        <v>BSMA68</v>
      </c>
      <c r="I373" t="str">
        <f>VLOOKUP(Source[[#This Row],[SubjCrse]],'Courses and Categories'!$E$2:$G$1816,3,FALSE)</f>
        <v>Credit Gen Ed/CTE</v>
      </c>
      <c r="J373">
        <v>581</v>
      </c>
      <c r="K373" t="s">
        <v>2166</v>
      </c>
      <c r="L373" t="s">
        <v>87</v>
      </c>
      <c r="M373" t="s">
        <v>903</v>
      </c>
      <c r="N373" t="s">
        <v>185</v>
      </c>
      <c r="O373">
        <v>1810</v>
      </c>
      <c r="P373">
        <v>2100</v>
      </c>
      <c r="Q373" t="s">
        <v>76</v>
      </c>
      <c r="R373">
        <v>718</v>
      </c>
      <c r="S373" t="s">
        <v>77</v>
      </c>
      <c r="T373">
        <v>1</v>
      </c>
      <c r="U373" s="1">
        <v>43479</v>
      </c>
      <c r="V373" s="1">
        <v>43607</v>
      </c>
      <c r="W373" t="s">
        <v>2145</v>
      </c>
      <c r="X373" t="s">
        <v>1929</v>
      </c>
      <c r="Y373">
        <v>34</v>
      </c>
      <c r="Z373">
        <v>32</v>
      </c>
      <c r="AA373">
        <v>40</v>
      </c>
      <c r="AB373">
        <v>80</v>
      </c>
      <c r="AD373">
        <f>IF(ISBLANK(Source[[#This Row],[CrosslistID]]),1,1/COUNTIFS(Source[CrosslistID],Source[[#This Row],[CrosslistID]],Source[TermDesc],Source[[#This Row],[TermDesc]]))</f>
        <v>1</v>
      </c>
      <c r="AG373">
        <v>0</v>
      </c>
      <c r="AH373">
        <v>80</v>
      </c>
      <c r="AI373">
        <v>3.1</v>
      </c>
      <c r="AJ373">
        <v>3.4</v>
      </c>
      <c r="AK373">
        <v>0.2</v>
      </c>
      <c r="AL3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3">
        <f>IF(AND(Source[[#This Row],[Credit_Noncredit]]="Noncredit",Source[[#This Row],[FTEF]]&gt;0),Source[[#This Row],[NC XLST FTES]]*525/(437.5*Source[[#This Row],[FTEF]]),0)</f>
        <v>0</v>
      </c>
      <c r="AN373">
        <f>IF(Source[[#This Row],[Credit_Noncredit]]="Credit",Source[[#This Row],[Census Enrollment]],Source[[#This Row],[Noncredit Avg. Attendance]])</f>
        <v>34</v>
      </c>
    </row>
    <row r="374" spans="1:40" x14ac:dyDescent="0.25">
      <c r="A374" t="s">
        <v>4581</v>
      </c>
      <c r="B374" t="s">
        <v>886</v>
      </c>
      <c r="C374" t="s">
        <v>55</v>
      </c>
      <c r="D374" t="s">
        <v>56</v>
      </c>
      <c r="E374" s="4">
        <v>31496</v>
      </c>
      <c r="F374" s="4" t="s">
        <v>2171</v>
      </c>
      <c r="G374" s="4">
        <v>133</v>
      </c>
      <c r="H374" t="str">
        <f>CONCATENATE(Source[[#This Row],[Subject]],TRIM(Source[[#This Row],[Course]]))</f>
        <v>FIN133</v>
      </c>
      <c r="I374" t="str">
        <f>VLOOKUP(Source[[#This Row],[SubjCrse]],'Courses and Categories'!$E$2:$G$1816,3,FALSE)</f>
        <v>Credit CTE</v>
      </c>
      <c r="J374">
        <v>1</v>
      </c>
      <c r="K374" t="s">
        <v>4688</v>
      </c>
      <c r="L374" t="s">
        <v>39</v>
      </c>
      <c r="M374" t="s">
        <v>903</v>
      </c>
      <c r="N374" t="s">
        <v>105</v>
      </c>
      <c r="O374">
        <v>1240</v>
      </c>
      <c r="P374">
        <v>1355</v>
      </c>
      <c r="Q374" t="s">
        <v>240</v>
      </c>
      <c r="R374">
        <v>103</v>
      </c>
      <c r="S374" t="s">
        <v>134</v>
      </c>
      <c r="T374">
        <v>1</v>
      </c>
      <c r="U374" s="1">
        <v>43479</v>
      </c>
      <c r="V374" s="1">
        <v>43607</v>
      </c>
      <c r="W374" t="s">
        <v>2144</v>
      </c>
      <c r="X374" t="s">
        <v>1929</v>
      </c>
      <c r="Y374">
        <v>17</v>
      </c>
      <c r="Z374">
        <v>14</v>
      </c>
      <c r="AA374">
        <v>40</v>
      </c>
      <c r="AB374">
        <v>35</v>
      </c>
      <c r="AD374">
        <f>IF(ISBLANK(Source[[#This Row],[CrosslistID]]),1,1/COUNTIFS(Source[CrosslistID],Source[[#This Row],[CrosslistID]],Source[TermDesc],Source[[#This Row],[TermDesc]]))</f>
        <v>1</v>
      </c>
      <c r="AG374">
        <v>0</v>
      </c>
      <c r="AH374">
        <v>35</v>
      </c>
      <c r="AI374">
        <v>1.4</v>
      </c>
      <c r="AJ374">
        <v>1.7</v>
      </c>
      <c r="AK374">
        <v>0.2</v>
      </c>
      <c r="AL3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4">
        <f>IF(AND(Source[[#This Row],[Credit_Noncredit]]="Noncredit",Source[[#This Row],[FTEF]]&gt;0),Source[[#This Row],[NC XLST FTES]]*525/(437.5*Source[[#This Row],[FTEF]]),0)</f>
        <v>0</v>
      </c>
      <c r="AN374">
        <f>IF(Source[[#This Row],[Credit_Noncredit]]="Credit",Source[[#This Row],[Census Enrollment]],Source[[#This Row],[Noncredit Avg. Attendance]])</f>
        <v>17</v>
      </c>
    </row>
    <row r="375" spans="1:40" x14ac:dyDescent="0.25">
      <c r="A375" t="s">
        <v>4581</v>
      </c>
      <c r="B375" t="s">
        <v>886</v>
      </c>
      <c r="C375" t="s">
        <v>55</v>
      </c>
      <c r="D375" t="s">
        <v>56</v>
      </c>
      <c r="E375" s="4">
        <v>37047</v>
      </c>
      <c r="F375" s="4" t="s">
        <v>2171</v>
      </c>
      <c r="G375" s="4">
        <v>136</v>
      </c>
      <c r="H375" t="str">
        <f>CONCATENATE(Source[[#This Row],[Subject]],TRIM(Source[[#This Row],[Course]]))</f>
        <v>FIN136</v>
      </c>
      <c r="I375" t="str">
        <f>VLOOKUP(Source[[#This Row],[SubjCrse]],'Courses and Categories'!$E$2:$G$1816,3,FALSE)</f>
        <v>Credit CTE</v>
      </c>
      <c r="J375">
        <v>1</v>
      </c>
      <c r="K375" t="s">
        <v>2173</v>
      </c>
      <c r="L375" t="s">
        <v>39</v>
      </c>
      <c r="M375" t="s">
        <v>903</v>
      </c>
      <c r="N375" t="s">
        <v>105</v>
      </c>
      <c r="O375">
        <v>940</v>
      </c>
      <c r="P375">
        <v>1055</v>
      </c>
      <c r="Q375" t="s">
        <v>238</v>
      </c>
      <c r="R375">
        <v>709</v>
      </c>
      <c r="S375" t="s">
        <v>134</v>
      </c>
      <c r="T375">
        <v>1</v>
      </c>
      <c r="U375" s="1">
        <v>43479</v>
      </c>
      <c r="V375" s="1">
        <v>43607</v>
      </c>
      <c r="W375" t="s">
        <v>2167</v>
      </c>
      <c r="X375" t="s">
        <v>1929</v>
      </c>
      <c r="Y375">
        <v>18</v>
      </c>
      <c r="Z375">
        <v>13</v>
      </c>
      <c r="AA375">
        <v>40</v>
      </c>
      <c r="AB375">
        <v>32.5</v>
      </c>
      <c r="AD375">
        <f>IF(ISBLANK(Source[[#This Row],[CrosslistID]]),1,1/COUNTIFS(Source[CrosslistID],Source[[#This Row],[CrosslistID]],Source[TermDesc],Source[[#This Row],[TermDesc]]))</f>
        <v>1</v>
      </c>
      <c r="AG375">
        <v>0</v>
      </c>
      <c r="AH375">
        <v>32.5</v>
      </c>
      <c r="AI375">
        <v>1.7</v>
      </c>
      <c r="AJ375">
        <v>1.8</v>
      </c>
      <c r="AK375">
        <v>0.2</v>
      </c>
      <c r="AL3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5">
        <f>IF(AND(Source[[#This Row],[Credit_Noncredit]]="Noncredit",Source[[#This Row],[FTEF]]&gt;0),Source[[#This Row],[NC XLST FTES]]*525/(437.5*Source[[#This Row],[FTEF]]),0)</f>
        <v>0</v>
      </c>
      <c r="AN375">
        <f>IF(Source[[#This Row],[Credit_Noncredit]]="Credit",Source[[#This Row],[Census Enrollment]],Source[[#This Row],[Noncredit Avg. Attendance]])</f>
        <v>18</v>
      </c>
    </row>
    <row r="376" spans="1:40" x14ac:dyDescent="0.25">
      <c r="A376" t="s">
        <v>4581</v>
      </c>
      <c r="B376" t="s">
        <v>886</v>
      </c>
      <c r="C376" t="s">
        <v>55</v>
      </c>
      <c r="D376" t="s">
        <v>56</v>
      </c>
      <c r="E376" s="4">
        <v>35807</v>
      </c>
      <c r="F376" s="4" t="s">
        <v>2171</v>
      </c>
      <c r="G376" s="4">
        <v>136</v>
      </c>
      <c r="H376" t="str">
        <f>CONCATENATE(Source[[#This Row],[Subject]],TRIM(Source[[#This Row],[Course]]))</f>
        <v>FIN136</v>
      </c>
      <c r="I376" t="str">
        <f>VLOOKUP(Source[[#This Row],[SubjCrse]],'Courses and Categories'!$E$2:$G$1816,3,FALSE)</f>
        <v>Credit CTE</v>
      </c>
      <c r="J376">
        <v>501</v>
      </c>
      <c r="K376" t="s">
        <v>2173</v>
      </c>
      <c r="L376" t="s">
        <v>87</v>
      </c>
      <c r="M376" t="s">
        <v>903</v>
      </c>
      <c r="N376" t="s">
        <v>41</v>
      </c>
      <c r="O376">
        <v>1810</v>
      </c>
      <c r="P376">
        <v>2100</v>
      </c>
      <c r="Q376" t="s">
        <v>236</v>
      </c>
      <c r="R376">
        <v>360</v>
      </c>
      <c r="S376" t="s">
        <v>134</v>
      </c>
      <c r="T376">
        <v>1</v>
      </c>
      <c r="U376" s="1">
        <v>43479</v>
      </c>
      <c r="V376" s="1">
        <v>43607</v>
      </c>
      <c r="W376" t="s">
        <v>2144</v>
      </c>
      <c r="X376" t="s">
        <v>1929</v>
      </c>
      <c r="Y376">
        <v>32</v>
      </c>
      <c r="Z376">
        <v>24</v>
      </c>
      <c r="AA376">
        <v>40</v>
      </c>
      <c r="AB376">
        <v>60</v>
      </c>
      <c r="AD376">
        <f>IF(ISBLANK(Source[[#This Row],[CrosslistID]]),1,1/COUNTIFS(Source[CrosslistID],Source[[#This Row],[CrosslistID]],Source[TermDesc],Source[[#This Row],[TermDesc]]))</f>
        <v>1</v>
      </c>
      <c r="AG376">
        <v>0</v>
      </c>
      <c r="AH376">
        <v>60</v>
      </c>
      <c r="AI376">
        <v>3.1</v>
      </c>
      <c r="AJ376">
        <v>3.2</v>
      </c>
      <c r="AK376">
        <v>0.2</v>
      </c>
      <c r="AL3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6">
        <f>IF(AND(Source[[#This Row],[Credit_Noncredit]]="Noncredit",Source[[#This Row],[FTEF]]&gt;0),Source[[#This Row],[NC XLST FTES]]*525/(437.5*Source[[#This Row],[FTEF]]),0)</f>
        <v>0</v>
      </c>
      <c r="AN376">
        <f>IF(Source[[#This Row],[Credit_Noncredit]]="Credit",Source[[#This Row],[Census Enrollment]],Source[[#This Row],[Noncredit Avg. Attendance]])</f>
        <v>32</v>
      </c>
    </row>
    <row r="377" spans="1:40" x14ac:dyDescent="0.25">
      <c r="A377" t="s">
        <v>4581</v>
      </c>
      <c r="B377" t="s">
        <v>886</v>
      </c>
      <c r="C377" t="s">
        <v>55</v>
      </c>
      <c r="D377" t="s">
        <v>56</v>
      </c>
      <c r="E377" s="4">
        <v>37905</v>
      </c>
      <c r="F377" s="4" t="s">
        <v>2171</v>
      </c>
      <c r="G377" s="4">
        <v>138</v>
      </c>
      <c r="H377" t="str">
        <f>CONCATENATE(Source[[#This Row],[Subject]],TRIM(Source[[#This Row],[Course]]))</f>
        <v>FIN138</v>
      </c>
      <c r="I377" t="str">
        <f>VLOOKUP(Source[[#This Row],[SubjCrse]],'Courses and Categories'!$E$2:$G$1816,3,FALSE)</f>
        <v>Credit CTE</v>
      </c>
      <c r="J377">
        <v>501</v>
      </c>
      <c r="K377" t="s">
        <v>2174</v>
      </c>
      <c r="L377" t="s">
        <v>87</v>
      </c>
      <c r="M377" t="s">
        <v>903</v>
      </c>
      <c r="N377" t="s">
        <v>180</v>
      </c>
      <c r="O377">
        <v>1810</v>
      </c>
      <c r="P377">
        <v>2100</v>
      </c>
      <c r="Q377" t="s">
        <v>240</v>
      </c>
      <c r="R377">
        <v>221</v>
      </c>
      <c r="S377" t="s">
        <v>134</v>
      </c>
      <c r="T377">
        <v>1</v>
      </c>
      <c r="U377" s="1">
        <v>43479</v>
      </c>
      <c r="V377" s="1">
        <v>43607</v>
      </c>
      <c r="W377" t="s">
        <v>2167</v>
      </c>
      <c r="X377" t="s">
        <v>1929</v>
      </c>
      <c r="Y377">
        <v>20</v>
      </c>
      <c r="Z377">
        <v>16</v>
      </c>
      <c r="AA377">
        <v>40</v>
      </c>
      <c r="AB377">
        <v>40</v>
      </c>
      <c r="AD377">
        <f>IF(ISBLANK(Source[[#This Row],[CrosslistID]]),1,1/COUNTIFS(Source[CrosslistID],Source[[#This Row],[CrosslistID]],Source[TermDesc],Source[[#This Row],[TermDesc]]))</f>
        <v>1</v>
      </c>
      <c r="AG377">
        <v>0</v>
      </c>
      <c r="AH377">
        <v>40</v>
      </c>
      <c r="AI377">
        <v>1.8</v>
      </c>
      <c r="AJ377">
        <v>2</v>
      </c>
      <c r="AK377">
        <v>0.2</v>
      </c>
      <c r="AL3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7">
        <f>IF(AND(Source[[#This Row],[Credit_Noncredit]]="Noncredit",Source[[#This Row],[FTEF]]&gt;0),Source[[#This Row],[NC XLST FTES]]*525/(437.5*Source[[#This Row],[FTEF]]),0)</f>
        <v>0</v>
      </c>
      <c r="AN377">
        <f>IF(Source[[#This Row],[Credit_Noncredit]]="Credit",Source[[#This Row],[Census Enrollment]],Source[[#This Row],[Noncredit Avg. Attendance]])</f>
        <v>20</v>
      </c>
    </row>
    <row r="378" spans="1:40" x14ac:dyDescent="0.25">
      <c r="A378" t="s">
        <v>4581</v>
      </c>
      <c r="B378" t="s">
        <v>886</v>
      </c>
      <c r="C378" t="s">
        <v>55</v>
      </c>
      <c r="D378" t="s">
        <v>56</v>
      </c>
      <c r="E378" s="4">
        <v>35736</v>
      </c>
      <c r="F378" s="4" t="s">
        <v>1009</v>
      </c>
      <c r="G378" s="4">
        <v>119</v>
      </c>
      <c r="H378" t="str">
        <f>CONCATENATE(Source[[#This Row],[Subject]],TRIM(Source[[#This Row],[Course]]))</f>
        <v>GNBS119</v>
      </c>
      <c r="I378" t="str">
        <f>VLOOKUP(Source[[#This Row],[SubjCrse]],'Courses and Categories'!$E$2:$G$1816,3,FALSE)</f>
        <v>Credit CTE</v>
      </c>
      <c r="J378">
        <v>1</v>
      </c>
      <c r="K378" t="s">
        <v>1010</v>
      </c>
      <c r="L378" t="s">
        <v>39</v>
      </c>
      <c r="M378" t="s">
        <v>903</v>
      </c>
      <c r="N378" t="s">
        <v>105</v>
      </c>
      <c r="O378">
        <v>940</v>
      </c>
      <c r="P378">
        <v>1055</v>
      </c>
      <c r="Q378" t="s">
        <v>238</v>
      </c>
      <c r="R378">
        <v>712</v>
      </c>
      <c r="S378" t="s">
        <v>134</v>
      </c>
      <c r="T378">
        <v>1</v>
      </c>
      <c r="U378" s="1">
        <v>43479</v>
      </c>
      <c r="V378" s="1">
        <v>43607</v>
      </c>
      <c r="W378" t="s">
        <v>1011</v>
      </c>
      <c r="X378" t="s">
        <v>1929</v>
      </c>
      <c r="Y378">
        <v>40</v>
      </c>
      <c r="Z378">
        <v>31</v>
      </c>
      <c r="AA378">
        <v>40</v>
      </c>
      <c r="AB378">
        <v>77.5</v>
      </c>
      <c r="AD378">
        <f>IF(ISBLANK(Source[[#This Row],[CrosslistID]]),1,1/COUNTIFS(Source[CrosslistID],Source[[#This Row],[CrosslistID]],Source[TermDesc],Source[[#This Row],[TermDesc]]))</f>
        <v>1</v>
      </c>
      <c r="AG378">
        <v>0</v>
      </c>
      <c r="AH378">
        <v>77.5</v>
      </c>
      <c r="AI378">
        <v>3.6</v>
      </c>
      <c r="AJ378">
        <v>4</v>
      </c>
      <c r="AK378">
        <v>0.2</v>
      </c>
      <c r="AL3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8">
        <f>IF(AND(Source[[#This Row],[Credit_Noncredit]]="Noncredit",Source[[#This Row],[FTEF]]&gt;0),Source[[#This Row],[NC XLST FTES]]*525/(437.5*Source[[#This Row],[FTEF]]),0)</f>
        <v>0</v>
      </c>
      <c r="AN378">
        <f>IF(Source[[#This Row],[Credit_Noncredit]]="Credit",Source[[#This Row],[Census Enrollment]],Source[[#This Row],[Noncredit Avg. Attendance]])</f>
        <v>40</v>
      </c>
    </row>
    <row r="379" spans="1:40" x14ac:dyDescent="0.25">
      <c r="A379" t="s">
        <v>4581</v>
      </c>
      <c r="B379" t="s">
        <v>886</v>
      </c>
      <c r="C379" t="s">
        <v>55</v>
      </c>
      <c r="D379" t="s">
        <v>56</v>
      </c>
      <c r="E379" s="4">
        <v>39018</v>
      </c>
      <c r="F379" s="4" t="s">
        <v>1009</v>
      </c>
      <c r="G379" s="4">
        <v>119</v>
      </c>
      <c r="H379" t="str">
        <f>CONCATENATE(Source[[#This Row],[Subject]],TRIM(Source[[#This Row],[Course]]))</f>
        <v>GNBS119</v>
      </c>
      <c r="I379" t="str">
        <f>VLOOKUP(Source[[#This Row],[SubjCrse]],'Courses and Categories'!$E$2:$G$1816,3,FALSE)</f>
        <v>Credit CTE</v>
      </c>
      <c r="J379">
        <v>2</v>
      </c>
      <c r="K379" t="s">
        <v>1010</v>
      </c>
      <c r="L379" t="s">
        <v>39</v>
      </c>
      <c r="M379" t="s">
        <v>903</v>
      </c>
      <c r="N379" t="s">
        <v>59</v>
      </c>
      <c r="O379">
        <v>940</v>
      </c>
      <c r="P379">
        <v>1055</v>
      </c>
      <c r="Q379" t="s">
        <v>1649</v>
      </c>
      <c r="R379">
        <v>255</v>
      </c>
      <c r="S379" t="s">
        <v>134</v>
      </c>
      <c r="T379">
        <v>1</v>
      </c>
      <c r="U379" s="1">
        <v>43479</v>
      </c>
      <c r="V379" s="1">
        <v>43607</v>
      </c>
      <c r="W379" t="s">
        <v>2167</v>
      </c>
      <c r="X379" t="s">
        <v>1929</v>
      </c>
      <c r="Y379">
        <v>38</v>
      </c>
      <c r="Z379">
        <v>33</v>
      </c>
      <c r="AA379">
        <v>40</v>
      </c>
      <c r="AB379">
        <v>82.5</v>
      </c>
      <c r="AD379">
        <f>IF(ISBLANK(Source[[#This Row],[CrosslistID]]),1,1/COUNTIFS(Source[CrosslistID],Source[[#This Row],[CrosslistID]],Source[TermDesc],Source[[#This Row],[TermDesc]]))</f>
        <v>1</v>
      </c>
      <c r="AG379">
        <v>0</v>
      </c>
      <c r="AH379">
        <v>82.5</v>
      </c>
      <c r="AI379">
        <v>3.1</v>
      </c>
      <c r="AJ379">
        <v>3.8</v>
      </c>
      <c r="AK379">
        <v>0.2</v>
      </c>
      <c r="AL3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9">
        <f>IF(AND(Source[[#This Row],[Credit_Noncredit]]="Noncredit",Source[[#This Row],[FTEF]]&gt;0),Source[[#This Row],[NC XLST FTES]]*525/(437.5*Source[[#This Row],[FTEF]]),0)</f>
        <v>0</v>
      </c>
      <c r="AN379">
        <f>IF(Source[[#This Row],[Credit_Noncredit]]="Credit",Source[[#This Row],[Census Enrollment]],Source[[#This Row],[Noncredit Avg. Attendance]])</f>
        <v>38</v>
      </c>
    </row>
    <row r="380" spans="1:40" x14ac:dyDescent="0.25">
      <c r="A380" t="s">
        <v>4581</v>
      </c>
      <c r="B380" t="s">
        <v>886</v>
      </c>
      <c r="C380" t="s">
        <v>55</v>
      </c>
      <c r="D380" t="s">
        <v>56</v>
      </c>
      <c r="E380" s="4">
        <v>35737</v>
      </c>
      <c r="F380" s="4" t="s">
        <v>1009</v>
      </c>
      <c r="G380" s="4">
        <v>119</v>
      </c>
      <c r="H380" t="str">
        <f>CONCATENATE(Source[[#This Row],[Subject]],TRIM(Source[[#This Row],[Course]]))</f>
        <v>GNBS119</v>
      </c>
      <c r="I380" t="str">
        <f>VLOOKUP(Source[[#This Row],[SubjCrse]],'Courses and Categories'!$E$2:$G$1816,3,FALSE)</f>
        <v>Credit CTE</v>
      </c>
      <c r="J380">
        <v>3</v>
      </c>
      <c r="K380" t="s">
        <v>1010</v>
      </c>
      <c r="L380" t="s">
        <v>39</v>
      </c>
      <c r="M380" t="s">
        <v>903</v>
      </c>
      <c r="N380" t="s">
        <v>105</v>
      </c>
      <c r="O380">
        <v>1110</v>
      </c>
      <c r="P380">
        <v>1225</v>
      </c>
      <c r="Q380" t="s">
        <v>420</v>
      </c>
      <c r="R380">
        <v>261</v>
      </c>
      <c r="S380" t="s">
        <v>134</v>
      </c>
      <c r="T380">
        <v>1</v>
      </c>
      <c r="U380" s="1">
        <v>43479</v>
      </c>
      <c r="V380" s="1">
        <v>43607</v>
      </c>
      <c r="W380" t="s">
        <v>1011</v>
      </c>
      <c r="X380" t="s">
        <v>1929</v>
      </c>
      <c r="Y380">
        <v>38</v>
      </c>
      <c r="Z380">
        <v>33</v>
      </c>
      <c r="AA380">
        <v>40</v>
      </c>
      <c r="AB380">
        <v>82.5</v>
      </c>
      <c r="AD380">
        <f>IF(ISBLANK(Source[[#This Row],[CrosslistID]]),1,1/COUNTIFS(Source[CrosslistID],Source[[#This Row],[CrosslistID]],Source[TermDesc],Source[[#This Row],[TermDesc]]))</f>
        <v>1</v>
      </c>
      <c r="AG380">
        <v>0</v>
      </c>
      <c r="AH380">
        <v>82.5</v>
      </c>
      <c r="AI380">
        <v>3.5</v>
      </c>
      <c r="AJ380">
        <v>3.8</v>
      </c>
      <c r="AK380">
        <v>0.2</v>
      </c>
      <c r="AL3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0">
        <f>IF(AND(Source[[#This Row],[Credit_Noncredit]]="Noncredit",Source[[#This Row],[FTEF]]&gt;0),Source[[#This Row],[NC XLST FTES]]*525/(437.5*Source[[#This Row],[FTEF]]),0)</f>
        <v>0</v>
      </c>
      <c r="AN380">
        <f>IF(Source[[#This Row],[Credit_Noncredit]]="Credit",Source[[#This Row],[Census Enrollment]],Source[[#This Row],[Noncredit Avg. Attendance]])</f>
        <v>38</v>
      </c>
    </row>
    <row r="381" spans="1:40" x14ac:dyDescent="0.25">
      <c r="A381" t="s">
        <v>4581</v>
      </c>
      <c r="B381" t="s">
        <v>886</v>
      </c>
      <c r="C381" t="s">
        <v>55</v>
      </c>
      <c r="D381" t="s">
        <v>56</v>
      </c>
      <c r="E381" s="4">
        <v>35738</v>
      </c>
      <c r="F381" s="4" t="s">
        <v>1009</v>
      </c>
      <c r="G381" s="4">
        <v>119</v>
      </c>
      <c r="H381" t="str">
        <f>CONCATENATE(Source[[#This Row],[Subject]],TRIM(Source[[#This Row],[Course]]))</f>
        <v>GNBS119</v>
      </c>
      <c r="I381" t="str">
        <f>VLOOKUP(Source[[#This Row],[SubjCrse]],'Courses and Categories'!$E$2:$G$1816,3,FALSE)</f>
        <v>Credit CTE</v>
      </c>
      <c r="J381">
        <v>4</v>
      </c>
      <c r="K381" t="s">
        <v>1010</v>
      </c>
      <c r="L381" t="s">
        <v>39</v>
      </c>
      <c r="M381" t="s">
        <v>903</v>
      </c>
      <c r="N381" t="s">
        <v>105</v>
      </c>
      <c r="O381">
        <v>1240</v>
      </c>
      <c r="P381">
        <v>1355</v>
      </c>
      <c r="Q381" t="s">
        <v>238</v>
      </c>
      <c r="R381">
        <v>705</v>
      </c>
      <c r="S381" t="s">
        <v>134</v>
      </c>
      <c r="T381">
        <v>1</v>
      </c>
      <c r="U381" s="1">
        <v>43479</v>
      </c>
      <c r="V381" s="1">
        <v>43607</v>
      </c>
      <c r="W381" t="s">
        <v>1011</v>
      </c>
      <c r="X381" t="s">
        <v>1929</v>
      </c>
      <c r="Y381">
        <v>38</v>
      </c>
      <c r="Z381">
        <v>30</v>
      </c>
      <c r="AA381">
        <v>40</v>
      </c>
      <c r="AB381">
        <v>75</v>
      </c>
      <c r="AD381">
        <f>IF(ISBLANK(Source[[#This Row],[CrosslistID]]),1,1/COUNTIFS(Source[CrosslistID],Source[[#This Row],[CrosslistID]],Source[TermDesc],Source[[#This Row],[TermDesc]]))</f>
        <v>1</v>
      </c>
      <c r="AG381">
        <v>0</v>
      </c>
      <c r="AH381">
        <v>75</v>
      </c>
      <c r="AI381">
        <v>3.7</v>
      </c>
      <c r="AJ381">
        <v>3.8</v>
      </c>
      <c r="AK381">
        <v>0.2</v>
      </c>
      <c r="AL3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1">
        <f>IF(AND(Source[[#This Row],[Credit_Noncredit]]="Noncredit",Source[[#This Row],[FTEF]]&gt;0),Source[[#This Row],[NC XLST FTES]]*525/(437.5*Source[[#This Row],[FTEF]]),0)</f>
        <v>0</v>
      </c>
      <c r="AN381">
        <f>IF(Source[[#This Row],[Credit_Noncredit]]="Credit",Source[[#This Row],[Census Enrollment]],Source[[#This Row],[Noncredit Avg. Attendance]])</f>
        <v>38</v>
      </c>
    </row>
    <row r="382" spans="1:40" x14ac:dyDescent="0.25">
      <c r="A382" t="s">
        <v>4581</v>
      </c>
      <c r="B382" t="s">
        <v>886</v>
      </c>
      <c r="C382" t="s">
        <v>55</v>
      </c>
      <c r="D382" t="s">
        <v>56</v>
      </c>
      <c r="E382" s="4">
        <v>35739</v>
      </c>
      <c r="F382" s="4" t="s">
        <v>1009</v>
      </c>
      <c r="G382" s="4">
        <v>119</v>
      </c>
      <c r="H382" t="str">
        <f>CONCATENATE(Source[[#This Row],[Subject]],TRIM(Source[[#This Row],[Course]]))</f>
        <v>GNBS119</v>
      </c>
      <c r="I382" t="str">
        <f>VLOOKUP(Source[[#This Row],[SubjCrse]],'Courses and Categories'!$E$2:$G$1816,3,FALSE)</f>
        <v>Credit CTE</v>
      </c>
      <c r="J382">
        <v>5</v>
      </c>
      <c r="K382" t="s">
        <v>1010</v>
      </c>
      <c r="L382" t="s">
        <v>39</v>
      </c>
      <c r="M382" t="s">
        <v>903</v>
      </c>
      <c r="N382" t="s">
        <v>59</v>
      </c>
      <c r="O382">
        <v>1240</v>
      </c>
      <c r="P382">
        <v>1355</v>
      </c>
      <c r="Q382" t="s">
        <v>240</v>
      </c>
      <c r="R382">
        <v>259</v>
      </c>
      <c r="S382" t="s">
        <v>134</v>
      </c>
      <c r="T382">
        <v>1</v>
      </c>
      <c r="U382" s="1">
        <v>43479</v>
      </c>
      <c r="V382" s="1">
        <v>43607</v>
      </c>
      <c r="W382" t="s">
        <v>1011</v>
      </c>
      <c r="X382" t="s">
        <v>1929</v>
      </c>
      <c r="Y382">
        <v>45</v>
      </c>
      <c r="Z382">
        <v>38</v>
      </c>
      <c r="AA382">
        <v>40</v>
      </c>
      <c r="AB382">
        <v>95</v>
      </c>
      <c r="AD382">
        <f>IF(ISBLANK(Source[[#This Row],[CrosslistID]]),1,1/COUNTIFS(Source[CrosslistID],Source[[#This Row],[CrosslistID]],Source[TermDesc],Source[[#This Row],[TermDesc]]))</f>
        <v>1</v>
      </c>
      <c r="AG382">
        <v>0</v>
      </c>
      <c r="AH382">
        <v>95</v>
      </c>
      <c r="AI382">
        <v>4.2</v>
      </c>
      <c r="AJ382">
        <v>4.5</v>
      </c>
      <c r="AK382">
        <v>0.2</v>
      </c>
      <c r="AL3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2">
        <f>IF(AND(Source[[#This Row],[Credit_Noncredit]]="Noncredit",Source[[#This Row],[FTEF]]&gt;0),Source[[#This Row],[NC XLST FTES]]*525/(437.5*Source[[#This Row],[FTEF]]),0)</f>
        <v>0</v>
      </c>
      <c r="AN382">
        <f>IF(Source[[#This Row],[Credit_Noncredit]]="Credit",Source[[#This Row],[Census Enrollment]],Source[[#This Row],[Noncredit Avg. Attendance]])</f>
        <v>45</v>
      </c>
    </row>
    <row r="383" spans="1:40" x14ac:dyDescent="0.25">
      <c r="A383" t="s">
        <v>4581</v>
      </c>
      <c r="B383" t="s">
        <v>886</v>
      </c>
      <c r="C383" t="s">
        <v>55</v>
      </c>
      <c r="D383" t="s">
        <v>56</v>
      </c>
      <c r="E383" s="4">
        <v>39225</v>
      </c>
      <c r="F383" s="4" t="s">
        <v>1009</v>
      </c>
      <c r="G383" s="4">
        <v>119</v>
      </c>
      <c r="H383" t="str">
        <f>CONCATENATE(Source[[#This Row],[Subject]],TRIM(Source[[#This Row],[Course]]))</f>
        <v>GNBS119</v>
      </c>
      <c r="I383" t="str">
        <f>VLOOKUP(Source[[#This Row],[SubjCrse]],'Courses and Categories'!$E$2:$G$1816,3,FALSE)</f>
        <v>Credit CTE</v>
      </c>
      <c r="J383">
        <v>6</v>
      </c>
      <c r="K383" t="s">
        <v>1010</v>
      </c>
      <c r="L383" t="s">
        <v>39</v>
      </c>
      <c r="M383" t="s">
        <v>903</v>
      </c>
      <c r="N383" t="s">
        <v>293</v>
      </c>
      <c r="O383" t="s">
        <v>1838</v>
      </c>
      <c r="P383" t="s">
        <v>439</v>
      </c>
      <c r="Q383" t="s">
        <v>4689</v>
      </c>
      <c r="S383" t="s">
        <v>43</v>
      </c>
      <c r="T383">
        <v>3</v>
      </c>
      <c r="U383" s="1">
        <v>43521</v>
      </c>
      <c r="V383" s="1">
        <v>43546</v>
      </c>
      <c r="W383" t="s">
        <v>4690</v>
      </c>
      <c r="X383" t="s">
        <v>905</v>
      </c>
      <c r="Y383">
        <v>34</v>
      </c>
      <c r="Z383">
        <v>29</v>
      </c>
      <c r="AA383">
        <v>0</v>
      </c>
      <c r="AB383">
        <v>0</v>
      </c>
      <c r="AD383">
        <f>IF(ISBLANK(Source[[#This Row],[CrosslistID]]),1,1/COUNTIFS(Source[CrosslistID],Source[[#This Row],[CrosslistID]],Source[TermDesc],Source[[#This Row],[TermDesc]]))</f>
        <v>1</v>
      </c>
      <c r="AG383">
        <v>0</v>
      </c>
      <c r="AH383">
        <v>0</v>
      </c>
      <c r="AI383">
        <v>3.6269999999999998</v>
      </c>
      <c r="AJ383">
        <v>3.6269999999999998</v>
      </c>
      <c r="AK383">
        <v>0.4</v>
      </c>
      <c r="AL3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3">
        <f>IF(AND(Source[[#This Row],[Credit_Noncredit]]="Noncredit",Source[[#This Row],[FTEF]]&gt;0),Source[[#This Row],[NC XLST FTES]]*525/(437.5*Source[[#This Row],[FTEF]]),0)</f>
        <v>0</v>
      </c>
      <c r="AN383">
        <f>IF(Source[[#This Row],[Credit_Noncredit]]="Credit",Source[[#This Row],[Census Enrollment]],Source[[#This Row],[Noncredit Avg. Attendance]])</f>
        <v>34</v>
      </c>
    </row>
    <row r="384" spans="1:40" x14ac:dyDescent="0.25">
      <c r="A384" t="s">
        <v>4581</v>
      </c>
      <c r="B384" t="s">
        <v>886</v>
      </c>
      <c r="C384" t="s">
        <v>55</v>
      </c>
      <c r="D384" t="s">
        <v>56</v>
      </c>
      <c r="E384" s="4">
        <v>35740</v>
      </c>
      <c r="F384" s="4" t="s">
        <v>1009</v>
      </c>
      <c r="G384" s="4">
        <v>119</v>
      </c>
      <c r="H384" t="str">
        <f>CONCATENATE(Source[[#This Row],[Subject]],TRIM(Source[[#This Row],[Course]]))</f>
        <v>GNBS119</v>
      </c>
      <c r="I384" t="str">
        <f>VLOOKUP(Source[[#This Row],[SubjCrse]],'Courses and Categories'!$E$2:$G$1816,3,FALSE)</f>
        <v>Credit CTE</v>
      </c>
      <c r="J384">
        <v>501</v>
      </c>
      <c r="K384" t="s">
        <v>1010</v>
      </c>
      <c r="L384" t="s">
        <v>87</v>
      </c>
      <c r="M384" t="s">
        <v>903</v>
      </c>
      <c r="N384" t="s">
        <v>41</v>
      </c>
      <c r="O384">
        <v>1810</v>
      </c>
      <c r="P384">
        <v>2100</v>
      </c>
      <c r="Q384" t="s">
        <v>236</v>
      </c>
      <c r="R384">
        <v>350</v>
      </c>
      <c r="S384" t="s">
        <v>134</v>
      </c>
      <c r="T384">
        <v>1</v>
      </c>
      <c r="U384" s="1">
        <v>43479</v>
      </c>
      <c r="V384" s="1">
        <v>43607</v>
      </c>
      <c r="W384" t="s">
        <v>1011</v>
      </c>
      <c r="X384" t="s">
        <v>1929</v>
      </c>
      <c r="Y384">
        <v>40</v>
      </c>
      <c r="Z384">
        <v>34</v>
      </c>
      <c r="AA384">
        <v>40</v>
      </c>
      <c r="AB384">
        <v>85</v>
      </c>
      <c r="AD384">
        <f>IF(ISBLANK(Source[[#This Row],[CrosslistID]]),1,1/COUNTIFS(Source[CrosslistID],Source[[#This Row],[CrosslistID]],Source[TermDesc],Source[[#This Row],[TermDesc]]))</f>
        <v>1</v>
      </c>
      <c r="AG384">
        <v>0</v>
      </c>
      <c r="AH384">
        <v>85</v>
      </c>
      <c r="AI384">
        <v>4</v>
      </c>
      <c r="AJ384">
        <v>4</v>
      </c>
      <c r="AK384">
        <v>0.2</v>
      </c>
      <c r="AL3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4">
        <f>IF(AND(Source[[#This Row],[Credit_Noncredit]]="Noncredit",Source[[#This Row],[FTEF]]&gt;0),Source[[#This Row],[NC XLST FTES]]*525/(437.5*Source[[#This Row],[FTEF]]),0)</f>
        <v>0</v>
      </c>
      <c r="AN384">
        <f>IF(Source[[#This Row],[Credit_Noncredit]]="Credit",Source[[#This Row],[Census Enrollment]],Source[[#This Row],[Noncredit Avg. Attendance]])</f>
        <v>40</v>
      </c>
    </row>
    <row r="385" spans="1:40" x14ac:dyDescent="0.25">
      <c r="A385" t="s">
        <v>4581</v>
      </c>
      <c r="B385" t="s">
        <v>886</v>
      </c>
      <c r="C385" t="s">
        <v>55</v>
      </c>
      <c r="D385" t="s">
        <v>56</v>
      </c>
      <c r="E385" s="4">
        <v>39202</v>
      </c>
      <c r="F385" s="4" t="s">
        <v>1009</v>
      </c>
      <c r="G385" s="4">
        <v>125</v>
      </c>
      <c r="H385" t="str">
        <f>CONCATENATE(Source[[#This Row],[Subject]],TRIM(Source[[#This Row],[Course]]))</f>
        <v>GNBS125</v>
      </c>
      <c r="I385" t="str">
        <f>VLOOKUP(Source[[#This Row],[SubjCrse]],'Courses and Categories'!$E$2:$G$1816,3,FALSE)</f>
        <v>Credit CTE</v>
      </c>
      <c r="J385">
        <v>501</v>
      </c>
      <c r="K385" t="s">
        <v>4691</v>
      </c>
      <c r="L385" t="s">
        <v>87</v>
      </c>
      <c r="M385" t="s">
        <v>903</v>
      </c>
      <c r="N385" t="s">
        <v>41</v>
      </c>
      <c r="O385">
        <v>1810</v>
      </c>
      <c r="P385">
        <v>2100</v>
      </c>
      <c r="Q385" t="s">
        <v>420</v>
      </c>
      <c r="R385">
        <v>274</v>
      </c>
      <c r="S385" t="s">
        <v>134</v>
      </c>
      <c r="T385">
        <v>1</v>
      </c>
      <c r="U385" s="1">
        <v>43479</v>
      </c>
      <c r="V385" s="1">
        <v>43607</v>
      </c>
      <c r="W385" t="s">
        <v>2224</v>
      </c>
      <c r="X385" t="s">
        <v>1929</v>
      </c>
      <c r="Y385">
        <v>22</v>
      </c>
      <c r="Z385">
        <v>21</v>
      </c>
      <c r="AA385">
        <v>40</v>
      </c>
      <c r="AB385">
        <v>52.5</v>
      </c>
      <c r="AD385">
        <f>IF(ISBLANK(Source[[#This Row],[CrosslistID]]),1,1/COUNTIFS(Source[CrosslistID],Source[[#This Row],[CrosslistID]],Source[TermDesc],Source[[#This Row],[TermDesc]]))</f>
        <v>1</v>
      </c>
      <c r="AG385">
        <v>0</v>
      </c>
      <c r="AH385">
        <v>52.5</v>
      </c>
      <c r="AI385">
        <v>1.8</v>
      </c>
      <c r="AJ385">
        <v>2.2000000000000002</v>
      </c>
      <c r="AK385">
        <v>0.2</v>
      </c>
      <c r="AL3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5">
        <f>IF(AND(Source[[#This Row],[Credit_Noncredit]]="Noncredit",Source[[#This Row],[FTEF]]&gt;0),Source[[#This Row],[NC XLST FTES]]*525/(437.5*Source[[#This Row],[FTEF]]),0)</f>
        <v>0</v>
      </c>
      <c r="AN385">
        <f>IF(Source[[#This Row],[Credit_Noncredit]]="Credit",Source[[#This Row],[Census Enrollment]],Source[[#This Row],[Noncredit Avg. Attendance]])</f>
        <v>22</v>
      </c>
    </row>
    <row r="386" spans="1:40" x14ac:dyDescent="0.25">
      <c r="A386" t="s">
        <v>4581</v>
      </c>
      <c r="B386" t="s">
        <v>886</v>
      </c>
      <c r="C386" t="s">
        <v>55</v>
      </c>
      <c r="D386" t="s">
        <v>56</v>
      </c>
      <c r="E386" s="4">
        <v>35808</v>
      </c>
      <c r="F386" s="4" t="s">
        <v>2175</v>
      </c>
      <c r="G386" s="4">
        <v>170</v>
      </c>
      <c r="H386" t="str">
        <f>CONCATENATE(Source[[#This Row],[Subject]],TRIM(Source[[#This Row],[Course]]))</f>
        <v>INTR170</v>
      </c>
      <c r="I386" t="str">
        <f>VLOOKUP(Source[[#This Row],[SubjCrse]],'Courses and Categories'!$E$2:$G$1816,3,FALSE)</f>
        <v>Credit CTE</v>
      </c>
      <c r="J386">
        <v>581</v>
      </c>
      <c r="K386" t="s">
        <v>4692</v>
      </c>
      <c r="L386" t="s">
        <v>87</v>
      </c>
      <c r="M386" t="s">
        <v>903</v>
      </c>
      <c r="N386" t="s">
        <v>185</v>
      </c>
      <c r="O386">
        <v>1810</v>
      </c>
      <c r="P386">
        <v>2100</v>
      </c>
      <c r="Q386" t="s">
        <v>76</v>
      </c>
      <c r="R386">
        <v>817</v>
      </c>
      <c r="S386" t="s">
        <v>77</v>
      </c>
      <c r="T386">
        <v>1</v>
      </c>
      <c r="U386" s="1">
        <v>43479</v>
      </c>
      <c r="V386" s="1">
        <v>43607</v>
      </c>
      <c r="W386" t="s">
        <v>2177</v>
      </c>
      <c r="X386" t="s">
        <v>1929</v>
      </c>
      <c r="Y386">
        <v>22</v>
      </c>
      <c r="Z386">
        <v>21</v>
      </c>
      <c r="AA386">
        <v>40</v>
      </c>
      <c r="AB386">
        <v>52.5</v>
      </c>
      <c r="AD386">
        <f>IF(ISBLANK(Source[[#This Row],[CrosslistID]]),1,1/COUNTIFS(Source[CrosslistID],Source[[#This Row],[CrosslistID]],Source[TermDesc],Source[[#This Row],[TermDesc]]))</f>
        <v>1</v>
      </c>
      <c r="AG386">
        <v>0</v>
      </c>
      <c r="AH386">
        <v>52.5</v>
      </c>
      <c r="AI386">
        <v>1.7</v>
      </c>
      <c r="AJ386">
        <v>2.2000000000000002</v>
      </c>
      <c r="AK386">
        <v>0.2</v>
      </c>
      <c r="AL3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6">
        <f>IF(AND(Source[[#This Row],[Credit_Noncredit]]="Noncredit",Source[[#This Row],[FTEF]]&gt;0),Source[[#This Row],[NC XLST FTES]]*525/(437.5*Source[[#This Row],[FTEF]]),0)</f>
        <v>0</v>
      </c>
      <c r="AN386">
        <f>IF(Source[[#This Row],[Credit_Noncredit]]="Credit",Source[[#This Row],[Census Enrollment]],Source[[#This Row],[Noncredit Avg. Attendance]])</f>
        <v>22</v>
      </c>
    </row>
    <row r="387" spans="1:40" x14ac:dyDescent="0.25">
      <c r="A387" t="s">
        <v>4581</v>
      </c>
      <c r="B387" t="s">
        <v>886</v>
      </c>
      <c r="C387" t="s">
        <v>55</v>
      </c>
      <c r="D387" t="s">
        <v>56</v>
      </c>
      <c r="E387" s="4">
        <v>39203</v>
      </c>
      <c r="F387" s="4" t="s">
        <v>2175</v>
      </c>
      <c r="G387" s="4">
        <v>172</v>
      </c>
      <c r="H387" t="str">
        <f>CONCATENATE(Source[[#This Row],[Subject]],TRIM(Source[[#This Row],[Course]]))</f>
        <v>INTR172</v>
      </c>
      <c r="I387" t="str">
        <f>VLOOKUP(Source[[#This Row],[SubjCrse]],'Courses and Categories'!$E$2:$G$1816,3,FALSE)</f>
        <v>Credit CTE</v>
      </c>
      <c r="J387">
        <v>581</v>
      </c>
      <c r="K387" t="s">
        <v>4693</v>
      </c>
      <c r="L387" t="s">
        <v>87</v>
      </c>
      <c r="M387" t="s">
        <v>903</v>
      </c>
      <c r="N387" t="s">
        <v>41</v>
      </c>
      <c r="O387">
        <v>1810</v>
      </c>
      <c r="P387">
        <v>2100</v>
      </c>
      <c r="Q387" t="s">
        <v>76</v>
      </c>
      <c r="R387">
        <v>514</v>
      </c>
      <c r="S387" t="s">
        <v>77</v>
      </c>
      <c r="T387">
        <v>1</v>
      </c>
      <c r="U387" s="1">
        <v>43479</v>
      </c>
      <c r="V387" s="1">
        <v>43607</v>
      </c>
      <c r="W387" t="s">
        <v>2177</v>
      </c>
      <c r="X387" t="s">
        <v>1929</v>
      </c>
      <c r="Y387">
        <v>18</v>
      </c>
      <c r="Z387">
        <v>16</v>
      </c>
      <c r="AA387">
        <v>40</v>
      </c>
      <c r="AB387">
        <v>40</v>
      </c>
      <c r="AD387">
        <f>IF(ISBLANK(Source[[#This Row],[CrosslistID]]),1,1/COUNTIFS(Source[CrosslistID],Source[[#This Row],[CrosslistID]],Source[TermDesc],Source[[#This Row],[TermDesc]]))</f>
        <v>1</v>
      </c>
      <c r="AG387">
        <v>0</v>
      </c>
      <c r="AH387">
        <v>40</v>
      </c>
      <c r="AI387">
        <v>1.5</v>
      </c>
      <c r="AJ387">
        <v>1.8</v>
      </c>
      <c r="AK387">
        <v>0.2</v>
      </c>
      <c r="AL3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7">
        <f>IF(AND(Source[[#This Row],[Credit_Noncredit]]="Noncredit",Source[[#This Row],[FTEF]]&gt;0),Source[[#This Row],[NC XLST FTES]]*525/(437.5*Source[[#This Row],[FTEF]]),0)</f>
        <v>0</v>
      </c>
      <c r="AN387">
        <f>IF(Source[[#This Row],[Credit_Noncredit]]="Credit",Source[[#This Row],[Census Enrollment]],Source[[#This Row],[Noncredit Avg. Attendance]])</f>
        <v>18</v>
      </c>
    </row>
    <row r="388" spans="1:40" x14ac:dyDescent="0.25">
      <c r="A388" t="s">
        <v>4581</v>
      </c>
      <c r="B388" t="s">
        <v>886</v>
      </c>
      <c r="C388" t="s">
        <v>55</v>
      </c>
      <c r="D388" t="s">
        <v>56</v>
      </c>
      <c r="E388" s="4">
        <v>38380</v>
      </c>
      <c r="F388" s="4" t="s">
        <v>1014</v>
      </c>
      <c r="G388" s="4">
        <v>30</v>
      </c>
      <c r="H388" t="str">
        <f>CONCATENATE(Source[[#This Row],[Subject]],TRIM(Source[[#This Row],[Course]]))</f>
        <v>MABS30</v>
      </c>
      <c r="I388" t="str">
        <f>VLOOKUP(Source[[#This Row],[SubjCrse]],'Courses and Categories'!$E$2:$G$1816,3,FALSE)</f>
        <v>Credit CTE</v>
      </c>
      <c r="J388">
        <v>1</v>
      </c>
      <c r="K388" t="s">
        <v>4694</v>
      </c>
      <c r="L388" t="s">
        <v>39</v>
      </c>
      <c r="M388" t="s">
        <v>903</v>
      </c>
      <c r="N388" t="s">
        <v>105</v>
      </c>
      <c r="O388">
        <v>940</v>
      </c>
      <c r="P388">
        <v>1055</v>
      </c>
      <c r="Q388" t="s">
        <v>240</v>
      </c>
      <c r="R388">
        <v>110</v>
      </c>
      <c r="S388" t="s">
        <v>134</v>
      </c>
      <c r="T388">
        <v>1</v>
      </c>
      <c r="U388" s="1">
        <v>43479</v>
      </c>
      <c r="V388" s="1">
        <v>43607</v>
      </c>
      <c r="W388" t="s">
        <v>1501</v>
      </c>
      <c r="X388" t="s">
        <v>1929</v>
      </c>
      <c r="Y388">
        <v>11</v>
      </c>
      <c r="Z388">
        <v>11</v>
      </c>
      <c r="AA388">
        <v>26</v>
      </c>
      <c r="AB388">
        <v>42.307699999999997</v>
      </c>
      <c r="AD388">
        <f>IF(ISBLANK(Source[[#This Row],[CrosslistID]]),1,1/COUNTIFS(Source[CrosslistID],Source[[#This Row],[CrosslistID]],Source[TermDesc],Source[[#This Row],[TermDesc]]))</f>
        <v>1</v>
      </c>
      <c r="AG388">
        <v>0</v>
      </c>
      <c r="AH388">
        <v>42.307699999999997</v>
      </c>
      <c r="AI388">
        <v>1.1000000000000001</v>
      </c>
      <c r="AJ388">
        <v>1.1000000000000001</v>
      </c>
      <c r="AK388">
        <v>0.2</v>
      </c>
      <c r="AL3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8">
        <f>IF(AND(Source[[#This Row],[Credit_Noncredit]]="Noncredit",Source[[#This Row],[FTEF]]&gt;0),Source[[#This Row],[NC XLST FTES]]*525/(437.5*Source[[#This Row],[FTEF]]),0)</f>
        <v>0</v>
      </c>
      <c r="AN388">
        <f>IF(Source[[#This Row],[Credit_Noncredit]]="Credit",Source[[#This Row],[Census Enrollment]],Source[[#This Row],[Noncredit Avg. Attendance]])</f>
        <v>11</v>
      </c>
    </row>
    <row r="389" spans="1:40" x14ac:dyDescent="0.25">
      <c r="A389" t="s">
        <v>4581</v>
      </c>
      <c r="B389" t="s">
        <v>886</v>
      </c>
      <c r="C389" t="s">
        <v>55</v>
      </c>
      <c r="D389" t="s">
        <v>56</v>
      </c>
      <c r="E389" s="4">
        <v>32595</v>
      </c>
      <c r="F389" s="4" t="s">
        <v>1014</v>
      </c>
      <c r="G389" s="4">
        <v>30</v>
      </c>
      <c r="H389" t="str">
        <f>CONCATENATE(Source[[#This Row],[Subject]],TRIM(Source[[#This Row],[Course]]))</f>
        <v>MABS30</v>
      </c>
      <c r="I389" t="str">
        <f>VLOOKUP(Source[[#This Row],[SubjCrse]],'Courses and Categories'!$E$2:$G$1816,3,FALSE)</f>
        <v>Credit CTE</v>
      </c>
      <c r="J389">
        <v>2</v>
      </c>
      <c r="K389" t="s">
        <v>4694</v>
      </c>
      <c r="L389" t="s">
        <v>39</v>
      </c>
      <c r="M389" t="s">
        <v>903</v>
      </c>
      <c r="N389" t="s">
        <v>59</v>
      </c>
      <c r="O389">
        <v>1110</v>
      </c>
      <c r="P389">
        <v>1225</v>
      </c>
      <c r="Q389" t="s">
        <v>240</v>
      </c>
      <c r="R389">
        <v>115</v>
      </c>
      <c r="S389" t="s">
        <v>134</v>
      </c>
      <c r="T389">
        <v>1</v>
      </c>
      <c r="U389" s="1">
        <v>43479</v>
      </c>
      <c r="V389" s="1">
        <v>43607</v>
      </c>
      <c r="W389" t="s">
        <v>1092</v>
      </c>
      <c r="X389" t="s">
        <v>1929</v>
      </c>
      <c r="Y389">
        <v>20</v>
      </c>
      <c r="Z389">
        <v>17</v>
      </c>
      <c r="AA389">
        <v>35</v>
      </c>
      <c r="AB389">
        <v>48.571399999999997</v>
      </c>
      <c r="AD389">
        <f>IF(ISBLANK(Source[[#This Row],[CrosslistID]]),1,1/COUNTIFS(Source[CrosslistID],Source[[#This Row],[CrosslistID]],Source[TermDesc],Source[[#This Row],[TermDesc]]))</f>
        <v>1</v>
      </c>
      <c r="AG389">
        <v>0</v>
      </c>
      <c r="AH389">
        <v>48.571399999999997</v>
      </c>
      <c r="AI389">
        <v>2</v>
      </c>
      <c r="AJ389">
        <v>2</v>
      </c>
      <c r="AK389">
        <v>0.2</v>
      </c>
      <c r="AL3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9">
        <f>IF(AND(Source[[#This Row],[Credit_Noncredit]]="Noncredit",Source[[#This Row],[FTEF]]&gt;0),Source[[#This Row],[NC XLST FTES]]*525/(437.5*Source[[#This Row],[FTEF]]),0)</f>
        <v>0</v>
      </c>
      <c r="AN389">
        <f>IF(Source[[#This Row],[Credit_Noncredit]]="Credit",Source[[#This Row],[Census Enrollment]],Source[[#This Row],[Noncredit Avg. Attendance]])</f>
        <v>20</v>
      </c>
    </row>
    <row r="390" spans="1:40" x14ac:dyDescent="0.25">
      <c r="A390" t="s">
        <v>4581</v>
      </c>
      <c r="B390" t="s">
        <v>886</v>
      </c>
      <c r="C390" t="s">
        <v>55</v>
      </c>
      <c r="D390" t="s">
        <v>56</v>
      </c>
      <c r="E390" s="4">
        <v>30994</v>
      </c>
      <c r="F390" s="4" t="s">
        <v>1014</v>
      </c>
      <c r="G390" s="4">
        <v>60</v>
      </c>
      <c r="H390" t="str">
        <f>CONCATENATE(Source[[#This Row],[Subject]],TRIM(Source[[#This Row],[Course]]))</f>
        <v>MABS60</v>
      </c>
      <c r="I390" t="str">
        <f>VLOOKUP(Source[[#This Row],[SubjCrse]],'Courses and Categories'!$E$2:$G$1816,3,FALSE)</f>
        <v>Credit CTE</v>
      </c>
      <c r="J390">
        <v>1</v>
      </c>
      <c r="K390" t="s">
        <v>1015</v>
      </c>
      <c r="L390" t="s">
        <v>39</v>
      </c>
      <c r="M390" t="s">
        <v>903</v>
      </c>
      <c r="N390" t="s">
        <v>105</v>
      </c>
      <c r="O390">
        <v>940</v>
      </c>
      <c r="P390">
        <v>1055</v>
      </c>
      <c r="Q390" t="s">
        <v>240</v>
      </c>
      <c r="R390">
        <v>109</v>
      </c>
      <c r="S390" t="s">
        <v>134</v>
      </c>
      <c r="T390">
        <v>1</v>
      </c>
      <c r="U390" s="1">
        <v>43479</v>
      </c>
      <c r="V390" s="1">
        <v>43607</v>
      </c>
      <c r="W390" t="s">
        <v>842</v>
      </c>
      <c r="X390" t="s">
        <v>1929</v>
      </c>
      <c r="Y390">
        <v>23</v>
      </c>
      <c r="Z390">
        <v>22</v>
      </c>
      <c r="AA390">
        <v>26</v>
      </c>
      <c r="AB390">
        <v>84.615399999999994</v>
      </c>
      <c r="AD390">
        <f>IF(ISBLANK(Source[[#This Row],[CrosslistID]]),1,1/COUNTIFS(Source[CrosslistID],Source[[#This Row],[CrosslistID]],Source[TermDesc],Source[[#This Row],[TermDesc]]))</f>
        <v>1</v>
      </c>
      <c r="AG390">
        <v>0</v>
      </c>
      <c r="AH390">
        <v>84.615399999999994</v>
      </c>
      <c r="AI390">
        <v>2</v>
      </c>
      <c r="AJ390">
        <v>2.2999999999999998</v>
      </c>
      <c r="AK390">
        <v>0.2</v>
      </c>
      <c r="AL3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0">
        <f>IF(AND(Source[[#This Row],[Credit_Noncredit]]="Noncredit",Source[[#This Row],[FTEF]]&gt;0),Source[[#This Row],[NC XLST FTES]]*525/(437.5*Source[[#This Row],[FTEF]]),0)</f>
        <v>0</v>
      </c>
      <c r="AN390">
        <f>IF(Source[[#This Row],[Credit_Noncredit]]="Credit",Source[[#This Row],[Census Enrollment]],Source[[#This Row],[Noncredit Avg. Attendance]])</f>
        <v>23</v>
      </c>
    </row>
    <row r="391" spans="1:40" x14ac:dyDescent="0.25">
      <c r="A391" t="s">
        <v>4581</v>
      </c>
      <c r="B391" t="s">
        <v>886</v>
      </c>
      <c r="C391" t="s">
        <v>55</v>
      </c>
      <c r="D391" t="s">
        <v>56</v>
      </c>
      <c r="E391" s="4">
        <v>31213</v>
      </c>
      <c r="F391" s="4" t="s">
        <v>1014</v>
      </c>
      <c r="G391" s="4">
        <v>60</v>
      </c>
      <c r="H391" t="str">
        <f>CONCATENATE(Source[[#This Row],[Subject]],TRIM(Source[[#This Row],[Course]]))</f>
        <v>MABS60</v>
      </c>
      <c r="I391" t="str">
        <f>VLOOKUP(Source[[#This Row],[SubjCrse]],'Courses and Categories'!$E$2:$G$1816,3,FALSE)</f>
        <v>Credit CTE</v>
      </c>
      <c r="J391">
        <v>2</v>
      </c>
      <c r="K391" t="s">
        <v>1015</v>
      </c>
      <c r="L391" t="s">
        <v>39</v>
      </c>
      <c r="M391" t="s">
        <v>903</v>
      </c>
      <c r="N391" t="s">
        <v>59</v>
      </c>
      <c r="O391">
        <v>1110</v>
      </c>
      <c r="P391">
        <v>1225</v>
      </c>
      <c r="Q391" t="s">
        <v>240</v>
      </c>
      <c r="R391">
        <v>108</v>
      </c>
      <c r="S391" t="s">
        <v>134</v>
      </c>
      <c r="T391">
        <v>1</v>
      </c>
      <c r="U391" s="1">
        <v>43479</v>
      </c>
      <c r="V391" s="1">
        <v>43607</v>
      </c>
      <c r="W391" t="s">
        <v>1030</v>
      </c>
      <c r="X391" t="s">
        <v>1929</v>
      </c>
      <c r="Y391">
        <v>21</v>
      </c>
      <c r="Z391">
        <v>19</v>
      </c>
      <c r="AA391">
        <v>26</v>
      </c>
      <c r="AB391">
        <v>73.076899999999995</v>
      </c>
      <c r="AD391">
        <f>IF(ISBLANK(Source[[#This Row],[CrosslistID]]),1,1/COUNTIFS(Source[CrosslistID],Source[[#This Row],[CrosslistID]],Source[TermDesc],Source[[#This Row],[TermDesc]]))</f>
        <v>1</v>
      </c>
      <c r="AG391">
        <v>0</v>
      </c>
      <c r="AH391">
        <v>73.076899999999995</v>
      </c>
      <c r="AI391">
        <v>2</v>
      </c>
      <c r="AJ391">
        <v>2.1</v>
      </c>
      <c r="AK391">
        <v>0.2</v>
      </c>
      <c r="AL3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1">
        <f>IF(AND(Source[[#This Row],[Credit_Noncredit]]="Noncredit",Source[[#This Row],[FTEF]]&gt;0),Source[[#This Row],[NC XLST FTES]]*525/(437.5*Source[[#This Row],[FTEF]]),0)</f>
        <v>0</v>
      </c>
      <c r="AN391">
        <f>IF(Source[[#This Row],[Credit_Noncredit]]="Credit",Source[[#This Row],[Census Enrollment]],Source[[#This Row],[Noncredit Avg. Attendance]])</f>
        <v>21</v>
      </c>
    </row>
    <row r="392" spans="1:40" x14ac:dyDescent="0.25">
      <c r="A392" t="s">
        <v>4581</v>
      </c>
      <c r="B392" t="s">
        <v>886</v>
      </c>
      <c r="C392" t="s">
        <v>55</v>
      </c>
      <c r="D392" t="s">
        <v>56</v>
      </c>
      <c r="E392" s="4">
        <v>36955</v>
      </c>
      <c r="F392" s="4" t="s">
        <v>1014</v>
      </c>
      <c r="G392" s="4">
        <v>60</v>
      </c>
      <c r="H392" t="str">
        <f>CONCATENATE(Source[[#This Row],[Subject]],TRIM(Source[[#This Row],[Course]]))</f>
        <v>MABS60</v>
      </c>
      <c r="I392" t="str">
        <f>VLOOKUP(Source[[#This Row],[SubjCrse]],'Courses and Categories'!$E$2:$G$1816,3,FALSE)</f>
        <v>Credit CTE</v>
      </c>
      <c r="J392">
        <v>3</v>
      </c>
      <c r="K392" t="s">
        <v>1015</v>
      </c>
      <c r="L392" t="s">
        <v>39</v>
      </c>
      <c r="M392" t="s">
        <v>903</v>
      </c>
      <c r="N392" t="s">
        <v>50</v>
      </c>
      <c r="O392">
        <v>1410</v>
      </c>
      <c r="P392">
        <v>1700</v>
      </c>
      <c r="Q392" t="s">
        <v>240</v>
      </c>
      <c r="R392">
        <v>110</v>
      </c>
      <c r="S392" t="s">
        <v>134</v>
      </c>
      <c r="T392">
        <v>1</v>
      </c>
      <c r="U392" s="1">
        <v>43479</v>
      </c>
      <c r="V392" s="1">
        <v>43607</v>
      </c>
      <c r="W392" t="s">
        <v>1501</v>
      </c>
      <c r="X392" t="s">
        <v>1929</v>
      </c>
      <c r="Y392">
        <v>20</v>
      </c>
      <c r="Z392">
        <v>16</v>
      </c>
      <c r="AA392">
        <v>26</v>
      </c>
      <c r="AB392">
        <v>61.538499999999999</v>
      </c>
      <c r="AD392">
        <f>IF(ISBLANK(Source[[#This Row],[CrosslistID]]),1,1/COUNTIFS(Source[CrosslistID],Source[[#This Row],[CrosslistID]],Source[TermDesc],Source[[#This Row],[TermDesc]]))</f>
        <v>1</v>
      </c>
      <c r="AG392">
        <v>0</v>
      </c>
      <c r="AH392">
        <v>61.538499999999999</v>
      </c>
      <c r="AI392">
        <v>2</v>
      </c>
      <c r="AJ392">
        <v>2</v>
      </c>
      <c r="AK392">
        <v>0.2</v>
      </c>
      <c r="AL3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2">
        <f>IF(AND(Source[[#This Row],[Credit_Noncredit]]="Noncredit",Source[[#This Row],[FTEF]]&gt;0),Source[[#This Row],[NC XLST FTES]]*525/(437.5*Source[[#This Row],[FTEF]]),0)</f>
        <v>0</v>
      </c>
      <c r="AN392">
        <f>IF(Source[[#This Row],[Credit_Noncredit]]="Credit",Source[[#This Row],[Census Enrollment]],Source[[#This Row],[Noncredit Avg. Attendance]])</f>
        <v>20</v>
      </c>
    </row>
    <row r="393" spans="1:40" x14ac:dyDescent="0.25">
      <c r="A393" t="s">
        <v>4581</v>
      </c>
      <c r="B393" t="s">
        <v>886</v>
      </c>
      <c r="C393" t="s">
        <v>55</v>
      </c>
      <c r="D393" t="s">
        <v>56</v>
      </c>
      <c r="E393" s="4">
        <v>39226</v>
      </c>
      <c r="F393" s="4" t="s">
        <v>1014</v>
      </c>
      <c r="G393" s="4">
        <v>60</v>
      </c>
      <c r="H393" t="str">
        <f>CONCATENATE(Source[[#This Row],[Subject]],TRIM(Source[[#This Row],[Course]]))</f>
        <v>MABS60</v>
      </c>
      <c r="I393" t="str">
        <f>VLOOKUP(Source[[#This Row],[SubjCrse]],'Courses and Categories'!$E$2:$G$1816,3,FALSE)</f>
        <v>Credit CTE</v>
      </c>
      <c r="J393">
        <v>4</v>
      </c>
      <c r="K393" t="s">
        <v>1015</v>
      </c>
      <c r="L393" t="s">
        <v>39</v>
      </c>
      <c r="M393" t="s">
        <v>903</v>
      </c>
      <c r="N393" t="s">
        <v>195</v>
      </c>
      <c r="O393">
        <v>800</v>
      </c>
      <c r="P393">
        <v>1030</v>
      </c>
      <c r="Q393" t="s">
        <v>1012</v>
      </c>
      <c r="S393" t="s">
        <v>43</v>
      </c>
      <c r="T393" t="s">
        <v>44</v>
      </c>
      <c r="U393" s="1">
        <v>43563</v>
      </c>
      <c r="V393" s="1">
        <v>43588</v>
      </c>
      <c r="W393" t="s">
        <v>139</v>
      </c>
      <c r="X393" t="s">
        <v>905</v>
      </c>
      <c r="Y393">
        <v>18</v>
      </c>
      <c r="Z393">
        <v>18</v>
      </c>
      <c r="AA393">
        <v>0</v>
      </c>
      <c r="AB393">
        <v>0</v>
      </c>
      <c r="AD393">
        <f>IF(ISBLANK(Source[[#This Row],[CrosslistID]]),1,1/COUNTIFS(Source[CrosslistID],Source[[#This Row],[CrosslistID]],Source[TermDesc],Source[[#This Row],[TermDesc]]))</f>
        <v>1</v>
      </c>
      <c r="AG393">
        <v>0</v>
      </c>
      <c r="AH393">
        <v>0</v>
      </c>
      <c r="AI393">
        <v>1.92</v>
      </c>
      <c r="AJ393">
        <v>1.92</v>
      </c>
      <c r="AK393">
        <v>0.2</v>
      </c>
      <c r="AL3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3">
        <f>IF(AND(Source[[#This Row],[Credit_Noncredit]]="Noncredit",Source[[#This Row],[FTEF]]&gt;0),Source[[#This Row],[NC XLST FTES]]*525/(437.5*Source[[#This Row],[FTEF]]),0)</f>
        <v>0</v>
      </c>
      <c r="AN393">
        <f>IF(Source[[#This Row],[Credit_Noncredit]]="Credit",Source[[#This Row],[Census Enrollment]],Source[[#This Row],[Noncredit Avg. Attendance]])</f>
        <v>18</v>
      </c>
    </row>
    <row r="394" spans="1:40" x14ac:dyDescent="0.25">
      <c r="A394" t="s">
        <v>4581</v>
      </c>
      <c r="B394" t="s">
        <v>886</v>
      </c>
      <c r="C394" t="s">
        <v>55</v>
      </c>
      <c r="D394" t="s">
        <v>56</v>
      </c>
      <c r="E394" s="4">
        <v>37347</v>
      </c>
      <c r="F394" s="4" t="s">
        <v>1014</v>
      </c>
      <c r="G394" s="4">
        <v>60</v>
      </c>
      <c r="H394" t="str">
        <f>CONCATENATE(Source[[#This Row],[Subject]],TRIM(Source[[#This Row],[Course]]))</f>
        <v>MABS60</v>
      </c>
      <c r="I394" t="str">
        <f>VLOOKUP(Source[[#This Row],[SubjCrse]],'Courses and Categories'!$E$2:$G$1816,3,FALSE)</f>
        <v>Credit CTE</v>
      </c>
      <c r="J394">
        <v>551</v>
      </c>
      <c r="K394" t="s">
        <v>1015</v>
      </c>
      <c r="L394" t="s">
        <v>87</v>
      </c>
      <c r="M394" t="s">
        <v>903</v>
      </c>
      <c r="N394" t="s">
        <v>180</v>
      </c>
      <c r="O394">
        <v>1810</v>
      </c>
      <c r="P394">
        <v>2100</v>
      </c>
      <c r="Q394" t="s">
        <v>52</v>
      </c>
      <c r="R394">
        <v>475</v>
      </c>
      <c r="S394" t="s">
        <v>53</v>
      </c>
      <c r="T394">
        <v>1</v>
      </c>
      <c r="U394" s="1">
        <v>43479</v>
      </c>
      <c r="V394" s="1">
        <v>43607</v>
      </c>
      <c r="W394" t="s">
        <v>139</v>
      </c>
      <c r="X394" t="s">
        <v>1929</v>
      </c>
      <c r="Y394">
        <v>9</v>
      </c>
      <c r="Z394">
        <v>10</v>
      </c>
      <c r="AA394">
        <v>26</v>
      </c>
      <c r="AB394">
        <v>38.461500000000001</v>
      </c>
      <c r="AD394">
        <f>IF(ISBLANK(Source[[#This Row],[CrosslistID]]),1,1/COUNTIFS(Source[CrosslistID],Source[[#This Row],[CrosslistID]],Source[TermDesc],Source[[#This Row],[TermDesc]]))</f>
        <v>1</v>
      </c>
      <c r="AG394">
        <v>0</v>
      </c>
      <c r="AH394">
        <v>38.461500000000001</v>
      </c>
      <c r="AI394">
        <v>0.7</v>
      </c>
      <c r="AJ394">
        <v>0.9</v>
      </c>
      <c r="AK394">
        <v>0.2</v>
      </c>
      <c r="AL3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4">
        <f>IF(AND(Source[[#This Row],[Credit_Noncredit]]="Noncredit",Source[[#This Row],[FTEF]]&gt;0),Source[[#This Row],[NC XLST FTES]]*525/(437.5*Source[[#This Row],[FTEF]]),0)</f>
        <v>0</v>
      </c>
      <c r="AN394">
        <f>IF(Source[[#This Row],[Credit_Noncredit]]="Credit",Source[[#This Row],[Census Enrollment]],Source[[#This Row],[Noncredit Avg. Attendance]])</f>
        <v>9</v>
      </c>
    </row>
    <row r="395" spans="1:40" x14ac:dyDescent="0.25">
      <c r="A395" t="s">
        <v>4581</v>
      </c>
      <c r="B395" t="s">
        <v>886</v>
      </c>
      <c r="C395" t="s">
        <v>55</v>
      </c>
      <c r="D395" t="s">
        <v>56</v>
      </c>
      <c r="E395" s="4">
        <v>31002</v>
      </c>
      <c r="F395" s="4" t="s">
        <v>1014</v>
      </c>
      <c r="G395" s="4">
        <v>60</v>
      </c>
      <c r="H395" t="str">
        <f>CONCATENATE(Source[[#This Row],[Subject]],TRIM(Source[[#This Row],[Course]]))</f>
        <v>MABS60</v>
      </c>
      <c r="I395" t="str">
        <f>VLOOKUP(Source[[#This Row],[SubjCrse]],'Courses and Categories'!$E$2:$G$1816,3,FALSE)</f>
        <v>Credit CTE</v>
      </c>
      <c r="J395">
        <v>581</v>
      </c>
      <c r="K395" t="s">
        <v>1015</v>
      </c>
      <c r="L395" t="s">
        <v>87</v>
      </c>
      <c r="M395" t="s">
        <v>903</v>
      </c>
      <c r="N395" t="s">
        <v>41</v>
      </c>
      <c r="O395">
        <v>1810</v>
      </c>
      <c r="P395">
        <v>2100</v>
      </c>
      <c r="Q395" t="s">
        <v>76</v>
      </c>
      <c r="R395" t="s">
        <v>138</v>
      </c>
      <c r="S395" t="s">
        <v>77</v>
      </c>
      <c r="T395">
        <v>1</v>
      </c>
      <c r="U395" s="1">
        <v>43479</v>
      </c>
      <c r="V395" s="1">
        <v>43607</v>
      </c>
      <c r="W395" t="s">
        <v>139</v>
      </c>
      <c r="X395" t="s">
        <v>1929</v>
      </c>
      <c r="Y395">
        <v>21</v>
      </c>
      <c r="Z395">
        <v>21</v>
      </c>
      <c r="AA395">
        <v>26</v>
      </c>
      <c r="AB395">
        <v>80.769199999999998</v>
      </c>
      <c r="AD395">
        <f>IF(ISBLANK(Source[[#This Row],[CrosslistID]]),1,1/COUNTIFS(Source[CrosslistID],Source[[#This Row],[CrosslistID]],Source[TermDesc],Source[[#This Row],[TermDesc]]))</f>
        <v>1</v>
      </c>
      <c r="AG395">
        <v>0</v>
      </c>
      <c r="AH395">
        <v>80.769199999999998</v>
      </c>
      <c r="AI395">
        <v>1.7</v>
      </c>
      <c r="AJ395">
        <v>2.1</v>
      </c>
      <c r="AK395">
        <v>0.2</v>
      </c>
      <c r="AL3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5">
        <f>IF(AND(Source[[#This Row],[Credit_Noncredit]]="Noncredit",Source[[#This Row],[FTEF]]&gt;0),Source[[#This Row],[NC XLST FTES]]*525/(437.5*Source[[#This Row],[FTEF]]),0)</f>
        <v>0</v>
      </c>
      <c r="AN395">
        <f>IF(Source[[#This Row],[Credit_Noncredit]]="Credit",Source[[#This Row],[Census Enrollment]],Source[[#This Row],[Noncredit Avg. Attendance]])</f>
        <v>21</v>
      </c>
    </row>
    <row r="396" spans="1:40" x14ac:dyDescent="0.25">
      <c r="A396" t="s">
        <v>4581</v>
      </c>
      <c r="B396" t="s">
        <v>886</v>
      </c>
      <c r="C396" t="s">
        <v>55</v>
      </c>
      <c r="D396" t="s">
        <v>56</v>
      </c>
      <c r="E396" s="4">
        <v>30995</v>
      </c>
      <c r="F396" s="4" t="s">
        <v>1014</v>
      </c>
      <c r="G396" s="4">
        <v>60</v>
      </c>
      <c r="H396" t="str">
        <f>CONCATENATE(Source[[#This Row],[Subject]],TRIM(Source[[#This Row],[Course]]))</f>
        <v>MABS60</v>
      </c>
      <c r="I396" t="str">
        <f>VLOOKUP(Source[[#This Row],[SubjCrse]],'Courses and Categories'!$E$2:$G$1816,3,FALSE)</f>
        <v>Credit CTE</v>
      </c>
      <c r="J396">
        <v>931</v>
      </c>
      <c r="K396" t="s">
        <v>1015</v>
      </c>
      <c r="L396" t="s">
        <v>87</v>
      </c>
      <c r="M396" t="s">
        <v>897</v>
      </c>
      <c r="N396" t="s">
        <v>42</v>
      </c>
      <c r="O396" t="s">
        <v>42</v>
      </c>
      <c r="P396" t="s">
        <v>42</v>
      </c>
      <c r="Q396" t="s">
        <v>42</v>
      </c>
      <c r="S396" t="s">
        <v>134</v>
      </c>
      <c r="T396" t="s">
        <v>44</v>
      </c>
      <c r="U396" s="1">
        <v>43493</v>
      </c>
      <c r="V396" s="1">
        <v>43607</v>
      </c>
      <c r="W396" t="s">
        <v>1016</v>
      </c>
      <c r="X396" t="s">
        <v>1450</v>
      </c>
      <c r="Y396">
        <v>42</v>
      </c>
      <c r="Z396">
        <v>40</v>
      </c>
      <c r="AA396">
        <v>40</v>
      </c>
      <c r="AB396">
        <v>100</v>
      </c>
      <c r="AD396">
        <f>IF(ISBLANK(Source[[#This Row],[CrosslistID]]),1,1/COUNTIFS(Source[CrosslistID],Source[[#This Row],[CrosslistID]],Source[TermDesc],Source[[#This Row],[TermDesc]]))</f>
        <v>1</v>
      </c>
      <c r="AG396">
        <v>0</v>
      </c>
      <c r="AH396">
        <v>100</v>
      </c>
      <c r="AI396">
        <v>3.9</v>
      </c>
      <c r="AJ396">
        <v>4.2</v>
      </c>
      <c r="AK396">
        <v>0.2</v>
      </c>
      <c r="AL3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6">
        <f>IF(AND(Source[[#This Row],[Credit_Noncredit]]="Noncredit",Source[[#This Row],[FTEF]]&gt;0),Source[[#This Row],[NC XLST FTES]]*525/(437.5*Source[[#This Row],[FTEF]]),0)</f>
        <v>0</v>
      </c>
      <c r="AN396">
        <f>IF(Source[[#This Row],[Credit_Noncredit]]="Credit",Source[[#This Row],[Census Enrollment]],Source[[#This Row],[Noncredit Avg. Attendance]])</f>
        <v>42</v>
      </c>
    </row>
    <row r="397" spans="1:40" x14ac:dyDescent="0.25">
      <c r="A397" t="s">
        <v>4581</v>
      </c>
      <c r="B397" t="s">
        <v>886</v>
      </c>
      <c r="C397" t="s">
        <v>55</v>
      </c>
      <c r="D397" t="s">
        <v>56</v>
      </c>
      <c r="E397" s="4">
        <v>30989</v>
      </c>
      <c r="F397" s="4" t="s">
        <v>1014</v>
      </c>
      <c r="G397" s="4">
        <v>60</v>
      </c>
      <c r="H397" t="str">
        <f>CONCATENATE(Source[[#This Row],[Subject]],TRIM(Source[[#This Row],[Course]]))</f>
        <v>MABS60</v>
      </c>
      <c r="I397" t="str">
        <f>VLOOKUP(Source[[#This Row],[SubjCrse]],'Courses and Categories'!$E$2:$G$1816,3,FALSE)</f>
        <v>Credit CTE</v>
      </c>
      <c r="J397">
        <v>932</v>
      </c>
      <c r="K397" t="s">
        <v>1015</v>
      </c>
      <c r="L397" t="s">
        <v>87</v>
      </c>
      <c r="M397" t="s">
        <v>897</v>
      </c>
      <c r="N397" t="s">
        <v>42</v>
      </c>
      <c r="O397" t="s">
        <v>42</v>
      </c>
      <c r="P397" t="s">
        <v>42</v>
      </c>
      <c r="Q397" t="s">
        <v>42</v>
      </c>
      <c r="S397" t="s">
        <v>134</v>
      </c>
      <c r="T397" t="s">
        <v>44</v>
      </c>
      <c r="U397" s="1">
        <v>43493</v>
      </c>
      <c r="V397" s="1">
        <v>43607</v>
      </c>
      <c r="W397" t="s">
        <v>1016</v>
      </c>
      <c r="X397" t="s">
        <v>918</v>
      </c>
      <c r="Y397">
        <v>36</v>
      </c>
      <c r="Z397">
        <v>34</v>
      </c>
      <c r="AA397">
        <v>40</v>
      </c>
      <c r="AB397">
        <v>85</v>
      </c>
      <c r="AD397">
        <f>IF(ISBLANK(Source[[#This Row],[CrosslistID]]),1,1/COUNTIFS(Source[CrosslistID],Source[[#This Row],[CrosslistID]],Source[TermDesc],Source[[#This Row],[TermDesc]]))</f>
        <v>1</v>
      </c>
      <c r="AG397">
        <v>0</v>
      </c>
      <c r="AH397">
        <v>85</v>
      </c>
      <c r="AI397">
        <v>3</v>
      </c>
      <c r="AJ397">
        <v>3.6</v>
      </c>
      <c r="AK397">
        <v>0.2</v>
      </c>
      <c r="AL3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7">
        <f>IF(AND(Source[[#This Row],[Credit_Noncredit]]="Noncredit",Source[[#This Row],[FTEF]]&gt;0),Source[[#This Row],[NC XLST FTES]]*525/(437.5*Source[[#This Row],[FTEF]]),0)</f>
        <v>0</v>
      </c>
      <c r="AN397">
        <f>IF(Source[[#This Row],[Credit_Noncredit]]="Credit",Source[[#This Row],[Census Enrollment]],Source[[#This Row],[Noncredit Avg. Attendance]])</f>
        <v>36</v>
      </c>
    </row>
    <row r="398" spans="1:40" x14ac:dyDescent="0.25">
      <c r="A398" t="s">
        <v>4581</v>
      </c>
      <c r="B398" t="s">
        <v>886</v>
      </c>
      <c r="C398" t="s">
        <v>55</v>
      </c>
      <c r="D398" t="s">
        <v>56</v>
      </c>
      <c r="E398" s="4">
        <v>31005</v>
      </c>
      <c r="F398" s="4" t="s">
        <v>1014</v>
      </c>
      <c r="G398" s="4">
        <v>67</v>
      </c>
      <c r="H398" t="str">
        <f>CONCATENATE(Source[[#This Row],[Subject]],TRIM(Source[[#This Row],[Course]]))</f>
        <v>MABS67</v>
      </c>
      <c r="I398" t="str">
        <f>VLOOKUP(Source[[#This Row],[SubjCrse]],'Courses and Categories'!$E$2:$G$1816,3,FALSE)</f>
        <v>Credit CTE</v>
      </c>
      <c r="J398">
        <v>931</v>
      </c>
      <c r="K398" t="s">
        <v>2182</v>
      </c>
      <c r="L398" t="s">
        <v>87</v>
      </c>
      <c r="M398" t="s">
        <v>897</v>
      </c>
      <c r="N398" t="s">
        <v>42</v>
      </c>
      <c r="O398" t="s">
        <v>42</v>
      </c>
      <c r="P398" t="s">
        <v>42</v>
      </c>
      <c r="Q398" t="s">
        <v>42</v>
      </c>
      <c r="S398" t="s">
        <v>134</v>
      </c>
      <c r="T398" t="s">
        <v>44</v>
      </c>
      <c r="U398" s="1">
        <v>43493</v>
      </c>
      <c r="V398" s="1">
        <v>43607</v>
      </c>
      <c r="W398" t="s">
        <v>153</v>
      </c>
      <c r="X398" t="s">
        <v>1450</v>
      </c>
      <c r="Y398">
        <v>28</v>
      </c>
      <c r="Z398">
        <v>25</v>
      </c>
      <c r="AA398">
        <v>40</v>
      </c>
      <c r="AB398">
        <v>62.5</v>
      </c>
      <c r="AD398">
        <f>IF(ISBLANK(Source[[#This Row],[CrosslistID]]),1,1/COUNTIFS(Source[CrosslistID],Source[[#This Row],[CrosslistID]],Source[TermDesc],Source[[#This Row],[TermDesc]]))</f>
        <v>1</v>
      </c>
      <c r="AG398">
        <v>0</v>
      </c>
      <c r="AH398">
        <v>62.5</v>
      </c>
      <c r="AI398">
        <v>2.8</v>
      </c>
      <c r="AJ398">
        <v>2.8</v>
      </c>
      <c r="AK398">
        <v>0.2</v>
      </c>
      <c r="AL3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8">
        <f>IF(AND(Source[[#This Row],[Credit_Noncredit]]="Noncredit",Source[[#This Row],[FTEF]]&gt;0),Source[[#This Row],[NC XLST FTES]]*525/(437.5*Source[[#This Row],[FTEF]]),0)</f>
        <v>0</v>
      </c>
      <c r="AN398">
        <f>IF(Source[[#This Row],[Credit_Noncredit]]="Credit",Source[[#This Row],[Census Enrollment]],Source[[#This Row],[Noncredit Avg. Attendance]])</f>
        <v>28</v>
      </c>
    </row>
    <row r="399" spans="1:40" x14ac:dyDescent="0.25">
      <c r="A399" t="s">
        <v>4581</v>
      </c>
      <c r="B399" t="s">
        <v>886</v>
      </c>
      <c r="C399" t="s">
        <v>55</v>
      </c>
      <c r="D399" t="s">
        <v>56</v>
      </c>
      <c r="E399" s="4">
        <v>37348</v>
      </c>
      <c r="F399" s="4" t="s">
        <v>1014</v>
      </c>
      <c r="G399" s="4">
        <v>101</v>
      </c>
      <c r="H399" t="str">
        <f>CONCATENATE(Source[[#This Row],[Subject]],TRIM(Source[[#This Row],[Course]]))</f>
        <v>MABS101</v>
      </c>
      <c r="I399" t="str">
        <f>VLOOKUP(Source[[#This Row],[SubjCrse]],'Courses and Categories'!$E$2:$G$1816,3,FALSE)</f>
        <v>Credit CTE</v>
      </c>
      <c r="J399">
        <v>2</v>
      </c>
      <c r="K399" t="s">
        <v>1017</v>
      </c>
      <c r="L399" t="s">
        <v>39</v>
      </c>
      <c r="M399" t="s">
        <v>903</v>
      </c>
      <c r="N399" t="s">
        <v>91</v>
      </c>
      <c r="O399">
        <v>1110</v>
      </c>
      <c r="P399">
        <v>1400</v>
      </c>
      <c r="Q399" t="s">
        <v>240</v>
      </c>
      <c r="R399">
        <v>109</v>
      </c>
      <c r="S399" t="s">
        <v>134</v>
      </c>
      <c r="T399">
        <v>1</v>
      </c>
      <c r="U399" s="1">
        <v>43479</v>
      </c>
      <c r="V399" s="1">
        <v>43607</v>
      </c>
      <c r="W399" t="s">
        <v>84</v>
      </c>
      <c r="X399" t="s">
        <v>1929</v>
      </c>
      <c r="Y399">
        <v>18</v>
      </c>
      <c r="Z399">
        <v>16</v>
      </c>
      <c r="AA399">
        <v>35</v>
      </c>
      <c r="AB399">
        <v>45.714300000000001</v>
      </c>
      <c r="AD399">
        <f>IF(ISBLANK(Source[[#This Row],[CrosslistID]]),1,1/COUNTIFS(Source[CrosslistID],Source[[#This Row],[CrosslistID]],Source[TermDesc],Source[[#This Row],[TermDesc]]))</f>
        <v>1</v>
      </c>
      <c r="AG399">
        <v>0</v>
      </c>
      <c r="AH399">
        <v>45.714300000000001</v>
      </c>
      <c r="AI399">
        <v>1.7</v>
      </c>
      <c r="AJ399">
        <v>1.8</v>
      </c>
      <c r="AK399">
        <v>0.2</v>
      </c>
      <c r="AL3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9">
        <f>IF(AND(Source[[#This Row],[Credit_Noncredit]]="Noncredit",Source[[#This Row],[FTEF]]&gt;0),Source[[#This Row],[NC XLST FTES]]*525/(437.5*Source[[#This Row],[FTEF]]),0)</f>
        <v>0</v>
      </c>
      <c r="AN399">
        <f>IF(Source[[#This Row],[Credit_Noncredit]]="Credit",Source[[#This Row],[Census Enrollment]],Source[[#This Row],[Noncredit Avg. Attendance]])</f>
        <v>18</v>
      </c>
    </row>
    <row r="400" spans="1:40" x14ac:dyDescent="0.25">
      <c r="A400" t="s">
        <v>4581</v>
      </c>
      <c r="B400" t="s">
        <v>886</v>
      </c>
      <c r="C400" t="s">
        <v>55</v>
      </c>
      <c r="D400" t="s">
        <v>56</v>
      </c>
      <c r="E400" s="4">
        <v>32843</v>
      </c>
      <c r="F400" s="4" t="s">
        <v>1014</v>
      </c>
      <c r="G400" s="4">
        <v>101</v>
      </c>
      <c r="H400" t="str">
        <f>CONCATENATE(Source[[#This Row],[Subject]],TRIM(Source[[#This Row],[Course]]))</f>
        <v>MABS101</v>
      </c>
      <c r="I400" t="str">
        <f>VLOOKUP(Source[[#This Row],[SubjCrse]],'Courses and Categories'!$E$2:$G$1816,3,FALSE)</f>
        <v>Credit CTE</v>
      </c>
      <c r="J400">
        <v>581</v>
      </c>
      <c r="K400" t="s">
        <v>1017</v>
      </c>
      <c r="L400" t="s">
        <v>87</v>
      </c>
      <c r="M400" t="s">
        <v>903</v>
      </c>
      <c r="N400" t="s">
        <v>180</v>
      </c>
      <c r="O400">
        <v>1810</v>
      </c>
      <c r="P400">
        <v>2100</v>
      </c>
      <c r="Q400" t="s">
        <v>76</v>
      </c>
      <c r="R400" t="s">
        <v>138</v>
      </c>
      <c r="S400" t="s">
        <v>77</v>
      </c>
      <c r="T400">
        <v>1</v>
      </c>
      <c r="U400" s="1">
        <v>43479</v>
      </c>
      <c r="V400" s="1">
        <v>43607</v>
      </c>
      <c r="W400" t="s">
        <v>62</v>
      </c>
      <c r="X400" t="s">
        <v>1929</v>
      </c>
      <c r="Y400">
        <v>22</v>
      </c>
      <c r="Z400">
        <v>22</v>
      </c>
      <c r="AA400">
        <v>26</v>
      </c>
      <c r="AB400">
        <v>84.615399999999994</v>
      </c>
      <c r="AD400">
        <f>IF(ISBLANK(Source[[#This Row],[CrosslistID]]),1,1/COUNTIFS(Source[CrosslistID],Source[[#This Row],[CrosslistID]],Source[TermDesc],Source[[#This Row],[TermDesc]]))</f>
        <v>1</v>
      </c>
      <c r="AG400">
        <v>0</v>
      </c>
      <c r="AH400">
        <v>84.615399999999994</v>
      </c>
      <c r="AI400">
        <v>2.1</v>
      </c>
      <c r="AJ400">
        <v>2.2000000000000002</v>
      </c>
      <c r="AK400">
        <v>0.2</v>
      </c>
      <c r="AL4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0">
        <f>IF(AND(Source[[#This Row],[Credit_Noncredit]]="Noncredit",Source[[#This Row],[FTEF]]&gt;0),Source[[#This Row],[NC XLST FTES]]*525/(437.5*Source[[#This Row],[FTEF]]),0)</f>
        <v>0</v>
      </c>
      <c r="AN400">
        <f>IF(Source[[#This Row],[Credit_Noncredit]]="Credit",Source[[#This Row],[Census Enrollment]],Source[[#This Row],[Noncredit Avg. Attendance]])</f>
        <v>22</v>
      </c>
    </row>
    <row r="401" spans="1:40" x14ac:dyDescent="0.25">
      <c r="A401" t="s">
        <v>4581</v>
      </c>
      <c r="B401" t="s">
        <v>886</v>
      </c>
      <c r="C401" t="s">
        <v>55</v>
      </c>
      <c r="D401" t="s">
        <v>56</v>
      </c>
      <c r="E401" s="4">
        <v>38736</v>
      </c>
      <c r="F401" s="4" t="s">
        <v>1014</v>
      </c>
      <c r="G401" s="4">
        <v>101</v>
      </c>
      <c r="H401" t="str">
        <f>CONCATENATE(Source[[#This Row],[Subject]],TRIM(Source[[#This Row],[Course]]))</f>
        <v>MABS101</v>
      </c>
      <c r="I401" t="str">
        <f>VLOOKUP(Source[[#This Row],[SubjCrse]],'Courses and Categories'!$E$2:$G$1816,3,FALSE)</f>
        <v>Credit CTE</v>
      </c>
      <c r="J401">
        <v>931</v>
      </c>
      <c r="K401" t="s">
        <v>1017</v>
      </c>
      <c r="L401" t="s">
        <v>87</v>
      </c>
      <c r="M401" t="s">
        <v>897</v>
      </c>
      <c r="N401" t="s">
        <v>42</v>
      </c>
      <c r="O401" t="s">
        <v>42</v>
      </c>
      <c r="P401" t="s">
        <v>42</v>
      </c>
      <c r="Q401" t="s">
        <v>42</v>
      </c>
      <c r="S401" t="s">
        <v>134</v>
      </c>
      <c r="T401" t="s">
        <v>44</v>
      </c>
      <c r="U401" s="1">
        <v>43493</v>
      </c>
      <c r="V401" s="1">
        <v>43607</v>
      </c>
      <c r="W401" t="s">
        <v>117</v>
      </c>
      <c r="X401" t="s">
        <v>918</v>
      </c>
      <c r="Y401">
        <v>29</v>
      </c>
      <c r="Z401">
        <v>26</v>
      </c>
      <c r="AA401">
        <v>40</v>
      </c>
      <c r="AB401">
        <v>65</v>
      </c>
      <c r="AD401">
        <f>IF(ISBLANK(Source[[#This Row],[CrosslistID]]),1,1/COUNTIFS(Source[CrosslistID],Source[[#This Row],[CrosslistID]],Source[TermDesc],Source[[#This Row],[TermDesc]]))</f>
        <v>1</v>
      </c>
      <c r="AG401">
        <v>0</v>
      </c>
      <c r="AH401">
        <v>65</v>
      </c>
      <c r="AI401">
        <v>2.9</v>
      </c>
      <c r="AJ401">
        <v>2.9</v>
      </c>
      <c r="AK401">
        <v>0.2</v>
      </c>
      <c r="AL4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1">
        <f>IF(AND(Source[[#This Row],[Credit_Noncredit]]="Noncredit",Source[[#This Row],[FTEF]]&gt;0),Source[[#This Row],[NC XLST FTES]]*525/(437.5*Source[[#This Row],[FTEF]]),0)</f>
        <v>0</v>
      </c>
      <c r="AN401">
        <f>IF(Source[[#This Row],[Credit_Noncredit]]="Credit",Source[[#This Row],[Census Enrollment]],Source[[#This Row],[Noncredit Avg. Attendance]])</f>
        <v>29</v>
      </c>
    </row>
    <row r="402" spans="1:40" x14ac:dyDescent="0.25">
      <c r="A402" t="s">
        <v>4581</v>
      </c>
      <c r="B402" t="s">
        <v>886</v>
      </c>
      <c r="C402" t="s">
        <v>55</v>
      </c>
      <c r="D402" t="s">
        <v>56</v>
      </c>
      <c r="E402" s="4">
        <v>31010</v>
      </c>
      <c r="F402" s="4" t="s">
        <v>1014</v>
      </c>
      <c r="G402" s="4">
        <v>101</v>
      </c>
      <c r="H402" t="str">
        <f>CONCATENATE(Source[[#This Row],[Subject]],TRIM(Source[[#This Row],[Course]]))</f>
        <v>MABS101</v>
      </c>
      <c r="I402" t="str">
        <f>VLOOKUP(Source[[#This Row],[SubjCrse]],'Courses and Categories'!$E$2:$G$1816,3,FALSE)</f>
        <v>Credit CTE</v>
      </c>
      <c r="J402">
        <v>932</v>
      </c>
      <c r="K402" t="s">
        <v>1017</v>
      </c>
      <c r="L402" t="s">
        <v>87</v>
      </c>
      <c r="M402" t="s">
        <v>897</v>
      </c>
      <c r="N402" t="s">
        <v>42</v>
      </c>
      <c r="O402" t="s">
        <v>42</v>
      </c>
      <c r="P402" t="s">
        <v>42</v>
      </c>
      <c r="Q402" t="s">
        <v>42</v>
      </c>
      <c r="S402" t="s">
        <v>134</v>
      </c>
      <c r="T402" t="s">
        <v>44</v>
      </c>
      <c r="U402" s="1">
        <v>43493</v>
      </c>
      <c r="V402" s="1">
        <v>43607</v>
      </c>
      <c r="W402" t="s">
        <v>62</v>
      </c>
      <c r="X402" t="s">
        <v>918</v>
      </c>
      <c r="Y402">
        <v>25</v>
      </c>
      <c r="Z402">
        <v>24</v>
      </c>
      <c r="AA402">
        <v>40</v>
      </c>
      <c r="AB402">
        <v>60</v>
      </c>
      <c r="AD402">
        <f>IF(ISBLANK(Source[[#This Row],[CrosslistID]]),1,1/COUNTIFS(Source[CrosslistID],Source[[#This Row],[CrosslistID]],Source[TermDesc],Source[[#This Row],[TermDesc]]))</f>
        <v>1</v>
      </c>
      <c r="AG402">
        <v>0</v>
      </c>
      <c r="AH402">
        <v>60</v>
      </c>
      <c r="AI402">
        <v>2.4</v>
      </c>
      <c r="AJ402">
        <v>2.5</v>
      </c>
      <c r="AK402">
        <v>0.2</v>
      </c>
      <c r="AL4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2">
        <f>IF(AND(Source[[#This Row],[Credit_Noncredit]]="Noncredit",Source[[#This Row],[FTEF]]&gt;0),Source[[#This Row],[NC XLST FTES]]*525/(437.5*Source[[#This Row],[FTEF]]),0)</f>
        <v>0</v>
      </c>
      <c r="AN402">
        <f>IF(Source[[#This Row],[Credit_Noncredit]]="Credit",Source[[#This Row],[Census Enrollment]],Source[[#This Row],[Noncredit Avg. Attendance]])</f>
        <v>25</v>
      </c>
    </row>
    <row r="403" spans="1:40" x14ac:dyDescent="0.25">
      <c r="A403" t="s">
        <v>4581</v>
      </c>
      <c r="B403" t="s">
        <v>886</v>
      </c>
      <c r="C403" t="s">
        <v>55</v>
      </c>
      <c r="D403" t="s">
        <v>56</v>
      </c>
      <c r="E403" s="4">
        <v>38678</v>
      </c>
      <c r="F403" s="4" t="s">
        <v>1014</v>
      </c>
      <c r="G403" s="4">
        <v>101</v>
      </c>
      <c r="H403" t="str">
        <f>CONCATENATE(Source[[#This Row],[Subject]],TRIM(Source[[#This Row],[Course]]))</f>
        <v>MABS101</v>
      </c>
      <c r="I403" t="str">
        <f>VLOOKUP(Source[[#This Row],[SubjCrse]],'Courses and Categories'!$E$2:$G$1816,3,FALSE)</f>
        <v>Credit CTE</v>
      </c>
      <c r="J403">
        <v>933</v>
      </c>
      <c r="K403" t="s">
        <v>1017</v>
      </c>
      <c r="L403" t="s">
        <v>87</v>
      </c>
      <c r="M403" t="s">
        <v>897</v>
      </c>
      <c r="N403" t="s">
        <v>42</v>
      </c>
      <c r="O403" t="s">
        <v>42</v>
      </c>
      <c r="P403" t="s">
        <v>42</v>
      </c>
      <c r="Q403" t="s">
        <v>42</v>
      </c>
      <c r="S403" t="s">
        <v>134</v>
      </c>
      <c r="T403" t="s">
        <v>44</v>
      </c>
      <c r="U403" s="1">
        <v>43493</v>
      </c>
      <c r="V403" s="1">
        <v>43607</v>
      </c>
      <c r="W403" t="s">
        <v>62</v>
      </c>
      <c r="X403" t="s">
        <v>918</v>
      </c>
      <c r="Y403">
        <v>22</v>
      </c>
      <c r="Z403">
        <v>18</v>
      </c>
      <c r="AA403">
        <v>40</v>
      </c>
      <c r="AB403">
        <v>45</v>
      </c>
      <c r="AD403">
        <f>IF(ISBLANK(Source[[#This Row],[CrosslistID]]),1,1/COUNTIFS(Source[CrosslistID],Source[[#This Row],[CrosslistID]],Source[TermDesc],Source[[#This Row],[TermDesc]]))</f>
        <v>1</v>
      </c>
      <c r="AG403">
        <v>0</v>
      </c>
      <c r="AH403">
        <v>45</v>
      </c>
      <c r="AI403">
        <v>2.1</v>
      </c>
      <c r="AJ403">
        <v>2.2000000000000002</v>
      </c>
      <c r="AK403">
        <v>0.2</v>
      </c>
      <c r="AL4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3">
        <f>IF(AND(Source[[#This Row],[Credit_Noncredit]]="Noncredit",Source[[#This Row],[FTEF]]&gt;0),Source[[#This Row],[NC XLST FTES]]*525/(437.5*Source[[#This Row],[FTEF]]),0)</f>
        <v>0</v>
      </c>
      <c r="AN403">
        <f>IF(Source[[#This Row],[Credit_Noncredit]]="Credit",Source[[#This Row],[Census Enrollment]],Source[[#This Row],[Noncredit Avg. Attendance]])</f>
        <v>22</v>
      </c>
    </row>
    <row r="404" spans="1:40" x14ac:dyDescent="0.25">
      <c r="A404" t="s">
        <v>4581</v>
      </c>
      <c r="B404" t="s">
        <v>886</v>
      </c>
      <c r="C404" t="s">
        <v>55</v>
      </c>
      <c r="D404" t="s">
        <v>56</v>
      </c>
      <c r="E404" s="4">
        <v>36712</v>
      </c>
      <c r="F404" s="4" t="s">
        <v>1014</v>
      </c>
      <c r="G404" s="4">
        <v>202</v>
      </c>
      <c r="H404" t="str">
        <f>CONCATENATE(Source[[#This Row],[Subject]],TRIM(Source[[#This Row],[Course]]))</f>
        <v>MABS202</v>
      </c>
      <c r="I404" t="str">
        <f>VLOOKUP(Source[[#This Row],[SubjCrse]],'Courses and Categories'!$E$2:$G$1816,3,FALSE)</f>
        <v>Credit CTE</v>
      </c>
      <c r="J404">
        <v>931</v>
      </c>
      <c r="K404" t="s">
        <v>2183</v>
      </c>
      <c r="L404" t="s">
        <v>87</v>
      </c>
      <c r="M404" t="s">
        <v>897</v>
      </c>
      <c r="N404" t="s">
        <v>42</v>
      </c>
      <c r="O404" t="s">
        <v>42</v>
      </c>
      <c r="P404" t="s">
        <v>42</v>
      </c>
      <c r="Q404" t="s">
        <v>42</v>
      </c>
      <c r="S404" t="s">
        <v>134</v>
      </c>
      <c r="T404" t="s">
        <v>44</v>
      </c>
      <c r="U404" s="1">
        <v>43493</v>
      </c>
      <c r="V404" s="1">
        <v>43607</v>
      </c>
      <c r="W404" t="s">
        <v>1016</v>
      </c>
      <c r="X404" t="s">
        <v>899</v>
      </c>
      <c r="Y404">
        <v>26</v>
      </c>
      <c r="Z404">
        <v>23</v>
      </c>
      <c r="AA404">
        <v>40</v>
      </c>
      <c r="AB404">
        <v>57.5</v>
      </c>
      <c r="AD404">
        <f>IF(ISBLANK(Source[[#This Row],[CrosslistID]]),1,1/COUNTIFS(Source[CrosslistID],Source[[#This Row],[CrosslistID]],Source[TermDesc],Source[[#This Row],[TermDesc]]))</f>
        <v>1</v>
      </c>
      <c r="AG404">
        <v>0</v>
      </c>
      <c r="AH404">
        <v>57.5</v>
      </c>
      <c r="AI404">
        <v>2.5</v>
      </c>
      <c r="AJ404">
        <v>2.6</v>
      </c>
      <c r="AK404">
        <v>0.2</v>
      </c>
      <c r="AL4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4">
        <f>IF(AND(Source[[#This Row],[Credit_Noncredit]]="Noncredit",Source[[#This Row],[FTEF]]&gt;0),Source[[#This Row],[NC XLST FTES]]*525/(437.5*Source[[#This Row],[FTEF]]),0)</f>
        <v>0</v>
      </c>
      <c r="AN404">
        <f>IF(Source[[#This Row],[Credit_Noncredit]]="Credit",Source[[#This Row],[Census Enrollment]],Source[[#This Row],[Noncredit Avg. Attendance]])</f>
        <v>26</v>
      </c>
    </row>
    <row r="405" spans="1:40" x14ac:dyDescent="0.25">
      <c r="A405" t="s">
        <v>4581</v>
      </c>
      <c r="B405" t="s">
        <v>886</v>
      </c>
      <c r="C405" t="s">
        <v>55</v>
      </c>
      <c r="D405" t="s">
        <v>56</v>
      </c>
      <c r="E405" s="4">
        <v>39019</v>
      </c>
      <c r="F405" s="4" t="s">
        <v>1014</v>
      </c>
      <c r="G405" s="4">
        <v>391</v>
      </c>
      <c r="H405" t="str">
        <f>CONCATENATE(Source[[#This Row],[Subject]],TRIM(Source[[#This Row],[Course]]))</f>
        <v>MABS391</v>
      </c>
      <c r="I405" t="str">
        <f>VLOOKUP(Source[[#This Row],[SubjCrse]],'Courses and Categories'!$E$2:$G$1816,3,FALSE)</f>
        <v>Credit CTE</v>
      </c>
      <c r="J405">
        <v>931</v>
      </c>
      <c r="K405" t="s">
        <v>4695</v>
      </c>
      <c r="L405" t="s">
        <v>87</v>
      </c>
      <c r="M405" t="s">
        <v>897</v>
      </c>
      <c r="N405" t="s">
        <v>42</v>
      </c>
      <c r="O405" t="s">
        <v>42</v>
      </c>
      <c r="P405" t="s">
        <v>42</v>
      </c>
      <c r="Q405" t="s">
        <v>42</v>
      </c>
      <c r="S405" t="s">
        <v>134</v>
      </c>
      <c r="T405" t="s">
        <v>44</v>
      </c>
      <c r="U405" s="1">
        <v>43493</v>
      </c>
      <c r="V405" s="1">
        <v>43607</v>
      </c>
      <c r="W405" t="s">
        <v>1501</v>
      </c>
      <c r="X405" t="s">
        <v>1450</v>
      </c>
      <c r="Y405">
        <v>22</v>
      </c>
      <c r="Z405">
        <v>13</v>
      </c>
      <c r="AA405">
        <v>40</v>
      </c>
      <c r="AB405">
        <v>32.5</v>
      </c>
      <c r="AD405">
        <f>IF(ISBLANK(Source[[#This Row],[CrosslistID]]),1,1/COUNTIFS(Source[CrosslistID],Source[[#This Row],[CrosslistID]],Source[TermDesc],Source[[#This Row],[TermDesc]]))</f>
        <v>1</v>
      </c>
      <c r="AG405">
        <v>0</v>
      </c>
      <c r="AH405">
        <v>32.5</v>
      </c>
      <c r="AI405">
        <v>2.2000000000000002</v>
      </c>
      <c r="AJ405">
        <v>2.2000000000000002</v>
      </c>
      <c r="AK405">
        <v>0.2</v>
      </c>
      <c r="AL4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5">
        <f>IF(AND(Source[[#This Row],[Credit_Noncredit]]="Noncredit",Source[[#This Row],[FTEF]]&gt;0),Source[[#This Row],[NC XLST FTES]]*525/(437.5*Source[[#This Row],[FTEF]]),0)</f>
        <v>0</v>
      </c>
      <c r="AN405">
        <f>IF(Source[[#This Row],[Credit_Noncredit]]="Credit",Source[[#This Row],[Census Enrollment]],Source[[#This Row],[Noncredit Avg. Attendance]])</f>
        <v>22</v>
      </c>
    </row>
    <row r="406" spans="1:40" x14ac:dyDescent="0.25">
      <c r="A406" t="s">
        <v>4581</v>
      </c>
      <c r="B406" t="s">
        <v>886</v>
      </c>
      <c r="C406" t="s">
        <v>55</v>
      </c>
      <c r="D406" t="s">
        <v>56</v>
      </c>
      <c r="E406" s="4">
        <v>31014</v>
      </c>
      <c r="F406" s="4" t="s">
        <v>2187</v>
      </c>
      <c r="G406" s="4">
        <v>122</v>
      </c>
      <c r="H406" t="str">
        <f>CONCATENATE(Source[[#This Row],[Subject]],TRIM(Source[[#This Row],[Course]]))</f>
        <v>MRKT122</v>
      </c>
      <c r="I406" t="str">
        <f>VLOOKUP(Source[[#This Row],[SubjCrse]],'Courses and Categories'!$E$2:$G$1816,3,FALSE)</f>
        <v>Credit CTE</v>
      </c>
      <c r="J406">
        <v>1</v>
      </c>
      <c r="K406" t="s">
        <v>2188</v>
      </c>
      <c r="L406" t="s">
        <v>39</v>
      </c>
      <c r="M406" t="s">
        <v>903</v>
      </c>
      <c r="N406" t="s">
        <v>105</v>
      </c>
      <c r="O406">
        <v>1110</v>
      </c>
      <c r="P406">
        <v>1225</v>
      </c>
      <c r="Q406" t="s">
        <v>850</v>
      </c>
      <c r="R406">
        <v>349</v>
      </c>
      <c r="S406" t="s">
        <v>134</v>
      </c>
      <c r="T406">
        <v>1</v>
      </c>
      <c r="U406" s="1">
        <v>43479</v>
      </c>
      <c r="V406" s="1">
        <v>43607</v>
      </c>
      <c r="W406" t="s">
        <v>842</v>
      </c>
      <c r="X406" t="s">
        <v>1929</v>
      </c>
      <c r="Y406">
        <v>30</v>
      </c>
      <c r="Z406">
        <v>29</v>
      </c>
      <c r="AA406">
        <v>40</v>
      </c>
      <c r="AB406">
        <v>72.5</v>
      </c>
      <c r="AD406">
        <f>IF(ISBLANK(Source[[#This Row],[CrosslistID]]),1,1/COUNTIFS(Source[CrosslistID],Source[[#This Row],[CrosslistID]],Source[TermDesc],Source[[#This Row],[TermDesc]]))</f>
        <v>1</v>
      </c>
      <c r="AG406">
        <v>0</v>
      </c>
      <c r="AH406">
        <v>72.5</v>
      </c>
      <c r="AI406">
        <v>2.4</v>
      </c>
      <c r="AJ406">
        <v>3</v>
      </c>
      <c r="AK406">
        <v>0.2</v>
      </c>
      <c r="AL4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6">
        <f>IF(AND(Source[[#This Row],[Credit_Noncredit]]="Noncredit",Source[[#This Row],[FTEF]]&gt;0),Source[[#This Row],[NC XLST FTES]]*525/(437.5*Source[[#This Row],[FTEF]]),0)</f>
        <v>0</v>
      </c>
      <c r="AN406">
        <f>IF(Source[[#This Row],[Credit_Noncredit]]="Credit",Source[[#This Row],[Census Enrollment]],Source[[#This Row],[Noncredit Avg. Attendance]])</f>
        <v>30</v>
      </c>
    </row>
    <row r="407" spans="1:40" x14ac:dyDescent="0.25">
      <c r="A407" t="s">
        <v>4581</v>
      </c>
      <c r="B407" t="s">
        <v>886</v>
      </c>
      <c r="C407" t="s">
        <v>55</v>
      </c>
      <c r="D407" t="s">
        <v>56</v>
      </c>
      <c r="E407" s="4">
        <v>31670</v>
      </c>
      <c r="F407" s="4" t="s">
        <v>2187</v>
      </c>
      <c r="G407" s="4">
        <v>140</v>
      </c>
      <c r="H407" t="str">
        <f>CONCATENATE(Source[[#This Row],[Subject]],TRIM(Source[[#This Row],[Course]]))</f>
        <v>MRKT140</v>
      </c>
      <c r="I407" t="str">
        <f>VLOOKUP(Source[[#This Row],[SubjCrse]],'Courses and Categories'!$E$2:$G$1816,3,FALSE)</f>
        <v>Credit CTE</v>
      </c>
      <c r="J407">
        <v>1</v>
      </c>
      <c r="K407" t="s">
        <v>2189</v>
      </c>
      <c r="L407" t="s">
        <v>39</v>
      </c>
      <c r="M407" t="s">
        <v>903</v>
      </c>
      <c r="N407" t="s">
        <v>59</v>
      </c>
      <c r="O407">
        <v>1240</v>
      </c>
      <c r="P407">
        <v>1355</v>
      </c>
      <c r="Q407" t="s">
        <v>233</v>
      </c>
      <c r="R407">
        <v>302</v>
      </c>
      <c r="S407" t="s">
        <v>134</v>
      </c>
      <c r="T407">
        <v>1</v>
      </c>
      <c r="U407" s="1">
        <v>43479</v>
      </c>
      <c r="V407" s="1">
        <v>43607</v>
      </c>
      <c r="W407" t="s">
        <v>842</v>
      </c>
      <c r="X407" t="s">
        <v>1929</v>
      </c>
      <c r="Y407">
        <v>36</v>
      </c>
      <c r="Z407">
        <v>31</v>
      </c>
      <c r="AA407">
        <v>40</v>
      </c>
      <c r="AB407">
        <v>77.5</v>
      </c>
      <c r="AD407">
        <f>IF(ISBLANK(Source[[#This Row],[CrosslistID]]),1,1/COUNTIFS(Source[CrosslistID],Source[[#This Row],[CrosslistID]],Source[TermDesc],Source[[#This Row],[TermDesc]]))</f>
        <v>1</v>
      </c>
      <c r="AG407">
        <v>0</v>
      </c>
      <c r="AH407">
        <v>77.5</v>
      </c>
      <c r="AI407">
        <v>3</v>
      </c>
      <c r="AJ407">
        <v>3.6</v>
      </c>
      <c r="AK407">
        <v>0.2</v>
      </c>
      <c r="AL4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7">
        <f>IF(AND(Source[[#This Row],[Credit_Noncredit]]="Noncredit",Source[[#This Row],[FTEF]]&gt;0),Source[[#This Row],[NC XLST FTES]]*525/(437.5*Source[[#This Row],[FTEF]]),0)</f>
        <v>0</v>
      </c>
      <c r="AN407">
        <f>IF(Source[[#This Row],[Credit_Noncredit]]="Credit",Source[[#This Row],[Census Enrollment]],Source[[#This Row],[Noncredit Avg. Attendance]])</f>
        <v>36</v>
      </c>
    </row>
    <row r="408" spans="1:40" x14ac:dyDescent="0.25">
      <c r="A408" t="s">
        <v>4581</v>
      </c>
      <c r="B408" t="s">
        <v>886</v>
      </c>
      <c r="C408" t="s">
        <v>55</v>
      </c>
      <c r="D408" t="s">
        <v>56</v>
      </c>
      <c r="E408" s="4">
        <v>31015</v>
      </c>
      <c r="F408" s="4" t="s">
        <v>2187</v>
      </c>
      <c r="G408" s="4">
        <v>140</v>
      </c>
      <c r="H408" t="str">
        <f>CONCATENATE(Source[[#This Row],[Subject]],TRIM(Source[[#This Row],[Course]]))</f>
        <v>MRKT140</v>
      </c>
      <c r="I408" t="str">
        <f>VLOOKUP(Source[[#This Row],[SubjCrse]],'Courses and Categories'!$E$2:$G$1816,3,FALSE)</f>
        <v>Credit CTE</v>
      </c>
      <c r="J408">
        <v>581</v>
      </c>
      <c r="K408" t="s">
        <v>2189</v>
      </c>
      <c r="L408" t="s">
        <v>87</v>
      </c>
      <c r="M408" t="s">
        <v>903</v>
      </c>
      <c r="N408" t="s">
        <v>180</v>
      </c>
      <c r="O408">
        <v>1810</v>
      </c>
      <c r="P408">
        <v>2100</v>
      </c>
      <c r="Q408" t="s">
        <v>76</v>
      </c>
      <c r="R408">
        <v>718</v>
      </c>
      <c r="S408" t="s">
        <v>77</v>
      </c>
      <c r="T408">
        <v>1</v>
      </c>
      <c r="U408" s="1">
        <v>43479</v>
      </c>
      <c r="V408" s="1">
        <v>43607</v>
      </c>
      <c r="W408" t="s">
        <v>842</v>
      </c>
      <c r="X408" t="s">
        <v>1929</v>
      </c>
      <c r="Y408">
        <v>38</v>
      </c>
      <c r="Z408">
        <v>36</v>
      </c>
      <c r="AA408">
        <v>40</v>
      </c>
      <c r="AB408">
        <v>90</v>
      </c>
      <c r="AD408">
        <f>IF(ISBLANK(Source[[#This Row],[CrosslistID]]),1,1/COUNTIFS(Source[CrosslistID],Source[[#This Row],[CrosslistID]],Source[TermDesc],Source[[#This Row],[TermDesc]]))</f>
        <v>1</v>
      </c>
      <c r="AG408">
        <v>0</v>
      </c>
      <c r="AH408">
        <v>90</v>
      </c>
      <c r="AI408">
        <v>3.1</v>
      </c>
      <c r="AJ408">
        <v>3.8</v>
      </c>
      <c r="AK408">
        <v>0.2</v>
      </c>
      <c r="AL4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8">
        <f>IF(AND(Source[[#This Row],[Credit_Noncredit]]="Noncredit",Source[[#This Row],[FTEF]]&gt;0),Source[[#This Row],[NC XLST FTES]]*525/(437.5*Source[[#This Row],[FTEF]]),0)</f>
        <v>0</v>
      </c>
      <c r="AN408">
        <f>IF(Source[[#This Row],[Credit_Noncredit]]="Credit",Source[[#This Row],[Census Enrollment]],Source[[#This Row],[Noncredit Avg. Attendance]])</f>
        <v>38</v>
      </c>
    </row>
    <row r="409" spans="1:40" x14ac:dyDescent="0.25">
      <c r="A409" t="s">
        <v>4581</v>
      </c>
      <c r="B409" t="s">
        <v>886</v>
      </c>
      <c r="C409" t="s">
        <v>55</v>
      </c>
      <c r="D409" t="s">
        <v>56</v>
      </c>
      <c r="E409" s="4">
        <v>34249</v>
      </c>
      <c r="F409" s="4" t="s">
        <v>2187</v>
      </c>
      <c r="G409" s="4">
        <v>150</v>
      </c>
      <c r="H409" t="str">
        <f>CONCATENATE(Source[[#This Row],[Subject]],TRIM(Source[[#This Row],[Course]]))</f>
        <v>MRKT150</v>
      </c>
      <c r="I409" t="str">
        <f>VLOOKUP(Source[[#This Row],[SubjCrse]],'Courses and Categories'!$E$2:$G$1816,3,FALSE)</f>
        <v>Credit CTE</v>
      </c>
      <c r="J409">
        <v>1</v>
      </c>
      <c r="K409" t="s">
        <v>2191</v>
      </c>
      <c r="L409" t="s">
        <v>39</v>
      </c>
      <c r="M409" t="s">
        <v>903</v>
      </c>
      <c r="N409" t="s">
        <v>59</v>
      </c>
      <c r="O409">
        <v>1110</v>
      </c>
      <c r="P409">
        <v>1225</v>
      </c>
      <c r="Q409" t="s">
        <v>240</v>
      </c>
      <c r="R409">
        <v>257</v>
      </c>
      <c r="S409" t="s">
        <v>134</v>
      </c>
      <c r="T409">
        <v>1</v>
      </c>
      <c r="U409" s="1">
        <v>43479</v>
      </c>
      <c r="V409" s="1">
        <v>43607</v>
      </c>
      <c r="W409" t="s">
        <v>842</v>
      </c>
      <c r="X409" t="s">
        <v>1929</v>
      </c>
      <c r="Y409">
        <v>40</v>
      </c>
      <c r="Z409">
        <v>40</v>
      </c>
      <c r="AA409">
        <v>40</v>
      </c>
      <c r="AB409">
        <v>100</v>
      </c>
      <c r="AD409">
        <f>IF(ISBLANK(Source[[#This Row],[CrosslistID]]),1,1/COUNTIFS(Source[CrosslistID],Source[[#This Row],[CrosslistID]],Source[TermDesc],Source[[#This Row],[TermDesc]]))</f>
        <v>1</v>
      </c>
      <c r="AG409">
        <v>0</v>
      </c>
      <c r="AH409">
        <v>100</v>
      </c>
      <c r="AI409">
        <v>2.9</v>
      </c>
      <c r="AJ409">
        <v>4</v>
      </c>
      <c r="AK409">
        <v>0.2</v>
      </c>
      <c r="AL4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9">
        <f>IF(AND(Source[[#This Row],[Credit_Noncredit]]="Noncredit",Source[[#This Row],[FTEF]]&gt;0),Source[[#This Row],[NC XLST FTES]]*525/(437.5*Source[[#This Row],[FTEF]]),0)</f>
        <v>0</v>
      </c>
      <c r="AN409">
        <f>IF(Source[[#This Row],[Credit_Noncredit]]="Credit",Source[[#This Row],[Census Enrollment]],Source[[#This Row],[Noncredit Avg. Attendance]])</f>
        <v>40</v>
      </c>
    </row>
    <row r="410" spans="1:40" x14ac:dyDescent="0.25">
      <c r="A410" t="s">
        <v>4581</v>
      </c>
      <c r="B410" t="s">
        <v>886</v>
      </c>
      <c r="C410" t="s">
        <v>55</v>
      </c>
      <c r="D410" t="s">
        <v>56</v>
      </c>
      <c r="E410" s="4">
        <v>39204</v>
      </c>
      <c r="F410" s="4" t="s">
        <v>2187</v>
      </c>
      <c r="G410" s="4">
        <v>170</v>
      </c>
      <c r="H410" t="str">
        <f>CONCATENATE(Source[[#This Row],[Subject]],TRIM(Source[[#This Row],[Course]]))</f>
        <v>MRKT170</v>
      </c>
      <c r="I410" t="str">
        <f>VLOOKUP(Source[[#This Row],[SubjCrse]],'Courses and Categories'!$E$2:$G$1816,3,FALSE)</f>
        <v>Credit CTE</v>
      </c>
      <c r="J410">
        <v>1</v>
      </c>
      <c r="K410" t="s">
        <v>2192</v>
      </c>
      <c r="L410" t="s">
        <v>39</v>
      </c>
      <c r="M410" t="s">
        <v>903</v>
      </c>
      <c r="N410" t="s">
        <v>50</v>
      </c>
      <c r="O410">
        <v>1540</v>
      </c>
      <c r="P410">
        <v>1830</v>
      </c>
      <c r="Q410" t="s">
        <v>238</v>
      </c>
      <c r="R410">
        <v>704</v>
      </c>
      <c r="S410" t="s">
        <v>134</v>
      </c>
      <c r="T410">
        <v>1</v>
      </c>
      <c r="U410" s="1">
        <v>43479</v>
      </c>
      <c r="V410" s="1">
        <v>43607</v>
      </c>
      <c r="W410" t="s">
        <v>2179</v>
      </c>
      <c r="X410" t="s">
        <v>1929</v>
      </c>
      <c r="Y410">
        <v>28</v>
      </c>
      <c r="Z410">
        <v>24</v>
      </c>
      <c r="AA410">
        <v>40</v>
      </c>
      <c r="AB410">
        <v>60</v>
      </c>
      <c r="AD410">
        <f>IF(ISBLANK(Source[[#This Row],[CrosslistID]]),1,1/COUNTIFS(Source[CrosslistID],Source[[#This Row],[CrosslistID]],Source[TermDesc],Source[[#This Row],[TermDesc]]))</f>
        <v>1</v>
      </c>
      <c r="AG410">
        <v>0</v>
      </c>
      <c r="AH410">
        <v>60</v>
      </c>
      <c r="AI410">
        <v>2.4</v>
      </c>
      <c r="AJ410">
        <v>2.8</v>
      </c>
      <c r="AK410">
        <v>0.2</v>
      </c>
      <c r="AL4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10">
        <f>IF(AND(Source[[#This Row],[Credit_Noncredit]]="Noncredit",Source[[#This Row],[FTEF]]&gt;0),Source[[#This Row],[NC XLST FTES]]*525/(437.5*Source[[#This Row],[FTEF]]),0)</f>
        <v>0</v>
      </c>
      <c r="AN410">
        <f>IF(Source[[#This Row],[Credit_Noncredit]]="Credit",Source[[#This Row],[Census Enrollment]],Source[[#This Row],[Noncredit Avg. Attendance]])</f>
        <v>28</v>
      </c>
    </row>
    <row r="411" spans="1:40" x14ac:dyDescent="0.25">
      <c r="A411" t="s">
        <v>4581</v>
      </c>
      <c r="B411" t="s">
        <v>886</v>
      </c>
      <c r="C411" t="s">
        <v>55</v>
      </c>
      <c r="D411" t="s">
        <v>56</v>
      </c>
      <c r="E411" s="4">
        <v>31016</v>
      </c>
      <c r="F411" s="4" t="s">
        <v>2187</v>
      </c>
      <c r="G411" s="4">
        <v>170</v>
      </c>
      <c r="H411" t="str">
        <f>CONCATENATE(Source[[#This Row],[Subject]],TRIM(Source[[#This Row],[Course]]))</f>
        <v>MRKT170</v>
      </c>
      <c r="I411" t="str">
        <f>VLOOKUP(Source[[#This Row],[SubjCrse]],'Courses and Categories'!$E$2:$G$1816,3,FALSE)</f>
        <v>Credit CTE</v>
      </c>
      <c r="J411">
        <v>581</v>
      </c>
      <c r="K411" t="s">
        <v>2192</v>
      </c>
      <c r="L411" t="s">
        <v>87</v>
      </c>
      <c r="M411" t="s">
        <v>903</v>
      </c>
      <c r="N411" t="s">
        <v>41</v>
      </c>
      <c r="O411">
        <v>1810</v>
      </c>
      <c r="P411">
        <v>2100</v>
      </c>
      <c r="Q411" t="s">
        <v>76</v>
      </c>
      <c r="R411">
        <v>723</v>
      </c>
      <c r="S411" t="s">
        <v>77</v>
      </c>
      <c r="T411">
        <v>1</v>
      </c>
      <c r="U411" s="1">
        <v>43479</v>
      </c>
      <c r="V411" s="1">
        <v>43607</v>
      </c>
      <c r="W411" t="s">
        <v>2179</v>
      </c>
      <c r="X411" t="s">
        <v>1929</v>
      </c>
      <c r="Y411">
        <v>24</v>
      </c>
      <c r="Z411">
        <v>21</v>
      </c>
      <c r="AA411">
        <v>40</v>
      </c>
      <c r="AB411">
        <v>52.5</v>
      </c>
      <c r="AD411">
        <f>IF(ISBLANK(Source[[#This Row],[CrosslistID]]),1,1/COUNTIFS(Source[CrosslistID],Source[[#This Row],[CrosslistID]],Source[TermDesc],Source[[#This Row],[TermDesc]]))</f>
        <v>1</v>
      </c>
      <c r="AG411">
        <v>0</v>
      </c>
      <c r="AH411">
        <v>52.5</v>
      </c>
      <c r="AI411">
        <v>1.9</v>
      </c>
      <c r="AJ411">
        <v>2.4</v>
      </c>
      <c r="AK411">
        <v>0.2</v>
      </c>
      <c r="AL4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11">
        <f>IF(AND(Source[[#This Row],[Credit_Noncredit]]="Noncredit",Source[[#This Row],[FTEF]]&gt;0),Source[[#This Row],[NC XLST FTES]]*525/(437.5*Source[[#This Row],[FTEF]]),0)</f>
        <v>0</v>
      </c>
      <c r="AN411">
        <f>IF(Source[[#This Row],[Credit_Noncredit]]="Credit",Source[[#This Row],[Census Enrollment]],Source[[#This Row],[Noncredit Avg. Attendance]])</f>
        <v>24</v>
      </c>
    </row>
    <row r="412" spans="1:40" x14ac:dyDescent="0.25">
      <c r="A412" t="s">
        <v>4581</v>
      </c>
      <c r="B412" t="s">
        <v>886</v>
      </c>
      <c r="C412" t="s">
        <v>55</v>
      </c>
      <c r="D412" t="s">
        <v>56</v>
      </c>
      <c r="E412" s="4">
        <v>38382</v>
      </c>
      <c r="F412" s="4" t="s">
        <v>2194</v>
      </c>
      <c r="G412" s="4">
        <v>1</v>
      </c>
      <c r="H412" t="str">
        <f>CONCATENATE(Source[[#This Row],[Subject]],TRIM(Source[[#This Row],[Course]]))</f>
        <v>PLS1</v>
      </c>
      <c r="I412" t="str">
        <f>VLOOKUP(Source[[#This Row],[SubjCrse]],'Courses and Categories'!$E$2:$G$1816,3,FALSE)</f>
        <v>Credit CTE</v>
      </c>
      <c r="J412">
        <v>581</v>
      </c>
      <c r="K412" t="s">
        <v>2195</v>
      </c>
      <c r="L412" t="s">
        <v>87</v>
      </c>
      <c r="M412" t="s">
        <v>903</v>
      </c>
      <c r="N412" t="s">
        <v>41</v>
      </c>
      <c r="O412">
        <v>1810</v>
      </c>
      <c r="P412">
        <v>2100</v>
      </c>
      <c r="Q412" t="s">
        <v>76</v>
      </c>
      <c r="R412">
        <v>821</v>
      </c>
      <c r="S412" t="s">
        <v>77</v>
      </c>
      <c r="T412">
        <v>1</v>
      </c>
      <c r="U412" s="1">
        <v>43479</v>
      </c>
      <c r="V412" s="1">
        <v>43607</v>
      </c>
      <c r="W412" t="s">
        <v>2200</v>
      </c>
      <c r="X412" t="s">
        <v>1929</v>
      </c>
      <c r="Y412">
        <v>37</v>
      </c>
      <c r="Z412">
        <v>30</v>
      </c>
      <c r="AA412">
        <v>40</v>
      </c>
      <c r="AB412">
        <v>75</v>
      </c>
      <c r="AD412">
        <f>IF(ISBLANK(Source[[#This Row],[CrosslistID]]),1,1/COUNTIFS(Source[CrosslistID],Source[[#This Row],[CrosslistID]],Source[TermDesc],Source[[#This Row],[TermDesc]]))</f>
        <v>1</v>
      </c>
      <c r="AG412">
        <v>0</v>
      </c>
      <c r="AH412">
        <v>75</v>
      </c>
      <c r="AI412">
        <v>3.6</v>
      </c>
      <c r="AJ412">
        <v>3.7</v>
      </c>
      <c r="AK412">
        <v>0.2</v>
      </c>
      <c r="AL4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12">
        <f>IF(AND(Source[[#This Row],[Credit_Noncredit]]="Noncredit",Source[[#This Row],[FTEF]]&gt;0),Source[[#This Row],[NC XLST FTES]]*525/(437.5*Source[[#This Row],[FTEF]]),0)</f>
        <v>0</v>
      </c>
      <c r="AN412">
        <f>IF(Source[[#This Row],[Credit_Noncredit]]="Credit",Source[[#This Row],[Census Enrollment]],Source[[#This Row],[Noncredit Avg. Attendance]])</f>
        <v>37</v>
      </c>
    </row>
    <row r="413" spans="1:40" x14ac:dyDescent="0.25">
      <c r="A413" t="s">
        <v>4581</v>
      </c>
      <c r="B413" t="s">
        <v>886</v>
      </c>
      <c r="C413" t="s">
        <v>55</v>
      </c>
      <c r="D413" t="s">
        <v>56</v>
      </c>
      <c r="E413" s="4">
        <v>38522</v>
      </c>
      <c r="F413" s="4" t="s">
        <v>2194</v>
      </c>
      <c r="G413" s="4">
        <v>2</v>
      </c>
      <c r="H413" t="str">
        <f>CONCATENATE(Source[[#This Row],[Subject]],TRIM(Source[[#This Row],[Course]]))</f>
        <v>PLS2</v>
      </c>
      <c r="I413" t="str">
        <f>VLOOKUP(Source[[#This Row],[SubjCrse]],'Courses and Categories'!$E$2:$G$1816,3,FALSE)</f>
        <v>Credit CTE</v>
      </c>
      <c r="J413">
        <v>581</v>
      </c>
      <c r="K413" t="s">
        <v>2199</v>
      </c>
      <c r="L413" t="s">
        <v>87</v>
      </c>
      <c r="M413" t="s">
        <v>903</v>
      </c>
      <c r="N413" t="s">
        <v>180</v>
      </c>
      <c r="O413">
        <v>1810</v>
      </c>
      <c r="P413">
        <v>2100</v>
      </c>
      <c r="Q413" t="s">
        <v>76</v>
      </c>
      <c r="R413">
        <v>720</v>
      </c>
      <c r="S413" t="s">
        <v>77</v>
      </c>
      <c r="T413">
        <v>1</v>
      </c>
      <c r="U413" s="1">
        <v>43479</v>
      </c>
      <c r="V413" s="1">
        <v>43607</v>
      </c>
      <c r="W413" t="s">
        <v>2200</v>
      </c>
      <c r="X413" t="s">
        <v>1929</v>
      </c>
      <c r="Y413">
        <v>32</v>
      </c>
      <c r="Z413">
        <v>22</v>
      </c>
      <c r="AA413">
        <v>40</v>
      </c>
      <c r="AB413">
        <v>55</v>
      </c>
      <c r="AD413">
        <f>IF(ISBLANK(Source[[#This Row],[CrosslistID]]),1,1/COUNTIFS(Source[CrosslistID],Source[[#This Row],[CrosslistID]],Source[TermDesc],Source[[#This Row],[TermDesc]]))</f>
        <v>1</v>
      </c>
      <c r="AG413">
        <v>0</v>
      </c>
      <c r="AH413">
        <v>55</v>
      </c>
      <c r="AI413">
        <v>3.2</v>
      </c>
      <c r="AJ413">
        <v>3.2</v>
      </c>
      <c r="AK413">
        <v>0.2</v>
      </c>
      <c r="AL4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13">
        <f>IF(AND(Source[[#This Row],[Credit_Noncredit]]="Noncredit",Source[[#This Row],[FTEF]]&gt;0),Source[[#This Row],[NC XLST FTES]]*525/(437.5*Source[[#This Row],[FTEF]]),0)</f>
        <v>0</v>
      </c>
      <c r="AN413">
        <f>IF(Source[[#This Row],[Credit_Noncredit]]="Credit",Source[[#This Row],[Census Enrollment]],Source[[#This Row],[Noncredit Avg. Attendance]])</f>
        <v>32</v>
      </c>
    </row>
    <row r="414" spans="1:40" x14ac:dyDescent="0.25">
      <c r="A414" t="s">
        <v>4581</v>
      </c>
      <c r="B414" t="s">
        <v>886</v>
      </c>
      <c r="C414" t="s">
        <v>55</v>
      </c>
      <c r="D414" t="s">
        <v>56</v>
      </c>
      <c r="E414" s="4">
        <v>39252</v>
      </c>
      <c r="F414" s="4" t="s">
        <v>2194</v>
      </c>
      <c r="G414" s="4">
        <v>4</v>
      </c>
      <c r="H414" t="str">
        <f>CONCATENATE(Source[[#This Row],[Subject]],TRIM(Source[[#This Row],[Course]]))</f>
        <v>PLS4</v>
      </c>
      <c r="I414" t="str">
        <f>VLOOKUP(Source[[#This Row],[SubjCrse]],'Courses and Categories'!$E$2:$G$1816,3,FALSE)</f>
        <v>Credit CTE</v>
      </c>
      <c r="J414">
        <v>581</v>
      </c>
      <c r="K414" t="s">
        <v>4696</v>
      </c>
      <c r="L414" t="s">
        <v>87</v>
      </c>
      <c r="M414" t="s">
        <v>903</v>
      </c>
      <c r="N414" t="s">
        <v>50</v>
      </c>
      <c r="O414">
        <v>1810</v>
      </c>
      <c r="P414">
        <v>2100</v>
      </c>
      <c r="Q414" t="s">
        <v>76</v>
      </c>
      <c r="R414">
        <v>722</v>
      </c>
      <c r="S414" t="s">
        <v>77</v>
      </c>
      <c r="T414">
        <v>1</v>
      </c>
      <c r="U414" s="1">
        <v>43479</v>
      </c>
      <c r="V414" s="1">
        <v>43607</v>
      </c>
      <c r="W414" t="s">
        <v>2200</v>
      </c>
      <c r="X414" t="s">
        <v>1929</v>
      </c>
      <c r="Y414">
        <v>27</v>
      </c>
      <c r="Z414">
        <v>26</v>
      </c>
      <c r="AA414">
        <v>40</v>
      </c>
      <c r="AB414">
        <v>65</v>
      </c>
      <c r="AD414">
        <f>IF(ISBLANK(Source[[#This Row],[CrosslistID]]),1,1/COUNTIFS(Source[CrosslistID],Source[[#This Row],[CrosslistID]],Source[TermDesc],Source[[#This Row],[TermDesc]]))</f>
        <v>1</v>
      </c>
      <c r="AG414">
        <v>0</v>
      </c>
      <c r="AH414">
        <v>65</v>
      </c>
      <c r="AI414">
        <v>2.7</v>
      </c>
      <c r="AJ414">
        <v>2.7</v>
      </c>
      <c r="AK414">
        <v>0.2</v>
      </c>
      <c r="AL4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14">
        <f>IF(AND(Source[[#This Row],[Credit_Noncredit]]="Noncredit",Source[[#This Row],[FTEF]]&gt;0),Source[[#This Row],[NC XLST FTES]]*525/(437.5*Source[[#This Row],[FTEF]]),0)</f>
        <v>0</v>
      </c>
      <c r="AN414">
        <f>IF(Source[[#This Row],[Credit_Noncredit]]="Credit",Source[[#This Row],[Census Enrollment]],Source[[#This Row],[Noncredit Avg. Attendance]])</f>
        <v>27</v>
      </c>
    </row>
    <row r="415" spans="1:40" x14ac:dyDescent="0.25">
      <c r="A415" t="s">
        <v>4581</v>
      </c>
      <c r="B415" t="s">
        <v>886</v>
      </c>
      <c r="C415" t="s">
        <v>55</v>
      </c>
      <c r="D415" t="s">
        <v>56</v>
      </c>
      <c r="E415" s="4">
        <v>38000</v>
      </c>
      <c r="F415" s="4" t="s">
        <v>2194</v>
      </c>
      <c r="G415" s="4">
        <v>5</v>
      </c>
      <c r="H415" t="str">
        <f>CONCATENATE(Source[[#This Row],[Subject]],TRIM(Source[[#This Row],[Course]]))</f>
        <v>PLS5</v>
      </c>
      <c r="I415" t="str">
        <f>VLOOKUP(Source[[#This Row],[SubjCrse]],'Courses and Categories'!$E$2:$G$1816,3,FALSE)</f>
        <v>Credit CTE</v>
      </c>
      <c r="J415">
        <v>581</v>
      </c>
      <c r="K415" t="s">
        <v>2202</v>
      </c>
      <c r="L415" t="s">
        <v>87</v>
      </c>
      <c r="M415" t="s">
        <v>903</v>
      </c>
      <c r="N415" t="s">
        <v>50</v>
      </c>
      <c r="O415">
        <v>1810</v>
      </c>
      <c r="P415">
        <v>2100</v>
      </c>
      <c r="Q415" t="s">
        <v>76</v>
      </c>
      <c r="R415">
        <v>625</v>
      </c>
      <c r="S415" t="s">
        <v>77</v>
      </c>
      <c r="T415">
        <v>1</v>
      </c>
      <c r="U415" s="1">
        <v>43479</v>
      </c>
      <c r="V415" s="1">
        <v>43607</v>
      </c>
      <c r="W415" t="s">
        <v>2203</v>
      </c>
      <c r="X415" t="s">
        <v>1929</v>
      </c>
      <c r="Y415">
        <v>16</v>
      </c>
      <c r="Z415">
        <v>14</v>
      </c>
      <c r="AA415">
        <v>40</v>
      </c>
      <c r="AB415">
        <v>35</v>
      </c>
      <c r="AD415">
        <f>IF(ISBLANK(Source[[#This Row],[CrosslistID]]),1,1/COUNTIFS(Source[CrosslistID],Source[[#This Row],[CrosslistID]],Source[TermDesc],Source[[#This Row],[TermDesc]]))</f>
        <v>1</v>
      </c>
      <c r="AG415">
        <v>0</v>
      </c>
      <c r="AH415">
        <v>35</v>
      </c>
      <c r="AI415">
        <v>1.6</v>
      </c>
      <c r="AJ415">
        <v>1.6</v>
      </c>
      <c r="AK415">
        <v>0.2</v>
      </c>
      <c r="AL4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15">
        <f>IF(AND(Source[[#This Row],[Credit_Noncredit]]="Noncredit",Source[[#This Row],[FTEF]]&gt;0),Source[[#This Row],[NC XLST FTES]]*525/(437.5*Source[[#This Row],[FTEF]]),0)</f>
        <v>0</v>
      </c>
      <c r="AN415">
        <f>IF(Source[[#This Row],[Credit_Noncredit]]="Credit",Source[[#This Row],[Census Enrollment]],Source[[#This Row],[Noncredit Avg. Attendance]])</f>
        <v>16</v>
      </c>
    </row>
    <row r="416" spans="1:40" x14ac:dyDescent="0.25">
      <c r="A416" t="s">
        <v>4581</v>
      </c>
      <c r="B416" t="s">
        <v>886</v>
      </c>
      <c r="C416" t="s">
        <v>55</v>
      </c>
      <c r="D416" t="s">
        <v>56</v>
      </c>
      <c r="E416" s="4">
        <v>39017</v>
      </c>
      <c r="F416" s="4" t="s">
        <v>2194</v>
      </c>
      <c r="G416" s="4">
        <v>6</v>
      </c>
      <c r="H416" t="str">
        <f>CONCATENATE(Source[[#This Row],[Subject]],TRIM(Source[[#This Row],[Course]]))</f>
        <v>PLS6</v>
      </c>
      <c r="I416" t="str">
        <f>VLOOKUP(Source[[#This Row],[SubjCrse]],'Courses and Categories'!$E$2:$G$1816,3,FALSE)</f>
        <v>Credit CTE</v>
      </c>
      <c r="J416">
        <v>581</v>
      </c>
      <c r="K416" t="s">
        <v>4697</v>
      </c>
      <c r="L416" t="s">
        <v>87</v>
      </c>
      <c r="M416" t="s">
        <v>903</v>
      </c>
      <c r="N416" t="s">
        <v>185</v>
      </c>
      <c r="O416">
        <v>1810</v>
      </c>
      <c r="P416">
        <v>2100</v>
      </c>
      <c r="Q416" t="s">
        <v>76</v>
      </c>
      <c r="R416">
        <v>625</v>
      </c>
      <c r="S416" t="s">
        <v>77</v>
      </c>
      <c r="T416">
        <v>1</v>
      </c>
      <c r="U416" s="1">
        <v>43479</v>
      </c>
      <c r="V416" s="1">
        <v>43607</v>
      </c>
      <c r="W416" t="s">
        <v>2200</v>
      </c>
      <c r="X416" t="s">
        <v>1929</v>
      </c>
      <c r="Y416">
        <v>19</v>
      </c>
      <c r="Z416">
        <v>19</v>
      </c>
      <c r="AA416">
        <v>40</v>
      </c>
      <c r="AB416">
        <v>47.5</v>
      </c>
      <c r="AD416">
        <f>IF(ISBLANK(Source[[#This Row],[CrosslistID]]),1,1/COUNTIFS(Source[CrosslistID],Source[[#This Row],[CrosslistID]],Source[TermDesc],Source[[#This Row],[TermDesc]]))</f>
        <v>1</v>
      </c>
      <c r="AG416">
        <v>0</v>
      </c>
      <c r="AH416">
        <v>47.5</v>
      </c>
      <c r="AI416">
        <v>1.9</v>
      </c>
      <c r="AJ416">
        <v>1.9</v>
      </c>
      <c r="AK416">
        <v>0.2</v>
      </c>
      <c r="AL4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16">
        <f>IF(AND(Source[[#This Row],[Credit_Noncredit]]="Noncredit",Source[[#This Row],[FTEF]]&gt;0),Source[[#This Row],[NC XLST FTES]]*525/(437.5*Source[[#This Row],[FTEF]]),0)</f>
        <v>0</v>
      </c>
      <c r="AN416">
        <f>IF(Source[[#This Row],[Credit_Noncredit]]="Credit",Source[[#This Row],[Census Enrollment]],Source[[#This Row],[Noncredit Avg. Attendance]])</f>
        <v>19</v>
      </c>
    </row>
    <row r="417" spans="1:40" x14ac:dyDescent="0.25">
      <c r="A417" t="s">
        <v>4581</v>
      </c>
      <c r="B417" t="s">
        <v>886</v>
      </c>
      <c r="C417" t="s">
        <v>55</v>
      </c>
      <c r="D417" t="s">
        <v>56</v>
      </c>
      <c r="E417" s="4">
        <v>37908</v>
      </c>
      <c r="F417" s="4" t="s">
        <v>2194</v>
      </c>
      <c r="G417" s="4">
        <v>16</v>
      </c>
      <c r="H417" t="str">
        <f>CONCATENATE(Source[[#This Row],[Subject]],TRIM(Source[[#This Row],[Course]]))</f>
        <v>PLS16</v>
      </c>
      <c r="I417" t="str">
        <f>VLOOKUP(Source[[#This Row],[SubjCrse]],'Courses and Categories'!$E$2:$G$1816,3,FALSE)</f>
        <v>Credit CTE</v>
      </c>
      <c r="J417">
        <v>581</v>
      </c>
      <c r="K417" t="s">
        <v>2204</v>
      </c>
      <c r="L417" t="s">
        <v>39</v>
      </c>
      <c r="M417" t="s">
        <v>891</v>
      </c>
      <c r="N417" t="s">
        <v>42</v>
      </c>
      <c r="O417" t="s">
        <v>42</v>
      </c>
      <c r="P417" t="s">
        <v>42</v>
      </c>
      <c r="Q417" t="s">
        <v>42</v>
      </c>
      <c r="S417" t="s">
        <v>77</v>
      </c>
      <c r="T417">
        <v>1</v>
      </c>
      <c r="U417" s="1">
        <v>43479</v>
      </c>
      <c r="V417" s="1">
        <v>43607</v>
      </c>
      <c r="W417" t="s">
        <v>2200</v>
      </c>
      <c r="X417" t="s">
        <v>893</v>
      </c>
      <c r="Y417">
        <v>12</v>
      </c>
      <c r="Z417">
        <v>10</v>
      </c>
      <c r="AA417">
        <v>40</v>
      </c>
      <c r="AB417">
        <v>25</v>
      </c>
      <c r="AD417">
        <f>IF(ISBLANK(Source[[#This Row],[CrosslistID]]),1,1/COUNTIFS(Source[CrosslistID],Source[[#This Row],[CrosslistID]],Source[TermDesc],Source[[#This Row],[TermDesc]]))</f>
        <v>1</v>
      </c>
      <c r="AG417">
        <v>0</v>
      </c>
      <c r="AH417">
        <v>25</v>
      </c>
      <c r="AI417">
        <v>0.93300000000000005</v>
      </c>
      <c r="AJ417">
        <v>0.93300000000000005</v>
      </c>
      <c r="AK417">
        <v>0.09</v>
      </c>
      <c r="AL4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17">
        <f>IF(AND(Source[[#This Row],[Credit_Noncredit]]="Noncredit",Source[[#This Row],[FTEF]]&gt;0),Source[[#This Row],[NC XLST FTES]]*525/(437.5*Source[[#This Row],[FTEF]]),0)</f>
        <v>0</v>
      </c>
      <c r="AN417">
        <f>IF(Source[[#This Row],[Credit_Noncredit]]="Credit",Source[[#This Row],[Census Enrollment]],Source[[#This Row],[Noncredit Avg. Attendance]])</f>
        <v>12</v>
      </c>
    </row>
    <row r="418" spans="1:40" x14ac:dyDescent="0.25">
      <c r="A418" t="s">
        <v>4581</v>
      </c>
      <c r="B418" t="s">
        <v>886</v>
      </c>
      <c r="C418" t="s">
        <v>55</v>
      </c>
      <c r="D418" t="s">
        <v>56</v>
      </c>
      <c r="E418" s="4">
        <v>35834</v>
      </c>
      <c r="F418" s="4" t="s">
        <v>1018</v>
      </c>
      <c r="G418" s="4">
        <v>181</v>
      </c>
      <c r="H418" t="str">
        <f>CONCATENATE(Source[[#This Row],[Subject]],TRIM(Source[[#This Row],[Course]]))</f>
        <v>R E181</v>
      </c>
      <c r="I418" t="str">
        <f>VLOOKUP(Source[[#This Row],[SubjCrse]],'Courses and Categories'!$E$2:$G$1816,3,FALSE)</f>
        <v>Credit CTE</v>
      </c>
      <c r="J418">
        <v>1</v>
      </c>
      <c r="K418" t="s">
        <v>1019</v>
      </c>
      <c r="L418" t="s">
        <v>39</v>
      </c>
      <c r="M418" t="s">
        <v>903</v>
      </c>
      <c r="N418" t="s">
        <v>59</v>
      </c>
      <c r="O418">
        <v>940</v>
      </c>
      <c r="P418">
        <v>1055</v>
      </c>
      <c r="Q418" t="s">
        <v>1649</v>
      </c>
      <c r="R418">
        <v>191</v>
      </c>
      <c r="S418" t="s">
        <v>134</v>
      </c>
      <c r="T418">
        <v>1</v>
      </c>
      <c r="U418" s="1">
        <v>43479</v>
      </c>
      <c r="V418" s="1">
        <v>43607</v>
      </c>
      <c r="W418" t="s">
        <v>108</v>
      </c>
      <c r="X418" t="s">
        <v>1929</v>
      </c>
      <c r="Y418">
        <v>30</v>
      </c>
      <c r="Z418">
        <v>20</v>
      </c>
      <c r="AA418">
        <v>40</v>
      </c>
      <c r="AB418">
        <v>50</v>
      </c>
      <c r="AD418">
        <f>IF(ISBLANK(Source[[#This Row],[CrosslistID]]),1,1/COUNTIFS(Source[CrosslistID],Source[[#This Row],[CrosslistID]],Source[TermDesc],Source[[#This Row],[TermDesc]]))</f>
        <v>1</v>
      </c>
      <c r="AG418">
        <v>0</v>
      </c>
      <c r="AH418">
        <v>50</v>
      </c>
      <c r="AI418">
        <v>2.6</v>
      </c>
      <c r="AJ418">
        <v>3</v>
      </c>
      <c r="AK418">
        <v>0.2</v>
      </c>
      <c r="AL4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18">
        <f>IF(AND(Source[[#This Row],[Credit_Noncredit]]="Noncredit",Source[[#This Row],[FTEF]]&gt;0),Source[[#This Row],[NC XLST FTES]]*525/(437.5*Source[[#This Row],[FTEF]]),0)</f>
        <v>0</v>
      </c>
      <c r="AN418">
        <f>IF(Source[[#This Row],[Credit_Noncredit]]="Credit",Source[[#This Row],[Census Enrollment]],Source[[#This Row],[Noncredit Avg. Attendance]])</f>
        <v>30</v>
      </c>
    </row>
    <row r="419" spans="1:40" x14ac:dyDescent="0.25">
      <c r="A419" t="s">
        <v>4581</v>
      </c>
      <c r="B419" t="s">
        <v>886</v>
      </c>
      <c r="C419" t="s">
        <v>55</v>
      </c>
      <c r="D419" t="s">
        <v>56</v>
      </c>
      <c r="E419" s="4">
        <v>35835</v>
      </c>
      <c r="F419" s="4" t="s">
        <v>1018</v>
      </c>
      <c r="G419" s="4">
        <v>181</v>
      </c>
      <c r="H419" t="str">
        <f>CONCATENATE(Source[[#This Row],[Subject]],TRIM(Source[[#This Row],[Course]]))</f>
        <v>R E181</v>
      </c>
      <c r="I419" t="str">
        <f>VLOOKUP(Source[[#This Row],[SubjCrse]],'Courses and Categories'!$E$2:$G$1816,3,FALSE)</f>
        <v>Credit CTE</v>
      </c>
      <c r="J419">
        <v>501</v>
      </c>
      <c r="K419" t="s">
        <v>1019</v>
      </c>
      <c r="L419" t="s">
        <v>87</v>
      </c>
      <c r="M419" t="s">
        <v>903</v>
      </c>
      <c r="N419" t="s">
        <v>180</v>
      </c>
      <c r="O419">
        <v>1810</v>
      </c>
      <c r="P419">
        <v>2100</v>
      </c>
      <c r="Q419" t="s">
        <v>236</v>
      </c>
      <c r="R419">
        <v>380</v>
      </c>
      <c r="S419" t="s">
        <v>134</v>
      </c>
      <c r="T419">
        <v>1</v>
      </c>
      <c r="U419" s="1">
        <v>43479</v>
      </c>
      <c r="V419" s="1">
        <v>43607</v>
      </c>
      <c r="W419" t="s">
        <v>108</v>
      </c>
      <c r="X419" t="s">
        <v>1929</v>
      </c>
      <c r="Y419">
        <v>29</v>
      </c>
      <c r="Z419">
        <v>26</v>
      </c>
      <c r="AA419">
        <v>40</v>
      </c>
      <c r="AB419">
        <v>65</v>
      </c>
      <c r="AD419">
        <f>IF(ISBLANK(Source[[#This Row],[CrosslistID]]),1,1/COUNTIFS(Source[CrosslistID],Source[[#This Row],[CrosslistID]],Source[TermDesc],Source[[#This Row],[TermDesc]]))</f>
        <v>1</v>
      </c>
      <c r="AG419">
        <v>0</v>
      </c>
      <c r="AH419">
        <v>65</v>
      </c>
      <c r="AI419">
        <v>2.7</v>
      </c>
      <c r="AJ419">
        <v>2.9</v>
      </c>
      <c r="AK419">
        <v>0.2</v>
      </c>
      <c r="AL4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19">
        <f>IF(AND(Source[[#This Row],[Credit_Noncredit]]="Noncredit",Source[[#This Row],[FTEF]]&gt;0),Source[[#This Row],[NC XLST FTES]]*525/(437.5*Source[[#This Row],[FTEF]]),0)</f>
        <v>0</v>
      </c>
      <c r="AN419">
        <f>IF(Source[[#This Row],[Credit_Noncredit]]="Credit",Source[[#This Row],[Census Enrollment]],Source[[#This Row],[Noncredit Avg. Attendance]])</f>
        <v>29</v>
      </c>
    </row>
    <row r="420" spans="1:40" x14ac:dyDescent="0.25">
      <c r="A420" t="s">
        <v>4581</v>
      </c>
      <c r="B420" t="s">
        <v>886</v>
      </c>
      <c r="C420" t="s">
        <v>55</v>
      </c>
      <c r="D420" t="s">
        <v>56</v>
      </c>
      <c r="E420" s="4">
        <v>35836</v>
      </c>
      <c r="F420" s="4" t="s">
        <v>1018</v>
      </c>
      <c r="G420" s="4">
        <v>181</v>
      </c>
      <c r="H420" t="str">
        <f>CONCATENATE(Source[[#This Row],[Subject]],TRIM(Source[[#This Row],[Course]]))</f>
        <v>R E181</v>
      </c>
      <c r="I420" t="str">
        <f>VLOOKUP(Source[[#This Row],[SubjCrse]],'Courses and Categories'!$E$2:$G$1816,3,FALSE)</f>
        <v>Credit CTE</v>
      </c>
      <c r="J420">
        <v>581</v>
      </c>
      <c r="K420" t="s">
        <v>1019</v>
      </c>
      <c r="L420" t="s">
        <v>87</v>
      </c>
      <c r="M420" t="s">
        <v>903</v>
      </c>
      <c r="N420" t="s">
        <v>50</v>
      </c>
      <c r="O420">
        <v>1840</v>
      </c>
      <c r="P420">
        <v>2130</v>
      </c>
      <c r="Q420" t="s">
        <v>76</v>
      </c>
      <c r="R420">
        <v>817</v>
      </c>
      <c r="S420" t="s">
        <v>77</v>
      </c>
      <c r="T420">
        <v>1</v>
      </c>
      <c r="U420" s="1">
        <v>43479</v>
      </c>
      <c r="V420" s="1">
        <v>43607</v>
      </c>
      <c r="W420" t="s">
        <v>1024</v>
      </c>
      <c r="X420" t="s">
        <v>1929</v>
      </c>
      <c r="Y420">
        <v>16</v>
      </c>
      <c r="Z420">
        <v>12</v>
      </c>
      <c r="AA420">
        <v>40</v>
      </c>
      <c r="AB420">
        <v>30</v>
      </c>
      <c r="AD420">
        <f>IF(ISBLANK(Source[[#This Row],[CrosslistID]]),1,1/COUNTIFS(Source[CrosslistID],Source[[#This Row],[CrosslistID]],Source[TermDesc],Source[[#This Row],[TermDesc]]))</f>
        <v>1</v>
      </c>
      <c r="AG420">
        <v>0</v>
      </c>
      <c r="AH420">
        <v>30</v>
      </c>
      <c r="AI420">
        <v>1.6</v>
      </c>
      <c r="AJ420">
        <v>1.6</v>
      </c>
      <c r="AK420">
        <v>0.2</v>
      </c>
      <c r="AL4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0">
        <f>IF(AND(Source[[#This Row],[Credit_Noncredit]]="Noncredit",Source[[#This Row],[FTEF]]&gt;0),Source[[#This Row],[NC XLST FTES]]*525/(437.5*Source[[#This Row],[FTEF]]),0)</f>
        <v>0</v>
      </c>
      <c r="AN420">
        <f>IF(Source[[#This Row],[Credit_Noncredit]]="Credit",Source[[#This Row],[Census Enrollment]],Source[[#This Row],[Noncredit Avg. Attendance]])</f>
        <v>16</v>
      </c>
    </row>
    <row r="421" spans="1:40" x14ac:dyDescent="0.25">
      <c r="A421" t="s">
        <v>4581</v>
      </c>
      <c r="B421" t="s">
        <v>886</v>
      </c>
      <c r="C421" t="s">
        <v>55</v>
      </c>
      <c r="D421" t="s">
        <v>56</v>
      </c>
      <c r="E421" s="4">
        <v>35840</v>
      </c>
      <c r="F421" s="4" t="s">
        <v>1018</v>
      </c>
      <c r="G421" s="4">
        <v>181</v>
      </c>
      <c r="H421" t="str">
        <f>CONCATENATE(Source[[#This Row],[Subject]],TRIM(Source[[#This Row],[Course]]))</f>
        <v>R E181</v>
      </c>
      <c r="I421" t="str">
        <f>VLOOKUP(Source[[#This Row],[SubjCrse]],'Courses and Categories'!$E$2:$G$1816,3,FALSE)</f>
        <v>Credit CTE</v>
      </c>
      <c r="J421">
        <v>931</v>
      </c>
      <c r="K421" t="s">
        <v>1019</v>
      </c>
      <c r="L421" t="s">
        <v>87</v>
      </c>
      <c r="M421" t="s">
        <v>897</v>
      </c>
      <c r="N421" t="s">
        <v>42</v>
      </c>
      <c r="O421" t="s">
        <v>42</v>
      </c>
      <c r="P421" t="s">
        <v>42</v>
      </c>
      <c r="Q421" t="s">
        <v>42</v>
      </c>
      <c r="S421" t="s">
        <v>134</v>
      </c>
      <c r="T421" t="s">
        <v>44</v>
      </c>
      <c r="U421" s="1">
        <v>43479</v>
      </c>
      <c r="V421" s="1">
        <v>43518</v>
      </c>
      <c r="W421" t="s">
        <v>235</v>
      </c>
      <c r="X421" t="s">
        <v>918</v>
      </c>
      <c r="Y421">
        <v>38</v>
      </c>
      <c r="Z421">
        <v>32</v>
      </c>
      <c r="AA421">
        <v>40</v>
      </c>
      <c r="AB421">
        <v>80</v>
      </c>
      <c r="AD421">
        <f>IF(ISBLANK(Source[[#This Row],[CrosslistID]]),1,1/COUNTIFS(Source[CrosslistID],Source[[#This Row],[CrosslistID]],Source[TermDesc],Source[[#This Row],[TermDesc]]))</f>
        <v>1</v>
      </c>
      <c r="AG421">
        <v>0</v>
      </c>
      <c r="AH421">
        <v>80</v>
      </c>
      <c r="AI421">
        <v>3.8</v>
      </c>
      <c r="AJ421">
        <v>3.8</v>
      </c>
      <c r="AK421">
        <v>0.2</v>
      </c>
      <c r="AL4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1">
        <f>IF(AND(Source[[#This Row],[Credit_Noncredit]]="Noncredit",Source[[#This Row],[FTEF]]&gt;0),Source[[#This Row],[NC XLST FTES]]*525/(437.5*Source[[#This Row],[FTEF]]),0)</f>
        <v>0</v>
      </c>
      <c r="AN421">
        <f>IF(Source[[#This Row],[Credit_Noncredit]]="Credit",Source[[#This Row],[Census Enrollment]],Source[[#This Row],[Noncredit Avg. Attendance]])</f>
        <v>38</v>
      </c>
    </row>
    <row r="422" spans="1:40" x14ac:dyDescent="0.25">
      <c r="A422" t="s">
        <v>4581</v>
      </c>
      <c r="B422" t="s">
        <v>886</v>
      </c>
      <c r="C422" t="s">
        <v>55</v>
      </c>
      <c r="D422" t="s">
        <v>56</v>
      </c>
      <c r="E422" s="4">
        <v>35841</v>
      </c>
      <c r="F422" s="4" t="s">
        <v>1018</v>
      </c>
      <c r="G422" s="4">
        <v>181</v>
      </c>
      <c r="H422" t="str">
        <f>CONCATENATE(Source[[#This Row],[Subject]],TRIM(Source[[#This Row],[Course]]))</f>
        <v>R E181</v>
      </c>
      <c r="I422" t="str">
        <f>VLOOKUP(Source[[#This Row],[SubjCrse]],'Courses and Categories'!$E$2:$G$1816,3,FALSE)</f>
        <v>Credit CTE</v>
      </c>
      <c r="J422">
        <v>932</v>
      </c>
      <c r="K422" t="s">
        <v>1019</v>
      </c>
      <c r="L422" t="s">
        <v>87</v>
      </c>
      <c r="M422" t="s">
        <v>897</v>
      </c>
      <c r="N422" t="s">
        <v>42</v>
      </c>
      <c r="O422" t="s">
        <v>42</v>
      </c>
      <c r="P422" t="s">
        <v>42</v>
      </c>
      <c r="Q422" t="s">
        <v>42</v>
      </c>
      <c r="S422" t="s">
        <v>134</v>
      </c>
      <c r="T422" t="s">
        <v>44</v>
      </c>
      <c r="U422" s="1">
        <v>43493</v>
      </c>
      <c r="V422" s="1">
        <v>43607</v>
      </c>
      <c r="W422" t="s">
        <v>235</v>
      </c>
      <c r="X422" t="s">
        <v>918</v>
      </c>
      <c r="Y422">
        <v>27</v>
      </c>
      <c r="Z422">
        <v>24</v>
      </c>
      <c r="AA422">
        <v>40</v>
      </c>
      <c r="AB422">
        <v>60</v>
      </c>
      <c r="AD422">
        <f>IF(ISBLANK(Source[[#This Row],[CrosslistID]]),1,1/COUNTIFS(Source[CrosslistID],Source[[#This Row],[CrosslistID]],Source[TermDesc],Source[[#This Row],[TermDesc]]))</f>
        <v>1</v>
      </c>
      <c r="AG422">
        <v>0</v>
      </c>
      <c r="AH422">
        <v>60</v>
      </c>
      <c r="AI422">
        <v>2.7</v>
      </c>
      <c r="AJ422">
        <v>2.7</v>
      </c>
      <c r="AK422">
        <v>0.2</v>
      </c>
      <c r="AL4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2">
        <f>IF(AND(Source[[#This Row],[Credit_Noncredit]]="Noncredit",Source[[#This Row],[FTEF]]&gt;0),Source[[#This Row],[NC XLST FTES]]*525/(437.5*Source[[#This Row],[FTEF]]),0)</f>
        <v>0</v>
      </c>
      <c r="AN422">
        <f>IF(Source[[#This Row],[Credit_Noncredit]]="Credit",Source[[#This Row],[Census Enrollment]],Source[[#This Row],[Noncredit Avg. Attendance]])</f>
        <v>27</v>
      </c>
    </row>
    <row r="423" spans="1:40" x14ac:dyDescent="0.25">
      <c r="A423" t="s">
        <v>4581</v>
      </c>
      <c r="B423" t="s">
        <v>886</v>
      </c>
      <c r="C423" t="s">
        <v>55</v>
      </c>
      <c r="D423" t="s">
        <v>56</v>
      </c>
      <c r="E423" s="4">
        <v>35842</v>
      </c>
      <c r="F423" s="4" t="s">
        <v>1018</v>
      </c>
      <c r="G423" s="4">
        <v>182</v>
      </c>
      <c r="H423" t="str">
        <f>CONCATENATE(Source[[#This Row],[Subject]],TRIM(Source[[#This Row],[Course]]))</f>
        <v>R E182</v>
      </c>
      <c r="I423" t="str">
        <f>VLOOKUP(Source[[#This Row],[SubjCrse]],'Courses and Categories'!$E$2:$G$1816,3,FALSE)</f>
        <v>Credit CTE</v>
      </c>
      <c r="J423">
        <v>501</v>
      </c>
      <c r="K423" t="s">
        <v>1021</v>
      </c>
      <c r="L423" t="s">
        <v>87</v>
      </c>
      <c r="M423" t="s">
        <v>903</v>
      </c>
      <c r="N423" t="s">
        <v>41</v>
      </c>
      <c r="O423">
        <v>1810</v>
      </c>
      <c r="P423">
        <v>2100</v>
      </c>
      <c r="Q423" t="s">
        <v>240</v>
      </c>
      <c r="R423">
        <v>103</v>
      </c>
      <c r="S423" t="s">
        <v>134</v>
      </c>
      <c r="T423">
        <v>1</v>
      </c>
      <c r="U423" s="1">
        <v>43479</v>
      </c>
      <c r="V423" s="1">
        <v>43607</v>
      </c>
      <c r="W423" t="s">
        <v>1020</v>
      </c>
      <c r="X423" t="s">
        <v>1929</v>
      </c>
      <c r="Y423">
        <v>15</v>
      </c>
      <c r="Z423">
        <v>14</v>
      </c>
      <c r="AA423">
        <v>40</v>
      </c>
      <c r="AB423">
        <v>35</v>
      </c>
      <c r="AD423">
        <f>IF(ISBLANK(Source[[#This Row],[CrosslistID]]),1,1/COUNTIFS(Source[CrosslistID],Source[[#This Row],[CrosslistID]],Source[TermDesc],Source[[#This Row],[TermDesc]]))</f>
        <v>1</v>
      </c>
      <c r="AG423">
        <v>0</v>
      </c>
      <c r="AH423">
        <v>35</v>
      </c>
      <c r="AI423">
        <v>1.4</v>
      </c>
      <c r="AJ423">
        <v>1.5</v>
      </c>
      <c r="AK423">
        <v>0.2</v>
      </c>
      <c r="AL4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3">
        <f>IF(AND(Source[[#This Row],[Credit_Noncredit]]="Noncredit",Source[[#This Row],[FTEF]]&gt;0),Source[[#This Row],[NC XLST FTES]]*525/(437.5*Source[[#This Row],[FTEF]]),0)</f>
        <v>0</v>
      </c>
      <c r="AN423">
        <f>IF(Source[[#This Row],[Credit_Noncredit]]="Credit",Source[[#This Row],[Census Enrollment]],Source[[#This Row],[Noncredit Avg. Attendance]])</f>
        <v>15</v>
      </c>
    </row>
    <row r="424" spans="1:40" x14ac:dyDescent="0.25">
      <c r="A424" t="s">
        <v>4581</v>
      </c>
      <c r="B424" t="s">
        <v>886</v>
      </c>
      <c r="C424" t="s">
        <v>55</v>
      </c>
      <c r="D424" t="s">
        <v>56</v>
      </c>
      <c r="E424" s="4">
        <v>35843</v>
      </c>
      <c r="F424" s="4" t="s">
        <v>1018</v>
      </c>
      <c r="G424" s="4">
        <v>182</v>
      </c>
      <c r="H424" t="str">
        <f>CONCATENATE(Source[[#This Row],[Subject]],TRIM(Source[[#This Row],[Course]]))</f>
        <v>R E182</v>
      </c>
      <c r="I424" t="str">
        <f>VLOOKUP(Source[[#This Row],[SubjCrse]],'Courses and Categories'!$E$2:$G$1816,3,FALSE)</f>
        <v>Credit CTE</v>
      </c>
      <c r="J424">
        <v>931</v>
      </c>
      <c r="K424" t="s">
        <v>1021</v>
      </c>
      <c r="L424" t="s">
        <v>87</v>
      </c>
      <c r="M424" t="s">
        <v>897</v>
      </c>
      <c r="N424" t="s">
        <v>42</v>
      </c>
      <c r="O424" t="s">
        <v>42</v>
      </c>
      <c r="P424" t="s">
        <v>42</v>
      </c>
      <c r="Q424" t="s">
        <v>42</v>
      </c>
      <c r="S424" t="s">
        <v>134</v>
      </c>
      <c r="T424" t="s">
        <v>44</v>
      </c>
      <c r="U424" s="1">
        <v>43493</v>
      </c>
      <c r="V424" s="1">
        <v>43607</v>
      </c>
      <c r="W424" t="s">
        <v>1022</v>
      </c>
      <c r="X424" t="s">
        <v>918</v>
      </c>
      <c r="Y424">
        <v>36</v>
      </c>
      <c r="Z424">
        <v>32</v>
      </c>
      <c r="AA424">
        <v>40</v>
      </c>
      <c r="AB424">
        <v>80</v>
      </c>
      <c r="AD424">
        <f>IF(ISBLANK(Source[[#This Row],[CrosslistID]]),1,1/COUNTIFS(Source[CrosslistID],Source[[#This Row],[CrosslistID]],Source[TermDesc],Source[[#This Row],[TermDesc]]))</f>
        <v>1</v>
      </c>
      <c r="AG424">
        <v>0</v>
      </c>
      <c r="AH424">
        <v>80</v>
      </c>
      <c r="AI424">
        <v>3.6</v>
      </c>
      <c r="AJ424">
        <v>3.6</v>
      </c>
      <c r="AK424">
        <v>0.2</v>
      </c>
      <c r="AL4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4">
        <f>IF(AND(Source[[#This Row],[Credit_Noncredit]]="Noncredit",Source[[#This Row],[FTEF]]&gt;0),Source[[#This Row],[NC XLST FTES]]*525/(437.5*Source[[#This Row],[FTEF]]),0)</f>
        <v>0</v>
      </c>
      <c r="AN424">
        <f>IF(Source[[#This Row],[Credit_Noncredit]]="Credit",Source[[#This Row],[Census Enrollment]],Source[[#This Row],[Noncredit Avg. Attendance]])</f>
        <v>36</v>
      </c>
    </row>
    <row r="425" spans="1:40" x14ac:dyDescent="0.25">
      <c r="A425" t="s">
        <v>4581</v>
      </c>
      <c r="B425" t="s">
        <v>886</v>
      </c>
      <c r="C425" t="s">
        <v>55</v>
      </c>
      <c r="D425" t="s">
        <v>56</v>
      </c>
      <c r="E425" s="4">
        <v>36716</v>
      </c>
      <c r="F425" s="4" t="s">
        <v>1018</v>
      </c>
      <c r="G425" s="4">
        <v>183</v>
      </c>
      <c r="H425" t="str">
        <f>CONCATENATE(Source[[#This Row],[Subject]],TRIM(Source[[#This Row],[Course]]))</f>
        <v>R E183</v>
      </c>
      <c r="I425" t="str">
        <f>VLOOKUP(Source[[#This Row],[SubjCrse]],'Courses and Categories'!$E$2:$G$1816,3,FALSE)</f>
        <v>Credit CTE</v>
      </c>
      <c r="J425">
        <v>581</v>
      </c>
      <c r="K425" t="s">
        <v>2212</v>
      </c>
      <c r="L425" t="s">
        <v>87</v>
      </c>
      <c r="M425" t="s">
        <v>903</v>
      </c>
      <c r="N425" t="s">
        <v>105</v>
      </c>
      <c r="O425">
        <v>1840</v>
      </c>
      <c r="P425">
        <v>2130</v>
      </c>
      <c r="Q425" t="s">
        <v>76</v>
      </c>
      <c r="R425">
        <v>425</v>
      </c>
      <c r="S425" t="s">
        <v>77</v>
      </c>
      <c r="T425" t="s">
        <v>44</v>
      </c>
      <c r="U425" s="1">
        <v>43542</v>
      </c>
      <c r="V425" s="1">
        <v>43607</v>
      </c>
      <c r="W425" t="s">
        <v>2211</v>
      </c>
      <c r="X425" t="s">
        <v>905</v>
      </c>
      <c r="Y425">
        <v>38</v>
      </c>
      <c r="Z425">
        <v>35</v>
      </c>
      <c r="AA425">
        <v>40</v>
      </c>
      <c r="AB425">
        <v>87.5</v>
      </c>
      <c r="AD425">
        <f>IF(ISBLANK(Source[[#This Row],[CrosslistID]]),1,1/COUNTIFS(Source[CrosslistID],Source[[#This Row],[CrosslistID]],Source[TermDesc],Source[[#This Row],[TermDesc]]))</f>
        <v>1</v>
      </c>
      <c r="AG425">
        <v>0</v>
      </c>
      <c r="AH425">
        <v>87.5</v>
      </c>
      <c r="AI425">
        <v>3.9089999999999998</v>
      </c>
      <c r="AJ425">
        <v>3.9089999999999998</v>
      </c>
      <c r="AK425">
        <v>0.2</v>
      </c>
      <c r="AL4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5">
        <f>IF(AND(Source[[#This Row],[Credit_Noncredit]]="Noncredit",Source[[#This Row],[FTEF]]&gt;0),Source[[#This Row],[NC XLST FTES]]*525/(437.5*Source[[#This Row],[FTEF]]),0)</f>
        <v>0</v>
      </c>
      <c r="AN425">
        <f>IF(Source[[#This Row],[Credit_Noncredit]]="Credit",Source[[#This Row],[Census Enrollment]],Source[[#This Row],[Noncredit Avg. Attendance]])</f>
        <v>38</v>
      </c>
    </row>
    <row r="426" spans="1:40" x14ac:dyDescent="0.25">
      <c r="A426" t="s">
        <v>4581</v>
      </c>
      <c r="B426" t="s">
        <v>886</v>
      </c>
      <c r="C426" t="s">
        <v>55</v>
      </c>
      <c r="D426" t="s">
        <v>56</v>
      </c>
      <c r="E426" s="4">
        <v>35846</v>
      </c>
      <c r="F426" s="4" t="s">
        <v>1018</v>
      </c>
      <c r="G426" s="4">
        <v>184</v>
      </c>
      <c r="H426" t="str">
        <f>CONCATENATE(Source[[#This Row],[Subject]],TRIM(Source[[#This Row],[Course]]))</f>
        <v>R E184</v>
      </c>
      <c r="I426" t="str">
        <f>VLOOKUP(Source[[#This Row],[SubjCrse]],'Courses and Categories'!$E$2:$G$1816,3,FALSE)</f>
        <v>Credit CTE</v>
      </c>
      <c r="J426">
        <v>1</v>
      </c>
      <c r="K426" t="s">
        <v>1023</v>
      </c>
      <c r="L426" t="s">
        <v>39</v>
      </c>
      <c r="M426" t="s">
        <v>903</v>
      </c>
      <c r="N426" t="s">
        <v>59</v>
      </c>
      <c r="O426">
        <v>1110</v>
      </c>
      <c r="P426">
        <v>1225</v>
      </c>
      <c r="Q426" t="s">
        <v>923</v>
      </c>
      <c r="R426">
        <v>115</v>
      </c>
      <c r="S426" t="s">
        <v>134</v>
      </c>
      <c r="T426">
        <v>1</v>
      </c>
      <c r="U426" s="1">
        <v>43479</v>
      </c>
      <c r="V426" s="1">
        <v>43607</v>
      </c>
      <c r="W426" t="s">
        <v>108</v>
      </c>
      <c r="X426" t="s">
        <v>1929</v>
      </c>
      <c r="Y426">
        <v>39</v>
      </c>
      <c r="Z426">
        <v>27</v>
      </c>
      <c r="AA426">
        <v>40</v>
      </c>
      <c r="AB426">
        <v>67.5</v>
      </c>
      <c r="AD426">
        <f>IF(ISBLANK(Source[[#This Row],[CrosslistID]]),1,1/COUNTIFS(Source[CrosslistID],Source[[#This Row],[CrosslistID]],Source[TermDesc],Source[[#This Row],[TermDesc]]))</f>
        <v>1</v>
      </c>
      <c r="AG426">
        <v>0</v>
      </c>
      <c r="AH426">
        <v>67.5</v>
      </c>
      <c r="AI426">
        <v>3.6</v>
      </c>
      <c r="AJ426">
        <v>3.9</v>
      </c>
      <c r="AK426">
        <v>0.2</v>
      </c>
      <c r="AL4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6">
        <f>IF(AND(Source[[#This Row],[Credit_Noncredit]]="Noncredit",Source[[#This Row],[FTEF]]&gt;0),Source[[#This Row],[NC XLST FTES]]*525/(437.5*Source[[#This Row],[FTEF]]),0)</f>
        <v>0</v>
      </c>
      <c r="AN426">
        <f>IF(Source[[#This Row],[Credit_Noncredit]]="Credit",Source[[#This Row],[Census Enrollment]],Source[[#This Row],[Noncredit Avg. Attendance]])</f>
        <v>39</v>
      </c>
    </row>
    <row r="427" spans="1:40" x14ac:dyDescent="0.25">
      <c r="A427" t="s">
        <v>4581</v>
      </c>
      <c r="B427" t="s">
        <v>886</v>
      </c>
      <c r="C427" t="s">
        <v>55</v>
      </c>
      <c r="D427" t="s">
        <v>56</v>
      </c>
      <c r="E427" s="4">
        <v>35848</v>
      </c>
      <c r="F427" s="4" t="s">
        <v>1018</v>
      </c>
      <c r="G427" s="4">
        <v>184</v>
      </c>
      <c r="H427" t="str">
        <f>CONCATENATE(Source[[#This Row],[Subject]],TRIM(Source[[#This Row],[Course]]))</f>
        <v>R E184</v>
      </c>
      <c r="I427" t="str">
        <f>VLOOKUP(Source[[#This Row],[SubjCrse]],'Courses and Categories'!$E$2:$G$1816,3,FALSE)</f>
        <v>Credit CTE</v>
      </c>
      <c r="J427">
        <v>581</v>
      </c>
      <c r="K427" t="s">
        <v>1023</v>
      </c>
      <c r="L427" t="s">
        <v>87</v>
      </c>
      <c r="M427" t="s">
        <v>903</v>
      </c>
      <c r="N427" t="s">
        <v>185</v>
      </c>
      <c r="O427">
        <v>1840</v>
      </c>
      <c r="P427">
        <v>2130</v>
      </c>
      <c r="Q427" t="s">
        <v>76</v>
      </c>
      <c r="R427">
        <v>424</v>
      </c>
      <c r="S427" t="s">
        <v>77</v>
      </c>
      <c r="T427">
        <v>1</v>
      </c>
      <c r="U427" s="1">
        <v>43479</v>
      </c>
      <c r="V427" s="1">
        <v>43607</v>
      </c>
      <c r="W427" t="s">
        <v>2213</v>
      </c>
      <c r="X427" t="s">
        <v>1929</v>
      </c>
      <c r="Y427">
        <v>23</v>
      </c>
      <c r="Z427">
        <v>20</v>
      </c>
      <c r="AA427">
        <v>40</v>
      </c>
      <c r="AB427">
        <v>50</v>
      </c>
      <c r="AD427">
        <f>IF(ISBLANK(Source[[#This Row],[CrosslistID]]),1,1/COUNTIFS(Source[CrosslistID],Source[[#This Row],[CrosslistID]],Source[TermDesc],Source[[#This Row],[TermDesc]]))</f>
        <v>1</v>
      </c>
      <c r="AG427">
        <v>0</v>
      </c>
      <c r="AH427">
        <v>50</v>
      </c>
      <c r="AI427">
        <v>2.1</v>
      </c>
      <c r="AJ427">
        <v>2.2999999999999998</v>
      </c>
      <c r="AK427">
        <v>0.2</v>
      </c>
      <c r="AL4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7">
        <f>IF(AND(Source[[#This Row],[Credit_Noncredit]]="Noncredit",Source[[#This Row],[FTEF]]&gt;0),Source[[#This Row],[NC XLST FTES]]*525/(437.5*Source[[#This Row],[FTEF]]),0)</f>
        <v>0</v>
      </c>
      <c r="AN427">
        <f>IF(Source[[#This Row],[Credit_Noncredit]]="Credit",Source[[#This Row],[Census Enrollment]],Source[[#This Row],[Noncredit Avg. Attendance]])</f>
        <v>23</v>
      </c>
    </row>
    <row r="428" spans="1:40" x14ac:dyDescent="0.25">
      <c r="A428" t="s">
        <v>4581</v>
      </c>
      <c r="B428" t="s">
        <v>886</v>
      </c>
      <c r="C428" t="s">
        <v>55</v>
      </c>
      <c r="D428" t="s">
        <v>56</v>
      </c>
      <c r="E428" s="4">
        <v>35849</v>
      </c>
      <c r="F428" s="4" t="s">
        <v>1018</v>
      </c>
      <c r="G428" s="4">
        <v>184</v>
      </c>
      <c r="H428" t="str">
        <f>CONCATENATE(Source[[#This Row],[Subject]],TRIM(Source[[#This Row],[Course]]))</f>
        <v>R E184</v>
      </c>
      <c r="I428" t="str">
        <f>VLOOKUP(Source[[#This Row],[SubjCrse]],'Courses and Categories'!$E$2:$G$1816,3,FALSE)</f>
        <v>Credit CTE</v>
      </c>
      <c r="J428">
        <v>591</v>
      </c>
      <c r="K428" t="s">
        <v>1023</v>
      </c>
      <c r="L428" t="s">
        <v>87</v>
      </c>
      <c r="M428" t="s">
        <v>903</v>
      </c>
      <c r="N428" t="s">
        <v>105</v>
      </c>
      <c r="O428">
        <v>1810</v>
      </c>
      <c r="P428">
        <v>2100</v>
      </c>
      <c r="Q428" t="s">
        <v>240</v>
      </c>
      <c r="R428">
        <v>229</v>
      </c>
      <c r="S428" t="s">
        <v>134</v>
      </c>
      <c r="T428" t="s">
        <v>44</v>
      </c>
      <c r="U428" s="1">
        <v>43542</v>
      </c>
      <c r="V428" s="1">
        <v>43607</v>
      </c>
      <c r="W428" t="s">
        <v>2213</v>
      </c>
      <c r="X428" t="s">
        <v>905</v>
      </c>
      <c r="Y428">
        <v>8</v>
      </c>
      <c r="Z428">
        <v>7</v>
      </c>
      <c r="AA428">
        <v>40</v>
      </c>
      <c r="AB428">
        <v>17.5</v>
      </c>
      <c r="AD428">
        <f>IF(ISBLANK(Source[[#This Row],[CrosslistID]]),1,1/COUNTIFS(Source[CrosslistID],Source[[#This Row],[CrosslistID]],Source[TermDesc],Source[[#This Row],[TermDesc]]))</f>
        <v>1</v>
      </c>
      <c r="AG428">
        <v>0</v>
      </c>
      <c r="AH428">
        <v>17.5</v>
      </c>
      <c r="AI428">
        <v>0.61699999999999999</v>
      </c>
      <c r="AJ428">
        <v>0.82269999999999999</v>
      </c>
      <c r="AK428">
        <v>0.2</v>
      </c>
      <c r="AL4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8">
        <f>IF(AND(Source[[#This Row],[Credit_Noncredit]]="Noncredit",Source[[#This Row],[FTEF]]&gt;0),Source[[#This Row],[NC XLST FTES]]*525/(437.5*Source[[#This Row],[FTEF]]),0)</f>
        <v>0</v>
      </c>
      <c r="AN428">
        <f>IF(Source[[#This Row],[Credit_Noncredit]]="Credit",Source[[#This Row],[Census Enrollment]],Source[[#This Row],[Noncredit Avg. Attendance]])</f>
        <v>8</v>
      </c>
    </row>
    <row r="429" spans="1:40" x14ac:dyDescent="0.25">
      <c r="A429" t="s">
        <v>4581</v>
      </c>
      <c r="B429" t="s">
        <v>886</v>
      </c>
      <c r="C429" t="s">
        <v>55</v>
      </c>
      <c r="D429" t="s">
        <v>56</v>
      </c>
      <c r="E429" s="4">
        <v>35850</v>
      </c>
      <c r="F429" s="4" t="s">
        <v>1018</v>
      </c>
      <c r="G429" s="4">
        <v>184</v>
      </c>
      <c r="H429" t="str">
        <f>CONCATENATE(Source[[#This Row],[Subject]],TRIM(Source[[#This Row],[Course]]))</f>
        <v>R E184</v>
      </c>
      <c r="I429" t="str">
        <f>VLOOKUP(Source[[#This Row],[SubjCrse]],'Courses and Categories'!$E$2:$G$1816,3,FALSE)</f>
        <v>Credit CTE</v>
      </c>
      <c r="J429">
        <v>931</v>
      </c>
      <c r="K429" t="s">
        <v>1023</v>
      </c>
      <c r="L429" t="s">
        <v>87</v>
      </c>
      <c r="M429" t="s">
        <v>897</v>
      </c>
      <c r="N429" t="s">
        <v>42</v>
      </c>
      <c r="O429" t="s">
        <v>42</v>
      </c>
      <c r="P429" t="s">
        <v>42</v>
      </c>
      <c r="Q429" t="s">
        <v>42</v>
      </c>
      <c r="S429" t="s">
        <v>134</v>
      </c>
      <c r="T429" t="s">
        <v>44</v>
      </c>
      <c r="U429" s="1">
        <v>43521</v>
      </c>
      <c r="V429" s="1">
        <v>43567</v>
      </c>
      <c r="W429" t="s">
        <v>235</v>
      </c>
      <c r="X429" t="s">
        <v>918</v>
      </c>
      <c r="Y429">
        <v>37</v>
      </c>
      <c r="Z429">
        <v>36</v>
      </c>
      <c r="AA429">
        <v>40</v>
      </c>
      <c r="AB429">
        <v>90</v>
      </c>
      <c r="AD429">
        <f>IF(ISBLANK(Source[[#This Row],[CrosslistID]]),1,1/COUNTIFS(Source[CrosslistID],Source[[#This Row],[CrosslistID]],Source[TermDesc],Source[[#This Row],[TermDesc]]))</f>
        <v>1</v>
      </c>
      <c r="AG429">
        <v>0</v>
      </c>
      <c r="AH429">
        <v>90</v>
      </c>
      <c r="AI429">
        <v>3.7</v>
      </c>
      <c r="AJ429">
        <v>3.7</v>
      </c>
      <c r="AK429">
        <v>0.2</v>
      </c>
      <c r="AL4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9">
        <f>IF(AND(Source[[#This Row],[Credit_Noncredit]]="Noncredit",Source[[#This Row],[FTEF]]&gt;0),Source[[#This Row],[NC XLST FTES]]*525/(437.5*Source[[#This Row],[FTEF]]),0)</f>
        <v>0</v>
      </c>
      <c r="AN429">
        <f>IF(Source[[#This Row],[Credit_Noncredit]]="Credit",Source[[#This Row],[Census Enrollment]],Source[[#This Row],[Noncredit Avg. Attendance]])</f>
        <v>37</v>
      </c>
    </row>
    <row r="430" spans="1:40" x14ac:dyDescent="0.25">
      <c r="A430" t="s">
        <v>4581</v>
      </c>
      <c r="B430" t="s">
        <v>886</v>
      </c>
      <c r="C430" t="s">
        <v>55</v>
      </c>
      <c r="D430" t="s">
        <v>56</v>
      </c>
      <c r="E430" s="4">
        <v>35851</v>
      </c>
      <c r="F430" s="4" t="s">
        <v>1018</v>
      </c>
      <c r="G430" s="4">
        <v>185</v>
      </c>
      <c r="H430" t="str">
        <f>CONCATENATE(Source[[#This Row],[Subject]],TRIM(Source[[#This Row],[Course]]))</f>
        <v>R E185</v>
      </c>
      <c r="I430" t="str">
        <f>VLOOKUP(Source[[#This Row],[SubjCrse]],'Courses and Categories'!$E$2:$G$1816,3,FALSE)</f>
        <v>Credit CTE</v>
      </c>
      <c r="J430">
        <v>581</v>
      </c>
      <c r="K430" t="s">
        <v>2214</v>
      </c>
      <c r="L430" t="s">
        <v>87</v>
      </c>
      <c r="M430" t="s">
        <v>903</v>
      </c>
      <c r="N430" t="s">
        <v>180</v>
      </c>
      <c r="O430">
        <v>1840</v>
      </c>
      <c r="P430">
        <v>2130</v>
      </c>
      <c r="Q430" t="s">
        <v>76</v>
      </c>
      <c r="R430">
        <v>724</v>
      </c>
      <c r="S430" t="s">
        <v>77</v>
      </c>
      <c r="T430">
        <v>1</v>
      </c>
      <c r="U430" s="1">
        <v>43479</v>
      </c>
      <c r="V430" s="1">
        <v>43607</v>
      </c>
      <c r="W430" t="s">
        <v>1024</v>
      </c>
      <c r="X430" t="s">
        <v>1929</v>
      </c>
      <c r="Y430">
        <v>35</v>
      </c>
      <c r="Z430">
        <v>30</v>
      </c>
      <c r="AA430">
        <v>40</v>
      </c>
      <c r="AB430">
        <v>75</v>
      </c>
      <c r="AD430">
        <f>IF(ISBLANK(Source[[#This Row],[CrosslistID]]),1,1/COUNTIFS(Source[CrosslistID],Source[[#This Row],[CrosslistID]],Source[TermDesc],Source[[#This Row],[TermDesc]]))</f>
        <v>1</v>
      </c>
      <c r="AG430">
        <v>0</v>
      </c>
      <c r="AH430">
        <v>75</v>
      </c>
      <c r="AI430">
        <v>3.4</v>
      </c>
      <c r="AJ430">
        <v>3.5</v>
      </c>
      <c r="AK430">
        <v>0.2</v>
      </c>
      <c r="AL4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0">
        <f>IF(AND(Source[[#This Row],[Credit_Noncredit]]="Noncredit",Source[[#This Row],[FTEF]]&gt;0),Source[[#This Row],[NC XLST FTES]]*525/(437.5*Source[[#This Row],[FTEF]]),0)</f>
        <v>0</v>
      </c>
      <c r="AN430">
        <f>IF(Source[[#This Row],[Credit_Noncredit]]="Credit",Source[[#This Row],[Census Enrollment]],Source[[#This Row],[Noncredit Avg. Attendance]])</f>
        <v>35</v>
      </c>
    </row>
    <row r="431" spans="1:40" x14ac:dyDescent="0.25">
      <c r="A431" t="s">
        <v>4581</v>
      </c>
      <c r="B431" t="s">
        <v>886</v>
      </c>
      <c r="C431" t="s">
        <v>55</v>
      </c>
      <c r="D431" t="s">
        <v>56</v>
      </c>
      <c r="E431" s="4">
        <v>35853</v>
      </c>
      <c r="F431" s="4" t="s">
        <v>1018</v>
      </c>
      <c r="G431" s="4">
        <v>186</v>
      </c>
      <c r="H431" t="str">
        <f>CONCATENATE(Source[[#This Row],[Subject]],TRIM(Source[[#This Row],[Course]]))</f>
        <v>R E186</v>
      </c>
      <c r="I431" t="str">
        <f>VLOOKUP(Source[[#This Row],[SubjCrse]],'Courses and Categories'!$E$2:$G$1816,3,FALSE)</f>
        <v>Credit CTE</v>
      </c>
      <c r="J431">
        <v>501</v>
      </c>
      <c r="K431" t="s">
        <v>1025</v>
      </c>
      <c r="L431" t="s">
        <v>87</v>
      </c>
      <c r="M431" t="s">
        <v>903</v>
      </c>
      <c r="N431" t="s">
        <v>50</v>
      </c>
      <c r="O431">
        <v>1810</v>
      </c>
      <c r="P431">
        <v>2100</v>
      </c>
      <c r="Q431" t="s">
        <v>240</v>
      </c>
      <c r="R431">
        <v>266</v>
      </c>
      <c r="S431" t="s">
        <v>134</v>
      </c>
      <c r="T431">
        <v>1</v>
      </c>
      <c r="U431" s="1">
        <v>43479</v>
      </c>
      <c r="V431" s="1">
        <v>43607</v>
      </c>
      <c r="W431" t="s">
        <v>2215</v>
      </c>
      <c r="X431" t="s">
        <v>1929</v>
      </c>
      <c r="Y431">
        <v>21</v>
      </c>
      <c r="Z431">
        <v>21</v>
      </c>
      <c r="AA431">
        <v>40</v>
      </c>
      <c r="AB431">
        <v>52.5</v>
      </c>
      <c r="AD431">
        <f>IF(ISBLANK(Source[[#This Row],[CrosslistID]]),1,1/COUNTIFS(Source[CrosslistID],Source[[#This Row],[CrosslistID]],Source[TermDesc],Source[[#This Row],[TermDesc]]))</f>
        <v>1</v>
      </c>
      <c r="AG431">
        <v>0</v>
      </c>
      <c r="AH431">
        <v>52.5</v>
      </c>
      <c r="AI431">
        <v>1.9</v>
      </c>
      <c r="AJ431">
        <v>2.1</v>
      </c>
      <c r="AK431">
        <v>0.2</v>
      </c>
      <c r="AL4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1">
        <f>IF(AND(Source[[#This Row],[Credit_Noncredit]]="Noncredit",Source[[#This Row],[FTEF]]&gt;0),Source[[#This Row],[NC XLST FTES]]*525/(437.5*Source[[#This Row],[FTEF]]),0)</f>
        <v>0</v>
      </c>
      <c r="AN431">
        <f>IF(Source[[#This Row],[Credit_Noncredit]]="Credit",Source[[#This Row],[Census Enrollment]],Source[[#This Row],[Noncredit Avg. Attendance]])</f>
        <v>21</v>
      </c>
    </row>
    <row r="432" spans="1:40" x14ac:dyDescent="0.25">
      <c r="A432" t="s">
        <v>4581</v>
      </c>
      <c r="B432" t="s">
        <v>886</v>
      </c>
      <c r="C432" t="s">
        <v>55</v>
      </c>
      <c r="D432" t="s">
        <v>56</v>
      </c>
      <c r="E432" s="4">
        <v>35852</v>
      </c>
      <c r="F432" s="4" t="s">
        <v>1018</v>
      </c>
      <c r="G432" s="4">
        <v>186</v>
      </c>
      <c r="H432" t="str">
        <f>CONCATENATE(Source[[#This Row],[Subject]],TRIM(Source[[#This Row],[Course]]))</f>
        <v>R E186</v>
      </c>
      <c r="I432" t="str">
        <f>VLOOKUP(Source[[#This Row],[SubjCrse]],'Courses and Categories'!$E$2:$G$1816,3,FALSE)</f>
        <v>Credit CTE</v>
      </c>
      <c r="J432">
        <v>581</v>
      </c>
      <c r="K432" t="s">
        <v>1025</v>
      </c>
      <c r="L432" t="s">
        <v>87</v>
      </c>
      <c r="M432" t="s">
        <v>903</v>
      </c>
      <c r="N432" t="s">
        <v>185</v>
      </c>
      <c r="O432">
        <v>1840</v>
      </c>
      <c r="P432">
        <v>2130</v>
      </c>
      <c r="Q432" t="s">
        <v>76</v>
      </c>
      <c r="R432">
        <v>418</v>
      </c>
      <c r="S432" t="s">
        <v>77</v>
      </c>
      <c r="T432">
        <v>1</v>
      </c>
      <c r="U432" s="1">
        <v>43479</v>
      </c>
      <c r="V432" s="1">
        <v>43607</v>
      </c>
      <c r="W432" t="s">
        <v>2211</v>
      </c>
      <c r="X432" t="s">
        <v>1929</v>
      </c>
      <c r="Y432">
        <v>16</v>
      </c>
      <c r="Z432">
        <v>16</v>
      </c>
      <c r="AA432">
        <v>40</v>
      </c>
      <c r="AB432">
        <v>40</v>
      </c>
      <c r="AD432">
        <f>IF(ISBLANK(Source[[#This Row],[CrosslistID]]),1,1/COUNTIFS(Source[CrosslistID],Source[[#This Row],[CrosslistID]],Source[TermDesc],Source[[#This Row],[TermDesc]]))</f>
        <v>1</v>
      </c>
      <c r="AG432">
        <v>0</v>
      </c>
      <c r="AH432">
        <v>40</v>
      </c>
      <c r="AI432">
        <v>1.6</v>
      </c>
      <c r="AJ432">
        <v>1.6</v>
      </c>
      <c r="AK432">
        <v>0.2</v>
      </c>
      <c r="AL4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2">
        <f>IF(AND(Source[[#This Row],[Credit_Noncredit]]="Noncredit",Source[[#This Row],[FTEF]]&gt;0),Source[[#This Row],[NC XLST FTES]]*525/(437.5*Source[[#This Row],[FTEF]]),0)</f>
        <v>0</v>
      </c>
      <c r="AN432">
        <f>IF(Source[[#This Row],[Credit_Noncredit]]="Credit",Source[[#This Row],[Census Enrollment]],Source[[#This Row],[Noncredit Avg. Attendance]])</f>
        <v>16</v>
      </c>
    </row>
    <row r="433" spans="1:40" x14ac:dyDescent="0.25">
      <c r="A433" t="s">
        <v>4581</v>
      </c>
      <c r="B433" t="s">
        <v>886</v>
      </c>
      <c r="C433" t="s">
        <v>55</v>
      </c>
      <c r="D433" t="s">
        <v>56</v>
      </c>
      <c r="E433" s="4">
        <v>39015</v>
      </c>
      <c r="F433" s="4" t="s">
        <v>1018</v>
      </c>
      <c r="G433" s="4">
        <v>186</v>
      </c>
      <c r="H433" t="str">
        <f>CONCATENATE(Source[[#This Row],[Subject]],TRIM(Source[[#This Row],[Course]]))</f>
        <v>R E186</v>
      </c>
      <c r="I433" t="str">
        <f>VLOOKUP(Source[[#This Row],[SubjCrse]],'Courses and Categories'!$E$2:$G$1816,3,FALSE)</f>
        <v>Credit CTE</v>
      </c>
      <c r="J433">
        <v>931</v>
      </c>
      <c r="K433" t="s">
        <v>1025</v>
      </c>
      <c r="L433" t="s">
        <v>87</v>
      </c>
      <c r="M433" t="s">
        <v>897</v>
      </c>
      <c r="N433" t="s">
        <v>42</v>
      </c>
      <c r="O433" t="s">
        <v>42</v>
      </c>
      <c r="P433" t="s">
        <v>42</v>
      </c>
      <c r="Q433" t="s">
        <v>42</v>
      </c>
      <c r="S433" t="s">
        <v>134</v>
      </c>
      <c r="T433" t="s">
        <v>44</v>
      </c>
      <c r="U433" s="1">
        <v>43493</v>
      </c>
      <c r="V433" s="1">
        <v>43607</v>
      </c>
      <c r="W433" t="s">
        <v>1022</v>
      </c>
      <c r="X433" t="s">
        <v>918</v>
      </c>
      <c r="Y433">
        <v>39</v>
      </c>
      <c r="Z433">
        <v>38</v>
      </c>
      <c r="AA433">
        <v>40</v>
      </c>
      <c r="AB433">
        <v>95</v>
      </c>
      <c r="AD433">
        <f>IF(ISBLANK(Source[[#This Row],[CrosslistID]]),1,1/COUNTIFS(Source[CrosslistID],Source[[#This Row],[CrosslistID]],Source[TermDesc],Source[[#This Row],[TermDesc]]))</f>
        <v>1</v>
      </c>
      <c r="AG433">
        <v>0</v>
      </c>
      <c r="AH433">
        <v>95</v>
      </c>
      <c r="AI433">
        <v>3.9</v>
      </c>
      <c r="AJ433">
        <v>3.9</v>
      </c>
      <c r="AK433">
        <v>0.2</v>
      </c>
      <c r="AL4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3">
        <f>IF(AND(Source[[#This Row],[Credit_Noncredit]]="Noncredit",Source[[#This Row],[FTEF]]&gt;0),Source[[#This Row],[NC XLST FTES]]*525/(437.5*Source[[#This Row],[FTEF]]),0)</f>
        <v>0</v>
      </c>
      <c r="AN433">
        <f>IF(Source[[#This Row],[Credit_Noncredit]]="Credit",Source[[#This Row],[Census Enrollment]],Source[[#This Row],[Noncredit Avg. Attendance]])</f>
        <v>39</v>
      </c>
    </row>
    <row r="434" spans="1:40" x14ac:dyDescent="0.25">
      <c r="A434" t="s">
        <v>4581</v>
      </c>
      <c r="B434" t="s">
        <v>886</v>
      </c>
      <c r="C434" t="s">
        <v>55</v>
      </c>
      <c r="D434" t="s">
        <v>56</v>
      </c>
      <c r="E434" s="4">
        <v>39205</v>
      </c>
      <c r="F434" s="4" t="s">
        <v>1018</v>
      </c>
      <c r="G434" s="4">
        <v>186</v>
      </c>
      <c r="H434" t="str">
        <f>CONCATENATE(Source[[#This Row],[Subject]],TRIM(Source[[#This Row],[Course]]))</f>
        <v>R E186</v>
      </c>
      <c r="I434" t="str">
        <f>VLOOKUP(Source[[#This Row],[SubjCrse]],'Courses and Categories'!$E$2:$G$1816,3,FALSE)</f>
        <v>Credit CTE</v>
      </c>
      <c r="J434">
        <v>932</v>
      </c>
      <c r="K434" t="s">
        <v>1025</v>
      </c>
      <c r="L434" t="s">
        <v>87</v>
      </c>
      <c r="M434" t="s">
        <v>897</v>
      </c>
      <c r="N434" t="s">
        <v>42</v>
      </c>
      <c r="O434" t="s">
        <v>42</v>
      </c>
      <c r="P434" t="s">
        <v>42</v>
      </c>
      <c r="Q434" t="s">
        <v>42</v>
      </c>
      <c r="S434" t="s">
        <v>134</v>
      </c>
      <c r="T434" t="s">
        <v>44</v>
      </c>
      <c r="U434" s="1">
        <v>43570</v>
      </c>
      <c r="V434" s="1">
        <v>43607</v>
      </c>
      <c r="W434" t="s">
        <v>1022</v>
      </c>
      <c r="X434" t="s">
        <v>918</v>
      </c>
      <c r="Y434">
        <v>31</v>
      </c>
      <c r="Z434">
        <v>27</v>
      </c>
      <c r="AA434">
        <v>40</v>
      </c>
      <c r="AB434">
        <v>67.5</v>
      </c>
      <c r="AD434">
        <f>IF(ISBLANK(Source[[#This Row],[CrosslistID]]),1,1/COUNTIFS(Source[CrosslistID],Source[[#This Row],[CrosslistID]],Source[TermDesc],Source[[#This Row],[TermDesc]]))</f>
        <v>1</v>
      </c>
      <c r="AG434">
        <v>0</v>
      </c>
      <c r="AH434">
        <v>67.5</v>
      </c>
      <c r="AI434">
        <v>3</v>
      </c>
      <c r="AJ434">
        <v>3.1</v>
      </c>
      <c r="AK434">
        <v>0.2</v>
      </c>
      <c r="AL4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4">
        <f>IF(AND(Source[[#This Row],[Credit_Noncredit]]="Noncredit",Source[[#This Row],[FTEF]]&gt;0),Source[[#This Row],[NC XLST FTES]]*525/(437.5*Source[[#This Row],[FTEF]]),0)</f>
        <v>0</v>
      </c>
      <c r="AN434">
        <f>IF(Source[[#This Row],[Credit_Noncredit]]="Credit",Source[[#This Row],[Census Enrollment]],Source[[#This Row],[Noncredit Avg. Attendance]])</f>
        <v>31</v>
      </c>
    </row>
    <row r="435" spans="1:40" x14ac:dyDescent="0.25">
      <c r="A435" t="s">
        <v>4581</v>
      </c>
      <c r="B435" t="s">
        <v>886</v>
      </c>
      <c r="C435" t="s">
        <v>55</v>
      </c>
      <c r="D435" t="s">
        <v>56</v>
      </c>
      <c r="E435" s="4">
        <v>35855</v>
      </c>
      <c r="F435" s="4" t="s">
        <v>1018</v>
      </c>
      <c r="G435" s="4">
        <v>189</v>
      </c>
      <c r="H435" t="str">
        <f>CONCATENATE(Source[[#This Row],[Subject]],TRIM(Source[[#This Row],[Course]]))</f>
        <v>R E189</v>
      </c>
      <c r="I435" t="str">
        <f>VLOOKUP(Source[[#This Row],[SubjCrse]],'Courses and Categories'!$E$2:$G$1816,3,FALSE)</f>
        <v>Credit CTE</v>
      </c>
      <c r="J435">
        <v>581</v>
      </c>
      <c r="K435" t="s">
        <v>4698</v>
      </c>
      <c r="L435" t="s">
        <v>87</v>
      </c>
      <c r="M435" t="s">
        <v>903</v>
      </c>
      <c r="N435" t="s">
        <v>105</v>
      </c>
      <c r="O435">
        <v>1840</v>
      </c>
      <c r="P435">
        <v>2130</v>
      </c>
      <c r="Q435" t="s">
        <v>76</v>
      </c>
      <c r="R435">
        <v>425</v>
      </c>
      <c r="S435" t="s">
        <v>77</v>
      </c>
      <c r="T435" t="s">
        <v>44</v>
      </c>
      <c r="U435" s="1">
        <v>43479</v>
      </c>
      <c r="V435" s="1">
        <v>43537</v>
      </c>
      <c r="W435" t="s">
        <v>2211</v>
      </c>
      <c r="X435" t="s">
        <v>905</v>
      </c>
      <c r="Y435">
        <v>27</v>
      </c>
      <c r="Z435">
        <v>27</v>
      </c>
      <c r="AA435">
        <v>40</v>
      </c>
      <c r="AB435">
        <v>67.5</v>
      </c>
      <c r="AD435">
        <f>IF(ISBLANK(Source[[#This Row],[CrosslistID]]),1,1/COUNTIFS(Source[CrosslistID],Source[[#This Row],[CrosslistID]],Source[TermDesc],Source[[#This Row],[TermDesc]]))</f>
        <v>1</v>
      </c>
      <c r="AG435">
        <v>0</v>
      </c>
      <c r="AH435">
        <v>67.5</v>
      </c>
      <c r="AI435">
        <v>2.3769999999999998</v>
      </c>
      <c r="AJ435">
        <v>2.4683999999999999</v>
      </c>
      <c r="AK435">
        <v>0.2</v>
      </c>
      <c r="AL4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5">
        <f>IF(AND(Source[[#This Row],[Credit_Noncredit]]="Noncredit",Source[[#This Row],[FTEF]]&gt;0),Source[[#This Row],[NC XLST FTES]]*525/(437.5*Source[[#This Row],[FTEF]]),0)</f>
        <v>0</v>
      </c>
      <c r="AN435">
        <f>IF(Source[[#This Row],[Credit_Noncredit]]="Credit",Source[[#This Row],[Census Enrollment]],Source[[#This Row],[Noncredit Avg. Attendance]])</f>
        <v>27</v>
      </c>
    </row>
    <row r="436" spans="1:40" x14ac:dyDescent="0.25">
      <c r="A436" t="s">
        <v>4581</v>
      </c>
      <c r="B436" t="s">
        <v>886</v>
      </c>
      <c r="C436" t="s">
        <v>55</v>
      </c>
      <c r="D436" t="s">
        <v>56</v>
      </c>
      <c r="E436" s="4">
        <v>38523</v>
      </c>
      <c r="F436" s="4" t="s">
        <v>1018</v>
      </c>
      <c r="G436" s="4">
        <v>191</v>
      </c>
      <c r="H436" t="str">
        <f>CONCATENATE(Source[[#This Row],[Subject]],TRIM(Source[[#This Row],[Course]]))</f>
        <v>R E191</v>
      </c>
      <c r="I436" t="str">
        <f>VLOOKUP(Source[[#This Row],[SubjCrse]],'Courses and Categories'!$E$2:$G$1816,3,FALSE)</f>
        <v>Credit CTE</v>
      </c>
      <c r="J436">
        <v>591</v>
      </c>
      <c r="K436" t="s">
        <v>2217</v>
      </c>
      <c r="L436" t="s">
        <v>87</v>
      </c>
      <c r="M436" t="s">
        <v>903</v>
      </c>
      <c r="N436" t="s">
        <v>59</v>
      </c>
      <c r="O436">
        <v>1810</v>
      </c>
      <c r="P436">
        <v>2100</v>
      </c>
      <c r="Q436" t="s">
        <v>240</v>
      </c>
      <c r="R436">
        <v>102</v>
      </c>
      <c r="S436" t="s">
        <v>134</v>
      </c>
      <c r="T436" t="s">
        <v>44</v>
      </c>
      <c r="U436" s="1">
        <v>43480</v>
      </c>
      <c r="V436" s="1">
        <v>43538</v>
      </c>
      <c r="W436" t="s">
        <v>2218</v>
      </c>
      <c r="X436" t="s">
        <v>905</v>
      </c>
      <c r="Y436">
        <v>30</v>
      </c>
      <c r="Z436">
        <v>28</v>
      </c>
      <c r="AA436">
        <v>40</v>
      </c>
      <c r="AB436">
        <v>70</v>
      </c>
      <c r="AD436">
        <f>IF(ISBLANK(Source[[#This Row],[CrosslistID]]),1,1/COUNTIFS(Source[CrosslistID],Source[[#This Row],[CrosslistID]],Source[TermDesc],Source[[#This Row],[TermDesc]]))</f>
        <v>1</v>
      </c>
      <c r="AG436">
        <v>0</v>
      </c>
      <c r="AH436">
        <v>70</v>
      </c>
      <c r="AI436">
        <v>2.9140000000000001</v>
      </c>
      <c r="AJ436">
        <v>2.9140000000000001</v>
      </c>
      <c r="AK436">
        <v>0.2</v>
      </c>
      <c r="AL4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6">
        <f>IF(AND(Source[[#This Row],[Credit_Noncredit]]="Noncredit",Source[[#This Row],[FTEF]]&gt;0),Source[[#This Row],[NC XLST FTES]]*525/(437.5*Source[[#This Row],[FTEF]]),0)</f>
        <v>0</v>
      </c>
      <c r="AN436">
        <f>IF(Source[[#This Row],[Credit_Noncredit]]="Credit",Source[[#This Row],[Census Enrollment]],Source[[#This Row],[Noncredit Avg. Attendance]])</f>
        <v>30</v>
      </c>
    </row>
    <row r="437" spans="1:40" x14ac:dyDescent="0.25">
      <c r="A437" t="s">
        <v>4581</v>
      </c>
      <c r="B437" t="s">
        <v>886</v>
      </c>
      <c r="C437" t="s">
        <v>55</v>
      </c>
      <c r="D437" t="s">
        <v>56</v>
      </c>
      <c r="E437" s="4">
        <v>39014</v>
      </c>
      <c r="F437" s="4" t="s">
        <v>1018</v>
      </c>
      <c r="G437" s="4">
        <v>192</v>
      </c>
      <c r="H437" t="str">
        <f>CONCATENATE(Source[[#This Row],[Subject]],TRIM(Source[[#This Row],[Course]]))</f>
        <v>R E192</v>
      </c>
      <c r="I437" t="str">
        <f>VLOOKUP(Source[[#This Row],[SubjCrse]],'Courses and Categories'!$E$2:$G$1816,3,FALSE)</f>
        <v>Credit CTE</v>
      </c>
      <c r="J437">
        <v>591</v>
      </c>
      <c r="K437" t="s">
        <v>2219</v>
      </c>
      <c r="L437" t="s">
        <v>87</v>
      </c>
      <c r="M437" t="s">
        <v>903</v>
      </c>
      <c r="N437" t="s">
        <v>59</v>
      </c>
      <c r="O437">
        <v>1810</v>
      </c>
      <c r="P437">
        <v>2100</v>
      </c>
      <c r="Q437" t="s">
        <v>240</v>
      </c>
      <c r="R437">
        <v>102</v>
      </c>
      <c r="S437" t="s">
        <v>134</v>
      </c>
      <c r="T437" t="s">
        <v>44</v>
      </c>
      <c r="U437" s="1">
        <v>43543</v>
      </c>
      <c r="V437" s="1">
        <v>43606</v>
      </c>
      <c r="W437" t="s">
        <v>2218</v>
      </c>
      <c r="X437" t="s">
        <v>905</v>
      </c>
      <c r="Y437">
        <v>20</v>
      </c>
      <c r="Z437">
        <v>18</v>
      </c>
      <c r="AA437">
        <v>40</v>
      </c>
      <c r="AB437">
        <v>45</v>
      </c>
      <c r="AD437">
        <f>IF(ISBLANK(Source[[#This Row],[CrosslistID]]),1,1/COUNTIFS(Source[CrosslistID],Source[[#This Row],[CrosslistID]],Source[TermDesc],Source[[#This Row],[TermDesc]]))</f>
        <v>1</v>
      </c>
      <c r="AG437">
        <v>0</v>
      </c>
      <c r="AH437">
        <v>45</v>
      </c>
      <c r="AI437">
        <v>1.9430000000000001</v>
      </c>
      <c r="AJ437">
        <v>1.9430000000000001</v>
      </c>
      <c r="AK437">
        <v>0.2</v>
      </c>
      <c r="AL4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7">
        <f>IF(AND(Source[[#This Row],[Credit_Noncredit]]="Noncredit",Source[[#This Row],[FTEF]]&gt;0),Source[[#This Row],[NC XLST FTES]]*525/(437.5*Source[[#This Row],[FTEF]]),0)</f>
        <v>0</v>
      </c>
      <c r="AN437">
        <f>IF(Source[[#This Row],[Credit_Noncredit]]="Credit",Source[[#This Row],[Census Enrollment]],Source[[#This Row],[Noncredit Avg. Attendance]])</f>
        <v>20</v>
      </c>
    </row>
    <row r="438" spans="1:40" x14ac:dyDescent="0.25">
      <c r="A438" t="s">
        <v>4581</v>
      </c>
      <c r="B438" t="s">
        <v>886</v>
      </c>
      <c r="C438" t="s">
        <v>55</v>
      </c>
      <c r="D438" t="s">
        <v>56</v>
      </c>
      <c r="E438" s="4">
        <v>35856</v>
      </c>
      <c r="F438" s="4" t="s">
        <v>1026</v>
      </c>
      <c r="G438" s="4">
        <v>135</v>
      </c>
      <c r="H438" t="str">
        <f>CONCATENATE(Source[[#This Row],[Subject]],TRIM(Source[[#This Row],[Course]]))</f>
        <v>SMBS135</v>
      </c>
      <c r="I438" t="str">
        <f>VLOOKUP(Source[[#This Row],[SubjCrse]],'Courses and Categories'!$E$2:$G$1816,3,FALSE)</f>
        <v>Credit CTE</v>
      </c>
      <c r="J438">
        <v>1</v>
      </c>
      <c r="K438" t="s">
        <v>1027</v>
      </c>
      <c r="L438" t="s">
        <v>39</v>
      </c>
      <c r="M438" t="s">
        <v>903</v>
      </c>
      <c r="N438" t="s">
        <v>105</v>
      </c>
      <c r="O438">
        <v>1110</v>
      </c>
      <c r="P438">
        <v>1225</v>
      </c>
      <c r="Q438" t="s">
        <v>238</v>
      </c>
      <c r="R438">
        <v>708</v>
      </c>
      <c r="S438" t="s">
        <v>134</v>
      </c>
      <c r="T438">
        <v>1</v>
      </c>
      <c r="U438" s="1">
        <v>43479</v>
      </c>
      <c r="V438" s="1">
        <v>43607</v>
      </c>
      <c r="W438" t="s">
        <v>2179</v>
      </c>
      <c r="X438" t="s">
        <v>1929</v>
      </c>
      <c r="Y438">
        <v>25</v>
      </c>
      <c r="Z438">
        <v>20</v>
      </c>
      <c r="AA438">
        <v>40</v>
      </c>
      <c r="AB438">
        <v>50</v>
      </c>
      <c r="AD438">
        <f>IF(ISBLANK(Source[[#This Row],[CrosslistID]]),1,1/COUNTIFS(Source[CrosslistID],Source[[#This Row],[CrosslistID]],Source[TermDesc],Source[[#This Row],[TermDesc]]))</f>
        <v>1</v>
      </c>
      <c r="AG438">
        <v>0</v>
      </c>
      <c r="AH438">
        <v>50</v>
      </c>
      <c r="AI438">
        <v>2.4</v>
      </c>
      <c r="AJ438">
        <v>2.5</v>
      </c>
      <c r="AK438">
        <v>0.2</v>
      </c>
      <c r="AL4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8">
        <f>IF(AND(Source[[#This Row],[Credit_Noncredit]]="Noncredit",Source[[#This Row],[FTEF]]&gt;0),Source[[#This Row],[NC XLST FTES]]*525/(437.5*Source[[#This Row],[FTEF]]),0)</f>
        <v>0</v>
      </c>
      <c r="AN438">
        <f>IF(Source[[#This Row],[Credit_Noncredit]]="Credit",Source[[#This Row],[Census Enrollment]],Source[[#This Row],[Noncredit Avg. Attendance]])</f>
        <v>25</v>
      </c>
    </row>
    <row r="439" spans="1:40" x14ac:dyDescent="0.25">
      <c r="A439" t="s">
        <v>4581</v>
      </c>
      <c r="B439" t="s">
        <v>886</v>
      </c>
      <c r="C439" t="s">
        <v>55</v>
      </c>
      <c r="D439" t="s">
        <v>56</v>
      </c>
      <c r="E439" s="4">
        <v>35859</v>
      </c>
      <c r="F439" s="4" t="s">
        <v>1026</v>
      </c>
      <c r="G439" s="4">
        <v>135</v>
      </c>
      <c r="H439" t="str">
        <f>CONCATENATE(Source[[#This Row],[Subject]],TRIM(Source[[#This Row],[Course]]))</f>
        <v>SMBS135</v>
      </c>
      <c r="I439" t="str">
        <f>VLOOKUP(Source[[#This Row],[SubjCrse]],'Courses and Categories'!$E$2:$G$1816,3,FALSE)</f>
        <v>Credit CTE</v>
      </c>
      <c r="J439">
        <v>551</v>
      </c>
      <c r="K439" t="s">
        <v>1027</v>
      </c>
      <c r="L439" t="s">
        <v>87</v>
      </c>
      <c r="M439" t="s">
        <v>903</v>
      </c>
      <c r="N439" t="s">
        <v>180</v>
      </c>
      <c r="O439">
        <v>1810</v>
      </c>
      <c r="P439">
        <v>2100</v>
      </c>
      <c r="Q439" t="s">
        <v>52</v>
      </c>
      <c r="R439">
        <v>275</v>
      </c>
      <c r="S439" t="s">
        <v>53</v>
      </c>
      <c r="T439">
        <v>1</v>
      </c>
      <c r="U439" s="1">
        <v>43479</v>
      </c>
      <c r="V439" s="1">
        <v>43607</v>
      </c>
      <c r="W439" t="s">
        <v>2215</v>
      </c>
      <c r="X439" t="s">
        <v>1929</v>
      </c>
      <c r="Y439">
        <v>43</v>
      </c>
      <c r="Z439">
        <v>37</v>
      </c>
      <c r="AA439">
        <v>40</v>
      </c>
      <c r="AB439">
        <v>92.5</v>
      </c>
      <c r="AD439">
        <f>IF(ISBLANK(Source[[#This Row],[CrosslistID]]),1,1/COUNTIFS(Source[CrosslistID],Source[[#This Row],[CrosslistID]],Source[TermDesc],Source[[#This Row],[TermDesc]]))</f>
        <v>1</v>
      </c>
      <c r="AG439">
        <v>0</v>
      </c>
      <c r="AH439">
        <v>92.5</v>
      </c>
      <c r="AI439">
        <v>3.6</v>
      </c>
      <c r="AJ439">
        <v>4.3</v>
      </c>
      <c r="AK439">
        <v>0.2</v>
      </c>
      <c r="AL4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9">
        <f>IF(AND(Source[[#This Row],[Credit_Noncredit]]="Noncredit",Source[[#This Row],[FTEF]]&gt;0),Source[[#This Row],[NC XLST FTES]]*525/(437.5*Source[[#This Row],[FTEF]]),0)</f>
        <v>0</v>
      </c>
      <c r="AN439">
        <f>IF(Source[[#This Row],[Credit_Noncredit]]="Credit",Source[[#This Row],[Census Enrollment]],Source[[#This Row],[Noncredit Avg. Attendance]])</f>
        <v>43</v>
      </c>
    </row>
    <row r="440" spans="1:40" x14ac:dyDescent="0.25">
      <c r="A440" t="s">
        <v>4581</v>
      </c>
      <c r="B440" t="s">
        <v>886</v>
      </c>
      <c r="C440" t="s">
        <v>55</v>
      </c>
      <c r="D440" t="s">
        <v>56</v>
      </c>
      <c r="E440" s="4">
        <v>35861</v>
      </c>
      <c r="F440" s="4" t="s">
        <v>1026</v>
      </c>
      <c r="G440" s="4">
        <v>135</v>
      </c>
      <c r="H440" t="str">
        <f>CONCATENATE(Source[[#This Row],[Subject]],TRIM(Source[[#This Row],[Course]]))</f>
        <v>SMBS135</v>
      </c>
      <c r="I440" t="str">
        <f>VLOOKUP(Source[[#This Row],[SubjCrse]],'Courses and Categories'!$E$2:$G$1816,3,FALSE)</f>
        <v>Credit CTE</v>
      </c>
      <c r="J440">
        <v>601</v>
      </c>
      <c r="K440" t="s">
        <v>1027</v>
      </c>
      <c r="L440" t="s">
        <v>50</v>
      </c>
      <c r="M440" t="s">
        <v>903</v>
      </c>
      <c r="N440" t="s">
        <v>51</v>
      </c>
      <c r="O440">
        <v>1310</v>
      </c>
      <c r="P440">
        <v>1600</v>
      </c>
      <c r="Q440" t="s">
        <v>240</v>
      </c>
      <c r="R440">
        <v>103</v>
      </c>
      <c r="S440" t="s">
        <v>134</v>
      </c>
      <c r="T440">
        <v>1</v>
      </c>
      <c r="U440" s="1">
        <v>43479</v>
      </c>
      <c r="V440" s="1">
        <v>43607</v>
      </c>
      <c r="W440" t="s">
        <v>2215</v>
      </c>
      <c r="X440" t="s">
        <v>1929</v>
      </c>
      <c r="Y440">
        <v>35</v>
      </c>
      <c r="Z440">
        <v>32</v>
      </c>
      <c r="AA440">
        <v>40</v>
      </c>
      <c r="AB440">
        <v>80</v>
      </c>
      <c r="AD440">
        <f>IF(ISBLANK(Source[[#This Row],[CrosslistID]]),1,1/COUNTIFS(Source[CrosslistID],Source[[#This Row],[CrosslistID]],Source[TermDesc],Source[[#This Row],[TermDesc]]))</f>
        <v>1</v>
      </c>
      <c r="AG440">
        <v>0</v>
      </c>
      <c r="AH440">
        <v>80</v>
      </c>
      <c r="AI440">
        <v>3.3</v>
      </c>
      <c r="AJ440">
        <v>3.5</v>
      </c>
      <c r="AK440">
        <v>0.2</v>
      </c>
      <c r="AL4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0">
        <f>IF(AND(Source[[#This Row],[Credit_Noncredit]]="Noncredit",Source[[#This Row],[FTEF]]&gt;0),Source[[#This Row],[NC XLST FTES]]*525/(437.5*Source[[#This Row],[FTEF]]),0)</f>
        <v>0</v>
      </c>
      <c r="AN440">
        <f>IF(Source[[#This Row],[Credit_Noncredit]]="Credit",Source[[#This Row],[Census Enrollment]],Source[[#This Row],[Noncredit Avg. Attendance]])</f>
        <v>35</v>
      </c>
    </row>
    <row r="441" spans="1:40" x14ac:dyDescent="0.25">
      <c r="A441" t="s">
        <v>4581</v>
      </c>
      <c r="B441" t="s">
        <v>886</v>
      </c>
      <c r="C441" t="s">
        <v>55</v>
      </c>
      <c r="D441" t="s">
        <v>56</v>
      </c>
      <c r="E441" s="4">
        <v>35741</v>
      </c>
      <c r="F441" s="4" t="s">
        <v>1028</v>
      </c>
      <c r="G441" s="4">
        <v>231</v>
      </c>
      <c r="H441" t="str">
        <f>CONCATENATE(Source[[#This Row],[Subject]],TRIM(Source[[#This Row],[Course]]))</f>
        <v>SUPV231</v>
      </c>
      <c r="I441" t="str">
        <f>VLOOKUP(Source[[#This Row],[SubjCrse]],'Courses and Categories'!$E$2:$G$1816,3,FALSE)</f>
        <v>Credit CTE</v>
      </c>
      <c r="J441">
        <v>1</v>
      </c>
      <c r="K441" t="s">
        <v>1029</v>
      </c>
      <c r="L441" t="s">
        <v>39</v>
      </c>
      <c r="M441" t="s">
        <v>903</v>
      </c>
      <c r="N441" t="s">
        <v>59</v>
      </c>
      <c r="O441">
        <v>940</v>
      </c>
      <c r="P441">
        <v>1055</v>
      </c>
      <c r="Q441" t="s">
        <v>240</v>
      </c>
      <c r="R441">
        <v>229</v>
      </c>
      <c r="S441" t="s">
        <v>134</v>
      </c>
      <c r="T441">
        <v>1</v>
      </c>
      <c r="U441" s="1">
        <v>43479</v>
      </c>
      <c r="V441" s="1">
        <v>43607</v>
      </c>
      <c r="W441" t="s">
        <v>1030</v>
      </c>
      <c r="X441" t="s">
        <v>1929</v>
      </c>
      <c r="Y441">
        <v>21</v>
      </c>
      <c r="Z441">
        <v>19</v>
      </c>
      <c r="AA441">
        <v>40</v>
      </c>
      <c r="AB441">
        <v>47.5</v>
      </c>
      <c r="AD441">
        <f>IF(ISBLANK(Source[[#This Row],[CrosslistID]]),1,1/COUNTIFS(Source[CrosslistID],Source[[#This Row],[CrosslistID]],Source[TermDesc],Source[[#This Row],[TermDesc]]))</f>
        <v>1</v>
      </c>
      <c r="AG441">
        <v>0</v>
      </c>
      <c r="AH441">
        <v>47.5</v>
      </c>
      <c r="AI441">
        <v>1.5</v>
      </c>
      <c r="AJ441">
        <v>2.1</v>
      </c>
      <c r="AK441">
        <v>0.2</v>
      </c>
      <c r="AL4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1">
        <f>IF(AND(Source[[#This Row],[Credit_Noncredit]]="Noncredit",Source[[#This Row],[FTEF]]&gt;0),Source[[#This Row],[NC XLST FTES]]*525/(437.5*Source[[#This Row],[FTEF]]),0)</f>
        <v>0</v>
      </c>
      <c r="AN441">
        <f>IF(Source[[#This Row],[Credit_Noncredit]]="Credit",Source[[#This Row],[Census Enrollment]],Source[[#This Row],[Noncredit Avg. Attendance]])</f>
        <v>21</v>
      </c>
    </row>
    <row r="442" spans="1:40" x14ac:dyDescent="0.25">
      <c r="A442" t="s">
        <v>4581</v>
      </c>
      <c r="B442" t="s">
        <v>886</v>
      </c>
      <c r="C442" t="s">
        <v>55</v>
      </c>
      <c r="D442" t="s">
        <v>56</v>
      </c>
      <c r="E442" s="4">
        <v>35743</v>
      </c>
      <c r="F442" s="4" t="s">
        <v>1028</v>
      </c>
      <c r="G442" s="4">
        <v>231</v>
      </c>
      <c r="H442" t="str">
        <f>CONCATENATE(Source[[#This Row],[Subject]],TRIM(Source[[#This Row],[Course]]))</f>
        <v>SUPV231</v>
      </c>
      <c r="I442" t="str">
        <f>VLOOKUP(Source[[#This Row],[SubjCrse]],'Courses and Categories'!$E$2:$G$1816,3,FALSE)</f>
        <v>Credit CTE</v>
      </c>
      <c r="J442">
        <v>581</v>
      </c>
      <c r="K442" t="s">
        <v>1029</v>
      </c>
      <c r="L442" t="s">
        <v>87</v>
      </c>
      <c r="M442" t="s">
        <v>903</v>
      </c>
      <c r="N442" t="s">
        <v>41</v>
      </c>
      <c r="O442">
        <v>1810</v>
      </c>
      <c r="P442">
        <v>2100</v>
      </c>
      <c r="Q442" t="s">
        <v>76</v>
      </c>
      <c r="R442">
        <v>418</v>
      </c>
      <c r="S442" t="s">
        <v>77</v>
      </c>
      <c r="T442">
        <v>1</v>
      </c>
      <c r="U442" s="1">
        <v>43479</v>
      </c>
      <c r="V442" s="1">
        <v>43607</v>
      </c>
      <c r="W442" t="s">
        <v>1030</v>
      </c>
      <c r="X442" t="s">
        <v>1929</v>
      </c>
      <c r="Y442">
        <v>24</v>
      </c>
      <c r="Z442">
        <v>19</v>
      </c>
      <c r="AA442">
        <v>40</v>
      </c>
      <c r="AB442">
        <v>47.5</v>
      </c>
      <c r="AD442">
        <f>IF(ISBLANK(Source[[#This Row],[CrosslistID]]),1,1/COUNTIFS(Source[CrosslistID],Source[[#This Row],[CrosslistID]],Source[TermDesc],Source[[#This Row],[TermDesc]]))</f>
        <v>1</v>
      </c>
      <c r="AG442">
        <v>0</v>
      </c>
      <c r="AH442">
        <v>47.5</v>
      </c>
      <c r="AI442">
        <v>1.9</v>
      </c>
      <c r="AJ442">
        <v>2.4</v>
      </c>
      <c r="AK442">
        <v>0.2</v>
      </c>
      <c r="AL4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2">
        <f>IF(AND(Source[[#This Row],[Credit_Noncredit]]="Noncredit",Source[[#This Row],[FTEF]]&gt;0),Source[[#This Row],[NC XLST FTES]]*525/(437.5*Source[[#This Row],[FTEF]]),0)</f>
        <v>0</v>
      </c>
      <c r="AN442">
        <f>IF(Source[[#This Row],[Credit_Noncredit]]="Credit",Source[[#This Row],[Census Enrollment]],Source[[#This Row],[Noncredit Avg. Attendance]])</f>
        <v>24</v>
      </c>
    </row>
    <row r="443" spans="1:40" x14ac:dyDescent="0.25">
      <c r="A443" t="s">
        <v>4581</v>
      </c>
      <c r="B443" t="s">
        <v>886</v>
      </c>
      <c r="C443" t="s">
        <v>55</v>
      </c>
      <c r="D443" t="s">
        <v>56</v>
      </c>
      <c r="E443" s="4">
        <v>39013</v>
      </c>
      <c r="F443" s="4" t="s">
        <v>1028</v>
      </c>
      <c r="G443" s="4">
        <v>231</v>
      </c>
      <c r="H443" t="str">
        <f>CONCATENATE(Source[[#This Row],[Subject]],TRIM(Source[[#This Row],[Course]]))</f>
        <v>SUPV231</v>
      </c>
      <c r="I443" t="str">
        <f>VLOOKUP(Source[[#This Row],[SubjCrse]],'Courses and Categories'!$E$2:$G$1816,3,FALSE)</f>
        <v>Credit CTE</v>
      </c>
      <c r="J443">
        <v>931</v>
      </c>
      <c r="K443" t="s">
        <v>1029</v>
      </c>
      <c r="L443" t="s">
        <v>87</v>
      </c>
      <c r="M443" t="s">
        <v>897</v>
      </c>
      <c r="N443" t="s">
        <v>42</v>
      </c>
      <c r="O443" t="s">
        <v>42</v>
      </c>
      <c r="P443" t="s">
        <v>42</v>
      </c>
      <c r="Q443" t="s">
        <v>42</v>
      </c>
      <c r="S443" t="s">
        <v>134</v>
      </c>
      <c r="T443" t="s">
        <v>44</v>
      </c>
      <c r="U443" s="1">
        <v>43493</v>
      </c>
      <c r="V443" s="1">
        <v>43607</v>
      </c>
      <c r="W443" t="s">
        <v>1030</v>
      </c>
      <c r="X443" t="s">
        <v>918</v>
      </c>
      <c r="Y443">
        <v>21</v>
      </c>
      <c r="Z443">
        <v>13</v>
      </c>
      <c r="AA443">
        <v>40</v>
      </c>
      <c r="AB443">
        <v>32.5</v>
      </c>
      <c r="AD443">
        <f>IF(ISBLANK(Source[[#This Row],[CrosslistID]]),1,1/COUNTIFS(Source[CrosslistID],Source[[#This Row],[CrosslistID]],Source[TermDesc],Source[[#This Row],[TermDesc]]))</f>
        <v>1</v>
      </c>
      <c r="AG443">
        <v>0</v>
      </c>
      <c r="AH443">
        <v>32.5</v>
      </c>
      <c r="AI443">
        <v>1.8</v>
      </c>
      <c r="AJ443">
        <v>2.1</v>
      </c>
      <c r="AK443">
        <v>0.2</v>
      </c>
      <c r="AL4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3">
        <f>IF(AND(Source[[#This Row],[Credit_Noncredit]]="Noncredit",Source[[#This Row],[FTEF]]&gt;0),Source[[#This Row],[NC XLST FTES]]*525/(437.5*Source[[#This Row],[FTEF]]),0)</f>
        <v>0</v>
      </c>
      <c r="AN443">
        <f>IF(Source[[#This Row],[Credit_Noncredit]]="Credit",Source[[#This Row],[Census Enrollment]],Source[[#This Row],[Noncredit Avg. Attendance]])</f>
        <v>21</v>
      </c>
    </row>
    <row r="444" spans="1:40" x14ac:dyDescent="0.25">
      <c r="A444" t="s">
        <v>4581</v>
      </c>
      <c r="B444" t="s">
        <v>886</v>
      </c>
      <c r="C444" t="s">
        <v>55</v>
      </c>
      <c r="D444" t="s">
        <v>56</v>
      </c>
      <c r="E444" s="4">
        <v>38585</v>
      </c>
      <c r="F444" s="4" t="s">
        <v>1028</v>
      </c>
      <c r="G444" s="4">
        <v>232</v>
      </c>
      <c r="H444" t="str">
        <f>CONCATENATE(Source[[#This Row],[Subject]],TRIM(Source[[#This Row],[Course]]))</f>
        <v>SUPV232</v>
      </c>
      <c r="I444" t="str">
        <f>VLOOKUP(Source[[#This Row],[SubjCrse]],'Courses and Categories'!$E$2:$G$1816,3,FALSE)</f>
        <v>Credit CTE</v>
      </c>
      <c r="J444">
        <v>581</v>
      </c>
      <c r="K444" t="s">
        <v>4699</v>
      </c>
      <c r="L444" t="s">
        <v>87</v>
      </c>
      <c r="M444" t="s">
        <v>903</v>
      </c>
      <c r="N444" t="s">
        <v>185</v>
      </c>
      <c r="O444">
        <v>1810</v>
      </c>
      <c r="P444">
        <v>2100</v>
      </c>
      <c r="Q444" t="s">
        <v>76</v>
      </c>
      <c r="R444">
        <v>425</v>
      </c>
      <c r="S444" t="s">
        <v>77</v>
      </c>
      <c r="T444">
        <v>1</v>
      </c>
      <c r="U444" s="1">
        <v>43479</v>
      </c>
      <c r="V444" s="1">
        <v>43607</v>
      </c>
      <c r="W444" t="s">
        <v>4700</v>
      </c>
      <c r="X444" t="s">
        <v>1929</v>
      </c>
      <c r="Y444">
        <v>12</v>
      </c>
      <c r="Z444">
        <v>12</v>
      </c>
      <c r="AA444">
        <v>40</v>
      </c>
      <c r="AB444">
        <v>30</v>
      </c>
      <c r="AD444">
        <f>IF(ISBLANK(Source[[#This Row],[CrosslistID]]),1,1/COUNTIFS(Source[CrosslistID],Source[[#This Row],[CrosslistID]],Source[TermDesc],Source[[#This Row],[TermDesc]]))</f>
        <v>1</v>
      </c>
      <c r="AG444">
        <v>0</v>
      </c>
      <c r="AH444">
        <v>30</v>
      </c>
      <c r="AI444">
        <v>1.2</v>
      </c>
      <c r="AJ444">
        <v>1.2</v>
      </c>
      <c r="AK444">
        <v>0.2</v>
      </c>
      <c r="AL4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4">
        <f>IF(AND(Source[[#This Row],[Credit_Noncredit]]="Noncredit",Source[[#This Row],[FTEF]]&gt;0),Source[[#This Row],[NC XLST FTES]]*525/(437.5*Source[[#This Row],[FTEF]]),0)</f>
        <v>0</v>
      </c>
      <c r="AN444">
        <f>IF(Source[[#This Row],[Credit_Noncredit]]="Credit",Source[[#This Row],[Census Enrollment]],Source[[#This Row],[Noncredit Avg. Attendance]])</f>
        <v>12</v>
      </c>
    </row>
    <row r="445" spans="1:40" x14ac:dyDescent="0.25">
      <c r="A445" t="s">
        <v>4581</v>
      </c>
      <c r="B445" t="s">
        <v>886</v>
      </c>
      <c r="C445" t="s">
        <v>55</v>
      </c>
      <c r="D445" t="s">
        <v>56</v>
      </c>
      <c r="E445" s="4">
        <v>35862</v>
      </c>
      <c r="F445" s="4" t="s">
        <v>1028</v>
      </c>
      <c r="G445" s="4">
        <v>233</v>
      </c>
      <c r="H445" t="str">
        <f>CONCATENATE(Source[[#This Row],[Subject]],TRIM(Source[[#This Row],[Course]]))</f>
        <v>SUPV233</v>
      </c>
      <c r="I445" t="str">
        <f>VLOOKUP(Source[[#This Row],[SubjCrse]],'Courses and Categories'!$E$2:$G$1816,3,FALSE)</f>
        <v>Credit CTE</v>
      </c>
      <c r="J445">
        <v>581</v>
      </c>
      <c r="K445" t="s">
        <v>4701</v>
      </c>
      <c r="L445" t="s">
        <v>87</v>
      </c>
      <c r="M445" t="s">
        <v>903</v>
      </c>
      <c r="N445" t="s">
        <v>50</v>
      </c>
      <c r="O445">
        <v>1810</v>
      </c>
      <c r="P445">
        <v>2100</v>
      </c>
      <c r="Q445" t="s">
        <v>76</v>
      </c>
      <c r="R445">
        <v>821</v>
      </c>
      <c r="S445" t="s">
        <v>77</v>
      </c>
      <c r="T445">
        <v>1</v>
      </c>
      <c r="U445" s="1">
        <v>43479</v>
      </c>
      <c r="V445" s="1">
        <v>43607</v>
      </c>
      <c r="W445" t="s">
        <v>4700</v>
      </c>
      <c r="X445" t="s">
        <v>1929</v>
      </c>
      <c r="Y445">
        <v>20</v>
      </c>
      <c r="Z445">
        <v>20</v>
      </c>
      <c r="AA445">
        <v>40</v>
      </c>
      <c r="AB445">
        <v>50</v>
      </c>
      <c r="AD445">
        <f>IF(ISBLANK(Source[[#This Row],[CrosslistID]]),1,1/COUNTIFS(Source[CrosslistID],Source[[#This Row],[CrosslistID]],Source[TermDesc],Source[[#This Row],[TermDesc]]))</f>
        <v>1</v>
      </c>
      <c r="AG445">
        <v>0</v>
      </c>
      <c r="AH445">
        <v>50</v>
      </c>
      <c r="AI445">
        <v>1.7</v>
      </c>
      <c r="AJ445">
        <v>2</v>
      </c>
      <c r="AK445">
        <v>0.2</v>
      </c>
      <c r="AL4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5">
        <f>IF(AND(Source[[#This Row],[Credit_Noncredit]]="Noncredit",Source[[#This Row],[FTEF]]&gt;0),Source[[#This Row],[NC XLST FTES]]*525/(437.5*Source[[#This Row],[FTEF]]),0)</f>
        <v>0</v>
      </c>
      <c r="AN445">
        <f>IF(Source[[#This Row],[Credit_Noncredit]]="Credit",Source[[#This Row],[Census Enrollment]],Source[[#This Row],[Noncredit Avg. Attendance]])</f>
        <v>20</v>
      </c>
    </row>
    <row r="446" spans="1:40" x14ac:dyDescent="0.25">
      <c r="A446" t="s">
        <v>4581</v>
      </c>
      <c r="B446" t="s">
        <v>886</v>
      </c>
      <c r="C446" t="s">
        <v>55</v>
      </c>
      <c r="D446" t="s">
        <v>56</v>
      </c>
      <c r="E446" s="4">
        <v>35744</v>
      </c>
      <c r="F446" s="4" t="s">
        <v>1028</v>
      </c>
      <c r="G446" s="4">
        <v>234</v>
      </c>
      <c r="H446" t="str">
        <f>CONCATENATE(Source[[#This Row],[Subject]],TRIM(Source[[#This Row],[Course]]))</f>
        <v>SUPV234</v>
      </c>
      <c r="I446" t="str">
        <f>VLOOKUP(Source[[#This Row],[SubjCrse]],'Courses and Categories'!$E$2:$G$1816,3,FALSE)</f>
        <v>Credit CTE</v>
      </c>
      <c r="J446">
        <v>581</v>
      </c>
      <c r="K446" t="s">
        <v>2185</v>
      </c>
      <c r="L446" t="s">
        <v>87</v>
      </c>
      <c r="M446" t="s">
        <v>903</v>
      </c>
      <c r="N446" t="s">
        <v>41</v>
      </c>
      <c r="O446">
        <v>1810</v>
      </c>
      <c r="P446">
        <v>2100</v>
      </c>
      <c r="Q446" t="s">
        <v>76</v>
      </c>
      <c r="R446">
        <v>725</v>
      </c>
      <c r="S446" t="s">
        <v>77</v>
      </c>
      <c r="T446">
        <v>1</v>
      </c>
      <c r="U446" s="1">
        <v>43479</v>
      </c>
      <c r="V446" s="1">
        <v>43607</v>
      </c>
      <c r="W446" t="s">
        <v>183</v>
      </c>
      <c r="X446" t="s">
        <v>1929</v>
      </c>
      <c r="Y446">
        <v>16</v>
      </c>
      <c r="Z446">
        <v>15</v>
      </c>
      <c r="AA446">
        <v>40</v>
      </c>
      <c r="AB446">
        <v>37.5</v>
      </c>
      <c r="AD446">
        <f>IF(ISBLANK(Source[[#This Row],[CrosslistID]]),1,1/COUNTIFS(Source[CrosslistID],Source[[#This Row],[CrosslistID]],Source[TermDesc],Source[[#This Row],[TermDesc]]))</f>
        <v>1</v>
      </c>
      <c r="AG446">
        <v>0</v>
      </c>
      <c r="AH446">
        <v>37.5</v>
      </c>
      <c r="AI446">
        <v>1.6</v>
      </c>
      <c r="AJ446">
        <v>1.6</v>
      </c>
      <c r="AK446">
        <v>0.2</v>
      </c>
      <c r="AL4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6">
        <f>IF(AND(Source[[#This Row],[Credit_Noncredit]]="Noncredit",Source[[#This Row],[FTEF]]&gt;0),Source[[#This Row],[NC XLST FTES]]*525/(437.5*Source[[#This Row],[FTEF]]),0)</f>
        <v>0</v>
      </c>
      <c r="AN446">
        <f>IF(Source[[#This Row],[Credit_Noncredit]]="Credit",Source[[#This Row],[Census Enrollment]],Source[[#This Row],[Noncredit Avg. Attendance]])</f>
        <v>16</v>
      </c>
    </row>
    <row r="447" spans="1:40" x14ac:dyDescent="0.25">
      <c r="A447" t="s">
        <v>4581</v>
      </c>
      <c r="B447" t="s">
        <v>886</v>
      </c>
      <c r="C447" t="s">
        <v>55</v>
      </c>
      <c r="D447" t="s">
        <v>56</v>
      </c>
      <c r="E447" s="4">
        <v>39012</v>
      </c>
      <c r="F447" s="4" t="s">
        <v>1028</v>
      </c>
      <c r="G447" s="4">
        <v>235</v>
      </c>
      <c r="H447" t="str">
        <f>CONCATENATE(Source[[#This Row],[Subject]],TRIM(Source[[#This Row],[Course]]))</f>
        <v>SUPV235</v>
      </c>
      <c r="I447" t="str">
        <f>VLOOKUP(Source[[#This Row],[SubjCrse]],'Courses and Categories'!$E$2:$G$1816,3,FALSE)</f>
        <v>Credit CTE</v>
      </c>
      <c r="J447">
        <v>831</v>
      </c>
      <c r="K447" t="s">
        <v>2186</v>
      </c>
      <c r="L447" t="s">
        <v>87</v>
      </c>
      <c r="M447" t="s">
        <v>897</v>
      </c>
      <c r="N447" t="s">
        <v>42</v>
      </c>
      <c r="O447" t="s">
        <v>42</v>
      </c>
      <c r="P447" t="s">
        <v>42</v>
      </c>
      <c r="Q447" t="s">
        <v>42</v>
      </c>
      <c r="S447" t="s">
        <v>134</v>
      </c>
      <c r="T447">
        <v>1</v>
      </c>
      <c r="U447" s="1">
        <v>43479</v>
      </c>
      <c r="V447" s="1">
        <v>43607</v>
      </c>
      <c r="W447" t="s">
        <v>1030</v>
      </c>
      <c r="X447" t="s">
        <v>1450</v>
      </c>
      <c r="Y447">
        <v>25</v>
      </c>
      <c r="Z447">
        <v>17</v>
      </c>
      <c r="AA447">
        <v>40</v>
      </c>
      <c r="AB447">
        <v>42.5</v>
      </c>
      <c r="AD447">
        <f>IF(ISBLANK(Source[[#This Row],[CrosslistID]]),1,1/COUNTIFS(Source[CrosslistID],Source[[#This Row],[CrosslistID]],Source[TermDesc],Source[[#This Row],[TermDesc]]))</f>
        <v>1</v>
      </c>
      <c r="AG447">
        <v>0</v>
      </c>
      <c r="AH447">
        <v>42.5</v>
      </c>
      <c r="AI447">
        <v>2.2000000000000002</v>
      </c>
      <c r="AJ447">
        <v>2.5</v>
      </c>
      <c r="AK447">
        <v>0.2</v>
      </c>
      <c r="AL4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7">
        <f>IF(AND(Source[[#This Row],[Credit_Noncredit]]="Noncredit",Source[[#This Row],[FTEF]]&gt;0),Source[[#This Row],[NC XLST FTES]]*525/(437.5*Source[[#This Row],[FTEF]]),0)</f>
        <v>0</v>
      </c>
      <c r="AN447">
        <f>IF(Source[[#This Row],[Credit_Noncredit]]="Credit",Source[[#This Row],[Census Enrollment]],Source[[#This Row],[Noncredit Avg. Attendance]])</f>
        <v>25</v>
      </c>
    </row>
    <row r="448" spans="1:40" x14ac:dyDescent="0.25">
      <c r="A448" t="s">
        <v>4581</v>
      </c>
      <c r="B448" t="s">
        <v>886</v>
      </c>
      <c r="C448" t="s">
        <v>55</v>
      </c>
      <c r="D448" t="s">
        <v>56</v>
      </c>
      <c r="E448" s="4">
        <v>32986</v>
      </c>
      <c r="F448" s="4" t="s">
        <v>1028</v>
      </c>
      <c r="G448" s="4">
        <v>236</v>
      </c>
      <c r="H448" t="str">
        <f>CONCATENATE(Source[[#This Row],[Subject]],TRIM(Source[[#This Row],[Course]]))</f>
        <v>SUPV236</v>
      </c>
      <c r="I448" t="str">
        <f>VLOOKUP(Source[[#This Row],[SubjCrse]],'Courses and Categories'!$E$2:$G$1816,3,FALSE)</f>
        <v>Credit CTE</v>
      </c>
      <c r="J448">
        <v>581</v>
      </c>
      <c r="K448" t="s">
        <v>4702</v>
      </c>
      <c r="L448" t="s">
        <v>87</v>
      </c>
      <c r="M448" t="s">
        <v>903</v>
      </c>
      <c r="N448" t="s">
        <v>180</v>
      </c>
      <c r="O448">
        <v>1810</v>
      </c>
      <c r="P448">
        <v>2100</v>
      </c>
      <c r="Q448" t="s">
        <v>76</v>
      </c>
      <c r="R448">
        <v>818</v>
      </c>
      <c r="S448" t="s">
        <v>77</v>
      </c>
      <c r="T448">
        <v>1</v>
      </c>
      <c r="U448" s="1">
        <v>43479</v>
      </c>
      <c r="V448" s="1">
        <v>43607</v>
      </c>
      <c r="W448" t="s">
        <v>4703</v>
      </c>
      <c r="X448" t="s">
        <v>1929</v>
      </c>
      <c r="Y448">
        <v>15</v>
      </c>
      <c r="Z448">
        <v>15</v>
      </c>
      <c r="AA448">
        <v>40</v>
      </c>
      <c r="AB448">
        <v>37.5</v>
      </c>
      <c r="AD448">
        <f>IF(ISBLANK(Source[[#This Row],[CrosslistID]]),1,1/COUNTIFS(Source[CrosslistID],Source[[#This Row],[CrosslistID]],Source[TermDesc],Source[[#This Row],[TermDesc]]))</f>
        <v>1</v>
      </c>
      <c r="AG448">
        <v>0</v>
      </c>
      <c r="AH448">
        <v>37.5</v>
      </c>
      <c r="AI448">
        <v>1.4</v>
      </c>
      <c r="AJ448">
        <v>1.5</v>
      </c>
      <c r="AK448">
        <v>0.2</v>
      </c>
      <c r="AL4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8">
        <f>IF(AND(Source[[#This Row],[Credit_Noncredit]]="Noncredit",Source[[#This Row],[FTEF]]&gt;0),Source[[#This Row],[NC XLST FTES]]*525/(437.5*Source[[#This Row],[FTEF]]),0)</f>
        <v>0</v>
      </c>
      <c r="AN448">
        <f>IF(Source[[#This Row],[Credit_Noncredit]]="Credit",Source[[#This Row],[Census Enrollment]],Source[[#This Row],[Noncredit Avg. Attendance]])</f>
        <v>15</v>
      </c>
    </row>
    <row r="449" spans="1:40" x14ac:dyDescent="0.25">
      <c r="A449" t="s">
        <v>4581</v>
      </c>
      <c r="B449" t="s">
        <v>886</v>
      </c>
      <c r="C449" t="s">
        <v>55</v>
      </c>
      <c r="D449" t="s">
        <v>56</v>
      </c>
      <c r="E449" s="4">
        <v>38384</v>
      </c>
      <c r="F449" s="4" t="s">
        <v>2220</v>
      </c>
      <c r="G449" s="4">
        <v>159</v>
      </c>
      <c r="H449" t="str">
        <f>CONCATENATE(Source[[#This Row],[Subject]],TRIM(Source[[#This Row],[Course]]))</f>
        <v>TRTV159</v>
      </c>
      <c r="I449" t="str">
        <f>VLOOKUP(Source[[#This Row],[SubjCrse]],'Courses and Categories'!$E$2:$G$1816,3,FALSE)</f>
        <v>Credit CTE</v>
      </c>
      <c r="J449">
        <v>501</v>
      </c>
      <c r="K449" t="s">
        <v>4704</v>
      </c>
      <c r="L449" t="s">
        <v>87</v>
      </c>
      <c r="M449" t="s">
        <v>903</v>
      </c>
      <c r="N449" t="s">
        <v>50</v>
      </c>
      <c r="O449">
        <v>1810</v>
      </c>
      <c r="P449">
        <v>2100</v>
      </c>
      <c r="Q449" t="s">
        <v>233</v>
      </c>
      <c r="R449">
        <v>315</v>
      </c>
      <c r="S449" t="s">
        <v>134</v>
      </c>
      <c r="T449">
        <v>1</v>
      </c>
      <c r="U449" s="1">
        <v>43479</v>
      </c>
      <c r="V449" s="1">
        <v>43607</v>
      </c>
      <c r="W449" t="s">
        <v>2222</v>
      </c>
      <c r="X449" t="s">
        <v>1929</v>
      </c>
      <c r="Y449">
        <v>29</v>
      </c>
      <c r="Z449">
        <v>28</v>
      </c>
      <c r="AA449">
        <v>40</v>
      </c>
      <c r="AB449">
        <v>70</v>
      </c>
      <c r="AD449">
        <f>IF(ISBLANK(Source[[#This Row],[CrosslistID]]),1,1/COUNTIFS(Source[CrosslistID],Source[[#This Row],[CrosslistID]],Source[TermDesc],Source[[#This Row],[TermDesc]]))</f>
        <v>1</v>
      </c>
      <c r="AG449">
        <v>0</v>
      </c>
      <c r="AH449">
        <v>70</v>
      </c>
      <c r="AI449">
        <v>2.2999999999999998</v>
      </c>
      <c r="AJ449">
        <v>2.9</v>
      </c>
      <c r="AK449">
        <v>0.2</v>
      </c>
      <c r="AL4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9">
        <f>IF(AND(Source[[#This Row],[Credit_Noncredit]]="Noncredit",Source[[#This Row],[FTEF]]&gt;0),Source[[#This Row],[NC XLST FTES]]*525/(437.5*Source[[#This Row],[FTEF]]),0)</f>
        <v>0</v>
      </c>
      <c r="AN449">
        <f>IF(Source[[#This Row],[Credit_Noncredit]]="Credit",Source[[#This Row],[Census Enrollment]],Source[[#This Row],[Noncredit Avg. Attendance]])</f>
        <v>29</v>
      </c>
    </row>
    <row r="450" spans="1:40" x14ac:dyDescent="0.25">
      <c r="A450" t="s">
        <v>4581</v>
      </c>
      <c r="B450" t="s">
        <v>886</v>
      </c>
      <c r="C450" t="s">
        <v>55</v>
      </c>
      <c r="D450" t="s">
        <v>56</v>
      </c>
      <c r="E450" s="4">
        <v>37550</v>
      </c>
      <c r="F450" s="4" t="s">
        <v>2220</v>
      </c>
      <c r="G450" s="4">
        <v>160</v>
      </c>
      <c r="H450" t="str">
        <f>CONCATENATE(Source[[#This Row],[Subject]],TRIM(Source[[#This Row],[Course]]))</f>
        <v>TRTV160</v>
      </c>
      <c r="I450" t="str">
        <f>VLOOKUP(Source[[#This Row],[SubjCrse]],'Courses and Categories'!$E$2:$G$1816,3,FALSE)</f>
        <v>Credit CTE</v>
      </c>
      <c r="J450">
        <v>1</v>
      </c>
      <c r="K450" t="s">
        <v>2221</v>
      </c>
      <c r="L450" t="s">
        <v>39</v>
      </c>
      <c r="M450" t="s">
        <v>891</v>
      </c>
      <c r="N450" t="s">
        <v>42</v>
      </c>
      <c r="O450" t="s">
        <v>42</v>
      </c>
      <c r="P450" t="s">
        <v>42</v>
      </c>
      <c r="Q450" t="s">
        <v>42</v>
      </c>
      <c r="S450" t="s">
        <v>134</v>
      </c>
      <c r="T450">
        <v>1</v>
      </c>
      <c r="U450" s="1">
        <v>43479</v>
      </c>
      <c r="V450" s="1">
        <v>43607</v>
      </c>
      <c r="W450" t="s">
        <v>2222</v>
      </c>
      <c r="X450" t="s">
        <v>893</v>
      </c>
      <c r="Y450">
        <v>8</v>
      </c>
      <c r="Z450">
        <v>8</v>
      </c>
      <c r="AA450">
        <v>40</v>
      </c>
      <c r="AB450">
        <v>20</v>
      </c>
      <c r="AD450">
        <f>IF(ISBLANK(Source[[#This Row],[CrosslistID]]),1,1/COUNTIFS(Source[CrosslistID],Source[[#This Row],[CrosslistID]],Source[TermDesc],Source[[#This Row],[TermDesc]]))</f>
        <v>1</v>
      </c>
      <c r="AG450">
        <v>0</v>
      </c>
      <c r="AH450">
        <v>20</v>
      </c>
      <c r="AI450">
        <v>0.2</v>
      </c>
      <c r="AJ450">
        <v>0.6</v>
      </c>
      <c r="AK450">
        <v>6.4000000000000001E-2</v>
      </c>
      <c r="AL4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0">
        <f>IF(AND(Source[[#This Row],[Credit_Noncredit]]="Noncredit",Source[[#This Row],[FTEF]]&gt;0),Source[[#This Row],[NC XLST FTES]]*525/(437.5*Source[[#This Row],[FTEF]]),0)</f>
        <v>0</v>
      </c>
      <c r="AN450">
        <f>IF(Source[[#This Row],[Credit_Noncredit]]="Credit",Source[[#This Row],[Census Enrollment]],Source[[#This Row],[Noncredit Avg. Attendance]])</f>
        <v>8</v>
      </c>
    </row>
    <row r="451" spans="1:40" x14ac:dyDescent="0.25">
      <c r="A451" t="s">
        <v>4581</v>
      </c>
      <c r="B451" t="s">
        <v>886</v>
      </c>
      <c r="C451" t="s">
        <v>55</v>
      </c>
      <c r="D451" t="s">
        <v>56</v>
      </c>
      <c r="E451" s="4">
        <v>38385</v>
      </c>
      <c r="F451" s="4" t="s">
        <v>2220</v>
      </c>
      <c r="G451" s="4">
        <v>173</v>
      </c>
      <c r="H451" t="str">
        <f>CONCATENATE(Source[[#This Row],[Subject]],TRIM(Source[[#This Row],[Course]]))</f>
        <v>TRTV173</v>
      </c>
      <c r="I451" t="str">
        <f>VLOOKUP(Source[[#This Row],[SubjCrse]],'Courses and Categories'!$E$2:$G$1816,3,FALSE)</f>
        <v>Credit CTE</v>
      </c>
      <c r="J451">
        <v>501</v>
      </c>
      <c r="K451" t="s">
        <v>4705</v>
      </c>
      <c r="L451" t="s">
        <v>87</v>
      </c>
      <c r="M451" t="s">
        <v>903</v>
      </c>
      <c r="N451" t="s">
        <v>180</v>
      </c>
      <c r="O451">
        <v>1810</v>
      </c>
      <c r="P451">
        <v>2100</v>
      </c>
      <c r="Q451" t="s">
        <v>236</v>
      </c>
      <c r="R451">
        <v>370</v>
      </c>
      <c r="S451" t="s">
        <v>134</v>
      </c>
      <c r="T451">
        <v>1</v>
      </c>
      <c r="U451" s="1">
        <v>43479</v>
      </c>
      <c r="V451" s="1">
        <v>43607</v>
      </c>
      <c r="W451" t="s">
        <v>2224</v>
      </c>
      <c r="X451" t="s">
        <v>1929</v>
      </c>
      <c r="Y451">
        <v>23</v>
      </c>
      <c r="Z451">
        <v>21</v>
      </c>
      <c r="AA451">
        <v>40</v>
      </c>
      <c r="AB451">
        <v>52.5</v>
      </c>
      <c r="AD451">
        <f>IF(ISBLANK(Source[[#This Row],[CrosslistID]]),1,1/COUNTIFS(Source[CrosslistID],Source[[#This Row],[CrosslistID]],Source[TermDesc],Source[[#This Row],[TermDesc]]))</f>
        <v>1</v>
      </c>
      <c r="AG451">
        <v>0</v>
      </c>
      <c r="AH451">
        <v>52.5</v>
      </c>
      <c r="AI451">
        <v>2.1</v>
      </c>
      <c r="AJ451">
        <v>2.2999999999999998</v>
      </c>
      <c r="AK451">
        <v>0.2</v>
      </c>
      <c r="AL4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1">
        <f>IF(AND(Source[[#This Row],[Credit_Noncredit]]="Noncredit",Source[[#This Row],[FTEF]]&gt;0),Source[[#This Row],[NC XLST FTES]]*525/(437.5*Source[[#This Row],[FTEF]]),0)</f>
        <v>0</v>
      </c>
      <c r="AN451">
        <f>IF(Source[[#This Row],[Credit_Noncredit]]="Credit",Source[[#This Row],[Census Enrollment]],Source[[#This Row],[Noncredit Avg. Attendance]])</f>
        <v>23</v>
      </c>
    </row>
    <row r="452" spans="1:40" x14ac:dyDescent="0.25">
      <c r="A452" t="s">
        <v>4581</v>
      </c>
      <c r="B452" t="s">
        <v>886</v>
      </c>
      <c r="C452" t="s">
        <v>55</v>
      </c>
      <c r="D452" t="s">
        <v>56</v>
      </c>
      <c r="E452" s="4">
        <v>39011</v>
      </c>
      <c r="F452" s="4" t="s">
        <v>2220</v>
      </c>
      <c r="G452" s="4">
        <v>180</v>
      </c>
      <c r="H452" t="str">
        <f>CONCATENATE(Source[[#This Row],[Subject]],TRIM(Source[[#This Row],[Course]]))</f>
        <v>TRTV180</v>
      </c>
      <c r="I452" t="str">
        <f>VLOOKUP(Source[[#This Row],[SubjCrse]],'Courses and Categories'!$E$2:$G$1816,3,FALSE)</f>
        <v>Credit CTE</v>
      </c>
      <c r="J452">
        <v>501</v>
      </c>
      <c r="K452" t="s">
        <v>4706</v>
      </c>
      <c r="L452" t="s">
        <v>87</v>
      </c>
      <c r="M452" t="s">
        <v>903</v>
      </c>
      <c r="N452" t="s">
        <v>185</v>
      </c>
      <c r="O452">
        <v>1810</v>
      </c>
      <c r="P452">
        <v>2100</v>
      </c>
      <c r="Q452" t="s">
        <v>233</v>
      </c>
      <c r="R452">
        <v>307</v>
      </c>
      <c r="S452" t="s">
        <v>134</v>
      </c>
      <c r="T452">
        <v>1</v>
      </c>
      <c r="U452" s="1">
        <v>43479</v>
      </c>
      <c r="V452" s="1">
        <v>43607</v>
      </c>
      <c r="W452" t="s">
        <v>2224</v>
      </c>
      <c r="X452" t="s">
        <v>1929</v>
      </c>
      <c r="Y452">
        <v>24</v>
      </c>
      <c r="Z452">
        <v>23</v>
      </c>
      <c r="AA452">
        <v>40</v>
      </c>
      <c r="AB452">
        <v>57.5</v>
      </c>
      <c r="AD452">
        <f>IF(ISBLANK(Source[[#This Row],[CrosslistID]]),1,1/COUNTIFS(Source[CrosslistID],Source[[#This Row],[CrosslistID]],Source[TermDesc],Source[[#This Row],[TermDesc]]))</f>
        <v>1</v>
      </c>
      <c r="AG452">
        <v>0</v>
      </c>
      <c r="AH452">
        <v>57.5</v>
      </c>
      <c r="AI452">
        <v>1.7</v>
      </c>
      <c r="AJ452">
        <v>2.4</v>
      </c>
      <c r="AK452">
        <v>0.2</v>
      </c>
      <c r="AL4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2">
        <f>IF(AND(Source[[#This Row],[Credit_Noncredit]]="Noncredit",Source[[#This Row],[FTEF]]&gt;0),Source[[#This Row],[NC XLST FTES]]*525/(437.5*Source[[#This Row],[FTEF]]),0)</f>
        <v>0</v>
      </c>
      <c r="AN452">
        <f>IF(Source[[#This Row],[Credit_Noncredit]]="Credit",Source[[#This Row],[Census Enrollment]],Source[[#This Row],[Noncredit Avg. Attendance]])</f>
        <v>24</v>
      </c>
    </row>
    <row r="453" spans="1:40" x14ac:dyDescent="0.25">
      <c r="A453" t="s">
        <v>4581</v>
      </c>
      <c r="B453" t="s">
        <v>886</v>
      </c>
      <c r="C453" t="s">
        <v>55</v>
      </c>
      <c r="D453" t="s">
        <v>56</v>
      </c>
      <c r="E453" s="4">
        <v>36286</v>
      </c>
      <c r="F453" s="4" t="s">
        <v>1031</v>
      </c>
      <c r="G453" s="4">
        <v>333</v>
      </c>
      <c r="H453" t="str">
        <f>CONCATENATE(Source[[#This Row],[Subject]],TRIM(Source[[#This Row],[Course]]))</f>
        <v>WKEX333</v>
      </c>
      <c r="I453" t="str">
        <f>VLOOKUP(Source[[#This Row],[SubjCrse]],'Courses and Categories'!$E$2:$G$1816,3,FALSE)</f>
        <v>Credit CTE</v>
      </c>
      <c r="J453">
        <v>1</v>
      </c>
      <c r="K453" t="s">
        <v>1032</v>
      </c>
      <c r="L453" t="s">
        <v>39</v>
      </c>
      <c r="M453" t="s">
        <v>891</v>
      </c>
      <c r="N453" t="s">
        <v>781</v>
      </c>
      <c r="O453" t="s">
        <v>781</v>
      </c>
      <c r="P453" t="s">
        <v>781</v>
      </c>
      <c r="Q453" t="s">
        <v>781</v>
      </c>
      <c r="S453" t="s">
        <v>134</v>
      </c>
      <c r="T453">
        <v>1</v>
      </c>
      <c r="U453" s="1">
        <v>43479</v>
      </c>
      <c r="V453" s="1">
        <v>43607</v>
      </c>
      <c r="W453" t="s">
        <v>4707</v>
      </c>
      <c r="X453" t="s">
        <v>893</v>
      </c>
      <c r="Y453">
        <v>57</v>
      </c>
      <c r="Z453">
        <v>45</v>
      </c>
      <c r="AA453">
        <v>90</v>
      </c>
      <c r="AB453">
        <v>50</v>
      </c>
      <c r="AD453">
        <f>IF(ISBLANK(Source[[#This Row],[CrosslistID]]),1,1/COUNTIFS(Source[CrosslistID],Source[[#This Row],[CrosslistID]],Source[TermDesc],Source[[#This Row],[TermDesc]]))</f>
        <v>1</v>
      </c>
      <c r="AG453">
        <v>0</v>
      </c>
      <c r="AH453">
        <v>50</v>
      </c>
      <c r="AI453">
        <v>5.2670000000000003</v>
      </c>
      <c r="AJ453">
        <v>5.4669999999999996</v>
      </c>
      <c r="AK453">
        <v>0.44800000000000001</v>
      </c>
      <c r="AL4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3">
        <f>IF(AND(Source[[#This Row],[Credit_Noncredit]]="Noncredit",Source[[#This Row],[FTEF]]&gt;0),Source[[#This Row],[NC XLST FTES]]*525/(437.5*Source[[#This Row],[FTEF]]),0)</f>
        <v>0</v>
      </c>
      <c r="AN453">
        <f>IF(Source[[#This Row],[Credit_Noncredit]]="Credit",Source[[#This Row],[Census Enrollment]],Source[[#This Row],[Noncredit Avg. Attendance]])</f>
        <v>57</v>
      </c>
    </row>
    <row r="454" spans="1:40" x14ac:dyDescent="0.25">
      <c r="A454" t="s">
        <v>4581</v>
      </c>
      <c r="B454" t="s">
        <v>886</v>
      </c>
      <c r="C454" t="s">
        <v>55</v>
      </c>
      <c r="D454" t="s">
        <v>56</v>
      </c>
      <c r="E454" s="4">
        <v>38387</v>
      </c>
      <c r="F454" s="4" t="s">
        <v>1031</v>
      </c>
      <c r="G454" s="4">
        <v>333</v>
      </c>
      <c r="H454" t="str">
        <f>CONCATENATE(Source[[#This Row],[Subject]],TRIM(Source[[#This Row],[Course]]))</f>
        <v>WKEX333</v>
      </c>
      <c r="I454" t="str">
        <f>VLOOKUP(Source[[#This Row],[SubjCrse]],'Courses and Categories'!$E$2:$G$1816,3,FALSE)</f>
        <v>Credit CTE</v>
      </c>
      <c r="J454">
        <v>2</v>
      </c>
      <c r="K454" t="s">
        <v>1032</v>
      </c>
      <c r="L454" t="s">
        <v>39</v>
      </c>
      <c r="M454" t="s">
        <v>891</v>
      </c>
      <c r="N454" t="s">
        <v>42</v>
      </c>
      <c r="O454" t="s">
        <v>42</v>
      </c>
      <c r="P454" t="s">
        <v>42</v>
      </c>
      <c r="Q454" t="s">
        <v>42</v>
      </c>
      <c r="S454" t="s">
        <v>134</v>
      </c>
      <c r="T454" t="s">
        <v>44</v>
      </c>
      <c r="U454" s="1">
        <v>43521</v>
      </c>
      <c r="V454" s="1">
        <v>43607</v>
      </c>
      <c r="W454" t="s">
        <v>1016</v>
      </c>
      <c r="X454" t="s">
        <v>893</v>
      </c>
      <c r="Y454">
        <v>30</v>
      </c>
      <c r="Z454">
        <v>27</v>
      </c>
      <c r="AA454">
        <v>50</v>
      </c>
      <c r="AB454">
        <v>54</v>
      </c>
      <c r="AD454">
        <f>IF(ISBLANK(Source[[#This Row],[CrosslistID]]),1,1/COUNTIFS(Source[CrosslistID],Source[[#This Row],[CrosslistID]],Source[TermDesc],Source[[#This Row],[TermDesc]]))</f>
        <v>1</v>
      </c>
      <c r="AG454">
        <v>0</v>
      </c>
      <c r="AH454">
        <v>54</v>
      </c>
      <c r="AI454">
        <v>3.133</v>
      </c>
      <c r="AJ454">
        <v>3.133</v>
      </c>
      <c r="AK454">
        <v>0.24</v>
      </c>
      <c r="AL4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4">
        <f>IF(AND(Source[[#This Row],[Credit_Noncredit]]="Noncredit",Source[[#This Row],[FTEF]]&gt;0),Source[[#This Row],[NC XLST FTES]]*525/(437.5*Source[[#This Row],[FTEF]]),0)</f>
        <v>0</v>
      </c>
      <c r="AN454">
        <f>IF(Source[[#This Row],[Credit_Noncredit]]="Credit",Source[[#This Row],[Census Enrollment]],Source[[#This Row],[Noncredit Avg. Attendance]])</f>
        <v>30</v>
      </c>
    </row>
    <row r="455" spans="1:40" x14ac:dyDescent="0.25">
      <c r="A455" t="s">
        <v>4581</v>
      </c>
      <c r="B455" t="s">
        <v>886</v>
      </c>
      <c r="C455" t="s">
        <v>55</v>
      </c>
      <c r="D455" t="s">
        <v>56</v>
      </c>
      <c r="E455" s="4">
        <v>36287</v>
      </c>
      <c r="F455" s="4" t="s">
        <v>1031</v>
      </c>
      <c r="G455" s="4">
        <v>777</v>
      </c>
      <c r="H455" t="str">
        <f>CONCATENATE(Source[[#This Row],[Subject]],TRIM(Source[[#This Row],[Course]]))</f>
        <v>WKEX777</v>
      </c>
      <c r="I455" t="str">
        <f>VLOOKUP(Source[[#This Row],[SubjCrse]],'Courses and Categories'!$E$2:$G$1816,3,FALSE)</f>
        <v>Credit CTE</v>
      </c>
      <c r="J455">
        <v>1</v>
      </c>
      <c r="K455" t="s">
        <v>1034</v>
      </c>
      <c r="L455" t="s">
        <v>39</v>
      </c>
      <c r="M455" t="s">
        <v>891</v>
      </c>
      <c r="N455" t="s">
        <v>42</v>
      </c>
      <c r="O455" t="s">
        <v>42</v>
      </c>
      <c r="P455" t="s">
        <v>42</v>
      </c>
      <c r="Q455" t="s">
        <v>42</v>
      </c>
      <c r="S455" t="s">
        <v>134</v>
      </c>
      <c r="T455">
        <v>1</v>
      </c>
      <c r="U455" s="1">
        <v>43479</v>
      </c>
      <c r="V455" s="1">
        <v>43607</v>
      </c>
      <c r="W455" t="s">
        <v>1501</v>
      </c>
      <c r="X455" t="s">
        <v>893</v>
      </c>
      <c r="Y455">
        <v>19</v>
      </c>
      <c r="Z455">
        <v>18</v>
      </c>
      <c r="AA455">
        <v>50</v>
      </c>
      <c r="AB455">
        <v>36</v>
      </c>
      <c r="AD455">
        <f>IF(ISBLANK(Source[[#This Row],[CrosslistID]]),1,1/COUNTIFS(Source[CrosslistID],Source[[#This Row],[CrosslistID]],Source[TermDesc],Source[[#This Row],[TermDesc]]))</f>
        <v>1</v>
      </c>
      <c r="AG455">
        <v>0</v>
      </c>
      <c r="AH455">
        <v>36</v>
      </c>
      <c r="AI455">
        <v>1.367</v>
      </c>
      <c r="AJ455">
        <v>1.367</v>
      </c>
      <c r="AK455">
        <v>0.152</v>
      </c>
      <c r="AL4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5">
        <f>IF(AND(Source[[#This Row],[Credit_Noncredit]]="Noncredit",Source[[#This Row],[FTEF]]&gt;0),Source[[#This Row],[NC XLST FTES]]*525/(437.5*Source[[#This Row],[FTEF]]),0)</f>
        <v>0</v>
      </c>
      <c r="AN455">
        <f>IF(Source[[#This Row],[Credit_Noncredit]]="Credit",Source[[#This Row],[Census Enrollment]],Source[[#This Row],[Noncredit Avg. Attendance]])</f>
        <v>19</v>
      </c>
    </row>
    <row r="456" spans="1:40" x14ac:dyDescent="0.25">
      <c r="A456" t="s">
        <v>4581</v>
      </c>
      <c r="B456" t="s">
        <v>886</v>
      </c>
      <c r="C456" t="s">
        <v>55</v>
      </c>
      <c r="D456" t="s">
        <v>56</v>
      </c>
      <c r="E456" s="4">
        <v>39206</v>
      </c>
      <c r="F456" s="4" t="s">
        <v>1031</v>
      </c>
      <c r="G456" s="4">
        <v>777</v>
      </c>
      <c r="H456" t="str">
        <f>CONCATENATE(Source[[#This Row],[Subject]],TRIM(Source[[#This Row],[Course]]))</f>
        <v>WKEX777</v>
      </c>
      <c r="I456" t="str">
        <f>VLOOKUP(Source[[#This Row],[SubjCrse]],'Courses and Categories'!$E$2:$G$1816,3,FALSE)</f>
        <v>Credit CTE</v>
      </c>
      <c r="J456">
        <v>2</v>
      </c>
      <c r="K456" t="s">
        <v>1034</v>
      </c>
      <c r="L456" t="s">
        <v>39</v>
      </c>
      <c r="M456" t="s">
        <v>891</v>
      </c>
      <c r="N456" t="s">
        <v>42</v>
      </c>
      <c r="O456" t="s">
        <v>42</v>
      </c>
      <c r="P456" t="s">
        <v>42</v>
      </c>
      <c r="Q456" t="s">
        <v>42</v>
      </c>
      <c r="S456" t="s">
        <v>134</v>
      </c>
      <c r="T456" t="s">
        <v>44</v>
      </c>
      <c r="U456" s="1">
        <v>43521</v>
      </c>
      <c r="V456" s="1">
        <v>43607</v>
      </c>
      <c r="W456" t="s">
        <v>1016</v>
      </c>
      <c r="X456" t="s">
        <v>893</v>
      </c>
      <c r="Y456">
        <v>18</v>
      </c>
      <c r="Z456">
        <v>18</v>
      </c>
      <c r="AA456">
        <v>50</v>
      </c>
      <c r="AB456">
        <v>36</v>
      </c>
      <c r="AD456">
        <f>IF(ISBLANK(Source[[#This Row],[CrosslistID]]),1,1/COUNTIFS(Source[CrosslistID],Source[[#This Row],[CrosslistID]],Source[TermDesc],Source[[#This Row],[TermDesc]]))</f>
        <v>1</v>
      </c>
      <c r="AG456">
        <v>0</v>
      </c>
      <c r="AH456">
        <v>36</v>
      </c>
      <c r="AI456">
        <v>1.167</v>
      </c>
      <c r="AJ456">
        <v>1.167</v>
      </c>
      <c r="AK456">
        <v>0.14399999999999999</v>
      </c>
      <c r="AL4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6">
        <f>IF(AND(Source[[#This Row],[Credit_Noncredit]]="Noncredit",Source[[#This Row],[FTEF]]&gt;0),Source[[#This Row],[NC XLST FTES]]*525/(437.5*Source[[#This Row],[FTEF]]),0)</f>
        <v>0</v>
      </c>
      <c r="AN456">
        <f>IF(Source[[#This Row],[Credit_Noncredit]]="Credit",Source[[#This Row],[Census Enrollment]],Source[[#This Row],[Noncredit Avg. Attendance]])</f>
        <v>18</v>
      </c>
    </row>
    <row r="457" spans="1:40" x14ac:dyDescent="0.25">
      <c r="A457" t="s">
        <v>4581</v>
      </c>
      <c r="B457" t="s">
        <v>886</v>
      </c>
      <c r="C457" t="s">
        <v>55</v>
      </c>
      <c r="D457" t="s">
        <v>192</v>
      </c>
      <c r="E457" s="4">
        <v>37553</v>
      </c>
      <c r="F457" s="4" t="s">
        <v>1035</v>
      </c>
      <c r="G457" s="4" t="s">
        <v>1150</v>
      </c>
      <c r="H457" t="str">
        <f>CONCATENATE(Source[[#This Row],[Subject]],TRIM(Source[[#This Row],[Course]]))</f>
        <v>CAHS10A</v>
      </c>
      <c r="I457" t="str">
        <f>VLOOKUP(Source[[#This Row],[SubjCrse]],'Courses and Categories'!$E$2:$G$1816,3,FALSE)</f>
        <v>Credit CTE</v>
      </c>
      <c r="J457">
        <v>1</v>
      </c>
      <c r="K457" t="s">
        <v>2225</v>
      </c>
      <c r="L457" t="s">
        <v>39</v>
      </c>
      <c r="M457" t="s">
        <v>903</v>
      </c>
      <c r="N457" t="s">
        <v>63</v>
      </c>
      <c r="O457">
        <v>1110</v>
      </c>
      <c r="P457">
        <v>1200</v>
      </c>
      <c r="Q457" t="s">
        <v>2034</v>
      </c>
      <c r="R457" t="s">
        <v>196</v>
      </c>
      <c r="S457" t="s">
        <v>134</v>
      </c>
      <c r="T457" t="s">
        <v>44</v>
      </c>
      <c r="U457" s="1">
        <v>43479</v>
      </c>
      <c r="V457" s="1">
        <v>43539</v>
      </c>
      <c r="W457" t="s">
        <v>2274</v>
      </c>
      <c r="X457" t="s">
        <v>905</v>
      </c>
      <c r="Y457">
        <v>11</v>
      </c>
      <c r="Z457">
        <v>11</v>
      </c>
      <c r="AA457">
        <v>20</v>
      </c>
      <c r="AB457">
        <v>55</v>
      </c>
      <c r="AD457">
        <f>IF(ISBLANK(Source[[#This Row],[CrosslistID]]),1,1/COUNTIFS(Source[CrosslistID],Source[[#This Row],[CrosslistID]],Source[TermDesc],Source[[#This Row],[TermDesc]]))</f>
        <v>1</v>
      </c>
      <c r="AG457">
        <v>0</v>
      </c>
      <c r="AH457">
        <v>55</v>
      </c>
      <c r="AI457">
        <v>0.54900000000000004</v>
      </c>
      <c r="AJ457">
        <v>0.67100000000000004</v>
      </c>
      <c r="AK457">
        <v>0.1333</v>
      </c>
      <c r="AL4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7">
        <f>IF(AND(Source[[#This Row],[Credit_Noncredit]]="Noncredit",Source[[#This Row],[FTEF]]&gt;0),Source[[#This Row],[NC XLST FTES]]*525/(437.5*Source[[#This Row],[FTEF]]),0)</f>
        <v>0</v>
      </c>
      <c r="AN457">
        <f>IF(Source[[#This Row],[Credit_Noncredit]]="Credit",Source[[#This Row],[Census Enrollment]],Source[[#This Row],[Noncredit Avg. Attendance]])</f>
        <v>11</v>
      </c>
    </row>
    <row r="458" spans="1:40" x14ac:dyDescent="0.25">
      <c r="A458" t="s">
        <v>4581</v>
      </c>
      <c r="B458" t="s">
        <v>886</v>
      </c>
      <c r="C458" t="s">
        <v>55</v>
      </c>
      <c r="D458" t="s">
        <v>192</v>
      </c>
      <c r="E458" s="4">
        <v>37555</v>
      </c>
      <c r="F458" s="4" t="s">
        <v>1035</v>
      </c>
      <c r="G458" s="4" t="s">
        <v>1150</v>
      </c>
      <c r="H458" t="str">
        <f>CONCATENATE(Source[[#This Row],[Subject]],TRIM(Source[[#This Row],[Course]]))</f>
        <v>CAHS10A</v>
      </c>
      <c r="I458" t="str">
        <f>VLOOKUP(Source[[#This Row],[SubjCrse]],'Courses and Categories'!$E$2:$G$1816,3,FALSE)</f>
        <v>Credit CTE</v>
      </c>
      <c r="J458">
        <v>2</v>
      </c>
      <c r="K458" t="s">
        <v>2225</v>
      </c>
      <c r="L458" t="s">
        <v>39</v>
      </c>
      <c r="M458" t="s">
        <v>1063</v>
      </c>
      <c r="N458" t="s">
        <v>195</v>
      </c>
      <c r="O458">
        <v>630</v>
      </c>
      <c r="P458">
        <v>1045</v>
      </c>
      <c r="Q458" t="s">
        <v>2034</v>
      </c>
      <c r="R458" t="s">
        <v>196</v>
      </c>
      <c r="S458" t="s">
        <v>134</v>
      </c>
      <c r="T458" t="s">
        <v>44</v>
      </c>
      <c r="U458" s="1">
        <v>43479</v>
      </c>
      <c r="V458" s="1">
        <v>43539</v>
      </c>
      <c r="W458" t="s">
        <v>2274</v>
      </c>
      <c r="X458" t="s">
        <v>905</v>
      </c>
      <c r="Y458">
        <v>11</v>
      </c>
      <c r="Z458">
        <v>11</v>
      </c>
      <c r="AA458">
        <v>20</v>
      </c>
      <c r="AB458">
        <v>55</v>
      </c>
      <c r="AD458">
        <f>IF(ISBLANK(Source[[#This Row],[CrosslistID]]),1,1/COUNTIFS(Source[CrosslistID],Source[[#This Row],[CrosslistID]],Source[TermDesc],Source[[#This Row],[TermDesc]]))</f>
        <v>1</v>
      </c>
      <c r="AG458">
        <v>0</v>
      </c>
      <c r="AH458">
        <v>55</v>
      </c>
      <c r="AI458">
        <v>3.1629999999999998</v>
      </c>
      <c r="AJ458">
        <v>3.8658999999999999</v>
      </c>
      <c r="AK458">
        <v>0.52859999999999996</v>
      </c>
      <c r="AL4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8">
        <f>IF(AND(Source[[#This Row],[Credit_Noncredit]]="Noncredit",Source[[#This Row],[FTEF]]&gt;0),Source[[#This Row],[NC XLST FTES]]*525/(437.5*Source[[#This Row],[FTEF]]),0)</f>
        <v>0</v>
      </c>
      <c r="AN458">
        <f>IF(Source[[#This Row],[Credit_Noncredit]]="Credit",Source[[#This Row],[Census Enrollment]],Source[[#This Row],[Noncredit Avg. Attendance]])</f>
        <v>11</v>
      </c>
    </row>
    <row r="459" spans="1:40" x14ac:dyDescent="0.25">
      <c r="A459" t="s">
        <v>4581</v>
      </c>
      <c r="B459" t="s">
        <v>886</v>
      </c>
      <c r="C459" t="s">
        <v>55</v>
      </c>
      <c r="D459" t="s">
        <v>192</v>
      </c>
      <c r="E459" s="4">
        <v>37554</v>
      </c>
      <c r="F459" s="4" t="s">
        <v>1035</v>
      </c>
      <c r="G459" s="4" t="s">
        <v>1150</v>
      </c>
      <c r="H459" t="str">
        <f>CONCATENATE(Source[[#This Row],[Subject]],TRIM(Source[[#This Row],[Course]]))</f>
        <v>CAHS10A</v>
      </c>
      <c r="I459" t="str">
        <f>VLOOKUP(Source[[#This Row],[SubjCrse]],'Courses and Categories'!$E$2:$G$1816,3,FALSE)</f>
        <v>Credit CTE</v>
      </c>
      <c r="J459">
        <v>3</v>
      </c>
      <c r="K459" t="s">
        <v>2225</v>
      </c>
      <c r="L459" t="s">
        <v>39</v>
      </c>
      <c r="M459" t="s">
        <v>903</v>
      </c>
      <c r="N459" t="s">
        <v>63</v>
      </c>
      <c r="O459">
        <v>1110</v>
      </c>
      <c r="P459">
        <v>1200</v>
      </c>
      <c r="Q459" t="s">
        <v>2034</v>
      </c>
      <c r="R459" t="s">
        <v>196</v>
      </c>
      <c r="S459" t="s">
        <v>134</v>
      </c>
      <c r="T459" t="s">
        <v>44</v>
      </c>
      <c r="U459" s="1">
        <v>43542</v>
      </c>
      <c r="V459" s="1">
        <v>43599</v>
      </c>
      <c r="W459" t="s">
        <v>2274</v>
      </c>
      <c r="X459" t="s">
        <v>905</v>
      </c>
      <c r="Y459">
        <v>11</v>
      </c>
      <c r="Z459">
        <v>11</v>
      </c>
      <c r="AA459">
        <v>20</v>
      </c>
      <c r="AB459">
        <v>55</v>
      </c>
      <c r="AD459">
        <f>IF(ISBLANK(Source[[#This Row],[CrosslistID]]),1,1/COUNTIFS(Source[CrosslistID],Source[[#This Row],[CrosslistID]],Source[TermDesc],Source[[#This Row],[TermDesc]]))</f>
        <v>1</v>
      </c>
      <c r="AG459">
        <v>0</v>
      </c>
      <c r="AH459">
        <v>55</v>
      </c>
      <c r="AI459">
        <v>0.629</v>
      </c>
      <c r="AJ459">
        <v>0.629</v>
      </c>
      <c r="AK459">
        <v>0.1333</v>
      </c>
      <c r="AL4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9">
        <f>IF(AND(Source[[#This Row],[Credit_Noncredit]]="Noncredit",Source[[#This Row],[FTEF]]&gt;0),Source[[#This Row],[NC XLST FTES]]*525/(437.5*Source[[#This Row],[FTEF]]),0)</f>
        <v>0</v>
      </c>
      <c r="AN459">
        <f>IF(Source[[#This Row],[Credit_Noncredit]]="Credit",Source[[#This Row],[Census Enrollment]],Source[[#This Row],[Noncredit Avg. Attendance]])</f>
        <v>11</v>
      </c>
    </row>
    <row r="460" spans="1:40" x14ac:dyDescent="0.25">
      <c r="A460" t="s">
        <v>4581</v>
      </c>
      <c r="B460" t="s">
        <v>886</v>
      </c>
      <c r="C460" t="s">
        <v>55</v>
      </c>
      <c r="D460" t="s">
        <v>192</v>
      </c>
      <c r="E460" s="4">
        <v>37556</v>
      </c>
      <c r="F460" s="4" t="s">
        <v>1035</v>
      </c>
      <c r="G460" s="4" t="s">
        <v>1150</v>
      </c>
      <c r="H460" t="str">
        <f>CONCATENATE(Source[[#This Row],[Subject]],TRIM(Source[[#This Row],[Course]]))</f>
        <v>CAHS10A</v>
      </c>
      <c r="I460" t="str">
        <f>VLOOKUP(Source[[#This Row],[SubjCrse]],'Courses and Categories'!$E$2:$G$1816,3,FALSE)</f>
        <v>Credit CTE</v>
      </c>
      <c r="J460">
        <v>4</v>
      </c>
      <c r="K460" t="s">
        <v>2225</v>
      </c>
      <c r="L460" t="s">
        <v>39</v>
      </c>
      <c r="M460" t="s">
        <v>1063</v>
      </c>
      <c r="N460" t="s">
        <v>202</v>
      </c>
      <c r="O460" t="s">
        <v>2230</v>
      </c>
      <c r="P460" t="s">
        <v>2231</v>
      </c>
      <c r="Q460" t="s">
        <v>2228</v>
      </c>
      <c r="R460" t="s">
        <v>196</v>
      </c>
      <c r="S460" t="s">
        <v>134</v>
      </c>
      <c r="T460" t="s">
        <v>44</v>
      </c>
      <c r="U460" s="1">
        <v>43542</v>
      </c>
      <c r="V460" s="1">
        <v>43599</v>
      </c>
      <c r="W460" t="s">
        <v>2229</v>
      </c>
      <c r="X460" t="s">
        <v>2730</v>
      </c>
      <c r="Y460">
        <v>11</v>
      </c>
      <c r="Z460">
        <v>11</v>
      </c>
      <c r="AA460">
        <v>20</v>
      </c>
      <c r="AB460">
        <v>55</v>
      </c>
      <c r="AD460">
        <f>IF(ISBLANK(Source[[#This Row],[CrosslistID]]),1,1/COUNTIFS(Source[CrosslistID],Source[[#This Row],[CrosslistID]],Source[TermDesc],Source[[#This Row],[TermDesc]]))</f>
        <v>1</v>
      </c>
      <c r="AG460">
        <v>0</v>
      </c>
      <c r="AH460">
        <v>55</v>
      </c>
      <c r="AI460">
        <v>0</v>
      </c>
      <c r="AJ460">
        <v>0</v>
      </c>
      <c r="AK460">
        <v>0.5292</v>
      </c>
      <c r="AL4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0">
        <f>IF(AND(Source[[#This Row],[Credit_Noncredit]]="Noncredit",Source[[#This Row],[FTEF]]&gt;0),Source[[#This Row],[NC XLST FTES]]*525/(437.5*Source[[#This Row],[FTEF]]),0)</f>
        <v>0</v>
      </c>
      <c r="AN460">
        <f>IF(Source[[#This Row],[Credit_Noncredit]]="Credit",Source[[#This Row],[Census Enrollment]],Source[[#This Row],[Noncredit Avg. Attendance]])</f>
        <v>11</v>
      </c>
    </row>
    <row r="461" spans="1:40" x14ac:dyDescent="0.25">
      <c r="A461" t="s">
        <v>4581</v>
      </c>
      <c r="B461" t="s">
        <v>886</v>
      </c>
      <c r="C461" t="s">
        <v>55</v>
      </c>
      <c r="D461" t="s">
        <v>192</v>
      </c>
      <c r="E461" s="4">
        <v>37557</v>
      </c>
      <c r="F461" s="4" t="s">
        <v>1035</v>
      </c>
      <c r="G461" s="4" t="s">
        <v>1273</v>
      </c>
      <c r="H461" t="str">
        <f>CONCATENATE(Source[[#This Row],[Subject]],TRIM(Source[[#This Row],[Course]]))</f>
        <v>CAHS10B</v>
      </c>
      <c r="I461" t="str">
        <f>VLOOKUP(Source[[#This Row],[SubjCrse]],'Courses and Categories'!$E$2:$G$1816,3,FALSE)</f>
        <v>Credit CTE</v>
      </c>
      <c r="J461">
        <v>1</v>
      </c>
      <c r="K461" t="s">
        <v>2225</v>
      </c>
      <c r="L461" t="s">
        <v>39</v>
      </c>
      <c r="M461" t="s">
        <v>903</v>
      </c>
      <c r="N461" t="s">
        <v>63</v>
      </c>
      <c r="O461">
        <v>1110</v>
      </c>
      <c r="P461">
        <v>1200</v>
      </c>
      <c r="Q461" t="s">
        <v>2034</v>
      </c>
      <c r="R461" t="s">
        <v>196</v>
      </c>
      <c r="S461" t="s">
        <v>134</v>
      </c>
      <c r="T461" t="s">
        <v>44</v>
      </c>
      <c r="U461" s="1">
        <v>43479</v>
      </c>
      <c r="V461" s="1">
        <v>43539</v>
      </c>
      <c r="W461" t="s">
        <v>1038</v>
      </c>
      <c r="X461" t="s">
        <v>905</v>
      </c>
      <c r="Y461">
        <v>9</v>
      </c>
      <c r="Z461">
        <v>8</v>
      </c>
      <c r="AA461">
        <v>20</v>
      </c>
      <c r="AB461">
        <v>40</v>
      </c>
      <c r="AD461">
        <f>IF(ISBLANK(Source[[#This Row],[CrosslistID]]),1,1/COUNTIFS(Source[CrosslistID],Source[[#This Row],[CrosslistID]],Source[TermDesc],Source[[#This Row],[TermDesc]]))</f>
        <v>1</v>
      </c>
      <c r="AG461">
        <v>0</v>
      </c>
      <c r="AH461">
        <v>40</v>
      </c>
      <c r="AI461">
        <v>0.56599999999999995</v>
      </c>
      <c r="AJ461">
        <v>0.56599999999999995</v>
      </c>
      <c r="AK461">
        <v>0.1333</v>
      </c>
      <c r="AL4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1">
        <f>IF(AND(Source[[#This Row],[Credit_Noncredit]]="Noncredit",Source[[#This Row],[FTEF]]&gt;0),Source[[#This Row],[NC XLST FTES]]*525/(437.5*Source[[#This Row],[FTEF]]),0)</f>
        <v>0</v>
      </c>
      <c r="AN461">
        <f>IF(Source[[#This Row],[Credit_Noncredit]]="Credit",Source[[#This Row],[Census Enrollment]],Source[[#This Row],[Noncredit Avg. Attendance]])</f>
        <v>9</v>
      </c>
    </row>
    <row r="462" spans="1:40" x14ac:dyDescent="0.25">
      <c r="A462" t="s">
        <v>4581</v>
      </c>
      <c r="B462" t="s">
        <v>886</v>
      </c>
      <c r="C462" t="s">
        <v>55</v>
      </c>
      <c r="D462" t="s">
        <v>192</v>
      </c>
      <c r="E462" s="4">
        <v>37559</v>
      </c>
      <c r="F462" s="4" t="s">
        <v>1035</v>
      </c>
      <c r="G462" s="4" t="s">
        <v>1273</v>
      </c>
      <c r="H462" t="str">
        <f>CONCATENATE(Source[[#This Row],[Subject]],TRIM(Source[[#This Row],[Course]]))</f>
        <v>CAHS10B</v>
      </c>
      <c r="I462" t="str">
        <f>VLOOKUP(Source[[#This Row],[SubjCrse]],'Courses and Categories'!$E$2:$G$1816,3,FALSE)</f>
        <v>Credit CTE</v>
      </c>
      <c r="J462">
        <v>2</v>
      </c>
      <c r="K462" t="s">
        <v>2225</v>
      </c>
      <c r="L462" t="s">
        <v>39</v>
      </c>
      <c r="M462" t="s">
        <v>1063</v>
      </c>
      <c r="N462" t="s">
        <v>195</v>
      </c>
      <c r="O462">
        <v>630</v>
      </c>
      <c r="P462">
        <v>1045</v>
      </c>
      <c r="Q462" t="s">
        <v>2034</v>
      </c>
      <c r="R462" t="s">
        <v>196</v>
      </c>
      <c r="S462" t="s">
        <v>134</v>
      </c>
      <c r="T462" t="s">
        <v>44</v>
      </c>
      <c r="U462" s="1">
        <v>43479</v>
      </c>
      <c r="V462" s="1">
        <v>43539</v>
      </c>
      <c r="W462" t="s">
        <v>1038</v>
      </c>
      <c r="X462" t="s">
        <v>905</v>
      </c>
      <c r="Y462">
        <v>9</v>
      </c>
      <c r="Z462">
        <v>8</v>
      </c>
      <c r="AA462">
        <v>20</v>
      </c>
      <c r="AB462">
        <v>40</v>
      </c>
      <c r="AD462">
        <f>IF(ISBLANK(Source[[#This Row],[CrosslistID]]),1,1/COUNTIFS(Source[CrosslistID],Source[[#This Row],[CrosslistID]],Source[TermDesc],Source[[#This Row],[TermDesc]]))</f>
        <v>1</v>
      </c>
      <c r="AG462">
        <v>0</v>
      </c>
      <c r="AH462">
        <v>40</v>
      </c>
      <c r="AI462">
        <v>3.1629999999999998</v>
      </c>
      <c r="AJ462">
        <v>3.1629999999999998</v>
      </c>
      <c r="AK462">
        <v>0.52859999999999996</v>
      </c>
      <c r="AL4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2">
        <f>IF(AND(Source[[#This Row],[Credit_Noncredit]]="Noncredit",Source[[#This Row],[FTEF]]&gt;0),Source[[#This Row],[NC XLST FTES]]*525/(437.5*Source[[#This Row],[FTEF]]),0)</f>
        <v>0</v>
      </c>
      <c r="AN462">
        <f>IF(Source[[#This Row],[Credit_Noncredit]]="Credit",Source[[#This Row],[Census Enrollment]],Source[[#This Row],[Noncredit Avg. Attendance]])</f>
        <v>9</v>
      </c>
    </row>
    <row r="463" spans="1:40" x14ac:dyDescent="0.25">
      <c r="A463" t="s">
        <v>4581</v>
      </c>
      <c r="B463" t="s">
        <v>886</v>
      </c>
      <c r="C463" t="s">
        <v>55</v>
      </c>
      <c r="D463" t="s">
        <v>192</v>
      </c>
      <c r="E463" s="4">
        <v>37558</v>
      </c>
      <c r="F463" s="4" t="s">
        <v>1035</v>
      </c>
      <c r="G463" s="4" t="s">
        <v>1273</v>
      </c>
      <c r="H463" t="str">
        <f>CONCATENATE(Source[[#This Row],[Subject]],TRIM(Source[[#This Row],[Course]]))</f>
        <v>CAHS10B</v>
      </c>
      <c r="I463" t="str">
        <f>VLOOKUP(Source[[#This Row],[SubjCrse]],'Courses and Categories'!$E$2:$G$1816,3,FALSE)</f>
        <v>Credit CTE</v>
      </c>
      <c r="J463">
        <v>3</v>
      </c>
      <c r="K463" t="s">
        <v>2225</v>
      </c>
      <c r="L463" t="s">
        <v>39</v>
      </c>
      <c r="M463" t="s">
        <v>903</v>
      </c>
      <c r="N463" t="s">
        <v>63</v>
      </c>
      <c r="O463">
        <v>1110</v>
      </c>
      <c r="P463">
        <v>1200</v>
      </c>
      <c r="Q463" t="s">
        <v>2034</v>
      </c>
      <c r="R463" t="s">
        <v>196</v>
      </c>
      <c r="S463" t="s">
        <v>134</v>
      </c>
      <c r="T463" t="s">
        <v>44</v>
      </c>
      <c r="U463" s="1">
        <v>43542</v>
      </c>
      <c r="V463" s="1">
        <v>43599</v>
      </c>
      <c r="W463" t="s">
        <v>1038</v>
      </c>
      <c r="X463" t="s">
        <v>905</v>
      </c>
      <c r="Y463">
        <v>10</v>
      </c>
      <c r="Z463">
        <v>10</v>
      </c>
      <c r="AA463">
        <v>20</v>
      </c>
      <c r="AB463">
        <v>50</v>
      </c>
      <c r="AD463">
        <f>IF(ISBLANK(Source[[#This Row],[CrosslistID]]),1,1/COUNTIFS(Source[CrosslistID],Source[[#This Row],[CrosslistID]],Source[TermDesc],Source[[#This Row],[TermDesc]]))</f>
        <v>1</v>
      </c>
      <c r="AG463">
        <v>0</v>
      </c>
      <c r="AH463">
        <v>50</v>
      </c>
      <c r="AI463">
        <v>0.51400000000000001</v>
      </c>
      <c r="AJ463">
        <v>0.57110000000000005</v>
      </c>
      <c r="AK463">
        <v>0.1333</v>
      </c>
      <c r="AL4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3">
        <f>IF(AND(Source[[#This Row],[Credit_Noncredit]]="Noncredit",Source[[#This Row],[FTEF]]&gt;0),Source[[#This Row],[NC XLST FTES]]*525/(437.5*Source[[#This Row],[FTEF]]),0)</f>
        <v>0</v>
      </c>
      <c r="AN463">
        <f>IF(Source[[#This Row],[Credit_Noncredit]]="Credit",Source[[#This Row],[Census Enrollment]],Source[[#This Row],[Noncredit Avg. Attendance]])</f>
        <v>10</v>
      </c>
    </row>
    <row r="464" spans="1:40" x14ac:dyDescent="0.25">
      <c r="A464" t="s">
        <v>4581</v>
      </c>
      <c r="B464" t="s">
        <v>886</v>
      </c>
      <c r="C464" t="s">
        <v>55</v>
      </c>
      <c r="D464" t="s">
        <v>192</v>
      </c>
      <c r="E464" s="4">
        <v>37560</v>
      </c>
      <c r="F464" s="4" t="s">
        <v>1035</v>
      </c>
      <c r="G464" s="4" t="s">
        <v>1273</v>
      </c>
      <c r="H464" t="str">
        <f>CONCATENATE(Source[[#This Row],[Subject]],TRIM(Source[[#This Row],[Course]]))</f>
        <v>CAHS10B</v>
      </c>
      <c r="I464" t="str">
        <f>VLOOKUP(Source[[#This Row],[SubjCrse]],'Courses and Categories'!$E$2:$G$1816,3,FALSE)</f>
        <v>Credit CTE</v>
      </c>
      <c r="J464">
        <v>4</v>
      </c>
      <c r="K464" t="s">
        <v>2225</v>
      </c>
      <c r="L464" t="s">
        <v>39</v>
      </c>
      <c r="M464" t="s">
        <v>1063</v>
      </c>
      <c r="N464" t="s">
        <v>202</v>
      </c>
      <c r="O464" t="s">
        <v>2230</v>
      </c>
      <c r="P464" t="s">
        <v>2231</v>
      </c>
      <c r="Q464" t="s">
        <v>2228</v>
      </c>
      <c r="R464" t="s">
        <v>196</v>
      </c>
      <c r="S464" t="s">
        <v>134</v>
      </c>
      <c r="T464" t="s">
        <v>44</v>
      </c>
      <c r="U464" s="1">
        <v>43542</v>
      </c>
      <c r="V464" s="1">
        <v>43599</v>
      </c>
      <c r="W464" t="s">
        <v>2233</v>
      </c>
      <c r="X464" t="s">
        <v>905</v>
      </c>
      <c r="Y464">
        <v>10</v>
      </c>
      <c r="Z464">
        <v>10</v>
      </c>
      <c r="AA464">
        <v>20</v>
      </c>
      <c r="AB464">
        <v>50</v>
      </c>
      <c r="AD464">
        <f>IF(ISBLANK(Source[[#This Row],[CrosslistID]]),1,1/COUNTIFS(Source[CrosslistID],Source[[#This Row],[CrosslistID]],Source[TermDesc],Source[[#This Row],[TermDesc]]))</f>
        <v>1</v>
      </c>
      <c r="AG464">
        <v>0</v>
      </c>
      <c r="AH464">
        <v>50</v>
      </c>
      <c r="AI464">
        <v>2.8540000000000001</v>
      </c>
      <c r="AJ464">
        <v>3.1711</v>
      </c>
      <c r="AK464">
        <v>0.52900000000000003</v>
      </c>
      <c r="AL4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4">
        <f>IF(AND(Source[[#This Row],[Credit_Noncredit]]="Noncredit",Source[[#This Row],[FTEF]]&gt;0),Source[[#This Row],[NC XLST FTES]]*525/(437.5*Source[[#This Row],[FTEF]]),0)</f>
        <v>0</v>
      </c>
      <c r="AN464">
        <f>IF(Source[[#This Row],[Credit_Noncredit]]="Credit",Source[[#This Row],[Census Enrollment]],Source[[#This Row],[Noncredit Avg. Attendance]])</f>
        <v>10</v>
      </c>
    </row>
    <row r="465" spans="1:40" x14ac:dyDescent="0.25">
      <c r="A465" t="s">
        <v>4581</v>
      </c>
      <c r="B465" t="s">
        <v>886</v>
      </c>
      <c r="C465" t="s">
        <v>55</v>
      </c>
      <c r="D465" t="s">
        <v>192</v>
      </c>
      <c r="E465" s="4">
        <v>38328</v>
      </c>
      <c r="F465" s="4" t="s">
        <v>1035</v>
      </c>
      <c r="G465" s="4" t="s">
        <v>2234</v>
      </c>
      <c r="H465" t="str">
        <f>CONCATENATE(Source[[#This Row],[Subject]],TRIM(Source[[#This Row],[Course]]))</f>
        <v>CAHS10N</v>
      </c>
      <c r="I465" t="str">
        <f>VLOOKUP(Source[[#This Row],[SubjCrse]],'Courses and Categories'!$E$2:$G$1816,3,FALSE)</f>
        <v>Credit CTE</v>
      </c>
      <c r="J465">
        <v>1</v>
      </c>
      <c r="K465" t="s">
        <v>2235</v>
      </c>
      <c r="L465" t="s">
        <v>39</v>
      </c>
      <c r="M465" t="s">
        <v>903</v>
      </c>
      <c r="N465" t="s">
        <v>63</v>
      </c>
      <c r="O465">
        <v>1410</v>
      </c>
      <c r="P465">
        <v>1500</v>
      </c>
      <c r="Q465" t="s">
        <v>2239</v>
      </c>
      <c r="R465" t="s">
        <v>196</v>
      </c>
      <c r="S465" t="s">
        <v>134</v>
      </c>
      <c r="T465">
        <v>1</v>
      </c>
      <c r="U465" s="1">
        <v>43479</v>
      </c>
      <c r="V465" s="1">
        <v>43607</v>
      </c>
      <c r="W465" t="s">
        <v>2236</v>
      </c>
      <c r="X465" t="s">
        <v>1929</v>
      </c>
      <c r="Y465">
        <v>9</v>
      </c>
      <c r="Z465">
        <v>7</v>
      </c>
      <c r="AA465">
        <v>20</v>
      </c>
      <c r="AB465">
        <v>35</v>
      </c>
      <c r="AD465">
        <f>IF(ISBLANK(Source[[#This Row],[CrosslistID]]),1,1/COUNTIFS(Source[CrosslistID],Source[[#This Row],[CrosslistID]],Source[TermDesc],Source[[#This Row],[TermDesc]]))</f>
        <v>1</v>
      </c>
      <c r="AG465">
        <v>0</v>
      </c>
      <c r="AH465">
        <v>35</v>
      </c>
      <c r="AI465">
        <v>1.2</v>
      </c>
      <c r="AJ465">
        <v>1.2</v>
      </c>
      <c r="AK465">
        <v>0.26669999999999999</v>
      </c>
      <c r="AL4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5">
        <f>IF(AND(Source[[#This Row],[Credit_Noncredit]]="Noncredit",Source[[#This Row],[FTEF]]&gt;0),Source[[#This Row],[NC XLST FTES]]*525/(437.5*Source[[#This Row],[FTEF]]),0)</f>
        <v>0</v>
      </c>
      <c r="AN465">
        <f>IF(Source[[#This Row],[Credit_Noncredit]]="Credit",Source[[#This Row],[Census Enrollment]],Source[[#This Row],[Noncredit Avg. Attendance]])</f>
        <v>9</v>
      </c>
    </row>
    <row r="466" spans="1:40" x14ac:dyDescent="0.25">
      <c r="A466" t="s">
        <v>4581</v>
      </c>
      <c r="B466" t="s">
        <v>886</v>
      </c>
      <c r="C466" t="s">
        <v>55</v>
      </c>
      <c r="D466" t="s">
        <v>192</v>
      </c>
      <c r="E466" s="4">
        <v>38329</v>
      </c>
      <c r="F466" s="4" t="s">
        <v>1035</v>
      </c>
      <c r="G466" s="4" t="s">
        <v>2237</v>
      </c>
      <c r="H466" t="str">
        <f>CONCATENATE(Source[[#This Row],[Subject]],TRIM(Source[[#This Row],[Course]]))</f>
        <v>CAHS10NL</v>
      </c>
      <c r="I466" t="str">
        <f>VLOOKUP(Source[[#This Row],[SubjCrse]],'Courses and Categories'!$E$2:$G$1816,3,FALSE)</f>
        <v>Credit CTE</v>
      </c>
      <c r="J466">
        <v>1</v>
      </c>
      <c r="K466" t="s">
        <v>2238</v>
      </c>
      <c r="L466" t="s">
        <v>39</v>
      </c>
      <c r="M466" t="s">
        <v>1063</v>
      </c>
      <c r="N466" t="s">
        <v>63</v>
      </c>
      <c r="O466">
        <v>1510</v>
      </c>
      <c r="P466">
        <v>2000</v>
      </c>
      <c r="Q466" t="s">
        <v>2239</v>
      </c>
      <c r="R466" t="s">
        <v>196</v>
      </c>
      <c r="S466" t="s">
        <v>134</v>
      </c>
      <c r="T466">
        <v>1</v>
      </c>
      <c r="U466" s="1">
        <v>43479</v>
      </c>
      <c r="V466" s="1">
        <v>43607</v>
      </c>
      <c r="W466" t="s">
        <v>2236</v>
      </c>
      <c r="X466" t="s">
        <v>1929</v>
      </c>
      <c r="Y466">
        <v>7</v>
      </c>
      <c r="Z466">
        <v>6</v>
      </c>
      <c r="AA466">
        <v>20</v>
      </c>
      <c r="AB466">
        <v>30</v>
      </c>
      <c r="AD466">
        <f>IF(ISBLANK(Source[[#This Row],[CrosslistID]]),1,1/COUNTIFS(Source[CrosslistID],Source[[#This Row],[CrosslistID]],Source[TermDesc],Source[[#This Row],[TermDesc]]))</f>
        <v>1</v>
      </c>
      <c r="AG466">
        <v>0</v>
      </c>
      <c r="AH466">
        <v>30</v>
      </c>
      <c r="AI466">
        <v>4.6669999999999998</v>
      </c>
      <c r="AJ466">
        <v>4.6669999999999998</v>
      </c>
      <c r="AK466">
        <v>1</v>
      </c>
      <c r="AL4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6">
        <f>IF(AND(Source[[#This Row],[Credit_Noncredit]]="Noncredit",Source[[#This Row],[FTEF]]&gt;0),Source[[#This Row],[NC XLST FTES]]*525/(437.5*Source[[#This Row],[FTEF]]),0)</f>
        <v>0</v>
      </c>
      <c r="AN466">
        <f>IF(Source[[#This Row],[Credit_Noncredit]]="Credit",Source[[#This Row],[Census Enrollment]],Source[[#This Row],[Noncredit Avg. Attendance]])</f>
        <v>7</v>
      </c>
    </row>
    <row r="467" spans="1:40" x14ac:dyDescent="0.25">
      <c r="A467" t="s">
        <v>4581</v>
      </c>
      <c r="B467" t="s">
        <v>886</v>
      </c>
      <c r="C467" t="s">
        <v>55</v>
      </c>
      <c r="D467" t="s">
        <v>192</v>
      </c>
      <c r="E467" s="4">
        <v>37561</v>
      </c>
      <c r="F467" s="4" t="s">
        <v>1035</v>
      </c>
      <c r="G467" s="4" t="s">
        <v>2240</v>
      </c>
      <c r="H467" t="str">
        <f>CONCATENATE(Source[[#This Row],[Subject]],TRIM(Source[[#This Row],[Course]]))</f>
        <v>CAHS20A</v>
      </c>
      <c r="I467" t="str">
        <f>VLOOKUP(Source[[#This Row],[SubjCrse]],'Courses and Categories'!$E$2:$G$1816,3,FALSE)</f>
        <v>Credit CTE</v>
      </c>
      <c r="J467">
        <v>1</v>
      </c>
      <c r="K467" t="s">
        <v>2241</v>
      </c>
      <c r="L467" t="s">
        <v>39</v>
      </c>
      <c r="M467" t="s">
        <v>903</v>
      </c>
      <c r="N467" t="s">
        <v>63</v>
      </c>
      <c r="O467">
        <v>810</v>
      </c>
      <c r="P467">
        <v>900</v>
      </c>
      <c r="Q467" t="s">
        <v>2239</v>
      </c>
      <c r="R467" t="s">
        <v>196</v>
      </c>
      <c r="S467" t="s">
        <v>134</v>
      </c>
      <c r="T467" t="s">
        <v>44</v>
      </c>
      <c r="U467" s="1">
        <v>43479</v>
      </c>
      <c r="V467" s="1">
        <v>43517</v>
      </c>
      <c r="W467" t="s">
        <v>2242</v>
      </c>
      <c r="X467" t="s">
        <v>905</v>
      </c>
      <c r="Y467">
        <v>6</v>
      </c>
      <c r="Z467">
        <v>6</v>
      </c>
      <c r="AA467">
        <v>20</v>
      </c>
      <c r="AB467">
        <v>30</v>
      </c>
      <c r="AD467">
        <f>IF(ISBLANK(Source[[#This Row],[CrosslistID]]),1,1/COUNTIFS(Source[CrosslistID],Source[[#This Row],[CrosslistID]],Source[TermDesc],Source[[#This Row],[TermDesc]]))</f>
        <v>1</v>
      </c>
      <c r="AG467">
        <v>0</v>
      </c>
      <c r="AH467">
        <v>30</v>
      </c>
      <c r="AI467">
        <v>0.24</v>
      </c>
      <c r="AJ467">
        <v>0.24</v>
      </c>
      <c r="AK467">
        <v>8.7599999999999997E-2</v>
      </c>
      <c r="AL4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7">
        <f>IF(AND(Source[[#This Row],[Credit_Noncredit]]="Noncredit",Source[[#This Row],[FTEF]]&gt;0),Source[[#This Row],[NC XLST FTES]]*525/(437.5*Source[[#This Row],[FTEF]]),0)</f>
        <v>0</v>
      </c>
      <c r="AN467">
        <f>IF(Source[[#This Row],[Credit_Noncredit]]="Credit",Source[[#This Row],[Census Enrollment]],Source[[#This Row],[Noncredit Avg. Attendance]])</f>
        <v>6</v>
      </c>
    </row>
    <row r="468" spans="1:40" x14ac:dyDescent="0.25">
      <c r="A468" t="s">
        <v>4581</v>
      </c>
      <c r="B468" t="s">
        <v>886</v>
      </c>
      <c r="C468" t="s">
        <v>55</v>
      </c>
      <c r="D468" t="s">
        <v>192</v>
      </c>
      <c r="E468" s="4">
        <v>37564</v>
      </c>
      <c r="F468" s="4" t="s">
        <v>1035</v>
      </c>
      <c r="G468" s="4" t="s">
        <v>2240</v>
      </c>
      <c r="H468" t="str">
        <f>CONCATENATE(Source[[#This Row],[Subject]],TRIM(Source[[#This Row],[Course]]))</f>
        <v>CAHS20A</v>
      </c>
      <c r="I468" t="str">
        <f>VLOOKUP(Source[[#This Row],[SubjCrse]],'Courses and Categories'!$E$2:$G$1816,3,FALSE)</f>
        <v>Credit CTE</v>
      </c>
      <c r="J468">
        <v>2</v>
      </c>
      <c r="K468" t="s">
        <v>2241</v>
      </c>
      <c r="L468" t="s">
        <v>39</v>
      </c>
      <c r="M468" t="s">
        <v>1063</v>
      </c>
      <c r="N468" t="s">
        <v>195</v>
      </c>
      <c r="O468">
        <v>910</v>
      </c>
      <c r="P468">
        <v>1300</v>
      </c>
      <c r="Q468" t="s">
        <v>2239</v>
      </c>
      <c r="R468" t="s">
        <v>196</v>
      </c>
      <c r="S468" t="s">
        <v>134</v>
      </c>
      <c r="T468" t="s">
        <v>44</v>
      </c>
      <c r="U468" s="1">
        <v>43479</v>
      </c>
      <c r="V468" s="1">
        <v>43517</v>
      </c>
      <c r="W468" t="s">
        <v>2242</v>
      </c>
      <c r="X468" t="s">
        <v>905</v>
      </c>
      <c r="Y468">
        <v>6</v>
      </c>
      <c r="Z468">
        <v>6</v>
      </c>
      <c r="AA468">
        <v>20</v>
      </c>
      <c r="AB468">
        <v>30</v>
      </c>
      <c r="AD468">
        <f>IF(ISBLANK(Source[[#This Row],[CrosslistID]]),1,1/COUNTIFS(Source[CrosslistID],Source[[#This Row],[CrosslistID]],Source[TermDesc],Source[[#This Row],[TermDesc]]))</f>
        <v>1</v>
      </c>
      <c r="AG468">
        <v>0</v>
      </c>
      <c r="AH468">
        <v>30</v>
      </c>
      <c r="AI468">
        <v>1.143</v>
      </c>
      <c r="AJ468">
        <v>1.143</v>
      </c>
      <c r="AK468">
        <v>0.33139999999999997</v>
      </c>
      <c r="AL4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8">
        <f>IF(AND(Source[[#This Row],[Credit_Noncredit]]="Noncredit",Source[[#This Row],[FTEF]]&gt;0),Source[[#This Row],[NC XLST FTES]]*525/(437.5*Source[[#This Row],[FTEF]]),0)</f>
        <v>0</v>
      </c>
      <c r="AN468">
        <f>IF(Source[[#This Row],[Credit_Noncredit]]="Credit",Source[[#This Row],[Census Enrollment]],Source[[#This Row],[Noncredit Avg. Attendance]])</f>
        <v>6</v>
      </c>
    </row>
    <row r="469" spans="1:40" x14ac:dyDescent="0.25">
      <c r="A469" t="s">
        <v>4581</v>
      </c>
      <c r="B469" t="s">
        <v>886</v>
      </c>
      <c r="C469" t="s">
        <v>55</v>
      </c>
      <c r="D469" t="s">
        <v>192</v>
      </c>
      <c r="E469" s="4">
        <v>37562</v>
      </c>
      <c r="F469" s="4" t="s">
        <v>1035</v>
      </c>
      <c r="G469" s="4" t="s">
        <v>2240</v>
      </c>
      <c r="H469" t="str">
        <f>CONCATENATE(Source[[#This Row],[Subject]],TRIM(Source[[#This Row],[Course]]))</f>
        <v>CAHS20A</v>
      </c>
      <c r="I469" t="str">
        <f>VLOOKUP(Source[[#This Row],[SubjCrse]],'Courses and Categories'!$E$2:$G$1816,3,FALSE)</f>
        <v>Credit CTE</v>
      </c>
      <c r="J469">
        <v>3</v>
      </c>
      <c r="K469" t="s">
        <v>2241</v>
      </c>
      <c r="L469" t="s">
        <v>39</v>
      </c>
      <c r="M469" t="s">
        <v>903</v>
      </c>
      <c r="N469" t="s">
        <v>63</v>
      </c>
      <c r="O469">
        <v>810</v>
      </c>
      <c r="P469">
        <v>900</v>
      </c>
      <c r="Q469" t="s">
        <v>2239</v>
      </c>
      <c r="R469" t="s">
        <v>196</v>
      </c>
      <c r="S469" t="s">
        <v>134</v>
      </c>
      <c r="T469" t="s">
        <v>44</v>
      </c>
      <c r="U469" s="1">
        <v>43518</v>
      </c>
      <c r="V469" s="1">
        <v>43559</v>
      </c>
      <c r="W469" t="s">
        <v>2242</v>
      </c>
      <c r="X469" t="s">
        <v>905</v>
      </c>
      <c r="Y469">
        <v>7</v>
      </c>
      <c r="Z469">
        <v>7</v>
      </c>
      <c r="AA469">
        <v>20</v>
      </c>
      <c r="AB469">
        <v>35</v>
      </c>
      <c r="AD469">
        <f>IF(ISBLANK(Source[[#This Row],[CrosslistID]]),1,1/COUNTIFS(Source[CrosslistID],Source[[#This Row],[CrosslistID]],Source[TermDesc],Source[[#This Row],[TermDesc]]))</f>
        <v>1</v>
      </c>
      <c r="AG469">
        <v>0</v>
      </c>
      <c r="AH469">
        <v>35</v>
      </c>
      <c r="AI469">
        <v>0.19</v>
      </c>
      <c r="AJ469">
        <v>0.26600000000000001</v>
      </c>
      <c r="AK469">
        <v>8.7599999999999997E-2</v>
      </c>
      <c r="AL4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9">
        <f>IF(AND(Source[[#This Row],[Credit_Noncredit]]="Noncredit",Source[[#This Row],[FTEF]]&gt;0),Source[[#This Row],[NC XLST FTES]]*525/(437.5*Source[[#This Row],[FTEF]]),0)</f>
        <v>0</v>
      </c>
      <c r="AN469">
        <f>IF(Source[[#This Row],[Credit_Noncredit]]="Credit",Source[[#This Row],[Census Enrollment]],Source[[#This Row],[Noncredit Avg. Attendance]])</f>
        <v>7</v>
      </c>
    </row>
    <row r="470" spans="1:40" x14ac:dyDescent="0.25">
      <c r="A470" t="s">
        <v>4581</v>
      </c>
      <c r="B470" t="s">
        <v>886</v>
      </c>
      <c r="C470" t="s">
        <v>55</v>
      </c>
      <c r="D470" t="s">
        <v>192</v>
      </c>
      <c r="E470" s="4">
        <v>37565</v>
      </c>
      <c r="F470" s="4" t="s">
        <v>1035</v>
      </c>
      <c r="G470" s="4" t="s">
        <v>2240</v>
      </c>
      <c r="H470" t="str">
        <f>CONCATENATE(Source[[#This Row],[Subject]],TRIM(Source[[#This Row],[Course]]))</f>
        <v>CAHS20A</v>
      </c>
      <c r="I470" t="str">
        <f>VLOOKUP(Source[[#This Row],[SubjCrse]],'Courses and Categories'!$E$2:$G$1816,3,FALSE)</f>
        <v>Credit CTE</v>
      </c>
      <c r="J470">
        <v>4</v>
      </c>
      <c r="K470" t="s">
        <v>2241</v>
      </c>
      <c r="L470" t="s">
        <v>39</v>
      </c>
      <c r="M470" t="s">
        <v>1063</v>
      </c>
      <c r="N470" t="s">
        <v>195</v>
      </c>
      <c r="O470">
        <v>910</v>
      </c>
      <c r="P470">
        <v>1300</v>
      </c>
      <c r="Q470" t="s">
        <v>2239</v>
      </c>
      <c r="R470" t="s">
        <v>196</v>
      </c>
      <c r="S470" t="s">
        <v>134</v>
      </c>
      <c r="T470" t="s">
        <v>44</v>
      </c>
      <c r="U470" s="1">
        <v>43518</v>
      </c>
      <c r="V470" s="1">
        <v>43559</v>
      </c>
      <c r="W470" t="s">
        <v>2242</v>
      </c>
      <c r="X470" t="s">
        <v>905</v>
      </c>
      <c r="Y470">
        <v>7</v>
      </c>
      <c r="Z470">
        <v>7</v>
      </c>
      <c r="AA470">
        <v>20</v>
      </c>
      <c r="AB470">
        <v>35</v>
      </c>
      <c r="AD470">
        <f>IF(ISBLANK(Source[[#This Row],[CrosslistID]]),1,1/COUNTIFS(Source[CrosslistID],Source[[#This Row],[CrosslistID]],Source[TermDesc],Source[[#This Row],[TermDesc]]))</f>
        <v>1</v>
      </c>
      <c r="AG470">
        <v>0</v>
      </c>
      <c r="AH470">
        <v>35</v>
      </c>
      <c r="AI470">
        <v>0.95199999999999996</v>
      </c>
      <c r="AJ470">
        <v>1.3328</v>
      </c>
      <c r="AK470">
        <v>0.33139999999999997</v>
      </c>
      <c r="AL4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0">
        <f>IF(AND(Source[[#This Row],[Credit_Noncredit]]="Noncredit",Source[[#This Row],[FTEF]]&gt;0),Source[[#This Row],[NC XLST FTES]]*525/(437.5*Source[[#This Row],[FTEF]]),0)</f>
        <v>0</v>
      </c>
      <c r="AN470">
        <f>IF(Source[[#This Row],[Credit_Noncredit]]="Credit",Source[[#This Row],[Census Enrollment]],Source[[#This Row],[Noncredit Avg. Attendance]])</f>
        <v>7</v>
      </c>
    </row>
    <row r="471" spans="1:40" x14ac:dyDescent="0.25">
      <c r="A471" t="s">
        <v>4581</v>
      </c>
      <c r="B471" t="s">
        <v>886</v>
      </c>
      <c r="C471" t="s">
        <v>55</v>
      </c>
      <c r="D471" t="s">
        <v>192</v>
      </c>
      <c r="E471" s="4">
        <v>37563</v>
      </c>
      <c r="F471" s="4" t="s">
        <v>1035</v>
      </c>
      <c r="G471" s="4" t="s">
        <v>2240</v>
      </c>
      <c r="H471" t="str">
        <f>CONCATENATE(Source[[#This Row],[Subject]],TRIM(Source[[#This Row],[Course]]))</f>
        <v>CAHS20A</v>
      </c>
      <c r="I471" t="str">
        <f>VLOOKUP(Source[[#This Row],[SubjCrse]],'Courses and Categories'!$E$2:$G$1816,3,FALSE)</f>
        <v>Credit CTE</v>
      </c>
      <c r="J471">
        <v>5</v>
      </c>
      <c r="K471" t="s">
        <v>2241</v>
      </c>
      <c r="L471" t="s">
        <v>39</v>
      </c>
      <c r="M471" t="s">
        <v>903</v>
      </c>
      <c r="N471" t="s">
        <v>63</v>
      </c>
      <c r="O471">
        <v>810</v>
      </c>
      <c r="P471">
        <v>900</v>
      </c>
      <c r="Q471" t="s">
        <v>2239</v>
      </c>
      <c r="R471" t="s">
        <v>196</v>
      </c>
      <c r="S471" t="s">
        <v>134</v>
      </c>
      <c r="T471" t="s">
        <v>44</v>
      </c>
      <c r="U471" s="1">
        <v>43560</v>
      </c>
      <c r="V471" s="1">
        <v>43599</v>
      </c>
      <c r="W471" t="s">
        <v>2242</v>
      </c>
      <c r="X471" t="s">
        <v>905</v>
      </c>
      <c r="Y471">
        <v>7</v>
      </c>
      <c r="Z471">
        <v>7</v>
      </c>
      <c r="AA471">
        <v>20</v>
      </c>
      <c r="AB471">
        <v>35</v>
      </c>
      <c r="AD471">
        <f>IF(ISBLANK(Source[[#This Row],[CrosslistID]]),1,1/COUNTIFS(Source[CrosslistID],Source[[#This Row],[CrosslistID]],Source[TermDesc],Source[[#This Row],[TermDesc]]))</f>
        <v>1</v>
      </c>
      <c r="AG471">
        <v>0</v>
      </c>
      <c r="AH471">
        <v>35</v>
      </c>
      <c r="AI471">
        <v>0.29299999999999998</v>
      </c>
      <c r="AJ471">
        <v>0.29299999999999998</v>
      </c>
      <c r="AK471">
        <v>8.7599999999999997E-2</v>
      </c>
      <c r="AL4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1">
        <f>IF(AND(Source[[#This Row],[Credit_Noncredit]]="Noncredit",Source[[#This Row],[FTEF]]&gt;0),Source[[#This Row],[NC XLST FTES]]*525/(437.5*Source[[#This Row],[FTEF]]),0)</f>
        <v>0</v>
      </c>
      <c r="AN471">
        <f>IF(Source[[#This Row],[Credit_Noncredit]]="Credit",Source[[#This Row],[Census Enrollment]],Source[[#This Row],[Noncredit Avg. Attendance]])</f>
        <v>7</v>
      </c>
    </row>
    <row r="472" spans="1:40" x14ac:dyDescent="0.25">
      <c r="A472" t="s">
        <v>4581</v>
      </c>
      <c r="B472" t="s">
        <v>886</v>
      </c>
      <c r="C472" t="s">
        <v>55</v>
      </c>
      <c r="D472" t="s">
        <v>192</v>
      </c>
      <c r="E472" s="4">
        <v>37566</v>
      </c>
      <c r="F472" s="4" t="s">
        <v>1035</v>
      </c>
      <c r="G472" s="4" t="s">
        <v>2240</v>
      </c>
      <c r="H472" t="str">
        <f>CONCATENATE(Source[[#This Row],[Subject]],TRIM(Source[[#This Row],[Course]]))</f>
        <v>CAHS20A</v>
      </c>
      <c r="I472" t="str">
        <f>VLOOKUP(Source[[#This Row],[SubjCrse]],'Courses and Categories'!$E$2:$G$1816,3,FALSE)</f>
        <v>Credit CTE</v>
      </c>
      <c r="J472">
        <v>6</v>
      </c>
      <c r="K472" t="s">
        <v>2241</v>
      </c>
      <c r="L472" t="s">
        <v>39</v>
      </c>
      <c r="M472" t="s">
        <v>1063</v>
      </c>
      <c r="N472" t="s">
        <v>195</v>
      </c>
      <c r="O472">
        <v>910</v>
      </c>
      <c r="P472">
        <v>1300</v>
      </c>
      <c r="Q472" t="s">
        <v>2239</v>
      </c>
      <c r="R472" t="s">
        <v>196</v>
      </c>
      <c r="S472" t="s">
        <v>134</v>
      </c>
      <c r="T472" t="s">
        <v>44</v>
      </c>
      <c r="U472" s="1">
        <v>43560</v>
      </c>
      <c r="V472" s="1">
        <v>43599</v>
      </c>
      <c r="W472" t="s">
        <v>2242</v>
      </c>
      <c r="X472" t="s">
        <v>905</v>
      </c>
      <c r="Y472">
        <v>7</v>
      </c>
      <c r="Z472">
        <v>7</v>
      </c>
      <c r="AA472">
        <v>20</v>
      </c>
      <c r="AB472">
        <v>35</v>
      </c>
      <c r="AD472">
        <f>IF(ISBLANK(Source[[#This Row],[CrosslistID]]),1,1/COUNTIFS(Source[CrosslistID],Source[[#This Row],[CrosslistID]],Source[TermDesc],Source[[#This Row],[TermDesc]]))</f>
        <v>1</v>
      </c>
      <c r="AG472">
        <v>0</v>
      </c>
      <c r="AH472">
        <v>35</v>
      </c>
      <c r="AI472">
        <v>1.4930000000000001</v>
      </c>
      <c r="AJ472">
        <v>1.4930000000000001</v>
      </c>
      <c r="AK472">
        <v>0.33139999999999997</v>
      </c>
      <c r="AL4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2">
        <f>IF(AND(Source[[#This Row],[Credit_Noncredit]]="Noncredit",Source[[#This Row],[FTEF]]&gt;0),Source[[#This Row],[NC XLST FTES]]*525/(437.5*Source[[#This Row],[FTEF]]),0)</f>
        <v>0</v>
      </c>
      <c r="AN472">
        <f>IF(Source[[#This Row],[Credit_Noncredit]]="Credit",Source[[#This Row],[Census Enrollment]],Source[[#This Row],[Noncredit Avg. Attendance]])</f>
        <v>7</v>
      </c>
    </row>
    <row r="473" spans="1:40" x14ac:dyDescent="0.25">
      <c r="A473" t="s">
        <v>4581</v>
      </c>
      <c r="B473" t="s">
        <v>886</v>
      </c>
      <c r="C473" t="s">
        <v>55</v>
      </c>
      <c r="D473" t="s">
        <v>192</v>
      </c>
      <c r="E473" s="4">
        <v>37567</v>
      </c>
      <c r="F473" s="4" t="s">
        <v>1035</v>
      </c>
      <c r="G473" s="4" t="s">
        <v>1249</v>
      </c>
      <c r="H473" t="str">
        <f>CONCATENATE(Source[[#This Row],[Subject]],TRIM(Source[[#This Row],[Course]]))</f>
        <v>CAHS20B</v>
      </c>
      <c r="I473" t="str">
        <f>VLOOKUP(Source[[#This Row],[SubjCrse]],'Courses and Categories'!$E$2:$G$1816,3,FALSE)</f>
        <v>Credit CTE</v>
      </c>
      <c r="J473">
        <v>1</v>
      </c>
      <c r="K473" t="s">
        <v>2245</v>
      </c>
      <c r="L473" t="s">
        <v>39</v>
      </c>
      <c r="M473" t="s">
        <v>903</v>
      </c>
      <c r="N473" t="s">
        <v>63</v>
      </c>
      <c r="O473">
        <v>810</v>
      </c>
      <c r="P473">
        <v>900</v>
      </c>
      <c r="Q473" t="s">
        <v>2239</v>
      </c>
      <c r="R473" t="s">
        <v>196</v>
      </c>
      <c r="S473" t="s">
        <v>134</v>
      </c>
      <c r="T473" t="s">
        <v>44</v>
      </c>
      <c r="U473" s="1">
        <v>43479</v>
      </c>
      <c r="V473" s="1">
        <v>43517</v>
      </c>
      <c r="W473" t="s">
        <v>4708</v>
      </c>
      <c r="X473" t="s">
        <v>905</v>
      </c>
      <c r="Y473">
        <v>6</v>
      </c>
      <c r="Z473">
        <v>6</v>
      </c>
      <c r="AA473">
        <v>20</v>
      </c>
      <c r="AB473">
        <v>30</v>
      </c>
      <c r="AD473">
        <f>IF(ISBLANK(Source[[#This Row],[CrosslistID]]),1,1/COUNTIFS(Source[CrosslistID],Source[[#This Row],[CrosslistID]],Source[TermDesc],Source[[#This Row],[TermDesc]]))</f>
        <v>1</v>
      </c>
      <c r="AG473">
        <v>0</v>
      </c>
      <c r="AH473">
        <v>30</v>
      </c>
      <c r="AI473">
        <v>0.24</v>
      </c>
      <c r="AJ473">
        <v>0.24</v>
      </c>
      <c r="AK473">
        <v>8.7599999999999997E-2</v>
      </c>
      <c r="AL4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3">
        <f>IF(AND(Source[[#This Row],[Credit_Noncredit]]="Noncredit",Source[[#This Row],[FTEF]]&gt;0),Source[[#This Row],[NC XLST FTES]]*525/(437.5*Source[[#This Row],[FTEF]]),0)</f>
        <v>0</v>
      </c>
      <c r="AN473">
        <f>IF(Source[[#This Row],[Credit_Noncredit]]="Credit",Source[[#This Row],[Census Enrollment]],Source[[#This Row],[Noncredit Avg. Attendance]])</f>
        <v>6</v>
      </c>
    </row>
    <row r="474" spans="1:40" x14ac:dyDescent="0.25">
      <c r="A474" t="s">
        <v>4581</v>
      </c>
      <c r="B474" t="s">
        <v>886</v>
      </c>
      <c r="C474" t="s">
        <v>55</v>
      </c>
      <c r="D474" t="s">
        <v>192</v>
      </c>
      <c r="E474" s="4">
        <v>37570</v>
      </c>
      <c r="F474" s="4" t="s">
        <v>1035</v>
      </c>
      <c r="G474" s="4" t="s">
        <v>1249</v>
      </c>
      <c r="H474" t="str">
        <f>CONCATENATE(Source[[#This Row],[Subject]],TRIM(Source[[#This Row],[Course]]))</f>
        <v>CAHS20B</v>
      </c>
      <c r="I474" t="str">
        <f>VLOOKUP(Source[[#This Row],[SubjCrse]],'Courses and Categories'!$E$2:$G$1816,3,FALSE)</f>
        <v>Credit CTE</v>
      </c>
      <c r="J474">
        <v>2</v>
      </c>
      <c r="K474" t="s">
        <v>2245</v>
      </c>
      <c r="L474" t="s">
        <v>39</v>
      </c>
      <c r="M474" t="s">
        <v>1063</v>
      </c>
      <c r="N474" t="s">
        <v>195</v>
      </c>
      <c r="O474">
        <v>910</v>
      </c>
      <c r="P474">
        <v>1300</v>
      </c>
      <c r="Q474" t="s">
        <v>2239</v>
      </c>
      <c r="R474" t="s">
        <v>196</v>
      </c>
      <c r="S474" t="s">
        <v>134</v>
      </c>
      <c r="T474" t="s">
        <v>44</v>
      </c>
      <c r="U474" s="1">
        <v>43479</v>
      </c>
      <c r="V474" s="1">
        <v>43517</v>
      </c>
      <c r="W474" t="s">
        <v>4708</v>
      </c>
      <c r="X474" t="s">
        <v>905</v>
      </c>
      <c r="Y474">
        <v>6</v>
      </c>
      <c r="Z474">
        <v>6</v>
      </c>
      <c r="AA474">
        <v>20</v>
      </c>
      <c r="AB474">
        <v>30</v>
      </c>
      <c r="AD474">
        <f>IF(ISBLANK(Source[[#This Row],[CrosslistID]]),1,1/COUNTIFS(Source[CrosslistID],Source[[#This Row],[CrosslistID]],Source[TermDesc],Source[[#This Row],[TermDesc]]))</f>
        <v>1</v>
      </c>
      <c r="AG474">
        <v>0</v>
      </c>
      <c r="AH474">
        <v>30</v>
      </c>
      <c r="AI474">
        <v>1.143</v>
      </c>
      <c r="AJ474">
        <v>1.143</v>
      </c>
      <c r="AK474">
        <v>0.33139999999999997</v>
      </c>
      <c r="AL4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4">
        <f>IF(AND(Source[[#This Row],[Credit_Noncredit]]="Noncredit",Source[[#This Row],[FTEF]]&gt;0),Source[[#This Row],[NC XLST FTES]]*525/(437.5*Source[[#This Row],[FTEF]]),0)</f>
        <v>0</v>
      </c>
      <c r="AN474">
        <f>IF(Source[[#This Row],[Credit_Noncredit]]="Credit",Source[[#This Row],[Census Enrollment]],Source[[#This Row],[Noncredit Avg. Attendance]])</f>
        <v>6</v>
      </c>
    </row>
    <row r="475" spans="1:40" x14ac:dyDescent="0.25">
      <c r="A475" t="s">
        <v>4581</v>
      </c>
      <c r="B475" t="s">
        <v>886</v>
      </c>
      <c r="C475" t="s">
        <v>55</v>
      </c>
      <c r="D475" t="s">
        <v>192</v>
      </c>
      <c r="E475" s="4">
        <v>37568</v>
      </c>
      <c r="F475" s="4" t="s">
        <v>1035</v>
      </c>
      <c r="G475" s="4" t="s">
        <v>1249</v>
      </c>
      <c r="H475" t="str">
        <f>CONCATENATE(Source[[#This Row],[Subject]],TRIM(Source[[#This Row],[Course]]))</f>
        <v>CAHS20B</v>
      </c>
      <c r="I475" t="str">
        <f>VLOOKUP(Source[[#This Row],[SubjCrse]],'Courses and Categories'!$E$2:$G$1816,3,FALSE)</f>
        <v>Credit CTE</v>
      </c>
      <c r="J475">
        <v>3</v>
      </c>
      <c r="K475" t="s">
        <v>2245</v>
      </c>
      <c r="L475" t="s">
        <v>39</v>
      </c>
      <c r="M475" t="s">
        <v>903</v>
      </c>
      <c r="N475" t="s">
        <v>63</v>
      </c>
      <c r="O475">
        <v>810</v>
      </c>
      <c r="P475">
        <v>900</v>
      </c>
      <c r="Q475" t="s">
        <v>2239</v>
      </c>
      <c r="R475" t="s">
        <v>196</v>
      </c>
      <c r="S475" t="s">
        <v>134</v>
      </c>
      <c r="T475" t="s">
        <v>44</v>
      </c>
      <c r="U475" s="1">
        <v>43518</v>
      </c>
      <c r="V475" s="1">
        <v>43559</v>
      </c>
      <c r="W475" t="s">
        <v>4708</v>
      </c>
      <c r="X475" t="s">
        <v>905</v>
      </c>
      <c r="Y475">
        <v>5</v>
      </c>
      <c r="Z475">
        <v>5</v>
      </c>
      <c r="AA475">
        <v>20</v>
      </c>
      <c r="AB475">
        <v>25</v>
      </c>
      <c r="AD475">
        <f>IF(ISBLANK(Source[[#This Row],[CrosslistID]]),1,1/COUNTIFS(Source[CrosslistID],Source[[#This Row],[CrosslistID]],Source[TermDesc],Source[[#This Row],[TermDesc]]))</f>
        <v>1</v>
      </c>
      <c r="AG475">
        <v>0</v>
      </c>
      <c r="AH475">
        <v>25</v>
      </c>
      <c r="AI475">
        <v>0.19</v>
      </c>
      <c r="AJ475">
        <v>0.19</v>
      </c>
      <c r="AK475">
        <v>8.7599999999999997E-2</v>
      </c>
      <c r="AL4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5">
        <f>IF(AND(Source[[#This Row],[Credit_Noncredit]]="Noncredit",Source[[#This Row],[FTEF]]&gt;0),Source[[#This Row],[NC XLST FTES]]*525/(437.5*Source[[#This Row],[FTEF]]),0)</f>
        <v>0</v>
      </c>
      <c r="AN475">
        <f>IF(Source[[#This Row],[Credit_Noncredit]]="Credit",Source[[#This Row],[Census Enrollment]],Source[[#This Row],[Noncredit Avg. Attendance]])</f>
        <v>5</v>
      </c>
    </row>
    <row r="476" spans="1:40" x14ac:dyDescent="0.25">
      <c r="A476" t="s">
        <v>4581</v>
      </c>
      <c r="B476" t="s">
        <v>886</v>
      </c>
      <c r="C476" t="s">
        <v>55</v>
      </c>
      <c r="D476" t="s">
        <v>192</v>
      </c>
      <c r="E476" s="4">
        <v>37571</v>
      </c>
      <c r="F476" s="4" t="s">
        <v>1035</v>
      </c>
      <c r="G476" s="4" t="s">
        <v>1249</v>
      </c>
      <c r="H476" t="str">
        <f>CONCATENATE(Source[[#This Row],[Subject]],TRIM(Source[[#This Row],[Course]]))</f>
        <v>CAHS20B</v>
      </c>
      <c r="I476" t="str">
        <f>VLOOKUP(Source[[#This Row],[SubjCrse]],'Courses and Categories'!$E$2:$G$1816,3,FALSE)</f>
        <v>Credit CTE</v>
      </c>
      <c r="J476">
        <v>4</v>
      </c>
      <c r="K476" t="s">
        <v>2245</v>
      </c>
      <c r="L476" t="s">
        <v>39</v>
      </c>
      <c r="M476" t="s">
        <v>1063</v>
      </c>
      <c r="N476" t="s">
        <v>195</v>
      </c>
      <c r="O476">
        <v>910</v>
      </c>
      <c r="P476">
        <v>1300</v>
      </c>
      <c r="Q476" t="s">
        <v>2239</v>
      </c>
      <c r="R476" t="s">
        <v>196</v>
      </c>
      <c r="S476" t="s">
        <v>134</v>
      </c>
      <c r="T476" t="s">
        <v>44</v>
      </c>
      <c r="U476" s="1">
        <v>43518</v>
      </c>
      <c r="V476" s="1">
        <v>43559</v>
      </c>
      <c r="W476" t="s">
        <v>4708</v>
      </c>
      <c r="X476" t="s">
        <v>905</v>
      </c>
      <c r="Y476">
        <v>5</v>
      </c>
      <c r="Z476">
        <v>5</v>
      </c>
      <c r="AA476">
        <v>20</v>
      </c>
      <c r="AB476">
        <v>25</v>
      </c>
      <c r="AD476">
        <f>IF(ISBLANK(Source[[#This Row],[CrosslistID]]),1,1/COUNTIFS(Source[CrosslistID],Source[[#This Row],[CrosslistID]],Source[TermDesc],Source[[#This Row],[TermDesc]]))</f>
        <v>1</v>
      </c>
      <c r="AG476">
        <v>0</v>
      </c>
      <c r="AH476">
        <v>25</v>
      </c>
      <c r="AI476">
        <v>0.95199999999999996</v>
      </c>
      <c r="AJ476">
        <v>0.95199999999999996</v>
      </c>
      <c r="AK476">
        <v>0.33139999999999997</v>
      </c>
      <c r="AL4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6">
        <f>IF(AND(Source[[#This Row],[Credit_Noncredit]]="Noncredit",Source[[#This Row],[FTEF]]&gt;0),Source[[#This Row],[NC XLST FTES]]*525/(437.5*Source[[#This Row],[FTEF]]),0)</f>
        <v>0</v>
      </c>
      <c r="AN476">
        <f>IF(Source[[#This Row],[Credit_Noncredit]]="Credit",Source[[#This Row],[Census Enrollment]],Source[[#This Row],[Noncredit Avg. Attendance]])</f>
        <v>5</v>
      </c>
    </row>
    <row r="477" spans="1:40" x14ac:dyDescent="0.25">
      <c r="A477" t="s">
        <v>4581</v>
      </c>
      <c r="B477" t="s">
        <v>886</v>
      </c>
      <c r="C477" t="s">
        <v>55</v>
      </c>
      <c r="D477" t="s">
        <v>192</v>
      </c>
      <c r="E477" s="4">
        <v>37569</v>
      </c>
      <c r="F477" s="4" t="s">
        <v>1035</v>
      </c>
      <c r="G477" s="4" t="s">
        <v>1249</v>
      </c>
      <c r="H477" t="str">
        <f>CONCATENATE(Source[[#This Row],[Subject]],TRIM(Source[[#This Row],[Course]]))</f>
        <v>CAHS20B</v>
      </c>
      <c r="I477" t="str">
        <f>VLOOKUP(Source[[#This Row],[SubjCrse]],'Courses and Categories'!$E$2:$G$1816,3,FALSE)</f>
        <v>Credit CTE</v>
      </c>
      <c r="J477">
        <v>5</v>
      </c>
      <c r="K477" t="s">
        <v>2245</v>
      </c>
      <c r="L477" t="s">
        <v>39</v>
      </c>
      <c r="M477" t="s">
        <v>903</v>
      </c>
      <c r="N477" t="s">
        <v>63</v>
      </c>
      <c r="O477">
        <v>810</v>
      </c>
      <c r="P477">
        <v>900</v>
      </c>
      <c r="Q477" t="s">
        <v>2239</v>
      </c>
      <c r="R477" t="s">
        <v>196</v>
      </c>
      <c r="S477" t="s">
        <v>134</v>
      </c>
      <c r="T477" t="s">
        <v>44</v>
      </c>
      <c r="U477" s="1">
        <v>43560</v>
      </c>
      <c r="V477" s="1">
        <v>43599</v>
      </c>
      <c r="W477" t="s">
        <v>4708</v>
      </c>
      <c r="X477" t="s">
        <v>905</v>
      </c>
      <c r="Y477">
        <v>6</v>
      </c>
      <c r="Z477">
        <v>6</v>
      </c>
      <c r="AA477">
        <v>20</v>
      </c>
      <c r="AB477">
        <v>30</v>
      </c>
      <c r="AD477">
        <f>IF(ISBLANK(Source[[#This Row],[CrosslistID]]),1,1/COUNTIFS(Source[CrosslistID],Source[[#This Row],[CrosslistID]],Source[TermDesc],Source[[#This Row],[TermDesc]]))</f>
        <v>1</v>
      </c>
      <c r="AG477">
        <v>0</v>
      </c>
      <c r="AH477">
        <v>30</v>
      </c>
      <c r="AI477">
        <v>0.21</v>
      </c>
      <c r="AJ477">
        <v>0.252</v>
      </c>
      <c r="AK477">
        <v>8.7599999999999997E-2</v>
      </c>
      <c r="AL4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7">
        <f>IF(AND(Source[[#This Row],[Credit_Noncredit]]="Noncredit",Source[[#This Row],[FTEF]]&gt;0),Source[[#This Row],[NC XLST FTES]]*525/(437.5*Source[[#This Row],[FTEF]]),0)</f>
        <v>0</v>
      </c>
      <c r="AN477">
        <f>IF(Source[[#This Row],[Credit_Noncredit]]="Credit",Source[[#This Row],[Census Enrollment]],Source[[#This Row],[Noncredit Avg. Attendance]])</f>
        <v>6</v>
      </c>
    </row>
    <row r="478" spans="1:40" x14ac:dyDescent="0.25">
      <c r="A478" t="s">
        <v>4581</v>
      </c>
      <c r="B478" t="s">
        <v>886</v>
      </c>
      <c r="C478" t="s">
        <v>55</v>
      </c>
      <c r="D478" t="s">
        <v>192</v>
      </c>
      <c r="E478" s="4">
        <v>37572</v>
      </c>
      <c r="F478" s="4" t="s">
        <v>1035</v>
      </c>
      <c r="G478" s="4" t="s">
        <v>1249</v>
      </c>
      <c r="H478" t="str">
        <f>CONCATENATE(Source[[#This Row],[Subject]],TRIM(Source[[#This Row],[Course]]))</f>
        <v>CAHS20B</v>
      </c>
      <c r="I478" t="str">
        <f>VLOOKUP(Source[[#This Row],[SubjCrse]],'Courses and Categories'!$E$2:$G$1816,3,FALSE)</f>
        <v>Credit CTE</v>
      </c>
      <c r="J478">
        <v>6</v>
      </c>
      <c r="K478" t="s">
        <v>2245</v>
      </c>
      <c r="L478" t="s">
        <v>39</v>
      </c>
      <c r="M478" t="s">
        <v>1063</v>
      </c>
      <c r="N478" t="s">
        <v>202</v>
      </c>
      <c r="O478" t="s">
        <v>208</v>
      </c>
      <c r="P478" t="s">
        <v>2249</v>
      </c>
      <c r="Q478" t="s">
        <v>2257</v>
      </c>
      <c r="R478" t="s">
        <v>196</v>
      </c>
      <c r="S478" t="s">
        <v>134</v>
      </c>
      <c r="T478" t="s">
        <v>44</v>
      </c>
      <c r="U478" s="1">
        <v>43560</v>
      </c>
      <c r="V478" s="1">
        <v>43599</v>
      </c>
      <c r="W478" t="s">
        <v>4709</v>
      </c>
      <c r="X478" t="s">
        <v>905</v>
      </c>
      <c r="Y478">
        <v>6</v>
      </c>
      <c r="Z478">
        <v>6</v>
      </c>
      <c r="AA478">
        <v>20</v>
      </c>
      <c r="AB478">
        <v>30</v>
      </c>
      <c r="AD478">
        <f>IF(ISBLANK(Source[[#This Row],[CrosslistID]]),1,1/COUNTIFS(Source[CrosslistID],Source[[#This Row],[CrosslistID]],Source[TermDesc],Source[[#This Row],[TermDesc]]))</f>
        <v>1</v>
      </c>
      <c r="AG478">
        <v>0</v>
      </c>
      <c r="AH478">
        <v>30</v>
      </c>
      <c r="AI478">
        <v>1.0669999999999999</v>
      </c>
      <c r="AJ478">
        <v>1.2804</v>
      </c>
      <c r="AK478">
        <v>0.33100000000000002</v>
      </c>
      <c r="AL4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8">
        <f>IF(AND(Source[[#This Row],[Credit_Noncredit]]="Noncredit",Source[[#This Row],[FTEF]]&gt;0),Source[[#This Row],[NC XLST FTES]]*525/(437.5*Source[[#This Row],[FTEF]]),0)</f>
        <v>0</v>
      </c>
      <c r="AN478">
        <f>IF(Source[[#This Row],[Credit_Noncredit]]="Credit",Source[[#This Row],[Census Enrollment]],Source[[#This Row],[Noncredit Avg. Attendance]])</f>
        <v>6</v>
      </c>
    </row>
    <row r="479" spans="1:40" x14ac:dyDescent="0.25">
      <c r="A479" t="s">
        <v>4581</v>
      </c>
      <c r="B479" t="s">
        <v>886</v>
      </c>
      <c r="C479" t="s">
        <v>55</v>
      </c>
      <c r="D479" t="s">
        <v>192</v>
      </c>
      <c r="E479" s="4">
        <v>37573</v>
      </c>
      <c r="F479" s="4" t="s">
        <v>1035</v>
      </c>
      <c r="G479" s="4" t="s">
        <v>2246</v>
      </c>
      <c r="H479" t="str">
        <f>CONCATENATE(Source[[#This Row],[Subject]],TRIM(Source[[#This Row],[Course]]))</f>
        <v>CAHS20C</v>
      </c>
      <c r="I479" t="str">
        <f>VLOOKUP(Source[[#This Row],[SubjCrse]],'Courses and Categories'!$E$2:$G$1816,3,FALSE)</f>
        <v>Credit CTE</v>
      </c>
      <c r="J479">
        <v>1</v>
      </c>
      <c r="K479" t="s">
        <v>2247</v>
      </c>
      <c r="L479" t="s">
        <v>39</v>
      </c>
      <c r="M479" t="s">
        <v>903</v>
      </c>
      <c r="N479" t="s">
        <v>63</v>
      </c>
      <c r="O479">
        <v>810</v>
      </c>
      <c r="P479">
        <v>900</v>
      </c>
      <c r="Q479" t="s">
        <v>2239</v>
      </c>
      <c r="R479" t="s">
        <v>196</v>
      </c>
      <c r="S479" t="s">
        <v>134</v>
      </c>
      <c r="T479" t="s">
        <v>44</v>
      </c>
      <c r="U479" s="1">
        <v>43479</v>
      </c>
      <c r="V479" s="1">
        <v>43517</v>
      </c>
      <c r="W479" t="s">
        <v>2248</v>
      </c>
      <c r="X479" t="s">
        <v>905</v>
      </c>
      <c r="Y479">
        <v>5</v>
      </c>
      <c r="Z479">
        <v>6</v>
      </c>
      <c r="AA479">
        <v>20</v>
      </c>
      <c r="AB479">
        <v>30</v>
      </c>
      <c r="AD479">
        <f>IF(ISBLANK(Source[[#This Row],[CrosslistID]]),1,1/COUNTIFS(Source[CrosslistID],Source[[#This Row],[CrosslistID]],Source[TermDesc],Source[[#This Row],[TermDesc]]))</f>
        <v>1</v>
      </c>
      <c r="AG479">
        <v>0</v>
      </c>
      <c r="AH479">
        <v>30</v>
      </c>
      <c r="AI479">
        <v>0.16</v>
      </c>
      <c r="AJ479">
        <v>0.2</v>
      </c>
      <c r="AK479">
        <v>9.1399999999999995E-2</v>
      </c>
      <c r="AL4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9">
        <f>IF(AND(Source[[#This Row],[Credit_Noncredit]]="Noncredit",Source[[#This Row],[FTEF]]&gt;0),Source[[#This Row],[NC XLST FTES]]*525/(437.5*Source[[#This Row],[FTEF]]),0)</f>
        <v>0</v>
      </c>
      <c r="AN479">
        <f>IF(Source[[#This Row],[Credit_Noncredit]]="Credit",Source[[#This Row],[Census Enrollment]],Source[[#This Row],[Noncredit Avg. Attendance]])</f>
        <v>5</v>
      </c>
    </row>
    <row r="480" spans="1:40" x14ac:dyDescent="0.25">
      <c r="A480" t="s">
        <v>4581</v>
      </c>
      <c r="B480" t="s">
        <v>886</v>
      </c>
      <c r="C480" t="s">
        <v>55</v>
      </c>
      <c r="D480" t="s">
        <v>192</v>
      </c>
      <c r="E480" s="4">
        <v>37576</v>
      </c>
      <c r="F480" s="4" t="s">
        <v>1035</v>
      </c>
      <c r="G480" s="4" t="s">
        <v>2246</v>
      </c>
      <c r="H480" t="str">
        <f>CONCATENATE(Source[[#This Row],[Subject]],TRIM(Source[[#This Row],[Course]]))</f>
        <v>CAHS20C</v>
      </c>
      <c r="I480" t="str">
        <f>VLOOKUP(Source[[#This Row],[SubjCrse]],'Courses and Categories'!$E$2:$G$1816,3,FALSE)</f>
        <v>Credit CTE</v>
      </c>
      <c r="J480">
        <v>2</v>
      </c>
      <c r="K480" t="s">
        <v>2247</v>
      </c>
      <c r="L480" t="s">
        <v>39</v>
      </c>
      <c r="M480" t="s">
        <v>1063</v>
      </c>
      <c r="N480" t="s">
        <v>195</v>
      </c>
      <c r="O480">
        <v>910</v>
      </c>
      <c r="P480">
        <v>1300</v>
      </c>
      <c r="Q480" t="s">
        <v>2239</v>
      </c>
      <c r="R480" t="s">
        <v>196</v>
      </c>
      <c r="S480" t="s">
        <v>134</v>
      </c>
      <c r="T480" t="s">
        <v>44</v>
      </c>
      <c r="U480" s="1">
        <v>43479</v>
      </c>
      <c r="V480" s="1">
        <v>43517</v>
      </c>
      <c r="W480" t="s">
        <v>2248</v>
      </c>
      <c r="X480" t="s">
        <v>905</v>
      </c>
      <c r="Y480">
        <v>6</v>
      </c>
      <c r="Z480">
        <v>6</v>
      </c>
      <c r="AA480">
        <v>20</v>
      </c>
      <c r="AB480">
        <v>30</v>
      </c>
      <c r="AD480">
        <f>IF(ISBLANK(Source[[#This Row],[CrosslistID]]),1,1/COUNTIFS(Source[CrosslistID],Source[[#This Row],[CrosslistID]],Source[TermDesc],Source[[#This Row],[TermDesc]]))</f>
        <v>1</v>
      </c>
      <c r="AG480">
        <v>0</v>
      </c>
      <c r="AH480">
        <v>30</v>
      </c>
      <c r="AI480">
        <v>0.95199999999999996</v>
      </c>
      <c r="AJ480">
        <v>1.1424000000000001</v>
      </c>
      <c r="AK480">
        <v>0.33429999999999999</v>
      </c>
      <c r="AL4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0">
        <f>IF(AND(Source[[#This Row],[Credit_Noncredit]]="Noncredit",Source[[#This Row],[FTEF]]&gt;0),Source[[#This Row],[NC XLST FTES]]*525/(437.5*Source[[#This Row],[FTEF]]),0)</f>
        <v>0</v>
      </c>
      <c r="AN480">
        <f>IF(Source[[#This Row],[Credit_Noncredit]]="Credit",Source[[#This Row],[Census Enrollment]],Source[[#This Row],[Noncredit Avg. Attendance]])</f>
        <v>6</v>
      </c>
    </row>
    <row r="481" spans="1:40" x14ac:dyDescent="0.25">
      <c r="A481" t="s">
        <v>4581</v>
      </c>
      <c r="B481" t="s">
        <v>886</v>
      </c>
      <c r="C481" t="s">
        <v>55</v>
      </c>
      <c r="D481" t="s">
        <v>192</v>
      </c>
      <c r="E481" s="4">
        <v>37574</v>
      </c>
      <c r="F481" s="4" t="s">
        <v>1035</v>
      </c>
      <c r="G481" s="4" t="s">
        <v>2246</v>
      </c>
      <c r="H481" t="str">
        <f>CONCATENATE(Source[[#This Row],[Subject]],TRIM(Source[[#This Row],[Course]]))</f>
        <v>CAHS20C</v>
      </c>
      <c r="I481" t="str">
        <f>VLOOKUP(Source[[#This Row],[SubjCrse]],'Courses and Categories'!$E$2:$G$1816,3,FALSE)</f>
        <v>Credit CTE</v>
      </c>
      <c r="J481">
        <v>3</v>
      </c>
      <c r="K481" t="s">
        <v>2247</v>
      </c>
      <c r="L481" t="s">
        <v>39</v>
      </c>
      <c r="M481" t="s">
        <v>903</v>
      </c>
      <c r="N481" t="s">
        <v>63</v>
      </c>
      <c r="O481">
        <v>810</v>
      </c>
      <c r="P481">
        <v>900</v>
      </c>
      <c r="Q481" t="s">
        <v>2239</v>
      </c>
      <c r="R481" t="s">
        <v>196</v>
      </c>
      <c r="S481" t="s">
        <v>134</v>
      </c>
      <c r="T481" t="s">
        <v>44</v>
      </c>
      <c r="U481" s="1">
        <v>43518</v>
      </c>
      <c r="V481" s="1">
        <v>43559</v>
      </c>
      <c r="W481" t="s">
        <v>2248</v>
      </c>
      <c r="X481" t="s">
        <v>905</v>
      </c>
      <c r="Y481">
        <v>7</v>
      </c>
      <c r="Z481">
        <v>7</v>
      </c>
      <c r="AA481">
        <v>20</v>
      </c>
      <c r="AB481">
        <v>35</v>
      </c>
      <c r="AD481">
        <f>IF(ISBLANK(Source[[#This Row],[CrosslistID]]),1,1/COUNTIFS(Source[CrosslistID],Source[[#This Row],[CrosslistID]],Source[TermDesc],Source[[#This Row],[TermDesc]]))</f>
        <v>1</v>
      </c>
      <c r="AG481">
        <v>0</v>
      </c>
      <c r="AH481">
        <v>35</v>
      </c>
      <c r="AI481">
        <v>0.26700000000000002</v>
      </c>
      <c r="AJ481">
        <v>0.26700000000000002</v>
      </c>
      <c r="AK481">
        <v>9.1399999999999995E-2</v>
      </c>
      <c r="AL4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1">
        <f>IF(AND(Source[[#This Row],[Credit_Noncredit]]="Noncredit",Source[[#This Row],[FTEF]]&gt;0),Source[[#This Row],[NC XLST FTES]]*525/(437.5*Source[[#This Row],[FTEF]]),0)</f>
        <v>0</v>
      </c>
      <c r="AN481">
        <f>IF(Source[[#This Row],[Credit_Noncredit]]="Credit",Source[[#This Row],[Census Enrollment]],Source[[#This Row],[Noncredit Avg. Attendance]])</f>
        <v>7</v>
      </c>
    </row>
    <row r="482" spans="1:40" x14ac:dyDescent="0.25">
      <c r="A482" t="s">
        <v>4581</v>
      </c>
      <c r="B482" t="s">
        <v>886</v>
      </c>
      <c r="C482" t="s">
        <v>55</v>
      </c>
      <c r="D482" t="s">
        <v>192</v>
      </c>
      <c r="E482" s="4">
        <v>37577</v>
      </c>
      <c r="F482" s="4" t="s">
        <v>1035</v>
      </c>
      <c r="G482" s="4" t="s">
        <v>2246</v>
      </c>
      <c r="H482" t="str">
        <f>CONCATENATE(Source[[#This Row],[Subject]],TRIM(Source[[#This Row],[Course]]))</f>
        <v>CAHS20C</v>
      </c>
      <c r="I482" t="str">
        <f>VLOOKUP(Source[[#This Row],[SubjCrse]],'Courses and Categories'!$E$2:$G$1816,3,FALSE)</f>
        <v>Credit CTE</v>
      </c>
      <c r="J482">
        <v>4</v>
      </c>
      <c r="K482" t="s">
        <v>2247</v>
      </c>
      <c r="L482" t="s">
        <v>39</v>
      </c>
      <c r="M482" t="s">
        <v>1063</v>
      </c>
      <c r="N482" t="s">
        <v>195</v>
      </c>
      <c r="O482">
        <v>910</v>
      </c>
      <c r="P482">
        <v>1300</v>
      </c>
      <c r="Q482" t="s">
        <v>2239</v>
      </c>
      <c r="R482" t="s">
        <v>196</v>
      </c>
      <c r="S482" t="s">
        <v>134</v>
      </c>
      <c r="T482" t="s">
        <v>44</v>
      </c>
      <c r="U482" s="1">
        <v>43518</v>
      </c>
      <c r="V482" s="1">
        <v>43559</v>
      </c>
      <c r="W482" t="s">
        <v>2248</v>
      </c>
      <c r="X482" t="s">
        <v>905</v>
      </c>
      <c r="Y482">
        <v>7</v>
      </c>
      <c r="Z482">
        <v>7</v>
      </c>
      <c r="AA482">
        <v>20</v>
      </c>
      <c r="AB482">
        <v>35</v>
      </c>
      <c r="AD482">
        <f>IF(ISBLANK(Source[[#This Row],[CrosslistID]]),1,1/COUNTIFS(Source[CrosslistID],Source[[#This Row],[CrosslistID]],Source[TermDesc],Source[[#This Row],[TermDesc]]))</f>
        <v>1</v>
      </c>
      <c r="AG482">
        <v>0</v>
      </c>
      <c r="AH482">
        <v>35</v>
      </c>
      <c r="AI482">
        <v>1.333</v>
      </c>
      <c r="AJ482">
        <v>1.333</v>
      </c>
      <c r="AK482">
        <v>0.33429999999999999</v>
      </c>
      <c r="AL4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2">
        <f>IF(AND(Source[[#This Row],[Credit_Noncredit]]="Noncredit",Source[[#This Row],[FTEF]]&gt;0),Source[[#This Row],[NC XLST FTES]]*525/(437.5*Source[[#This Row],[FTEF]]),0)</f>
        <v>0</v>
      </c>
      <c r="AN482">
        <f>IF(Source[[#This Row],[Credit_Noncredit]]="Credit",Source[[#This Row],[Census Enrollment]],Source[[#This Row],[Noncredit Avg. Attendance]])</f>
        <v>7</v>
      </c>
    </row>
    <row r="483" spans="1:40" x14ac:dyDescent="0.25">
      <c r="A483" t="s">
        <v>4581</v>
      </c>
      <c r="B483" t="s">
        <v>886</v>
      </c>
      <c r="C483" t="s">
        <v>55</v>
      </c>
      <c r="D483" t="s">
        <v>192</v>
      </c>
      <c r="E483" s="4">
        <v>37575</v>
      </c>
      <c r="F483" s="4" t="s">
        <v>1035</v>
      </c>
      <c r="G483" s="4" t="s">
        <v>2246</v>
      </c>
      <c r="H483" t="str">
        <f>CONCATENATE(Source[[#This Row],[Subject]],TRIM(Source[[#This Row],[Course]]))</f>
        <v>CAHS20C</v>
      </c>
      <c r="I483" t="str">
        <f>VLOOKUP(Source[[#This Row],[SubjCrse]],'Courses and Categories'!$E$2:$G$1816,3,FALSE)</f>
        <v>Credit CTE</v>
      </c>
      <c r="J483">
        <v>5</v>
      </c>
      <c r="K483" t="s">
        <v>2247</v>
      </c>
      <c r="L483" t="s">
        <v>39</v>
      </c>
      <c r="M483" t="s">
        <v>903</v>
      </c>
      <c r="N483" t="s">
        <v>63</v>
      </c>
      <c r="O483">
        <v>810</v>
      </c>
      <c r="P483">
        <v>900</v>
      </c>
      <c r="Q483" t="s">
        <v>2239</v>
      </c>
      <c r="R483" t="s">
        <v>196</v>
      </c>
      <c r="S483" t="s">
        <v>134</v>
      </c>
      <c r="T483" t="s">
        <v>44</v>
      </c>
      <c r="U483" s="1">
        <v>43560</v>
      </c>
      <c r="V483" s="1">
        <v>43599</v>
      </c>
      <c r="W483" t="s">
        <v>2248</v>
      </c>
      <c r="X483" t="s">
        <v>905</v>
      </c>
      <c r="Y483">
        <v>6</v>
      </c>
      <c r="Z483">
        <v>6</v>
      </c>
      <c r="AA483">
        <v>20</v>
      </c>
      <c r="AB483">
        <v>30</v>
      </c>
      <c r="AD483">
        <f>IF(ISBLANK(Source[[#This Row],[CrosslistID]]),1,1/COUNTIFS(Source[CrosslistID],Source[[#This Row],[CrosslistID]],Source[TermDesc],Source[[#This Row],[TermDesc]]))</f>
        <v>1</v>
      </c>
      <c r="AG483">
        <v>0</v>
      </c>
      <c r="AH483">
        <v>30</v>
      </c>
      <c r="AI483">
        <v>0.21</v>
      </c>
      <c r="AJ483">
        <v>0.252</v>
      </c>
      <c r="AK483">
        <v>9.1399999999999995E-2</v>
      </c>
      <c r="AL4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3">
        <f>IF(AND(Source[[#This Row],[Credit_Noncredit]]="Noncredit",Source[[#This Row],[FTEF]]&gt;0),Source[[#This Row],[NC XLST FTES]]*525/(437.5*Source[[#This Row],[FTEF]]),0)</f>
        <v>0</v>
      </c>
      <c r="AN483">
        <f>IF(Source[[#This Row],[Credit_Noncredit]]="Credit",Source[[#This Row],[Census Enrollment]],Source[[#This Row],[Noncredit Avg. Attendance]])</f>
        <v>6</v>
      </c>
    </row>
    <row r="484" spans="1:40" x14ac:dyDescent="0.25">
      <c r="A484" t="s">
        <v>4581</v>
      </c>
      <c r="B484" t="s">
        <v>886</v>
      </c>
      <c r="C484" t="s">
        <v>55</v>
      </c>
      <c r="D484" t="s">
        <v>192</v>
      </c>
      <c r="E484" s="4">
        <v>37578</v>
      </c>
      <c r="F484" s="4" t="s">
        <v>1035</v>
      </c>
      <c r="G484" s="4" t="s">
        <v>2246</v>
      </c>
      <c r="H484" t="str">
        <f>CONCATENATE(Source[[#This Row],[Subject]],TRIM(Source[[#This Row],[Course]]))</f>
        <v>CAHS20C</v>
      </c>
      <c r="I484" t="str">
        <f>VLOOKUP(Source[[#This Row],[SubjCrse]],'Courses and Categories'!$E$2:$G$1816,3,FALSE)</f>
        <v>Credit CTE</v>
      </c>
      <c r="J484">
        <v>6</v>
      </c>
      <c r="K484" t="s">
        <v>2247</v>
      </c>
      <c r="L484" t="s">
        <v>39</v>
      </c>
      <c r="M484" t="s">
        <v>1063</v>
      </c>
      <c r="N484" t="s">
        <v>195</v>
      </c>
      <c r="O484">
        <v>910</v>
      </c>
      <c r="P484">
        <v>1300</v>
      </c>
      <c r="Q484" t="s">
        <v>2239</v>
      </c>
      <c r="R484" t="s">
        <v>196</v>
      </c>
      <c r="S484" t="s">
        <v>134</v>
      </c>
      <c r="T484" t="s">
        <v>44</v>
      </c>
      <c r="U484" s="1">
        <v>43560</v>
      </c>
      <c r="V484" s="1">
        <v>43599</v>
      </c>
      <c r="W484" t="s">
        <v>2248</v>
      </c>
      <c r="X484" t="s">
        <v>905</v>
      </c>
      <c r="Y484">
        <v>6</v>
      </c>
      <c r="Z484">
        <v>6</v>
      </c>
      <c r="AA484">
        <v>20</v>
      </c>
      <c r="AB484">
        <v>30</v>
      </c>
      <c r="AD484">
        <f>IF(ISBLANK(Source[[#This Row],[CrosslistID]]),1,1/COUNTIFS(Source[CrosslistID],Source[[#This Row],[CrosslistID]],Source[TermDesc],Source[[#This Row],[TermDesc]]))</f>
        <v>1</v>
      </c>
      <c r="AG484">
        <v>0</v>
      </c>
      <c r="AH484">
        <v>30</v>
      </c>
      <c r="AI484">
        <v>1.0669999999999999</v>
      </c>
      <c r="AJ484">
        <v>1.2804</v>
      </c>
      <c r="AK484">
        <v>0.33429999999999999</v>
      </c>
      <c r="AL4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4">
        <f>IF(AND(Source[[#This Row],[Credit_Noncredit]]="Noncredit",Source[[#This Row],[FTEF]]&gt;0),Source[[#This Row],[NC XLST FTES]]*525/(437.5*Source[[#This Row],[FTEF]]),0)</f>
        <v>0</v>
      </c>
      <c r="AN484">
        <f>IF(Source[[#This Row],[Credit_Noncredit]]="Credit",Source[[#This Row],[Census Enrollment]],Source[[#This Row],[Noncredit Avg. Attendance]])</f>
        <v>6</v>
      </c>
    </row>
    <row r="485" spans="1:40" x14ac:dyDescent="0.25">
      <c r="A485" t="s">
        <v>4581</v>
      </c>
      <c r="B485" t="s">
        <v>886</v>
      </c>
      <c r="C485" t="s">
        <v>55</v>
      </c>
      <c r="D485" t="s">
        <v>192</v>
      </c>
      <c r="E485" s="4">
        <v>31550</v>
      </c>
      <c r="F485" s="4" t="s">
        <v>1035</v>
      </c>
      <c r="G485" s="4">
        <v>21</v>
      </c>
      <c r="H485" t="str">
        <f>CONCATENATE(Source[[#This Row],[Subject]],TRIM(Source[[#This Row],[Course]]))</f>
        <v>CAHS21</v>
      </c>
      <c r="I485" t="str">
        <f>VLOOKUP(Source[[#This Row],[SubjCrse]],'Courses and Categories'!$E$2:$G$1816,3,FALSE)</f>
        <v>Credit CTE</v>
      </c>
      <c r="J485">
        <v>1</v>
      </c>
      <c r="K485" t="s">
        <v>2251</v>
      </c>
      <c r="L485" t="s">
        <v>39</v>
      </c>
      <c r="M485" t="s">
        <v>903</v>
      </c>
      <c r="N485" t="s">
        <v>91</v>
      </c>
      <c r="O485">
        <v>710</v>
      </c>
      <c r="P485">
        <v>900</v>
      </c>
      <c r="Q485" t="s">
        <v>2034</v>
      </c>
      <c r="R485">
        <v>14</v>
      </c>
      <c r="S485" t="s">
        <v>134</v>
      </c>
      <c r="T485">
        <v>1</v>
      </c>
      <c r="U485" s="1">
        <v>43479</v>
      </c>
      <c r="V485" s="1">
        <v>43607</v>
      </c>
      <c r="W485" t="s">
        <v>2242</v>
      </c>
      <c r="X485" t="s">
        <v>1929</v>
      </c>
      <c r="Y485">
        <v>25</v>
      </c>
      <c r="Z485">
        <v>25</v>
      </c>
      <c r="AA485">
        <v>35</v>
      </c>
      <c r="AB485">
        <v>71.428600000000003</v>
      </c>
      <c r="AD485">
        <f>IF(ISBLANK(Source[[#This Row],[CrosslistID]]),1,1/COUNTIFS(Source[CrosslistID],Source[[#This Row],[CrosslistID]],Source[TermDesc],Source[[#This Row],[TermDesc]]))</f>
        <v>1</v>
      </c>
      <c r="AG485">
        <v>0</v>
      </c>
      <c r="AH485">
        <v>71.428600000000003</v>
      </c>
      <c r="AI485">
        <v>1.5329999999999999</v>
      </c>
      <c r="AJ485">
        <v>1.6662999999999999</v>
      </c>
      <c r="AK485">
        <v>0.1333</v>
      </c>
      <c r="AL4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5">
        <f>IF(AND(Source[[#This Row],[Credit_Noncredit]]="Noncredit",Source[[#This Row],[FTEF]]&gt;0),Source[[#This Row],[NC XLST FTES]]*525/(437.5*Source[[#This Row],[FTEF]]),0)</f>
        <v>0</v>
      </c>
      <c r="AN485">
        <f>IF(Source[[#This Row],[Credit_Noncredit]]="Credit",Source[[#This Row],[Census Enrollment]],Source[[#This Row],[Noncredit Avg. Attendance]])</f>
        <v>25</v>
      </c>
    </row>
    <row r="486" spans="1:40" x14ac:dyDescent="0.25">
      <c r="A486" t="s">
        <v>4581</v>
      </c>
      <c r="B486" t="s">
        <v>886</v>
      </c>
      <c r="C486" t="s">
        <v>55</v>
      </c>
      <c r="D486" t="s">
        <v>192</v>
      </c>
      <c r="E486" s="4">
        <v>39046</v>
      </c>
      <c r="F486" s="4" t="s">
        <v>1035</v>
      </c>
      <c r="G486" s="4" t="s">
        <v>2252</v>
      </c>
      <c r="H486" t="str">
        <f>CONCATENATE(Source[[#This Row],[Subject]],TRIM(Source[[#This Row],[Course]]))</f>
        <v>CAHS30A</v>
      </c>
      <c r="I486" t="str">
        <f>VLOOKUP(Source[[#This Row],[SubjCrse]],'Courses and Categories'!$E$2:$G$1816,3,FALSE)</f>
        <v>Credit CTE</v>
      </c>
      <c r="J486">
        <v>1</v>
      </c>
      <c r="K486" t="s">
        <v>2253</v>
      </c>
      <c r="L486" t="s">
        <v>39</v>
      </c>
      <c r="M486" t="s">
        <v>1046</v>
      </c>
      <c r="N486" t="s">
        <v>195</v>
      </c>
      <c r="O486">
        <v>1010</v>
      </c>
      <c r="P486">
        <v>1400</v>
      </c>
      <c r="Q486" t="s">
        <v>2034</v>
      </c>
      <c r="R486" t="s">
        <v>2255</v>
      </c>
      <c r="S486" t="s">
        <v>134</v>
      </c>
      <c r="T486" t="s">
        <v>44</v>
      </c>
      <c r="U486" s="1">
        <v>43479</v>
      </c>
      <c r="V486" s="1">
        <v>43539</v>
      </c>
      <c r="W486" t="s">
        <v>2098</v>
      </c>
      <c r="X486" t="s">
        <v>905</v>
      </c>
      <c r="Y486">
        <v>9</v>
      </c>
      <c r="Z486">
        <v>9</v>
      </c>
      <c r="AA486">
        <v>20</v>
      </c>
      <c r="AB486">
        <v>45</v>
      </c>
      <c r="AD486">
        <f>IF(ISBLANK(Source[[#This Row],[CrosslistID]]),1,1/COUNTIFS(Source[CrosslistID],Source[[#This Row],[CrosslistID]],Source[TermDesc],Source[[#This Row],[TermDesc]]))</f>
        <v>1</v>
      </c>
      <c r="AG486">
        <v>0</v>
      </c>
      <c r="AH486">
        <v>45</v>
      </c>
      <c r="AI486">
        <v>2.8109999999999999</v>
      </c>
      <c r="AJ486">
        <v>2.8109999999999999</v>
      </c>
      <c r="AK486">
        <v>0.54169999999999996</v>
      </c>
      <c r="AL4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6">
        <f>IF(AND(Source[[#This Row],[Credit_Noncredit]]="Noncredit",Source[[#This Row],[FTEF]]&gt;0),Source[[#This Row],[NC XLST FTES]]*525/(437.5*Source[[#This Row],[FTEF]]),0)</f>
        <v>0</v>
      </c>
      <c r="AN486">
        <f>IF(Source[[#This Row],[Credit_Noncredit]]="Credit",Source[[#This Row],[Census Enrollment]],Source[[#This Row],[Noncredit Avg. Attendance]])</f>
        <v>9</v>
      </c>
    </row>
    <row r="487" spans="1:40" x14ac:dyDescent="0.25">
      <c r="A487" t="s">
        <v>4581</v>
      </c>
      <c r="B487" t="s">
        <v>886</v>
      </c>
      <c r="C487" t="s">
        <v>55</v>
      </c>
      <c r="D487" t="s">
        <v>192</v>
      </c>
      <c r="E487" s="4">
        <v>37580</v>
      </c>
      <c r="F487" s="4" t="s">
        <v>1035</v>
      </c>
      <c r="G487" s="4" t="s">
        <v>2252</v>
      </c>
      <c r="H487" t="str">
        <f>CONCATENATE(Source[[#This Row],[Subject]],TRIM(Source[[#This Row],[Course]]))</f>
        <v>CAHS30A</v>
      </c>
      <c r="I487" t="str">
        <f>VLOOKUP(Source[[#This Row],[SubjCrse]],'Courses and Categories'!$E$2:$G$1816,3,FALSE)</f>
        <v>Credit CTE</v>
      </c>
      <c r="J487">
        <v>2</v>
      </c>
      <c r="K487" t="s">
        <v>2253</v>
      </c>
      <c r="L487" t="s">
        <v>39</v>
      </c>
      <c r="M487" t="s">
        <v>1046</v>
      </c>
      <c r="N487" t="s">
        <v>202</v>
      </c>
      <c r="O487" t="s">
        <v>1680</v>
      </c>
      <c r="P487" t="s">
        <v>2254</v>
      </c>
      <c r="Q487" t="s">
        <v>2228</v>
      </c>
      <c r="R487" t="s">
        <v>2255</v>
      </c>
      <c r="S487" t="s">
        <v>134</v>
      </c>
      <c r="T487" t="s">
        <v>44</v>
      </c>
      <c r="U487" s="1">
        <v>43542</v>
      </c>
      <c r="V487" s="1">
        <v>43599</v>
      </c>
      <c r="W487" t="s">
        <v>2104</v>
      </c>
      <c r="X487" t="s">
        <v>905</v>
      </c>
      <c r="Y487">
        <v>9</v>
      </c>
      <c r="Z487">
        <v>9</v>
      </c>
      <c r="AA487">
        <v>20</v>
      </c>
      <c r="AB487">
        <v>45</v>
      </c>
      <c r="AD487">
        <f>IF(ISBLANK(Source[[#This Row],[CrosslistID]]),1,1/COUNTIFS(Source[CrosslistID],Source[[#This Row],[CrosslistID]],Source[TermDesc],Source[[#This Row],[TermDesc]]))</f>
        <v>1</v>
      </c>
      <c r="AG487">
        <v>0</v>
      </c>
      <c r="AH487">
        <v>45</v>
      </c>
      <c r="AI487">
        <v>2.2549999999999999</v>
      </c>
      <c r="AJ487">
        <v>2.5369000000000002</v>
      </c>
      <c r="AK487">
        <v>0.54200000000000004</v>
      </c>
      <c r="AL4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7">
        <f>IF(AND(Source[[#This Row],[Credit_Noncredit]]="Noncredit",Source[[#This Row],[FTEF]]&gt;0),Source[[#This Row],[NC XLST FTES]]*525/(437.5*Source[[#This Row],[FTEF]]),0)</f>
        <v>0</v>
      </c>
      <c r="AN487">
        <f>IF(Source[[#This Row],[Credit_Noncredit]]="Credit",Source[[#This Row],[Census Enrollment]],Source[[#This Row],[Noncredit Avg. Attendance]])</f>
        <v>9</v>
      </c>
    </row>
    <row r="488" spans="1:40" x14ac:dyDescent="0.25">
      <c r="A488" t="s">
        <v>4581</v>
      </c>
      <c r="B488" t="s">
        <v>886</v>
      </c>
      <c r="C488" t="s">
        <v>55</v>
      </c>
      <c r="D488" t="s">
        <v>192</v>
      </c>
      <c r="E488" s="4">
        <v>37581</v>
      </c>
      <c r="F488" s="4" t="s">
        <v>1035</v>
      </c>
      <c r="G488" s="4" t="s">
        <v>2256</v>
      </c>
      <c r="H488" t="str">
        <f>CONCATENATE(Source[[#This Row],[Subject]],TRIM(Source[[#This Row],[Course]]))</f>
        <v>CAHS30B</v>
      </c>
      <c r="I488" t="str">
        <f>VLOOKUP(Source[[#This Row],[SubjCrse]],'Courses and Categories'!$E$2:$G$1816,3,FALSE)</f>
        <v>Credit CTE</v>
      </c>
      <c r="J488">
        <v>1</v>
      </c>
      <c r="K488" t="s">
        <v>2253</v>
      </c>
      <c r="L488" t="s">
        <v>39</v>
      </c>
      <c r="M488" t="s">
        <v>1046</v>
      </c>
      <c r="N488" t="s">
        <v>202</v>
      </c>
      <c r="O488" t="s">
        <v>1680</v>
      </c>
      <c r="P488" t="s">
        <v>2254</v>
      </c>
      <c r="Q488" t="s">
        <v>2228</v>
      </c>
      <c r="S488" t="s">
        <v>134</v>
      </c>
      <c r="T488" t="s">
        <v>44</v>
      </c>
      <c r="U488" s="1">
        <v>43479</v>
      </c>
      <c r="V488" s="1">
        <v>43539</v>
      </c>
      <c r="W488" t="s">
        <v>2258</v>
      </c>
      <c r="X488" t="s">
        <v>905</v>
      </c>
      <c r="Y488">
        <v>9</v>
      </c>
      <c r="Z488">
        <v>9</v>
      </c>
      <c r="AA488">
        <v>20</v>
      </c>
      <c r="AB488">
        <v>45</v>
      </c>
      <c r="AD488">
        <f>IF(ISBLANK(Source[[#This Row],[CrosslistID]]),1,1/COUNTIFS(Source[CrosslistID],Source[[#This Row],[CrosslistID]],Source[TermDesc],Source[[#This Row],[TermDesc]]))</f>
        <v>1</v>
      </c>
      <c r="AG488">
        <v>0</v>
      </c>
      <c r="AH488">
        <v>45</v>
      </c>
      <c r="AI488">
        <v>2.4990000000000001</v>
      </c>
      <c r="AJ488">
        <v>2.8113999999999999</v>
      </c>
      <c r="AK488">
        <v>0.54200000000000004</v>
      </c>
      <c r="AL4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8">
        <f>IF(AND(Source[[#This Row],[Credit_Noncredit]]="Noncredit",Source[[#This Row],[FTEF]]&gt;0),Source[[#This Row],[NC XLST FTES]]*525/(437.5*Source[[#This Row],[FTEF]]),0)</f>
        <v>0</v>
      </c>
      <c r="AN488">
        <f>IF(Source[[#This Row],[Credit_Noncredit]]="Credit",Source[[#This Row],[Census Enrollment]],Source[[#This Row],[Noncredit Avg. Attendance]])</f>
        <v>9</v>
      </c>
    </row>
    <row r="489" spans="1:40" x14ac:dyDescent="0.25">
      <c r="A489" t="s">
        <v>4581</v>
      </c>
      <c r="B489" t="s">
        <v>886</v>
      </c>
      <c r="C489" t="s">
        <v>55</v>
      </c>
      <c r="D489" t="s">
        <v>192</v>
      </c>
      <c r="E489" s="4">
        <v>37582</v>
      </c>
      <c r="F489" s="4" t="s">
        <v>1035</v>
      </c>
      <c r="G489" s="4" t="s">
        <v>2256</v>
      </c>
      <c r="H489" t="str">
        <f>CONCATENATE(Source[[#This Row],[Subject]],TRIM(Source[[#This Row],[Course]]))</f>
        <v>CAHS30B</v>
      </c>
      <c r="I489" t="str">
        <f>VLOOKUP(Source[[#This Row],[SubjCrse]],'Courses and Categories'!$E$2:$G$1816,3,FALSE)</f>
        <v>Credit CTE</v>
      </c>
      <c r="J489">
        <v>2</v>
      </c>
      <c r="K489" t="s">
        <v>2253</v>
      </c>
      <c r="L489" t="s">
        <v>39</v>
      </c>
      <c r="M489" t="s">
        <v>1046</v>
      </c>
      <c r="N489" t="s">
        <v>195</v>
      </c>
      <c r="O489">
        <v>1010</v>
      </c>
      <c r="P489">
        <v>1400</v>
      </c>
      <c r="Q489" t="s">
        <v>2034</v>
      </c>
      <c r="R489">
        <v>158</v>
      </c>
      <c r="S489" t="s">
        <v>134</v>
      </c>
      <c r="T489" t="s">
        <v>44</v>
      </c>
      <c r="U489" s="1">
        <v>43542</v>
      </c>
      <c r="V489" s="1">
        <v>43599</v>
      </c>
      <c r="W489" t="s">
        <v>2259</v>
      </c>
      <c r="X489" t="s">
        <v>905</v>
      </c>
      <c r="Y489">
        <v>9</v>
      </c>
      <c r="Z489">
        <v>9</v>
      </c>
      <c r="AA489">
        <v>20</v>
      </c>
      <c r="AB489">
        <v>45</v>
      </c>
      <c r="AD489">
        <f>IF(ISBLANK(Source[[#This Row],[CrosslistID]]),1,1/COUNTIFS(Source[CrosslistID],Source[[#This Row],[CrosslistID]],Source[TermDesc],Source[[#This Row],[TermDesc]]))</f>
        <v>1</v>
      </c>
      <c r="AG489">
        <v>0</v>
      </c>
      <c r="AH489">
        <v>45</v>
      </c>
      <c r="AI489">
        <v>2.5369999999999999</v>
      </c>
      <c r="AJ489">
        <v>2.5369999999999999</v>
      </c>
      <c r="AK489">
        <v>0.54169999999999996</v>
      </c>
      <c r="AL4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9">
        <f>IF(AND(Source[[#This Row],[Credit_Noncredit]]="Noncredit",Source[[#This Row],[FTEF]]&gt;0),Source[[#This Row],[NC XLST FTES]]*525/(437.5*Source[[#This Row],[FTEF]]),0)</f>
        <v>0</v>
      </c>
      <c r="AN489">
        <f>IF(Source[[#This Row],[Credit_Noncredit]]="Credit",Source[[#This Row],[Census Enrollment]],Source[[#This Row],[Noncredit Avg. Attendance]])</f>
        <v>9</v>
      </c>
    </row>
    <row r="490" spans="1:40" x14ac:dyDescent="0.25">
      <c r="A490" t="s">
        <v>4581</v>
      </c>
      <c r="B490" t="s">
        <v>886</v>
      </c>
      <c r="C490" t="s">
        <v>55</v>
      </c>
      <c r="D490" t="s">
        <v>192</v>
      </c>
      <c r="E490" s="4">
        <v>37210</v>
      </c>
      <c r="F490" s="4" t="s">
        <v>1035</v>
      </c>
      <c r="G490" s="4">
        <v>32</v>
      </c>
      <c r="H490" t="str">
        <f>CONCATENATE(Source[[#This Row],[Subject]],TRIM(Source[[#This Row],[Course]]))</f>
        <v>CAHS32</v>
      </c>
      <c r="I490" t="str">
        <f>VLOOKUP(Source[[#This Row],[SubjCrse]],'Courses and Categories'!$E$2:$G$1816,3,FALSE)</f>
        <v>Credit CTE</v>
      </c>
      <c r="J490">
        <v>1</v>
      </c>
      <c r="K490" t="s">
        <v>4710</v>
      </c>
      <c r="L490" t="s">
        <v>39</v>
      </c>
      <c r="M490" t="s">
        <v>903</v>
      </c>
      <c r="N490" t="s">
        <v>50</v>
      </c>
      <c r="O490">
        <v>1510</v>
      </c>
      <c r="P490">
        <v>1800</v>
      </c>
      <c r="Q490" t="s">
        <v>2034</v>
      </c>
      <c r="R490">
        <v>14</v>
      </c>
      <c r="S490" t="s">
        <v>134</v>
      </c>
      <c r="T490">
        <v>1</v>
      </c>
      <c r="U490" s="1">
        <v>43479</v>
      </c>
      <c r="V490" s="1">
        <v>43607</v>
      </c>
      <c r="W490" t="s">
        <v>103</v>
      </c>
      <c r="X490" t="s">
        <v>1929</v>
      </c>
      <c r="Y490">
        <v>34</v>
      </c>
      <c r="Z490">
        <v>33</v>
      </c>
      <c r="AA490">
        <v>35</v>
      </c>
      <c r="AB490">
        <v>94.285700000000006</v>
      </c>
      <c r="AD490">
        <f>IF(ISBLANK(Source[[#This Row],[CrosslistID]]),1,1/COUNTIFS(Source[CrosslistID],Source[[#This Row],[CrosslistID]],Source[TermDesc],Source[[#This Row],[TermDesc]]))</f>
        <v>1</v>
      </c>
      <c r="AG490">
        <v>0</v>
      </c>
      <c r="AH490">
        <v>94.285700000000006</v>
      </c>
      <c r="AI490">
        <v>2.8</v>
      </c>
      <c r="AJ490">
        <v>3.4</v>
      </c>
      <c r="AK490">
        <v>0.2</v>
      </c>
      <c r="AL4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0">
        <f>IF(AND(Source[[#This Row],[Credit_Noncredit]]="Noncredit",Source[[#This Row],[FTEF]]&gt;0),Source[[#This Row],[NC XLST FTES]]*525/(437.5*Source[[#This Row],[FTEF]]),0)</f>
        <v>0</v>
      </c>
      <c r="AN490">
        <f>IF(Source[[#This Row],[Credit_Noncredit]]="Credit",Source[[#This Row],[Census Enrollment]],Source[[#This Row],[Noncredit Avg. Attendance]])</f>
        <v>34</v>
      </c>
    </row>
    <row r="491" spans="1:40" x14ac:dyDescent="0.25">
      <c r="A491" t="s">
        <v>4581</v>
      </c>
      <c r="B491" t="s">
        <v>886</v>
      </c>
      <c r="C491" t="s">
        <v>55</v>
      </c>
      <c r="D491" t="s">
        <v>192</v>
      </c>
      <c r="E491" s="4">
        <v>31552</v>
      </c>
      <c r="F491" s="4" t="s">
        <v>1035</v>
      </c>
      <c r="G491" s="4">
        <v>33</v>
      </c>
      <c r="H491" t="str">
        <f>CONCATENATE(Source[[#This Row],[Subject]],TRIM(Source[[#This Row],[Course]]))</f>
        <v>CAHS33</v>
      </c>
      <c r="I491" t="str">
        <f>VLOOKUP(Source[[#This Row],[SubjCrse]],'Courses and Categories'!$E$2:$G$1816,3,FALSE)</f>
        <v>Credit CTE</v>
      </c>
      <c r="J491">
        <v>1</v>
      </c>
      <c r="K491" t="s">
        <v>2260</v>
      </c>
      <c r="L491" t="s">
        <v>39</v>
      </c>
      <c r="M491" t="s">
        <v>903</v>
      </c>
      <c r="N491" t="s">
        <v>2261</v>
      </c>
      <c r="O491" t="s">
        <v>2262</v>
      </c>
      <c r="P491" t="s">
        <v>526</v>
      </c>
      <c r="Q491" t="s">
        <v>2263</v>
      </c>
      <c r="R491" t="s">
        <v>2264</v>
      </c>
      <c r="S491" t="s">
        <v>134</v>
      </c>
      <c r="T491">
        <v>1</v>
      </c>
      <c r="U491" s="1">
        <v>43479</v>
      </c>
      <c r="V491" s="1">
        <v>43607</v>
      </c>
      <c r="W491" t="s">
        <v>4711</v>
      </c>
      <c r="X491" t="s">
        <v>1929</v>
      </c>
      <c r="Y491">
        <v>22</v>
      </c>
      <c r="Z491">
        <v>21</v>
      </c>
      <c r="AA491">
        <v>35</v>
      </c>
      <c r="AB491">
        <v>60</v>
      </c>
      <c r="AD491">
        <f>IF(ISBLANK(Source[[#This Row],[CrosslistID]]),1,1/COUNTIFS(Source[CrosslistID],Source[[#This Row],[CrosslistID]],Source[TermDesc],Source[[#This Row],[TermDesc]]))</f>
        <v>1</v>
      </c>
      <c r="AG491">
        <v>0</v>
      </c>
      <c r="AH491">
        <v>60</v>
      </c>
      <c r="AI491">
        <v>2.1</v>
      </c>
      <c r="AJ491">
        <v>2.2000000000000002</v>
      </c>
      <c r="AK491">
        <v>0.2</v>
      </c>
      <c r="AL4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1">
        <f>IF(AND(Source[[#This Row],[Credit_Noncredit]]="Noncredit",Source[[#This Row],[FTEF]]&gt;0),Source[[#This Row],[NC XLST FTES]]*525/(437.5*Source[[#This Row],[FTEF]]),0)</f>
        <v>0</v>
      </c>
      <c r="AN491">
        <f>IF(Source[[#This Row],[Credit_Noncredit]]="Credit",Source[[#This Row],[Census Enrollment]],Source[[#This Row],[Noncredit Avg. Attendance]])</f>
        <v>22</v>
      </c>
    </row>
    <row r="492" spans="1:40" x14ac:dyDescent="0.25">
      <c r="A492" t="s">
        <v>4581</v>
      </c>
      <c r="B492" t="s">
        <v>886</v>
      </c>
      <c r="C492" t="s">
        <v>55</v>
      </c>
      <c r="D492" t="s">
        <v>192</v>
      </c>
      <c r="E492" s="4">
        <v>31554</v>
      </c>
      <c r="F492" s="4" t="s">
        <v>1035</v>
      </c>
      <c r="G492" s="4">
        <v>34</v>
      </c>
      <c r="H492" t="str">
        <f>CONCATENATE(Source[[#This Row],[Subject]],TRIM(Source[[#This Row],[Course]]))</f>
        <v>CAHS34</v>
      </c>
      <c r="I492" t="str">
        <f>VLOOKUP(Source[[#This Row],[SubjCrse]],'Courses and Categories'!$E$2:$G$1816,3,FALSE)</f>
        <v>Credit CTE</v>
      </c>
      <c r="J492">
        <v>501</v>
      </c>
      <c r="K492" t="s">
        <v>4712</v>
      </c>
      <c r="L492" t="s">
        <v>87</v>
      </c>
      <c r="M492" t="s">
        <v>903</v>
      </c>
      <c r="N492" t="s">
        <v>180</v>
      </c>
      <c r="O492">
        <v>1630</v>
      </c>
      <c r="P492">
        <v>1920</v>
      </c>
      <c r="Q492" t="s">
        <v>2034</v>
      </c>
      <c r="R492">
        <v>2</v>
      </c>
      <c r="S492" t="s">
        <v>134</v>
      </c>
      <c r="T492">
        <v>1</v>
      </c>
      <c r="U492" s="1">
        <v>43479</v>
      </c>
      <c r="V492" s="1">
        <v>43607</v>
      </c>
      <c r="W492" t="s">
        <v>4713</v>
      </c>
      <c r="X492" t="s">
        <v>1929</v>
      </c>
      <c r="Y492">
        <v>36</v>
      </c>
      <c r="Z492">
        <v>33</v>
      </c>
      <c r="AA492">
        <v>35</v>
      </c>
      <c r="AB492">
        <v>94.285700000000006</v>
      </c>
      <c r="AD492">
        <f>IF(ISBLANK(Source[[#This Row],[CrosslistID]]),1,1/COUNTIFS(Source[CrosslistID],Source[[#This Row],[CrosslistID]],Source[TermDesc],Source[[#This Row],[TermDesc]]))</f>
        <v>1</v>
      </c>
      <c r="AG492">
        <v>0</v>
      </c>
      <c r="AH492">
        <v>94.285700000000006</v>
      </c>
      <c r="AI492">
        <v>2.8</v>
      </c>
      <c r="AJ492">
        <v>3.6</v>
      </c>
      <c r="AK492">
        <v>0.2</v>
      </c>
      <c r="AL4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2">
        <f>IF(AND(Source[[#This Row],[Credit_Noncredit]]="Noncredit",Source[[#This Row],[FTEF]]&gt;0),Source[[#This Row],[NC XLST FTES]]*525/(437.5*Source[[#This Row],[FTEF]]),0)</f>
        <v>0</v>
      </c>
      <c r="AN492">
        <f>IF(Source[[#This Row],[Credit_Noncredit]]="Credit",Source[[#This Row],[Census Enrollment]],Source[[#This Row],[Noncredit Avg. Attendance]])</f>
        <v>36</v>
      </c>
    </row>
    <row r="493" spans="1:40" x14ac:dyDescent="0.25">
      <c r="A493" t="s">
        <v>4581</v>
      </c>
      <c r="B493" t="s">
        <v>886</v>
      </c>
      <c r="C493" t="s">
        <v>55</v>
      </c>
      <c r="D493" t="s">
        <v>192</v>
      </c>
      <c r="E493" s="4">
        <v>31553</v>
      </c>
      <c r="F493" s="4" t="s">
        <v>1035</v>
      </c>
      <c r="G493" s="4" t="s">
        <v>2266</v>
      </c>
      <c r="H493" t="str">
        <f>CONCATENATE(Source[[#This Row],[Subject]],TRIM(Source[[#This Row],[Course]]))</f>
        <v>CAHS40W</v>
      </c>
      <c r="I493" t="str">
        <f>VLOOKUP(Source[[#This Row],[SubjCrse]],'Courses and Categories'!$E$2:$G$1816,3,FALSE)</f>
        <v>Credit CTE</v>
      </c>
      <c r="J493">
        <v>831</v>
      </c>
      <c r="K493" t="s">
        <v>893</v>
      </c>
      <c r="L493" t="s">
        <v>87</v>
      </c>
      <c r="M493" t="s">
        <v>897</v>
      </c>
      <c r="N493" t="s">
        <v>2365</v>
      </c>
      <c r="O493" t="s">
        <v>1680</v>
      </c>
      <c r="P493" t="s">
        <v>3579</v>
      </c>
      <c r="Q493" t="s">
        <v>2228</v>
      </c>
      <c r="R493">
        <v>2</v>
      </c>
      <c r="S493" t="s">
        <v>134</v>
      </c>
      <c r="T493">
        <v>1</v>
      </c>
      <c r="U493" s="1">
        <v>43479</v>
      </c>
      <c r="V493" s="1">
        <v>43607</v>
      </c>
      <c r="W493" t="s">
        <v>2269</v>
      </c>
      <c r="X493" t="s">
        <v>893</v>
      </c>
      <c r="Y493">
        <v>15</v>
      </c>
      <c r="Z493">
        <v>16</v>
      </c>
      <c r="AA493">
        <v>45</v>
      </c>
      <c r="AB493">
        <v>35.555599999999998</v>
      </c>
      <c r="AD493">
        <f>IF(ISBLANK(Source[[#This Row],[CrosslistID]]),1,1/COUNTIFS(Source[CrosslistID],Source[[#This Row],[CrosslistID]],Source[TermDesc],Source[[#This Row],[TermDesc]]))</f>
        <v>1</v>
      </c>
      <c r="AG493">
        <v>0</v>
      </c>
      <c r="AH493">
        <v>35.555599999999998</v>
      </c>
      <c r="AI493">
        <v>2.3330000000000002</v>
      </c>
      <c r="AJ493">
        <v>2.4996</v>
      </c>
      <c r="AK493">
        <v>0.19470000000000001</v>
      </c>
      <c r="AL4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3">
        <f>IF(AND(Source[[#This Row],[Credit_Noncredit]]="Noncredit",Source[[#This Row],[FTEF]]&gt;0),Source[[#This Row],[NC XLST FTES]]*525/(437.5*Source[[#This Row],[FTEF]]),0)</f>
        <v>0</v>
      </c>
      <c r="AN493">
        <f>IF(Source[[#This Row],[Credit_Noncredit]]="Credit",Source[[#This Row],[Census Enrollment]],Source[[#This Row],[Noncredit Avg. Attendance]])</f>
        <v>15</v>
      </c>
    </row>
    <row r="494" spans="1:40" x14ac:dyDescent="0.25">
      <c r="A494" t="s">
        <v>4581</v>
      </c>
      <c r="B494" t="s">
        <v>886</v>
      </c>
      <c r="C494" t="s">
        <v>55</v>
      </c>
      <c r="D494" t="s">
        <v>192</v>
      </c>
      <c r="E494" s="4">
        <v>38588</v>
      </c>
      <c r="F494" s="4" t="s">
        <v>1035</v>
      </c>
      <c r="G494" s="4">
        <v>42</v>
      </c>
      <c r="H494" t="str">
        <f>CONCATENATE(Source[[#This Row],[Subject]],TRIM(Source[[#This Row],[Course]]))</f>
        <v>CAHS42</v>
      </c>
      <c r="I494" t="str">
        <f>VLOOKUP(Source[[#This Row],[SubjCrse]],'Courses and Categories'!$E$2:$G$1816,3,FALSE)</f>
        <v>Credit CTE</v>
      </c>
      <c r="J494">
        <v>1</v>
      </c>
      <c r="K494" t="s">
        <v>4714</v>
      </c>
      <c r="L494" t="s">
        <v>39</v>
      </c>
      <c r="M494" t="s">
        <v>903</v>
      </c>
      <c r="N494" t="s">
        <v>180</v>
      </c>
      <c r="O494">
        <v>1410</v>
      </c>
      <c r="P494">
        <v>1700</v>
      </c>
      <c r="Q494" t="s">
        <v>2034</v>
      </c>
      <c r="R494">
        <v>158</v>
      </c>
      <c r="S494" t="s">
        <v>134</v>
      </c>
      <c r="T494">
        <v>1</v>
      </c>
      <c r="U494" s="1">
        <v>43479</v>
      </c>
      <c r="V494" s="1">
        <v>43607</v>
      </c>
      <c r="W494" t="s">
        <v>2271</v>
      </c>
      <c r="X494" t="s">
        <v>1929</v>
      </c>
      <c r="Y494">
        <v>14</v>
      </c>
      <c r="Z494">
        <v>13</v>
      </c>
      <c r="AA494">
        <v>35</v>
      </c>
      <c r="AB494">
        <v>37.142899999999997</v>
      </c>
      <c r="AD494">
        <f>IF(ISBLANK(Source[[#This Row],[CrosslistID]]),1,1/COUNTIFS(Source[CrosslistID],Source[[#This Row],[CrosslistID]],Source[TermDesc],Source[[#This Row],[TermDesc]]))</f>
        <v>1</v>
      </c>
      <c r="AG494">
        <v>0</v>
      </c>
      <c r="AH494">
        <v>37.142899999999997</v>
      </c>
      <c r="AI494">
        <v>1.1000000000000001</v>
      </c>
      <c r="AJ494">
        <v>1.4</v>
      </c>
      <c r="AK494">
        <v>0.2</v>
      </c>
      <c r="AL4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4">
        <f>IF(AND(Source[[#This Row],[Credit_Noncredit]]="Noncredit",Source[[#This Row],[FTEF]]&gt;0),Source[[#This Row],[NC XLST FTES]]*525/(437.5*Source[[#This Row],[FTEF]]),0)</f>
        <v>0</v>
      </c>
      <c r="AN494">
        <f>IF(Source[[#This Row],[Credit_Noncredit]]="Credit",Source[[#This Row],[Census Enrollment]],Source[[#This Row],[Noncredit Avg. Attendance]])</f>
        <v>14</v>
      </c>
    </row>
    <row r="495" spans="1:40" x14ac:dyDescent="0.25">
      <c r="A495" t="s">
        <v>4581</v>
      </c>
      <c r="B495" t="s">
        <v>886</v>
      </c>
      <c r="C495" t="s">
        <v>55</v>
      </c>
      <c r="D495" t="s">
        <v>192</v>
      </c>
      <c r="E495" s="4">
        <v>39048</v>
      </c>
      <c r="F495" s="4" t="s">
        <v>1035</v>
      </c>
      <c r="G495" s="4" t="s">
        <v>4715</v>
      </c>
      <c r="H495" t="str">
        <f>CONCATENATE(Source[[#This Row],[Subject]],TRIM(Source[[#This Row],[Course]]))</f>
        <v>CAHS60D</v>
      </c>
      <c r="I495" t="str">
        <f>VLOOKUP(Source[[#This Row],[SubjCrse]],'Courses and Categories'!$E$2:$G$1816,3,FALSE)</f>
        <v>Credit CTE</v>
      </c>
      <c r="J495">
        <v>1</v>
      </c>
      <c r="K495" t="s">
        <v>4716</v>
      </c>
      <c r="L495" t="s">
        <v>39</v>
      </c>
      <c r="M495" t="s">
        <v>903</v>
      </c>
      <c r="N495" t="s">
        <v>185</v>
      </c>
      <c r="O495">
        <v>1410</v>
      </c>
      <c r="P495">
        <v>1700</v>
      </c>
      <c r="Q495" t="s">
        <v>2034</v>
      </c>
      <c r="R495" t="s">
        <v>196</v>
      </c>
      <c r="S495" t="s">
        <v>134</v>
      </c>
      <c r="T495" t="s">
        <v>44</v>
      </c>
      <c r="U495" s="1">
        <v>43559</v>
      </c>
      <c r="V495" s="1">
        <v>43594</v>
      </c>
      <c r="W495" t="s">
        <v>4717</v>
      </c>
      <c r="X495" t="s">
        <v>905</v>
      </c>
      <c r="Y495">
        <v>12</v>
      </c>
      <c r="Z495">
        <v>10</v>
      </c>
      <c r="AA495">
        <v>20</v>
      </c>
      <c r="AB495">
        <v>50</v>
      </c>
      <c r="AD495">
        <f>IF(ISBLANK(Source[[#This Row],[CrosslistID]]),1,1/COUNTIFS(Source[CrosslistID],Source[[#This Row],[CrosslistID]],Source[TermDesc],Source[[#This Row],[TermDesc]]))</f>
        <v>1</v>
      </c>
      <c r="AG495">
        <v>0</v>
      </c>
      <c r="AH495">
        <v>50</v>
      </c>
      <c r="AI495">
        <v>0.309</v>
      </c>
      <c r="AJ495">
        <v>0.41199999999999998</v>
      </c>
      <c r="AK495">
        <v>6.6699999999999995E-2</v>
      </c>
      <c r="AL4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5">
        <f>IF(AND(Source[[#This Row],[Credit_Noncredit]]="Noncredit",Source[[#This Row],[FTEF]]&gt;0),Source[[#This Row],[NC XLST FTES]]*525/(437.5*Source[[#This Row],[FTEF]]),0)</f>
        <v>0</v>
      </c>
      <c r="AN495">
        <f>IF(Source[[#This Row],[Credit_Noncredit]]="Credit",Source[[#This Row],[Census Enrollment]],Source[[#This Row],[Noncredit Avg. Attendance]])</f>
        <v>12</v>
      </c>
    </row>
    <row r="496" spans="1:40" x14ac:dyDescent="0.25">
      <c r="A496" t="s">
        <v>4581</v>
      </c>
      <c r="B496" t="s">
        <v>886</v>
      </c>
      <c r="C496" t="s">
        <v>55</v>
      </c>
      <c r="D496" t="s">
        <v>192</v>
      </c>
      <c r="E496" s="4">
        <v>39049</v>
      </c>
      <c r="F496" s="4" t="s">
        <v>1035</v>
      </c>
      <c r="G496" s="4" t="s">
        <v>4718</v>
      </c>
      <c r="H496" t="str">
        <f>CONCATENATE(Source[[#This Row],[Subject]],TRIM(Source[[#This Row],[Course]]))</f>
        <v>CAHS60G</v>
      </c>
      <c r="I496" t="str">
        <f>VLOOKUP(Source[[#This Row],[SubjCrse]],'Courses and Categories'!$E$2:$G$1816,3,FALSE)</f>
        <v>Credit CTE</v>
      </c>
      <c r="J496">
        <v>1</v>
      </c>
      <c r="K496" t="s">
        <v>4719</v>
      </c>
      <c r="L496" t="s">
        <v>39</v>
      </c>
      <c r="M496" t="s">
        <v>903</v>
      </c>
      <c r="N496" t="s">
        <v>41</v>
      </c>
      <c r="O496">
        <v>1410</v>
      </c>
      <c r="P496">
        <v>1700</v>
      </c>
      <c r="Q496" t="s">
        <v>2034</v>
      </c>
      <c r="R496" t="s">
        <v>196</v>
      </c>
      <c r="S496" t="s">
        <v>134</v>
      </c>
      <c r="T496" t="s">
        <v>44</v>
      </c>
      <c r="U496" s="1">
        <v>43557</v>
      </c>
      <c r="V496" s="1">
        <v>43592</v>
      </c>
      <c r="W496" t="s">
        <v>103</v>
      </c>
      <c r="X496" t="s">
        <v>905</v>
      </c>
      <c r="Y496">
        <v>22</v>
      </c>
      <c r="Z496">
        <v>18</v>
      </c>
      <c r="AA496">
        <v>20</v>
      </c>
      <c r="AB496">
        <v>90</v>
      </c>
      <c r="AD496">
        <f>IF(ISBLANK(Source[[#This Row],[CrosslistID]]),1,1/COUNTIFS(Source[CrosslistID],Source[[#This Row],[CrosslistID]],Source[TermDesc],Source[[#This Row],[TermDesc]]))</f>
        <v>1</v>
      </c>
      <c r="AG496">
        <v>0</v>
      </c>
      <c r="AH496">
        <v>90</v>
      </c>
      <c r="AI496">
        <v>0.68600000000000005</v>
      </c>
      <c r="AJ496">
        <v>0.75460000000000005</v>
      </c>
      <c r="AK496">
        <v>6.8599999999999994E-2</v>
      </c>
      <c r="AL4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6">
        <f>IF(AND(Source[[#This Row],[Credit_Noncredit]]="Noncredit",Source[[#This Row],[FTEF]]&gt;0),Source[[#This Row],[NC XLST FTES]]*525/(437.5*Source[[#This Row],[FTEF]]),0)</f>
        <v>0</v>
      </c>
      <c r="AN496">
        <f>IF(Source[[#This Row],[Credit_Noncredit]]="Credit",Source[[#This Row],[Census Enrollment]],Source[[#This Row],[Noncredit Avg. Attendance]])</f>
        <v>22</v>
      </c>
    </row>
    <row r="497" spans="1:40" x14ac:dyDescent="0.25">
      <c r="A497" t="s">
        <v>4581</v>
      </c>
      <c r="B497" t="s">
        <v>886</v>
      </c>
      <c r="C497" t="s">
        <v>55</v>
      </c>
      <c r="D497" t="s">
        <v>192</v>
      </c>
      <c r="E497" s="4">
        <v>38587</v>
      </c>
      <c r="F497" s="4" t="s">
        <v>1035</v>
      </c>
      <c r="G497" s="4" t="s">
        <v>4720</v>
      </c>
      <c r="H497" t="str">
        <f>CONCATENATE(Source[[#This Row],[Subject]],TRIM(Source[[#This Row],[Course]]))</f>
        <v>CAHS60N</v>
      </c>
      <c r="I497" t="str">
        <f>VLOOKUP(Source[[#This Row],[SubjCrse]],'Courses and Categories'!$E$2:$G$1816,3,FALSE)</f>
        <v>Credit CTE</v>
      </c>
      <c r="J497">
        <v>1</v>
      </c>
      <c r="K497" t="s">
        <v>4721</v>
      </c>
      <c r="L497" t="s">
        <v>39</v>
      </c>
      <c r="M497" t="s">
        <v>903</v>
      </c>
      <c r="N497" t="s">
        <v>50</v>
      </c>
      <c r="O497">
        <v>1410</v>
      </c>
      <c r="P497">
        <v>1700</v>
      </c>
      <c r="Q497" t="s">
        <v>2034</v>
      </c>
      <c r="R497" t="s">
        <v>196</v>
      </c>
      <c r="S497" t="s">
        <v>134</v>
      </c>
      <c r="T497" t="s">
        <v>44</v>
      </c>
      <c r="U497" s="1">
        <v>43495</v>
      </c>
      <c r="V497" s="1">
        <v>43530</v>
      </c>
      <c r="W497" t="s">
        <v>2277</v>
      </c>
      <c r="X497" t="s">
        <v>905</v>
      </c>
      <c r="Y497">
        <v>7</v>
      </c>
      <c r="Z497">
        <v>7</v>
      </c>
      <c r="AA497">
        <v>20</v>
      </c>
      <c r="AB497">
        <v>35</v>
      </c>
      <c r="AD497">
        <f>IF(ISBLANK(Source[[#This Row],[CrosslistID]]),1,1/COUNTIFS(Source[CrosslistID],Source[[#This Row],[CrosslistID]],Source[TermDesc],Source[[#This Row],[TermDesc]]))</f>
        <v>1</v>
      </c>
      <c r="AG497">
        <v>0</v>
      </c>
      <c r="AH497">
        <v>35</v>
      </c>
      <c r="AI497">
        <v>0.20599999999999999</v>
      </c>
      <c r="AJ497">
        <v>0.24030000000000001</v>
      </c>
      <c r="AK497">
        <v>6.6699999999999995E-2</v>
      </c>
      <c r="AL4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7">
        <f>IF(AND(Source[[#This Row],[Credit_Noncredit]]="Noncredit",Source[[#This Row],[FTEF]]&gt;0),Source[[#This Row],[NC XLST FTES]]*525/(437.5*Source[[#This Row],[FTEF]]),0)</f>
        <v>0</v>
      </c>
      <c r="AN497">
        <f>IF(Source[[#This Row],[Credit_Noncredit]]="Credit",Source[[#This Row],[Census Enrollment]],Source[[#This Row],[Noncredit Avg. Attendance]])</f>
        <v>7</v>
      </c>
    </row>
    <row r="498" spans="1:40" x14ac:dyDescent="0.25">
      <c r="A498" t="s">
        <v>4581</v>
      </c>
      <c r="B498" t="s">
        <v>886</v>
      </c>
      <c r="C498" t="s">
        <v>55</v>
      </c>
      <c r="D498" t="s">
        <v>192</v>
      </c>
      <c r="E498" s="4">
        <v>37044</v>
      </c>
      <c r="F498" s="4" t="s">
        <v>1035</v>
      </c>
      <c r="G498" s="4">
        <v>100</v>
      </c>
      <c r="H498" t="str">
        <f>CONCATENATE(Source[[#This Row],[Subject]],TRIM(Source[[#This Row],[Course]]))</f>
        <v>CAHS100</v>
      </c>
      <c r="I498" t="str">
        <f>VLOOKUP(Source[[#This Row],[SubjCrse]],'Courses and Categories'!$E$2:$G$1816,3,FALSE)</f>
        <v>Credit CTE</v>
      </c>
      <c r="J498">
        <v>1</v>
      </c>
      <c r="K498" t="s">
        <v>2278</v>
      </c>
      <c r="L498" t="s">
        <v>39</v>
      </c>
      <c r="M498" t="s">
        <v>903</v>
      </c>
      <c r="N498" t="s">
        <v>2261</v>
      </c>
      <c r="O498" t="s">
        <v>432</v>
      </c>
      <c r="P498" t="s">
        <v>2279</v>
      </c>
      <c r="Q498" t="s">
        <v>2263</v>
      </c>
      <c r="R498" t="s">
        <v>2264</v>
      </c>
      <c r="S498" t="s">
        <v>134</v>
      </c>
      <c r="T498">
        <v>1</v>
      </c>
      <c r="U498" s="1">
        <v>43479</v>
      </c>
      <c r="V498" s="1">
        <v>43607</v>
      </c>
      <c r="W498" t="s">
        <v>4722</v>
      </c>
      <c r="X498" t="s">
        <v>1929</v>
      </c>
      <c r="Y498">
        <v>23</v>
      </c>
      <c r="Z498">
        <v>19</v>
      </c>
      <c r="AA498">
        <v>30</v>
      </c>
      <c r="AB498">
        <v>63.333300000000001</v>
      </c>
      <c r="AD498">
        <f>IF(ISBLANK(Source[[#This Row],[CrosslistID]]),1,1/COUNTIFS(Source[CrosslistID],Source[[#This Row],[CrosslistID]],Source[TermDesc],Source[[#This Row],[TermDesc]]))</f>
        <v>1</v>
      </c>
      <c r="AG498">
        <v>0</v>
      </c>
      <c r="AH498">
        <v>63.333300000000001</v>
      </c>
      <c r="AI498">
        <v>2.2999999999999998</v>
      </c>
      <c r="AJ498">
        <v>2.2999999999999998</v>
      </c>
      <c r="AK498">
        <v>0.2</v>
      </c>
      <c r="AL4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8">
        <f>IF(AND(Source[[#This Row],[Credit_Noncredit]]="Noncredit",Source[[#This Row],[FTEF]]&gt;0),Source[[#This Row],[NC XLST FTES]]*525/(437.5*Source[[#This Row],[FTEF]]),0)</f>
        <v>0</v>
      </c>
      <c r="AN498">
        <f>IF(Source[[#This Row],[Credit_Noncredit]]="Credit",Source[[#This Row],[Census Enrollment]],Source[[#This Row],[Noncredit Avg. Attendance]])</f>
        <v>23</v>
      </c>
    </row>
    <row r="499" spans="1:40" x14ac:dyDescent="0.25">
      <c r="A499" t="s">
        <v>4581</v>
      </c>
      <c r="B499" t="s">
        <v>886</v>
      </c>
      <c r="C499" t="s">
        <v>55</v>
      </c>
      <c r="D499" t="s">
        <v>192</v>
      </c>
      <c r="E499" s="4">
        <v>38426</v>
      </c>
      <c r="F499" s="4" t="s">
        <v>1035</v>
      </c>
      <c r="G499" s="4">
        <v>100</v>
      </c>
      <c r="H499" t="str">
        <f>CONCATENATE(Source[[#This Row],[Subject]],TRIM(Source[[#This Row],[Course]]))</f>
        <v>CAHS100</v>
      </c>
      <c r="I499" t="str">
        <f>VLOOKUP(Source[[#This Row],[SubjCrse]],'Courses and Categories'!$E$2:$G$1816,3,FALSE)</f>
        <v>Credit CTE</v>
      </c>
      <c r="J499">
        <v>832</v>
      </c>
      <c r="K499" t="s">
        <v>2278</v>
      </c>
      <c r="L499" t="s">
        <v>87</v>
      </c>
      <c r="M499" t="s">
        <v>897</v>
      </c>
      <c r="N499" t="s">
        <v>42</v>
      </c>
      <c r="O499" t="s">
        <v>42</v>
      </c>
      <c r="P499" t="s">
        <v>42</v>
      </c>
      <c r="Q499" t="s">
        <v>42</v>
      </c>
      <c r="S499" t="s">
        <v>134</v>
      </c>
      <c r="T499">
        <v>1</v>
      </c>
      <c r="U499" s="1">
        <v>43479</v>
      </c>
      <c r="V499" s="1">
        <v>43607</v>
      </c>
      <c r="W499" t="s">
        <v>2281</v>
      </c>
      <c r="X499" t="s">
        <v>899</v>
      </c>
      <c r="Y499">
        <v>30</v>
      </c>
      <c r="Z499">
        <v>24</v>
      </c>
      <c r="AA499">
        <v>30</v>
      </c>
      <c r="AB499">
        <v>80</v>
      </c>
      <c r="AD499">
        <f>IF(ISBLANK(Source[[#This Row],[CrosslistID]]),1,1/COUNTIFS(Source[CrosslistID],Source[[#This Row],[CrosslistID]],Source[TermDesc],Source[[#This Row],[TermDesc]]))</f>
        <v>1</v>
      </c>
      <c r="AG499">
        <v>0</v>
      </c>
      <c r="AH499">
        <v>80</v>
      </c>
      <c r="AI499">
        <v>2.5</v>
      </c>
      <c r="AJ499">
        <v>3</v>
      </c>
      <c r="AK499">
        <v>0.2</v>
      </c>
      <c r="AL4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9">
        <f>IF(AND(Source[[#This Row],[Credit_Noncredit]]="Noncredit",Source[[#This Row],[FTEF]]&gt;0),Source[[#This Row],[NC XLST FTES]]*525/(437.5*Source[[#This Row],[FTEF]]),0)</f>
        <v>0</v>
      </c>
      <c r="AN499">
        <f>IF(Source[[#This Row],[Credit_Noncredit]]="Credit",Source[[#This Row],[Census Enrollment]],Source[[#This Row],[Noncredit Avg. Attendance]])</f>
        <v>30</v>
      </c>
    </row>
    <row r="500" spans="1:40" x14ac:dyDescent="0.25">
      <c r="A500" t="s">
        <v>4581</v>
      </c>
      <c r="B500" t="s">
        <v>886</v>
      </c>
      <c r="C500" t="s">
        <v>55</v>
      </c>
      <c r="D500" t="s">
        <v>192</v>
      </c>
      <c r="E500" s="4">
        <v>38334</v>
      </c>
      <c r="F500" s="4" t="s">
        <v>1035</v>
      </c>
      <c r="G500" s="4">
        <v>208</v>
      </c>
      <c r="H500" t="str">
        <f>CONCATENATE(Source[[#This Row],[Subject]],TRIM(Source[[#This Row],[Course]]))</f>
        <v>CAHS208</v>
      </c>
      <c r="I500" t="str">
        <f>VLOOKUP(Source[[#This Row],[SubjCrse]],'Courses and Categories'!$E$2:$G$1816,3,FALSE)</f>
        <v>Credit CTE</v>
      </c>
      <c r="J500">
        <v>1</v>
      </c>
      <c r="K500" t="s">
        <v>4723</v>
      </c>
      <c r="L500" t="s">
        <v>39</v>
      </c>
      <c r="M500" t="s">
        <v>1046</v>
      </c>
      <c r="N500" t="s">
        <v>2261</v>
      </c>
      <c r="O500" t="s">
        <v>492</v>
      </c>
      <c r="P500" t="s">
        <v>4724</v>
      </c>
      <c r="Q500" t="s">
        <v>2263</v>
      </c>
      <c r="R500" t="s">
        <v>4725</v>
      </c>
      <c r="S500" t="s">
        <v>134</v>
      </c>
      <c r="T500">
        <v>1</v>
      </c>
      <c r="U500" s="1">
        <v>43479</v>
      </c>
      <c r="V500" s="1">
        <v>43607</v>
      </c>
      <c r="W500" t="s">
        <v>4711</v>
      </c>
      <c r="X500" t="s">
        <v>1929</v>
      </c>
      <c r="Y500">
        <v>23</v>
      </c>
      <c r="Z500">
        <v>23</v>
      </c>
      <c r="AA500">
        <v>25</v>
      </c>
      <c r="AB500">
        <v>92</v>
      </c>
      <c r="AD500">
        <f>IF(ISBLANK(Source[[#This Row],[CrosslistID]]),1,1/COUNTIFS(Source[CrosslistID],Source[[#This Row],[CrosslistID]],Source[TermDesc],Source[[#This Row],[TermDesc]]))</f>
        <v>1</v>
      </c>
      <c r="AG500">
        <v>0</v>
      </c>
      <c r="AH500">
        <v>92</v>
      </c>
      <c r="AI500">
        <v>5.0670000000000002</v>
      </c>
      <c r="AJ500">
        <v>6.1337000000000002</v>
      </c>
      <c r="AK500">
        <v>0.43330000000000002</v>
      </c>
      <c r="AL5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0">
        <f>IF(AND(Source[[#This Row],[Credit_Noncredit]]="Noncredit",Source[[#This Row],[FTEF]]&gt;0),Source[[#This Row],[NC XLST FTES]]*525/(437.5*Source[[#This Row],[FTEF]]),0)</f>
        <v>0</v>
      </c>
      <c r="AN500">
        <f>IF(Source[[#This Row],[Credit_Noncredit]]="Credit",Source[[#This Row],[Census Enrollment]],Source[[#This Row],[Noncredit Avg. Attendance]])</f>
        <v>23</v>
      </c>
    </row>
    <row r="501" spans="1:40" x14ac:dyDescent="0.25">
      <c r="A501" t="s">
        <v>4581</v>
      </c>
      <c r="B501" t="s">
        <v>886</v>
      </c>
      <c r="C501" t="s">
        <v>55</v>
      </c>
      <c r="D501" t="s">
        <v>192</v>
      </c>
      <c r="E501" s="4">
        <v>38335</v>
      </c>
      <c r="F501" s="4" t="s">
        <v>1035</v>
      </c>
      <c r="G501" s="4">
        <v>222</v>
      </c>
      <c r="H501" t="str">
        <f>CONCATENATE(Source[[#This Row],[Subject]],TRIM(Source[[#This Row],[Course]]))</f>
        <v>CAHS222</v>
      </c>
      <c r="I501" t="str">
        <f>VLOOKUP(Source[[#This Row],[SubjCrse]],'Courses and Categories'!$E$2:$G$1816,3,FALSE)</f>
        <v>Credit CTE</v>
      </c>
      <c r="J501">
        <v>501</v>
      </c>
      <c r="K501" t="s">
        <v>4726</v>
      </c>
      <c r="L501" t="s">
        <v>87</v>
      </c>
      <c r="M501" t="s">
        <v>903</v>
      </c>
      <c r="N501" t="s">
        <v>50</v>
      </c>
      <c r="O501">
        <v>1810</v>
      </c>
      <c r="P501">
        <v>2100</v>
      </c>
      <c r="Q501" t="s">
        <v>2034</v>
      </c>
      <c r="R501">
        <v>158</v>
      </c>
      <c r="S501" t="s">
        <v>134</v>
      </c>
      <c r="T501">
        <v>1</v>
      </c>
      <c r="U501" s="1">
        <v>43479</v>
      </c>
      <c r="V501" s="1">
        <v>43607</v>
      </c>
      <c r="W501" t="s">
        <v>2259</v>
      </c>
      <c r="X501" t="s">
        <v>1929</v>
      </c>
      <c r="Y501">
        <v>21</v>
      </c>
      <c r="Z501">
        <v>20</v>
      </c>
      <c r="AA501">
        <v>30</v>
      </c>
      <c r="AB501">
        <v>66.666700000000006</v>
      </c>
      <c r="AD501">
        <f>IF(ISBLANK(Source[[#This Row],[CrosslistID]]),1,1/COUNTIFS(Source[CrosslistID],Source[[#This Row],[CrosslistID]],Source[TermDesc],Source[[#This Row],[TermDesc]]))</f>
        <v>1</v>
      </c>
      <c r="AG501">
        <v>0</v>
      </c>
      <c r="AH501">
        <v>66.666700000000006</v>
      </c>
      <c r="AI501">
        <v>1.8</v>
      </c>
      <c r="AJ501">
        <v>2.1</v>
      </c>
      <c r="AK501">
        <v>0.2</v>
      </c>
      <c r="AL5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1">
        <f>IF(AND(Source[[#This Row],[Credit_Noncredit]]="Noncredit",Source[[#This Row],[FTEF]]&gt;0),Source[[#This Row],[NC XLST FTES]]*525/(437.5*Source[[#This Row],[FTEF]]),0)</f>
        <v>0</v>
      </c>
      <c r="AN501">
        <f>IF(Source[[#This Row],[Credit_Noncredit]]="Credit",Source[[#This Row],[Census Enrollment]],Source[[#This Row],[Noncredit Avg. Attendance]])</f>
        <v>21</v>
      </c>
    </row>
    <row r="502" spans="1:40" x14ac:dyDescent="0.25">
      <c r="A502" t="s">
        <v>4581</v>
      </c>
      <c r="B502" t="s">
        <v>886</v>
      </c>
      <c r="C502" t="s">
        <v>55</v>
      </c>
      <c r="D502" t="s">
        <v>192</v>
      </c>
      <c r="E502" s="4">
        <v>39050</v>
      </c>
      <c r="F502" s="4" t="s">
        <v>1035</v>
      </c>
      <c r="G502" s="4">
        <v>245</v>
      </c>
      <c r="H502" t="str">
        <f>CONCATENATE(Source[[#This Row],[Subject]],TRIM(Source[[#This Row],[Course]]))</f>
        <v>CAHS245</v>
      </c>
      <c r="I502" t="str">
        <f>VLOOKUP(Source[[#This Row],[SubjCrse]],'Courses and Categories'!$E$2:$G$1816,3,FALSE)</f>
        <v>Credit CTE</v>
      </c>
      <c r="J502">
        <v>1</v>
      </c>
      <c r="K502" t="s">
        <v>2282</v>
      </c>
      <c r="L502" t="s">
        <v>87</v>
      </c>
      <c r="M502" t="s">
        <v>1046</v>
      </c>
      <c r="N502" t="s">
        <v>41</v>
      </c>
      <c r="O502">
        <v>1710</v>
      </c>
      <c r="P502">
        <v>2200</v>
      </c>
      <c r="Q502" t="s">
        <v>64</v>
      </c>
      <c r="R502" t="s">
        <v>196</v>
      </c>
      <c r="S502" t="s">
        <v>65</v>
      </c>
      <c r="T502">
        <v>1</v>
      </c>
      <c r="U502" s="1">
        <v>43479</v>
      </c>
      <c r="V502" s="1">
        <v>43607</v>
      </c>
      <c r="W502" t="s">
        <v>2283</v>
      </c>
      <c r="X502" t="s">
        <v>1929</v>
      </c>
      <c r="Y502">
        <v>21</v>
      </c>
      <c r="Z502">
        <v>17</v>
      </c>
      <c r="AA502">
        <v>20</v>
      </c>
      <c r="AB502">
        <v>85</v>
      </c>
      <c r="AD502">
        <f>IF(ISBLANK(Source[[#This Row],[CrosslistID]]),1,1/COUNTIFS(Source[CrosslistID],Source[[#This Row],[CrosslistID]],Source[TermDesc],Source[[#This Row],[TermDesc]]))</f>
        <v>1</v>
      </c>
      <c r="AG502">
        <v>0</v>
      </c>
      <c r="AH502">
        <v>85</v>
      </c>
      <c r="AI502">
        <v>3.5</v>
      </c>
      <c r="AJ502">
        <v>3.5</v>
      </c>
      <c r="AK502">
        <v>0.2833</v>
      </c>
      <c r="AL5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2">
        <f>IF(AND(Source[[#This Row],[Credit_Noncredit]]="Noncredit",Source[[#This Row],[FTEF]]&gt;0),Source[[#This Row],[NC XLST FTES]]*525/(437.5*Source[[#This Row],[FTEF]]),0)</f>
        <v>0</v>
      </c>
      <c r="AN502">
        <f>IF(Source[[#This Row],[Credit_Noncredit]]="Credit",Source[[#This Row],[Census Enrollment]],Source[[#This Row],[Noncredit Avg. Attendance]])</f>
        <v>21</v>
      </c>
    </row>
    <row r="503" spans="1:40" x14ac:dyDescent="0.25">
      <c r="A503" t="s">
        <v>4581</v>
      </c>
      <c r="B503" t="s">
        <v>886</v>
      </c>
      <c r="C503" t="s">
        <v>55</v>
      </c>
      <c r="D503" t="s">
        <v>192</v>
      </c>
      <c r="E503" s="4">
        <v>39051</v>
      </c>
      <c r="F503" s="4" t="s">
        <v>1035</v>
      </c>
      <c r="G503" s="4">
        <v>245</v>
      </c>
      <c r="H503" t="str">
        <f>CONCATENATE(Source[[#This Row],[Subject]],TRIM(Source[[#This Row],[Course]]))</f>
        <v>CAHS245</v>
      </c>
      <c r="I503" t="str">
        <f>VLOOKUP(Source[[#This Row],[SubjCrse]],'Courses and Categories'!$E$2:$G$1816,3,FALSE)</f>
        <v>Credit CTE</v>
      </c>
      <c r="J503">
        <v>2</v>
      </c>
      <c r="K503" t="s">
        <v>2282</v>
      </c>
      <c r="L503" t="s">
        <v>87</v>
      </c>
      <c r="M503" t="s">
        <v>1046</v>
      </c>
      <c r="N503" t="s">
        <v>185</v>
      </c>
      <c r="O503">
        <v>1710</v>
      </c>
      <c r="P503">
        <v>2200</v>
      </c>
      <c r="Q503" t="s">
        <v>64</v>
      </c>
      <c r="R503" t="s">
        <v>196</v>
      </c>
      <c r="S503" t="s">
        <v>65</v>
      </c>
      <c r="T503">
        <v>1</v>
      </c>
      <c r="U503" s="1">
        <v>43479</v>
      </c>
      <c r="V503" s="1">
        <v>43607</v>
      </c>
      <c r="W503" t="s">
        <v>2283</v>
      </c>
      <c r="X503" t="s">
        <v>1929</v>
      </c>
      <c r="Y503">
        <v>16</v>
      </c>
      <c r="Z503">
        <v>12</v>
      </c>
      <c r="AA503">
        <v>20</v>
      </c>
      <c r="AB503">
        <v>60</v>
      </c>
      <c r="AD503">
        <f>IF(ISBLANK(Source[[#This Row],[CrosslistID]]),1,1/COUNTIFS(Source[CrosslistID],Source[[#This Row],[CrosslistID]],Source[TermDesc],Source[[#This Row],[TermDesc]]))</f>
        <v>1</v>
      </c>
      <c r="AG503">
        <v>0</v>
      </c>
      <c r="AH503">
        <v>60</v>
      </c>
      <c r="AI503">
        <v>2.6669999999999998</v>
      </c>
      <c r="AJ503">
        <v>2.6669999999999998</v>
      </c>
      <c r="AK503">
        <v>0.2833</v>
      </c>
      <c r="AL5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3">
        <f>IF(AND(Source[[#This Row],[Credit_Noncredit]]="Noncredit",Source[[#This Row],[FTEF]]&gt;0),Source[[#This Row],[NC XLST FTES]]*525/(437.5*Source[[#This Row],[FTEF]]),0)</f>
        <v>0</v>
      </c>
      <c r="AN503">
        <f>IF(Source[[#This Row],[Credit_Noncredit]]="Credit",Source[[#This Row],[Census Enrollment]],Source[[#This Row],[Noncredit Avg. Attendance]])</f>
        <v>16</v>
      </c>
    </row>
    <row r="504" spans="1:40" x14ac:dyDescent="0.25">
      <c r="A504" t="s">
        <v>4581</v>
      </c>
      <c r="B504" t="s">
        <v>886</v>
      </c>
      <c r="C504" t="s">
        <v>55</v>
      </c>
      <c r="D504" t="s">
        <v>216</v>
      </c>
      <c r="E504" s="4">
        <v>38694</v>
      </c>
      <c r="F504" s="4" t="s">
        <v>217</v>
      </c>
      <c r="G504" s="4" t="s">
        <v>1044</v>
      </c>
      <c r="H504" t="str">
        <f>CONCATENATE(Source[[#This Row],[Subject]],TRIM(Source[[#This Row],[Course]]))</f>
        <v>FASHA</v>
      </c>
      <c r="I504" t="str">
        <f>VLOOKUP(Source[[#This Row],[SubjCrse]],'Courses and Categories'!$E$2:$G$1816,3,FALSE)</f>
        <v>Credit CTE</v>
      </c>
      <c r="J504">
        <v>322</v>
      </c>
      <c r="K504" t="s">
        <v>1045</v>
      </c>
      <c r="L504" t="s">
        <v>50</v>
      </c>
      <c r="M504" t="s">
        <v>1046</v>
      </c>
      <c r="N504" t="s">
        <v>51</v>
      </c>
      <c r="O504">
        <v>1000</v>
      </c>
      <c r="P504">
        <v>1350</v>
      </c>
      <c r="Q504" t="s">
        <v>221</v>
      </c>
      <c r="R504">
        <v>230</v>
      </c>
      <c r="S504" t="s">
        <v>43</v>
      </c>
      <c r="T504" t="s">
        <v>44</v>
      </c>
      <c r="U504" s="1">
        <v>43484</v>
      </c>
      <c r="V504" s="1">
        <v>43540</v>
      </c>
      <c r="W504" t="s">
        <v>1047</v>
      </c>
      <c r="X504" t="s">
        <v>905</v>
      </c>
      <c r="Y504">
        <v>28</v>
      </c>
      <c r="Z504">
        <v>22</v>
      </c>
      <c r="AA504">
        <v>30</v>
      </c>
      <c r="AB504">
        <v>73.333299999999994</v>
      </c>
      <c r="AD504">
        <f>IF(ISBLANK(Source[[#This Row],[CrosslistID]]),1,1/COUNTIFS(Source[CrosslistID],Source[[#This Row],[CrosslistID]],Source[TermDesc],Source[[#This Row],[TermDesc]]))</f>
        <v>1</v>
      </c>
      <c r="AG504">
        <v>0</v>
      </c>
      <c r="AH504">
        <v>73.333299999999994</v>
      </c>
      <c r="AI504">
        <v>1.585</v>
      </c>
      <c r="AJ504">
        <v>1.7069000000000001</v>
      </c>
      <c r="AK504">
        <v>0.10290000000000001</v>
      </c>
      <c r="AL5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4">
        <f>IF(AND(Source[[#This Row],[Credit_Noncredit]]="Noncredit",Source[[#This Row],[FTEF]]&gt;0),Source[[#This Row],[NC XLST FTES]]*525/(437.5*Source[[#This Row],[FTEF]]),0)</f>
        <v>0</v>
      </c>
      <c r="AN504">
        <f>IF(Source[[#This Row],[Credit_Noncredit]]="Credit",Source[[#This Row],[Census Enrollment]],Source[[#This Row],[Noncredit Avg. Attendance]])</f>
        <v>28</v>
      </c>
    </row>
    <row r="505" spans="1:40" x14ac:dyDescent="0.25">
      <c r="A505" t="s">
        <v>4581</v>
      </c>
      <c r="B505" t="s">
        <v>886</v>
      </c>
      <c r="C505" t="s">
        <v>55</v>
      </c>
      <c r="D505" t="s">
        <v>216</v>
      </c>
      <c r="E505" s="4">
        <v>38086</v>
      </c>
      <c r="F505" s="4" t="s">
        <v>217</v>
      </c>
      <c r="G505" s="4" t="s">
        <v>1044</v>
      </c>
      <c r="H505" t="str">
        <f>CONCATENATE(Source[[#This Row],[Subject]],TRIM(Source[[#This Row],[Course]]))</f>
        <v>FASHA</v>
      </c>
      <c r="I505" t="str">
        <f>VLOOKUP(Source[[#This Row],[SubjCrse]],'Courses and Categories'!$E$2:$G$1816,3,FALSE)</f>
        <v>Credit CTE</v>
      </c>
      <c r="J505">
        <v>341</v>
      </c>
      <c r="K505" t="s">
        <v>1045</v>
      </c>
      <c r="L505" t="s">
        <v>50</v>
      </c>
      <c r="M505" t="s">
        <v>1046</v>
      </c>
      <c r="N505" t="s">
        <v>50</v>
      </c>
      <c r="O505">
        <v>1100</v>
      </c>
      <c r="P505">
        <v>1450</v>
      </c>
      <c r="Q505" t="s">
        <v>64</v>
      </c>
      <c r="R505">
        <v>703</v>
      </c>
      <c r="S505" t="s">
        <v>65</v>
      </c>
      <c r="T505" t="s">
        <v>44</v>
      </c>
      <c r="U505" s="1">
        <v>43488</v>
      </c>
      <c r="V505" s="1">
        <v>43537</v>
      </c>
      <c r="W505" t="s">
        <v>2306</v>
      </c>
      <c r="X505" t="s">
        <v>905</v>
      </c>
      <c r="Y505">
        <v>29</v>
      </c>
      <c r="Z505">
        <v>24</v>
      </c>
      <c r="AA505">
        <v>30</v>
      </c>
      <c r="AB505">
        <v>80</v>
      </c>
      <c r="AD505">
        <f>IF(ISBLANK(Source[[#This Row],[CrosslistID]]),1,1/COUNTIFS(Source[CrosslistID],Source[[#This Row],[CrosslistID]],Source[TermDesc],Source[[#This Row],[TermDesc]]))</f>
        <v>1</v>
      </c>
      <c r="AG505">
        <v>0</v>
      </c>
      <c r="AH505">
        <v>80</v>
      </c>
      <c r="AI505">
        <v>1.7070000000000001</v>
      </c>
      <c r="AJ505">
        <v>1.768</v>
      </c>
      <c r="AK505">
        <v>0.10290000000000001</v>
      </c>
      <c r="AL5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5">
        <f>IF(AND(Source[[#This Row],[Credit_Noncredit]]="Noncredit",Source[[#This Row],[FTEF]]&gt;0),Source[[#This Row],[NC XLST FTES]]*525/(437.5*Source[[#This Row],[FTEF]]),0)</f>
        <v>0</v>
      </c>
      <c r="AN505">
        <f>IF(Source[[#This Row],[Credit_Noncredit]]="Credit",Source[[#This Row],[Census Enrollment]],Source[[#This Row],[Noncredit Avg. Attendance]])</f>
        <v>29</v>
      </c>
    </row>
    <row r="506" spans="1:40" x14ac:dyDescent="0.25">
      <c r="A506" t="s">
        <v>4581</v>
      </c>
      <c r="B506" t="s">
        <v>886</v>
      </c>
      <c r="C506" t="s">
        <v>55</v>
      </c>
      <c r="D506" t="s">
        <v>216</v>
      </c>
      <c r="E506" s="4">
        <v>39264</v>
      </c>
      <c r="F506" s="4" t="s">
        <v>217</v>
      </c>
      <c r="G506" s="4" t="s">
        <v>2286</v>
      </c>
      <c r="H506" t="str">
        <f>CONCATENATE(Source[[#This Row],[Subject]],TRIM(Source[[#This Row],[Course]]))</f>
        <v>FASH15A</v>
      </c>
      <c r="I506" t="str">
        <f>VLOOKUP(Source[[#This Row],[SubjCrse]],'Courses and Categories'!$E$2:$G$1816,3,FALSE)</f>
        <v>Credit CTE</v>
      </c>
      <c r="J506">
        <v>321</v>
      </c>
      <c r="K506" t="s">
        <v>4727</v>
      </c>
      <c r="L506" t="s">
        <v>39</v>
      </c>
      <c r="M506" t="s">
        <v>1046</v>
      </c>
      <c r="N506" t="s">
        <v>41</v>
      </c>
      <c r="O506">
        <v>1000</v>
      </c>
      <c r="P506">
        <v>1450</v>
      </c>
      <c r="Q506" t="s">
        <v>221</v>
      </c>
      <c r="R506">
        <v>230</v>
      </c>
      <c r="S506" t="s">
        <v>43</v>
      </c>
      <c r="T506">
        <v>1</v>
      </c>
      <c r="U506" s="1">
        <v>43479</v>
      </c>
      <c r="V506" s="1">
        <v>43607</v>
      </c>
      <c r="W506" t="s">
        <v>1047</v>
      </c>
      <c r="X506" t="s">
        <v>1929</v>
      </c>
      <c r="Y506">
        <v>25</v>
      </c>
      <c r="Z506">
        <v>20</v>
      </c>
      <c r="AA506">
        <v>30</v>
      </c>
      <c r="AB506">
        <v>66.666700000000006</v>
      </c>
      <c r="AD506">
        <f>IF(ISBLANK(Source[[#This Row],[CrosslistID]]),1,1/COUNTIFS(Source[CrosslistID],Source[[#This Row],[CrosslistID]],Source[TermDesc],Source[[#This Row],[TermDesc]]))</f>
        <v>1</v>
      </c>
      <c r="AG506">
        <v>0</v>
      </c>
      <c r="AH506">
        <v>66.666700000000006</v>
      </c>
      <c r="AI506">
        <v>4.1669999999999998</v>
      </c>
      <c r="AJ506">
        <v>4.1669999999999998</v>
      </c>
      <c r="AK506">
        <v>0.2833</v>
      </c>
      <c r="AL5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6">
        <f>IF(AND(Source[[#This Row],[Credit_Noncredit]]="Noncredit",Source[[#This Row],[FTEF]]&gt;0),Source[[#This Row],[NC XLST FTES]]*525/(437.5*Source[[#This Row],[FTEF]]),0)</f>
        <v>0</v>
      </c>
      <c r="AN506">
        <f>IF(Source[[#This Row],[Credit_Noncredit]]="Credit",Source[[#This Row],[Census Enrollment]],Source[[#This Row],[Noncredit Avg. Attendance]])</f>
        <v>25</v>
      </c>
    </row>
    <row r="507" spans="1:40" x14ac:dyDescent="0.25">
      <c r="A507" t="s">
        <v>4581</v>
      </c>
      <c r="B507" t="s">
        <v>886</v>
      </c>
      <c r="C507" t="s">
        <v>55</v>
      </c>
      <c r="D507" t="s">
        <v>216</v>
      </c>
      <c r="E507" s="4">
        <v>32867</v>
      </c>
      <c r="F507" s="4" t="s">
        <v>217</v>
      </c>
      <c r="G507" s="4" t="s">
        <v>2286</v>
      </c>
      <c r="H507" t="str">
        <f>CONCATENATE(Source[[#This Row],[Subject]],TRIM(Source[[#This Row],[Course]]))</f>
        <v>FASH15A</v>
      </c>
      <c r="I507" t="str">
        <f>VLOOKUP(Source[[#This Row],[SubjCrse]],'Courses and Categories'!$E$2:$G$1816,3,FALSE)</f>
        <v>Credit CTE</v>
      </c>
      <c r="J507">
        <v>541</v>
      </c>
      <c r="K507" t="s">
        <v>4727</v>
      </c>
      <c r="L507" t="s">
        <v>50</v>
      </c>
      <c r="M507" t="s">
        <v>1046</v>
      </c>
      <c r="N507" t="s">
        <v>224</v>
      </c>
      <c r="O507">
        <v>1000</v>
      </c>
      <c r="P507">
        <v>1450</v>
      </c>
      <c r="Q507" t="s">
        <v>64</v>
      </c>
      <c r="R507">
        <v>703</v>
      </c>
      <c r="S507" t="s">
        <v>65</v>
      </c>
      <c r="T507">
        <v>1</v>
      </c>
      <c r="U507" s="1">
        <v>43479</v>
      </c>
      <c r="V507" s="1">
        <v>43607</v>
      </c>
      <c r="W507" t="s">
        <v>1047</v>
      </c>
      <c r="X507" t="s">
        <v>1929</v>
      </c>
      <c r="Y507">
        <v>33</v>
      </c>
      <c r="Z507">
        <v>29</v>
      </c>
      <c r="AA507">
        <v>30</v>
      </c>
      <c r="AB507">
        <v>96.666700000000006</v>
      </c>
      <c r="AD507">
        <f>IF(ISBLANK(Source[[#This Row],[CrosslistID]]),1,1/COUNTIFS(Source[CrosslistID],Source[[#This Row],[CrosslistID]],Source[TermDesc],Source[[#This Row],[TermDesc]]))</f>
        <v>1</v>
      </c>
      <c r="AG507">
        <v>0</v>
      </c>
      <c r="AH507">
        <v>96.666700000000006</v>
      </c>
      <c r="AI507">
        <v>5.5</v>
      </c>
      <c r="AJ507">
        <v>5.5</v>
      </c>
      <c r="AK507">
        <v>0.2833</v>
      </c>
      <c r="AL5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7">
        <f>IF(AND(Source[[#This Row],[Credit_Noncredit]]="Noncredit",Source[[#This Row],[FTEF]]&gt;0),Source[[#This Row],[NC XLST FTES]]*525/(437.5*Source[[#This Row],[FTEF]]),0)</f>
        <v>0</v>
      </c>
      <c r="AN507">
        <f>IF(Source[[#This Row],[Credit_Noncredit]]="Credit",Source[[#This Row],[Census Enrollment]],Source[[#This Row],[Noncredit Avg. Attendance]])</f>
        <v>33</v>
      </c>
    </row>
    <row r="508" spans="1:40" x14ac:dyDescent="0.25">
      <c r="A508" t="s">
        <v>4581</v>
      </c>
      <c r="B508" t="s">
        <v>886</v>
      </c>
      <c r="C508" t="s">
        <v>55</v>
      </c>
      <c r="D508" t="s">
        <v>216</v>
      </c>
      <c r="E508" s="4">
        <v>32865</v>
      </c>
      <c r="F508" s="4" t="s">
        <v>217</v>
      </c>
      <c r="G508" s="4" t="s">
        <v>2288</v>
      </c>
      <c r="H508" t="str">
        <f>CONCATENATE(Source[[#This Row],[Subject]],TRIM(Source[[#This Row],[Course]]))</f>
        <v>FASH15B</v>
      </c>
      <c r="I508" t="str">
        <f>VLOOKUP(Source[[#This Row],[SubjCrse]],'Courses and Categories'!$E$2:$G$1816,3,FALSE)</f>
        <v>Credit CTE</v>
      </c>
      <c r="J508">
        <v>321</v>
      </c>
      <c r="K508" t="s">
        <v>4728</v>
      </c>
      <c r="L508" t="s">
        <v>39</v>
      </c>
      <c r="M508" t="s">
        <v>1046</v>
      </c>
      <c r="N508" t="s">
        <v>50</v>
      </c>
      <c r="O508">
        <v>1000</v>
      </c>
      <c r="P508">
        <v>1450</v>
      </c>
      <c r="Q508" t="s">
        <v>221</v>
      </c>
      <c r="R508">
        <v>230</v>
      </c>
      <c r="S508" t="s">
        <v>43</v>
      </c>
      <c r="T508">
        <v>1</v>
      </c>
      <c r="U508" s="1">
        <v>43479</v>
      </c>
      <c r="V508" s="1">
        <v>43607</v>
      </c>
      <c r="W508" t="s">
        <v>1051</v>
      </c>
      <c r="X508" t="s">
        <v>1929</v>
      </c>
      <c r="Y508">
        <v>19</v>
      </c>
      <c r="Z508">
        <v>18</v>
      </c>
      <c r="AA508">
        <v>30</v>
      </c>
      <c r="AB508">
        <v>60</v>
      </c>
      <c r="AD508">
        <f>IF(ISBLANK(Source[[#This Row],[CrosslistID]]),1,1/COUNTIFS(Source[CrosslistID],Source[[#This Row],[CrosslistID]],Source[TermDesc],Source[[#This Row],[TermDesc]]))</f>
        <v>1</v>
      </c>
      <c r="AG508">
        <v>0</v>
      </c>
      <c r="AH508">
        <v>60</v>
      </c>
      <c r="AI508">
        <v>3</v>
      </c>
      <c r="AJ508">
        <v>3.1667000000000001</v>
      </c>
      <c r="AK508">
        <v>0.2833</v>
      </c>
      <c r="AL5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8">
        <f>IF(AND(Source[[#This Row],[Credit_Noncredit]]="Noncredit",Source[[#This Row],[FTEF]]&gt;0),Source[[#This Row],[NC XLST FTES]]*525/(437.5*Source[[#This Row],[FTEF]]),0)</f>
        <v>0</v>
      </c>
      <c r="AN508">
        <f>IF(Source[[#This Row],[Credit_Noncredit]]="Credit",Source[[#This Row],[Census Enrollment]],Source[[#This Row],[Noncredit Avg. Attendance]])</f>
        <v>19</v>
      </c>
    </row>
    <row r="509" spans="1:40" x14ac:dyDescent="0.25">
      <c r="A509" t="s">
        <v>4581</v>
      </c>
      <c r="B509" t="s">
        <v>886</v>
      </c>
      <c r="C509" t="s">
        <v>55</v>
      </c>
      <c r="D509" t="s">
        <v>216</v>
      </c>
      <c r="E509" s="4">
        <v>39212</v>
      </c>
      <c r="F509" s="4" t="s">
        <v>217</v>
      </c>
      <c r="G509" s="4">
        <v>16</v>
      </c>
      <c r="H509" t="str">
        <f>CONCATENATE(Source[[#This Row],[Subject]],TRIM(Source[[#This Row],[Course]]))</f>
        <v>FASH16</v>
      </c>
      <c r="I509" t="str">
        <f>VLOOKUP(Source[[#This Row],[SubjCrse]],'Courses and Categories'!$E$2:$G$1816,3,FALSE)</f>
        <v>Credit CTE</v>
      </c>
      <c r="J509">
        <v>321</v>
      </c>
      <c r="K509" t="s">
        <v>4729</v>
      </c>
      <c r="L509" t="s">
        <v>39</v>
      </c>
      <c r="M509" t="s">
        <v>1046</v>
      </c>
      <c r="N509" t="s">
        <v>41</v>
      </c>
      <c r="O509">
        <v>1030</v>
      </c>
      <c r="P509">
        <v>1520</v>
      </c>
      <c r="Q509" t="s">
        <v>221</v>
      </c>
      <c r="R509">
        <v>230</v>
      </c>
      <c r="S509" t="s">
        <v>43</v>
      </c>
      <c r="T509">
        <v>1</v>
      </c>
      <c r="U509" s="1">
        <v>43479</v>
      </c>
      <c r="V509" s="1">
        <v>43607</v>
      </c>
      <c r="W509" t="s">
        <v>1056</v>
      </c>
      <c r="X509" t="s">
        <v>46</v>
      </c>
      <c r="Y509">
        <v>28</v>
      </c>
      <c r="Z509">
        <v>20</v>
      </c>
      <c r="AA509">
        <v>30</v>
      </c>
      <c r="AB509">
        <v>66.666700000000006</v>
      </c>
      <c r="AD509">
        <f>IF(ISBLANK(Source[[#This Row],[CrosslistID]]),1,1/COUNTIFS(Source[CrosslistID],Source[[#This Row],[CrosslistID]],Source[TermDesc],Source[[#This Row],[TermDesc]]))</f>
        <v>1</v>
      </c>
      <c r="AG509">
        <v>0</v>
      </c>
      <c r="AH509">
        <v>66.666700000000006</v>
      </c>
      <c r="AI509">
        <v>2.6480000000000001</v>
      </c>
      <c r="AJ509">
        <v>2.6480000000000001</v>
      </c>
      <c r="AK509">
        <v>0.2833</v>
      </c>
      <c r="AL5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9">
        <f>IF(AND(Source[[#This Row],[Credit_Noncredit]]="Noncredit",Source[[#This Row],[FTEF]]&gt;0),Source[[#This Row],[NC XLST FTES]]*525/(437.5*Source[[#This Row],[FTEF]]),0)</f>
        <v>0</v>
      </c>
      <c r="AN509">
        <f>IF(Source[[#This Row],[Credit_Noncredit]]="Credit",Source[[#This Row],[Census Enrollment]],Source[[#This Row],[Noncredit Avg. Attendance]])</f>
        <v>28</v>
      </c>
    </row>
    <row r="510" spans="1:40" x14ac:dyDescent="0.25">
      <c r="A510" t="s">
        <v>4581</v>
      </c>
      <c r="B510" t="s">
        <v>886</v>
      </c>
      <c r="C510" t="s">
        <v>55</v>
      </c>
      <c r="D510" t="s">
        <v>216</v>
      </c>
      <c r="E510" s="4">
        <v>39069</v>
      </c>
      <c r="F510" s="4" t="s">
        <v>217</v>
      </c>
      <c r="G510" s="4">
        <v>17</v>
      </c>
      <c r="H510" t="str">
        <f>CONCATENATE(Source[[#This Row],[Subject]],TRIM(Source[[#This Row],[Course]]))</f>
        <v>FASH17</v>
      </c>
      <c r="I510" t="str">
        <f>VLOOKUP(Source[[#This Row],[SubjCrse]],'Courses and Categories'!$E$2:$G$1816,3,FALSE)</f>
        <v>Credit CTE</v>
      </c>
      <c r="J510">
        <v>321</v>
      </c>
      <c r="K510" t="s">
        <v>4730</v>
      </c>
      <c r="L510" t="s">
        <v>50</v>
      </c>
      <c r="M510" t="s">
        <v>1046</v>
      </c>
      <c r="N510" t="s">
        <v>51</v>
      </c>
      <c r="O510">
        <v>930</v>
      </c>
      <c r="P510">
        <v>1420</v>
      </c>
      <c r="Q510" t="s">
        <v>221</v>
      </c>
      <c r="R510">
        <v>230</v>
      </c>
      <c r="S510" t="s">
        <v>43</v>
      </c>
      <c r="T510">
        <v>1</v>
      </c>
      <c r="U510" s="1">
        <v>43479</v>
      </c>
      <c r="V510" s="1">
        <v>43607</v>
      </c>
      <c r="W510" t="s">
        <v>1056</v>
      </c>
      <c r="X510" t="s">
        <v>1929</v>
      </c>
      <c r="Y510">
        <v>21</v>
      </c>
      <c r="Z510">
        <v>19</v>
      </c>
      <c r="AA510">
        <v>30</v>
      </c>
      <c r="AB510">
        <v>63.333300000000001</v>
      </c>
      <c r="AD510">
        <f>IF(ISBLANK(Source[[#This Row],[CrosslistID]]),1,1/COUNTIFS(Source[CrosslistID],Source[[#This Row],[CrosslistID]],Source[TermDesc],Source[[#This Row],[TermDesc]]))</f>
        <v>1</v>
      </c>
      <c r="AG510">
        <v>0</v>
      </c>
      <c r="AH510">
        <v>63.333300000000001</v>
      </c>
      <c r="AI510">
        <v>3.5</v>
      </c>
      <c r="AJ510">
        <v>3.5</v>
      </c>
      <c r="AK510">
        <v>0.2833</v>
      </c>
      <c r="AL5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0">
        <f>IF(AND(Source[[#This Row],[Credit_Noncredit]]="Noncredit",Source[[#This Row],[FTEF]]&gt;0),Source[[#This Row],[NC XLST FTES]]*525/(437.5*Source[[#This Row],[FTEF]]),0)</f>
        <v>0</v>
      </c>
      <c r="AN510">
        <f>IF(Source[[#This Row],[Credit_Noncredit]]="Credit",Source[[#This Row],[Census Enrollment]],Source[[#This Row],[Noncredit Avg. Attendance]])</f>
        <v>21</v>
      </c>
    </row>
    <row r="511" spans="1:40" x14ac:dyDescent="0.25">
      <c r="A511" t="s">
        <v>4581</v>
      </c>
      <c r="B511" t="s">
        <v>886</v>
      </c>
      <c r="C511" t="s">
        <v>55</v>
      </c>
      <c r="D511" t="s">
        <v>216</v>
      </c>
      <c r="E511" s="4">
        <v>36615</v>
      </c>
      <c r="F511" s="4" t="s">
        <v>217</v>
      </c>
      <c r="G511" s="4">
        <v>23</v>
      </c>
      <c r="H511" t="str">
        <f>CONCATENATE(Source[[#This Row],[Subject]],TRIM(Source[[#This Row],[Course]]))</f>
        <v>FASH23</v>
      </c>
      <c r="I511" t="str">
        <f>VLOOKUP(Source[[#This Row],[SubjCrse]],'Courses and Categories'!$E$2:$G$1816,3,FALSE)</f>
        <v>Credit Gen Ed/CTE</v>
      </c>
      <c r="J511">
        <v>541</v>
      </c>
      <c r="K511" t="s">
        <v>4731</v>
      </c>
      <c r="L511" t="s">
        <v>87</v>
      </c>
      <c r="M511" t="s">
        <v>903</v>
      </c>
      <c r="N511" t="s">
        <v>41</v>
      </c>
      <c r="O511">
        <v>1800</v>
      </c>
      <c r="P511">
        <v>2050</v>
      </c>
      <c r="Q511" t="s">
        <v>64</v>
      </c>
      <c r="R511">
        <v>701</v>
      </c>
      <c r="S511" t="s">
        <v>65</v>
      </c>
      <c r="T511">
        <v>1</v>
      </c>
      <c r="U511" s="1">
        <v>43479</v>
      </c>
      <c r="V511" s="1">
        <v>43607</v>
      </c>
      <c r="W511" t="s">
        <v>2293</v>
      </c>
      <c r="X511" t="s">
        <v>1929</v>
      </c>
      <c r="Y511">
        <v>31</v>
      </c>
      <c r="Z511">
        <v>27</v>
      </c>
      <c r="AA511">
        <v>35</v>
      </c>
      <c r="AB511">
        <v>77.142899999999997</v>
      </c>
      <c r="AD511">
        <f>IF(ISBLANK(Source[[#This Row],[CrosslistID]]),1,1/COUNTIFS(Source[CrosslistID],Source[[#This Row],[CrosslistID]],Source[TermDesc],Source[[#This Row],[TermDesc]]))</f>
        <v>1</v>
      </c>
      <c r="AG511">
        <v>0</v>
      </c>
      <c r="AH511">
        <v>77.142899999999997</v>
      </c>
      <c r="AI511">
        <v>2.7</v>
      </c>
      <c r="AJ511">
        <v>3.1</v>
      </c>
      <c r="AK511">
        <v>0.2</v>
      </c>
      <c r="AL5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1">
        <f>IF(AND(Source[[#This Row],[Credit_Noncredit]]="Noncredit",Source[[#This Row],[FTEF]]&gt;0),Source[[#This Row],[NC XLST FTES]]*525/(437.5*Source[[#This Row],[FTEF]]),0)</f>
        <v>0</v>
      </c>
      <c r="AN511">
        <f>IF(Source[[#This Row],[Credit_Noncredit]]="Credit",Source[[#This Row],[Census Enrollment]],Source[[#This Row],[Noncredit Avg. Attendance]])</f>
        <v>31</v>
      </c>
    </row>
    <row r="512" spans="1:40" x14ac:dyDescent="0.25">
      <c r="A512" t="s">
        <v>4581</v>
      </c>
      <c r="B512" t="s">
        <v>886</v>
      </c>
      <c r="C512" t="s">
        <v>55</v>
      </c>
      <c r="D512" t="s">
        <v>216</v>
      </c>
      <c r="E512" s="4">
        <v>36409</v>
      </c>
      <c r="F512" s="4" t="s">
        <v>217</v>
      </c>
      <c r="G512" s="4" t="s">
        <v>2105</v>
      </c>
      <c r="H512" t="str">
        <f>CONCATENATE(Source[[#This Row],[Subject]],TRIM(Source[[#This Row],[Course]]))</f>
        <v>FASH25A</v>
      </c>
      <c r="I512" t="str">
        <f>VLOOKUP(Source[[#This Row],[SubjCrse]],'Courses and Categories'!$E$2:$G$1816,3,FALSE)</f>
        <v>Credit CTE</v>
      </c>
      <c r="J512">
        <v>348</v>
      </c>
      <c r="K512" t="s">
        <v>4732</v>
      </c>
      <c r="L512" t="s">
        <v>39</v>
      </c>
      <c r="M512" t="s">
        <v>1046</v>
      </c>
      <c r="N512" t="s">
        <v>41</v>
      </c>
      <c r="O512">
        <v>900</v>
      </c>
      <c r="P512">
        <v>1250</v>
      </c>
      <c r="Q512" t="s">
        <v>60</v>
      </c>
      <c r="R512">
        <v>64</v>
      </c>
      <c r="S512" t="s">
        <v>61</v>
      </c>
      <c r="T512">
        <v>1</v>
      </c>
      <c r="U512" s="1">
        <v>43479</v>
      </c>
      <c r="V512" s="1">
        <v>43607</v>
      </c>
      <c r="W512" t="s">
        <v>3064</v>
      </c>
      <c r="X512" t="s">
        <v>1929</v>
      </c>
      <c r="Y512">
        <v>19</v>
      </c>
      <c r="Z512">
        <v>17</v>
      </c>
      <c r="AA512">
        <v>22</v>
      </c>
      <c r="AB512">
        <v>77.2727</v>
      </c>
      <c r="AD512">
        <f>IF(ISBLANK(Source[[#This Row],[CrosslistID]]),1,1/COUNTIFS(Source[CrosslistID],Source[[#This Row],[CrosslistID]],Source[TermDesc],Source[[#This Row],[TermDesc]]))</f>
        <v>1</v>
      </c>
      <c r="AG512">
        <v>0</v>
      </c>
      <c r="AH512">
        <v>77.2727</v>
      </c>
      <c r="AI512">
        <v>2.4</v>
      </c>
      <c r="AJ512">
        <v>2.5333000000000001</v>
      </c>
      <c r="AK512">
        <v>0.2167</v>
      </c>
      <c r="AL5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2">
        <f>IF(AND(Source[[#This Row],[Credit_Noncredit]]="Noncredit",Source[[#This Row],[FTEF]]&gt;0),Source[[#This Row],[NC XLST FTES]]*525/(437.5*Source[[#This Row],[FTEF]]),0)</f>
        <v>0</v>
      </c>
      <c r="AN512">
        <f>IF(Source[[#This Row],[Credit_Noncredit]]="Credit",Source[[#This Row],[Census Enrollment]],Source[[#This Row],[Noncredit Avg. Attendance]])</f>
        <v>19</v>
      </c>
    </row>
    <row r="513" spans="1:40" x14ac:dyDescent="0.25">
      <c r="A513" t="s">
        <v>4581</v>
      </c>
      <c r="B513" t="s">
        <v>886</v>
      </c>
      <c r="C513" t="s">
        <v>55</v>
      </c>
      <c r="D513" t="s">
        <v>216</v>
      </c>
      <c r="E513" s="4">
        <v>36616</v>
      </c>
      <c r="F513" s="4" t="s">
        <v>217</v>
      </c>
      <c r="G513" s="4" t="s">
        <v>4733</v>
      </c>
      <c r="H513" t="str">
        <f>CONCATENATE(Source[[#This Row],[Subject]],TRIM(Source[[#This Row],[Course]]))</f>
        <v>FASH25B</v>
      </c>
      <c r="I513" t="str">
        <f>VLOOKUP(Source[[#This Row],[SubjCrse]],'Courses and Categories'!$E$2:$G$1816,3,FALSE)</f>
        <v>Credit CTE</v>
      </c>
      <c r="J513">
        <v>348</v>
      </c>
      <c r="K513" t="s">
        <v>4734</v>
      </c>
      <c r="L513" t="s">
        <v>39</v>
      </c>
      <c r="M513" t="s">
        <v>1046</v>
      </c>
      <c r="N513" t="s">
        <v>180</v>
      </c>
      <c r="O513">
        <v>1200</v>
      </c>
      <c r="P513">
        <v>1550</v>
      </c>
      <c r="Q513" t="s">
        <v>60</v>
      </c>
      <c r="R513">
        <v>64</v>
      </c>
      <c r="S513" t="s">
        <v>61</v>
      </c>
      <c r="T513">
        <v>1</v>
      </c>
      <c r="U513" s="1">
        <v>43479</v>
      </c>
      <c r="V513" s="1">
        <v>43607</v>
      </c>
      <c r="W513" t="s">
        <v>3064</v>
      </c>
      <c r="X513" t="s">
        <v>1929</v>
      </c>
      <c r="Y513">
        <v>13</v>
      </c>
      <c r="Z513">
        <v>13</v>
      </c>
      <c r="AA513">
        <v>22</v>
      </c>
      <c r="AB513">
        <v>59.090899999999998</v>
      </c>
      <c r="AC513" t="s">
        <v>1638</v>
      </c>
      <c r="AD513">
        <f>IF(ISBLANK(Source[[#This Row],[CrosslistID]]),1,1/COUNTIFS(Source[CrosslistID],Source[[#This Row],[CrosslistID]],Source[TermDesc],Source[[#This Row],[TermDesc]]))</f>
        <v>0.5</v>
      </c>
      <c r="AE513">
        <v>25</v>
      </c>
      <c r="AF513">
        <v>22</v>
      </c>
      <c r="AG513">
        <v>113.63639999999999</v>
      </c>
      <c r="AH513">
        <v>113.63639999999999</v>
      </c>
      <c r="AI513">
        <v>1.6</v>
      </c>
      <c r="AJ513">
        <v>1.7333000000000001</v>
      </c>
      <c r="AK513">
        <v>0</v>
      </c>
      <c r="AL5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3">
        <f>IF(AND(Source[[#This Row],[Credit_Noncredit]]="Noncredit",Source[[#This Row],[FTEF]]&gt;0),Source[[#This Row],[NC XLST FTES]]*525/(437.5*Source[[#This Row],[FTEF]]),0)</f>
        <v>0</v>
      </c>
      <c r="AN513">
        <f>IF(Source[[#This Row],[Credit_Noncredit]]="Credit",Source[[#This Row],[Census Enrollment]],Source[[#This Row],[Noncredit Avg. Attendance]])</f>
        <v>13</v>
      </c>
    </row>
    <row r="514" spans="1:40" x14ac:dyDescent="0.25">
      <c r="A514" t="s">
        <v>4581</v>
      </c>
      <c r="B514" t="s">
        <v>886</v>
      </c>
      <c r="C514" t="s">
        <v>55</v>
      </c>
      <c r="D514" t="s">
        <v>216</v>
      </c>
      <c r="E514" s="4">
        <v>36617</v>
      </c>
      <c r="F514" s="4" t="s">
        <v>217</v>
      </c>
      <c r="G514" s="4" t="s">
        <v>4654</v>
      </c>
      <c r="H514" t="str">
        <f>CONCATENATE(Source[[#This Row],[Subject]],TRIM(Source[[#This Row],[Course]]))</f>
        <v>FASH25C</v>
      </c>
      <c r="I514" t="str">
        <f>VLOOKUP(Source[[#This Row],[SubjCrse]],'Courses and Categories'!$E$2:$G$1816,3,FALSE)</f>
        <v>Credit CTE</v>
      </c>
      <c r="J514">
        <v>348</v>
      </c>
      <c r="K514" t="s">
        <v>4735</v>
      </c>
      <c r="L514" t="s">
        <v>39</v>
      </c>
      <c r="M514" t="s">
        <v>1046</v>
      </c>
      <c r="N514" t="s">
        <v>180</v>
      </c>
      <c r="O514">
        <v>1200</v>
      </c>
      <c r="P514">
        <v>1650</v>
      </c>
      <c r="Q514" t="s">
        <v>60</v>
      </c>
      <c r="R514">
        <v>64</v>
      </c>
      <c r="S514" t="s">
        <v>61</v>
      </c>
      <c r="T514">
        <v>1</v>
      </c>
      <c r="U514" s="1">
        <v>43479</v>
      </c>
      <c r="V514" s="1">
        <v>43607</v>
      </c>
      <c r="W514" t="s">
        <v>3064</v>
      </c>
      <c r="X514" t="s">
        <v>1929</v>
      </c>
      <c r="Y514">
        <v>9</v>
      </c>
      <c r="Z514">
        <v>9</v>
      </c>
      <c r="AA514">
        <v>22</v>
      </c>
      <c r="AB514">
        <v>40.909100000000002</v>
      </c>
      <c r="AC514" t="s">
        <v>1638</v>
      </c>
      <c r="AD514">
        <f>IF(ISBLANK(Source[[#This Row],[CrosslistID]]),1,1/COUNTIFS(Source[CrosslistID],Source[[#This Row],[CrosslistID]],Source[TermDesc],Source[[#This Row],[TermDesc]]))</f>
        <v>0.5</v>
      </c>
      <c r="AE514">
        <v>25</v>
      </c>
      <c r="AF514">
        <v>22</v>
      </c>
      <c r="AG514">
        <v>113.63639999999999</v>
      </c>
      <c r="AH514">
        <v>113.63639999999999</v>
      </c>
      <c r="AI514">
        <v>1.5</v>
      </c>
      <c r="AJ514">
        <v>1.5</v>
      </c>
      <c r="AK514">
        <v>0.2833</v>
      </c>
      <c r="AL5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4">
        <f>IF(AND(Source[[#This Row],[Credit_Noncredit]]="Noncredit",Source[[#This Row],[FTEF]]&gt;0),Source[[#This Row],[NC XLST FTES]]*525/(437.5*Source[[#This Row],[FTEF]]),0)</f>
        <v>0</v>
      </c>
      <c r="AN514">
        <f>IF(Source[[#This Row],[Credit_Noncredit]]="Credit",Source[[#This Row],[Census Enrollment]],Source[[#This Row],[Noncredit Avg. Attendance]])</f>
        <v>9</v>
      </c>
    </row>
    <row r="515" spans="1:40" x14ac:dyDescent="0.25">
      <c r="A515" t="s">
        <v>4581</v>
      </c>
      <c r="B515" t="s">
        <v>886</v>
      </c>
      <c r="C515" t="s">
        <v>55</v>
      </c>
      <c r="D515" t="s">
        <v>216</v>
      </c>
      <c r="E515" s="4">
        <v>38677</v>
      </c>
      <c r="F515" s="4" t="s">
        <v>217</v>
      </c>
      <c r="G515" s="4">
        <v>26</v>
      </c>
      <c r="H515" t="str">
        <f>CONCATENATE(Source[[#This Row],[Subject]],TRIM(Source[[#This Row],[Course]]))</f>
        <v>FASH26</v>
      </c>
      <c r="I515" t="str">
        <f>VLOOKUP(Source[[#This Row],[SubjCrse]],'Courses and Categories'!$E$2:$G$1816,3,FALSE)</f>
        <v>Credit CTE</v>
      </c>
      <c r="J515">
        <v>541</v>
      </c>
      <c r="K515" t="s">
        <v>2294</v>
      </c>
      <c r="L515" t="s">
        <v>50</v>
      </c>
      <c r="M515" t="s">
        <v>1046</v>
      </c>
      <c r="N515" t="s">
        <v>51</v>
      </c>
      <c r="O515">
        <v>930</v>
      </c>
      <c r="P515">
        <v>1420</v>
      </c>
      <c r="Q515" t="s">
        <v>64</v>
      </c>
      <c r="R515">
        <v>703</v>
      </c>
      <c r="S515" t="s">
        <v>65</v>
      </c>
      <c r="T515">
        <v>1</v>
      </c>
      <c r="U515" s="1">
        <v>43479</v>
      </c>
      <c r="V515" s="1">
        <v>43607</v>
      </c>
      <c r="W515" t="s">
        <v>2285</v>
      </c>
      <c r="X515" t="s">
        <v>1929</v>
      </c>
      <c r="Y515">
        <v>37</v>
      </c>
      <c r="Z515">
        <v>35</v>
      </c>
      <c r="AA515">
        <v>30</v>
      </c>
      <c r="AB515">
        <v>116.66670000000001</v>
      </c>
      <c r="AD515">
        <f>IF(ISBLANK(Source[[#This Row],[CrosslistID]]),1,1/COUNTIFS(Source[CrosslistID],Source[[#This Row],[CrosslistID]],Source[TermDesc],Source[[#This Row],[TermDesc]]))</f>
        <v>1</v>
      </c>
      <c r="AG515">
        <v>0</v>
      </c>
      <c r="AH515">
        <v>116.66670000000001</v>
      </c>
      <c r="AI515">
        <v>5.8330000000000002</v>
      </c>
      <c r="AJ515">
        <v>6.1662999999999997</v>
      </c>
      <c r="AK515">
        <v>0.2833</v>
      </c>
      <c r="AL5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5">
        <f>IF(AND(Source[[#This Row],[Credit_Noncredit]]="Noncredit",Source[[#This Row],[FTEF]]&gt;0),Source[[#This Row],[NC XLST FTES]]*525/(437.5*Source[[#This Row],[FTEF]]),0)</f>
        <v>0</v>
      </c>
      <c r="AN515">
        <f>IF(Source[[#This Row],[Credit_Noncredit]]="Credit",Source[[#This Row],[Census Enrollment]],Source[[#This Row],[Noncredit Avg. Attendance]])</f>
        <v>37</v>
      </c>
    </row>
    <row r="516" spans="1:40" x14ac:dyDescent="0.25">
      <c r="A516" t="s">
        <v>4581</v>
      </c>
      <c r="B516" t="s">
        <v>886</v>
      </c>
      <c r="C516" t="s">
        <v>55</v>
      </c>
      <c r="D516" t="s">
        <v>216</v>
      </c>
      <c r="E516" s="4">
        <v>36619</v>
      </c>
      <c r="F516" s="4" t="s">
        <v>217</v>
      </c>
      <c r="G516" s="4">
        <v>27</v>
      </c>
      <c r="H516" t="str">
        <f>CONCATENATE(Source[[#This Row],[Subject]],TRIM(Source[[#This Row],[Course]]))</f>
        <v>FASH27</v>
      </c>
      <c r="I516" t="str">
        <f>VLOOKUP(Source[[#This Row],[SubjCrse]],'Courses and Categories'!$E$2:$G$1816,3,FALSE)</f>
        <v>Credit CTE</v>
      </c>
      <c r="J516">
        <v>541</v>
      </c>
      <c r="K516" t="s">
        <v>2295</v>
      </c>
      <c r="L516" t="s">
        <v>39</v>
      </c>
      <c r="M516" t="s">
        <v>1046</v>
      </c>
      <c r="N516" t="s">
        <v>41</v>
      </c>
      <c r="O516">
        <v>1200</v>
      </c>
      <c r="P516">
        <v>1650</v>
      </c>
      <c r="Q516" t="s">
        <v>64</v>
      </c>
      <c r="R516">
        <v>703</v>
      </c>
      <c r="S516" t="s">
        <v>65</v>
      </c>
      <c r="T516">
        <v>1</v>
      </c>
      <c r="U516" s="1">
        <v>43479</v>
      </c>
      <c r="V516" s="1">
        <v>43607</v>
      </c>
      <c r="W516" t="s">
        <v>2293</v>
      </c>
      <c r="X516" t="s">
        <v>1929</v>
      </c>
      <c r="Y516">
        <v>21</v>
      </c>
      <c r="Z516">
        <v>18</v>
      </c>
      <c r="AA516">
        <v>30</v>
      </c>
      <c r="AB516">
        <v>60</v>
      </c>
      <c r="AD516">
        <f>IF(ISBLANK(Source[[#This Row],[CrosslistID]]),1,1/COUNTIFS(Source[CrosslistID],Source[[#This Row],[CrosslistID]],Source[TermDesc],Source[[#This Row],[TermDesc]]))</f>
        <v>1</v>
      </c>
      <c r="AG516">
        <v>0</v>
      </c>
      <c r="AH516">
        <v>60</v>
      </c>
      <c r="AI516">
        <v>3.5</v>
      </c>
      <c r="AJ516">
        <v>3.5</v>
      </c>
      <c r="AK516">
        <v>0.2833</v>
      </c>
      <c r="AL5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6">
        <f>IF(AND(Source[[#This Row],[Credit_Noncredit]]="Noncredit",Source[[#This Row],[FTEF]]&gt;0),Source[[#This Row],[NC XLST FTES]]*525/(437.5*Source[[#This Row],[FTEF]]),0)</f>
        <v>0</v>
      </c>
      <c r="AN516">
        <f>IF(Source[[#This Row],[Credit_Noncredit]]="Credit",Source[[#This Row],[Census Enrollment]],Source[[#This Row],[Noncredit Avg. Attendance]])</f>
        <v>21</v>
      </c>
    </row>
    <row r="517" spans="1:40" x14ac:dyDescent="0.25">
      <c r="A517" t="s">
        <v>4581</v>
      </c>
      <c r="B517" t="s">
        <v>886</v>
      </c>
      <c r="C517" t="s">
        <v>55</v>
      </c>
      <c r="D517" t="s">
        <v>216</v>
      </c>
      <c r="E517" s="4">
        <v>37867</v>
      </c>
      <c r="F517" s="4" t="s">
        <v>217</v>
      </c>
      <c r="G517" s="4">
        <v>29</v>
      </c>
      <c r="H517" t="str">
        <f>CONCATENATE(Source[[#This Row],[Subject]],TRIM(Source[[#This Row],[Course]]))</f>
        <v>FASH29</v>
      </c>
      <c r="I517" t="str">
        <f>VLOOKUP(Source[[#This Row],[SubjCrse]],'Courses and Categories'!$E$2:$G$1816,3,FALSE)</f>
        <v>Credit CTE</v>
      </c>
      <c r="J517">
        <v>341</v>
      </c>
      <c r="K517" t="s">
        <v>4736</v>
      </c>
      <c r="L517" t="s">
        <v>87</v>
      </c>
      <c r="M517" t="s">
        <v>1046</v>
      </c>
      <c r="N517" t="s">
        <v>180</v>
      </c>
      <c r="O517">
        <v>1800</v>
      </c>
      <c r="P517">
        <v>2140</v>
      </c>
      <c r="Q517" t="s">
        <v>64</v>
      </c>
      <c r="R517">
        <v>703</v>
      </c>
      <c r="S517" t="s">
        <v>65</v>
      </c>
      <c r="T517" t="s">
        <v>44</v>
      </c>
      <c r="U517" s="1">
        <v>43521</v>
      </c>
      <c r="V517" s="1">
        <v>43584</v>
      </c>
      <c r="W517" t="s">
        <v>2293</v>
      </c>
      <c r="X517" t="s">
        <v>905</v>
      </c>
      <c r="Y517">
        <v>17</v>
      </c>
      <c r="Z517">
        <v>13</v>
      </c>
      <c r="AA517">
        <v>30</v>
      </c>
      <c r="AB517">
        <v>43.333300000000001</v>
      </c>
      <c r="AD517">
        <f>IF(ISBLANK(Source[[#This Row],[CrosslistID]]),1,1/COUNTIFS(Source[CrosslistID],Source[[#This Row],[CrosslistID]],Source[TermDesc],Source[[#This Row],[TermDesc]]))</f>
        <v>1</v>
      </c>
      <c r="AG517">
        <v>0</v>
      </c>
      <c r="AH517">
        <v>43.333300000000001</v>
      </c>
      <c r="AI517">
        <v>1.1659999999999999</v>
      </c>
      <c r="AJ517">
        <v>1.1659999999999999</v>
      </c>
      <c r="AK517">
        <v>0.10829999999999999</v>
      </c>
      <c r="AL5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7">
        <f>IF(AND(Source[[#This Row],[Credit_Noncredit]]="Noncredit",Source[[#This Row],[FTEF]]&gt;0),Source[[#This Row],[NC XLST FTES]]*525/(437.5*Source[[#This Row],[FTEF]]),0)</f>
        <v>0</v>
      </c>
      <c r="AN517">
        <f>IF(Source[[#This Row],[Credit_Noncredit]]="Credit",Source[[#This Row],[Census Enrollment]],Source[[#This Row],[Noncredit Avg. Attendance]])</f>
        <v>17</v>
      </c>
    </row>
    <row r="518" spans="1:40" x14ac:dyDescent="0.25">
      <c r="A518" t="s">
        <v>4581</v>
      </c>
      <c r="B518" t="s">
        <v>886</v>
      </c>
      <c r="C518" t="s">
        <v>55</v>
      </c>
      <c r="D518" t="s">
        <v>216</v>
      </c>
      <c r="E518" s="4">
        <v>36621</v>
      </c>
      <c r="F518" s="4" t="s">
        <v>217</v>
      </c>
      <c r="G518" s="4" t="s">
        <v>1048</v>
      </c>
      <c r="H518" t="str">
        <f>CONCATENATE(Source[[#This Row],[Subject]],TRIM(Source[[#This Row],[Course]]))</f>
        <v>FASH35A</v>
      </c>
      <c r="I518" t="str">
        <f>VLOOKUP(Source[[#This Row],[SubjCrse]],'Courses and Categories'!$E$2:$G$1816,3,FALSE)</f>
        <v>Credit CTE</v>
      </c>
      <c r="J518">
        <v>581</v>
      </c>
      <c r="K518" t="s">
        <v>1049</v>
      </c>
      <c r="L518" t="s">
        <v>87</v>
      </c>
      <c r="M518" t="s">
        <v>1046</v>
      </c>
      <c r="N518" t="s">
        <v>1372</v>
      </c>
      <c r="O518" t="s">
        <v>2196</v>
      </c>
      <c r="P518" t="s">
        <v>4737</v>
      </c>
      <c r="Q518" t="s">
        <v>205</v>
      </c>
      <c r="R518">
        <v>422</v>
      </c>
      <c r="S518" t="s">
        <v>77</v>
      </c>
      <c r="T518">
        <v>1</v>
      </c>
      <c r="U518" s="1">
        <v>43479</v>
      </c>
      <c r="V518" s="1">
        <v>43607</v>
      </c>
      <c r="W518" t="s">
        <v>4738</v>
      </c>
      <c r="X518" t="s">
        <v>1929</v>
      </c>
      <c r="Y518">
        <v>26</v>
      </c>
      <c r="Z518">
        <v>20</v>
      </c>
      <c r="AA518">
        <v>30</v>
      </c>
      <c r="AB518">
        <v>66.666700000000006</v>
      </c>
      <c r="AD518">
        <f>IF(ISBLANK(Source[[#This Row],[CrosslistID]]),1,1/COUNTIFS(Source[CrosslistID],Source[[#This Row],[CrosslistID]],Source[TermDesc],Source[[#This Row],[TermDesc]]))</f>
        <v>1</v>
      </c>
      <c r="AG518">
        <v>0</v>
      </c>
      <c r="AH518">
        <v>66.666700000000006</v>
      </c>
      <c r="AI518">
        <v>3.6669999999999998</v>
      </c>
      <c r="AJ518">
        <v>4.3337000000000003</v>
      </c>
      <c r="AK518">
        <v>0.2833</v>
      </c>
      <c r="AL5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8">
        <f>IF(AND(Source[[#This Row],[Credit_Noncredit]]="Noncredit",Source[[#This Row],[FTEF]]&gt;0),Source[[#This Row],[NC XLST FTES]]*525/(437.5*Source[[#This Row],[FTEF]]),0)</f>
        <v>0</v>
      </c>
      <c r="AN518">
        <f>IF(Source[[#This Row],[Credit_Noncredit]]="Credit",Source[[#This Row],[Census Enrollment]],Source[[#This Row],[Noncredit Avg. Attendance]])</f>
        <v>26</v>
      </c>
    </row>
    <row r="519" spans="1:40" x14ac:dyDescent="0.25">
      <c r="A519" t="s">
        <v>4581</v>
      </c>
      <c r="B519" t="s">
        <v>886</v>
      </c>
      <c r="C519" t="s">
        <v>55</v>
      </c>
      <c r="D519" t="s">
        <v>216</v>
      </c>
      <c r="E519" s="4">
        <v>36410</v>
      </c>
      <c r="F519" s="4" t="s">
        <v>217</v>
      </c>
      <c r="G519" s="4" t="s">
        <v>2297</v>
      </c>
      <c r="H519" t="str">
        <f>CONCATENATE(Source[[#This Row],[Subject]],TRIM(Source[[#This Row],[Course]]))</f>
        <v>FASH36A</v>
      </c>
      <c r="I519" t="str">
        <f>VLOOKUP(Source[[#This Row],[SubjCrse]],'Courses and Categories'!$E$2:$G$1816,3,FALSE)</f>
        <v>Credit CTE</v>
      </c>
      <c r="J519">
        <v>581</v>
      </c>
      <c r="K519" t="s">
        <v>2298</v>
      </c>
      <c r="L519" t="s">
        <v>39</v>
      </c>
      <c r="M519" t="s">
        <v>903</v>
      </c>
      <c r="N519" t="s">
        <v>41</v>
      </c>
      <c r="O519">
        <v>1400</v>
      </c>
      <c r="P519">
        <v>1650</v>
      </c>
      <c r="Q519" t="s">
        <v>76</v>
      </c>
      <c r="R519">
        <v>321</v>
      </c>
      <c r="S519" t="s">
        <v>77</v>
      </c>
      <c r="T519">
        <v>1</v>
      </c>
      <c r="U519" s="1">
        <v>43479</v>
      </c>
      <c r="V519" s="1">
        <v>43607</v>
      </c>
      <c r="W519" t="s">
        <v>1051</v>
      </c>
      <c r="X519" t="s">
        <v>1929</v>
      </c>
      <c r="Y519">
        <v>27</v>
      </c>
      <c r="Z519">
        <v>23</v>
      </c>
      <c r="AA519">
        <v>30</v>
      </c>
      <c r="AB519">
        <v>76.666700000000006</v>
      </c>
      <c r="AD519">
        <f>IF(ISBLANK(Source[[#This Row],[CrosslistID]]),1,1/COUNTIFS(Source[CrosslistID],Source[[#This Row],[CrosslistID]],Source[TermDesc],Source[[#This Row],[TermDesc]]))</f>
        <v>1</v>
      </c>
      <c r="AG519">
        <v>0</v>
      </c>
      <c r="AH519">
        <v>76.666700000000006</v>
      </c>
      <c r="AI519">
        <v>2.5</v>
      </c>
      <c r="AJ519">
        <v>2.7</v>
      </c>
      <c r="AK519">
        <v>0.2</v>
      </c>
      <c r="AL5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9">
        <f>IF(AND(Source[[#This Row],[Credit_Noncredit]]="Noncredit",Source[[#This Row],[FTEF]]&gt;0),Source[[#This Row],[NC XLST FTES]]*525/(437.5*Source[[#This Row],[FTEF]]),0)</f>
        <v>0</v>
      </c>
      <c r="AN519">
        <f>IF(Source[[#This Row],[Credit_Noncredit]]="Credit",Source[[#This Row],[Census Enrollment]],Source[[#This Row],[Noncredit Avg. Attendance]])</f>
        <v>27</v>
      </c>
    </row>
    <row r="520" spans="1:40" x14ac:dyDescent="0.25">
      <c r="A520" t="s">
        <v>4581</v>
      </c>
      <c r="B520" t="s">
        <v>886</v>
      </c>
      <c r="C520" t="s">
        <v>55</v>
      </c>
      <c r="D520" t="s">
        <v>216</v>
      </c>
      <c r="E520" s="4">
        <v>37191</v>
      </c>
      <c r="F520" s="4" t="s">
        <v>217</v>
      </c>
      <c r="G520" s="4">
        <v>37</v>
      </c>
      <c r="H520" t="str">
        <f>CONCATENATE(Source[[#This Row],[Subject]],TRIM(Source[[#This Row],[Course]]))</f>
        <v>FASH37</v>
      </c>
      <c r="I520" t="str">
        <f>VLOOKUP(Source[[#This Row],[SubjCrse]],'Courses and Categories'!$E$2:$G$1816,3,FALSE)</f>
        <v>Credit CTE</v>
      </c>
      <c r="J520">
        <v>451</v>
      </c>
      <c r="K520" t="s">
        <v>2301</v>
      </c>
      <c r="L520" t="s">
        <v>39</v>
      </c>
      <c r="M520" t="s">
        <v>1046</v>
      </c>
      <c r="N520" t="s">
        <v>180</v>
      </c>
      <c r="O520">
        <v>1100</v>
      </c>
      <c r="P520">
        <v>1550</v>
      </c>
      <c r="Q520" t="s">
        <v>64</v>
      </c>
      <c r="R520">
        <v>703</v>
      </c>
      <c r="S520" t="s">
        <v>65</v>
      </c>
      <c r="T520">
        <v>1</v>
      </c>
      <c r="U520" s="1">
        <v>43479</v>
      </c>
      <c r="V520" s="1">
        <v>43607</v>
      </c>
      <c r="W520" t="s">
        <v>2285</v>
      </c>
      <c r="X520" t="s">
        <v>1929</v>
      </c>
      <c r="Y520">
        <v>32</v>
      </c>
      <c r="Z520">
        <v>28</v>
      </c>
      <c r="AA520">
        <v>30</v>
      </c>
      <c r="AB520">
        <v>93.333299999999994</v>
      </c>
      <c r="AD520">
        <f>IF(ISBLANK(Source[[#This Row],[CrosslistID]]),1,1/COUNTIFS(Source[CrosslistID],Source[[#This Row],[CrosslistID]],Source[TermDesc],Source[[#This Row],[TermDesc]]))</f>
        <v>1</v>
      </c>
      <c r="AG520">
        <v>0</v>
      </c>
      <c r="AH520">
        <v>93.333299999999994</v>
      </c>
      <c r="AI520">
        <v>5.3330000000000002</v>
      </c>
      <c r="AJ520">
        <v>5.3330000000000002</v>
      </c>
      <c r="AK520">
        <v>0.2833</v>
      </c>
      <c r="AL5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0">
        <f>IF(AND(Source[[#This Row],[Credit_Noncredit]]="Noncredit",Source[[#This Row],[FTEF]]&gt;0),Source[[#This Row],[NC XLST FTES]]*525/(437.5*Source[[#This Row],[FTEF]]),0)</f>
        <v>0</v>
      </c>
      <c r="AN520">
        <f>IF(Source[[#This Row],[Credit_Noncredit]]="Credit",Source[[#This Row],[Census Enrollment]],Source[[#This Row],[Noncredit Avg. Attendance]])</f>
        <v>32</v>
      </c>
    </row>
    <row r="521" spans="1:40" x14ac:dyDescent="0.25">
      <c r="A521" t="s">
        <v>4581</v>
      </c>
      <c r="B521" t="s">
        <v>886</v>
      </c>
      <c r="C521" t="s">
        <v>55</v>
      </c>
      <c r="D521" t="s">
        <v>216</v>
      </c>
      <c r="E521" s="4">
        <v>33057</v>
      </c>
      <c r="F521" s="4" t="s">
        <v>217</v>
      </c>
      <c r="G521" s="4">
        <v>42</v>
      </c>
      <c r="H521" t="str">
        <f>CONCATENATE(Source[[#This Row],[Subject]],TRIM(Source[[#This Row],[Course]]))</f>
        <v>FASH42</v>
      </c>
      <c r="I521" t="str">
        <f>VLOOKUP(Source[[#This Row],[SubjCrse]],'Courses and Categories'!$E$2:$G$1816,3,FALSE)</f>
        <v>Credit CTE</v>
      </c>
      <c r="J521">
        <v>581</v>
      </c>
      <c r="K521" t="s">
        <v>2302</v>
      </c>
      <c r="L521" t="s">
        <v>87</v>
      </c>
      <c r="M521" t="s">
        <v>903</v>
      </c>
      <c r="N521" t="s">
        <v>185</v>
      </c>
      <c r="O521">
        <v>1800</v>
      </c>
      <c r="P521">
        <v>2050</v>
      </c>
      <c r="Q521" t="s">
        <v>76</v>
      </c>
      <c r="R521">
        <v>724</v>
      </c>
      <c r="S521" t="s">
        <v>77</v>
      </c>
      <c r="T521">
        <v>1</v>
      </c>
      <c r="U521" s="1">
        <v>43479</v>
      </c>
      <c r="V521" s="1">
        <v>43607</v>
      </c>
      <c r="W521" t="s">
        <v>235</v>
      </c>
      <c r="X521" t="s">
        <v>1929</v>
      </c>
      <c r="Y521">
        <v>31</v>
      </c>
      <c r="Z521">
        <v>26</v>
      </c>
      <c r="AA521">
        <v>35</v>
      </c>
      <c r="AB521">
        <v>74.285700000000006</v>
      </c>
      <c r="AD521">
        <f>IF(ISBLANK(Source[[#This Row],[CrosslistID]]),1,1/COUNTIFS(Source[CrosslistID],Source[[#This Row],[CrosslistID]],Source[TermDesc],Source[[#This Row],[TermDesc]]))</f>
        <v>1</v>
      </c>
      <c r="AG521">
        <v>0</v>
      </c>
      <c r="AH521">
        <v>74.285700000000006</v>
      </c>
      <c r="AI521">
        <v>3</v>
      </c>
      <c r="AJ521">
        <v>3.1</v>
      </c>
      <c r="AK521">
        <v>0.2</v>
      </c>
      <c r="AL5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1">
        <f>IF(AND(Source[[#This Row],[Credit_Noncredit]]="Noncredit",Source[[#This Row],[FTEF]]&gt;0),Source[[#This Row],[NC XLST FTES]]*525/(437.5*Source[[#This Row],[FTEF]]),0)</f>
        <v>0</v>
      </c>
      <c r="AN521">
        <f>IF(Source[[#This Row],[Credit_Noncredit]]="Credit",Source[[#This Row],[Census Enrollment]],Source[[#This Row],[Noncredit Avg. Attendance]])</f>
        <v>31</v>
      </c>
    </row>
    <row r="522" spans="1:40" x14ac:dyDescent="0.25">
      <c r="A522" t="s">
        <v>4581</v>
      </c>
      <c r="B522" t="s">
        <v>886</v>
      </c>
      <c r="C522" t="s">
        <v>55</v>
      </c>
      <c r="D522" t="s">
        <v>216</v>
      </c>
      <c r="E522" s="4">
        <v>35947</v>
      </c>
      <c r="F522" s="4" t="s">
        <v>217</v>
      </c>
      <c r="G522" s="4">
        <v>46</v>
      </c>
      <c r="H522" t="str">
        <f>CONCATENATE(Source[[#This Row],[Subject]],TRIM(Source[[#This Row],[Course]]))</f>
        <v>FASH46</v>
      </c>
      <c r="I522" t="str">
        <f>VLOOKUP(Source[[#This Row],[SubjCrse]],'Courses and Categories'!$E$2:$G$1816,3,FALSE)</f>
        <v>Credit CTE</v>
      </c>
      <c r="J522">
        <v>381</v>
      </c>
      <c r="K522" t="s">
        <v>4739</v>
      </c>
      <c r="L522" t="s">
        <v>39</v>
      </c>
      <c r="M522" t="s">
        <v>903</v>
      </c>
      <c r="N522" t="s">
        <v>185</v>
      </c>
      <c r="O522">
        <v>1400</v>
      </c>
      <c r="P522">
        <v>1650</v>
      </c>
      <c r="Q522" t="s">
        <v>76</v>
      </c>
      <c r="R522">
        <v>722</v>
      </c>
      <c r="S522" t="s">
        <v>77</v>
      </c>
      <c r="T522">
        <v>1</v>
      </c>
      <c r="U522" s="1">
        <v>43479</v>
      </c>
      <c r="V522" s="1">
        <v>43607</v>
      </c>
      <c r="W522" t="s">
        <v>645</v>
      </c>
      <c r="X522" t="s">
        <v>1929</v>
      </c>
      <c r="Y522">
        <v>24</v>
      </c>
      <c r="Z522">
        <v>21</v>
      </c>
      <c r="AA522">
        <v>35</v>
      </c>
      <c r="AB522">
        <v>60</v>
      </c>
      <c r="AD522">
        <f>IF(ISBLANK(Source[[#This Row],[CrosslistID]]),1,1/COUNTIFS(Source[CrosslistID],Source[[#This Row],[CrosslistID]],Source[TermDesc],Source[[#This Row],[TermDesc]]))</f>
        <v>1</v>
      </c>
      <c r="AG522">
        <v>0</v>
      </c>
      <c r="AH522">
        <v>60</v>
      </c>
      <c r="AI522">
        <v>2</v>
      </c>
      <c r="AJ522">
        <v>2.4</v>
      </c>
      <c r="AK522">
        <v>0.2</v>
      </c>
      <c r="AL5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2">
        <f>IF(AND(Source[[#This Row],[Credit_Noncredit]]="Noncredit",Source[[#This Row],[FTEF]]&gt;0),Source[[#This Row],[NC XLST FTES]]*525/(437.5*Source[[#This Row],[FTEF]]),0)</f>
        <v>0</v>
      </c>
      <c r="AN522">
        <f>IF(Source[[#This Row],[Credit_Noncredit]]="Credit",Source[[#This Row],[Census Enrollment]],Source[[#This Row],[Noncredit Avg. Attendance]])</f>
        <v>24</v>
      </c>
    </row>
    <row r="523" spans="1:40" x14ac:dyDescent="0.25">
      <c r="A523" t="s">
        <v>4581</v>
      </c>
      <c r="B523" t="s">
        <v>886</v>
      </c>
      <c r="C523" t="s">
        <v>55</v>
      </c>
      <c r="D523" t="s">
        <v>216</v>
      </c>
      <c r="E523" s="4">
        <v>31495</v>
      </c>
      <c r="F523" s="4" t="s">
        <v>217</v>
      </c>
      <c r="G523" s="4">
        <v>48</v>
      </c>
      <c r="H523" t="str">
        <f>CONCATENATE(Source[[#This Row],[Subject]],TRIM(Source[[#This Row],[Course]]))</f>
        <v>FASH48</v>
      </c>
      <c r="I523" t="str">
        <f>VLOOKUP(Source[[#This Row],[SubjCrse]],'Courses and Categories'!$E$2:$G$1816,3,FALSE)</f>
        <v>Credit CTE</v>
      </c>
      <c r="J523">
        <v>581</v>
      </c>
      <c r="K523" t="s">
        <v>4740</v>
      </c>
      <c r="L523" t="s">
        <v>87</v>
      </c>
      <c r="M523" t="s">
        <v>1046</v>
      </c>
      <c r="N523" t="s">
        <v>2123</v>
      </c>
      <c r="O523" t="s">
        <v>2196</v>
      </c>
      <c r="P523" t="s">
        <v>2197</v>
      </c>
      <c r="Q523" t="s">
        <v>205</v>
      </c>
      <c r="R523">
        <v>724</v>
      </c>
      <c r="S523" t="s">
        <v>77</v>
      </c>
      <c r="T523">
        <v>1</v>
      </c>
      <c r="U523" s="1">
        <v>43479</v>
      </c>
      <c r="V523" s="1">
        <v>43607</v>
      </c>
      <c r="W523" t="s">
        <v>2408</v>
      </c>
      <c r="X523" t="s">
        <v>46</v>
      </c>
      <c r="Y523">
        <v>21</v>
      </c>
      <c r="Z523">
        <v>20</v>
      </c>
      <c r="AA523">
        <v>35</v>
      </c>
      <c r="AB523">
        <v>57.142899999999997</v>
      </c>
      <c r="AD523">
        <f>IF(ISBLANK(Source[[#This Row],[CrosslistID]]),1,1/COUNTIFS(Source[CrosslistID],Source[[#This Row],[CrosslistID]],Source[TermDesc],Source[[#This Row],[TermDesc]]))</f>
        <v>1</v>
      </c>
      <c r="AG523">
        <v>0</v>
      </c>
      <c r="AH523">
        <v>57.142899999999997</v>
      </c>
      <c r="AI523">
        <v>2.2170000000000001</v>
      </c>
      <c r="AJ523">
        <v>2.9750000000000001</v>
      </c>
      <c r="AK523">
        <v>0.4</v>
      </c>
      <c r="AL5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3">
        <f>IF(AND(Source[[#This Row],[Credit_Noncredit]]="Noncredit",Source[[#This Row],[FTEF]]&gt;0),Source[[#This Row],[NC XLST FTES]]*525/(437.5*Source[[#This Row],[FTEF]]),0)</f>
        <v>0</v>
      </c>
      <c r="AN523">
        <f>IF(Source[[#This Row],[Credit_Noncredit]]="Credit",Source[[#This Row],[Census Enrollment]],Source[[#This Row],[Noncredit Avg. Attendance]])</f>
        <v>21</v>
      </c>
    </row>
    <row r="524" spans="1:40" x14ac:dyDescent="0.25">
      <c r="A524" t="s">
        <v>4581</v>
      </c>
      <c r="B524" t="s">
        <v>886</v>
      </c>
      <c r="C524" t="s">
        <v>55</v>
      </c>
      <c r="D524" t="s">
        <v>216</v>
      </c>
      <c r="E524" s="4">
        <v>37181</v>
      </c>
      <c r="F524" s="4" t="s">
        <v>217</v>
      </c>
      <c r="G524" s="4">
        <v>51</v>
      </c>
      <c r="H524" t="str">
        <f>CONCATENATE(Source[[#This Row],[Subject]],TRIM(Source[[#This Row],[Course]]))</f>
        <v>FASH51</v>
      </c>
      <c r="I524" t="str">
        <f>VLOOKUP(Source[[#This Row],[SubjCrse]],'Courses and Categories'!$E$2:$G$1816,3,FALSE)</f>
        <v>Credit CTE</v>
      </c>
      <c r="J524">
        <v>581</v>
      </c>
      <c r="K524" t="s">
        <v>4741</v>
      </c>
      <c r="L524" t="s">
        <v>87</v>
      </c>
      <c r="M524" t="s">
        <v>903</v>
      </c>
      <c r="N524" t="s">
        <v>180</v>
      </c>
      <c r="O524">
        <v>1800</v>
      </c>
      <c r="P524">
        <v>2050</v>
      </c>
      <c r="Q524" t="s">
        <v>76</v>
      </c>
      <c r="R524">
        <v>817</v>
      </c>
      <c r="S524" t="s">
        <v>77</v>
      </c>
      <c r="T524">
        <v>1</v>
      </c>
      <c r="U524" s="1">
        <v>43479</v>
      </c>
      <c r="V524" s="1">
        <v>43607</v>
      </c>
      <c r="W524" t="s">
        <v>222</v>
      </c>
      <c r="X524" t="s">
        <v>1929</v>
      </c>
      <c r="Y524">
        <v>21</v>
      </c>
      <c r="Z524">
        <v>16</v>
      </c>
      <c r="AA524">
        <v>35</v>
      </c>
      <c r="AB524">
        <v>45.714300000000001</v>
      </c>
      <c r="AD524">
        <f>IF(ISBLANK(Source[[#This Row],[CrosslistID]]),1,1/COUNTIFS(Source[CrosslistID],Source[[#This Row],[CrosslistID]],Source[TermDesc],Source[[#This Row],[TermDesc]]))</f>
        <v>1</v>
      </c>
      <c r="AG524">
        <v>0</v>
      </c>
      <c r="AH524">
        <v>45.714300000000001</v>
      </c>
      <c r="AI524">
        <v>1.8</v>
      </c>
      <c r="AJ524">
        <v>2.1</v>
      </c>
      <c r="AK524">
        <v>0.2</v>
      </c>
      <c r="AL5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4">
        <f>IF(AND(Source[[#This Row],[Credit_Noncredit]]="Noncredit",Source[[#This Row],[FTEF]]&gt;0),Source[[#This Row],[NC XLST FTES]]*525/(437.5*Source[[#This Row],[FTEF]]),0)</f>
        <v>0</v>
      </c>
      <c r="AN524">
        <f>IF(Source[[#This Row],[Credit_Noncredit]]="Credit",Source[[#This Row],[Census Enrollment]],Source[[#This Row],[Noncredit Avg. Attendance]])</f>
        <v>21</v>
      </c>
    </row>
    <row r="525" spans="1:40" x14ac:dyDescent="0.25">
      <c r="A525" t="s">
        <v>4581</v>
      </c>
      <c r="B525" t="s">
        <v>886</v>
      </c>
      <c r="C525" t="s">
        <v>55</v>
      </c>
      <c r="D525" t="s">
        <v>216</v>
      </c>
      <c r="E525" s="4">
        <v>36745</v>
      </c>
      <c r="F525" s="4" t="s">
        <v>217</v>
      </c>
      <c r="G525" s="4">
        <v>53</v>
      </c>
      <c r="H525" t="str">
        <f>CONCATENATE(Source[[#This Row],[Subject]],TRIM(Source[[#This Row],[Course]]))</f>
        <v>FASH53</v>
      </c>
      <c r="I525" t="str">
        <f>VLOOKUP(Source[[#This Row],[SubjCrse]],'Courses and Categories'!$E$2:$G$1816,3,FALSE)</f>
        <v>Credit CTE</v>
      </c>
      <c r="J525">
        <v>831</v>
      </c>
      <c r="K525" t="s">
        <v>2309</v>
      </c>
      <c r="L525" t="s">
        <v>87</v>
      </c>
      <c r="M525" t="s">
        <v>897</v>
      </c>
      <c r="N525" t="s">
        <v>42</v>
      </c>
      <c r="O525" t="s">
        <v>42</v>
      </c>
      <c r="P525" t="s">
        <v>42</v>
      </c>
      <c r="Q525" t="s">
        <v>76</v>
      </c>
      <c r="R525">
        <v>724</v>
      </c>
      <c r="S525" t="s">
        <v>77</v>
      </c>
      <c r="T525">
        <v>1</v>
      </c>
      <c r="U525" s="1">
        <v>43479</v>
      </c>
      <c r="V525" s="1">
        <v>43607</v>
      </c>
      <c r="W525" t="s">
        <v>235</v>
      </c>
      <c r="X525" t="s">
        <v>1450</v>
      </c>
      <c r="Y525">
        <v>31</v>
      </c>
      <c r="Z525">
        <v>21</v>
      </c>
      <c r="AA525">
        <v>35</v>
      </c>
      <c r="AB525">
        <v>60</v>
      </c>
      <c r="AD525">
        <f>IF(ISBLANK(Source[[#This Row],[CrosslistID]]),1,1/COUNTIFS(Source[CrosslistID],Source[[#This Row],[CrosslistID]],Source[TermDesc],Source[[#This Row],[TermDesc]]))</f>
        <v>1</v>
      </c>
      <c r="AG525">
        <v>0</v>
      </c>
      <c r="AH525">
        <v>60</v>
      </c>
      <c r="AI525">
        <v>2.9</v>
      </c>
      <c r="AJ525">
        <v>3.1</v>
      </c>
      <c r="AK525">
        <v>0.2</v>
      </c>
      <c r="AL5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5">
        <f>IF(AND(Source[[#This Row],[Credit_Noncredit]]="Noncredit",Source[[#This Row],[FTEF]]&gt;0),Source[[#This Row],[NC XLST FTES]]*525/(437.5*Source[[#This Row],[FTEF]]),0)</f>
        <v>0</v>
      </c>
      <c r="AN525">
        <f>IF(Source[[#This Row],[Credit_Noncredit]]="Credit",Source[[#This Row],[Census Enrollment]],Source[[#This Row],[Noncredit Avg. Attendance]])</f>
        <v>31</v>
      </c>
    </row>
    <row r="526" spans="1:40" x14ac:dyDescent="0.25">
      <c r="A526" t="s">
        <v>4581</v>
      </c>
      <c r="B526" t="s">
        <v>886</v>
      </c>
      <c r="C526" t="s">
        <v>55</v>
      </c>
      <c r="D526" t="s">
        <v>216</v>
      </c>
      <c r="E526" s="4">
        <v>33858</v>
      </c>
      <c r="F526" s="4" t="s">
        <v>217</v>
      </c>
      <c r="G526" s="4" t="s">
        <v>2310</v>
      </c>
      <c r="H526" t="str">
        <f>CONCATENATE(Source[[#This Row],[Subject]],TRIM(Source[[#This Row],[Course]]))</f>
        <v>FASH54A</v>
      </c>
      <c r="I526" t="str">
        <f>VLOOKUP(Source[[#This Row],[SubjCrse]],'Courses and Categories'!$E$2:$G$1816,3,FALSE)</f>
        <v>Credit CTE</v>
      </c>
      <c r="J526">
        <v>581</v>
      </c>
      <c r="K526" t="s">
        <v>2311</v>
      </c>
      <c r="L526" t="s">
        <v>87</v>
      </c>
      <c r="M526" t="s">
        <v>903</v>
      </c>
      <c r="N526" t="s">
        <v>50</v>
      </c>
      <c r="O526">
        <v>1810</v>
      </c>
      <c r="P526">
        <v>2100</v>
      </c>
      <c r="Q526" t="s">
        <v>76</v>
      </c>
      <c r="R526">
        <v>724</v>
      </c>
      <c r="S526" t="s">
        <v>77</v>
      </c>
      <c r="T526">
        <v>1</v>
      </c>
      <c r="U526" s="1">
        <v>43479</v>
      </c>
      <c r="V526" s="1">
        <v>43607</v>
      </c>
      <c r="W526" t="s">
        <v>235</v>
      </c>
      <c r="X526" t="s">
        <v>1929</v>
      </c>
      <c r="Y526">
        <v>31</v>
      </c>
      <c r="Z526">
        <v>25</v>
      </c>
      <c r="AA526">
        <v>35</v>
      </c>
      <c r="AB526">
        <v>71.428600000000003</v>
      </c>
      <c r="AD526">
        <f>IF(ISBLANK(Source[[#This Row],[CrosslistID]]),1,1/COUNTIFS(Source[CrosslistID],Source[[#This Row],[CrosslistID]],Source[TermDesc],Source[[#This Row],[TermDesc]]))</f>
        <v>1</v>
      </c>
      <c r="AG526">
        <v>0</v>
      </c>
      <c r="AH526">
        <v>71.428600000000003</v>
      </c>
      <c r="AI526">
        <v>2.8</v>
      </c>
      <c r="AJ526">
        <v>3.1</v>
      </c>
      <c r="AK526">
        <v>0.2</v>
      </c>
      <c r="AL5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6">
        <f>IF(AND(Source[[#This Row],[Credit_Noncredit]]="Noncredit",Source[[#This Row],[FTEF]]&gt;0),Source[[#This Row],[NC XLST FTES]]*525/(437.5*Source[[#This Row],[FTEF]]),0)</f>
        <v>0</v>
      </c>
      <c r="AN526">
        <f>IF(Source[[#This Row],[Credit_Noncredit]]="Credit",Source[[#This Row],[Census Enrollment]],Source[[#This Row],[Noncredit Avg. Attendance]])</f>
        <v>31</v>
      </c>
    </row>
    <row r="527" spans="1:40" x14ac:dyDescent="0.25">
      <c r="A527" t="s">
        <v>4581</v>
      </c>
      <c r="B527" t="s">
        <v>886</v>
      </c>
      <c r="C527" t="s">
        <v>55</v>
      </c>
      <c r="D527" t="s">
        <v>216</v>
      </c>
      <c r="E527" s="4">
        <v>36413</v>
      </c>
      <c r="F527" s="4" t="s">
        <v>217</v>
      </c>
      <c r="G527" s="4">
        <v>56</v>
      </c>
      <c r="H527" t="str">
        <f>CONCATENATE(Source[[#This Row],[Subject]],TRIM(Source[[#This Row],[Course]]))</f>
        <v>FASH56</v>
      </c>
      <c r="I527" t="str">
        <f>VLOOKUP(Source[[#This Row],[SubjCrse]],'Courses and Categories'!$E$2:$G$1816,3,FALSE)</f>
        <v>Credit CTE</v>
      </c>
      <c r="J527">
        <v>581</v>
      </c>
      <c r="K527" t="s">
        <v>4742</v>
      </c>
      <c r="L527" t="s">
        <v>87</v>
      </c>
      <c r="M527" t="s">
        <v>903</v>
      </c>
      <c r="N527" t="s">
        <v>815</v>
      </c>
      <c r="O527" t="s">
        <v>425</v>
      </c>
      <c r="P527" t="s">
        <v>2345</v>
      </c>
      <c r="Q527" t="s">
        <v>98</v>
      </c>
      <c r="R527" t="s">
        <v>4518</v>
      </c>
      <c r="S527" t="s">
        <v>77</v>
      </c>
      <c r="T527">
        <v>1</v>
      </c>
      <c r="U527" s="1">
        <v>43479</v>
      </c>
      <c r="V527" s="1">
        <v>43607</v>
      </c>
      <c r="W527" t="s">
        <v>4743</v>
      </c>
      <c r="X527" t="s">
        <v>1929</v>
      </c>
      <c r="Y527">
        <v>30</v>
      </c>
      <c r="Z527">
        <v>28</v>
      </c>
      <c r="AA527">
        <v>35</v>
      </c>
      <c r="AB527">
        <v>80</v>
      </c>
      <c r="AD527">
        <f>IF(ISBLANK(Source[[#This Row],[CrosslistID]]),1,1/COUNTIFS(Source[CrosslistID],Source[[#This Row],[CrosslistID]],Source[TermDesc],Source[[#This Row],[TermDesc]]))</f>
        <v>1</v>
      </c>
      <c r="AG527">
        <v>0</v>
      </c>
      <c r="AH527">
        <v>80</v>
      </c>
      <c r="AI527">
        <v>2.5</v>
      </c>
      <c r="AJ527">
        <v>3</v>
      </c>
      <c r="AK527">
        <v>0.2</v>
      </c>
      <c r="AL5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7">
        <f>IF(AND(Source[[#This Row],[Credit_Noncredit]]="Noncredit",Source[[#This Row],[FTEF]]&gt;0),Source[[#This Row],[NC XLST FTES]]*525/(437.5*Source[[#This Row],[FTEF]]),0)</f>
        <v>0</v>
      </c>
      <c r="AN527">
        <f>IF(Source[[#This Row],[Credit_Noncredit]]="Credit",Source[[#This Row],[Census Enrollment]],Source[[#This Row],[Noncredit Avg. Attendance]])</f>
        <v>30</v>
      </c>
    </row>
    <row r="528" spans="1:40" x14ac:dyDescent="0.25">
      <c r="A528" t="s">
        <v>4581</v>
      </c>
      <c r="B528" t="s">
        <v>886</v>
      </c>
      <c r="C528" t="s">
        <v>55</v>
      </c>
      <c r="D528" t="s">
        <v>216</v>
      </c>
      <c r="E528" s="4">
        <v>37868</v>
      </c>
      <c r="F528" s="4" t="s">
        <v>217</v>
      </c>
      <c r="G528" s="4">
        <v>57</v>
      </c>
      <c r="H528" t="str">
        <f>CONCATENATE(Source[[#This Row],[Subject]],TRIM(Source[[#This Row],[Course]]))</f>
        <v>FASH57</v>
      </c>
      <c r="I528" t="str">
        <f>VLOOKUP(Source[[#This Row],[SubjCrse]],'Courses and Categories'!$E$2:$G$1816,3,FALSE)</f>
        <v>Credit CTE</v>
      </c>
      <c r="J528">
        <v>541</v>
      </c>
      <c r="K528" t="s">
        <v>2316</v>
      </c>
      <c r="L528" t="s">
        <v>50</v>
      </c>
      <c r="M528" t="s">
        <v>903</v>
      </c>
      <c r="N528" t="s">
        <v>224</v>
      </c>
      <c r="O528">
        <v>1300</v>
      </c>
      <c r="P528">
        <v>1450</v>
      </c>
      <c r="Q528" t="s">
        <v>64</v>
      </c>
      <c r="R528">
        <v>701</v>
      </c>
      <c r="S528" t="s">
        <v>65</v>
      </c>
      <c r="T528" t="s">
        <v>44</v>
      </c>
      <c r="U528" s="1">
        <v>43527</v>
      </c>
      <c r="V528" s="1">
        <v>43583</v>
      </c>
      <c r="W528" t="s">
        <v>225</v>
      </c>
      <c r="X528" t="s">
        <v>905</v>
      </c>
      <c r="Y528">
        <v>18</v>
      </c>
      <c r="Z528">
        <v>18</v>
      </c>
      <c r="AA528">
        <v>30</v>
      </c>
      <c r="AB528">
        <v>60</v>
      </c>
      <c r="AD528">
        <f>IF(ISBLANK(Source[[#This Row],[CrosslistID]]),1,1/COUNTIFS(Source[CrosslistID],Source[[#This Row],[CrosslistID]],Source[TermDesc],Source[[#This Row],[TermDesc]]))</f>
        <v>1</v>
      </c>
      <c r="AG528">
        <v>0</v>
      </c>
      <c r="AH528">
        <v>60</v>
      </c>
      <c r="AI528">
        <v>0.48799999999999999</v>
      </c>
      <c r="AJ528">
        <v>0.54900000000000004</v>
      </c>
      <c r="AK528">
        <v>6.6699999999999995E-2</v>
      </c>
      <c r="AL5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8">
        <f>IF(AND(Source[[#This Row],[Credit_Noncredit]]="Noncredit",Source[[#This Row],[FTEF]]&gt;0),Source[[#This Row],[NC XLST FTES]]*525/(437.5*Source[[#This Row],[FTEF]]),0)</f>
        <v>0</v>
      </c>
      <c r="AN528">
        <f>IF(Source[[#This Row],[Credit_Noncredit]]="Credit",Source[[#This Row],[Census Enrollment]],Source[[#This Row],[Noncredit Avg. Attendance]])</f>
        <v>18</v>
      </c>
    </row>
    <row r="529" spans="1:40" x14ac:dyDescent="0.25">
      <c r="A529" t="s">
        <v>4581</v>
      </c>
      <c r="B529" t="s">
        <v>886</v>
      </c>
      <c r="C529" t="s">
        <v>55</v>
      </c>
      <c r="D529" t="s">
        <v>216</v>
      </c>
      <c r="E529" s="4">
        <v>35725</v>
      </c>
      <c r="F529" s="4" t="s">
        <v>217</v>
      </c>
      <c r="G529" s="4">
        <v>60</v>
      </c>
      <c r="H529" t="str">
        <f>CONCATENATE(Source[[#This Row],[Subject]],TRIM(Source[[#This Row],[Course]]))</f>
        <v>FASH60</v>
      </c>
      <c r="I529" t="str">
        <f>VLOOKUP(Source[[#This Row],[SubjCrse]],'Courses and Categories'!$E$2:$G$1816,3,FALSE)</f>
        <v>Credit CTE</v>
      </c>
      <c r="J529">
        <v>1</v>
      </c>
      <c r="K529" t="s">
        <v>1052</v>
      </c>
      <c r="L529" t="s">
        <v>39</v>
      </c>
      <c r="M529" t="s">
        <v>891</v>
      </c>
      <c r="N529" t="s">
        <v>42</v>
      </c>
      <c r="O529" t="s">
        <v>42</v>
      </c>
      <c r="P529" t="s">
        <v>42</v>
      </c>
      <c r="Q529" t="s">
        <v>76</v>
      </c>
      <c r="R529">
        <v>800</v>
      </c>
      <c r="S529" t="s">
        <v>77</v>
      </c>
      <c r="T529">
        <v>1</v>
      </c>
      <c r="U529" s="1">
        <v>43479</v>
      </c>
      <c r="V529" s="1">
        <v>43607</v>
      </c>
      <c r="W529" t="s">
        <v>645</v>
      </c>
      <c r="X529" t="s">
        <v>893</v>
      </c>
      <c r="Y529">
        <v>17</v>
      </c>
      <c r="Z529">
        <v>16</v>
      </c>
      <c r="AA529">
        <v>20</v>
      </c>
      <c r="AB529">
        <v>80</v>
      </c>
      <c r="AD529">
        <f>IF(ISBLANK(Source[[#This Row],[CrosslistID]]),1,1/COUNTIFS(Source[CrosslistID],Source[[#This Row],[CrosslistID]],Source[TermDesc],Source[[#This Row],[TermDesc]]))</f>
        <v>1</v>
      </c>
      <c r="AG529">
        <v>0</v>
      </c>
      <c r="AH529">
        <v>80</v>
      </c>
      <c r="AI529">
        <v>0.46700000000000003</v>
      </c>
      <c r="AJ529">
        <v>0.56710000000000005</v>
      </c>
      <c r="AK529">
        <v>0.14399999999999999</v>
      </c>
      <c r="AL5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9">
        <f>IF(AND(Source[[#This Row],[Credit_Noncredit]]="Noncredit",Source[[#This Row],[FTEF]]&gt;0),Source[[#This Row],[NC XLST FTES]]*525/(437.5*Source[[#This Row],[FTEF]]),0)</f>
        <v>0</v>
      </c>
      <c r="AN529">
        <f>IF(Source[[#This Row],[Credit_Noncredit]]="Credit",Source[[#This Row],[Census Enrollment]],Source[[#This Row],[Noncredit Avg. Attendance]])</f>
        <v>17</v>
      </c>
    </row>
    <row r="530" spans="1:40" x14ac:dyDescent="0.25">
      <c r="A530" t="s">
        <v>4581</v>
      </c>
      <c r="B530" t="s">
        <v>886</v>
      </c>
      <c r="C530" t="s">
        <v>55</v>
      </c>
      <c r="D530" t="s">
        <v>216</v>
      </c>
      <c r="E530" s="4">
        <v>35173</v>
      </c>
      <c r="F530" s="4" t="s">
        <v>217</v>
      </c>
      <c r="G530" s="4">
        <v>61</v>
      </c>
      <c r="H530" t="str">
        <f>CONCATENATE(Source[[#This Row],[Subject]],TRIM(Source[[#This Row],[Course]]))</f>
        <v>FASH61</v>
      </c>
      <c r="I530" t="str">
        <f>VLOOKUP(Source[[#This Row],[SubjCrse]],'Courses and Categories'!$E$2:$G$1816,3,FALSE)</f>
        <v>Credit CTE</v>
      </c>
      <c r="J530">
        <v>581</v>
      </c>
      <c r="K530" t="s">
        <v>1053</v>
      </c>
      <c r="L530" t="s">
        <v>39</v>
      </c>
      <c r="M530" t="s">
        <v>891</v>
      </c>
      <c r="N530" t="s">
        <v>42</v>
      </c>
      <c r="O530" t="s">
        <v>42</v>
      </c>
      <c r="P530" t="s">
        <v>42</v>
      </c>
      <c r="Q530" t="s">
        <v>76</v>
      </c>
      <c r="R530">
        <v>800</v>
      </c>
      <c r="S530" t="s">
        <v>77</v>
      </c>
      <c r="T530">
        <v>1</v>
      </c>
      <c r="U530" s="1">
        <v>43479</v>
      </c>
      <c r="V530" s="1">
        <v>43607</v>
      </c>
      <c r="W530" t="s">
        <v>645</v>
      </c>
      <c r="X530" t="s">
        <v>893</v>
      </c>
      <c r="Y530">
        <v>8</v>
      </c>
      <c r="Z530">
        <v>7</v>
      </c>
      <c r="AA530">
        <v>10</v>
      </c>
      <c r="AB530">
        <v>70</v>
      </c>
      <c r="AD530">
        <f>IF(ISBLANK(Source[[#This Row],[CrosslistID]]),1,1/COUNTIFS(Source[CrosslistID],Source[[#This Row],[CrosslistID]],Source[TermDesc],Source[[#This Row],[TermDesc]]))</f>
        <v>1</v>
      </c>
      <c r="AG530">
        <v>0</v>
      </c>
      <c r="AH530">
        <v>70</v>
      </c>
      <c r="AI530">
        <v>0.46700000000000003</v>
      </c>
      <c r="AJ530">
        <v>0.53369999999999995</v>
      </c>
      <c r="AK530">
        <v>6.4000000000000001E-2</v>
      </c>
      <c r="AL5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0">
        <f>IF(AND(Source[[#This Row],[Credit_Noncredit]]="Noncredit",Source[[#This Row],[FTEF]]&gt;0),Source[[#This Row],[NC XLST FTES]]*525/(437.5*Source[[#This Row],[FTEF]]),0)</f>
        <v>0</v>
      </c>
      <c r="AN530">
        <f>IF(Source[[#This Row],[Credit_Noncredit]]="Credit",Source[[#This Row],[Census Enrollment]],Source[[#This Row],[Noncredit Avg. Attendance]])</f>
        <v>8</v>
      </c>
    </row>
    <row r="531" spans="1:40" x14ac:dyDescent="0.25">
      <c r="A531" t="s">
        <v>4581</v>
      </c>
      <c r="B531" t="s">
        <v>886</v>
      </c>
      <c r="C531" t="s">
        <v>55</v>
      </c>
      <c r="D531" t="s">
        <v>216</v>
      </c>
      <c r="E531" s="4">
        <v>37541</v>
      </c>
      <c r="F531" s="4" t="s">
        <v>217</v>
      </c>
      <c r="G531" s="4">
        <v>63</v>
      </c>
      <c r="H531" t="str">
        <f>CONCATENATE(Source[[#This Row],[Subject]],TRIM(Source[[#This Row],[Course]]))</f>
        <v>FASH63</v>
      </c>
      <c r="I531" t="str">
        <f>VLOOKUP(Source[[#This Row],[SubjCrse]],'Courses and Categories'!$E$2:$G$1816,3,FALSE)</f>
        <v>Credit CTE</v>
      </c>
      <c r="J531">
        <v>381</v>
      </c>
      <c r="K531" t="s">
        <v>1054</v>
      </c>
      <c r="L531" t="s">
        <v>39</v>
      </c>
      <c r="M531" t="s">
        <v>891</v>
      </c>
      <c r="N531" t="s">
        <v>42</v>
      </c>
      <c r="O531" t="s">
        <v>42</v>
      </c>
      <c r="P531" t="s">
        <v>42</v>
      </c>
      <c r="Q531" t="s">
        <v>76</v>
      </c>
      <c r="R531">
        <v>800</v>
      </c>
      <c r="S531" t="s">
        <v>77</v>
      </c>
      <c r="T531">
        <v>1</v>
      </c>
      <c r="U531" s="1">
        <v>43479</v>
      </c>
      <c r="V531" s="1">
        <v>43607</v>
      </c>
      <c r="W531" t="s">
        <v>645</v>
      </c>
      <c r="X531" t="s">
        <v>893</v>
      </c>
      <c r="Y531">
        <v>8</v>
      </c>
      <c r="Z531">
        <v>8</v>
      </c>
      <c r="AA531">
        <v>10</v>
      </c>
      <c r="AB531">
        <v>80</v>
      </c>
      <c r="AD531">
        <f>IF(ISBLANK(Source[[#This Row],[CrosslistID]]),1,1/COUNTIFS(Source[CrosslistID],Source[[#This Row],[CrosslistID]],Source[TermDesc],Source[[#This Row],[TermDesc]]))</f>
        <v>1</v>
      </c>
      <c r="AG531">
        <v>0</v>
      </c>
      <c r="AH531">
        <v>80</v>
      </c>
      <c r="AI531">
        <v>0.53300000000000003</v>
      </c>
      <c r="AJ531">
        <v>0.53300000000000003</v>
      </c>
      <c r="AK531">
        <v>6.4000000000000001E-2</v>
      </c>
      <c r="AL5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1">
        <f>IF(AND(Source[[#This Row],[Credit_Noncredit]]="Noncredit",Source[[#This Row],[FTEF]]&gt;0),Source[[#This Row],[NC XLST FTES]]*525/(437.5*Source[[#This Row],[FTEF]]),0)</f>
        <v>0</v>
      </c>
      <c r="AN531">
        <f>IF(Source[[#This Row],[Credit_Noncredit]]="Credit",Source[[#This Row],[Census Enrollment]],Source[[#This Row],[Noncredit Avg. Attendance]])</f>
        <v>8</v>
      </c>
    </row>
    <row r="532" spans="1:40" x14ac:dyDescent="0.25">
      <c r="A532" t="s">
        <v>4581</v>
      </c>
      <c r="B532" t="s">
        <v>886</v>
      </c>
      <c r="C532" t="s">
        <v>55</v>
      </c>
      <c r="D532" t="s">
        <v>216</v>
      </c>
      <c r="E532" s="4">
        <v>37895</v>
      </c>
      <c r="F532" s="4" t="s">
        <v>217</v>
      </c>
      <c r="G532" s="4">
        <v>65</v>
      </c>
      <c r="H532" t="str">
        <f>CONCATENATE(Source[[#This Row],[Subject]],TRIM(Source[[#This Row],[Course]]))</f>
        <v>FASH65</v>
      </c>
      <c r="I532" t="str">
        <f>VLOOKUP(Source[[#This Row],[SubjCrse]],'Courses and Categories'!$E$2:$G$1816,3,FALSE)</f>
        <v>Credit CTE</v>
      </c>
      <c r="J532">
        <v>1</v>
      </c>
      <c r="K532" t="s">
        <v>4744</v>
      </c>
      <c r="L532" t="s">
        <v>39</v>
      </c>
      <c r="M532" t="s">
        <v>1046</v>
      </c>
      <c r="N532" t="s">
        <v>91</v>
      </c>
      <c r="O532">
        <v>1000</v>
      </c>
      <c r="P532">
        <v>1450</v>
      </c>
      <c r="Q532" t="s">
        <v>923</v>
      </c>
      <c r="R532">
        <v>102</v>
      </c>
      <c r="S532" t="s">
        <v>134</v>
      </c>
      <c r="T532">
        <v>1</v>
      </c>
      <c r="U532" s="1">
        <v>43479</v>
      </c>
      <c r="V532" s="1">
        <v>43607</v>
      </c>
      <c r="W532" t="s">
        <v>225</v>
      </c>
      <c r="X532" t="s">
        <v>1929</v>
      </c>
      <c r="Y532">
        <v>20</v>
      </c>
      <c r="Z532">
        <v>18</v>
      </c>
      <c r="AA532">
        <v>25</v>
      </c>
      <c r="AB532">
        <v>72</v>
      </c>
      <c r="AD532">
        <f>IF(ISBLANK(Source[[#This Row],[CrosslistID]]),1,1/COUNTIFS(Source[CrosslistID],Source[[#This Row],[CrosslistID]],Source[TermDesc],Source[[#This Row],[TermDesc]]))</f>
        <v>1</v>
      </c>
      <c r="AG532">
        <v>0</v>
      </c>
      <c r="AH532">
        <v>72</v>
      </c>
      <c r="AI532">
        <v>3.1669999999999998</v>
      </c>
      <c r="AJ532">
        <v>3.3336999999999999</v>
      </c>
      <c r="AK532">
        <v>0.2833</v>
      </c>
      <c r="AL5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2">
        <f>IF(AND(Source[[#This Row],[Credit_Noncredit]]="Noncredit",Source[[#This Row],[FTEF]]&gt;0),Source[[#This Row],[NC XLST FTES]]*525/(437.5*Source[[#This Row],[FTEF]]),0)</f>
        <v>0</v>
      </c>
      <c r="AN532">
        <f>IF(Source[[#This Row],[Credit_Noncredit]]="Credit",Source[[#This Row],[Census Enrollment]],Source[[#This Row],[Noncredit Avg. Attendance]])</f>
        <v>20</v>
      </c>
    </row>
    <row r="533" spans="1:40" x14ac:dyDescent="0.25">
      <c r="A533" t="s">
        <v>4581</v>
      </c>
      <c r="B533" t="s">
        <v>886</v>
      </c>
      <c r="C533" t="s">
        <v>55</v>
      </c>
      <c r="D533" t="s">
        <v>216</v>
      </c>
      <c r="E533" s="4">
        <v>39070</v>
      </c>
      <c r="F533" s="4" t="s">
        <v>217</v>
      </c>
      <c r="G533" s="4" t="s">
        <v>4745</v>
      </c>
      <c r="H533" t="str">
        <f>CONCATENATE(Source[[#This Row],[Subject]],TRIM(Source[[#This Row],[Course]]))</f>
        <v>FASH67B</v>
      </c>
      <c r="I533" t="str">
        <f>VLOOKUP(Source[[#This Row],[SubjCrse]],'Courses and Categories'!$E$2:$G$1816,3,FALSE)</f>
        <v>Credit CTE</v>
      </c>
      <c r="J533">
        <v>541</v>
      </c>
      <c r="K533" t="s">
        <v>4746</v>
      </c>
      <c r="L533" t="s">
        <v>87</v>
      </c>
      <c r="M533" t="s">
        <v>903</v>
      </c>
      <c r="N533" t="s">
        <v>185</v>
      </c>
      <c r="O533">
        <v>1800</v>
      </c>
      <c r="P533">
        <v>2050</v>
      </c>
      <c r="Q533" t="s">
        <v>64</v>
      </c>
      <c r="R533">
        <v>1203</v>
      </c>
      <c r="S533" t="s">
        <v>65</v>
      </c>
      <c r="T533">
        <v>1</v>
      </c>
      <c r="U533" s="1">
        <v>43479</v>
      </c>
      <c r="V533" s="1">
        <v>43607</v>
      </c>
      <c r="W533" t="s">
        <v>4747</v>
      </c>
      <c r="X533" t="s">
        <v>1929</v>
      </c>
      <c r="Y533">
        <v>27</v>
      </c>
      <c r="Z533">
        <v>24</v>
      </c>
      <c r="AA533">
        <v>25</v>
      </c>
      <c r="AB533">
        <v>96</v>
      </c>
      <c r="AD533">
        <f>IF(ISBLANK(Source[[#This Row],[CrosslistID]]),1,1/COUNTIFS(Source[CrosslistID],Source[[#This Row],[CrosslistID]],Source[TermDesc],Source[[#This Row],[TermDesc]]))</f>
        <v>1</v>
      </c>
      <c r="AG533">
        <v>0</v>
      </c>
      <c r="AH533">
        <v>96</v>
      </c>
      <c r="AI533">
        <v>2.7</v>
      </c>
      <c r="AJ533">
        <v>2.7</v>
      </c>
      <c r="AK533">
        <v>0.2</v>
      </c>
      <c r="AL5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3">
        <f>IF(AND(Source[[#This Row],[Credit_Noncredit]]="Noncredit",Source[[#This Row],[FTEF]]&gt;0),Source[[#This Row],[NC XLST FTES]]*525/(437.5*Source[[#This Row],[FTEF]]),0)</f>
        <v>0</v>
      </c>
      <c r="AN533">
        <f>IF(Source[[#This Row],[Credit_Noncredit]]="Credit",Source[[#This Row],[Census Enrollment]],Source[[#This Row],[Noncredit Avg. Attendance]])</f>
        <v>27</v>
      </c>
    </row>
    <row r="534" spans="1:40" x14ac:dyDescent="0.25">
      <c r="A534" t="s">
        <v>4581</v>
      </c>
      <c r="B534" t="s">
        <v>886</v>
      </c>
      <c r="C534" t="s">
        <v>55</v>
      </c>
      <c r="D534" t="s">
        <v>216</v>
      </c>
      <c r="E534" s="4">
        <v>39213</v>
      </c>
      <c r="F534" s="4" t="s">
        <v>217</v>
      </c>
      <c r="G534" s="4">
        <v>72</v>
      </c>
      <c r="H534" t="str">
        <f>CONCATENATE(Source[[#This Row],[Subject]],TRIM(Source[[#This Row],[Course]]))</f>
        <v>FASH72</v>
      </c>
      <c r="I534" t="str">
        <f>VLOOKUP(Source[[#This Row],[SubjCrse]],'Courses and Categories'!$E$2:$G$1816,3,FALSE)</f>
        <v>Credit CTE</v>
      </c>
      <c r="J534">
        <v>521</v>
      </c>
      <c r="K534" t="s">
        <v>4748</v>
      </c>
      <c r="L534" t="s">
        <v>39</v>
      </c>
      <c r="M534" t="s">
        <v>1046</v>
      </c>
      <c r="N534" t="s">
        <v>41</v>
      </c>
      <c r="O534">
        <v>1530</v>
      </c>
      <c r="P534">
        <v>1920</v>
      </c>
      <c r="Q534" t="s">
        <v>221</v>
      </c>
      <c r="R534">
        <v>230</v>
      </c>
      <c r="S534" t="s">
        <v>43</v>
      </c>
      <c r="T534" t="s">
        <v>44</v>
      </c>
      <c r="U534" s="1">
        <v>43529</v>
      </c>
      <c r="V534" s="1">
        <v>43585</v>
      </c>
      <c r="W534" t="s">
        <v>1056</v>
      </c>
      <c r="X534" t="s">
        <v>905</v>
      </c>
      <c r="Y534">
        <v>16</v>
      </c>
      <c r="Z534">
        <v>16</v>
      </c>
      <c r="AA534">
        <v>30</v>
      </c>
      <c r="AB534">
        <v>53.333300000000001</v>
      </c>
      <c r="AD534">
        <f>IF(ISBLANK(Source[[#This Row],[CrosslistID]]),1,1/COUNTIFS(Source[CrosslistID],Source[[#This Row],[CrosslistID]],Source[TermDesc],Source[[#This Row],[TermDesc]]))</f>
        <v>1</v>
      </c>
      <c r="AG534">
        <v>0</v>
      </c>
      <c r="AH534">
        <v>53.333300000000001</v>
      </c>
      <c r="AI534">
        <v>0.97499999999999998</v>
      </c>
      <c r="AJ534">
        <v>0.97499999999999998</v>
      </c>
      <c r="AK534">
        <v>0.10290000000000001</v>
      </c>
      <c r="AL5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4">
        <f>IF(AND(Source[[#This Row],[Credit_Noncredit]]="Noncredit",Source[[#This Row],[FTEF]]&gt;0),Source[[#This Row],[NC XLST FTES]]*525/(437.5*Source[[#This Row],[FTEF]]),0)</f>
        <v>0</v>
      </c>
      <c r="AN534">
        <f>IF(Source[[#This Row],[Credit_Noncredit]]="Credit",Source[[#This Row],[Census Enrollment]],Source[[#This Row],[Noncredit Avg. Attendance]])</f>
        <v>16</v>
      </c>
    </row>
    <row r="535" spans="1:40" x14ac:dyDescent="0.25">
      <c r="A535" t="s">
        <v>4581</v>
      </c>
      <c r="B535" t="s">
        <v>886</v>
      </c>
      <c r="C535" t="s">
        <v>55</v>
      </c>
      <c r="D535" t="s">
        <v>216</v>
      </c>
      <c r="E535" s="4">
        <v>37411</v>
      </c>
      <c r="F535" s="4" t="s">
        <v>217</v>
      </c>
      <c r="G535" s="4">
        <v>73</v>
      </c>
      <c r="H535" t="str">
        <f>CONCATENATE(Source[[#This Row],[Subject]],TRIM(Source[[#This Row],[Course]]))</f>
        <v>FASH73</v>
      </c>
      <c r="I535" t="str">
        <f>VLOOKUP(Source[[#This Row],[SubjCrse]],'Courses and Categories'!$E$2:$G$1816,3,FALSE)</f>
        <v>Credit CTE</v>
      </c>
      <c r="J535">
        <v>341</v>
      </c>
      <c r="K535" t="s">
        <v>2317</v>
      </c>
      <c r="L535" t="s">
        <v>87</v>
      </c>
      <c r="M535" t="s">
        <v>1046</v>
      </c>
      <c r="N535" t="s">
        <v>50</v>
      </c>
      <c r="O535">
        <v>1700</v>
      </c>
      <c r="P535">
        <v>2050</v>
      </c>
      <c r="Q535" t="s">
        <v>64</v>
      </c>
      <c r="R535">
        <v>703</v>
      </c>
      <c r="S535" t="s">
        <v>65</v>
      </c>
      <c r="T535" t="s">
        <v>44</v>
      </c>
      <c r="U535" s="1">
        <v>43516</v>
      </c>
      <c r="V535" s="1">
        <v>43572</v>
      </c>
      <c r="W535" t="s">
        <v>2285</v>
      </c>
      <c r="X535" t="s">
        <v>905</v>
      </c>
      <c r="Y535">
        <v>23</v>
      </c>
      <c r="Z535">
        <v>19</v>
      </c>
      <c r="AA535">
        <v>30</v>
      </c>
      <c r="AB535">
        <v>63.333300000000001</v>
      </c>
      <c r="AD535">
        <f>IF(ISBLANK(Source[[#This Row],[CrosslistID]]),1,1/COUNTIFS(Source[CrosslistID],Source[[#This Row],[CrosslistID]],Source[TermDesc],Source[[#This Row],[TermDesc]]))</f>
        <v>1</v>
      </c>
      <c r="AG535">
        <v>0</v>
      </c>
      <c r="AH535">
        <v>63.333300000000001</v>
      </c>
      <c r="AI535">
        <v>1.4019999999999999</v>
      </c>
      <c r="AJ535">
        <v>1.4019999999999999</v>
      </c>
      <c r="AK535">
        <v>0.10829999999999999</v>
      </c>
      <c r="AL5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5">
        <f>IF(AND(Source[[#This Row],[Credit_Noncredit]]="Noncredit",Source[[#This Row],[FTEF]]&gt;0),Source[[#This Row],[NC XLST FTES]]*525/(437.5*Source[[#This Row],[FTEF]]),0)</f>
        <v>0</v>
      </c>
      <c r="AN535">
        <f>IF(Source[[#This Row],[Credit_Noncredit]]="Credit",Source[[#This Row],[Census Enrollment]],Source[[#This Row],[Noncredit Avg. Attendance]])</f>
        <v>23</v>
      </c>
    </row>
    <row r="536" spans="1:40" x14ac:dyDescent="0.25">
      <c r="A536" t="s">
        <v>4581</v>
      </c>
      <c r="B536" t="s">
        <v>886</v>
      </c>
      <c r="C536" t="s">
        <v>55</v>
      </c>
      <c r="D536" t="s">
        <v>216</v>
      </c>
      <c r="E536" s="4">
        <v>39276</v>
      </c>
      <c r="F536" s="4" t="s">
        <v>217</v>
      </c>
      <c r="G536" s="4" t="s">
        <v>2318</v>
      </c>
      <c r="H536" t="str">
        <f>CONCATENATE(Source[[#This Row],[Subject]],TRIM(Source[[#This Row],[Course]]))</f>
        <v>FASH111A</v>
      </c>
      <c r="I536" t="str">
        <f>VLOOKUP(Source[[#This Row],[SubjCrse]],'Courses and Categories'!$E$2:$G$1816,3,FALSE)</f>
        <v>Credit CTE</v>
      </c>
      <c r="J536">
        <v>321</v>
      </c>
      <c r="K536" t="s">
        <v>2319</v>
      </c>
      <c r="L536" t="s">
        <v>39</v>
      </c>
      <c r="M536" t="s">
        <v>1046</v>
      </c>
      <c r="N536" t="s">
        <v>185</v>
      </c>
      <c r="O536">
        <v>1100</v>
      </c>
      <c r="P536">
        <v>1450</v>
      </c>
      <c r="Q536" t="s">
        <v>221</v>
      </c>
      <c r="R536">
        <v>232</v>
      </c>
      <c r="S536" t="s">
        <v>43</v>
      </c>
      <c r="T536" t="s">
        <v>44</v>
      </c>
      <c r="U536" s="1">
        <v>43538</v>
      </c>
      <c r="V536" s="1">
        <v>43594</v>
      </c>
      <c r="W536" t="s">
        <v>1051</v>
      </c>
      <c r="X536" t="s">
        <v>905</v>
      </c>
      <c r="Y536">
        <v>20</v>
      </c>
      <c r="Z536">
        <v>17</v>
      </c>
      <c r="AA536">
        <v>20</v>
      </c>
      <c r="AB536">
        <v>85</v>
      </c>
      <c r="AD536">
        <f>IF(ISBLANK(Source[[#This Row],[CrosslistID]]),1,1/COUNTIFS(Source[CrosslistID],Source[[#This Row],[CrosslistID]],Source[TermDesc],Source[[#This Row],[TermDesc]]))</f>
        <v>1</v>
      </c>
      <c r="AG536">
        <v>0</v>
      </c>
      <c r="AH536">
        <v>85</v>
      </c>
      <c r="AI536">
        <v>1.2190000000000001</v>
      </c>
      <c r="AJ536">
        <v>1.2190000000000001</v>
      </c>
      <c r="AK536">
        <v>0.10290000000000001</v>
      </c>
      <c r="AL5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6">
        <f>IF(AND(Source[[#This Row],[Credit_Noncredit]]="Noncredit",Source[[#This Row],[FTEF]]&gt;0),Source[[#This Row],[NC XLST FTES]]*525/(437.5*Source[[#This Row],[FTEF]]),0)</f>
        <v>0</v>
      </c>
      <c r="AN536">
        <f>IF(Source[[#This Row],[Credit_Noncredit]]="Credit",Source[[#This Row],[Census Enrollment]],Source[[#This Row],[Noncredit Avg. Attendance]])</f>
        <v>20</v>
      </c>
    </row>
    <row r="537" spans="1:40" x14ac:dyDescent="0.25">
      <c r="A537" t="s">
        <v>4581</v>
      </c>
      <c r="B537" t="s">
        <v>886</v>
      </c>
      <c r="C537" t="s">
        <v>55</v>
      </c>
      <c r="D537" t="s">
        <v>216</v>
      </c>
      <c r="E537" s="4">
        <v>37188</v>
      </c>
      <c r="F537" s="4" t="s">
        <v>217</v>
      </c>
      <c r="G537" s="4">
        <v>112</v>
      </c>
      <c r="H537" t="str">
        <f>CONCATENATE(Source[[#This Row],[Subject]],TRIM(Source[[#This Row],[Course]]))</f>
        <v>FASH112</v>
      </c>
      <c r="I537" t="str">
        <f>VLOOKUP(Source[[#This Row],[SubjCrse]],'Courses and Categories'!$E$2:$G$1816,3,FALSE)</f>
        <v>Credit CTE</v>
      </c>
      <c r="J537">
        <v>351</v>
      </c>
      <c r="K537" t="s">
        <v>4749</v>
      </c>
      <c r="L537" t="s">
        <v>87</v>
      </c>
      <c r="M537" t="s">
        <v>1046</v>
      </c>
      <c r="N537" t="s">
        <v>50</v>
      </c>
      <c r="O537">
        <v>1310</v>
      </c>
      <c r="P537">
        <v>1700</v>
      </c>
      <c r="Q537" t="s">
        <v>52</v>
      </c>
      <c r="R537">
        <v>474</v>
      </c>
      <c r="S537" t="s">
        <v>53</v>
      </c>
      <c r="T537">
        <v>1</v>
      </c>
      <c r="U537" s="1">
        <v>43479</v>
      </c>
      <c r="V537" s="1">
        <v>43607</v>
      </c>
      <c r="W537" t="s">
        <v>2296</v>
      </c>
      <c r="X537" t="s">
        <v>1929</v>
      </c>
      <c r="Y537">
        <v>22</v>
      </c>
      <c r="Z537">
        <v>21</v>
      </c>
      <c r="AA537">
        <v>25</v>
      </c>
      <c r="AB537">
        <v>84</v>
      </c>
      <c r="AD537">
        <f>IF(ISBLANK(Source[[#This Row],[CrosslistID]]),1,1/COUNTIFS(Source[CrosslistID],Source[[#This Row],[CrosslistID]],Source[TermDesc],Source[[#This Row],[TermDesc]]))</f>
        <v>1</v>
      </c>
      <c r="AG537">
        <v>0</v>
      </c>
      <c r="AH537">
        <v>84</v>
      </c>
      <c r="AI537">
        <v>2.5329999999999999</v>
      </c>
      <c r="AJ537">
        <v>2.9329000000000001</v>
      </c>
      <c r="AK537">
        <v>0.25</v>
      </c>
      <c r="AL5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7">
        <f>IF(AND(Source[[#This Row],[Credit_Noncredit]]="Noncredit",Source[[#This Row],[FTEF]]&gt;0),Source[[#This Row],[NC XLST FTES]]*525/(437.5*Source[[#This Row],[FTEF]]),0)</f>
        <v>0</v>
      </c>
      <c r="AN537">
        <f>IF(Source[[#This Row],[Credit_Noncredit]]="Credit",Source[[#This Row],[Census Enrollment]],Source[[#This Row],[Noncredit Avg. Attendance]])</f>
        <v>22</v>
      </c>
    </row>
    <row r="538" spans="1:40" x14ac:dyDescent="0.25">
      <c r="A538" t="s">
        <v>4581</v>
      </c>
      <c r="B538" t="s">
        <v>886</v>
      </c>
      <c r="C538" t="s">
        <v>229</v>
      </c>
      <c r="D538" t="s">
        <v>230</v>
      </c>
      <c r="E538" s="4">
        <v>37498</v>
      </c>
      <c r="F538" s="4" t="s">
        <v>1057</v>
      </c>
      <c r="G538" s="4">
        <v>49</v>
      </c>
      <c r="H538" t="str">
        <f>CONCATENATE(Source[[#This Row],[Subject]],TRIM(Source[[#This Row],[Course]]))</f>
        <v>ESL49</v>
      </c>
      <c r="I538" t="str">
        <f>VLOOKUP(Source[[#This Row],[SubjCrse]],'Courses and Categories'!$E$2:$G$1816,3,FALSE)</f>
        <v>Credit Prep: English/Math/ESL</v>
      </c>
      <c r="J538">
        <v>1</v>
      </c>
      <c r="K538" t="s">
        <v>2320</v>
      </c>
      <c r="L538" t="s">
        <v>39</v>
      </c>
      <c r="M538" t="s">
        <v>903</v>
      </c>
      <c r="N538" t="s">
        <v>59</v>
      </c>
      <c r="O538">
        <v>1240</v>
      </c>
      <c r="P538">
        <v>1355</v>
      </c>
      <c r="Q538" t="s">
        <v>233</v>
      </c>
      <c r="R538">
        <v>314</v>
      </c>
      <c r="S538" t="s">
        <v>134</v>
      </c>
      <c r="T538">
        <v>1</v>
      </c>
      <c r="U538" s="1">
        <v>43479</v>
      </c>
      <c r="V538" s="1">
        <v>43607</v>
      </c>
      <c r="W538" t="s">
        <v>2323</v>
      </c>
      <c r="X538" t="s">
        <v>1929</v>
      </c>
      <c r="Y538">
        <v>25</v>
      </c>
      <c r="Z538">
        <v>23</v>
      </c>
      <c r="AA538">
        <v>25</v>
      </c>
      <c r="AB538">
        <v>92</v>
      </c>
      <c r="AD538">
        <f>IF(ISBLANK(Source[[#This Row],[CrosslistID]]),1,1/COUNTIFS(Source[CrosslistID],Source[[#This Row],[CrosslistID]],Source[TermDesc],Source[[#This Row],[TermDesc]]))</f>
        <v>1</v>
      </c>
      <c r="AG538">
        <v>0</v>
      </c>
      <c r="AH538">
        <v>92</v>
      </c>
      <c r="AI538">
        <v>2.2999999999999998</v>
      </c>
      <c r="AJ538">
        <v>2.5</v>
      </c>
      <c r="AK538">
        <v>0.2</v>
      </c>
      <c r="AL5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8">
        <f>IF(AND(Source[[#This Row],[Credit_Noncredit]]="Noncredit",Source[[#This Row],[FTEF]]&gt;0),Source[[#This Row],[NC XLST FTES]]*525/(437.5*Source[[#This Row],[FTEF]]),0)</f>
        <v>0</v>
      </c>
      <c r="AN538">
        <f>IF(Source[[#This Row],[Credit_Noncredit]]="Credit",Source[[#This Row],[Census Enrollment]],Source[[#This Row],[Noncredit Avg. Attendance]])</f>
        <v>25</v>
      </c>
    </row>
    <row r="539" spans="1:40" x14ac:dyDescent="0.25">
      <c r="A539" t="s">
        <v>4581</v>
      </c>
      <c r="B539" t="s">
        <v>886</v>
      </c>
      <c r="C539" t="s">
        <v>229</v>
      </c>
      <c r="D539" t="s">
        <v>230</v>
      </c>
      <c r="E539" s="4">
        <v>36096</v>
      </c>
      <c r="F539" s="4" t="s">
        <v>1057</v>
      </c>
      <c r="G539" s="4">
        <v>49</v>
      </c>
      <c r="H539" t="str">
        <f>CONCATENATE(Source[[#This Row],[Subject]],TRIM(Source[[#This Row],[Course]]))</f>
        <v>ESL49</v>
      </c>
      <c r="I539" t="str">
        <f>VLOOKUP(Source[[#This Row],[SubjCrse]],'Courses and Categories'!$E$2:$G$1816,3,FALSE)</f>
        <v>Credit Prep: English/Math/ESL</v>
      </c>
      <c r="J539">
        <v>2</v>
      </c>
      <c r="K539" t="s">
        <v>2320</v>
      </c>
      <c r="L539" t="s">
        <v>39</v>
      </c>
      <c r="M539" t="s">
        <v>1063</v>
      </c>
      <c r="N539" t="s">
        <v>42</v>
      </c>
      <c r="O539" t="s">
        <v>42</v>
      </c>
      <c r="P539" t="s">
        <v>42</v>
      </c>
      <c r="Q539" t="s">
        <v>236</v>
      </c>
      <c r="R539">
        <v>149</v>
      </c>
      <c r="S539" t="s">
        <v>134</v>
      </c>
      <c r="T539">
        <v>1</v>
      </c>
      <c r="U539" s="1">
        <v>43479</v>
      </c>
      <c r="V539" s="1">
        <v>43607</v>
      </c>
      <c r="W539" t="s">
        <v>2323</v>
      </c>
      <c r="X539" t="s">
        <v>46</v>
      </c>
      <c r="Y539">
        <v>33</v>
      </c>
      <c r="Z539">
        <v>23</v>
      </c>
      <c r="AA539">
        <v>25</v>
      </c>
      <c r="AB539">
        <v>92</v>
      </c>
      <c r="AD539">
        <f>IF(ISBLANK(Source[[#This Row],[CrosslistID]]),1,1/COUNTIFS(Source[CrosslistID],Source[[#This Row],[CrosslistID]],Source[TermDesc],Source[[#This Row],[TermDesc]]))</f>
        <v>1</v>
      </c>
      <c r="AG539">
        <v>0</v>
      </c>
      <c r="AH539">
        <v>92</v>
      </c>
      <c r="AI539">
        <v>0.62</v>
      </c>
      <c r="AJ539">
        <v>0.69779999999999998</v>
      </c>
      <c r="AK539">
        <v>4.2900000000000001E-2</v>
      </c>
      <c r="AL5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9">
        <f>IF(AND(Source[[#This Row],[Credit_Noncredit]]="Noncredit",Source[[#This Row],[FTEF]]&gt;0),Source[[#This Row],[NC XLST FTES]]*525/(437.5*Source[[#This Row],[FTEF]]),0)</f>
        <v>0</v>
      </c>
      <c r="AN539">
        <f>IF(Source[[#This Row],[Credit_Noncredit]]="Credit",Source[[#This Row],[Census Enrollment]],Source[[#This Row],[Noncredit Avg. Attendance]])</f>
        <v>33</v>
      </c>
    </row>
    <row r="540" spans="1:40" x14ac:dyDescent="0.25">
      <c r="A540" t="s">
        <v>4581</v>
      </c>
      <c r="B540" t="s">
        <v>886</v>
      </c>
      <c r="C540" t="s">
        <v>229</v>
      </c>
      <c r="D540" t="s">
        <v>230</v>
      </c>
      <c r="E540" s="4">
        <v>35057</v>
      </c>
      <c r="F540" s="4" t="s">
        <v>1057</v>
      </c>
      <c r="G540" s="4">
        <v>66</v>
      </c>
      <c r="H540" t="str">
        <f>CONCATENATE(Source[[#This Row],[Subject]],TRIM(Source[[#This Row],[Course]]))</f>
        <v>ESL66</v>
      </c>
      <c r="I540" t="str">
        <f>VLOOKUP(Source[[#This Row],[SubjCrse]],'Courses and Categories'!$E$2:$G$1816,3,FALSE)</f>
        <v>Credit Prep: English/Math/ESL</v>
      </c>
      <c r="J540">
        <v>1</v>
      </c>
      <c r="K540" t="s">
        <v>2322</v>
      </c>
      <c r="L540" t="s">
        <v>39</v>
      </c>
      <c r="M540" t="s">
        <v>903</v>
      </c>
      <c r="N540" t="s">
        <v>59</v>
      </c>
      <c r="O540">
        <v>1110</v>
      </c>
      <c r="P540">
        <v>1225</v>
      </c>
      <c r="Q540" t="s">
        <v>420</v>
      </c>
      <c r="R540">
        <v>185</v>
      </c>
      <c r="S540" t="s">
        <v>134</v>
      </c>
      <c r="T540">
        <v>1</v>
      </c>
      <c r="U540" s="1">
        <v>43479</v>
      </c>
      <c r="V540" s="1">
        <v>43607</v>
      </c>
      <c r="W540" t="s">
        <v>4750</v>
      </c>
      <c r="X540" t="s">
        <v>1929</v>
      </c>
      <c r="Y540">
        <v>29</v>
      </c>
      <c r="Z540">
        <v>23</v>
      </c>
      <c r="AA540">
        <v>25</v>
      </c>
      <c r="AB540">
        <v>92</v>
      </c>
      <c r="AD540">
        <f>IF(ISBLANK(Source[[#This Row],[CrosslistID]]),1,1/COUNTIFS(Source[CrosslistID],Source[[#This Row],[CrosslistID]],Source[TermDesc],Source[[#This Row],[TermDesc]]))</f>
        <v>1</v>
      </c>
      <c r="AG540">
        <v>0</v>
      </c>
      <c r="AH540">
        <v>92</v>
      </c>
      <c r="AI540">
        <v>2.7</v>
      </c>
      <c r="AJ540">
        <v>2.9</v>
      </c>
      <c r="AK540">
        <v>0.2</v>
      </c>
      <c r="AL5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0">
        <f>IF(AND(Source[[#This Row],[Credit_Noncredit]]="Noncredit",Source[[#This Row],[FTEF]]&gt;0),Source[[#This Row],[NC XLST FTES]]*525/(437.5*Source[[#This Row],[FTEF]]),0)</f>
        <v>0</v>
      </c>
      <c r="AN540">
        <f>IF(Source[[#This Row],[Credit_Noncredit]]="Credit",Source[[#This Row],[Census Enrollment]],Source[[#This Row],[Noncredit Avg. Attendance]])</f>
        <v>29</v>
      </c>
    </row>
    <row r="541" spans="1:40" x14ac:dyDescent="0.25">
      <c r="A541" t="s">
        <v>4581</v>
      </c>
      <c r="B541" t="s">
        <v>886</v>
      </c>
      <c r="C541" t="s">
        <v>229</v>
      </c>
      <c r="D541" t="s">
        <v>230</v>
      </c>
      <c r="E541" s="4">
        <v>37499</v>
      </c>
      <c r="F541" s="4" t="s">
        <v>1057</v>
      </c>
      <c r="G541" s="4">
        <v>69</v>
      </c>
      <c r="H541" t="str">
        <f>CONCATENATE(Source[[#This Row],[Subject]],TRIM(Source[[#This Row],[Course]]))</f>
        <v>ESL69</v>
      </c>
      <c r="I541" t="str">
        <f>VLOOKUP(Source[[#This Row],[SubjCrse]],'Courses and Categories'!$E$2:$G$1816,3,FALSE)</f>
        <v>Credit Prep: English/Math/ESL</v>
      </c>
      <c r="J541">
        <v>1</v>
      </c>
      <c r="K541" t="s">
        <v>2326</v>
      </c>
      <c r="L541" t="s">
        <v>39</v>
      </c>
      <c r="M541" t="s">
        <v>903</v>
      </c>
      <c r="N541" t="s">
        <v>59</v>
      </c>
      <c r="O541">
        <v>940</v>
      </c>
      <c r="P541">
        <v>1055</v>
      </c>
      <c r="Q541" t="s">
        <v>238</v>
      </c>
      <c r="R541">
        <v>710</v>
      </c>
      <c r="S541" t="s">
        <v>134</v>
      </c>
      <c r="T541">
        <v>1</v>
      </c>
      <c r="U541" s="1">
        <v>43479</v>
      </c>
      <c r="V541" s="1">
        <v>43607</v>
      </c>
      <c r="W541" t="s">
        <v>2337</v>
      </c>
      <c r="X541" t="s">
        <v>1929</v>
      </c>
      <c r="Y541">
        <v>27</v>
      </c>
      <c r="Z541">
        <v>24</v>
      </c>
      <c r="AA541">
        <v>25</v>
      </c>
      <c r="AB541">
        <v>96</v>
      </c>
      <c r="AD541">
        <f>IF(ISBLANK(Source[[#This Row],[CrosslistID]]),1,1/COUNTIFS(Source[CrosslistID],Source[[#This Row],[CrosslistID]],Source[TermDesc],Source[[#This Row],[TermDesc]]))</f>
        <v>1</v>
      </c>
      <c r="AG541">
        <v>0</v>
      </c>
      <c r="AH541">
        <v>96</v>
      </c>
      <c r="AI541">
        <v>2.7</v>
      </c>
      <c r="AJ541">
        <v>2.7</v>
      </c>
      <c r="AK541">
        <v>0.2</v>
      </c>
      <c r="AL5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1">
        <f>IF(AND(Source[[#This Row],[Credit_Noncredit]]="Noncredit",Source[[#This Row],[FTEF]]&gt;0),Source[[#This Row],[NC XLST FTES]]*525/(437.5*Source[[#This Row],[FTEF]]),0)</f>
        <v>0</v>
      </c>
      <c r="AN541">
        <f>IF(Source[[#This Row],[Credit_Noncredit]]="Credit",Source[[#This Row],[Census Enrollment]],Source[[#This Row],[Noncredit Avg. Attendance]])</f>
        <v>27</v>
      </c>
    </row>
    <row r="542" spans="1:40" x14ac:dyDescent="0.25">
      <c r="A542" t="s">
        <v>4581</v>
      </c>
      <c r="B542" t="s">
        <v>886</v>
      </c>
      <c r="C542" t="s">
        <v>229</v>
      </c>
      <c r="D542" t="s">
        <v>230</v>
      </c>
      <c r="E542" s="4">
        <v>36860</v>
      </c>
      <c r="F542" s="4" t="s">
        <v>1057</v>
      </c>
      <c r="G542" s="4">
        <v>69</v>
      </c>
      <c r="H542" t="str">
        <f>CONCATENATE(Source[[#This Row],[Subject]],TRIM(Source[[#This Row],[Course]]))</f>
        <v>ESL69</v>
      </c>
      <c r="I542" t="str">
        <f>VLOOKUP(Source[[#This Row],[SubjCrse]],'Courses and Categories'!$E$2:$G$1816,3,FALSE)</f>
        <v>Credit Prep: English/Math/ESL</v>
      </c>
      <c r="J542">
        <v>2</v>
      </c>
      <c r="K542" t="s">
        <v>2326</v>
      </c>
      <c r="L542" t="s">
        <v>39</v>
      </c>
      <c r="M542" t="s">
        <v>1063</v>
      </c>
      <c r="N542" t="s">
        <v>42</v>
      </c>
      <c r="O542" t="s">
        <v>42</v>
      </c>
      <c r="P542" t="s">
        <v>42</v>
      </c>
      <c r="Q542" t="s">
        <v>236</v>
      </c>
      <c r="R542">
        <v>149</v>
      </c>
      <c r="S542" t="s">
        <v>134</v>
      </c>
      <c r="T542">
        <v>1</v>
      </c>
      <c r="U542" s="1">
        <v>43479</v>
      </c>
      <c r="V542" s="1">
        <v>43607</v>
      </c>
      <c r="W542" t="s">
        <v>2337</v>
      </c>
      <c r="X542" t="s">
        <v>46</v>
      </c>
      <c r="Y542">
        <v>31</v>
      </c>
      <c r="Z542">
        <v>24</v>
      </c>
      <c r="AA542">
        <v>25</v>
      </c>
      <c r="AB542">
        <v>96</v>
      </c>
      <c r="AD542">
        <f>IF(ISBLANK(Source[[#This Row],[CrosslistID]]),1,1/COUNTIFS(Source[CrosslistID],Source[[#This Row],[CrosslistID]],Source[TermDesc],Source[[#This Row],[TermDesc]]))</f>
        <v>1</v>
      </c>
      <c r="AG542">
        <v>0</v>
      </c>
      <c r="AH542">
        <v>96</v>
      </c>
      <c r="AI542">
        <v>0.748</v>
      </c>
      <c r="AJ542">
        <v>0.748</v>
      </c>
      <c r="AK542">
        <v>4.2900000000000001E-2</v>
      </c>
      <c r="AL5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2">
        <f>IF(AND(Source[[#This Row],[Credit_Noncredit]]="Noncredit",Source[[#This Row],[FTEF]]&gt;0),Source[[#This Row],[NC XLST FTES]]*525/(437.5*Source[[#This Row],[FTEF]]),0)</f>
        <v>0</v>
      </c>
      <c r="AN542">
        <f>IF(Source[[#This Row],[Credit_Noncredit]]="Credit",Source[[#This Row],[Census Enrollment]],Source[[#This Row],[Noncredit Avg. Attendance]])</f>
        <v>31</v>
      </c>
    </row>
    <row r="543" spans="1:40" x14ac:dyDescent="0.25">
      <c r="A543" t="s">
        <v>4581</v>
      </c>
      <c r="B543" t="s">
        <v>886</v>
      </c>
      <c r="C543" t="s">
        <v>229</v>
      </c>
      <c r="D543" t="s">
        <v>230</v>
      </c>
      <c r="E543" s="4">
        <v>36665</v>
      </c>
      <c r="F543" s="4" t="s">
        <v>1057</v>
      </c>
      <c r="G543" s="4">
        <v>75</v>
      </c>
      <c r="H543" t="str">
        <f>CONCATENATE(Source[[#This Row],[Subject]],TRIM(Source[[#This Row],[Course]]))</f>
        <v>ESL75</v>
      </c>
      <c r="I543" t="str">
        <f>VLOOKUP(Source[[#This Row],[SubjCrse]],'Courses and Categories'!$E$2:$G$1816,3,FALSE)</f>
        <v>Credit Prep: English/Math/ESL</v>
      </c>
      <c r="J543">
        <v>1</v>
      </c>
      <c r="K543" t="s">
        <v>4751</v>
      </c>
      <c r="L543" t="s">
        <v>39</v>
      </c>
      <c r="M543" t="s">
        <v>903</v>
      </c>
      <c r="N543" t="s">
        <v>59</v>
      </c>
      <c r="O543">
        <v>1110</v>
      </c>
      <c r="P543">
        <v>1225</v>
      </c>
      <c r="Q543" t="s">
        <v>850</v>
      </c>
      <c r="R543">
        <v>411</v>
      </c>
      <c r="S543" t="s">
        <v>134</v>
      </c>
      <c r="T543">
        <v>1</v>
      </c>
      <c r="U543" s="1">
        <v>43479</v>
      </c>
      <c r="V543" s="1">
        <v>43607</v>
      </c>
      <c r="W543" t="s">
        <v>4752</v>
      </c>
      <c r="X543" t="s">
        <v>1929</v>
      </c>
      <c r="Y543">
        <v>22</v>
      </c>
      <c r="Z543">
        <v>17</v>
      </c>
      <c r="AA543">
        <v>25</v>
      </c>
      <c r="AB543">
        <v>68</v>
      </c>
      <c r="AD543">
        <f>IF(ISBLANK(Source[[#This Row],[CrosslistID]]),1,1/COUNTIFS(Source[CrosslistID],Source[[#This Row],[CrosslistID]],Source[TermDesc],Source[[#This Row],[TermDesc]]))</f>
        <v>1</v>
      </c>
      <c r="AG543">
        <v>0</v>
      </c>
      <c r="AH543">
        <v>68</v>
      </c>
      <c r="AI543">
        <v>2.1</v>
      </c>
      <c r="AJ543">
        <v>2.2000000000000002</v>
      </c>
      <c r="AK543">
        <v>0.2</v>
      </c>
      <c r="AL5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3">
        <f>IF(AND(Source[[#This Row],[Credit_Noncredit]]="Noncredit",Source[[#This Row],[FTEF]]&gt;0),Source[[#This Row],[NC XLST FTES]]*525/(437.5*Source[[#This Row],[FTEF]]),0)</f>
        <v>0</v>
      </c>
      <c r="AN543">
        <f>IF(Source[[#This Row],[Credit_Noncredit]]="Credit",Source[[#This Row],[Census Enrollment]],Source[[#This Row],[Noncredit Avg. Attendance]])</f>
        <v>22</v>
      </c>
    </row>
    <row r="544" spans="1:40" x14ac:dyDescent="0.25">
      <c r="A544" t="s">
        <v>4581</v>
      </c>
      <c r="B544" t="s">
        <v>886</v>
      </c>
      <c r="C544" t="s">
        <v>229</v>
      </c>
      <c r="D544" t="s">
        <v>230</v>
      </c>
      <c r="E544" s="4">
        <v>30562</v>
      </c>
      <c r="F544" s="4" t="s">
        <v>1057</v>
      </c>
      <c r="G544" s="4">
        <v>79</v>
      </c>
      <c r="H544" t="str">
        <f>CONCATENATE(Source[[#This Row],[Subject]],TRIM(Source[[#This Row],[Course]]))</f>
        <v>ESL79</v>
      </c>
      <c r="I544" t="str">
        <f>VLOOKUP(Source[[#This Row],[SubjCrse]],'Courses and Categories'!$E$2:$G$1816,3,FALSE)</f>
        <v>Credit General Education</v>
      </c>
      <c r="J544">
        <v>1</v>
      </c>
      <c r="K544" t="s">
        <v>1059</v>
      </c>
      <c r="L544" t="s">
        <v>39</v>
      </c>
      <c r="M544" t="s">
        <v>903</v>
      </c>
      <c r="N544" t="s">
        <v>105</v>
      </c>
      <c r="O544">
        <v>940</v>
      </c>
      <c r="P544">
        <v>1055</v>
      </c>
      <c r="Q544" t="s">
        <v>240</v>
      </c>
      <c r="R544">
        <v>267</v>
      </c>
      <c r="S544" t="s">
        <v>134</v>
      </c>
      <c r="T544">
        <v>1</v>
      </c>
      <c r="U544" s="1">
        <v>43479</v>
      </c>
      <c r="V544" s="1">
        <v>43607</v>
      </c>
      <c r="W544" t="s">
        <v>2329</v>
      </c>
      <c r="X544" t="s">
        <v>1929</v>
      </c>
      <c r="Y544">
        <v>18</v>
      </c>
      <c r="Z544">
        <v>17</v>
      </c>
      <c r="AA544">
        <v>25</v>
      </c>
      <c r="AB544">
        <v>68</v>
      </c>
      <c r="AD544">
        <f>IF(ISBLANK(Source[[#This Row],[CrosslistID]]),1,1/COUNTIFS(Source[CrosslistID],Source[[#This Row],[CrosslistID]],Source[TermDesc],Source[[#This Row],[TermDesc]]))</f>
        <v>1</v>
      </c>
      <c r="AG544">
        <v>0</v>
      </c>
      <c r="AH544">
        <v>68</v>
      </c>
      <c r="AI544">
        <v>1.4</v>
      </c>
      <c r="AJ544">
        <v>1.8</v>
      </c>
      <c r="AK544">
        <v>0.2</v>
      </c>
      <c r="AL5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4">
        <f>IF(AND(Source[[#This Row],[Credit_Noncredit]]="Noncredit",Source[[#This Row],[FTEF]]&gt;0),Source[[#This Row],[NC XLST FTES]]*525/(437.5*Source[[#This Row],[FTEF]]),0)</f>
        <v>0</v>
      </c>
      <c r="AN544">
        <f>IF(Source[[#This Row],[Credit_Noncredit]]="Credit",Source[[#This Row],[Census Enrollment]],Source[[#This Row],[Noncredit Avg. Attendance]])</f>
        <v>18</v>
      </c>
    </row>
    <row r="545" spans="1:40" x14ac:dyDescent="0.25">
      <c r="A545" t="s">
        <v>4581</v>
      </c>
      <c r="B545" t="s">
        <v>886</v>
      </c>
      <c r="C545" t="s">
        <v>229</v>
      </c>
      <c r="D545" t="s">
        <v>230</v>
      </c>
      <c r="E545" s="4">
        <v>30552</v>
      </c>
      <c r="F545" s="4" t="s">
        <v>1057</v>
      </c>
      <c r="G545" s="4">
        <v>79</v>
      </c>
      <c r="H545" t="str">
        <f>CONCATENATE(Source[[#This Row],[Subject]],TRIM(Source[[#This Row],[Course]]))</f>
        <v>ESL79</v>
      </c>
      <c r="I545" t="str">
        <f>VLOOKUP(Source[[#This Row],[SubjCrse]],'Courses and Categories'!$E$2:$G$1816,3,FALSE)</f>
        <v>Credit General Education</v>
      </c>
      <c r="J545">
        <v>2</v>
      </c>
      <c r="K545" t="s">
        <v>1059</v>
      </c>
      <c r="L545" t="s">
        <v>39</v>
      </c>
      <c r="M545" t="s">
        <v>903</v>
      </c>
      <c r="N545" t="s">
        <v>105</v>
      </c>
      <c r="O545">
        <v>1110</v>
      </c>
      <c r="P545">
        <v>1225</v>
      </c>
      <c r="Q545" t="s">
        <v>240</v>
      </c>
      <c r="R545">
        <v>269</v>
      </c>
      <c r="S545" t="s">
        <v>134</v>
      </c>
      <c r="T545">
        <v>1</v>
      </c>
      <c r="U545" s="1">
        <v>43479</v>
      </c>
      <c r="V545" s="1">
        <v>43607</v>
      </c>
      <c r="W545" t="s">
        <v>4753</v>
      </c>
      <c r="X545" t="s">
        <v>1929</v>
      </c>
      <c r="Y545">
        <v>29</v>
      </c>
      <c r="Z545">
        <v>29</v>
      </c>
      <c r="AA545">
        <v>25</v>
      </c>
      <c r="AB545">
        <v>116</v>
      </c>
      <c r="AD545">
        <f>IF(ISBLANK(Source[[#This Row],[CrosslistID]]),1,1/COUNTIFS(Source[CrosslistID],Source[[#This Row],[CrosslistID]],Source[TermDesc],Source[[#This Row],[TermDesc]]))</f>
        <v>1</v>
      </c>
      <c r="AG545">
        <v>0</v>
      </c>
      <c r="AH545">
        <v>116</v>
      </c>
      <c r="AI545">
        <v>2.7</v>
      </c>
      <c r="AJ545">
        <v>2.9</v>
      </c>
      <c r="AK545">
        <v>0.2</v>
      </c>
      <c r="AL5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5">
        <f>IF(AND(Source[[#This Row],[Credit_Noncredit]]="Noncredit",Source[[#This Row],[FTEF]]&gt;0),Source[[#This Row],[NC XLST FTES]]*525/(437.5*Source[[#This Row],[FTEF]]),0)</f>
        <v>0</v>
      </c>
      <c r="AN545">
        <f>IF(Source[[#This Row],[Credit_Noncredit]]="Credit",Source[[#This Row],[Census Enrollment]],Source[[#This Row],[Noncredit Avg. Attendance]])</f>
        <v>29</v>
      </c>
    </row>
    <row r="546" spans="1:40" x14ac:dyDescent="0.25">
      <c r="A546" t="s">
        <v>4581</v>
      </c>
      <c r="B546" t="s">
        <v>886</v>
      </c>
      <c r="C546" t="s">
        <v>229</v>
      </c>
      <c r="D546" t="s">
        <v>230</v>
      </c>
      <c r="E546" s="4">
        <v>30565</v>
      </c>
      <c r="F546" s="4" t="s">
        <v>1057</v>
      </c>
      <c r="G546" s="4">
        <v>79</v>
      </c>
      <c r="H546" t="str">
        <f>CONCATENATE(Source[[#This Row],[Subject]],TRIM(Source[[#This Row],[Course]]))</f>
        <v>ESL79</v>
      </c>
      <c r="I546" t="str">
        <f>VLOOKUP(Source[[#This Row],[SubjCrse]],'Courses and Categories'!$E$2:$G$1816,3,FALSE)</f>
        <v>Credit General Education</v>
      </c>
      <c r="J546">
        <v>3</v>
      </c>
      <c r="K546" t="s">
        <v>1059</v>
      </c>
      <c r="L546" t="s">
        <v>39</v>
      </c>
      <c r="M546" t="s">
        <v>903</v>
      </c>
      <c r="N546" t="s">
        <v>105</v>
      </c>
      <c r="O546">
        <v>1240</v>
      </c>
      <c r="P546">
        <v>1355</v>
      </c>
      <c r="Q546" t="s">
        <v>240</v>
      </c>
      <c r="R546">
        <v>229</v>
      </c>
      <c r="S546" t="s">
        <v>134</v>
      </c>
      <c r="T546">
        <v>1</v>
      </c>
      <c r="U546" s="1">
        <v>43479</v>
      </c>
      <c r="V546" s="1">
        <v>43607</v>
      </c>
      <c r="W546" t="s">
        <v>1094</v>
      </c>
      <c r="X546" t="s">
        <v>1929</v>
      </c>
      <c r="Y546">
        <v>26</v>
      </c>
      <c r="Z546">
        <v>24</v>
      </c>
      <c r="AA546">
        <v>25</v>
      </c>
      <c r="AB546">
        <v>96</v>
      </c>
      <c r="AD546">
        <f>IF(ISBLANK(Source[[#This Row],[CrosslistID]]),1,1/COUNTIFS(Source[CrosslistID],Source[[#This Row],[CrosslistID]],Source[TermDesc],Source[[#This Row],[TermDesc]]))</f>
        <v>1</v>
      </c>
      <c r="AG546">
        <v>0</v>
      </c>
      <c r="AH546">
        <v>96</v>
      </c>
      <c r="AI546">
        <v>1.7</v>
      </c>
      <c r="AJ546">
        <v>2.6</v>
      </c>
      <c r="AK546">
        <v>0.2</v>
      </c>
      <c r="AL5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6">
        <f>IF(AND(Source[[#This Row],[Credit_Noncredit]]="Noncredit",Source[[#This Row],[FTEF]]&gt;0),Source[[#This Row],[NC XLST FTES]]*525/(437.5*Source[[#This Row],[FTEF]]),0)</f>
        <v>0</v>
      </c>
      <c r="AN546">
        <f>IF(Source[[#This Row],[Credit_Noncredit]]="Credit",Source[[#This Row],[Census Enrollment]],Source[[#This Row],[Noncredit Avg. Attendance]])</f>
        <v>26</v>
      </c>
    </row>
    <row r="547" spans="1:40" x14ac:dyDescent="0.25">
      <c r="A547" t="s">
        <v>4581</v>
      </c>
      <c r="B547" t="s">
        <v>886</v>
      </c>
      <c r="C547" t="s">
        <v>229</v>
      </c>
      <c r="D547" t="s">
        <v>230</v>
      </c>
      <c r="E547" s="4">
        <v>30555</v>
      </c>
      <c r="F547" s="4" t="s">
        <v>1057</v>
      </c>
      <c r="G547" s="4">
        <v>79</v>
      </c>
      <c r="H547" t="str">
        <f>CONCATENATE(Source[[#This Row],[Subject]],TRIM(Source[[#This Row],[Course]]))</f>
        <v>ESL79</v>
      </c>
      <c r="I547" t="str">
        <f>VLOOKUP(Source[[#This Row],[SubjCrse]],'Courses and Categories'!$E$2:$G$1816,3,FALSE)</f>
        <v>Credit General Education</v>
      </c>
      <c r="J547">
        <v>4</v>
      </c>
      <c r="K547" t="s">
        <v>1059</v>
      </c>
      <c r="L547" t="s">
        <v>39</v>
      </c>
      <c r="M547" t="s">
        <v>903</v>
      </c>
      <c r="N547" t="s">
        <v>59</v>
      </c>
      <c r="O547">
        <v>940</v>
      </c>
      <c r="P547">
        <v>1055</v>
      </c>
      <c r="Q547" t="s">
        <v>422</v>
      </c>
      <c r="R547">
        <v>205</v>
      </c>
      <c r="S547" t="s">
        <v>134</v>
      </c>
      <c r="T547">
        <v>1</v>
      </c>
      <c r="U547" s="1">
        <v>43479</v>
      </c>
      <c r="V547" s="1">
        <v>43607</v>
      </c>
      <c r="W547" t="s">
        <v>2327</v>
      </c>
      <c r="X547" t="s">
        <v>1929</v>
      </c>
      <c r="Y547">
        <v>25</v>
      </c>
      <c r="Z547">
        <v>24</v>
      </c>
      <c r="AA547">
        <v>25</v>
      </c>
      <c r="AB547">
        <v>96</v>
      </c>
      <c r="AD547">
        <f>IF(ISBLANK(Source[[#This Row],[CrosslistID]]),1,1/COUNTIFS(Source[CrosslistID],Source[[#This Row],[CrosslistID]],Source[TermDesc],Source[[#This Row],[TermDesc]]))</f>
        <v>1</v>
      </c>
      <c r="AG547">
        <v>0</v>
      </c>
      <c r="AH547">
        <v>96</v>
      </c>
      <c r="AI547">
        <v>2</v>
      </c>
      <c r="AJ547">
        <v>2.5</v>
      </c>
      <c r="AK547">
        <v>0.2</v>
      </c>
      <c r="AL5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7">
        <f>IF(AND(Source[[#This Row],[Credit_Noncredit]]="Noncredit",Source[[#This Row],[FTEF]]&gt;0),Source[[#This Row],[NC XLST FTES]]*525/(437.5*Source[[#This Row],[FTEF]]),0)</f>
        <v>0</v>
      </c>
      <c r="AN547">
        <f>IF(Source[[#This Row],[Credit_Noncredit]]="Credit",Source[[#This Row],[Census Enrollment]],Source[[#This Row],[Noncredit Avg. Attendance]])</f>
        <v>25</v>
      </c>
    </row>
    <row r="548" spans="1:40" x14ac:dyDescent="0.25">
      <c r="A548" t="s">
        <v>4581</v>
      </c>
      <c r="B548" t="s">
        <v>886</v>
      </c>
      <c r="C548" t="s">
        <v>229</v>
      </c>
      <c r="D548" t="s">
        <v>230</v>
      </c>
      <c r="E548" s="4">
        <v>34683</v>
      </c>
      <c r="F548" s="4" t="s">
        <v>1057</v>
      </c>
      <c r="G548" s="4">
        <v>79</v>
      </c>
      <c r="H548" t="str">
        <f>CONCATENATE(Source[[#This Row],[Subject]],TRIM(Source[[#This Row],[Course]]))</f>
        <v>ESL79</v>
      </c>
      <c r="I548" t="str">
        <f>VLOOKUP(Source[[#This Row],[SubjCrse]],'Courses and Categories'!$E$2:$G$1816,3,FALSE)</f>
        <v>Credit General Education</v>
      </c>
      <c r="J548">
        <v>5</v>
      </c>
      <c r="K548" t="s">
        <v>1059</v>
      </c>
      <c r="L548" t="s">
        <v>39</v>
      </c>
      <c r="M548" t="s">
        <v>903</v>
      </c>
      <c r="N548" t="s">
        <v>59</v>
      </c>
      <c r="O548">
        <v>1110</v>
      </c>
      <c r="P548">
        <v>1225</v>
      </c>
      <c r="Q548" t="s">
        <v>233</v>
      </c>
      <c r="R548">
        <v>212</v>
      </c>
      <c r="S548" t="s">
        <v>134</v>
      </c>
      <c r="T548">
        <v>1</v>
      </c>
      <c r="U548" s="1">
        <v>43479</v>
      </c>
      <c r="V548" s="1">
        <v>43607</v>
      </c>
      <c r="W548" t="s">
        <v>2321</v>
      </c>
      <c r="X548" t="s">
        <v>1929</v>
      </c>
      <c r="Y548">
        <v>24</v>
      </c>
      <c r="Z548">
        <v>23</v>
      </c>
      <c r="AA548">
        <v>25</v>
      </c>
      <c r="AB548">
        <v>92</v>
      </c>
      <c r="AD548">
        <f>IF(ISBLANK(Source[[#This Row],[CrosslistID]]),1,1/COUNTIFS(Source[CrosslistID],Source[[#This Row],[CrosslistID]],Source[TermDesc],Source[[#This Row],[TermDesc]]))</f>
        <v>1</v>
      </c>
      <c r="AG548">
        <v>0</v>
      </c>
      <c r="AH548">
        <v>92</v>
      </c>
      <c r="AI548">
        <v>2.2000000000000002</v>
      </c>
      <c r="AJ548">
        <v>2.4</v>
      </c>
      <c r="AK548">
        <v>0.2</v>
      </c>
      <c r="AL5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8">
        <f>IF(AND(Source[[#This Row],[Credit_Noncredit]]="Noncredit",Source[[#This Row],[FTEF]]&gt;0),Source[[#This Row],[NC XLST FTES]]*525/(437.5*Source[[#This Row],[FTEF]]),0)</f>
        <v>0</v>
      </c>
      <c r="AN548">
        <f>IF(Source[[#This Row],[Credit_Noncredit]]="Credit",Source[[#This Row],[Census Enrollment]],Source[[#This Row],[Noncredit Avg. Attendance]])</f>
        <v>24</v>
      </c>
    </row>
    <row r="549" spans="1:40" x14ac:dyDescent="0.25">
      <c r="A549" t="s">
        <v>4581</v>
      </c>
      <c r="B549" t="s">
        <v>886</v>
      </c>
      <c r="C549" t="s">
        <v>229</v>
      </c>
      <c r="D549" t="s">
        <v>230</v>
      </c>
      <c r="E549" s="4">
        <v>39288</v>
      </c>
      <c r="F549" s="4" t="s">
        <v>1057</v>
      </c>
      <c r="G549" s="4">
        <v>79</v>
      </c>
      <c r="H549" t="str">
        <f>CONCATENATE(Source[[#This Row],[Subject]],TRIM(Source[[#This Row],[Course]]))</f>
        <v>ESL79</v>
      </c>
      <c r="I549" t="str">
        <f>VLOOKUP(Source[[#This Row],[SubjCrse]],'Courses and Categories'!$E$2:$G$1816,3,FALSE)</f>
        <v>Credit General Education</v>
      </c>
      <c r="J549">
        <v>6</v>
      </c>
      <c r="K549" t="s">
        <v>1059</v>
      </c>
      <c r="L549" t="s">
        <v>39</v>
      </c>
      <c r="M549" t="s">
        <v>903</v>
      </c>
      <c r="N549" t="s">
        <v>105</v>
      </c>
      <c r="O549">
        <v>1110</v>
      </c>
      <c r="P549">
        <v>1225</v>
      </c>
      <c r="Q549" t="s">
        <v>236</v>
      </c>
      <c r="R549">
        <v>357</v>
      </c>
      <c r="S549" t="s">
        <v>134</v>
      </c>
      <c r="T549">
        <v>1</v>
      </c>
      <c r="U549" s="1">
        <v>43479</v>
      </c>
      <c r="V549" s="1">
        <v>43607</v>
      </c>
      <c r="W549" t="s">
        <v>2356</v>
      </c>
      <c r="X549" t="s">
        <v>1929</v>
      </c>
      <c r="Y549">
        <v>19</v>
      </c>
      <c r="Z549">
        <v>18</v>
      </c>
      <c r="AA549">
        <v>25</v>
      </c>
      <c r="AB549">
        <v>72</v>
      </c>
      <c r="AD549">
        <f>IF(ISBLANK(Source[[#This Row],[CrosslistID]]),1,1/COUNTIFS(Source[CrosslistID],Source[[#This Row],[CrosslistID]],Source[TermDesc],Source[[#This Row],[TermDesc]]))</f>
        <v>1</v>
      </c>
      <c r="AG549">
        <v>0</v>
      </c>
      <c r="AH549">
        <v>72</v>
      </c>
      <c r="AI549">
        <v>1.5</v>
      </c>
      <c r="AJ549">
        <v>1.9</v>
      </c>
      <c r="AK549">
        <v>0.2</v>
      </c>
      <c r="AL5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9">
        <f>IF(AND(Source[[#This Row],[Credit_Noncredit]]="Noncredit",Source[[#This Row],[FTEF]]&gt;0),Source[[#This Row],[NC XLST FTES]]*525/(437.5*Source[[#This Row],[FTEF]]),0)</f>
        <v>0</v>
      </c>
      <c r="AN549">
        <f>IF(Source[[#This Row],[Credit_Noncredit]]="Credit",Source[[#This Row],[Census Enrollment]],Source[[#This Row],[Noncredit Avg. Attendance]])</f>
        <v>19</v>
      </c>
    </row>
    <row r="550" spans="1:40" x14ac:dyDescent="0.25">
      <c r="A550" t="s">
        <v>4581</v>
      </c>
      <c r="B550" t="s">
        <v>886</v>
      </c>
      <c r="C550" t="s">
        <v>229</v>
      </c>
      <c r="D550" t="s">
        <v>230</v>
      </c>
      <c r="E550" s="4">
        <v>30575</v>
      </c>
      <c r="F550" s="4" t="s">
        <v>1057</v>
      </c>
      <c r="G550" s="4">
        <v>79</v>
      </c>
      <c r="H550" t="str">
        <f>CONCATENATE(Source[[#This Row],[Subject]],TRIM(Source[[#This Row],[Course]]))</f>
        <v>ESL79</v>
      </c>
      <c r="I550" t="str">
        <f>VLOOKUP(Source[[#This Row],[SubjCrse]],'Courses and Categories'!$E$2:$G$1816,3,FALSE)</f>
        <v>Credit General Education</v>
      </c>
      <c r="J550">
        <v>501</v>
      </c>
      <c r="K550" t="s">
        <v>1059</v>
      </c>
      <c r="L550" t="s">
        <v>87</v>
      </c>
      <c r="M550" t="s">
        <v>903</v>
      </c>
      <c r="N550" t="s">
        <v>3274</v>
      </c>
      <c r="O550" t="s">
        <v>2206</v>
      </c>
      <c r="P550" t="s">
        <v>2207</v>
      </c>
      <c r="Q550" t="s">
        <v>4754</v>
      </c>
      <c r="R550" t="s">
        <v>3346</v>
      </c>
      <c r="S550" t="s">
        <v>134</v>
      </c>
      <c r="T550">
        <v>1</v>
      </c>
      <c r="U550" s="1">
        <v>43479</v>
      </c>
      <c r="V550" s="1">
        <v>43607</v>
      </c>
      <c r="W550" t="s">
        <v>4755</v>
      </c>
      <c r="X550" t="s">
        <v>1929</v>
      </c>
      <c r="Y550">
        <v>31</v>
      </c>
      <c r="Z550">
        <v>29</v>
      </c>
      <c r="AA550">
        <v>25</v>
      </c>
      <c r="AB550">
        <v>116</v>
      </c>
      <c r="AD550">
        <f>IF(ISBLANK(Source[[#This Row],[CrosslistID]]),1,1/COUNTIFS(Source[CrosslistID],Source[[#This Row],[CrosslistID]],Source[TermDesc],Source[[#This Row],[TermDesc]]))</f>
        <v>1</v>
      </c>
      <c r="AG550">
        <v>0</v>
      </c>
      <c r="AH550">
        <v>116</v>
      </c>
      <c r="AI550">
        <v>2.9</v>
      </c>
      <c r="AJ550">
        <v>3.1</v>
      </c>
      <c r="AK550">
        <v>0.16400000000000001</v>
      </c>
      <c r="AL5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0">
        <f>IF(AND(Source[[#This Row],[Credit_Noncredit]]="Noncredit",Source[[#This Row],[FTEF]]&gt;0),Source[[#This Row],[NC XLST FTES]]*525/(437.5*Source[[#This Row],[FTEF]]),0)</f>
        <v>0</v>
      </c>
      <c r="AN550">
        <f>IF(Source[[#This Row],[Credit_Noncredit]]="Credit",Source[[#This Row],[Census Enrollment]],Source[[#This Row],[Noncredit Avg. Attendance]])</f>
        <v>31</v>
      </c>
    </row>
    <row r="551" spans="1:40" x14ac:dyDescent="0.25">
      <c r="A551" t="s">
        <v>4581</v>
      </c>
      <c r="B551" t="s">
        <v>886</v>
      </c>
      <c r="C551" t="s">
        <v>229</v>
      </c>
      <c r="D551" t="s">
        <v>230</v>
      </c>
      <c r="E551" s="4">
        <v>37108</v>
      </c>
      <c r="F551" s="4" t="s">
        <v>1057</v>
      </c>
      <c r="G551" s="4">
        <v>85</v>
      </c>
      <c r="H551" t="str">
        <f>CONCATENATE(Source[[#This Row],[Subject]],TRIM(Source[[#This Row],[Course]]))</f>
        <v>ESL85</v>
      </c>
      <c r="I551" t="str">
        <f>VLOOKUP(Source[[#This Row],[SubjCrse]],'Courses and Categories'!$E$2:$G$1816,3,FALSE)</f>
        <v>Credit Prep: English/Math/ESL</v>
      </c>
      <c r="J551">
        <v>1</v>
      </c>
      <c r="K551" t="s">
        <v>2331</v>
      </c>
      <c r="L551" t="s">
        <v>39</v>
      </c>
      <c r="M551" t="s">
        <v>903</v>
      </c>
      <c r="N551" t="s">
        <v>105</v>
      </c>
      <c r="O551">
        <v>1110</v>
      </c>
      <c r="P551">
        <v>1240</v>
      </c>
      <c r="Q551" t="s">
        <v>240</v>
      </c>
      <c r="R551">
        <v>219</v>
      </c>
      <c r="S551" t="s">
        <v>134</v>
      </c>
      <c r="T551" t="s">
        <v>44</v>
      </c>
      <c r="U551" s="1">
        <v>43500</v>
      </c>
      <c r="V551" s="1">
        <v>43607</v>
      </c>
      <c r="W551" t="s">
        <v>2321</v>
      </c>
      <c r="X551" t="s">
        <v>905</v>
      </c>
      <c r="Y551">
        <v>23</v>
      </c>
      <c r="Z551">
        <v>21</v>
      </c>
      <c r="AA551">
        <v>25</v>
      </c>
      <c r="AB551">
        <v>84</v>
      </c>
      <c r="AD551">
        <f>IF(ISBLANK(Source[[#This Row],[CrosslistID]]),1,1/COUNTIFS(Source[CrosslistID],Source[[#This Row],[CrosslistID]],Source[TermDesc],Source[[#This Row],[TermDesc]]))</f>
        <v>1</v>
      </c>
      <c r="AG551">
        <v>0</v>
      </c>
      <c r="AH551">
        <v>84</v>
      </c>
      <c r="AI551">
        <v>2.1869999999999998</v>
      </c>
      <c r="AJ551">
        <v>2.2864</v>
      </c>
      <c r="AK551">
        <v>0.2</v>
      </c>
      <c r="AL5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1">
        <f>IF(AND(Source[[#This Row],[Credit_Noncredit]]="Noncredit",Source[[#This Row],[FTEF]]&gt;0),Source[[#This Row],[NC XLST FTES]]*525/(437.5*Source[[#This Row],[FTEF]]),0)</f>
        <v>0</v>
      </c>
      <c r="AN551">
        <f>IF(Source[[#This Row],[Credit_Noncredit]]="Credit",Source[[#This Row],[Census Enrollment]],Source[[#This Row],[Noncredit Avg. Attendance]])</f>
        <v>23</v>
      </c>
    </row>
    <row r="552" spans="1:40" x14ac:dyDescent="0.25">
      <c r="A552" t="s">
        <v>4581</v>
      </c>
      <c r="B552" t="s">
        <v>886</v>
      </c>
      <c r="C552" t="s">
        <v>229</v>
      </c>
      <c r="D552" t="s">
        <v>230</v>
      </c>
      <c r="E552" s="4">
        <v>39209</v>
      </c>
      <c r="F552" s="4" t="s">
        <v>1057</v>
      </c>
      <c r="G552" s="4">
        <v>95</v>
      </c>
      <c r="H552" t="str">
        <f>CONCATENATE(Source[[#This Row],[Subject]],TRIM(Source[[#This Row],[Course]]))</f>
        <v>ESL95</v>
      </c>
      <c r="I552" t="str">
        <f>VLOOKUP(Source[[#This Row],[SubjCrse]],'Courses and Categories'!$E$2:$G$1816,3,FALSE)</f>
        <v>Credit Prep: English/Math/ESL</v>
      </c>
      <c r="J552">
        <v>1</v>
      </c>
      <c r="K552" t="s">
        <v>2332</v>
      </c>
      <c r="L552" t="s">
        <v>39</v>
      </c>
      <c r="M552" t="s">
        <v>903</v>
      </c>
      <c r="N552" t="s">
        <v>105</v>
      </c>
      <c r="O552">
        <v>910</v>
      </c>
      <c r="P552">
        <v>1040</v>
      </c>
      <c r="Q552" t="s">
        <v>238</v>
      </c>
      <c r="R552">
        <v>705</v>
      </c>
      <c r="S552" t="s">
        <v>134</v>
      </c>
      <c r="T552" t="s">
        <v>44</v>
      </c>
      <c r="U552" s="1">
        <v>43500</v>
      </c>
      <c r="V552" s="1">
        <v>43607</v>
      </c>
      <c r="W552" t="s">
        <v>2333</v>
      </c>
      <c r="X552" t="s">
        <v>905</v>
      </c>
      <c r="Y552">
        <v>14</v>
      </c>
      <c r="Z552">
        <v>13</v>
      </c>
      <c r="AA552">
        <v>25</v>
      </c>
      <c r="AB552">
        <v>52</v>
      </c>
      <c r="AD552">
        <f>IF(ISBLANK(Source[[#This Row],[CrosslistID]]),1,1/COUNTIFS(Source[CrosslistID],Source[[#This Row],[CrosslistID]],Source[TermDesc],Source[[#This Row],[TermDesc]]))</f>
        <v>1</v>
      </c>
      <c r="AG552">
        <v>0</v>
      </c>
      <c r="AH552">
        <v>52</v>
      </c>
      <c r="AI552">
        <v>0.99399999999999999</v>
      </c>
      <c r="AJ552">
        <v>1.3915999999999999</v>
      </c>
      <c r="AK552">
        <v>0.2</v>
      </c>
      <c r="AL5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2">
        <f>IF(AND(Source[[#This Row],[Credit_Noncredit]]="Noncredit",Source[[#This Row],[FTEF]]&gt;0),Source[[#This Row],[NC XLST FTES]]*525/(437.5*Source[[#This Row],[FTEF]]),0)</f>
        <v>0</v>
      </c>
      <c r="AN552">
        <f>IF(Source[[#This Row],[Credit_Noncredit]]="Credit",Source[[#This Row],[Census Enrollment]],Source[[#This Row],[Noncredit Avg. Attendance]])</f>
        <v>14</v>
      </c>
    </row>
    <row r="553" spans="1:40" x14ac:dyDescent="0.25">
      <c r="A553" t="s">
        <v>4581</v>
      </c>
      <c r="B553" t="s">
        <v>886</v>
      </c>
      <c r="C553" t="s">
        <v>229</v>
      </c>
      <c r="D553" t="s">
        <v>230</v>
      </c>
      <c r="E553" s="4">
        <v>36660</v>
      </c>
      <c r="F553" s="4" t="s">
        <v>1057</v>
      </c>
      <c r="G553" s="4">
        <v>122</v>
      </c>
      <c r="H553" t="str">
        <f>CONCATENATE(Source[[#This Row],[Subject]],TRIM(Source[[#This Row],[Course]]))</f>
        <v>ESL122</v>
      </c>
      <c r="I553" t="str">
        <f>VLOOKUP(Source[[#This Row],[SubjCrse]],'Courses and Categories'!$E$2:$G$1816,3,FALSE)</f>
        <v>Credit Prep: English/Math/ESL</v>
      </c>
      <c r="J553">
        <v>1</v>
      </c>
      <c r="K553" t="s">
        <v>2334</v>
      </c>
      <c r="L553" t="s">
        <v>39</v>
      </c>
      <c r="M553" t="s">
        <v>903</v>
      </c>
      <c r="N553" t="s">
        <v>105</v>
      </c>
      <c r="O553">
        <v>940</v>
      </c>
      <c r="P553">
        <v>1055</v>
      </c>
      <c r="Q553" t="s">
        <v>240</v>
      </c>
      <c r="R553">
        <v>230</v>
      </c>
      <c r="S553" t="s">
        <v>134</v>
      </c>
      <c r="T553">
        <v>1</v>
      </c>
      <c r="U553" s="1">
        <v>43479</v>
      </c>
      <c r="V553" s="1">
        <v>43607</v>
      </c>
      <c r="W553" t="s">
        <v>2327</v>
      </c>
      <c r="X553" t="s">
        <v>1929</v>
      </c>
      <c r="Y553">
        <v>23</v>
      </c>
      <c r="Z553">
        <v>20</v>
      </c>
      <c r="AA553">
        <v>25</v>
      </c>
      <c r="AB553">
        <v>80</v>
      </c>
      <c r="AD553">
        <f>IF(ISBLANK(Source[[#This Row],[CrosslistID]]),1,1/COUNTIFS(Source[CrosslistID],Source[[#This Row],[CrosslistID]],Source[TermDesc],Source[[#This Row],[TermDesc]]))</f>
        <v>1</v>
      </c>
      <c r="AG553">
        <v>0</v>
      </c>
      <c r="AH553">
        <v>80</v>
      </c>
      <c r="AI553">
        <v>2.1</v>
      </c>
      <c r="AJ553">
        <v>2.2999999999999998</v>
      </c>
      <c r="AK553">
        <v>0.2</v>
      </c>
      <c r="AL5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3">
        <f>IF(AND(Source[[#This Row],[Credit_Noncredit]]="Noncredit",Source[[#This Row],[FTEF]]&gt;0),Source[[#This Row],[NC XLST FTES]]*525/(437.5*Source[[#This Row],[FTEF]]),0)</f>
        <v>0</v>
      </c>
      <c r="AN553">
        <f>IF(Source[[#This Row],[Credit_Noncredit]]="Credit",Source[[#This Row],[Census Enrollment]],Source[[#This Row],[Noncredit Avg. Attendance]])</f>
        <v>23</v>
      </c>
    </row>
    <row r="554" spans="1:40" x14ac:dyDescent="0.25">
      <c r="A554" t="s">
        <v>4581</v>
      </c>
      <c r="B554" t="s">
        <v>886</v>
      </c>
      <c r="C554" t="s">
        <v>229</v>
      </c>
      <c r="D554" t="s">
        <v>230</v>
      </c>
      <c r="E554" s="4">
        <v>31985</v>
      </c>
      <c r="F554" s="4" t="s">
        <v>1057</v>
      </c>
      <c r="G554" s="4">
        <v>132</v>
      </c>
      <c r="H554" t="str">
        <f>CONCATENATE(Source[[#This Row],[Subject]],TRIM(Source[[#This Row],[Course]]))</f>
        <v>ESL132</v>
      </c>
      <c r="I554" t="str">
        <f>VLOOKUP(Source[[#This Row],[SubjCrse]],'Courses and Categories'!$E$2:$G$1816,3,FALSE)</f>
        <v>Credit Prep: English/Math/ESL</v>
      </c>
      <c r="J554">
        <v>1</v>
      </c>
      <c r="K554" t="s">
        <v>2335</v>
      </c>
      <c r="L554" t="s">
        <v>39</v>
      </c>
      <c r="M554" t="s">
        <v>903</v>
      </c>
      <c r="N554" t="s">
        <v>1041</v>
      </c>
      <c r="O554">
        <v>910</v>
      </c>
      <c r="P554">
        <v>1000</v>
      </c>
      <c r="Q554" t="s">
        <v>422</v>
      </c>
      <c r="R554">
        <v>204</v>
      </c>
      <c r="S554" t="s">
        <v>134</v>
      </c>
      <c r="T554">
        <v>1</v>
      </c>
      <c r="U554" s="1">
        <v>43479</v>
      </c>
      <c r="V554" s="1">
        <v>43607</v>
      </c>
      <c r="W554" t="s">
        <v>2355</v>
      </c>
      <c r="X554" t="s">
        <v>1929</v>
      </c>
      <c r="Y554">
        <v>24</v>
      </c>
      <c r="Z554">
        <v>19</v>
      </c>
      <c r="AA554">
        <v>25</v>
      </c>
      <c r="AB554">
        <v>76</v>
      </c>
      <c r="AD554">
        <f>IF(ISBLANK(Source[[#This Row],[CrosslistID]]),1,1/COUNTIFS(Source[CrosslistID],Source[[#This Row],[CrosslistID]],Source[TermDesc],Source[[#This Row],[TermDesc]]))</f>
        <v>1</v>
      </c>
      <c r="AG554">
        <v>0</v>
      </c>
      <c r="AH554">
        <v>76</v>
      </c>
      <c r="AI554">
        <v>2.2999999999999998</v>
      </c>
      <c r="AJ554">
        <v>2.4</v>
      </c>
      <c r="AK554">
        <v>0.2</v>
      </c>
      <c r="AL5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4">
        <f>IF(AND(Source[[#This Row],[Credit_Noncredit]]="Noncredit",Source[[#This Row],[FTEF]]&gt;0),Source[[#This Row],[NC XLST FTES]]*525/(437.5*Source[[#This Row],[FTEF]]),0)</f>
        <v>0</v>
      </c>
      <c r="AN554">
        <f>IF(Source[[#This Row],[Credit_Noncredit]]="Credit",Source[[#This Row],[Census Enrollment]],Source[[#This Row],[Noncredit Avg. Attendance]])</f>
        <v>24</v>
      </c>
    </row>
    <row r="555" spans="1:40" x14ac:dyDescent="0.25">
      <c r="A555" t="s">
        <v>4581</v>
      </c>
      <c r="B555" t="s">
        <v>886</v>
      </c>
      <c r="C555" t="s">
        <v>229</v>
      </c>
      <c r="D555" t="s">
        <v>230</v>
      </c>
      <c r="E555" s="4">
        <v>31616</v>
      </c>
      <c r="F555" s="4" t="s">
        <v>1057</v>
      </c>
      <c r="G555" s="4">
        <v>132</v>
      </c>
      <c r="H555" t="str">
        <f>CONCATENATE(Source[[#This Row],[Subject]],TRIM(Source[[#This Row],[Course]]))</f>
        <v>ESL132</v>
      </c>
      <c r="I555" t="str">
        <f>VLOOKUP(Source[[#This Row],[SubjCrse]],'Courses and Categories'!$E$2:$G$1816,3,FALSE)</f>
        <v>Credit Prep: English/Math/ESL</v>
      </c>
      <c r="J555">
        <v>2</v>
      </c>
      <c r="K555" t="s">
        <v>2335</v>
      </c>
      <c r="L555" t="s">
        <v>39</v>
      </c>
      <c r="M555" t="s">
        <v>903</v>
      </c>
      <c r="N555" t="s">
        <v>59</v>
      </c>
      <c r="O555">
        <v>940</v>
      </c>
      <c r="P555">
        <v>1055</v>
      </c>
      <c r="Q555" t="s">
        <v>236</v>
      </c>
      <c r="R555">
        <v>380</v>
      </c>
      <c r="S555" t="s">
        <v>134</v>
      </c>
      <c r="T555">
        <v>1</v>
      </c>
      <c r="U555" s="1">
        <v>43479</v>
      </c>
      <c r="V555" s="1">
        <v>43607</v>
      </c>
      <c r="W555" t="s">
        <v>969</v>
      </c>
      <c r="X555" t="s">
        <v>1929</v>
      </c>
      <c r="Y555">
        <v>20</v>
      </c>
      <c r="Z555">
        <v>17</v>
      </c>
      <c r="AA555">
        <v>25</v>
      </c>
      <c r="AB555">
        <v>68</v>
      </c>
      <c r="AD555">
        <f>IF(ISBLANK(Source[[#This Row],[CrosslistID]]),1,1/COUNTIFS(Source[CrosslistID],Source[[#This Row],[CrosslistID]],Source[TermDesc],Source[[#This Row],[TermDesc]]))</f>
        <v>1</v>
      </c>
      <c r="AG555">
        <v>0</v>
      </c>
      <c r="AH555">
        <v>68</v>
      </c>
      <c r="AI555">
        <v>1.9</v>
      </c>
      <c r="AJ555">
        <v>2</v>
      </c>
      <c r="AK555">
        <v>0.2</v>
      </c>
      <c r="AL5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5">
        <f>IF(AND(Source[[#This Row],[Credit_Noncredit]]="Noncredit",Source[[#This Row],[FTEF]]&gt;0),Source[[#This Row],[NC XLST FTES]]*525/(437.5*Source[[#This Row],[FTEF]]),0)</f>
        <v>0</v>
      </c>
      <c r="AN555">
        <f>IF(Source[[#This Row],[Credit_Noncredit]]="Credit",Source[[#This Row],[Census Enrollment]],Source[[#This Row],[Noncredit Avg. Attendance]])</f>
        <v>20</v>
      </c>
    </row>
    <row r="556" spans="1:40" x14ac:dyDescent="0.25">
      <c r="A556" t="s">
        <v>4581</v>
      </c>
      <c r="B556" t="s">
        <v>886</v>
      </c>
      <c r="C556" t="s">
        <v>229</v>
      </c>
      <c r="D556" t="s">
        <v>230</v>
      </c>
      <c r="E556" s="4">
        <v>31614</v>
      </c>
      <c r="F556" s="4" t="s">
        <v>1057</v>
      </c>
      <c r="G556" s="4">
        <v>132</v>
      </c>
      <c r="H556" t="str">
        <f>CONCATENATE(Source[[#This Row],[Subject]],TRIM(Source[[#This Row],[Course]]))</f>
        <v>ESL132</v>
      </c>
      <c r="I556" t="str">
        <f>VLOOKUP(Source[[#This Row],[SubjCrse]],'Courses and Categories'!$E$2:$G$1816,3,FALSE)</f>
        <v>Credit Prep: English/Math/ESL</v>
      </c>
      <c r="J556">
        <v>3</v>
      </c>
      <c r="K556" t="s">
        <v>2335</v>
      </c>
      <c r="L556" t="s">
        <v>39</v>
      </c>
      <c r="M556" t="s">
        <v>903</v>
      </c>
      <c r="N556" t="s">
        <v>59</v>
      </c>
      <c r="O556">
        <v>1240</v>
      </c>
      <c r="P556">
        <v>1355</v>
      </c>
      <c r="Q556" t="s">
        <v>850</v>
      </c>
      <c r="R556">
        <v>411</v>
      </c>
      <c r="S556" t="s">
        <v>134</v>
      </c>
      <c r="T556">
        <v>1</v>
      </c>
      <c r="U556" s="1">
        <v>43479</v>
      </c>
      <c r="V556" s="1">
        <v>43607</v>
      </c>
      <c r="W556" t="s">
        <v>4752</v>
      </c>
      <c r="X556" t="s">
        <v>1929</v>
      </c>
      <c r="Y556">
        <v>15</v>
      </c>
      <c r="Z556">
        <v>10</v>
      </c>
      <c r="AA556">
        <v>25</v>
      </c>
      <c r="AB556">
        <v>40</v>
      </c>
      <c r="AD556">
        <f>IF(ISBLANK(Source[[#This Row],[CrosslistID]]),1,1/COUNTIFS(Source[CrosslistID],Source[[#This Row],[CrosslistID]],Source[TermDesc],Source[[#This Row],[TermDesc]]))</f>
        <v>1</v>
      </c>
      <c r="AG556">
        <v>0</v>
      </c>
      <c r="AH556">
        <v>40</v>
      </c>
      <c r="AI556">
        <v>1.5</v>
      </c>
      <c r="AJ556">
        <v>1.5</v>
      </c>
      <c r="AK556">
        <v>0.2</v>
      </c>
      <c r="AL5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6">
        <f>IF(AND(Source[[#This Row],[Credit_Noncredit]]="Noncredit",Source[[#This Row],[FTEF]]&gt;0),Source[[#This Row],[NC XLST FTES]]*525/(437.5*Source[[#This Row],[FTEF]]),0)</f>
        <v>0</v>
      </c>
      <c r="AN556">
        <f>IF(Source[[#This Row],[Credit_Noncredit]]="Credit",Source[[#This Row],[Census Enrollment]],Source[[#This Row],[Noncredit Avg. Attendance]])</f>
        <v>15</v>
      </c>
    </row>
    <row r="557" spans="1:40" x14ac:dyDescent="0.25">
      <c r="A557" t="s">
        <v>4581</v>
      </c>
      <c r="B557" t="s">
        <v>886</v>
      </c>
      <c r="C557" t="s">
        <v>229</v>
      </c>
      <c r="D557" t="s">
        <v>230</v>
      </c>
      <c r="E557" s="4">
        <v>31597</v>
      </c>
      <c r="F557" s="4" t="s">
        <v>1057</v>
      </c>
      <c r="G557" s="4">
        <v>142</v>
      </c>
      <c r="H557" t="str">
        <f>CONCATENATE(Source[[#This Row],[Subject]],TRIM(Source[[#This Row],[Course]]))</f>
        <v>ESL142</v>
      </c>
      <c r="I557" t="str">
        <f>VLOOKUP(Source[[#This Row],[SubjCrse]],'Courses and Categories'!$E$2:$G$1816,3,FALSE)</f>
        <v>Credit Prep: English/Math/ESL</v>
      </c>
      <c r="J557">
        <v>1</v>
      </c>
      <c r="K557" t="s">
        <v>2336</v>
      </c>
      <c r="L557" t="s">
        <v>39</v>
      </c>
      <c r="M557" t="s">
        <v>903</v>
      </c>
      <c r="N557" t="s">
        <v>1041</v>
      </c>
      <c r="O557">
        <v>910</v>
      </c>
      <c r="P557">
        <v>1000</v>
      </c>
      <c r="Q557" t="s">
        <v>240</v>
      </c>
      <c r="R557">
        <v>219</v>
      </c>
      <c r="S557" t="s">
        <v>134</v>
      </c>
      <c r="T557">
        <v>1</v>
      </c>
      <c r="U557" s="1">
        <v>43479</v>
      </c>
      <c r="V557" s="1">
        <v>43607</v>
      </c>
      <c r="W557" t="s">
        <v>562</v>
      </c>
      <c r="X557" t="s">
        <v>1929</v>
      </c>
      <c r="Y557">
        <v>19</v>
      </c>
      <c r="Z557">
        <v>19</v>
      </c>
      <c r="AA557">
        <v>25</v>
      </c>
      <c r="AB557">
        <v>76</v>
      </c>
      <c r="AD557">
        <f>IF(ISBLANK(Source[[#This Row],[CrosslistID]]),1,1/COUNTIFS(Source[CrosslistID],Source[[#This Row],[CrosslistID]],Source[TermDesc],Source[[#This Row],[TermDesc]]))</f>
        <v>1</v>
      </c>
      <c r="AG557">
        <v>0</v>
      </c>
      <c r="AH557">
        <v>76</v>
      </c>
      <c r="AI557">
        <v>1.6</v>
      </c>
      <c r="AJ557">
        <v>1.9</v>
      </c>
      <c r="AK557">
        <v>0.2</v>
      </c>
      <c r="AL5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7">
        <f>IF(AND(Source[[#This Row],[Credit_Noncredit]]="Noncredit",Source[[#This Row],[FTEF]]&gt;0),Source[[#This Row],[NC XLST FTES]]*525/(437.5*Source[[#This Row],[FTEF]]),0)</f>
        <v>0</v>
      </c>
      <c r="AN557">
        <f>IF(Source[[#This Row],[Credit_Noncredit]]="Credit",Source[[#This Row],[Census Enrollment]],Source[[#This Row],[Noncredit Avg. Attendance]])</f>
        <v>19</v>
      </c>
    </row>
    <row r="558" spans="1:40" x14ac:dyDescent="0.25">
      <c r="A558" t="s">
        <v>4581</v>
      </c>
      <c r="B558" t="s">
        <v>886</v>
      </c>
      <c r="C558" t="s">
        <v>229</v>
      </c>
      <c r="D558" t="s">
        <v>230</v>
      </c>
      <c r="E558" s="4">
        <v>31694</v>
      </c>
      <c r="F558" s="4" t="s">
        <v>1057</v>
      </c>
      <c r="G558" s="4">
        <v>142</v>
      </c>
      <c r="H558" t="str">
        <f>CONCATENATE(Source[[#This Row],[Subject]],TRIM(Source[[#This Row],[Course]]))</f>
        <v>ESL142</v>
      </c>
      <c r="I558" t="str">
        <f>VLOOKUP(Source[[#This Row],[SubjCrse]],'Courses and Categories'!$E$2:$G$1816,3,FALSE)</f>
        <v>Credit Prep: English/Math/ESL</v>
      </c>
      <c r="J558">
        <v>2</v>
      </c>
      <c r="K558" t="s">
        <v>2336</v>
      </c>
      <c r="L558" t="s">
        <v>39</v>
      </c>
      <c r="M558" t="s">
        <v>903</v>
      </c>
      <c r="N558" t="s">
        <v>105</v>
      </c>
      <c r="O558">
        <v>1110</v>
      </c>
      <c r="P558">
        <v>1225</v>
      </c>
      <c r="Q558" t="s">
        <v>238</v>
      </c>
      <c r="R558">
        <v>705</v>
      </c>
      <c r="S558" t="s">
        <v>134</v>
      </c>
      <c r="T558">
        <v>1</v>
      </c>
      <c r="U558" s="1">
        <v>43479</v>
      </c>
      <c r="V558" s="1">
        <v>43607</v>
      </c>
      <c r="W558" t="s">
        <v>2327</v>
      </c>
      <c r="X558" t="s">
        <v>1929</v>
      </c>
      <c r="Y558">
        <v>22</v>
      </c>
      <c r="Z558">
        <v>20</v>
      </c>
      <c r="AA558">
        <v>25</v>
      </c>
      <c r="AB558">
        <v>80</v>
      </c>
      <c r="AD558">
        <f>IF(ISBLANK(Source[[#This Row],[CrosslistID]]),1,1/COUNTIFS(Source[CrosslistID],Source[[#This Row],[CrosslistID]],Source[TermDesc],Source[[#This Row],[TermDesc]]))</f>
        <v>1</v>
      </c>
      <c r="AG558">
        <v>0</v>
      </c>
      <c r="AH558">
        <v>80</v>
      </c>
      <c r="AI558">
        <v>1.8</v>
      </c>
      <c r="AJ558">
        <v>2.2000000000000002</v>
      </c>
      <c r="AK558">
        <v>0.2</v>
      </c>
      <c r="AL5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8">
        <f>IF(AND(Source[[#This Row],[Credit_Noncredit]]="Noncredit",Source[[#This Row],[FTEF]]&gt;0),Source[[#This Row],[NC XLST FTES]]*525/(437.5*Source[[#This Row],[FTEF]]),0)</f>
        <v>0</v>
      </c>
      <c r="AN558">
        <f>IF(Source[[#This Row],[Credit_Noncredit]]="Credit",Source[[#This Row],[Census Enrollment]],Source[[#This Row],[Noncredit Avg. Attendance]])</f>
        <v>22</v>
      </c>
    </row>
    <row r="559" spans="1:40" x14ac:dyDescent="0.25">
      <c r="A559" t="s">
        <v>4581</v>
      </c>
      <c r="B559" t="s">
        <v>886</v>
      </c>
      <c r="C559" t="s">
        <v>229</v>
      </c>
      <c r="D559" t="s">
        <v>230</v>
      </c>
      <c r="E559" s="4">
        <v>38466</v>
      </c>
      <c r="F559" s="4" t="s">
        <v>1057</v>
      </c>
      <c r="G559" s="4">
        <v>142</v>
      </c>
      <c r="H559" t="str">
        <f>CONCATENATE(Source[[#This Row],[Subject]],TRIM(Source[[#This Row],[Course]]))</f>
        <v>ESL142</v>
      </c>
      <c r="I559" t="str">
        <f>VLOOKUP(Source[[#This Row],[SubjCrse]],'Courses and Categories'!$E$2:$G$1816,3,FALSE)</f>
        <v>Credit Prep: English/Math/ESL</v>
      </c>
      <c r="J559">
        <v>3</v>
      </c>
      <c r="K559" t="s">
        <v>2336</v>
      </c>
      <c r="L559" t="s">
        <v>39</v>
      </c>
      <c r="M559" t="s">
        <v>903</v>
      </c>
      <c r="N559" t="s">
        <v>59</v>
      </c>
      <c r="O559">
        <v>1110</v>
      </c>
      <c r="P559">
        <v>1225</v>
      </c>
      <c r="Q559" t="s">
        <v>420</v>
      </c>
      <c r="R559">
        <v>267</v>
      </c>
      <c r="S559" t="s">
        <v>134</v>
      </c>
      <c r="T559">
        <v>1</v>
      </c>
      <c r="U559" s="1">
        <v>43479</v>
      </c>
      <c r="V559" s="1">
        <v>43607</v>
      </c>
      <c r="W559" t="s">
        <v>2323</v>
      </c>
      <c r="X559" t="s">
        <v>1929</v>
      </c>
      <c r="Y559">
        <v>22</v>
      </c>
      <c r="Z559">
        <v>20</v>
      </c>
      <c r="AA559">
        <v>25</v>
      </c>
      <c r="AB559">
        <v>80</v>
      </c>
      <c r="AD559">
        <f>IF(ISBLANK(Source[[#This Row],[CrosslistID]]),1,1/COUNTIFS(Source[CrosslistID],Source[[#This Row],[CrosslistID]],Source[TermDesc],Source[[#This Row],[TermDesc]]))</f>
        <v>1</v>
      </c>
      <c r="AG559">
        <v>0</v>
      </c>
      <c r="AH559">
        <v>80</v>
      </c>
      <c r="AI559">
        <v>1.7</v>
      </c>
      <c r="AJ559">
        <v>2.2000000000000002</v>
      </c>
      <c r="AK559">
        <v>0.2</v>
      </c>
      <c r="AL5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9">
        <f>IF(AND(Source[[#This Row],[Credit_Noncredit]]="Noncredit",Source[[#This Row],[FTEF]]&gt;0),Source[[#This Row],[NC XLST FTES]]*525/(437.5*Source[[#This Row],[FTEF]]),0)</f>
        <v>0</v>
      </c>
      <c r="AN559">
        <f>IF(Source[[#This Row],[Credit_Noncredit]]="Credit",Source[[#This Row],[Census Enrollment]],Source[[#This Row],[Noncredit Avg. Attendance]])</f>
        <v>22</v>
      </c>
    </row>
    <row r="560" spans="1:40" x14ac:dyDescent="0.25">
      <c r="A560" t="s">
        <v>4581</v>
      </c>
      <c r="B560" t="s">
        <v>886</v>
      </c>
      <c r="C560" t="s">
        <v>229</v>
      </c>
      <c r="D560" t="s">
        <v>230</v>
      </c>
      <c r="E560" s="4">
        <v>31779</v>
      </c>
      <c r="F560" s="4" t="s">
        <v>1057</v>
      </c>
      <c r="G560" s="4">
        <v>142</v>
      </c>
      <c r="H560" t="str">
        <f>CONCATENATE(Source[[#This Row],[Subject]],TRIM(Source[[#This Row],[Course]]))</f>
        <v>ESL142</v>
      </c>
      <c r="I560" t="str">
        <f>VLOOKUP(Source[[#This Row],[SubjCrse]],'Courses and Categories'!$E$2:$G$1816,3,FALSE)</f>
        <v>Credit Prep: English/Math/ESL</v>
      </c>
      <c r="J560">
        <v>4</v>
      </c>
      <c r="K560" t="s">
        <v>2336</v>
      </c>
      <c r="L560" t="s">
        <v>39</v>
      </c>
      <c r="M560" t="s">
        <v>903</v>
      </c>
      <c r="N560" t="s">
        <v>59</v>
      </c>
      <c r="O560">
        <v>1240</v>
      </c>
      <c r="P560">
        <v>1355</v>
      </c>
      <c r="Q560" t="s">
        <v>422</v>
      </c>
      <c r="R560">
        <v>201</v>
      </c>
      <c r="S560" t="s">
        <v>134</v>
      </c>
      <c r="T560">
        <v>1</v>
      </c>
      <c r="U560" s="1">
        <v>43479</v>
      </c>
      <c r="V560" s="1">
        <v>43607</v>
      </c>
      <c r="W560" t="s">
        <v>2330</v>
      </c>
      <c r="X560" t="s">
        <v>1929</v>
      </c>
      <c r="Y560">
        <v>15</v>
      </c>
      <c r="Z560">
        <v>14</v>
      </c>
      <c r="AA560">
        <v>25</v>
      </c>
      <c r="AB560">
        <v>56</v>
      </c>
      <c r="AD560">
        <f>IF(ISBLANK(Source[[#This Row],[CrosslistID]]),1,1/COUNTIFS(Source[CrosslistID],Source[[#This Row],[CrosslistID]],Source[TermDesc],Source[[#This Row],[TermDesc]]))</f>
        <v>1</v>
      </c>
      <c r="AG560">
        <v>0</v>
      </c>
      <c r="AH560">
        <v>56</v>
      </c>
      <c r="AI560">
        <v>1.5</v>
      </c>
      <c r="AJ560">
        <v>1.5</v>
      </c>
      <c r="AK560">
        <v>0.2</v>
      </c>
      <c r="AL5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0">
        <f>IF(AND(Source[[#This Row],[Credit_Noncredit]]="Noncredit",Source[[#This Row],[FTEF]]&gt;0),Source[[#This Row],[NC XLST FTES]]*525/(437.5*Source[[#This Row],[FTEF]]),0)</f>
        <v>0</v>
      </c>
      <c r="AN560">
        <f>IF(Source[[#This Row],[Credit_Noncredit]]="Credit",Source[[#This Row],[Census Enrollment]],Source[[#This Row],[Noncredit Avg. Attendance]])</f>
        <v>15</v>
      </c>
    </row>
    <row r="561" spans="1:40" x14ac:dyDescent="0.25">
      <c r="A561" t="s">
        <v>4581</v>
      </c>
      <c r="B561" t="s">
        <v>886</v>
      </c>
      <c r="C561" t="s">
        <v>229</v>
      </c>
      <c r="D561" t="s">
        <v>230</v>
      </c>
      <c r="E561" s="4">
        <v>38965</v>
      </c>
      <c r="F561" s="4" t="s">
        <v>1057</v>
      </c>
      <c r="G561" s="4">
        <v>182</v>
      </c>
      <c r="H561" t="str">
        <f>CONCATENATE(Source[[#This Row],[Subject]],TRIM(Source[[#This Row],[Course]]))</f>
        <v>ESL182</v>
      </c>
      <c r="I561" t="str">
        <f>VLOOKUP(Source[[#This Row],[SubjCrse]],'Courses and Categories'!$E$2:$G$1816,3,FALSE)</f>
        <v>Credit Prep: English/Math/ESL</v>
      </c>
      <c r="J561">
        <v>1</v>
      </c>
      <c r="K561" t="s">
        <v>1061</v>
      </c>
      <c r="L561" t="s">
        <v>39</v>
      </c>
      <c r="M561" t="s">
        <v>903</v>
      </c>
      <c r="N561" t="s">
        <v>424</v>
      </c>
      <c r="O561" t="s">
        <v>3181</v>
      </c>
      <c r="P561" t="s">
        <v>3182</v>
      </c>
      <c r="Q561" t="s">
        <v>4756</v>
      </c>
      <c r="R561" t="s">
        <v>4757</v>
      </c>
      <c r="S561" t="s">
        <v>134</v>
      </c>
      <c r="T561">
        <v>1</v>
      </c>
      <c r="U561" s="1">
        <v>43479</v>
      </c>
      <c r="V561" s="1">
        <v>43607</v>
      </c>
      <c r="W561" t="s">
        <v>4758</v>
      </c>
      <c r="X561" t="s">
        <v>1929</v>
      </c>
      <c r="Y561">
        <v>25</v>
      </c>
      <c r="Z561">
        <v>24</v>
      </c>
      <c r="AA561">
        <v>28</v>
      </c>
      <c r="AB561">
        <v>85.714299999999994</v>
      </c>
      <c r="AD561">
        <f>IF(ISBLANK(Source[[#This Row],[CrosslistID]]),1,1/COUNTIFS(Source[CrosslistID],Source[[#This Row],[CrosslistID]],Source[TermDesc],Source[[#This Row],[TermDesc]]))</f>
        <v>1</v>
      </c>
      <c r="AG561">
        <v>0</v>
      </c>
      <c r="AH561">
        <v>85.714299999999994</v>
      </c>
      <c r="AI561">
        <v>4.5999999999999996</v>
      </c>
      <c r="AJ561">
        <v>5</v>
      </c>
      <c r="AK561">
        <v>0.5</v>
      </c>
      <c r="AL5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1">
        <f>IF(AND(Source[[#This Row],[Credit_Noncredit]]="Noncredit",Source[[#This Row],[FTEF]]&gt;0),Source[[#This Row],[NC XLST FTES]]*525/(437.5*Source[[#This Row],[FTEF]]),0)</f>
        <v>0</v>
      </c>
      <c r="AN561">
        <f>IF(Source[[#This Row],[Credit_Noncredit]]="Credit",Source[[#This Row],[Census Enrollment]],Source[[#This Row],[Noncredit Avg. Attendance]])</f>
        <v>25</v>
      </c>
    </row>
    <row r="562" spans="1:40" x14ac:dyDescent="0.25">
      <c r="A562" t="s">
        <v>4581</v>
      </c>
      <c r="B562" t="s">
        <v>886</v>
      </c>
      <c r="C562" t="s">
        <v>229</v>
      </c>
      <c r="D562" t="s">
        <v>230</v>
      </c>
      <c r="E562" s="4">
        <v>38966</v>
      </c>
      <c r="F562" s="4" t="s">
        <v>1057</v>
      </c>
      <c r="G562" s="4">
        <v>182</v>
      </c>
      <c r="H562" t="str">
        <f>CONCATENATE(Source[[#This Row],[Subject]],TRIM(Source[[#This Row],[Course]]))</f>
        <v>ESL182</v>
      </c>
      <c r="I562" t="str">
        <f>VLOOKUP(Source[[#This Row],[SubjCrse]],'Courses and Categories'!$E$2:$G$1816,3,FALSE)</f>
        <v>Credit Prep: English/Math/ESL</v>
      </c>
      <c r="J562">
        <v>2</v>
      </c>
      <c r="K562" t="s">
        <v>1061</v>
      </c>
      <c r="L562" t="s">
        <v>39</v>
      </c>
      <c r="M562" t="s">
        <v>1063</v>
      </c>
      <c r="N562" t="s">
        <v>42</v>
      </c>
      <c r="O562" t="s">
        <v>42</v>
      </c>
      <c r="P562" t="s">
        <v>42</v>
      </c>
      <c r="Q562" t="s">
        <v>236</v>
      </c>
      <c r="R562">
        <v>149</v>
      </c>
      <c r="S562" t="s">
        <v>134</v>
      </c>
      <c r="T562">
        <v>1</v>
      </c>
      <c r="U562" s="1">
        <v>43479</v>
      </c>
      <c r="V562" s="1">
        <v>43607</v>
      </c>
      <c r="W562" t="s">
        <v>4759</v>
      </c>
      <c r="X562" t="s">
        <v>46</v>
      </c>
      <c r="Y562">
        <v>29</v>
      </c>
      <c r="Z562">
        <v>25</v>
      </c>
      <c r="AA562">
        <v>28</v>
      </c>
      <c r="AB562">
        <v>89.285700000000006</v>
      </c>
      <c r="AD562">
        <f>IF(ISBLANK(Source[[#This Row],[CrosslistID]]),1,1/COUNTIFS(Source[CrosslistID],Source[[#This Row],[CrosslistID]],Source[TermDesc],Source[[#This Row],[TermDesc]]))</f>
        <v>1</v>
      </c>
      <c r="AG562">
        <v>0</v>
      </c>
      <c r="AH562">
        <v>89.285700000000006</v>
      </c>
      <c r="AI562">
        <v>0.84399999999999997</v>
      </c>
      <c r="AJ562">
        <v>1.016</v>
      </c>
      <c r="AK562">
        <v>0</v>
      </c>
      <c r="AL5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2">
        <f>IF(AND(Source[[#This Row],[Credit_Noncredit]]="Noncredit",Source[[#This Row],[FTEF]]&gt;0),Source[[#This Row],[NC XLST FTES]]*525/(437.5*Source[[#This Row],[FTEF]]),0)</f>
        <v>0</v>
      </c>
      <c r="AN562">
        <f>IF(Source[[#This Row],[Credit_Noncredit]]="Credit",Source[[#This Row],[Census Enrollment]],Source[[#This Row],[Noncredit Avg. Attendance]])</f>
        <v>29</v>
      </c>
    </row>
    <row r="563" spans="1:40" x14ac:dyDescent="0.25">
      <c r="A563" t="s">
        <v>4581</v>
      </c>
      <c r="B563" t="s">
        <v>886</v>
      </c>
      <c r="C563" t="s">
        <v>229</v>
      </c>
      <c r="D563" t="s">
        <v>230</v>
      </c>
      <c r="E563" s="4">
        <v>38214</v>
      </c>
      <c r="F563" s="4" t="s">
        <v>1057</v>
      </c>
      <c r="G563" s="4">
        <v>182</v>
      </c>
      <c r="H563" t="str">
        <f>CONCATENATE(Source[[#This Row],[Subject]],TRIM(Source[[#This Row],[Course]]))</f>
        <v>ESL182</v>
      </c>
      <c r="I563" t="str">
        <f>VLOOKUP(Source[[#This Row],[SubjCrse]],'Courses and Categories'!$E$2:$G$1816,3,FALSE)</f>
        <v>Credit Prep: English/Math/ESL</v>
      </c>
      <c r="J563">
        <v>3</v>
      </c>
      <c r="K563" t="s">
        <v>1061</v>
      </c>
      <c r="L563" t="s">
        <v>39</v>
      </c>
      <c r="M563" t="s">
        <v>903</v>
      </c>
      <c r="N563" t="s">
        <v>1041</v>
      </c>
      <c r="O563">
        <v>1010</v>
      </c>
      <c r="P563">
        <v>1225</v>
      </c>
      <c r="Q563" t="s">
        <v>233</v>
      </c>
      <c r="R563">
        <v>310</v>
      </c>
      <c r="S563" t="s">
        <v>134</v>
      </c>
      <c r="T563" t="s">
        <v>44</v>
      </c>
      <c r="U563" s="1">
        <v>43500</v>
      </c>
      <c r="V563" s="1">
        <v>43607</v>
      </c>
      <c r="W563" t="s">
        <v>2355</v>
      </c>
      <c r="X563" t="s">
        <v>905</v>
      </c>
      <c r="Y563">
        <v>28</v>
      </c>
      <c r="Z563">
        <v>26</v>
      </c>
      <c r="AA563">
        <v>28</v>
      </c>
      <c r="AB563">
        <v>92.857100000000003</v>
      </c>
      <c r="AD563">
        <f>IF(ISBLANK(Source[[#This Row],[CrosslistID]]),1,1/COUNTIFS(Source[CrosslistID],Source[[#This Row],[CrosslistID]],Source[TermDesc],Source[[#This Row],[TermDesc]]))</f>
        <v>1</v>
      </c>
      <c r="AG563">
        <v>0</v>
      </c>
      <c r="AH563">
        <v>92.857100000000003</v>
      </c>
      <c r="AI563">
        <v>5.4</v>
      </c>
      <c r="AJ563">
        <v>5.6</v>
      </c>
      <c r="AK563">
        <v>0.5</v>
      </c>
      <c r="AL5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3">
        <f>IF(AND(Source[[#This Row],[Credit_Noncredit]]="Noncredit",Source[[#This Row],[FTEF]]&gt;0),Source[[#This Row],[NC XLST FTES]]*525/(437.5*Source[[#This Row],[FTEF]]),0)</f>
        <v>0</v>
      </c>
      <c r="AN563">
        <f>IF(Source[[#This Row],[Credit_Noncredit]]="Credit",Source[[#This Row],[Census Enrollment]],Source[[#This Row],[Noncredit Avg. Attendance]])</f>
        <v>28</v>
      </c>
    </row>
    <row r="564" spans="1:40" x14ac:dyDescent="0.25">
      <c r="A564" t="s">
        <v>4581</v>
      </c>
      <c r="B564" t="s">
        <v>886</v>
      </c>
      <c r="C564" t="s">
        <v>229</v>
      </c>
      <c r="D564" t="s">
        <v>230</v>
      </c>
      <c r="E564" s="4">
        <v>38215</v>
      </c>
      <c r="F564" s="4" t="s">
        <v>1057</v>
      </c>
      <c r="G564" s="4">
        <v>182</v>
      </c>
      <c r="H564" t="str">
        <f>CONCATENATE(Source[[#This Row],[Subject]],TRIM(Source[[#This Row],[Course]]))</f>
        <v>ESL182</v>
      </c>
      <c r="I564" t="str">
        <f>VLOOKUP(Source[[#This Row],[SubjCrse]],'Courses and Categories'!$E$2:$G$1816,3,FALSE)</f>
        <v>Credit Prep: English/Math/ESL</v>
      </c>
      <c r="J564">
        <v>4</v>
      </c>
      <c r="K564" t="s">
        <v>1061</v>
      </c>
      <c r="L564" t="s">
        <v>39</v>
      </c>
      <c r="M564" t="s">
        <v>1063</v>
      </c>
      <c r="N564" t="s">
        <v>42</v>
      </c>
      <c r="O564" t="s">
        <v>42</v>
      </c>
      <c r="P564" t="s">
        <v>42</v>
      </c>
      <c r="Q564" t="s">
        <v>236</v>
      </c>
      <c r="R564">
        <v>149</v>
      </c>
      <c r="S564" t="s">
        <v>134</v>
      </c>
      <c r="T564" t="s">
        <v>44</v>
      </c>
      <c r="U564" s="1">
        <v>43500</v>
      </c>
      <c r="V564" s="1">
        <v>43607</v>
      </c>
      <c r="W564" t="s">
        <v>2355</v>
      </c>
      <c r="X564" t="s">
        <v>46</v>
      </c>
      <c r="Y564">
        <v>34</v>
      </c>
      <c r="Z564">
        <v>26</v>
      </c>
      <c r="AA564">
        <v>28</v>
      </c>
      <c r="AB564">
        <v>92.857100000000003</v>
      </c>
      <c r="AD564">
        <f>IF(ISBLANK(Source[[#This Row],[CrosslistID]]),1,1/COUNTIFS(Source[CrosslistID],Source[[#This Row],[CrosslistID]],Source[TermDesc],Source[[#This Row],[TermDesc]]))</f>
        <v>1</v>
      </c>
      <c r="AG564">
        <v>0</v>
      </c>
      <c r="AH564">
        <v>92.857100000000003</v>
      </c>
      <c r="AI564">
        <v>0.86499999999999999</v>
      </c>
      <c r="AJ564">
        <v>0.91720000000000002</v>
      </c>
      <c r="AK564">
        <v>0</v>
      </c>
      <c r="AL5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4">
        <f>IF(AND(Source[[#This Row],[Credit_Noncredit]]="Noncredit",Source[[#This Row],[FTEF]]&gt;0),Source[[#This Row],[NC XLST FTES]]*525/(437.5*Source[[#This Row],[FTEF]]),0)</f>
        <v>0</v>
      </c>
      <c r="AN564">
        <f>IF(Source[[#This Row],[Credit_Noncredit]]="Credit",Source[[#This Row],[Census Enrollment]],Source[[#This Row],[Noncredit Avg. Attendance]])</f>
        <v>34</v>
      </c>
    </row>
    <row r="565" spans="1:40" x14ac:dyDescent="0.25">
      <c r="A565" t="s">
        <v>4581</v>
      </c>
      <c r="B565" t="s">
        <v>886</v>
      </c>
      <c r="C565" t="s">
        <v>229</v>
      </c>
      <c r="D565" t="s">
        <v>230</v>
      </c>
      <c r="E565" s="4">
        <v>38967</v>
      </c>
      <c r="F565" s="4" t="s">
        <v>1057</v>
      </c>
      <c r="G565" s="4">
        <v>182</v>
      </c>
      <c r="H565" t="str">
        <f>CONCATENATE(Source[[#This Row],[Subject]],TRIM(Source[[#This Row],[Course]]))</f>
        <v>ESL182</v>
      </c>
      <c r="I565" t="str">
        <f>VLOOKUP(Source[[#This Row],[SubjCrse]],'Courses and Categories'!$E$2:$G$1816,3,FALSE)</f>
        <v>Credit Prep: English/Math/ESL</v>
      </c>
      <c r="J565">
        <v>5</v>
      </c>
      <c r="K565" t="s">
        <v>1061</v>
      </c>
      <c r="L565" t="s">
        <v>39</v>
      </c>
      <c r="M565" t="s">
        <v>903</v>
      </c>
      <c r="N565" t="s">
        <v>59</v>
      </c>
      <c r="O565">
        <v>810</v>
      </c>
      <c r="P565">
        <v>1100</v>
      </c>
      <c r="Q565" t="s">
        <v>240</v>
      </c>
      <c r="R565">
        <v>222</v>
      </c>
      <c r="S565" t="s">
        <v>134</v>
      </c>
      <c r="T565">
        <v>1</v>
      </c>
      <c r="U565" s="1">
        <v>43479</v>
      </c>
      <c r="V565" s="1">
        <v>43607</v>
      </c>
      <c r="W565" t="s">
        <v>2329</v>
      </c>
      <c r="X565" t="s">
        <v>1929</v>
      </c>
      <c r="Y565">
        <v>25</v>
      </c>
      <c r="Z565">
        <v>22</v>
      </c>
      <c r="AA565">
        <v>28</v>
      </c>
      <c r="AB565">
        <v>78.571399999999997</v>
      </c>
      <c r="AD565">
        <f>IF(ISBLANK(Source[[#This Row],[CrosslistID]]),1,1/COUNTIFS(Source[CrosslistID],Source[[#This Row],[CrosslistID]],Source[TermDesc],Source[[#This Row],[TermDesc]]))</f>
        <v>1</v>
      </c>
      <c r="AG565">
        <v>0</v>
      </c>
      <c r="AH565">
        <v>78.571399999999997</v>
      </c>
      <c r="AI565">
        <v>4.2</v>
      </c>
      <c r="AJ565">
        <v>5</v>
      </c>
      <c r="AK565">
        <v>0.5</v>
      </c>
      <c r="AL5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5">
        <f>IF(AND(Source[[#This Row],[Credit_Noncredit]]="Noncredit",Source[[#This Row],[FTEF]]&gt;0),Source[[#This Row],[NC XLST FTES]]*525/(437.5*Source[[#This Row],[FTEF]]),0)</f>
        <v>0</v>
      </c>
      <c r="AN565">
        <f>IF(Source[[#This Row],[Credit_Noncredit]]="Credit",Source[[#This Row],[Census Enrollment]],Source[[#This Row],[Noncredit Avg. Attendance]])</f>
        <v>25</v>
      </c>
    </row>
    <row r="566" spans="1:40" x14ac:dyDescent="0.25">
      <c r="A566" t="s">
        <v>4581</v>
      </c>
      <c r="B566" t="s">
        <v>886</v>
      </c>
      <c r="C566" t="s">
        <v>229</v>
      </c>
      <c r="D566" t="s">
        <v>230</v>
      </c>
      <c r="E566" s="4">
        <v>38968</v>
      </c>
      <c r="F566" s="4" t="s">
        <v>1057</v>
      </c>
      <c r="G566" s="4">
        <v>182</v>
      </c>
      <c r="H566" t="str">
        <f>CONCATENATE(Source[[#This Row],[Subject]],TRIM(Source[[#This Row],[Course]]))</f>
        <v>ESL182</v>
      </c>
      <c r="I566" t="str">
        <f>VLOOKUP(Source[[#This Row],[SubjCrse]],'Courses and Categories'!$E$2:$G$1816,3,FALSE)</f>
        <v>Credit Prep: English/Math/ESL</v>
      </c>
      <c r="J566">
        <v>6</v>
      </c>
      <c r="K566" t="s">
        <v>1061</v>
      </c>
      <c r="L566" t="s">
        <v>39</v>
      </c>
      <c r="M566" t="s">
        <v>1063</v>
      </c>
      <c r="N566" t="s">
        <v>42</v>
      </c>
      <c r="O566" t="s">
        <v>42</v>
      </c>
      <c r="P566" t="s">
        <v>42</v>
      </c>
      <c r="Q566" t="s">
        <v>236</v>
      </c>
      <c r="R566">
        <v>149</v>
      </c>
      <c r="S566" t="s">
        <v>134</v>
      </c>
      <c r="T566">
        <v>1</v>
      </c>
      <c r="U566" s="1">
        <v>43479</v>
      </c>
      <c r="V566" s="1">
        <v>43607</v>
      </c>
      <c r="W566" t="s">
        <v>2329</v>
      </c>
      <c r="X566" t="s">
        <v>46</v>
      </c>
      <c r="Y566">
        <v>32</v>
      </c>
      <c r="Z566">
        <v>23</v>
      </c>
      <c r="AA566">
        <v>28</v>
      </c>
      <c r="AB566">
        <v>82.142899999999997</v>
      </c>
      <c r="AD566">
        <f>IF(ISBLANK(Source[[#This Row],[CrosslistID]]),1,1/COUNTIFS(Source[CrosslistID],Source[[#This Row],[CrosslistID]],Source[TermDesc],Source[[#This Row],[TermDesc]]))</f>
        <v>1</v>
      </c>
      <c r="AG566">
        <v>0</v>
      </c>
      <c r="AH566">
        <v>82.142899999999997</v>
      </c>
      <c r="AI566">
        <v>0.66600000000000004</v>
      </c>
      <c r="AJ566">
        <v>0.75209999999999999</v>
      </c>
      <c r="AK566">
        <v>0</v>
      </c>
      <c r="AL5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6">
        <f>IF(AND(Source[[#This Row],[Credit_Noncredit]]="Noncredit",Source[[#This Row],[FTEF]]&gt;0),Source[[#This Row],[NC XLST FTES]]*525/(437.5*Source[[#This Row],[FTEF]]),0)</f>
        <v>0</v>
      </c>
      <c r="AN566">
        <f>IF(Source[[#This Row],[Credit_Noncredit]]="Credit",Source[[#This Row],[Census Enrollment]],Source[[#This Row],[Noncredit Avg. Attendance]])</f>
        <v>32</v>
      </c>
    </row>
    <row r="567" spans="1:40" x14ac:dyDescent="0.25">
      <c r="A567" t="s">
        <v>4581</v>
      </c>
      <c r="B567" t="s">
        <v>886</v>
      </c>
      <c r="C567" t="s">
        <v>229</v>
      </c>
      <c r="D567" t="s">
        <v>230</v>
      </c>
      <c r="E567" s="4">
        <v>38217</v>
      </c>
      <c r="F567" s="4" t="s">
        <v>1057</v>
      </c>
      <c r="G567" s="4">
        <v>182</v>
      </c>
      <c r="H567" t="str">
        <f>CONCATENATE(Source[[#This Row],[Subject]],TRIM(Source[[#This Row],[Course]]))</f>
        <v>ESL182</v>
      </c>
      <c r="I567" t="str">
        <f>VLOOKUP(Source[[#This Row],[SubjCrse]],'Courses and Categories'!$E$2:$G$1816,3,FALSE)</f>
        <v>Credit Prep: English/Math/ESL</v>
      </c>
      <c r="J567">
        <v>7</v>
      </c>
      <c r="K567" t="s">
        <v>1061</v>
      </c>
      <c r="L567" t="s">
        <v>39</v>
      </c>
      <c r="M567" t="s">
        <v>903</v>
      </c>
      <c r="N567" t="s">
        <v>59</v>
      </c>
      <c r="O567">
        <v>1110</v>
      </c>
      <c r="P567">
        <v>1400</v>
      </c>
      <c r="Q567" t="s">
        <v>238</v>
      </c>
      <c r="R567">
        <v>708</v>
      </c>
      <c r="S567" t="s">
        <v>134</v>
      </c>
      <c r="T567">
        <v>1</v>
      </c>
      <c r="U567" s="1">
        <v>43479</v>
      </c>
      <c r="V567" s="1">
        <v>43607</v>
      </c>
      <c r="W567" t="s">
        <v>482</v>
      </c>
      <c r="X567" t="s">
        <v>1929</v>
      </c>
      <c r="Y567">
        <v>25</v>
      </c>
      <c r="Z567">
        <v>23</v>
      </c>
      <c r="AA567">
        <v>28</v>
      </c>
      <c r="AB567">
        <v>82.142899999999997</v>
      </c>
      <c r="AD567">
        <f>IF(ISBLANK(Source[[#This Row],[CrosslistID]]),1,1/COUNTIFS(Source[CrosslistID],Source[[#This Row],[CrosslistID]],Source[TermDesc],Source[[#This Row],[TermDesc]]))</f>
        <v>1</v>
      </c>
      <c r="AG567">
        <v>0</v>
      </c>
      <c r="AH567">
        <v>82.142899999999997</v>
      </c>
      <c r="AI567">
        <v>4.8</v>
      </c>
      <c r="AJ567">
        <v>5</v>
      </c>
      <c r="AK567">
        <v>0.5</v>
      </c>
      <c r="AL5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7">
        <f>IF(AND(Source[[#This Row],[Credit_Noncredit]]="Noncredit",Source[[#This Row],[FTEF]]&gt;0),Source[[#This Row],[NC XLST FTES]]*525/(437.5*Source[[#This Row],[FTEF]]),0)</f>
        <v>0</v>
      </c>
      <c r="AN567">
        <f>IF(Source[[#This Row],[Credit_Noncredit]]="Credit",Source[[#This Row],[Census Enrollment]],Source[[#This Row],[Noncredit Avg. Attendance]])</f>
        <v>25</v>
      </c>
    </row>
    <row r="568" spans="1:40" x14ac:dyDescent="0.25">
      <c r="A568" t="s">
        <v>4581</v>
      </c>
      <c r="B568" t="s">
        <v>886</v>
      </c>
      <c r="C568" t="s">
        <v>229</v>
      </c>
      <c r="D568" t="s">
        <v>230</v>
      </c>
      <c r="E568" s="4">
        <v>38218</v>
      </c>
      <c r="F568" s="4" t="s">
        <v>1057</v>
      </c>
      <c r="G568" s="4">
        <v>182</v>
      </c>
      <c r="H568" t="str">
        <f>CONCATENATE(Source[[#This Row],[Subject]],TRIM(Source[[#This Row],[Course]]))</f>
        <v>ESL182</v>
      </c>
      <c r="I568" t="str">
        <f>VLOOKUP(Source[[#This Row],[SubjCrse]],'Courses and Categories'!$E$2:$G$1816,3,FALSE)</f>
        <v>Credit Prep: English/Math/ESL</v>
      </c>
      <c r="J568">
        <v>8</v>
      </c>
      <c r="K568" t="s">
        <v>1061</v>
      </c>
      <c r="L568" t="s">
        <v>39</v>
      </c>
      <c r="M568" t="s">
        <v>1063</v>
      </c>
      <c r="N568" t="s">
        <v>42</v>
      </c>
      <c r="O568" t="s">
        <v>42</v>
      </c>
      <c r="P568" t="s">
        <v>42</v>
      </c>
      <c r="Q568" t="s">
        <v>236</v>
      </c>
      <c r="R568">
        <v>149</v>
      </c>
      <c r="S568" t="s">
        <v>134</v>
      </c>
      <c r="T568">
        <v>1</v>
      </c>
      <c r="U568" s="1">
        <v>43479</v>
      </c>
      <c r="V568" s="1">
        <v>43607</v>
      </c>
      <c r="W568" t="s">
        <v>482</v>
      </c>
      <c r="X568" t="s">
        <v>46</v>
      </c>
      <c r="Y568">
        <v>33</v>
      </c>
      <c r="Z568">
        <v>23</v>
      </c>
      <c r="AA568">
        <v>28</v>
      </c>
      <c r="AB568">
        <v>82.142899999999997</v>
      </c>
      <c r="AD568">
        <f>IF(ISBLANK(Source[[#This Row],[CrosslistID]]),1,1/COUNTIFS(Source[CrosslistID],Source[[#This Row],[CrosslistID]],Source[TermDesc],Source[[#This Row],[TermDesc]]))</f>
        <v>1</v>
      </c>
      <c r="AG568">
        <v>0</v>
      </c>
      <c r="AH568">
        <v>82.142899999999997</v>
      </c>
      <c r="AI568">
        <v>0.70899999999999996</v>
      </c>
      <c r="AJ568">
        <v>0.73770000000000002</v>
      </c>
      <c r="AK568">
        <v>0</v>
      </c>
      <c r="AL5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8">
        <f>IF(AND(Source[[#This Row],[Credit_Noncredit]]="Noncredit",Source[[#This Row],[FTEF]]&gt;0),Source[[#This Row],[NC XLST FTES]]*525/(437.5*Source[[#This Row],[FTEF]]),0)</f>
        <v>0</v>
      </c>
      <c r="AN568">
        <f>IF(Source[[#This Row],[Credit_Noncredit]]="Credit",Source[[#This Row],[Census Enrollment]],Source[[#This Row],[Noncredit Avg. Attendance]])</f>
        <v>33</v>
      </c>
    </row>
    <row r="569" spans="1:40" x14ac:dyDescent="0.25">
      <c r="A569" t="s">
        <v>4581</v>
      </c>
      <c r="B569" t="s">
        <v>886</v>
      </c>
      <c r="C569" t="s">
        <v>229</v>
      </c>
      <c r="D569" t="s">
        <v>230</v>
      </c>
      <c r="E569" s="4">
        <v>38970</v>
      </c>
      <c r="F569" s="4" t="s">
        <v>1057</v>
      </c>
      <c r="G569" s="4">
        <v>182</v>
      </c>
      <c r="H569" t="str">
        <f>CONCATENATE(Source[[#This Row],[Subject]],TRIM(Source[[#This Row],[Course]]))</f>
        <v>ESL182</v>
      </c>
      <c r="I569" t="str">
        <f>VLOOKUP(Source[[#This Row],[SubjCrse]],'Courses and Categories'!$E$2:$G$1816,3,FALSE)</f>
        <v>Credit Prep: English/Math/ESL</v>
      </c>
      <c r="J569">
        <v>501</v>
      </c>
      <c r="K569" t="s">
        <v>1061</v>
      </c>
      <c r="L569" t="s">
        <v>87</v>
      </c>
      <c r="M569" t="s">
        <v>903</v>
      </c>
      <c r="N569" t="s">
        <v>59</v>
      </c>
      <c r="O569">
        <v>1810</v>
      </c>
      <c r="P569">
        <v>2120</v>
      </c>
      <c r="Q569" t="s">
        <v>240</v>
      </c>
      <c r="R569">
        <v>268</v>
      </c>
      <c r="S569" t="s">
        <v>134</v>
      </c>
      <c r="T569">
        <v>1</v>
      </c>
      <c r="U569" s="1">
        <v>43479</v>
      </c>
      <c r="V569" s="1">
        <v>43607</v>
      </c>
      <c r="W569" t="s">
        <v>1094</v>
      </c>
      <c r="X569" t="s">
        <v>1929</v>
      </c>
      <c r="Y569">
        <v>30</v>
      </c>
      <c r="Z569">
        <v>29</v>
      </c>
      <c r="AA569">
        <v>28</v>
      </c>
      <c r="AB569">
        <v>103.5714</v>
      </c>
      <c r="AD569">
        <f>IF(ISBLANK(Source[[#This Row],[CrosslistID]]),1,1/COUNTIFS(Source[CrosslistID],Source[[#This Row],[CrosslistID]],Source[TermDesc],Source[[#This Row],[TermDesc]]))</f>
        <v>1</v>
      </c>
      <c r="AG569">
        <v>0</v>
      </c>
      <c r="AH569">
        <v>103.5714</v>
      </c>
      <c r="AI569">
        <v>6.3470000000000004</v>
      </c>
      <c r="AJ569">
        <v>6.8003999999999998</v>
      </c>
      <c r="AK569">
        <v>0.5</v>
      </c>
      <c r="AL5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9">
        <f>IF(AND(Source[[#This Row],[Credit_Noncredit]]="Noncredit",Source[[#This Row],[FTEF]]&gt;0),Source[[#This Row],[NC XLST FTES]]*525/(437.5*Source[[#This Row],[FTEF]]),0)</f>
        <v>0</v>
      </c>
      <c r="AN569">
        <f>IF(Source[[#This Row],[Credit_Noncredit]]="Credit",Source[[#This Row],[Census Enrollment]],Source[[#This Row],[Noncredit Avg. Attendance]])</f>
        <v>30</v>
      </c>
    </row>
    <row r="570" spans="1:40" x14ac:dyDescent="0.25">
      <c r="A570" t="s">
        <v>4581</v>
      </c>
      <c r="B570" t="s">
        <v>886</v>
      </c>
      <c r="C570" t="s">
        <v>229</v>
      </c>
      <c r="D570" t="s">
        <v>230</v>
      </c>
      <c r="E570" s="4">
        <v>38969</v>
      </c>
      <c r="F570" s="4" t="s">
        <v>1057</v>
      </c>
      <c r="G570" s="4">
        <v>182</v>
      </c>
      <c r="H570" t="str">
        <f>CONCATENATE(Source[[#This Row],[Subject]],TRIM(Source[[#This Row],[Course]]))</f>
        <v>ESL182</v>
      </c>
      <c r="I570" t="str">
        <f>VLOOKUP(Source[[#This Row],[SubjCrse]],'Courses and Categories'!$E$2:$G$1816,3,FALSE)</f>
        <v>Credit Prep: English/Math/ESL</v>
      </c>
      <c r="J570">
        <v>502</v>
      </c>
      <c r="K570" t="s">
        <v>1061</v>
      </c>
      <c r="L570" t="s">
        <v>87</v>
      </c>
      <c r="M570" t="s">
        <v>1063</v>
      </c>
      <c r="N570" t="s">
        <v>42</v>
      </c>
      <c r="O570" t="s">
        <v>42</v>
      </c>
      <c r="P570" t="s">
        <v>42</v>
      </c>
      <c r="Q570" t="s">
        <v>236</v>
      </c>
      <c r="R570">
        <v>149</v>
      </c>
      <c r="S570" t="s">
        <v>134</v>
      </c>
      <c r="T570">
        <v>1</v>
      </c>
      <c r="U570" s="1">
        <v>43479</v>
      </c>
      <c r="V570" s="1">
        <v>43607</v>
      </c>
      <c r="W570" t="s">
        <v>1094</v>
      </c>
      <c r="X570" t="s">
        <v>46</v>
      </c>
      <c r="Y570">
        <v>33</v>
      </c>
      <c r="Z570">
        <v>30</v>
      </c>
      <c r="AA570">
        <v>28</v>
      </c>
      <c r="AB570">
        <v>107.1429</v>
      </c>
      <c r="AD570">
        <f>IF(ISBLANK(Source[[#This Row],[CrosslistID]]),1,1/COUNTIFS(Source[CrosslistID],Source[[#This Row],[CrosslistID]],Source[TermDesc],Source[[#This Row],[TermDesc]]))</f>
        <v>1</v>
      </c>
      <c r="AG570">
        <v>0</v>
      </c>
      <c r="AH570">
        <v>107.1429</v>
      </c>
      <c r="AI570">
        <v>0.65200000000000002</v>
      </c>
      <c r="AJ570">
        <v>0.6875</v>
      </c>
      <c r="AK570">
        <v>0</v>
      </c>
      <c r="AL5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0">
        <f>IF(AND(Source[[#This Row],[Credit_Noncredit]]="Noncredit",Source[[#This Row],[FTEF]]&gt;0),Source[[#This Row],[NC XLST FTES]]*525/(437.5*Source[[#This Row],[FTEF]]),0)</f>
        <v>0</v>
      </c>
      <c r="AN570">
        <f>IF(Source[[#This Row],[Credit_Noncredit]]="Credit",Source[[#This Row],[Census Enrollment]],Source[[#This Row],[Noncredit Avg. Attendance]])</f>
        <v>33</v>
      </c>
    </row>
    <row r="571" spans="1:40" x14ac:dyDescent="0.25">
      <c r="A571" t="s">
        <v>4581</v>
      </c>
      <c r="B571" t="s">
        <v>886</v>
      </c>
      <c r="C571" t="s">
        <v>229</v>
      </c>
      <c r="D571" t="s">
        <v>230</v>
      </c>
      <c r="E571" s="4">
        <v>38220</v>
      </c>
      <c r="F571" s="4" t="s">
        <v>1057</v>
      </c>
      <c r="G571" s="4">
        <v>184</v>
      </c>
      <c r="H571" t="str">
        <f>CONCATENATE(Source[[#This Row],[Subject]],TRIM(Source[[#This Row],[Course]]))</f>
        <v>ESL184</v>
      </c>
      <c r="I571" t="str">
        <f>VLOOKUP(Source[[#This Row],[SubjCrse]],'Courses and Categories'!$E$2:$G$1816,3,FALSE)</f>
        <v>Credit Prep: English/Math/ESL</v>
      </c>
      <c r="J571">
        <v>1</v>
      </c>
      <c r="K571" t="s">
        <v>1064</v>
      </c>
      <c r="L571" t="s">
        <v>39</v>
      </c>
      <c r="M571" t="s">
        <v>903</v>
      </c>
      <c r="N571" t="s">
        <v>1041</v>
      </c>
      <c r="O571">
        <v>810</v>
      </c>
      <c r="P571">
        <v>1000</v>
      </c>
      <c r="Q571" t="s">
        <v>238</v>
      </c>
      <c r="R571">
        <v>713</v>
      </c>
      <c r="S571" t="s">
        <v>134</v>
      </c>
      <c r="T571">
        <v>1</v>
      </c>
      <c r="U571" s="1">
        <v>43479</v>
      </c>
      <c r="V571" s="1">
        <v>43607</v>
      </c>
      <c r="W571" t="s">
        <v>2343</v>
      </c>
      <c r="X571" t="s">
        <v>1929</v>
      </c>
      <c r="Y571">
        <v>25</v>
      </c>
      <c r="Z571">
        <v>23</v>
      </c>
      <c r="AA571">
        <v>28</v>
      </c>
      <c r="AB571">
        <v>82.142899999999997</v>
      </c>
      <c r="AD571">
        <f>IF(ISBLANK(Source[[#This Row],[CrosslistID]]),1,1/COUNTIFS(Source[CrosslistID],Source[[#This Row],[CrosslistID]],Source[TermDesc],Source[[#This Row],[TermDesc]]))</f>
        <v>1</v>
      </c>
      <c r="AG571">
        <v>0</v>
      </c>
      <c r="AH571">
        <v>82.142899999999997</v>
      </c>
      <c r="AI571">
        <v>3.6</v>
      </c>
      <c r="AJ571">
        <v>5</v>
      </c>
      <c r="AK571">
        <v>0.5</v>
      </c>
      <c r="AL5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1">
        <f>IF(AND(Source[[#This Row],[Credit_Noncredit]]="Noncredit",Source[[#This Row],[FTEF]]&gt;0),Source[[#This Row],[NC XLST FTES]]*525/(437.5*Source[[#This Row],[FTEF]]),0)</f>
        <v>0</v>
      </c>
      <c r="AN571">
        <f>IF(Source[[#This Row],[Credit_Noncredit]]="Credit",Source[[#This Row],[Census Enrollment]],Source[[#This Row],[Noncredit Avg. Attendance]])</f>
        <v>25</v>
      </c>
    </row>
    <row r="572" spans="1:40" x14ac:dyDescent="0.25">
      <c r="A572" t="s">
        <v>4581</v>
      </c>
      <c r="B572" t="s">
        <v>886</v>
      </c>
      <c r="C572" t="s">
        <v>229</v>
      </c>
      <c r="D572" t="s">
        <v>230</v>
      </c>
      <c r="E572" s="4">
        <v>38221</v>
      </c>
      <c r="F572" s="4" t="s">
        <v>1057</v>
      </c>
      <c r="G572" s="4">
        <v>184</v>
      </c>
      <c r="H572" t="str">
        <f>CONCATENATE(Source[[#This Row],[Subject]],TRIM(Source[[#This Row],[Course]]))</f>
        <v>ESL184</v>
      </c>
      <c r="I572" t="str">
        <f>VLOOKUP(Source[[#This Row],[SubjCrse]],'Courses and Categories'!$E$2:$G$1816,3,FALSE)</f>
        <v>Credit Prep: English/Math/ESL</v>
      </c>
      <c r="J572">
        <v>2</v>
      </c>
      <c r="K572" t="s">
        <v>1064</v>
      </c>
      <c r="L572" t="s">
        <v>39</v>
      </c>
      <c r="M572" t="s">
        <v>1063</v>
      </c>
      <c r="N572" t="s">
        <v>42</v>
      </c>
      <c r="O572" t="s">
        <v>42</v>
      </c>
      <c r="P572" t="s">
        <v>42</v>
      </c>
      <c r="Q572" t="s">
        <v>236</v>
      </c>
      <c r="R572">
        <v>149</v>
      </c>
      <c r="S572" t="s">
        <v>134</v>
      </c>
      <c r="T572">
        <v>1</v>
      </c>
      <c r="U572" s="1">
        <v>43479</v>
      </c>
      <c r="V572" s="1">
        <v>43607</v>
      </c>
      <c r="W572" t="s">
        <v>2343</v>
      </c>
      <c r="X572" t="s">
        <v>46</v>
      </c>
      <c r="Y572">
        <v>32</v>
      </c>
      <c r="Z572">
        <v>23</v>
      </c>
      <c r="AA572">
        <v>28</v>
      </c>
      <c r="AB572">
        <v>82.142899999999997</v>
      </c>
      <c r="AD572">
        <f>IF(ISBLANK(Source[[#This Row],[CrosslistID]]),1,1/COUNTIFS(Source[CrosslistID],Source[[#This Row],[CrosslistID]],Source[TermDesc],Source[[#This Row],[TermDesc]]))</f>
        <v>1</v>
      </c>
      <c r="AG572">
        <v>0</v>
      </c>
      <c r="AH572">
        <v>82.142899999999997</v>
      </c>
      <c r="AI572">
        <v>0.46400000000000002</v>
      </c>
      <c r="AJ572">
        <v>0.65780000000000005</v>
      </c>
      <c r="AK572">
        <v>0</v>
      </c>
      <c r="AL5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2">
        <f>IF(AND(Source[[#This Row],[Credit_Noncredit]]="Noncredit",Source[[#This Row],[FTEF]]&gt;0),Source[[#This Row],[NC XLST FTES]]*525/(437.5*Source[[#This Row],[FTEF]]),0)</f>
        <v>0</v>
      </c>
      <c r="AN572">
        <f>IF(Source[[#This Row],[Credit_Noncredit]]="Credit",Source[[#This Row],[Census Enrollment]],Source[[#This Row],[Noncredit Avg. Attendance]])</f>
        <v>32</v>
      </c>
    </row>
    <row r="573" spans="1:40" x14ac:dyDescent="0.25">
      <c r="A573" t="s">
        <v>4581</v>
      </c>
      <c r="B573" t="s">
        <v>886</v>
      </c>
      <c r="C573" t="s">
        <v>229</v>
      </c>
      <c r="D573" t="s">
        <v>230</v>
      </c>
      <c r="E573" s="4">
        <v>38225</v>
      </c>
      <c r="F573" s="4" t="s">
        <v>1057</v>
      </c>
      <c r="G573" s="4">
        <v>184</v>
      </c>
      <c r="H573" t="str">
        <f>CONCATENATE(Source[[#This Row],[Subject]],TRIM(Source[[#This Row],[Course]]))</f>
        <v>ESL184</v>
      </c>
      <c r="I573" t="str">
        <f>VLOOKUP(Source[[#This Row],[SubjCrse]],'Courses and Categories'!$E$2:$G$1816,3,FALSE)</f>
        <v>Credit Prep: English/Math/ESL</v>
      </c>
      <c r="J573">
        <v>3</v>
      </c>
      <c r="K573" t="s">
        <v>1064</v>
      </c>
      <c r="L573" t="s">
        <v>39</v>
      </c>
      <c r="M573" t="s">
        <v>903</v>
      </c>
      <c r="N573" t="s">
        <v>1041</v>
      </c>
      <c r="O573">
        <v>1010</v>
      </c>
      <c r="P573">
        <v>1225</v>
      </c>
      <c r="Q573" t="s">
        <v>238</v>
      </c>
      <c r="R573">
        <v>714</v>
      </c>
      <c r="S573" t="s">
        <v>134</v>
      </c>
      <c r="T573" t="s">
        <v>44</v>
      </c>
      <c r="U573" s="1">
        <v>43500</v>
      </c>
      <c r="V573" s="1">
        <v>43607</v>
      </c>
      <c r="W573" t="s">
        <v>1062</v>
      </c>
      <c r="X573" t="s">
        <v>905</v>
      </c>
      <c r="Y573">
        <v>30</v>
      </c>
      <c r="Z573">
        <v>30</v>
      </c>
      <c r="AA573">
        <v>28</v>
      </c>
      <c r="AB573">
        <v>107.1429</v>
      </c>
      <c r="AD573">
        <f>IF(ISBLANK(Source[[#This Row],[CrosslistID]]),1,1/COUNTIFS(Source[CrosslistID],Source[[#This Row],[CrosslistID]],Source[TermDesc],Source[[#This Row],[TermDesc]]))</f>
        <v>1</v>
      </c>
      <c r="AG573">
        <v>0</v>
      </c>
      <c r="AH573">
        <v>107.1429</v>
      </c>
      <c r="AI573">
        <v>5.2</v>
      </c>
      <c r="AJ573">
        <v>6</v>
      </c>
      <c r="AK573">
        <v>0.5</v>
      </c>
      <c r="AL5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3">
        <f>IF(AND(Source[[#This Row],[Credit_Noncredit]]="Noncredit",Source[[#This Row],[FTEF]]&gt;0),Source[[#This Row],[NC XLST FTES]]*525/(437.5*Source[[#This Row],[FTEF]]),0)</f>
        <v>0</v>
      </c>
      <c r="AN573">
        <f>IF(Source[[#This Row],[Credit_Noncredit]]="Credit",Source[[#This Row],[Census Enrollment]],Source[[#This Row],[Noncredit Avg. Attendance]])</f>
        <v>30</v>
      </c>
    </row>
    <row r="574" spans="1:40" x14ac:dyDescent="0.25">
      <c r="A574" t="s">
        <v>4581</v>
      </c>
      <c r="B574" t="s">
        <v>886</v>
      </c>
      <c r="C574" t="s">
        <v>229</v>
      </c>
      <c r="D574" t="s">
        <v>230</v>
      </c>
      <c r="E574" s="4">
        <v>38226</v>
      </c>
      <c r="F574" s="4" t="s">
        <v>1057</v>
      </c>
      <c r="G574" s="4">
        <v>184</v>
      </c>
      <c r="H574" t="str">
        <f>CONCATENATE(Source[[#This Row],[Subject]],TRIM(Source[[#This Row],[Course]]))</f>
        <v>ESL184</v>
      </c>
      <c r="I574" t="str">
        <f>VLOOKUP(Source[[#This Row],[SubjCrse]],'Courses and Categories'!$E$2:$G$1816,3,FALSE)</f>
        <v>Credit Prep: English/Math/ESL</v>
      </c>
      <c r="J574">
        <v>4</v>
      </c>
      <c r="K574" t="s">
        <v>1064</v>
      </c>
      <c r="L574" t="s">
        <v>39</v>
      </c>
      <c r="M574" t="s">
        <v>1063</v>
      </c>
      <c r="N574" t="s">
        <v>42</v>
      </c>
      <c r="O574" t="s">
        <v>42</v>
      </c>
      <c r="P574" t="s">
        <v>42</v>
      </c>
      <c r="Q574" t="s">
        <v>236</v>
      </c>
      <c r="R574">
        <v>149</v>
      </c>
      <c r="S574" t="s">
        <v>134</v>
      </c>
      <c r="T574" t="s">
        <v>44</v>
      </c>
      <c r="U574" s="1">
        <v>43500</v>
      </c>
      <c r="V574" s="1">
        <v>43607</v>
      </c>
      <c r="W574" t="s">
        <v>1062</v>
      </c>
      <c r="X574" t="s">
        <v>46</v>
      </c>
      <c r="Y574">
        <v>32</v>
      </c>
      <c r="Z574">
        <v>30</v>
      </c>
      <c r="AA574">
        <v>28</v>
      </c>
      <c r="AB574">
        <v>107.1429</v>
      </c>
      <c r="AD574">
        <f>IF(ISBLANK(Source[[#This Row],[CrosslistID]]),1,1/COUNTIFS(Source[CrosslistID],Source[[#This Row],[CrosslistID]],Source[TermDesc],Source[[#This Row],[TermDesc]]))</f>
        <v>1</v>
      </c>
      <c r="AG574">
        <v>0</v>
      </c>
      <c r="AH574">
        <v>107.1429</v>
      </c>
      <c r="AI574">
        <v>0.69</v>
      </c>
      <c r="AJ574">
        <v>0.77270000000000005</v>
      </c>
      <c r="AK574">
        <v>0</v>
      </c>
      <c r="AL5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4">
        <f>IF(AND(Source[[#This Row],[Credit_Noncredit]]="Noncredit",Source[[#This Row],[FTEF]]&gt;0),Source[[#This Row],[NC XLST FTES]]*525/(437.5*Source[[#This Row],[FTEF]]),0)</f>
        <v>0</v>
      </c>
      <c r="AN574">
        <f>IF(Source[[#This Row],[Credit_Noncredit]]="Credit",Source[[#This Row],[Census Enrollment]],Source[[#This Row],[Noncredit Avg. Attendance]])</f>
        <v>32</v>
      </c>
    </row>
    <row r="575" spans="1:40" x14ac:dyDescent="0.25">
      <c r="A575" t="s">
        <v>4581</v>
      </c>
      <c r="B575" t="s">
        <v>886</v>
      </c>
      <c r="C575" t="s">
        <v>229</v>
      </c>
      <c r="D575" t="s">
        <v>230</v>
      </c>
      <c r="E575" s="4">
        <v>38975</v>
      </c>
      <c r="F575" s="4" t="s">
        <v>1057</v>
      </c>
      <c r="G575" s="4">
        <v>184</v>
      </c>
      <c r="H575" t="str">
        <f>CONCATENATE(Source[[#This Row],[Subject]],TRIM(Source[[#This Row],[Course]]))</f>
        <v>ESL184</v>
      </c>
      <c r="I575" t="str">
        <f>VLOOKUP(Source[[#This Row],[SubjCrse]],'Courses and Categories'!$E$2:$G$1816,3,FALSE)</f>
        <v>Credit Prep: English/Math/ESL</v>
      </c>
      <c r="J575">
        <v>5</v>
      </c>
      <c r="K575" t="s">
        <v>1064</v>
      </c>
      <c r="L575" t="s">
        <v>39</v>
      </c>
      <c r="M575" t="s">
        <v>903</v>
      </c>
      <c r="N575" t="s">
        <v>63</v>
      </c>
      <c r="O575">
        <v>1240</v>
      </c>
      <c r="P575">
        <v>1355</v>
      </c>
      <c r="Q575" t="s">
        <v>240</v>
      </c>
      <c r="R575">
        <v>257</v>
      </c>
      <c r="S575" t="s">
        <v>134</v>
      </c>
      <c r="T575">
        <v>1</v>
      </c>
      <c r="U575" s="1">
        <v>43479</v>
      </c>
      <c r="V575" s="1">
        <v>43607</v>
      </c>
      <c r="W575" t="s">
        <v>4759</v>
      </c>
      <c r="X575" t="s">
        <v>1929</v>
      </c>
      <c r="Y575">
        <v>26</v>
      </c>
      <c r="Z575">
        <v>26</v>
      </c>
      <c r="AA575">
        <v>28</v>
      </c>
      <c r="AB575">
        <v>92.857100000000003</v>
      </c>
      <c r="AD575">
        <f>IF(ISBLANK(Source[[#This Row],[CrosslistID]]),1,1/COUNTIFS(Source[CrosslistID],Source[[#This Row],[CrosslistID]],Source[TermDesc],Source[[#This Row],[TermDesc]]))</f>
        <v>1</v>
      </c>
      <c r="AG575">
        <v>0</v>
      </c>
      <c r="AH575">
        <v>92.857100000000003</v>
      </c>
      <c r="AI575">
        <v>4.5999999999999996</v>
      </c>
      <c r="AJ575">
        <v>5.2</v>
      </c>
      <c r="AK575">
        <v>0.5</v>
      </c>
      <c r="AL5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5">
        <f>IF(AND(Source[[#This Row],[Credit_Noncredit]]="Noncredit",Source[[#This Row],[FTEF]]&gt;0),Source[[#This Row],[NC XLST FTES]]*525/(437.5*Source[[#This Row],[FTEF]]),0)</f>
        <v>0</v>
      </c>
      <c r="AN575">
        <f>IF(Source[[#This Row],[Credit_Noncredit]]="Credit",Source[[#This Row],[Census Enrollment]],Source[[#This Row],[Noncredit Avg. Attendance]])</f>
        <v>26</v>
      </c>
    </row>
    <row r="576" spans="1:40" x14ac:dyDescent="0.25">
      <c r="A576" t="s">
        <v>4581</v>
      </c>
      <c r="B576" t="s">
        <v>886</v>
      </c>
      <c r="C576" t="s">
        <v>229</v>
      </c>
      <c r="D576" t="s">
        <v>230</v>
      </c>
      <c r="E576" s="4">
        <v>38971</v>
      </c>
      <c r="F576" s="4" t="s">
        <v>1057</v>
      </c>
      <c r="G576" s="4">
        <v>184</v>
      </c>
      <c r="H576" t="str">
        <f>CONCATENATE(Source[[#This Row],[Subject]],TRIM(Source[[#This Row],[Course]]))</f>
        <v>ESL184</v>
      </c>
      <c r="I576" t="str">
        <f>VLOOKUP(Source[[#This Row],[SubjCrse]],'Courses and Categories'!$E$2:$G$1816,3,FALSE)</f>
        <v>Credit Prep: English/Math/ESL</v>
      </c>
      <c r="J576">
        <v>6</v>
      </c>
      <c r="K576" t="s">
        <v>1064</v>
      </c>
      <c r="L576" t="s">
        <v>39</v>
      </c>
      <c r="M576" t="s">
        <v>1063</v>
      </c>
      <c r="N576" t="s">
        <v>42</v>
      </c>
      <c r="O576" t="s">
        <v>42</v>
      </c>
      <c r="P576" t="s">
        <v>42</v>
      </c>
      <c r="Q576" t="s">
        <v>236</v>
      </c>
      <c r="R576">
        <v>149</v>
      </c>
      <c r="S576" t="s">
        <v>134</v>
      </c>
      <c r="T576">
        <v>1</v>
      </c>
      <c r="U576" s="1">
        <v>43479</v>
      </c>
      <c r="V576" s="1">
        <v>43607</v>
      </c>
      <c r="W576" t="s">
        <v>4759</v>
      </c>
      <c r="X576" t="s">
        <v>46</v>
      </c>
      <c r="Y576">
        <v>33</v>
      </c>
      <c r="Z576">
        <v>26</v>
      </c>
      <c r="AA576">
        <v>28</v>
      </c>
      <c r="AB576">
        <v>92.857100000000003</v>
      </c>
      <c r="AD576">
        <f>IF(ISBLANK(Source[[#This Row],[CrosslistID]]),1,1/COUNTIFS(Source[CrosslistID],Source[[#This Row],[CrosslistID]],Source[TermDesc],Source[[#This Row],[TermDesc]]))</f>
        <v>1</v>
      </c>
      <c r="AG576">
        <v>0</v>
      </c>
      <c r="AH576">
        <v>92.857100000000003</v>
      </c>
      <c r="AI576">
        <v>0.81799999999999995</v>
      </c>
      <c r="AJ576">
        <v>0.93630000000000002</v>
      </c>
      <c r="AK576">
        <v>0</v>
      </c>
      <c r="AL5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6">
        <f>IF(AND(Source[[#This Row],[Credit_Noncredit]]="Noncredit",Source[[#This Row],[FTEF]]&gt;0),Source[[#This Row],[NC XLST FTES]]*525/(437.5*Source[[#This Row],[FTEF]]),0)</f>
        <v>0</v>
      </c>
      <c r="AN576">
        <f>IF(Source[[#This Row],[Credit_Noncredit]]="Credit",Source[[#This Row],[Census Enrollment]],Source[[#This Row],[Noncredit Avg. Attendance]])</f>
        <v>33</v>
      </c>
    </row>
    <row r="577" spans="1:40" x14ac:dyDescent="0.25">
      <c r="A577" t="s">
        <v>4581</v>
      </c>
      <c r="B577" t="s">
        <v>886</v>
      </c>
      <c r="C577" t="s">
        <v>229</v>
      </c>
      <c r="D577" t="s">
        <v>230</v>
      </c>
      <c r="E577" s="4">
        <v>38976</v>
      </c>
      <c r="F577" s="4" t="s">
        <v>1057</v>
      </c>
      <c r="G577" s="4">
        <v>184</v>
      </c>
      <c r="H577" t="str">
        <f>CONCATENATE(Source[[#This Row],[Subject]],TRIM(Source[[#This Row],[Course]]))</f>
        <v>ESL184</v>
      </c>
      <c r="I577" t="str">
        <f>VLOOKUP(Source[[#This Row],[SubjCrse]],'Courses and Categories'!$E$2:$G$1816,3,FALSE)</f>
        <v>Credit Prep: English/Math/ESL</v>
      </c>
      <c r="J577">
        <v>7</v>
      </c>
      <c r="K577" t="s">
        <v>1064</v>
      </c>
      <c r="L577" t="s">
        <v>39</v>
      </c>
      <c r="M577" t="s">
        <v>903</v>
      </c>
      <c r="N577" t="s">
        <v>424</v>
      </c>
      <c r="O577" t="s">
        <v>3181</v>
      </c>
      <c r="P577" t="s">
        <v>447</v>
      </c>
      <c r="Q577" t="s">
        <v>4367</v>
      </c>
      <c r="R577" t="s">
        <v>4761</v>
      </c>
      <c r="S577" t="s">
        <v>134</v>
      </c>
      <c r="T577">
        <v>1</v>
      </c>
      <c r="U577" s="1">
        <v>43479</v>
      </c>
      <c r="V577" s="1">
        <v>43607</v>
      </c>
      <c r="W577" t="s">
        <v>4762</v>
      </c>
      <c r="X577" t="s">
        <v>1929</v>
      </c>
      <c r="Y577">
        <v>28</v>
      </c>
      <c r="Z577">
        <v>25</v>
      </c>
      <c r="AA577">
        <v>28</v>
      </c>
      <c r="AB577">
        <v>89.285700000000006</v>
      </c>
      <c r="AD577">
        <f>IF(ISBLANK(Source[[#This Row],[CrosslistID]]),1,1/COUNTIFS(Source[CrosslistID],Source[[#This Row],[CrosslistID]],Source[TermDesc],Source[[#This Row],[TermDesc]]))</f>
        <v>1</v>
      </c>
      <c r="AG577">
        <v>0</v>
      </c>
      <c r="AH577">
        <v>89.285700000000006</v>
      </c>
      <c r="AI577">
        <v>5.5469999999999997</v>
      </c>
      <c r="AJ577">
        <v>5.9737</v>
      </c>
      <c r="AK577">
        <v>0.5</v>
      </c>
      <c r="AL5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7">
        <f>IF(AND(Source[[#This Row],[Credit_Noncredit]]="Noncredit",Source[[#This Row],[FTEF]]&gt;0),Source[[#This Row],[NC XLST FTES]]*525/(437.5*Source[[#This Row],[FTEF]]),0)</f>
        <v>0</v>
      </c>
      <c r="AN577">
        <f>IF(Source[[#This Row],[Credit_Noncredit]]="Credit",Source[[#This Row],[Census Enrollment]],Source[[#This Row],[Noncredit Avg. Attendance]])</f>
        <v>28</v>
      </c>
    </row>
    <row r="578" spans="1:40" x14ac:dyDescent="0.25">
      <c r="A578" t="s">
        <v>4581</v>
      </c>
      <c r="B578" t="s">
        <v>886</v>
      </c>
      <c r="C578" t="s">
        <v>229</v>
      </c>
      <c r="D578" t="s">
        <v>230</v>
      </c>
      <c r="E578" s="4">
        <v>38972</v>
      </c>
      <c r="F578" s="4" t="s">
        <v>1057</v>
      </c>
      <c r="G578" s="4">
        <v>184</v>
      </c>
      <c r="H578" t="str">
        <f>CONCATENATE(Source[[#This Row],[Subject]],TRIM(Source[[#This Row],[Course]]))</f>
        <v>ESL184</v>
      </c>
      <c r="I578" t="str">
        <f>VLOOKUP(Source[[#This Row],[SubjCrse]],'Courses and Categories'!$E$2:$G$1816,3,FALSE)</f>
        <v>Credit Prep: English/Math/ESL</v>
      </c>
      <c r="J578">
        <v>8</v>
      </c>
      <c r="K578" t="s">
        <v>1064</v>
      </c>
      <c r="L578" t="s">
        <v>39</v>
      </c>
      <c r="M578" t="s">
        <v>1063</v>
      </c>
      <c r="N578" t="s">
        <v>42</v>
      </c>
      <c r="O578" t="s">
        <v>42</v>
      </c>
      <c r="P578" t="s">
        <v>42</v>
      </c>
      <c r="Q578" t="s">
        <v>236</v>
      </c>
      <c r="R578">
        <v>149</v>
      </c>
      <c r="S578" t="s">
        <v>134</v>
      </c>
      <c r="T578">
        <v>1</v>
      </c>
      <c r="U578" s="1">
        <v>43479</v>
      </c>
      <c r="V578" s="1">
        <v>43607</v>
      </c>
      <c r="W578" t="s">
        <v>2344</v>
      </c>
      <c r="X578" t="s">
        <v>46</v>
      </c>
      <c r="Y578">
        <v>32</v>
      </c>
      <c r="Z578">
        <v>25</v>
      </c>
      <c r="AA578">
        <v>28</v>
      </c>
      <c r="AB578">
        <v>89.285700000000006</v>
      </c>
      <c r="AD578">
        <f>IF(ISBLANK(Source[[#This Row],[CrosslistID]]),1,1/COUNTIFS(Source[CrosslistID],Source[[#This Row],[CrosslistID]],Source[TermDesc],Source[[#This Row],[TermDesc]]))</f>
        <v>1</v>
      </c>
      <c r="AG578">
        <v>0</v>
      </c>
      <c r="AH578">
        <v>89.285700000000006</v>
      </c>
      <c r="AI578">
        <v>0.69199999999999995</v>
      </c>
      <c r="AJ578">
        <v>0.76390000000000002</v>
      </c>
      <c r="AK578">
        <v>0</v>
      </c>
      <c r="AL5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8">
        <f>IF(AND(Source[[#This Row],[Credit_Noncredit]]="Noncredit",Source[[#This Row],[FTEF]]&gt;0),Source[[#This Row],[NC XLST FTES]]*525/(437.5*Source[[#This Row],[FTEF]]),0)</f>
        <v>0</v>
      </c>
      <c r="AN578">
        <f>IF(Source[[#This Row],[Credit_Noncredit]]="Credit",Source[[#This Row],[Census Enrollment]],Source[[#This Row],[Noncredit Avg. Attendance]])</f>
        <v>32</v>
      </c>
    </row>
    <row r="579" spans="1:40" x14ac:dyDescent="0.25">
      <c r="A579" t="s">
        <v>4581</v>
      </c>
      <c r="B579" t="s">
        <v>886</v>
      </c>
      <c r="C579" t="s">
        <v>229</v>
      </c>
      <c r="D579" t="s">
        <v>230</v>
      </c>
      <c r="E579" s="4">
        <v>38977</v>
      </c>
      <c r="F579" s="4" t="s">
        <v>1057</v>
      </c>
      <c r="G579" s="4">
        <v>184</v>
      </c>
      <c r="H579" t="str">
        <f>CONCATENATE(Source[[#This Row],[Subject]],TRIM(Source[[#This Row],[Course]]))</f>
        <v>ESL184</v>
      </c>
      <c r="I579" t="str">
        <f>VLOOKUP(Source[[#This Row],[SubjCrse]],'Courses and Categories'!$E$2:$G$1816,3,FALSE)</f>
        <v>Credit Prep: English/Math/ESL</v>
      </c>
      <c r="J579">
        <v>9</v>
      </c>
      <c r="K579" t="s">
        <v>1064</v>
      </c>
      <c r="L579" t="s">
        <v>39</v>
      </c>
      <c r="M579" t="s">
        <v>903</v>
      </c>
      <c r="N579" t="s">
        <v>59</v>
      </c>
      <c r="O579">
        <v>1110</v>
      </c>
      <c r="P579">
        <v>1400</v>
      </c>
      <c r="Q579" t="s">
        <v>1649</v>
      </c>
      <c r="R579">
        <v>191</v>
      </c>
      <c r="S579" t="s">
        <v>134</v>
      </c>
      <c r="T579">
        <v>1</v>
      </c>
      <c r="U579" s="1">
        <v>43479</v>
      </c>
      <c r="V579" s="1">
        <v>43607</v>
      </c>
      <c r="W579" t="s">
        <v>234</v>
      </c>
      <c r="X579" t="s">
        <v>1929</v>
      </c>
      <c r="Y579">
        <v>25</v>
      </c>
      <c r="Z579">
        <v>23</v>
      </c>
      <c r="AA579">
        <v>28</v>
      </c>
      <c r="AB579">
        <v>82.142899999999997</v>
      </c>
      <c r="AD579">
        <f>IF(ISBLANK(Source[[#This Row],[CrosslistID]]),1,1/COUNTIFS(Source[CrosslistID],Source[[#This Row],[CrosslistID]],Source[TermDesc],Source[[#This Row],[TermDesc]]))</f>
        <v>1</v>
      </c>
      <c r="AG579">
        <v>0</v>
      </c>
      <c r="AH579">
        <v>82.142899999999997</v>
      </c>
      <c r="AI579">
        <v>4.4000000000000004</v>
      </c>
      <c r="AJ579">
        <v>5</v>
      </c>
      <c r="AK579">
        <v>0.5</v>
      </c>
      <c r="AL5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9">
        <f>IF(AND(Source[[#This Row],[Credit_Noncredit]]="Noncredit",Source[[#This Row],[FTEF]]&gt;0),Source[[#This Row],[NC XLST FTES]]*525/(437.5*Source[[#This Row],[FTEF]]),0)</f>
        <v>0</v>
      </c>
      <c r="AN579">
        <f>IF(Source[[#This Row],[Credit_Noncredit]]="Credit",Source[[#This Row],[Census Enrollment]],Source[[#This Row],[Noncredit Avg. Attendance]])</f>
        <v>25</v>
      </c>
    </row>
    <row r="580" spans="1:40" x14ac:dyDescent="0.25">
      <c r="A580" t="s">
        <v>4581</v>
      </c>
      <c r="B580" t="s">
        <v>886</v>
      </c>
      <c r="C580" t="s">
        <v>229</v>
      </c>
      <c r="D580" t="s">
        <v>230</v>
      </c>
      <c r="E580" s="4">
        <v>38973</v>
      </c>
      <c r="F580" s="4" t="s">
        <v>1057</v>
      </c>
      <c r="G580" s="4">
        <v>184</v>
      </c>
      <c r="H580" t="str">
        <f>CONCATENATE(Source[[#This Row],[Subject]],TRIM(Source[[#This Row],[Course]]))</f>
        <v>ESL184</v>
      </c>
      <c r="I580" t="str">
        <f>VLOOKUP(Source[[#This Row],[SubjCrse]],'Courses and Categories'!$E$2:$G$1816,3,FALSE)</f>
        <v>Credit Prep: English/Math/ESL</v>
      </c>
      <c r="J580">
        <v>10</v>
      </c>
      <c r="K580" t="s">
        <v>1064</v>
      </c>
      <c r="L580" t="s">
        <v>39</v>
      </c>
      <c r="M580" t="s">
        <v>1063</v>
      </c>
      <c r="N580" t="s">
        <v>42</v>
      </c>
      <c r="O580" t="s">
        <v>42</v>
      </c>
      <c r="P580" t="s">
        <v>42</v>
      </c>
      <c r="Q580" t="s">
        <v>236</v>
      </c>
      <c r="R580">
        <v>149</v>
      </c>
      <c r="S580" t="s">
        <v>134</v>
      </c>
      <c r="T580">
        <v>1</v>
      </c>
      <c r="U580" s="1">
        <v>43479</v>
      </c>
      <c r="V580" s="1">
        <v>43607</v>
      </c>
      <c r="W580" t="s">
        <v>234</v>
      </c>
      <c r="X580" t="s">
        <v>46</v>
      </c>
      <c r="Y580">
        <v>34</v>
      </c>
      <c r="Z580">
        <v>23</v>
      </c>
      <c r="AA580">
        <v>28</v>
      </c>
      <c r="AB580">
        <v>82.142899999999997</v>
      </c>
      <c r="AD580">
        <f>IF(ISBLANK(Source[[#This Row],[CrosslistID]]),1,1/COUNTIFS(Source[CrosslistID],Source[[#This Row],[CrosslistID]],Source[TermDesc],Source[[#This Row],[TermDesc]]))</f>
        <v>1</v>
      </c>
      <c r="AG580">
        <v>0</v>
      </c>
      <c r="AH580">
        <v>82.142899999999997</v>
      </c>
      <c r="AI580">
        <v>0.72899999999999998</v>
      </c>
      <c r="AJ580">
        <v>0.85329999999999995</v>
      </c>
      <c r="AK580">
        <v>0</v>
      </c>
      <c r="AL5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0">
        <f>IF(AND(Source[[#This Row],[Credit_Noncredit]]="Noncredit",Source[[#This Row],[FTEF]]&gt;0),Source[[#This Row],[NC XLST FTES]]*525/(437.5*Source[[#This Row],[FTEF]]),0)</f>
        <v>0</v>
      </c>
      <c r="AN580">
        <f>IF(Source[[#This Row],[Credit_Noncredit]]="Credit",Source[[#This Row],[Census Enrollment]],Source[[#This Row],[Noncredit Avg. Attendance]])</f>
        <v>34</v>
      </c>
    </row>
    <row r="581" spans="1:40" x14ac:dyDescent="0.25">
      <c r="A581" t="s">
        <v>4581</v>
      </c>
      <c r="B581" t="s">
        <v>886</v>
      </c>
      <c r="C581" t="s">
        <v>229</v>
      </c>
      <c r="D581" t="s">
        <v>230</v>
      </c>
      <c r="E581" s="4">
        <v>38978</v>
      </c>
      <c r="F581" s="4" t="s">
        <v>1057</v>
      </c>
      <c r="G581" s="4">
        <v>184</v>
      </c>
      <c r="H581" t="str">
        <f>CONCATENATE(Source[[#This Row],[Subject]],TRIM(Source[[#This Row],[Course]]))</f>
        <v>ESL184</v>
      </c>
      <c r="I581" t="str">
        <f>VLOOKUP(Source[[#This Row],[SubjCrse]],'Courses and Categories'!$E$2:$G$1816,3,FALSE)</f>
        <v>Credit Prep: English/Math/ESL</v>
      </c>
      <c r="J581">
        <v>501</v>
      </c>
      <c r="K581" t="s">
        <v>1064</v>
      </c>
      <c r="L581" t="s">
        <v>87</v>
      </c>
      <c r="M581" t="s">
        <v>903</v>
      </c>
      <c r="N581" t="s">
        <v>59</v>
      </c>
      <c r="O581">
        <v>1810</v>
      </c>
      <c r="P581">
        <v>2100</v>
      </c>
      <c r="Q581" t="s">
        <v>850</v>
      </c>
      <c r="R581">
        <v>711</v>
      </c>
      <c r="S581" t="s">
        <v>134</v>
      </c>
      <c r="T581">
        <v>1</v>
      </c>
      <c r="U581" s="1">
        <v>43479</v>
      </c>
      <c r="V581" s="1">
        <v>43607</v>
      </c>
      <c r="W581" t="s">
        <v>4752</v>
      </c>
      <c r="X581" t="s">
        <v>1929</v>
      </c>
      <c r="Y581">
        <v>32</v>
      </c>
      <c r="Z581">
        <v>27</v>
      </c>
      <c r="AA581">
        <v>28</v>
      </c>
      <c r="AB581">
        <v>96.428600000000003</v>
      </c>
      <c r="AD581">
        <f>IF(ISBLANK(Source[[#This Row],[CrosslistID]]),1,1/COUNTIFS(Source[CrosslistID],Source[[#This Row],[CrosslistID]],Source[TermDesc],Source[[#This Row],[TermDesc]]))</f>
        <v>1</v>
      </c>
      <c r="AG581">
        <v>0</v>
      </c>
      <c r="AH581">
        <v>96.428600000000003</v>
      </c>
      <c r="AI581">
        <v>6</v>
      </c>
      <c r="AJ581">
        <v>6.4</v>
      </c>
      <c r="AK581">
        <v>0.5</v>
      </c>
      <c r="AL5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1">
        <f>IF(AND(Source[[#This Row],[Credit_Noncredit]]="Noncredit",Source[[#This Row],[FTEF]]&gt;0),Source[[#This Row],[NC XLST FTES]]*525/(437.5*Source[[#This Row],[FTEF]]),0)</f>
        <v>0</v>
      </c>
      <c r="AN581">
        <f>IF(Source[[#This Row],[Credit_Noncredit]]="Credit",Source[[#This Row],[Census Enrollment]],Source[[#This Row],[Noncredit Avg. Attendance]])</f>
        <v>32</v>
      </c>
    </row>
    <row r="582" spans="1:40" x14ac:dyDescent="0.25">
      <c r="A582" t="s">
        <v>4581</v>
      </c>
      <c r="B582" t="s">
        <v>886</v>
      </c>
      <c r="C582" t="s">
        <v>229</v>
      </c>
      <c r="D582" t="s">
        <v>230</v>
      </c>
      <c r="E582" s="4">
        <v>38974</v>
      </c>
      <c r="F582" s="4" t="s">
        <v>1057</v>
      </c>
      <c r="G582" s="4">
        <v>184</v>
      </c>
      <c r="H582" t="str">
        <f>CONCATENATE(Source[[#This Row],[Subject]],TRIM(Source[[#This Row],[Course]]))</f>
        <v>ESL184</v>
      </c>
      <c r="I582" t="str">
        <f>VLOOKUP(Source[[#This Row],[SubjCrse]],'Courses and Categories'!$E$2:$G$1816,3,FALSE)</f>
        <v>Credit Prep: English/Math/ESL</v>
      </c>
      <c r="J582">
        <v>502</v>
      </c>
      <c r="K582" t="s">
        <v>1064</v>
      </c>
      <c r="L582" t="s">
        <v>87</v>
      </c>
      <c r="M582" t="s">
        <v>1063</v>
      </c>
      <c r="N582" t="s">
        <v>42</v>
      </c>
      <c r="O582" t="s">
        <v>42</v>
      </c>
      <c r="P582" t="s">
        <v>42</v>
      </c>
      <c r="Q582" t="s">
        <v>236</v>
      </c>
      <c r="R582">
        <v>149</v>
      </c>
      <c r="S582" t="s">
        <v>134</v>
      </c>
      <c r="T582">
        <v>1</v>
      </c>
      <c r="U582" s="1">
        <v>43479</v>
      </c>
      <c r="V582" s="1">
        <v>43607</v>
      </c>
      <c r="W582" t="s">
        <v>4752</v>
      </c>
      <c r="X582" t="s">
        <v>46</v>
      </c>
      <c r="Y582">
        <v>36</v>
      </c>
      <c r="Z582">
        <v>28</v>
      </c>
      <c r="AA582">
        <v>28</v>
      </c>
      <c r="AB582">
        <v>100</v>
      </c>
      <c r="AD582">
        <f>IF(ISBLANK(Source[[#This Row],[CrosslistID]]),1,1/COUNTIFS(Source[CrosslistID],Source[[#This Row],[CrosslistID]],Source[TermDesc],Source[[#This Row],[TermDesc]]))</f>
        <v>1</v>
      </c>
      <c r="AG582">
        <v>0</v>
      </c>
      <c r="AH582">
        <v>100</v>
      </c>
      <c r="AI582">
        <v>0.749</v>
      </c>
      <c r="AJ582">
        <v>0.8095</v>
      </c>
      <c r="AK582">
        <v>0</v>
      </c>
      <c r="AL5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2">
        <f>IF(AND(Source[[#This Row],[Credit_Noncredit]]="Noncredit",Source[[#This Row],[FTEF]]&gt;0),Source[[#This Row],[NC XLST FTES]]*525/(437.5*Source[[#This Row],[FTEF]]),0)</f>
        <v>0</v>
      </c>
      <c r="AN582">
        <f>IF(Source[[#This Row],[Credit_Noncredit]]="Credit",Source[[#This Row],[Census Enrollment]],Source[[#This Row],[Noncredit Avg. Attendance]])</f>
        <v>36</v>
      </c>
    </row>
    <row r="583" spans="1:40" x14ac:dyDescent="0.25">
      <c r="A583" t="s">
        <v>4581</v>
      </c>
      <c r="B583" t="s">
        <v>886</v>
      </c>
      <c r="C583" t="s">
        <v>229</v>
      </c>
      <c r="D583" t="s">
        <v>230</v>
      </c>
      <c r="E583" s="4">
        <v>38227</v>
      </c>
      <c r="F583" s="4" t="s">
        <v>1057</v>
      </c>
      <c r="G583" s="4">
        <v>186</v>
      </c>
      <c r="H583" t="str">
        <f>CONCATENATE(Source[[#This Row],[Subject]],TRIM(Source[[#This Row],[Course]]))</f>
        <v>ESL186</v>
      </c>
      <c r="I583" t="str">
        <f>VLOOKUP(Source[[#This Row],[SubjCrse]],'Courses and Categories'!$E$2:$G$1816,3,FALSE)</f>
        <v>Credit Prep: English/Math/ESL</v>
      </c>
      <c r="J583">
        <v>1</v>
      </c>
      <c r="K583" t="s">
        <v>1066</v>
      </c>
      <c r="L583" t="s">
        <v>39</v>
      </c>
      <c r="M583" t="s">
        <v>903</v>
      </c>
      <c r="N583" t="s">
        <v>105</v>
      </c>
      <c r="O583">
        <v>810</v>
      </c>
      <c r="P583">
        <v>1100</v>
      </c>
      <c r="Q583" t="s">
        <v>240</v>
      </c>
      <c r="R583">
        <v>202</v>
      </c>
      <c r="S583" t="s">
        <v>134</v>
      </c>
      <c r="T583">
        <v>1</v>
      </c>
      <c r="U583" s="1">
        <v>43479</v>
      </c>
      <c r="V583" s="1">
        <v>43607</v>
      </c>
      <c r="W583" t="s">
        <v>4750</v>
      </c>
      <c r="X583" t="s">
        <v>1929</v>
      </c>
      <c r="Y583">
        <v>31</v>
      </c>
      <c r="Z583">
        <v>31</v>
      </c>
      <c r="AA583">
        <v>28</v>
      </c>
      <c r="AB583">
        <v>110.71429999999999</v>
      </c>
      <c r="AD583">
        <f>IF(ISBLANK(Source[[#This Row],[CrosslistID]]),1,1/COUNTIFS(Source[CrosslistID],Source[[#This Row],[CrosslistID]],Source[TermDesc],Source[[#This Row],[TermDesc]]))</f>
        <v>1</v>
      </c>
      <c r="AG583">
        <v>0</v>
      </c>
      <c r="AH583">
        <v>110.71429999999999</v>
      </c>
      <c r="AI583">
        <v>6</v>
      </c>
      <c r="AJ583">
        <v>6.2</v>
      </c>
      <c r="AK583">
        <v>0.5</v>
      </c>
      <c r="AL5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3">
        <f>IF(AND(Source[[#This Row],[Credit_Noncredit]]="Noncredit",Source[[#This Row],[FTEF]]&gt;0),Source[[#This Row],[NC XLST FTES]]*525/(437.5*Source[[#This Row],[FTEF]]),0)</f>
        <v>0</v>
      </c>
      <c r="AN583">
        <f>IF(Source[[#This Row],[Credit_Noncredit]]="Credit",Source[[#This Row],[Census Enrollment]],Source[[#This Row],[Noncredit Avg. Attendance]])</f>
        <v>31</v>
      </c>
    </row>
    <row r="584" spans="1:40" x14ac:dyDescent="0.25">
      <c r="A584" t="s">
        <v>4581</v>
      </c>
      <c r="B584" t="s">
        <v>886</v>
      </c>
      <c r="C584" t="s">
        <v>229</v>
      </c>
      <c r="D584" t="s">
        <v>230</v>
      </c>
      <c r="E584" s="4">
        <v>38229</v>
      </c>
      <c r="F584" s="4" t="s">
        <v>1057</v>
      </c>
      <c r="G584" s="4">
        <v>186</v>
      </c>
      <c r="H584" t="str">
        <f>CONCATENATE(Source[[#This Row],[Subject]],TRIM(Source[[#This Row],[Course]]))</f>
        <v>ESL186</v>
      </c>
      <c r="I584" t="str">
        <f>VLOOKUP(Source[[#This Row],[SubjCrse]],'Courses and Categories'!$E$2:$G$1816,3,FALSE)</f>
        <v>Credit Prep: English/Math/ESL</v>
      </c>
      <c r="J584">
        <v>2</v>
      </c>
      <c r="K584" t="s">
        <v>1066</v>
      </c>
      <c r="L584" t="s">
        <v>39</v>
      </c>
      <c r="M584" t="s">
        <v>1063</v>
      </c>
      <c r="N584" t="s">
        <v>42</v>
      </c>
      <c r="O584" t="s">
        <v>42</v>
      </c>
      <c r="P584" t="s">
        <v>42</v>
      </c>
      <c r="Q584" t="s">
        <v>236</v>
      </c>
      <c r="R584">
        <v>149</v>
      </c>
      <c r="S584" t="s">
        <v>134</v>
      </c>
      <c r="T584">
        <v>1</v>
      </c>
      <c r="U584" s="1">
        <v>43479</v>
      </c>
      <c r="V584" s="1">
        <v>43607</v>
      </c>
      <c r="W584" t="s">
        <v>4750</v>
      </c>
      <c r="X584" t="s">
        <v>46</v>
      </c>
      <c r="Y584">
        <v>34</v>
      </c>
      <c r="Z584">
        <v>31</v>
      </c>
      <c r="AA584">
        <v>28</v>
      </c>
      <c r="AB584">
        <v>110.71429999999999</v>
      </c>
      <c r="AD584">
        <f>IF(ISBLANK(Source[[#This Row],[CrosslistID]]),1,1/COUNTIFS(Source[CrosslistID],Source[[#This Row],[CrosslistID]],Source[TermDesc],Source[[#This Row],[TermDesc]]))</f>
        <v>1</v>
      </c>
      <c r="AG584">
        <v>0</v>
      </c>
      <c r="AH584">
        <v>110.71429999999999</v>
      </c>
      <c r="AI584">
        <v>1.1599999999999999</v>
      </c>
      <c r="AJ584">
        <v>1.1819</v>
      </c>
      <c r="AK584">
        <v>0</v>
      </c>
      <c r="AL5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4">
        <f>IF(AND(Source[[#This Row],[Credit_Noncredit]]="Noncredit",Source[[#This Row],[FTEF]]&gt;0),Source[[#This Row],[NC XLST FTES]]*525/(437.5*Source[[#This Row],[FTEF]]),0)</f>
        <v>0</v>
      </c>
      <c r="AN584">
        <f>IF(Source[[#This Row],[Credit_Noncredit]]="Credit",Source[[#This Row],[Census Enrollment]],Source[[#This Row],[Noncredit Avg. Attendance]])</f>
        <v>34</v>
      </c>
    </row>
    <row r="585" spans="1:40" x14ac:dyDescent="0.25">
      <c r="A585" t="s">
        <v>4581</v>
      </c>
      <c r="B585" t="s">
        <v>886</v>
      </c>
      <c r="C585" t="s">
        <v>229</v>
      </c>
      <c r="D585" t="s">
        <v>230</v>
      </c>
      <c r="E585" s="4">
        <v>38979</v>
      </c>
      <c r="F585" s="4" t="s">
        <v>1057</v>
      </c>
      <c r="G585" s="4">
        <v>186</v>
      </c>
      <c r="H585" t="str">
        <f>CONCATENATE(Source[[#This Row],[Subject]],TRIM(Source[[#This Row],[Course]]))</f>
        <v>ESL186</v>
      </c>
      <c r="I585" t="str">
        <f>VLOOKUP(Source[[#This Row],[SubjCrse]],'Courses and Categories'!$E$2:$G$1816,3,FALSE)</f>
        <v>Credit Prep: English/Math/ESL</v>
      </c>
      <c r="J585">
        <v>3</v>
      </c>
      <c r="K585" t="s">
        <v>1066</v>
      </c>
      <c r="L585" t="s">
        <v>39</v>
      </c>
      <c r="M585" t="s">
        <v>903</v>
      </c>
      <c r="N585" t="s">
        <v>1041</v>
      </c>
      <c r="O585">
        <v>1010</v>
      </c>
      <c r="P585">
        <v>1225</v>
      </c>
      <c r="Q585" t="s">
        <v>240</v>
      </c>
      <c r="R585">
        <v>259</v>
      </c>
      <c r="S585" t="s">
        <v>134</v>
      </c>
      <c r="T585" t="s">
        <v>44</v>
      </c>
      <c r="U585" s="1">
        <v>43500</v>
      </c>
      <c r="V585" s="1">
        <v>43607</v>
      </c>
      <c r="W585" t="s">
        <v>2337</v>
      </c>
      <c r="X585" t="s">
        <v>905</v>
      </c>
      <c r="Y585">
        <v>27</v>
      </c>
      <c r="Z585">
        <v>26</v>
      </c>
      <c r="AA585">
        <v>28</v>
      </c>
      <c r="AB585">
        <v>92.857100000000003</v>
      </c>
      <c r="AD585">
        <f>IF(ISBLANK(Source[[#This Row],[CrosslistID]]),1,1/COUNTIFS(Source[CrosslistID],Source[[#This Row],[CrosslistID]],Source[TermDesc],Source[[#This Row],[TermDesc]]))</f>
        <v>1</v>
      </c>
      <c r="AG585">
        <v>0</v>
      </c>
      <c r="AH585">
        <v>92.857100000000003</v>
      </c>
      <c r="AI585">
        <v>3.8</v>
      </c>
      <c r="AJ585">
        <v>5.4</v>
      </c>
      <c r="AK585">
        <v>0.5</v>
      </c>
      <c r="AL5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5">
        <f>IF(AND(Source[[#This Row],[Credit_Noncredit]]="Noncredit",Source[[#This Row],[FTEF]]&gt;0),Source[[#This Row],[NC XLST FTES]]*525/(437.5*Source[[#This Row],[FTEF]]),0)</f>
        <v>0</v>
      </c>
      <c r="AN585">
        <f>IF(Source[[#This Row],[Credit_Noncredit]]="Credit",Source[[#This Row],[Census Enrollment]],Source[[#This Row],[Noncredit Avg. Attendance]])</f>
        <v>27</v>
      </c>
    </row>
    <row r="586" spans="1:40" x14ac:dyDescent="0.25">
      <c r="A586" t="s">
        <v>4581</v>
      </c>
      <c r="B586" t="s">
        <v>886</v>
      </c>
      <c r="C586" t="s">
        <v>229</v>
      </c>
      <c r="D586" t="s">
        <v>230</v>
      </c>
      <c r="E586" s="4">
        <v>38983</v>
      </c>
      <c r="F586" s="4" t="s">
        <v>1057</v>
      </c>
      <c r="G586" s="4">
        <v>186</v>
      </c>
      <c r="H586" t="str">
        <f>CONCATENATE(Source[[#This Row],[Subject]],TRIM(Source[[#This Row],[Course]]))</f>
        <v>ESL186</v>
      </c>
      <c r="I586" t="str">
        <f>VLOOKUP(Source[[#This Row],[SubjCrse]],'Courses and Categories'!$E$2:$G$1816,3,FALSE)</f>
        <v>Credit Prep: English/Math/ESL</v>
      </c>
      <c r="J586">
        <v>4</v>
      </c>
      <c r="K586" t="s">
        <v>1066</v>
      </c>
      <c r="L586" t="s">
        <v>39</v>
      </c>
      <c r="M586" t="s">
        <v>1063</v>
      </c>
      <c r="N586" t="s">
        <v>42</v>
      </c>
      <c r="O586" t="s">
        <v>42</v>
      </c>
      <c r="P586" t="s">
        <v>42</v>
      </c>
      <c r="Q586" t="s">
        <v>236</v>
      </c>
      <c r="R586">
        <v>149</v>
      </c>
      <c r="S586" t="s">
        <v>134</v>
      </c>
      <c r="T586" t="s">
        <v>44</v>
      </c>
      <c r="U586" s="1">
        <v>43500</v>
      </c>
      <c r="V586" s="1">
        <v>43607</v>
      </c>
      <c r="W586" t="s">
        <v>2337</v>
      </c>
      <c r="X586" t="s">
        <v>46</v>
      </c>
      <c r="Y586">
        <v>29</v>
      </c>
      <c r="Z586">
        <v>26</v>
      </c>
      <c r="AA586">
        <v>28</v>
      </c>
      <c r="AB586">
        <v>92.857100000000003</v>
      </c>
      <c r="AD586">
        <f>IF(ISBLANK(Source[[#This Row],[CrosslistID]]),1,1/COUNTIFS(Source[CrosslistID],Source[[#This Row],[CrosslistID]],Source[TermDesc],Source[[#This Row],[TermDesc]]))</f>
        <v>1</v>
      </c>
      <c r="AG586">
        <v>0</v>
      </c>
      <c r="AH586">
        <v>92.857100000000003</v>
      </c>
      <c r="AI586">
        <v>0.59799999999999998</v>
      </c>
      <c r="AJ586">
        <v>0.8468</v>
      </c>
      <c r="AK586">
        <v>0</v>
      </c>
      <c r="AL5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6">
        <f>IF(AND(Source[[#This Row],[Credit_Noncredit]]="Noncredit",Source[[#This Row],[FTEF]]&gt;0),Source[[#This Row],[NC XLST FTES]]*525/(437.5*Source[[#This Row],[FTEF]]),0)</f>
        <v>0</v>
      </c>
      <c r="AN586">
        <f>IF(Source[[#This Row],[Credit_Noncredit]]="Credit",Source[[#This Row],[Census Enrollment]],Source[[#This Row],[Noncredit Avg. Attendance]])</f>
        <v>29</v>
      </c>
    </row>
    <row r="587" spans="1:40" x14ac:dyDescent="0.25">
      <c r="A587" t="s">
        <v>4581</v>
      </c>
      <c r="B587" t="s">
        <v>886</v>
      </c>
      <c r="C587" t="s">
        <v>229</v>
      </c>
      <c r="D587" t="s">
        <v>230</v>
      </c>
      <c r="E587" s="4">
        <v>38980</v>
      </c>
      <c r="F587" s="4" t="s">
        <v>1057</v>
      </c>
      <c r="G587" s="4">
        <v>186</v>
      </c>
      <c r="H587" t="str">
        <f>CONCATENATE(Source[[#This Row],[Subject]],TRIM(Source[[#This Row],[Course]]))</f>
        <v>ESL186</v>
      </c>
      <c r="I587" t="str">
        <f>VLOOKUP(Source[[#This Row],[SubjCrse]],'Courses and Categories'!$E$2:$G$1816,3,FALSE)</f>
        <v>Credit Prep: English/Math/ESL</v>
      </c>
      <c r="J587">
        <v>5</v>
      </c>
      <c r="K587" t="s">
        <v>1066</v>
      </c>
      <c r="L587" t="s">
        <v>39</v>
      </c>
      <c r="M587" t="s">
        <v>903</v>
      </c>
      <c r="N587" t="s">
        <v>105</v>
      </c>
      <c r="O587">
        <v>1110</v>
      </c>
      <c r="P587">
        <v>1400</v>
      </c>
      <c r="Q587" t="s">
        <v>420</v>
      </c>
      <c r="R587">
        <v>260</v>
      </c>
      <c r="S587" t="s">
        <v>134</v>
      </c>
      <c r="T587">
        <v>1</v>
      </c>
      <c r="U587" s="1">
        <v>43479</v>
      </c>
      <c r="V587" s="1">
        <v>43607</v>
      </c>
      <c r="W587" t="s">
        <v>4763</v>
      </c>
      <c r="X587" t="s">
        <v>1929</v>
      </c>
      <c r="Y587">
        <v>31</v>
      </c>
      <c r="Z587">
        <v>30</v>
      </c>
      <c r="AA587">
        <v>28</v>
      </c>
      <c r="AB587">
        <v>107.1429</v>
      </c>
      <c r="AD587">
        <f>IF(ISBLANK(Source[[#This Row],[CrosslistID]]),1,1/COUNTIFS(Source[CrosslistID],Source[[#This Row],[CrosslistID]],Source[TermDesc],Source[[#This Row],[TermDesc]]))</f>
        <v>1</v>
      </c>
      <c r="AG587">
        <v>0</v>
      </c>
      <c r="AH587">
        <v>107.1429</v>
      </c>
      <c r="AI587">
        <v>5</v>
      </c>
      <c r="AJ587">
        <v>6.2</v>
      </c>
      <c r="AK587">
        <v>0.5</v>
      </c>
      <c r="AL5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7">
        <f>IF(AND(Source[[#This Row],[Credit_Noncredit]]="Noncredit",Source[[#This Row],[FTEF]]&gt;0),Source[[#This Row],[NC XLST FTES]]*525/(437.5*Source[[#This Row],[FTEF]]),0)</f>
        <v>0</v>
      </c>
      <c r="AN587">
        <f>IF(Source[[#This Row],[Credit_Noncredit]]="Credit",Source[[#This Row],[Census Enrollment]],Source[[#This Row],[Noncredit Avg. Attendance]])</f>
        <v>31</v>
      </c>
    </row>
    <row r="588" spans="1:40" x14ac:dyDescent="0.25">
      <c r="A588" t="s">
        <v>4581</v>
      </c>
      <c r="B588" t="s">
        <v>886</v>
      </c>
      <c r="C588" t="s">
        <v>229</v>
      </c>
      <c r="D588" t="s">
        <v>230</v>
      </c>
      <c r="E588" s="4">
        <v>38984</v>
      </c>
      <c r="F588" s="4" t="s">
        <v>1057</v>
      </c>
      <c r="G588" s="4">
        <v>186</v>
      </c>
      <c r="H588" t="str">
        <f>CONCATENATE(Source[[#This Row],[Subject]],TRIM(Source[[#This Row],[Course]]))</f>
        <v>ESL186</v>
      </c>
      <c r="I588" t="str">
        <f>VLOOKUP(Source[[#This Row],[SubjCrse]],'Courses and Categories'!$E$2:$G$1816,3,FALSE)</f>
        <v>Credit Prep: English/Math/ESL</v>
      </c>
      <c r="J588">
        <v>6</v>
      </c>
      <c r="K588" t="s">
        <v>1066</v>
      </c>
      <c r="L588" t="s">
        <v>39</v>
      </c>
      <c r="M588" t="s">
        <v>1063</v>
      </c>
      <c r="N588" t="s">
        <v>42</v>
      </c>
      <c r="O588" t="s">
        <v>42</v>
      </c>
      <c r="P588" t="s">
        <v>42</v>
      </c>
      <c r="Q588" t="s">
        <v>236</v>
      </c>
      <c r="R588">
        <v>149</v>
      </c>
      <c r="S588" t="s">
        <v>134</v>
      </c>
      <c r="T588">
        <v>1</v>
      </c>
      <c r="U588" s="1">
        <v>43479</v>
      </c>
      <c r="V588" s="1">
        <v>43607</v>
      </c>
      <c r="W588" t="s">
        <v>4763</v>
      </c>
      <c r="X588" t="s">
        <v>46</v>
      </c>
      <c r="Y588">
        <v>32</v>
      </c>
      <c r="Z588">
        <v>30</v>
      </c>
      <c r="AA588">
        <v>28</v>
      </c>
      <c r="AB588">
        <v>107.1429</v>
      </c>
      <c r="AD588">
        <f>IF(ISBLANK(Source[[#This Row],[CrosslistID]]),1,1/COUNTIFS(Source[CrosslistID],Source[[#This Row],[CrosslistID]],Source[TermDesc],Source[[#This Row],[TermDesc]]))</f>
        <v>1</v>
      </c>
      <c r="AG588">
        <v>0</v>
      </c>
      <c r="AH588">
        <v>107.1429</v>
      </c>
      <c r="AI588">
        <v>0.73</v>
      </c>
      <c r="AJ588">
        <v>0.89810000000000001</v>
      </c>
      <c r="AK588">
        <v>0</v>
      </c>
      <c r="AL5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8">
        <f>IF(AND(Source[[#This Row],[Credit_Noncredit]]="Noncredit",Source[[#This Row],[FTEF]]&gt;0),Source[[#This Row],[NC XLST FTES]]*525/(437.5*Source[[#This Row],[FTEF]]),0)</f>
        <v>0</v>
      </c>
      <c r="AN588">
        <f>IF(Source[[#This Row],[Credit_Noncredit]]="Credit",Source[[#This Row],[Census Enrollment]],Source[[#This Row],[Noncredit Avg. Attendance]])</f>
        <v>32</v>
      </c>
    </row>
    <row r="589" spans="1:40" x14ac:dyDescent="0.25">
      <c r="A589" t="s">
        <v>4581</v>
      </c>
      <c r="B589" t="s">
        <v>886</v>
      </c>
      <c r="C589" t="s">
        <v>229</v>
      </c>
      <c r="D589" t="s">
        <v>230</v>
      </c>
      <c r="E589" s="4">
        <v>38230</v>
      </c>
      <c r="F589" s="4" t="s">
        <v>1057</v>
      </c>
      <c r="G589" s="4">
        <v>186</v>
      </c>
      <c r="H589" t="str">
        <f>CONCATENATE(Source[[#This Row],[Subject]],TRIM(Source[[#This Row],[Course]]))</f>
        <v>ESL186</v>
      </c>
      <c r="I589" t="str">
        <f>VLOOKUP(Source[[#This Row],[SubjCrse]],'Courses and Categories'!$E$2:$G$1816,3,FALSE)</f>
        <v>Credit Prep: English/Math/ESL</v>
      </c>
      <c r="J589">
        <v>7</v>
      </c>
      <c r="K589" t="s">
        <v>1066</v>
      </c>
      <c r="L589" t="s">
        <v>39</v>
      </c>
      <c r="M589" t="s">
        <v>903</v>
      </c>
      <c r="N589" t="s">
        <v>59</v>
      </c>
      <c r="O589">
        <v>810</v>
      </c>
      <c r="P589">
        <v>1100</v>
      </c>
      <c r="Q589" t="s">
        <v>238</v>
      </c>
      <c r="R589">
        <v>708</v>
      </c>
      <c r="S589" t="s">
        <v>134</v>
      </c>
      <c r="T589">
        <v>1</v>
      </c>
      <c r="U589" s="1">
        <v>43479</v>
      </c>
      <c r="V589" s="1">
        <v>43607</v>
      </c>
      <c r="W589" t="s">
        <v>562</v>
      </c>
      <c r="X589" t="s">
        <v>1929</v>
      </c>
      <c r="Y589">
        <v>28</v>
      </c>
      <c r="Z589">
        <v>28</v>
      </c>
      <c r="AA589">
        <v>28</v>
      </c>
      <c r="AB589">
        <v>100</v>
      </c>
      <c r="AD589">
        <f>IF(ISBLANK(Source[[#This Row],[CrosslistID]]),1,1/COUNTIFS(Source[CrosslistID],Source[[#This Row],[CrosslistID]],Source[TermDesc],Source[[#This Row],[TermDesc]]))</f>
        <v>1</v>
      </c>
      <c r="AG589">
        <v>0</v>
      </c>
      <c r="AH589">
        <v>100</v>
      </c>
      <c r="AI589">
        <v>4.5999999999999996</v>
      </c>
      <c r="AJ589">
        <v>5.6</v>
      </c>
      <c r="AK589">
        <v>0.5</v>
      </c>
      <c r="AL5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9">
        <f>IF(AND(Source[[#This Row],[Credit_Noncredit]]="Noncredit",Source[[#This Row],[FTEF]]&gt;0),Source[[#This Row],[NC XLST FTES]]*525/(437.5*Source[[#This Row],[FTEF]]),0)</f>
        <v>0</v>
      </c>
      <c r="AN589">
        <f>IF(Source[[#This Row],[Credit_Noncredit]]="Credit",Source[[#This Row],[Census Enrollment]],Source[[#This Row],[Noncredit Avg. Attendance]])</f>
        <v>28</v>
      </c>
    </row>
    <row r="590" spans="1:40" x14ac:dyDescent="0.25">
      <c r="A590" t="s">
        <v>4581</v>
      </c>
      <c r="B590" t="s">
        <v>886</v>
      </c>
      <c r="C590" t="s">
        <v>229</v>
      </c>
      <c r="D590" t="s">
        <v>230</v>
      </c>
      <c r="E590" s="4">
        <v>38232</v>
      </c>
      <c r="F590" s="4" t="s">
        <v>1057</v>
      </c>
      <c r="G590" s="4">
        <v>186</v>
      </c>
      <c r="H590" t="str">
        <f>CONCATENATE(Source[[#This Row],[Subject]],TRIM(Source[[#This Row],[Course]]))</f>
        <v>ESL186</v>
      </c>
      <c r="I590" t="str">
        <f>VLOOKUP(Source[[#This Row],[SubjCrse]],'Courses and Categories'!$E$2:$G$1816,3,FALSE)</f>
        <v>Credit Prep: English/Math/ESL</v>
      </c>
      <c r="J590">
        <v>8</v>
      </c>
      <c r="K590" t="s">
        <v>1066</v>
      </c>
      <c r="L590" t="s">
        <v>39</v>
      </c>
      <c r="M590" t="s">
        <v>1063</v>
      </c>
      <c r="N590" t="s">
        <v>42</v>
      </c>
      <c r="O590" t="s">
        <v>42</v>
      </c>
      <c r="P590" t="s">
        <v>42</v>
      </c>
      <c r="Q590" t="s">
        <v>236</v>
      </c>
      <c r="R590">
        <v>149</v>
      </c>
      <c r="S590" t="s">
        <v>134</v>
      </c>
      <c r="T590">
        <v>1</v>
      </c>
      <c r="U590" s="1">
        <v>43479</v>
      </c>
      <c r="V590" s="1">
        <v>43607</v>
      </c>
      <c r="W590" t="s">
        <v>562</v>
      </c>
      <c r="X590" t="s">
        <v>46</v>
      </c>
      <c r="Y590">
        <v>34</v>
      </c>
      <c r="Z590">
        <v>28</v>
      </c>
      <c r="AA590">
        <v>28</v>
      </c>
      <c r="AB590">
        <v>100</v>
      </c>
      <c r="AD590">
        <f>IF(ISBLANK(Source[[#This Row],[CrosslistID]]),1,1/COUNTIFS(Source[CrosslistID],Source[[#This Row],[CrosslistID]],Source[TermDesc],Source[[#This Row],[TermDesc]]))</f>
        <v>1</v>
      </c>
      <c r="AG590">
        <v>0</v>
      </c>
      <c r="AH590">
        <v>100</v>
      </c>
      <c r="AI590">
        <v>0.627</v>
      </c>
      <c r="AJ590">
        <v>0.71250000000000002</v>
      </c>
      <c r="AK590">
        <v>0</v>
      </c>
      <c r="AL5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0">
        <f>IF(AND(Source[[#This Row],[Credit_Noncredit]]="Noncredit",Source[[#This Row],[FTEF]]&gt;0),Source[[#This Row],[NC XLST FTES]]*525/(437.5*Source[[#This Row],[FTEF]]),0)</f>
        <v>0</v>
      </c>
      <c r="AN590">
        <f>IF(Source[[#This Row],[Credit_Noncredit]]="Credit",Source[[#This Row],[Census Enrollment]],Source[[#This Row],[Noncredit Avg. Attendance]])</f>
        <v>34</v>
      </c>
    </row>
    <row r="591" spans="1:40" x14ac:dyDescent="0.25">
      <c r="A591" t="s">
        <v>4581</v>
      </c>
      <c r="B591" t="s">
        <v>886</v>
      </c>
      <c r="C591" t="s">
        <v>229</v>
      </c>
      <c r="D591" t="s">
        <v>230</v>
      </c>
      <c r="E591" s="4">
        <v>38233</v>
      </c>
      <c r="F591" s="4" t="s">
        <v>1057</v>
      </c>
      <c r="G591" s="4">
        <v>186</v>
      </c>
      <c r="H591" t="str">
        <f>CONCATENATE(Source[[#This Row],[Subject]],TRIM(Source[[#This Row],[Course]]))</f>
        <v>ESL186</v>
      </c>
      <c r="I591" t="str">
        <f>VLOOKUP(Source[[#This Row],[SubjCrse]],'Courses and Categories'!$E$2:$G$1816,3,FALSE)</f>
        <v>Credit Prep: English/Math/ESL</v>
      </c>
      <c r="J591">
        <v>9</v>
      </c>
      <c r="K591" t="s">
        <v>1066</v>
      </c>
      <c r="L591" t="s">
        <v>39</v>
      </c>
      <c r="M591" t="s">
        <v>903</v>
      </c>
      <c r="N591" t="s">
        <v>59</v>
      </c>
      <c r="O591">
        <v>1110</v>
      </c>
      <c r="P591">
        <v>1400</v>
      </c>
      <c r="Q591" t="s">
        <v>240</v>
      </c>
      <c r="R591">
        <v>221</v>
      </c>
      <c r="S591" t="s">
        <v>134</v>
      </c>
      <c r="T591">
        <v>1</v>
      </c>
      <c r="U591" s="1">
        <v>43479</v>
      </c>
      <c r="V591" s="1">
        <v>43607</v>
      </c>
      <c r="W591" t="s">
        <v>2344</v>
      </c>
      <c r="X591" t="s">
        <v>1929</v>
      </c>
      <c r="Y591">
        <v>25</v>
      </c>
      <c r="Z591">
        <v>25</v>
      </c>
      <c r="AA591">
        <v>28</v>
      </c>
      <c r="AB591">
        <v>89.285700000000006</v>
      </c>
      <c r="AD591">
        <f>IF(ISBLANK(Source[[#This Row],[CrosslistID]]),1,1/COUNTIFS(Source[CrosslistID],Source[[#This Row],[CrosslistID]],Source[TermDesc],Source[[#This Row],[TermDesc]]))</f>
        <v>1</v>
      </c>
      <c r="AG591">
        <v>0</v>
      </c>
      <c r="AH591">
        <v>89.285700000000006</v>
      </c>
      <c r="AI591">
        <v>4</v>
      </c>
      <c r="AJ591">
        <v>5</v>
      </c>
      <c r="AK591">
        <v>0.5</v>
      </c>
      <c r="AL5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1">
        <f>IF(AND(Source[[#This Row],[Credit_Noncredit]]="Noncredit",Source[[#This Row],[FTEF]]&gt;0),Source[[#This Row],[NC XLST FTES]]*525/(437.5*Source[[#This Row],[FTEF]]),0)</f>
        <v>0</v>
      </c>
      <c r="AN591">
        <f>IF(Source[[#This Row],[Credit_Noncredit]]="Credit",Source[[#This Row],[Census Enrollment]],Source[[#This Row],[Noncredit Avg. Attendance]])</f>
        <v>25</v>
      </c>
    </row>
    <row r="592" spans="1:40" x14ac:dyDescent="0.25">
      <c r="A592" t="s">
        <v>4581</v>
      </c>
      <c r="B592" t="s">
        <v>886</v>
      </c>
      <c r="C592" t="s">
        <v>229</v>
      </c>
      <c r="D592" t="s">
        <v>230</v>
      </c>
      <c r="E592" s="4">
        <v>38234</v>
      </c>
      <c r="F592" s="4" t="s">
        <v>1057</v>
      </c>
      <c r="G592" s="4">
        <v>186</v>
      </c>
      <c r="H592" t="str">
        <f>CONCATENATE(Source[[#This Row],[Subject]],TRIM(Source[[#This Row],[Course]]))</f>
        <v>ESL186</v>
      </c>
      <c r="I592" t="str">
        <f>VLOOKUP(Source[[#This Row],[SubjCrse]],'Courses and Categories'!$E$2:$G$1816,3,FALSE)</f>
        <v>Credit Prep: English/Math/ESL</v>
      </c>
      <c r="J592">
        <v>10</v>
      </c>
      <c r="K592" t="s">
        <v>1066</v>
      </c>
      <c r="L592" t="s">
        <v>39</v>
      </c>
      <c r="M592" t="s">
        <v>1063</v>
      </c>
      <c r="N592" t="s">
        <v>42</v>
      </c>
      <c r="O592" t="s">
        <v>42</v>
      </c>
      <c r="P592" t="s">
        <v>42</v>
      </c>
      <c r="Q592" t="s">
        <v>236</v>
      </c>
      <c r="R592">
        <v>149</v>
      </c>
      <c r="S592" t="s">
        <v>134</v>
      </c>
      <c r="T592">
        <v>1</v>
      </c>
      <c r="U592" s="1">
        <v>43479</v>
      </c>
      <c r="V592" s="1">
        <v>43607</v>
      </c>
      <c r="W592" t="s">
        <v>2344</v>
      </c>
      <c r="X592" t="s">
        <v>46</v>
      </c>
      <c r="Y592">
        <v>31</v>
      </c>
      <c r="Z592">
        <v>25</v>
      </c>
      <c r="AA592">
        <v>28</v>
      </c>
      <c r="AB592">
        <v>89.285700000000006</v>
      </c>
      <c r="AD592">
        <f>IF(ISBLANK(Source[[#This Row],[CrosslistID]]),1,1/COUNTIFS(Source[CrosslistID],Source[[#This Row],[CrosslistID]],Source[TermDesc],Source[[#This Row],[TermDesc]]))</f>
        <v>1</v>
      </c>
      <c r="AG592">
        <v>0</v>
      </c>
      <c r="AH592">
        <v>89.285700000000006</v>
      </c>
      <c r="AI592">
        <v>0.746</v>
      </c>
      <c r="AJ592">
        <v>0.90720000000000001</v>
      </c>
      <c r="AK592">
        <v>0</v>
      </c>
      <c r="AL5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2">
        <f>IF(AND(Source[[#This Row],[Credit_Noncredit]]="Noncredit",Source[[#This Row],[FTEF]]&gt;0),Source[[#This Row],[NC XLST FTES]]*525/(437.5*Source[[#This Row],[FTEF]]),0)</f>
        <v>0</v>
      </c>
      <c r="AN592">
        <f>IF(Source[[#This Row],[Credit_Noncredit]]="Credit",Source[[#This Row],[Census Enrollment]],Source[[#This Row],[Noncredit Avg. Attendance]])</f>
        <v>31</v>
      </c>
    </row>
    <row r="593" spans="1:40" x14ac:dyDescent="0.25">
      <c r="A593" t="s">
        <v>4581</v>
      </c>
      <c r="B593" t="s">
        <v>886</v>
      </c>
      <c r="C593" t="s">
        <v>229</v>
      </c>
      <c r="D593" t="s">
        <v>230</v>
      </c>
      <c r="E593" s="4">
        <v>39339</v>
      </c>
      <c r="F593" s="4" t="s">
        <v>1057</v>
      </c>
      <c r="G593" s="4">
        <v>186</v>
      </c>
      <c r="H593" t="str">
        <f>CONCATENATE(Source[[#This Row],[Subject]],TRIM(Source[[#This Row],[Course]]))</f>
        <v>ESL186</v>
      </c>
      <c r="I593" t="str">
        <f>VLOOKUP(Source[[#This Row],[SubjCrse]],'Courses and Categories'!$E$2:$G$1816,3,FALSE)</f>
        <v>Credit Prep: English/Math/ESL</v>
      </c>
      <c r="J593">
        <v>11</v>
      </c>
      <c r="K593" t="s">
        <v>1066</v>
      </c>
      <c r="L593" t="s">
        <v>39</v>
      </c>
      <c r="M593" t="s">
        <v>903</v>
      </c>
      <c r="N593" t="s">
        <v>797</v>
      </c>
      <c r="O593" t="s">
        <v>4157</v>
      </c>
      <c r="P593" t="s">
        <v>3463</v>
      </c>
      <c r="Q593" t="s">
        <v>1299</v>
      </c>
      <c r="R593" t="s">
        <v>4764</v>
      </c>
      <c r="S593" t="s">
        <v>134</v>
      </c>
      <c r="T593" t="s">
        <v>44</v>
      </c>
      <c r="U593" s="1">
        <v>43487</v>
      </c>
      <c r="V593" s="1">
        <v>43607</v>
      </c>
      <c r="W593" t="s">
        <v>4765</v>
      </c>
      <c r="X593" t="s">
        <v>905</v>
      </c>
      <c r="Y593">
        <v>19</v>
      </c>
      <c r="Z593">
        <v>18</v>
      </c>
      <c r="AA593">
        <v>28</v>
      </c>
      <c r="AB593">
        <v>64.285700000000006</v>
      </c>
      <c r="AD593">
        <f>IF(ISBLANK(Source[[#This Row],[CrosslistID]]),1,1/COUNTIFS(Source[CrosslistID],Source[[#This Row],[CrosslistID]],Source[TermDesc],Source[[#This Row],[TermDesc]]))</f>
        <v>1</v>
      </c>
      <c r="AG593">
        <v>0</v>
      </c>
      <c r="AH593">
        <v>64.285700000000006</v>
      </c>
      <c r="AI593">
        <v>3.0169999999999999</v>
      </c>
      <c r="AJ593">
        <v>3.8214999999999999</v>
      </c>
      <c r="AK593">
        <v>0.5</v>
      </c>
      <c r="AL5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3">
        <f>IF(AND(Source[[#This Row],[Credit_Noncredit]]="Noncredit",Source[[#This Row],[FTEF]]&gt;0),Source[[#This Row],[NC XLST FTES]]*525/(437.5*Source[[#This Row],[FTEF]]),0)</f>
        <v>0</v>
      </c>
      <c r="AN593">
        <f>IF(Source[[#This Row],[Credit_Noncredit]]="Credit",Source[[#This Row],[Census Enrollment]],Source[[#This Row],[Noncredit Avg. Attendance]])</f>
        <v>19</v>
      </c>
    </row>
    <row r="594" spans="1:40" x14ac:dyDescent="0.25">
      <c r="A594" t="s">
        <v>4581</v>
      </c>
      <c r="B594" t="s">
        <v>886</v>
      </c>
      <c r="C594" t="s">
        <v>229</v>
      </c>
      <c r="D594" t="s">
        <v>230</v>
      </c>
      <c r="E594" s="4">
        <v>39340</v>
      </c>
      <c r="F594" s="4" t="s">
        <v>1057</v>
      </c>
      <c r="G594" s="4">
        <v>186</v>
      </c>
      <c r="H594" t="str">
        <f>CONCATENATE(Source[[#This Row],[Subject]],TRIM(Source[[#This Row],[Course]]))</f>
        <v>ESL186</v>
      </c>
      <c r="I594" t="str">
        <f>VLOOKUP(Source[[#This Row],[SubjCrse]],'Courses and Categories'!$E$2:$G$1816,3,FALSE)</f>
        <v>Credit Prep: English/Math/ESL</v>
      </c>
      <c r="J594">
        <v>12</v>
      </c>
      <c r="K594" t="s">
        <v>1066</v>
      </c>
      <c r="L594" t="s">
        <v>39</v>
      </c>
      <c r="M594" t="s">
        <v>1063</v>
      </c>
      <c r="N594" t="s">
        <v>42</v>
      </c>
      <c r="O594" t="s">
        <v>42</v>
      </c>
      <c r="P594" t="s">
        <v>42</v>
      </c>
      <c r="Q594" t="s">
        <v>236</v>
      </c>
      <c r="R594">
        <v>149</v>
      </c>
      <c r="S594" t="s">
        <v>134</v>
      </c>
      <c r="T594" t="s">
        <v>44</v>
      </c>
      <c r="U594" s="1">
        <v>43487</v>
      </c>
      <c r="V594" s="1">
        <v>43607</v>
      </c>
      <c r="W594" t="s">
        <v>552</v>
      </c>
      <c r="X594" t="s">
        <v>46</v>
      </c>
      <c r="Y594">
        <v>22</v>
      </c>
      <c r="Z594">
        <v>18</v>
      </c>
      <c r="AA594">
        <v>28</v>
      </c>
      <c r="AB594">
        <v>64.285700000000006</v>
      </c>
      <c r="AD594">
        <f>IF(ISBLANK(Source[[#This Row],[CrosslistID]]),1,1/COUNTIFS(Source[CrosslistID],Source[[#This Row],[CrosslistID]],Source[TermDesc],Source[[#This Row],[TermDesc]]))</f>
        <v>1</v>
      </c>
      <c r="AG594">
        <v>0</v>
      </c>
      <c r="AH594">
        <v>64.285700000000006</v>
      </c>
      <c r="AI594">
        <v>0.34200000000000003</v>
      </c>
      <c r="AJ594">
        <v>0.44619999999999999</v>
      </c>
      <c r="AK594">
        <v>0</v>
      </c>
      <c r="AL5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4">
        <f>IF(AND(Source[[#This Row],[Credit_Noncredit]]="Noncredit",Source[[#This Row],[FTEF]]&gt;0),Source[[#This Row],[NC XLST FTES]]*525/(437.5*Source[[#This Row],[FTEF]]),0)</f>
        <v>0</v>
      </c>
      <c r="AN594">
        <f>IF(Source[[#This Row],[Credit_Noncredit]]="Credit",Source[[#This Row],[Census Enrollment]],Source[[#This Row],[Noncredit Avg. Attendance]])</f>
        <v>22</v>
      </c>
    </row>
    <row r="595" spans="1:40" x14ac:dyDescent="0.25">
      <c r="A595" t="s">
        <v>4581</v>
      </c>
      <c r="B595" t="s">
        <v>886</v>
      </c>
      <c r="C595" t="s">
        <v>229</v>
      </c>
      <c r="D595" t="s">
        <v>230</v>
      </c>
      <c r="E595" s="4">
        <v>39271</v>
      </c>
      <c r="F595" s="4" t="s">
        <v>1057</v>
      </c>
      <c r="G595" s="4">
        <v>186</v>
      </c>
      <c r="H595" t="str">
        <f>CONCATENATE(Source[[#This Row],[Subject]],TRIM(Source[[#This Row],[Course]]))</f>
        <v>ESL186</v>
      </c>
      <c r="I595" t="str">
        <f>VLOOKUP(Source[[#This Row],[SubjCrse]],'Courses and Categories'!$E$2:$G$1816,3,FALSE)</f>
        <v>Credit Prep: English/Math/ESL</v>
      </c>
      <c r="J595">
        <v>13</v>
      </c>
      <c r="K595" t="s">
        <v>1066</v>
      </c>
      <c r="L595" t="s">
        <v>39</v>
      </c>
      <c r="M595" t="s">
        <v>903</v>
      </c>
      <c r="N595" t="s">
        <v>424</v>
      </c>
      <c r="O595" t="s">
        <v>3181</v>
      </c>
      <c r="P595" t="s">
        <v>3182</v>
      </c>
      <c r="Q595" t="s">
        <v>4342</v>
      </c>
      <c r="R595" t="s">
        <v>4766</v>
      </c>
      <c r="S595" t="s">
        <v>134</v>
      </c>
      <c r="T595">
        <v>1</v>
      </c>
      <c r="U595" s="1">
        <v>43479</v>
      </c>
      <c r="V595" s="1">
        <v>43607</v>
      </c>
      <c r="W595" t="s">
        <v>4767</v>
      </c>
      <c r="X595" t="s">
        <v>1929</v>
      </c>
      <c r="Y595">
        <v>30</v>
      </c>
      <c r="Z595">
        <v>30</v>
      </c>
      <c r="AA595">
        <v>28</v>
      </c>
      <c r="AB595">
        <v>107.1429</v>
      </c>
      <c r="AD595">
        <f>IF(ISBLANK(Source[[#This Row],[CrosslistID]]),1,1/COUNTIFS(Source[CrosslistID],Source[[#This Row],[CrosslistID]],Source[TermDesc],Source[[#This Row],[TermDesc]]))</f>
        <v>1</v>
      </c>
      <c r="AG595">
        <v>0</v>
      </c>
      <c r="AH595">
        <v>107.1429</v>
      </c>
      <c r="AI595">
        <v>5</v>
      </c>
      <c r="AJ595">
        <v>6</v>
      </c>
      <c r="AK595">
        <v>0.5</v>
      </c>
      <c r="AL5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5">
        <f>IF(AND(Source[[#This Row],[Credit_Noncredit]]="Noncredit",Source[[#This Row],[FTEF]]&gt;0),Source[[#This Row],[NC XLST FTES]]*525/(437.5*Source[[#This Row],[FTEF]]),0)</f>
        <v>0</v>
      </c>
      <c r="AN595">
        <f>IF(Source[[#This Row],[Credit_Noncredit]]="Credit",Source[[#This Row],[Census Enrollment]],Source[[#This Row],[Noncredit Avg. Attendance]])</f>
        <v>30</v>
      </c>
    </row>
    <row r="596" spans="1:40" x14ac:dyDescent="0.25">
      <c r="A596" t="s">
        <v>4581</v>
      </c>
      <c r="B596" t="s">
        <v>886</v>
      </c>
      <c r="C596" t="s">
        <v>229</v>
      </c>
      <c r="D596" t="s">
        <v>230</v>
      </c>
      <c r="E596" s="4">
        <v>39273</v>
      </c>
      <c r="F596" s="4" t="s">
        <v>1057</v>
      </c>
      <c r="G596" s="4">
        <v>186</v>
      </c>
      <c r="H596" t="str">
        <f>CONCATENATE(Source[[#This Row],[Subject]],TRIM(Source[[#This Row],[Course]]))</f>
        <v>ESL186</v>
      </c>
      <c r="I596" t="str">
        <f>VLOOKUP(Source[[#This Row],[SubjCrse]],'Courses and Categories'!$E$2:$G$1816,3,FALSE)</f>
        <v>Credit Prep: English/Math/ESL</v>
      </c>
      <c r="J596">
        <v>14</v>
      </c>
      <c r="K596" t="s">
        <v>1066</v>
      </c>
      <c r="L596" t="s">
        <v>39</v>
      </c>
      <c r="M596" t="s">
        <v>1063</v>
      </c>
      <c r="N596" t="s">
        <v>42</v>
      </c>
      <c r="O596" t="s">
        <v>42</v>
      </c>
      <c r="P596" t="s">
        <v>42</v>
      </c>
      <c r="Q596" t="s">
        <v>236</v>
      </c>
      <c r="R596">
        <v>149</v>
      </c>
      <c r="S596" t="s">
        <v>134</v>
      </c>
      <c r="T596">
        <v>1</v>
      </c>
      <c r="U596" s="1">
        <v>43479</v>
      </c>
      <c r="V596" s="1">
        <v>43607</v>
      </c>
      <c r="W596" t="s">
        <v>2321</v>
      </c>
      <c r="X596" t="s">
        <v>46</v>
      </c>
      <c r="Y596">
        <v>32</v>
      </c>
      <c r="Z596">
        <v>30</v>
      </c>
      <c r="AA596">
        <v>28</v>
      </c>
      <c r="AB596">
        <v>107.1429</v>
      </c>
      <c r="AD596">
        <f>IF(ISBLANK(Source[[#This Row],[CrosslistID]]),1,1/COUNTIFS(Source[CrosslistID],Source[[#This Row],[CrosslistID]],Source[TermDesc],Source[[#This Row],[TermDesc]]))</f>
        <v>1</v>
      </c>
      <c r="AG596">
        <v>0</v>
      </c>
      <c r="AH596">
        <v>107.1429</v>
      </c>
      <c r="AI596">
        <v>0.874</v>
      </c>
      <c r="AJ596">
        <v>1.0414000000000001</v>
      </c>
      <c r="AK596">
        <v>0</v>
      </c>
      <c r="AL5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6">
        <f>IF(AND(Source[[#This Row],[Credit_Noncredit]]="Noncredit",Source[[#This Row],[FTEF]]&gt;0),Source[[#This Row],[NC XLST FTES]]*525/(437.5*Source[[#This Row],[FTEF]]),0)</f>
        <v>0</v>
      </c>
      <c r="AN596">
        <f>IF(Source[[#This Row],[Credit_Noncredit]]="Credit",Source[[#This Row],[Census Enrollment]],Source[[#This Row],[Noncredit Avg. Attendance]])</f>
        <v>32</v>
      </c>
    </row>
    <row r="597" spans="1:40" x14ac:dyDescent="0.25">
      <c r="A597" t="s">
        <v>4581</v>
      </c>
      <c r="B597" t="s">
        <v>886</v>
      </c>
      <c r="C597" t="s">
        <v>229</v>
      </c>
      <c r="D597" t="s">
        <v>230</v>
      </c>
      <c r="E597" s="4">
        <v>38982</v>
      </c>
      <c r="F597" s="4" t="s">
        <v>1057</v>
      </c>
      <c r="G597" s="4">
        <v>186</v>
      </c>
      <c r="H597" t="str">
        <f>CONCATENATE(Source[[#This Row],[Subject]],TRIM(Source[[#This Row],[Course]]))</f>
        <v>ESL186</v>
      </c>
      <c r="I597" t="str">
        <f>VLOOKUP(Source[[#This Row],[SubjCrse]],'Courses and Categories'!$E$2:$G$1816,3,FALSE)</f>
        <v>Credit Prep: English/Math/ESL</v>
      </c>
      <c r="J597">
        <v>501</v>
      </c>
      <c r="K597" t="s">
        <v>1066</v>
      </c>
      <c r="L597" t="s">
        <v>87</v>
      </c>
      <c r="M597" t="s">
        <v>903</v>
      </c>
      <c r="N597" t="s">
        <v>105</v>
      </c>
      <c r="O597">
        <v>1810</v>
      </c>
      <c r="P597">
        <v>2100</v>
      </c>
      <c r="Q597" t="s">
        <v>233</v>
      </c>
      <c r="R597">
        <v>311</v>
      </c>
      <c r="S597" t="s">
        <v>134</v>
      </c>
      <c r="T597">
        <v>1</v>
      </c>
      <c r="U597" s="1">
        <v>43479</v>
      </c>
      <c r="V597" s="1">
        <v>43607</v>
      </c>
      <c r="W597" t="s">
        <v>4753</v>
      </c>
      <c r="X597" t="s">
        <v>1929</v>
      </c>
      <c r="Y597">
        <v>31</v>
      </c>
      <c r="Z597">
        <v>30</v>
      </c>
      <c r="AA597">
        <v>28</v>
      </c>
      <c r="AB597">
        <v>107.1429</v>
      </c>
      <c r="AD597">
        <f>IF(ISBLANK(Source[[#This Row],[CrosslistID]]),1,1/COUNTIFS(Source[CrosslistID],Source[[#This Row],[CrosslistID]],Source[TermDesc],Source[[#This Row],[TermDesc]]))</f>
        <v>1</v>
      </c>
      <c r="AG597">
        <v>0</v>
      </c>
      <c r="AH597">
        <v>107.1429</v>
      </c>
      <c r="AI597">
        <v>5.4</v>
      </c>
      <c r="AJ597">
        <v>6.2</v>
      </c>
      <c r="AK597">
        <v>0.5</v>
      </c>
      <c r="AL5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7">
        <f>IF(AND(Source[[#This Row],[Credit_Noncredit]]="Noncredit",Source[[#This Row],[FTEF]]&gt;0),Source[[#This Row],[NC XLST FTES]]*525/(437.5*Source[[#This Row],[FTEF]]),0)</f>
        <v>0</v>
      </c>
      <c r="AN597">
        <f>IF(Source[[#This Row],[Credit_Noncredit]]="Credit",Source[[#This Row],[Census Enrollment]],Source[[#This Row],[Noncredit Avg. Attendance]])</f>
        <v>31</v>
      </c>
    </row>
    <row r="598" spans="1:40" x14ac:dyDescent="0.25">
      <c r="A598" t="s">
        <v>4581</v>
      </c>
      <c r="B598" t="s">
        <v>886</v>
      </c>
      <c r="C598" t="s">
        <v>229</v>
      </c>
      <c r="D598" t="s">
        <v>230</v>
      </c>
      <c r="E598" s="4">
        <v>38986</v>
      </c>
      <c r="F598" s="4" t="s">
        <v>1057</v>
      </c>
      <c r="G598" s="4">
        <v>186</v>
      </c>
      <c r="H598" t="str">
        <f>CONCATENATE(Source[[#This Row],[Subject]],TRIM(Source[[#This Row],[Course]]))</f>
        <v>ESL186</v>
      </c>
      <c r="I598" t="str">
        <f>VLOOKUP(Source[[#This Row],[SubjCrse]],'Courses and Categories'!$E$2:$G$1816,3,FALSE)</f>
        <v>Credit Prep: English/Math/ESL</v>
      </c>
      <c r="J598">
        <v>502</v>
      </c>
      <c r="K598" t="s">
        <v>1066</v>
      </c>
      <c r="L598" t="s">
        <v>87</v>
      </c>
      <c r="M598" t="s">
        <v>1063</v>
      </c>
      <c r="N598" t="s">
        <v>42</v>
      </c>
      <c r="O598" t="s">
        <v>42</v>
      </c>
      <c r="P598" t="s">
        <v>42</v>
      </c>
      <c r="Q598" t="s">
        <v>236</v>
      </c>
      <c r="R598">
        <v>149</v>
      </c>
      <c r="S598" t="s">
        <v>134</v>
      </c>
      <c r="T598">
        <v>1</v>
      </c>
      <c r="U598" s="1">
        <v>43479</v>
      </c>
      <c r="V598" s="1">
        <v>43607</v>
      </c>
      <c r="W598" t="s">
        <v>4753</v>
      </c>
      <c r="X598" t="s">
        <v>46</v>
      </c>
      <c r="Y598">
        <v>37</v>
      </c>
      <c r="Z598">
        <v>30</v>
      </c>
      <c r="AA598">
        <v>28</v>
      </c>
      <c r="AB598">
        <v>107.1429</v>
      </c>
      <c r="AD598">
        <f>IF(ISBLANK(Source[[#This Row],[CrosslistID]]),1,1/COUNTIFS(Source[CrosslistID],Source[[#This Row],[CrosslistID]],Source[TermDesc],Source[[#This Row],[TermDesc]]))</f>
        <v>1</v>
      </c>
      <c r="AG598">
        <v>0</v>
      </c>
      <c r="AH598">
        <v>107.1429</v>
      </c>
      <c r="AI598">
        <v>0.94299999999999995</v>
      </c>
      <c r="AJ598">
        <v>1.0511999999999999</v>
      </c>
      <c r="AK598">
        <v>0</v>
      </c>
      <c r="AL5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8">
        <f>IF(AND(Source[[#This Row],[Credit_Noncredit]]="Noncredit",Source[[#This Row],[FTEF]]&gt;0),Source[[#This Row],[NC XLST FTES]]*525/(437.5*Source[[#This Row],[FTEF]]),0)</f>
        <v>0</v>
      </c>
      <c r="AN598">
        <f>IF(Source[[#This Row],[Credit_Noncredit]]="Credit",Source[[#This Row],[Census Enrollment]],Source[[#This Row],[Noncredit Avg. Attendance]])</f>
        <v>37</v>
      </c>
    </row>
    <row r="599" spans="1:40" x14ac:dyDescent="0.25">
      <c r="A599" t="s">
        <v>4581</v>
      </c>
      <c r="B599" t="s">
        <v>886</v>
      </c>
      <c r="C599" t="s">
        <v>229</v>
      </c>
      <c r="D599" t="s">
        <v>230</v>
      </c>
      <c r="E599" s="4">
        <v>38237</v>
      </c>
      <c r="F599" s="4" t="s">
        <v>1057</v>
      </c>
      <c r="G599" s="4">
        <v>188</v>
      </c>
      <c r="H599" t="str">
        <f>CONCATENATE(Source[[#This Row],[Subject]],TRIM(Source[[#This Row],[Course]]))</f>
        <v>ESL188</v>
      </c>
      <c r="I599" t="str">
        <f>VLOOKUP(Source[[#This Row],[SubjCrse]],'Courses and Categories'!$E$2:$G$1816,3,FALSE)</f>
        <v>Credit General Education</v>
      </c>
      <c r="J599">
        <v>1</v>
      </c>
      <c r="K599" t="s">
        <v>1067</v>
      </c>
      <c r="L599" t="s">
        <v>39</v>
      </c>
      <c r="M599" t="s">
        <v>903</v>
      </c>
      <c r="N599" t="s">
        <v>63</v>
      </c>
      <c r="O599">
        <v>940</v>
      </c>
      <c r="P599">
        <v>1055</v>
      </c>
      <c r="Q599" t="s">
        <v>236</v>
      </c>
      <c r="R599">
        <v>250</v>
      </c>
      <c r="S599" t="s">
        <v>134</v>
      </c>
      <c r="T599">
        <v>1</v>
      </c>
      <c r="U599" s="1">
        <v>43479</v>
      </c>
      <c r="V599" s="1">
        <v>43607</v>
      </c>
      <c r="W599" t="s">
        <v>2330</v>
      </c>
      <c r="X599" t="s">
        <v>1929</v>
      </c>
      <c r="Y599">
        <v>22</v>
      </c>
      <c r="Z599">
        <v>20</v>
      </c>
      <c r="AA599">
        <v>28</v>
      </c>
      <c r="AB599">
        <v>71.428600000000003</v>
      </c>
      <c r="AD599">
        <f>IF(ISBLANK(Source[[#This Row],[CrosslistID]]),1,1/COUNTIFS(Source[CrosslistID],Source[[#This Row],[CrosslistID]],Source[TermDesc],Source[[#This Row],[TermDesc]]))</f>
        <v>1</v>
      </c>
      <c r="AG599">
        <v>0</v>
      </c>
      <c r="AH599">
        <v>71.428600000000003</v>
      </c>
      <c r="AI599">
        <v>2.8</v>
      </c>
      <c r="AJ599">
        <v>4.4000000000000004</v>
      </c>
      <c r="AK599">
        <v>0.5</v>
      </c>
      <c r="AL5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9">
        <f>IF(AND(Source[[#This Row],[Credit_Noncredit]]="Noncredit",Source[[#This Row],[FTEF]]&gt;0),Source[[#This Row],[NC XLST FTES]]*525/(437.5*Source[[#This Row],[FTEF]]),0)</f>
        <v>0</v>
      </c>
      <c r="AN599">
        <f>IF(Source[[#This Row],[Credit_Noncredit]]="Credit",Source[[#This Row],[Census Enrollment]],Source[[#This Row],[Noncredit Avg. Attendance]])</f>
        <v>22</v>
      </c>
    </row>
    <row r="600" spans="1:40" x14ac:dyDescent="0.25">
      <c r="A600" t="s">
        <v>4581</v>
      </c>
      <c r="B600" t="s">
        <v>886</v>
      </c>
      <c r="C600" t="s">
        <v>229</v>
      </c>
      <c r="D600" t="s">
        <v>230</v>
      </c>
      <c r="E600" s="4">
        <v>38238</v>
      </c>
      <c r="F600" s="4" t="s">
        <v>1057</v>
      </c>
      <c r="G600" s="4">
        <v>188</v>
      </c>
      <c r="H600" t="str">
        <f>CONCATENATE(Source[[#This Row],[Subject]],TRIM(Source[[#This Row],[Course]]))</f>
        <v>ESL188</v>
      </c>
      <c r="I600" t="str">
        <f>VLOOKUP(Source[[#This Row],[SubjCrse]],'Courses and Categories'!$E$2:$G$1816,3,FALSE)</f>
        <v>Credit General Education</v>
      </c>
      <c r="J600">
        <v>2</v>
      </c>
      <c r="K600" t="s">
        <v>1067</v>
      </c>
      <c r="L600" t="s">
        <v>39</v>
      </c>
      <c r="M600" t="s">
        <v>1063</v>
      </c>
      <c r="N600" t="s">
        <v>42</v>
      </c>
      <c r="O600" t="s">
        <v>42</v>
      </c>
      <c r="P600" t="s">
        <v>42</v>
      </c>
      <c r="Q600" t="s">
        <v>236</v>
      </c>
      <c r="R600">
        <v>149</v>
      </c>
      <c r="S600" t="s">
        <v>134</v>
      </c>
      <c r="T600">
        <v>1</v>
      </c>
      <c r="U600" s="1">
        <v>43479</v>
      </c>
      <c r="V600" s="1">
        <v>43607</v>
      </c>
      <c r="W600" t="s">
        <v>2330</v>
      </c>
      <c r="X600" t="s">
        <v>46</v>
      </c>
      <c r="Y600">
        <v>24</v>
      </c>
      <c r="Z600">
        <v>20</v>
      </c>
      <c r="AA600">
        <v>28</v>
      </c>
      <c r="AB600">
        <v>71.428600000000003</v>
      </c>
      <c r="AD600">
        <f>IF(ISBLANK(Source[[#This Row],[CrosslistID]]),1,1/COUNTIFS(Source[CrosslistID],Source[[#This Row],[CrosslistID]],Source[TermDesc],Source[[#This Row],[TermDesc]]))</f>
        <v>1</v>
      </c>
      <c r="AG600">
        <v>0</v>
      </c>
      <c r="AH600">
        <v>71.428600000000003</v>
      </c>
      <c r="AI600">
        <v>0.41199999999999998</v>
      </c>
      <c r="AJ600">
        <v>0.68240000000000001</v>
      </c>
      <c r="AK600">
        <v>0</v>
      </c>
      <c r="AL6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0">
        <f>IF(AND(Source[[#This Row],[Credit_Noncredit]]="Noncredit",Source[[#This Row],[FTEF]]&gt;0),Source[[#This Row],[NC XLST FTES]]*525/(437.5*Source[[#This Row],[FTEF]]),0)</f>
        <v>0</v>
      </c>
      <c r="AN600">
        <f>IF(Source[[#This Row],[Credit_Noncredit]]="Credit",Source[[#This Row],[Census Enrollment]],Source[[#This Row],[Noncredit Avg. Attendance]])</f>
        <v>24</v>
      </c>
    </row>
    <row r="601" spans="1:40" x14ac:dyDescent="0.25">
      <c r="A601" t="s">
        <v>4581</v>
      </c>
      <c r="B601" t="s">
        <v>886</v>
      </c>
      <c r="C601" t="s">
        <v>229</v>
      </c>
      <c r="D601" t="s">
        <v>230</v>
      </c>
      <c r="E601" s="4">
        <v>38239</v>
      </c>
      <c r="F601" s="4" t="s">
        <v>1057</v>
      </c>
      <c r="G601" s="4">
        <v>188</v>
      </c>
      <c r="H601" t="str">
        <f>CONCATENATE(Source[[#This Row],[Subject]],TRIM(Source[[#This Row],[Course]]))</f>
        <v>ESL188</v>
      </c>
      <c r="I601" t="str">
        <f>VLOOKUP(Source[[#This Row],[SubjCrse]],'Courses and Categories'!$E$2:$G$1816,3,FALSE)</f>
        <v>Credit General Education</v>
      </c>
      <c r="J601">
        <v>3</v>
      </c>
      <c r="K601" t="s">
        <v>1067</v>
      </c>
      <c r="L601" t="s">
        <v>39</v>
      </c>
      <c r="M601" t="s">
        <v>903</v>
      </c>
      <c r="N601" t="s">
        <v>1041</v>
      </c>
      <c r="O601">
        <v>1010</v>
      </c>
      <c r="P601">
        <v>1225</v>
      </c>
      <c r="Q601" t="s">
        <v>1649</v>
      </c>
      <c r="R601">
        <v>191</v>
      </c>
      <c r="S601" t="s">
        <v>134</v>
      </c>
      <c r="T601" t="s">
        <v>44</v>
      </c>
      <c r="U601" s="1">
        <v>43500</v>
      </c>
      <c r="V601" s="1">
        <v>43607</v>
      </c>
      <c r="W601" t="s">
        <v>2343</v>
      </c>
      <c r="X601" t="s">
        <v>905</v>
      </c>
      <c r="Y601">
        <v>26</v>
      </c>
      <c r="Z601">
        <v>25</v>
      </c>
      <c r="AA601">
        <v>28</v>
      </c>
      <c r="AB601">
        <v>89.285700000000006</v>
      </c>
      <c r="AD601">
        <f>IF(ISBLANK(Source[[#This Row],[CrosslistID]]),1,1/COUNTIFS(Source[CrosslistID],Source[[#This Row],[CrosslistID]],Source[TermDesc],Source[[#This Row],[TermDesc]]))</f>
        <v>1</v>
      </c>
      <c r="AG601">
        <v>0</v>
      </c>
      <c r="AH601">
        <v>89.285700000000006</v>
      </c>
      <c r="AI601">
        <v>4</v>
      </c>
      <c r="AJ601">
        <v>5.2</v>
      </c>
      <c r="AK601">
        <v>0.5</v>
      </c>
      <c r="AL6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1">
        <f>IF(AND(Source[[#This Row],[Credit_Noncredit]]="Noncredit",Source[[#This Row],[FTEF]]&gt;0),Source[[#This Row],[NC XLST FTES]]*525/(437.5*Source[[#This Row],[FTEF]]),0)</f>
        <v>0</v>
      </c>
      <c r="AN601">
        <f>IF(Source[[#This Row],[Credit_Noncredit]]="Credit",Source[[#This Row],[Census Enrollment]],Source[[#This Row],[Noncredit Avg. Attendance]])</f>
        <v>26</v>
      </c>
    </row>
    <row r="602" spans="1:40" x14ac:dyDescent="0.25">
      <c r="A602" t="s">
        <v>4581</v>
      </c>
      <c r="B602" t="s">
        <v>886</v>
      </c>
      <c r="C602" t="s">
        <v>229</v>
      </c>
      <c r="D602" t="s">
        <v>230</v>
      </c>
      <c r="E602" s="4">
        <v>38240</v>
      </c>
      <c r="F602" s="4" t="s">
        <v>1057</v>
      </c>
      <c r="G602" s="4">
        <v>188</v>
      </c>
      <c r="H602" t="str">
        <f>CONCATENATE(Source[[#This Row],[Subject]],TRIM(Source[[#This Row],[Course]]))</f>
        <v>ESL188</v>
      </c>
      <c r="I602" t="str">
        <f>VLOOKUP(Source[[#This Row],[SubjCrse]],'Courses and Categories'!$E$2:$G$1816,3,FALSE)</f>
        <v>Credit General Education</v>
      </c>
      <c r="J602">
        <v>4</v>
      </c>
      <c r="K602" t="s">
        <v>1067</v>
      </c>
      <c r="L602" t="s">
        <v>39</v>
      </c>
      <c r="M602" t="s">
        <v>1063</v>
      </c>
      <c r="N602" t="s">
        <v>42</v>
      </c>
      <c r="O602" t="s">
        <v>42</v>
      </c>
      <c r="P602" t="s">
        <v>42</v>
      </c>
      <c r="Q602" t="s">
        <v>236</v>
      </c>
      <c r="R602">
        <v>149</v>
      </c>
      <c r="S602" t="s">
        <v>134</v>
      </c>
      <c r="T602" t="s">
        <v>44</v>
      </c>
      <c r="U602" s="1">
        <v>43500</v>
      </c>
      <c r="V602" s="1">
        <v>43607</v>
      </c>
      <c r="W602" t="s">
        <v>2343</v>
      </c>
      <c r="X602" t="s">
        <v>46</v>
      </c>
      <c r="Y602">
        <v>28</v>
      </c>
      <c r="Z602">
        <v>25</v>
      </c>
      <c r="AA602">
        <v>28</v>
      </c>
      <c r="AB602">
        <v>89.285700000000006</v>
      </c>
      <c r="AD602">
        <f>IF(ISBLANK(Source[[#This Row],[CrosslistID]]),1,1/COUNTIFS(Source[CrosslistID],Source[[#This Row],[CrosslistID]],Source[TermDesc],Source[[#This Row],[TermDesc]]))</f>
        <v>1</v>
      </c>
      <c r="AG602">
        <v>0</v>
      </c>
      <c r="AH602">
        <v>89.285700000000006</v>
      </c>
      <c r="AI602">
        <v>0.68200000000000005</v>
      </c>
      <c r="AJ602">
        <v>0.81059999999999999</v>
      </c>
      <c r="AK602">
        <v>0</v>
      </c>
      <c r="AL6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2">
        <f>IF(AND(Source[[#This Row],[Credit_Noncredit]]="Noncredit",Source[[#This Row],[FTEF]]&gt;0),Source[[#This Row],[NC XLST FTES]]*525/(437.5*Source[[#This Row],[FTEF]]),0)</f>
        <v>0</v>
      </c>
      <c r="AN602">
        <f>IF(Source[[#This Row],[Credit_Noncredit]]="Credit",Source[[#This Row],[Census Enrollment]],Source[[#This Row],[Noncredit Avg. Attendance]])</f>
        <v>28</v>
      </c>
    </row>
    <row r="603" spans="1:40" x14ac:dyDescent="0.25">
      <c r="A603" t="s">
        <v>4581</v>
      </c>
      <c r="B603" t="s">
        <v>886</v>
      </c>
      <c r="C603" t="s">
        <v>229</v>
      </c>
      <c r="D603" t="s">
        <v>230</v>
      </c>
      <c r="E603" s="4">
        <v>38987</v>
      </c>
      <c r="F603" s="4" t="s">
        <v>1057</v>
      </c>
      <c r="G603" s="4">
        <v>188</v>
      </c>
      <c r="H603" t="str">
        <f>CONCATENATE(Source[[#This Row],[Subject]],TRIM(Source[[#This Row],[Course]]))</f>
        <v>ESL188</v>
      </c>
      <c r="I603" t="str">
        <f>VLOOKUP(Source[[#This Row],[SubjCrse]],'Courses and Categories'!$E$2:$G$1816,3,FALSE)</f>
        <v>Credit General Education</v>
      </c>
      <c r="J603">
        <v>5</v>
      </c>
      <c r="K603" t="s">
        <v>1067</v>
      </c>
      <c r="L603" t="s">
        <v>39</v>
      </c>
      <c r="M603" t="s">
        <v>903</v>
      </c>
      <c r="N603" t="s">
        <v>105</v>
      </c>
      <c r="O603">
        <v>1110</v>
      </c>
      <c r="P603">
        <v>1400</v>
      </c>
      <c r="Q603" t="s">
        <v>233</v>
      </c>
      <c r="R603">
        <v>212</v>
      </c>
      <c r="S603" t="s">
        <v>134</v>
      </c>
      <c r="T603">
        <v>1</v>
      </c>
      <c r="U603" s="1">
        <v>43479</v>
      </c>
      <c r="V603" s="1">
        <v>43607</v>
      </c>
      <c r="W603" t="s">
        <v>2323</v>
      </c>
      <c r="X603" t="s">
        <v>1929</v>
      </c>
      <c r="Y603">
        <v>25</v>
      </c>
      <c r="Z603">
        <v>24</v>
      </c>
      <c r="AA603">
        <v>28</v>
      </c>
      <c r="AB603">
        <v>85.714299999999994</v>
      </c>
      <c r="AD603">
        <f>IF(ISBLANK(Source[[#This Row],[CrosslistID]]),1,1/COUNTIFS(Source[CrosslistID],Source[[#This Row],[CrosslistID]],Source[TermDesc],Source[[#This Row],[TermDesc]]))</f>
        <v>1</v>
      </c>
      <c r="AG603">
        <v>0</v>
      </c>
      <c r="AH603">
        <v>85.714299999999994</v>
      </c>
      <c r="AI603">
        <v>3.6</v>
      </c>
      <c r="AJ603">
        <v>5</v>
      </c>
      <c r="AK603">
        <v>0.5</v>
      </c>
      <c r="AL6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3">
        <f>IF(AND(Source[[#This Row],[Credit_Noncredit]]="Noncredit",Source[[#This Row],[FTEF]]&gt;0),Source[[#This Row],[NC XLST FTES]]*525/(437.5*Source[[#This Row],[FTEF]]),0)</f>
        <v>0</v>
      </c>
      <c r="AN603">
        <f>IF(Source[[#This Row],[Credit_Noncredit]]="Credit",Source[[#This Row],[Census Enrollment]],Source[[#This Row],[Noncredit Avg. Attendance]])</f>
        <v>25</v>
      </c>
    </row>
    <row r="604" spans="1:40" x14ac:dyDescent="0.25">
      <c r="A604" t="s">
        <v>4581</v>
      </c>
      <c r="B604" t="s">
        <v>886</v>
      </c>
      <c r="C604" t="s">
        <v>229</v>
      </c>
      <c r="D604" t="s">
        <v>230</v>
      </c>
      <c r="E604" s="4">
        <v>38992</v>
      </c>
      <c r="F604" s="4" t="s">
        <v>1057</v>
      </c>
      <c r="G604" s="4">
        <v>188</v>
      </c>
      <c r="H604" t="str">
        <f>CONCATENATE(Source[[#This Row],[Subject]],TRIM(Source[[#This Row],[Course]]))</f>
        <v>ESL188</v>
      </c>
      <c r="I604" t="str">
        <f>VLOOKUP(Source[[#This Row],[SubjCrse]],'Courses and Categories'!$E$2:$G$1816,3,FALSE)</f>
        <v>Credit General Education</v>
      </c>
      <c r="J604">
        <v>6</v>
      </c>
      <c r="K604" t="s">
        <v>1067</v>
      </c>
      <c r="L604" t="s">
        <v>39</v>
      </c>
      <c r="M604" t="s">
        <v>1063</v>
      </c>
      <c r="N604" t="s">
        <v>42</v>
      </c>
      <c r="O604" t="s">
        <v>42</v>
      </c>
      <c r="P604" t="s">
        <v>42</v>
      </c>
      <c r="Q604" t="s">
        <v>236</v>
      </c>
      <c r="R604">
        <v>149</v>
      </c>
      <c r="S604" t="s">
        <v>134</v>
      </c>
      <c r="T604">
        <v>1</v>
      </c>
      <c r="U604" s="1">
        <v>43479</v>
      </c>
      <c r="V604" s="1">
        <v>43607</v>
      </c>
      <c r="W604" t="s">
        <v>2323</v>
      </c>
      <c r="X604" t="s">
        <v>46</v>
      </c>
      <c r="Y604">
        <v>34</v>
      </c>
      <c r="Z604">
        <v>24</v>
      </c>
      <c r="AA604">
        <v>28</v>
      </c>
      <c r="AB604">
        <v>85.714299999999994</v>
      </c>
      <c r="AD604">
        <f>IF(ISBLANK(Source[[#This Row],[CrosslistID]]),1,1/COUNTIFS(Source[CrosslistID],Source[[#This Row],[CrosslistID]],Source[TermDesc],Source[[#This Row],[TermDesc]]))</f>
        <v>1</v>
      </c>
      <c r="AG604">
        <v>0</v>
      </c>
      <c r="AH604">
        <v>85.714299999999994</v>
      </c>
      <c r="AI604">
        <v>0.443</v>
      </c>
      <c r="AJ604">
        <v>0.60870000000000002</v>
      </c>
      <c r="AK604">
        <v>0</v>
      </c>
      <c r="AL6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4">
        <f>IF(AND(Source[[#This Row],[Credit_Noncredit]]="Noncredit",Source[[#This Row],[FTEF]]&gt;0),Source[[#This Row],[NC XLST FTES]]*525/(437.5*Source[[#This Row],[FTEF]]),0)</f>
        <v>0</v>
      </c>
      <c r="AN604">
        <f>IF(Source[[#This Row],[Credit_Noncredit]]="Credit",Source[[#This Row],[Census Enrollment]],Source[[#This Row],[Noncredit Avg. Attendance]])</f>
        <v>34</v>
      </c>
    </row>
    <row r="605" spans="1:40" x14ac:dyDescent="0.25">
      <c r="A605" t="s">
        <v>4581</v>
      </c>
      <c r="B605" t="s">
        <v>886</v>
      </c>
      <c r="C605" t="s">
        <v>229</v>
      </c>
      <c r="D605" t="s">
        <v>230</v>
      </c>
      <c r="E605" s="4">
        <v>38988</v>
      </c>
      <c r="F605" s="4" t="s">
        <v>1057</v>
      </c>
      <c r="G605" s="4">
        <v>188</v>
      </c>
      <c r="H605" t="str">
        <f>CONCATENATE(Source[[#This Row],[Subject]],TRIM(Source[[#This Row],[Course]]))</f>
        <v>ESL188</v>
      </c>
      <c r="I605" t="str">
        <f>VLOOKUP(Source[[#This Row],[SubjCrse]],'Courses and Categories'!$E$2:$G$1816,3,FALSE)</f>
        <v>Credit General Education</v>
      </c>
      <c r="J605">
        <v>7</v>
      </c>
      <c r="K605" t="s">
        <v>1067</v>
      </c>
      <c r="L605" t="s">
        <v>39</v>
      </c>
      <c r="M605" t="s">
        <v>903</v>
      </c>
      <c r="N605" t="s">
        <v>59</v>
      </c>
      <c r="O605">
        <v>810</v>
      </c>
      <c r="P605">
        <v>1100</v>
      </c>
      <c r="Q605" t="s">
        <v>233</v>
      </c>
      <c r="R605">
        <v>314</v>
      </c>
      <c r="S605" t="s">
        <v>134</v>
      </c>
      <c r="T605">
        <v>1</v>
      </c>
      <c r="U605" s="1">
        <v>43479</v>
      </c>
      <c r="V605" s="1">
        <v>43607</v>
      </c>
      <c r="W605" t="s">
        <v>2351</v>
      </c>
      <c r="X605" t="s">
        <v>1929</v>
      </c>
      <c r="Y605">
        <v>26</v>
      </c>
      <c r="Z605">
        <v>22</v>
      </c>
      <c r="AA605">
        <v>28</v>
      </c>
      <c r="AB605">
        <v>78.571399999999997</v>
      </c>
      <c r="AD605">
        <f>IF(ISBLANK(Source[[#This Row],[CrosslistID]]),1,1/COUNTIFS(Source[CrosslistID],Source[[#This Row],[CrosslistID]],Source[TermDesc],Source[[#This Row],[TermDesc]]))</f>
        <v>1</v>
      </c>
      <c r="AG605">
        <v>0</v>
      </c>
      <c r="AH605">
        <v>78.571399999999997</v>
      </c>
      <c r="AI605">
        <v>3.6</v>
      </c>
      <c r="AJ605">
        <v>5.2</v>
      </c>
      <c r="AK605">
        <v>0.5</v>
      </c>
      <c r="AL6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5">
        <f>IF(AND(Source[[#This Row],[Credit_Noncredit]]="Noncredit",Source[[#This Row],[FTEF]]&gt;0),Source[[#This Row],[NC XLST FTES]]*525/(437.5*Source[[#This Row],[FTEF]]),0)</f>
        <v>0</v>
      </c>
      <c r="AN605">
        <f>IF(Source[[#This Row],[Credit_Noncredit]]="Credit",Source[[#This Row],[Census Enrollment]],Source[[#This Row],[Noncredit Avg. Attendance]])</f>
        <v>26</v>
      </c>
    </row>
    <row r="606" spans="1:40" x14ac:dyDescent="0.25">
      <c r="A606" t="s">
        <v>4581</v>
      </c>
      <c r="B606" t="s">
        <v>886</v>
      </c>
      <c r="C606" t="s">
        <v>229</v>
      </c>
      <c r="D606" t="s">
        <v>230</v>
      </c>
      <c r="E606" s="4">
        <v>38993</v>
      </c>
      <c r="F606" s="4" t="s">
        <v>1057</v>
      </c>
      <c r="G606" s="4">
        <v>188</v>
      </c>
      <c r="H606" t="str">
        <f>CONCATENATE(Source[[#This Row],[Subject]],TRIM(Source[[#This Row],[Course]]))</f>
        <v>ESL188</v>
      </c>
      <c r="I606" t="str">
        <f>VLOOKUP(Source[[#This Row],[SubjCrse]],'Courses and Categories'!$E$2:$G$1816,3,FALSE)</f>
        <v>Credit General Education</v>
      </c>
      <c r="J606">
        <v>8</v>
      </c>
      <c r="K606" t="s">
        <v>1067</v>
      </c>
      <c r="L606" t="s">
        <v>39</v>
      </c>
      <c r="M606" t="s">
        <v>1063</v>
      </c>
      <c r="N606" t="s">
        <v>42</v>
      </c>
      <c r="O606" t="s">
        <v>42</v>
      </c>
      <c r="P606" t="s">
        <v>42</v>
      </c>
      <c r="Q606" t="s">
        <v>236</v>
      </c>
      <c r="R606">
        <v>149</v>
      </c>
      <c r="S606" t="s">
        <v>134</v>
      </c>
      <c r="T606">
        <v>1</v>
      </c>
      <c r="U606" s="1">
        <v>43479</v>
      </c>
      <c r="V606" s="1">
        <v>43607</v>
      </c>
      <c r="W606" t="s">
        <v>2351</v>
      </c>
      <c r="X606" t="s">
        <v>46</v>
      </c>
      <c r="Y606">
        <v>31</v>
      </c>
      <c r="Z606">
        <v>22</v>
      </c>
      <c r="AA606">
        <v>28</v>
      </c>
      <c r="AB606">
        <v>78.571399999999997</v>
      </c>
      <c r="AD606">
        <f>IF(ISBLANK(Source[[#This Row],[CrosslistID]]),1,1/COUNTIFS(Source[CrosslistID],Source[[#This Row],[CrosslistID]],Source[TermDesc],Source[[#This Row],[TermDesc]]))</f>
        <v>1</v>
      </c>
      <c r="AG606">
        <v>0</v>
      </c>
      <c r="AH606">
        <v>78.571399999999997</v>
      </c>
      <c r="AI606">
        <v>0.55600000000000005</v>
      </c>
      <c r="AJ606">
        <v>0.88380000000000003</v>
      </c>
      <c r="AK606">
        <v>0</v>
      </c>
      <c r="AL6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6">
        <f>IF(AND(Source[[#This Row],[Credit_Noncredit]]="Noncredit",Source[[#This Row],[FTEF]]&gt;0),Source[[#This Row],[NC XLST FTES]]*525/(437.5*Source[[#This Row],[FTEF]]),0)</f>
        <v>0</v>
      </c>
      <c r="AN606">
        <f>IF(Source[[#This Row],[Credit_Noncredit]]="Credit",Source[[#This Row],[Census Enrollment]],Source[[#This Row],[Noncredit Avg. Attendance]])</f>
        <v>31</v>
      </c>
    </row>
    <row r="607" spans="1:40" x14ac:dyDescent="0.25">
      <c r="A607" t="s">
        <v>4581</v>
      </c>
      <c r="B607" t="s">
        <v>886</v>
      </c>
      <c r="C607" t="s">
        <v>229</v>
      </c>
      <c r="D607" t="s">
        <v>230</v>
      </c>
      <c r="E607" s="4">
        <v>38989</v>
      </c>
      <c r="F607" s="4" t="s">
        <v>1057</v>
      </c>
      <c r="G607" s="4">
        <v>188</v>
      </c>
      <c r="H607" t="str">
        <f>CONCATENATE(Source[[#This Row],[Subject]],TRIM(Source[[#This Row],[Course]]))</f>
        <v>ESL188</v>
      </c>
      <c r="I607" t="str">
        <f>VLOOKUP(Source[[#This Row],[SubjCrse]],'Courses and Categories'!$E$2:$G$1816,3,FALSE)</f>
        <v>Credit General Education</v>
      </c>
      <c r="J607">
        <v>9</v>
      </c>
      <c r="K607" t="s">
        <v>1067</v>
      </c>
      <c r="L607" t="s">
        <v>39</v>
      </c>
      <c r="M607" t="s">
        <v>903</v>
      </c>
      <c r="N607" t="s">
        <v>59</v>
      </c>
      <c r="O607">
        <v>1110</v>
      </c>
      <c r="P607">
        <v>1400</v>
      </c>
      <c r="Q607" t="s">
        <v>420</v>
      </c>
      <c r="R607">
        <v>184</v>
      </c>
      <c r="S607" t="s">
        <v>134</v>
      </c>
      <c r="T607">
        <v>1</v>
      </c>
      <c r="U607" s="1">
        <v>43479</v>
      </c>
      <c r="V607" s="1">
        <v>43607</v>
      </c>
      <c r="W607" t="s">
        <v>2333</v>
      </c>
      <c r="X607" t="s">
        <v>1929</v>
      </c>
      <c r="Y607">
        <v>29</v>
      </c>
      <c r="Z607">
        <v>25</v>
      </c>
      <c r="AA607">
        <v>28</v>
      </c>
      <c r="AB607">
        <v>89.285700000000006</v>
      </c>
      <c r="AD607">
        <f>IF(ISBLANK(Source[[#This Row],[CrosslistID]]),1,1/COUNTIFS(Source[CrosslistID],Source[[#This Row],[CrosslistID]],Source[TermDesc],Source[[#This Row],[TermDesc]]))</f>
        <v>1</v>
      </c>
      <c r="AG607">
        <v>0</v>
      </c>
      <c r="AH607">
        <v>89.285700000000006</v>
      </c>
      <c r="AI607">
        <v>5.4</v>
      </c>
      <c r="AJ607">
        <v>5.8</v>
      </c>
      <c r="AK607">
        <v>0.5</v>
      </c>
      <c r="AL6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7">
        <f>IF(AND(Source[[#This Row],[Credit_Noncredit]]="Noncredit",Source[[#This Row],[FTEF]]&gt;0),Source[[#This Row],[NC XLST FTES]]*525/(437.5*Source[[#This Row],[FTEF]]),0)</f>
        <v>0</v>
      </c>
      <c r="AN607">
        <f>IF(Source[[#This Row],[Credit_Noncredit]]="Credit",Source[[#This Row],[Census Enrollment]],Source[[#This Row],[Noncredit Avg. Attendance]])</f>
        <v>29</v>
      </c>
    </row>
    <row r="608" spans="1:40" x14ac:dyDescent="0.25">
      <c r="A608" t="s">
        <v>4581</v>
      </c>
      <c r="B608" t="s">
        <v>886</v>
      </c>
      <c r="C608" t="s">
        <v>229</v>
      </c>
      <c r="D608" t="s">
        <v>230</v>
      </c>
      <c r="E608" s="4">
        <v>38994</v>
      </c>
      <c r="F608" s="4" t="s">
        <v>1057</v>
      </c>
      <c r="G608" s="4">
        <v>188</v>
      </c>
      <c r="H608" t="str">
        <f>CONCATENATE(Source[[#This Row],[Subject]],TRIM(Source[[#This Row],[Course]]))</f>
        <v>ESL188</v>
      </c>
      <c r="I608" t="str">
        <f>VLOOKUP(Source[[#This Row],[SubjCrse]],'Courses and Categories'!$E$2:$G$1816,3,FALSE)</f>
        <v>Credit General Education</v>
      </c>
      <c r="J608">
        <v>10</v>
      </c>
      <c r="K608" t="s">
        <v>1067</v>
      </c>
      <c r="L608" t="s">
        <v>39</v>
      </c>
      <c r="M608" t="s">
        <v>1063</v>
      </c>
      <c r="N608" t="s">
        <v>42</v>
      </c>
      <c r="O608" t="s">
        <v>42</v>
      </c>
      <c r="P608" t="s">
        <v>42</v>
      </c>
      <c r="Q608" t="s">
        <v>236</v>
      </c>
      <c r="R608">
        <v>149</v>
      </c>
      <c r="S608" t="s">
        <v>134</v>
      </c>
      <c r="T608">
        <v>1</v>
      </c>
      <c r="U608" s="1">
        <v>43479</v>
      </c>
      <c r="V608" s="1">
        <v>43607</v>
      </c>
      <c r="W608" t="s">
        <v>2333</v>
      </c>
      <c r="X608" t="s">
        <v>46</v>
      </c>
      <c r="Y608">
        <v>31</v>
      </c>
      <c r="Z608">
        <v>27</v>
      </c>
      <c r="AA608">
        <v>28</v>
      </c>
      <c r="AB608">
        <v>96.428600000000003</v>
      </c>
      <c r="AD608">
        <f>IF(ISBLANK(Source[[#This Row],[CrosslistID]]),1,1/COUNTIFS(Source[CrosslistID],Source[[#This Row],[CrosslistID]],Source[TermDesc],Source[[#This Row],[TermDesc]]))</f>
        <v>1</v>
      </c>
      <c r="AG608">
        <v>0</v>
      </c>
      <c r="AH608">
        <v>96.428600000000003</v>
      </c>
      <c r="AI608">
        <v>0.71599999999999997</v>
      </c>
      <c r="AJ608">
        <v>0.78759999999999997</v>
      </c>
      <c r="AK608">
        <v>0</v>
      </c>
      <c r="AL6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8">
        <f>IF(AND(Source[[#This Row],[Credit_Noncredit]]="Noncredit",Source[[#This Row],[FTEF]]&gt;0),Source[[#This Row],[NC XLST FTES]]*525/(437.5*Source[[#This Row],[FTEF]]),0)</f>
        <v>0</v>
      </c>
      <c r="AN608">
        <f>IF(Source[[#This Row],[Credit_Noncredit]]="Credit",Source[[#This Row],[Census Enrollment]],Source[[#This Row],[Noncredit Avg. Attendance]])</f>
        <v>31</v>
      </c>
    </row>
    <row r="609" spans="1:40" x14ac:dyDescent="0.25">
      <c r="A609" t="s">
        <v>4581</v>
      </c>
      <c r="B609" t="s">
        <v>886</v>
      </c>
      <c r="C609" t="s">
        <v>229</v>
      </c>
      <c r="D609" t="s">
        <v>230</v>
      </c>
      <c r="E609" s="4">
        <v>38991</v>
      </c>
      <c r="F609" s="4" t="s">
        <v>1057</v>
      </c>
      <c r="G609" s="4">
        <v>188</v>
      </c>
      <c r="H609" t="str">
        <f>CONCATENATE(Source[[#This Row],[Subject]],TRIM(Source[[#This Row],[Course]]))</f>
        <v>ESL188</v>
      </c>
      <c r="I609" t="str">
        <f>VLOOKUP(Source[[#This Row],[SubjCrse]],'Courses and Categories'!$E$2:$G$1816,3,FALSE)</f>
        <v>Credit General Education</v>
      </c>
      <c r="J609">
        <v>501</v>
      </c>
      <c r="K609" t="s">
        <v>1067</v>
      </c>
      <c r="L609" t="s">
        <v>87</v>
      </c>
      <c r="M609" t="s">
        <v>903</v>
      </c>
      <c r="N609" t="s">
        <v>105</v>
      </c>
      <c r="O609">
        <v>1810</v>
      </c>
      <c r="P609">
        <v>2100</v>
      </c>
      <c r="Q609" t="s">
        <v>236</v>
      </c>
      <c r="R609">
        <v>360</v>
      </c>
      <c r="S609" t="s">
        <v>134</v>
      </c>
      <c r="T609">
        <v>1</v>
      </c>
      <c r="U609" s="1">
        <v>43479</v>
      </c>
      <c r="V609" s="1">
        <v>43607</v>
      </c>
      <c r="W609" t="s">
        <v>2342</v>
      </c>
      <c r="X609" t="s">
        <v>1929</v>
      </c>
      <c r="Y609">
        <v>27</v>
      </c>
      <c r="Z609">
        <v>25</v>
      </c>
      <c r="AA609">
        <v>28</v>
      </c>
      <c r="AB609">
        <v>89.285700000000006</v>
      </c>
      <c r="AD609">
        <f>IF(ISBLANK(Source[[#This Row],[CrosslistID]]),1,1/COUNTIFS(Source[CrosslistID],Source[[#This Row],[CrosslistID]],Source[TermDesc],Source[[#This Row],[TermDesc]]))</f>
        <v>1</v>
      </c>
      <c r="AG609">
        <v>0</v>
      </c>
      <c r="AH609">
        <v>89.285700000000006</v>
      </c>
      <c r="AI609">
        <v>4.4000000000000004</v>
      </c>
      <c r="AJ609">
        <v>5.4</v>
      </c>
      <c r="AK609">
        <v>0.5</v>
      </c>
      <c r="AL6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9">
        <f>IF(AND(Source[[#This Row],[Credit_Noncredit]]="Noncredit",Source[[#This Row],[FTEF]]&gt;0),Source[[#This Row],[NC XLST FTES]]*525/(437.5*Source[[#This Row],[FTEF]]),0)</f>
        <v>0</v>
      </c>
      <c r="AN609">
        <f>IF(Source[[#This Row],[Credit_Noncredit]]="Credit",Source[[#This Row],[Census Enrollment]],Source[[#This Row],[Noncredit Avg. Attendance]])</f>
        <v>27</v>
      </c>
    </row>
    <row r="610" spans="1:40" x14ac:dyDescent="0.25">
      <c r="A610" t="s">
        <v>4581</v>
      </c>
      <c r="B610" t="s">
        <v>886</v>
      </c>
      <c r="C610" t="s">
        <v>229</v>
      </c>
      <c r="D610" t="s">
        <v>230</v>
      </c>
      <c r="E610" s="4">
        <v>38996</v>
      </c>
      <c r="F610" s="4" t="s">
        <v>1057</v>
      </c>
      <c r="G610" s="4">
        <v>188</v>
      </c>
      <c r="H610" t="str">
        <f>CONCATENATE(Source[[#This Row],[Subject]],TRIM(Source[[#This Row],[Course]]))</f>
        <v>ESL188</v>
      </c>
      <c r="I610" t="str">
        <f>VLOOKUP(Source[[#This Row],[SubjCrse]],'Courses and Categories'!$E$2:$G$1816,3,FALSE)</f>
        <v>Credit General Education</v>
      </c>
      <c r="J610">
        <v>502</v>
      </c>
      <c r="K610" t="s">
        <v>1067</v>
      </c>
      <c r="L610" t="s">
        <v>87</v>
      </c>
      <c r="M610" t="s">
        <v>1063</v>
      </c>
      <c r="N610" t="s">
        <v>42</v>
      </c>
      <c r="O610" t="s">
        <v>42</v>
      </c>
      <c r="P610" t="s">
        <v>42</v>
      </c>
      <c r="Q610" t="s">
        <v>236</v>
      </c>
      <c r="R610">
        <v>149</v>
      </c>
      <c r="S610" t="s">
        <v>134</v>
      </c>
      <c r="T610">
        <v>1</v>
      </c>
      <c r="U610" s="1">
        <v>43479</v>
      </c>
      <c r="V610" s="1">
        <v>43607</v>
      </c>
      <c r="W610" t="s">
        <v>2342</v>
      </c>
      <c r="X610" t="s">
        <v>46</v>
      </c>
      <c r="Y610">
        <v>32</v>
      </c>
      <c r="Z610">
        <v>25</v>
      </c>
      <c r="AA610">
        <v>28</v>
      </c>
      <c r="AB610">
        <v>89.285700000000006</v>
      </c>
      <c r="AD610">
        <f>IF(ISBLANK(Source[[#This Row],[CrosslistID]]),1,1/COUNTIFS(Source[CrosslistID],Source[[#This Row],[CrosslistID]],Source[TermDesc],Source[[#This Row],[TermDesc]]))</f>
        <v>1</v>
      </c>
      <c r="AG610">
        <v>0</v>
      </c>
      <c r="AH610">
        <v>89.285700000000006</v>
      </c>
      <c r="AI610">
        <v>0.65900000000000003</v>
      </c>
      <c r="AJ610">
        <v>0.79869999999999997</v>
      </c>
      <c r="AK610">
        <v>0</v>
      </c>
      <c r="AL6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0">
        <f>IF(AND(Source[[#This Row],[Credit_Noncredit]]="Noncredit",Source[[#This Row],[FTEF]]&gt;0),Source[[#This Row],[NC XLST FTES]]*525/(437.5*Source[[#This Row],[FTEF]]),0)</f>
        <v>0</v>
      </c>
      <c r="AN610">
        <f>IF(Source[[#This Row],[Credit_Noncredit]]="Credit",Source[[#This Row],[Census Enrollment]],Source[[#This Row],[Noncredit Avg. Attendance]])</f>
        <v>32</v>
      </c>
    </row>
    <row r="611" spans="1:40" x14ac:dyDescent="0.25">
      <c r="A611" t="s">
        <v>4581</v>
      </c>
      <c r="B611" t="s">
        <v>886</v>
      </c>
      <c r="C611" t="s">
        <v>627</v>
      </c>
      <c r="D611" t="s">
        <v>1070</v>
      </c>
      <c r="E611" s="4">
        <v>30379</v>
      </c>
      <c r="F611" s="4" t="s">
        <v>1071</v>
      </c>
      <c r="G611" s="4" t="s">
        <v>1072</v>
      </c>
      <c r="H611" t="str">
        <f>CONCATENATE(Source[[#This Row],[Subject]],TRIM(Source[[#This Row],[Course]]))</f>
        <v>CMST1A</v>
      </c>
      <c r="I611" t="str">
        <f>VLOOKUP(Source[[#This Row],[SubjCrse]],'Courses and Categories'!$E$2:$G$1816,3,FALSE)</f>
        <v>Credit General Education</v>
      </c>
      <c r="J611">
        <v>1</v>
      </c>
      <c r="K611" t="s">
        <v>1073</v>
      </c>
      <c r="L611" t="s">
        <v>39</v>
      </c>
      <c r="M611" t="s">
        <v>903</v>
      </c>
      <c r="N611" t="s">
        <v>105</v>
      </c>
      <c r="O611">
        <v>810</v>
      </c>
      <c r="P611">
        <v>925</v>
      </c>
      <c r="Q611" t="s">
        <v>240</v>
      </c>
      <c r="R611">
        <v>257</v>
      </c>
      <c r="S611" t="s">
        <v>134</v>
      </c>
      <c r="T611">
        <v>1</v>
      </c>
      <c r="U611" s="1">
        <v>43479</v>
      </c>
      <c r="V611" s="1">
        <v>43607</v>
      </c>
      <c r="W611" t="s">
        <v>1075</v>
      </c>
      <c r="X611" t="s">
        <v>1929</v>
      </c>
      <c r="Y611">
        <v>29</v>
      </c>
      <c r="Z611">
        <v>27</v>
      </c>
      <c r="AA611">
        <v>30</v>
      </c>
      <c r="AB611">
        <v>90</v>
      </c>
      <c r="AD611">
        <f>IF(ISBLANK(Source[[#This Row],[CrosslistID]]),1,1/COUNTIFS(Source[CrosslistID],Source[[#This Row],[CrosslistID]],Source[TermDesc],Source[[#This Row],[TermDesc]]))</f>
        <v>1</v>
      </c>
      <c r="AG611">
        <v>0</v>
      </c>
      <c r="AH611">
        <v>90</v>
      </c>
      <c r="AI611">
        <v>2.8</v>
      </c>
      <c r="AJ611">
        <v>2.9</v>
      </c>
      <c r="AK611">
        <v>0.2</v>
      </c>
      <c r="AL6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1">
        <f>IF(AND(Source[[#This Row],[Credit_Noncredit]]="Noncredit",Source[[#This Row],[FTEF]]&gt;0),Source[[#This Row],[NC XLST FTES]]*525/(437.5*Source[[#This Row],[FTEF]]),0)</f>
        <v>0</v>
      </c>
      <c r="AN611">
        <f>IF(Source[[#This Row],[Credit_Noncredit]]="Credit",Source[[#This Row],[Census Enrollment]],Source[[#This Row],[Noncredit Avg. Attendance]])</f>
        <v>29</v>
      </c>
    </row>
    <row r="612" spans="1:40" x14ac:dyDescent="0.25">
      <c r="A612" t="s">
        <v>4581</v>
      </c>
      <c r="B612" t="s">
        <v>886</v>
      </c>
      <c r="C612" t="s">
        <v>627</v>
      </c>
      <c r="D612" t="s">
        <v>1070</v>
      </c>
      <c r="E612" s="4">
        <v>37630</v>
      </c>
      <c r="F612" s="4" t="s">
        <v>1071</v>
      </c>
      <c r="G612" s="4" t="s">
        <v>1072</v>
      </c>
      <c r="H612" t="str">
        <f>CONCATENATE(Source[[#This Row],[Subject]],TRIM(Source[[#This Row],[Course]]))</f>
        <v>CMST1A</v>
      </c>
      <c r="I612" t="str">
        <f>VLOOKUP(Source[[#This Row],[SubjCrse]],'Courses and Categories'!$E$2:$G$1816,3,FALSE)</f>
        <v>Credit General Education</v>
      </c>
      <c r="J612">
        <v>2</v>
      </c>
      <c r="K612" t="s">
        <v>1073</v>
      </c>
      <c r="L612" t="s">
        <v>39</v>
      </c>
      <c r="M612" t="s">
        <v>903</v>
      </c>
      <c r="N612" t="s">
        <v>105</v>
      </c>
      <c r="O612">
        <v>940</v>
      </c>
      <c r="P612">
        <v>1055</v>
      </c>
      <c r="Q612" t="s">
        <v>240</v>
      </c>
      <c r="R612">
        <v>257</v>
      </c>
      <c r="S612" t="s">
        <v>134</v>
      </c>
      <c r="T612">
        <v>1</v>
      </c>
      <c r="U612" s="1">
        <v>43479</v>
      </c>
      <c r="V612" s="1">
        <v>43607</v>
      </c>
      <c r="W612" t="s">
        <v>1075</v>
      </c>
      <c r="X612" t="s">
        <v>1929</v>
      </c>
      <c r="Y612">
        <v>31</v>
      </c>
      <c r="Z612">
        <v>30</v>
      </c>
      <c r="AA612">
        <v>30</v>
      </c>
      <c r="AB612">
        <v>100</v>
      </c>
      <c r="AD612">
        <f>IF(ISBLANK(Source[[#This Row],[CrosslistID]]),1,1/COUNTIFS(Source[CrosslistID],Source[[#This Row],[CrosslistID]],Source[TermDesc],Source[[#This Row],[TermDesc]]))</f>
        <v>1</v>
      </c>
      <c r="AG612">
        <v>0</v>
      </c>
      <c r="AH612">
        <v>100</v>
      </c>
      <c r="AI612">
        <v>2.7</v>
      </c>
      <c r="AJ612">
        <v>3.1</v>
      </c>
      <c r="AK612">
        <v>0.2</v>
      </c>
      <c r="AL6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2">
        <f>IF(AND(Source[[#This Row],[Credit_Noncredit]]="Noncredit",Source[[#This Row],[FTEF]]&gt;0),Source[[#This Row],[NC XLST FTES]]*525/(437.5*Source[[#This Row],[FTEF]]),0)</f>
        <v>0</v>
      </c>
      <c r="AN612">
        <f>IF(Source[[#This Row],[Credit_Noncredit]]="Credit",Source[[#This Row],[Census Enrollment]],Source[[#This Row],[Noncredit Avg. Attendance]])</f>
        <v>31</v>
      </c>
    </row>
    <row r="613" spans="1:40" x14ac:dyDescent="0.25">
      <c r="A613" t="s">
        <v>4581</v>
      </c>
      <c r="B613" t="s">
        <v>886</v>
      </c>
      <c r="C613" t="s">
        <v>627</v>
      </c>
      <c r="D613" t="s">
        <v>1070</v>
      </c>
      <c r="E613" s="4">
        <v>36964</v>
      </c>
      <c r="F613" s="4" t="s">
        <v>1071</v>
      </c>
      <c r="G613" s="4" t="s">
        <v>1072</v>
      </c>
      <c r="H613" t="str">
        <f>CONCATENATE(Source[[#This Row],[Subject]],TRIM(Source[[#This Row],[Course]]))</f>
        <v>CMST1A</v>
      </c>
      <c r="I613" t="str">
        <f>VLOOKUP(Source[[#This Row],[SubjCrse]],'Courses and Categories'!$E$2:$G$1816,3,FALSE)</f>
        <v>Credit General Education</v>
      </c>
      <c r="J613">
        <v>3</v>
      </c>
      <c r="K613" t="s">
        <v>1073</v>
      </c>
      <c r="L613" t="s">
        <v>39</v>
      </c>
      <c r="M613" t="s">
        <v>903</v>
      </c>
      <c r="N613" t="s">
        <v>105</v>
      </c>
      <c r="O613">
        <v>1110</v>
      </c>
      <c r="P613">
        <v>1225</v>
      </c>
      <c r="Q613" t="s">
        <v>240</v>
      </c>
      <c r="R613">
        <v>229</v>
      </c>
      <c r="S613" t="s">
        <v>134</v>
      </c>
      <c r="T613">
        <v>1</v>
      </c>
      <c r="U613" s="1">
        <v>43479</v>
      </c>
      <c r="V613" s="1">
        <v>43607</v>
      </c>
      <c r="W613" t="s">
        <v>2358</v>
      </c>
      <c r="X613" t="s">
        <v>1929</v>
      </c>
      <c r="Y613">
        <v>28</v>
      </c>
      <c r="Z613">
        <v>22</v>
      </c>
      <c r="AA613">
        <v>30</v>
      </c>
      <c r="AB613">
        <v>73.333299999999994</v>
      </c>
      <c r="AD613">
        <f>IF(ISBLANK(Source[[#This Row],[CrosslistID]]),1,1/COUNTIFS(Source[CrosslistID],Source[[#This Row],[CrosslistID]],Source[TermDesc],Source[[#This Row],[TermDesc]]))</f>
        <v>1</v>
      </c>
      <c r="AG613">
        <v>0</v>
      </c>
      <c r="AH613">
        <v>73.333299999999994</v>
      </c>
      <c r="AI613">
        <v>2.8</v>
      </c>
      <c r="AJ613">
        <v>2.8</v>
      </c>
      <c r="AK613">
        <v>0.2</v>
      </c>
      <c r="AL6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3">
        <f>IF(AND(Source[[#This Row],[Credit_Noncredit]]="Noncredit",Source[[#This Row],[FTEF]]&gt;0),Source[[#This Row],[NC XLST FTES]]*525/(437.5*Source[[#This Row],[FTEF]]),0)</f>
        <v>0</v>
      </c>
      <c r="AN613">
        <f>IF(Source[[#This Row],[Credit_Noncredit]]="Credit",Source[[#This Row],[Census Enrollment]],Source[[#This Row],[Noncredit Avg. Attendance]])</f>
        <v>28</v>
      </c>
    </row>
    <row r="614" spans="1:40" x14ac:dyDescent="0.25">
      <c r="A614" t="s">
        <v>4581</v>
      </c>
      <c r="B614" t="s">
        <v>886</v>
      </c>
      <c r="C614" t="s">
        <v>627</v>
      </c>
      <c r="D614" t="s">
        <v>1070</v>
      </c>
      <c r="E614" s="4">
        <v>34731</v>
      </c>
      <c r="F614" s="4" t="s">
        <v>1071</v>
      </c>
      <c r="G614" s="4" t="s">
        <v>1072</v>
      </c>
      <c r="H614" t="str">
        <f>CONCATENATE(Source[[#This Row],[Subject]],TRIM(Source[[#This Row],[Course]]))</f>
        <v>CMST1A</v>
      </c>
      <c r="I614" t="str">
        <f>VLOOKUP(Source[[#This Row],[SubjCrse]],'Courses and Categories'!$E$2:$G$1816,3,FALSE)</f>
        <v>Credit General Education</v>
      </c>
      <c r="J614">
        <v>4</v>
      </c>
      <c r="K614" t="s">
        <v>1073</v>
      </c>
      <c r="L614" t="s">
        <v>39</v>
      </c>
      <c r="M614" t="s">
        <v>903</v>
      </c>
      <c r="N614" t="s">
        <v>105</v>
      </c>
      <c r="O614">
        <v>1310</v>
      </c>
      <c r="P614">
        <v>1440</v>
      </c>
      <c r="Q614" t="s">
        <v>240</v>
      </c>
      <c r="R614">
        <v>269</v>
      </c>
      <c r="S614" t="s">
        <v>134</v>
      </c>
      <c r="T614" t="s">
        <v>44</v>
      </c>
      <c r="U614" s="1">
        <v>43493</v>
      </c>
      <c r="V614" s="1">
        <v>43607</v>
      </c>
      <c r="W614" t="s">
        <v>1074</v>
      </c>
      <c r="X614" t="s">
        <v>905</v>
      </c>
      <c r="Y614">
        <v>30</v>
      </c>
      <c r="Z614">
        <v>26</v>
      </c>
      <c r="AA614">
        <v>30</v>
      </c>
      <c r="AB614">
        <v>86.666700000000006</v>
      </c>
      <c r="AD614">
        <f>IF(ISBLANK(Source[[#This Row],[CrosslistID]]),1,1/COUNTIFS(Source[CrosslistID],Source[[#This Row],[CrosslistID]],Source[TermDesc],Source[[#This Row],[TermDesc]]))</f>
        <v>1</v>
      </c>
      <c r="AG614">
        <v>0</v>
      </c>
      <c r="AH614">
        <v>86.666700000000006</v>
      </c>
      <c r="AI614">
        <v>2.976</v>
      </c>
      <c r="AJ614">
        <v>3.1886000000000001</v>
      </c>
      <c r="AK614">
        <v>0.2</v>
      </c>
      <c r="AL6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4">
        <f>IF(AND(Source[[#This Row],[Credit_Noncredit]]="Noncredit",Source[[#This Row],[FTEF]]&gt;0),Source[[#This Row],[NC XLST FTES]]*525/(437.5*Source[[#This Row],[FTEF]]),0)</f>
        <v>0</v>
      </c>
      <c r="AN614">
        <f>IF(Source[[#This Row],[Credit_Noncredit]]="Credit",Source[[#This Row],[Census Enrollment]],Source[[#This Row],[Noncredit Avg. Attendance]])</f>
        <v>30</v>
      </c>
    </row>
    <row r="615" spans="1:40" x14ac:dyDescent="0.25">
      <c r="A615" t="s">
        <v>4581</v>
      </c>
      <c r="B615" t="s">
        <v>886</v>
      </c>
      <c r="C615" t="s">
        <v>627</v>
      </c>
      <c r="D615" t="s">
        <v>1070</v>
      </c>
      <c r="E615" s="4">
        <v>30384</v>
      </c>
      <c r="F615" s="4" t="s">
        <v>1071</v>
      </c>
      <c r="G615" s="4" t="s">
        <v>1072</v>
      </c>
      <c r="H615" t="str">
        <f>CONCATENATE(Source[[#This Row],[Subject]],TRIM(Source[[#This Row],[Course]]))</f>
        <v>CMST1A</v>
      </c>
      <c r="I615" t="str">
        <f>VLOOKUP(Source[[#This Row],[SubjCrse]],'Courses and Categories'!$E$2:$G$1816,3,FALSE)</f>
        <v>Credit General Education</v>
      </c>
      <c r="J615">
        <v>5</v>
      </c>
      <c r="K615" t="s">
        <v>1073</v>
      </c>
      <c r="L615" t="s">
        <v>39</v>
      </c>
      <c r="M615" t="s">
        <v>903</v>
      </c>
      <c r="N615" t="s">
        <v>1041</v>
      </c>
      <c r="O615">
        <v>1010</v>
      </c>
      <c r="P615">
        <v>1100</v>
      </c>
      <c r="Q615" t="s">
        <v>240</v>
      </c>
      <c r="R615">
        <v>268</v>
      </c>
      <c r="S615" t="s">
        <v>134</v>
      </c>
      <c r="T615">
        <v>1</v>
      </c>
      <c r="U615" s="1">
        <v>43479</v>
      </c>
      <c r="V615" s="1">
        <v>43607</v>
      </c>
      <c r="W615" t="s">
        <v>2357</v>
      </c>
      <c r="X615" t="s">
        <v>1929</v>
      </c>
      <c r="Y615">
        <v>27</v>
      </c>
      <c r="Z615">
        <v>25</v>
      </c>
      <c r="AA615">
        <v>30</v>
      </c>
      <c r="AB615">
        <v>83.333299999999994</v>
      </c>
      <c r="AD615">
        <f>IF(ISBLANK(Source[[#This Row],[CrosslistID]]),1,1/COUNTIFS(Source[CrosslistID],Source[[#This Row],[CrosslistID]],Source[TermDesc],Source[[#This Row],[TermDesc]]))</f>
        <v>1</v>
      </c>
      <c r="AG615">
        <v>0</v>
      </c>
      <c r="AH615">
        <v>83.333299999999994</v>
      </c>
      <c r="AI615">
        <v>2.7</v>
      </c>
      <c r="AJ615">
        <v>2.7</v>
      </c>
      <c r="AK615">
        <v>0.2</v>
      </c>
      <c r="AL6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5">
        <f>IF(AND(Source[[#This Row],[Credit_Noncredit]]="Noncredit",Source[[#This Row],[FTEF]]&gt;0),Source[[#This Row],[NC XLST FTES]]*525/(437.5*Source[[#This Row],[FTEF]]),0)</f>
        <v>0</v>
      </c>
      <c r="AN615">
        <f>IF(Source[[#This Row],[Credit_Noncredit]]="Credit",Source[[#This Row],[Census Enrollment]],Source[[#This Row],[Noncredit Avg. Attendance]])</f>
        <v>27</v>
      </c>
    </row>
    <row r="616" spans="1:40" x14ac:dyDescent="0.25">
      <c r="A616" t="s">
        <v>4581</v>
      </c>
      <c r="B616" t="s">
        <v>886</v>
      </c>
      <c r="C616" t="s">
        <v>627</v>
      </c>
      <c r="D616" t="s">
        <v>1070</v>
      </c>
      <c r="E616" s="4">
        <v>30385</v>
      </c>
      <c r="F616" s="4" t="s">
        <v>1071</v>
      </c>
      <c r="G616" s="4" t="s">
        <v>1072</v>
      </c>
      <c r="H616" t="str">
        <f>CONCATENATE(Source[[#This Row],[Subject]],TRIM(Source[[#This Row],[Course]]))</f>
        <v>CMST1A</v>
      </c>
      <c r="I616" t="str">
        <f>VLOOKUP(Source[[#This Row],[SubjCrse]],'Courses and Categories'!$E$2:$G$1816,3,FALSE)</f>
        <v>Credit General Education</v>
      </c>
      <c r="J616">
        <v>6</v>
      </c>
      <c r="K616" t="s">
        <v>1073</v>
      </c>
      <c r="L616" t="s">
        <v>39</v>
      </c>
      <c r="M616" t="s">
        <v>903</v>
      </c>
      <c r="N616" t="s">
        <v>1041</v>
      </c>
      <c r="O616">
        <v>1110</v>
      </c>
      <c r="P616">
        <v>1200</v>
      </c>
      <c r="Q616" t="s">
        <v>240</v>
      </c>
      <c r="R616">
        <v>268</v>
      </c>
      <c r="S616" t="s">
        <v>134</v>
      </c>
      <c r="T616">
        <v>1</v>
      </c>
      <c r="U616" s="1">
        <v>43479</v>
      </c>
      <c r="V616" s="1">
        <v>43607</v>
      </c>
      <c r="W616" t="s">
        <v>2357</v>
      </c>
      <c r="X616" t="s">
        <v>1929</v>
      </c>
      <c r="Y616">
        <v>21</v>
      </c>
      <c r="Z616">
        <v>19</v>
      </c>
      <c r="AA616">
        <v>30</v>
      </c>
      <c r="AB616">
        <v>63.333300000000001</v>
      </c>
      <c r="AD616">
        <f>IF(ISBLANK(Source[[#This Row],[CrosslistID]]),1,1/COUNTIFS(Source[CrosslistID],Source[[#This Row],[CrosslistID]],Source[TermDesc],Source[[#This Row],[TermDesc]]))</f>
        <v>1</v>
      </c>
      <c r="AG616">
        <v>0</v>
      </c>
      <c r="AH616">
        <v>63.333300000000001</v>
      </c>
      <c r="AI616">
        <v>2.1</v>
      </c>
      <c r="AJ616">
        <v>2.1</v>
      </c>
      <c r="AK616">
        <v>0.2</v>
      </c>
      <c r="AL6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6">
        <f>IF(AND(Source[[#This Row],[Credit_Noncredit]]="Noncredit",Source[[#This Row],[FTEF]]&gt;0),Source[[#This Row],[NC XLST FTES]]*525/(437.5*Source[[#This Row],[FTEF]]),0)</f>
        <v>0</v>
      </c>
      <c r="AN616">
        <f>IF(Source[[#This Row],[Credit_Noncredit]]="Credit",Source[[#This Row],[Census Enrollment]],Source[[#This Row],[Noncredit Avg. Attendance]])</f>
        <v>21</v>
      </c>
    </row>
    <row r="617" spans="1:40" x14ac:dyDescent="0.25">
      <c r="A617" t="s">
        <v>4581</v>
      </c>
      <c r="B617" t="s">
        <v>886</v>
      </c>
      <c r="C617" t="s">
        <v>627</v>
      </c>
      <c r="D617" t="s">
        <v>1070</v>
      </c>
      <c r="E617" s="4">
        <v>38597</v>
      </c>
      <c r="F617" s="4" t="s">
        <v>1071</v>
      </c>
      <c r="G617" s="4" t="s">
        <v>1072</v>
      </c>
      <c r="H617" t="str">
        <f>CONCATENATE(Source[[#This Row],[Subject]],TRIM(Source[[#This Row],[Course]]))</f>
        <v>CMST1A</v>
      </c>
      <c r="I617" t="str">
        <f>VLOOKUP(Source[[#This Row],[SubjCrse]],'Courses and Categories'!$E$2:$G$1816,3,FALSE)</f>
        <v>Credit General Education</v>
      </c>
      <c r="J617">
        <v>7</v>
      </c>
      <c r="K617" t="s">
        <v>1073</v>
      </c>
      <c r="L617" t="s">
        <v>39</v>
      </c>
      <c r="M617" t="s">
        <v>903</v>
      </c>
      <c r="N617" t="s">
        <v>1041</v>
      </c>
      <c r="O617">
        <v>1210</v>
      </c>
      <c r="P617">
        <v>1300</v>
      </c>
      <c r="Q617" t="s">
        <v>240</v>
      </c>
      <c r="R617">
        <v>221</v>
      </c>
      <c r="S617" t="s">
        <v>134</v>
      </c>
      <c r="T617">
        <v>1</v>
      </c>
      <c r="U617" s="1">
        <v>43479</v>
      </c>
      <c r="V617" s="1">
        <v>43607</v>
      </c>
      <c r="W617" t="s">
        <v>1074</v>
      </c>
      <c r="X617" t="s">
        <v>1929</v>
      </c>
      <c r="Y617">
        <v>24</v>
      </c>
      <c r="Z617">
        <v>20</v>
      </c>
      <c r="AA617">
        <v>30</v>
      </c>
      <c r="AB617">
        <v>66.666700000000006</v>
      </c>
      <c r="AD617">
        <f>IF(ISBLANK(Source[[#This Row],[CrosslistID]]),1,1/COUNTIFS(Source[CrosslistID],Source[[#This Row],[CrosslistID]],Source[TermDesc],Source[[#This Row],[TermDesc]]))</f>
        <v>1</v>
      </c>
      <c r="AG617">
        <v>0</v>
      </c>
      <c r="AH617">
        <v>66.666700000000006</v>
      </c>
      <c r="AI617">
        <v>2.19</v>
      </c>
      <c r="AJ617">
        <v>2.2852000000000001</v>
      </c>
      <c r="AK617">
        <v>0.2</v>
      </c>
      <c r="AL6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7">
        <f>IF(AND(Source[[#This Row],[Credit_Noncredit]]="Noncredit",Source[[#This Row],[FTEF]]&gt;0),Source[[#This Row],[NC XLST FTES]]*525/(437.5*Source[[#This Row],[FTEF]]),0)</f>
        <v>0</v>
      </c>
      <c r="AN617">
        <f>IF(Source[[#This Row],[Credit_Noncredit]]="Credit",Source[[#This Row],[Census Enrollment]],Source[[#This Row],[Noncredit Avg. Attendance]])</f>
        <v>24</v>
      </c>
    </row>
    <row r="618" spans="1:40" x14ac:dyDescent="0.25">
      <c r="A618" t="s">
        <v>4581</v>
      </c>
      <c r="B618" t="s">
        <v>886</v>
      </c>
      <c r="C618" t="s">
        <v>627</v>
      </c>
      <c r="D618" t="s">
        <v>1070</v>
      </c>
      <c r="E618" s="4">
        <v>30381</v>
      </c>
      <c r="F618" s="4" t="s">
        <v>1071</v>
      </c>
      <c r="G618" s="4" t="s">
        <v>1072</v>
      </c>
      <c r="H618" t="str">
        <f>CONCATENATE(Source[[#This Row],[Subject]],TRIM(Source[[#This Row],[Course]]))</f>
        <v>CMST1A</v>
      </c>
      <c r="I618" t="str">
        <f>VLOOKUP(Source[[#This Row],[SubjCrse]],'Courses and Categories'!$E$2:$G$1816,3,FALSE)</f>
        <v>Credit General Education</v>
      </c>
      <c r="J618">
        <v>8</v>
      </c>
      <c r="K618" t="s">
        <v>1073</v>
      </c>
      <c r="L618" t="s">
        <v>39</v>
      </c>
      <c r="M618" t="s">
        <v>903</v>
      </c>
      <c r="N618" t="s">
        <v>59</v>
      </c>
      <c r="O618">
        <v>810</v>
      </c>
      <c r="P618">
        <v>925</v>
      </c>
      <c r="Q618" t="s">
        <v>240</v>
      </c>
      <c r="R618">
        <v>268</v>
      </c>
      <c r="S618" t="s">
        <v>134</v>
      </c>
      <c r="T618">
        <v>1</v>
      </c>
      <c r="U618" s="1">
        <v>43479</v>
      </c>
      <c r="V618" s="1">
        <v>43607</v>
      </c>
      <c r="W618" t="s">
        <v>1079</v>
      </c>
      <c r="X618" t="s">
        <v>1929</v>
      </c>
      <c r="Y618">
        <v>31</v>
      </c>
      <c r="Z618">
        <v>30</v>
      </c>
      <c r="AA618">
        <v>30</v>
      </c>
      <c r="AB618">
        <v>100</v>
      </c>
      <c r="AD618">
        <f>IF(ISBLANK(Source[[#This Row],[CrosslistID]]),1,1/COUNTIFS(Source[CrosslistID],Source[[#This Row],[CrosslistID]],Source[TermDesc],Source[[#This Row],[TermDesc]]))</f>
        <v>1</v>
      </c>
      <c r="AG618">
        <v>0</v>
      </c>
      <c r="AH618">
        <v>100</v>
      </c>
      <c r="AI618">
        <v>3</v>
      </c>
      <c r="AJ618">
        <v>3.1</v>
      </c>
      <c r="AK618">
        <v>0.2</v>
      </c>
      <c r="AL6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8">
        <f>IF(AND(Source[[#This Row],[Credit_Noncredit]]="Noncredit",Source[[#This Row],[FTEF]]&gt;0),Source[[#This Row],[NC XLST FTES]]*525/(437.5*Source[[#This Row],[FTEF]]),0)</f>
        <v>0</v>
      </c>
      <c r="AN618">
        <f>IF(Source[[#This Row],[Credit_Noncredit]]="Credit",Source[[#This Row],[Census Enrollment]],Source[[#This Row],[Noncredit Avg. Attendance]])</f>
        <v>31</v>
      </c>
    </row>
    <row r="619" spans="1:40" x14ac:dyDescent="0.25">
      <c r="A619" t="s">
        <v>4581</v>
      </c>
      <c r="B619" t="s">
        <v>886</v>
      </c>
      <c r="C619" t="s">
        <v>627</v>
      </c>
      <c r="D619" t="s">
        <v>1070</v>
      </c>
      <c r="E619" s="4">
        <v>33970</v>
      </c>
      <c r="F619" s="4" t="s">
        <v>1071</v>
      </c>
      <c r="G619" s="4" t="s">
        <v>1072</v>
      </c>
      <c r="H619" t="str">
        <f>CONCATENATE(Source[[#This Row],[Subject]],TRIM(Source[[#This Row],[Course]]))</f>
        <v>CMST1A</v>
      </c>
      <c r="I619" t="str">
        <f>VLOOKUP(Source[[#This Row],[SubjCrse]],'Courses and Categories'!$E$2:$G$1816,3,FALSE)</f>
        <v>Credit General Education</v>
      </c>
      <c r="J619">
        <v>9</v>
      </c>
      <c r="K619" t="s">
        <v>1073</v>
      </c>
      <c r="L619" t="s">
        <v>39</v>
      </c>
      <c r="M619" t="s">
        <v>903</v>
      </c>
      <c r="N619" t="s">
        <v>59</v>
      </c>
      <c r="O619">
        <v>940</v>
      </c>
      <c r="P619">
        <v>1055</v>
      </c>
      <c r="Q619" t="s">
        <v>240</v>
      </c>
      <c r="R619">
        <v>268</v>
      </c>
      <c r="S619" t="s">
        <v>134</v>
      </c>
      <c r="T619">
        <v>1</v>
      </c>
      <c r="U619" s="1">
        <v>43479</v>
      </c>
      <c r="V619" s="1">
        <v>43607</v>
      </c>
      <c r="W619" t="s">
        <v>1076</v>
      </c>
      <c r="X619" t="s">
        <v>1929</v>
      </c>
      <c r="Y619">
        <v>32</v>
      </c>
      <c r="Z619">
        <v>31</v>
      </c>
      <c r="AA619">
        <v>30</v>
      </c>
      <c r="AB619">
        <v>103.33329999999999</v>
      </c>
      <c r="AD619">
        <f>IF(ISBLANK(Source[[#This Row],[CrosslistID]]),1,1/COUNTIFS(Source[CrosslistID],Source[[#This Row],[CrosslistID]],Source[TermDesc],Source[[#This Row],[TermDesc]]))</f>
        <v>1</v>
      </c>
      <c r="AG619">
        <v>0</v>
      </c>
      <c r="AH619">
        <v>103.33329999999999</v>
      </c>
      <c r="AI619">
        <v>3.1</v>
      </c>
      <c r="AJ619">
        <v>3.2</v>
      </c>
      <c r="AK619">
        <v>0.2</v>
      </c>
      <c r="AL6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9">
        <f>IF(AND(Source[[#This Row],[Credit_Noncredit]]="Noncredit",Source[[#This Row],[FTEF]]&gt;0),Source[[#This Row],[NC XLST FTES]]*525/(437.5*Source[[#This Row],[FTEF]]),0)</f>
        <v>0</v>
      </c>
      <c r="AN619">
        <f>IF(Source[[#This Row],[Credit_Noncredit]]="Credit",Source[[#This Row],[Census Enrollment]],Source[[#This Row],[Noncredit Avg. Attendance]])</f>
        <v>32</v>
      </c>
    </row>
    <row r="620" spans="1:40" x14ac:dyDescent="0.25">
      <c r="A620" t="s">
        <v>4581</v>
      </c>
      <c r="B620" t="s">
        <v>886</v>
      </c>
      <c r="C620" t="s">
        <v>627</v>
      </c>
      <c r="D620" t="s">
        <v>1070</v>
      </c>
      <c r="E620" s="4">
        <v>38325</v>
      </c>
      <c r="F620" s="4" t="s">
        <v>1071</v>
      </c>
      <c r="G620" s="4" t="s">
        <v>1072</v>
      </c>
      <c r="H620" t="str">
        <f>CONCATENATE(Source[[#This Row],[Subject]],TRIM(Source[[#This Row],[Course]]))</f>
        <v>CMST1A</v>
      </c>
      <c r="I620" t="str">
        <f>VLOOKUP(Source[[#This Row],[SubjCrse]],'Courses and Categories'!$E$2:$G$1816,3,FALSE)</f>
        <v>Credit General Education</v>
      </c>
      <c r="J620">
        <v>10</v>
      </c>
      <c r="K620" t="s">
        <v>1073</v>
      </c>
      <c r="L620" t="s">
        <v>39</v>
      </c>
      <c r="M620" t="s">
        <v>903</v>
      </c>
      <c r="N620" t="s">
        <v>59</v>
      </c>
      <c r="O620">
        <v>940</v>
      </c>
      <c r="P620">
        <v>1055</v>
      </c>
      <c r="Q620" t="s">
        <v>233</v>
      </c>
      <c r="R620">
        <v>218</v>
      </c>
      <c r="S620" t="s">
        <v>134</v>
      </c>
      <c r="T620">
        <v>1</v>
      </c>
      <c r="U620" s="1">
        <v>43479</v>
      </c>
      <c r="V620" s="1">
        <v>43607</v>
      </c>
      <c r="W620" t="s">
        <v>2358</v>
      </c>
      <c r="X620" t="s">
        <v>1929</v>
      </c>
      <c r="Y620">
        <v>28</v>
      </c>
      <c r="Z620">
        <v>25</v>
      </c>
      <c r="AA620">
        <v>30</v>
      </c>
      <c r="AB620">
        <v>83.333299999999994</v>
      </c>
      <c r="AD620">
        <f>IF(ISBLANK(Source[[#This Row],[CrosslistID]]),1,1/COUNTIFS(Source[CrosslistID],Source[[#This Row],[CrosslistID]],Source[TermDesc],Source[[#This Row],[TermDesc]]))</f>
        <v>1</v>
      </c>
      <c r="AG620">
        <v>0</v>
      </c>
      <c r="AH620">
        <v>83.333299999999994</v>
      </c>
      <c r="AI620">
        <v>2.5</v>
      </c>
      <c r="AJ620">
        <v>2.8</v>
      </c>
      <c r="AK620">
        <v>0.2</v>
      </c>
      <c r="AL6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0">
        <f>IF(AND(Source[[#This Row],[Credit_Noncredit]]="Noncredit",Source[[#This Row],[FTEF]]&gt;0),Source[[#This Row],[NC XLST FTES]]*525/(437.5*Source[[#This Row],[FTEF]]),0)</f>
        <v>0</v>
      </c>
      <c r="AN620">
        <f>IF(Source[[#This Row],[Credit_Noncredit]]="Credit",Source[[#This Row],[Census Enrollment]],Source[[#This Row],[Noncredit Avg. Attendance]])</f>
        <v>28</v>
      </c>
    </row>
    <row r="621" spans="1:40" x14ac:dyDescent="0.25">
      <c r="A621" t="s">
        <v>4581</v>
      </c>
      <c r="B621" t="s">
        <v>886</v>
      </c>
      <c r="C621" t="s">
        <v>627</v>
      </c>
      <c r="D621" t="s">
        <v>1070</v>
      </c>
      <c r="E621" s="4">
        <v>33971</v>
      </c>
      <c r="F621" s="4" t="s">
        <v>1071</v>
      </c>
      <c r="G621" s="4" t="s">
        <v>1072</v>
      </c>
      <c r="H621" t="str">
        <f>CONCATENATE(Source[[#This Row],[Subject]],TRIM(Source[[#This Row],[Course]]))</f>
        <v>CMST1A</v>
      </c>
      <c r="I621" t="str">
        <f>VLOOKUP(Source[[#This Row],[SubjCrse]],'Courses and Categories'!$E$2:$G$1816,3,FALSE)</f>
        <v>Credit General Education</v>
      </c>
      <c r="J621">
        <v>11</v>
      </c>
      <c r="K621" t="s">
        <v>1073</v>
      </c>
      <c r="L621" t="s">
        <v>39</v>
      </c>
      <c r="M621" t="s">
        <v>903</v>
      </c>
      <c r="N621" t="s">
        <v>59</v>
      </c>
      <c r="O621">
        <v>1110</v>
      </c>
      <c r="P621">
        <v>1225</v>
      </c>
      <c r="Q621" t="s">
        <v>233</v>
      </c>
      <c r="R621">
        <v>312</v>
      </c>
      <c r="S621" t="s">
        <v>134</v>
      </c>
      <c r="T621">
        <v>1</v>
      </c>
      <c r="U621" s="1">
        <v>43479</v>
      </c>
      <c r="V621" s="1">
        <v>43607</v>
      </c>
      <c r="W621" t="s">
        <v>2358</v>
      </c>
      <c r="X621" t="s">
        <v>1929</v>
      </c>
      <c r="Y621">
        <v>28</v>
      </c>
      <c r="Z621">
        <v>24</v>
      </c>
      <c r="AA621">
        <v>30</v>
      </c>
      <c r="AB621">
        <v>80</v>
      </c>
      <c r="AD621">
        <f>IF(ISBLANK(Source[[#This Row],[CrosslistID]]),1,1/COUNTIFS(Source[CrosslistID],Source[[#This Row],[CrosslistID]],Source[TermDesc],Source[[#This Row],[TermDesc]]))</f>
        <v>1</v>
      </c>
      <c r="AG621">
        <v>0</v>
      </c>
      <c r="AH621">
        <v>80</v>
      </c>
      <c r="AI621">
        <v>2.7</v>
      </c>
      <c r="AJ621">
        <v>2.8</v>
      </c>
      <c r="AK621">
        <v>0.2</v>
      </c>
      <c r="AL6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1">
        <f>IF(AND(Source[[#This Row],[Credit_Noncredit]]="Noncredit",Source[[#This Row],[FTEF]]&gt;0),Source[[#This Row],[NC XLST FTES]]*525/(437.5*Source[[#This Row],[FTEF]]),0)</f>
        <v>0</v>
      </c>
      <c r="AN621">
        <f>IF(Source[[#This Row],[Credit_Noncredit]]="Credit",Source[[#This Row],[Census Enrollment]],Source[[#This Row],[Noncredit Avg. Attendance]])</f>
        <v>28</v>
      </c>
    </row>
    <row r="622" spans="1:40" x14ac:dyDescent="0.25">
      <c r="A622" t="s">
        <v>4581</v>
      </c>
      <c r="B622" t="s">
        <v>886</v>
      </c>
      <c r="C622" t="s">
        <v>627</v>
      </c>
      <c r="D622" t="s">
        <v>1070</v>
      </c>
      <c r="E622" s="4">
        <v>38061</v>
      </c>
      <c r="F622" s="4" t="s">
        <v>1071</v>
      </c>
      <c r="G622" s="4" t="s">
        <v>1072</v>
      </c>
      <c r="H622" t="str">
        <f>CONCATENATE(Source[[#This Row],[Subject]],TRIM(Source[[#This Row],[Course]]))</f>
        <v>CMST1A</v>
      </c>
      <c r="I622" t="str">
        <f>VLOOKUP(Source[[#This Row],[SubjCrse]],'Courses and Categories'!$E$2:$G$1816,3,FALSE)</f>
        <v>Credit General Education</v>
      </c>
      <c r="J622">
        <v>12</v>
      </c>
      <c r="K622" t="s">
        <v>1073</v>
      </c>
      <c r="L622" t="s">
        <v>39</v>
      </c>
      <c r="M622" t="s">
        <v>903</v>
      </c>
      <c r="N622" t="s">
        <v>59</v>
      </c>
      <c r="O622">
        <v>1340</v>
      </c>
      <c r="P622">
        <v>1530</v>
      </c>
      <c r="Q622" t="s">
        <v>240</v>
      </c>
      <c r="R622">
        <v>230</v>
      </c>
      <c r="S622" t="s">
        <v>134</v>
      </c>
      <c r="T622" t="s">
        <v>44</v>
      </c>
      <c r="U622" s="1">
        <v>43508</v>
      </c>
      <c r="V622" s="1">
        <v>43607</v>
      </c>
      <c r="W622" t="s">
        <v>1077</v>
      </c>
      <c r="X622" t="s">
        <v>905</v>
      </c>
      <c r="Y622">
        <v>28</v>
      </c>
      <c r="Z622">
        <v>22</v>
      </c>
      <c r="AA622">
        <v>30</v>
      </c>
      <c r="AB622">
        <v>73.333299999999994</v>
      </c>
      <c r="AD622">
        <f>IF(ISBLANK(Source[[#This Row],[CrosslistID]]),1,1/COUNTIFS(Source[CrosslistID],Source[[#This Row],[CrosslistID]],Source[TermDesc],Source[[#This Row],[TermDesc]]))</f>
        <v>1</v>
      </c>
      <c r="AG622">
        <v>0</v>
      </c>
      <c r="AH622">
        <v>73.333299999999994</v>
      </c>
      <c r="AI622">
        <v>2.7770000000000001</v>
      </c>
      <c r="AJ622">
        <v>2.8799000000000001</v>
      </c>
      <c r="AK622">
        <v>0.2</v>
      </c>
      <c r="AL6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2">
        <f>IF(AND(Source[[#This Row],[Credit_Noncredit]]="Noncredit",Source[[#This Row],[FTEF]]&gt;0),Source[[#This Row],[NC XLST FTES]]*525/(437.5*Source[[#This Row],[FTEF]]),0)</f>
        <v>0</v>
      </c>
      <c r="AN622">
        <f>IF(Source[[#This Row],[Credit_Noncredit]]="Credit",Source[[#This Row],[Census Enrollment]],Source[[#This Row],[Noncredit Avg. Attendance]])</f>
        <v>28</v>
      </c>
    </row>
    <row r="623" spans="1:40" x14ac:dyDescent="0.25">
      <c r="A623" t="s">
        <v>4581</v>
      </c>
      <c r="B623" t="s">
        <v>886</v>
      </c>
      <c r="C623" t="s">
        <v>627</v>
      </c>
      <c r="D623" t="s">
        <v>1070</v>
      </c>
      <c r="E623" s="4">
        <v>32216</v>
      </c>
      <c r="F623" s="4" t="s">
        <v>1071</v>
      </c>
      <c r="G623" s="4" t="s">
        <v>1072</v>
      </c>
      <c r="H623" t="str">
        <f>CONCATENATE(Source[[#This Row],[Subject]],TRIM(Source[[#This Row],[Course]]))</f>
        <v>CMST1A</v>
      </c>
      <c r="I623" t="str">
        <f>VLOOKUP(Source[[#This Row],[SubjCrse]],'Courses and Categories'!$E$2:$G$1816,3,FALSE)</f>
        <v>Credit General Education</v>
      </c>
      <c r="J623">
        <v>501</v>
      </c>
      <c r="K623" t="s">
        <v>1073</v>
      </c>
      <c r="L623" t="s">
        <v>87</v>
      </c>
      <c r="M623" t="s">
        <v>903</v>
      </c>
      <c r="N623" t="s">
        <v>185</v>
      </c>
      <c r="O623">
        <v>1810</v>
      </c>
      <c r="P623">
        <v>2100</v>
      </c>
      <c r="Q623" t="s">
        <v>240</v>
      </c>
      <c r="R623">
        <v>267</v>
      </c>
      <c r="S623" t="s">
        <v>134</v>
      </c>
      <c r="T623">
        <v>1</v>
      </c>
      <c r="U623" s="1">
        <v>43479</v>
      </c>
      <c r="V623" s="1">
        <v>43607</v>
      </c>
      <c r="W623" t="s">
        <v>2359</v>
      </c>
      <c r="X623" t="s">
        <v>1929</v>
      </c>
      <c r="Y623">
        <v>30</v>
      </c>
      <c r="Z623">
        <v>26</v>
      </c>
      <c r="AA623">
        <v>30</v>
      </c>
      <c r="AB623">
        <v>86.666700000000006</v>
      </c>
      <c r="AD623">
        <f>IF(ISBLANK(Source[[#This Row],[CrosslistID]]),1,1/COUNTIFS(Source[CrosslistID],Source[[#This Row],[CrosslistID]],Source[TermDesc],Source[[#This Row],[TermDesc]]))</f>
        <v>1</v>
      </c>
      <c r="AG623">
        <v>0</v>
      </c>
      <c r="AH623">
        <v>86.666700000000006</v>
      </c>
      <c r="AI623">
        <v>2.9</v>
      </c>
      <c r="AJ623">
        <v>3</v>
      </c>
      <c r="AK623">
        <v>0.2</v>
      </c>
      <c r="AL6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3">
        <f>IF(AND(Source[[#This Row],[Credit_Noncredit]]="Noncredit",Source[[#This Row],[FTEF]]&gt;0),Source[[#This Row],[NC XLST FTES]]*525/(437.5*Source[[#This Row],[FTEF]]),0)</f>
        <v>0</v>
      </c>
      <c r="AN623">
        <f>IF(Source[[#This Row],[Credit_Noncredit]]="Credit",Source[[#This Row],[Census Enrollment]],Source[[#This Row],[Noncredit Avg. Attendance]])</f>
        <v>30</v>
      </c>
    </row>
    <row r="624" spans="1:40" x14ac:dyDescent="0.25">
      <c r="A624" t="s">
        <v>4581</v>
      </c>
      <c r="B624" t="s">
        <v>886</v>
      </c>
      <c r="C624" t="s">
        <v>627</v>
      </c>
      <c r="D624" t="s">
        <v>1070</v>
      </c>
      <c r="E624" s="4">
        <v>33969</v>
      </c>
      <c r="F624" s="4" t="s">
        <v>1071</v>
      </c>
      <c r="G624" s="4" t="s">
        <v>1072</v>
      </c>
      <c r="H624" t="str">
        <f>CONCATENATE(Source[[#This Row],[Subject]],TRIM(Source[[#This Row],[Course]]))</f>
        <v>CMST1A</v>
      </c>
      <c r="I624" t="str">
        <f>VLOOKUP(Source[[#This Row],[SubjCrse]],'Courses and Categories'!$E$2:$G$1816,3,FALSE)</f>
        <v>Credit General Education</v>
      </c>
      <c r="J624">
        <v>502</v>
      </c>
      <c r="K624" t="s">
        <v>1073</v>
      </c>
      <c r="L624" t="s">
        <v>87</v>
      </c>
      <c r="M624" t="s">
        <v>903</v>
      </c>
      <c r="N624" t="s">
        <v>826</v>
      </c>
      <c r="O624" t="s">
        <v>3933</v>
      </c>
      <c r="P624" t="s">
        <v>3934</v>
      </c>
      <c r="Q624" t="s">
        <v>2153</v>
      </c>
      <c r="R624" t="s">
        <v>4768</v>
      </c>
      <c r="S624" t="s">
        <v>134</v>
      </c>
      <c r="T624">
        <v>1</v>
      </c>
      <c r="U624" s="1">
        <v>43479</v>
      </c>
      <c r="V624" s="1">
        <v>43607</v>
      </c>
      <c r="W624" t="s">
        <v>4769</v>
      </c>
      <c r="X624" t="s">
        <v>1929</v>
      </c>
      <c r="Y624">
        <v>19</v>
      </c>
      <c r="Z624">
        <v>18</v>
      </c>
      <c r="AA624">
        <v>30</v>
      </c>
      <c r="AB624">
        <v>60</v>
      </c>
      <c r="AD624">
        <f>IF(ISBLANK(Source[[#This Row],[CrosslistID]]),1,1/COUNTIFS(Source[CrosslistID],Source[[#This Row],[CrosslistID]],Source[TermDesc],Source[[#This Row],[TermDesc]]))</f>
        <v>1</v>
      </c>
      <c r="AG624">
        <v>0</v>
      </c>
      <c r="AH624">
        <v>60</v>
      </c>
      <c r="AI624">
        <v>1.9</v>
      </c>
      <c r="AJ624">
        <v>1.9</v>
      </c>
      <c r="AK624">
        <v>0.2</v>
      </c>
      <c r="AL6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4">
        <f>IF(AND(Source[[#This Row],[Credit_Noncredit]]="Noncredit",Source[[#This Row],[FTEF]]&gt;0),Source[[#This Row],[NC XLST FTES]]*525/(437.5*Source[[#This Row],[FTEF]]),0)</f>
        <v>0</v>
      </c>
      <c r="AN624">
        <f>IF(Source[[#This Row],[Credit_Noncredit]]="Credit",Source[[#This Row],[Census Enrollment]],Source[[#This Row],[Noncredit Avg. Attendance]])</f>
        <v>19</v>
      </c>
    </row>
    <row r="625" spans="1:40" x14ac:dyDescent="0.25">
      <c r="A625" t="s">
        <v>4581</v>
      </c>
      <c r="B625" t="s">
        <v>886</v>
      </c>
      <c r="C625" t="s">
        <v>627</v>
      </c>
      <c r="D625" t="s">
        <v>1070</v>
      </c>
      <c r="E625" s="4">
        <v>30383</v>
      </c>
      <c r="F625" s="4" t="s">
        <v>1071</v>
      </c>
      <c r="G625" s="4" t="s">
        <v>1072</v>
      </c>
      <c r="H625" t="str">
        <f>CONCATENATE(Source[[#This Row],[Subject]],TRIM(Source[[#This Row],[Course]]))</f>
        <v>CMST1A</v>
      </c>
      <c r="I625" t="str">
        <f>VLOOKUP(Source[[#This Row],[SubjCrse]],'Courses and Categories'!$E$2:$G$1816,3,FALSE)</f>
        <v>Credit General Education</v>
      </c>
      <c r="J625">
        <v>551</v>
      </c>
      <c r="K625" t="s">
        <v>1073</v>
      </c>
      <c r="L625" t="s">
        <v>87</v>
      </c>
      <c r="M625" t="s">
        <v>903</v>
      </c>
      <c r="N625" t="s">
        <v>41</v>
      </c>
      <c r="O625">
        <v>1830</v>
      </c>
      <c r="P625">
        <v>2120</v>
      </c>
      <c r="Q625" t="s">
        <v>52</v>
      </c>
      <c r="R625">
        <v>201</v>
      </c>
      <c r="S625" t="s">
        <v>53</v>
      </c>
      <c r="T625">
        <v>1</v>
      </c>
      <c r="U625" s="1">
        <v>43479</v>
      </c>
      <c r="V625" s="1">
        <v>43607</v>
      </c>
      <c r="W625" t="s">
        <v>1084</v>
      </c>
      <c r="X625" t="s">
        <v>1929</v>
      </c>
      <c r="Y625">
        <v>32</v>
      </c>
      <c r="Z625">
        <v>27</v>
      </c>
      <c r="AA625">
        <v>30</v>
      </c>
      <c r="AB625">
        <v>90</v>
      </c>
      <c r="AD625">
        <f>IF(ISBLANK(Source[[#This Row],[CrosslistID]]),1,1/COUNTIFS(Source[CrosslistID],Source[[#This Row],[CrosslistID]],Source[TermDesc],Source[[#This Row],[TermDesc]]))</f>
        <v>1</v>
      </c>
      <c r="AG625">
        <v>0</v>
      </c>
      <c r="AH625">
        <v>90</v>
      </c>
      <c r="AI625">
        <v>2.7</v>
      </c>
      <c r="AJ625">
        <v>3.2</v>
      </c>
      <c r="AK625">
        <v>0.2</v>
      </c>
      <c r="AL6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5">
        <f>IF(AND(Source[[#This Row],[Credit_Noncredit]]="Noncredit",Source[[#This Row],[FTEF]]&gt;0),Source[[#This Row],[NC XLST FTES]]*525/(437.5*Source[[#This Row],[FTEF]]),0)</f>
        <v>0</v>
      </c>
      <c r="AN625">
        <f>IF(Source[[#This Row],[Credit_Noncredit]]="Credit",Source[[#This Row],[Census Enrollment]],Source[[#This Row],[Noncredit Avg. Attendance]])</f>
        <v>32</v>
      </c>
    </row>
    <row r="626" spans="1:40" x14ac:dyDescent="0.25">
      <c r="A626" t="s">
        <v>4581</v>
      </c>
      <c r="B626" t="s">
        <v>886</v>
      </c>
      <c r="C626" t="s">
        <v>627</v>
      </c>
      <c r="D626" t="s">
        <v>1070</v>
      </c>
      <c r="E626" s="4">
        <v>32578</v>
      </c>
      <c r="F626" s="4" t="s">
        <v>1071</v>
      </c>
      <c r="G626" s="4" t="s">
        <v>1072</v>
      </c>
      <c r="H626" t="str">
        <f>CONCATENATE(Source[[#This Row],[Subject]],TRIM(Source[[#This Row],[Course]]))</f>
        <v>CMST1A</v>
      </c>
      <c r="I626" t="str">
        <f>VLOOKUP(Source[[#This Row],[SubjCrse]],'Courses and Categories'!$E$2:$G$1816,3,FALSE)</f>
        <v>Credit General Education</v>
      </c>
      <c r="J626">
        <v>831</v>
      </c>
      <c r="K626" t="s">
        <v>1073</v>
      </c>
      <c r="L626" t="s">
        <v>87</v>
      </c>
      <c r="M626" t="s">
        <v>897</v>
      </c>
      <c r="N626" t="s">
        <v>42</v>
      </c>
      <c r="O626" t="s">
        <v>42</v>
      </c>
      <c r="P626" t="s">
        <v>42</v>
      </c>
      <c r="Q626" t="s">
        <v>42</v>
      </c>
      <c r="S626" t="s">
        <v>134</v>
      </c>
      <c r="T626">
        <v>1</v>
      </c>
      <c r="U626" s="1">
        <v>43479</v>
      </c>
      <c r="V626" s="1">
        <v>43607</v>
      </c>
      <c r="W626" t="s">
        <v>1080</v>
      </c>
      <c r="X626" t="s">
        <v>899</v>
      </c>
      <c r="Y626">
        <v>33</v>
      </c>
      <c r="Z626">
        <v>32</v>
      </c>
      <c r="AA626">
        <v>35</v>
      </c>
      <c r="AB626">
        <v>91.428600000000003</v>
      </c>
      <c r="AD626">
        <f>IF(ISBLANK(Source[[#This Row],[CrosslistID]]),1,1/COUNTIFS(Source[CrosslistID],Source[[#This Row],[CrosslistID]],Source[TermDesc],Source[[#This Row],[TermDesc]]))</f>
        <v>1</v>
      </c>
      <c r="AG626">
        <v>0</v>
      </c>
      <c r="AH626">
        <v>91.428600000000003</v>
      </c>
      <c r="AI626">
        <v>3.2</v>
      </c>
      <c r="AJ626">
        <v>3.3</v>
      </c>
      <c r="AK626">
        <v>0.2</v>
      </c>
      <c r="AL6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6">
        <f>IF(AND(Source[[#This Row],[Credit_Noncredit]]="Noncredit",Source[[#This Row],[FTEF]]&gt;0),Source[[#This Row],[NC XLST FTES]]*525/(437.5*Source[[#This Row],[FTEF]]),0)</f>
        <v>0</v>
      </c>
      <c r="AN626">
        <f>IF(Source[[#This Row],[Credit_Noncredit]]="Credit",Source[[#This Row],[Census Enrollment]],Source[[#This Row],[Noncredit Avg. Attendance]])</f>
        <v>33</v>
      </c>
    </row>
    <row r="627" spans="1:40" x14ac:dyDescent="0.25">
      <c r="A627" t="s">
        <v>4581</v>
      </c>
      <c r="B627" t="s">
        <v>886</v>
      </c>
      <c r="C627" t="s">
        <v>627</v>
      </c>
      <c r="D627" t="s">
        <v>1070</v>
      </c>
      <c r="E627" s="4">
        <v>38939</v>
      </c>
      <c r="F627" s="4" t="s">
        <v>1071</v>
      </c>
      <c r="G627" s="4" t="s">
        <v>1072</v>
      </c>
      <c r="H627" t="str">
        <f>CONCATENATE(Source[[#This Row],[Subject]],TRIM(Source[[#This Row],[Course]]))</f>
        <v>CMST1A</v>
      </c>
      <c r="I627" t="str">
        <f>VLOOKUP(Source[[#This Row],[SubjCrse]],'Courses and Categories'!$E$2:$G$1816,3,FALSE)</f>
        <v>Credit General Education</v>
      </c>
      <c r="J627">
        <v>832</v>
      </c>
      <c r="K627" t="s">
        <v>1073</v>
      </c>
      <c r="L627" t="s">
        <v>87</v>
      </c>
      <c r="M627" t="s">
        <v>897</v>
      </c>
      <c r="N627" t="s">
        <v>42</v>
      </c>
      <c r="O627" t="s">
        <v>42</v>
      </c>
      <c r="P627" t="s">
        <v>42</v>
      </c>
      <c r="Q627" t="s">
        <v>42</v>
      </c>
      <c r="S627" t="s">
        <v>134</v>
      </c>
      <c r="T627">
        <v>1</v>
      </c>
      <c r="U627" s="1">
        <v>43479</v>
      </c>
      <c r="V627" s="1">
        <v>43607</v>
      </c>
      <c r="W627" t="s">
        <v>1080</v>
      </c>
      <c r="X627" t="s">
        <v>899</v>
      </c>
      <c r="Y627">
        <v>36</v>
      </c>
      <c r="Z627">
        <v>34</v>
      </c>
      <c r="AA627">
        <v>35</v>
      </c>
      <c r="AB627">
        <v>97.142899999999997</v>
      </c>
      <c r="AD627">
        <f>IF(ISBLANK(Source[[#This Row],[CrosslistID]]),1,1/COUNTIFS(Source[CrosslistID],Source[[#This Row],[CrosslistID]],Source[TermDesc],Source[[#This Row],[TermDesc]]))</f>
        <v>1</v>
      </c>
      <c r="AG627">
        <v>0</v>
      </c>
      <c r="AH627">
        <v>97.142899999999997</v>
      </c>
      <c r="AI627">
        <v>3.5</v>
      </c>
      <c r="AJ627">
        <v>3.6</v>
      </c>
      <c r="AK627">
        <v>0.2</v>
      </c>
      <c r="AL6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7">
        <f>IF(AND(Source[[#This Row],[Credit_Noncredit]]="Noncredit",Source[[#This Row],[FTEF]]&gt;0),Source[[#This Row],[NC XLST FTES]]*525/(437.5*Source[[#This Row],[FTEF]]),0)</f>
        <v>0</v>
      </c>
      <c r="AN627">
        <f>IF(Source[[#This Row],[Credit_Noncredit]]="Credit",Source[[#This Row],[Census Enrollment]],Source[[#This Row],[Noncredit Avg. Attendance]])</f>
        <v>36</v>
      </c>
    </row>
    <row r="628" spans="1:40" x14ac:dyDescent="0.25">
      <c r="A628" t="s">
        <v>4581</v>
      </c>
      <c r="B628" t="s">
        <v>886</v>
      </c>
      <c r="C628" t="s">
        <v>627</v>
      </c>
      <c r="D628" t="s">
        <v>1070</v>
      </c>
      <c r="E628" s="4">
        <v>38940</v>
      </c>
      <c r="F628" s="4" t="s">
        <v>1071</v>
      </c>
      <c r="G628" s="4" t="s">
        <v>1072</v>
      </c>
      <c r="H628" t="str">
        <f>CONCATENATE(Source[[#This Row],[Subject]],TRIM(Source[[#This Row],[Course]]))</f>
        <v>CMST1A</v>
      </c>
      <c r="I628" t="str">
        <f>VLOOKUP(Source[[#This Row],[SubjCrse]],'Courses and Categories'!$E$2:$G$1816,3,FALSE)</f>
        <v>Credit General Education</v>
      </c>
      <c r="J628">
        <v>931</v>
      </c>
      <c r="K628" t="s">
        <v>1073</v>
      </c>
      <c r="L628" t="s">
        <v>87</v>
      </c>
      <c r="M628" t="s">
        <v>897</v>
      </c>
      <c r="N628" t="s">
        <v>42</v>
      </c>
      <c r="O628" t="s">
        <v>42</v>
      </c>
      <c r="P628" t="s">
        <v>42</v>
      </c>
      <c r="Q628" t="s">
        <v>42</v>
      </c>
      <c r="S628" t="s">
        <v>134</v>
      </c>
      <c r="T628" t="s">
        <v>44</v>
      </c>
      <c r="U628" s="1">
        <v>43493</v>
      </c>
      <c r="V628" s="1">
        <v>43607</v>
      </c>
      <c r="W628" t="s">
        <v>1080</v>
      </c>
      <c r="X628" t="s">
        <v>918</v>
      </c>
      <c r="Y628">
        <v>37</v>
      </c>
      <c r="Z628">
        <v>34</v>
      </c>
      <c r="AA628">
        <v>35</v>
      </c>
      <c r="AB628">
        <v>97.142899999999997</v>
      </c>
      <c r="AD628">
        <f>IF(ISBLANK(Source[[#This Row],[CrosslistID]]),1,1/COUNTIFS(Source[CrosslistID],Source[[#This Row],[CrosslistID]],Source[TermDesc],Source[[#This Row],[TermDesc]]))</f>
        <v>1</v>
      </c>
      <c r="AG628">
        <v>0</v>
      </c>
      <c r="AH628">
        <v>97.142899999999997</v>
      </c>
      <c r="AI628">
        <v>3.7</v>
      </c>
      <c r="AJ628">
        <v>3.7</v>
      </c>
      <c r="AK628">
        <v>0.2</v>
      </c>
      <c r="AL6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8">
        <f>IF(AND(Source[[#This Row],[Credit_Noncredit]]="Noncredit",Source[[#This Row],[FTEF]]&gt;0),Source[[#This Row],[NC XLST FTES]]*525/(437.5*Source[[#This Row],[FTEF]]),0)</f>
        <v>0</v>
      </c>
      <c r="AN628">
        <f>IF(Source[[#This Row],[Credit_Noncredit]]="Credit",Source[[#This Row],[Census Enrollment]],Source[[#This Row],[Noncredit Avg. Attendance]])</f>
        <v>37</v>
      </c>
    </row>
    <row r="629" spans="1:40" x14ac:dyDescent="0.25">
      <c r="A629" t="s">
        <v>4581</v>
      </c>
      <c r="B629" t="s">
        <v>886</v>
      </c>
      <c r="C629" t="s">
        <v>627</v>
      </c>
      <c r="D629" t="s">
        <v>1070</v>
      </c>
      <c r="E629" s="4">
        <v>39291</v>
      </c>
      <c r="F629" s="4" t="s">
        <v>1071</v>
      </c>
      <c r="G629" s="4" t="s">
        <v>1072</v>
      </c>
      <c r="H629" t="str">
        <f>CONCATENATE(Source[[#This Row],[Subject]],TRIM(Source[[#This Row],[Course]]))</f>
        <v>CMST1A</v>
      </c>
      <c r="I629" t="str">
        <f>VLOOKUP(Source[[#This Row],[SubjCrse]],'Courses and Categories'!$E$2:$G$1816,3,FALSE)</f>
        <v>Credit General Education</v>
      </c>
      <c r="J629">
        <v>932</v>
      </c>
      <c r="K629" t="s">
        <v>1073</v>
      </c>
      <c r="L629" t="s">
        <v>87</v>
      </c>
      <c r="M629" t="s">
        <v>897</v>
      </c>
      <c r="N629" t="s">
        <v>42</v>
      </c>
      <c r="O629" t="s">
        <v>42</v>
      </c>
      <c r="P629" t="s">
        <v>42</v>
      </c>
      <c r="Q629" t="s">
        <v>42</v>
      </c>
      <c r="S629" t="s">
        <v>134</v>
      </c>
      <c r="T629" t="s">
        <v>44</v>
      </c>
      <c r="U629" s="1">
        <v>43493</v>
      </c>
      <c r="V629" s="1">
        <v>43607</v>
      </c>
      <c r="W629" t="s">
        <v>1080</v>
      </c>
      <c r="X629" t="s">
        <v>918</v>
      </c>
      <c r="Y629">
        <v>35</v>
      </c>
      <c r="Z629">
        <v>31</v>
      </c>
      <c r="AA629">
        <v>35</v>
      </c>
      <c r="AB629">
        <v>88.571399999999997</v>
      </c>
      <c r="AD629">
        <f>IF(ISBLANK(Source[[#This Row],[CrosslistID]]),1,1/COUNTIFS(Source[CrosslistID],Source[[#This Row],[CrosslistID]],Source[TermDesc],Source[[#This Row],[TermDesc]]))</f>
        <v>1</v>
      </c>
      <c r="AG629">
        <v>0</v>
      </c>
      <c r="AH629">
        <v>88.571399999999997</v>
      </c>
      <c r="AI629">
        <v>3.5</v>
      </c>
      <c r="AJ629">
        <v>3.5</v>
      </c>
      <c r="AK629">
        <v>0.2</v>
      </c>
      <c r="AL6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9">
        <f>IF(AND(Source[[#This Row],[Credit_Noncredit]]="Noncredit",Source[[#This Row],[FTEF]]&gt;0),Source[[#This Row],[NC XLST FTES]]*525/(437.5*Source[[#This Row],[FTEF]]),0)</f>
        <v>0</v>
      </c>
      <c r="AN629">
        <f>IF(Source[[#This Row],[Credit_Noncredit]]="Credit",Source[[#This Row],[Census Enrollment]],Source[[#This Row],[Noncredit Avg. Attendance]])</f>
        <v>35</v>
      </c>
    </row>
    <row r="630" spans="1:40" x14ac:dyDescent="0.25">
      <c r="A630" t="s">
        <v>4581</v>
      </c>
      <c r="B630" t="s">
        <v>886</v>
      </c>
      <c r="C630" t="s">
        <v>627</v>
      </c>
      <c r="D630" t="s">
        <v>1070</v>
      </c>
      <c r="E630" s="4">
        <v>38138</v>
      </c>
      <c r="F630" s="4" t="s">
        <v>1071</v>
      </c>
      <c r="G630" s="4">
        <v>2</v>
      </c>
      <c r="H630" t="str">
        <f>CONCATENATE(Source[[#This Row],[Subject]],TRIM(Source[[#This Row],[Course]]))</f>
        <v>CMST2</v>
      </c>
      <c r="I630" t="str">
        <f>VLOOKUP(Source[[#This Row],[SubjCrse]],'Courses and Categories'!$E$2:$G$1816,3,FALSE)</f>
        <v>Credit General Education</v>
      </c>
      <c r="J630">
        <v>1</v>
      </c>
      <c r="K630" t="s">
        <v>2361</v>
      </c>
      <c r="L630" t="s">
        <v>39</v>
      </c>
      <c r="M630" t="s">
        <v>903</v>
      </c>
      <c r="N630" t="s">
        <v>59</v>
      </c>
      <c r="O630">
        <v>1110</v>
      </c>
      <c r="P630">
        <v>1235</v>
      </c>
      <c r="Q630" t="s">
        <v>240</v>
      </c>
      <c r="R630">
        <v>230</v>
      </c>
      <c r="S630" t="s">
        <v>134</v>
      </c>
      <c r="T630" t="s">
        <v>44</v>
      </c>
      <c r="U630" s="1">
        <v>43493</v>
      </c>
      <c r="V630" s="1">
        <v>43607</v>
      </c>
      <c r="W630" t="s">
        <v>1086</v>
      </c>
      <c r="X630" t="s">
        <v>905</v>
      </c>
      <c r="Y630">
        <v>16</v>
      </c>
      <c r="Z630">
        <v>14</v>
      </c>
      <c r="AA630">
        <v>30</v>
      </c>
      <c r="AB630">
        <v>46.666699999999999</v>
      </c>
      <c r="AD630">
        <f>IF(ISBLANK(Source[[#This Row],[CrosslistID]]),1,1/COUNTIFS(Source[CrosslistID],Source[[#This Row],[CrosslistID]],Source[TermDesc],Source[[#This Row],[TermDesc]]))</f>
        <v>1</v>
      </c>
      <c r="AG630">
        <v>0</v>
      </c>
      <c r="AH630">
        <v>46.666699999999999</v>
      </c>
      <c r="AI630">
        <v>1.4570000000000001</v>
      </c>
      <c r="AJ630">
        <v>1.5541</v>
      </c>
      <c r="AK630">
        <v>0.2</v>
      </c>
      <c r="AL6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0">
        <f>IF(AND(Source[[#This Row],[Credit_Noncredit]]="Noncredit",Source[[#This Row],[FTEF]]&gt;0),Source[[#This Row],[NC XLST FTES]]*525/(437.5*Source[[#This Row],[FTEF]]),0)</f>
        <v>0</v>
      </c>
      <c r="AN630">
        <f>IF(Source[[#This Row],[Credit_Noncredit]]="Credit",Source[[#This Row],[Census Enrollment]],Source[[#This Row],[Noncredit Avg. Attendance]])</f>
        <v>16</v>
      </c>
    </row>
    <row r="631" spans="1:40" x14ac:dyDescent="0.25">
      <c r="A631" t="s">
        <v>4581</v>
      </c>
      <c r="B631" t="s">
        <v>886</v>
      </c>
      <c r="C631" t="s">
        <v>627</v>
      </c>
      <c r="D631" t="s">
        <v>1070</v>
      </c>
      <c r="E631" s="4">
        <v>38137</v>
      </c>
      <c r="F631" s="4" t="s">
        <v>1071</v>
      </c>
      <c r="G631" s="4">
        <v>2</v>
      </c>
      <c r="H631" t="str">
        <f>CONCATENATE(Source[[#This Row],[Subject]],TRIM(Source[[#This Row],[Course]]))</f>
        <v>CMST2</v>
      </c>
      <c r="I631" t="str">
        <f>VLOOKUP(Source[[#This Row],[SubjCrse]],'Courses and Categories'!$E$2:$G$1816,3,FALSE)</f>
        <v>Credit General Education</v>
      </c>
      <c r="J631">
        <v>931</v>
      </c>
      <c r="K631" t="s">
        <v>2361</v>
      </c>
      <c r="L631" t="s">
        <v>87</v>
      </c>
      <c r="M631" t="s">
        <v>897</v>
      </c>
      <c r="N631" t="s">
        <v>3958</v>
      </c>
      <c r="O631" t="s">
        <v>4770</v>
      </c>
      <c r="P631" t="s">
        <v>4771</v>
      </c>
      <c r="Q631" t="s">
        <v>781</v>
      </c>
      <c r="S631" t="s">
        <v>134</v>
      </c>
      <c r="T631" t="s">
        <v>44</v>
      </c>
      <c r="U631" s="1">
        <v>43493</v>
      </c>
      <c r="V631" s="1">
        <v>43607</v>
      </c>
      <c r="W631" t="s">
        <v>4772</v>
      </c>
      <c r="X631" t="s">
        <v>918</v>
      </c>
      <c r="Y631">
        <v>30</v>
      </c>
      <c r="Z631">
        <v>22</v>
      </c>
      <c r="AA631">
        <v>35</v>
      </c>
      <c r="AB631">
        <v>62.857100000000003</v>
      </c>
      <c r="AD631">
        <f>IF(ISBLANK(Source[[#This Row],[CrosslistID]]),1,1/COUNTIFS(Source[CrosslistID],Source[[#This Row],[CrosslistID]],Source[TermDesc],Source[[#This Row],[TermDesc]]))</f>
        <v>1</v>
      </c>
      <c r="AG631">
        <v>0</v>
      </c>
      <c r="AH631">
        <v>62.857100000000003</v>
      </c>
      <c r="AI631">
        <v>3</v>
      </c>
      <c r="AJ631">
        <v>3</v>
      </c>
      <c r="AK631">
        <v>0.2</v>
      </c>
      <c r="AL6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1">
        <f>IF(AND(Source[[#This Row],[Credit_Noncredit]]="Noncredit",Source[[#This Row],[FTEF]]&gt;0),Source[[#This Row],[NC XLST FTES]]*525/(437.5*Source[[#This Row],[FTEF]]),0)</f>
        <v>0</v>
      </c>
      <c r="AN631">
        <f>IF(Source[[#This Row],[Credit_Noncredit]]="Credit",Source[[#This Row],[Census Enrollment]],Source[[#This Row],[Noncredit Avg. Attendance]])</f>
        <v>30</v>
      </c>
    </row>
    <row r="632" spans="1:40" x14ac:dyDescent="0.25">
      <c r="A632" t="s">
        <v>4581</v>
      </c>
      <c r="B632" t="s">
        <v>886</v>
      </c>
      <c r="C632" t="s">
        <v>627</v>
      </c>
      <c r="D632" t="s">
        <v>1070</v>
      </c>
      <c r="E632" s="4">
        <v>34927</v>
      </c>
      <c r="F632" s="4" t="s">
        <v>1071</v>
      </c>
      <c r="G632" s="4">
        <v>3</v>
      </c>
      <c r="H632" t="str">
        <f>CONCATENATE(Source[[#This Row],[Subject]],TRIM(Source[[#This Row],[Course]]))</f>
        <v>CMST3</v>
      </c>
      <c r="I632" t="str">
        <f>VLOOKUP(Source[[#This Row],[SubjCrse]],'Courses and Categories'!$E$2:$G$1816,3,FALSE)</f>
        <v>Credit General Education</v>
      </c>
      <c r="J632">
        <v>2</v>
      </c>
      <c r="K632" t="s">
        <v>1081</v>
      </c>
      <c r="L632" t="s">
        <v>39</v>
      </c>
      <c r="M632" t="s">
        <v>903</v>
      </c>
      <c r="N632" t="s">
        <v>59</v>
      </c>
      <c r="O632">
        <v>1000</v>
      </c>
      <c r="P632">
        <v>1135</v>
      </c>
      <c r="Q632" t="s">
        <v>240</v>
      </c>
      <c r="R632">
        <v>219</v>
      </c>
      <c r="S632" t="s">
        <v>134</v>
      </c>
      <c r="T632" t="s">
        <v>44</v>
      </c>
      <c r="U632" s="1">
        <v>43501</v>
      </c>
      <c r="V632" s="1">
        <v>43607</v>
      </c>
      <c r="W632" t="s">
        <v>2359</v>
      </c>
      <c r="X632" t="s">
        <v>905</v>
      </c>
      <c r="Y632">
        <v>29</v>
      </c>
      <c r="Z632">
        <v>28</v>
      </c>
      <c r="AA632">
        <v>30</v>
      </c>
      <c r="AB632">
        <v>93.333299999999994</v>
      </c>
      <c r="AD632">
        <f>IF(ISBLANK(Source[[#This Row],[CrosslistID]]),1,1/COUNTIFS(Source[CrosslistID],Source[[#This Row],[CrosslistID]],Source[TermDesc],Source[[#This Row],[TermDesc]]))</f>
        <v>1</v>
      </c>
      <c r="AG632">
        <v>0</v>
      </c>
      <c r="AH632">
        <v>93.333299999999994</v>
      </c>
      <c r="AI632">
        <v>2.9390000000000001</v>
      </c>
      <c r="AJ632">
        <v>2.9390000000000001</v>
      </c>
      <c r="AK632">
        <v>0.2</v>
      </c>
      <c r="AL6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2">
        <f>IF(AND(Source[[#This Row],[Credit_Noncredit]]="Noncredit",Source[[#This Row],[FTEF]]&gt;0),Source[[#This Row],[NC XLST FTES]]*525/(437.5*Source[[#This Row],[FTEF]]),0)</f>
        <v>0</v>
      </c>
      <c r="AN632">
        <f>IF(Source[[#This Row],[Credit_Noncredit]]="Credit",Source[[#This Row],[Census Enrollment]],Source[[#This Row],[Noncredit Avg. Attendance]])</f>
        <v>29</v>
      </c>
    </row>
    <row r="633" spans="1:40" x14ac:dyDescent="0.25">
      <c r="A633" t="s">
        <v>4581</v>
      </c>
      <c r="B633" t="s">
        <v>886</v>
      </c>
      <c r="C633" t="s">
        <v>627</v>
      </c>
      <c r="D633" t="s">
        <v>1070</v>
      </c>
      <c r="E633" s="4">
        <v>35732</v>
      </c>
      <c r="F633" s="4" t="s">
        <v>1071</v>
      </c>
      <c r="G633" s="4">
        <v>3</v>
      </c>
      <c r="H633" t="str">
        <f>CONCATENATE(Source[[#This Row],[Subject]],TRIM(Source[[#This Row],[Course]]))</f>
        <v>CMST3</v>
      </c>
      <c r="I633" t="str">
        <f>VLOOKUP(Source[[#This Row],[SubjCrse]],'Courses and Categories'!$E$2:$G$1816,3,FALSE)</f>
        <v>Credit General Education</v>
      </c>
      <c r="J633">
        <v>931</v>
      </c>
      <c r="K633" t="s">
        <v>1081</v>
      </c>
      <c r="L633" t="s">
        <v>87</v>
      </c>
      <c r="M633" t="s">
        <v>897</v>
      </c>
      <c r="N633" t="s">
        <v>3958</v>
      </c>
      <c r="O633" t="s">
        <v>4770</v>
      </c>
      <c r="P633" t="s">
        <v>4771</v>
      </c>
      <c r="Q633" t="s">
        <v>4773</v>
      </c>
      <c r="R633">
        <v>269</v>
      </c>
      <c r="S633" t="s">
        <v>134</v>
      </c>
      <c r="T633" t="s">
        <v>44</v>
      </c>
      <c r="U633" s="1">
        <v>43556</v>
      </c>
      <c r="V633" s="1">
        <v>43607</v>
      </c>
      <c r="W633" t="s">
        <v>4772</v>
      </c>
      <c r="X633" t="s">
        <v>918</v>
      </c>
      <c r="Y633">
        <v>35</v>
      </c>
      <c r="Z633">
        <v>27</v>
      </c>
      <c r="AA633">
        <v>35</v>
      </c>
      <c r="AB633">
        <v>77.142899999999997</v>
      </c>
      <c r="AD633">
        <f>IF(ISBLANK(Source[[#This Row],[CrosslistID]]),1,1/COUNTIFS(Source[CrosslistID],Source[[#This Row],[CrosslistID]],Source[TermDesc],Source[[#This Row],[TermDesc]]))</f>
        <v>1</v>
      </c>
      <c r="AG633">
        <v>0</v>
      </c>
      <c r="AH633">
        <v>77.142899999999997</v>
      </c>
      <c r="AI633">
        <v>3.4</v>
      </c>
      <c r="AJ633">
        <v>3.5</v>
      </c>
      <c r="AK633">
        <v>0.2</v>
      </c>
      <c r="AL6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3">
        <f>IF(AND(Source[[#This Row],[Credit_Noncredit]]="Noncredit",Source[[#This Row],[FTEF]]&gt;0),Source[[#This Row],[NC XLST FTES]]*525/(437.5*Source[[#This Row],[FTEF]]),0)</f>
        <v>0</v>
      </c>
      <c r="AN633">
        <f>IF(Source[[#This Row],[Credit_Noncredit]]="Credit",Source[[#This Row],[Census Enrollment]],Source[[#This Row],[Noncredit Avg. Attendance]])</f>
        <v>35</v>
      </c>
    </row>
    <row r="634" spans="1:40" x14ac:dyDescent="0.25">
      <c r="A634" t="s">
        <v>4581</v>
      </c>
      <c r="B634" t="s">
        <v>886</v>
      </c>
      <c r="C634" t="s">
        <v>627</v>
      </c>
      <c r="D634" t="s">
        <v>1070</v>
      </c>
      <c r="E634" s="4">
        <v>36737</v>
      </c>
      <c r="F634" s="4" t="s">
        <v>1071</v>
      </c>
      <c r="G634" s="4">
        <v>4</v>
      </c>
      <c r="H634" t="str">
        <f>CONCATENATE(Source[[#This Row],[Subject]],TRIM(Source[[#This Row],[Course]]))</f>
        <v>CMST4</v>
      </c>
      <c r="I634" t="str">
        <f>VLOOKUP(Source[[#This Row],[SubjCrse]],'Courses and Categories'!$E$2:$G$1816,3,FALSE)</f>
        <v>Credit General Education</v>
      </c>
      <c r="J634">
        <v>1</v>
      </c>
      <c r="K634" t="s">
        <v>1082</v>
      </c>
      <c r="L634" t="s">
        <v>39</v>
      </c>
      <c r="M634" t="s">
        <v>903</v>
      </c>
      <c r="N634" t="s">
        <v>59</v>
      </c>
      <c r="O634">
        <v>940</v>
      </c>
      <c r="P634">
        <v>1055</v>
      </c>
      <c r="Q634" t="s">
        <v>240</v>
      </c>
      <c r="R634">
        <v>257</v>
      </c>
      <c r="S634" t="s">
        <v>134</v>
      </c>
      <c r="T634">
        <v>1</v>
      </c>
      <c r="U634" s="1">
        <v>43479</v>
      </c>
      <c r="V634" s="1">
        <v>43607</v>
      </c>
      <c r="W634" t="s">
        <v>1080</v>
      </c>
      <c r="X634" t="s">
        <v>1929</v>
      </c>
      <c r="Y634">
        <v>35</v>
      </c>
      <c r="Z634">
        <v>35</v>
      </c>
      <c r="AA634">
        <v>35</v>
      </c>
      <c r="AB634">
        <v>100</v>
      </c>
      <c r="AD634">
        <f>IF(ISBLANK(Source[[#This Row],[CrosslistID]]),1,1/COUNTIFS(Source[CrosslistID],Source[[#This Row],[CrosslistID]],Source[TermDesc],Source[[#This Row],[TermDesc]]))</f>
        <v>1</v>
      </c>
      <c r="AG634">
        <v>0</v>
      </c>
      <c r="AH634">
        <v>100</v>
      </c>
      <c r="AI634">
        <v>3.1</v>
      </c>
      <c r="AJ634">
        <v>3.5</v>
      </c>
      <c r="AK634">
        <v>0.2</v>
      </c>
      <c r="AL6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4">
        <f>IF(AND(Source[[#This Row],[Credit_Noncredit]]="Noncredit",Source[[#This Row],[FTEF]]&gt;0),Source[[#This Row],[NC XLST FTES]]*525/(437.5*Source[[#This Row],[FTEF]]),0)</f>
        <v>0</v>
      </c>
      <c r="AN634">
        <f>IF(Source[[#This Row],[Credit_Noncredit]]="Credit",Source[[#This Row],[Census Enrollment]],Source[[#This Row],[Noncredit Avg. Attendance]])</f>
        <v>35</v>
      </c>
    </row>
    <row r="635" spans="1:40" x14ac:dyDescent="0.25">
      <c r="A635" t="s">
        <v>4581</v>
      </c>
      <c r="B635" t="s">
        <v>886</v>
      </c>
      <c r="C635" t="s">
        <v>627</v>
      </c>
      <c r="D635" t="s">
        <v>1070</v>
      </c>
      <c r="E635" s="4">
        <v>31260</v>
      </c>
      <c r="F635" s="4" t="s">
        <v>1071</v>
      </c>
      <c r="G635" s="4">
        <v>4</v>
      </c>
      <c r="H635" t="str">
        <f>CONCATENATE(Source[[#This Row],[Subject]],TRIM(Source[[#This Row],[Course]]))</f>
        <v>CMST4</v>
      </c>
      <c r="I635" t="str">
        <f>VLOOKUP(Source[[#This Row],[SubjCrse]],'Courses and Categories'!$E$2:$G$1816,3,FALSE)</f>
        <v>Credit General Education</v>
      </c>
      <c r="J635">
        <v>2</v>
      </c>
      <c r="K635" t="s">
        <v>1082</v>
      </c>
      <c r="L635" t="s">
        <v>39</v>
      </c>
      <c r="M635" t="s">
        <v>903</v>
      </c>
      <c r="N635" t="s">
        <v>1041</v>
      </c>
      <c r="O635">
        <v>910</v>
      </c>
      <c r="P635">
        <v>1000</v>
      </c>
      <c r="Q635" t="s">
        <v>240</v>
      </c>
      <c r="R635">
        <v>222</v>
      </c>
      <c r="S635" t="s">
        <v>134</v>
      </c>
      <c r="T635">
        <v>1</v>
      </c>
      <c r="U635" s="1">
        <v>43479</v>
      </c>
      <c r="V635" s="1">
        <v>43607</v>
      </c>
      <c r="W635" t="s">
        <v>1074</v>
      </c>
      <c r="X635" t="s">
        <v>1929</v>
      </c>
      <c r="Y635">
        <v>23</v>
      </c>
      <c r="Z635">
        <v>15</v>
      </c>
      <c r="AA635">
        <v>35</v>
      </c>
      <c r="AB635">
        <v>42.857100000000003</v>
      </c>
      <c r="AD635">
        <f>IF(ISBLANK(Source[[#This Row],[CrosslistID]]),1,1/COUNTIFS(Source[CrosslistID],Source[[#This Row],[CrosslistID]],Source[TermDesc],Source[[#This Row],[TermDesc]]))</f>
        <v>1</v>
      </c>
      <c r="AG635">
        <v>0</v>
      </c>
      <c r="AH635">
        <v>42.857100000000003</v>
      </c>
      <c r="AI635">
        <v>2.2999999999999998</v>
      </c>
      <c r="AJ635">
        <v>2.2999999999999998</v>
      </c>
      <c r="AK635">
        <v>0.2</v>
      </c>
      <c r="AL6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5">
        <f>IF(AND(Source[[#This Row],[Credit_Noncredit]]="Noncredit",Source[[#This Row],[FTEF]]&gt;0),Source[[#This Row],[NC XLST FTES]]*525/(437.5*Source[[#This Row],[FTEF]]),0)</f>
        <v>0</v>
      </c>
      <c r="AN635">
        <f>IF(Source[[#This Row],[Credit_Noncredit]]="Credit",Source[[#This Row],[Census Enrollment]],Source[[#This Row],[Noncredit Avg. Attendance]])</f>
        <v>23</v>
      </c>
    </row>
    <row r="636" spans="1:40" x14ac:dyDescent="0.25">
      <c r="A636" t="s">
        <v>4581</v>
      </c>
      <c r="B636" t="s">
        <v>886</v>
      </c>
      <c r="C636" t="s">
        <v>627</v>
      </c>
      <c r="D636" t="s">
        <v>1070</v>
      </c>
      <c r="E636" s="4">
        <v>38326</v>
      </c>
      <c r="F636" s="4" t="s">
        <v>1071</v>
      </c>
      <c r="G636" s="4">
        <v>4</v>
      </c>
      <c r="H636" t="str">
        <f>CONCATENATE(Source[[#This Row],[Subject]],TRIM(Source[[#This Row],[Course]]))</f>
        <v>CMST4</v>
      </c>
      <c r="I636" t="str">
        <f>VLOOKUP(Source[[#This Row],[SubjCrse]],'Courses and Categories'!$E$2:$G$1816,3,FALSE)</f>
        <v>Credit General Education</v>
      </c>
      <c r="J636">
        <v>961</v>
      </c>
      <c r="K636" t="s">
        <v>1082</v>
      </c>
      <c r="L636" t="s">
        <v>87</v>
      </c>
      <c r="M636" t="s">
        <v>897</v>
      </c>
      <c r="N636" t="s">
        <v>4774</v>
      </c>
      <c r="O636" t="s">
        <v>4775</v>
      </c>
      <c r="P636" t="s">
        <v>4776</v>
      </c>
      <c r="Q636" t="s">
        <v>4777</v>
      </c>
      <c r="R636" t="s">
        <v>4778</v>
      </c>
      <c r="S636" t="s">
        <v>134</v>
      </c>
      <c r="T636" t="s">
        <v>44</v>
      </c>
      <c r="U636" s="1">
        <v>43493</v>
      </c>
      <c r="V636" s="1">
        <v>43607</v>
      </c>
      <c r="W636" t="s">
        <v>4779</v>
      </c>
      <c r="X636" t="s">
        <v>2730</v>
      </c>
      <c r="Y636">
        <v>29</v>
      </c>
      <c r="Z636">
        <v>26</v>
      </c>
      <c r="AA636">
        <v>35</v>
      </c>
      <c r="AB636">
        <v>74.285700000000006</v>
      </c>
      <c r="AD636">
        <f>IF(ISBLANK(Source[[#This Row],[CrosslistID]]),1,1/COUNTIFS(Source[CrosslistID],Source[[#This Row],[CrosslistID]],Source[TermDesc],Source[[#This Row],[TermDesc]]))</f>
        <v>1</v>
      </c>
      <c r="AG636">
        <v>0</v>
      </c>
      <c r="AH636">
        <v>74.285700000000006</v>
      </c>
      <c r="AI636">
        <v>2.9</v>
      </c>
      <c r="AJ636">
        <v>2.9</v>
      </c>
      <c r="AK636">
        <v>0.2</v>
      </c>
      <c r="AL6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6">
        <f>IF(AND(Source[[#This Row],[Credit_Noncredit]]="Noncredit",Source[[#This Row],[FTEF]]&gt;0),Source[[#This Row],[NC XLST FTES]]*525/(437.5*Source[[#This Row],[FTEF]]),0)</f>
        <v>0</v>
      </c>
      <c r="AN636">
        <f>IF(Source[[#This Row],[Credit_Noncredit]]="Credit",Source[[#This Row],[Census Enrollment]],Source[[#This Row],[Noncredit Avg. Attendance]])</f>
        <v>29</v>
      </c>
    </row>
    <row r="637" spans="1:40" x14ac:dyDescent="0.25">
      <c r="A637" t="s">
        <v>4581</v>
      </c>
      <c r="B637" t="s">
        <v>886</v>
      </c>
      <c r="C637" t="s">
        <v>627</v>
      </c>
      <c r="D637" t="s">
        <v>1070</v>
      </c>
      <c r="E637" s="4">
        <v>33718</v>
      </c>
      <c r="F637" s="4" t="s">
        <v>1071</v>
      </c>
      <c r="G637" s="4">
        <v>5</v>
      </c>
      <c r="H637" t="str">
        <f>CONCATENATE(Source[[#This Row],[Subject]],TRIM(Source[[#This Row],[Course]]))</f>
        <v>CMST5</v>
      </c>
      <c r="I637" t="str">
        <f>VLOOKUP(Source[[#This Row],[SubjCrse]],'Courses and Categories'!$E$2:$G$1816,3,FALSE)</f>
        <v>Credit General Education</v>
      </c>
      <c r="J637">
        <v>931</v>
      </c>
      <c r="K637" t="s">
        <v>2761</v>
      </c>
      <c r="L637" t="s">
        <v>39</v>
      </c>
      <c r="M637" t="s">
        <v>897</v>
      </c>
      <c r="N637" t="s">
        <v>2267</v>
      </c>
      <c r="O637" t="s">
        <v>4770</v>
      </c>
      <c r="P637" t="s">
        <v>4780</v>
      </c>
      <c r="Q637" t="s">
        <v>4773</v>
      </c>
      <c r="R637">
        <v>257</v>
      </c>
      <c r="S637" t="s">
        <v>134</v>
      </c>
      <c r="T637" t="s">
        <v>44</v>
      </c>
      <c r="U637" s="1">
        <v>43556</v>
      </c>
      <c r="V637" s="1">
        <v>43607</v>
      </c>
      <c r="W637" t="s">
        <v>2370</v>
      </c>
      <c r="X637" t="s">
        <v>918</v>
      </c>
      <c r="Y637">
        <v>35</v>
      </c>
      <c r="Z637">
        <v>26</v>
      </c>
      <c r="AA637">
        <v>35</v>
      </c>
      <c r="AB637">
        <v>74.285700000000006</v>
      </c>
      <c r="AD637">
        <f>IF(ISBLANK(Source[[#This Row],[CrosslistID]]),1,1/COUNTIFS(Source[CrosslistID],Source[[#This Row],[CrosslistID]],Source[TermDesc],Source[[#This Row],[TermDesc]]))</f>
        <v>1</v>
      </c>
      <c r="AG637">
        <v>0</v>
      </c>
      <c r="AH637">
        <v>74.285700000000006</v>
      </c>
      <c r="AI637">
        <v>3.2</v>
      </c>
      <c r="AJ637">
        <v>3.5</v>
      </c>
      <c r="AK637">
        <v>0.2</v>
      </c>
      <c r="AL6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7">
        <f>IF(AND(Source[[#This Row],[Credit_Noncredit]]="Noncredit",Source[[#This Row],[FTEF]]&gt;0),Source[[#This Row],[NC XLST FTES]]*525/(437.5*Source[[#This Row],[FTEF]]),0)</f>
        <v>0</v>
      </c>
      <c r="AN637">
        <f>IF(Source[[#This Row],[Credit_Noncredit]]="Credit",Source[[#This Row],[Census Enrollment]],Source[[#This Row],[Noncredit Avg. Attendance]])</f>
        <v>35</v>
      </c>
    </row>
    <row r="638" spans="1:40" x14ac:dyDescent="0.25">
      <c r="A638" t="s">
        <v>4581</v>
      </c>
      <c r="B638" t="s">
        <v>886</v>
      </c>
      <c r="C638" t="s">
        <v>627</v>
      </c>
      <c r="D638" t="s">
        <v>1070</v>
      </c>
      <c r="E638" s="4">
        <v>38511</v>
      </c>
      <c r="F638" s="4" t="s">
        <v>1071</v>
      </c>
      <c r="G638" s="4">
        <v>6</v>
      </c>
      <c r="H638" t="str">
        <f>CONCATENATE(Source[[#This Row],[Subject]],TRIM(Source[[#This Row],[Course]]))</f>
        <v>CMST6</v>
      </c>
      <c r="I638" t="str">
        <f>VLOOKUP(Source[[#This Row],[SubjCrse]],'Courses and Categories'!$E$2:$G$1816,3,FALSE)</f>
        <v>Credit General Education</v>
      </c>
      <c r="J638">
        <v>1</v>
      </c>
      <c r="K638" t="s">
        <v>540</v>
      </c>
      <c r="L638" t="s">
        <v>87</v>
      </c>
      <c r="M638" t="s">
        <v>903</v>
      </c>
      <c r="N638" t="s">
        <v>180</v>
      </c>
      <c r="O638">
        <v>1810</v>
      </c>
      <c r="P638">
        <v>2125</v>
      </c>
      <c r="Q638" t="s">
        <v>240</v>
      </c>
      <c r="R638">
        <v>257</v>
      </c>
      <c r="S638" t="s">
        <v>134</v>
      </c>
      <c r="T638" t="s">
        <v>44</v>
      </c>
      <c r="U638" s="1">
        <v>43493</v>
      </c>
      <c r="V638" s="1">
        <v>43607</v>
      </c>
      <c r="W638" t="s">
        <v>1078</v>
      </c>
      <c r="X638" t="s">
        <v>905</v>
      </c>
      <c r="Y638">
        <v>30</v>
      </c>
      <c r="Z638">
        <v>30</v>
      </c>
      <c r="AA638">
        <v>30</v>
      </c>
      <c r="AB638">
        <v>100</v>
      </c>
      <c r="AD638">
        <f>IF(ISBLANK(Source[[#This Row],[CrosslistID]]),1,1/COUNTIFS(Source[CrosslistID],Source[[#This Row],[CrosslistID]],Source[TermDesc],Source[[#This Row],[TermDesc]]))</f>
        <v>1</v>
      </c>
      <c r="AG638">
        <v>0</v>
      </c>
      <c r="AH638">
        <v>100</v>
      </c>
      <c r="AI638">
        <v>2.7</v>
      </c>
      <c r="AJ638">
        <v>3</v>
      </c>
      <c r="AK638">
        <v>0.2</v>
      </c>
      <c r="AL6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8">
        <f>IF(AND(Source[[#This Row],[Credit_Noncredit]]="Noncredit",Source[[#This Row],[FTEF]]&gt;0),Source[[#This Row],[NC XLST FTES]]*525/(437.5*Source[[#This Row],[FTEF]]),0)</f>
        <v>0</v>
      </c>
      <c r="AN638">
        <f>IF(Source[[#This Row],[Credit_Noncredit]]="Credit",Source[[#This Row],[Census Enrollment]],Source[[#This Row],[Noncredit Avg. Attendance]])</f>
        <v>30</v>
      </c>
    </row>
    <row r="639" spans="1:40" x14ac:dyDescent="0.25">
      <c r="A639" t="s">
        <v>4581</v>
      </c>
      <c r="B639" t="s">
        <v>886</v>
      </c>
      <c r="C639" t="s">
        <v>627</v>
      </c>
      <c r="D639" t="s">
        <v>1070</v>
      </c>
      <c r="E639" s="4">
        <v>38941</v>
      </c>
      <c r="F639" s="4" t="s">
        <v>1071</v>
      </c>
      <c r="G639" s="4">
        <v>7</v>
      </c>
      <c r="H639" t="str">
        <f>CONCATENATE(Source[[#This Row],[Subject]],TRIM(Source[[#This Row],[Course]]))</f>
        <v>CMST7</v>
      </c>
      <c r="I639" t="str">
        <f>VLOOKUP(Source[[#This Row],[SubjCrse]],'Courses and Categories'!$E$2:$G$1816,3,FALSE)</f>
        <v>Credit General Education</v>
      </c>
      <c r="J639">
        <v>1</v>
      </c>
      <c r="K639" t="s">
        <v>4781</v>
      </c>
      <c r="L639" t="s">
        <v>39</v>
      </c>
      <c r="M639" t="s">
        <v>903</v>
      </c>
      <c r="N639" t="s">
        <v>59</v>
      </c>
      <c r="O639">
        <v>1110</v>
      </c>
      <c r="P639">
        <v>1240</v>
      </c>
      <c r="Q639" t="s">
        <v>240</v>
      </c>
      <c r="R639">
        <v>201</v>
      </c>
      <c r="S639" t="s">
        <v>134</v>
      </c>
      <c r="T639" t="s">
        <v>44</v>
      </c>
      <c r="U639" s="1">
        <v>43501</v>
      </c>
      <c r="V639" s="1">
        <v>43607</v>
      </c>
      <c r="W639" t="s">
        <v>4782</v>
      </c>
      <c r="X639" t="s">
        <v>905</v>
      </c>
      <c r="Y639">
        <v>14</v>
      </c>
      <c r="Z639">
        <v>12</v>
      </c>
      <c r="AA639">
        <v>30</v>
      </c>
      <c r="AB639">
        <v>40</v>
      </c>
      <c r="AD639">
        <f>IF(ISBLANK(Source[[#This Row],[CrosslistID]]),1,1/COUNTIFS(Source[CrosslistID],Source[[#This Row],[CrosslistID]],Source[TermDesc],Source[[#This Row],[TermDesc]]))</f>
        <v>1</v>
      </c>
      <c r="AG639">
        <v>0</v>
      </c>
      <c r="AH639">
        <v>40</v>
      </c>
      <c r="AI639">
        <v>1.3440000000000001</v>
      </c>
      <c r="AJ639">
        <v>1.3440000000000001</v>
      </c>
      <c r="AK639">
        <v>0.2</v>
      </c>
      <c r="AL6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9">
        <f>IF(AND(Source[[#This Row],[Credit_Noncredit]]="Noncredit",Source[[#This Row],[FTEF]]&gt;0),Source[[#This Row],[NC XLST FTES]]*525/(437.5*Source[[#This Row],[FTEF]]),0)</f>
        <v>0</v>
      </c>
      <c r="AN639">
        <f>IF(Source[[#This Row],[Credit_Noncredit]]="Credit",Source[[#This Row],[Census Enrollment]],Source[[#This Row],[Noncredit Avg. Attendance]])</f>
        <v>14</v>
      </c>
    </row>
    <row r="640" spans="1:40" x14ac:dyDescent="0.25">
      <c r="A640" t="s">
        <v>4581</v>
      </c>
      <c r="B640" t="s">
        <v>886</v>
      </c>
      <c r="C640" t="s">
        <v>627</v>
      </c>
      <c r="D640" t="s">
        <v>1070</v>
      </c>
      <c r="E640" s="4">
        <v>37163</v>
      </c>
      <c r="F640" s="4" t="s">
        <v>1071</v>
      </c>
      <c r="G640" s="4">
        <v>8</v>
      </c>
      <c r="H640" t="str">
        <f>CONCATENATE(Source[[#This Row],[Subject]],TRIM(Source[[#This Row],[Course]]))</f>
        <v>CMST8</v>
      </c>
      <c r="I640" t="str">
        <f>VLOOKUP(Source[[#This Row],[SubjCrse]],'Courses and Categories'!$E$2:$G$1816,3,FALSE)</f>
        <v>Credit General Education</v>
      </c>
      <c r="J640">
        <v>1</v>
      </c>
      <c r="K640" t="s">
        <v>2363</v>
      </c>
      <c r="L640" t="s">
        <v>39</v>
      </c>
      <c r="M640" t="s">
        <v>903</v>
      </c>
      <c r="N640" t="s">
        <v>105</v>
      </c>
      <c r="O640">
        <v>1110</v>
      </c>
      <c r="P640">
        <v>1225</v>
      </c>
      <c r="Q640" t="s">
        <v>240</v>
      </c>
      <c r="R640">
        <v>223</v>
      </c>
      <c r="S640" t="s">
        <v>134</v>
      </c>
      <c r="T640">
        <v>1</v>
      </c>
      <c r="U640" s="1">
        <v>43479</v>
      </c>
      <c r="V640" s="1">
        <v>43607</v>
      </c>
      <c r="W640" t="s">
        <v>1078</v>
      </c>
      <c r="X640" t="s">
        <v>1929</v>
      </c>
      <c r="Y640">
        <v>31</v>
      </c>
      <c r="Z640">
        <v>30</v>
      </c>
      <c r="AA640">
        <v>35</v>
      </c>
      <c r="AB640">
        <v>85.714299999999994</v>
      </c>
      <c r="AD640">
        <f>IF(ISBLANK(Source[[#This Row],[CrosslistID]]),1,1/COUNTIFS(Source[CrosslistID],Source[[#This Row],[CrosslistID]],Source[TermDesc],Source[[#This Row],[TermDesc]]))</f>
        <v>1</v>
      </c>
      <c r="AG640">
        <v>0</v>
      </c>
      <c r="AH640">
        <v>85.714299999999994</v>
      </c>
      <c r="AI640">
        <v>2.9</v>
      </c>
      <c r="AJ640">
        <v>3.1</v>
      </c>
      <c r="AK640">
        <v>0.2</v>
      </c>
      <c r="AL6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0">
        <f>IF(AND(Source[[#This Row],[Credit_Noncredit]]="Noncredit",Source[[#This Row],[FTEF]]&gt;0),Source[[#This Row],[NC XLST FTES]]*525/(437.5*Source[[#This Row],[FTEF]]),0)</f>
        <v>0</v>
      </c>
      <c r="AN640">
        <f>IF(Source[[#This Row],[Credit_Noncredit]]="Credit",Source[[#This Row],[Census Enrollment]],Source[[#This Row],[Noncredit Avg. Attendance]])</f>
        <v>31</v>
      </c>
    </row>
    <row r="641" spans="1:40" x14ac:dyDescent="0.25">
      <c r="A641" t="s">
        <v>4581</v>
      </c>
      <c r="B641" t="s">
        <v>886</v>
      </c>
      <c r="C641" t="s">
        <v>627</v>
      </c>
      <c r="D641" t="s">
        <v>1070</v>
      </c>
      <c r="E641" s="4">
        <v>37028</v>
      </c>
      <c r="F641" s="4" t="s">
        <v>1071</v>
      </c>
      <c r="G641" s="4">
        <v>11</v>
      </c>
      <c r="H641" t="str">
        <f>CONCATENATE(Source[[#This Row],[Subject]],TRIM(Source[[#This Row],[Course]]))</f>
        <v>CMST11</v>
      </c>
      <c r="I641" t="str">
        <f>VLOOKUP(Source[[#This Row],[SubjCrse]],'Courses and Categories'!$E$2:$G$1816,3,FALSE)</f>
        <v>Credit General Education</v>
      </c>
      <c r="J641">
        <v>1</v>
      </c>
      <c r="K641" t="s">
        <v>4783</v>
      </c>
      <c r="L641" t="s">
        <v>39</v>
      </c>
      <c r="M641" t="s">
        <v>903</v>
      </c>
      <c r="N641" t="s">
        <v>59</v>
      </c>
      <c r="O641">
        <v>1310</v>
      </c>
      <c r="P641">
        <v>1500</v>
      </c>
      <c r="Q641" t="s">
        <v>233</v>
      </c>
      <c r="R641">
        <v>312</v>
      </c>
      <c r="S641" t="s">
        <v>134</v>
      </c>
      <c r="T641" t="s">
        <v>44</v>
      </c>
      <c r="U641" s="1">
        <v>43508</v>
      </c>
      <c r="V641" s="1">
        <v>43607</v>
      </c>
      <c r="W641" t="s">
        <v>2358</v>
      </c>
      <c r="X641" t="s">
        <v>905</v>
      </c>
      <c r="Y641">
        <v>20</v>
      </c>
      <c r="Z641">
        <v>15</v>
      </c>
      <c r="AA641">
        <v>30</v>
      </c>
      <c r="AB641">
        <v>50</v>
      </c>
      <c r="AD641">
        <f>IF(ISBLANK(Source[[#This Row],[CrosslistID]]),1,1/COUNTIFS(Source[CrosslistID],Source[[#This Row],[CrosslistID]],Source[TermDesc],Source[[#This Row],[TermDesc]]))</f>
        <v>1</v>
      </c>
      <c r="AG641">
        <v>0</v>
      </c>
      <c r="AH641">
        <v>50</v>
      </c>
      <c r="AI641">
        <v>1.7490000000000001</v>
      </c>
      <c r="AJ641">
        <v>2.0575999999999999</v>
      </c>
      <c r="AK641">
        <v>0.2</v>
      </c>
      <c r="AL6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1">
        <f>IF(AND(Source[[#This Row],[Credit_Noncredit]]="Noncredit",Source[[#This Row],[FTEF]]&gt;0),Source[[#This Row],[NC XLST FTES]]*525/(437.5*Source[[#This Row],[FTEF]]),0)</f>
        <v>0</v>
      </c>
      <c r="AN641">
        <f>IF(Source[[#This Row],[Credit_Noncredit]]="Credit",Source[[#This Row],[Census Enrollment]],Source[[#This Row],[Noncredit Avg. Attendance]])</f>
        <v>20</v>
      </c>
    </row>
    <row r="642" spans="1:40" x14ac:dyDescent="0.25">
      <c r="A642" t="s">
        <v>4581</v>
      </c>
      <c r="B642" t="s">
        <v>886</v>
      </c>
      <c r="C642" t="s">
        <v>627</v>
      </c>
      <c r="D642" t="s">
        <v>1070</v>
      </c>
      <c r="E642" s="4">
        <v>36738</v>
      </c>
      <c r="F642" s="4" t="s">
        <v>1071</v>
      </c>
      <c r="G642" s="4">
        <v>11</v>
      </c>
      <c r="H642" t="str">
        <f>CONCATENATE(Source[[#This Row],[Subject]],TRIM(Source[[#This Row],[Course]]))</f>
        <v>CMST11</v>
      </c>
      <c r="I642" t="str">
        <f>VLOOKUP(Source[[#This Row],[SubjCrse]],'Courses and Categories'!$E$2:$G$1816,3,FALSE)</f>
        <v>Credit General Education</v>
      </c>
      <c r="J642">
        <v>3</v>
      </c>
      <c r="K642" t="s">
        <v>4783</v>
      </c>
      <c r="L642" t="s">
        <v>39</v>
      </c>
      <c r="M642" t="s">
        <v>903</v>
      </c>
      <c r="N642" t="s">
        <v>1041</v>
      </c>
      <c r="O642">
        <v>910</v>
      </c>
      <c r="P642">
        <v>1000</v>
      </c>
      <c r="Q642" t="s">
        <v>240</v>
      </c>
      <c r="R642">
        <v>268</v>
      </c>
      <c r="S642" t="s">
        <v>134</v>
      </c>
      <c r="T642">
        <v>1</v>
      </c>
      <c r="U642" s="1">
        <v>43479</v>
      </c>
      <c r="V642" s="1">
        <v>43607</v>
      </c>
      <c r="W642" t="s">
        <v>2357</v>
      </c>
      <c r="X642" t="s">
        <v>1929</v>
      </c>
      <c r="Y642">
        <v>12</v>
      </c>
      <c r="Z642">
        <v>12</v>
      </c>
      <c r="AA642">
        <v>30</v>
      </c>
      <c r="AB642">
        <v>40</v>
      </c>
      <c r="AD642">
        <f>IF(ISBLANK(Source[[#This Row],[CrosslistID]]),1,1/COUNTIFS(Source[CrosslistID],Source[[#This Row],[CrosslistID]],Source[TermDesc],Source[[#This Row],[TermDesc]]))</f>
        <v>1</v>
      </c>
      <c r="AG642">
        <v>0</v>
      </c>
      <c r="AH642">
        <v>40</v>
      </c>
      <c r="AI642">
        <v>1.1000000000000001</v>
      </c>
      <c r="AJ642">
        <v>1.2</v>
      </c>
      <c r="AK642">
        <v>0.2</v>
      </c>
      <c r="AL6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2">
        <f>IF(AND(Source[[#This Row],[Credit_Noncredit]]="Noncredit",Source[[#This Row],[FTEF]]&gt;0),Source[[#This Row],[NC XLST FTES]]*525/(437.5*Source[[#This Row],[FTEF]]),0)</f>
        <v>0</v>
      </c>
      <c r="AN642">
        <f>IF(Source[[#This Row],[Credit_Noncredit]]="Credit",Source[[#This Row],[Census Enrollment]],Source[[#This Row],[Noncredit Avg. Attendance]])</f>
        <v>12</v>
      </c>
    </row>
    <row r="643" spans="1:40" x14ac:dyDescent="0.25">
      <c r="A643" t="s">
        <v>4581</v>
      </c>
      <c r="B643" t="s">
        <v>886</v>
      </c>
      <c r="C643" t="s">
        <v>627</v>
      </c>
      <c r="D643" t="s">
        <v>1070</v>
      </c>
      <c r="E643" s="4">
        <v>37633</v>
      </c>
      <c r="F643" s="4" t="s">
        <v>1071</v>
      </c>
      <c r="G643" s="4">
        <v>20</v>
      </c>
      <c r="H643" t="str">
        <f>CONCATENATE(Source[[#This Row],[Subject]],TRIM(Source[[#This Row],[Course]]))</f>
        <v>CMST20</v>
      </c>
      <c r="I643" t="str">
        <f>VLOOKUP(Source[[#This Row],[SubjCrse]],'Courses and Categories'!$E$2:$G$1816,3,FALSE)</f>
        <v>Credit General Education</v>
      </c>
      <c r="J643">
        <v>1</v>
      </c>
      <c r="K643" t="s">
        <v>1083</v>
      </c>
      <c r="L643" t="s">
        <v>39</v>
      </c>
      <c r="M643" t="s">
        <v>903</v>
      </c>
      <c r="N643" t="s">
        <v>59</v>
      </c>
      <c r="O643">
        <v>940</v>
      </c>
      <c r="P643">
        <v>1055</v>
      </c>
      <c r="Q643" t="s">
        <v>240</v>
      </c>
      <c r="R643">
        <v>266</v>
      </c>
      <c r="S643" t="s">
        <v>134</v>
      </c>
      <c r="T643">
        <v>1</v>
      </c>
      <c r="U643" s="1">
        <v>43479</v>
      </c>
      <c r="V643" s="1">
        <v>43607</v>
      </c>
      <c r="W643" t="s">
        <v>1086</v>
      </c>
      <c r="X643" t="s">
        <v>1929</v>
      </c>
      <c r="Y643">
        <v>30</v>
      </c>
      <c r="Z643">
        <v>26</v>
      </c>
      <c r="AA643">
        <v>30</v>
      </c>
      <c r="AB643">
        <v>86.666700000000006</v>
      </c>
      <c r="AD643">
        <f>IF(ISBLANK(Source[[#This Row],[CrosslistID]]),1,1/COUNTIFS(Source[CrosslistID],Source[[#This Row],[CrosslistID]],Source[TermDesc],Source[[#This Row],[TermDesc]]))</f>
        <v>1</v>
      </c>
      <c r="AG643">
        <v>0</v>
      </c>
      <c r="AH643">
        <v>86.666700000000006</v>
      </c>
      <c r="AI643">
        <v>3</v>
      </c>
      <c r="AJ643">
        <v>3</v>
      </c>
      <c r="AK643">
        <v>0.2</v>
      </c>
      <c r="AL6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3">
        <f>IF(AND(Source[[#This Row],[Credit_Noncredit]]="Noncredit",Source[[#This Row],[FTEF]]&gt;0),Source[[#This Row],[NC XLST FTES]]*525/(437.5*Source[[#This Row],[FTEF]]),0)</f>
        <v>0</v>
      </c>
      <c r="AN643">
        <f>IF(Source[[#This Row],[Credit_Noncredit]]="Credit",Source[[#This Row],[Census Enrollment]],Source[[#This Row],[Noncredit Avg. Attendance]])</f>
        <v>30</v>
      </c>
    </row>
    <row r="644" spans="1:40" x14ac:dyDescent="0.25">
      <c r="A644" t="s">
        <v>4581</v>
      </c>
      <c r="B644" t="s">
        <v>886</v>
      </c>
      <c r="C644" t="s">
        <v>627</v>
      </c>
      <c r="D644" t="s">
        <v>1070</v>
      </c>
      <c r="E644" s="4">
        <v>36208</v>
      </c>
      <c r="F644" s="4" t="s">
        <v>1071</v>
      </c>
      <c r="G644" s="4">
        <v>20</v>
      </c>
      <c r="H644" t="str">
        <f>CONCATENATE(Source[[#This Row],[Subject]],TRIM(Source[[#This Row],[Course]]))</f>
        <v>CMST20</v>
      </c>
      <c r="I644" t="str">
        <f>VLOOKUP(Source[[#This Row],[SubjCrse]],'Courses and Categories'!$E$2:$G$1816,3,FALSE)</f>
        <v>Credit General Education</v>
      </c>
      <c r="J644">
        <v>2</v>
      </c>
      <c r="K644" t="s">
        <v>1083</v>
      </c>
      <c r="L644" t="s">
        <v>39</v>
      </c>
      <c r="M644" t="s">
        <v>903</v>
      </c>
      <c r="N644" t="s">
        <v>59</v>
      </c>
      <c r="O644">
        <v>1240</v>
      </c>
      <c r="P644">
        <v>1355</v>
      </c>
      <c r="Q644" t="s">
        <v>240</v>
      </c>
      <c r="R644">
        <v>268</v>
      </c>
      <c r="S644" t="s">
        <v>134</v>
      </c>
      <c r="T644">
        <v>1</v>
      </c>
      <c r="U644" s="1">
        <v>43479</v>
      </c>
      <c r="V644" s="1">
        <v>43607</v>
      </c>
      <c r="W644" t="s">
        <v>1076</v>
      </c>
      <c r="X644" t="s">
        <v>1929</v>
      </c>
      <c r="Y644">
        <v>34</v>
      </c>
      <c r="Z644">
        <v>34</v>
      </c>
      <c r="AA644">
        <v>30</v>
      </c>
      <c r="AB644">
        <v>113.33329999999999</v>
      </c>
      <c r="AD644">
        <f>IF(ISBLANK(Source[[#This Row],[CrosslistID]]),1,1/COUNTIFS(Source[CrosslistID],Source[[#This Row],[CrosslistID]],Source[TermDesc],Source[[#This Row],[TermDesc]]))</f>
        <v>1</v>
      </c>
      <c r="AG644">
        <v>0</v>
      </c>
      <c r="AH644">
        <v>113.33329999999999</v>
      </c>
      <c r="AI644">
        <v>3.3</v>
      </c>
      <c r="AJ644">
        <v>3.4</v>
      </c>
      <c r="AK644">
        <v>0.2</v>
      </c>
      <c r="AL6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4">
        <f>IF(AND(Source[[#This Row],[Credit_Noncredit]]="Noncredit",Source[[#This Row],[FTEF]]&gt;0),Source[[#This Row],[NC XLST FTES]]*525/(437.5*Source[[#This Row],[FTEF]]),0)</f>
        <v>0</v>
      </c>
      <c r="AN644">
        <f>IF(Source[[#This Row],[Credit_Noncredit]]="Credit",Source[[#This Row],[Census Enrollment]],Source[[#This Row],[Noncredit Avg. Attendance]])</f>
        <v>34</v>
      </c>
    </row>
    <row r="645" spans="1:40" x14ac:dyDescent="0.25">
      <c r="A645" t="s">
        <v>4581</v>
      </c>
      <c r="B645" t="s">
        <v>886</v>
      </c>
      <c r="C645" t="s">
        <v>627</v>
      </c>
      <c r="D645" t="s">
        <v>1070</v>
      </c>
      <c r="E645" s="4">
        <v>36951</v>
      </c>
      <c r="F645" s="4" t="s">
        <v>1071</v>
      </c>
      <c r="G645" s="4">
        <v>20</v>
      </c>
      <c r="H645" t="str">
        <f>CONCATENATE(Source[[#This Row],[Subject]],TRIM(Source[[#This Row],[Course]]))</f>
        <v>CMST20</v>
      </c>
      <c r="I645" t="str">
        <f>VLOOKUP(Source[[#This Row],[SubjCrse]],'Courses and Categories'!$E$2:$G$1816,3,FALSE)</f>
        <v>Credit General Education</v>
      </c>
      <c r="J645">
        <v>3</v>
      </c>
      <c r="K645" t="s">
        <v>1083</v>
      </c>
      <c r="L645" t="s">
        <v>39</v>
      </c>
      <c r="M645" t="s">
        <v>903</v>
      </c>
      <c r="N645" t="s">
        <v>105</v>
      </c>
      <c r="O645">
        <v>940</v>
      </c>
      <c r="P645">
        <v>1055</v>
      </c>
      <c r="Q645" t="s">
        <v>240</v>
      </c>
      <c r="R645">
        <v>229</v>
      </c>
      <c r="S645" t="s">
        <v>134</v>
      </c>
      <c r="T645">
        <v>1</v>
      </c>
      <c r="U645" s="1">
        <v>43479</v>
      </c>
      <c r="V645" s="1">
        <v>43607</v>
      </c>
      <c r="W645" t="s">
        <v>2358</v>
      </c>
      <c r="X645" t="s">
        <v>1929</v>
      </c>
      <c r="Y645">
        <v>21</v>
      </c>
      <c r="Z645">
        <v>17</v>
      </c>
      <c r="AA645">
        <v>30</v>
      </c>
      <c r="AB645">
        <v>56.666699999999999</v>
      </c>
      <c r="AD645">
        <f>IF(ISBLANK(Source[[#This Row],[CrosslistID]]),1,1/COUNTIFS(Source[CrosslistID],Source[[#This Row],[CrosslistID]],Source[TermDesc],Source[[#This Row],[TermDesc]]))</f>
        <v>1</v>
      </c>
      <c r="AG645">
        <v>0</v>
      </c>
      <c r="AH645">
        <v>56.666699999999999</v>
      </c>
      <c r="AI645">
        <v>2.1</v>
      </c>
      <c r="AJ645">
        <v>2.1</v>
      </c>
      <c r="AK645">
        <v>0.2</v>
      </c>
      <c r="AL6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5">
        <f>IF(AND(Source[[#This Row],[Credit_Noncredit]]="Noncredit",Source[[#This Row],[FTEF]]&gt;0),Source[[#This Row],[NC XLST FTES]]*525/(437.5*Source[[#This Row],[FTEF]]),0)</f>
        <v>0</v>
      </c>
      <c r="AN645">
        <f>IF(Source[[#This Row],[Credit_Noncredit]]="Credit",Source[[#This Row],[Census Enrollment]],Source[[#This Row],[Noncredit Avg. Attendance]])</f>
        <v>21</v>
      </c>
    </row>
    <row r="646" spans="1:40" x14ac:dyDescent="0.25">
      <c r="A646" t="s">
        <v>4581</v>
      </c>
      <c r="B646" t="s">
        <v>886</v>
      </c>
      <c r="C646" t="s">
        <v>627</v>
      </c>
      <c r="D646" t="s">
        <v>1070</v>
      </c>
      <c r="E646" s="4">
        <v>33720</v>
      </c>
      <c r="F646" s="4" t="s">
        <v>1071</v>
      </c>
      <c r="G646" s="4">
        <v>20</v>
      </c>
      <c r="H646" t="str">
        <f>CONCATENATE(Source[[#This Row],[Subject]],TRIM(Source[[#This Row],[Course]]))</f>
        <v>CMST20</v>
      </c>
      <c r="I646" t="str">
        <f>VLOOKUP(Source[[#This Row],[SubjCrse]],'Courses and Categories'!$E$2:$G$1816,3,FALSE)</f>
        <v>Credit General Education</v>
      </c>
      <c r="J646">
        <v>4</v>
      </c>
      <c r="K646" t="s">
        <v>1083</v>
      </c>
      <c r="L646" t="s">
        <v>39</v>
      </c>
      <c r="M646" t="s">
        <v>903</v>
      </c>
      <c r="N646" t="s">
        <v>105</v>
      </c>
      <c r="O646">
        <v>1110</v>
      </c>
      <c r="P646">
        <v>1225</v>
      </c>
      <c r="Q646" t="s">
        <v>240</v>
      </c>
      <c r="R646">
        <v>201</v>
      </c>
      <c r="S646" t="s">
        <v>134</v>
      </c>
      <c r="T646">
        <v>1</v>
      </c>
      <c r="U646" s="1">
        <v>43479</v>
      </c>
      <c r="V646" s="1">
        <v>43607</v>
      </c>
      <c r="W646" t="s">
        <v>1075</v>
      </c>
      <c r="X646" t="s">
        <v>1929</v>
      </c>
      <c r="Y646">
        <v>27</v>
      </c>
      <c r="Z646">
        <v>26</v>
      </c>
      <c r="AA646">
        <v>30</v>
      </c>
      <c r="AB646">
        <v>86.666700000000006</v>
      </c>
      <c r="AD646">
        <f>IF(ISBLANK(Source[[#This Row],[CrosslistID]]),1,1/COUNTIFS(Source[CrosslistID],Source[[#This Row],[CrosslistID]],Source[TermDesc],Source[[#This Row],[TermDesc]]))</f>
        <v>1</v>
      </c>
      <c r="AG646">
        <v>0</v>
      </c>
      <c r="AH646">
        <v>86.666700000000006</v>
      </c>
      <c r="AI646">
        <v>2.4</v>
      </c>
      <c r="AJ646">
        <v>2.7</v>
      </c>
      <c r="AK646">
        <v>0.2</v>
      </c>
      <c r="AL6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6">
        <f>IF(AND(Source[[#This Row],[Credit_Noncredit]]="Noncredit",Source[[#This Row],[FTEF]]&gt;0),Source[[#This Row],[NC XLST FTES]]*525/(437.5*Source[[#This Row],[FTEF]]),0)</f>
        <v>0</v>
      </c>
      <c r="AN646">
        <f>IF(Source[[#This Row],[Credit_Noncredit]]="Credit",Source[[#This Row],[Census Enrollment]],Source[[#This Row],[Noncredit Avg. Attendance]])</f>
        <v>27</v>
      </c>
    </row>
    <row r="647" spans="1:40" x14ac:dyDescent="0.25">
      <c r="A647" t="s">
        <v>4581</v>
      </c>
      <c r="B647" t="s">
        <v>886</v>
      </c>
      <c r="C647" t="s">
        <v>627</v>
      </c>
      <c r="D647" t="s">
        <v>1070</v>
      </c>
      <c r="E647" s="4">
        <v>32307</v>
      </c>
      <c r="F647" s="4" t="s">
        <v>1071</v>
      </c>
      <c r="G647" s="4">
        <v>20</v>
      </c>
      <c r="H647" t="str">
        <f>CONCATENATE(Source[[#This Row],[Subject]],TRIM(Source[[#This Row],[Course]]))</f>
        <v>CMST20</v>
      </c>
      <c r="I647" t="str">
        <f>VLOOKUP(Source[[#This Row],[SubjCrse]],'Courses and Categories'!$E$2:$G$1816,3,FALSE)</f>
        <v>Credit General Education</v>
      </c>
      <c r="J647">
        <v>5</v>
      </c>
      <c r="K647" t="s">
        <v>1083</v>
      </c>
      <c r="L647" t="s">
        <v>39</v>
      </c>
      <c r="M647" t="s">
        <v>903</v>
      </c>
      <c r="N647" t="s">
        <v>105</v>
      </c>
      <c r="O647">
        <v>1510</v>
      </c>
      <c r="P647">
        <v>1700</v>
      </c>
      <c r="Q647" t="s">
        <v>240</v>
      </c>
      <c r="R647">
        <v>269</v>
      </c>
      <c r="S647" t="s">
        <v>134</v>
      </c>
      <c r="T647" t="s">
        <v>44</v>
      </c>
      <c r="U647" s="1">
        <v>43507</v>
      </c>
      <c r="V647" s="1">
        <v>43607</v>
      </c>
      <c r="W647" t="s">
        <v>1074</v>
      </c>
      <c r="X647" t="s">
        <v>905</v>
      </c>
      <c r="Y647">
        <v>26</v>
      </c>
      <c r="Z647">
        <v>23</v>
      </c>
      <c r="AA647">
        <v>30</v>
      </c>
      <c r="AB647">
        <v>76.666700000000006</v>
      </c>
      <c r="AD647">
        <f>IF(ISBLANK(Source[[#This Row],[CrosslistID]]),1,1/COUNTIFS(Source[CrosslistID],Source[[#This Row],[CrosslistID]],Source[TermDesc],Source[[#This Row],[TermDesc]]))</f>
        <v>1</v>
      </c>
      <c r="AG647">
        <v>0</v>
      </c>
      <c r="AH647">
        <v>76.666700000000006</v>
      </c>
      <c r="AI647">
        <v>2.2629999999999999</v>
      </c>
      <c r="AJ647">
        <v>2.6745000000000001</v>
      </c>
      <c r="AK647">
        <v>0.2</v>
      </c>
      <c r="AL6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7">
        <f>IF(AND(Source[[#This Row],[Credit_Noncredit]]="Noncredit",Source[[#This Row],[FTEF]]&gt;0),Source[[#This Row],[NC XLST FTES]]*525/(437.5*Source[[#This Row],[FTEF]]),0)</f>
        <v>0</v>
      </c>
      <c r="AN647">
        <f>IF(Source[[#This Row],[Credit_Noncredit]]="Credit",Source[[#This Row],[Census Enrollment]],Source[[#This Row],[Noncredit Avg. Attendance]])</f>
        <v>26</v>
      </c>
    </row>
    <row r="648" spans="1:40" x14ac:dyDescent="0.25">
      <c r="A648" t="s">
        <v>4581</v>
      </c>
      <c r="B648" t="s">
        <v>886</v>
      </c>
      <c r="C648" t="s">
        <v>627</v>
      </c>
      <c r="D648" t="s">
        <v>1070</v>
      </c>
      <c r="E648" s="4">
        <v>37632</v>
      </c>
      <c r="F648" s="4" t="s">
        <v>1071</v>
      </c>
      <c r="G648" s="4">
        <v>20</v>
      </c>
      <c r="H648" t="str">
        <f>CONCATENATE(Source[[#This Row],[Subject]],TRIM(Source[[#This Row],[Course]]))</f>
        <v>CMST20</v>
      </c>
      <c r="I648" t="str">
        <f>VLOOKUP(Source[[#This Row],[SubjCrse]],'Courses and Categories'!$E$2:$G$1816,3,FALSE)</f>
        <v>Credit General Education</v>
      </c>
      <c r="J648">
        <v>6</v>
      </c>
      <c r="K648" t="s">
        <v>1083</v>
      </c>
      <c r="L648" t="s">
        <v>39</v>
      </c>
      <c r="M648" t="s">
        <v>903</v>
      </c>
      <c r="N648" t="s">
        <v>1041</v>
      </c>
      <c r="O648">
        <v>1010</v>
      </c>
      <c r="P648">
        <v>1100</v>
      </c>
      <c r="Q648" t="s">
        <v>422</v>
      </c>
      <c r="R648">
        <v>206</v>
      </c>
      <c r="S648" t="s">
        <v>134</v>
      </c>
      <c r="T648">
        <v>1</v>
      </c>
      <c r="U648" s="1">
        <v>43479</v>
      </c>
      <c r="V648" s="1">
        <v>43607</v>
      </c>
      <c r="W648" t="s">
        <v>1074</v>
      </c>
      <c r="X648" t="s">
        <v>1929</v>
      </c>
      <c r="Y648">
        <v>15</v>
      </c>
      <c r="Z648">
        <v>12</v>
      </c>
      <c r="AA648">
        <v>30</v>
      </c>
      <c r="AB648">
        <v>40</v>
      </c>
      <c r="AD648">
        <f>IF(ISBLANK(Source[[#This Row],[CrosslistID]]),1,1/COUNTIFS(Source[CrosslistID],Source[[#This Row],[CrosslistID]],Source[TermDesc],Source[[#This Row],[TermDesc]]))</f>
        <v>1</v>
      </c>
      <c r="AG648">
        <v>0</v>
      </c>
      <c r="AH648">
        <v>40</v>
      </c>
      <c r="AI648">
        <v>1.5</v>
      </c>
      <c r="AJ648">
        <v>1.5</v>
      </c>
      <c r="AK648">
        <v>0.2</v>
      </c>
      <c r="AL6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8">
        <f>IF(AND(Source[[#This Row],[Credit_Noncredit]]="Noncredit",Source[[#This Row],[FTEF]]&gt;0),Source[[#This Row],[NC XLST FTES]]*525/(437.5*Source[[#This Row],[FTEF]]),0)</f>
        <v>0</v>
      </c>
      <c r="AN648">
        <f>IF(Source[[#This Row],[Credit_Noncredit]]="Credit",Source[[#This Row],[Census Enrollment]],Source[[#This Row],[Noncredit Avg. Attendance]])</f>
        <v>15</v>
      </c>
    </row>
    <row r="649" spans="1:40" x14ac:dyDescent="0.25">
      <c r="A649" t="s">
        <v>4581</v>
      </c>
      <c r="B649" t="s">
        <v>886</v>
      </c>
      <c r="C649" t="s">
        <v>627</v>
      </c>
      <c r="D649" t="s">
        <v>1070</v>
      </c>
      <c r="E649" s="4">
        <v>34684</v>
      </c>
      <c r="F649" s="4" t="s">
        <v>1071</v>
      </c>
      <c r="G649" s="4">
        <v>20</v>
      </c>
      <c r="H649" t="str">
        <f>CONCATENATE(Source[[#This Row],[Subject]],TRIM(Source[[#This Row],[Course]]))</f>
        <v>CMST20</v>
      </c>
      <c r="I649" t="str">
        <f>VLOOKUP(Source[[#This Row],[SubjCrse]],'Courses and Categories'!$E$2:$G$1816,3,FALSE)</f>
        <v>Credit General Education</v>
      </c>
      <c r="J649">
        <v>501</v>
      </c>
      <c r="K649" t="s">
        <v>1083</v>
      </c>
      <c r="L649" t="s">
        <v>87</v>
      </c>
      <c r="M649" t="s">
        <v>903</v>
      </c>
      <c r="N649" t="s">
        <v>50</v>
      </c>
      <c r="O649">
        <v>1810</v>
      </c>
      <c r="P649">
        <v>2100</v>
      </c>
      <c r="Q649" t="s">
        <v>240</v>
      </c>
      <c r="R649">
        <v>268</v>
      </c>
      <c r="S649" t="s">
        <v>134</v>
      </c>
      <c r="T649">
        <v>1</v>
      </c>
      <c r="U649" s="1">
        <v>43479</v>
      </c>
      <c r="V649" s="1">
        <v>43607</v>
      </c>
      <c r="W649" t="s">
        <v>1084</v>
      </c>
      <c r="X649" t="s">
        <v>1929</v>
      </c>
      <c r="Y649">
        <v>27</v>
      </c>
      <c r="Z649">
        <v>21</v>
      </c>
      <c r="AA649">
        <v>30</v>
      </c>
      <c r="AB649">
        <v>70</v>
      </c>
      <c r="AD649">
        <f>IF(ISBLANK(Source[[#This Row],[CrosslistID]]),1,1/COUNTIFS(Source[CrosslistID],Source[[#This Row],[CrosslistID]],Source[TermDesc],Source[[#This Row],[TermDesc]]))</f>
        <v>1</v>
      </c>
      <c r="AG649">
        <v>0</v>
      </c>
      <c r="AH649">
        <v>70</v>
      </c>
      <c r="AI649">
        <v>2.6</v>
      </c>
      <c r="AJ649">
        <v>2.7</v>
      </c>
      <c r="AK649">
        <v>0.2</v>
      </c>
      <c r="AL6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9">
        <f>IF(AND(Source[[#This Row],[Credit_Noncredit]]="Noncredit",Source[[#This Row],[FTEF]]&gt;0),Source[[#This Row],[NC XLST FTES]]*525/(437.5*Source[[#This Row],[FTEF]]),0)</f>
        <v>0</v>
      </c>
      <c r="AN649">
        <f>IF(Source[[#This Row],[Credit_Noncredit]]="Credit",Source[[#This Row],[Census Enrollment]],Source[[#This Row],[Noncredit Avg. Attendance]])</f>
        <v>27</v>
      </c>
    </row>
    <row r="650" spans="1:40" x14ac:dyDescent="0.25">
      <c r="A650" t="s">
        <v>4581</v>
      </c>
      <c r="B650" t="s">
        <v>886</v>
      </c>
      <c r="C650" t="s">
        <v>627</v>
      </c>
      <c r="D650" t="s">
        <v>1070</v>
      </c>
      <c r="E650" s="4">
        <v>37631</v>
      </c>
      <c r="F650" s="4" t="s">
        <v>1071</v>
      </c>
      <c r="G650" s="4">
        <v>20</v>
      </c>
      <c r="H650" t="str">
        <f>CONCATENATE(Source[[#This Row],[Subject]],TRIM(Source[[#This Row],[Course]]))</f>
        <v>CMST20</v>
      </c>
      <c r="I650" t="str">
        <f>VLOOKUP(Source[[#This Row],[SubjCrse]],'Courses and Categories'!$E$2:$G$1816,3,FALSE)</f>
        <v>Credit General Education</v>
      </c>
      <c r="J650">
        <v>604</v>
      </c>
      <c r="K650" t="s">
        <v>1083</v>
      </c>
      <c r="L650" t="s">
        <v>50</v>
      </c>
      <c r="M650" t="s">
        <v>903</v>
      </c>
      <c r="N650" t="s">
        <v>51</v>
      </c>
      <c r="O650">
        <v>900</v>
      </c>
      <c r="P650">
        <v>1415</v>
      </c>
      <c r="Q650" t="s">
        <v>240</v>
      </c>
      <c r="R650">
        <v>267</v>
      </c>
      <c r="S650" t="s">
        <v>134</v>
      </c>
      <c r="T650" t="s">
        <v>44</v>
      </c>
      <c r="U650" s="1">
        <v>43533</v>
      </c>
      <c r="V650" s="1">
        <v>43607</v>
      </c>
      <c r="W650" t="s">
        <v>1086</v>
      </c>
      <c r="X650" t="s">
        <v>905</v>
      </c>
      <c r="Y650">
        <v>28</v>
      </c>
      <c r="Z650">
        <v>25</v>
      </c>
      <c r="AA650">
        <v>30</v>
      </c>
      <c r="AB650">
        <v>83.333299999999994</v>
      </c>
      <c r="AD650">
        <f>IF(ISBLANK(Source[[#This Row],[CrosslistID]]),1,1/COUNTIFS(Source[CrosslistID],Source[[#This Row],[CrosslistID]],Source[TermDesc],Source[[#This Row],[TermDesc]]))</f>
        <v>1</v>
      </c>
      <c r="AG650">
        <v>0</v>
      </c>
      <c r="AH650">
        <v>83.333299999999994</v>
      </c>
      <c r="AI650">
        <v>2.8290000000000002</v>
      </c>
      <c r="AJ650">
        <v>2.9338000000000002</v>
      </c>
      <c r="AK650">
        <v>0.2</v>
      </c>
      <c r="AL6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0">
        <f>IF(AND(Source[[#This Row],[Credit_Noncredit]]="Noncredit",Source[[#This Row],[FTEF]]&gt;0),Source[[#This Row],[NC XLST FTES]]*525/(437.5*Source[[#This Row],[FTEF]]),0)</f>
        <v>0</v>
      </c>
      <c r="AN650">
        <f>IF(Source[[#This Row],[Credit_Noncredit]]="Credit",Source[[#This Row],[Census Enrollment]],Source[[#This Row],[Noncredit Avg. Attendance]])</f>
        <v>28</v>
      </c>
    </row>
    <row r="651" spans="1:40" x14ac:dyDescent="0.25">
      <c r="A651" t="s">
        <v>4581</v>
      </c>
      <c r="B651" t="s">
        <v>886</v>
      </c>
      <c r="C651" t="s">
        <v>627</v>
      </c>
      <c r="D651" t="s">
        <v>1070</v>
      </c>
      <c r="E651" s="4">
        <v>38139</v>
      </c>
      <c r="F651" s="4" t="s">
        <v>1071</v>
      </c>
      <c r="G651" s="4">
        <v>20</v>
      </c>
      <c r="H651" t="str">
        <f>CONCATENATE(Source[[#This Row],[Subject]],TRIM(Source[[#This Row],[Course]]))</f>
        <v>CMST20</v>
      </c>
      <c r="I651" t="str">
        <f>VLOOKUP(Source[[#This Row],[SubjCrse]],'Courses and Categories'!$E$2:$G$1816,3,FALSE)</f>
        <v>Credit General Education</v>
      </c>
      <c r="J651">
        <v>831</v>
      </c>
      <c r="K651" t="s">
        <v>1083</v>
      </c>
      <c r="L651" t="s">
        <v>87</v>
      </c>
      <c r="M651" t="s">
        <v>897</v>
      </c>
      <c r="N651" t="s">
        <v>4784</v>
      </c>
      <c r="O651" t="s">
        <v>4785</v>
      </c>
      <c r="P651" t="s">
        <v>4786</v>
      </c>
      <c r="Q651" t="s">
        <v>4787</v>
      </c>
      <c r="R651" t="s">
        <v>4788</v>
      </c>
      <c r="S651" t="s">
        <v>134</v>
      </c>
      <c r="T651" t="s">
        <v>44</v>
      </c>
      <c r="U651" s="1">
        <v>43493</v>
      </c>
      <c r="V651" s="1">
        <v>43607</v>
      </c>
      <c r="W651" t="s">
        <v>4789</v>
      </c>
      <c r="X651" t="s">
        <v>918</v>
      </c>
      <c r="Y651">
        <v>33</v>
      </c>
      <c r="Z651">
        <v>30</v>
      </c>
      <c r="AA651">
        <v>35</v>
      </c>
      <c r="AB651">
        <v>85.714299999999994</v>
      </c>
      <c r="AD651">
        <f>IF(ISBLANK(Source[[#This Row],[CrosslistID]]),1,1/COUNTIFS(Source[CrosslistID],Source[[#This Row],[CrosslistID]],Source[TermDesc],Source[[#This Row],[TermDesc]]))</f>
        <v>1</v>
      </c>
      <c r="AG651">
        <v>0</v>
      </c>
      <c r="AH651">
        <v>85.714299999999994</v>
      </c>
      <c r="AI651">
        <v>3.3</v>
      </c>
      <c r="AJ651">
        <v>3.3</v>
      </c>
      <c r="AK651">
        <v>0.2</v>
      </c>
      <c r="AL6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1">
        <f>IF(AND(Source[[#This Row],[Credit_Noncredit]]="Noncredit",Source[[#This Row],[FTEF]]&gt;0),Source[[#This Row],[NC XLST FTES]]*525/(437.5*Source[[#This Row],[FTEF]]),0)</f>
        <v>0</v>
      </c>
      <c r="AN651">
        <f>IF(Source[[#This Row],[Credit_Noncredit]]="Credit",Source[[#This Row],[Census Enrollment]],Source[[#This Row],[Noncredit Avg. Attendance]])</f>
        <v>33</v>
      </c>
    </row>
    <row r="652" spans="1:40" x14ac:dyDescent="0.25">
      <c r="A652" t="s">
        <v>4581</v>
      </c>
      <c r="B652" t="s">
        <v>886</v>
      </c>
      <c r="C652" t="s">
        <v>627</v>
      </c>
      <c r="D652" t="s">
        <v>1070</v>
      </c>
      <c r="E652" s="4">
        <v>38140</v>
      </c>
      <c r="F652" s="4" t="s">
        <v>1071</v>
      </c>
      <c r="G652" s="4">
        <v>20</v>
      </c>
      <c r="H652" t="str">
        <f>CONCATENATE(Source[[#This Row],[Subject]],TRIM(Source[[#This Row],[Course]]))</f>
        <v>CMST20</v>
      </c>
      <c r="I652" t="str">
        <f>VLOOKUP(Source[[#This Row],[SubjCrse]],'Courses and Categories'!$E$2:$G$1816,3,FALSE)</f>
        <v>Credit General Education</v>
      </c>
      <c r="J652">
        <v>931</v>
      </c>
      <c r="K652" t="s">
        <v>1083</v>
      </c>
      <c r="L652" t="s">
        <v>87</v>
      </c>
      <c r="M652" t="s">
        <v>897</v>
      </c>
      <c r="N652" t="s">
        <v>42</v>
      </c>
      <c r="O652" t="s">
        <v>42</v>
      </c>
      <c r="P652" t="s">
        <v>42</v>
      </c>
      <c r="Q652" t="s">
        <v>42</v>
      </c>
      <c r="S652" t="s">
        <v>134</v>
      </c>
      <c r="T652" t="s">
        <v>44</v>
      </c>
      <c r="U652" s="1">
        <v>43493</v>
      </c>
      <c r="V652" s="1">
        <v>43546</v>
      </c>
      <c r="W652" t="s">
        <v>1086</v>
      </c>
      <c r="X652" t="s">
        <v>1450</v>
      </c>
      <c r="Y652">
        <v>37</v>
      </c>
      <c r="Z652">
        <v>33</v>
      </c>
      <c r="AA652">
        <v>35</v>
      </c>
      <c r="AB652">
        <v>94.285700000000006</v>
      </c>
      <c r="AD652">
        <f>IF(ISBLANK(Source[[#This Row],[CrosslistID]]),1,1/COUNTIFS(Source[CrosslistID],Source[[#This Row],[CrosslistID]],Source[TermDesc],Source[[#This Row],[TermDesc]]))</f>
        <v>1</v>
      </c>
      <c r="AG652">
        <v>0</v>
      </c>
      <c r="AH652">
        <v>94.285700000000006</v>
      </c>
      <c r="AI652">
        <v>3.6</v>
      </c>
      <c r="AJ652">
        <v>3.7</v>
      </c>
      <c r="AK652">
        <v>0.2</v>
      </c>
      <c r="AL6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2">
        <f>IF(AND(Source[[#This Row],[Credit_Noncredit]]="Noncredit",Source[[#This Row],[FTEF]]&gt;0),Source[[#This Row],[NC XLST FTES]]*525/(437.5*Source[[#This Row],[FTEF]]),0)</f>
        <v>0</v>
      </c>
      <c r="AN652">
        <f>IF(Source[[#This Row],[Credit_Noncredit]]="Credit",Source[[#This Row],[Census Enrollment]],Source[[#This Row],[Noncredit Avg. Attendance]])</f>
        <v>37</v>
      </c>
    </row>
    <row r="653" spans="1:40" x14ac:dyDescent="0.25">
      <c r="A653" t="s">
        <v>4581</v>
      </c>
      <c r="B653" t="s">
        <v>886</v>
      </c>
      <c r="C653" t="s">
        <v>627</v>
      </c>
      <c r="D653" t="s">
        <v>1070</v>
      </c>
      <c r="E653" s="4">
        <v>39292</v>
      </c>
      <c r="F653" s="4" t="s">
        <v>1071</v>
      </c>
      <c r="G653" s="4">
        <v>20</v>
      </c>
      <c r="H653" t="str">
        <f>CONCATENATE(Source[[#This Row],[Subject]],TRIM(Source[[#This Row],[Course]]))</f>
        <v>CMST20</v>
      </c>
      <c r="I653" t="str">
        <f>VLOOKUP(Source[[#This Row],[SubjCrse]],'Courses and Categories'!$E$2:$G$1816,3,FALSE)</f>
        <v>Credit General Education</v>
      </c>
      <c r="J653">
        <v>932</v>
      </c>
      <c r="K653" t="s">
        <v>1083</v>
      </c>
      <c r="L653" t="s">
        <v>87</v>
      </c>
      <c r="M653" t="s">
        <v>897</v>
      </c>
      <c r="N653" t="s">
        <v>42</v>
      </c>
      <c r="O653" t="s">
        <v>42</v>
      </c>
      <c r="P653" t="s">
        <v>42</v>
      </c>
      <c r="Q653" t="s">
        <v>42</v>
      </c>
      <c r="S653" t="s">
        <v>134</v>
      </c>
      <c r="T653" t="s">
        <v>44</v>
      </c>
      <c r="U653" s="1">
        <v>43493</v>
      </c>
      <c r="V653" s="1">
        <v>43607</v>
      </c>
      <c r="W653" t="s">
        <v>1086</v>
      </c>
      <c r="X653" t="s">
        <v>918</v>
      </c>
      <c r="Y653">
        <v>30</v>
      </c>
      <c r="Z653">
        <v>22</v>
      </c>
      <c r="AA653">
        <v>35</v>
      </c>
      <c r="AB653">
        <v>62.857100000000003</v>
      </c>
      <c r="AD653">
        <f>IF(ISBLANK(Source[[#This Row],[CrosslistID]]),1,1/COUNTIFS(Source[CrosslistID],Source[[#This Row],[CrosslistID]],Source[TermDesc],Source[[#This Row],[TermDesc]]))</f>
        <v>1</v>
      </c>
      <c r="AG653">
        <v>0</v>
      </c>
      <c r="AH653">
        <v>62.857100000000003</v>
      </c>
      <c r="AI653">
        <v>3</v>
      </c>
      <c r="AJ653">
        <v>3</v>
      </c>
      <c r="AK653">
        <v>0.2</v>
      </c>
      <c r="AL6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3">
        <f>IF(AND(Source[[#This Row],[Credit_Noncredit]]="Noncredit",Source[[#This Row],[FTEF]]&gt;0),Source[[#This Row],[NC XLST FTES]]*525/(437.5*Source[[#This Row],[FTEF]]),0)</f>
        <v>0</v>
      </c>
      <c r="AN653">
        <f>IF(Source[[#This Row],[Credit_Noncredit]]="Credit",Source[[#This Row],[Census Enrollment]],Source[[#This Row],[Noncredit Avg. Attendance]])</f>
        <v>30</v>
      </c>
    </row>
    <row r="654" spans="1:40" x14ac:dyDescent="0.25">
      <c r="A654" t="s">
        <v>4581</v>
      </c>
      <c r="B654" t="s">
        <v>886</v>
      </c>
      <c r="C654" t="s">
        <v>627</v>
      </c>
      <c r="D654" t="s">
        <v>1070</v>
      </c>
      <c r="E654" s="4">
        <v>38134</v>
      </c>
      <c r="F654" s="4" t="s">
        <v>1071</v>
      </c>
      <c r="G654" s="4">
        <v>38</v>
      </c>
      <c r="H654" t="str">
        <f>CONCATENATE(Source[[#This Row],[Subject]],TRIM(Source[[#This Row],[Course]]))</f>
        <v>CMST38</v>
      </c>
      <c r="I654" t="str">
        <f>VLOOKUP(Source[[#This Row],[SubjCrse]],'Courses and Categories'!$E$2:$G$1816,3,FALSE)</f>
        <v>Credit General Education</v>
      </c>
      <c r="J654">
        <v>1</v>
      </c>
      <c r="K654" t="s">
        <v>2364</v>
      </c>
      <c r="L654" t="s">
        <v>39</v>
      </c>
      <c r="M654" t="s">
        <v>903</v>
      </c>
      <c r="N654" t="s">
        <v>59</v>
      </c>
      <c r="O654">
        <v>1310</v>
      </c>
      <c r="P654">
        <v>1425</v>
      </c>
      <c r="Q654" t="s">
        <v>240</v>
      </c>
      <c r="R654">
        <v>267</v>
      </c>
      <c r="S654" t="s">
        <v>134</v>
      </c>
      <c r="T654">
        <v>1</v>
      </c>
      <c r="U654" s="1">
        <v>43479</v>
      </c>
      <c r="V654" s="1">
        <v>43607</v>
      </c>
      <c r="W654" t="s">
        <v>4782</v>
      </c>
      <c r="X654" t="s">
        <v>46</v>
      </c>
      <c r="Y654">
        <v>17</v>
      </c>
      <c r="Z654">
        <v>9</v>
      </c>
      <c r="AA654">
        <v>20</v>
      </c>
      <c r="AB654">
        <v>45</v>
      </c>
      <c r="AD654">
        <f>IF(ISBLANK(Source[[#This Row],[CrosslistID]]),1,1/COUNTIFS(Source[CrosslistID],Source[[#This Row],[CrosslistID]],Source[TermDesc],Source[[#This Row],[TermDesc]]))</f>
        <v>1</v>
      </c>
      <c r="AG654">
        <v>0</v>
      </c>
      <c r="AH654">
        <v>45</v>
      </c>
      <c r="AI654">
        <v>0.874</v>
      </c>
      <c r="AJ654">
        <v>0.874</v>
      </c>
      <c r="AK654">
        <v>0.2</v>
      </c>
      <c r="AL6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4">
        <f>IF(AND(Source[[#This Row],[Credit_Noncredit]]="Noncredit",Source[[#This Row],[FTEF]]&gt;0),Source[[#This Row],[NC XLST FTES]]*525/(437.5*Source[[#This Row],[FTEF]]),0)</f>
        <v>0</v>
      </c>
      <c r="AN654">
        <f>IF(Source[[#This Row],[Credit_Noncredit]]="Credit",Source[[#This Row],[Census Enrollment]],Source[[#This Row],[Noncredit Avg. Attendance]])</f>
        <v>17</v>
      </c>
    </row>
    <row r="655" spans="1:40" x14ac:dyDescent="0.25">
      <c r="A655" t="s">
        <v>4581</v>
      </c>
      <c r="B655" t="s">
        <v>886</v>
      </c>
      <c r="C655" t="s">
        <v>627</v>
      </c>
      <c r="D655" t="s">
        <v>1070</v>
      </c>
      <c r="E655" s="4">
        <v>38135</v>
      </c>
      <c r="F655" s="4" t="s">
        <v>1071</v>
      </c>
      <c r="G655" s="4">
        <v>38</v>
      </c>
      <c r="H655" t="str">
        <f>CONCATENATE(Source[[#This Row],[Subject]],TRIM(Source[[#This Row],[Course]]))</f>
        <v>CMST38</v>
      </c>
      <c r="I655" t="str">
        <f>VLOOKUP(Source[[#This Row],[SubjCrse]],'Courses and Categories'!$E$2:$G$1816,3,FALSE)</f>
        <v>Credit General Education</v>
      </c>
      <c r="J655">
        <v>2</v>
      </c>
      <c r="K655" t="s">
        <v>2364</v>
      </c>
      <c r="L655" t="s">
        <v>39</v>
      </c>
      <c r="M655" t="s">
        <v>903</v>
      </c>
      <c r="N655" t="s">
        <v>41</v>
      </c>
      <c r="O655">
        <v>1410</v>
      </c>
      <c r="P655">
        <v>1700</v>
      </c>
      <c r="Q655" t="s">
        <v>240</v>
      </c>
      <c r="R655">
        <v>268</v>
      </c>
      <c r="S655" t="s">
        <v>134</v>
      </c>
      <c r="T655">
        <v>1</v>
      </c>
      <c r="U655" s="1">
        <v>43479</v>
      </c>
      <c r="V655" s="1">
        <v>43607</v>
      </c>
      <c r="W655" t="s">
        <v>2362</v>
      </c>
      <c r="X655" t="s">
        <v>46</v>
      </c>
      <c r="Y655">
        <v>21</v>
      </c>
      <c r="Z655">
        <v>16</v>
      </c>
      <c r="AA655">
        <v>20</v>
      </c>
      <c r="AB655">
        <v>80</v>
      </c>
      <c r="AD655">
        <f>IF(ISBLANK(Source[[#This Row],[CrosslistID]]),1,1/COUNTIFS(Source[CrosslistID],Source[[#This Row],[CrosslistID]],Source[TermDesc],Source[[#This Row],[TermDesc]]))</f>
        <v>1</v>
      </c>
      <c r="AG655">
        <v>0</v>
      </c>
      <c r="AH655">
        <v>80</v>
      </c>
      <c r="AI655">
        <v>1.4379999999999999</v>
      </c>
      <c r="AJ655">
        <v>1.518</v>
      </c>
      <c r="AK655">
        <v>0.2</v>
      </c>
      <c r="AL6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5">
        <f>IF(AND(Source[[#This Row],[Credit_Noncredit]]="Noncredit",Source[[#This Row],[FTEF]]&gt;0),Source[[#This Row],[NC XLST FTES]]*525/(437.5*Source[[#This Row],[FTEF]]),0)</f>
        <v>0</v>
      </c>
      <c r="AN655">
        <f>IF(Source[[#This Row],[Credit_Noncredit]]="Credit",Source[[#This Row],[Census Enrollment]],Source[[#This Row],[Noncredit Avg. Attendance]])</f>
        <v>21</v>
      </c>
    </row>
    <row r="656" spans="1:40" x14ac:dyDescent="0.25">
      <c r="A656" t="s">
        <v>4581</v>
      </c>
      <c r="B656" t="s">
        <v>886</v>
      </c>
      <c r="C656" t="s">
        <v>627</v>
      </c>
      <c r="D656" t="s">
        <v>628</v>
      </c>
      <c r="E656" s="4">
        <v>38305</v>
      </c>
      <c r="F656" s="4" t="s">
        <v>629</v>
      </c>
      <c r="G656" s="4" t="s">
        <v>1072</v>
      </c>
      <c r="H656" t="str">
        <f>CONCATENATE(Source[[#This Row],[Subject]],TRIM(Source[[#This Row],[Course]]))</f>
        <v>ENGL1A</v>
      </c>
      <c r="I656" t="str">
        <f>VLOOKUP(Source[[#This Row],[SubjCrse]],'Courses and Categories'!$E$2:$G$1816,3,FALSE)</f>
        <v>Credit General Education</v>
      </c>
      <c r="J656">
        <v>1</v>
      </c>
      <c r="K656" t="s">
        <v>1087</v>
      </c>
      <c r="L656" t="s">
        <v>39</v>
      </c>
      <c r="M656" t="s">
        <v>1088</v>
      </c>
      <c r="N656" t="s">
        <v>1372</v>
      </c>
      <c r="O656" t="s">
        <v>2243</v>
      </c>
      <c r="P656" t="s">
        <v>2111</v>
      </c>
      <c r="Q656" t="s">
        <v>2059</v>
      </c>
      <c r="R656">
        <v>218</v>
      </c>
      <c r="S656" t="s">
        <v>134</v>
      </c>
      <c r="T656">
        <v>1</v>
      </c>
      <c r="U656" s="1">
        <v>43479</v>
      </c>
      <c r="V656" s="1">
        <v>43607</v>
      </c>
      <c r="W656" t="s">
        <v>2372</v>
      </c>
      <c r="X656" t="s">
        <v>1929</v>
      </c>
      <c r="Y656">
        <v>30</v>
      </c>
      <c r="Z656">
        <v>23</v>
      </c>
      <c r="AA656">
        <v>31</v>
      </c>
      <c r="AB656">
        <v>74.1935</v>
      </c>
      <c r="AD656">
        <f>IF(ISBLANK(Source[[#This Row],[CrosslistID]]),1,1/COUNTIFS(Source[CrosslistID],Source[[#This Row],[CrosslistID]],Source[TermDesc],Source[[#This Row],[TermDesc]]))</f>
        <v>1</v>
      </c>
      <c r="AG656">
        <v>0</v>
      </c>
      <c r="AH656">
        <v>74.1935</v>
      </c>
      <c r="AI656">
        <v>3.4670000000000001</v>
      </c>
      <c r="AJ656">
        <v>4.0004</v>
      </c>
      <c r="AK656">
        <v>0.33329999999999999</v>
      </c>
      <c r="AL6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6">
        <f>IF(AND(Source[[#This Row],[Credit_Noncredit]]="Noncredit",Source[[#This Row],[FTEF]]&gt;0),Source[[#This Row],[NC XLST FTES]]*525/(437.5*Source[[#This Row],[FTEF]]),0)</f>
        <v>0</v>
      </c>
      <c r="AN656">
        <f>IF(Source[[#This Row],[Credit_Noncredit]]="Credit",Source[[#This Row],[Census Enrollment]],Source[[#This Row],[Noncredit Avg. Attendance]])</f>
        <v>30</v>
      </c>
    </row>
    <row r="657" spans="1:40" x14ac:dyDescent="0.25">
      <c r="A657" t="s">
        <v>4581</v>
      </c>
      <c r="B657" t="s">
        <v>886</v>
      </c>
      <c r="C657" t="s">
        <v>627</v>
      </c>
      <c r="D657" t="s">
        <v>628</v>
      </c>
      <c r="E657" s="4">
        <v>38306</v>
      </c>
      <c r="F657" s="4" t="s">
        <v>629</v>
      </c>
      <c r="G657" s="4" t="s">
        <v>1072</v>
      </c>
      <c r="H657" t="str">
        <f>CONCATENATE(Source[[#This Row],[Subject]],TRIM(Source[[#This Row],[Course]]))</f>
        <v>ENGL1A</v>
      </c>
      <c r="I657" t="str">
        <f>VLOOKUP(Source[[#This Row],[SubjCrse]],'Courses and Categories'!$E$2:$G$1816,3,FALSE)</f>
        <v>Credit General Education</v>
      </c>
      <c r="J657">
        <v>4</v>
      </c>
      <c r="K657" t="s">
        <v>1087</v>
      </c>
      <c r="L657" t="s">
        <v>39</v>
      </c>
      <c r="M657" t="s">
        <v>1088</v>
      </c>
      <c r="N657" t="s">
        <v>1372</v>
      </c>
      <c r="O657" t="s">
        <v>2243</v>
      </c>
      <c r="P657" t="s">
        <v>2111</v>
      </c>
      <c r="Q657" t="s">
        <v>2371</v>
      </c>
      <c r="R657">
        <v>707</v>
      </c>
      <c r="S657" t="s">
        <v>134</v>
      </c>
      <c r="T657">
        <v>1</v>
      </c>
      <c r="U657" s="1">
        <v>43479</v>
      </c>
      <c r="V657" s="1">
        <v>43607</v>
      </c>
      <c r="W657" t="s">
        <v>4790</v>
      </c>
      <c r="X657" t="s">
        <v>1929</v>
      </c>
      <c r="Y657">
        <v>30</v>
      </c>
      <c r="Z657">
        <v>14</v>
      </c>
      <c r="AA657">
        <v>31</v>
      </c>
      <c r="AB657">
        <v>45.161299999999997</v>
      </c>
      <c r="AD657">
        <f>IF(ISBLANK(Source[[#This Row],[CrosslistID]]),1,1/COUNTIFS(Source[CrosslistID],Source[[#This Row],[CrosslistID]],Source[TermDesc],Source[[#This Row],[TermDesc]]))</f>
        <v>1</v>
      </c>
      <c r="AG657">
        <v>0</v>
      </c>
      <c r="AH657">
        <v>45.161299999999997</v>
      </c>
      <c r="AI657">
        <v>4</v>
      </c>
      <c r="AJ657">
        <v>4</v>
      </c>
      <c r="AK657">
        <v>0.33329999999999999</v>
      </c>
      <c r="AL6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7">
        <f>IF(AND(Source[[#This Row],[Credit_Noncredit]]="Noncredit",Source[[#This Row],[FTEF]]&gt;0),Source[[#This Row],[NC XLST FTES]]*525/(437.5*Source[[#This Row],[FTEF]]),0)</f>
        <v>0</v>
      </c>
      <c r="AN657">
        <f>IF(Source[[#This Row],[Credit_Noncredit]]="Credit",Source[[#This Row],[Census Enrollment]],Source[[#This Row],[Noncredit Avg. Attendance]])</f>
        <v>30</v>
      </c>
    </row>
    <row r="658" spans="1:40" x14ac:dyDescent="0.25">
      <c r="A658" t="s">
        <v>4581</v>
      </c>
      <c r="B658" t="s">
        <v>886</v>
      </c>
      <c r="C658" t="s">
        <v>627</v>
      </c>
      <c r="D658" t="s">
        <v>628</v>
      </c>
      <c r="E658" s="4">
        <v>38071</v>
      </c>
      <c r="F658" s="4" t="s">
        <v>629</v>
      </c>
      <c r="G658" s="4" t="s">
        <v>1072</v>
      </c>
      <c r="H658" t="str">
        <f>CONCATENATE(Source[[#This Row],[Subject]],TRIM(Source[[#This Row],[Course]]))</f>
        <v>ENGL1A</v>
      </c>
      <c r="I658" t="str">
        <f>VLOOKUP(Source[[#This Row],[SubjCrse]],'Courses and Categories'!$E$2:$G$1816,3,FALSE)</f>
        <v>Credit General Education</v>
      </c>
      <c r="J658">
        <v>7</v>
      </c>
      <c r="K658" t="s">
        <v>1087</v>
      </c>
      <c r="L658" t="s">
        <v>39</v>
      </c>
      <c r="M658" t="s">
        <v>1088</v>
      </c>
      <c r="N658" t="s">
        <v>105</v>
      </c>
      <c r="O658">
        <v>810</v>
      </c>
      <c r="P658">
        <v>1000</v>
      </c>
      <c r="Q658" t="s">
        <v>850</v>
      </c>
      <c r="R658">
        <v>551</v>
      </c>
      <c r="S658" t="s">
        <v>134</v>
      </c>
      <c r="T658">
        <v>1</v>
      </c>
      <c r="U658" s="1">
        <v>43479</v>
      </c>
      <c r="V658" s="1">
        <v>43607</v>
      </c>
      <c r="W658" t="s">
        <v>2373</v>
      </c>
      <c r="X658" t="s">
        <v>1929</v>
      </c>
      <c r="Y658">
        <v>24</v>
      </c>
      <c r="Z658">
        <v>23</v>
      </c>
      <c r="AA658">
        <v>31</v>
      </c>
      <c r="AB658">
        <v>74.1935</v>
      </c>
      <c r="AD658">
        <f>IF(ISBLANK(Source[[#This Row],[CrosslistID]]),1,1/COUNTIFS(Source[CrosslistID],Source[[#This Row],[CrosslistID]],Source[TermDesc],Source[[#This Row],[TermDesc]]))</f>
        <v>1</v>
      </c>
      <c r="AG658">
        <v>0</v>
      </c>
      <c r="AH658">
        <v>74.1935</v>
      </c>
      <c r="AI658">
        <v>2.9329999999999998</v>
      </c>
      <c r="AJ658">
        <v>3.1996000000000002</v>
      </c>
      <c r="AK658">
        <v>0.33329999999999999</v>
      </c>
      <c r="AL6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8">
        <f>IF(AND(Source[[#This Row],[Credit_Noncredit]]="Noncredit",Source[[#This Row],[FTEF]]&gt;0),Source[[#This Row],[NC XLST FTES]]*525/(437.5*Source[[#This Row],[FTEF]]),0)</f>
        <v>0</v>
      </c>
      <c r="AN658">
        <f>IF(Source[[#This Row],[Credit_Noncredit]]="Credit",Source[[#This Row],[Census Enrollment]],Source[[#This Row],[Noncredit Avg. Attendance]])</f>
        <v>24</v>
      </c>
    </row>
    <row r="659" spans="1:40" x14ac:dyDescent="0.25">
      <c r="A659" t="s">
        <v>4581</v>
      </c>
      <c r="B659" t="s">
        <v>886</v>
      </c>
      <c r="C659" t="s">
        <v>627</v>
      </c>
      <c r="D659" t="s">
        <v>628</v>
      </c>
      <c r="E659" s="4">
        <v>30124</v>
      </c>
      <c r="F659" s="4" t="s">
        <v>629</v>
      </c>
      <c r="G659" s="4" t="s">
        <v>1072</v>
      </c>
      <c r="H659" t="str">
        <f>CONCATENATE(Source[[#This Row],[Subject]],TRIM(Source[[#This Row],[Course]]))</f>
        <v>ENGL1A</v>
      </c>
      <c r="I659" t="str">
        <f>VLOOKUP(Source[[#This Row],[SubjCrse]],'Courses and Categories'!$E$2:$G$1816,3,FALSE)</f>
        <v>Credit General Education</v>
      </c>
      <c r="J659">
        <v>9</v>
      </c>
      <c r="K659" t="s">
        <v>1087</v>
      </c>
      <c r="L659" t="s">
        <v>39</v>
      </c>
      <c r="M659" t="s">
        <v>1088</v>
      </c>
      <c r="N659" t="s">
        <v>1372</v>
      </c>
      <c r="O659" t="s">
        <v>2243</v>
      </c>
      <c r="P659" t="s">
        <v>2111</v>
      </c>
      <c r="Q659" t="s">
        <v>4638</v>
      </c>
      <c r="R659">
        <v>182</v>
      </c>
      <c r="S659" t="s">
        <v>134</v>
      </c>
      <c r="T659">
        <v>1</v>
      </c>
      <c r="U659" s="1">
        <v>43479</v>
      </c>
      <c r="V659" s="1">
        <v>43607</v>
      </c>
      <c r="W659" t="s">
        <v>4791</v>
      </c>
      <c r="X659" t="s">
        <v>1929</v>
      </c>
      <c r="Y659">
        <v>27</v>
      </c>
      <c r="Z659">
        <v>22</v>
      </c>
      <c r="AA659">
        <v>31</v>
      </c>
      <c r="AB659">
        <v>70.967699999999994</v>
      </c>
      <c r="AD659">
        <f>IF(ISBLANK(Source[[#This Row],[CrosslistID]]),1,1/COUNTIFS(Source[CrosslistID],Source[[#This Row],[CrosslistID]],Source[TermDesc],Source[[#This Row],[TermDesc]]))</f>
        <v>1</v>
      </c>
      <c r="AG659">
        <v>0</v>
      </c>
      <c r="AH659">
        <v>70.967699999999994</v>
      </c>
      <c r="AI659">
        <v>3.3330000000000002</v>
      </c>
      <c r="AJ659">
        <v>3.5996000000000001</v>
      </c>
      <c r="AK659">
        <v>0.33329999999999999</v>
      </c>
      <c r="AL6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9">
        <f>IF(AND(Source[[#This Row],[Credit_Noncredit]]="Noncredit",Source[[#This Row],[FTEF]]&gt;0),Source[[#This Row],[NC XLST FTES]]*525/(437.5*Source[[#This Row],[FTEF]]),0)</f>
        <v>0</v>
      </c>
      <c r="AN659">
        <f>IF(Source[[#This Row],[Credit_Noncredit]]="Credit",Source[[#This Row],[Census Enrollment]],Source[[#This Row],[Noncredit Avg. Attendance]])</f>
        <v>27</v>
      </c>
    </row>
    <row r="660" spans="1:40" x14ac:dyDescent="0.25">
      <c r="A660" t="s">
        <v>4581</v>
      </c>
      <c r="B660" t="s">
        <v>886</v>
      </c>
      <c r="C660" t="s">
        <v>627</v>
      </c>
      <c r="D660" t="s">
        <v>628</v>
      </c>
      <c r="E660" s="4">
        <v>30125</v>
      </c>
      <c r="F660" s="4" t="s">
        <v>629</v>
      </c>
      <c r="G660" s="4" t="s">
        <v>1072</v>
      </c>
      <c r="H660" t="str">
        <f>CONCATENATE(Source[[#This Row],[Subject]],TRIM(Source[[#This Row],[Course]]))</f>
        <v>ENGL1A</v>
      </c>
      <c r="I660" t="str">
        <f>VLOOKUP(Source[[#This Row],[SubjCrse]],'Courses and Categories'!$E$2:$G$1816,3,FALSE)</f>
        <v>Credit General Education</v>
      </c>
      <c r="J660">
        <v>12</v>
      </c>
      <c r="K660" t="s">
        <v>1087</v>
      </c>
      <c r="L660" t="s">
        <v>39</v>
      </c>
      <c r="M660" t="s">
        <v>1088</v>
      </c>
      <c r="N660" t="s">
        <v>105</v>
      </c>
      <c r="O660">
        <v>1010</v>
      </c>
      <c r="P660">
        <v>1200</v>
      </c>
      <c r="Q660" t="s">
        <v>240</v>
      </c>
      <c r="R660">
        <v>102</v>
      </c>
      <c r="S660" t="s">
        <v>134</v>
      </c>
      <c r="T660">
        <v>1</v>
      </c>
      <c r="U660" s="1">
        <v>43479</v>
      </c>
      <c r="V660" s="1">
        <v>43607</v>
      </c>
      <c r="W660" t="s">
        <v>1106</v>
      </c>
      <c r="X660" t="s">
        <v>1929</v>
      </c>
      <c r="Y660">
        <v>30</v>
      </c>
      <c r="Z660">
        <v>24</v>
      </c>
      <c r="AA660">
        <v>31</v>
      </c>
      <c r="AB660">
        <v>77.419399999999996</v>
      </c>
      <c r="AD660">
        <f>IF(ISBLANK(Source[[#This Row],[CrosslistID]]),1,1/COUNTIFS(Source[CrosslistID],Source[[#This Row],[CrosslistID]],Source[TermDesc],Source[[#This Row],[TermDesc]]))</f>
        <v>1</v>
      </c>
      <c r="AG660">
        <v>0</v>
      </c>
      <c r="AH660">
        <v>77.419399999999996</v>
      </c>
      <c r="AI660">
        <v>4</v>
      </c>
      <c r="AJ660">
        <v>4</v>
      </c>
      <c r="AK660">
        <v>0.33329999999999999</v>
      </c>
      <c r="AL6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0">
        <f>IF(AND(Source[[#This Row],[Credit_Noncredit]]="Noncredit",Source[[#This Row],[FTEF]]&gt;0),Source[[#This Row],[NC XLST FTES]]*525/(437.5*Source[[#This Row],[FTEF]]),0)</f>
        <v>0</v>
      </c>
      <c r="AN660">
        <f>IF(Source[[#This Row],[Credit_Noncredit]]="Credit",Source[[#This Row],[Census Enrollment]],Source[[#This Row],[Noncredit Avg. Attendance]])</f>
        <v>30</v>
      </c>
    </row>
    <row r="661" spans="1:40" x14ac:dyDescent="0.25">
      <c r="A661" t="s">
        <v>4581</v>
      </c>
      <c r="B661" t="s">
        <v>886</v>
      </c>
      <c r="C661" t="s">
        <v>627</v>
      </c>
      <c r="D661" t="s">
        <v>628</v>
      </c>
      <c r="E661" s="4">
        <v>38308</v>
      </c>
      <c r="F661" s="4" t="s">
        <v>629</v>
      </c>
      <c r="G661" s="4" t="s">
        <v>1072</v>
      </c>
      <c r="H661" t="str">
        <f>CONCATENATE(Source[[#This Row],[Subject]],TRIM(Source[[#This Row],[Course]]))</f>
        <v>ENGL1A</v>
      </c>
      <c r="I661" t="str">
        <f>VLOOKUP(Source[[#This Row],[SubjCrse]],'Courses and Categories'!$E$2:$G$1816,3,FALSE)</f>
        <v>Credit General Education</v>
      </c>
      <c r="J661">
        <v>14</v>
      </c>
      <c r="K661" t="s">
        <v>1087</v>
      </c>
      <c r="L661" t="s">
        <v>39</v>
      </c>
      <c r="M661" t="s">
        <v>1088</v>
      </c>
      <c r="N661" t="s">
        <v>105</v>
      </c>
      <c r="O661">
        <v>1010</v>
      </c>
      <c r="P661">
        <v>1200</v>
      </c>
      <c r="Q661" t="s">
        <v>233</v>
      </c>
      <c r="R661">
        <v>218</v>
      </c>
      <c r="S661" t="s">
        <v>134</v>
      </c>
      <c r="T661">
        <v>1</v>
      </c>
      <c r="U661" s="1">
        <v>43479</v>
      </c>
      <c r="V661" s="1">
        <v>43607</v>
      </c>
      <c r="W661" t="s">
        <v>2381</v>
      </c>
      <c r="X661" t="s">
        <v>1929</v>
      </c>
      <c r="Y661">
        <v>29</v>
      </c>
      <c r="Z661">
        <v>16</v>
      </c>
      <c r="AA661">
        <v>31</v>
      </c>
      <c r="AB661">
        <v>51.612900000000003</v>
      </c>
      <c r="AD661">
        <f>IF(ISBLANK(Source[[#This Row],[CrosslistID]]),1,1/COUNTIFS(Source[CrosslistID],Source[[#This Row],[CrosslistID]],Source[TermDesc],Source[[#This Row],[TermDesc]]))</f>
        <v>1</v>
      </c>
      <c r="AG661">
        <v>0</v>
      </c>
      <c r="AH661">
        <v>51.612900000000003</v>
      </c>
      <c r="AI661">
        <v>3.4670000000000001</v>
      </c>
      <c r="AJ661">
        <v>3.867</v>
      </c>
      <c r="AK661">
        <v>0.33329999999999999</v>
      </c>
      <c r="AL6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1">
        <f>IF(AND(Source[[#This Row],[Credit_Noncredit]]="Noncredit",Source[[#This Row],[FTEF]]&gt;0),Source[[#This Row],[NC XLST FTES]]*525/(437.5*Source[[#This Row],[FTEF]]),0)</f>
        <v>0</v>
      </c>
      <c r="AN661">
        <f>IF(Source[[#This Row],[Credit_Noncredit]]="Credit",Source[[#This Row],[Census Enrollment]],Source[[#This Row],[Noncredit Avg. Attendance]])</f>
        <v>29</v>
      </c>
    </row>
    <row r="662" spans="1:40" x14ac:dyDescent="0.25">
      <c r="A662" t="s">
        <v>4581</v>
      </c>
      <c r="B662" t="s">
        <v>886</v>
      </c>
      <c r="C662" t="s">
        <v>627</v>
      </c>
      <c r="D662" t="s">
        <v>628</v>
      </c>
      <c r="E662" s="4">
        <v>30126</v>
      </c>
      <c r="F662" s="4" t="s">
        <v>629</v>
      </c>
      <c r="G662" s="4" t="s">
        <v>1072</v>
      </c>
      <c r="H662" t="str">
        <f>CONCATENATE(Source[[#This Row],[Subject]],TRIM(Source[[#This Row],[Course]]))</f>
        <v>ENGL1A</v>
      </c>
      <c r="I662" t="str">
        <f>VLOOKUP(Source[[#This Row],[SubjCrse]],'Courses and Categories'!$E$2:$G$1816,3,FALSE)</f>
        <v>Credit General Education</v>
      </c>
      <c r="J662">
        <v>16</v>
      </c>
      <c r="K662" t="s">
        <v>1087</v>
      </c>
      <c r="L662" t="s">
        <v>39</v>
      </c>
      <c r="M662" t="s">
        <v>1088</v>
      </c>
      <c r="N662" t="s">
        <v>105</v>
      </c>
      <c r="O662">
        <v>1010</v>
      </c>
      <c r="P662">
        <v>1200</v>
      </c>
      <c r="Q662" t="s">
        <v>233</v>
      </c>
      <c r="R662">
        <v>315</v>
      </c>
      <c r="S662" t="s">
        <v>134</v>
      </c>
      <c r="T662">
        <v>1</v>
      </c>
      <c r="U662" s="1">
        <v>43479</v>
      </c>
      <c r="V662" s="1">
        <v>43607</v>
      </c>
      <c r="W662" t="s">
        <v>2388</v>
      </c>
      <c r="X662" t="s">
        <v>1929</v>
      </c>
      <c r="Y662">
        <v>32</v>
      </c>
      <c r="Z662">
        <v>24</v>
      </c>
      <c r="AA662">
        <v>31</v>
      </c>
      <c r="AB662">
        <v>77.419399999999996</v>
      </c>
      <c r="AD662">
        <f>IF(ISBLANK(Source[[#This Row],[CrosslistID]]),1,1/COUNTIFS(Source[CrosslistID],Source[[#This Row],[CrosslistID]],Source[TermDesc],Source[[#This Row],[TermDesc]]))</f>
        <v>1</v>
      </c>
      <c r="AG662">
        <v>0</v>
      </c>
      <c r="AH662">
        <v>77.419399999999996</v>
      </c>
      <c r="AI662">
        <v>4</v>
      </c>
      <c r="AJ662">
        <v>4.2667000000000002</v>
      </c>
      <c r="AK662">
        <v>0.33329999999999999</v>
      </c>
      <c r="AL6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2">
        <f>IF(AND(Source[[#This Row],[Credit_Noncredit]]="Noncredit",Source[[#This Row],[FTEF]]&gt;0),Source[[#This Row],[NC XLST FTES]]*525/(437.5*Source[[#This Row],[FTEF]]),0)</f>
        <v>0</v>
      </c>
      <c r="AN662">
        <f>IF(Source[[#This Row],[Credit_Noncredit]]="Credit",Source[[#This Row],[Census Enrollment]],Source[[#This Row],[Noncredit Avg. Attendance]])</f>
        <v>32</v>
      </c>
    </row>
    <row r="663" spans="1:40" x14ac:dyDescent="0.25">
      <c r="A663" t="s">
        <v>4581</v>
      </c>
      <c r="B663" t="s">
        <v>886</v>
      </c>
      <c r="C663" t="s">
        <v>627</v>
      </c>
      <c r="D663" t="s">
        <v>628</v>
      </c>
      <c r="E663" s="4">
        <v>30135</v>
      </c>
      <c r="F663" s="4" t="s">
        <v>629</v>
      </c>
      <c r="G663" s="4" t="s">
        <v>1072</v>
      </c>
      <c r="H663" t="str">
        <f>CONCATENATE(Source[[#This Row],[Subject]],TRIM(Source[[#This Row],[Course]]))</f>
        <v>ENGL1A</v>
      </c>
      <c r="I663" t="str">
        <f>VLOOKUP(Source[[#This Row],[SubjCrse]],'Courses and Categories'!$E$2:$G$1816,3,FALSE)</f>
        <v>Credit General Education</v>
      </c>
      <c r="J663">
        <v>18</v>
      </c>
      <c r="K663" t="s">
        <v>1087</v>
      </c>
      <c r="L663" t="s">
        <v>39</v>
      </c>
      <c r="M663" t="s">
        <v>1088</v>
      </c>
      <c r="N663" t="s">
        <v>105</v>
      </c>
      <c r="O663">
        <v>1010</v>
      </c>
      <c r="P663">
        <v>1200</v>
      </c>
      <c r="Q663" t="s">
        <v>420</v>
      </c>
      <c r="R663">
        <v>181</v>
      </c>
      <c r="S663" t="s">
        <v>134</v>
      </c>
      <c r="T663">
        <v>1</v>
      </c>
      <c r="U663" s="1">
        <v>43479</v>
      </c>
      <c r="V663" s="1">
        <v>43607</v>
      </c>
      <c r="W663" t="s">
        <v>1089</v>
      </c>
      <c r="X663" t="s">
        <v>1929</v>
      </c>
      <c r="Y663">
        <v>29</v>
      </c>
      <c r="Z663">
        <v>25</v>
      </c>
      <c r="AA663">
        <v>31</v>
      </c>
      <c r="AB663">
        <v>80.645200000000003</v>
      </c>
      <c r="AD663">
        <f>IF(ISBLANK(Source[[#This Row],[CrosslistID]]),1,1/COUNTIFS(Source[CrosslistID],Source[[#This Row],[CrosslistID]],Source[TermDesc],Source[[#This Row],[TermDesc]]))</f>
        <v>1</v>
      </c>
      <c r="AG663">
        <v>0</v>
      </c>
      <c r="AH663">
        <v>80.645200000000003</v>
      </c>
      <c r="AI663">
        <v>3.4670000000000001</v>
      </c>
      <c r="AJ663">
        <v>3.867</v>
      </c>
      <c r="AK663">
        <v>0.33329999999999999</v>
      </c>
      <c r="AL6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3">
        <f>IF(AND(Source[[#This Row],[Credit_Noncredit]]="Noncredit",Source[[#This Row],[FTEF]]&gt;0),Source[[#This Row],[NC XLST FTES]]*525/(437.5*Source[[#This Row],[FTEF]]),0)</f>
        <v>0</v>
      </c>
      <c r="AN663">
        <f>IF(Source[[#This Row],[Credit_Noncredit]]="Credit",Source[[#This Row],[Census Enrollment]],Source[[#This Row],[Noncredit Avg. Attendance]])</f>
        <v>29</v>
      </c>
    </row>
    <row r="664" spans="1:40" x14ac:dyDescent="0.25">
      <c r="A664" t="s">
        <v>4581</v>
      </c>
      <c r="B664" t="s">
        <v>886</v>
      </c>
      <c r="C664" t="s">
        <v>627</v>
      </c>
      <c r="D664" t="s">
        <v>628</v>
      </c>
      <c r="E664" s="4">
        <v>38726</v>
      </c>
      <c r="F664" s="4" t="s">
        <v>629</v>
      </c>
      <c r="G664" s="4" t="s">
        <v>1072</v>
      </c>
      <c r="H664" t="str">
        <f>CONCATENATE(Source[[#This Row],[Subject]],TRIM(Source[[#This Row],[Course]]))</f>
        <v>ENGL1A</v>
      </c>
      <c r="I664" t="str">
        <f>VLOOKUP(Source[[#This Row],[SubjCrse]],'Courses and Categories'!$E$2:$G$1816,3,FALSE)</f>
        <v>Credit General Education</v>
      </c>
      <c r="J664">
        <v>20</v>
      </c>
      <c r="K664" t="s">
        <v>1087</v>
      </c>
      <c r="L664" t="s">
        <v>39</v>
      </c>
      <c r="M664" t="s">
        <v>1088</v>
      </c>
      <c r="N664" t="s">
        <v>105</v>
      </c>
      <c r="O664">
        <v>1010</v>
      </c>
      <c r="P664">
        <v>1200</v>
      </c>
      <c r="Q664" t="s">
        <v>238</v>
      </c>
      <c r="R664">
        <v>704</v>
      </c>
      <c r="S664" t="s">
        <v>134</v>
      </c>
      <c r="T664">
        <v>1</v>
      </c>
      <c r="U664" s="1">
        <v>43479</v>
      </c>
      <c r="V664" s="1">
        <v>43607</v>
      </c>
      <c r="W664" t="s">
        <v>1091</v>
      </c>
      <c r="X664" t="s">
        <v>1929</v>
      </c>
      <c r="Y664">
        <v>30</v>
      </c>
      <c r="Z664">
        <v>17</v>
      </c>
      <c r="AA664">
        <v>31</v>
      </c>
      <c r="AB664">
        <v>54.838700000000003</v>
      </c>
      <c r="AD664">
        <f>IF(ISBLANK(Source[[#This Row],[CrosslistID]]),1,1/COUNTIFS(Source[CrosslistID],Source[[#This Row],[CrosslistID]],Source[TermDesc],Source[[#This Row],[TermDesc]]))</f>
        <v>1</v>
      </c>
      <c r="AG664">
        <v>0</v>
      </c>
      <c r="AH664">
        <v>54.838700000000003</v>
      </c>
      <c r="AI664">
        <v>3.867</v>
      </c>
      <c r="AJ664">
        <v>4.0003000000000002</v>
      </c>
      <c r="AK664">
        <v>0.33329999999999999</v>
      </c>
      <c r="AL6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4">
        <f>IF(AND(Source[[#This Row],[Credit_Noncredit]]="Noncredit",Source[[#This Row],[FTEF]]&gt;0),Source[[#This Row],[NC XLST FTES]]*525/(437.5*Source[[#This Row],[FTEF]]),0)</f>
        <v>0</v>
      </c>
      <c r="AN664">
        <f>IF(Source[[#This Row],[Credit_Noncredit]]="Credit",Source[[#This Row],[Census Enrollment]],Source[[#This Row],[Noncredit Avg. Attendance]])</f>
        <v>30</v>
      </c>
    </row>
    <row r="665" spans="1:40" x14ac:dyDescent="0.25">
      <c r="A665" t="s">
        <v>4581</v>
      </c>
      <c r="B665" t="s">
        <v>886</v>
      </c>
      <c r="C665" t="s">
        <v>627</v>
      </c>
      <c r="D665" t="s">
        <v>628</v>
      </c>
      <c r="E665" s="4">
        <v>38307</v>
      </c>
      <c r="F665" s="4" t="s">
        <v>629</v>
      </c>
      <c r="G665" s="4" t="s">
        <v>1072</v>
      </c>
      <c r="H665" t="str">
        <f>CONCATENATE(Source[[#This Row],[Subject]],TRIM(Source[[#This Row],[Course]]))</f>
        <v>ENGL1A</v>
      </c>
      <c r="I665" t="str">
        <f>VLOOKUP(Source[[#This Row],[SubjCrse]],'Courses and Categories'!$E$2:$G$1816,3,FALSE)</f>
        <v>Credit General Education</v>
      </c>
      <c r="J665">
        <v>22</v>
      </c>
      <c r="K665" t="s">
        <v>1087</v>
      </c>
      <c r="L665" t="s">
        <v>39</v>
      </c>
      <c r="M665" t="s">
        <v>1088</v>
      </c>
      <c r="N665" t="s">
        <v>1372</v>
      </c>
      <c r="O665" t="s">
        <v>1680</v>
      </c>
      <c r="P665" t="s">
        <v>2227</v>
      </c>
      <c r="Q665" t="s">
        <v>2367</v>
      </c>
      <c r="R665">
        <v>103</v>
      </c>
      <c r="S665" t="s">
        <v>134</v>
      </c>
      <c r="T665">
        <v>1</v>
      </c>
      <c r="U665" s="1">
        <v>43479</v>
      </c>
      <c r="V665" s="1">
        <v>43607</v>
      </c>
      <c r="W665" t="s">
        <v>4792</v>
      </c>
      <c r="X665" t="s">
        <v>1929</v>
      </c>
      <c r="Y665">
        <v>28</v>
      </c>
      <c r="Z665">
        <v>24</v>
      </c>
      <c r="AA665">
        <v>31</v>
      </c>
      <c r="AB665">
        <v>77.419399999999996</v>
      </c>
      <c r="AD665">
        <f>IF(ISBLANK(Source[[#This Row],[CrosslistID]]),1,1/COUNTIFS(Source[CrosslistID],Source[[#This Row],[CrosslistID]],Source[TermDesc],Source[[#This Row],[TermDesc]]))</f>
        <v>1</v>
      </c>
      <c r="AG665">
        <v>0</v>
      </c>
      <c r="AH665">
        <v>77.419399999999996</v>
      </c>
      <c r="AI665">
        <v>3.4670000000000001</v>
      </c>
      <c r="AJ665">
        <v>3.7336999999999998</v>
      </c>
      <c r="AK665">
        <v>0.33329999999999999</v>
      </c>
      <c r="AL6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5">
        <f>IF(AND(Source[[#This Row],[Credit_Noncredit]]="Noncredit",Source[[#This Row],[FTEF]]&gt;0),Source[[#This Row],[NC XLST FTES]]*525/(437.5*Source[[#This Row],[FTEF]]),0)</f>
        <v>0</v>
      </c>
      <c r="AN665">
        <f>IF(Source[[#This Row],[Credit_Noncredit]]="Credit",Source[[#This Row],[Census Enrollment]],Source[[#This Row],[Noncredit Avg. Attendance]])</f>
        <v>28</v>
      </c>
    </row>
    <row r="666" spans="1:40" x14ac:dyDescent="0.25">
      <c r="A666" t="s">
        <v>4581</v>
      </c>
      <c r="B666" t="s">
        <v>886</v>
      </c>
      <c r="C666" t="s">
        <v>627</v>
      </c>
      <c r="D666" t="s">
        <v>628</v>
      </c>
      <c r="E666" s="4">
        <v>38695</v>
      </c>
      <c r="F666" s="4" t="s">
        <v>629</v>
      </c>
      <c r="G666" s="4" t="s">
        <v>1072</v>
      </c>
      <c r="H666" t="str">
        <f>CONCATENATE(Source[[#This Row],[Subject]],TRIM(Source[[#This Row],[Course]]))</f>
        <v>ENGL1A</v>
      </c>
      <c r="I666" t="str">
        <f>VLOOKUP(Source[[#This Row],[SubjCrse]],'Courses and Categories'!$E$2:$G$1816,3,FALSE)</f>
        <v>Credit General Education</v>
      </c>
      <c r="J666">
        <v>25</v>
      </c>
      <c r="K666" t="s">
        <v>1087</v>
      </c>
      <c r="L666" t="s">
        <v>39</v>
      </c>
      <c r="M666" t="s">
        <v>1088</v>
      </c>
      <c r="N666" t="s">
        <v>105</v>
      </c>
      <c r="O666">
        <v>1010</v>
      </c>
      <c r="P666">
        <v>1200</v>
      </c>
      <c r="Q666" t="s">
        <v>420</v>
      </c>
      <c r="R666">
        <v>186</v>
      </c>
      <c r="S666" t="s">
        <v>134</v>
      </c>
      <c r="T666">
        <v>1</v>
      </c>
      <c r="U666" s="1">
        <v>43479</v>
      </c>
      <c r="V666" s="1">
        <v>43607</v>
      </c>
      <c r="W666" t="s">
        <v>2396</v>
      </c>
      <c r="X666" t="s">
        <v>1929</v>
      </c>
      <c r="Y666">
        <v>30</v>
      </c>
      <c r="Z666">
        <v>24</v>
      </c>
      <c r="AA666">
        <v>31</v>
      </c>
      <c r="AB666">
        <v>77.419399999999996</v>
      </c>
      <c r="AD666">
        <f>IF(ISBLANK(Source[[#This Row],[CrosslistID]]),1,1/COUNTIFS(Source[CrosslistID],Source[[#This Row],[CrosslistID]],Source[TermDesc],Source[[#This Row],[TermDesc]]))</f>
        <v>1</v>
      </c>
      <c r="AG666">
        <v>0</v>
      </c>
      <c r="AH666">
        <v>77.419399999999996</v>
      </c>
      <c r="AI666">
        <v>3.7330000000000001</v>
      </c>
      <c r="AJ666">
        <v>3.9996</v>
      </c>
      <c r="AK666">
        <v>0.33329999999999999</v>
      </c>
      <c r="AL6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6">
        <f>IF(AND(Source[[#This Row],[Credit_Noncredit]]="Noncredit",Source[[#This Row],[FTEF]]&gt;0),Source[[#This Row],[NC XLST FTES]]*525/(437.5*Source[[#This Row],[FTEF]]),0)</f>
        <v>0</v>
      </c>
      <c r="AN666">
        <f>IF(Source[[#This Row],[Credit_Noncredit]]="Credit",Source[[#This Row],[Census Enrollment]],Source[[#This Row],[Noncredit Avg. Attendance]])</f>
        <v>30</v>
      </c>
    </row>
    <row r="667" spans="1:40" x14ac:dyDescent="0.25">
      <c r="A667" t="s">
        <v>4581</v>
      </c>
      <c r="B667" t="s">
        <v>886</v>
      </c>
      <c r="C667" t="s">
        <v>627</v>
      </c>
      <c r="D667" t="s">
        <v>628</v>
      </c>
      <c r="E667" s="4">
        <v>38310</v>
      </c>
      <c r="F667" s="4" t="s">
        <v>629</v>
      </c>
      <c r="G667" s="4" t="s">
        <v>1072</v>
      </c>
      <c r="H667" t="str">
        <f>CONCATENATE(Source[[#This Row],[Subject]],TRIM(Source[[#This Row],[Course]]))</f>
        <v>ENGL1A</v>
      </c>
      <c r="I667" t="str">
        <f>VLOOKUP(Source[[#This Row],[SubjCrse]],'Courses and Categories'!$E$2:$G$1816,3,FALSE)</f>
        <v>Credit General Education</v>
      </c>
      <c r="J667">
        <v>28</v>
      </c>
      <c r="K667" t="s">
        <v>1087</v>
      </c>
      <c r="L667" t="s">
        <v>39</v>
      </c>
      <c r="M667" t="s">
        <v>1088</v>
      </c>
      <c r="N667" t="s">
        <v>105</v>
      </c>
      <c r="O667">
        <v>1010</v>
      </c>
      <c r="P667">
        <v>1200</v>
      </c>
      <c r="Q667" t="s">
        <v>233</v>
      </c>
      <c r="R667">
        <v>311</v>
      </c>
      <c r="S667" t="s">
        <v>134</v>
      </c>
      <c r="T667">
        <v>1</v>
      </c>
      <c r="U667" s="1">
        <v>43479</v>
      </c>
      <c r="V667" s="1">
        <v>43607</v>
      </c>
      <c r="W667" t="s">
        <v>2380</v>
      </c>
      <c r="X667" t="s">
        <v>1929</v>
      </c>
      <c r="Y667">
        <v>24</v>
      </c>
      <c r="Z667">
        <v>18</v>
      </c>
      <c r="AA667">
        <v>26</v>
      </c>
      <c r="AB667">
        <v>69.230800000000002</v>
      </c>
      <c r="AD667">
        <f>IF(ISBLANK(Source[[#This Row],[CrosslistID]]),1,1/COUNTIFS(Source[CrosslistID],Source[[#This Row],[CrosslistID]],Source[TermDesc],Source[[#This Row],[TermDesc]]))</f>
        <v>1</v>
      </c>
      <c r="AG667">
        <v>0</v>
      </c>
      <c r="AH667">
        <v>69.230800000000002</v>
      </c>
      <c r="AI667">
        <v>2.9329999999999998</v>
      </c>
      <c r="AJ667">
        <v>3.1996000000000002</v>
      </c>
      <c r="AK667">
        <v>0.33329999999999999</v>
      </c>
      <c r="AL6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7">
        <f>IF(AND(Source[[#This Row],[Credit_Noncredit]]="Noncredit",Source[[#This Row],[FTEF]]&gt;0),Source[[#This Row],[NC XLST FTES]]*525/(437.5*Source[[#This Row],[FTEF]]),0)</f>
        <v>0</v>
      </c>
      <c r="AN667">
        <f>IF(Source[[#This Row],[Credit_Noncredit]]="Credit",Source[[#This Row],[Census Enrollment]],Source[[#This Row],[Noncredit Avg. Attendance]])</f>
        <v>24</v>
      </c>
    </row>
    <row r="668" spans="1:40" x14ac:dyDescent="0.25">
      <c r="A668" t="s">
        <v>4581</v>
      </c>
      <c r="B668" t="s">
        <v>886</v>
      </c>
      <c r="C668" t="s">
        <v>627</v>
      </c>
      <c r="D668" t="s">
        <v>628</v>
      </c>
      <c r="E668" s="4">
        <v>34974</v>
      </c>
      <c r="F668" s="4" t="s">
        <v>629</v>
      </c>
      <c r="G668" s="4" t="s">
        <v>1072</v>
      </c>
      <c r="H668" t="str">
        <f>CONCATENATE(Source[[#This Row],[Subject]],TRIM(Source[[#This Row],[Course]]))</f>
        <v>ENGL1A</v>
      </c>
      <c r="I668" t="str">
        <f>VLOOKUP(Source[[#This Row],[SubjCrse]],'Courses and Categories'!$E$2:$G$1816,3,FALSE)</f>
        <v>Credit General Education</v>
      </c>
      <c r="J668">
        <v>30</v>
      </c>
      <c r="K668" t="s">
        <v>1087</v>
      </c>
      <c r="L668" t="s">
        <v>39</v>
      </c>
      <c r="M668" t="s">
        <v>1088</v>
      </c>
      <c r="N668" t="s">
        <v>105</v>
      </c>
      <c r="O668">
        <v>1010</v>
      </c>
      <c r="P668">
        <v>1200</v>
      </c>
      <c r="Q668" t="s">
        <v>420</v>
      </c>
      <c r="R668">
        <v>262</v>
      </c>
      <c r="S668" t="s">
        <v>134</v>
      </c>
      <c r="T668">
        <v>1</v>
      </c>
      <c r="U668" s="1">
        <v>43479</v>
      </c>
      <c r="V668" s="1">
        <v>43607</v>
      </c>
      <c r="W668" t="s">
        <v>2384</v>
      </c>
      <c r="X668" t="s">
        <v>1929</v>
      </c>
      <c r="Y668">
        <v>31</v>
      </c>
      <c r="Z668">
        <v>21</v>
      </c>
      <c r="AA668">
        <v>31</v>
      </c>
      <c r="AB668">
        <v>67.741900000000001</v>
      </c>
      <c r="AD668">
        <f>IF(ISBLANK(Source[[#This Row],[CrosslistID]]),1,1/COUNTIFS(Source[CrosslistID],Source[[#This Row],[CrosslistID]],Source[TermDesc],Source[[#This Row],[TermDesc]]))</f>
        <v>1</v>
      </c>
      <c r="AG668">
        <v>0</v>
      </c>
      <c r="AH668">
        <v>67.741900000000001</v>
      </c>
      <c r="AI668">
        <v>3.867</v>
      </c>
      <c r="AJ668">
        <v>4.1337000000000002</v>
      </c>
      <c r="AK668">
        <v>0.33329999999999999</v>
      </c>
      <c r="AL6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8">
        <f>IF(AND(Source[[#This Row],[Credit_Noncredit]]="Noncredit",Source[[#This Row],[FTEF]]&gt;0),Source[[#This Row],[NC XLST FTES]]*525/(437.5*Source[[#This Row],[FTEF]]),0)</f>
        <v>0</v>
      </c>
      <c r="AN668">
        <f>IF(Source[[#This Row],[Credit_Noncredit]]="Credit",Source[[#This Row],[Census Enrollment]],Source[[#This Row],[Noncredit Avg. Attendance]])</f>
        <v>31</v>
      </c>
    </row>
    <row r="669" spans="1:40" x14ac:dyDescent="0.25">
      <c r="A669" t="s">
        <v>4581</v>
      </c>
      <c r="B669" t="s">
        <v>886</v>
      </c>
      <c r="C669" t="s">
        <v>627</v>
      </c>
      <c r="D669" t="s">
        <v>628</v>
      </c>
      <c r="E669" s="4">
        <v>30120</v>
      </c>
      <c r="F669" s="4" t="s">
        <v>629</v>
      </c>
      <c r="G669" s="4" t="s">
        <v>1072</v>
      </c>
      <c r="H669" t="str">
        <f>CONCATENATE(Source[[#This Row],[Subject]],TRIM(Source[[#This Row],[Course]]))</f>
        <v>ENGL1A</v>
      </c>
      <c r="I669" t="str">
        <f>VLOOKUP(Source[[#This Row],[SubjCrse]],'Courses and Categories'!$E$2:$G$1816,3,FALSE)</f>
        <v>Credit General Education</v>
      </c>
      <c r="J669">
        <v>33</v>
      </c>
      <c r="K669" t="s">
        <v>1087</v>
      </c>
      <c r="L669" t="s">
        <v>39</v>
      </c>
      <c r="M669" t="s">
        <v>1088</v>
      </c>
      <c r="N669" t="s">
        <v>105</v>
      </c>
      <c r="O669">
        <v>1210</v>
      </c>
      <c r="P669">
        <v>1400</v>
      </c>
      <c r="Q669" t="s">
        <v>233</v>
      </c>
      <c r="R669">
        <v>312</v>
      </c>
      <c r="S669" t="s">
        <v>134</v>
      </c>
      <c r="T669">
        <v>1</v>
      </c>
      <c r="U669" s="1">
        <v>43479</v>
      </c>
      <c r="V669" s="1">
        <v>43607</v>
      </c>
      <c r="W669" t="s">
        <v>2380</v>
      </c>
      <c r="X669" t="s">
        <v>1929</v>
      </c>
      <c r="Y669">
        <v>28</v>
      </c>
      <c r="Z669">
        <v>21</v>
      </c>
      <c r="AA669">
        <v>31</v>
      </c>
      <c r="AB669">
        <v>67.741900000000001</v>
      </c>
      <c r="AD669">
        <f>IF(ISBLANK(Source[[#This Row],[CrosslistID]]),1,1/COUNTIFS(Source[CrosslistID],Source[[#This Row],[CrosslistID]],Source[TermDesc],Source[[#This Row],[TermDesc]]))</f>
        <v>1</v>
      </c>
      <c r="AG669">
        <v>0</v>
      </c>
      <c r="AH669">
        <v>67.741900000000001</v>
      </c>
      <c r="AI669">
        <v>3.0670000000000002</v>
      </c>
      <c r="AJ669">
        <v>3.7336999999999998</v>
      </c>
      <c r="AK669">
        <v>0.33329999999999999</v>
      </c>
      <c r="AL6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9">
        <f>IF(AND(Source[[#This Row],[Credit_Noncredit]]="Noncredit",Source[[#This Row],[FTEF]]&gt;0),Source[[#This Row],[NC XLST FTES]]*525/(437.5*Source[[#This Row],[FTEF]]),0)</f>
        <v>0</v>
      </c>
      <c r="AN669">
        <f>IF(Source[[#This Row],[Credit_Noncredit]]="Credit",Source[[#This Row],[Census Enrollment]],Source[[#This Row],[Noncredit Avg. Attendance]])</f>
        <v>28</v>
      </c>
    </row>
    <row r="670" spans="1:40" x14ac:dyDescent="0.25">
      <c r="A670" t="s">
        <v>4581</v>
      </c>
      <c r="B670" t="s">
        <v>886</v>
      </c>
      <c r="C670" t="s">
        <v>627</v>
      </c>
      <c r="D670" t="s">
        <v>628</v>
      </c>
      <c r="E670" s="4">
        <v>30130</v>
      </c>
      <c r="F670" s="4" t="s">
        <v>629</v>
      </c>
      <c r="G670" s="4" t="s">
        <v>1072</v>
      </c>
      <c r="H670" t="str">
        <f>CONCATENATE(Source[[#This Row],[Subject]],TRIM(Source[[#This Row],[Course]]))</f>
        <v>ENGL1A</v>
      </c>
      <c r="I670" t="str">
        <f>VLOOKUP(Source[[#This Row],[SubjCrse]],'Courses and Categories'!$E$2:$G$1816,3,FALSE)</f>
        <v>Credit General Education</v>
      </c>
      <c r="J670">
        <v>36</v>
      </c>
      <c r="K670" t="s">
        <v>1087</v>
      </c>
      <c r="L670" t="s">
        <v>39</v>
      </c>
      <c r="M670" t="s">
        <v>1088</v>
      </c>
      <c r="N670" t="s">
        <v>105</v>
      </c>
      <c r="O670">
        <v>1210</v>
      </c>
      <c r="P670">
        <v>1400</v>
      </c>
      <c r="Q670" t="s">
        <v>238</v>
      </c>
      <c r="R670">
        <v>712</v>
      </c>
      <c r="S670" t="s">
        <v>134</v>
      </c>
      <c r="T670">
        <v>1</v>
      </c>
      <c r="U670" s="1">
        <v>43479</v>
      </c>
      <c r="V670" s="1">
        <v>43607</v>
      </c>
      <c r="W670" t="s">
        <v>2388</v>
      </c>
      <c r="X670" t="s">
        <v>1929</v>
      </c>
      <c r="Y670">
        <v>29</v>
      </c>
      <c r="Z670">
        <v>24</v>
      </c>
      <c r="AA670">
        <v>31</v>
      </c>
      <c r="AB670">
        <v>77.419399999999996</v>
      </c>
      <c r="AD670">
        <f>IF(ISBLANK(Source[[#This Row],[CrosslistID]]),1,1/COUNTIFS(Source[CrosslistID],Source[[#This Row],[CrosslistID]],Source[TermDesc],Source[[#This Row],[TermDesc]]))</f>
        <v>1</v>
      </c>
      <c r="AG670">
        <v>0</v>
      </c>
      <c r="AH670">
        <v>77.419399999999996</v>
      </c>
      <c r="AI670">
        <v>3.6</v>
      </c>
      <c r="AJ670">
        <v>3.8666999999999998</v>
      </c>
      <c r="AK670">
        <v>0.33329999999999999</v>
      </c>
      <c r="AL6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0">
        <f>IF(AND(Source[[#This Row],[Credit_Noncredit]]="Noncredit",Source[[#This Row],[FTEF]]&gt;0),Source[[#This Row],[NC XLST FTES]]*525/(437.5*Source[[#This Row],[FTEF]]),0)</f>
        <v>0</v>
      </c>
      <c r="AN670">
        <f>IF(Source[[#This Row],[Credit_Noncredit]]="Credit",Source[[#This Row],[Census Enrollment]],Source[[#This Row],[Noncredit Avg. Attendance]])</f>
        <v>29</v>
      </c>
    </row>
    <row r="671" spans="1:40" x14ac:dyDescent="0.25">
      <c r="A671" t="s">
        <v>4581</v>
      </c>
      <c r="B671" t="s">
        <v>886</v>
      </c>
      <c r="C671" t="s">
        <v>627</v>
      </c>
      <c r="D671" t="s">
        <v>628</v>
      </c>
      <c r="E671" s="4">
        <v>38311</v>
      </c>
      <c r="F671" s="4" t="s">
        <v>629</v>
      </c>
      <c r="G671" s="4" t="s">
        <v>1072</v>
      </c>
      <c r="H671" t="str">
        <f>CONCATENATE(Source[[#This Row],[Subject]],TRIM(Source[[#This Row],[Course]]))</f>
        <v>ENGL1A</v>
      </c>
      <c r="I671" t="str">
        <f>VLOOKUP(Source[[#This Row],[SubjCrse]],'Courses and Categories'!$E$2:$G$1816,3,FALSE)</f>
        <v>Credit General Education</v>
      </c>
      <c r="J671">
        <v>38</v>
      </c>
      <c r="K671" t="s">
        <v>1087</v>
      </c>
      <c r="L671" t="s">
        <v>39</v>
      </c>
      <c r="M671" t="s">
        <v>1088</v>
      </c>
      <c r="N671" t="s">
        <v>105</v>
      </c>
      <c r="O671">
        <v>1210</v>
      </c>
      <c r="P671">
        <v>1400</v>
      </c>
      <c r="Q671" t="s">
        <v>420</v>
      </c>
      <c r="R671">
        <v>180</v>
      </c>
      <c r="S671" t="s">
        <v>134</v>
      </c>
      <c r="T671">
        <v>1</v>
      </c>
      <c r="U671" s="1">
        <v>43479</v>
      </c>
      <c r="V671" s="1">
        <v>43607</v>
      </c>
      <c r="W671" t="s">
        <v>2416</v>
      </c>
      <c r="X671" t="s">
        <v>1929</v>
      </c>
      <c r="Y671">
        <v>27</v>
      </c>
      <c r="Z671">
        <v>19</v>
      </c>
      <c r="AA671">
        <v>31</v>
      </c>
      <c r="AB671">
        <v>61.290300000000002</v>
      </c>
      <c r="AD671">
        <f>IF(ISBLANK(Source[[#This Row],[CrosslistID]]),1,1/COUNTIFS(Source[CrosslistID],Source[[#This Row],[CrosslistID]],Source[TermDesc],Source[[#This Row],[TermDesc]]))</f>
        <v>1</v>
      </c>
      <c r="AG671">
        <v>0</v>
      </c>
      <c r="AH671">
        <v>61.290300000000002</v>
      </c>
      <c r="AI671">
        <v>3.4670000000000001</v>
      </c>
      <c r="AJ671">
        <v>3.6002999999999998</v>
      </c>
      <c r="AK671">
        <v>0.33329999999999999</v>
      </c>
      <c r="AL6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1">
        <f>IF(AND(Source[[#This Row],[Credit_Noncredit]]="Noncredit",Source[[#This Row],[FTEF]]&gt;0),Source[[#This Row],[NC XLST FTES]]*525/(437.5*Source[[#This Row],[FTEF]]),0)</f>
        <v>0</v>
      </c>
      <c r="AN671">
        <f>IF(Source[[#This Row],[Credit_Noncredit]]="Credit",Source[[#This Row],[Census Enrollment]],Source[[#This Row],[Noncredit Avg. Attendance]])</f>
        <v>27</v>
      </c>
    </row>
    <row r="672" spans="1:40" x14ac:dyDescent="0.25">
      <c r="A672" t="s">
        <v>4581</v>
      </c>
      <c r="B672" t="s">
        <v>886</v>
      </c>
      <c r="C672" t="s">
        <v>627</v>
      </c>
      <c r="D672" t="s">
        <v>628</v>
      </c>
      <c r="E672" s="4">
        <v>38312</v>
      </c>
      <c r="F672" s="4" t="s">
        <v>629</v>
      </c>
      <c r="G672" s="4" t="s">
        <v>1072</v>
      </c>
      <c r="H672" t="str">
        <f>CONCATENATE(Source[[#This Row],[Subject]],TRIM(Source[[#This Row],[Course]]))</f>
        <v>ENGL1A</v>
      </c>
      <c r="I672" t="str">
        <f>VLOOKUP(Source[[#This Row],[SubjCrse]],'Courses and Categories'!$E$2:$G$1816,3,FALSE)</f>
        <v>Credit General Education</v>
      </c>
      <c r="J672">
        <v>42</v>
      </c>
      <c r="K672" t="s">
        <v>1087</v>
      </c>
      <c r="L672" t="s">
        <v>39</v>
      </c>
      <c r="M672" t="s">
        <v>1088</v>
      </c>
      <c r="N672" t="s">
        <v>105</v>
      </c>
      <c r="O672">
        <v>1210</v>
      </c>
      <c r="P672">
        <v>1400</v>
      </c>
      <c r="Q672" t="s">
        <v>240</v>
      </c>
      <c r="R672">
        <v>266</v>
      </c>
      <c r="S672" t="s">
        <v>134</v>
      </c>
      <c r="T672">
        <v>1</v>
      </c>
      <c r="U672" s="1">
        <v>43479</v>
      </c>
      <c r="V672" s="1">
        <v>43607</v>
      </c>
      <c r="W672" t="s">
        <v>1089</v>
      </c>
      <c r="X672" t="s">
        <v>1929</v>
      </c>
      <c r="Y672">
        <v>30</v>
      </c>
      <c r="Z672">
        <v>27</v>
      </c>
      <c r="AA672">
        <v>31</v>
      </c>
      <c r="AB672">
        <v>87.096800000000002</v>
      </c>
      <c r="AD672">
        <f>IF(ISBLANK(Source[[#This Row],[CrosslistID]]),1,1/COUNTIFS(Source[CrosslistID],Source[[#This Row],[CrosslistID]],Source[TermDesc],Source[[#This Row],[TermDesc]]))</f>
        <v>1</v>
      </c>
      <c r="AG672">
        <v>0</v>
      </c>
      <c r="AH672">
        <v>87.096800000000002</v>
      </c>
      <c r="AI672">
        <v>3.3330000000000002</v>
      </c>
      <c r="AJ672">
        <v>3.9996</v>
      </c>
      <c r="AK672">
        <v>0.33329999999999999</v>
      </c>
      <c r="AL6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2">
        <f>IF(AND(Source[[#This Row],[Credit_Noncredit]]="Noncredit",Source[[#This Row],[FTEF]]&gt;0),Source[[#This Row],[NC XLST FTES]]*525/(437.5*Source[[#This Row],[FTEF]]),0)</f>
        <v>0</v>
      </c>
      <c r="AN672">
        <f>IF(Source[[#This Row],[Credit_Noncredit]]="Credit",Source[[#This Row],[Census Enrollment]],Source[[#This Row],[Noncredit Avg. Attendance]])</f>
        <v>30</v>
      </c>
    </row>
    <row r="673" spans="1:40" x14ac:dyDescent="0.25">
      <c r="A673" t="s">
        <v>4581</v>
      </c>
      <c r="B673" t="s">
        <v>886</v>
      </c>
      <c r="C673" t="s">
        <v>627</v>
      </c>
      <c r="D673" t="s">
        <v>628</v>
      </c>
      <c r="E673" s="4">
        <v>30131</v>
      </c>
      <c r="F673" s="4" t="s">
        <v>629</v>
      </c>
      <c r="G673" s="4" t="s">
        <v>1072</v>
      </c>
      <c r="H673" t="str">
        <f>CONCATENATE(Source[[#This Row],[Subject]],TRIM(Source[[#This Row],[Course]]))</f>
        <v>ENGL1A</v>
      </c>
      <c r="I673" t="str">
        <f>VLOOKUP(Source[[#This Row],[SubjCrse]],'Courses and Categories'!$E$2:$G$1816,3,FALSE)</f>
        <v>Credit General Education</v>
      </c>
      <c r="J673">
        <v>44</v>
      </c>
      <c r="K673" t="s">
        <v>1087</v>
      </c>
      <c r="L673" t="s">
        <v>39</v>
      </c>
      <c r="M673" t="s">
        <v>1088</v>
      </c>
      <c r="N673" t="s">
        <v>105</v>
      </c>
      <c r="O673">
        <v>1210</v>
      </c>
      <c r="P673">
        <v>1400</v>
      </c>
      <c r="Q673" t="s">
        <v>850</v>
      </c>
      <c r="R673">
        <v>611</v>
      </c>
      <c r="S673" t="s">
        <v>134</v>
      </c>
      <c r="T673">
        <v>1</v>
      </c>
      <c r="U673" s="1">
        <v>43479</v>
      </c>
      <c r="V673" s="1">
        <v>43607</v>
      </c>
      <c r="W673" t="s">
        <v>2398</v>
      </c>
      <c r="X673" t="s">
        <v>1929</v>
      </c>
      <c r="Y673">
        <v>32</v>
      </c>
      <c r="Z673">
        <v>21</v>
      </c>
      <c r="AA673">
        <v>31</v>
      </c>
      <c r="AB673">
        <v>67.741900000000001</v>
      </c>
      <c r="AD673">
        <f>IF(ISBLANK(Source[[#This Row],[CrosslistID]]),1,1/COUNTIFS(Source[CrosslistID],Source[[#This Row],[CrosslistID]],Source[TermDesc],Source[[#This Row],[TermDesc]]))</f>
        <v>1</v>
      </c>
      <c r="AG673">
        <v>0</v>
      </c>
      <c r="AH673">
        <v>67.741900000000001</v>
      </c>
      <c r="AI673">
        <v>4.2670000000000003</v>
      </c>
      <c r="AJ673">
        <v>4.2670000000000003</v>
      </c>
      <c r="AK673">
        <v>0.33329999999999999</v>
      </c>
      <c r="AL6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3">
        <f>IF(AND(Source[[#This Row],[Credit_Noncredit]]="Noncredit",Source[[#This Row],[FTEF]]&gt;0),Source[[#This Row],[NC XLST FTES]]*525/(437.5*Source[[#This Row],[FTEF]]),0)</f>
        <v>0</v>
      </c>
      <c r="AN673">
        <f>IF(Source[[#This Row],[Credit_Noncredit]]="Credit",Source[[#This Row],[Census Enrollment]],Source[[#This Row],[Noncredit Avg. Attendance]])</f>
        <v>32</v>
      </c>
    </row>
    <row r="674" spans="1:40" x14ac:dyDescent="0.25">
      <c r="A674" t="s">
        <v>4581</v>
      </c>
      <c r="B674" t="s">
        <v>886</v>
      </c>
      <c r="C674" t="s">
        <v>627</v>
      </c>
      <c r="D674" t="s">
        <v>628</v>
      </c>
      <c r="E674" s="4">
        <v>38313</v>
      </c>
      <c r="F674" s="4" t="s">
        <v>629</v>
      </c>
      <c r="G674" s="4" t="s">
        <v>1072</v>
      </c>
      <c r="H674" t="str">
        <f>CONCATENATE(Source[[#This Row],[Subject]],TRIM(Source[[#This Row],[Course]]))</f>
        <v>ENGL1A</v>
      </c>
      <c r="I674" t="str">
        <f>VLOOKUP(Source[[#This Row],[SubjCrse]],'Courses and Categories'!$E$2:$G$1816,3,FALSE)</f>
        <v>Credit General Education</v>
      </c>
      <c r="J674">
        <v>46</v>
      </c>
      <c r="K674" t="s">
        <v>1087</v>
      </c>
      <c r="L674" t="s">
        <v>39</v>
      </c>
      <c r="M674" t="s">
        <v>1088</v>
      </c>
      <c r="N674" t="s">
        <v>105</v>
      </c>
      <c r="O674">
        <v>1210</v>
      </c>
      <c r="P674">
        <v>1400</v>
      </c>
      <c r="Q674" t="s">
        <v>850</v>
      </c>
      <c r="R674">
        <v>551</v>
      </c>
      <c r="S674" t="s">
        <v>134</v>
      </c>
      <c r="T674">
        <v>1</v>
      </c>
      <c r="U674" s="1">
        <v>43479</v>
      </c>
      <c r="V674" s="1">
        <v>43607</v>
      </c>
      <c r="W674" t="s">
        <v>235</v>
      </c>
      <c r="X674" t="s">
        <v>1929</v>
      </c>
      <c r="Y674">
        <v>29</v>
      </c>
      <c r="Z674">
        <v>17</v>
      </c>
      <c r="AA674">
        <v>31</v>
      </c>
      <c r="AB674">
        <v>54.838700000000003</v>
      </c>
      <c r="AD674">
        <f>IF(ISBLANK(Source[[#This Row],[CrosslistID]]),1,1/COUNTIFS(Source[CrosslistID],Source[[#This Row],[CrosslistID]],Source[TermDesc],Source[[#This Row],[TermDesc]]))</f>
        <v>1</v>
      </c>
      <c r="AG674">
        <v>0</v>
      </c>
      <c r="AH674">
        <v>54.838700000000003</v>
      </c>
      <c r="AI674">
        <v>3.867</v>
      </c>
      <c r="AJ674">
        <v>3.867</v>
      </c>
      <c r="AK674">
        <v>0.33329999999999999</v>
      </c>
      <c r="AL6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4">
        <f>IF(AND(Source[[#This Row],[Credit_Noncredit]]="Noncredit",Source[[#This Row],[FTEF]]&gt;0),Source[[#This Row],[NC XLST FTES]]*525/(437.5*Source[[#This Row],[FTEF]]),0)</f>
        <v>0</v>
      </c>
      <c r="AN674">
        <f>IF(Source[[#This Row],[Credit_Noncredit]]="Credit",Source[[#This Row],[Census Enrollment]],Source[[#This Row],[Noncredit Avg. Attendance]])</f>
        <v>29</v>
      </c>
    </row>
    <row r="675" spans="1:40" x14ac:dyDescent="0.25">
      <c r="A675" t="s">
        <v>4581</v>
      </c>
      <c r="B675" t="s">
        <v>886</v>
      </c>
      <c r="C675" t="s">
        <v>627</v>
      </c>
      <c r="D675" t="s">
        <v>628</v>
      </c>
      <c r="E675" s="4">
        <v>32349</v>
      </c>
      <c r="F675" s="4" t="s">
        <v>629</v>
      </c>
      <c r="G675" s="4" t="s">
        <v>1072</v>
      </c>
      <c r="H675" t="str">
        <f>CONCATENATE(Source[[#This Row],[Subject]],TRIM(Source[[#This Row],[Course]]))</f>
        <v>ENGL1A</v>
      </c>
      <c r="I675" t="str">
        <f>VLOOKUP(Source[[#This Row],[SubjCrse]],'Courses and Categories'!$E$2:$G$1816,3,FALSE)</f>
        <v>Credit General Education</v>
      </c>
      <c r="J675">
        <v>48</v>
      </c>
      <c r="K675" t="s">
        <v>1087</v>
      </c>
      <c r="L675" t="s">
        <v>39</v>
      </c>
      <c r="M675" t="s">
        <v>1088</v>
      </c>
      <c r="N675" t="s">
        <v>105</v>
      </c>
      <c r="O675">
        <v>1210</v>
      </c>
      <c r="P675">
        <v>1400</v>
      </c>
      <c r="Q675" t="s">
        <v>233</v>
      </c>
      <c r="R675">
        <v>315</v>
      </c>
      <c r="S675" t="s">
        <v>134</v>
      </c>
      <c r="T675">
        <v>1</v>
      </c>
      <c r="U675" s="1">
        <v>43479</v>
      </c>
      <c r="V675" s="1">
        <v>43607</v>
      </c>
      <c r="W675" t="s">
        <v>1109</v>
      </c>
      <c r="X675" t="s">
        <v>1929</v>
      </c>
      <c r="Y675">
        <v>27</v>
      </c>
      <c r="Z675">
        <v>25</v>
      </c>
      <c r="AA675">
        <v>31</v>
      </c>
      <c r="AB675">
        <v>80.645200000000003</v>
      </c>
      <c r="AD675">
        <f>IF(ISBLANK(Source[[#This Row],[CrosslistID]]),1,1/COUNTIFS(Source[CrosslistID],Source[[#This Row],[CrosslistID]],Source[TermDesc],Source[[#This Row],[TermDesc]]))</f>
        <v>1</v>
      </c>
      <c r="AG675">
        <v>0</v>
      </c>
      <c r="AH675">
        <v>80.645200000000003</v>
      </c>
      <c r="AI675">
        <v>3.4670000000000001</v>
      </c>
      <c r="AJ675">
        <v>3.6002999999999998</v>
      </c>
      <c r="AK675">
        <v>0.33329999999999999</v>
      </c>
      <c r="AL6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5">
        <f>IF(AND(Source[[#This Row],[Credit_Noncredit]]="Noncredit",Source[[#This Row],[FTEF]]&gt;0),Source[[#This Row],[NC XLST FTES]]*525/(437.5*Source[[#This Row],[FTEF]]),0)</f>
        <v>0</v>
      </c>
      <c r="AN675">
        <f>IF(Source[[#This Row],[Credit_Noncredit]]="Credit",Source[[#This Row],[Census Enrollment]],Source[[#This Row],[Noncredit Avg. Attendance]])</f>
        <v>27</v>
      </c>
    </row>
    <row r="676" spans="1:40" x14ac:dyDescent="0.25">
      <c r="A676" t="s">
        <v>4581</v>
      </c>
      <c r="B676" t="s">
        <v>886</v>
      </c>
      <c r="C676" t="s">
        <v>627</v>
      </c>
      <c r="D676" t="s">
        <v>628</v>
      </c>
      <c r="E676" s="4">
        <v>38314</v>
      </c>
      <c r="F676" s="4" t="s">
        <v>629</v>
      </c>
      <c r="G676" s="4" t="s">
        <v>1072</v>
      </c>
      <c r="H676" t="str">
        <f>CONCATENATE(Source[[#This Row],[Subject]],TRIM(Source[[#This Row],[Course]]))</f>
        <v>ENGL1A</v>
      </c>
      <c r="I676" t="str">
        <f>VLOOKUP(Source[[#This Row],[SubjCrse]],'Courses and Categories'!$E$2:$G$1816,3,FALSE)</f>
        <v>Credit General Education</v>
      </c>
      <c r="J676">
        <v>50</v>
      </c>
      <c r="K676" t="s">
        <v>1087</v>
      </c>
      <c r="L676" t="s">
        <v>39</v>
      </c>
      <c r="M676" t="s">
        <v>1088</v>
      </c>
      <c r="N676" t="s">
        <v>105</v>
      </c>
      <c r="O676">
        <v>1410</v>
      </c>
      <c r="P676">
        <v>1600</v>
      </c>
      <c r="Q676" t="s">
        <v>240</v>
      </c>
      <c r="R676">
        <v>261</v>
      </c>
      <c r="S676" t="s">
        <v>134</v>
      </c>
      <c r="T676">
        <v>1</v>
      </c>
      <c r="U676" s="1">
        <v>43479</v>
      </c>
      <c r="V676" s="1">
        <v>43607</v>
      </c>
      <c r="W676" t="s">
        <v>1089</v>
      </c>
      <c r="X676" t="s">
        <v>1929</v>
      </c>
      <c r="Y676">
        <v>27</v>
      </c>
      <c r="Z676">
        <v>20</v>
      </c>
      <c r="AA676">
        <v>31</v>
      </c>
      <c r="AB676">
        <v>64.516099999999994</v>
      </c>
      <c r="AD676">
        <f>IF(ISBLANK(Source[[#This Row],[CrosslistID]]),1,1/COUNTIFS(Source[CrosslistID],Source[[#This Row],[CrosslistID]],Source[TermDesc],Source[[#This Row],[TermDesc]]))</f>
        <v>1</v>
      </c>
      <c r="AG676">
        <v>0</v>
      </c>
      <c r="AH676">
        <v>64.516099999999994</v>
      </c>
      <c r="AI676">
        <v>2.9329999999999998</v>
      </c>
      <c r="AJ676">
        <v>3.5996000000000001</v>
      </c>
      <c r="AK676">
        <v>0.33329999999999999</v>
      </c>
      <c r="AL6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6">
        <f>IF(AND(Source[[#This Row],[Credit_Noncredit]]="Noncredit",Source[[#This Row],[FTEF]]&gt;0),Source[[#This Row],[NC XLST FTES]]*525/(437.5*Source[[#This Row],[FTEF]]),0)</f>
        <v>0</v>
      </c>
      <c r="AN676">
        <f>IF(Source[[#This Row],[Credit_Noncredit]]="Credit",Source[[#This Row],[Census Enrollment]],Source[[#This Row],[Noncredit Avg. Attendance]])</f>
        <v>27</v>
      </c>
    </row>
    <row r="677" spans="1:40" x14ac:dyDescent="0.25">
      <c r="A677" t="s">
        <v>4581</v>
      </c>
      <c r="B677" t="s">
        <v>886</v>
      </c>
      <c r="C677" t="s">
        <v>627</v>
      </c>
      <c r="D677" t="s">
        <v>628</v>
      </c>
      <c r="E677" s="4">
        <v>38315</v>
      </c>
      <c r="F677" s="4" t="s">
        <v>629</v>
      </c>
      <c r="G677" s="4" t="s">
        <v>1072</v>
      </c>
      <c r="H677" t="str">
        <f>CONCATENATE(Source[[#This Row],[Subject]],TRIM(Source[[#This Row],[Course]]))</f>
        <v>ENGL1A</v>
      </c>
      <c r="I677" t="str">
        <f>VLOOKUP(Source[[#This Row],[SubjCrse]],'Courses and Categories'!$E$2:$G$1816,3,FALSE)</f>
        <v>Credit General Education</v>
      </c>
      <c r="J677">
        <v>52</v>
      </c>
      <c r="K677" t="s">
        <v>1087</v>
      </c>
      <c r="L677" t="s">
        <v>39</v>
      </c>
      <c r="M677" t="s">
        <v>1088</v>
      </c>
      <c r="N677" t="s">
        <v>105</v>
      </c>
      <c r="O677">
        <v>1410</v>
      </c>
      <c r="P677">
        <v>1600</v>
      </c>
      <c r="Q677" t="s">
        <v>233</v>
      </c>
      <c r="R677">
        <v>312</v>
      </c>
      <c r="S677" t="s">
        <v>134</v>
      </c>
      <c r="T677">
        <v>1</v>
      </c>
      <c r="U677" s="1">
        <v>43479</v>
      </c>
      <c r="V677" s="1">
        <v>43607</v>
      </c>
      <c r="W677" t="s">
        <v>2389</v>
      </c>
      <c r="X677" t="s">
        <v>1929</v>
      </c>
      <c r="Y677">
        <v>30</v>
      </c>
      <c r="Z677">
        <v>26</v>
      </c>
      <c r="AA677">
        <v>31</v>
      </c>
      <c r="AB677">
        <v>83.870999999999995</v>
      </c>
      <c r="AD677">
        <f>IF(ISBLANK(Source[[#This Row],[CrosslistID]]),1,1/COUNTIFS(Source[CrosslistID],Source[[#This Row],[CrosslistID]],Source[TermDesc],Source[[#This Row],[TermDesc]]))</f>
        <v>1</v>
      </c>
      <c r="AG677">
        <v>0</v>
      </c>
      <c r="AH677">
        <v>83.870999999999995</v>
      </c>
      <c r="AI677">
        <v>3.2</v>
      </c>
      <c r="AJ677">
        <v>4</v>
      </c>
      <c r="AK677">
        <v>0.33329999999999999</v>
      </c>
      <c r="AL6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7">
        <f>IF(AND(Source[[#This Row],[Credit_Noncredit]]="Noncredit",Source[[#This Row],[FTEF]]&gt;0),Source[[#This Row],[NC XLST FTES]]*525/(437.5*Source[[#This Row],[FTEF]]),0)</f>
        <v>0</v>
      </c>
      <c r="AN677">
        <f>IF(Source[[#This Row],[Credit_Noncredit]]="Credit",Source[[#This Row],[Census Enrollment]],Source[[#This Row],[Noncredit Avg. Attendance]])</f>
        <v>30</v>
      </c>
    </row>
    <row r="678" spans="1:40" x14ac:dyDescent="0.25">
      <c r="A678" t="s">
        <v>4581</v>
      </c>
      <c r="B678" t="s">
        <v>886</v>
      </c>
      <c r="C678" t="s">
        <v>627</v>
      </c>
      <c r="D678" t="s">
        <v>628</v>
      </c>
      <c r="E678" s="4">
        <v>38865</v>
      </c>
      <c r="F678" s="4" t="s">
        <v>629</v>
      </c>
      <c r="G678" s="4" t="s">
        <v>1072</v>
      </c>
      <c r="H678" t="str">
        <f>CONCATENATE(Source[[#This Row],[Subject]],TRIM(Source[[#This Row],[Course]]))</f>
        <v>ENGL1A</v>
      </c>
      <c r="I678" t="str">
        <f>VLOOKUP(Source[[#This Row],[SubjCrse]],'Courses and Categories'!$E$2:$G$1816,3,FALSE)</f>
        <v>Credit General Education</v>
      </c>
      <c r="J678">
        <v>54</v>
      </c>
      <c r="K678" t="s">
        <v>1087</v>
      </c>
      <c r="L678" t="s">
        <v>39</v>
      </c>
      <c r="M678" t="s">
        <v>1088</v>
      </c>
      <c r="N678" t="s">
        <v>105</v>
      </c>
      <c r="O678">
        <v>1610</v>
      </c>
      <c r="P678">
        <v>1800</v>
      </c>
      <c r="Q678" t="s">
        <v>850</v>
      </c>
      <c r="R678">
        <v>511</v>
      </c>
      <c r="S678" t="s">
        <v>134</v>
      </c>
      <c r="T678">
        <v>1</v>
      </c>
      <c r="U678" s="1">
        <v>43479</v>
      </c>
      <c r="V678" s="1">
        <v>43607</v>
      </c>
      <c r="W678" t="s">
        <v>2389</v>
      </c>
      <c r="X678" t="s">
        <v>1929</v>
      </c>
      <c r="Y678">
        <v>26</v>
      </c>
      <c r="Z678">
        <v>16</v>
      </c>
      <c r="AA678">
        <v>31</v>
      </c>
      <c r="AB678">
        <v>51.612900000000003</v>
      </c>
      <c r="AD678">
        <f>IF(ISBLANK(Source[[#This Row],[CrosslistID]]),1,1/COUNTIFS(Source[CrosslistID],Source[[#This Row],[CrosslistID]],Source[TermDesc],Source[[#This Row],[TermDesc]]))</f>
        <v>1</v>
      </c>
      <c r="AG678">
        <v>0</v>
      </c>
      <c r="AH678">
        <v>51.612900000000003</v>
      </c>
      <c r="AI678">
        <v>3.2</v>
      </c>
      <c r="AJ678">
        <v>3.4666999999999999</v>
      </c>
      <c r="AK678">
        <v>0.33329999999999999</v>
      </c>
      <c r="AL6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8">
        <f>IF(AND(Source[[#This Row],[Credit_Noncredit]]="Noncredit",Source[[#This Row],[FTEF]]&gt;0),Source[[#This Row],[NC XLST FTES]]*525/(437.5*Source[[#This Row],[FTEF]]),0)</f>
        <v>0</v>
      </c>
      <c r="AN678">
        <f>IF(Source[[#This Row],[Credit_Noncredit]]="Credit",Source[[#This Row],[Census Enrollment]],Source[[#This Row],[Noncredit Avg. Attendance]])</f>
        <v>26</v>
      </c>
    </row>
    <row r="679" spans="1:40" x14ac:dyDescent="0.25">
      <c r="A679" t="s">
        <v>4581</v>
      </c>
      <c r="B679" t="s">
        <v>886</v>
      </c>
      <c r="C679" t="s">
        <v>627</v>
      </c>
      <c r="D679" t="s">
        <v>628</v>
      </c>
      <c r="E679" s="4">
        <v>32134</v>
      </c>
      <c r="F679" s="4" t="s">
        <v>629</v>
      </c>
      <c r="G679" s="4" t="s">
        <v>1072</v>
      </c>
      <c r="H679" t="str">
        <f>CONCATENATE(Source[[#This Row],[Subject]],TRIM(Source[[#This Row],[Course]]))</f>
        <v>ENGL1A</v>
      </c>
      <c r="I679" t="str">
        <f>VLOOKUP(Source[[#This Row],[SubjCrse]],'Courses and Categories'!$E$2:$G$1816,3,FALSE)</f>
        <v>Credit General Education</v>
      </c>
      <c r="J679">
        <v>56</v>
      </c>
      <c r="K679" t="s">
        <v>1087</v>
      </c>
      <c r="L679" t="s">
        <v>39</v>
      </c>
      <c r="M679" t="s">
        <v>1088</v>
      </c>
      <c r="N679" t="s">
        <v>59</v>
      </c>
      <c r="O679">
        <v>810</v>
      </c>
      <c r="P679">
        <v>1000</v>
      </c>
      <c r="Q679" t="s">
        <v>420</v>
      </c>
      <c r="R679">
        <v>184</v>
      </c>
      <c r="S679" t="s">
        <v>134</v>
      </c>
      <c r="T679">
        <v>1</v>
      </c>
      <c r="U679" s="1">
        <v>43479</v>
      </c>
      <c r="V679" s="1">
        <v>43607</v>
      </c>
      <c r="W679" t="s">
        <v>787</v>
      </c>
      <c r="X679" t="s">
        <v>1929</v>
      </c>
      <c r="Y679">
        <v>23</v>
      </c>
      <c r="Z679">
        <v>14</v>
      </c>
      <c r="AA679">
        <v>31</v>
      </c>
      <c r="AB679">
        <v>45.161299999999997</v>
      </c>
      <c r="AD679">
        <f>IF(ISBLANK(Source[[#This Row],[CrosslistID]]),1,1/COUNTIFS(Source[CrosslistID],Source[[#This Row],[CrosslistID]],Source[TermDesc],Source[[#This Row],[TermDesc]]))</f>
        <v>1</v>
      </c>
      <c r="AG679">
        <v>0</v>
      </c>
      <c r="AH679">
        <v>45.161299999999997</v>
      </c>
      <c r="AI679">
        <v>3.0670000000000002</v>
      </c>
      <c r="AJ679">
        <v>3.0670000000000002</v>
      </c>
      <c r="AK679">
        <v>0.33329999999999999</v>
      </c>
      <c r="AL6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9">
        <f>IF(AND(Source[[#This Row],[Credit_Noncredit]]="Noncredit",Source[[#This Row],[FTEF]]&gt;0),Source[[#This Row],[NC XLST FTES]]*525/(437.5*Source[[#This Row],[FTEF]]),0)</f>
        <v>0</v>
      </c>
      <c r="AN679">
        <f>IF(Source[[#This Row],[Credit_Noncredit]]="Credit",Source[[#This Row],[Census Enrollment]],Source[[#This Row],[Noncredit Avg. Attendance]])</f>
        <v>23</v>
      </c>
    </row>
    <row r="680" spans="1:40" x14ac:dyDescent="0.25">
      <c r="A680" t="s">
        <v>4581</v>
      </c>
      <c r="B680" t="s">
        <v>886</v>
      </c>
      <c r="C680" t="s">
        <v>627</v>
      </c>
      <c r="D680" t="s">
        <v>628</v>
      </c>
      <c r="E680" s="4">
        <v>38317</v>
      </c>
      <c r="F680" s="4" t="s">
        <v>629</v>
      </c>
      <c r="G680" s="4" t="s">
        <v>1072</v>
      </c>
      <c r="H680" t="str">
        <f>CONCATENATE(Source[[#This Row],[Subject]],TRIM(Source[[#This Row],[Course]]))</f>
        <v>ENGL1A</v>
      </c>
      <c r="I680" t="str">
        <f>VLOOKUP(Source[[#This Row],[SubjCrse]],'Courses and Categories'!$E$2:$G$1816,3,FALSE)</f>
        <v>Credit General Education</v>
      </c>
      <c r="J680">
        <v>58</v>
      </c>
      <c r="K680" t="s">
        <v>1087</v>
      </c>
      <c r="L680" t="s">
        <v>39</v>
      </c>
      <c r="M680" t="s">
        <v>1088</v>
      </c>
      <c r="N680" t="s">
        <v>59</v>
      </c>
      <c r="O680">
        <v>810</v>
      </c>
      <c r="P680">
        <v>1000</v>
      </c>
      <c r="Q680" t="s">
        <v>420</v>
      </c>
      <c r="R680">
        <v>262</v>
      </c>
      <c r="S680" t="s">
        <v>134</v>
      </c>
      <c r="T680">
        <v>1</v>
      </c>
      <c r="U680" s="1">
        <v>43479</v>
      </c>
      <c r="V680" s="1">
        <v>43607</v>
      </c>
      <c r="W680" t="s">
        <v>2395</v>
      </c>
      <c r="X680" t="s">
        <v>1929</v>
      </c>
      <c r="Y680">
        <v>29</v>
      </c>
      <c r="Z680">
        <v>21</v>
      </c>
      <c r="AA680">
        <v>31</v>
      </c>
      <c r="AB680">
        <v>67.741900000000001</v>
      </c>
      <c r="AD680">
        <f>IF(ISBLANK(Source[[#This Row],[CrosslistID]]),1,1/COUNTIFS(Source[CrosslistID],Source[[#This Row],[CrosslistID]],Source[TermDesc],Source[[#This Row],[TermDesc]]))</f>
        <v>1</v>
      </c>
      <c r="AG680">
        <v>0</v>
      </c>
      <c r="AH680">
        <v>67.741900000000001</v>
      </c>
      <c r="AI680">
        <v>3.4670000000000001</v>
      </c>
      <c r="AJ680">
        <v>3.867</v>
      </c>
      <c r="AK680">
        <v>0.33329999999999999</v>
      </c>
      <c r="AL6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0">
        <f>IF(AND(Source[[#This Row],[Credit_Noncredit]]="Noncredit",Source[[#This Row],[FTEF]]&gt;0),Source[[#This Row],[NC XLST FTES]]*525/(437.5*Source[[#This Row],[FTEF]]),0)</f>
        <v>0</v>
      </c>
      <c r="AN680">
        <f>IF(Source[[#This Row],[Credit_Noncredit]]="Credit",Source[[#This Row],[Census Enrollment]],Source[[#This Row],[Noncredit Avg. Attendance]])</f>
        <v>29</v>
      </c>
    </row>
    <row r="681" spans="1:40" x14ac:dyDescent="0.25">
      <c r="A681" t="s">
        <v>4581</v>
      </c>
      <c r="B681" t="s">
        <v>886</v>
      </c>
      <c r="C681" t="s">
        <v>627</v>
      </c>
      <c r="D681" t="s">
        <v>628</v>
      </c>
      <c r="E681" s="4">
        <v>38318</v>
      </c>
      <c r="F681" s="4" t="s">
        <v>629</v>
      </c>
      <c r="G681" s="4" t="s">
        <v>1072</v>
      </c>
      <c r="H681" t="str">
        <f>CONCATENATE(Source[[#This Row],[Subject]],TRIM(Source[[#This Row],[Course]]))</f>
        <v>ENGL1A</v>
      </c>
      <c r="I681" t="str">
        <f>VLOOKUP(Source[[#This Row],[SubjCrse]],'Courses and Categories'!$E$2:$G$1816,3,FALSE)</f>
        <v>Credit General Education</v>
      </c>
      <c r="J681">
        <v>60</v>
      </c>
      <c r="K681" t="s">
        <v>1087</v>
      </c>
      <c r="L681" t="s">
        <v>39</v>
      </c>
      <c r="M681" t="s">
        <v>1088</v>
      </c>
      <c r="N681" t="s">
        <v>59</v>
      </c>
      <c r="O681">
        <v>810</v>
      </c>
      <c r="P681">
        <v>1000</v>
      </c>
      <c r="Q681" t="s">
        <v>422</v>
      </c>
      <c r="R681">
        <v>213</v>
      </c>
      <c r="S681" t="s">
        <v>134</v>
      </c>
      <c r="T681">
        <v>1</v>
      </c>
      <c r="U681" s="1">
        <v>43479</v>
      </c>
      <c r="V681" s="1">
        <v>43607</v>
      </c>
      <c r="W681" t="s">
        <v>1090</v>
      </c>
      <c r="X681" t="s">
        <v>1929</v>
      </c>
      <c r="Y681">
        <v>31</v>
      </c>
      <c r="Z681">
        <v>28</v>
      </c>
      <c r="AA681">
        <v>31</v>
      </c>
      <c r="AB681">
        <v>90.322599999999994</v>
      </c>
      <c r="AD681">
        <f>IF(ISBLANK(Source[[#This Row],[CrosslistID]]),1,1/COUNTIFS(Source[CrosslistID],Source[[#This Row],[CrosslistID]],Source[TermDesc],Source[[#This Row],[TermDesc]]))</f>
        <v>1</v>
      </c>
      <c r="AG681">
        <v>0</v>
      </c>
      <c r="AH681">
        <v>90.322599999999994</v>
      </c>
      <c r="AI681">
        <v>4</v>
      </c>
      <c r="AJ681">
        <v>4.1333000000000002</v>
      </c>
      <c r="AK681">
        <v>0.33329999999999999</v>
      </c>
      <c r="AL6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1">
        <f>IF(AND(Source[[#This Row],[Credit_Noncredit]]="Noncredit",Source[[#This Row],[FTEF]]&gt;0),Source[[#This Row],[NC XLST FTES]]*525/(437.5*Source[[#This Row],[FTEF]]),0)</f>
        <v>0</v>
      </c>
      <c r="AN681">
        <f>IF(Source[[#This Row],[Credit_Noncredit]]="Credit",Source[[#This Row],[Census Enrollment]],Source[[#This Row],[Noncredit Avg. Attendance]])</f>
        <v>31</v>
      </c>
    </row>
    <row r="682" spans="1:40" x14ac:dyDescent="0.25">
      <c r="A682" t="s">
        <v>4581</v>
      </c>
      <c r="B682" t="s">
        <v>886</v>
      </c>
      <c r="C682" t="s">
        <v>627</v>
      </c>
      <c r="D682" t="s">
        <v>628</v>
      </c>
      <c r="E682" s="4">
        <v>30146</v>
      </c>
      <c r="F682" s="4" t="s">
        <v>629</v>
      </c>
      <c r="G682" s="4" t="s">
        <v>1072</v>
      </c>
      <c r="H682" t="str">
        <f>CONCATENATE(Source[[#This Row],[Subject]],TRIM(Source[[#This Row],[Course]]))</f>
        <v>ENGL1A</v>
      </c>
      <c r="I682" t="str">
        <f>VLOOKUP(Source[[#This Row],[SubjCrse]],'Courses and Categories'!$E$2:$G$1816,3,FALSE)</f>
        <v>Credit General Education</v>
      </c>
      <c r="J682">
        <v>62</v>
      </c>
      <c r="K682" t="s">
        <v>1087</v>
      </c>
      <c r="L682" t="s">
        <v>39</v>
      </c>
      <c r="M682" t="s">
        <v>1088</v>
      </c>
      <c r="N682" t="s">
        <v>59</v>
      </c>
      <c r="O682">
        <v>810</v>
      </c>
      <c r="P682">
        <v>1000</v>
      </c>
      <c r="Q682" t="s">
        <v>850</v>
      </c>
      <c r="R682">
        <v>513</v>
      </c>
      <c r="S682" t="s">
        <v>134</v>
      </c>
      <c r="T682">
        <v>1</v>
      </c>
      <c r="U682" s="1">
        <v>43479</v>
      </c>
      <c r="V682" s="1">
        <v>43607</v>
      </c>
      <c r="W682" t="s">
        <v>2373</v>
      </c>
      <c r="X682" t="s">
        <v>1929</v>
      </c>
      <c r="Y682">
        <v>30</v>
      </c>
      <c r="Z682">
        <v>25</v>
      </c>
      <c r="AA682">
        <v>31</v>
      </c>
      <c r="AB682">
        <v>80.645200000000003</v>
      </c>
      <c r="AD682">
        <f>IF(ISBLANK(Source[[#This Row],[CrosslistID]]),1,1/COUNTIFS(Source[CrosslistID],Source[[#This Row],[CrosslistID]],Source[TermDesc],Source[[#This Row],[TermDesc]]))</f>
        <v>1</v>
      </c>
      <c r="AG682">
        <v>0</v>
      </c>
      <c r="AH682">
        <v>80.645200000000003</v>
      </c>
      <c r="AI682">
        <v>3.6</v>
      </c>
      <c r="AJ682">
        <v>4</v>
      </c>
      <c r="AK682">
        <v>0.33329999999999999</v>
      </c>
      <c r="AL6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2">
        <f>IF(AND(Source[[#This Row],[Credit_Noncredit]]="Noncredit",Source[[#This Row],[FTEF]]&gt;0),Source[[#This Row],[NC XLST FTES]]*525/(437.5*Source[[#This Row],[FTEF]]),0)</f>
        <v>0</v>
      </c>
      <c r="AN682">
        <f>IF(Source[[#This Row],[Credit_Noncredit]]="Credit",Source[[#This Row],[Census Enrollment]],Source[[#This Row],[Noncredit Avg. Attendance]])</f>
        <v>30</v>
      </c>
    </row>
    <row r="683" spans="1:40" x14ac:dyDescent="0.25">
      <c r="A683" t="s">
        <v>4581</v>
      </c>
      <c r="B683" t="s">
        <v>886</v>
      </c>
      <c r="C683" t="s">
        <v>627</v>
      </c>
      <c r="D683" t="s">
        <v>628</v>
      </c>
      <c r="E683" s="4">
        <v>30128</v>
      </c>
      <c r="F683" s="4" t="s">
        <v>629</v>
      </c>
      <c r="G683" s="4" t="s">
        <v>1072</v>
      </c>
      <c r="H683" t="str">
        <f>CONCATENATE(Source[[#This Row],[Subject]],TRIM(Source[[#This Row],[Course]]))</f>
        <v>ENGL1A</v>
      </c>
      <c r="I683" t="str">
        <f>VLOOKUP(Source[[#This Row],[SubjCrse]],'Courses and Categories'!$E$2:$G$1816,3,FALSE)</f>
        <v>Credit General Education</v>
      </c>
      <c r="J683">
        <v>64</v>
      </c>
      <c r="K683" t="s">
        <v>1087</v>
      </c>
      <c r="L683" t="s">
        <v>39</v>
      </c>
      <c r="M683" t="s">
        <v>1088</v>
      </c>
      <c r="N683" t="s">
        <v>59</v>
      </c>
      <c r="O683">
        <v>1010</v>
      </c>
      <c r="P683">
        <v>1200</v>
      </c>
      <c r="Q683" t="s">
        <v>240</v>
      </c>
      <c r="R683">
        <v>102</v>
      </c>
      <c r="S683" t="s">
        <v>134</v>
      </c>
      <c r="T683">
        <v>1</v>
      </c>
      <c r="U683" s="1">
        <v>43479</v>
      </c>
      <c r="V683" s="1">
        <v>43607</v>
      </c>
      <c r="W683" t="s">
        <v>2422</v>
      </c>
      <c r="X683" t="s">
        <v>1929</v>
      </c>
      <c r="Y683">
        <v>23</v>
      </c>
      <c r="Z683">
        <v>18</v>
      </c>
      <c r="AA683">
        <v>31</v>
      </c>
      <c r="AB683">
        <v>58.064500000000002</v>
      </c>
      <c r="AD683">
        <f>IF(ISBLANK(Source[[#This Row],[CrosslistID]]),1,1/COUNTIFS(Source[CrosslistID],Source[[#This Row],[CrosslistID]],Source[TermDesc],Source[[#This Row],[TermDesc]]))</f>
        <v>1</v>
      </c>
      <c r="AG683">
        <v>0</v>
      </c>
      <c r="AH683">
        <v>58.064500000000002</v>
      </c>
      <c r="AI683">
        <v>3.0670000000000002</v>
      </c>
      <c r="AJ683">
        <v>3.0670000000000002</v>
      </c>
      <c r="AK683">
        <v>0.33329999999999999</v>
      </c>
      <c r="AL6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3">
        <f>IF(AND(Source[[#This Row],[Credit_Noncredit]]="Noncredit",Source[[#This Row],[FTEF]]&gt;0),Source[[#This Row],[NC XLST FTES]]*525/(437.5*Source[[#This Row],[FTEF]]),0)</f>
        <v>0</v>
      </c>
      <c r="AN683">
        <f>IF(Source[[#This Row],[Credit_Noncredit]]="Credit",Source[[#This Row],[Census Enrollment]],Source[[#This Row],[Noncredit Avg. Attendance]])</f>
        <v>23</v>
      </c>
    </row>
    <row r="684" spans="1:40" x14ac:dyDescent="0.25">
      <c r="A684" t="s">
        <v>4581</v>
      </c>
      <c r="B684" t="s">
        <v>886</v>
      </c>
      <c r="C684" t="s">
        <v>627</v>
      </c>
      <c r="D684" t="s">
        <v>628</v>
      </c>
      <c r="E684" s="4">
        <v>30129</v>
      </c>
      <c r="F684" s="4" t="s">
        <v>629</v>
      </c>
      <c r="G684" s="4" t="s">
        <v>1072</v>
      </c>
      <c r="H684" t="str">
        <f>CONCATENATE(Source[[#This Row],[Subject]],TRIM(Source[[#This Row],[Course]]))</f>
        <v>ENGL1A</v>
      </c>
      <c r="I684" t="str">
        <f>VLOOKUP(Source[[#This Row],[SubjCrse]],'Courses and Categories'!$E$2:$G$1816,3,FALSE)</f>
        <v>Credit General Education</v>
      </c>
      <c r="J684">
        <v>66</v>
      </c>
      <c r="K684" t="s">
        <v>1087</v>
      </c>
      <c r="L684" t="s">
        <v>39</v>
      </c>
      <c r="M684" t="s">
        <v>1088</v>
      </c>
      <c r="N684" t="s">
        <v>59</v>
      </c>
      <c r="O684">
        <v>1010</v>
      </c>
      <c r="P684">
        <v>1200</v>
      </c>
      <c r="Q684" t="s">
        <v>238</v>
      </c>
      <c r="R684">
        <v>716</v>
      </c>
      <c r="S684" t="s">
        <v>134</v>
      </c>
      <c r="T684">
        <v>1</v>
      </c>
      <c r="U684" s="1">
        <v>43479</v>
      </c>
      <c r="V684" s="1">
        <v>43607</v>
      </c>
      <c r="W684" t="s">
        <v>2373</v>
      </c>
      <c r="X684" t="s">
        <v>1929</v>
      </c>
      <c r="Y684">
        <v>24</v>
      </c>
      <c r="Z684">
        <v>23</v>
      </c>
      <c r="AA684">
        <v>31</v>
      </c>
      <c r="AB684">
        <v>74.1935</v>
      </c>
      <c r="AD684">
        <f>IF(ISBLANK(Source[[#This Row],[CrosslistID]]),1,1/COUNTIFS(Source[CrosslistID],Source[[#This Row],[CrosslistID]],Source[TermDesc],Source[[#This Row],[TermDesc]]))</f>
        <v>1</v>
      </c>
      <c r="AG684">
        <v>0</v>
      </c>
      <c r="AH684">
        <v>74.1935</v>
      </c>
      <c r="AI684">
        <v>3.0670000000000002</v>
      </c>
      <c r="AJ684">
        <v>3.2002999999999999</v>
      </c>
      <c r="AK684">
        <v>0.33329999999999999</v>
      </c>
      <c r="AL6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4">
        <f>IF(AND(Source[[#This Row],[Credit_Noncredit]]="Noncredit",Source[[#This Row],[FTEF]]&gt;0),Source[[#This Row],[NC XLST FTES]]*525/(437.5*Source[[#This Row],[FTEF]]),0)</f>
        <v>0</v>
      </c>
      <c r="AN684">
        <f>IF(Source[[#This Row],[Credit_Noncredit]]="Credit",Source[[#This Row],[Census Enrollment]],Source[[#This Row],[Noncredit Avg. Attendance]])</f>
        <v>24</v>
      </c>
    </row>
    <row r="685" spans="1:40" x14ac:dyDescent="0.25">
      <c r="A685" t="s">
        <v>4581</v>
      </c>
      <c r="B685" t="s">
        <v>886</v>
      </c>
      <c r="C685" t="s">
        <v>627</v>
      </c>
      <c r="D685" t="s">
        <v>628</v>
      </c>
      <c r="E685" s="4">
        <v>38696</v>
      </c>
      <c r="F685" s="4" t="s">
        <v>629</v>
      </c>
      <c r="G685" s="4" t="s">
        <v>1072</v>
      </c>
      <c r="H685" t="str">
        <f>CONCATENATE(Source[[#This Row],[Subject]],TRIM(Source[[#This Row],[Course]]))</f>
        <v>ENGL1A</v>
      </c>
      <c r="I685" t="str">
        <f>VLOOKUP(Source[[#This Row],[SubjCrse]],'Courses and Categories'!$E$2:$G$1816,3,FALSE)</f>
        <v>Credit General Education</v>
      </c>
      <c r="J685">
        <v>68</v>
      </c>
      <c r="K685" t="s">
        <v>1087</v>
      </c>
      <c r="L685" t="s">
        <v>39</v>
      </c>
      <c r="M685" t="s">
        <v>1088</v>
      </c>
      <c r="N685" t="s">
        <v>59</v>
      </c>
      <c r="O685">
        <v>1010</v>
      </c>
      <c r="P685">
        <v>1200</v>
      </c>
      <c r="Q685" t="s">
        <v>422</v>
      </c>
      <c r="R685">
        <v>203</v>
      </c>
      <c r="S685" t="s">
        <v>134</v>
      </c>
      <c r="T685">
        <v>1</v>
      </c>
      <c r="U685" s="1">
        <v>43479</v>
      </c>
      <c r="V685" s="1">
        <v>43607</v>
      </c>
      <c r="W685" t="s">
        <v>4793</v>
      </c>
      <c r="X685" t="s">
        <v>1929</v>
      </c>
      <c r="Y685">
        <v>24</v>
      </c>
      <c r="Z685">
        <v>19</v>
      </c>
      <c r="AA685">
        <v>31</v>
      </c>
      <c r="AB685">
        <v>61.290300000000002</v>
      </c>
      <c r="AD685">
        <f>IF(ISBLANK(Source[[#This Row],[CrosslistID]]),1,1/COUNTIFS(Source[CrosslistID],Source[[#This Row],[CrosslistID]],Source[TermDesc],Source[[#This Row],[TermDesc]]))</f>
        <v>1</v>
      </c>
      <c r="AG685">
        <v>0</v>
      </c>
      <c r="AH685">
        <v>61.290300000000002</v>
      </c>
      <c r="AI685">
        <v>3.2</v>
      </c>
      <c r="AJ685">
        <v>3.2</v>
      </c>
      <c r="AK685">
        <v>0.33329999999999999</v>
      </c>
      <c r="AL6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5">
        <f>IF(AND(Source[[#This Row],[Credit_Noncredit]]="Noncredit",Source[[#This Row],[FTEF]]&gt;0),Source[[#This Row],[NC XLST FTES]]*525/(437.5*Source[[#This Row],[FTEF]]),0)</f>
        <v>0</v>
      </c>
      <c r="AN685">
        <f>IF(Source[[#This Row],[Credit_Noncredit]]="Credit",Source[[#This Row],[Census Enrollment]],Source[[#This Row],[Noncredit Avg. Attendance]])</f>
        <v>24</v>
      </c>
    </row>
    <row r="686" spans="1:40" x14ac:dyDescent="0.25">
      <c r="A686" t="s">
        <v>4581</v>
      </c>
      <c r="B686" t="s">
        <v>886</v>
      </c>
      <c r="C686" t="s">
        <v>627</v>
      </c>
      <c r="D686" t="s">
        <v>628</v>
      </c>
      <c r="E686" s="4">
        <v>32669</v>
      </c>
      <c r="F686" s="4" t="s">
        <v>629</v>
      </c>
      <c r="G686" s="4" t="s">
        <v>1072</v>
      </c>
      <c r="H686" t="str">
        <f>CONCATENATE(Source[[#This Row],[Subject]],TRIM(Source[[#This Row],[Course]]))</f>
        <v>ENGL1A</v>
      </c>
      <c r="I686" t="str">
        <f>VLOOKUP(Source[[#This Row],[SubjCrse]],'Courses and Categories'!$E$2:$G$1816,3,FALSE)</f>
        <v>Credit General Education</v>
      </c>
      <c r="J686">
        <v>70</v>
      </c>
      <c r="K686" t="s">
        <v>1087</v>
      </c>
      <c r="L686" t="s">
        <v>39</v>
      </c>
      <c r="M686" t="s">
        <v>1088</v>
      </c>
      <c r="N686" t="s">
        <v>59</v>
      </c>
      <c r="O686">
        <v>1010</v>
      </c>
      <c r="P686">
        <v>1200</v>
      </c>
      <c r="Q686" t="s">
        <v>240</v>
      </c>
      <c r="R686">
        <v>103</v>
      </c>
      <c r="S686" t="s">
        <v>134</v>
      </c>
      <c r="T686">
        <v>1</v>
      </c>
      <c r="U686" s="1">
        <v>43479</v>
      </c>
      <c r="V686" s="1">
        <v>43607</v>
      </c>
      <c r="W686" t="s">
        <v>2398</v>
      </c>
      <c r="X686" t="s">
        <v>1929</v>
      </c>
      <c r="Y686">
        <v>18</v>
      </c>
      <c r="Z686">
        <v>15</v>
      </c>
      <c r="AA686">
        <v>31</v>
      </c>
      <c r="AB686">
        <v>48.387099999999997</v>
      </c>
      <c r="AD686">
        <f>IF(ISBLANK(Source[[#This Row],[CrosslistID]]),1,1/COUNTIFS(Source[CrosslistID],Source[[#This Row],[CrosslistID]],Source[TermDesc],Source[[#This Row],[TermDesc]]))</f>
        <v>1</v>
      </c>
      <c r="AG686">
        <v>0</v>
      </c>
      <c r="AH686">
        <v>48.387099999999997</v>
      </c>
      <c r="AI686">
        <v>2.4</v>
      </c>
      <c r="AJ686">
        <v>2.4</v>
      </c>
      <c r="AK686">
        <v>0.33329999999999999</v>
      </c>
      <c r="AL6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6">
        <f>IF(AND(Source[[#This Row],[Credit_Noncredit]]="Noncredit",Source[[#This Row],[FTEF]]&gt;0),Source[[#This Row],[NC XLST FTES]]*525/(437.5*Source[[#This Row],[FTEF]]),0)</f>
        <v>0</v>
      </c>
      <c r="AN686">
        <f>IF(Source[[#This Row],[Credit_Noncredit]]="Credit",Source[[#This Row],[Census Enrollment]],Source[[#This Row],[Noncredit Avg. Attendance]])</f>
        <v>18</v>
      </c>
    </row>
    <row r="687" spans="1:40" x14ac:dyDescent="0.25">
      <c r="A687" t="s">
        <v>4581</v>
      </c>
      <c r="B687" t="s">
        <v>886</v>
      </c>
      <c r="C687" t="s">
        <v>627</v>
      </c>
      <c r="D687" t="s">
        <v>628</v>
      </c>
      <c r="E687" s="4">
        <v>30136</v>
      </c>
      <c r="F687" s="4" t="s">
        <v>629</v>
      </c>
      <c r="G687" s="4" t="s">
        <v>1072</v>
      </c>
      <c r="H687" t="str">
        <f>CONCATENATE(Source[[#This Row],[Subject]],TRIM(Source[[#This Row],[Course]]))</f>
        <v>ENGL1A</v>
      </c>
      <c r="I687" t="str">
        <f>VLOOKUP(Source[[#This Row],[SubjCrse]],'Courses and Categories'!$E$2:$G$1816,3,FALSE)</f>
        <v>Credit General Education</v>
      </c>
      <c r="J687">
        <v>73</v>
      </c>
      <c r="K687" t="s">
        <v>1087</v>
      </c>
      <c r="L687" t="s">
        <v>39</v>
      </c>
      <c r="M687" t="s">
        <v>1088</v>
      </c>
      <c r="N687" t="s">
        <v>59</v>
      </c>
      <c r="O687">
        <v>1010</v>
      </c>
      <c r="P687">
        <v>1200</v>
      </c>
      <c r="Q687" t="s">
        <v>238</v>
      </c>
      <c r="R687">
        <v>706</v>
      </c>
      <c r="S687" t="s">
        <v>134</v>
      </c>
      <c r="T687">
        <v>1</v>
      </c>
      <c r="U687" s="1">
        <v>43479</v>
      </c>
      <c r="V687" s="1">
        <v>43607</v>
      </c>
      <c r="W687" t="s">
        <v>2416</v>
      </c>
      <c r="X687" t="s">
        <v>1929</v>
      </c>
      <c r="Y687">
        <v>33</v>
      </c>
      <c r="Z687">
        <v>21</v>
      </c>
      <c r="AA687">
        <v>31</v>
      </c>
      <c r="AB687">
        <v>67.741900000000001</v>
      </c>
      <c r="AD687">
        <f>IF(ISBLANK(Source[[#This Row],[CrosslistID]]),1,1/COUNTIFS(Source[CrosslistID],Source[[#This Row],[CrosslistID]],Source[TermDesc],Source[[#This Row],[TermDesc]]))</f>
        <v>1</v>
      </c>
      <c r="AG687">
        <v>0</v>
      </c>
      <c r="AH687">
        <v>67.741900000000001</v>
      </c>
      <c r="AI687">
        <v>4.2670000000000003</v>
      </c>
      <c r="AJ687">
        <v>4.4002999999999997</v>
      </c>
      <c r="AK687">
        <v>0.33329999999999999</v>
      </c>
      <c r="AL6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7">
        <f>IF(AND(Source[[#This Row],[Credit_Noncredit]]="Noncredit",Source[[#This Row],[FTEF]]&gt;0),Source[[#This Row],[NC XLST FTES]]*525/(437.5*Source[[#This Row],[FTEF]]),0)</f>
        <v>0</v>
      </c>
      <c r="AN687">
        <f>IF(Source[[#This Row],[Credit_Noncredit]]="Credit",Source[[#This Row],[Census Enrollment]],Source[[#This Row],[Noncredit Avg. Attendance]])</f>
        <v>33</v>
      </c>
    </row>
    <row r="688" spans="1:40" x14ac:dyDescent="0.25">
      <c r="A688" t="s">
        <v>4581</v>
      </c>
      <c r="B688" t="s">
        <v>886</v>
      </c>
      <c r="C688" t="s">
        <v>627</v>
      </c>
      <c r="D688" t="s">
        <v>628</v>
      </c>
      <c r="E688" s="4">
        <v>38319</v>
      </c>
      <c r="F688" s="4" t="s">
        <v>629</v>
      </c>
      <c r="G688" s="4" t="s">
        <v>1072</v>
      </c>
      <c r="H688" t="str">
        <f>CONCATENATE(Source[[#This Row],[Subject]],TRIM(Source[[#This Row],[Course]]))</f>
        <v>ENGL1A</v>
      </c>
      <c r="I688" t="str">
        <f>VLOOKUP(Source[[#This Row],[SubjCrse]],'Courses and Categories'!$E$2:$G$1816,3,FALSE)</f>
        <v>Credit General Education</v>
      </c>
      <c r="J688">
        <v>78</v>
      </c>
      <c r="K688" t="s">
        <v>1087</v>
      </c>
      <c r="L688" t="s">
        <v>39</v>
      </c>
      <c r="M688" t="s">
        <v>1088</v>
      </c>
      <c r="N688" t="s">
        <v>59</v>
      </c>
      <c r="O688">
        <v>1010</v>
      </c>
      <c r="P688">
        <v>1200</v>
      </c>
      <c r="Q688" t="s">
        <v>233</v>
      </c>
      <c r="R688">
        <v>311</v>
      </c>
      <c r="S688" t="s">
        <v>134</v>
      </c>
      <c r="T688">
        <v>1</v>
      </c>
      <c r="U688" s="1">
        <v>43479</v>
      </c>
      <c r="V688" s="1">
        <v>43607</v>
      </c>
      <c r="W688" t="s">
        <v>787</v>
      </c>
      <c r="X688" t="s">
        <v>1929</v>
      </c>
      <c r="Y688">
        <v>20</v>
      </c>
      <c r="Z688">
        <v>16</v>
      </c>
      <c r="AA688">
        <v>31</v>
      </c>
      <c r="AB688">
        <v>51.612900000000003</v>
      </c>
      <c r="AD688">
        <f>IF(ISBLANK(Source[[#This Row],[CrosslistID]]),1,1/COUNTIFS(Source[CrosslistID],Source[[#This Row],[CrosslistID]],Source[TermDesc],Source[[#This Row],[TermDesc]]))</f>
        <v>1</v>
      </c>
      <c r="AG688">
        <v>0</v>
      </c>
      <c r="AH688">
        <v>51.612900000000003</v>
      </c>
      <c r="AI688">
        <v>2.4</v>
      </c>
      <c r="AJ688">
        <v>2.6667000000000001</v>
      </c>
      <c r="AK688">
        <v>0.33329999999999999</v>
      </c>
      <c r="AL6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8">
        <f>IF(AND(Source[[#This Row],[Credit_Noncredit]]="Noncredit",Source[[#This Row],[FTEF]]&gt;0),Source[[#This Row],[NC XLST FTES]]*525/(437.5*Source[[#This Row],[FTEF]]),0)</f>
        <v>0</v>
      </c>
      <c r="AN688">
        <f>IF(Source[[#This Row],[Credit_Noncredit]]="Credit",Source[[#This Row],[Census Enrollment]],Source[[#This Row],[Noncredit Avg. Attendance]])</f>
        <v>20</v>
      </c>
    </row>
    <row r="689" spans="1:40" x14ac:dyDescent="0.25">
      <c r="A689" t="s">
        <v>4581</v>
      </c>
      <c r="B689" t="s">
        <v>886</v>
      </c>
      <c r="C689" t="s">
        <v>627</v>
      </c>
      <c r="D689" t="s">
        <v>628</v>
      </c>
      <c r="E689" s="4">
        <v>30137</v>
      </c>
      <c r="F689" s="4" t="s">
        <v>629</v>
      </c>
      <c r="G689" s="4" t="s">
        <v>1072</v>
      </c>
      <c r="H689" t="str">
        <f>CONCATENATE(Source[[#This Row],[Subject]],TRIM(Source[[#This Row],[Course]]))</f>
        <v>ENGL1A</v>
      </c>
      <c r="I689" t="str">
        <f>VLOOKUP(Source[[#This Row],[SubjCrse]],'Courses and Categories'!$E$2:$G$1816,3,FALSE)</f>
        <v>Credit General Education</v>
      </c>
      <c r="J689">
        <v>81</v>
      </c>
      <c r="K689" t="s">
        <v>1087</v>
      </c>
      <c r="L689" t="s">
        <v>39</v>
      </c>
      <c r="M689" t="s">
        <v>1088</v>
      </c>
      <c r="N689" t="s">
        <v>59</v>
      </c>
      <c r="O689">
        <v>1010</v>
      </c>
      <c r="P689">
        <v>1200</v>
      </c>
      <c r="Q689" t="s">
        <v>850</v>
      </c>
      <c r="R689">
        <v>551</v>
      </c>
      <c r="S689" t="s">
        <v>134</v>
      </c>
      <c r="T689">
        <v>1</v>
      </c>
      <c r="U689" s="1">
        <v>43479</v>
      </c>
      <c r="V689" s="1">
        <v>43607</v>
      </c>
      <c r="W689" t="s">
        <v>2387</v>
      </c>
      <c r="X689" t="s">
        <v>1929</v>
      </c>
      <c r="Y689">
        <v>32</v>
      </c>
      <c r="Z689">
        <v>29</v>
      </c>
      <c r="AA689">
        <v>31</v>
      </c>
      <c r="AB689">
        <v>93.548400000000001</v>
      </c>
      <c r="AD689">
        <f>IF(ISBLANK(Source[[#This Row],[CrosslistID]]),1,1/COUNTIFS(Source[CrosslistID],Source[[#This Row],[CrosslistID]],Source[TermDesc],Source[[#This Row],[TermDesc]]))</f>
        <v>1</v>
      </c>
      <c r="AG689">
        <v>0</v>
      </c>
      <c r="AH689">
        <v>93.548400000000001</v>
      </c>
      <c r="AI689">
        <v>3.7330000000000001</v>
      </c>
      <c r="AJ689">
        <v>4.2663000000000002</v>
      </c>
      <c r="AK689">
        <v>0.33329999999999999</v>
      </c>
      <c r="AL6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9">
        <f>IF(AND(Source[[#This Row],[Credit_Noncredit]]="Noncredit",Source[[#This Row],[FTEF]]&gt;0),Source[[#This Row],[NC XLST FTES]]*525/(437.5*Source[[#This Row],[FTEF]]),0)</f>
        <v>0</v>
      </c>
      <c r="AN689">
        <f>IF(Source[[#This Row],[Credit_Noncredit]]="Credit",Source[[#This Row],[Census Enrollment]],Source[[#This Row],[Noncredit Avg. Attendance]])</f>
        <v>32</v>
      </c>
    </row>
    <row r="690" spans="1:40" x14ac:dyDescent="0.25">
      <c r="A690" t="s">
        <v>4581</v>
      </c>
      <c r="B690" t="s">
        <v>886</v>
      </c>
      <c r="C690" t="s">
        <v>627</v>
      </c>
      <c r="D690" t="s">
        <v>628</v>
      </c>
      <c r="E690" s="4">
        <v>38320</v>
      </c>
      <c r="F690" s="4" t="s">
        <v>629</v>
      </c>
      <c r="G690" s="4" t="s">
        <v>1072</v>
      </c>
      <c r="H690" t="str">
        <f>CONCATENATE(Source[[#This Row],[Subject]],TRIM(Source[[#This Row],[Course]]))</f>
        <v>ENGL1A</v>
      </c>
      <c r="I690" t="str">
        <f>VLOOKUP(Source[[#This Row],[SubjCrse]],'Courses and Categories'!$E$2:$G$1816,3,FALSE)</f>
        <v>Credit General Education</v>
      </c>
      <c r="J690">
        <v>82</v>
      </c>
      <c r="K690" t="s">
        <v>1087</v>
      </c>
      <c r="L690" t="s">
        <v>39</v>
      </c>
      <c r="M690" t="s">
        <v>1088</v>
      </c>
      <c r="N690" t="s">
        <v>59</v>
      </c>
      <c r="O690">
        <v>1010</v>
      </c>
      <c r="P690">
        <v>1200</v>
      </c>
      <c r="Q690" t="s">
        <v>422</v>
      </c>
      <c r="R690">
        <v>207</v>
      </c>
      <c r="S690" t="s">
        <v>134</v>
      </c>
      <c r="T690">
        <v>1</v>
      </c>
      <c r="U690" s="1">
        <v>43479</v>
      </c>
      <c r="V690" s="1">
        <v>43607</v>
      </c>
      <c r="W690" t="s">
        <v>2397</v>
      </c>
      <c r="X690" t="s">
        <v>1929</v>
      </c>
      <c r="Y690">
        <v>22</v>
      </c>
      <c r="Z690">
        <v>17</v>
      </c>
      <c r="AA690">
        <v>31</v>
      </c>
      <c r="AB690">
        <v>54.838700000000003</v>
      </c>
      <c r="AD690">
        <f>IF(ISBLANK(Source[[#This Row],[CrosslistID]]),1,1/COUNTIFS(Source[CrosslistID],Source[[#This Row],[CrosslistID]],Source[TermDesc],Source[[#This Row],[TermDesc]]))</f>
        <v>1</v>
      </c>
      <c r="AG690">
        <v>0</v>
      </c>
      <c r="AH690">
        <v>54.838700000000003</v>
      </c>
      <c r="AI690">
        <v>2.6669999999999998</v>
      </c>
      <c r="AJ690">
        <v>2.9337</v>
      </c>
      <c r="AK690">
        <v>0.33329999999999999</v>
      </c>
      <c r="AL6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90">
        <f>IF(AND(Source[[#This Row],[Credit_Noncredit]]="Noncredit",Source[[#This Row],[FTEF]]&gt;0),Source[[#This Row],[NC XLST FTES]]*525/(437.5*Source[[#This Row],[FTEF]]),0)</f>
        <v>0</v>
      </c>
      <c r="AN690">
        <f>IF(Source[[#This Row],[Credit_Noncredit]]="Credit",Source[[#This Row],[Census Enrollment]],Source[[#This Row],[Noncredit Avg. Attendance]])</f>
        <v>22</v>
      </c>
    </row>
    <row r="691" spans="1:40" x14ac:dyDescent="0.25">
      <c r="A691" t="s">
        <v>4581</v>
      </c>
      <c r="B691" t="s">
        <v>886</v>
      </c>
      <c r="C691" t="s">
        <v>627</v>
      </c>
      <c r="D691" t="s">
        <v>628</v>
      </c>
      <c r="E691" s="4">
        <v>38866</v>
      </c>
      <c r="F691" s="4" t="s">
        <v>629</v>
      </c>
      <c r="G691" s="4" t="s">
        <v>1072</v>
      </c>
      <c r="H691" t="str">
        <f>CONCATENATE(Source[[#This Row],[Subject]],TRIM(Source[[#This Row],[Course]]))</f>
        <v>ENGL1A</v>
      </c>
      <c r="I691" t="str">
        <f>VLOOKUP(Source[[#This Row],[SubjCrse]],'Courses and Categories'!$E$2:$G$1816,3,FALSE)</f>
        <v>Credit General Education</v>
      </c>
      <c r="J691">
        <v>83</v>
      </c>
      <c r="K691" t="s">
        <v>1087</v>
      </c>
      <c r="L691" t="s">
        <v>39</v>
      </c>
      <c r="M691" t="s">
        <v>1088</v>
      </c>
      <c r="N691" t="s">
        <v>59</v>
      </c>
      <c r="O691">
        <v>1010</v>
      </c>
      <c r="P691">
        <v>1200</v>
      </c>
      <c r="Q691" t="s">
        <v>420</v>
      </c>
      <c r="R691">
        <v>262</v>
      </c>
      <c r="S691" t="s">
        <v>134</v>
      </c>
      <c r="T691">
        <v>1</v>
      </c>
      <c r="U691" s="1">
        <v>43479</v>
      </c>
      <c r="V691" s="1">
        <v>43607</v>
      </c>
      <c r="W691" t="s">
        <v>1090</v>
      </c>
      <c r="X691" t="s">
        <v>1929</v>
      </c>
      <c r="Y691">
        <v>30</v>
      </c>
      <c r="Z691">
        <v>23</v>
      </c>
      <c r="AA691">
        <v>31</v>
      </c>
      <c r="AB691">
        <v>74.1935</v>
      </c>
      <c r="AD691">
        <f>IF(ISBLANK(Source[[#This Row],[CrosslistID]]),1,1/COUNTIFS(Source[CrosslistID],Source[[#This Row],[CrosslistID]],Source[TermDesc],Source[[#This Row],[TermDesc]]))</f>
        <v>1</v>
      </c>
      <c r="AG691">
        <v>0</v>
      </c>
      <c r="AH691">
        <v>74.1935</v>
      </c>
      <c r="AI691">
        <v>3.6</v>
      </c>
      <c r="AJ691">
        <v>4</v>
      </c>
      <c r="AK691">
        <v>0.33329999999999999</v>
      </c>
      <c r="AL6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91">
        <f>IF(AND(Source[[#This Row],[Credit_Noncredit]]="Noncredit",Source[[#This Row],[FTEF]]&gt;0),Source[[#This Row],[NC XLST FTES]]*525/(437.5*Source[[#This Row],[FTEF]]),0)</f>
        <v>0</v>
      </c>
      <c r="AN691">
        <f>IF(Source[[#This Row],[Credit_Noncredit]]="Credit",Source[[#This Row],[Census Enrollment]],Source[[#This Row],[Noncredit Avg. Attendance]])</f>
        <v>30</v>
      </c>
    </row>
    <row r="692" spans="1:40" x14ac:dyDescent="0.25">
      <c r="A692" t="s">
        <v>4581</v>
      </c>
      <c r="B692" t="s">
        <v>886</v>
      </c>
      <c r="C692" t="s">
        <v>627</v>
      </c>
      <c r="D692" t="s">
        <v>628</v>
      </c>
      <c r="E692" s="4">
        <v>38321</v>
      </c>
      <c r="F692" s="4" t="s">
        <v>629</v>
      </c>
      <c r="G692" s="4" t="s">
        <v>1072</v>
      </c>
      <c r="H692" t="str">
        <f>CONCATENATE(Source[[#This Row],[Subject]],TRIM(Source[[#This Row],[Course]]))</f>
        <v>ENGL1A</v>
      </c>
      <c r="I692" t="str">
        <f>VLOOKUP(Source[[#This Row],[SubjCrse]],'Courses and Categories'!$E$2:$G$1816,3,FALSE)</f>
        <v>Credit General Education</v>
      </c>
      <c r="J692">
        <v>84</v>
      </c>
      <c r="K692" t="s">
        <v>1087</v>
      </c>
      <c r="L692" t="s">
        <v>39</v>
      </c>
      <c r="M692" t="s">
        <v>1088</v>
      </c>
      <c r="N692" t="s">
        <v>59</v>
      </c>
      <c r="O692">
        <v>1210</v>
      </c>
      <c r="P692">
        <v>1400</v>
      </c>
      <c r="Q692" t="s">
        <v>850</v>
      </c>
      <c r="R692">
        <v>551</v>
      </c>
      <c r="S692" t="s">
        <v>134</v>
      </c>
      <c r="T692">
        <v>1</v>
      </c>
      <c r="U692" s="1">
        <v>43479</v>
      </c>
      <c r="V692" s="1">
        <v>43607</v>
      </c>
      <c r="W692" t="s">
        <v>2395</v>
      </c>
      <c r="X692" t="s">
        <v>1929</v>
      </c>
      <c r="Y692">
        <v>30</v>
      </c>
      <c r="Z692">
        <v>22</v>
      </c>
      <c r="AA692">
        <v>31</v>
      </c>
      <c r="AB692">
        <v>70.967699999999994</v>
      </c>
      <c r="AD692">
        <f>IF(ISBLANK(Source[[#This Row],[CrosslistID]]),1,1/COUNTIFS(Source[CrosslistID],Source[[#This Row],[CrosslistID]],Source[TermDesc],Source[[#This Row],[TermDesc]]))</f>
        <v>1</v>
      </c>
      <c r="AG692">
        <v>0</v>
      </c>
      <c r="AH692">
        <v>70.967699999999994</v>
      </c>
      <c r="AI692">
        <v>3.867</v>
      </c>
      <c r="AJ692">
        <v>4.0003000000000002</v>
      </c>
      <c r="AK692">
        <v>0.33329999999999999</v>
      </c>
      <c r="AL6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92">
        <f>IF(AND(Source[[#This Row],[Credit_Noncredit]]="Noncredit",Source[[#This Row],[FTEF]]&gt;0),Source[[#This Row],[NC XLST FTES]]*525/(437.5*Source[[#This Row],[FTEF]]),0)</f>
        <v>0</v>
      </c>
      <c r="AN692">
        <f>IF(Source[[#This Row],[Credit_Noncredit]]="Credit",Source[[#This Row],[Census Enrollment]],Source[[#This Row],[Noncredit Avg. Attendance]])</f>
        <v>30</v>
      </c>
    </row>
    <row r="693" spans="1:40" x14ac:dyDescent="0.25">
      <c r="A693" t="s">
        <v>4581</v>
      </c>
      <c r="B693" t="s">
        <v>886</v>
      </c>
      <c r="C693" t="s">
        <v>627</v>
      </c>
      <c r="D693" t="s">
        <v>628</v>
      </c>
      <c r="E693" s="4">
        <v>38316</v>
      </c>
      <c r="F693" s="4" t="s">
        <v>629</v>
      </c>
      <c r="G693" s="4" t="s">
        <v>1072</v>
      </c>
      <c r="H693" t="str">
        <f>CONCATENATE(Source[[#This Row],[Subject]],TRIM(Source[[#This Row],[Course]]))</f>
        <v>ENGL1A</v>
      </c>
      <c r="I693" t="str">
        <f>VLOOKUP(Source[[#This Row],[SubjCrse]],'Courses and Categories'!$E$2:$G$1816,3,FALSE)</f>
        <v>Credit General Education</v>
      </c>
      <c r="J693">
        <v>86</v>
      </c>
      <c r="K693" t="s">
        <v>1087</v>
      </c>
      <c r="L693" t="s">
        <v>39</v>
      </c>
      <c r="M693" t="s">
        <v>1088</v>
      </c>
      <c r="N693" t="s">
        <v>59</v>
      </c>
      <c r="O693">
        <v>1210</v>
      </c>
      <c r="P693">
        <v>1400</v>
      </c>
      <c r="Q693" t="s">
        <v>850</v>
      </c>
      <c r="R693">
        <v>611</v>
      </c>
      <c r="S693" t="s">
        <v>134</v>
      </c>
      <c r="T693">
        <v>1</v>
      </c>
      <c r="U693" s="1">
        <v>43479</v>
      </c>
      <c r="V693" s="1">
        <v>43607</v>
      </c>
      <c r="W693" t="s">
        <v>2387</v>
      </c>
      <c r="X693" t="s">
        <v>1929</v>
      </c>
      <c r="Y693">
        <v>29</v>
      </c>
      <c r="Z693">
        <v>27</v>
      </c>
      <c r="AA693">
        <v>31</v>
      </c>
      <c r="AB693">
        <v>87.096800000000002</v>
      </c>
      <c r="AD693">
        <f>IF(ISBLANK(Source[[#This Row],[CrosslistID]]),1,1/COUNTIFS(Source[CrosslistID],Source[[#This Row],[CrosslistID]],Source[TermDesc],Source[[#This Row],[TermDesc]]))</f>
        <v>1</v>
      </c>
      <c r="AG693">
        <v>0</v>
      </c>
      <c r="AH693">
        <v>87.096800000000002</v>
      </c>
      <c r="AI693">
        <v>3.2</v>
      </c>
      <c r="AJ693">
        <v>3.8666999999999998</v>
      </c>
      <c r="AK693">
        <v>0.33329999999999999</v>
      </c>
      <c r="AL6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93">
        <f>IF(AND(Source[[#This Row],[Credit_Noncredit]]="Noncredit",Source[[#This Row],[FTEF]]&gt;0),Source[[#This Row],[NC XLST FTES]]*525/(437.5*Source[[#This Row],[FTEF]]),0)</f>
        <v>0</v>
      </c>
      <c r="AN693">
        <f>IF(Source[[#This Row],[Credit_Noncredit]]="Credit",Source[[#This Row],[Census Enrollment]],Source[[#This Row],[Noncredit Avg. Attendance]])</f>
        <v>29</v>
      </c>
    </row>
    <row r="694" spans="1:40" x14ac:dyDescent="0.25">
      <c r="A694" t="s">
        <v>4581</v>
      </c>
      <c r="B694" t="s">
        <v>886</v>
      </c>
      <c r="C694" t="s">
        <v>627</v>
      </c>
      <c r="D694" t="s">
        <v>628</v>
      </c>
      <c r="E694" s="4">
        <v>31348</v>
      </c>
      <c r="F694" s="4" t="s">
        <v>629</v>
      </c>
      <c r="G694" s="4" t="s">
        <v>1072</v>
      </c>
      <c r="H694" t="str">
        <f>CONCATENATE(Source[[#This Row],[Subject]],TRIM(Source[[#This Row],[Course]]))</f>
        <v>ENGL1A</v>
      </c>
      <c r="I694" t="str">
        <f>VLOOKUP(Source[[#This Row],[SubjCrse]],'Courses and Categories'!$E$2:$G$1816,3,FALSE)</f>
        <v>Credit General Education</v>
      </c>
      <c r="J694">
        <v>90</v>
      </c>
      <c r="K694" t="s">
        <v>1087</v>
      </c>
      <c r="L694" t="s">
        <v>39</v>
      </c>
      <c r="M694" t="s">
        <v>1088</v>
      </c>
      <c r="N694" t="s">
        <v>59</v>
      </c>
      <c r="O694">
        <v>1210</v>
      </c>
      <c r="P694">
        <v>1400</v>
      </c>
      <c r="Q694" t="s">
        <v>420</v>
      </c>
      <c r="R694">
        <v>260</v>
      </c>
      <c r="S694" t="s">
        <v>134</v>
      </c>
      <c r="T694">
        <v>1</v>
      </c>
      <c r="U694" s="1">
        <v>43479</v>
      </c>
      <c r="V694" s="1">
        <v>43607</v>
      </c>
      <c r="W694" t="s">
        <v>1107</v>
      </c>
      <c r="X694" t="s">
        <v>1929</v>
      </c>
      <c r="Y694">
        <v>20</v>
      </c>
      <c r="Z694">
        <v>14</v>
      </c>
      <c r="AA694">
        <v>31</v>
      </c>
      <c r="AB694">
        <v>45.161299999999997</v>
      </c>
      <c r="AD694">
        <f>IF(ISBLANK(Source[[#This Row],[CrosslistID]]),1,1/COUNTIFS(Source[CrosslistID],Source[[#This Row],[CrosslistID]],Source[TermDesc],Source[[#This Row],[TermDesc]]))</f>
        <v>1</v>
      </c>
      <c r="AG694">
        <v>0</v>
      </c>
      <c r="AH694">
        <v>45.161299999999997</v>
      </c>
      <c r="AI694">
        <v>2.6669999999999998</v>
      </c>
      <c r="AJ694">
        <v>2.6669999999999998</v>
      </c>
      <c r="AK694">
        <v>0.33329999999999999</v>
      </c>
      <c r="AL6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94">
        <f>IF(AND(Source[[#This Row],[Credit_Noncredit]]="Noncredit",Source[[#This Row],[FTEF]]&gt;0),Source[[#This Row],[NC XLST FTES]]*525/(437.5*Source[[#This Row],[FTEF]]),0)</f>
        <v>0</v>
      </c>
      <c r="AN694">
        <f>IF(Source[[#This Row],[Credit_Noncredit]]="Credit",Source[[#This Row],[Census Enrollment]],Source[[#This Row],[Noncredit Avg. Attendance]])</f>
        <v>20</v>
      </c>
    </row>
    <row r="695" spans="1:40" x14ac:dyDescent="0.25">
      <c r="A695" t="s">
        <v>4581</v>
      </c>
      <c r="B695" t="s">
        <v>886</v>
      </c>
      <c r="C695" t="s">
        <v>627</v>
      </c>
      <c r="D695" t="s">
        <v>628</v>
      </c>
      <c r="E695" s="4">
        <v>38482</v>
      </c>
      <c r="F695" s="4" t="s">
        <v>629</v>
      </c>
      <c r="G695" s="4" t="s">
        <v>1072</v>
      </c>
      <c r="H695" t="str">
        <f>CONCATENATE(Source[[#This Row],[Subject]],TRIM(Source[[#This Row],[Course]]))</f>
        <v>ENGL1A</v>
      </c>
      <c r="I695" t="str">
        <f>VLOOKUP(Source[[#This Row],[SubjCrse]],'Courses and Categories'!$E$2:$G$1816,3,FALSE)</f>
        <v>Credit General Education</v>
      </c>
      <c r="J695">
        <v>92</v>
      </c>
      <c r="K695" t="s">
        <v>1087</v>
      </c>
      <c r="L695" t="s">
        <v>39</v>
      </c>
      <c r="M695" t="s">
        <v>1088</v>
      </c>
      <c r="N695" t="s">
        <v>59</v>
      </c>
      <c r="O695">
        <v>1210</v>
      </c>
      <c r="P695">
        <v>1400</v>
      </c>
      <c r="Q695" t="s">
        <v>238</v>
      </c>
      <c r="R695">
        <v>706</v>
      </c>
      <c r="S695" t="s">
        <v>134</v>
      </c>
      <c r="T695">
        <v>1</v>
      </c>
      <c r="U695" s="1">
        <v>43479</v>
      </c>
      <c r="V695" s="1">
        <v>43607</v>
      </c>
      <c r="W695" t="s">
        <v>1091</v>
      </c>
      <c r="X695" t="s">
        <v>1929</v>
      </c>
      <c r="Y695">
        <v>20</v>
      </c>
      <c r="Z695">
        <v>16</v>
      </c>
      <c r="AA695">
        <v>31</v>
      </c>
      <c r="AB695">
        <v>51.612900000000003</v>
      </c>
      <c r="AD695">
        <f>IF(ISBLANK(Source[[#This Row],[CrosslistID]]),1,1/COUNTIFS(Source[CrosslistID],Source[[#This Row],[CrosslistID]],Source[TermDesc],Source[[#This Row],[TermDesc]]))</f>
        <v>1</v>
      </c>
      <c r="AG695">
        <v>0</v>
      </c>
      <c r="AH695">
        <v>51.612900000000003</v>
      </c>
      <c r="AI695">
        <v>2.5329999999999999</v>
      </c>
      <c r="AJ695">
        <v>2.6663000000000001</v>
      </c>
      <c r="AK695">
        <v>0.33329999999999999</v>
      </c>
      <c r="AL6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95">
        <f>IF(AND(Source[[#This Row],[Credit_Noncredit]]="Noncredit",Source[[#This Row],[FTEF]]&gt;0),Source[[#This Row],[NC XLST FTES]]*525/(437.5*Source[[#This Row],[FTEF]]),0)</f>
        <v>0</v>
      </c>
      <c r="AN695">
        <f>IF(Source[[#This Row],[Credit_Noncredit]]="Credit",Source[[#This Row],[Census Enrollment]],Source[[#This Row],[Noncredit Avg. Attendance]])</f>
        <v>20</v>
      </c>
    </row>
    <row r="696" spans="1:40" x14ac:dyDescent="0.25">
      <c r="A696" t="s">
        <v>4581</v>
      </c>
      <c r="B696" t="s">
        <v>886</v>
      </c>
      <c r="C696" t="s">
        <v>627</v>
      </c>
      <c r="D696" t="s">
        <v>628</v>
      </c>
      <c r="E696" s="4">
        <v>38867</v>
      </c>
      <c r="F696" s="4" t="s">
        <v>629</v>
      </c>
      <c r="G696" s="4" t="s">
        <v>1072</v>
      </c>
      <c r="H696" t="str">
        <f>CONCATENATE(Source[[#This Row],[Subject]],TRIM(Source[[#This Row],[Course]]))</f>
        <v>ENGL1A</v>
      </c>
      <c r="I696" t="str">
        <f>VLOOKUP(Source[[#This Row],[SubjCrse]],'Courses and Categories'!$E$2:$G$1816,3,FALSE)</f>
        <v>Credit General Education</v>
      </c>
      <c r="J696">
        <v>104</v>
      </c>
      <c r="K696" t="s">
        <v>1087</v>
      </c>
      <c r="L696" t="s">
        <v>39</v>
      </c>
      <c r="M696" t="s">
        <v>1088</v>
      </c>
      <c r="N696" t="s">
        <v>59</v>
      </c>
      <c r="O696">
        <v>1210</v>
      </c>
      <c r="P696">
        <v>1400</v>
      </c>
      <c r="Q696" t="s">
        <v>422</v>
      </c>
      <c r="R696">
        <v>204</v>
      </c>
      <c r="S696" t="s">
        <v>134</v>
      </c>
      <c r="T696">
        <v>1</v>
      </c>
      <c r="U696" s="1">
        <v>43479</v>
      </c>
      <c r="V696" s="1">
        <v>43607</v>
      </c>
      <c r="W696" t="s">
        <v>787</v>
      </c>
      <c r="X696" t="s">
        <v>1929</v>
      </c>
      <c r="Y696">
        <v>31</v>
      </c>
      <c r="Z696">
        <v>18</v>
      </c>
      <c r="AA696">
        <v>31</v>
      </c>
      <c r="AB696">
        <v>58.064500000000002</v>
      </c>
      <c r="AD696">
        <f>IF(ISBLANK(Source[[#This Row],[CrosslistID]]),1,1/COUNTIFS(Source[CrosslistID],Source[[#This Row],[CrosslistID]],Source[TermDesc],Source[[#This Row],[TermDesc]]))</f>
        <v>1</v>
      </c>
      <c r="AG696">
        <v>0</v>
      </c>
      <c r="AH696">
        <v>58.064500000000002</v>
      </c>
      <c r="AI696">
        <v>3.867</v>
      </c>
      <c r="AJ696">
        <v>4.1337000000000002</v>
      </c>
      <c r="AK696">
        <v>0.33329999999999999</v>
      </c>
      <c r="AL6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96">
        <f>IF(AND(Source[[#This Row],[Credit_Noncredit]]="Noncredit",Source[[#This Row],[FTEF]]&gt;0),Source[[#This Row],[NC XLST FTES]]*525/(437.5*Source[[#This Row],[FTEF]]),0)</f>
        <v>0</v>
      </c>
      <c r="AN696">
        <f>IF(Source[[#This Row],[Credit_Noncredit]]="Credit",Source[[#This Row],[Census Enrollment]],Source[[#This Row],[Noncredit Avg. Attendance]])</f>
        <v>31</v>
      </c>
    </row>
    <row r="697" spans="1:40" x14ac:dyDescent="0.25">
      <c r="A697" t="s">
        <v>4581</v>
      </c>
      <c r="B697" t="s">
        <v>886</v>
      </c>
      <c r="C697" t="s">
        <v>627</v>
      </c>
      <c r="D697" t="s">
        <v>628</v>
      </c>
      <c r="E697" s="4">
        <v>34016</v>
      </c>
      <c r="F697" s="4" t="s">
        <v>629</v>
      </c>
      <c r="G697" s="4" t="s">
        <v>1072</v>
      </c>
      <c r="H697" t="str">
        <f>CONCATENATE(Source[[#This Row],[Subject]],TRIM(Source[[#This Row],[Course]]))</f>
        <v>ENGL1A</v>
      </c>
      <c r="I697" t="str">
        <f>VLOOKUP(Source[[#This Row],[SubjCrse]],'Courses and Categories'!$E$2:$G$1816,3,FALSE)</f>
        <v>Credit General Education</v>
      </c>
      <c r="J697">
        <v>106</v>
      </c>
      <c r="K697" t="s">
        <v>1087</v>
      </c>
      <c r="L697" t="s">
        <v>39</v>
      </c>
      <c r="M697" t="s">
        <v>1088</v>
      </c>
      <c r="N697" t="s">
        <v>59</v>
      </c>
      <c r="O697">
        <v>1410</v>
      </c>
      <c r="P697">
        <v>1600</v>
      </c>
      <c r="Q697" t="s">
        <v>420</v>
      </c>
      <c r="R697">
        <v>262</v>
      </c>
      <c r="S697" t="s">
        <v>134</v>
      </c>
      <c r="T697">
        <v>1</v>
      </c>
      <c r="U697" s="1">
        <v>43479</v>
      </c>
      <c r="V697" s="1">
        <v>43607</v>
      </c>
      <c r="W697" t="s">
        <v>1108</v>
      </c>
      <c r="X697" t="s">
        <v>1929</v>
      </c>
      <c r="Y697">
        <v>24</v>
      </c>
      <c r="Z697">
        <v>22</v>
      </c>
      <c r="AA697">
        <v>31</v>
      </c>
      <c r="AB697">
        <v>70.967699999999994</v>
      </c>
      <c r="AD697">
        <f>IF(ISBLANK(Source[[#This Row],[CrosslistID]]),1,1/COUNTIFS(Source[CrosslistID],Source[[#This Row],[CrosslistID]],Source[TermDesc],Source[[#This Row],[TermDesc]]))</f>
        <v>1</v>
      </c>
      <c r="AG697">
        <v>0</v>
      </c>
      <c r="AH697">
        <v>70.967699999999994</v>
      </c>
      <c r="AI697">
        <v>3.0670000000000002</v>
      </c>
      <c r="AJ697">
        <v>3.2002999999999999</v>
      </c>
      <c r="AK697">
        <v>0.33329999999999999</v>
      </c>
      <c r="AL6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97">
        <f>IF(AND(Source[[#This Row],[Credit_Noncredit]]="Noncredit",Source[[#This Row],[FTEF]]&gt;0),Source[[#This Row],[NC XLST FTES]]*525/(437.5*Source[[#This Row],[FTEF]]),0)</f>
        <v>0</v>
      </c>
      <c r="AN697">
        <f>IF(Source[[#This Row],[Credit_Noncredit]]="Credit",Source[[#This Row],[Census Enrollment]],Source[[#This Row],[Noncredit Avg. Attendance]])</f>
        <v>24</v>
      </c>
    </row>
    <row r="698" spans="1:40" x14ac:dyDescent="0.25">
      <c r="A698" t="s">
        <v>4581</v>
      </c>
      <c r="B698" t="s">
        <v>886</v>
      </c>
      <c r="C698" t="s">
        <v>627</v>
      </c>
      <c r="D698" t="s">
        <v>628</v>
      </c>
      <c r="E698" s="4">
        <v>38323</v>
      </c>
      <c r="F698" s="4" t="s">
        <v>629</v>
      </c>
      <c r="G698" s="4" t="s">
        <v>1072</v>
      </c>
      <c r="H698" t="str">
        <f>CONCATENATE(Source[[#This Row],[Subject]],TRIM(Source[[#This Row],[Course]]))</f>
        <v>ENGL1A</v>
      </c>
      <c r="I698" t="str">
        <f>VLOOKUP(Source[[#This Row],[SubjCrse]],'Courses and Categories'!$E$2:$G$1816,3,FALSE)</f>
        <v>Credit General Education</v>
      </c>
      <c r="J698">
        <v>108</v>
      </c>
      <c r="K698" t="s">
        <v>1087</v>
      </c>
      <c r="L698" t="s">
        <v>39</v>
      </c>
      <c r="M698" t="s">
        <v>1088</v>
      </c>
      <c r="N698" t="s">
        <v>59</v>
      </c>
      <c r="O698">
        <v>1410</v>
      </c>
      <c r="P698">
        <v>1600</v>
      </c>
      <c r="Q698" t="s">
        <v>233</v>
      </c>
      <c r="R698">
        <v>309</v>
      </c>
      <c r="S698" t="s">
        <v>134</v>
      </c>
      <c r="T698">
        <v>1</v>
      </c>
      <c r="U698" s="1">
        <v>43479</v>
      </c>
      <c r="V698" s="1">
        <v>43607</v>
      </c>
      <c r="W698" t="s">
        <v>1107</v>
      </c>
      <c r="X698" t="s">
        <v>1929</v>
      </c>
      <c r="Y698">
        <v>24</v>
      </c>
      <c r="Z698">
        <v>20</v>
      </c>
      <c r="AA698">
        <v>31</v>
      </c>
      <c r="AB698">
        <v>64.516099999999994</v>
      </c>
      <c r="AD698">
        <f>IF(ISBLANK(Source[[#This Row],[CrosslistID]]),1,1/COUNTIFS(Source[CrosslistID],Source[[#This Row],[CrosslistID]],Source[TermDesc],Source[[#This Row],[TermDesc]]))</f>
        <v>1</v>
      </c>
      <c r="AG698">
        <v>0</v>
      </c>
      <c r="AH698">
        <v>64.516099999999994</v>
      </c>
      <c r="AI698">
        <v>2.9329999999999998</v>
      </c>
      <c r="AJ698">
        <v>3.1996000000000002</v>
      </c>
      <c r="AK698">
        <v>0.33329999999999999</v>
      </c>
      <c r="AL6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98">
        <f>IF(AND(Source[[#This Row],[Credit_Noncredit]]="Noncredit",Source[[#This Row],[FTEF]]&gt;0),Source[[#This Row],[NC XLST FTES]]*525/(437.5*Source[[#This Row],[FTEF]]),0)</f>
        <v>0</v>
      </c>
      <c r="AN698">
        <f>IF(Source[[#This Row],[Credit_Noncredit]]="Credit",Source[[#This Row],[Census Enrollment]],Source[[#This Row],[Noncredit Avg. Attendance]])</f>
        <v>24</v>
      </c>
    </row>
    <row r="699" spans="1:40" x14ac:dyDescent="0.25">
      <c r="A699" t="s">
        <v>4581</v>
      </c>
      <c r="B699" t="s">
        <v>886</v>
      </c>
      <c r="C699" t="s">
        <v>627</v>
      </c>
      <c r="D699" t="s">
        <v>628</v>
      </c>
      <c r="E699" s="4">
        <v>34017</v>
      </c>
      <c r="F699" s="4" t="s">
        <v>629</v>
      </c>
      <c r="G699" s="4" t="s">
        <v>1072</v>
      </c>
      <c r="H699" t="str">
        <f>CONCATENATE(Source[[#This Row],[Subject]],TRIM(Source[[#This Row],[Course]]))</f>
        <v>ENGL1A</v>
      </c>
      <c r="I699" t="str">
        <f>VLOOKUP(Source[[#This Row],[SubjCrse]],'Courses and Categories'!$E$2:$G$1816,3,FALSE)</f>
        <v>Credit General Education</v>
      </c>
      <c r="J699">
        <v>110</v>
      </c>
      <c r="K699" t="s">
        <v>1087</v>
      </c>
      <c r="L699" t="s">
        <v>39</v>
      </c>
      <c r="M699" t="s">
        <v>1088</v>
      </c>
      <c r="N699" t="s">
        <v>59</v>
      </c>
      <c r="O699">
        <v>1610</v>
      </c>
      <c r="P699">
        <v>1800</v>
      </c>
      <c r="Q699" t="s">
        <v>238</v>
      </c>
      <c r="R699">
        <v>701</v>
      </c>
      <c r="S699" t="s">
        <v>134</v>
      </c>
      <c r="T699">
        <v>1</v>
      </c>
      <c r="U699" s="1">
        <v>43479</v>
      </c>
      <c r="V699" s="1">
        <v>43607</v>
      </c>
      <c r="W699" t="s">
        <v>1094</v>
      </c>
      <c r="X699" t="s">
        <v>1929</v>
      </c>
      <c r="Y699">
        <v>19</v>
      </c>
      <c r="Z699">
        <v>19</v>
      </c>
      <c r="AA699">
        <v>31</v>
      </c>
      <c r="AB699">
        <v>61.290300000000002</v>
      </c>
      <c r="AD699">
        <f>IF(ISBLANK(Source[[#This Row],[CrosslistID]]),1,1/COUNTIFS(Source[CrosslistID],Source[[#This Row],[CrosslistID]],Source[TermDesc],Source[[#This Row],[TermDesc]]))</f>
        <v>1</v>
      </c>
      <c r="AG699">
        <v>0</v>
      </c>
      <c r="AH699">
        <v>61.290300000000002</v>
      </c>
      <c r="AI699">
        <v>2.4</v>
      </c>
      <c r="AJ699">
        <v>2.5333000000000001</v>
      </c>
      <c r="AK699">
        <v>0.33329999999999999</v>
      </c>
      <c r="AL6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99">
        <f>IF(AND(Source[[#This Row],[Credit_Noncredit]]="Noncredit",Source[[#This Row],[FTEF]]&gt;0),Source[[#This Row],[NC XLST FTES]]*525/(437.5*Source[[#This Row],[FTEF]]),0)</f>
        <v>0</v>
      </c>
      <c r="AN699">
        <f>IF(Source[[#This Row],[Credit_Noncredit]]="Credit",Source[[#This Row],[Census Enrollment]],Source[[#This Row],[Noncredit Avg. Attendance]])</f>
        <v>19</v>
      </c>
    </row>
    <row r="700" spans="1:40" x14ac:dyDescent="0.25">
      <c r="A700" t="s">
        <v>4581</v>
      </c>
      <c r="B700" t="s">
        <v>886</v>
      </c>
      <c r="C700" t="s">
        <v>627</v>
      </c>
      <c r="D700" t="s">
        <v>628</v>
      </c>
      <c r="E700" s="4">
        <v>38868</v>
      </c>
      <c r="F700" s="4" t="s">
        <v>629</v>
      </c>
      <c r="G700" s="4" t="s">
        <v>1072</v>
      </c>
      <c r="H700" t="str">
        <f>CONCATENATE(Source[[#This Row],[Subject]],TRIM(Source[[#This Row],[Course]]))</f>
        <v>ENGL1A</v>
      </c>
      <c r="I700" t="str">
        <f>VLOOKUP(Source[[#This Row],[SubjCrse]],'Courses and Categories'!$E$2:$G$1816,3,FALSE)</f>
        <v>Credit General Education</v>
      </c>
      <c r="J700">
        <v>120</v>
      </c>
      <c r="K700" t="s">
        <v>1087</v>
      </c>
      <c r="L700" t="s">
        <v>39</v>
      </c>
      <c r="M700" t="s">
        <v>1088</v>
      </c>
      <c r="N700" t="s">
        <v>105</v>
      </c>
      <c r="O700">
        <v>940</v>
      </c>
      <c r="P700">
        <v>1130</v>
      </c>
      <c r="Q700" t="s">
        <v>675</v>
      </c>
      <c r="R700">
        <v>321</v>
      </c>
      <c r="S700" t="s">
        <v>134</v>
      </c>
      <c r="T700">
        <v>1</v>
      </c>
      <c r="U700" s="1">
        <v>43479</v>
      </c>
      <c r="V700" s="1">
        <v>43607</v>
      </c>
      <c r="W700" t="s">
        <v>2394</v>
      </c>
      <c r="X700" t="s">
        <v>1929</v>
      </c>
      <c r="Y700">
        <v>27</v>
      </c>
      <c r="Z700">
        <v>24</v>
      </c>
      <c r="AA700">
        <v>31</v>
      </c>
      <c r="AB700">
        <v>77.419399999999996</v>
      </c>
      <c r="AD700">
        <f>IF(ISBLANK(Source[[#This Row],[CrosslistID]]),1,1/COUNTIFS(Source[CrosslistID],Source[[#This Row],[CrosslistID]],Source[TermDesc],Source[[#This Row],[TermDesc]]))</f>
        <v>1</v>
      </c>
      <c r="AG700">
        <v>0</v>
      </c>
      <c r="AH700">
        <v>77.419399999999996</v>
      </c>
      <c r="AI700">
        <v>3.4670000000000001</v>
      </c>
      <c r="AJ700">
        <v>3.6002999999999998</v>
      </c>
      <c r="AK700">
        <v>0.33329999999999999</v>
      </c>
      <c r="AL7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00">
        <f>IF(AND(Source[[#This Row],[Credit_Noncredit]]="Noncredit",Source[[#This Row],[FTEF]]&gt;0),Source[[#This Row],[NC XLST FTES]]*525/(437.5*Source[[#This Row],[FTEF]]),0)</f>
        <v>0</v>
      </c>
      <c r="AN700">
        <f>IF(Source[[#This Row],[Credit_Noncredit]]="Credit",Source[[#This Row],[Census Enrollment]],Source[[#This Row],[Noncredit Avg. Attendance]])</f>
        <v>27</v>
      </c>
    </row>
    <row r="701" spans="1:40" x14ac:dyDescent="0.25">
      <c r="A701" t="s">
        <v>4581</v>
      </c>
      <c r="B701" t="s">
        <v>886</v>
      </c>
      <c r="C701" t="s">
        <v>627</v>
      </c>
      <c r="D701" t="s">
        <v>628</v>
      </c>
      <c r="E701" s="4">
        <v>34485</v>
      </c>
      <c r="F701" s="4" t="s">
        <v>629</v>
      </c>
      <c r="G701" s="4" t="s">
        <v>1072</v>
      </c>
      <c r="H701" t="str">
        <f>CONCATENATE(Source[[#This Row],[Subject]],TRIM(Source[[#This Row],[Course]]))</f>
        <v>ENGL1A</v>
      </c>
      <c r="I701" t="str">
        <f>VLOOKUP(Source[[#This Row],[SubjCrse]],'Courses and Categories'!$E$2:$G$1816,3,FALSE)</f>
        <v>Credit General Education</v>
      </c>
      <c r="J701">
        <v>501</v>
      </c>
      <c r="K701" t="s">
        <v>1087</v>
      </c>
      <c r="L701" t="s">
        <v>87</v>
      </c>
      <c r="M701" t="s">
        <v>1088</v>
      </c>
      <c r="N701" t="s">
        <v>180</v>
      </c>
      <c r="O701">
        <v>1810</v>
      </c>
      <c r="P701">
        <v>2200</v>
      </c>
      <c r="Q701" t="s">
        <v>422</v>
      </c>
      <c r="R701">
        <v>215</v>
      </c>
      <c r="S701" t="s">
        <v>134</v>
      </c>
      <c r="T701">
        <v>1</v>
      </c>
      <c r="U701" s="1">
        <v>43479</v>
      </c>
      <c r="V701" s="1">
        <v>43607</v>
      </c>
      <c r="W701" t="s">
        <v>2404</v>
      </c>
      <c r="X701" t="s">
        <v>1929</v>
      </c>
      <c r="Y701">
        <v>37</v>
      </c>
      <c r="Z701">
        <v>34</v>
      </c>
      <c r="AA701">
        <v>31</v>
      </c>
      <c r="AB701">
        <v>109.67740000000001</v>
      </c>
      <c r="AD701">
        <f>IF(ISBLANK(Source[[#This Row],[CrosslistID]]),1,1/COUNTIFS(Source[CrosslistID],Source[[#This Row],[CrosslistID]],Source[TermDesc],Source[[#This Row],[TermDesc]]))</f>
        <v>1</v>
      </c>
      <c r="AG701">
        <v>0</v>
      </c>
      <c r="AH701">
        <v>109.67740000000001</v>
      </c>
      <c r="AI701">
        <v>4.5330000000000004</v>
      </c>
      <c r="AJ701">
        <v>4.9329999999999998</v>
      </c>
      <c r="AK701">
        <v>0.33329999999999999</v>
      </c>
      <c r="AL7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01">
        <f>IF(AND(Source[[#This Row],[Credit_Noncredit]]="Noncredit",Source[[#This Row],[FTEF]]&gt;0),Source[[#This Row],[NC XLST FTES]]*525/(437.5*Source[[#This Row],[FTEF]]),0)</f>
        <v>0</v>
      </c>
      <c r="AN701">
        <f>IF(Source[[#This Row],[Credit_Noncredit]]="Credit",Source[[#This Row],[Census Enrollment]],Source[[#This Row],[Noncredit Avg. Attendance]])</f>
        <v>37</v>
      </c>
    </row>
    <row r="702" spans="1:40" x14ac:dyDescent="0.25">
      <c r="A702" t="s">
        <v>4581</v>
      </c>
      <c r="B702" t="s">
        <v>886</v>
      </c>
      <c r="C702" t="s">
        <v>627</v>
      </c>
      <c r="D702" t="s">
        <v>628</v>
      </c>
      <c r="E702" s="4">
        <v>30140</v>
      </c>
      <c r="F702" s="4" t="s">
        <v>629</v>
      </c>
      <c r="G702" s="4" t="s">
        <v>1072</v>
      </c>
      <c r="H702" t="str">
        <f>CONCATENATE(Source[[#This Row],[Subject]],TRIM(Source[[#This Row],[Course]]))</f>
        <v>ENGL1A</v>
      </c>
      <c r="I702" t="str">
        <f>VLOOKUP(Source[[#This Row],[SubjCrse]],'Courses and Categories'!$E$2:$G$1816,3,FALSE)</f>
        <v>Credit General Education</v>
      </c>
      <c r="J702">
        <v>503</v>
      </c>
      <c r="K702" t="s">
        <v>1087</v>
      </c>
      <c r="L702" t="s">
        <v>87</v>
      </c>
      <c r="M702" t="s">
        <v>1088</v>
      </c>
      <c r="N702" t="s">
        <v>41</v>
      </c>
      <c r="O702">
        <v>1810</v>
      </c>
      <c r="P702">
        <v>2200</v>
      </c>
      <c r="Q702" t="s">
        <v>850</v>
      </c>
      <c r="R702">
        <v>551</v>
      </c>
      <c r="S702" t="s">
        <v>134</v>
      </c>
      <c r="T702">
        <v>1</v>
      </c>
      <c r="U702" s="1">
        <v>43479</v>
      </c>
      <c r="V702" s="1">
        <v>43607</v>
      </c>
      <c r="W702" t="s">
        <v>4794</v>
      </c>
      <c r="X702" t="s">
        <v>1929</v>
      </c>
      <c r="Y702">
        <v>31</v>
      </c>
      <c r="Z702">
        <v>25</v>
      </c>
      <c r="AA702">
        <v>31</v>
      </c>
      <c r="AB702">
        <v>80.645200000000003</v>
      </c>
      <c r="AD702">
        <f>IF(ISBLANK(Source[[#This Row],[CrosslistID]]),1,1/COUNTIFS(Source[CrosslistID],Source[[#This Row],[CrosslistID]],Source[TermDesc],Source[[#This Row],[TermDesc]]))</f>
        <v>1</v>
      </c>
      <c r="AG702">
        <v>0</v>
      </c>
      <c r="AH702">
        <v>80.645200000000003</v>
      </c>
      <c r="AI702">
        <v>3.867</v>
      </c>
      <c r="AJ702">
        <v>4.1337000000000002</v>
      </c>
      <c r="AK702">
        <v>0.33329999999999999</v>
      </c>
      <c r="AL7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02">
        <f>IF(AND(Source[[#This Row],[Credit_Noncredit]]="Noncredit",Source[[#This Row],[FTEF]]&gt;0),Source[[#This Row],[NC XLST FTES]]*525/(437.5*Source[[#This Row],[FTEF]]),0)</f>
        <v>0</v>
      </c>
      <c r="AN702">
        <f>IF(Source[[#This Row],[Credit_Noncredit]]="Credit",Source[[#This Row],[Census Enrollment]],Source[[#This Row],[Noncredit Avg. Attendance]])</f>
        <v>31</v>
      </c>
    </row>
    <row r="703" spans="1:40" x14ac:dyDescent="0.25">
      <c r="A703" t="s">
        <v>4581</v>
      </c>
      <c r="B703" t="s">
        <v>886</v>
      </c>
      <c r="C703" t="s">
        <v>627</v>
      </c>
      <c r="D703" t="s">
        <v>628</v>
      </c>
      <c r="E703" s="4">
        <v>38869</v>
      </c>
      <c r="F703" s="4" t="s">
        <v>629</v>
      </c>
      <c r="G703" s="4" t="s">
        <v>1072</v>
      </c>
      <c r="H703" t="str">
        <f>CONCATENATE(Source[[#This Row],[Subject]],TRIM(Source[[#This Row],[Course]]))</f>
        <v>ENGL1A</v>
      </c>
      <c r="I703" t="str">
        <f>VLOOKUP(Source[[#This Row],[SubjCrse]],'Courses and Categories'!$E$2:$G$1816,3,FALSE)</f>
        <v>Credit General Education</v>
      </c>
      <c r="J703">
        <v>541</v>
      </c>
      <c r="K703" t="s">
        <v>1087</v>
      </c>
      <c r="L703" t="s">
        <v>87</v>
      </c>
      <c r="M703" t="s">
        <v>1088</v>
      </c>
      <c r="N703" t="s">
        <v>50</v>
      </c>
      <c r="O703">
        <v>1810</v>
      </c>
      <c r="P703">
        <v>2200</v>
      </c>
      <c r="Q703" t="s">
        <v>64</v>
      </c>
      <c r="R703">
        <v>1105</v>
      </c>
      <c r="S703" t="s">
        <v>65</v>
      </c>
      <c r="T703">
        <v>1</v>
      </c>
      <c r="U703" s="1">
        <v>43479</v>
      </c>
      <c r="V703" s="1">
        <v>43607</v>
      </c>
      <c r="W703" t="s">
        <v>1094</v>
      </c>
      <c r="X703" t="s">
        <v>1929</v>
      </c>
      <c r="Y703">
        <v>20</v>
      </c>
      <c r="Z703">
        <v>17</v>
      </c>
      <c r="AA703">
        <v>31</v>
      </c>
      <c r="AB703">
        <v>54.838700000000003</v>
      </c>
      <c r="AD703">
        <f>IF(ISBLANK(Source[[#This Row],[CrosslistID]]),1,1/COUNTIFS(Source[CrosslistID],Source[[#This Row],[CrosslistID]],Source[TermDesc],Source[[#This Row],[TermDesc]]))</f>
        <v>1</v>
      </c>
      <c r="AG703">
        <v>0</v>
      </c>
      <c r="AH703">
        <v>54.838700000000003</v>
      </c>
      <c r="AI703">
        <v>2.2669999999999999</v>
      </c>
      <c r="AJ703">
        <v>2.6671</v>
      </c>
      <c r="AK703">
        <v>0.33329999999999999</v>
      </c>
      <c r="AL7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03">
        <f>IF(AND(Source[[#This Row],[Credit_Noncredit]]="Noncredit",Source[[#This Row],[FTEF]]&gt;0),Source[[#This Row],[NC XLST FTES]]*525/(437.5*Source[[#This Row],[FTEF]]),0)</f>
        <v>0</v>
      </c>
      <c r="AN703">
        <f>IF(Source[[#This Row],[Credit_Noncredit]]="Credit",Source[[#This Row],[Census Enrollment]],Source[[#This Row],[Noncredit Avg. Attendance]])</f>
        <v>20</v>
      </c>
    </row>
    <row r="704" spans="1:40" x14ac:dyDescent="0.25">
      <c r="A704" t="s">
        <v>4581</v>
      </c>
      <c r="B704" t="s">
        <v>886</v>
      </c>
      <c r="C704" t="s">
        <v>627</v>
      </c>
      <c r="D704" t="s">
        <v>628</v>
      </c>
      <c r="E704" s="4">
        <v>38091</v>
      </c>
      <c r="F704" s="4" t="s">
        <v>629</v>
      </c>
      <c r="G704" s="4" t="s">
        <v>1072</v>
      </c>
      <c r="H704" t="str">
        <f>CONCATENATE(Source[[#This Row],[Subject]],TRIM(Source[[#This Row],[Course]]))</f>
        <v>ENGL1A</v>
      </c>
      <c r="I704" t="str">
        <f>VLOOKUP(Source[[#This Row],[SubjCrse]],'Courses and Categories'!$E$2:$G$1816,3,FALSE)</f>
        <v>Credit General Education</v>
      </c>
      <c r="J704">
        <v>551</v>
      </c>
      <c r="K704" t="s">
        <v>1087</v>
      </c>
      <c r="L704" t="s">
        <v>87</v>
      </c>
      <c r="M704" t="s">
        <v>1088</v>
      </c>
      <c r="N704" t="s">
        <v>185</v>
      </c>
      <c r="O704">
        <v>1810</v>
      </c>
      <c r="P704">
        <v>2200</v>
      </c>
      <c r="Q704" t="s">
        <v>52</v>
      </c>
      <c r="R704">
        <v>275</v>
      </c>
      <c r="S704" t="s">
        <v>53</v>
      </c>
      <c r="T704">
        <v>1</v>
      </c>
      <c r="U704" s="1">
        <v>43479</v>
      </c>
      <c r="V704" s="1">
        <v>43607</v>
      </c>
      <c r="W704" t="s">
        <v>1098</v>
      </c>
      <c r="X704" t="s">
        <v>1929</v>
      </c>
      <c r="Y704">
        <v>35</v>
      </c>
      <c r="Z704">
        <v>24</v>
      </c>
      <c r="AA704">
        <v>31</v>
      </c>
      <c r="AB704">
        <v>77.419399999999996</v>
      </c>
      <c r="AD704">
        <f>IF(ISBLANK(Source[[#This Row],[CrosslistID]]),1,1/COUNTIFS(Source[CrosslistID],Source[[#This Row],[CrosslistID]],Source[TermDesc],Source[[#This Row],[TermDesc]]))</f>
        <v>1</v>
      </c>
      <c r="AG704">
        <v>0</v>
      </c>
      <c r="AH704">
        <v>77.419399999999996</v>
      </c>
      <c r="AI704">
        <v>4.4000000000000004</v>
      </c>
      <c r="AJ704">
        <v>4.6666999999999996</v>
      </c>
      <c r="AK704">
        <v>0.33329999999999999</v>
      </c>
      <c r="AL7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04">
        <f>IF(AND(Source[[#This Row],[Credit_Noncredit]]="Noncredit",Source[[#This Row],[FTEF]]&gt;0),Source[[#This Row],[NC XLST FTES]]*525/(437.5*Source[[#This Row],[FTEF]]),0)</f>
        <v>0</v>
      </c>
      <c r="AN704">
        <f>IF(Source[[#This Row],[Credit_Noncredit]]="Credit",Source[[#This Row],[Census Enrollment]],Source[[#This Row],[Noncredit Avg. Attendance]])</f>
        <v>35</v>
      </c>
    </row>
    <row r="705" spans="1:40" x14ac:dyDescent="0.25">
      <c r="A705" t="s">
        <v>4581</v>
      </c>
      <c r="B705" t="s">
        <v>886</v>
      </c>
      <c r="C705" t="s">
        <v>627</v>
      </c>
      <c r="D705" t="s">
        <v>628</v>
      </c>
      <c r="E705" s="4">
        <v>34018</v>
      </c>
      <c r="F705" s="4" t="s">
        <v>629</v>
      </c>
      <c r="G705" s="4" t="s">
        <v>1072</v>
      </c>
      <c r="H705" t="str">
        <f>CONCATENATE(Source[[#This Row],[Subject]],TRIM(Source[[#This Row],[Course]]))</f>
        <v>ENGL1A</v>
      </c>
      <c r="I705" t="str">
        <f>VLOOKUP(Source[[#This Row],[SubjCrse]],'Courses and Categories'!$E$2:$G$1816,3,FALSE)</f>
        <v>Credit General Education</v>
      </c>
      <c r="J705">
        <v>831</v>
      </c>
      <c r="K705" t="s">
        <v>1087</v>
      </c>
      <c r="L705" t="s">
        <v>87</v>
      </c>
      <c r="M705" t="s">
        <v>897</v>
      </c>
      <c r="N705" t="s">
        <v>42</v>
      </c>
      <c r="O705" t="s">
        <v>42</v>
      </c>
      <c r="P705" t="s">
        <v>42</v>
      </c>
      <c r="Q705" t="s">
        <v>42</v>
      </c>
      <c r="S705" t="s">
        <v>134</v>
      </c>
      <c r="T705">
        <v>1</v>
      </c>
      <c r="U705" s="1">
        <v>43479</v>
      </c>
      <c r="V705" s="1">
        <v>43607</v>
      </c>
      <c r="W705" t="s">
        <v>2410</v>
      </c>
      <c r="X705" t="s">
        <v>899</v>
      </c>
      <c r="Y705">
        <v>31</v>
      </c>
      <c r="Z705">
        <v>24</v>
      </c>
      <c r="AA705">
        <v>33</v>
      </c>
      <c r="AB705">
        <v>72.7273</v>
      </c>
      <c r="AD705">
        <f>IF(ISBLANK(Source[[#This Row],[CrosslistID]]),1,1/COUNTIFS(Source[CrosslistID],Source[[#This Row],[CrosslistID]],Source[TermDesc],Source[[#This Row],[TermDesc]]))</f>
        <v>1</v>
      </c>
      <c r="AG705">
        <v>0</v>
      </c>
      <c r="AH705">
        <v>72.7273</v>
      </c>
      <c r="AI705">
        <v>4</v>
      </c>
      <c r="AJ705">
        <v>4.1333000000000002</v>
      </c>
      <c r="AK705">
        <v>0.33329999999999999</v>
      </c>
      <c r="AL7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05">
        <f>IF(AND(Source[[#This Row],[Credit_Noncredit]]="Noncredit",Source[[#This Row],[FTEF]]&gt;0),Source[[#This Row],[NC XLST FTES]]*525/(437.5*Source[[#This Row],[FTEF]]),0)</f>
        <v>0</v>
      </c>
      <c r="AN705">
        <f>IF(Source[[#This Row],[Credit_Noncredit]]="Credit",Source[[#This Row],[Census Enrollment]],Source[[#This Row],[Noncredit Avg. Attendance]])</f>
        <v>31</v>
      </c>
    </row>
    <row r="706" spans="1:40" x14ac:dyDescent="0.25">
      <c r="A706" t="s">
        <v>4581</v>
      </c>
      <c r="B706" t="s">
        <v>886</v>
      </c>
      <c r="C706" t="s">
        <v>627</v>
      </c>
      <c r="D706" t="s">
        <v>628</v>
      </c>
      <c r="E706" s="4">
        <v>32007</v>
      </c>
      <c r="F706" s="4" t="s">
        <v>629</v>
      </c>
      <c r="G706" s="4" t="s">
        <v>1072</v>
      </c>
      <c r="H706" t="str">
        <f>CONCATENATE(Source[[#This Row],[Subject]],TRIM(Source[[#This Row],[Course]]))</f>
        <v>ENGL1A</v>
      </c>
      <c r="I706" t="str">
        <f>VLOOKUP(Source[[#This Row],[SubjCrse]],'Courses and Categories'!$E$2:$G$1816,3,FALSE)</f>
        <v>Credit General Education</v>
      </c>
      <c r="J706">
        <v>832</v>
      </c>
      <c r="K706" t="s">
        <v>1087</v>
      </c>
      <c r="L706" t="s">
        <v>87</v>
      </c>
      <c r="M706" t="s">
        <v>897</v>
      </c>
      <c r="N706" t="s">
        <v>42</v>
      </c>
      <c r="O706" t="s">
        <v>42</v>
      </c>
      <c r="P706" t="s">
        <v>42</v>
      </c>
      <c r="Q706" t="s">
        <v>42</v>
      </c>
      <c r="S706" t="s">
        <v>134</v>
      </c>
      <c r="T706">
        <v>1</v>
      </c>
      <c r="U706" s="1">
        <v>43479</v>
      </c>
      <c r="V706" s="1">
        <v>43607</v>
      </c>
      <c r="W706" t="s">
        <v>2375</v>
      </c>
      <c r="X706" t="s">
        <v>899</v>
      </c>
      <c r="Y706">
        <v>28</v>
      </c>
      <c r="Z706">
        <v>25</v>
      </c>
      <c r="AA706">
        <v>33</v>
      </c>
      <c r="AB706">
        <v>75.757599999999996</v>
      </c>
      <c r="AD706">
        <f>IF(ISBLANK(Source[[#This Row],[CrosslistID]]),1,1/COUNTIFS(Source[CrosslistID],Source[[#This Row],[CrosslistID]],Source[TermDesc],Source[[#This Row],[TermDesc]]))</f>
        <v>1</v>
      </c>
      <c r="AG706">
        <v>0</v>
      </c>
      <c r="AH706">
        <v>75.757599999999996</v>
      </c>
      <c r="AI706">
        <v>3.7330000000000001</v>
      </c>
      <c r="AJ706">
        <v>3.7330000000000001</v>
      </c>
      <c r="AK706">
        <v>0.33329999999999999</v>
      </c>
      <c r="AL7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06">
        <f>IF(AND(Source[[#This Row],[Credit_Noncredit]]="Noncredit",Source[[#This Row],[FTEF]]&gt;0),Source[[#This Row],[NC XLST FTES]]*525/(437.5*Source[[#This Row],[FTEF]]),0)</f>
        <v>0</v>
      </c>
      <c r="AN706">
        <f>IF(Source[[#This Row],[Credit_Noncredit]]="Credit",Source[[#This Row],[Census Enrollment]],Source[[#This Row],[Noncredit Avg. Attendance]])</f>
        <v>28</v>
      </c>
    </row>
    <row r="707" spans="1:40" x14ac:dyDescent="0.25">
      <c r="A707" t="s">
        <v>4581</v>
      </c>
      <c r="B707" t="s">
        <v>886</v>
      </c>
      <c r="C707" t="s">
        <v>627</v>
      </c>
      <c r="D707" t="s">
        <v>628</v>
      </c>
      <c r="E707" s="4">
        <v>34038</v>
      </c>
      <c r="F707" s="4" t="s">
        <v>629</v>
      </c>
      <c r="G707" s="4" t="s">
        <v>1072</v>
      </c>
      <c r="H707" t="str">
        <f>CONCATENATE(Source[[#This Row],[Subject]],TRIM(Source[[#This Row],[Course]]))</f>
        <v>ENGL1A</v>
      </c>
      <c r="I707" t="str">
        <f>VLOOKUP(Source[[#This Row],[SubjCrse]],'Courses and Categories'!$E$2:$G$1816,3,FALSE)</f>
        <v>Credit General Education</v>
      </c>
      <c r="J707">
        <v>833</v>
      </c>
      <c r="K707" t="s">
        <v>1087</v>
      </c>
      <c r="L707" t="s">
        <v>87</v>
      </c>
      <c r="M707" t="s">
        <v>897</v>
      </c>
      <c r="N707" t="s">
        <v>42</v>
      </c>
      <c r="O707" t="s">
        <v>42</v>
      </c>
      <c r="P707" t="s">
        <v>42</v>
      </c>
      <c r="Q707" t="s">
        <v>42</v>
      </c>
      <c r="S707" t="s">
        <v>134</v>
      </c>
      <c r="T707">
        <v>1</v>
      </c>
      <c r="U707" s="1">
        <v>43479</v>
      </c>
      <c r="V707" s="1">
        <v>43607</v>
      </c>
      <c r="W707" t="s">
        <v>2375</v>
      </c>
      <c r="X707" t="s">
        <v>899</v>
      </c>
      <c r="Y707">
        <v>30</v>
      </c>
      <c r="Z707">
        <v>27</v>
      </c>
      <c r="AA707">
        <v>33</v>
      </c>
      <c r="AB707">
        <v>81.818200000000004</v>
      </c>
      <c r="AD707">
        <f>IF(ISBLANK(Source[[#This Row],[CrosslistID]]),1,1/COUNTIFS(Source[CrosslistID],Source[[#This Row],[CrosslistID]],Source[TermDesc],Source[[#This Row],[TermDesc]]))</f>
        <v>1</v>
      </c>
      <c r="AG707">
        <v>0</v>
      </c>
      <c r="AH707">
        <v>81.818200000000004</v>
      </c>
      <c r="AI707">
        <v>3.867</v>
      </c>
      <c r="AJ707">
        <v>4.0003000000000002</v>
      </c>
      <c r="AK707">
        <v>0.33329999999999999</v>
      </c>
      <c r="AL7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07">
        <f>IF(AND(Source[[#This Row],[Credit_Noncredit]]="Noncredit",Source[[#This Row],[FTEF]]&gt;0),Source[[#This Row],[NC XLST FTES]]*525/(437.5*Source[[#This Row],[FTEF]]),0)</f>
        <v>0</v>
      </c>
      <c r="AN707">
        <f>IF(Source[[#This Row],[Credit_Noncredit]]="Credit",Source[[#This Row],[Census Enrollment]],Source[[#This Row],[Noncredit Avg. Attendance]])</f>
        <v>30</v>
      </c>
    </row>
    <row r="708" spans="1:40" x14ac:dyDescent="0.25">
      <c r="A708" t="s">
        <v>4581</v>
      </c>
      <c r="B708" t="s">
        <v>886</v>
      </c>
      <c r="C708" t="s">
        <v>627</v>
      </c>
      <c r="D708" t="s">
        <v>628</v>
      </c>
      <c r="E708" s="4">
        <v>38324</v>
      </c>
      <c r="F708" s="4" t="s">
        <v>629</v>
      </c>
      <c r="G708" s="4" t="s">
        <v>1072</v>
      </c>
      <c r="H708" t="str">
        <f>CONCATENATE(Source[[#This Row],[Subject]],TRIM(Source[[#This Row],[Course]]))</f>
        <v>ENGL1A</v>
      </c>
      <c r="I708" t="str">
        <f>VLOOKUP(Source[[#This Row],[SubjCrse]],'Courses and Categories'!$E$2:$G$1816,3,FALSE)</f>
        <v>Credit General Education</v>
      </c>
      <c r="J708">
        <v>834</v>
      </c>
      <c r="K708" t="s">
        <v>1087</v>
      </c>
      <c r="L708" t="s">
        <v>87</v>
      </c>
      <c r="M708" t="s">
        <v>897</v>
      </c>
      <c r="N708" t="s">
        <v>42</v>
      </c>
      <c r="O708" t="s">
        <v>42</v>
      </c>
      <c r="P708" t="s">
        <v>42</v>
      </c>
      <c r="Q708" t="s">
        <v>42</v>
      </c>
      <c r="S708" t="s">
        <v>134</v>
      </c>
      <c r="T708">
        <v>1</v>
      </c>
      <c r="U708" s="1">
        <v>43479</v>
      </c>
      <c r="V708" s="1">
        <v>43607</v>
      </c>
      <c r="W708" t="s">
        <v>235</v>
      </c>
      <c r="X708" t="s">
        <v>899</v>
      </c>
      <c r="Y708">
        <v>26</v>
      </c>
      <c r="Z708">
        <v>19</v>
      </c>
      <c r="AA708">
        <v>33</v>
      </c>
      <c r="AB708">
        <v>57.575800000000001</v>
      </c>
      <c r="AD708">
        <f>IF(ISBLANK(Source[[#This Row],[CrosslistID]]),1,1/COUNTIFS(Source[CrosslistID],Source[[#This Row],[CrosslistID]],Source[TermDesc],Source[[#This Row],[TermDesc]]))</f>
        <v>1</v>
      </c>
      <c r="AG708">
        <v>0</v>
      </c>
      <c r="AH708">
        <v>57.575800000000001</v>
      </c>
      <c r="AI708">
        <v>3.3330000000000002</v>
      </c>
      <c r="AJ708">
        <v>3.4662999999999999</v>
      </c>
      <c r="AK708">
        <v>0.33329999999999999</v>
      </c>
      <c r="AL7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08">
        <f>IF(AND(Source[[#This Row],[Credit_Noncredit]]="Noncredit",Source[[#This Row],[FTEF]]&gt;0),Source[[#This Row],[NC XLST FTES]]*525/(437.5*Source[[#This Row],[FTEF]]),0)</f>
        <v>0</v>
      </c>
      <c r="AN708">
        <f>IF(Source[[#This Row],[Credit_Noncredit]]="Credit",Source[[#This Row],[Census Enrollment]],Source[[#This Row],[Noncredit Avg. Attendance]])</f>
        <v>26</v>
      </c>
    </row>
    <row r="709" spans="1:40" x14ac:dyDescent="0.25">
      <c r="A709" t="s">
        <v>4581</v>
      </c>
      <c r="B709" t="s">
        <v>886</v>
      </c>
      <c r="C709" t="s">
        <v>627</v>
      </c>
      <c r="D709" t="s">
        <v>628</v>
      </c>
      <c r="E709" s="4">
        <v>38712</v>
      </c>
      <c r="F709" s="4" t="s">
        <v>629</v>
      </c>
      <c r="G709" s="4" t="s">
        <v>1072</v>
      </c>
      <c r="H709" t="str">
        <f>CONCATENATE(Source[[#This Row],[Subject]],TRIM(Source[[#This Row],[Course]]))</f>
        <v>ENGL1A</v>
      </c>
      <c r="I709" t="str">
        <f>VLOOKUP(Source[[#This Row],[SubjCrse]],'Courses and Categories'!$E$2:$G$1816,3,FALSE)</f>
        <v>Credit General Education</v>
      </c>
      <c r="J709">
        <v>835</v>
      </c>
      <c r="K709" t="s">
        <v>1087</v>
      </c>
      <c r="L709" t="s">
        <v>87</v>
      </c>
      <c r="M709" t="s">
        <v>897</v>
      </c>
      <c r="N709" t="s">
        <v>42</v>
      </c>
      <c r="O709" t="s">
        <v>42</v>
      </c>
      <c r="P709" t="s">
        <v>42</v>
      </c>
      <c r="Q709" t="s">
        <v>42</v>
      </c>
      <c r="S709" t="s">
        <v>134</v>
      </c>
      <c r="T709">
        <v>1</v>
      </c>
      <c r="U709" s="1">
        <v>43479</v>
      </c>
      <c r="V709" s="1">
        <v>43607</v>
      </c>
      <c r="W709" t="s">
        <v>2410</v>
      </c>
      <c r="X709" t="s">
        <v>899</v>
      </c>
      <c r="Y709">
        <v>30</v>
      </c>
      <c r="Z709">
        <v>22</v>
      </c>
      <c r="AA709">
        <v>33</v>
      </c>
      <c r="AB709">
        <v>66.666700000000006</v>
      </c>
      <c r="AD709">
        <f>IF(ISBLANK(Source[[#This Row],[CrosslistID]]),1,1/COUNTIFS(Source[CrosslistID],Source[[#This Row],[CrosslistID]],Source[TermDesc],Source[[#This Row],[TermDesc]]))</f>
        <v>1</v>
      </c>
      <c r="AG709">
        <v>0</v>
      </c>
      <c r="AH709">
        <v>66.666700000000006</v>
      </c>
      <c r="AI709">
        <v>4</v>
      </c>
      <c r="AJ709">
        <v>4</v>
      </c>
      <c r="AK709">
        <v>0.33329999999999999</v>
      </c>
      <c r="AL7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09">
        <f>IF(AND(Source[[#This Row],[Credit_Noncredit]]="Noncredit",Source[[#This Row],[FTEF]]&gt;0),Source[[#This Row],[NC XLST FTES]]*525/(437.5*Source[[#This Row],[FTEF]]),0)</f>
        <v>0</v>
      </c>
      <c r="AN709">
        <f>IF(Source[[#This Row],[Credit_Noncredit]]="Credit",Source[[#This Row],[Census Enrollment]],Source[[#This Row],[Noncredit Avg. Attendance]])</f>
        <v>30</v>
      </c>
    </row>
    <row r="710" spans="1:40" x14ac:dyDescent="0.25">
      <c r="A710" t="s">
        <v>4581</v>
      </c>
      <c r="B710" t="s">
        <v>886</v>
      </c>
      <c r="C710" t="s">
        <v>627</v>
      </c>
      <c r="D710" t="s">
        <v>628</v>
      </c>
      <c r="E710" s="4">
        <v>39183</v>
      </c>
      <c r="F710" s="4" t="s">
        <v>629</v>
      </c>
      <c r="G710" s="4" t="s">
        <v>1072</v>
      </c>
      <c r="H710" t="str">
        <f>CONCATENATE(Source[[#This Row],[Subject]],TRIM(Source[[#This Row],[Course]]))</f>
        <v>ENGL1A</v>
      </c>
      <c r="I710" t="str">
        <f>VLOOKUP(Source[[#This Row],[SubjCrse]],'Courses and Categories'!$E$2:$G$1816,3,FALSE)</f>
        <v>Credit General Education</v>
      </c>
      <c r="J710">
        <v>931</v>
      </c>
      <c r="K710" t="s">
        <v>1087</v>
      </c>
      <c r="L710" t="s">
        <v>87</v>
      </c>
      <c r="M710" t="s">
        <v>897</v>
      </c>
      <c r="N710" t="s">
        <v>42</v>
      </c>
      <c r="O710" t="s">
        <v>42</v>
      </c>
      <c r="P710" t="s">
        <v>42</v>
      </c>
      <c r="Q710" t="s">
        <v>42</v>
      </c>
      <c r="S710" t="s">
        <v>134</v>
      </c>
      <c r="T710" t="s">
        <v>44</v>
      </c>
      <c r="U710" s="1">
        <v>43493</v>
      </c>
      <c r="V710" s="1">
        <v>43607</v>
      </c>
      <c r="W710" t="s">
        <v>2407</v>
      </c>
      <c r="X710" t="s">
        <v>918</v>
      </c>
      <c r="Y710">
        <v>22</v>
      </c>
      <c r="Z710">
        <v>19</v>
      </c>
      <c r="AA710">
        <v>33</v>
      </c>
      <c r="AB710">
        <v>57.575800000000001</v>
      </c>
      <c r="AD710">
        <f>IF(ISBLANK(Source[[#This Row],[CrosslistID]]),1,1/COUNTIFS(Source[CrosslistID],Source[[#This Row],[CrosslistID]],Source[TermDesc],Source[[#This Row],[TermDesc]]))</f>
        <v>1</v>
      </c>
      <c r="AG710">
        <v>0</v>
      </c>
      <c r="AH710">
        <v>57.575800000000001</v>
      </c>
      <c r="AI710">
        <v>2.9329999999999998</v>
      </c>
      <c r="AJ710">
        <v>2.9329999999999998</v>
      </c>
      <c r="AK710">
        <v>0.33329999999999999</v>
      </c>
      <c r="AL7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10">
        <f>IF(AND(Source[[#This Row],[Credit_Noncredit]]="Noncredit",Source[[#This Row],[FTEF]]&gt;0),Source[[#This Row],[NC XLST FTES]]*525/(437.5*Source[[#This Row],[FTEF]]),0)</f>
        <v>0</v>
      </c>
      <c r="AN710">
        <f>IF(Source[[#This Row],[Credit_Noncredit]]="Credit",Source[[#This Row],[Census Enrollment]],Source[[#This Row],[Noncredit Avg. Attendance]])</f>
        <v>22</v>
      </c>
    </row>
    <row r="711" spans="1:40" x14ac:dyDescent="0.25">
      <c r="A711" t="s">
        <v>4581</v>
      </c>
      <c r="B711" t="s">
        <v>886</v>
      </c>
      <c r="C711" t="s">
        <v>627</v>
      </c>
      <c r="D711" t="s">
        <v>628</v>
      </c>
      <c r="E711" s="4">
        <v>39184</v>
      </c>
      <c r="F711" s="4" t="s">
        <v>629</v>
      </c>
      <c r="G711" s="4" t="s">
        <v>1072</v>
      </c>
      <c r="H711" t="str">
        <f>CONCATENATE(Source[[#This Row],[Subject]],TRIM(Source[[#This Row],[Course]]))</f>
        <v>ENGL1A</v>
      </c>
      <c r="I711" t="str">
        <f>VLOOKUP(Source[[#This Row],[SubjCrse]],'Courses and Categories'!$E$2:$G$1816,3,FALSE)</f>
        <v>Credit General Education</v>
      </c>
      <c r="J711">
        <v>933</v>
      </c>
      <c r="K711" t="s">
        <v>1087</v>
      </c>
      <c r="L711" t="s">
        <v>87</v>
      </c>
      <c r="M711" t="s">
        <v>897</v>
      </c>
      <c r="N711" t="s">
        <v>781</v>
      </c>
      <c r="O711" t="s">
        <v>781</v>
      </c>
      <c r="P711" t="s">
        <v>781</v>
      </c>
      <c r="Q711" t="s">
        <v>781</v>
      </c>
      <c r="S711" t="s">
        <v>134</v>
      </c>
      <c r="T711" t="s">
        <v>44</v>
      </c>
      <c r="U711" s="1">
        <v>43493</v>
      </c>
      <c r="V711" s="1">
        <v>43546</v>
      </c>
      <c r="W711" t="s">
        <v>2408</v>
      </c>
      <c r="X711" t="s">
        <v>918</v>
      </c>
      <c r="Y711">
        <v>27</v>
      </c>
      <c r="Z711">
        <v>22</v>
      </c>
      <c r="AA711">
        <v>33</v>
      </c>
      <c r="AB711">
        <v>66.666700000000006</v>
      </c>
      <c r="AD711">
        <f>IF(ISBLANK(Source[[#This Row],[CrosslistID]]),1,1/COUNTIFS(Source[CrosslistID],Source[[#This Row],[CrosslistID]],Source[TermDesc],Source[[#This Row],[TermDesc]]))</f>
        <v>1</v>
      </c>
      <c r="AG711">
        <v>0</v>
      </c>
      <c r="AH711">
        <v>66.666700000000006</v>
      </c>
      <c r="AI711">
        <v>3.6</v>
      </c>
      <c r="AJ711">
        <v>3.6</v>
      </c>
      <c r="AK711">
        <v>0.33329999999999999</v>
      </c>
      <c r="AL7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11">
        <f>IF(AND(Source[[#This Row],[Credit_Noncredit]]="Noncredit",Source[[#This Row],[FTEF]]&gt;0),Source[[#This Row],[NC XLST FTES]]*525/(437.5*Source[[#This Row],[FTEF]]),0)</f>
        <v>0</v>
      </c>
      <c r="AN711">
        <f>IF(Source[[#This Row],[Credit_Noncredit]]="Credit",Source[[#This Row],[Census Enrollment]],Source[[#This Row],[Noncredit Avg. Attendance]])</f>
        <v>27</v>
      </c>
    </row>
    <row r="712" spans="1:40" x14ac:dyDescent="0.25">
      <c r="A712" t="s">
        <v>4581</v>
      </c>
      <c r="B712" t="s">
        <v>886</v>
      </c>
      <c r="C712" t="s">
        <v>627</v>
      </c>
      <c r="D712" t="s">
        <v>628</v>
      </c>
      <c r="E712" s="4">
        <v>38870</v>
      </c>
      <c r="F712" s="4" t="s">
        <v>629</v>
      </c>
      <c r="G712" s="4" t="s">
        <v>1072</v>
      </c>
      <c r="H712" t="str">
        <f>CONCATENATE(Source[[#This Row],[Subject]],TRIM(Source[[#This Row],[Course]]))</f>
        <v>ENGL1A</v>
      </c>
      <c r="I712" t="str">
        <f>VLOOKUP(Source[[#This Row],[SubjCrse]],'Courses and Categories'!$E$2:$G$1816,3,FALSE)</f>
        <v>Credit General Education</v>
      </c>
      <c r="J712" t="s">
        <v>1097</v>
      </c>
      <c r="K712" t="s">
        <v>1087</v>
      </c>
      <c r="L712" t="s">
        <v>39</v>
      </c>
      <c r="M712" t="s">
        <v>1088</v>
      </c>
      <c r="N712" t="s">
        <v>105</v>
      </c>
      <c r="O712">
        <v>810</v>
      </c>
      <c r="P712">
        <v>1000</v>
      </c>
      <c r="Q712" t="s">
        <v>238</v>
      </c>
      <c r="R712">
        <v>703</v>
      </c>
      <c r="S712" t="s">
        <v>134</v>
      </c>
      <c r="T712">
        <v>1</v>
      </c>
      <c r="U712" s="1">
        <v>43479</v>
      </c>
      <c r="V712" s="1">
        <v>43607</v>
      </c>
      <c r="W712" t="s">
        <v>4795</v>
      </c>
      <c r="X712" t="s">
        <v>1929</v>
      </c>
      <c r="Y712">
        <v>29</v>
      </c>
      <c r="Z712">
        <v>23</v>
      </c>
      <c r="AA712">
        <v>31</v>
      </c>
      <c r="AB712">
        <v>74.1935</v>
      </c>
      <c r="AD712">
        <f>IF(ISBLANK(Source[[#This Row],[CrosslistID]]),1,1/COUNTIFS(Source[CrosslistID],Source[[#This Row],[CrosslistID]],Source[TermDesc],Source[[#This Row],[TermDesc]]))</f>
        <v>1</v>
      </c>
      <c r="AG712">
        <v>0</v>
      </c>
      <c r="AH712">
        <v>74.1935</v>
      </c>
      <c r="AI712">
        <v>3.7330000000000001</v>
      </c>
      <c r="AJ712">
        <v>3.8662999999999998</v>
      </c>
      <c r="AK712">
        <v>0.33329999999999999</v>
      </c>
      <c r="AL7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12">
        <f>IF(AND(Source[[#This Row],[Credit_Noncredit]]="Noncredit",Source[[#This Row],[FTEF]]&gt;0),Source[[#This Row],[NC XLST FTES]]*525/(437.5*Source[[#This Row],[FTEF]]),0)</f>
        <v>0</v>
      </c>
      <c r="AN712">
        <f>IF(Source[[#This Row],[Credit_Noncredit]]="Credit",Source[[#This Row],[Census Enrollment]],Source[[#This Row],[Noncredit Avg. Attendance]])</f>
        <v>29</v>
      </c>
    </row>
    <row r="713" spans="1:40" x14ac:dyDescent="0.25">
      <c r="A713" t="s">
        <v>4581</v>
      </c>
      <c r="B713" t="s">
        <v>886</v>
      </c>
      <c r="C713" t="s">
        <v>627</v>
      </c>
      <c r="D713" t="s">
        <v>628</v>
      </c>
      <c r="E713" s="4">
        <v>38871</v>
      </c>
      <c r="F713" s="4" t="s">
        <v>629</v>
      </c>
      <c r="G713" s="4" t="s">
        <v>1072</v>
      </c>
      <c r="H713" t="str">
        <f>CONCATENATE(Source[[#This Row],[Subject]],TRIM(Source[[#This Row],[Course]]))</f>
        <v>ENGL1A</v>
      </c>
      <c r="I713" t="str">
        <f>VLOOKUP(Source[[#This Row],[SubjCrse]],'Courses and Categories'!$E$2:$G$1816,3,FALSE)</f>
        <v>Credit General Education</v>
      </c>
      <c r="J713" t="s">
        <v>1099</v>
      </c>
      <c r="K713" t="s">
        <v>1087</v>
      </c>
      <c r="L713" t="s">
        <v>39</v>
      </c>
      <c r="M713" t="s">
        <v>1088</v>
      </c>
      <c r="N713" t="s">
        <v>105</v>
      </c>
      <c r="O713">
        <v>1010</v>
      </c>
      <c r="P713">
        <v>1200</v>
      </c>
      <c r="Q713" t="s">
        <v>233</v>
      </c>
      <c r="R713">
        <v>307</v>
      </c>
      <c r="S713" t="s">
        <v>134</v>
      </c>
      <c r="T713">
        <v>1</v>
      </c>
      <c r="U713" s="1">
        <v>43479</v>
      </c>
      <c r="V713" s="1">
        <v>43607</v>
      </c>
      <c r="W713" t="s">
        <v>1109</v>
      </c>
      <c r="X713" t="s">
        <v>1929</v>
      </c>
      <c r="Y713">
        <v>30</v>
      </c>
      <c r="Z713">
        <v>25</v>
      </c>
      <c r="AA713">
        <v>31</v>
      </c>
      <c r="AB713">
        <v>80.645200000000003</v>
      </c>
      <c r="AD713">
        <f>IF(ISBLANK(Source[[#This Row],[CrosslistID]]),1,1/COUNTIFS(Source[CrosslistID],Source[[#This Row],[CrosslistID]],Source[TermDesc],Source[[#This Row],[TermDesc]]))</f>
        <v>1</v>
      </c>
      <c r="AG713">
        <v>0</v>
      </c>
      <c r="AH713">
        <v>80.645200000000003</v>
      </c>
      <c r="AI713">
        <v>3.7330000000000001</v>
      </c>
      <c r="AJ713">
        <v>3.9996</v>
      </c>
      <c r="AK713">
        <v>0.33329999999999999</v>
      </c>
      <c r="AL7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13">
        <f>IF(AND(Source[[#This Row],[Credit_Noncredit]]="Noncredit",Source[[#This Row],[FTEF]]&gt;0),Source[[#This Row],[NC XLST FTES]]*525/(437.5*Source[[#This Row],[FTEF]]),0)</f>
        <v>0</v>
      </c>
      <c r="AN713">
        <f>IF(Source[[#This Row],[Credit_Noncredit]]="Credit",Source[[#This Row],[Census Enrollment]],Source[[#This Row],[Noncredit Avg. Attendance]])</f>
        <v>30</v>
      </c>
    </row>
    <row r="714" spans="1:40" x14ac:dyDescent="0.25">
      <c r="A714" t="s">
        <v>4581</v>
      </c>
      <c r="B714" t="s">
        <v>886</v>
      </c>
      <c r="C714" t="s">
        <v>627</v>
      </c>
      <c r="D714" t="s">
        <v>628</v>
      </c>
      <c r="E714" s="4">
        <v>38872</v>
      </c>
      <c r="F714" s="4" t="s">
        <v>629</v>
      </c>
      <c r="G714" s="4" t="s">
        <v>1072</v>
      </c>
      <c r="H714" t="str">
        <f>CONCATENATE(Source[[#This Row],[Subject]],TRIM(Source[[#This Row],[Course]]))</f>
        <v>ENGL1A</v>
      </c>
      <c r="I714" t="str">
        <f>VLOOKUP(Source[[#This Row],[SubjCrse]],'Courses and Categories'!$E$2:$G$1816,3,FALSE)</f>
        <v>Credit General Education</v>
      </c>
      <c r="J714" t="s">
        <v>1101</v>
      </c>
      <c r="K714" t="s">
        <v>1087</v>
      </c>
      <c r="L714" t="s">
        <v>39</v>
      </c>
      <c r="M714" t="s">
        <v>1088</v>
      </c>
      <c r="N714" t="s">
        <v>105</v>
      </c>
      <c r="O714">
        <v>1010</v>
      </c>
      <c r="P714">
        <v>1200</v>
      </c>
      <c r="Q714" t="s">
        <v>240</v>
      </c>
      <c r="R714">
        <v>266</v>
      </c>
      <c r="S714" t="s">
        <v>134</v>
      </c>
      <c r="T714">
        <v>1</v>
      </c>
      <c r="U714" s="1">
        <v>43479</v>
      </c>
      <c r="V714" s="1">
        <v>43607</v>
      </c>
      <c r="W714" t="s">
        <v>2393</v>
      </c>
      <c r="X714" t="s">
        <v>1929</v>
      </c>
      <c r="Y714">
        <v>32</v>
      </c>
      <c r="Z714">
        <v>28</v>
      </c>
      <c r="AA714">
        <v>31</v>
      </c>
      <c r="AB714">
        <v>90.322599999999994</v>
      </c>
      <c r="AD714">
        <f>IF(ISBLANK(Source[[#This Row],[CrosslistID]]),1,1/COUNTIFS(Source[CrosslistID],Source[[#This Row],[CrosslistID]],Source[TermDesc],Source[[#This Row],[TermDesc]]))</f>
        <v>1</v>
      </c>
      <c r="AG714">
        <v>0</v>
      </c>
      <c r="AH714">
        <v>90.322599999999994</v>
      </c>
      <c r="AI714">
        <v>4</v>
      </c>
      <c r="AJ714">
        <v>4.2667000000000002</v>
      </c>
      <c r="AK714">
        <v>0.33329999999999999</v>
      </c>
      <c r="AL7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14">
        <f>IF(AND(Source[[#This Row],[Credit_Noncredit]]="Noncredit",Source[[#This Row],[FTEF]]&gt;0),Source[[#This Row],[NC XLST FTES]]*525/(437.5*Source[[#This Row],[FTEF]]),0)</f>
        <v>0</v>
      </c>
      <c r="AN714">
        <f>IF(Source[[#This Row],[Credit_Noncredit]]="Credit",Source[[#This Row],[Census Enrollment]],Source[[#This Row],[Noncredit Avg. Attendance]])</f>
        <v>32</v>
      </c>
    </row>
    <row r="715" spans="1:40" x14ac:dyDescent="0.25">
      <c r="A715" t="s">
        <v>4581</v>
      </c>
      <c r="B715" t="s">
        <v>886</v>
      </c>
      <c r="C715" t="s">
        <v>627</v>
      </c>
      <c r="D715" t="s">
        <v>628</v>
      </c>
      <c r="E715" s="4">
        <v>38873</v>
      </c>
      <c r="F715" s="4" t="s">
        <v>629</v>
      </c>
      <c r="G715" s="4" t="s">
        <v>1072</v>
      </c>
      <c r="H715" t="str">
        <f>CONCATENATE(Source[[#This Row],[Subject]],TRIM(Source[[#This Row],[Course]]))</f>
        <v>ENGL1A</v>
      </c>
      <c r="I715" t="str">
        <f>VLOOKUP(Source[[#This Row],[SubjCrse]],'Courses and Categories'!$E$2:$G$1816,3,FALSE)</f>
        <v>Credit General Education</v>
      </c>
      <c r="J715" t="s">
        <v>2411</v>
      </c>
      <c r="K715" t="s">
        <v>1087</v>
      </c>
      <c r="L715" t="s">
        <v>39</v>
      </c>
      <c r="M715" t="s">
        <v>1088</v>
      </c>
      <c r="N715" t="s">
        <v>105</v>
      </c>
      <c r="O715">
        <v>1010</v>
      </c>
      <c r="P715">
        <v>1200</v>
      </c>
      <c r="Q715" t="s">
        <v>850</v>
      </c>
      <c r="R715">
        <v>411</v>
      </c>
      <c r="S715" t="s">
        <v>134</v>
      </c>
      <c r="T715">
        <v>1</v>
      </c>
      <c r="U715" s="1">
        <v>43479</v>
      </c>
      <c r="V715" s="1">
        <v>43607</v>
      </c>
      <c r="W715" t="s">
        <v>1105</v>
      </c>
      <c r="X715" t="s">
        <v>1929</v>
      </c>
      <c r="Y715">
        <v>29</v>
      </c>
      <c r="Z715">
        <v>19</v>
      </c>
      <c r="AA715">
        <v>31</v>
      </c>
      <c r="AB715">
        <v>61.290300000000002</v>
      </c>
      <c r="AD715">
        <f>IF(ISBLANK(Source[[#This Row],[CrosslistID]]),1,1/COUNTIFS(Source[CrosslistID],Source[[#This Row],[CrosslistID]],Source[TermDesc],Source[[#This Row],[TermDesc]]))</f>
        <v>1</v>
      </c>
      <c r="AG715">
        <v>0</v>
      </c>
      <c r="AH715">
        <v>61.290300000000002</v>
      </c>
      <c r="AI715">
        <v>3.6</v>
      </c>
      <c r="AJ715">
        <v>3.8666999999999998</v>
      </c>
      <c r="AK715">
        <v>0.33329999999999999</v>
      </c>
      <c r="AL7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15">
        <f>IF(AND(Source[[#This Row],[Credit_Noncredit]]="Noncredit",Source[[#This Row],[FTEF]]&gt;0),Source[[#This Row],[NC XLST FTES]]*525/(437.5*Source[[#This Row],[FTEF]]),0)</f>
        <v>0</v>
      </c>
      <c r="AN715">
        <f>IF(Source[[#This Row],[Credit_Noncredit]]="Credit",Source[[#This Row],[Census Enrollment]],Source[[#This Row],[Noncredit Avg. Attendance]])</f>
        <v>29</v>
      </c>
    </row>
    <row r="716" spans="1:40" x14ac:dyDescent="0.25">
      <c r="A716" t="s">
        <v>4581</v>
      </c>
      <c r="B716" t="s">
        <v>886</v>
      </c>
      <c r="C716" t="s">
        <v>627</v>
      </c>
      <c r="D716" t="s">
        <v>628</v>
      </c>
      <c r="E716" s="4">
        <v>38874</v>
      </c>
      <c r="F716" s="4" t="s">
        <v>629</v>
      </c>
      <c r="G716" s="4" t="s">
        <v>1072</v>
      </c>
      <c r="H716" t="str">
        <f>CONCATENATE(Source[[#This Row],[Subject]],TRIM(Source[[#This Row],[Course]]))</f>
        <v>ENGL1A</v>
      </c>
      <c r="I716" t="str">
        <f>VLOOKUP(Source[[#This Row],[SubjCrse]],'Courses and Categories'!$E$2:$G$1816,3,FALSE)</f>
        <v>Credit General Education</v>
      </c>
      <c r="J716" t="s">
        <v>2412</v>
      </c>
      <c r="K716" t="s">
        <v>1087</v>
      </c>
      <c r="L716" t="s">
        <v>39</v>
      </c>
      <c r="M716" t="s">
        <v>1088</v>
      </c>
      <c r="N716" t="s">
        <v>105</v>
      </c>
      <c r="O716">
        <v>1010</v>
      </c>
      <c r="P716">
        <v>1200</v>
      </c>
      <c r="Q716" t="s">
        <v>422</v>
      </c>
      <c r="R716">
        <v>213</v>
      </c>
      <c r="S716" t="s">
        <v>134</v>
      </c>
      <c r="T716">
        <v>1</v>
      </c>
      <c r="U716" s="1">
        <v>43479</v>
      </c>
      <c r="V716" s="1">
        <v>43607</v>
      </c>
      <c r="W716" t="s">
        <v>2392</v>
      </c>
      <c r="X716" t="s">
        <v>1929</v>
      </c>
      <c r="Y716">
        <v>31</v>
      </c>
      <c r="Z716">
        <v>26</v>
      </c>
      <c r="AA716">
        <v>31</v>
      </c>
      <c r="AB716">
        <v>83.870999999999995</v>
      </c>
      <c r="AD716">
        <f>IF(ISBLANK(Source[[#This Row],[CrosslistID]]),1,1/COUNTIFS(Source[CrosslistID],Source[[#This Row],[CrosslistID]],Source[TermDesc],Source[[#This Row],[TermDesc]]))</f>
        <v>1</v>
      </c>
      <c r="AG716">
        <v>0</v>
      </c>
      <c r="AH716">
        <v>83.870999999999995</v>
      </c>
      <c r="AI716">
        <v>4</v>
      </c>
      <c r="AJ716">
        <v>4.1333000000000002</v>
      </c>
      <c r="AK716">
        <v>0.33329999999999999</v>
      </c>
      <c r="AL7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16">
        <f>IF(AND(Source[[#This Row],[Credit_Noncredit]]="Noncredit",Source[[#This Row],[FTEF]]&gt;0),Source[[#This Row],[NC XLST FTES]]*525/(437.5*Source[[#This Row],[FTEF]]),0)</f>
        <v>0</v>
      </c>
      <c r="AN716">
        <f>IF(Source[[#This Row],[Credit_Noncredit]]="Credit",Source[[#This Row],[Census Enrollment]],Source[[#This Row],[Noncredit Avg. Attendance]])</f>
        <v>31</v>
      </c>
    </row>
    <row r="717" spans="1:40" x14ac:dyDescent="0.25">
      <c r="A717" t="s">
        <v>4581</v>
      </c>
      <c r="B717" t="s">
        <v>886</v>
      </c>
      <c r="C717" t="s">
        <v>627</v>
      </c>
      <c r="D717" t="s">
        <v>628</v>
      </c>
      <c r="E717" s="4">
        <v>38875</v>
      </c>
      <c r="F717" s="4" t="s">
        <v>629</v>
      </c>
      <c r="G717" s="4" t="s">
        <v>1072</v>
      </c>
      <c r="H717" t="str">
        <f>CONCATENATE(Source[[#This Row],[Subject]],TRIM(Source[[#This Row],[Course]]))</f>
        <v>ENGL1A</v>
      </c>
      <c r="I717" t="str">
        <f>VLOOKUP(Source[[#This Row],[SubjCrse]],'Courses and Categories'!$E$2:$G$1816,3,FALSE)</f>
        <v>Credit General Education</v>
      </c>
      <c r="J717" t="s">
        <v>2413</v>
      </c>
      <c r="K717" t="s">
        <v>1087</v>
      </c>
      <c r="L717" t="s">
        <v>39</v>
      </c>
      <c r="M717" t="s">
        <v>1088</v>
      </c>
      <c r="N717" t="s">
        <v>105</v>
      </c>
      <c r="O717">
        <v>1010</v>
      </c>
      <c r="P717">
        <v>1200</v>
      </c>
      <c r="Q717" t="s">
        <v>422</v>
      </c>
      <c r="R717">
        <v>207</v>
      </c>
      <c r="S717" t="s">
        <v>134</v>
      </c>
      <c r="T717">
        <v>1</v>
      </c>
      <c r="U717" s="1">
        <v>43479</v>
      </c>
      <c r="V717" s="1">
        <v>43607</v>
      </c>
      <c r="W717" t="s">
        <v>2387</v>
      </c>
      <c r="X717" t="s">
        <v>1929</v>
      </c>
      <c r="Y717">
        <v>32</v>
      </c>
      <c r="Z717">
        <v>31</v>
      </c>
      <c r="AA717">
        <v>31</v>
      </c>
      <c r="AB717">
        <v>100</v>
      </c>
      <c r="AD717">
        <f>IF(ISBLANK(Source[[#This Row],[CrosslistID]]),1,1/COUNTIFS(Source[CrosslistID],Source[[#This Row],[CrosslistID]],Source[TermDesc],Source[[#This Row],[TermDesc]]))</f>
        <v>1</v>
      </c>
      <c r="AG717">
        <v>0</v>
      </c>
      <c r="AH717">
        <v>100</v>
      </c>
      <c r="AI717">
        <v>3.2</v>
      </c>
      <c r="AJ717">
        <v>4.2667000000000002</v>
      </c>
      <c r="AK717">
        <v>0.33329999999999999</v>
      </c>
      <c r="AL7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17">
        <f>IF(AND(Source[[#This Row],[Credit_Noncredit]]="Noncredit",Source[[#This Row],[FTEF]]&gt;0),Source[[#This Row],[NC XLST FTES]]*525/(437.5*Source[[#This Row],[FTEF]]),0)</f>
        <v>0</v>
      </c>
      <c r="AN717">
        <f>IF(Source[[#This Row],[Credit_Noncredit]]="Credit",Source[[#This Row],[Census Enrollment]],Source[[#This Row],[Noncredit Avg. Attendance]])</f>
        <v>32</v>
      </c>
    </row>
    <row r="718" spans="1:40" x14ac:dyDescent="0.25">
      <c r="A718" t="s">
        <v>4581</v>
      </c>
      <c r="B718" t="s">
        <v>886</v>
      </c>
      <c r="C718" t="s">
        <v>627</v>
      </c>
      <c r="D718" t="s">
        <v>628</v>
      </c>
      <c r="E718" s="4">
        <v>38876</v>
      </c>
      <c r="F718" s="4" t="s">
        <v>629</v>
      </c>
      <c r="G718" s="4" t="s">
        <v>1072</v>
      </c>
      <c r="H718" t="str">
        <f>CONCATENATE(Source[[#This Row],[Subject]],TRIM(Source[[#This Row],[Course]]))</f>
        <v>ENGL1A</v>
      </c>
      <c r="I718" t="str">
        <f>VLOOKUP(Source[[#This Row],[SubjCrse]],'Courses and Categories'!$E$2:$G$1816,3,FALSE)</f>
        <v>Credit General Education</v>
      </c>
      <c r="J718" t="s">
        <v>2414</v>
      </c>
      <c r="K718" t="s">
        <v>1087</v>
      </c>
      <c r="L718" t="s">
        <v>39</v>
      </c>
      <c r="M718" t="s">
        <v>1088</v>
      </c>
      <c r="N718" t="s">
        <v>1372</v>
      </c>
      <c r="O718" t="s">
        <v>2618</v>
      </c>
      <c r="P718" t="s">
        <v>2254</v>
      </c>
      <c r="Q718" t="s">
        <v>4638</v>
      </c>
      <c r="R718">
        <v>181</v>
      </c>
      <c r="S718" t="s">
        <v>134</v>
      </c>
      <c r="T718">
        <v>1</v>
      </c>
      <c r="U718" s="1">
        <v>43479</v>
      </c>
      <c r="V718" s="1">
        <v>43607</v>
      </c>
      <c r="W718" t="s">
        <v>4796</v>
      </c>
      <c r="X718" t="s">
        <v>1929</v>
      </c>
      <c r="Y718">
        <v>29</v>
      </c>
      <c r="Z718">
        <v>26</v>
      </c>
      <c r="AA718">
        <v>31</v>
      </c>
      <c r="AB718">
        <v>83.870999999999995</v>
      </c>
      <c r="AD718">
        <f>IF(ISBLANK(Source[[#This Row],[CrosslistID]]),1,1/COUNTIFS(Source[CrosslistID],Source[[#This Row],[CrosslistID]],Source[TermDesc],Source[[#This Row],[TermDesc]]))</f>
        <v>1</v>
      </c>
      <c r="AG718">
        <v>0</v>
      </c>
      <c r="AH718">
        <v>83.870999999999995</v>
      </c>
      <c r="AI718">
        <v>3.6</v>
      </c>
      <c r="AJ718">
        <v>3.8666999999999998</v>
      </c>
      <c r="AK718">
        <v>0.33329999999999999</v>
      </c>
      <c r="AL7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18">
        <f>IF(AND(Source[[#This Row],[Credit_Noncredit]]="Noncredit",Source[[#This Row],[FTEF]]&gt;0),Source[[#This Row],[NC XLST FTES]]*525/(437.5*Source[[#This Row],[FTEF]]),0)</f>
        <v>0</v>
      </c>
      <c r="AN718">
        <f>IF(Source[[#This Row],[Credit_Noncredit]]="Credit",Source[[#This Row],[Census Enrollment]],Source[[#This Row],[Noncredit Avg. Attendance]])</f>
        <v>29</v>
      </c>
    </row>
    <row r="719" spans="1:40" x14ac:dyDescent="0.25">
      <c r="A719" t="s">
        <v>4581</v>
      </c>
      <c r="B719" t="s">
        <v>886</v>
      </c>
      <c r="C719" t="s">
        <v>627</v>
      </c>
      <c r="D719" t="s">
        <v>628</v>
      </c>
      <c r="E719" s="4">
        <v>38877</v>
      </c>
      <c r="F719" s="4" t="s">
        <v>629</v>
      </c>
      <c r="G719" s="4" t="s">
        <v>1072</v>
      </c>
      <c r="H719" t="str">
        <f>CONCATENATE(Source[[#This Row],[Subject]],TRIM(Source[[#This Row],[Course]]))</f>
        <v>ENGL1A</v>
      </c>
      <c r="I719" t="str">
        <f>VLOOKUP(Source[[#This Row],[SubjCrse]],'Courses and Categories'!$E$2:$G$1816,3,FALSE)</f>
        <v>Credit General Education</v>
      </c>
      <c r="J719" t="s">
        <v>2415</v>
      </c>
      <c r="K719" t="s">
        <v>1087</v>
      </c>
      <c r="L719" t="s">
        <v>39</v>
      </c>
      <c r="M719" t="s">
        <v>1088</v>
      </c>
      <c r="N719" t="s">
        <v>105</v>
      </c>
      <c r="O719">
        <v>1210</v>
      </c>
      <c r="P719">
        <v>1400</v>
      </c>
      <c r="Q719" t="s">
        <v>233</v>
      </c>
      <c r="R719">
        <v>217</v>
      </c>
      <c r="S719" t="s">
        <v>134</v>
      </c>
      <c r="T719">
        <v>1</v>
      </c>
      <c r="U719" s="1">
        <v>43479</v>
      </c>
      <c r="V719" s="1">
        <v>43607</v>
      </c>
      <c r="W719" t="s">
        <v>2381</v>
      </c>
      <c r="X719" t="s">
        <v>1929</v>
      </c>
      <c r="Y719">
        <v>23</v>
      </c>
      <c r="Z719">
        <v>14</v>
      </c>
      <c r="AA719">
        <v>31</v>
      </c>
      <c r="AB719">
        <v>45.161299999999997</v>
      </c>
      <c r="AD719">
        <f>IF(ISBLANK(Source[[#This Row],[CrosslistID]]),1,1/COUNTIFS(Source[CrosslistID],Source[[#This Row],[CrosslistID]],Source[TermDesc],Source[[#This Row],[TermDesc]]))</f>
        <v>1</v>
      </c>
      <c r="AG719">
        <v>0</v>
      </c>
      <c r="AH719">
        <v>45.161299999999997</v>
      </c>
      <c r="AI719">
        <v>2.6669999999999998</v>
      </c>
      <c r="AJ719">
        <v>3.0670999999999999</v>
      </c>
      <c r="AK719">
        <v>0.33329999999999999</v>
      </c>
      <c r="AL7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19">
        <f>IF(AND(Source[[#This Row],[Credit_Noncredit]]="Noncredit",Source[[#This Row],[FTEF]]&gt;0),Source[[#This Row],[NC XLST FTES]]*525/(437.5*Source[[#This Row],[FTEF]]),0)</f>
        <v>0</v>
      </c>
      <c r="AN719">
        <f>IF(Source[[#This Row],[Credit_Noncredit]]="Credit",Source[[#This Row],[Census Enrollment]],Source[[#This Row],[Noncredit Avg. Attendance]])</f>
        <v>23</v>
      </c>
    </row>
    <row r="720" spans="1:40" x14ac:dyDescent="0.25">
      <c r="A720" t="s">
        <v>4581</v>
      </c>
      <c r="B720" t="s">
        <v>886</v>
      </c>
      <c r="C720" t="s">
        <v>627</v>
      </c>
      <c r="D720" t="s">
        <v>628</v>
      </c>
      <c r="E720" s="4">
        <v>38878</v>
      </c>
      <c r="F720" s="4" t="s">
        <v>629</v>
      </c>
      <c r="G720" s="4" t="s">
        <v>1072</v>
      </c>
      <c r="H720" t="str">
        <f>CONCATENATE(Source[[#This Row],[Subject]],TRIM(Source[[#This Row],[Course]]))</f>
        <v>ENGL1A</v>
      </c>
      <c r="I720" t="str">
        <f>VLOOKUP(Source[[#This Row],[SubjCrse]],'Courses and Categories'!$E$2:$G$1816,3,FALSE)</f>
        <v>Credit General Education</v>
      </c>
      <c r="J720" t="s">
        <v>2417</v>
      </c>
      <c r="K720" t="s">
        <v>1087</v>
      </c>
      <c r="L720" t="s">
        <v>39</v>
      </c>
      <c r="M720" t="s">
        <v>1088</v>
      </c>
      <c r="N720" t="s">
        <v>105</v>
      </c>
      <c r="O720">
        <v>1210</v>
      </c>
      <c r="P720">
        <v>1400</v>
      </c>
      <c r="Q720" t="s">
        <v>420</v>
      </c>
      <c r="R720">
        <v>186</v>
      </c>
      <c r="S720" t="s">
        <v>134</v>
      </c>
      <c r="T720">
        <v>1</v>
      </c>
      <c r="U720" s="1">
        <v>43479</v>
      </c>
      <c r="V720" s="1">
        <v>43607</v>
      </c>
      <c r="W720" t="s">
        <v>2396</v>
      </c>
      <c r="X720" t="s">
        <v>1929</v>
      </c>
      <c r="Y720">
        <v>34</v>
      </c>
      <c r="Z720">
        <v>25</v>
      </c>
      <c r="AA720">
        <v>31</v>
      </c>
      <c r="AB720">
        <v>80.645200000000003</v>
      </c>
      <c r="AD720">
        <f>IF(ISBLANK(Source[[#This Row],[CrosslistID]]),1,1/COUNTIFS(Source[CrosslistID],Source[[#This Row],[CrosslistID]],Source[TermDesc],Source[[#This Row],[TermDesc]]))</f>
        <v>1</v>
      </c>
      <c r="AG720">
        <v>0</v>
      </c>
      <c r="AH720">
        <v>80.645200000000003</v>
      </c>
      <c r="AI720">
        <v>3.867</v>
      </c>
      <c r="AJ720">
        <v>4.5336999999999996</v>
      </c>
      <c r="AK720">
        <v>0.33329999999999999</v>
      </c>
      <c r="AL7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20">
        <f>IF(AND(Source[[#This Row],[Credit_Noncredit]]="Noncredit",Source[[#This Row],[FTEF]]&gt;0),Source[[#This Row],[NC XLST FTES]]*525/(437.5*Source[[#This Row],[FTEF]]),0)</f>
        <v>0</v>
      </c>
      <c r="AN720">
        <f>IF(Source[[#This Row],[Credit_Noncredit]]="Credit",Source[[#This Row],[Census Enrollment]],Source[[#This Row],[Noncredit Avg. Attendance]])</f>
        <v>34</v>
      </c>
    </row>
    <row r="721" spans="1:40" x14ac:dyDescent="0.25">
      <c r="A721" t="s">
        <v>4581</v>
      </c>
      <c r="B721" t="s">
        <v>886</v>
      </c>
      <c r="C721" t="s">
        <v>627</v>
      </c>
      <c r="D721" t="s">
        <v>628</v>
      </c>
      <c r="E721" s="4">
        <v>38879</v>
      </c>
      <c r="F721" s="4" t="s">
        <v>629</v>
      </c>
      <c r="G721" s="4" t="s">
        <v>1072</v>
      </c>
      <c r="H721" t="str">
        <f>CONCATENATE(Source[[#This Row],[Subject]],TRIM(Source[[#This Row],[Course]]))</f>
        <v>ENGL1A</v>
      </c>
      <c r="I721" t="str">
        <f>VLOOKUP(Source[[#This Row],[SubjCrse]],'Courses and Categories'!$E$2:$G$1816,3,FALSE)</f>
        <v>Credit General Education</v>
      </c>
      <c r="J721" t="s">
        <v>2418</v>
      </c>
      <c r="K721" t="s">
        <v>1087</v>
      </c>
      <c r="L721" t="s">
        <v>39</v>
      </c>
      <c r="M721" t="s">
        <v>1088</v>
      </c>
      <c r="N721" t="s">
        <v>105</v>
      </c>
      <c r="O721">
        <v>1210</v>
      </c>
      <c r="P721">
        <v>1400</v>
      </c>
      <c r="Q721" t="s">
        <v>420</v>
      </c>
      <c r="R721">
        <v>262</v>
      </c>
      <c r="S721" t="s">
        <v>134</v>
      </c>
      <c r="T721">
        <v>1</v>
      </c>
      <c r="U721" s="1">
        <v>43479</v>
      </c>
      <c r="V721" s="1">
        <v>43607</v>
      </c>
      <c r="W721" t="s">
        <v>2410</v>
      </c>
      <c r="X721" t="s">
        <v>1929</v>
      </c>
      <c r="Y721">
        <v>30</v>
      </c>
      <c r="Z721">
        <v>25</v>
      </c>
      <c r="AA721">
        <v>31</v>
      </c>
      <c r="AB721">
        <v>80.645200000000003</v>
      </c>
      <c r="AD721">
        <f>IF(ISBLANK(Source[[#This Row],[CrosslistID]]),1,1/COUNTIFS(Source[CrosslistID],Source[[#This Row],[CrosslistID]],Source[TermDesc],Source[[#This Row],[TermDesc]]))</f>
        <v>1</v>
      </c>
      <c r="AG721">
        <v>0</v>
      </c>
      <c r="AH721">
        <v>80.645200000000003</v>
      </c>
      <c r="AI721">
        <v>3.4670000000000001</v>
      </c>
      <c r="AJ721">
        <v>4.0004</v>
      </c>
      <c r="AK721">
        <v>0.33329999999999999</v>
      </c>
      <c r="AL7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21">
        <f>IF(AND(Source[[#This Row],[Credit_Noncredit]]="Noncredit",Source[[#This Row],[FTEF]]&gt;0),Source[[#This Row],[NC XLST FTES]]*525/(437.5*Source[[#This Row],[FTEF]]),0)</f>
        <v>0</v>
      </c>
      <c r="AN721">
        <f>IF(Source[[#This Row],[Credit_Noncredit]]="Credit",Source[[#This Row],[Census Enrollment]],Source[[#This Row],[Noncredit Avg. Attendance]])</f>
        <v>30</v>
      </c>
    </row>
    <row r="722" spans="1:40" x14ac:dyDescent="0.25">
      <c r="A722" t="s">
        <v>4581</v>
      </c>
      <c r="B722" t="s">
        <v>886</v>
      </c>
      <c r="C722" t="s">
        <v>627</v>
      </c>
      <c r="D722" t="s">
        <v>628</v>
      </c>
      <c r="E722" s="4">
        <v>38880</v>
      </c>
      <c r="F722" s="4" t="s">
        <v>629</v>
      </c>
      <c r="G722" s="4" t="s">
        <v>1072</v>
      </c>
      <c r="H722" t="str">
        <f>CONCATENATE(Source[[#This Row],[Subject]],TRIM(Source[[#This Row],[Course]]))</f>
        <v>ENGL1A</v>
      </c>
      <c r="I722" t="str">
        <f>VLOOKUP(Source[[#This Row],[SubjCrse]],'Courses and Categories'!$E$2:$G$1816,3,FALSE)</f>
        <v>Credit General Education</v>
      </c>
      <c r="J722" t="s">
        <v>2419</v>
      </c>
      <c r="K722" t="s">
        <v>1087</v>
      </c>
      <c r="L722" t="s">
        <v>39</v>
      </c>
      <c r="M722" t="s">
        <v>1088</v>
      </c>
      <c r="N722" t="s">
        <v>105</v>
      </c>
      <c r="O722">
        <v>1410</v>
      </c>
      <c r="P722">
        <v>1600</v>
      </c>
      <c r="Q722" t="s">
        <v>850</v>
      </c>
      <c r="R722">
        <v>551</v>
      </c>
      <c r="S722" t="s">
        <v>134</v>
      </c>
      <c r="T722">
        <v>1</v>
      </c>
      <c r="U722" s="1">
        <v>43479</v>
      </c>
      <c r="V722" s="1">
        <v>43607</v>
      </c>
      <c r="W722" t="s">
        <v>2390</v>
      </c>
      <c r="X722" t="s">
        <v>1929</v>
      </c>
      <c r="Y722">
        <v>31</v>
      </c>
      <c r="Z722">
        <v>23</v>
      </c>
      <c r="AA722">
        <v>31</v>
      </c>
      <c r="AB722">
        <v>74.1935</v>
      </c>
      <c r="AD722">
        <f>IF(ISBLANK(Source[[#This Row],[CrosslistID]]),1,1/COUNTIFS(Source[CrosslistID],Source[[#This Row],[CrosslistID]],Source[TermDesc],Source[[#This Row],[TermDesc]]))</f>
        <v>1</v>
      </c>
      <c r="AG722">
        <v>0</v>
      </c>
      <c r="AH722">
        <v>74.1935</v>
      </c>
      <c r="AI722">
        <v>4</v>
      </c>
      <c r="AJ722">
        <v>4.1333000000000002</v>
      </c>
      <c r="AK722">
        <v>0.33329999999999999</v>
      </c>
      <c r="AL7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22">
        <f>IF(AND(Source[[#This Row],[Credit_Noncredit]]="Noncredit",Source[[#This Row],[FTEF]]&gt;0),Source[[#This Row],[NC XLST FTES]]*525/(437.5*Source[[#This Row],[FTEF]]),0)</f>
        <v>0</v>
      </c>
      <c r="AN722">
        <f>IF(Source[[#This Row],[Credit_Noncredit]]="Credit",Source[[#This Row],[Census Enrollment]],Source[[#This Row],[Noncredit Avg. Attendance]])</f>
        <v>31</v>
      </c>
    </row>
    <row r="723" spans="1:40" x14ac:dyDescent="0.25">
      <c r="A723" t="s">
        <v>4581</v>
      </c>
      <c r="B723" t="s">
        <v>886</v>
      </c>
      <c r="C723" t="s">
        <v>627</v>
      </c>
      <c r="D723" t="s">
        <v>628</v>
      </c>
      <c r="E723" s="4">
        <v>38881</v>
      </c>
      <c r="F723" s="4" t="s">
        <v>629</v>
      </c>
      <c r="G723" s="4" t="s">
        <v>1072</v>
      </c>
      <c r="H723" t="str">
        <f>CONCATENATE(Source[[#This Row],[Subject]],TRIM(Source[[#This Row],[Course]]))</f>
        <v>ENGL1A</v>
      </c>
      <c r="I723" t="str">
        <f>VLOOKUP(Source[[#This Row],[SubjCrse]],'Courses and Categories'!$E$2:$G$1816,3,FALSE)</f>
        <v>Credit General Education</v>
      </c>
      <c r="J723" t="s">
        <v>2420</v>
      </c>
      <c r="K723" t="s">
        <v>1087</v>
      </c>
      <c r="L723" t="s">
        <v>39</v>
      </c>
      <c r="M723" t="s">
        <v>1088</v>
      </c>
      <c r="N723" t="s">
        <v>59</v>
      </c>
      <c r="O723">
        <v>810</v>
      </c>
      <c r="P723">
        <v>1000</v>
      </c>
      <c r="Q723" t="s">
        <v>420</v>
      </c>
      <c r="R723">
        <v>263</v>
      </c>
      <c r="S723" t="s">
        <v>134</v>
      </c>
      <c r="T723">
        <v>1</v>
      </c>
      <c r="U723" s="1">
        <v>43479</v>
      </c>
      <c r="V723" s="1">
        <v>43607</v>
      </c>
      <c r="W723" t="s">
        <v>1092</v>
      </c>
      <c r="X723" t="s">
        <v>1929</v>
      </c>
      <c r="Y723">
        <v>30</v>
      </c>
      <c r="Z723">
        <v>23</v>
      </c>
      <c r="AA723">
        <v>31</v>
      </c>
      <c r="AB723">
        <v>74.1935</v>
      </c>
      <c r="AD723">
        <f>IF(ISBLANK(Source[[#This Row],[CrosslistID]]),1,1/COUNTIFS(Source[CrosslistID],Source[[#This Row],[CrosslistID]],Source[TermDesc],Source[[#This Row],[TermDesc]]))</f>
        <v>1</v>
      </c>
      <c r="AG723">
        <v>0</v>
      </c>
      <c r="AH723">
        <v>74.1935</v>
      </c>
      <c r="AI723">
        <v>3.6</v>
      </c>
      <c r="AJ723">
        <v>4</v>
      </c>
      <c r="AK723">
        <v>0.33329999999999999</v>
      </c>
      <c r="AL7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23">
        <f>IF(AND(Source[[#This Row],[Credit_Noncredit]]="Noncredit",Source[[#This Row],[FTEF]]&gt;0),Source[[#This Row],[NC XLST FTES]]*525/(437.5*Source[[#This Row],[FTEF]]),0)</f>
        <v>0</v>
      </c>
      <c r="AN723">
        <f>IF(Source[[#This Row],[Credit_Noncredit]]="Credit",Source[[#This Row],[Census Enrollment]],Source[[#This Row],[Noncredit Avg. Attendance]])</f>
        <v>30</v>
      </c>
    </row>
    <row r="724" spans="1:40" x14ac:dyDescent="0.25">
      <c r="A724" t="s">
        <v>4581</v>
      </c>
      <c r="B724" t="s">
        <v>886</v>
      </c>
      <c r="C724" t="s">
        <v>627</v>
      </c>
      <c r="D724" t="s">
        <v>628</v>
      </c>
      <c r="E724" s="4">
        <v>38882</v>
      </c>
      <c r="F724" s="4" t="s">
        <v>629</v>
      </c>
      <c r="G724" s="4" t="s">
        <v>1072</v>
      </c>
      <c r="H724" t="str">
        <f>CONCATENATE(Source[[#This Row],[Subject]],TRIM(Source[[#This Row],[Course]]))</f>
        <v>ENGL1A</v>
      </c>
      <c r="I724" t="str">
        <f>VLOOKUP(Source[[#This Row],[SubjCrse]],'Courses and Categories'!$E$2:$G$1816,3,FALSE)</f>
        <v>Credit General Education</v>
      </c>
      <c r="J724" t="s">
        <v>2421</v>
      </c>
      <c r="K724" t="s">
        <v>1087</v>
      </c>
      <c r="L724" t="s">
        <v>39</v>
      </c>
      <c r="M724" t="s">
        <v>1088</v>
      </c>
      <c r="N724" t="s">
        <v>59</v>
      </c>
      <c r="O724">
        <v>1010</v>
      </c>
      <c r="P724">
        <v>1200</v>
      </c>
      <c r="Q724" t="s">
        <v>233</v>
      </c>
      <c r="R724">
        <v>316</v>
      </c>
      <c r="S724" t="s">
        <v>134</v>
      </c>
      <c r="T724">
        <v>1</v>
      </c>
      <c r="U724" s="1">
        <v>43479</v>
      </c>
      <c r="V724" s="1">
        <v>43607</v>
      </c>
      <c r="W724" t="s">
        <v>2427</v>
      </c>
      <c r="X724" t="s">
        <v>1929</v>
      </c>
      <c r="Y724">
        <v>31</v>
      </c>
      <c r="Z724">
        <v>29</v>
      </c>
      <c r="AA724">
        <v>31</v>
      </c>
      <c r="AB724">
        <v>93.548400000000001</v>
      </c>
      <c r="AD724">
        <f>IF(ISBLANK(Source[[#This Row],[CrosslistID]]),1,1/COUNTIFS(Source[CrosslistID],Source[[#This Row],[CrosslistID]],Source[TermDesc],Source[[#This Row],[TermDesc]]))</f>
        <v>1</v>
      </c>
      <c r="AG724">
        <v>0</v>
      </c>
      <c r="AH724">
        <v>93.548400000000001</v>
      </c>
      <c r="AI724">
        <v>3.6</v>
      </c>
      <c r="AJ724">
        <v>4.1333000000000002</v>
      </c>
      <c r="AK724">
        <v>0.33329999999999999</v>
      </c>
      <c r="AL7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24">
        <f>IF(AND(Source[[#This Row],[Credit_Noncredit]]="Noncredit",Source[[#This Row],[FTEF]]&gt;0),Source[[#This Row],[NC XLST FTES]]*525/(437.5*Source[[#This Row],[FTEF]]),0)</f>
        <v>0</v>
      </c>
      <c r="AN724">
        <f>IF(Source[[#This Row],[Credit_Noncredit]]="Credit",Source[[#This Row],[Census Enrollment]],Source[[#This Row],[Noncredit Avg. Attendance]])</f>
        <v>31</v>
      </c>
    </row>
    <row r="725" spans="1:40" x14ac:dyDescent="0.25">
      <c r="A725" t="s">
        <v>4581</v>
      </c>
      <c r="B725" t="s">
        <v>886</v>
      </c>
      <c r="C725" t="s">
        <v>627</v>
      </c>
      <c r="D725" t="s">
        <v>628</v>
      </c>
      <c r="E725" s="4">
        <v>38883</v>
      </c>
      <c r="F725" s="4" t="s">
        <v>629</v>
      </c>
      <c r="G725" s="4" t="s">
        <v>1072</v>
      </c>
      <c r="H725" t="str">
        <f>CONCATENATE(Source[[#This Row],[Subject]],TRIM(Source[[#This Row],[Course]]))</f>
        <v>ENGL1A</v>
      </c>
      <c r="I725" t="str">
        <f>VLOOKUP(Source[[#This Row],[SubjCrse]],'Courses and Categories'!$E$2:$G$1816,3,FALSE)</f>
        <v>Credit General Education</v>
      </c>
      <c r="J725" t="s">
        <v>2423</v>
      </c>
      <c r="K725" t="s">
        <v>1087</v>
      </c>
      <c r="L725" t="s">
        <v>39</v>
      </c>
      <c r="M725" t="s">
        <v>1088</v>
      </c>
      <c r="N725" t="s">
        <v>59</v>
      </c>
      <c r="O725">
        <v>1010</v>
      </c>
      <c r="P725">
        <v>1200</v>
      </c>
      <c r="Q725" t="s">
        <v>422</v>
      </c>
      <c r="R725">
        <v>213</v>
      </c>
      <c r="S725" t="s">
        <v>134</v>
      </c>
      <c r="T725">
        <v>1</v>
      </c>
      <c r="U725" s="1">
        <v>43479</v>
      </c>
      <c r="V725" s="1">
        <v>43607</v>
      </c>
      <c r="W725" t="s">
        <v>2377</v>
      </c>
      <c r="X725" t="s">
        <v>1929</v>
      </c>
      <c r="Y725">
        <v>28</v>
      </c>
      <c r="Z725">
        <v>22</v>
      </c>
      <c r="AA725">
        <v>31</v>
      </c>
      <c r="AB725">
        <v>70.967699999999994</v>
      </c>
      <c r="AD725">
        <f>IF(ISBLANK(Source[[#This Row],[CrosslistID]]),1,1/COUNTIFS(Source[CrosslistID],Source[[#This Row],[CrosslistID]],Source[TermDesc],Source[[#This Row],[TermDesc]]))</f>
        <v>1</v>
      </c>
      <c r="AG725">
        <v>0</v>
      </c>
      <c r="AH725">
        <v>70.967699999999994</v>
      </c>
      <c r="AI725">
        <v>3.2</v>
      </c>
      <c r="AJ725">
        <v>3.7332999999999998</v>
      </c>
      <c r="AK725">
        <v>0.33329999999999999</v>
      </c>
      <c r="AL7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25">
        <f>IF(AND(Source[[#This Row],[Credit_Noncredit]]="Noncredit",Source[[#This Row],[FTEF]]&gt;0),Source[[#This Row],[NC XLST FTES]]*525/(437.5*Source[[#This Row],[FTEF]]),0)</f>
        <v>0</v>
      </c>
      <c r="AN725">
        <f>IF(Source[[#This Row],[Credit_Noncredit]]="Credit",Source[[#This Row],[Census Enrollment]],Source[[#This Row],[Noncredit Avg. Attendance]])</f>
        <v>28</v>
      </c>
    </row>
    <row r="726" spans="1:40" x14ac:dyDescent="0.25">
      <c r="A726" t="s">
        <v>4581</v>
      </c>
      <c r="B726" t="s">
        <v>886</v>
      </c>
      <c r="C726" t="s">
        <v>627</v>
      </c>
      <c r="D726" t="s">
        <v>628</v>
      </c>
      <c r="E726" s="4">
        <v>38884</v>
      </c>
      <c r="F726" s="4" t="s">
        <v>629</v>
      </c>
      <c r="G726" s="4" t="s">
        <v>1072</v>
      </c>
      <c r="H726" t="str">
        <f>CONCATENATE(Source[[#This Row],[Subject]],TRIM(Source[[#This Row],[Course]]))</f>
        <v>ENGL1A</v>
      </c>
      <c r="I726" t="str">
        <f>VLOOKUP(Source[[#This Row],[SubjCrse]],'Courses and Categories'!$E$2:$G$1816,3,FALSE)</f>
        <v>Credit General Education</v>
      </c>
      <c r="J726" t="s">
        <v>2425</v>
      </c>
      <c r="K726" t="s">
        <v>1087</v>
      </c>
      <c r="L726" t="s">
        <v>39</v>
      </c>
      <c r="M726" t="s">
        <v>1088</v>
      </c>
      <c r="N726" t="s">
        <v>59</v>
      </c>
      <c r="O726">
        <v>1010</v>
      </c>
      <c r="P726">
        <v>1200</v>
      </c>
      <c r="Q726" t="s">
        <v>238</v>
      </c>
      <c r="R726">
        <v>704</v>
      </c>
      <c r="S726" t="s">
        <v>134</v>
      </c>
      <c r="T726">
        <v>1</v>
      </c>
      <c r="U726" s="1">
        <v>43479</v>
      </c>
      <c r="V726" s="1">
        <v>43607</v>
      </c>
      <c r="W726" t="s">
        <v>2388</v>
      </c>
      <c r="X726" t="s">
        <v>1929</v>
      </c>
      <c r="Y726">
        <v>30</v>
      </c>
      <c r="Z726">
        <v>24</v>
      </c>
      <c r="AA726">
        <v>31</v>
      </c>
      <c r="AB726">
        <v>77.419399999999996</v>
      </c>
      <c r="AD726">
        <f>IF(ISBLANK(Source[[#This Row],[CrosslistID]]),1,1/COUNTIFS(Source[CrosslistID],Source[[#This Row],[CrosslistID]],Source[TermDesc],Source[[#This Row],[TermDesc]]))</f>
        <v>1</v>
      </c>
      <c r="AG726">
        <v>0</v>
      </c>
      <c r="AH726">
        <v>77.419399999999996</v>
      </c>
      <c r="AI726">
        <v>3.7330000000000001</v>
      </c>
      <c r="AJ726">
        <v>3.9996</v>
      </c>
      <c r="AK726">
        <v>0.33329999999999999</v>
      </c>
      <c r="AL7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26">
        <f>IF(AND(Source[[#This Row],[Credit_Noncredit]]="Noncredit",Source[[#This Row],[FTEF]]&gt;0),Source[[#This Row],[NC XLST FTES]]*525/(437.5*Source[[#This Row],[FTEF]]),0)</f>
        <v>0</v>
      </c>
      <c r="AN726">
        <f>IF(Source[[#This Row],[Credit_Noncredit]]="Credit",Source[[#This Row],[Census Enrollment]],Source[[#This Row],[Noncredit Avg. Attendance]])</f>
        <v>30</v>
      </c>
    </row>
    <row r="727" spans="1:40" x14ac:dyDescent="0.25">
      <c r="A727" t="s">
        <v>4581</v>
      </c>
      <c r="B727" t="s">
        <v>886</v>
      </c>
      <c r="C727" t="s">
        <v>627</v>
      </c>
      <c r="D727" t="s">
        <v>628</v>
      </c>
      <c r="E727" s="4">
        <v>38885</v>
      </c>
      <c r="F727" s="4" t="s">
        <v>629</v>
      </c>
      <c r="G727" s="4" t="s">
        <v>1072</v>
      </c>
      <c r="H727" t="str">
        <f>CONCATENATE(Source[[#This Row],[Subject]],TRIM(Source[[#This Row],[Course]]))</f>
        <v>ENGL1A</v>
      </c>
      <c r="I727" t="str">
        <f>VLOOKUP(Source[[#This Row],[SubjCrse]],'Courses and Categories'!$E$2:$G$1816,3,FALSE)</f>
        <v>Credit General Education</v>
      </c>
      <c r="J727" t="s">
        <v>2426</v>
      </c>
      <c r="K727" t="s">
        <v>1087</v>
      </c>
      <c r="L727" t="s">
        <v>39</v>
      </c>
      <c r="M727" t="s">
        <v>1088</v>
      </c>
      <c r="N727" t="s">
        <v>59</v>
      </c>
      <c r="O727">
        <v>1210</v>
      </c>
      <c r="P727">
        <v>1400</v>
      </c>
      <c r="Q727" t="s">
        <v>850</v>
      </c>
      <c r="R727">
        <v>511</v>
      </c>
      <c r="S727" t="s">
        <v>134</v>
      </c>
      <c r="T727">
        <v>1</v>
      </c>
      <c r="U727" s="1">
        <v>43479</v>
      </c>
      <c r="V727" s="1">
        <v>43607</v>
      </c>
      <c r="W727" t="s">
        <v>2416</v>
      </c>
      <c r="X727" t="s">
        <v>1929</v>
      </c>
      <c r="Y727">
        <v>31</v>
      </c>
      <c r="Z727">
        <v>25</v>
      </c>
      <c r="AA727">
        <v>31</v>
      </c>
      <c r="AB727">
        <v>80.645200000000003</v>
      </c>
      <c r="AD727">
        <f>IF(ISBLANK(Source[[#This Row],[CrosslistID]]),1,1/COUNTIFS(Source[CrosslistID],Source[[#This Row],[CrosslistID]],Source[TermDesc],Source[[#This Row],[TermDesc]]))</f>
        <v>1</v>
      </c>
      <c r="AG727">
        <v>0</v>
      </c>
      <c r="AH727">
        <v>80.645200000000003</v>
      </c>
      <c r="AI727">
        <v>3.6</v>
      </c>
      <c r="AJ727">
        <v>4.1333000000000002</v>
      </c>
      <c r="AK727">
        <v>0.33329999999999999</v>
      </c>
      <c r="AL7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27">
        <f>IF(AND(Source[[#This Row],[Credit_Noncredit]]="Noncredit",Source[[#This Row],[FTEF]]&gt;0),Source[[#This Row],[NC XLST FTES]]*525/(437.5*Source[[#This Row],[FTEF]]),0)</f>
        <v>0</v>
      </c>
      <c r="AN727">
        <f>IF(Source[[#This Row],[Credit_Noncredit]]="Credit",Source[[#This Row],[Census Enrollment]],Source[[#This Row],[Noncredit Avg. Attendance]])</f>
        <v>31</v>
      </c>
    </row>
    <row r="728" spans="1:40" x14ac:dyDescent="0.25">
      <c r="A728" t="s">
        <v>4581</v>
      </c>
      <c r="B728" t="s">
        <v>886</v>
      </c>
      <c r="C728" t="s">
        <v>627</v>
      </c>
      <c r="D728" t="s">
        <v>628</v>
      </c>
      <c r="E728" s="4">
        <v>38886</v>
      </c>
      <c r="F728" s="4" t="s">
        <v>629</v>
      </c>
      <c r="G728" s="4" t="s">
        <v>1072</v>
      </c>
      <c r="H728" t="str">
        <f>CONCATENATE(Source[[#This Row],[Subject]],TRIM(Source[[#This Row],[Course]]))</f>
        <v>ENGL1A</v>
      </c>
      <c r="I728" t="str">
        <f>VLOOKUP(Source[[#This Row],[SubjCrse]],'Courses and Categories'!$E$2:$G$1816,3,FALSE)</f>
        <v>Credit General Education</v>
      </c>
      <c r="J728" t="s">
        <v>2428</v>
      </c>
      <c r="K728" t="s">
        <v>1087</v>
      </c>
      <c r="L728" t="s">
        <v>39</v>
      </c>
      <c r="M728" t="s">
        <v>1088</v>
      </c>
      <c r="N728" t="s">
        <v>59</v>
      </c>
      <c r="O728">
        <v>1210</v>
      </c>
      <c r="P728">
        <v>1400</v>
      </c>
      <c r="Q728" t="s">
        <v>240</v>
      </c>
      <c r="R728">
        <v>229</v>
      </c>
      <c r="S728" t="s">
        <v>134</v>
      </c>
      <c r="T728">
        <v>1</v>
      </c>
      <c r="U728" s="1">
        <v>43479</v>
      </c>
      <c r="V728" s="1">
        <v>43607</v>
      </c>
      <c r="W728" t="s">
        <v>2389</v>
      </c>
      <c r="X728" t="s">
        <v>1929</v>
      </c>
      <c r="Y728">
        <v>31</v>
      </c>
      <c r="Z728">
        <v>23</v>
      </c>
      <c r="AA728">
        <v>31</v>
      </c>
      <c r="AB728">
        <v>74.1935</v>
      </c>
      <c r="AD728">
        <f>IF(ISBLANK(Source[[#This Row],[CrosslistID]]),1,1/COUNTIFS(Source[CrosslistID],Source[[#This Row],[CrosslistID]],Source[TermDesc],Source[[#This Row],[TermDesc]]))</f>
        <v>1</v>
      </c>
      <c r="AG728">
        <v>0</v>
      </c>
      <c r="AH728">
        <v>74.1935</v>
      </c>
      <c r="AI728">
        <v>3.3330000000000002</v>
      </c>
      <c r="AJ728">
        <v>4.1329000000000002</v>
      </c>
      <c r="AK728">
        <v>0.33329999999999999</v>
      </c>
      <c r="AL7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28">
        <f>IF(AND(Source[[#This Row],[Credit_Noncredit]]="Noncredit",Source[[#This Row],[FTEF]]&gt;0),Source[[#This Row],[NC XLST FTES]]*525/(437.5*Source[[#This Row],[FTEF]]),0)</f>
        <v>0</v>
      </c>
      <c r="AN728">
        <f>IF(Source[[#This Row],[Credit_Noncredit]]="Credit",Source[[#This Row],[Census Enrollment]],Source[[#This Row],[Noncredit Avg. Attendance]])</f>
        <v>31</v>
      </c>
    </row>
    <row r="729" spans="1:40" x14ac:dyDescent="0.25">
      <c r="A729" t="s">
        <v>4581</v>
      </c>
      <c r="B729" t="s">
        <v>886</v>
      </c>
      <c r="C729" t="s">
        <v>627</v>
      </c>
      <c r="D729" t="s">
        <v>628</v>
      </c>
      <c r="E729" s="4">
        <v>38887</v>
      </c>
      <c r="F729" s="4" t="s">
        <v>629</v>
      </c>
      <c r="G729" s="4" t="s">
        <v>1072</v>
      </c>
      <c r="H729" t="str">
        <f>CONCATENATE(Source[[#This Row],[Subject]],TRIM(Source[[#This Row],[Course]]))</f>
        <v>ENGL1A</v>
      </c>
      <c r="I729" t="str">
        <f>VLOOKUP(Source[[#This Row],[SubjCrse]],'Courses and Categories'!$E$2:$G$1816,3,FALSE)</f>
        <v>Credit General Education</v>
      </c>
      <c r="J729" t="s">
        <v>2429</v>
      </c>
      <c r="K729" t="s">
        <v>1087</v>
      </c>
      <c r="L729" t="s">
        <v>39</v>
      </c>
      <c r="M729" t="s">
        <v>1088</v>
      </c>
      <c r="N729" t="s">
        <v>105</v>
      </c>
      <c r="O729">
        <v>1810</v>
      </c>
      <c r="P729">
        <v>2000</v>
      </c>
      <c r="Q729" t="s">
        <v>422</v>
      </c>
      <c r="R729">
        <v>205</v>
      </c>
      <c r="S729" t="s">
        <v>134</v>
      </c>
      <c r="T729">
        <v>1</v>
      </c>
      <c r="U729" s="1">
        <v>43479</v>
      </c>
      <c r="V729" s="1">
        <v>43607</v>
      </c>
      <c r="W729" t="s">
        <v>2434</v>
      </c>
      <c r="X729" t="s">
        <v>1929</v>
      </c>
      <c r="Y729">
        <v>33</v>
      </c>
      <c r="Z729">
        <v>29</v>
      </c>
      <c r="AA729">
        <v>31</v>
      </c>
      <c r="AB729">
        <v>93.548400000000001</v>
      </c>
      <c r="AD729">
        <f>IF(ISBLANK(Source[[#This Row],[CrosslistID]]),1,1/COUNTIFS(Source[CrosslistID],Source[[#This Row],[CrosslistID]],Source[TermDesc],Source[[#This Row],[TermDesc]]))</f>
        <v>1</v>
      </c>
      <c r="AG729">
        <v>0</v>
      </c>
      <c r="AH729">
        <v>93.548400000000001</v>
      </c>
      <c r="AI729">
        <v>4.133</v>
      </c>
      <c r="AJ729">
        <v>4.3996000000000004</v>
      </c>
      <c r="AK729">
        <v>0.33329999999999999</v>
      </c>
      <c r="AL7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29">
        <f>IF(AND(Source[[#This Row],[Credit_Noncredit]]="Noncredit",Source[[#This Row],[FTEF]]&gt;0),Source[[#This Row],[NC XLST FTES]]*525/(437.5*Source[[#This Row],[FTEF]]),0)</f>
        <v>0</v>
      </c>
      <c r="AN729">
        <f>IF(Source[[#This Row],[Credit_Noncredit]]="Credit",Source[[#This Row],[Census Enrollment]],Source[[#This Row],[Noncredit Avg. Attendance]])</f>
        <v>33</v>
      </c>
    </row>
    <row r="730" spans="1:40" x14ac:dyDescent="0.25">
      <c r="A730" t="s">
        <v>4581</v>
      </c>
      <c r="B730" t="s">
        <v>886</v>
      </c>
      <c r="C730" t="s">
        <v>627</v>
      </c>
      <c r="D730" t="s">
        <v>628</v>
      </c>
      <c r="E730" s="4">
        <v>38888</v>
      </c>
      <c r="F730" s="4" t="s">
        <v>629</v>
      </c>
      <c r="G730" s="4" t="s">
        <v>1072</v>
      </c>
      <c r="H730" t="str">
        <f>CONCATENATE(Source[[#This Row],[Subject]],TRIM(Source[[#This Row],[Course]]))</f>
        <v>ENGL1A</v>
      </c>
      <c r="I730" t="str">
        <f>VLOOKUP(Source[[#This Row],[SubjCrse]],'Courses and Categories'!$E$2:$G$1816,3,FALSE)</f>
        <v>Credit General Education</v>
      </c>
      <c r="J730" t="s">
        <v>2430</v>
      </c>
      <c r="K730" t="s">
        <v>1087</v>
      </c>
      <c r="L730" t="s">
        <v>39</v>
      </c>
      <c r="M730" t="s">
        <v>1088</v>
      </c>
      <c r="N730" t="s">
        <v>59</v>
      </c>
      <c r="O730">
        <v>1810</v>
      </c>
      <c r="P730">
        <v>2000</v>
      </c>
      <c r="Q730" t="s">
        <v>850</v>
      </c>
      <c r="R730">
        <v>513</v>
      </c>
      <c r="S730" t="s">
        <v>134</v>
      </c>
      <c r="T730">
        <v>1</v>
      </c>
      <c r="U730" s="1">
        <v>43479</v>
      </c>
      <c r="V730" s="1">
        <v>43607</v>
      </c>
      <c r="W730" t="s">
        <v>1102</v>
      </c>
      <c r="X730" t="s">
        <v>1929</v>
      </c>
      <c r="Y730">
        <v>24</v>
      </c>
      <c r="Z730">
        <v>18</v>
      </c>
      <c r="AA730">
        <v>31</v>
      </c>
      <c r="AB730">
        <v>58.064500000000002</v>
      </c>
      <c r="AD730">
        <f>IF(ISBLANK(Source[[#This Row],[CrosslistID]]),1,1/COUNTIFS(Source[CrosslistID],Source[[#This Row],[CrosslistID]],Source[TermDesc],Source[[#This Row],[TermDesc]]))</f>
        <v>1</v>
      </c>
      <c r="AG730">
        <v>0</v>
      </c>
      <c r="AH730">
        <v>58.064500000000002</v>
      </c>
      <c r="AI730">
        <v>3.2</v>
      </c>
      <c r="AJ730">
        <v>3.2</v>
      </c>
      <c r="AK730">
        <v>0.33329999999999999</v>
      </c>
      <c r="AL7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0">
        <f>IF(AND(Source[[#This Row],[Credit_Noncredit]]="Noncredit",Source[[#This Row],[FTEF]]&gt;0),Source[[#This Row],[NC XLST FTES]]*525/(437.5*Source[[#This Row],[FTEF]]),0)</f>
        <v>0</v>
      </c>
      <c r="AN730">
        <f>IF(Source[[#This Row],[Credit_Noncredit]]="Credit",Source[[#This Row],[Census Enrollment]],Source[[#This Row],[Noncredit Avg. Attendance]])</f>
        <v>24</v>
      </c>
    </row>
    <row r="731" spans="1:40" x14ac:dyDescent="0.25">
      <c r="A731" t="s">
        <v>4581</v>
      </c>
      <c r="B731" t="s">
        <v>886</v>
      </c>
      <c r="C731" t="s">
        <v>627</v>
      </c>
      <c r="D731" t="s">
        <v>628</v>
      </c>
      <c r="E731" s="4">
        <v>38889</v>
      </c>
      <c r="F731" s="4" t="s">
        <v>629</v>
      </c>
      <c r="G731" s="4" t="s">
        <v>1072</v>
      </c>
      <c r="H731" t="str">
        <f>CONCATENATE(Source[[#This Row],[Subject]],TRIM(Source[[#This Row],[Course]]))</f>
        <v>ENGL1A</v>
      </c>
      <c r="I731" t="str">
        <f>VLOOKUP(Source[[#This Row],[SubjCrse]],'Courses and Categories'!$E$2:$G$1816,3,FALSE)</f>
        <v>Credit General Education</v>
      </c>
      <c r="J731" t="s">
        <v>2431</v>
      </c>
      <c r="K731" t="s">
        <v>1087</v>
      </c>
      <c r="L731" t="s">
        <v>87</v>
      </c>
      <c r="M731" t="s">
        <v>1088</v>
      </c>
      <c r="N731" t="s">
        <v>105</v>
      </c>
      <c r="O731">
        <v>1810</v>
      </c>
      <c r="P731">
        <v>2000</v>
      </c>
      <c r="Q731" t="s">
        <v>60</v>
      </c>
      <c r="R731">
        <v>323</v>
      </c>
      <c r="S731" t="s">
        <v>61</v>
      </c>
      <c r="T731">
        <v>1</v>
      </c>
      <c r="U731" s="1">
        <v>43479</v>
      </c>
      <c r="V731" s="1">
        <v>43607</v>
      </c>
      <c r="W731" t="s">
        <v>646</v>
      </c>
      <c r="X731" t="s">
        <v>1929</v>
      </c>
      <c r="Y731">
        <v>28</v>
      </c>
      <c r="Z731">
        <v>24</v>
      </c>
      <c r="AA731">
        <v>31</v>
      </c>
      <c r="AB731">
        <v>77.419399999999996</v>
      </c>
      <c r="AD731">
        <f>IF(ISBLANK(Source[[#This Row],[CrosslistID]]),1,1/COUNTIFS(Source[CrosslistID],Source[[#This Row],[CrosslistID]],Source[TermDesc],Source[[#This Row],[TermDesc]]))</f>
        <v>1</v>
      </c>
      <c r="AG731">
        <v>0</v>
      </c>
      <c r="AH731">
        <v>77.419399999999996</v>
      </c>
      <c r="AI731">
        <v>3.4670000000000001</v>
      </c>
      <c r="AJ731">
        <v>3.7336999999999998</v>
      </c>
      <c r="AK731">
        <v>0.33329999999999999</v>
      </c>
      <c r="AL7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1">
        <f>IF(AND(Source[[#This Row],[Credit_Noncredit]]="Noncredit",Source[[#This Row],[FTEF]]&gt;0),Source[[#This Row],[NC XLST FTES]]*525/(437.5*Source[[#This Row],[FTEF]]),0)</f>
        <v>0</v>
      </c>
      <c r="AN731">
        <f>IF(Source[[#This Row],[Credit_Noncredit]]="Credit",Source[[#This Row],[Census Enrollment]],Source[[#This Row],[Noncredit Avg. Attendance]])</f>
        <v>28</v>
      </c>
    </row>
    <row r="732" spans="1:40" x14ac:dyDescent="0.25">
      <c r="A732" t="s">
        <v>4581</v>
      </c>
      <c r="B732" t="s">
        <v>886</v>
      </c>
      <c r="C732" t="s">
        <v>627</v>
      </c>
      <c r="D732" t="s">
        <v>628</v>
      </c>
      <c r="E732" s="4">
        <v>39337</v>
      </c>
      <c r="F732" s="4" t="s">
        <v>629</v>
      </c>
      <c r="G732" s="4" t="s">
        <v>1072</v>
      </c>
      <c r="H732" t="str">
        <f>CONCATENATE(Source[[#This Row],[Subject]],TRIM(Source[[#This Row],[Course]]))</f>
        <v>ENGL1A</v>
      </c>
      <c r="I732" t="str">
        <f>VLOOKUP(Source[[#This Row],[SubjCrse]],'Courses and Categories'!$E$2:$G$1816,3,FALSE)</f>
        <v>Credit General Education</v>
      </c>
      <c r="J732" t="s">
        <v>2432</v>
      </c>
      <c r="K732" t="s">
        <v>1087</v>
      </c>
      <c r="L732" t="s">
        <v>39</v>
      </c>
      <c r="M732" t="s">
        <v>1088</v>
      </c>
      <c r="N732" t="s">
        <v>105</v>
      </c>
      <c r="O732">
        <v>1010</v>
      </c>
      <c r="P732">
        <v>1215</v>
      </c>
      <c r="Q732" t="s">
        <v>420</v>
      </c>
      <c r="R732">
        <v>184</v>
      </c>
      <c r="S732" t="s">
        <v>134</v>
      </c>
      <c r="T732" t="s">
        <v>44</v>
      </c>
      <c r="U732" s="1">
        <v>43493</v>
      </c>
      <c r="V732" s="1">
        <v>43607</v>
      </c>
      <c r="W732" t="s">
        <v>4793</v>
      </c>
      <c r="X732" t="s">
        <v>905</v>
      </c>
      <c r="Y732">
        <v>27</v>
      </c>
      <c r="Z732">
        <v>25</v>
      </c>
      <c r="AA732">
        <v>31</v>
      </c>
      <c r="AB732">
        <v>80.645200000000003</v>
      </c>
      <c r="AD732">
        <f>IF(ISBLANK(Source[[#This Row],[CrosslistID]]),1,1/COUNTIFS(Source[CrosslistID],Source[[#This Row],[CrosslistID]],Source[TermDesc],Source[[#This Row],[TermDesc]]))</f>
        <v>1</v>
      </c>
      <c r="AG732">
        <v>0</v>
      </c>
      <c r="AH732">
        <v>80.645200000000003</v>
      </c>
      <c r="AI732">
        <v>3.395</v>
      </c>
      <c r="AJ732">
        <v>3.6665999999999999</v>
      </c>
      <c r="AK732">
        <v>0.33329999999999999</v>
      </c>
      <c r="AL7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2">
        <f>IF(AND(Source[[#This Row],[Credit_Noncredit]]="Noncredit",Source[[#This Row],[FTEF]]&gt;0),Source[[#This Row],[NC XLST FTES]]*525/(437.5*Source[[#This Row],[FTEF]]),0)</f>
        <v>0</v>
      </c>
      <c r="AN732">
        <f>IF(Source[[#This Row],[Credit_Noncredit]]="Credit",Source[[#This Row],[Census Enrollment]],Source[[#This Row],[Noncredit Avg. Attendance]])</f>
        <v>27</v>
      </c>
    </row>
    <row r="733" spans="1:40" x14ac:dyDescent="0.25">
      <c r="A733" t="s">
        <v>4581</v>
      </c>
      <c r="B733" t="s">
        <v>886</v>
      </c>
      <c r="C733" t="s">
        <v>627</v>
      </c>
      <c r="D733" t="s">
        <v>628</v>
      </c>
      <c r="E733" s="4">
        <v>30168</v>
      </c>
      <c r="F733" s="4" t="s">
        <v>629</v>
      </c>
      <c r="G733" s="4" t="s">
        <v>1103</v>
      </c>
      <c r="H733" t="str">
        <f>CONCATENATE(Source[[#This Row],[Subject]],TRIM(Source[[#This Row],[Course]]))</f>
        <v>ENGL1B</v>
      </c>
      <c r="I733" t="str">
        <f>VLOOKUP(Source[[#This Row],[SubjCrse]],'Courses and Categories'!$E$2:$G$1816,3,FALSE)</f>
        <v>Credit General Education</v>
      </c>
      <c r="J733">
        <v>1</v>
      </c>
      <c r="K733" t="s">
        <v>1104</v>
      </c>
      <c r="L733" t="s">
        <v>39</v>
      </c>
      <c r="M733" t="s">
        <v>1088</v>
      </c>
      <c r="N733" t="s">
        <v>1041</v>
      </c>
      <c r="O733">
        <v>810</v>
      </c>
      <c r="P733">
        <v>900</v>
      </c>
      <c r="Q733" t="s">
        <v>233</v>
      </c>
      <c r="R733">
        <v>217</v>
      </c>
      <c r="S733" t="s">
        <v>134</v>
      </c>
      <c r="T733">
        <v>1</v>
      </c>
      <c r="U733" s="1">
        <v>43479</v>
      </c>
      <c r="V733" s="1">
        <v>43607</v>
      </c>
      <c r="W733" t="s">
        <v>2374</v>
      </c>
      <c r="X733" t="s">
        <v>1929</v>
      </c>
      <c r="Y733">
        <v>23</v>
      </c>
      <c r="Z733">
        <v>22</v>
      </c>
      <c r="AA733">
        <v>31</v>
      </c>
      <c r="AB733">
        <v>70.967699999999994</v>
      </c>
      <c r="AD733">
        <f>IF(ISBLANK(Source[[#This Row],[CrosslistID]]),1,1/COUNTIFS(Source[CrosslistID],Source[[#This Row],[CrosslistID]],Source[TermDesc],Source[[#This Row],[TermDesc]]))</f>
        <v>1</v>
      </c>
      <c r="AG733">
        <v>0</v>
      </c>
      <c r="AH733">
        <v>70.967699999999994</v>
      </c>
      <c r="AI733">
        <v>2</v>
      </c>
      <c r="AJ733">
        <v>2.2999999999999998</v>
      </c>
      <c r="AK733">
        <v>0.25</v>
      </c>
      <c r="AL7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3">
        <f>IF(AND(Source[[#This Row],[Credit_Noncredit]]="Noncredit",Source[[#This Row],[FTEF]]&gt;0),Source[[#This Row],[NC XLST FTES]]*525/(437.5*Source[[#This Row],[FTEF]]),0)</f>
        <v>0</v>
      </c>
      <c r="AN733">
        <f>IF(Source[[#This Row],[Credit_Noncredit]]="Credit",Source[[#This Row],[Census Enrollment]],Source[[#This Row],[Noncredit Avg. Attendance]])</f>
        <v>23</v>
      </c>
    </row>
    <row r="734" spans="1:40" x14ac:dyDescent="0.25">
      <c r="A734" t="s">
        <v>4581</v>
      </c>
      <c r="B734" t="s">
        <v>886</v>
      </c>
      <c r="C734" t="s">
        <v>627</v>
      </c>
      <c r="D734" t="s">
        <v>628</v>
      </c>
      <c r="E734" s="4">
        <v>38890</v>
      </c>
      <c r="F734" s="4" t="s">
        <v>629</v>
      </c>
      <c r="G734" s="4" t="s">
        <v>1103</v>
      </c>
      <c r="H734" t="str">
        <f>CONCATENATE(Source[[#This Row],[Subject]],TRIM(Source[[#This Row],[Course]]))</f>
        <v>ENGL1B</v>
      </c>
      <c r="I734" t="str">
        <f>VLOOKUP(Source[[#This Row],[SubjCrse]],'Courses and Categories'!$E$2:$G$1816,3,FALSE)</f>
        <v>Credit General Education</v>
      </c>
      <c r="J734">
        <v>2</v>
      </c>
      <c r="K734" t="s">
        <v>1104</v>
      </c>
      <c r="L734" t="s">
        <v>39</v>
      </c>
      <c r="M734" t="s">
        <v>1088</v>
      </c>
      <c r="N734" t="s">
        <v>1041</v>
      </c>
      <c r="O734">
        <v>810</v>
      </c>
      <c r="P734">
        <v>900</v>
      </c>
      <c r="Q734" t="s">
        <v>233</v>
      </c>
      <c r="R734">
        <v>307</v>
      </c>
      <c r="S734" t="s">
        <v>134</v>
      </c>
      <c r="T734">
        <v>1</v>
      </c>
      <c r="U734" s="1">
        <v>43479</v>
      </c>
      <c r="V734" s="1">
        <v>43607</v>
      </c>
      <c r="W734" t="s">
        <v>235</v>
      </c>
      <c r="X734" t="s">
        <v>1929</v>
      </c>
      <c r="Y734">
        <v>36</v>
      </c>
      <c r="Z734">
        <v>31</v>
      </c>
      <c r="AA734">
        <v>31</v>
      </c>
      <c r="AB734">
        <v>100</v>
      </c>
      <c r="AD734">
        <f>IF(ISBLANK(Source[[#This Row],[CrosslistID]]),1,1/COUNTIFS(Source[CrosslistID],Source[[#This Row],[CrosslistID]],Source[TermDesc],Source[[#This Row],[TermDesc]]))</f>
        <v>1</v>
      </c>
      <c r="AG734">
        <v>0</v>
      </c>
      <c r="AH734">
        <v>100</v>
      </c>
      <c r="AI734">
        <v>3.3</v>
      </c>
      <c r="AJ734">
        <v>3.6</v>
      </c>
      <c r="AK734">
        <v>0.25</v>
      </c>
      <c r="AL7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4">
        <f>IF(AND(Source[[#This Row],[Credit_Noncredit]]="Noncredit",Source[[#This Row],[FTEF]]&gt;0),Source[[#This Row],[NC XLST FTES]]*525/(437.5*Source[[#This Row],[FTEF]]),0)</f>
        <v>0</v>
      </c>
      <c r="AN734">
        <f>IF(Source[[#This Row],[Credit_Noncredit]]="Credit",Source[[#This Row],[Census Enrollment]],Source[[#This Row],[Noncredit Avg. Attendance]])</f>
        <v>36</v>
      </c>
    </row>
    <row r="735" spans="1:40" x14ac:dyDescent="0.25">
      <c r="A735" t="s">
        <v>4581</v>
      </c>
      <c r="B735" t="s">
        <v>886</v>
      </c>
      <c r="C735" t="s">
        <v>627</v>
      </c>
      <c r="D735" t="s">
        <v>628</v>
      </c>
      <c r="E735" s="4">
        <v>30157</v>
      </c>
      <c r="F735" s="4" t="s">
        <v>629</v>
      </c>
      <c r="G735" s="4" t="s">
        <v>1103</v>
      </c>
      <c r="H735" t="str">
        <f>CONCATENATE(Source[[#This Row],[Subject]],TRIM(Source[[#This Row],[Course]]))</f>
        <v>ENGL1B</v>
      </c>
      <c r="I735" t="str">
        <f>VLOOKUP(Source[[#This Row],[SubjCrse]],'Courses and Categories'!$E$2:$G$1816,3,FALSE)</f>
        <v>Credit General Education</v>
      </c>
      <c r="J735">
        <v>3</v>
      </c>
      <c r="K735" t="s">
        <v>1104</v>
      </c>
      <c r="L735" t="s">
        <v>39</v>
      </c>
      <c r="M735" t="s">
        <v>1088</v>
      </c>
      <c r="N735" t="s">
        <v>1041</v>
      </c>
      <c r="O735">
        <v>1010</v>
      </c>
      <c r="P735">
        <v>1100</v>
      </c>
      <c r="Q735" t="s">
        <v>233</v>
      </c>
      <c r="R735">
        <v>316</v>
      </c>
      <c r="S735" t="s">
        <v>134</v>
      </c>
      <c r="T735">
        <v>1</v>
      </c>
      <c r="U735" s="1">
        <v>43479</v>
      </c>
      <c r="V735" s="1">
        <v>43607</v>
      </c>
      <c r="W735" t="s">
        <v>2391</v>
      </c>
      <c r="X735" t="s">
        <v>1929</v>
      </c>
      <c r="Y735">
        <v>19</v>
      </c>
      <c r="Z735">
        <v>13</v>
      </c>
      <c r="AA735">
        <v>31</v>
      </c>
      <c r="AB735">
        <v>41.935499999999998</v>
      </c>
      <c r="AD735">
        <f>IF(ISBLANK(Source[[#This Row],[CrosslistID]]),1,1/COUNTIFS(Source[CrosslistID],Source[[#This Row],[CrosslistID]],Source[TermDesc],Source[[#This Row],[TermDesc]]))</f>
        <v>1</v>
      </c>
      <c r="AG735">
        <v>0</v>
      </c>
      <c r="AH735">
        <v>41.935499999999998</v>
      </c>
      <c r="AI735">
        <v>1.8</v>
      </c>
      <c r="AJ735">
        <v>1.9</v>
      </c>
      <c r="AK735">
        <v>0.25</v>
      </c>
      <c r="AL7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5">
        <f>IF(AND(Source[[#This Row],[Credit_Noncredit]]="Noncredit",Source[[#This Row],[FTEF]]&gt;0),Source[[#This Row],[NC XLST FTES]]*525/(437.5*Source[[#This Row],[FTEF]]),0)</f>
        <v>0</v>
      </c>
      <c r="AN735">
        <f>IF(Source[[#This Row],[Credit_Noncredit]]="Credit",Source[[#This Row],[Census Enrollment]],Source[[#This Row],[Noncredit Avg. Attendance]])</f>
        <v>19</v>
      </c>
    </row>
    <row r="736" spans="1:40" x14ac:dyDescent="0.25">
      <c r="A736" t="s">
        <v>4581</v>
      </c>
      <c r="B736" t="s">
        <v>886</v>
      </c>
      <c r="C736" t="s">
        <v>627</v>
      </c>
      <c r="D736" t="s">
        <v>628</v>
      </c>
      <c r="E736" s="4">
        <v>36172</v>
      </c>
      <c r="F736" s="4" t="s">
        <v>629</v>
      </c>
      <c r="G736" s="4" t="s">
        <v>1103</v>
      </c>
      <c r="H736" t="str">
        <f>CONCATENATE(Source[[#This Row],[Subject]],TRIM(Source[[#This Row],[Course]]))</f>
        <v>ENGL1B</v>
      </c>
      <c r="I736" t="str">
        <f>VLOOKUP(Source[[#This Row],[SubjCrse]],'Courses and Categories'!$E$2:$G$1816,3,FALSE)</f>
        <v>Credit General Education</v>
      </c>
      <c r="J736">
        <v>4</v>
      </c>
      <c r="K736" t="s">
        <v>1104</v>
      </c>
      <c r="L736" t="s">
        <v>39</v>
      </c>
      <c r="M736" t="s">
        <v>1088</v>
      </c>
      <c r="N736" t="s">
        <v>1041</v>
      </c>
      <c r="O736">
        <v>910</v>
      </c>
      <c r="P736">
        <v>1000</v>
      </c>
      <c r="Q736" t="s">
        <v>422</v>
      </c>
      <c r="R736">
        <v>205</v>
      </c>
      <c r="S736" t="s">
        <v>134</v>
      </c>
      <c r="T736">
        <v>1</v>
      </c>
      <c r="U736" s="1">
        <v>43479</v>
      </c>
      <c r="V736" s="1">
        <v>43607</v>
      </c>
      <c r="W736" t="s">
        <v>4797</v>
      </c>
      <c r="X736" t="s">
        <v>1929</v>
      </c>
      <c r="Y736">
        <v>32</v>
      </c>
      <c r="Z736">
        <v>30</v>
      </c>
      <c r="AA736">
        <v>31</v>
      </c>
      <c r="AB736">
        <v>96.774199999999993</v>
      </c>
      <c r="AD736">
        <f>IF(ISBLANK(Source[[#This Row],[CrosslistID]]),1,1/COUNTIFS(Source[CrosslistID],Source[[#This Row],[CrosslistID]],Source[TermDesc],Source[[#This Row],[TermDesc]]))</f>
        <v>1</v>
      </c>
      <c r="AG736">
        <v>0</v>
      </c>
      <c r="AH736">
        <v>96.774199999999993</v>
      </c>
      <c r="AI736">
        <v>3.1</v>
      </c>
      <c r="AJ736">
        <v>3.2</v>
      </c>
      <c r="AK736">
        <v>0.25</v>
      </c>
      <c r="AL7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6">
        <f>IF(AND(Source[[#This Row],[Credit_Noncredit]]="Noncredit",Source[[#This Row],[FTEF]]&gt;0),Source[[#This Row],[NC XLST FTES]]*525/(437.5*Source[[#This Row],[FTEF]]),0)</f>
        <v>0</v>
      </c>
      <c r="AN736">
        <f>IF(Source[[#This Row],[Credit_Noncredit]]="Credit",Source[[#This Row],[Census Enrollment]],Source[[#This Row],[Noncredit Avg. Attendance]])</f>
        <v>32</v>
      </c>
    </row>
    <row r="737" spans="1:40" x14ac:dyDescent="0.25">
      <c r="A737" t="s">
        <v>4581</v>
      </c>
      <c r="B737" t="s">
        <v>886</v>
      </c>
      <c r="C737" t="s">
        <v>627</v>
      </c>
      <c r="D737" t="s">
        <v>628</v>
      </c>
      <c r="E737" s="4">
        <v>30166</v>
      </c>
      <c r="F737" s="4" t="s">
        <v>629</v>
      </c>
      <c r="G737" s="4" t="s">
        <v>1103</v>
      </c>
      <c r="H737" t="str">
        <f>CONCATENATE(Source[[#This Row],[Subject]],TRIM(Source[[#This Row],[Course]]))</f>
        <v>ENGL1B</v>
      </c>
      <c r="I737" t="str">
        <f>VLOOKUP(Source[[#This Row],[SubjCrse]],'Courses and Categories'!$E$2:$G$1816,3,FALSE)</f>
        <v>Credit General Education</v>
      </c>
      <c r="J737">
        <v>6</v>
      </c>
      <c r="K737" t="s">
        <v>1104</v>
      </c>
      <c r="L737" t="s">
        <v>39</v>
      </c>
      <c r="M737" t="s">
        <v>1088</v>
      </c>
      <c r="N737" t="s">
        <v>1041</v>
      </c>
      <c r="O737">
        <v>910</v>
      </c>
      <c r="P737">
        <v>1000</v>
      </c>
      <c r="Q737" t="s">
        <v>240</v>
      </c>
      <c r="R737">
        <v>269</v>
      </c>
      <c r="S737" t="s">
        <v>134</v>
      </c>
      <c r="T737">
        <v>1</v>
      </c>
      <c r="U737" s="1">
        <v>43479</v>
      </c>
      <c r="V737" s="1">
        <v>43607</v>
      </c>
      <c r="W737" t="s">
        <v>2378</v>
      </c>
      <c r="X737" t="s">
        <v>1929</v>
      </c>
      <c r="Y737">
        <v>26</v>
      </c>
      <c r="Z737">
        <v>24</v>
      </c>
      <c r="AA737">
        <v>31</v>
      </c>
      <c r="AB737">
        <v>77.419399999999996</v>
      </c>
      <c r="AD737">
        <f>IF(ISBLANK(Source[[#This Row],[CrosslistID]]),1,1/COUNTIFS(Source[CrosslistID],Source[[#This Row],[CrosslistID]],Source[TermDesc],Source[[#This Row],[TermDesc]]))</f>
        <v>1</v>
      </c>
      <c r="AG737">
        <v>0</v>
      </c>
      <c r="AH737">
        <v>77.419399999999996</v>
      </c>
      <c r="AI737">
        <v>2.6</v>
      </c>
      <c r="AJ737">
        <v>2.6</v>
      </c>
      <c r="AK737">
        <v>0.25</v>
      </c>
      <c r="AL7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7">
        <f>IF(AND(Source[[#This Row],[Credit_Noncredit]]="Noncredit",Source[[#This Row],[FTEF]]&gt;0),Source[[#This Row],[NC XLST FTES]]*525/(437.5*Source[[#This Row],[FTEF]]),0)</f>
        <v>0</v>
      </c>
      <c r="AN737">
        <f>IF(Source[[#This Row],[Credit_Noncredit]]="Credit",Source[[#This Row],[Census Enrollment]],Source[[#This Row],[Noncredit Avg. Attendance]])</f>
        <v>26</v>
      </c>
    </row>
    <row r="738" spans="1:40" x14ac:dyDescent="0.25">
      <c r="A738" t="s">
        <v>4581</v>
      </c>
      <c r="B738" t="s">
        <v>886</v>
      </c>
      <c r="C738" t="s">
        <v>627</v>
      </c>
      <c r="D738" t="s">
        <v>628</v>
      </c>
      <c r="E738" s="4">
        <v>38697</v>
      </c>
      <c r="F738" s="4" t="s">
        <v>629</v>
      </c>
      <c r="G738" s="4" t="s">
        <v>1103</v>
      </c>
      <c r="H738" t="str">
        <f>CONCATENATE(Source[[#This Row],[Subject]],TRIM(Source[[#This Row],[Course]]))</f>
        <v>ENGL1B</v>
      </c>
      <c r="I738" t="str">
        <f>VLOOKUP(Source[[#This Row],[SubjCrse]],'Courses and Categories'!$E$2:$G$1816,3,FALSE)</f>
        <v>Credit General Education</v>
      </c>
      <c r="J738">
        <v>7</v>
      </c>
      <c r="K738" t="s">
        <v>1104</v>
      </c>
      <c r="L738" t="s">
        <v>39</v>
      </c>
      <c r="M738" t="s">
        <v>1088</v>
      </c>
      <c r="N738" t="s">
        <v>1041</v>
      </c>
      <c r="O738">
        <v>910</v>
      </c>
      <c r="P738">
        <v>1000</v>
      </c>
      <c r="Q738" t="s">
        <v>238</v>
      </c>
      <c r="R738">
        <v>706</v>
      </c>
      <c r="S738" t="s">
        <v>134</v>
      </c>
      <c r="T738">
        <v>1</v>
      </c>
      <c r="U738" s="1">
        <v>43479</v>
      </c>
      <c r="V738" s="1">
        <v>43607</v>
      </c>
      <c r="W738" t="s">
        <v>235</v>
      </c>
      <c r="X738" t="s">
        <v>1929</v>
      </c>
      <c r="Y738">
        <v>38</v>
      </c>
      <c r="Z738">
        <v>35</v>
      </c>
      <c r="AA738">
        <v>31</v>
      </c>
      <c r="AB738">
        <v>112.9032</v>
      </c>
      <c r="AD738">
        <f>IF(ISBLANK(Source[[#This Row],[CrosslistID]]),1,1/COUNTIFS(Source[CrosslistID],Source[[#This Row],[CrosslistID]],Source[TermDesc],Source[[#This Row],[TermDesc]]))</f>
        <v>1</v>
      </c>
      <c r="AG738">
        <v>0</v>
      </c>
      <c r="AH738">
        <v>112.9032</v>
      </c>
      <c r="AI738">
        <v>3.5</v>
      </c>
      <c r="AJ738">
        <v>3.8</v>
      </c>
      <c r="AK738">
        <v>0.25</v>
      </c>
      <c r="AL7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8">
        <f>IF(AND(Source[[#This Row],[Credit_Noncredit]]="Noncredit",Source[[#This Row],[FTEF]]&gt;0),Source[[#This Row],[NC XLST FTES]]*525/(437.5*Source[[#This Row],[FTEF]]),0)</f>
        <v>0</v>
      </c>
      <c r="AN738">
        <f>IF(Source[[#This Row],[Credit_Noncredit]]="Credit",Source[[#This Row],[Census Enrollment]],Source[[#This Row],[Noncredit Avg. Attendance]])</f>
        <v>38</v>
      </c>
    </row>
    <row r="739" spans="1:40" x14ac:dyDescent="0.25">
      <c r="A739" t="s">
        <v>4581</v>
      </c>
      <c r="B739" t="s">
        <v>886</v>
      </c>
      <c r="C739" t="s">
        <v>627</v>
      </c>
      <c r="D739" t="s">
        <v>628</v>
      </c>
      <c r="E739" s="4">
        <v>30158</v>
      </c>
      <c r="F739" s="4" t="s">
        <v>629</v>
      </c>
      <c r="G739" s="4" t="s">
        <v>1103</v>
      </c>
      <c r="H739" t="str">
        <f>CONCATENATE(Source[[#This Row],[Subject]],TRIM(Source[[#This Row],[Course]]))</f>
        <v>ENGL1B</v>
      </c>
      <c r="I739" t="str">
        <f>VLOOKUP(Source[[#This Row],[SubjCrse]],'Courses and Categories'!$E$2:$G$1816,3,FALSE)</f>
        <v>Credit General Education</v>
      </c>
      <c r="J739">
        <v>8</v>
      </c>
      <c r="K739" t="s">
        <v>1104</v>
      </c>
      <c r="L739" t="s">
        <v>39</v>
      </c>
      <c r="M739" t="s">
        <v>1088</v>
      </c>
      <c r="N739" t="s">
        <v>1041</v>
      </c>
      <c r="O739">
        <v>1010</v>
      </c>
      <c r="P739">
        <v>1100</v>
      </c>
      <c r="Q739" t="s">
        <v>850</v>
      </c>
      <c r="R739">
        <v>551</v>
      </c>
      <c r="S739" t="s">
        <v>134</v>
      </c>
      <c r="T739">
        <v>1</v>
      </c>
      <c r="U739" s="1">
        <v>43479</v>
      </c>
      <c r="V739" s="1">
        <v>43607</v>
      </c>
      <c r="W739" t="s">
        <v>646</v>
      </c>
      <c r="X739" t="s">
        <v>1929</v>
      </c>
      <c r="Y739">
        <v>29</v>
      </c>
      <c r="Z739">
        <v>27</v>
      </c>
      <c r="AA739">
        <v>31</v>
      </c>
      <c r="AB739">
        <v>87.096800000000002</v>
      </c>
      <c r="AD739">
        <f>IF(ISBLANK(Source[[#This Row],[CrosslistID]]),1,1/COUNTIFS(Source[CrosslistID],Source[[#This Row],[CrosslistID]],Source[TermDesc],Source[[#This Row],[TermDesc]]))</f>
        <v>1</v>
      </c>
      <c r="AG739">
        <v>0</v>
      </c>
      <c r="AH739">
        <v>87.096800000000002</v>
      </c>
      <c r="AI739">
        <v>2.7</v>
      </c>
      <c r="AJ739">
        <v>2.9</v>
      </c>
      <c r="AK739">
        <v>0.25</v>
      </c>
      <c r="AL7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9">
        <f>IF(AND(Source[[#This Row],[Credit_Noncredit]]="Noncredit",Source[[#This Row],[FTEF]]&gt;0),Source[[#This Row],[NC XLST FTES]]*525/(437.5*Source[[#This Row],[FTEF]]),0)</f>
        <v>0</v>
      </c>
      <c r="AN739">
        <f>IF(Source[[#This Row],[Credit_Noncredit]]="Credit",Source[[#This Row],[Census Enrollment]],Source[[#This Row],[Noncredit Avg. Attendance]])</f>
        <v>29</v>
      </c>
    </row>
    <row r="740" spans="1:40" x14ac:dyDescent="0.25">
      <c r="A740" t="s">
        <v>4581</v>
      </c>
      <c r="B740" t="s">
        <v>886</v>
      </c>
      <c r="C740" t="s">
        <v>627</v>
      </c>
      <c r="D740" t="s">
        <v>628</v>
      </c>
      <c r="E740" s="4">
        <v>38072</v>
      </c>
      <c r="F740" s="4" t="s">
        <v>629</v>
      </c>
      <c r="G740" s="4" t="s">
        <v>1103</v>
      </c>
      <c r="H740" t="str">
        <f>CONCATENATE(Source[[#This Row],[Subject]],TRIM(Source[[#This Row],[Course]]))</f>
        <v>ENGL1B</v>
      </c>
      <c r="I740" t="str">
        <f>VLOOKUP(Source[[#This Row],[SubjCrse]],'Courses and Categories'!$E$2:$G$1816,3,FALSE)</f>
        <v>Credit General Education</v>
      </c>
      <c r="J740">
        <v>9</v>
      </c>
      <c r="K740" t="s">
        <v>1104</v>
      </c>
      <c r="L740" t="s">
        <v>39</v>
      </c>
      <c r="M740" t="s">
        <v>1088</v>
      </c>
      <c r="N740" t="s">
        <v>1041</v>
      </c>
      <c r="O740">
        <v>1010</v>
      </c>
      <c r="P740">
        <v>1100</v>
      </c>
      <c r="Q740" t="s">
        <v>420</v>
      </c>
      <c r="R740">
        <v>180</v>
      </c>
      <c r="S740" t="s">
        <v>134</v>
      </c>
      <c r="T740">
        <v>1</v>
      </c>
      <c r="U740" s="1">
        <v>43479</v>
      </c>
      <c r="V740" s="1">
        <v>43607</v>
      </c>
      <c r="W740" t="s">
        <v>2397</v>
      </c>
      <c r="X740" t="s">
        <v>1929</v>
      </c>
      <c r="Y740">
        <v>30</v>
      </c>
      <c r="Z740">
        <v>30</v>
      </c>
      <c r="AA740">
        <v>31</v>
      </c>
      <c r="AB740">
        <v>96.774199999999993</v>
      </c>
      <c r="AD740">
        <f>IF(ISBLANK(Source[[#This Row],[CrosslistID]]),1,1/COUNTIFS(Source[CrosslistID],Source[[#This Row],[CrosslistID]],Source[TermDesc],Source[[#This Row],[TermDesc]]))</f>
        <v>1</v>
      </c>
      <c r="AG740">
        <v>0</v>
      </c>
      <c r="AH740">
        <v>96.774199999999993</v>
      </c>
      <c r="AI740">
        <v>2.9</v>
      </c>
      <c r="AJ740">
        <v>3</v>
      </c>
      <c r="AK740">
        <v>0.25</v>
      </c>
      <c r="AL7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0">
        <f>IF(AND(Source[[#This Row],[Credit_Noncredit]]="Noncredit",Source[[#This Row],[FTEF]]&gt;0),Source[[#This Row],[NC XLST FTES]]*525/(437.5*Source[[#This Row],[FTEF]]),0)</f>
        <v>0</v>
      </c>
      <c r="AN740">
        <f>IF(Source[[#This Row],[Credit_Noncredit]]="Credit",Source[[#This Row],[Census Enrollment]],Source[[#This Row],[Noncredit Avg. Attendance]])</f>
        <v>30</v>
      </c>
    </row>
    <row r="741" spans="1:40" x14ac:dyDescent="0.25">
      <c r="A741" t="s">
        <v>4581</v>
      </c>
      <c r="B741" t="s">
        <v>886</v>
      </c>
      <c r="C741" t="s">
        <v>627</v>
      </c>
      <c r="D741" t="s">
        <v>628</v>
      </c>
      <c r="E741" s="4">
        <v>38653</v>
      </c>
      <c r="F741" s="4" t="s">
        <v>629</v>
      </c>
      <c r="G741" s="4" t="s">
        <v>1103</v>
      </c>
      <c r="H741" t="str">
        <f>CONCATENATE(Source[[#This Row],[Subject]],TRIM(Source[[#This Row],[Course]]))</f>
        <v>ENGL1B</v>
      </c>
      <c r="I741" t="str">
        <f>VLOOKUP(Source[[#This Row],[SubjCrse]],'Courses and Categories'!$E$2:$G$1816,3,FALSE)</f>
        <v>Credit General Education</v>
      </c>
      <c r="J741">
        <v>11</v>
      </c>
      <c r="K741" t="s">
        <v>1104</v>
      </c>
      <c r="L741" t="s">
        <v>39</v>
      </c>
      <c r="M741" t="s">
        <v>1088</v>
      </c>
      <c r="N741" t="s">
        <v>1041</v>
      </c>
      <c r="O741">
        <v>1010</v>
      </c>
      <c r="P741">
        <v>1100</v>
      </c>
      <c r="Q741" t="s">
        <v>233</v>
      </c>
      <c r="R741">
        <v>314</v>
      </c>
      <c r="S741" t="s">
        <v>134</v>
      </c>
      <c r="T741">
        <v>1</v>
      </c>
      <c r="U741" s="1">
        <v>43479</v>
      </c>
      <c r="V741" s="1">
        <v>43607</v>
      </c>
      <c r="W741" t="s">
        <v>2379</v>
      </c>
      <c r="X741" t="s">
        <v>1929</v>
      </c>
      <c r="Y741">
        <v>21</v>
      </c>
      <c r="Z741">
        <v>17</v>
      </c>
      <c r="AA741">
        <v>31</v>
      </c>
      <c r="AB741">
        <v>54.838700000000003</v>
      </c>
      <c r="AD741">
        <f>IF(ISBLANK(Source[[#This Row],[CrosslistID]]),1,1/COUNTIFS(Source[CrosslistID],Source[[#This Row],[CrosslistID]],Source[TermDesc],Source[[#This Row],[TermDesc]]))</f>
        <v>1</v>
      </c>
      <c r="AG741">
        <v>0</v>
      </c>
      <c r="AH741">
        <v>54.838700000000003</v>
      </c>
      <c r="AI741">
        <v>1.9</v>
      </c>
      <c r="AJ741">
        <v>2.1</v>
      </c>
      <c r="AK741">
        <v>0.25</v>
      </c>
      <c r="AL7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1">
        <f>IF(AND(Source[[#This Row],[Credit_Noncredit]]="Noncredit",Source[[#This Row],[FTEF]]&gt;0),Source[[#This Row],[NC XLST FTES]]*525/(437.5*Source[[#This Row],[FTEF]]),0)</f>
        <v>0</v>
      </c>
      <c r="AN741">
        <f>IF(Source[[#This Row],[Credit_Noncredit]]="Credit",Source[[#This Row],[Census Enrollment]],Source[[#This Row],[Noncredit Avg. Attendance]])</f>
        <v>21</v>
      </c>
    </row>
    <row r="742" spans="1:40" x14ac:dyDescent="0.25">
      <c r="A742" t="s">
        <v>4581</v>
      </c>
      <c r="B742" t="s">
        <v>886</v>
      </c>
      <c r="C742" t="s">
        <v>627</v>
      </c>
      <c r="D742" t="s">
        <v>628</v>
      </c>
      <c r="E742" s="4">
        <v>30152</v>
      </c>
      <c r="F742" s="4" t="s">
        <v>629</v>
      </c>
      <c r="G742" s="4" t="s">
        <v>1103</v>
      </c>
      <c r="H742" t="str">
        <f>CONCATENATE(Source[[#This Row],[Subject]],TRIM(Source[[#This Row],[Course]]))</f>
        <v>ENGL1B</v>
      </c>
      <c r="I742" t="str">
        <f>VLOOKUP(Source[[#This Row],[SubjCrse]],'Courses and Categories'!$E$2:$G$1816,3,FALSE)</f>
        <v>Credit General Education</v>
      </c>
      <c r="J742">
        <v>12</v>
      </c>
      <c r="K742" t="s">
        <v>1104</v>
      </c>
      <c r="L742" t="s">
        <v>39</v>
      </c>
      <c r="M742" t="s">
        <v>1088</v>
      </c>
      <c r="N742" t="s">
        <v>1041</v>
      </c>
      <c r="O742">
        <v>1110</v>
      </c>
      <c r="P742">
        <v>1200</v>
      </c>
      <c r="Q742" t="s">
        <v>850</v>
      </c>
      <c r="R742">
        <v>511</v>
      </c>
      <c r="S742" t="s">
        <v>134</v>
      </c>
      <c r="T742">
        <v>1</v>
      </c>
      <c r="U742" s="1">
        <v>43479</v>
      </c>
      <c r="V742" s="1">
        <v>43607</v>
      </c>
      <c r="W742" t="s">
        <v>2391</v>
      </c>
      <c r="X742" t="s">
        <v>1929</v>
      </c>
      <c r="Y742">
        <v>11</v>
      </c>
      <c r="Z742">
        <v>5</v>
      </c>
      <c r="AA742">
        <v>31</v>
      </c>
      <c r="AB742">
        <v>16.129000000000001</v>
      </c>
      <c r="AD742">
        <f>IF(ISBLANK(Source[[#This Row],[CrosslistID]]),1,1/COUNTIFS(Source[CrosslistID],Source[[#This Row],[CrosslistID]],Source[TermDesc],Source[[#This Row],[TermDesc]]))</f>
        <v>1</v>
      </c>
      <c r="AG742">
        <v>0</v>
      </c>
      <c r="AH742">
        <v>16.129000000000001</v>
      </c>
      <c r="AI742">
        <v>0.9</v>
      </c>
      <c r="AJ742">
        <v>1.1000000000000001</v>
      </c>
      <c r="AK742">
        <v>0.25</v>
      </c>
      <c r="AL7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2">
        <f>IF(AND(Source[[#This Row],[Credit_Noncredit]]="Noncredit",Source[[#This Row],[FTEF]]&gt;0),Source[[#This Row],[NC XLST FTES]]*525/(437.5*Source[[#This Row],[FTEF]]),0)</f>
        <v>0</v>
      </c>
      <c r="AN742">
        <f>IF(Source[[#This Row],[Credit_Noncredit]]="Credit",Source[[#This Row],[Census Enrollment]],Source[[#This Row],[Noncredit Avg. Attendance]])</f>
        <v>11</v>
      </c>
    </row>
    <row r="743" spans="1:40" x14ac:dyDescent="0.25">
      <c r="A743" t="s">
        <v>4581</v>
      </c>
      <c r="B743" t="s">
        <v>886</v>
      </c>
      <c r="C743" t="s">
        <v>627</v>
      </c>
      <c r="D743" t="s">
        <v>628</v>
      </c>
      <c r="E743" s="4">
        <v>35985</v>
      </c>
      <c r="F743" s="4" t="s">
        <v>629</v>
      </c>
      <c r="G743" s="4" t="s">
        <v>1103</v>
      </c>
      <c r="H743" t="str">
        <f>CONCATENATE(Source[[#This Row],[Subject]],TRIM(Source[[#This Row],[Course]]))</f>
        <v>ENGL1B</v>
      </c>
      <c r="I743" t="str">
        <f>VLOOKUP(Source[[#This Row],[SubjCrse]],'Courses and Categories'!$E$2:$G$1816,3,FALSE)</f>
        <v>Credit General Education</v>
      </c>
      <c r="J743">
        <v>14</v>
      </c>
      <c r="K743" t="s">
        <v>1104</v>
      </c>
      <c r="L743" t="s">
        <v>39</v>
      </c>
      <c r="M743" t="s">
        <v>1088</v>
      </c>
      <c r="N743" t="s">
        <v>1041</v>
      </c>
      <c r="O743">
        <v>1110</v>
      </c>
      <c r="P743">
        <v>1200</v>
      </c>
      <c r="Q743" t="s">
        <v>420</v>
      </c>
      <c r="R743">
        <v>180</v>
      </c>
      <c r="S743" t="s">
        <v>134</v>
      </c>
      <c r="T743">
        <v>1</v>
      </c>
      <c r="U743" s="1">
        <v>43479</v>
      </c>
      <c r="V743" s="1">
        <v>43607</v>
      </c>
      <c r="W743" t="s">
        <v>1928</v>
      </c>
      <c r="X743" t="s">
        <v>1929</v>
      </c>
      <c r="Y743">
        <v>26</v>
      </c>
      <c r="Z743">
        <v>22</v>
      </c>
      <c r="AA743">
        <v>31</v>
      </c>
      <c r="AB743">
        <v>70.967699999999994</v>
      </c>
      <c r="AD743">
        <f>IF(ISBLANK(Source[[#This Row],[CrosslistID]]),1,1/COUNTIFS(Source[CrosslistID],Source[[#This Row],[CrosslistID]],Source[TermDesc],Source[[#This Row],[TermDesc]]))</f>
        <v>1</v>
      </c>
      <c r="AG743">
        <v>0</v>
      </c>
      <c r="AH743">
        <v>70.967699999999994</v>
      </c>
      <c r="AI743">
        <v>2.6</v>
      </c>
      <c r="AJ743">
        <v>2.6</v>
      </c>
      <c r="AK743">
        <v>0.25</v>
      </c>
      <c r="AL7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3">
        <f>IF(AND(Source[[#This Row],[Credit_Noncredit]]="Noncredit",Source[[#This Row],[FTEF]]&gt;0),Source[[#This Row],[NC XLST FTES]]*525/(437.5*Source[[#This Row],[FTEF]]),0)</f>
        <v>0</v>
      </c>
      <c r="AN743">
        <f>IF(Source[[#This Row],[Credit_Noncredit]]="Credit",Source[[#This Row],[Census Enrollment]],Source[[#This Row],[Noncredit Avg. Attendance]])</f>
        <v>26</v>
      </c>
    </row>
    <row r="744" spans="1:40" x14ac:dyDescent="0.25">
      <c r="A744" t="s">
        <v>4581</v>
      </c>
      <c r="B744" t="s">
        <v>886</v>
      </c>
      <c r="C744" t="s">
        <v>627</v>
      </c>
      <c r="D744" t="s">
        <v>628</v>
      </c>
      <c r="E744" s="4">
        <v>34489</v>
      </c>
      <c r="F744" s="4" t="s">
        <v>629</v>
      </c>
      <c r="G744" s="4" t="s">
        <v>1103</v>
      </c>
      <c r="H744" t="str">
        <f>CONCATENATE(Source[[#This Row],[Subject]],TRIM(Source[[#This Row],[Course]]))</f>
        <v>ENGL1B</v>
      </c>
      <c r="I744" t="str">
        <f>VLOOKUP(Source[[#This Row],[SubjCrse]],'Courses and Categories'!$E$2:$G$1816,3,FALSE)</f>
        <v>Credit General Education</v>
      </c>
      <c r="J744">
        <v>16</v>
      </c>
      <c r="K744" t="s">
        <v>1104</v>
      </c>
      <c r="L744" t="s">
        <v>39</v>
      </c>
      <c r="M744" t="s">
        <v>1088</v>
      </c>
      <c r="N744" t="s">
        <v>1041</v>
      </c>
      <c r="O744">
        <v>1210</v>
      </c>
      <c r="P744">
        <v>1300</v>
      </c>
      <c r="Q744" t="s">
        <v>850</v>
      </c>
      <c r="R744">
        <v>511</v>
      </c>
      <c r="S744" t="s">
        <v>134</v>
      </c>
      <c r="T744">
        <v>1</v>
      </c>
      <c r="U744" s="1">
        <v>43479</v>
      </c>
      <c r="V744" s="1">
        <v>43607</v>
      </c>
      <c r="W744" t="s">
        <v>2378</v>
      </c>
      <c r="X744" t="s">
        <v>1929</v>
      </c>
      <c r="Y744">
        <v>13</v>
      </c>
      <c r="Z744">
        <v>11</v>
      </c>
      <c r="AA744">
        <v>31</v>
      </c>
      <c r="AB744">
        <v>35.483899999999998</v>
      </c>
      <c r="AD744">
        <f>IF(ISBLANK(Source[[#This Row],[CrosslistID]]),1,1/COUNTIFS(Source[CrosslistID],Source[[#This Row],[CrosslistID]],Source[TermDesc],Source[[#This Row],[TermDesc]]))</f>
        <v>1</v>
      </c>
      <c r="AG744">
        <v>0</v>
      </c>
      <c r="AH744">
        <v>35.483899999999998</v>
      </c>
      <c r="AI744">
        <v>1.1000000000000001</v>
      </c>
      <c r="AJ744">
        <v>1.3</v>
      </c>
      <c r="AK744">
        <v>0.25</v>
      </c>
      <c r="AL7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4">
        <f>IF(AND(Source[[#This Row],[Credit_Noncredit]]="Noncredit",Source[[#This Row],[FTEF]]&gt;0),Source[[#This Row],[NC XLST FTES]]*525/(437.5*Source[[#This Row],[FTEF]]),0)</f>
        <v>0</v>
      </c>
      <c r="AN744">
        <f>IF(Source[[#This Row],[Credit_Noncredit]]="Credit",Source[[#This Row],[Census Enrollment]],Source[[#This Row],[Noncredit Avg. Attendance]])</f>
        <v>13</v>
      </c>
    </row>
    <row r="745" spans="1:40" x14ac:dyDescent="0.25">
      <c r="A745" t="s">
        <v>4581</v>
      </c>
      <c r="B745" t="s">
        <v>886</v>
      </c>
      <c r="C745" t="s">
        <v>627</v>
      </c>
      <c r="D745" t="s">
        <v>628</v>
      </c>
      <c r="E745" s="4">
        <v>34488</v>
      </c>
      <c r="F745" s="4" t="s">
        <v>629</v>
      </c>
      <c r="G745" s="4" t="s">
        <v>1103</v>
      </c>
      <c r="H745" t="str">
        <f>CONCATENATE(Source[[#This Row],[Subject]],TRIM(Source[[#This Row],[Course]]))</f>
        <v>ENGL1B</v>
      </c>
      <c r="I745" t="str">
        <f>VLOOKUP(Source[[#This Row],[SubjCrse]],'Courses and Categories'!$E$2:$G$1816,3,FALSE)</f>
        <v>Credit General Education</v>
      </c>
      <c r="J745">
        <v>17</v>
      </c>
      <c r="K745" t="s">
        <v>1104</v>
      </c>
      <c r="L745" t="s">
        <v>39</v>
      </c>
      <c r="M745" t="s">
        <v>1088</v>
      </c>
      <c r="N745" t="s">
        <v>1041</v>
      </c>
      <c r="O745">
        <v>1210</v>
      </c>
      <c r="P745">
        <v>1300</v>
      </c>
      <c r="Q745" t="s">
        <v>233</v>
      </c>
      <c r="R745">
        <v>309</v>
      </c>
      <c r="S745" t="s">
        <v>134</v>
      </c>
      <c r="T745">
        <v>1</v>
      </c>
      <c r="U745" s="1">
        <v>43479</v>
      </c>
      <c r="V745" s="1">
        <v>43607</v>
      </c>
      <c r="W745" t="s">
        <v>1928</v>
      </c>
      <c r="X745" t="s">
        <v>1929</v>
      </c>
      <c r="Y745">
        <v>23</v>
      </c>
      <c r="Z745">
        <v>15</v>
      </c>
      <c r="AA745">
        <v>31</v>
      </c>
      <c r="AB745">
        <v>48.387099999999997</v>
      </c>
      <c r="AD745">
        <f>IF(ISBLANK(Source[[#This Row],[CrosslistID]]),1,1/COUNTIFS(Source[CrosslistID],Source[[#This Row],[CrosslistID]],Source[TermDesc],Source[[#This Row],[TermDesc]]))</f>
        <v>1</v>
      </c>
      <c r="AG745">
        <v>0</v>
      </c>
      <c r="AH745">
        <v>48.387099999999997</v>
      </c>
      <c r="AI745">
        <v>2.2999999999999998</v>
      </c>
      <c r="AJ745">
        <v>2.2999999999999998</v>
      </c>
      <c r="AK745">
        <v>0.25</v>
      </c>
      <c r="AL7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5">
        <f>IF(AND(Source[[#This Row],[Credit_Noncredit]]="Noncredit",Source[[#This Row],[FTEF]]&gt;0),Source[[#This Row],[NC XLST FTES]]*525/(437.5*Source[[#This Row],[FTEF]]),0)</f>
        <v>0</v>
      </c>
      <c r="AN745">
        <f>IF(Source[[#This Row],[Credit_Noncredit]]="Credit",Source[[#This Row],[Census Enrollment]],Source[[#This Row],[Noncredit Avg. Attendance]])</f>
        <v>23</v>
      </c>
    </row>
    <row r="746" spans="1:40" x14ac:dyDescent="0.25">
      <c r="A746" t="s">
        <v>4581</v>
      </c>
      <c r="B746" t="s">
        <v>886</v>
      </c>
      <c r="C746" t="s">
        <v>627</v>
      </c>
      <c r="D746" t="s">
        <v>628</v>
      </c>
      <c r="E746" s="4">
        <v>30163</v>
      </c>
      <c r="F746" s="4" t="s">
        <v>629</v>
      </c>
      <c r="G746" s="4" t="s">
        <v>1103</v>
      </c>
      <c r="H746" t="str">
        <f>CONCATENATE(Source[[#This Row],[Subject]],TRIM(Source[[#This Row],[Course]]))</f>
        <v>ENGL1B</v>
      </c>
      <c r="I746" t="str">
        <f>VLOOKUP(Source[[#This Row],[SubjCrse]],'Courses and Categories'!$E$2:$G$1816,3,FALSE)</f>
        <v>Credit General Education</v>
      </c>
      <c r="J746">
        <v>18</v>
      </c>
      <c r="K746" t="s">
        <v>1104</v>
      </c>
      <c r="L746" t="s">
        <v>39</v>
      </c>
      <c r="M746" t="s">
        <v>1088</v>
      </c>
      <c r="N746" t="s">
        <v>1041</v>
      </c>
      <c r="O746">
        <v>1310</v>
      </c>
      <c r="P746">
        <v>1400</v>
      </c>
      <c r="Q746" t="s">
        <v>233</v>
      </c>
      <c r="R746">
        <v>218</v>
      </c>
      <c r="S746" t="s">
        <v>134</v>
      </c>
      <c r="T746">
        <v>1</v>
      </c>
      <c r="U746" s="1">
        <v>43479</v>
      </c>
      <c r="V746" s="1">
        <v>43607</v>
      </c>
      <c r="W746" t="s">
        <v>2390</v>
      </c>
      <c r="X746" t="s">
        <v>1929</v>
      </c>
      <c r="Y746">
        <v>30</v>
      </c>
      <c r="Z746">
        <v>28</v>
      </c>
      <c r="AA746">
        <v>31</v>
      </c>
      <c r="AB746">
        <v>90.322599999999994</v>
      </c>
      <c r="AD746">
        <f>IF(ISBLANK(Source[[#This Row],[CrosslistID]]),1,1/COUNTIFS(Source[CrosslistID],Source[[#This Row],[CrosslistID]],Source[TermDesc],Source[[#This Row],[TermDesc]]))</f>
        <v>1</v>
      </c>
      <c r="AG746">
        <v>0</v>
      </c>
      <c r="AH746">
        <v>90.322599999999994</v>
      </c>
      <c r="AI746">
        <v>2.8</v>
      </c>
      <c r="AJ746">
        <v>3</v>
      </c>
      <c r="AK746">
        <v>0.25</v>
      </c>
      <c r="AL7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6">
        <f>IF(AND(Source[[#This Row],[Credit_Noncredit]]="Noncredit",Source[[#This Row],[FTEF]]&gt;0),Source[[#This Row],[NC XLST FTES]]*525/(437.5*Source[[#This Row],[FTEF]]),0)</f>
        <v>0</v>
      </c>
      <c r="AN746">
        <f>IF(Source[[#This Row],[Credit_Noncredit]]="Credit",Source[[#This Row],[Census Enrollment]],Source[[#This Row],[Noncredit Avg. Attendance]])</f>
        <v>30</v>
      </c>
    </row>
    <row r="747" spans="1:40" x14ac:dyDescent="0.25">
      <c r="A747" t="s">
        <v>4581</v>
      </c>
      <c r="B747" t="s">
        <v>886</v>
      </c>
      <c r="C747" t="s">
        <v>627</v>
      </c>
      <c r="D747" t="s">
        <v>628</v>
      </c>
      <c r="E747" s="4">
        <v>30153</v>
      </c>
      <c r="F747" s="4" t="s">
        <v>629</v>
      </c>
      <c r="G747" s="4" t="s">
        <v>1103</v>
      </c>
      <c r="H747" t="str">
        <f>CONCATENATE(Source[[#This Row],[Subject]],TRIM(Source[[#This Row],[Course]]))</f>
        <v>ENGL1B</v>
      </c>
      <c r="I747" t="str">
        <f>VLOOKUP(Source[[#This Row],[SubjCrse]],'Courses and Categories'!$E$2:$G$1816,3,FALSE)</f>
        <v>Credit General Education</v>
      </c>
      <c r="J747">
        <v>20</v>
      </c>
      <c r="K747" t="s">
        <v>1104</v>
      </c>
      <c r="L747" t="s">
        <v>39</v>
      </c>
      <c r="M747" t="s">
        <v>1088</v>
      </c>
      <c r="N747" t="s">
        <v>105</v>
      </c>
      <c r="O747">
        <v>1240</v>
      </c>
      <c r="P747">
        <v>1355</v>
      </c>
      <c r="Q747" t="s">
        <v>233</v>
      </c>
      <c r="R747">
        <v>310</v>
      </c>
      <c r="S747" t="s">
        <v>134</v>
      </c>
      <c r="T747">
        <v>1</v>
      </c>
      <c r="U747" s="1">
        <v>43479</v>
      </c>
      <c r="V747" s="1">
        <v>43607</v>
      </c>
      <c r="W747" t="s">
        <v>1114</v>
      </c>
      <c r="X747" t="s">
        <v>1929</v>
      </c>
      <c r="Y747">
        <v>32</v>
      </c>
      <c r="Z747">
        <v>31</v>
      </c>
      <c r="AA747">
        <v>31</v>
      </c>
      <c r="AB747">
        <v>100</v>
      </c>
      <c r="AD747">
        <f>IF(ISBLANK(Source[[#This Row],[CrosslistID]]),1,1/COUNTIFS(Source[CrosslistID],Source[[#This Row],[CrosslistID]],Source[TermDesc],Source[[#This Row],[TermDesc]]))</f>
        <v>1</v>
      </c>
      <c r="AG747">
        <v>0</v>
      </c>
      <c r="AH747">
        <v>100</v>
      </c>
      <c r="AI747">
        <v>3.2</v>
      </c>
      <c r="AJ747">
        <v>3.2</v>
      </c>
      <c r="AK747">
        <v>0.25</v>
      </c>
      <c r="AL7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7">
        <f>IF(AND(Source[[#This Row],[Credit_Noncredit]]="Noncredit",Source[[#This Row],[FTEF]]&gt;0),Source[[#This Row],[NC XLST FTES]]*525/(437.5*Source[[#This Row],[FTEF]]),0)</f>
        <v>0</v>
      </c>
      <c r="AN747">
        <f>IF(Source[[#This Row],[Credit_Noncredit]]="Credit",Source[[#This Row],[Census Enrollment]],Source[[#This Row],[Noncredit Avg. Attendance]])</f>
        <v>32</v>
      </c>
    </row>
    <row r="748" spans="1:40" x14ac:dyDescent="0.25">
      <c r="A748" t="s">
        <v>4581</v>
      </c>
      <c r="B748" t="s">
        <v>886</v>
      </c>
      <c r="C748" t="s">
        <v>627</v>
      </c>
      <c r="D748" t="s">
        <v>628</v>
      </c>
      <c r="E748" s="4">
        <v>32141</v>
      </c>
      <c r="F748" s="4" t="s">
        <v>629</v>
      </c>
      <c r="G748" s="4" t="s">
        <v>1103</v>
      </c>
      <c r="H748" t="str">
        <f>CONCATENATE(Source[[#This Row],[Subject]],TRIM(Source[[#This Row],[Course]]))</f>
        <v>ENGL1B</v>
      </c>
      <c r="I748" t="str">
        <f>VLOOKUP(Source[[#This Row],[SubjCrse]],'Courses and Categories'!$E$2:$G$1816,3,FALSE)</f>
        <v>Credit General Education</v>
      </c>
      <c r="J748">
        <v>21</v>
      </c>
      <c r="K748" t="s">
        <v>1104</v>
      </c>
      <c r="L748" t="s">
        <v>39</v>
      </c>
      <c r="M748" t="s">
        <v>1088</v>
      </c>
      <c r="N748" t="s">
        <v>59</v>
      </c>
      <c r="O748">
        <v>810</v>
      </c>
      <c r="P748">
        <v>925</v>
      </c>
      <c r="Q748" t="s">
        <v>240</v>
      </c>
      <c r="R748">
        <v>266</v>
      </c>
      <c r="S748" t="s">
        <v>134</v>
      </c>
      <c r="T748">
        <v>1</v>
      </c>
      <c r="U748" s="1">
        <v>43479</v>
      </c>
      <c r="V748" s="1">
        <v>43607</v>
      </c>
      <c r="W748" t="s">
        <v>2374</v>
      </c>
      <c r="X748" t="s">
        <v>1929</v>
      </c>
      <c r="Y748">
        <v>29</v>
      </c>
      <c r="Z748">
        <v>22</v>
      </c>
      <c r="AA748">
        <v>31</v>
      </c>
      <c r="AB748">
        <v>70.967699999999994</v>
      </c>
      <c r="AD748">
        <f>IF(ISBLANK(Source[[#This Row],[CrosslistID]]),1,1/COUNTIFS(Source[CrosslistID],Source[[#This Row],[CrosslistID]],Source[TermDesc],Source[[#This Row],[TermDesc]]))</f>
        <v>1</v>
      </c>
      <c r="AG748">
        <v>0</v>
      </c>
      <c r="AH748">
        <v>70.967699999999994</v>
      </c>
      <c r="AI748">
        <v>2.9</v>
      </c>
      <c r="AJ748">
        <v>2.9</v>
      </c>
      <c r="AK748">
        <v>0.25</v>
      </c>
      <c r="AL7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8">
        <f>IF(AND(Source[[#This Row],[Credit_Noncredit]]="Noncredit",Source[[#This Row],[FTEF]]&gt;0),Source[[#This Row],[NC XLST FTES]]*525/(437.5*Source[[#This Row],[FTEF]]),0)</f>
        <v>0</v>
      </c>
      <c r="AN748">
        <f>IF(Source[[#This Row],[Credit_Noncredit]]="Credit",Source[[#This Row],[Census Enrollment]],Source[[#This Row],[Noncredit Avg. Attendance]])</f>
        <v>29</v>
      </c>
    </row>
    <row r="749" spans="1:40" x14ac:dyDescent="0.25">
      <c r="A749" t="s">
        <v>4581</v>
      </c>
      <c r="B749" t="s">
        <v>886</v>
      </c>
      <c r="C749" t="s">
        <v>627</v>
      </c>
      <c r="D749" t="s">
        <v>628</v>
      </c>
      <c r="E749" s="4">
        <v>30160</v>
      </c>
      <c r="F749" s="4" t="s">
        <v>629</v>
      </c>
      <c r="G749" s="4" t="s">
        <v>1103</v>
      </c>
      <c r="H749" t="str">
        <f>CONCATENATE(Source[[#This Row],[Subject]],TRIM(Source[[#This Row],[Course]]))</f>
        <v>ENGL1B</v>
      </c>
      <c r="I749" t="str">
        <f>VLOOKUP(Source[[#This Row],[SubjCrse]],'Courses and Categories'!$E$2:$G$1816,3,FALSE)</f>
        <v>Credit General Education</v>
      </c>
      <c r="J749">
        <v>23</v>
      </c>
      <c r="K749" t="s">
        <v>1104</v>
      </c>
      <c r="L749" t="s">
        <v>39</v>
      </c>
      <c r="M749" t="s">
        <v>1088</v>
      </c>
      <c r="N749" t="s">
        <v>59</v>
      </c>
      <c r="O749">
        <v>1110</v>
      </c>
      <c r="P749">
        <v>1225</v>
      </c>
      <c r="Q749" t="s">
        <v>422</v>
      </c>
      <c r="R749">
        <v>205</v>
      </c>
      <c r="S749" t="s">
        <v>134</v>
      </c>
      <c r="T749">
        <v>1</v>
      </c>
      <c r="U749" s="1">
        <v>43479</v>
      </c>
      <c r="V749" s="1">
        <v>43607</v>
      </c>
      <c r="W749" t="s">
        <v>2376</v>
      </c>
      <c r="X749" t="s">
        <v>1929</v>
      </c>
      <c r="Y749">
        <v>31</v>
      </c>
      <c r="Z749">
        <v>28</v>
      </c>
      <c r="AA749">
        <v>31</v>
      </c>
      <c r="AB749">
        <v>90.322599999999994</v>
      </c>
      <c r="AD749">
        <f>IF(ISBLANK(Source[[#This Row],[CrosslistID]]),1,1/COUNTIFS(Source[CrosslistID],Source[[#This Row],[CrosslistID]],Source[TermDesc],Source[[#This Row],[TermDesc]]))</f>
        <v>1</v>
      </c>
      <c r="AG749">
        <v>0</v>
      </c>
      <c r="AH749">
        <v>90.322599999999994</v>
      </c>
      <c r="AI749">
        <v>2.9</v>
      </c>
      <c r="AJ749">
        <v>3.1</v>
      </c>
      <c r="AK749">
        <v>0.25</v>
      </c>
      <c r="AL7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9">
        <f>IF(AND(Source[[#This Row],[Credit_Noncredit]]="Noncredit",Source[[#This Row],[FTEF]]&gt;0),Source[[#This Row],[NC XLST FTES]]*525/(437.5*Source[[#This Row],[FTEF]]),0)</f>
        <v>0</v>
      </c>
      <c r="AN749">
        <f>IF(Source[[#This Row],[Credit_Noncredit]]="Credit",Source[[#This Row],[Census Enrollment]],Source[[#This Row],[Noncredit Avg. Attendance]])</f>
        <v>31</v>
      </c>
    </row>
    <row r="750" spans="1:40" x14ac:dyDescent="0.25">
      <c r="A750" t="s">
        <v>4581</v>
      </c>
      <c r="B750" t="s">
        <v>886</v>
      </c>
      <c r="C750" t="s">
        <v>627</v>
      </c>
      <c r="D750" t="s">
        <v>628</v>
      </c>
      <c r="E750" s="4">
        <v>30155</v>
      </c>
      <c r="F750" s="4" t="s">
        <v>629</v>
      </c>
      <c r="G750" s="4" t="s">
        <v>1103</v>
      </c>
      <c r="H750" t="str">
        <f>CONCATENATE(Source[[#This Row],[Subject]],TRIM(Source[[#This Row],[Course]]))</f>
        <v>ENGL1B</v>
      </c>
      <c r="I750" t="str">
        <f>VLOOKUP(Source[[#This Row],[SubjCrse]],'Courses and Categories'!$E$2:$G$1816,3,FALSE)</f>
        <v>Credit General Education</v>
      </c>
      <c r="J750">
        <v>25</v>
      </c>
      <c r="K750" t="s">
        <v>1104</v>
      </c>
      <c r="L750" t="s">
        <v>39</v>
      </c>
      <c r="M750" t="s">
        <v>1088</v>
      </c>
      <c r="N750" t="s">
        <v>59</v>
      </c>
      <c r="O750">
        <v>940</v>
      </c>
      <c r="P750">
        <v>1055</v>
      </c>
      <c r="Q750" t="s">
        <v>238</v>
      </c>
      <c r="R750">
        <v>707</v>
      </c>
      <c r="S750" t="s">
        <v>134</v>
      </c>
      <c r="T750">
        <v>1</v>
      </c>
      <c r="U750" s="1">
        <v>43479</v>
      </c>
      <c r="V750" s="1">
        <v>43607</v>
      </c>
      <c r="W750" t="s">
        <v>374</v>
      </c>
      <c r="X750" t="s">
        <v>1929</v>
      </c>
      <c r="Y750">
        <v>24</v>
      </c>
      <c r="Z750">
        <v>23</v>
      </c>
      <c r="AA750">
        <v>0</v>
      </c>
      <c r="AB750">
        <v>0</v>
      </c>
      <c r="AD750">
        <f>IF(ISBLANK(Source[[#This Row],[CrosslistID]]),1,1/COUNTIFS(Source[CrosslistID],Source[[#This Row],[CrosslistID]],Source[TermDesc],Source[[#This Row],[TermDesc]]))</f>
        <v>1</v>
      </c>
      <c r="AG750">
        <v>0</v>
      </c>
      <c r="AH750">
        <v>0</v>
      </c>
      <c r="AI750">
        <v>2.2999999999999998</v>
      </c>
      <c r="AJ750">
        <v>2.4</v>
      </c>
      <c r="AK750">
        <v>0.25</v>
      </c>
      <c r="AL7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50">
        <f>IF(AND(Source[[#This Row],[Credit_Noncredit]]="Noncredit",Source[[#This Row],[FTEF]]&gt;0),Source[[#This Row],[NC XLST FTES]]*525/(437.5*Source[[#This Row],[FTEF]]),0)</f>
        <v>0</v>
      </c>
      <c r="AN750">
        <f>IF(Source[[#This Row],[Credit_Noncredit]]="Credit",Source[[#This Row],[Census Enrollment]],Source[[#This Row],[Noncredit Avg. Attendance]])</f>
        <v>24</v>
      </c>
    </row>
    <row r="751" spans="1:40" x14ac:dyDescent="0.25">
      <c r="A751" t="s">
        <v>4581</v>
      </c>
      <c r="B751" t="s">
        <v>886</v>
      </c>
      <c r="C751" t="s">
        <v>627</v>
      </c>
      <c r="D751" t="s">
        <v>628</v>
      </c>
      <c r="E751" s="4">
        <v>32643</v>
      </c>
      <c r="F751" s="4" t="s">
        <v>629</v>
      </c>
      <c r="G751" s="4" t="s">
        <v>1103</v>
      </c>
      <c r="H751" t="str">
        <f>CONCATENATE(Source[[#This Row],[Subject]],TRIM(Source[[#This Row],[Course]]))</f>
        <v>ENGL1B</v>
      </c>
      <c r="I751" t="str">
        <f>VLOOKUP(Source[[#This Row],[SubjCrse]],'Courses and Categories'!$E$2:$G$1816,3,FALSE)</f>
        <v>Credit General Education</v>
      </c>
      <c r="J751">
        <v>27</v>
      </c>
      <c r="K751" t="s">
        <v>1104</v>
      </c>
      <c r="L751" t="s">
        <v>39</v>
      </c>
      <c r="M751" t="s">
        <v>1088</v>
      </c>
      <c r="N751" t="s">
        <v>59</v>
      </c>
      <c r="O751">
        <v>940</v>
      </c>
      <c r="P751">
        <v>1055</v>
      </c>
      <c r="Q751" t="s">
        <v>420</v>
      </c>
      <c r="R751">
        <v>268</v>
      </c>
      <c r="S751" t="s">
        <v>134</v>
      </c>
      <c r="T751">
        <v>1</v>
      </c>
      <c r="U751" s="1">
        <v>43479</v>
      </c>
      <c r="V751" s="1">
        <v>43607</v>
      </c>
      <c r="W751" t="s">
        <v>2442</v>
      </c>
      <c r="X751" t="s">
        <v>1929</v>
      </c>
      <c r="Y751">
        <v>26</v>
      </c>
      <c r="Z751">
        <v>22</v>
      </c>
      <c r="AA751">
        <v>26</v>
      </c>
      <c r="AB751">
        <v>84.615399999999994</v>
      </c>
      <c r="AD751">
        <f>IF(ISBLANK(Source[[#This Row],[CrosslistID]]),1,1/COUNTIFS(Source[CrosslistID],Source[[#This Row],[CrosslistID]],Source[TermDesc],Source[[#This Row],[TermDesc]]))</f>
        <v>1</v>
      </c>
      <c r="AG751">
        <v>0</v>
      </c>
      <c r="AH751">
        <v>84.615399999999994</v>
      </c>
      <c r="AI751">
        <v>2.5</v>
      </c>
      <c r="AJ751">
        <v>2.6</v>
      </c>
      <c r="AK751">
        <v>0.25</v>
      </c>
      <c r="AL7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51">
        <f>IF(AND(Source[[#This Row],[Credit_Noncredit]]="Noncredit",Source[[#This Row],[FTEF]]&gt;0),Source[[#This Row],[NC XLST FTES]]*525/(437.5*Source[[#This Row],[FTEF]]),0)</f>
        <v>0</v>
      </c>
      <c r="AN751">
        <f>IF(Source[[#This Row],[Credit_Noncredit]]="Credit",Source[[#This Row],[Census Enrollment]],Source[[#This Row],[Noncredit Avg. Attendance]])</f>
        <v>26</v>
      </c>
    </row>
    <row r="752" spans="1:40" x14ac:dyDescent="0.25">
      <c r="A752" t="s">
        <v>4581</v>
      </c>
      <c r="B752" t="s">
        <v>886</v>
      </c>
      <c r="C752" t="s">
        <v>627</v>
      </c>
      <c r="D752" t="s">
        <v>628</v>
      </c>
      <c r="E752" s="4">
        <v>34487</v>
      </c>
      <c r="F752" s="4" t="s">
        <v>629</v>
      </c>
      <c r="G752" s="4" t="s">
        <v>1103</v>
      </c>
      <c r="H752" t="str">
        <f>CONCATENATE(Source[[#This Row],[Subject]],TRIM(Source[[#This Row],[Course]]))</f>
        <v>ENGL1B</v>
      </c>
      <c r="I752" t="str">
        <f>VLOOKUP(Source[[#This Row],[SubjCrse]],'Courses and Categories'!$E$2:$G$1816,3,FALSE)</f>
        <v>Credit General Education</v>
      </c>
      <c r="J752">
        <v>28</v>
      </c>
      <c r="K752" t="s">
        <v>1104</v>
      </c>
      <c r="L752" t="s">
        <v>39</v>
      </c>
      <c r="M752" t="s">
        <v>1088</v>
      </c>
      <c r="N752" t="s">
        <v>59</v>
      </c>
      <c r="O752">
        <v>940</v>
      </c>
      <c r="P752">
        <v>1055</v>
      </c>
      <c r="Q752" t="s">
        <v>420</v>
      </c>
      <c r="R752">
        <v>180</v>
      </c>
      <c r="S752" t="s">
        <v>134</v>
      </c>
      <c r="T752">
        <v>1</v>
      </c>
      <c r="U752" s="1">
        <v>43479</v>
      </c>
      <c r="V752" s="1">
        <v>43607</v>
      </c>
      <c r="W752" t="s">
        <v>2376</v>
      </c>
      <c r="X752" t="s">
        <v>1929</v>
      </c>
      <c r="Y752">
        <v>29</v>
      </c>
      <c r="Z752">
        <v>27</v>
      </c>
      <c r="AA752">
        <v>31</v>
      </c>
      <c r="AB752">
        <v>87.096800000000002</v>
      </c>
      <c r="AD752">
        <f>IF(ISBLANK(Source[[#This Row],[CrosslistID]]),1,1/COUNTIFS(Source[CrosslistID],Source[[#This Row],[CrosslistID]],Source[TermDesc],Source[[#This Row],[TermDesc]]))</f>
        <v>1</v>
      </c>
      <c r="AG752">
        <v>0</v>
      </c>
      <c r="AH752">
        <v>87.096800000000002</v>
      </c>
      <c r="AI752">
        <v>2.8</v>
      </c>
      <c r="AJ752">
        <v>2.9</v>
      </c>
      <c r="AK752">
        <v>0.25</v>
      </c>
      <c r="AL7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52">
        <f>IF(AND(Source[[#This Row],[Credit_Noncredit]]="Noncredit",Source[[#This Row],[FTEF]]&gt;0),Source[[#This Row],[NC XLST FTES]]*525/(437.5*Source[[#This Row],[FTEF]]),0)</f>
        <v>0</v>
      </c>
      <c r="AN752">
        <f>IF(Source[[#This Row],[Credit_Noncredit]]="Credit",Source[[#This Row],[Census Enrollment]],Source[[#This Row],[Noncredit Avg. Attendance]])</f>
        <v>29</v>
      </c>
    </row>
    <row r="753" spans="1:40" x14ac:dyDescent="0.25">
      <c r="A753" t="s">
        <v>4581</v>
      </c>
      <c r="B753" t="s">
        <v>886</v>
      </c>
      <c r="C753" t="s">
        <v>627</v>
      </c>
      <c r="D753" t="s">
        <v>628</v>
      </c>
      <c r="E753" s="4">
        <v>30164</v>
      </c>
      <c r="F753" s="4" t="s">
        <v>629</v>
      </c>
      <c r="G753" s="4" t="s">
        <v>1103</v>
      </c>
      <c r="H753" t="str">
        <f>CONCATENATE(Source[[#This Row],[Subject]],TRIM(Source[[#This Row],[Course]]))</f>
        <v>ENGL1B</v>
      </c>
      <c r="I753" t="str">
        <f>VLOOKUP(Source[[#This Row],[SubjCrse]],'Courses and Categories'!$E$2:$G$1816,3,FALSE)</f>
        <v>Credit General Education</v>
      </c>
      <c r="J753">
        <v>29</v>
      </c>
      <c r="K753" t="s">
        <v>1104</v>
      </c>
      <c r="L753" t="s">
        <v>39</v>
      </c>
      <c r="M753" t="s">
        <v>1088</v>
      </c>
      <c r="N753" t="s">
        <v>59</v>
      </c>
      <c r="O753">
        <v>940</v>
      </c>
      <c r="P753">
        <v>1055</v>
      </c>
      <c r="Q753" t="s">
        <v>238</v>
      </c>
      <c r="R753">
        <v>709</v>
      </c>
      <c r="S753" t="s">
        <v>134</v>
      </c>
      <c r="T753">
        <v>1</v>
      </c>
      <c r="U753" s="1">
        <v>43479</v>
      </c>
      <c r="V753" s="1">
        <v>43607</v>
      </c>
      <c r="W753" t="s">
        <v>2384</v>
      </c>
      <c r="X753" t="s">
        <v>1929</v>
      </c>
      <c r="Y753">
        <v>30</v>
      </c>
      <c r="Z753">
        <v>28</v>
      </c>
      <c r="AA753">
        <v>31</v>
      </c>
      <c r="AB753">
        <v>90.322599999999994</v>
      </c>
      <c r="AD753">
        <f>IF(ISBLANK(Source[[#This Row],[CrosslistID]]),1,1/COUNTIFS(Source[CrosslistID],Source[[#This Row],[CrosslistID]],Source[TermDesc],Source[[#This Row],[TermDesc]]))</f>
        <v>1</v>
      </c>
      <c r="AG753">
        <v>0</v>
      </c>
      <c r="AH753">
        <v>90.322599999999994</v>
      </c>
      <c r="AI753">
        <v>2.7</v>
      </c>
      <c r="AJ753">
        <v>3</v>
      </c>
      <c r="AK753">
        <v>0.25</v>
      </c>
      <c r="AL7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53">
        <f>IF(AND(Source[[#This Row],[Credit_Noncredit]]="Noncredit",Source[[#This Row],[FTEF]]&gt;0),Source[[#This Row],[NC XLST FTES]]*525/(437.5*Source[[#This Row],[FTEF]]),0)</f>
        <v>0</v>
      </c>
      <c r="AN753">
        <f>IF(Source[[#This Row],[Credit_Noncredit]]="Credit",Source[[#This Row],[Census Enrollment]],Source[[#This Row],[Noncredit Avg. Attendance]])</f>
        <v>30</v>
      </c>
    </row>
    <row r="754" spans="1:40" x14ac:dyDescent="0.25">
      <c r="A754" t="s">
        <v>4581</v>
      </c>
      <c r="B754" t="s">
        <v>886</v>
      </c>
      <c r="C754" t="s">
        <v>627</v>
      </c>
      <c r="D754" t="s">
        <v>628</v>
      </c>
      <c r="E754" s="4">
        <v>30159</v>
      </c>
      <c r="F754" s="4" t="s">
        <v>629</v>
      </c>
      <c r="G754" s="4" t="s">
        <v>1103</v>
      </c>
      <c r="H754" t="str">
        <f>CONCATENATE(Source[[#This Row],[Subject]],TRIM(Source[[#This Row],[Course]]))</f>
        <v>ENGL1B</v>
      </c>
      <c r="I754" t="str">
        <f>VLOOKUP(Source[[#This Row],[SubjCrse]],'Courses and Categories'!$E$2:$G$1816,3,FALSE)</f>
        <v>Credit General Education</v>
      </c>
      <c r="J754">
        <v>30</v>
      </c>
      <c r="K754" t="s">
        <v>1104</v>
      </c>
      <c r="L754" t="s">
        <v>39</v>
      </c>
      <c r="M754" t="s">
        <v>1088</v>
      </c>
      <c r="N754" t="s">
        <v>59</v>
      </c>
      <c r="O754">
        <v>940</v>
      </c>
      <c r="P754">
        <v>1055</v>
      </c>
      <c r="Q754" t="s">
        <v>675</v>
      </c>
      <c r="R754">
        <v>321</v>
      </c>
      <c r="S754" t="s">
        <v>134</v>
      </c>
      <c r="T754">
        <v>1</v>
      </c>
      <c r="U754" s="1">
        <v>43479</v>
      </c>
      <c r="V754" s="1">
        <v>43607</v>
      </c>
      <c r="W754" t="s">
        <v>2394</v>
      </c>
      <c r="X754" t="s">
        <v>1929</v>
      </c>
      <c r="Y754">
        <v>27</v>
      </c>
      <c r="Z754">
        <v>27</v>
      </c>
      <c r="AA754">
        <v>31</v>
      </c>
      <c r="AB754">
        <v>87.096800000000002</v>
      </c>
      <c r="AD754">
        <f>IF(ISBLANK(Source[[#This Row],[CrosslistID]]),1,1/COUNTIFS(Source[CrosslistID],Source[[#This Row],[CrosslistID]],Source[TermDesc],Source[[#This Row],[TermDesc]]))</f>
        <v>1</v>
      </c>
      <c r="AG754">
        <v>0</v>
      </c>
      <c r="AH754">
        <v>87.096800000000002</v>
      </c>
      <c r="AI754">
        <v>2.4</v>
      </c>
      <c r="AJ754">
        <v>2.7</v>
      </c>
      <c r="AK754">
        <v>0.25</v>
      </c>
      <c r="AL7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54">
        <f>IF(AND(Source[[#This Row],[Credit_Noncredit]]="Noncredit",Source[[#This Row],[FTEF]]&gt;0),Source[[#This Row],[NC XLST FTES]]*525/(437.5*Source[[#This Row],[FTEF]]),0)</f>
        <v>0</v>
      </c>
      <c r="AN754">
        <f>IF(Source[[#This Row],[Credit_Noncredit]]="Credit",Source[[#This Row],[Census Enrollment]],Source[[#This Row],[Noncredit Avg. Attendance]])</f>
        <v>27</v>
      </c>
    </row>
    <row r="755" spans="1:40" x14ac:dyDescent="0.25">
      <c r="A755" t="s">
        <v>4581</v>
      </c>
      <c r="B755" t="s">
        <v>886</v>
      </c>
      <c r="C755" t="s">
        <v>627</v>
      </c>
      <c r="D755" t="s">
        <v>628</v>
      </c>
      <c r="E755" s="4">
        <v>30156</v>
      </c>
      <c r="F755" s="4" t="s">
        <v>629</v>
      </c>
      <c r="G755" s="4" t="s">
        <v>1103</v>
      </c>
      <c r="H755" t="str">
        <f>CONCATENATE(Source[[#This Row],[Subject]],TRIM(Source[[#This Row],[Course]]))</f>
        <v>ENGL1B</v>
      </c>
      <c r="I755" t="str">
        <f>VLOOKUP(Source[[#This Row],[SubjCrse]],'Courses and Categories'!$E$2:$G$1816,3,FALSE)</f>
        <v>Credit General Education</v>
      </c>
      <c r="J755">
        <v>32</v>
      </c>
      <c r="K755" t="s">
        <v>1104</v>
      </c>
      <c r="L755" t="s">
        <v>39</v>
      </c>
      <c r="M755" t="s">
        <v>1088</v>
      </c>
      <c r="N755" t="s">
        <v>59</v>
      </c>
      <c r="O755">
        <v>1110</v>
      </c>
      <c r="P755">
        <v>1225</v>
      </c>
      <c r="Q755" t="s">
        <v>238</v>
      </c>
      <c r="R755">
        <v>715</v>
      </c>
      <c r="S755" t="s">
        <v>134</v>
      </c>
      <c r="T755">
        <v>1</v>
      </c>
      <c r="U755" s="1">
        <v>43479</v>
      </c>
      <c r="V755" s="1">
        <v>43607</v>
      </c>
      <c r="W755" t="s">
        <v>2442</v>
      </c>
      <c r="X755" t="s">
        <v>1929</v>
      </c>
      <c r="Y755">
        <v>21</v>
      </c>
      <c r="Z755">
        <v>17</v>
      </c>
      <c r="AA755">
        <v>31</v>
      </c>
      <c r="AB755">
        <v>54.838700000000003</v>
      </c>
      <c r="AD755">
        <f>IF(ISBLANK(Source[[#This Row],[CrosslistID]]),1,1/COUNTIFS(Source[CrosslistID],Source[[#This Row],[CrosslistID]],Source[TermDesc],Source[[#This Row],[TermDesc]]))</f>
        <v>1</v>
      </c>
      <c r="AG755">
        <v>0</v>
      </c>
      <c r="AH755">
        <v>54.838700000000003</v>
      </c>
      <c r="AI755">
        <v>2.1</v>
      </c>
      <c r="AJ755">
        <v>2.1</v>
      </c>
      <c r="AK755">
        <v>0.25</v>
      </c>
      <c r="AL7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55">
        <f>IF(AND(Source[[#This Row],[Credit_Noncredit]]="Noncredit",Source[[#This Row],[FTEF]]&gt;0),Source[[#This Row],[NC XLST FTES]]*525/(437.5*Source[[#This Row],[FTEF]]),0)</f>
        <v>0</v>
      </c>
      <c r="AN755">
        <f>IF(Source[[#This Row],[Credit_Noncredit]]="Credit",Source[[#This Row],[Census Enrollment]],Source[[#This Row],[Noncredit Avg. Attendance]])</f>
        <v>21</v>
      </c>
    </row>
    <row r="756" spans="1:40" x14ac:dyDescent="0.25">
      <c r="A756" t="s">
        <v>4581</v>
      </c>
      <c r="B756" t="s">
        <v>886</v>
      </c>
      <c r="C756" t="s">
        <v>627</v>
      </c>
      <c r="D756" t="s">
        <v>628</v>
      </c>
      <c r="E756" s="4">
        <v>30161</v>
      </c>
      <c r="F756" s="4" t="s">
        <v>629</v>
      </c>
      <c r="G756" s="4" t="s">
        <v>1103</v>
      </c>
      <c r="H756" t="str">
        <f>CONCATENATE(Source[[#This Row],[Subject]],TRIM(Source[[#This Row],[Course]]))</f>
        <v>ENGL1B</v>
      </c>
      <c r="I756" t="str">
        <f>VLOOKUP(Source[[#This Row],[SubjCrse]],'Courses and Categories'!$E$2:$G$1816,3,FALSE)</f>
        <v>Credit General Education</v>
      </c>
      <c r="J756">
        <v>33</v>
      </c>
      <c r="K756" t="s">
        <v>1104</v>
      </c>
      <c r="L756" t="s">
        <v>39</v>
      </c>
      <c r="M756" t="s">
        <v>1088</v>
      </c>
      <c r="N756" t="s">
        <v>59</v>
      </c>
      <c r="O756">
        <v>1110</v>
      </c>
      <c r="P756">
        <v>1225</v>
      </c>
      <c r="Q756" t="s">
        <v>240</v>
      </c>
      <c r="R756">
        <v>269</v>
      </c>
      <c r="S756" t="s">
        <v>134</v>
      </c>
      <c r="T756">
        <v>1</v>
      </c>
      <c r="U756" s="1">
        <v>43479</v>
      </c>
      <c r="V756" s="1">
        <v>43607</v>
      </c>
      <c r="W756" t="s">
        <v>2447</v>
      </c>
      <c r="X756" t="s">
        <v>1929</v>
      </c>
      <c r="Y756">
        <v>31</v>
      </c>
      <c r="Z756">
        <v>30</v>
      </c>
      <c r="AA756">
        <v>31</v>
      </c>
      <c r="AB756">
        <v>96.774199999999993</v>
      </c>
      <c r="AD756">
        <f>IF(ISBLANK(Source[[#This Row],[CrosslistID]]),1,1/COUNTIFS(Source[CrosslistID],Source[[#This Row],[CrosslistID]],Source[TermDesc],Source[[#This Row],[TermDesc]]))</f>
        <v>1</v>
      </c>
      <c r="AG756">
        <v>0</v>
      </c>
      <c r="AH756">
        <v>96.774199999999993</v>
      </c>
      <c r="AI756">
        <v>3.1</v>
      </c>
      <c r="AJ756">
        <v>3.1</v>
      </c>
      <c r="AK756">
        <v>0.25</v>
      </c>
      <c r="AL7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56">
        <f>IF(AND(Source[[#This Row],[Credit_Noncredit]]="Noncredit",Source[[#This Row],[FTEF]]&gt;0),Source[[#This Row],[NC XLST FTES]]*525/(437.5*Source[[#This Row],[FTEF]]),0)</f>
        <v>0</v>
      </c>
      <c r="AN756">
        <f>IF(Source[[#This Row],[Credit_Noncredit]]="Credit",Source[[#This Row],[Census Enrollment]],Source[[#This Row],[Noncredit Avg. Attendance]])</f>
        <v>31</v>
      </c>
    </row>
    <row r="757" spans="1:40" x14ac:dyDescent="0.25">
      <c r="A757" t="s">
        <v>4581</v>
      </c>
      <c r="B757" t="s">
        <v>886</v>
      </c>
      <c r="C757" t="s">
        <v>627</v>
      </c>
      <c r="D757" t="s">
        <v>628</v>
      </c>
      <c r="E757" s="4">
        <v>32641</v>
      </c>
      <c r="F757" s="4" t="s">
        <v>629</v>
      </c>
      <c r="G757" s="4" t="s">
        <v>1103</v>
      </c>
      <c r="H757" t="str">
        <f>CONCATENATE(Source[[#This Row],[Subject]],TRIM(Source[[#This Row],[Course]]))</f>
        <v>ENGL1B</v>
      </c>
      <c r="I757" t="str">
        <f>VLOOKUP(Source[[#This Row],[SubjCrse]],'Courses and Categories'!$E$2:$G$1816,3,FALSE)</f>
        <v>Credit General Education</v>
      </c>
      <c r="J757">
        <v>34</v>
      </c>
      <c r="K757" t="s">
        <v>1104</v>
      </c>
      <c r="L757" t="s">
        <v>39</v>
      </c>
      <c r="M757" t="s">
        <v>1088</v>
      </c>
      <c r="N757" t="s">
        <v>59</v>
      </c>
      <c r="O757">
        <v>1110</v>
      </c>
      <c r="P757">
        <v>1225</v>
      </c>
      <c r="Q757" t="s">
        <v>240</v>
      </c>
      <c r="R757">
        <v>267</v>
      </c>
      <c r="S757" t="s">
        <v>134</v>
      </c>
      <c r="T757">
        <v>1</v>
      </c>
      <c r="U757" s="1">
        <v>43479</v>
      </c>
      <c r="V757" s="1">
        <v>43607</v>
      </c>
      <c r="W757" t="s">
        <v>2384</v>
      </c>
      <c r="X757" t="s">
        <v>1929</v>
      </c>
      <c r="Y757">
        <v>32</v>
      </c>
      <c r="Z757">
        <v>30</v>
      </c>
      <c r="AA757">
        <v>31</v>
      </c>
      <c r="AB757">
        <v>96.774199999999993</v>
      </c>
      <c r="AD757">
        <f>IF(ISBLANK(Source[[#This Row],[CrosslistID]]),1,1/COUNTIFS(Source[CrosslistID],Source[[#This Row],[CrosslistID]],Source[TermDesc],Source[[#This Row],[TermDesc]]))</f>
        <v>1</v>
      </c>
      <c r="AG757">
        <v>0</v>
      </c>
      <c r="AH757">
        <v>96.774199999999993</v>
      </c>
      <c r="AI757">
        <v>2.9</v>
      </c>
      <c r="AJ757">
        <v>3.2</v>
      </c>
      <c r="AK757">
        <v>0.25</v>
      </c>
      <c r="AL7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57">
        <f>IF(AND(Source[[#This Row],[Credit_Noncredit]]="Noncredit",Source[[#This Row],[FTEF]]&gt;0),Source[[#This Row],[NC XLST FTES]]*525/(437.5*Source[[#This Row],[FTEF]]),0)</f>
        <v>0</v>
      </c>
      <c r="AN757">
        <f>IF(Source[[#This Row],[Credit_Noncredit]]="Credit",Source[[#This Row],[Census Enrollment]],Source[[#This Row],[Noncredit Avg. Attendance]])</f>
        <v>32</v>
      </c>
    </row>
    <row r="758" spans="1:40" x14ac:dyDescent="0.25">
      <c r="A758" t="s">
        <v>4581</v>
      </c>
      <c r="B758" t="s">
        <v>886</v>
      </c>
      <c r="C758" t="s">
        <v>627</v>
      </c>
      <c r="D758" t="s">
        <v>628</v>
      </c>
      <c r="E758" s="4">
        <v>30165</v>
      </c>
      <c r="F758" s="4" t="s">
        <v>629</v>
      </c>
      <c r="G758" s="4" t="s">
        <v>1103</v>
      </c>
      <c r="H758" t="str">
        <f>CONCATENATE(Source[[#This Row],[Subject]],TRIM(Source[[#This Row],[Course]]))</f>
        <v>ENGL1B</v>
      </c>
      <c r="I758" t="str">
        <f>VLOOKUP(Source[[#This Row],[SubjCrse]],'Courses and Categories'!$E$2:$G$1816,3,FALSE)</f>
        <v>Credit General Education</v>
      </c>
      <c r="J758">
        <v>35</v>
      </c>
      <c r="K758" t="s">
        <v>1104</v>
      </c>
      <c r="L758" t="s">
        <v>39</v>
      </c>
      <c r="M758" t="s">
        <v>1088</v>
      </c>
      <c r="N758" t="s">
        <v>59</v>
      </c>
      <c r="O758">
        <v>1240</v>
      </c>
      <c r="P758">
        <v>1355</v>
      </c>
      <c r="Q758" t="s">
        <v>420</v>
      </c>
      <c r="R758">
        <v>188</v>
      </c>
      <c r="S758" t="s">
        <v>134</v>
      </c>
      <c r="T758">
        <v>1</v>
      </c>
      <c r="U758" s="1">
        <v>43479</v>
      </c>
      <c r="V758" s="1">
        <v>43607</v>
      </c>
      <c r="W758" t="s">
        <v>2434</v>
      </c>
      <c r="X758" t="s">
        <v>1929</v>
      </c>
      <c r="Y758">
        <v>35</v>
      </c>
      <c r="Z758">
        <v>33</v>
      </c>
      <c r="AA758">
        <v>31</v>
      </c>
      <c r="AB758">
        <v>106.4516</v>
      </c>
      <c r="AD758">
        <f>IF(ISBLANK(Source[[#This Row],[CrosslistID]]),1,1/COUNTIFS(Source[CrosslistID],Source[[#This Row],[CrosslistID]],Source[TermDesc],Source[[#This Row],[TermDesc]]))</f>
        <v>1</v>
      </c>
      <c r="AG758">
        <v>0</v>
      </c>
      <c r="AH758">
        <v>106.4516</v>
      </c>
      <c r="AI758">
        <v>2.9</v>
      </c>
      <c r="AJ758">
        <v>3.5</v>
      </c>
      <c r="AK758">
        <v>0.25</v>
      </c>
      <c r="AL7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58">
        <f>IF(AND(Source[[#This Row],[Credit_Noncredit]]="Noncredit",Source[[#This Row],[FTEF]]&gt;0),Source[[#This Row],[NC XLST FTES]]*525/(437.5*Source[[#This Row],[FTEF]]),0)</f>
        <v>0</v>
      </c>
      <c r="AN758">
        <f>IF(Source[[#This Row],[Credit_Noncredit]]="Credit",Source[[#This Row],[Census Enrollment]],Source[[#This Row],[Noncredit Avg. Attendance]])</f>
        <v>35</v>
      </c>
    </row>
    <row r="759" spans="1:40" x14ac:dyDescent="0.25">
      <c r="A759" t="s">
        <v>4581</v>
      </c>
      <c r="B759" t="s">
        <v>886</v>
      </c>
      <c r="C759" t="s">
        <v>627</v>
      </c>
      <c r="D759" t="s">
        <v>628</v>
      </c>
      <c r="E759" s="4">
        <v>38705</v>
      </c>
      <c r="F759" s="4" t="s">
        <v>629</v>
      </c>
      <c r="G759" s="4" t="s">
        <v>1103</v>
      </c>
      <c r="H759" t="str">
        <f>CONCATENATE(Source[[#This Row],[Subject]],TRIM(Source[[#This Row],[Course]]))</f>
        <v>ENGL1B</v>
      </c>
      <c r="I759" t="str">
        <f>VLOOKUP(Source[[#This Row],[SubjCrse]],'Courses and Categories'!$E$2:$G$1816,3,FALSE)</f>
        <v>Credit General Education</v>
      </c>
      <c r="J759">
        <v>36</v>
      </c>
      <c r="K759" t="s">
        <v>1104</v>
      </c>
      <c r="L759" t="s">
        <v>39</v>
      </c>
      <c r="M759" t="s">
        <v>1088</v>
      </c>
      <c r="N759" t="s">
        <v>59</v>
      </c>
      <c r="O759">
        <v>1240</v>
      </c>
      <c r="P759">
        <v>1355</v>
      </c>
      <c r="Q759" t="s">
        <v>233</v>
      </c>
      <c r="R759">
        <v>217</v>
      </c>
      <c r="S759" t="s">
        <v>134</v>
      </c>
      <c r="T759">
        <v>1</v>
      </c>
      <c r="U759" s="1">
        <v>43479</v>
      </c>
      <c r="V759" s="1">
        <v>43607</v>
      </c>
      <c r="W759" t="s">
        <v>2477</v>
      </c>
      <c r="X759" t="s">
        <v>1929</v>
      </c>
      <c r="Y759">
        <v>27</v>
      </c>
      <c r="Z759">
        <v>24</v>
      </c>
      <c r="AA759">
        <v>31</v>
      </c>
      <c r="AB759">
        <v>77.419399999999996</v>
      </c>
      <c r="AD759">
        <f>IF(ISBLANK(Source[[#This Row],[CrosslistID]]),1,1/COUNTIFS(Source[CrosslistID],Source[[#This Row],[CrosslistID]],Source[TermDesc],Source[[#This Row],[TermDesc]]))</f>
        <v>1</v>
      </c>
      <c r="AG759">
        <v>0</v>
      </c>
      <c r="AH759">
        <v>77.419399999999996</v>
      </c>
      <c r="AI759">
        <v>2.7</v>
      </c>
      <c r="AJ759">
        <v>2.7</v>
      </c>
      <c r="AK759">
        <v>0.25</v>
      </c>
      <c r="AL7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59">
        <f>IF(AND(Source[[#This Row],[Credit_Noncredit]]="Noncredit",Source[[#This Row],[FTEF]]&gt;0),Source[[#This Row],[NC XLST FTES]]*525/(437.5*Source[[#This Row],[FTEF]]),0)</f>
        <v>0</v>
      </c>
      <c r="AN759">
        <f>IF(Source[[#This Row],[Credit_Noncredit]]="Credit",Source[[#This Row],[Census Enrollment]],Source[[#This Row],[Noncredit Avg. Attendance]])</f>
        <v>27</v>
      </c>
    </row>
    <row r="760" spans="1:40" x14ac:dyDescent="0.25">
      <c r="A760" t="s">
        <v>4581</v>
      </c>
      <c r="B760" t="s">
        <v>886</v>
      </c>
      <c r="C760" t="s">
        <v>627</v>
      </c>
      <c r="D760" t="s">
        <v>628</v>
      </c>
      <c r="E760" s="4">
        <v>36606</v>
      </c>
      <c r="F760" s="4" t="s">
        <v>629</v>
      </c>
      <c r="G760" s="4" t="s">
        <v>1103</v>
      </c>
      <c r="H760" t="str">
        <f>CONCATENATE(Source[[#This Row],[Subject]],TRIM(Source[[#This Row],[Course]]))</f>
        <v>ENGL1B</v>
      </c>
      <c r="I760" t="str">
        <f>VLOOKUP(Source[[#This Row],[SubjCrse]],'Courses and Categories'!$E$2:$G$1816,3,FALSE)</f>
        <v>Credit General Education</v>
      </c>
      <c r="J760">
        <v>37</v>
      </c>
      <c r="K760" t="s">
        <v>1104</v>
      </c>
      <c r="L760" t="s">
        <v>39</v>
      </c>
      <c r="M760" t="s">
        <v>1088</v>
      </c>
      <c r="N760" t="s">
        <v>59</v>
      </c>
      <c r="O760">
        <v>1240</v>
      </c>
      <c r="P760">
        <v>1355</v>
      </c>
      <c r="Q760" t="s">
        <v>238</v>
      </c>
      <c r="R760">
        <v>702</v>
      </c>
      <c r="S760" t="s">
        <v>134</v>
      </c>
      <c r="T760">
        <v>1</v>
      </c>
      <c r="U760" s="1">
        <v>43479</v>
      </c>
      <c r="V760" s="1">
        <v>43607</v>
      </c>
      <c r="W760" t="s">
        <v>2398</v>
      </c>
      <c r="X760" t="s">
        <v>1929</v>
      </c>
      <c r="Y760">
        <v>31</v>
      </c>
      <c r="Z760">
        <v>30</v>
      </c>
      <c r="AA760">
        <v>31</v>
      </c>
      <c r="AB760">
        <v>96.774199999999993</v>
      </c>
      <c r="AD760">
        <f>IF(ISBLANK(Source[[#This Row],[CrosslistID]]),1,1/COUNTIFS(Source[CrosslistID],Source[[#This Row],[CrosslistID]],Source[TermDesc],Source[[#This Row],[TermDesc]]))</f>
        <v>1</v>
      </c>
      <c r="AG760">
        <v>0</v>
      </c>
      <c r="AH760">
        <v>96.774199999999993</v>
      </c>
      <c r="AI760">
        <v>2.8</v>
      </c>
      <c r="AJ760">
        <v>3.1</v>
      </c>
      <c r="AK760">
        <v>0.25</v>
      </c>
      <c r="AL7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60">
        <f>IF(AND(Source[[#This Row],[Credit_Noncredit]]="Noncredit",Source[[#This Row],[FTEF]]&gt;0),Source[[#This Row],[NC XLST FTES]]*525/(437.5*Source[[#This Row],[FTEF]]),0)</f>
        <v>0</v>
      </c>
      <c r="AN760">
        <f>IF(Source[[#This Row],[Credit_Noncredit]]="Credit",Source[[#This Row],[Census Enrollment]],Source[[#This Row],[Noncredit Avg. Attendance]])</f>
        <v>31</v>
      </c>
    </row>
    <row r="761" spans="1:40" x14ac:dyDescent="0.25">
      <c r="A761" t="s">
        <v>4581</v>
      </c>
      <c r="B761" t="s">
        <v>886</v>
      </c>
      <c r="C761" t="s">
        <v>627</v>
      </c>
      <c r="D761" t="s">
        <v>628</v>
      </c>
      <c r="E761" s="4">
        <v>32005</v>
      </c>
      <c r="F761" s="4" t="s">
        <v>629</v>
      </c>
      <c r="G761" s="4" t="s">
        <v>1103</v>
      </c>
      <c r="H761" t="str">
        <f>CONCATENATE(Source[[#This Row],[Subject]],TRIM(Source[[#This Row],[Course]]))</f>
        <v>ENGL1B</v>
      </c>
      <c r="I761" t="str">
        <f>VLOOKUP(Source[[#This Row],[SubjCrse]],'Courses and Categories'!$E$2:$G$1816,3,FALSE)</f>
        <v>Credit General Education</v>
      </c>
      <c r="J761">
        <v>39</v>
      </c>
      <c r="K761" t="s">
        <v>1104</v>
      </c>
      <c r="L761" t="s">
        <v>39</v>
      </c>
      <c r="M761" t="s">
        <v>1088</v>
      </c>
      <c r="N761" t="s">
        <v>59</v>
      </c>
      <c r="O761">
        <v>1410</v>
      </c>
      <c r="P761">
        <v>1525</v>
      </c>
      <c r="Q761" t="s">
        <v>850</v>
      </c>
      <c r="R761">
        <v>513</v>
      </c>
      <c r="S761" t="s">
        <v>134</v>
      </c>
      <c r="T761">
        <v>1</v>
      </c>
      <c r="U761" s="1">
        <v>43479</v>
      </c>
      <c r="V761" s="1">
        <v>43607</v>
      </c>
      <c r="W761" t="s">
        <v>2443</v>
      </c>
      <c r="X761" t="s">
        <v>1929</v>
      </c>
      <c r="Y761">
        <v>25</v>
      </c>
      <c r="Z761">
        <v>22</v>
      </c>
      <c r="AA761">
        <v>31</v>
      </c>
      <c r="AB761">
        <v>70.967699999999994</v>
      </c>
      <c r="AD761">
        <f>IF(ISBLANK(Source[[#This Row],[CrosslistID]]),1,1/COUNTIFS(Source[CrosslistID],Source[[#This Row],[CrosslistID]],Source[TermDesc],Source[[#This Row],[TermDesc]]))</f>
        <v>1</v>
      </c>
      <c r="AG761">
        <v>0</v>
      </c>
      <c r="AH761">
        <v>70.967699999999994</v>
      </c>
      <c r="AI761">
        <v>2.5</v>
      </c>
      <c r="AJ761">
        <v>2.5</v>
      </c>
      <c r="AK761">
        <v>0.25</v>
      </c>
      <c r="AL7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61">
        <f>IF(AND(Source[[#This Row],[Credit_Noncredit]]="Noncredit",Source[[#This Row],[FTEF]]&gt;0),Source[[#This Row],[NC XLST FTES]]*525/(437.5*Source[[#This Row],[FTEF]]),0)</f>
        <v>0</v>
      </c>
      <c r="AN761">
        <f>IF(Source[[#This Row],[Credit_Noncredit]]="Credit",Source[[#This Row],[Census Enrollment]],Source[[#This Row],[Noncredit Avg. Attendance]])</f>
        <v>25</v>
      </c>
    </row>
    <row r="762" spans="1:40" x14ac:dyDescent="0.25">
      <c r="A762" t="s">
        <v>4581</v>
      </c>
      <c r="B762" t="s">
        <v>886</v>
      </c>
      <c r="C762" t="s">
        <v>627</v>
      </c>
      <c r="D762" t="s">
        <v>628</v>
      </c>
      <c r="E762" s="4">
        <v>38891</v>
      </c>
      <c r="F762" s="4" t="s">
        <v>629</v>
      </c>
      <c r="G762" s="4" t="s">
        <v>1103</v>
      </c>
      <c r="H762" t="str">
        <f>CONCATENATE(Source[[#This Row],[Subject]],TRIM(Source[[#This Row],[Course]]))</f>
        <v>ENGL1B</v>
      </c>
      <c r="I762" t="str">
        <f>VLOOKUP(Source[[#This Row],[SubjCrse]],'Courses and Categories'!$E$2:$G$1816,3,FALSE)</f>
        <v>Credit General Education</v>
      </c>
      <c r="J762">
        <v>341</v>
      </c>
      <c r="K762" t="s">
        <v>1104</v>
      </c>
      <c r="L762" t="s">
        <v>39</v>
      </c>
      <c r="M762" t="s">
        <v>1088</v>
      </c>
      <c r="N762" t="s">
        <v>59</v>
      </c>
      <c r="O762">
        <v>1110</v>
      </c>
      <c r="P762">
        <v>1225</v>
      </c>
      <c r="Q762" t="s">
        <v>52</v>
      </c>
      <c r="R762">
        <v>271</v>
      </c>
      <c r="S762" t="s">
        <v>53</v>
      </c>
      <c r="T762">
        <v>1</v>
      </c>
      <c r="U762" s="1">
        <v>43479</v>
      </c>
      <c r="V762" s="1">
        <v>43607</v>
      </c>
      <c r="W762" t="s">
        <v>2400</v>
      </c>
      <c r="X762" t="s">
        <v>1929</v>
      </c>
      <c r="Y762">
        <v>27</v>
      </c>
      <c r="Z762">
        <v>25</v>
      </c>
      <c r="AA762">
        <v>0</v>
      </c>
      <c r="AB762">
        <v>0</v>
      </c>
      <c r="AD762">
        <f>IF(ISBLANK(Source[[#This Row],[CrosslistID]]),1,1/COUNTIFS(Source[CrosslistID],Source[[#This Row],[CrosslistID]],Source[TermDesc],Source[[#This Row],[TermDesc]]))</f>
        <v>1</v>
      </c>
      <c r="AG762">
        <v>0</v>
      </c>
      <c r="AH762">
        <v>0</v>
      </c>
      <c r="AI762">
        <v>2.7</v>
      </c>
      <c r="AJ762">
        <v>2.7</v>
      </c>
      <c r="AK762">
        <v>0.25</v>
      </c>
      <c r="AL7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62">
        <f>IF(AND(Source[[#This Row],[Credit_Noncredit]]="Noncredit",Source[[#This Row],[FTEF]]&gt;0),Source[[#This Row],[NC XLST FTES]]*525/(437.5*Source[[#This Row],[FTEF]]),0)</f>
        <v>0</v>
      </c>
      <c r="AN762">
        <f>IF(Source[[#This Row],[Credit_Noncredit]]="Credit",Source[[#This Row],[Census Enrollment]],Source[[#This Row],[Noncredit Avg. Attendance]])</f>
        <v>27</v>
      </c>
    </row>
    <row r="763" spans="1:40" x14ac:dyDescent="0.25">
      <c r="A763" t="s">
        <v>4581</v>
      </c>
      <c r="B763" t="s">
        <v>886</v>
      </c>
      <c r="C763" t="s">
        <v>627</v>
      </c>
      <c r="D763" t="s">
        <v>628</v>
      </c>
      <c r="E763" s="4">
        <v>35976</v>
      </c>
      <c r="F763" s="4" t="s">
        <v>629</v>
      </c>
      <c r="G763" s="4" t="s">
        <v>1103</v>
      </c>
      <c r="H763" t="str">
        <f>CONCATENATE(Source[[#This Row],[Subject]],TRIM(Source[[#This Row],[Course]]))</f>
        <v>ENGL1B</v>
      </c>
      <c r="I763" t="str">
        <f>VLOOKUP(Source[[#This Row],[SubjCrse]],'Courses and Categories'!$E$2:$G$1816,3,FALSE)</f>
        <v>Credit General Education</v>
      </c>
      <c r="J763">
        <v>501</v>
      </c>
      <c r="K763" t="s">
        <v>1104</v>
      </c>
      <c r="L763" t="s">
        <v>87</v>
      </c>
      <c r="M763" t="s">
        <v>1088</v>
      </c>
      <c r="N763" t="s">
        <v>180</v>
      </c>
      <c r="O763">
        <v>1810</v>
      </c>
      <c r="P763">
        <v>2100</v>
      </c>
      <c r="Q763" t="s">
        <v>850</v>
      </c>
      <c r="R763">
        <v>611</v>
      </c>
      <c r="S763" t="s">
        <v>134</v>
      </c>
      <c r="T763">
        <v>1</v>
      </c>
      <c r="U763" s="1">
        <v>43479</v>
      </c>
      <c r="V763" s="1">
        <v>43607</v>
      </c>
      <c r="W763" t="s">
        <v>2390</v>
      </c>
      <c r="X763" t="s">
        <v>1929</v>
      </c>
      <c r="Y763">
        <v>30</v>
      </c>
      <c r="Z763">
        <v>24</v>
      </c>
      <c r="AA763">
        <v>31</v>
      </c>
      <c r="AB763">
        <v>77.419399999999996</v>
      </c>
      <c r="AD763">
        <f>IF(ISBLANK(Source[[#This Row],[CrosslistID]]),1,1/COUNTIFS(Source[CrosslistID],Source[[#This Row],[CrosslistID]],Source[TermDesc],Source[[#This Row],[TermDesc]]))</f>
        <v>1</v>
      </c>
      <c r="AG763">
        <v>0</v>
      </c>
      <c r="AH763">
        <v>77.419399999999996</v>
      </c>
      <c r="AI763">
        <v>2.8</v>
      </c>
      <c r="AJ763">
        <v>3</v>
      </c>
      <c r="AK763">
        <v>0.25</v>
      </c>
      <c r="AL7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63">
        <f>IF(AND(Source[[#This Row],[Credit_Noncredit]]="Noncredit",Source[[#This Row],[FTEF]]&gt;0),Source[[#This Row],[NC XLST FTES]]*525/(437.5*Source[[#This Row],[FTEF]]),0)</f>
        <v>0</v>
      </c>
      <c r="AN763">
        <f>IF(Source[[#This Row],[Credit_Noncredit]]="Credit",Source[[#This Row],[Census Enrollment]],Source[[#This Row],[Noncredit Avg. Attendance]])</f>
        <v>30</v>
      </c>
    </row>
    <row r="764" spans="1:40" x14ac:dyDescent="0.25">
      <c r="A764" t="s">
        <v>4581</v>
      </c>
      <c r="B764" t="s">
        <v>886</v>
      </c>
      <c r="C764" t="s">
        <v>627</v>
      </c>
      <c r="D764" t="s">
        <v>628</v>
      </c>
      <c r="E764" s="4">
        <v>38596</v>
      </c>
      <c r="F764" s="4" t="s">
        <v>629</v>
      </c>
      <c r="G764" s="4" t="s">
        <v>1103</v>
      </c>
      <c r="H764" t="str">
        <f>CONCATENATE(Source[[#This Row],[Subject]],TRIM(Source[[#This Row],[Course]]))</f>
        <v>ENGL1B</v>
      </c>
      <c r="I764" t="str">
        <f>VLOOKUP(Source[[#This Row],[SubjCrse]],'Courses and Categories'!$E$2:$G$1816,3,FALSE)</f>
        <v>Credit General Education</v>
      </c>
      <c r="J764">
        <v>502</v>
      </c>
      <c r="K764" t="s">
        <v>1104</v>
      </c>
      <c r="L764" t="s">
        <v>87</v>
      </c>
      <c r="M764" t="s">
        <v>1088</v>
      </c>
      <c r="N764" t="s">
        <v>41</v>
      </c>
      <c r="O764">
        <v>1810</v>
      </c>
      <c r="P764">
        <v>2100</v>
      </c>
      <c r="Q764" t="s">
        <v>850</v>
      </c>
      <c r="R764">
        <v>611</v>
      </c>
      <c r="S764" t="s">
        <v>134</v>
      </c>
      <c r="T764">
        <v>1</v>
      </c>
      <c r="U764" s="1">
        <v>43479</v>
      </c>
      <c r="V764" s="1">
        <v>43607</v>
      </c>
      <c r="W764" t="s">
        <v>1112</v>
      </c>
      <c r="X764" t="s">
        <v>1929</v>
      </c>
      <c r="Y764">
        <v>20</v>
      </c>
      <c r="Z764">
        <v>17</v>
      </c>
      <c r="AA764">
        <v>31</v>
      </c>
      <c r="AB764">
        <v>54.838700000000003</v>
      </c>
      <c r="AD764">
        <f>IF(ISBLANK(Source[[#This Row],[CrosslistID]]),1,1/COUNTIFS(Source[CrosslistID],Source[[#This Row],[CrosslistID]],Source[TermDesc],Source[[#This Row],[TermDesc]]))</f>
        <v>1</v>
      </c>
      <c r="AG764">
        <v>0</v>
      </c>
      <c r="AH764">
        <v>54.838700000000003</v>
      </c>
      <c r="AI764">
        <v>2</v>
      </c>
      <c r="AJ764">
        <v>2</v>
      </c>
      <c r="AK764">
        <v>0.25</v>
      </c>
      <c r="AL7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64">
        <f>IF(AND(Source[[#This Row],[Credit_Noncredit]]="Noncredit",Source[[#This Row],[FTEF]]&gt;0),Source[[#This Row],[NC XLST FTES]]*525/(437.5*Source[[#This Row],[FTEF]]),0)</f>
        <v>0</v>
      </c>
      <c r="AN764">
        <f>IF(Source[[#This Row],[Credit_Noncredit]]="Credit",Source[[#This Row],[Census Enrollment]],Source[[#This Row],[Noncredit Avg. Attendance]])</f>
        <v>20</v>
      </c>
    </row>
    <row r="765" spans="1:40" x14ac:dyDescent="0.25">
      <c r="A765" t="s">
        <v>4581</v>
      </c>
      <c r="B765" t="s">
        <v>886</v>
      </c>
      <c r="C765" t="s">
        <v>627</v>
      </c>
      <c r="D765" t="s">
        <v>628</v>
      </c>
      <c r="E765" s="4">
        <v>34718</v>
      </c>
      <c r="F765" s="4" t="s">
        <v>629</v>
      </c>
      <c r="G765" s="4" t="s">
        <v>1103</v>
      </c>
      <c r="H765" t="str">
        <f>CONCATENATE(Source[[#This Row],[Subject]],TRIM(Source[[#This Row],[Course]]))</f>
        <v>ENGL1B</v>
      </c>
      <c r="I765" t="str">
        <f>VLOOKUP(Source[[#This Row],[SubjCrse]],'Courses and Categories'!$E$2:$G$1816,3,FALSE)</f>
        <v>Credit General Education</v>
      </c>
      <c r="J765">
        <v>504</v>
      </c>
      <c r="K765" t="s">
        <v>1104</v>
      </c>
      <c r="L765" t="s">
        <v>87</v>
      </c>
      <c r="M765" t="s">
        <v>1088</v>
      </c>
      <c r="N765" t="s">
        <v>50</v>
      </c>
      <c r="O765">
        <v>1810</v>
      </c>
      <c r="P765">
        <v>2100</v>
      </c>
      <c r="Q765" t="s">
        <v>233</v>
      </c>
      <c r="R765">
        <v>217</v>
      </c>
      <c r="S765" t="s">
        <v>134</v>
      </c>
      <c r="T765">
        <v>1</v>
      </c>
      <c r="U765" s="1">
        <v>43479</v>
      </c>
      <c r="V765" s="1">
        <v>43607</v>
      </c>
      <c r="W765" t="s">
        <v>2404</v>
      </c>
      <c r="X765" t="s">
        <v>1929</v>
      </c>
      <c r="Y765">
        <v>40</v>
      </c>
      <c r="Z765">
        <v>39</v>
      </c>
      <c r="AA765">
        <v>31</v>
      </c>
      <c r="AB765">
        <v>125.8065</v>
      </c>
      <c r="AD765">
        <f>IF(ISBLANK(Source[[#This Row],[CrosslistID]]),1,1/COUNTIFS(Source[CrosslistID],Source[[#This Row],[CrosslistID]],Source[TermDesc],Source[[#This Row],[TermDesc]]))</f>
        <v>1</v>
      </c>
      <c r="AG765">
        <v>0</v>
      </c>
      <c r="AH765">
        <v>125.8065</v>
      </c>
      <c r="AI765">
        <v>3.6</v>
      </c>
      <c r="AJ765">
        <v>4</v>
      </c>
      <c r="AK765">
        <v>0.25</v>
      </c>
      <c r="AL7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65">
        <f>IF(AND(Source[[#This Row],[Credit_Noncredit]]="Noncredit",Source[[#This Row],[FTEF]]&gt;0),Source[[#This Row],[NC XLST FTES]]*525/(437.5*Source[[#This Row],[FTEF]]),0)</f>
        <v>0</v>
      </c>
      <c r="AN765">
        <f>IF(Source[[#This Row],[Credit_Noncredit]]="Credit",Source[[#This Row],[Census Enrollment]],Source[[#This Row],[Noncredit Avg. Attendance]])</f>
        <v>40</v>
      </c>
    </row>
    <row r="766" spans="1:40" x14ac:dyDescent="0.25">
      <c r="A766" t="s">
        <v>4581</v>
      </c>
      <c r="B766" t="s">
        <v>886</v>
      </c>
      <c r="C766" t="s">
        <v>627</v>
      </c>
      <c r="D766" t="s">
        <v>628</v>
      </c>
      <c r="E766" s="4">
        <v>30170</v>
      </c>
      <c r="F766" s="4" t="s">
        <v>629</v>
      </c>
      <c r="G766" s="4" t="s">
        <v>1103</v>
      </c>
      <c r="H766" t="str">
        <f>CONCATENATE(Source[[#This Row],[Subject]],TRIM(Source[[#This Row],[Course]]))</f>
        <v>ENGL1B</v>
      </c>
      <c r="I766" t="str">
        <f>VLOOKUP(Source[[#This Row],[SubjCrse]],'Courses and Categories'!$E$2:$G$1816,3,FALSE)</f>
        <v>Credit General Education</v>
      </c>
      <c r="J766">
        <v>506</v>
      </c>
      <c r="K766" t="s">
        <v>1104</v>
      </c>
      <c r="L766" t="s">
        <v>87</v>
      </c>
      <c r="M766" t="s">
        <v>1088</v>
      </c>
      <c r="N766" t="s">
        <v>185</v>
      </c>
      <c r="O766">
        <v>1810</v>
      </c>
      <c r="P766">
        <v>2100</v>
      </c>
      <c r="Q766" t="s">
        <v>233</v>
      </c>
      <c r="R766">
        <v>310</v>
      </c>
      <c r="S766" t="s">
        <v>134</v>
      </c>
      <c r="T766">
        <v>1</v>
      </c>
      <c r="U766" s="1">
        <v>43479</v>
      </c>
      <c r="V766" s="1">
        <v>43607</v>
      </c>
      <c r="W766" t="s">
        <v>2449</v>
      </c>
      <c r="X766" t="s">
        <v>1929</v>
      </c>
      <c r="Y766">
        <v>22</v>
      </c>
      <c r="Z766">
        <v>19</v>
      </c>
      <c r="AA766">
        <v>31</v>
      </c>
      <c r="AB766">
        <v>61.290300000000002</v>
      </c>
      <c r="AD766">
        <f>IF(ISBLANK(Source[[#This Row],[CrosslistID]]),1,1/COUNTIFS(Source[CrosslistID],Source[[#This Row],[CrosslistID]],Source[TermDesc],Source[[#This Row],[TermDesc]]))</f>
        <v>1</v>
      </c>
      <c r="AG766">
        <v>0</v>
      </c>
      <c r="AH766">
        <v>61.290300000000002</v>
      </c>
      <c r="AI766">
        <v>2</v>
      </c>
      <c r="AJ766">
        <v>2.2000000000000002</v>
      </c>
      <c r="AK766">
        <v>0.25</v>
      </c>
      <c r="AL7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66">
        <f>IF(AND(Source[[#This Row],[Credit_Noncredit]]="Noncredit",Source[[#This Row],[FTEF]]&gt;0),Source[[#This Row],[NC XLST FTES]]*525/(437.5*Source[[#This Row],[FTEF]]),0)</f>
        <v>0</v>
      </c>
      <c r="AN766">
        <f>IF(Source[[#This Row],[Credit_Noncredit]]="Credit",Source[[#This Row],[Census Enrollment]],Source[[#This Row],[Noncredit Avg. Attendance]])</f>
        <v>22</v>
      </c>
    </row>
    <row r="767" spans="1:40" x14ac:dyDescent="0.25">
      <c r="A767" t="s">
        <v>4581</v>
      </c>
      <c r="B767" t="s">
        <v>886</v>
      </c>
      <c r="C767" t="s">
        <v>627</v>
      </c>
      <c r="D767" t="s">
        <v>628</v>
      </c>
      <c r="E767" s="4">
        <v>34719</v>
      </c>
      <c r="F767" s="4" t="s">
        <v>629</v>
      </c>
      <c r="G767" s="4" t="s">
        <v>1103</v>
      </c>
      <c r="H767" t="str">
        <f>CONCATENATE(Source[[#This Row],[Subject]],TRIM(Source[[#This Row],[Course]]))</f>
        <v>ENGL1B</v>
      </c>
      <c r="I767" t="str">
        <f>VLOOKUP(Source[[#This Row],[SubjCrse]],'Courses and Categories'!$E$2:$G$1816,3,FALSE)</f>
        <v>Credit General Education</v>
      </c>
      <c r="J767">
        <v>581</v>
      </c>
      <c r="K767" t="s">
        <v>1104</v>
      </c>
      <c r="L767" t="s">
        <v>87</v>
      </c>
      <c r="M767" t="s">
        <v>1088</v>
      </c>
      <c r="N767" t="s">
        <v>50</v>
      </c>
      <c r="O767">
        <v>1810</v>
      </c>
      <c r="P767">
        <v>2100</v>
      </c>
      <c r="Q767" t="s">
        <v>76</v>
      </c>
      <c r="R767">
        <v>819</v>
      </c>
      <c r="S767" t="s">
        <v>77</v>
      </c>
      <c r="T767">
        <v>1</v>
      </c>
      <c r="U767" s="1">
        <v>43479</v>
      </c>
      <c r="V767" s="1">
        <v>43607</v>
      </c>
      <c r="W767" t="s">
        <v>4794</v>
      </c>
      <c r="X767" t="s">
        <v>1929</v>
      </c>
      <c r="Y767">
        <v>21</v>
      </c>
      <c r="Z767">
        <v>18</v>
      </c>
      <c r="AA767">
        <v>31</v>
      </c>
      <c r="AB767">
        <v>58.064500000000002</v>
      </c>
      <c r="AD767">
        <f>IF(ISBLANK(Source[[#This Row],[CrosslistID]]),1,1/COUNTIFS(Source[CrosslistID],Source[[#This Row],[CrosslistID]],Source[TermDesc],Source[[#This Row],[TermDesc]]))</f>
        <v>1</v>
      </c>
      <c r="AG767">
        <v>0</v>
      </c>
      <c r="AH767">
        <v>58.064500000000002</v>
      </c>
      <c r="AI767">
        <v>1.9</v>
      </c>
      <c r="AJ767">
        <v>2.1</v>
      </c>
      <c r="AK767">
        <v>0.25</v>
      </c>
      <c r="AL7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67">
        <f>IF(AND(Source[[#This Row],[Credit_Noncredit]]="Noncredit",Source[[#This Row],[FTEF]]&gt;0),Source[[#This Row],[NC XLST FTES]]*525/(437.5*Source[[#This Row],[FTEF]]),0)</f>
        <v>0</v>
      </c>
      <c r="AN767">
        <f>IF(Source[[#This Row],[Credit_Noncredit]]="Credit",Source[[#This Row],[Census Enrollment]],Source[[#This Row],[Noncredit Avg. Attendance]])</f>
        <v>21</v>
      </c>
    </row>
    <row r="768" spans="1:40" x14ac:dyDescent="0.25">
      <c r="A768" t="s">
        <v>4581</v>
      </c>
      <c r="B768" t="s">
        <v>886</v>
      </c>
      <c r="C768" t="s">
        <v>627</v>
      </c>
      <c r="D768" t="s">
        <v>628</v>
      </c>
      <c r="E768" s="4">
        <v>31978</v>
      </c>
      <c r="F768" s="4" t="s">
        <v>629</v>
      </c>
      <c r="G768" s="4" t="s">
        <v>1103</v>
      </c>
      <c r="H768" t="str">
        <f>CONCATENATE(Source[[#This Row],[Subject]],TRIM(Source[[#This Row],[Course]]))</f>
        <v>ENGL1B</v>
      </c>
      <c r="I768" t="str">
        <f>VLOOKUP(Source[[#This Row],[SubjCrse]],'Courses and Categories'!$E$2:$G$1816,3,FALSE)</f>
        <v>Credit General Education</v>
      </c>
      <c r="J768">
        <v>831</v>
      </c>
      <c r="K768" t="s">
        <v>1104</v>
      </c>
      <c r="L768" t="s">
        <v>87</v>
      </c>
      <c r="M768" t="s">
        <v>897</v>
      </c>
      <c r="N768" t="s">
        <v>42</v>
      </c>
      <c r="O768" t="s">
        <v>42</v>
      </c>
      <c r="P768" t="s">
        <v>42</v>
      </c>
      <c r="Q768" t="s">
        <v>42</v>
      </c>
      <c r="S768" t="s">
        <v>134</v>
      </c>
      <c r="T768">
        <v>1</v>
      </c>
      <c r="U768" s="1">
        <v>43479</v>
      </c>
      <c r="V768" s="1">
        <v>43607</v>
      </c>
      <c r="W768" t="s">
        <v>2422</v>
      </c>
      <c r="X768" t="s">
        <v>899</v>
      </c>
      <c r="Y768">
        <v>33</v>
      </c>
      <c r="Z768">
        <v>26</v>
      </c>
      <c r="AA768">
        <v>33</v>
      </c>
      <c r="AB768">
        <v>78.787899999999993</v>
      </c>
      <c r="AD768">
        <f>IF(ISBLANK(Source[[#This Row],[CrosslistID]]),1,1/COUNTIFS(Source[CrosslistID],Source[[#This Row],[CrosslistID]],Source[TermDesc],Source[[#This Row],[TermDesc]]))</f>
        <v>1</v>
      </c>
      <c r="AG768">
        <v>0</v>
      </c>
      <c r="AH768">
        <v>78.787899999999993</v>
      </c>
      <c r="AI768">
        <v>3</v>
      </c>
      <c r="AJ768">
        <v>3.3</v>
      </c>
      <c r="AK768">
        <v>0.25</v>
      </c>
      <c r="AL7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68">
        <f>IF(AND(Source[[#This Row],[Credit_Noncredit]]="Noncredit",Source[[#This Row],[FTEF]]&gt;0),Source[[#This Row],[NC XLST FTES]]*525/(437.5*Source[[#This Row],[FTEF]]),0)</f>
        <v>0</v>
      </c>
      <c r="AN768">
        <f>IF(Source[[#This Row],[Credit_Noncredit]]="Credit",Source[[#This Row],[Census Enrollment]],Source[[#This Row],[Noncredit Avg. Attendance]])</f>
        <v>33</v>
      </c>
    </row>
    <row r="769" spans="1:40" x14ac:dyDescent="0.25">
      <c r="A769" t="s">
        <v>4581</v>
      </c>
      <c r="B769" t="s">
        <v>886</v>
      </c>
      <c r="C769" t="s">
        <v>627</v>
      </c>
      <c r="D769" t="s">
        <v>628</v>
      </c>
      <c r="E769" s="4">
        <v>39329</v>
      </c>
      <c r="F769" s="4" t="s">
        <v>629</v>
      </c>
      <c r="G769" s="4" t="s">
        <v>1103</v>
      </c>
      <c r="H769" t="str">
        <f>CONCATENATE(Source[[#This Row],[Subject]],TRIM(Source[[#This Row],[Course]]))</f>
        <v>ENGL1B</v>
      </c>
      <c r="I769" t="str">
        <f>VLOOKUP(Source[[#This Row],[SubjCrse]],'Courses and Categories'!$E$2:$G$1816,3,FALSE)</f>
        <v>Credit General Education</v>
      </c>
      <c r="J769">
        <v>832</v>
      </c>
      <c r="K769" t="s">
        <v>1104</v>
      </c>
      <c r="L769" t="s">
        <v>87</v>
      </c>
      <c r="M769" t="s">
        <v>897</v>
      </c>
      <c r="N769" t="s">
        <v>42</v>
      </c>
      <c r="O769" t="s">
        <v>42</v>
      </c>
      <c r="P769" t="s">
        <v>42</v>
      </c>
      <c r="Q769" t="s">
        <v>42</v>
      </c>
      <c r="S769" t="s">
        <v>134</v>
      </c>
      <c r="T769" t="s">
        <v>44</v>
      </c>
      <c r="U769" s="1">
        <v>43493</v>
      </c>
      <c r="V769" s="1">
        <v>43607</v>
      </c>
      <c r="W769" t="s">
        <v>2422</v>
      </c>
      <c r="X769" t="s">
        <v>918</v>
      </c>
      <c r="Y769">
        <v>27</v>
      </c>
      <c r="Z769">
        <v>23</v>
      </c>
      <c r="AA769">
        <v>31</v>
      </c>
      <c r="AB769">
        <v>74.1935</v>
      </c>
      <c r="AD769">
        <f>IF(ISBLANK(Source[[#This Row],[CrosslistID]]),1,1/COUNTIFS(Source[CrosslistID],Source[[#This Row],[CrosslistID]],Source[TermDesc],Source[[#This Row],[TermDesc]]))</f>
        <v>1</v>
      </c>
      <c r="AG769">
        <v>0</v>
      </c>
      <c r="AH769">
        <v>74.1935</v>
      </c>
      <c r="AI769">
        <v>2.2999999999999998</v>
      </c>
      <c r="AJ769">
        <v>2.7</v>
      </c>
      <c r="AK769">
        <v>0.25</v>
      </c>
      <c r="AL7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69">
        <f>IF(AND(Source[[#This Row],[Credit_Noncredit]]="Noncredit",Source[[#This Row],[FTEF]]&gt;0),Source[[#This Row],[NC XLST FTES]]*525/(437.5*Source[[#This Row],[FTEF]]),0)</f>
        <v>0</v>
      </c>
      <c r="AN769">
        <f>IF(Source[[#This Row],[Credit_Noncredit]]="Credit",Source[[#This Row],[Census Enrollment]],Source[[#This Row],[Noncredit Avg. Attendance]])</f>
        <v>27</v>
      </c>
    </row>
    <row r="770" spans="1:40" x14ac:dyDescent="0.25">
      <c r="A770" t="s">
        <v>4581</v>
      </c>
      <c r="B770" t="s">
        <v>886</v>
      </c>
      <c r="C770" t="s">
        <v>627</v>
      </c>
      <c r="D770" t="s">
        <v>628</v>
      </c>
      <c r="E770" s="4">
        <v>39141</v>
      </c>
      <c r="F770" s="4" t="s">
        <v>629</v>
      </c>
      <c r="G770" s="4" t="s">
        <v>1103</v>
      </c>
      <c r="H770" t="str">
        <f>CONCATENATE(Source[[#This Row],[Subject]],TRIM(Source[[#This Row],[Course]]))</f>
        <v>ENGL1B</v>
      </c>
      <c r="I770" t="str">
        <f>VLOOKUP(Source[[#This Row],[SubjCrse]],'Courses and Categories'!$E$2:$G$1816,3,FALSE)</f>
        <v>Credit General Education</v>
      </c>
      <c r="J770">
        <v>833</v>
      </c>
      <c r="K770" t="s">
        <v>1104</v>
      </c>
      <c r="L770" t="s">
        <v>87</v>
      </c>
      <c r="M770" t="s">
        <v>897</v>
      </c>
      <c r="N770" t="s">
        <v>42</v>
      </c>
      <c r="O770" t="s">
        <v>42</v>
      </c>
      <c r="P770" t="s">
        <v>42</v>
      </c>
      <c r="Q770" t="s">
        <v>42</v>
      </c>
      <c r="S770" t="s">
        <v>134</v>
      </c>
      <c r="T770">
        <v>1</v>
      </c>
      <c r="U770" s="1">
        <v>43479</v>
      </c>
      <c r="V770" s="1">
        <v>43607</v>
      </c>
      <c r="W770" t="s">
        <v>2422</v>
      </c>
      <c r="X770" t="s">
        <v>1450</v>
      </c>
      <c r="Y770">
        <v>29</v>
      </c>
      <c r="Z770">
        <v>20</v>
      </c>
      <c r="AA770">
        <v>31</v>
      </c>
      <c r="AB770">
        <v>64.516099999999994</v>
      </c>
      <c r="AD770">
        <f>IF(ISBLANK(Source[[#This Row],[CrosslistID]]),1,1/COUNTIFS(Source[CrosslistID],Source[[#This Row],[CrosslistID]],Source[TermDesc],Source[[#This Row],[TermDesc]]))</f>
        <v>1</v>
      </c>
      <c r="AG770">
        <v>0</v>
      </c>
      <c r="AH770">
        <v>64.516099999999994</v>
      </c>
      <c r="AI770">
        <v>2.9</v>
      </c>
      <c r="AJ770">
        <v>2.9</v>
      </c>
      <c r="AK770">
        <v>0.25</v>
      </c>
      <c r="AL7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70">
        <f>IF(AND(Source[[#This Row],[Credit_Noncredit]]="Noncredit",Source[[#This Row],[FTEF]]&gt;0),Source[[#This Row],[NC XLST FTES]]*525/(437.5*Source[[#This Row],[FTEF]]),0)</f>
        <v>0</v>
      </c>
      <c r="AN770">
        <f>IF(Source[[#This Row],[Credit_Noncredit]]="Credit",Source[[#This Row],[Census Enrollment]],Source[[#This Row],[Noncredit Avg. Attendance]])</f>
        <v>29</v>
      </c>
    </row>
    <row r="771" spans="1:40" x14ac:dyDescent="0.25">
      <c r="A771" t="s">
        <v>4581</v>
      </c>
      <c r="B771" t="s">
        <v>886</v>
      </c>
      <c r="C771" t="s">
        <v>627</v>
      </c>
      <c r="D771" t="s">
        <v>628</v>
      </c>
      <c r="E771" s="4">
        <v>39185</v>
      </c>
      <c r="F771" s="4" t="s">
        <v>629</v>
      </c>
      <c r="G771" s="4" t="s">
        <v>1103</v>
      </c>
      <c r="H771" t="str">
        <f>CONCATENATE(Source[[#This Row],[Subject]],TRIM(Source[[#This Row],[Course]]))</f>
        <v>ENGL1B</v>
      </c>
      <c r="I771" t="str">
        <f>VLOOKUP(Source[[#This Row],[SubjCrse]],'Courses and Categories'!$E$2:$G$1816,3,FALSE)</f>
        <v>Credit General Education</v>
      </c>
      <c r="J771">
        <v>931</v>
      </c>
      <c r="K771" t="s">
        <v>1104</v>
      </c>
      <c r="L771" t="s">
        <v>87</v>
      </c>
      <c r="M771" t="s">
        <v>897</v>
      </c>
      <c r="N771" t="s">
        <v>42</v>
      </c>
      <c r="O771" t="s">
        <v>42</v>
      </c>
      <c r="P771" t="s">
        <v>42</v>
      </c>
      <c r="Q771" t="s">
        <v>42</v>
      </c>
      <c r="S771" t="s">
        <v>134</v>
      </c>
      <c r="T771" t="s">
        <v>44</v>
      </c>
      <c r="U771" s="1">
        <v>43493</v>
      </c>
      <c r="V771" s="1">
        <v>43607</v>
      </c>
      <c r="W771" t="s">
        <v>2427</v>
      </c>
      <c r="X771" t="s">
        <v>918</v>
      </c>
      <c r="Y771">
        <v>30</v>
      </c>
      <c r="Z771">
        <v>25</v>
      </c>
      <c r="AA771">
        <v>33</v>
      </c>
      <c r="AB771">
        <v>75.757599999999996</v>
      </c>
      <c r="AD771">
        <f>IF(ISBLANK(Source[[#This Row],[CrosslistID]]),1,1/COUNTIFS(Source[CrosslistID],Source[[#This Row],[CrosslistID]],Source[TermDesc],Source[[#This Row],[TermDesc]]))</f>
        <v>1</v>
      </c>
      <c r="AG771">
        <v>0</v>
      </c>
      <c r="AH771">
        <v>75.757599999999996</v>
      </c>
      <c r="AI771">
        <v>2.7</v>
      </c>
      <c r="AJ771">
        <v>3</v>
      </c>
      <c r="AK771">
        <v>0.25</v>
      </c>
      <c r="AL7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71">
        <f>IF(AND(Source[[#This Row],[Credit_Noncredit]]="Noncredit",Source[[#This Row],[FTEF]]&gt;0),Source[[#This Row],[NC XLST FTES]]*525/(437.5*Source[[#This Row],[FTEF]]),0)</f>
        <v>0</v>
      </c>
      <c r="AN771">
        <f>IF(Source[[#This Row],[Credit_Noncredit]]="Credit",Source[[#This Row],[Census Enrollment]],Source[[#This Row],[Noncredit Avg. Attendance]])</f>
        <v>30</v>
      </c>
    </row>
    <row r="772" spans="1:40" x14ac:dyDescent="0.25">
      <c r="A772" t="s">
        <v>4581</v>
      </c>
      <c r="B772" t="s">
        <v>886</v>
      </c>
      <c r="C772" t="s">
        <v>627</v>
      </c>
      <c r="D772" t="s">
        <v>628</v>
      </c>
      <c r="E772" s="4">
        <v>39186</v>
      </c>
      <c r="F772" s="4" t="s">
        <v>629</v>
      </c>
      <c r="G772" s="4" t="s">
        <v>1103</v>
      </c>
      <c r="H772" t="str">
        <f>CONCATENATE(Source[[#This Row],[Subject]],TRIM(Source[[#This Row],[Course]]))</f>
        <v>ENGL1B</v>
      </c>
      <c r="I772" t="str">
        <f>VLOOKUP(Source[[#This Row],[SubjCrse]],'Courses and Categories'!$E$2:$G$1816,3,FALSE)</f>
        <v>Credit General Education</v>
      </c>
      <c r="J772">
        <v>932</v>
      </c>
      <c r="K772" t="s">
        <v>1104</v>
      </c>
      <c r="L772" t="s">
        <v>87</v>
      </c>
      <c r="M772" t="s">
        <v>897</v>
      </c>
      <c r="N772" t="s">
        <v>42</v>
      </c>
      <c r="O772" t="s">
        <v>42</v>
      </c>
      <c r="P772" t="s">
        <v>42</v>
      </c>
      <c r="Q772" t="s">
        <v>42</v>
      </c>
      <c r="S772" t="s">
        <v>134</v>
      </c>
      <c r="T772" t="s">
        <v>44</v>
      </c>
      <c r="U772" s="1">
        <v>43556</v>
      </c>
      <c r="V772" s="1">
        <v>43607</v>
      </c>
      <c r="W772" t="s">
        <v>2427</v>
      </c>
      <c r="X772" t="s">
        <v>918</v>
      </c>
      <c r="Y772">
        <v>28</v>
      </c>
      <c r="Z772">
        <v>23</v>
      </c>
      <c r="AA772">
        <v>33</v>
      </c>
      <c r="AB772">
        <v>69.697000000000003</v>
      </c>
      <c r="AD772">
        <f>IF(ISBLANK(Source[[#This Row],[CrosslistID]]),1,1/COUNTIFS(Source[CrosslistID],Source[[#This Row],[CrosslistID]],Source[TermDesc],Source[[#This Row],[TermDesc]]))</f>
        <v>1</v>
      </c>
      <c r="AG772">
        <v>0</v>
      </c>
      <c r="AH772">
        <v>69.697000000000003</v>
      </c>
      <c r="AI772">
        <v>2.7</v>
      </c>
      <c r="AJ772">
        <v>2.8</v>
      </c>
      <c r="AK772">
        <v>0.25</v>
      </c>
      <c r="AL7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72">
        <f>IF(AND(Source[[#This Row],[Credit_Noncredit]]="Noncredit",Source[[#This Row],[FTEF]]&gt;0),Source[[#This Row],[NC XLST FTES]]*525/(437.5*Source[[#This Row],[FTEF]]),0)</f>
        <v>0</v>
      </c>
      <c r="AN772">
        <f>IF(Source[[#This Row],[Credit_Noncredit]]="Credit",Source[[#This Row],[Census Enrollment]],Source[[#This Row],[Noncredit Avg. Attendance]])</f>
        <v>28</v>
      </c>
    </row>
    <row r="773" spans="1:40" x14ac:dyDescent="0.25">
      <c r="A773" t="s">
        <v>4581</v>
      </c>
      <c r="B773" t="s">
        <v>886</v>
      </c>
      <c r="C773" t="s">
        <v>627</v>
      </c>
      <c r="D773" t="s">
        <v>628</v>
      </c>
      <c r="E773" s="4">
        <v>32425</v>
      </c>
      <c r="F773" s="4" t="s">
        <v>629</v>
      </c>
      <c r="G773" s="4" t="s">
        <v>1110</v>
      </c>
      <c r="H773" t="str">
        <f>CONCATENATE(Source[[#This Row],[Subject]],TRIM(Source[[#This Row],[Course]]))</f>
        <v>ENGL1C</v>
      </c>
      <c r="I773" t="str">
        <f>VLOOKUP(Source[[#This Row],[SubjCrse]],'Courses and Categories'!$E$2:$G$1816,3,FALSE)</f>
        <v>Credit General Education</v>
      </c>
      <c r="J773">
        <v>2</v>
      </c>
      <c r="K773" t="s">
        <v>1111</v>
      </c>
      <c r="L773" t="s">
        <v>39</v>
      </c>
      <c r="M773" t="s">
        <v>1088</v>
      </c>
      <c r="N773" t="s">
        <v>1041</v>
      </c>
      <c r="O773">
        <v>910</v>
      </c>
      <c r="P773">
        <v>1000</v>
      </c>
      <c r="Q773" t="s">
        <v>233</v>
      </c>
      <c r="R773">
        <v>316</v>
      </c>
      <c r="S773" t="s">
        <v>134</v>
      </c>
      <c r="T773">
        <v>1</v>
      </c>
      <c r="U773" s="1">
        <v>43479</v>
      </c>
      <c r="V773" s="1">
        <v>43607</v>
      </c>
      <c r="W773" t="s">
        <v>2385</v>
      </c>
      <c r="X773" t="s">
        <v>1929</v>
      </c>
      <c r="Y773">
        <v>28</v>
      </c>
      <c r="Z773">
        <v>25</v>
      </c>
      <c r="AA773">
        <v>31</v>
      </c>
      <c r="AB773">
        <v>80.645200000000003</v>
      </c>
      <c r="AD773">
        <f>IF(ISBLANK(Source[[#This Row],[CrosslistID]]),1,1/COUNTIFS(Source[CrosslistID],Source[[#This Row],[CrosslistID]],Source[TermDesc],Source[[#This Row],[TermDesc]]))</f>
        <v>1</v>
      </c>
      <c r="AG773">
        <v>0</v>
      </c>
      <c r="AH773">
        <v>80.645200000000003</v>
      </c>
      <c r="AI773">
        <v>2.7</v>
      </c>
      <c r="AJ773">
        <v>2.8</v>
      </c>
      <c r="AK773">
        <v>0.25</v>
      </c>
      <c r="AL7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73">
        <f>IF(AND(Source[[#This Row],[Credit_Noncredit]]="Noncredit",Source[[#This Row],[FTEF]]&gt;0),Source[[#This Row],[NC XLST FTES]]*525/(437.5*Source[[#This Row],[FTEF]]),0)</f>
        <v>0</v>
      </c>
      <c r="AN773">
        <f>IF(Source[[#This Row],[Credit_Noncredit]]="Credit",Source[[#This Row],[Census Enrollment]],Source[[#This Row],[Noncredit Avg. Attendance]])</f>
        <v>28</v>
      </c>
    </row>
    <row r="774" spans="1:40" x14ac:dyDescent="0.25">
      <c r="A774" t="s">
        <v>4581</v>
      </c>
      <c r="B774" t="s">
        <v>886</v>
      </c>
      <c r="C774" t="s">
        <v>627</v>
      </c>
      <c r="D774" t="s">
        <v>628</v>
      </c>
      <c r="E774" s="4">
        <v>32423</v>
      </c>
      <c r="F774" s="4" t="s">
        <v>629</v>
      </c>
      <c r="G774" s="4" t="s">
        <v>1110</v>
      </c>
      <c r="H774" t="str">
        <f>CONCATENATE(Source[[#This Row],[Subject]],TRIM(Source[[#This Row],[Course]]))</f>
        <v>ENGL1C</v>
      </c>
      <c r="I774" t="str">
        <f>VLOOKUP(Source[[#This Row],[SubjCrse]],'Courses and Categories'!$E$2:$G$1816,3,FALSE)</f>
        <v>Credit General Education</v>
      </c>
      <c r="J774">
        <v>3</v>
      </c>
      <c r="K774" t="s">
        <v>1111</v>
      </c>
      <c r="L774" t="s">
        <v>39</v>
      </c>
      <c r="M774" t="s">
        <v>1088</v>
      </c>
      <c r="N774" t="s">
        <v>1041</v>
      </c>
      <c r="O774">
        <v>1010</v>
      </c>
      <c r="P774">
        <v>1100</v>
      </c>
      <c r="Q774" t="s">
        <v>850</v>
      </c>
      <c r="R774">
        <v>613</v>
      </c>
      <c r="S774" t="s">
        <v>134</v>
      </c>
      <c r="T774">
        <v>1</v>
      </c>
      <c r="U774" s="1">
        <v>43479</v>
      </c>
      <c r="V774" s="1">
        <v>43607</v>
      </c>
      <c r="W774" t="s">
        <v>2385</v>
      </c>
      <c r="X774" t="s">
        <v>1929</v>
      </c>
      <c r="Y774">
        <v>26</v>
      </c>
      <c r="Z774">
        <v>21</v>
      </c>
      <c r="AA774">
        <v>31</v>
      </c>
      <c r="AB774">
        <v>67.741900000000001</v>
      </c>
      <c r="AD774">
        <f>IF(ISBLANK(Source[[#This Row],[CrosslistID]]),1,1/COUNTIFS(Source[CrosslistID],Source[[#This Row],[CrosslistID]],Source[TermDesc],Source[[#This Row],[TermDesc]]))</f>
        <v>1</v>
      </c>
      <c r="AG774">
        <v>0</v>
      </c>
      <c r="AH774">
        <v>67.741900000000001</v>
      </c>
      <c r="AI774">
        <v>2.6</v>
      </c>
      <c r="AJ774">
        <v>2.6</v>
      </c>
      <c r="AK774">
        <v>0.25</v>
      </c>
      <c r="AL7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74">
        <f>IF(AND(Source[[#This Row],[Credit_Noncredit]]="Noncredit",Source[[#This Row],[FTEF]]&gt;0),Source[[#This Row],[NC XLST FTES]]*525/(437.5*Source[[#This Row],[FTEF]]),0)</f>
        <v>0</v>
      </c>
      <c r="AN774">
        <f>IF(Source[[#This Row],[Credit_Noncredit]]="Credit",Source[[#This Row],[Census Enrollment]],Source[[#This Row],[Noncredit Avg. Attendance]])</f>
        <v>26</v>
      </c>
    </row>
    <row r="775" spans="1:40" x14ac:dyDescent="0.25">
      <c r="A775" t="s">
        <v>4581</v>
      </c>
      <c r="B775" t="s">
        <v>886</v>
      </c>
      <c r="C775" t="s">
        <v>627</v>
      </c>
      <c r="D775" t="s">
        <v>628</v>
      </c>
      <c r="E775" s="4">
        <v>38652</v>
      </c>
      <c r="F775" s="4" t="s">
        <v>629</v>
      </c>
      <c r="G775" s="4" t="s">
        <v>1110</v>
      </c>
      <c r="H775" t="str">
        <f>CONCATENATE(Source[[#This Row],[Subject]],TRIM(Source[[#This Row],[Course]]))</f>
        <v>ENGL1C</v>
      </c>
      <c r="I775" t="str">
        <f>VLOOKUP(Source[[#This Row],[SubjCrse]],'Courses and Categories'!$E$2:$G$1816,3,FALSE)</f>
        <v>Credit General Education</v>
      </c>
      <c r="J775">
        <v>4</v>
      </c>
      <c r="K775" t="s">
        <v>1111</v>
      </c>
      <c r="L775" t="s">
        <v>39</v>
      </c>
      <c r="M775" t="s">
        <v>1088</v>
      </c>
      <c r="N775" t="s">
        <v>1041</v>
      </c>
      <c r="O775">
        <v>1110</v>
      </c>
      <c r="P775">
        <v>1200</v>
      </c>
      <c r="Q775" t="s">
        <v>850</v>
      </c>
      <c r="R775">
        <v>551</v>
      </c>
      <c r="S775" t="s">
        <v>134</v>
      </c>
      <c r="T775">
        <v>1</v>
      </c>
      <c r="U775" s="1">
        <v>43479</v>
      </c>
      <c r="V775" s="1">
        <v>43607</v>
      </c>
      <c r="W775" t="s">
        <v>235</v>
      </c>
      <c r="X775" t="s">
        <v>1929</v>
      </c>
      <c r="Y775">
        <v>14</v>
      </c>
      <c r="Z775">
        <v>13</v>
      </c>
      <c r="AA775">
        <v>31</v>
      </c>
      <c r="AB775">
        <v>41.935499999999998</v>
      </c>
      <c r="AD775">
        <f>IF(ISBLANK(Source[[#This Row],[CrosslistID]]),1,1/COUNTIFS(Source[CrosslistID],Source[[#This Row],[CrosslistID]],Source[TermDesc],Source[[#This Row],[TermDesc]]))</f>
        <v>1</v>
      </c>
      <c r="AG775">
        <v>0</v>
      </c>
      <c r="AH775">
        <v>41.935499999999998</v>
      </c>
      <c r="AI775">
        <v>1.3</v>
      </c>
      <c r="AJ775">
        <v>1.4</v>
      </c>
      <c r="AK775">
        <v>0.25</v>
      </c>
      <c r="AL7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75">
        <f>IF(AND(Source[[#This Row],[Credit_Noncredit]]="Noncredit",Source[[#This Row],[FTEF]]&gt;0),Source[[#This Row],[NC XLST FTES]]*525/(437.5*Source[[#This Row],[FTEF]]),0)</f>
        <v>0</v>
      </c>
      <c r="AN775">
        <f>IF(Source[[#This Row],[Credit_Noncredit]]="Credit",Source[[#This Row],[Census Enrollment]],Source[[#This Row],[Noncredit Avg. Attendance]])</f>
        <v>14</v>
      </c>
    </row>
    <row r="776" spans="1:40" x14ac:dyDescent="0.25">
      <c r="A776" t="s">
        <v>4581</v>
      </c>
      <c r="B776" t="s">
        <v>886</v>
      </c>
      <c r="C776" t="s">
        <v>627</v>
      </c>
      <c r="D776" t="s">
        <v>628</v>
      </c>
      <c r="E776" s="4">
        <v>32426</v>
      </c>
      <c r="F776" s="4" t="s">
        <v>629</v>
      </c>
      <c r="G776" s="4" t="s">
        <v>1110</v>
      </c>
      <c r="H776" t="str">
        <f>CONCATENATE(Source[[#This Row],[Subject]],TRIM(Source[[#This Row],[Course]]))</f>
        <v>ENGL1C</v>
      </c>
      <c r="I776" t="str">
        <f>VLOOKUP(Source[[#This Row],[SubjCrse]],'Courses and Categories'!$E$2:$G$1816,3,FALSE)</f>
        <v>Credit General Education</v>
      </c>
      <c r="J776">
        <v>5</v>
      </c>
      <c r="K776" t="s">
        <v>1111</v>
      </c>
      <c r="L776" t="s">
        <v>39</v>
      </c>
      <c r="M776" t="s">
        <v>1088</v>
      </c>
      <c r="N776" t="s">
        <v>105</v>
      </c>
      <c r="O776">
        <v>1310</v>
      </c>
      <c r="P776">
        <v>1425</v>
      </c>
      <c r="Q776" t="s">
        <v>850</v>
      </c>
      <c r="R776">
        <v>513</v>
      </c>
      <c r="S776" t="s">
        <v>134</v>
      </c>
      <c r="T776">
        <v>1</v>
      </c>
      <c r="U776" s="1">
        <v>43479</v>
      </c>
      <c r="V776" s="1">
        <v>43607</v>
      </c>
      <c r="W776" t="s">
        <v>2377</v>
      </c>
      <c r="X776" t="s">
        <v>1929</v>
      </c>
      <c r="Y776">
        <v>31</v>
      </c>
      <c r="Z776">
        <v>30</v>
      </c>
      <c r="AA776">
        <v>31</v>
      </c>
      <c r="AB776">
        <v>96.774199999999993</v>
      </c>
      <c r="AD776">
        <f>IF(ISBLANK(Source[[#This Row],[CrosslistID]]),1,1/COUNTIFS(Source[CrosslistID],Source[[#This Row],[CrosslistID]],Source[TermDesc],Source[[#This Row],[TermDesc]]))</f>
        <v>1</v>
      </c>
      <c r="AG776">
        <v>0</v>
      </c>
      <c r="AH776">
        <v>96.774199999999993</v>
      </c>
      <c r="AI776">
        <v>3.1</v>
      </c>
      <c r="AJ776">
        <v>3.1</v>
      </c>
      <c r="AK776">
        <v>0.25</v>
      </c>
      <c r="AL7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76">
        <f>IF(AND(Source[[#This Row],[Credit_Noncredit]]="Noncredit",Source[[#This Row],[FTEF]]&gt;0),Source[[#This Row],[NC XLST FTES]]*525/(437.5*Source[[#This Row],[FTEF]]),0)</f>
        <v>0</v>
      </c>
      <c r="AN776">
        <f>IF(Source[[#This Row],[Credit_Noncredit]]="Credit",Source[[#This Row],[Census Enrollment]],Source[[#This Row],[Noncredit Avg. Attendance]])</f>
        <v>31</v>
      </c>
    </row>
    <row r="777" spans="1:40" x14ac:dyDescent="0.25">
      <c r="A777" t="s">
        <v>4581</v>
      </c>
      <c r="B777" t="s">
        <v>886</v>
      </c>
      <c r="C777" t="s">
        <v>627</v>
      </c>
      <c r="D777" t="s">
        <v>628</v>
      </c>
      <c r="E777" s="4">
        <v>32422</v>
      </c>
      <c r="F777" s="4" t="s">
        <v>629</v>
      </c>
      <c r="G777" s="4" t="s">
        <v>1110</v>
      </c>
      <c r="H777" t="str">
        <f>CONCATENATE(Source[[#This Row],[Subject]],TRIM(Source[[#This Row],[Course]]))</f>
        <v>ENGL1C</v>
      </c>
      <c r="I777" t="str">
        <f>VLOOKUP(Source[[#This Row],[SubjCrse]],'Courses and Categories'!$E$2:$G$1816,3,FALSE)</f>
        <v>Credit General Education</v>
      </c>
      <c r="J777">
        <v>10</v>
      </c>
      <c r="K777" t="s">
        <v>1111</v>
      </c>
      <c r="L777" t="s">
        <v>39</v>
      </c>
      <c r="M777" t="s">
        <v>1088</v>
      </c>
      <c r="N777" t="s">
        <v>59</v>
      </c>
      <c r="O777">
        <v>940</v>
      </c>
      <c r="P777">
        <v>1055</v>
      </c>
      <c r="Q777" t="s">
        <v>233</v>
      </c>
      <c r="R777">
        <v>310</v>
      </c>
      <c r="S777" t="s">
        <v>134</v>
      </c>
      <c r="T777">
        <v>1</v>
      </c>
      <c r="U777" s="1">
        <v>43479</v>
      </c>
      <c r="V777" s="1">
        <v>43607</v>
      </c>
      <c r="W777" t="s">
        <v>2380</v>
      </c>
      <c r="X777" t="s">
        <v>1929</v>
      </c>
      <c r="Y777">
        <v>28</v>
      </c>
      <c r="Z777">
        <v>24</v>
      </c>
      <c r="AA777">
        <v>31</v>
      </c>
      <c r="AB777">
        <v>77.419399999999996</v>
      </c>
      <c r="AD777">
        <f>IF(ISBLANK(Source[[#This Row],[CrosslistID]]),1,1/COUNTIFS(Source[CrosslistID],Source[[#This Row],[CrosslistID]],Source[TermDesc],Source[[#This Row],[TermDesc]]))</f>
        <v>1</v>
      </c>
      <c r="AG777">
        <v>0</v>
      </c>
      <c r="AH777">
        <v>77.419399999999996</v>
      </c>
      <c r="AI777">
        <v>2.7</v>
      </c>
      <c r="AJ777">
        <v>2.8</v>
      </c>
      <c r="AK777">
        <v>0.25</v>
      </c>
      <c r="AL7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77">
        <f>IF(AND(Source[[#This Row],[Credit_Noncredit]]="Noncredit",Source[[#This Row],[FTEF]]&gt;0),Source[[#This Row],[NC XLST FTES]]*525/(437.5*Source[[#This Row],[FTEF]]),0)</f>
        <v>0</v>
      </c>
      <c r="AN777">
        <f>IF(Source[[#This Row],[Credit_Noncredit]]="Credit",Source[[#This Row],[Census Enrollment]],Source[[#This Row],[Noncredit Avg. Attendance]])</f>
        <v>28</v>
      </c>
    </row>
    <row r="778" spans="1:40" x14ac:dyDescent="0.25">
      <c r="A778" t="s">
        <v>4581</v>
      </c>
      <c r="B778" t="s">
        <v>886</v>
      </c>
      <c r="C778" t="s">
        <v>627</v>
      </c>
      <c r="D778" t="s">
        <v>628</v>
      </c>
      <c r="E778" s="4">
        <v>32424</v>
      </c>
      <c r="F778" s="4" t="s">
        <v>629</v>
      </c>
      <c r="G778" s="4" t="s">
        <v>1110</v>
      </c>
      <c r="H778" t="str">
        <f>CONCATENATE(Source[[#This Row],[Subject]],TRIM(Source[[#This Row],[Course]]))</f>
        <v>ENGL1C</v>
      </c>
      <c r="I778" t="str">
        <f>VLOOKUP(Source[[#This Row],[SubjCrse]],'Courses and Categories'!$E$2:$G$1816,3,FALSE)</f>
        <v>Credit General Education</v>
      </c>
      <c r="J778">
        <v>11</v>
      </c>
      <c r="K778" t="s">
        <v>1111</v>
      </c>
      <c r="L778" t="s">
        <v>39</v>
      </c>
      <c r="M778" t="s">
        <v>1088</v>
      </c>
      <c r="N778" t="s">
        <v>59</v>
      </c>
      <c r="O778">
        <v>1110</v>
      </c>
      <c r="P778">
        <v>1225</v>
      </c>
      <c r="Q778" t="s">
        <v>420</v>
      </c>
      <c r="R778">
        <v>186</v>
      </c>
      <c r="S778" t="s">
        <v>134</v>
      </c>
      <c r="T778">
        <v>1</v>
      </c>
      <c r="U778" s="1">
        <v>43479</v>
      </c>
      <c r="V778" s="1">
        <v>43607</v>
      </c>
      <c r="W778" t="s">
        <v>4798</v>
      </c>
      <c r="X778" t="s">
        <v>1929</v>
      </c>
      <c r="Y778">
        <v>25</v>
      </c>
      <c r="Z778">
        <v>24</v>
      </c>
      <c r="AA778">
        <v>31</v>
      </c>
      <c r="AB778">
        <v>77.419399999999996</v>
      </c>
      <c r="AD778">
        <f>IF(ISBLANK(Source[[#This Row],[CrosslistID]]),1,1/COUNTIFS(Source[CrosslistID],Source[[#This Row],[CrosslistID]],Source[TermDesc],Source[[#This Row],[TermDesc]]))</f>
        <v>1</v>
      </c>
      <c r="AG778">
        <v>0</v>
      </c>
      <c r="AH778">
        <v>77.419399999999996</v>
      </c>
      <c r="AI778">
        <v>2.4</v>
      </c>
      <c r="AJ778">
        <v>2.5</v>
      </c>
      <c r="AK778">
        <v>0.25</v>
      </c>
      <c r="AL7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78">
        <f>IF(AND(Source[[#This Row],[Credit_Noncredit]]="Noncredit",Source[[#This Row],[FTEF]]&gt;0),Source[[#This Row],[NC XLST FTES]]*525/(437.5*Source[[#This Row],[FTEF]]),0)</f>
        <v>0</v>
      </c>
      <c r="AN778">
        <f>IF(Source[[#This Row],[Credit_Noncredit]]="Credit",Source[[#This Row],[Census Enrollment]],Source[[#This Row],[Noncredit Avg. Attendance]])</f>
        <v>25</v>
      </c>
    </row>
    <row r="779" spans="1:40" x14ac:dyDescent="0.25">
      <c r="A779" t="s">
        <v>4581</v>
      </c>
      <c r="B779" t="s">
        <v>886</v>
      </c>
      <c r="C779" t="s">
        <v>627</v>
      </c>
      <c r="D779" t="s">
        <v>628</v>
      </c>
      <c r="E779" s="4">
        <v>38216</v>
      </c>
      <c r="F779" s="4" t="s">
        <v>629</v>
      </c>
      <c r="G779" s="4" t="s">
        <v>1110</v>
      </c>
      <c r="H779" t="str">
        <f>CONCATENATE(Source[[#This Row],[Subject]],TRIM(Source[[#This Row],[Course]]))</f>
        <v>ENGL1C</v>
      </c>
      <c r="I779" t="str">
        <f>VLOOKUP(Source[[#This Row],[SubjCrse]],'Courses and Categories'!$E$2:$G$1816,3,FALSE)</f>
        <v>Credit General Education</v>
      </c>
      <c r="J779">
        <v>14</v>
      </c>
      <c r="K779" t="s">
        <v>1111</v>
      </c>
      <c r="L779" t="s">
        <v>39</v>
      </c>
      <c r="M779" t="s">
        <v>1088</v>
      </c>
      <c r="N779" t="s">
        <v>59</v>
      </c>
      <c r="O779">
        <v>1240</v>
      </c>
      <c r="P779">
        <v>1355</v>
      </c>
      <c r="Q779" t="s">
        <v>240</v>
      </c>
      <c r="R779">
        <v>260</v>
      </c>
      <c r="S779" t="s">
        <v>134</v>
      </c>
      <c r="T779">
        <v>1</v>
      </c>
      <c r="U779" s="1">
        <v>43479</v>
      </c>
      <c r="V779" s="1">
        <v>43607</v>
      </c>
      <c r="W779" t="s">
        <v>646</v>
      </c>
      <c r="X779" t="s">
        <v>1929</v>
      </c>
      <c r="Y779">
        <v>27</v>
      </c>
      <c r="Z779">
        <v>24</v>
      </c>
      <c r="AA779">
        <v>31</v>
      </c>
      <c r="AB779">
        <v>77.419399999999996</v>
      </c>
      <c r="AD779">
        <f>IF(ISBLANK(Source[[#This Row],[CrosslistID]]),1,1/COUNTIFS(Source[CrosslistID],Source[[#This Row],[CrosslistID]],Source[TermDesc],Source[[#This Row],[TermDesc]]))</f>
        <v>1</v>
      </c>
      <c r="AG779">
        <v>0</v>
      </c>
      <c r="AH779">
        <v>77.419399999999996</v>
      </c>
      <c r="AI779">
        <v>2.7</v>
      </c>
      <c r="AJ779">
        <v>2.7</v>
      </c>
      <c r="AK779">
        <v>0.25</v>
      </c>
      <c r="AL7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79">
        <f>IF(AND(Source[[#This Row],[Credit_Noncredit]]="Noncredit",Source[[#This Row],[FTEF]]&gt;0),Source[[#This Row],[NC XLST FTES]]*525/(437.5*Source[[#This Row],[FTEF]]),0)</f>
        <v>0</v>
      </c>
      <c r="AN779">
        <f>IF(Source[[#This Row],[Credit_Noncredit]]="Credit",Source[[#This Row],[Census Enrollment]],Source[[#This Row],[Noncredit Avg. Attendance]])</f>
        <v>27</v>
      </c>
    </row>
    <row r="780" spans="1:40" x14ac:dyDescent="0.25">
      <c r="A780" t="s">
        <v>4581</v>
      </c>
      <c r="B780" t="s">
        <v>886</v>
      </c>
      <c r="C780" t="s">
        <v>627</v>
      </c>
      <c r="D780" t="s">
        <v>628</v>
      </c>
      <c r="E780" s="4">
        <v>34492</v>
      </c>
      <c r="F780" s="4" t="s">
        <v>629</v>
      </c>
      <c r="G780" s="4" t="s">
        <v>1110</v>
      </c>
      <c r="H780" t="str">
        <f>CONCATENATE(Source[[#This Row],[Subject]],TRIM(Source[[#This Row],[Course]]))</f>
        <v>ENGL1C</v>
      </c>
      <c r="I780" t="str">
        <f>VLOOKUP(Source[[#This Row],[SubjCrse]],'Courses and Categories'!$E$2:$G$1816,3,FALSE)</f>
        <v>Credit General Education</v>
      </c>
      <c r="J780">
        <v>501</v>
      </c>
      <c r="K780" t="s">
        <v>1111</v>
      </c>
      <c r="L780" t="s">
        <v>87</v>
      </c>
      <c r="M780" t="s">
        <v>1088</v>
      </c>
      <c r="N780" t="s">
        <v>185</v>
      </c>
      <c r="O780">
        <v>1810</v>
      </c>
      <c r="P780">
        <v>2100</v>
      </c>
      <c r="Q780" t="s">
        <v>233</v>
      </c>
      <c r="R780">
        <v>315</v>
      </c>
      <c r="S780" t="s">
        <v>134</v>
      </c>
      <c r="T780">
        <v>1</v>
      </c>
      <c r="U780" s="1">
        <v>43479</v>
      </c>
      <c r="V780" s="1">
        <v>43607</v>
      </c>
      <c r="W780" t="s">
        <v>1928</v>
      </c>
      <c r="X780" t="s">
        <v>1929</v>
      </c>
      <c r="Y780">
        <v>21</v>
      </c>
      <c r="Z780">
        <v>20</v>
      </c>
      <c r="AA780">
        <v>31</v>
      </c>
      <c r="AB780">
        <v>64.516099999999994</v>
      </c>
      <c r="AD780">
        <f>IF(ISBLANK(Source[[#This Row],[CrosslistID]]),1,1/COUNTIFS(Source[CrosslistID],Source[[#This Row],[CrosslistID]],Source[TermDesc],Source[[#This Row],[TermDesc]]))</f>
        <v>1</v>
      </c>
      <c r="AG780">
        <v>0</v>
      </c>
      <c r="AH780">
        <v>64.516099999999994</v>
      </c>
      <c r="AI780">
        <v>2.1</v>
      </c>
      <c r="AJ780">
        <v>2.1</v>
      </c>
      <c r="AK780">
        <v>0.25</v>
      </c>
      <c r="AL7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80">
        <f>IF(AND(Source[[#This Row],[Credit_Noncredit]]="Noncredit",Source[[#This Row],[FTEF]]&gt;0),Source[[#This Row],[NC XLST FTES]]*525/(437.5*Source[[#This Row],[FTEF]]),0)</f>
        <v>0</v>
      </c>
      <c r="AN780">
        <f>IF(Source[[#This Row],[Credit_Noncredit]]="Credit",Source[[#This Row],[Census Enrollment]],Source[[#This Row],[Noncredit Avg. Attendance]])</f>
        <v>21</v>
      </c>
    </row>
    <row r="781" spans="1:40" x14ac:dyDescent="0.25">
      <c r="A781" t="s">
        <v>4581</v>
      </c>
      <c r="B781" t="s">
        <v>886</v>
      </c>
      <c r="C781" t="s">
        <v>627</v>
      </c>
      <c r="D781" t="s">
        <v>628</v>
      </c>
      <c r="E781" s="4">
        <v>34717</v>
      </c>
      <c r="F781" s="4" t="s">
        <v>629</v>
      </c>
      <c r="G781" s="4" t="s">
        <v>1110</v>
      </c>
      <c r="H781" t="str">
        <f>CONCATENATE(Source[[#This Row],[Subject]],TRIM(Source[[#This Row],[Course]]))</f>
        <v>ENGL1C</v>
      </c>
      <c r="I781" t="str">
        <f>VLOOKUP(Source[[#This Row],[SubjCrse]],'Courses and Categories'!$E$2:$G$1816,3,FALSE)</f>
        <v>Credit General Education</v>
      </c>
      <c r="J781">
        <v>831</v>
      </c>
      <c r="K781" t="s">
        <v>1111</v>
      </c>
      <c r="L781" t="s">
        <v>87</v>
      </c>
      <c r="M781" t="s">
        <v>897</v>
      </c>
      <c r="N781" t="s">
        <v>42</v>
      </c>
      <c r="O781" t="s">
        <v>42</v>
      </c>
      <c r="P781" t="s">
        <v>42</v>
      </c>
      <c r="Q781" t="s">
        <v>42</v>
      </c>
      <c r="S781" t="s">
        <v>134</v>
      </c>
      <c r="T781">
        <v>1</v>
      </c>
      <c r="U781" s="1">
        <v>43479</v>
      </c>
      <c r="V781" s="1">
        <v>43607</v>
      </c>
      <c r="W781" t="s">
        <v>235</v>
      </c>
      <c r="X781" t="s">
        <v>899</v>
      </c>
      <c r="Y781">
        <v>24</v>
      </c>
      <c r="Z781">
        <v>15</v>
      </c>
      <c r="AA781">
        <v>33</v>
      </c>
      <c r="AB781">
        <v>45.454500000000003</v>
      </c>
      <c r="AD781">
        <f>IF(ISBLANK(Source[[#This Row],[CrosslistID]]),1,1/COUNTIFS(Source[CrosslistID],Source[[#This Row],[CrosslistID]],Source[TermDesc],Source[[#This Row],[TermDesc]]))</f>
        <v>1</v>
      </c>
      <c r="AG781">
        <v>0</v>
      </c>
      <c r="AH781">
        <v>45.454500000000003</v>
      </c>
      <c r="AI781">
        <v>2.4</v>
      </c>
      <c r="AJ781">
        <v>2.4</v>
      </c>
      <c r="AK781">
        <v>0.25</v>
      </c>
      <c r="AL7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81">
        <f>IF(AND(Source[[#This Row],[Credit_Noncredit]]="Noncredit",Source[[#This Row],[FTEF]]&gt;0),Source[[#This Row],[NC XLST FTES]]*525/(437.5*Source[[#This Row],[FTEF]]),0)</f>
        <v>0</v>
      </c>
      <c r="AN781">
        <f>IF(Source[[#This Row],[Credit_Noncredit]]="Credit",Source[[#This Row],[Census Enrollment]],Source[[#This Row],[Noncredit Avg. Attendance]])</f>
        <v>24</v>
      </c>
    </row>
    <row r="782" spans="1:40" x14ac:dyDescent="0.25">
      <c r="A782" t="s">
        <v>4581</v>
      </c>
      <c r="B782" t="s">
        <v>886</v>
      </c>
      <c r="C782" t="s">
        <v>627</v>
      </c>
      <c r="D782" t="s">
        <v>628</v>
      </c>
      <c r="E782" s="4">
        <v>38899</v>
      </c>
      <c r="F782" s="4" t="s">
        <v>629</v>
      </c>
      <c r="G782" s="4">
        <v>10</v>
      </c>
      <c r="H782" t="str">
        <f>CONCATENATE(Source[[#This Row],[Subject]],TRIM(Source[[#This Row],[Course]]))</f>
        <v>ENGL10</v>
      </c>
      <c r="I782" t="str">
        <f>VLOOKUP(Source[[#This Row],[SubjCrse]],'Courses and Categories'!$E$2:$G$1816,3,FALSE)</f>
        <v>Credit Prep: English/Math/ESL</v>
      </c>
      <c r="J782">
        <v>1</v>
      </c>
      <c r="K782" t="s">
        <v>2450</v>
      </c>
      <c r="L782" t="s">
        <v>39</v>
      </c>
      <c r="M782" t="s">
        <v>903</v>
      </c>
      <c r="N782" t="s">
        <v>50</v>
      </c>
      <c r="O782">
        <v>1410</v>
      </c>
      <c r="P782">
        <v>1700</v>
      </c>
      <c r="Q782" t="s">
        <v>420</v>
      </c>
      <c r="R782">
        <v>262</v>
      </c>
      <c r="S782" t="s">
        <v>134</v>
      </c>
      <c r="T782" t="s">
        <v>44</v>
      </c>
      <c r="U782" s="1">
        <v>43500</v>
      </c>
      <c r="V782" s="1">
        <v>43588</v>
      </c>
      <c r="W782" t="s">
        <v>2448</v>
      </c>
      <c r="X782" t="s">
        <v>905</v>
      </c>
      <c r="Y782">
        <v>15</v>
      </c>
      <c r="Z782">
        <v>14</v>
      </c>
      <c r="AA782">
        <v>31</v>
      </c>
      <c r="AB782">
        <v>45.161299999999997</v>
      </c>
      <c r="AD782">
        <f>IF(ISBLANK(Source[[#This Row],[CrosslistID]]),1,1/COUNTIFS(Source[CrosslistID],Source[[#This Row],[CrosslistID]],Source[TermDesc],Source[[#This Row],[TermDesc]]))</f>
        <v>1</v>
      </c>
      <c r="AG782">
        <v>0</v>
      </c>
      <c r="AH782">
        <v>45.161299999999997</v>
      </c>
      <c r="AI782">
        <v>0.96</v>
      </c>
      <c r="AJ782">
        <v>1.0286</v>
      </c>
      <c r="AK782">
        <v>0.1371</v>
      </c>
      <c r="AL7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82">
        <f>IF(AND(Source[[#This Row],[Credit_Noncredit]]="Noncredit",Source[[#This Row],[FTEF]]&gt;0),Source[[#This Row],[NC XLST FTES]]*525/(437.5*Source[[#This Row],[FTEF]]),0)</f>
        <v>0</v>
      </c>
      <c r="AN782">
        <f>IF(Source[[#This Row],[Credit_Noncredit]]="Credit",Source[[#This Row],[Census Enrollment]],Source[[#This Row],[Noncredit Avg. Attendance]])</f>
        <v>15</v>
      </c>
    </row>
    <row r="783" spans="1:40" x14ac:dyDescent="0.25">
      <c r="A783" t="s">
        <v>4581</v>
      </c>
      <c r="B783" t="s">
        <v>886</v>
      </c>
      <c r="C783" t="s">
        <v>627</v>
      </c>
      <c r="D783" t="s">
        <v>628</v>
      </c>
      <c r="E783" s="4">
        <v>39121</v>
      </c>
      <c r="F783" s="4" t="s">
        <v>629</v>
      </c>
      <c r="G783" s="4" t="s">
        <v>1115</v>
      </c>
      <c r="H783" t="str">
        <f>CONCATENATE(Source[[#This Row],[Subject]],TRIM(Source[[#This Row],[Course]]))</f>
        <v>ENGL1AS</v>
      </c>
      <c r="I783" t="str">
        <f>VLOOKUP(Source[[#This Row],[SubjCrse]],'Courses and Categories'!$E$2:$G$1816,3,FALSE)</f>
        <v>Credit Prep: English/Math/ESL</v>
      </c>
      <c r="J783" t="s">
        <v>1097</v>
      </c>
      <c r="K783" t="s">
        <v>1116</v>
      </c>
      <c r="L783" t="s">
        <v>39</v>
      </c>
      <c r="M783" t="s">
        <v>1088</v>
      </c>
      <c r="N783" t="s">
        <v>91</v>
      </c>
      <c r="O783">
        <v>810</v>
      </c>
      <c r="P783">
        <v>1000</v>
      </c>
      <c r="Q783" t="s">
        <v>238</v>
      </c>
      <c r="R783">
        <v>703</v>
      </c>
      <c r="S783" t="s">
        <v>134</v>
      </c>
      <c r="T783">
        <v>1</v>
      </c>
      <c r="U783" s="1">
        <v>43479</v>
      </c>
      <c r="V783" s="1">
        <v>43607</v>
      </c>
      <c r="W783" t="s">
        <v>4795</v>
      </c>
      <c r="X783" t="s">
        <v>1929</v>
      </c>
      <c r="Y783">
        <v>29</v>
      </c>
      <c r="Z783">
        <v>23</v>
      </c>
      <c r="AA783">
        <v>31</v>
      </c>
      <c r="AB783">
        <v>74.1935</v>
      </c>
      <c r="AD783">
        <f>IF(ISBLANK(Source[[#This Row],[CrosslistID]]),1,1/COUNTIFS(Source[CrosslistID],Source[[#This Row],[CrosslistID]],Source[TermDesc],Source[[#This Row],[TermDesc]]))</f>
        <v>1</v>
      </c>
      <c r="AG783">
        <v>0</v>
      </c>
      <c r="AH783">
        <v>74.1935</v>
      </c>
      <c r="AI783">
        <v>1.867</v>
      </c>
      <c r="AJ783">
        <v>1.9337</v>
      </c>
      <c r="AK783">
        <v>0.16669999999999999</v>
      </c>
      <c r="AL7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83">
        <f>IF(AND(Source[[#This Row],[Credit_Noncredit]]="Noncredit",Source[[#This Row],[FTEF]]&gt;0),Source[[#This Row],[NC XLST FTES]]*525/(437.5*Source[[#This Row],[FTEF]]),0)</f>
        <v>0</v>
      </c>
      <c r="AN783">
        <f>IF(Source[[#This Row],[Credit_Noncredit]]="Credit",Source[[#This Row],[Census Enrollment]],Source[[#This Row],[Noncredit Avg. Attendance]])</f>
        <v>29</v>
      </c>
    </row>
    <row r="784" spans="1:40" x14ac:dyDescent="0.25">
      <c r="A784" t="s">
        <v>4581</v>
      </c>
      <c r="B784" t="s">
        <v>886</v>
      </c>
      <c r="C784" t="s">
        <v>627</v>
      </c>
      <c r="D784" t="s">
        <v>628</v>
      </c>
      <c r="E784" s="4">
        <v>39122</v>
      </c>
      <c r="F784" s="4" t="s">
        <v>629</v>
      </c>
      <c r="G784" s="4" t="s">
        <v>1115</v>
      </c>
      <c r="H784" t="str">
        <f>CONCATENATE(Source[[#This Row],[Subject]],TRIM(Source[[#This Row],[Course]]))</f>
        <v>ENGL1AS</v>
      </c>
      <c r="I784" t="str">
        <f>VLOOKUP(Source[[#This Row],[SubjCrse]],'Courses and Categories'!$E$2:$G$1816,3,FALSE)</f>
        <v>Credit Prep: English/Math/ESL</v>
      </c>
      <c r="J784" t="s">
        <v>1099</v>
      </c>
      <c r="K784" t="s">
        <v>1116</v>
      </c>
      <c r="L784" t="s">
        <v>39</v>
      </c>
      <c r="M784" t="s">
        <v>1088</v>
      </c>
      <c r="N784" t="s">
        <v>91</v>
      </c>
      <c r="O784">
        <v>1010</v>
      </c>
      <c r="P784">
        <v>1200</v>
      </c>
      <c r="Q784" t="s">
        <v>233</v>
      </c>
      <c r="R784">
        <v>307</v>
      </c>
      <c r="S784" t="s">
        <v>134</v>
      </c>
      <c r="T784">
        <v>1</v>
      </c>
      <c r="U784" s="1">
        <v>43479</v>
      </c>
      <c r="V784" s="1">
        <v>43607</v>
      </c>
      <c r="W784" t="s">
        <v>1109</v>
      </c>
      <c r="X784" t="s">
        <v>1929</v>
      </c>
      <c r="Y784">
        <v>30</v>
      </c>
      <c r="Z784">
        <v>25</v>
      </c>
      <c r="AA784">
        <v>31</v>
      </c>
      <c r="AB784">
        <v>80.645200000000003</v>
      </c>
      <c r="AD784">
        <f>IF(ISBLANK(Source[[#This Row],[CrosslistID]]),1,1/COUNTIFS(Source[CrosslistID],Source[[#This Row],[CrosslistID]],Source[TermDesc],Source[[#This Row],[TermDesc]]))</f>
        <v>1</v>
      </c>
      <c r="AG784">
        <v>0</v>
      </c>
      <c r="AH784">
        <v>80.645200000000003</v>
      </c>
      <c r="AI784">
        <v>1.867</v>
      </c>
      <c r="AJ784">
        <v>2.0004</v>
      </c>
      <c r="AK784">
        <v>0.16669999999999999</v>
      </c>
      <c r="AL7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84">
        <f>IF(AND(Source[[#This Row],[Credit_Noncredit]]="Noncredit",Source[[#This Row],[FTEF]]&gt;0),Source[[#This Row],[NC XLST FTES]]*525/(437.5*Source[[#This Row],[FTEF]]),0)</f>
        <v>0</v>
      </c>
      <c r="AN784">
        <f>IF(Source[[#This Row],[Credit_Noncredit]]="Credit",Source[[#This Row],[Census Enrollment]],Source[[#This Row],[Noncredit Avg. Attendance]])</f>
        <v>30</v>
      </c>
    </row>
    <row r="785" spans="1:40" x14ac:dyDescent="0.25">
      <c r="A785" t="s">
        <v>4581</v>
      </c>
      <c r="B785" t="s">
        <v>886</v>
      </c>
      <c r="C785" t="s">
        <v>627</v>
      </c>
      <c r="D785" t="s">
        <v>628</v>
      </c>
      <c r="E785" s="4">
        <v>39123</v>
      </c>
      <c r="F785" s="4" t="s">
        <v>629</v>
      </c>
      <c r="G785" s="4" t="s">
        <v>1115</v>
      </c>
      <c r="H785" t="str">
        <f>CONCATENATE(Source[[#This Row],[Subject]],TRIM(Source[[#This Row],[Course]]))</f>
        <v>ENGL1AS</v>
      </c>
      <c r="I785" t="str">
        <f>VLOOKUP(Source[[#This Row],[SubjCrse]],'Courses and Categories'!$E$2:$G$1816,3,FALSE)</f>
        <v>Credit Prep: English/Math/ESL</v>
      </c>
      <c r="J785" t="s">
        <v>1101</v>
      </c>
      <c r="K785" t="s">
        <v>1116</v>
      </c>
      <c r="L785" t="s">
        <v>39</v>
      </c>
      <c r="M785" t="s">
        <v>1088</v>
      </c>
      <c r="N785" t="s">
        <v>91</v>
      </c>
      <c r="O785">
        <v>1010</v>
      </c>
      <c r="P785">
        <v>1200</v>
      </c>
      <c r="Q785" t="s">
        <v>240</v>
      </c>
      <c r="R785">
        <v>266</v>
      </c>
      <c r="S785" t="s">
        <v>134</v>
      </c>
      <c r="T785">
        <v>1</v>
      </c>
      <c r="U785" s="1">
        <v>43479</v>
      </c>
      <c r="V785" s="1">
        <v>43607</v>
      </c>
      <c r="W785" t="s">
        <v>2393</v>
      </c>
      <c r="X785" t="s">
        <v>1929</v>
      </c>
      <c r="Y785">
        <v>32</v>
      </c>
      <c r="Z785">
        <v>28</v>
      </c>
      <c r="AA785">
        <v>31</v>
      </c>
      <c r="AB785">
        <v>90.322599999999994</v>
      </c>
      <c r="AD785">
        <f>IF(ISBLANK(Source[[#This Row],[CrosslistID]]),1,1/COUNTIFS(Source[CrosslistID],Source[[#This Row],[CrosslistID]],Source[TermDesc],Source[[#This Row],[TermDesc]]))</f>
        <v>1</v>
      </c>
      <c r="AG785">
        <v>0</v>
      </c>
      <c r="AH785">
        <v>90.322599999999994</v>
      </c>
      <c r="AI785">
        <v>2</v>
      </c>
      <c r="AJ785">
        <v>2.1333000000000002</v>
      </c>
      <c r="AK785">
        <v>0.16669999999999999</v>
      </c>
      <c r="AL7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85">
        <f>IF(AND(Source[[#This Row],[Credit_Noncredit]]="Noncredit",Source[[#This Row],[FTEF]]&gt;0),Source[[#This Row],[NC XLST FTES]]*525/(437.5*Source[[#This Row],[FTEF]]),0)</f>
        <v>0</v>
      </c>
      <c r="AN785">
        <f>IF(Source[[#This Row],[Credit_Noncredit]]="Credit",Source[[#This Row],[Census Enrollment]],Source[[#This Row],[Noncredit Avg. Attendance]])</f>
        <v>32</v>
      </c>
    </row>
    <row r="786" spans="1:40" x14ac:dyDescent="0.25">
      <c r="A786" t="s">
        <v>4581</v>
      </c>
      <c r="B786" t="s">
        <v>886</v>
      </c>
      <c r="C786" t="s">
        <v>627</v>
      </c>
      <c r="D786" t="s">
        <v>628</v>
      </c>
      <c r="E786" s="4">
        <v>39124</v>
      </c>
      <c r="F786" s="4" t="s">
        <v>629</v>
      </c>
      <c r="G786" s="4" t="s">
        <v>1115</v>
      </c>
      <c r="H786" t="str">
        <f>CONCATENATE(Source[[#This Row],[Subject]],TRIM(Source[[#This Row],[Course]]))</f>
        <v>ENGL1AS</v>
      </c>
      <c r="I786" t="str">
        <f>VLOOKUP(Source[[#This Row],[SubjCrse]],'Courses and Categories'!$E$2:$G$1816,3,FALSE)</f>
        <v>Credit Prep: English/Math/ESL</v>
      </c>
      <c r="J786" t="s">
        <v>2411</v>
      </c>
      <c r="K786" t="s">
        <v>1116</v>
      </c>
      <c r="L786" t="s">
        <v>39</v>
      </c>
      <c r="M786" t="s">
        <v>1088</v>
      </c>
      <c r="N786" t="s">
        <v>91</v>
      </c>
      <c r="O786">
        <v>1010</v>
      </c>
      <c r="P786">
        <v>1200</v>
      </c>
      <c r="Q786" t="s">
        <v>850</v>
      </c>
      <c r="R786">
        <v>411</v>
      </c>
      <c r="S786" t="s">
        <v>134</v>
      </c>
      <c r="T786">
        <v>1</v>
      </c>
      <c r="U786" s="1">
        <v>43479</v>
      </c>
      <c r="V786" s="1">
        <v>43607</v>
      </c>
      <c r="W786" t="s">
        <v>1105</v>
      </c>
      <c r="X786" t="s">
        <v>1929</v>
      </c>
      <c r="Y786">
        <v>25</v>
      </c>
      <c r="Z786">
        <v>19</v>
      </c>
      <c r="AA786">
        <v>31</v>
      </c>
      <c r="AB786">
        <v>61.290300000000002</v>
      </c>
      <c r="AD786">
        <f>IF(ISBLANK(Source[[#This Row],[CrosslistID]]),1,1/COUNTIFS(Source[CrosslistID],Source[[#This Row],[CrosslistID]],Source[TermDesc],Source[[#This Row],[TermDesc]]))</f>
        <v>1</v>
      </c>
      <c r="AG786">
        <v>0</v>
      </c>
      <c r="AH786">
        <v>61.290300000000002</v>
      </c>
      <c r="AI786">
        <v>1.6</v>
      </c>
      <c r="AJ786">
        <v>1.6667000000000001</v>
      </c>
      <c r="AK786">
        <v>0.16669999999999999</v>
      </c>
      <c r="AL7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86">
        <f>IF(AND(Source[[#This Row],[Credit_Noncredit]]="Noncredit",Source[[#This Row],[FTEF]]&gt;0),Source[[#This Row],[NC XLST FTES]]*525/(437.5*Source[[#This Row],[FTEF]]),0)</f>
        <v>0</v>
      </c>
      <c r="AN786">
        <f>IF(Source[[#This Row],[Credit_Noncredit]]="Credit",Source[[#This Row],[Census Enrollment]],Source[[#This Row],[Noncredit Avg. Attendance]])</f>
        <v>25</v>
      </c>
    </row>
    <row r="787" spans="1:40" x14ac:dyDescent="0.25">
      <c r="A787" t="s">
        <v>4581</v>
      </c>
      <c r="B787" t="s">
        <v>886</v>
      </c>
      <c r="C787" t="s">
        <v>627</v>
      </c>
      <c r="D787" t="s">
        <v>628</v>
      </c>
      <c r="E787" s="4">
        <v>39125</v>
      </c>
      <c r="F787" s="4" t="s">
        <v>629</v>
      </c>
      <c r="G787" s="4" t="s">
        <v>1115</v>
      </c>
      <c r="H787" t="str">
        <f>CONCATENATE(Source[[#This Row],[Subject]],TRIM(Source[[#This Row],[Course]]))</f>
        <v>ENGL1AS</v>
      </c>
      <c r="I787" t="str">
        <f>VLOOKUP(Source[[#This Row],[SubjCrse]],'Courses and Categories'!$E$2:$G$1816,3,FALSE)</f>
        <v>Credit Prep: English/Math/ESL</v>
      </c>
      <c r="J787" t="s">
        <v>2412</v>
      </c>
      <c r="K787" t="s">
        <v>1116</v>
      </c>
      <c r="L787" t="s">
        <v>39</v>
      </c>
      <c r="M787" t="s">
        <v>1088</v>
      </c>
      <c r="N787" t="s">
        <v>91</v>
      </c>
      <c r="O787">
        <v>1010</v>
      </c>
      <c r="P787">
        <v>1200</v>
      </c>
      <c r="Q787" t="s">
        <v>422</v>
      </c>
      <c r="R787">
        <v>213</v>
      </c>
      <c r="S787" t="s">
        <v>134</v>
      </c>
      <c r="T787">
        <v>1</v>
      </c>
      <c r="U787" s="1">
        <v>43479</v>
      </c>
      <c r="V787" s="1">
        <v>43607</v>
      </c>
      <c r="W787" t="s">
        <v>2392</v>
      </c>
      <c r="X787" t="s">
        <v>1929</v>
      </c>
      <c r="Y787">
        <v>31</v>
      </c>
      <c r="Z787">
        <v>26</v>
      </c>
      <c r="AA787">
        <v>31</v>
      </c>
      <c r="AB787">
        <v>83.870999999999995</v>
      </c>
      <c r="AD787">
        <f>IF(ISBLANK(Source[[#This Row],[CrosslistID]]),1,1/COUNTIFS(Source[CrosslistID],Source[[#This Row],[CrosslistID]],Source[TermDesc],Source[[#This Row],[TermDesc]]))</f>
        <v>1</v>
      </c>
      <c r="AG787">
        <v>0</v>
      </c>
      <c r="AH787">
        <v>83.870999999999995</v>
      </c>
      <c r="AI787">
        <v>2</v>
      </c>
      <c r="AJ787">
        <v>2.0667</v>
      </c>
      <c r="AK787">
        <v>0.16669999999999999</v>
      </c>
      <c r="AL7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87">
        <f>IF(AND(Source[[#This Row],[Credit_Noncredit]]="Noncredit",Source[[#This Row],[FTEF]]&gt;0),Source[[#This Row],[NC XLST FTES]]*525/(437.5*Source[[#This Row],[FTEF]]),0)</f>
        <v>0</v>
      </c>
      <c r="AN787">
        <f>IF(Source[[#This Row],[Credit_Noncredit]]="Credit",Source[[#This Row],[Census Enrollment]],Source[[#This Row],[Noncredit Avg. Attendance]])</f>
        <v>31</v>
      </c>
    </row>
    <row r="788" spans="1:40" x14ac:dyDescent="0.25">
      <c r="A788" t="s">
        <v>4581</v>
      </c>
      <c r="B788" t="s">
        <v>886</v>
      </c>
      <c r="C788" t="s">
        <v>627</v>
      </c>
      <c r="D788" t="s">
        <v>628</v>
      </c>
      <c r="E788" s="4">
        <v>39126</v>
      </c>
      <c r="F788" s="4" t="s">
        <v>629</v>
      </c>
      <c r="G788" s="4" t="s">
        <v>1115</v>
      </c>
      <c r="H788" t="str">
        <f>CONCATENATE(Source[[#This Row],[Subject]],TRIM(Source[[#This Row],[Course]]))</f>
        <v>ENGL1AS</v>
      </c>
      <c r="I788" t="str">
        <f>VLOOKUP(Source[[#This Row],[SubjCrse]],'Courses and Categories'!$E$2:$G$1816,3,FALSE)</f>
        <v>Credit Prep: English/Math/ESL</v>
      </c>
      <c r="J788" t="s">
        <v>2413</v>
      </c>
      <c r="K788" t="s">
        <v>1116</v>
      </c>
      <c r="L788" t="s">
        <v>39</v>
      </c>
      <c r="M788" t="s">
        <v>1088</v>
      </c>
      <c r="N788" t="s">
        <v>91</v>
      </c>
      <c r="O788">
        <v>1010</v>
      </c>
      <c r="P788">
        <v>1200</v>
      </c>
      <c r="Q788" t="s">
        <v>422</v>
      </c>
      <c r="R788">
        <v>207</v>
      </c>
      <c r="S788" t="s">
        <v>134</v>
      </c>
      <c r="T788">
        <v>1</v>
      </c>
      <c r="U788" s="1">
        <v>43479</v>
      </c>
      <c r="V788" s="1">
        <v>43607</v>
      </c>
      <c r="W788" t="s">
        <v>2387</v>
      </c>
      <c r="X788" t="s">
        <v>1929</v>
      </c>
      <c r="Y788">
        <v>32</v>
      </c>
      <c r="Z788">
        <v>31</v>
      </c>
      <c r="AA788">
        <v>31</v>
      </c>
      <c r="AB788">
        <v>100</v>
      </c>
      <c r="AD788">
        <f>IF(ISBLANK(Source[[#This Row],[CrosslistID]]),1,1/COUNTIFS(Source[CrosslistID],Source[[#This Row],[CrosslistID]],Source[TermDesc],Source[[#This Row],[TermDesc]]))</f>
        <v>1</v>
      </c>
      <c r="AG788">
        <v>0</v>
      </c>
      <c r="AH788">
        <v>100</v>
      </c>
      <c r="AI788">
        <v>1.6</v>
      </c>
      <c r="AJ788">
        <v>2.1333000000000002</v>
      </c>
      <c r="AK788">
        <v>0.16669999999999999</v>
      </c>
      <c r="AL7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88">
        <f>IF(AND(Source[[#This Row],[Credit_Noncredit]]="Noncredit",Source[[#This Row],[FTEF]]&gt;0),Source[[#This Row],[NC XLST FTES]]*525/(437.5*Source[[#This Row],[FTEF]]),0)</f>
        <v>0</v>
      </c>
      <c r="AN788">
        <f>IF(Source[[#This Row],[Credit_Noncredit]]="Credit",Source[[#This Row],[Census Enrollment]],Source[[#This Row],[Noncredit Avg. Attendance]])</f>
        <v>32</v>
      </c>
    </row>
    <row r="789" spans="1:40" x14ac:dyDescent="0.25">
      <c r="A789" t="s">
        <v>4581</v>
      </c>
      <c r="B789" t="s">
        <v>886</v>
      </c>
      <c r="C789" t="s">
        <v>627</v>
      </c>
      <c r="D789" t="s">
        <v>628</v>
      </c>
      <c r="E789" s="4">
        <v>39127</v>
      </c>
      <c r="F789" s="4" t="s">
        <v>629</v>
      </c>
      <c r="G789" s="4" t="s">
        <v>1115</v>
      </c>
      <c r="H789" t="str">
        <f>CONCATENATE(Source[[#This Row],[Subject]],TRIM(Source[[#This Row],[Course]]))</f>
        <v>ENGL1AS</v>
      </c>
      <c r="I789" t="str">
        <f>VLOOKUP(Source[[#This Row],[SubjCrse]],'Courses and Categories'!$E$2:$G$1816,3,FALSE)</f>
        <v>Credit Prep: English/Math/ESL</v>
      </c>
      <c r="J789" t="s">
        <v>2414</v>
      </c>
      <c r="K789" t="s">
        <v>1116</v>
      </c>
      <c r="L789" t="s">
        <v>39</v>
      </c>
      <c r="M789" t="s">
        <v>1088</v>
      </c>
      <c r="N789" t="s">
        <v>91</v>
      </c>
      <c r="O789">
        <v>1210</v>
      </c>
      <c r="P789">
        <v>1400</v>
      </c>
      <c r="Q789" t="s">
        <v>420</v>
      </c>
      <c r="R789">
        <v>181</v>
      </c>
      <c r="S789" t="s">
        <v>134</v>
      </c>
      <c r="T789">
        <v>1</v>
      </c>
      <c r="U789" s="1">
        <v>43479</v>
      </c>
      <c r="V789" s="1">
        <v>43607</v>
      </c>
      <c r="W789" t="s">
        <v>2397</v>
      </c>
      <c r="X789" t="s">
        <v>1929</v>
      </c>
      <c r="Y789">
        <v>29</v>
      </c>
      <c r="Z789">
        <v>26</v>
      </c>
      <c r="AA789">
        <v>31</v>
      </c>
      <c r="AB789">
        <v>83.870999999999995</v>
      </c>
      <c r="AD789">
        <f>IF(ISBLANK(Source[[#This Row],[CrosslistID]]),1,1/COUNTIFS(Source[CrosslistID],Source[[#This Row],[CrosslistID]],Source[TermDesc],Source[[#This Row],[TermDesc]]))</f>
        <v>1</v>
      </c>
      <c r="AG789">
        <v>0</v>
      </c>
      <c r="AH789">
        <v>83.870999999999995</v>
      </c>
      <c r="AI789">
        <v>1.8</v>
      </c>
      <c r="AJ789">
        <v>1.9333</v>
      </c>
      <c r="AK789">
        <v>0.16669999999999999</v>
      </c>
      <c r="AL7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89">
        <f>IF(AND(Source[[#This Row],[Credit_Noncredit]]="Noncredit",Source[[#This Row],[FTEF]]&gt;0),Source[[#This Row],[NC XLST FTES]]*525/(437.5*Source[[#This Row],[FTEF]]),0)</f>
        <v>0</v>
      </c>
      <c r="AN789">
        <f>IF(Source[[#This Row],[Credit_Noncredit]]="Credit",Source[[#This Row],[Census Enrollment]],Source[[#This Row],[Noncredit Avg. Attendance]])</f>
        <v>29</v>
      </c>
    </row>
    <row r="790" spans="1:40" x14ac:dyDescent="0.25">
      <c r="A790" t="s">
        <v>4581</v>
      </c>
      <c r="B790" t="s">
        <v>886</v>
      </c>
      <c r="C790" t="s">
        <v>627</v>
      </c>
      <c r="D790" t="s">
        <v>628</v>
      </c>
      <c r="E790" s="4">
        <v>39128</v>
      </c>
      <c r="F790" s="4" t="s">
        <v>629</v>
      </c>
      <c r="G790" s="4" t="s">
        <v>1115</v>
      </c>
      <c r="H790" t="str">
        <f>CONCATENATE(Source[[#This Row],[Subject]],TRIM(Source[[#This Row],[Course]]))</f>
        <v>ENGL1AS</v>
      </c>
      <c r="I790" t="str">
        <f>VLOOKUP(Source[[#This Row],[SubjCrse]],'Courses and Categories'!$E$2:$G$1816,3,FALSE)</f>
        <v>Credit Prep: English/Math/ESL</v>
      </c>
      <c r="J790" t="s">
        <v>2415</v>
      </c>
      <c r="K790" t="s">
        <v>1116</v>
      </c>
      <c r="L790" t="s">
        <v>39</v>
      </c>
      <c r="M790" t="s">
        <v>1088</v>
      </c>
      <c r="N790" t="s">
        <v>91</v>
      </c>
      <c r="O790">
        <v>1210</v>
      </c>
      <c r="P790">
        <v>1400</v>
      </c>
      <c r="Q790" t="s">
        <v>233</v>
      </c>
      <c r="R790">
        <v>217</v>
      </c>
      <c r="S790" t="s">
        <v>134</v>
      </c>
      <c r="T790">
        <v>1</v>
      </c>
      <c r="U790" s="1">
        <v>43479</v>
      </c>
      <c r="V790" s="1">
        <v>43607</v>
      </c>
      <c r="W790" t="s">
        <v>2381</v>
      </c>
      <c r="X790" t="s">
        <v>1929</v>
      </c>
      <c r="Y790">
        <v>23</v>
      </c>
      <c r="Z790">
        <v>14</v>
      </c>
      <c r="AA790">
        <v>31</v>
      </c>
      <c r="AB790">
        <v>45.161299999999997</v>
      </c>
      <c r="AD790">
        <f>IF(ISBLANK(Source[[#This Row],[CrosslistID]]),1,1/COUNTIFS(Source[CrosslistID],Source[[#This Row],[CrosslistID]],Source[TermDesc],Source[[#This Row],[TermDesc]]))</f>
        <v>1</v>
      </c>
      <c r="AG790">
        <v>0</v>
      </c>
      <c r="AH790">
        <v>45.161299999999997</v>
      </c>
      <c r="AI790">
        <v>1.333</v>
      </c>
      <c r="AJ790">
        <v>1.5329999999999999</v>
      </c>
      <c r="AK790">
        <v>0.16669999999999999</v>
      </c>
      <c r="AL7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90">
        <f>IF(AND(Source[[#This Row],[Credit_Noncredit]]="Noncredit",Source[[#This Row],[FTEF]]&gt;0),Source[[#This Row],[NC XLST FTES]]*525/(437.5*Source[[#This Row],[FTEF]]),0)</f>
        <v>0</v>
      </c>
      <c r="AN790">
        <f>IF(Source[[#This Row],[Credit_Noncredit]]="Credit",Source[[#This Row],[Census Enrollment]],Source[[#This Row],[Noncredit Avg. Attendance]])</f>
        <v>23</v>
      </c>
    </row>
    <row r="791" spans="1:40" x14ac:dyDescent="0.25">
      <c r="A791" t="s">
        <v>4581</v>
      </c>
      <c r="B791" t="s">
        <v>886</v>
      </c>
      <c r="C791" t="s">
        <v>627</v>
      </c>
      <c r="D791" t="s">
        <v>628</v>
      </c>
      <c r="E791" s="4">
        <v>39129</v>
      </c>
      <c r="F791" s="4" t="s">
        <v>629</v>
      </c>
      <c r="G791" s="4" t="s">
        <v>1115</v>
      </c>
      <c r="H791" t="str">
        <f>CONCATENATE(Source[[#This Row],[Subject]],TRIM(Source[[#This Row],[Course]]))</f>
        <v>ENGL1AS</v>
      </c>
      <c r="I791" t="str">
        <f>VLOOKUP(Source[[#This Row],[SubjCrse]],'Courses and Categories'!$E$2:$G$1816,3,FALSE)</f>
        <v>Credit Prep: English/Math/ESL</v>
      </c>
      <c r="J791" t="s">
        <v>2417</v>
      </c>
      <c r="K791" t="s">
        <v>1116</v>
      </c>
      <c r="L791" t="s">
        <v>39</v>
      </c>
      <c r="M791" t="s">
        <v>1088</v>
      </c>
      <c r="N791" t="s">
        <v>91</v>
      </c>
      <c r="O791">
        <v>1210</v>
      </c>
      <c r="P791">
        <v>1400</v>
      </c>
      <c r="Q791" t="s">
        <v>420</v>
      </c>
      <c r="R791">
        <v>186</v>
      </c>
      <c r="S791" t="s">
        <v>134</v>
      </c>
      <c r="T791">
        <v>1</v>
      </c>
      <c r="U791" s="1">
        <v>43479</v>
      </c>
      <c r="V791" s="1">
        <v>43607</v>
      </c>
      <c r="W791" t="s">
        <v>2396</v>
      </c>
      <c r="X791" t="s">
        <v>1929</v>
      </c>
      <c r="Y791">
        <v>34</v>
      </c>
      <c r="Z791">
        <v>25</v>
      </c>
      <c r="AA791">
        <v>31</v>
      </c>
      <c r="AB791">
        <v>80.645200000000003</v>
      </c>
      <c r="AD791">
        <f>IF(ISBLANK(Source[[#This Row],[CrosslistID]]),1,1/COUNTIFS(Source[CrosslistID],Source[[#This Row],[CrosslistID]],Source[TermDesc],Source[[#This Row],[TermDesc]]))</f>
        <v>1</v>
      </c>
      <c r="AG791">
        <v>0</v>
      </c>
      <c r="AH791">
        <v>80.645200000000003</v>
      </c>
      <c r="AI791">
        <v>1.9330000000000001</v>
      </c>
      <c r="AJ791">
        <v>2.2663000000000002</v>
      </c>
      <c r="AK791">
        <v>0.16669999999999999</v>
      </c>
      <c r="AL7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91">
        <f>IF(AND(Source[[#This Row],[Credit_Noncredit]]="Noncredit",Source[[#This Row],[FTEF]]&gt;0),Source[[#This Row],[NC XLST FTES]]*525/(437.5*Source[[#This Row],[FTEF]]),0)</f>
        <v>0</v>
      </c>
      <c r="AN791">
        <f>IF(Source[[#This Row],[Credit_Noncredit]]="Credit",Source[[#This Row],[Census Enrollment]],Source[[#This Row],[Noncredit Avg. Attendance]])</f>
        <v>34</v>
      </c>
    </row>
    <row r="792" spans="1:40" x14ac:dyDescent="0.25">
      <c r="A792" t="s">
        <v>4581</v>
      </c>
      <c r="B792" t="s">
        <v>886</v>
      </c>
      <c r="C792" t="s">
        <v>627</v>
      </c>
      <c r="D792" t="s">
        <v>628</v>
      </c>
      <c r="E792" s="4">
        <v>39130</v>
      </c>
      <c r="F792" s="4" t="s">
        <v>629</v>
      </c>
      <c r="G792" s="4" t="s">
        <v>1115</v>
      </c>
      <c r="H792" t="str">
        <f>CONCATENATE(Source[[#This Row],[Subject]],TRIM(Source[[#This Row],[Course]]))</f>
        <v>ENGL1AS</v>
      </c>
      <c r="I792" t="str">
        <f>VLOOKUP(Source[[#This Row],[SubjCrse]],'Courses and Categories'!$E$2:$G$1816,3,FALSE)</f>
        <v>Credit Prep: English/Math/ESL</v>
      </c>
      <c r="J792" t="s">
        <v>2418</v>
      </c>
      <c r="K792" t="s">
        <v>1116</v>
      </c>
      <c r="L792" t="s">
        <v>39</v>
      </c>
      <c r="M792" t="s">
        <v>1088</v>
      </c>
      <c r="N792" t="s">
        <v>91</v>
      </c>
      <c r="O792">
        <v>1210</v>
      </c>
      <c r="P792">
        <v>1400</v>
      </c>
      <c r="Q792" t="s">
        <v>420</v>
      </c>
      <c r="R792">
        <v>262</v>
      </c>
      <c r="S792" t="s">
        <v>134</v>
      </c>
      <c r="T792">
        <v>1</v>
      </c>
      <c r="U792" s="1">
        <v>43479</v>
      </c>
      <c r="V792" s="1">
        <v>43607</v>
      </c>
      <c r="W792" t="s">
        <v>2410</v>
      </c>
      <c r="X792" t="s">
        <v>1929</v>
      </c>
      <c r="Y792">
        <v>29</v>
      </c>
      <c r="Z792">
        <v>25</v>
      </c>
      <c r="AA792">
        <v>31</v>
      </c>
      <c r="AB792">
        <v>80.645200000000003</v>
      </c>
      <c r="AD792">
        <f>IF(ISBLANK(Source[[#This Row],[CrosslistID]]),1,1/COUNTIFS(Source[CrosslistID],Source[[#This Row],[CrosslistID]],Source[TermDesc],Source[[#This Row],[TermDesc]]))</f>
        <v>1</v>
      </c>
      <c r="AG792">
        <v>0</v>
      </c>
      <c r="AH792">
        <v>80.645200000000003</v>
      </c>
      <c r="AI792">
        <v>1.667</v>
      </c>
      <c r="AJ792">
        <v>1.9337</v>
      </c>
      <c r="AK792">
        <v>0.16669999999999999</v>
      </c>
      <c r="AL7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92">
        <f>IF(AND(Source[[#This Row],[Credit_Noncredit]]="Noncredit",Source[[#This Row],[FTEF]]&gt;0),Source[[#This Row],[NC XLST FTES]]*525/(437.5*Source[[#This Row],[FTEF]]),0)</f>
        <v>0</v>
      </c>
      <c r="AN792">
        <f>IF(Source[[#This Row],[Credit_Noncredit]]="Credit",Source[[#This Row],[Census Enrollment]],Source[[#This Row],[Noncredit Avg. Attendance]])</f>
        <v>29</v>
      </c>
    </row>
    <row r="793" spans="1:40" x14ac:dyDescent="0.25">
      <c r="A793" t="s">
        <v>4581</v>
      </c>
      <c r="B793" t="s">
        <v>886</v>
      </c>
      <c r="C793" t="s">
        <v>627</v>
      </c>
      <c r="D793" t="s">
        <v>628</v>
      </c>
      <c r="E793" s="4">
        <v>39131</v>
      </c>
      <c r="F793" s="4" t="s">
        <v>629</v>
      </c>
      <c r="G793" s="4" t="s">
        <v>1115</v>
      </c>
      <c r="H793" t="str">
        <f>CONCATENATE(Source[[#This Row],[Subject]],TRIM(Source[[#This Row],[Course]]))</f>
        <v>ENGL1AS</v>
      </c>
      <c r="I793" t="str">
        <f>VLOOKUP(Source[[#This Row],[SubjCrse]],'Courses and Categories'!$E$2:$G$1816,3,FALSE)</f>
        <v>Credit Prep: English/Math/ESL</v>
      </c>
      <c r="J793" t="s">
        <v>2419</v>
      </c>
      <c r="K793" t="s">
        <v>1116</v>
      </c>
      <c r="L793" t="s">
        <v>39</v>
      </c>
      <c r="M793" t="s">
        <v>1088</v>
      </c>
      <c r="N793" t="s">
        <v>91</v>
      </c>
      <c r="O793">
        <v>1410</v>
      </c>
      <c r="P793">
        <v>1600</v>
      </c>
      <c r="Q793" t="s">
        <v>850</v>
      </c>
      <c r="R793">
        <v>551</v>
      </c>
      <c r="S793" t="s">
        <v>134</v>
      </c>
      <c r="T793">
        <v>1</v>
      </c>
      <c r="U793" s="1">
        <v>43479</v>
      </c>
      <c r="V793" s="1">
        <v>43607</v>
      </c>
      <c r="W793" t="s">
        <v>2390</v>
      </c>
      <c r="X793" t="s">
        <v>1929</v>
      </c>
      <c r="Y793">
        <v>31</v>
      </c>
      <c r="Z793">
        <v>23</v>
      </c>
      <c r="AA793">
        <v>31</v>
      </c>
      <c r="AB793">
        <v>74.1935</v>
      </c>
      <c r="AD793">
        <f>IF(ISBLANK(Source[[#This Row],[CrosslistID]]),1,1/COUNTIFS(Source[CrosslistID],Source[[#This Row],[CrosslistID]],Source[TermDesc],Source[[#This Row],[TermDesc]]))</f>
        <v>1</v>
      </c>
      <c r="AG793">
        <v>0</v>
      </c>
      <c r="AH793">
        <v>74.1935</v>
      </c>
      <c r="AI793">
        <v>2</v>
      </c>
      <c r="AJ793">
        <v>2.0667</v>
      </c>
      <c r="AK793">
        <v>0.16669999999999999</v>
      </c>
      <c r="AL7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93">
        <f>IF(AND(Source[[#This Row],[Credit_Noncredit]]="Noncredit",Source[[#This Row],[FTEF]]&gt;0),Source[[#This Row],[NC XLST FTES]]*525/(437.5*Source[[#This Row],[FTEF]]),0)</f>
        <v>0</v>
      </c>
      <c r="AN793">
        <f>IF(Source[[#This Row],[Credit_Noncredit]]="Credit",Source[[#This Row],[Census Enrollment]],Source[[#This Row],[Noncredit Avg. Attendance]])</f>
        <v>31</v>
      </c>
    </row>
    <row r="794" spans="1:40" x14ac:dyDescent="0.25">
      <c r="A794" t="s">
        <v>4581</v>
      </c>
      <c r="B794" t="s">
        <v>886</v>
      </c>
      <c r="C794" t="s">
        <v>627</v>
      </c>
      <c r="D794" t="s">
        <v>628</v>
      </c>
      <c r="E794" s="4">
        <v>39132</v>
      </c>
      <c r="F794" s="4" t="s">
        <v>629</v>
      </c>
      <c r="G794" s="4" t="s">
        <v>1115</v>
      </c>
      <c r="H794" t="str">
        <f>CONCATENATE(Source[[#This Row],[Subject]],TRIM(Source[[#This Row],[Course]]))</f>
        <v>ENGL1AS</v>
      </c>
      <c r="I794" t="str">
        <f>VLOOKUP(Source[[#This Row],[SubjCrse]],'Courses and Categories'!$E$2:$G$1816,3,FALSE)</f>
        <v>Credit Prep: English/Math/ESL</v>
      </c>
      <c r="J794" t="s">
        <v>2420</v>
      </c>
      <c r="K794" t="s">
        <v>1116</v>
      </c>
      <c r="L794" t="s">
        <v>39</v>
      </c>
      <c r="M794" t="s">
        <v>1088</v>
      </c>
      <c r="N794" t="s">
        <v>59</v>
      </c>
      <c r="O794">
        <v>1010</v>
      </c>
      <c r="P794">
        <v>1100</v>
      </c>
      <c r="Q794" t="s">
        <v>420</v>
      </c>
      <c r="R794">
        <v>263</v>
      </c>
      <c r="S794" t="s">
        <v>134</v>
      </c>
      <c r="T794">
        <v>1</v>
      </c>
      <c r="U794" s="1">
        <v>43479</v>
      </c>
      <c r="V794" s="1">
        <v>43607</v>
      </c>
      <c r="W794" t="s">
        <v>1092</v>
      </c>
      <c r="X794" t="s">
        <v>1929</v>
      </c>
      <c r="Y794">
        <v>29</v>
      </c>
      <c r="Z794">
        <v>23</v>
      </c>
      <c r="AA794">
        <v>31</v>
      </c>
      <c r="AB794">
        <v>74.1935</v>
      </c>
      <c r="AD794">
        <f>IF(ISBLANK(Source[[#This Row],[CrosslistID]]),1,1/COUNTIFS(Source[CrosslistID],Source[[#This Row],[CrosslistID]],Source[TermDesc],Source[[#This Row],[TermDesc]]))</f>
        <v>1</v>
      </c>
      <c r="AG794">
        <v>0</v>
      </c>
      <c r="AH794">
        <v>74.1935</v>
      </c>
      <c r="AI794">
        <v>1.7330000000000001</v>
      </c>
      <c r="AJ794">
        <v>1.9330000000000001</v>
      </c>
      <c r="AK794">
        <v>0.16669999999999999</v>
      </c>
      <c r="AL7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94">
        <f>IF(AND(Source[[#This Row],[Credit_Noncredit]]="Noncredit",Source[[#This Row],[FTEF]]&gt;0),Source[[#This Row],[NC XLST FTES]]*525/(437.5*Source[[#This Row],[FTEF]]),0)</f>
        <v>0</v>
      </c>
      <c r="AN794">
        <f>IF(Source[[#This Row],[Credit_Noncredit]]="Credit",Source[[#This Row],[Census Enrollment]],Source[[#This Row],[Noncredit Avg. Attendance]])</f>
        <v>29</v>
      </c>
    </row>
    <row r="795" spans="1:40" x14ac:dyDescent="0.25">
      <c r="A795" t="s">
        <v>4581</v>
      </c>
      <c r="B795" t="s">
        <v>886</v>
      </c>
      <c r="C795" t="s">
        <v>627</v>
      </c>
      <c r="D795" t="s">
        <v>628</v>
      </c>
      <c r="E795" s="4">
        <v>39133</v>
      </c>
      <c r="F795" s="4" t="s">
        <v>629</v>
      </c>
      <c r="G795" s="4" t="s">
        <v>1115</v>
      </c>
      <c r="H795" t="str">
        <f>CONCATENATE(Source[[#This Row],[Subject]],TRIM(Source[[#This Row],[Course]]))</f>
        <v>ENGL1AS</v>
      </c>
      <c r="I795" t="str">
        <f>VLOOKUP(Source[[#This Row],[SubjCrse]],'Courses and Categories'!$E$2:$G$1816,3,FALSE)</f>
        <v>Credit Prep: English/Math/ESL</v>
      </c>
      <c r="J795" t="s">
        <v>2421</v>
      </c>
      <c r="K795" t="s">
        <v>1116</v>
      </c>
      <c r="L795" t="s">
        <v>39</v>
      </c>
      <c r="M795" t="s">
        <v>1088</v>
      </c>
      <c r="N795" t="s">
        <v>59</v>
      </c>
      <c r="O795">
        <v>1210</v>
      </c>
      <c r="P795">
        <v>1300</v>
      </c>
      <c r="Q795" t="s">
        <v>233</v>
      </c>
      <c r="R795">
        <v>316</v>
      </c>
      <c r="S795" t="s">
        <v>134</v>
      </c>
      <c r="T795">
        <v>1</v>
      </c>
      <c r="U795" s="1">
        <v>43479</v>
      </c>
      <c r="V795" s="1">
        <v>43607</v>
      </c>
      <c r="W795" t="s">
        <v>2427</v>
      </c>
      <c r="X795" t="s">
        <v>1929</v>
      </c>
      <c r="Y795">
        <v>31</v>
      </c>
      <c r="Z795">
        <v>30</v>
      </c>
      <c r="AA795">
        <v>31</v>
      </c>
      <c r="AB795">
        <v>96.774199999999993</v>
      </c>
      <c r="AD795">
        <f>IF(ISBLANK(Source[[#This Row],[CrosslistID]]),1,1/COUNTIFS(Source[CrosslistID],Source[[#This Row],[CrosslistID]],Source[TermDesc],Source[[#This Row],[TermDesc]]))</f>
        <v>1</v>
      </c>
      <c r="AG795">
        <v>0</v>
      </c>
      <c r="AH795">
        <v>96.774199999999993</v>
      </c>
      <c r="AI795">
        <v>1.8</v>
      </c>
      <c r="AJ795">
        <v>2.0667</v>
      </c>
      <c r="AK795">
        <v>0.16669999999999999</v>
      </c>
      <c r="AL7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95">
        <f>IF(AND(Source[[#This Row],[Credit_Noncredit]]="Noncredit",Source[[#This Row],[FTEF]]&gt;0),Source[[#This Row],[NC XLST FTES]]*525/(437.5*Source[[#This Row],[FTEF]]),0)</f>
        <v>0</v>
      </c>
      <c r="AN795">
        <f>IF(Source[[#This Row],[Credit_Noncredit]]="Credit",Source[[#This Row],[Census Enrollment]],Source[[#This Row],[Noncredit Avg. Attendance]])</f>
        <v>31</v>
      </c>
    </row>
    <row r="796" spans="1:40" x14ac:dyDescent="0.25">
      <c r="A796" t="s">
        <v>4581</v>
      </c>
      <c r="B796" t="s">
        <v>886</v>
      </c>
      <c r="C796" t="s">
        <v>627</v>
      </c>
      <c r="D796" t="s">
        <v>628</v>
      </c>
      <c r="E796" s="4">
        <v>39134</v>
      </c>
      <c r="F796" s="4" t="s">
        <v>629</v>
      </c>
      <c r="G796" s="4" t="s">
        <v>1115</v>
      </c>
      <c r="H796" t="str">
        <f>CONCATENATE(Source[[#This Row],[Subject]],TRIM(Source[[#This Row],[Course]]))</f>
        <v>ENGL1AS</v>
      </c>
      <c r="I796" t="str">
        <f>VLOOKUP(Source[[#This Row],[SubjCrse]],'Courses and Categories'!$E$2:$G$1816,3,FALSE)</f>
        <v>Credit Prep: English/Math/ESL</v>
      </c>
      <c r="J796" t="s">
        <v>2423</v>
      </c>
      <c r="K796" t="s">
        <v>1116</v>
      </c>
      <c r="L796" t="s">
        <v>39</v>
      </c>
      <c r="M796" t="s">
        <v>1088</v>
      </c>
      <c r="N796" t="s">
        <v>59</v>
      </c>
      <c r="O796">
        <v>1210</v>
      </c>
      <c r="P796">
        <v>1300</v>
      </c>
      <c r="Q796" t="s">
        <v>422</v>
      </c>
      <c r="R796">
        <v>213</v>
      </c>
      <c r="S796" t="s">
        <v>134</v>
      </c>
      <c r="T796">
        <v>1</v>
      </c>
      <c r="U796" s="1">
        <v>43479</v>
      </c>
      <c r="V796" s="1">
        <v>43607</v>
      </c>
      <c r="W796" t="s">
        <v>2377</v>
      </c>
      <c r="X796" t="s">
        <v>1929</v>
      </c>
      <c r="Y796">
        <v>29</v>
      </c>
      <c r="Z796">
        <v>22</v>
      </c>
      <c r="AA796">
        <v>31</v>
      </c>
      <c r="AB796">
        <v>70.967699999999994</v>
      </c>
      <c r="AD796">
        <f>IF(ISBLANK(Source[[#This Row],[CrosslistID]]),1,1/COUNTIFS(Source[CrosslistID],Source[[#This Row],[CrosslistID]],Source[TermDesc],Source[[#This Row],[TermDesc]]))</f>
        <v>1</v>
      </c>
      <c r="AG796">
        <v>0</v>
      </c>
      <c r="AH796">
        <v>70.967699999999994</v>
      </c>
      <c r="AI796">
        <v>1.667</v>
      </c>
      <c r="AJ796">
        <v>1.9337</v>
      </c>
      <c r="AK796">
        <v>0.16669999999999999</v>
      </c>
      <c r="AL7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96">
        <f>IF(AND(Source[[#This Row],[Credit_Noncredit]]="Noncredit",Source[[#This Row],[FTEF]]&gt;0),Source[[#This Row],[NC XLST FTES]]*525/(437.5*Source[[#This Row],[FTEF]]),0)</f>
        <v>0</v>
      </c>
      <c r="AN796">
        <f>IF(Source[[#This Row],[Credit_Noncredit]]="Credit",Source[[#This Row],[Census Enrollment]],Source[[#This Row],[Noncredit Avg. Attendance]])</f>
        <v>29</v>
      </c>
    </row>
    <row r="797" spans="1:40" x14ac:dyDescent="0.25">
      <c r="A797" t="s">
        <v>4581</v>
      </c>
      <c r="B797" t="s">
        <v>886</v>
      </c>
      <c r="C797" t="s">
        <v>627</v>
      </c>
      <c r="D797" t="s">
        <v>628</v>
      </c>
      <c r="E797" s="4">
        <v>39135</v>
      </c>
      <c r="F797" s="4" t="s">
        <v>629</v>
      </c>
      <c r="G797" s="4" t="s">
        <v>1115</v>
      </c>
      <c r="H797" t="str">
        <f>CONCATENATE(Source[[#This Row],[Subject]],TRIM(Source[[#This Row],[Course]]))</f>
        <v>ENGL1AS</v>
      </c>
      <c r="I797" t="str">
        <f>VLOOKUP(Source[[#This Row],[SubjCrse]],'Courses and Categories'!$E$2:$G$1816,3,FALSE)</f>
        <v>Credit Prep: English/Math/ESL</v>
      </c>
      <c r="J797" t="s">
        <v>2425</v>
      </c>
      <c r="K797" t="s">
        <v>1116</v>
      </c>
      <c r="L797" t="s">
        <v>39</v>
      </c>
      <c r="M797" t="s">
        <v>1088</v>
      </c>
      <c r="N797" t="s">
        <v>59</v>
      </c>
      <c r="O797">
        <v>1210</v>
      </c>
      <c r="P797">
        <v>1300</v>
      </c>
      <c r="Q797" t="s">
        <v>238</v>
      </c>
      <c r="R797">
        <v>704</v>
      </c>
      <c r="S797" t="s">
        <v>134</v>
      </c>
      <c r="T797">
        <v>1</v>
      </c>
      <c r="U797" s="1">
        <v>43479</v>
      </c>
      <c r="V797" s="1">
        <v>43607</v>
      </c>
      <c r="W797" t="s">
        <v>2388</v>
      </c>
      <c r="X797" t="s">
        <v>1929</v>
      </c>
      <c r="Y797">
        <v>31</v>
      </c>
      <c r="Z797">
        <v>24</v>
      </c>
      <c r="AA797">
        <v>31</v>
      </c>
      <c r="AB797">
        <v>77.419399999999996</v>
      </c>
      <c r="AD797">
        <f>IF(ISBLANK(Source[[#This Row],[CrosslistID]]),1,1/COUNTIFS(Source[CrosslistID],Source[[#This Row],[CrosslistID]],Source[TermDesc],Source[[#This Row],[TermDesc]]))</f>
        <v>1</v>
      </c>
      <c r="AG797">
        <v>0</v>
      </c>
      <c r="AH797">
        <v>77.419399999999996</v>
      </c>
      <c r="AI797">
        <v>1.9330000000000001</v>
      </c>
      <c r="AJ797">
        <v>2.0663</v>
      </c>
      <c r="AK797">
        <v>0.16669999999999999</v>
      </c>
      <c r="AL7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97">
        <f>IF(AND(Source[[#This Row],[Credit_Noncredit]]="Noncredit",Source[[#This Row],[FTEF]]&gt;0),Source[[#This Row],[NC XLST FTES]]*525/(437.5*Source[[#This Row],[FTEF]]),0)</f>
        <v>0</v>
      </c>
      <c r="AN797">
        <f>IF(Source[[#This Row],[Credit_Noncredit]]="Credit",Source[[#This Row],[Census Enrollment]],Source[[#This Row],[Noncredit Avg. Attendance]])</f>
        <v>31</v>
      </c>
    </row>
    <row r="798" spans="1:40" x14ac:dyDescent="0.25">
      <c r="A798" t="s">
        <v>4581</v>
      </c>
      <c r="B798" t="s">
        <v>886</v>
      </c>
      <c r="C798" t="s">
        <v>627</v>
      </c>
      <c r="D798" t="s">
        <v>628</v>
      </c>
      <c r="E798" s="4">
        <v>39136</v>
      </c>
      <c r="F798" s="4" t="s">
        <v>629</v>
      </c>
      <c r="G798" s="4" t="s">
        <v>1115</v>
      </c>
      <c r="H798" t="str">
        <f>CONCATENATE(Source[[#This Row],[Subject]],TRIM(Source[[#This Row],[Course]]))</f>
        <v>ENGL1AS</v>
      </c>
      <c r="I798" t="str">
        <f>VLOOKUP(Source[[#This Row],[SubjCrse]],'Courses and Categories'!$E$2:$G$1816,3,FALSE)</f>
        <v>Credit Prep: English/Math/ESL</v>
      </c>
      <c r="J798" t="s">
        <v>2426</v>
      </c>
      <c r="K798" t="s">
        <v>1116</v>
      </c>
      <c r="L798" t="s">
        <v>39</v>
      </c>
      <c r="M798" t="s">
        <v>1088</v>
      </c>
      <c r="N798" t="s">
        <v>59</v>
      </c>
      <c r="O798">
        <v>1410</v>
      </c>
      <c r="P798">
        <v>1500</v>
      </c>
      <c r="Q798" t="s">
        <v>850</v>
      </c>
      <c r="R798">
        <v>511</v>
      </c>
      <c r="S798" t="s">
        <v>134</v>
      </c>
      <c r="T798">
        <v>1</v>
      </c>
      <c r="U798" s="1">
        <v>43479</v>
      </c>
      <c r="V798" s="1">
        <v>43607</v>
      </c>
      <c r="W798" t="s">
        <v>2416</v>
      </c>
      <c r="X798" t="s">
        <v>1929</v>
      </c>
      <c r="Y798">
        <v>31</v>
      </c>
      <c r="Z798">
        <v>29</v>
      </c>
      <c r="AA798">
        <v>31</v>
      </c>
      <c r="AB798">
        <v>93.548400000000001</v>
      </c>
      <c r="AD798">
        <f>IF(ISBLANK(Source[[#This Row],[CrosslistID]]),1,1/COUNTIFS(Source[CrosslistID],Source[[#This Row],[CrosslistID]],Source[TermDesc],Source[[#This Row],[TermDesc]]))</f>
        <v>1</v>
      </c>
      <c r="AG798">
        <v>0</v>
      </c>
      <c r="AH798">
        <v>93.548400000000001</v>
      </c>
      <c r="AI798">
        <v>1.8</v>
      </c>
      <c r="AJ798">
        <v>2.0667</v>
      </c>
      <c r="AK798">
        <v>0.16669999999999999</v>
      </c>
      <c r="AL7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98">
        <f>IF(AND(Source[[#This Row],[Credit_Noncredit]]="Noncredit",Source[[#This Row],[FTEF]]&gt;0),Source[[#This Row],[NC XLST FTES]]*525/(437.5*Source[[#This Row],[FTEF]]),0)</f>
        <v>0</v>
      </c>
      <c r="AN798">
        <f>IF(Source[[#This Row],[Credit_Noncredit]]="Credit",Source[[#This Row],[Census Enrollment]],Source[[#This Row],[Noncredit Avg. Attendance]])</f>
        <v>31</v>
      </c>
    </row>
    <row r="799" spans="1:40" x14ac:dyDescent="0.25">
      <c r="A799" t="s">
        <v>4581</v>
      </c>
      <c r="B799" t="s">
        <v>886</v>
      </c>
      <c r="C799" t="s">
        <v>627</v>
      </c>
      <c r="D799" t="s">
        <v>628</v>
      </c>
      <c r="E799" s="4">
        <v>39137</v>
      </c>
      <c r="F799" s="4" t="s">
        <v>629</v>
      </c>
      <c r="G799" s="4" t="s">
        <v>1115</v>
      </c>
      <c r="H799" t="str">
        <f>CONCATENATE(Source[[#This Row],[Subject]],TRIM(Source[[#This Row],[Course]]))</f>
        <v>ENGL1AS</v>
      </c>
      <c r="I799" t="str">
        <f>VLOOKUP(Source[[#This Row],[SubjCrse]],'Courses and Categories'!$E$2:$G$1816,3,FALSE)</f>
        <v>Credit Prep: English/Math/ESL</v>
      </c>
      <c r="J799" t="s">
        <v>2428</v>
      </c>
      <c r="K799" t="s">
        <v>1116</v>
      </c>
      <c r="L799" t="s">
        <v>39</v>
      </c>
      <c r="M799" t="s">
        <v>1088</v>
      </c>
      <c r="N799" t="s">
        <v>59</v>
      </c>
      <c r="O799">
        <v>1410</v>
      </c>
      <c r="P799">
        <v>1500</v>
      </c>
      <c r="Q799" t="s">
        <v>240</v>
      </c>
      <c r="R799">
        <v>229</v>
      </c>
      <c r="S799" t="s">
        <v>134</v>
      </c>
      <c r="T799">
        <v>1</v>
      </c>
      <c r="U799" s="1">
        <v>43479</v>
      </c>
      <c r="V799" s="1">
        <v>43607</v>
      </c>
      <c r="W799" t="s">
        <v>2389</v>
      </c>
      <c r="X799" t="s">
        <v>1929</v>
      </c>
      <c r="Y799">
        <v>31</v>
      </c>
      <c r="Z799">
        <v>23</v>
      </c>
      <c r="AA799">
        <v>31</v>
      </c>
      <c r="AB799">
        <v>74.1935</v>
      </c>
      <c r="AD799">
        <f>IF(ISBLANK(Source[[#This Row],[CrosslistID]]),1,1/COUNTIFS(Source[CrosslistID],Source[[#This Row],[CrosslistID]],Source[TermDesc],Source[[#This Row],[TermDesc]]))</f>
        <v>1</v>
      </c>
      <c r="AG799">
        <v>0</v>
      </c>
      <c r="AH799">
        <v>74.1935</v>
      </c>
      <c r="AI799">
        <v>1.667</v>
      </c>
      <c r="AJ799">
        <v>2.0670999999999999</v>
      </c>
      <c r="AK799">
        <v>0.16669999999999999</v>
      </c>
      <c r="AL7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99">
        <f>IF(AND(Source[[#This Row],[Credit_Noncredit]]="Noncredit",Source[[#This Row],[FTEF]]&gt;0),Source[[#This Row],[NC XLST FTES]]*525/(437.5*Source[[#This Row],[FTEF]]),0)</f>
        <v>0</v>
      </c>
      <c r="AN799">
        <f>IF(Source[[#This Row],[Credit_Noncredit]]="Credit",Source[[#This Row],[Census Enrollment]],Source[[#This Row],[Noncredit Avg. Attendance]])</f>
        <v>31</v>
      </c>
    </row>
    <row r="800" spans="1:40" x14ac:dyDescent="0.25">
      <c r="A800" t="s">
        <v>4581</v>
      </c>
      <c r="B800" t="s">
        <v>886</v>
      </c>
      <c r="C800" t="s">
        <v>627</v>
      </c>
      <c r="D800" t="s">
        <v>628</v>
      </c>
      <c r="E800" s="4">
        <v>39138</v>
      </c>
      <c r="F800" s="4" t="s">
        <v>629</v>
      </c>
      <c r="G800" s="4" t="s">
        <v>1115</v>
      </c>
      <c r="H800" t="str">
        <f>CONCATENATE(Source[[#This Row],[Subject]],TRIM(Source[[#This Row],[Course]]))</f>
        <v>ENGL1AS</v>
      </c>
      <c r="I800" t="str">
        <f>VLOOKUP(Source[[#This Row],[SubjCrse]],'Courses and Categories'!$E$2:$G$1816,3,FALSE)</f>
        <v>Credit Prep: English/Math/ESL</v>
      </c>
      <c r="J800" t="s">
        <v>2429</v>
      </c>
      <c r="K800" t="s">
        <v>1116</v>
      </c>
      <c r="L800" t="s">
        <v>39</v>
      </c>
      <c r="M800" t="s">
        <v>1088</v>
      </c>
      <c r="N800" t="s">
        <v>105</v>
      </c>
      <c r="O800">
        <v>2010</v>
      </c>
      <c r="P800">
        <v>2100</v>
      </c>
      <c r="Q800" t="s">
        <v>422</v>
      </c>
      <c r="R800">
        <v>205</v>
      </c>
      <c r="S800" t="s">
        <v>134</v>
      </c>
      <c r="T800">
        <v>1</v>
      </c>
      <c r="U800" s="1">
        <v>43479</v>
      </c>
      <c r="V800" s="1">
        <v>43607</v>
      </c>
      <c r="W800" t="s">
        <v>2434</v>
      </c>
      <c r="X800" t="s">
        <v>1929</v>
      </c>
      <c r="Y800">
        <v>33</v>
      </c>
      <c r="Z800">
        <v>29</v>
      </c>
      <c r="AA800">
        <v>31</v>
      </c>
      <c r="AB800">
        <v>93.548400000000001</v>
      </c>
      <c r="AD800">
        <f>IF(ISBLANK(Source[[#This Row],[CrosslistID]]),1,1/COUNTIFS(Source[CrosslistID],Source[[#This Row],[CrosslistID]],Source[TermDesc],Source[[#This Row],[TermDesc]]))</f>
        <v>1</v>
      </c>
      <c r="AG800">
        <v>0</v>
      </c>
      <c r="AH800">
        <v>93.548400000000001</v>
      </c>
      <c r="AI800">
        <v>2.0670000000000002</v>
      </c>
      <c r="AJ800">
        <v>2.2004000000000001</v>
      </c>
      <c r="AK800">
        <v>0.16669999999999999</v>
      </c>
      <c r="AL8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00">
        <f>IF(AND(Source[[#This Row],[Credit_Noncredit]]="Noncredit",Source[[#This Row],[FTEF]]&gt;0),Source[[#This Row],[NC XLST FTES]]*525/(437.5*Source[[#This Row],[FTEF]]),0)</f>
        <v>0</v>
      </c>
      <c r="AN800">
        <f>IF(Source[[#This Row],[Credit_Noncredit]]="Credit",Source[[#This Row],[Census Enrollment]],Source[[#This Row],[Noncredit Avg. Attendance]])</f>
        <v>33</v>
      </c>
    </row>
    <row r="801" spans="1:40" x14ac:dyDescent="0.25">
      <c r="A801" t="s">
        <v>4581</v>
      </c>
      <c r="B801" t="s">
        <v>886</v>
      </c>
      <c r="C801" t="s">
        <v>627</v>
      </c>
      <c r="D801" t="s">
        <v>628</v>
      </c>
      <c r="E801" s="4">
        <v>39139</v>
      </c>
      <c r="F801" s="4" t="s">
        <v>629</v>
      </c>
      <c r="G801" s="4" t="s">
        <v>1115</v>
      </c>
      <c r="H801" t="str">
        <f>CONCATENATE(Source[[#This Row],[Subject]],TRIM(Source[[#This Row],[Course]]))</f>
        <v>ENGL1AS</v>
      </c>
      <c r="I801" t="str">
        <f>VLOOKUP(Source[[#This Row],[SubjCrse]],'Courses and Categories'!$E$2:$G$1816,3,FALSE)</f>
        <v>Credit Prep: English/Math/ESL</v>
      </c>
      <c r="J801" t="s">
        <v>2430</v>
      </c>
      <c r="K801" t="s">
        <v>1116</v>
      </c>
      <c r="L801" t="s">
        <v>39</v>
      </c>
      <c r="M801" t="s">
        <v>1088</v>
      </c>
      <c r="N801" t="s">
        <v>59</v>
      </c>
      <c r="O801">
        <v>2010</v>
      </c>
      <c r="P801">
        <v>2100</v>
      </c>
      <c r="Q801" t="s">
        <v>850</v>
      </c>
      <c r="R801">
        <v>513</v>
      </c>
      <c r="S801" t="s">
        <v>134</v>
      </c>
      <c r="T801">
        <v>1</v>
      </c>
      <c r="U801" s="1">
        <v>43479</v>
      </c>
      <c r="V801" s="1">
        <v>43607</v>
      </c>
      <c r="W801" t="s">
        <v>1102</v>
      </c>
      <c r="X801" t="s">
        <v>1929</v>
      </c>
      <c r="Y801">
        <v>24</v>
      </c>
      <c r="Z801">
        <v>18</v>
      </c>
      <c r="AA801">
        <v>31</v>
      </c>
      <c r="AB801">
        <v>58.064500000000002</v>
      </c>
      <c r="AD801">
        <f>IF(ISBLANK(Source[[#This Row],[CrosslistID]]),1,1/COUNTIFS(Source[CrosslistID],Source[[#This Row],[CrosslistID]],Source[TermDesc],Source[[#This Row],[TermDesc]]))</f>
        <v>1</v>
      </c>
      <c r="AG801">
        <v>0</v>
      </c>
      <c r="AH801">
        <v>58.064500000000002</v>
      </c>
      <c r="AI801">
        <v>1.6</v>
      </c>
      <c r="AJ801">
        <v>1.6</v>
      </c>
      <c r="AK801">
        <v>0.16669999999999999</v>
      </c>
      <c r="AL8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01">
        <f>IF(AND(Source[[#This Row],[Credit_Noncredit]]="Noncredit",Source[[#This Row],[FTEF]]&gt;0),Source[[#This Row],[NC XLST FTES]]*525/(437.5*Source[[#This Row],[FTEF]]),0)</f>
        <v>0</v>
      </c>
      <c r="AN801">
        <f>IF(Source[[#This Row],[Credit_Noncredit]]="Credit",Source[[#This Row],[Census Enrollment]],Source[[#This Row],[Noncredit Avg. Attendance]])</f>
        <v>24</v>
      </c>
    </row>
    <row r="802" spans="1:40" x14ac:dyDescent="0.25">
      <c r="A802" t="s">
        <v>4581</v>
      </c>
      <c r="B802" t="s">
        <v>886</v>
      </c>
      <c r="C802" t="s">
        <v>627</v>
      </c>
      <c r="D802" t="s">
        <v>628</v>
      </c>
      <c r="E802" s="4">
        <v>39140</v>
      </c>
      <c r="F802" s="4" t="s">
        <v>629</v>
      </c>
      <c r="G802" s="4" t="s">
        <v>1115</v>
      </c>
      <c r="H802" t="str">
        <f>CONCATENATE(Source[[#This Row],[Subject]],TRIM(Source[[#This Row],[Course]]))</f>
        <v>ENGL1AS</v>
      </c>
      <c r="I802" t="str">
        <f>VLOOKUP(Source[[#This Row],[SubjCrse]],'Courses and Categories'!$E$2:$G$1816,3,FALSE)</f>
        <v>Credit Prep: English/Math/ESL</v>
      </c>
      <c r="J802" t="s">
        <v>2431</v>
      </c>
      <c r="K802" t="s">
        <v>1116</v>
      </c>
      <c r="L802" t="s">
        <v>87</v>
      </c>
      <c r="M802" t="s">
        <v>1088</v>
      </c>
      <c r="N802" t="s">
        <v>105</v>
      </c>
      <c r="O802">
        <v>2010</v>
      </c>
      <c r="P802">
        <v>2100</v>
      </c>
      <c r="Q802" t="s">
        <v>60</v>
      </c>
      <c r="R802">
        <v>323</v>
      </c>
      <c r="S802" t="s">
        <v>61</v>
      </c>
      <c r="T802">
        <v>1</v>
      </c>
      <c r="U802" s="1">
        <v>43479</v>
      </c>
      <c r="V802" s="1">
        <v>43607</v>
      </c>
      <c r="W802" t="s">
        <v>646</v>
      </c>
      <c r="X802" t="s">
        <v>1929</v>
      </c>
      <c r="Y802">
        <v>28</v>
      </c>
      <c r="Z802">
        <v>24</v>
      </c>
      <c r="AA802">
        <v>31</v>
      </c>
      <c r="AB802">
        <v>77.419399999999996</v>
      </c>
      <c r="AD802">
        <f>IF(ISBLANK(Source[[#This Row],[CrosslistID]]),1,1/COUNTIFS(Source[CrosslistID],Source[[#This Row],[CrosslistID]],Source[TermDesc],Source[[#This Row],[TermDesc]]))</f>
        <v>1</v>
      </c>
      <c r="AG802">
        <v>0</v>
      </c>
      <c r="AH802">
        <v>77.419399999999996</v>
      </c>
      <c r="AI802">
        <v>1.7330000000000001</v>
      </c>
      <c r="AJ802">
        <v>1.8663000000000001</v>
      </c>
      <c r="AK802">
        <v>0.16669999999999999</v>
      </c>
      <c r="AL8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02">
        <f>IF(AND(Source[[#This Row],[Credit_Noncredit]]="Noncredit",Source[[#This Row],[FTEF]]&gt;0),Source[[#This Row],[NC XLST FTES]]*525/(437.5*Source[[#This Row],[FTEF]]),0)</f>
        <v>0</v>
      </c>
      <c r="AN802">
        <f>IF(Source[[#This Row],[Credit_Noncredit]]="Credit",Source[[#This Row],[Census Enrollment]],Source[[#This Row],[Noncredit Avg. Attendance]])</f>
        <v>28</v>
      </c>
    </row>
    <row r="803" spans="1:40" x14ac:dyDescent="0.25">
      <c r="A803" t="s">
        <v>4581</v>
      </c>
      <c r="B803" t="s">
        <v>886</v>
      </c>
      <c r="C803" t="s">
        <v>627</v>
      </c>
      <c r="D803" t="s">
        <v>628</v>
      </c>
      <c r="E803" s="4">
        <v>39338</v>
      </c>
      <c r="F803" s="4" t="s">
        <v>629</v>
      </c>
      <c r="G803" s="4" t="s">
        <v>1115</v>
      </c>
      <c r="H803" t="str">
        <f>CONCATENATE(Source[[#This Row],[Subject]],TRIM(Source[[#This Row],[Course]]))</f>
        <v>ENGL1AS</v>
      </c>
      <c r="I803" t="str">
        <f>VLOOKUP(Source[[#This Row],[SubjCrse]],'Courses and Categories'!$E$2:$G$1816,3,FALSE)</f>
        <v>Credit Prep: English/Math/ESL</v>
      </c>
      <c r="J803" t="s">
        <v>2432</v>
      </c>
      <c r="K803" t="s">
        <v>1116</v>
      </c>
      <c r="L803" t="s">
        <v>39</v>
      </c>
      <c r="M803" t="s">
        <v>1088</v>
      </c>
      <c r="N803" t="s">
        <v>105</v>
      </c>
      <c r="O803">
        <v>1230</v>
      </c>
      <c r="P803">
        <v>1320</v>
      </c>
      <c r="Q803" t="s">
        <v>420</v>
      </c>
      <c r="R803">
        <v>184</v>
      </c>
      <c r="S803" t="s">
        <v>134</v>
      </c>
      <c r="T803" t="s">
        <v>44</v>
      </c>
      <c r="U803" s="1">
        <v>43493</v>
      </c>
      <c r="V803" s="1">
        <v>43607</v>
      </c>
      <c r="W803" t="s">
        <v>4793</v>
      </c>
      <c r="X803" t="s">
        <v>905</v>
      </c>
      <c r="Y803">
        <v>27</v>
      </c>
      <c r="Z803">
        <v>25</v>
      </c>
      <c r="AA803">
        <v>31</v>
      </c>
      <c r="AB803">
        <v>80.645200000000003</v>
      </c>
      <c r="AD803">
        <f>IF(ISBLANK(Source[[#This Row],[CrosslistID]]),1,1/COUNTIFS(Source[CrosslistID],Source[[#This Row],[CrosslistID]],Source[TermDesc],Source[[#This Row],[TermDesc]]))</f>
        <v>1</v>
      </c>
      <c r="AG803">
        <v>0</v>
      </c>
      <c r="AH803">
        <v>80.645200000000003</v>
      </c>
      <c r="AI803">
        <v>1.476</v>
      </c>
      <c r="AJ803">
        <v>1.5941000000000001</v>
      </c>
      <c r="AK803">
        <v>0.16669999999999999</v>
      </c>
      <c r="AL8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03">
        <f>IF(AND(Source[[#This Row],[Credit_Noncredit]]="Noncredit",Source[[#This Row],[FTEF]]&gt;0),Source[[#This Row],[NC XLST FTES]]*525/(437.5*Source[[#This Row],[FTEF]]),0)</f>
        <v>0</v>
      </c>
      <c r="AN803">
        <f>IF(Source[[#This Row],[Credit_Noncredit]]="Credit",Source[[#This Row],[Census Enrollment]],Source[[#This Row],[Noncredit Avg. Attendance]])</f>
        <v>27</v>
      </c>
    </row>
    <row r="804" spans="1:40" x14ac:dyDescent="0.25">
      <c r="A804" t="s">
        <v>4581</v>
      </c>
      <c r="B804" t="s">
        <v>886</v>
      </c>
      <c r="C804" t="s">
        <v>627</v>
      </c>
      <c r="D804" t="s">
        <v>628</v>
      </c>
      <c r="E804" s="4">
        <v>37866</v>
      </c>
      <c r="F804" s="4" t="s">
        <v>629</v>
      </c>
      <c r="G804" s="4">
        <v>26</v>
      </c>
      <c r="H804" t="str">
        <f>CONCATENATE(Source[[#This Row],[Subject]],TRIM(Source[[#This Row],[Course]]))</f>
        <v>ENGL26</v>
      </c>
      <c r="I804" t="str">
        <f>VLOOKUP(Source[[#This Row],[SubjCrse]],'Courses and Categories'!$E$2:$G$1816,3,FALSE)</f>
        <v>Credit Prep: English/Math/ESL</v>
      </c>
      <c r="J804">
        <v>1</v>
      </c>
      <c r="K804" t="s">
        <v>1117</v>
      </c>
      <c r="L804" t="s">
        <v>39</v>
      </c>
      <c r="M804" t="s">
        <v>903</v>
      </c>
      <c r="N804" t="s">
        <v>1041</v>
      </c>
      <c r="O804">
        <v>1010</v>
      </c>
      <c r="P804">
        <v>1100</v>
      </c>
      <c r="Q804" t="s">
        <v>233</v>
      </c>
      <c r="R804">
        <v>309</v>
      </c>
      <c r="S804" t="s">
        <v>134</v>
      </c>
      <c r="T804">
        <v>1</v>
      </c>
      <c r="U804" s="1">
        <v>43479</v>
      </c>
      <c r="V804" s="1">
        <v>43607</v>
      </c>
      <c r="W804" t="s">
        <v>734</v>
      </c>
      <c r="X804" t="s">
        <v>1929</v>
      </c>
      <c r="Y804">
        <v>20</v>
      </c>
      <c r="Z804">
        <v>19</v>
      </c>
      <c r="AA804">
        <v>31</v>
      </c>
      <c r="AB804">
        <v>61.290300000000002</v>
      </c>
      <c r="AD804">
        <f>IF(ISBLANK(Source[[#This Row],[CrosslistID]]),1,1/COUNTIFS(Source[CrosslistID],Source[[#This Row],[CrosslistID]],Source[TermDesc],Source[[#This Row],[TermDesc]]))</f>
        <v>1</v>
      </c>
      <c r="AG804">
        <v>0</v>
      </c>
      <c r="AH804">
        <v>61.290300000000002</v>
      </c>
      <c r="AI804">
        <v>2</v>
      </c>
      <c r="AJ804">
        <v>2</v>
      </c>
      <c r="AK804">
        <v>0.2</v>
      </c>
      <c r="AL8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04">
        <f>IF(AND(Source[[#This Row],[Credit_Noncredit]]="Noncredit",Source[[#This Row],[FTEF]]&gt;0),Source[[#This Row],[NC XLST FTES]]*525/(437.5*Source[[#This Row],[FTEF]]),0)</f>
        <v>0</v>
      </c>
      <c r="AN804">
        <f>IF(Source[[#This Row],[Credit_Noncredit]]="Credit",Source[[#This Row],[Census Enrollment]],Source[[#This Row],[Noncredit Avg. Attendance]])</f>
        <v>20</v>
      </c>
    </row>
    <row r="805" spans="1:40" x14ac:dyDescent="0.25">
      <c r="A805" t="s">
        <v>4581</v>
      </c>
      <c r="B805" t="s">
        <v>886</v>
      </c>
      <c r="C805" t="s">
        <v>627</v>
      </c>
      <c r="D805" t="s">
        <v>628</v>
      </c>
      <c r="E805" s="4">
        <v>38892</v>
      </c>
      <c r="F805" s="4" t="s">
        <v>629</v>
      </c>
      <c r="G805" s="4">
        <v>26</v>
      </c>
      <c r="H805" t="str">
        <f>CONCATENATE(Source[[#This Row],[Subject]],TRIM(Source[[#This Row],[Course]]))</f>
        <v>ENGL26</v>
      </c>
      <c r="I805" t="str">
        <f>VLOOKUP(Source[[#This Row],[SubjCrse]],'Courses and Categories'!$E$2:$G$1816,3,FALSE)</f>
        <v>Credit Prep: English/Math/ESL</v>
      </c>
      <c r="J805">
        <v>501</v>
      </c>
      <c r="K805" t="s">
        <v>1117</v>
      </c>
      <c r="L805" t="s">
        <v>39</v>
      </c>
      <c r="M805" t="s">
        <v>903</v>
      </c>
      <c r="N805" t="s">
        <v>41</v>
      </c>
      <c r="O805">
        <v>1810</v>
      </c>
      <c r="P805">
        <v>2100</v>
      </c>
      <c r="Q805" t="s">
        <v>850</v>
      </c>
      <c r="R805">
        <v>511</v>
      </c>
      <c r="S805" t="s">
        <v>134</v>
      </c>
      <c r="T805">
        <v>1</v>
      </c>
      <c r="U805" s="1">
        <v>43479</v>
      </c>
      <c r="V805" s="1">
        <v>43607</v>
      </c>
      <c r="W805" t="s">
        <v>1098</v>
      </c>
      <c r="X805" t="s">
        <v>1929</v>
      </c>
      <c r="Y805">
        <v>24</v>
      </c>
      <c r="Z805">
        <v>21</v>
      </c>
      <c r="AA805">
        <v>31</v>
      </c>
      <c r="AB805">
        <v>67.741900000000001</v>
      </c>
      <c r="AD805">
        <f>IF(ISBLANK(Source[[#This Row],[CrosslistID]]),1,1/COUNTIFS(Source[CrosslistID],Source[[#This Row],[CrosslistID]],Source[TermDesc],Source[[#This Row],[TermDesc]]))</f>
        <v>1</v>
      </c>
      <c r="AG805">
        <v>0</v>
      </c>
      <c r="AH805">
        <v>67.741900000000001</v>
      </c>
      <c r="AI805">
        <v>2.4</v>
      </c>
      <c r="AJ805">
        <v>2.4</v>
      </c>
      <c r="AK805">
        <v>0.2</v>
      </c>
      <c r="AL8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05">
        <f>IF(AND(Source[[#This Row],[Credit_Noncredit]]="Noncredit",Source[[#This Row],[FTEF]]&gt;0),Source[[#This Row],[NC XLST FTES]]*525/(437.5*Source[[#This Row],[FTEF]]),0)</f>
        <v>0</v>
      </c>
      <c r="AN805">
        <f>IF(Source[[#This Row],[Credit_Noncredit]]="Credit",Source[[#This Row],[Census Enrollment]],Source[[#This Row],[Noncredit Avg. Attendance]])</f>
        <v>24</v>
      </c>
    </row>
    <row r="806" spans="1:40" x14ac:dyDescent="0.25">
      <c r="A806" t="s">
        <v>4581</v>
      </c>
      <c r="B806" t="s">
        <v>886</v>
      </c>
      <c r="C806" t="s">
        <v>627</v>
      </c>
      <c r="D806" t="s">
        <v>628</v>
      </c>
      <c r="E806" s="4">
        <v>39294</v>
      </c>
      <c r="F806" s="4" t="s">
        <v>629</v>
      </c>
      <c r="G806" s="4" t="s">
        <v>2451</v>
      </c>
      <c r="H806" t="str">
        <f>CONCATENATE(Source[[#This Row],[Subject]],TRIM(Source[[#This Row],[Course]]))</f>
        <v>ENGL26A</v>
      </c>
      <c r="I806" t="str">
        <f>VLOOKUP(Source[[#This Row],[SubjCrse]],'Courses and Categories'!$E$2:$G$1816,3,FALSE)</f>
        <v>Credit Prep: English/Math/ESL</v>
      </c>
      <c r="J806">
        <v>832</v>
      </c>
      <c r="K806" t="s">
        <v>2452</v>
      </c>
      <c r="L806" t="s">
        <v>87</v>
      </c>
      <c r="M806" t="s">
        <v>897</v>
      </c>
      <c r="N806" t="s">
        <v>42</v>
      </c>
      <c r="O806" t="s">
        <v>42</v>
      </c>
      <c r="P806" t="s">
        <v>42</v>
      </c>
      <c r="Q806" t="s">
        <v>42</v>
      </c>
      <c r="S806" t="s">
        <v>134</v>
      </c>
      <c r="T806" t="s">
        <v>44</v>
      </c>
      <c r="U806" s="1">
        <v>43479</v>
      </c>
      <c r="V806" s="1">
        <v>43525</v>
      </c>
      <c r="W806" t="s">
        <v>734</v>
      </c>
      <c r="X806" t="s">
        <v>918</v>
      </c>
      <c r="Y806">
        <v>30</v>
      </c>
      <c r="Z806">
        <v>26</v>
      </c>
      <c r="AA806">
        <v>31</v>
      </c>
      <c r="AB806">
        <v>83.870999999999995</v>
      </c>
      <c r="AD806">
        <f>IF(ISBLANK(Source[[#This Row],[CrosslistID]]),1,1/COUNTIFS(Source[CrosslistID],Source[[#This Row],[CrosslistID]],Source[TermDesc],Source[[#This Row],[TermDesc]]))</f>
        <v>1</v>
      </c>
      <c r="AG806">
        <v>0</v>
      </c>
      <c r="AH806">
        <v>83.870999999999995</v>
      </c>
      <c r="AI806">
        <v>0.9</v>
      </c>
      <c r="AJ806">
        <v>1</v>
      </c>
      <c r="AK806">
        <v>6.6699999999999995E-2</v>
      </c>
      <c r="AL8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06">
        <f>IF(AND(Source[[#This Row],[Credit_Noncredit]]="Noncredit",Source[[#This Row],[FTEF]]&gt;0),Source[[#This Row],[NC XLST FTES]]*525/(437.5*Source[[#This Row],[FTEF]]),0)</f>
        <v>0</v>
      </c>
      <c r="AN806">
        <f>IF(Source[[#This Row],[Credit_Noncredit]]="Credit",Source[[#This Row],[Census Enrollment]],Source[[#This Row],[Noncredit Avg. Attendance]])</f>
        <v>30</v>
      </c>
    </row>
    <row r="807" spans="1:40" x14ac:dyDescent="0.25">
      <c r="A807" t="s">
        <v>4581</v>
      </c>
      <c r="B807" t="s">
        <v>886</v>
      </c>
      <c r="C807" t="s">
        <v>627</v>
      </c>
      <c r="D807" t="s">
        <v>628</v>
      </c>
      <c r="E807" s="4">
        <v>39295</v>
      </c>
      <c r="F807" s="4" t="s">
        <v>629</v>
      </c>
      <c r="G807" s="4" t="s">
        <v>2453</v>
      </c>
      <c r="H807" t="str">
        <f>CONCATENATE(Source[[#This Row],[Subject]],TRIM(Source[[#This Row],[Course]]))</f>
        <v>ENGL26B</v>
      </c>
      <c r="I807" t="str">
        <f>VLOOKUP(Source[[#This Row],[SubjCrse]],'Courses and Categories'!$E$2:$G$1816,3,FALSE)</f>
        <v>Credit Prep: English/Math/ESL</v>
      </c>
      <c r="J807">
        <v>831</v>
      </c>
      <c r="K807" t="s">
        <v>2454</v>
      </c>
      <c r="L807" t="s">
        <v>87</v>
      </c>
      <c r="M807" t="s">
        <v>897</v>
      </c>
      <c r="N807" t="s">
        <v>42</v>
      </c>
      <c r="O807" t="s">
        <v>42</v>
      </c>
      <c r="P807" t="s">
        <v>42</v>
      </c>
      <c r="Q807" t="s">
        <v>42</v>
      </c>
      <c r="S807" t="s">
        <v>134</v>
      </c>
      <c r="T807" t="s">
        <v>44</v>
      </c>
      <c r="U807" s="1">
        <v>43521</v>
      </c>
      <c r="V807" s="1">
        <v>43574</v>
      </c>
      <c r="W807" t="s">
        <v>734</v>
      </c>
      <c r="X807" t="s">
        <v>918</v>
      </c>
      <c r="Y807">
        <v>28</v>
      </c>
      <c r="Z807">
        <v>25</v>
      </c>
      <c r="AA807">
        <v>33</v>
      </c>
      <c r="AB807">
        <v>75.757599999999996</v>
      </c>
      <c r="AD807">
        <f>IF(ISBLANK(Source[[#This Row],[CrosslistID]]),1,1/COUNTIFS(Source[CrosslistID],Source[[#This Row],[CrosslistID]],Source[TermDesc],Source[[#This Row],[TermDesc]]))</f>
        <v>1</v>
      </c>
      <c r="AG807">
        <v>0</v>
      </c>
      <c r="AH807">
        <v>75.757599999999996</v>
      </c>
      <c r="AI807">
        <v>0.9</v>
      </c>
      <c r="AJ807">
        <v>0.93330000000000002</v>
      </c>
      <c r="AK807">
        <v>6.6699999999999995E-2</v>
      </c>
      <c r="AL8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07">
        <f>IF(AND(Source[[#This Row],[Credit_Noncredit]]="Noncredit",Source[[#This Row],[FTEF]]&gt;0),Source[[#This Row],[NC XLST FTES]]*525/(437.5*Source[[#This Row],[FTEF]]),0)</f>
        <v>0</v>
      </c>
      <c r="AN807">
        <f>IF(Source[[#This Row],[Credit_Noncredit]]="Credit",Source[[#This Row],[Census Enrollment]],Source[[#This Row],[Noncredit Avg. Attendance]])</f>
        <v>28</v>
      </c>
    </row>
    <row r="808" spans="1:40" x14ac:dyDescent="0.25">
      <c r="A808" t="s">
        <v>4581</v>
      </c>
      <c r="B808" t="s">
        <v>886</v>
      </c>
      <c r="C808" t="s">
        <v>627</v>
      </c>
      <c r="D808" t="s">
        <v>628</v>
      </c>
      <c r="E808" s="4">
        <v>39296</v>
      </c>
      <c r="F808" s="4" t="s">
        <v>629</v>
      </c>
      <c r="G808" s="4" t="s">
        <v>2455</v>
      </c>
      <c r="H808" t="str">
        <f>CONCATENATE(Source[[#This Row],[Subject]],TRIM(Source[[#This Row],[Course]]))</f>
        <v>ENGL26C</v>
      </c>
      <c r="I808" t="str">
        <f>VLOOKUP(Source[[#This Row],[SubjCrse]],'Courses and Categories'!$E$2:$G$1816,3,FALSE)</f>
        <v>Credit Prep: English/Math/ESL</v>
      </c>
      <c r="J808">
        <v>832</v>
      </c>
      <c r="K808" t="s">
        <v>2456</v>
      </c>
      <c r="L808" t="s">
        <v>87</v>
      </c>
      <c r="M808" t="s">
        <v>897</v>
      </c>
      <c r="N808" t="s">
        <v>42</v>
      </c>
      <c r="O808" t="s">
        <v>42</v>
      </c>
      <c r="P808" t="s">
        <v>42</v>
      </c>
      <c r="Q808" t="s">
        <v>42</v>
      </c>
      <c r="S808" t="s">
        <v>134</v>
      </c>
      <c r="T808" t="s">
        <v>44</v>
      </c>
      <c r="U808" s="1">
        <v>43563</v>
      </c>
      <c r="V808" s="1">
        <v>43602</v>
      </c>
      <c r="W808" t="s">
        <v>734</v>
      </c>
      <c r="X808" t="s">
        <v>918</v>
      </c>
      <c r="Y808">
        <v>18</v>
      </c>
      <c r="Z808">
        <v>16</v>
      </c>
      <c r="AA808">
        <v>31</v>
      </c>
      <c r="AB808">
        <v>51.612900000000003</v>
      </c>
      <c r="AD808">
        <f>IF(ISBLANK(Source[[#This Row],[CrosslistID]]),1,1/COUNTIFS(Source[CrosslistID],Source[[#This Row],[CrosslistID]],Source[TermDesc],Source[[#This Row],[TermDesc]]))</f>
        <v>1</v>
      </c>
      <c r="AG808">
        <v>0</v>
      </c>
      <c r="AH808">
        <v>51.612900000000003</v>
      </c>
      <c r="AI808">
        <v>0.53300000000000003</v>
      </c>
      <c r="AJ808">
        <v>0.59960000000000002</v>
      </c>
      <c r="AK808">
        <v>6.6699999999999995E-2</v>
      </c>
      <c r="AL8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08">
        <f>IF(AND(Source[[#This Row],[Credit_Noncredit]]="Noncredit",Source[[#This Row],[FTEF]]&gt;0),Source[[#This Row],[NC XLST FTES]]*525/(437.5*Source[[#This Row],[FTEF]]),0)</f>
        <v>0</v>
      </c>
      <c r="AN808">
        <f>IF(Source[[#This Row],[Credit_Noncredit]]="Credit",Source[[#This Row],[Census Enrollment]],Source[[#This Row],[Noncredit Avg. Attendance]])</f>
        <v>18</v>
      </c>
    </row>
    <row r="809" spans="1:40" x14ac:dyDescent="0.25">
      <c r="A809" t="s">
        <v>4581</v>
      </c>
      <c r="B809" t="s">
        <v>886</v>
      </c>
      <c r="C809" t="s">
        <v>627</v>
      </c>
      <c r="D809" t="s">
        <v>628</v>
      </c>
      <c r="E809" s="4">
        <v>38895</v>
      </c>
      <c r="F809" s="4" t="s">
        <v>629</v>
      </c>
      <c r="G809" s="4" t="s">
        <v>2252</v>
      </c>
      <c r="H809" t="str">
        <f>CONCATENATE(Source[[#This Row],[Subject]],TRIM(Source[[#This Row],[Course]]))</f>
        <v>ENGL30A</v>
      </c>
      <c r="I809" t="str">
        <f>VLOOKUP(Source[[#This Row],[SubjCrse]],'Courses and Categories'!$E$2:$G$1816,3,FALSE)</f>
        <v>Credit General Education</v>
      </c>
      <c r="J809">
        <v>1</v>
      </c>
      <c r="K809" t="s">
        <v>4799</v>
      </c>
      <c r="L809" t="s">
        <v>39</v>
      </c>
      <c r="M809" t="s">
        <v>903</v>
      </c>
      <c r="N809" t="s">
        <v>59</v>
      </c>
      <c r="O809">
        <v>1110</v>
      </c>
      <c r="P809">
        <v>1225</v>
      </c>
      <c r="Q809" t="s">
        <v>238</v>
      </c>
      <c r="R809">
        <v>714</v>
      </c>
      <c r="S809" t="s">
        <v>134</v>
      </c>
      <c r="T809">
        <v>1</v>
      </c>
      <c r="U809" s="1">
        <v>43479</v>
      </c>
      <c r="V809" s="1">
        <v>43607</v>
      </c>
      <c r="W809" t="s">
        <v>4800</v>
      </c>
      <c r="X809" t="s">
        <v>1929</v>
      </c>
      <c r="Y809">
        <v>22</v>
      </c>
      <c r="Z809">
        <v>21</v>
      </c>
      <c r="AA809">
        <v>33</v>
      </c>
      <c r="AB809">
        <v>63.636400000000002</v>
      </c>
      <c r="AD809">
        <f>IF(ISBLANK(Source[[#This Row],[CrosslistID]]),1,1/COUNTIFS(Source[CrosslistID],Source[[#This Row],[CrosslistID]],Source[TermDesc],Source[[#This Row],[TermDesc]]))</f>
        <v>1</v>
      </c>
      <c r="AG809">
        <v>0</v>
      </c>
      <c r="AH809">
        <v>63.636400000000002</v>
      </c>
      <c r="AI809">
        <v>2.1</v>
      </c>
      <c r="AJ809">
        <v>2.2000000000000002</v>
      </c>
      <c r="AK809">
        <v>0.2</v>
      </c>
      <c r="AL8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09">
        <f>IF(AND(Source[[#This Row],[Credit_Noncredit]]="Noncredit",Source[[#This Row],[FTEF]]&gt;0),Source[[#This Row],[NC XLST FTES]]*525/(437.5*Source[[#This Row],[FTEF]]),0)</f>
        <v>0</v>
      </c>
      <c r="AN809">
        <f>IF(Source[[#This Row],[Credit_Noncredit]]="Credit",Source[[#This Row],[Census Enrollment]],Source[[#This Row],[Noncredit Avg. Attendance]])</f>
        <v>22</v>
      </c>
    </row>
    <row r="810" spans="1:40" x14ac:dyDescent="0.25">
      <c r="A810" t="s">
        <v>4581</v>
      </c>
      <c r="B810" t="s">
        <v>886</v>
      </c>
      <c r="C810" t="s">
        <v>627</v>
      </c>
      <c r="D810" t="s">
        <v>628</v>
      </c>
      <c r="E810" s="4">
        <v>35252</v>
      </c>
      <c r="F810" s="4" t="s">
        <v>629</v>
      </c>
      <c r="G810" s="4" t="s">
        <v>1048</v>
      </c>
      <c r="H810" t="str">
        <f>CONCATENATE(Source[[#This Row],[Subject]],TRIM(Source[[#This Row],[Course]]))</f>
        <v>ENGL35A</v>
      </c>
      <c r="I810" t="str">
        <f>VLOOKUP(Source[[#This Row],[SubjCrse]],'Courses and Categories'!$E$2:$G$1816,3,FALSE)</f>
        <v>Credit General Education</v>
      </c>
      <c r="J810">
        <v>1</v>
      </c>
      <c r="K810" t="s">
        <v>1118</v>
      </c>
      <c r="L810" t="s">
        <v>39</v>
      </c>
      <c r="M810" t="s">
        <v>1088</v>
      </c>
      <c r="N810" t="s">
        <v>105</v>
      </c>
      <c r="O810">
        <v>1240</v>
      </c>
      <c r="P810">
        <v>1355</v>
      </c>
      <c r="Q810" t="s">
        <v>420</v>
      </c>
      <c r="R810">
        <v>263</v>
      </c>
      <c r="S810" t="s">
        <v>134</v>
      </c>
      <c r="T810">
        <v>1</v>
      </c>
      <c r="U810" s="1">
        <v>43479</v>
      </c>
      <c r="V810" s="1">
        <v>43607</v>
      </c>
      <c r="W810" t="s">
        <v>2395</v>
      </c>
      <c r="X810" t="s">
        <v>1929</v>
      </c>
      <c r="Y810">
        <v>21</v>
      </c>
      <c r="Z810">
        <v>17</v>
      </c>
      <c r="AA810">
        <v>31</v>
      </c>
      <c r="AB810">
        <v>54.838700000000003</v>
      </c>
      <c r="AC810" t="s">
        <v>1124</v>
      </c>
      <c r="AD810">
        <f>IF(ISBLANK(Source[[#This Row],[CrosslistID]]),1,1/COUNTIFS(Source[CrosslistID],Source[[#This Row],[CrosslistID]],Source[TermDesc],Source[[#This Row],[TermDesc]]))</f>
        <v>0.5</v>
      </c>
      <c r="AE810">
        <v>24</v>
      </c>
      <c r="AF810">
        <v>31</v>
      </c>
      <c r="AG810">
        <v>77.419399999999996</v>
      </c>
      <c r="AH810">
        <v>77.419399999999996</v>
      </c>
      <c r="AI810">
        <v>2</v>
      </c>
      <c r="AJ810">
        <v>2.1</v>
      </c>
      <c r="AK810">
        <v>0.25</v>
      </c>
      <c r="AL8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10">
        <f>IF(AND(Source[[#This Row],[Credit_Noncredit]]="Noncredit",Source[[#This Row],[FTEF]]&gt;0),Source[[#This Row],[NC XLST FTES]]*525/(437.5*Source[[#This Row],[FTEF]]),0)</f>
        <v>0</v>
      </c>
      <c r="AN810">
        <f>IF(Source[[#This Row],[Credit_Noncredit]]="Credit",Source[[#This Row],[Census Enrollment]],Source[[#This Row],[Noncredit Avg. Attendance]])</f>
        <v>21</v>
      </c>
    </row>
    <row r="811" spans="1:40" x14ac:dyDescent="0.25">
      <c r="A811" t="s">
        <v>4581</v>
      </c>
      <c r="B811" t="s">
        <v>886</v>
      </c>
      <c r="C811" t="s">
        <v>627</v>
      </c>
      <c r="D811" t="s">
        <v>628</v>
      </c>
      <c r="E811" s="4">
        <v>36175</v>
      </c>
      <c r="F811" s="4" t="s">
        <v>629</v>
      </c>
      <c r="G811" s="4" t="s">
        <v>1048</v>
      </c>
      <c r="H811" t="str">
        <f>CONCATENATE(Source[[#This Row],[Subject]],TRIM(Source[[#This Row],[Course]]))</f>
        <v>ENGL35A</v>
      </c>
      <c r="I811" t="str">
        <f>VLOOKUP(Source[[#This Row],[SubjCrse]],'Courses and Categories'!$E$2:$G$1816,3,FALSE)</f>
        <v>Credit General Education</v>
      </c>
      <c r="J811">
        <v>501</v>
      </c>
      <c r="K811" t="s">
        <v>1118</v>
      </c>
      <c r="L811" t="s">
        <v>87</v>
      </c>
      <c r="M811" t="s">
        <v>1088</v>
      </c>
      <c r="N811" t="s">
        <v>185</v>
      </c>
      <c r="O811">
        <v>1810</v>
      </c>
      <c r="P811">
        <v>2100</v>
      </c>
      <c r="Q811" t="s">
        <v>850</v>
      </c>
      <c r="R811">
        <v>551</v>
      </c>
      <c r="S811" t="s">
        <v>134</v>
      </c>
      <c r="T811">
        <v>1</v>
      </c>
      <c r="U811" s="1">
        <v>43479</v>
      </c>
      <c r="V811" s="1">
        <v>43607</v>
      </c>
      <c r="W811" t="s">
        <v>1095</v>
      </c>
      <c r="X811" t="s">
        <v>1929</v>
      </c>
      <c r="Y811">
        <v>21</v>
      </c>
      <c r="Z811">
        <v>14</v>
      </c>
      <c r="AA811">
        <v>31</v>
      </c>
      <c r="AB811">
        <v>45.161299999999997</v>
      </c>
      <c r="AC811" t="s">
        <v>1119</v>
      </c>
      <c r="AD811">
        <f>IF(ISBLANK(Source[[#This Row],[CrosslistID]]),1,1/COUNTIFS(Source[CrosslistID],Source[[#This Row],[CrosslistID]],Source[TermDesc],Source[[#This Row],[TermDesc]]))</f>
        <v>0.5</v>
      </c>
      <c r="AE811">
        <v>20</v>
      </c>
      <c r="AF811">
        <v>31</v>
      </c>
      <c r="AG811">
        <v>64.516099999999994</v>
      </c>
      <c r="AH811">
        <v>64.516099999999994</v>
      </c>
      <c r="AI811">
        <v>2</v>
      </c>
      <c r="AJ811">
        <v>2.1</v>
      </c>
      <c r="AK811">
        <v>0</v>
      </c>
      <c r="AL8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11">
        <f>IF(AND(Source[[#This Row],[Credit_Noncredit]]="Noncredit",Source[[#This Row],[FTEF]]&gt;0),Source[[#This Row],[NC XLST FTES]]*525/(437.5*Source[[#This Row],[FTEF]]),0)</f>
        <v>0</v>
      </c>
      <c r="AN811">
        <f>IF(Source[[#This Row],[Credit_Noncredit]]="Credit",Source[[#This Row],[Census Enrollment]],Source[[#This Row],[Noncredit Avg. Attendance]])</f>
        <v>21</v>
      </c>
    </row>
    <row r="812" spans="1:40" x14ac:dyDescent="0.25">
      <c r="A812" t="s">
        <v>4581</v>
      </c>
      <c r="B812" t="s">
        <v>886</v>
      </c>
      <c r="C812" t="s">
        <v>627</v>
      </c>
      <c r="D812" t="s">
        <v>628</v>
      </c>
      <c r="E812" s="4">
        <v>35251</v>
      </c>
      <c r="F812" s="4" t="s">
        <v>629</v>
      </c>
      <c r="G812" s="4" t="s">
        <v>1048</v>
      </c>
      <c r="H812" t="str">
        <f>CONCATENATE(Source[[#This Row],[Subject]],TRIM(Source[[#This Row],[Course]]))</f>
        <v>ENGL35A</v>
      </c>
      <c r="I812" t="str">
        <f>VLOOKUP(Source[[#This Row],[SubjCrse]],'Courses and Categories'!$E$2:$G$1816,3,FALSE)</f>
        <v>Credit General Education</v>
      </c>
      <c r="J812">
        <v>551</v>
      </c>
      <c r="K812" t="s">
        <v>1118</v>
      </c>
      <c r="L812" t="s">
        <v>87</v>
      </c>
      <c r="M812" t="s">
        <v>1088</v>
      </c>
      <c r="N812" t="s">
        <v>41</v>
      </c>
      <c r="O812">
        <v>1810</v>
      </c>
      <c r="P812">
        <v>2100</v>
      </c>
      <c r="Q812" t="s">
        <v>52</v>
      </c>
      <c r="R812">
        <v>231</v>
      </c>
      <c r="S812" t="s">
        <v>53</v>
      </c>
      <c r="T812">
        <v>1</v>
      </c>
      <c r="U812" s="1">
        <v>43479</v>
      </c>
      <c r="V812" s="1">
        <v>43607</v>
      </c>
      <c r="W812" t="s">
        <v>1114</v>
      </c>
      <c r="X812" t="s">
        <v>1929</v>
      </c>
      <c r="Y812">
        <v>18</v>
      </c>
      <c r="Z812">
        <v>18</v>
      </c>
      <c r="AA812">
        <v>31</v>
      </c>
      <c r="AB812">
        <v>58.064500000000002</v>
      </c>
      <c r="AC812" t="s">
        <v>1696</v>
      </c>
      <c r="AD812">
        <f>IF(ISBLANK(Source[[#This Row],[CrosslistID]]),1,1/COUNTIFS(Source[CrosslistID],Source[[#This Row],[CrosslistID]],Source[TermDesc],Source[[#This Row],[TermDesc]]))</f>
        <v>0.5</v>
      </c>
      <c r="AE812">
        <v>31</v>
      </c>
      <c r="AF812">
        <v>31</v>
      </c>
      <c r="AG812">
        <v>100</v>
      </c>
      <c r="AH812">
        <v>100</v>
      </c>
      <c r="AI812">
        <v>1.8</v>
      </c>
      <c r="AJ812">
        <v>1.8</v>
      </c>
      <c r="AK812">
        <v>0.25</v>
      </c>
      <c r="AL8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12">
        <f>IF(AND(Source[[#This Row],[Credit_Noncredit]]="Noncredit",Source[[#This Row],[FTEF]]&gt;0),Source[[#This Row],[NC XLST FTES]]*525/(437.5*Source[[#This Row],[FTEF]]),0)</f>
        <v>0</v>
      </c>
      <c r="AN812">
        <f>IF(Source[[#This Row],[Credit_Noncredit]]="Credit",Source[[#This Row],[Census Enrollment]],Source[[#This Row],[Noncredit Avg. Attendance]])</f>
        <v>18</v>
      </c>
    </row>
    <row r="813" spans="1:40" x14ac:dyDescent="0.25">
      <c r="A813" t="s">
        <v>4581</v>
      </c>
      <c r="B813" t="s">
        <v>886</v>
      </c>
      <c r="C813" t="s">
        <v>627</v>
      </c>
      <c r="D813" t="s">
        <v>628</v>
      </c>
      <c r="E813" s="4">
        <v>36178</v>
      </c>
      <c r="F813" s="4" t="s">
        <v>629</v>
      </c>
      <c r="G813" s="4" t="s">
        <v>1120</v>
      </c>
      <c r="H813" t="str">
        <f>CONCATENATE(Source[[#This Row],[Subject]],TRIM(Source[[#This Row],[Course]]))</f>
        <v>ENGL35B</v>
      </c>
      <c r="I813" t="str">
        <f>VLOOKUP(Source[[#This Row],[SubjCrse]],'Courses and Categories'!$E$2:$G$1816,3,FALSE)</f>
        <v>Credit General Education</v>
      </c>
      <c r="J813">
        <v>1</v>
      </c>
      <c r="K813" t="s">
        <v>1121</v>
      </c>
      <c r="L813" t="s">
        <v>39</v>
      </c>
      <c r="M813" t="s">
        <v>1088</v>
      </c>
      <c r="N813" t="s">
        <v>105</v>
      </c>
      <c r="O813">
        <v>1240</v>
      </c>
      <c r="P813">
        <v>1355</v>
      </c>
      <c r="Q813" t="s">
        <v>420</v>
      </c>
      <c r="R813">
        <v>263</v>
      </c>
      <c r="S813" t="s">
        <v>134</v>
      </c>
      <c r="T813">
        <v>1</v>
      </c>
      <c r="U813" s="1">
        <v>43479</v>
      </c>
      <c r="V813" s="1">
        <v>43607</v>
      </c>
      <c r="W813" t="s">
        <v>2395</v>
      </c>
      <c r="X813" t="s">
        <v>1929</v>
      </c>
      <c r="Y813">
        <v>7</v>
      </c>
      <c r="Z813">
        <v>7</v>
      </c>
      <c r="AA813">
        <v>31</v>
      </c>
      <c r="AB813">
        <v>22.5806</v>
      </c>
      <c r="AC813" t="s">
        <v>1124</v>
      </c>
      <c r="AD813">
        <f>IF(ISBLANK(Source[[#This Row],[CrosslistID]]),1,1/COUNTIFS(Source[CrosslistID],Source[[#This Row],[CrosslistID]],Source[TermDesc],Source[[#This Row],[TermDesc]]))</f>
        <v>0.5</v>
      </c>
      <c r="AE813">
        <v>24</v>
      </c>
      <c r="AF813">
        <v>31</v>
      </c>
      <c r="AG813">
        <v>77.419399999999996</v>
      </c>
      <c r="AH813">
        <v>77.419399999999996</v>
      </c>
      <c r="AI813">
        <v>0.7</v>
      </c>
      <c r="AJ813">
        <v>0.7</v>
      </c>
      <c r="AK813">
        <v>0</v>
      </c>
      <c r="AL8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13">
        <f>IF(AND(Source[[#This Row],[Credit_Noncredit]]="Noncredit",Source[[#This Row],[FTEF]]&gt;0),Source[[#This Row],[NC XLST FTES]]*525/(437.5*Source[[#This Row],[FTEF]]),0)</f>
        <v>0</v>
      </c>
      <c r="AN813">
        <f>IF(Source[[#This Row],[Credit_Noncredit]]="Credit",Source[[#This Row],[Census Enrollment]],Source[[#This Row],[Noncredit Avg. Attendance]])</f>
        <v>7</v>
      </c>
    </row>
    <row r="814" spans="1:40" x14ac:dyDescent="0.25">
      <c r="A814" t="s">
        <v>4581</v>
      </c>
      <c r="B814" t="s">
        <v>886</v>
      </c>
      <c r="C814" t="s">
        <v>627</v>
      </c>
      <c r="D814" t="s">
        <v>628</v>
      </c>
      <c r="E814" s="4">
        <v>36177</v>
      </c>
      <c r="F814" s="4" t="s">
        <v>629</v>
      </c>
      <c r="G814" s="4" t="s">
        <v>1120</v>
      </c>
      <c r="H814" t="str">
        <f>CONCATENATE(Source[[#This Row],[Subject]],TRIM(Source[[#This Row],[Course]]))</f>
        <v>ENGL35B</v>
      </c>
      <c r="I814" t="str">
        <f>VLOOKUP(Source[[#This Row],[SubjCrse]],'Courses and Categories'!$E$2:$G$1816,3,FALSE)</f>
        <v>Credit General Education</v>
      </c>
      <c r="J814">
        <v>501</v>
      </c>
      <c r="K814" t="s">
        <v>1121</v>
      </c>
      <c r="L814" t="s">
        <v>87</v>
      </c>
      <c r="M814" t="s">
        <v>1088</v>
      </c>
      <c r="N814" t="s">
        <v>185</v>
      </c>
      <c r="O814">
        <v>1810</v>
      </c>
      <c r="P814">
        <v>2100</v>
      </c>
      <c r="Q814" t="s">
        <v>850</v>
      </c>
      <c r="R814">
        <v>551</v>
      </c>
      <c r="S814" t="s">
        <v>134</v>
      </c>
      <c r="T814">
        <v>1</v>
      </c>
      <c r="U814" s="1">
        <v>43479</v>
      </c>
      <c r="V814" s="1">
        <v>43607</v>
      </c>
      <c r="W814" t="s">
        <v>1095</v>
      </c>
      <c r="X814" t="s">
        <v>1929</v>
      </c>
      <c r="Y814">
        <v>8</v>
      </c>
      <c r="Z814">
        <v>5</v>
      </c>
      <c r="AA814">
        <v>31</v>
      </c>
      <c r="AB814">
        <v>16.129000000000001</v>
      </c>
      <c r="AC814" t="s">
        <v>1119</v>
      </c>
      <c r="AD814">
        <f>IF(ISBLANK(Source[[#This Row],[CrosslistID]]),1,1/COUNTIFS(Source[CrosslistID],Source[[#This Row],[CrosslistID]],Source[TermDesc],Source[[#This Row],[TermDesc]]))</f>
        <v>0.5</v>
      </c>
      <c r="AE814">
        <v>20</v>
      </c>
      <c r="AF814">
        <v>31</v>
      </c>
      <c r="AG814">
        <v>64.516099999999994</v>
      </c>
      <c r="AH814">
        <v>64.516099999999994</v>
      </c>
      <c r="AI814">
        <v>0.8</v>
      </c>
      <c r="AJ814">
        <v>0.8</v>
      </c>
      <c r="AK814">
        <v>0.25</v>
      </c>
      <c r="AL8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14">
        <f>IF(AND(Source[[#This Row],[Credit_Noncredit]]="Noncredit",Source[[#This Row],[FTEF]]&gt;0),Source[[#This Row],[NC XLST FTES]]*525/(437.5*Source[[#This Row],[FTEF]]),0)</f>
        <v>0</v>
      </c>
      <c r="AN814">
        <f>IF(Source[[#This Row],[Credit_Noncredit]]="Credit",Source[[#This Row],[Census Enrollment]],Source[[#This Row],[Noncredit Avg. Attendance]])</f>
        <v>8</v>
      </c>
    </row>
    <row r="815" spans="1:40" x14ac:dyDescent="0.25">
      <c r="A815" t="s">
        <v>4581</v>
      </c>
      <c r="B815" t="s">
        <v>886</v>
      </c>
      <c r="C815" t="s">
        <v>627</v>
      </c>
      <c r="D815" t="s">
        <v>628</v>
      </c>
      <c r="E815" s="4">
        <v>36176</v>
      </c>
      <c r="F815" s="4" t="s">
        <v>629</v>
      </c>
      <c r="G815" s="4" t="s">
        <v>1120</v>
      </c>
      <c r="H815" t="str">
        <f>CONCATENATE(Source[[#This Row],[Subject]],TRIM(Source[[#This Row],[Course]]))</f>
        <v>ENGL35B</v>
      </c>
      <c r="I815" t="str">
        <f>VLOOKUP(Source[[#This Row],[SubjCrse]],'Courses and Categories'!$E$2:$G$1816,3,FALSE)</f>
        <v>Credit General Education</v>
      </c>
      <c r="J815">
        <v>551</v>
      </c>
      <c r="K815" t="s">
        <v>1121</v>
      </c>
      <c r="L815" t="s">
        <v>87</v>
      </c>
      <c r="M815" t="s">
        <v>1088</v>
      </c>
      <c r="N815" t="s">
        <v>41</v>
      </c>
      <c r="O815">
        <v>1810</v>
      </c>
      <c r="P815">
        <v>2100</v>
      </c>
      <c r="Q815" t="s">
        <v>52</v>
      </c>
      <c r="R815">
        <v>231</v>
      </c>
      <c r="S815" t="s">
        <v>53</v>
      </c>
      <c r="T815">
        <v>1</v>
      </c>
      <c r="U815" s="1">
        <v>43479</v>
      </c>
      <c r="V815" s="1">
        <v>43607</v>
      </c>
      <c r="W815" t="s">
        <v>1114</v>
      </c>
      <c r="X815" t="s">
        <v>1929</v>
      </c>
      <c r="Y815">
        <v>12</v>
      </c>
      <c r="Z815">
        <v>11</v>
      </c>
      <c r="AA815">
        <v>31</v>
      </c>
      <c r="AB815">
        <v>35.483899999999998</v>
      </c>
      <c r="AC815" t="s">
        <v>1696</v>
      </c>
      <c r="AD815">
        <f>IF(ISBLANK(Source[[#This Row],[CrosslistID]]),1,1/COUNTIFS(Source[CrosslistID],Source[[#This Row],[CrosslistID]],Source[TermDesc],Source[[#This Row],[TermDesc]]))</f>
        <v>0.5</v>
      </c>
      <c r="AE815">
        <v>31</v>
      </c>
      <c r="AF815">
        <v>31</v>
      </c>
      <c r="AG815">
        <v>100</v>
      </c>
      <c r="AH815">
        <v>100</v>
      </c>
      <c r="AI815">
        <v>1.2</v>
      </c>
      <c r="AJ815">
        <v>1.2</v>
      </c>
      <c r="AK815">
        <v>0</v>
      </c>
      <c r="AL8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15">
        <f>IF(AND(Source[[#This Row],[Credit_Noncredit]]="Noncredit",Source[[#This Row],[FTEF]]&gt;0),Source[[#This Row],[NC XLST FTES]]*525/(437.5*Source[[#This Row],[FTEF]]),0)</f>
        <v>0</v>
      </c>
      <c r="AN815">
        <f>IF(Source[[#This Row],[Credit_Noncredit]]="Credit",Source[[#This Row],[Census Enrollment]],Source[[#This Row],[Noncredit Avg. Attendance]])</f>
        <v>12</v>
      </c>
    </row>
    <row r="816" spans="1:40" x14ac:dyDescent="0.25">
      <c r="A816" t="s">
        <v>4581</v>
      </c>
      <c r="B816" t="s">
        <v>886</v>
      </c>
      <c r="C816" t="s">
        <v>627</v>
      </c>
      <c r="D816" t="s">
        <v>628</v>
      </c>
      <c r="E816" s="4">
        <v>36179</v>
      </c>
      <c r="F816" s="4" t="s">
        <v>629</v>
      </c>
      <c r="G816" s="4" t="s">
        <v>1122</v>
      </c>
      <c r="H816" t="str">
        <f>CONCATENATE(Source[[#This Row],[Subject]],TRIM(Source[[#This Row],[Course]]))</f>
        <v>ENGL35C</v>
      </c>
      <c r="I816" t="str">
        <f>VLOOKUP(Source[[#This Row],[SubjCrse]],'Courses and Categories'!$E$2:$G$1816,3,FALSE)</f>
        <v>Credit General Education</v>
      </c>
      <c r="J816">
        <v>1</v>
      </c>
      <c r="K816" t="s">
        <v>1123</v>
      </c>
      <c r="L816" t="s">
        <v>39</v>
      </c>
      <c r="M816" t="s">
        <v>1088</v>
      </c>
      <c r="N816" t="s">
        <v>105</v>
      </c>
      <c r="O816">
        <v>1110</v>
      </c>
      <c r="P816">
        <v>1225</v>
      </c>
      <c r="Q816" t="s">
        <v>233</v>
      </c>
      <c r="R816">
        <v>316</v>
      </c>
      <c r="S816" t="s">
        <v>134</v>
      </c>
      <c r="T816">
        <v>1</v>
      </c>
      <c r="U816" s="1">
        <v>43479</v>
      </c>
      <c r="V816" s="1">
        <v>43607</v>
      </c>
      <c r="W816" t="s">
        <v>2375</v>
      </c>
      <c r="X816" t="s">
        <v>1929</v>
      </c>
      <c r="Y816">
        <v>20</v>
      </c>
      <c r="Z816">
        <v>14</v>
      </c>
      <c r="AA816">
        <v>31</v>
      </c>
      <c r="AB816">
        <v>45.161299999999997</v>
      </c>
      <c r="AC816" t="s">
        <v>145</v>
      </c>
      <c r="AD816">
        <f>IF(ISBLANK(Source[[#This Row],[CrosslistID]]),1,1/COUNTIFS(Source[CrosslistID],Source[[#This Row],[CrosslistID]],Source[TermDesc],Source[[#This Row],[TermDesc]]))</f>
        <v>0.5</v>
      </c>
      <c r="AE816">
        <v>17</v>
      </c>
      <c r="AF816">
        <v>31</v>
      </c>
      <c r="AG816">
        <v>54.838700000000003</v>
      </c>
      <c r="AH816">
        <v>54.838700000000003</v>
      </c>
      <c r="AI816">
        <v>2</v>
      </c>
      <c r="AJ816">
        <v>2</v>
      </c>
      <c r="AK816">
        <v>0.25</v>
      </c>
      <c r="AL8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16">
        <f>IF(AND(Source[[#This Row],[Credit_Noncredit]]="Noncredit",Source[[#This Row],[FTEF]]&gt;0),Source[[#This Row],[NC XLST FTES]]*525/(437.5*Source[[#This Row],[FTEF]]),0)</f>
        <v>0</v>
      </c>
      <c r="AN816">
        <f>IF(Source[[#This Row],[Credit_Noncredit]]="Credit",Source[[#This Row],[Census Enrollment]],Source[[#This Row],[Noncredit Avg. Attendance]])</f>
        <v>20</v>
      </c>
    </row>
    <row r="817" spans="1:40" x14ac:dyDescent="0.25">
      <c r="A817" t="s">
        <v>4581</v>
      </c>
      <c r="B817" t="s">
        <v>886</v>
      </c>
      <c r="C817" t="s">
        <v>627</v>
      </c>
      <c r="D817" t="s">
        <v>628</v>
      </c>
      <c r="E817" s="4">
        <v>38084</v>
      </c>
      <c r="F817" s="4" t="s">
        <v>629</v>
      </c>
      <c r="G817" s="4" t="s">
        <v>1122</v>
      </c>
      <c r="H817" t="str">
        <f>CONCATENATE(Source[[#This Row],[Subject]],TRIM(Source[[#This Row],[Course]]))</f>
        <v>ENGL35C</v>
      </c>
      <c r="I817" t="str">
        <f>VLOOKUP(Source[[#This Row],[SubjCrse]],'Courses and Categories'!$E$2:$G$1816,3,FALSE)</f>
        <v>Credit General Education</v>
      </c>
      <c r="J817">
        <v>551</v>
      </c>
      <c r="K817" t="s">
        <v>1123</v>
      </c>
      <c r="L817" t="s">
        <v>87</v>
      </c>
      <c r="M817" t="s">
        <v>1088</v>
      </c>
      <c r="N817" t="s">
        <v>185</v>
      </c>
      <c r="O817">
        <v>1810</v>
      </c>
      <c r="P817">
        <v>2100</v>
      </c>
      <c r="Q817" t="s">
        <v>52</v>
      </c>
      <c r="R817">
        <v>106</v>
      </c>
      <c r="S817" t="s">
        <v>53</v>
      </c>
      <c r="T817">
        <v>1</v>
      </c>
      <c r="U817" s="1">
        <v>43479</v>
      </c>
      <c r="V817" s="1">
        <v>43607</v>
      </c>
      <c r="W817" t="s">
        <v>1109</v>
      </c>
      <c r="X817" t="s">
        <v>1929</v>
      </c>
      <c r="Y817">
        <v>23</v>
      </c>
      <c r="Z817">
        <v>24</v>
      </c>
      <c r="AA817">
        <v>31</v>
      </c>
      <c r="AB817">
        <v>77.419399999999996</v>
      </c>
      <c r="AC817" t="s">
        <v>4801</v>
      </c>
      <c r="AD817">
        <f>IF(ISBLANK(Source[[#This Row],[CrosslistID]]),1,1/COUNTIFS(Source[CrosslistID],Source[[#This Row],[CrosslistID]],Source[TermDesc],Source[[#This Row],[TermDesc]]))</f>
        <v>0.5</v>
      </c>
      <c r="AE817">
        <v>28</v>
      </c>
      <c r="AF817">
        <v>31</v>
      </c>
      <c r="AG817">
        <v>90.322599999999994</v>
      </c>
      <c r="AH817">
        <v>90.322599999999994</v>
      </c>
      <c r="AI817">
        <v>2.2999999999999998</v>
      </c>
      <c r="AJ817">
        <v>2.2999999999999998</v>
      </c>
      <c r="AK817">
        <v>0</v>
      </c>
      <c r="AL8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17">
        <f>IF(AND(Source[[#This Row],[Credit_Noncredit]]="Noncredit",Source[[#This Row],[FTEF]]&gt;0),Source[[#This Row],[NC XLST FTES]]*525/(437.5*Source[[#This Row],[FTEF]]),0)</f>
        <v>0</v>
      </c>
      <c r="AN817">
        <f>IF(Source[[#This Row],[Credit_Noncredit]]="Credit",Source[[#This Row],[Census Enrollment]],Source[[#This Row],[Noncredit Avg. Attendance]])</f>
        <v>23</v>
      </c>
    </row>
    <row r="818" spans="1:40" x14ac:dyDescent="0.25">
      <c r="A818" t="s">
        <v>4581</v>
      </c>
      <c r="B818" t="s">
        <v>886</v>
      </c>
      <c r="C818" t="s">
        <v>627</v>
      </c>
      <c r="D818" t="s">
        <v>628</v>
      </c>
      <c r="E818" s="4">
        <v>36181</v>
      </c>
      <c r="F818" s="4" t="s">
        <v>629</v>
      </c>
      <c r="G818" s="4" t="s">
        <v>1125</v>
      </c>
      <c r="H818" t="str">
        <f>CONCATENATE(Source[[#This Row],[Subject]],TRIM(Source[[#This Row],[Course]]))</f>
        <v>ENGL35D</v>
      </c>
      <c r="I818" t="str">
        <f>VLOOKUP(Source[[#This Row],[SubjCrse]],'Courses and Categories'!$E$2:$G$1816,3,FALSE)</f>
        <v>Credit General Education</v>
      </c>
      <c r="J818">
        <v>1</v>
      </c>
      <c r="K818" t="s">
        <v>1126</v>
      </c>
      <c r="L818" t="s">
        <v>39</v>
      </c>
      <c r="M818" t="s">
        <v>1088</v>
      </c>
      <c r="N818" t="s">
        <v>105</v>
      </c>
      <c r="O818">
        <v>1110</v>
      </c>
      <c r="P818">
        <v>1225</v>
      </c>
      <c r="Q818" t="s">
        <v>233</v>
      </c>
      <c r="R818">
        <v>316</v>
      </c>
      <c r="S818" t="s">
        <v>134</v>
      </c>
      <c r="T818">
        <v>1</v>
      </c>
      <c r="U818" s="1">
        <v>43479</v>
      </c>
      <c r="V818" s="1">
        <v>43607</v>
      </c>
      <c r="W818" t="s">
        <v>2375</v>
      </c>
      <c r="X818" t="s">
        <v>1929</v>
      </c>
      <c r="Y818">
        <v>3</v>
      </c>
      <c r="Z818">
        <v>3</v>
      </c>
      <c r="AA818">
        <v>31</v>
      </c>
      <c r="AB818">
        <v>9.6774000000000004</v>
      </c>
      <c r="AC818" t="s">
        <v>145</v>
      </c>
      <c r="AD818">
        <f>IF(ISBLANK(Source[[#This Row],[CrosslistID]]),1,1/COUNTIFS(Source[CrosslistID],Source[[#This Row],[CrosslistID]],Source[TermDesc],Source[[#This Row],[TermDesc]]))</f>
        <v>0.5</v>
      </c>
      <c r="AE818">
        <v>17</v>
      </c>
      <c r="AF818">
        <v>31</v>
      </c>
      <c r="AG818">
        <v>54.838700000000003</v>
      </c>
      <c r="AH818">
        <v>54.838700000000003</v>
      </c>
      <c r="AI818">
        <v>0.3</v>
      </c>
      <c r="AJ818">
        <v>0.3</v>
      </c>
      <c r="AK818">
        <v>0</v>
      </c>
      <c r="AL8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18">
        <f>IF(AND(Source[[#This Row],[Credit_Noncredit]]="Noncredit",Source[[#This Row],[FTEF]]&gt;0),Source[[#This Row],[NC XLST FTES]]*525/(437.5*Source[[#This Row],[FTEF]]),0)</f>
        <v>0</v>
      </c>
      <c r="AN818">
        <f>IF(Source[[#This Row],[Credit_Noncredit]]="Credit",Source[[#This Row],[Census Enrollment]],Source[[#This Row],[Noncredit Avg. Attendance]])</f>
        <v>3</v>
      </c>
    </row>
    <row r="819" spans="1:40" x14ac:dyDescent="0.25">
      <c r="A819" t="s">
        <v>4581</v>
      </c>
      <c r="B819" t="s">
        <v>886</v>
      </c>
      <c r="C819" t="s">
        <v>627</v>
      </c>
      <c r="D819" t="s">
        <v>628</v>
      </c>
      <c r="E819" s="4">
        <v>38085</v>
      </c>
      <c r="F819" s="4" t="s">
        <v>629</v>
      </c>
      <c r="G819" s="4" t="s">
        <v>1125</v>
      </c>
      <c r="H819" t="str">
        <f>CONCATENATE(Source[[#This Row],[Subject]],TRIM(Source[[#This Row],[Course]]))</f>
        <v>ENGL35D</v>
      </c>
      <c r="I819" t="str">
        <f>VLOOKUP(Source[[#This Row],[SubjCrse]],'Courses and Categories'!$E$2:$G$1816,3,FALSE)</f>
        <v>Credit General Education</v>
      </c>
      <c r="J819">
        <v>551</v>
      </c>
      <c r="K819" t="s">
        <v>1126</v>
      </c>
      <c r="L819" t="s">
        <v>87</v>
      </c>
      <c r="M819" t="s">
        <v>1088</v>
      </c>
      <c r="N819" t="s">
        <v>185</v>
      </c>
      <c r="O819">
        <v>1810</v>
      </c>
      <c r="P819">
        <v>2100</v>
      </c>
      <c r="Q819" t="s">
        <v>52</v>
      </c>
      <c r="R819">
        <v>106</v>
      </c>
      <c r="S819" t="s">
        <v>53</v>
      </c>
      <c r="T819">
        <v>1</v>
      </c>
      <c r="U819" s="1">
        <v>43479</v>
      </c>
      <c r="V819" s="1">
        <v>43607</v>
      </c>
      <c r="W819" t="s">
        <v>1109</v>
      </c>
      <c r="X819" t="s">
        <v>1929</v>
      </c>
      <c r="Y819">
        <v>4</v>
      </c>
      <c r="Z819">
        <v>4</v>
      </c>
      <c r="AA819">
        <v>31</v>
      </c>
      <c r="AB819">
        <v>12.9032</v>
      </c>
      <c r="AC819" t="s">
        <v>4801</v>
      </c>
      <c r="AD819">
        <f>IF(ISBLANK(Source[[#This Row],[CrosslistID]]),1,1/COUNTIFS(Source[CrosslistID],Source[[#This Row],[CrosslistID]],Source[TermDesc],Source[[#This Row],[TermDesc]]))</f>
        <v>0.5</v>
      </c>
      <c r="AE819">
        <v>28</v>
      </c>
      <c r="AF819">
        <v>31</v>
      </c>
      <c r="AG819">
        <v>90.322599999999994</v>
      </c>
      <c r="AH819">
        <v>90.322599999999994</v>
      </c>
      <c r="AI819">
        <v>0.4</v>
      </c>
      <c r="AJ819">
        <v>0.4</v>
      </c>
      <c r="AK819">
        <v>0.25</v>
      </c>
      <c r="AL8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19">
        <f>IF(AND(Source[[#This Row],[Credit_Noncredit]]="Noncredit",Source[[#This Row],[FTEF]]&gt;0),Source[[#This Row],[NC XLST FTES]]*525/(437.5*Source[[#This Row],[FTEF]]),0)</f>
        <v>0</v>
      </c>
      <c r="AN819">
        <f>IF(Source[[#This Row],[Credit_Noncredit]]="Credit",Source[[#This Row],[Census Enrollment]],Source[[#This Row],[Noncredit Avg. Attendance]])</f>
        <v>4</v>
      </c>
    </row>
    <row r="820" spans="1:40" x14ac:dyDescent="0.25">
      <c r="A820" t="s">
        <v>4581</v>
      </c>
      <c r="B820" t="s">
        <v>886</v>
      </c>
      <c r="C820" t="s">
        <v>627</v>
      </c>
      <c r="D820" t="s">
        <v>628</v>
      </c>
      <c r="E820" s="4">
        <v>38893</v>
      </c>
      <c r="F820" s="4" t="s">
        <v>629</v>
      </c>
      <c r="G820" s="4" t="s">
        <v>2457</v>
      </c>
      <c r="H820" t="str">
        <f>CONCATENATE(Source[[#This Row],[Subject]],TRIM(Source[[#This Row],[Course]]))</f>
        <v>ENGL35G</v>
      </c>
      <c r="I820" t="str">
        <f>VLOOKUP(Source[[#This Row],[SubjCrse]],'Courses and Categories'!$E$2:$G$1816,3,FALSE)</f>
        <v>Credit General Education</v>
      </c>
      <c r="J820">
        <v>1</v>
      </c>
      <c r="K820" t="s">
        <v>2458</v>
      </c>
      <c r="L820" t="s">
        <v>39</v>
      </c>
      <c r="M820" t="s">
        <v>1088</v>
      </c>
      <c r="N820" t="s">
        <v>59</v>
      </c>
      <c r="O820">
        <v>1240</v>
      </c>
      <c r="P820">
        <v>1355</v>
      </c>
      <c r="Q820" t="s">
        <v>240</v>
      </c>
      <c r="R820">
        <v>266</v>
      </c>
      <c r="S820" t="s">
        <v>134</v>
      </c>
      <c r="T820">
        <v>1</v>
      </c>
      <c r="U820" s="1">
        <v>43479</v>
      </c>
      <c r="V820" s="1">
        <v>43607</v>
      </c>
      <c r="W820" t="s">
        <v>2448</v>
      </c>
      <c r="X820" t="s">
        <v>1929</v>
      </c>
      <c r="Y820">
        <v>25</v>
      </c>
      <c r="Z820">
        <v>14</v>
      </c>
      <c r="AA820">
        <v>31</v>
      </c>
      <c r="AB820">
        <v>45.161299999999997</v>
      </c>
      <c r="AC820" t="s">
        <v>4802</v>
      </c>
      <c r="AD820">
        <f>IF(ISBLANK(Source[[#This Row],[CrosslistID]]),1,1/COUNTIFS(Source[CrosslistID],Source[[#This Row],[CrosslistID]],Source[TermDesc],Source[[#This Row],[TermDesc]]))</f>
        <v>0.5</v>
      </c>
      <c r="AE820">
        <v>20</v>
      </c>
      <c r="AF820">
        <v>31</v>
      </c>
      <c r="AG820">
        <v>64.516099999999994</v>
      </c>
      <c r="AH820">
        <v>64.516099999999994</v>
      </c>
      <c r="AI820">
        <v>2.4</v>
      </c>
      <c r="AJ820">
        <v>2.5</v>
      </c>
      <c r="AK820">
        <v>0.25</v>
      </c>
      <c r="AL8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20">
        <f>IF(AND(Source[[#This Row],[Credit_Noncredit]]="Noncredit",Source[[#This Row],[FTEF]]&gt;0),Source[[#This Row],[NC XLST FTES]]*525/(437.5*Source[[#This Row],[FTEF]]),0)</f>
        <v>0</v>
      </c>
      <c r="AN820">
        <f>IF(Source[[#This Row],[Credit_Noncredit]]="Credit",Source[[#This Row],[Census Enrollment]],Source[[#This Row],[Noncredit Avg. Attendance]])</f>
        <v>25</v>
      </c>
    </row>
    <row r="821" spans="1:40" x14ac:dyDescent="0.25">
      <c r="A821" t="s">
        <v>4581</v>
      </c>
      <c r="B821" t="s">
        <v>886</v>
      </c>
      <c r="C821" t="s">
        <v>627</v>
      </c>
      <c r="D821" t="s">
        <v>628</v>
      </c>
      <c r="E821" s="4">
        <v>38228</v>
      </c>
      <c r="F821" s="4" t="s">
        <v>629</v>
      </c>
      <c r="G821" s="4" t="s">
        <v>2457</v>
      </c>
      <c r="H821" t="str">
        <f>CONCATENATE(Source[[#This Row],[Subject]],TRIM(Source[[#This Row],[Course]]))</f>
        <v>ENGL35G</v>
      </c>
      <c r="I821" t="str">
        <f>VLOOKUP(Source[[#This Row],[SubjCrse]],'Courses and Categories'!$E$2:$G$1816,3,FALSE)</f>
        <v>Credit General Education</v>
      </c>
      <c r="J821">
        <v>551</v>
      </c>
      <c r="K821" t="s">
        <v>2458</v>
      </c>
      <c r="L821" t="s">
        <v>87</v>
      </c>
      <c r="M821" t="s">
        <v>1088</v>
      </c>
      <c r="N821" t="s">
        <v>180</v>
      </c>
      <c r="O821">
        <v>1810</v>
      </c>
      <c r="P821">
        <v>2100</v>
      </c>
      <c r="Q821" t="s">
        <v>52</v>
      </c>
      <c r="R821">
        <v>276</v>
      </c>
      <c r="S821" t="s">
        <v>53</v>
      </c>
      <c r="T821">
        <v>1</v>
      </c>
      <c r="U821" s="1">
        <v>43479</v>
      </c>
      <c r="V821" s="1">
        <v>43607</v>
      </c>
      <c r="W821" t="s">
        <v>2443</v>
      </c>
      <c r="X821" t="s">
        <v>1929</v>
      </c>
      <c r="Y821">
        <v>16</v>
      </c>
      <c r="Z821">
        <v>11</v>
      </c>
      <c r="AA821">
        <v>31</v>
      </c>
      <c r="AB821">
        <v>35.483899999999998</v>
      </c>
      <c r="AC821" t="s">
        <v>4803</v>
      </c>
      <c r="AD821">
        <f>IF(ISBLANK(Source[[#This Row],[CrosslistID]]),1,1/COUNTIFS(Source[CrosslistID],Source[[#This Row],[CrosslistID]],Source[TermDesc],Source[[#This Row],[TermDesc]]))</f>
        <v>0.5</v>
      </c>
      <c r="AE821">
        <v>14</v>
      </c>
      <c r="AF821">
        <v>31</v>
      </c>
      <c r="AG821">
        <v>45.161299999999997</v>
      </c>
      <c r="AH821">
        <v>45.161299999999997</v>
      </c>
      <c r="AI821">
        <v>1.6</v>
      </c>
      <c r="AJ821">
        <v>1.6</v>
      </c>
      <c r="AK821">
        <v>0.25</v>
      </c>
      <c r="AL8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21">
        <f>IF(AND(Source[[#This Row],[Credit_Noncredit]]="Noncredit",Source[[#This Row],[FTEF]]&gt;0),Source[[#This Row],[NC XLST FTES]]*525/(437.5*Source[[#This Row],[FTEF]]),0)</f>
        <v>0</v>
      </c>
      <c r="AN821">
        <f>IF(Source[[#This Row],[Credit_Noncredit]]="Credit",Source[[#This Row],[Census Enrollment]],Source[[#This Row],[Noncredit Avg. Attendance]])</f>
        <v>16</v>
      </c>
    </row>
    <row r="822" spans="1:40" x14ac:dyDescent="0.25">
      <c r="A822" t="s">
        <v>4581</v>
      </c>
      <c r="B822" t="s">
        <v>886</v>
      </c>
      <c r="C822" t="s">
        <v>627</v>
      </c>
      <c r="D822" t="s">
        <v>628</v>
      </c>
      <c r="E822" s="4">
        <v>38894</v>
      </c>
      <c r="F822" s="4" t="s">
        <v>629</v>
      </c>
      <c r="G822" s="4" t="s">
        <v>2460</v>
      </c>
      <c r="H822" t="str">
        <f>CONCATENATE(Source[[#This Row],[Subject]],TRIM(Source[[#This Row],[Course]]))</f>
        <v>ENGL35H</v>
      </c>
      <c r="I822" t="str">
        <f>VLOOKUP(Source[[#This Row],[SubjCrse]],'Courses and Categories'!$E$2:$G$1816,3,FALSE)</f>
        <v>Credit General Education</v>
      </c>
      <c r="J822">
        <v>1</v>
      </c>
      <c r="K822" t="s">
        <v>2461</v>
      </c>
      <c r="L822" t="s">
        <v>39</v>
      </c>
      <c r="M822" t="s">
        <v>1088</v>
      </c>
      <c r="N822" t="s">
        <v>59</v>
      </c>
      <c r="O822">
        <v>1240</v>
      </c>
      <c r="P822">
        <v>1355</v>
      </c>
      <c r="Q822" t="s">
        <v>240</v>
      </c>
      <c r="R822">
        <v>266</v>
      </c>
      <c r="S822" t="s">
        <v>134</v>
      </c>
      <c r="T822">
        <v>1</v>
      </c>
      <c r="U822" s="1">
        <v>43479</v>
      </c>
      <c r="V822" s="1">
        <v>43607</v>
      </c>
      <c r="W822" t="s">
        <v>2448</v>
      </c>
      <c r="X822" t="s">
        <v>1929</v>
      </c>
      <c r="Y822">
        <v>0</v>
      </c>
      <c r="Z822">
        <v>0</v>
      </c>
      <c r="AA822">
        <v>31</v>
      </c>
      <c r="AB822">
        <v>0</v>
      </c>
      <c r="AC822" t="s">
        <v>4802</v>
      </c>
      <c r="AD822">
        <f>IF(ISBLANK(Source[[#This Row],[CrosslistID]]),1,1/COUNTIFS(Source[CrosslistID],Source[[#This Row],[CrosslistID]],Source[TermDesc],Source[[#This Row],[TermDesc]]))</f>
        <v>0.5</v>
      </c>
      <c r="AE822">
        <v>20</v>
      </c>
      <c r="AF822">
        <v>31</v>
      </c>
      <c r="AG822">
        <v>64.516099999999994</v>
      </c>
      <c r="AH822">
        <v>64.516099999999994</v>
      </c>
      <c r="AI822">
        <v>0</v>
      </c>
      <c r="AJ822">
        <v>0</v>
      </c>
      <c r="AK822">
        <v>0</v>
      </c>
      <c r="AL8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22">
        <f>IF(AND(Source[[#This Row],[Credit_Noncredit]]="Noncredit",Source[[#This Row],[FTEF]]&gt;0),Source[[#This Row],[NC XLST FTES]]*525/(437.5*Source[[#This Row],[FTEF]]),0)</f>
        <v>0</v>
      </c>
      <c r="AN822">
        <f>IF(Source[[#This Row],[Credit_Noncredit]]="Credit",Source[[#This Row],[Census Enrollment]],Source[[#This Row],[Noncredit Avg. Attendance]])</f>
        <v>0</v>
      </c>
    </row>
    <row r="823" spans="1:40" x14ac:dyDescent="0.25">
      <c r="A823" t="s">
        <v>4581</v>
      </c>
      <c r="B823" t="s">
        <v>886</v>
      </c>
      <c r="C823" t="s">
        <v>627</v>
      </c>
      <c r="D823" t="s">
        <v>628</v>
      </c>
      <c r="E823" s="4">
        <v>38231</v>
      </c>
      <c r="F823" s="4" t="s">
        <v>629</v>
      </c>
      <c r="G823" s="4" t="s">
        <v>2460</v>
      </c>
      <c r="H823" t="str">
        <f>CONCATENATE(Source[[#This Row],[Subject]],TRIM(Source[[#This Row],[Course]]))</f>
        <v>ENGL35H</v>
      </c>
      <c r="I823" t="str">
        <f>VLOOKUP(Source[[#This Row],[SubjCrse]],'Courses and Categories'!$E$2:$G$1816,3,FALSE)</f>
        <v>Credit General Education</v>
      </c>
      <c r="J823">
        <v>551</v>
      </c>
      <c r="K823" t="s">
        <v>2461</v>
      </c>
      <c r="L823" t="s">
        <v>87</v>
      </c>
      <c r="M823" t="s">
        <v>1088</v>
      </c>
      <c r="N823" t="s">
        <v>180</v>
      </c>
      <c r="O823">
        <v>1810</v>
      </c>
      <c r="P823">
        <v>2100</v>
      </c>
      <c r="Q823" t="s">
        <v>52</v>
      </c>
      <c r="R823">
        <v>276</v>
      </c>
      <c r="S823" t="s">
        <v>53</v>
      </c>
      <c r="T823">
        <v>1</v>
      </c>
      <c r="U823" s="1">
        <v>43479</v>
      </c>
      <c r="V823" s="1">
        <v>43607</v>
      </c>
      <c r="W823" t="s">
        <v>2443</v>
      </c>
      <c r="X823" t="s">
        <v>1929</v>
      </c>
      <c r="Y823">
        <v>5</v>
      </c>
      <c r="Z823">
        <v>3</v>
      </c>
      <c r="AA823">
        <v>31</v>
      </c>
      <c r="AB823">
        <v>9.6774000000000004</v>
      </c>
      <c r="AC823" t="s">
        <v>4803</v>
      </c>
      <c r="AD823">
        <f>IF(ISBLANK(Source[[#This Row],[CrosslistID]]),1,1/COUNTIFS(Source[CrosslistID],Source[[#This Row],[CrosslistID]],Source[TermDesc],Source[[#This Row],[TermDesc]]))</f>
        <v>0.5</v>
      </c>
      <c r="AE823">
        <v>14</v>
      </c>
      <c r="AF823">
        <v>31</v>
      </c>
      <c r="AG823">
        <v>45.161299999999997</v>
      </c>
      <c r="AH823">
        <v>45.161299999999997</v>
      </c>
      <c r="AI823">
        <v>0.5</v>
      </c>
      <c r="AJ823">
        <v>0.5</v>
      </c>
      <c r="AK823">
        <v>0</v>
      </c>
      <c r="AL8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23">
        <f>IF(AND(Source[[#This Row],[Credit_Noncredit]]="Noncredit",Source[[#This Row],[FTEF]]&gt;0),Source[[#This Row],[NC XLST FTES]]*525/(437.5*Source[[#This Row],[FTEF]]),0)</f>
        <v>0</v>
      </c>
      <c r="AN823">
        <f>IF(Source[[#This Row],[Credit_Noncredit]]="Credit",Source[[#This Row],[Census Enrollment]],Source[[#This Row],[Noncredit Avg. Attendance]])</f>
        <v>5</v>
      </c>
    </row>
    <row r="824" spans="1:40" x14ac:dyDescent="0.25">
      <c r="A824" t="s">
        <v>4581</v>
      </c>
      <c r="B824" t="s">
        <v>886</v>
      </c>
      <c r="C824" t="s">
        <v>627</v>
      </c>
      <c r="D824" t="s">
        <v>628</v>
      </c>
      <c r="E824" s="4">
        <v>38519</v>
      </c>
      <c r="F824" s="4" t="s">
        <v>629</v>
      </c>
      <c r="G824" s="4" t="s">
        <v>2462</v>
      </c>
      <c r="H824" t="str">
        <f>CONCATENATE(Source[[#This Row],[Subject]],TRIM(Source[[#This Row],[Course]]))</f>
        <v>ENGL35L</v>
      </c>
      <c r="I824" t="str">
        <f>VLOOKUP(Source[[#This Row],[SubjCrse]],'Courses and Categories'!$E$2:$G$1816,3,FALSE)</f>
        <v>Credit Other</v>
      </c>
      <c r="J824">
        <v>551</v>
      </c>
      <c r="K824" t="s">
        <v>2463</v>
      </c>
      <c r="L824" t="s">
        <v>87</v>
      </c>
      <c r="M824" t="s">
        <v>903</v>
      </c>
      <c r="N824" t="s">
        <v>826</v>
      </c>
      <c r="O824" t="s">
        <v>425</v>
      </c>
      <c r="P824" t="s">
        <v>2345</v>
      </c>
      <c r="Q824" t="s">
        <v>296</v>
      </c>
      <c r="R824" t="s">
        <v>2464</v>
      </c>
      <c r="S824" t="s">
        <v>53</v>
      </c>
      <c r="T824">
        <v>1</v>
      </c>
      <c r="U824" s="1">
        <v>43479</v>
      </c>
      <c r="V824" s="1">
        <v>43607</v>
      </c>
      <c r="W824" t="s">
        <v>4804</v>
      </c>
      <c r="X824" t="s">
        <v>1929</v>
      </c>
      <c r="Y824">
        <v>13</v>
      </c>
      <c r="Z824">
        <v>10</v>
      </c>
      <c r="AA824">
        <v>31</v>
      </c>
      <c r="AB824">
        <v>32.258099999999999</v>
      </c>
      <c r="AC824" t="s">
        <v>4116</v>
      </c>
      <c r="AD824">
        <f>IF(ISBLANK(Source[[#This Row],[CrosslistID]]),1,1/COUNTIFS(Source[CrosslistID],Source[[#This Row],[CrosslistID]],Source[TermDesc],Source[[#This Row],[TermDesc]]))</f>
        <v>0.5</v>
      </c>
      <c r="AE824">
        <v>15</v>
      </c>
      <c r="AF824">
        <v>31</v>
      </c>
      <c r="AG824">
        <v>48.387099999999997</v>
      </c>
      <c r="AH824">
        <v>48.387099999999997</v>
      </c>
      <c r="AI824">
        <v>1.3</v>
      </c>
      <c r="AJ824">
        <v>1.3</v>
      </c>
      <c r="AK824">
        <v>0.2</v>
      </c>
      <c r="AL8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24">
        <f>IF(AND(Source[[#This Row],[Credit_Noncredit]]="Noncredit",Source[[#This Row],[FTEF]]&gt;0),Source[[#This Row],[NC XLST FTES]]*525/(437.5*Source[[#This Row],[FTEF]]),0)</f>
        <v>0</v>
      </c>
      <c r="AN824">
        <f>IF(Source[[#This Row],[Credit_Noncredit]]="Credit",Source[[#This Row],[Census Enrollment]],Source[[#This Row],[Noncredit Avg. Attendance]])</f>
        <v>13</v>
      </c>
    </row>
    <row r="825" spans="1:40" x14ac:dyDescent="0.25">
      <c r="A825" t="s">
        <v>4581</v>
      </c>
      <c r="B825" t="s">
        <v>886</v>
      </c>
      <c r="C825" t="s">
        <v>627</v>
      </c>
      <c r="D825" t="s">
        <v>628</v>
      </c>
      <c r="E825" s="4">
        <v>38520</v>
      </c>
      <c r="F825" s="4" t="s">
        <v>629</v>
      </c>
      <c r="G825" s="4" t="s">
        <v>2467</v>
      </c>
      <c r="H825" t="str">
        <f>CONCATENATE(Source[[#This Row],[Subject]],TRIM(Source[[#This Row],[Course]]))</f>
        <v>ENGL35M</v>
      </c>
      <c r="I825" t="str">
        <f>VLOOKUP(Source[[#This Row],[SubjCrse]],'Courses and Categories'!$E$2:$G$1816,3,FALSE)</f>
        <v>Credit Other</v>
      </c>
      <c r="J825">
        <v>551</v>
      </c>
      <c r="K825" t="s">
        <v>2468</v>
      </c>
      <c r="L825" t="s">
        <v>87</v>
      </c>
      <c r="M825" t="s">
        <v>903</v>
      </c>
      <c r="N825" t="s">
        <v>826</v>
      </c>
      <c r="O825" t="s">
        <v>425</v>
      </c>
      <c r="P825" t="s">
        <v>2345</v>
      </c>
      <c r="Q825" t="s">
        <v>296</v>
      </c>
      <c r="R825" t="s">
        <v>2464</v>
      </c>
      <c r="S825" t="s">
        <v>53</v>
      </c>
      <c r="T825">
        <v>1</v>
      </c>
      <c r="U825" s="1">
        <v>43479</v>
      </c>
      <c r="V825" s="1">
        <v>43607</v>
      </c>
      <c r="W825" t="s">
        <v>4804</v>
      </c>
      <c r="X825" t="s">
        <v>1929</v>
      </c>
      <c r="Y825">
        <v>3</v>
      </c>
      <c r="Z825">
        <v>3</v>
      </c>
      <c r="AA825">
        <v>31</v>
      </c>
      <c r="AB825">
        <v>9.6774000000000004</v>
      </c>
      <c r="AC825" t="s">
        <v>4116</v>
      </c>
      <c r="AD825">
        <f>IF(ISBLANK(Source[[#This Row],[CrosslistID]]),1,1/COUNTIFS(Source[CrosslistID],Source[[#This Row],[CrosslistID]],Source[TermDesc],Source[[#This Row],[TermDesc]]))</f>
        <v>0.5</v>
      </c>
      <c r="AE825">
        <v>15</v>
      </c>
      <c r="AF825">
        <v>31</v>
      </c>
      <c r="AG825">
        <v>48.387099999999997</v>
      </c>
      <c r="AH825">
        <v>48.387099999999997</v>
      </c>
      <c r="AI825">
        <v>0.3</v>
      </c>
      <c r="AJ825">
        <v>0.3</v>
      </c>
      <c r="AK825">
        <v>0</v>
      </c>
      <c r="AL8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25">
        <f>IF(AND(Source[[#This Row],[Credit_Noncredit]]="Noncredit",Source[[#This Row],[FTEF]]&gt;0),Source[[#This Row],[NC XLST FTES]]*525/(437.5*Source[[#This Row],[FTEF]]),0)</f>
        <v>0</v>
      </c>
      <c r="AN825">
        <f>IF(Source[[#This Row],[Credit_Noncredit]]="Credit",Source[[#This Row],[Census Enrollment]],Source[[#This Row],[Noncredit Avg. Attendance]])</f>
        <v>3</v>
      </c>
    </row>
    <row r="826" spans="1:40" x14ac:dyDescent="0.25">
      <c r="A826" t="s">
        <v>4581</v>
      </c>
      <c r="B826" t="s">
        <v>886</v>
      </c>
      <c r="C826" t="s">
        <v>627</v>
      </c>
      <c r="D826" t="s">
        <v>628</v>
      </c>
      <c r="E826" s="4">
        <v>38896</v>
      </c>
      <c r="F826" s="4" t="s">
        <v>629</v>
      </c>
      <c r="G826" s="4">
        <v>43</v>
      </c>
      <c r="H826" t="str">
        <f>CONCATENATE(Source[[#This Row],[Subject]],TRIM(Source[[#This Row],[Course]]))</f>
        <v>ENGL43</v>
      </c>
      <c r="I826" t="str">
        <f>VLOOKUP(Source[[#This Row],[SubjCrse]],'Courses and Categories'!$E$2:$G$1816,3,FALSE)</f>
        <v>Credit General Education</v>
      </c>
      <c r="J826">
        <v>1</v>
      </c>
      <c r="K826" t="s">
        <v>4805</v>
      </c>
      <c r="L826" t="s">
        <v>39</v>
      </c>
      <c r="M826" t="s">
        <v>903</v>
      </c>
      <c r="N826" t="s">
        <v>1041</v>
      </c>
      <c r="O826">
        <v>910</v>
      </c>
      <c r="P826">
        <v>1000</v>
      </c>
      <c r="Q826" t="s">
        <v>233</v>
      </c>
      <c r="R826">
        <v>307</v>
      </c>
      <c r="S826" t="s">
        <v>134</v>
      </c>
      <c r="T826">
        <v>1</v>
      </c>
      <c r="U826" s="1">
        <v>43479</v>
      </c>
      <c r="V826" s="1">
        <v>43607</v>
      </c>
      <c r="W826" t="s">
        <v>2384</v>
      </c>
      <c r="X826" t="s">
        <v>1929</v>
      </c>
      <c r="Y826">
        <v>20</v>
      </c>
      <c r="Z826">
        <v>19</v>
      </c>
      <c r="AA826">
        <v>33</v>
      </c>
      <c r="AB826">
        <v>57.575800000000001</v>
      </c>
      <c r="AD826">
        <f>IF(ISBLANK(Source[[#This Row],[CrosslistID]]),1,1/COUNTIFS(Source[CrosslistID],Source[[#This Row],[CrosslistID]],Source[TermDesc],Source[[#This Row],[TermDesc]]))</f>
        <v>1</v>
      </c>
      <c r="AG826">
        <v>0</v>
      </c>
      <c r="AH826">
        <v>57.575800000000001</v>
      </c>
      <c r="AI826">
        <v>1.8</v>
      </c>
      <c r="AJ826">
        <v>2</v>
      </c>
      <c r="AK826">
        <v>0.2</v>
      </c>
      <c r="AL8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26">
        <f>IF(AND(Source[[#This Row],[Credit_Noncredit]]="Noncredit",Source[[#This Row],[FTEF]]&gt;0),Source[[#This Row],[NC XLST FTES]]*525/(437.5*Source[[#This Row],[FTEF]]),0)</f>
        <v>0</v>
      </c>
      <c r="AN826">
        <f>IF(Source[[#This Row],[Credit_Noncredit]]="Credit",Source[[#This Row],[Census Enrollment]],Source[[#This Row],[Noncredit Avg. Attendance]])</f>
        <v>20</v>
      </c>
    </row>
    <row r="827" spans="1:40" x14ac:dyDescent="0.25">
      <c r="A827" t="s">
        <v>4581</v>
      </c>
      <c r="B827" t="s">
        <v>886</v>
      </c>
      <c r="C827" t="s">
        <v>627</v>
      </c>
      <c r="D827" t="s">
        <v>628</v>
      </c>
      <c r="E827" s="4">
        <v>38897</v>
      </c>
      <c r="F827" s="4" t="s">
        <v>629</v>
      </c>
      <c r="G827" s="4" t="s">
        <v>4806</v>
      </c>
      <c r="H827" t="str">
        <f>CONCATENATE(Source[[#This Row],[Subject]],TRIM(Source[[#This Row],[Course]]))</f>
        <v>ENGL46B</v>
      </c>
      <c r="I827" t="str">
        <f>VLOOKUP(Source[[#This Row],[SubjCrse]],'Courses and Categories'!$E$2:$G$1816,3,FALSE)</f>
        <v>Credit General Education</v>
      </c>
      <c r="J827">
        <v>1</v>
      </c>
      <c r="K827" t="s">
        <v>4807</v>
      </c>
      <c r="L827" t="s">
        <v>39</v>
      </c>
      <c r="M827" t="s">
        <v>903</v>
      </c>
      <c r="N827" t="s">
        <v>2110</v>
      </c>
      <c r="O827" t="s">
        <v>1680</v>
      </c>
      <c r="P827" t="s">
        <v>3579</v>
      </c>
      <c r="Q827" t="s">
        <v>4638</v>
      </c>
      <c r="R827">
        <v>182</v>
      </c>
      <c r="S827" t="s">
        <v>134</v>
      </c>
      <c r="T827">
        <v>1</v>
      </c>
      <c r="U827" s="1">
        <v>43479</v>
      </c>
      <c r="V827" s="1">
        <v>43607</v>
      </c>
      <c r="W827" t="s">
        <v>4808</v>
      </c>
      <c r="X827" t="s">
        <v>1929</v>
      </c>
      <c r="Y827">
        <v>22</v>
      </c>
      <c r="Z827">
        <v>21</v>
      </c>
      <c r="AA827">
        <v>33</v>
      </c>
      <c r="AB827">
        <v>63.636400000000002</v>
      </c>
      <c r="AD827">
        <f>IF(ISBLANK(Source[[#This Row],[CrosslistID]]),1,1/COUNTIFS(Source[CrosslistID],Source[[#This Row],[CrosslistID]],Source[TermDesc],Source[[#This Row],[TermDesc]]))</f>
        <v>1</v>
      </c>
      <c r="AG827">
        <v>0</v>
      </c>
      <c r="AH827">
        <v>63.636400000000002</v>
      </c>
      <c r="AI827">
        <v>2.2000000000000002</v>
      </c>
      <c r="AJ827">
        <v>2.2000000000000002</v>
      </c>
      <c r="AK827">
        <v>0.2</v>
      </c>
      <c r="AL8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27">
        <f>IF(AND(Source[[#This Row],[Credit_Noncredit]]="Noncredit",Source[[#This Row],[FTEF]]&gt;0),Source[[#This Row],[NC XLST FTES]]*525/(437.5*Source[[#This Row],[FTEF]]),0)</f>
        <v>0</v>
      </c>
      <c r="AN827">
        <f>IF(Source[[#This Row],[Credit_Noncredit]]="Credit",Source[[#This Row],[Census Enrollment]],Source[[#This Row],[Noncredit Avg. Attendance]])</f>
        <v>22</v>
      </c>
    </row>
    <row r="828" spans="1:40" x14ac:dyDescent="0.25">
      <c r="A828" t="s">
        <v>4581</v>
      </c>
      <c r="B828" t="s">
        <v>886</v>
      </c>
      <c r="C828" t="s">
        <v>627</v>
      </c>
      <c r="D828" t="s">
        <v>628</v>
      </c>
      <c r="E828" s="4">
        <v>38898</v>
      </c>
      <c r="F828" s="4" t="s">
        <v>629</v>
      </c>
      <c r="G828" s="4">
        <v>51</v>
      </c>
      <c r="H828" t="str">
        <f>CONCATENATE(Source[[#This Row],[Subject]],TRIM(Source[[#This Row],[Course]]))</f>
        <v>ENGL51</v>
      </c>
      <c r="I828" t="str">
        <f>VLOOKUP(Source[[#This Row],[SubjCrse]],'Courses and Categories'!$E$2:$G$1816,3,FALSE)</f>
        <v>Credit General Education</v>
      </c>
      <c r="J828">
        <v>1</v>
      </c>
      <c r="K828" t="s">
        <v>4809</v>
      </c>
      <c r="L828" t="s">
        <v>39</v>
      </c>
      <c r="M828" t="s">
        <v>903</v>
      </c>
      <c r="N828" t="s">
        <v>59</v>
      </c>
      <c r="O828">
        <v>1240</v>
      </c>
      <c r="P828">
        <v>1400</v>
      </c>
      <c r="Q828" t="s">
        <v>238</v>
      </c>
      <c r="R828">
        <v>705</v>
      </c>
      <c r="S828" t="s">
        <v>134</v>
      </c>
      <c r="T828">
        <v>1</v>
      </c>
      <c r="U828" s="1">
        <v>43479</v>
      </c>
      <c r="V828" s="1">
        <v>43607</v>
      </c>
      <c r="W828" t="s">
        <v>2394</v>
      </c>
      <c r="X828" t="s">
        <v>1929</v>
      </c>
      <c r="Y828">
        <v>21</v>
      </c>
      <c r="Z828">
        <v>18</v>
      </c>
      <c r="AA828">
        <v>33</v>
      </c>
      <c r="AB828">
        <v>54.545499999999997</v>
      </c>
      <c r="AD828">
        <f>IF(ISBLANK(Source[[#This Row],[CrosslistID]]),1,1/COUNTIFS(Source[CrosslistID],Source[[#This Row],[CrosslistID]],Source[TermDesc],Source[[#This Row],[TermDesc]]))</f>
        <v>1</v>
      </c>
      <c r="AG828">
        <v>0</v>
      </c>
      <c r="AH828">
        <v>54.545499999999997</v>
      </c>
      <c r="AI828">
        <v>2.0270000000000001</v>
      </c>
      <c r="AJ828">
        <v>2.2404000000000002</v>
      </c>
      <c r="AK828">
        <v>0.2</v>
      </c>
      <c r="AL8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28">
        <f>IF(AND(Source[[#This Row],[Credit_Noncredit]]="Noncredit",Source[[#This Row],[FTEF]]&gt;0),Source[[#This Row],[NC XLST FTES]]*525/(437.5*Source[[#This Row],[FTEF]]),0)</f>
        <v>0</v>
      </c>
      <c r="AN828">
        <f>IF(Source[[#This Row],[Credit_Noncredit]]="Credit",Source[[#This Row],[Census Enrollment]],Source[[#This Row],[Noncredit Avg. Attendance]])</f>
        <v>21</v>
      </c>
    </row>
    <row r="829" spans="1:40" x14ac:dyDescent="0.25">
      <c r="A829" t="s">
        <v>4581</v>
      </c>
      <c r="B829" t="s">
        <v>886</v>
      </c>
      <c r="C829" t="s">
        <v>627</v>
      </c>
      <c r="D829" t="s">
        <v>628</v>
      </c>
      <c r="E829" s="4">
        <v>32920</v>
      </c>
      <c r="F829" s="4" t="s">
        <v>629</v>
      </c>
      <c r="G829" s="4">
        <v>52</v>
      </c>
      <c r="H829" t="str">
        <f>CONCATENATE(Source[[#This Row],[Subject]],TRIM(Source[[#This Row],[Course]]))</f>
        <v>ENGL52</v>
      </c>
      <c r="I829" t="str">
        <f>VLOOKUP(Source[[#This Row],[SubjCrse]],'Courses and Categories'!$E$2:$G$1816,3,FALSE)</f>
        <v>Credit General Education</v>
      </c>
      <c r="J829">
        <v>1</v>
      </c>
      <c r="K829" t="s">
        <v>4810</v>
      </c>
      <c r="L829" t="s">
        <v>39</v>
      </c>
      <c r="M829" t="s">
        <v>903</v>
      </c>
      <c r="N829" t="s">
        <v>59</v>
      </c>
      <c r="O829">
        <v>940</v>
      </c>
      <c r="P829">
        <v>1055</v>
      </c>
      <c r="Q829" t="s">
        <v>238</v>
      </c>
      <c r="R829">
        <v>714</v>
      </c>
      <c r="S829" t="s">
        <v>134</v>
      </c>
      <c r="T829">
        <v>1</v>
      </c>
      <c r="U829" s="1">
        <v>43479</v>
      </c>
      <c r="V829" s="1">
        <v>43607</v>
      </c>
      <c r="W829" t="s">
        <v>235</v>
      </c>
      <c r="X829" t="s">
        <v>1929</v>
      </c>
      <c r="Y829">
        <v>21</v>
      </c>
      <c r="Z829">
        <v>18</v>
      </c>
      <c r="AA829">
        <v>33</v>
      </c>
      <c r="AB829">
        <v>54.545499999999997</v>
      </c>
      <c r="AD829">
        <f>IF(ISBLANK(Source[[#This Row],[CrosslistID]]),1,1/COUNTIFS(Source[CrosslistID],Source[[#This Row],[CrosslistID]],Source[TermDesc],Source[[#This Row],[TermDesc]]))</f>
        <v>1</v>
      </c>
      <c r="AG829">
        <v>0</v>
      </c>
      <c r="AH829">
        <v>54.545499999999997</v>
      </c>
      <c r="AI829">
        <v>2</v>
      </c>
      <c r="AJ829">
        <v>2.1</v>
      </c>
      <c r="AK829">
        <v>0.2</v>
      </c>
      <c r="AL8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29">
        <f>IF(AND(Source[[#This Row],[Credit_Noncredit]]="Noncredit",Source[[#This Row],[FTEF]]&gt;0),Source[[#This Row],[NC XLST FTES]]*525/(437.5*Source[[#This Row],[FTEF]]),0)</f>
        <v>0</v>
      </c>
      <c r="AN829">
        <f>IF(Source[[#This Row],[Credit_Noncredit]]="Credit",Source[[#This Row],[Census Enrollment]],Source[[#This Row],[Noncredit Avg. Attendance]])</f>
        <v>21</v>
      </c>
    </row>
    <row r="830" spans="1:40" x14ac:dyDescent="0.25">
      <c r="A830" t="s">
        <v>4581</v>
      </c>
      <c r="B830" t="s">
        <v>886</v>
      </c>
      <c r="C830" t="s">
        <v>627</v>
      </c>
      <c r="D830" t="s">
        <v>628</v>
      </c>
      <c r="E830" s="4">
        <v>38241</v>
      </c>
      <c r="F830" s="4" t="s">
        <v>629</v>
      </c>
      <c r="G830" s="4">
        <v>86</v>
      </c>
      <c r="H830" t="str">
        <f>CONCATENATE(Source[[#This Row],[Subject]],TRIM(Source[[#This Row],[Course]]))</f>
        <v>ENGL86</v>
      </c>
      <c r="I830" t="str">
        <f>VLOOKUP(Source[[#This Row],[SubjCrse]],'Courses and Categories'!$E$2:$G$1816,3,FALSE)</f>
        <v>Credit Prep: English/Math/ESL</v>
      </c>
      <c r="J830">
        <v>1</v>
      </c>
      <c r="K830" t="s">
        <v>4811</v>
      </c>
      <c r="L830" t="s">
        <v>39</v>
      </c>
      <c r="M830" t="s">
        <v>1088</v>
      </c>
      <c r="N830" t="s">
        <v>1041</v>
      </c>
      <c r="O830">
        <v>810</v>
      </c>
      <c r="P830">
        <v>1000</v>
      </c>
      <c r="Q830" t="s">
        <v>42</v>
      </c>
      <c r="S830" t="s">
        <v>134</v>
      </c>
      <c r="T830">
        <v>1</v>
      </c>
      <c r="U830" s="1">
        <v>43479</v>
      </c>
      <c r="V830" s="1">
        <v>43607</v>
      </c>
      <c r="W830" t="s">
        <v>2391</v>
      </c>
      <c r="X830" t="s">
        <v>1929</v>
      </c>
      <c r="Y830">
        <v>16</v>
      </c>
      <c r="Z830">
        <v>8</v>
      </c>
      <c r="AA830">
        <v>31</v>
      </c>
      <c r="AB830">
        <v>25.8065</v>
      </c>
      <c r="AD830">
        <f>IF(ISBLANK(Source[[#This Row],[CrosslistID]]),1,1/COUNTIFS(Source[CrosslistID],Source[[#This Row],[CrosslistID]],Source[TermDesc],Source[[#This Row],[TermDesc]]))</f>
        <v>1</v>
      </c>
      <c r="AG830">
        <v>0</v>
      </c>
      <c r="AH830">
        <v>25.8065</v>
      </c>
      <c r="AI830">
        <v>3.2</v>
      </c>
      <c r="AJ830">
        <v>3.2</v>
      </c>
      <c r="AK830">
        <v>0.5</v>
      </c>
      <c r="AL8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30">
        <f>IF(AND(Source[[#This Row],[Credit_Noncredit]]="Noncredit",Source[[#This Row],[FTEF]]&gt;0),Source[[#This Row],[NC XLST FTES]]*525/(437.5*Source[[#This Row],[FTEF]]),0)</f>
        <v>0</v>
      </c>
      <c r="AN830">
        <f>IF(Source[[#This Row],[Credit_Noncredit]]="Credit",Source[[#This Row],[Census Enrollment]],Source[[#This Row],[Noncredit Avg. Attendance]])</f>
        <v>16</v>
      </c>
    </row>
    <row r="831" spans="1:40" x14ac:dyDescent="0.25">
      <c r="A831" t="s">
        <v>4581</v>
      </c>
      <c r="B831" t="s">
        <v>886</v>
      </c>
      <c r="C831" t="s">
        <v>627</v>
      </c>
      <c r="D831" t="s">
        <v>628</v>
      </c>
      <c r="E831" s="4">
        <v>38244</v>
      </c>
      <c r="F831" s="4" t="s">
        <v>629</v>
      </c>
      <c r="G831" s="4">
        <v>86</v>
      </c>
      <c r="H831" t="str">
        <f>CONCATENATE(Source[[#This Row],[Subject]],TRIM(Source[[#This Row],[Course]]))</f>
        <v>ENGL86</v>
      </c>
      <c r="I831" t="str">
        <f>VLOOKUP(Source[[#This Row],[SubjCrse]],'Courses and Categories'!$E$2:$G$1816,3,FALSE)</f>
        <v>Credit Prep: English/Math/ESL</v>
      </c>
      <c r="J831">
        <v>7</v>
      </c>
      <c r="K831" t="s">
        <v>4811</v>
      </c>
      <c r="L831" t="s">
        <v>39</v>
      </c>
      <c r="M831" t="s">
        <v>1088</v>
      </c>
      <c r="N831" t="s">
        <v>1041</v>
      </c>
      <c r="O831">
        <v>1010</v>
      </c>
      <c r="P831">
        <v>1200</v>
      </c>
      <c r="Q831" t="s">
        <v>238</v>
      </c>
      <c r="R831">
        <v>713</v>
      </c>
      <c r="S831" t="s">
        <v>134</v>
      </c>
      <c r="T831">
        <v>1</v>
      </c>
      <c r="U831" s="1">
        <v>43479</v>
      </c>
      <c r="V831" s="1">
        <v>43607</v>
      </c>
      <c r="W831" t="s">
        <v>1130</v>
      </c>
      <c r="X831" t="s">
        <v>1929</v>
      </c>
      <c r="Y831">
        <v>31</v>
      </c>
      <c r="Z831">
        <v>28</v>
      </c>
      <c r="AA831">
        <v>31</v>
      </c>
      <c r="AB831">
        <v>90.322599999999994</v>
      </c>
      <c r="AD831">
        <f>IF(ISBLANK(Source[[#This Row],[CrosslistID]]),1,1/COUNTIFS(Source[CrosslistID],Source[[#This Row],[CrosslistID]],Source[TermDesc],Source[[#This Row],[TermDesc]]))</f>
        <v>1</v>
      </c>
      <c r="AG831">
        <v>0</v>
      </c>
      <c r="AH831">
        <v>90.322599999999994</v>
      </c>
      <c r="AI831">
        <v>6.2</v>
      </c>
      <c r="AJ831">
        <v>6.2</v>
      </c>
      <c r="AK831">
        <v>0.5</v>
      </c>
      <c r="AL8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31">
        <f>IF(AND(Source[[#This Row],[Credit_Noncredit]]="Noncredit",Source[[#This Row],[FTEF]]&gt;0),Source[[#This Row],[NC XLST FTES]]*525/(437.5*Source[[#This Row],[FTEF]]),0)</f>
        <v>0</v>
      </c>
      <c r="AN831">
        <f>IF(Source[[#This Row],[Credit_Noncredit]]="Credit",Source[[#This Row],[Census Enrollment]],Source[[#This Row],[Noncredit Avg. Attendance]])</f>
        <v>31</v>
      </c>
    </row>
    <row r="832" spans="1:40" x14ac:dyDescent="0.25">
      <c r="A832" t="s">
        <v>4581</v>
      </c>
      <c r="B832" t="s">
        <v>886</v>
      </c>
      <c r="C832" t="s">
        <v>627</v>
      </c>
      <c r="D832" t="s">
        <v>628</v>
      </c>
      <c r="E832" s="4">
        <v>38247</v>
      </c>
      <c r="F832" s="4" t="s">
        <v>629</v>
      </c>
      <c r="G832" s="4">
        <v>86</v>
      </c>
      <c r="H832" t="str">
        <f>CONCATENATE(Source[[#This Row],[Subject]],TRIM(Source[[#This Row],[Course]]))</f>
        <v>ENGL86</v>
      </c>
      <c r="I832" t="str">
        <f>VLOOKUP(Source[[#This Row],[SubjCrse]],'Courses and Categories'!$E$2:$G$1816,3,FALSE)</f>
        <v>Credit Prep: English/Math/ESL</v>
      </c>
      <c r="J832">
        <v>14</v>
      </c>
      <c r="K832" t="s">
        <v>4811</v>
      </c>
      <c r="L832" t="s">
        <v>39</v>
      </c>
      <c r="M832" t="s">
        <v>1088</v>
      </c>
      <c r="N832" t="s">
        <v>59</v>
      </c>
      <c r="O832">
        <v>1110</v>
      </c>
      <c r="P832">
        <v>1400</v>
      </c>
      <c r="Q832" t="s">
        <v>420</v>
      </c>
      <c r="R832">
        <v>266</v>
      </c>
      <c r="S832" t="s">
        <v>134</v>
      </c>
      <c r="T832">
        <v>1</v>
      </c>
      <c r="U832" s="1">
        <v>43479</v>
      </c>
      <c r="V832" s="1">
        <v>43607</v>
      </c>
      <c r="W832" t="s">
        <v>4812</v>
      </c>
      <c r="X832" t="s">
        <v>1929</v>
      </c>
      <c r="Y832">
        <v>21</v>
      </c>
      <c r="Z832">
        <v>16</v>
      </c>
      <c r="AA832">
        <v>31</v>
      </c>
      <c r="AB832">
        <v>51.612900000000003</v>
      </c>
      <c r="AD832">
        <f>IF(ISBLANK(Source[[#This Row],[CrosslistID]]),1,1/COUNTIFS(Source[CrosslistID],Source[[#This Row],[CrosslistID]],Source[TermDesc],Source[[#This Row],[TermDesc]]))</f>
        <v>1</v>
      </c>
      <c r="AG832">
        <v>0</v>
      </c>
      <c r="AH832">
        <v>51.612900000000003</v>
      </c>
      <c r="AI832">
        <v>4.2</v>
      </c>
      <c r="AJ832">
        <v>4.2</v>
      </c>
      <c r="AK832">
        <v>0.5</v>
      </c>
      <c r="AL8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32">
        <f>IF(AND(Source[[#This Row],[Credit_Noncredit]]="Noncredit",Source[[#This Row],[FTEF]]&gt;0),Source[[#This Row],[NC XLST FTES]]*525/(437.5*Source[[#This Row],[FTEF]]),0)</f>
        <v>0</v>
      </c>
      <c r="AN832">
        <f>IF(Source[[#This Row],[Credit_Noncredit]]="Credit",Source[[#This Row],[Census Enrollment]],Source[[#This Row],[Noncredit Avg. Attendance]])</f>
        <v>21</v>
      </c>
    </row>
    <row r="833" spans="1:40" x14ac:dyDescent="0.25">
      <c r="A833" t="s">
        <v>4581</v>
      </c>
      <c r="B833" t="s">
        <v>886</v>
      </c>
      <c r="C833" t="s">
        <v>627</v>
      </c>
      <c r="D833" t="s">
        <v>628</v>
      </c>
      <c r="E833" s="4">
        <v>38250</v>
      </c>
      <c r="F833" s="4" t="s">
        <v>629</v>
      </c>
      <c r="G833" s="4">
        <v>88</v>
      </c>
      <c r="H833" t="str">
        <f>CONCATENATE(Source[[#This Row],[Subject]],TRIM(Source[[#This Row],[Course]]))</f>
        <v>ENGL88</v>
      </c>
      <c r="I833" t="str">
        <f>VLOOKUP(Source[[#This Row],[SubjCrse]],'Courses and Categories'!$E$2:$G$1816,3,FALSE)</f>
        <v>Credit Prep: English/Math/ESL</v>
      </c>
      <c r="J833">
        <v>3</v>
      </c>
      <c r="K833" t="s">
        <v>1129</v>
      </c>
      <c r="L833" t="s">
        <v>39</v>
      </c>
      <c r="M833" t="s">
        <v>1088</v>
      </c>
      <c r="N833" t="s">
        <v>1041</v>
      </c>
      <c r="O833">
        <v>1010</v>
      </c>
      <c r="P833">
        <v>1200</v>
      </c>
      <c r="Q833" t="s">
        <v>238</v>
      </c>
      <c r="R833">
        <v>715</v>
      </c>
      <c r="S833" t="s">
        <v>134</v>
      </c>
      <c r="T833">
        <v>1</v>
      </c>
      <c r="U833" s="1">
        <v>43479</v>
      </c>
      <c r="V833" s="1">
        <v>43607</v>
      </c>
      <c r="W833" t="s">
        <v>787</v>
      </c>
      <c r="X833" t="s">
        <v>1929</v>
      </c>
      <c r="Y833">
        <v>24</v>
      </c>
      <c r="Z833">
        <v>13</v>
      </c>
      <c r="AA833">
        <v>31</v>
      </c>
      <c r="AB833">
        <v>41.935499999999998</v>
      </c>
      <c r="AD833">
        <f>IF(ISBLANK(Source[[#This Row],[CrosslistID]]),1,1/COUNTIFS(Source[CrosslistID],Source[[#This Row],[CrosslistID]],Source[TermDesc],Source[[#This Row],[TermDesc]]))</f>
        <v>1</v>
      </c>
      <c r="AG833">
        <v>0</v>
      </c>
      <c r="AH833">
        <v>41.935499999999998</v>
      </c>
      <c r="AI833">
        <v>4.5999999999999996</v>
      </c>
      <c r="AJ833">
        <v>4.8</v>
      </c>
      <c r="AK833">
        <v>0.5</v>
      </c>
      <c r="AL8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33">
        <f>IF(AND(Source[[#This Row],[Credit_Noncredit]]="Noncredit",Source[[#This Row],[FTEF]]&gt;0),Source[[#This Row],[NC XLST FTES]]*525/(437.5*Source[[#This Row],[FTEF]]),0)</f>
        <v>0</v>
      </c>
      <c r="AN833">
        <f>IF(Source[[#This Row],[Credit_Noncredit]]="Credit",Source[[#This Row],[Census Enrollment]],Source[[#This Row],[Noncredit Avg. Attendance]])</f>
        <v>24</v>
      </c>
    </row>
    <row r="834" spans="1:40" x14ac:dyDescent="0.25">
      <c r="A834" t="s">
        <v>4581</v>
      </c>
      <c r="B834" t="s">
        <v>886</v>
      </c>
      <c r="C834" t="s">
        <v>627</v>
      </c>
      <c r="D834" t="s">
        <v>628</v>
      </c>
      <c r="E834" s="4">
        <v>38253</v>
      </c>
      <c r="F834" s="4" t="s">
        <v>629</v>
      </c>
      <c r="G834" s="4">
        <v>88</v>
      </c>
      <c r="H834" t="str">
        <f>CONCATENATE(Source[[#This Row],[Subject]],TRIM(Source[[#This Row],[Course]]))</f>
        <v>ENGL88</v>
      </c>
      <c r="I834" t="str">
        <f>VLOOKUP(Source[[#This Row],[SubjCrse]],'Courses and Categories'!$E$2:$G$1816,3,FALSE)</f>
        <v>Credit Prep: English/Math/ESL</v>
      </c>
      <c r="J834">
        <v>6</v>
      </c>
      <c r="K834" t="s">
        <v>1129</v>
      </c>
      <c r="L834" t="s">
        <v>39</v>
      </c>
      <c r="M834" t="s">
        <v>1088</v>
      </c>
      <c r="N834" t="s">
        <v>1041</v>
      </c>
      <c r="O834">
        <v>1210</v>
      </c>
      <c r="P834">
        <v>1400</v>
      </c>
      <c r="Q834" t="s">
        <v>420</v>
      </c>
      <c r="R834">
        <v>185</v>
      </c>
      <c r="S834" t="s">
        <v>134</v>
      </c>
      <c r="T834">
        <v>1</v>
      </c>
      <c r="U834" s="1">
        <v>43479</v>
      </c>
      <c r="V834" s="1">
        <v>43607</v>
      </c>
      <c r="W834" t="s">
        <v>2379</v>
      </c>
      <c r="X834" t="s">
        <v>1929</v>
      </c>
      <c r="Y834">
        <v>25</v>
      </c>
      <c r="Z834">
        <v>14</v>
      </c>
      <c r="AA834">
        <v>31</v>
      </c>
      <c r="AB834">
        <v>45.161299999999997</v>
      </c>
      <c r="AD834">
        <f>IF(ISBLANK(Source[[#This Row],[CrosslistID]]),1,1/COUNTIFS(Source[CrosslistID],Source[[#This Row],[CrosslistID]],Source[TermDesc],Source[[#This Row],[TermDesc]]))</f>
        <v>1</v>
      </c>
      <c r="AG834">
        <v>0</v>
      </c>
      <c r="AH834">
        <v>45.161299999999997</v>
      </c>
      <c r="AI834">
        <v>5</v>
      </c>
      <c r="AJ834">
        <v>5</v>
      </c>
      <c r="AK834">
        <v>0.5</v>
      </c>
      <c r="AL8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34">
        <f>IF(AND(Source[[#This Row],[Credit_Noncredit]]="Noncredit",Source[[#This Row],[FTEF]]&gt;0),Source[[#This Row],[NC XLST FTES]]*525/(437.5*Source[[#This Row],[FTEF]]),0)</f>
        <v>0</v>
      </c>
      <c r="AN834">
        <f>IF(Source[[#This Row],[Credit_Noncredit]]="Credit",Source[[#This Row],[Census Enrollment]],Source[[#This Row],[Noncredit Avg. Attendance]])</f>
        <v>25</v>
      </c>
    </row>
    <row r="835" spans="1:40" x14ac:dyDescent="0.25">
      <c r="A835" t="s">
        <v>4581</v>
      </c>
      <c r="B835" t="s">
        <v>886</v>
      </c>
      <c r="C835" t="s">
        <v>627</v>
      </c>
      <c r="D835" t="s">
        <v>628</v>
      </c>
      <c r="E835" s="4">
        <v>38263</v>
      </c>
      <c r="F835" s="4" t="s">
        <v>629</v>
      </c>
      <c r="G835" s="4">
        <v>88</v>
      </c>
      <c r="H835" t="str">
        <f>CONCATENATE(Source[[#This Row],[Subject]],TRIM(Source[[#This Row],[Course]]))</f>
        <v>ENGL88</v>
      </c>
      <c r="I835" t="str">
        <f>VLOOKUP(Source[[#This Row],[SubjCrse]],'Courses and Categories'!$E$2:$G$1816,3,FALSE)</f>
        <v>Credit Prep: English/Math/ESL</v>
      </c>
      <c r="J835">
        <v>10</v>
      </c>
      <c r="K835" t="s">
        <v>1129</v>
      </c>
      <c r="L835" t="s">
        <v>39</v>
      </c>
      <c r="M835" t="s">
        <v>1088</v>
      </c>
      <c r="N835" t="s">
        <v>59</v>
      </c>
      <c r="O835">
        <v>810</v>
      </c>
      <c r="P835">
        <v>1100</v>
      </c>
      <c r="Q835" t="s">
        <v>233</v>
      </c>
      <c r="R835">
        <v>312</v>
      </c>
      <c r="S835" t="s">
        <v>134</v>
      </c>
      <c r="T835">
        <v>1</v>
      </c>
      <c r="U835" s="1">
        <v>43479</v>
      </c>
      <c r="V835" s="1">
        <v>43607</v>
      </c>
      <c r="W835" t="s">
        <v>1106</v>
      </c>
      <c r="X835" t="s">
        <v>1929</v>
      </c>
      <c r="Y835">
        <v>25</v>
      </c>
      <c r="Z835">
        <v>19</v>
      </c>
      <c r="AA835">
        <v>31</v>
      </c>
      <c r="AB835">
        <v>61.290300000000002</v>
      </c>
      <c r="AD835">
        <f>IF(ISBLANK(Source[[#This Row],[CrosslistID]]),1,1/COUNTIFS(Source[CrosslistID],Source[[#This Row],[CrosslistID]],Source[TermDesc],Source[[#This Row],[TermDesc]]))</f>
        <v>1</v>
      </c>
      <c r="AG835">
        <v>0</v>
      </c>
      <c r="AH835">
        <v>61.290300000000002</v>
      </c>
      <c r="AI835">
        <v>5</v>
      </c>
      <c r="AJ835">
        <v>5</v>
      </c>
      <c r="AK835">
        <v>0.5</v>
      </c>
      <c r="AL8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35">
        <f>IF(AND(Source[[#This Row],[Credit_Noncredit]]="Noncredit",Source[[#This Row],[FTEF]]&gt;0),Source[[#This Row],[NC XLST FTES]]*525/(437.5*Source[[#This Row],[FTEF]]),0)</f>
        <v>0</v>
      </c>
      <c r="AN835">
        <f>IF(Source[[#This Row],[Credit_Noncredit]]="Credit",Source[[#This Row],[Census Enrollment]],Source[[#This Row],[Noncredit Avg. Attendance]])</f>
        <v>25</v>
      </c>
    </row>
    <row r="836" spans="1:40" x14ac:dyDescent="0.25">
      <c r="A836" t="s">
        <v>4581</v>
      </c>
      <c r="B836" t="s">
        <v>886</v>
      </c>
      <c r="C836" t="s">
        <v>627</v>
      </c>
      <c r="D836" t="s">
        <v>628</v>
      </c>
      <c r="E836" s="4">
        <v>38265</v>
      </c>
      <c r="F836" s="4" t="s">
        <v>629</v>
      </c>
      <c r="G836" s="4">
        <v>88</v>
      </c>
      <c r="H836" t="str">
        <f>CONCATENATE(Source[[#This Row],[Subject]],TRIM(Source[[#This Row],[Course]]))</f>
        <v>ENGL88</v>
      </c>
      <c r="I836" t="str">
        <f>VLOOKUP(Source[[#This Row],[SubjCrse]],'Courses and Categories'!$E$2:$G$1816,3,FALSE)</f>
        <v>Credit Prep: English/Math/ESL</v>
      </c>
      <c r="J836">
        <v>12</v>
      </c>
      <c r="K836" t="s">
        <v>1129</v>
      </c>
      <c r="L836" t="s">
        <v>39</v>
      </c>
      <c r="M836" t="s">
        <v>1088</v>
      </c>
      <c r="N836" t="s">
        <v>59</v>
      </c>
      <c r="O836">
        <v>1110</v>
      </c>
      <c r="P836">
        <v>1400</v>
      </c>
      <c r="Q836" t="s">
        <v>420</v>
      </c>
      <c r="R836">
        <v>268</v>
      </c>
      <c r="S836" t="s">
        <v>134</v>
      </c>
      <c r="T836">
        <v>1</v>
      </c>
      <c r="U836" s="1">
        <v>43479</v>
      </c>
      <c r="V836" s="1">
        <v>43607</v>
      </c>
      <c r="W836" t="s">
        <v>2424</v>
      </c>
      <c r="X836" t="s">
        <v>1929</v>
      </c>
      <c r="Y836">
        <v>30</v>
      </c>
      <c r="Z836">
        <v>26</v>
      </c>
      <c r="AA836">
        <v>31</v>
      </c>
      <c r="AB836">
        <v>83.870999999999995</v>
      </c>
      <c r="AD836">
        <f>IF(ISBLANK(Source[[#This Row],[CrosslistID]]),1,1/COUNTIFS(Source[CrosslistID],Source[[#This Row],[CrosslistID]],Source[TermDesc],Source[[#This Row],[TermDesc]]))</f>
        <v>1</v>
      </c>
      <c r="AG836">
        <v>0</v>
      </c>
      <c r="AH836">
        <v>83.870999999999995</v>
      </c>
      <c r="AI836">
        <v>5.4</v>
      </c>
      <c r="AJ836">
        <v>6</v>
      </c>
      <c r="AK836">
        <v>0.5</v>
      </c>
      <c r="AL8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36">
        <f>IF(AND(Source[[#This Row],[Credit_Noncredit]]="Noncredit",Source[[#This Row],[FTEF]]&gt;0),Source[[#This Row],[NC XLST FTES]]*525/(437.5*Source[[#This Row],[FTEF]]),0)</f>
        <v>0</v>
      </c>
      <c r="AN836">
        <f>IF(Source[[#This Row],[Credit_Noncredit]]="Credit",Source[[#This Row],[Census Enrollment]],Source[[#This Row],[Noncredit Avg. Attendance]])</f>
        <v>30</v>
      </c>
    </row>
    <row r="837" spans="1:40" x14ac:dyDescent="0.25">
      <c r="A837" t="s">
        <v>4581</v>
      </c>
      <c r="B837" t="s">
        <v>886</v>
      </c>
      <c r="C837" t="s">
        <v>627</v>
      </c>
      <c r="D837" t="s">
        <v>628</v>
      </c>
      <c r="E837" s="4">
        <v>38270</v>
      </c>
      <c r="F837" s="4" t="s">
        <v>629</v>
      </c>
      <c r="G837" s="4">
        <v>88</v>
      </c>
      <c r="H837" t="str">
        <f>CONCATENATE(Source[[#This Row],[Subject]],TRIM(Source[[#This Row],[Course]]))</f>
        <v>ENGL88</v>
      </c>
      <c r="I837" t="str">
        <f>VLOOKUP(Source[[#This Row],[SubjCrse]],'Courses and Categories'!$E$2:$G$1816,3,FALSE)</f>
        <v>Credit Prep: English/Math/ESL</v>
      </c>
      <c r="J837">
        <v>501</v>
      </c>
      <c r="K837" t="s">
        <v>1129</v>
      </c>
      <c r="L837" t="s">
        <v>87</v>
      </c>
      <c r="M837" t="s">
        <v>1088</v>
      </c>
      <c r="N837" t="s">
        <v>1381</v>
      </c>
      <c r="O837" t="s">
        <v>2196</v>
      </c>
      <c r="P837" t="s">
        <v>2197</v>
      </c>
      <c r="Q837" t="s">
        <v>2059</v>
      </c>
      <c r="R837">
        <v>217</v>
      </c>
      <c r="S837" t="s">
        <v>134</v>
      </c>
      <c r="T837">
        <v>1</v>
      </c>
      <c r="U837" s="1">
        <v>43479</v>
      </c>
      <c r="V837" s="1">
        <v>43607</v>
      </c>
      <c r="W837" t="s">
        <v>4813</v>
      </c>
      <c r="X837" t="s">
        <v>1929</v>
      </c>
      <c r="Y837">
        <v>35</v>
      </c>
      <c r="Z837">
        <v>27</v>
      </c>
      <c r="AA837">
        <v>31</v>
      </c>
      <c r="AB837">
        <v>87.096800000000002</v>
      </c>
      <c r="AD837">
        <f>IF(ISBLANK(Source[[#This Row],[CrosslistID]]),1,1/COUNTIFS(Source[CrosslistID],Source[[#This Row],[CrosslistID]],Source[TermDesc],Source[[#This Row],[TermDesc]]))</f>
        <v>1</v>
      </c>
      <c r="AG837">
        <v>0</v>
      </c>
      <c r="AH837">
        <v>87.096800000000002</v>
      </c>
      <c r="AI837">
        <v>6.2</v>
      </c>
      <c r="AJ837">
        <v>7</v>
      </c>
      <c r="AK837">
        <v>0.5</v>
      </c>
      <c r="AL8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37">
        <f>IF(AND(Source[[#This Row],[Credit_Noncredit]]="Noncredit",Source[[#This Row],[FTEF]]&gt;0),Source[[#This Row],[NC XLST FTES]]*525/(437.5*Source[[#This Row],[FTEF]]),0)</f>
        <v>0</v>
      </c>
      <c r="AN837">
        <f>IF(Source[[#This Row],[Credit_Noncredit]]="Credit",Source[[#This Row],[Census Enrollment]],Source[[#This Row],[Noncredit Avg. Attendance]])</f>
        <v>35</v>
      </c>
    </row>
    <row r="838" spans="1:40" x14ac:dyDescent="0.25">
      <c r="A838" t="s">
        <v>4581</v>
      </c>
      <c r="B838" t="s">
        <v>886</v>
      </c>
      <c r="C838" t="s">
        <v>627</v>
      </c>
      <c r="D838" t="s">
        <v>628</v>
      </c>
      <c r="E838" s="4">
        <v>38863</v>
      </c>
      <c r="F838" s="4" t="s">
        <v>629</v>
      </c>
      <c r="G838" s="4">
        <v>88</v>
      </c>
      <c r="H838" t="str">
        <f>CONCATENATE(Source[[#This Row],[Subject]],TRIM(Source[[#This Row],[Course]]))</f>
        <v>ENGL88</v>
      </c>
      <c r="I838" t="str">
        <f>VLOOKUP(Source[[#This Row],[SubjCrse]],'Courses and Categories'!$E$2:$G$1816,3,FALSE)</f>
        <v>Credit Prep: English/Math/ESL</v>
      </c>
      <c r="J838">
        <v>709</v>
      </c>
      <c r="K838" t="s">
        <v>1129</v>
      </c>
      <c r="L838" t="s">
        <v>39</v>
      </c>
      <c r="M838" t="s">
        <v>1088</v>
      </c>
      <c r="N838" t="s">
        <v>59</v>
      </c>
      <c r="O838">
        <v>1110</v>
      </c>
      <c r="P838">
        <v>1400</v>
      </c>
      <c r="Q838" t="s">
        <v>42</v>
      </c>
      <c r="S838" t="s">
        <v>134</v>
      </c>
      <c r="T838">
        <v>1</v>
      </c>
      <c r="U838" s="1">
        <v>43479</v>
      </c>
      <c r="V838" s="1">
        <v>43607</v>
      </c>
      <c r="W838" t="s">
        <v>631</v>
      </c>
      <c r="X838" t="s">
        <v>1929</v>
      </c>
      <c r="Y838">
        <v>0</v>
      </c>
      <c r="Z838">
        <v>0</v>
      </c>
      <c r="AA838">
        <v>0</v>
      </c>
      <c r="AB838">
        <v>0</v>
      </c>
      <c r="AD838">
        <f>IF(ISBLANK(Source[[#This Row],[CrosslistID]]),1,1/COUNTIFS(Source[CrosslistID],Source[[#This Row],[CrosslistID]],Source[TermDesc],Source[[#This Row],[TermDesc]]))</f>
        <v>1</v>
      </c>
      <c r="AG838">
        <v>0</v>
      </c>
      <c r="AH838">
        <v>0</v>
      </c>
      <c r="AI838">
        <v>0</v>
      </c>
      <c r="AJ838">
        <v>0</v>
      </c>
      <c r="AL8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38">
        <f>IF(AND(Source[[#This Row],[Credit_Noncredit]]="Noncredit",Source[[#This Row],[FTEF]]&gt;0),Source[[#This Row],[NC XLST FTES]]*525/(437.5*Source[[#This Row],[FTEF]]),0)</f>
        <v>0</v>
      </c>
      <c r="AN838">
        <f>IF(Source[[#This Row],[Credit_Noncredit]]="Credit",Source[[#This Row],[Census Enrollment]],Source[[#This Row],[Noncredit Avg. Attendance]])</f>
        <v>0</v>
      </c>
    </row>
    <row r="839" spans="1:40" x14ac:dyDescent="0.25">
      <c r="A839" t="s">
        <v>4581</v>
      </c>
      <c r="B839" t="s">
        <v>886</v>
      </c>
      <c r="C839" t="s">
        <v>627</v>
      </c>
      <c r="D839" t="s">
        <v>628</v>
      </c>
      <c r="E839" s="4">
        <v>38864</v>
      </c>
      <c r="F839" s="4" t="s">
        <v>629</v>
      </c>
      <c r="G839" s="4">
        <v>88</v>
      </c>
      <c r="H839" t="str">
        <f>CONCATENATE(Source[[#This Row],[Subject]],TRIM(Source[[#This Row],[Course]]))</f>
        <v>ENGL88</v>
      </c>
      <c r="I839" t="str">
        <f>VLOOKUP(Source[[#This Row],[SubjCrse]],'Courses and Categories'!$E$2:$G$1816,3,FALSE)</f>
        <v>Credit Prep: English/Math/ESL</v>
      </c>
      <c r="J839">
        <v>710</v>
      </c>
      <c r="K839" t="s">
        <v>1129</v>
      </c>
      <c r="L839" t="s">
        <v>39</v>
      </c>
      <c r="M839" t="s">
        <v>1088</v>
      </c>
      <c r="N839" t="s">
        <v>59</v>
      </c>
      <c r="O839">
        <v>1110</v>
      </c>
      <c r="P839">
        <v>1400</v>
      </c>
      <c r="Q839" t="s">
        <v>42</v>
      </c>
      <c r="S839" t="s">
        <v>134</v>
      </c>
      <c r="T839">
        <v>1</v>
      </c>
      <c r="U839" s="1">
        <v>43479</v>
      </c>
      <c r="V839" s="1">
        <v>43607</v>
      </c>
      <c r="W839" t="s">
        <v>631</v>
      </c>
      <c r="X839" t="s">
        <v>1929</v>
      </c>
      <c r="Y839">
        <v>0</v>
      </c>
      <c r="Z839">
        <v>0</v>
      </c>
      <c r="AA839">
        <v>0</v>
      </c>
      <c r="AB839">
        <v>0</v>
      </c>
      <c r="AD839">
        <f>IF(ISBLANK(Source[[#This Row],[CrosslistID]]),1,1/COUNTIFS(Source[CrosslistID],Source[[#This Row],[CrosslistID]],Source[TermDesc],Source[[#This Row],[TermDesc]]))</f>
        <v>1</v>
      </c>
      <c r="AG839">
        <v>0</v>
      </c>
      <c r="AH839">
        <v>0</v>
      </c>
      <c r="AI839">
        <v>0</v>
      </c>
      <c r="AJ839">
        <v>0</v>
      </c>
      <c r="AL8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39">
        <f>IF(AND(Source[[#This Row],[Credit_Noncredit]]="Noncredit",Source[[#This Row],[FTEF]]&gt;0),Source[[#This Row],[NC XLST FTES]]*525/(437.5*Source[[#This Row],[FTEF]]),0)</f>
        <v>0</v>
      </c>
      <c r="AN839">
        <f>IF(Source[[#This Row],[Credit_Noncredit]]="Credit",Source[[#This Row],[Census Enrollment]],Source[[#This Row],[Noncredit Avg. Attendance]])</f>
        <v>0</v>
      </c>
    </row>
    <row r="840" spans="1:40" x14ac:dyDescent="0.25">
      <c r="A840" t="s">
        <v>4581</v>
      </c>
      <c r="B840" t="s">
        <v>886</v>
      </c>
      <c r="C840" t="s">
        <v>627</v>
      </c>
      <c r="D840" t="s">
        <v>628</v>
      </c>
      <c r="E840" s="4">
        <v>38303</v>
      </c>
      <c r="F840" s="4" t="s">
        <v>629</v>
      </c>
      <c r="G840" s="4" t="s">
        <v>1131</v>
      </c>
      <c r="H840" t="str">
        <f>CONCATENATE(Source[[#This Row],[Subject]],TRIM(Source[[#This Row],[Course]]))</f>
        <v>ENGL88B</v>
      </c>
      <c r="I840" t="str">
        <f>VLOOKUP(Source[[#This Row],[SubjCrse]],'Courses and Categories'!$E$2:$G$1816,3,FALSE)</f>
        <v>Credit Prep: English/Math/ESL</v>
      </c>
      <c r="J840">
        <v>1</v>
      </c>
      <c r="K840" t="s">
        <v>1129</v>
      </c>
      <c r="L840" t="s">
        <v>39</v>
      </c>
      <c r="M840" t="s">
        <v>1088</v>
      </c>
      <c r="N840" t="s">
        <v>59</v>
      </c>
      <c r="O840">
        <v>810</v>
      </c>
      <c r="P840">
        <v>925</v>
      </c>
      <c r="Q840" t="s">
        <v>233</v>
      </c>
      <c r="R840">
        <v>310</v>
      </c>
      <c r="S840" t="s">
        <v>134</v>
      </c>
      <c r="T840">
        <v>1</v>
      </c>
      <c r="U840" s="1">
        <v>43479</v>
      </c>
      <c r="V840" s="1">
        <v>43607</v>
      </c>
      <c r="W840" t="s">
        <v>1199</v>
      </c>
      <c r="X840" t="s">
        <v>1929</v>
      </c>
      <c r="Y840">
        <v>25</v>
      </c>
      <c r="Z840">
        <v>8</v>
      </c>
      <c r="AA840">
        <v>31</v>
      </c>
      <c r="AB840">
        <v>25.8065</v>
      </c>
      <c r="AD840">
        <f>IF(ISBLANK(Source[[#This Row],[CrosslistID]]),1,1/COUNTIFS(Source[CrosslistID],Source[[#This Row],[CrosslistID]],Source[TermDesc],Source[[#This Row],[TermDesc]]))</f>
        <v>1</v>
      </c>
      <c r="AG840">
        <v>0</v>
      </c>
      <c r="AH840">
        <v>25.8065</v>
      </c>
      <c r="AI840">
        <v>2.2999999999999998</v>
      </c>
      <c r="AJ840">
        <v>2.5</v>
      </c>
      <c r="AK840">
        <v>0.25</v>
      </c>
      <c r="AL8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40">
        <f>IF(AND(Source[[#This Row],[Credit_Noncredit]]="Noncredit",Source[[#This Row],[FTEF]]&gt;0),Source[[#This Row],[NC XLST FTES]]*525/(437.5*Source[[#This Row],[FTEF]]),0)</f>
        <v>0</v>
      </c>
      <c r="AN840">
        <f>IF(Source[[#This Row],[Credit_Noncredit]]="Credit",Source[[#This Row],[Census Enrollment]],Source[[#This Row],[Noncredit Avg. Attendance]])</f>
        <v>25</v>
      </c>
    </row>
    <row r="841" spans="1:40" x14ac:dyDescent="0.25">
      <c r="A841" t="s">
        <v>4581</v>
      </c>
      <c r="B841" t="s">
        <v>886</v>
      </c>
      <c r="C841" t="s">
        <v>627</v>
      </c>
      <c r="D841" t="s">
        <v>628</v>
      </c>
      <c r="E841" s="4">
        <v>39327</v>
      </c>
      <c r="F841" s="4" t="s">
        <v>629</v>
      </c>
      <c r="G841" s="4" t="s">
        <v>1131</v>
      </c>
      <c r="H841" t="str">
        <f>CONCATENATE(Source[[#This Row],[Subject]],TRIM(Source[[#This Row],[Course]]))</f>
        <v>ENGL88B</v>
      </c>
      <c r="I841" t="str">
        <f>VLOOKUP(Source[[#This Row],[SubjCrse]],'Courses and Categories'!$E$2:$G$1816,3,FALSE)</f>
        <v>Credit Prep: English/Math/ESL</v>
      </c>
      <c r="J841">
        <v>2</v>
      </c>
      <c r="K841" t="s">
        <v>1129</v>
      </c>
      <c r="L841" t="s">
        <v>39</v>
      </c>
      <c r="M841" t="s">
        <v>1088</v>
      </c>
      <c r="N841" t="s">
        <v>1041</v>
      </c>
      <c r="O841">
        <v>1010</v>
      </c>
      <c r="P841">
        <v>1115</v>
      </c>
      <c r="Q841" t="s">
        <v>238</v>
      </c>
      <c r="R841">
        <v>716</v>
      </c>
      <c r="S841" t="s">
        <v>134</v>
      </c>
      <c r="T841" t="s">
        <v>44</v>
      </c>
      <c r="U841" s="1">
        <v>43493</v>
      </c>
      <c r="V841" s="1">
        <v>43607</v>
      </c>
      <c r="W841" t="s">
        <v>1108</v>
      </c>
      <c r="X841" t="s">
        <v>905</v>
      </c>
      <c r="Y841">
        <v>20</v>
      </c>
      <c r="Z841">
        <v>19</v>
      </c>
      <c r="AA841">
        <v>31</v>
      </c>
      <c r="AB841">
        <v>61.290300000000002</v>
      </c>
      <c r="AD841">
        <f>IF(ISBLANK(Source[[#This Row],[CrosslistID]]),1,1/COUNTIFS(Source[CrosslistID],Source[[#This Row],[CrosslistID]],Source[TermDesc],Source[[#This Row],[TermDesc]]))</f>
        <v>1</v>
      </c>
      <c r="AG841">
        <v>0</v>
      </c>
      <c r="AH841">
        <v>61.290300000000002</v>
      </c>
      <c r="AI841">
        <v>2.0059999999999998</v>
      </c>
      <c r="AJ841">
        <v>2.2288999999999999</v>
      </c>
      <c r="AK841">
        <v>0.25</v>
      </c>
      <c r="AL8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41">
        <f>IF(AND(Source[[#This Row],[Credit_Noncredit]]="Noncredit",Source[[#This Row],[FTEF]]&gt;0),Source[[#This Row],[NC XLST FTES]]*525/(437.5*Source[[#This Row],[FTEF]]),0)</f>
        <v>0</v>
      </c>
      <c r="AN841">
        <f>IF(Source[[#This Row],[Credit_Noncredit]]="Credit",Source[[#This Row],[Census Enrollment]],Source[[#This Row],[Noncredit Avg. Attendance]])</f>
        <v>20</v>
      </c>
    </row>
    <row r="842" spans="1:40" x14ac:dyDescent="0.25">
      <c r="A842" t="s">
        <v>4581</v>
      </c>
      <c r="B842" t="s">
        <v>886</v>
      </c>
      <c r="C842" t="s">
        <v>627</v>
      </c>
      <c r="D842" t="s">
        <v>628</v>
      </c>
      <c r="E842" s="4">
        <v>38287</v>
      </c>
      <c r="F842" s="4" t="s">
        <v>629</v>
      </c>
      <c r="G842" s="4" t="s">
        <v>1131</v>
      </c>
      <c r="H842" t="str">
        <f>CONCATENATE(Source[[#This Row],[Subject]],TRIM(Source[[#This Row],[Course]]))</f>
        <v>ENGL88B</v>
      </c>
      <c r="I842" t="str">
        <f>VLOOKUP(Source[[#This Row],[SubjCrse]],'Courses and Categories'!$E$2:$G$1816,3,FALSE)</f>
        <v>Credit Prep: English/Math/ESL</v>
      </c>
      <c r="J842">
        <v>3</v>
      </c>
      <c r="K842" t="s">
        <v>1129</v>
      </c>
      <c r="L842" t="s">
        <v>39</v>
      </c>
      <c r="M842" t="s">
        <v>1088</v>
      </c>
      <c r="N842" t="s">
        <v>2110</v>
      </c>
      <c r="O842" t="s">
        <v>208</v>
      </c>
      <c r="P842" t="s">
        <v>2111</v>
      </c>
      <c r="Q842" t="s">
        <v>2059</v>
      </c>
      <c r="R842">
        <v>310</v>
      </c>
      <c r="S842" t="s">
        <v>134</v>
      </c>
      <c r="T842">
        <v>1</v>
      </c>
      <c r="U842" s="1">
        <v>43479</v>
      </c>
      <c r="V842" s="1">
        <v>43607</v>
      </c>
      <c r="W842" t="s">
        <v>4814</v>
      </c>
      <c r="X842" t="s">
        <v>1929</v>
      </c>
      <c r="Y842">
        <v>30</v>
      </c>
      <c r="Z842">
        <v>19</v>
      </c>
      <c r="AA842">
        <v>31</v>
      </c>
      <c r="AB842">
        <v>61.290300000000002</v>
      </c>
      <c r="AD842">
        <f>IF(ISBLANK(Source[[#This Row],[CrosslistID]]),1,1/COUNTIFS(Source[CrosslistID],Source[[#This Row],[CrosslistID]],Source[TermDesc],Source[[#This Row],[TermDesc]]))</f>
        <v>1</v>
      </c>
      <c r="AG842">
        <v>0</v>
      </c>
      <c r="AH842">
        <v>61.290300000000002</v>
      </c>
      <c r="AI842">
        <v>2.9</v>
      </c>
      <c r="AJ842">
        <v>3</v>
      </c>
      <c r="AK842">
        <v>0.25</v>
      </c>
      <c r="AL8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42">
        <f>IF(AND(Source[[#This Row],[Credit_Noncredit]]="Noncredit",Source[[#This Row],[FTEF]]&gt;0),Source[[#This Row],[NC XLST FTES]]*525/(437.5*Source[[#This Row],[FTEF]]),0)</f>
        <v>0</v>
      </c>
      <c r="AN842">
        <f>IF(Source[[#This Row],[Credit_Noncredit]]="Credit",Source[[#This Row],[Census Enrollment]],Source[[#This Row],[Noncredit Avg. Attendance]])</f>
        <v>30</v>
      </c>
    </row>
    <row r="843" spans="1:40" x14ac:dyDescent="0.25">
      <c r="A843" t="s">
        <v>4581</v>
      </c>
      <c r="B843" t="s">
        <v>886</v>
      </c>
      <c r="C843" t="s">
        <v>627</v>
      </c>
      <c r="D843" t="s">
        <v>628</v>
      </c>
      <c r="E843" s="4">
        <v>38291</v>
      </c>
      <c r="F843" s="4" t="s">
        <v>629</v>
      </c>
      <c r="G843" s="4" t="s">
        <v>1131</v>
      </c>
      <c r="H843" t="str">
        <f>CONCATENATE(Source[[#This Row],[Subject]],TRIM(Source[[#This Row],[Course]]))</f>
        <v>ENGL88B</v>
      </c>
      <c r="I843" t="str">
        <f>VLOOKUP(Source[[#This Row],[SubjCrse]],'Courses and Categories'!$E$2:$G$1816,3,FALSE)</f>
        <v>Credit Prep: English/Math/ESL</v>
      </c>
      <c r="J843">
        <v>6</v>
      </c>
      <c r="K843" t="s">
        <v>1129</v>
      </c>
      <c r="L843" t="s">
        <v>39</v>
      </c>
      <c r="M843" t="s">
        <v>1088</v>
      </c>
      <c r="N843" t="s">
        <v>1041</v>
      </c>
      <c r="O843">
        <v>1110</v>
      </c>
      <c r="P843">
        <v>1200</v>
      </c>
      <c r="Q843" t="s">
        <v>233</v>
      </c>
      <c r="R843">
        <v>309</v>
      </c>
      <c r="S843" t="s">
        <v>134</v>
      </c>
      <c r="T843">
        <v>1</v>
      </c>
      <c r="U843" s="1">
        <v>43479</v>
      </c>
      <c r="V843" s="1">
        <v>43607</v>
      </c>
      <c r="W843" t="s">
        <v>2442</v>
      </c>
      <c r="X843" t="s">
        <v>1929</v>
      </c>
      <c r="Y843">
        <v>25</v>
      </c>
      <c r="Z843">
        <v>22</v>
      </c>
      <c r="AA843">
        <v>31</v>
      </c>
      <c r="AB843">
        <v>70.967699999999994</v>
      </c>
      <c r="AD843">
        <f>IF(ISBLANK(Source[[#This Row],[CrosslistID]]),1,1/COUNTIFS(Source[CrosslistID],Source[[#This Row],[CrosslistID]],Source[TermDesc],Source[[#This Row],[TermDesc]]))</f>
        <v>1</v>
      </c>
      <c r="AG843">
        <v>0</v>
      </c>
      <c r="AH843">
        <v>70.967699999999994</v>
      </c>
      <c r="AI843">
        <v>2.4</v>
      </c>
      <c r="AJ843">
        <v>2.5</v>
      </c>
      <c r="AK843">
        <v>0.25</v>
      </c>
      <c r="AL8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43">
        <f>IF(AND(Source[[#This Row],[Credit_Noncredit]]="Noncredit",Source[[#This Row],[FTEF]]&gt;0),Source[[#This Row],[NC XLST FTES]]*525/(437.5*Source[[#This Row],[FTEF]]),0)</f>
        <v>0</v>
      </c>
      <c r="AN843">
        <f>IF(Source[[#This Row],[Credit_Noncredit]]="Credit",Source[[#This Row],[Census Enrollment]],Source[[#This Row],[Noncredit Avg. Attendance]])</f>
        <v>25</v>
      </c>
    </row>
    <row r="844" spans="1:40" x14ac:dyDescent="0.25">
      <c r="A844" t="s">
        <v>4581</v>
      </c>
      <c r="B844" t="s">
        <v>886</v>
      </c>
      <c r="C844" t="s">
        <v>627</v>
      </c>
      <c r="D844" t="s">
        <v>628</v>
      </c>
      <c r="E844" s="4">
        <v>38295</v>
      </c>
      <c r="F844" s="4" t="s">
        <v>629</v>
      </c>
      <c r="G844" s="4" t="s">
        <v>1131</v>
      </c>
      <c r="H844" t="str">
        <f>CONCATENATE(Source[[#This Row],[Subject]],TRIM(Source[[#This Row],[Course]]))</f>
        <v>ENGL88B</v>
      </c>
      <c r="I844" t="str">
        <f>VLOOKUP(Source[[#This Row],[SubjCrse]],'Courses and Categories'!$E$2:$G$1816,3,FALSE)</f>
        <v>Credit Prep: English/Math/ESL</v>
      </c>
      <c r="J844">
        <v>12</v>
      </c>
      <c r="K844" t="s">
        <v>1129</v>
      </c>
      <c r="L844" t="s">
        <v>39</v>
      </c>
      <c r="M844" t="s">
        <v>1088</v>
      </c>
      <c r="N844" t="s">
        <v>59</v>
      </c>
      <c r="O844">
        <v>940</v>
      </c>
      <c r="P844">
        <v>1055</v>
      </c>
      <c r="Q844" t="s">
        <v>240</v>
      </c>
      <c r="R844">
        <v>269</v>
      </c>
      <c r="S844" t="s">
        <v>134</v>
      </c>
      <c r="T844">
        <v>1</v>
      </c>
      <c r="U844" s="1">
        <v>43479</v>
      </c>
      <c r="V844" s="1">
        <v>43607</v>
      </c>
      <c r="W844" t="s">
        <v>2399</v>
      </c>
      <c r="X844" t="s">
        <v>1929</v>
      </c>
      <c r="Y844">
        <v>30</v>
      </c>
      <c r="Z844">
        <v>23</v>
      </c>
      <c r="AA844">
        <v>31</v>
      </c>
      <c r="AB844">
        <v>74.1935</v>
      </c>
      <c r="AD844">
        <f>IF(ISBLANK(Source[[#This Row],[CrosslistID]]),1,1/COUNTIFS(Source[CrosslistID],Source[[#This Row],[CrosslistID]],Source[TermDesc],Source[[#This Row],[TermDesc]]))</f>
        <v>1</v>
      </c>
      <c r="AG844">
        <v>0</v>
      </c>
      <c r="AH844">
        <v>74.1935</v>
      </c>
      <c r="AI844">
        <v>2.9</v>
      </c>
      <c r="AJ844">
        <v>3</v>
      </c>
      <c r="AK844">
        <v>0.25</v>
      </c>
      <c r="AL8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44">
        <f>IF(AND(Source[[#This Row],[Credit_Noncredit]]="Noncredit",Source[[#This Row],[FTEF]]&gt;0),Source[[#This Row],[NC XLST FTES]]*525/(437.5*Source[[#This Row],[FTEF]]),0)</f>
        <v>0</v>
      </c>
      <c r="AN844">
        <f>IF(Source[[#This Row],[Credit_Noncredit]]="Credit",Source[[#This Row],[Census Enrollment]],Source[[#This Row],[Noncredit Avg. Attendance]])</f>
        <v>30</v>
      </c>
    </row>
    <row r="845" spans="1:40" x14ac:dyDescent="0.25">
      <c r="A845" t="s">
        <v>4581</v>
      </c>
      <c r="B845" t="s">
        <v>886</v>
      </c>
      <c r="C845" t="s">
        <v>627</v>
      </c>
      <c r="D845" t="s">
        <v>628</v>
      </c>
      <c r="E845" s="4">
        <v>38302</v>
      </c>
      <c r="F845" s="4" t="s">
        <v>629</v>
      </c>
      <c r="G845" s="4" t="s">
        <v>1131</v>
      </c>
      <c r="H845" t="str">
        <f>CONCATENATE(Source[[#This Row],[Subject]],TRIM(Source[[#This Row],[Course]]))</f>
        <v>ENGL88B</v>
      </c>
      <c r="I845" t="str">
        <f>VLOOKUP(Source[[#This Row],[SubjCrse]],'Courses and Categories'!$E$2:$G$1816,3,FALSE)</f>
        <v>Credit Prep: English/Math/ESL</v>
      </c>
      <c r="J845">
        <v>501</v>
      </c>
      <c r="K845" t="s">
        <v>1129</v>
      </c>
      <c r="L845" t="s">
        <v>87</v>
      </c>
      <c r="M845" t="s">
        <v>1088</v>
      </c>
      <c r="N845" t="s">
        <v>41</v>
      </c>
      <c r="O845">
        <v>1810</v>
      </c>
      <c r="P845">
        <v>2100</v>
      </c>
      <c r="Q845" t="s">
        <v>240</v>
      </c>
      <c r="R845">
        <v>221</v>
      </c>
      <c r="S845" t="s">
        <v>134</v>
      </c>
      <c r="T845">
        <v>1</v>
      </c>
      <c r="U845" s="1">
        <v>43479</v>
      </c>
      <c r="V845" s="1">
        <v>43607</v>
      </c>
      <c r="W845" t="s">
        <v>4815</v>
      </c>
      <c r="X845" t="s">
        <v>1929</v>
      </c>
      <c r="Y845">
        <v>26</v>
      </c>
      <c r="Z845">
        <v>18</v>
      </c>
      <c r="AA845">
        <v>31</v>
      </c>
      <c r="AB845">
        <v>58.064500000000002</v>
      </c>
      <c r="AD845">
        <f>IF(ISBLANK(Source[[#This Row],[CrosslistID]]),1,1/COUNTIFS(Source[CrosslistID],Source[[#This Row],[CrosslistID]],Source[TermDesc],Source[[#This Row],[TermDesc]]))</f>
        <v>1</v>
      </c>
      <c r="AG845">
        <v>0</v>
      </c>
      <c r="AH845">
        <v>58.064500000000002</v>
      </c>
      <c r="AI845">
        <v>2.5</v>
      </c>
      <c r="AJ845">
        <v>2.6</v>
      </c>
      <c r="AK845">
        <v>0.25</v>
      </c>
      <c r="AL8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45">
        <f>IF(AND(Source[[#This Row],[Credit_Noncredit]]="Noncredit",Source[[#This Row],[FTEF]]&gt;0),Source[[#This Row],[NC XLST FTES]]*525/(437.5*Source[[#This Row],[FTEF]]),0)</f>
        <v>0</v>
      </c>
      <c r="AN845">
        <f>IF(Source[[#This Row],[Credit_Noncredit]]="Credit",Source[[#This Row],[Census Enrollment]],Source[[#This Row],[Noncredit Avg. Attendance]])</f>
        <v>26</v>
      </c>
    </row>
    <row r="846" spans="1:40" x14ac:dyDescent="0.25">
      <c r="A846" t="s">
        <v>4581</v>
      </c>
      <c r="B846" t="s">
        <v>886</v>
      </c>
      <c r="C846" t="s">
        <v>627</v>
      </c>
      <c r="D846" t="s">
        <v>628</v>
      </c>
      <c r="E846" s="4">
        <v>35006</v>
      </c>
      <c r="F846" s="4" t="s">
        <v>1132</v>
      </c>
      <c r="G846" s="4">
        <v>7</v>
      </c>
      <c r="H846" t="str">
        <f>CONCATENATE(Source[[#This Row],[Subject]],TRIM(Source[[#This Row],[Course]]))</f>
        <v>HUM7</v>
      </c>
      <c r="I846" t="str">
        <f>VLOOKUP(Source[[#This Row],[SubjCrse]],'Courses and Categories'!$E$2:$G$1816,3,FALSE)</f>
        <v>Credit General Education</v>
      </c>
      <c r="J846">
        <v>831</v>
      </c>
      <c r="K846" t="s">
        <v>1133</v>
      </c>
      <c r="L846" t="s">
        <v>87</v>
      </c>
      <c r="M846" t="s">
        <v>897</v>
      </c>
      <c r="N846" t="s">
        <v>4816</v>
      </c>
      <c r="O846" t="s">
        <v>4817</v>
      </c>
      <c r="P846" t="s">
        <v>4818</v>
      </c>
      <c r="Q846" t="s">
        <v>4819</v>
      </c>
      <c r="R846" t="s">
        <v>4820</v>
      </c>
      <c r="S846" t="s">
        <v>134</v>
      </c>
      <c r="T846">
        <v>1</v>
      </c>
      <c r="U846" s="1">
        <v>43479</v>
      </c>
      <c r="V846" s="1">
        <v>43607</v>
      </c>
      <c r="W846" t="s">
        <v>4821</v>
      </c>
      <c r="X846" t="s">
        <v>918</v>
      </c>
      <c r="Y846">
        <v>27</v>
      </c>
      <c r="Z846">
        <v>22</v>
      </c>
      <c r="AA846">
        <v>33</v>
      </c>
      <c r="AB846">
        <v>66.666700000000006</v>
      </c>
      <c r="AD846">
        <f>IF(ISBLANK(Source[[#This Row],[CrosslistID]]),1,1/COUNTIFS(Source[CrosslistID],Source[[#This Row],[CrosslistID]],Source[TermDesc],Source[[#This Row],[TermDesc]]))</f>
        <v>1</v>
      </c>
      <c r="AG846">
        <v>0</v>
      </c>
      <c r="AH846">
        <v>66.666700000000006</v>
      </c>
      <c r="AI846">
        <v>2.5</v>
      </c>
      <c r="AJ846">
        <v>2.7</v>
      </c>
      <c r="AK846">
        <v>0.2</v>
      </c>
      <c r="AL8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46">
        <f>IF(AND(Source[[#This Row],[Credit_Noncredit]]="Noncredit",Source[[#This Row],[FTEF]]&gt;0),Source[[#This Row],[NC XLST FTES]]*525/(437.5*Source[[#This Row],[FTEF]]),0)</f>
        <v>0</v>
      </c>
      <c r="AN846">
        <f>IF(Source[[#This Row],[Credit_Noncredit]]="Credit",Source[[#This Row],[Census Enrollment]],Source[[#This Row],[Noncredit Avg. Attendance]])</f>
        <v>27</v>
      </c>
    </row>
    <row r="847" spans="1:40" x14ac:dyDescent="0.25">
      <c r="A847" t="s">
        <v>4581</v>
      </c>
      <c r="B847" t="s">
        <v>886</v>
      </c>
      <c r="C847" t="s">
        <v>627</v>
      </c>
      <c r="D847" t="s">
        <v>628</v>
      </c>
      <c r="E847" s="4">
        <v>39187</v>
      </c>
      <c r="F847" s="4" t="s">
        <v>1132</v>
      </c>
      <c r="G847" s="4">
        <v>7</v>
      </c>
      <c r="H847" t="str">
        <f>CONCATENATE(Source[[#This Row],[Subject]],TRIM(Source[[#This Row],[Course]]))</f>
        <v>HUM7</v>
      </c>
      <c r="I847" t="str">
        <f>VLOOKUP(Source[[#This Row],[SubjCrse]],'Courses and Categories'!$E$2:$G$1816,3,FALSE)</f>
        <v>Credit General Education</v>
      </c>
      <c r="J847">
        <v>961</v>
      </c>
      <c r="K847" t="s">
        <v>1133</v>
      </c>
      <c r="L847" t="s">
        <v>87</v>
      </c>
      <c r="M847" t="s">
        <v>897</v>
      </c>
      <c r="N847" t="s">
        <v>42</v>
      </c>
      <c r="O847" t="s">
        <v>42</v>
      </c>
      <c r="P847" t="s">
        <v>42</v>
      </c>
      <c r="Q847" t="s">
        <v>42</v>
      </c>
      <c r="S847" t="s">
        <v>134</v>
      </c>
      <c r="T847" t="s">
        <v>44</v>
      </c>
      <c r="U847" s="1">
        <v>43493</v>
      </c>
      <c r="V847" s="1">
        <v>43546</v>
      </c>
      <c r="W847" t="s">
        <v>2447</v>
      </c>
      <c r="X847" t="s">
        <v>918</v>
      </c>
      <c r="Y847">
        <v>26</v>
      </c>
      <c r="Z847">
        <v>19</v>
      </c>
      <c r="AA847">
        <v>33</v>
      </c>
      <c r="AB847">
        <v>57.575800000000001</v>
      </c>
      <c r="AD847">
        <f>IF(ISBLANK(Source[[#This Row],[CrosslistID]]),1,1/COUNTIFS(Source[CrosslistID],Source[[#This Row],[CrosslistID]],Source[TermDesc],Source[[#This Row],[TermDesc]]))</f>
        <v>1</v>
      </c>
      <c r="AG847">
        <v>0</v>
      </c>
      <c r="AH847">
        <v>57.575800000000001</v>
      </c>
      <c r="AI847">
        <v>2.5</v>
      </c>
      <c r="AJ847">
        <v>2.6</v>
      </c>
      <c r="AK847">
        <v>0.2</v>
      </c>
      <c r="AL8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47">
        <f>IF(AND(Source[[#This Row],[Credit_Noncredit]]="Noncredit",Source[[#This Row],[FTEF]]&gt;0),Source[[#This Row],[NC XLST FTES]]*525/(437.5*Source[[#This Row],[FTEF]]),0)</f>
        <v>0</v>
      </c>
      <c r="AN847">
        <f>IF(Source[[#This Row],[Credit_Noncredit]]="Credit",Source[[#This Row],[Census Enrollment]],Source[[#This Row],[Noncredit Avg. Attendance]])</f>
        <v>26</v>
      </c>
    </row>
    <row r="848" spans="1:40" x14ac:dyDescent="0.25">
      <c r="A848" t="s">
        <v>4581</v>
      </c>
      <c r="B848" t="s">
        <v>886</v>
      </c>
      <c r="C848" t="s">
        <v>627</v>
      </c>
      <c r="D848" t="s">
        <v>628</v>
      </c>
      <c r="E848" s="4">
        <v>35223</v>
      </c>
      <c r="F848" s="4" t="s">
        <v>1132</v>
      </c>
      <c r="G848" s="4">
        <v>8</v>
      </c>
      <c r="H848" t="str">
        <f>CONCATENATE(Source[[#This Row],[Subject]],TRIM(Source[[#This Row],[Course]]))</f>
        <v>HUM8</v>
      </c>
      <c r="I848" t="str">
        <f>VLOOKUP(Source[[#This Row],[SubjCrse]],'Courses and Categories'!$E$2:$G$1816,3,FALSE)</f>
        <v>Credit General Education</v>
      </c>
      <c r="J848">
        <v>2</v>
      </c>
      <c r="K848" t="s">
        <v>4822</v>
      </c>
      <c r="L848" t="s">
        <v>39</v>
      </c>
      <c r="M848" t="s">
        <v>903</v>
      </c>
      <c r="N848" t="s">
        <v>1041</v>
      </c>
      <c r="O848">
        <v>1010</v>
      </c>
      <c r="P848">
        <v>1100</v>
      </c>
      <c r="Q848" t="s">
        <v>233</v>
      </c>
      <c r="R848">
        <v>217</v>
      </c>
      <c r="S848" t="s">
        <v>134</v>
      </c>
      <c r="T848">
        <v>1</v>
      </c>
      <c r="U848" s="1">
        <v>43479</v>
      </c>
      <c r="V848" s="1">
        <v>43607</v>
      </c>
      <c r="W848" t="s">
        <v>2447</v>
      </c>
      <c r="X848" t="s">
        <v>1929</v>
      </c>
      <c r="Y848">
        <v>26</v>
      </c>
      <c r="Z848">
        <v>21</v>
      </c>
      <c r="AA848">
        <v>33</v>
      </c>
      <c r="AB848">
        <v>63.636400000000002</v>
      </c>
      <c r="AD848">
        <f>IF(ISBLANK(Source[[#This Row],[CrosslistID]]),1,1/COUNTIFS(Source[CrosslistID],Source[[#This Row],[CrosslistID]],Source[TermDesc],Source[[#This Row],[TermDesc]]))</f>
        <v>1</v>
      </c>
      <c r="AG848">
        <v>0</v>
      </c>
      <c r="AH848">
        <v>63.636400000000002</v>
      </c>
      <c r="AI848">
        <v>2.6</v>
      </c>
      <c r="AJ848">
        <v>2.6</v>
      </c>
      <c r="AK848">
        <v>0.2</v>
      </c>
      <c r="AL8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48">
        <f>IF(AND(Source[[#This Row],[Credit_Noncredit]]="Noncredit",Source[[#This Row],[FTEF]]&gt;0),Source[[#This Row],[NC XLST FTES]]*525/(437.5*Source[[#This Row],[FTEF]]),0)</f>
        <v>0</v>
      </c>
      <c r="AN848">
        <f>IF(Source[[#This Row],[Credit_Noncredit]]="Credit",Source[[#This Row],[Census Enrollment]],Source[[#This Row],[Noncredit Avg. Attendance]])</f>
        <v>26</v>
      </c>
    </row>
    <row r="849" spans="1:40" x14ac:dyDescent="0.25">
      <c r="A849" t="s">
        <v>4581</v>
      </c>
      <c r="B849" t="s">
        <v>886</v>
      </c>
      <c r="C849" t="s">
        <v>627</v>
      </c>
      <c r="D849" t="s">
        <v>628</v>
      </c>
      <c r="E849" s="4">
        <v>35224</v>
      </c>
      <c r="F849" s="4" t="s">
        <v>1132</v>
      </c>
      <c r="G849" s="4">
        <v>8</v>
      </c>
      <c r="H849" t="str">
        <f>CONCATENATE(Source[[#This Row],[Subject]],TRIM(Source[[#This Row],[Course]]))</f>
        <v>HUM8</v>
      </c>
      <c r="I849" t="str">
        <f>VLOOKUP(Source[[#This Row],[SubjCrse]],'Courses and Categories'!$E$2:$G$1816,3,FALSE)</f>
        <v>Credit General Education</v>
      </c>
      <c r="J849">
        <v>6</v>
      </c>
      <c r="K849" t="s">
        <v>4822</v>
      </c>
      <c r="L849" t="s">
        <v>39</v>
      </c>
      <c r="M849" t="s">
        <v>903</v>
      </c>
      <c r="N849" t="s">
        <v>59</v>
      </c>
      <c r="O849">
        <v>940</v>
      </c>
      <c r="P849">
        <v>1055</v>
      </c>
      <c r="Q849" t="s">
        <v>233</v>
      </c>
      <c r="R849">
        <v>217</v>
      </c>
      <c r="S849" t="s">
        <v>134</v>
      </c>
      <c r="T849">
        <v>1</v>
      </c>
      <c r="U849" s="1">
        <v>43479</v>
      </c>
      <c r="V849" s="1">
        <v>43607</v>
      </c>
      <c r="W849" t="s">
        <v>2447</v>
      </c>
      <c r="X849" t="s">
        <v>1929</v>
      </c>
      <c r="Y849">
        <v>17</v>
      </c>
      <c r="Z849">
        <v>13</v>
      </c>
      <c r="AA849">
        <v>33</v>
      </c>
      <c r="AB849">
        <v>39.393900000000002</v>
      </c>
      <c r="AD849">
        <f>IF(ISBLANK(Source[[#This Row],[CrosslistID]]),1,1/COUNTIFS(Source[CrosslistID],Source[[#This Row],[CrosslistID]],Source[TermDesc],Source[[#This Row],[TermDesc]]))</f>
        <v>1</v>
      </c>
      <c r="AG849">
        <v>0</v>
      </c>
      <c r="AH849">
        <v>39.393900000000002</v>
      </c>
      <c r="AI849">
        <v>1.5</v>
      </c>
      <c r="AJ849">
        <v>1.7</v>
      </c>
      <c r="AK849">
        <v>0.2</v>
      </c>
      <c r="AL8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49">
        <f>IF(AND(Source[[#This Row],[Credit_Noncredit]]="Noncredit",Source[[#This Row],[FTEF]]&gt;0),Source[[#This Row],[NC XLST FTES]]*525/(437.5*Source[[#This Row],[FTEF]]),0)</f>
        <v>0</v>
      </c>
      <c r="AN849">
        <f>IF(Source[[#This Row],[Credit_Noncredit]]="Credit",Source[[#This Row],[Census Enrollment]],Source[[#This Row],[Noncredit Avg. Attendance]])</f>
        <v>17</v>
      </c>
    </row>
    <row r="850" spans="1:40" x14ac:dyDescent="0.25">
      <c r="A850" t="s">
        <v>4581</v>
      </c>
      <c r="B850" t="s">
        <v>886</v>
      </c>
      <c r="C850" t="s">
        <v>627</v>
      </c>
      <c r="D850" t="s">
        <v>628</v>
      </c>
      <c r="E850" s="4">
        <v>35226</v>
      </c>
      <c r="F850" s="4" t="s">
        <v>1132</v>
      </c>
      <c r="G850" s="4">
        <v>8</v>
      </c>
      <c r="H850" t="str">
        <f>CONCATENATE(Source[[#This Row],[Subject]],TRIM(Source[[#This Row],[Course]]))</f>
        <v>HUM8</v>
      </c>
      <c r="I850" t="str">
        <f>VLOOKUP(Source[[#This Row],[SubjCrse]],'Courses and Categories'!$E$2:$G$1816,3,FALSE)</f>
        <v>Credit General Education</v>
      </c>
      <c r="J850">
        <v>7</v>
      </c>
      <c r="K850" t="s">
        <v>4822</v>
      </c>
      <c r="L850" t="s">
        <v>39</v>
      </c>
      <c r="M850" t="s">
        <v>903</v>
      </c>
      <c r="N850" t="s">
        <v>59</v>
      </c>
      <c r="O850">
        <v>1110</v>
      </c>
      <c r="P850">
        <v>1225</v>
      </c>
      <c r="Q850" t="s">
        <v>233</v>
      </c>
      <c r="R850">
        <v>218</v>
      </c>
      <c r="S850" t="s">
        <v>134</v>
      </c>
      <c r="T850">
        <v>1</v>
      </c>
      <c r="U850" s="1">
        <v>43479</v>
      </c>
      <c r="V850" s="1">
        <v>43607</v>
      </c>
      <c r="W850" t="s">
        <v>2475</v>
      </c>
      <c r="X850" t="s">
        <v>1929</v>
      </c>
      <c r="Y850">
        <v>26</v>
      </c>
      <c r="Z850">
        <v>23</v>
      </c>
      <c r="AA850">
        <v>33</v>
      </c>
      <c r="AB850">
        <v>69.697000000000003</v>
      </c>
      <c r="AD850">
        <f>IF(ISBLANK(Source[[#This Row],[CrosslistID]]),1,1/COUNTIFS(Source[CrosslistID],Source[[#This Row],[CrosslistID]],Source[TermDesc],Source[[#This Row],[TermDesc]]))</f>
        <v>1</v>
      </c>
      <c r="AG850">
        <v>0</v>
      </c>
      <c r="AH850">
        <v>69.697000000000003</v>
      </c>
      <c r="AI850">
        <v>2.5</v>
      </c>
      <c r="AJ850">
        <v>2.6</v>
      </c>
      <c r="AK850">
        <v>0.2</v>
      </c>
      <c r="AL8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50">
        <f>IF(AND(Source[[#This Row],[Credit_Noncredit]]="Noncredit",Source[[#This Row],[FTEF]]&gt;0),Source[[#This Row],[NC XLST FTES]]*525/(437.5*Source[[#This Row],[FTEF]]),0)</f>
        <v>0</v>
      </c>
      <c r="AN850">
        <f>IF(Source[[#This Row],[Credit_Noncredit]]="Credit",Source[[#This Row],[Census Enrollment]],Source[[#This Row],[Noncredit Avg. Attendance]])</f>
        <v>26</v>
      </c>
    </row>
    <row r="851" spans="1:40" x14ac:dyDescent="0.25">
      <c r="A851" t="s">
        <v>4581</v>
      </c>
      <c r="B851" t="s">
        <v>886</v>
      </c>
      <c r="C851" t="s">
        <v>627</v>
      </c>
      <c r="D851" t="s">
        <v>628</v>
      </c>
      <c r="E851" s="4">
        <v>35228</v>
      </c>
      <c r="F851" s="4" t="s">
        <v>1132</v>
      </c>
      <c r="G851" s="4">
        <v>8</v>
      </c>
      <c r="H851" t="str">
        <f>CONCATENATE(Source[[#This Row],[Subject]],TRIM(Source[[#This Row],[Course]]))</f>
        <v>HUM8</v>
      </c>
      <c r="I851" t="str">
        <f>VLOOKUP(Source[[#This Row],[SubjCrse]],'Courses and Categories'!$E$2:$G$1816,3,FALSE)</f>
        <v>Credit General Education</v>
      </c>
      <c r="J851">
        <v>501</v>
      </c>
      <c r="K851" t="s">
        <v>4822</v>
      </c>
      <c r="L851" t="s">
        <v>87</v>
      </c>
      <c r="M851" t="s">
        <v>903</v>
      </c>
      <c r="N851" t="s">
        <v>185</v>
      </c>
      <c r="O851">
        <v>1810</v>
      </c>
      <c r="P851">
        <v>2100</v>
      </c>
      <c r="Q851" t="s">
        <v>233</v>
      </c>
      <c r="R851">
        <v>218</v>
      </c>
      <c r="S851" t="s">
        <v>134</v>
      </c>
      <c r="T851">
        <v>1</v>
      </c>
      <c r="U851" s="1">
        <v>43479</v>
      </c>
      <c r="V851" s="1">
        <v>43607</v>
      </c>
      <c r="W851" t="s">
        <v>2475</v>
      </c>
      <c r="X851" t="s">
        <v>1929</v>
      </c>
      <c r="Y851">
        <v>20</v>
      </c>
      <c r="Z851">
        <v>20</v>
      </c>
      <c r="AA851">
        <v>33</v>
      </c>
      <c r="AB851">
        <v>60.606099999999998</v>
      </c>
      <c r="AD851">
        <f>IF(ISBLANK(Source[[#This Row],[CrosslistID]]),1,1/COUNTIFS(Source[CrosslistID],Source[[#This Row],[CrosslistID]],Source[TermDesc],Source[[#This Row],[TermDesc]]))</f>
        <v>1</v>
      </c>
      <c r="AG851">
        <v>0</v>
      </c>
      <c r="AH851">
        <v>60.606099999999998</v>
      </c>
      <c r="AI851">
        <v>1.9</v>
      </c>
      <c r="AJ851">
        <v>2</v>
      </c>
      <c r="AK851">
        <v>0.2</v>
      </c>
      <c r="AL8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51">
        <f>IF(AND(Source[[#This Row],[Credit_Noncredit]]="Noncredit",Source[[#This Row],[FTEF]]&gt;0),Source[[#This Row],[NC XLST FTES]]*525/(437.5*Source[[#This Row],[FTEF]]),0)</f>
        <v>0</v>
      </c>
      <c r="AN851">
        <f>IF(Source[[#This Row],[Credit_Noncredit]]="Credit",Source[[#This Row],[Census Enrollment]],Source[[#This Row],[Noncredit Avg. Attendance]])</f>
        <v>20</v>
      </c>
    </row>
    <row r="852" spans="1:40" x14ac:dyDescent="0.25">
      <c r="A852" t="s">
        <v>4581</v>
      </c>
      <c r="B852" t="s">
        <v>886</v>
      </c>
      <c r="C852" t="s">
        <v>627</v>
      </c>
      <c r="D852" t="s">
        <v>628</v>
      </c>
      <c r="E852" s="4">
        <v>35185</v>
      </c>
      <c r="F852" s="4" t="s">
        <v>1132</v>
      </c>
      <c r="G852" s="4">
        <v>12</v>
      </c>
      <c r="H852" t="str">
        <f>CONCATENATE(Source[[#This Row],[Subject]],TRIM(Source[[#This Row],[Course]]))</f>
        <v>HUM12</v>
      </c>
      <c r="I852" t="str">
        <f>VLOOKUP(Source[[#This Row],[SubjCrse]],'Courses and Categories'!$E$2:$G$1816,3,FALSE)</f>
        <v>Credit General Education</v>
      </c>
      <c r="J852">
        <v>1</v>
      </c>
      <c r="K852" t="s">
        <v>4823</v>
      </c>
      <c r="L852" t="s">
        <v>39</v>
      </c>
      <c r="M852" t="s">
        <v>903</v>
      </c>
      <c r="N852" t="s">
        <v>59</v>
      </c>
      <c r="O852">
        <v>1110</v>
      </c>
      <c r="P852">
        <v>1225</v>
      </c>
      <c r="Q852" t="s">
        <v>233</v>
      </c>
      <c r="R852">
        <v>217</v>
      </c>
      <c r="S852" t="s">
        <v>134</v>
      </c>
      <c r="T852">
        <v>1</v>
      </c>
      <c r="U852" s="1">
        <v>43479</v>
      </c>
      <c r="V852" s="1">
        <v>43607</v>
      </c>
      <c r="W852" t="s">
        <v>2477</v>
      </c>
      <c r="X852" t="s">
        <v>1929</v>
      </c>
      <c r="Y852">
        <v>22</v>
      </c>
      <c r="Z852">
        <v>19</v>
      </c>
      <c r="AA852">
        <v>33</v>
      </c>
      <c r="AB852">
        <v>57.575800000000001</v>
      </c>
      <c r="AD852">
        <f>IF(ISBLANK(Source[[#This Row],[CrosslistID]]),1,1/COUNTIFS(Source[CrosslistID],Source[[#This Row],[CrosslistID]],Source[TermDesc],Source[[#This Row],[TermDesc]]))</f>
        <v>1</v>
      </c>
      <c r="AG852">
        <v>0</v>
      </c>
      <c r="AH852">
        <v>57.575800000000001</v>
      </c>
      <c r="AI852">
        <v>2.2000000000000002</v>
      </c>
      <c r="AJ852">
        <v>2.2000000000000002</v>
      </c>
      <c r="AK852">
        <v>0.2</v>
      </c>
      <c r="AL8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52">
        <f>IF(AND(Source[[#This Row],[Credit_Noncredit]]="Noncredit",Source[[#This Row],[FTEF]]&gt;0),Source[[#This Row],[NC XLST FTES]]*525/(437.5*Source[[#This Row],[FTEF]]),0)</f>
        <v>0</v>
      </c>
      <c r="AN852">
        <f>IF(Source[[#This Row],[Credit_Noncredit]]="Credit",Source[[#This Row],[Census Enrollment]],Source[[#This Row],[Noncredit Avg. Attendance]])</f>
        <v>22</v>
      </c>
    </row>
    <row r="853" spans="1:40" x14ac:dyDescent="0.25">
      <c r="A853" t="s">
        <v>4581</v>
      </c>
      <c r="B853" t="s">
        <v>886</v>
      </c>
      <c r="C853" t="s">
        <v>627</v>
      </c>
      <c r="D853" t="s">
        <v>628</v>
      </c>
      <c r="E853" s="4">
        <v>37146</v>
      </c>
      <c r="F853" s="4" t="s">
        <v>1132</v>
      </c>
      <c r="G853" s="4">
        <v>20</v>
      </c>
      <c r="H853" t="str">
        <f>CONCATENATE(Source[[#This Row],[Subject]],TRIM(Source[[#This Row],[Course]]))</f>
        <v>HUM20</v>
      </c>
      <c r="I853" t="str">
        <f>VLOOKUP(Source[[#This Row],[SubjCrse]],'Courses and Categories'!$E$2:$G$1816,3,FALSE)</f>
        <v>Credit General Education</v>
      </c>
      <c r="J853">
        <v>501</v>
      </c>
      <c r="K853" t="s">
        <v>2478</v>
      </c>
      <c r="L853" t="s">
        <v>39</v>
      </c>
      <c r="M853" t="s">
        <v>903</v>
      </c>
      <c r="N853" t="s">
        <v>41</v>
      </c>
      <c r="O853">
        <v>1440</v>
      </c>
      <c r="P853">
        <v>1730</v>
      </c>
      <c r="Q853" t="s">
        <v>233</v>
      </c>
      <c r="R853">
        <v>218</v>
      </c>
      <c r="S853" t="s">
        <v>134</v>
      </c>
      <c r="T853">
        <v>1</v>
      </c>
      <c r="U853" s="1">
        <v>43479</v>
      </c>
      <c r="V853" s="1">
        <v>43607</v>
      </c>
      <c r="W853" t="s">
        <v>2477</v>
      </c>
      <c r="X853" t="s">
        <v>1929</v>
      </c>
      <c r="Y853">
        <v>26</v>
      </c>
      <c r="Z853">
        <v>22</v>
      </c>
      <c r="AA853">
        <v>33</v>
      </c>
      <c r="AB853">
        <v>66.666700000000006</v>
      </c>
      <c r="AD853">
        <f>IF(ISBLANK(Source[[#This Row],[CrosslistID]]),1,1/COUNTIFS(Source[CrosslistID],Source[[#This Row],[CrosslistID]],Source[TermDesc],Source[[#This Row],[TermDesc]]))</f>
        <v>1</v>
      </c>
      <c r="AG853">
        <v>0</v>
      </c>
      <c r="AH853">
        <v>66.666700000000006</v>
      </c>
      <c r="AI853">
        <v>2.4</v>
      </c>
      <c r="AJ853">
        <v>2.6</v>
      </c>
      <c r="AK853">
        <v>0.2</v>
      </c>
      <c r="AL8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53">
        <f>IF(AND(Source[[#This Row],[Credit_Noncredit]]="Noncredit",Source[[#This Row],[FTEF]]&gt;0),Source[[#This Row],[NC XLST FTES]]*525/(437.5*Source[[#This Row],[FTEF]]),0)</f>
        <v>0</v>
      </c>
      <c r="AN853">
        <f>IF(Source[[#This Row],[Credit_Noncredit]]="Credit",Source[[#This Row],[Census Enrollment]],Source[[#This Row],[Noncredit Avg. Attendance]])</f>
        <v>26</v>
      </c>
    </row>
    <row r="854" spans="1:40" x14ac:dyDescent="0.25">
      <c r="A854" t="s">
        <v>4581</v>
      </c>
      <c r="B854" t="s">
        <v>886</v>
      </c>
      <c r="C854" t="s">
        <v>627</v>
      </c>
      <c r="D854" t="s">
        <v>628</v>
      </c>
      <c r="E854" s="4">
        <v>35262</v>
      </c>
      <c r="F854" s="4" t="s">
        <v>1132</v>
      </c>
      <c r="G854" s="4" t="s">
        <v>1346</v>
      </c>
      <c r="H854" t="str">
        <f>CONCATENATE(Source[[#This Row],[Subject]],TRIM(Source[[#This Row],[Course]]))</f>
        <v>HUM41B</v>
      </c>
      <c r="I854" t="str">
        <f>VLOOKUP(Source[[#This Row],[SubjCrse]],'Courses and Categories'!$E$2:$G$1816,3,FALSE)</f>
        <v>Credit General Education</v>
      </c>
      <c r="J854">
        <v>1</v>
      </c>
      <c r="K854" t="s">
        <v>2480</v>
      </c>
      <c r="L854" t="s">
        <v>39</v>
      </c>
      <c r="M854" t="s">
        <v>903</v>
      </c>
      <c r="N854" t="s">
        <v>1041</v>
      </c>
      <c r="O854">
        <v>1110</v>
      </c>
      <c r="P854">
        <v>1200</v>
      </c>
      <c r="Q854" t="s">
        <v>233</v>
      </c>
      <c r="R854">
        <v>217</v>
      </c>
      <c r="S854" t="s">
        <v>134</v>
      </c>
      <c r="T854">
        <v>1</v>
      </c>
      <c r="U854" s="1">
        <v>43479</v>
      </c>
      <c r="V854" s="1">
        <v>43607</v>
      </c>
      <c r="W854" t="s">
        <v>2424</v>
      </c>
      <c r="X854" t="s">
        <v>1929</v>
      </c>
      <c r="Y854">
        <v>24</v>
      </c>
      <c r="Z854">
        <v>23</v>
      </c>
      <c r="AA854">
        <v>33</v>
      </c>
      <c r="AB854">
        <v>69.697000000000003</v>
      </c>
      <c r="AD854">
        <f>IF(ISBLANK(Source[[#This Row],[CrosslistID]]),1,1/COUNTIFS(Source[CrosslistID],Source[[#This Row],[CrosslistID]],Source[TermDesc],Source[[#This Row],[TermDesc]]))</f>
        <v>1</v>
      </c>
      <c r="AG854">
        <v>0</v>
      </c>
      <c r="AH854">
        <v>69.697000000000003</v>
      </c>
      <c r="AI854">
        <v>2.4</v>
      </c>
      <c r="AJ854">
        <v>2.4</v>
      </c>
      <c r="AK854">
        <v>0.2</v>
      </c>
      <c r="AL8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54">
        <f>IF(AND(Source[[#This Row],[Credit_Noncredit]]="Noncredit",Source[[#This Row],[FTEF]]&gt;0),Source[[#This Row],[NC XLST FTES]]*525/(437.5*Source[[#This Row],[FTEF]]),0)</f>
        <v>0</v>
      </c>
      <c r="AN854">
        <f>IF(Source[[#This Row],[Credit_Noncredit]]="Credit",Source[[#This Row],[Census Enrollment]],Source[[#This Row],[Noncredit Avg. Attendance]])</f>
        <v>24</v>
      </c>
    </row>
    <row r="855" spans="1:40" x14ac:dyDescent="0.25">
      <c r="A855" t="s">
        <v>4581</v>
      </c>
      <c r="B855" t="s">
        <v>886</v>
      </c>
      <c r="C855" t="s">
        <v>627</v>
      </c>
      <c r="D855" t="s">
        <v>1135</v>
      </c>
      <c r="E855" s="4">
        <v>30433</v>
      </c>
      <c r="F855" s="4" t="s">
        <v>1136</v>
      </c>
      <c r="G855" s="4" t="s">
        <v>1072</v>
      </c>
      <c r="H855" t="str">
        <f>CONCATENATE(Source[[#This Row],[Subject]],TRIM(Source[[#This Row],[Course]]))</f>
        <v>AMSL1A</v>
      </c>
      <c r="I855" t="str">
        <f>VLOOKUP(Source[[#This Row],[SubjCrse]],'Courses and Categories'!$E$2:$G$1816,3,FALSE)</f>
        <v>Credit General Education</v>
      </c>
      <c r="J855">
        <v>1</v>
      </c>
      <c r="K855" t="s">
        <v>1137</v>
      </c>
      <c r="L855" t="s">
        <v>39</v>
      </c>
      <c r="M855" t="s">
        <v>903</v>
      </c>
      <c r="N855" t="s">
        <v>59</v>
      </c>
      <c r="O855">
        <v>810</v>
      </c>
      <c r="P855">
        <v>925</v>
      </c>
      <c r="Q855" t="s">
        <v>233</v>
      </c>
      <c r="R855">
        <v>303</v>
      </c>
      <c r="S855" t="s">
        <v>134</v>
      </c>
      <c r="T855">
        <v>1</v>
      </c>
      <c r="U855" s="1">
        <v>43479</v>
      </c>
      <c r="V855" s="1">
        <v>43607</v>
      </c>
      <c r="W855" t="s">
        <v>1139</v>
      </c>
      <c r="X855" t="s">
        <v>1929</v>
      </c>
      <c r="Y855">
        <v>30</v>
      </c>
      <c r="Z855">
        <v>22</v>
      </c>
      <c r="AA855">
        <v>35</v>
      </c>
      <c r="AB855">
        <v>62.857100000000003</v>
      </c>
      <c r="AD855">
        <f>IF(ISBLANK(Source[[#This Row],[CrosslistID]]),1,1/COUNTIFS(Source[CrosslistID],Source[[#This Row],[CrosslistID]],Source[TermDesc],Source[[#This Row],[TermDesc]]))</f>
        <v>1</v>
      </c>
      <c r="AG855">
        <v>0</v>
      </c>
      <c r="AH855">
        <v>62.857100000000003</v>
      </c>
      <c r="AI855">
        <v>3</v>
      </c>
      <c r="AJ855">
        <v>3</v>
      </c>
      <c r="AK855">
        <v>0.2</v>
      </c>
      <c r="AL8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55">
        <f>IF(AND(Source[[#This Row],[Credit_Noncredit]]="Noncredit",Source[[#This Row],[FTEF]]&gt;0),Source[[#This Row],[NC XLST FTES]]*525/(437.5*Source[[#This Row],[FTEF]]),0)</f>
        <v>0</v>
      </c>
      <c r="AN855">
        <f>IF(Source[[#This Row],[Credit_Noncredit]]="Credit",Source[[#This Row],[Census Enrollment]],Source[[#This Row],[Noncredit Avg. Attendance]])</f>
        <v>30</v>
      </c>
    </row>
    <row r="856" spans="1:40" x14ac:dyDescent="0.25">
      <c r="A856" t="s">
        <v>4581</v>
      </c>
      <c r="B856" t="s">
        <v>886</v>
      </c>
      <c r="C856" t="s">
        <v>627</v>
      </c>
      <c r="D856" t="s">
        <v>1135</v>
      </c>
      <c r="E856" s="4">
        <v>30434</v>
      </c>
      <c r="F856" s="4" t="s">
        <v>1136</v>
      </c>
      <c r="G856" s="4" t="s">
        <v>1072</v>
      </c>
      <c r="H856" t="str">
        <f>CONCATENATE(Source[[#This Row],[Subject]],TRIM(Source[[#This Row],[Course]]))</f>
        <v>AMSL1A</v>
      </c>
      <c r="I856" t="str">
        <f>VLOOKUP(Source[[#This Row],[SubjCrse]],'Courses and Categories'!$E$2:$G$1816,3,FALSE)</f>
        <v>Credit General Education</v>
      </c>
      <c r="J856">
        <v>2</v>
      </c>
      <c r="K856" t="s">
        <v>1137</v>
      </c>
      <c r="L856" t="s">
        <v>39</v>
      </c>
      <c r="M856" t="s">
        <v>903</v>
      </c>
      <c r="N856" t="s">
        <v>59</v>
      </c>
      <c r="O856">
        <v>1240</v>
      </c>
      <c r="P856">
        <v>1355</v>
      </c>
      <c r="Q856" t="s">
        <v>420</v>
      </c>
      <c r="R856">
        <v>261</v>
      </c>
      <c r="S856" t="s">
        <v>134</v>
      </c>
      <c r="T856">
        <v>1</v>
      </c>
      <c r="U856" s="1">
        <v>43479</v>
      </c>
      <c r="V856" s="1">
        <v>43607</v>
      </c>
      <c r="W856" t="s">
        <v>1139</v>
      </c>
      <c r="X856" t="s">
        <v>1929</v>
      </c>
      <c r="Y856">
        <v>32</v>
      </c>
      <c r="Z856">
        <v>25</v>
      </c>
      <c r="AA856">
        <v>35</v>
      </c>
      <c r="AB856">
        <v>71.428600000000003</v>
      </c>
      <c r="AD856">
        <f>IF(ISBLANK(Source[[#This Row],[CrosslistID]]),1,1/COUNTIFS(Source[CrosslistID],Source[[#This Row],[CrosslistID]],Source[TermDesc],Source[[#This Row],[TermDesc]]))</f>
        <v>1</v>
      </c>
      <c r="AG856">
        <v>0</v>
      </c>
      <c r="AH856">
        <v>71.428600000000003</v>
      </c>
      <c r="AI856">
        <v>3</v>
      </c>
      <c r="AJ856">
        <v>3.2</v>
      </c>
      <c r="AK856">
        <v>0.2</v>
      </c>
      <c r="AL8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56">
        <f>IF(AND(Source[[#This Row],[Credit_Noncredit]]="Noncredit",Source[[#This Row],[FTEF]]&gt;0),Source[[#This Row],[NC XLST FTES]]*525/(437.5*Source[[#This Row],[FTEF]]),0)</f>
        <v>0</v>
      </c>
      <c r="AN856">
        <f>IF(Source[[#This Row],[Credit_Noncredit]]="Credit",Source[[#This Row],[Census Enrollment]],Source[[#This Row],[Noncredit Avg. Attendance]])</f>
        <v>32</v>
      </c>
    </row>
    <row r="857" spans="1:40" x14ac:dyDescent="0.25">
      <c r="A857" t="s">
        <v>4581</v>
      </c>
      <c r="B857" t="s">
        <v>886</v>
      </c>
      <c r="C857" t="s">
        <v>627</v>
      </c>
      <c r="D857" t="s">
        <v>1135</v>
      </c>
      <c r="E857" s="4">
        <v>34345</v>
      </c>
      <c r="F857" s="4" t="s">
        <v>1136</v>
      </c>
      <c r="G857" s="4" t="s">
        <v>1072</v>
      </c>
      <c r="H857" t="str">
        <f>CONCATENATE(Source[[#This Row],[Subject]],TRIM(Source[[#This Row],[Course]]))</f>
        <v>AMSL1A</v>
      </c>
      <c r="I857" t="str">
        <f>VLOOKUP(Source[[#This Row],[SubjCrse]],'Courses and Categories'!$E$2:$G$1816,3,FALSE)</f>
        <v>Credit General Education</v>
      </c>
      <c r="J857">
        <v>501</v>
      </c>
      <c r="K857" t="s">
        <v>1137</v>
      </c>
      <c r="L857" t="s">
        <v>87</v>
      </c>
      <c r="M857" t="s">
        <v>903</v>
      </c>
      <c r="N857" t="s">
        <v>41</v>
      </c>
      <c r="O857">
        <v>1810</v>
      </c>
      <c r="P857">
        <v>2100</v>
      </c>
      <c r="Q857" t="s">
        <v>240</v>
      </c>
      <c r="R857">
        <v>259</v>
      </c>
      <c r="S857" t="s">
        <v>134</v>
      </c>
      <c r="T857">
        <v>1</v>
      </c>
      <c r="U857" s="1">
        <v>43479</v>
      </c>
      <c r="V857" s="1">
        <v>43607</v>
      </c>
      <c r="W857" t="s">
        <v>1138</v>
      </c>
      <c r="X857" t="s">
        <v>1929</v>
      </c>
      <c r="Y857">
        <v>24</v>
      </c>
      <c r="Z857">
        <v>20</v>
      </c>
      <c r="AA857">
        <v>35</v>
      </c>
      <c r="AB857">
        <v>57.142899999999997</v>
      </c>
      <c r="AD857">
        <f>IF(ISBLANK(Source[[#This Row],[CrosslistID]]),1,1/COUNTIFS(Source[CrosslistID],Source[[#This Row],[CrosslistID]],Source[TermDesc],Source[[#This Row],[TermDesc]]))</f>
        <v>1</v>
      </c>
      <c r="AG857">
        <v>0</v>
      </c>
      <c r="AH857">
        <v>57.142899999999997</v>
      </c>
      <c r="AI857">
        <v>2.2000000000000002</v>
      </c>
      <c r="AJ857">
        <v>2.4</v>
      </c>
      <c r="AK857">
        <v>0.2</v>
      </c>
      <c r="AL8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57">
        <f>IF(AND(Source[[#This Row],[Credit_Noncredit]]="Noncredit",Source[[#This Row],[FTEF]]&gt;0),Source[[#This Row],[NC XLST FTES]]*525/(437.5*Source[[#This Row],[FTEF]]),0)</f>
        <v>0</v>
      </c>
      <c r="AN857">
        <f>IF(Source[[#This Row],[Credit_Noncredit]]="Credit",Source[[#This Row],[Census Enrollment]],Source[[#This Row],[Noncredit Avg. Attendance]])</f>
        <v>24</v>
      </c>
    </row>
    <row r="858" spans="1:40" x14ac:dyDescent="0.25">
      <c r="A858" t="s">
        <v>4581</v>
      </c>
      <c r="B858" t="s">
        <v>886</v>
      </c>
      <c r="C858" t="s">
        <v>627</v>
      </c>
      <c r="D858" t="s">
        <v>1135</v>
      </c>
      <c r="E858" s="4">
        <v>38900</v>
      </c>
      <c r="F858" s="4" t="s">
        <v>1136</v>
      </c>
      <c r="G858" s="4" t="s">
        <v>1072</v>
      </c>
      <c r="H858" t="str">
        <f>CONCATENATE(Source[[#This Row],[Subject]],TRIM(Source[[#This Row],[Course]]))</f>
        <v>AMSL1A</v>
      </c>
      <c r="I858" t="str">
        <f>VLOOKUP(Source[[#This Row],[SubjCrse]],'Courses and Categories'!$E$2:$G$1816,3,FALSE)</f>
        <v>Credit General Education</v>
      </c>
      <c r="J858">
        <v>503</v>
      </c>
      <c r="K858" t="s">
        <v>1137</v>
      </c>
      <c r="L858" t="s">
        <v>87</v>
      </c>
      <c r="M858" t="s">
        <v>903</v>
      </c>
      <c r="N858" t="s">
        <v>180</v>
      </c>
      <c r="O858">
        <v>1810</v>
      </c>
      <c r="P858">
        <v>2100</v>
      </c>
      <c r="Q858" t="s">
        <v>422</v>
      </c>
      <c r="R858">
        <v>201</v>
      </c>
      <c r="S858" t="s">
        <v>134</v>
      </c>
      <c r="T858">
        <v>1</v>
      </c>
      <c r="U858" s="1">
        <v>43479</v>
      </c>
      <c r="V858" s="1">
        <v>43607</v>
      </c>
      <c r="W858" t="s">
        <v>4824</v>
      </c>
      <c r="X858" t="s">
        <v>1929</v>
      </c>
      <c r="Y858">
        <v>13</v>
      </c>
      <c r="Z858">
        <v>9</v>
      </c>
      <c r="AA858">
        <v>35</v>
      </c>
      <c r="AB858">
        <v>25.714300000000001</v>
      </c>
      <c r="AD858">
        <f>IF(ISBLANK(Source[[#This Row],[CrosslistID]]),1,1/COUNTIFS(Source[CrosslistID],Source[[#This Row],[CrosslistID]],Source[TermDesc],Source[[#This Row],[TermDesc]]))</f>
        <v>1</v>
      </c>
      <c r="AG858">
        <v>0</v>
      </c>
      <c r="AH858">
        <v>25.714300000000001</v>
      </c>
      <c r="AI858">
        <v>1.2</v>
      </c>
      <c r="AJ858">
        <v>1.3</v>
      </c>
      <c r="AK858">
        <v>0.2</v>
      </c>
      <c r="AL8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58">
        <f>IF(AND(Source[[#This Row],[Credit_Noncredit]]="Noncredit",Source[[#This Row],[FTEF]]&gt;0),Source[[#This Row],[NC XLST FTES]]*525/(437.5*Source[[#This Row],[FTEF]]),0)</f>
        <v>0</v>
      </c>
      <c r="AN858">
        <f>IF(Source[[#This Row],[Credit_Noncredit]]="Credit",Source[[#This Row],[Census Enrollment]],Source[[#This Row],[Noncredit Avg. Attendance]])</f>
        <v>13</v>
      </c>
    </row>
    <row r="859" spans="1:40" x14ac:dyDescent="0.25">
      <c r="A859" t="s">
        <v>4581</v>
      </c>
      <c r="B859" t="s">
        <v>886</v>
      </c>
      <c r="C859" t="s">
        <v>627</v>
      </c>
      <c r="D859" t="s">
        <v>1135</v>
      </c>
      <c r="E859" s="4">
        <v>37396</v>
      </c>
      <c r="F859" s="4" t="s">
        <v>1136</v>
      </c>
      <c r="G859" s="4" t="s">
        <v>1072</v>
      </c>
      <c r="H859" t="str">
        <f>CONCATENATE(Source[[#This Row],[Subject]],TRIM(Source[[#This Row],[Course]]))</f>
        <v>AMSL1A</v>
      </c>
      <c r="I859" t="str">
        <f>VLOOKUP(Source[[#This Row],[SubjCrse]],'Courses and Categories'!$E$2:$G$1816,3,FALSE)</f>
        <v>Credit General Education</v>
      </c>
      <c r="J859">
        <v>551</v>
      </c>
      <c r="K859" t="s">
        <v>1137</v>
      </c>
      <c r="L859" t="s">
        <v>87</v>
      </c>
      <c r="M859" t="s">
        <v>903</v>
      </c>
      <c r="N859" t="s">
        <v>50</v>
      </c>
      <c r="O859">
        <v>1800</v>
      </c>
      <c r="P859">
        <v>2050</v>
      </c>
      <c r="Q859" t="s">
        <v>52</v>
      </c>
      <c r="R859">
        <v>271</v>
      </c>
      <c r="S859" t="s">
        <v>53</v>
      </c>
      <c r="T859">
        <v>1</v>
      </c>
      <c r="U859" s="1">
        <v>43479</v>
      </c>
      <c r="V859" s="1">
        <v>43607</v>
      </c>
      <c r="W859" t="s">
        <v>1138</v>
      </c>
      <c r="X859" t="s">
        <v>1929</v>
      </c>
      <c r="Y859">
        <v>30</v>
      </c>
      <c r="Z859">
        <v>27</v>
      </c>
      <c r="AA859">
        <v>35</v>
      </c>
      <c r="AB859">
        <v>77.142899999999997</v>
      </c>
      <c r="AD859">
        <f>IF(ISBLANK(Source[[#This Row],[CrosslistID]]),1,1/COUNTIFS(Source[CrosslistID],Source[[#This Row],[CrosslistID]],Source[TermDesc],Source[[#This Row],[TermDesc]]))</f>
        <v>1</v>
      </c>
      <c r="AG859">
        <v>0</v>
      </c>
      <c r="AH859">
        <v>77.142899999999997</v>
      </c>
      <c r="AI859">
        <v>3</v>
      </c>
      <c r="AJ859">
        <v>3</v>
      </c>
      <c r="AK859">
        <v>0.2</v>
      </c>
      <c r="AL8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59">
        <f>IF(AND(Source[[#This Row],[Credit_Noncredit]]="Noncredit",Source[[#This Row],[FTEF]]&gt;0),Source[[#This Row],[NC XLST FTES]]*525/(437.5*Source[[#This Row],[FTEF]]),0)</f>
        <v>0</v>
      </c>
      <c r="AN859">
        <f>IF(Source[[#This Row],[Credit_Noncredit]]="Credit",Source[[#This Row],[Census Enrollment]],Source[[#This Row],[Noncredit Avg. Attendance]])</f>
        <v>30</v>
      </c>
    </row>
    <row r="860" spans="1:40" x14ac:dyDescent="0.25">
      <c r="A860" t="s">
        <v>4581</v>
      </c>
      <c r="B860" t="s">
        <v>886</v>
      </c>
      <c r="C860" t="s">
        <v>627</v>
      </c>
      <c r="D860" t="s">
        <v>1135</v>
      </c>
      <c r="E860" s="4">
        <v>38679</v>
      </c>
      <c r="F860" s="4" t="s">
        <v>1136</v>
      </c>
      <c r="G860" s="4" t="s">
        <v>1072</v>
      </c>
      <c r="H860" t="str">
        <f>CONCATENATE(Source[[#This Row],[Subject]],TRIM(Source[[#This Row],[Course]]))</f>
        <v>AMSL1A</v>
      </c>
      <c r="I860" t="str">
        <f>VLOOKUP(Source[[#This Row],[SubjCrse]],'Courses and Categories'!$E$2:$G$1816,3,FALSE)</f>
        <v>Credit General Education</v>
      </c>
      <c r="J860">
        <v>581</v>
      </c>
      <c r="K860" t="s">
        <v>1137</v>
      </c>
      <c r="L860" t="s">
        <v>87</v>
      </c>
      <c r="M860" t="s">
        <v>903</v>
      </c>
      <c r="N860" t="s">
        <v>180</v>
      </c>
      <c r="O860">
        <v>1800</v>
      </c>
      <c r="P860">
        <v>2050</v>
      </c>
      <c r="Q860" t="s">
        <v>76</v>
      </c>
      <c r="R860">
        <v>420</v>
      </c>
      <c r="S860" t="s">
        <v>77</v>
      </c>
      <c r="T860">
        <v>1</v>
      </c>
      <c r="U860" s="1">
        <v>43479</v>
      </c>
      <c r="V860" s="1">
        <v>43607</v>
      </c>
      <c r="W860" t="s">
        <v>1138</v>
      </c>
      <c r="X860" t="s">
        <v>1929</v>
      </c>
      <c r="Y860">
        <v>22</v>
      </c>
      <c r="Z860">
        <v>21</v>
      </c>
      <c r="AA860">
        <v>35</v>
      </c>
      <c r="AB860">
        <v>60</v>
      </c>
      <c r="AD860">
        <f>IF(ISBLANK(Source[[#This Row],[CrosslistID]]),1,1/COUNTIFS(Source[CrosslistID],Source[[#This Row],[CrosslistID]],Source[TermDesc],Source[[#This Row],[TermDesc]]))</f>
        <v>1</v>
      </c>
      <c r="AG860">
        <v>0</v>
      </c>
      <c r="AH860">
        <v>60</v>
      </c>
      <c r="AI860">
        <v>2.2000000000000002</v>
      </c>
      <c r="AJ860">
        <v>2.2000000000000002</v>
      </c>
      <c r="AK860">
        <v>0.2</v>
      </c>
      <c r="AL8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60">
        <f>IF(AND(Source[[#This Row],[Credit_Noncredit]]="Noncredit",Source[[#This Row],[FTEF]]&gt;0),Source[[#This Row],[NC XLST FTES]]*525/(437.5*Source[[#This Row],[FTEF]]),0)</f>
        <v>0</v>
      </c>
      <c r="AN860">
        <f>IF(Source[[#This Row],[Credit_Noncredit]]="Credit",Source[[#This Row],[Census Enrollment]],Source[[#This Row],[Noncredit Avg. Attendance]])</f>
        <v>22</v>
      </c>
    </row>
    <row r="861" spans="1:40" x14ac:dyDescent="0.25">
      <c r="A861" t="s">
        <v>4581</v>
      </c>
      <c r="B861" t="s">
        <v>886</v>
      </c>
      <c r="C861" t="s">
        <v>627</v>
      </c>
      <c r="D861" t="s">
        <v>1135</v>
      </c>
      <c r="E861" s="4">
        <v>31251</v>
      </c>
      <c r="F861" s="4" t="s">
        <v>1136</v>
      </c>
      <c r="G861" s="4" t="s">
        <v>1103</v>
      </c>
      <c r="H861" t="str">
        <f>CONCATENATE(Source[[#This Row],[Subject]],TRIM(Source[[#This Row],[Course]]))</f>
        <v>AMSL1B</v>
      </c>
      <c r="I861" t="str">
        <f>VLOOKUP(Source[[#This Row],[SubjCrse]],'Courses and Categories'!$E$2:$G$1816,3,FALSE)</f>
        <v>Credit General Education</v>
      </c>
      <c r="J861">
        <v>1</v>
      </c>
      <c r="K861" t="s">
        <v>2481</v>
      </c>
      <c r="L861" t="s">
        <v>39</v>
      </c>
      <c r="M861" t="s">
        <v>903</v>
      </c>
      <c r="N861" t="s">
        <v>59</v>
      </c>
      <c r="O861">
        <v>1110</v>
      </c>
      <c r="P861">
        <v>1225</v>
      </c>
      <c r="Q861" t="s">
        <v>420</v>
      </c>
      <c r="R861">
        <v>181</v>
      </c>
      <c r="S861" t="s">
        <v>134</v>
      </c>
      <c r="T861">
        <v>1</v>
      </c>
      <c r="U861" s="1">
        <v>43479</v>
      </c>
      <c r="V861" s="1">
        <v>43607</v>
      </c>
      <c r="W861" t="s">
        <v>1139</v>
      </c>
      <c r="X861" t="s">
        <v>1929</v>
      </c>
      <c r="Y861">
        <v>21</v>
      </c>
      <c r="Z861">
        <v>20</v>
      </c>
      <c r="AA861">
        <v>35</v>
      </c>
      <c r="AB861">
        <v>57.142899999999997</v>
      </c>
      <c r="AD861">
        <f>IF(ISBLANK(Source[[#This Row],[CrosslistID]]),1,1/COUNTIFS(Source[CrosslistID],Source[[#This Row],[CrosslistID]],Source[TermDesc],Source[[#This Row],[TermDesc]]))</f>
        <v>1</v>
      </c>
      <c r="AG861">
        <v>0</v>
      </c>
      <c r="AH861">
        <v>57.142899999999997</v>
      </c>
      <c r="AI861">
        <v>2.1</v>
      </c>
      <c r="AJ861">
        <v>2.1</v>
      </c>
      <c r="AK861">
        <v>0.2</v>
      </c>
      <c r="AL8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61">
        <f>IF(AND(Source[[#This Row],[Credit_Noncredit]]="Noncredit",Source[[#This Row],[FTEF]]&gt;0),Source[[#This Row],[NC XLST FTES]]*525/(437.5*Source[[#This Row],[FTEF]]),0)</f>
        <v>0</v>
      </c>
      <c r="AN861">
        <f>IF(Source[[#This Row],[Credit_Noncredit]]="Credit",Source[[#This Row],[Census Enrollment]],Source[[#This Row],[Noncredit Avg. Attendance]])</f>
        <v>21</v>
      </c>
    </row>
    <row r="862" spans="1:40" x14ac:dyDescent="0.25">
      <c r="A862" t="s">
        <v>4581</v>
      </c>
      <c r="B862" t="s">
        <v>886</v>
      </c>
      <c r="C862" t="s">
        <v>627</v>
      </c>
      <c r="D862" t="s">
        <v>1135</v>
      </c>
      <c r="E862" s="4">
        <v>38388</v>
      </c>
      <c r="F862" s="4" t="s">
        <v>1136</v>
      </c>
      <c r="G862" s="4" t="s">
        <v>1103</v>
      </c>
      <c r="H862" t="str">
        <f>CONCATENATE(Source[[#This Row],[Subject]],TRIM(Source[[#This Row],[Course]]))</f>
        <v>AMSL1B</v>
      </c>
      <c r="I862" t="str">
        <f>VLOOKUP(Source[[#This Row],[SubjCrse]],'Courses and Categories'!$E$2:$G$1816,3,FALSE)</f>
        <v>Credit General Education</v>
      </c>
      <c r="J862">
        <v>501</v>
      </c>
      <c r="K862" t="s">
        <v>2481</v>
      </c>
      <c r="L862" t="s">
        <v>87</v>
      </c>
      <c r="M862" t="s">
        <v>903</v>
      </c>
      <c r="N862" t="s">
        <v>185</v>
      </c>
      <c r="O862">
        <v>1810</v>
      </c>
      <c r="P862">
        <v>2100</v>
      </c>
      <c r="Q862" t="s">
        <v>233</v>
      </c>
      <c r="R862">
        <v>312</v>
      </c>
      <c r="S862" t="s">
        <v>134</v>
      </c>
      <c r="T862">
        <v>1</v>
      </c>
      <c r="U862" s="1">
        <v>43479</v>
      </c>
      <c r="V862" s="1">
        <v>43607</v>
      </c>
      <c r="W862" t="s">
        <v>1138</v>
      </c>
      <c r="X862" t="s">
        <v>1929</v>
      </c>
      <c r="Y862">
        <v>28</v>
      </c>
      <c r="Z862">
        <v>30</v>
      </c>
      <c r="AA862">
        <v>35</v>
      </c>
      <c r="AB862">
        <v>85.714299999999994</v>
      </c>
      <c r="AD862">
        <f>IF(ISBLANK(Source[[#This Row],[CrosslistID]]),1,1/COUNTIFS(Source[CrosslistID],Source[[#This Row],[CrosslistID]],Source[TermDesc],Source[[#This Row],[TermDesc]]))</f>
        <v>1</v>
      </c>
      <c r="AG862">
        <v>0</v>
      </c>
      <c r="AH862">
        <v>85.714299999999994</v>
      </c>
      <c r="AI862">
        <v>2.8</v>
      </c>
      <c r="AJ862">
        <v>2.8</v>
      </c>
      <c r="AK862">
        <v>0.2</v>
      </c>
      <c r="AL8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62">
        <f>IF(AND(Source[[#This Row],[Credit_Noncredit]]="Noncredit",Source[[#This Row],[FTEF]]&gt;0),Source[[#This Row],[NC XLST FTES]]*525/(437.5*Source[[#This Row],[FTEF]]),0)</f>
        <v>0</v>
      </c>
      <c r="AN862">
        <f>IF(Source[[#This Row],[Credit_Noncredit]]="Credit",Source[[#This Row],[Census Enrollment]],Source[[#This Row],[Noncredit Avg. Attendance]])</f>
        <v>28</v>
      </c>
    </row>
    <row r="863" spans="1:40" x14ac:dyDescent="0.25">
      <c r="A863" t="s">
        <v>4581</v>
      </c>
      <c r="B863" t="s">
        <v>886</v>
      </c>
      <c r="C863" t="s">
        <v>627</v>
      </c>
      <c r="D863" t="s">
        <v>1135</v>
      </c>
      <c r="E863" s="4">
        <v>38594</v>
      </c>
      <c r="F863" s="4" t="s">
        <v>1136</v>
      </c>
      <c r="G863" s="4" t="s">
        <v>1178</v>
      </c>
      <c r="H863" t="str">
        <f>CONCATENATE(Source[[#This Row],[Subject]],TRIM(Source[[#This Row],[Course]]))</f>
        <v>AMSL2A</v>
      </c>
      <c r="I863" t="str">
        <f>VLOOKUP(Source[[#This Row],[SubjCrse]],'Courses and Categories'!$E$2:$G$1816,3,FALSE)</f>
        <v>Credit General Education</v>
      </c>
      <c r="J863">
        <v>501</v>
      </c>
      <c r="K863" t="s">
        <v>4825</v>
      </c>
      <c r="L863" t="s">
        <v>87</v>
      </c>
      <c r="M863" t="s">
        <v>903</v>
      </c>
      <c r="N863" t="s">
        <v>50</v>
      </c>
      <c r="O863">
        <v>1810</v>
      </c>
      <c r="P863">
        <v>2100</v>
      </c>
      <c r="Q863" t="s">
        <v>422</v>
      </c>
      <c r="R863">
        <v>206</v>
      </c>
      <c r="S863" t="s">
        <v>134</v>
      </c>
      <c r="T863">
        <v>1</v>
      </c>
      <c r="U863" s="1">
        <v>43479</v>
      </c>
      <c r="V863" s="1">
        <v>43607</v>
      </c>
      <c r="W863" t="s">
        <v>4824</v>
      </c>
      <c r="X863" t="s">
        <v>1929</v>
      </c>
      <c r="Y863">
        <v>19</v>
      </c>
      <c r="Z863">
        <v>9</v>
      </c>
      <c r="AA863">
        <v>35</v>
      </c>
      <c r="AB863">
        <v>25.714300000000001</v>
      </c>
      <c r="AD863">
        <f>IF(ISBLANK(Source[[#This Row],[CrosslistID]]),1,1/COUNTIFS(Source[CrosslistID],Source[[#This Row],[CrosslistID]],Source[TermDesc],Source[[#This Row],[TermDesc]]))</f>
        <v>1</v>
      </c>
      <c r="AG863">
        <v>0</v>
      </c>
      <c r="AH863">
        <v>25.714300000000001</v>
      </c>
      <c r="AI863">
        <v>1.9</v>
      </c>
      <c r="AJ863">
        <v>1.9</v>
      </c>
      <c r="AK863">
        <v>0.2</v>
      </c>
      <c r="AL8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63">
        <f>IF(AND(Source[[#This Row],[Credit_Noncredit]]="Noncredit",Source[[#This Row],[FTEF]]&gt;0),Source[[#This Row],[NC XLST FTES]]*525/(437.5*Source[[#This Row],[FTEF]]),0)</f>
        <v>0</v>
      </c>
      <c r="AN863">
        <f>IF(Source[[#This Row],[Credit_Noncredit]]="Credit",Source[[#This Row],[Census Enrollment]],Source[[#This Row],[Noncredit Avg. Attendance]])</f>
        <v>19</v>
      </c>
    </row>
    <row r="864" spans="1:40" x14ac:dyDescent="0.25">
      <c r="A864" t="s">
        <v>4581</v>
      </c>
      <c r="B864" t="s">
        <v>886</v>
      </c>
      <c r="C864" t="s">
        <v>627</v>
      </c>
      <c r="D864" t="s">
        <v>1135</v>
      </c>
      <c r="E864" s="4">
        <v>34585</v>
      </c>
      <c r="F864" s="4" t="s">
        <v>1140</v>
      </c>
      <c r="G864" s="4">
        <v>1</v>
      </c>
      <c r="H864" t="str">
        <f>CONCATENATE(Source[[#This Row],[Subject]],TRIM(Source[[#This Row],[Course]]))</f>
        <v>CHIN1</v>
      </c>
      <c r="I864" t="str">
        <f>VLOOKUP(Source[[#This Row],[SubjCrse]],'Courses and Categories'!$E$2:$G$1816,3,FALSE)</f>
        <v>Credit General Education</v>
      </c>
      <c r="J864">
        <v>1</v>
      </c>
      <c r="K864" t="s">
        <v>1141</v>
      </c>
      <c r="L864" t="s">
        <v>39</v>
      </c>
      <c r="M864" t="s">
        <v>903</v>
      </c>
      <c r="N864" t="s">
        <v>59</v>
      </c>
      <c r="O864">
        <v>1110</v>
      </c>
      <c r="P864">
        <v>1325</v>
      </c>
      <c r="Q864" t="s">
        <v>233</v>
      </c>
      <c r="R864">
        <v>310</v>
      </c>
      <c r="S864" t="s">
        <v>134</v>
      </c>
      <c r="T864">
        <v>1</v>
      </c>
      <c r="U864" s="1">
        <v>43479</v>
      </c>
      <c r="V864" s="1">
        <v>43607</v>
      </c>
      <c r="W864" t="s">
        <v>2484</v>
      </c>
      <c r="X864" t="s">
        <v>1929</v>
      </c>
      <c r="Y864">
        <v>23</v>
      </c>
      <c r="Z864">
        <v>21</v>
      </c>
      <c r="AA864">
        <v>35</v>
      </c>
      <c r="AB864">
        <v>60</v>
      </c>
      <c r="AD864">
        <f>IF(ISBLANK(Source[[#This Row],[CrosslistID]]),1,1/COUNTIFS(Source[CrosslistID],Source[[#This Row],[CrosslistID]],Source[TermDesc],Source[[#This Row],[TermDesc]]))</f>
        <v>1</v>
      </c>
      <c r="AG864">
        <v>0</v>
      </c>
      <c r="AH864">
        <v>60</v>
      </c>
      <c r="AI864">
        <v>3.1669999999999998</v>
      </c>
      <c r="AJ864">
        <v>3.8336999999999999</v>
      </c>
      <c r="AK864">
        <v>0.33329999999999999</v>
      </c>
      <c r="AL8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64">
        <f>IF(AND(Source[[#This Row],[Credit_Noncredit]]="Noncredit",Source[[#This Row],[FTEF]]&gt;0),Source[[#This Row],[NC XLST FTES]]*525/(437.5*Source[[#This Row],[FTEF]]),0)</f>
        <v>0</v>
      </c>
      <c r="AN864">
        <f>IF(Source[[#This Row],[Credit_Noncredit]]="Credit",Source[[#This Row],[Census Enrollment]],Source[[#This Row],[Noncredit Avg. Attendance]])</f>
        <v>23</v>
      </c>
    </row>
    <row r="865" spans="1:40" x14ac:dyDescent="0.25">
      <c r="A865" t="s">
        <v>4581</v>
      </c>
      <c r="B865" t="s">
        <v>886</v>
      </c>
      <c r="C865" t="s">
        <v>627</v>
      </c>
      <c r="D865" t="s">
        <v>1135</v>
      </c>
      <c r="E865" s="4">
        <v>31976</v>
      </c>
      <c r="F865" s="4" t="s">
        <v>1140</v>
      </c>
      <c r="G865" s="4" t="s">
        <v>1072</v>
      </c>
      <c r="H865" t="str">
        <f>CONCATENATE(Source[[#This Row],[Subject]],TRIM(Source[[#This Row],[Course]]))</f>
        <v>CHIN1A</v>
      </c>
      <c r="I865" t="str">
        <f>VLOOKUP(Source[[#This Row],[SubjCrse]],'Courses and Categories'!$E$2:$G$1816,3,FALSE)</f>
        <v>Credit General Education</v>
      </c>
      <c r="J865">
        <v>1</v>
      </c>
      <c r="K865" t="s">
        <v>1141</v>
      </c>
      <c r="L865" t="s">
        <v>39</v>
      </c>
      <c r="M865" t="s">
        <v>903</v>
      </c>
      <c r="N865" t="s">
        <v>59</v>
      </c>
      <c r="O865">
        <v>940</v>
      </c>
      <c r="P865">
        <v>1055</v>
      </c>
      <c r="Q865" t="s">
        <v>923</v>
      </c>
      <c r="R865">
        <v>114</v>
      </c>
      <c r="S865" t="s">
        <v>134</v>
      </c>
      <c r="T865">
        <v>1</v>
      </c>
      <c r="U865" s="1">
        <v>43479</v>
      </c>
      <c r="V865" s="1">
        <v>43607</v>
      </c>
      <c r="W865" t="s">
        <v>2484</v>
      </c>
      <c r="X865" t="s">
        <v>1929</v>
      </c>
      <c r="Y865">
        <v>32</v>
      </c>
      <c r="Z865">
        <v>30</v>
      </c>
      <c r="AA865">
        <v>35</v>
      </c>
      <c r="AB865">
        <v>85.714299999999994</v>
      </c>
      <c r="AD865">
        <f>IF(ISBLANK(Source[[#This Row],[CrosslistID]]),1,1/COUNTIFS(Source[CrosslistID],Source[[#This Row],[CrosslistID]],Source[TermDesc],Source[[#This Row],[TermDesc]]))</f>
        <v>1</v>
      </c>
      <c r="AG865">
        <v>0</v>
      </c>
      <c r="AH865">
        <v>85.714299999999994</v>
      </c>
      <c r="AI865">
        <v>3</v>
      </c>
      <c r="AJ865">
        <v>3.2</v>
      </c>
      <c r="AK865">
        <v>0.2</v>
      </c>
      <c r="AL8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65">
        <f>IF(AND(Source[[#This Row],[Credit_Noncredit]]="Noncredit",Source[[#This Row],[FTEF]]&gt;0),Source[[#This Row],[NC XLST FTES]]*525/(437.5*Source[[#This Row],[FTEF]]),0)</f>
        <v>0</v>
      </c>
      <c r="AN865">
        <f>IF(Source[[#This Row],[Credit_Noncredit]]="Credit",Source[[#This Row],[Census Enrollment]],Source[[#This Row],[Noncredit Avg. Attendance]])</f>
        <v>32</v>
      </c>
    </row>
    <row r="866" spans="1:40" x14ac:dyDescent="0.25">
      <c r="A866" t="s">
        <v>4581</v>
      </c>
      <c r="B866" t="s">
        <v>886</v>
      </c>
      <c r="C866" t="s">
        <v>627</v>
      </c>
      <c r="D866" t="s">
        <v>1135</v>
      </c>
      <c r="E866" s="4">
        <v>32776</v>
      </c>
      <c r="F866" s="4" t="s">
        <v>1140</v>
      </c>
      <c r="G866" s="4" t="s">
        <v>1072</v>
      </c>
      <c r="H866" t="str">
        <f>CONCATENATE(Source[[#This Row],[Subject]],TRIM(Source[[#This Row],[Course]]))</f>
        <v>CHIN1A</v>
      </c>
      <c r="I866" t="str">
        <f>VLOOKUP(Source[[#This Row],[SubjCrse]],'Courses and Categories'!$E$2:$G$1816,3,FALSE)</f>
        <v>Credit General Education</v>
      </c>
      <c r="J866">
        <v>501</v>
      </c>
      <c r="K866" t="s">
        <v>1141</v>
      </c>
      <c r="L866" t="s">
        <v>87</v>
      </c>
      <c r="M866" t="s">
        <v>903</v>
      </c>
      <c r="N866" t="s">
        <v>180</v>
      </c>
      <c r="O866">
        <v>1810</v>
      </c>
      <c r="P866">
        <v>2100</v>
      </c>
      <c r="Q866" t="s">
        <v>233</v>
      </c>
      <c r="R866">
        <v>307</v>
      </c>
      <c r="S866" t="s">
        <v>134</v>
      </c>
      <c r="T866">
        <v>1</v>
      </c>
      <c r="U866" s="1">
        <v>43479</v>
      </c>
      <c r="V866" s="1">
        <v>43607</v>
      </c>
      <c r="W866" t="s">
        <v>2484</v>
      </c>
      <c r="X866" t="s">
        <v>1929</v>
      </c>
      <c r="Y866">
        <v>35</v>
      </c>
      <c r="Z866">
        <v>28</v>
      </c>
      <c r="AA866">
        <v>35</v>
      </c>
      <c r="AB866">
        <v>80</v>
      </c>
      <c r="AD866">
        <f>IF(ISBLANK(Source[[#This Row],[CrosslistID]]),1,1/COUNTIFS(Source[CrosslistID],Source[[#This Row],[CrosslistID]],Source[TermDesc],Source[[#This Row],[TermDesc]]))</f>
        <v>1</v>
      </c>
      <c r="AG866">
        <v>0</v>
      </c>
      <c r="AH866">
        <v>80</v>
      </c>
      <c r="AI866">
        <v>3.4</v>
      </c>
      <c r="AJ866">
        <v>3.5</v>
      </c>
      <c r="AK866">
        <v>0.2</v>
      </c>
      <c r="AL8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66">
        <f>IF(AND(Source[[#This Row],[Credit_Noncredit]]="Noncredit",Source[[#This Row],[FTEF]]&gt;0),Source[[#This Row],[NC XLST FTES]]*525/(437.5*Source[[#This Row],[FTEF]]),0)</f>
        <v>0</v>
      </c>
      <c r="AN866">
        <f>IF(Source[[#This Row],[Credit_Noncredit]]="Credit",Source[[#This Row],[Census Enrollment]],Source[[#This Row],[Noncredit Avg. Attendance]])</f>
        <v>35</v>
      </c>
    </row>
    <row r="867" spans="1:40" x14ac:dyDescent="0.25">
      <c r="A867" t="s">
        <v>4581</v>
      </c>
      <c r="B867" t="s">
        <v>886</v>
      </c>
      <c r="C867" t="s">
        <v>627</v>
      </c>
      <c r="D867" t="s">
        <v>1135</v>
      </c>
      <c r="E867" s="4">
        <v>38389</v>
      </c>
      <c r="F867" s="4" t="s">
        <v>1140</v>
      </c>
      <c r="G867" s="4" t="s">
        <v>1072</v>
      </c>
      <c r="H867" t="str">
        <f>CONCATENATE(Source[[#This Row],[Subject]],TRIM(Source[[#This Row],[Course]]))</f>
        <v>CHIN1A</v>
      </c>
      <c r="I867" t="str">
        <f>VLOOKUP(Source[[#This Row],[SubjCrse]],'Courses and Categories'!$E$2:$G$1816,3,FALSE)</f>
        <v>Credit General Education</v>
      </c>
      <c r="J867">
        <v>601</v>
      </c>
      <c r="K867" t="s">
        <v>1141</v>
      </c>
      <c r="L867" t="s">
        <v>50</v>
      </c>
      <c r="M867" t="s">
        <v>903</v>
      </c>
      <c r="N867" t="s">
        <v>51</v>
      </c>
      <c r="O867">
        <v>910</v>
      </c>
      <c r="P867">
        <v>1200</v>
      </c>
      <c r="Q867" t="s">
        <v>236</v>
      </c>
      <c r="R867">
        <v>370</v>
      </c>
      <c r="S867" t="s">
        <v>134</v>
      </c>
      <c r="T867">
        <v>1</v>
      </c>
      <c r="U867" s="1">
        <v>43479</v>
      </c>
      <c r="V867" s="1">
        <v>43607</v>
      </c>
      <c r="W867" t="s">
        <v>292</v>
      </c>
      <c r="X867" t="s">
        <v>1929</v>
      </c>
      <c r="Y867">
        <v>36</v>
      </c>
      <c r="Z867">
        <v>31</v>
      </c>
      <c r="AA867">
        <v>35</v>
      </c>
      <c r="AB867">
        <v>88.571399999999997</v>
      </c>
      <c r="AD867">
        <f>IF(ISBLANK(Source[[#This Row],[CrosslistID]]),1,1/COUNTIFS(Source[CrosslistID],Source[[#This Row],[CrosslistID]],Source[TermDesc],Source[[#This Row],[TermDesc]]))</f>
        <v>1</v>
      </c>
      <c r="AG867">
        <v>0</v>
      </c>
      <c r="AH867">
        <v>88.571399999999997</v>
      </c>
      <c r="AI867">
        <v>3.5</v>
      </c>
      <c r="AJ867">
        <v>3.6</v>
      </c>
      <c r="AK867">
        <v>0.2</v>
      </c>
      <c r="AL8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67">
        <f>IF(AND(Source[[#This Row],[Credit_Noncredit]]="Noncredit",Source[[#This Row],[FTEF]]&gt;0),Source[[#This Row],[NC XLST FTES]]*525/(437.5*Source[[#This Row],[FTEF]]),0)</f>
        <v>0</v>
      </c>
      <c r="AN867">
        <f>IF(Source[[#This Row],[Credit_Noncredit]]="Credit",Source[[#This Row],[Census Enrollment]],Source[[#This Row],[Noncredit Avg. Attendance]])</f>
        <v>36</v>
      </c>
    </row>
    <row r="868" spans="1:40" x14ac:dyDescent="0.25">
      <c r="A868" t="s">
        <v>4581</v>
      </c>
      <c r="B868" t="s">
        <v>886</v>
      </c>
      <c r="C868" t="s">
        <v>627</v>
      </c>
      <c r="D868" t="s">
        <v>1135</v>
      </c>
      <c r="E868" s="4">
        <v>38390</v>
      </c>
      <c r="F868" s="4" t="s">
        <v>1140</v>
      </c>
      <c r="G868" s="4" t="s">
        <v>1103</v>
      </c>
      <c r="H868" t="str">
        <f>CONCATENATE(Source[[#This Row],[Subject]],TRIM(Source[[#This Row],[Course]]))</f>
        <v>CHIN1B</v>
      </c>
      <c r="I868" t="str">
        <f>VLOOKUP(Source[[#This Row],[SubjCrse]],'Courses and Categories'!$E$2:$G$1816,3,FALSE)</f>
        <v>Credit General Education</v>
      </c>
      <c r="J868">
        <v>1</v>
      </c>
      <c r="K868" t="s">
        <v>1141</v>
      </c>
      <c r="L868" t="s">
        <v>39</v>
      </c>
      <c r="M868" t="s">
        <v>903</v>
      </c>
      <c r="N868" t="s">
        <v>105</v>
      </c>
      <c r="O868">
        <v>940</v>
      </c>
      <c r="P868">
        <v>1055</v>
      </c>
      <c r="Q868" t="s">
        <v>923</v>
      </c>
      <c r="R868">
        <v>114</v>
      </c>
      <c r="S868" t="s">
        <v>134</v>
      </c>
      <c r="T868">
        <v>1</v>
      </c>
      <c r="U868" s="1">
        <v>43479</v>
      </c>
      <c r="V868" s="1">
        <v>43607</v>
      </c>
      <c r="W868" t="s">
        <v>2484</v>
      </c>
      <c r="X868" t="s">
        <v>1929</v>
      </c>
      <c r="Y868">
        <v>22</v>
      </c>
      <c r="Z868">
        <v>21</v>
      </c>
      <c r="AA868">
        <v>35</v>
      </c>
      <c r="AB868">
        <v>60</v>
      </c>
      <c r="AD868">
        <f>IF(ISBLANK(Source[[#This Row],[CrosslistID]]),1,1/COUNTIFS(Source[CrosslistID],Source[[#This Row],[CrosslistID]],Source[TermDesc],Source[[#This Row],[TermDesc]]))</f>
        <v>1</v>
      </c>
      <c r="AG868">
        <v>0</v>
      </c>
      <c r="AH868">
        <v>60</v>
      </c>
      <c r="AI868">
        <v>1.8</v>
      </c>
      <c r="AJ868">
        <v>2.2000000000000002</v>
      </c>
      <c r="AK868">
        <v>0.2</v>
      </c>
      <c r="AL8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68">
        <f>IF(AND(Source[[#This Row],[Credit_Noncredit]]="Noncredit",Source[[#This Row],[FTEF]]&gt;0),Source[[#This Row],[NC XLST FTES]]*525/(437.5*Source[[#This Row],[FTEF]]),0)</f>
        <v>0</v>
      </c>
      <c r="AN868">
        <f>IF(Source[[#This Row],[Credit_Noncredit]]="Credit",Source[[#This Row],[Census Enrollment]],Source[[#This Row],[Noncredit Avg. Attendance]])</f>
        <v>22</v>
      </c>
    </row>
    <row r="869" spans="1:40" x14ac:dyDescent="0.25">
      <c r="A869" t="s">
        <v>4581</v>
      </c>
      <c r="B869" t="s">
        <v>886</v>
      </c>
      <c r="C869" t="s">
        <v>627</v>
      </c>
      <c r="D869" t="s">
        <v>1135</v>
      </c>
      <c r="E869" s="4">
        <v>31326</v>
      </c>
      <c r="F869" s="4" t="s">
        <v>1140</v>
      </c>
      <c r="G869" s="4" t="s">
        <v>1103</v>
      </c>
      <c r="H869" t="str">
        <f>CONCATENATE(Source[[#This Row],[Subject]],TRIM(Source[[#This Row],[Course]]))</f>
        <v>CHIN1B</v>
      </c>
      <c r="I869" t="str">
        <f>VLOOKUP(Source[[#This Row],[SubjCrse]],'Courses and Categories'!$E$2:$G$1816,3,FALSE)</f>
        <v>Credit General Education</v>
      </c>
      <c r="J869">
        <v>501</v>
      </c>
      <c r="K869" t="s">
        <v>1141</v>
      </c>
      <c r="L869" t="s">
        <v>87</v>
      </c>
      <c r="M869" t="s">
        <v>903</v>
      </c>
      <c r="N869" t="s">
        <v>50</v>
      </c>
      <c r="O869">
        <v>1810</v>
      </c>
      <c r="P869">
        <v>2100</v>
      </c>
      <c r="Q869" t="s">
        <v>233</v>
      </c>
      <c r="R869">
        <v>309</v>
      </c>
      <c r="S869" t="s">
        <v>134</v>
      </c>
      <c r="T869">
        <v>1</v>
      </c>
      <c r="U869" s="1">
        <v>43479</v>
      </c>
      <c r="V869" s="1">
        <v>43607</v>
      </c>
      <c r="W869" t="s">
        <v>1145</v>
      </c>
      <c r="X869" t="s">
        <v>1929</v>
      </c>
      <c r="Y869">
        <v>22</v>
      </c>
      <c r="Z869">
        <v>18</v>
      </c>
      <c r="AA869">
        <v>35</v>
      </c>
      <c r="AB869">
        <v>51.428600000000003</v>
      </c>
      <c r="AD869">
        <f>IF(ISBLANK(Source[[#This Row],[CrosslistID]]),1,1/COUNTIFS(Source[CrosslistID],Source[[#This Row],[CrosslistID]],Source[TermDesc],Source[[#This Row],[TermDesc]]))</f>
        <v>1</v>
      </c>
      <c r="AG869">
        <v>0</v>
      </c>
      <c r="AH869">
        <v>51.428600000000003</v>
      </c>
      <c r="AI869">
        <v>2</v>
      </c>
      <c r="AJ869">
        <v>2.2000000000000002</v>
      </c>
      <c r="AK869">
        <v>0.2</v>
      </c>
      <c r="AL8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69">
        <f>IF(AND(Source[[#This Row],[Credit_Noncredit]]="Noncredit",Source[[#This Row],[FTEF]]&gt;0),Source[[#This Row],[NC XLST FTES]]*525/(437.5*Source[[#This Row],[FTEF]]),0)</f>
        <v>0</v>
      </c>
      <c r="AN869">
        <f>IF(Source[[#This Row],[Credit_Noncredit]]="Credit",Source[[#This Row],[Census Enrollment]],Source[[#This Row],[Noncredit Avg. Attendance]])</f>
        <v>22</v>
      </c>
    </row>
    <row r="870" spans="1:40" x14ac:dyDescent="0.25">
      <c r="A870" t="s">
        <v>4581</v>
      </c>
      <c r="B870" t="s">
        <v>886</v>
      </c>
      <c r="C870" t="s">
        <v>627</v>
      </c>
      <c r="D870" t="s">
        <v>1135</v>
      </c>
      <c r="E870" s="4">
        <v>38398</v>
      </c>
      <c r="F870" s="4" t="s">
        <v>1140</v>
      </c>
      <c r="G870" s="4">
        <v>2</v>
      </c>
      <c r="H870" t="str">
        <f>CONCATENATE(Source[[#This Row],[Subject]],TRIM(Source[[#This Row],[Course]]))</f>
        <v>CHIN2</v>
      </c>
      <c r="I870" t="str">
        <f>VLOOKUP(Source[[#This Row],[SubjCrse]],'Courses and Categories'!$E$2:$G$1816,3,FALSE)</f>
        <v>Credit General Education</v>
      </c>
      <c r="J870">
        <v>1</v>
      </c>
      <c r="K870" t="s">
        <v>2485</v>
      </c>
      <c r="L870" t="s">
        <v>39</v>
      </c>
      <c r="M870" t="s">
        <v>903</v>
      </c>
      <c r="N870" t="s">
        <v>1041</v>
      </c>
      <c r="O870">
        <v>1010</v>
      </c>
      <c r="P870">
        <v>1130</v>
      </c>
      <c r="Q870" t="s">
        <v>422</v>
      </c>
      <c r="R870">
        <v>204</v>
      </c>
      <c r="S870" t="s">
        <v>134</v>
      </c>
      <c r="T870">
        <v>1</v>
      </c>
      <c r="U870" s="1">
        <v>43479</v>
      </c>
      <c r="V870" s="1">
        <v>43607</v>
      </c>
      <c r="W870" t="s">
        <v>92</v>
      </c>
      <c r="X870" t="s">
        <v>1929</v>
      </c>
      <c r="Y870">
        <v>14</v>
      </c>
      <c r="Z870">
        <v>12</v>
      </c>
      <c r="AA870">
        <v>35</v>
      </c>
      <c r="AB870">
        <v>34.285699999999999</v>
      </c>
      <c r="AC870" t="s">
        <v>3140</v>
      </c>
      <c r="AD870">
        <f>IF(ISBLANK(Source[[#This Row],[CrosslistID]]),1,1/COUNTIFS(Source[CrosslistID],Source[[#This Row],[CrosslistID]],Source[TermDesc],Source[[#This Row],[TermDesc]]))</f>
        <v>0.5</v>
      </c>
      <c r="AE870">
        <v>14</v>
      </c>
      <c r="AF870">
        <v>35</v>
      </c>
      <c r="AG870">
        <v>40</v>
      </c>
      <c r="AH870">
        <v>40</v>
      </c>
      <c r="AI870">
        <v>2.2400000000000002</v>
      </c>
      <c r="AJ870">
        <v>2.2400000000000002</v>
      </c>
      <c r="AK870">
        <v>0.33329999999999999</v>
      </c>
      <c r="AL8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70">
        <f>IF(AND(Source[[#This Row],[Credit_Noncredit]]="Noncredit",Source[[#This Row],[FTEF]]&gt;0),Source[[#This Row],[NC XLST FTES]]*525/(437.5*Source[[#This Row],[FTEF]]),0)</f>
        <v>0</v>
      </c>
      <c r="AN870">
        <f>IF(Source[[#This Row],[Credit_Noncredit]]="Credit",Source[[#This Row],[Census Enrollment]],Source[[#This Row],[Noncredit Avg. Attendance]])</f>
        <v>14</v>
      </c>
    </row>
    <row r="871" spans="1:40" x14ac:dyDescent="0.25">
      <c r="A871" t="s">
        <v>4581</v>
      </c>
      <c r="B871" t="s">
        <v>886</v>
      </c>
      <c r="C871" t="s">
        <v>627</v>
      </c>
      <c r="D871" t="s">
        <v>1135</v>
      </c>
      <c r="E871" s="4">
        <v>38399</v>
      </c>
      <c r="F871" s="4" t="s">
        <v>1140</v>
      </c>
      <c r="G871" s="4" t="s">
        <v>1178</v>
      </c>
      <c r="H871" t="str">
        <f>CONCATENATE(Source[[#This Row],[Subject]],TRIM(Source[[#This Row],[Course]]))</f>
        <v>CHIN2A</v>
      </c>
      <c r="I871" t="str">
        <f>VLOOKUP(Source[[#This Row],[SubjCrse]],'Courses and Categories'!$E$2:$G$1816,3,FALSE)</f>
        <v>Credit General Education</v>
      </c>
      <c r="J871">
        <v>1</v>
      </c>
      <c r="K871" t="s">
        <v>2488</v>
      </c>
      <c r="L871" t="s">
        <v>87</v>
      </c>
      <c r="M871" t="s">
        <v>903</v>
      </c>
      <c r="N871" t="s">
        <v>185</v>
      </c>
      <c r="O871">
        <v>1810</v>
      </c>
      <c r="P871">
        <v>2100</v>
      </c>
      <c r="Q871" t="s">
        <v>233</v>
      </c>
      <c r="R871">
        <v>302</v>
      </c>
      <c r="S871" t="s">
        <v>134</v>
      </c>
      <c r="T871">
        <v>1</v>
      </c>
      <c r="U871" s="1">
        <v>43479</v>
      </c>
      <c r="V871" s="1">
        <v>43607</v>
      </c>
      <c r="W871" t="s">
        <v>1145</v>
      </c>
      <c r="X871" t="s">
        <v>1929</v>
      </c>
      <c r="Y871">
        <v>35</v>
      </c>
      <c r="Z871">
        <v>31</v>
      </c>
      <c r="AA871">
        <v>35</v>
      </c>
      <c r="AB871">
        <v>88.571399999999997</v>
      </c>
      <c r="AD871">
        <f>IF(ISBLANK(Source[[#This Row],[CrosslistID]]),1,1/COUNTIFS(Source[CrosslistID],Source[[#This Row],[CrosslistID]],Source[TermDesc],Source[[#This Row],[TermDesc]]))</f>
        <v>1</v>
      </c>
      <c r="AG871">
        <v>0</v>
      </c>
      <c r="AH871">
        <v>88.571399999999997</v>
      </c>
      <c r="AI871">
        <v>3.5</v>
      </c>
      <c r="AJ871">
        <v>3.5</v>
      </c>
      <c r="AK871">
        <v>0.2</v>
      </c>
      <c r="AL8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71">
        <f>IF(AND(Source[[#This Row],[Credit_Noncredit]]="Noncredit",Source[[#This Row],[FTEF]]&gt;0),Source[[#This Row],[NC XLST FTES]]*525/(437.5*Source[[#This Row],[FTEF]]),0)</f>
        <v>0</v>
      </c>
      <c r="AN871">
        <f>IF(Source[[#This Row],[Credit_Noncredit]]="Credit",Source[[#This Row],[Census Enrollment]],Source[[#This Row],[Noncredit Avg. Attendance]])</f>
        <v>35</v>
      </c>
    </row>
    <row r="872" spans="1:40" x14ac:dyDescent="0.25">
      <c r="A872" t="s">
        <v>4581</v>
      </c>
      <c r="B872" t="s">
        <v>886</v>
      </c>
      <c r="C872" t="s">
        <v>627</v>
      </c>
      <c r="D872" t="s">
        <v>1135</v>
      </c>
      <c r="E872" s="4">
        <v>37324</v>
      </c>
      <c r="F872" s="4" t="s">
        <v>1140</v>
      </c>
      <c r="G872" s="4" t="s">
        <v>2487</v>
      </c>
      <c r="H872" t="str">
        <f>CONCATENATE(Source[[#This Row],[Subject]],TRIM(Source[[#This Row],[Course]]))</f>
        <v>CHIN2B</v>
      </c>
      <c r="I872" t="str">
        <f>VLOOKUP(Source[[#This Row],[SubjCrse]],'Courses and Categories'!$E$2:$G$1816,3,FALSE)</f>
        <v>Credit General Education</v>
      </c>
      <c r="J872">
        <v>1</v>
      </c>
      <c r="K872" t="s">
        <v>2488</v>
      </c>
      <c r="L872" t="s">
        <v>39</v>
      </c>
      <c r="M872" t="s">
        <v>903</v>
      </c>
      <c r="N872" t="s">
        <v>1041</v>
      </c>
      <c r="O872">
        <v>1010</v>
      </c>
      <c r="P872">
        <v>1130</v>
      </c>
      <c r="Q872" t="s">
        <v>422</v>
      </c>
      <c r="R872">
        <v>204</v>
      </c>
      <c r="S872" t="s">
        <v>134</v>
      </c>
      <c r="T872" t="s">
        <v>44</v>
      </c>
      <c r="U872" s="1">
        <v>43525</v>
      </c>
      <c r="V872" s="1">
        <v>43607</v>
      </c>
      <c r="W872" t="s">
        <v>92</v>
      </c>
      <c r="X872" t="s">
        <v>905</v>
      </c>
      <c r="Y872">
        <v>1</v>
      </c>
      <c r="Z872">
        <v>1</v>
      </c>
      <c r="AA872">
        <v>35</v>
      </c>
      <c r="AB872">
        <v>2.8571</v>
      </c>
      <c r="AC872" t="s">
        <v>3140</v>
      </c>
      <c r="AD872">
        <f>IF(ISBLANK(Source[[#This Row],[CrosslistID]]),1,1/COUNTIFS(Source[CrosslistID],Source[[#This Row],[CrosslistID]],Source[TermDesc],Source[[#This Row],[TermDesc]]))</f>
        <v>0.5</v>
      </c>
      <c r="AE872">
        <v>14</v>
      </c>
      <c r="AF872">
        <v>35</v>
      </c>
      <c r="AG872">
        <v>40</v>
      </c>
      <c r="AH872">
        <v>40</v>
      </c>
      <c r="AI872">
        <v>0</v>
      </c>
      <c r="AJ872">
        <v>0</v>
      </c>
      <c r="AK872">
        <v>0</v>
      </c>
      <c r="AL8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72">
        <f>IF(AND(Source[[#This Row],[Credit_Noncredit]]="Noncredit",Source[[#This Row],[FTEF]]&gt;0),Source[[#This Row],[NC XLST FTES]]*525/(437.5*Source[[#This Row],[FTEF]]),0)</f>
        <v>0</v>
      </c>
      <c r="AN872">
        <f>IF(Source[[#This Row],[Credit_Noncredit]]="Credit",Source[[#This Row],[Census Enrollment]],Source[[#This Row],[Noncredit Avg. Attendance]])</f>
        <v>1</v>
      </c>
    </row>
    <row r="873" spans="1:40" x14ac:dyDescent="0.25">
      <c r="A873" t="s">
        <v>4581</v>
      </c>
      <c r="B873" t="s">
        <v>886</v>
      </c>
      <c r="C873" t="s">
        <v>627</v>
      </c>
      <c r="D873" t="s">
        <v>1135</v>
      </c>
      <c r="E873" s="4">
        <v>38901</v>
      </c>
      <c r="F873" s="4" t="s">
        <v>1140</v>
      </c>
      <c r="G873" s="4">
        <v>3</v>
      </c>
      <c r="H873" t="str">
        <f>CONCATENATE(Source[[#This Row],[Subject]],TRIM(Source[[#This Row],[Course]]))</f>
        <v>CHIN3</v>
      </c>
      <c r="I873" t="str">
        <f>VLOOKUP(Source[[#This Row],[SubjCrse]],'Courses and Categories'!$E$2:$G$1816,3,FALSE)</f>
        <v>Credit General Education</v>
      </c>
      <c r="J873">
        <v>1</v>
      </c>
      <c r="K873" t="s">
        <v>4826</v>
      </c>
      <c r="L873" t="s">
        <v>39</v>
      </c>
      <c r="M873" t="s">
        <v>903</v>
      </c>
      <c r="N873" t="s">
        <v>59</v>
      </c>
      <c r="O873">
        <v>910</v>
      </c>
      <c r="P873">
        <v>1125</v>
      </c>
      <c r="Q873" t="s">
        <v>233</v>
      </c>
      <c r="R873">
        <v>307</v>
      </c>
      <c r="S873" t="s">
        <v>134</v>
      </c>
      <c r="T873">
        <v>1</v>
      </c>
      <c r="U873" s="1">
        <v>43479</v>
      </c>
      <c r="V873" s="1">
        <v>43607</v>
      </c>
      <c r="W873" t="s">
        <v>92</v>
      </c>
      <c r="X873" t="s">
        <v>1929</v>
      </c>
      <c r="Y873">
        <v>11</v>
      </c>
      <c r="Z873">
        <v>8</v>
      </c>
      <c r="AA873">
        <v>35</v>
      </c>
      <c r="AB873">
        <v>22.857099999999999</v>
      </c>
      <c r="AC873" t="s">
        <v>2550</v>
      </c>
      <c r="AD873">
        <f>IF(ISBLANK(Source[[#This Row],[CrosslistID]]),1,1/COUNTIFS(Source[CrosslistID],Source[[#This Row],[CrosslistID]],Source[TermDesc],Source[[#This Row],[TermDesc]]))</f>
        <v>0.33333333333333331</v>
      </c>
      <c r="AE873">
        <v>15</v>
      </c>
      <c r="AF873">
        <v>35</v>
      </c>
      <c r="AG873">
        <v>42.857100000000003</v>
      </c>
      <c r="AH873">
        <v>42.857100000000003</v>
      </c>
      <c r="AI873">
        <v>1.833</v>
      </c>
      <c r="AJ873">
        <v>1.833</v>
      </c>
      <c r="AK873">
        <v>0.33329999999999999</v>
      </c>
      <c r="AL8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73">
        <f>IF(AND(Source[[#This Row],[Credit_Noncredit]]="Noncredit",Source[[#This Row],[FTEF]]&gt;0),Source[[#This Row],[NC XLST FTES]]*525/(437.5*Source[[#This Row],[FTEF]]),0)</f>
        <v>0</v>
      </c>
      <c r="AN873">
        <f>IF(Source[[#This Row],[Credit_Noncredit]]="Credit",Source[[#This Row],[Census Enrollment]],Source[[#This Row],[Noncredit Avg. Attendance]])</f>
        <v>11</v>
      </c>
    </row>
    <row r="874" spans="1:40" x14ac:dyDescent="0.25">
      <c r="A874" t="s">
        <v>4581</v>
      </c>
      <c r="B874" t="s">
        <v>886</v>
      </c>
      <c r="C874" t="s">
        <v>627</v>
      </c>
      <c r="D874" t="s">
        <v>1135</v>
      </c>
      <c r="E874" s="4">
        <v>38902</v>
      </c>
      <c r="F874" s="4" t="s">
        <v>1140</v>
      </c>
      <c r="G874" s="4" t="s">
        <v>1181</v>
      </c>
      <c r="H874" t="str">
        <f>CONCATENATE(Source[[#This Row],[Subject]],TRIM(Source[[#This Row],[Course]]))</f>
        <v>CHIN3A</v>
      </c>
      <c r="I874" t="str">
        <f>VLOOKUP(Source[[#This Row],[SubjCrse]],'Courses and Categories'!$E$2:$G$1816,3,FALSE)</f>
        <v>Credit General Education</v>
      </c>
      <c r="J874">
        <v>1</v>
      </c>
      <c r="K874" t="s">
        <v>4826</v>
      </c>
      <c r="L874" t="s">
        <v>39</v>
      </c>
      <c r="M874" t="s">
        <v>903</v>
      </c>
      <c r="N874" t="s">
        <v>59</v>
      </c>
      <c r="O874">
        <v>910</v>
      </c>
      <c r="P874">
        <v>1125</v>
      </c>
      <c r="Q874" t="s">
        <v>233</v>
      </c>
      <c r="R874">
        <v>307</v>
      </c>
      <c r="S874" t="s">
        <v>134</v>
      </c>
      <c r="T874" t="s">
        <v>44</v>
      </c>
      <c r="U874" s="1">
        <v>43479</v>
      </c>
      <c r="V874" s="1">
        <v>43559</v>
      </c>
      <c r="W874" t="s">
        <v>92</v>
      </c>
      <c r="X874" t="s">
        <v>905</v>
      </c>
      <c r="Y874">
        <v>0</v>
      </c>
      <c r="Z874">
        <v>0</v>
      </c>
      <c r="AA874">
        <v>35</v>
      </c>
      <c r="AB874">
        <v>0</v>
      </c>
      <c r="AC874" t="s">
        <v>2550</v>
      </c>
      <c r="AD874">
        <f>IF(ISBLANK(Source[[#This Row],[CrosslistID]]),1,1/COUNTIFS(Source[CrosslistID],Source[[#This Row],[CrosslistID]],Source[TermDesc],Source[[#This Row],[TermDesc]]))</f>
        <v>0.33333333333333331</v>
      </c>
      <c r="AE874">
        <v>15</v>
      </c>
      <c r="AF874">
        <v>35</v>
      </c>
      <c r="AG874">
        <v>42.857100000000003</v>
      </c>
      <c r="AH874">
        <v>42.857100000000003</v>
      </c>
      <c r="AI874">
        <v>0</v>
      </c>
      <c r="AJ874">
        <v>0</v>
      </c>
      <c r="AK874">
        <v>0</v>
      </c>
      <c r="AL8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74">
        <f>IF(AND(Source[[#This Row],[Credit_Noncredit]]="Noncredit",Source[[#This Row],[FTEF]]&gt;0),Source[[#This Row],[NC XLST FTES]]*525/(437.5*Source[[#This Row],[FTEF]]),0)</f>
        <v>0</v>
      </c>
      <c r="AN874">
        <f>IF(Source[[#This Row],[Credit_Noncredit]]="Credit",Source[[#This Row],[Census Enrollment]],Source[[#This Row],[Noncredit Avg. Attendance]])</f>
        <v>0</v>
      </c>
    </row>
    <row r="875" spans="1:40" x14ac:dyDescent="0.25">
      <c r="A875" t="s">
        <v>4581</v>
      </c>
      <c r="B875" t="s">
        <v>886</v>
      </c>
      <c r="C875" t="s">
        <v>627</v>
      </c>
      <c r="D875" t="s">
        <v>1135</v>
      </c>
      <c r="E875" s="4">
        <v>38903</v>
      </c>
      <c r="F875" s="4" t="s">
        <v>1140</v>
      </c>
      <c r="G875" s="4" t="s">
        <v>2501</v>
      </c>
      <c r="H875" t="str">
        <f>CONCATENATE(Source[[#This Row],[Subject]],TRIM(Source[[#This Row],[Course]]))</f>
        <v>CHIN3B</v>
      </c>
      <c r="I875" t="str">
        <f>VLOOKUP(Source[[#This Row],[SubjCrse]],'Courses and Categories'!$E$2:$G$1816,3,FALSE)</f>
        <v>Credit General Education</v>
      </c>
      <c r="J875">
        <v>1</v>
      </c>
      <c r="K875" t="s">
        <v>4826</v>
      </c>
      <c r="L875" t="s">
        <v>39</v>
      </c>
      <c r="M875" t="s">
        <v>903</v>
      </c>
      <c r="N875" t="s">
        <v>59</v>
      </c>
      <c r="O875">
        <v>910</v>
      </c>
      <c r="P875">
        <v>1125</v>
      </c>
      <c r="Q875" t="s">
        <v>233</v>
      </c>
      <c r="R875">
        <v>307</v>
      </c>
      <c r="S875" t="s">
        <v>134</v>
      </c>
      <c r="T875" t="s">
        <v>44</v>
      </c>
      <c r="U875" s="1">
        <v>43522</v>
      </c>
      <c r="V875" s="1">
        <v>43607</v>
      </c>
      <c r="W875" t="s">
        <v>92</v>
      </c>
      <c r="X875" t="s">
        <v>905</v>
      </c>
      <c r="Y875">
        <v>6</v>
      </c>
      <c r="Z875">
        <v>6</v>
      </c>
      <c r="AA875">
        <v>35</v>
      </c>
      <c r="AB875">
        <v>17.142900000000001</v>
      </c>
      <c r="AC875" t="s">
        <v>2550</v>
      </c>
      <c r="AD875">
        <f>IF(ISBLANK(Source[[#This Row],[CrosslistID]]),1,1/COUNTIFS(Source[CrosslistID],Source[[#This Row],[CrosslistID]],Source[TermDesc],Source[[#This Row],[TermDesc]]))</f>
        <v>0.33333333333333331</v>
      </c>
      <c r="AE875">
        <v>15</v>
      </c>
      <c r="AF875">
        <v>35</v>
      </c>
      <c r="AG875">
        <v>42.857100000000003</v>
      </c>
      <c r="AH875">
        <v>42.857100000000003</v>
      </c>
      <c r="AI875">
        <v>0.65700000000000003</v>
      </c>
      <c r="AJ875">
        <v>0.65700000000000003</v>
      </c>
      <c r="AK875">
        <v>0</v>
      </c>
      <c r="AL8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75">
        <f>IF(AND(Source[[#This Row],[Credit_Noncredit]]="Noncredit",Source[[#This Row],[FTEF]]&gt;0),Source[[#This Row],[NC XLST FTES]]*525/(437.5*Source[[#This Row],[FTEF]]),0)</f>
        <v>0</v>
      </c>
      <c r="AN875">
        <f>IF(Source[[#This Row],[Credit_Noncredit]]="Credit",Source[[#This Row],[Census Enrollment]],Source[[#This Row],[Noncredit Avg. Attendance]])</f>
        <v>6</v>
      </c>
    </row>
    <row r="876" spans="1:40" x14ac:dyDescent="0.25">
      <c r="A876" t="s">
        <v>4581</v>
      </c>
      <c r="B876" t="s">
        <v>886</v>
      </c>
      <c r="C876" t="s">
        <v>627</v>
      </c>
      <c r="D876" t="s">
        <v>1135</v>
      </c>
      <c r="E876" s="4">
        <v>38680</v>
      </c>
      <c r="F876" s="4" t="s">
        <v>1140</v>
      </c>
      <c r="G876" s="4" t="s">
        <v>1150</v>
      </c>
      <c r="H876" t="str">
        <f>CONCATENATE(Source[[#This Row],[Subject]],TRIM(Source[[#This Row],[Course]]))</f>
        <v>CHIN10A</v>
      </c>
      <c r="I876" t="str">
        <f>VLOOKUP(Source[[#This Row],[SubjCrse]],'Courses and Categories'!$E$2:$G$1816,3,FALSE)</f>
        <v>Credit General Education</v>
      </c>
      <c r="J876">
        <v>501</v>
      </c>
      <c r="K876" t="s">
        <v>2490</v>
      </c>
      <c r="L876" t="s">
        <v>87</v>
      </c>
      <c r="M876" t="s">
        <v>903</v>
      </c>
      <c r="N876" t="s">
        <v>50</v>
      </c>
      <c r="O876">
        <v>1810</v>
      </c>
      <c r="P876">
        <v>2100</v>
      </c>
      <c r="Q876" t="s">
        <v>233</v>
      </c>
      <c r="R876">
        <v>316</v>
      </c>
      <c r="S876" t="s">
        <v>134</v>
      </c>
      <c r="T876">
        <v>1</v>
      </c>
      <c r="U876" s="1">
        <v>43479</v>
      </c>
      <c r="V876" s="1">
        <v>43607</v>
      </c>
      <c r="W876" t="s">
        <v>552</v>
      </c>
      <c r="X876" t="s">
        <v>1929</v>
      </c>
      <c r="Y876">
        <v>32</v>
      </c>
      <c r="Z876">
        <v>28</v>
      </c>
      <c r="AA876">
        <v>35</v>
      </c>
      <c r="AB876">
        <v>80</v>
      </c>
      <c r="AD876">
        <f>IF(ISBLANK(Source[[#This Row],[CrosslistID]]),1,1/COUNTIFS(Source[CrosslistID],Source[[#This Row],[CrosslistID]],Source[TermDesc],Source[[#This Row],[TermDesc]]))</f>
        <v>1</v>
      </c>
      <c r="AG876">
        <v>0</v>
      </c>
      <c r="AH876">
        <v>80</v>
      </c>
      <c r="AI876">
        <v>3.2</v>
      </c>
      <c r="AJ876">
        <v>3.2</v>
      </c>
      <c r="AK876">
        <v>0.2</v>
      </c>
      <c r="AL8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76">
        <f>IF(AND(Source[[#This Row],[Credit_Noncredit]]="Noncredit",Source[[#This Row],[FTEF]]&gt;0),Source[[#This Row],[NC XLST FTES]]*525/(437.5*Source[[#This Row],[FTEF]]),0)</f>
        <v>0</v>
      </c>
      <c r="AN876">
        <f>IF(Source[[#This Row],[Credit_Noncredit]]="Credit",Source[[#This Row],[Census Enrollment]],Source[[#This Row],[Noncredit Avg. Attendance]])</f>
        <v>32</v>
      </c>
    </row>
    <row r="877" spans="1:40" x14ac:dyDescent="0.25">
      <c r="A877" t="s">
        <v>4581</v>
      </c>
      <c r="B877" t="s">
        <v>886</v>
      </c>
      <c r="C877" t="s">
        <v>627</v>
      </c>
      <c r="D877" t="s">
        <v>1135</v>
      </c>
      <c r="E877" s="4">
        <v>37719</v>
      </c>
      <c r="F877" s="4" t="s">
        <v>1140</v>
      </c>
      <c r="G877" s="4" t="s">
        <v>1273</v>
      </c>
      <c r="H877" t="str">
        <f>CONCATENATE(Source[[#This Row],[Subject]],TRIM(Source[[#This Row],[Course]]))</f>
        <v>CHIN10B</v>
      </c>
      <c r="I877" t="str">
        <f>VLOOKUP(Source[[#This Row],[SubjCrse]],'Courses and Categories'!$E$2:$G$1816,3,FALSE)</f>
        <v>Credit General Education</v>
      </c>
      <c r="J877">
        <v>501</v>
      </c>
      <c r="K877" t="s">
        <v>2490</v>
      </c>
      <c r="L877" t="s">
        <v>87</v>
      </c>
      <c r="M877" t="s">
        <v>903</v>
      </c>
      <c r="N877" t="s">
        <v>41</v>
      </c>
      <c r="O877">
        <v>1810</v>
      </c>
      <c r="P877">
        <v>2100</v>
      </c>
      <c r="Q877" t="s">
        <v>240</v>
      </c>
      <c r="R877">
        <v>201</v>
      </c>
      <c r="S877" t="s">
        <v>134</v>
      </c>
      <c r="T877">
        <v>1</v>
      </c>
      <c r="U877" s="1">
        <v>43479</v>
      </c>
      <c r="V877" s="1">
        <v>43607</v>
      </c>
      <c r="W877" t="s">
        <v>552</v>
      </c>
      <c r="X877" t="s">
        <v>1929</v>
      </c>
      <c r="Y877">
        <v>27</v>
      </c>
      <c r="Z877">
        <v>25</v>
      </c>
      <c r="AA877">
        <v>35</v>
      </c>
      <c r="AB877">
        <v>71.428600000000003</v>
      </c>
      <c r="AD877">
        <f>IF(ISBLANK(Source[[#This Row],[CrosslistID]]),1,1/COUNTIFS(Source[CrosslistID],Source[[#This Row],[CrosslistID]],Source[TermDesc],Source[[#This Row],[TermDesc]]))</f>
        <v>1</v>
      </c>
      <c r="AG877">
        <v>0</v>
      </c>
      <c r="AH877">
        <v>71.428600000000003</v>
      </c>
      <c r="AI877">
        <v>2.5</v>
      </c>
      <c r="AJ877">
        <v>2.7</v>
      </c>
      <c r="AK877">
        <v>0.2</v>
      </c>
      <c r="AL8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77">
        <f>IF(AND(Source[[#This Row],[Credit_Noncredit]]="Noncredit",Source[[#This Row],[FTEF]]&gt;0),Source[[#This Row],[NC XLST FTES]]*525/(437.5*Source[[#This Row],[FTEF]]),0)</f>
        <v>0</v>
      </c>
      <c r="AN877">
        <f>IF(Source[[#This Row],[Credit_Noncredit]]="Credit",Source[[#This Row],[Census Enrollment]],Source[[#This Row],[Noncredit Avg. Attendance]])</f>
        <v>27</v>
      </c>
    </row>
    <row r="878" spans="1:40" x14ac:dyDescent="0.25">
      <c r="A878" t="s">
        <v>4581</v>
      </c>
      <c r="B878" t="s">
        <v>886</v>
      </c>
      <c r="C878" t="s">
        <v>627</v>
      </c>
      <c r="D878" t="s">
        <v>1135</v>
      </c>
      <c r="E878" s="4">
        <v>31663</v>
      </c>
      <c r="F878" s="4" t="s">
        <v>1140</v>
      </c>
      <c r="G878" s="4" t="s">
        <v>1143</v>
      </c>
      <c r="H878" t="str">
        <f>CONCATENATE(Source[[#This Row],[Subject]],TRIM(Source[[#This Row],[Course]]))</f>
        <v>CHIN12A</v>
      </c>
      <c r="I878" t="str">
        <f>VLOOKUP(Source[[#This Row],[SubjCrse]],'Courses and Categories'!$E$2:$G$1816,3,FALSE)</f>
        <v>Credit General Education</v>
      </c>
      <c r="J878">
        <v>1</v>
      </c>
      <c r="K878" t="s">
        <v>1144</v>
      </c>
      <c r="L878" t="s">
        <v>39</v>
      </c>
      <c r="M878" t="s">
        <v>903</v>
      </c>
      <c r="N878" t="s">
        <v>1041</v>
      </c>
      <c r="O878">
        <v>910</v>
      </c>
      <c r="P878">
        <v>1000</v>
      </c>
      <c r="Q878" t="s">
        <v>233</v>
      </c>
      <c r="R878">
        <v>309</v>
      </c>
      <c r="S878" t="s">
        <v>134</v>
      </c>
      <c r="T878">
        <v>1</v>
      </c>
      <c r="U878" s="1">
        <v>43479</v>
      </c>
      <c r="V878" s="1">
        <v>43607</v>
      </c>
      <c r="W878" t="s">
        <v>92</v>
      </c>
      <c r="X878" t="s">
        <v>1929</v>
      </c>
      <c r="Y878">
        <v>20</v>
      </c>
      <c r="Z878">
        <v>19</v>
      </c>
      <c r="AA878">
        <v>35</v>
      </c>
      <c r="AB878">
        <v>54.285699999999999</v>
      </c>
      <c r="AD878">
        <f>IF(ISBLANK(Source[[#This Row],[CrosslistID]]),1,1/COUNTIFS(Source[CrosslistID],Source[[#This Row],[CrosslistID]],Source[TermDesc],Source[[#This Row],[TermDesc]]))</f>
        <v>1</v>
      </c>
      <c r="AG878">
        <v>0</v>
      </c>
      <c r="AH878">
        <v>54.285699999999999</v>
      </c>
      <c r="AI878">
        <v>1.9</v>
      </c>
      <c r="AJ878">
        <v>2</v>
      </c>
      <c r="AK878">
        <v>0.2</v>
      </c>
      <c r="AL8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78">
        <f>IF(AND(Source[[#This Row],[Credit_Noncredit]]="Noncredit",Source[[#This Row],[FTEF]]&gt;0),Source[[#This Row],[NC XLST FTES]]*525/(437.5*Source[[#This Row],[FTEF]]),0)</f>
        <v>0</v>
      </c>
      <c r="AN878">
        <f>IF(Source[[#This Row],[Credit_Noncredit]]="Credit",Source[[#This Row],[Census Enrollment]],Source[[#This Row],[Noncredit Avg. Attendance]])</f>
        <v>20</v>
      </c>
    </row>
    <row r="879" spans="1:40" x14ac:dyDescent="0.25">
      <c r="A879" t="s">
        <v>4581</v>
      </c>
      <c r="B879" t="s">
        <v>886</v>
      </c>
      <c r="C879" t="s">
        <v>627</v>
      </c>
      <c r="D879" t="s">
        <v>1135</v>
      </c>
      <c r="E879" s="4">
        <v>35620</v>
      </c>
      <c r="F879" s="4" t="s">
        <v>1140</v>
      </c>
      <c r="G879" s="4" t="s">
        <v>2491</v>
      </c>
      <c r="H879" t="str">
        <f>CONCATENATE(Source[[#This Row],[Subject]],TRIM(Source[[#This Row],[Course]]))</f>
        <v>CHIN14A</v>
      </c>
      <c r="I879" t="str">
        <f>VLOOKUP(Source[[#This Row],[SubjCrse]],'Courses and Categories'!$E$2:$G$1816,3,FALSE)</f>
        <v>Credit General Education</v>
      </c>
      <c r="J879">
        <v>641</v>
      </c>
      <c r="K879" t="s">
        <v>2492</v>
      </c>
      <c r="L879" t="s">
        <v>50</v>
      </c>
      <c r="M879" t="s">
        <v>903</v>
      </c>
      <c r="N879" t="s">
        <v>51</v>
      </c>
      <c r="O879">
        <v>910</v>
      </c>
      <c r="P879">
        <v>1200</v>
      </c>
      <c r="Q879" t="s">
        <v>64</v>
      </c>
      <c r="R879">
        <v>1304</v>
      </c>
      <c r="S879" t="s">
        <v>65</v>
      </c>
      <c r="T879">
        <v>1</v>
      </c>
      <c r="U879" s="1">
        <v>43479</v>
      </c>
      <c r="V879" s="1">
        <v>43607</v>
      </c>
      <c r="W879" t="s">
        <v>1145</v>
      </c>
      <c r="X879" t="s">
        <v>1929</v>
      </c>
      <c r="Y879">
        <v>35</v>
      </c>
      <c r="Z879">
        <v>32</v>
      </c>
      <c r="AA879">
        <v>35</v>
      </c>
      <c r="AB879">
        <v>91.428600000000003</v>
      </c>
      <c r="AD879">
        <f>IF(ISBLANK(Source[[#This Row],[CrosslistID]]),1,1/COUNTIFS(Source[CrosslistID],Source[[#This Row],[CrosslistID]],Source[TermDesc],Source[[#This Row],[TermDesc]]))</f>
        <v>1</v>
      </c>
      <c r="AG879">
        <v>0</v>
      </c>
      <c r="AH879">
        <v>91.428600000000003</v>
      </c>
      <c r="AI879">
        <v>3.5</v>
      </c>
      <c r="AJ879">
        <v>3.5</v>
      </c>
      <c r="AK879">
        <v>0.2</v>
      </c>
      <c r="AL8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79">
        <f>IF(AND(Source[[#This Row],[Credit_Noncredit]]="Noncredit",Source[[#This Row],[FTEF]]&gt;0),Source[[#This Row],[NC XLST FTES]]*525/(437.5*Source[[#This Row],[FTEF]]),0)</f>
        <v>0</v>
      </c>
      <c r="AN879">
        <f>IF(Source[[#This Row],[Credit_Noncredit]]="Credit",Source[[#This Row],[Census Enrollment]],Source[[#This Row],[Noncredit Avg. Attendance]])</f>
        <v>35</v>
      </c>
    </row>
    <row r="880" spans="1:40" x14ac:dyDescent="0.25">
      <c r="A880" t="s">
        <v>4581</v>
      </c>
      <c r="B880" t="s">
        <v>886</v>
      </c>
      <c r="C880" t="s">
        <v>627</v>
      </c>
      <c r="D880" t="s">
        <v>1135</v>
      </c>
      <c r="E880" s="4">
        <v>36418</v>
      </c>
      <c r="F880" s="4" t="s">
        <v>1140</v>
      </c>
      <c r="G880" s="4" t="s">
        <v>4240</v>
      </c>
      <c r="H880" t="str">
        <f>CONCATENATE(Source[[#This Row],[Subject]],TRIM(Source[[#This Row],[Course]]))</f>
        <v>CHIN14B</v>
      </c>
      <c r="I880" t="str">
        <f>VLOOKUP(Source[[#This Row],[SubjCrse]],'Courses and Categories'!$E$2:$G$1816,3,FALSE)</f>
        <v>Credit General Education</v>
      </c>
      <c r="J880">
        <v>1</v>
      </c>
      <c r="K880" t="s">
        <v>4827</v>
      </c>
      <c r="L880" t="s">
        <v>39</v>
      </c>
      <c r="M880" t="s">
        <v>903</v>
      </c>
      <c r="N880" t="s">
        <v>180</v>
      </c>
      <c r="O880">
        <v>1310</v>
      </c>
      <c r="P880">
        <v>1600</v>
      </c>
      <c r="Q880" t="s">
        <v>422</v>
      </c>
      <c r="R880">
        <v>207</v>
      </c>
      <c r="S880" t="s">
        <v>134</v>
      </c>
      <c r="T880">
        <v>1</v>
      </c>
      <c r="U880" s="1">
        <v>43479</v>
      </c>
      <c r="V880" s="1">
        <v>43607</v>
      </c>
      <c r="W880" t="s">
        <v>2484</v>
      </c>
      <c r="X880" t="s">
        <v>1929</v>
      </c>
      <c r="Y880">
        <v>21</v>
      </c>
      <c r="Z880">
        <v>20</v>
      </c>
      <c r="AA880">
        <v>35</v>
      </c>
      <c r="AB880">
        <v>57.142899999999997</v>
      </c>
      <c r="AD880">
        <f>IF(ISBLANK(Source[[#This Row],[CrosslistID]]),1,1/COUNTIFS(Source[CrosslistID],Source[[#This Row],[CrosslistID]],Source[TermDesc],Source[[#This Row],[TermDesc]]))</f>
        <v>1</v>
      </c>
      <c r="AG880">
        <v>0</v>
      </c>
      <c r="AH880">
        <v>57.142899999999997</v>
      </c>
      <c r="AI880">
        <v>2</v>
      </c>
      <c r="AJ880">
        <v>2.1</v>
      </c>
      <c r="AK880">
        <v>0.2</v>
      </c>
      <c r="AL8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80">
        <f>IF(AND(Source[[#This Row],[Credit_Noncredit]]="Noncredit",Source[[#This Row],[FTEF]]&gt;0),Source[[#This Row],[NC XLST FTES]]*525/(437.5*Source[[#This Row],[FTEF]]),0)</f>
        <v>0</v>
      </c>
      <c r="AN880">
        <f>IF(Source[[#This Row],[Credit_Noncredit]]="Credit",Source[[#This Row],[Census Enrollment]],Source[[#This Row],[Noncredit Avg. Attendance]])</f>
        <v>21</v>
      </c>
    </row>
    <row r="881" spans="1:40" x14ac:dyDescent="0.25">
      <c r="A881" t="s">
        <v>4581</v>
      </c>
      <c r="B881" t="s">
        <v>886</v>
      </c>
      <c r="C881" t="s">
        <v>627</v>
      </c>
      <c r="D881" t="s">
        <v>1135</v>
      </c>
      <c r="E881" s="4">
        <v>37061</v>
      </c>
      <c r="F881" s="4" t="s">
        <v>1140</v>
      </c>
      <c r="G881" s="4" t="s">
        <v>2256</v>
      </c>
      <c r="H881" t="str">
        <f>CONCATENATE(Source[[#This Row],[Subject]],TRIM(Source[[#This Row],[Course]]))</f>
        <v>CHIN30B</v>
      </c>
      <c r="I881" t="str">
        <f>VLOOKUP(Source[[#This Row],[SubjCrse]],'Courses and Categories'!$E$2:$G$1816,3,FALSE)</f>
        <v>Credit General Education</v>
      </c>
      <c r="J881">
        <v>1</v>
      </c>
      <c r="K881" t="s">
        <v>4828</v>
      </c>
      <c r="L881" t="s">
        <v>39</v>
      </c>
      <c r="M881" t="s">
        <v>903</v>
      </c>
      <c r="N881" t="s">
        <v>185</v>
      </c>
      <c r="O881">
        <v>1610</v>
      </c>
      <c r="P881">
        <v>1900</v>
      </c>
      <c r="Q881" t="s">
        <v>233</v>
      </c>
      <c r="R881">
        <v>311</v>
      </c>
      <c r="S881" t="s">
        <v>134</v>
      </c>
      <c r="T881">
        <v>1</v>
      </c>
      <c r="U881" s="1">
        <v>43479</v>
      </c>
      <c r="V881" s="1">
        <v>43607</v>
      </c>
      <c r="W881" t="s">
        <v>552</v>
      </c>
      <c r="X881" t="s">
        <v>1929</v>
      </c>
      <c r="Y881">
        <v>36</v>
      </c>
      <c r="Z881">
        <v>35</v>
      </c>
      <c r="AA881">
        <v>35</v>
      </c>
      <c r="AB881">
        <v>100</v>
      </c>
      <c r="AD881">
        <f>IF(ISBLANK(Source[[#This Row],[CrosslistID]]),1,1/COUNTIFS(Source[CrosslistID],Source[[#This Row],[CrosslistID]],Source[TermDesc],Source[[#This Row],[TermDesc]]))</f>
        <v>1</v>
      </c>
      <c r="AG881">
        <v>0</v>
      </c>
      <c r="AH881">
        <v>100</v>
      </c>
      <c r="AI881">
        <v>3.6</v>
      </c>
      <c r="AJ881">
        <v>3.6</v>
      </c>
      <c r="AK881">
        <v>0.2</v>
      </c>
      <c r="AL8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81">
        <f>IF(AND(Source[[#This Row],[Credit_Noncredit]]="Noncredit",Source[[#This Row],[FTEF]]&gt;0),Source[[#This Row],[NC XLST FTES]]*525/(437.5*Source[[#This Row],[FTEF]]),0)</f>
        <v>0</v>
      </c>
      <c r="AN881">
        <f>IF(Source[[#This Row],[Credit_Noncredit]]="Credit",Source[[#This Row],[Census Enrollment]],Source[[#This Row],[Noncredit Avg. Attendance]])</f>
        <v>36</v>
      </c>
    </row>
    <row r="882" spans="1:40" x14ac:dyDescent="0.25">
      <c r="A882" t="s">
        <v>4581</v>
      </c>
      <c r="B882" t="s">
        <v>886</v>
      </c>
      <c r="C882" t="s">
        <v>627</v>
      </c>
      <c r="D882" t="s">
        <v>1135</v>
      </c>
      <c r="E882" s="4">
        <v>36463</v>
      </c>
      <c r="F882" s="4" t="s">
        <v>1140</v>
      </c>
      <c r="G882" s="4" t="s">
        <v>4829</v>
      </c>
      <c r="H882" t="str">
        <f>CONCATENATE(Source[[#This Row],[Subject]],TRIM(Source[[#This Row],[Course]]))</f>
        <v>CHIN31B</v>
      </c>
      <c r="I882" t="str">
        <f>VLOOKUP(Source[[#This Row],[SubjCrse]],'Courses and Categories'!$E$2:$G$1816,3,FALSE)</f>
        <v>Credit General Education</v>
      </c>
      <c r="J882">
        <v>1</v>
      </c>
      <c r="K882" t="s">
        <v>4830</v>
      </c>
      <c r="L882" t="s">
        <v>39</v>
      </c>
      <c r="M882" t="s">
        <v>903</v>
      </c>
      <c r="N882" t="s">
        <v>185</v>
      </c>
      <c r="O882">
        <v>1610</v>
      </c>
      <c r="P882">
        <v>1900</v>
      </c>
      <c r="Q882" t="s">
        <v>233</v>
      </c>
      <c r="R882">
        <v>309</v>
      </c>
      <c r="S882" t="s">
        <v>134</v>
      </c>
      <c r="T882">
        <v>1</v>
      </c>
      <c r="U882" s="1">
        <v>43479</v>
      </c>
      <c r="V882" s="1">
        <v>43607</v>
      </c>
      <c r="W882" t="s">
        <v>92</v>
      </c>
      <c r="X882" t="s">
        <v>1929</v>
      </c>
      <c r="Y882">
        <v>19</v>
      </c>
      <c r="Z882">
        <v>16</v>
      </c>
      <c r="AA882">
        <v>35</v>
      </c>
      <c r="AB882">
        <v>45.714300000000001</v>
      </c>
      <c r="AD882">
        <f>IF(ISBLANK(Source[[#This Row],[CrosslistID]]),1,1/COUNTIFS(Source[CrosslistID],Source[[#This Row],[CrosslistID]],Source[TermDesc],Source[[#This Row],[TermDesc]]))</f>
        <v>1</v>
      </c>
      <c r="AG882">
        <v>0</v>
      </c>
      <c r="AH882">
        <v>45.714300000000001</v>
      </c>
      <c r="AI882">
        <v>1.7</v>
      </c>
      <c r="AJ882">
        <v>1.9</v>
      </c>
      <c r="AK882">
        <v>0.2</v>
      </c>
      <c r="AL8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82">
        <f>IF(AND(Source[[#This Row],[Credit_Noncredit]]="Noncredit",Source[[#This Row],[FTEF]]&gt;0),Source[[#This Row],[NC XLST FTES]]*525/(437.5*Source[[#This Row],[FTEF]]),0)</f>
        <v>0</v>
      </c>
      <c r="AN882">
        <f>IF(Source[[#This Row],[Credit_Noncredit]]="Credit",Source[[#This Row],[Census Enrollment]],Source[[#This Row],[Noncredit Avg. Attendance]])</f>
        <v>19</v>
      </c>
    </row>
    <row r="883" spans="1:40" x14ac:dyDescent="0.25">
      <c r="A883" t="s">
        <v>4581</v>
      </c>
      <c r="B883" t="s">
        <v>886</v>
      </c>
      <c r="C883" t="s">
        <v>627</v>
      </c>
      <c r="D883" t="s">
        <v>1135</v>
      </c>
      <c r="E883" s="4">
        <v>30435</v>
      </c>
      <c r="F883" s="4" t="s">
        <v>1146</v>
      </c>
      <c r="G883" s="4">
        <v>1</v>
      </c>
      <c r="H883" t="str">
        <f>CONCATENATE(Source[[#This Row],[Subject]],TRIM(Source[[#This Row],[Course]]))</f>
        <v>FREN1</v>
      </c>
      <c r="I883" t="str">
        <f>VLOOKUP(Source[[#This Row],[SubjCrse]],'Courses and Categories'!$E$2:$G$1816,3,FALSE)</f>
        <v>Credit General Education</v>
      </c>
      <c r="J883">
        <v>1</v>
      </c>
      <c r="K883" t="s">
        <v>1147</v>
      </c>
      <c r="L883" t="s">
        <v>39</v>
      </c>
      <c r="M883" t="s">
        <v>903</v>
      </c>
      <c r="N883" t="s">
        <v>105</v>
      </c>
      <c r="O883">
        <v>1410</v>
      </c>
      <c r="P883">
        <v>1625</v>
      </c>
      <c r="Q883" t="s">
        <v>233</v>
      </c>
      <c r="R883">
        <v>315</v>
      </c>
      <c r="S883" t="s">
        <v>134</v>
      </c>
      <c r="T883">
        <v>1</v>
      </c>
      <c r="U883" s="1">
        <v>43479</v>
      </c>
      <c r="V883" s="1">
        <v>43607</v>
      </c>
      <c r="W883" t="s">
        <v>2495</v>
      </c>
      <c r="X883" t="s">
        <v>1929</v>
      </c>
      <c r="Y883">
        <v>19</v>
      </c>
      <c r="Z883">
        <v>17</v>
      </c>
      <c r="AA883">
        <v>35</v>
      </c>
      <c r="AB883">
        <v>48.571399999999997</v>
      </c>
      <c r="AC883" t="s">
        <v>2505</v>
      </c>
      <c r="AD883">
        <f>IF(ISBLANK(Source[[#This Row],[CrosslistID]]),1,1/COUNTIFS(Source[CrosslistID],Source[[#This Row],[CrosslistID]],Source[TermDesc],Source[[#This Row],[TermDesc]]))</f>
        <v>0.5</v>
      </c>
      <c r="AE883">
        <v>28</v>
      </c>
      <c r="AF883">
        <v>35</v>
      </c>
      <c r="AG883">
        <v>80</v>
      </c>
      <c r="AH883">
        <v>80</v>
      </c>
      <c r="AI883">
        <v>3</v>
      </c>
      <c r="AJ883">
        <v>3.1667000000000001</v>
      </c>
      <c r="AK883">
        <v>0.33329999999999999</v>
      </c>
      <c r="AL8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83">
        <f>IF(AND(Source[[#This Row],[Credit_Noncredit]]="Noncredit",Source[[#This Row],[FTEF]]&gt;0),Source[[#This Row],[NC XLST FTES]]*525/(437.5*Source[[#This Row],[FTEF]]),0)</f>
        <v>0</v>
      </c>
      <c r="AN883">
        <f>IF(Source[[#This Row],[Credit_Noncredit]]="Credit",Source[[#This Row],[Census Enrollment]],Source[[#This Row],[Noncredit Avg. Attendance]])</f>
        <v>19</v>
      </c>
    </row>
    <row r="884" spans="1:40" x14ac:dyDescent="0.25">
      <c r="A884" t="s">
        <v>4581</v>
      </c>
      <c r="B884" t="s">
        <v>886</v>
      </c>
      <c r="C884" t="s">
        <v>627</v>
      </c>
      <c r="D884" t="s">
        <v>1135</v>
      </c>
      <c r="E884" s="4">
        <v>30437</v>
      </c>
      <c r="F884" s="4" t="s">
        <v>1146</v>
      </c>
      <c r="G884" s="4">
        <v>1</v>
      </c>
      <c r="H884" t="str">
        <f>CONCATENATE(Source[[#This Row],[Subject]],TRIM(Source[[#This Row],[Course]]))</f>
        <v>FREN1</v>
      </c>
      <c r="I884" t="str">
        <f>VLOOKUP(Source[[#This Row],[SubjCrse]],'Courses and Categories'!$E$2:$G$1816,3,FALSE)</f>
        <v>Credit General Education</v>
      </c>
      <c r="J884">
        <v>581</v>
      </c>
      <c r="K884" t="s">
        <v>1147</v>
      </c>
      <c r="L884" t="s">
        <v>87</v>
      </c>
      <c r="M884" t="s">
        <v>903</v>
      </c>
      <c r="N884" t="s">
        <v>105</v>
      </c>
      <c r="O884">
        <v>1800</v>
      </c>
      <c r="P884">
        <v>2015</v>
      </c>
      <c r="Q884" t="s">
        <v>76</v>
      </c>
      <c r="R884">
        <v>719</v>
      </c>
      <c r="S884" t="s">
        <v>77</v>
      </c>
      <c r="T884">
        <v>1</v>
      </c>
      <c r="U884" s="1">
        <v>43479</v>
      </c>
      <c r="V884" s="1">
        <v>43607</v>
      </c>
      <c r="W884" t="s">
        <v>1152</v>
      </c>
      <c r="X884" t="s">
        <v>1929</v>
      </c>
      <c r="Y884">
        <v>11</v>
      </c>
      <c r="Z884">
        <v>11</v>
      </c>
      <c r="AA884">
        <v>35</v>
      </c>
      <c r="AB884">
        <v>31.428599999999999</v>
      </c>
      <c r="AD884">
        <f>IF(ISBLANK(Source[[#This Row],[CrosslistID]]),1,1/COUNTIFS(Source[CrosslistID],Source[[#This Row],[CrosslistID]],Source[TermDesc],Source[[#This Row],[TermDesc]]))</f>
        <v>1</v>
      </c>
      <c r="AG884">
        <v>0</v>
      </c>
      <c r="AH884">
        <v>31.428599999999999</v>
      </c>
      <c r="AI884">
        <v>1.833</v>
      </c>
      <c r="AJ884">
        <v>1.833</v>
      </c>
      <c r="AK884">
        <v>0.33329999999999999</v>
      </c>
      <c r="AL8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84">
        <f>IF(AND(Source[[#This Row],[Credit_Noncredit]]="Noncredit",Source[[#This Row],[FTEF]]&gt;0),Source[[#This Row],[NC XLST FTES]]*525/(437.5*Source[[#This Row],[FTEF]]),0)</f>
        <v>0</v>
      </c>
      <c r="AN884">
        <f>IF(Source[[#This Row],[Credit_Noncredit]]="Credit",Source[[#This Row],[Census Enrollment]],Source[[#This Row],[Noncredit Avg. Attendance]])</f>
        <v>11</v>
      </c>
    </row>
    <row r="885" spans="1:40" x14ac:dyDescent="0.25">
      <c r="A885" t="s">
        <v>4581</v>
      </c>
      <c r="B885" t="s">
        <v>886</v>
      </c>
      <c r="C885" t="s">
        <v>627</v>
      </c>
      <c r="D885" t="s">
        <v>1135</v>
      </c>
      <c r="E885" s="4">
        <v>39188</v>
      </c>
      <c r="F885" s="4" t="s">
        <v>1146</v>
      </c>
      <c r="G885" s="4">
        <v>1</v>
      </c>
      <c r="H885" t="str">
        <f>CONCATENATE(Source[[#This Row],[Subject]],TRIM(Source[[#This Row],[Course]]))</f>
        <v>FREN1</v>
      </c>
      <c r="I885" t="str">
        <f>VLOOKUP(Source[[#This Row],[SubjCrse]],'Courses and Categories'!$E$2:$G$1816,3,FALSE)</f>
        <v>Credit General Education</v>
      </c>
      <c r="J885">
        <v>831</v>
      </c>
      <c r="K885" t="s">
        <v>1147</v>
      </c>
      <c r="L885" t="s">
        <v>87</v>
      </c>
      <c r="M885" t="s">
        <v>903</v>
      </c>
      <c r="N885" t="s">
        <v>1381</v>
      </c>
      <c r="O885" t="s">
        <v>2226</v>
      </c>
      <c r="P885" t="s">
        <v>4831</v>
      </c>
      <c r="Q885" t="s">
        <v>1375</v>
      </c>
      <c r="R885">
        <v>380</v>
      </c>
      <c r="S885" t="s">
        <v>134</v>
      </c>
      <c r="T885">
        <v>1</v>
      </c>
      <c r="U885" s="1">
        <v>43479</v>
      </c>
      <c r="V885" s="1">
        <v>43607</v>
      </c>
      <c r="W885" t="s">
        <v>4832</v>
      </c>
      <c r="X885" t="s">
        <v>1450</v>
      </c>
      <c r="Y885">
        <v>25</v>
      </c>
      <c r="Z885">
        <v>22</v>
      </c>
      <c r="AA885">
        <v>35</v>
      </c>
      <c r="AB885">
        <v>62.857100000000003</v>
      </c>
      <c r="AD885">
        <f>IF(ISBLANK(Source[[#This Row],[CrosslistID]]),1,1/COUNTIFS(Source[CrosslistID],Source[[#This Row],[CrosslistID]],Source[TermDesc],Source[[#This Row],[TermDesc]]))</f>
        <v>1</v>
      </c>
      <c r="AG885">
        <v>0</v>
      </c>
      <c r="AH885">
        <v>62.857100000000003</v>
      </c>
      <c r="AI885">
        <v>3.6669999999999998</v>
      </c>
      <c r="AJ885">
        <v>4.1669999999999998</v>
      </c>
      <c r="AK885">
        <v>0.33329999999999999</v>
      </c>
      <c r="AL8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85">
        <f>IF(AND(Source[[#This Row],[Credit_Noncredit]]="Noncredit",Source[[#This Row],[FTEF]]&gt;0),Source[[#This Row],[NC XLST FTES]]*525/(437.5*Source[[#This Row],[FTEF]]),0)</f>
        <v>0</v>
      </c>
      <c r="AN885">
        <f>IF(Source[[#This Row],[Credit_Noncredit]]="Credit",Source[[#This Row],[Census Enrollment]],Source[[#This Row],[Noncredit Avg. Attendance]])</f>
        <v>25</v>
      </c>
    </row>
    <row r="886" spans="1:40" x14ac:dyDescent="0.25">
      <c r="A886" t="s">
        <v>4581</v>
      </c>
      <c r="B886" t="s">
        <v>886</v>
      </c>
      <c r="C886" t="s">
        <v>627</v>
      </c>
      <c r="D886" t="s">
        <v>1135</v>
      </c>
      <c r="E886" s="4">
        <v>31327</v>
      </c>
      <c r="F886" s="4" t="s">
        <v>1146</v>
      </c>
      <c r="G886" s="4" t="s">
        <v>1072</v>
      </c>
      <c r="H886" t="str">
        <f>CONCATENATE(Source[[#This Row],[Subject]],TRIM(Source[[#This Row],[Course]]))</f>
        <v>FREN1A</v>
      </c>
      <c r="I886" t="str">
        <f>VLOOKUP(Source[[#This Row],[SubjCrse]],'Courses and Categories'!$E$2:$G$1816,3,FALSE)</f>
        <v>Credit General Education</v>
      </c>
      <c r="J886">
        <v>581</v>
      </c>
      <c r="K886" t="s">
        <v>1147</v>
      </c>
      <c r="L886" t="s">
        <v>87</v>
      </c>
      <c r="M886" t="s">
        <v>903</v>
      </c>
      <c r="N886" t="s">
        <v>41</v>
      </c>
      <c r="O886">
        <v>1800</v>
      </c>
      <c r="P886">
        <v>2050</v>
      </c>
      <c r="Q886" t="s">
        <v>76</v>
      </c>
      <c r="R886">
        <v>720</v>
      </c>
      <c r="S886" t="s">
        <v>77</v>
      </c>
      <c r="T886">
        <v>1</v>
      </c>
      <c r="U886" s="1">
        <v>43479</v>
      </c>
      <c r="V886" s="1">
        <v>43607</v>
      </c>
      <c r="W886" t="s">
        <v>1152</v>
      </c>
      <c r="X886" t="s">
        <v>1929</v>
      </c>
      <c r="Y886">
        <v>21</v>
      </c>
      <c r="Z886">
        <v>13</v>
      </c>
      <c r="AA886">
        <v>35</v>
      </c>
      <c r="AB886">
        <v>37.142899999999997</v>
      </c>
      <c r="AD886">
        <f>IF(ISBLANK(Source[[#This Row],[CrosslistID]]),1,1/COUNTIFS(Source[CrosslistID],Source[[#This Row],[CrosslistID]],Source[TermDesc],Source[[#This Row],[TermDesc]]))</f>
        <v>1</v>
      </c>
      <c r="AG886">
        <v>0</v>
      </c>
      <c r="AH886">
        <v>37.142899999999997</v>
      </c>
      <c r="AI886">
        <v>2</v>
      </c>
      <c r="AJ886">
        <v>2.1</v>
      </c>
      <c r="AK886">
        <v>0.2</v>
      </c>
      <c r="AL8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86">
        <f>IF(AND(Source[[#This Row],[Credit_Noncredit]]="Noncredit",Source[[#This Row],[FTEF]]&gt;0),Source[[#This Row],[NC XLST FTES]]*525/(437.5*Source[[#This Row],[FTEF]]),0)</f>
        <v>0</v>
      </c>
      <c r="AN886">
        <f>IF(Source[[#This Row],[Credit_Noncredit]]="Credit",Source[[#This Row],[Census Enrollment]],Source[[#This Row],[Noncredit Avg. Attendance]])</f>
        <v>21</v>
      </c>
    </row>
    <row r="887" spans="1:40" x14ac:dyDescent="0.25">
      <c r="A887" t="s">
        <v>4581</v>
      </c>
      <c r="B887" t="s">
        <v>886</v>
      </c>
      <c r="C887" t="s">
        <v>627</v>
      </c>
      <c r="D887" t="s">
        <v>1135</v>
      </c>
      <c r="E887" s="4">
        <v>38491</v>
      </c>
      <c r="F887" s="4" t="s">
        <v>1146</v>
      </c>
      <c r="G887" s="4" t="s">
        <v>1072</v>
      </c>
      <c r="H887" t="str">
        <f>CONCATENATE(Source[[#This Row],[Subject]],TRIM(Source[[#This Row],[Course]]))</f>
        <v>FREN1A</v>
      </c>
      <c r="I887" t="str">
        <f>VLOOKUP(Source[[#This Row],[SubjCrse]],'Courses and Categories'!$E$2:$G$1816,3,FALSE)</f>
        <v>Credit General Education</v>
      </c>
      <c r="J887">
        <v>582</v>
      </c>
      <c r="K887" t="s">
        <v>1147</v>
      </c>
      <c r="L887" t="s">
        <v>50</v>
      </c>
      <c r="M887" t="s">
        <v>903</v>
      </c>
      <c r="N887" t="s">
        <v>51</v>
      </c>
      <c r="O887">
        <v>910</v>
      </c>
      <c r="P887">
        <v>1200</v>
      </c>
      <c r="Q887" t="s">
        <v>76</v>
      </c>
      <c r="R887">
        <v>718</v>
      </c>
      <c r="S887" t="s">
        <v>77</v>
      </c>
      <c r="T887">
        <v>1</v>
      </c>
      <c r="U887" s="1">
        <v>43479</v>
      </c>
      <c r="V887" s="1">
        <v>43607</v>
      </c>
      <c r="W887" t="s">
        <v>4833</v>
      </c>
      <c r="X887" t="s">
        <v>1929</v>
      </c>
      <c r="Y887">
        <v>24</v>
      </c>
      <c r="Z887">
        <v>21</v>
      </c>
      <c r="AA887">
        <v>35</v>
      </c>
      <c r="AB887">
        <v>60</v>
      </c>
      <c r="AD887">
        <f>IF(ISBLANK(Source[[#This Row],[CrosslistID]]),1,1/COUNTIFS(Source[CrosslistID],Source[[#This Row],[CrosslistID]],Source[TermDesc],Source[[#This Row],[TermDesc]]))</f>
        <v>1</v>
      </c>
      <c r="AG887">
        <v>0</v>
      </c>
      <c r="AH887">
        <v>60</v>
      </c>
      <c r="AI887">
        <v>2.2999999999999998</v>
      </c>
      <c r="AJ887">
        <v>2.4</v>
      </c>
      <c r="AK887">
        <v>0.2</v>
      </c>
      <c r="AL8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87">
        <f>IF(AND(Source[[#This Row],[Credit_Noncredit]]="Noncredit",Source[[#This Row],[FTEF]]&gt;0),Source[[#This Row],[NC XLST FTES]]*525/(437.5*Source[[#This Row],[FTEF]]),0)</f>
        <v>0</v>
      </c>
      <c r="AN887">
        <f>IF(Source[[#This Row],[Credit_Noncredit]]="Credit",Source[[#This Row],[Census Enrollment]],Source[[#This Row],[Noncredit Avg. Attendance]])</f>
        <v>24</v>
      </c>
    </row>
    <row r="888" spans="1:40" x14ac:dyDescent="0.25">
      <c r="A888" t="s">
        <v>4581</v>
      </c>
      <c r="B888" t="s">
        <v>886</v>
      </c>
      <c r="C888" t="s">
        <v>627</v>
      </c>
      <c r="D888" t="s">
        <v>1135</v>
      </c>
      <c r="E888" s="4">
        <v>30442</v>
      </c>
      <c r="F888" s="4" t="s">
        <v>1146</v>
      </c>
      <c r="G888" s="4" t="s">
        <v>1072</v>
      </c>
      <c r="H888" t="str">
        <f>CONCATENATE(Source[[#This Row],[Subject]],TRIM(Source[[#This Row],[Course]]))</f>
        <v>FREN1A</v>
      </c>
      <c r="I888" t="str">
        <f>VLOOKUP(Source[[#This Row],[SubjCrse]],'Courses and Categories'!$E$2:$G$1816,3,FALSE)</f>
        <v>Credit General Education</v>
      </c>
      <c r="J888">
        <v>583</v>
      </c>
      <c r="K888" t="s">
        <v>1147</v>
      </c>
      <c r="L888" t="s">
        <v>87</v>
      </c>
      <c r="M888" t="s">
        <v>903</v>
      </c>
      <c r="N888" t="s">
        <v>50</v>
      </c>
      <c r="O888">
        <v>1800</v>
      </c>
      <c r="P888">
        <v>2050</v>
      </c>
      <c r="Q888" t="s">
        <v>76</v>
      </c>
      <c r="R888">
        <v>420</v>
      </c>
      <c r="S888" t="s">
        <v>77</v>
      </c>
      <c r="T888">
        <v>1</v>
      </c>
      <c r="U888" s="1">
        <v>43479</v>
      </c>
      <c r="V888" s="1">
        <v>43607</v>
      </c>
      <c r="W888" t="s">
        <v>4834</v>
      </c>
      <c r="X888" t="s">
        <v>1929</v>
      </c>
      <c r="Y888">
        <v>21</v>
      </c>
      <c r="Z888">
        <v>20</v>
      </c>
      <c r="AA888">
        <v>35</v>
      </c>
      <c r="AB888">
        <v>57.142899999999997</v>
      </c>
      <c r="AD888">
        <f>IF(ISBLANK(Source[[#This Row],[CrosslistID]]),1,1/COUNTIFS(Source[CrosslistID],Source[[#This Row],[CrosslistID]],Source[TermDesc],Source[[#This Row],[TermDesc]]))</f>
        <v>1</v>
      </c>
      <c r="AG888">
        <v>0</v>
      </c>
      <c r="AH888">
        <v>57.142899999999997</v>
      </c>
      <c r="AI888">
        <v>1.9</v>
      </c>
      <c r="AJ888">
        <v>2.1</v>
      </c>
      <c r="AK888">
        <v>0.2</v>
      </c>
      <c r="AL8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88">
        <f>IF(AND(Source[[#This Row],[Credit_Noncredit]]="Noncredit",Source[[#This Row],[FTEF]]&gt;0),Source[[#This Row],[NC XLST FTES]]*525/(437.5*Source[[#This Row],[FTEF]]),0)</f>
        <v>0</v>
      </c>
      <c r="AN888">
        <f>IF(Source[[#This Row],[Credit_Noncredit]]="Credit",Source[[#This Row],[Census Enrollment]],Source[[#This Row],[Noncredit Avg. Attendance]])</f>
        <v>21</v>
      </c>
    </row>
    <row r="889" spans="1:40" x14ac:dyDescent="0.25">
      <c r="A889" t="s">
        <v>4581</v>
      </c>
      <c r="B889" t="s">
        <v>886</v>
      </c>
      <c r="C889" t="s">
        <v>627</v>
      </c>
      <c r="D889" t="s">
        <v>1135</v>
      </c>
      <c r="E889" s="4">
        <v>30444</v>
      </c>
      <c r="F889" s="4" t="s">
        <v>1146</v>
      </c>
      <c r="G889" s="4" t="s">
        <v>1103</v>
      </c>
      <c r="H889" t="str">
        <f>CONCATENATE(Source[[#This Row],[Subject]],TRIM(Source[[#This Row],[Course]]))</f>
        <v>FREN1B</v>
      </c>
      <c r="I889" t="str">
        <f>VLOOKUP(Source[[#This Row],[SubjCrse]],'Courses and Categories'!$E$2:$G$1816,3,FALSE)</f>
        <v>Credit General Education</v>
      </c>
      <c r="J889">
        <v>1</v>
      </c>
      <c r="K889" t="s">
        <v>1147</v>
      </c>
      <c r="L889" t="s">
        <v>39</v>
      </c>
      <c r="M889" t="s">
        <v>903</v>
      </c>
      <c r="N889" t="s">
        <v>59</v>
      </c>
      <c r="O889">
        <v>940</v>
      </c>
      <c r="P889">
        <v>1055</v>
      </c>
      <c r="Q889" t="s">
        <v>422</v>
      </c>
      <c r="R889">
        <v>214</v>
      </c>
      <c r="S889" t="s">
        <v>134</v>
      </c>
      <c r="T889">
        <v>1</v>
      </c>
      <c r="U889" s="1">
        <v>43479</v>
      </c>
      <c r="V889" s="1">
        <v>43607</v>
      </c>
      <c r="W889" t="s">
        <v>4835</v>
      </c>
      <c r="X889" t="s">
        <v>1929</v>
      </c>
      <c r="Y889">
        <v>16</v>
      </c>
      <c r="Z889">
        <v>13</v>
      </c>
      <c r="AA889">
        <v>35</v>
      </c>
      <c r="AB889">
        <v>37.142899999999997</v>
      </c>
      <c r="AD889">
        <f>IF(ISBLANK(Source[[#This Row],[CrosslistID]]),1,1/COUNTIFS(Source[CrosslistID],Source[[#This Row],[CrosslistID]],Source[TermDesc],Source[[#This Row],[TermDesc]]))</f>
        <v>1</v>
      </c>
      <c r="AG889">
        <v>0</v>
      </c>
      <c r="AH889">
        <v>37.142899999999997</v>
      </c>
      <c r="AI889">
        <v>1.6</v>
      </c>
      <c r="AJ889">
        <v>1.6</v>
      </c>
      <c r="AK889">
        <v>0.2</v>
      </c>
      <c r="AL8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89">
        <f>IF(AND(Source[[#This Row],[Credit_Noncredit]]="Noncredit",Source[[#This Row],[FTEF]]&gt;0),Source[[#This Row],[NC XLST FTES]]*525/(437.5*Source[[#This Row],[FTEF]]),0)</f>
        <v>0</v>
      </c>
      <c r="AN889">
        <f>IF(Source[[#This Row],[Credit_Noncredit]]="Credit",Source[[#This Row],[Census Enrollment]],Source[[#This Row],[Noncredit Avg. Attendance]])</f>
        <v>16</v>
      </c>
    </row>
    <row r="890" spans="1:40" x14ac:dyDescent="0.25">
      <c r="A890" t="s">
        <v>4581</v>
      </c>
      <c r="B890" t="s">
        <v>886</v>
      </c>
      <c r="C890" t="s">
        <v>627</v>
      </c>
      <c r="D890" t="s">
        <v>1135</v>
      </c>
      <c r="E890" s="4">
        <v>36033</v>
      </c>
      <c r="F890" s="4" t="s">
        <v>1146</v>
      </c>
      <c r="G890" s="4" t="s">
        <v>1103</v>
      </c>
      <c r="H890" t="str">
        <f>CONCATENATE(Source[[#This Row],[Subject]],TRIM(Source[[#This Row],[Course]]))</f>
        <v>FREN1B</v>
      </c>
      <c r="I890" t="str">
        <f>VLOOKUP(Source[[#This Row],[SubjCrse]],'Courses and Categories'!$E$2:$G$1816,3,FALSE)</f>
        <v>Credit General Education</v>
      </c>
      <c r="J890">
        <v>401</v>
      </c>
      <c r="K890" t="s">
        <v>1147</v>
      </c>
      <c r="L890" t="s">
        <v>39</v>
      </c>
      <c r="M890" t="s">
        <v>903</v>
      </c>
      <c r="N890" t="s">
        <v>105</v>
      </c>
      <c r="O890">
        <v>1410</v>
      </c>
      <c r="P890">
        <v>1625</v>
      </c>
      <c r="Q890" t="s">
        <v>233</v>
      </c>
      <c r="R890">
        <v>315</v>
      </c>
      <c r="S890" t="s">
        <v>134</v>
      </c>
      <c r="T890" t="s">
        <v>44</v>
      </c>
      <c r="U890" s="1">
        <v>43523</v>
      </c>
      <c r="V890" s="1">
        <v>43607</v>
      </c>
      <c r="W890" t="s">
        <v>2495</v>
      </c>
      <c r="X890" t="s">
        <v>905</v>
      </c>
      <c r="Y890">
        <v>8</v>
      </c>
      <c r="Z890">
        <v>8</v>
      </c>
      <c r="AA890">
        <v>35</v>
      </c>
      <c r="AB890">
        <v>22.857099999999999</v>
      </c>
      <c r="AC890" t="s">
        <v>2505</v>
      </c>
      <c r="AD890">
        <f>IF(ISBLANK(Source[[#This Row],[CrosslistID]]),1,1/COUNTIFS(Source[CrosslistID],Source[[#This Row],[CrosslistID]],Source[TermDesc],Source[[#This Row],[TermDesc]]))</f>
        <v>0.5</v>
      </c>
      <c r="AE890">
        <v>28</v>
      </c>
      <c r="AF890">
        <v>35</v>
      </c>
      <c r="AG890">
        <v>80</v>
      </c>
      <c r="AH890">
        <v>80</v>
      </c>
      <c r="AI890">
        <v>0.65700000000000003</v>
      </c>
      <c r="AJ890">
        <v>0.876</v>
      </c>
      <c r="AK890">
        <v>0</v>
      </c>
      <c r="AL8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90">
        <f>IF(AND(Source[[#This Row],[Credit_Noncredit]]="Noncredit",Source[[#This Row],[FTEF]]&gt;0),Source[[#This Row],[NC XLST FTES]]*525/(437.5*Source[[#This Row],[FTEF]]),0)</f>
        <v>0</v>
      </c>
      <c r="AN890">
        <f>IF(Source[[#This Row],[Credit_Noncredit]]="Credit",Source[[#This Row],[Census Enrollment]],Source[[#This Row],[Noncredit Avg. Attendance]])</f>
        <v>8</v>
      </c>
    </row>
    <row r="891" spans="1:40" x14ac:dyDescent="0.25">
      <c r="A891" t="s">
        <v>4581</v>
      </c>
      <c r="B891" t="s">
        <v>886</v>
      </c>
      <c r="C891" t="s">
        <v>627</v>
      </c>
      <c r="D891" t="s">
        <v>1135</v>
      </c>
      <c r="E891" s="4">
        <v>38104</v>
      </c>
      <c r="F891" s="4" t="s">
        <v>1146</v>
      </c>
      <c r="G891" s="4" t="s">
        <v>1103</v>
      </c>
      <c r="H891" t="str">
        <f>CONCATENATE(Source[[#This Row],[Subject]],TRIM(Source[[#This Row],[Course]]))</f>
        <v>FREN1B</v>
      </c>
      <c r="I891" t="str">
        <f>VLOOKUP(Source[[#This Row],[SubjCrse]],'Courses and Categories'!$E$2:$G$1816,3,FALSE)</f>
        <v>Credit General Education</v>
      </c>
      <c r="J891">
        <v>551</v>
      </c>
      <c r="K891" t="s">
        <v>1147</v>
      </c>
      <c r="L891" t="s">
        <v>87</v>
      </c>
      <c r="M891" t="s">
        <v>903</v>
      </c>
      <c r="N891" t="s">
        <v>50</v>
      </c>
      <c r="O891">
        <v>1800</v>
      </c>
      <c r="P891">
        <v>2050</v>
      </c>
      <c r="Q891" t="s">
        <v>52</v>
      </c>
      <c r="R891">
        <v>269</v>
      </c>
      <c r="S891" t="s">
        <v>53</v>
      </c>
      <c r="T891">
        <v>1</v>
      </c>
      <c r="U891" s="1">
        <v>43479</v>
      </c>
      <c r="V891" s="1">
        <v>43607</v>
      </c>
      <c r="W891" t="s">
        <v>1148</v>
      </c>
      <c r="X891" t="s">
        <v>1929</v>
      </c>
      <c r="Y891">
        <v>24</v>
      </c>
      <c r="Z891">
        <v>18</v>
      </c>
      <c r="AA891">
        <v>35</v>
      </c>
      <c r="AB891">
        <v>51.428600000000003</v>
      </c>
      <c r="AD891">
        <f>IF(ISBLANK(Source[[#This Row],[CrosslistID]]),1,1/COUNTIFS(Source[CrosslistID],Source[[#This Row],[CrosslistID]],Source[TermDesc],Source[[#This Row],[TermDesc]]))</f>
        <v>1</v>
      </c>
      <c r="AG891">
        <v>0</v>
      </c>
      <c r="AH891">
        <v>51.428600000000003</v>
      </c>
      <c r="AI891">
        <v>2.4</v>
      </c>
      <c r="AJ891">
        <v>2.4</v>
      </c>
      <c r="AK891">
        <v>0.2</v>
      </c>
      <c r="AL8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91">
        <f>IF(AND(Source[[#This Row],[Credit_Noncredit]]="Noncredit",Source[[#This Row],[FTEF]]&gt;0),Source[[#This Row],[NC XLST FTES]]*525/(437.5*Source[[#This Row],[FTEF]]),0)</f>
        <v>0</v>
      </c>
      <c r="AN891">
        <f>IF(Source[[#This Row],[Credit_Noncredit]]="Credit",Source[[#This Row],[Census Enrollment]],Source[[#This Row],[Noncredit Avg. Attendance]])</f>
        <v>24</v>
      </c>
    </row>
    <row r="892" spans="1:40" x14ac:dyDescent="0.25">
      <c r="A892" t="s">
        <v>4581</v>
      </c>
      <c r="B892" t="s">
        <v>886</v>
      </c>
      <c r="C892" t="s">
        <v>627</v>
      </c>
      <c r="D892" t="s">
        <v>1135</v>
      </c>
      <c r="E892" s="4">
        <v>31131</v>
      </c>
      <c r="F892" s="4" t="s">
        <v>1146</v>
      </c>
      <c r="G892" s="4">
        <v>2</v>
      </c>
      <c r="H892" t="str">
        <f>CONCATENATE(Source[[#This Row],[Subject]],TRIM(Source[[#This Row],[Course]]))</f>
        <v>FREN2</v>
      </c>
      <c r="I892" t="str">
        <f>VLOOKUP(Source[[#This Row],[SubjCrse]],'Courses and Categories'!$E$2:$G$1816,3,FALSE)</f>
        <v>Credit General Education</v>
      </c>
      <c r="J892">
        <v>581</v>
      </c>
      <c r="K892" t="s">
        <v>2497</v>
      </c>
      <c r="L892" t="s">
        <v>87</v>
      </c>
      <c r="M892" t="s">
        <v>903</v>
      </c>
      <c r="N892" t="s">
        <v>105</v>
      </c>
      <c r="O892">
        <v>1800</v>
      </c>
      <c r="P892">
        <v>2015</v>
      </c>
      <c r="Q892" t="s">
        <v>76</v>
      </c>
      <c r="R892">
        <v>321</v>
      </c>
      <c r="S892" t="s">
        <v>77</v>
      </c>
      <c r="T892">
        <v>1</v>
      </c>
      <c r="U892" s="1">
        <v>43479</v>
      </c>
      <c r="V892" s="1">
        <v>43607</v>
      </c>
      <c r="W892" t="s">
        <v>4835</v>
      </c>
      <c r="X892" t="s">
        <v>1929</v>
      </c>
      <c r="Y892">
        <v>21</v>
      </c>
      <c r="Z892">
        <v>18</v>
      </c>
      <c r="AA892">
        <v>35</v>
      </c>
      <c r="AB892">
        <v>51.428600000000003</v>
      </c>
      <c r="AC892" t="s">
        <v>4836</v>
      </c>
      <c r="AD892">
        <f>IF(ISBLANK(Source[[#This Row],[CrosslistID]]),1,1/COUNTIFS(Source[CrosslistID],Source[[#This Row],[CrosslistID]],Source[TermDesc],Source[[#This Row],[TermDesc]]))</f>
        <v>0.33333333333333331</v>
      </c>
      <c r="AE892">
        <v>24</v>
      </c>
      <c r="AF892">
        <v>35</v>
      </c>
      <c r="AG892">
        <v>68.571399999999997</v>
      </c>
      <c r="AH892">
        <v>68.571399999999997</v>
      </c>
      <c r="AI892">
        <v>3.5</v>
      </c>
      <c r="AJ892">
        <v>3.5</v>
      </c>
      <c r="AK892">
        <v>0.33329999999999999</v>
      </c>
      <c r="AL8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92">
        <f>IF(AND(Source[[#This Row],[Credit_Noncredit]]="Noncredit",Source[[#This Row],[FTEF]]&gt;0),Source[[#This Row],[NC XLST FTES]]*525/(437.5*Source[[#This Row],[FTEF]]),0)</f>
        <v>0</v>
      </c>
      <c r="AN892">
        <f>IF(Source[[#This Row],[Credit_Noncredit]]="Credit",Source[[#This Row],[Census Enrollment]],Source[[#This Row],[Noncredit Avg. Attendance]])</f>
        <v>21</v>
      </c>
    </row>
    <row r="893" spans="1:40" x14ac:dyDescent="0.25">
      <c r="A893" t="s">
        <v>4581</v>
      </c>
      <c r="B893" t="s">
        <v>886</v>
      </c>
      <c r="C893" t="s">
        <v>627</v>
      </c>
      <c r="D893" t="s">
        <v>1135</v>
      </c>
      <c r="E893" s="4">
        <v>37863</v>
      </c>
      <c r="F893" s="4" t="s">
        <v>1146</v>
      </c>
      <c r="G893" s="4">
        <v>2</v>
      </c>
      <c r="H893" t="str">
        <f>CONCATENATE(Source[[#This Row],[Subject]],TRIM(Source[[#This Row],[Course]]))</f>
        <v>FREN2</v>
      </c>
      <c r="I893" t="str">
        <f>VLOOKUP(Source[[#This Row],[SubjCrse]],'Courses and Categories'!$E$2:$G$1816,3,FALSE)</f>
        <v>Credit General Education</v>
      </c>
      <c r="J893">
        <v>831</v>
      </c>
      <c r="K893" t="s">
        <v>2497</v>
      </c>
      <c r="L893" t="s">
        <v>87</v>
      </c>
      <c r="M893" t="s">
        <v>897</v>
      </c>
      <c r="N893" t="s">
        <v>1372</v>
      </c>
      <c r="O893" t="s">
        <v>2226</v>
      </c>
      <c r="P893" t="s">
        <v>4831</v>
      </c>
      <c r="Q893" t="s">
        <v>4638</v>
      </c>
      <c r="R893">
        <v>263</v>
      </c>
      <c r="S893" t="s">
        <v>134</v>
      </c>
      <c r="T893">
        <v>1</v>
      </c>
      <c r="U893" s="1">
        <v>43479</v>
      </c>
      <c r="V893" s="1">
        <v>43607</v>
      </c>
      <c r="W893" t="s">
        <v>4837</v>
      </c>
      <c r="X893" t="s">
        <v>1450</v>
      </c>
      <c r="Y893">
        <v>15</v>
      </c>
      <c r="Z893">
        <v>13</v>
      </c>
      <c r="AA893">
        <v>35</v>
      </c>
      <c r="AB893">
        <v>37.142899999999997</v>
      </c>
      <c r="AD893">
        <f>IF(ISBLANK(Source[[#This Row],[CrosslistID]]),1,1/COUNTIFS(Source[CrosslistID],Source[[#This Row],[CrosslistID]],Source[TermDesc],Source[[#This Row],[TermDesc]]))</f>
        <v>1</v>
      </c>
      <c r="AG893">
        <v>0</v>
      </c>
      <c r="AH893">
        <v>37.142899999999997</v>
      </c>
      <c r="AI893">
        <v>2.5</v>
      </c>
      <c r="AJ893">
        <v>2.5</v>
      </c>
      <c r="AK893">
        <v>0.33329999999999999</v>
      </c>
      <c r="AL8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93">
        <f>IF(AND(Source[[#This Row],[Credit_Noncredit]]="Noncredit",Source[[#This Row],[FTEF]]&gt;0),Source[[#This Row],[NC XLST FTES]]*525/(437.5*Source[[#This Row],[FTEF]]),0)</f>
        <v>0</v>
      </c>
      <c r="AN893">
        <f>IF(Source[[#This Row],[Credit_Noncredit]]="Credit",Source[[#This Row],[Census Enrollment]],Source[[#This Row],[Noncredit Avg. Attendance]])</f>
        <v>15</v>
      </c>
    </row>
    <row r="894" spans="1:40" x14ac:dyDescent="0.25">
      <c r="A894" t="s">
        <v>4581</v>
      </c>
      <c r="B894" t="s">
        <v>886</v>
      </c>
      <c r="C894" t="s">
        <v>627</v>
      </c>
      <c r="D894" t="s">
        <v>1135</v>
      </c>
      <c r="E894" s="4">
        <v>30448</v>
      </c>
      <c r="F894" s="4" t="s">
        <v>1146</v>
      </c>
      <c r="G894" s="4" t="s">
        <v>1178</v>
      </c>
      <c r="H894" t="str">
        <f>CONCATENATE(Source[[#This Row],[Subject]],TRIM(Source[[#This Row],[Course]]))</f>
        <v>FREN2A</v>
      </c>
      <c r="I894" t="str">
        <f>VLOOKUP(Source[[#This Row],[SubjCrse]],'Courses and Categories'!$E$2:$G$1816,3,FALSE)</f>
        <v>Credit General Education</v>
      </c>
      <c r="J894">
        <v>581</v>
      </c>
      <c r="K894" t="s">
        <v>2499</v>
      </c>
      <c r="L894" t="s">
        <v>87</v>
      </c>
      <c r="M894" t="s">
        <v>903</v>
      </c>
      <c r="N894" t="s">
        <v>105</v>
      </c>
      <c r="O894">
        <v>1800</v>
      </c>
      <c r="P894">
        <v>2015</v>
      </c>
      <c r="Q894" t="s">
        <v>76</v>
      </c>
      <c r="R894">
        <v>321</v>
      </c>
      <c r="S894" t="s">
        <v>77</v>
      </c>
      <c r="T894" t="s">
        <v>44</v>
      </c>
      <c r="U894" s="1">
        <v>43479</v>
      </c>
      <c r="V894" s="1">
        <v>43558</v>
      </c>
      <c r="W894" t="s">
        <v>4835</v>
      </c>
      <c r="X894" t="s">
        <v>905</v>
      </c>
      <c r="Y894">
        <v>5</v>
      </c>
      <c r="Z894">
        <v>3</v>
      </c>
      <c r="AA894">
        <v>35</v>
      </c>
      <c r="AB894">
        <v>8.5714000000000006</v>
      </c>
      <c r="AC894" t="s">
        <v>4836</v>
      </c>
      <c r="AD894">
        <f>IF(ISBLANK(Source[[#This Row],[CrosslistID]]),1,1/COUNTIFS(Source[CrosslistID],Source[[#This Row],[CrosslistID]],Source[TermDesc],Source[[#This Row],[TermDesc]]))</f>
        <v>0.33333333333333331</v>
      </c>
      <c r="AE894">
        <v>24</v>
      </c>
      <c r="AF894">
        <v>35</v>
      </c>
      <c r="AG894">
        <v>68.571399999999997</v>
      </c>
      <c r="AH894">
        <v>68.571399999999997</v>
      </c>
      <c r="AI894">
        <v>0.47599999999999998</v>
      </c>
      <c r="AJ894">
        <v>0.47599999999999998</v>
      </c>
      <c r="AK894">
        <v>0</v>
      </c>
      <c r="AL8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94">
        <f>IF(AND(Source[[#This Row],[Credit_Noncredit]]="Noncredit",Source[[#This Row],[FTEF]]&gt;0),Source[[#This Row],[NC XLST FTES]]*525/(437.5*Source[[#This Row],[FTEF]]),0)</f>
        <v>0</v>
      </c>
      <c r="AN894">
        <f>IF(Source[[#This Row],[Credit_Noncredit]]="Credit",Source[[#This Row],[Census Enrollment]],Source[[#This Row],[Noncredit Avg. Attendance]])</f>
        <v>5</v>
      </c>
    </row>
    <row r="895" spans="1:40" x14ac:dyDescent="0.25">
      <c r="A895" t="s">
        <v>4581</v>
      </c>
      <c r="B895" t="s">
        <v>886</v>
      </c>
      <c r="C895" t="s">
        <v>627</v>
      </c>
      <c r="D895" t="s">
        <v>1135</v>
      </c>
      <c r="E895" s="4">
        <v>30452</v>
      </c>
      <c r="F895" s="4" t="s">
        <v>1146</v>
      </c>
      <c r="G895" s="4" t="s">
        <v>2487</v>
      </c>
      <c r="H895" t="str">
        <f>CONCATENATE(Source[[#This Row],[Subject]],TRIM(Source[[#This Row],[Course]]))</f>
        <v>FREN2B</v>
      </c>
      <c r="I895" t="str">
        <f>VLOOKUP(Source[[#This Row],[SubjCrse]],'Courses and Categories'!$E$2:$G$1816,3,FALSE)</f>
        <v>Credit General Education</v>
      </c>
      <c r="J895">
        <v>581</v>
      </c>
      <c r="K895" t="s">
        <v>2499</v>
      </c>
      <c r="L895" t="s">
        <v>87</v>
      </c>
      <c r="M895" t="s">
        <v>903</v>
      </c>
      <c r="N895" t="s">
        <v>105</v>
      </c>
      <c r="O895">
        <v>1800</v>
      </c>
      <c r="P895">
        <v>2015</v>
      </c>
      <c r="Q895" t="s">
        <v>76</v>
      </c>
      <c r="R895">
        <v>321</v>
      </c>
      <c r="S895" t="s">
        <v>77</v>
      </c>
      <c r="T895" t="s">
        <v>44</v>
      </c>
      <c r="U895" s="1">
        <v>43530</v>
      </c>
      <c r="V895" s="1">
        <v>43607</v>
      </c>
      <c r="W895" t="s">
        <v>4835</v>
      </c>
      <c r="X895" t="s">
        <v>905</v>
      </c>
      <c r="Y895">
        <v>0</v>
      </c>
      <c r="Z895">
        <v>0</v>
      </c>
      <c r="AA895">
        <v>35</v>
      </c>
      <c r="AB895">
        <v>0</v>
      </c>
      <c r="AC895" t="s">
        <v>4836</v>
      </c>
      <c r="AD895">
        <f>IF(ISBLANK(Source[[#This Row],[CrosslistID]]),1,1/COUNTIFS(Source[CrosslistID],Source[[#This Row],[CrosslistID]],Source[TermDesc],Source[[#This Row],[TermDesc]]))</f>
        <v>0.33333333333333331</v>
      </c>
      <c r="AE895">
        <v>24</v>
      </c>
      <c r="AF895">
        <v>35</v>
      </c>
      <c r="AG895">
        <v>68.571399999999997</v>
      </c>
      <c r="AH895">
        <v>68.571399999999997</v>
      </c>
      <c r="AI895">
        <v>0</v>
      </c>
      <c r="AJ895">
        <v>0</v>
      </c>
      <c r="AK895">
        <v>0</v>
      </c>
      <c r="AL8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95">
        <f>IF(AND(Source[[#This Row],[Credit_Noncredit]]="Noncredit",Source[[#This Row],[FTEF]]&gt;0),Source[[#This Row],[NC XLST FTES]]*525/(437.5*Source[[#This Row],[FTEF]]),0)</f>
        <v>0</v>
      </c>
      <c r="AN895">
        <f>IF(Source[[#This Row],[Credit_Noncredit]]="Credit",Source[[#This Row],[Census Enrollment]],Source[[#This Row],[Noncredit Avg. Attendance]])</f>
        <v>0</v>
      </c>
    </row>
    <row r="896" spans="1:40" x14ac:dyDescent="0.25">
      <c r="A896" t="s">
        <v>4581</v>
      </c>
      <c r="B896" t="s">
        <v>886</v>
      </c>
      <c r="C896" t="s">
        <v>627</v>
      </c>
      <c r="D896" t="s">
        <v>1135</v>
      </c>
      <c r="E896" s="4">
        <v>38905</v>
      </c>
      <c r="F896" s="4" t="s">
        <v>1146</v>
      </c>
      <c r="G896" s="4" t="s">
        <v>1181</v>
      </c>
      <c r="H896" t="str">
        <f>CONCATENATE(Source[[#This Row],[Subject]],TRIM(Source[[#This Row],[Course]]))</f>
        <v>FREN3A</v>
      </c>
      <c r="I896" t="str">
        <f>VLOOKUP(Source[[#This Row],[SubjCrse]],'Courses and Categories'!$E$2:$G$1816,3,FALSE)</f>
        <v>Credit General Education</v>
      </c>
      <c r="J896">
        <v>1</v>
      </c>
      <c r="K896" t="s">
        <v>2500</v>
      </c>
      <c r="L896" t="s">
        <v>39</v>
      </c>
      <c r="M896" t="s">
        <v>903</v>
      </c>
      <c r="N896" t="s">
        <v>105</v>
      </c>
      <c r="O896">
        <v>940</v>
      </c>
      <c r="P896">
        <v>1055</v>
      </c>
      <c r="Q896" t="s">
        <v>420</v>
      </c>
      <c r="R896">
        <v>263</v>
      </c>
      <c r="S896" t="s">
        <v>134</v>
      </c>
      <c r="T896">
        <v>1</v>
      </c>
      <c r="U896" s="1">
        <v>43479</v>
      </c>
      <c r="V896" s="1">
        <v>43607</v>
      </c>
      <c r="W896" t="s">
        <v>4835</v>
      </c>
      <c r="X896" t="s">
        <v>1929</v>
      </c>
      <c r="Y896">
        <v>22</v>
      </c>
      <c r="Z896">
        <v>16</v>
      </c>
      <c r="AA896">
        <v>35</v>
      </c>
      <c r="AB896">
        <v>45.714300000000001</v>
      </c>
      <c r="AD896">
        <f>IF(ISBLANK(Source[[#This Row],[CrosslistID]]),1,1/COUNTIFS(Source[CrosslistID],Source[[#This Row],[CrosslistID]],Source[TermDesc],Source[[#This Row],[TermDesc]]))</f>
        <v>1</v>
      </c>
      <c r="AG896">
        <v>0</v>
      </c>
      <c r="AH896">
        <v>45.714300000000001</v>
      </c>
      <c r="AI896">
        <v>2.2000000000000002</v>
      </c>
      <c r="AJ896">
        <v>2.2000000000000002</v>
      </c>
      <c r="AK896">
        <v>0.2</v>
      </c>
      <c r="AL8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96">
        <f>IF(AND(Source[[#This Row],[Credit_Noncredit]]="Noncredit",Source[[#This Row],[FTEF]]&gt;0),Source[[#This Row],[NC XLST FTES]]*525/(437.5*Source[[#This Row],[FTEF]]),0)</f>
        <v>0</v>
      </c>
      <c r="AN896">
        <f>IF(Source[[#This Row],[Credit_Noncredit]]="Credit",Source[[#This Row],[Census Enrollment]],Source[[#This Row],[Noncredit Avg. Attendance]])</f>
        <v>22</v>
      </c>
    </row>
    <row r="897" spans="1:40" x14ac:dyDescent="0.25">
      <c r="A897" t="s">
        <v>4581</v>
      </c>
      <c r="B897" t="s">
        <v>886</v>
      </c>
      <c r="C897" t="s">
        <v>627</v>
      </c>
      <c r="D897" t="s">
        <v>1135</v>
      </c>
      <c r="E897" s="4">
        <v>30465</v>
      </c>
      <c r="F897" s="4" t="s">
        <v>1146</v>
      </c>
      <c r="G897" s="4" t="s">
        <v>1273</v>
      </c>
      <c r="H897" t="str">
        <f>CONCATENATE(Source[[#This Row],[Subject]],TRIM(Source[[#This Row],[Course]]))</f>
        <v>FREN10B</v>
      </c>
      <c r="I897" t="str">
        <f>VLOOKUP(Source[[#This Row],[SubjCrse]],'Courses and Categories'!$E$2:$G$1816,3,FALSE)</f>
        <v>Credit General Education</v>
      </c>
      <c r="J897">
        <v>581</v>
      </c>
      <c r="K897" t="s">
        <v>4838</v>
      </c>
      <c r="L897" t="s">
        <v>87</v>
      </c>
      <c r="M897" t="s">
        <v>903</v>
      </c>
      <c r="N897" t="s">
        <v>41</v>
      </c>
      <c r="O897">
        <v>1800</v>
      </c>
      <c r="P897">
        <v>2050</v>
      </c>
      <c r="Q897" t="s">
        <v>76</v>
      </c>
      <c r="R897">
        <v>722</v>
      </c>
      <c r="S897" t="s">
        <v>77</v>
      </c>
      <c r="T897">
        <v>1</v>
      </c>
      <c r="U897" s="1">
        <v>43479</v>
      </c>
      <c r="V897" s="1">
        <v>43607</v>
      </c>
      <c r="W897" t="s">
        <v>1148</v>
      </c>
      <c r="X897" t="s">
        <v>1929</v>
      </c>
      <c r="Y897">
        <v>22</v>
      </c>
      <c r="Z897">
        <v>21</v>
      </c>
      <c r="AA897">
        <v>35</v>
      </c>
      <c r="AB897">
        <v>60</v>
      </c>
      <c r="AD897">
        <f>IF(ISBLANK(Source[[#This Row],[CrosslistID]]),1,1/COUNTIFS(Source[CrosslistID],Source[[#This Row],[CrosslistID]],Source[TermDesc],Source[[#This Row],[TermDesc]]))</f>
        <v>1</v>
      </c>
      <c r="AG897">
        <v>0</v>
      </c>
      <c r="AH897">
        <v>60</v>
      </c>
      <c r="AI897">
        <v>2.2000000000000002</v>
      </c>
      <c r="AJ897">
        <v>2.2000000000000002</v>
      </c>
      <c r="AK897">
        <v>0.2</v>
      </c>
      <c r="AL8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97">
        <f>IF(AND(Source[[#This Row],[Credit_Noncredit]]="Noncredit",Source[[#This Row],[FTEF]]&gt;0),Source[[#This Row],[NC XLST FTES]]*525/(437.5*Source[[#This Row],[FTEF]]),0)</f>
        <v>0</v>
      </c>
      <c r="AN897">
        <f>IF(Source[[#This Row],[Credit_Noncredit]]="Credit",Source[[#This Row],[Census Enrollment]],Source[[#This Row],[Noncredit Avg. Attendance]])</f>
        <v>22</v>
      </c>
    </row>
    <row r="898" spans="1:40" x14ac:dyDescent="0.25">
      <c r="A898" t="s">
        <v>4581</v>
      </c>
      <c r="B898" t="s">
        <v>886</v>
      </c>
      <c r="C898" t="s">
        <v>627</v>
      </c>
      <c r="D898" t="s">
        <v>1135</v>
      </c>
      <c r="E898" s="4">
        <v>38906</v>
      </c>
      <c r="F898" s="4" t="s">
        <v>1146</v>
      </c>
      <c r="G898" s="4" t="s">
        <v>1277</v>
      </c>
      <c r="H898" t="str">
        <f>CONCATENATE(Source[[#This Row],[Subject]],TRIM(Source[[#This Row],[Course]]))</f>
        <v>FREN10D</v>
      </c>
      <c r="I898" t="str">
        <f>VLOOKUP(Source[[#This Row],[SubjCrse]],'Courses and Categories'!$E$2:$G$1816,3,FALSE)</f>
        <v>Credit General Education</v>
      </c>
      <c r="J898">
        <v>1</v>
      </c>
      <c r="K898" t="s">
        <v>4839</v>
      </c>
      <c r="L898" t="s">
        <v>87</v>
      </c>
      <c r="M898" t="s">
        <v>903</v>
      </c>
      <c r="N898" t="s">
        <v>185</v>
      </c>
      <c r="O898">
        <v>1800</v>
      </c>
      <c r="P898">
        <v>2050</v>
      </c>
      <c r="Q898" t="s">
        <v>76</v>
      </c>
      <c r="R898">
        <v>723</v>
      </c>
      <c r="S898" t="s">
        <v>77</v>
      </c>
      <c r="T898">
        <v>1</v>
      </c>
      <c r="U898" s="1">
        <v>43479</v>
      </c>
      <c r="V898" s="1">
        <v>43607</v>
      </c>
      <c r="W898" t="s">
        <v>1148</v>
      </c>
      <c r="X898" t="s">
        <v>1929</v>
      </c>
      <c r="Y898">
        <v>20</v>
      </c>
      <c r="Z898">
        <v>18</v>
      </c>
      <c r="AA898">
        <v>35</v>
      </c>
      <c r="AB898">
        <v>51.428600000000003</v>
      </c>
      <c r="AD898">
        <f>IF(ISBLANK(Source[[#This Row],[CrosslistID]]),1,1/COUNTIFS(Source[CrosslistID],Source[[#This Row],[CrosslistID]],Source[TermDesc],Source[[#This Row],[TermDesc]]))</f>
        <v>1</v>
      </c>
      <c r="AG898">
        <v>0</v>
      </c>
      <c r="AH898">
        <v>51.428600000000003</v>
      </c>
      <c r="AI898">
        <v>2</v>
      </c>
      <c r="AJ898">
        <v>2</v>
      </c>
      <c r="AK898">
        <v>0.2</v>
      </c>
      <c r="AL8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98">
        <f>IF(AND(Source[[#This Row],[Credit_Noncredit]]="Noncredit",Source[[#This Row],[FTEF]]&gt;0),Source[[#This Row],[NC XLST FTES]]*525/(437.5*Source[[#This Row],[FTEF]]),0)</f>
        <v>0</v>
      </c>
      <c r="AN898">
        <f>IF(Source[[#This Row],[Credit_Noncredit]]="Credit",Source[[#This Row],[Census Enrollment]],Source[[#This Row],[Noncredit Avg. Attendance]])</f>
        <v>20</v>
      </c>
    </row>
    <row r="899" spans="1:40" x14ac:dyDescent="0.25">
      <c r="A899" t="s">
        <v>4581</v>
      </c>
      <c r="B899" t="s">
        <v>886</v>
      </c>
      <c r="C899" t="s">
        <v>627</v>
      </c>
      <c r="D899" t="s">
        <v>1135</v>
      </c>
      <c r="E899" s="4">
        <v>38904</v>
      </c>
      <c r="F899" s="4" t="s">
        <v>1146</v>
      </c>
      <c r="G899" s="4">
        <v>23</v>
      </c>
      <c r="H899" t="str">
        <f>CONCATENATE(Source[[#This Row],[Subject]],TRIM(Source[[#This Row],[Course]]))</f>
        <v>FREN23</v>
      </c>
      <c r="I899" t="str">
        <f>VLOOKUP(Source[[#This Row],[SubjCrse]],'Courses and Categories'!$E$2:$G$1816,3,FALSE)</f>
        <v>Credit General Education</v>
      </c>
      <c r="J899">
        <v>581</v>
      </c>
      <c r="K899" t="s">
        <v>4840</v>
      </c>
      <c r="L899" t="s">
        <v>87</v>
      </c>
      <c r="M899" t="s">
        <v>903</v>
      </c>
      <c r="N899" t="s">
        <v>180</v>
      </c>
      <c r="O899">
        <v>1800</v>
      </c>
      <c r="P899">
        <v>2050</v>
      </c>
      <c r="Q899" t="s">
        <v>76</v>
      </c>
      <c r="R899">
        <v>722</v>
      </c>
      <c r="S899" t="s">
        <v>77</v>
      </c>
      <c r="T899">
        <v>1</v>
      </c>
      <c r="U899" s="1">
        <v>43479</v>
      </c>
      <c r="V899" s="1">
        <v>43607</v>
      </c>
      <c r="W899" t="s">
        <v>2495</v>
      </c>
      <c r="X899" t="s">
        <v>1929</v>
      </c>
      <c r="Y899">
        <v>34</v>
      </c>
      <c r="Z899">
        <v>31</v>
      </c>
      <c r="AA899">
        <v>35</v>
      </c>
      <c r="AB899">
        <v>88.571399999999997</v>
      </c>
      <c r="AD899">
        <f>IF(ISBLANK(Source[[#This Row],[CrosslistID]]),1,1/COUNTIFS(Source[CrosslistID],Source[[#This Row],[CrosslistID]],Source[TermDesc],Source[[#This Row],[TermDesc]]))</f>
        <v>1</v>
      </c>
      <c r="AG899">
        <v>0</v>
      </c>
      <c r="AH899">
        <v>88.571399999999997</v>
      </c>
      <c r="AI899">
        <v>3.4</v>
      </c>
      <c r="AJ899">
        <v>3.4</v>
      </c>
      <c r="AK899">
        <v>0.2</v>
      </c>
      <c r="AL8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899">
        <f>IF(AND(Source[[#This Row],[Credit_Noncredit]]="Noncredit",Source[[#This Row],[FTEF]]&gt;0),Source[[#This Row],[NC XLST FTES]]*525/(437.5*Source[[#This Row],[FTEF]]),0)</f>
        <v>0</v>
      </c>
      <c r="AN899">
        <f>IF(Source[[#This Row],[Credit_Noncredit]]="Credit",Source[[#This Row],[Census Enrollment]],Source[[#This Row],[Noncredit Avg. Attendance]])</f>
        <v>34</v>
      </c>
    </row>
    <row r="900" spans="1:40" x14ac:dyDescent="0.25">
      <c r="A900" t="s">
        <v>4581</v>
      </c>
      <c r="B900" t="s">
        <v>886</v>
      </c>
      <c r="C900" t="s">
        <v>627</v>
      </c>
      <c r="D900" t="s">
        <v>1135</v>
      </c>
      <c r="E900" s="4">
        <v>33603</v>
      </c>
      <c r="F900" s="4" t="s">
        <v>1153</v>
      </c>
      <c r="G900" s="4">
        <v>1</v>
      </c>
      <c r="H900" t="str">
        <f>CONCATENATE(Source[[#This Row],[Subject]],TRIM(Source[[#This Row],[Course]]))</f>
        <v>GERM1</v>
      </c>
      <c r="I900" t="str">
        <f>VLOOKUP(Source[[#This Row],[SubjCrse]],'Courses and Categories'!$E$2:$G$1816,3,FALSE)</f>
        <v>Credit General Education</v>
      </c>
      <c r="J900">
        <v>1</v>
      </c>
      <c r="K900" t="s">
        <v>2503</v>
      </c>
      <c r="L900" t="s">
        <v>39</v>
      </c>
      <c r="M900" t="s">
        <v>903</v>
      </c>
      <c r="N900" t="s">
        <v>59</v>
      </c>
      <c r="O900">
        <v>1110</v>
      </c>
      <c r="P900">
        <v>1325</v>
      </c>
      <c r="Q900" t="s">
        <v>420</v>
      </c>
      <c r="R900">
        <v>263</v>
      </c>
      <c r="S900" t="s">
        <v>134</v>
      </c>
      <c r="T900">
        <v>1</v>
      </c>
      <c r="U900" s="1">
        <v>43479</v>
      </c>
      <c r="V900" s="1">
        <v>43607</v>
      </c>
      <c r="W900" t="s">
        <v>4841</v>
      </c>
      <c r="X900" t="s">
        <v>1929</v>
      </c>
      <c r="Y900">
        <v>5</v>
      </c>
      <c r="Z900">
        <v>4</v>
      </c>
      <c r="AA900">
        <v>35</v>
      </c>
      <c r="AB900">
        <v>11.428599999999999</v>
      </c>
      <c r="AC900" t="s">
        <v>2498</v>
      </c>
      <c r="AD900">
        <f>IF(ISBLANK(Source[[#This Row],[CrosslistID]]),1,1/COUNTIFS(Source[CrosslistID],Source[[#This Row],[CrosslistID]],Source[TermDesc],Source[[#This Row],[TermDesc]]))</f>
        <v>0.33333333333333331</v>
      </c>
      <c r="AE900">
        <v>12</v>
      </c>
      <c r="AF900">
        <v>35</v>
      </c>
      <c r="AG900">
        <v>34.285699999999999</v>
      </c>
      <c r="AH900">
        <v>34.285699999999999</v>
      </c>
      <c r="AI900">
        <v>0.83299999999999996</v>
      </c>
      <c r="AJ900">
        <v>0.83299999999999996</v>
      </c>
      <c r="AK900">
        <v>0.33329999999999999</v>
      </c>
      <c r="AL9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00">
        <f>IF(AND(Source[[#This Row],[Credit_Noncredit]]="Noncredit",Source[[#This Row],[FTEF]]&gt;0),Source[[#This Row],[NC XLST FTES]]*525/(437.5*Source[[#This Row],[FTEF]]),0)</f>
        <v>0</v>
      </c>
      <c r="AN900">
        <f>IF(Source[[#This Row],[Credit_Noncredit]]="Credit",Source[[#This Row],[Census Enrollment]],Source[[#This Row],[Noncredit Avg. Attendance]])</f>
        <v>5</v>
      </c>
    </row>
    <row r="901" spans="1:40" x14ac:dyDescent="0.25">
      <c r="A901" t="s">
        <v>4581</v>
      </c>
      <c r="B901" t="s">
        <v>886</v>
      </c>
      <c r="C901" t="s">
        <v>627</v>
      </c>
      <c r="D901" t="s">
        <v>1135</v>
      </c>
      <c r="E901" s="4">
        <v>33604</v>
      </c>
      <c r="F901" s="4" t="s">
        <v>1153</v>
      </c>
      <c r="G901" s="4">
        <v>1</v>
      </c>
      <c r="H901" t="str">
        <f>CONCATENATE(Source[[#This Row],[Subject]],TRIM(Source[[#This Row],[Course]]))</f>
        <v>GERM1</v>
      </c>
      <c r="I901" t="str">
        <f>VLOOKUP(Source[[#This Row],[SubjCrse]],'Courses and Categories'!$E$2:$G$1816,3,FALSE)</f>
        <v>Credit General Education</v>
      </c>
      <c r="J901">
        <v>581</v>
      </c>
      <c r="K901" t="s">
        <v>2503</v>
      </c>
      <c r="L901" t="s">
        <v>87</v>
      </c>
      <c r="M901" t="s">
        <v>903</v>
      </c>
      <c r="N901" t="s">
        <v>59</v>
      </c>
      <c r="O901">
        <v>1800</v>
      </c>
      <c r="P901">
        <v>2015</v>
      </c>
      <c r="Q901" t="s">
        <v>76</v>
      </c>
      <c r="R901">
        <v>420</v>
      </c>
      <c r="S901" t="s">
        <v>77</v>
      </c>
      <c r="T901">
        <v>1</v>
      </c>
      <c r="U901" s="1">
        <v>43479</v>
      </c>
      <c r="V901" s="1">
        <v>43607</v>
      </c>
      <c r="W901" t="s">
        <v>2504</v>
      </c>
      <c r="X901" t="s">
        <v>1929</v>
      </c>
      <c r="Y901">
        <v>9</v>
      </c>
      <c r="Z901">
        <v>6</v>
      </c>
      <c r="AA901">
        <v>35</v>
      </c>
      <c r="AB901">
        <v>17.142900000000001</v>
      </c>
      <c r="AC901" t="s">
        <v>4842</v>
      </c>
      <c r="AD901">
        <f>IF(ISBLANK(Source[[#This Row],[CrosslistID]]),1,1/COUNTIFS(Source[CrosslistID],Source[[#This Row],[CrosslistID]],Source[TermDesc],Source[[#This Row],[TermDesc]]))</f>
        <v>0.2</v>
      </c>
      <c r="AE901">
        <v>26</v>
      </c>
      <c r="AF901">
        <v>35</v>
      </c>
      <c r="AG901">
        <v>74.285700000000006</v>
      </c>
      <c r="AH901">
        <v>74.285700000000006</v>
      </c>
      <c r="AI901">
        <v>1.5</v>
      </c>
      <c r="AJ901">
        <v>1.5</v>
      </c>
      <c r="AK901">
        <v>0.33329999999999999</v>
      </c>
      <c r="AL9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01">
        <f>IF(AND(Source[[#This Row],[Credit_Noncredit]]="Noncredit",Source[[#This Row],[FTEF]]&gt;0),Source[[#This Row],[NC XLST FTES]]*525/(437.5*Source[[#This Row],[FTEF]]),0)</f>
        <v>0</v>
      </c>
      <c r="AN901">
        <f>IF(Source[[#This Row],[Credit_Noncredit]]="Credit",Source[[#This Row],[Census Enrollment]],Source[[#This Row],[Noncredit Avg. Attendance]])</f>
        <v>9</v>
      </c>
    </row>
    <row r="902" spans="1:40" x14ac:dyDescent="0.25">
      <c r="A902" t="s">
        <v>4581</v>
      </c>
      <c r="B902" t="s">
        <v>886</v>
      </c>
      <c r="C902" t="s">
        <v>627</v>
      </c>
      <c r="D902" t="s">
        <v>1135</v>
      </c>
      <c r="E902" s="4">
        <v>38023</v>
      </c>
      <c r="F902" s="4" t="s">
        <v>1153</v>
      </c>
      <c r="G902" s="4" t="s">
        <v>1072</v>
      </c>
      <c r="H902" t="str">
        <f>CONCATENATE(Source[[#This Row],[Subject]],TRIM(Source[[#This Row],[Course]]))</f>
        <v>GERM1A</v>
      </c>
      <c r="I902" t="str">
        <f>VLOOKUP(Source[[#This Row],[SubjCrse]],'Courses and Categories'!$E$2:$G$1816,3,FALSE)</f>
        <v>Credit General Education</v>
      </c>
      <c r="J902">
        <v>401</v>
      </c>
      <c r="K902" t="s">
        <v>1154</v>
      </c>
      <c r="L902" t="s">
        <v>39</v>
      </c>
      <c r="M902" t="s">
        <v>903</v>
      </c>
      <c r="N902" t="s">
        <v>59</v>
      </c>
      <c r="O902">
        <v>1110</v>
      </c>
      <c r="P902">
        <v>1325</v>
      </c>
      <c r="Q902" t="s">
        <v>420</v>
      </c>
      <c r="R902">
        <v>263</v>
      </c>
      <c r="S902" t="s">
        <v>134</v>
      </c>
      <c r="T902" t="s">
        <v>44</v>
      </c>
      <c r="U902" s="1">
        <v>43479</v>
      </c>
      <c r="V902" s="1">
        <v>43559</v>
      </c>
      <c r="W902" t="s">
        <v>4841</v>
      </c>
      <c r="X902" t="s">
        <v>905</v>
      </c>
      <c r="Y902">
        <v>4</v>
      </c>
      <c r="Z902">
        <v>3</v>
      </c>
      <c r="AA902">
        <v>35</v>
      </c>
      <c r="AB902">
        <v>8.5714000000000006</v>
      </c>
      <c r="AC902" t="s">
        <v>2498</v>
      </c>
      <c r="AD902">
        <f>IF(ISBLANK(Source[[#This Row],[CrosslistID]]),1,1/COUNTIFS(Source[CrosslistID],Source[[#This Row],[CrosslistID]],Source[TermDesc],Source[[#This Row],[TermDesc]]))</f>
        <v>0.33333333333333331</v>
      </c>
      <c r="AE902">
        <v>12</v>
      </c>
      <c r="AF902">
        <v>35</v>
      </c>
      <c r="AG902">
        <v>34.285699999999999</v>
      </c>
      <c r="AH902">
        <v>34.285699999999999</v>
      </c>
      <c r="AI902">
        <v>0.4</v>
      </c>
      <c r="AJ902">
        <v>0.4</v>
      </c>
      <c r="AK902">
        <v>0</v>
      </c>
      <c r="AL9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02">
        <f>IF(AND(Source[[#This Row],[Credit_Noncredit]]="Noncredit",Source[[#This Row],[FTEF]]&gt;0),Source[[#This Row],[NC XLST FTES]]*525/(437.5*Source[[#This Row],[FTEF]]),0)</f>
        <v>0</v>
      </c>
      <c r="AN902">
        <f>IF(Source[[#This Row],[Credit_Noncredit]]="Credit",Source[[#This Row],[Census Enrollment]],Source[[#This Row],[Noncredit Avg. Attendance]])</f>
        <v>4</v>
      </c>
    </row>
    <row r="903" spans="1:40" x14ac:dyDescent="0.25">
      <c r="A903" t="s">
        <v>4581</v>
      </c>
      <c r="B903" t="s">
        <v>886</v>
      </c>
      <c r="C903" t="s">
        <v>627</v>
      </c>
      <c r="D903" t="s">
        <v>1135</v>
      </c>
      <c r="E903" s="4">
        <v>34004</v>
      </c>
      <c r="F903" s="4" t="s">
        <v>1153</v>
      </c>
      <c r="G903" s="4" t="s">
        <v>1072</v>
      </c>
      <c r="H903" t="str">
        <f>CONCATENATE(Source[[#This Row],[Subject]],TRIM(Source[[#This Row],[Course]]))</f>
        <v>GERM1A</v>
      </c>
      <c r="I903" t="str">
        <f>VLOOKUP(Source[[#This Row],[SubjCrse]],'Courses and Categories'!$E$2:$G$1816,3,FALSE)</f>
        <v>Credit General Education</v>
      </c>
      <c r="J903">
        <v>581</v>
      </c>
      <c r="K903" t="s">
        <v>1154</v>
      </c>
      <c r="L903" t="s">
        <v>87</v>
      </c>
      <c r="M903" t="s">
        <v>903</v>
      </c>
      <c r="N903" t="s">
        <v>59</v>
      </c>
      <c r="O903">
        <v>1800</v>
      </c>
      <c r="P903">
        <v>2015</v>
      </c>
      <c r="Q903" t="s">
        <v>76</v>
      </c>
      <c r="R903">
        <v>420</v>
      </c>
      <c r="S903" t="s">
        <v>77</v>
      </c>
      <c r="T903" t="s">
        <v>44</v>
      </c>
      <c r="U903" s="1">
        <v>43479</v>
      </c>
      <c r="V903" s="1">
        <v>43559</v>
      </c>
      <c r="W903" t="s">
        <v>2504</v>
      </c>
      <c r="X903" t="s">
        <v>905</v>
      </c>
      <c r="Y903">
        <v>3</v>
      </c>
      <c r="Z903">
        <v>2</v>
      </c>
      <c r="AA903">
        <v>35</v>
      </c>
      <c r="AB903">
        <v>5.7142999999999997</v>
      </c>
      <c r="AC903" t="s">
        <v>4842</v>
      </c>
      <c r="AD903">
        <f>IF(ISBLANK(Source[[#This Row],[CrosslistID]]),1,1/COUNTIFS(Source[CrosslistID],Source[[#This Row],[CrosslistID]],Source[TermDesc],Source[[#This Row],[TermDesc]]))</f>
        <v>0.2</v>
      </c>
      <c r="AE903">
        <v>26</v>
      </c>
      <c r="AF903">
        <v>35</v>
      </c>
      <c r="AG903">
        <v>74.285700000000006</v>
      </c>
      <c r="AH903">
        <v>74.285700000000006</v>
      </c>
      <c r="AI903">
        <v>0.3</v>
      </c>
      <c r="AJ903">
        <v>0.3</v>
      </c>
      <c r="AK903">
        <v>0</v>
      </c>
      <c r="AL9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03">
        <f>IF(AND(Source[[#This Row],[Credit_Noncredit]]="Noncredit",Source[[#This Row],[FTEF]]&gt;0),Source[[#This Row],[NC XLST FTES]]*525/(437.5*Source[[#This Row],[FTEF]]),0)</f>
        <v>0</v>
      </c>
      <c r="AN903">
        <f>IF(Source[[#This Row],[Credit_Noncredit]]="Credit",Source[[#This Row],[Census Enrollment]],Source[[#This Row],[Noncredit Avg. Attendance]])</f>
        <v>3</v>
      </c>
    </row>
    <row r="904" spans="1:40" x14ac:dyDescent="0.25">
      <c r="A904" t="s">
        <v>4581</v>
      </c>
      <c r="B904" t="s">
        <v>886</v>
      </c>
      <c r="C904" t="s">
        <v>627</v>
      </c>
      <c r="D904" t="s">
        <v>1135</v>
      </c>
      <c r="E904" s="4">
        <v>38392</v>
      </c>
      <c r="F904" s="4" t="s">
        <v>1153</v>
      </c>
      <c r="G904" s="4" t="s">
        <v>1072</v>
      </c>
      <c r="H904" t="str">
        <f>CONCATENATE(Source[[#This Row],[Subject]],TRIM(Source[[#This Row],[Course]]))</f>
        <v>GERM1A</v>
      </c>
      <c r="I904" t="str">
        <f>VLOOKUP(Source[[#This Row],[SubjCrse]],'Courses and Categories'!$E$2:$G$1816,3,FALSE)</f>
        <v>Credit General Education</v>
      </c>
      <c r="J904">
        <v>931</v>
      </c>
      <c r="K904" t="s">
        <v>1154</v>
      </c>
      <c r="L904" t="s">
        <v>87</v>
      </c>
      <c r="M904" t="s">
        <v>897</v>
      </c>
      <c r="N904" t="s">
        <v>42</v>
      </c>
      <c r="O904" t="s">
        <v>42</v>
      </c>
      <c r="P904" t="s">
        <v>42</v>
      </c>
      <c r="Q904" t="s">
        <v>42</v>
      </c>
      <c r="S904" t="s">
        <v>134</v>
      </c>
      <c r="T904" t="s">
        <v>44</v>
      </c>
      <c r="U904" s="1">
        <v>43493</v>
      </c>
      <c r="V904" s="1">
        <v>43607</v>
      </c>
      <c r="W904" t="s">
        <v>1155</v>
      </c>
      <c r="X904" t="s">
        <v>918</v>
      </c>
      <c r="Y904">
        <v>22</v>
      </c>
      <c r="Z904">
        <v>17</v>
      </c>
      <c r="AA904">
        <v>35</v>
      </c>
      <c r="AB904">
        <v>48.571399999999997</v>
      </c>
      <c r="AD904">
        <f>IF(ISBLANK(Source[[#This Row],[CrosslistID]]),1,1/COUNTIFS(Source[CrosslistID],Source[[#This Row],[CrosslistID]],Source[TermDesc],Source[[#This Row],[TermDesc]]))</f>
        <v>1</v>
      </c>
      <c r="AG904">
        <v>0</v>
      </c>
      <c r="AH904">
        <v>48.571399999999997</v>
      </c>
      <c r="AI904">
        <v>2.2000000000000002</v>
      </c>
      <c r="AJ904">
        <v>2.2000000000000002</v>
      </c>
      <c r="AK904">
        <v>0.2</v>
      </c>
      <c r="AL9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04">
        <f>IF(AND(Source[[#This Row],[Credit_Noncredit]]="Noncredit",Source[[#This Row],[FTEF]]&gt;0),Source[[#This Row],[NC XLST FTES]]*525/(437.5*Source[[#This Row],[FTEF]]),0)</f>
        <v>0</v>
      </c>
      <c r="AN904">
        <f>IF(Source[[#This Row],[Credit_Noncredit]]="Credit",Source[[#This Row],[Census Enrollment]],Source[[#This Row],[Noncredit Avg. Attendance]])</f>
        <v>22</v>
      </c>
    </row>
    <row r="905" spans="1:40" x14ac:dyDescent="0.25">
      <c r="A905" t="s">
        <v>4581</v>
      </c>
      <c r="B905" t="s">
        <v>886</v>
      </c>
      <c r="C905" t="s">
        <v>627</v>
      </c>
      <c r="D905" t="s">
        <v>1135</v>
      </c>
      <c r="E905" s="4">
        <v>38536</v>
      </c>
      <c r="F905" s="4" t="s">
        <v>1153</v>
      </c>
      <c r="G905" s="4" t="s">
        <v>1072</v>
      </c>
      <c r="H905" t="str">
        <f>CONCATENATE(Source[[#This Row],[Subject]],TRIM(Source[[#This Row],[Course]]))</f>
        <v>GERM1A</v>
      </c>
      <c r="I905" t="str">
        <f>VLOOKUP(Source[[#This Row],[SubjCrse]],'Courses and Categories'!$E$2:$G$1816,3,FALSE)</f>
        <v>Credit General Education</v>
      </c>
      <c r="J905">
        <v>932</v>
      </c>
      <c r="K905" t="s">
        <v>1154</v>
      </c>
      <c r="L905" t="s">
        <v>87</v>
      </c>
      <c r="M905" t="s">
        <v>897</v>
      </c>
      <c r="N905" t="s">
        <v>42</v>
      </c>
      <c r="O905" t="s">
        <v>42</v>
      </c>
      <c r="P905" t="s">
        <v>42</v>
      </c>
      <c r="Q905" t="s">
        <v>42</v>
      </c>
      <c r="S905" t="s">
        <v>134</v>
      </c>
      <c r="T905" t="s">
        <v>44</v>
      </c>
      <c r="U905" s="1">
        <v>43493</v>
      </c>
      <c r="V905" s="1">
        <v>43607</v>
      </c>
      <c r="W905" t="s">
        <v>1155</v>
      </c>
      <c r="X905" t="s">
        <v>918</v>
      </c>
      <c r="Y905">
        <v>18</v>
      </c>
      <c r="Z905">
        <v>16</v>
      </c>
      <c r="AA905">
        <v>35</v>
      </c>
      <c r="AB905">
        <v>45.714300000000001</v>
      </c>
      <c r="AD905">
        <f>IF(ISBLANK(Source[[#This Row],[CrosslistID]]),1,1/COUNTIFS(Source[CrosslistID],Source[[#This Row],[CrosslistID]],Source[TermDesc],Source[[#This Row],[TermDesc]]))</f>
        <v>1</v>
      </c>
      <c r="AG905">
        <v>0</v>
      </c>
      <c r="AH905">
        <v>45.714300000000001</v>
      </c>
      <c r="AI905">
        <v>1.7</v>
      </c>
      <c r="AJ905">
        <v>1.8</v>
      </c>
      <c r="AK905">
        <v>0.2</v>
      </c>
      <c r="AL9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05">
        <f>IF(AND(Source[[#This Row],[Credit_Noncredit]]="Noncredit",Source[[#This Row],[FTEF]]&gt;0),Source[[#This Row],[NC XLST FTES]]*525/(437.5*Source[[#This Row],[FTEF]]),0)</f>
        <v>0</v>
      </c>
      <c r="AN905">
        <f>IF(Source[[#This Row],[Credit_Noncredit]]="Credit",Source[[#This Row],[Census Enrollment]],Source[[#This Row],[Noncredit Avg. Attendance]])</f>
        <v>18</v>
      </c>
    </row>
    <row r="906" spans="1:40" x14ac:dyDescent="0.25">
      <c r="A906" t="s">
        <v>4581</v>
      </c>
      <c r="B906" t="s">
        <v>886</v>
      </c>
      <c r="C906" t="s">
        <v>627</v>
      </c>
      <c r="D906" t="s">
        <v>1135</v>
      </c>
      <c r="E906" s="4">
        <v>38024</v>
      </c>
      <c r="F906" s="4" t="s">
        <v>1153</v>
      </c>
      <c r="G906" s="4" t="s">
        <v>1103</v>
      </c>
      <c r="H906" t="str">
        <f>CONCATENATE(Source[[#This Row],[Subject]],TRIM(Source[[#This Row],[Course]]))</f>
        <v>GERM1B</v>
      </c>
      <c r="I906" t="str">
        <f>VLOOKUP(Source[[#This Row],[SubjCrse]],'Courses and Categories'!$E$2:$G$1816,3,FALSE)</f>
        <v>Credit General Education</v>
      </c>
      <c r="J906">
        <v>401</v>
      </c>
      <c r="K906" t="s">
        <v>2503</v>
      </c>
      <c r="L906" t="s">
        <v>39</v>
      </c>
      <c r="M906" t="s">
        <v>903</v>
      </c>
      <c r="N906" t="s">
        <v>59</v>
      </c>
      <c r="O906">
        <v>1110</v>
      </c>
      <c r="P906">
        <v>1325</v>
      </c>
      <c r="Q906" t="s">
        <v>420</v>
      </c>
      <c r="R906">
        <v>263</v>
      </c>
      <c r="S906" t="s">
        <v>134</v>
      </c>
      <c r="T906" t="s">
        <v>44</v>
      </c>
      <c r="U906" s="1">
        <v>43524</v>
      </c>
      <c r="V906" s="1">
        <v>43607</v>
      </c>
      <c r="W906" t="s">
        <v>4841</v>
      </c>
      <c r="X906" t="s">
        <v>905</v>
      </c>
      <c r="Y906">
        <v>1</v>
      </c>
      <c r="Z906">
        <v>0</v>
      </c>
      <c r="AA906">
        <v>35</v>
      </c>
      <c r="AB906">
        <v>0</v>
      </c>
      <c r="AC906" t="s">
        <v>2498</v>
      </c>
      <c r="AD906">
        <f>IF(ISBLANK(Source[[#This Row],[CrosslistID]]),1,1/COUNTIFS(Source[CrosslistID],Source[[#This Row],[CrosslistID]],Source[TermDesc],Source[[#This Row],[TermDesc]]))</f>
        <v>0.33333333333333331</v>
      </c>
      <c r="AE906">
        <v>12</v>
      </c>
      <c r="AF906">
        <v>35</v>
      </c>
      <c r="AG906">
        <v>34.285699999999999</v>
      </c>
      <c r="AH906">
        <v>34.285699999999999</v>
      </c>
      <c r="AI906">
        <v>0.105</v>
      </c>
      <c r="AJ906">
        <v>0.105</v>
      </c>
      <c r="AK906">
        <v>0</v>
      </c>
      <c r="AL9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06">
        <f>IF(AND(Source[[#This Row],[Credit_Noncredit]]="Noncredit",Source[[#This Row],[FTEF]]&gt;0),Source[[#This Row],[NC XLST FTES]]*525/(437.5*Source[[#This Row],[FTEF]]),0)</f>
        <v>0</v>
      </c>
      <c r="AN906">
        <f>IF(Source[[#This Row],[Credit_Noncredit]]="Credit",Source[[#This Row],[Census Enrollment]],Source[[#This Row],[Noncredit Avg. Attendance]])</f>
        <v>1</v>
      </c>
    </row>
    <row r="907" spans="1:40" x14ac:dyDescent="0.25">
      <c r="A907" t="s">
        <v>4581</v>
      </c>
      <c r="B907" t="s">
        <v>886</v>
      </c>
      <c r="C907" t="s">
        <v>627</v>
      </c>
      <c r="D907" t="s">
        <v>1135</v>
      </c>
      <c r="E907" s="4">
        <v>34005</v>
      </c>
      <c r="F907" s="4" t="s">
        <v>1153</v>
      </c>
      <c r="G907" s="4" t="s">
        <v>1103</v>
      </c>
      <c r="H907" t="str">
        <f>CONCATENATE(Source[[#This Row],[Subject]],TRIM(Source[[#This Row],[Course]]))</f>
        <v>GERM1B</v>
      </c>
      <c r="I907" t="str">
        <f>VLOOKUP(Source[[#This Row],[SubjCrse]],'Courses and Categories'!$E$2:$G$1816,3,FALSE)</f>
        <v>Credit General Education</v>
      </c>
      <c r="J907">
        <v>581</v>
      </c>
      <c r="K907" t="s">
        <v>2503</v>
      </c>
      <c r="L907" t="s">
        <v>87</v>
      </c>
      <c r="M907" t="s">
        <v>903</v>
      </c>
      <c r="N907" t="s">
        <v>59</v>
      </c>
      <c r="O907">
        <v>1800</v>
      </c>
      <c r="P907">
        <v>2015</v>
      </c>
      <c r="Q907" t="s">
        <v>76</v>
      </c>
      <c r="R907">
        <v>420</v>
      </c>
      <c r="S907" t="s">
        <v>77</v>
      </c>
      <c r="T907" t="s">
        <v>44</v>
      </c>
      <c r="U907" s="1">
        <v>43529</v>
      </c>
      <c r="V907" s="1">
        <v>43607</v>
      </c>
      <c r="W907" t="s">
        <v>2504</v>
      </c>
      <c r="X907" t="s">
        <v>905</v>
      </c>
      <c r="Y907">
        <v>1</v>
      </c>
      <c r="Z907">
        <v>1</v>
      </c>
      <c r="AA907">
        <v>35</v>
      </c>
      <c r="AB907">
        <v>2.8571</v>
      </c>
      <c r="AC907" t="s">
        <v>4842</v>
      </c>
      <c r="AD907">
        <f>IF(ISBLANK(Source[[#This Row],[CrosslistID]]),1,1/COUNTIFS(Source[CrosslistID],Source[[#This Row],[CrosslistID]],Source[TermDesc],Source[[#This Row],[TermDesc]]))</f>
        <v>0.2</v>
      </c>
      <c r="AE907">
        <v>26</v>
      </c>
      <c r="AF907">
        <v>35</v>
      </c>
      <c r="AG907">
        <v>74.285700000000006</v>
      </c>
      <c r="AH907">
        <v>74.285700000000006</v>
      </c>
      <c r="AI907">
        <v>0.1</v>
      </c>
      <c r="AJ907">
        <v>0.1</v>
      </c>
      <c r="AK907">
        <v>0</v>
      </c>
      <c r="AL9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07">
        <f>IF(AND(Source[[#This Row],[Credit_Noncredit]]="Noncredit",Source[[#This Row],[FTEF]]&gt;0),Source[[#This Row],[NC XLST FTES]]*525/(437.5*Source[[#This Row],[FTEF]]),0)</f>
        <v>0</v>
      </c>
      <c r="AN907">
        <f>IF(Source[[#This Row],[Credit_Noncredit]]="Credit",Source[[#This Row],[Census Enrollment]],Source[[#This Row],[Noncredit Avg. Attendance]])</f>
        <v>1</v>
      </c>
    </row>
    <row r="908" spans="1:40" x14ac:dyDescent="0.25">
      <c r="A908" t="s">
        <v>4581</v>
      </c>
      <c r="B908" t="s">
        <v>886</v>
      </c>
      <c r="C908" t="s">
        <v>627</v>
      </c>
      <c r="D908" t="s">
        <v>1135</v>
      </c>
      <c r="E908" s="4">
        <v>38561</v>
      </c>
      <c r="F908" s="4" t="s">
        <v>1153</v>
      </c>
      <c r="G908" s="4" t="s">
        <v>1103</v>
      </c>
      <c r="H908" t="str">
        <f>CONCATENATE(Source[[#This Row],[Subject]],TRIM(Source[[#This Row],[Course]]))</f>
        <v>GERM1B</v>
      </c>
      <c r="I908" t="str">
        <f>VLOOKUP(Source[[#This Row],[SubjCrse]],'Courses and Categories'!$E$2:$G$1816,3,FALSE)</f>
        <v>Credit General Education</v>
      </c>
      <c r="J908">
        <v>933</v>
      </c>
      <c r="K908" t="s">
        <v>2503</v>
      </c>
      <c r="L908" t="s">
        <v>87</v>
      </c>
      <c r="M908" t="s">
        <v>897</v>
      </c>
      <c r="N908" t="s">
        <v>42</v>
      </c>
      <c r="O908" t="s">
        <v>42</v>
      </c>
      <c r="P908" t="s">
        <v>42</v>
      </c>
      <c r="Q908" t="s">
        <v>42</v>
      </c>
      <c r="S908" t="s">
        <v>134</v>
      </c>
      <c r="T908" t="s">
        <v>44</v>
      </c>
      <c r="U908" s="1">
        <v>43493</v>
      </c>
      <c r="V908" s="1">
        <v>43607</v>
      </c>
      <c r="W908" t="s">
        <v>1155</v>
      </c>
      <c r="X908" t="s">
        <v>918</v>
      </c>
      <c r="Y908">
        <v>23</v>
      </c>
      <c r="Z908">
        <v>23</v>
      </c>
      <c r="AA908">
        <v>35</v>
      </c>
      <c r="AB908">
        <v>65.714299999999994</v>
      </c>
      <c r="AD908">
        <f>IF(ISBLANK(Source[[#This Row],[CrosslistID]]),1,1/COUNTIFS(Source[CrosslistID],Source[[#This Row],[CrosslistID]],Source[TermDesc],Source[[#This Row],[TermDesc]]))</f>
        <v>1</v>
      </c>
      <c r="AG908">
        <v>0</v>
      </c>
      <c r="AH908">
        <v>65.714299999999994</v>
      </c>
      <c r="AI908">
        <v>2.2999999999999998</v>
      </c>
      <c r="AJ908">
        <v>2.2999999999999998</v>
      </c>
      <c r="AK908">
        <v>0.2</v>
      </c>
      <c r="AL9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08">
        <f>IF(AND(Source[[#This Row],[Credit_Noncredit]]="Noncredit",Source[[#This Row],[FTEF]]&gt;0),Source[[#This Row],[NC XLST FTES]]*525/(437.5*Source[[#This Row],[FTEF]]),0)</f>
        <v>0</v>
      </c>
      <c r="AN908">
        <f>IF(Source[[#This Row],[Credit_Noncredit]]="Credit",Source[[#This Row],[Census Enrollment]],Source[[#This Row],[Noncredit Avg. Attendance]])</f>
        <v>23</v>
      </c>
    </row>
    <row r="909" spans="1:40" x14ac:dyDescent="0.25">
      <c r="A909" t="s">
        <v>4581</v>
      </c>
      <c r="B909" t="s">
        <v>886</v>
      </c>
      <c r="C909" t="s">
        <v>627</v>
      </c>
      <c r="D909" t="s">
        <v>1135</v>
      </c>
      <c r="E909" s="4">
        <v>37860</v>
      </c>
      <c r="F909" s="4" t="s">
        <v>1153</v>
      </c>
      <c r="G909" s="4">
        <v>2</v>
      </c>
      <c r="H909" t="str">
        <f>CONCATENATE(Source[[#This Row],[Subject]],TRIM(Source[[#This Row],[Course]]))</f>
        <v>GERM2</v>
      </c>
      <c r="I909" t="str">
        <f>VLOOKUP(Source[[#This Row],[SubjCrse]],'Courses and Categories'!$E$2:$G$1816,3,FALSE)</f>
        <v>Credit General Education</v>
      </c>
      <c r="J909">
        <v>581</v>
      </c>
      <c r="K909" t="s">
        <v>2506</v>
      </c>
      <c r="L909" t="s">
        <v>87</v>
      </c>
      <c r="M909" t="s">
        <v>903</v>
      </c>
      <c r="N909" t="s">
        <v>105</v>
      </c>
      <c r="O909">
        <v>1800</v>
      </c>
      <c r="P909">
        <v>2015</v>
      </c>
      <c r="Q909" t="s">
        <v>76</v>
      </c>
      <c r="R909">
        <v>723</v>
      </c>
      <c r="S909" t="s">
        <v>77</v>
      </c>
      <c r="T909">
        <v>1</v>
      </c>
      <c r="U909" s="1">
        <v>43479</v>
      </c>
      <c r="V909" s="1">
        <v>43607</v>
      </c>
      <c r="W909" t="s">
        <v>4843</v>
      </c>
      <c r="X909" t="s">
        <v>1929</v>
      </c>
      <c r="Y909">
        <v>7</v>
      </c>
      <c r="Z909">
        <v>8</v>
      </c>
      <c r="AA909">
        <v>35</v>
      </c>
      <c r="AB909">
        <v>22.857099999999999</v>
      </c>
      <c r="AC909" t="s">
        <v>3135</v>
      </c>
      <c r="AD909">
        <f>IF(ISBLANK(Source[[#This Row],[CrosslistID]]),1,1/COUNTIFS(Source[CrosslistID],Source[[#This Row],[CrosslistID]],Source[TermDesc],Source[[#This Row],[TermDesc]]))</f>
        <v>0.2</v>
      </c>
      <c r="AE909">
        <v>31</v>
      </c>
      <c r="AF909">
        <v>35</v>
      </c>
      <c r="AG909">
        <v>88.571399999999997</v>
      </c>
      <c r="AH909">
        <v>88.571399999999997</v>
      </c>
      <c r="AI909">
        <v>1.167</v>
      </c>
      <c r="AJ909">
        <v>1.167</v>
      </c>
      <c r="AK909">
        <v>0.33329999999999999</v>
      </c>
      <c r="AL9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09">
        <f>IF(AND(Source[[#This Row],[Credit_Noncredit]]="Noncredit",Source[[#This Row],[FTEF]]&gt;0),Source[[#This Row],[NC XLST FTES]]*525/(437.5*Source[[#This Row],[FTEF]]),0)</f>
        <v>0</v>
      </c>
      <c r="AN909">
        <f>IF(Source[[#This Row],[Credit_Noncredit]]="Credit",Source[[#This Row],[Census Enrollment]],Source[[#This Row],[Noncredit Avg. Attendance]])</f>
        <v>7</v>
      </c>
    </row>
    <row r="910" spans="1:40" x14ac:dyDescent="0.25">
      <c r="A910" t="s">
        <v>4581</v>
      </c>
      <c r="B910" t="s">
        <v>886</v>
      </c>
      <c r="C910" t="s">
        <v>627</v>
      </c>
      <c r="D910" t="s">
        <v>1135</v>
      </c>
      <c r="E910" s="4">
        <v>31973</v>
      </c>
      <c r="F910" s="4" t="s">
        <v>1153</v>
      </c>
      <c r="G910" s="4" t="s">
        <v>1178</v>
      </c>
      <c r="H910" t="str">
        <f>CONCATENATE(Source[[#This Row],[Subject]],TRIM(Source[[#This Row],[Course]]))</f>
        <v>GERM2A</v>
      </c>
      <c r="I910" t="str">
        <f>VLOOKUP(Source[[#This Row],[SubjCrse]],'Courses and Categories'!$E$2:$G$1816,3,FALSE)</f>
        <v>Credit General Education</v>
      </c>
      <c r="J910">
        <v>581</v>
      </c>
      <c r="K910" t="s">
        <v>2506</v>
      </c>
      <c r="L910" t="s">
        <v>87</v>
      </c>
      <c r="M910" t="s">
        <v>903</v>
      </c>
      <c r="N910" t="s">
        <v>105</v>
      </c>
      <c r="O910">
        <v>1800</v>
      </c>
      <c r="P910">
        <v>2015</v>
      </c>
      <c r="Q910" t="s">
        <v>76</v>
      </c>
      <c r="R910">
        <v>723</v>
      </c>
      <c r="S910" t="s">
        <v>77</v>
      </c>
      <c r="T910" t="s">
        <v>44</v>
      </c>
      <c r="U910" s="1">
        <v>43479</v>
      </c>
      <c r="V910" s="1">
        <v>43563</v>
      </c>
      <c r="W910" t="s">
        <v>4843</v>
      </c>
      <c r="X910" t="s">
        <v>905</v>
      </c>
      <c r="Y910">
        <v>3</v>
      </c>
      <c r="Z910">
        <v>2</v>
      </c>
      <c r="AA910">
        <v>35</v>
      </c>
      <c r="AB910">
        <v>5.7142999999999997</v>
      </c>
      <c r="AC910" t="s">
        <v>3135</v>
      </c>
      <c r="AD910">
        <f>IF(ISBLANK(Source[[#This Row],[CrosslistID]]),1,1/COUNTIFS(Source[CrosslistID],Source[[#This Row],[CrosslistID]],Source[TermDesc],Source[[#This Row],[TermDesc]]))</f>
        <v>0.2</v>
      </c>
      <c r="AE910">
        <v>31</v>
      </c>
      <c r="AF910">
        <v>35</v>
      </c>
      <c r="AG910">
        <v>88.571399999999997</v>
      </c>
      <c r="AH910">
        <v>88.571399999999997</v>
      </c>
      <c r="AI910">
        <v>0.3</v>
      </c>
      <c r="AJ910">
        <v>0.3</v>
      </c>
      <c r="AK910">
        <v>0</v>
      </c>
      <c r="AL9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10">
        <f>IF(AND(Source[[#This Row],[Credit_Noncredit]]="Noncredit",Source[[#This Row],[FTEF]]&gt;0),Source[[#This Row],[NC XLST FTES]]*525/(437.5*Source[[#This Row],[FTEF]]),0)</f>
        <v>0</v>
      </c>
      <c r="AN910">
        <f>IF(Source[[#This Row],[Credit_Noncredit]]="Credit",Source[[#This Row],[Census Enrollment]],Source[[#This Row],[Noncredit Avg. Attendance]])</f>
        <v>3</v>
      </c>
    </row>
    <row r="911" spans="1:40" x14ac:dyDescent="0.25">
      <c r="A911" t="s">
        <v>4581</v>
      </c>
      <c r="B911" t="s">
        <v>886</v>
      </c>
      <c r="C911" t="s">
        <v>627</v>
      </c>
      <c r="D911" t="s">
        <v>1135</v>
      </c>
      <c r="E911" s="4">
        <v>37861</v>
      </c>
      <c r="F911" s="4" t="s">
        <v>1153</v>
      </c>
      <c r="G911" s="4" t="s">
        <v>2487</v>
      </c>
      <c r="H911" t="str">
        <f>CONCATENATE(Source[[#This Row],[Subject]],TRIM(Source[[#This Row],[Course]]))</f>
        <v>GERM2B</v>
      </c>
      <c r="I911" t="str">
        <f>VLOOKUP(Source[[#This Row],[SubjCrse]],'Courses and Categories'!$E$2:$G$1816,3,FALSE)</f>
        <v>Credit General Education</v>
      </c>
      <c r="J911">
        <v>581</v>
      </c>
      <c r="K911" t="s">
        <v>2506</v>
      </c>
      <c r="L911" t="s">
        <v>87</v>
      </c>
      <c r="M911" t="s">
        <v>903</v>
      </c>
      <c r="N911" t="s">
        <v>105</v>
      </c>
      <c r="O911">
        <v>1800</v>
      </c>
      <c r="P911">
        <v>2015</v>
      </c>
      <c r="Q911" t="s">
        <v>76</v>
      </c>
      <c r="R911">
        <v>723</v>
      </c>
      <c r="S911" t="s">
        <v>77</v>
      </c>
      <c r="T911" t="s">
        <v>44</v>
      </c>
      <c r="U911" s="1">
        <v>43530</v>
      </c>
      <c r="V911" s="1">
        <v>43607</v>
      </c>
      <c r="W911" t="s">
        <v>4843</v>
      </c>
      <c r="X911" t="s">
        <v>905</v>
      </c>
      <c r="Y911">
        <v>1</v>
      </c>
      <c r="Z911">
        <v>1</v>
      </c>
      <c r="AA911">
        <v>35</v>
      </c>
      <c r="AB911">
        <v>2.8571</v>
      </c>
      <c r="AC911" t="s">
        <v>3135</v>
      </c>
      <c r="AD911">
        <f>IF(ISBLANK(Source[[#This Row],[CrosslistID]]),1,1/COUNTIFS(Source[CrosslistID],Source[[#This Row],[CrosslistID]],Source[TermDesc],Source[[#This Row],[TermDesc]]))</f>
        <v>0.2</v>
      </c>
      <c r="AE911">
        <v>31</v>
      </c>
      <c r="AF911">
        <v>35</v>
      </c>
      <c r="AG911">
        <v>88.571399999999997</v>
      </c>
      <c r="AH911">
        <v>88.571399999999997</v>
      </c>
      <c r="AI911">
        <v>0.1</v>
      </c>
      <c r="AJ911">
        <v>0.1</v>
      </c>
      <c r="AK911">
        <v>0</v>
      </c>
      <c r="AL9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11">
        <f>IF(AND(Source[[#This Row],[Credit_Noncredit]]="Noncredit",Source[[#This Row],[FTEF]]&gt;0),Source[[#This Row],[NC XLST FTES]]*525/(437.5*Source[[#This Row],[FTEF]]),0)</f>
        <v>0</v>
      </c>
      <c r="AN911">
        <f>IF(Source[[#This Row],[Credit_Noncredit]]="Credit",Source[[#This Row],[Census Enrollment]],Source[[#This Row],[Noncredit Avg. Attendance]])</f>
        <v>1</v>
      </c>
    </row>
    <row r="912" spans="1:40" x14ac:dyDescent="0.25">
      <c r="A912" t="s">
        <v>4581</v>
      </c>
      <c r="B912" t="s">
        <v>886</v>
      </c>
      <c r="C912" t="s">
        <v>627</v>
      </c>
      <c r="D912" t="s">
        <v>1135</v>
      </c>
      <c r="E912" s="4">
        <v>37724</v>
      </c>
      <c r="F912" s="4" t="s">
        <v>1153</v>
      </c>
      <c r="G912" s="4" t="s">
        <v>1150</v>
      </c>
      <c r="H912" t="str">
        <f>CONCATENATE(Source[[#This Row],[Subject]],TRIM(Source[[#This Row],[Course]]))</f>
        <v>GERM10A</v>
      </c>
      <c r="I912" t="str">
        <f>VLOOKUP(Source[[#This Row],[SubjCrse]],'Courses and Categories'!$E$2:$G$1816,3,FALSE)</f>
        <v>Credit General Education</v>
      </c>
      <c r="J912">
        <v>581</v>
      </c>
      <c r="K912" t="s">
        <v>2510</v>
      </c>
      <c r="L912" t="s">
        <v>87</v>
      </c>
      <c r="M912" t="s">
        <v>903</v>
      </c>
      <c r="N912" t="s">
        <v>59</v>
      </c>
      <c r="O912">
        <v>1800</v>
      </c>
      <c r="P912">
        <v>2015</v>
      </c>
      <c r="Q912" t="s">
        <v>76</v>
      </c>
      <c r="R912">
        <v>420</v>
      </c>
      <c r="S912" t="s">
        <v>77</v>
      </c>
      <c r="T912" t="s">
        <v>44</v>
      </c>
      <c r="U912" s="1">
        <v>43479</v>
      </c>
      <c r="V912" s="1">
        <v>43559</v>
      </c>
      <c r="W912" t="s">
        <v>2504</v>
      </c>
      <c r="X912" t="s">
        <v>905</v>
      </c>
      <c r="Y912">
        <v>10</v>
      </c>
      <c r="Z912">
        <v>9</v>
      </c>
      <c r="AA912">
        <v>35</v>
      </c>
      <c r="AB912">
        <v>25.714300000000001</v>
      </c>
      <c r="AC912" t="s">
        <v>4842</v>
      </c>
      <c r="AD912">
        <f>IF(ISBLANK(Source[[#This Row],[CrosslistID]]),1,1/COUNTIFS(Source[CrosslistID],Source[[#This Row],[CrosslistID]],Source[TermDesc],Source[[#This Row],[TermDesc]]))</f>
        <v>0.2</v>
      </c>
      <c r="AE912">
        <v>26</v>
      </c>
      <c r="AF912">
        <v>35</v>
      </c>
      <c r="AG912">
        <v>74.285700000000006</v>
      </c>
      <c r="AH912">
        <v>74.285700000000006</v>
      </c>
      <c r="AI912">
        <v>1</v>
      </c>
      <c r="AJ912">
        <v>1</v>
      </c>
      <c r="AK912">
        <v>0</v>
      </c>
      <c r="AL9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12">
        <f>IF(AND(Source[[#This Row],[Credit_Noncredit]]="Noncredit",Source[[#This Row],[FTEF]]&gt;0),Source[[#This Row],[NC XLST FTES]]*525/(437.5*Source[[#This Row],[FTEF]]),0)</f>
        <v>0</v>
      </c>
      <c r="AN912">
        <f>IF(Source[[#This Row],[Credit_Noncredit]]="Credit",Source[[#This Row],[Census Enrollment]],Source[[#This Row],[Noncredit Avg. Attendance]])</f>
        <v>10</v>
      </c>
    </row>
    <row r="913" spans="1:40" x14ac:dyDescent="0.25">
      <c r="A913" t="s">
        <v>4581</v>
      </c>
      <c r="B913" t="s">
        <v>886</v>
      </c>
      <c r="C913" t="s">
        <v>627</v>
      </c>
      <c r="D913" t="s">
        <v>1135</v>
      </c>
      <c r="E913" s="4">
        <v>36425</v>
      </c>
      <c r="F913" s="4" t="s">
        <v>1153</v>
      </c>
      <c r="G913" s="4" t="s">
        <v>1273</v>
      </c>
      <c r="H913" t="str">
        <f>CONCATENATE(Source[[#This Row],[Subject]],TRIM(Source[[#This Row],[Course]]))</f>
        <v>GERM10B</v>
      </c>
      <c r="I913" t="str">
        <f>VLOOKUP(Source[[#This Row],[SubjCrse]],'Courses and Categories'!$E$2:$G$1816,3,FALSE)</f>
        <v>Credit General Education</v>
      </c>
      <c r="J913">
        <v>581</v>
      </c>
      <c r="K913" t="s">
        <v>2511</v>
      </c>
      <c r="L913" t="s">
        <v>87</v>
      </c>
      <c r="M913" t="s">
        <v>903</v>
      </c>
      <c r="N913" t="s">
        <v>59</v>
      </c>
      <c r="O913">
        <v>1800</v>
      </c>
      <c r="P913">
        <v>2015</v>
      </c>
      <c r="Q913" t="s">
        <v>76</v>
      </c>
      <c r="R913">
        <v>420</v>
      </c>
      <c r="S913" t="s">
        <v>77</v>
      </c>
      <c r="T913" t="s">
        <v>44</v>
      </c>
      <c r="U913" s="1">
        <v>43529</v>
      </c>
      <c r="V913" s="1">
        <v>43607</v>
      </c>
      <c r="W913" t="s">
        <v>2504</v>
      </c>
      <c r="X913" t="s">
        <v>905</v>
      </c>
      <c r="Y913">
        <v>4</v>
      </c>
      <c r="Z913">
        <v>4</v>
      </c>
      <c r="AA913">
        <v>35</v>
      </c>
      <c r="AB913">
        <v>11.428599999999999</v>
      </c>
      <c r="AC913" t="s">
        <v>4842</v>
      </c>
      <c r="AD913">
        <f>IF(ISBLANK(Source[[#This Row],[CrosslistID]]),1,1/COUNTIFS(Source[CrosslistID],Source[[#This Row],[CrosslistID]],Source[TermDesc],Source[[#This Row],[TermDesc]]))</f>
        <v>0.2</v>
      </c>
      <c r="AE913">
        <v>26</v>
      </c>
      <c r="AF913">
        <v>35</v>
      </c>
      <c r="AG913">
        <v>74.285700000000006</v>
      </c>
      <c r="AH913">
        <v>74.285700000000006</v>
      </c>
      <c r="AI913">
        <v>0.4</v>
      </c>
      <c r="AJ913">
        <v>0.4</v>
      </c>
      <c r="AK913">
        <v>0</v>
      </c>
      <c r="AL9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13">
        <f>IF(AND(Source[[#This Row],[Credit_Noncredit]]="Noncredit",Source[[#This Row],[FTEF]]&gt;0),Source[[#This Row],[NC XLST FTES]]*525/(437.5*Source[[#This Row],[FTEF]]),0)</f>
        <v>0</v>
      </c>
      <c r="AN913">
        <f>IF(Source[[#This Row],[Credit_Noncredit]]="Credit",Source[[#This Row],[Census Enrollment]],Source[[#This Row],[Noncredit Avg. Attendance]])</f>
        <v>4</v>
      </c>
    </row>
    <row r="914" spans="1:40" x14ac:dyDescent="0.25">
      <c r="A914" t="s">
        <v>4581</v>
      </c>
      <c r="B914" t="s">
        <v>886</v>
      </c>
      <c r="C914" t="s">
        <v>627</v>
      </c>
      <c r="D914" t="s">
        <v>1135</v>
      </c>
      <c r="E914" s="4">
        <v>36426</v>
      </c>
      <c r="F914" s="4" t="s">
        <v>1153</v>
      </c>
      <c r="G914" s="4" t="s">
        <v>1275</v>
      </c>
      <c r="H914" t="str">
        <f>CONCATENATE(Source[[#This Row],[Subject]],TRIM(Source[[#This Row],[Course]]))</f>
        <v>GERM10C</v>
      </c>
      <c r="I914" t="str">
        <f>VLOOKUP(Source[[#This Row],[SubjCrse]],'Courses and Categories'!$E$2:$G$1816,3,FALSE)</f>
        <v>Credit General Education</v>
      </c>
      <c r="J914">
        <v>581</v>
      </c>
      <c r="K914" t="s">
        <v>2512</v>
      </c>
      <c r="L914" t="s">
        <v>87</v>
      </c>
      <c r="M914" t="s">
        <v>903</v>
      </c>
      <c r="N914" t="s">
        <v>105</v>
      </c>
      <c r="O914">
        <v>1800</v>
      </c>
      <c r="P914">
        <v>2015</v>
      </c>
      <c r="Q914" t="s">
        <v>76</v>
      </c>
      <c r="R914">
        <v>723</v>
      </c>
      <c r="S914" t="s">
        <v>77</v>
      </c>
      <c r="T914" t="s">
        <v>44</v>
      </c>
      <c r="U914" s="1">
        <v>43479</v>
      </c>
      <c r="V914" s="1">
        <v>43563</v>
      </c>
      <c r="W914" t="s">
        <v>4843</v>
      </c>
      <c r="X914" t="s">
        <v>905</v>
      </c>
      <c r="Y914">
        <v>11</v>
      </c>
      <c r="Z914">
        <v>10</v>
      </c>
      <c r="AA914">
        <v>35</v>
      </c>
      <c r="AB914">
        <v>28.571400000000001</v>
      </c>
      <c r="AC914" t="s">
        <v>3135</v>
      </c>
      <c r="AD914">
        <f>IF(ISBLANK(Source[[#This Row],[CrosslistID]]),1,1/COUNTIFS(Source[CrosslistID],Source[[#This Row],[CrosslistID]],Source[TermDesc],Source[[#This Row],[TermDesc]]))</f>
        <v>0.2</v>
      </c>
      <c r="AE914">
        <v>31</v>
      </c>
      <c r="AF914">
        <v>35</v>
      </c>
      <c r="AG914">
        <v>88.571399999999997</v>
      </c>
      <c r="AH914">
        <v>88.571399999999997</v>
      </c>
      <c r="AI914">
        <v>1.1000000000000001</v>
      </c>
      <c r="AJ914">
        <v>1.1000000000000001</v>
      </c>
      <c r="AK914">
        <v>0</v>
      </c>
      <c r="AL9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14">
        <f>IF(AND(Source[[#This Row],[Credit_Noncredit]]="Noncredit",Source[[#This Row],[FTEF]]&gt;0),Source[[#This Row],[NC XLST FTES]]*525/(437.5*Source[[#This Row],[FTEF]]),0)</f>
        <v>0</v>
      </c>
      <c r="AN914">
        <f>IF(Source[[#This Row],[Credit_Noncredit]]="Credit",Source[[#This Row],[Census Enrollment]],Source[[#This Row],[Noncredit Avg. Attendance]])</f>
        <v>11</v>
      </c>
    </row>
    <row r="915" spans="1:40" x14ac:dyDescent="0.25">
      <c r="A915" t="s">
        <v>4581</v>
      </c>
      <c r="B915" t="s">
        <v>886</v>
      </c>
      <c r="C915" t="s">
        <v>627</v>
      </c>
      <c r="D915" t="s">
        <v>1135</v>
      </c>
      <c r="E915" s="4">
        <v>37926</v>
      </c>
      <c r="F915" s="4" t="s">
        <v>1153</v>
      </c>
      <c r="G915" s="4" t="s">
        <v>1277</v>
      </c>
      <c r="H915" t="str">
        <f>CONCATENATE(Source[[#This Row],[Subject]],TRIM(Source[[#This Row],[Course]]))</f>
        <v>GERM10D</v>
      </c>
      <c r="I915" t="str">
        <f>VLOOKUP(Source[[#This Row],[SubjCrse]],'Courses and Categories'!$E$2:$G$1816,3,FALSE)</f>
        <v>Credit General Education</v>
      </c>
      <c r="J915">
        <v>581</v>
      </c>
      <c r="K915" t="s">
        <v>2512</v>
      </c>
      <c r="L915" t="s">
        <v>87</v>
      </c>
      <c r="M915" t="s">
        <v>903</v>
      </c>
      <c r="N915" t="s">
        <v>105</v>
      </c>
      <c r="O915">
        <v>1800</v>
      </c>
      <c r="P915">
        <v>2015</v>
      </c>
      <c r="Q915" t="s">
        <v>76</v>
      </c>
      <c r="R915">
        <v>723</v>
      </c>
      <c r="S915" t="s">
        <v>77</v>
      </c>
      <c r="T915" t="s">
        <v>44</v>
      </c>
      <c r="U915" s="1">
        <v>43530</v>
      </c>
      <c r="V915" s="1">
        <v>43607</v>
      </c>
      <c r="W915" t="s">
        <v>4843</v>
      </c>
      <c r="X915" t="s">
        <v>905</v>
      </c>
      <c r="Y915">
        <v>8</v>
      </c>
      <c r="Z915">
        <v>8</v>
      </c>
      <c r="AA915">
        <v>35</v>
      </c>
      <c r="AB915">
        <v>22.857099999999999</v>
      </c>
      <c r="AC915" t="s">
        <v>3135</v>
      </c>
      <c r="AD915">
        <f>IF(ISBLANK(Source[[#This Row],[CrosslistID]]),1,1/COUNTIFS(Source[CrosslistID],Source[[#This Row],[CrosslistID]],Source[TermDesc],Source[[#This Row],[TermDesc]]))</f>
        <v>0.2</v>
      </c>
      <c r="AE915">
        <v>31</v>
      </c>
      <c r="AF915">
        <v>35</v>
      </c>
      <c r="AG915">
        <v>88.571399999999997</v>
      </c>
      <c r="AH915">
        <v>88.571399999999997</v>
      </c>
      <c r="AI915">
        <v>0.8</v>
      </c>
      <c r="AJ915">
        <v>0.8</v>
      </c>
      <c r="AK915">
        <v>0</v>
      </c>
      <c r="AL9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15">
        <f>IF(AND(Source[[#This Row],[Credit_Noncredit]]="Noncredit",Source[[#This Row],[FTEF]]&gt;0),Source[[#This Row],[NC XLST FTES]]*525/(437.5*Source[[#This Row],[FTEF]]),0)</f>
        <v>0</v>
      </c>
      <c r="AN915">
        <f>IF(Source[[#This Row],[Credit_Noncredit]]="Credit",Source[[#This Row],[Census Enrollment]],Source[[#This Row],[Noncredit Avg. Attendance]])</f>
        <v>8</v>
      </c>
    </row>
    <row r="916" spans="1:40" x14ac:dyDescent="0.25">
      <c r="A916" t="s">
        <v>4581</v>
      </c>
      <c r="B916" t="s">
        <v>886</v>
      </c>
      <c r="C916" t="s">
        <v>627</v>
      </c>
      <c r="D916" t="s">
        <v>1135</v>
      </c>
      <c r="E916" s="4">
        <v>30470</v>
      </c>
      <c r="F916" s="4" t="s">
        <v>1156</v>
      </c>
      <c r="G916" s="4">
        <v>1</v>
      </c>
      <c r="H916" t="str">
        <f>CONCATENATE(Source[[#This Row],[Subject]],TRIM(Source[[#This Row],[Course]]))</f>
        <v>ITAL1</v>
      </c>
      <c r="I916" t="str">
        <f>VLOOKUP(Source[[#This Row],[SubjCrse]],'Courses and Categories'!$E$2:$G$1816,3,FALSE)</f>
        <v>Credit General Education</v>
      </c>
      <c r="J916">
        <v>1</v>
      </c>
      <c r="K916" t="s">
        <v>1157</v>
      </c>
      <c r="L916" t="s">
        <v>39</v>
      </c>
      <c r="M916" t="s">
        <v>903</v>
      </c>
      <c r="N916" t="s">
        <v>105</v>
      </c>
      <c r="O916">
        <v>1110</v>
      </c>
      <c r="P916">
        <v>1325</v>
      </c>
      <c r="Q916" t="s">
        <v>422</v>
      </c>
      <c r="R916">
        <v>214</v>
      </c>
      <c r="S916" t="s">
        <v>134</v>
      </c>
      <c r="T916">
        <v>1</v>
      </c>
      <c r="U916" s="1">
        <v>43479</v>
      </c>
      <c r="V916" s="1">
        <v>43607</v>
      </c>
      <c r="W916" t="s">
        <v>2513</v>
      </c>
      <c r="X916" t="s">
        <v>1929</v>
      </c>
      <c r="Y916">
        <v>19</v>
      </c>
      <c r="Z916">
        <v>16</v>
      </c>
      <c r="AA916">
        <v>35</v>
      </c>
      <c r="AB916">
        <v>45.714300000000001</v>
      </c>
      <c r="AC916" t="s">
        <v>4844</v>
      </c>
      <c r="AD916">
        <f>IF(ISBLANK(Source[[#This Row],[CrosslistID]]),1,1/COUNTIFS(Source[CrosslistID],Source[[#This Row],[CrosslistID]],Source[TermDesc],Source[[#This Row],[TermDesc]]))</f>
        <v>0.2</v>
      </c>
      <c r="AE916">
        <v>22</v>
      </c>
      <c r="AF916">
        <v>35</v>
      </c>
      <c r="AG916">
        <v>62.857100000000003</v>
      </c>
      <c r="AH916">
        <v>62.857100000000003</v>
      </c>
      <c r="AI916">
        <v>2.8330000000000002</v>
      </c>
      <c r="AJ916">
        <v>3.1663000000000001</v>
      </c>
      <c r="AK916">
        <v>0.33329999999999999</v>
      </c>
      <c r="AL9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16">
        <f>IF(AND(Source[[#This Row],[Credit_Noncredit]]="Noncredit",Source[[#This Row],[FTEF]]&gt;0),Source[[#This Row],[NC XLST FTES]]*525/(437.5*Source[[#This Row],[FTEF]]),0)</f>
        <v>0</v>
      </c>
      <c r="AN916">
        <f>IF(Source[[#This Row],[Credit_Noncredit]]="Credit",Source[[#This Row],[Census Enrollment]],Source[[#This Row],[Noncredit Avg. Attendance]])</f>
        <v>19</v>
      </c>
    </row>
    <row r="917" spans="1:40" x14ac:dyDescent="0.25">
      <c r="A917" t="s">
        <v>4581</v>
      </c>
      <c r="B917" t="s">
        <v>886</v>
      </c>
      <c r="C917" t="s">
        <v>627</v>
      </c>
      <c r="D917" t="s">
        <v>1135</v>
      </c>
      <c r="E917" s="4">
        <v>38907</v>
      </c>
      <c r="F917" s="4" t="s">
        <v>1156</v>
      </c>
      <c r="G917" s="4">
        <v>1</v>
      </c>
      <c r="H917" t="str">
        <f>CONCATENATE(Source[[#This Row],[Subject]],TRIM(Source[[#This Row],[Course]]))</f>
        <v>ITAL1</v>
      </c>
      <c r="I917" t="str">
        <f>VLOOKUP(Source[[#This Row],[SubjCrse]],'Courses and Categories'!$E$2:$G$1816,3,FALSE)</f>
        <v>Credit General Education</v>
      </c>
      <c r="J917">
        <v>2</v>
      </c>
      <c r="K917" t="s">
        <v>1157</v>
      </c>
      <c r="L917" t="s">
        <v>39</v>
      </c>
      <c r="M917" t="s">
        <v>903</v>
      </c>
      <c r="N917" t="s">
        <v>59</v>
      </c>
      <c r="O917">
        <v>1410</v>
      </c>
      <c r="P917">
        <v>1625</v>
      </c>
      <c r="Q917" t="s">
        <v>233</v>
      </c>
      <c r="R917">
        <v>310</v>
      </c>
      <c r="S917" t="s">
        <v>134</v>
      </c>
      <c r="T917">
        <v>1</v>
      </c>
      <c r="U917" s="1">
        <v>43479</v>
      </c>
      <c r="V917" s="1">
        <v>43607</v>
      </c>
      <c r="W917" t="s">
        <v>2513</v>
      </c>
      <c r="X917" t="s">
        <v>1929</v>
      </c>
      <c r="Y917">
        <v>15</v>
      </c>
      <c r="Z917">
        <v>14</v>
      </c>
      <c r="AA917">
        <v>35</v>
      </c>
      <c r="AB917">
        <v>40</v>
      </c>
      <c r="AC917" t="s">
        <v>4845</v>
      </c>
      <c r="AD917">
        <f>IF(ISBLANK(Source[[#This Row],[CrosslistID]]),1,1/COUNTIFS(Source[CrosslistID],Source[[#This Row],[CrosslistID]],Source[TermDesc],Source[[#This Row],[TermDesc]]))</f>
        <v>0.2</v>
      </c>
      <c r="AE917">
        <v>18</v>
      </c>
      <c r="AF917">
        <v>35</v>
      </c>
      <c r="AG917">
        <v>51.428600000000003</v>
      </c>
      <c r="AH917">
        <v>51.428600000000003</v>
      </c>
      <c r="AI917">
        <v>2.5</v>
      </c>
      <c r="AJ917">
        <v>2.5</v>
      </c>
      <c r="AK917">
        <v>0.33329999999999999</v>
      </c>
      <c r="AL9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17">
        <f>IF(AND(Source[[#This Row],[Credit_Noncredit]]="Noncredit",Source[[#This Row],[FTEF]]&gt;0),Source[[#This Row],[NC XLST FTES]]*525/(437.5*Source[[#This Row],[FTEF]]),0)</f>
        <v>0</v>
      </c>
      <c r="AN917">
        <f>IF(Source[[#This Row],[Credit_Noncredit]]="Credit",Source[[#This Row],[Census Enrollment]],Source[[#This Row],[Noncredit Avg. Attendance]])</f>
        <v>15</v>
      </c>
    </row>
    <row r="918" spans="1:40" x14ac:dyDescent="0.25">
      <c r="A918" t="s">
        <v>4581</v>
      </c>
      <c r="B918" t="s">
        <v>886</v>
      </c>
      <c r="C918" t="s">
        <v>627</v>
      </c>
      <c r="D918" t="s">
        <v>1135</v>
      </c>
      <c r="E918" s="4">
        <v>38395</v>
      </c>
      <c r="F918" s="4" t="s">
        <v>1156</v>
      </c>
      <c r="G918" s="4">
        <v>1</v>
      </c>
      <c r="H918" t="str">
        <f>CONCATENATE(Source[[#This Row],[Subject]],TRIM(Source[[#This Row],[Course]]))</f>
        <v>ITAL1</v>
      </c>
      <c r="I918" t="str">
        <f>VLOOKUP(Source[[#This Row],[SubjCrse]],'Courses and Categories'!$E$2:$G$1816,3,FALSE)</f>
        <v>Credit General Education</v>
      </c>
      <c r="J918">
        <v>581</v>
      </c>
      <c r="K918" t="s">
        <v>1157</v>
      </c>
      <c r="L918" t="s">
        <v>87</v>
      </c>
      <c r="M918" t="s">
        <v>903</v>
      </c>
      <c r="N918" t="s">
        <v>59</v>
      </c>
      <c r="O918">
        <v>1800</v>
      </c>
      <c r="P918">
        <v>2015</v>
      </c>
      <c r="Q918" t="s">
        <v>76</v>
      </c>
      <c r="R918">
        <v>621</v>
      </c>
      <c r="S918" t="s">
        <v>77</v>
      </c>
      <c r="T918">
        <v>1</v>
      </c>
      <c r="U918" s="1">
        <v>43479</v>
      </c>
      <c r="V918" s="1">
        <v>43607</v>
      </c>
      <c r="W918" t="s">
        <v>2517</v>
      </c>
      <c r="X918" t="s">
        <v>1929</v>
      </c>
      <c r="Y918">
        <v>21</v>
      </c>
      <c r="Z918">
        <v>16</v>
      </c>
      <c r="AA918">
        <v>35</v>
      </c>
      <c r="AB918">
        <v>45.714300000000001</v>
      </c>
      <c r="AC918" t="s">
        <v>2559</v>
      </c>
      <c r="AD918">
        <f>IF(ISBLANK(Source[[#This Row],[CrosslistID]]),1,1/COUNTIFS(Source[CrosslistID],Source[[#This Row],[CrosslistID]],Source[TermDesc],Source[[#This Row],[TermDesc]]))</f>
        <v>0.2</v>
      </c>
      <c r="AE918">
        <v>33</v>
      </c>
      <c r="AF918">
        <v>35</v>
      </c>
      <c r="AG918">
        <v>94.285700000000006</v>
      </c>
      <c r="AH918">
        <v>94.285700000000006</v>
      </c>
      <c r="AI918">
        <v>3.3330000000000002</v>
      </c>
      <c r="AJ918">
        <v>3.4996</v>
      </c>
      <c r="AK918">
        <v>0.33329999999999999</v>
      </c>
      <c r="AL9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18">
        <f>IF(AND(Source[[#This Row],[Credit_Noncredit]]="Noncredit",Source[[#This Row],[FTEF]]&gt;0),Source[[#This Row],[NC XLST FTES]]*525/(437.5*Source[[#This Row],[FTEF]]),0)</f>
        <v>0</v>
      </c>
      <c r="AN918">
        <f>IF(Source[[#This Row],[Credit_Noncredit]]="Credit",Source[[#This Row],[Census Enrollment]],Source[[#This Row],[Noncredit Avg. Attendance]])</f>
        <v>21</v>
      </c>
    </row>
    <row r="919" spans="1:40" x14ac:dyDescent="0.25">
      <c r="A919" t="s">
        <v>4581</v>
      </c>
      <c r="B919" t="s">
        <v>886</v>
      </c>
      <c r="C919" t="s">
        <v>627</v>
      </c>
      <c r="D919" t="s">
        <v>1135</v>
      </c>
      <c r="E919" s="4">
        <v>35275</v>
      </c>
      <c r="F919" s="4" t="s">
        <v>1156</v>
      </c>
      <c r="G919" s="4" t="s">
        <v>1072</v>
      </c>
      <c r="H919" t="str">
        <f>CONCATENATE(Source[[#This Row],[Subject]],TRIM(Source[[#This Row],[Course]]))</f>
        <v>ITAL1A</v>
      </c>
      <c r="I919" t="str">
        <f>VLOOKUP(Source[[#This Row],[SubjCrse]],'Courses and Categories'!$E$2:$G$1816,3,FALSE)</f>
        <v>Credit General Education</v>
      </c>
      <c r="J919">
        <v>1</v>
      </c>
      <c r="K919" t="s">
        <v>1157</v>
      </c>
      <c r="L919" t="s">
        <v>39</v>
      </c>
      <c r="M919" t="s">
        <v>903</v>
      </c>
      <c r="N919" t="s">
        <v>105</v>
      </c>
      <c r="O919">
        <v>1110</v>
      </c>
      <c r="P919">
        <v>1325</v>
      </c>
      <c r="Q919" t="s">
        <v>422</v>
      </c>
      <c r="R919">
        <v>214</v>
      </c>
      <c r="S919" t="s">
        <v>134</v>
      </c>
      <c r="T919" t="s">
        <v>44</v>
      </c>
      <c r="U919" s="1">
        <v>43479</v>
      </c>
      <c r="V919" s="1">
        <v>43563</v>
      </c>
      <c r="W919" t="s">
        <v>2513</v>
      </c>
      <c r="X919" t="s">
        <v>905</v>
      </c>
      <c r="Y919">
        <v>1</v>
      </c>
      <c r="Z919">
        <v>1</v>
      </c>
      <c r="AA919">
        <v>35</v>
      </c>
      <c r="AB919">
        <v>2.8571</v>
      </c>
      <c r="AC919" t="s">
        <v>4844</v>
      </c>
      <c r="AD919">
        <f>IF(ISBLANK(Source[[#This Row],[CrosslistID]]),1,1/COUNTIFS(Source[CrosslistID],Source[[#This Row],[CrosslistID]],Source[TermDesc],Source[[#This Row],[TermDesc]]))</f>
        <v>0.2</v>
      </c>
      <c r="AE919">
        <v>22</v>
      </c>
      <c r="AF919">
        <v>35</v>
      </c>
      <c r="AG919">
        <v>62.857100000000003</v>
      </c>
      <c r="AH919">
        <v>62.857100000000003</v>
      </c>
      <c r="AI919">
        <v>0.1</v>
      </c>
      <c r="AJ919">
        <v>0.1</v>
      </c>
      <c r="AK919">
        <v>0</v>
      </c>
      <c r="AL9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19">
        <f>IF(AND(Source[[#This Row],[Credit_Noncredit]]="Noncredit",Source[[#This Row],[FTEF]]&gt;0),Source[[#This Row],[NC XLST FTES]]*525/(437.5*Source[[#This Row],[FTEF]]),0)</f>
        <v>0</v>
      </c>
      <c r="AN919">
        <f>IF(Source[[#This Row],[Credit_Noncredit]]="Credit",Source[[#This Row],[Census Enrollment]],Source[[#This Row],[Noncredit Avg. Attendance]])</f>
        <v>1</v>
      </c>
    </row>
    <row r="920" spans="1:40" x14ac:dyDescent="0.25">
      <c r="A920" t="s">
        <v>4581</v>
      </c>
      <c r="B920" t="s">
        <v>886</v>
      </c>
      <c r="C920" t="s">
        <v>627</v>
      </c>
      <c r="D920" t="s">
        <v>1135</v>
      </c>
      <c r="E920" s="4">
        <v>38909</v>
      </c>
      <c r="F920" s="4" t="s">
        <v>1156</v>
      </c>
      <c r="G920" s="4" t="s">
        <v>1072</v>
      </c>
      <c r="H920" t="str">
        <f>CONCATENATE(Source[[#This Row],[Subject]],TRIM(Source[[#This Row],[Course]]))</f>
        <v>ITAL1A</v>
      </c>
      <c r="I920" t="str">
        <f>VLOOKUP(Source[[#This Row],[SubjCrse]],'Courses and Categories'!$E$2:$G$1816,3,FALSE)</f>
        <v>Credit General Education</v>
      </c>
      <c r="J920">
        <v>2</v>
      </c>
      <c r="K920" t="s">
        <v>1157</v>
      </c>
      <c r="L920" t="s">
        <v>39</v>
      </c>
      <c r="M920" t="s">
        <v>903</v>
      </c>
      <c r="N920" t="s">
        <v>59</v>
      </c>
      <c r="O920">
        <v>1410</v>
      </c>
      <c r="P920">
        <v>1625</v>
      </c>
      <c r="Q920" t="s">
        <v>233</v>
      </c>
      <c r="R920">
        <v>310</v>
      </c>
      <c r="S920" t="s">
        <v>134</v>
      </c>
      <c r="T920" t="s">
        <v>44</v>
      </c>
      <c r="U920" s="1">
        <v>43479</v>
      </c>
      <c r="V920" s="1">
        <v>43559</v>
      </c>
      <c r="W920" t="s">
        <v>2513</v>
      </c>
      <c r="X920" t="s">
        <v>905</v>
      </c>
      <c r="Y920">
        <v>2</v>
      </c>
      <c r="Z920">
        <v>2</v>
      </c>
      <c r="AA920">
        <v>35</v>
      </c>
      <c r="AB920">
        <v>5.7142999999999997</v>
      </c>
      <c r="AC920" t="s">
        <v>4845</v>
      </c>
      <c r="AD920">
        <f>IF(ISBLANK(Source[[#This Row],[CrosslistID]]),1,1/COUNTIFS(Source[CrosslistID],Source[[#This Row],[CrosslistID]],Source[TermDesc],Source[[#This Row],[TermDesc]]))</f>
        <v>0.2</v>
      </c>
      <c r="AE920">
        <v>18</v>
      </c>
      <c r="AF920">
        <v>35</v>
      </c>
      <c r="AG920">
        <v>51.428600000000003</v>
      </c>
      <c r="AH920">
        <v>51.428600000000003</v>
      </c>
      <c r="AI920">
        <v>0.2</v>
      </c>
      <c r="AJ920">
        <v>0.2</v>
      </c>
      <c r="AK920">
        <v>0</v>
      </c>
      <c r="AL9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20">
        <f>IF(AND(Source[[#This Row],[Credit_Noncredit]]="Noncredit",Source[[#This Row],[FTEF]]&gt;0),Source[[#This Row],[NC XLST FTES]]*525/(437.5*Source[[#This Row],[FTEF]]),0)</f>
        <v>0</v>
      </c>
      <c r="AN920">
        <f>IF(Source[[#This Row],[Credit_Noncredit]]="Credit",Source[[#This Row],[Census Enrollment]],Source[[#This Row],[Noncredit Avg. Attendance]])</f>
        <v>2</v>
      </c>
    </row>
    <row r="921" spans="1:40" x14ac:dyDescent="0.25">
      <c r="A921" t="s">
        <v>4581</v>
      </c>
      <c r="B921" t="s">
        <v>886</v>
      </c>
      <c r="C921" t="s">
        <v>627</v>
      </c>
      <c r="D921" t="s">
        <v>1135</v>
      </c>
      <c r="E921" s="4">
        <v>34391</v>
      </c>
      <c r="F921" s="4" t="s">
        <v>1156</v>
      </c>
      <c r="G921" s="4" t="s">
        <v>1072</v>
      </c>
      <c r="H921" t="str">
        <f>CONCATENATE(Source[[#This Row],[Subject]],TRIM(Source[[#This Row],[Course]]))</f>
        <v>ITAL1A</v>
      </c>
      <c r="I921" t="str">
        <f>VLOOKUP(Source[[#This Row],[SubjCrse]],'Courses and Categories'!$E$2:$G$1816,3,FALSE)</f>
        <v>Credit General Education</v>
      </c>
      <c r="J921">
        <v>581</v>
      </c>
      <c r="K921" t="s">
        <v>1157</v>
      </c>
      <c r="L921" t="s">
        <v>87</v>
      </c>
      <c r="M921" t="s">
        <v>903</v>
      </c>
      <c r="N921" t="s">
        <v>59</v>
      </c>
      <c r="O921">
        <v>1800</v>
      </c>
      <c r="P921">
        <v>2015</v>
      </c>
      <c r="Q921" t="s">
        <v>76</v>
      </c>
      <c r="R921">
        <v>621</v>
      </c>
      <c r="S921" t="s">
        <v>77</v>
      </c>
      <c r="T921" t="s">
        <v>44</v>
      </c>
      <c r="U921" s="1">
        <v>43479</v>
      </c>
      <c r="V921" s="1">
        <v>43559</v>
      </c>
      <c r="W921" t="s">
        <v>2517</v>
      </c>
      <c r="X921" t="s">
        <v>905</v>
      </c>
      <c r="Y921">
        <v>3</v>
      </c>
      <c r="Z921">
        <v>3</v>
      </c>
      <c r="AA921">
        <v>35</v>
      </c>
      <c r="AB921">
        <v>8.5714000000000006</v>
      </c>
      <c r="AC921" t="s">
        <v>2559</v>
      </c>
      <c r="AD921">
        <f>IF(ISBLANK(Source[[#This Row],[CrosslistID]]),1,1/COUNTIFS(Source[CrosslistID],Source[[#This Row],[CrosslistID]],Source[TermDesc],Source[[#This Row],[TermDesc]]))</f>
        <v>0.2</v>
      </c>
      <c r="AE921">
        <v>33</v>
      </c>
      <c r="AF921">
        <v>35</v>
      </c>
      <c r="AG921">
        <v>94.285700000000006</v>
      </c>
      <c r="AH921">
        <v>94.285700000000006</v>
      </c>
      <c r="AI921">
        <v>0.3</v>
      </c>
      <c r="AJ921">
        <v>0.3</v>
      </c>
      <c r="AK921">
        <v>0</v>
      </c>
      <c r="AL9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21">
        <f>IF(AND(Source[[#This Row],[Credit_Noncredit]]="Noncredit",Source[[#This Row],[FTEF]]&gt;0),Source[[#This Row],[NC XLST FTES]]*525/(437.5*Source[[#This Row],[FTEF]]),0)</f>
        <v>0</v>
      </c>
      <c r="AN921">
        <f>IF(Source[[#This Row],[Credit_Noncredit]]="Credit",Source[[#This Row],[Census Enrollment]],Source[[#This Row],[Noncredit Avg. Attendance]])</f>
        <v>3</v>
      </c>
    </row>
    <row r="922" spans="1:40" x14ac:dyDescent="0.25">
      <c r="A922" t="s">
        <v>4581</v>
      </c>
      <c r="B922" t="s">
        <v>886</v>
      </c>
      <c r="C922" t="s">
        <v>627</v>
      </c>
      <c r="D922" t="s">
        <v>1135</v>
      </c>
      <c r="E922" s="4">
        <v>35277</v>
      </c>
      <c r="F922" s="4" t="s">
        <v>1156</v>
      </c>
      <c r="G922" s="4" t="s">
        <v>1103</v>
      </c>
      <c r="H922" t="str">
        <f>CONCATENATE(Source[[#This Row],[Subject]],TRIM(Source[[#This Row],[Course]]))</f>
        <v>ITAL1B</v>
      </c>
      <c r="I922" t="str">
        <f>VLOOKUP(Source[[#This Row],[SubjCrse]],'Courses and Categories'!$E$2:$G$1816,3,FALSE)</f>
        <v>Credit General Education</v>
      </c>
      <c r="J922">
        <v>1</v>
      </c>
      <c r="K922" t="s">
        <v>1157</v>
      </c>
      <c r="L922" t="s">
        <v>39</v>
      </c>
      <c r="M922" t="s">
        <v>903</v>
      </c>
      <c r="N922" t="s">
        <v>105</v>
      </c>
      <c r="O922">
        <v>1110</v>
      </c>
      <c r="P922">
        <v>1325</v>
      </c>
      <c r="Q922" t="s">
        <v>422</v>
      </c>
      <c r="R922">
        <v>214</v>
      </c>
      <c r="S922" t="s">
        <v>134</v>
      </c>
      <c r="T922" t="s">
        <v>44</v>
      </c>
      <c r="U922" s="1">
        <v>43530</v>
      </c>
      <c r="V922" s="1">
        <v>43607</v>
      </c>
      <c r="W922" t="s">
        <v>2513</v>
      </c>
      <c r="X922" t="s">
        <v>905</v>
      </c>
      <c r="Y922">
        <v>2</v>
      </c>
      <c r="Z922">
        <v>2</v>
      </c>
      <c r="AA922">
        <v>35</v>
      </c>
      <c r="AB922">
        <v>5.7142999999999997</v>
      </c>
      <c r="AC922" t="s">
        <v>4844</v>
      </c>
      <c r="AD922">
        <f>IF(ISBLANK(Source[[#This Row],[CrosslistID]]),1,1/COUNTIFS(Source[CrosslistID],Source[[#This Row],[CrosslistID]],Source[TermDesc],Source[[#This Row],[TermDesc]]))</f>
        <v>0.2</v>
      </c>
      <c r="AE922">
        <v>22</v>
      </c>
      <c r="AF922">
        <v>35</v>
      </c>
      <c r="AG922">
        <v>62.857100000000003</v>
      </c>
      <c r="AH922">
        <v>62.857100000000003</v>
      </c>
      <c r="AI922">
        <v>0.2</v>
      </c>
      <c r="AJ922">
        <v>0.2</v>
      </c>
      <c r="AK922">
        <v>0</v>
      </c>
      <c r="AL9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22">
        <f>IF(AND(Source[[#This Row],[Credit_Noncredit]]="Noncredit",Source[[#This Row],[FTEF]]&gt;0),Source[[#This Row],[NC XLST FTES]]*525/(437.5*Source[[#This Row],[FTEF]]),0)</f>
        <v>0</v>
      </c>
      <c r="AN922">
        <f>IF(Source[[#This Row],[Credit_Noncredit]]="Credit",Source[[#This Row],[Census Enrollment]],Source[[#This Row],[Noncredit Avg. Attendance]])</f>
        <v>2</v>
      </c>
    </row>
    <row r="923" spans="1:40" x14ac:dyDescent="0.25">
      <c r="A923" t="s">
        <v>4581</v>
      </c>
      <c r="B923" t="s">
        <v>886</v>
      </c>
      <c r="C923" t="s">
        <v>627</v>
      </c>
      <c r="D923" t="s">
        <v>1135</v>
      </c>
      <c r="E923" s="4">
        <v>38908</v>
      </c>
      <c r="F923" s="4" t="s">
        <v>1156</v>
      </c>
      <c r="G923" s="4" t="s">
        <v>1103</v>
      </c>
      <c r="H923" t="str">
        <f>CONCATENATE(Source[[#This Row],[Subject]],TRIM(Source[[#This Row],[Course]]))</f>
        <v>ITAL1B</v>
      </c>
      <c r="I923" t="str">
        <f>VLOOKUP(Source[[#This Row],[SubjCrse]],'Courses and Categories'!$E$2:$G$1816,3,FALSE)</f>
        <v>Credit General Education</v>
      </c>
      <c r="J923">
        <v>2</v>
      </c>
      <c r="K923" t="s">
        <v>1157</v>
      </c>
      <c r="L923" t="s">
        <v>39</v>
      </c>
      <c r="M923" t="s">
        <v>903</v>
      </c>
      <c r="N923" t="s">
        <v>59</v>
      </c>
      <c r="O923">
        <v>1410</v>
      </c>
      <c r="P923">
        <v>1625</v>
      </c>
      <c r="Q923" t="s">
        <v>233</v>
      </c>
      <c r="R923">
        <v>310</v>
      </c>
      <c r="S923" t="s">
        <v>134</v>
      </c>
      <c r="T923" t="s">
        <v>44</v>
      </c>
      <c r="U923" s="1">
        <v>43529</v>
      </c>
      <c r="V923" s="1">
        <v>43607</v>
      </c>
      <c r="W923" t="s">
        <v>2513</v>
      </c>
      <c r="X923" t="s">
        <v>905</v>
      </c>
      <c r="Y923">
        <v>0</v>
      </c>
      <c r="Z923">
        <v>0</v>
      </c>
      <c r="AA923">
        <v>35</v>
      </c>
      <c r="AB923">
        <v>0</v>
      </c>
      <c r="AC923" t="s">
        <v>4845</v>
      </c>
      <c r="AD923">
        <f>IF(ISBLANK(Source[[#This Row],[CrosslistID]]),1,1/COUNTIFS(Source[CrosslistID],Source[[#This Row],[CrosslistID]],Source[TermDesc],Source[[#This Row],[TermDesc]]))</f>
        <v>0.2</v>
      </c>
      <c r="AE923">
        <v>18</v>
      </c>
      <c r="AF923">
        <v>35</v>
      </c>
      <c r="AG923">
        <v>51.428600000000003</v>
      </c>
      <c r="AH923">
        <v>51.428600000000003</v>
      </c>
      <c r="AI923">
        <v>0</v>
      </c>
      <c r="AJ923">
        <v>0</v>
      </c>
      <c r="AK923">
        <v>0</v>
      </c>
      <c r="AL9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23">
        <f>IF(AND(Source[[#This Row],[Credit_Noncredit]]="Noncredit",Source[[#This Row],[FTEF]]&gt;0),Source[[#This Row],[NC XLST FTES]]*525/(437.5*Source[[#This Row],[FTEF]]),0)</f>
        <v>0</v>
      </c>
      <c r="AN923">
        <f>IF(Source[[#This Row],[Credit_Noncredit]]="Credit",Source[[#This Row],[Census Enrollment]],Source[[#This Row],[Noncredit Avg. Attendance]])</f>
        <v>0</v>
      </c>
    </row>
    <row r="924" spans="1:40" x14ac:dyDescent="0.25">
      <c r="A924" t="s">
        <v>4581</v>
      </c>
      <c r="B924" t="s">
        <v>886</v>
      </c>
      <c r="C924" t="s">
        <v>627</v>
      </c>
      <c r="D924" t="s">
        <v>1135</v>
      </c>
      <c r="E924" s="4">
        <v>37927</v>
      </c>
      <c r="F924" s="4" t="s">
        <v>1156</v>
      </c>
      <c r="G924" s="4" t="s">
        <v>1103</v>
      </c>
      <c r="H924" t="str">
        <f>CONCATENATE(Source[[#This Row],[Subject]],TRIM(Source[[#This Row],[Course]]))</f>
        <v>ITAL1B</v>
      </c>
      <c r="I924" t="str">
        <f>VLOOKUP(Source[[#This Row],[SubjCrse]],'Courses and Categories'!$E$2:$G$1816,3,FALSE)</f>
        <v>Credit General Education</v>
      </c>
      <c r="J924">
        <v>581</v>
      </c>
      <c r="K924" t="s">
        <v>1157</v>
      </c>
      <c r="L924" t="s">
        <v>87</v>
      </c>
      <c r="M924" t="s">
        <v>903</v>
      </c>
      <c r="N924" t="s">
        <v>59</v>
      </c>
      <c r="O924">
        <v>1800</v>
      </c>
      <c r="P924">
        <v>2015</v>
      </c>
      <c r="Q924" t="s">
        <v>76</v>
      </c>
      <c r="R924">
        <v>621</v>
      </c>
      <c r="S924" t="s">
        <v>77</v>
      </c>
      <c r="T924" t="s">
        <v>44</v>
      </c>
      <c r="U924" s="1">
        <v>43529</v>
      </c>
      <c r="V924" s="1">
        <v>43607</v>
      </c>
      <c r="W924" t="s">
        <v>2517</v>
      </c>
      <c r="X924" t="s">
        <v>905</v>
      </c>
      <c r="Y924">
        <v>2</v>
      </c>
      <c r="Z924">
        <v>3</v>
      </c>
      <c r="AA924">
        <v>35</v>
      </c>
      <c r="AB924">
        <v>8.5714000000000006</v>
      </c>
      <c r="AC924" t="s">
        <v>2559</v>
      </c>
      <c r="AD924">
        <f>IF(ISBLANK(Source[[#This Row],[CrosslistID]]),1,1/COUNTIFS(Source[CrosslistID],Source[[#This Row],[CrosslistID]],Source[TermDesc],Source[[#This Row],[TermDesc]]))</f>
        <v>0.2</v>
      </c>
      <c r="AE924">
        <v>33</v>
      </c>
      <c r="AF924">
        <v>35</v>
      </c>
      <c r="AG924">
        <v>94.285700000000006</v>
      </c>
      <c r="AH924">
        <v>94.285700000000006</v>
      </c>
      <c r="AI924">
        <v>0.2</v>
      </c>
      <c r="AJ924">
        <v>0.2</v>
      </c>
      <c r="AK924">
        <v>0</v>
      </c>
      <c r="AL9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24">
        <f>IF(AND(Source[[#This Row],[Credit_Noncredit]]="Noncredit",Source[[#This Row],[FTEF]]&gt;0),Source[[#This Row],[NC XLST FTES]]*525/(437.5*Source[[#This Row],[FTEF]]),0)</f>
        <v>0</v>
      </c>
      <c r="AN924">
        <f>IF(Source[[#This Row],[Credit_Noncredit]]="Credit",Source[[#This Row],[Census Enrollment]],Source[[#This Row],[Noncredit Avg. Attendance]])</f>
        <v>2</v>
      </c>
    </row>
    <row r="925" spans="1:40" x14ac:dyDescent="0.25">
      <c r="A925" t="s">
        <v>4581</v>
      </c>
      <c r="B925" t="s">
        <v>886</v>
      </c>
      <c r="C925" t="s">
        <v>627</v>
      </c>
      <c r="D925" t="s">
        <v>1135</v>
      </c>
      <c r="E925" s="4">
        <v>30475</v>
      </c>
      <c r="F925" s="4" t="s">
        <v>1156</v>
      </c>
      <c r="G925" s="4">
        <v>2</v>
      </c>
      <c r="H925" t="str">
        <f>CONCATENATE(Source[[#This Row],[Subject]],TRIM(Source[[#This Row],[Course]]))</f>
        <v>ITAL2</v>
      </c>
      <c r="I925" t="str">
        <f>VLOOKUP(Source[[#This Row],[SubjCrse]],'Courses and Categories'!$E$2:$G$1816,3,FALSE)</f>
        <v>Credit General Education</v>
      </c>
      <c r="J925">
        <v>1</v>
      </c>
      <c r="K925" t="s">
        <v>2516</v>
      </c>
      <c r="L925" t="s">
        <v>39</v>
      </c>
      <c r="M925" t="s">
        <v>903</v>
      </c>
      <c r="N925" t="s">
        <v>59</v>
      </c>
      <c r="O925">
        <v>1110</v>
      </c>
      <c r="P925">
        <v>1325</v>
      </c>
      <c r="Q925" t="s">
        <v>233</v>
      </c>
      <c r="R925">
        <v>211</v>
      </c>
      <c r="S925" t="s">
        <v>134</v>
      </c>
      <c r="T925">
        <v>1</v>
      </c>
      <c r="U925" s="1">
        <v>43479</v>
      </c>
      <c r="V925" s="1">
        <v>43607</v>
      </c>
      <c r="W925" t="s">
        <v>2513</v>
      </c>
      <c r="X925" t="s">
        <v>1929</v>
      </c>
      <c r="Y925">
        <v>14</v>
      </c>
      <c r="Z925">
        <v>13</v>
      </c>
      <c r="AA925">
        <v>35</v>
      </c>
      <c r="AB925">
        <v>37.142899999999997</v>
      </c>
      <c r="AC925" t="s">
        <v>2496</v>
      </c>
      <c r="AD925">
        <f>IF(ISBLANK(Source[[#This Row],[CrosslistID]]),1,1/COUNTIFS(Source[CrosslistID],Source[[#This Row],[CrosslistID]],Source[TermDesc],Source[[#This Row],[TermDesc]]))</f>
        <v>0.2</v>
      </c>
      <c r="AE925">
        <v>17</v>
      </c>
      <c r="AF925">
        <v>35</v>
      </c>
      <c r="AG925">
        <v>48.571399999999997</v>
      </c>
      <c r="AH925">
        <v>48.571399999999997</v>
      </c>
      <c r="AI925">
        <v>2</v>
      </c>
      <c r="AJ925">
        <v>2.3332999999999999</v>
      </c>
      <c r="AK925">
        <v>0.33329999999999999</v>
      </c>
      <c r="AL9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25">
        <f>IF(AND(Source[[#This Row],[Credit_Noncredit]]="Noncredit",Source[[#This Row],[FTEF]]&gt;0),Source[[#This Row],[NC XLST FTES]]*525/(437.5*Source[[#This Row],[FTEF]]),0)</f>
        <v>0</v>
      </c>
      <c r="AN925">
        <f>IF(Source[[#This Row],[Credit_Noncredit]]="Credit",Source[[#This Row],[Census Enrollment]],Source[[#This Row],[Noncredit Avg. Attendance]])</f>
        <v>14</v>
      </c>
    </row>
    <row r="926" spans="1:40" x14ac:dyDescent="0.25">
      <c r="A926" t="s">
        <v>4581</v>
      </c>
      <c r="B926" t="s">
        <v>886</v>
      </c>
      <c r="C926" t="s">
        <v>627</v>
      </c>
      <c r="D926" t="s">
        <v>1135</v>
      </c>
      <c r="E926" s="4">
        <v>38910</v>
      </c>
      <c r="F926" s="4" t="s">
        <v>1156</v>
      </c>
      <c r="G926" s="4">
        <v>2</v>
      </c>
      <c r="H926" t="str">
        <f>CONCATENATE(Source[[#This Row],[Subject]],TRIM(Source[[#This Row],[Course]]))</f>
        <v>ITAL2</v>
      </c>
      <c r="I926" t="str">
        <f>VLOOKUP(Source[[#This Row],[SubjCrse]],'Courses and Categories'!$E$2:$G$1816,3,FALSE)</f>
        <v>Credit General Education</v>
      </c>
      <c r="J926">
        <v>581</v>
      </c>
      <c r="K926" t="s">
        <v>2516</v>
      </c>
      <c r="L926" t="s">
        <v>87</v>
      </c>
      <c r="M926" t="s">
        <v>903</v>
      </c>
      <c r="N926" t="s">
        <v>105</v>
      </c>
      <c r="O926">
        <v>1800</v>
      </c>
      <c r="P926">
        <v>2015</v>
      </c>
      <c r="Q926" t="s">
        <v>76</v>
      </c>
      <c r="R926">
        <v>623</v>
      </c>
      <c r="S926" t="s">
        <v>77</v>
      </c>
      <c r="T926">
        <v>1</v>
      </c>
      <c r="U926" s="1">
        <v>43479</v>
      </c>
      <c r="V926" s="1">
        <v>43607</v>
      </c>
      <c r="W926" t="s">
        <v>4846</v>
      </c>
      <c r="X926" t="s">
        <v>1929</v>
      </c>
      <c r="Y926">
        <v>8</v>
      </c>
      <c r="Z926">
        <v>6</v>
      </c>
      <c r="AA926">
        <v>35</v>
      </c>
      <c r="AB926">
        <v>17.142900000000001</v>
      </c>
      <c r="AC926" t="s">
        <v>4847</v>
      </c>
      <c r="AD926">
        <f>IF(ISBLANK(Source[[#This Row],[CrosslistID]]),1,1/COUNTIFS(Source[CrosslistID],Source[[#This Row],[CrosslistID]],Source[TermDesc],Source[[#This Row],[TermDesc]]))</f>
        <v>0.2</v>
      </c>
      <c r="AE926">
        <v>20</v>
      </c>
      <c r="AF926">
        <v>35</v>
      </c>
      <c r="AG926">
        <v>57.142899999999997</v>
      </c>
      <c r="AH926">
        <v>57.142899999999997</v>
      </c>
      <c r="AI926">
        <v>1.333</v>
      </c>
      <c r="AJ926">
        <v>1.333</v>
      </c>
      <c r="AK926">
        <v>0.33329999999999999</v>
      </c>
      <c r="AL9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26">
        <f>IF(AND(Source[[#This Row],[Credit_Noncredit]]="Noncredit",Source[[#This Row],[FTEF]]&gt;0),Source[[#This Row],[NC XLST FTES]]*525/(437.5*Source[[#This Row],[FTEF]]),0)</f>
        <v>0</v>
      </c>
      <c r="AN926">
        <f>IF(Source[[#This Row],[Credit_Noncredit]]="Credit",Source[[#This Row],[Census Enrollment]],Source[[#This Row],[Noncredit Avg. Attendance]])</f>
        <v>8</v>
      </c>
    </row>
    <row r="927" spans="1:40" x14ac:dyDescent="0.25">
      <c r="A927" t="s">
        <v>4581</v>
      </c>
      <c r="B927" t="s">
        <v>886</v>
      </c>
      <c r="C927" t="s">
        <v>627</v>
      </c>
      <c r="D927" t="s">
        <v>1135</v>
      </c>
      <c r="E927" s="4">
        <v>31830</v>
      </c>
      <c r="F927" s="4" t="s">
        <v>1156</v>
      </c>
      <c r="G927" s="4" t="s">
        <v>1178</v>
      </c>
      <c r="H927" t="str">
        <f>CONCATENATE(Source[[#This Row],[Subject]],TRIM(Source[[#This Row],[Course]]))</f>
        <v>ITAL2A</v>
      </c>
      <c r="I927" t="str">
        <f>VLOOKUP(Source[[#This Row],[SubjCrse]],'Courses and Categories'!$E$2:$G$1816,3,FALSE)</f>
        <v>Credit General Education</v>
      </c>
      <c r="J927">
        <v>1</v>
      </c>
      <c r="K927" t="s">
        <v>2519</v>
      </c>
      <c r="L927" t="s">
        <v>39</v>
      </c>
      <c r="M927" t="s">
        <v>903</v>
      </c>
      <c r="N927" t="s">
        <v>59</v>
      </c>
      <c r="O927">
        <v>1110</v>
      </c>
      <c r="P927">
        <v>1325</v>
      </c>
      <c r="Q927" t="s">
        <v>233</v>
      </c>
      <c r="R927">
        <v>211</v>
      </c>
      <c r="S927" t="s">
        <v>134</v>
      </c>
      <c r="T927" t="s">
        <v>44</v>
      </c>
      <c r="U927" s="1">
        <v>43479</v>
      </c>
      <c r="V927" s="1">
        <v>43559</v>
      </c>
      <c r="W927" t="s">
        <v>2513</v>
      </c>
      <c r="X927" t="s">
        <v>905</v>
      </c>
      <c r="Y927">
        <v>0</v>
      </c>
      <c r="Z927">
        <v>0</v>
      </c>
      <c r="AA927">
        <v>35</v>
      </c>
      <c r="AB927">
        <v>0</v>
      </c>
      <c r="AC927" t="s">
        <v>2496</v>
      </c>
      <c r="AD927">
        <f>IF(ISBLANK(Source[[#This Row],[CrosslistID]]),1,1/COUNTIFS(Source[CrosslistID],Source[[#This Row],[CrosslistID]],Source[TermDesc],Source[[#This Row],[TermDesc]]))</f>
        <v>0.2</v>
      </c>
      <c r="AE927">
        <v>17</v>
      </c>
      <c r="AF927">
        <v>35</v>
      </c>
      <c r="AG927">
        <v>48.571399999999997</v>
      </c>
      <c r="AH927">
        <v>48.571399999999997</v>
      </c>
      <c r="AI927">
        <v>0</v>
      </c>
      <c r="AJ927">
        <v>0</v>
      </c>
      <c r="AK927">
        <v>0</v>
      </c>
      <c r="AL9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27">
        <f>IF(AND(Source[[#This Row],[Credit_Noncredit]]="Noncredit",Source[[#This Row],[FTEF]]&gt;0),Source[[#This Row],[NC XLST FTES]]*525/(437.5*Source[[#This Row],[FTEF]]),0)</f>
        <v>0</v>
      </c>
      <c r="AN927">
        <f>IF(Source[[#This Row],[Credit_Noncredit]]="Credit",Source[[#This Row],[Census Enrollment]],Source[[#This Row],[Noncredit Avg. Attendance]])</f>
        <v>0</v>
      </c>
    </row>
    <row r="928" spans="1:40" x14ac:dyDescent="0.25">
      <c r="A928" t="s">
        <v>4581</v>
      </c>
      <c r="B928" t="s">
        <v>886</v>
      </c>
      <c r="C928" t="s">
        <v>627</v>
      </c>
      <c r="D928" t="s">
        <v>1135</v>
      </c>
      <c r="E928" s="4">
        <v>38402</v>
      </c>
      <c r="F928" s="4" t="s">
        <v>1156</v>
      </c>
      <c r="G928" s="4" t="s">
        <v>1178</v>
      </c>
      <c r="H928" t="str">
        <f>CONCATENATE(Source[[#This Row],[Subject]],TRIM(Source[[#This Row],[Course]]))</f>
        <v>ITAL2A</v>
      </c>
      <c r="I928" t="str">
        <f>VLOOKUP(Source[[#This Row],[SubjCrse]],'Courses and Categories'!$E$2:$G$1816,3,FALSE)</f>
        <v>Credit General Education</v>
      </c>
      <c r="J928">
        <v>581</v>
      </c>
      <c r="K928" t="s">
        <v>2519</v>
      </c>
      <c r="L928" t="s">
        <v>87</v>
      </c>
      <c r="M928" t="s">
        <v>903</v>
      </c>
      <c r="N928" t="s">
        <v>105</v>
      </c>
      <c r="O928">
        <v>1800</v>
      </c>
      <c r="P928">
        <v>2015</v>
      </c>
      <c r="Q928" t="s">
        <v>76</v>
      </c>
      <c r="R928">
        <v>623</v>
      </c>
      <c r="S928" t="s">
        <v>77</v>
      </c>
      <c r="T928" t="s">
        <v>44</v>
      </c>
      <c r="U928" s="1">
        <v>43479</v>
      </c>
      <c r="V928" s="1">
        <v>43563</v>
      </c>
      <c r="W928" t="s">
        <v>4846</v>
      </c>
      <c r="X928" t="s">
        <v>905</v>
      </c>
      <c r="Y928">
        <v>1</v>
      </c>
      <c r="Z928">
        <v>1</v>
      </c>
      <c r="AA928">
        <v>35</v>
      </c>
      <c r="AB928">
        <v>2.8571</v>
      </c>
      <c r="AC928" t="s">
        <v>4847</v>
      </c>
      <c r="AD928">
        <f>IF(ISBLANK(Source[[#This Row],[CrosslistID]]),1,1/COUNTIFS(Source[CrosslistID],Source[[#This Row],[CrosslistID]],Source[TermDesc],Source[[#This Row],[TermDesc]]))</f>
        <v>0.2</v>
      </c>
      <c r="AE928">
        <v>20</v>
      </c>
      <c r="AF928">
        <v>35</v>
      </c>
      <c r="AG928">
        <v>57.142899999999997</v>
      </c>
      <c r="AH928">
        <v>57.142899999999997</v>
      </c>
      <c r="AI928">
        <v>0.1</v>
      </c>
      <c r="AJ928">
        <v>0.1</v>
      </c>
      <c r="AK928">
        <v>0</v>
      </c>
      <c r="AL9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28">
        <f>IF(AND(Source[[#This Row],[Credit_Noncredit]]="Noncredit",Source[[#This Row],[FTEF]]&gt;0),Source[[#This Row],[NC XLST FTES]]*525/(437.5*Source[[#This Row],[FTEF]]),0)</f>
        <v>0</v>
      </c>
      <c r="AN928">
        <f>IF(Source[[#This Row],[Credit_Noncredit]]="Credit",Source[[#This Row],[Census Enrollment]],Source[[#This Row],[Noncredit Avg. Attendance]])</f>
        <v>1</v>
      </c>
    </row>
    <row r="929" spans="1:40" x14ac:dyDescent="0.25">
      <c r="A929" t="s">
        <v>4581</v>
      </c>
      <c r="B929" t="s">
        <v>886</v>
      </c>
      <c r="C929" t="s">
        <v>627</v>
      </c>
      <c r="D929" t="s">
        <v>1135</v>
      </c>
      <c r="E929" s="4">
        <v>31831</v>
      </c>
      <c r="F929" s="4" t="s">
        <v>1156</v>
      </c>
      <c r="G929" s="4" t="s">
        <v>2487</v>
      </c>
      <c r="H929" t="str">
        <f>CONCATENATE(Source[[#This Row],[Subject]],TRIM(Source[[#This Row],[Course]]))</f>
        <v>ITAL2B</v>
      </c>
      <c r="I929" t="str">
        <f>VLOOKUP(Source[[#This Row],[SubjCrse]],'Courses and Categories'!$E$2:$G$1816,3,FALSE)</f>
        <v>Credit General Education</v>
      </c>
      <c r="J929">
        <v>1</v>
      </c>
      <c r="K929" t="s">
        <v>2520</v>
      </c>
      <c r="L929" t="s">
        <v>39</v>
      </c>
      <c r="M929" t="s">
        <v>903</v>
      </c>
      <c r="N929" t="s">
        <v>59</v>
      </c>
      <c r="O929">
        <v>1110</v>
      </c>
      <c r="P929">
        <v>1325</v>
      </c>
      <c r="Q929" t="s">
        <v>233</v>
      </c>
      <c r="R929">
        <v>211</v>
      </c>
      <c r="S929" t="s">
        <v>134</v>
      </c>
      <c r="T929" t="s">
        <v>44</v>
      </c>
      <c r="U929" s="1">
        <v>43529</v>
      </c>
      <c r="V929" s="1">
        <v>43607</v>
      </c>
      <c r="W929" t="s">
        <v>2513</v>
      </c>
      <c r="X929" t="s">
        <v>905</v>
      </c>
      <c r="Y929">
        <v>0</v>
      </c>
      <c r="Z929">
        <v>0</v>
      </c>
      <c r="AA929">
        <v>35</v>
      </c>
      <c r="AB929">
        <v>0</v>
      </c>
      <c r="AC929" t="s">
        <v>2496</v>
      </c>
      <c r="AD929">
        <f>IF(ISBLANK(Source[[#This Row],[CrosslistID]]),1,1/COUNTIFS(Source[CrosslistID],Source[[#This Row],[CrosslistID]],Source[TermDesc],Source[[#This Row],[TermDesc]]))</f>
        <v>0.2</v>
      </c>
      <c r="AE929">
        <v>17</v>
      </c>
      <c r="AF929">
        <v>35</v>
      </c>
      <c r="AG929">
        <v>48.571399999999997</v>
      </c>
      <c r="AH929">
        <v>48.571399999999997</v>
      </c>
      <c r="AI929">
        <v>0</v>
      </c>
      <c r="AJ929">
        <v>0</v>
      </c>
      <c r="AK929">
        <v>0</v>
      </c>
      <c r="AL9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29">
        <f>IF(AND(Source[[#This Row],[Credit_Noncredit]]="Noncredit",Source[[#This Row],[FTEF]]&gt;0),Source[[#This Row],[NC XLST FTES]]*525/(437.5*Source[[#This Row],[FTEF]]),0)</f>
        <v>0</v>
      </c>
      <c r="AN929">
        <f>IF(Source[[#This Row],[Credit_Noncredit]]="Credit",Source[[#This Row],[Census Enrollment]],Source[[#This Row],[Noncredit Avg. Attendance]])</f>
        <v>0</v>
      </c>
    </row>
    <row r="930" spans="1:40" x14ac:dyDescent="0.25">
      <c r="A930" t="s">
        <v>4581</v>
      </c>
      <c r="B930" t="s">
        <v>886</v>
      </c>
      <c r="C930" t="s">
        <v>627</v>
      </c>
      <c r="D930" t="s">
        <v>1135</v>
      </c>
      <c r="E930" s="4">
        <v>38911</v>
      </c>
      <c r="F930" s="4" t="s">
        <v>1156</v>
      </c>
      <c r="G930" s="4" t="s">
        <v>2487</v>
      </c>
      <c r="H930" t="str">
        <f>CONCATENATE(Source[[#This Row],[Subject]],TRIM(Source[[#This Row],[Course]]))</f>
        <v>ITAL2B</v>
      </c>
      <c r="I930" t="str">
        <f>VLOOKUP(Source[[#This Row],[SubjCrse]],'Courses and Categories'!$E$2:$G$1816,3,FALSE)</f>
        <v>Credit General Education</v>
      </c>
      <c r="J930">
        <v>581</v>
      </c>
      <c r="K930" t="s">
        <v>2520</v>
      </c>
      <c r="L930" t="s">
        <v>87</v>
      </c>
      <c r="M930" t="s">
        <v>903</v>
      </c>
      <c r="N930" t="s">
        <v>105</v>
      </c>
      <c r="O930">
        <v>1800</v>
      </c>
      <c r="P930">
        <v>2015</v>
      </c>
      <c r="Q930" t="s">
        <v>76</v>
      </c>
      <c r="R930">
        <v>623</v>
      </c>
      <c r="S930" t="s">
        <v>77</v>
      </c>
      <c r="T930" t="s">
        <v>44</v>
      </c>
      <c r="U930" s="1">
        <v>43530</v>
      </c>
      <c r="V930" s="1">
        <v>43607</v>
      </c>
      <c r="W930" t="s">
        <v>4846</v>
      </c>
      <c r="X930" t="s">
        <v>905</v>
      </c>
      <c r="Y930">
        <v>1</v>
      </c>
      <c r="Z930">
        <v>1</v>
      </c>
      <c r="AA930">
        <v>35</v>
      </c>
      <c r="AB930">
        <v>2.8571</v>
      </c>
      <c r="AC930" t="s">
        <v>4847</v>
      </c>
      <c r="AD930">
        <f>IF(ISBLANK(Source[[#This Row],[CrosslistID]]),1,1/COUNTIFS(Source[CrosslistID],Source[[#This Row],[CrosslistID]],Source[TermDesc],Source[[#This Row],[TermDesc]]))</f>
        <v>0.2</v>
      </c>
      <c r="AE930">
        <v>20</v>
      </c>
      <c r="AF930">
        <v>35</v>
      </c>
      <c r="AG930">
        <v>57.142899999999997</v>
      </c>
      <c r="AH930">
        <v>57.142899999999997</v>
      </c>
      <c r="AI930">
        <v>0.1</v>
      </c>
      <c r="AJ930">
        <v>0.1</v>
      </c>
      <c r="AK930">
        <v>0</v>
      </c>
      <c r="AL9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30">
        <f>IF(AND(Source[[#This Row],[Credit_Noncredit]]="Noncredit",Source[[#This Row],[FTEF]]&gt;0),Source[[#This Row],[NC XLST FTES]]*525/(437.5*Source[[#This Row],[FTEF]]),0)</f>
        <v>0</v>
      </c>
      <c r="AN930">
        <f>IF(Source[[#This Row],[Credit_Noncredit]]="Credit",Source[[#This Row],[Census Enrollment]],Source[[#This Row],[Noncredit Avg. Attendance]])</f>
        <v>1</v>
      </c>
    </row>
    <row r="931" spans="1:40" x14ac:dyDescent="0.25">
      <c r="A931" t="s">
        <v>4581</v>
      </c>
      <c r="B931" t="s">
        <v>886</v>
      </c>
      <c r="C931" t="s">
        <v>627</v>
      </c>
      <c r="D931" t="s">
        <v>1135</v>
      </c>
      <c r="E931" s="4">
        <v>32954</v>
      </c>
      <c r="F931" s="4" t="s">
        <v>1156</v>
      </c>
      <c r="G931" s="4" t="s">
        <v>1181</v>
      </c>
      <c r="H931" t="str">
        <f>CONCATENATE(Source[[#This Row],[Subject]],TRIM(Source[[#This Row],[Course]]))</f>
        <v>ITAL3A</v>
      </c>
      <c r="I931" t="str">
        <f>VLOOKUP(Source[[#This Row],[SubjCrse]],'Courses and Categories'!$E$2:$G$1816,3,FALSE)</f>
        <v>Credit General Education</v>
      </c>
      <c r="J931">
        <v>1</v>
      </c>
      <c r="K931" t="s">
        <v>2521</v>
      </c>
      <c r="L931" t="s">
        <v>39</v>
      </c>
      <c r="M931" t="s">
        <v>903</v>
      </c>
      <c r="N931" t="s">
        <v>105</v>
      </c>
      <c r="O931">
        <v>940</v>
      </c>
      <c r="P931">
        <v>1055</v>
      </c>
      <c r="Q931" t="s">
        <v>233</v>
      </c>
      <c r="R931">
        <v>212</v>
      </c>
      <c r="S931" t="s">
        <v>134</v>
      </c>
      <c r="T931">
        <v>1</v>
      </c>
      <c r="U931" s="1">
        <v>43479</v>
      </c>
      <c r="V931" s="1">
        <v>43607</v>
      </c>
      <c r="W931" t="s">
        <v>2513</v>
      </c>
      <c r="X931" t="s">
        <v>1929</v>
      </c>
      <c r="Y931">
        <v>14</v>
      </c>
      <c r="Z931">
        <v>14</v>
      </c>
      <c r="AA931">
        <v>35</v>
      </c>
      <c r="AB931">
        <v>40</v>
      </c>
      <c r="AC931" t="s">
        <v>4848</v>
      </c>
      <c r="AD931">
        <f>IF(ISBLANK(Source[[#This Row],[CrosslistID]]),1,1/COUNTIFS(Source[CrosslistID],Source[[#This Row],[CrosslistID]],Source[TermDesc],Source[[#This Row],[TermDesc]]))</f>
        <v>0.5</v>
      </c>
      <c r="AE931">
        <v>19</v>
      </c>
      <c r="AF931">
        <v>35</v>
      </c>
      <c r="AG931">
        <v>54.285699999999999</v>
      </c>
      <c r="AH931">
        <v>54.285699999999999</v>
      </c>
      <c r="AI931">
        <v>1.4</v>
      </c>
      <c r="AJ931">
        <v>1.4</v>
      </c>
      <c r="AK931">
        <v>0.2</v>
      </c>
      <c r="AL9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31">
        <f>IF(AND(Source[[#This Row],[Credit_Noncredit]]="Noncredit",Source[[#This Row],[FTEF]]&gt;0),Source[[#This Row],[NC XLST FTES]]*525/(437.5*Source[[#This Row],[FTEF]]),0)</f>
        <v>0</v>
      </c>
      <c r="AN931">
        <f>IF(Source[[#This Row],[Credit_Noncredit]]="Credit",Source[[#This Row],[Census Enrollment]],Source[[#This Row],[Noncredit Avg. Attendance]])</f>
        <v>14</v>
      </c>
    </row>
    <row r="932" spans="1:40" x14ac:dyDescent="0.25">
      <c r="A932" t="s">
        <v>4581</v>
      </c>
      <c r="B932" t="s">
        <v>886</v>
      </c>
      <c r="C932" t="s">
        <v>627</v>
      </c>
      <c r="D932" t="s">
        <v>1135</v>
      </c>
      <c r="E932" s="4">
        <v>36433</v>
      </c>
      <c r="F932" s="4" t="s">
        <v>1156</v>
      </c>
      <c r="G932" s="4" t="s">
        <v>1150</v>
      </c>
      <c r="H932" t="str">
        <f>CONCATENATE(Source[[#This Row],[Subject]],TRIM(Source[[#This Row],[Course]]))</f>
        <v>ITAL10A</v>
      </c>
      <c r="I932" t="str">
        <f>VLOOKUP(Source[[#This Row],[SubjCrse]],'Courses and Categories'!$E$2:$G$1816,3,FALSE)</f>
        <v>Credit General Education</v>
      </c>
      <c r="J932">
        <v>1</v>
      </c>
      <c r="K932" t="s">
        <v>1159</v>
      </c>
      <c r="L932" t="s">
        <v>39</v>
      </c>
      <c r="M932" t="s">
        <v>903</v>
      </c>
      <c r="N932" t="s">
        <v>105</v>
      </c>
      <c r="O932">
        <v>1110</v>
      </c>
      <c r="P932">
        <v>1325</v>
      </c>
      <c r="Q932" t="s">
        <v>422</v>
      </c>
      <c r="R932">
        <v>214</v>
      </c>
      <c r="S932" t="s">
        <v>134</v>
      </c>
      <c r="T932" t="s">
        <v>44</v>
      </c>
      <c r="U932" s="1">
        <v>43479</v>
      </c>
      <c r="V932" s="1">
        <v>43563</v>
      </c>
      <c r="W932" t="s">
        <v>2513</v>
      </c>
      <c r="X932" t="s">
        <v>905</v>
      </c>
      <c r="Y932">
        <v>0</v>
      </c>
      <c r="Z932">
        <v>0</v>
      </c>
      <c r="AA932">
        <v>35</v>
      </c>
      <c r="AB932">
        <v>0</v>
      </c>
      <c r="AC932" t="s">
        <v>4844</v>
      </c>
      <c r="AD932">
        <f>IF(ISBLANK(Source[[#This Row],[CrosslistID]]),1,1/COUNTIFS(Source[CrosslistID],Source[[#This Row],[CrosslistID]],Source[TermDesc],Source[[#This Row],[TermDesc]]))</f>
        <v>0.2</v>
      </c>
      <c r="AE932">
        <v>22</v>
      </c>
      <c r="AF932">
        <v>35</v>
      </c>
      <c r="AG932">
        <v>62.857100000000003</v>
      </c>
      <c r="AH932">
        <v>62.857100000000003</v>
      </c>
      <c r="AI932">
        <v>0</v>
      </c>
      <c r="AJ932">
        <v>0</v>
      </c>
      <c r="AK932">
        <v>0</v>
      </c>
      <c r="AL9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32">
        <f>IF(AND(Source[[#This Row],[Credit_Noncredit]]="Noncredit",Source[[#This Row],[FTEF]]&gt;0),Source[[#This Row],[NC XLST FTES]]*525/(437.5*Source[[#This Row],[FTEF]]),0)</f>
        <v>0</v>
      </c>
      <c r="AN932">
        <f>IF(Source[[#This Row],[Credit_Noncredit]]="Credit",Source[[#This Row],[Census Enrollment]],Source[[#This Row],[Noncredit Avg. Attendance]])</f>
        <v>0</v>
      </c>
    </row>
    <row r="933" spans="1:40" x14ac:dyDescent="0.25">
      <c r="A933" t="s">
        <v>4581</v>
      </c>
      <c r="B933" t="s">
        <v>886</v>
      </c>
      <c r="C933" t="s">
        <v>627</v>
      </c>
      <c r="D933" t="s">
        <v>1135</v>
      </c>
      <c r="E933" s="4">
        <v>38912</v>
      </c>
      <c r="F933" s="4" t="s">
        <v>1156</v>
      </c>
      <c r="G933" s="4" t="s">
        <v>1150</v>
      </c>
      <c r="H933" t="str">
        <f>CONCATENATE(Source[[#This Row],[Subject]],TRIM(Source[[#This Row],[Course]]))</f>
        <v>ITAL10A</v>
      </c>
      <c r="I933" t="str">
        <f>VLOOKUP(Source[[#This Row],[SubjCrse]],'Courses and Categories'!$E$2:$G$1816,3,FALSE)</f>
        <v>Credit General Education</v>
      </c>
      <c r="J933">
        <v>2</v>
      </c>
      <c r="K933" t="s">
        <v>1159</v>
      </c>
      <c r="L933" t="s">
        <v>39</v>
      </c>
      <c r="M933" t="s">
        <v>903</v>
      </c>
      <c r="N933" t="s">
        <v>59</v>
      </c>
      <c r="O933">
        <v>1410</v>
      </c>
      <c r="P933">
        <v>1625</v>
      </c>
      <c r="Q933" t="s">
        <v>233</v>
      </c>
      <c r="R933">
        <v>310</v>
      </c>
      <c r="S933" t="s">
        <v>134</v>
      </c>
      <c r="T933" t="s">
        <v>44</v>
      </c>
      <c r="U933" s="1">
        <v>43479</v>
      </c>
      <c r="V933" s="1">
        <v>43559</v>
      </c>
      <c r="W933" t="s">
        <v>2513</v>
      </c>
      <c r="X933" t="s">
        <v>905</v>
      </c>
      <c r="Y933">
        <v>3</v>
      </c>
      <c r="Z933">
        <v>2</v>
      </c>
      <c r="AA933">
        <v>35</v>
      </c>
      <c r="AB933">
        <v>5.7142999999999997</v>
      </c>
      <c r="AC933" t="s">
        <v>4845</v>
      </c>
      <c r="AD933">
        <f>IF(ISBLANK(Source[[#This Row],[CrosslistID]]),1,1/COUNTIFS(Source[CrosslistID],Source[[#This Row],[CrosslistID]],Source[TermDesc],Source[[#This Row],[TermDesc]]))</f>
        <v>0.2</v>
      </c>
      <c r="AE933">
        <v>18</v>
      </c>
      <c r="AF933">
        <v>35</v>
      </c>
      <c r="AG933">
        <v>51.428600000000003</v>
      </c>
      <c r="AH933">
        <v>51.428600000000003</v>
      </c>
      <c r="AI933">
        <v>0.3</v>
      </c>
      <c r="AJ933">
        <v>0.3</v>
      </c>
      <c r="AK933">
        <v>0</v>
      </c>
      <c r="AL9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33">
        <f>IF(AND(Source[[#This Row],[Credit_Noncredit]]="Noncredit",Source[[#This Row],[FTEF]]&gt;0),Source[[#This Row],[NC XLST FTES]]*525/(437.5*Source[[#This Row],[FTEF]]),0)</f>
        <v>0</v>
      </c>
      <c r="AN933">
        <f>IF(Source[[#This Row],[Credit_Noncredit]]="Credit",Source[[#This Row],[Census Enrollment]],Source[[#This Row],[Noncredit Avg. Attendance]])</f>
        <v>3</v>
      </c>
    </row>
    <row r="934" spans="1:40" x14ac:dyDescent="0.25">
      <c r="A934" t="s">
        <v>4581</v>
      </c>
      <c r="B934" t="s">
        <v>886</v>
      </c>
      <c r="C934" t="s">
        <v>627</v>
      </c>
      <c r="D934" t="s">
        <v>1135</v>
      </c>
      <c r="E934" s="4">
        <v>36436</v>
      </c>
      <c r="F934" s="4" t="s">
        <v>1156</v>
      </c>
      <c r="G934" s="4" t="s">
        <v>1150</v>
      </c>
      <c r="H934" t="str">
        <f>CONCATENATE(Source[[#This Row],[Subject]],TRIM(Source[[#This Row],[Course]]))</f>
        <v>ITAL10A</v>
      </c>
      <c r="I934" t="str">
        <f>VLOOKUP(Source[[#This Row],[SubjCrse]],'Courses and Categories'!$E$2:$G$1816,3,FALSE)</f>
        <v>Credit General Education</v>
      </c>
      <c r="J934">
        <v>581</v>
      </c>
      <c r="K934" t="s">
        <v>1159</v>
      </c>
      <c r="L934" t="s">
        <v>87</v>
      </c>
      <c r="M934" t="s">
        <v>903</v>
      </c>
      <c r="N934" t="s">
        <v>59</v>
      </c>
      <c r="O934">
        <v>1800</v>
      </c>
      <c r="P934">
        <v>2015</v>
      </c>
      <c r="Q934" t="s">
        <v>76</v>
      </c>
      <c r="R934">
        <v>621</v>
      </c>
      <c r="S934" t="s">
        <v>77</v>
      </c>
      <c r="T934" t="s">
        <v>44</v>
      </c>
      <c r="U934" s="1">
        <v>43479</v>
      </c>
      <c r="V934" s="1">
        <v>43559</v>
      </c>
      <c r="W934" t="s">
        <v>2517</v>
      </c>
      <c r="X934" t="s">
        <v>905</v>
      </c>
      <c r="Y934">
        <v>7</v>
      </c>
      <c r="Z934">
        <v>7</v>
      </c>
      <c r="AA934">
        <v>35</v>
      </c>
      <c r="AB934">
        <v>20</v>
      </c>
      <c r="AC934" t="s">
        <v>2559</v>
      </c>
      <c r="AD934">
        <f>IF(ISBLANK(Source[[#This Row],[CrosslistID]]),1,1/COUNTIFS(Source[CrosslistID],Source[[#This Row],[CrosslistID]],Source[TermDesc],Source[[#This Row],[TermDesc]]))</f>
        <v>0.2</v>
      </c>
      <c r="AE934">
        <v>33</v>
      </c>
      <c r="AF934">
        <v>35</v>
      </c>
      <c r="AG934">
        <v>94.285700000000006</v>
      </c>
      <c r="AH934">
        <v>94.285700000000006</v>
      </c>
      <c r="AI934">
        <v>0.7</v>
      </c>
      <c r="AJ934">
        <v>0.7</v>
      </c>
      <c r="AK934">
        <v>0</v>
      </c>
      <c r="AL9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34">
        <f>IF(AND(Source[[#This Row],[Credit_Noncredit]]="Noncredit",Source[[#This Row],[FTEF]]&gt;0),Source[[#This Row],[NC XLST FTES]]*525/(437.5*Source[[#This Row],[FTEF]]),0)</f>
        <v>0</v>
      </c>
      <c r="AN934">
        <f>IF(Source[[#This Row],[Credit_Noncredit]]="Credit",Source[[#This Row],[Census Enrollment]],Source[[#This Row],[Noncredit Avg. Attendance]])</f>
        <v>7</v>
      </c>
    </row>
    <row r="935" spans="1:40" x14ac:dyDescent="0.25">
      <c r="A935" t="s">
        <v>4581</v>
      </c>
      <c r="B935" t="s">
        <v>886</v>
      </c>
      <c r="C935" t="s">
        <v>627</v>
      </c>
      <c r="D935" t="s">
        <v>1135</v>
      </c>
      <c r="E935" s="4">
        <v>36437</v>
      </c>
      <c r="F935" s="4" t="s">
        <v>1156</v>
      </c>
      <c r="G935" s="4" t="s">
        <v>1273</v>
      </c>
      <c r="H935" t="str">
        <f>CONCATENATE(Source[[#This Row],[Subject]],TRIM(Source[[#This Row],[Course]]))</f>
        <v>ITAL10B</v>
      </c>
      <c r="I935" t="str">
        <f>VLOOKUP(Source[[#This Row],[SubjCrse]],'Courses and Categories'!$E$2:$G$1816,3,FALSE)</f>
        <v>Credit General Education</v>
      </c>
      <c r="J935">
        <v>1</v>
      </c>
      <c r="K935" t="s">
        <v>2523</v>
      </c>
      <c r="L935" t="s">
        <v>39</v>
      </c>
      <c r="M935" t="s">
        <v>903</v>
      </c>
      <c r="N935" t="s">
        <v>105</v>
      </c>
      <c r="O935">
        <v>1110</v>
      </c>
      <c r="P935">
        <v>1325</v>
      </c>
      <c r="Q935" t="s">
        <v>422</v>
      </c>
      <c r="R935">
        <v>214</v>
      </c>
      <c r="S935" t="s">
        <v>134</v>
      </c>
      <c r="T935" t="s">
        <v>44</v>
      </c>
      <c r="U935" s="1">
        <v>43530</v>
      </c>
      <c r="V935" s="1">
        <v>43607</v>
      </c>
      <c r="W935" t="s">
        <v>2513</v>
      </c>
      <c r="X935" t="s">
        <v>905</v>
      </c>
      <c r="Y935">
        <v>3</v>
      </c>
      <c r="Z935">
        <v>2</v>
      </c>
      <c r="AA935">
        <v>35</v>
      </c>
      <c r="AB935">
        <v>5.7142999999999997</v>
      </c>
      <c r="AC935" t="s">
        <v>4844</v>
      </c>
      <c r="AD935">
        <f>IF(ISBLANK(Source[[#This Row],[CrosslistID]]),1,1/COUNTIFS(Source[CrosslistID],Source[[#This Row],[CrosslistID]],Source[TermDesc],Source[[#This Row],[TermDesc]]))</f>
        <v>0.2</v>
      </c>
      <c r="AE935">
        <v>22</v>
      </c>
      <c r="AF935">
        <v>35</v>
      </c>
      <c r="AG935">
        <v>62.857100000000003</v>
      </c>
      <c r="AH935">
        <v>62.857100000000003</v>
      </c>
      <c r="AI935">
        <v>0.3</v>
      </c>
      <c r="AJ935">
        <v>0.3</v>
      </c>
      <c r="AK935">
        <v>0</v>
      </c>
      <c r="AL9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35">
        <f>IF(AND(Source[[#This Row],[Credit_Noncredit]]="Noncredit",Source[[#This Row],[FTEF]]&gt;0),Source[[#This Row],[NC XLST FTES]]*525/(437.5*Source[[#This Row],[FTEF]]),0)</f>
        <v>0</v>
      </c>
      <c r="AN935">
        <f>IF(Source[[#This Row],[Credit_Noncredit]]="Credit",Source[[#This Row],[Census Enrollment]],Source[[#This Row],[Noncredit Avg. Attendance]])</f>
        <v>3</v>
      </c>
    </row>
    <row r="936" spans="1:40" x14ac:dyDescent="0.25">
      <c r="A936" t="s">
        <v>4581</v>
      </c>
      <c r="B936" t="s">
        <v>886</v>
      </c>
      <c r="C936" t="s">
        <v>627</v>
      </c>
      <c r="D936" t="s">
        <v>1135</v>
      </c>
      <c r="E936" s="4">
        <v>38913</v>
      </c>
      <c r="F936" s="4" t="s">
        <v>1156</v>
      </c>
      <c r="G936" s="4" t="s">
        <v>1273</v>
      </c>
      <c r="H936" t="str">
        <f>CONCATENATE(Source[[#This Row],[Subject]],TRIM(Source[[#This Row],[Course]]))</f>
        <v>ITAL10B</v>
      </c>
      <c r="I936" t="str">
        <f>VLOOKUP(Source[[#This Row],[SubjCrse]],'Courses and Categories'!$E$2:$G$1816,3,FALSE)</f>
        <v>Credit General Education</v>
      </c>
      <c r="J936">
        <v>2</v>
      </c>
      <c r="K936" t="s">
        <v>2523</v>
      </c>
      <c r="L936" t="s">
        <v>39</v>
      </c>
      <c r="M936" t="s">
        <v>903</v>
      </c>
      <c r="N936" t="s">
        <v>59</v>
      </c>
      <c r="O936">
        <v>1410</v>
      </c>
      <c r="P936">
        <v>1625</v>
      </c>
      <c r="Q936" t="s">
        <v>233</v>
      </c>
      <c r="R936">
        <v>310</v>
      </c>
      <c r="S936" t="s">
        <v>134</v>
      </c>
      <c r="T936" t="s">
        <v>44</v>
      </c>
      <c r="U936" s="1">
        <v>43529</v>
      </c>
      <c r="V936" s="1">
        <v>43607</v>
      </c>
      <c r="W936" t="s">
        <v>2513</v>
      </c>
      <c r="X936" t="s">
        <v>905</v>
      </c>
      <c r="Y936">
        <v>0</v>
      </c>
      <c r="Z936">
        <v>0</v>
      </c>
      <c r="AA936">
        <v>35</v>
      </c>
      <c r="AB936">
        <v>0</v>
      </c>
      <c r="AC936" t="s">
        <v>4845</v>
      </c>
      <c r="AD936">
        <f>IF(ISBLANK(Source[[#This Row],[CrosslistID]]),1,1/COUNTIFS(Source[CrosslistID],Source[[#This Row],[CrosslistID]],Source[TermDesc],Source[[#This Row],[TermDesc]]))</f>
        <v>0.2</v>
      </c>
      <c r="AE936">
        <v>18</v>
      </c>
      <c r="AF936">
        <v>35</v>
      </c>
      <c r="AG936">
        <v>51.428600000000003</v>
      </c>
      <c r="AH936">
        <v>51.428600000000003</v>
      </c>
      <c r="AI936">
        <v>0</v>
      </c>
      <c r="AJ936">
        <v>0</v>
      </c>
      <c r="AK936">
        <v>0</v>
      </c>
      <c r="AL9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36">
        <f>IF(AND(Source[[#This Row],[Credit_Noncredit]]="Noncredit",Source[[#This Row],[FTEF]]&gt;0),Source[[#This Row],[NC XLST FTES]]*525/(437.5*Source[[#This Row],[FTEF]]),0)</f>
        <v>0</v>
      </c>
      <c r="AN936">
        <f>IF(Source[[#This Row],[Credit_Noncredit]]="Credit",Source[[#This Row],[Census Enrollment]],Source[[#This Row],[Noncredit Avg. Attendance]])</f>
        <v>0</v>
      </c>
    </row>
    <row r="937" spans="1:40" x14ac:dyDescent="0.25">
      <c r="A937" t="s">
        <v>4581</v>
      </c>
      <c r="B937" t="s">
        <v>886</v>
      </c>
      <c r="C937" t="s">
        <v>627</v>
      </c>
      <c r="D937" t="s">
        <v>1135</v>
      </c>
      <c r="E937" s="4">
        <v>37928</v>
      </c>
      <c r="F937" s="4" t="s">
        <v>1156</v>
      </c>
      <c r="G937" s="4" t="s">
        <v>1273</v>
      </c>
      <c r="H937" t="str">
        <f>CONCATENATE(Source[[#This Row],[Subject]],TRIM(Source[[#This Row],[Course]]))</f>
        <v>ITAL10B</v>
      </c>
      <c r="I937" t="str">
        <f>VLOOKUP(Source[[#This Row],[SubjCrse]],'Courses and Categories'!$E$2:$G$1816,3,FALSE)</f>
        <v>Credit General Education</v>
      </c>
      <c r="J937">
        <v>581</v>
      </c>
      <c r="K937" t="s">
        <v>2523</v>
      </c>
      <c r="L937" t="s">
        <v>87</v>
      </c>
      <c r="M937" t="s">
        <v>903</v>
      </c>
      <c r="N937" t="s">
        <v>59</v>
      </c>
      <c r="O937">
        <v>1800</v>
      </c>
      <c r="P937">
        <v>2015</v>
      </c>
      <c r="Q937" t="s">
        <v>76</v>
      </c>
      <c r="R937">
        <v>621</v>
      </c>
      <c r="S937" t="s">
        <v>77</v>
      </c>
      <c r="T937" t="s">
        <v>44</v>
      </c>
      <c r="U937" s="1">
        <v>43529</v>
      </c>
      <c r="V937" s="1">
        <v>43607</v>
      </c>
      <c r="W937" t="s">
        <v>2517</v>
      </c>
      <c r="X937" t="s">
        <v>905</v>
      </c>
      <c r="Y937">
        <v>0</v>
      </c>
      <c r="Z937">
        <v>0</v>
      </c>
      <c r="AA937">
        <v>35</v>
      </c>
      <c r="AB937">
        <v>0</v>
      </c>
      <c r="AC937" t="s">
        <v>2559</v>
      </c>
      <c r="AD937">
        <f>IF(ISBLANK(Source[[#This Row],[CrosslistID]]),1,1/COUNTIFS(Source[CrosslistID],Source[[#This Row],[CrosslistID]],Source[TermDesc],Source[[#This Row],[TermDesc]]))</f>
        <v>0.2</v>
      </c>
      <c r="AE937">
        <v>33</v>
      </c>
      <c r="AF937">
        <v>35</v>
      </c>
      <c r="AG937">
        <v>94.285700000000006</v>
      </c>
      <c r="AH937">
        <v>94.285700000000006</v>
      </c>
      <c r="AI937">
        <v>0</v>
      </c>
      <c r="AJ937">
        <v>0</v>
      </c>
      <c r="AK937">
        <v>0</v>
      </c>
      <c r="AL9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37">
        <f>IF(AND(Source[[#This Row],[Credit_Noncredit]]="Noncredit",Source[[#This Row],[FTEF]]&gt;0),Source[[#This Row],[NC XLST FTES]]*525/(437.5*Source[[#This Row],[FTEF]]),0)</f>
        <v>0</v>
      </c>
      <c r="AN937">
        <f>IF(Source[[#This Row],[Credit_Noncredit]]="Credit",Source[[#This Row],[Census Enrollment]],Source[[#This Row],[Noncredit Avg. Attendance]])</f>
        <v>0</v>
      </c>
    </row>
    <row r="938" spans="1:40" x14ac:dyDescent="0.25">
      <c r="A938" t="s">
        <v>4581</v>
      </c>
      <c r="B938" t="s">
        <v>886</v>
      </c>
      <c r="C938" t="s">
        <v>627</v>
      </c>
      <c r="D938" t="s">
        <v>1135</v>
      </c>
      <c r="E938" s="4">
        <v>35280</v>
      </c>
      <c r="F938" s="4" t="s">
        <v>1156</v>
      </c>
      <c r="G938" s="4" t="s">
        <v>1275</v>
      </c>
      <c r="H938" t="str">
        <f>CONCATENATE(Source[[#This Row],[Subject]],TRIM(Source[[#This Row],[Course]]))</f>
        <v>ITAL10C</v>
      </c>
      <c r="I938" t="str">
        <f>VLOOKUP(Source[[#This Row],[SubjCrse]],'Courses and Categories'!$E$2:$G$1816,3,FALSE)</f>
        <v>Credit General Education</v>
      </c>
      <c r="J938">
        <v>401</v>
      </c>
      <c r="K938" t="s">
        <v>2524</v>
      </c>
      <c r="L938" t="s">
        <v>39</v>
      </c>
      <c r="M938" t="s">
        <v>903</v>
      </c>
      <c r="N938" t="s">
        <v>59</v>
      </c>
      <c r="O938">
        <v>1110</v>
      </c>
      <c r="P938">
        <v>1325</v>
      </c>
      <c r="Q938" t="s">
        <v>233</v>
      </c>
      <c r="R938">
        <v>211</v>
      </c>
      <c r="S938" t="s">
        <v>134</v>
      </c>
      <c r="T938" t="s">
        <v>44</v>
      </c>
      <c r="U938" s="1">
        <v>43479</v>
      </c>
      <c r="V938" s="1">
        <v>43559</v>
      </c>
      <c r="W938" t="s">
        <v>2513</v>
      </c>
      <c r="X938" t="s">
        <v>905</v>
      </c>
      <c r="Y938">
        <v>2</v>
      </c>
      <c r="Z938">
        <v>2</v>
      </c>
      <c r="AA938">
        <v>35</v>
      </c>
      <c r="AB938">
        <v>5.7142999999999997</v>
      </c>
      <c r="AC938" t="s">
        <v>2496</v>
      </c>
      <c r="AD938">
        <f>IF(ISBLANK(Source[[#This Row],[CrosslistID]]),1,1/COUNTIFS(Source[CrosslistID],Source[[#This Row],[CrosslistID]],Source[TermDesc],Source[[#This Row],[TermDesc]]))</f>
        <v>0.2</v>
      </c>
      <c r="AE938">
        <v>17</v>
      </c>
      <c r="AF938">
        <v>35</v>
      </c>
      <c r="AG938">
        <v>48.571399999999997</v>
      </c>
      <c r="AH938">
        <v>48.571399999999997</v>
      </c>
      <c r="AI938">
        <v>0.2</v>
      </c>
      <c r="AJ938">
        <v>0.2</v>
      </c>
      <c r="AK938">
        <v>0</v>
      </c>
      <c r="AL9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38">
        <f>IF(AND(Source[[#This Row],[Credit_Noncredit]]="Noncredit",Source[[#This Row],[FTEF]]&gt;0),Source[[#This Row],[NC XLST FTES]]*525/(437.5*Source[[#This Row],[FTEF]]),0)</f>
        <v>0</v>
      </c>
      <c r="AN938">
        <f>IF(Source[[#This Row],[Credit_Noncredit]]="Credit",Source[[#This Row],[Census Enrollment]],Source[[#This Row],[Noncredit Avg. Attendance]])</f>
        <v>2</v>
      </c>
    </row>
    <row r="939" spans="1:40" x14ac:dyDescent="0.25">
      <c r="A939" t="s">
        <v>4581</v>
      </c>
      <c r="B939" t="s">
        <v>886</v>
      </c>
      <c r="C939" t="s">
        <v>627</v>
      </c>
      <c r="D939" t="s">
        <v>1135</v>
      </c>
      <c r="E939" s="4">
        <v>38404</v>
      </c>
      <c r="F939" s="4" t="s">
        <v>1156</v>
      </c>
      <c r="G939" s="4" t="s">
        <v>1275</v>
      </c>
      <c r="H939" t="str">
        <f>CONCATENATE(Source[[#This Row],[Subject]],TRIM(Source[[#This Row],[Course]]))</f>
        <v>ITAL10C</v>
      </c>
      <c r="I939" t="str">
        <f>VLOOKUP(Source[[#This Row],[SubjCrse]],'Courses and Categories'!$E$2:$G$1816,3,FALSE)</f>
        <v>Credit General Education</v>
      </c>
      <c r="J939">
        <v>581</v>
      </c>
      <c r="K939" t="s">
        <v>2524</v>
      </c>
      <c r="L939" t="s">
        <v>87</v>
      </c>
      <c r="M939" t="s">
        <v>903</v>
      </c>
      <c r="N939" t="s">
        <v>105</v>
      </c>
      <c r="O939">
        <v>1800</v>
      </c>
      <c r="P939">
        <v>2015</v>
      </c>
      <c r="Q939" t="s">
        <v>76</v>
      </c>
      <c r="R939">
        <v>623</v>
      </c>
      <c r="S939" t="s">
        <v>77</v>
      </c>
      <c r="T939" t="s">
        <v>44</v>
      </c>
      <c r="U939" s="1">
        <v>43479</v>
      </c>
      <c r="V939" s="1">
        <v>43563</v>
      </c>
      <c r="W939" t="s">
        <v>4846</v>
      </c>
      <c r="X939" t="s">
        <v>905</v>
      </c>
      <c r="Y939">
        <v>13</v>
      </c>
      <c r="Z939">
        <v>11</v>
      </c>
      <c r="AA939">
        <v>35</v>
      </c>
      <c r="AB939">
        <v>31.428599999999999</v>
      </c>
      <c r="AC939" t="s">
        <v>4847</v>
      </c>
      <c r="AD939">
        <f>IF(ISBLANK(Source[[#This Row],[CrosslistID]]),1,1/COUNTIFS(Source[CrosslistID],Source[[#This Row],[CrosslistID]],Source[TermDesc],Source[[#This Row],[TermDesc]]))</f>
        <v>0.2</v>
      </c>
      <c r="AE939">
        <v>20</v>
      </c>
      <c r="AF939">
        <v>35</v>
      </c>
      <c r="AG939">
        <v>57.142899999999997</v>
      </c>
      <c r="AH939">
        <v>57.142899999999997</v>
      </c>
      <c r="AI939">
        <v>1.2</v>
      </c>
      <c r="AJ939">
        <v>1.3</v>
      </c>
      <c r="AK939">
        <v>0</v>
      </c>
      <c r="AL9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39">
        <f>IF(AND(Source[[#This Row],[Credit_Noncredit]]="Noncredit",Source[[#This Row],[FTEF]]&gt;0),Source[[#This Row],[NC XLST FTES]]*525/(437.5*Source[[#This Row],[FTEF]]),0)</f>
        <v>0</v>
      </c>
      <c r="AN939">
        <f>IF(Source[[#This Row],[Credit_Noncredit]]="Credit",Source[[#This Row],[Census Enrollment]],Source[[#This Row],[Noncredit Avg. Attendance]])</f>
        <v>13</v>
      </c>
    </row>
    <row r="940" spans="1:40" x14ac:dyDescent="0.25">
      <c r="A940" t="s">
        <v>4581</v>
      </c>
      <c r="B940" t="s">
        <v>886</v>
      </c>
      <c r="C940" t="s">
        <v>627</v>
      </c>
      <c r="D940" t="s">
        <v>1135</v>
      </c>
      <c r="E940" s="4">
        <v>36440</v>
      </c>
      <c r="F940" s="4" t="s">
        <v>1156</v>
      </c>
      <c r="G940" s="4" t="s">
        <v>1277</v>
      </c>
      <c r="H940" t="str">
        <f>CONCATENATE(Source[[#This Row],[Subject]],TRIM(Source[[#This Row],[Course]]))</f>
        <v>ITAL10D</v>
      </c>
      <c r="I940" t="str">
        <f>VLOOKUP(Source[[#This Row],[SubjCrse]],'Courses and Categories'!$E$2:$G$1816,3,FALSE)</f>
        <v>Credit General Education</v>
      </c>
      <c r="J940">
        <v>401</v>
      </c>
      <c r="K940" t="s">
        <v>2525</v>
      </c>
      <c r="L940" t="s">
        <v>39</v>
      </c>
      <c r="M940" t="s">
        <v>903</v>
      </c>
      <c r="N940" t="s">
        <v>59</v>
      </c>
      <c r="O940">
        <v>1110</v>
      </c>
      <c r="P940">
        <v>1325</v>
      </c>
      <c r="Q940" t="s">
        <v>233</v>
      </c>
      <c r="R940">
        <v>211</v>
      </c>
      <c r="S940" t="s">
        <v>134</v>
      </c>
      <c r="T940" t="s">
        <v>44</v>
      </c>
      <c r="U940" s="1">
        <v>43529</v>
      </c>
      <c r="V940" s="1">
        <v>43607</v>
      </c>
      <c r="W940" t="s">
        <v>2513</v>
      </c>
      <c r="X940" t="s">
        <v>905</v>
      </c>
      <c r="Y940">
        <v>2</v>
      </c>
      <c r="Z940">
        <v>2</v>
      </c>
      <c r="AA940">
        <v>35</v>
      </c>
      <c r="AB940">
        <v>5.7142999999999997</v>
      </c>
      <c r="AC940" t="s">
        <v>2496</v>
      </c>
      <c r="AD940">
        <f>IF(ISBLANK(Source[[#This Row],[CrosslistID]]),1,1/COUNTIFS(Source[CrosslistID],Source[[#This Row],[CrosslistID]],Source[TermDesc],Source[[#This Row],[TermDesc]]))</f>
        <v>0.2</v>
      </c>
      <c r="AE940">
        <v>17</v>
      </c>
      <c r="AF940">
        <v>35</v>
      </c>
      <c r="AG940">
        <v>48.571399999999997</v>
      </c>
      <c r="AH940">
        <v>48.571399999999997</v>
      </c>
      <c r="AI940">
        <v>0.2</v>
      </c>
      <c r="AJ940">
        <v>0.2</v>
      </c>
      <c r="AK940">
        <v>0</v>
      </c>
      <c r="AL9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40">
        <f>IF(AND(Source[[#This Row],[Credit_Noncredit]]="Noncredit",Source[[#This Row],[FTEF]]&gt;0),Source[[#This Row],[NC XLST FTES]]*525/(437.5*Source[[#This Row],[FTEF]]),0)</f>
        <v>0</v>
      </c>
      <c r="AN940">
        <f>IF(Source[[#This Row],[Credit_Noncredit]]="Credit",Source[[#This Row],[Census Enrollment]],Source[[#This Row],[Noncredit Avg. Attendance]])</f>
        <v>2</v>
      </c>
    </row>
    <row r="941" spans="1:40" x14ac:dyDescent="0.25">
      <c r="A941" t="s">
        <v>4581</v>
      </c>
      <c r="B941" t="s">
        <v>886</v>
      </c>
      <c r="C941" t="s">
        <v>627</v>
      </c>
      <c r="D941" t="s">
        <v>1135</v>
      </c>
      <c r="E941" s="4">
        <v>38914</v>
      </c>
      <c r="F941" s="4" t="s">
        <v>1156</v>
      </c>
      <c r="G941" s="4" t="s">
        <v>1277</v>
      </c>
      <c r="H941" t="str">
        <f>CONCATENATE(Source[[#This Row],[Subject]],TRIM(Source[[#This Row],[Course]]))</f>
        <v>ITAL10D</v>
      </c>
      <c r="I941" t="str">
        <f>VLOOKUP(Source[[#This Row],[SubjCrse]],'Courses and Categories'!$E$2:$G$1816,3,FALSE)</f>
        <v>Credit General Education</v>
      </c>
      <c r="J941">
        <v>581</v>
      </c>
      <c r="K941" t="s">
        <v>2525</v>
      </c>
      <c r="L941" t="s">
        <v>87</v>
      </c>
      <c r="M941" t="s">
        <v>903</v>
      </c>
      <c r="N941" t="s">
        <v>105</v>
      </c>
      <c r="O941">
        <v>1800</v>
      </c>
      <c r="P941">
        <v>2015</v>
      </c>
      <c r="Q941" t="s">
        <v>76</v>
      </c>
      <c r="R941">
        <v>623</v>
      </c>
      <c r="S941" t="s">
        <v>77</v>
      </c>
      <c r="T941" t="s">
        <v>44</v>
      </c>
      <c r="U941" s="1">
        <v>43530</v>
      </c>
      <c r="V941" s="1">
        <v>43607</v>
      </c>
      <c r="W941" t="s">
        <v>4846</v>
      </c>
      <c r="X941" t="s">
        <v>905</v>
      </c>
      <c r="Y941">
        <v>1</v>
      </c>
      <c r="Z941">
        <v>0</v>
      </c>
      <c r="AA941">
        <v>35</v>
      </c>
      <c r="AB941">
        <v>0</v>
      </c>
      <c r="AC941" t="s">
        <v>4847</v>
      </c>
      <c r="AD941">
        <f>IF(ISBLANK(Source[[#This Row],[CrosslistID]]),1,1/COUNTIFS(Source[CrosslistID],Source[[#This Row],[CrosslistID]],Source[TermDesc],Source[[#This Row],[TermDesc]]))</f>
        <v>0.2</v>
      </c>
      <c r="AE941">
        <v>20</v>
      </c>
      <c r="AF941">
        <v>35</v>
      </c>
      <c r="AG941">
        <v>57.142899999999997</v>
      </c>
      <c r="AH941">
        <v>57.142899999999997</v>
      </c>
      <c r="AI941">
        <v>0.1</v>
      </c>
      <c r="AJ941">
        <v>0.1</v>
      </c>
      <c r="AK941">
        <v>0</v>
      </c>
      <c r="AL9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41">
        <f>IF(AND(Source[[#This Row],[Credit_Noncredit]]="Noncredit",Source[[#This Row],[FTEF]]&gt;0),Source[[#This Row],[NC XLST FTES]]*525/(437.5*Source[[#This Row],[FTEF]]),0)</f>
        <v>0</v>
      </c>
      <c r="AN941">
        <f>IF(Source[[#This Row],[Credit_Noncredit]]="Credit",Source[[#This Row],[Census Enrollment]],Source[[#This Row],[Noncredit Avg. Attendance]])</f>
        <v>1</v>
      </c>
    </row>
    <row r="942" spans="1:40" x14ac:dyDescent="0.25">
      <c r="A942" t="s">
        <v>4581</v>
      </c>
      <c r="B942" t="s">
        <v>886</v>
      </c>
      <c r="C942" t="s">
        <v>627</v>
      </c>
      <c r="D942" t="s">
        <v>1135</v>
      </c>
      <c r="E942" s="4">
        <v>36441</v>
      </c>
      <c r="F942" s="4" t="s">
        <v>1156</v>
      </c>
      <c r="G942" s="4" t="s">
        <v>1408</v>
      </c>
      <c r="H942" t="str">
        <f>CONCATENATE(Source[[#This Row],[Subject]],TRIM(Source[[#This Row],[Course]]))</f>
        <v>ITAL11A</v>
      </c>
      <c r="I942" t="str">
        <f>VLOOKUP(Source[[#This Row],[SubjCrse]],'Courses and Categories'!$E$2:$G$1816,3,FALSE)</f>
        <v>Credit General Education</v>
      </c>
      <c r="J942">
        <v>401</v>
      </c>
      <c r="K942" t="s">
        <v>2527</v>
      </c>
      <c r="L942" t="s">
        <v>39</v>
      </c>
      <c r="M942" t="s">
        <v>903</v>
      </c>
      <c r="N942" t="s">
        <v>105</v>
      </c>
      <c r="O942">
        <v>940</v>
      </c>
      <c r="P942">
        <v>1055</v>
      </c>
      <c r="Q942" t="s">
        <v>233</v>
      </c>
      <c r="R942">
        <v>212</v>
      </c>
      <c r="S942" t="s">
        <v>134</v>
      </c>
      <c r="T942">
        <v>1</v>
      </c>
      <c r="U942" s="1">
        <v>43479</v>
      </c>
      <c r="V942" s="1">
        <v>43607</v>
      </c>
      <c r="W942" t="s">
        <v>2513</v>
      </c>
      <c r="X942" t="s">
        <v>1929</v>
      </c>
      <c r="Y942">
        <v>5</v>
      </c>
      <c r="Z942">
        <v>5</v>
      </c>
      <c r="AA942">
        <v>15</v>
      </c>
      <c r="AB942">
        <v>33.333300000000001</v>
      </c>
      <c r="AC942" t="s">
        <v>4848</v>
      </c>
      <c r="AD942">
        <f>IF(ISBLANK(Source[[#This Row],[CrosslistID]]),1,1/COUNTIFS(Source[CrosslistID],Source[[#This Row],[CrosslistID]],Source[TermDesc],Source[[#This Row],[TermDesc]]))</f>
        <v>0.5</v>
      </c>
      <c r="AE942">
        <v>19</v>
      </c>
      <c r="AF942">
        <v>35</v>
      </c>
      <c r="AG942">
        <v>54.285699999999999</v>
      </c>
      <c r="AH942">
        <v>54.285699999999999</v>
      </c>
      <c r="AI942">
        <v>0.5</v>
      </c>
      <c r="AJ942">
        <v>0.5</v>
      </c>
      <c r="AK942">
        <v>0</v>
      </c>
      <c r="AL9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42">
        <f>IF(AND(Source[[#This Row],[Credit_Noncredit]]="Noncredit",Source[[#This Row],[FTEF]]&gt;0),Source[[#This Row],[NC XLST FTES]]*525/(437.5*Source[[#This Row],[FTEF]]),0)</f>
        <v>0</v>
      </c>
      <c r="AN942">
        <f>IF(Source[[#This Row],[Credit_Noncredit]]="Credit",Source[[#This Row],[Census Enrollment]],Source[[#This Row],[Noncredit Avg. Attendance]])</f>
        <v>5</v>
      </c>
    </row>
    <row r="943" spans="1:40" x14ac:dyDescent="0.25">
      <c r="A943" t="s">
        <v>4581</v>
      </c>
      <c r="B943" t="s">
        <v>886</v>
      </c>
      <c r="C943" t="s">
        <v>627</v>
      </c>
      <c r="D943" t="s">
        <v>1135</v>
      </c>
      <c r="E943" s="4">
        <v>35632</v>
      </c>
      <c r="F943" s="4" t="s">
        <v>1160</v>
      </c>
      <c r="G943" s="4">
        <v>1</v>
      </c>
      <c r="H943" t="str">
        <f>CONCATENATE(Source[[#This Row],[Subject]],TRIM(Source[[#This Row],[Course]]))</f>
        <v>JAPA1</v>
      </c>
      <c r="I943" t="str">
        <f>VLOOKUP(Source[[#This Row],[SubjCrse]],'Courses and Categories'!$E$2:$G$1816,3,FALSE)</f>
        <v>Credit General Education</v>
      </c>
      <c r="J943">
        <v>1</v>
      </c>
      <c r="K943" t="s">
        <v>1161</v>
      </c>
      <c r="L943" t="s">
        <v>39</v>
      </c>
      <c r="M943" t="s">
        <v>903</v>
      </c>
      <c r="N943" t="s">
        <v>1041</v>
      </c>
      <c r="O943">
        <v>940</v>
      </c>
      <c r="P943">
        <v>1100</v>
      </c>
      <c r="Q943" t="s">
        <v>236</v>
      </c>
      <c r="R943">
        <v>380</v>
      </c>
      <c r="S943" t="s">
        <v>134</v>
      </c>
      <c r="T943">
        <v>1</v>
      </c>
      <c r="U943" s="1">
        <v>43479</v>
      </c>
      <c r="V943" s="1">
        <v>43607</v>
      </c>
      <c r="W943" t="s">
        <v>2528</v>
      </c>
      <c r="X943" t="s">
        <v>1929</v>
      </c>
      <c r="Y943">
        <v>24</v>
      </c>
      <c r="Z943">
        <v>18</v>
      </c>
      <c r="AA943">
        <v>35</v>
      </c>
      <c r="AB943">
        <v>51.428600000000003</v>
      </c>
      <c r="AC943" t="s">
        <v>2515</v>
      </c>
      <c r="AD943">
        <f>IF(ISBLANK(Source[[#This Row],[CrosslistID]]),1,1/COUNTIFS(Source[CrosslistID],Source[[#This Row],[CrosslistID]],Source[TermDesc],Source[[#This Row],[TermDesc]]))</f>
        <v>0.5</v>
      </c>
      <c r="AE943">
        <v>32</v>
      </c>
      <c r="AF943">
        <v>35</v>
      </c>
      <c r="AG943">
        <v>91.428600000000003</v>
      </c>
      <c r="AH943">
        <v>91.428600000000003</v>
      </c>
      <c r="AI943">
        <v>3.84</v>
      </c>
      <c r="AJ943">
        <v>3.84</v>
      </c>
      <c r="AK943">
        <v>0.33329999999999999</v>
      </c>
      <c r="AL9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43">
        <f>IF(AND(Source[[#This Row],[Credit_Noncredit]]="Noncredit",Source[[#This Row],[FTEF]]&gt;0),Source[[#This Row],[NC XLST FTES]]*525/(437.5*Source[[#This Row],[FTEF]]),0)</f>
        <v>0</v>
      </c>
      <c r="AN943">
        <f>IF(Source[[#This Row],[Credit_Noncredit]]="Credit",Source[[#This Row],[Census Enrollment]],Source[[#This Row],[Noncredit Avg. Attendance]])</f>
        <v>24</v>
      </c>
    </row>
    <row r="944" spans="1:40" x14ac:dyDescent="0.25">
      <c r="A944" t="s">
        <v>4581</v>
      </c>
      <c r="B944" t="s">
        <v>886</v>
      </c>
      <c r="C944" t="s">
        <v>627</v>
      </c>
      <c r="D944" t="s">
        <v>1135</v>
      </c>
      <c r="E944" s="4">
        <v>38406</v>
      </c>
      <c r="F944" s="4" t="s">
        <v>1160</v>
      </c>
      <c r="G944" s="4">
        <v>1</v>
      </c>
      <c r="H944" t="str">
        <f>CONCATENATE(Source[[#This Row],[Subject]],TRIM(Source[[#This Row],[Course]]))</f>
        <v>JAPA1</v>
      </c>
      <c r="I944" t="str">
        <f>VLOOKUP(Source[[#This Row],[SubjCrse]],'Courses and Categories'!$E$2:$G$1816,3,FALSE)</f>
        <v>Credit General Education</v>
      </c>
      <c r="J944">
        <v>2</v>
      </c>
      <c r="K944" t="s">
        <v>1161</v>
      </c>
      <c r="L944" t="s">
        <v>39</v>
      </c>
      <c r="M944" t="s">
        <v>903</v>
      </c>
      <c r="N944" t="s">
        <v>1041</v>
      </c>
      <c r="O944">
        <v>1240</v>
      </c>
      <c r="P944">
        <v>1400</v>
      </c>
      <c r="Q944" t="s">
        <v>233</v>
      </c>
      <c r="R944">
        <v>307</v>
      </c>
      <c r="S944" t="s">
        <v>134</v>
      </c>
      <c r="T944">
        <v>1</v>
      </c>
      <c r="U944" s="1">
        <v>43479</v>
      </c>
      <c r="V944" s="1">
        <v>43607</v>
      </c>
      <c r="W944" t="s">
        <v>1165</v>
      </c>
      <c r="X944" t="s">
        <v>1929</v>
      </c>
      <c r="Y944">
        <v>21</v>
      </c>
      <c r="Z944">
        <v>15</v>
      </c>
      <c r="AA944">
        <v>35</v>
      </c>
      <c r="AB944">
        <v>42.857100000000003</v>
      </c>
      <c r="AC944" t="s">
        <v>4849</v>
      </c>
      <c r="AD944">
        <f>IF(ISBLANK(Source[[#This Row],[CrosslistID]]),1,1/COUNTIFS(Source[CrosslistID],Source[[#This Row],[CrosslistID]],Source[TermDesc],Source[[#This Row],[TermDesc]]))</f>
        <v>0.5</v>
      </c>
      <c r="AE944">
        <v>25</v>
      </c>
      <c r="AF944">
        <v>35</v>
      </c>
      <c r="AG944">
        <v>71.428600000000003</v>
      </c>
      <c r="AH944">
        <v>71.428600000000003</v>
      </c>
      <c r="AI944">
        <v>3.36</v>
      </c>
      <c r="AJ944">
        <v>3.36</v>
      </c>
      <c r="AK944">
        <v>0.33329999999999999</v>
      </c>
      <c r="AL9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44">
        <f>IF(AND(Source[[#This Row],[Credit_Noncredit]]="Noncredit",Source[[#This Row],[FTEF]]&gt;0),Source[[#This Row],[NC XLST FTES]]*525/(437.5*Source[[#This Row],[FTEF]]),0)</f>
        <v>0</v>
      </c>
      <c r="AN944">
        <f>IF(Source[[#This Row],[Credit_Noncredit]]="Credit",Source[[#This Row],[Census Enrollment]],Source[[#This Row],[Noncredit Avg. Attendance]])</f>
        <v>21</v>
      </c>
    </row>
    <row r="945" spans="1:40" x14ac:dyDescent="0.25">
      <c r="A945" t="s">
        <v>4581</v>
      </c>
      <c r="B945" t="s">
        <v>886</v>
      </c>
      <c r="C945" t="s">
        <v>627</v>
      </c>
      <c r="D945" t="s">
        <v>1135</v>
      </c>
      <c r="E945" s="4">
        <v>30483</v>
      </c>
      <c r="F945" s="4" t="s">
        <v>1160</v>
      </c>
      <c r="G945" s="4" t="s">
        <v>1072</v>
      </c>
      <c r="H945" t="str">
        <f>CONCATENATE(Source[[#This Row],[Subject]],TRIM(Source[[#This Row],[Course]]))</f>
        <v>JAPA1A</v>
      </c>
      <c r="I945" t="str">
        <f>VLOOKUP(Source[[#This Row],[SubjCrse]],'Courses and Categories'!$E$2:$G$1816,3,FALSE)</f>
        <v>Credit General Education</v>
      </c>
      <c r="J945">
        <v>1</v>
      </c>
      <c r="K945" t="s">
        <v>1161</v>
      </c>
      <c r="L945" t="s">
        <v>39</v>
      </c>
      <c r="M945" t="s">
        <v>903</v>
      </c>
      <c r="N945" t="s">
        <v>59</v>
      </c>
      <c r="O945">
        <v>940</v>
      </c>
      <c r="P945">
        <v>1055</v>
      </c>
      <c r="Q945" t="s">
        <v>420</v>
      </c>
      <c r="R945">
        <v>187</v>
      </c>
      <c r="S945" t="s">
        <v>134</v>
      </c>
      <c r="T945">
        <v>1</v>
      </c>
      <c r="U945" s="1">
        <v>43479</v>
      </c>
      <c r="V945" s="1">
        <v>43607</v>
      </c>
      <c r="W945" t="s">
        <v>1162</v>
      </c>
      <c r="X945" t="s">
        <v>1929</v>
      </c>
      <c r="Y945">
        <v>34</v>
      </c>
      <c r="Z945">
        <v>26</v>
      </c>
      <c r="AA945">
        <v>35</v>
      </c>
      <c r="AB945">
        <v>74.285700000000006</v>
      </c>
      <c r="AD945">
        <f>IF(ISBLANK(Source[[#This Row],[CrosslistID]]),1,1/COUNTIFS(Source[CrosslistID],Source[[#This Row],[CrosslistID]],Source[TermDesc],Source[[#This Row],[TermDesc]]))</f>
        <v>1</v>
      </c>
      <c r="AG945">
        <v>0</v>
      </c>
      <c r="AH945">
        <v>74.285700000000006</v>
      </c>
      <c r="AI945">
        <v>3.4</v>
      </c>
      <c r="AJ945">
        <v>3.4</v>
      </c>
      <c r="AK945">
        <v>0.2</v>
      </c>
      <c r="AL9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45">
        <f>IF(AND(Source[[#This Row],[Credit_Noncredit]]="Noncredit",Source[[#This Row],[FTEF]]&gt;0),Source[[#This Row],[NC XLST FTES]]*525/(437.5*Source[[#This Row],[FTEF]]),0)</f>
        <v>0</v>
      </c>
      <c r="AN945">
        <f>IF(Source[[#This Row],[Credit_Noncredit]]="Credit",Source[[#This Row],[Census Enrollment]],Source[[#This Row],[Noncredit Avg. Attendance]])</f>
        <v>34</v>
      </c>
    </row>
    <row r="946" spans="1:40" x14ac:dyDescent="0.25">
      <c r="A946" t="s">
        <v>4581</v>
      </c>
      <c r="B946" t="s">
        <v>886</v>
      </c>
      <c r="C946" t="s">
        <v>627</v>
      </c>
      <c r="D946" t="s">
        <v>1135</v>
      </c>
      <c r="E946" s="4">
        <v>30486</v>
      </c>
      <c r="F946" s="4" t="s">
        <v>1160</v>
      </c>
      <c r="G946" s="4" t="s">
        <v>1072</v>
      </c>
      <c r="H946" t="str">
        <f>CONCATENATE(Source[[#This Row],[Subject]],TRIM(Source[[#This Row],[Course]]))</f>
        <v>JAPA1A</v>
      </c>
      <c r="I946" t="str">
        <f>VLOOKUP(Source[[#This Row],[SubjCrse]],'Courses and Categories'!$E$2:$G$1816,3,FALSE)</f>
        <v>Credit General Education</v>
      </c>
      <c r="J946">
        <v>2</v>
      </c>
      <c r="K946" t="s">
        <v>1161</v>
      </c>
      <c r="L946" t="s">
        <v>39</v>
      </c>
      <c r="M946" t="s">
        <v>903</v>
      </c>
      <c r="N946" t="s">
        <v>105</v>
      </c>
      <c r="O946">
        <v>1110</v>
      </c>
      <c r="P946">
        <v>1230</v>
      </c>
      <c r="Q946" t="s">
        <v>236</v>
      </c>
      <c r="R946">
        <v>350</v>
      </c>
      <c r="S946" t="s">
        <v>134</v>
      </c>
      <c r="T946">
        <v>1</v>
      </c>
      <c r="U946" s="1">
        <v>43479</v>
      </c>
      <c r="V946" s="1">
        <v>43607</v>
      </c>
      <c r="W946" t="s">
        <v>1162</v>
      </c>
      <c r="X946" t="s">
        <v>1929</v>
      </c>
      <c r="Y946">
        <v>32</v>
      </c>
      <c r="Z946">
        <v>27</v>
      </c>
      <c r="AA946">
        <v>35</v>
      </c>
      <c r="AB946">
        <v>77.142899999999997</v>
      </c>
      <c r="AD946">
        <f>IF(ISBLANK(Source[[#This Row],[CrosslistID]]),1,1/COUNTIFS(Source[CrosslistID],Source[[#This Row],[CrosslistID]],Source[TermDesc],Source[[#This Row],[TermDesc]]))</f>
        <v>1</v>
      </c>
      <c r="AG946">
        <v>0</v>
      </c>
      <c r="AH946">
        <v>77.142899999999997</v>
      </c>
      <c r="AI946">
        <v>2.88</v>
      </c>
      <c r="AJ946">
        <v>3.4133</v>
      </c>
      <c r="AK946">
        <v>0.2</v>
      </c>
      <c r="AL9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46">
        <f>IF(AND(Source[[#This Row],[Credit_Noncredit]]="Noncredit",Source[[#This Row],[FTEF]]&gt;0),Source[[#This Row],[NC XLST FTES]]*525/(437.5*Source[[#This Row],[FTEF]]),0)</f>
        <v>0</v>
      </c>
      <c r="AN946">
        <f>IF(Source[[#This Row],[Credit_Noncredit]]="Credit",Source[[#This Row],[Census Enrollment]],Source[[#This Row],[Noncredit Avg. Attendance]])</f>
        <v>32</v>
      </c>
    </row>
    <row r="947" spans="1:40" x14ac:dyDescent="0.25">
      <c r="A947" t="s">
        <v>4581</v>
      </c>
      <c r="B947" t="s">
        <v>886</v>
      </c>
      <c r="C947" t="s">
        <v>627</v>
      </c>
      <c r="D947" t="s">
        <v>1135</v>
      </c>
      <c r="E947" s="4">
        <v>31133</v>
      </c>
      <c r="F947" s="4" t="s">
        <v>1160</v>
      </c>
      <c r="G947" s="4" t="s">
        <v>1072</v>
      </c>
      <c r="H947" t="str">
        <f>CONCATENATE(Source[[#This Row],[Subject]],TRIM(Source[[#This Row],[Course]]))</f>
        <v>JAPA1A</v>
      </c>
      <c r="I947" t="str">
        <f>VLOOKUP(Source[[#This Row],[SubjCrse]],'Courses and Categories'!$E$2:$G$1816,3,FALSE)</f>
        <v>Credit General Education</v>
      </c>
      <c r="J947">
        <v>581</v>
      </c>
      <c r="K947" t="s">
        <v>1161</v>
      </c>
      <c r="L947" t="s">
        <v>87</v>
      </c>
      <c r="M947" t="s">
        <v>903</v>
      </c>
      <c r="N947" t="s">
        <v>180</v>
      </c>
      <c r="O947">
        <v>1800</v>
      </c>
      <c r="P947">
        <v>2050</v>
      </c>
      <c r="Q947" t="s">
        <v>76</v>
      </c>
      <c r="R947">
        <v>619</v>
      </c>
      <c r="S947" t="s">
        <v>77</v>
      </c>
      <c r="T947">
        <v>1</v>
      </c>
      <c r="U947" s="1">
        <v>43479</v>
      </c>
      <c r="V947" s="1">
        <v>43607</v>
      </c>
      <c r="W947" t="s">
        <v>2530</v>
      </c>
      <c r="X947" t="s">
        <v>1929</v>
      </c>
      <c r="Y947">
        <v>35</v>
      </c>
      <c r="Z947">
        <v>32</v>
      </c>
      <c r="AA947">
        <v>35</v>
      </c>
      <c r="AB947">
        <v>91.428600000000003</v>
      </c>
      <c r="AD947">
        <f>IF(ISBLANK(Source[[#This Row],[CrosslistID]]),1,1/COUNTIFS(Source[CrosslistID],Source[[#This Row],[CrosslistID]],Source[TermDesc],Source[[#This Row],[TermDesc]]))</f>
        <v>1</v>
      </c>
      <c r="AG947">
        <v>0</v>
      </c>
      <c r="AH947">
        <v>91.428600000000003</v>
      </c>
      <c r="AI947">
        <v>3.5</v>
      </c>
      <c r="AJ947">
        <v>3.5</v>
      </c>
      <c r="AK947">
        <v>0.2</v>
      </c>
      <c r="AL9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47">
        <f>IF(AND(Source[[#This Row],[Credit_Noncredit]]="Noncredit",Source[[#This Row],[FTEF]]&gt;0),Source[[#This Row],[NC XLST FTES]]*525/(437.5*Source[[#This Row],[FTEF]]),0)</f>
        <v>0</v>
      </c>
      <c r="AN947">
        <f>IF(Source[[#This Row],[Credit_Noncredit]]="Credit",Source[[#This Row],[Census Enrollment]],Source[[#This Row],[Noncredit Avg. Attendance]])</f>
        <v>35</v>
      </c>
    </row>
    <row r="948" spans="1:40" x14ac:dyDescent="0.25">
      <c r="A948" t="s">
        <v>4581</v>
      </c>
      <c r="B948" t="s">
        <v>886</v>
      </c>
      <c r="C948" t="s">
        <v>627</v>
      </c>
      <c r="D948" t="s">
        <v>1135</v>
      </c>
      <c r="E948" s="4">
        <v>38735</v>
      </c>
      <c r="F948" s="4" t="s">
        <v>1160</v>
      </c>
      <c r="G948" s="4" t="s">
        <v>1072</v>
      </c>
      <c r="H948" t="str">
        <f>CONCATENATE(Source[[#This Row],[Subject]],TRIM(Source[[#This Row],[Course]]))</f>
        <v>JAPA1A</v>
      </c>
      <c r="I948" t="str">
        <f>VLOOKUP(Source[[#This Row],[SubjCrse]],'Courses and Categories'!$E$2:$G$1816,3,FALSE)</f>
        <v>Credit General Education</v>
      </c>
      <c r="J948">
        <v>583</v>
      </c>
      <c r="K948" t="s">
        <v>1161</v>
      </c>
      <c r="L948" t="s">
        <v>87</v>
      </c>
      <c r="M948" t="s">
        <v>903</v>
      </c>
      <c r="N948" t="s">
        <v>41</v>
      </c>
      <c r="O948">
        <v>1800</v>
      </c>
      <c r="P948">
        <v>2050</v>
      </c>
      <c r="Q948" t="s">
        <v>76</v>
      </c>
      <c r="R948">
        <v>619</v>
      </c>
      <c r="S948" t="s">
        <v>77</v>
      </c>
      <c r="T948">
        <v>1</v>
      </c>
      <c r="U948" s="1">
        <v>43479</v>
      </c>
      <c r="V948" s="1">
        <v>43607</v>
      </c>
      <c r="W948" t="s">
        <v>1164</v>
      </c>
      <c r="X948" t="s">
        <v>1929</v>
      </c>
      <c r="Y948">
        <v>34</v>
      </c>
      <c r="Z948">
        <v>30</v>
      </c>
      <c r="AA948">
        <v>35</v>
      </c>
      <c r="AB948">
        <v>85.714299999999994</v>
      </c>
      <c r="AD948">
        <f>IF(ISBLANK(Source[[#This Row],[CrosslistID]]),1,1/COUNTIFS(Source[CrosslistID],Source[[#This Row],[CrosslistID]],Source[TermDesc],Source[[#This Row],[TermDesc]]))</f>
        <v>1</v>
      </c>
      <c r="AG948">
        <v>0</v>
      </c>
      <c r="AH948">
        <v>85.714299999999994</v>
      </c>
      <c r="AI948">
        <v>3.4</v>
      </c>
      <c r="AJ948">
        <v>3.4</v>
      </c>
      <c r="AK948">
        <v>0.2</v>
      </c>
      <c r="AL9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48">
        <f>IF(AND(Source[[#This Row],[Credit_Noncredit]]="Noncredit",Source[[#This Row],[FTEF]]&gt;0),Source[[#This Row],[NC XLST FTES]]*525/(437.5*Source[[#This Row],[FTEF]]),0)</f>
        <v>0</v>
      </c>
      <c r="AN948">
        <f>IF(Source[[#This Row],[Credit_Noncredit]]="Credit",Source[[#This Row],[Census Enrollment]],Source[[#This Row],[Noncredit Avg. Attendance]])</f>
        <v>34</v>
      </c>
    </row>
    <row r="949" spans="1:40" x14ac:dyDescent="0.25">
      <c r="A949" t="s">
        <v>4581</v>
      </c>
      <c r="B949" t="s">
        <v>886</v>
      </c>
      <c r="C949" t="s">
        <v>627</v>
      </c>
      <c r="D949" t="s">
        <v>1135</v>
      </c>
      <c r="E949" s="4">
        <v>39189</v>
      </c>
      <c r="F949" s="4" t="s">
        <v>1160</v>
      </c>
      <c r="G949" s="4" t="s">
        <v>1072</v>
      </c>
      <c r="H949" t="str">
        <f>CONCATENATE(Source[[#This Row],[Subject]],TRIM(Source[[#This Row],[Course]]))</f>
        <v>JAPA1A</v>
      </c>
      <c r="I949" t="str">
        <f>VLOOKUP(Source[[#This Row],[SubjCrse]],'Courses and Categories'!$E$2:$G$1816,3,FALSE)</f>
        <v>Credit General Education</v>
      </c>
      <c r="J949">
        <v>931</v>
      </c>
      <c r="K949" t="s">
        <v>1161</v>
      </c>
      <c r="L949" t="s">
        <v>87</v>
      </c>
      <c r="M949" t="s">
        <v>897</v>
      </c>
      <c r="N949" t="s">
        <v>42</v>
      </c>
      <c r="O949" t="s">
        <v>42</v>
      </c>
      <c r="P949" t="s">
        <v>42</v>
      </c>
      <c r="Q949" t="s">
        <v>42</v>
      </c>
      <c r="S949" t="s">
        <v>134</v>
      </c>
      <c r="T949" t="s">
        <v>44</v>
      </c>
      <c r="U949" s="1">
        <v>43556</v>
      </c>
      <c r="V949" s="1">
        <v>43607</v>
      </c>
      <c r="W949" t="s">
        <v>1165</v>
      </c>
      <c r="X949" t="s">
        <v>918</v>
      </c>
      <c r="Y949">
        <v>25</v>
      </c>
      <c r="Z949">
        <v>17</v>
      </c>
      <c r="AA949">
        <v>35</v>
      </c>
      <c r="AB949">
        <v>48.571399999999997</v>
      </c>
      <c r="AD949">
        <f>IF(ISBLANK(Source[[#This Row],[CrosslistID]]),1,1/COUNTIFS(Source[CrosslistID],Source[[#This Row],[CrosslistID]],Source[TermDesc],Source[[#This Row],[TermDesc]]))</f>
        <v>1</v>
      </c>
      <c r="AG949">
        <v>0</v>
      </c>
      <c r="AH949">
        <v>48.571399999999997</v>
      </c>
      <c r="AI949">
        <v>2.5</v>
      </c>
      <c r="AJ949">
        <v>2.5</v>
      </c>
      <c r="AK949">
        <v>0.2</v>
      </c>
      <c r="AL9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49">
        <f>IF(AND(Source[[#This Row],[Credit_Noncredit]]="Noncredit",Source[[#This Row],[FTEF]]&gt;0),Source[[#This Row],[NC XLST FTES]]*525/(437.5*Source[[#This Row],[FTEF]]),0)</f>
        <v>0</v>
      </c>
      <c r="AN949">
        <f>IF(Source[[#This Row],[Credit_Noncredit]]="Credit",Source[[#This Row],[Census Enrollment]],Source[[#This Row],[Noncredit Avg. Attendance]])</f>
        <v>25</v>
      </c>
    </row>
    <row r="950" spans="1:40" x14ac:dyDescent="0.25">
      <c r="A950" t="s">
        <v>4581</v>
      </c>
      <c r="B950" t="s">
        <v>886</v>
      </c>
      <c r="C950" t="s">
        <v>627</v>
      </c>
      <c r="D950" t="s">
        <v>1135</v>
      </c>
      <c r="E950" s="4">
        <v>38493</v>
      </c>
      <c r="F950" s="4" t="s">
        <v>1160</v>
      </c>
      <c r="G950" s="4" t="s">
        <v>1103</v>
      </c>
      <c r="H950" t="str">
        <f>CONCATENATE(Source[[#This Row],[Subject]],TRIM(Source[[#This Row],[Course]]))</f>
        <v>JAPA1B</v>
      </c>
      <c r="I950" t="str">
        <f>VLOOKUP(Source[[#This Row],[SubjCrse]],'Courses and Categories'!$E$2:$G$1816,3,FALSE)</f>
        <v>Credit General Education</v>
      </c>
      <c r="J950">
        <v>1</v>
      </c>
      <c r="K950" t="s">
        <v>1166</v>
      </c>
      <c r="L950" t="s">
        <v>39</v>
      </c>
      <c r="M950" t="s">
        <v>903</v>
      </c>
      <c r="N950" t="s">
        <v>1041</v>
      </c>
      <c r="O950">
        <v>940</v>
      </c>
      <c r="P950">
        <v>1100</v>
      </c>
      <c r="Q950" t="s">
        <v>236</v>
      </c>
      <c r="R950">
        <v>380</v>
      </c>
      <c r="S950" t="s">
        <v>134</v>
      </c>
      <c r="T950" t="s">
        <v>44</v>
      </c>
      <c r="U950" s="1">
        <v>43525</v>
      </c>
      <c r="V950" s="1">
        <v>43607</v>
      </c>
      <c r="W950" t="s">
        <v>2528</v>
      </c>
      <c r="X950" t="s">
        <v>905</v>
      </c>
      <c r="Y950">
        <v>8</v>
      </c>
      <c r="Z950">
        <v>8</v>
      </c>
      <c r="AA950">
        <v>35</v>
      </c>
      <c r="AB950">
        <v>22.857099999999999</v>
      </c>
      <c r="AC950" t="s">
        <v>2515</v>
      </c>
      <c r="AD950">
        <f>IF(ISBLANK(Source[[#This Row],[CrosslistID]]),1,1/COUNTIFS(Source[CrosslistID],Source[[#This Row],[CrosslistID]],Source[TermDesc],Source[[#This Row],[TermDesc]]))</f>
        <v>0.5</v>
      </c>
      <c r="AE950">
        <v>32</v>
      </c>
      <c r="AF950">
        <v>35</v>
      </c>
      <c r="AG950">
        <v>91.428600000000003</v>
      </c>
      <c r="AH950">
        <v>91.428600000000003</v>
      </c>
      <c r="AI950">
        <v>0.70399999999999996</v>
      </c>
      <c r="AJ950">
        <v>0.80459999999999998</v>
      </c>
      <c r="AK950">
        <v>0</v>
      </c>
      <c r="AL9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50">
        <f>IF(AND(Source[[#This Row],[Credit_Noncredit]]="Noncredit",Source[[#This Row],[FTEF]]&gt;0),Source[[#This Row],[NC XLST FTES]]*525/(437.5*Source[[#This Row],[FTEF]]),0)</f>
        <v>0</v>
      </c>
      <c r="AN950">
        <f>IF(Source[[#This Row],[Credit_Noncredit]]="Credit",Source[[#This Row],[Census Enrollment]],Source[[#This Row],[Noncredit Avg. Attendance]])</f>
        <v>8</v>
      </c>
    </row>
    <row r="951" spans="1:40" x14ac:dyDescent="0.25">
      <c r="A951" t="s">
        <v>4581</v>
      </c>
      <c r="B951" t="s">
        <v>886</v>
      </c>
      <c r="C951" t="s">
        <v>627</v>
      </c>
      <c r="D951" t="s">
        <v>1135</v>
      </c>
      <c r="E951" s="4">
        <v>38494</v>
      </c>
      <c r="F951" s="4" t="s">
        <v>1160</v>
      </c>
      <c r="G951" s="4" t="s">
        <v>1103</v>
      </c>
      <c r="H951" t="str">
        <f>CONCATENATE(Source[[#This Row],[Subject]],TRIM(Source[[#This Row],[Course]]))</f>
        <v>JAPA1B</v>
      </c>
      <c r="I951" t="str">
        <f>VLOOKUP(Source[[#This Row],[SubjCrse]],'Courses and Categories'!$E$2:$G$1816,3,FALSE)</f>
        <v>Credit General Education</v>
      </c>
      <c r="J951">
        <v>2</v>
      </c>
      <c r="K951" t="s">
        <v>1166</v>
      </c>
      <c r="L951" t="s">
        <v>39</v>
      </c>
      <c r="M951" t="s">
        <v>903</v>
      </c>
      <c r="N951" t="s">
        <v>1041</v>
      </c>
      <c r="O951">
        <v>1240</v>
      </c>
      <c r="P951">
        <v>1400</v>
      </c>
      <c r="Q951" t="s">
        <v>238</v>
      </c>
      <c r="R951">
        <v>710</v>
      </c>
      <c r="S951" t="s">
        <v>134</v>
      </c>
      <c r="T951" t="s">
        <v>44</v>
      </c>
      <c r="U951" s="1">
        <v>43525</v>
      </c>
      <c r="V951" s="1">
        <v>43607</v>
      </c>
      <c r="W951" t="s">
        <v>1165</v>
      </c>
      <c r="X951" t="s">
        <v>905</v>
      </c>
      <c r="Y951">
        <v>10</v>
      </c>
      <c r="Z951">
        <v>9</v>
      </c>
      <c r="AA951">
        <v>35</v>
      </c>
      <c r="AB951">
        <v>25.714300000000001</v>
      </c>
      <c r="AC951" t="s">
        <v>4849</v>
      </c>
      <c r="AD951">
        <f>IF(ISBLANK(Source[[#This Row],[CrosslistID]]),1,1/COUNTIFS(Source[CrosslistID],Source[[#This Row],[CrosslistID]],Source[TermDesc],Source[[#This Row],[TermDesc]]))</f>
        <v>0.5</v>
      </c>
      <c r="AE951">
        <v>25</v>
      </c>
      <c r="AF951">
        <v>35</v>
      </c>
      <c r="AG951">
        <v>71.428600000000003</v>
      </c>
      <c r="AH951">
        <v>71.428600000000003</v>
      </c>
      <c r="AI951">
        <v>0.90500000000000003</v>
      </c>
      <c r="AJ951">
        <v>1.0056</v>
      </c>
      <c r="AK951">
        <v>0</v>
      </c>
      <c r="AL9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51">
        <f>IF(AND(Source[[#This Row],[Credit_Noncredit]]="Noncredit",Source[[#This Row],[FTEF]]&gt;0),Source[[#This Row],[NC XLST FTES]]*525/(437.5*Source[[#This Row],[FTEF]]),0)</f>
        <v>0</v>
      </c>
      <c r="AN951">
        <f>IF(Source[[#This Row],[Credit_Noncredit]]="Credit",Source[[#This Row],[Census Enrollment]],Source[[#This Row],[Noncredit Avg. Attendance]])</f>
        <v>10</v>
      </c>
    </row>
    <row r="952" spans="1:40" x14ac:dyDescent="0.25">
      <c r="A952" t="s">
        <v>4581</v>
      </c>
      <c r="B952" t="s">
        <v>886</v>
      </c>
      <c r="C952" t="s">
        <v>627</v>
      </c>
      <c r="D952" t="s">
        <v>1135</v>
      </c>
      <c r="E952" s="4">
        <v>36443</v>
      </c>
      <c r="F952" s="4" t="s">
        <v>1160</v>
      </c>
      <c r="G952" s="4" t="s">
        <v>1103</v>
      </c>
      <c r="H952" t="str">
        <f>CONCATENATE(Source[[#This Row],[Subject]],TRIM(Source[[#This Row],[Course]]))</f>
        <v>JAPA1B</v>
      </c>
      <c r="I952" t="str">
        <f>VLOOKUP(Source[[#This Row],[SubjCrse]],'Courses and Categories'!$E$2:$G$1816,3,FALSE)</f>
        <v>Credit General Education</v>
      </c>
      <c r="J952">
        <v>581</v>
      </c>
      <c r="K952" t="s">
        <v>1166</v>
      </c>
      <c r="L952" t="s">
        <v>87</v>
      </c>
      <c r="M952" t="s">
        <v>903</v>
      </c>
      <c r="N952" t="s">
        <v>180</v>
      </c>
      <c r="O952">
        <v>1800</v>
      </c>
      <c r="P952">
        <v>2050</v>
      </c>
      <c r="Q952" t="s">
        <v>76</v>
      </c>
      <c r="R952">
        <v>318</v>
      </c>
      <c r="S952" t="s">
        <v>77</v>
      </c>
      <c r="T952">
        <v>1</v>
      </c>
      <c r="U952" s="1">
        <v>43479</v>
      </c>
      <c r="V952" s="1">
        <v>43607</v>
      </c>
      <c r="W952" t="s">
        <v>2533</v>
      </c>
      <c r="X952" t="s">
        <v>1929</v>
      </c>
      <c r="Y952">
        <v>32</v>
      </c>
      <c r="Z952">
        <v>31</v>
      </c>
      <c r="AA952">
        <v>35</v>
      </c>
      <c r="AB952">
        <v>88.571399999999997</v>
      </c>
      <c r="AD952">
        <f>IF(ISBLANK(Source[[#This Row],[CrosslistID]]),1,1/COUNTIFS(Source[CrosslistID],Source[[#This Row],[CrosslistID]],Source[TermDesc],Source[[#This Row],[TermDesc]]))</f>
        <v>1</v>
      </c>
      <c r="AG952">
        <v>0</v>
      </c>
      <c r="AH952">
        <v>88.571399999999997</v>
      </c>
      <c r="AI952">
        <v>3.2</v>
      </c>
      <c r="AJ952">
        <v>3.2</v>
      </c>
      <c r="AK952">
        <v>0.2</v>
      </c>
      <c r="AL9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52">
        <f>IF(AND(Source[[#This Row],[Credit_Noncredit]]="Noncredit",Source[[#This Row],[FTEF]]&gt;0),Source[[#This Row],[NC XLST FTES]]*525/(437.5*Source[[#This Row],[FTEF]]),0)</f>
        <v>0</v>
      </c>
      <c r="AN952">
        <f>IF(Source[[#This Row],[Credit_Noncredit]]="Credit",Source[[#This Row],[Census Enrollment]],Source[[#This Row],[Noncredit Avg. Attendance]])</f>
        <v>32</v>
      </c>
    </row>
    <row r="953" spans="1:40" x14ac:dyDescent="0.25">
      <c r="A953" t="s">
        <v>4581</v>
      </c>
      <c r="B953" t="s">
        <v>886</v>
      </c>
      <c r="C953" t="s">
        <v>627</v>
      </c>
      <c r="D953" t="s">
        <v>1135</v>
      </c>
      <c r="E953" s="4">
        <v>30492</v>
      </c>
      <c r="F953" s="4" t="s">
        <v>1160</v>
      </c>
      <c r="G953" s="4">
        <v>2</v>
      </c>
      <c r="H953" t="str">
        <f>CONCATENATE(Source[[#This Row],[Subject]],TRIM(Source[[#This Row],[Course]]))</f>
        <v>JAPA2</v>
      </c>
      <c r="I953" t="str">
        <f>VLOOKUP(Source[[#This Row],[SubjCrse]],'Courses and Categories'!$E$2:$G$1816,3,FALSE)</f>
        <v>Credit General Education</v>
      </c>
      <c r="J953">
        <v>1</v>
      </c>
      <c r="K953" t="s">
        <v>1166</v>
      </c>
      <c r="L953" t="s">
        <v>39</v>
      </c>
      <c r="M953" t="s">
        <v>903</v>
      </c>
      <c r="N953" t="s">
        <v>1041</v>
      </c>
      <c r="O953">
        <v>1110</v>
      </c>
      <c r="P953">
        <v>1230</v>
      </c>
      <c r="Q953" t="s">
        <v>236</v>
      </c>
      <c r="R953">
        <v>380</v>
      </c>
      <c r="S953" t="s">
        <v>134</v>
      </c>
      <c r="T953">
        <v>1</v>
      </c>
      <c r="U953" s="1">
        <v>43479</v>
      </c>
      <c r="V953" s="1">
        <v>43607</v>
      </c>
      <c r="W953" t="s">
        <v>1165</v>
      </c>
      <c r="X953" t="s">
        <v>1929</v>
      </c>
      <c r="Y953">
        <v>29</v>
      </c>
      <c r="Z953">
        <v>27</v>
      </c>
      <c r="AA953">
        <v>35</v>
      </c>
      <c r="AB953">
        <v>77.142899999999997</v>
      </c>
      <c r="AC953" t="s">
        <v>2514</v>
      </c>
      <c r="AD953">
        <f>IF(ISBLANK(Source[[#This Row],[CrosslistID]]),1,1/COUNTIFS(Source[CrosslistID],Source[[#This Row],[CrosslistID]],Source[TermDesc],Source[[#This Row],[TermDesc]]))</f>
        <v>0.33333333333333331</v>
      </c>
      <c r="AE953">
        <v>31</v>
      </c>
      <c r="AF953">
        <v>35</v>
      </c>
      <c r="AG953">
        <v>88.571399999999997</v>
      </c>
      <c r="AH953">
        <v>88.571399999999997</v>
      </c>
      <c r="AI953">
        <v>4.4800000000000004</v>
      </c>
      <c r="AJ953">
        <v>4.6399999999999997</v>
      </c>
      <c r="AK953">
        <v>0.33329999999999999</v>
      </c>
      <c r="AL9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53">
        <f>IF(AND(Source[[#This Row],[Credit_Noncredit]]="Noncredit",Source[[#This Row],[FTEF]]&gt;0),Source[[#This Row],[NC XLST FTES]]*525/(437.5*Source[[#This Row],[FTEF]]),0)</f>
        <v>0</v>
      </c>
      <c r="AN953">
        <f>IF(Source[[#This Row],[Credit_Noncredit]]="Credit",Source[[#This Row],[Census Enrollment]],Source[[#This Row],[Noncredit Avg. Attendance]])</f>
        <v>29</v>
      </c>
    </row>
    <row r="954" spans="1:40" x14ac:dyDescent="0.25">
      <c r="A954" t="s">
        <v>4581</v>
      </c>
      <c r="B954" t="s">
        <v>886</v>
      </c>
      <c r="C954" t="s">
        <v>627</v>
      </c>
      <c r="D954" t="s">
        <v>1135</v>
      </c>
      <c r="E954" s="4">
        <v>30493</v>
      </c>
      <c r="F954" s="4" t="s">
        <v>1160</v>
      </c>
      <c r="G954" s="4" t="s">
        <v>1178</v>
      </c>
      <c r="H954" t="str">
        <f>CONCATENATE(Source[[#This Row],[Subject]],TRIM(Source[[#This Row],[Course]]))</f>
        <v>JAPA2A</v>
      </c>
      <c r="I954" t="str">
        <f>VLOOKUP(Source[[#This Row],[SubjCrse]],'Courses and Categories'!$E$2:$G$1816,3,FALSE)</f>
        <v>Credit General Education</v>
      </c>
      <c r="J954">
        <v>401</v>
      </c>
      <c r="K954" t="s">
        <v>1166</v>
      </c>
      <c r="L954" t="s">
        <v>39</v>
      </c>
      <c r="M954" t="s">
        <v>903</v>
      </c>
      <c r="N954" t="s">
        <v>1041</v>
      </c>
      <c r="O954">
        <v>1110</v>
      </c>
      <c r="P954">
        <v>1230</v>
      </c>
      <c r="Q954" t="s">
        <v>236</v>
      </c>
      <c r="R954">
        <v>380</v>
      </c>
      <c r="S954" t="s">
        <v>134</v>
      </c>
      <c r="T954" t="s">
        <v>44</v>
      </c>
      <c r="U954" s="1">
        <v>43479</v>
      </c>
      <c r="V954" s="1">
        <v>43567</v>
      </c>
      <c r="W954" t="s">
        <v>1165</v>
      </c>
      <c r="X954" t="s">
        <v>905</v>
      </c>
      <c r="Y954">
        <v>2</v>
      </c>
      <c r="Z954">
        <v>2</v>
      </c>
      <c r="AA954">
        <v>35</v>
      </c>
      <c r="AB954">
        <v>5.7142999999999997</v>
      </c>
      <c r="AC954" t="s">
        <v>2514</v>
      </c>
      <c r="AD954">
        <f>IF(ISBLANK(Source[[#This Row],[CrosslistID]]),1,1/COUNTIFS(Source[CrosslistID],Source[[#This Row],[CrosslistID]],Source[TermDesc],Source[[#This Row],[TermDesc]]))</f>
        <v>0.33333333333333331</v>
      </c>
      <c r="AE954">
        <v>31</v>
      </c>
      <c r="AF954">
        <v>35</v>
      </c>
      <c r="AG954">
        <v>88.571399999999997</v>
      </c>
      <c r="AH954">
        <v>88.571399999999997</v>
      </c>
      <c r="AI954">
        <v>0.10100000000000001</v>
      </c>
      <c r="AJ954">
        <v>0.20200000000000001</v>
      </c>
      <c r="AK954">
        <v>0</v>
      </c>
      <c r="AL9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54">
        <f>IF(AND(Source[[#This Row],[Credit_Noncredit]]="Noncredit",Source[[#This Row],[FTEF]]&gt;0),Source[[#This Row],[NC XLST FTES]]*525/(437.5*Source[[#This Row],[FTEF]]),0)</f>
        <v>0</v>
      </c>
      <c r="AN954">
        <f>IF(Source[[#This Row],[Credit_Noncredit]]="Credit",Source[[#This Row],[Census Enrollment]],Source[[#This Row],[Noncredit Avg. Attendance]])</f>
        <v>2</v>
      </c>
    </row>
    <row r="955" spans="1:40" x14ac:dyDescent="0.25">
      <c r="A955" t="s">
        <v>4581</v>
      </c>
      <c r="B955" t="s">
        <v>886</v>
      </c>
      <c r="C955" t="s">
        <v>627</v>
      </c>
      <c r="D955" t="s">
        <v>1135</v>
      </c>
      <c r="E955" s="4">
        <v>30495</v>
      </c>
      <c r="F955" s="4" t="s">
        <v>1160</v>
      </c>
      <c r="G955" s="4" t="s">
        <v>2487</v>
      </c>
      <c r="H955" t="str">
        <f>CONCATENATE(Source[[#This Row],[Subject]],TRIM(Source[[#This Row],[Course]]))</f>
        <v>JAPA2B</v>
      </c>
      <c r="I955" t="str">
        <f>VLOOKUP(Source[[#This Row],[SubjCrse]],'Courses and Categories'!$E$2:$G$1816,3,FALSE)</f>
        <v>Credit General Education</v>
      </c>
      <c r="J955">
        <v>401</v>
      </c>
      <c r="K955" t="s">
        <v>1166</v>
      </c>
      <c r="L955" t="s">
        <v>39</v>
      </c>
      <c r="M955" t="s">
        <v>903</v>
      </c>
      <c r="N955" t="s">
        <v>1041</v>
      </c>
      <c r="O955">
        <v>1110</v>
      </c>
      <c r="P955">
        <v>1230</v>
      </c>
      <c r="Q955" t="s">
        <v>236</v>
      </c>
      <c r="R955">
        <v>380</v>
      </c>
      <c r="S955" t="s">
        <v>134</v>
      </c>
      <c r="T955" t="s">
        <v>44</v>
      </c>
      <c r="U955" s="1">
        <v>43525</v>
      </c>
      <c r="V955" s="1">
        <v>43607</v>
      </c>
      <c r="W955" t="s">
        <v>1165</v>
      </c>
      <c r="X955" t="s">
        <v>905</v>
      </c>
      <c r="Y955">
        <v>2</v>
      </c>
      <c r="Z955">
        <v>2</v>
      </c>
      <c r="AA955">
        <v>35</v>
      </c>
      <c r="AB955">
        <v>5.7142999999999997</v>
      </c>
      <c r="AC955" t="s">
        <v>2514</v>
      </c>
      <c r="AD955">
        <f>IF(ISBLANK(Source[[#This Row],[CrosslistID]]),1,1/COUNTIFS(Source[CrosslistID],Source[[#This Row],[CrosslistID]],Source[TermDesc],Source[[#This Row],[TermDesc]]))</f>
        <v>0.33333333333333331</v>
      </c>
      <c r="AE955">
        <v>31</v>
      </c>
      <c r="AF955">
        <v>35</v>
      </c>
      <c r="AG955">
        <v>88.571399999999997</v>
      </c>
      <c r="AH955">
        <v>88.571399999999997</v>
      </c>
      <c r="AI955">
        <v>0.10100000000000001</v>
      </c>
      <c r="AJ955">
        <v>0.20200000000000001</v>
      </c>
      <c r="AK955">
        <v>0</v>
      </c>
      <c r="AL9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55">
        <f>IF(AND(Source[[#This Row],[Credit_Noncredit]]="Noncredit",Source[[#This Row],[FTEF]]&gt;0),Source[[#This Row],[NC XLST FTES]]*525/(437.5*Source[[#This Row],[FTEF]]),0)</f>
        <v>0</v>
      </c>
      <c r="AN955">
        <f>IF(Source[[#This Row],[Credit_Noncredit]]="Credit",Source[[#This Row],[Census Enrollment]],Source[[#This Row],[Noncredit Avg. Attendance]])</f>
        <v>2</v>
      </c>
    </row>
    <row r="956" spans="1:40" x14ac:dyDescent="0.25">
      <c r="A956" t="s">
        <v>4581</v>
      </c>
      <c r="B956" t="s">
        <v>886</v>
      </c>
      <c r="C956" t="s">
        <v>627</v>
      </c>
      <c r="D956" t="s">
        <v>1135</v>
      </c>
      <c r="E956" s="4">
        <v>38495</v>
      </c>
      <c r="F956" s="4" t="s">
        <v>1160</v>
      </c>
      <c r="G956" s="4" t="s">
        <v>2487</v>
      </c>
      <c r="H956" t="str">
        <f>CONCATENATE(Source[[#This Row],[Subject]],TRIM(Source[[#This Row],[Course]]))</f>
        <v>JAPA2B</v>
      </c>
      <c r="I956" t="str">
        <f>VLOOKUP(Source[[#This Row],[SubjCrse]],'Courses and Categories'!$E$2:$G$1816,3,FALSE)</f>
        <v>Credit General Education</v>
      </c>
      <c r="J956">
        <v>581</v>
      </c>
      <c r="K956" t="s">
        <v>1166</v>
      </c>
      <c r="L956" t="s">
        <v>87</v>
      </c>
      <c r="M956" t="s">
        <v>903</v>
      </c>
      <c r="N956" t="s">
        <v>180</v>
      </c>
      <c r="O956">
        <v>1800</v>
      </c>
      <c r="P956">
        <v>2050</v>
      </c>
      <c r="Q956" t="s">
        <v>76</v>
      </c>
      <c r="R956">
        <v>322</v>
      </c>
      <c r="S956" t="s">
        <v>77</v>
      </c>
      <c r="T956">
        <v>1</v>
      </c>
      <c r="U956" s="1">
        <v>43479</v>
      </c>
      <c r="V956" s="1">
        <v>43607</v>
      </c>
      <c r="W956" t="s">
        <v>1162</v>
      </c>
      <c r="X956" t="s">
        <v>1929</v>
      </c>
      <c r="Y956">
        <v>19</v>
      </c>
      <c r="Z956">
        <v>13</v>
      </c>
      <c r="AA956">
        <v>35</v>
      </c>
      <c r="AB956">
        <v>37.142899999999997</v>
      </c>
      <c r="AD956">
        <f>IF(ISBLANK(Source[[#This Row],[CrosslistID]]),1,1/COUNTIFS(Source[CrosslistID],Source[[#This Row],[CrosslistID]],Source[TermDesc],Source[[#This Row],[TermDesc]]))</f>
        <v>1</v>
      </c>
      <c r="AG956">
        <v>0</v>
      </c>
      <c r="AH956">
        <v>37.142899999999997</v>
      </c>
      <c r="AI956">
        <v>1.9</v>
      </c>
      <c r="AJ956">
        <v>1.9</v>
      </c>
      <c r="AK956">
        <v>0.2</v>
      </c>
      <c r="AL9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56">
        <f>IF(AND(Source[[#This Row],[Credit_Noncredit]]="Noncredit",Source[[#This Row],[FTEF]]&gt;0),Source[[#This Row],[NC XLST FTES]]*525/(437.5*Source[[#This Row],[FTEF]]),0)</f>
        <v>0</v>
      </c>
      <c r="AN956">
        <f>IF(Source[[#This Row],[Credit_Noncredit]]="Credit",Source[[#This Row],[Census Enrollment]],Source[[#This Row],[Noncredit Avg. Attendance]])</f>
        <v>19</v>
      </c>
    </row>
    <row r="957" spans="1:40" x14ac:dyDescent="0.25">
      <c r="A957" t="s">
        <v>4581</v>
      </c>
      <c r="B957" t="s">
        <v>886</v>
      </c>
      <c r="C957" t="s">
        <v>627</v>
      </c>
      <c r="D957" t="s">
        <v>1135</v>
      </c>
      <c r="E957" s="4">
        <v>38537</v>
      </c>
      <c r="F957" s="4" t="s">
        <v>1160</v>
      </c>
      <c r="G957" s="4">
        <v>4</v>
      </c>
      <c r="H957" t="str">
        <f>CONCATENATE(Source[[#This Row],[Subject]],TRIM(Source[[#This Row],[Course]]))</f>
        <v>JAPA4</v>
      </c>
      <c r="I957" t="str">
        <f>VLOOKUP(Source[[#This Row],[SubjCrse]],'Courses and Categories'!$E$2:$G$1816,3,FALSE)</f>
        <v>Credit General Education</v>
      </c>
      <c r="J957">
        <v>1</v>
      </c>
      <c r="K957" t="s">
        <v>2534</v>
      </c>
      <c r="L957" t="s">
        <v>39</v>
      </c>
      <c r="M957" t="s">
        <v>903</v>
      </c>
      <c r="N957" t="s">
        <v>59</v>
      </c>
      <c r="O957">
        <v>1110</v>
      </c>
      <c r="P957">
        <v>1325</v>
      </c>
      <c r="Q957" t="s">
        <v>1649</v>
      </c>
      <c r="R957">
        <v>111</v>
      </c>
      <c r="S957" t="s">
        <v>134</v>
      </c>
      <c r="T957">
        <v>1</v>
      </c>
      <c r="U957" s="1">
        <v>43479</v>
      </c>
      <c r="V957" s="1">
        <v>43607</v>
      </c>
      <c r="W957" t="s">
        <v>2528</v>
      </c>
      <c r="X957" t="s">
        <v>1929</v>
      </c>
      <c r="Y957">
        <v>22</v>
      </c>
      <c r="Z957">
        <v>21</v>
      </c>
      <c r="AA957">
        <v>35</v>
      </c>
      <c r="AB957">
        <v>60</v>
      </c>
      <c r="AC957" t="s">
        <v>3147</v>
      </c>
      <c r="AD957">
        <f>IF(ISBLANK(Source[[#This Row],[CrosslistID]]),1,1/COUNTIFS(Source[CrosslistID],Source[[#This Row],[CrosslistID]],Source[TermDesc],Source[[#This Row],[TermDesc]]))</f>
        <v>0.33333333333333331</v>
      </c>
      <c r="AE957">
        <v>22</v>
      </c>
      <c r="AF957">
        <v>35</v>
      </c>
      <c r="AG957">
        <v>62.857100000000003</v>
      </c>
      <c r="AH957">
        <v>62.857100000000003</v>
      </c>
      <c r="AI957">
        <v>3.5</v>
      </c>
      <c r="AJ957">
        <v>3.6667000000000001</v>
      </c>
      <c r="AK957">
        <v>0.33329999999999999</v>
      </c>
      <c r="AL9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57">
        <f>IF(AND(Source[[#This Row],[Credit_Noncredit]]="Noncredit",Source[[#This Row],[FTEF]]&gt;0),Source[[#This Row],[NC XLST FTES]]*525/(437.5*Source[[#This Row],[FTEF]]),0)</f>
        <v>0</v>
      </c>
      <c r="AN957">
        <f>IF(Source[[#This Row],[Credit_Noncredit]]="Credit",Source[[#This Row],[Census Enrollment]],Source[[#This Row],[Noncredit Avg. Attendance]])</f>
        <v>22</v>
      </c>
    </row>
    <row r="958" spans="1:40" x14ac:dyDescent="0.25">
      <c r="A958" t="s">
        <v>4581</v>
      </c>
      <c r="B958" t="s">
        <v>886</v>
      </c>
      <c r="C958" t="s">
        <v>627</v>
      </c>
      <c r="D958" t="s">
        <v>1135</v>
      </c>
      <c r="E958" s="4">
        <v>38496</v>
      </c>
      <c r="F958" s="4" t="s">
        <v>1160</v>
      </c>
      <c r="G958" s="4" t="s">
        <v>1816</v>
      </c>
      <c r="H958" t="str">
        <f>CONCATENATE(Source[[#This Row],[Subject]],TRIM(Source[[#This Row],[Course]]))</f>
        <v>JAPA4A</v>
      </c>
      <c r="I958" t="str">
        <f>VLOOKUP(Source[[#This Row],[SubjCrse]],'Courses and Categories'!$E$2:$G$1816,3,FALSE)</f>
        <v>Credit General Education</v>
      </c>
      <c r="J958">
        <v>1</v>
      </c>
      <c r="K958" t="s">
        <v>4850</v>
      </c>
      <c r="L958" t="s">
        <v>39</v>
      </c>
      <c r="M958" t="s">
        <v>903</v>
      </c>
      <c r="N958" t="s">
        <v>59</v>
      </c>
      <c r="O958">
        <v>1110</v>
      </c>
      <c r="P958">
        <v>1325</v>
      </c>
      <c r="Q958" t="s">
        <v>1649</v>
      </c>
      <c r="R958">
        <v>111</v>
      </c>
      <c r="S958" t="s">
        <v>134</v>
      </c>
      <c r="T958" t="s">
        <v>44</v>
      </c>
      <c r="U958" s="1">
        <v>43479</v>
      </c>
      <c r="V958" s="1">
        <v>43559</v>
      </c>
      <c r="W958" t="s">
        <v>2528</v>
      </c>
      <c r="X958" t="s">
        <v>905</v>
      </c>
      <c r="Y958">
        <v>0</v>
      </c>
      <c r="Z958">
        <v>0</v>
      </c>
      <c r="AA958">
        <v>35</v>
      </c>
      <c r="AB958">
        <v>0</v>
      </c>
      <c r="AC958" t="s">
        <v>3147</v>
      </c>
      <c r="AD958">
        <f>IF(ISBLANK(Source[[#This Row],[CrosslistID]]),1,1/COUNTIFS(Source[CrosslistID],Source[[#This Row],[CrosslistID]],Source[TermDesc],Source[[#This Row],[TermDesc]]))</f>
        <v>0.33333333333333331</v>
      </c>
      <c r="AE958">
        <v>22</v>
      </c>
      <c r="AF958">
        <v>35</v>
      </c>
      <c r="AG958">
        <v>62.857100000000003</v>
      </c>
      <c r="AH958">
        <v>62.857100000000003</v>
      </c>
      <c r="AI958">
        <v>0</v>
      </c>
      <c r="AJ958">
        <v>0</v>
      </c>
      <c r="AK958">
        <v>0</v>
      </c>
      <c r="AL9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58">
        <f>IF(AND(Source[[#This Row],[Credit_Noncredit]]="Noncredit",Source[[#This Row],[FTEF]]&gt;0),Source[[#This Row],[NC XLST FTES]]*525/(437.5*Source[[#This Row],[FTEF]]),0)</f>
        <v>0</v>
      </c>
      <c r="AN958">
        <f>IF(Source[[#This Row],[Credit_Noncredit]]="Credit",Source[[#This Row],[Census Enrollment]],Source[[#This Row],[Noncredit Avg. Attendance]])</f>
        <v>0</v>
      </c>
    </row>
    <row r="959" spans="1:40" x14ac:dyDescent="0.25">
      <c r="A959" t="s">
        <v>4581</v>
      </c>
      <c r="B959" t="s">
        <v>886</v>
      </c>
      <c r="C959" t="s">
        <v>627</v>
      </c>
      <c r="D959" t="s">
        <v>1135</v>
      </c>
      <c r="E959" s="4">
        <v>38552</v>
      </c>
      <c r="F959" s="4" t="s">
        <v>1160</v>
      </c>
      <c r="G959" s="4" t="s">
        <v>2074</v>
      </c>
      <c r="H959" t="str">
        <f>CONCATENATE(Source[[#This Row],[Subject]],TRIM(Source[[#This Row],[Course]]))</f>
        <v>JAPA4B</v>
      </c>
      <c r="I959" t="str">
        <f>VLOOKUP(Source[[#This Row],[SubjCrse]],'Courses and Categories'!$E$2:$G$1816,3,FALSE)</f>
        <v>Credit General Education</v>
      </c>
      <c r="J959">
        <v>1</v>
      </c>
      <c r="K959" t="s">
        <v>4851</v>
      </c>
      <c r="L959" t="s">
        <v>39</v>
      </c>
      <c r="M959" t="s">
        <v>903</v>
      </c>
      <c r="N959" t="s">
        <v>59</v>
      </c>
      <c r="O959">
        <v>1110</v>
      </c>
      <c r="P959">
        <v>1325</v>
      </c>
      <c r="Q959" t="s">
        <v>1649</v>
      </c>
      <c r="R959">
        <v>111</v>
      </c>
      <c r="S959" t="s">
        <v>134</v>
      </c>
      <c r="T959" t="s">
        <v>44</v>
      </c>
      <c r="U959" s="1">
        <v>43529</v>
      </c>
      <c r="V959" s="1">
        <v>43607</v>
      </c>
      <c r="W959" t="s">
        <v>2528</v>
      </c>
      <c r="X959" t="s">
        <v>905</v>
      </c>
      <c r="Y959">
        <v>0</v>
      </c>
      <c r="Z959">
        <v>0</v>
      </c>
      <c r="AA959">
        <v>35</v>
      </c>
      <c r="AB959">
        <v>0</v>
      </c>
      <c r="AC959" t="s">
        <v>3147</v>
      </c>
      <c r="AD959">
        <f>IF(ISBLANK(Source[[#This Row],[CrosslistID]]),1,1/COUNTIFS(Source[CrosslistID],Source[[#This Row],[CrosslistID]],Source[TermDesc],Source[[#This Row],[TermDesc]]))</f>
        <v>0.33333333333333331</v>
      </c>
      <c r="AE959">
        <v>22</v>
      </c>
      <c r="AF959">
        <v>35</v>
      </c>
      <c r="AG959">
        <v>62.857100000000003</v>
      </c>
      <c r="AH959">
        <v>62.857100000000003</v>
      </c>
      <c r="AI959">
        <v>0</v>
      </c>
      <c r="AJ959">
        <v>0</v>
      </c>
      <c r="AK959">
        <v>0</v>
      </c>
      <c r="AL9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59">
        <f>IF(AND(Source[[#This Row],[Credit_Noncredit]]="Noncredit",Source[[#This Row],[FTEF]]&gt;0),Source[[#This Row],[NC XLST FTES]]*525/(437.5*Source[[#This Row],[FTEF]]),0)</f>
        <v>0</v>
      </c>
      <c r="AN959">
        <f>IF(Source[[#This Row],[Credit_Noncredit]]="Credit",Source[[#This Row],[Census Enrollment]],Source[[#This Row],[Noncredit Avg. Attendance]])</f>
        <v>0</v>
      </c>
    </row>
    <row r="960" spans="1:40" x14ac:dyDescent="0.25">
      <c r="A960" t="s">
        <v>4581</v>
      </c>
      <c r="B960" t="s">
        <v>886</v>
      </c>
      <c r="C960" t="s">
        <v>627</v>
      </c>
      <c r="D960" t="s">
        <v>1135</v>
      </c>
      <c r="E960" s="4">
        <v>38590</v>
      </c>
      <c r="F960" s="4" t="s">
        <v>1160</v>
      </c>
      <c r="G960" s="4">
        <v>16</v>
      </c>
      <c r="H960" t="str">
        <f>CONCATENATE(Source[[#This Row],[Subject]],TRIM(Source[[#This Row],[Course]]))</f>
        <v>JAPA16</v>
      </c>
      <c r="I960" t="str">
        <f>VLOOKUP(Source[[#This Row],[SubjCrse]],'Courses and Categories'!$E$2:$G$1816,3,FALSE)</f>
        <v>Credit General Education</v>
      </c>
      <c r="J960">
        <v>1</v>
      </c>
      <c r="K960" t="s">
        <v>4852</v>
      </c>
      <c r="L960" t="s">
        <v>39</v>
      </c>
      <c r="M960" t="s">
        <v>903</v>
      </c>
      <c r="N960" t="s">
        <v>105</v>
      </c>
      <c r="O960">
        <v>1310</v>
      </c>
      <c r="P960">
        <v>1425</v>
      </c>
      <c r="Q960" t="s">
        <v>422</v>
      </c>
      <c r="R960">
        <v>213</v>
      </c>
      <c r="S960" t="s">
        <v>134</v>
      </c>
      <c r="T960">
        <v>1</v>
      </c>
      <c r="U960" s="1">
        <v>43479</v>
      </c>
      <c r="V960" s="1">
        <v>43607</v>
      </c>
      <c r="W960" t="s">
        <v>2528</v>
      </c>
      <c r="X960" t="s">
        <v>1929</v>
      </c>
      <c r="Y960">
        <v>18</v>
      </c>
      <c r="Z960">
        <v>14</v>
      </c>
      <c r="AA960">
        <v>35</v>
      </c>
      <c r="AB960">
        <v>40</v>
      </c>
      <c r="AC960" t="s">
        <v>4853</v>
      </c>
      <c r="AD960">
        <f>IF(ISBLANK(Source[[#This Row],[CrosslistID]]),1,1/COUNTIFS(Source[CrosslistID],Source[[#This Row],[CrosslistID]],Source[TermDesc],Source[[#This Row],[TermDesc]]))</f>
        <v>0.33333333333333331</v>
      </c>
      <c r="AE960">
        <v>30</v>
      </c>
      <c r="AF960">
        <v>35</v>
      </c>
      <c r="AG960">
        <v>85.714299999999994</v>
      </c>
      <c r="AH960">
        <v>85.714299999999994</v>
      </c>
      <c r="AI960">
        <v>1.7</v>
      </c>
      <c r="AJ960">
        <v>1.8</v>
      </c>
      <c r="AK960">
        <v>0.2</v>
      </c>
      <c r="AL9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60">
        <f>IF(AND(Source[[#This Row],[Credit_Noncredit]]="Noncredit",Source[[#This Row],[FTEF]]&gt;0),Source[[#This Row],[NC XLST FTES]]*525/(437.5*Source[[#This Row],[FTEF]]),0)</f>
        <v>0</v>
      </c>
      <c r="AN960">
        <f>IF(Source[[#This Row],[Credit_Noncredit]]="Credit",Source[[#This Row],[Census Enrollment]],Source[[#This Row],[Noncredit Avg. Attendance]])</f>
        <v>18</v>
      </c>
    </row>
    <row r="961" spans="1:40" x14ac:dyDescent="0.25">
      <c r="A961" t="s">
        <v>4581</v>
      </c>
      <c r="B961" t="s">
        <v>886</v>
      </c>
      <c r="C961" t="s">
        <v>627</v>
      </c>
      <c r="D961" t="s">
        <v>1135</v>
      </c>
      <c r="E961" s="4">
        <v>38622</v>
      </c>
      <c r="F961" s="4" t="s">
        <v>1160</v>
      </c>
      <c r="G961" s="4">
        <v>17</v>
      </c>
      <c r="H961" t="str">
        <f>CONCATENATE(Source[[#This Row],[Subject]],TRIM(Source[[#This Row],[Course]]))</f>
        <v>JAPA17</v>
      </c>
      <c r="I961" t="str">
        <f>VLOOKUP(Source[[#This Row],[SubjCrse]],'Courses and Categories'!$E$2:$G$1816,3,FALSE)</f>
        <v>Credit General Education</v>
      </c>
      <c r="J961">
        <v>1</v>
      </c>
      <c r="K961" t="s">
        <v>4854</v>
      </c>
      <c r="L961" t="s">
        <v>39</v>
      </c>
      <c r="M961" t="s">
        <v>903</v>
      </c>
      <c r="N961" t="s">
        <v>105</v>
      </c>
      <c r="O961">
        <v>1310</v>
      </c>
      <c r="P961">
        <v>1425</v>
      </c>
      <c r="Q961" t="s">
        <v>422</v>
      </c>
      <c r="R961">
        <v>213</v>
      </c>
      <c r="S961" t="s">
        <v>134</v>
      </c>
      <c r="T961">
        <v>1</v>
      </c>
      <c r="U961" s="1">
        <v>43479</v>
      </c>
      <c r="V961" s="1">
        <v>43607</v>
      </c>
      <c r="W961" t="s">
        <v>2528</v>
      </c>
      <c r="X961" t="s">
        <v>1929</v>
      </c>
      <c r="Y961">
        <v>9</v>
      </c>
      <c r="Z961">
        <v>8</v>
      </c>
      <c r="AA961">
        <v>35</v>
      </c>
      <c r="AB961">
        <v>22.857099999999999</v>
      </c>
      <c r="AC961" t="s">
        <v>4853</v>
      </c>
      <c r="AD961">
        <f>IF(ISBLANK(Source[[#This Row],[CrosslistID]]),1,1/COUNTIFS(Source[CrosslistID],Source[[#This Row],[CrosslistID]],Source[TermDesc],Source[[#This Row],[TermDesc]]))</f>
        <v>0.33333333333333331</v>
      </c>
      <c r="AE961">
        <v>30</v>
      </c>
      <c r="AF961">
        <v>35</v>
      </c>
      <c r="AG961">
        <v>85.714299999999994</v>
      </c>
      <c r="AH961">
        <v>85.714299999999994</v>
      </c>
      <c r="AI961">
        <v>0.9</v>
      </c>
      <c r="AJ961">
        <v>0.9</v>
      </c>
      <c r="AK961">
        <v>0</v>
      </c>
      <c r="AL9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61">
        <f>IF(AND(Source[[#This Row],[Credit_Noncredit]]="Noncredit",Source[[#This Row],[FTEF]]&gt;0),Source[[#This Row],[NC XLST FTES]]*525/(437.5*Source[[#This Row],[FTEF]]),0)</f>
        <v>0</v>
      </c>
      <c r="AN961">
        <f>IF(Source[[#This Row],[Credit_Noncredit]]="Credit",Source[[#This Row],[Census Enrollment]],Source[[#This Row],[Noncredit Avg. Attendance]])</f>
        <v>9</v>
      </c>
    </row>
    <row r="962" spans="1:40" x14ac:dyDescent="0.25">
      <c r="A962" t="s">
        <v>4581</v>
      </c>
      <c r="B962" t="s">
        <v>886</v>
      </c>
      <c r="C962" t="s">
        <v>627</v>
      </c>
      <c r="D962" t="s">
        <v>1135</v>
      </c>
      <c r="E962" s="4">
        <v>38915</v>
      </c>
      <c r="F962" s="4" t="s">
        <v>1160</v>
      </c>
      <c r="G962" s="4">
        <v>18</v>
      </c>
      <c r="H962" t="str">
        <f>CONCATENATE(Source[[#This Row],[Subject]],TRIM(Source[[#This Row],[Course]]))</f>
        <v>JAPA18</v>
      </c>
      <c r="I962" t="str">
        <f>VLOOKUP(Source[[#This Row],[SubjCrse]],'Courses and Categories'!$E$2:$G$1816,3,FALSE)</f>
        <v>Credit General Education</v>
      </c>
      <c r="J962">
        <v>1</v>
      </c>
      <c r="K962" t="s">
        <v>4855</v>
      </c>
      <c r="L962" t="s">
        <v>39</v>
      </c>
      <c r="M962" t="s">
        <v>903</v>
      </c>
      <c r="N962" t="s">
        <v>105</v>
      </c>
      <c r="O962">
        <v>1310</v>
      </c>
      <c r="P962">
        <v>1425</v>
      </c>
      <c r="Q962" t="s">
        <v>422</v>
      </c>
      <c r="R962">
        <v>213</v>
      </c>
      <c r="S962" t="s">
        <v>134</v>
      </c>
      <c r="T962">
        <v>1</v>
      </c>
      <c r="U962" s="1">
        <v>43479</v>
      </c>
      <c r="V962" s="1">
        <v>43607</v>
      </c>
      <c r="W962" t="s">
        <v>2528</v>
      </c>
      <c r="X962" t="s">
        <v>1929</v>
      </c>
      <c r="Y962">
        <v>7</v>
      </c>
      <c r="Z962">
        <v>7</v>
      </c>
      <c r="AA962">
        <v>35</v>
      </c>
      <c r="AB962">
        <v>20</v>
      </c>
      <c r="AC962" t="s">
        <v>4853</v>
      </c>
      <c r="AD962">
        <f>IF(ISBLANK(Source[[#This Row],[CrosslistID]]),1,1/COUNTIFS(Source[CrosslistID],Source[[#This Row],[CrosslistID]],Source[TermDesc],Source[[#This Row],[TermDesc]]))</f>
        <v>0.33333333333333331</v>
      </c>
      <c r="AE962">
        <v>30</v>
      </c>
      <c r="AF962">
        <v>35</v>
      </c>
      <c r="AG962">
        <v>85.714299999999994</v>
      </c>
      <c r="AH962">
        <v>85.714299999999994</v>
      </c>
      <c r="AI962">
        <v>0.7</v>
      </c>
      <c r="AJ962">
        <v>0.7</v>
      </c>
      <c r="AK962">
        <v>0</v>
      </c>
      <c r="AL9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62">
        <f>IF(AND(Source[[#This Row],[Credit_Noncredit]]="Noncredit",Source[[#This Row],[FTEF]]&gt;0),Source[[#This Row],[NC XLST FTES]]*525/(437.5*Source[[#This Row],[FTEF]]),0)</f>
        <v>0</v>
      </c>
      <c r="AN962">
        <f>IF(Source[[#This Row],[Credit_Noncredit]]="Credit",Source[[#This Row],[Census Enrollment]],Source[[#This Row],[Noncredit Avg. Attendance]])</f>
        <v>7</v>
      </c>
    </row>
    <row r="963" spans="1:40" x14ac:dyDescent="0.25">
      <c r="A963" t="s">
        <v>4581</v>
      </c>
      <c r="B963" t="s">
        <v>886</v>
      </c>
      <c r="C963" t="s">
        <v>627</v>
      </c>
      <c r="D963" t="s">
        <v>1135</v>
      </c>
      <c r="E963" s="4">
        <v>38538</v>
      </c>
      <c r="F963" s="4" t="s">
        <v>2536</v>
      </c>
      <c r="G963" s="4">
        <v>1</v>
      </c>
      <c r="H963" t="str">
        <f>CONCATENATE(Source[[#This Row],[Subject]],TRIM(Source[[#This Row],[Course]]))</f>
        <v>PIL1</v>
      </c>
      <c r="I963" t="str">
        <f>VLOOKUP(Source[[#This Row],[SubjCrse]],'Courses and Categories'!$E$2:$G$1816,3,FALSE)</f>
        <v>Credit General Education</v>
      </c>
      <c r="J963">
        <v>501</v>
      </c>
      <c r="K963" t="s">
        <v>4856</v>
      </c>
      <c r="L963" t="s">
        <v>87</v>
      </c>
      <c r="M963" t="s">
        <v>903</v>
      </c>
      <c r="N963" t="s">
        <v>59</v>
      </c>
      <c r="O963">
        <v>1810</v>
      </c>
      <c r="P963">
        <v>2025</v>
      </c>
      <c r="Q963" t="s">
        <v>422</v>
      </c>
      <c r="R963">
        <v>206</v>
      </c>
      <c r="S963" t="s">
        <v>134</v>
      </c>
      <c r="T963">
        <v>1</v>
      </c>
      <c r="U963" s="1">
        <v>43479</v>
      </c>
      <c r="V963" s="1">
        <v>43607</v>
      </c>
      <c r="W963" t="s">
        <v>2542</v>
      </c>
      <c r="X963" t="s">
        <v>1929</v>
      </c>
      <c r="Y963">
        <v>22</v>
      </c>
      <c r="Z963">
        <v>21</v>
      </c>
      <c r="AA963">
        <v>35</v>
      </c>
      <c r="AB963">
        <v>60</v>
      </c>
      <c r="AC963" t="s">
        <v>1163</v>
      </c>
      <c r="AD963">
        <f>IF(ISBLANK(Source[[#This Row],[CrosslistID]]),1,1/COUNTIFS(Source[CrosslistID],Source[[#This Row],[CrosslistID]],Source[TermDesc],Source[[#This Row],[TermDesc]]))</f>
        <v>0.33333333333333331</v>
      </c>
      <c r="AE963">
        <v>29</v>
      </c>
      <c r="AF963">
        <v>35</v>
      </c>
      <c r="AG963">
        <v>82.857100000000003</v>
      </c>
      <c r="AH963">
        <v>82.857100000000003</v>
      </c>
      <c r="AI963">
        <v>3.6669999999999998</v>
      </c>
      <c r="AJ963">
        <v>3.6669999999999998</v>
      </c>
      <c r="AK963">
        <v>0.33329999999999999</v>
      </c>
      <c r="AL9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63">
        <f>IF(AND(Source[[#This Row],[Credit_Noncredit]]="Noncredit",Source[[#This Row],[FTEF]]&gt;0),Source[[#This Row],[NC XLST FTES]]*525/(437.5*Source[[#This Row],[FTEF]]),0)</f>
        <v>0</v>
      </c>
      <c r="AN963">
        <f>IF(Source[[#This Row],[Credit_Noncredit]]="Credit",Source[[#This Row],[Census Enrollment]],Source[[#This Row],[Noncredit Avg. Attendance]])</f>
        <v>22</v>
      </c>
    </row>
    <row r="964" spans="1:40" x14ac:dyDescent="0.25">
      <c r="A964" t="s">
        <v>4581</v>
      </c>
      <c r="B964" t="s">
        <v>886</v>
      </c>
      <c r="C964" t="s">
        <v>627</v>
      </c>
      <c r="D964" t="s">
        <v>1135</v>
      </c>
      <c r="E964" s="4">
        <v>38409</v>
      </c>
      <c r="F964" s="4" t="s">
        <v>2536</v>
      </c>
      <c r="G964" s="4">
        <v>2</v>
      </c>
      <c r="H964" t="str">
        <f>CONCATENATE(Source[[#This Row],[Subject]],TRIM(Source[[#This Row],[Course]]))</f>
        <v>PIL2</v>
      </c>
      <c r="I964" t="str">
        <f>VLOOKUP(Source[[#This Row],[SubjCrse]],'Courses and Categories'!$E$2:$G$1816,3,FALSE)</f>
        <v>Credit General Education</v>
      </c>
      <c r="J964">
        <v>501</v>
      </c>
      <c r="K964" t="s">
        <v>4857</v>
      </c>
      <c r="L964" t="s">
        <v>87</v>
      </c>
      <c r="M964" t="s">
        <v>903</v>
      </c>
      <c r="N964" t="s">
        <v>59</v>
      </c>
      <c r="O964">
        <v>1810</v>
      </c>
      <c r="P964">
        <v>2025</v>
      </c>
      <c r="Q964" t="s">
        <v>233</v>
      </c>
      <c r="R964">
        <v>316</v>
      </c>
      <c r="S964" t="s">
        <v>134</v>
      </c>
      <c r="T964">
        <v>1</v>
      </c>
      <c r="U964" s="1">
        <v>43479</v>
      </c>
      <c r="V964" s="1">
        <v>43607</v>
      </c>
      <c r="W964" t="s">
        <v>4858</v>
      </c>
      <c r="X964" t="s">
        <v>1929</v>
      </c>
      <c r="Y964">
        <v>14</v>
      </c>
      <c r="Z964">
        <v>14</v>
      </c>
      <c r="AA964">
        <v>35</v>
      </c>
      <c r="AB964">
        <v>40</v>
      </c>
      <c r="AC964" t="s">
        <v>4859</v>
      </c>
      <c r="AD964">
        <f>IF(ISBLANK(Source[[#This Row],[CrosslistID]]),1,1/COUNTIFS(Source[CrosslistID],Source[[#This Row],[CrosslistID]],Source[TermDesc],Source[[#This Row],[TermDesc]]))</f>
        <v>0.5</v>
      </c>
      <c r="AE964">
        <v>20</v>
      </c>
      <c r="AF964">
        <v>35</v>
      </c>
      <c r="AG964">
        <v>57.142899999999997</v>
      </c>
      <c r="AH964">
        <v>57.142899999999997</v>
      </c>
      <c r="AI964">
        <v>2.3330000000000002</v>
      </c>
      <c r="AJ964">
        <v>2.3330000000000002</v>
      </c>
      <c r="AK964">
        <v>0.33329999999999999</v>
      </c>
      <c r="AL9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64">
        <f>IF(AND(Source[[#This Row],[Credit_Noncredit]]="Noncredit",Source[[#This Row],[FTEF]]&gt;0),Source[[#This Row],[NC XLST FTES]]*525/(437.5*Source[[#This Row],[FTEF]]),0)</f>
        <v>0</v>
      </c>
      <c r="AN964">
        <f>IF(Source[[#This Row],[Credit_Noncredit]]="Credit",Source[[#This Row],[Census Enrollment]],Source[[#This Row],[Noncredit Avg. Attendance]])</f>
        <v>14</v>
      </c>
    </row>
    <row r="965" spans="1:40" x14ac:dyDescent="0.25">
      <c r="A965" t="s">
        <v>4581</v>
      </c>
      <c r="B965" t="s">
        <v>886</v>
      </c>
      <c r="C965" t="s">
        <v>627</v>
      </c>
      <c r="D965" t="s">
        <v>1135</v>
      </c>
      <c r="E965" s="4">
        <v>38563</v>
      </c>
      <c r="F965" s="4" t="s">
        <v>2536</v>
      </c>
      <c r="G965" s="4" t="s">
        <v>1150</v>
      </c>
      <c r="H965" t="str">
        <f>CONCATENATE(Source[[#This Row],[Subject]],TRIM(Source[[#This Row],[Course]]))</f>
        <v>PIL10A</v>
      </c>
      <c r="I965" t="str">
        <f>VLOOKUP(Source[[#This Row],[SubjCrse]],'Courses and Categories'!$E$2:$G$1816,3,FALSE)</f>
        <v>Credit General Education</v>
      </c>
      <c r="J965">
        <v>501</v>
      </c>
      <c r="K965" t="s">
        <v>2541</v>
      </c>
      <c r="L965" t="s">
        <v>87</v>
      </c>
      <c r="M965" t="s">
        <v>903</v>
      </c>
      <c r="N965" t="s">
        <v>59</v>
      </c>
      <c r="O965">
        <v>1810</v>
      </c>
      <c r="P965">
        <v>2025</v>
      </c>
      <c r="Q965" t="s">
        <v>422</v>
      </c>
      <c r="R965">
        <v>206</v>
      </c>
      <c r="S965" t="s">
        <v>134</v>
      </c>
      <c r="T965" t="s">
        <v>44</v>
      </c>
      <c r="U965" s="1">
        <v>43479</v>
      </c>
      <c r="V965" s="1">
        <v>43559</v>
      </c>
      <c r="W965" t="s">
        <v>2542</v>
      </c>
      <c r="X965" t="s">
        <v>905</v>
      </c>
      <c r="Y965">
        <v>7</v>
      </c>
      <c r="Z965">
        <v>6</v>
      </c>
      <c r="AA965">
        <v>35</v>
      </c>
      <c r="AB965">
        <v>17.142900000000001</v>
      </c>
      <c r="AC965" t="s">
        <v>1163</v>
      </c>
      <c r="AD965">
        <f>IF(ISBLANK(Source[[#This Row],[CrosslistID]]),1,1/COUNTIFS(Source[CrosslistID],Source[[#This Row],[CrosslistID]],Source[TermDesc],Source[[#This Row],[TermDesc]]))</f>
        <v>0.33333333333333331</v>
      </c>
      <c r="AE965">
        <v>29</v>
      </c>
      <c r="AF965">
        <v>35</v>
      </c>
      <c r="AG965">
        <v>82.857100000000003</v>
      </c>
      <c r="AH965">
        <v>82.857100000000003</v>
      </c>
      <c r="AI965">
        <v>0.6</v>
      </c>
      <c r="AJ965">
        <v>0.7</v>
      </c>
      <c r="AK965">
        <v>0</v>
      </c>
      <c r="AL9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65">
        <f>IF(AND(Source[[#This Row],[Credit_Noncredit]]="Noncredit",Source[[#This Row],[FTEF]]&gt;0),Source[[#This Row],[NC XLST FTES]]*525/(437.5*Source[[#This Row],[FTEF]]),0)</f>
        <v>0</v>
      </c>
      <c r="AN965">
        <f>IF(Source[[#This Row],[Credit_Noncredit]]="Credit",Source[[#This Row],[Census Enrollment]],Source[[#This Row],[Noncredit Avg. Attendance]])</f>
        <v>7</v>
      </c>
    </row>
    <row r="966" spans="1:40" x14ac:dyDescent="0.25">
      <c r="A966" t="s">
        <v>4581</v>
      </c>
      <c r="B966" t="s">
        <v>886</v>
      </c>
      <c r="C966" t="s">
        <v>627</v>
      </c>
      <c r="D966" t="s">
        <v>1135</v>
      </c>
      <c r="E966" s="4">
        <v>38562</v>
      </c>
      <c r="F966" s="4" t="s">
        <v>2536</v>
      </c>
      <c r="G966" s="4" t="s">
        <v>1273</v>
      </c>
      <c r="H966" t="str">
        <f>CONCATENATE(Source[[#This Row],[Subject]],TRIM(Source[[#This Row],[Course]]))</f>
        <v>PIL10B</v>
      </c>
      <c r="I966" t="str">
        <f>VLOOKUP(Source[[#This Row],[SubjCrse]],'Courses and Categories'!$E$2:$G$1816,3,FALSE)</f>
        <v>Credit General Education</v>
      </c>
      <c r="J966">
        <v>501</v>
      </c>
      <c r="K966" t="s">
        <v>2541</v>
      </c>
      <c r="L966" t="s">
        <v>87</v>
      </c>
      <c r="M966" t="s">
        <v>903</v>
      </c>
      <c r="N966" t="s">
        <v>59</v>
      </c>
      <c r="O966">
        <v>1810</v>
      </c>
      <c r="P966">
        <v>2025</v>
      </c>
      <c r="Q966" t="s">
        <v>422</v>
      </c>
      <c r="R966">
        <v>206</v>
      </c>
      <c r="S966" t="s">
        <v>134</v>
      </c>
      <c r="T966" t="s">
        <v>44</v>
      </c>
      <c r="U966" s="1">
        <v>43529</v>
      </c>
      <c r="V966" s="1">
        <v>43607</v>
      </c>
      <c r="W966" t="s">
        <v>2542</v>
      </c>
      <c r="X966" t="s">
        <v>905</v>
      </c>
      <c r="Y966">
        <v>0</v>
      </c>
      <c r="Z966">
        <v>0</v>
      </c>
      <c r="AA966">
        <v>35</v>
      </c>
      <c r="AB966">
        <v>0</v>
      </c>
      <c r="AC966" t="s">
        <v>1163</v>
      </c>
      <c r="AD966">
        <f>IF(ISBLANK(Source[[#This Row],[CrosslistID]]),1,1/COUNTIFS(Source[CrosslistID],Source[[#This Row],[CrosslistID]],Source[TermDesc],Source[[#This Row],[TermDesc]]))</f>
        <v>0.33333333333333331</v>
      </c>
      <c r="AE966">
        <v>29</v>
      </c>
      <c r="AF966">
        <v>35</v>
      </c>
      <c r="AG966">
        <v>82.857100000000003</v>
      </c>
      <c r="AH966">
        <v>82.857100000000003</v>
      </c>
      <c r="AI966">
        <v>0</v>
      </c>
      <c r="AJ966">
        <v>0</v>
      </c>
      <c r="AK966">
        <v>0</v>
      </c>
      <c r="AL9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66">
        <f>IF(AND(Source[[#This Row],[Credit_Noncredit]]="Noncredit",Source[[#This Row],[FTEF]]&gt;0),Source[[#This Row],[NC XLST FTES]]*525/(437.5*Source[[#This Row],[FTEF]]),0)</f>
        <v>0</v>
      </c>
      <c r="AN966">
        <f>IF(Source[[#This Row],[Credit_Noncredit]]="Credit",Source[[#This Row],[Census Enrollment]],Source[[#This Row],[Noncredit Avg. Attendance]])</f>
        <v>0</v>
      </c>
    </row>
    <row r="967" spans="1:40" x14ac:dyDescent="0.25">
      <c r="A967" t="s">
        <v>4581</v>
      </c>
      <c r="B967" t="s">
        <v>886</v>
      </c>
      <c r="C967" t="s">
        <v>627</v>
      </c>
      <c r="D967" t="s">
        <v>1135</v>
      </c>
      <c r="E967" s="4">
        <v>38564</v>
      </c>
      <c r="F967" s="4" t="s">
        <v>2536</v>
      </c>
      <c r="G967" s="4" t="s">
        <v>1275</v>
      </c>
      <c r="H967" t="str">
        <f>CONCATENATE(Source[[#This Row],[Subject]],TRIM(Source[[#This Row],[Course]]))</f>
        <v>PIL10C</v>
      </c>
      <c r="I967" t="str">
        <f>VLOOKUP(Source[[#This Row],[SubjCrse]],'Courses and Categories'!$E$2:$G$1816,3,FALSE)</f>
        <v>Credit General Education</v>
      </c>
      <c r="J967">
        <v>501</v>
      </c>
      <c r="K967" t="s">
        <v>2541</v>
      </c>
      <c r="L967" t="s">
        <v>87</v>
      </c>
      <c r="M967" t="s">
        <v>903</v>
      </c>
      <c r="N967" t="s">
        <v>59</v>
      </c>
      <c r="O967">
        <v>1810</v>
      </c>
      <c r="P967">
        <v>2025</v>
      </c>
      <c r="Q967" t="s">
        <v>233</v>
      </c>
      <c r="R967">
        <v>316</v>
      </c>
      <c r="S967" t="s">
        <v>134</v>
      </c>
      <c r="T967" t="s">
        <v>44</v>
      </c>
      <c r="U967" s="1">
        <v>43479</v>
      </c>
      <c r="V967" s="1">
        <v>43559</v>
      </c>
      <c r="W967" t="s">
        <v>4858</v>
      </c>
      <c r="X967" t="s">
        <v>905</v>
      </c>
      <c r="Y967">
        <v>6</v>
      </c>
      <c r="Z967">
        <v>6</v>
      </c>
      <c r="AA967">
        <v>35</v>
      </c>
      <c r="AB967">
        <v>17.142900000000001</v>
      </c>
      <c r="AC967" t="s">
        <v>4859</v>
      </c>
      <c r="AD967">
        <f>IF(ISBLANK(Source[[#This Row],[CrosslistID]]),1,1/COUNTIFS(Source[CrosslistID],Source[[#This Row],[CrosslistID]],Source[TermDesc],Source[[#This Row],[TermDesc]]))</f>
        <v>0.5</v>
      </c>
      <c r="AE967">
        <v>20</v>
      </c>
      <c r="AF967">
        <v>35</v>
      </c>
      <c r="AG967">
        <v>57.142899999999997</v>
      </c>
      <c r="AH967">
        <v>57.142899999999997</v>
      </c>
      <c r="AI967">
        <v>0.6</v>
      </c>
      <c r="AJ967">
        <v>0.6</v>
      </c>
      <c r="AK967">
        <v>0</v>
      </c>
      <c r="AL9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67">
        <f>IF(AND(Source[[#This Row],[Credit_Noncredit]]="Noncredit",Source[[#This Row],[FTEF]]&gt;0),Source[[#This Row],[NC XLST FTES]]*525/(437.5*Source[[#This Row],[FTEF]]),0)</f>
        <v>0</v>
      </c>
      <c r="AN967">
        <f>IF(Source[[#This Row],[Credit_Noncredit]]="Credit",Source[[#This Row],[Census Enrollment]],Source[[#This Row],[Noncredit Avg. Attendance]])</f>
        <v>6</v>
      </c>
    </row>
    <row r="968" spans="1:40" x14ac:dyDescent="0.25">
      <c r="A968" t="s">
        <v>4581</v>
      </c>
      <c r="B968" t="s">
        <v>886</v>
      </c>
      <c r="C968" t="s">
        <v>627</v>
      </c>
      <c r="D968" t="s">
        <v>1135</v>
      </c>
      <c r="E968" s="4">
        <v>38497</v>
      </c>
      <c r="F968" s="4" t="s">
        <v>1168</v>
      </c>
      <c r="G968" s="4" t="s">
        <v>1072</v>
      </c>
      <c r="H968" t="str">
        <f>CONCATENATE(Source[[#This Row],[Subject]],TRIM(Source[[#This Row],[Course]]))</f>
        <v>RUSS1A</v>
      </c>
      <c r="I968" t="str">
        <f>VLOOKUP(Source[[#This Row],[SubjCrse]],'Courses and Categories'!$E$2:$G$1816,3,FALSE)</f>
        <v>Credit General Education</v>
      </c>
      <c r="J968">
        <v>581</v>
      </c>
      <c r="K968" t="s">
        <v>2544</v>
      </c>
      <c r="L968" t="s">
        <v>87</v>
      </c>
      <c r="M968" t="s">
        <v>903</v>
      </c>
      <c r="N968" t="s">
        <v>180</v>
      </c>
      <c r="O968">
        <v>1800</v>
      </c>
      <c r="P968">
        <v>2050</v>
      </c>
      <c r="Q968" t="s">
        <v>76</v>
      </c>
      <c r="R968">
        <v>721</v>
      </c>
      <c r="S968" t="s">
        <v>77</v>
      </c>
      <c r="T968">
        <v>1</v>
      </c>
      <c r="U968" s="1">
        <v>43479</v>
      </c>
      <c r="V968" s="1">
        <v>43607</v>
      </c>
      <c r="W968" t="s">
        <v>2547</v>
      </c>
      <c r="X968" t="s">
        <v>1929</v>
      </c>
      <c r="Y968">
        <v>34</v>
      </c>
      <c r="Z968">
        <v>26</v>
      </c>
      <c r="AA968">
        <v>35</v>
      </c>
      <c r="AB968">
        <v>74.285700000000006</v>
      </c>
      <c r="AC968" t="s">
        <v>4860</v>
      </c>
      <c r="AD968">
        <f>IF(ISBLANK(Source[[#This Row],[CrosslistID]]),1,1/COUNTIFS(Source[CrosslistID],Source[[#This Row],[CrosslistID]],Source[TermDesc],Source[[#This Row],[TermDesc]]))</f>
        <v>0.5</v>
      </c>
      <c r="AE968">
        <v>28</v>
      </c>
      <c r="AF968">
        <v>35</v>
      </c>
      <c r="AG968">
        <v>80</v>
      </c>
      <c r="AH968">
        <v>80</v>
      </c>
      <c r="AI968">
        <v>3.4</v>
      </c>
      <c r="AJ968">
        <v>3.4</v>
      </c>
      <c r="AK968">
        <v>0.2</v>
      </c>
      <c r="AL9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68">
        <f>IF(AND(Source[[#This Row],[Credit_Noncredit]]="Noncredit",Source[[#This Row],[FTEF]]&gt;0),Source[[#This Row],[NC XLST FTES]]*525/(437.5*Source[[#This Row],[FTEF]]),0)</f>
        <v>0</v>
      </c>
      <c r="AN968">
        <f>IF(Source[[#This Row],[Credit_Noncredit]]="Credit",Source[[#This Row],[Census Enrollment]],Source[[#This Row],[Noncredit Avg. Attendance]])</f>
        <v>34</v>
      </c>
    </row>
    <row r="969" spans="1:40" x14ac:dyDescent="0.25">
      <c r="A969" t="s">
        <v>4581</v>
      </c>
      <c r="B969" t="s">
        <v>886</v>
      </c>
      <c r="C969" t="s">
        <v>627</v>
      </c>
      <c r="D969" t="s">
        <v>1135</v>
      </c>
      <c r="E969" s="4">
        <v>38560</v>
      </c>
      <c r="F969" s="4" t="s">
        <v>1168</v>
      </c>
      <c r="G969" s="4">
        <v>2</v>
      </c>
      <c r="H969" t="str">
        <f>CONCATENATE(Source[[#This Row],[Subject]],TRIM(Source[[#This Row],[Course]]))</f>
        <v>RUSS2</v>
      </c>
      <c r="I969" t="str">
        <f>VLOOKUP(Source[[#This Row],[SubjCrse]],'Courses and Categories'!$E$2:$G$1816,3,FALSE)</f>
        <v>Credit General Education</v>
      </c>
      <c r="J969">
        <v>961</v>
      </c>
      <c r="K969" t="s">
        <v>4861</v>
      </c>
      <c r="L969" t="s">
        <v>87</v>
      </c>
      <c r="M969" t="s">
        <v>903</v>
      </c>
      <c r="N969" t="s">
        <v>1381</v>
      </c>
      <c r="O969" t="s">
        <v>1373</v>
      </c>
      <c r="P969" t="s">
        <v>4661</v>
      </c>
      <c r="Q969" t="s">
        <v>2059</v>
      </c>
      <c r="R969">
        <v>307</v>
      </c>
      <c r="S969" t="s">
        <v>134</v>
      </c>
      <c r="T969" t="s">
        <v>44</v>
      </c>
      <c r="U969" s="1">
        <v>43493</v>
      </c>
      <c r="V969" s="1">
        <v>43607</v>
      </c>
      <c r="W969" t="s">
        <v>4862</v>
      </c>
      <c r="X969" t="s">
        <v>918</v>
      </c>
      <c r="Y969">
        <v>10</v>
      </c>
      <c r="Z969">
        <v>10</v>
      </c>
      <c r="AA969">
        <v>35</v>
      </c>
      <c r="AB969">
        <v>28.571400000000001</v>
      </c>
      <c r="AC969" t="s">
        <v>1471</v>
      </c>
      <c r="AD969">
        <f>IF(ISBLANK(Source[[#This Row],[CrosslistID]]),1,1/COUNTIFS(Source[CrosslistID],Source[[#This Row],[CrosslistID]],Source[TermDesc],Source[[#This Row],[TermDesc]]))</f>
        <v>0.5</v>
      </c>
      <c r="AE969">
        <v>28</v>
      </c>
      <c r="AF969">
        <v>35</v>
      </c>
      <c r="AG969">
        <v>80</v>
      </c>
      <c r="AH969">
        <v>80</v>
      </c>
      <c r="AI969">
        <v>1.667</v>
      </c>
      <c r="AJ969">
        <v>1.667</v>
      </c>
      <c r="AK969">
        <v>0.33329999999999999</v>
      </c>
      <c r="AL9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69">
        <f>IF(AND(Source[[#This Row],[Credit_Noncredit]]="Noncredit",Source[[#This Row],[FTEF]]&gt;0),Source[[#This Row],[NC XLST FTES]]*525/(437.5*Source[[#This Row],[FTEF]]),0)</f>
        <v>0</v>
      </c>
      <c r="AN969">
        <f>IF(Source[[#This Row],[Credit_Noncredit]]="Credit",Source[[#This Row],[Census Enrollment]],Source[[#This Row],[Noncredit Avg. Attendance]])</f>
        <v>10</v>
      </c>
    </row>
    <row r="970" spans="1:40" x14ac:dyDescent="0.25">
      <c r="A970" t="s">
        <v>4581</v>
      </c>
      <c r="B970" t="s">
        <v>886</v>
      </c>
      <c r="C970" t="s">
        <v>627</v>
      </c>
      <c r="D970" t="s">
        <v>1135</v>
      </c>
      <c r="E970" s="4">
        <v>38916</v>
      </c>
      <c r="F970" s="4" t="s">
        <v>1168</v>
      </c>
      <c r="G970" s="4" t="s">
        <v>2501</v>
      </c>
      <c r="H970" t="str">
        <f>CONCATENATE(Source[[#This Row],[Subject]],TRIM(Source[[#This Row],[Course]]))</f>
        <v>RUSS3B</v>
      </c>
      <c r="I970" t="str">
        <f>VLOOKUP(Source[[#This Row],[SubjCrse]],'Courses and Categories'!$E$2:$G$1816,3,FALSE)</f>
        <v>Credit General Education</v>
      </c>
      <c r="J970">
        <v>581</v>
      </c>
      <c r="K970" t="s">
        <v>4863</v>
      </c>
      <c r="L970" t="s">
        <v>87</v>
      </c>
      <c r="M970" t="s">
        <v>903</v>
      </c>
      <c r="N970" t="s">
        <v>185</v>
      </c>
      <c r="O970">
        <v>1800</v>
      </c>
      <c r="P970">
        <v>2050</v>
      </c>
      <c r="Q970" t="s">
        <v>76</v>
      </c>
      <c r="R970">
        <v>720</v>
      </c>
      <c r="S970" t="s">
        <v>77</v>
      </c>
      <c r="T970">
        <v>1</v>
      </c>
      <c r="U970" s="1">
        <v>43479</v>
      </c>
      <c r="V970" s="1">
        <v>43607</v>
      </c>
      <c r="W970" t="s">
        <v>2547</v>
      </c>
      <c r="X970" t="s">
        <v>1929</v>
      </c>
      <c r="Y970">
        <v>19</v>
      </c>
      <c r="Z970">
        <v>19</v>
      </c>
      <c r="AA970">
        <v>35</v>
      </c>
      <c r="AB970">
        <v>54.285699999999999</v>
      </c>
      <c r="AD970">
        <f>IF(ISBLANK(Source[[#This Row],[CrosslistID]]),1,1/COUNTIFS(Source[CrosslistID],Source[[#This Row],[CrosslistID]],Source[TermDesc],Source[[#This Row],[TermDesc]]))</f>
        <v>1</v>
      </c>
      <c r="AG970">
        <v>0</v>
      </c>
      <c r="AH970">
        <v>54.285699999999999</v>
      </c>
      <c r="AI970">
        <v>1.9</v>
      </c>
      <c r="AJ970">
        <v>1.9</v>
      </c>
      <c r="AK970">
        <v>0.2</v>
      </c>
      <c r="AL9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70">
        <f>IF(AND(Source[[#This Row],[Credit_Noncredit]]="Noncredit",Source[[#This Row],[FTEF]]&gt;0),Source[[#This Row],[NC XLST FTES]]*525/(437.5*Source[[#This Row],[FTEF]]),0)</f>
        <v>0</v>
      </c>
      <c r="AN970">
        <f>IF(Source[[#This Row],[Credit_Noncredit]]="Credit",Source[[#This Row],[Census Enrollment]],Source[[#This Row],[Noncredit Avg. Attendance]])</f>
        <v>19</v>
      </c>
    </row>
    <row r="971" spans="1:40" x14ac:dyDescent="0.25">
      <c r="A971" t="s">
        <v>4581</v>
      </c>
      <c r="B971" t="s">
        <v>886</v>
      </c>
      <c r="C971" t="s">
        <v>627</v>
      </c>
      <c r="D971" t="s">
        <v>1135</v>
      </c>
      <c r="E971" s="4">
        <v>38499</v>
      </c>
      <c r="F971" s="4" t="s">
        <v>1168</v>
      </c>
      <c r="G971" s="4" t="s">
        <v>2551</v>
      </c>
      <c r="H971" t="str">
        <f>CONCATENATE(Source[[#This Row],[Subject]],TRIM(Source[[#This Row],[Course]]))</f>
        <v>RUSS21A</v>
      </c>
      <c r="I971" t="str">
        <f>VLOOKUP(Source[[#This Row],[SubjCrse]],'Courses and Categories'!$E$2:$G$1816,3,FALSE)</f>
        <v>Credit General Education</v>
      </c>
      <c r="J971">
        <v>581</v>
      </c>
      <c r="K971" t="s">
        <v>2549</v>
      </c>
      <c r="L971" t="s">
        <v>87</v>
      </c>
      <c r="M971" t="s">
        <v>903</v>
      </c>
      <c r="N971" t="s">
        <v>180</v>
      </c>
      <c r="O971">
        <v>1800</v>
      </c>
      <c r="P971">
        <v>2050</v>
      </c>
      <c r="Q971" t="s">
        <v>76</v>
      </c>
      <c r="R971">
        <v>721</v>
      </c>
      <c r="S971" t="s">
        <v>77</v>
      </c>
      <c r="T971">
        <v>1</v>
      </c>
      <c r="U971" s="1">
        <v>43479</v>
      </c>
      <c r="V971" s="1">
        <v>43607</v>
      </c>
      <c r="W971" t="s">
        <v>2547</v>
      </c>
      <c r="X971" t="s">
        <v>1929</v>
      </c>
      <c r="Y971">
        <v>1</v>
      </c>
      <c r="Z971">
        <v>1</v>
      </c>
      <c r="AA971">
        <v>35</v>
      </c>
      <c r="AB971">
        <v>2.8571</v>
      </c>
      <c r="AC971" t="s">
        <v>4860</v>
      </c>
      <c r="AD971">
        <f>IF(ISBLANK(Source[[#This Row],[CrosslistID]]),1,1/COUNTIFS(Source[CrosslistID],Source[[#This Row],[CrosslistID]],Source[TermDesc],Source[[#This Row],[TermDesc]]))</f>
        <v>0.5</v>
      </c>
      <c r="AE971">
        <v>28</v>
      </c>
      <c r="AF971">
        <v>35</v>
      </c>
      <c r="AG971">
        <v>80</v>
      </c>
      <c r="AH971">
        <v>80</v>
      </c>
      <c r="AI971">
        <v>0.1</v>
      </c>
      <c r="AJ971">
        <v>0.1</v>
      </c>
      <c r="AK971">
        <v>0</v>
      </c>
      <c r="AL9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71">
        <f>IF(AND(Source[[#This Row],[Credit_Noncredit]]="Noncredit",Source[[#This Row],[FTEF]]&gt;0),Source[[#This Row],[NC XLST FTES]]*525/(437.5*Source[[#This Row],[FTEF]]),0)</f>
        <v>0</v>
      </c>
      <c r="AN971">
        <f>IF(Source[[#This Row],[Credit_Noncredit]]="Credit",Source[[#This Row],[Census Enrollment]],Source[[#This Row],[Noncredit Avg. Attendance]])</f>
        <v>1</v>
      </c>
    </row>
    <row r="972" spans="1:40" x14ac:dyDescent="0.25">
      <c r="A972" t="s">
        <v>4581</v>
      </c>
      <c r="B972" t="s">
        <v>886</v>
      </c>
      <c r="C972" t="s">
        <v>627</v>
      </c>
      <c r="D972" t="s">
        <v>1135</v>
      </c>
      <c r="E972" s="4">
        <v>39191</v>
      </c>
      <c r="F972" s="4" t="s">
        <v>1168</v>
      </c>
      <c r="G972" s="4">
        <v>22</v>
      </c>
      <c r="H972" t="str">
        <f>CONCATENATE(Source[[#This Row],[Subject]],TRIM(Source[[#This Row],[Course]]))</f>
        <v>RUSS22</v>
      </c>
      <c r="I972" t="str">
        <f>VLOOKUP(Source[[#This Row],[SubjCrse]],'Courses and Categories'!$E$2:$G$1816,3,FALSE)</f>
        <v>Credit General Education</v>
      </c>
      <c r="J972">
        <v>931</v>
      </c>
      <c r="K972" t="s">
        <v>2549</v>
      </c>
      <c r="L972" t="s">
        <v>87</v>
      </c>
      <c r="M972" t="s">
        <v>897</v>
      </c>
      <c r="N972" t="s">
        <v>42</v>
      </c>
      <c r="O972" t="s">
        <v>42</v>
      </c>
      <c r="P972" t="s">
        <v>42</v>
      </c>
      <c r="Q972" t="s">
        <v>42</v>
      </c>
      <c r="S972" t="s">
        <v>134</v>
      </c>
      <c r="T972" t="s">
        <v>44</v>
      </c>
      <c r="U972" s="1">
        <v>43493</v>
      </c>
      <c r="V972" s="1">
        <v>43607</v>
      </c>
      <c r="W972" t="s">
        <v>1170</v>
      </c>
      <c r="X972" t="s">
        <v>918</v>
      </c>
      <c r="Y972">
        <v>13</v>
      </c>
      <c r="Z972">
        <v>8</v>
      </c>
      <c r="AA972">
        <v>35</v>
      </c>
      <c r="AB972">
        <v>22.857099999999999</v>
      </c>
      <c r="AC972" t="s">
        <v>1471</v>
      </c>
      <c r="AD972">
        <f>IF(ISBLANK(Source[[#This Row],[CrosslistID]]),1,1/COUNTIFS(Source[CrosslistID],Source[[#This Row],[CrosslistID]],Source[TermDesc],Source[[#This Row],[TermDesc]]))</f>
        <v>0.5</v>
      </c>
      <c r="AE972">
        <v>28</v>
      </c>
      <c r="AF972">
        <v>35</v>
      </c>
      <c r="AG972">
        <v>80</v>
      </c>
      <c r="AH972">
        <v>80</v>
      </c>
      <c r="AI972">
        <v>2.1669999999999998</v>
      </c>
      <c r="AJ972">
        <v>2.1669999999999998</v>
      </c>
      <c r="AK972">
        <v>0</v>
      </c>
      <c r="AL9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72">
        <f>IF(AND(Source[[#This Row],[Credit_Noncredit]]="Noncredit",Source[[#This Row],[FTEF]]&gt;0),Source[[#This Row],[NC XLST FTES]]*525/(437.5*Source[[#This Row],[FTEF]]),0)</f>
        <v>0</v>
      </c>
      <c r="AN972">
        <f>IF(Source[[#This Row],[Credit_Noncredit]]="Credit",Source[[#This Row],[Census Enrollment]],Source[[#This Row],[Noncredit Avg. Attendance]])</f>
        <v>13</v>
      </c>
    </row>
    <row r="973" spans="1:40" x14ac:dyDescent="0.25">
      <c r="A973" t="s">
        <v>4581</v>
      </c>
      <c r="B973" t="s">
        <v>886</v>
      </c>
      <c r="C973" t="s">
        <v>627</v>
      </c>
      <c r="D973" t="s">
        <v>1135</v>
      </c>
      <c r="E973" s="4">
        <v>37862</v>
      </c>
      <c r="F973" s="4" t="s">
        <v>1171</v>
      </c>
      <c r="G973" s="4">
        <v>1</v>
      </c>
      <c r="H973" t="str">
        <f>CONCATENATE(Source[[#This Row],[Subject]],TRIM(Source[[#This Row],[Course]]))</f>
        <v>SPAN1</v>
      </c>
      <c r="I973" t="str">
        <f>VLOOKUP(Source[[#This Row],[SubjCrse]],'Courses and Categories'!$E$2:$G$1816,3,FALSE)</f>
        <v>Credit General Education</v>
      </c>
      <c r="J973">
        <v>1</v>
      </c>
      <c r="K973" t="s">
        <v>1172</v>
      </c>
      <c r="L973" t="s">
        <v>39</v>
      </c>
      <c r="M973" t="s">
        <v>903</v>
      </c>
      <c r="N973" t="s">
        <v>59</v>
      </c>
      <c r="O973">
        <v>1110</v>
      </c>
      <c r="P973">
        <v>1325</v>
      </c>
      <c r="Q973" t="s">
        <v>238</v>
      </c>
      <c r="R973">
        <v>709</v>
      </c>
      <c r="S973" t="s">
        <v>134</v>
      </c>
      <c r="T973">
        <v>1</v>
      </c>
      <c r="U973" s="1">
        <v>43479</v>
      </c>
      <c r="V973" s="1">
        <v>43607</v>
      </c>
      <c r="W973" t="s">
        <v>2554</v>
      </c>
      <c r="X973" t="s">
        <v>1929</v>
      </c>
      <c r="Y973">
        <v>29</v>
      </c>
      <c r="Z973">
        <v>25</v>
      </c>
      <c r="AA973">
        <v>35</v>
      </c>
      <c r="AB973">
        <v>71.428600000000003</v>
      </c>
      <c r="AD973">
        <f>IF(ISBLANK(Source[[#This Row],[CrosslistID]]),1,1/COUNTIFS(Source[CrosslistID],Source[[#This Row],[CrosslistID]],Source[TermDesc],Source[[#This Row],[TermDesc]]))</f>
        <v>1</v>
      </c>
      <c r="AG973">
        <v>0</v>
      </c>
      <c r="AH973">
        <v>71.428600000000003</v>
      </c>
      <c r="AI973">
        <v>4.3330000000000002</v>
      </c>
      <c r="AJ973">
        <v>4.8330000000000002</v>
      </c>
      <c r="AK973">
        <v>0.33329999999999999</v>
      </c>
      <c r="AL9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73">
        <f>IF(AND(Source[[#This Row],[Credit_Noncredit]]="Noncredit",Source[[#This Row],[FTEF]]&gt;0),Source[[#This Row],[NC XLST FTES]]*525/(437.5*Source[[#This Row],[FTEF]]),0)</f>
        <v>0</v>
      </c>
      <c r="AN973">
        <f>IF(Source[[#This Row],[Credit_Noncredit]]="Credit",Source[[#This Row],[Census Enrollment]],Source[[#This Row],[Noncredit Avg. Attendance]])</f>
        <v>29</v>
      </c>
    </row>
    <row r="974" spans="1:40" x14ac:dyDescent="0.25">
      <c r="A974" t="s">
        <v>4581</v>
      </c>
      <c r="B974" t="s">
        <v>886</v>
      </c>
      <c r="C974" t="s">
        <v>627</v>
      </c>
      <c r="D974" t="s">
        <v>1135</v>
      </c>
      <c r="E974" s="4">
        <v>38917</v>
      </c>
      <c r="F974" s="4" t="s">
        <v>1171</v>
      </c>
      <c r="G974" s="4">
        <v>1</v>
      </c>
      <c r="H974" t="str">
        <f>CONCATENATE(Source[[#This Row],[Subject]],TRIM(Source[[#This Row],[Course]]))</f>
        <v>SPAN1</v>
      </c>
      <c r="I974" t="str">
        <f>VLOOKUP(Source[[#This Row],[SubjCrse]],'Courses and Categories'!$E$2:$G$1816,3,FALSE)</f>
        <v>Credit General Education</v>
      </c>
      <c r="J974">
        <v>2</v>
      </c>
      <c r="K974" t="s">
        <v>1172</v>
      </c>
      <c r="L974" t="s">
        <v>39</v>
      </c>
      <c r="M974" t="s">
        <v>903</v>
      </c>
      <c r="N974" t="s">
        <v>105</v>
      </c>
      <c r="O974">
        <v>1410</v>
      </c>
      <c r="P974">
        <v>1625</v>
      </c>
      <c r="Q974" t="s">
        <v>233</v>
      </c>
      <c r="R974">
        <v>313</v>
      </c>
      <c r="S974" t="s">
        <v>134</v>
      </c>
      <c r="T974">
        <v>1</v>
      </c>
      <c r="U974" s="1">
        <v>43479</v>
      </c>
      <c r="V974" s="1">
        <v>43607</v>
      </c>
      <c r="W974" t="s">
        <v>2558</v>
      </c>
      <c r="X974" t="s">
        <v>1929</v>
      </c>
      <c r="Y974">
        <v>24</v>
      </c>
      <c r="Z974">
        <v>20</v>
      </c>
      <c r="AA974">
        <v>35</v>
      </c>
      <c r="AB974">
        <v>57.142899999999997</v>
      </c>
      <c r="AD974">
        <f>IF(ISBLANK(Source[[#This Row],[CrosslistID]]),1,1/COUNTIFS(Source[CrosslistID],Source[[#This Row],[CrosslistID]],Source[TermDesc],Source[[#This Row],[TermDesc]]))</f>
        <v>1</v>
      </c>
      <c r="AG974">
        <v>0</v>
      </c>
      <c r="AH974">
        <v>57.142899999999997</v>
      </c>
      <c r="AI974">
        <v>3.8330000000000002</v>
      </c>
      <c r="AJ974">
        <v>3.9996999999999998</v>
      </c>
      <c r="AK974">
        <v>0.33329999999999999</v>
      </c>
      <c r="AL9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74">
        <f>IF(AND(Source[[#This Row],[Credit_Noncredit]]="Noncredit",Source[[#This Row],[FTEF]]&gt;0),Source[[#This Row],[NC XLST FTES]]*525/(437.5*Source[[#This Row],[FTEF]]),0)</f>
        <v>0</v>
      </c>
      <c r="AN974">
        <f>IF(Source[[#This Row],[Credit_Noncredit]]="Credit",Source[[#This Row],[Census Enrollment]],Source[[#This Row],[Noncredit Avg. Attendance]])</f>
        <v>24</v>
      </c>
    </row>
    <row r="975" spans="1:40" x14ac:dyDescent="0.25">
      <c r="A975" t="s">
        <v>4581</v>
      </c>
      <c r="B975" t="s">
        <v>886</v>
      </c>
      <c r="C975" t="s">
        <v>627</v>
      </c>
      <c r="D975" t="s">
        <v>1135</v>
      </c>
      <c r="E975" s="4">
        <v>30506</v>
      </c>
      <c r="F975" s="4" t="s">
        <v>1171</v>
      </c>
      <c r="G975" s="4">
        <v>1</v>
      </c>
      <c r="H975" t="str">
        <f>CONCATENATE(Source[[#This Row],[Subject]],TRIM(Source[[#This Row],[Course]]))</f>
        <v>SPAN1</v>
      </c>
      <c r="I975" t="str">
        <f>VLOOKUP(Source[[#This Row],[SubjCrse]],'Courses and Categories'!$E$2:$G$1816,3,FALSE)</f>
        <v>Credit General Education</v>
      </c>
      <c r="J975">
        <v>551</v>
      </c>
      <c r="K975" t="s">
        <v>1172</v>
      </c>
      <c r="L975" t="s">
        <v>87</v>
      </c>
      <c r="M975" t="s">
        <v>903</v>
      </c>
      <c r="N975" t="s">
        <v>59</v>
      </c>
      <c r="O975">
        <v>1800</v>
      </c>
      <c r="P975">
        <v>2015</v>
      </c>
      <c r="Q975" t="s">
        <v>52</v>
      </c>
      <c r="R975">
        <v>274</v>
      </c>
      <c r="S975" t="s">
        <v>53</v>
      </c>
      <c r="T975">
        <v>1</v>
      </c>
      <c r="U975" s="1">
        <v>43479</v>
      </c>
      <c r="V975" s="1">
        <v>43607</v>
      </c>
      <c r="W975" t="s">
        <v>1173</v>
      </c>
      <c r="X975" t="s">
        <v>1929</v>
      </c>
      <c r="Y975">
        <v>25</v>
      </c>
      <c r="Z975">
        <v>21</v>
      </c>
      <c r="AA975">
        <v>35</v>
      </c>
      <c r="AB975">
        <v>60</v>
      </c>
      <c r="AD975">
        <f>IF(ISBLANK(Source[[#This Row],[CrosslistID]]),1,1/COUNTIFS(Source[CrosslistID],Source[[#This Row],[CrosslistID]],Source[TermDesc],Source[[#This Row],[TermDesc]]))</f>
        <v>1</v>
      </c>
      <c r="AG975">
        <v>0</v>
      </c>
      <c r="AH975">
        <v>60</v>
      </c>
      <c r="AI975">
        <v>4</v>
      </c>
      <c r="AJ975">
        <v>4.1666999999999996</v>
      </c>
      <c r="AK975">
        <v>0.33329999999999999</v>
      </c>
      <c r="AL9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75">
        <f>IF(AND(Source[[#This Row],[Credit_Noncredit]]="Noncredit",Source[[#This Row],[FTEF]]&gt;0),Source[[#This Row],[NC XLST FTES]]*525/(437.5*Source[[#This Row],[FTEF]]),0)</f>
        <v>0</v>
      </c>
      <c r="AN975">
        <f>IF(Source[[#This Row],[Credit_Noncredit]]="Credit",Source[[#This Row],[Census Enrollment]],Source[[#This Row],[Noncredit Avg. Attendance]])</f>
        <v>25</v>
      </c>
    </row>
    <row r="976" spans="1:40" x14ac:dyDescent="0.25">
      <c r="A976" t="s">
        <v>4581</v>
      </c>
      <c r="B976" t="s">
        <v>886</v>
      </c>
      <c r="C976" t="s">
        <v>627</v>
      </c>
      <c r="D976" t="s">
        <v>1135</v>
      </c>
      <c r="E976" s="4">
        <v>32127</v>
      </c>
      <c r="F976" s="4" t="s">
        <v>1171</v>
      </c>
      <c r="G976" s="4">
        <v>1</v>
      </c>
      <c r="H976" t="str">
        <f>CONCATENATE(Source[[#This Row],[Subject]],TRIM(Source[[#This Row],[Course]]))</f>
        <v>SPAN1</v>
      </c>
      <c r="I976" t="str">
        <f>VLOOKUP(Source[[#This Row],[SubjCrse]],'Courses and Categories'!$E$2:$G$1816,3,FALSE)</f>
        <v>Credit General Education</v>
      </c>
      <c r="J976">
        <v>581</v>
      </c>
      <c r="K976" t="s">
        <v>1172</v>
      </c>
      <c r="L976" t="s">
        <v>87</v>
      </c>
      <c r="M976" t="s">
        <v>903</v>
      </c>
      <c r="N976" t="s">
        <v>105</v>
      </c>
      <c r="O976">
        <v>1800</v>
      </c>
      <c r="P976">
        <v>2015</v>
      </c>
      <c r="Q976" t="s">
        <v>76</v>
      </c>
      <c r="R976">
        <v>33</v>
      </c>
      <c r="S976" t="s">
        <v>77</v>
      </c>
      <c r="T976">
        <v>1</v>
      </c>
      <c r="U976" s="1">
        <v>43479</v>
      </c>
      <c r="V976" s="1">
        <v>43607</v>
      </c>
      <c r="W976" t="s">
        <v>1177</v>
      </c>
      <c r="X976" t="s">
        <v>1929</v>
      </c>
      <c r="Y976">
        <v>32</v>
      </c>
      <c r="Z976">
        <v>26</v>
      </c>
      <c r="AA976">
        <v>35</v>
      </c>
      <c r="AB976">
        <v>74.285700000000006</v>
      </c>
      <c r="AD976">
        <f>IF(ISBLANK(Source[[#This Row],[CrosslistID]]),1,1/COUNTIFS(Source[CrosslistID],Source[[#This Row],[CrosslistID]],Source[TermDesc],Source[[#This Row],[TermDesc]]))</f>
        <v>1</v>
      </c>
      <c r="AG976">
        <v>0</v>
      </c>
      <c r="AH976">
        <v>74.285700000000006</v>
      </c>
      <c r="AI976">
        <v>5.1669999999999998</v>
      </c>
      <c r="AJ976">
        <v>5.3337000000000003</v>
      </c>
      <c r="AK976">
        <v>0.33329999999999999</v>
      </c>
      <c r="AL9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76">
        <f>IF(AND(Source[[#This Row],[Credit_Noncredit]]="Noncredit",Source[[#This Row],[FTEF]]&gt;0),Source[[#This Row],[NC XLST FTES]]*525/(437.5*Source[[#This Row],[FTEF]]),0)</f>
        <v>0</v>
      </c>
      <c r="AN976">
        <f>IF(Source[[#This Row],[Credit_Noncredit]]="Credit",Source[[#This Row],[Census Enrollment]],Source[[#This Row],[Noncredit Avg. Attendance]])</f>
        <v>32</v>
      </c>
    </row>
    <row r="977" spans="1:40" x14ac:dyDescent="0.25">
      <c r="A977" t="s">
        <v>4581</v>
      </c>
      <c r="B977" t="s">
        <v>886</v>
      </c>
      <c r="C977" t="s">
        <v>627</v>
      </c>
      <c r="D977" t="s">
        <v>1135</v>
      </c>
      <c r="E977" s="4">
        <v>31451</v>
      </c>
      <c r="F977" s="4" t="s">
        <v>1171</v>
      </c>
      <c r="G977" s="4" t="s">
        <v>1072</v>
      </c>
      <c r="H977" t="str">
        <f>CONCATENATE(Source[[#This Row],[Subject]],TRIM(Source[[#This Row],[Course]]))</f>
        <v>SPAN1A</v>
      </c>
      <c r="I977" t="str">
        <f>VLOOKUP(Source[[#This Row],[SubjCrse]],'Courses and Categories'!$E$2:$G$1816,3,FALSE)</f>
        <v>Credit General Education</v>
      </c>
      <c r="J977">
        <v>1</v>
      </c>
      <c r="K977" t="s">
        <v>1172</v>
      </c>
      <c r="L977" t="s">
        <v>39</v>
      </c>
      <c r="M977" t="s">
        <v>903</v>
      </c>
      <c r="N977" t="s">
        <v>1041</v>
      </c>
      <c r="O977">
        <v>910</v>
      </c>
      <c r="P977">
        <v>1000</v>
      </c>
      <c r="Q977" t="s">
        <v>240</v>
      </c>
      <c r="R977">
        <v>221</v>
      </c>
      <c r="S977" t="s">
        <v>134</v>
      </c>
      <c r="T977">
        <v>1</v>
      </c>
      <c r="U977" s="1">
        <v>43479</v>
      </c>
      <c r="V977" s="1">
        <v>43607</v>
      </c>
      <c r="W977" t="s">
        <v>3350</v>
      </c>
      <c r="X977" t="s">
        <v>1929</v>
      </c>
      <c r="Y977">
        <v>23</v>
      </c>
      <c r="Z977">
        <v>21</v>
      </c>
      <c r="AA977">
        <v>35</v>
      </c>
      <c r="AB977">
        <v>60</v>
      </c>
      <c r="AD977">
        <f>IF(ISBLANK(Source[[#This Row],[CrosslistID]]),1,1/COUNTIFS(Source[CrosslistID],Source[[#This Row],[CrosslistID]],Source[TermDesc],Source[[#This Row],[TermDesc]]))</f>
        <v>1</v>
      </c>
      <c r="AG977">
        <v>0</v>
      </c>
      <c r="AH977">
        <v>60</v>
      </c>
      <c r="AI977">
        <v>2</v>
      </c>
      <c r="AJ977">
        <v>2.2999999999999998</v>
      </c>
      <c r="AK977">
        <v>0.2</v>
      </c>
      <c r="AL9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77">
        <f>IF(AND(Source[[#This Row],[Credit_Noncredit]]="Noncredit",Source[[#This Row],[FTEF]]&gt;0),Source[[#This Row],[NC XLST FTES]]*525/(437.5*Source[[#This Row],[FTEF]]),0)</f>
        <v>0</v>
      </c>
      <c r="AN977">
        <f>IF(Source[[#This Row],[Credit_Noncredit]]="Credit",Source[[#This Row],[Census Enrollment]],Source[[#This Row],[Noncredit Avg. Attendance]])</f>
        <v>23</v>
      </c>
    </row>
    <row r="978" spans="1:40" x14ac:dyDescent="0.25">
      <c r="A978" t="s">
        <v>4581</v>
      </c>
      <c r="B978" t="s">
        <v>886</v>
      </c>
      <c r="C978" t="s">
        <v>627</v>
      </c>
      <c r="D978" t="s">
        <v>1135</v>
      </c>
      <c r="E978" s="4">
        <v>34368</v>
      </c>
      <c r="F978" s="4" t="s">
        <v>1171</v>
      </c>
      <c r="G978" s="4" t="s">
        <v>1072</v>
      </c>
      <c r="H978" t="str">
        <f>CONCATENATE(Source[[#This Row],[Subject]],TRIM(Source[[#This Row],[Course]]))</f>
        <v>SPAN1A</v>
      </c>
      <c r="I978" t="str">
        <f>VLOOKUP(Source[[#This Row],[SubjCrse]],'Courses and Categories'!$E$2:$G$1816,3,FALSE)</f>
        <v>Credit General Education</v>
      </c>
      <c r="J978">
        <v>4</v>
      </c>
      <c r="K978" t="s">
        <v>1172</v>
      </c>
      <c r="L978" t="s">
        <v>39</v>
      </c>
      <c r="M978" t="s">
        <v>903</v>
      </c>
      <c r="N978" t="s">
        <v>59</v>
      </c>
      <c r="O978">
        <v>940</v>
      </c>
      <c r="P978">
        <v>1055</v>
      </c>
      <c r="Q978" t="s">
        <v>420</v>
      </c>
      <c r="R978">
        <v>186</v>
      </c>
      <c r="S978" t="s">
        <v>134</v>
      </c>
      <c r="T978">
        <v>1</v>
      </c>
      <c r="U978" s="1">
        <v>43479</v>
      </c>
      <c r="V978" s="1">
        <v>43607</v>
      </c>
      <c r="W978" t="s">
        <v>2143</v>
      </c>
      <c r="X978" t="s">
        <v>1929</v>
      </c>
      <c r="Y978">
        <v>31</v>
      </c>
      <c r="Z978">
        <v>23</v>
      </c>
      <c r="AA978">
        <v>35</v>
      </c>
      <c r="AB978">
        <v>65.714299999999994</v>
      </c>
      <c r="AD978">
        <f>IF(ISBLANK(Source[[#This Row],[CrosslistID]]),1,1/COUNTIFS(Source[CrosslistID],Source[[#This Row],[CrosslistID]],Source[TermDesc],Source[[#This Row],[TermDesc]]))</f>
        <v>1</v>
      </c>
      <c r="AG978">
        <v>0</v>
      </c>
      <c r="AH978">
        <v>65.714299999999994</v>
      </c>
      <c r="AI978">
        <v>2.8</v>
      </c>
      <c r="AJ978">
        <v>3.1</v>
      </c>
      <c r="AK978">
        <v>0.2</v>
      </c>
      <c r="AL9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78">
        <f>IF(AND(Source[[#This Row],[Credit_Noncredit]]="Noncredit",Source[[#This Row],[FTEF]]&gt;0),Source[[#This Row],[NC XLST FTES]]*525/(437.5*Source[[#This Row],[FTEF]]),0)</f>
        <v>0</v>
      </c>
      <c r="AN978">
        <f>IF(Source[[#This Row],[Credit_Noncredit]]="Credit",Source[[#This Row],[Census Enrollment]],Source[[#This Row],[Noncredit Avg. Attendance]])</f>
        <v>31</v>
      </c>
    </row>
    <row r="979" spans="1:40" x14ac:dyDescent="0.25">
      <c r="A979" t="s">
        <v>4581</v>
      </c>
      <c r="B979" t="s">
        <v>886</v>
      </c>
      <c r="C979" t="s">
        <v>627</v>
      </c>
      <c r="D979" t="s">
        <v>1135</v>
      </c>
      <c r="E979" s="4">
        <v>36455</v>
      </c>
      <c r="F979" s="4" t="s">
        <v>1171</v>
      </c>
      <c r="G979" s="4" t="s">
        <v>1072</v>
      </c>
      <c r="H979" t="str">
        <f>CONCATENATE(Source[[#This Row],[Subject]],TRIM(Source[[#This Row],[Course]]))</f>
        <v>SPAN1A</v>
      </c>
      <c r="I979" t="str">
        <f>VLOOKUP(Source[[#This Row],[SubjCrse]],'Courses and Categories'!$E$2:$G$1816,3,FALSE)</f>
        <v>Credit General Education</v>
      </c>
      <c r="J979">
        <v>5</v>
      </c>
      <c r="K979" t="s">
        <v>1172</v>
      </c>
      <c r="L979" t="s">
        <v>39</v>
      </c>
      <c r="M979" t="s">
        <v>903</v>
      </c>
      <c r="N979" t="s">
        <v>59</v>
      </c>
      <c r="O979">
        <v>1110</v>
      </c>
      <c r="P979">
        <v>1225</v>
      </c>
      <c r="Q979" t="s">
        <v>240</v>
      </c>
      <c r="R979">
        <v>268</v>
      </c>
      <c r="S979" t="s">
        <v>134</v>
      </c>
      <c r="T979">
        <v>1</v>
      </c>
      <c r="U979" s="1">
        <v>43479</v>
      </c>
      <c r="V979" s="1">
        <v>43607</v>
      </c>
      <c r="W979" t="s">
        <v>2143</v>
      </c>
      <c r="X979" t="s">
        <v>1929</v>
      </c>
      <c r="Y979">
        <v>33</v>
      </c>
      <c r="Z979">
        <v>27</v>
      </c>
      <c r="AA979">
        <v>35</v>
      </c>
      <c r="AB979">
        <v>77.142899999999997</v>
      </c>
      <c r="AD979">
        <f>IF(ISBLANK(Source[[#This Row],[CrosslistID]]),1,1/COUNTIFS(Source[CrosslistID],Source[[#This Row],[CrosslistID]],Source[TermDesc],Source[[#This Row],[TermDesc]]))</f>
        <v>1</v>
      </c>
      <c r="AG979">
        <v>0</v>
      </c>
      <c r="AH979">
        <v>77.142899999999997</v>
      </c>
      <c r="AI979">
        <v>3.2</v>
      </c>
      <c r="AJ979">
        <v>3.3</v>
      </c>
      <c r="AK979">
        <v>0.2</v>
      </c>
      <c r="AL9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79">
        <f>IF(AND(Source[[#This Row],[Credit_Noncredit]]="Noncredit",Source[[#This Row],[FTEF]]&gt;0),Source[[#This Row],[NC XLST FTES]]*525/(437.5*Source[[#This Row],[FTEF]]),0)</f>
        <v>0</v>
      </c>
      <c r="AN979">
        <f>IF(Source[[#This Row],[Credit_Noncredit]]="Credit",Source[[#This Row],[Census Enrollment]],Source[[#This Row],[Noncredit Avg. Attendance]])</f>
        <v>33</v>
      </c>
    </row>
    <row r="980" spans="1:40" x14ac:dyDescent="0.25">
      <c r="A980" t="s">
        <v>4581</v>
      </c>
      <c r="B980" t="s">
        <v>886</v>
      </c>
      <c r="C980" t="s">
        <v>627</v>
      </c>
      <c r="D980" t="s">
        <v>1135</v>
      </c>
      <c r="E980" s="4">
        <v>31331</v>
      </c>
      <c r="F980" s="4" t="s">
        <v>1171</v>
      </c>
      <c r="G980" s="4" t="s">
        <v>1072</v>
      </c>
      <c r="H980" t="str">
        <f>CONCATENATE(Source[[#This Row],[Subject]],TRIM(Source[[#This Row],[Course]]))</f>
        <v>SPAN1A</v>
      </c>
      <c r="I980" t="str">
        <f>VLOOKUP(Source[[#This Row],[SubjCrse]],'Courses and Categories'!$E$2:$G$1816,3,FALSE)</f>
        <v>Credit General Education</v>
      </c>
      <c r="J980">
        <v>501</v>
      </c>
      <c r="K980" t="s">
        <v>1172</v>
      </c>
      <c r="L980" t="s">
        <v>87</v>
      </c>
      <c r="M980" t="s">
        <v>903</v>
      </c>
      <c r="N980" t="s">
        <v>180</v>
      </c>
      <c r="O980">
        <v>1810</v>
      </c>
      <c r="P980">
        <v>2100</v>
      </c>
      <c r="Q980" t="s">
        <v>422</v>
      </c>
      <c r="R980">
        <v>213</v>
      </c>
      <c r="S980" t="s">
        <v>134</v>
      </c>
      <c r="T980">
        <v>1</v>
      </c>
      <c r="U980" s="1">
        <v>43479</v>
      </c>
      <c r="V980" s="1">
        <v>43607</v>
      </c>
      <c r="W980" t="s">
        <v>123</v>
      </c>
      <c r="X980" t="s">
        <v>1929</v>
      </c>
      <c r="Y980">
        <v>27</v>
      </c>
      <c r="Z980">
        <v>20</v>
      </c>
      <c r="AA980">
        <v>35</v>
      </c>
      <c r="AB980">
        <v>57.142899999999997</v>
      </c>
      <c r="AD980">
        <f>IF(ISBLANK(Source[[#This Row],[CrosslistID]]),1,1/COUNTIFS(Source[CrosslistID],Source[[#This Row],[CrosslistID]],Source[TermDesc],Source[[#This Row],[TermDesc]]))</f>
        <v>1</v>
      </c>
      <c r="AG980">
        <v>0</v>
      </c>
      <c r="AH980">
        <v>57.142899999999997</v>
      </c>
      <c r="AI980">
        <v>2.5</v>
      </c>
      <c r="AJ980">
        <v>2.7</v>
      </c>
      <c r="AK980">
        <v>0.2</v>
      </c>
      <c r="AL9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80">
        <f>IF(AND(Source[[#This Row],[Credit_Noncredit]]="Noncredit",Source[[#This Row],[FTEF]]&gt;0),Source[[#This Row],[NC XLST FTES]]*525/(437.5*Source[[#This Row],[FTEF]]),0)</f>
        <v>0</v>
      </c>
      <c r="AN980">
        <f>IF(Source[[#This Row],[Credit_Noncredit]]="Credit",Source[[#This Row],[Census Enrollment]],Source[[#This Row],[Noncredit Avg. Attendance]])</f>
        <v>27</v>
      </c>
    </row>
    <row r="981" spans="1:40" x14ac:dyDescent="0.25">
      <c r="A981" t="s">
        <v>4581</v>
      </c>
      <c r="B981" t="s">
        <v>886</v>
      </c>
      <c r="C981" t="s">
        <v>627</v>
      </c>
      <c r="D981" t="s">
        <v>1135</v>
      </c>
      <c r="E981" s="4">
        <v>32077</v>
      </c>
      <c r="F981" s="4" t="s">
        <v>1171</v>
      </c>
      <c r="G981" s="4" t="s">
        <v>1072</v>
      </c>
      <c r="H981" t="str">
        <f>CONCATENATE(Source[[#This Row],[Subject]],TRIM(Source[[#This Row],[Course]]))</f>
        <v>SPAN1A</v>
      </c>
      <c r="I981" t="str">
        <f>VLOOKUP(Source[[#This Row],[SubjCrse]],'Courses and Categories'!$E$2:$G$1816,3,FALSE)</f>
        <v>Credit General Education</v>
      </c>
      <c r="J981">
        <v>552</v>
      </c>
      <c r="K981" t="s">
        <v>1172</v>
      </c>
      <c r="L981" t="s">
        <v>87</v>
      </c>
      <c r="M981" t="s">
        <v>903</v>
      </c>
      <c r="N981" t="s">
        <v>50</v>
      </c>
      <c r="O981">
        <v>1800</v>
      </c>
      <c r="P981">
        <v>2050</v>
      </c>
      <c r="Q981" t="s">
        <v>52</v>
      </c>
      <c r="R981">
        <v>275</v>
      </c>
      <c r="S981" t="s">
        <v>53</v>
      </c>
      <c r="T981">
        <v>1</v>
      </c>
      <c r="U981" s="1">
        <v>43479</v>
      </c>
      <c r="V981" s="1">
        <v>43607</v>
      </c>
      <c r="W981" t="s">
        <v>2555</v>
      </c>
      <c r="X981" t="s">
        <v>1929</v>
      </c>
      <c r="Y981">
        <v>38</v>
      </c>
      <c r="Z981">
        <v>33</v>
      </c>
      <c r="AA981">
        <v>35</v>
      </c>
      <c r="AB981">
        <v>94.285700000000006</v>
      </c>
      <c r="AD981">
        <f>IF(ISBLANK(Source[[#This Row],[CrosslistID]]),1,1/COUNTIFS(Source[CrosslistID],Source[[#This Row],[CrosslistID]],Source[TermDesc],Source[[#This Row],[TermDesc]]))</f>
        <v>1</v>
      </c>
      <c r="AG981">
        <v>0</v>
      </c>
      <c r="AH981">
        <v>94.285700000000006</v>
      </c>
      <c r="AI981">
        <v>3.7</v>
      </c>
      <c r="AJ981">
        <v>3.8</v>
      </c>
      <c r="AK981">
        <v>0.2</v>
      </c>
      <c r="AL9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81">
        <f>IF(AND(Source[[#This Row],[Credit_Noncredit]]="Noncredit",Source[[#This Row],[FTEF]]&gt;0),Source[[#This Row],[NC XLST FTES]]*525/(437.5*Source[[#This Row],[FTEF]]),0)</f>
        <v>0</v>
      </c>
      <c r="AN981">
        <f>IF(Source[[#This Row],[Credit_Noncredit]]="Credit",Source[[#This Row],[Census Enrollment]],Source[[#This Row],[Noncredit Avg. Attendance]])</f>
        <v>38</v>
      </c>
    </row>
    <row r="982" spans="1:40" x14ac:dyDescent="0.25">
      <c r="A982" t="s">
        <v>4581</v>
      </c>
      <c r="B982" t="s">
        <v>886</v>
      </c>
      <c r="C982" t="s">
        <v>627</v>
      </c>
      <c r="D982" t="s">
        <v>1135</v>
      </c>
      <c r="E982" s="4">
        <v>38682</v>
      </c>
      <c r="F982" s="4" t="s">
        <v>1171</v>
      </c>
      <c r="G982" s="4" t="s">
        <v>1072</v>
      </c>
      <c r="H982" t="str">
        <f>CONCATENATE(Source[[#This Row],[Subject]],TRIM(Source[[#This Row],[Course]]))</f>
        <v>SPAN1A</v>
      </c>
      <c r="I982" t="str">
        <f>VLOOKUP(Source[[#This Row],[SubjCrse]],'Courses and Categories'!$E$2:$G$1816,3,FALSE)</f>
        <v>Credit General Education</v>
      </c>
      <c r="J982">
        <v>553</v>
      </c>
      <c r="K982" t="s">
        <v>1172</v>
      </c>
      <c r="L982" t="s">
        <v>87</v>
      </c>
      <c r="M982" t="s">
        <v>903</v>
      </c>
      <c r="N982" t="s">
        <v>41</v>
      </c>
      <c r="O982">
        <v>1800</v>
      </c>
      <c r="P982">
        <v>2050</v>
      </c>
      <c r="Q982" t="s">
        <v>52</v>
      </c>
      <c r="R982">
        <v>276</v>
      </c>
      <c r="S982" t="s">
        <v>53</v>
      </c>
      <c r="T982">
        <v>1</v>
      </c>
      <c r="U982" s="1">
        <v>43479</v>
      </c>
      <c r="V982" s="1">
        <v>43607</v>
      </c>
      <c r="W982" t="s">
        <v>2557</v>
      </c>
      <c r="X982" t="s">
        <v>1929</v>
      </c>
      <c r="Y982">
        <v>38</v>
      </c>
      <c r="Z982">
        <v>34</v>
      </c>
      <c r="AA982">
        <v>35</v>
      </c>
      <c r="AB982">
        <v>97.142899999999997</v>
      </c>
      <c r="AD982">
        <f>IF(ISBLANK(Source[[#This Row],[CrosslistID]]),1,1/COUNTIFS(Source[CrosslistID],Source[[#This Row],[CrosslistID]],Source[TermDesc],Source[[#This Row],[TermDesc]]))</f>
        <v>1</v>
      </c>
      <c r="AG982">
        <v>0</v>
      </c>
      <c r="AH982">
        <v>97.142899999999997</v>
      </c>
      <c r="AI982">
        <v>3.7</v>
      </c>
      <c r="AJ982">
        <v>3.8</v>
      </c>
      <c r="AK982">
        <v>0.2</v>
      </c>
      <c r="AL9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82">
        <f>IF(AND(Source[[#This Row],[Credit_Noncredit]]="Noncredit",Source[[#This Row],[FTEF]]&gt;0),Source[[#This Row],[NC XLST FTES]]*525/(437.5*Source[[#This Row],[FTEF]]),0)</f>
        <v>0</v>
      </c>
      <c r="AN982">
        <f>IF(Source[[#This Row],[Credit_Noncredit]]="Credit",Source[[#This Row],[Census Enrollment]],Source[[#This Row],[Noncredit Avg. Attendance]])</f>
        <v>38</v>
      </c>
    </row>
    <row r="983" spans="1:40" x14ac:dyDescent="0.25">
      <c r="A983" t="s">
        <v>4581</v>
      </c>
      <c r="B983" t="s">
        <v>886</v>
      </c>
      <c r="C983" t="s">
        <v>627</v>
      </c>
      <c r="D983" t="s">
        <v>1135</v>
      </c>
      <c r="E983" s="4">
        <v>31320</v>
      </c>
      <c r="F983" s="4" t="s">
        <v>1171</v>
      </c>
      <c r="G983" s="4" t="s">
        <v>1072</v>
      </c>
      <c r="H983" t="str">
        <f>CONCATENATE(Source[[#This Row],[Subject]],TRIM(Source[[#This Row],[Course]]))</f>
        <v>SPAN1A</v>
      </c>
      <c r="I983" t="str">
        <f>VLOOKUP(Source[[#This Row],[SubjCrse]],'Courses and Categories'!$E$2:$G$1816,3,FALSE)</f>
        <v>Credit General Education</v>
      </c>
      <c r="J983">
        <v>604</v>
      </c>
      <c r="K983" t="s">
        <v>1172</v>
      </c>
      <c r="L983" t="s">
        <v>50</v>
      </c>
      <c r="M983" t="s">
        <v>903</v>
      </c>
      <c r="N983" t="s">
        <v>51</v>
      </c>
      <c r="O983">
        <v>910</v>
      </c>
      <c r="P983">
        <v>1200</v>
      </c>
      <c r="Q983" t="s">
        <v>236</v>
      </c>
      <c r="R983">
        <v>350</v>
      </c>
      <c r="S983" t="s">
        <v>134</v>
      </c>
      <c r="T983">
        <v>1</v>
      </c>
      <c r="U983" s="1">
        <v>43479</v>
      </c>
      <c r="V983" s="1">
        <v>43607</v>
      </c>
      <c r="W983" t="s">
        <v>1175</v>
      </c>
      <c r="X983" t="s">
        <v>1929</v>
      </c>
      <c r="Y983">
        <v>26</v>
      </c>
      <c r="Z983">
        <v>20</v>
      </c>
      <c r="AA983">
        <v>35</v>
      </c>
      <c r="AB983">
        <v>57.142899999999997</v>
      </c>
      <c r="AD983">
        <f>IF(ISBLANK(Source[[#This Row],[CrosslistID]]),1,1/COUNTIFS(Source[CrosslistID],Source[[#This Row],[CrosslistID]],Source[TermDesc],Source[[#This Row],[TermDesc]]))</f>
        <v>1</v>
      </c>
      <c r="AG983">
        <v>0</v>
      </c>
      <c r="AH983">
        <v>57.142899999999997</v>
      </c>
      <c r="AI983">
        <v>2.6</v>
      </c>
      <c r="AJ983">
        <v>2.6</v>
      </c>
      <c r="AK983">
        <v>0.2</v>
      </c>
      <c r="AL9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83">
        <f>IF(AND(Source[[#This Row],[Credit_Noncredit]]="Noncredit",Source[[#This Row],[FTEF]]&gt;0),Source[[#This Row],[NC XLST FTES]]*525/(437.5*Source[[#This Row],[FTEF]]),0)</f>
        <v>0</v>
      </c>
      <c r="AN983">
        <f>IF(Source[[#This Row],[Credit_Noncredit]]="Credit",Source[[#This Row],[Census Enrollment]],Source[[#This Row],[Noncredit Avg. Attendance]])</f>
        <v>26</v>
      </c>
    </row>
    <row r="984" spans="1:40" x14ac:dyDescent="0.25">
      <c r="A984" t="s">
        <v>4581</v>
      </c>
      <c r="B984" t="s">
        <v>886</v>
      </c>
      <c r="C984" t="s">
        <v>627</v>
      </c>
      <c r="D984" t="s">
        <v>1135</v>
      </c>
      <c r="E984" s="4">
        <v>36456</v>
      </c>
      <c r="F984" s="4" t="s">
        <v>1171</v>
      </c>
      <c r="G984" s="4" t="s">
        <v>1103</v>
      </c>
      <c r="H984" t="str">
        <f>CONCATENATE(Source[[#This Row],[Subject]],TRIM(Source[[#This Row],[Course]]))</f>
        <v>SPAN1B</v>
      </c>
      <c r="I984" t="str">
        <f>VLOOKUP(Source[[#This Row],[SubjCrse]],'Courses and Categories'!$E$2:$G$1816,3,FALSE)</f>
        <v>Credit General Education</v>
      </c>
      <c r="J984">
        <v>1</v>
      </c>
      <c r="K984" t="s">
        <v>1176</v>
      </c>
      <c r="L984" t="s">
        <v>39</v>
      </c>
      <c r="M984" t="s">
        <v>903</v>
      </c>
      <c r="N984" t="s">
        <v>59</v>
      </c>
      <c r="O984">
        <v>940</v>
      </c>
      <c r="P984">
        <v>1055</v>
      </c>
      <c r="Q984" t="s">
        <v>420</v>
      </c>
      <c r="R984">
        <v>181</v>
      </c>
      <c r="S984" t="s">
        <v>134</v>
      </c>
      <c r="T984">
        <v>1</v>
      </c>
      <c r="U984" s="1">
        <v>43479</v>
      </c>
      <c r="V984" s="1">
        <v>43607</v>
      </c>
      <c r="W984" t="s">
        <v>1174</v>
      </c>
      <c r="X984" t="s">
        <v>1929</v>
      </c>
      <c r="Y984">
        <v>25</v>
      </c>
      <c r="Z984">
        <v>20</v>
      </c>
      <c r="AA984">
        <v>35</v>
      </c>
      <c r="AB984">
        <v>57.142899999999997</v>
      </c>
      <c r="AD984">
        <f>IF(ISBLANK(Source[[#This Row],[CrosslistID]]),1,1/COUNTIFS(Source[CrosslistID],Source[[#This Row],[CrosslistID]],Source[TermDesc],Source[[#This Row],[TermDesc]]))</f>
        <v>1</v>
      </c>
      <c r="AG984">
        <v>0</v>
      </c>
      <c r="AH984">
        <v>57.142899999999997</v>
      </c>
      <c r="AI984">
        <v>2.5</v>
      </c>
      <c r="AJ984">
        <v>2.5</v>
      </c>
      <c r="AK984">
        <v>0.2</v>
      </c>
      <c r="AL9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84">
        <f>IF(AND(Source[[#This Row],[Credit_Noncredit]]="Noncredit",Source[[#This Row],[FTEF]]&gt;0),Source[[#This Row],[NC XLST FTES]]*525/(437.5*Source[[#This Row],[FTEF]]),0)</f>
        <v>0</v>
      </c>
      <c r="AN984">
        <f>IF(Source[[#This Row],[Credit_Noncredit]]="Credit",Source[[#This Row],[Census Enrollment]],Source[[#This Row],[Noncredit Avg. Attendance]])</f>
        <v>25</v>
      </c>
    </row>
    <row r="985" spans="1:40" x14ac:dyDescent="0.25">
      <c r="A985" t="s">
        <v>4581</v>
      </c>
      <c r="B985" t="s">
        <v>886</v>
      </c>
      <c r="C985" t="s">
        <v>627</v>
      </c>
      <c r="D985" t="s">
        <v>1135</v>
      </c>
      <c r="E985" s="4">
        <v>30527</v>
      </c>
      <c r="F985" s="4" t="s">
        <v>1171</v>
      </c>
      <c r="G985" s="4" t="s">
        <v>1103</v>
      </c>
      <c r="H985" t="str">
        <f>CONCATENATE(Source[[#This Row],[Subject]],TRIM(Source[[#This Row],[Course]]))</f>
        <v>SPAN1B</v>
      </c>
      <c r="I985" t="str">
        <f>VLOOKUP(Source[[#This Row],[SubjCrse]],'Courses and Categories'!$E$2:$G$1816,3,FALSE)</f>
        <v>Credit General Education</v>
      </c>
      <c r="J985">
        <v>551</v>
      </c>
      <c r="K985" t="s">
        <v>1176</v>
      </c>
      <c r="L985" t="s">
        <v>87</v>
      </c>
      <c r="M985" t="s">
        <v>903</v>
      </c>
      <c r="N985" t="s">
        <v>185</v>
      </c>
      <c r="O985">
        <v>1800</v>
      </c>
      <c r="P985">
        <v>2050</v>
      </c>
      <c r="Q985" t="s">
        <v>52</v>
      </c>
      <c r="R985">
        <v>271</v>
      </c>
      <c r="S985" t="s">
        <v>53</v>
      </c>
      <c r="T985">
        <v>1</v>
      </c>
      <c r="U985" s="1">
        <v>43479</v>
      </c>
      <c r="V985" s="1">
        <v>43607</v>
      </c>
      <c r="W985" t="s">
        <v>2555</v>
      </c>
      <c r="X985" t="s">
        <v>1929</v>
      </c>
      <c r="Y985">
        <v>28</v>
      </c>
      <c r="Z985">
        <v>26</v>
      </c>
      <c r="AA985">
        <v>35</v>
      </c>
      <c r="AB985">
        <v>74.285700000000006</v>
      </c>
      <c r="AD985">
        <f>IF(ISBLANK(Source[[#This Row],[CrosslistID]]),1,1/COUNTIFS(Source[CrosslistID],Source[[#This Row],[CrosslistID]],Source[TermDesc],Source[[#This Row],[TermDesc]]))</f>
        <v>1</v>
      </c>
      <c r="AG985">
        <v>0</v>
      </c>
      <c r="AH985">
        <v>74.285700000000006</v>
      </c>
      <c r="AI985">
        <v>2.7</v>
      </c>
      <c r="AJ985">
        <v>2.8</v>
      </c>
      <c r="AK985">
        <v>0.2</v>
      </c>
      <c r="AL9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85">
        <f>IF(AND(Source[[#This Row],[Credit_Noncredit]]="Noncredit",Source[[#This Row],[FTEF]]&gt;0),Source[[#This Row],[NC XLST FTES]]*525/(437.5*Source[[#This Row],[FTEF]]),0)</f>
        <v>0</v>
      </c>
      <c r="AN985">
        <f>IF(Source[[#This Row],[Credit_Noncredit]]="Credit",Source[[#This Row],[Census Enrollment]],Source[[#This Row],[Noncredit Avg. Attendance]])</f>
        <v>28</v>
      </c>
    </row>
    <row r="986" spans="1:40" x14ac:dyDescent="0.25">
      <c r="A986" t="s">
        <v>4581</v>
      </c>
      <c r="B986" t="s">
        <v>886</v>
      </c>
      <c r="C986" t="s">
        <v>627</v>
      </c>
      <c r="D986" t="s">
        <v>1135</v>
      </c>
      <c r="E986" s="4">
        <v>30528</v>
      </c>
      <c r="F986" s="4" t="s">
        <v>1171</v>
      </c>
      <c r="G986" s="4" t="s">
        <v>1103</v>
      </c>
      <c r="H986" t="str">
        <f>CONCATENATE(Source[[#This Row],[Subject]],TRIM(Source[[#This Row],[Course]]))</f>
        <v>SPAN1B</v>
      </c>
      <c r="I986" t="str">
        <f>VLOOKUP(Source[[#This Row],[SubjCrse]],'Courses and Categories'!$E$2:$G$1816,3,FALSE)</f>
        <v>Credit General Education</v>
      </c>
      <c r="J986">
        <v>581</v>
      </c>
      <c r="K986" t="s">
        <v>1176</v>
      </c>
      <c r="L986" t="s">
        <v>87</v>
      </c>
      <c r="M986" t="s">
        <v>903</v>
      </c>
      <c r="N986" t="s">
        <v>180</v>
      </c>
      <c r="O986">
        <v>1800</v>
      </c>
      <c r="P986">
        <v>2050</v>
      </c>
      <c r="Q986" t="s">
        <v>76</v>
      </c>
      <c r="R986">
        <v>821</v>
      </c>
      <c r="S986" t="s">
        <v>77</v>
      </c>
      <c r="T986">
        <v>1</v>
      </c>
      <c r="U986" s="1">
        <v>43479</v>
      </c>
      <c r="V986" s="1">
        <v>43607</v>
      </c>
      <c r="W986" t="s">
        <v>1175</v>
      </c>
      <c r="X986" t="s">
        <v>1929</v>
      </c>
      <c r="Y986">
        <v>27</v>
      </c>
      <c r="Z986">
        <v>20</v>
      </c>
      <c r="AA986">
        <v>35</v>
      </c>
      <c r="AB986">
        <v>57.142899999999997</v>
      </c>
      <c r="AD986">
        <f>IF(ISBLANK(Source[[#This Row],[CrosslistID]]),1,1/COUNTIFS(Source[CrosslistID],Source[[#This Row],[CrosslistID]],Source[TermDesc],Source[[#This Row],[TermDesc]]))</f>
        <v>1</v>
      </c>
      <c r="AG986">
        <v>0</v>
      </c>
      <c r="AH986">
        <v>57.142899999999997</v>
      </c>
      <c r="AI986">
        <v>2.6</v>
      </c>
      <c r="AJ986">
        <v>2.7</v>
      </c>
      <c r="AK986">
        <v>0.2</v>
      </c>
      <c r="AL9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86">
        <f>IF(AND(Source[[#This Row],[Credit_Noncredit]]="Noncredit",Source[[#This Row],[FTEF]]&gt;0),Source[[#This Row],[NC XLST FTES]]*525/(437.5*Source[[#This Row],[FTEF]]),0)</f>
        <v>0</v>
      </c>
      <c r="AN986">
        <f>IF(Source[[#This Row],[Credit_Noncredit]]="Credit",Source[[#This Row],[Census Enrollment]],Source[[#This Row],[Noncredit Avg. Attendance]])</f>
        <v>27</v>
      </c>
    </row>
    <row r="987" spans="1:40" x14ac:dyDescent="0.25">
      <c r="A987" t="s">
        <v>4581</v>
      </c>
      <c r="B987" t="s">
        <v>886</v>
      </c>
      <c r="C987" t="s">
        <v>627</v>
      </c>
      <c r="D987" t="s">
        <v>1135</v>
      </c>
      <c r="E987" s="4">
        <v>30534</v>
      </c>
      <c r="F987" s="4" t="s">
        <v>1171</v>
      </c>
      <c r="G987" s="4">
        <v>2</v>
      </c>
      <c r="H987" t="str">
        <f>CONCATENATE(Source[[#This Row],[Subject]],TRIM(Source[[#This Row],[Course]]))</f>
        <v>SPAN2</v>
      </c>
      <c r="I987" t="str">
        <f>VLOOKUP(Source[[#This Row],[SubjCrse]],'Courses and Categories'!$E$2:$G$1816,3,FALSE)</f>
        <v>Credit General Education</v>
      </c>
      <c r="J987">
        <v>1</v>
      </c>
      <c r="K987" t="s">
        <v>1179</v>
      </c>
      <c r="L987" t="s">
        <v>39</v>
      </c>
      <c r="M987" t="s">
        <v>903</v>
      </c>
      <c r="N987" t="s">
        <v>1041</v>
      </c>
      <c r="O987">
        <v>1010</v>
      </c>
      <c r="P987">
        <v>1130</v>
      </c>
      <c r="Q987" t="s">
        <v>233</v>
      </c>
      <c r="R987">
        <v>312</v>
      </c>
      <c r="S987" t="s">
        <v>134</v>
      </c>
      <c r="T987">
        <v>1</v>
      </c>
      <c r="U987" s="1">
        <v>43479</v>
      </c>
      <c r="V987" s="1">
        <v>43607</v>
      </c>
      <c r="W987" t="s">
        <v>2558</v>
      </c>
      <c r="X987" t="s">
        <v>1929</v>
      </c>
      <c r="Y987">
        <v>22</v>
      </c>
      <c r="Z987">
        <v>21</v>
      </c>
      <c r="AA987">
        <v>30</v>
      </c>
      <c r="AB987">
        <v>70</v>
      </c>
      <c r="AC987" t="s">
        <v>4864</v>
      </c>
      <c r="AD987">
        <f>IF(ISBLANK(Source[[#This Row],[CrosslistID]]),1,1/COUNTIFS(Source[CrosslistID],Source[[#This Row],[CrosslistID]],Source[TermDesc],Source[[#This Row],[TermDesc]]))</f>
        <v>0.33333333333333331</v>
      </c>
      <c r="AE987">
        <v>32</v>
      </c>
      <c r="AF987">
        <v>35</v>
      </c>
      <c r="AG987">
        <v>91.428600000000003</v>
      </c>
      <c r="AH987">
        <v>91.428600000000003</v>
      </c>
      <c r="AI987">
        <v>3.2</v>
      </c>
      <c r="AJ987">
        <v>3.52</v>
      </c>
      <c r="AK987">
        <v>0.33329999999999999</v>
      </c>
      <c r="AL9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87">
        <f>IF(AND(Source[[#This Row],[Credit_Noncredit]]="Noncredit",Source[[#This Row],[FTEF]]&gt;0),Source[[#This Row],[NC XLST FTES]]*525/(437.5*Source[[#This Row],[FTEF]]),0)</f>
        <v>0</v>
      </c>
      <c r="AN987">
        <f>IF(Source[[#This Row],[Credit_Noncredit]]="Credit",Source[[#This Row],[Census Enrollment]],Source[[#This Row],[Noncredit Avg. Attendance]])</f>
        <v>22</v>
      </c>
    </row>
    <row r="988" spans="1:40" x14ac:dyDescent="0.25">
      <c r="A988" t="s">
        <v>4581</v>
      </c>
      <c r="B988" t="s">
        <v>886</v>
      </c>
      <c r="C988" t="s">
        <v>627</v>
      </c>
      <c r="D988" t="s">
        <v>1135</v>
      </c>
      <c r="E988" s="4">
        <v>30537</v>
      </c>
      <c r="F988" s="4" t="s">
        <v>1171</v>
      </c>
      <c r="G988" s="4">
        <v>2</v>
      </c>
      <c r="H988" t="str">
        <f>CONCATENATE(Source[[#This Row],[Subject]],TRIM(Source[[#This Row],[Course]]))</f>
        <v>SPAN2</v>
      </c>
      <c r="I988" t="str">
        <f>VLOOKUP(Source[[#This Row],[SubjCrse]],'Courses and Categories'!$E$2:$G$1816,3,FALSE)</f>
        <v>Credit General Education</v>
      </c>
      <c r="J988">
        <v>581</v>
      </c>
      <c r="K988" t="s">
        <v>1179</v>
      </c>
      <c r="L988" t="s">
        <v>87</v>
      </c>
      <c r="M988" t="s">
        <v>903</v>
      </c>
      <c r="N988" t="s">
        <v>105</v>
      </c>
      <c r="O988">
        <v>1800</v>
      </c>
      <c r="P988">
        <v>2015</v>
      </c>
      <c r="Q988" t="s">
        <v>52</v>
      </c>
      <c r="R988">
        <v>274</v>
      </c>
      <c r="S988" t="s">
        <v>53</v>
      </c>
      <c r="T988">
        <v>1</v>
      </c>
      <c r="U988" s="1">
        <v>43479</v>
      </c>
      <c r="V988" s="1">
        <v>43607</v>
      </c>
      <c r="W988" t="s">
        <v>2554</v>
      </c>
      <c r="X988" t="s">
        <v>1929</v>
      </c>
      <c r="Y988">
        <v>21</v>
      </c>
      <c r="Z988">
        <v>18</v>
      </c>
      <c r="AA988">
        <v>35</v>
      </c>
      <c r="AB988">
        <v>51.428600000000003</v>
      </c>
      <c r="AD988">
        <f>IF(ISBLANK(Source[[#This Row],[CrosslistID]]),1,1/COUNTIFS(Source[CrosslistID],Source[[#This Row],[CrosslistID]],Source[TermDesc],Source[[#This Row],[TermDesc]]))</f>
        <v>1</v>
      </c>
      <c r="AG988">
        <v>0</v>
      </c>
      <c r="AH988">
        <v>51.428600000000003</v>
      </c>
      <c r="AI988">
        <v>3.5</v>
      </c>
      <c r="AJ988">
        <v>3.5</v>
      </c>
      <c r="AK988">
        <v>0.33329999999999999</v>
      </c>
      <c r="AL9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88">
        <f>IF(AND(Source[[#This Row],[Credit_Noncredit]]="Noncredit",Source[[#This Row],[FTEF]]&gt;0),Source[[#This Row],[NC XLST FTES]]*525/(437.5*Source[[#This Row],[FTEF]]),0)</f>
        <v>0</v>
      </c>
      <c r="AN988">
        <f>IF(Source[[#This Row],[Credit_Noncredit]]="Credit",Source[[#This Row],[Census Enrollment]],Source[[#This Row],[Noncredit Avg. Attendance]])</f>
        <v>21</v>
      </c>
    </row>
    <row r="989" spans="1:40" x14ac:dyDescent="0.25">
      <c r="A989" t="s">
        <v>4581</v>
      </c>
      <c r="B989" t="s">
        <v>886</v>
      </c>
      <c r="C989" t="s">
        <v>627</v>
      </c>
      <c r="D989" t="s">
        <v>1135</v>
      </c>
      <c r="E989" s="4">
        <v>30539</v>
      </c>
      <c r="F989" s="4" t="s">
        <v>1171</v>
      </c>
      <c r="G989" s="4" t="s">
        <v>1178</v>
      </c>
      <c r="H989" t="str">
        <f>CONCATENATE(Source[[#This Row],[Subject]],TRIM(Source[[#This Row],[Course]]))</f>
        <v>SPAN2A</v>
      </c>
      <c r="I989" t="str">
        <f>VLOOKUP(Source[[#This Row],[SubjCrse]],'Courses and Categories'!$E$2:$G$1816,3,FALSE)</f>
        <v>Credit General Education</v>
      </c>
      <c r="J989">
        <v>401</v>
      </c>
      <c r="K989" t="s">
        <v>1179</v>
      </c>
      <c r="L989" t="s">
        <v>39</v>
      </c>
      <c r="M989" t="s">
        <v>903</v>
      </c>
      <c r="N989" t="s">
        <v>1041</v>
      </c>
      <c r="O989">
        <v>1010</v>
      </c>
      <c r="P989">
        <v>1130</v>
      </c>
      <c r="Q989" t="s">
        <v>233</v>
      </c>
      <c r="R989">
        <v>312</v>
      </c>
      <c r="S989" t="s">
        <v>134</v>
      </c>
      <c r="T989" t="s">
        <v>44</v>
      </c>
      <c r="U989" s="1">
        <v>43479</v>
      </c>
      <c r="V989" s="1">
        <v>43567</v>
      </c>
      <c r="W989" t="s">
        <v>2558</v>
      </c>
      <c r="X989" t="s">
        <v>905</v>
      </c>
      <c r="Y989">
        <v>3</v>
      </c>
      <c r="Z989">
        <v>3</v>
      </c>
      <c r="AA989">
        <v>20</v>
      </c>
      <c r="AB989">
        <v>15</v>
      </c>
      <c r="AC989" t="s">
        <v>4864</v>
      </c>
      <c r="AD989">
        <f>IF(ISBLANK(Source[[#This Row],[CrosslistID]]),1,1/COUNTIFS(Source[CrosslistID],Source[[#This Row],[CrosslistID]],Source[TermDesc],Source[[#This Row],[TermDesc]]))</f>
        <v>0.33333333333333331</v>
      </c>
      <c r="AE989">
        <v>32</v>
      </c>
      <c r="AF989">
        <v>35</v>
      </c>
      <c r="AG989">
        <v>91.428600000000003</v>
      </c>
      <c r="AH989">
        <v>91.428600000000003</v>
      </c>
      <c r="AI989">
        <v>0.30199999999999999</v>
      </c>
      <c r="AJ989">
        <v>0.30199999999999999</v>
      </c>
      <c r="AK989">
        <v>0</v>
      </c>
      <c r="AL9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89">
        <f>IF(AND(Source[[#This Row],[Credit_Noncredit]]="Noncredit",Source[[#This Row],[FTEF]]&gt;0),Source[[#This Row],[NC XLST FTES]]*525/(437.5*Source[[#This Row],[FTEF]]),0)</f>
        <v>0</v>
      </c>
      <c r="AN989">
        <f>IF(Source[[#This Row],[Credit_Noncredit]]="Credit",Source[[#This Row],[Census Enrollment]],Source[[#This Row],[Noncredit Avg. Attendance]])</f>
        <v>3</v>
      </c>
    </row>
    <row r="990" spans="1:40" x14ac:dyDescent="0.25">
      <c r="A990" t="s">
        <v>4581</v>
      </c>
      <c r="B990" t="s">
        <v>886</v>
      </c>
      <c r="C990" t="s">
        <v>627</v>
      </c>
      <c r="D990" t="s">
        <v>1135</v>
      </c>
      <c r="E990" s="4">
        <v>34369</v>
      </c>
      <c r="F990" s="4" t="s">
        <v>1171</v>
      </c>
      <c r="G990" s="4" t="s">
        <v>1178</v>
      </c>
      <c r="H990" t="str">
        <f>CONCATENATE(Source[[#This Row],[Subject]],TRIM(Source[[#This Row],[Course]]))</f>
        <v>SPAN2A</v>
      </c>
      <c r="I990" t="str">
        <f>VLOOKUP(Source[[#This Row],[SubjCrse]],'Courses and Categories'!$E$2:$G$1816,3,FALSE)</f>
        <v>Credit General Education</v>
      </c>
      <c r="J990">
        <v>541</v>
      </c>
      <c r="K990" t="s">
        <v>1179</v>
      </c>
      <c r="L990" t="s">
        <v>87</v>
      </c>
      <c r="M990" t="s">
        <v>903</v>
      </c>
      <c r="N990" t="s">
        <v>180</v>
      </c>
      <c r="O990">
        <v>1800</v>
      </c>
      <c r="P990">
        <v>2050</v>
      </c>
      <c r="Q990" t="s">
        <v>52</v>
      </c>
      <c r="R990">
        <v>162</v>
      </c>
      <c r="S990" t="s">
        <v>53</v>
      </c>
      <c r="T990">
        <v>1</v>
      </c>
      <c r="U990" s="1">
        <v>43479</v>
      </c>
      <c r="V990" s="1">
        <v>43607</v>
      </c>
      <c r="W990" t="s">
        <v>2556</v>
      </c>
      <c r="X990" t="s">
        <v>1929</v>
      </c>
      <c r="Y990">
        <v>36</v>
      </c>
      <c r="Z990">
        <v>37</v>
      </c>
      <c r="AA990">
        <v>35</v>
      </c>
      <c r="AB990">
        <v>105.71429999999999</v>
      </c>
      <c r="AD990">
        <f>IF(ISBLANK(Source[[#This Row],[CrosslistID]]),1,1/COUNTIFS(Source[CrosslistID],Source[[#This Row],[CrosslistID]],Source[TermDesc],Source[[#This Row],[TermDesc]]))</f>
        <v>1</v>
      </c>
      <c r="AG990">
        <v>0</v>
      </c>
      <c r="AH990">
        <v>105.71429999999999</v>
      </c>
      <c r="AI990">
        <v>3.6</v>
      </c>
      <c r="AJ990">
        <v>3.6</v>
      </c>
      <c r="AK990">
        <v>0.2</v>
      </c>
      <c r="AL9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90">
        <f>IF(AND(Source[[#This Row],[Credit_Noncredit]]="Noncredit",Source[[#This Row],[FTEF]]&gt;0),Source[[#This Row],[NC XLST FTES]]*525/(437.5*Source[[#This Row],[FTEF]]),0)</f>
        <v>0</v>
      </c>
      <c r="AN990">
        <f>IF(Source[[#This Row],[Credit_Noncredit]]="Credit",Source[[#This Row],[Census Enrollment]],Source[[#This Row],[Noncredit Avg. Attendance]])</f>
        <v>36</v>
      </c>
    </row>
    <row r="991" spans="1:40" x14ac:dyDescent="0.25">
      <c r="A991" t="s">
        <v>4581</v>
      </c>
      <c r="B991" t="s">
        <v>886</v>
      </c>
      <c r="C991" t="s">
        <v>627</v>
      </c>
      <c r="D991" t="s">
        <v>1135</v>
      </c>
      <c r="E991" s="4">
        <v>38684</v>
      </c>
      <c r="F991" s="4" t="s">
        <v>1171</v>
      </c>
      <c r="G991" s="4" t="s">
        <v>1178</v>
      </c>
      <c r="H991" t="str">
        <f>CONCATENATE(Source[[#This Row],[Subject]],TRIM(Source[[#This Row],[Course]]))</f>
        <v>SPAN2A</v>
      </c>
      <c r="I991" t="str">
        <f>VLOOKUP(Source[[#This Row],[SubjCrse]],'Courses and Categories'!$E$2:$G$1816,3,FALSE)</f>
        <v>Credit General Education</v>
      </c>
      <c r="J991">
        <v>582</v>
      </c>
      <c r="K991" t="s">
        <v>1179</v>
      </c>
      <c r="L991" t="s">
        <v>87</v>
      </c>
      <c r="M991" t="s">
        <v>903</v>
      </c>
      <c r="N991" t="s">
        <v>41</v>
      </c>
      <c r="O991">
        <v>1800</v>
      </c>
      <c r="P991">
        <v>2050</v>
      </c>
      <c r="Q991" t="s">
        <v>76</v>
      </c>
      <c r="R991">
        <v>625</v>
      </c>
      <c r="S991" t="s">
        <v>77</v>
      </c>
      <c r="T991">
        <v>1</v>
      </c>
      <c r="U991" s="1">
        <v>43479</v>
      </c>
      <c r="V991" s="1">
        <v>43607</v>
      </c>
      <c r="W991" t="s">
        <v>2143</v>
      </c>
      <c r="X991" t="s">
        <v>1929</v>
      </c>
      <c r="Y991">
        <v>19</v>
      </c>
      <c r="Z991">
        <v>18</v>
      </c>
      <c r="AA991">
        <v>35</v>
      </c>
      <c r="AB991">
        <v>51.428600000000003</v>
      </c>
      <c r="AD991">
        <f>IF(ISBLANK(Source[[#This Row],[CrosslistID]]),1,1/COUNTIFS(Source[CrosslistID],Source[[#This Row],[CrosslistID]],Source[TermDesc],Source[[#This Row],[TermDesc]]))</f>
        <v>1</v>
      </c>
      <c r="AG991">
        <v>0</v>
      </c>
      <c r="AH991">
        <v>51.428600000000003</v>
      </c>
      <c r="AI991">
        <v>1.9</v>
      </c>
      <c r="AJ991">
        <v>1.9</v>
      </c>
      <c r="AK991">
        <v>0.2</v>
      </c>
      <c r="AL9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91">
        <f>IF(AND(Source[[#This Row],[Credit_Noncredit]]="Noncredit",Source[[#This Row],[FTEF]]&gt;0),Source[[#This Row],[NC XLST FTES]]*525/(437.5*Source[[#This Row],[FTEF]]),0)</f>
        <v>0</v>
      </c>
      <c r="AN991">
        <f>IF(Source[[#This Row],[Credit_Noncredit]]="Credit",Source[[#This Row],[Census Enrollment]],Source[[#This Row],[Noncredit Avg. Attendance]])</f>
        <v>19</v>
      </c>
    </row>
    <row r="992" spans="1:40" x14ac:dyDescent="0.25">
      <c r="A992" t="s">
        <v>4581</v>
      </c>
      <c r="B992" t="s">
        <v>886</v>
      </c>
      <c r="C992" t="s">
        <v>627</v>
      </c>
      <c r="D992" t="s">
        <v>1135</v>
      </c>
      <c r="E992" s="4">
        <v>31888</v>
      </c>
      <c r="F992" s="4" t="s">
        <v>1171</v>
      </c>
      <c r="G992" s="4" t="s">
        <v>2487</v>
      </c>
      <c r="H992" t="str">
        <f>CONCATENATE(Source[[#This Row],[Subject]],TRIM(Source[[#This Row],[Course]]))</f>
        <v>SPAN2B</v>
      </c>
      <c r="I992" t="str">
        <f>VLOOKUP(Source[[#This Row],[SubjCrse]],'Courses and Categories'!$E$2:$G$1816,3,FALSE)</f>
        <v>Credit General Education</v>
      </c>
      <c r="J992">
        <v>401</v>
      </c>
      <c r="K992" t="s">
        <v>1179</v>
      </c>
      <c r="L992" t="s">
        <v>39</v>
      </c>
      <c r="M992" t="s">
        <v>903</v>
      </c>
      <c r="N992" t="s">
        <v>1041</v>
      </c>
      <c r="O992">
        <v>1010</v>
      </c>
      <c r="P992">
        <v>1130</v>
      </c>
      <c r="Q992" t="s">
        <v>233</v>
      </c>
      <c r="R992">
        <v>312</v>
      </c>
      <c r="S992" t="s">
        <v>134</v>
      </c>
      <c r="T992" t="s">
        <v>44</v>
      </c>
      <c r="U992" s="1">
        <v>43525</v>
      </c>
      <c r="V992" s="1">
        <v>43607</v>
      </c>
      <c r="W992" t="s">
        <v>2558</v>
      </c>
      <c r="X992" t="s">
        <v>905</v>
      </c>
      <c r="Y992">
        <v>5</v>
      </c>
      <c r="Z992">
        <v>5</v>
      </c>
      <c r="AA992">
        <v>35</v>
      </c>
      <c r="AB992">
        <v>14.2857</v>
      </c>
      <c r="AC992" t="s">
        <v>4864</v>
      </c>
      <c r="AD992">
        <f>IF(ISBLANK(Source[[#This Row],[CrosslistID]]),1,1/COUNTIFS(Source[CrosslistID],Source[[#This Row],[CrosslistID]],Source[TermDesc],Source[[#This Row],[TermDesc]]))</f>
        <v>0.33333333333333331</v>
      </c>
      <c r="AE992">
        <v>32</v>
      </c>
      <c r="AF992">
        <v>35</v>
      </c>
      <c r="AG992">
        <v>91.428600000000003</v>
      </c>
      <c r="AH992">
        <v>91.428600000000003</v>
      </c>
      <c r="AI992">
        <v>0.503</v>
      </c>
      <c r="AJ992">
        <v>0.503</v>
      </c>
      <c r="AK992">
        <v>0</v>
      </c>
      <c r="AL9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92">
        <f>IF(AND(Source[[#This Row],[Credit_Noncredit]]="Noncredit",Source[[#This Row],[FTEF]]&gt;0),Source[[#This Row],[NC XLST FTES]]*525/(437.5*Source[[#This Row],[FTEF]]),0)</f>
        <v>0</v>
      </c>
      <c r="AN992">
        <f>IF(Source[[#This Row],[Credit_Noncredit]]="Credit",Source[[#This Row],[Census Enrollment]],Source[[#This Row],[Noncredit Avg. Attendance]])</f>
        <v>5</v>
      </c>
    </row>
    <row r="993" spans="1:40" x14ac:dyDescent="0.25">
      <c r="A993" t="s">
        <v>4581</v>
      </c>
      <c r="B993" t="s">
        <v>886</v>
      </c>
      <c r="C993" t="s">
        <v>627</v>
      </c>
      <c r="D993" t="s">
        <v>1135</v>
      </c>
      <c r="E993" s="4">
        <v>31252</v>
      </c>
      <c r="F993" s="4" t="s">
        <v>1171</v>
      </c>
      <c r="G993" s="4" t="s">
        <v>2487</v>
      </c>
      <c r="H993" t="str">
        <f>CONCATENATE(Source[[#This Row],[Subject]],TRIM(Source[[#This Row],[Course]]))</f>
        <v>SPAN2B</v>
      </c>
      <c r="I993" t="str">
        <f>VLOOKUP(Source[[#This Row],[SubjCrse]],'Courses and Categories'!$E$2:$G$1816,3,FALSE)</f>
        <v>Credit General Education</v>
      </c>
      <c r="J993">
        <v>551</v>
      </c>
      <c r="K993" t="s">
        <v>1179</v>
      </c>
      <c r="L993" t="s">
        <v>87</v>
      </c>
      <c r="M993" t="s">
        <v>903</v>
      </c>
      <c r="N993" t="s">
        <v>185</v>
      </c>
      <c r="O993">
        <v>1800</v>
      </c>
      <c r="P993">
        <v>2050</v>
      </c>
      <c r="Q993" t="s">
        <v>52</v>
      </c>
      <c r="R993">
        <v>276</v>
      </c>
      <c r="S993" t="s">
        <v>53</v>
      </c>
      <c r="T993">
        <v>1</v>
      </c>
      <c r="U993" s="1">
        <v>43479</v>
      </c>
      <c r="V993" s="1">
        <v>43607</v>
      </c>
      <c r="W993" t="s">
        <v>1180</v>
      </c>
      <c r="X993" t="s">
        <v>1929</v>
      </c>
      <c r="Y993">
        <v>33</v>
      </c>
      <c r="Z993">
        <v>30</v>
      </c>
      <c r="AA993">
        <v>35</v>
      </c>
      <c r="AB993">
        <v>85.714299999999994</v>
      </c>
      <c r="AD993">
        <f>IF(ISBLANK(Source[[#This Row],[CrosslistID]]),1,1/COUNTIFS(Source[CrosslistID],Source[[#This Row],[CrosslistID]],Source[TermDesc],Source[[#This Row],[TermDesc]]))</f>
        <v>1</v>
      </c>
      <c r="AG993">
        <v>0</v>
      </c>
      <c r="AH993">
        <v>85.714299999999994</v>
      </c>
      <c r="AI993">
        <v>3.2</v>
      </c>
      <c r="AJ993">
        <v>3.3</v>
      </c>
      <c r="AK993">
        <v>0.2</v>
      </c>
      <c r="AL9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93">
        <f>IF(AND(Source[[#This Row],[Credit_Noncredit]]="Noncredit",Source[[#This Row],[FTEF]]&gt;0),Source[[#This Row],[NC XLST FTES]]*525/(437.5*Source[[#This Row],[FTEF]]),0)</f>
        <v>0</v>
      </c>
      <c r="AN993">
        <f>IF(Source[[#This Row],[Credit_Noncredit]]="Credit",Source[[#This Row],[Census Enrollment]],Source[[#This Row],[Noncredit Avg. Attendance]])</f>
        <v>33</v>
      </c>
    </row>
    <row r="994" spans="1:40" x14ac:dyDescent="0.25">
      <c r="A994" t="s">
        <v>4581</v>
      </c>
      <c r="B994" t="s">
        <v>886</v>
      </c>
      <c r="C994" t="s">
        <v>627</v>
      </c>
      <c r="D994" t="s">
        <v>1135</v>
      </c>
      <c r="E994" s="4">
        <v>31662</v>
      </c>
      <c r="F994" s="4" t="s">
        <v>1171</v>
      </c>
      <c r="G994" s="4" t="s">
        <v>1181</v>
      </c>
      <c r="H994" t="str">
        <f>CONCATENATE(Source[[#This Row],[Subject]],TRIM(Source[[#This Row],[Course]]))</f>
        <v>SPAN3A</v>
      </c>
      <c r="I994" t="str">
        <f>VLOOKUP(Source[[#This Row],[SubjCrse]],'Courses and Categories'!$E$2:$G$1816,3,FALSE)</f>
        <v>Credit General Education</v>
      </c>
      <c r="J994">
        <v>581</v>
      </c>
      <c r="K994" t="s">
        <v>1182</v>
      </c>
      <c r="L994" t="s">
        <v>87</v>
      </c>
      <c r="M994" t="s">
        <v>903</v>
      </c>
      <c r="N994" t="s">
        <v>815</v>
      </c>
      <c r="O994" t="s">
        <v>4865</v>
      </c>
      <c r="P994" t="s">
        <v>4866</v>
      </c>
      <c r="Q994" t="s">
        <v>98</v>
      </c>
      <c r="R994" t="s">
        <v>4867</v>
      </c>
      <c r="S994" t="s">
        <v>77</v>
      </c>
      <c r="T994">
        <v>1</v>
      </c>
      <c r="U994" s="1">
        <v>43479</v>
      </c>
      <c r="V994" s="1">
        <v>43607</v>
      </c>
      <c r="W994" t="s">
        <v>4868</v>
      </c>
      <c r="X994" t="s">
        <v>1929</v>
      </c>
      <c r="Y994">
        <v>38</v>
      </c>
      <c r="Z994">
        <v>31</v>
      </c>
      <c r="AA994">
        <v>35</v>
      </c>
      <c r="AB994">
        <v>88.571399999999997</v>
      </c>
      <c r="AD994">
        <f>IF(ISBLANK(Source[[#This Row],[CrosslistID]]),1,1/COUNTIFS(Source[CrosslistID],Source[[#This Row],[CrosslistID]],Source[TermDesc],Source[[#This Row],[TermDesc]]))</f>
        <v>1</v>
      </c>
      <c r="AG994">
        <v>0</v>
      </c>
      <c r="AH994">
        <v>88.571399999999997</v>
      </c>
      <c r="AI994">
        <v>3.8</v>
      </c>
      <c r="AJ994">
        <v>3.8</v>
      </c>
      <c r="AK994">
        <v>0.2</v>
      </c>
      <c r="AL9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94">
        <f>IF(AND(Source[[#This Row],[Credit_Noncredit]]="Noncredit",Source[[#This Row],[FTEF]]&gt;0),Source[[#This Row],[NC XLST FTES]]*525/(437.5*Source[[#This Row],[FTEF]]),0)</f>
        <v>0</v>
      </c>
      <c r="AN994">
        <f>IF(Source[[#This Row],[Credit_Noncredit]]="Credit",Source[[#This Row],[Census Enrollment]],Source[[#This Row],[Noncredit Avg. Attendance]])</f>
        <v>38</v>
      </c>
    </row>
    <row r="995" spans="1:40" x14ac:dyDescent="0.25">
      <c r="A995" t="s">
        <v>4581</v>
      </c>
      <c r="B995" t="s">
        <v>886</v>
      </c>
      <c r="C995" t="s">
        <v>627</v>
      </c>
      <c r="D995" t="s">
        <v>1135</v>
      </c>
      <c r="E995" s="4">
        <v>38918</v>
      </c>
      <c r="F995" s="4" t="s">
        <v>1171</v>
      </c>
      <c r="G995" s="4" t="s">
        <v>2501</v>
      </c>
      <c r="H995" t="str">
        <f>CONCATENATE(Source[[#This Row],[Subject]],TRIM(Source[[#This Row],[Course]]))</f>
        <v>SPAN3B</v>
      </c>
      <c r="I995" t="str">
        <f>VLOOKUP(Source[[#This Row],[SubjCrse]],'Courses and Categories'!$E$2:$G$1816,3,FALSE)</f>
        <v>Credit General Education</v>
      </c>
      <c r="J995">
        <v>1</v>
      </c>
      <c r="K995" t="s">
        <v>1182</v>
      </c>
      <c r="L995" t="s">
        <v>87</v>
      </c>
      <c r="M995" t="s">
        <v>903</v>
      </c>
      <c r="N995" t="s">
        <v>59</v>
      </c>
      <c r="O995">
        <v>940</v>
      </c>
      <c r="P995">
        <v>1055</v>
      </c>
      <c r="Q995" t="s">
        <v>238</v>
      </c>
      <c r="R995">
        <v>713</v>
      </c>
      <c r="S995" t="s">
        <v>134</v>
      </c>
      <c r="T995">
        <v>1</v>
      </c>
      <c r="U995" s="1">
        <v>43479</v>
      </c>
      <c r="V995" s="1">
        <v>43607</v>
      </c>
      <c r="W995" t="s">
        <v>2554</v>
      </c>
      <c r="X995" t="s">
        <v>1929</v>
      </c>
      <c r="Y995">
        <v>21</v>
      </c>
      <c r="Z995">
        <v>19</v>
      </c>
      <c r="AA995">
        <v>35</v>
      </c>
      <c r="AB995">
        <v>54.285699999999999</v>
      </c>
      <c r="AD995">
        <f>IF(ISBLANK(Source[[#This Row],[CrosslistID]]),1,1/COUNTIFS(Source[CrosslistID],Source[[#This Row],[CrosslistID]],Source[TermDesc],Source[[#This Row],[TermDesc]]))</f>
        <v>1</v>
      </c>
      <c r="AG995">
        <v>0</v>
      </c>
      <c r="AH995">
        <v>54.285699999999999</v>
      </c>
      <c r="AI995">
        <v>2</v>
      </c>
      <c r="AJ995">
        <v>2.1</v>
      </c>
      <c r="AK995">
        <v>0.2</v>
      </c>
      <c r="AL9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95">
        <f>IF(AND(Source[[#This Row],[Credit_Noncredit]]="Noncredit",Source[[#This Row],[FTEF]]&gt;0),Source[[#This Row],[NC XLST FTES]]*525/(437.5*Source[[#This Row],[FTEF]]),0)</f>
        <v>0</v>
      </c>
      <c r="AN995">
        <f>IF(Source[[#This Row],[Credit_Noncredit]]="Credit",Source[[#This Row],[Census Enrollment]],Source[[#This Row],[Noncredit Avg. Attendance]])</f>
        <v>21</v>
      </c>
    </row>
    <row r="996" spans="1:40" x14ac:dyDescent="0.25">
      <c r="A996" t="s">
        <v>4581</v>
      </c>
      <c r="B996" t="s">
        <v>886</v>
      </c>
      <c r="C996" t="s">
        <v>627</v>
      </c>
      <c r="D996" t="s">
        <v>1135</v>
      </c>
      <c r="E996" s="4">
        <v>30543</v>
      </c>
      <c r="F996" s="4" t="s">
        <v>1171</v>
      </c>
      <c r="G996" s="4" t="s">
        <v>2501</v>
      </c>
      <c r="H996" t="str">
        <f>CONCATENATE(Source[[#This Row],[Subject]],TRIM(Source[[#This Row],[Course]]))</f>
        <v>SPAN3B</v>
      </c>
      <c r="I996" t="str">
        <f>VLOOKUP(Source[[#This Row],[SubjCrse]],'Courses and Categories'!$E$2:$G$1816,3,FALSE)</f>
        <v>Credit General Education</v>
      </c>
      <c r="J996">
        <v>551</v>
      </c>
      <c r="K996" t="s">
        <v>1182</v>
      </c>
      <c r="L996" t="s">
        <v>87</v>
      </c>
      <c r="M996" t="s">
        <v>903</v>
      </c>
      <c r="N996" t="s">
        <v>41</v>
      </c>
      <c r="O996">
        <v>1800</v>
      </c>
      <c r="P996">
        <v>2050</v>
      </c>
      <c r="Q996" t="s">
        <v>52</v>
      </c>
      <c r="R996">
        <v>278</v>
      </c>
      <c r="S996" t="s">
        <v>53</v>
      </c>
      <c r="T996">
        <v>1</v>
      </c>
      <c r="U996" s="1">
        <v>43479</v>
      </c>
      <c r="V996" s="1">
        <v>43607</v>
      </c>
      <c r="W996" t="s">
        <v>1177</v>
      </c>
      <c r="X996" t="s">
        <v>1929</v>
      </c>
      <c r="Y996">
        <v>33</v>
      </c>
      <c r="Z996">
        <v>29</v>
      </c>
      <c r="AA996">
        <v>35</v>
      </c>
      <c r="AB996">
        <v>82.857100000000003</v>
      </c>
      <c r="AD996">
        <f>IF(ISBLANK(Source[[#This Row],[CrosslistID]]),1,1/COUNTIFS(Source[CrosslistID],Source[[#This Row],[CrosslistID]],Source[TermDesc],Source[[#This Row],[TermDesc]]))</f>
        <v>1</v>
      </c>
      <c r="AG996">
        <v>0</v>
      </c>
      <c r="AH996">
        <v>82.857100000000003</v>
      </c>
      <c r="AI996">
        <v>3.3</v>
      </c>
      <c r="AJ996">
        <v>3.3</v>
      </c>
      <c r="AK996">
        <v>0.2</v>
      </c>
      <c r="AL9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96">
        <f>IF(AND(Source[[#This Row],[Credit_Noncredit]]="Noncredit",Source[[#This Row],[FTEF]]&gt;0),Source[[#This Row],[NC XLST FTES]]*525/(437.5*Source[[#This Row],[FTEF]]),0)</f>
        <v>0</v>
      </c>
      <c r="AN996">
        <f>IF(Source[[#This Row],[Credit_Noncredit]]="Credit",Source[[#This Row],[Census Enrollment]],Source[[#This Row],[Noncredit Avg. Attendance]])</f>
        <v>33</v>
      </c>
    </row>
    <row r="997" spans="1:40" x14ac:dyDescent="0.25">
      <c r="A997" t="s">
        <v>4581</v>
      </c>
      <c r="B997" t="s">
        <v>886</v>
      </c>
      <c r="C997" t="s">
        <v>627</v>
      </c>
      <c r="D997" t="s">
        <v>1135</v>
      </c>
      <c r="E997" s="4">
        <v>35289</v>
      </c>
      <c r="F997" s="4" t="s">
        <v>1171</v>
      </c>
      <c r="G997" s="4" t="s">
        <v>2560</v>
      </c>
      <c r="H997" t="str">
        <f>CONCATENATE(Source[[#This Row],[Subject]],TRIM(Source[[#This Row],[Course]]))</f>
        <v>SPAN6A</v>
      </c>
      <c r="I997" t="str">
        <f>VLOOKUP(Source[[#This Row],[SubjCrse]],'Courses and Categories'!$E$2:$G$1816,3,FALSE)</f>
        <v>Credit General Education</v>
      </c>
      <c r="J997">
        <v>551</v>
      </c>
      <c r="K997" t="s">
        <v>2561</v>
      </c>
      <c r="L997" t="s">
        <v>87</v>
      </c>
      <c r="M997" t="s">
        <v>903</v>
      </c>
      <c r="N997" t="s">
        <v>826</v>
      </c>
      <c r="O997" t="s">
        <v>949</v>
      </c>
      <c r="P997" t="s">
        <v>3007</v>
      </c>
      <c r="Q997" t="s">
        <v>296</v>
      </c>
      <c r="R997" t="s">
        <v>4869</v>
      </c>
      <c r="S997" t="s">
        <v>53</v>
      </c>
      <c r="T997">
        <v>1</v>
      </c>
      <c r="U997" s="1">
        <v>43479</v>
      </c>
      <c r="V997" s="1">
        <v>43607</v>
      </c>
      <c r="W997" t="s">
        <v>4870</v>
      </c>
      <c r="X997" t="s">
        <v>1929</v>
      </c>
      <c r="Y997">
        <v>17</v>
      </c>
      <c r="Z997">
        <v>14</v>
      </c>
      <c r="AA997">
        <v>35</v>
      </c>
      <c r="AB997">
        <v>40</v>
      </c>
      <c r="AD997">
        <f>IF(ISBLANK(Source[[#This Row],[CrosslistID]]),1,1/COUNTIFS(Source[CrosslistID],Source[[#This Row],[CrosslistID]],Source[TermDesc],Source[[#This Row],[TermDesc]]))</f>
        <v>1</v>
      </c>
      <c r="AG997">
        <v>0</v>
      </c>
      <c r="AH997">
        <v>40</v>
      </c>
      <c r="AI997">
        <v>1.7</v>
      </c>
      <c r="AJ997">
        <v>1.7</v>
      </c>
      <c r="AK997">
        <v>0.2</v>
      </c>
      <c r="AL9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97">
        <f>IF(AND(Source[[#This Row],[Credit_Noncredit]]="Noncredit",Source[[#This Row],[FTEF]]&gt;0),Source[[#This Row],[NC XLST FTES]]*525/(437.5*Source[[#This Row],[FTEF]]),0)</f>
        <v>0</v>
      </c>
      <c r="AN997">
        <f>IF(Source[[#This Row],[Credit_Noncredit]]="Credit",Source[[#This Row],[Census Enrollment]],Source[[#This Row],[Noncredit Avg. Attendance]])</f>
        <v>17</v>
      </c>
    </row>
    <row r="998" spans="1:40" x14ac:dyDescent="0.25">
      <c r="A998" t="s">
        <v>4581</v>
      </c>
      <c r="B998" t="s">
        <v>886</v>
      </c>
      <c r="C998" t="s">
        <v>627</v>
      </c>
      <c r="D998" t="s">
        <v>1135</v>
      </c>
      <c r="E998" s="4">
        <v>37929</v>
      </c>
      <c r="F998" s="4" t="s">
        <v>1171</v>
      </c>
      <c r="G998" s="4" t="s">
        <v>2831</v>
      </c>
      <c r="H998" t="str">
        <f>CONCATENATE(Source[[#This Row],[Subject]],TRIM(Source[[#This Row],[Course]]))</f>
        <v>SPAN6B</v>
      </c>
      <c r="I998" t="str">
        <f>VLOOKUP(Source[[#This Row],[SubjCrse]],'Courses and Categories'!$E$2:$G$1816,3,FALSE)</f>
        <v>Credit General Education</v>
      </c>
      <c r="J998">
        <v>551</v>
      </c>
      <c r="K998" t="s">
        <v>2561</v>
      </c>
      <c r="L998" t="s">
        <v>87</v>
      </c>
      <c r="M998" t="s">
        <v>903</v>
      </c>
      <c r="N998" t="s">
        <v>41</v>
      </c>
      <c r="O998">
        <v>1800</v>
      </c>
      <c r="P998">
        <v>2050</v>
      </c>
      <c r="Q998" t="s">
        <v>52</v>
      </c>
      <c r="R998">
        <v>271</v>
      </c>
      <c r="S998" t="s">
        <v>53</v>
      </c>
      <c r="T998">
        <v>1</v>
      </c>
      <c r="U998" s="1">
        <v>43479</v>
      </c>
      <c r="V998" s="1">
        <v>43607</v>
      </c>
      <c r="W998" t="s">
        <v>1180</v>
      </c>
      <c r="X998" t="s">
        <v>1929</v>
      </c>
      <c r="Y998">
        <v>24</v>
      </c>
      <c r="Z998">
        <v>21</v>
      </c>
      <c r="AA998">
        <v>35</v>
      </c>
      <c r="AB998">
        <v>60</v>
      </c>
      <c r="AD998">
        <f>IF(ISBLANK(Source[[#This Row],[CrosslistID]]),1,1/COUNTIFS(Source[CrosslistID],Source[[#This Row],[CrosslistID]],Source[TermDesc],Source[[#This Row],[TermDesc]]))</f>
        <v>1</v>
      </c>
      <c r="AG998">
        <v>0</v>
      </c>
      <c r="AH998">
        <v>60</v>
      </c>
      <c r="AI998">
        <v>2.4</v>
      </c>
      <c r="AJ998">
        <v>2.4</v>
      </c>
      <c r="AK998">
        <v>0.2</v>
      </c>
      <c r="AL9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98">
        <f>IF(AND(Source[[#This Row],[Credit_Noncredit]]="Noncredit",Source[[#This Row],[FTEF]]&gt;0),Source[[#This Row],[NC XLST FTES]]*525/(437.5*Source[[#This Row],[FTEF]]),0)</f>
        <v>0</v>
      </c>
      <c r="AN998">
        <f>IF(Source[[#This Row],[Credit_Noncredit]]="Credit",Source[[#This Row],[Census Enrollment]],Source[[#This Row],[Noncredit Avg. Attendance]])</f>
        <v>24</v>
      </c>
    </row>
    <row r="999" spans="1:40" x14ac:dyDescent="0.25">
      <c r="A999" t="s">
        <v>4581</v>
      </c>
      <c r="B999" t="s">
        <v>886</v>
      </c>
      <c r="C999" t="s">
        <v>627</v>
      </c>
      <c r="D999" t="s">
        <v>1135</v>
      </c>
      <c r="E999" s="4">
        <v>38412</v>
      </c>
      <c r="F999" s="4" t="s">
        <v>1171</v>
      </c>
      <c r="G999" s="4">
        <v>7</v>
      </c>
      <c r="H999" t="str">
        <f>CONCATENATE(Source[[#This Row],[Subject]],TRIM(Source[[#This Row],[Course]]))</f>
        <v>SPAN7</v>
      </c>
      <c r="I999" t="str">
        <f>VLOOKUP(Source[[#This Row],[SubjCrse]],'Courses and Categories'!$E$2:$G$1816,3,FALSE)</f>
        <v>Credit General Education</v>
      </c>
      <c r="J999">
        <v>581</v>
      </c>
      <c r="K999" t="s">
        <v>4871</v>
      </c>
      <c r="L999" t="s">
        <v>87</v>
      </c>
      <c r="M999" t="s">
        <v>903</v>
      </c>
      <c r="N999" t="s">
        <v>50</v>
      </c>
      <c r="O999">
        <v>1800</v>
      </c>
      <c r="P999">
        <v>2050</v>
      </c>
      <c r="Q999" t="s">
        <v>76</v>
      </c>
      <c r="R999">
        <v>320</v>
      </c>
      <c r="S999" t="s">
        <v>77</v>
      </c>
      <c r="T999">
        <v>1</v>
      </c>
      <c r="U999" s="1">
        <v>43479</v>
      </c>
      <c r="V999" s="1">
        <v>43607</v>
      </c>
      <c r="W999" t="s">
        <v>2143</v>
      </c>
      <c r="X999" t="s">
        <v>1929</v>
      </c>
      <c r="Y999">
        <v>23</v>
      </c>
      <c r="Z999">
        <v>21</v>
      </c>
      <c r="AA999">
        <v>35</v>
      </c>
      <c r="AB999">
        <v>60</v>
      </c>
      <c r="AD999">
        <f>IF(ISBLANK(Source[[#This Row],[CrosslistID]]),1,1/COUNTIFS(Source[CrosslistID],Source[[#This Row],[CrosslistID]],Source[TermDesc],Source[[#This Row],[TermDesc]]))</f>
        <v>1</v>
      </c>
      <c r="AG999">
        <v>0</v>
      </c>
      <c r="AH999">
        <v>60</v>
      </c>
      <c r="AI999">
        <v>2.2000000000000002</v>
      </c>
      <c r="AJ999">
        <v>2.2999999999999998</v>
      </c>
      <c r="AK999">
        <v>0.2</v>
      </c>
      <c r="AL9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999">
        <f>IF(AND(Source[[#This Row],[Credit_Noncredit]]="Noncredit",Source[[#This Row],[FTEF]]&gt;0),Source[[#This Row],[NC XLST FTES]]*525/(437.5*Source[[#This Row],[FTEF]]),0)</f>
        <v>0</v>
      </c>
      <c r="AN999">
        <f>IF(Source[[#This Row],[Credit_Noncredit]]="Credit",Source[[#This Row],[Census Enrollment]],Source[[#This Row],[Noncredit Avg. Attendance]])</f>
        <v>23</v>
      </c>
    </row>
    <row r="1000" spans="1:40" x14ac:dyDescent="0.25">
      <c r="A1000" t="s">
        <v>4581</v>
      </c>
      <c r="B1000" t="s">
        <v>886</v>
      </c>
      <c r="C1000" t="s">
        <v>627</v>
      </c>
      <c r="D1000" t="s">
        <v>1135</v>
      </c>
      <c r="E1000" s="4">
        <v>32685</v>
      </c>
      <c r="F1000" s="4" t="s">
        <v>1171</v>
      </c>
      <c r="G1000" s="4" t="s">
        <v>1150</v>
      </c>
      <c r="H1000" t="str">
        <f>CONCATENATE(Source[[#This Row],[Subject]],TRIM(Source[[#This Row],[Course]]))</f>
        <v>SPAN10A</v>
      </c>
      <c r="I1000" t="str">
        <f>VLOOKUP(Source[[#This Row],[SubjCrse]],'Courses and Categories'!$E$2:$G$1816,3,FALSE)</f>
        <v>Credit General Education</v>
      </c>
      <c r="J1000">
        <v>551</v>
      </c>
      <c r="K1000" t="s">
        <v>1183</v>
      </c>
      <c r="L1000" t="s">
        <v>87</v>
      </c>
      <c r="M1000" t="s">
        <v>903</v>
      </c>
      <c r="N1000" t="s">
        <v>50</v>
      </c>
      <c r="O1000">
        <v>1800</v>
      </c>
      <c r="P1000">
        <v>2050</v>
      </c>
      <c r="Q1000" t="s">
        <v>52</v>
      </c>
      <c r="R1000">
        <v>231</v>
      </c>
      <c r="S1000" t="s">
        <v>53</v>
      </c>
      <c r="T1000">
        <v>1</v>
      </c>
      <c r="U1000" s="1">
        <v>43479</v>
      </c>
      <c r="V1000" s="1">
        <v>43607</v>
      </c>
      <c r="W1000" t="s">
        <v>123</v>
      </c>
      <c r="X1000" t="s">
        <v>1929</v>
      </c>
      <c r="Y1000">
        <v>34</v>
      </c>
      <c r="Z1000">
        <v>25</v>
      </c>
      <c r="AA1000">
        <v>35</v>
      </c>
      <c r="AB1000">
        <v>71.428600000000003</v>
      </c>
      <c r="AD1000">
        <f>IF(ISBLANK(Source[[#This Row],[CrosslistID]]),1,1/COUNTIFS(Source[CrosslistID],Source[[#This Row],[CrosslistID]],Source[TermDesc],Source[[#This Row],[TermDesc]]))</f>
        <v>1</v>
      </c>
      <c r="AG1000">
        <v>0</v>
      </c>
      <c r="AH1000">
        <v>71.428600000000003</v>
      </c>
      <c r="AI1000">
        <v>3.4</v>
      </c>
      <c r="AJ1000">
        <v>3.4</v>
      </c>
      <c r="AK1000">
        <v>0.2</v>
      </c>
      <c r="AL10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00">
        <f>IF(AND(Source[[#This Row],[Credit_Noncredit]]="Noncredit",Source[[#This Row],[FTEF]]&gt;0),Source[[#This Row],[NC XLST FTES]]*525/(437.5*Source[[#This Row],[FTEF]]),0)</f>
        <v>0</v>
      </c>
      <c r="AN1000">
        <f>IF(Source[[#This Row],[Credit_Noncredit]]="Credit",Source[[#This Row],[Census Enrollment]],Source[[#This Row],[Noncredit Avg. Attendance]])</f>
        <v>34</v>
      </c>
    </row>
    <row r="1001" spans="1:40" x14ac:dyDescent="0.25">
      <c r="A1001" t="s">
        <v>4581</v>
      </c>
      <c r="B1001" t="s">
        <v>886</v>
      </c>
      <c r="C1001" t="s">
        <v>627</v>
      </c>
      <c r="D1001" t="s">
        <v>1135</v>
      </c>
      <c r="E1001" s="4">
        <v>30548</v>
      </c>
      <c r="F1001" s="4" t="s">
        <v>1171</v>
      </c>
      <c r="G1001" s="4" t="s">
        <v>1150</v>
      </c>
      <c r="H1001" t="str">
        <f>CONCATENATE(Source[[#This Row],[Subject]],TRIM(Source[[#This Row],[Course]]))</f>
        <v>SPAN10A</v>
      </c>
      <c r="I1001" t="str">
        <f>VLOOKUP(Source[[#This Row],[SubjCrse]],'Courses and Categories'!$E$2:$G$1816,3,FALSE)</f>
        <v>Credit General Education</v>
      </c>
      <c r="J1001">
        <v>601</v>
      </c>
      <c r="K1001" t="s">
        <v>1183</v>
      </c>
      <c r="L1001" t="s">
        <v>50</v>
      </c>
      <c r="M1001" t="s">
        <v>903</v>
      </c>
      <c r="N1001" t="s">
        <v>51</v>
      </c>
      <c r="O1001">
        <v>910</v>
      </c>
      <c r="P1001">
        <v>1200</v>
      </c>
      <c r="Q1001" t="s">
        <v>240</v>
      </c>
      <c r="R1001">
        <v>266</v>
      </c>
      <c r="S1001" t="s">
        <v>134</v>
      </c>
      <c r="T1001">
        <v>1</v>
      </c>
      <c r="U1001" s="1">
        <v>43479</v>
      </c>
      <c r="V1001" s="1">
        <v>43607</v>
      </c>
      <c r="W1001" t="s">
        <v>1173</v>
      </c>
      <c r="X1001" t="s">
        <v>1929</v>
      </c>
      <c r="Y1001">
        <v>23</v>
      </c>
      <c r="Z1001">
        <v>11</v>
      </c>
      <c r="AA1001">
        <v>35</v>
      </c>
      <c r="AB1001">
        <v>31.428599999999999</v>
      </c>
      <c r="AD1001">
        <f>IF(ISBLANK(Source[[#This Row],[CrosslistID]]),1,1/COUNTIFS(Source[CrosslistID],Source[[#This Row],[CrosslistID]],Source[TermDesc],Source[[#This Row],[TermDesc]]))</f>
        <v>1</v>
      </c>
      <c r="AG1001">
        <v>0</v>
      </c>
      <c r="AH1001">
        <v>31.428599999999999</v>
      </c>
      <c r="AI1001">
        <v>2.2999999999999998</v>
      </c>
      <c r="AJ1001">
        <v>2.2999999999999998</v>
      </c>
      <c r="AK1001">
        <v>0.2</v>
      </c>
      <c r="AL10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01">
        <f>IF(AND(Source[[#This Row],[Credit_Noncredit]]="Noncredit",Source[[#This Row],[FTEF]]&gt;0),Source[[#This Row],[NC XLST FTES]]*525/(437.5*Source[[#This Row],[FTEF]]),0)</f>
        <v>0</v>
      </c>
      <c r="AN1001">
        <f>IF(Source[[#This Row],[Credit_Noncredit]]="Credit",Source[[#This Row],[Census Enrollment]],Source[[#This Row],[Noncredit Avg. Attendance]])</f>
        <v>23</v>
      </c>
    </row>
    <row r="1002" spans="1:40" x14ac:dyDescent="0.25">
      <c r="A1002" t="s">
        <v>4581</v>
      </c>
      <c r="B1002" t="s">
        <v>886</v>
      </c>
      <c r="C1002" t="s">
        <v>627</v>
      </c>
      <c r="D1002" t="s">
        <v>1135</v>
      </c>
      <c r="E1002" s="4">
        <v>38593</v>
      </c>
      <c r="F1002" s="4" t="s">
        <v>1171</v>
      </c>
      <c r="G1002" s="4" t="s">
        <v>1273</v>
      </c>
      <c r="H1002" t="str">
        <f>CONCATENATE(Source[[#This Row],[Subject]],TRIM(Source[[#This Row],[Course]]))</f>
        <v>SPAN10B</v>
      </c>
      <c r="I1002" t="str">
        <f>VLOOKUP(Source[[#This Row],[SubjCrse]],'Courses and Categories'!$E$2:$G$1816,3,FALSE)</f>
        <v>Credit General Education</v>
      </c>
      <c r="J1002">
        <v>581</v>
      </c>
      <c r="K1002" t="s">
        <v>4872</v>
      </c>
      <c r="L1002" t="s">
        <v>87</v>
      </c>
      <c r="M1002" t="s">
        <v>903</v>
      </c>
      <c r="N1002" t="s">
        <v>50</v>
      </c>
      <c r="O1002">
        <v>1800</v>
      </c>
      <c r="P1002">
        <v>2050</v>
      </c>
      <c r="Q1002" t="s">
        <v>76</v>
      </c>
      <c r="R1002">
        <v>800</v>
      </c>
      <c r="S1002" t="s">
        <v>77</v>
      </c>
      <c r="T1002">
        <v>1</v>
      </c>
      <c r="U1002" s="1">
        <v>43479</v>
      </c>
      <c r="V1002" s="1">
        <v>43607</v>
      </c>
      <c r="W1002" t="s">
        <v>1175</v>
      </c>
      <c r="X1002" t="s">
        <v>1929</v>
      </c>
      <c r="Y1002">
        <v>29</v>
      </c>
      <c r="Z1002">
        <v>26</v>
      </c>
      <c r="AA1002">
        <v>35</v>
      </c>
      <c r="AB1002">
        <v>74.285700000000006</v>
      </c>
      <c r="AD1002">
        <f>IF(ISBLANK(Source[[#This Row],[CrosslistID]]),1,1/COUNTIFS(Source[CrosslistID],Source[[#This Row],[CrosslistID]],Source[TermDesc],Source[[#This Row],[TermDesc]]))</f>
        <v>1</v>
      </c>
      <c r="AG1002">
        <v>0</v>
      </c>
      <c r="AH1002">
        <v>74.285700000000006</v>
      </c>
      <c r="AI1002">
        <v>2.9</v>
      </c>
      <c r="AJ1002">
        <v>2.9</v>
      </c>
      <c r="AK1002">
        <v>0.2</v>
      </c>
      <c r="AL10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02">
        <f>IF(AND(Source[[#This Row],[Credit_Noncredit]]="Noncredit",Source[[#This Row],[FTEF]]&gt;0),Source[[#This Row],[NC XLST FTES]]*525/(437.5*Source[[#This Row],[FTEF]]),0)</f>
        <v>0</v>
      </c>
      <c r="AN1002">
        <f>IF(Source[[#This Row],[Credit_Noncredit]]="Credit",Source[[#This Row],[Census Enrollment]],Source[[#This Row],[Noncredit Avg. Attendance]])</f>
        <v>29</v>
      </c>
    </row>
    <row r="1003" spans="1:40" x14ac:dyDescent="0.25">
      <c r="A1003" t="s">
        <v>4581</v>
      </c>
      <c r="B1003" t="s">
        <v>886</v>
      </c>
      <c r="C1003" t="s">
        <v>627</v>
      </c>
      <c r="D1003" t="s">
        <v>1135</v>
      </c>
      <c r="E1003" s="4">
        <v>37081</v>
      </c>
      <c r="F1003" s="4" t="s">
        <v>1171</v>
      </c>
      <c r="G1003" s="4" t="s">
        <v>1275</v>
      </c>
      <c r="H1003" t="str">
        <f>CONCATENATE(Source[[#This Row],[Subject]],TRIM(Source[[#This Row],[Course]]))</f>
        <v>SPAN10C</v>
      </c>
      <c r="I1003" t="str">
        <f>VLOOKUP(Source[[#This Row],[SubjCrse]],'Courses and Categories'!$E$2:$G$1816,3,FALSE)</f>
        <v>Credit General Education</v>
      </c>
      <c r="J1003">
        <v>551</v>
      </c>
      <c r="K1003" t="s">
        <v>2562</v>
      </c>
      <c r="L1003" t="s">
        <v>87</v>
      </c>
      <c r="M1003" t="s">
        <v>903</v>
      </c>
      <c r="N1003" t="s">
        <v>41</v>
      </c>
      <c r="O1003">
        <v>1800</v>
      </c>
      <c r="P1003">
        <v>2050</v>
      </c>
      <c r="Q1003" t="s">
        <v>52</v>
      </c>
      <c r="R1003">
        <v>275</v>
      </c>
      <c r="S1003" t="s">
        <v>53</v>
      </c>
      <c r="T1003">
        <v>1</v>
      </c>
      <c r="U1003" s="1">
        <v>43479</v>
      </c>
      <c r="V1003" s="1">
        <v>43607</v>
      </c>
      <c r="W1003" t="s">
        <v>123</v>
      </c>
      <c r="X1003" t="s">
        <v>1929</v>
      </c>
      <c r="Y1003">
        <v>33</v>
      </c>
      <c r="Z1003">
        <v>33</v>
      </c>
      <c r="AA1003">
        <v>35</v>
      </c>
      <c r="AB1003">
        <v>94.285700000000006</v>
      </c>
      <c r="AD1003">
        <f>IF(ISBLANK(Source[[#This Row],[CrosslistID]]),1,1/COUNTIFS(Source[CrosslistID],Source[[#This Row],[CrosslistID]],Source[TermDesc],Source[[#This Row],[TermDesc]]))</f>
        <v>1</v>
      </c>
      <c r="AG1003">
        <v>0</v>
      </c>
      <c r="AH1003">
        <v>94.285700000000006</v>
      </c>
      <c r="AI1003">
        <v>3.2</v>
      </c>
      <c r="AJ1003">
        <v>3.3</v>
      </c>
      <c r="AK1003">
        <v>0.2</v>
      </c>
      <c r="AL10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03">
        <f>IF(AND(Source[[#This Row],[Credit_Noncredit]]="Noncredit",Source[[#This Row],[FTEF]]&gt;0),Source[[#This Row],[NC XLST FTES]]*525/(437.5*Source[[#This Row],[FTEF]]),0)</f>
        <v>0</v>
      </c>
      <c r="AN1003">
        <f>IF(Source[[#This Row],[Credit_Noncredit]]="Credit",Source[[#This Row],[Census Enrollment]],Source[[#This Row],[Noncredit Avg. Attendance]])</f>
        <v>33</v>
      </c>
    </row>
    <row r="1004" spans="1:40" x14ac:dyDescent="0.25">
      <c r="A1004" t="s">
        <v>4581</v>
      </c>
      <c r="B1004" t="s">
        <v>886</v>
      </c>
      <c r="C1004" t="s">
        <v>627</v>
      </c>
      <c r="D1004" t="s">
        <v>1135</v>
      </c>
      <c r="E1004" s="4">
        <v>37728</v>
      </c>
      <c r="F1004" s="4" t="s">
        <v>1171</v>
      </c>
      <c r="G1004" s="4" t="s">
        <v>2877</v>
      </c>
      <c r="H1004" t="str">
        <f>CONCATENATE(Source[[#This Row],[Subject]],TRIM(Source[[#This Row],[Course]]))</f>
        <v>SPAN22A</v>
      </c>
      <c r="I1004" t="str">
        <f>VLOOKUP(Source[[#This Row],[SubjCrse]],'Courses and Categories'!$E$2:$G$1816,3,FALSE)</f>
        <v>Credit General Education</v>
      </c>
      <c r="J1004">
        <v>551</v>
      </c>
      <c r="K1004" t="s">
        <v>4873</v>
      </c>
      <c r="L1004" t="s">
        <v>87</v>
      </c>
      <c r="M1004" t="s">
        <v>903</v>
      </c>
      <c r="N1004" t="s">
        <v>815</v>
      </c>
      <c r="O1004" t="s">
        <v>949</v>
      </c>
      <c r="P1004" t="s">
        <v>3007</v>
      </c>
      <c r="Q1004" t="s">
        <v>296</v>
      </c>
      <c r="R1004" t="s">
        <v>4869</v>
      </c>
      <c r="S1004" t="s">
        <v>53</v>
      </c>
      <c r="T1004">
        <v>1</v>
      </c>
      <c r="U1004" s="1">
        <v>43479</v>
      </c>
      <c r="V1004" s="1">
        <v>43607</v>
      </c>
      <c r="W1004" t="s">
        <v>4874</v>
      </c>
      <c r="X1004" t="s">
        <v>1929</v>
      </c>
      <c r="Y1004">
        <v>22</v>
      </c>
      <c r="Z1004">
        <v>19</v>
      </c>
      <c r="AA1004">
        <v>35</v>
      </c>
      <c r="AB1004">
        <v>54.285699999999999</v>
      </c>
      <c r="AD1004">
        <f>IF(ISBLANK(Source[[#This Row],[CrosslistID]]),1,1/COUNTIFS(Source[CrosslistID],Source[[#This Row],[CrosslistID]],Source[TermDesc],Source[[#This Row],[TermDesc]]))</f>
        <v>1</v>
      </c>
      <c r="AG1004">
        <v>0</v>
      </c>
      <c r="AH1004">
        <v>54.285699999999999</v>
      </c>
      <c r="AI1004">
        <v>2.2000000000000002</v>
      </c>
      <c r="AJ1004">
        <v>2.2000000000000002</v>
      </c>
      <c r="AK1004">
        <v>0.2</v>
      </c>
      <c r="AL10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04">
        <f>IF(AND(Source[[#This Row],[Credit_Noncredit]]="Noncredit",Source[[#This Row],[FTEF]]&gt;0),Source[[#This Row],[NC XLST FTES]]*525/(437.5*Source[[#This Row],[FTEF]]),0)</f>
        <v>0</v>
      </c>
      <c r="AN1004">
        <f>IF(Source[[#This Row],[Credit_Noncredit]]="Credit",Source[[#This Row],[Census Enrollment]],Source[[#This Row],[Noncredit Avg. Attendance]])</f>
        <v>22</v>
      </c>
    </row>
    <row r="1005" spans="1:40" x14ac:dyDescent="0.25">
      <c r="A1005" t="s">
        <v>4581</v>
      </c>
      <c r="B1005" t="s">
        <v>886</v>
      </c>
      <c r="C1005" t="s">
        <v>627</v>
      </c>
      <c r="D1005" t="s">
        <v>1135</v>
      </c>
      <c r="E1005" s="4">
        <v>39192</v>
      </c>
      <c r="F1005" s="4" t="s">
        <v>1171</v>
      </c>
      <c r="G1005" s="4">
        <v>31</v>
      </c>
      <c r="H1005" t="str">
        <f>CONCATENATE(Source[[#This Row],[Subject]],TRIM(Source[[#This Row],[Course]]))</f>
        <v>SPAN31</v>
      </c>
      <c r="I1005" t="str">
        <f>VLOOKUP(Source[[#This Row],[SubjCrse]],'Courses and Categories'!$E$2:$G$1816,3,FALSE)</f>
        <v>Credit General Education</v>
      </c>
      <c r="J1005">
        <v>931</v>
      </c>
      <c r="K1005" t="s">
        <v>4875</v>
      </c>
      <c r="L1005" t="s">
        <v>87</v>
      </c>
      <c r="M1005" t="s">
        <v>897</v>
      </c>
      <c r="N1005" t="s">
        <v>42</v>
      </c>
      <c r="O1005" t="s">
        <v>42</v>
      </c>
      <c r="P1005" t="s">
        <v>42</v>
      </c>
      <c r="Q1005" t="s">
        <v>42</v>
      </c>
      <c r="S1005" t="s">
        <v>134</v>
      </c>
      <c r="T1005" t="s">
        <v>44</v>
      </c>
      <c r="U1005" s="1">
        <v>43493</v>
      </c>
      <c r="V1005" s="1">
        <v>43607</v>
      </c>
      <c r="W1005" t="s">
        <v>2558</v>
      </c>
      <c r="X1005" t="s">
        <v>918</v>
      </c>
      <c r="Y1005">
        <v>33</v>
      </c>
      <c r="Z1005">
        <v>31</v>
      </c>
      <c r="AA1005">
        <v>35</v>
      </c>
      <c r="AB1005">
        <v>88.571399999999997</v>
      </c>
      <c r="AD1005">
        <f>IF(ISBLANK(Source[[#This Row],[CrosslistID]]),1,1/COUNTIFS(Source[CrosslistID],Source[[#This Row],[CrosslistID]],Source[TermDesc],Source[[#This Row],[TermDesc]]))</f>
        <v>1</v>
      </c>
      <c r="AG1005">
        <v>0</v>
      </c>
      <c r="AH1005">
        <v>88.571399999999997</v>
      </c>
      <c r="AI1005">
        <v>5.3330000000000002</v>
      </c>
      <c r="AJ1005">
        <v>5.4996999999999998</v>
      </c>
      <c r="AK1005">
        <v>0.33329999999999999</v>
      </c>
      <c r="AL10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05">
        <f>IF(AND(Source[[#This Row],[Credit_Noncredit]]="Noncredit",Source[[#This Row],[FTEF]]&gt;0),Source[[#This Row],[NC XLST FTES]]*525/(437.5*Source[[#This Row],[FTEF]]),0)</f>
        <v>0</v>
      </c>
      <c r="AN1005">
        <f>IF(Source[[#This Row],[Credit_Noncredit]]="Credit",Source[[#This Row],[Census Enrollment]],Source[[#This Row],[Noncredit Avg. Attendance]])</f>
        <v>33</v>
      </c>
    </row>
    <row r="1006" spans="1:40" x14ac:dyDescent="0.25">
      <c r="A1006" t="s">
        <v>4581</v>
      </c>
      <c r="B1006" t="s">
        <v>886</v>
      </c>
      <c r="C1006" t="s">
        <v>627</v>
      </c>
      <c r="D1006" t="s">
        <v>1135</v>
      </c>
      <c r="E1006" s="4">
        <v>38920</v>
      </c>
      <c r="F1006" s="4" t="s">
        <v>1171</v>
      </c>
      <c r="G1006" s="4" t="s">
        <v>4876</v>
      </c>
      <c r="H1006" t="str">
        <f>CONCATENATE(Source[[#This Row],[Subject]],TRIM(Source[[#This Row],[Course]]))</f>
        <v>SPAN32B</v>
      </c>
      <c r="I1006" t="str">
        <f>VLOOKUP(Source[[#This Row],[SubjCrse]],'Courses and Categories'!$E$2:$G$1816,3,FALSE)</f>
        <v>Credit General Education</v>
      </c>
      <c r="J1006">
        <v>551</v>
      </c>
      <c r="K1006" t="s">
        <v>4877</v>
      </c>
      <c r="L1006" t="s">
        <v>87</v>
      </c>
      <c r="M1006" t="s">
        <v>903</v>
      </c>
      <c r="N1006" t="s">
        <v>41</v>
      </c>
      <c r="O1006">
        <v>1800</v>
      </c>
      <c r="P1006">
        <v>2050</v>
      </c>
      <c r="Q1006" t="s">
        <v>52</v>
      </c>
      <c r="R1006">
        <v>269</v>
      </c>
      <c r="S1006" t="s">
        <v>53</v>
      </c>
      <c r="T1006">
        <v>1</v>
      </c>
      <c r="U1006" s="1">
        <v>43479</v>
      </c>
      <c r="V1006" s="1">
        <v>43607</v>
      </c>
      <c r="W1006" t="s">
        <v>2554</v>
      </c>
      <c r="X1006" t="s">
        <v>1929</v>
      </c>
      <c r="Y1006">
        <v>30</v>
      </c>
      <c r="Z1006">
        <v>26</v>
      </c>
      <c r="AA1006">
        <v>35</v>
      </c>
      <c r="AB1006">
        <v>74.285700000000006</v>
      </c>
      <c r="AD1006">
        <f>IF(ISBLANK(Source[[#This Row],[CrosslistID]]),1,1/COUNTIFS(Source[CrosslistID],Source[[#This Row],[CrosslistID]],Source[TermDesc],Source[[#This Row],[TermDesc]]))</f>
        <v>1</v>
      </c>
      <c r="AG1006">
        <v>0</v>
      </c>
      <c r="AH1006">
        <v>74.285700000000006</v>
      </c>
      <c r="AI1006">
        <v>2.9</v>
      </c>
      <c r="AJ1006">
        <v>3</v>
      </c>
      <c r="AK1006">
        <v>0.2</v>
      </c>
      <c r="AL10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06">
        <f>IF(AND(Source[[#This Row],[Credit_Noncredit]]="Noncredit",Source[[#This Row],[FTEF]]&gt;0),Source[[#This Row],[NC XLST FTES]]*525/(437.5*Source[[#This Row],[FTEF]]),0)</f>
        <v>0</v>
      </c>
      <c r="AN1006">
        <f>IF(Source[[#This Row],[Credit_Noncredit]]="Credit",Source[[#This Row],[Census Enrollment]],Source[[#This Row],[Noncredit Avg. Attendance]])</f>
        <v>30</v>
      </c>
    </row>
    <row r="1007" spans="1:40" x14ac:dyDescent="0.25">
      <c r="A1007" t="s">
        <v>4581</v>
      </c>
      <c r="B1007" t="s">
        <v>886</v>
      </c>
      <c r="C1007" t="s">
        <v>1184</v>
      </c>
      <c r="D1007" t="s">
        <v>1185</v>
      </c>
      <c r="E1007" s="4">
        <v>30004</v>
      </c>
      <c r="F1007" s="4" t="s">
        <v>233</v>
      </c>
      <c r="G1007" s="4">
        <v>101</v>
      </c>
      <c r="H1007" t="str">
        <f>CONCATENATE(Source[[#This Row],[Subject]],TRIM(Source[[#This Row],[Course]]))</f>
        <v>ART101</v>
      </c>
      <c r="I1007" t="str">
        <f>VLOOKUP(Source[[#This Row],[SubjCrse]],'Courses and Categories'!$E$2:$G$1816,3,FALSE)</f>
        <v>Credit General Education</v>
      </c>
      <c r="J1007">
        <v>1</v>
      </c>
      <c r="K1007" t="s">
        <v>1186</v>
      </c>
      <c r="L1007" t="s">
        <v>39</v>
      </c>
      <c r="M1007" t="s">
        <v>903</v>
      </c>
      <c r="N1007" t="s">
        <v>59</v>
      </c>
      <c r="O1007">
        <v>940</v>
      </c>
      <c r="P1007">
        <v>1055</v>
      </c>
      <c r="Q1007" t="s">
        <v>923</v>
      </c>
      <c r="R1007">
        <v>115</v>
      </c>
      <c r="S1007" t="s">
        <v>134</v>
      </c>
      <c r="T1007">
        <v>1</v>
      </c>
      <c r="U1007" s="1">
        <v>43479</v>
      </c>
      <c r="V1007" s="1">
        <v>43607</v>
      </c>
      <c r="W1007" t="s">
        <v>835</v>
      </c>
      <c r="X1007" t="s">
        <v>1929</v>
      </c>
      <c r="Y1007">
        <v>45</v>
      </c>
      <c r="Z1007">
        <v>38</v>
      </c>
      <c r="AA1007">
        <v>45</v>
      </c>
      <c r="AB1007">
        <v>84.444400000000002</v>
      </c>
      <c r="AD1007">
        <f>IF(ISBLANK(Source[[#This Row],[CrosslistID]]),1,1/COUNTIFS(Source[CrosslistID],Source[[#This Row],[CrosslistID]],Source[TermDesc],Source[[#This Row],[TermDesc]]))</f>
        <v>1</v>
      </c>
      <c r="AG1007">
        <v>0</v>
      </c>
      <c r="AH1007">
        <v>84.444400000000002</v>
      </c>
      <c r="AI1007">
        <v>4.3</v>
      </c>
      <c r="AJ1007">
        <v>4.5</v>
      </c>
      <c r="AK1007">
        <v>0.2</v>
      </c>
      <c r="AL10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07">
        <f>IF(AND(Source[[#This Row],[Credit_Noncredit]]="Noncredit",Source[[#This Row],[FTEF]]&gt;0),Source[[#This Row],[NC XLST FTES]]*525/(437.5*Source[[#This Row],[FTEF]]),0)</f>
        <v>0</v>
      </c>
      <c r="AN1007">
        <f>IF(Source[[#This Row],[Credit_Noncredit]]="Credit",Source[[#This Row],[Census Enrollment]],Source[[#This Row],[Noncredit Avg. Attendance]])</f>
        <v>45</v>
      </c>
    </row>
    <row r="1008" spans="1:40" x14ac:dyDescent="0.25">
      <c r="A1008" t="s">
        <v>4581</v>
      </c>
      <c r="B1008" t="s">
        <v>886</v>
      </c>
      <c r="C1008" t="s">
        <v>1184</v>
      </c>
      <c r="D1008" t="s">
        <v>1185</v>
      </c>
      <c r="E1008" s="4">
        <v>30005</v>
      </c>
      <c r="F1008" s="4" t="s">
        <v>233</v>
      </c>
      <c r="G1008" s="4">
        <v>101</v>
      </c>
      <c r="H1008" t="str">
        <f>CONCATENATE(Source[[#This Row],[Subject]],TRIM(Source[[#This Row],[Course]]))</f>
        <v>ART101</v>
      </c>
      <c r="I1008" t="str">
        <f>VLOOKUP(Source[[#This Row],[SubjCrse]],'Courses and Categories'!$E$2:$G$1816,3,FALSE)</f>
        <v>Credit General Education</v>
      </c>
      <c r="J1008">
        <v>2</v>
      </c>
      <c r="K1008" t="s">
        <v>1186</v>
      </c>
      <c r="L1008" t="s">
        <v>39</v>
      </c>
      <c r="M1008" t="s">
        <v>903</v>
      </c>
      <c r="N1008" t="s">
        <v>105</v>
      </c>
      <c r="O1008">
        <v>1240</v>
      </c>
      <c r="P1008">
        <v>1355</v>
      </c>
      <c r="Q1008" t="s">
        <v>923</v>
      </c>
      <c r="R1008">
        <v>115</v>
      </c>
      <c r="S1008" t="s">
        <v>134</v>
      </c>
      <c r="T1008">
        <v>1</v>
      </c>
      <c r="U1008" s="1">
        <v>43479</v>
      </c>
      <c r="V1008" s="1">
        <v>43607</v>
      </c>
      <c r="W1008" t="s">
        <v>4878</v>
      </c>
      <c r="X1008" t="s">
        <v>1929</v>
      </c>
      <c r="Y1008">
        <v>42</v>
      </c>
      <c r="Z1008">
        <v>40</v>
      </c>
      <c r="AA1008">
        <v>45</v>
      </c>
      <c r="AB1008">
        <v>88.888900000000007</v>
      </c>
      <c r="AD1008">
        <f>IF(ISBLANK(Source[[#This Row],[CrosslistID]]),1,1/COUNTIFS(Source[CrosslistID],Source[[#This Row],[CrosslistID]],Source[TermDesc],Source[[#This Row],[TermDesc]]))</f>
        <v>1</v>
      </c>
      <c r="AG1008">
        <v>0</v>
      </c>
      <c r="AH1008">
        <v>88.888900000000007</v>
      </c>
      <c r="AI1008">
        <v>3.9</v>
      </c>
      <c r="AJ1008">
        <v>4.2</v>
      </c>
      <c r="AK1008">
        <v>0.2</v>
      </c>
      <c r="AL10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08">
        <f>IF(AND(Source[[#This Row],[Credit_Noncredit]]="Noncredit",Source[[#This Row],[FTEF]]&gt;0),Source[[#This Row],[NC XLST FTES]]*525/(437.5*Source[[#This Row],[FTEF]]),0)</f>
        <v>0</v>
      </c>
      <c r="AN1008">
        <f>IF(Source[[#This Row],[Credit_Noncredit]]="Credit",Source[[#This Row],[Census Enrollment]],Source[[#This Row],[Noncredit Avg. Attendance]])</f>
        <v>42</v>
      </c>
    </row>
    <row r="1009" spans="1:40" x14ac:dyDescent="0.25">
      <c r="A1009" t="s">
        <v>4581</v>
      </c>
      <c r="B1009" t="s">
        <v>886</v>
      </c>
      <c r="C1009" t="s">
        <v>1184</v>
      </c>
      <c r="D1009" t="s">
        <v>1185</v>
      </c>
      <c r="E1009" s="4">
        <v>32087</v>
      </c>
      <c r="F1009" s="4" t="s">
        <v>233</v>
      </c>
      <c r="G1009" s="4">
        <v>101</v>
      </c>
      <c r="H1009" t="str">
        <f>CONCATENATE(Source[[#This Row],[Subject]],TRIM(Source[[#This Row],[Course]]))</f>
        <v>ART101</v>
      </c>
      <c r="I1009" t="str">
        <f>VLOOKUP(Source[[#This Row],[SubjCrse]],'Courses and Categories'!$E$2:$G$1816,3,FALSE)</f>
        <v>Credit General Education</v>
      </c>
      <c r="J1009">
        <v>931</v>
      </c>
      <c r="K1009" t="s">
        <v>1186</v>
      </c>
      <c r="L1009" t="s">
        <v>87</v>
      </c>
      <c r="M1009" t="s">
        <v>897</v>
      </c>
      <c r="N1009" t="s">
        <v>42</v>
      </c>
      <c r="O1009" t="s">
        <v>42</v>
      </c>
      <c r="P1009" t="s">
        <v>42</v>
      </c>
      <c r="Q1009" t="s">
        <v>42</v>
      </c>
      <c r="S1009" t="s">
        <v>134</v>
      </c>
      <c r="T1009" t="s">
        <v>44</v>
      </c>
      <c r="U1009" s="1">
        <v>43556</v>
      </c>
      <c r="V1009" s="1">
        <v>43607</v>
      </c>
      <c r="W1009" t="s">
        <v>2572</v>
      </c>
      <c r="X1009" t="s">
        <v>918</v>
      </c>
      <c r="Y1009">
        <v>46</v>
      </c>
      <c r="Z1009">
        <v>44</v>
      </c>
      <c r="AA1009">
        <v>45</v>
      </c>
      <c r="AB1009">
        <v>97.777799999999999</v>
      </c>
      <c r="AD1009">
        <f>IF(ISBLANK(Source[[#This Row],[CrosslistID]]),1,1/COUNTIFS(Source[CrosslistID],Source[[#This Row],[CrosslistID]],Source[TermDesc],Source[[#This Row],[TermDesc]]))</f>
        <v>1</v>
      </c>
      <c r="AG1009">
        <v>0</v>
      </c>
      <c r="AH1009">
        <v>97.777799999999999</v>
      </c>
      <c r="AI1009">
        <v>4.3</v>
      </c>
      <c r="AJ1009">
        <v>4.5999999999999996</v>
      </c>
      <c r="AK1009">
        <v>0.2</v>
      </c>
      <c r="AL10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09">
        <f>IF(AND(Source[[#This Row],[Credit_Noncredit]]="Noncredit",Source[[#This Row],[FTEF]]&gt;0),Source[[#This Row],[NC XLST FTES]]*525/(437.5*Source[[#This Row],[FTEF]]),0)</f>
        <v>0</v>
      </c>
      <c r="AN1009">
        <f>IF(Source[[#This Row],[Credit_Noncredit]]="Credit",Source[[#This Row],[Census Enrollment]],Source[[#This Row],[Noncredit Avg. Attendance]])</f>
        <v>46</v>
      </c>
    </row>
    <row r="1010" spans="1:40" x14ac:dyDescent="0.25">
      <c r="A1010" t="s">
        <v>4581</v>
      </c>
      <c r="B1010" t="s">
        <v>886</v>
      </c>
      <c r="C1010" t="s">
        <v>1184</v>
      </c>
      <c r="D1010" t="s">
        <v>1185</v>
      </c>
      <c r="E1010" s="4">
        <v>30006</v>
      </c>
      <c r="F1010" s="4" t="s">
        <v>233</v>
      </c>
      <c r="G1010" s="4">
        <v>102</v>
      </c>
      <c r="H1010" t="str">
        <f>CONCATENATE(Source[[#This Row],[Subject]],TRIM(Source[[#This Row],[Course]]))</f>
        <v>ART102</v>
      </c>
      <c r="I1010" t="str">
        <f>VLOOKUP(Source[[#This Row],[SubjCrse]],'Courses and Categories'!$E$2:$G$1816,3,FALSE)</f>
        <v>Credit General Education</v>
      </c>
      <c r="J1010">
        <v>1</v>
      </c>
      <c r="K1010" t="s">
        <v>1186</v>
      </c>
      <c r="L1010" t="s">
        <v>39</v>
      </c>
      <c r="M1010" t="s">
        <v>903</v>
      </c>
      <c r="N1010" t="s">
        <v>105</v>
      </c>
      <c r="O1010">
        <v>1110</v>
      </c>
      <c r="P1010">
        <v>1225</v>
      </c>
      <c r="Q1010" t="s">
        <v>889</v>
      </c>
      <c r="R1010">
        <v>304</v>
      </c>
      <c r="S1010" t="s">
        <v>134</v>
      </c>
      <c r="T1010">
        <v>1</v>
      </c>
      <c r="U1010" s="1">
        <v>43479</v>
      </c>
      <c r="V1010" s="1">
        <v>43607</v>
      </c>
      <c r="W1010" t="s">
        <v>2572</v>
      </c>
      <c r="X1010" t="s">
        <v>1929</v>
      </c>
      <c r="Y1010">
        <v>26</v>
      </c>
      <c r="Z1010">
        <v>25</v>
      </c>
      <c r="AA1010">
        <v>45</v>
      </c>
      <c r="AB1010">
        <v>55.555599999999998</v>
      </c>
      <c r="AD1010">
        <f>IF(ISBLANK(Source[[#This Row],[CrosslistID]]),1,1/COUNTIFS(Source[CrosslistID],Source[[#This Row],[CrosslistID]],Source[TermDesc],Source[[#This Row],[TermDesc]]))</f>
        <v>1</v>
      </c>
      <c r="AG1010">
        <v>0</v>
      </c>
      <c r="AH1010">
        <v>55.555599999999998</v>
      </c>
      <c r="AI1010">
        <v>2.4</v>
      </c>
      <c r="AJ1010">
        <v>2.6</v>
      </c>
      <c r="AK1010">
        <v>0.2</v>
      </c>
      <c r="AL10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10">
        <f>IF(AND(Source[[#This Row],[Credit_Noncredit]]="Noncredit",Source[[#This Row],[FTEF]]&gt;0),Source[[#This Row],[NC XLST FTES]]*525/(437.5*Source[[#This Row],[FTEF]]),0)</f>
        <v>0</v>
      </c>
      <c r="AN1010">
        <f>IF(Source[[#This Row],[Credit_Noncredit]]="Credit",Source[[#This Row],[Census Enrollment]],Source[[#This Row],[Noncredit Avg. Attendance]])</f>
        <v>26</v>
      </c>
    </row>
    <row r="1011" spans="1:40" x14ac:dyDescent="0.25">
      <c r="A1011" t="s">
        <v>4581</v>
      </c>
      <c r="B1011" t="s">
        <v>886</v>
      </c>
      <c r="C1011" t="s">
        <v>1184</v>
      </c>
      <c r="D1011" t="s">
        <v>1185</v>
      </c>
      <c r="E1011" s="4">
        <v>32210</v>
      </c>
      <c r="F1011" s="4" t="s">
        <v>233</v>
      </c>
      <c r="G1011" s="4">
        <v>102</v>
      </c>
      <c r="H1011" t="str">
        <f>CONCATENATE(Source[[#This Row],[Subject]],TRIM(Source[[#This Row],[Course]]))</f>
        <v>ART102</v>
      </c>
      <c r="I1011" t="str">
        <f>VLOOKUP(Source[[#This Row],[SubjCrse]],'Courses and Categories'!$E$2:$G$1816,3,FALSE)</f>
        <v>Credit General Education</v>
      </c>
      <c r="J1011">
        <v>2</v>
      </c>
      <c r="K1011" t="s">
        <v>1186</v>
      </c>
      <c r="L1011" t="s">
        <v>39</v>
      </c>
      <c r="M1011" t="s">
        <v>903</v>
      </c>
      <c r="N1011" t="s">
        <v>59</v>
      </c>
      <c r="O1011">
        <v>1240</v>
      </c>
      <c r="P1011">
        <v>1355</v>
      </c>
      <c r="Q1011" t="s">
        <v>923</v>
      </c>
      <c r="R1011">
        <v>115</v>
      </c>
      <c r="S1011" t="s">
        <v>134</v>
      </c>
      <c r="T1011">
        <v>1</v>
      </c>
      <c r="U1011" s="1">
        <v>43479</v>
      </c>
      <c r="V1011" s="1">
        <v>43607</v>
      </c>
      <c r="W1011" t="s">
        <v>835</v>
      </c>
      <c r="X1011" t="s">
        <v>1929</v>
      </c>
      <c r="Y1011">
        <v>45</v>
      </c>
      <c r="Z1011">
        <v>40</v>
      </c>
      <c r="AA1011">
        <v>45</v>
      </c>
      <c r="AB1011">
        <v>88.888900000000007</v>
      </c>
      <c r="AD1011">
        <f>IF(ISBLANK(Source[[#This Row],[CrosslistID]]),1,1/COUNTIFS(Source[CrosslistID],Source[[#This Row],[CrosslistID]],Source[TermDesc],Source[[#This Row],[TermDesc]]))</f>
        <v>1</v>
      </c>
      <c r="AG1011">
        <v>0</v>
      </c>
      <c r="AH1011">
        <v>88.888900000000007</v>
      </c>
      <c r="AI1011">
        <v>4.2</v>
      </c>
      <c r="AJ1011">
        <v>4.5</v>
      </c>
      <c r="AK1011">
        <v>0.2</v>
      </c>
      <c r="AL10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11">
        <f>IF(AND(Source[[#This Row],[Credit_Noncredit]]="Noncredit",Source[[#This Row],[FTEF]]&gt;0),Source[[#This Row],[NC XLST FTES]]*525/(437.5*Source[[#This Row],[FTEF]]),0)</f>
        <v>0</v>
      </c>
      <c r="AN1011">
        <f>IF(Source[[#This Row],[Credit_Noncredit]]="Credit",Source[[#This Row],[Census Enrollment]],Source[[#This Row],[Noncredit Avg. Attendance]])</f>
        <v>45</v>
      </c>
    </row>
    <row r="1012" spans="1:40" x14ac:dyDescent="0.25">
      <c r="A1012" t="s">
        <v>4581</v>
      </c>
      <c r="B1012" t="s">
        <v>886</v>
      </c>
      <c r="C1012" t="s">
        <v>1184</v>
      </c>
      <c r="D1012" t="s">
        <v>1185</v>
      </c>
      <c r="E1012" s="4">
        <v>30008</v>
      </c>
      <c r="F1012" s="4" t="s">
        <v>233</v>
      </c>
      <c r="G1012" s="4">
        <v>103</v>
      </c>
      <c r="H1012" t="str">
        <f>CONCATENATE(Source[[#This Row],[Subject]],TRIM(Source[[#This Row],[Course]]))</f>
        <v>ART103</v>
      </c>
      <c r="I1012" t="str">
        <f>VLOOKUP(Source[[#This Row],[SubjCrse]],'Courses and Categories'!$E$2:$G$1816,3,FALSE)</f>
        <v>Credit General Education</v>
      </c>
      <c r="J1012">
        <v>2</v>
      </c>
      <c r="K1012" t="s">
        <v>1188</v>
      </c>
      <c r="L1012" t="s">
        <v>39</v>
      </c>
      <c r="M1012" t="s">
        <v>903</v>
      </c>
      <c r="N1012" t="s">
        <v>105</v>
      </c>
      <c r="O1012">
        <v>1410</v>
      </c>
      <c r="P1012">
        <v>1525</v>
      </c>
      <c r="Q1012" t="s">
        <v>923</v>
      </c>
      <c r="R1012">
        <v>115</v>
      </c>
      <c r="S1012" t="s">
        <v>134</v>
      </c>
      <c r="T1012">
        <v>1</v>
      </c>
      <c r="U1012" s="1">
        <v>43479</v>
      </c>
      <c r="V1012" s="1">
        <v>43607</v>
      </c>
      <c r="W1012" t="s">
        <v>2572</v>
      </c>
      <c r="X1012" t="s">
        <v>1929</v>
      </c>
      <c r="Y1012">
        <v>28</v>
      </c>
      <c r="Z1012">
        <v>26</v>
      </c>
      <c r="AA1012">
        <v>45</v>
      </c>
      <c r="AB1012">
        <v>57.777799999999999</v>
      </c>
      <c r="AD1012">
        <f>IF(ISBLANK(Source[[#This Row],[CrosslistID]]),1,1/COUNTIFS(Source[CrosslistID],Source[[#This Row],[CrosslistID]],Source[TermDesc],Source[[#This Row],[TermDesc]]))</f>
        <v>1</v>
      </c>
      <c r="AG1012">
        <v>0</v>
      </c>
      <c r="AH1012">
        <v>57.777799999999999</v>
      </c>
      <c r="AI1012">
        <v>2.1</v>
      </c>
      <c r="AJ1012">
        <v>2.8</v>
      </c>
      <c r="AK1012">
        <v>0.2</v>
      </c>
      <c r="AL10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12">
        <f>IF(AND(Source[[#This Row],[Credit_Noncredit]]="Noncredit",Source[[#This Row],[FTEF]]&gt;0),Source[[#This Row],[NC XLST FTES]]*525/(437.5*Source[[#This Row],[FTEF]]),0)</f>
        <v>0</v>
      </c>
      <c r="AN1012">
        <f>IF(Source[[#This Row],[Credit_Noncredit]]="Credit",Source[[#This Row],[Census Enrollment]],Source[[#This Row],[Noncredit Avg. Attendance]])</f>
        <v>28</v>
      </c>
    </row>
    <row r="1013" spans="1:40" x14ac:dyDescent="0.25">
      <c r="A1013" t="s">
        <v>4581</v>
      </c>
      <c r="B1013" t="s">
        <v>886</v>
      </c>
      <c r="C1013" t="s">
        <v>1184</v>
      </c>
      <c r="D1013" t="s">
        <v>1185</v>
      </c>
      <c r="E1013" s="4">
        <v>38337</v>
      </c>
      <c r="F1013" s="4" t="s">
        <v>233</v>
      </c>
      <c r="G1013" s="4">
        <v>103</v>
      </c>
      <c r="H1013" t="str">
        <f>CONCATENATE(Source[[#This Row],[Subject]],TRIM(Source[[#This Row],[Course]]))</f>
        <v>ART103</v>
      </c>
      <c r="I1013" t="str">
        <f>VLOOKUP(Source[[#This Row],[SubjCrse]],'Courses and Categories'!$E$2:$G$1816,3,FALSE)</f>
        <v>Credit General Education</v>
      </c>
      <c r="J1013">
        <v>3</v>
      </c>
      <c r="K1013" t="s">
        <v>1188</v>
      </c>
      <c r="L1013" t="s">
        <v>39</v>
      </c>
      <c r="M1013" t="s">
        <v>903</v>
      </c>
      <c r="N1013" t="s">
        <v>59</v>
      </c>
      <c r="O1013">
        <v>1410</v>
      </c>
      <c r="P1013">
        <v>1525</v>
      </c>
      <c r="Q1013" t="s">
        <v>923</v>
      </c>
      <c r="R1013">
        <v>115</v>
      </c>
      <c r="S1013" t="s">
        <v>134</v>
      </c>
      <c r="T1013">
        <v>1</v>
      </c>
      <c r="U1013" s="1">
        <v>43479</v>
      </c>
      <c r="V1013" s="1">
        <v>43607</v>
      </c>
      <c r="W1013" t="s">
        <v>835</v>
      </c>
      <c r="X1013" t="s">
        <v>1929</v>
      </c>
      <c r="Y1013">
        <v>47</v>
      </c>
      <c r="Z1013">
        <v>38</v>
      </c>
      <c r="AA1013">
        <v>45</v>
      </c>
      <c r="AB1013">
        <v>84.444400000000002</v>
      </c>
      <c r="AD1013">
        <f>IF(ISBLANK(Source[[#This Row],[CrosslistID]]),1,1/COUNTIFS(Source[CrosslistID],Source[[#This Row],[CrosslistID]],Source[TermDesc],Source[[#This Row],[TermDesc]]))</f>
        <v>1</v>
      </c>
      <c r="AG1013">
        <v>0</v>
      </c>
      <c r="AH1013">
        <v>84.444400000000002</v>
      </c>
      <c r="AI1013">
        <v>4.4000000000000004</v>
      </c>
      <c r="AJ1013">
        <v>4.7</v>
      </c>
      <c r="AK1013">
        <v>0.2</v>
      </c>
      <c r="AL10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13">
        <f>IF(AND(Source[[#This Row],[Credit_Noncredit]]="Noncredit",Source[[#This Row],[FTEF]]&gt;0),Source[[#This Row],[NC XLST FTES]]*525/(437.5*Source[[#This Row],[FTEF]]),0)</f>
        <v>0</v>
      </c>
      <c r="AN1013">
        <f>IF(Source[[#This Row],[Credit_Noncredit]]="Credit",Source[[#This Row],[Census Enrollment]],Source[[#This Row],[Noncredit Avg. Attendance]])</f>
        <v>47</v>
      </c>
    </row>
    <row r="1014" spans="1:40" x14ac:dyDescent="0.25">
      <c r="A1014" t="s">
        <v>4581</v>
      </c>
      <c r="B1014" t="s">
        <v>886</v>
      </c>
      <c r="C1014" t="s">
        <v>1184</v>
      </c>
      <c r="D1014" t="s">
        <v>1185</v>
      </c>
      <c r="E1014" s="4">
        <v>38960</v>
      </c>
      <c r="F1014" s="4" t="s">
        <v>233</v>
      </c>
      <c r="G1014" s="4">
        <v>103</v>
      </c>
      <c r="H1014" t="str">
        <f>CONCATENATE(Source[[#This Row],[Subject]],TRIM(Source[[#This Row],[Course]]))</f>
        <v>ART103</v>
      </c>
      <c r="I1014" t="str">
        <f>VLOOKUP(Source[[#This Row],[SubjCrse]],'Courses and Categories'!$E$2:$G$1816,3,FALSE)</f>
        <v>Credit General Education</v>
      </c>
      <c r="J1014">
        <v>4</v>
      </c>
      <c r="K1014" t="s">
        <v>1188</v>
      </c>
      <c r="L1014" t="s">
        <v>87</v>
      </c>
      <c r="M1014" t="s">
        <v>903</v>
      </c>
      <c r="N1014" t="s">
        <v>105</v>
      </c>
      <c r="O1014">
        <v>940</v>
      </c>
      <c r="P1014">
        <v>1055</v>
      </c>
      <c r="Q1014" t="s">
        <v>923</v>
      </c>
      <c r="R1014">
        <v>115</v>
      </c>
      <c r="S1014" t="s">
        <v>134</v>
      </c>
      <c r="T1014">
        <v>1</v>
      </c>
      <c r="U1014" s="1">
        <v>43479</v>
      </c>
      <c r="V1014" s="1">
        <v>43607</v>
      </c>
      <c r="W1014" t="s">
        <v>1191</v>
      </c>
      <c r="X1014" t="s">
        <v>1929</v>
      </c>
      <c r="Y1014">
        <v>22</v>
      </c>
      <c r="Z1014">
        <v>21</v>
      </c>
      <c r="AA1014">
        <v>45</v>
      </c>
      <c r="AB1014">
        <v>46.666699999999999</v>
      </c>
      <c r="AD1014">
        <f>IF(ISBLANK(Source[[#This Row],[CrosslistID]]),1,1/COUNTIFS(Source[CrosslistID],Source[[#This Row],[CrosslistID]],Source[TermDesc],Source[[#This Row],[TermDesc]]))</f>
        <v>1</v>
      </c>
      <c r="AG1014">
        <v>0</v>
      </c>
      <c r="AH1014">
        <v>46.666699999999999</v>
      </c>
      <c r="AI1014">
        <v>2.1</v>
      </c>
      <c r="AJ1014">
        <v>2.2000000000000002</v>
      </c>
      <c r="AK1014">
        <v>0.2</v>
      </c>
      <c r="AL10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14">
        <f>IF(AND(Source[[#This Row],[Credit_Noncredit]]="Noncredit",Source[[#This Row],[FTEF]]&gt;0),Source[[#This Row],[NC XLST FTES]]*525/(437.5*Source[[#This Row],[FTEF]]),0)</f>
        <v>0</v>
      </c>
      <c r="AN1014">
        <f>IF(Source[[#This Row],[Credit_Noncredit]]="Credit",Source[[#This Row],[Census Enrollment]],Source[[#This Row],[Noncredit Avg. Attendance]])</f>
        <v>22</v>
      </c>
    </row>
    <row r="1015" spans="1:40" x14ac:dyDescent="0.25">
      <c r="A1015" t="s">
        <v>4581</v>
      </c>
      <c r="B1015" t="s">
        <v>886</v>
      </c>
      <c r="C1015" t="s">
        <v>1184</v>
      </c>
      <c r="D1015" t="s">
        <v>1185</v>
      </c>
      <c r="E1015" s="4">
        <v>30007</v>
      </c>
      <c r="F1015" s="4" t="s">
        <v>233</v>
      </c>
      <c r="G1015" s="4">
        <v>103</v>
      </c>
      <c r="H1015" t="str">
        <f>CONCATENATE(Source[[#This Row],[Subject]],TRIM(Source[[#This Row],[Course]]))</f>
        <v>ART103</v>
      </c>
      <c r="I1015" t="str">
        <f>VLOOKUP(Source[[#This Row],[SubjCrse]],'Courses and Categories'!$E$2:$G$1816,3,FALSE)</f>
        <v>Credit General Education</v>
      </c>
      <c r="J1015">
        <v>551</v>
      </c>
      <c r="K1015" t="s">
        <v>1188</v>
      </c>
      <c r="L1015" t="s">
        <v>87</v>
      </c>
      <c r="M1015" t="s">
        <v>903</v>
      </c>
      <c r="N1015" t="s">
        <v>185</v>
      </c>
      <c r="O1015">
        <v>1810</v>
      </c>
      <c r="P1015">
        <v>2100</v>
      </c>
      <c r="Q1015" t="s">
        <v>52</v>
      </c>
      <c r="R1015">
        <v>162</v>
      </c>
      <c r="S1015" t="s">
        <v>53</v>
      </c>
      <c r="T1015">
        <v>1</v>
      </c>
      <c r="U1015" s="1">
        <v>43479</v>
      </c>
      <c r="V1015" s="1">
        <v>43607</v>
      </c>
      <c r="W1015" t="s">
        <v>835</v>
      </c>
      <c r="X1015" t="s">
        <v>1929</v>
      </c>
      <c r="Y1015">
        <v>37</v>
      </c>
      <c r="Z1015">
        <v>30</v>
      </c>
      <c r="AA1015">
        <v>40</v>
      </c>
      <c r="AB1015">
        <v>75</v>
      </c>
      <c r="AD1015">
        <f>IF(ISBLANK(Source[[#This Row],[CrosslistID]]),1,1/COUNTIFS(Source[CrosslistID],Source[[#This Row],[CrosslistID]],Source[TermDesc],Source[[#This Row],[TermDesc]]))</f>
        <v>1</v>
      </c>
      <c r="AG1015">
        <v>0</v>
      </c>
      <c r="AH1015">
        <v>75</v>
      </c>
      <c r="AI1015">
        <v>3.5</v>
      </c>
      <c r="AJ1015">
        <v>3.7</v>
      </c>
      <c r="AK1015">
        <v>0.2</v>
      </c>
      <c r="AL10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15">
        <f>IF(AND(Source[[#This Row],[Credit_Noncredit]]="Noncredit",Source[[#This Row],[FTEF]]&gt;0),Source[[#This Row],[NC XLST FTES]]*525/(437.5*Source[[#This Row],[FTEF]]),0)</f>
        <v>0</v>
      </c>
      <c r="AN1015">
        <f>IF(Source[[#This Row],[Credit_Noncredit]]="Credit",Source[[#This Row],[Census Enrollment]],Source[[#This Row],[Noncredit Avg. Attendance]])</f>
        <v>37</v>
      </c>
    </row>
    <row r="1016" spans="1:40" x14ac:dyDescent="0.25">
      <c r="A1016" t="s">
        <v>4581</v>
      </c>
      <c r="B1016" t="s">
        <v>886</v>
      </c>
      <c r="C1016" t="s">
        <v>1184</v>
      </c>
      <c r="D1016" t="s">
        <v>1185</v>
      </c>
      <c r="E1016" s="4">
        <v>39193</v>
      </c>
      <c r="F1016" s="4" t="s">
        <v>233</v>
      </c>
      <c r="G1016" s="4">
        <v>104</v>
      </c>
      <c r="H1016" t="str">
        <f>CONCATENATE(Source[[#This Row],[Subject]],TRIM(Source[[#This Row],[Course]]))</f>
        <v>ART104</v>
      </c>
      <c r="I1016" t="str">
        <f>VLOOKUP(Source[[#This Row],[SubjCrse]],'Courses and Categories'!$E$2:$G$1816,3,FALSE)</f>
        <v>Credit General Education</v>
      </c>
      <c r="J1016">
        <v>831</v>
      </c>
      <c r="K1016" t="s">
        <v>1189</v>
      </c>
      <c r="L1016" t="s">
        <v>87</v>
      </c>
      <c r="M1016" t="s">
        <v>897</v>
      </c>
      <c r="N1016" t="s">
        <v>42</v>
      </c>
      <c r="O1016" t="s">
        <v>42</v>
      </c>
      <c r="P1016" t="s">
        <v>42</v>
      </c>
      <c r="Q1016" t="s">
        <v>42</v>
      </c>
      <c r="S1016" t="s">
        <v>134</v>
      </c>
      <c r="T1016">
        <v>1</v>
      </c>
      <c r="U1016" s="1">
        <v>43479</v>
      </c>
      <c r="V1016" s="1">
        <v>43607</v>
      </c>
      <c r="W1016" t="s">
        <v>1187</v>
      </c>
      <c r="X1016" t="s">
        <v>1450</v>
      </c>
      <c r="Y1016">
        <v>43</v>
      </c>
      <c r="Z1016">
        <v>38</v>
      </c>
      <c r="AA1016">
        <v>45</v>
      </c>
      <c r="AB1016">
        <v>84.444400000000002</v>
      </c>
      <c r="AD1016">
        <f>IF(ISBLANK(Source[[#This Row],[CrosslistID]]),1,1/COUNTIFS(Source[CrosslistID],Source[[#This Row],[CrosslistID]],Source[TermDesc],Source[[#This Row],[TermDesc]]))</f>
        <v>1</v>
      </c>
      <c r="AG1016">
        <v>0</v>
      </c>
      <c r="AH1016">
        <v>84.444400000000002</v>
      </c>
      <c r="AI1016">
        <v>4</v>
      </c>
      <c r="AJ1016">
        <v>4.3</v>
      </c>
      <c r="AK1016">
        <v>0.2</v>
      </c>
      <c r="AL10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16">
        <f>IF(AND(Source[[#This Row],[Credit_Noncredit]]="Noncredit",Source[[#This Row],[FTEF]]&gt;0),Source[[#This Row],[NC XLST FTES]]*525/(437.5*Source[[#This Row],[FTEF]]),0)</f>
        <v>0</v>
      </c>
      <c r="AN1016">
        <f>IF(Source[[#This Row],[Credit_Noncredit]]="Credit",Source[[#This Row],[Census Enrollment]],Source[[#This Row],[Noncredit Avg. Attendance]])</f>
        <v>43</v>
      </c>
    </row>
    <row r="1017" spans="1:40" x14ac:dyDescent="0.25">
      <c r="A1017" t="s">
        <v>4581</v>
      </c>
      <c r="B1017" t="s">
        <v>886</v>
      </c>
      <c r="C1017" t="s">
        <v>1184</v>
      </c>
      <c r="D1017" t="s">
        <v>1185</v>
      </c>
      <c r="E1017" s="4">
        <v>30009</v>
      </c>
      <c r="F1017" s="4" t="s">
        <v>233</v>
      </c>
      <c r="G1017" s="4">
        <v>104</v>
      </c>
      <c r="H1017" t="str">
        <f>CONCATENATE(Source[[#This Row],[Subject]],TRIM(Source[[#This Row],[Course]]))</f>
        <v>ART104</v>
      </c>
      <c r="I1017" t="str">
        <f>VLOOKUP(Source[[#This Row],[SubjCrse]],'Courses and Categories'!$E$2:$G$1816,3,FALSE)</f>
        <v>Credit General Education</v>
      </c>
      <c r="J1017">
        <v>931</v>
      </c>
      <c r="K1017" t="s">
        <v>1189</v>
      </c>
      <c r="L1017" t="s">
        <v>87</v>
      </c>
      <c r="M1017" t="s">
        <v>897</v>
      </c>
      <c r="N1017" t="s">
        <v>42</v>
      </c>
      <c r="O1017" t="s">
        <v>42</v>
      </c>
      <c r="P1017" t="s">
        <v>42</v>
      </c>
      <c r="Q1017" t="s">
        <v>42</v>
      </c>
      <c r="S1017" t="s">
        <v>134</v>
      </c>
      <c r="T1017" t="s">
        <v>44</v>
      </c>
      <c r="U1017" s="1">
        <v>43493</v>
      </c>
      <c r="V1017" s="1">
        <v>43607</v>
      </c>
      <c r="W1017" t="s">
        <v>1187</v>
      </c>
      <c r="X1017" t="s">
        <v>918</v>
      </c>
      <c r="Y1017">
        <v>37</v>
      </c>
      <c r="Z1017">
        <v>34</v>
      </c>
      <c r="AA1017">
        <v>45</v>
      </c>
      <c r="AB1017">
        <v>75.555599999999998</v>
      </c>
      <c r="AD1017">
        <f>IF(ISBLANK(Source[[#This Row],[CrosslistID]]),1,1/COUNTIFS(Source[CrosslistID],Source[[#This Row],[CrosslistID]],Source[TermDesc],Source[[#This Row],[TermDesc]]))</f>
        <v>1</v>
      </c>
      <c r="AG1017">
        <v>0</v>
      </c>
      <c r="AH1017">
        <v>75.555599999999998</v>
      </c>
      <c r="AI1017">
        <v>3.6</v>
      </c>
      <c r="AJ1017">
        <v>3.7</v>
      </c>
      <c r="AK1017">
        <v>0.2</v>
      </c>
      <c r="AL10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17">
        <f>IF(AND(Source[[#This Row],[Credit_Noncredit]]="Noncredit",Source[[#This Row],[FTEF]]&gt;0),Source[[#This Row],[NC XLST FTES]]*525/(437.5*Source[[#This Row],[FTEF]]),0)</f>
        <v>0</v>
      </c>
      <c r="AN1017">
        <f>IF(Source[[#This Row],[Credit_Noncredit]]="Credit",Source[[#This Row],[Census Enrollment]],Source[[#This Row],[Noncredit Avg. Attendance]])</f>
        <v>37</v>
      </c>
    </row>
    <row r="1018" spans="1:40" x14ac:dyDescent="0.25">
      <c r="A1018" t="s">
        <v>4581</v>
      </c>
      <c r="B1018" t="s">
        <v>886</v>
      </c>
      <c r="C1018" t="s">
        <v>1184</v>
      </c>
      <c r="D1018" t="s">
        <v>1185</v>
      </c>
      <c r="E1018" s="4">
        <v>36185</v>
      </c>
      <c r="F1018" s="4" t="s">
        <v>233</v>
      </c>
      <c r="G1018" s="4">
        <v>105</v>
      </c>
      <c r="H1018" t="str">
        <f>CONCATENATE(Source[[#This Row],[Subject]],TRIM(Source[[#This Row],[Course]]))</f>
        <v>ART105</v>
      </c>
      <c r="I1018" t="str">
        <f>VLOOKUP(Source[[#This Row],[SubjCrse]],'Courses and Categories'!$E$2:$G$1816,3,FALSE)</f>
        <v>Credit General Education</v>
      </c>
      <c r="J1018">
        <v>551</v>
      </c>
      <c r="K1018" t="s">
        <v>2574</v>
      </c>
      <c r="L1018" t="s">
        <v>87</v>
      </c>
      <c r="M1018" t="s">
        <v>903</v>
      </c>
      <c r="N1018" t="s">
        <v>41</v>
      </c>
      <c r="O1018">
        <v>1830</v>
      </c>
      <c r="P1018">
        <v>2120</v>
      </c>
      <c r="Q1018" t="s">
        <v>52</v>
      </c>
      <c r="R1018">
        <v>162</v>
      </c>
      <c r="S1018" t="s">
        <v>53</v>
      </c>
      <c r="T1018">
        <v>1</v>
      </c>
      <c r="U1018" s="1">
        <v>43479</v>
      </c>
      <c r="V1018" s="1">
        <v>43607</v>
      </c>
      <c r="W1018" t="s">
        <v>913</v>
      </c>
      <c r="X1018" t="s">
        <v>1929</v>
      </c>
      <c r="Y1018">
        <v>19</v>
      </c>
      <c r="Z1018">
        <v>18</v>
      </c>
      <c r="AA1018">
        <v>40</v>
      </c>
      <c r="AB1018">
        <v>45</v>
      </c>
      <c r="AD1018">
        <f>IF(ISBLANK(Source[[#This Row],[CrosslistID]]),1,1/COUNTIFS(Source[CrosslistID],Source[[#This Row],[CrosslistID]],Source[TermDesc],Source[[#This Row],[TermDesc]]))</f>
        <v>1</v>
      </c>
      <c r="AG1018">
        <v>0</v>
      </c>
      <c r="AH1018">
        <v>45</v>
      </c>
      <c r="AI1018">
        <v>1.8</v>
      </c>
      <c r="AJ1018">
        <v>1.9</v>
      </c>
      <c r="AK1018">
        <v>0.2</v>
      </c>
      <c r="AL10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18">
        <f>IF(AND(Source[[#This Row],[Credit_Noncredit]]="Noncredit",Source[[#This Row],[FTEF]]&gt;0),Source[[#This Row],[NC XLST FTES]]*525/(437.5*Source[[#This Row],[FTEF]]),0)</f>
        <v>0</v>
      </c>
      <c r="AN1018">
        <f>IF(Source[[#This Row],[Credit_Noncredit]]="Credit",Source[[#This Row],[Census Enrollment]],Source[[#This Row],[Noncredit Avg. Attendance]])</f>
        <v>19</v>
      </c>
    </row>
    <row r="1019" spans="1:40" x14ac:dyDescent="0.25">
      <c r="A1019" t="s">
        <v>4581</v>
      </c>
      <c r="B1019" t="s">
        <v>886</v>
      </c>
      <c r="C1019" t="s">
        <v>1184</v>
      </c>
      <c r="D1019" t="s">
        <v>1185</v>
      </c>
      <c r="E1019" s="4">
        <v>38338</v>
      </c>
      <c r="F1019" s="4" t="s">
        <v>233</v>
      </c>
      <c r="G1019" s="4">
        <v>106</v>
      </c>
      <c r="H1019" t="str">
        <f>CONCATENATE(Source[[#This Row],[Subject]],TRIM(Source[[#This Row],[Course]]))</f>
        <v>ART106</v>
      </c>
      <c r="I1019" t="str">
        <f>VLOOKUP(Source[[#This Row],[SubjCrse]],'Courses and Categories'!$E$2:$G$1816,3,FALSE)</f>
        <v>Credit General Education</v>
      </c>
      <c r="J1019">
        <v>931</v>
      </c>
      <c r="K1019" t="s">
        <v>1190</v>
      </c>
      <c r="L1019" t="s">
        <v>87</v>
      </c>
      <c r="M1019" t="s">
        <v>897</v>
      </c>
      <c r="N1019" t="s">
        <v>42</v>
      </c>
      <c r="O1019" t="s">
        <v>42</v>
      </c>
      <c r="P1019" t="s">
        <v>42</v>
      </c>
      <c r="Q1019" t="s">
        <v>42</v>
      </c>
      <c r="S1019" t="s">
        <v>134</v>
      </c>
      <c r="T1019" t="s">
        <v>44</v>
      </c>
      <c r="U1019" s="1">
        <v>43493</v>
      </c>
      <c r="V1019" s="1">
        <v>43607</v>
      </c>
      <c r="W1019" t="s">
        <v>2572</v>
      </c>
      <c r="X1019" t="s">
        <v>918</v>
      </c>
      <c r="Y1019">
        <v>34</v>
      </c>
      <c r="Z1019">
        <v>32</v>
      </c>
      <c r="AA1019">
        <v>45</v>
      </c>
      <c r="AB1019">
        <v>71.111099999999993</v>
      </c>
      <c r="AD1019">
        <f>IF(ISBLANK(Source[[#This Row],[CrosslistID]]),1,1/COUNTIFS(Source[CrosslistID],Source[[#This Row],[CrosslistID]],Source[TermDesc],Source[[#This Row],[TermDesc]]))</f>
        <v>1</v>
      </c>
      <c r="AG1019">
        <v>0</v>
      </c>
      <c r="AH1019">
        <v>71.111099999999993</v>
      </c>
      <c r="AI1019">
        <v>3.4</v>
      </c>
      <c r="AJ1019">
        <v>3.4</v>
      </c>
      <c r="AK1019">
        <v>0.2</v>
      </c>
      <c r="AL10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19">
        <f>IF(AND(Source[[#This Row],[Credit_Noncredit]]="Noncredit",Source[[#This Row],[FTEF]]&gt;0),Source[[#This Row],[NC XLST FTES]]*525/(437.5*Source[[#This Row],[FTEF]]),0)</f>
        <v>0</v>
      </c>
      <c r="AN1019">
        <f>IF(Source[[#This Row],[Credit_Noncredit]]="Credit",Source[[#This Row],[Census Enrollment]],Source[[#This Row],[Noncredit Avg. Attendance]])</f>
        <v>34</v>
      </c>
    </row>
    <row r="1020" spans="1:40" x14ac:dyDescent="0.25">
      <c r="A1020" t="s">
        <v>4581</v>
      </c>
      <c r="B1020" t="s">
        <v>886</v>
      </c>
      <c r="C1020" t="s">
        <v>1184</v>
      </c>
      <c r="D1020" t="s">
        <v>1185</v>
      </c>
      <c r="E1020" s="4">
        <v>37367</v>
      </c>
      <c r="F1020" s="4" t="s">
        <v>233</v>
      </c>
      <c r="G1020" s="4">
        <v>108</v>
      </c>
      <c r="H1020" t="str">
        <f>CONCATENATE(Source[[#This Row],[Subject]],TRIM(Source[[#This Row],[Course]]))</f>
        <v>ART108</v>
      </c>
      <c r="I1020" t="str">
        <f>VLOOKUP(Source[[#This Row],[SubjCrse]],'Courses and Categories'!$E$2:$G$1816,3,FALSE)</f>
        <v>Credit General Education</v>
      </c>
      <c r="J1020">
        <v>931</v>
      </c>
      <c r="K1020" t="s">
        <v>1192</v>
      </c>
      <c r="L1020" t="s">
        <v>87</v>
      </c>
      <c r="M1020" t="s">
        <v>897</v>
      </c>
      <c r="N1020" t="s">
        <v>42</v>
      </c>
      <c r="O1020" t="s">
        <v>42</v>
      </c>
      <c r="P1020" t="s">
        <v>42</v>
      </c>
      <c r="Q1020" t="s">
        <v>42</v>
      </c>
      <c r="S1020" t="s">
        <v>134</v>
      </c>
      <c r="T1020" t="s">
        <v>44</v>
      </c>
      <c r="U1020" s="1">
        <v>43493</v>
      </c>
      <c r="V1020" s="1">
        <v>43607</v>
      </c>
      <c r="W1020" t="s">
        <v>1191</v>
      </c>
      <c r="X1020" t="s">
        <v>918</v>
      </c>
      <c r="Y1020">
        <v>27</v>
      </c>
      <c r="Z1020">
        <v>27</v>
      </c>
      <c r="AA1020">
        <v>45</v>
      </c>
      <c r="AB1020">
        <v>60</v>
      </c>
      <c r="AD1020">
        <f>IF(ISBLANK(Source[[#This Row],[CrosslistID]]),1,1/COUNTIFS(Source[CrosslistID],Source[[#This Row],[CrosslistID]],Source[TermDesc],Source[[#This Row],[TermDesc]]))</f>
        <v>1</v>
      </c>
      <c r="AG1020">
        <v>0</v>
      </c>
      <c r="AH1020">
        <v>60</v>
      </c>
      <c r="AI1020">
        <v>2.7</v>
      </c>
      <c r="AJ1020">
        <v>2.7</v>
      </c>
      <c r="AK1020">
        <v>0.2</v>
      </c>
      <c r="AL10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20">
        <f>IF(AND(Source[[#This Row],[Credit_Noncredit]]="Noncredit",Source[[#This Row],[FTEF]]&gt;0),Source[[#This Row],[NC XLST FTES]]*525/(437.5*Source[[#This Row],[FTEF]]),0)</f>
        <v>0</v>
      </c>
      <c r="AN1020">
        <f>IF(Source[[#This Row],[Credit_Noncredit]]="Credit",Source[[#This Row],[Census Enrollment]],Source[[#This Row],[Noncredit Avg. Attendance]])</f>
        <v>27</v>
      </c>
    </row>
    <row r="1021" spans="1:40" x14ac:dyDescent="0.25">
      <c r="A1021" t="s">
        <v>4581</v>
      </c>
      <c r="B1021" t="s">
        <v>886</v>
      </c>
      <c r="C1021" t="s">
        <v>1184</v>
      </c>
      <c r="D1021" t="s">
        <v>1185</v>
      </c>
      <c r="E1021" s="4">
        <v>37592</v>
      </c>
      <c r="F1021" s="4" t="s">
        <v>233</v>
      </c>
      <c r="G1021" s="4">
        <v>109</v>
      </c>
      <c r="H1021" t="str">
        <f>CONCATENATE(Source[[#This Row],[Subject]],TRIM(Source[[#This Row],[Course]]))</f>
        <v>ART109</v>
      </c>
      <c r="I1021" t="str">
        <f>VLOOKUP(Source[[#This Row],[SubjCrse]],'Courses and Categories'!$E$2:$G$1816,3,FALSE)</f>
        <v>Credit General Education</v>
      </c>
      <c r="J1021">
        <v>551</v>
      </c>
      <c r="K1021" t="s">
        <v>2575</v>
      </c>
      <c r="L1021" t="s">
        <v>39</v>
      </c>
      <c r="M1021" t="s">
        <v>903</v>
      </c>
      <c r="N1021" t="s">
        <v>91</v>
      </c>
      <c r="O1021">
        <v>1410</v>
      </c>
      <c r="P1021">
        <v>1700</v>
      </c>
      <c r="Q1021" t="s">
        <v>4879</v>
      </c>
      <c r="S1021" t="s">
        <v>53</v>
      </c>
      <c r="T1021">
        <v>1</v>
      </c>
      <c r="U1021" s="1">
        <v>43479</v>
      </c>
      <c r="V1021" s="1">
        <v>43607</v>
      </c>
      <c r="W1021" t="s">
        <v>835</v>
      </c>
      <c r="X1021" t="s">
        <v>1929</v>
      </c>
      <c r="Y1021">
        <v>60</v>
      </c>
      <c r="Z1021">
        <v>56</v>
      </c>
      <c r="AA1021">
        <v>45</v>
      </c>
      <c r="AB1021">
        <v>124.4444</v>
      </c>
      <c r="AD1021">
        <f>IF(ISBLANK(Source[[#This Row],[CrosslistID]]),1,1/COUNTIFS(Source[CrosslistID],Source[[#This Row],[CrosslistID]],Source[TermDesc],Source[[#This Row],[TermDesc]]))</f>
        <v>1</v>
      </c>
      <c r="AG1021">
        <v>0</v>
      </c>
      <c r="AH1021">
        <v>124.4444</v>
      </c>
      <c r="AI1021">
        <v>6</v>
      </c>
      <c r="AJ1021">
        <v>6</v>
      </c>
      <c r="AK1021">
        <v>0.2</v>
      </c>
      <c r="AL10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21">
        <f>IF(AND(Source[[#This Row],[Credit_Noncredit]]="Noncredit",Source[[#This Row],[FTEF]]&gt;0),Source[[#This Row],[NC XLST FTES]]*525/(437.5*Source[[#This Row],[FTEF]]),0)</f>
        <v>0</v>
      </c>
      <c r="AN1021">
        <f>IF(Source[[#This Row],[Credit_Noncredit]]="Credit",Source[[#This Row],[Census Enrollment]],Source[[#This Row],[Noncredit Avg. Attendance]])</f>
        <v>60</v>
      </c>
    </row>
    <row r="1022" spans="1:40" x14ac:dyDescent="0.25">
      <c r="A1022" t="s">
        <v>4581</v>
      </c>
      <c r="B1022" t="s">
        <v>886</v>
      </c>
      <c r="C1022" t="s">
        <v>1184</v>
      </c>
      <c r="D1022" t="s">
        <v>1185</v>
      </c>
      <c r="E1022" s="4">
        <v>36626</v>
      </c>
      <c r="F1022" s="4" t="s">
        <v>233</v>
      </c>
      <c r="G1022" s="4">
        <v>118</v>
      </c>
      <c r="H1022" t="str">
        <f>CONCATENATE(Source[[#This Row],[Subject]],TRIM(Source[[#This Row],[Course]]))</f>
        <v>ART118</v>
      </c>
      <c r="I1022" t="str">
        <f>VLOOKUP(Source[[#This Row],[SubjCrse]],'Courses and Categories'!$E$2:$G$1816,3,FALSE)</f>
        <v>Credit General Education</v>
      </c>
      <c r="J1022">
        <v>931</v>
      </c>
      <c r="K1022" t="s">
        <v>2576</v>
      </c>
      <c r="L1022" t="s">
        <v>87</v>
      </c>
      <c r="M1022" t="s">
        <v>897</v>
      </c>
      <c r="N1022" t="s">
        <v>42</v>
      </c>
      <c r="O1022" t="s">
        <v>42</v>
      </c>
      <c r="P1022" t="s">
        <v>42</v>
      </c>
      <c r="Q1022" t="s">
        <v>42</v>
      </c>
      <c r="S1022" t="s">
        <v>134</v>
      </c>
      <c r="T1022" t="s">
        <v>44</v>
      </c>
      <c r="U1022" s="1">
        <v>43493</v>
      </c>
      <c r="V1022" s="1">
        <v>43546</v>
      </c>
      <c r="W1022" t="s">
        <v>1187</v>
      </c>
      <c r="X1022" t="s">
        <v>918</v>
      </c>
      <c r="Y1022">
        <v>41</v>
      </c>
      <c r="Z1022">
        <v>29</v>
      </c>
      <c r="AA1022">
        <v>45</v>
      </c>
      <c r="AB1022">
        <v>64.444400000000002</v>
      </c>
      <c r="AD1022">
        <f>IF(ISBLANK(Source[[#This Row],[CrosslistID]]),1,1/COUNTIFS(Source[CrosslistID],Source[[#This Row],[CrosslistID]],Source[TermDesc],Source[[#This Row],[TermDesc]]))</f>
        <v>1</v>
      </c>
      <c r="AG1022">
        <v>0</v>
      </c>
      <c r="AH1022">
        <v>64.444400000000002</v>
      </c>
      <c r="AI1022">
        <v>3.8</v>
      </c>
      <c r="AJ1022">
        <v>4.0999999999999996</v>
      </c>
      <c r="AK1022">
        <v>0.2</v>
      </c>
      <c r="AL10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22">
        <f>IF(AND(Source[[#This Row],[Credit_Noncredit]]="Noncredit",Source[[#This Row],[FTEF]]&gt;0),Source[[#This Row],[NC XLST FTES]]*525/(437.5*Source[[#This Row],[FTEF]]),0)</f>
        <v>0</v>
      </c>
      <c r="AN1022">
        <f>IF(Source[[#This Row],[Credit_Noncredit]]="Credit",Source[[#This Row],[Census Enrollment]],Source[[#This Row],[Noncredit Avg. Attendance]])</f>
        <v>41</v>
      </c>
    </row>
    <row r="1023" spans="1:40" x14ac:dyDescent="0.25">
      <c r="A1023" t="s">
        <v>4581</v>
      </c>
      <c r="B1023" t="s">
        <v>886</v>
      </c>
      <c r="C1023" t="s">
        <v>1184</v>
      </c>
      <c r="D1023" t="s">
        <v>1185</v>
      </c>
      <c r="E1023" s="4">
        <v>31885</v>
      </c>
      <c r="F1023" s="4" t="s">
        <v>233</v>
      </c>
      <c r="G1023" s="4" t="s">
        <v>1193</v>
      </c>
      <c r="H1023" t="str">
        <f>CONCATENATE(Source[[#This Row],[Subject]],TRIM(Source[[#This Row],[Course]]))</f>
        <v>ART125A</v>
      </c>
      <c r="I1023" t="str">
        <f>VLOOKUP(Source[[#This Row],[SubjCrse]],'Courses and Categories'!$E$2:$G$1816,3,FALSE)</f>
        <v>Credit Visual &amp; Performing Arts</v>
      </c>
      <c r="J1023">
        <v>2</v>
      </c>
      <c r="K1023" t="s">
        <v>1194</v>
      </c>
      <c r="L1023" t="s">
        <v>39</v>
      </c>
      <c r="M1023" t="s">
        <v>1046</v>
      </c>
      <c r="N1023" t="s">
        <v>105</v>
      </c>
      <c r="O1023">
        <v>1210</v>
      </c>
      <c r="P1023">
        <v>1500</v>
      </c>
      <c r="Q1023" t="s">
        <v>233</v>
      </c>
      <c r="R1023">
        <v>102</v>
      </c>
      <c r="S1023" t="s">
        <v>134</v>
      </c>
      <c r="T1023">
        <v>1</v>
      </c>
      <c r="U1023" s="1">
        <v>43479</v>
      </c>
      <c r="V1023" s="1">
        <v>43607</v>
      </c>
      <c r="W1023" t="s">
        <v>2582</v>
      </c>
      <c r="X1023" t="s">
        <v>1929</v>
      </c>
      <c r="Y1023">
        <v>22</v>
      </c>
      <c r="Z1023">
        <v>20</v>
      </c>
      <c r="AA1023">
        <v>25</v>
      </c>
      <c r="AB1023">
        <v>80</v>
      </c>
      <c r="AD1023">
        <f>IF(ISBLANK(Source[[#This Row],[CrosslistID]]),1,1/COUNTIFS(Source[CrosslistID],Source[[#This Row],[CrosslistID]],Source[TermDesc],Source[[#This Row],[TermDesc]]))</f>
        <v>1</v>
      </c>
      <c r="AG1023">
        <v>0</v>
      </c>
      <c r="AH1023">
        <v>80</v>
      </c>
      <c r="AI1023">
        <v>4.2</v>
      </c>
      <c r="AJ1023">
        <v>4.4000000000000004</v>
      </c>
      <c r="AK1023">
        <v>0.33329999999999999</v>
      </c>
      <c r="AL10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23">
        <f>IF(AND(Source[[#This Row],[Credit_Noncredit]]="Noncredit",Source[[#This Row],[FTEF]]&gt;0),Source[[#This Row],[NC XLST FTES]]*525/(437.5*Source[[#This Row],[FTEF]]),0)</f>
        <v>0</v>
      </c>
      <c r="AN1023">
        <f>IF(Source[[#This Row],[Credit_Noncredit]]="Credit",Source[[#This Row],[Census Enrollment]],Source[[#This Row],[Noncredit Avg. Attendance]])</f>
        <v>22</v>
      </c>
    </row>
    <row r="1024" spans="1:40" x14ac:dyDescent="0.25">
      <c r="A1024" t="s">
        <v>4581</v>
      </c>
      <c r="B1024" t="s">
        <v>886</v>
      </c>
      <c r="C1024" t="s">
        <v>1184</v>
      </c>
      <c r="D1024" t="s">
        <v>1185</v>
      </c>
      <c r="E1024" s="4">
        <v>30015</v>
      </c>
      <c r="F1024" s="4" t="s">
        <v>233</v>
      </c>
      <c r="G1024" s="4" t="s">
        <v>1193</v>
      </c>
      <c r="H1024" t="str">
        <f>CONCATENATE(Source[[#This Row],[Subject]],TRIM(Source[[#This Row],[Course]]))</f>
        <v>ART125A</v>
      </c>
      <c r="I1024" t="str">
        <f>VLOOKUP(Source[[#This Row],[SubjCrse]],'Courses and Categories'!$E$2:$G$1816,3,FALSE)</f>
        <v>Credit Visual &amp; Performing Arts</v>
      </c>
      <c r="J1024">
        <v>3</v>
      </c>
      <c r="K1024" t="s">
        <v>1194</v>
      </c>
      <c r="L1024" t="s">
        <v>39</v>
      </c>
      <c r="M1024" t="s">
        <v>1046</v>
      </c>
      <c r="N1024" t="s">
        <v>59</v>
      </c>
      <c r="O1024">
        <v>910</v>
      </c>
      <c r="P1024">
        <v>1200</v>
      </c>
      <c r="Q1024" t="s">
        <v>233</v>
      </c>
      <c r="R1024">
        <v>102</v>
      </c>
      <c r="S1024" t="s">
        <v>134</v>
      </c>
      <c r="T1024">
        <v>1</v>
      </c>
      <c r="U1024" s="1">
        <v>43479</v>
      </c>
      <c r="V1024" s="1">
        <v>43607</v>
      </c>
      <c r="W1024" t="s">
        <v>2580</v>
      </c>
      <c r="X1024" t="s">
        <v>1929</v>
      </c>
      <c r="Y1024">
        <v>24</v>
      </c>
      <c r="Z1024">
        <v>18</v>
      </c>
      <c r="AA1024">
        <v>25</v>
      </c>
      <c r="AB1024">
        <v>72</v>
      </c>
      <c r="AD1024">
        <f>IF(ISBLANK(Source[[#This Row],[CrosslistID]]),1,1/COUNTIFS(Source[CrosslistID],Source[[#This Row],[CrosslistID]],Source[TermDesc],Source[[#This Row],[TermDesc]]))</f>
        <v>1</v>
      </c>
      <c r="AG1024">
        <v>0</v>
      </c>
      <c r="AH1024">
        <v>72</v>
      </c>
      <c r="AI1024">
        <v>4.4000000000000004</v>
      </c>
      <c r="AJ1024">
        <v>4.8</v>
      </c>
      <c r="AK1024">
        <v>0.33329999999999999</v>
      </c>
      <c r="AL10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24">
        <f>IF(AND(Source[[#This Row],[Credit_Noncredit]]="Noncredit",Source[[#This Row],[FTEF]]&gt;0),Source[[#This Row],[NC XLST FTES]]*525/(437.5*Source[[#This Row],[FTEF]]),0)</f>
        <v>0</v>
      </c>
      <c r="AN1024">
        <f>IF(Source[[#This Row],[Credit_Noncredit]]="Credit",Source[[#This Row],[Census Enrollment]],Source[[#This Row],[Noncredit Avg. Attendance]])</f>
        <v>24</v>
      </c>
    </row>
    <row r="1025" spans="1:40" x14ac:dyDescent="0.25">
      <c r="A1025" t="s">
        <v>4581</v>
      </c>
      <c r="B1025" t="s">
        <v>886</v>
      </c>
      <c r="C1025" t="s">
        <v>1184</v>
      </c>
      <c r="D1025" t="s">
        <v>1185</v>
      </c>
      <c r="E1025" s="4">
        <v>31428</v>
      </c>
      <c r="F1025" s="4" t="s">
        <v>233</v>
      </c>
      <c r="G1025" s="4" t="s">
        <v>1193</v>
      </c>
      <c r="H1025" t="str">
        <f>CONCATENATE(Source[[#This Row],[Subject]],TRIM(Source[[#This Row],[Course]]))</f>
        <v>ART125A</v>
      </c>
      <c r="I1025" t="str">
        <f>VLOOKUP(Source[[#This Row],[SubjCrse]],'Courses and Categories'!$E$2:$G$1816,3,FALSE)</f>
        <v>Credit Visual &amp; Performing Arts</v>
      </c>
      <c r="J1025">
        <v>4</v>
      </c>
      <c r="K1025" t="s">
        <v>1194</v>
      </c>
      <c r="L1025" t="s">
        <v>39</v>
      </c>
      <c r="M1025" t="s">
        <v>1046</v>
      </c>
      <c r="N1025" t="s">
        <v>59</v>
      </c>
      <c r="O1025">
        <v>1210</v>
      </c>
      <c r="P1025">
        <v>1500</v>
      </c>
      <c r="Q1025" t="s">
        <v>233</v>
      </c>
      <c r="R1025">
        <v>102</v>
      </c>
      <c r="S1025" t="s">
        <v>134</v>
      </c>
      <c r="T1025">
        <v>1</v>
      </c>
      <c r="U1025" s="1">
        <v>43479</v>
      </c>
      <c r="V1025" s="1">
        <v>43607</v>
      </c>
      <c r="W1025" t="s">
        <v>2581</v>
      </c>
      <c r="X1025" t="s">
        <v>1929</v>
      </c>
      <c r="Y1025">
        <v>23</v>
      </c>
      <c r="Z1025">
        <v>22</v>
      </c>
      <c r="AA1025">
        <v>25</v>
      </c>
      <c r="AB1025">
        <v>88</v>
      </c>
      <c r="AD1025">
        <f>IF(ISBLANK(Source[[#This Row],[CrosslistID]]),1,1/COUNTIFS(Source[CrosslistID],Source[[#This Row],[CrosslistID]],Source[TermDesc],Source[[#This Row],[TermDesc]]))</f>
        <v>1</v>
      </c>
      <c r="AG1025">
        <v>0</v>
      </c>
      <c r="AH1025">
        <v>88</v>
      </c>
      <c r="AI1025">
        <v>4.4000000000000004</v>
      </c>
      <c r="AJ1025">
        <v>4.5999999999999996</v>
      </c>
      <c r="AK1025">
        <v>0.33329999999999999</v>
      </c>
      <c r="AL10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25">
        <f>IF(AND(Source[[#This Row],[Credit_Noncredit]]="Noncredit",Source[[#This Row],[FTEF]]&gt;0),Source[[#This Row],[NC XLST FTES]]*525/(437.5*Source[[#This Row],[FTEF]]),0)</f>
        <v>0</v>
      </c>
      <c r="AN1025">
        <f>IF(Source[[#This Row],[Credit_Noncredit]]="Credit",Source[[#This Row],[Census Enrollment]],Source[[#This Row],[Noncredit Avg. Attendance]])</f>
        <v>23</v>
      </c>
    </row>
    <row r="1026" spans="1:40" x14ac:dyDescent="0.25">
      <c r="A1026" t="s">
        <v>4581</v>
      </c>
      <c r="B1026" t="s">
        <v>886</v>
      </c>
      <c r="C1026" t="s">
        <v>1184</v>
      </c>
      <c r="D1026" t="s">
        <v>1185</v>
      </c>
      <c r="E1026" s="4">
        <v>33169</v>
      </c>
      <c r="F1026" s="4" t="s">
        <v>233</v>
      </c>
      <c r="G1026" s="4" t="s">
        <v>1193</v>
      </c>
      <c r="H1026" t="str">
        <f>CONCATENATE(Source[[#This Row],[Subject]],TRIM(Source[[#This Row],[Course]]))</f>
        <v>ART125A</v>
      </c>
      <c r="I1026" t="str">
        <f>VLOOKUP(Source[[#This Row],[SubjCrse]],'Courses and Categories'!$E$2:$G$1816,3,FALSE)</f>
        <v>Credit Visual &amp; Performing Arts</v>
      </c>
      <c r="J1026">
        <v>831</v>
      </c>
      <c r="K1026" t="s">
        <v>1194</v>
      </c>
      <c r="L1026" t="s">
        <v>87</v>
      </c>
      <c r="M1026" t="s">
        <v>897</v>
      </c>
      <c r="N1026" t="s">
        <v>1378</v>
      </c>
      <c r="O1026" t="s">
        <v>1680</v>
      </c>
      <c r="P1026" t="s">
        <v>2068</v>
      </c>
      <c r="Q1026" t="s">
        <v>2589</v>
      </c>
      <c r="R1026">
        <v>203</v>
      </c>
      <c r="S1026" t="s">
        <v>745</v>
      </c>
      <c r="T1026">
        <v>1</v>
      </c>
      <c r="U1026" s="1">
        <v>43479</v>
      </c>
      <c r="V1026" s="1">
        <v>43607</v>
      </c>
      <c r="W1026" t="s">
        <v>4880</v>
      </c>
      <c r="X1026" t="s">
        <v>1450</v>
      </c>
      <c r="Y1026">
        <v>17</v>
      </c>
      <c r="Z1026">
        <v>12</v>
      </c>
      <c r="AA1026">
        <v>25</v>
      </c>
      <c r="AB1026">
        <v>48</v>
      </c>
      <c r="AD1026">
        <f>IF(ISBLANK(Source[[#This Row],[CrosslistID]]),1,1/COUNTIFS(Source[CrosslistID],Source[[#This Row],[CrosslistID]],Source[TermDesc],Source[[#This Row],[TermDesc]]))</f>
        <v>1</v>
      </c>
      <c r="AG1026">
        <v>0</v>
      </c>
      <c r="AH1026">
        <v>48</v>
      </c>
      <c r="AI1026">
        <v>1.6</v>
      </c>
      <c r="AJ1026">
        <v>1.7</v>
      </c>
      <c r="AK1026">
        <v>0.33329999999999999</v>
      </c>
      <c r="AL10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26">
        <f>IF(AND(Source[[#This Row],[Credit_Noncredit]]="Noncredit",Source[[#This Row],[FTEF]]&gt;0),Source[[#This Row],[NC XLST FTES]]*525/(437.5*Source[[#This Row],[FTEF]]),0)</f>
        <v>0</v>
      </c>
      <c r="AN1026">
        <f>IF(Source[[#This Row],[Credit_Noncredit]]="Credit",Source[[#This Row],[Census Enrollment]],Source[[#This Row],[Noncredit Avg. Attendance]])</f>
        <v>17</v>
      </c>
    </row>
    <row r="1027" spans="1:40" x14ac:dyDescent="0.25">
      <c r="A1027" t="s">
        <v>4581</v>
      </c>
      <c r="B1027" t="s">
        <v>886</v>
      </c>
      <c r="C1027" t="s">
        <v>1184</v>
      </c>
      <c r="D1027" t="s">
        <v>1185</v>
      </c>
      <c r="E1027" s="4">
        <v>30014</v>
      </c>
      <c r="F1027" s="4" t="s">
        <v>233</v>
      </c>
      <c r="G1027" s="4" t="s">
        <v>1193</v>
      </c>
      <c r="H1027" t="str">
        <f>CONCATENATE(Source[[#This Row],[Subject]],TRIM(Source[[#This Row],[Course]]))</f>
        <v>ART125A</v>
      </c>
      <c r="I1027" t="str">
        <f>VLOOKUP(Source[[#This Row],[SubjCrse]],'Courses and Categories'!$E$2:$G$1816,3,FALSE)</f>
        <v>Credit Visual &amp; Performing Arts</v>
      </c>
      <c r="J1027">
        <v>832</v>
      </c>
      <c r="K1027" t="s">
        <v>1194</v>
      </c>
      <c r="L1027" t="s">
        <v>87</v>
      </c>
      <c r="M1027" t="s">
        <v>897</v>
      </c>
      <c r="N1027" t="s">
        <v>2365</v>
      </c>
      <c r="O1027" t="s">
        <v>2196</v>
      </c>
      <c r="P1027" t="s">
        <v>4881</v>
      </c>
      <c r="Q1027" t="s">
        <v>1386</v>
      </c>
      <c r="R1027">
        <v>106</v>
      </c>
      <c r="S1027" t="s">
        <v>53</v>
      </c>
      <c r="T1027">
        <v>1</v>
      </c>
      <c r="U1027" s="1">
        <v>43479</v>
      </c>
      <c r="V1027" s="1">
        <v>43607</v>
      </c>
      <c r="W1027" t="s">
        <v>4880</v>
      </c>
      <c r="X1027" t="s">
        <v>1450</v>
      </c>
      <c r="Y1027">
        <v>21</v>
      </c>
      <c r="Z1027">
        <v>16</v>
      </c>
      <c r="AA1027">
        <v>25</v>
      </c>
      <c r="AB1027">
        <v>64</v>
      </c>
      <c r="AD1027">
        <f>IF(ISBLANK(Source[[#This Row],[CrosslistID]]),1,1/COUNTIFS(Source[CrosslistID],Source[[#This Row],[CrosslistID]],Source[TermDesc],Source[[#This Row],[TermDesc]]))</f>
        <v>1</v>
      </c>
      <c r="AG1027">
        <v>0</v>
      </c>
      <c r="AH1027">
        <v>64</v>
      </c>
      <c r="AI1027">
        <v>2</v>
      </c>
      <c r="AJ1027">
        <v>2.1</v>
      </c>
      <c r="AK1027">
        <v>0.33329999999999999</v>
      </c>
      <c r="AL10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27">
        <f>IF(AND(Source[[#This Row],[Credit_Noncredit]]="Noncredit",Source[[#This Row],[FTEF]]&gt;0),Source[[#This Row],[NC XLST FTES]]*525/(437.5*Source[[#This Row],[FTEF]]),0)</f>
        <v>0</v>
      </c>
      <c r="AN1027">
        <f>IF(Source[[#This Row],[Credit_Noncredit]]="Credit",Source[[#This Row],[Census Enrollment]],Source[[#This Row],[Noncredit Avg. Attendance]])</f>
        <v>21</v>
      </c>
    </row>
    <row r="1028" spans="1:40" x14ac:dyDescent="0.25">
      <c r="A1028" t="s">
        <v>4581</v>
      </c>
      <c r="B1028" t="s">
        <v>886</v>
      </c>
      <c r="C1028" t="s">
        <v>1184</v>
      </c>
      <c r="D1028" t="s">
        <v>1185</v>
      </c>
      <c r="E1028" s="4">
        <v>37814</v>
      </c>
      <c r="F1028" s="4" t="s">
        <v>233</v>
      </c>
      <c r="G1028" s="4" t="s">
        <v>2706</v>
      </c>
      <c r="H1028" t="str">
        <f>CONCATENATE(Source[[#This Row],[Subject]],TRIM(Source[[#This Row],[Course]]))</f>
        <v>ART125B</v>
      </c>
      <c r="I1028" t="str">
        <f>VLOOKUP(Source[[#This Row],[SubjCrse]],'Courses and Categories'!$E$2:$G$1816,3,FALSE)</f>
        <v>Credit Visual &amp; Performing Arts</v>
      </c>
      <c r="J1028">
        <v>1</v>
      </c>
      <c r="K1028" t="s">
        <v>4882</v>
      </c>
      <c r="L1028" t="s">
        <v>39</v>
      </c>
      <c r="M1028" t="s">
        <v>1046</v>
      </c>
      <c r="N1028" t="s">
        <v>105</v>
      </c>
      <c r="O1028">
        <v>1210</v>
      </c>
      <c r="P1028">
        <v>1500</v>
      </c>
      <c r="Q1028" t="s">
        <v>923</v>
      </c>
      <c r="R1028">
        <v>131</v>
      </c>
      <c r="S1028" t="s">
        <v>134</v>
      </c>
      <c r="T1028">
        <v>1</v>
      </c>
      <c r="U1028" s="1">
        <v>43479</v>
      </c>
      <c r="V1028" s="1">
        <v>43607</v>
      </c>
      <c r="W1028" t="s">
        <v>4883</v>
      </c>
      <c r="X1028" t="s">
        <v>1929</v>
      </c>
      <c r="Y1028">
        <v>24</v>
      </c>
      <c r="Z1028">
        <v>23</v>
      </c>
      <c r="AA1028">
        <v>25</v>
      </c>
      <c r="AB1028">
        <v>92</v>
      </c>
      <c r="AD1028">
        <f>IF(ISBLANK(Source[[#This Row],[CrosslistID]]),1,1/COUNTIFS(Source[CrosslistID],Source[[#This Row],[CrosslistID]],Source[TermDesc],Source[[#This Row],[TermDesc]]))</f>
        <v>1</v>
      </c>
      <c r="AG1028">
        <v>0</v>
      </c>
      <c r="AH1028">
        <v>92</v>
      </c>
      <c r="AI1028">
        <v>4.5999999999999996</v>
      </c>
      <c r="AJ1028">
        <v>4.8</v>
      </c>
      <c r="AK1028">
        <v>0.33329999999999999</v>
      </c>
      <c r="AL10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28">
        <f>IF(AND(Source[[#This Row],[Credit_Noncredit]]="Noncredit",Source[[#This Row],[FTEF]]&gt;0),Source[[#This Row],[NC XLST FTES]]*525/(437.5*Source[[#This Row],[FTEF]]),0)</f>
        <v>0</v>
      </c>
      <c r="AN1028">
        <f>IF(Source[[#This Row],[Credit_Noncredit]]="Credit",Source[[#This Row],[Census Enrollment]],Source[[#This Row],[Noncredit Avg. Attendance]])</f>
        <v>24</v>
      </c>
    </row>
    <row r="1029" spans="1:40" x14ac:dyDescent="0.25">
      <c r="A1029" t="s">
        <v>4581</v>
      </c>
      <c r="B1029" t="s">
        <v>886</v>
      </c>
      <c r="C1029" t="s">
        <v>1184</v>
      </c>
      <c r="D1029" t="s">
        <v>1185</v>
      </c>
      <c r="E1029" s="4">
        <v>33168</v>
      </c>
      <c r="F1029" s="4" t="s">
        <v>233</v>
      </c>
      <c r="G1029" s="4">
        <v>126</v>
      </c>
      <c r="H1029" t="str">
        <f>CONCATENATE(Source[[#This Row],[Subject]],TRIM(Source[[#This Row],[Course]]))</f>
        <v>ART126</v>
      </c>
      <c r="I1029" t="str">
        <f>VLOOKUP(Source[[#This Row],[SubjCrse]],'Courses and Categories'!$E$2:$G$1816,3,FALSE)</f>
        <v>Credit Visual &amp; Performing Arts</v>
      </c>
      <c r="J1029">
        <v>1</v>
      </c>
      <c r="K1029" t="s">
        <v>2584</v>
      </c>
      <c r="L1029" t="s">
        <v>39</v>
      </c>
      <c r="M1029" t="s">
        <v>1046</v>
      </c>
      <c r="N1029" t="s">
        <v>59</v>
      </c>
      <c r="O1029">
        <v>1210</v>
      </c>
      <c r="P1029">
        <v>1500</v>
      </c>
      <c r="Q1029" t="s">
        <v>233</v>
      </c>
      <c r="R1029">
        <v>103</v>
      </c>
      <c r="S1029" t="s">
        <v>134</v>
      </c>
      <c r="T1029">
        <v>1</v>
      </c>
      <c r="U1029" s="1">
        <v>43479</v>
      </c>
      <c r="V1029" s="1">
        <v>43607</v>
      </c>
      <c r="W1029" t="s">
        <v>2585</v>
      </c>
      <c r="X1029" t="s">
        <v>1929</v>
      </c>
      <c r="Y1029">
        <v>23</v>
      </c>
      <c r="Z1029">
        <v>20</v>
      </c>
      <c r="AA1029">
        <v>25</v>
      </c>
      <c r="AB1029">
        <v>80</v>
      </c>
      <c r="AD1029">
        <f>IF(ISBLANK(Source[[#This Row],[CrosslistID]]),1,1/COUNTIFS(Source[CrosslistID],Source[[#This Row],[CrosslistID]],Source[TermDesc],Source[[#This Row],[TermDesc]]))</f>
        <v>1</v>
      </c>
      <c r="AG1029">
        <v>0</v>
      </c>
      <c r="AH1029">
        <v>80</v>
      </c>
      <c r="AI1029">
        <v>4.5999999999999996</v>
      </c>
      <c r="AJ1029">
        <v>4.5999999999999996</v>
      </c>
      <c r="AK1029">
        <v>0.33329999999999999</v>
      </c>
      <c r="AL10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29">
        <f>IF(AND(Source[[#This Row],[Credit_Noncredit]]="Noncredit",Source[[#This Row],[FTEF]]&gt;0),Source[[#This Row],[NC XLST FTES]]*525/(437.5*Source[[#This Row],[FTEF]]),0)</f>
        <v>0</v>
      </c>
      <c r="AN1029">
        <f>IF(Source[[#This Row],[Credit_Noncredit]]="Credit",Source[[#This Row],[Census Enrollment]],Source[[#This Row],[Noncredit Avg. Attendance]])</f>
        <v>23</v>
      </c>
    </row>
    <row r="1030" spans="1:40" x14ac:dyDescent="0.25">
      <c r="A1030" t="s">
        <v>4581</v>
      </c>
      <c r="B1030" t="s">
        <v>886</v>
      </c>
      <c r="C1030" t="s">
        <v>1184</v>
      </c>
      <c r="D1030" t="s">
        <v>1185</v>
      </c>
      <c r="E1030" s="4">
        <v>30019</v>
      </c>
      <c r="F1030" s="4" t="s">
        <v>233</v>
      </c>
      <c r="G1030" s="4" t="s">
        <v>1196</v>
      </c>
      <c r="H1030" t="str">
        <f>CONCATENATE(Source[[#This Row],[Subject]],TRIM(Source[[#This Row],[Course]]))</f>
        <v>ART130A</v>
      </c>
      <c r="I1030" t="str">
        <f>VLOOKUP(Source[[#This Row],[SubjCrse]],'Courses and Categories'!$E$2:$G$1816,3,FALSE)</f>
        <v>Credit Visual &amp; Performing Arts</v>
      </c>
      <c r="J1030">
        <v>3</v>
      </c>
      <c r="K1030" t="s">
        <v>1197</v>
      </c>
      <c r="L1030" t="s">
        <v>39</v>
      </c>
      <c r="M1030" t="s">
        <v>1046</v>
      </c>
      <c r="N1030" t="s">
        <v>59</v>
      </c>
      <c r="O1030">
        <v>910</v>
      </c>
      <c r="P1030">
        <v>1200</v>
      </c>
      <c r="Q1030" t="s">
        <v>923</v>
      </c>
      <c r="R1030">
        <v>102</v>
      </c>
      <c r="S1030" t="s">
        <v>134</v>
      </c>
      <c r="T1030">
        <v>1</v>
      </c>
      <c r="U1030" s="1">
        <v>43479</v>
      </c>
      <c r="V1030" s="1">
        <v>43607</v>
      </c>
      <c r="W1030" t="s">
        <v>1198</v>
      </c>
      <c r="X1030" t="s">
        <v>1929</v>
      </c>
      <c r="Y1030">
        <v>26</v>
      </c>
      <c r="Z1030">
        <v>21</v>
      </c>
      <c r="AA1030">
        <v>25</v>
      </c>
      <c r="AB1030">
        <v>84</v>
      </c>
      <c r="AD1030">
        <f>IF(ISBLANK(Source[[#This Row],[CrosslistID]]),1,1/COUNTIFS(Source[CrosslistID],Source[[#This Row],[CrosslistID]],Source[TermDesc],Source[[#This Row],[TermDesc]]))</f>
        <v>1</v>
      </c>
      <c r="AG1030">
        <v>0</v>
      </c>
      <c r="AH1030">
        <v>84</v>
      </c>
      <c r="AI1030">
        <v>4.5999999999999996</v>
      </c>
      <c r="AJ1030">
        <v>5.2</v>
      </c>
      <c r="AK1030">
        <v>0.33329999999999999</v>
      </c>
      <c r="AL10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30">
        <f>IF(AND(Source[[#This Row],[Credit_Noncredit]]="Noncredit",Source[[#This Row],[FTEF]]&gt;0),Source[[#This Row],[NC XLST FTES]]*525/(437.5*Source[[#This Row],[FTEF]]),0)</f>
        <v>0</v>
      </c>
      <c r="AN1030">
        <f>IF(Source[[#This Row],[Credit_Noncredit]]="Credit",Source[[#This Row],[Census Enrollment]],Source[[#This Row],[Noncredit Avg. Attendance]])</f>
        <v>26</v>
      </c>
    </row>
    <row r="1031" spans="1:40" x14ac:dyDescent="0.25">
      <c r="A1031" t="s">
        <v>4581</v>
      </c>
      <c r="B1031" t="s">
        <v>886</v>
      </c>
      <c r="C1031" t="s">
        <v>1184</v>
      </c>
      <c r="D1031" t="s">
        <v>1185</v>
      </c>
      <c r="E1031" s="4">
        <v>30020</v>
      </c>
      <c r="F1031" s="4" t="s">
        <v>233</v>
      </c>
      <c r="G1031" s="4" t="s">
        <v>1196</v>
      </c>
      <c r="H1031" t="str">
        <f>CONCATENATE(Source[[#This Row],[Subject]],TRIM(Source[[#This Row],[Course]]))</f>
        <v>ART130A</v>
      </c>
      <c r="I1031" t="str">
        <f>VLOOKUP(Source[[#This Row],[SubjCrse]],'Courses and Categories'!$E$2:$G$1816,3,FALSE)</f>
        <v>Credit Visual &amp; Performing Arts</v>
      </c>
      <c r="J1031">
        <v>4</v>
      </c>
      <c r="K1031" t="s">
        <v>1197</v>
      </c>
      <c r="L1031" t="s">
        <v>39</v>
      </c>
      <c r="M1031" t="s">
        <v>1046</v>
      </c>
      <c r="N1031" t="s">
        <v>59</v>
      </c>
      <c r="O1031">
        <v>1510</v>
      </c>
      <c r="P1031">
        <v>1800</v>
      </c>
      <c r="Q1031" t="s">
        <v>233</v>
      </c>
      <c r="R1031">
        <v>101</v>
      </c>
      <c r="S1031" t="s">
        <v>134</v>
      </c>
      <c r="T1031">
        <v>1</v>
      </c>
      <c r="U1031" s="1">
        <v>43479</v>
      </c>
      <c r="V1031" s="1">
        <v>43607</v>
      </c>
      <c r="W1031" t="s">
        <v>2599</v>
      </c>
      <c r="X1031" t="s">
        <v>1929</v>
      </c>
      <c r="Y1031">
        <v>23</v>
      </c>
      <c r="Z1031">
        <v>22</v>
      </c>
      <c r="AA1031">
        <v>25</v>
      </c>
      <c r="AB1031">
        <v>88</v>
      </c>
      <c r="AD1031">
        <f>IF(ISBLANK(Source[[#This Row],[CrosslistID]]),1,1/COUNTIFS(Source[CrosslistID],Source[[#This Row],[CrosslistID]],Source[TermDesc],Source[[#This Row],[TermDesc]]))</f>
        <v>1</v>
      </c>
      <c r="AG1031">
        <v>0</v>
      </c>
      <c r="AH1031">
        <v>88</v>
      </c>
      <c r="AI1031">
        <v>4.4000000000000004</v>
      </c>
      <c r="AJ1031">
        <v>4.5999999999999996</v>
      </c>
      <c r="AK1031">
        <v>0.33329999999999999</v>
      </c>
      <c r="AL10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31">
        <f>IF(AND(Source[[#This Row],[Credit_Noncredit]]="Noncredit",Source[[#This Row],[FTEF]]&gt;0),Source[[#This Row],[NC XLST FTES]]*525/(437.5*Source[[#This Row],[FTEF]]),0)</f>
        <v>0</v>
      </c>
      <c r="AN1031">
        <f>IF(Source[[#This Row],[Credit_Noncredit]]="Credit",Source[[#This Row],[Census Enrollment]],Source[[#This Row],[Noncredit Avg. Attendance]])</f>
        <v>23</v>
      </c>
    </row>
    <row r="1032" spans="1:40" x14ac:dyDescent="0.25">
      <c r="A1032" t="s">
        <v>4581</v>
      </c>
      <c r="B1032" t="s">
        <v>886</v>
      </c>
      <c r="C1032" t="s">
        <v>1184</v>
      </c>
      <c r="D1032" t="s">
        <v>1185</v>
      </c>
      <c r="E1032" s="4">
        <v>30025</v>
      </c>
      <c r="F1032" s="4" t="s">
        <v>233</v>
      </c>
      <c r="G1032" s="4" t="s">
        <v>1196</v>
      </c>
      <c r="H1032" t="str">
        <f>CONCATENATE(Source[[#This Row],[Subject]],TRIM(Source[[#This Row],[Course]]))</f>
        <v>ART130A</v>
      </c>
      <c r="I1032" t="str">
        <f>VLOOKUP(Source[[#This Row],[SubjCrse]],'Courses and Categories'!$E$2:$G$1816,3,FALSE)</f>
        <v>Credit Visual &amp; Performing Arts</v>
      </c>
      <c r="J1032">
        <v>5</v>
      </c>
      <c r="K1032" t="s">
        <v>1197</v>
      </c>
      <c r="L1032" t="s">
        <v>39</v>
      </c>
      <c r="M1032" t="s">
        <v>1046</v>
      </c>
      <c r="N1032" t="s">
        <v>105</v>
      </c>
      <c r="O1032">
        <v>1210</v>
      </c>
      <c r="P1032">
        <v>1500</v>
      </c>
      <c r="Q1032" t="s">
        <v>923</v>
      </c>
      <c r="R1032">
        <v>102</v>
      </c>
      <c r="S1032" t="s">
        <v>134</v>
      </c>
      <c r="T1032">
        <v>1</v>
      </c>
      <c r="U1032" s="1">
        <v>43479</v>
      </c>
      <c r="V1032" s="1">
        <v>43607</v>
      </c>
      <c r="W1032" t="s">
        <v>2586</v>
      </c>
      <c r="X1032" t="s">
        <v>1929</v>
      </c>
      <c r="Y1032">
        <v>25</v>
      </c>
      <c r="Z1032">
        <v>21</v>
      </c>
      <c r="AA1032">
        <v>25</v>
      </c>
      <c r="AB1032">
        <v>84</v>
      </c>
      <c r="AD1032">
        <f>IF(ISBLANK(Source[[#This Row],[CrosslistID]]),1,1/COUNTIFS(Source[CrosslistID],Source[[#This Row],[CrosslistID]],Source[TermDesc],Source[[#This Row],[TermDesc]]))</f>
        <v>1</v>
      </c>
      <c r="AG1032">
        <v>0</v>
      </c>
      <c r="AH1032">
        <v>84</v>
      </c>
      <c r="AI1032">
        <v>4.8</v>
      </c>
      <c r="AJ1032">
        <v>5</v>
      </c>
      <c r="AK1032">
        <v>0.33329999999999999</v>
      </c>
      <c r="AL10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32">
        <f>IF(AND(Source[[#This Row],[Credit_Noncredit]]="Noncredit",Source[[#This Row],[FTEF]]&gt;0),Source[[#This Row],[NC XLST FTES]]*525/(437.5*Source[[#This Row],[FTEF]]),0)</f>
        <v>0</v>
      </c>
      <c r="AN1032">
        <f>IF(Source[[#This Row],[Credit_Noncredit]]="Credit",Source[[#This Row],[Census Enrollment]],Source[[#This Row],[Noncredit Avg. Attendance]])</f>
        <v>25</v>
      </c>
    </row>
    <row r="1033" spans="1:40" x14ac:dyDescent="0.25">
      <c r="A1033" t="s">
        <v>4581</v>
      </c>
      <c r="B1033" t="s">
        <v>886</v>
      </c>
      <c r="C1033" t="s">
        <v>1184</v>
      </c>
      <c r="D1033" t="s">
        <v>1185</v>
      </c>
      <c r="E1033" s="4">
        <v>32503</v>
      </c>
      <c r="F1033" s="4" t="s">
        <v>233</v>
      </c>
      <c r="G1033" s="4" t="s">
        <v>1196</v>
      </c>
      <c r="H1033" t="str">
        <f>CONCATENATE(Source[[#This Row],[Subject]],TRIM(Source[[#This Row],[Course]]))</f>
        <v>ART130A</v>
      </c>
      <c r="I1033" t="str">
        <f>VLOOKUP(Source[[#This Row],[SubjCrse]],'Courses and Categories'!$E$2:$G$1816,3,FALSE)</f>
        <v>Credit Visual &amp; Performing Arts</v>
      </c>
      <c r="J1033">
        <v>6</v>
      </c>
      <c r="K1033" t="s">
        <v>1197</v>
      </c>
      <c r="L1033" t="s">
        <v>39</v>
      </c>
      <c r="M1033" t="s">
        <v>1046</v>
      </c>
      <c r="N1033" t="s">
        <v>59</v>
      </c>
      <c r="O1033">
        <v>1210</v>
      </c>
      <c r="P1033">
        <v>1500</v>
      </c>
      <c r="Q1033" t="s">
        <v>923</v>
      </c>
      <c r="R1033">
        <v>102</v>
      </c>
      <c r="S1033" t="s">
        <v>134</v>
      </c>
      <c r="T1033">
        <v>1</v>
      </c>
      <c r="U1033" s="1">
        <v>43479</v>
      </c>
      <c r="V1033" s="1">
        <v>43607</v>
      </c>
      <c r="W1033" t="s">
        <v>2580</v>
      </c>
      <c r="X1033" t="s">
        <v>1929</v>
      </c>
      <c r="Y1033">
        <v>27</v>
      </c>
      <c r="Z1033">
        <v>23</v>
      </c>
      <c r="AA1033">
        <v>25</v>
      </c>
      <c r="AB1033">
        <v>92</v>
      </c>
      <c r="AD1033">
        <f>IF(ISBLANK(Source[[#This Row],[CrosslistID]]),1,1/COUNTIFS(Source[CrosslistID],Source[[#This Row],[CrosslistID]],Source[TermDesc],Source[[#This Row],[TermDesc]]))</f>
        <v>1</v>
      </c>
      <c r="AG1033">
        <v>0</v>
      </c>
      <c r="AH1033">
        <v>92</v>
      </c>
      <c r="AI1033">
        <v>5.2</v>
      </c>
      <c r="AJ1033">
        <v>5.4</v>
      </c>
      <c r="AK1033">
        <v>0.33329999999999999</v>
      </c>
      <c r="AL10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33">
        <f>IF(AND(Source[[#This Row],[Credit_Noncredit]]="Noncredit",Source[[#This Row],[FTEF]]&gt;0),Source[[#This Row],[NC XLST FTES]]*525/(437.5*Source[[#This Row],[FTEF]]),0)</f>
        <v>0</v>
      </c>
      <c r="AN1033">
        <f>IF(Source[[#This Row],[Credit_Noncredit]]="Credit",Source[[#This Row],[Census Enrollment]],Source[[#This Row],[Noncredit Avg. Attendance]])</f>
        <v>27</v>
      </c>
    </row>
    <row r="1034" spans="1:40" x14ac:dyDescent="0.25">
      <c r="A1034" t="s">
        <v>4581</v>
      </c>
      <c r="B1034" t="s">
        <v>886</v>
      </c>
      <c r="C1034" t="s">
        <v>1184</v>
      </c>
      <c r="D1034" t="s">
        <v>1185</v>
      </c>
      <c r="E1034" s="4">
        <v>31465</v>
      </c>
      <c r="F1034" s="4" t="s">
        <v>233</v>
      </c>
      <c r="G1034" s="4" t="s">
        <v>1196</v>
      </c>
      <c r="H1034" t="str">
        <f>CONCATENATE(Source[[#This Row],[Subject]],TRIM(Source[[#This Row],[Course]]))</f>
        <v>ART130A</v>
      </c>
      <c r="I1034" t="str">
        <f>VLOOKUP(Source[[#This Row],[SubjCrse]],'Courses and Categories'!$E$2:$G$1816,3,FALSE)</f>
        <v>Credit Visual &amp; Performing Arts</v>
      </c>
      <c r="J1034">
        <v>831</v>
      </c>
      <c r="K1034" t="s">
        <v>1197</v>
      </c>
      <c r="L1034" t="s">
        <v>87</v>
      </c>
      <c r="M1034" t="s">
        <v>897</v>
      </c>
      <c r="N1034" t="s">
        <v>2365</v>
      </c>
      <c r="O1034" t="s">
        <v>2196</v>
      </c>
      <c r="P1034" t="s">
        <v>2197</v>
      </c>
      <c r="Q1034" t="s">
        <v>2589</v>
      </c>
      <c r="R1034">
        <v>207</v>
      </c>
      <c r="S1034" t="s">
        <v>745</v>
      </c>
      <c r="T1034">
        <v>1</v>
      </c>
      <c r="U1034" s="1">
        <v>43479</v>
      </c>
      <c r="V1034" s="1">
        <v>43607</v>
      </c>
      <c r="W1034" t="s">
        <v>4884</v>
      </c>
      <c r="X1034" t="s">
        <v>1450</v>
      </c>
      <c r="Y1034">
        <v>26</v>
      </c>
      <c r="Z1034">
        <v>23</v>
      </c>
      <c r="AA1034">
        <v>25</v>
      </c>
      <c r="AB1034">
        <v>92</v>
      </c>
      <c r="AD1034">
        <f>IF(ISBLANK(Source[[#This Row],[CrosslistID]]),1,1/COUNTIFS(Source[CrosslistID],Source[[#This Row],[CrosslistID]],Source[TermDesc],Source[[#This Row],[TermDesc]]))</f>
        <v>1</v>
      </c>
      <c r="AG1034">
        <v>0</v>
      </c>
      <c r="AH1034">
        <v>92</v>
      </c>
      <c r="AI1034">
        <v>2.5</v>
      </c>
      <c r="AJ1034">
        <v>2.6</v>
      </c>
      <c r="AK1034">
        <v>0.33329999999999999</v>
      </c>
      <c r="AL10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34">
        <f>IF(AND(Source[[#This Row],[Credit_Noncredit]]="Noncredit",Source[[#This Row],[FTEF]]&gt;0),Source[[#This Row],[NC XLST FTES]]*525/(437.5*Source[[#This Row],[FTEF]]),0)</f>
        <v>0</v>
      </c>
      <c r="AN1034">
        <f>IF(Source[[#This Row],[Credit_Noncredit]]="Credit",Source[[#This Row],[Census Enrollment]],Source[[#This Row],[Noncredit Avg. Attendance]])</f>
        <v>26</v>
      </c>
    </row>
    <row r="1035" spans="1:40" x14ac:dyDescent="0.25">
      <c r="A1035" t="s">
        <v>4581</v>
      </c>
      <c r="B1035" t="s">
        <v>886</v>
      </c>
      <c r="C1035" t="s">
        <v>1184</v>
      </c>
      <c r="D1035" t="s">
        <v>1185</v>
      </c>
      <c r="E1035" s="4">
        <v>36186</v>
      </c>
      <c r="F1035" s="4" t="s">
        <v>233</v>
      </c>
      <c r="G1035" s="4" t="s">
        <v>1196</v>
      </c>
      <c r="H1035" t="str">
        <f>CONCATENATE(Source[[#This Row],[Subject]],TRIM(Source[[#This Row],[Course]]))</f>
        <v>ART130A</v>
      </c>
      <c r="I1035" t="str">
        <f>VLOOKUP(Source[[#This Row],[SubjCrse]],'Courses and Categories'!$E$2:$G$1816,3,FALSE)</f>
        <v>Credit Visual &amp; Performing Arts</v>
      </c>
      <c r="J1035">
        <v>832</v>
      </c>
      <c r="K1035" t="s">
        <v>1197</v>
      </c>
      <c r="L1035" t="s">
        <v>87</v>
      </c>
      <c r="M1035" t="s">
        <v>897</v>
      </c>
      <c r="N1035" t="s">
        <v>2120</v>
      </c>
      <c r="O1035" t="s">
        <v>2196</v>
      </c>
      <c r="P1035" t="s">
        <v>2197</v>
      </c>
      <c r="Q1035" t="s">
        <v>1386</v>
      </c>
      <c r="R1035">
        <v>106</v>
      </c>
      <c r="S1035" t="s">
        <v>53</v>
      </c>
      <c r="T1035">
        <v>1</v>
      </c>
      <c r="U1035" s="1">
        <v>43479</v>
      </c>
      <c r="V1035" s="1">
        <v>43607</v>
      </c>
      <c r="W1035" t="s">
        <v>4885</v>
      </c>
      <c r="X1035" t="s">
        <v>1450</v>
      </c>
      <c r="Y1035">
        <v>26</v>
      </c>
      <c r="Z1035">
        <v>22</v>
      </c>
      <c r="AA1035">
        <v>25</v>
      </c>
      <c r="AB1035">
        <v>88</v>
      </c>
      <c r="AD1035">
        <f>IF(ISBLANK(Source[[#This Row],[CrosslistID]]),1,1/COUNTIFS(Source[CrosslistID],Source[[#This Row],[CrosslistID]],Source[TermDesc],Source[[#This Row],[TermDesc]]))</f>
        <v>1</v>
      </c>
      <c r="AG1035">
        <v>0</v>
      </c>
      <c r="AH1035">
        <v>88</v>
      </c>
      <c r="AI1035">
        <v>2.6</v>
      </c>
      <c r="AJ1035">
        <v>2.6</v>
      </c>
      <c r="AK1035">
        <v>0.33329999999999999</v>
      </c>
      <c r="AL10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35">
        <f>IF(AND(Source[[#This Row],[Credit_Noncredit]]="Noncredit",Source[[#This Row],[FTEF]]&gt;0),Source[[#This Row],[NC XLST FTES]]*525/(437.5*Source[[#This Row],[FTEF]]),0)</f>
        <v>0</v>
      </c>
      <c r="AN1035">
        <f>IF(Source[[#This Row],[Credit_Noncredit]]="Credit",Source[[#This Row],[Census Enrollment]],Source[[#This Row],[Noncredit Avg. Attendance]])</f>
        <v>26</v>
      </c>
    </row>
    <row r="1036" spans="1:40" x14ac:dyDescent="0.25">
      <c r="A1036" t="s">
        <v>4581</v>
      </c>
      <c r="B1036" t="s">
        <v>886</v>
      </c>
      <c r="C1036" t="s">
        <v>1184</v>
      </c>
      <c r="D1036" t="s">
        <v>1185</v>
      </c>
      <c r="E1036" s="4">
        <v>38961</v>
      </c>
      <c r="F1036" s="4" t="s">
        <v>233</v>
      </c>
      <c r="G1036" s="4" t="s">
        <v>1196</v>
      </c>
      <c r="H1036" t="str">
        <f>CONCATENATE(Source[[#This Row],[Subject]],TRIM(Source[[#This Row],[Course]]))</f>
        <v>ART130A</v>
      </c>
      <c r="I1036" t="str">
        <f>VLOOKUP(Source[[#This Row],[SubjCrse]],'Courses and Categories'!$E$2:$G$1816,3,FALSE)</f>
        <v>Credit Visual &amp; Performing Arts</v>
      </c>
      <c r="J1036">
        <v>833</v>
      </c>
      <c r="K1036" t="s">
        <v>1197</v>
      </c>
      <c r="L1036" t="s">
        <v>87</v>
      </c>
      <c r="M1036" t="s">
        <v>897</v>
      </c>
      <c r="N1036" t="s">
        <v>2123</v>
      </c>
      <c r="O1036" t="s">
        <v>2196</v>
      </c>
      <c r="P1036" t="s">
        <v>2197</v>
      </c>
      <c r="Q1036" t="s">
        <v>4886</v>
      </c>
      <c r="R1036">
        <v>102</v>
      </c>
      <c r="S1036" t="s">
        <v>134</v>
      </c>
      <c r="T1036">
        <v>1</v>
      </c>
      <c r="U1036" s="1">
        <v>43479</v>
      </c>
      <c r="V1036" s="1">
        <v>43607</v>
      </c>
      <c r="W1036" t="s">
        <v>4887</v>
      </c>
      <c r="X1036" t="s">
        <v>1450</v>
      </c>
      <c r="Y1036">
        <v>24</v>
      </c>
      <c r="Z1036">
        <v>19</v>
      </c>
      <c r="AA1036">
        <v>25</v>
      </c>
      <c r="AB1036">
        <v>76</v>
      </c>
      <c r="AD1036">
        <f>IF(ISBLANK(Source[[#This Row],[CrosslistID]]),1,1/COUNTIFS(Source[CrosslistID],Source[[#This Row],[CrosslistID]],Source[TermDesc],Source[[#This Row],[TermDesc]]))</f>
        <v>1</v>
      </c>
      <c r="AG1036">
        <v>0</v>
      </c>
      <c r="AH1036">
        <v>76</v>
      </c>
      <c r="AI1036">
        <v>2.2000000000000002</v>
      </c>
      <c r="AJ1036">
        <v>2.4</v>
      </c>
      <c r="AK1036">
        <v>0.33329999999999999</v>
      </c>
      <c r="AL10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36">
        <f>IF(AND(Source[[#This Row],[Credit_Noncredit]]="Noncredit",Source[[#This Row],[FTEF]]&gt;0),Source[[#This Row],[NC XLST FTES]]*525/(437.5*Source[[#This Row],[FTEF]]),0)</f>
        <v>0</v>
      </c>
      <c r="AN1036">
        <f>IF(Source[[#This Row],[Credit_Noncredit]]="Credit",Source[[#This Row],[Census Enrollment]],Source[[#This Row],[Noncredit Avg. Attendance]])</f>
        <v>24</v>
      </c>
    </row>
    <row r="1037" spans="1:40" x14ac:dyDescent="0.25">
      <c r="A1037" t="s">
        <v>4581</v>
      </c>
      <c r="B1037" t="s">
        <v>886</v>
      </c>
      <c r="C1037" t="s">
        <v>1184</v>
      </c>
      <c r="D1037" t="s">
        <v>1185</v>
      </c>
      <c r="E1037" s="4">
        <v>31522</v>
      </c>
      <c r="F1037" s="4" t="s">
        <v>233</v>
      </c>
      <c r="G1037" s="4" t="s">
        <v>2591</v>
      </c>
      <c r="H1037" t="str">
        <f>CONCATENATE(Source[[#This Row],[Subject]],TRIM(Source[[#This Row],[Course]]))</f>
        <v>ART130B</v>
      </c>
      <c r="I1037" t="str">
        <f>VLOOKUP(Source[[#This Row],[SubjCrse]],'Courses and Categories'!$E$2:$G$1816,3,FALSE)</f>
        <v>Credit Visual &amp; Performing Arts</v>
      </c>
      <c r="J1037">
        <v>316</v>
      </c>
      <c r="K1037" t="s">
        <v>2592</v>
      </c>
      <c r="L1037" t="s">
        <v>39</v>
      </c>
      <c r="M1037" t="s">
        <v>1046</v>
      </c>
      <c r="N1037" t="s">
        <v>59</v>
      </c>
      <c r="O1037">
        <v>910</v>
      </c>
      <c r="P1037">
        <v>1200</v>
      </c>
      <c r="Q1037" t="s">
        <v>743</v>
      </c>
      <c r="R1037">
        <v>207</v>
      </c>
      <c r="S1037" t="s">
        <v>745</v>
      </c>
      <c r="T1037">
        <v>1</v>
      </c>
      <c r="U1037" s="1">
        <v>43479</v>
      </c>
      <c r="V1037" s="1">
        <v>43607</v>
      </c>
      <c r="W1037" t="s">
        <v>2593</v>
      </c>
      <c r="X1037" t="s">
        <v>1929</v>
      </c>
      <c r="Y1037">
        <v>18</v>
      </c>
      <c r="Z1037">
        <v>16</v>
      </c>
      <c r="AA1037">
        <v>25</v>
      </c>
      <c r="AB1037">
        <v>64</v>
      </c>
      <c r="AC1037" t="s">
        <v>2669</v>
      </c>
      <c r="AD1037">
        <f>IF(ISBLANK(Source[[#This Row],[CrosslistID]]),1,1/COUNTIFS(Source[CrosslistID],Source[[#This Row],[CrosslistID]],Source[TermDesc],Source[[#This Row],[TermDesc]]))</f>
        <v>0.5</v>
      </c>
      <c r="AE1037">
        <v>20</v>
      </c>
      <c r="AF1037">
        <v>25</v>
      </c>
      <c r="AG1037">
        <v>80</v>
      </c>
      <c r="AH1037">
        <v>80</v>
      </c>
      <c r="AI1037">
        <v>3.6</v>
      </c>
      <c r="AJ1037">
        <v>3.6</v>
      </c>
      <c r="AK1037">
        <v>0.33329999999999999</v>
      </c>
      <c r="AL10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37">
        <f>IF(AND(Source[[#This Row],[Credit_Noncredit]]="Noncredit",Source[[#This Row],[FTEF]]&gt;0),Source[[#This Row],[NC XLST FTES]]*525/(437.5*Source[[#This Row],[FTEF]]),0)</f>
        <v>0</v>
      </c>
      <c r="AN1037">
        <f>IF(Source[[#This Row],[Credit_Noncredit]]="Credit",Source[[#This Row],[Census Enrollment]],Source[[#This Row],[Noncredit Avg. Attendance]])</f>
        <v>18</v>
      </c>
    </row>
    <row r="1038" spans="1:40" x14ac:dyDescent="0.25">
      <c r="A1038" t="s">
        <v>4581</v>
      </c>
      <c r="B1038" t="s">
        <v>886</v>
      </c>
      <c r="C1038" t="s">
        <v>1184</v>
      </c>
      <c r="D1038" t="s">
        <v>1185</v>
      </c>
      <c r="E1038" s="4">
        <v>36720</v>
      </c>
      <c r="F1038" s="4" t="s">
        <v>233</v>
      </c>
      <c r="G1038" s="4" t="s">
        <v>2595</v>
      </c>
      <c r="H1038" t="str">
        <f>CONCATENATE(Source[[#This Row],[Subject]],TRIM(Source[[#This Row],[Course]]))</f>
        <v>ART130C</v>
      </c>
      <c r="I1038" t="str">
        <f>VLOOKUP(Source[[#This Row],[SubjCrse]],'Courses and Categories'!$E$2:$G$1816,3,FALSE)</f>
        <v>Credit Visual &amp; Performing Arts</v>
      </c>
      <c r="J1038">
        <v>316</v>
      </c>
      <c r="K1038" t="s">
        <v>2596</v>
      </c>
      <c r="L1038" t="s">
        <v>39</v>
      </c>
      <c r="M1038" t="s">
        <v>1046</v>
      </c>
      <c r="N1038" t="s">
        <v>59</v>
      </c>
      <c r="O1038">
        <v>910</v>
      </c>
      <c r="P1038">
        <v>1200</v>
      </c>
      <c r="Q1038" t="s">
        <v>743</v>
      </c>
      <c r="R1038">
        <v>207</v>
      </c>
      <c r="S1038" t="s">
        <v>745</v>
      </c>
      <c r="T1038">
        <v>1</v>
      </c>
      <c r="U1038" s="1">
        <v>43479</v>
      </c>
      <c r="V1038" s="1">
        <v>43607</v>
      </c>
      <c r="W1038" t="s">
        <v>2593</v>
      </c>
      <c r="X1038" t="s">
        <v>1929</v>
      </c>
      <c r="Y1038">
        <v>4</v>
      </c>
      <c r="Z1038">
        <v>4</v>
      </c>
      <c r="AA1038">
        <v>25</v>
      </c>
      <c r="AB1038">
        <v>16</v>
      </c>
      <c r="AC1038" t="s">
        <v>2669</v>
      </c>
      <c r="AD1038">
        <f>IF(ISBLANK(Source[[#This Row],[CrosslistID]]),1,1/COUNTIFS(Source[CrosslistID],Source[[#This Row],[CrosslistID]],Source[TermDesc],Source[[#This Row],[TermDesc]]))</f>
        <v>0.5</v>
      </c>
      <c r="AE1038">
        <v>20</v>
      </c>
      <c r="AF1038">
        <v>25</v>
      </c>
      <c r="AG1038">
        <v>80</v>
      </c>
      <c r="AH1038">
        <v>80</v>
      </c>
      <c r="AI1038">
        <v>0.8</v>
      </c>
      <c r="AJ1038">
        <v>0.8</v>
      </c>
      <c r="AK1038">
        <v>0</v>
      </c>
      <c r="AL10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38">
        <f>IF(AND(Source[[#This Row],[Credit_Noncredit]]="Noncredit",Source[[#This Row],[FTEF]]&gt;0),Source[[#This Row],[NC XLST FTES]]*525/(437.5*Source[[#This Row],[FTEF]]),0)</f>
        <v>0</v>
      </c>
      <c r="AN1038">
        <f>IF(Source[[#This Row],[Credit_Noncredit]]="Credit",Source[[#This Row],[Census Enrollment]],Source[[#This Row],[Noncredit Avg. Attendance]])</f>
        <v>4</v>
      </c>
    </row>
    <row r="1039" spans="1:40" x14ac:dyDescent="0.25">
      <c r="A1039" t="s">
        <v>4581</v>
      </c>
      <c r="B1039" t="s">
        <v>886</v>
      </c>
      <c r="C1039" t="s">
        <v>1184</v>
      </c>
      <c r="D1039" t="s">
        <v>1185</v>
      </c>
      <c r="E1039" s="4">
        <v>30027</v>
      </c>
      <c r="F1039" s="4" t="s">
        <v>233</v>
      </c>
      <c r="G1039" s="4" t="s">
        <v>2597</v>
      </c>
      <c r="H1039" t="str">
        <f>CONCATENATE(Source[[#This Row],[Subject]],TRIM(Source[[#This Row],[Course]]))</f>
        <v>ART132A</v>
      </c>
      <c r="I1039" t="str">
        <f>VLOOKUP(Source[[#This Row],[SubjCrse]],'Courses and Categories'!$E$2:$G$1816,3,FALSE)</f>
        <v>Credit Visual &amp; Performing Arts</v>
      </c>
      <c r="J1039">
        <v>1</v>
      </c>
      <c r="K1039" t="s">
        <v>2598</v>
      </c>
      <c r="L1039" t="s">
        <v>39</v>
      </c>
      <c r="M1039" t="s">
        <v>1046</v>
      </c>
      <c r="N1039" t="s">
        <v>59</v>
      </c>
      <c r="O1039">
        <v>1210</v>
      </c>
      <c r="P1039">
        <v>1500</v>
      </c>
      <c r="Q1039" t="s">
        <v>233</v>
      </c>
      <c r="R1039">
        <v>101</v>
      </c>
      <c r="S1039" t="s">
        <v>134</v>
      </c>
      <c r="T1039">
        <v>1</v>
      </c>
      <c r="U1039" s="1">
        <v>43479</v>
      </c>
      <c r="V1039" s="1">
        <v>43607</v>
      </c>
      <c r="W1039" t="s">
        <v>2599</v>
      </c>
      <c r="X1039" t="s">
        <v>1929</v>
      </c>
      <c r="Y1039">
        <v>19</v>
      </c>
      <c r="Z1039">
        <v>17</v>
      </c>
      <c r="AA1039">
        <v>25</v>
      </c>
      <c r="AB1039">
        <v>68</v>
      </c>
      <c r="AC1039" t="s">
        <v>1222</v>
      </c>
      <c r="AD1039">
        <f>IF(ISBLANK(Source[[#This Row],[CrosslistID]]),1,1/COUNTIFS(Source[CrosslistID],Source[[#This Row],[CrosslistID]],Source[TermDesc],Source[[#This Row],[TermDesc]]))</f>
        <v>0.25</v>
      </c>
      <c r="AE1039">
        <v>28</v>
      </c>
      <c r="AF1039">
        <v>25</v>
      </c>
      <c r="AG1039">
        <v>112</v>
      </c>
      <c r="AH1039">
        <v>112</v>
      </c>
      <c r="AI1039">
        <v>3.8</v>
      </c>
      <c r="AJ1039">
        <v>3.8</v>
      </c>
      <c r="AK1039">
        <v>0.33329999999999999</v>
      </c>
      <c r="AL10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39">
        <f>IF(AND(Source[[#This Row],[Credit_Noncredit]]="Noncredit",Source[[#This Row],[FTEF]]&gt;0),Source[[#This Row],[NC XLST FTES]]*525/(437.5*Source[[#This Row],[FTEF]]),0)</f>
        <v>0</v>
      </c>
      <c r="AN1039">
        <f>IF(Source[[#This Row],[Credit_Noncredit]]="Credit",Source[[#This Row],[Census Enrollment]],Source[[#This Row],[Noncredit Avg. Attendance]])</f>
        <v>19</v>
      </c>
    </row>
    <row r="1040" spans="1:40" x14ac:dyDescent="0.25">
      <c r="A1040" t="s">
        <v>4581</v>
      </c>
      <c r="B1040" t="s">
        <v>886</v>
      </c>
      <c r="C1040" t="s">
        <v>1184</v>
      </c>
      <c r="D1040" t="s">
        <v>1185</v>
      </c>
      <c r="E1040" s="4">
        <v>30030</v>
      </c>
      <c r="F1040" s="4" t="s">
        <v>233</v>
      </c>
      <c r="G1040" s="4" t="s">
        <v>2597</v>
      </c>
      <c r="H1040" t="str">
        <f>CONCATENATE(Source[[#This Row],[Subject]],TRIM(Source[[#This Row],[Course]]))</f>
        <v>ART132A</v>
      </c>
      <c r="I1040" t="str">
        <f>VLOOKUP(Source[[#This Row],[SubjCrse]],'Courses and Categories'!$E$2:$G$1816,3,FALSE)</f>
        <v>Credit Visual &amp; Performing Arts</v>
      </c>
      <c r="J1040">
        <v>316</v>
      </c>
      <c r="K1040" t="s">
        <v>2598</v>
      </c>
      <c r="L1040" t="s">
        <v>39</v>
      </c>
      <c r="M1040" t="s">
        <v>1046</v>
      </c>
      <c r="N1040" t="s">
        <v>59</v>
      </c>
      <c r="O1040">
        <v>1310</v>
      </c>
      <c r="P1040">
        <v>1600</v>
      </c>
      <c r="Q1040" t="s">
        <v>743</v>
      </c>
      <c r="R1040">
        <v>207</v>
      </c>
      <c r="S1040" t="s">
        <v>745</v>
      </c>
      <c r="T1040">
        <v>1</v>
      </c>
      <c r="U1040" s="1">
        <v>43479</v>
      </c>
      <c r="V1040" s="1">
        <v>43607</v>
      </c>
      <c r="W1040" t="s">
        <v>2593</v>
      </c>
      <c r="X1040" t="s">
        <v>1929</v>
      </c>
      <c r="Y1040">
        <v>9</v>
      </c>
      <c r="Z1040">
        <v>8</v>
      </c>
      <c r="AA1040">
        <v>25</v>
      </c>
      <c r="AB1040">
        <v>32</v>
      </c>
      <c r="AC1040" t="s">
        <v>2600</v>
      </c>
      <c r="AD1040">
        <f>IF(ISBLANK(Source[[#This Row],[CrosslistID]]),1,1/COUNTIFS(Source[CrosslistID],Source[[#This Row],[CrosslistID]],Source[TermDesc],Source[[#This Row],[TermDesc]]))</f>
        <v>0.25</v>
      </c>
      <c r="AE1040">
        <v>25</v>
      </c>
      <c r="AF1040">
        <v>25</v>
      </c>
      <c r="AG1040">
        <v>100</v>
      </c>
      <c r="AH1040">
        <v>100</v>
      </c>
      <c r="AI1040">
        <v>1.8</v>
      </c>
      <c r="AJ1040">
        <v>1.8</v>
      </c>
      <c r="AK1040">
        <v>0</v>
      </c>
      <c r="AL10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40">
        <f>IF(AND(Source[[#This Row],[Credit_Noncredit]]="Noncredit",Source[[#This Row],[FTEF]]&gt;0),Source[[#This Row],[NC XLST FTES]]*525/(437.5*Source[[#This Row],[FTEF]]),0)</f>
        <v>0</v>
      </c>
      <c r="AN1040">
        <f>IF(Source[[#This Row],[Credit_Noncredit]]="Credit",Source[[#This Row],[Census Enrollment]],Source[[#This Row],[Noncredit Avg. Attendance]])</f>
        <v>9</v>
      </c>
    </row>
    <row r="1041" spans="1:40" x14ac:dyDescent="0.25">
      <c r="A1041" t="s">
        <v>4581</v>
      </c>
      <c r="B1041" t="s">
        <v>886</v>
      </c>
      <c r="C1041" t="s">
        <v>1184</v>
      </c>
      <c r="D1041" t="s">
        <v>1185</v>
      </c>
      <c r="E1041" s="4">
        <v>31429</v>
      </c>
      <c r="F1041" s="4" t="s">
        <v>233</v>
      </c>
      <c r="G1041" s="4" t="s">
        <v>2597</v>
      </c>
      <c r="H1041" t="str">
        <f>CONCATENATE(Source[[#This Row],[Subject]],TRIM(Source[[#This Row],[Course]]))</f>
        <v>ART132A</v>
      </c>
      <c r="I1041" t="str">
        <f>VLOOKUP(Source[[#This Row],[SubjCrse]],'Courses and Categories'!$E$2:$G$1816,3,FALSE)</f>
        <v>Credit Visual &amp; Performing Arts</v>
      </c>
      <c r="J1041">
        <v>317</v>
      </c>
      <c r="K1041" t="s">
        <v>2598</v>
      </c>
      <c r="L1041" t="s">
        <v>39</v>
      </c>
      <c r="M1041" t="s">
        <v>1046</v>
      </c>
      <c r="N1041" t="s">
        <v>105</v>
      </c>
      <c r="O1041">
        <v>910</v>
      </c>
      <c r="P1041">
        <v>1200</v>
      </c>
      <c r="Q1041" t="s">
        <v>743</v>
      </c>
      <c r="R1041">
        <v>207</v>
      </c>
      <c r="S1041" t="s">
        <v>745</v>
      </c>
      <c r="T1041">
        <v>1</v>
      </c>
      <c r="U1041" s="1">
        <v>43479</v>
      </c>
      <c r="V1041" s="1">
        <v>43607</v>
      </c>
      <c r="W1041" t="s">
        <v>1199</v>
      </c>
      <c r="X1041" t="s">
        <v>1929</v>
      </c>
      <c r="Y1041">
        <v>10</v>
      </c>
      <c r="Z1041">
        <v>8</v>
      </c>
      <c r="AA1041">
        <v>25</v>
      </c>
      <c r="AB1041">
        <v>32</v>
      </c>
      <c r="AC1041" t="s">
        <v>4888</v>
      </c>
      <c r="AD1041">
        <f>IF(ISBLANK(Source[[#This Row],[CrosslistID]]),1,1/COUNTIFS(Source[CrosslistID],Source[[#This Row],[CrosslistID]],Source[TermDesc],Source[[#This Row],[TermDesc]]))</f>
        <v>0.25</v>
      </c>
      <c r="AE1041">
        <v>18</v>
      </c>
      <c r="AF1041">
        <v>25</v>
      </c>
      <c r="AG1041">
        <v>72</v>
      </c>
      <c r="AH1041">
        <v>72</v>
      </c>
      <c r="AI1041">
        <v>2</v>
      </c>
      <c r="AJ1041">
        <v>2</v>
      </c>
      <c r="AK1041">
        <v>0</v>
      </c>
      <c r="AL10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41">
        <f>IF(AND(Source[[#This Row],[Credit_Noncredit]]="Noncredit",Source[[#This Row],[FTEF]]&gt;0),Source[[#This Row],[NC XLST FTES]]*525/(437.5*Source[[#This Row],[FTEF]]),0)</f>
        <v>0</v>
      </c>
      <c r="AN1041">
        <f>IF(Source[[#This Row],[Credit_Noncredit]]="Credit",Source[[#This Row],[Census Enrollment]],Source[[#This Row],[Noncredit Avg. Attendance]])</f>
        <v>10</v>
      </c>
    </row>
    <row r="1042" spans="1:40" x14ac:dyDescent="0.25">
      <c r="A1042" t="s">
        <v>4581</v>
      </c>
      <c r="B1042" t="s">
        <v>886</v>
      </c>
      <c r="C1042" t="s">
        <v>1184</v>
      </c>
      <c r="D1042" t="s">
        <v>1185</v>
      </c>
      <c r="E1042" s="4">
        <v>30029</v>
      </c>
      <c r="F1042" s="4" t="s">
        <v>233</v>
      </c>
      <c r="G1042" s="4" t="s">
        <v>2597</v>
      </c>
      <c r="H1042" t="str">
        <f>CONCATENATE(Source[[#This Row],[Subject]],TRIM(Source[[#This Row],[Course]]))</f>
        <v>ART132A</v>
      </c>
      <c r="I1042" t="str">
        <f>VLOOKUP(Source[[#This Row],[SubjCrse]],'Courses and Categories'!$E$2:$G$1816,3,FALSE)</f>
        <v>Credit Visual &amp; Performing Arts</v>
      </c>
      <c r="J1042">
        <v>501</v>
      </c>
      <c r="K1042" t="s">
        <v>2598</v>
      </c>
      <c r="L1042" t="s">
        <v>87</v>
      </c>
      <c r="M1042" t="s">
        <v>1046</v>
      </c>
      <c r="N1042" t="s">
        <v>59</v>
      </c>
      <c r="O1042">
        <v>1810</v>
      </c>
      <c r="P1042">
        <v>2100</v>
      </c>
      <c r="Q1042" t="s">
        <v>233</v>
      </c>
      <c r="R1042">
        <v>101</v>
      </c>
      <c r="S1042" t="s">
        <v>134</v>
      </c>
      <c r="T1042">
        <v>1</v>
      </c>
      <c r="U1042" s="1">
        <v>43479</v>
      </c>
      <c r="V1042" s="1">
        <v>43607</v>
      </c>
      <c r="W1042" t="s">
        <v>2601</v>
      </c>
      <c r="X1042" t="s">
        <v>1929</v>
      </c>
      <c r="Y1042">
        <v>20</v>
      </c>
      <c r="Z1042">
        <v>20</v>
      </c>
      <c r="AA1042">
        <v>25</v>
      </c>
      <c r="AB1042">
        <v>80</v>
      </c>
      <c r="AC1042" t="s">
        <v>4889</v>
      </c>
      <c r="AD1042">
        <f>IF(ISBLANK(Source[[#This Row],[CrosslistID]]),1,1/COUNTIFS(Source[CrosslistID],Source[[#This Row],[CrosslistID]],Source[TermDesc],Source[[#This Row],[TermDesc]]))</f>
        <v>0.25</v>
      </c>
      <c r="AE1042">
        <v>28</v>
      </c>
      <c r="AF1042">
        <v>25</v>
      </c>
      <c r="AG1042">
        <v>112</v>
      </c>
      <c r="AH1042">
        <v>112</v>
      </c>
      <c r="AI1042">
        <v>4</v>
      </c>
      <c r="AJ1042">
        <v>4</v>
      </c>
      <c r="AK1042">
        <v>0</v>
      </c>
      <c r="AL10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42">
        <f>IF(AND(Source[[#This Row],[Credit_Noncredit]]="Noncredit",Source[[#This Row],[FTEF]]&gt;0),Source[[#This Row],[NC XLST FTES]]*525/(437.5*Source[[#This Row],[FTEF]]),0)</f>
        <v>0</v>
      </c>
      <c r="AN1042">
        <f>IF(Source[[#This Row],[Credit_Noncredit]]="Credit",Source[[#This Row],[Census Enrollment]],Source[[#This Row],[Noncredit Avg. Attendance]])</f>
        <v>20</v>
      </c>
    </row>
    <row r="1043" spans="1:40" x14ac:dyDescent="0.25">
      <c r="A1043" t="s">
        <v>4581</v>
      </c>
      <c r="B1043" t="s">
        <v>886</v>
      </c>
      <c r="C1043" t="s">
        <v>1184</v>
      </c>
      <c r="D1043" t="s">
        <v>1185</v>
      </c>
      <c r="E1043" s="4">
        <v>35606</v>
      </c>
      <c r="F1043" s="4" t="s">
        <v>233</v>
      </c>
      <c r="G1043" s="4" t="s">
        <v>2603</v>
      </c>
      <c r="H1043" t="str">
        <f>CONCATENATE(Source[[#This Row],[Subject]],TRIM(Source[[#This Row],[Course]]))</f>
        <v>ART132B</v>
      </c>
      <c r="I1043" t="str">
        <f>VLOOKUP(Source[[#This Row],[SubjCrse]],'Courses and Categories'!$E$2:$G$1816,3,FALSE)</f>
        <v>Credit Visual &amp; Performing Arts</v>
      </c>
      <c r="J1043">
        <v>1</v>
      </c>
      <c r="K1043" t="s">
        <v>2604</v>
      </c>
      <c r="L1043" t="s">
        <v>39</v>
      </c>
      <c r="M1043" t="s">
        <v>1046</v>
      </c>
      <c r="N1043" t="s">
        <v>59</v>
      </c>
      <c r="O1043">
        <v>1210</v>
      </c>
      <c r="P1043">
        <v>1500</v>
      </c>
      <c r="Q1043" t="s">
        <v>233</v>
      </c>
      <c r="R1043">
        <v>101</v>
      </c>
      <c r="S1043" t="s">
        <v>134</v>
      </c>
      <c r="T1043">
        <v>1</v>
      </c>
      <c r="U1043" s="1">
        <v>43479</v>
      </c>
      <c r="V1043" s="1">
        <v>43607</v>
      </c>
      <c r="W1043" t="s">
        <v>2599</v>
      </c>
      <c r="X1043" t="s">
        <v>1929</v>
      </c>
      <c r="Y1043">
        <v>4</v>
      </c>
      <c r="Z1043">
        <v>4</v>
      </c>
      <c r="AA1043">
        <v>25</v>
      </c>
      <c r="AB1043">
        <v>16</v>
      </c>
      <c r="AC1043" t="s">
        <v>1222</v>
      </c>
      <c r="AD1043">
        <f>IF(ISBLANK(Source[[#This Row],[CrosslistID]]),1,1/COUNTIFS(Source[CrosslistID],Source[[#This Row],[CrosslistID]],Source[TermDesc],Source[[#This Row],[TermDesc]]))</f>
        <v>0.25</v>
      </c>
      <c r="AE1043">
        <v>28</v>
      </c>
      <c r="AF1043">
        <v>25</v>
      </c>
      <c r="AG1043">
        <v>112</v>
      </c>
      <c r="AH1043">
        <v>112</v>
      </c>
      <c r="AI1043">
        <v>0.8</v>
      </c>
      <c r="AJ1043">
        <v>0.8</v>
      </c>
      <c r="AK1043">
        <v>0</v>
      </c>
      <c r="AL10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43">
        <f>IF(AND(Source[[#This Row],[Credit_Noncredit]]="Noncredit",Source[[#This Row],[FTEF]]&gt;0),Source[[#This Row],[NC XLST FTES]]*525/(437.5*Source[[#This Row],[FTEF]]),0)</f>
        <v>0</v>
      </c>
      <c r="AN1043">
        <f>IF(Source[[#This Row],[Credit_Noncredit]]="Credit",Source[[#This Row],[Census Enrollment]],Source[[#This Row],[Noncredit Avg. Attendance]])</f>
        <v>4</v>
      </c>
    </row>
    <row r="1044" spans="1:40" x14ac:dyDescent="0.25">
      <c r="A1044" t="s">
        <v>4581</v>
      </c>
      <c r="B1044" t="s">
        <v>886</v>
      </c>
      <c r="C1044" t="s">
        <v>1184</v>
      </c>
      <c r="D1044" t="s">
        <v>1185</v>
      </c>
      <c r="E1044" s="4">
        <v>35609</v>
      </c>
      <c r="F1044" s="4" t="s">
        <v>233</v>
      </c>
      <c r="G1044" s="4" t="s">
        <v>2603</v>
      </c>
      <c r="H1044" t="str">
        <f>CONCATENATE(Source[[#This Row],[Subject]],TRIM(Source[[#This Row],[Course]]))</f>
        <v>ART132B</v>
      </c>
      <c r="I1044" t="str">
        <f>VLOOKUP(Source[[#This Row],[SubjCrse]],'Courses and Categories'!$E$2:$G$1816,3,FALSE)</f>
        <v>Credit Visual &amp; Performing Arts</v>
      </c>
      <c r="J1044">
        <v>316</v>
      </c>
      <c r="K1044" t="s">
        <v>2604</v>
      </c>
      <c r="L1044" t="s">
        <v>39</v>
      </c>
      <c r="M1044" t="s">
        <v>1046</v>
      </c>
      <c r="N1044" t="s">
        <v>59</v>
      </c>
      <c r="O1044">
        <v>1310</v>
      </c>
      <c r="P1044">
        <v>1600</v>
      </c>
      <c r="Q1044" t="s">
        <v>743</v>
      </c>
      <c r="R1044">
        <v>207</v>
      </c>
      <c r="S1044" t="s">
        <v>745</v>
      </c>
      <c r="T1044">
        <v>1</v>
      </c>
      <c r="U1044" s="1">
        <v>43479</v>
      </c>
      <c r="V1044" s="1">
        <v>43607</v>
      </c>
      <c r="W1044" t="s">
        <v>2593</v>
      </c>
      <c r="X1044" t="s">
        <v>1929</v>
      </c>
      <c r="Y1044">
        <v>8</v>
      </c>
      <c r="Z1044">
        <v>8</v>
      </c>
      <c r="AA1044">
        <v>25</v>
      </c>
      <c r="AB1044">
        <v>32</v>
      </c>
      <c r="AC1044" t="s">
        <v>2600</v>
      </c>
      <c r="AD1044">
        <f>IF(ISBLANK(Source[[#This Row],[CrosslistID]]),1,1/COUNTIFS(Source[CrosslistID],Source[[#This Row],[CrosslistID]],Source[TermDesc],Source[[#This Row],[TermDesc]]))</f>
        <v>0.25</v>
      </c>
      <c r="AE1044">
        <v>25</v>
      </c>
      <c r="AF1044">
        <v>25</v>
      </c>
      <c r="AG1044">
        <v>100</v>
      </c>
      <c r="AH1044">
        <v>100</v>
      </c>
      <c r="AI1044">
        <v>1.4</v>
      </c>
      <c r="AJ1044">
        <v>1.6</v>
      </c>
      <c r="AK1044">
        <v>0</v>
      </c>
      <c r="AL10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44">
        <f>IF(AND(Source[[#This Row],[Credit_Noncredit]]="Noncredit",Source[[#This Row],[FTEF]]&gt;0),Source[[#This Row],[NC XLST FTES]]*525/(437.5*Source[[#This Row],[FTEF]]),0)</f>
        <v>0</v>
      </c>
      <c r="AN1044">
        <f>IF(Source[[#This Row],[Credit_Noncredit]]="Credit",Source[[#This Row],[Census Enrollment]],Source[[#This Row],[Noncredit Avg. Attendance]])</f>
        <v>8</v>
      </c>
    </row>
    <row r="1045" spans="1:40" x14ac:dyDescent="0.25">
      <c r="A1045" t="s">
        <v>4581</v>
      </c>
      <c r="B1045" t="s">
        <v>886</v>
      </c>
      <c r="C1045" t="s">
        <v>1184</v>
      </c>
      <c r="D1045" t="s">
        <v>1185</v>
      </c>
      <c r="E1045" s="4">
        <v>35610</v>
      </c>
      <c r="F1045" s="4" t="s">
        <v>233</v>
      </c>
      <c r="G1045" s="4" t="s">
        <v>2603</v>
      </c>
      <c r="H1045" t="str">
        <f>CONCATENATE(Source[[#This Row],[Subject]],TRIM(Source[[#This Row],[Course]]))</f>
        <v>ART132B</v>
      </c>
      <c r="I1045" t="str">
        <f>VLOOKUP(Source[[#This Row],[SubjCrse]],'Courses and Categories'!$E$2:$G$1816,3,FALSE)</f>
        <v>Credit Visual &amp; Performing Arts</v>
      </c>
      <c r="J1045">
        <v>317</v>
      </c>
      <c r="K1045" t="s">
        <v>2604</v>
      </c>
      <c r="L1045" t="s">
        <v>39</v>
      </c>
      <c r="M1045" t="s">
        <v>1046</v>
      </c>
      <c r="N1045" t="s">
        <v>105</v>
      </c>
      <c r="O1045">
        <v>910</v>
      </c>
      <c r="P1045">
        <v>1200</v>
      </c>
      <c r="Q1045" t="s">
        <v>743</v>
      </c>
      <c r="R1045">
        <v>207</v>
      </c>
      <c r="S1045" t="s">
        <v>745</v>
      </c>
      <c r="T1045">
        <v>1</v>
      </c>
      <c r="U1045" s="1">
        <v>43479</v>
      </c>
      <c r="V1045" s="1">
        <v>43607</v>
      </c>
      <c r="W1045" t="s">
        <v>1199</v>
      </c>
      <c r="X1045" t="s">
        <v>1929</v>
      </c>
      <c r="Y1045">
        <v>6</v>
      </c>
      <c r="Z1045">
        <v>5</v>
      </c>
      <c r="AA1045">
        <v>25</v>
      </c>
      <c r="AB1045">
        <v>20</v>
      </c>
      <c r="AC1045" t="s">
        <v>4888</v>
      </c>
      <c r="AD1045">
        <f>IF(ISBLANK(Source[[#This Row],[CrosslistID]]),1,1/COUNTIFS(Source[CrosslistID],Source[[#This Row],[CrosslistID]],Source[TermDesc],Source[[#This Row],[TermDesc]]))</f>
        <v>0.25</v>
      </c>
      <c r="AE1045">
        <v>18</v>
      </c>
      <c r="AF1045">
        <v>25</v>
      </c>
      <c r="AG1045">
        <v>72</v>
      </c>
      <c r="AH1045">
        <v>72</v>
      </c>
      <c r="AI1045">
        <v>1.2</v>
      </c>
      <c r="AJ1045">
        <v>1.2</v>
      </c>
      <c r="AK1045">
        <v>0</v>
      </c>
      <c r="AL10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45">
        <f>IF(AND(Source[[#This Row],[Credit_Noncredit]]="Noncredit",Source[[#This Row],[FTEF]]&gt;0),Source[[#This Row],[NC XLST FTES]]*525/(437.5*Source[[#This Row],[FTEF]]),0)</f>
        <v>0</v>
      </c>
      <c r="AN1045">
        <f>IF(Source[[#This Row],[Credit_Noncredit]]="Credit",Source[[#This Row],[Census Enrollment]],Source[[#This Row],[Noncredit Avg. Attendance]])</f>
        <v>6</v>
      </c>
    </row>
    <row r="1046" spans="1:40" x14ac:dyDescent="0.25">
      <c r="A1046" t="s">
        <v>4581</v>
      </c>
      <c r="B1046" t="s">
        <v>886</v>
      </c>
      <c r="C1046" t="s">
        <v>1184</v>
      </c>
      <c r="D1046" t="s">
        <v>1185</v>
      </c>
      <c r="E1046" s="4">
        <v>35608</v>
      </c>
      <c r="F1046" s="4" t="s">
        <v>233</v>
      </c>
      <c r="G1046" s="4" t="s">
        <v>2603</v>
      </c>
      <c r="H1046" t="str">
        <f>CONCATENATE(Source[[#This Row],[Subject]],TRIM(Source[[#This Row],[Course]]))</f>
        <v>ART132B</v>
      </c>
      <c r="I1046" t="str">
        <f>VLOOKUP(Source[[#This Row],[SubjCrse]],'Courses and Categories'!$E$2:$G$1816,3,FALSE)</f>
        <v>Credit Visual &amp; Performing Arts</v>
      </c>
      <c r="J1046">
        <v>501</v>
      </c>
      <c r="K1046" t="s">
        <v>2604</v>
      </c>
      <c r="L1046" t="s">
        <v>87</v>
      </c>
      <c r="M1046" t="s">
        <v>1046</v>
      </c>
      <c r="N1046" t="s">
        <v>59</v>
      </c>
      <c r="O1046">
        <v>1810</v>
      </c>
      <c r="P1046">
        <v>2100</v>
      </c>
      <c r="Q1046" t="s">
        <v>233</v>
      </c>
      <c r="R1046">
        <v>101</v>
      </c>
      <c r="S1046" t="s">
        <v>134</v>
      </c>
      <c r="T1046">
        <v>1</v>
      </c>
      <c r="U1046" s="1">
        <v>43479</v>
      </c>
      <c r="V1046" s="1">
        <v>43607</v>
      </c>
      <c r="W1046" t="s">
        <v>2601</v>
      </c>
      <c r="X1046" t="s">
        <v>1929</v>
      </c>
      <c r="Y1046">
        <v>2</v>
      </c>
      <c r="Z1046">
        <v>2</v>
      </c>
      <c r="AA1046">
        <v>25</v>
      </c>
      <c r="AB1046">
        <v>8</v>
      </c>
      <c r="AC1046" t="s">
        <v>4889</v>
      </c>
      <c r="AD1046">
        <f>IF(ISBLANK(Source[[#This Row],[CrosslistID]]),1,1/COUNTIFS(Source[CrosslistID],Source[[#This Row],[CrosslistID]],Source[TermDesc],Source[[#This Row],[TermDesc]]))</f>
        <v>0.25</v>
      </c>
      <c r="AE1046">
        <v>28</v>
      </c>
      <c r="AF1046">
        <v>25</v>
      </c>
      <c r="AG1046">
        <v>112</v>
      </c>
      <c r="AH1046">
        <v>112</v>
      </c>
      <c r="AI1046">
        <v>0.4</v>
      </c>
      <c r="AJ1046">
        <v>0.4</v>
      </c>
      <c r="AK1046">
        <v>0.33329999999999999</v>
      </c>
      <c r="AL10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46">
        <f>IF(AND(Source[[#This Row],[Credit_Noncredit]]="Noncredit",Source[[#This Row],[FTEF]]&gt;0),Source[[#This Row],[NC XLST FTES]]*525/(437.5*Source[[#This Row],[FTEF]]),0)</f>
        <v>0</v>
      </c>
      <c r="AN1046">
        <f>IF(Source[[#This Row],[Credit_Noncredit]]="Credit",Source[[#This Row],[Census Enrollment]],Source[[#This Row],[Noncredit Avg. Attendance]])</f>
        <v>2</v>
      </c>
    </row>
    <row r="1047" spans="1:40" x14ac:dyDescent="0.25">
      <c r="A1047" t="s">
        <v>4581</v>
      </c>
      <c r="B1047" t="s">
        <v>886</v>
      </c>
      <c r="C1047" t="s">
        <v>1184</v>
      </c>
      <c r="D1047" t="s">
        <v>1185</v>
      </c>
      <c r="E1047" s="4">
        <v>36187</v>
      </c>
      <c r="F1047" s="4" t="s">
        <v>233</v>
      </c>
      <c r="G1047" s="4" t="s">
        <v>2605</v>
      </c>
      <c r="H1047" t="str">
        <f>CONCATENATE(Source[[#This Row],[Subject]],TRIM(Source[[#This Row],[Course]]))</f>
        <v>ART132C</v>
      </c>
      <c r="I1047" t="str">
        <f>VLOOKUP(Source[[#This Row],[SubjCrse]],'Courses and Categories'!$E$2:$G$1816,3,FALSE)</f>
        <v>Credit Visual &amp; Performing Arts</v>
      </c>
      <c r="J1047">
        <v>1</v>
      </c>
      <c r="K1047" t="s">
        <v>2606</v>
      </c>
      <c r="L1047" t="s">
        <v>39</v>
      </c>
      <c r="M1047" t="s">
        <v>1046</v>
      </c>
      <c r="N1047" t="s">
        <v>59</v>
      </c>
      <c r="O1047">
        <v>1210</v>
      </c>
      <c r="P1047">
        <v>1500</v>
      </c>
      <c r="Q1047" t="s">
        <v>233</v>
      </c>
      <c r="R1047">
        <v>101</v>
      </c>
      <c r="S1047" t="s">
        <v>134</v>
      </c>
      <c r="T1047">
        <v>1</v>
      </c>
      <c r="U1047" s="1">
        <v>43479</v>
      </c>
      <c r="V1047" s="1">
        <v>43607</v>
      </c>
      <c r="W1047" t="s">
        <v>2599</v>
      </c>
      <c r="X1047" t="s">
        <v>1929</v>
      </c>
      <c r="Y1047">
        <v>3</v>
      </c>
      <c r="Z1047">
        <v>3</v>
      </c>
      <c r="AA1047">
        <v>25</v>
      </c>
      <c r="AB1047">
        <v>12</v>
      </c>
      <c r="AC1047" t="s">
        <v>1222</v>
      </c>
      <c r="AD1047">
        <f>IF(ISBLANK(Source[[#This Row],[CrosslistID]]),1,1/COUNTIFS(Source[CrosslistID],Source[[#This Row],[CrosslistID]],Source[TermDesc],Source[[#This Row],[TermDesc]]))</f>
        <v>0.25</v>
      </c>
      <c r="AE1047">
        <v>28</v>
      </c>
      <c r="AF1047">
        <v>25</v>
      </c>
      <c r="AG1047">
        <v>112</v>
      </c>
      <c r="AH1047">
        <v>112</v>
      </c>
      <c r="AI1047">
        <v>0.6</v>
      </c>
      <c r="AJ1047">
        <v>0.6</v>
      </c>
      <c r="AK1047">
        <v>0</v>
      </c>
      <c r="AL10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47">
        <f>IF(AND(Source[[#This Row],[Credit_Noncredit]]="Noncredit",Source[[#This Row],[FTEF]]&gt;0),Source[[#This Row],[NC XLST FTES]]*525/(437.5*Source[[#This Row],[FTEF]]),0)</f>
        <v>0</v>
      </c>
      <c r="AN1047">
        <f>IF(Source[[#This Row],[Credit_Noncredit]]="Credit",Source[[#This Row],[Census Enrollment]],Source[[#This Row],[Noncredit Avg. Attendance]])</f>
        <v>3</v>
      </c>
    </row>
    <row r="1048" spans="1:40" x14ac:dyDescent="0.25">
      <c r="A1048" t="s">
        <v>4581</v>
      </c>
      <c r="B1048" t="s">
        <v>886</v>
      </c>
      <c r="C1048" t="s">
        <v>1184</v>
      </c>
      <c r="D1048" t="s">
        <v>1185</v>
      </c>
      <c r="E1048" s="4">
        <v>36190</v>
      </c>
      <c r="F1048" s="4" t="s">
        <v>233</v>
      </c>
      <c r="G1048" s="4" t="s">
        <v>2605</v>
      </c>
      <c r="H1048" t="str">
        <f>CONCATENATE(Source[[#This Row],[Subject]],TRIM(Source[[#This Row],[Course]]))</f>
        <v>ART132C</v>
      </c>
      <c r="I1048" t="str">
        <f>VLOOKUP(Source[[#This Row],[SubjCrse]],'Courses and Categories'!$E$2:$G$1816,3,FALSE)</f>
        <v>Credit Visual &amp; Performing Arts</v>
      </c>
      <c r="J1048">
        <v>316</v>
      </c>
      <c r="K1048" t="s">
        <v>2606</v>
      </c>
      <c r="L1048" t="s">
        <v>39</v>
      </c>
      <c r="M1048" t="s">
        <v>1046</v>
      </c>
      <c r="N1048" t="s">
        <v>59</v>
      </c>
      <c r="O1048">
        <v>1310</v>
      </c>
      <c r="P1048">
        <v>1600</v>
      </c>
      <c r="Q1048" t="s">
        <v>743</v>
      </c>
      <c r="R1048">
        <v>207</v>
      </c>
      <c r="S1048" t="s">
        <v>745</v>
      </c>
      <c r="T1048">
        <v>1</v>
      </c>
      <c r="U1048" s="1">
        <v>43479</v>
      </c>
      <c r="V1048" s="1">
        <v>43607</v>
      </c>
      <c r="W1048" t="s">
        <v>2593</v>
      </c>
      <c r="X1048" t="s">
        <v>1929</v>
      </c>
      <c r="Y1048">
        <v>6</v>
      </c>
      <c r="Z1048">
        <v>6</v>
      </c>
      <c r="AA1048">
        <v>25</v>
      </c>
      <c r="AB1048">
        <v>24</v>
      </c>
      <c r="AC1048" t="s">
        <v>2600</v>
      </c>
      <c r="AD1048">
        <f>IF(ISBLANK(Source[[#This Row],[CrosslistID]]),1,1/COUNTIFS(Source[CrosslistID],Source[[#This Row],[CrosslistID]],Source[TermDesc],Source[[#This Row],[TermDesc]]))</f>
        <v>0.25</v>
      </c>
      <c r="AE1048">
        <v>25</v>
      </c>
      <c r="AF1048">
        <v>25</v>
      </c>
      <c r="AG1048">
        <v>100</v>
      </c>
      <c r="AH1048">
        <v>100</v>
      </c>
      <c r="AI1048">
        <v>1.2</v>
      </c>
      <c r="AJ1048">
        <v>1.2</v>
      </c>
      <c r="AK1048">
        <v>0</v>
      </c>
      <c r="AL10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48">
        <f>IF(AND(Source[[#This Row],[Credit_Noncredit]]="Noncredit",Source[[#This Row],[FTEF]]&gt;0),Source[[#This Row],[NC XLST FTES]]*525/(437.5*Source[[#This Row],[FTEF]]),0)</f>
        <v>0</v>
      </c>
      <c r="AN1048">
        <f>IF(Source[[#This Row],[Credit_Noncredit]]="Credit",Source[[#This Row],[Census Enrollment]],Source[[#This Row],[Noncredit Avg. Attendance]])</f>
        <v>6</v>
      </c>
    </row>
    <row r="1049" spans="1:40" x14ac:dyDescent="0.25">
      <c r="A1049" t="s">
        <v>4581</v>
      </c>
      <c r="B1049" t="s">
        <v>886</v>
      </c>
      <c r="C1049" t="s">
        <v>1184</v>
      </c>
      <c r="D1049" t="s">
        <v>1185</v>
      </c>
      <c r="E1049" s="4">
        <v>36191</v>
      </c>
      <c r="F1049" s="4" t="s">
        <v>233</v>
      </c>
      <c r="G1049" s="4" t="s">
        <v>2605</v>
      </c>
      <c r="H1049" t="str">
        <f>CONCATENATE(Source[[#This Row],[Subject]],TRIM(Source[[#This Row],[Course]]))</f>
        <v>ART132C</v>
      </c>
      <c r="I1049" t="str">
        <f>VLOOKUP(Source[[#This Row],[SubjCrse]],'Courses and Categories'!$E$2:$G$1816,3,FALSE)</f>
        <v>Credit Visual &amp; Performing Arts</v>
      </c>
      <c r="J1049">
        <v>317</v>
      </c>
      <c r="K1049" t="s">
        <v>2606</v>
      </c>
      <c r="L1049" t="s">
        <v>39</v>
      </c>
      <c r="M1049" t="s">
        <v>1046</v>
      </c>
      <c r="N1049" t="s">
        <v>105</v>
      </c>
      <c r="O1049">
        <v>910</v>
      </c>
      <c r="P1049">
        <v>1200</v>
      </c>
      <c r="Q1049" t="s">
        <v>743</v>
      </c>
      <c r="R1049">
        <v>207</v>
      </c>
      <c r="S1049" t="s">
        <v>745</v>
      </c>
      <c r="T1049">
        <v>1</v>
      </c>
      <c r="U1049" s="1">
        <v>43479</v>
      </c>
      <c r="V1049" s="1">
        <v>43607</v>
      </c>
      <c r="W1049" t="s">
        <v>1199</v>
      </c>
      <c r="X1049" t="s">
        <v>1929</v>
      </c>
      <c r="Y1049">
        <v>1</v>
      </c>
      <c r="Z1049">
        <v>0</v>
      </c>
      <c r="AA1049">
        <v>25</v>
      </c>
      <c r="AB1049">
        <v>0</v>
      </c>
      <c r="AC1049" t="s">
        <v>4888</v>
      </c>
      <c r="AD1049">
        <f>IF(ISBLANK(Source[[#This Row],[CrosslistID]]),1,1/COUNTIFS(Source[CrosslistID],Source[[#This Row],[CrosslistID]],Source[TermDesc],Source[[#This Row],[TermDesc]]))</f>
        <v>0.25</v>
      </c>
      <c r="AE1049">
        <v>18</v>
      </c>
      <c r="AF1049">
        <v>25</v>
      </c>
      <c r="AG1049">
        <v>72</v>
      </c>
      <c r="AH1049">
        <v>72</v>
      </c>
      <c r="AI1049">
        <v>0.2</v>
      </c>
      <c r="AJ1049">
        <v>0.2</v>
      </c>
      <c r="AK1049">
        <v>0</v>
      </c>
      <c r="AL10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49">
        <f>IF(AND(Source[[#This Row],[Credit_Noncredit]]="Noncredit",Source[[#This Row],[FTEF]]&gt;0),Source[[#This Row],[NC XLST FTES]]*525/(437.5*Source[[#This Row],[FTEF]]),0)</f>
        <v>0</v>
      </c>
      <c r="AN1049">
        <f>IF(Source[[#This Row],[Credit_Noncredit]]="Credit",Source[[#This Row],[Census Enrollment]],Source[[#This Row],[Noncredit Avg. Attendance]])</f>
        <v>1</v>
      </c>
    </row>
    <row r="1050" spans="1:40" x14ac:dyDescent="0.25">
      <c r="A1050" t="s">
        <v>4581</v>
      </c>
      <c r="B1050" t="s">
        <v>886</v>
      </c>
      <c r="C1050" t="s">
        <v>1184</v>
      </c>
      <c r="D1050" t="s">
        <v>1185</v>
      </c>
      <c r="E1050" s="4">
        <v>36189</v>
      </c>
      <c r="F1050" s="4" t="s">
        <v>233</v>
      </c>
      <c r="G1050" s="4" t="s">
        <v>2605</v>
      </c>
      <c r="H1050" t="str">
        <f>CONCATENATE(Source[[#This Row],[Subject]],TRIM(Source[[#This Row],[Course]]))</f>
        <v>ART132C</v>
      </c>
      <c r="I1050" t="str">
        <f>VLOOKUP(Source[[#This Row],[SubjCrse]],'Courses and Categories'!$E$2:$G$1816,3,FALSE)</f>
        <v>Credit Visual &amp; Performing Arts</v>
      </c>
      <c r="J1050">
        <v>501</v>
      </c>
      <c r="K1050" t="s">
        <v>2606</v>
      </c>
      <c r="L1050" t="s">
        <v>87</v>
      </c>
      <c r="M1050" t="s">
        <v>1046</v>
      </c>
      <c r="N1050" t="s">
        <v>59</v>
      </c>
      <c r="O1050">
        <v>1810</v>
      </c>
      <c r="P1050">
        <v>2100</v>
      </c>
      <c r="Q1050" t="s">
        <v>233</v>
      </c>
      <c r="R1050">
        <v>101</v>
      </c>
      <c r="S1050" t="s">
        <v>134</v>
      </c>
      <c r="T1050">
        <v>1</v>
      </c>
      <c r="U1050" s="1">
        <v>43479</v>
      </c>
      <c r="V1050" s="1">
        <v>43607</v>
      </c>
      <c r="W1050" t="s">
        <v>2601</v>
      </c>
      <c r="X1050" t="s">
        <v>1929</v>
      </c>
      <c r="Y1050">
        <v>3</v>
      </c>
      <c r="Z1050">
        <v>3</v>
      </c>
      <c r="AA1050">
        <v>25</v>
      </c>
      <c r="AB1050">
        <v>12</v>
      </c>
      <c r="AC1050" t="s">
        <v>4889</v>
      </c>
      <c r="AD1050">
        <f>IF(ISBLANK(Source[[#This Row],[CrosslistID]]),1,1/COUNTIFS(Source[CrosslistID],Source[[#This Row],[CrosslistID]],Source[TermDesc],Source[[#This Row],[TermDesc]]))</f>
        <v>0.25</v>
      </c>
      <c r="AE1050">
        <v>28</v>
      </c>
      <c r="AF1050">
        <v>25</v>
      </c>
      <c r="AG1050">
        <v>112</v>
      </c>
      <c r="AH1050">
        <v>112</v>
      </c>
      <c r="AI1050">
        <v>0.6</v>
      </c>
      <c r="AJ1050">
        <v>0.6</v>
      </c>
      <c r="AK1050">
        <v>0</v>
      </c>
      <c r="AL10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50">
        <f>IF(AND(Source[[#This Row],[Credit_Noncredit]]="Noncredit",Source[[#This Row],[FTEF]]&gt;0),Source[[#This Row],[NC XLST FTES]]*525/(437.5*Source[[#This Row],[FTEF]]),0)</f>
        <v>0</v>
      </c>
      <c r="AN1050">
        <f>IF(Source[[#This Row],[Credit_Noncredit]]="Credit",Source[[#This Row],[Census Enrollment]],Source[[#This Row],[Noncredit Avg. Attendance]])</f>
        <v>3</v>
      </c>
    </row>
    <row r="1051" spans="1:40" x14ac:dyDescent="0.25">
      <c r="A1051" t="s">
        <v>4581</v>
      </c>
      <c r="B1051" t="s">
        <v>886</v>
      </c>
      <c r="C1051" t="s">
        <v>1184</v>
      </c>
      <c r="D1051" t="s">
        <v>1185</v>
      </c>
      <c r="E1051" s="4">
        <v>36192</v>
      </c>
      <c r="F1051" s="4" t="s">
        <v>233</v>
      </c>
      <c r="G1051" s="4" t="s">
        <v>2607</v>
      </c>
      <c r="H1051" t="str">
        <f>CONCATENATE(Source[[#This Row],[Subject]],TRIM(Source[[#This Row],[Course]]))</f>
        <v>ART132D</v>
      </c>
      <c r="I1051" t="str">
        <f>VLOOKUP(Source[[#This Row],[SubjCrse]],'Courses and Categories'!$E$2:$G$1816,3,FALSE)</f>
        <v>Credit Visual &amp; Performing Arts</v>
      </c>
      <c r="J1051">
        <v>1</v>
      </c>
      <c r="K1051" t="s">
        <v>2608</v>
      </c>
      <c r="L1051" t="s">
        <v>39</v>
      </c>
      <c r="M1051" t="s">
        <v>1046</v>
      </c>
      <c r="N1051" t="s">
        <v>59</v>
      </c>
      <c r="O1051">
        <v>1210</v>
      </c>
      <c r="P1051">
        <v>1500</v>
      </c>
      <c r="Q1051" t="s">
        <v>233</v>
      </c>
      <c r="R1051">
        <v>101</v>
      </c>
      <c r="S1051" t="s">
        <v>134</v>
      </c>
      <c r="T1051">
        <v>1</v>
      </c>
      <c r="U1051" s="1">
        <v>43479</v>
      </c>
      <c r="V1051" s="1">
        <v>43607</v>
      </c>
      <c r="W1051" t="s">
        <v>2599</v>
      </c>
      <c r="X1051" t="s">
        <v>1929</v>
      </c>
      <c r="Y1051">
        <v>3</v>
      </c>
      <c r="Z1051">
        <v>3</v>
      </c>
      <c r="AA1051">
        <v>25</v>
      </c>
      <c r="AB1051">
        <v>12</v>
      </c>
      <c r="AC1051" t="s">
        <v>1222</v>
      </c>
      <c r="AD1051">
        <f>IF(ISBLANK(Source[[#This Row],[CrosslistID]]),1,1/COUNTIFS(Source[CrosslistID],Source[[#This Row],[CrosslistID]],Source[TermDesc],Source[[#This Row],[TermDesc]]))</f>
        <v>0.25</v>
      </c>
      <c r="AE1051">
        <v>28</v>
      </c>
      <c r="AF1051">
        <v>25</v>
      </c>
      <c r="AG1051">
        <v>112</v>
      </c>
      <c r="AH1051">
        <v>112</v>
      </c>
      <c r="AI1051">
        <v>0.6</v>
      </c>
      <c r="AJ1051">
        <v>0.6</v>
      </c>
      <c r="AK1051">
        <v>0</v>
      </c>
      <c r="AL10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51">
        <f>IF(AND(Source[[#This Row],[Credit_Noncredit]]="Noncredit",Source[[#This Row],[FTEF]]&gt;0),Source[[#This Row],[NC XLST FTES]]*525/(437.5*Source[[#This Row],[FTEF]]),0)</f>
        <v>0</v>
      </c>
      <c r="AN1051">
        <f>IF(Source[[#This Row],[Credit_Noncredit]]="Credit",Source[[#This Row],[Census Enrollment]],Source[[#This Row],[Noncredit Avg. Attendance]])</f>
        <v>3</v>
      </c>
    </row>
    <row r="1052" spans="1:40" x14ac:dyDescent="0.25">
      <c r="A1052" t="s">
        <v>4581</v>
      </c>
      <c r="B1052" t="s">
        <v>886</v>
      </c>
      <c r="C1052" t="s">
        <v>1184</v>
      </c>
      <c r="D1052" t="s">
        <v>1185</v>
      </c>
      <c r="E1052" s="4">
        <v>36195</v>
      </c>
      <c r="F1052" s="4" t="s">
        <v>233</v>
      </c>
      <c r="G1052" s="4" t="s">
        <v>2607</v>
      </c>
      <c r="H1052" t="str">
        <f>CONCATENATE(Source[[#This Row],[Subject]],TRIM(Source[[#This Row],[Course]]))</f>
        <v>ART132D</v>
      </c>
      <c r="I1052" t="str">
        <f>VLOOKUP(Source[[#This Row],[SubjCrse]],'Courses and Categories'!$E$2:$G$1816,3,FALSE)</f>
        <v>Credit Visual &amp; Performing Arts</v>
      </c>
      <c r="J1052">
        <v>316</v>
      </c>
      <c r="K1052" t="s">
        <v>2608</v>
      </c>
      <c r="L1052" t="s">
        <v>39</v>
      </c>
      <c r="M1052" t="s">
        <v>1046</v>
      </c>
      <c r="N1052" t="s">
        <v>59</v>
      </c>
      <c r="O1052">
        <v>1310</v>
      </c>
      <c r="P1052">
        <v>1600</v>
      </c>
      <c r="Q1052" t="s">
        <v>743</v>
      </c>
      <c r="R1052">
        <v>207</v>
      </c>
      <c r="S1052" t="s">
        <v>745</v>
      </c>
      <c r="T1052">
        <v>1</v>
      </c>
      <c r="U1052" s="1">
        <v>43479</v>
      </c>
      <c r="V1052" s="1">
        <v>43607</v>
      </c>
      <c r="W1052" t="s">
        <v>2593</v>
      </c>
      <c r="X1052" t="s">
        <v>1929</v>
      </c>
      <c r="Y1052">
        <v>2</v>
      </c>
      <c r="Z1052">
        <v>2</v>
      </c>
      <c r="AA1052">
        <v>25</v>
      </c>
      <c r="AB1052">
        <v>8</v>
      </c>
      <c r="AC1052" t="s">
        <v>2600</v>
      </c>
      <c r="AD1052">
        <f>IF(ISBLANK(Source[[#This Row],[CrosslistID]]),1,1/COUNTIFS(Source[CrosslistID],Source[[#This Row],[CrosslistID]],Source[TermDesc],Source[[#This Row],[TermDesc]]))</f>
        <v>0.25</v>
      </c>
      <c r="AE1052">
        <v>25</v>
      </c>
      <c r="AF1052">
        <v>25</v>
      </c>
      <c r="AG1052">
        <v>100</v>
      </c>
      <c r="AH1052">
        <v>100</v>
      </c>
      <c r="AI1052">
        <v>0.4</v>
      </c>
      <c r="AJ1052">
        <v>0.4</v>
      </c>
      <c r="AK1052">
        <v>0.33329999999999999</v>
      </c>
      <c r="AL10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52">
        <f>IF(AND(Source[[#This Row],[Credit_Noncredit]]="Noncredit",Source[[#This Row],[FTEF]]&gt;0),Source[[#This Row],[NC XLST FTES]]*525/(437.5*Source[[#This Row],[FTEF]]),0)</f>
        <v>0</v>
      </c>
      <c r="AN1052">
        <f>IF(Source[[#This Row],[Credit_Noncredit]]="Credit",Source[[#This Row],[Census Enrollment]],Source[[#This Row],[Noncredit Avg. Attendance]])</f>
        <v>2</v>
      </c>
    </row>
    <row r="1053" spans="1:40" x14ac:dyDescent="0.25">
      <c r="A1053" t="s">
        <v>4581</v>
      </c>
      <c r="B1053" t="s">
        <v>886</v>
      </c>
      <c r="C1053" t="s">
        <v>1184</v>
      </c>
      <c r="D1053" t="s">
        <v>1185</v>
      </c>
      <c r="E1053" s="4">
        <v>36196</v>
      </c>
      <c r="F1053" s="4" t="s">
        <v>233</v>
      </c>
      <c r="G1053" s="4" t="s">
        <v>2607</v>
      </c>
      <c r="H1053" t="str">
        <f>CONCATENATE(Source[[#This Row],[Subject]],TRIM(Source[[#This Row],[Course]]))</f>
        <v>ART132D</v>
      </c>
      <c r="I1053" t="str">
        <f>VLOOKUP(Source[[#This Row],[SubjCrse]],'Courses and Categories'!$E$2:$G$1816,3,FALSE)</f>
        <v>Credit Visual &amp; Performing Arts</v>
      </c>
      <c r="J1053">
        <v>317</v>
      </c>
      <c r="K1053" t="s">
        <v>2608</v>
      </c>
      <c r="L1053" t="s">
        <v>39</v>
      </c>
      <c r="M1053" t="s">
        <v>1046</v>
      </c>
      <c r="N1053" t="s">
        <v>105</v>
      </c>
      <c r="O1053">
        <v>910</v>
      </c>
      <c r="P1053">
        <v>1200</v>
      </c>
      <c r="Q1053" t="s">
        <v>743</v>
      </c>
      <c r="R1053">
        <v>207</v>
      </c>
      <c r="S1053" t="s">
        <v>745</v>
      </c>
      <c r="T1053">
        <v>1</v>
      </c>
      <c r="U1053" s="1">
        <v>43479</v>
      </c>
      <c r="V1053" s="1">
        <v>43607</v>
      </c>
      <c r="W1053" t="s">
        <v>1199</v>
      </c>
      <c r="X1053" t="s">
        <v>1929</v>
      </c>
      <c r="Y1053">
        <v>0</v>
      </c>
      <c r="Z1053">
        <v>0</v>
      </c>
      <c r="AA1053">
        <v>25</v>
      </c>
      <c r="AB1053">
        <v>0</v>
      </c>
      <c r="AC1053" t="s">
        <v>4888</v>
      </c>
      <c r="AD1053">
        <f>IF(ISBLANK(Source[[#This Row],[CrosslistID]]),1,1/COUNTIFS(Source[CrosslistID],Source[[#This Row],[CrosslistID]],Source[TermDesc],Source[[#This Row],[TermDesc]]))</f>
        <v>0.25</v>
      </c>
      <c r="AE1053">
        <v>18</v>
      </c>
      <c r="AF1053">
        <v>25</v>
      </c>
      <c r="AG1053">
        <v>72</v>
      </c>
      <c r="AH1053">
        <v>72</v>
      </c>
      <c r="AI1053">
        <v>0</v>
      </c>
      <c r="AJ1053">
        <v>0</v>
      </c>
      <c r="AK1053">
        <v>0.33329999999999999</v>
      </c>
      <c r="AL10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53">
        <f>IF(AND(Source[[#This Row],[Credit_Noncredit]]="Noncredit",Source[[#This Row],[FTEF]]&gt;0),Source[[#This Row],[NC XLST FTES]]*525/(437.5*Source[[#This Row],[FTEF]]),0)</f>
        <v>0</v>
      </c>
      <c r="AN1053">
        <f>IF(Source[[#This Row],[Credit_Noncredit]]="Credit",Source[[#This Row],[Census Enrollment]],Source[[#This Row],[Noncredit Avg. Attendance]])</f>
        <v>0</v>
      </c>
    </row>
    <row r="1054" spans="1:40" x14ac:dyDescent="0.25">
      <c r="A1054" t="s">
        <v>4581</v>
      </c>
      <c r="B1054" t="s">
        <v>886</v>
      </c>
      <c r="C1054" t="s">
        <v>1184</v>
      </c>
      <c r="D1054" t="s">
        <v>1185</v>
      </c>
      <c r="E1054" s="4">
        <v>36194</v>
      </c>
      <c r="F1054" s="4" t="s">
        <v>233</v>
      </c>
      <c r="G1054" s="4" t="s">
        <v>2607</v>
      </c>
      <c r="H1054" t="str">
        <f>CONCATENATE(Source[[#This Row],[Subject]],TRIM(Source[[#This Row],[Course]]))</f>
        <v>ART132D</v>
      </c>
      <c r="I1054" t="str">
        <f>VLOOKUP(Source[[#This Row],[SubjCrse]],'Courses and Categories'!$E$2:$G$1816,3,FALSE)</f>
        <v>Credit Visual &amp; Performing Arts</v>
      </c>
      <c r="J1054">
        <v>501</v>
      </c>
      <c r="K1054" t="s">
        <v>2608</v>
      </c>
      <c r="L1054" t="s">
        <v>87</v>
      </c>
      <c r="M1054" t="s">
        <v>1046</v>
      </c>
      <c r="N1054" t="s">
        <v>59</v>
      </c>
      <c r="O1054">
        <v>1810</v>
      </c>
      <c r="P1054">
        <v>2100</v>
      </c>
      <c r="Q1054" t="s">
        <v>233</v>
      </c>
      <c r="R1054">
        <v>101</v>
      </c>
      <c r="S1054" t="s">
        <v>134</v>
      </c>
      <c r="T1054">
        <v>1</v>
      </c>
      <c r="U1054" s="1">
        <v>43479</v>
      </c>
      <c r="V1054" s="1">
        <v>43607</v>
      </c>
      <c r="W1054" t="s">
        <v>2601</v>
      </c>
      <c r="X1054" t="s">
        <v>1929</v>
      </c>
      <c r="Y1054">
        <v>2</v>
      </c>
      <c r="Z1054">
        <v>2</v>
      </c>
      <c r="AA1054">
        <v>25</v>
      </c>
      <c r="AB1054">
        <v>8</v>
      </c>
      <c r="AC1054" t="s">
        <v>4889</v>
      </c>
      <c r="AD1054">
        <f>IF(ISBLANK(Source[[#This Row],[CrosslistID]]),1,1/COUNTIFS(Source[CrosslistID],Source[[#This Row],[CrosslistID]],Source[TermDesc],Source[[#This Row],[TermDesc]]))</f>
        <v>0.25</v>
      </c>
      <c r="AE1054">
        <v>28</v>
      </c>
      <c r="AF1054">
        <v>25</v>
      </c>
      <c r="AG1054">
        <v>112</v>
      </c>
      <c r="AH1054">
        <v>112</v>
      </c>
      <c r="AI1054">
        <v>0.4</v>
      </c>
      <c r="AJ1054">
        <v>0.4</v>
      </c>
      <c r="AK1054">
        <v>0</v>
      </c>
      <c r="AL10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54">
        <f>IF(AND(Source[[#This Row],[Credit_Noncredit]]="Noncredit",Source[[#This Row],[FTEF]]&gt;0),Source[[#This Row],[NC XLST FTES]]*525/(437.5*Source[[#This Row],[FTEF]]),0)</f>
        <v>0</v>
      </c>
      <c r="AN1054">
        <f>IF(Source[[#This Row],[Credit_Noncredit]]="Credit",Source[[#This Row],[Census Enrollment]],Source[[#This Row],[Noncredit Avg. Attendance]])</f>
        <v>2</v>
      </c>
    </row>
    <row r="1055" spans="1:40" x14ac:dyDescent="0.25">
      <c r="A1055" t="s">
        <v>4581</v>
      </c>
      <c r="B1055" t="s">
        <v>886</v>
      </c>
      <c r="C1055" t="s">
        <v>1184</v>
      </c>
      <c r="D1055" t="s">
        <v>1185</v>
      </c>
      <c r="E1055" s="4">
        <v>30039</v>
      </c>
      <c r="F1055" s="4" t="s">
        <v>233</v>
      </c>
      <c r="G1055" s="4" t="s">
        <v>2609</v>
      </c>
      <c r="H1055" t="str">
        <f>CONCATENATE(Source[[#This Row],[Subject]],TRIM(Source[[#This Row],[Course]]))</f>
        <v>ART136A</v>
      </c>
      <c r="I1055" t="str">
        <f>VLOOKUP(Source[[#This Row],[SubjCrse]],'Courses and Categories'!$E$2:$G$1816,3,FALSE)</f>
        <v>Credit Visual &amp; Performing Arts</v>
      </c>
      <c r="J1055">
        <v>831</v>
      </c>
      <c r="K1055" t="s">
        <v>2610</v>
      </c>
      <c r="L1055" t="s">
        <v>87</v>
      </c>
      <c r="M1055" t="s">
        <v>897</v>
      </c>
      <c r="N1055" t="s">
        <v>2365</v>
      </c>
      <c r="O1055" t="s">
        <v>2618</v>
      </c>
      <c r="P1055" t="s">
        <v>209</v>
      </c>
      <c r="Q1055" t="s">
        <v>2059</v>
      </c>
      <c r="R1055">
        <v>103</v>
      </c>
      <c r="S1055" t="s">
        <v>134</v>
      </c>
      <c r="T1055">
        <v>1</v>
      </c>
      <c r="U1055" s="1">
        <v>43479</v>
      </c>
      <c r="V1055" s="1">
        <v>43607</v>
      </c>
      <c r="W1055" t="s">
        <v>4890</v>
      </c>
      <c r="X1055" t="s">
        <v>1450</v>
      </c>
      <c r="Y1055">
        <v>20</v>
      </c>
      <c r="Z1055">
        <v>18</v>
      </c>
      <c r="AA1055">
        <v>25</v>
      </c>
      <c r="AB1055">
        <v>72</v>
      </c>
      <c r="AC1055" t="s">
        <v>4891</v>
      </c>
      <c r="AD1055">
        <f>IF(ISBLANK(Source[[#This Row],[CrosslistID]]),1,1/COUNTIFS(Source[CrosslistID],Source[[#This Row],[CrosslistID]],Source[TermDesc],Source[[#This Row],[TermDesc]]))</f>
        <v>0.33333333333333331</v>
      </c>
      <c r="AE1055">
        <v>24</v>
      </c>
      <c r="AF1055">
        <v>25</v>
      </c>
      <c r="AG1055">
        <v>96</v>
      </c>
      <c r="AH1055">
        <v>96</v>
      </c>
      <c r="AI1055">
        <v>1.9</v>
      </c>
      <c r="AJ1055">
        <v>2</v>
      </c>
      <c r="AK1055">
        <v>0.33329999999999999</v>
      </c>
      <c r="AL10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55">
        <f>IF(AND(Source[[#This Row],[Credit_Noncredit]]="Noncredit",Source[[#This Row],[FTEF]]&gt;0),Source[[#This Row],[NC XLST FTES]]*525/(437.5*Source[[#This Row],[FTEF]]),0)</f>
        <v>0</v>
      </c>
      <c r="AN1055">
        <f>IF(Source[[#This Row],[Credit_Noncredit]]="Credit",Source[[#This Row],[Census Enrollment]],Source[[#This Row],[Noncredit Avg. Attendance]])</f>
        <v>20</v>
      </c>
    </row>
    <row r="1056" spans="1:40" x14ac:dyDescent="0.25">
      <c r="A1056" t="s">
        <v>4581</v>
      </c>
      <c r="B1056" t="s">
        <v>886</v>
      </c>
      <c r="C1056" t="s">
        <v>1184</v>
      </c>
      <c r="D1056" t="s">
        <v>1185</v>
      </c>
      <c r="E1056" s="4">
        <v>38058</v>
      </c>
      <c r="F1056" s="4" t="s">
        <v>233</v>
      </c>
      <c r="G1056" s="4" t="s">
        <v>2609</v>
      </c>
      <c r="H1056" t="str">
        <f>CONCATENATE(Source[[#This Row],[Subject]],TRIM(Source[[#This Row],[Course]]))</f>
        <v>ART136A</v>
      </c>
      <c r="I1056" t="str">
        <f>VLOOKUP(Source[[#This Row],[SubjCrse]],'Courses and Categories'!$E$2:$G$1816,3,FALSE)</f>
        <v>Credit Visual &amp; Performing Arts</v>
      </c>
      <c r="J1056">
        <v>832</v>
      </c>
      <c r="K1056" t="s">
        <v>2610</v>
      </c>
      <c r="L1056" t="s">
        <v>87</v>
      </c>
      <c r="M1056" t="s">
        <v>897</v>
      </c>
      <c r="N1056" t="s">
        <v>2611</v>
      </c>
      <c r="O1056" t="s">
        <v>2196</v>
      </c>
      <c r="P1056" t="s">
        <v>2197</v>
      </c>
      <c r="Q1056" t="s">
        <v>2059</v>
      </c>
      <c r="R1056">
        <v>103</v>
      </c>
      <c r="S1056" t="s">
        <v>134</v>
      </c>
      <c r="T1056">
        <v>1</v>
      </c>
      <c r="U1056" s="1">
        <v>43479</v>
      </c>
      <c r="V1056" s="1">
        <v>43607</v>
      </c>
      <c r="W1056" t="s">
        <v>4890</v>
      </c>
      <c r="X1056" t="s">
        <v>2130</v>
      </c>
      <c r="Y1056">
        <v>18</v>
      </c>
      <c r="Z1056">
        <v>16</v>
      </c>
      <c r="AA1056">
        <v>25</v>
      </c>
      <c r="AB1056">
        <v>64</v>
      </c>
      <c r="AC1056" t="s">
        <v>4892</v>
      </c>
      <c r="AD1056">
        <f>IF(ISBLANK(Source[[#This Row],[CrosslistID]]),1,1/COUNTIFS(Source[CrosslistID],Source[[#This Row],[CrosslistID]],Source[TermDesc],Source[[#This Row],[TermDesc]]))</f>
        <v>0.33333333333333331</v>
      </c>
      <c r="AE1056">
        <v>21</v>
      </c>
      <c r="AF1056">
        <v>25</v>
      </c>
      <c r="AG1056">
        <v>84</v>
      </c>
      <c r="AH1056">
        <v>84</v>
      </c>
      <c r="AI1056">
        <v>1.8</v>
      </c>
      <c r="AJ1056">
        <v>1.8</v>
      </c>
      <c r="AK1056">
        <v>0.33329999999999999</v>
      </c>
      <c r="AL10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56">
        <f>IF(AND(Source[[#This Row],[Credit_Noncredit]]="Noncredit",Source[[#This Row],[FTEF]]&gt;0),Source[[#This Row],[NC XLST FTES]]*525/(437.5*Source[[#This Row],[FTEF]]),0)</f>
        <v>0</v>
      </c>
      <c r="AN1056">
        <f>IF(Source[[#This Row],[Credit_Noncredit]]="Credit",Source[[#This Row],[Census Enrollment]],Source[[#This Row],[Noncredit Avg. Attendance]])</f>
        <v>18</v>
      </c>
    </row>
    <row r="1057" spans="1:40" x14ac:dyDescent="0.25">
      <c r="A1057" t="s">
        <v>4581</v>
      </c>
      <c r="B1057" t="s">
        <v>886</v>
      </c>
      <c r="C1057" t="s">
        <v>1184</v>
      </c>
      <c r="D1057" t="s">
        <v>1185</v>
      </c>
      <c r="E1057" s="4">
        <v>31256</v>
      </c>
      <c r="F1057" s="4" t="s">
        <v>233</v>
      </c>
      <c r="G1057" s="4" t="s">
        <v>2613</v>
      </c>
      <c r="H1057" t="str">
        <f>CONCATENATE(Source[[#This Row],[Subject]],TRIM(Source[[#This Row],[Course]]))</f>
        <v>ART136B</v>
      </c>
      <c r="I1057" t="str">
        <f>VLOOKUP(Source[[#This Row],[SubjCrse]],'Courses and Categories'!$E$2:$G$1816,3,FALSE)</f>
        <v>Credit Visual &amp; Performing Arts</v>
      </c>
      <c r="J1057">
        <v>831</v>
      </c>
      <c r="K1057" t="s">
        <v>2614</v>
      </c>
      <c r="L1057" t="s">
        <v>39</v>
      </c>
      <c r="M1057" t="s">
        <v>897</v>
      </c>
      <c r="N1057" t="s">
        <v>2365</v>
      </c>
      <c r="O1057" t="s">
        <v>2618</v>
      </c>
      <c r="P1057" t="s">
        <v>209</v>
      </c>
      <c r="Q1057" t="s">
        <v>2059</v>
      </c>
      <c r="R1057">
        <v>103</v>
      </c>
      <c r="S1057" t="s">
        <v>134</v>
      </c>
      <c r="T1057">
        <v>1</v>
      </c>
      <c r="U1057" s="1">
        <v>43479</v>
      </c>
      <c r="V1057" s="1">
        <v>43607</v>
      </c>
      <c r="W1057" t="s">
        <v>4890</v>
      </c>
      <c r="X1057" t="s">
        <v>1450</v>
      </c>
      <c r="Y1057">
        <v>1</v>
      </c>
      <c r="Z1057">
        <v>1</v>
      </c>
      <c r="AA1057">
        <v>25</v>
      </c>
      <c r="AB1057">
        <v>4</v>
      </c>
      <c r="AC1057" t="s">
        <v>4891</v>
      </c>
      <c r="AD1057">
        <f>IF(ISBLANK(Source[[#This Row],[CrosslistID]]),1,1/COUNTIFS(Source[CrosslistID],Source[[#This Row],[CrosslistID]],Source[TermDesc],Source[[#This Row],[TermDesc]]))</f>
        <v>0.33333333333333331</v>
      </c>
      <c r="AE1057">
        <v>24</v>
      </c>
      <c r="AF1057">
        <v>25</v>
      </c>
      <c r="AG1057">
        <v>96</v>
      </c>
      <c r="AH1057">
        <v>96</v>
      </c>
      <c r="AI1057">
        <v>0.1</v>
      </c>
      <c r="AJ1057">
        <v>0.1</v>
      </c>
      <c r="AK1057">
        <v>0</v>
      </c>
      <c r="AL10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57">
        <f>IF(AND(Source[[#This Row],[Credit_Noncredit]]="Noncredit",Source[[#This Row],[FTEF]]&gt;0),Source[[#This Row],[NC XLST FTES]]*525/(437.5*Source[[#This Row],[FTEF]]),0)</f>
        <v>0</v>
      </c>
      <c r="AN1057">
        <f>IF(Source[[#This Row],[Credit_Noncredit]]="Credit",Source[[#This Row],[Census Enrollment]],Source[[#This Row],[Noncredit Avg. Attendance]])</f>
        <v>1</v>
      </c>
    </row>
    <row r="1058" spans="1:40" x14ac:dyDescent="0.25">
      <c r="A1058" t="s">
        <v>4581</v>
      </c>
      <c r="B1058" t="s">
        <v>886</v>
      </c>
      <c r="C1058" t="s">
        <v>1184</v>
      </c>
      <c r="D1058" t="s">
        <v>1185</v>
      </c>
      <c r="E1058" s="4">
        <v>38059</v>
      </c>
      <c r="F1058" s="4" t="s">
        <v>233</v>
      </c>
      <c r="G1058" s="4" t="s">
        <v>2613</v>
      </c>
      <c r="H1058" t="str">
        <f>CONCATENATE(Source[[#This Row],[Subject]],TRIM(Source[[#This Row],[Course]]))</f>
        <v>ART136B</v>
      </c>
      <c r="I1058" t="str">
        <f>VLOOKUP(Source[[#This Row],[SubjCrse]],'Courses and Categories'!$E$2:$G$1816,3,FALSE)</f>
        <v>Credit Visual &amp; Performing Arts</v>
      </c>
      <c r="J1058">
        <v>832</v>
      </c>
      <c r="K1058" t="s">
        <v>2614</v>
      </c>
      <c r="L1058" t="s">
        <v>87</v>
      </c>
      <c r="M1058" t="s">
        <v>897</v>
      </c>
      <c r="N1058" t="s">
        <v>2611</v>
      </c>
      <c r="O1058" t="s">
        <v>2196</v>
      </c>
      <c r="P1058" t="s">
        <v>2197</v>
      </c>
      <c r="Q1058" t="s">
        <v>2059</v>
      </c>
      <c r="R1058">
        <v>103</v>
      </c>
      <c r="S1058" t="s">
        <v>134</v>
      </c>
      <c r="T1058">
        <v>1</v>
      </c>
      <c r="U1058" s="1">
        <v>43479</v>
      </c>
      <c r="V1058" s="1">
        <v>43607</v>
      </c>
      <c r="W1058" t="s">
        <v>4890</v>
      </c>
      <c r="X1058" t="s">
        <v>2130</v>
      </c>
      <c r="Y1058">
        <v>4</v>
      </c>
      <c r="Z1058">
        <v>4</v>
      </c>
      <c r="AA1058">
        <v>25</v>
      </c>
      <c r="AB1058">
        <v>16</v>
      </c>
      <c r="AC1058" t="s">
        <v>4892</v>
      </c>
      <c r="AD1058">
        <f>IF(ISBLANK(Source[[#This Row],[CrosslistID]]),1,1/COUNTIFS(Source[CrosslistID],Source[[#This Row],[CrosslistID]],Source[TermDesc],Source[[#This Row],[TermDesc]]))</f>
        <v>0.33333333333333331</v>
      </c>
      <c r="AE1058">
        <v>21</v>
      </c>
      <c r="AF1058">
        <v>25</v>
      </c>
      <c r="AG1058">
        <v>84</v>
      </c>
      <c r="AH1058">
        <v>84</v>
      </c>
      <c r="AI1058">
        <v>0.4</v>
      </c>
      <c r="AJ1058">
        <v>0.4</v>
      </c>
      <c r="AK1058">
        <v>0</v>
      </c>
      <c r="AL10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58">
        <f>IF(AND(Source[[#This Row],[Credit_Noncredit]]="Noncredit",Source[[#This Row],[FTEF]]&gt;0),Source[[#This Row],[NC XLST FTES]]*525/(437.5*Source[[#This Row],[FTEF]]),0)</f>
        <v>0</v>
      </c>
      <c r="AN1058">
        <f>IF(Source[[#This Row],[Credit_Noncredit]]="Credit",Source[[#This Row],[Census Enrollment]],Source[[#This Row],[Noncredit Avg. Attendance]])</f>
        <v>4</v>
      </c>
    </row>
    <row r="1059" spans="1:40" x14ac:dyDescent="0.25">
      <c r="A1059" t="s">
        <v>4581</v>
      </c>
      <c r="B1059" t="s">
        <v>886</v>
      </c>
      <c r="C1059" t="s">
        <v>1184</v>
      </c>
      <c r="D1059" t="s">
        <v>1185</v>
      </c>
      <c r="E1059" s="4">
        <v>33984</v>
      </c>
      <c r="F1059" s="4" t="s">
        <v>233</v>
      </c>
      <c r="G1059" s="4" t="s">
        <v>2615</v>
      </c>
      <c r="H1059" t="str">
        <f>CONCATENATE(Source[[#This Row],[Subject]],TRIM(Source[[#This Row],[Course]]))</f>
        <v>ART136C</v>
      </c>
      <c r="I1059" t="str">
        <f>VLOOKUP(Source[[#This Row],[SubjCrse]],'Courses and Categories'!$E$2:$G$1816,3,FALSE)</f>
        <v>Credit Visual &amp; Performing Arts</v>
      </c>
      <c r="J1059">
        <v>831</v>
      </c>
      <c r="K1059" t="s">
        <v>2616</v>
      </c>
      <c r="L1059" t="s">
        <v>87</v>
      </c>
      <c r="M1059" t="s">
        <v>897</v>
      </c>
      <c r="N1059" t="s">
        <v>2365</v>
      </c>
      <c r="O1059" t="s">
        <v>2618</v>
      </c>
      <c r="P1059" t="s">
        <v>209</v>
      </c>
      <c r="Q1059" t="s">
        <v>2059</v>
      </c>
      <c r="R1059">
        <v>103</v>
      </c>
      <c r="S1059" t="s">
        <v>134</v>
      </c>
      <c r="T1059">
        <v>1</v>
      </c>
      <c r="U1059" s="1">
        <v>43479</v>
      </c>
      <c r="V1059" s="1">
        <v>43607</v>
      </c>
      <c r="W1059" t="s">
        <v>4890</v>
      </c>
      <c r="X1059" t="s">
        <v>2130</v>
      </c>
      <c r="Y1059">
        <v>1</v>
      </c>
      <c r="Z1059">
        <v>1</v>
      </c>
      <c r="AA1059">
        <v>25</v>
      </c>
      <c r="AB1059">
        <v>4</v>
      </c>
      <c r="AC1059" t="s">
        <v>4891</v>
      </c>
      <c r="AD1059">
        <f>IF(ISBLANK(Source[[#This Row],[CrosslistID]]),1,1/COUNTIFS(Source[CrosslistID],Source[[#This Row],[CrosslistID]],Source[TermDesc],Source[[#This Row],[TermDesc]]))</f>
        <v>0.33333333333333331</v>
      </c>
      <c r="AE1059">
        <v>24</v>
      </c>
      <c r="AF1059">
        <v>25</v>
      </c>
      <c r="AG1059">
        <v>96</v>
      </c>
      <c r="AH1059">
        <v>96</v>
      </c>
      <c r="AI1059">
        <v>0.1</v>
      </c>
      <c r="AJ1059">
        <v>0.1</v>
      </c>
      <c r="AK1059">
        <v>0</v>
      </c>
      <c r="AL10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59">
        <f>IF(AND(Source[[#This Row],[Credit_Noncredit]]="Noncredit",Source[[#This Row],[FTEF]]&gt;0),Source[[#This Row],[NC XLST FTES]]*525/(437.5*Source[[#This Row],[FTEF]]),0)</f>
        <v>0</v>
      </c>
      <c r="AN1059">
        <f>IF(Source[[#This Row],[Credit_Noncredit]]="Credit",Source[[#This Row],[Census Enrollment]],Source[[#This Row],[Noncredit Avg. Attendance]])</f>
        <v>1</v>
      </c>
    </row>
    <row r="1060" spans="1:40" x14ac:dyDescent="0.25">
      <c r="A1060" t="s">
        <v>4581</v>
      </c>
      <c r="B1060" t="s">
        <v>886</v>
      </c>
      <c r="C1060" t="s">
        <v>1184</v>
      </c>
      <c r="D1060" t="s">
        <v>1185</v>
      </c>
      <c r="E1060" s="4">
        <v>38060</v>
      </c>
      <c r="F1060" s="4" t="s">
        <v>233</v>
      </c>
      <c r="G1060" s="4" t="s">
        <v>2615</v>
      </c>
      <c r="H1060" t="str">
        <f>CONCATENATE(Source[[#This Row],[Subject]],TRIM(Source[[#This Row],[Course]]))</f>
        <v>ART136C</v>
      </c>
      <c r="I1060" t="str">
        <f>VLOOKUP(Source[[#This Row],[SubjCrse]],'Courses and Categories'!$E$2:$G$1816,3,FALSE)</f>
        <v>Credit Visual &amp; Performing Arts</v>
      </c>
      <c r="J1060">
        <v>832</v>
      </c>
      <c r="K1060" t="s">
        <v>2616</v>
      </c>
      <c r="L1060" t="s">
        <v>87</v>
      </c>
      <c r="M1060" t="s">
        <v>897</v>
      </c>
      <c r="N1060" t="s">
        <v>2611</v>
      </c>
      <c r="O1060" t="s">
        <v>2196</v>
      </c>
      <c r="P1060" t="s">
        <v>2197</v>
      </c>
      <c r="Q1060" t="s">
        <v>2059</v>
      </c>
      <c r="R1060">
        <v>103</v>
      </c>
      <c r="S1060" t="s">
        <v>134</v>
      </c>
      <c r="T1060">
        <v>1</v>
      </c>
      <c r="U1060" s="1">
        <v>43479</v>
      </c>
      <c r="V1060" s="1">
        <v>43607</v>
      </c>
      <c r="W1060" t="s">
        <v>4890</v>
      </c>
      <c r="X1060" t="s">
        <v>1450</v>
      </c>
      <c r="Y1060">
        <v>1</v>
      </c>
      <c r="Z1060">
        <v>1</v>
      </c>
      <c r="AA1060">
        <v>25</v>
      </c>
      <c r="AB1060">
        <v>4</v>
      </c>
      <c r="AC1060" t="s">
        <v>4892</v>
      </c>
      <c r="AD1060">
        <f>IF(ISBLANK(Source[[#This Row],[CrosslistID]]),1,1/COUNTIFS(Source[CrosslistID],Source[[#This Row],[CrosslistID]],Source[TermDesc],Source[[#This Row],[TermDesc]]))</f>
        <v>0.33333333333333331</v>
      </c>
      <c r="AE1060">
        <v>21</v>
      </c>
      <c r="AF1060">
        <v>25</v>
      </c>
      <c r="AG1060">
        <v>84</v>
      </c>
      <c r="AH1060">
        <v>84</v>
      </c>
      <c r="AI1060">
        <v>0.1</v>
      </c>
      <c r="AJ1060">
        <v>0.1</v>
      </c>
      <c r="AK1060">
        <v>0</v>
      </c>
      <c r="AL10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60">
        <f>IF(AND(Source[[#This Row],[Credit_Noncredit]]="Noncredit",Source[[#This Row],[FTEF]]&gt;0),Source[[#This Row],[NC XLST FTES]]*525/(437.5*Source[[#This Row],[FTEF]]),0)</f>
        <v>0</v>
      </c>
      <c r="AN1060">
        <f>IF(Source[[#This Row],[Credit_Noncredit]]="Credit",Source[[#This Row],[Census Enrollment]],Source[[#This Row],[Noncredit Avg. Attendance]])</f>
        <v>1</v>
      </c>
    </row>
    <row r="1061" spans="1:40" x14ac:dyDescent="0.25">
      <c r="A1061" t="s">
        <v>4581</v>
      </c>
      <c r="B1061" t="s">
        <v>886</v>
      </c>
      <c r="C1061" t="s">
        <v>1184</v>
      </c>
      <c r="D1061" t="s">
        <v>1185</v>
      </c>
      <c r="E1061" s="4">
        <v>31214</v>
      </c>
      <c r="F1061" s="4" t="s">
        <v>233</v>
      </c>
      <c r="G1061" s="4" t="s">
        <v>1200</v>
      </c>
      <c r="H1061" t="str">
        <f>CONCATENATE(Source[[#This Row],[Subject]],TRIM(Source[[#This Row],[Course]]))</f>
        <v>ART140A</v>
      </c>
      <c r="I1061" t="str">
        <f>VLOOKUP(Source[[#This Row],[SubjCrse]],'Courses and Categories'!$E$2:$G$1816,3,FALSE)</f>
        <v>Credit Visual &amp; Performing Arts</v>
      </c>
      <c r="J1061">
        <v>1</v>
      </c>
      <c r="K1061" t="s">
        <v>1201</v>
      </c>
      <c r="L1061" t="s">
        <v>39</v>
      </c>
      <c r="M1061" t="s">
        <v>1046</v>
      </c>
      <c r="N1061" t="s">
        <v>105</v>
      </c>
      <c r="O1061">
        <v>910</v>
      </c>
      <c r="P1061">
        <v>1200</v>
      </c>
      <c r="Q1061" t="s">
        <v>923</v>
      </c>
      <c r="R1061">
        <v>133</v>
      </c>
      <c r="S1061" t="s">
        <v>134</v>
      </c>
      <c r="T1061">
        <v>1</v>
      </c>
      <c r="U1061" s="1">
        <v>43479</v>
      </c>
      <c r="V1061" s="1">
        <v>43607</v>
      </c>
      <c r="W1061" t="s">
        <v>2601</v>
      </c>
      <c r="X1061" t="s">
        <v>1929</v>
      </c>
      <c r="Y1061">
        <v>15</v>
      </c>
      <c r="Z1061">
        <v>15</v>
      </c>
      <c r="AA1061">
        <v>28</v>
      </c>
      <c r="AB1061">
        <v>53.571399999999997</v>
      </c>
      <c r="AC1061" t="s">
        <v>2619</v>
      </c>
      <c r="AD1061">
        <f>IF(ISBLANK(Source[[#This Row],[CrosslistID]]),1,1/COUNTIFS(Source[CrosslistID],Source[[#This Row],[CrosslistID]],Source[TermDesc],Source[[#This Row],[TermDesc]]))</f>
        <v>0.25</v>
      </c>
      <c r="AE1061">
        <v>28</v>
      </c>
      <c r="AF1061">
        <v>28</v>
      </c>
      <c r="AG1061">
        <v>100</v>
      </c>
      <c r="AH1061">
        <v>100</v>
      </c>
      <c r="AI1061">
        <v>2.8</v>
      </c>
      <c r="AJ1061">
        <v>3</v>
      </c>
      <c r="AK1061">
        <v>0</v>
      </c>
      <c r="AL10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61">
        <f>IF(AND(Source[[#This Row],[Credit_Noncredit]]="Noncredit",Source[[#This Row],[FTEF]]&gt;0),Source[[#This Row],[NC XLST FTES]]*525/(437.5*Source[[#This Row],[FTEF]]),0)</f>
        <v>0</v>
      </c>
      <c r="AN1061">
        <f>IF(Source[[#This Row],[Credit_Noncredit]]="Credit",Source[[#This Row],[Census Enrollment]],Source[[#This Row],[Noncredit Avg. Attendance]])</f>
        <v>15</v>
      </c>
    </row>
    <row r="1062" spans="1:40" x14ac:dyDescent="0.25">
      <c r="A1062" t="s">
        <v>4581</v>
      </c>
      <c r="B1062" t="s">
        <v>886</v>
      </c>
      <c r="C1062" t="s">
        <v>1184</v>
      </c>
      <c r="D1062" t="s">
        <v>1185</v>
      </c>
      <c r="E1062" s="4">
        <v>34396</v>
      </c>
      <c r="F1062" s="4" t="s">
        <v>233</v>
      </c>
      <c r="G1062" s="4" t="s">
        <v>1200</v>
      </c>
      <c r="H1062" t="str">
        <f>CONCATENATE(Source[[#This Row],[Subject]],TRIM(Source[[#This Row],[Course]]))</f>
        <v>ART140A</v>
      </c>
      <c r="I1062" t="str">
        <f>VLOOKUP(Source[[#This Row],[SubjCrse]],'Courses and Categories'!$E$2:$G$1816,3,FALSE)</f>
        <v>Credit Visual &amp; Performing Arts</v>
      </c>
      <c r="J1062">
        <v>2</v>
      </c>
      <c r="K1062" t="s">
        <v>1201</v>
      </c>
      <c r="L1062" t="s">
        <v>39</v>
      </c>
      <c r="M1062" t="s">
        <v>1046</v>
      </c>
      <c r="N1062" t="s">
        <v>105</v>
      </c>
      <c r="O1062">
        <v>1240</v>
      </c>
      <c r="P1062">
        <v>1530</v>
      </c>
      <c r="Q1062" t="s">
        <v>923</v>
      </c>
      <c r="R1062">
        <v>133</v>
      </c>
      <c r="S1062" t="s">
        <v>134</v>
      </c>
      <c r="T1062">
        <v>1</v>
      </c>
      <c r="U1062" s="1">
        <v>43479</v>
      </c>
      <c r="V1062" s="1">
        <v>43607</v>
      </c>
      <c r="W1062" t="s">
        <v>2601</v>
      </c>
      <c r="X1062" t="s">
        <v>1929</v>
      </c>
      <c r="Y1062">
        <v>20</v>
      </c>
      <c r="Z1062">
        <v>20</v>
      </c>
      <c r="AA1062">
        <v>28</v>
      </c>
      <c r="AB1062">
        <v>71.428600000000003</v>
      </c>
      <c r="AC1062" t="s">
        <v>74</v>
      </c>
      <c r="AD1062">
        <f>IF(ISBLANK(Source[[#This Row],[CrosslistID]]),1,1/COUNTIFS(Source[CrosslistID],Source[[#This Row],[CrosslistID]],Source[TermDesc],Source[[#This Row],[TermDesc]]))</f>
        <v>0.25</v>
      </c>
      <c r="AE1062">
        <v>32</v>
      </c>
      <c r="AF1062">
        <v>28</v>
      </c>
      <c r="AG1062">
        <v>114.28570000000001</v>
      </c>
      <c r="AH1062">
        <v>114.28570000000001</v>
      </c>
      <c r="AI1062">
        <v>3.6</v>
      </c>
      <c r="AJ1062">
        <v>4</v>
      </c>
      <c r="AK1062">
        <v>0</v>
      </c>
      <c r="AL10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62">
        <f>IF(AND(Source[[#This Row],[Credit_Noncredit]]="Noncredit",Source[[#This Row],[FTEF]]&gt;0),Source[[#This Row],[NC XLST FTES]]*525/(437.5*Source[[#This Row],[FTEF]]),0)</f>
        <v>0</v>
      </c>
      <c r="AN1062">
        <f>IF(Source[[#This Row],[Credit_Noncredit]]="Credit",Source[[#This Row],[Census Enrollment]],Source[[#This Row],[Noncredit Avg. Attendance]])</f>
        <v>20</v>
      </c>
    </row>
    <row r="1063" spans="1:40" x14ac:dyDescent="0.25">
      <c r="A1063" t="s">
        <v>4581</v>
      </c>
      <c r="B1063" t="s">
        <v>886</v>
      </c>
      <c r="C1063" t="s">
        <v>1184</v>
      </c>
      <c r="D1063" t="s">
        <v>1185</v>
      </c>
      <c r="E1063" s="4">
        <v>30042</v>
      </c>
      <c r="F1063" s="4" t="s">
        <v>233</v>
      </c>
      <c r="G1063" s="4" t="s">
        <v>1200</v>
      </c>
      <c r="H1063" t="str">
        <f>CONCATENATE(Source[[#This Row],[Subject]],TRIM(Source[[#This Row],[Course]]))</f>
        <v>ART140A</v>
      </c>
      <c r="I1063" t="str">
        <f>VLOOKUP(Source[[#This Row],[SubjCrse]],'Courses and Categories'!$E$2:$G$1816,3,FALSE)</f>
        <v>Credit Visual &amp; Performing Arts</v>
      </c>
      <c r="J1063">
        <v>316</v>
      </c>
      <c r="K1063" t="s">
        <v>1201</v>
      </c>
      <c r="L1063" t="s">
        <v>39</v>
      </c>
      <c r="M1063" t="s">
        <v>1046</v>
      </c>
      <c r="N1063" t="s">
        <v>59</v>
      </c>
      <c r="O1063">
        <v>910</v>
      </c>
      <c r="P1063">
        <v>1200</v>
      </c>
      <c r="Q1063" t="s">
        <v>743</v>
      </c>
      <c r="R1063">
        <v>200</v>
      </c>
      <c r="S1063" t="s">
        <v>745</v>
      </c>
      <c r="T1063">
        <v>1</v>
      </c>
      <c r="U1063" s="1">
        <v>43479</v>
      </c>
      <c r="V1063" s="1">
        <v>43607</v>
      </c>
      <c r="W1063" t="s">
        <v>2582</v>
      </c>
      <c r="X1063" t="s">
        <v>1929</v>
      </c>
      <c r="Y1063">
        <v>9</v>
      </c>
      <c r="Z1063">
        <v>8</v>
      </c>
      <c r="AA1063">
        <v>28</v>
      </c>
      <c r="AB1063">
        <v>28.571400000000001</v>
      </c>
      <c r="AC1063" t="s">
        <v>171</v>
      </c>
      <c r="AD1063">
        <f>IF(ISBLANK(Source[[#This Row],[CrosslistID]]),1,1/COUNTIFS(Source[CrosslistID],Source[[#This Row],[CrosslistID]],Source[TermDesc],Source[[#This Row],[TermDesc]]))</f>
        <v>0.25</v>
      </c>
      <c r="AE1063">
        <v>26</v>
      </c>
      <c r="AF1063">
        <v>28</v>
      </c>
      <c r="AG1063">
        <v>92.857100000000003</v>
      </c>
      <c r="AH1063">
        <v>92.857100000000003</v>
      </c>
      <c r="AI1063">
        <v>1.8</v>
      </c>
      <c r="AJ1063">
        <v>1.8</v>
      </c>
      <c r="AK1063">
        <v>0</v>
      </c>
      <c r="AL10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63">
        <f>IF(AND(Source[[#This Row],[Credit_Noncredit]]="Noncredit",Source[[#This Row],[FTEF]]&gt;0),Source[[#This Row],[NC XLST FTES]]*525/(437.5*Source[[#This Row],[FTEF]]),0)</f>
        <v>0</v>
      </c>
      <c r="AN1063">
        <f>IF(Source[[#This Row],[Credit_Noncredit]]="Credit",Source[[#This Row],[Census Enrollment]],Source[[#This Row],[Noncredit Avg. Attendance]])</f>
        <v>9</v>
      </c>
    </row>
    <row r="1064" spans="1:40" x14ac:dyDescent="0.25">
      <c r="A1064" t="s">
        <v>4581</v>
      </c>
      <c r="B1064" t="s">
        <v>886</v>
      </c>
      <c r="C1064" t="s">
        <v>1184</v>
      </c>
      <c r="D1064" t="s">
        <v>1185</v>
      </c>
      <c r="E1064" s="4">
        <v>31523</v>
      </c>
      <c r="F1064" s="4" t="s">
        <v>233</v>
      </c>
      <c r="G1064" s="4" t="s">
        <v>1200</v>
      </c>
      <c r="H1064" t="str">
        <f>CONCATENATE(Source[[#This Row],[Subject]],TRIM(Source[[#This Row],[Course]]))</f>
        <v>ART140A</v>
      </c>
      <c r="I1064" t="str">
        <f>VLOOKUP(Source[[#This Row],[SubjCrse]],'Courses and Categories'!$E$2:$G$1816,3,FALSE)</f>
        <v>Credit Visual &amp; Performing Arts</v>
      </c>
      <c r="J1064">
        <v>317</v>
      </c>
      <c r="K1064" t="s">
        <v>1201</v>
      </c>
      <c r="L1064" t="s">
        <v>39</v>
      </c>
      <c r="M1064" t="s">
        <v>1046</v>
      </c>
      <c r="N1064" t="s">
        <v>59</v>
      </c>
      <c r="O1064">
        <v>1310</v>
      </c>
      <c r="P1064">
        <v>1600</v>
      </c>
      <c r="Q1064" t="s">
        <v>743</v>
      </c>
      <c r="R1064">
        <v>200</v>
      </c>
      <c r="S1064" t="s">
        <v>745</v>
      </c>
      <c r="T1064">
        <v>1</v>
      </c>
      <c r="U1064" s="1">
        <v>43479</v>
      </c>
      <c r="V1064" s="1">
        <v>43607</v>
      </c>
      <c r="W1064" t="s">
        <v>2582</v>
      </c>
      <c r="X1064" t="s">
        <v>1929</v>
      </c>
      <c r="Y1064">
        <v>15</v>
      </c>
      <c r="Z1064">
        <v>15</v>
      </c>
      <c r="AA1064">
        <v>28</v>
      </c>
      <c r="AB1064">
        <v>53.571399999999997</v>
      </c>
      <c r="AC1064" t="s">
        <v>1203</v>
      </c>
      <c r="AD1064">
        <f>IF(ISBLANK(Source[[#This Row],[CrosslistID]]),1,1/COUNTIFS(Source[CrosslistID],Source[[#This Row],[CrosslistID]],Source[TermDesc],Source[[#This Row],[TermDesc]]))</f>
        <v>0.25</v>
      </c>
      <c r="AE1064">
        <v>23</v>
      </c>
      <c r="AF1064">
        <v>28</v>
      </c>
      <c r="AG1064">
        <v>82.142899999999997</v>
      </c>
      <c r="AH1064">
        <v>82.142899999999997</v>
      </c>
      <c r="AI1064">
        <v>2.8</v>
      </c>
      <c r="AJ1064">
        <v>3</v>
      </c>
      <c r="AK1064">
        <v>0.33329999999999999</v>
      </c>
      <c r="AL10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64">
        <f>IF(AND(Source[[#This Row],[Credit_Noncredit]]="Noncredit",Source[[#This Row],[FTEF]]&gt;0),Source[[#This Row],[NC XLST FTES]]*525/(437.5*Source[[#This Row],[FTEF]]),0)</f>
        <v>0</v>
      </c>
      <c r="AN1064">
        <f>IF(Source[[#This Row],[Credit_Noncredit]]="Credit",Source[[#This Row],[Census Enrollment]],Source[[#This Row],[Noncredit Avg. Attendance]])</f>
        <v>15</v>
      </c>
    </row>
    <row r="1065" spans="1:40" x14ac:dyDescent="0.25">
      <c r="A1065" t="s">
        <v>4581</v>
      </c>
      <c r="B1065" t="s">
        <v>886</v>
      </c>
      <c r="C1065" t="s">
        <v>1184</v>
      </c>
      <c r="D1065" t="s">
        <v>1185</v>
      </c>
      <c r="E1065" s="4">
        <v>38054</v>
      </c>
      <c r="F1065" s="4" t="s">
        <v>233</v>
      </c>
      <c r="G1065" s="4" t="s">
        <v>1200</v>
      </c>
      <c r="H1065" t="str">
        <f>CONCATENATE(Source[[#This Row],[Subject]],TRIM(Source[[#This Row],[Course]]))</f>
        <v>ART140A</v>
      </c>
      <c r="I1065" t="str">
        <f>VLOOKUP(Source[[#This Row],[SubjCrse]],'Courses and Categories'!$E$2:$G$1816,3,FALSE)</f>
        <v>Credit Visual &amp; Performing Arts</v>
      </c>
      <c r="J1065">
        <v>318</v>
      </c>
      <c r="K1065" t="s">
        <v>1201</v>
      </c>
      <c r="L1065" t="s">
        <v>87</v>
      </c>
      <c r="M1065" t="s">
        <v>1046</v>
      </c>
      <c r="N1065" t="s">
        <v>105</v>
      </c>
      <c r="O1065">
        <v>1810</v>
      </c>
      <c r="P1065">
        <v>2100</v>
      </c>
      <c r="Q1065" t="s">
        <v>743</v>
      </c>
      <c r="R1065">
        <v>200</v>
      </c>
      <c r="S1065" t="s">
        <v>745</v>
      </c>
      <c r="T1065">
        <v>1</v>
      </c>
      <c r="U1065" s="1">
        <v>43479</v>
      </c>
      <c r="V1065" s="1">
        <v>43607</v>
      </c>
      <c r="W1065" t="s">
        <v>2333</v>
      </c>
      <c r="X1065" t="s">
        <v>1929</v>
      </c>
      <c r="Y1065">
        <v>16</v>
      </c>
      <c r="Z1065">
        <v>12</v>
      </c>
      <c r="AA1065">
        <v>28</v>
      </c>
      <c r="AB1065">
        <v>42.857100000000003</v>
      </c>
      <c r="AC1065" t="s">
        <v>146</v>
      </c>
      <c r="AD1065">
        <f>IF(ISBLANK(Source[[#This Row],[CrosslistID]]),1,1/COUNTIFS(Source[CrosslistID],Source[[#This Row],[CrosslistID]],Source[TermDesc],Source[[#This Row],[TermDesc]]))</f>
        <v>0.25</v>
      </c>
      <c r="AE1065">
        <v>22</v>
      </c>
      <c r="AF1065">
        <v>28</v>
      </c>
      <c r="AG1065">
        <v>78.571399999999997</v>
      </c>
      <c r="AH1065">
        <v>78.571399999999997</v>
      </c>
      <c r="AI1065">
        <v>3.2</v>
      </c>
      <c r="AJ1065">
        <v>3.2</v>
      </c>
      <c r="AK1065">
        <v>0.33329999999999999</v>
      </c>
      <c r="AL10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65">
        <f>IF(AND(Source[[#This Row],[Credit_Noncredit]]="Noncredit",Source[[#This Row],[FTEF]]&gt;0),Source[[#This Row],[NC XLST FTES]]*525/(437.5*Source[[#This Row],[FTEF]]),0)</f>
        <v>0</v>
      </c>
      <c r="AN1065">
        <f>IF(Source[[#This Row],[Credit_Noncredit]]="Credit",Source[[#This Row],[Census Enrollment]],Source[[#This Row],[Noncredit Avg. Attendance]])</f>
        <v>16</v>
      </c>
    </row>
    <row r="1066" spans="1:40" x14ac:dyDescent="0.25">
      <c r="A1066" t="s">
        <v>4581</v>
      </c>
      <c r="B1066" t="s">
        <v>886</v>
      </c>
      <c r="C1066" t="s">
        <v>1184</v>
      </c>
      <c r="D1066" t="s">
        <v>1185</v>
      </c>
      <c r="E1066" s="4">
        <v>30040</v>
      </c>
      <c r="F1066" s="4" t="s">
        <v>233</v>
      </c>
      <c r="G1066" s="4" t="s">
        <v>1200</v>
      </c>
      <c r="H1066" t="str">
        <f>CONCATENATE(Source[[#This Row],[Subject]],TRIM(Source[[#This Row],[Course]]))</f>
        <v>ART140A</v>
      </c>
      <c r="I1066" t="str">
        <f>VLOOKUP(Source[[#This Row],[SubjCrse]],'Courses and Categories'!$E$2:$G$1816,3,FALSE)</f>
        <v>Credit Visual &amp; Performing Arts</v>
      </c>
      <c r="J1066">
        <v>501</v>
      </c>
      <c r="K1066" t="s">
        <v>1201</v>
      </c>
      <c r="L1066" t="s">
        <v>87</v>
      </c>
      <c r="M1066" t="s">
        <v>1046</v>
      </c>
      <c r="N1066" t="s">
        <v>105</v>
      </c>
      <c r="O1066">
        <v>1830</v>
      </c>
      <c r="P1066">
        <v>2120</v>
      </c>
      <c r="Q1066" t="s">
        <v>923</v>
      </c>
      <c r="R1066">
        <v>133</v>
      </c>
      <c r="S1066" t="s">
        <v>134</v>
      </c>
      <c r="T1066">
        <v>1</v>
      </c>
      <c r="U1066" s="1">
        <v>43479</v>
      </c>
      <c r="V1066" s="1">
        <v>43607</v>
      </c>
      <c r="W1066" t="s">
        <v>2621</v>
      </c>
      <c r="X1066" t="s">
        <v>1929</v>
      </c>
      <c r="Y1066">
        <v>19</v>
      </c>
      <c r="Z1066">
        <v>14</v>
      </c>
      <c r="AA1066">
        <v>28</v>
      </c>
      <c r="AB1066">
        <v>50</v>
      </c>
      <c r="AC1066" t="s">
        <v>2620</v>
      </c>
      <c r="AD1066">
        <f>IF(ISBLANK(Source[[#This Row],[CrosslistID]]),1,1/COUNTIFS(Source[CrosslistID],Source[[#This Row],[CrosslistID]],Source[TermDesc],Source[[#This Row],[TermDesc]]))</f>
        <v>0.25</v>
      </c>
      <c r="AE1066">
        <v>21</v>
      </c>
      <c r="AF1066">
        <v>28</v>
      </c>
      <c r="AG1066">
        <v>75</v>
      </c>
      <c r="AH1066">
        <v>75</v>
      </c>
      <c r="AI1066">
        <v>3.6</v>
      </c>
      <c r="AJ1066">
        <v>3.8</v>
      </c>
      <c r="AK1066">
        <v>0.33329999999999999</v>
      </c>
      <c r="AL10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66">
        <f>IF(AND(Source[[#This Row],[Credit_Noncredit]]="Noncredit",Source[[#This Row],[FTEF]]&gt;0),Source[[#This Row],[NC XLST FTES]]*525/(437.5*Source[[#This Row],[FTEF]]),0)</f>
        <v>0</v>
      </c>
      <c r="AN1066">
        <f>IF(Source[[#This Row],[Credit_Noncredit]]="Credit",Source[[#This Row],[Census Enrollment]],Source[[#This Row],[Noncredit Avg. Attendance]])</f>
        <v>19</v>
      </c>
    </row>
    <row r="1067" spans="1:40" x14ac:dyDescent="0.25">
      <c r="A1067" t="s">
        <v>4581</v>
      </c>
      <c r="B1067" t="s">
        <v>886</v>
      </c>
      <c r="C1067" t="s">
        <v>1184</v>
      </c>
      <c r="D1067" t="s">
        <v>1185</v>
      </c>
      <c r="E1067" s="4">
        <v>38714</v>
      </c>
      <c r="F1067" s="4" t="s">
        <v>233</v>
      </c>
      <c r="G1067" s="4" t="s">
        <v>1200</v>
      </c>
      <c r="H1067" t="str">
        <f>CONCATENATE(Source[[#This Row],[Subject]],TRIM(Source[[#This Row],[Course]]))</f>
        <v>ART140A</v>
      </c>
      <c r="I1067" t="str">
        <f>VLOOKUP(Source[[#This Row],[SubjCrse]],'Courses and Categories'!$E$2:$G$1816,3,FALSE)</f>
        <v>Credit Visual &amp; Performing Arts</v>
      </c>
      <c r="J1067">
        <v>502</v>
      </c>
      <c r="K1067" t="s">
        <v>1201</v>
      </c>
      <c r="L1067" t="s">
        <v>87</v>
      </c>
      <c r="M1067" t="s">
        <v>1046</v>
      </c>
      <c r="N1067" t="s">
        <v>59</v>
      </c>
      <c r="O1067">
        <v>1830</v>
      </c>
      <c r="P1067">
        <v>2120</v>
      </c>
      <c r="Q1067" t="s">
        <v>923</v>
      </c>
      <c r="R1067">
        <v>133</v>
      </c>
      <c r="S1067" t="s">
        <v>134</v>
      </c>
      <c r="T1067">
        <v>1</v>
      </c>
      <c r="U1067" s="1">
        <v>43479</v>
      </c>
      <c r="V1067" s="1">
        <v>43607</v>
      </c>
      <c r="W1067" t="s">
        <v>1199</v>
      </c>
      <c r="X1067" t="s">
        <v>1929</v>
      </c>
      <c r="Y1067">
        <v>20</v>
      </c>
      <c r="Z1067">
        <v>12</v>
      </c>
      <c r="AA1067">
        <v>28</v>
      </c>
      <c r="AB1067">
        <v>42.857100000000003</v>
      </c>
      <c r="AC1067" t="s">
        <v>2647</v>
      </c>
      <c r="AD1067">
        <f>IF(ISBLANK(Source[[#This Row],[CrosslistID]]),1,1/COUNTIFS(Source[CrosslistID],Source[[#This Row],[CrosslistID]],Source[TermDesc],Source[[#This Row],[TermDesc]]))</f>
        <v>0.25</v>
      </c>
      <c r="AE1067">
        <v>21</v>
      </c>
      <c r="AF1067">
        <v>28</v>
      </c>
      <c r="AG1067">
        <v>75</v>
      </c>
      <c r="AH1067">
        <v>75</v>
      </c>
      <c r="AI1067">
        <v>3.8</v>
      </c>
      <c r="AJ1067">
        <v>4</v>
      </c>
      <c r="AK1067">
        <v>0.33329999999999999</v>
      </c>
      <c r="AL10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67">
        <f>IF(AND(Source[[#This Row],[Credit_Noncredit]]="Noncredit",Source[[#This Row],[FTEF]]&gt;0),Source[[#This Row],[NC XLST FTES]]*525/(437.5*Source[[#This Row],[FTEF]]),0)</f>
        <v>0</v>
      </c>
      <c r="AN1067">
        <f>IF(Source[[#This Row],[Credit_Noncredit]]="Credit",Source[[#This Row],[Census Enrollment]],Source[[#This Row],[Noncredit Avg. Attendance]])</f>
        <v>20</v>
      </c>
    </row>
    <row r="1068" spans="1:40" x14ac:dyDescent="0.25">
      <c r="A1068" t="s">
        <v>4581</v>
      </c>
      <c r="B1068" t="s">
        <v>886</v>
      </c>
      <c r="C1068" t="s">
        <v>1184</v>
      </c>
      <c r="D1068" t="s">
        <v>1185</v>
      </c>
      <c r="E1068" s="4">
        <v>34930</v>
      </c>
      <c r="F1068" s="4" t="s">
        <v>233</v>
      </c>
      <c r="G1068" s="4" t="s">
        <v>1204</v>
      </c>
      <c r="H1068" t="str">
        <f>CONCATENATE(Source[[#This Row],[Subject]],TRIM(Source[[#This Row],[Course]]))</f>
        <v>ART140B</v>
      </c>
      <c r="I1068" t="str">
        <f>VLOOKUP(Source[[#This Row],[SubjCrse]],'Courses and Categories'!$E$2:$G$1816,3,FALSE)</f>
        <v>Credit Visual &amp; Performing Arts</v>
      </c>
      <c r="J1068">
        <v>1</v>
      </c>
      <c r="K1068" t="s">
        <v>1205</v>
      </c>
      <c r="L1068" t="s">
        <v>39</v>
      </c>
      <c r="M1068" t="s">
        <v>1046</v>
      </c>
      <c r="N1068" t="s">
        <v>105</v>
      </c>
      <c r="O1068">
        <v>910</v>
      </c>
      <c r="P1068">
        <v>1200</v>
      </c>
      <c r="Q1068" t="s">
        <v>923</v>
      </c>
      <c r="R1068">
        <v>133</v>
      </c>
      <c r="S1068" t="s">
        <v>134</v>
      </c>
      <c r="T1068">
        <v>1</v>
      </c>
      <c r="U1068" s="1">
        <v>43479</v>
      </c>
      <c r="V1068" s="1">
        <v>43607</v>
      </c>
      <c r="W1068" t="s">
        <v>2601</v>
      </c>
      <c r="X1068" t="s">
        <v>1929</v>
      </c>
      <c r="Y1068">
        <v>7</v>
      </c>
      <c r="Z1068">
        <v>7</v>
      </c>
      <c r="AA1068">
        <v>28</v>
      </c>
      <c r="AB1068">
        <v>25</v>
      </c>
      <c r="AC1068" t="s">
        <v>2619</v>
      </c>
      <c r="AD1068">
        <f>IF(ISBLANK(Source[[#This Row],[CrosslistID]]),1,1/COUNTIFS(Source[CrosslistID],Source[[#This Row],[CrosslistID]],Source[TermDesc],Source[[#This Row],[TermDesc]]))</f>
        <v>0.25</v>
      </c>
      <c r="AE1068">
        <v>28</v>
      </c>
      <c r="AF1068">
        <v>28</v>
      </c>
      <c r="AG1068">
        <v>100</v>
      </c>
      <c r="AH1068">
        <v>100</v>
      </c>
      <c r="AI1068">
        <v>1.4</v>
      </c>
      <c r="AJ1068">
        <v>1.4</v>
      </c>
      <c r="AK1068">
        <v>0</v>
      </c>
      <c r="AL10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68">
        <f>IF(AND(Source[[#This Row],[Credit_Noncredit]]="Noncredit",Source[[#This Row],[FTEF]]&gt;0),Source[[#This Row],[NC XLST FTES]]*525/(437.5*Source[[#This Row],[FTEF]]),0)</f>
        <v>0</v>
      </c>
      <c r="AN1068">
        <f>IF(Source[[#This Row],[Credit_Noncredit]]="Credit",Source[[#This Row],[Census Enrollment]],Source[[#This Row],[Noncredit Avg. Attendance]])</f>
        <v>7</v>
      </c>
    </row>
    <row r="1069" spans="1:40" x14ac:dyDescent="0.25">
      <c r="A1069" t="s">
        <v>4581</v>
      </c>
      <c r="B1069" t="s">
        <v>886</v>
      </c>
      <c r="C1069" t="s">
        <v>1184</v>
      </c>
      <c r="D1069" t="s">
        <v>1185</v>
      </c>
      <c r="E1069" s="4">
        <v>34929</v>
      </c>
      <c r="F1069" s="4" t="s">
        <v>233</v>
      </c>
      <c r="G1069" s="4" t="s">
        <v>1204</v>
      </c>
      <c r="H1069" t="str">
        <f>CONCATENATE(Source[[#This Row],[Subject]],TRIM(Source[[#This Row],[Course]]))</f>
        <v>ART140B</v>
      </c>
      <c r="I1069" t="str">
        <f>VLOOKUP(Source[[#This Row],[SubjCrse]],'Courses and Categories'!$E$2:$G$1816,3,FALSE)</f>
        <v>Credit Visual &amp; Performing Arts</v>
      </c>
      <c r="J1069">
        <v>2</v>
      </c>
      <c r="K1069" t="s">
        <v>1205</v>
      </c>
      <c r="L1069" t="s">
        <v>39</v>
      </c>
      <c r="M1069" t="s">
        <v>1046</v>
      </c>
      <c r="N1069" t="s">
        <v>105</v>
      </c>
      <c r="O1069">
        <v>1240</v>
      </c>
      <c r="P1069">
        <v>1530</v>
      </c>
      <c r="Q1069" t="s">
        <v>923</v>
      </c>
      <c r="R1069">
        <v>133</v>
      </c>
      <c r="S1069" t="s">
        <v>134</v>
      </c>
      <c r="T1069">
        <v>1</v>
      </c>
      <c r="U1069" s="1">
        <v>43479</v>
      </c>
      <c r="V1069" s="1">
        <v>43607</v>
      </c>
      <c r="W1069" t="s">
        <v>2601</v>
      </c>
      <c r="X1069" t="s">
        <v>1929</v>
      </c>
      <c r="Y1069">
        <v>6</v>
      </c>
      <c r="Z1069">
        <v>6</v>
      </c>
      <c r="AA1069">
        <v>28</v>
      </c>
      <c r="AB1069">
        <v>21.428599999999999</v>
      </c>
      <c r="AC1069" t="s">
        <v>74</v>
      </c>
      <c r="AD1069">
        <f>IF(ISBLANK(Source[[#This Row],[CrosslistID]]),1,1/COUNTIFS(Source[CrosslistID],Source[[#This Row],[CrosslistID]],Source[TermDesc],Source[[#This Row],[TermDesc]]))</f>
        <v>0.25</v>
      </c>
      <c r="AE1069">
        <v>32</v>
      </c>
      <c r="AF1069">
        <v>28</v>
      </c>
      <c r="AG1069">
        <v>114.28570000000001</v>
      </c>
      <c r="AH1069">
        <v>114.28570000000001</v>
      </c>
      <c r="AI1069">
        <v>1.2</v>
      </c>
      <c r="AJ1069">
        <v>1.2</v>
      </c>
      <c r="AK1069">
        <v>0</v>
      </c>
      <c r="AL10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69">
        <f>IF(AND(Source[[#This Row],[Credit_Noncredit]]="Noncredit",Source[[#This Row],[FTEF]]&gt;0),Source[[#This Row],[NC XLST FTES]]*525/(437.5*Source[[#This Row],[FTEF]]),0)</f>
        <v>0</v>
      </c>
      <c r="AN1069">
        <f>IF(Source[[#This Row],[Credit_Noncredit]]="Credit",Source[[#This Row],[Census Enrollment]],Source[[#This Row],[Noncredit Avg. Attendance]])</f>
        <v>6</v>
      </c>
    </row>
    <row r="1070" spans="1:40" x14ac:dyDescent="0.25">
      <c r="A1070" t="s">
        <v>4581</v>
      </c>
      <c r="B1070" t="s">
        <v>886</v>
      </c>
      <c r="C1070" t="s">
        <v>1184</v>
      </c>
      <c r="D1070" t="s">
        <v>1185</v>
      </c>
      <c r="E1070" s="4">
        <v>34931</v>
      </c>
      <c r="F1070" s="4" t="s">
        <v>233</v>
      </c>
      <c r="G1070" s="4" t="s">
        <v>1204</v>
      </c>
      <c r="H1070" t="str">
        <f>CONCATENATE(Source[[#This Row],[Subject]],TRIM(Source[[#This Row],[Course]]))</f>
        <v>ART140B</v>
      </c>
      <c r="I1070" t="str">
        <f>VLOOKUP(Source[[#This Row],[SubjCrse]],'Courses and Categories'!$E$2:$G$1816,3,FALSE)</f>
        <v>Credit Visual &amp; Performing Arts</v>
      </c>
      <c r="J1070">
        <v>316</v>
      </c>
      <c r="K1070" t="s">
        <v>1205</v>
      </c>
      <c r="L1070" t="s">
        <v>39</v>
      </c>
      <c r="M1070" t="s">
        <v>1046</v>
      </c>
      <c r="N1070" t="s">
        <v>59</v>
      </c>
      <c r="O1070">
        <v>910</v>
      </c>
      <c r="P1070">
        <v>1200</v>
      </c>
      <c r="Q1070" t="s">
        <v>743</v>
      </c>
      <c r="R1070">
        <v>200</v>
      </c>
      <c r="S1070" t="s">
        <v>745</v>
      </c>
      <c r="T1070">
        <v>1</v>
      </c>
      <c r="U1070" s="1">
        <v>43479</v>
      </c>
      <c r="V1070" s="1">
        <v>43607</v>
      </c>
      <c r="W1070" t="s">
        <v>2582</v>
      </c>
      <c r="X1070" t="s">
        <v>1929</v>
      </c>
      <c r="Y1070">
        <v>9</v>
      </c>
      <c r="Z1070">
        <v>8</v>
      </c>
      <c r="AA1070">
        <v>28</v>
      </c>
      <c r="AB1070">
        <v>28.571400000000001</v>
      </c>
      <c r="AC1070" t="s">
        <v>171</v>
      </c>
      <c r="AD1070">
        <f>IF(ISBLANK(Source[[#This Row],[CrosslistID]]),1,1/COUNTIFS(Source[CrosslistID],Source[[#This Row],[CrosslistID]],Source[TermDesc],Source[[#This Row],[TermDesc]]))</f>
        <v>0.25</v>
      </c>
      <c r="AE1070">
        <v>26</v>
      </c>
      <c r="AF1070">
        <v>28</v>
      </c>
      <c r="AG1070">
        <v>92.857100000000003</v>
      </c>
      <c r="AH1070">
        <v>92.857100000000003</v>
      </c>
      <c r="AI1070">
        <v>1.8</v>
      </c>
      <c r="AJ1070">
        <v>1.8</v>
      </c>
      <c r="AK1070">
        <v>0</v>
      </c>
      <c r="AL10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70">
        <f>IF(AND(Source[[#This Row],[Credit_Noncredit]]="Noncredit",Source[[#This Row],[FTEF]]&gt;0),Source[[#This Row],[NC XLST FTES]]*525/(437.5*Source[[#This Row],[FTEF]]),0)</f>
        <v>0</v>
      </c>
      <c r="AN1070">
        <f>IF(Source[[#This Row],[Credit_Noncredit]]="Credit",Source[[#This Row],[Census Enrollment]],Source[[#This Row],[Noncredit Avg. Attendance]])</f>
        <v>9</v>
      </c>
    </row>
    <row r="1071" spans="1:40" x14ac:dyDescent="0.25">
      <c r="A1071" t="s">
        <v>4581</v>
      </c>
      <c r="B1071" t="s">
        <v>886</v>
      </c>
      <c r="C1071" t="s">
        <v>1184</v>
      </c>
      <c r="D1071" t="s">
        <v>1185</v>
      </c>
      <c r="E1071" s="4">
        <v>34932</v>
      </c>
      <c r="F1071" s="4" t="s">
        <v>233</v>
      </c>
      <c r="G1071" s="4" t="s">
        <v>1204</v>
      </c>
      <c r="H1071" t="str">
        <f>CONCATENATE(Source[[#This Row],[Subject]],TRIM(Source[[#This Row],[Course]]))</f>
        <v>ART140B</v>
      </c>
      <c r="I1071" t="str">
        <f>VLOOKUP(Source[[#This Row],[SubjCrse]],'Courses and Categories'!$E$2:$G$1816,3,FALSE)</f>
        <v>Credit Visual &amp; Performing Arts</v>
      </c>
      <c r="J1071">
        <v>317</v>
      </c>
      <c r="K1071" t="s">
        <v>1205</v>
      </c>
      <c r="L1071" t="s">
        <v>39</v>
      </c>
      <c r="M1071" t="s">
        <v>1046</v>
      </c>
      <c r="N1071" t="s">
        <v>59</v>
      </c>
      <c r="O1071">
        <v>1310</v>
      </c>
      <c r="P1071">
        <v>1600</v>
      </c>
      <c r="Q1071" t="s">
        <v>743</v>
      </c>
      <c r="R1071">
        <v>200</v>
      </c>
      <c r="S1071" t="s">
        <v>745</v>
      </c>
      <c r="T1071">
        <v>1</v>
      </c>
      <c r="U1071" s="1">
        <v>43479</v>
      </c>
      <c r="V1071" s="1">
        <v>43607</v>
      </c>
      <c r="W1071" t="s">
        <v>2582</v>
      </c>
      <c r="X1071" t="s">
        <v>1929</v>
      </c>
      <c r="Y1071">
        <v>2</v>
      </c>
      <c r="Z1071">
        <v>2</v>
      </c>
      <c r="AA1071">
        <v>28</v>
      </c>
      <c r="AB1071">
        <v>7.1429</v>
      </c>
      <c r="AC1071" t="s">
        <v>1203</v>
      </c>
      <c r="AD1071">
        <f>IF(ISBLANK(Source[[#This Row],[CrosslistID]]),1,1/COUNTIFS(Source[CrosslistID],Source[[#This Row],[CrosslistID]],Source[TermDesc],Source[[#This Row],[TermDesc]]))</f>
        <v>0.25</v>
      </c>
      <c r="AE1071">
        <v>23</v>
      </c>
      <c r="AF1071">
        <v>28</v>
      </c>
      <c r="AG1071">
        <v>82.142899999999997</v>
      </c>
      <c r="AH1071">
        <v>82.142899999999997</v>
      </c>
      <c r="AI1071">
        <v>0.4</v>
      </c>
      <c r="AJ1071">
        <v>0.4</v>
      </c>
      <c r="AK1071">
        <v>0</v>
      </c>
      <c r="AL10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71">
        <f>IF(AND(Source[[#This Row],[Credit_Noncredit]]="Noncredit",Source[[#This Row],[FTEF]]&gt;0),Source[[#This Row],[NC XLST FTES]]*525/(437.5*Source[[#This Row],[FTEF]]),0)</f>
        <v>0</v>
      </c>
      <c r="AN1071">
        <f>IF(Source[[#This Row],[Credit_Noncredit]]="Credit",Source[[#This Row],[Census Enrollment]],Source[[#This Row],[Noncredit Avg. Attendance]])</f>
        <v>2</v>
      </c>
    </row>
    <row r="1072" spans="1:40" x14ac:dyDescent="0.25">
      <c r="A1072" t="s">
        <v>4581</v>
      </c>
      <c r="B1072" t="s">
        <v>886</v>
      </c>
      <c r="C1072" t="s">
        <v>1184</v>
      </c>
      <c r="D1072" t="s">
        <v>1185</v>
      </c>
      <c r="E1072" s="4">
        <v>38055</v>
      </c>
      <c r="F1072" s="4" t="s">
        <v>233</v>
      </c>
      <c r="G1072" s="4" t="s">
        <v>1204</v>
      </c>
      <c r="H1072" t="str">
        <f>CONCATENATE(Source[[#This Row],[Subject]],TRIM(Source[[#This Row],[Course]]))</f>
        <v>ART140B</v>
      </c>
      <c r="I1072" t="str">
        <f>VLOOKUP(Source[[#This Row],[SubjCrse]],'Courses and Categories'!$E$2:$G$1816,3,FALSE)</f>
        <v>Credit Visual &amp; Performing Arts</v>
      </c>
      <c r="J1072">
        <v>318</v>
      </c>
      <c r="K1072" t="s">
        <v>1205</v>
      </c>
      <c r="L1072" t="s">
        <v>87</v>
      </c>
      <c r="M1072" t="s">
        <v>1046</v>
      </c>
      <c r="N1072" t="s">
        <v>105</v>
      </c>
      <c r="O1072">
        <v>1810</v>
      </c>
      <c r="P1072">
        <v>2100</v>
      </c>
      <c r="Q1072" t="s">
        <v>743</v>
      </c>
      <c r="R1072">
        <v>200</v>
      </c>
      <c r="S1072" t="s">
        <v>745</v>
      </c>
      <c r="T1072">
        <v>1</v>
      </c>
      <c r="U1072" s="1">
        <v>43479</v>
      </c>
      <c r="V1072" s="1">
        <v>43607</v>
      </c>
      <c r="W1072" t="s">
        <v>2333</v>
      </c>
      <c r="X1072" t="s">
        <v>1929</v>
      </c>
      <c r="Y1072">
        <v>7</v>
      </c>
      <c r="Z1072">
        <v>5</v>
      </c>
      <c r="AA1072">
        <v>28</v>
      </c>
      <c r="AB1072">
        <v>17.857099999999999</v>
      </c>
      <c r="AC1072" t="s">
        <v>146</v>
      </c>
      <c r="AD1072">
        <f>IF(ISBLANK(Source[[#This Row],[CrosslistID]]),1,1/COUNTIFS(Source[CrosslistID],Source[[#This Row],[CrosslistID]],Source[TermDesc],Source[[#This Row],[TermDesc]]))</f>
        <v>0.25</v>
      </c>
      <c r="AE1072">
        <v>22</v>
      </c>
      <c r="AF1072">
        <v>28</v>
      </c>
      <c r="AG1072">
        <v>78.571399999999997</v>
      </c>
      <c r="AH1072">
        <v>78.571399999999997</v>
      </c>
      <c r="AI1072">
        <v>1.4</v>
      </c>
      <c r="AJ1072">
        <v>1.4</v>
      </c>
      <c r="AK1072">
        <v>0</v>
      </c>
      <c r="AL10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72">
        <f>IF(AND(Source[[#This Row],[Credit_Noncredit]]="Noncredit",Source[[#This Row],[FTEF]]&gt;0),Source[[#This Row],[NC XLST FTES]]*525/(437.5*Source[[#This Row],[FTEF]]),0)</f>
        <v>0</v>
      </c>
      <c r="AN1072">
        <f>IF(Source[[#This Row],[Credit_Noncredit]]="Credit",Source[[#This Row],[Census Enrollment]],Source[[#This Row],[Noncredit Avg. Attendance]])</f>
        <v>7</v>
      </c>
    </row>
    <row r="1073" spans="1:40" x14ac:dyDescent="0.25">
      <c r="A1073" t="s">
        <v>4581</v>
      </c>
      <c r="B1073" t="s">
        <v>886</v>
      </c>
      <c r="C1073" t="s">
        <v>1184</v>
      </c>
      <c r="D1073" t="s">
        <v>1185</v>
      </c>
      <c r="E1073" s="4">
        <v>34934</v>
      </c>
      <c r="F1073" s="4" t="s">
        <v>233</v>
      </c>
      <c r="G1073" s="4" t="s">
        <v>1204</v>
      </c>
      <c r="H1073" t="str">
        <f>CONCATENATE(Source[[#This Row],[Subject]],TRIM(Source[[#This Row],[Course]]))</f>
        <v>ART140B</v>
      </c>
      <c r="I1073" t="str">
        <f>VLOOKUP(Source[[#This Row],[SubjCrse]],'Courses and Categories'!$E$2:$G$1816,3,FALSE)</f>
        <v>Credit Visual &amp; Performing Arts</v>
      </c>
      <c r="J1073">
        <v>501</v>
      </c>
      <c r="K1073" t="s">
        <v>1205</v>
      </c>
      <c r="L1073" t="s">
        <v>87</v>
      </c>
      <c r="M1073" t="s">
        <v>1046</v>
      </c>
      <c r="N1073" t="s">
        <v>105</v>
      </c>
      <c r="O1073">
        <v>1830</v>
      </c>
      <c r="P1073">
        <v>2120</v>
      </c>
      <c r="Q1073" t="s">
        <v>923</v>
      </c>
      <c r="R1073">
        <v>133</v>
      </c>
      <c r="S1073" t="s">
        <v>134</v>
      </c>
      <c r="T1073">
        <v>1</v>
      </c>
      <c r="U1073" s="1">
        <v>43479</v>
      </c>
      <c r="V1073" s="1">
        <v>43607</v>
      </c>
      <c r="W1073" t="s">
        <v>2621</v>
      </c>
      <c r="X1073" t="s">
        <v>1929</v>
      </c>
      <c r="Y1073">
        <v>1</v>
      </c>
      <c r="Z1073">
        <v>1</v>
      </c>
      <c r="AA1073">
        <v>28</v>
      </c>
      <c r="AB1073">
        <v>3.5714000000000001</v>
      </c>
      <c r="AC1073" t="s">
        <v>2620</v>
      </c>
      <c r="AD1073">
        <f>IF(ISBLANK(Source[[#This Row],[CrosslistID]]),1,1/COUNTIFS(Source[CrosslistID],Source[[#This Row],[CrosslistID]],Source[TermDesc],Source[[#This Row],[TermDesc]]))</f>
        <v>0.25</v>
      </c>
      <c r="AE1073">
        <v>21</v>
      </c>
      <c r="AF1073">
        <v>28</v>
      </c>
      <c r="AG1073">
        <v>75</v>
      </c>
      <c r="AH1073">
        <v>75</v>
      </c>
      <c r="AI1073">
        <v>0.2</v>
      </c>
      <c r="AJ1073">
        <v>0.2</v>
      </c>
      <c r="AK1073">
        <v>0</v>
      </c>
      <c r="AL10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73">
        <f>IF(AND(Source[[#This Row],[Credit_Noncredit]]="Noncredit",Source[[#This Row],[FTEF]]&gt;0),Source[[#This Row],[NC XLST FTES]]*525/(437.5*Source[[#This Row],[FTEF]]),0)</f>
        <v>0</v>
      </c>
      <c r="AN1073">
        <f>IF(Source[[#This Row],[Credit_Noncredit]]="Credit",Source[[#This Row],[Census Enrollment]],Source[[#This Row],[Noncredit Avg. Attendance]])</f>
        <v>1</v>
      </c>
    </row>
    <row r="1074" spans="1:40" x14ac:dyDescent="0.25">
      <c r="A1074" t="s">
        <v>4581</v>
      </c>
      <c r="B1074" t="s">
        <v>886</v>
      </c>
      <c r="C1074" t="s">
        <v>1184</v>
      </c>
      <c r="D1074" t="s">
        <v>1185</v>
      </c>
      <c r="E1074" s="4">
        <v>38715</v>
      </c>
      <c r="F1074" s="4" t="s">
        <v>233</v>
      </c>
      <c r="G1074" s="4" t="s">
        <v>1204</v>
      </c>
      <c r="H1074" t="str">
        <f>CONCATENATE(Source[[#This Row],[Subject]],TRIM(Source[[#This Row],[Course]]))</f>
        <v>ART140B</v>
      </c>
      <c r="I1074" t="str">
        <f>VLOOKUP(Source[[#This Row],[SubjCrse]],'Courses and Categories'!$E$2:$G$1816,3,FALSE)</f>
        <v>Credit Visual &amp; Performing Arts</v>
      </c>
      <c r="J1074">
        <v>502</v>
      </c>
      <c r="K1074" t="s">
        <v>1205</v>
      </c>
      <c r="L1074" t="s">
        <v>87</v>
      </c>
      <c r="M1074" t="s">
        <v>1046</v>
      </c>
      <c r="N1074" t="s">
        <v>59</v>
      </c>
      <c r="O1074">
        <v>1830</v>
      </c>
      <c r="P1074">
        <v>2120</v>
      </c>
      <c r="Q1074" t="s">
        <v>923</v>
      </c>
      <c r="R1074">
        <v>133</v>
      </c>
      <c r="S1074" t="s">
        <v>134</v>
      </c>
      <c r="T1074">
        <v>1</v>
      </c>
      <c r="U1074" s="1">
        <v>43479</v>
      </c>
      <c r="V1074" s="1">
        <v>43607</v>
      </c>
      <c r="W1074" t="s">
        <v>1199</v>
      </c>
      <c r="X1074" t="s">
        <v>1929</v>
      </c>
      <c r="Y1074">
        <v>3</v>
      </c>
      <c r="Z1074">
        <v>2</v>
      </c>
      <c r="AA1074">
        <v>28</v>
      </c>
      <c r="AB1074">
        <v>7.1429</v>
      </c>
      <c r="AC1074" t="s">
        <v>2647</v>
      </c>
      <c r="AD1074">
        <f>IF(ISBLANK(Source[[#This Row],[CrosslistID]]),1,1/COUNTIFS(Source[CrosslistID],Source[[#This Row],[CrosslistID]],Source[TermDesc],Source[[#This Row],[TermDesc]]))</f>
        <v>0.25</v>
      </c>
      <c r="AE1074">
        <v>21</v>
      </c>
      <c r="AF1074">
        <v>28</v>
      </c>
      <c r="AG1074">
        <v>75</v>
      </c>
      <c r="AH1074">
        <v>75</v>
      </c>
      <c r="AI1074">
        <v>0.6</v>
      </c>
      <c r="AJ1074">
        <v>0.6</v>
      </c>
      <c r="AK1074">
        <v>0</v>
      </c>
      <c r="AL10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74">
        <f>IF(AND(Source[[#This Row],[Credit_Noncredit]]="Noncredit",Source[[#This Row],[FTEF]]&gt;0),Source[[#This Row],[NC XLST FTES]]*525/(437.5*Source[[#This Row],[FTEF]]),0)</f>
        <v>0</v>
      </c>
      <c r="AN1074">
        <f>IF(Source[[#This Row],[Credit_Noncredit]]="Credit",Source[[#This Row],[Census Enrollment]],Source[[#This Row],[Noncredit Avg. Attendance]])</f>
        <v>3</v>
      </c>
    </row>
    <row r="1075" spans="1:40" x14ac:dyDescent="0.25">
      <c r="A1075" t="s">
        <v>4581</v>
      </c>
      <c r="B1075" t="s">
        <v>886</v>
      </c>
      <c r="C1075" t="s">
        <v>1184</v>
      </c>
      <c r="D1075" t="s">
        <v>1185</v>
      </c>
      <c r="E1075" s="4">
        <v>34400</v>
      </c>
      <c r="F1075" s="4" t="s">
        <v>233</v>
      </c>
      <c r="G1075" s="4" t="s">
        <v>1206</v>
      </c>
      <c r="H1075" t="str">
        <f>CONCATENATE(Source[[#This Row],[Subject]],TRIM(Source[[#This Row],[Course]]))</f>
        <v>ART140C</v>
      </c>
      <c r="I1075" t="str">
        <f>VLOOKUP(Source[[#This Row],[SubjCrse]],'Courses and Categories'!$E$2:$G$1816,3,FALSE)</f>
        <v>Credit Visual &amp; Performing Arts</v>
      </c>
      <c r="J1075">
        <v>1</v>
      </c>
      <c r="K1075" t="s">
        <v>1207</v>
      </c>
      <c r="L1075" t="s">
        <v>39</v>
      </c>
      <c r="M1075" t="s">
        <v>1046</v>
      </c>
      <c r="N1075" t="s">
        <v>105</v>
      </c>
      <c r="O1075">
        <v>910</v>
      </c>
      <c r="P1075">
        <v>1200</v>
      </c>
      <c r="Q1075" t="s">
        <v>923</v>
      </c>
      <c r="R1075">
        <v>133</v>
      </c>
      <c r="S1075" t="s">
        <v>134</v>
      </c>
      <c r="T1075">
        <v>1</v>
      </c>
      <c r="U1075" s="1">
        <v>43479</v>
      </c>
      <c r="V1075" s="1">
        <v>43607</v>
      </c>
      <c r="W1075" t="s">
        <v>2601</v>
      </c>
      <c r="X1075" t="s">
        <v>1929</v>
      </c>
      <c r="Y1075">
        <v>5</v>
      </c>
      <c r="Z1075">
        <v>5</v>
      </c>
      <c r="AA1075">
        <v>28</v>
      </c>
      <c r="AB1075">
        <v>17.857099999999999</v>
      </c>
      <c r="AC1075" t="s">
        <v>2619</v>
      </c>
      <c r="AD1075">
        <f>IF(ISBLANK(Source[[#This Row],[CrosslistID]]),1,1/COUNTIFS(Source[CrosslistID],Source[[#This Row],[CrosslistID]],Source[TermDesc],Source[[#This Row],[TermDesc]]))</f>
        <v>0.25</v>
      </c>
      <c r="AE1075">
        <v>28</v>
      </c>
      <c r="AF1075">
        <v>28</v>
      </c>
      <c r="AG1075">
        <v>100</v>
      </c>
      <c r="AH1075">
        <v>100</v>
      </c>
      <c r="AI1075">
        <v>1</v>
      </c>
      <c r="AJ1075">
        <v>1</v>
      </c>
      <c r="AK1075">
        <v>0</v>
      </c>
      <c r="AL10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75">
        <f>IF(AND(Source[[#This Row],[Credit_Noncredit]]="Noncredit",Source[[#This Row],[FTEF]]&gt;0),Source[[#This Row],[NC XLST FTES]]*525/(437.5*Source[[#This Row],[FTEF]]),0)</f>
        <v>0</v>
      </c>
      <c r="AN1075">
        <f>IF(Source[[#This Row],[Credit_Noncredit]]="Credit",Source[[#This Row],[Census Enrollment]],Source[[#This Row],[Noncredit Avg. Attendance]])</f>
        <v>5</v>
      </c>
    </row>
    <row r="1076" spans="1:40" x14ac:dyDescent="0.25">
      <c r="A1076" t="s">
        <v>4581</v>
      </c>
      <c r="B1076" t="s">
        <v>886</v>
      </c>
      <c r="C1076" t="s">
        <v>1184</v>
      </c>
      <c r="D1076" t="s">
        <v>1185</v>
      </c>
      <c r="E1076" s="4">
        <v>31387</v>
      </c>
      <c r="F1076" s="4" t="s">
        <v>233</v>
      </c>
      <c r="G1076" s="4" t="s">
        <v>1206</v>
      </c>
      <c r="H1076" t="str">
        <f>CONCATENATE(Source[[#This Row],[Subject]],TRIM(Source[[#This Row],[Course]]))</f>
        <v>ART140C</v>
      </c>
      <c r="I1076" t="str">
        <f>VLOOKUP(Source[[#This Row],[SubjCrse]],'Courses and Categories'!$E$2:$G$1816,3,FALSE)</f>
        <v>Credit Visual &amp; Performing Arts</v>
      </c>
      <c r="J1076">
        <v>2</v>
      </c>
      <c r="K1076" t="s">
        <v>1207</v>
      </c>
      <c r="L1076" t="s">
        <v>39</v>
      </c>
      <c r="M1076" t="s">
        <v>1046</v>
      </c>
      <c r="N1076" t="s">
        <v>105</v>
      </c>
      <c r="O1076">
        <v>1240</v>
      </c>
      <c r="P1076">
        <v>1530</v>
      </c>
      <c r="Q1076" t="s">
        <v>923</v>
      </c>
      <c r="R1076">
        <v>133</v>
      </c>
      <c r="S1076" t="s">
        <v>134</v>
      </c>
      <c r="T1076">
        <v>1</v>
      </c>
      <c r="U1076" s="1">
        <v>43479</v>
      </c>
      <c r="V1076" s="1">
        <v>43607</v>
      </c>
      <c r="W1076" t="s">
        <v>2601</v>
      </c>
      <c r="X1076" t="s">
        <v>1929</v>
      </c>
      <c r="Y1076">
        <v>1</v>
      </c>
      <c r="Z1076">
        <v>1</v>
      </c>
      <c r="AA1076">
        <v>28</v>
      </c>
      <c r="AB1076">
        <v>3.5714000000000001</v>
      </c>
      <c r="AC1076" t="s">
        <v>74</v>
      </c>
      <c r="AD1076">
        <f>IF(ISBLANK(Source[[#This Row],[CrosslistID]]),1,1/COUNTIFS(Source[CrosslistID],Source[[#This Row],[CrosslistID]],Source[TermDesc],Source[[#This Row],[TermDesc]]))</f>
        <v>0.25</v>
      </c>
      <c r="AE1076">
        <v>32</v>
      </c>
      <c r="AF1076">
        <v>28</v>
      </c>
      <c r="AG1076">
        <v>114.28570000000001</v>
      </c>
      <c r="AH1076">
        <v>114.28570000000001</v>
      </c>
      <c r="AI1076">
        <v>0.2</v>
      </c>
      <c r="AJ1076">
        <v>0.2</v>
      </c>
      <c r="AK1076">
        <v>0</v>
      </c>
      <c r="AL10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76">
        <f>IF(AND(Source[[#This Row],[Credit_Noncredit]]="Noncredit",Source[[#This Row],[FTEF]]&gt;0),Source[[#This Row],[NC XLST FTES]]*525/(437.5*Source[[#This Row],[FTEF]]),0)</f>
        <v>0</v>
      </c>
      <c r="AN1076">
        <f>IF(Source[[#This Row],[Credit_Noncredit]]="Credit",Source[[#This Row],[Census Enrollment]],Source[[#This Row],[Noncredit Avg. Attendance]])</f>
        <v>1</v>
      </c>
    </row>
    <row r="1077" spans="1:40" x14ac:dyDescent="0.25">
      <c r="A1077" t="s">
        <v>4581</v>
      </c>
      <c r="B1077" t="s">
        <v>886</v>
      </c>
      <c r="C1077" t="s">
        <v>1184</v>
      </c>
      <c r="D1077" t="s">
        <v>1185</v>
      </c>
      <c r="E1077" s="4">
        <v>30051</v>
      </c>
      <c r="F1077" s="4" t="s">
        <v>233</v>
      </c>
      <c r="G1077" s="4" t="s">
        <v>1206</v>
      </c>
      <c r="H1077" t="str">
        <f>CONCATENATE(Source[[#This Row],[Subject]],TRIM(Source[[#This Row],[Course]]))</f>
        <v>ART140C</v>
      </c>
      <c r="I1077" t="str">
        <f>VLOOKUP(Source[[#This Row],[SubjCrse]],'Courses and Categories'!$E$2:$G$1816,3,FALSE)</f>
        <v>Credit Visual &amp; Performing Arts</v>
      </c>
      <c r="J1077">
        <v>316</v>
      </c>
      <c r="K1077" t="s">
        <v>1207</v>
      </c>
      <c r="L1077" t="s">
        <v>39</v>
      </c>
      <c r="M1077" t="s">
        <v>1046</v>
      </c>
      <c r="N1077" t="s">
        <v>59</v>
      </c>
      <c r="O1077">
        <v>910</v>
      </c>
      <c r="P1077">
        <v>1200</v>
      </c>
      <c r="Q1077" t="s">
        <v>743</v>
      </c>
      <c r="R1077">
        <v>200</v>
      </c>
      <c r="S1077" t="s">
        <v>745</v>
      </c>
      <c r="T1077">
        <v>1</v>
      </c>
      <c r="U1077" s="1">
        <v>43479</v>
      </c>
      <c r="V1077" s="1">
        <v>43607</v>
      </c>
      <c r="W1077" t="s">
        <v>2582</v>
      </c>
      <c r="X1077" t="s">
        <v>1929</v>
      </c>
      <c r="Y1077">
        <v>6</v>
      </c>
      <c r="Z1077">
        <v>6</v>
      </c>
      <c r="AA1077">
        <v>28</v>
      </c>
      <c r="AB1077">
        <v>21.428599999999999</v>
      </c>
      <c r="AC1077" t="s">
        <v>171</v>
      </c>
      <c r="AD1077">
        <f>IF(ISBLANK(Source[[#This Row],[CrosslistID]]),1,1/COUNTIFS(Source[CrosslistID],Source[[#This Row],[CrosslistID]],Source[TermDesc],Source[[#This Row],[TermDesc]]))</f>
        <v>0.25</v>
      </c>
      <c r="AE1077">
        <v>26</v>
      </c>
      <c r="AF1077">
        <v>28</v>
      </c>
      <c r="AG1077">
        <v>92.857100000000003</v>
      </c>
      <c r="AH1077">
        <v>92.857100000000003</v>
      </c>
      <c r="AI1077">
        <v>1.2</v>
      </c>
      <c r="AJ1077">
        <v>1.2</v>
      </c>
      <c r="AK1077">
        <v>0</v>
      </c>
      <c r="AL10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77">
        <f>IF(AND(Source[[#This Row],[Credit_Noncredit]]="Noncredit",Source[[#This Row],[FTEF]]&gt;0),Source[[#This Row],[NC XLST FTES]]*525/(437.5*Source[[#This Row],[FTEF]]),0)</f>
        <v>0</v>
      </c>
      <c r="AN1077">
        <f>IF(Source[[#This Row],[Credit_Noncredit]]="Credit",Source[[#This Row],[Census Enrollment]],Source[[#This Row],[Noncredit Avg. Attendance]])</f>
        <v>6</v>
      </c>
    </row>
    <row r="1078" spans="1:40" x14ac:dyDescent="0.25">
      <c r="A1078" t="s">
        <v>4581</v>
      </c>
      <c r="B1078" t="s">
        <v>886</v>
      </c>
      <c r="C1078" t="s">
        <v>1184</v>
      </c>
      <c r="D1078" t="s">
        <v>1185</v>
      </c>
      <c r="E1078" s="4">
        <v>32878</v>
      </c>
      <c r="F1078" s="4" t="s">
        <v>233</v>
      </c>
      <c r="G1078" s="4" t="s">
        <v>1206</v>
      </c>
      <c r="H1078" t="str">
        <f>CONCATENATE(Source[[#This Row],[Subject]],TRIM(Source[[#This Row],[Course]]))</f>
        <v>ART140C</v>
      </c>
      <c r="I1078" t="str">
        <f>VLOOKUP(Source[[#This Row],[SubjCrse]],'Courses and Categories'!$E$2:$G$1816,3,FALSE)</f>
        <v>Credit Visual &amp; Performing Arts</v>
      </c>
      <c r="J1078">
        <v>317</v>
      </c>
      <c r="K1078" t="s">
        <v>1207</v>
      </c>
      <c r="L1078" t="s">
        <v>39</v>
      </c>
      <c r="M1078" t="s">
        <v>1046</v>
      </c>
      <c r="N1078" t="s">
        <v>59</v>
      </c>
      <c r="O1078">
        <v>1310</v>
      </c>
      <c r="P1078">
        <v>1600</v>
      </c>
      <c r="Q1078" t="s">
        <v>743</v>
      </c>
      <c r="R1078">
        <v>200</v>
      </c>
      <c r="S1078" t="s">
        <v>745</v>
      </c>
      <c r="T1078">
        <v>1</v>
      </c>
      <c r="U1078" s="1">
        <v>43479</v>
      </c>
      <c r="V1078" s="1">
        <v>43607</v>
      </c>
      <c r="W1078" t="s">
        <v>2582</v>
      </c>
      <c r="X1078" t="s">
        <v>1929</v>
      </c>
      <c r="Y1078">
        <v>3</v>
      </c>
      <c r="Z1078">
        <v>3</v>
      </c>
      <c r="AA1078">
        <v>28</v>
      </c>
      <c r="AB1078">
        <v>10.7143</v>
      </c>
      <c r="AC1078" t="s">
        <v>1203</v>
      </c>
      <c r="AD1078">
        <f>IF(ISBLANK(Source[[#This Row],[CrosslistID]]),1,1/COUNTIFS(Source[CrosslistID],Source[[#This Row],[CrosslistID]],Source[TermDesc],Source[[#This Row],[TermDesc]]))</f>
        <v>0.25</v>
      </c>
      <c r="AE1078">
        <v>23</v>
      </c>
      <c r="AF1078">
        <v>28</v>
      </c>
      <c r="AG1078">
        <v>82.142899999999997</v>
      </c>
      <c r="AH1078">
        <v>82.142899999999997</v>
      </c>
      <c r="AI1078">
        <v>0.6</v>
      </c>
      <c r="AJ1078">
        <v>0.6</v>
      </c>
      <c r="AK1078">
        <v>0</v>
      </c>
      <c r="AL10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78">
        <f>IF(AND(Source[[#This Row],[Credit_Noncredit]]="Noncredit",Source[[#This Row],[FTEF]]&gt;0),Source[[#This Row],[NC XLST FTES]]*525/(437.5*Source[[#This Row],[FTEF]]),0)</f>
        <v>0</v>
      </c>
      <c r="AN1078">
        <f>IF(Source[[#This Row],[Credit_Noncredit]]="Credit",Source[[#This Row],[Census Enrollment]],Source[[#This Row],[Noncredit Avg. Attendance]])</f>
        <v>3</v>
      </c>
    </row>
    <row r="1079" spans="1:40" x14ac:dyDescent="0.25">
      <c r="A1079" t="s">
        <v>4581</v>
      </c>
      <c r="B1079" t="s">
        <v>886</v>
      </c>
      <c r="C1079" t="s">
        <v>1184</v>
      </c>
      <c r="D1079" t="s">
        <v>1185</v>
      </c>
      <c r="E1079" s="4">
        <v>38056</v>
      </c>
      <c r="F1079" s="4" t="s">
        <v>233</v>
      </c>
      <c r="G1079" s="4" t="s">
        <v>1206</v>
      </c>
      <c r="H1079" t="str">
        <f>CONCATENATE(Source[[#This Row],[Subject]],TRIM(Source[[#This Row],[Course]]))</f>
        <v>ART140C</v>
      </c>
      <c r="I1079" t="str">
        <f>VLOOKUP(Source[[#This Row],[SubjCrse]],'Courses and Categories'!$E$2:$G$1816,3,FALSE)</f>
        <v>Credit Visual &amp; Performing Arts</v>
      </c>
      <c r="J1079">
        <v>318</v>
      </c>
      <c r="K1079" t="s">
        <v>1207</v>
      </c>
      <c r="L1079" t="s">
        <v>87</v>
      </c>
      <c r="M1079" t="s">
        <v>1046</v>
      </c>
      <c r="N1079" t="s">
        <v>105</v>
      </c>
      <c r="O1079">
        <v>1810</v>
      </c>
      <c r="P1079">
        <v>2100</v>
      </c>
      <c r="Q1079" t="s">
        <v>743</v>
      </c>
      <c r="R1079">
        <v>200</v>
      </c>
      <c r="S1079" t="s">
        <v>745</v>
      </c>
      <c r="T1079">
        <v>1</v>
      </c>
      <c r="U1079" s="1">
        <v>43479</v>
      </c>
      <c r="V1079" s="1">
        <v>43607</v>
      </c>
      <c r="W1079" t="s">
        <v>2333</v>
      </c>
      <c r="X1079" t="s">
        <v>1929</v>
      </c>
      <c r="Y1079">
        <v>2</v>
      </c>
      <c r="Z1079">
        <v>2</v>
      </c>
      <c r="AA1079">
        <v>28</v>
      </c>
      <c r="AB1079">
        <v>7.1429</v>
      </c>
      <c r="AC1079" t="s">
        <v>146</v>
      </c>
      <c r="AD1079">
        <f>IF(ISBLANK(Source[[#This Row],[CrosslistID]]),1,1/COUNTIFS(Source[CrosslistID],Source[[#This Row],[CrosslistID]],Source[TermDesc],Source[[#This Row],[TermDesc]]))</f>
        <v>0.25</v>
      </c>
      <c r="AE1079">
        <v>22</v>
      </c>
      <c r="AF1079">
        <v>28</v>
      </c>
      <c r="AG1079">
        <v>78.571399999999997</v>
      </c>
      <c r="AH1079">
        <v>78.571399999999997</v>
      </c>
      <c r="AI1079">
        <v>0.2</v>
      </c>
      <c r="AJ1079">
        <v>0.4</v>
      </c>
      <c r="AK1079">
        <v>0</v>
      </c>
      <c r="AL10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79">
        <f>IF(AND(Source[[#This Row],[Credit_Noncredit]]="Noncredit",Source[[#This Row],[FTEF]]&gt;0),Source[[#This Row],[NC XLST FTES]]*525/(437.5*Source[[#This Row],[FTEF]]),0)</f>
        <v>0</v>
      </c>
      <c r="AN1079">
        <f>IF(Source[[#This Row],[Credit_Noncredit]]="Credit",Source[[#This Row],[Census Enrollment]],Source[[#This Row],[Noncredit Avg. Attendance]])</f>
        <v>2</v>
      </c>
    </row>
    <row r="1080" spans="1:40" x14ac:dyDescent="0.25">
      <c r="A1080" t="s">
        <v>4581</v>
      </c>
      <c r="B1080" t="s">
        <v>886</v>
      </c>
      <c r="C1080" t="s">
        <v>1184</v>
      </c>
      <c r="D1080" t="s">
        <v>1185</v>
      </c>
      <c r="E1080" s="4">
        <v>32879</v>
      </c>
      <c r="F1080" s="4" t="s">
        <v>233</v>
      </c>
      <c r="G1080" s="4" t="s">
        <v>1206</v>
      </c>
      <c r="H1080" t="str">
        <f>CONCATENATE(Source[[#This Row],[Subject]],TRIM(Source[[#This Row],[Course]]))</f>
        <v>ART140C</v>
      </c>
      <c r="I1080" t="str">
        <f>VLOOKUP(Source[[#This Row],[SubjCrse]],'Courses and Categories'!$E$2:$G$1816,3,FALSE)</f>
        <v>Credit Visual &amp; Performing Arts</v>
      </c>
      <c r="J1080">
        <v>501</v>
      </c>
      <c r="K1080" t="s">
        <v>1207</v>
      </c>
      <c r="L1080" t="s">
        <v>87</v>
      </c>
      <c r="M1080" t="s">
        <v>1046</v>
      </c>
      <c r="N1080" t="s">
        <v>105</v>
      </c>
      <c r="O1080">
        <v>1830</v>
      </c>
      <c r="P1080">
        <v>2120</v>
      </c>
      <c r="Q1080" t="s">
        <v>923</v>
      </c>
      <c r="R1080">
        <v>133</v>
      </c>
      <c r="S1080" t="s">
        <v>134</v>
      </c>
      <c r="T1080">
        <v>1</v>
      </c>
      <c r="U1080" s="1">
        <v>43479</v>
      </c>
      <c r="V1080" s="1">
        <v>43607</v>
      </c>
      <c r="W1080" t="s">
        <v>2621</v>
      </c>
      <c r="X1080" t="s">
        <v>1929</v>
      </c>
      <c r="Y1080">
        <v>5</v>
      </c>
      <c r="Z1080">
        <v>5</v>
      </c>
      <c r="AA1080">
        <v>28</v>
      </c>
      <c r="AB1080">
        <v>17.857099999999999</v>
      </c>
      <c r="AC1080" t="s">
        <v>2620</v>
      </c>
      <c r="AD1080">
        <f>IF(ISBLANK(Source[[#This Row],[CrosslistID]]),1,1/COUNTIFS(Source[CrosslistID],Source[[#This Row],[CrosslistID]],Source[TermDesc],Source[[#This Row],[TermDesc]]))</f>
        <v>0.25</v>
      </c>
      <c r="AE1080">
        <v>21</v>
      </c>
      <c r="AF1080">
        <v>28</v>
      </c>
      <c r="AG1080">
        <v>75</v>
      </c>
      <c r="AH1080">
        <v>75</v>
      </c>
      <c r="AI1080">
        <v>1</v>
      </c>
      <c r="AJ1080">
        <v>1</v>
      </c>
      <c r="AK1080">
        <v>0</v>
      </c>
      <c r="AL10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80">
        <f>IF(AND(Source[[#This Row],[Credit_Noncredit]]="Noncredit",Source[[#This Row],[FTEF]]&gt;0),Source[[#This Row],[NC XLST FTES]]*525/(437.5*Source[[#This Row],[FTEF]]),0)</f>
        <v>0</v>
      </c>
      <c r="AN1080">
        <f>IF(Source[[#This Row],[Credit_Noncredit]]="Credit",Source[[#This Row],[Census Enrollment]],Source[[#This Row],[Noncredit Avg. Attendance]])</f>
        <v>5</v>
      </c>
    </row>
    <row r="1081" spans="1:40" x14ac:dyDescent="0.25">
      <c r="A1081" t="s">
        <v>4581</v>
      </c>
      <c r="B1081" t="s">
        <v>886</v>
      </c>
      <c r="C1081" t="s">
        <v>1184</v>
      </c>
      <c r="D1081" t="s">
        <v>1185</v>
      </c>
      <c r="E1081" s="4">
        <v>38716</v>
      </c>
      <c r="F1081" s="4" t="s">
        <v>233</v>
      </c>
      <c r="G1081" s="4" t="s">
        <v>1206</v>
      </c>
      <c r="H1081" t="str">
        <f>CONCATENATE(Source[[#This Row],[Subject]],TRIM(Source[[#This Row],[Course]]))</f>
        <v>ART140C</v>
      </c>
      <c r="I1081" t="str">
        <f>VLOOKUP(Source[[#This Row],[SubjCrse]],'Courses and Categories'!$E$2:$G$1816,3,FALSE)</f>
        <v>Credit Visual &amp; Performing Arts</v>
      </c>
      <c r="J1081">
        <v>502</v>
      </c>
      <c r="K1081" t="s">
        <v>1207</v>
      </c>
      <c r="L1081" t="s">
        <v>87</v>
      </c>
      <c r="M1081" t="s">
        <v>1046</v>
      </c>
      <c r="N1081" t="s">
        <v>59</v>
      </c>
      <c r="O1081">
        <v>1830</v>
      </c>
      <c r="P1081">
        <v>2120</v>
      </c>
      <c r="Q1081" t="s">
        <v>923</v>
      </c>
      <c r="R1081">
        <v>133</v>
      </c>
      <c r="S1081" t="s">
        <v>134</v>
      </c>
      <c r="T1081">
        <v>1</v>
      </c>
      <c r="U1081" s="1">
        <v>43479</v>
      </c>
      <c r="V1081" s="1">
        <v>43607</v>
      </c>
      <c r="W1081" t="s">
        <v>1199</v>
      </c>
      <c r="X1081" t="s">
        <v>1929</v>
      </c>
      <c r="Y1081">
        <v>1</v>
      </c>
      <c r="Z1081">
        <v>1</v>
      </c>
      <c r="AA1081">
        <v>28</v>
      </c>
      <c r="AB1081">
        <v>3.5714000000000001</v>
      </c>
      <c r="AC1081" t="s">
        <v>2647</v>
      </c>
      <c r="AD1081">
        <f>IF(ISBLANK(Source[[#This Row],[CrosslistID]]),1,1/COUNTIFS(Source[CrosslistID],Source[[#This Row],[CrosslistID]],Source[TermDesc],Source[[#This Row],[TermDesc]]))</f>
        <v>0.25</v>
      </c>
      <c r="AE1081">
        <v>21</v>
      </c>
      <c r="AF1081">
        <v>28</v>
      </c>
      <c r="AG1081">
        <v>75</v>
      </c>
      <c r="AH1081">
        <v>75</v>
      </c>
      <c r="AI1081">
        <v>0.2</v>
      </c>
      <c r="AJ1081">
        <v>0.2</v>
      </c>
      <c r="AK1081">
        <v>0</v>
      </c>
      <c r="AL10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81">
        <f>IF(AND(Source[[#This Row],[Credit_Noncredit]]="Noncredit",Source[[#This Row],[FTEF]]&gt;0),Source[[#This Row],[NC XLST FTES]]*525/(437.5*Source[[#This Row],[FTEF]]),0)</f>
        <v>0</v>
      </c>
      <c r="AN1081">
        <f>IF(Source[[#This Row],[Credit_Noncredit]]="Credit",Source[[#This Row],[Census Enrollment]],Source[[#This Row],[Noncredit Avg. Attendance]])</f>
        <v>1</v>
      </c>
    </row>
    <row r="1082" spans="1:40" x14ac:dyDescent="0.25">
      <c r="A1082" t="s">
        <v>4581</v>
      </c>
      <c r="B1082" t="s">
        <v>886</v>
      </c>
      <c r="C1082" t="s">
        <v>1184</v>
      </c>
      <c r="D1082" t="s">
        <v>1185</v>
      </c>
      <c r="E1082" s="4">
        <v>34936</v>
      </c>
      <c r="F1082" s="4" t="s">
        <v>233</v>
      </c>
      <c r="G1082" s="4" t="s">
        <v>1208</v>
      </c>
      <c r="H1082" t="str">
        <f>CONCATENATE(Source[[#This Row],[Subject]],TRIM(Source[[#This Row],[Course]]))</f>
        <v>ART140D</v>
      </c>
      <c r="I1082" t="str">
        <f>VLOOKUP(Source[[#This Row],[SubjCrse]],'Courses and Categories'!$E$2:$G$1816,3,FALSE)</f>
        <v>Credit Visual &amp; Performing Arts</v>
      </c>
      <c r="J1082">
        <v>1</v>
      </c>
      <c r="K1082" t="s">
        <v>1209</v>
      </c>
      <c r="L1082" t="s">
        <v>39</v>
      </c>
      <c r="M1082" t="s">
        <v>1046</v>
      </c>
      <c r="N1082" t="s">
        <v>105</v>
      </c>
      <c r="O1082">
        <v>910</v>
      </c>
      <c r="P1082">
        <v>1200</v>
      </c>
      <c r="Q1082" t="s">
        <v>923</v>
      </c>
      <c r="R1082">
        <v>133</v>
      </c>
      <c r="S1082" t="s">
        <v>134</v>
      </c>
      <c r="T1082">
        <v>1</v>
      </c>
      <c r="U1082" s="1">
        <v>43479</v>
      </c>
      <c r="V1082" s="1">
        <v>43607</v>
      </c>
      <c r="W1082" t="s">
        <v>2601</v>
      </c>
      <c r="X1082" t="s">
        <v>1929</v>
      </c>
      <c r="Y1082">
        <v>1</v>
      </c>
      <c r="Z1082">
        <v>0</v>
      </c>
      <c r="AA1082">
        <v>28</v>
      </c>
      <c r="AB1082">
        <v>0</v>
      </c>
      <c r="AC1082" t="s">
        <v>2619</v>
      </c>
      <c r="AD1082">
        <f>IF(ISBLANK(Source[[#This Row],[CrosslistID]]),1,1/COUNTIFS(Source[CrosslistID],Source[[#This Row],[CrosslistID]],Source[TermDesc],Source[[#This Row],[TermDesc]]))</f>
        <v>0.25</v>
      </c>
      <c r="AE1082">
        <v>28</v>
      </c>
      <c r="AF1082">
        <v>28</v>
      </c>
      <c r="AG1082">
        <v>100</v>
      </c>
      <c r="AH1082">
        <v>100</v>
      </c>
      <c r="AI1082">
        <v>0.2</v>
      </c>
      <c r="AJ1082">
        <v>0.2</v>
      </c>
      <c r="AK1082">
        <v>0.33329999999999999</v>
      </c>
      <c r="AL10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82">
        <f>IF(AND(Source[[#This Row],[Credit_Noncredit]]="Noncredit",Source[[#This Row],[FTEF]]&gt;0),Source[[#This Row],[NC XLST FTES]]*525/(437.5*Source[[#This Row],[FTEF]]),0)</f>
        <v>0</v>
      </c>
      <c r="AN1082">
        <f>IF(Source[[#This Row],[Credit_Noncredit]]="Credit",Source[[#This Row],[Census Enrollment]],Source[[#This Row],[Noncredit Avg. Attendance]])</f>
        <v>1</v>
      </c>
    </row>
    <row r="1083" spans="1:40" x14ac:dyDescent="0.25">
      <c r="A1083" t="s">
        <v>4581</v>
      </c>
      <c r="B1083" t="s">
        <v>886</v>
      </c>
      <c r="C1083" t="s">
        <v>1184</v>
      </c>
      <c r="D1083" t="s">
        <v>1185</v>
      </c>
      <c r="E1083" s="4">
        <v>34937</v>
      </c>
      <c r="F1083" s="4" t="s">
        <v>233</v>
      </c>
      <c r="G1083" s="4" t="s">
        <v>1208</v>
      </c>
      <c r="H1083" t="str">
        <f>CONCATENATE(Source[[#This Row],[Subject]],TRIM(Source[[#This Row],[Course]]))</f>
        <v>ART140D</v>
      </c>
      <c r="I1083" t="str">
        <f>VLOOKUP(Source[[#This Row],[SubjCrse]],'Courses and Categories'!$E$2:$G$1816,3,FALSE)</f>
        <v>Credit Visual &amp; Performing Arts</v>
      </c>
      <c r="J1083">
        <v>2</v>
      </c>
      <c r="K1083" t="s">
        <v>1209</v>
      </c>
      <c r="L1083" t="s">
        <v>39</v>
      </c>
      <c r="M1083" t="s">
        <v>1046</v>
      </c>
      <c r="N1083" t="s">
        <v>105</v>
      </c>
      <c r="O1083">
        <v>1240</v>
      </c>
      <c r="P1083">
        <v>1530</v>
      </c>
      <c r="Q1083" t="s">
        <v>923</v>
      </c>
      <c r="R1083">
        <v>133</v>
      </c>
      <c r="S1083" t="s">
        <v>134</v>
      </c>
      <c r="T1083">
        <v>1</v>
      </c>
      <c r="U1083" s="1">
        <v>43479</v>
      </c>
      <c r="V1083" s="1">
        <v>43607</v>
      </c>
      <c r="W1083" t="s">
        <v>2601</v>
      </c>
      <c r="X1083" t="s">
        <v>1929</v>
      </c>
      <c r="Y1083">
        <v>2</v>
      </c>
      <c r="Z1083">
        <v>2</v>
      </c>
      <c r="AA1083">
        <v>28</v>
      </c>
      <c r="AB1083">
        <v>7.1429</v>
      </c>
      <c r="AC1083" t="s">
        <v>74</v>
      </c>
      <c r="AD1083">
        <f>IF(ISBLANK(Source[[#This Row],[CrosslistID]]),1,1/COUNTIFS(Source[CrosslistID],Source[[#This Row],[CrosslistID]],Source[TermDesc],Source[[#This Row],[TermDesc]]))</f>
        <v>0.25</v>
      </c>
      <c r="AE1083">
        <v>32</v>
      </c>
      <c r="AF1083">
        <v>28</v>
      </c>
      <c r="AG1083">
        <v>114.28570000000001</v>
      </c>
      <c r="AH1083">
        <v>114.28570000000001</v>
      </c>
      <c r="AI1083">
        <v>0.4</v>
      </c>
      <c r="AJ1083">
        <v>0.4</v>
      </c>
      <c r="AK1083">
        <v>0.33329999999999999</v>
      </c>
      <c r="AL10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83">
        <f>IF(AND(Source[[#This Row],[Credit_Noncredit]]="Noncredit",Source[[#This Row],[FTEF]]&gt;0),Source[[#This Row],[NC XLST FTES]]*525/(437.5*Source[[#This Row],[FTEF]]),0)</f>
        <v>0</v>
      </c>
      <c r="AN1083">
        <f>IF(Source[[#This Row],[Credit_Noncredit]]="Credit",Source[[#This Row],[Census Enrollment]],Source[[#This Row],[Noncredit Avg. Attendance]])</f>
        <v>2</v>
      </c>
    </row>
    <row r="1084" spans="1:40" x14ac:dyDescent="0.25">
      <c r="A1084" t="s">
        <v>4581</v>
      </c>
      <c r="B1084" t="s">
        <v>886</v>
      </c>
      <c r="C1084" t="s">
        <v>1184</v>
      </c>
      <c r="D1084" t="s">
        <v>1185</v>
      </c>
      <c r="E1084" s="4">
        <v>34938</v>
      </c>
      <c r="F1084" s="4" t="s">
        <v>233</v>
      </c>
      <c r="G1084" s="4" t="s">
        <v>1208</v>
      </c>
      <c r="H1084" t="str">
        <f>CONCATENATE(Source[[#This Row],[Subject]],TRIM(Source[[#This Row],[Course]]))</f>
        <v>ART140D</v>
      </c>
      <c r="I1084" t="str">
        <f>VLOOKUP(Source[[#This Row],[SubjCrse]],'Courses and Categories'!$E$2:$G$1816,3,FALSE)</f>
        <v>Credit Visual &amp; Performing Arts</v>
      </c>
      <c r="J1084">
        <v>316</v>
      </c>
      <c r="K1084" t="s">
        <v>1209</v>
      </c>
      <c r="L1084" t="s">
        <v>39</v>
      </c>
      <c r="M1084" t="s">
        <v>1046</v>
      </c>
      <c r="N1084" t="s">
        <v>59</v>
      </c>
      <c r="O1084">
        <v>910</v>
      </c>
      <c r="P1084">
        <v>1200</v>
      </c>
      <c r="Q1084" t="s">
        <v>743</v>
      </c>
      <c r="R1084">
        <v>200</v>
      </c>
      <c r="S1084" t="s">
        <v>745</v>
      </c>
      <c r="T1084">
        <v>1</v>
      </c>
      <c r="U1084" s="1">
        <v>43479</v>
      </c>
      <c r="V1084" s="1">
        <v>43607</v>
      </c>
      <c r="W1084" t="s">
        <v>2582</v>
      </c>
      <c r="X1084" t="s">
        <v>1929</v>
      </c>
      <c r="Y1084">
        <v>4</v>
      </c>
      <c r="Z1084">
        <v>4</v>
      </c>
      <c r="AA1084">
        <v>28</v>
      </c>
      <c r="AB1084">
        <v>14.2857</v>
      </c>
      <c r="AC1084" t="s">
        <v>171</v>
      </c>
      <c r="AD1084">
        <f>IF(ISBLANK(Source[[#This Row],[CrosslistID]]),1,1/COUNTIFS(Source[CrosslistID],Source[[#This Row],[CrosslistID]],Source[TermDesc],Source[[#This Row],[TermDesc]]))</f>
        <v>0.25</v>
      </c>
      <c r="AE1084">
        <v>26</v>
      </c>
      <c r="AF1084">
        <v>28</v>
      </c>
      <c r="AG1084">
        <v>92.857100000000003</v>
      </c>
      <c r="AH1084">
        <v>92.857100000000003</v>
      </c>
      <c r="AI1084">
        <v>0.8</v>
      </c>
      <c r="AJ1084">
        <v>0.8</v>
      </c>
      <c r="AK1084">
        <v>0.33329999999999999</v>
      </c>
      <c r="AL10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84">
        <f>IF(AND(Source[[#This Row],[Credit_Noncredit]]="Noncredit",Source[[#This Row],[FTEF]]&gt;0),Source[[#This Row],[NC XLST FTES]]*525/(437.5*Source[[#This Row],[FTEF]]),0)</f>
        <v>0</v>
      </c>
      <c r="AN1084">
        <f>IF(Source[[#This Row],[Credit_Noncredit]]="Credit",Source[[#This Row],[Census Enrollment]],Source[[#This Row],[Noncredit Avg. Attendance]])</f>
        <v>4</v>
      </c>
    </row>
    <row r="1085" spans="1:40" x14ac:dyDescent="0.25">
      <c r="A1085" t="s">
        <v>4581</v>
      </c>
      <c r="B1085" t="s">
        <v>886</v>
      </c>
      <c r="C1085" t="s">
        <v>1184</v>
      </c>
      <c r="D1085" t="s">
        <v>1185</v>
      </c>
      <c r="E1085" s="4">
        <v>34939</v>
      </c>
      <c r="F1085" s="4" t="s">
        <v>233</v>
      </c>
      <c r="G1085" s="4" t="s">
        <v>1208</v>
      </c>
      <c r="H1085" t="str">
        <f>CONCATENATE(Source[[#This Row],[Subject]],TRIM(Source[[#This Row],[Course]]))</f>
        <v>ART140D</v>
      </c>
      <c r="I1085" t="str">
        <f>VLOOKUP(Source[[#This Row],[SubjCrse]],'Courses and Categories'!$E$2:$G$1816,3,FALSE)</f>
        <v>Credit Visual &amp; Performing Arts</v>
      </c>
      <c r="J1085">
        <v>317</v>
      </c>
      <c r="K1085" t="s">
        <v>1209</v>
      </c>
      <c r="L1085" t="s">
        <v>39</v>
      </c>
      <c r="M1085" t="s">
        <v>1046</v>
      </c>
      <c r="N1085" t="s">
        <v>59</v>
      </c>
      <c r="O1085">
        <v>1310</v>
      </c>
      <c r="P1085">
        <v>1600</v>
      </c>
      <c r="Q1085" t="s">
        <v>743</v>
      </c>
      <c r="R1085">
        <v>200</v>
      </c>
      <c r="S1085" t="s">
        <v>745</v>
      </c>
      <c r="T1085">
        <v>1</v>
      </c>
      <c r="U1085" s="1">
        <v>43479</v>
      </c>
      <c r="V1085" s="1">
        <v>43607</v>
      </c>
      <c r="W1085" t="s">
        <v>2582</v>
      </c>
      <c r="X1085" t="s">
        <v>1929</v>
      </c>
      <c r="Y1085">
        <v>1</v>
      </c>
      <c r="Z1085">
        <v>1</v>
      </c>
      <c r="AA1085">
        <v>28</v>
      </c>
      <c r="AB1085">
        <v>3.5714000000000001</v>
      </c>
      <c r="AC1085" t="s">
        <v>1203</v>
      </c>
      <c r="AD1085">
        <f>IF(ISBLANK(Source[[#This Row],[CrosslistID]]),1,1/COUNTIFS(Source[CrosslistID],Source[[#This Row],[CrosslistID]],Source[TermDesc],Source[[#This Row],[TermDesc]]))</f>
        <v>0.25</v>
      </c>
      <c r="AE1085">
        <v>23</v>
      </c>
      <c r="AF1085">
        <v>28</v>
      </c>
      <c r="AG1085">
        <v>82.142899999999997</v>
      </c>
      <c r="AH1085">
        <v>82.142899999999997</v>
      </c>
      <c r="AI1085">
        <v>0.2</v>
      </c>
      <c r="AJ1085">
        <v>0.2</v>
      </c>
      <c r="AK1085">
        <v>0</v>
      </c>
      <c r="AL10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85">
        <f>IF(AND(Source[[#This Row],[Credit_Noncredit]]="Noncredit",Source[[#This Row],[FTEF]]&gt;0),Source[[#This Row],[NC XLST FTES]]*525/(437.5*Source[[#This Row],[FTEF]]),0)</f>
        <v>0</v>
      </c>
      <c r="AN1085">
        <f>IF(Source[[#This Row],[Credit_Noncredit]]="Credit",Source[[#This Row],[Census Enrollment]],Source[[#This Row],[Noncredit Avg. Attendance]])</f>
        <v>1</v>
      </c>
    </row>
    <row r="1086" spans="1:40" x14ac:dyDescent="0.25">
      <c r="A1086" t="s">
        <v>4581</v>
      </c>
      <c r="B1086" t="s">
        <v>886</v>
      </c>
      <c r="C1086" t="s">
        <v>1184</v>
      </c>
      <c r="D1086" t="s">
        <v>1185</v>
      </c>
      <c r="E1086" s="4">
        <v>38057</v>
      </c>
      <c r="F1086" s="4" t="s">
        <v>233</v>
      </c>
      <c r="G1086" s="4" t="s">
        <v>1208</v>
      </c>
      <c r="H1086" t="str">
        <f>CONCATENATE(Source[[#This Row],[Subject]],TRIM(Source[[#This Row],[Course]]))</f>
        <v>ART140D</v>
      </c>
      <c r="I1086" t="str">
        <f>VLOOKUP(Source[[#This Row],[SubjCrse]],'Courses and Categories'!$E$2:$G$1816,3,FALSE)</f>
        <v>Credit Visual &amp; Performing Arts</v>
      </c>
      <c r="J1086">
        <v>318</v>
      </c>
      <c r="K1086" t="s">
        <v>1209</v>
      </c>
      <c r="L1086" t="s">
        <v>87</v>
      </c>
      <c r="M1086" t="s">
        <v>1046</v>
      </c>
      <c r="N1086" t="s">
        <v>105</v>
      </c>
      <c r="O1086">
        <v>1810</v>
      </c>
      <c r="P1086">
        <v>2100</v>
      </c>
      <c r="Q1086" t="s">
        <v>743</v>
      </c>
      <c r="R1086">
        <v>200</v>
      </c>
      <c r="S1086" t="s">
        <v>745</v>
      </c>
      <c r="T1086">
        <v>1</v>
      </c>
      <c r="U1086" s="1">
        <v>43479</v>
      </c>
      <c r="V1086" s="1">
        <v>43607</v>
      </c>
      <c r="W1086" t="s">
        <v>2333</v>
      </c>
      <c r="X1086" t="s">
        <v>1929</v>
      </c>
      <c r="Y1086">
        <v>1</v>
      </c>
      <c r="Z1086">
        <v>1</v>
      </c>
      <c r="AA1086">
        <v>28</v>
      </c>
      <c r="AB1086">
        <v>3.5714000000000001</v>
      </c>
      <c r="AC1086" t="s">
        <v>146</v>
      </c>
      <c r="AD1086">
        <f>IF(ISBLANK(Source[[#This Row],[CrosslistID]]),1,1/COUNTIFS(Source[CrosslistID],Source[[#This Row],[CrosslistID]],Source[TermDesc],Source[[#This Row],[TermDesc]]))</f>
        <v>0.25</v>
      </c>
      <c r="AE1086">
        <v>22</v>
      </c>
      <c r="AF1086">
        <v>28</v>
      </c>
      <c r="AG1086">
        <v>78.571399999999997</v>
      </c>
      <c r="AH1086">
        <v>78.571399999999997</v>
      </c>
      <c r="AI1086">
        <v>0.2</v>
      </c>
      <c r="AJ1086">
        <v>0.2</v>
      </c>
      <c r="AK1086">
        <v>0</v>
      </c>
      <c r="AL10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86">
        <f>IF(AND(Source[[#This Row],[Credit_Noncredit]]="Noncredit",Source[[#This Row],[FTEF]]&gt;0),Source[[#This Row],[NC XLST FTES]]*525/(437.5*Source[[#This Row],[FTEF]]),0)</f>
        <v>0</v>
      </c>
      <c r="AN1086">
        <f>IF(Source[[#This Row],[Credit_Noncredit]]="Credit",Source[[#This Row],[Census Enrollment]],Source[[#This Row],[Noncredit Avg. Attendance]])</f>
        <v>1</v>
      </c>
    </row>
    <row r="1087" spans="1:40" x14ac:dyDescent="0.25">
      <c r="A1087" t="s">
        <v>4581</v>
      </c>
      <c r="B1087" t="s">
        <v>886</v>
      </c>
      <c r="C1087" t="s">
        <v>1184</v>
      </c>
      <c r="D1087" t="s">
        <v>1185</v>
      </c>
      <c r="E1087" s="4">
        <v>34941</v>
      </c>
      <c r="F1087" s="4" t="s">
        <v>233</v>
      </c>
      <c r="G1087" s="4" t="s">
        <v>1208</v>
      </c>
      <c r="H1087" t="str">
        <f>CONCATENATE(Source[[#This Row],[Subject]],TRIM(Source[[#This Row],[Course]]))</f>
        <v>ART140D</v>
      </c>
      <c r="I1087" t="str">
        <f>VLOOKUP(Source[[#This Row],[SubjCrse]],'Courses and Categories'!$E$2:$G$1816,3,FALSE)</f>
        <v>Credit Visual &amp; Performing Arts</v>
      </c>
      <c r="J1087">
        <v>501</v>
      </c>
      <c r="K1087" t="s">
        <v>1209</v>
      </c>
      <c r="L1087" t="s">
        <v>87</v>
      </c>
      <c r="M1087" t="s">
        <v>1046</v>
      </c>
      <c r="N1087" t="s">
        <v>105</v>
      </c>
      <c r="O1087">
        <v>1830</v>
      </c>
      <c r="P1087">
        <v>2120</v>
      </c>
      <c r="Q1087" t="s">
        <v>923</v>
      </c>
      <c r="R1087">
        <v>133</v>
      </c>
      <c r="S1087" t="s">
        <v>134</v>
      </c>
      <c r="T1087">
        <v>1</v>
      </c>
      <c r="U1087" s="1">
        <v>43479</v>
      </c>
      <c r="V1087" s="1">
        <v>43607</v>
      </c>
      <c r="W1087" t="s">
        <v>2621</v>
      </c>
      <c r="X1087" t="s">
        <v>1929</v>
      </c>
      <c r="Y1087">
        <v>1</v>
      </c>
      <c r="Z1087">
        <v>1</v>
      </c>
      <c r="AA1087">
        <v>28</v>
      </c>
      <c r="AB1087">
        <v>3.5714000000000001</v>
      </c>
      <c r="AC1087" t="s">
        <v>2620</v>
      </c>
      <c r="AD1087">
        <f>IF(ISBLANK(Source[[#This Row],[CrosslistID]]),1,1/COUNTIFS(Source[CrosslistID],Source[[#This Row],[CrosslistID]],Source[TermDesc],Source[[#This Row],[TermDesc]]))</f>
        <v>0.25</v>
      </c>
      <c r="AE1087">
        <v>21</v>
      </c>
      <c r="AF1087">
        <v>28</v>
      </c>
      <c r="AG1087">
        <v>75</v>
      </c>
      <c r="AH1087">
        <v>75</v>
      </c>
      <c r="AI1087">
        <v>0.2</v>
      </c>
      <c r="AJ1087">
        <v>0.2</v>
      </c>
      <c r="AK1087">
        <v>0</v>
      </c>
      <c r="AL10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87">
        <f>IF(AND(Source[[#This Row],[Credit_Noncredit]]="Noncredit",Source[[#This Row],[FTEF]]&gt;0),Source[[#This Row],[NC XLST FTES]]*525/(437.5*Source[[#This Row],[FTEF]]),0)</f>
        <v>0</v>
      </c>
      <c r="AN1087">
        <f>IF(Source[[#This Row],[Credit_Noncredit]]="Credit",Source[[#This Row],[Census Enrollment]],Source[[#This Row],[Noncredit Avg. Attendance]])</f>
        <v>1</v>
      </c>
    </row>
    <row r="1088" spans="1:40" x14ac:dyDescent="0.25">
      <c r="A1088" t="s">
        <v>4581</v>
      </c>
      <c r="B1088" t="s">
        <v>886</v>
      </c>
      <c r="C1088" t="s">
        <v>1184</v>
      </c>
      <c r="D1088" t="s">
        <v>1185</v>
      </c>
      <c r="E1088" s="4">
        <v>38717</v>
      </c>
      <c r="F1088" s="4" t="s">
        <v>233</v>
      </c>
      <c r="G1088" s="4" t="s">
        <v>1208</v>
      </c>
      <c r="H1088" t="str">
        <f>CONCATENATE(Source[[#This Row],[Subject]],TRIM(Source[[#This Row],[Course]]))</f>
        <v>ART140D</v>
      </c>
      <c r="I1088" t="str">
        <f>VLOOKUP(Source[[#This Row],[SubjCrse]],'Courses and Categories'!$E$2:$G$1816,3,FALSE)</f>
        <v>Credit Visual &amp; Performing Arts</v>
      </c>
      <c r="J1088">
        <v>502</v>
      </c>
      <c r="K1088" t="s">
        <v>1209</v>
      </c>
      <c r="L1088" t="s">
        <v>87</v>
      </c>
      <c r="M1088" t="s">
        <v>1046</v>
      </c>
      <c r="N1088" t="s">
        <v>59</v>
      </c>
      <c r="O1088">
        <v>1830</v>
      </c>
      <c r="P1088">
        <v>2120</v>
      </c>
      <c r="Q1088" t="s">
        <v>923</v>
      </c>
      <c r="R1088">
        <v>133</v>
      </c>
      <c r="S1088" t="s">
        <v>134</v>
      </c>
      <c r="T1088">
        <v>1</v>
      </c>
      <c r="U1088" s="1">
        <v>43479</v>
      </c>
      <c r="V1088" s="1">
        <v>43607</v>
      </c>
      <c r="W1088" t="s">
        <v>1199</v>
      </c>
      <c r="X1088" t="s">
        <v>1929</v>
      </c>
      <c r="Y1088">
        <v>0</v>
      </c>
      <c r="Z1088">
        <v>0</v>
      </c>
      <c r="AA1088">
        <v>28</v>
      </c>
      <c r="AB1088">
        <v>0</v>
      </c>
      <c r="AC1088" t="s">
        <v>2647</v>
      </c>
      <c r="AD1088">
        <f>IF(ISBLANK(Source[[#This Row],[CrosslistID]]),1,1/COUNTIFS(Source[CrosslistID],Source[[#This Row],[CrosslistID]],Source[TermDesc],Source[[#This Row],[TermDesc]]))</f>
        <v>0.25</v>
      </c>
      <c r="AE1088">
        <v>21</v>
      </c>
      <c r="AF1088">
        <v>28</v>
      </c>
      <c r="AG1088">
        <v>75</v>
      </c>
      <c r="AH1088">
        <v>75</v>
      </c>
      <c r="AI1088">
        <v>0</v>
      </c>
      <c r="AJ1088">
        <v>0</v>
      </c>
      <c r="AK1088">
        <v>0</v>
      </c>
      <c r="AL10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88">
        <f>IF(AND(Source[[#This Row],[Credit_Noncredit]]="Noncredit",Source[[#This Row],[FTEF]]&gt;0),Source[[#This Row],[NC XLST FTES]]*525/(437.5*Source[[#This Row],[FTEF]]),0)</f>
        <v>0</v>
      </c>
      <c r="AN1088">
        <f>IF(Source[[#This Row],[Credit_Noncredit]]="Credit",Source[[#This Row],[Census Enrollment]],Source[[#This Row],[Noncredit Avg. Attendance]])</f>
        <v>0</v>
      </c>
    </row>
    <row r="1089" spans="1:40" x14ac:dyDescent="0.25">
      <c r="A1089" t="s">
        <v>4581</v>
      </c>
      <c r="B1089" t="s">
        <v>886</v>
      </c>
      <c r="C1089" t="s">
        <v>1184</v>
      </c>
      <c r="D1089" t="s">
        <v>1185</v>
      </c>
      <c r="E1089" s="4">
        <v>30052</v>
      </c>
      <c r="F1089" s="4" t="s">
        <v>233</v>
      </c>
      <c r="G1089" s="4" t="s">
        <v>2624</v>
      </c>
      <c r="H1089" t="str">
        <f>CONCATENATE(Source[[#This Row],[Subject]],TRIM(Source[[#This Row],[Course]]))</f>
        <v>ART145A</v>
      </c>
      <c r="I1089" t="str">
        <f>VLOOKUP(Source[[#This Row],[SubjCrse]],'Courses and Categories'!$E$2:$G$1816,3,FALSE)</f>
        <v>Credit Visual &amp; Performing Arts</v>
      </c>
      <c r="J1089">
        <v>1</v>
      </c>
      <c r="K1089" t="s">
        <v>2625</v>
      </c>
      <c r="L1089" t="s">
        <v>39</v>
      </c>
      <c r="M1089" t="s">
        <v>1046</v>
      </c>
      <c r="N1089" t="s">
        <v>105</v>
      </c>
      <c r="O1089">
        <v>1510</v>
      </c>
      <c r="P1089">
        <v>1800</v>
      </c>
      <c r="Q1089" t="s">
        <v>923</v>
      </c>
      <c r="R1089">
        <v>102</v>
      </c>
      <c r="S1089" t="s">
        <v>134</v>
      </c>
      <c r="T1089">
        <v>1</v>
      </c>
      <c r="U1089" s="1">
        <v>43479</v>
      </c>
      <c r="V1089" s="1">
        <v>43607</v>
      </c>
      <c r="W1089" t="s">
        <v>2621</v>
      </c>
      <c r="X1089" t="s">
        <v>1929</v>
      </c>
      <c r="Y1089">
        <v>14</v>
      </c>
      <c r="Z1089">
        <v>13</v>
      </c>
      <c r="AA1089">
        <v>25</v>
      </c>
      <c r="AB1089">
        <v>52</v>
      </c>
      <c r="AC1089" t="s">
        <v>2622</v>
      </c>
      <c r="AD1089">
        <f>IF(ISBLANK(Source[[#This Row],[CrosslistID]]),1,1/COUNTIFS(Source[CrosslistID],Source[[#This Row],[CrosslistID]],Source[TermDesc],Source[[#This Row],[TermDesc]]))</f>
        <v>0.25</v>
      </c>
      <c r="AE1089">
        <v>23</v>
      </c>
      <c r="AF1089">
        <v>25</v>
      </c>
      <c r="AG1089">
        <v>92</v>
      </c>
      <c r="AH1089">
        <v>92</v>
      </c>
      <c r="AI1089">
        <v>2.8</v>
      </c>
      <c r="AJ1089">
        <v>2.8</v>
      </c>
      <c r="AK1089">
        <v>0.33329999999999999</v>
      </c>
      <c r="AL10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89">
        <f>IF(AND(Source[[#This Row],[Credit_Noncredit]]="Noncredit",Source[[#This Row],[FTEF]]&gt;0),Source[[#This Row],[NC XLST FTES]]*525/(437.5*Source[[#This Row],[FTEF]]),0)</f>
        <v>0</v>
      </c>
      <c r="AN1089">
        <f>IF(Source[[#This Row],[Credit_Noncredit]]="Credit",Source[[#This Row],[Census Enrollment]],Source[[#This Row],[Noncredit Avg. Attendance]])</f>
        <v>14</v>
      </c>
    </row>
    <row r="1090" spans="1:40" x14ac:dyDescent="0.25">
      <c r="A1090" t="s">
        <v>4581</v>
      </c>
      <c r="B1090" t="s">
        <v>886</v>
      </c>
      <c r="C1090" t="s">
        <v>1184</v>
      </c>
      <c r="D1090" t="s">
        <v>1185</v>
      </c>
      <c r="E1090" s="4">
        <v>30055</v>
      </c>
      <c r="F1090" s="4" t="s">
        <v>233</v>
      </c>
      <c r="G1090" s="4" t="s">
        <v>2629</v>
      </c>
      <c r="H1090" t="str">
        <f>CONCATENATE(Source[[#This Row],[Subject]],TRIM(Source[[#This Row],[Course]]))</f>
        <v>ART145B</v>
      </c>
      <c r="I1090" t="str">
        <f>VLOOKUP(Source[[#This Row],[SubjCrse]],'Courses and Categories'!$E$2:$G$1816,3,FALSE)</f>
        <v>Credit Visual &amp; Performing Arts</v>
      </c>
      <c r="J1090">
        <v>1</v>
      </c>
      <c r="K1090" t="s">
        <v>2630</v>
      </c>
      <c r="L1090" t="s">
        <v>39</v>
      </c>
      <c r="M1090" t="s">
        <v>1046</v>
      </c>
      <c r="N1090" t="s">
        <v>105</v>
      </c>
      <c r="O1090">
        <v>1510</v>
      </c>
      <c r="P1090">
        <v>1800</v>
      </c>
      <c r="Q1090" t="s">
        <v>923</v>
      </c>
      <c r="R1090">
        <v>102</v>
      </c>
      <c r="S1090" t="s">
        <v>134</v>
      </c>
      <c r="T1090">
        <v>1</v>
      </c>
      <c r="U1090" s="1">
        <v>43479</v>
      </c>
      <c r="V1090" s="1">
        <v>43607</v>
      </c>
      <c r="W1090" t="s">
        <v>2621</v>
      </c>
      <c r="X1090" t="s">
        <v>1929</v>
      </c>
      <c r="Y1090">
        <v>3</v>
      </c>
      <c r="Z1090">
        <v>3</v>
      </c>
      <c r="AA1090">
        <v>25</v>
      </c>
      <c r="AB1090">
        <v>12</v>
      </c>
      <c r="AC1090" t="s">
        <v>2622</v>
      </c>
      <c r="AD1090">
        <f>IF(ISBLANK(Source[[#This Row],[CrosslistID]]),1,1/COUNTIFS(Source[CrosslistID],Source[[#This Row],[CrosslistID]],Source[TermDesc],Source[[#This Row],[TermDesc]]))</f>
        <v>0.25</v>
      </c>
      <c r="AE1090">
        <v>23</v>
      </c>
      <c r="AF1090">
        <v>25</v>
      </c>
      <c r="AG1090">
        <v>92</v>
      </c>
      <c r="AH1090">
        <v>92</v>
      </c>
      <c r="AI1090">
        <v>0.6</v>
      </c>
      <c r="AJ1090">
        <v>0.6</v>
      </c>
      <c r="AK1090">
        <v>0</v>
      </c>
      <c r="AL10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90">
        <f>IF(AND(Source[[#This Row],[Credit_Noncredit]]="Noncredit",Source[[#This Row],[FTEF]]&gt;0),Source[[#This Row],[NC XLST FTES]]*525/(437.5*Source[[#This Row],[FTEF]]),0)</f>
        <v>0</v>
      </c>
      <c r="AN1090">
        <f>IF(Source[[#This Row],[Credit_Noncredit]]="Credit",Source[[#This Row],[Census Enrollment]],Source[[#This Row],[Noncredit Avg. Attendance]])</f>
        <v>3</v>
      </c>
    </row>
    <row r="1091" spans="1:40" x14ac:dyDescent="0.25">
      <c r="A1091" t="s">
        <v>4581</v>
      </c>
      <c r="B1091" t="s">
        <v>886</v>
      </c>
      <c r="C1091" t="s">
        <v>1184</v>
      </c>
      <c r="D1091" t="s">
        <v>1185</v>
      </c>
      <c r="E1091" s="4">
        <v>34943</v>
      </c>
      <c r="F1091" s="4" t="s">
        <v>233</v>
      </c>
      <c r="G1091" s="4" t="s">
        <v>2631</v>
      </c>
      <c r="H1091" t="str">
        <f>CONCATENATE(Source[[#This Row],[Subject]],TRIM(Source[[#This Row],[Course]]))</f>
        <v>ART145C</v>
      </c>
      <c r="I1091" t="str">
        <f>VLOOKUP(Source[[#This Row],[SubjCrse]],'Courses and Categories'!$E$2:$G$1816,3,FALSE)</f>
        <v>Credit Visual &amp; Performing Arts</v>
      </c>
      <c r="J1091">
        <v>1</v>
      </c>
      <c r="K1091" t="s">
        <v>2632</v>
      </c>
      <c r="L1091" t="s">
        <v>39</v>
      </c>
      <c r="M1091" t="s">
        <v>1046</v>
      </c>
      <c r="N1091" t="s">
        <v>105</v>
      </c>
      <c r="O1091">
        <v>1510</v>
      </c>
      <c r="P1091">
        <v>1800</v>
      </c>
      <c r="Q1091" t="s">
        <v>923</v>
      </c>
      <c r="R1091">
        <v>102</v>
      </c>
      <c r="S1091" t="s">
        <v>134</v>
      </c>
      <c r="T1091">
        <v>1</v>
      </c>
      <c r="U1091" s="1">
        <v>43479</v>
      </c>
      <c r="V1091" s="1">
        <v>43607</v>
      </c>
      <c r="W1091" t="s">
        <v>2621</v>
      </c>
      <c r="X1091" t="s">
        <v>1929</v>
      </c>
      <c r="Y1091">
        <v>5</v>
      </c>
      <c r="Z1091">
        <v>4</v>
      </c>
      <c r="AA1091">
        <v>25</v>
      </c>
      <c r="AB1091">
        <v>16</v>
      </c>
      <c r="AC1091" t="s">
        <v>2622</v>
      </c>
      <c r="AD1091">
        <f>IF(ISBLANK(Source[[#This Row],[CrosslistID]]),1,1/COUNTIFS(Source[CrosslistID],Source[[#This Row],[CrosslistID]],Source[TermDesc],Source[[#This Row],[TermDesc]]))</f>
        <v>0.25</v>
      </c>
      <c r="AE1091">
        <v>23</v>
      </c>
      <c r="AF1091">
        <v>25</v>
      </c>
      <c r="AG1091">
        <v>92</v>
      </c>
      <c r="AH1091">
        <v>92</v>
      </c>
      <c r="AI1091">
        <v>1</v>
      </c>
      <c r="AJ1091">
        <v>1</v>
      </c>
      <c r="AK1091">
        <v>0</v>
      </c>
      <c r="AL10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91">
        <f>IF(AND(Source[[#This Row],[Credit_Noncredit]]="Noncredit",Source[[#This Row],[FTEF]]&gt;0),Source[[#This Row],[NC XLST FTES]]*525/(437.5*Source[[#This Row],[FTEF]]),0)</f>
        <v>0</v>
      </c>
      <c r="AN1091">
        <f>IF(Source[[#This Row],[Credit_Noncredit]]="Credit",Source[[#This Row],[Census Enrollment]],Source[[#This Row],[Noncredit Avg. Attendance]])</f>
        <v>5</v>
      </c>
    </row>
    <row r="1092" spans="1:40" x14ac:dyDescent="0.25">
      <c r="A1092" t="s">
        <v>4581</v>
      </c>
      <c r="B1092" t="s">
        <v>886</v>
      </c>
      <c r="C1092" t="s">
        <v>1184</v>
      </c>
      <c r="D1092" t="s">
        <v>1185</v>
      </c>
      <c r="E1092" s="4">
        <v>35612</v>
      </c>
      <c r="F1092" s="4" t="s">
        <v>233</v>
      </c>
      <c r="G1092" s="4" t="s">
        <v>2633</v>
      </c>
      <c r="H1092" t="str">
        <f>CONCATENATE(Source[[#This Row],[Subject]],TRIM(Source[[#This Row],[Course]]))</f>
        <v>ART145D</v>
      </c>
      <c r="I1092" t="str">
        <f>VLOOKUP(Source[[#This Row],[SubjCrse]],'Courses and Categories'!$E$2:$G$1816,3,FALSE)</f>
        <v>Credit Visual &amp; Performing Arts</v>
      </c>
      <c r="J1092">
        <v>1</v>
      </c>
      <c r="K1092" t="s">
        <v>2634</v>
      </c>
      <c r="L1092" t="s">
        <v>39</v>
      </c>
      <c r="M1092" t="s">
        <v>1046</v>
      </c>
      <c r="N1092" t="s">
        <v>105</v>
      </c>
      <c r="O1092">
        <v>1510</v>
      </c>
      <c r="P1092">
        <v>1800</v>
      </c>
      <c r="Q1092" t="s">
        <v>923</v>
      </c>
      <c r="R1092">
        <v>102</v>
      </c>
      <c r="S1092" t="s">
        <v>134</v>
      </c>
      <c r="T1092">
        <v>1</v>
      </c>
      <c r="U1092" s="1">
        <v>43479</v>
      </c>
      <c r="V1092" s="1">
        <v>43607</v>
      </c>
      <c r="W1092" t="s">
        <v>2621</v>
      </c>
      <c r="X1092" t="s">
        <v>1929</v>
      </c>
      <c r="Y1092">
        <v>2</v>
      </c>
      <c r="Z1092">
        <v>2</v>
      </c>
      <c r="AA1092">
        <v>25</v>
      </c>
      <c r="AB1092">
        <v>8</v>
      </c>
      <c r="AC1092" t="s">
        <v>2622</v>
      </c>
      <c r="AD1092">
        <f>IF(ISBLANK(Source[[#This Row],[CrosslistID]]),1,1/COUNTIFS(Source[CrosslistID],Source[[#This Row],[CrosslistID]],Source[TermDesc],Source[[#This Row],[TermDesc]]))</f>
        <v>0.25</v>
      </c>
      <c r="AE1092">
        <v>23</v>
      </c>
      <c r="AF1092">
        <v>25</v>
      </c>
      <c r="AG1092">
        <v>92</v>
      </c>
      <c r="AH1092">
        <v>92</v>
      </c>
      <c r="AI1092">
        <v>0.4</v>
      </c>
      <c r="AJ1092">
        <v>0.4</v>
      </c>
      <c r="AK1092">
        <v>0</v>
      </c>
      <c r="AL10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92">
        <f>IF(AND(Source[[#This Row],[Credit_Noncredit]]="Noncredit",Source[[#This Row],[FTEF]]&gt;0),Source[[#This Row],[NC XLST FTES]]*525/(437.5*Source[[#This Row],[FTEF]]),0)</f>
        <v>0</v>
      </c>
      <c r="AN1092">
        <f>IF(Source[[#This Row],[Credit_Noncredit]]="Credit",Source[[#This Row],[Census Enrollment]],Source[[#This Row],[Noncredit Avg. Attendance]])</f>
        <v>2</v>
      </c>
    </row>
    <row r="1093" spans="1:40" x14ac:dyDescent="0.25">
      <c r="A1093" t="s">
        <v>4581</v>
      </c>
      <c r="B1093" t="s">
        <v>886</v>
      </c>
      <c r="C1093" t="s">
        <v>1184</v>
      </c>
      <c r="D1093" t="s">
        <v>1185</v>
      </c>
      <c r="E1093" s="4">
        <v>30058</v>
      </c>
      <c r="F1093" s="4" t="s">
        <v>233</v>
      </c>
      <c r="G1093" s="4" t="s">
        <v>2635</v>
      </c>
      <c r="H1093" t="str">
        <f>CONCATENATE(Source[[#This Row],[Subject]],TRIM(Source[[#This Row],[Course]]))</f>
        <v>ART146A</v>
      </c>
      <c r="I1093" t="str">
        <f>VLOOKUP(Source[[#This Row],[SubjCrse]],'Courses and Categories'!$E$2:$G$1816,3,FALSE)</f>
        <v>Credit Visual &amp; Performing Arts</v>
      </c>
      <c r="J1093">
        <v>1</v>
      </c>
      <c r="K1093" t="s">
        <v>2636</v>
      </c>
      <c r="L1093" t="s">
        <v>39</v>
      </c>
      <c r="M1093" t="s">
        <v>1046</v>
      </c>
      <c r="N1093" t="s">
        <v>105</v>
      </c>
      <c r="O1093">
        <v>1510</v>
      </c>
      <c r="P1093">
        <v>1800</v>
      </c>
      <c r="Q1093" t="s">
        <v>238</v>
      </c>
      <c r="R1093">
        <v>205</v>
      </c>
      <c r="S1093" t="s">
        <v>134</v>
      </c>
      <c r="T1093">
        <v>1</v>
      </c>
      <c r="U1093" s="1">
        <v>43479</v>
      </c>
      <c r="V1093" s="1">
        <v>43607</v>
      </c>
      <c r="W1093" t="s">
        <v>2637</v>
      </c>
      <c r="X1093" t="s">
        <v>1929</v>
      </c>
      <c r="Y1093">
        <v>14</v>
      </c>
      <c r="Z1093">
        <v>11</v>
      </c>
      <c r="AA1093">
        <v>25</v>
      </c>
      <c r="AB1093">
        <v>44</v>
      </c>
      <c r="AC1093" t="s">
        <v>2623</v>
      </c>
      <c r="AD1093">
        <f>IF(ISBLANK(Source[[#This Row],[CrosslistID]]),1,1/COUNTIFS(Source[CrosslistID],Source[[#This Row],[CrosslistID]],Source[TermDesc],Source[[#This Row],[TermDesc]]))</f>
        <v>0.25</v>
      </c>
      <c r="AE1093">
        <v>24</v>
      </c>
      <c r="AF1093">
        <v>25</v>
      </c>
      <c r="AG1093">
        <v>96</v>
      </c>
      <c r="AH1093">
        <v>96</v>
      </c>
      <c r="AI1093">
        <v>2.8</v>
      </c>
      <c r="AJ1093">
        <v>2.8</v>
      </c>
      <c r="AK1093">
        <v>0.33329999999999999</v>
      </c>
      <c r="AL10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93">
        <f>IF(AND(Source[[#This Row],[Credit_Noncredit]]="Noncredit",Source[[#This Row],[FTEF]]&gt;0),Source[[#This Row],[NC XLST FTES]]*525/(437.5*Source[[#This Row],[FTEF]]),0)</f>
        <v>0</v>
      </c>
      <c r="AN1093">
        <f>IF(Source[[#This Row],[Credit_Noncredit]]="Credit",Source[[#This Row],[Census Enrollment]],Source[[#This Row],[Noncredit Avg. Attendance]])</f>
        <v>14</v>
      </c>
    </row>
    <row r="1094" spans="1:40" x14ac:dyDescent="0.25">
      <c r="A1094" t="s">
        <v>4581</v>
      </c>
      <c r="B1094" t="s">
        <v>886</v>
      </c>
      <c r="C1094" t="s">
        <v>1184</v>
      </c>
      <c r="D1094" t="s">
        <v>1185</v>
      </c>
      <c r="E1094" s="4">
        <v>34679</v>
      </c>
      <c r="F1094" s="4" t="s">
        <v>233</v>
      </c>
      <c r="G1094" s="4" t="s">
        <v>2635</v>
      </c>
      <c r="H1094" t="str">
        <f>CONCATENATE(Source[[#This Row],[Subject]],TRIM(Source[[#This Row],[Course]]))</f>
        <v>ART146A</v>
      </c>
      <c r="I1094" t="str">
        <f>VLOOKUP(Source[[#This Row],[SubjCrse]],'Courses and Categories'!$E$2:$G$1816,3,FALSE)</f>
        <v>Credit Visual &amp; Performing Arts</v>
      </c>
      <c r="J1094">
        <v>2</v>
      </c>
      <c r="K1094" t="s">
        <v>2636</v>
      </c>
      <c r="L1094" t="s">
        <v>39</v>
      </c>
      <c r="M1094" t="s">
        <v>1046</v>
      </c>
      <c r="N1094" t="s">
        <v>59</v>
      </c>
      <c r="O1094">
        <v>1510</v>
      </c>
      <c r="P1094">
        <v>1800</v>
      </c>
      <c r="Q1094" t="s">
        <v>238</v>
      </c>
      <c r="R1094">
        <v>205</v>
      </c>
      <c r="S1094" t="s">
        <v>134</v>
      </c>
      <c r="T1094">
        <v>1</v>
      </c>
      <c r="U1094" s="1">
        <v>43479</v>
      </c>
      <c r="V1094" s="1">
        <v>43607</v>
      </c>
      <c r="W1094" t="s">
        <v>2637</v>
      </c>
      <c r="X1094" t="s">
        <v>1929</v>
      </c>
      <c r="Y1094">
        <v>17</v>
      </c>
      <c r="Z1094">
        <v>15</v>
      </c>
      <c r="AA1094">
        <v>25</v>
      </c>
      <c r="AB1094">
        <v>60</v>
      </c>
      <c r="AC1094" t="s">
        <v>142</v>
      </c>
      <c r="AD1094">
        <f>IF(ISBLANK(Source[[#This Row],[CrosslistID]]),1,1/COUNTIFS(Source[CrosslistID],Source[[#This Row],[CrosslistID]],Source[TermDesc],Source[[#This Row],[TermDesc]]))</f>
        <v>0.25</v>
      </c>
      <c r="AE1094">
        <v>26</v>
      </c>
      <c r="AF1094">
        <v>25</v>
      </c>
      <c r="AG1094">
        <v>104</v>
      </c>
      <c r="AH1094">
        <v>104</v>
      </c>
      <c r="AI1094">
        <v>3</v>
      </c>
      <c r="AJ1094">
        <v>3.4</v>
      </c>
      <c r="AK1094">
        <v>0.33329999999999999</v>
      </c>
      <c r="AL10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94">
        <f>IF(AND(Source[[#This Row],[Credit_Noncredit]]="Noncredit",Source[[#This Row],[FTEF]]&gt;0),Source[[#This Row],[NC XLST FTES]]*525/(437.5*Source[[#This Row],[FTEF]]),0)</f>
        <v>0</v>
      </c>
      <c r="AN1094">
        <f>IF(Source[[#This Row],[Credit_Noncredit]]="Credit",Source[[#This Row],[Census Enrollment]],Source[[#This Row],[Noncredit Avg. Attendance]])</f>
        <v>17</v>
      </c>
    </row>
    <row r="1095" spans="1:40" x14ac:dyDescent="0.25">
      <c r="A1095" t="s">
        <v>4581</v>
      </c>
      <c r="B1095" t="s">
        <v>886</v>
      </c>
      <c r="C1095" t="s">
        <v>1184</v>
      </c>
      <c r="D1095" t="s">
        <v>1185</v>
      </c>
      <c r="E1095" s="4">
        <v>30059</v>
      </c>
      <c r="F1095" s="4" t="s">
        <v>233</v>
      </c>
      <c r="G1095" s="4" t="s">
        <v>2639</v>
      </c>
      <c r="H1095" t="str">
        <f>CONCATENATE(Source[[#This Row],[Subject]],TRIM(Source[[#This Row],[Course]]))</f>
        <v>ART146B</v>
      </c>
      <c r="I1095" t="str">
        <f>VLOOKUP(Source[[#This Row],[SubjCrse]],'Courses and Categories'!$E$2:$G$1816,3,FALSE)</f>
        <v>Credit Visual &amp; Performing Arts</v>
      </c>
      <c r="J1095">
        <v>1</v>
      </c>
      <c r="K1095" t="s">
        <v>2640</v>
      </c>
      <c r="L1095" t="s">
        <v>39</v>
      </c>
      <c r="M1095" t="s">
        <v>1046</v>
      </c>
      <c r="N1095" t="s">
        <v>105</v>
      </c>
      <c r="O1095">
        <v>1510</v>
      </c>
      <c r="P1095">
        <v>1800</v>
      </c>
      <c r="Q1095" t="s">
        <v>238</v>
      </c>
      <c r="R1095">
        <v>205</v>
      </c>
      <c r="S1095" t="s">
        <v>134</v>
      </c>
      <c r="T1095">
        <v>1</v>
      </c>
      <c r="U1095" s="1">
        <v>43479</v>
      </c>
      <c r="V1095" s="1">
        <v>43607</v>
      </c>
      <c r="W1095" t="s">
        <v>2637</v>
      </c>
      <c r="X1095" t="s">
        <v>1929</v>
      </c>
      <c r="Y1095">
        <v>8</v>
      </c>
      <c r="Z1095">
        <v>8</v>
      </c>
      <c r="AA1095">
        <v>25</v>
      </c>
      <c r="AB1095">
        <v>32</v>
      </c>
      <c r="AC1095" t="s">
        <v>2623</v>
      </c>
      <c r="AD1095">
        <f>IF(ISBLANK(Source[[#This Row],[CrosslistID]]),1,1/COUNTIFS(Source[CrosslistID],Source[[#This Row],[CrosslistID]],Source[TermDesc],Source[[#This Row],[TermDesc]]))</f>
        <v>0.25</v>
      </c>
      <c r="AE1095">
        <v>24</v>
      </c>
      <c r="AF1095">
        <v>25</v>
      </c>
      <c r="AG1095">
        <v>96</v>
      </c>
      <c r="AH1095">
        <v>96</v>
      </c>
      <c r="AI1095">
        <v>1.6</v>
      </c>
      <c r="AJ1095">
        <v>1.6</v>
      </c>
      <c r="AK1095">
        <v>0</v>
      </c>
      <c r="AL10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95">
        <f>IF(AND(Source[[#This Row],[Credit_Noncredit]]="Noncredit",Source[[#This Row],[FTEF]]&gt;0),Source[[#This Row],[NC XLST FTES]]*525/(437.5*Source[[#This Row],[FTEF]]),0)</f>
        <v>0</v>
      </c>
      <c r="AN1095">
        <f>IF(Source[[#This Row],[Credit_Noncredit]]="Credit",Source[[#This Row],[Census Enrollment]],Source[[#This Row],[Noncredit Avg. Attendance]])</f>
        <v>8</v>
      </c>
    </row>
    <row r="1096" spans="1:40" x14ac:dyDescent="0.25">
      <c r="A1096" t="s">
        <v>4581</v>
      </c>
      <c r="B1096" t="s">
        <v>886</v>
      </c>
      <c r="C1096" t="s">
        <v>1184</v>
      </c>
      <c r="D1096" t="s">
        <v>1185</v>
      </c>
      <c r="E1096" s="4">
        <v>34681</v>
      </c>
      <c r="F1096" s="4" t="s">
        <v>233</v>
      </c>
      <c r="G1096" s="4" t="s">
        <v>2639</v>
      </c>
      <c r="H1096" t="str">
        <f>CONCATENATE(Source[[#This Row],[Subject]],TRIM(Source[[#This Row],[Course]]))</f>
        <v>ART146B</v>
      </c>
      <c r="I1096" t="str">
        <f>VLOOKUP(Source[[#This Row],[SubjCrse]],'Courses and Categories'!$E$2:$G$1816,3,FALSE)</f>
        <v>Credit Visual &amp; Performing Arts</v>
      </c>
      <c r="J1096">
        <v>2</v>
      </c>
      <c r="K1096" t="s">
        <v>2640</v>
      </c>
      <c r="L1096" t="s">
        <v>39</v>
      </c>
      <c r="M1096" t="s">
        <v>1046</v>
      </c>
      <c r="N1096" t="s">
        <v>59</v>
      </c>
      <c r="O1096">
        <v>1510</v>
      </c>
      <c r="P1096">
        <v>1800</v>
      </c>
      <c r="Q1096" t="s">
        <v>238</v>
      </c>
      <c r="R1096">
        <v>205</v>
      </c>
      <c r="S1096" t="s">
        <v>134</v>
      </c>
      <c r="T1096">
        <v>1</v>
      </c>
      <c r="U1096" s="1">
        <v>43479</v>
      </c>
      <c r="V1096" s="1">
        <v>43607</v>
      </c>
      <c r="W1096" t="s">
        <v>2637</v>
      </c>
      <c r="X1096" t="s">
        <v>1929</v>
      </c>
      <c r="Y1096">
        <v>6</v>
      </c>
      <c r="Z1096">
        <v>6</v>
      </c>
      <c r="AA1096">
        <v>25</v>
      </c>
      <c r="AB1096">
        <v>24</v>
      </c>
      <c r="AC1096" t="s">
        <v>142</v>
      </c>
      <c r="AD1096">
        <f>IF(ISBLANK(Source[[#This Row],[CrosslistID]]),1,1/COUNTIFS(Source[CrosslistID],Source[[#This Row],[CrosslistID]],Source[TermDesc],Source[[#This Row],[TermDesc]]))</f>
        <v>0.25</v>
      </c>
      <c r="AE1096">
        <v>26</v>
      </c>
      <c r="AF1096">
        <v>25</v>
      </c>
      <c r="AG1096">
        <v>104</v>
      </c>
      <c r="AH1096">
        <v>104</v>
      </c>
      <c r="AI1096">
        <v>1.2</v>
      </c>
      <c r="AJ1096">
        <v>1.2</v>
      </c>
      <c r="AK1096">
        <v>0</v>
      </c>
      <c r="AL10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96">
        <f>IF(AND(Source[[#This Row],[Credit_Noncredit]]="Noncredit",Source[[#This Row],[FTEF]]&gt;0),Source[[#This Row],[NC XLST FTES]]*525/(437.5*Source[[#This Row],[FTEF]]),0)</f>
        <v>0</v>
      </c>
      <c r="AN1096">
        <f>IF(Source[[#This Row],[Credit_Noncredit]]="Credit",Source[[#This Row],[Census Enrollment]],Source[[#This Row],[Noncredit Avg. Attendance]])</f>
        <v>6</v>
      </c>
    </row>
    <row r="1097" spans="1:40" x14ac:dyDescent="0.25">
      <c r="A1097" t="s">
        <v>4581</v>
      </c>
      <c r="B1097" t="s">
        <v>886</v>
      </c>
      <c r="C1097" t="s">
        <v>1184</v>
      </c>
      <c r="D1097" t="s">
        <v>1185</v>
      </c>
      <c r="E1097" s="4">
        <v>37385</v>
      </c>
      <c r="F1097" s="4" t="s">
        <v>233</v>
      </c>
      <c r="G1097" s="4" t="s">
        <v>2641</v>
      </c>
      <c r="H1097" t="str">
        <f>CONCATENATE(Source[[#This Row],[Subject]],TRIM(Source[[#This Row],[Course]]))</f>
        <v>ART146C</v>
      </c>
      <c r="I1097" t="str">
        <f>VLOOKUP(Source[[#This Row],[SubjCrse]],'Courses and Categories'!$E$2:$G$1816,3,FALSE)</f>
        <v>Credit Visual &amp; Performing Arts</v>
      </c>
      <c r="J1097">
        <v>1</v>
      </c>
      <c r="K1097" t="s">
        <v>2642</v>
      </c>
      <c r="L1097" t="s">
        <v>39</v>
      </c>
      <c r="M1097" t="s">
        <v>1046</v>
      </c>
      <c r="N1097" t="s">
        <v>105</v>
      </c>
      <c r="O1097">
        <v>1510</v>
      </c>
      <c r="P1097">
        <v>1800</v>
      </c>
      <c r="Q1097" t="s">
        <v>238</v>
      </c>
      <c r="R1097">
        <v>205</v>
      </c>
      <c r="S1097" t="s">
        <v>134</v>
      </c>
      <c r="T1097">
        <v>1</v>
      </c>
      <c r="U1097" s="1">
        <v>43479</v>
      </c>
      <c r="V1097" s="1">
        <v>43607</v>
      </c>
      <c r="W1097" t="s">
        <v>2637</v>
      </c>
      <c r="X1097" t="s">
        <v>1929</v>
      </c>
      <c r="Y1097">
        <v>3</v>
      </c>
      <c r="Z1097">
        <v>3</v>
      </c>
      <c r="AA1097">
        <v>25</v>
      </c>
      <c r="AB1097">
        <v>12</v>
      </c>
      <c r="AC1097" t="s">
        <v>2623</v>
      </c>
      <c r="AD1097">
        <f>IF(ISBLANK(Source[[#This Row],[CrosslistID]]),1,1/COUNTIFS(Source[CrosslistID],Source[[#This Row],[CrosslistID]],Source[TermDesc],Source[[#This Row],[TermDesc]]))</f>
        <v>0.25</v>
      </c>
      <c r="AE1097">
        <v>24</v>
      </c>
      <c r="AF1097">
        <v>25</v>
      </c>
      <c r="AG1097">
        <v>96</v>
      </c>
      <c r="AH1097">
        <v>96</v>
      </c>
      <c r="AI1097">
        <v>0.6</v>
      </c>
      <c r="AJ1097">
        <v>0.6</v>
      </c>
      <c r="AK1097">
        <v>0</v>
      </c>
      <c r="AL10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97">
        <f>IF(AND(Source[[#This Row],[Credit_Noncredit]]="Noncredit",Source[[#This Row],[FTEF]]&gt;0),Source[[#This Row],[NC XLST FTES]]*525/(437.5*Source[[#This Row],[FTEF]]),0)</f>
        <v>0</v>
      </c>
      <c r="AN1097">
        <f>IF(Source[[#This Row],[Credit_Noncredit]]="Credit",Source[[#This Row],[Census Enrollment]],Source[[#This Row],[Noncredit Avg. Attendance]])</f>
        <v>3</v>
      </c>
    </row>
    <row r="1098" spans="1:40" x14ac:dyDescent="0.25">
      <c r="A1098" t="s">
        <v>4581</v>
      </c>
      <c r="B1098" t="s">
        <v>886</v>
      </c>
      <c r="C1098" t="s">
        <v>1184</v>
      </c>
      <c r="D1098" t="s">
        <v>1185</v>
      </c>
      <c r="E1098" s="4">
        <v>37386</v>
      </c>
      <c r="F1098" s="4" t="s">
        <v>233</v>
      </c>
      <c r="G1098" s="4" t="s">
        <v>2641</v>
      </c>
      <c r="H1098" t="str">
        <f>CONCATENATE(Source[[#This Row],[Subject]],TRIM(Source[[#This Row],[Course]]))</f>
        <v>ART146C</v>
      </c>
      <c r="I1098" t="str">
        <f>VLOOKUP(Source[[#This Row],[SubjCrse]],'Courses and Categories'!$E$2:$G$1816,3,FALSE)</f>
        <v>Credit Visual &amp; Performing Arts</v>
      </c>
      <c r="J1098">
        <v>2</v>
      </c>
      <c r="K1098" t="s">
        <v>2642</v>
      </c>
      <c r="L1098" t="s">
        <v>39</v>
      </c>
      <c r="M1098" t="s">
        <v>1046</v>
      </c>
      <c r="N1098" t="s">
        <v>59</v>
      </c>
      <c r="O1098">
        <v>1510</v>
      </c>
      <c r="P1098">
        <v>1800</v>
      </c>
      <c r="Q1098" t="s">
        <v>238</v>
      </c>
      <c r="R1098">
        <v>205</v>
      </c>
      <c r="S1098" t="s">
        <v>134</v>
      </c>
      <c r="T1098">
        <v>1</v>
      </c>
      <c r="U1098" s="1">
        <v>43479</v>
      </c>
      <c r="V1098" s="1">
        <v>43607</v>
      </c>
      <c r="W1098" t="s">
        <v>2637</v>
      </c>
      <c r="X1098" t="s">
        <v>1929</v>
      </c>
      <c r="Y1098">
        <v>2</v>
      </c>
      <c r="Z1098">
        <v>2</v>
      </c>
      <c r="AA1098">
        <v>25</v>
      </c>
      <c r="AB1098">
        <v>8</v>
      </c>
      <c r="AC1098" t="s">
        <v>142</v>
      </c>
      <c r="AD1098">
        <f>IF(ISBLANK(Source[[#This Row],[CrosslistID]]),1,1/COUNTIFS(Source[CrosslistID],Source[[#This Row],[CrosslistID]],Source[TermDesc],Source[[#This Row],[TermDesc]]))</f>
        <v>0.25</v>
      </c>
      <c r="AE1098">
        <v>26</v>
      </c>
      <c r="AF1098">
        <v>25</v>
      </c>
      <c r="AG1098">
        <v>104</v>
      </c>
      <c r="AH1098">
        <v>104</v>
      </c>
      <c r="AI1098">
        <v>0.4</v>
      </c>
      <c r="AJ1098">
        <v>0.4</v>
      </c>
      <c r="AK1098">
        <v>0</v>
      </c>
      <c r="AL10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98">
        <f>IF(AND(Source[[#This Row],[Credit_Noncredit]]="Noncredit",Source[[#This Row],[FTEF]]&gt;0),Source[[#This Row],[NC XLST FTES]]*525/(437.5*Source[[#This Row],[FTEF]]),0)</f>
        <v>0</v>
      </c>
      <c r="AN1098">
        <f>IF(Source[[#This Row],[Credit_Noncredit]]="Credit",Source[[#This Row],[Census Enrollment]],Source[[#This Row],[Noncredit Avg. Attendance]])</f>
        <v>2</v>
      </c>
    </row>
    <row r="1099" spans="1:40" x14ac:dyDescent="0.25">
      <c r="A1099" t="s">
        <v>4581</v>
      </c>
      <c r="B1099" t="s">
        <v>886</v>
      </c>
      <c r="C1099" t="s">
        <v>1184</v>
      </c>
      <c r="D1099" t="s">
        <v>1185</v>
      </c>
      <c r="E1099" s="4">
        <v>37387</v>
      </c>
      <c r="F1099" s="4" t="s">
        <v>233</v>
      </c>
      <c r="G1099" s="4" t="s">
        <v>2643</v>
      </c>
      <c r="H1099" t="str">
        <f>CONCATENATE(Source[[#This Row],[Subject]],TRIM(Source[[#This Row],[Course]]))</f>
        <v>ART146D</v>
      </c>
      <c r="I1099" t="str">
        <f>VLOOKUP(Source[[#This Row],[SubjCrse]],'Courses and Categories'!$E$2:$G$1816,3,FALSE)</f>
        <v>Credit Visual &amp; Performing Arts</v>
      </c>
      <c r="J1099">
        <v>1</v>
      </c>
      <c r="K1099" t="s">
        <v>2644</v>
      </c>
      <c r="L1099" t="s">
        <v>39</v>
      </c>
      <c r="M1099" t="s">
        <v>1046</v>
      </c>
      <c r="N1099" t="s">
        <v>105</v>
      </c>
      <c r="O1099">
        <v>1510</v>
      </c>
      <c r="P1099">
        <v>1800</v>
      </c>
      <c r="Q1099" t="s">
        <v>238</v>
      </c>
      <c r="R1099">
        <v>205</v>
      </c>
      <c r="S1099" t="s">
        <v>134</v>
      </c>
      <c r="T1099">
        <v>1</v>
      </c>
      <c r="U1099" s="1">
        <v>43479</v>
      </c>
      <c r="V1099" s="1">
        <v>43607</v>
      </c>
      <c r="W1099" t="s">
        <v>2637</v>
      </c>
      <c r="X1099" t="s">
        <v>1929</v>
      </c>
      <c r="Y1099">
        <v>2</v>
      </c>
      <c r="Z1099">
        <v>2</v>
      </c>
      <c r="AA1099">
        <v>25</v>
      </c>
      <c r="AB1099">
        <v>8</v>
      </c>
      <c r="AC1099" t="s">
        <v>2623</v>
      </c>
      <c r="AD1099">
        <f>IF(ISBLANK(Source[[#This Row],[CrosslistID]]),1,1/COUNTIFS(Source[CrosslistID],Source[[#This Row],[CrosslistID]],Source[TermDesc],Source[[#This Row],[TermDesc]]))</f>
        <v>0.25</v>
      </c>
      <c r="AE1099">
        <v>24</v>
      </c>
      <c r="AF1099">
        <v>25</v>
      </c>
      <c r="AG1099">
        <v>96</v>
      </c>
      <c r="AH1099">
        <v>96</v>
      </c>
      <c r="AI1099">
        <v>0.4</v>
      </c>
      <c r="AJ1099">
        <v>0.4</v>
      </c>
      <c r="AK1099">
        <v>0</v>
      </c>
      <c r="AL10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099">
        <f>IF(AND(Source[[#This Row],[Credit_Noncredit]]="Noncredit",Source[[#This Row],[FTEF]]&gt;0),Source[[#This Row],[NC XLST FTES]]*525/(437.5*Source[[#This Row],[FTEF]]),0)</f>
        <v>0</v>
      </c>
      <c r="AN1099">
        <f>IF(Source[[#This Row],[Credit_Noncredit]]="Credit",Source[[#This Row],[Census Enrollment]],Source[[#This Row],[Noncredit Avg. Attendance]])</f>
        <v>2</v>
      </c>
    </row>
    <row r="1100" spans="1:40" x14ac:dyDescent="0.25">
      <c r="A1100" t="s">
        <v>4581</v>
      </c>
      <c r="B1100" t="s">
        <v>886</v>
      </c>
      <c r="C1100" t="s">
        <v>1184</v>
      </c>
      <c r="D1100" t="s">
        <v>1185</v>
      </c>
      <c r="E1100" s="4">
        <v>37388</v>
      </c>
      <c r="F1100" s="4" t="s">
        <v>233</v>
      </c>
      <c r="G1100" s="4" t="s">
        <v>2643</v>
      </c>
      <c r="H1100" t="str">
        <f>CONCATENATE(Source[[#This Row],[Subject]],TRIM(Source[[#This Row],[Course]]))</f>
        <v>ART146D</v>
      </c>
      <c r="I1100" t="str">
        <f>VLOOKUP(Source[[#This Row],[SubjCrse]],'Courses and Categories'!$E$2:$G$1816,3,FALSE)</f>
        <v>Credit Visual &amp; Performing Arts</v>
      </c>
      <c r="J1100">
        <v>2</v>
      </c>
      <c r="K1100" t="s">
        <v>2644</v>
      </c>
      <c r="L1100" t="s">
        <v>39</v>
      </c>
      <c r="M1100" t="s">
        <v>1046</v>
      </c>
      <c r="N1100" t="s">
        <v>59</v>
      </c>
      <c r="O1100">
        <v>1510</v>
      </c>
      <c r="P1100">
        <v>1800</v>
      </c>
      <c r="Q1100" t="s">
        <v>238</v>
      </c>
      <c r="R1100">
        <v>205</v>
      </c>
      <c r="S1100" t="s">
        <v>134</v>
      </c>
      <c r="T1100">
        <v>1</v>
      </c>
      <c r="U1100" s="1">
        <v>43479</v>
      </c>
      <c r="V1100" s="1">
        <v>43607</v>
      </c>
      <c r="W1100" t="s">
        <v>2637</v>
      </c>
      <c r="X1100" t="s">
        <v>1929</v>
      </c>
      <c r="Y1100">
        <v>3</v>
      </c>
      <c r="Z1100">
        <v>3</v>
      </c>
      <c r="AA1100">
        <v>25</v>
      </c>
      <c r="AB1100">
        <v>12</v>
      </c>
      <c r="AC1100" t="s">
        <v>142</v>
      </c>
      <c r="AD1100">
        <f>IF(ISBLANK(Source[[#This Row],[CrosslistID]]),1,1/COUNTIFS(Source[CrosslistID],Source[[#This Row],[CrosslistID]],Source[TermDesc],Source[[#This Row],[TermDesc]]))</f>
        <v>0.25</v>
      </c>
      <c r="AE1100">
        <v>26</v>
      </c>
      <c r="AF1100">
        <v>25</v>
      </c>
      <c r="AG1100">
        <v>104</v>
      </c>
      <c r="AH1100">
        <v>104</v>
      </c>
      <c r="AI1100">
        <v>0.6</v>
      </c>
      <c r="AJ1100">
        <v>0.6</v>
      </c>
      <c r="AK1100">
        <v>0</v>
      </c>
      <c r="AL11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00">
        <f>IF(AND(Source[[#This Row],[Credit_Noncredit]]="Noncredit",Source[[#This Row],[FTEF]]&gt;0),Source[[#This Row],[NC XLST FTES]]*525/(437.5*Source[[#This Row],[FTEF]]),0)</f>
        <v>0</v>
      </c>
      <c r="AN1100">
        <f>IF(Source[[#This Row],[Credit_Noncredit]]="Credit",Source[[#This Row],[Census Enrollment]],Source[[#This Row],[Noncredit Avg. Attendance]])</f>
        <v>3</v>
      </c>
    </row>
    <row r="1101" spans="1:40" x14ac:dyDescent="0.25">
      <c r="A1101" t="s">
        <v>4581</v>
      </c>
      <c r="B1101" t="s">
        <v>886</v>
      </c>
      <c r="C1101" t="s">
        <v>1184</v>
      </c>
      <c r="D1101" t="s">
        <v>1185</v>
      </c>
      <c r="E1101" s="4">
        <v>30060</v>
      </c>
      <c r="F1101" s="4" t="s">
        <v>233</v>
      </c>
      <c r="G1101" s="4" t="s">
        <v>1210</v>
      </c>
      <c r="H1101" t="str">
        <f>CONCATENATE(Source[[#This Row],[Subject]],TRIM(Source[[#This Row],[Course]]))</f>
        <v>ART150A</v>
      </c>
      <c r="I1101" t="str">
        <f>VLOOKUP(Source[[#This Row],[SubjCrse]],'Courses and Categories'!$E$2:$G$1816,3,FALSE)</f>
        <v>Credit Visual &amp; Performing Arts</v>
      </c>
      <c r="J1101">
        <v>1</v>
      </c>
      <c r="K1101" t="s">
        <v>1211</v>
      </c>
      <c r="L1101" t="s">
        <v>39</v>
      </c>
      <c r="M1101" t="s">
        <v>1046</v>
      </c>
      <c r="N1101" t="s">
        <v>59</v>
      </c>
      <c r="O1101">
        <v>910</v>
      </c>
      <c r="P1101">
        <v>1200</v>
      </c>
      <c r="Q1101" t="s">
        <v>923</v>
      </c>
      <c r="R1101">
        <v>107</v>
      </c>
      <c r="S1101" t="s">
        <v>134</v>
      </c>
      <c r="T1101">
        <v>1</v>
      </c>
      <c r="U1101" s="1">
        <v>43479</v>
      </c>
      <c r="V1101" s="1">
        <v>43607</v>
      </c>
      <c r="W1101" t="s">
        <v>2645</v>
      </c>
      <c r="X1101" t="s">
        <v>1929</v>
      </c>
      <c r="Y1101">
        <v>15</v>
      </c>
      <c r="Z1101">
        <v>11</v>
      </c>
      <c r="AA1101">
        <v>25</v>
      </c>
      <c r="AB1101">
        <v>44</v>
      </c>
      <c r="AC1101" t="s">
        <v>2646</v>
      </c>
      <c r="AD1101">
        <f>IF(ISBLANK(Source[[#This Row],[CrosslistID]]),1,1/COUNTIFS(Source[CrosslistID],Source[[#This Row],[CrosslistID]],Source[TermDesc],Source[[#This Row],[TermDesc]]))</f>
        <v>0.25</v>
      </c>
      <c r="AE1101">
        <v>23</v>
      </c>
      <c r="AF1101">
        <v>25</v>
      </c>
      <c r="AG1101">
        <v>92</v>
      </c>
      <c r="AH1101">
        <v>92</v>
      </c>
      <c r="AI1101">
        <v>2.8</v>
      </c>
      <c r="AJ1101">
        <v>3</v>
      </c>
      <c r="AK1101">
        <v>0.33329999999999999</v>
      </c>
      <c r="AL11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01">
        <f>IF(AND(Source[[#This Row],[Credit_Noncredit]]="Noncredit",Source[[#This Row],[FTEF]]&gt;0),Source[[#This Row],[NC XLST FTES]]*525/(437.5*Source[[#This Row],[FTEF]]),0)</f>
        <v>0</v>
      </c>
      <c r="AN1101">
        <f>IF(Source[[#This Row],[Credit_Noncredit]]="Credit",Source[[#This Row],[Census Enrollment]],Source[[#This Row],[Noncredit Avg. Attendance]])</f>
        <v>15</v>
      </c>
    </row>
    <row r="1102" spans="1:40" x14ac:dyDescent="0.25">
      <c r="A1102" t="s">
        <v>4581</v>
      </c>
      <c r="B1102" t="s">
        <v>886</v>
      </c>
      <c r="C1102" t="s">
        <v>1184</v>
      </c>
      <c r="D1102" t="s">
        <v>1185</v>
      </c>
      <c r="E1102" s="4">
        <v>30062</v>
      </c>
      <c r="F1102" s="4" t="s">
        <v>233</v>
      </c>
      <c r="G1102" s="4" t="s">
        <v>1210</v>
      </c>
      <c r="H1102" t="str">
        <f>CONCATENATE(Source[[#This Row],[Subject]],TRIM(Source[[#This Row],[Course]]))</f>
        <v>ART150A</v>
      </c>
      <c r="I1102" t="str">
        <f>VLOOKUP(Source[[#This Row],[SubjCrse]],'Courses and Categories'!$E$2:$G$1816,3,FALSE)</f>
        <v>Credit Visual &amp; Performing Arts</v>
      </c>
      <c r="J1102">
        <v>316</v>
      </c>
      <c r="K1102" t="s">
        <v>1211</v>
      </c>
      <c r="L1102" t="s">
        <v>39</v>
      </c>
      <c r="M1102" t="s">
        <v>1046</v>
      </c>
      <c r="N1102" t="s">
        <v>105</v>
      </c>
      <c r="O1102">
        <v>1310</v>
      </c>
      <c r="P1102">
        <v>1600</v>
      </c>
      <c r="Q1102" t="s">
        <v>743</v>
      </c>
      <c r="R1102">
        <v>208</v>
      </c>
      <c r="S1102" t="s">
        <v>745</v>
      </c>
      <c r="T1102">
        <v>1</v>
      </c>
      <c r="U1102" s="1">
        <v>43479</v>
      </c>
      <c r="V1102" s="1">
        <v>43607</v>
      </c>
      <c r="W1102" t="s">
        <v>2580</v>
      </c>
      <c r="X1102" t="s">
        <v>1929</v>
      </c>
      <c r="Y1102">
        <v>11</v>
      </c>
      <c r="Z1102">
        <v>11</v>
      </c>
      <c r="AA1102">
        <v>25</v>
      </c>
      <c r="AB1102">
        <v>44</v>
      </c>
      <c r="AC1102" t="s">
        <v>1212</v>
      </c>
      <c r="AD1102">
        <f>IF(ISBLANK(Source[[#This Row],[CrosslistID]]),1,1/COUNTIFS(Source[CrosslistID],Source[[#This Row],[CrosslistID]],Source[TermDesc],Source[[#This Row],[TermDesc]]))</f>
        <v>0.25</v>
      </c>
      <c r="AE1102">
        <v>20</v>
      </c>
      <c r="AF1102">
        <v>25</v>
      </c>
      <c r="AG1102">
        <v>80</v>
      </c>
      <c r="AH1102">
        <v>80</v>
      </c>
      <c r="AI1102">
        <v>2</v>
      </c>
      <c r="AJ1102">
        <v>2.2000000000000002</v>
      </c>
      <c r="AK1102">
        <v>0.33329999999999999</v>
      </c>
      <c r="AL11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02">
        <f>IF(AND(Source[[#This Row],[Credit_Noncredit]]="Noncredit",Source[[#This Row],[FTEF]]&gt;0),Source[[#This Row],[NC XLST FTES]]*525/(437.5*Source[[#This Row],[FTEF]]),0)</f>
        <v>0</v>
      </c>
      <c r="AN1102">
        <f>IF(Source[[#This Row],[Credit_Noncredit]]="Credit",Source[[#This Row],[Census Enrollment]],Source[[#This Row],[Noncredit Avg. Attendance]])</f>
        <v>11</v>
      </c>
    </row>
    <row r="1103" spans="1:40" x14ac:dyDescent="0.25">
      <c r="A1103" t="s">
        <v>4581</v>
      </c>
      <c r="B1103" t="s">
        <v>886</v>
      </c>
      <c r="C1103" t="s">
        <v>1184</v>
      </c>
      <c r="D1103" t="s">
        <v>1185</v>
      </c>
      <c r="E1103" s="4">
        <v>38579</v>
      </c>
      <c r="F1103" s="4" t="s">
        <v>233</v>
      </c>
      <c r="G1103" s="4" t="s">
        <v>1210</v>
      </c>
      <c r="H1103" t="str">
        <f>CONCATENATE(Source[[#This Row],[Subject]],TRIM(Source[[#This Row],[Course]]))</f>
        <v>ART150A</v>
      </c>
      <c r="I1103" t="str">
        <f>VLOOKUP(Source[[#This Row],[SubjCrse]],'Courses and Categories'!$E$2:$G$1816,3,FALSE)</f>
        <v>Credit Visual &amp; Performing Arts</v>
      </c>
      <c r="J1103">
        <v>616</v>
      </c>
      <c r="K1103" t="s">
        <v>1211</v>
      </c>
      <c r="L1103" t="s">
        <v>50</v>
      </c>
      <c r="M1103" t="s">
        <v>1046</v>
      </c>
      <c r="N1103" t="s">
        <v>51</v>
      </c>
      <c r="O1103">
        <v>930</v>
      </c>
      <c r="P1103">
        <v>1520</v>
      </c>
      <c r="Q1103" t="s">
        <v>743</v>
      </c>
      <c r="R1103">
        <v>208</v>
      </c>
      <c r="S1103" t="s">
        <v>745</v>
      </c>
      <c r="T1103">
        <v>1</v>
      </c>
      <c r="U1103" s="1">
        <v>43479</v>
      </c>
      <c r="V1103" s="1">
        <v>43607</v>
      </c>
      <c r="W1103" t="s">
        <v>2648</v>
      </c>
      <c r="X1103" t="s">
        <v>1929</v>
      </c>
      <c r="Y1103">
        <v>11</v>
      </c>
      <c r="Z1103">
        <v>11</v>
      </c>
      <c r="AA1103">
        <v>25</v>
      </c>
      <c r="AB1103">
        <v>44</v>
      </c>
      <c r="AC1103" t="s">
        <v>4893</v>
      </c>
      <c r="AD1103">
        <f>IF(ISBLANK(Source[[#This Row],[CrosslistID]]),1,1/COUNTIFS(Source[CrosslistID],Source[[#This Row],[CrosslistID]],Source[TermDesc],Source[[#This Row],[TermDesc]]))</f>
        <v>0.25</v>
      </c>
      <c r="AE1103">
        <v>23</v>
      </c>
      <c r="AF1103">
        <v>25</v>
      </c>
      <c r="AG1103">
        <v>92</v>
      </c>
      <c r="AH1103">
        <v>92</v>
      </c>
      <c r="AI1103">
        <v>2</v>
      </c>
      <c r="AJ1103">
        <v>2.2000000000000002</v>
      </c>
      <c r="AK1103">
        <v>0.33329999999999999</v>
      </c>
      <c r="AL11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03">
        <f>IF(AND(Source[[#This Row],[Credit_Noncredit]]="Noncredit",Source[[#This Row],[FTEF]]&gt;0),Source[[#This Row],[NC XLST FTES]]*525/(437.5*Source[[#This Row],[FTEF]]),0)</f>
        <v>0</v>
      </c>
      <c r="AN1103">
        <f>IF(Source[[#This Row],[Credit_Noncredit]]="Credit",Source[[#This Row],[Census Enrollment]],Source[[#This Row],[Noncredit Avg. Attendance]])</f>
        <v>11</v>
      </c>
    </row>
    <row r="1104" spans="1:40" x14ac:dyDescent="0.25">
      <c r="A1104" t="s">
        <v>4581</v>
      </c>
      <c r="B1104" t="s">
        <v>886</v>
      </c>
      <c r="C1104" t="s">
        <v>1184</v>
      </c>
      <c r="D1104" t="s">
        <v>1185</v>
      </c>
      <c r="E1104" s="4">
        <v>30063</v>
      </c>
      <c r="F1104" s="4" t="s">
        <v>233</v>
      </c>
      <c r="G1104" s="4" t="s">
        <v>1213</v>
      </c>
      <c r="H1104" t="str">
        <f>CONCATENATE(Source[[#This Row],[Subject]],TRIM(Source[[#This Row],[Course]]))</f>
        <v>ART150B</v>
      </c>
      <c r="I1104" t="str">
        <f>VLOOKUP(Source[[#This Row],[SubjCrse]],'Courses and Categories'!$E$2:$G$1816,3,FALSE)</f>
        <v>Credit Visual &amp; Performing Arts</v>
      </c>
      <c r="J1104">
        <v>1</v>
      </c>
      <c r="K1104" t="s">
        <v>1214</v>
      </c>
      <c r="L1104" t="s">
        <v>39</v>
      </c>
      <c r="M1104" t="s">
        <v>1046</v>
      </c>
      <c r="N1104" t="s">
        <v>59</v>
      </c>
      <c r="O1104">
        <v>910</v>
      </c>
      <c r="P1104">
        <v>1200</v>
      </c>
      <c r="Q1104" t="s">
        <v>923</v>
      </c>
      <c r="R1104">
        <v>107</v>
      </c>
      <c r="S1104" t="s">
        <v>134</v>
      </c>
      <c r="T1104">
        <v>1</v>
      </c>
      <c r="U1104" s="1">
        <v>43479</v>
      </c>
      <c r="V1104" s="1">
        <v>43607</v>
      </c>
      <c r="W1104" t="s">
        <v>2645</v>
      </c>
      <c r="X1104" t="s">
        <v>1929</v>
      </c>
      <c r="Y1104">
        <v>6</v>
      </c>
      <c r="Z1104">
        <v>6</v>
      </c>
      <c r="AA1104">
        <v>25</v>
      </c>
      <c r="AB1104">
        <v>24</v>
      </c>
      <c r="AC1104" t="s">
        <v>2646</v>
      </c>
      <c r="AD1104">
        <f>IF(ISBLANK(Source[[#This Row],[CrosslistID]]),1,1/COUNTIFS(Source[CrosslistID],Source[[#This Row],[CrosslistID]],Source[TermDesc],Source[[#This Row],[TermDesc]]))</f>
        <v>0.25</v>
      </c>
      <c r="AE1104">
        <v>23</v>
      </c>
      <c r="AF1104">
        <v>25</v>
      </c>
      <c r="AG1104">
        <v>92</v>
      </c>
      <c r="AH1104">
        <v>92</v>
      </c>
      <c r="AI1104">
        <v>1.2</v>
      </c>
      <c r="AJ1104">
        <v>1.2</v>
      </c>
      <c r="AK1104">
        <v>0</v>
      </c>
      <c r="AL11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04">
        <f>IF(AND(Source[[#This Row],[Credit_Noncredit]]="Noncredit",Source[[#This Row],[FTEF]]&gt;0),Source[[#This Row],[NC XLST FTES]]*525/(437.5*Source[[#This Row],[FTEF]]),0)</f>
        <v>0</v>
      </c>
      <c r="AN1104">
        <f>IF(Source[[#This Row],[Credit_Noncredit]]="Credit",Source[[#This Row],[Census Enrollment]],Source[[#This Row],[Noncredit Avg. Attendance]])</f>
        <v>6</v>
      </c>
    </row>
    <row r="1105" spans="1:40" x14ac:dyDescent="0.25">
      <c r="A1105" t="s">
        <v>4581</v>
      </c>
      <c r="B1105" t="s">
        <v>886</v>
      </c>
      <c r="C1105" t="s">
        <v>1184</v>
      </c>
      <c r="D1105" t="s">
        <v>1185</v>
      </c>
      <c r="E1105" s="4">
        <v>30065</v>
      </c>
      <c r="F1105" s="4" t="s">
        <v>233</v>
      </c>
      <c r="G1105" s="4" t="s">
        <v>1213</v>
      </c>
      <c r="H1105" t="str">
        <f>CONCATENATE(Source[[#This Row],[Subject]],TRIM(Source[[#This Row],[Course]]))</f>
        <v>ART150B</v>
      </c>
      <c r="I1105" t="str">
        <f>VLOOKUP(Source[[#This Row],[SubjCrse]],'Courses and Categories'!$E$2:$G$1816,3,FALSE)</f>
        <v>Credit Visual &amp; Performing Arts</v>
      </c>
      <c r="J1105">
        <v>316</v>
      </c>
      <c r="K1105" t="s">
        <v>1214</v>
      </c>
      <c r="L1105" t="s">
        <v>39</v>
      </c>
      <c r="M1105" t="s">
        <v>1046</v>
      </c>
      <c r="N1105" t="s">
        <v>105</v>
      </c>
      <c r="O1105">
        <v>1310</v>
      </c>
      <c r="P1105">
        <v>1600</v>
      </c>
      <c r="Q1105" t="s">
        <v>743</v>
      </c>
      <c r="R1105">
        <v>208</v>
      </c>
      <c r="S1105" t="s">
        <v>745</v>
      </c>
      <c r="T1105">
        <v>1</v>
      </c>
      <c r="U1105" s="1">
        <v>43479</v>
      </c>
      <c r="V1105" s="1">
        <v>43607</v>
      </c>
      <c r="W1105" t="s">
        <v>2580</v>
      </c>
      <c r="X1105" t="s">
        <v>1929</v>
      </c>
      <c r="Y1105">
        <v>2</v>
      </c>
      <c r="Z1105">
        <v>2</v>
      </c>
      <c r="AA1105">
        <v>25</v>
      </c>
      <c r="AB1105">
        <v>8</v>
      </c>
      <c r="AC1105" t="s">
        <v>1212</v>
      </c>
      <c r="AD1105">
        <f>IF(ISBLANK(Source[[#This Row],[CrosslistID]]),1,1/COUNTIFS(Source[CrosslistID],Source[[#This Row],[CrosslistID]],Source[TermDesc],Source[[#This Row],[TermDesc]]))</f>
        <v>0.25</v>
      </c>
      <c r="AE1105">
        <v>20</v>
      </c>
      <c r="AF1105">
        <v>25</v>
      </c>
      <c r="AG1105">
        <v>80</v>
      </c>
      <c r="AH1105">
        <v>80</v>
      </c>
      <c r="AI1105">
        <v>0.4</v>
      </c>
      <c r="AJ1105">
        <v>0.4</v>
      </c>
      <c r="AK1105">
        <v>0</v>
      </c>
      <c r="AL11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05">
        <f>IF(AND(Source[[#This Row],[Credit_Noncredit]]="Noncredit",Source[[#This Row],[FTEF]]&gt;0),Source[[#This Row],[NC XLST FTES]]*525/(437.5*Source[[#This Row],[FTEF]]),0)</f>
        <v>0</v>
      </c>
      <c r="AN1105">
        <f>IF(Source[[#This Row],[Credit_Noncredit]]="Credit",Source[[#This Row],[Census Enrollment]],Source[[#This Row],[Noncredit Avg. Attendance]])</f>
        <v>2</v>
      </c>
    </row>
    <row r="1106" spans="1:40" x14ac:dyDescent="0.25">
      <c r="A1106" t="s">
        <v>4581</v>
      </c>
      <c r="B1106" t="s">
        <v>886</v>
      </c>
      <c r="C1106" t="s">
        <v>1184</v>
      </c>
      <c r="D1106" t="s">
        <v>1185</v>
      </c>
      <c r="E1106" s="4">
        <v>38580</v>
      </c>
      <c r="F1106" s="4" t="s">
        <v>233</v>
      </c>
      <c r="G1106" s="4" t="s">
        <v>1213</v>
      </c>
      <c r="H1106" t="str">
        <f>CONCATENATE(Source[[#This Row],[Subject]],TRIM(Source[[#This Row],[Course]]))</f>
        <v>ART150B</v>
      </c>
      <c r="I1106" t="str">
        <f>VLOOKUP(Source[[#This Row],[SubjCrse]],'Courses and Categories'!$E$2:$G$1816,3,FALSE)</f>
        <v>Credit Visual &amp; Performing Arts</v>
      </c>
      <c r="J1106">
        <v>616</v>
      </c>
      <c r="K1106" t="s">
        <v>1214</v>
      </c>
      <c r="L1106" t="s">
        <v>50</v>
      </c>
      <c r="M1106" t="s">
        <v>1046</v>
      </c>
      <c r="N1106" t="s">
        <v>51</v>
      </c>
      <c r="O1106">
        <v>930</v>
      </c>
      <c r="P1106">
        <v>1520</v>
      </c>
      <c r="Q1106" t="s">
        <v>743</v>
      </c>
      <c r="R1106">
        <v>208</v>
      </c>
      <c r="S1106" t="s">
        <v>745</v>
      </c>
      <c r="T1106">
        <v>1</v>
      </c>
      <c r="U1106" s="1">
        <v>43479</v>
      </c>
      <c r="V1106" s="1">
        <v>43607</v>
      </c>
      <c r="W1106" t="s">
        <v>2648</v>
      </c>
      <c r="X1106" t="s">
        <v>1929</v>
      </c>
      <c r="Y1106">
        <v>7</v>
      </c>
      <c r="Z1106">
        <v>7</v>
      </c>
      <c r="AA1106">
        <v>25</v>
      </c>
      <c r="AB1106">
        <v>28</v>
      </c>
      <c r="AC1106" t="s">
        <v>4893</v>
      </c>
      <c r="AD1106">
        <f>IF(ISBLANK(Source[[#This Row],[CrosslistID]]),1,1/COUNTIFS(Source[CrosslistID],Source[[#This Row],[CrosslistID]],Source[TermDesc],Source[[#This Row],[TermDesc]]))</f>
        <v>0.25</v>
      </c>
      <c r="AE1106">
        <v>23</v>
      </c>
      <c r="AF1106">
        <v>25</v>
      </c>
      <c r="AG1106">
        <v>92</v>
      </c>
      <c r="AH1106">
        <v>92</v>
      </c>
      <c r="AI1106">
        <v>1.4</v>
      </c>
      <c r="AJ1106">
        <v>1.4</v>
      </c>
      <c r="AK1106">
        <v>0</v>
      </c>
      <c r="AL11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06">
        <f>IF(AND(Source[[#This Row],[Credit_Noncredit]]="Noncredit",Source[[#This Row],[FTEF]]&gt;0),Source[[#This Row],[NC XLST FTES]]*525/(437.5*Source[[#This Row],[FTEF]]),0)</f>
        <v>0</v>
      </c>
      <c r="AN1106">
        <f>IF(Source[[#This Row],[Credit_Noncredit]]="Credit",Source[[#This Row],[Census Enrollment]],Source[[#This Row],[Noncredit Avg. Attendance]])</f>
        <v>7</v>
      </c>
    </row>
    <row r="1107" spans="1:40" x14ac:dyDescent="0.25">
      <c r="A1107" t="s">
        <v>4581</v>
      </c>
      <c r="B1107" t="s">
        <v>886</v>
      </c>
      <c r="C1107" t="s">
        <v>1184</v>
      </c>
      <c r="D1107" t="s">
        <v>1185</v>
      </c>
      <c r="E1107" s="4">
        <v>31832</v>
      </c>
      <c r="F1107" s="4" t="s">
        <v>233</v>
      </c>
      <c r="G1107" s="4" t="s">
        <v>1215</v>
      </c>
      <c r="H1107" t="str">
        <f>CONCATENATE(Source[[#This Row],[Subject]],TRIM(Source[[#This Row],[Course]]))</f>
        <v>ART150C</v>
      </c>
      <c r="I1107" t="str">
        <f>VLOOKUP(Source[[#This Row],[SubjCrse]],'Courses and Categories'!$E$2:$G$1816,3,FALSE)</f>
        <v>Credit Visual &amp; Performing Arts</v>
      </c>
      <c r="J1107">
        <v>1</v>
      </c>
      <c r="K1107" t="s">
        <v>1216</v>
      </c>
      <c r="L1107" t="s">
        <v>39</v>
      </c>
      <c r="M1107" t="s">
        <v>1046</v>
      </c>
      <c r="N1107" t="s">
        <v>59</v>
      </c>
      <c r="O1107">
        <v>910</v>
      </c>
      <c r="P1107">
        <v>1200</v>
      </c>
      <c r="Q1107" t="s">
        <v>923</v>
      </c>
      <c r="R1107">
        <v>107</v>
      </c>
      <c r="S1107" t="s">
        <v>134</v>
      </c>
      <c r="T1107">
        <v>1</v>
      </c>
      <c r="U1107" s="1">
        <v>43479</v>
      </c>
      <c r="V1107" s="1">
        <v>43607</v>
      </c>
      <c r="W1107" t="s">
        <v>2645</v>
      </c>
      <c r="X1107" t="s">
        <v>1929</v>
      </c>
      <c r="Y1107">
        <v>1</v>
      </c>
      <c r="Z1107">
        <v>1</v>
      </c>
      <c r="AA1107">
        <v>25</v>
      </c>
      <c r="AB1107">
        <v>4</v>
      </c>
      <c r="AC1107" t="s">
        <v>2646</v>
      </c>
      <c r="AD1107">
        <f>IF(ISBLANK(Source[[#This Row],[CrosslistID]]),1,1/COUNTIFS(Source[CrosslistID],Source[[#This Row],[CrosslistID]],Source[TermDesc],Source[[#This Row],[TermDesc]]))</f>
        <v>0.25</v>
      </c>
      <c r="AE1107">
        <v>23</v>
      </c>
      <c r="AF1107">
        <v>25</v>
      </c>
      <c r="AG1107">
        <v>92</v>
      </c>
      <c r="AH1107">
        <v>92</v>
      </c>
      <c r="AI1107">
        <v>0.2</v>
      </c>
      <c r="AJ1107">
        <v>0.2</v>
      </c>
      <c r="AK1107">
        <v>0</v>
      </c>
      <c r="AL11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07">
        <f>IF(AND(Source[[#This Row],[Credit_Noncredit]]="Noncredit",Source[[#This Row],[FTEF]]&gt;0),Source[[#This Row],[NC XLST FTES]]*525/(437.5*Source[[#This Row],[FTEF]]),0)</f>
        <v>0</v>
      </c>
      <c r="AN1107">
        <f>IF(Source[[#This Row],[Credit_Noncredit]]="Credit",Source[[#This Row],[Census Enrollment]],Source[[#This Row],[Noncredit Avg. Attendance]])</f>
        <v>1</v>
      </c>
    </row>
    <row r="1108" spans="1:40" x14ac:dyDescent="0.25">
      <c r="A1108" t="s">
        <v>4581</v>
      </c>
      <c r="B1108" t="s">
        <v>886</v>
      </c>
      <c r="C1108" t="s">
        <v>1184</v>
      </c>
      <c r="D1108" t="s">
        <v>1185</v>
      </c>
      <c r="E1108" s="4">
        <v>31834</v>
      </c>
      <c r="F1108" s="4" t="s">
        <v>233</v>
      </c>
      <c r="G1108" s="4" t="s">
        <v>1215</v>
      </c>
      <c r="H1108" t="str">
        <f>CONCATENATE(Source[[#This Row],[Subject]],TRIM(Source[[#This Row],[Course]]))</f>
        <v>ART150C</v>
      </c>
      <c r="I1108" t="str">
        <f>VLOOKUP(Source[[#This Row],[SubjCrse]],'Courses and Categories'!$E$2:$G$1816,3,FALSE)</f>
        <v>Credit Visual &amp; Performing Arts</v>
      </c>
      <c r="J1108">
        <v>316</v>
      </c>
      <c r="K1108" t="s">
        <v>1216</v>
      </c>
      <c r="L1108" t="s">
        <v>39</v>
      </c>
      <c r="M1108" t="s">
        <v>1046</v>
      </c>
      <c r="N1108" t="s">
        <v>105</v>
      </c>
      <c r="O1108">
        <v>1310</v>
      </c>
      <c r="P1108">
        <v>1600</v>
      </c>
      <c r="Q1108" t="s">
        <v>743</v>
      </c>
      <c r="R1108">
        <v>208</v>
      </c>
      <c r="S1108" t="s">
        <v>745</v>
      </c>
      <c r="T1108">
        <v>1</v>
      </c>
      <c r="U1108" s="1">
        <v>43479</v>
      </c>
      <c r="V1108" s="1">
        <v>43607</v>
      </c>
      <c r="W1108" t="s">
        <v>2580</v>
      </c>
      <c r="X1108" t="s">
        <v>1929</v>
      </c>
      <c r="Y1108">
        <v>3</v>
      </c>
      <c r="Z1108">
        <v>3</v>
      </c>
      <c r="AA1108">
        <v>25</v>
      </c>
      <c r="AB1108">
        <v>12</v>
      </c>
      <c r="AC1108" t="s">
        <v>1212</v>
      </c>
      <c r="AD1108">
        <f>IF(ISBLANK(Source[[#This Row],[CrosslistID]]),1,1/COUNTIFS(Source[CrosslistID],Source[[#This Row],[CrosslistID]],Source[TermDesc],Source[[#This Row],[TermDesc]]))</f>
        <v>0.25</v>
      </c>
      <c r="AE1108">
        <v>20</v>
      </c>
      <c r="AF1108">
        <v>25</v>
      </c>
      <c r="AG1108">
        <v>80</v>
      </c>
      <c r="AH1108">
        <v>80</v>
      </c>
      <c r="AI1108">
        <v>0.4</v>
      </c>
      <c r="AJ1108">
        <v>0.6</v>
      </c>
      <c r="AK1108">
        <v>0</v>
      </c>
      <c r="AL11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08">
        <f>IF(AND(Source[[#This Row],[Credit_Noncredit]]="Noncredit",Source[[#This Row],[FTEF]]&gt;0),Source[[#This Row],[NC XLST FTES]]*525/(437.5*Source[[#This Row],[FTEF]]),0)</f>
        <v>0</v>
      </c>
      <c r="AN1108">
        <f>IF(Source[[#This Row],[Credit_Noncredit]]="Credit",Source[[#This Row],[Census Enrollment]],Source[[#This Row],[Noncredit Avg. Attendance]])</f>
        <v>3</v>
      </c>
    </row>
    <row r="1109" spans="1:40" x14ac:dyDescent="0.25">
      <c r="A1109" t="s">
        <v>4581</v>
      </c>
      <c r="B1109" t="s">
        <v>886</v>
      </c>
      <c r="C1109" t="s">
        <v>1184</v>
      </c>
      <c r="D1109" t="s">
        <v>1185</v>
      </c>
      <c r="E1109" s="4">
        <v>38581</v>
      </c>
      <c r="F1109" s="4" t="s">
        <v>233</v>
      </c>
      <c r="G1109" s="4" t="s">
        <v>1215</v>
      </c>
      <c r="H1109" t="str">
        <f>CONCATENATE(Source[[#This Row],[Subject]],TRIM(Source[[#This Row],[Course]]))</f>
        <v>ART150C</v>
      </c>
      <c r="I1109" t="str">
        <f>VLOOKUP(Source[[#This Row],[SubjCrse]],'Courses and Categories'!$E$2:$G$1816,3,FALSE)</f>
        <v>Credit Visual &amp; Performing Arts</v>
      </c>
      <c r="J1109">
        <v>616</v>
      </c>
      <c r="K1109" t="s">
        <v>1216</v>
      </c>
      <c r="L1109" t="s">
        <v>50</v>
      </c>
      <c r="M1109" t="s">
        <v>1046</v>
      </c>
      <c r="N1109" t="s">
        <v>51</v>
      </c>
      <c r="O1109">
        <v>930</v>
      </c>
      <c r="P1109">
        <v>1520</v>
      </c>
      <c r="Q1109" t="s">
        <v>743</v>
      </c>
      <c r="R1109">
        <v>208</v>
      </c>
      <c r="S1109" t="s">
        <v>745</v>
      </c>
      <c r="T1109">
        <v>1</v>
      </c>
      <c r="U1109" s="1">
        <v>43479</v>
      </c>
      <c r="V1109" s="1">
        <v>43607</v>
      </c>
      <c r="W1109" t="s">
        <v>2648</v>
      </c>
      <c r="X1109" t="s">
        <v>1929</v>
      </c>
      <c r="Y1109">
        <v>4</v>
      </c>
      <c r="Z1109">
        <v>4</v>
      </c>
      <c r="AA1109">
        <v>25</v>
      </c>
      <c r="AB1109">
        <v>16</v>
      </c>
      <c r="AC1109" t="s">
        <v>4893</v>
      </c>
      <c r="AD1109">
        <f>IF(ISBLANK(Source[[#This Row],[CrosslistID]]),1,1/COUNTIFS(Source[CrosslistID],Source[[#This Row],[CrosslistID]],Source[TermDesc],Source[[#This Row],[TermDesc]]))</f>
        <v>0.25</v>
      </c>
      <c r="AE1109">
        <v>23</v>
      </c>
      <c r="AF1109">
        <v>25</v>
      </c>
      <c r="AG1109">
        <v>92</v>
      </c>
      <c r="AH1109">
        <v>92</v>
      </c>
      <c r="AI1109">
        <v>0.8</v>
      </c>
      <c r="AJ1109">
        <v>0.8</v>
      </c>
      <c r="AK1109">
        <v>0</v>
      </c>
      <c r="AL11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09">
        <f>IF(AND(Source[[#This Row],[Credit_Noncredit]]="Noncredit",Source[[#This Row],[FTEF]]&gt;0),Source[[#This Row],[NC XLST FTES]]*525/(437.5*Source[[#This Row],[FTEF]]),0)</f>
        <v>0</v>
      </c>
      <c r="AN1109">
        <f>IF(Source[[#This Row],[Credit_Noncredit]]="Credit",Source[[#This Row],[Census Enrollment]],Source[[#This Row],[Noncredit Avg. Attendance]])</f>
        <v>4</v>
      </c>
    </row>
    <row r="1110" spans="1:40" x14ac:dyDescent="0.25">
      <c r="A1110" t="s">
        <v>4581</v>
      </c>
      <c r="B1110" t="s">
        <v>886</v>
      </c>
      <c r="C1110" t="s">
        <v>1184</v>
      </c>
      <c r="D1110" t="s">
        <v>1185</v>
      </c>
      <c r="E1110" s="4">
        <v>34945</v>
      </c>
      <c r="F1110" s="4" t="s">
        <v>233</v>
      </c>
      <c r="G1110" s="4" t="s">
        <v>1217</v>
      </c>
      <c r="H1110" t="str">
        <f>CONCATENATE(Source[[#This Row],[Subject]],TRIM(Source[[#This Row],[Course]]))</f>
        <v>ART150D</v>
      </c>
      <c r="I1110" t="str">
        <f>VLOOKUP(Source[[#This Row],[SubjCrse]],'Courses and Categories'!$E$2:$G$1816,3,FALSE)</f>
        <v>Credit Visual &amp; Performing Arts</v>
      </c>
      <c r="J1110">
        <v>1</v>
      </c>
      <c r="K1110" t="s">
        <v>1218</v>
      </c>
      <c r="L1110" t="s">
        <v>39</v>
      </c>
      <c r="M1110" t="s">
        <v>1046</v>
      </c>
      <c r="N1110" t="s">
        <v>59</v>
      </c>
      <c r="O1110">
        <v>910</v>
      </c>
      <c r="P1110">
        <v>1200</v>
      </c>
      <c r="Q1110" t="s">
        <v>923</v>
      </c>
      <c r="R1110">
        <v>107</v>
      </c>
      <c r="S1110" t="s">
        <v>134</v>
      </c>
      <c r="T1110">
        <v>1</v>
      </c>
      <c r="U1110" s="1">
        <v>43479</v>
      </c>
      <c r="V1110" s="1">
        <v>43607</v>
      </c>
      <c r="W1110" t="s">
        <v>2645</v>
      </c>
      <c r="X1110" t="s">
        <v>1929</v>
      </c>
      <c r="Y1110">
        <v>2</v>
      </c>
      <c r="Z1110">
        <v>2</v>
      </c>
      <c r="AA1110">
        <v>25</v>
      </c>
      <c r="AB1110">
        <v>8</v>
      </c>
      <c r="AC1110" t="s">
        <v>2646</v>
      </c>
      <c r="AD1110">
        <f>IF(ISBLANK(Source[[#This Row],[CrosslistID]]),1,1/COUNTIFS(Source[CrosslistID],Source[[#This Row],[CrosslistID]],Source[TermDesc],Source[[#This Row],[TermDesc]]))</f>
        <v>0.25</v>
      </c>
      <c r="AE1110">
        <v>23</v>
      </c>
      <c r="AF1110">
        <v>25</v>
      </c>
      <c r="AG1110">
        <v>92</v>
      </c>
      <c r="AH1110">
        <v>92</v>
      </c>
      <c r="AI1110">
        <v>0.4</v>
      </c>
      <c r="AJ1110">
        <v>0.4</v>
      </c>
      <c r="AK1110">
        <v>0</v>
      </c>
      <c r="AL11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10">
        <f>IF(AND(Source[[#This Row],[Credit_Noncredit]]="Noncredit",Source[[#This Row],[FTEF]]&gt;0),Source[[#This Row],[NC XLST FTES]]*525/(437.5*Source[[#This Row],[FTEF]]),0)</f>
        <v>0</v>
      </c>
      <c r="AN1110">
        <f>IF(Source[[#This Row],[Credit_Noncredit]]="Credit",Source[[#This Row],[Census Enrollment]],Source[[#This Row],[Noncredit Avg. Attendance]])</f>
        <v>2</v>
      </c>
    </row>
    <row r="1111" spans="1:40" x14ac:dyDescent="0.25">
      <c r="A1111" t="s">
        <v>4581</v>
      </c>
      <c r="B1111" t="s">
        <v>886</v>
      </c>
      <c r="C1111" t="s">
        <v>1184</v>
      </c>
      <c r="D1111" t="s">
        <v>1185</v>
      </c>
      <c r="E1111" s="4">
        <v>34947</v>
      </c>
      <c r="F1111" s="4" t="s">
        <v>233</v>
      </c>
      <c r="G1111" s="4" t="s">
        <v>1217</v>
      </c>
      <c r="H1111" t="str">
        <f>CONCATENATE(Source[[#This Row],[Subject]],TRIM(Source[[#This Row],[Course]]))</f>
        <v>ART150D</v>
      </c>
      <c r="I1111" t="str">
        <f>VLOOKUP(Source[[#This Row],[SubjCrse]],'Courses and Categories'!$E$2:$G$1816,3,FALSE)</f>
        <v>Credit Visual &amp; Performing Arts</v>
      </c>
      <c r="J1111">
        <v>316</v>
      </c>
      <c r="K1111" t="s">
        <v>1218</v>
      </c>
      <c r="L1111" t="s">
        <v>39</v>
      </c>
      <c r="M1111" t="s">
        <v>1046</v>
      </c>
      <c r="N1111" t="s">
        <v>105</v>
      </c>
      <c r="O1111">
        <v>1310</v>
      </c>
      <c r="P1111">
        <v>1600</v>
      </c>
      <c r="Q1111" t="s">
        <v>743</v>
      </c>
      <c r="R1111">
        <v>208</v>
      </c>
      <c r="S1111" t="s">
        <v>745</v>
      </c>
      <c r="T1111">
        <v>1</v>
      </c>
      <c r="U1111" s="1">
        <v>43479</v>
      </c>
      <c r="V1111" s="1">
        <v>43607</v>
      </c>
      <c r="W1111" t="s">
        <v>2580</v>
      </c>
      <c r="X1111" t="s">
        <v>1929</v>
      </c>
      <c r="Y1111">
        <v>1</v>
      </c>
      <c r="Z1111">
        <v>1</v>
      </c>
      <c r="AA1111">
        <v>25</v>
      </c>
      <c r="AB1111">
        <v>4</v>
      </c>
      <c r="AC1111" t="s">
        <v>1212</v>
      </c>
      <c r="AD1111">
        <f>IF(ISBLANK(Source[[#This Row],[CrosslistID]]),1,1/COUNTIFS(Source[CrosslistID],Source[[#This Row],[CrosslistID]],Source[TermDesc],Source[[#This Row],[TermDesc]]))</f>
        <v>0.25</v>
      </c>
      <c r="AE1111">
        <v>20</v>
      </c>
      <c r="AF1111">
        <v>25</v>
      </c>
      <c r="AG1111">
        <v>80</v>
      </c>
      <c r="AH1111">
        <v>80</v>
      </c>
      <c r="AI1111">
        <v>0.2</v>
      </c>
      <c r="AJ1111">
        <v>0.2</v>
      </c>
      <c r="AK1111">
        <v>0</v>
      </c>
      <c r="AL11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11">
        <f>IF(AND(Source[[#This Row],[Credit_Noncredit]]="Noncredit",Source[[#This Row],[FTEF]]&gt;0),Source[[#This Row],[NC XLST FTES]]*525/(437.5*Source[[#This Row],[FTEF]]),0)</f>
        <v>0</v>
      </c>
      <c r="AN1111">
        <f>IF(Source[[#This Row],[Credit_Noncredit]]="Credit",Source[[#This Row],[Census Enrollment]],Source[[#This Row],[Noncredit Avg. Attendance]])</f>
        <v>1</v>
      </c>
    </row>
    <row r="1112" spans="1:40" x14ac:dyDescent="0.25">
      <c r="A1112" t="s">
        <v>4581</v>
      </c>
      <c r="B1112" t="s">
        <v>886</v>
      </c>
      <c r="C1112" t="s">
        <v>1184</v>
      </c>
      <c r="D1112" t="s">
        <v>1185</v>
      </c>
      <c r="E1112" s="4">
        <v>38582</v>
      </c>
      <c r="F1112" s="4" t="s">
        <v>233</v>
      </c>
      <c r="G1112" s="4" t="s">
        <v>1217</v>
      </c>
      <c r="H1112" t="str">
        <f>CONCATENATE(Source[[#This Row],[Subject]],TRIM(Source[[#This Row],[Course]]))</f>
        <v>ART150D</v>
      </c>
      <c r="I1112" t="str">
        <f>VLOOKUP(Source[[#This Row],[SubjCrse]],'Courses and Categories'!$E$2:$G$1816,3,FALSE)</f>
        <v>Credit Visual &amp; Performing Arts</v>
      </c>
      <c r="J1112">
        <v>616</v>
      </c>
      <c r="K1112" t="s">
        <v>1218</v>
      </c>
      <c r="L1112" t="s">
        <v>50</v>
      </c>
      <c r="M1112" t="s">
        <v>1046</v>
      </c>
      <c r="N1112" t="s">
        <v>51</v>
      </c>
      <c r="O1112">
        <v>930</v>
      </c>
      <c r="P1112">
        <v>1520</v>
      </c>
      <c r="Q1112" t="s">
        <v>743</v>
      </c>
      <c r="R1112">
        <v>208</v>
      </c>
      <c r="S1112" t="s">
        <v>745</v>
      </c>
      <c r="T1112">
        <v>1</v>
      </c>
      <c r="U1112" s="1">
        <v>43479</v>
      </c>
      <c r="V1112" s="1">
        <v>43607</v>
      </c>
      <c r="W1112" t="s">
        <v>2648</v>
      </c>
      <c r="X1112" t="s">
        <v>1929</v>
      </c>
      <c r="Y1112">
        <v>1</v>
      </c>
      <c r="Z1112">
        <v>1</v>
      </c>
      <c r="AA1112">
        <v>25</v>
      </c>
      <c r="AB1112">
        <v>4</v>
      </c>
      <c r="AC1112" t="s">
        <v>4893</v>
      </c>
      <c r="AD1112">
        <f>IF(ISBLANK(Source[[#This Row],[CrosslistID]]),1,1/COUNTIFS(Source[CrosslistID],Source[[#This Row],[CrosslistID]],Source[TermDesc],Source[[#This Row],[TermDesc]]))</f>
        <v>0.25</v>
      </c>
      <c r="AE1112">
        <v>23</v>
      </c>
      <c r="AF1112">
        <v>25</v>
      </c>
      <c r="AG1112">
        <v>92</v>
      </c>
      <c r="AH1112">
        <v>92</v>
      </c>
      <c r="AI1112">
        <v>0.2</v>
      </c>
      <c r="AJ1112">
        <v>0.2</v>
      </c>
      <c r="AK1112">
        <v>0</v>
      </c>
      <c r="AL11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12">
        <f>IF(AND(Source[[#This Row],[Credit_Noncredit]]="Noncredit",Source[[#This Row],[FTEF]]&gt;0),Source[[#This Row],[NC XLST FTES]]*525/(437.5*Source[[#This Row],[FTEF]]),0)</f>
        <v>0</v>
      </c>
      <c r="AN1112">
        <f>IF(Source[[#This Row],[Credit_Noncredit]]="Credit",Source[[#This Row],[Census Enrollment]],Source[[#This Row],[Noncredit Avg. Attendance]])</f>
        <v>1</v>
      </c>
    </row>
    <row r="1113" spans="1:40" x14ac:dyDescent="0.25">
      <c r="A1113" t="s">
        <v>4581</v>
      </c>
      <c r="B1113" t="s">
        <v>886</v>
      </c>
      <c r="C1113" t="s">
        <v>1184</v>
      </c>
      <c r="D1113" t="s">
        <v>1185</v>
      </c>
      <c r="E1113" s="4">
        <v>37374</v>
      </c>
      <c r="F1113" s="4" t="s">
        <v>233</v>
      </c>
      <c r="G1113" s="4" t="s">
        <v>2649</v>
      </c>
      <c r="H1113" t="str">
        <f>CONCATENATE(Source[[#This Row],[Subject]],TRIM(Source[[#This Row],[Course]]))</f>
        <v>ART152A</v>
      </c>
      <c r="I1113" t="str">
        <f>VLOOKUP(Source[[#This Row],[SubjCrse]],'Courses and Categories'!$E$2:$G$1816,3,FALSE)</f>
        <v>Credit Visual &amp; Performing Arts</v>
      </c>
      <c r="J1113">
        <v>317</v>
      </c>
      <c r="K1113" t="s">
        <v>2650</v>
      </c>
      <c r="L1113" t="s">
        <v>39</v>
      </c>
      <c r="M1113" t="s">
        <v>1046</v>
      </c>
      <c r="N1113" t="s">
        <v>59</v>
      </c>
      <c r="O1113">
        <v>1310</v>
      </c>
      <c r="P1113">
        <v>1600</v>
      </c>
      <c r="Q1113" t="s">
        <v>743</v>
      </c>
      <c r="R1113">
        <v>208</v>
      </c>
      <c r="S1113" t="s">
        <v>745</v>
      </c>
      <c r="T1113">
        <v>1</v>
      </c>
      <c r="U1113" s="1">
        <v>43479</v>
      </c>
      <c r="V1113" s="1">
        <v>43607</v>
      </c>
      <c r="W1113" t="s">
        <v>1084</v>
      </c>
      <c r="X1113" t="s">
        <v>1929</v>
      </c>
      <c r="Y1113">
        <v>16</v>
      </c>
      <c r="Z1113">
        <v>15</v>
      </c>
      <c r="AA1113">
        <v>25</v>
      </c>
      <c r="AB1113">
        <v>60</v>
      </c>
      <c r="AC1113" t="s">
        <v>2651</v>
      </c>
      <c r="AD1113">
        <f>IF(ISBLANK(Source[[#This Row],[CrosslistID]]),1,1/COUNTIFS(Source[CrosslistID],Source[[#This Row],[CrosslistID]],Source[TermDesc],Source[[#This Row],[TermDesc]]))</f>
        <v>0.33333333333333331</v>
      </c>
      <c r="AE1113">
        <v>21</v>
      </c>
      <c r="AF1113">
        <v>25</v>
      </c>
      <c r="AG1113">
        <v>84</v>
      </c>
      <c r="AH1113">
        <v>84</v>
      </c>
      <c r="AI1113">
        <v>3</v>
      </c>
      <c r="AJ1113">
        <v>3.2</v>
      </c>
      <c r="AK1113">
        <v>0.33329999999999999</v>
      </c>
      <c r="AL11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13">
        <f>IF(AND(Source[[#This Row],[Credit_Noncredit]]="Noncredit",Source[[#This Row],[FTEF]]&gt;0),Source[[#This Row],[NC XLST FTES]]*525/(437.5*Source[[#This Row],[FTEF]]),0)</f>
        <v>0</v>
      </c>
      <c r="AN1113">
        <f>IF(Source[[#This Row],[Credit_Noncredit]]="Credit",Source[[#This Row],[Census Enrollment]],Source[[#This Row],[Noncredit Avg. Attendance]])</f>
        <v>16</v>
      </c>
    </row>
    <row r="1114" spans="1:40" x14ac:dyDescent="0.25">
      <c r="A1114" t="s">
        <v>4581</v>
      </c>
      <c r="B1114" t="s">
        <v>886</v>
      </c>
      <c r="C1114" t="s">
        <v>1184</v>
      </c>
      <c r="D1114" t="s">
        <v>1185</v>
      </c>
      <c r="E1114" s="4">
        <v>37389</v>
      </c>
      <c r="F1114" s="4" t="s">
        <v>233</v>
      </c>
      <c r="G1114" s="4" t="s">
        <v>2652</v>
      </c>
      <c r="H1114" t="str">
        <f>CONCATENATE(Source[[#This Row],[Subject]],TRIM(Source[[#This Row],[Course]]))</f>
        <v>ART152B</v>
      </c>
      <c r="I1114" t="str">
        <f>VLOOKUP(Source[[#This Row],[SubjCrse]],'Courses and Categories'!$E$2:$G$1816,3,FALSE)</f>
        <v>Credit Visual &amp; Performing Arts</v>
      </c>
      <c r="J1114">
        <v>317</v>
      </c>
      <c r="K1114" t="s">
        <v>2653</v>
      </c>
      <c r="L1114" t="s">
        <v>39</v>
      </c>
      <c r="M1114" t="s">
        <v>1046</v>
      </c>
      <c r="N1114" t="s">
        <v>59</v>
      </c>
      <c r="O1114">
        <v>1310</v>
      </c>
      <c r="P1114">
        <v>1600</v>
      </c>
      <c r="Q1114" t="s">
        <v>743</v>
      </c>
      <c r="R1114">
        <v>208</v>
      </c>
      <c r="S1114" t="s">
        <v>745</v>
      </c>
      <c r="T1114">
        <v>1</v>
      </c>
      <c r="U1114" s="1">
        <v>43479</v>
      </c>
      <c r="V1114" s="1">
        <v>43607</v>
      </c>
      <c r="W1114" t="s">
        <v>1084</v>
      </c>
      <c r="X1114" t="s">
        <v>1929</v>
      </c>
      <c r="Y1114">
        <v>6</v>
      </c>
      <c r="Z1114">
        <v>5</v>
      </c>
      <c r="AA1114">
        <v>25</v>
      </c>
      <c r="AB1114">
        <v>20</v>
      </c>
      <c r="AC1114" t="s">
        <v>2651</v>
      </c>
      <c r="AD1114">
        <f>IF(ISBLANK(Source[[#This Row],[CrosslistID]]),1,1/COUNTIFS(Source[CrosslistID],Source[[#This Row],[CrosslistID]],Source[TermDesc],Source[[#This Row],[TermDesc]]))</f>
        <v>0.33333333333333331</v>
      </c>
      <c r="AE1114">
        <v>21</v>
      </c>
      <c r="AF1114">
        <v>25</v>
      </c>
      <c r="AG1114">
        <v>84</v>
      </c>
      <c r="AH1114">
        <v>84</v>
      </c>
      <c r="AI1114">
        <v>1.2</v>
      </c>
      <c r="AJ1114">
        <v>1.2</v>
      </c>
      <c r="AK1114">
        <v>0</v>
      </c>
      <c r="AL11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14">
        <f>IF(AND(Source[[#This Row],[Credit_Noncredit]]="Noncredit",Source[[#This Row],[FTEF]]&gt;0),Source[[#This Row],[NC XLST FTES]]*525/(437.5*Source[[#This Row],[FTEF]]),0)</f>
        <v>0</v>
      </c>
      <c r="AN1114">
        <f>IF(Source[[#This Row],[Credit_Noncredit]]="Credit",Source[[#This Row],[Census Enrollment]],Source[[#This Row],[Noncredit Avg. Attendance]])</f>
        <v>6</v>
      </c>
    </row>
    <row r="1115" spans="1:40" x14ac:dyDescent="0.25">
      <c r="A1115" t="s">
        <v>4581</v>
      </c>
      <c r="B1115" t="s">
        <v>886</v>
      </c>
      <c r="C1115" t="s">
        <v>1184</v>
      </c>
      <c r="D1115" t="s">
        <v>1185</v>
      </c>
      <c r="E1115" s="4">
        <v>39253</v>
      </c>
      <c r="F1115" s="4" t="s">
        <v>233</v>
      </c>
      <c r="G1115" s="4" t="s">
        <v>2654</v>
      </c>
      <c r="H1115" t="str">
        <f>CONCATENATE(Source[[#This Row],[Subject]],TRIM(Source[[#This Row],[Course]]))</f>
        <v>ART152C</v>
      </c>
      <c r="I1115" t="str">
        <f>VLOOKUP(Source[[#This Row],[SubjCrse]],'Courses and Categories'!$E$2:$G$1816,3,FALSE)</f>
        <v>Credit Visual &amp; Performing Arts</v>
      </c>
      <c r="J1115">
        <v>317</v>
      </c>
      <c r="K1115" t="s">
        <v>2655</v>
      </c>
      <c r="L1115" t="s">
        <v>39</v>
      </c>
      <c r="M1115" t="s">
        <v>1046</v>
      </c>
      <c r="N1115" t="s">
        <v>59</v>
      </c>
      <c r="O1115">
        <v>1310</v>
      </c>
      <c r="P1115">
        <v>1600</v>
      </c>
      <c r="Q1115" t="s">
        <v>743</v>
      </c>
      <c r="R1115">
        <v>208</v>
      </c>
      <c r="S1115" t="s">
        <v>745</v>
      </c>
      <c r="T1115">
        <v>1</v>
      </c>
      <c r="U1115" s="1">
        <v>43479</v>
      </c>
      <c r="V1115" s="1">
        <v>43607</v>
      </c>
      <c r="W1115" t="s">
        <v>1084</v>
      </c>
      <c r="X1115" t="s">
        <v>1929</v>
      </c>
      <c r="Y1115">
        <v>1</v>
      </c>
      <c r="Z1115">
        <v>1</v>
      </c>
      <c r="AA1115">
        <v>20</v>
      </c>
      <c r="AB1115">
        <v>5</v>
      </c>
      <c r="AC1115" t="s">
        <v>2651</v>
      </c>
      <c r="AD1115">
        <f>IF(ISBLANK(Source[[#This Row],[CrosslistID]]),1,1/COUNTIFS(Source[CrosslistID],Source[[#This Row],[CrosslistID]],Source[TermDesc],Source[[#This Row],[TermDesc]]))</f>
        <v>0.33333333333333331</v>
      </c>
      <c r="AE1115">
        <v>21</v>
      </c>
      <c r="AF1115">
        <v>25</v>
      </c>
      <c r="AG1115">
        <v>84</v>
      </c>
      <c r="AH1115">
        <v>84</v>
      </c>
      <c r="AI1115">
        <v>0.2</v>
      </c>
      <c r="AJ1115">
        <v>0.2</v>
      </c>
      <c r="AK1115">
        <v>0</v>
      </c>
      <c r="AL11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15">
        <f>IF(AND(Source[[#This Row],[Credit_Noncredit]]="Noncredit",Source[[#This Row],[FTEF]]&gt;0),Source[[#This Row],[NC XLST FTES]]*525/(437.5*Source[[#This Row],[FTEF]]),0)</f>
        <v>0</v>
      </c>
      <c r="AN1115">
        <f>IF(Source[[#This Row],[Credit_Noncredit]]="Credit",Source[[#This Row],[Census Enrollment]],Source[[#This Row],[Noncredit Avg. Attendance]])</f>
        <v>1</v>
      </c>
    </row>
    <row r="1116" spans="1:40" x14ac:dyDescent="0.25">
      <c r="A1116" t="s">
        <v>4581</v>
      </c>
      <c r="B1116" t="s">
        <v>886</v>
      </c>
      <c r="C1116" t="s">
        <v>1184</v>
      </c>
      <c r="D1116" t="s">
        <v>1185</v>
      </c>
      <c r="E1116" s="4">
        <v>30073</v>
      </c>
      <c r="F1116" s="4" t="s">
        <v>233</v>
      </c>
      <c r="G1116" s="4" t="s">
        <v>1219</v>
      </c>
      <c r="H1116" t="str">
        <f>CONCATENATE(Source[[#This Row],[Subject]],TRIM(Source[[#This Row],[Course]]))</f>
        <v>ART160A</v>
      </c>
      <c r="I1116" t="str">
        <f>VLOOKUP(Source[[#This Row],[SubjCrse]],'Courses and Categories'!$E$2:$G$1816,3,FALSE)</f>
        <v>Credit Visual &amp; Performing Arts</v>
      </c>
      <c r="J1116">
        <v>1</v>
      </c>
      <c r="K1116" t="s">
        <v>1220</v>
      </c>
      <c r="L1116" t="s">
        <v>39</v>
      </c>
      <c r="M1116" t="s">
        <v>1046</v>
      </c>
      <c r="N1116" t="s">
        <v>105</v>
      </c>
      <c r="O1116">
        <v>910</v>
      </c>
      <c r="P1116">
        <v>1200</v>
      </c>
      <c r="Q1116" t="s">
        <v>233</v>
      </c>
      <c r="R1116">
        <v>121</v>
      </c>
      <c r="S1116" t="s">
        <v>134</v>
      </c>
      <c r="T1116">
        <v>1</v>
      </c>
      <c r="U1116" s="1">
        <v>43479</v>
      </c>
      <c r="V1116" s="1">
        <v>43607</v>
      </c>
      <c r="W1116" t="s">
        <v>2656</v>
      </c>
      <c r="X1116" t="s">
        <v>1929</v>
      </c>
      <c r="Y1116">
        <v>26</v>
      </c>
      <c r="Z1116">
        <v>24</v>
      </c>
      <c r="AA1116">
        <v>25</v>
      </c>
      <c r="AB1116">
        <v>96</v>
      </c>
      <c r="AD1116">
        <f>IF(ISBLANK(Source[[#This Row],[CrosslistID]]),1,1/COUNTIFS(Source[CrosslistID],Source[[#This Row],[CrosslistID]],Source[TermDesc],Source[[#This Row],[TermDesc]]))</f>
        <v>1</v>
      </c>
      <c r="AG1116">
        <v>0</v>
      </c>
      <c r="AH1116">
        <v>96</v>
      </c>
      <c r="AI1116">
        <v>5.2</v>
      </c>
      <c r="AJ1116">
        <v>5.2</v>
      </c>
      <c r="AK1116">
        <v>0.33329999999999999</v>
      </c>
      <c r="AL11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16">
        <f>IF(AND(Source[[#This Row],[Credit_Noncredit]]="Noncredit",Source[[#This Row],[FTEF]]&gt;0),Source[[#This Row],[NC XLST FTES]]*525/(437.5*Source[[#This Row],[FTEF]]),0)</f>
        <v>0</v>
      </c>
      <c r="AN1116">
        <f>IF(Source[[#This Row],[Credit_Noncredit]]="Credit",Source[[#This Row],[Census Enrollment]],Source[[#This Row],[Noncredit Avg. Attendance]])</f>
        <v>26</v>
      </c>
    </row>
    <row r="1117" spans="1:40" x14ac:dyDescent="0.25">
      <c r="A1117" t="s">
        <v>4581</v>
      </c>
      <c r="B1117" t="s">
        <v>886</v>
      </c>
      <c r="C1117" t="s">
        <v>1184</v>
      </c>
      <c r="D1117" t="s">
        <v>1185</v>
      </c>
      <c r="E1117" s="4">
        <v>30072</v>
      </c>
      <c r="F1117" s="4" t="s">
        <v>233</v>
      </c>
      <c r="G1117" s="4" t="s">
        <v>1219</v>
      </c>
      <c r="H1117" t="str">
        <f>CONCATENATE(Source[[#This Row],[Subject]],TRIM(Source[[#This Row],[Course]]))</f>
        <v>ART160A</v>
      </c>
      <c r="I1117" t="str">
        <f>VLOOKUP(Source[[#This Row],[SubjCrse]],'Courses and Categories'!$E$2:$G$1816,3,FALSE)</f>
        <v>Credit Visual &amp; Performing Arts</v>
      </c>
      <c r="J1117">
        <v>2</v>
      </c>
      <c r="K1117" t="s">
        <v>1220</v>
      </c>
      <c r="L1117" t="s">
        <v>39</v>
      </c>
      <c r="M1117" t="s">
        <v>1046</v>
      </c>
      <c r="N1117" t="s">
        <v>105</v>
      </c>
      <c r="O1117">
        <v>1530</v>
      </c>
      <c r="P1117">
        <v>1820</v>
      </c>
      <c r="Q1117" t="s">
        <v>233</v>
      </c>
      <c r="R1117">
        <v>121</v>
      </c>
      <c r="S1117" t="s">
        <v>134</v>
      </c>
      <c r="T1117">
        <v>1</v>
      </c>
      <c r="U1117" s="1">
        <v>43479</v>
      </c>
      <c r="V1117" s="1">
        <v>43607</v>
      </c>
      <c r="W1117" t="s">
        <v>2657</v>
      </c>
      <c r="X1117" t="s">
        <v>1929</v>
      </c>
      <c r="Y1117">
        <v>24</v>
      </c>
      <c r="Z1117">
        <v>23</v>
      </c>
      <c r="AA1117">
        <v>25</v>
      </c>
      <c r="AB1117">
        <v>92</v>
      </c>
      <c r="AD1117">
        <f>IF(ISBLANK(Source[[#This Row],[CrosslistID]]),1,1/COUNTIFS(Source[CrosslistID],Source[[#This Row],[CrosslistID]],Source[TermDesc],Source[[#This Row],[TermDesc]]))</f>
        <v>1</v>
      </c>
      <c r="AG1117">
        <v>0</v>
      </c>
      <c r="AH1117">
        <v>92</v>
      </c>
      <c r="AI1117">
        <v>4.8</v>
      </c>
      <c r="AJ1117">
        <v>4.8</v>
      </c>
      <c r="AK1117">
        <v>0.33329999999999999</v>
      </c>
      <c r="AL11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17">
        <f>IF(AND(Source[[#This Row],[Credit_Noncredit]]="Noncredit",Source[[#This Row],[FTEF]]&gt;0),Source[[#This Row],[NC XLST FTES]]*525/(437.5*Source[[#This Row],[FTEF]]),0)</f>
        <v>0</v>
      </c>
      <c r="AN1117">
        <f>IF(Source[[#This Row],[Credit_Noncredit]]="Credit",Source[[#This Row],[Census Enrollment]],Source[[#This Row],[Noncredit Avg. Attendance]])</f>
        <v>24</v>
      </c>
    </row>
    <row r="1118" spans="1:40" x14ac:dyDescent="0.25">
      <c r="A1118" t="s">
        <v>4581</v>
      </c>
      <c r="B1118" t="s">
        <v>886</v>
      </c>
      <c r="C1118" t="s">
        <v>1184</v>
      </c>
      <c r="D1118" t="s">
        <v>1185</v>
      </c>
      <c r="E1118" s="4">
        <v>34948</v>
      </c>
      <c r="F1118" s="4" t="s">
        <v>233</v>
      </c>
      <c r="G1118" s="4" t="s">
        <v>1219</v>
      </c>
      <c r="H1118" t="str">
        <f>CONCATENATE(Source[[#This Row],[Subject]],TRIM(Source[[#This Row],[Course]]))</f>
        <v>ART160A</v>
      </c>
      <c r="I1118" t="str">
        <f>VLOOKUP(Source[[#This Row],[SubjCrse]],'Courses and Categories'!$E$2:$G$1816,3,FALSE)</f>
        <v>Credit Visual &amp; Performing Arts</v>
      </c>
      <c r="J1118">
        <v>4</v>
      </c>
      <c r="K1118" t="s">
        <v>1220</v>
      </c>
      <c r="L1118" t="s">
        <v>39</v>
      </c>
      <c r="M1118" t="s">
        <v>1046</v>
      </c>
      <c r="N1118" t="s">
        <v>59</v>
      </c>
      <c r="O1118">
        <v>1210</v>
      </c>
      <c r="P1118">
        <v>1500</v>
      </c>
      <c r="Q1118" t="s">
        <v>233</v>
      </c>
      <c r="R1118">
        <v>121</v>
      </c>
      <c r="S1118" t="s">
        <v>134</v>
      </c>
      <c r="T1118">
        <v>1</v>
      </c>
      <c r="U1118" s="1">
        <v>43479</v>
      </c>
      <c r="V1118" s="1">
        <v>43607</v>
      </c>
      <c r="W1118" t="s">
        <v>2656</v>
      </c>
      <c r="X1118" t="s">
        <v>1929</v>
      </c>
      <c r="Y1118">
        <v>23</v>
      </c>
      <c r="Z1118">
        <v>22</v>
      </c>
      <c r="AA1118">
        <v>25</v>
      </c>
      <c r="AB1118">
        <v>88</v>
      </c>
      <c r="AD1118">
        <f>IF(ISBLANK(Source[[#This Row],[CrosslistID]]),1,1/COUNTIFS(Source[CrosslistID],Source[[#This Row],[CrosslistID]],Source[TermDesc],Source[[#This Row],[TermDesc]]))</f>
        <v>1</v>
      </c>
      <c r="AG1118">
        <v>0</v>
      </c>
      <c r="AH1118">
        <v>88</v>
      </c>
      <c r="AI1118">
        <v>4.4000000000000004</v>
      </c>
      <c r="AJ1118">
        <v>4.5999999999999996</v>
      </c>
      <c r="AK1118">
        <v>0.33329999999999999</v>
      </c>
      <c r="AL11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18">
        <f>IF(AND(Source[[#This Row],[Credit_Noncredit]]="Noncredit",Source[[#This Row],[FTEF]]&gt;0),Source[[#This Row],[NC XLST FTES]]*525/(437.5*Source[[#This Row],[FTEF]]),0)</f>
        <v>0</v>
      </c>
      <c r="AN1118">
        <f>IF(Source[[#This Row],[Credit_Noncredit]]="Credit",Source[[#This Row],[Census Enrollment]],Source[[#This Row],[Noncredit Avg. Attendance]])</f>
        <v>23</v>
      </c>
    </row>
    <row r="1119" spans="1:40" x14ac:dyDescent="0.25">
      <c r="A1119" t="s">
        <v>4581</v>
      </c>
      <c r="B1119" t="s">
        <v>886</v>
      </c>
      <c r="C1119" t="s">
        <v>1184</v>
      </c>
      <c r="D1119" t="s">
        <v>1185</v>
      </c>
      <c r="E1119" s="4">
        <v>34949</v>
      </c>
      <c r="F1119" s="4" t="s">
        <v>233</v>
      </c>
      <c r="G1119" s="4" t="s">
        <v>1219</v>
      </c>
      <c r="H1119" t="str">
        <f>CONCATENATE(Source[[#This Row],[Subject]],TRIM(Source[[#This Row],[Course]]))</f>
        <v>ART160A</v>
      </c>
      <c r="I1119" t="str">
        <f>VLOOKUP(Source[[#This Row],[SubjCrse]],'Courses and Categories'!$E$2:$G$1816,3,FALSE)</f>
        <v>Credit Visual &amp; Performing Arts</v>
      </c>
      <c r="J1119">
        <v>5</v>
      </c>
      <c r="K1119" t="s">
        <v>1220</v>
      </c>
      <c r="L1119" t="s">
        <v>39</v>
      </c>
      <c r="M1119" t="s">
        <v>1046</v>
      </c>
      <c r="N1119" t="s">
        <v>59</v>
      </c>
      <c r="O1119">
        <v>910</v>
      </c>
      <c r="P1119">
        <v>1200</v>
      </c>
      <c r="Q1119" t="s">
        <v>233</v>
      </c>
      <c r="R1119">
        <v>121</v>
      </c>
      <c r="S1119" t="s">
        <v>134</v>
      </c>
      <c r="T1119">
        <v>1</v>
      </c>
      <c r="U1119" s="1">
        <v>43479</v>
      </c>
      <c r="V1119" s="1">
        <v>43607</v>
      </c>
      <c r="W1119" t="s">
        <v>2658</v>
      </c>
      <c r="X1119" t="s">
        <v>1929</v>
      </c>
      <c r="Y1119">
        <v>18</v>
      </c>
      <c r="Z1119">
        <v>16</v>
      </c>
      <c r="AA1119">
        <v>25</v>
      </c>
      <c r="AB1119">
        <v>64</v>
      </c>
      <c r="AC1119" t="s">
        <v>141</v>
      </c>
      <c r="AD1119">
        <f>IF(ISBLANK(Source[[#This Row],[CrosslistID]]),1,1/COUNTIFS(Source[CrosslistID],Source[[#This Row],[CrosslistID]],Source[TermDesc],Source[[#This Row],[TermDesc]]))</f>
        <v>0.33333333333333331</v>
      </c>
      <c r="AE1119">
        <v>22</v>
      </c>
      <c r="AF1119">
        <v>25</v>
      </c>
      <c r="AG1119">
        <v>88</v>
      </c>
      <c r="AH1119">
        <v>88</v>
      </c>
      <c r="AI1119">
        <v>3.6</v>
      </c>
      <c r="AJ1119">
        <v>3.6</v>
      </c>
      <c r="AK1119">
        <v>0.33329999999999999</v>
      </c>
      <c r="AL11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19">
        <f>IF(AND(Source[[#This Row],[Credit_Noncredit]]="Noncredit",Source[[#This Row],[FTEF]]&gt;0),Source[[#This Row],[NC XLST FTES]]*525/(437.5*Source[[#This Row],[FTEF]]),0)</f>
        <v>0</v>
      </c>
      <c r="AN1119">
        <f>IF(Source[[#This Row],[Credit_Noncredit]]="Credit",Source[[#This Row],[Census Enrollment]],Source[[#This Row],[Noncredit Avg. Attendance]])</f>
        <v>18</v>
      </c>
    </row>
    <row r="1120" spans="1:40" x14ac:dyDescent="0.25">
      <c r="A1120" t="s">
        <v>4581</v>
      </c>
      <c r="B1120" t="s">
        <v>886</v>
      </c>
      <c r="C1120" t="s">
        <v>1184</v>
      </c>
      <c r="D1120" t="s">
        <v>1185</v>
      </c>
      <c r="E1120" s="4">
        <v>37089</v>
      </c>
      <c r="F1120" s="4" t="s">
        <v>233</v>
      </c>
      <c r="G1120" s="4" t="s">
        <v>1219</v>
      </c>
      <c r="H1120" t="str">
        <f>CONCATENATE(Source[[#This Row],[Subject]],TRIM(Source[[#This Row],[Course]]))</f>
        <v>ART160A</v>
      </c>
      <c r="I1120" t="str">
        <f>VLOOKUP(Source[[#This Row],[SubjCrse]],'Courses and Categories'!$E$2:$G$1816,3,FALSE)</f>
        <v>Credit Visual &amp; Performing Arts</v>
      </c>
      <c r="J1120">
        <v>316</v>
      </c>
      <c r="K1120" t="s">
        <v>1220</v>
      </c>
      <c r="L1120" t="s">
        <v>39</v>
      </c>
      <c r="M1120" t="s">
        <v>1046</v>
      </c>
      <c r="N1120" t="s">
        <v>59</v>
      </c>
      <c r="O1120">
        <v>910</v>
      </c>
      <c r="P1120">
        <v>1200</v>
      </c>
      <c r="Q1120" t="s">
        <v>743</v>
      </c>
      <c r="R1120">
        <v>107</v>
      </c>
      <c r="S1120" t="s">
        <v>745</v>
      </c>
      <c r="T1120">
        <v>1</v>
      </c>
      <c r="U1120" s="1">
        <v>43479</v>
      </c>
      <c r="V1120" s="1">
        <v>43607</v>
      </c>
      <c r="W1120" t="s">
        <v>2659</v>
      </c>
      <c r="X1120" t="s">
        <v>1929</v>
      </c>
      <c r="Y1120">
        <v>9</v>
      </c>
      <c r="Z1120">
        <v>8</v>
      </c>
      <c r="AA1120">
        <v>25</v>
      </c>
      <c r="AB1120">
        <v>32</v>
      </c>
      <c r="AC1120" t="s">
        <v>2663</v>
      </c>
      <c r="AD1120">
        <f>IF(ISBLANK(Source[[#This Row],[CrosslistID]]),1,1/COUNTIFS(Source[CrosslistID],Source[[#This Row],[CrosslistID]],Source[TermDesc],Source[[#This Row],[TermDesc]]))</f>
        <v>0.25</v>
      </c>
      <c r="AE1120">
        <v>25</v>
      </c>
      <c r="AF1120">
        <v>25</v>
      </c>
      <c r="AG1120">
        <v>100</v>
      </c>
      <c r="AH1120">
        <v>100</v>
      </c>
      <c r="AI1120">
        <v>1.6</v>
      </c>
      <c r="AJ1120">
        <v>1.8</v>
      </c>
      <c r="AK1120">
        <v>0.33329999999999999</v>
      </c>
      <c r="AL11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20">
        <f>IF(AND(Source[[#This Row],[Credit_Noncredit]]="Noncredit",Source[[#This Row],[FTEF]]&gt;0),Source[[#This Row],[NC XLST FTES]]*525/(437.5*Source[[#This Row],[FTEF]]),0)</f>
        <v>0</v>
      </c>
      <c r="AN1120">
        <f>IF(Source[[#This Row],[Credit_Noncredit]]="Credit",Source[[#This Row],[Census Enrollment]],Source[[#This Row],[Noncredit Avg. Attendance]])</f>
        <v>9</v>
      </c>
    </row>
    <row r="1121" spans="1:40" x14ac:dyDescent="0.25">
      <c r="A1121" t="s">
        <v>4581</v>
      </c>
      <c r="B1121" t="s">
        <v>886</v>
      </c>
      <c r="C1121" t="s">
        <v>1184</v>
      </c>
      <c r="D1121" t="s">
        <v>1185</v>
      </c>
      <c r="E1121" s="4">
        <v>31359</v>
      </c>
      <c r="F1121" s="4" t="s">
        <v>233</v>
      </c>
      <c r="G1121" s="4" t="s">
        <v>1219</v>
      </c>
      <c r="H1121" t="str">
        <f>CONCATENATE(Source[[#This Row],[Subject]],TRIM(Source[[#This Row],[Course]]))</f>
        <v>ART160A</v>
      </c>
      <c r="I1121" t="str">
        <f>VLOOKUP(Source[[#This Row],[SubjCrse]],'Courses and Categories'!$E$2:$G$1816,3,FALSE)</f>
        <v>Credit Visual &amp; Performing Arts</v>
      </c>
      <c r="J1121">
        <v>317</v>
      </c>
      <c r="K1121" t="s">
        <v>1220</v>
      </c>
      <c r="L1121" t="s">
        <v>50</v>
      </c>
      <c r="M1121" t="s">
        <v>1046</v>
      </c>
      <c r="N1121" t="s">
        <v>51</v>
      </c>
      <c r="O1121">
        <v>1010</v>
      </c>
      <c r="P1121">
        <v>1600</v>
      </c>
      <c r="Q1121" t="s">
        <v>743</v>
      </c>
      <c r="R1121">
        <v>107</v>
      </c>
      <c r="S1121" t="s">
        <v>745</v>
      </c>
      <c r="T1121">
        <v>1</v>
      </c>
      <c r="U1121" s="1">
        <v>43479</v>
      </c>
      <c r="V1121" s="1">
        <v>43607</v>
      </c>
      <c r="W1121" t="s">
        <v>2658</v>
      </c>
      <c r="X1121" t="s">
        <v>1929</v>
      </c>
      <c r="Y1121">
        <v>7</v>
      </c>
      <c r="Z1121">
        <v>7</v>
      </c>
      <c r="AA1121">
        <v>25</v>
      </c>
      <c r="AB1121">
        <v>28</v>
      </c>
      <c r="AC1121" t="s">
        <v>2660</v>
      </c>
      <c r="AD1121">
        <f>IF(ISBLANK(Source[[#This Row],[CrosslistID]]),1,1/COUNTIFS(Source[CrosslistID],Source[[#This Row],[CrosslistID]],Source[TermDesc],Source[[#This Row],[TermDesc]]))</f>
        <v>0.25</v>
      </c>
      <c r="AE1121">
        <v>25</v>
      </c>
      <c r="AF1121">
        <v>25</v>
      </c>
      <c r="AG1121">
        <v>100</v>
      </c>
      <c r="AH1121">
        <v>100</v>
      </c>
      <c r="AI1121">
        <v>1.4</v>
      </c>
      <c r="AJ1121">
        <v>1.4</v>
      </c>
      <c r="AK1121">
        <v>0.33329999999999999</v>
      </c>
      <c r="AL11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21">
        <f>IF(AND(Source[[#This Row],[Credit_Noncredit]]="Noncredit",Source[[#This Row],[FTEF]]&gt;0),Source[[#This Row],[NC XLST FTES]]*525/(437.5*Source[[#This Row],[FTEF]]),0)</f>
        <v>0</v>
      </c>
      <c r="AN1121">
        <f>IF(Source[[#This Row],[Credit_Noncredit]]="Credit",Source[[#This Row],[Census Enrollment]],Source[[#This Row],[Noncredit Avg. Attendance]])</f>
        <v>7</v>
      </c>
    </row>
    <row r="1122" spans="1:40" x14ac:dyDescent="0.25">
      <c r="A1122" t="s">
        <v>4581</v>
      </c>
      <c r="B1122" t="s">
        <v>886</v>
      </c>
      <c r="C1122" t="s">
        <v>1184</v>
      </c>
      <c r="D1122" t="s">
        <v>1185</v>
      </c>
      <c r="E1122" s="4">
        <v>34950</v>
      </c>
      <c r="F1122" s="4" t="s">
        <v>233</v>
      </c>
      <c r="G1122" s="4" t="s">
        <v>1219</v>
      </c>
      <c r="H1122" t="str">
        <f>CONCATENATE(Source[[#This Row],[Subject]],TRIM(Source[[#This Row],[Course]]))</f>
        <v>ART160A</v>
      </c>
      <c r="I1122" t="str">
        <f>VLOOKUP(Source[[#This Row],[SubjCrse]],'Courses and Categories'!$E$2:$G$1816,3,FALSE)</f>
        <v>Credit Visual &amp; Performing Arts</v>
      </c>
      <c r="J1122">
        <v>318</v>
      </c>
      <c r="K1122" t="s">
        <v>1220</v>
      </c>
      <c r="L1122" t="s">
        <v>39</v>
      </c>
      <c r="M1122" t="s">
        <v>1046</v>
      </c>
      <c r="N1122" t="s">
        <v>105</v>
      </c>
      <c r="O1122">
        <v>1310</v>
      </c>
      <c r="P1122">
        <v>1600</v>
      </c>
      <c r="Q1122" t="s">
        <v>743</v>
      </c>
      <c r="R1122">
        <v>107</v>
      </c>
      <c r="S1122" t="s">
        <v>745</v>
      </c>
      <c r="T1122">
        <v>1</v>
      </c>
      <c r="U1122" s="1">
        <v>43479</v>
      </c>
      <c r="V1122" s="1">
        <v>43607</v>
      </c>
      <c r="W1122" t="s">
        <v>2659</v>
      </c>
      <c r="X1122" t="s">
        <v>1929</v>
      </c>
      <c r="Y1122">
        <v>10</v>
      </c>
      <c r="Z1122">
        <v>10</v>
      </c>
      <c r="AA1122">
        <v>25</v>
      </c>
      <c r="AB1122">
        <v>40</v>
      </c>
      <c r="AC1122" t="s">
        <v>2661</v>
      </c>
      <c r="AD1122">
        <f>IF(ISBLANK(Source[[#This Row],[CrosslistID]]),1,1/COUNTIFS(Source[CrosslistID],Source[[#This Row],[CrosslistID]],Source[TermDesc],Source[[#This Row],[TermDesc]]))</f>
        <v>0.25</v>
      </c>
      <c r="AE1122">
        <v>26</v>
      </c>
      <c r="AF1122">
        <v>25</v>
      </c>
      <c r="AG1122">
        <v>104</v>
      </c>
      <c r="AH1122">
        <v>104</v>
      </c>
      <c r="AI1122">
        <v>2</v>
      </c>
      <c r="AJ1122">
        <v>2</v>
      </c>
      <c r="AK1122">
        <v>0.33329999999999999</v>
      </c>
      <c r="AL11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22">
        <f>IF(AND(Source[[#This Row],[Credit_Noncredit]]="Noncredit",Source[[#This Row],[FTEF]]&gt;0),Source[[#This Row],[NC XLST FTES]]*525/(437.5*Source[[#This Row],[FTEF]]),0)</f>
        <v>0</v>
      </c>
      <c r="AN1122">
        <f>IF(Source[[#This Row],[Credit_Noncredit]]="Credit",Source[[#This Row],[Census Enrollment]],Source[[#This Row],[Noncredit Avg. Attendance]])</f>
        <v>10</v>
      </c>
    </row>
    <row r="1123" spans="1:40" x14ac:dyDescent="0.25">
      <c r="A1123" t="s">
        <v>4581</v>
      </c>
      <c r="B1123" t="s">
        <v>886</v>
      </c>
      <c r="C1123" t="s">
        <v>1184</v>
      </c>
      <c r="D1123" t="s">
        <v>1185</v>
      </c>
      <c r="E1123" s="4">
        <v>31942</v>
      </c>
      <c r="F1123" s="4" t="s">
        <v>233</v>
      </c>
      <c r="G1123" s="4" t="s">
        <v>1219</v>
      </c>
      <c r="H1123" t="str">
        <f>CONCATENATE(Source[[#This Row],[Subject]],TRIM(Source[[#This Row],[Course]]))</f>
        <v>ART160A</v>
      </c>
      <c r="I1123" t="str">
        <f>VLOOKUP(Source[[#This Row],[SubjCrse]],'Courses and Categories'!$E$2:$G$1816,3,FALSE)</f>
        <v>Credit Visual &amp; Performing Arts</v>
      </c>
      <c r="J1123">
        <v>501</v>
      </c>
      <c r="K1123" t="s">
        <v>1220</v>
      </c>
      <c r="L1123" t="s">
        <v>87</v>
      </c>
      <c r="M1123" t="s">
        <v>1046</v>
      </c>
      <c r="N1123" t="s">
        <v>59</v>
      </c>
      <c r="O1123">
        <v>1830</v>
      </c>
      <c r="P1123">
        <v>2120</v>
      </c>
      <c r="Q1123" t="s">
        <v>233</v>
      </c>
      <c r="R1123">
        <v>121</v>
      </c>
      <c r="S1123" t="s">
        <v>134</v>
      </c>
      <c r="T1123">
        <v>1</v>
      </c>
      <c r="U1123" s="1">
        <v>43479</v>
      </c>
      <c r="V1123" s="1">
        <v>43607</v>
      </c>
      <c r="W1123" t="s">
        <v>1221</v>
      </c>
      <c r="X1123" t="s">
        <v>1929</v>
      </c>
      <c r="Y1123">
        <v>10</v>
      </c>
      <c r="Z1123">
        <v>11</v>
      </c>
      <c r="AA1123">
        <v>25</v>
      </c>
      <c r="AB1123">
        <v>44</v>
      </c>
      <c r="AC1123" t="s">
        <v>2662</v>
      </c>
      <c r="AD1123">
        <f>IF(ISBLANK(Source[[#This Row],[CrosslistID]]),1,1/COUNTIFS(Source[CrosslistID],Source[[#This Row],[CrosslistID]],Source[TermDesc],Source[[#This Row],[TermDesc]]))</f>
        <v>0.25</v>
      </c>
      <c r="AE1123">
        <v>27</v>
      </c>
      <c r="AF1123">
        <v>25</v>
      </c>
      <c r="AG1123">
        <v>108</v>
      </c>
      <c r="AH1123">
        <v>108</v>
      </c>
      <c r="AI1123">
        <v>2</v>
      </c>
      <c r="AJ1123">
        <v>2</v>
      </c>
      <c r="AK1123">
        <v>0.33329999999999999</v>
      </c>
      <c r="AL11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23">
        <f>IF(AND(Source[[#This Row],[Credit_Noncredit]]="Noncredit",Source[[#This Row],[FTEF]]&gt;0),Source[[#This Row],[NC XLST FTES]]*525/(437.5*Source[[#This Row],[FTEF]]),0)</f>
        <v>0</v>
      </c>
      <c r="AN1123">
        <f>IF(Source[[#This Row],[Credit_Noncredit]]="Credit",Source[[#This Row],[Census Enrollment]],Source[[#This Row],[Noncredit Avg. Attendance]])</f>
        <v>10</v>
      </c>
    </row>
    <row r="1124" spans="1:40" x14ac:dyDescent="0.25">
      <c r="A1124" t="s">
        <v>4581</v>
      </c>
      <c r="B1124" t="s">
        <v>886</v>
      </c>
      <c r="C1124" t="s">
        <v>1184</v>
      </c>
      <c r="D1124" t="s">
        <v>1185</v>
      </c>
      <c r="E1124" s="4">
        <v>30076</v>
      </c>
      <c r="F1124" s="4" t="s">
        <v>233</v>
      </c>
      <c r="G1124" s="4" t="s">
        <v>1219</v>
      </c>
      <c r="H1124" t="str">
        <f>CONCATENATE(Source[[#This Row],[Subject]],TRIM(Source[[#This Row],[Course]]))</f>
        <v>ART160A</v>
      </c>
      <c r="I1124" t="str">
        <f>VLOOKUP(Source[[#This Row],[SubjCrse]],'Courses and Categories'!$E$2:$G$1816,3,FALSE)</f>
        <v>Credit Visual &amp; Performing Arts</v>
      </c>
      <c r="J1124">
        <v>516</v>
      </c>
      <c r="K1124" t="s">
        <v>1220</v>
      </c>
      <c r="L1124" t="s">
        <v>87</v>
      </c>
      <c r="M1124" t="s">
        <v>1046</v>
      </c>
      <c r="N1124" t="s">
        <v>105</v>
      </c>
      <c r="O1124">
        <v>1810</v>
      </c>
      <c r="P1124">
        <v>2100</v>
      </c>
      <c r="Q1124" t="s">
        <v>743</v>
      </c>
      <c r="R1124">
        <v>107</v>
      </c>
      <c r="S1124" t="s">
        <v>745</v>
      </c>
      <c r="T1124">
        <v>1</v>
      </c>
      <c r="U1124" s="1">
        <v>43479</v>
      </c>
      <c r="V1124" s="1">
        <v>43607</v>
      </c>
      <c r="W1124" t="s">
        <v>2659</v>
      </c>
      <c r="X1124" t="s">
        <v>1929</v>
      </c>
      <c r="Y1124">
        <v>10</v>
      </c>
      <c r="Z1124">
        <v>9</v>
      </c>
      <c r="AA1124">
        <v>25</v>
      </c>
      <c r="AB1124">
        <v>36</v>
      </c>
      <c r="AC1124" t="s">
        <v>2664</v>
      </c>
      <c r="AD1124">
        <f>IF(ISBLANK(Source[[#This Row],[CrosslistID]]),1,1/COUNTIFS(Source[CrosslistID],Source[[#This Row],[CrosslistID]],Source[TermDesc],Source[[#This Row],[TermDesc]]))</f>
        <v>0.25</v>
      </c>
      <c r="AE1124">
        <v>27</v>
      </c>
      <c r="AF1124">
        <v>25</v>
      </c>
      <c r="AG1124">
        <v>108</v>
      </c>
      <c r="AH1124">
        <v>108</v>
      </c>
      <c r="AI1124">
        <v>2</v>
      </c>
      <c r="AJ1124">
        <v>2</v>
      </c>
      <c r="AK1124">
        <v>0.33329999999999999</v>
      </c>
      <c r="AL11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24">
        <f>IF(AND(Source[[#This Row],[Credit_Noncredit]]="Noncredit",Source[[#This Row],[FTEF]]&gt;0),Source[[#This Row],[NC XLST FTES]]*525/(437.5*Source[[#This Row],[FTEF]]),0)</f>
        <v>0</v>
      </c>
      <c r="AN1124">
        <f>IF(Source[[#This Row],[Credit_Noncredit]]="Credit",Source[[#This Row],[Census Enrollment]],Source[[#This Row],[Noncredit Avg. Attendance]])</f>
        <v>10</v>
      </c>
    </row>
    <row r="1125" spans="1:40" x14ac:dyDescent="0.25">
      <c r="A1125" t="s">
        <v>4581</v>
      </c>
      <c r="B1125" t="s">
        <v>886</v>
      </c>
      <c r="C1125" t="s">
        <v>1184</v>
      </c>
      <c r="D1125" t="s">
        <v>1185</v>
      </c>
      <c r="E1125" s="4">
        <v>37375</v>
      </c>
      <c r="F1125" s="4" t="s">
        <v>233</v>
      </c>
      <c r="G1125" s="4" t="s">
        <v>1223</v>
      </c>
      <c r="H1125" t="str">
        <f>CONCATENATE(Source[[#This Row],[Subject]],TRIM(Source[[#This Row],[Course]]))</f>
        <v>ART160B</v>
      </c>
      <c r="I1125" t="str">
        <f>VLOOKUP(Source[[#This Row],[SubjCrse]],'Courses and Categories'!$E$2:$G$1816,3,FALSE)</f>
        <v>Credit Visual &amp; Performing Arts</v>
      </c>
      <c r="J1125">
        <v>3</v>
      </c>
      <c r="K1125" t="s">
        <v>1224</v>
      </c>
      <c r="L1125" t="s">
        <v>39</v>
      </c>
      <c r="M1125" t="s">
        <v>1046</v>
      </c>
      <c r="N1125" t="s">
        <v>105</v>
      </c>
      <c r="O1125">
        <v>1230</v>
      </c>
      <c r="P1125">
        <v>1520</v>
      </c>
      <c r="Q1125" t="s">
        <v>233</v>
      </c>
      <c r="R1125">
        <v>121</v>
      </c>
      <c r="S1125" t="s">
        <v>134</v>
      </c>
      <c r="T1125">
        <v>1</v>
      </c>
      <c r="U1125" s="1">
        <v>43479</v>
      </c>
      <c r="V1125" s="1">
        <v>43607</v>
      </c>
      <c r="W1125" t="s">
        <v>2656</v>
      </c>
      <c r="X1125" t="s">
        <v>1929</v>
      </c>
      <c r="Y1125">
        <v>16</v>
      </c>
      <c r="Z1125">
        <v>14</v>
      </c>
      <c r="AA1125">
        <v>25</v>
      </c>
      <c r="AB1125">
        <v>56</v>
      </c>
      <c r="AC1125" t="s">
        <v>2232</v>
      </c>
      <c r="AD1125">
        <f>IF(ISBLANK(Source[[#This Row],[CrosslistID]]),1,1/COUNTIFS(Source[CrosslistID],Source[[#This Row],[CrosslistID]],Source[TermDesc],Source[[#This Row],[TermDesc]]))</f>
        <v>0.33333333333333331</v>
      </c>
      <c r="AE1125">
        <v>26</v>
      </c>
      <c r="AF1125">
        <v>25</v>
      </c>
      <c r="AG1125">
        <v>104</v>
      </c>
      <c r="AH1125">
        <v>104</v>
      </c>
      <c r="AI1125">
        <v>3</v>
      </c>
      <c r="AJ1125">
        <v>3.2</v>
      </c>
      <c r="AK1125">
        <v>0.33329999999999999</v>
      </c>
      <c r="AL11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25">
        <f>IF(AND(Source[[#This Row],[Credit_Noncredit]]="Noncredit",Source[[#This Row],[FTEF]]&gt;0),Source[[#This Row],[NC XLST FTES]]*525/(437.5*Source[[#This Row],[FTEF]]),0)</f>
        <v>0</v>
      </c>
      <c r="AN1125">
        <f>IF(Source[[#This Row],[Credit_Noncredit]]="Credit",Source[[#This Row],[Census Enrollment]],Source[[#This Row],[Noncredit Avg. Attendance]])</f>
        <v>16</v>
      </c>
    </row>
    <row r="1126" spans="1:40" x14ac:dyDescent="0.25">
      <c r="A1126" t="s">
        <v>4581</v>
      </c>
      <c r="B1126" t="s">
        <v>886</v>
      </c>
      <c r="C1126" t="s">
        <v>1184</v>
      </c>
      <c r="D1126" t="s">
        <v>1185</v>
      </c>
      <c r="E1126" s="4">
        <v>30078</v>
      </c>
      <c r="F1126" s="4" t="s">
        <v>233</v>
      </c>
      <c r="G1126" s="4" t="s">
        <v>1223</v>
      </c>
      <c r="H1126" t="str">
        <f>CONCATENATE(Source[[#This Row],[Subject]],TRIM(Source[[#This Row],[Course]]))</f>
        <v>ART160B</v>
      </c>
      <c r="I1126" t="str">
        <f>VLOOKUP(Source[[#This Row],[SubjCrse]],'Courses and Categories'!$E$2:$G$1816,3,FALSE)</f>
        <v>Credit Visual &amp; Performing Arts</v>
      </c>
      <c r="J1126">
        <v>316</v>
      </c>
      <c r="K1126" t="s">
        <v>1224</v>
      </c>
      <c r="L1126" t="s">
        <v>39</v>
      </c>
      <c r="M1126" t="s">
        <v>1046</v>
      </c>
      <c r="N1126" t="s">
        <v>59</v>
      </c>
      <c r="O1126">
        <v>910</v>
      </c>
      <c r="P1126">
        <v>1200</v>
      </c>
      <c r="Q1126" t="s">
        <v>743</v>
      </c>
      <c r="R1126">
        <v>107</v>
      </c>
      <c r="S1126" t="s">
        <v>745</v>
      </c>
      <c r="T1126">
        <v>1</v>
      </c>
      <c r="U1126" s="1">
        <v>43479</v>
      </c>
      <c r="V1126" s="1">
        <v>43607</v>
      </c>
      <c r="W1126" t="s">
        <v>2659</v>
      </c>
      <c r="X1126" t="s">
        <v>1929</v>
      </c>
      <c r="Y1126">
        <v>9</v>
      </c>
      <c r="Z1126">
        <v>8</v>
      </c>
      <c r="AA1126">
        <v>25</v>
      </c>
      <c r="AB1126">
        <v>32</v>
      </c>
      <c r="AC1126" t="s">
        <v>2663</v>
      </c>
      <c r="AD1126">
        <f>IF(ISBLANK(Source[[#This Row],[CrosslistID]]),1,1/COUNTIFS(Source[CrosslistID],Source[[#This Row],[CrosslistID]],Source[TermDesc],Source[[#This Row],[TermDesc]]))</f>
        <v>0.25</v>
      </c>
      <c r="AE1126">
        <v>25</v>
      </c>
      <c r="AF1126">
        <v>25</v>
      </c>
      <c r="AG1126">
        <v>100</v>
      </c>
      <c r="AH1126">
        <v>100</v>
      </c>
      <c r="AI1126">
        <v>1.6</v>
      </c>
      <c r="AJ1126">
        <v>1.8</v>
      </c>
      <c r="AK1126">
        <v>0</v>
      </c>
      <c r="AL11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26">
        <f>IF(AND(Source[[#This Row],[Credit_Noncredit]]="Noncredit",Source[[#This Row],[FTEF]]&gt;0),Source[[#This Row],[NC XLST FTES]]*525/(437.5*Source[[#This Row],[FTEF]]),0)</f>
        <v>0</v>
      </c>
      <c r="AN1126">
        <f>IF(Source[[#This Row],[Credit_Noncredit]]="Credit",Source[[#This Row],[Census Enrollment]],Source[[#This Row],[Noncredit Avg. Attendance]])</f>
        <v>9</v>
      </c>
    </row>
    <row r="1127" spans="1:40" x14ac:dyDescent="0.25">
      <c r="A1127" t="s">
        <v>4581</v>
      </c>
      <c r="B1127" t="s">
        <v>886</v>
      </c>
      <c r="C1127" t="s">
        <v>1184</v>
      </c>
      <c r="D1127" t="s">
        <v>1185</v>
      </c>
      <c r="E1127" s="4">
        <v>30079</v>
      </c>
      <c r="F1127" s="4" t="s">
        <v>233</v>
      </c>
      <c r="G1127" s="4" t="s">
        <v>1223</v>
      </c>
      <c r="H1127" t="str">
        <f>CONCATENATE(Source[[#This Row],[Subject]],TRIM(Source[[#This Row],[Course]]))</f>
        <v>ART160B</v>
      </c>
      <c r="I1127" t="str">
        <f>VLOOKUP(Source[[#This Row],[SubjCrse]],'Courses and Categories'!$E$2:$G$1816,3,FALSE)</f>
        <v>Credit Visual &amp; Performing Arts</v>
      </c>
      <c r="J1127">
        <v>317</v>
      </c>
      <c r="K1127" t="s">
        <v>1224</v>
      </c>
      <c r="L1127" t="s">
        <v>50</v>
      </c>
      <c r="M1127" t="s">
        <v>1046</v>
      </c>
      <c r="N1127" t="s">
        <v>51</v>
      </c>
      <c r="O1127">
        <v>1010</v>
      </c>
      <c r="P1127">
        <v>1600</v>
      </c>
      <c r="Q1127" t="s">
        <v>743</v>
      </c>
      <c r="R1127">
        <v>107</v>
      </c>
      <c r="S1127" t="s">
        <v>745</v>
      </c>
      <c r="T1127">
        <v>1</v>
      </c>
      <c r="U1127" s="1">
        <v>43479</v>
      </c>
      <c r="V1127" s="1">
        <v>43607</v>
      </c>
      <c r="W1127" t="s">
        <v>2658</v>
      </c>
      <c r="X1127" t="s">
        <v>1929</v>
      </c>
      <c r="Y1127">
        <v>6</v>
      </c>
      <c r="Z1127">
        <v>6</v>
      </c>
      <c r="AA1127">
        <v>25</v>
      </c>
      <c r="AB1127">
        <v>24</v>
      </c>
      <c r="AC1127" t="s">
        <v>2660</v>
      </c>
      <c r="AD1127">
        <f>IF(ISBLANK(Source[[#This Row],[CrosslistID]]),1,1/COUNTIFS(Source[CrosslistID],Source[[#This Row],[CrosslistID]],Source[TermDesc],Source[[#This Row],[TermDesc]]))</f>
        <v>0.25</v>
      </c>
      <c r="AE1127">
        <v>25</v>
      </c>
      <c r="AF1127">
        <v>25</v>
      </c>
      <c r="AG1127">
        <v>100</v>
      </c>
      <c r="AH1127">
        <v>100</v>
      </c>
      <c r="AI1127">
        <v>1.2</v>
      </c>
      <c r="AJ1127">
        <v>1.2</v>
      </c>
      <c r="AK1127">
        <v>0</v>
      </c>
      <c r="AL11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27">
        <f>IF(AND(Source[[#This Row],[Credit_Noncredit]]="Noncredit",Source[[#This Row],[FTEF]]&gt;0),Source[[#This Row],[NC XLST FTES]]*525/(437.5*Source[[#This Row],[FTEF]]),0)</f>
        <v>0</v>
      </c>
      <c r="AN1127">
        <f>IF(Source[[#This Row],[Credit_Noncredit]]="Credit",Source[[#This Row],[Census Enrollment]],Source[[#This Row],[Noncredit Avg. Attendance]])</f>
        <v>6</v>
      </c>
    </row>
    <row r="1128" spans="1:40" x14ac:dyDescent="0.25">
      <c r="A1128" t="s">
        <v>4581</v>
      </c>
      <c r="B1128" t="s">
        <v>886</v>
      </c>
      <c r="C1128" t="s">
        <v>1184</v>
      </c>
      <c r="D1128" t="s">
        <v>1185</v>
      </c>
      <c r="E1128" s="4">
        <v>36201</v>
      </c>
      <c r="F1128" s="4" t="s">
        <v>233</v>
      </c>
      <c r="G1128" s="4" t="s">
        <v>1223</v>
      </c>
      <c r="H1128" t="str">
        <f>CONCATENATE(Source[[#This Row],[Subject]],TRIM(Source[[#This Row],[Course]]))</f>
        <v>ART160B</v>
      </c>
      <c r="I1128" t="str">
        <f>VLOOKUP(Source[[#This Row],[SubjCrse]],'Courses and Categories'!$E$2:$G$1816,3,FALSE)</f>
        <v>Credit Visual &amp; Performing Arts</v>
      </c>
      <c r="J1128">
        <v>318</v>
      </c>
      <c r="K1128" t="s">
        <v>1224</v>
      </c>
      <c r="L1128" t="s">
        <v>39</v>
      </c>
      <c r="M1128" t="s">
        <v>1046</v>
      </c>
      <c r="N1128" t="s">
        <v>105</v>
      </c>
      <c r="O1128">
        <v>1310</v>
      </c>
      <c r="P1128">
        <v>1600</v>
      </c>
      <c r="Q1128" t="s">
        <v>743</v>
      </c>
      <c r="R1128">
        <v>107</v>
      </c>
      <c r="S1128" t="s">
        <v>745</v>
      </c>
      <c r="T1128">
        <v>1</v>
      </c>
      <c r="U1128" s="1">
        <v>43479</v>
      </c>
      <c r="V1128" s="1">
        <v>43607</v>
      </c>
      <c r="W1128" t="s">
        <v>2659</v>
      </c>
      <c r="X1128" t="s">
        <v>1929</v>
      </c>
      <c r="Y1128">
        <v>4</v>
      </c>
      <c r="Z1128">
        <v>4</v>
      </c>
      <c r="AA1128">
        <v>25</v>
      </c>
      <c r="AB1128">
        <v>16</v>
      </c>
      <c r="AC1128" t="s">
        <v>2661</v>
      </c>
      <c r="AD1128">
        <f>IF(ISBLANK(Source[[#This Row],[CrosslistID]]),1,1/COUNTIFS(Source[CrosslistID],Source[[#This Row],[CrosslistID]],Source[TermDesc],Source[[#This Row],[TermDesc]]))</f>
        <v>0.25</v>
      </c>
      <c r="AE1128">
        <v>26</v>
      </c>
      <c r="AF1128">
        <v>25</v>
      </c>
      <c r="AG1128">
        <v>104</v>
      </c>
      <c r="AH1128">
        <v>104</v>
      </c>
      <c r="AI1128">
        <v>0.8</v>
      </c>
      <c r="AJ1128">
        <v>0.8</v>
      </c>
      <c r="AK1128">
        <v>0</v>
      </c>
      <c r="AL11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28">
        <f>IF(AND(Source[[#This Row],[Credit_Noncredit]]="Noncredit",Source[[#This Row],[FTEF]]&gt;0),Source[[#This Row],[NC XLST FTES]]*525/(437.5*Source[[#This Row],[FTEF]]),0)</f>
        <v>0</v>
      </c>
      <c r="AN1128">
        <f>IF(Source[[#This Row],[Credit_Noncredit]]="Credit",Source[[#This Row],[Census Enrollment]],Source[[#This Row],[Noncredit Avg. Attendance]])</f>
        <v>4</v>
      </c>
    </row>
    <row r="1129" spans="1:40" x14ac:dyDescent="0.25">
      <c r="A1129" t="s">
        <v>4581</v>
      </c>
      <c r="B1129" t="s">
        <v>886</v>
      </c>
      <c r="C1129" t="s">
        <v>1184</v>
      </c>
      <c r="D1129" t="s">
        <v>1185</v>
      </c>
      <c r="E1129" s="4">
        <v>31255</v>
      </c>
      <c r="F1129" s="4" t="s">
        <v>233</v>
      </c>
      <c r="G1129" s="4" t="s">
        <v>1223</v>
      </c>
      <c r="H1129" t="str">
        <f>CONCATENATE(Source[[#This Row],[Subject]],TRIM(Source[[#This Row],[Course]]))</f>
        <v>ART160B</v>
      </c>
      <c r="I1129" t="str">
        <f>VLOOKUP(Source[[#This Row],[SubjCrse]],'Courses and Categories'!$E$2:$G$1816,3,FALSE)</f>
        <v>Credit Visual &amp; Performing Arts</v>
      </c>
      <c r="J1129">
        <v>501</v>
      </c>
      <c r="K1129" t="s">
        <v>1224</v>
      </c>
      <c r="L1129" t="s">
        <v>87</v>
      </c>
      <c r="M1129" t="s">
        <v>1046</v>
      </c>
      <c r="N1129" t="s">
        <v>59</v>
      </c>
      <c r="O1129">
        <v>1830</v>
      </c>
      <c r="P1129">
        <v>2120</v>
      </c>
      <c r="Q1129" t="s">
        <v>233</v>
      </c>
      <c r="R1129">
        <v>121</v>
      </c>
      <c r="S1129" t="s">
        <v>134</v>
      </c>
      <c r="T1129">
        <v>1</v>
      </c>
      <c r="U1129" s="1">
        <v>43479</v>
      </c>
      <c r="V1129" s="1">
        <v>43607</v>
      </c>
      <c r="W1129" t="s">
        <v>1221</v>
      </c>
      <c r="X1129" t="s">
        <v>1929</v>
      </c>
      <c r="Y1129">
        <v>10</v>
      </c>
      <c r="Z1129">
        <v>8</v>
      </c>
      <c r="AA1129">
        <v>25</v>
      </c>
      <c r="AB1129">
        <v>32</v>
      </c>
      <c r="AC1129" t="s">
        <v>2662</v>
      </c>
      <c r="AD1129">
        <f>IF(ISBLANK(Source[[#This Row],[CrosslistID]]),1,1/COUNTIFS(Source[CrosslistID],Source[[#This Row],[CrosslistID]],Source[TermDesc],Source[[#This Row],[TermDesc]]))</f>
        <v>0.25</v>
      </c>
      <c r="AE1129">
        <v>27</v>
      </c>
      <c r="AF1129">
        <v>25</v>
      </c>
      <c r="AG1129">
        <v>108</v>
      </c>
      <c r="AH1129">
        <v>108</v>
      </c>
      <c r="AI1129">
        <v>2</v>
      </c>
      <c r="AJ1129">
        <v>2</v>
      </c>
      <c r="AK1129">
        <v>0</v>
      </c>
      <c r="AL11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29">
        <f>IF(AND(Source[[#This Row],[Credit_Noncredit]]="Noncredit",Source[[#This Row],[FTEF]]&gt;0),Source[[#This Row],[NC XLST FTES]]*525/(437.5*Source[[#This Row],[FTEF]]),0)</f>
        <v>0</v>
      </c>
      <c r="AN1129">
        <f>IF(Source[[#This Row],[Credit_Noncredit]]="Credit",Source[[#This Row],[Census Enrollment]],Source[[#This Row],[Noncredit Avg. Attendance]])</f>
        <v>10</v>
      </c>
    </row>
    <row r="1130" spans="1:40" x14ac:dyDescent="0.25">
      <c r="A1130" t="s">
        <v>4581</v>
      </c>
      <c r="B1130" t="s">
        <v>886</v>
      </c>
      <c r="C1130" t="s">
        <v>1184</v>
      </c>
      <c r="D1130" t="s">
        <v>1185</v>
      </c>
      <c r="E1130" s="4">
        <v>30077</v>
      </c>
      <c r="F1130" s="4" t="s">
        <v>233</v>
      </c>
      <c r="G1130" s="4" t="s">
        <v>1223</v>
      </c>
      <c r="H1130" t="str">
        <f>CONCATENATE(Source[[#This Row],[Subject]],TRIM(Source[[#This Row],[Course]]))</f>
        <v>ART160B</v>
      </c>
      <c r="I1130" t="str">
        <f>VLOOKUP(Source[[#This Row],[SubjCrse]],'Courses and Categories'!$E$2:$G$1816,3,FALSE)</f>
        <v>Credit Visual &amp; Performing Arts</v>
      </c>
      <c r="J1130">
        <v>516</v>
      </c>
      <c r="K1130" t="s">
        <v>1224</v>
      </c>
      <c r="L1130" t="s">
        <v>87</v>
      </c>
      <c r="M1130" t="s">
        <v>1046</v>
      </c>
      <c r="N1130" t="s">
        <v>105</v>
      </c>
      <c r="O1130">
        <v>1810</v>
      </c>
      <c r="P1130">
        <v>2100</v>
      </c>
      <c r="Q1130" t="s">
        <v>743</v>
      </c>
      <c r="R1130">
        <v>107</v>
      </c>
      <c r="S1130" t="s">
        <v>745</v>
      </c>
      <c r="T1130">
        <v>1</v>
      </c>
      <c r="U1130" s="1">
        <v>43479</v>
      </c>
      <c r="V1130" s="1">
        <v>43607</v>
      </c>
      <c r="W1130" t="s">
        <v>2659</v>
      </c>
      <c r="X1130" t="s">
        <v>1929</v>
      </c>
      <c r="Y1130">
        <v>11</v>
      </c>
      <c r="Z1130">
        <v>10</v>
      </c>
      <c r="AA1130">
        <v>25</v>
      </c>
      <c r="AB1130">
        <v>40</v>
      </c>
      <c r="AC1130" t="s">
        <v>2664</v>
      </c>
      <c r="AD1130">
        <f>IF(ISBLANK(Source[[#This Row],[CrosslistID]]),1,1/COUNTIFS(Source[CrosslistID],Source[[#This Row],[CrosslistID]],Source[TermDesc],Source[[#This Row],[TermDesc]]))</f>
        <v>0.25</v>
      </c>
      <c r="AE1130">
        <v>27</v>
      </c>
      <c r="AF1130">
        <v>25</v>
      </c>
      <c r="AG1130">
        <v>108</v>
      </c>
      <c r="AH1130">
        <v>108</v>
      </c>
      <c r="AI1130">
        <v>2.2000000000000002</v>
      </c>
      <c r="AJ1130">
        <v>2.2000000000000002</v>
      </c>
      <c r="AK1130">
        <v>0</v>
      </c>
      <c r="AL11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30">
        <f>IF(AND(Source[[#This Row],[Credit_Noncredit]]="Noncredit",Source[[#This Row],[FTEF]]&gt;0),Source[[#This Row],[NC XLST FTES]]*525/(437.5*Source[[#This Row],[FTEF]]),0)</f>
        <v>0</v>
      </c>
      <c r="AN1130">
        <f>IF(Source[[#This Row],[Credit_Noncredit]]="Credit",Source[[#This Row],[Census Enrollment]],Source[[#This Row],[Noncredit Avg. Attendance]])</f>
        <v>11</v>
      </c>
    </row>
    <row r="1131" spans="1:40" x14ac:dyDescent="0.25">
      <c r="A1131" t="s">
        <v>4581</v>
      </c>
      <c r="B1131" t="s">
        <v>886</v>
      </c>
      <c r="C1131" t="s">
        <v>1184</v>
      </c>
      <c r="D1131" t="s">
        <v>1185</v>
      </c>
      <c r="E1131" s="4">
        <v>38336</v>
      </c>
      <c r="F1131" s="4" t="s">
        <v>233</v>
      </c>
      <c r="G1131" s="4" t="s">
        <v>1225</v>
      </c>
      <c r="H1131" t="str">
        <f>CONCATENATE(Source[[#This Row],[Subject]],TRIM(Source[[#This Row],[Course]]))</f>
        <v>ART160C</v>
      </c>
      <c r="I1131" t="str">
        <f>VLOOKUP(Source[[#This Row],[SubjCrse]],'Courses and Categories'!$E$2:$G$1816,3,FALSE)</f>
        <v>Credit Visual &amp; Performing Arts</v>
      </c>
      <c r="J1131">
        <v>3</v>
      </c>
      <c r="K1131" t="s">
        <v>1226</v>
      </c>
      <c r="L1131" t="s">
        <v>39</v>
      </c>
      <c r="M1131" t="s">
        <v>1046</v>
      </c>
      <c r="N1131" t="s">
        <v>105</v>
      </c>
      <c r="O1131">
        <v>1230</v>
      </c>
      <c r="P1131">
        <v>1520</v>
      </c>
      <c r="Q1131" t="s">
        <v>233</v>
      </c>
      <c r="R1131">
        <v>121</v>
      </c>
      <c r="S1131" t="s">
        <v>134</v>
      </c>
      <c r="T1131">
        <v>1</v>
      </c>
      <c r="U1131" s="1">
        <v>43479</v>
      </c>
      <c r="V1131" s="1">
        <v>43607</v>
      </c>
      <c r="W1131" t="s">
        <v>2656</v>
      </c>
      <c r="X1131" t="s">
        <v>1929</v>
      </c>
      <c r="Y1131">
        <v>8</v>
      </c>
      <c r="Z1131">
        <v>8</v>
      </c>
      <c r="AA1131">
        <v>25</v>
      </c>
      <c r="AB1131">
        <v>32</v>
      </c>
      <c r="AC1131" t="s">
        <v>2232</v>
      </c>
      <c r="AD1131">
        <f>IF(ISBLANK(Source[[#This Row],[CrosslistID]]),1,1/COUNTIFS(Source[CrosslistID],Source[[#This Row],[CrosslistID]],Source[TermDesc],Source[[#This Row],[TermDesc]]))</f>
        <v>0.33333333333333331</v>
      </c>
      <c r="AE1131">
        <v>26</v>
      </c>
      <c r="AF1131">
        <v>25</v>
      </c>
      <c r="AG1131">
        <v>104</v>
      </c>
      <c r="AH1131">
        <v>104</v>
      </c>
      <c r="AI1131">
        <v>1.6</v>
      </c>
      <c r="AJ1131">
        <v>1.6</v>
      </c>
      <c r="AK1131">
        <v>0</v>
      </c>
      <c r="AL11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31">
        <f>IF(AND(Source[[#This Row],[Credit_Noncredit]]="Noncredit",Source[[#This Row],[FTEF]]&gt;0),Source[[#This Row],[NC XLST FTES]]*525/(437.5*Source[[#This Row],[FTEF]]),0)</f>
        <v>0</v>
      </c>
      <c r="AN1131">
        <f>IF(Source[[#This Row],[Credit_Noncredit]]="Credit",Source[[#This Row],[Census Enrollment]],Source[[#This Row],[Noncredit Avg. Attendance]])</f>
        <v>8</v>
      </c>
    </row>
    <row r="1132" spans="1:40" x14ac:dyDescent="0.25">
      <c r="A1132" t="s">
        <v>4581</v>
      </c>
      <c r="B1132" t="s">
        <v>886</v>
      </c>
      <c r="C1132" t="s">
        <v>1184</v>
      </c>
      <c r="D1132" t="s">
        <v>1185</v>
      </c>
      <c r="E1132" s="4">
        <v>37376</v>
      </c>
      <c r="F1132" s="4" t="s">
        <v>233</v>
      </c>
      <c r="G1132" s="4" t="s">
        <v>1225</v>
      </c>
      <c r="H1132" t="str">
        <f>CONCATENATE(Source[[#This Row],[Subject]],TRIM(Source[[#This Row],[Course]]))</f>
        <v>ART160C</v>
      </c>
      <c r="I1132" t="str">
        <f>VLOOKUP(Source[[#This Row],[SubjCrse]],'Courses and Categories'!$E$2:$G$1816,3,FALSE)</f>
        <v>Credit Visual &amp; Performing Arts</v>
      </c>
      <c r="J1132">
        <v>5</v>
      </c>
      <c r="K1132" t="s">
        <v>1226</v>
      </c>
      <c r="L1132" t="s">
        <v>39</v>
      </c>
      <c r="M1132" t="s">
        <v>1046</v>
      </c>
      <c r="N1132" t="s">
        <v>59</v>
      </c>
      <c r="O1132">
        <v>910</v>
      </c>
      <c r="P1132">
        <v>1200</v>
      </c>
      <c r="Q1132" t="s">
        <v>233</v>
      </c>
      <c r="R1132">
        <v>121</v>
      </c>
      <c r="S1132" t="s">
        <v>134</v>
      </c>
      <c r="T1132">
        <v>1</v>
      </c>
      <c r="U1132" s="1">
        <v>43479</v>
      </c>
      <c r="V1132" s="1">
        <v>43607</v>
      </c>
      <c r="W1132" t="s">
        <v>2658</v>
      </c>
      <c r="X1132" t="s">
        <v>1929</v>
      </c>
      <c r="Y1132">
        <v>2</v>
      </c>
      <c r="Z1132">
        <v>1</v>
      </c>
      <c r="AA1132">
        <v>25</v>
      </c>
      <c r="AB1132">
        <v>4</v>
      </c>
      <c r="AC1132" t="s">
        <v>141</v>
      </c>
      <c r="AD1132">
        <f>IF(ISBLANK(Source[[#This Row],[CrosslistID]]),1,1/COUNTIFS(Source[CrosslistID],Source[[#This Row],[CrosslistID]],Source[TermDesc],Source[[#This Row],[TermDesc]]))</f>
        <v>0.33333333333333331</v>
      </c>
      <c r="AE1132">
        <v>22</v>
      </c>
      <c r="AF1132">
        <v>25</v>
      </c>
      <c r="AG1132">
        <v>88</v>
      </c>
      <c r="AH1132">
        <v>88</v>
      </c>
      <c r="AI1132">
        <v>0.4</v>
      </c>
      <c r="AJ1132">
        <v>0.4</v>
      </c>
      <c r="AK1132">
        <v>0</v>
      </c>
      <c r="AL11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32">
        <f>IF(AND(Source[[#This Row],[Credit_Noncredit]]="Noncredit",Source[[#This Row],[FTEF]]&gt;0),Source[[#This Row],[NC XLST FTES]]*525/(437.5*Source[[#This Row],[FTEF]]),0)</f>
        <v>0</v>
      </c>
      <c r="AN1132">
        <f>IF(Source[[#This Row],[Credit_Noncredit]]="Credit",Source[[#This Row],[Census Enrollment]],Source[[#This Row],[Noncredit Avg. Attendance]])</f>
        <v>2</v>
      </c>
    </row>
    <row r="1133" spans="1:40" x14ac:dyDescent="0.25">
      <c r="A1133" t="s">
        <v>4581</v>
      </c>
      <c r="B1133" t="s">
        <v>886</v>
      </c>
      <c r="C1133" t="s">
        <v>1184</v>
      </c>
      <c r="D1133" t="s">
        <v>1185</v>
      </c>
      <c r="E1133" s="4">
        <v>30081</v>
      </c>
      <c r="F1133" s="4" t="s">
        <v>233</v>
      </c>
      <c r="G1133" s="4" t="s">
        <v>1225</v>
      </c>
      <c r="H1133" t="str">
        <f>CONCATENATE(Source[[#This Row],[Subject]],TRIM(Source[[#This Row],[Course]]))</f>
        <v>ART160C</v>
      </c>
      <c r="I1133" t="str">
        <f>VLOOKUP(Source[[#This Row],[SubjCrse]],'Courses and Categories'!$E$2:$G$1816,3,FALSE)</f>
        <v>Credit Visual &amp; Performing Arts</v>
      </c>
      <c r="J1133">
        <v>316</v>
      </c>
      <c r="K1133" t="s">
        <v>1226</v>
      </c>
      <c r="L1133" t="s">
        <v>39</v>
      </c>
      <c r="M1133" t="s">
        <v>1046</v>
      </c>
      <c r="N1133" t="s">
        <v>59</v>
      </c>
      <c r="O1133">
        <v>910</v>
      </c>
      <c r="P1133">
        <v>1200</v>
      </c>
      <c r="Q1133" t="s">
        <v>743</v>
      </c>
      <c r="R1133">
        <v>107</v>
      </c>
      <c r="S1133" t="s">
        <v>745</v>
      </c>
      <c r="T1133">
        <v>1</v>
      </c>
      <c r="U1133" s="1">
        <v>43479</v>
      </c>
      <c r="V1133" s="1">
        <v>43607</v>
      </c>
      <c r="W1133" t="s">
        <v>2659</v>
      </c>
      <c r="X1133" t="s">
        <v>1929</v>
      </c>
      <c r="Y1133">
        <v>3</v>
      </c>
      <c r="Z1133">
        <v>3</v>
      </c>
      <c r="AA1133">
        <v>25</v>
      </c>
      <c r="AB1133">
        <v>12</v>
      </c>
      <c r="AC1133" t="s">
        <v>2663</v>
      </c>
      <c r="AD1133">
        <f>IF(ISBLANK(Source[[#This Row],[CrosslistID]]),1,1/COUNTIFS(Source[CrosslistID],Source[[#This Row],[CrosslistID]],Source[TermDesc],Source[[#This Row],[TermDesc]]))</f>
        <v>0.25</v>
      </c>
      <c r="AE1133">
        <v>25</v>
      </c>
      <c r="AF1133">
        <v>25</v>
      </c>
      <c r="AG1133">
        <v>100</v>
      </c>
      <c r="AH1133">
        <v>100</v>
      </c>
      <c r="AI1133">
        <v>0.6</v>
      </c>
      <c r="AJ1133">
        <v>0.6</v>
      </c>
      <c r="AK1133">
        <v>0</v>
      </c>
      <c r="AL11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33">
        <f>IF(AND(Source[[#This Row],[Credit_Noncredit]]="Noncredit",Source[[#This Row],[FTEF]]&gt;0),Source[[#This Row],[NC XLST FTES]]*525/(437.5*Source[[#This Row],[FTEF]]),0)</f>
        <v>0</v>
      </c>
      <c r="AN1133">
        <f>IF(Source[[#This Row],[Credit_Noncredit]]="Credit",Source[[#This Row],[Census Enrollment]],Source[[#This Row],[Noncredit Avg. Attendance]])</f>
        <v>3</v>
      </c>
    </row>
    <row r="1134" spans="1:40" x14ac:dyDescent="0.25">
      <c r="A1134" t="s">
        <v>4581</v>
      </c>
      <c r="B1134" t="s">
        <v>886</v>
      </c>
      <c r="C1134" t="s">
        <v>1184</v>
      </c>
      <c r="D1134" t="s">
        <v>1185</v>
      </c>
      <c r="E1134" s="4">
        <v>36202</v>
      </c>
      <c r="F1134" s="4" t="s">
        <v>233</v>
      </c>
      <c r="G1134" s="4" t="s">
        <v>1225</v>
      </c>
      <c r="H1134" t="str">
        <f>CONCATENATE(Source[[#This Row],[Subject]],TRIM(Source[[#This Row],[Course]]))</f>
        <v>ART160C</v>
      </c>
      <c r="I1134" t="str">
        <f>VLOOKUP(Source[[#This Row],[SubjCrse]],'Courses and Categories'!$E$2:$G$1816,3,FALSE)</f>
        <v>Credit Visual &amp; Performing Arts</v>
      </c>
      <c r="J1134">
        <v>317</v>
      </c>
      <c r="K1134" t="s">
        <v>1226</v>
      </c>
      <c r="L1134" t="s">
        <v>50</v>
      </c>
      <c r="M1134" t="s">
        <v>1046</v>
      </c>
      <c r="N1134" t="s">
        <v>51</v>
      </c>
      <c r="O1134">
        <v>1010</v>
      </c>
      <c r="P1134">
        <v>1600</v>
      </c>
      <c r="Q1134" t="s">
        <v>743</v>
      </c>
      <c r="R1134">
        <v>107</v>
      </c>
      <c r="S1134" t="s">
        <v>745</v>
      </c>
      <c r="T1134">
        <v>1</v>
      </c>
      <c r="U1134" s="1">
        <v>43479</v>
      </c>
      <c r="V1134" s="1">
        <v>43607</v>
      </c>
      <c r="W1134" t="s">
        <v>2658</v>
      </c>
      <c r="X1134" t="s">
        <v>1929</v>
      </c>
      <c r="Y1134">
        <v>2</v>
      </c>
      <c r="Z1134">
        <v>2</v>
      </c>
      <c r="AA1134">
        <v>25</v>
      </c>
      <c r="AB1134">
        <v>8</v>
      </c>
      <c r="AC1134" t="s">
        <v>2660</v>
      </c>
      <c r="AD1134">
        <f>IF(ISBLANK(Source[[#This Row],[CrosslistID]]),1,1/COUNTIFS(Source[CrosslistID],Source[[#This Row],[CrosslistID]],Source[TermDesc],Source[[#This Row],[TermDesc]]))</f>
        <v>0.25</v>
      </c>
      <c r="AE1134">
        <v>25</v>
      </c>
      <c r="AF1134">
        <v>25</v>
      </c>
      <c r="AG1134">
        <v>100</v>
      </c>
      <c r="AH1134">
        <v>100</v>
      </c>
      <c r="AI1134">
        <v>0.4</v>
      </c>
      <c r="AJ1134">
        <v>0.4</v>
      </c>
      <c r="AK1134">
        <v>0</v>
      </c>
      <c r="AL11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34">
        <f>IF(AND(Source[[#This Row],[Credit_Noncredit]]="Noncredit",Source[[#This Row],[FTEF]]&gt;0),Source[[#This Row],[NC XLST FTES]]*525/(437.5*Source[[#This Row],[FTEF]]),0)</f>
        <v>0</v>
      </c>
      <c r="AN1134">
        <f>IF(Source[[#This Row],[Credit_Noncredit]]="Credit",Source[[#This Row],[Census Enrollment]],Source[[#This Row],[Noncredit Avg. Attendance]])</f>
        <v>2</v>
      </c>
    </row>
    <row r="1135" spans="1:40" x14ac:dyDescent="0.25">
      <c r="A1135" t="s">
        <v>4581</v>
      </c>
      <c r="B1135" t="s">
        <v>886</v>
      </c>
      <c r="C1135" t="s">
        <v>1184</v>
      </c>
      <c r="D1135" t="s">
        <v>1185</v>
      </c>
      <c r="E1135" s="4">
        <v>36628</v>
      </c>
      <c r="F1135" s="4" t="s">
        <v>233</v>
      </c>
      <c r="G1135" s="4" t="s">
        <v>1225</v>
      </c>
      <c r="H1135" t="str">
        <f>CONCATENATE(Source[[#This Row],[Subject]],TRIM(Source[[#This Row],[Course]]))</f>
        <v>ART160C</v>
      </c>
      <c r="I1135" t="str">
        <f>VLOOKUP(Source[[#This Row],[SubjCrse]],'Courses and Categories'!$E$2:$G$1816,3,FALSE)</f>
        <v>Credit Visual &amp; Performing Arts</v>
      </c>
      <c r="J1135">
        <v>318</v>
      </c>
      <c r="K1135" t="s">
        <v>1226</v>
      </c>
      <c r="L1135" t="s">
        <v>39</v>
      </c>
      <c r="M1135" t="s">
        <v>1046</v>
      </c>
      <c r="N1135" t="s">
        <v>105</v>
      </c>
      <c r="O1135">
        <v>1310</v>
      </c>
      <c r="P1135">
        <v>1600</v>
      </c>
      <c r="Q1135" t="s">
        <v>743</v>
      </c>
      <c r="R1135">
        <v>107</v>
      </c>
      <c r="S1135" t="s">
        <v>745</v>
      </c>
      <c r="T1135">
        <v>1</v>
      </c>
      <c r="U1135" s="1">
        <v>43479</v>
      </c>
      <c r="V1135" s="1">
        <v>43607</v>
      </c>
      <c r="W1135" t="s">
        <v>2659</v>
      </c>
      <c r="X1135" t="s">
        <v>1929</v>
      </c>
      <c r="Y1135">
        <v>8</v>
      </c>
      <c r="Z1135">
        <v>8</v>
      </c>
      <c r="AA1135">
        <v>25</v>
      </c>
      <c r="AB1135">
        <v>32</v>
      </c>
      <c r="AC1135" t="s">
        <v>2661</v>
      </c>
      <c r="AD1135">
        <f>IF(ISBLANK(Source[[#This Row],[CrosslistID]]),1,1/COUNTIFS(Source[CrosslistID],Source[[#This Row],[CrosslistID]],Source[TermDesc],Source[[#This Row],[TermDesc]]))</f>
        <v>0.25</v>
      </c>
      <c r="AE1135">
        <v>26</v>
      </c>
      <c r="AF1135">
        <v>25</v>
      </c>
      <c r="AG1135">
        <v>104</v>
      </c>
      <c r="AH1135">
        <v>104</v>
      </c>
      <c r="AI1135">
        <v>1.6</v>
      </c>
      <c r="AJ1135">
        <v>1.6</v>
      </c>
      <c r="AK1135">
        <v>0</v>
      </c>
      <c r="AL11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35">
        <f>IF(AND(Source[[#This Row],[Credit_Noncredit]]="Noncredit",Source[[#This Row],[FTEF]]&gt;0),Source[[#This Row],[NC XLST FTES]]*525/(437.5*Source[[#This Row],[FTEF]]),0)</f>
        <v>0</v>
      </c>
      <c r="AN1135">
        <f>IF(Source[[#This Row],[Credit_Noncredit]]="Credit",Source[[#This Row],[Census Enrollment]],Source[[#This Row],[Noncredit Avg. Attendance]])</f>
        <v>8</v>
      </c>
    </row>
    <row r="1136" spans="1:40" x14ac:dyDescent="0.25">
      <c r="A1136" t="s">
        <v>4581</v>
      </c>
      <c r="B1136" t="s">
        <v>886</v>
      </c>
      <c r="C1136" t="s">
        <v>1184</v>
      </c>
      <c r="D1136" t="s">
        <v>1185</v>
      </c>
      <c r="E1136" s="4">
        <v>34951</v>
      </c>
      <c r="F1136" s="4" t="s">
        <v>233</v>
      </c>
      <c r="G1136" s="4" t="s">
        <v>1225</v>
      </c>
      <c r="H1136" t="str">
        <f>CONCATENATE(Source[[#This Row],[Subject]],TRIM(Source[[#This Row],[Course]]))</f>
        <v>ART160C</v>
      </c>
      <c r="I1136" t="str">
        <f>VLOOKUP(Source[[#This Row],[SubjCrse]],'Courses and Categories'!$E$2:$G$1816,3,FALSE)</f>
        <v>Credit Visual &amp; Performing Arts</v>
      </c>
      <c r="J1136">
        <v>501</v>
      </c>
      <c r="K1136" t="s">
        <v>1226</v>
      </c>
      <c r="L1136" t="s">
        <v>87</v>
      </c>
      <c r="M1136" t="s">
        <v>1046</v>
      </c>
      <c r="N1136" t="s">
        <v>59</v>
      </c>
      <c r="O1136">
        <v>1830</v>
      </c>
      <c r="P1136">
        <v>2120</v>
      </c>
      <c r="Q1136" t="s">
        <v>233</v>
      </c>
      <c r="R1136">
        <v>121</v>
      </c>
      <c r="S1136" t="s">
        <v>134</v>
      </c>
      <c r="T1136">
        <v>1</v>
      </c>
      <c r="U1136" s="1">
        <v>43479</v>
      </c>
      <c r="V1136" s="1">
        <v>43607</v>
      </c>
      <c r="W1136" t="s">
        <v>1221</v>
      </c>
      <c r="X1136" t="s">
        <v>1929</v>
      </c>
      <c r="Y1136">
        <v>6</v>
      </c>
      <c r="Z1136">
        <v>6</v>
      </c>
      <c r="AA1136">
        <v>25</v>
      </c>
      <c r="AB1136">
        <v>24</v>
      </c>
      <c r="AC1136" t="s">
        <v>2662</v>
      </c>
      <c r="AD1136">
        <f>IF(ISBLANK(Source[[#This Row],[CrosslistID]]),1,1/COUNTIFS(Source[CrosslistID],Source[[#This Row],[CrosslistID]],Source[TermDesc],Source[[#This Row],[TermDesc]]))</f>
        <v>0.25</v>
      </c>
      <c r="AE1136">
        <v>27</v>
      </c>
      <c r="AF1136">
        <v>25</v>
      </c>
      <c r="AG1136">
        <v>108</v>
      </c>
      <c r="AH1136">
        <v>108</v>
      </c>
      <c r="AI1136">
        <v>1.2</v>
      </c>
      <c r="AJ1136">
        <v>1.2</v>
      </c>
      <c r="AK1136">
        <v>0</v>
      </c>
      <c r="AL11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36">
        <f>IF(AND(Source[[#This Row],[Credit_Noncredit]]="Noncredit",Source[[#This Row],[FTEF]]&gt;0),Source[[#This Row],[NC XLST FTES]]*525/(437.5*Source[[#This Row],[FTEF]]),0)</f>
        <v>0</v>
      </c>
      <c r="AN1136">
        <f>IF(Source[[#This Row],[Credit_Noncredit]]="Credit",Source[[#This Row],[Census Enrollment]],Source[[#This Row],[Noncredit Avg. Attendance]])</f>
        <v>6</v>
      </c>
    </row>
    <row r="1137" spans="1:40" x14ac:dyDescent="0.25">
      <c r="A1137" t="s">
        <v>4581</v>
      </c>
      <c r="B1137" t="s">
        <v>886</v>
      </c>
      <c r="C1137" t="s">
        <v>1184</v>
      </c>
      <c r="D1137" t="s">
        <v>1185</v>
      </c>
      <c r="E1137" s="4">
        <v>30082</v>
      </c>
      <c r="F1137" s="4" t="s">
        <v>233</v>
      </c>
      <c r="G1137" s="4" t="s">
        <v>1225</v>
      </c>
      <c r="H1137" t="str">
        <f>CONCATENATE(Source[[#This Row],[Subject]],TRIM(Source[[#This Row],[Course]]))</f>
        <v>ART160C</v>
      </c>
      <c r="I1137" t="str">
        <f>VLOOKUP(Source[[#This Row],[SubjCrse]],'Courses and Categories'!$E$2:$G$1816,3,FALSE)</f>
        <v>Credit Visual &amp; Performing Arts</v>
      </c>
      <c r="J1137">
        <v>516</v>
      </c>
      <c r="K1137" t="s">
        <v>1226</v>
      </c>
      <c r="L1137" t="s">
        <v>87</v>
      </c>
      <c r="M1137" t="s">
        <v>1046</v>
      </c>
      <c r="N1137" t="s">
        <v>105</v>
      </c>
      <c r="O1137">
        <v>1810</v>
      </c>
      <c r="P1137">
        <v>2100</v>
      </c>
      <c r="Q1137" t="s">
        <v>743</v>
      </c>
      <c r="R1137">
        <v>107</v>
      </c>
      <c r="S1137" t="s">
        <v>745</v>
      </c>
      <c r="T1137">
        <v>1</v>
      </c>
      <c r="U1137" s="1">
        <v>43479</v>
      </c>
      <c r="V1137" s="1">
        <v>43607</v>
      </c>
      <c r="W1137" t="s">
        <v>2659</v>
      </c>
      <c r="X1137" t="s">
        <v>1929</v>
      </c>
      <c r="Y1137">
        <v>2</v>
      </c>
      <c r="Z1137">
        <v>2</v>
      </c>
      <c r="AA1137">
        <v>25</v>
      </c>
      <c r="AB1137">
        <v>8</v>
      </c>
      <c r="AC1137" t="s">
        <v>2664</v>
      </c>
      <c r="AD1137">
        <f>IF(ISBLANK(Source[[#This Row],[CrosslistID]]),1,1/COUNTIFS(Source[CrosslistID],Source[[#This Row],[CrosslistID]],Source[TermDesc],Source[[#This Row],[TermDesc]]))</f>
        <v>0.25</v>
      </c>
      <c r="AE1137">
        <v>27</v>
      </c>
      <c r="AF1137">
        <v>25</v>
      </c>
      <c r="AG1137">
        <v>108</v>
      </c>
      <c r="AH1137">
        <v>108</v>
      </c>
      <c r="AI1137">
        <v>0.4</v>
      </c>
      <c r="AJ1137">
        <v>0.4</v>
      </c>
      <c r="AK1137">
        <v>0</v>
      </c>
      <c r="AL11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37">
        <f>IF(AND(Source[[#This Row],[Credit_Noncredit]]="Noncredit",Source[[#This Row],[FTEF]]&gt;0),Source[[#This Row],[NC XLST FTES]]*525/(437.5*Source[[#This Row],[FTEF]]),0)</f>
        <v>0</v>
      </c>
      <c r="AN1137">
        <f>IF(Source[[#This Row],[Credit_Noncredit]]="Credit",Source[[#This Row],[Census Enrollment]],Source[[#This Row],[Noncredit Avg. Attendance]])</f>
        <v>2</v>
      </c>
    </row>
    <row r="1138" spans="1:40" x14ac:dyDescent="0.25">
      <c r="A1138" t="s">
        <v>4581</v>
      </c>
      <c r="B1138" t="s">
        <v>886</v>
      </c>
      <c r="C1138" t="s">
        <v>1184</v>
      </c>
      <c r="D1138" t="s">
        <v>1185</v>
      </c>
      <c r="E1138" s="4">
        <v>38341</v>
      </c>
      <c r="F1138" s="4" t="s">
        <v>233</v>
      </c>
      <c r="G1138" s="4" t="s">
        <v>1227</v>
      </c>
      <c r="H1138" t="str">
        <f>CONCATENATE(Source[[#This Row],[Subject]],TRIM(Source[[#This Row],[Course]]))</f>
        <v>ART160D</v>
      </c>
      <c r="I1138" t="str">
        <f>VLOOKUP(Source[[#This Row],[SubjCrse]],'Courses and Categories'!$E$2:$G$1816,3,FALSE)</f>
        <v>Credit Visual &amp; Performing Arts</v>
      </c>
      <c r="J1138">
        <v>3</v>
      </c>
      <c r="K1138" t="s">
        <v>1228</v>
      </c>
      <c r="L1138" t="s">
        <v>39</v>
      </c>
      <c r="M1138" t="s">
        <v>1046</v>
      </c>
      <c r="N1138" t="s">
        <v>105</v>
      </c>
      <c r="O1138">
        <v>1230</v>
      </c>
      <c r="P1138">
        <v>1520</v>
      </c>
      <c r="Q1138" t="s">
        <v>233</v>
      </c>
      <c r="R1138">
        <v>121</v>
      </c>
      <c r="S1138" t="s">
        <v>134</v>
      </c>
      <c r="T1138">
        <v>1</v>
      </c>
      <c r="U1138" s="1">
        <v>43479</v>
      </c>
      <c r="V1138" s="1">
        <v>43607</v>
      </c>
      <c r="W1138" t="s">
        <v>2656</v>
      </c>
      <c r="X1138" t="s">
        <v>1929</v>
      </c>
      <c r="Y1138">
        <v>3</v>
      </c>
      <c r="Z1138">
        <v>3</v>
      </c>
      <c r="AA1138">
        <v>25</v>
      </c>
      <c r="AB1138">
        <v>12</v>
      </c>
      <c r="AC1138" t="s">
        <v>2232</v>
      </c>
      <c r="AD1138">
        <f>IF(ISBLANK(Source[[#This Row],[CrosslistID]]),1,1/COUNTIFS(Source[CrosslistID],Source[[#This Row],[CrosslistID]],Source[TermDesc],Source[[#This Row],[TermDesc]]))</f>
        <v>0.33333333333333331</v>
      </c>
      <c r="AE1138">
        <v>26</v>
      </c>
      <c r="AF1138">
        <v>25</v>
      </c>
      <c r="AG1138">
        <v>104</v>
      </c>
      <c r="AH1138">
        <v>104</v>
      </c>
      <c r="AI1138">
        <v>0.4</v>
      </c>
      <c r="AJ1138">
        <v>0.6</v>
      </c>
      <c r="AK1138">
        <v>0</v>
      </c>
      <c r="AL11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38">
        <f>IF(AND(Source[[#This Row],[Credit_Noncredit]]="Noncredit",Source[[#This Row],[FTEF]]&gt;0),Source[[#This Row],[NC XLST FTES]]*525/(437.5*Source[[#This Row],[FTEF]]),0)</f>
        <v>0</v>
      </c>
      <c r="AN1138">
        <f>IF(Source[[#This Row],[Credit_Noncredit]]="Credit",Source[[#This Row],[Census Enrollment]],Source[[#This Row],[Noncredit Avg. Attendance]])</f>
        <v>3</v>
      </c>
    </row>
    <row r="1139" spans="1:40" x14ac:dyDescent="0.25">
      <c r="A1139" t="s">
        <v>4581</v>
      </c>
      <c r="B1139" t="s">
        <v>886</v>
      </c>
      <c r="C1139" t="s">
        <v>1184</v>
      </c>
      <c r="D1139" t="s">
        <v>1185</v>
      </c>
      <c r="E1139" s="4">
        <v>37090</v>
      </c>
      <c r="F1139" s="4" t="s">
        <v>233</v>
      </c>
      <c r="G1139" s="4" t="s">
        <v>1227</v>
      </c>
      <c r="H1139" t="str">
        <f>CONCATENATE(Source[[#This Row],[Subject]],TRIM(Source[[#This Row],[Course]]))</f>
        <v>ART160D</v>
      </c>
      <c r="I1139" t="str">
        <f>VLOOKUP(Source[[#This Row],[SubjCrse]],'Courses and Categories'!$E$2:$G$1816,3,FALSE)</f>
        <v>Credit Visual &amp; Performing Arts</v>
      </c>
      <c r="J1139">
        <v>5</v>
      </c>
      <c r="K1139" t="s">
        <v>1228</v>
      </c>
      <c r="L1139" t="s">
        <v>39</v>
      </c>
      <c r="M1139" t="s">
        <v>1046</v>
      </c>
      <c r="N1139" t="s">
        <v>59</v>
      </c>
      <c r="O1139">
        <v>910</v>
      </c>
      <c r="P1139">
        <v>1200</v>
      </c>
      <c r="Q1139" t="s">
        <v>233</v>
      </c>
      <c r="R1139">
        <v>121</v>
      </c>
      <c r="S1139" t="s">
        <v>134</v>
      </c>
      <c r="T1139">
        <v>1</v>
      </c>
      <c r="U1139" s="1">
        <v>43479</v>
      </c>
      <c r="V1139" s="1">
        <v>43607</v>
      </c>
      <c r="W1139" t="s">
        <v>2658</v>
      </c>
      <c r="X1139" t="s">
        <v>1929</v>
      </c>
      <c r="Y1139">
        <v>3</v>
      </c>
      <c r="Z1139">
        <v>3</v>
      </c>
      <c r="AA1139">
        <v>25</v>
      </c>
      <c r="AB1139">
        <v>12</v>
      </c>
      <c r="AC1139" t="s">
        <v>141</v>
      </c>
      <c r="AD1139">
        <f>IF(ISBLANK(Source[[#This Row],[CrosslistID]]),1,1/COUNTIFS(Source[CrosslistID],Source[[#This Row],[CrosslistID]],Source[TermDesc],Source[[#This Row],[TermDesc]]))</f>
        <v>0.33333333333333331</v>
      </c>
      <c r="AE1139">
        <v>22</v>
      </c>
      <c r="AF1139">
        <v>25</v>
      </c>
      <c r="AG1139">
        <v>88</v>
      </c>
      <c r="AH1139">
        <v>88</v>
      </c>
      <c r="AI1139">
        <v>0.6</v>
      </c>
      <c r="AJ1139">
        <v>0.6</v>
      </c>
      <c r="AK1139">
        <v>0</v>
      </c>
      <c r="AL11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39">
        <f>IF(AND(Source[[#This Row],[Credit_Noncredit]]="Noncredit",Source[[#This Row],[FTEF]]&gt;0),Source[[#This Row],[NC XLST FTES]]*525/(437.5*Source[[#This Row],[FTEF]]),0)</f>
        <v>0</v>
      </c>
      <c r="AN1139">
        <f>IF(Source[[#This Row],[Credit_Noncredit]]="Credit",Source[[#This Row],[Census Enrollment]],Source[[#This Row],[Noncredit Avg. Attendance]])</f>
        <v>3</v>
      </c>
    </row>
    <row r="1140" spans="1:40" x14ac:dyDescent="0.25">
      <c r="A1140" t="s">
        <v>4581</v>
      </c>
      <c r="B1140" t="s">
        <v>886</v>
      </c>
      <c r="C1140" t="s">
        <v>1184</v>
      </c>
      <c r="D1140" t="s">
        <v>1185</v>
      </c>
      <c r="E1140" s="4">
        <v>36629</v>
      </c>
      <c r="F1140" s="4" t="s">
        <v>233</v>
      </c>
      <c r="G1140" s="4" t="s">
        <v>1227</v>
      </c>
      <c r="H1140" t="str">
        <f>CONCATENATE(Source[[#This Row],[Subject]],TRIM(Source[[#This Row],[Course]]))</f>
        <v>ART160D</v>
      </c>
      <c r="I1140" t="str">
        <f>VLOOKUP(Source[[#This Row],[SubjCrse]],'Courses and Categories'!$E$2:$G$1816,3,FALSE)</f>
        <v>Credit Visual &amp; Performing Arts</v>
      </c>
      <c r="J1140">
        <v>316</v>
      </c>
      <c r="K1140" t="s">
        <v>1228</v>
      </c>
      <c r="L1140" t="s">
        <v>39</v>
      </c>
      <c r="M1140" t="s">
        <v>1046</v>
      </c>
      <c r="N1140" t="s">
        <v>59</v>
      </c>
      <c r="O1140">
        <v>910</v>
      </c>
      <c r="P1140">
        <v>1200</v>
      </c>
      <c r="Q1140" t="s">
        <v>743</v>
      </c>
      <c r="R1140">
        <v>107</v>
      </c>
      <c r="S1140" t="s">
        <v>745</v>
      </c>
      <c r="T1140">
        <v>1</v>
      </c>
      <c r="U1140" s="1">
        <v>43479</v>
      </c>
      <c r="V1140" s="1">
        <v>43607</v>
      </c>
      <c r="W1140" t="s">
        <v>2659</v>
      </c>
      <c r="X1140" t="s">
        <v>1929</v>
      </c>
      <c r="Y1140">
        <v>2</v>
      </c>
      <c r="Z1140">
        <v>2</v>
      </c>
      <c r="AA1140">
        <v>25</v>
      </c>
      <c r="AB1140">
        <v>8</v>
      </c>
      <c r="AC1140" t="s">
        <v>2663</v>
      </c>
      <c r="AD1140">
        <f>IF(ISBLANK(Source[[#This Row],[CrosslistID]]),1,1/COUNTIFS(Source[CrosslistID],Source[[#This Row],[CrosslistID]],Source[TermDesc],Source[[#This Row],[TermDesc]]))</f>
        <v>0.25</v>
      </c>
      <c r="AE1140">
        <v>25</v>
      </c>
      <c r="AF1140">
        <v>25</v>
      </c>
      <c r="AG1140">
        <v>100</v>
      </c>
      <c r="AH1140">
        <v>100</v>
      </c>
      <c r="AI1140">
        <v>0.4</v>
      </c>
      <c r="AJ1140">
        <v>0.4</v>
      </c>
      <c r="AK1140">
        <v>0</v>
      </c>
      <c r="AL11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40">
        <f>IF(AND(Source[[#This Row],[Credit_Noncredit]]="Noncredit",Source[[#This Row],[FTEF]]&gt;0),Source[[#This Row],[NC XLST FTES]]*525/(437.5*Source[[#This Row],[FTEF]]),0)</f>
        <v>0</v>
      </c>
      <c r="AN1140">
        <f>IF(Source[[#This Row],[Credit_Noncredit]]="Credit",Source[[#This Row],[Census Enrollment]],Source[[#This Row],[Noncredit Avg. Attendance]])</f>
        <v>2</v>
      </c>
    </row>
    <row r="1141" spans="1:40" x14ac:dyDescent="0.25">
      <c r="A1141" t="s">
        <v>4581</v>
      </c>
      <c r="B1141" t="s">
        <v>886</v>
      </c>
      <c r="C1141" t="s">
        <v>1184</v>
      </c>
      <c r="D1141" t="s">
        <v>1185</v>
      </c>
      <c r="E1141" s="4">
        <v>36630</v>
      </c>
      <c r="F1141" s="4" t="s">
        <v>233</v>
      </c>
      <c r="G1141" s="4" t="s">
        <v>1227</v>
      </c>
      <c r="H1141" t="str">
        <f>CONCATENATE(Source[[#This Row],[Subject]],TRIM(Source[[#This Row],[Course]]))</f>
        <v>ART160D</v>
      </c>
      <c r="I1141" t="str">
        <f>VLOOKUP(Source[[#This Row],[SubjCrse]],'Courses and Categories'!$E$2:$G$1816,3,FALSE)</f>
        <v>Credit Visual &amp; Performing Arts</v>
      </c>
      <c r="J1141">
        <v>317</v>
      </c>
      <c r="K1141" t="s">
        <v>1228</v>
      </c>
      <c r="L1141" t="s">
        <v>50</v>
      </c>
      <c r="M1141" t="s">
        <v>1046</v>
      </c>
      <c r="N1141" t="s">
        <v>51</v>
      </c>
      <c r="O1141">
        <v>1010</v>
      </c>
      <c r="P1141">
        <v>1600</v>
      </c>
      <c r="Q1141" t="s">
        <v>743</v>
      </c>
      <c r="R1141">
        <v>107</v>
      </c>
      <c r="S1141" t="s">
        <v>745</v>
      </c>
      <c r="T1141">
        <v>1</v>
      </c>
      <c r="U1141" s="1">
        <v>43479</v>
      </c>
      <c r="V1141" s="1">
        <v>43607</v>
      </c>
      <c r="W1141" t="s">
        <v>2658</v>
      </c>
      <c r="X1141" t="s">
        <v>1929</v>
      </c>
      <c r="Y1141">
        <v>8</v>
      </c>
      <c r="Z1141">
        <v>8</v>
      </c>
      <c r="AA1141">
        <v>25</v>
      </c>
      <c r="AB1141">
        <v>32</v>
      </c>
      <c r="AC1141" t="s">
        <v>2660</v>
      </c>
      <c r="AD1141">
        <f>IF(ISBLANK(Source[[#This Row],[CrosslistID]]),1,1/COUNTIFS(Source[CrosslistID],Source[[#This Row],[CrosslistID]],Source[TermDesc],Source[[#This Row],[TermDesc]]))</f>
        <v>0.25</v>
      </c>
      <c r="AE1141">
        <v>25</v>
      </c>
      <c r="AF1141">
        <v>25</v>
      </c>
      <c r="AG1141">
        <v>100</v>
      </c>
      <c r="AH1141">
        <v>100</v>
      </c>
      <c r="AI1141">
        <v>1.6</v>
      </c>
      <c r="AJ1141">
        <v>1.6</v>
      </c>
      <c r="AK1141">
        <v>0</v>
      </c>
      <c r="AL11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41">
        <f>IF(AND(Source[[#This Row],[Credit_Noncredit]]="Noncredit",Source[[#This Row],[FTEF]]&gt;0),Source[[#This Row],[NC XLST FTES]]*525/(437.5*Source[[#This Row],[FTEF]]),0)</f>
        <v>0</v>
      </c>
      <c r="AN1141">
        <f>IF(Source[[#This Row],[Credit_Noncredit]]="Credit",Source[[#This Row],[Census Enrollment]],Source[[#This Row],[Noncredit Avg. Attendance]])</f>
        <v>8</v>
      </c>
    </row>
    <row r="1142" spans="1:40" x14ac:dyDescent="0.25">
      <c r="A1142" t="s">
        <v>4581</v>
      </c>
      <c r="B1142" t="s">
        <v>886</v>
      </c>
      <c r="C1142" t="s">
        <v>1184</v>
      </c>
      <c r="D1142" t="s">
        <v>1185</v>
      </c>
      <c r="E1142" s="4">
        <v>37091</v>
      </c>
      <c r="F1142" s="4" t="s">
        <v>233</v>
      </c>
      <c r="G1142" s="4" t="s">
        <v>1227</v>
      </c>
      <c r="H1142" t="str">
        <f>CONCATENATE(Source[[#This Row],[Subject]],TRIM(Source[[#This Row],[Course]]))</f>
        <v>ART160D</v>
      </c>
      <c r="I1142" t="str">
        <f>VLOOKUP(Source[[#This Row],[SubjCrse]],'Courses and Categories'!$E$2:$G$1816,3,FALSE)</f>
        <v>Credit Visual &amp; Performing Arts</v>
      </c>
      <c r="J1142">
        <v>318</v>
      </c>
      <c r="K1142" t="s">
        <v>1228</v>
      </c>
      <c r="L1142" t="s">
        <v>39</v>
      </c>
      <c r="M1142" t="s">
        <v>1046</v>
      </c>
      <c r="N1142" t="s">
        <v>105</v>
      </c>
      <c r="O1142">
        <v>1310</v>
      </c>
      <c r="P1142">
        <v>1600</v>
      </c>
      <c r="Q1142" t="s">
        <v>743</v>
      </c>
      <c r="R1142">
        <v>107</v>
      </c>
      <c r="S1142" t="s">
        <v>745</v>
      </c>
      <c r="T1142">
        <v>1</v>
      </c>
      <c r="U1142" s="1">
        <v>43479</v>
      </c>
      <c r="V1142" s="1">
        <v>43607</v>
      </c>
      <c r="W1142" t="s">
        <v>2659</v>
      </c>
      <c r="X1142" t="s">
        <v>1929</v>
      </c>
      <c r="Y1142">
        <v>2</v>
      </c>
      <c r="Z1142">
        <v>2</v>
      </c>
      <c r="AA1142">
        <v>25</v>
      </c>
      <c r="AB1142">
        <v>8</v>
      </c>
      <c r="AC1142" t="s">
        <v>2661</v>
      </c>
      <c r="AD1142">
        <f>IF(ISBLANK(Source[[#This Row],[CrosslistID]]),1,1/COUNTIFS(Source[CrosslistID],Source[[#This Row],[CrosslistID]],Source[TermDesc],Source[[#This Row],[TermDesc]]))</f>
        <v>0.25</v>
      </c>
      <c r="AE1142">
        <v>26</v>
      </c>
      <c r="AF1142">
        <v>25</v>
      </c>
      <c r="AG1142">
        <v>104</v>
      </c>
      <c r="AH1142">
        <v>104</v>
      </c>
      <c r="AI1142">
        <v>0.4</v>
      </c>
      <c r="AJ1142">
        <v>0.4</v>
      </c>
      <c r="AK1142">
        <v>0</v>
      </c>
      <c r="AL11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42">
        <f>IF(AND(Source[[#This Row],[Credit_Noncredit]]="Noncredit",Source[[#This Row],[FTEF]]&gt;0),Source[[#This Row],[NC XLST FTES]]*525/(437.5*Source[[#This Row],[FTEF]]),0)</f>
        <v>0</v>
      </c>
      <c r="AN1142">
        <f>IF(Source[[#This Row],[Credit_Noncredit]]="Credit",Source[[#This Row],[Census Enrollment]],Source[[#This Row],[Noncredit Avg. Attendance]])</f>
        <v>2</v>
      </c>
    </row>
    <row r="1143" spans="1:40" x14ac:dyDescent="0.25">
      <c r="A1143" t="s">
        <v>4581</v>
      </c>
      <c r="B1143" t="s">
        <v>886</v>
      </c>
      <c r="C1143" t="s">
        <v>1184</v>
      </c>
      <c r="D1143" t="s">
        <v>1185</v>
      </c>
      <c r="E1143" s="4">
        <v>36631</v>
      </c>
      <c r="F1143" s="4" t="s">
        <v>233</v>
      </c>
      <c r="G1143" s="4" t="s">
        <v>1227</v>
      </c>
      <c r="H1143" t="str">
        <f>CONCATENATE(Source[[#This Row],[Subject]],TRIM(Source[[#This Row],[Course]]))</f>
        <v>ART160D</v>
      </c>
      <c r="I1143" t="str">
        <f>VLOOKUP(Source[[#This Row],[SubjCrse]],'Courses and Categories'!$E$2:$G$1816,3,FALSE)</f>
        <v>Credit Visual &amp; Performing Arts</v>
      </c>
      <c r="J1143">
        <v>501</v>
      </c>
      <c r="K1143" t="s">
        <v>1228</v>
      </c>
      <c r="L1143" t="s">
        <v>87</v>
      </c>
      <c r="M1143" t="s">
        <v>1046</v>
      </c>
      <c r="N1143" t="s">
        <v>59</v>
      </c>
      <c r="O1143">
        <v>1830</v>
      </c>
      <c r="P1143">
        <v>2120</v>
      </c>
      <c r="Q1143" t="s">
        <v>233</v>
      </c>
      <c r="R1143">
        <v>121</v>
      </c>
      <c r="S1143" t="s">
        <v>134</v>
      </c>
      <c r="T1143">
        <v>1</v>
      </c>
      <c r="U1143" s="1">
        <v>43479</v>
      </c>
      <c r="V1143" s="1">
        <v>43607</v>
      </c>
      <c r="W1143" t="s">
        <v>1221</v>
      </c>
      <c r="X1143" t="s">
        <v>1929</v>
      </c>
      <c r="Y1143">
        <v>2</v>
      </c>
      <c r="Z1143">
        <v>2</v>
      </c>
      <c r="AA1143">
        <v>25</v>
      </c>
      <c r="AB1143">
        <v>8</v>
      </c>
      <c r="AC1143" t="s">
        <v>2662</v>
      </c>
      <c r="AD1143">
        <f>IF(ISBLANK(Source[[#This Row],[CrosslistID]]),1,1/COUNTIFS(Source[CrosslistID],Source[[#This Row],[CrosslistID]],Source[TermDesc],Source[[#This Row],[TermDesc]]))</f>
        <v>0.25</v>
      </c>
      <c r="AE1143">
        <v>27</v>
      </c>
      <c r="AF1143">
        <v>25</v>
      </c>
      <c r="AG1143">
        <v>108</v>
      </c>
      <c r="AH1143">
        <v>108</v>
      </c>
      <c r="AI1143">
        <v>0.4</v>
      </c>
      <c r="AJ1143">
        <v>0.4</v>
      </c>
      <c r="AK1143">
        <v>0</v>
      </c>
      <c r="AL11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43">
        <f>IF(AND(Source[[#This Row],[Credit_Noncredit]]="Noncredit",Source[[#This Row],[FTEF]]&gt;0),Source[[#This Row],[NC XLST FTES]]*525/(437.5*Source[[#This Row],[FTEF]]),0)</f>
        <v>0</v>
      </c>
      <c r="AN1143">
        <f>IF(Source[[#This Row],[Credit_Noncredit]]="Credit",Source[[#This Row],[Census Enrollment]],Source[[#This Row],[Noncredit Avg. Attendance]])</f>
        <v>2</v>
      </c>
    </row>
    <row r="1144" spans="1:40" x14ac:dyDescent="0.25">
      <c r="A1144" t="s">
        <v>4581</v>
      </c>
      <c r="B1144" t="s">
        <v>886</v>
      </c>
      <c r="C1144" t="s">
        <v>1184</v>
      </c>
      <c r="D1144" t="s">
        <v>1185</v>
      </c>
      <c r="E1144" s="4">
        <v>39194</v>
      </c>
      <c r="F1144" s="4" t="s">
        <v>233</v>
      </c>
      <c r="G1144" s="4" t="s">
        <v>1227</v>
      </c>
      <c r="H1144" t="str">
        <f>CONCATENATE(Source[[#This Row],[Subject]],TRIM(Source[[#This Row],[Course]]))</f>
        <v>ART160D</v>
      </c>
      <c r="I1144" t="str">
        <f>VLOOKUP(Source[[#This Row],[SubjCrse]],'Courses and Categories'!$E$2:$G$1816,3,FALSE)</f>
        <v>Credit Visual &amp; Performing Arts</v>
      </c>
      <c r="J1144">
        <v>516</v>
      </c>
      <c r="K1144" t="s">
        <v>1228</v>
      </c>
      <c r="L1144" t="s">
        <v>87</v>
      </c>
      <c r="M1144" t="s">
        <v>1046</v>
      </c>
      <c r="N1144" t="s">
        <v>105</v>
      </c>
      <c r="O1144">
        <v>1810</v>
      </c>
      <c r="P1144">
        <v>2100</v>
      </c>
      <c r="Q1144" t="s">
        <v>743</v>
      </c>
      <c r="R1144">
        <v>107</v>
      </c>
      <c r="S1144" t="s">
        <v>745</v>
      </c>
      <c r="T1144">
        <v>1</v>
      </c>
      <c r="U1144" s="1">
        <v>43479</v>
      </c>
      <c r="V1144" s="1">
        <v>43607</v>
      </c>
      <c r="W1144" t="s">
        <v>2659</v>
      </c>
      <c r="X1144" t="s">
        <v>1929</v>
      </c>
      <c r="Y1144">
        <v>3</v>
      </c>
      <c r="Z1144">
        <v>3</v>
      </c>
      <c r="AA1144">
        <v>25</v>
      </c>
      <c r="AB1144">
        <v>12</v>
      </c>
      <c r="AC1144" t="s">
        <v>2664</v>
      </c>
      <c r="AD1144">
        <f>IF(ISBLANK(Source[[#This Row],[CrosslistID]]),1,1/COUNTIFS(Source[CrosslistID],Source[[#This Row],[CrosslistID]],Source[TermDesc],Source[[#This Row],[TermDesc]]))</f>
        <v>0.25</v>
      </c>
      <c r="AE1144">
        <v>27</v>
      </c>
      <c r="AF1144">
        <v>25</v>
      </c>
      <c r="AG1144">
        <v>108</v>
      </c>
      <c r="AH1144">
        <v>108</v>
      </c>
      <c r="AI1144">
        <v>0.6</v>
      </c>
      <c r="AJ1144">
        <v>0.6</v>
      </c>
      <c r="AK1144">
        <v>0</v>
      </c>
      <c r="AL11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44">
        <f>IF(AND(Source[[#This Row],[Credit_Noncredit]]="Noncredit",Source[[#This Row],[FTEF]]&gt;0),Source[[#This Row],[NC XLST FTES]]*525/(437.5*Source[[#This Row],[FTEF]]),0)</f>
        <v>0</v>
      </c>
      <c r="AN1144">
        <f>IF(Source[[#This Row],[Credit_Noncredit]]="Credit",Source[[#This Row],[Census Enrollment]],Source[[#This Row],[Noncredit Avg. Attendance]])</f>
        <v>3</v>
      </c>
    </row>
    <row r="1145" spans="1:40" x14ac:dyDescent="0.25">
      <c r="A1145" t="s">
        <v>4581</v>
      </c>
      <c r="B1145" t="s">
        <v>886</v>
      </c>
      <c r="C1145" t="s">
        <v>1184</v>
      </c>
      <c r="D1145" t="s">
        <v>1185</v>
      </c>
      <c r="E1145" s="4">
        <v>33987</v>
      </c>
      <c r="F1145" s="4" t="s">
        <v>233</v>
      </c>
      <c r="G1145" s="4" t="s">
        <v>2665</v>
      </c>
      <c r="H1145" t="str">
        <f>CONCATENATE(Source[[#This Row],[Subject]],TRIM(Source[[#This Row],[Course]]))</f>
        <v>ART170A</v>
      </c>
      <c r="I1145" t="str">
        <f>VLOOKUP(Source[[#This Row],[SubjCrse]],'Courses and Categories'!$E$2:$G$1816,3,FALSE)</f>
        <v>Credit Visual &amp; Performing Arts</v>
      </c>
      <c r="J1145">
        <v>1</v>
      </c>
      <c r="K1145" t="s">
        <v>2666</v>
      </c>
      <c r="L1145" t="s">
        <v>39</v>
      </c>
      <c r="M1145" t="s">
        <v>1046</v>
      </c>
      <c r="N1145" t="s">
        <v>59</v>
      </c>
      <c r="O1145">
        <v>910</v>
      </c>
      <c r="P1145">
        <v>1200</v>
      </c>
      <c r="Q1145" t="s">
        <v>923</v>
      </c>
      <c r="R1145">
        <v>131</v>
      </c>
      <c r="S1145" t="s">
        <v>134</v>
      </c>
      <c r="T1145">
        <v>1</v>
      </c>
      <c r="U1145" s="1">
        <v>43479</v>
      </c>
      <c r="V1145" s="1">
        <v>43607</v>
      </c>
      <c r="W1145" t="s">
        <v>4894</v>
      </c>
      <c r="X1145" t="s">
        <v>1929</v>
      </c>
      <c r="Y1145">
        <v>18</v>
      </c>
      <c r="Z1145">
        <v>16</v>
      </c>
      <c r="AA1145">
        <v>25</v>
      </c>
      <c r="AB1145">
        <v>64</v>
      </c>
      <c r="AC1145" t="s">
        <v>116</v>
      </c>
      <c r="AD1145">
        <f>IF(ISBLANK(Source[[#This Row],[CrosslistID]]),1,1/COUNTIFS(Source[CrosslistID],Source[[#This Row],[CrosslistID]],Source[TermDesc],Source[[#This Row],[TermDesc]]))</f>
        <v>0.25</v>
      </c>
      <c r="AE1145">
        <v>23</v>
      </c>
      <c r="AF1145">
        <v>25</v>
      </c>
      <c r="AG1145">
        <v>92</v>
      </c>
      <c r="AH1145">
        <v>92</v>
      </c>
      <c r="AI1145">
        <v>3.4</v>
      </c>
      <c r="AJ1145">
        <v>3.6</v>
      </c>
      <c r="AK1145">
        <v>0</v>
      </c>
      <c r="AL11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45">
        <f>IF(AND(Source[[#This Row],[Credit_Noncredit]]="Noncredit",Source[[#This Row],[FTEF]]&gt;0),Source[[#This Row],[NC XLST FTES]]*525/(437.5*Source[[#This Row],[FTEF]]),0)</f>
        <v>0</v>
      </c>
      <c r="AN1145">
        <f>IF(Source[[#This Row],[Credit_Noncredit]]="Credit",Source[[#This Row],[Census Enrollment]],Source[[#This Row],[Noncredit Avg. Attendance]])</f>
        <v>18</v>
      </c>
    </row>
    <row r="1146" spans="1:40" x14ac:dyDescent="0.25">
      <c r="A1146" t="s">
        <v>4581</v>
      </c>
      <c r="B1146" t="s">
        <v>886</v>
      </c>
      <c r="C1146" t="s">
        <v>1184</v>
      </c>
      <c r="D1146" t="s">
        <v>1185</v>
      </c>
      <c r="E1146" s="4">
        <v>32509</v>
      </c>
      <c r="F1146" s="4" t="s">
        <v>233</v>
      </c>
      <c r="G1146" s="4" t="s">
        <v>2665</v>
      </c>
      <c r="H1146" t="str">
        <f>CONCATENATE(Source[[#This Row],[Subject]],TRIM(Source[[#This Row],[Course]]))</f>
        <v>ART170A</v>
      </c>
      <c r="I1146" t="str">
        <f>VLOOKUP(Source[[#This Row],[SubjCrse]],'Courses and Categories'!$E$2:$G$1816,3,FALSE)</f>
        <v>Credit Visual &amp; Performing Arts</v>
      </c>
      <c r="J1146">
        <v>2</v>
      </c>
      <c r="K1146" t="s">
        <v>2666</v>
      </c>
      <c r="L1146" t="s">
        <v>39</v>
      </c>
      <c r="M1146" t="s">
        <v>1046</v>
      </c>
      <c r="N1146" t="s">
        <v>105</v>
      </c>
      <c r="O1146">
        <v>1510</v>
      </c>
      <c r="P1146">
        <v>1800</v>
      </c>
      <c r="Q1146" t="s">
        <v>923</v>
      </c>
      <c r="R1146">
        <v>131</v>
      </c>
      <c r="S1146" t="s">
        <v>134</v>
      </c>
      <c r="T1146">
        <v>1</v>
      </c>
      <c r="U1146" s="1">
        <v>43479</v>
      </c>
      <c r="V1146" s="1">
        <v>43607</v>
      </c>
      <c r="W1146" t="s">
        <v>2587</v>
      </c>
      <c r="X1146" t="s">
        <v>1929</v>
      </c>
      <c r="Y1146">
        <v>11</v>
      </c>
      <c r="Z1146">
        <v>8</v>
      </c>
      <c r="AA1146">
        <v>25</v>
      </c>
      <c r="AB1146">
        <v>32</v>
      </c>
      <c r="AC1146" t="s">
        <v>2688</v>
      </c>
      <c r="AD1146">
        <f>IF(ISBLANK(Source[[#This Row],[CrosslistID]]),1,1/COUNTIFS(Source[CrosslistID],Source[[#This Row],[CrosslistID]],Source[TermDesc],Source[[#This Row],[TermDesc]]))</f>
        <v>0.25</v>
      </c>
      <c r="AE1146">
        <v>14</v>
      </c>
      <c r="AF1146">
        <v>25</v>
      </c>
      <c r="AG1146">
        <v>56</v>
      </c>
      <c r="AH1146">
        <v>56</v>
      </c>
      <c r="AI1146">
        <v>2.2000000000000002</v>
      </c>
      <c r="AJ1146">
        <v>2.2000000000000002</v>
      </c>
      <c r="AK1146">
        <v>0.33329999999999999</v>
      </c>
      <c r="AL11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46">
        <f>IF(AND(Source[[#This Row],[Credit_Noncredit]]="Noncredit",Source[[#This Row],[FTEF]]&gt;0),Source[[#This Row],[NC XLST FTES]]*525/(437.5*Source[[#This Row],[FTEF]]),0)</f>
        <v>0</v>
      </c>
      <c r="AN1146">
        <f>IF(Source[[#This Row],[Credit_Noncredit]]="Credit",Source[[#This Row],[Census Enrollment]],Source[[#This Row],[Noncredit Avg. Attendance]])</f>
        <v>11</v>
      </c>
    </row>
    <row r="1147" spans="1:40" x14ac:dyDescent="0.25">
      <c r="A1147" t="s">
        <v>4581</v>
      </c>
      <c r="B1147" t="s">
        <v>886</v>
      </c>
      <c r="C1147" t="s">
        <v>1184</v>
      </c>
      <c r="D1147" t="s">
        <v>1185</v>
      </c>
      <c r="E1147" s="4">
        <v>30088</v>
      </c>
      <c r="F1147" s="4" t="s">
        <v>233</v>
      </c>
      <c r="G1147" s="4" t="s">
        <v>2665</v>
      </c>
      <c r="H1147" t="str">
        <f>CONCATENATE(Source[[#This Row],[Subject]],TRIM(Source[[#This Row],[Course]]))</f>
        <v>ART170A</v>
      </c>
      <c r="I1147" t="str">
        <f>VLOOKUP(Source[[#This Row],[SubjCrse]],'Courses and Categories'!$E$2:$G$1816,3,FALSE)</f>
        <v>Credit Visual &amp; Performing Arts</v>
      </c>
      <c r="J1147">
        <v>516</v>
      </c>
      <c r="K1147" t="s">
        <v>2666</v>
      </c>
      <c r="L1147" t="s">
        <v>50</v>
      </c>
      <c r="M1147" t="s">
        <v>1046</v>
      </c>
      <c r="N1147" t="s">
        <v>224</v>
      </c>
      <c r="O1147">
        <v>1010</v>
      </c>
      <c r="P1147">
        <v>1600</v>
      </c>
      <c r="Q1147" t="s">
        <v>743</v>
      </c>
      <c r="R1147">
        <v>103</v>
      </c>
      <c r="S1147" t="s">
        <v>745</v>
      </c>
      <c r="T1147">
        <v>1</v>
      </c>
      <c r="U1147" s="1">
        <v>43479</v>
      </c>
      <c r="V1147" s="1">
        <v>43607</v>
      </c>
      <c r="W1147" t="s">
        <v>4894</v>
      </c>
      <c r="X1147" t="s">
        <v>1929</v>
      </c>
      <c r="Y1147">
        <v>16</v>
      </c>
      <c r="Z1147">
        <v>15</v>
      </c>
      <c r="AA1147">
        <v>25</v>
      </c>
      <c r="AB1147">
        <v>60</v>
      </c>
      <c r="AC1147" t="s">
        <v>4895</v>
      </c>
      <c r="AD1147">
        <f>IF(ISBLANK(Source[[#This Row],[CrosslistID]]),1,1/COUNTIFS(Source[CrosslistID],Source[[#This Row],[CrosslistID]],Source[TermDesc],Source[[#This Row],[TermDesc]]))</f>
        <v>0.25</v>
      </c>
      <c r="AE1147">
        <v>23</v>
      </c>
      <c r="AF1147">
        <v>25</v>
      </c>
      <c r="AG1147">
        <v>92</v>
      </c>
      <c r="AH1147">
        <v>92</v>
      </c>
      <c r="AI1147">
        <v>2.6</v>
      </c>
      <c r="AJ1147">
        <v>3.2</v>
      </c>
      <c r="AK1147">
        <v>0.33329999999999999</v>
      </c>
      <c r="AL11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47">
        <f>IF(AND(Source[[#This Row],[Credit_Noncredit]]="Noncredit",Source[[#This Row],[FTEF]]&gt;0),Source[[#This Row],[NC XLST FTES]]*525/(437.5*Source[[#This Row],[FTEF]]),0)</f>
        <v>0</v>
      </c>
      <c r="AN1147">
        <f>IF(Source[[#This Row],[Credit_Noncredit]]="Credit",Source[[#This Row],[Census Enrollment]],Source[[#This Row],[Noncredit Avg. Attendance]])</f>
        <v>16</v>
      </c>
    </row>
    <row r="1148" spans="1:40" x14ac:dyDescent="0.25">
      <c r="A1148" t="s">
        <v>4581</v>
      </c>
      <c r="B1148" t="s">
        <v>886</v>
      </c>
      <c r="C1148" t="s">
        <v>1184</v>
      </c>
      <c r="D1148" t="s">
        <v>1185</v>
      </c>
      <c r="E1148" s="4">
        <v>33988</v>
      </c>
      <c r="F1148" s="4" t="s">
        <v>233</v>
      </c>
      <c r="G1148" s="4" t="s">
        <v>2670</v>
      </c>
      <c r="H1148" t="str">
        <f>CONCATENATE(Source[[#This Row],[Subject]],TRIM(Source[[#This Row],[Course]]))</f>
        <v>ART170B</v>
      </c>
      <c r="I1148" t="str">
        <f>VLOOKUP(Source[[#This Row],[SubjCrse]],'Courses and Categories'!$E$2:$G$1816,3,FALSE)</f>
        <v>Credit Visual &amp; Performing Arts</v>
      </c>
      <c r="J1148">
        <v>1</v>
      </c>
      <c r="K1148" t="s">
        <v>2671</v>
      </c>
      <c r="L1148" t="s">
        <v>39</v>
      </c>
      <c r="M1148" t="s">
        <v>1046</v>
      </c>
      <c r="N1148" t="s">
        <v>59</v>
      </c>
      <c r="O1148">
        <v>910</v>
      </c>
      <c r="P1148">
        <v>1200</v>
      </c>
      <c r="Q1148" t="s">
        <v>923</v>
      </c>
      <c r="R1148">
        <v>131</v>
      </c>
      <c r="S1148" t="s">
        <v>134</v>
      </c>
      <c r="T1148">
        <v>1</v>
      </c>
      <c r="U1148" s="1">
        <v>43479</v>
      </c>
      <c r="V1148" s="1">
        <v>43607</v>
      </c>
      <c r="W1148" t="s">
        <v>4894</v>
      </c>
      <c r="X1148" t="s">
        <v>1929</v>
      </c>
      <c r="Y1148">
        <v>5</v>
      </c>
      <c r="Z1148">
        <v>5</v>
      </c>
      <c r="AA1148">
        <v>25</v>
      </c>
      <c r="AB1148">
        <v>20</v>
      </c>
      <c r="AC1148" t="s">
        <v>116</v>
      </c>
      <c r="AD1148">
        <f>IF(ISBLANK(Source[[#This Row],[CrosslistID]]),1,1/COUNTIFS(Source[CrosslistID],Source[[#This Row],[CrosslistID]],Source[TermDesc],Source[[#This Row],[TermDesc]]))</f>
        <v>0.25</v>
      </c>
      <c r="AE1148">
        <v>23</v>
      </c>
      <c r="AF1148">
        <v>25</v>
      </c>
      <c r="AG1148">
        <v>92</v>
      </c>
      <c r="AH1148">
        <v>92</v>
      </c>
      <c r="AI1148">
        <v>1</v>
      </c>
      <c r="AJ1148">
        <v>1</v>
      </c>
      <c r="AK1148">
        <v>0</v>
      </c>
      <c r="AL11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48">
        <f>IF(AND(Source[[#This Row],[Credit_Noncredit]]="Noncredit",Source[[#This Row],[FTEF]]&gt;0),Source[[#This Row],[NC XLST FTES]]*525/(437.5*Source[[#This Row],[FTEF]]),0)</f>
        <v>0</v>
      </c>
      <c r="AN1148">
        <f>IF(Source[[#This Row],[Credit_Noncredit]]="Credit",Source[[#This Row],[Census Enrollment]],Source[[#This Row],[Noncredit Avg. Attendance]])</f>
        <v>5</v>
      </c>
    </row>
    <row r="1149" spans="1:40" x14ac:dyDescent="0.25">
      <c r="A1149" t="s">
        <v>4581</v>
      </c>
      <c r="B1149" t="s">
        <v>886</v>
      </c>
      <c r="C1149" t="s">
        <v>1184</v>
      </c>
      <c r="D1149" t="s">
        <v>1185</v>
      </c>
      <c r="E1149" s="4">
        <v>32510</v>
      </c>
      <c r="F1149" s="4" t="s">
        <v>233</v>
      </c>
      <c r="G1149" s="4" t="s">
        <v>2670</v>
      </c>
      <c r="H1149" t="str">
        <f>CONCATENATE(Source[[#This Row],[Subject]],TRIM(Source[[#This Row],[Course]]))</f>
        <v>ART170B</v>
      </c>
      <c r="I1149" t="str">
        <f>VLOOKUP(Source[[#This Row],[SubjCrse]],'Courses and Categories'!$E$2:$G$1816,3,FALSE)</f>
        <v>Credit Visual &amp; Performing Arts</v>
      </c>
      <c r="J1149">
        <v>2</v>
      </c>
      <c r="K1149" t="s">
        <v>2671</v>
      </c>
      <c r="L1149" t="s">
        <v>39</v>
      </c>
      <c r="M1149" t="s">
        <v>1046</v>
      </c>
      <c r="N1149" t="s">
        <v>105</v>
      </c>
      <c r="O1149">
        <v>1510</v>
      </c>
      <c r="P1149">
        <v>1800</v>
      </c>
      <c r="Q1149" t="s">
        <v>923</v>
      </c>
      <c r="R1149">
        <v>131</v>
      </c>
      <c r="S1149" t="s">
        <v>134</v>
      </c>
      <c r="T1149">
        <v>1</v>
      </c>
      <c r="U1149" s="1">
        <v>43479</v>
      </c>
      <c r="V1149" s="1">
        <v>43607</v>
      </c>
      <c r="W1149" t="s">
        <v>2587</v>
      </c>
      <c r="X1149" t="s">
        <v>1929</v>
      </c>
      <c r="Y1149">
        <v>2</v>
      </c>
      <c r="Z1149">
        <v>1</v>
      </c>
      <c r="AA1149">
        <v>25</v>
      </c>
      <c r="AB1149">
        <v>4</v>
      </c>
      <c r="AC1149" t="s">
        <v>2688</v>
      </c>
      <c r="AD1149">
        <f>IF(ISBLANK(Source[[#This Row],[CrosslistID]]),1,1/COUNTIFS(Source[CrosslistID],Source[[#This Row],[CrosslistID]],Source[TermDesc],Source[[#This Row],[TermDesc]]))</f>
        <v>0.25</v>
      </c>
      <c r="AE1149">
        <v>14</v>
      </c>
      <c r="AF1149">
        <v>25</v>
      </c>
      <c r="AG1149">
        <v>56</v>
      </c>
      <c r="AH1149">
        <v>56</v>
      </c>
      <c r="AI1149">
        <v>0.4</v>
      </c>
      <c r="AJ1149">
        <v>0.4</v>
      </c>
      <c r="AK1149">
        <v>0</v>
      </c>
      <c r="AL11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49">
        <f>IF(AND(Source[[#This Row],[Credit_Noncredit]]="Noncredit",Source[[#This Row],[FTEF]]&gt;0),Source[[#This Row],[NC XLST FTES]]*525/(437.5*Source[[#This Row],[FTEF]]),0)</f>
        <v>0</v>
      </c>
      <c r="AN1149">
        <f>IF(Source[[#This Row],[Credit_Noncredit]]="Credit",Source[[#This Row],[Census Enrollment]],Source[[#This Row],[Noncredit Avg. Attendance]])</f>
        <v>2</v>
      </c>
    </row>
    <row r="1150" spans="1:40" x14ac:dyDescent="0.25">
      <c r="A1150" t="s">
        <v>4581</v>
      </c>
      <c r="B1150" t="s">
        <v>886</v>
      </c>
      <c r="C1150" t="s">
        <v>1184</v>
      </c>
      <c r="D1150" t="s">
        <v>1185</v>
      </c>
      <c r="E1150" s="4">
        <v>30092</v>
      </c>
      <c r="F1150" s="4" t="s">
        <v>233</v>
      </c>
      <c r="G1150" s="4" t="s">
        <v>2670</v>
      </c>
      <c r="H1150" t="str">
        <f>CONCATENATE(Source[[#This Row],[Subject]],TRIM(Source[[#This Row],[Course]]))</f>
        <v>ART170B</v>
      </c>
      <c r="I1150" t="str">
        <f>VLOOKUP(Source[[#This Row],[SubjCrse]],'Courses and Categories'!$E$2:$G$1816,3,FALSE)</f>
        <v>Credit Visual &amp; Performing Arts</v>
      </c>
      <c r="J1150">
        <v>516</v>
      </c>
      <c r="K1150" t="s">
        <v>2671</v>
      </c>
      <c r="L1150" t="s">
        <v>50</v>
      </c>
      <c r="M1150" t="s">
        <v>1046</v>
      </c>
      <c r="N1150" t="s">
        <v>224</v>
      </c>
      <c r="O1150">
        <v>1010</v>
      </c>
      <c r="P1150">
        <v>1600</v>
      </c>
      <c r="Q1150" t="s">
        <v>743</v>
      </c>
      <c r="R1150">
        <v>103</v>
      </c>
      <c r="S1150" t="s">
        <v>745</v>
      </c>
      <c r="T1150">
        <v>1</v>
      </c>
      <c r="U1150" s="1">
        <v>43479</v>
      </c>
      <c r="V1150" s="1">
        <v>43607</v>
      </c>
      <c r="W1150" t="s">
        <v>4894</v>
      </c>
      <c r="X1150" t="s">
        <v>1929</v>
      </c>
      <c r="Y1150">
        <v>2</v>
      </c>
      <c r="Z1150">
        <v>2</v>
      </c>
      <c r="AA1150">
        <v>25</v>
      </c>
      <c r="AB1150">
        <v>8</v>
      </c>
      <c r="AC1150" t="s">
        <v>4895</v>
      </c>
      <c r="AD1150">
        <f>IF(ISBLANK(Source[[#This Row],[CrosslistID]]),1,1/COUNTIFS(Source[CrosslistID],Source[[#This Row],[CrosslistID]],Source[TermDesc],Source[[#This Row],[TermDesc]]))</f>
        <v>0.25</v>
      </c>
      <c r="AE1150">
        <v>23</v>
      </c>
      <c r="AF1150">
        <v>25</v>
      </c>
      <c r="AG1150">
        <v>92</v>
      </c>
      <c r="AH1150">
        <v>92</v>
      </c>
      <c r="AI1150">
        <v>0.4</v>
      </c>
      <c r="AJ1150">
        <v>0.4</v>
      </c>
      <c r="AK1150">
        <v>0</v>
      </c>
      <c r="AL11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50">
        <f>IF(AND(Source[[#This Row],[Credit_Noncredit]]="Noncredit",Source[[#This Row],[FTEF]]&gt;0),Source[[#This Row],[NC XLST FTES]]*525/(437.5*Source[[#This Row],[FTEF]]),0)</f>
        <v>0</v>
      </c>
      <c r="AN1150">
        <f>IF(Source[[#This Row],[Credit_Noncredit]]="Credit",Source[[#This Row],[Census Enrollment]],Source[[#This Row],[Noncredit Avg. Attendance]])</f>
        <v>2</v>
      </c>
    </row>
    <row r="1151" spans="1:40" x14ac:dyDescent="0.25">
      <c r="A1151" t="s">
        <v>4581</v>
      </c>
      <c r="B1151" t="s">
        <v>886</v>
      </c>
      <c r="C1151" t="s">
        <v>1184</v>
      </c>
      <c r="D1151" t="s">
        <v>1185</v>
      </c>
      <c r="E1151" s="4">
        <v>33989</v>
      </c>
      <c r="F1151" s="4" t="s">
        <v>233</v>
      </c>
      <c r="G1151" s="4" t="s">
        <v>2672</v>
      </c>
      <c r="H1151" t="str">
        <f>CONCATENATE(Source[[#This Row],[Subject]],TRIM(Source[[#This Row],[Course]]))</f>
        <v>ART170C</v>
      </c>
      <c r="I1151" t="str">
        <f>VLOOKUP(Source[[#This Row],[SubjCrse]],'Courses and Categories'!$E$2:$G$1816,3,FALSE)</f>
        <v>Credit Visual &amp; Performing Arts</v>
      </c>
      <c r="J1151">
        <v>1</v>
      </c>
      <c r="K1151" t="s">
        <v>2673</v>
      </c>
      <c r="L1151" t="s">
        <v>39</v>
      </c>
      <c r="M1151" t="s">
        <v>1046</v>
      </c>
      <c r="N1151" t="s">
        <v>59</v>
      </c>
      <c r="O1151">
        <v>910</v>
      </c>
      <c r="P1151">
        <v>1200</v>
      </c>
      <c r="Q1151" t="s">
        <v>923</v>
      </c>
      <c r="R1151">
        <v>131</v>
      </c>
      <c r="S1151" t="s">
        <v>134</v>
      </c>
      <c r="T1151">
        <v>1</v>
      </c>
      <c r="U1151" s="1">
        <v>43479</v>
      </c>
      <c r="V1151" s="1">
        <v>43607</v>
      </c>
      <c r="W1151" t="s">
        <v>4894</v>
      </c>
      <c r="X1151" t="s">
        <v>1929</v>
      </c>
      <c r="Y1151">
        <v>2</v>
      </c>
      <c r="Z1151">
        <v>2</v>
      </c>
      <c r="AA1151">
        <v>25</v>
      </c>
      <c r="AB1151">
        <v>8</v>
      </c>
      <c r="AC1151" t="s">
        <v>116</v>
      </c>
      <c r="AD1151">
        <f>IF(ISBLANK(Source[[#This Row],[CrosslistID]]),1,1/COUNTIFS(Source[CrosslistID],Source[[#This Row],[CrosslistID]],Source[TermDesc],Source[[#This Row],[TermDesc]]))</f>
        <v>0.25</v>
      </c>
      <c r="AE1151">
        <v>23</v>
      </c>
      <c r="AF1151">
        <v>25</v>
      </c>
      <c r="AG1151">
        <v>92</v>
      </c>
      <c r="AH1151">
        <v>92</v>
      </c>
      <c r="AI1151">
        <v>0.4</v>
      </c>
      <c r="AJ1151">
        <v>0.4</v>
      </c>
      <c r="AK1151">
        <v>0</v>
      </c>
      <c r="AL11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51">
        <f>IF(AND(Source[[#This Row],[Credit_Noncredit]]="Noncredit",Source[[#This Row],[FTEF]]&gt;0),Source[[#This Row],[NC XLST FTES]]*525/(437.5*Source[[#This Row],[FTEF]]),0)</f>
        <v>0</v>
      </c>
      <c r="AN1151">
        <f>IF(Source[[#This Row],[Credit_Noncredit]]="Credit",Source[[#This Row],[Census Enrollment]],Source[[#This Row],[Noncredit Avg. Attendance]])</f>
        <v>2</v>
      </c>
    </row>
    <row r="1152" spans="1:40" x14ac:dyDescent="0.25">
      <c r="A1152" t="s">
        <v>4581</v>
      </c>
      <c r="B1152" t="s">
        <v>886</v>
      </c>
      <c r="C1152" t="s">
        <v>1184</v>
      </c>
      <c r="D1152" t="s">
        <v>1185</v>
      </c>
      <c r="E1152" s="4">
        <v>32511</v>
      </c>
      <c r="F1152" s="4" t="s">
        <v>233</v>
      </c>
      <c r="G1152" s="4" t="s">
        <v>2672</v>
      </c>
      <c r="H1152" t="str">
        <f>CONCATENATE(Source[[#This Row],[Subject]],TRIM(Source[[#This Row],[Course]]))</f>
        <v>ART170C</v>
      </c>
      <c r="I1152" t="str">
        <f>VLOOKUP(Source[[#This Row],[SubjCrse]],'Courses and Categories'!$E$2:$G$1816,3,FALSE)</f>
        <v>Credit Visual &amp; Performing Arts</v>
      </c>
      <c r="J1152">
        <v>2</v>
      </c>
      <c r="K1152" t="s">
        <v>2673</v>
      </c>
      <c r="L1152" t="s">
        <v>39</v>
      </c>
      <c r="M1152" t="s">
        <v>1046</v>
      </c>
      <c r="N1152" t="s">
        <v>105</v>
      </c>
      <c r="O1152">
        <v>1510</v>
      </c>
      <c r="P1152">
        <v>1800</v>
      </c>
      <c r="Q1152" t="s">
        <v>923</v>
      </c>
      <c r="R1152">
        <v>131</v>
      </c>
      <c r="S1152" t="s">
        <v>134</v>
      </c>
      <c r="T1152">
        <v>1</v>
      </c>
      <c r="U1152" s="1">
        <v>43479</v>
      </c>
      <c r="V1152" s="1">
        <v>43607</v>
      </c>
      <c r="W1152" t="s">
        <v>2587</v>
      </c>
      <c r="X1152" t="s">
        <v>1929</v>
      </c>
      <c r="Y1152">
        <v>0</v>
      </c>
      <c r="Z1152">
        <v>0</v>
      </c>
      <c r="AA1152">
        <v>25</v>
      </c>
      <c r="AB1152">
        <v>0</v>
      </c>
      <c r="AC1152" t="s">
        <v>2688</v>
      </c>
      <c r="AD1152">
        <f>IF(ISBLANK(Source[[#This Row],[CrosslistID]]),1,1/COUNTIFS(Source[CrosslistID],Source[[#This Row],[CrosslistID]],Source[TermDesc],Source[[#This Row],[TermDesc]]))</f>
        <v>0.25</v>
      </c>
      <c r="AE1152">
        <v>14</v>
      </c>
      <c r="AF1152">
        <v>25</v>
      </c>
      <c r="AG1152">
        <v>56</v>
      </c>
      <c r="AH1152">
        <v>56</v>
      </c>
      <c r="AI1152">
        <v>0</v>
      </c>
      <c r="AJ1152">
        <v>0</v>
      </c>
      <c r="AK1152">
        <v>0</v>
      </c>
      <c r="AL11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52">
        <f>IF(AND(Source[[#This Row],[Credit_Noncredit]]="Noncredit",Source[[#This Row],[FTEF]]&gt;0),Source[[#This Row],[NC XLST FTES]]*525/(437.5*Source[[#This Row],[FTEF]]),0)</f>
        <v>0</v>
      </c>
      <c r="AN1152">
        <f>IF(Source[[#This Row],[Credit_Noncredit]]="Credit",Source[[#This Row],[Census Enrollment]],Source[[#This Row],[Noncredit Avg. Attendance]])</f>
        <v>0</v>
      </c>
    </row>
    <row r="1153" spans="1:40" x14ac:dyDescent="0.25">
      <c r="A1153" t="s">
        <v>4581</v>
      </c>
      <c r="B1153" t="s">
        <v>886</v>
      </c>
      <c r="C1153" t="s">
        <v>1184</v>
      </c>
      <c r="D1153" t="s">
        <v>1185</v>
      </c>
      <c r="E1153" s="4">
        <v>30105</v>
      </c>
      <c r="F1153" s="4" t="s">
        <v>233</v>
      </c>
      <c r="G1153" s="4" t="s">
        <v>2672</v>
      </c>
      <c r="H1153" t="str">
        <f>CONCATENATE(Source[[#This Row],[Subject]],TRIM(Source[[#This Row],[Course]]))</f>
        <v>ART170C</v>
      </c>
      <c r="I1153" t="str">
        <f>VLOOKUP(Source[[#This Row],[SubjCrse]],'Courses and Categories'!$E$2:$G$1816,3,FALSE)</f>
        <v>Credit Visual &amp; Performing Arts</v>
      </c>
      <c r="J1153">
        <v>516</v>
      </c>
      <c r="K1153" t="s">
        <v>2673</v>
      </c>
      <c r="L1153" t="s">
        <v>50</v>
      </c>
      <c r="M1153" t="s">
        <v>1046</v>
      </c>
      <c r="N1153" t="s">
        <v>224</v>
      </c>
      <c r="O1153">
        <v>1010</v>
      </c>
      <c r="P1153">
        <v>1600</v>
      </c>
      <c r="Q1153" t="s">
        <v>743</v>
      </c>
      <c r="R1153">
        <v>103</v>
      </c>
      <c r="S1153" t="s">
        <v>745</v>
      </c>
      <c r="T1153">
        <v>1</v>
      </c>
      <c r="U1153" s="1">
        <v>43479</v>
      </c>
      <c r="V1153" s="1">
        <v>43607</v>
      </c>
      <c r="W1153" t="s">
        <v>4894</v>
      </c>
      <c r="X1153" t="s">
        <v>1929</v>
      </c>
      <c r="Y1153">
        <v>1</v>
      </c>
      <c r="Z1153">
        <v>1</v>
      </c>
      <c r="AA1153">
        <v>25</v>
      </c>
      <c r="AB1153">
        <v>4</v>
      </c>
      <c r="AC1153" t="s">
        <v>4895</v>
      </c>
      <c r="AD1153">
        <f>IF(ISBLANK(Source[[#This Row],[CrosslistID]]),1,1/COUNTIFS(Source[CrosslistID],Source[[#This Row],[CrosslistID]],Source[TermDesc],Source[[#This Row],[TermDesc]]))</f>
        <v>0.25</v>
      </c>
      <c r="AE1153">
        <v>23</v>
      </c>
      <c r="AF1153">
        <v>25</v>
      </c>
      <c r="AG1153">
        <v>92</v>
      </c>
      <c r="AH1153">
        <v>92</v>
      </c>
      <c r="AI1153">
        <v>0.2</v>
      </c>
      <c r="AJ1153">
        <v>0.2</v>
      </c>
      <c r="AK1153">
        <v>0</v>
      </c>
      <c r="AL11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53">
        <f>IF(AND(Source[[#This Row],[Credit_Noncredit]]="Noncredit",Source[[#This Row],[FTEF]]&gt;0),Source[[#This Row],[NC XLST FTES]]*525/(437.5*Source[[#This Row],[FTEF]]),0)</f>
        <v>0</v>
      </c>
      <c r="AN1153">
        <f>IF(Source[[#This Row],[Credit_Noncredit]]="Credit",Source[[#This Row],[Census Enrollment]],Source[[#This Row],[Noncredit Avg. Attendance]])</f>
        <v>1</v>
      </c>
    </row>
    <row r="1154" spans="1:40" x14ac:dyDescent="0.25">
      <c r="A1154" t="s">
        <v>4581</v>
      </c>
      <c r="B1154" t="s">
        <v>886</v>
      </c>
      <c r="C1154" t="s">
        <v>1184</v>
      </c>
      <c r="D1154" t="s">
        <v>1185</v>
      </c>
      <c r="E1154" s="4">
        <v>36203</v>
      </c>
      <c r="F1154" s="4" t="s">
        <v>233</v>
      </c>
      <c r="G1154" s="4" t="s">
        <v>2674</v>
      </c>
      <c r="H1154" t="str">
        <f>CONCATENATE(Source[[#This Row],[Subject]],TRIM(Source[[#This Row],[Course]]))</f>
        <v>ART170D</v>
      </c>
      <c r="I1154" t="str">
        <f>VLOOKUP(Source[[#This Row],[SubjCrse]],'Courses and Categories'!$E$2:$G$1816,3,FALSE)</f>
        <v>Credit Visual &amp; Performing Arts</v>
      </c>
      <c r="J1154">
        <v>1</v>
      </c>
      <c r="K1154" t="s">
        <v>2675</v>
      </c>
      <c r="L1154" t="s">
        <v>39</v>
      </c>
      <c r="M1154" t="s">
        <v>1046</v>
      </c>
      <c r="N1154" t="s">
        <v>59</v>
      </c>
      <c r="O1154">
        <v>910</v>
      </c>
      <c r="P1154">
        <v>1200</v>
      </c>
      <c r="Q1154" t="s">
        <v>923</v>
      </c>
      <c r="R1154">
        <v>131</v>
      </c>
      <c r="S1154" t="s">
        <v>134</v>
      </c>
      <c r="T1154">
        <v>1</v>
      </c>
      <c r="U1154" s="1">
        <v>43479</v>
      </c>
      <c r="V1154" s="1">
        <v>43607</v>
      </c>
      <c r="W1154" t="s">
        <v>4894</v>
      </c>
      <c r="X1154" t="s">
        <v>1929</v>
      </c>
      <c r="Y1154">
        <v>0</v>
      </c>
      <c r="Z1154">
        <v>0</v>
      </c>
      <c r="AA1154">
        <v>25</v>
      </c>
      <c r="AB1154">
        <v>0</v>
      </c>
      <c r="AC1154" t="s">
        <v>116</v>
      </c>
      <c r="AD1154">
        <f>IF(ISBLANK(Source[[#This Row],[CrosslistID]]),1,1/COUNTIFS(Source[CrosslistID],Source[[#This Row],[CrosslistID]],Source[TermDesc],Source[[#This Row],[TermDesc]]))</f>
        <v>0.25</v>
      </c>
      <c r="AE1154">
        <v>23</v>
      </c>
      <c r="AF1154">
        <v>25</v>
      </c>
      <c r="AG1154">
        <v>92</v>
      </c>
      <c r="AH1154">
        <v>92</v>
      </c>
      <c r="AI1154">
        <v>0</v>
      </c>
      <c r="AJ1154">
        <v>0</v>
      </c>
      <c r="AK1154">
        <v>0.33329999999999999</v>
      </c>
      <c r="AL11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54">
        <f>IF(AND(Source[[#This Row],[Credit_Noncredit]]="Noncredit",Source[[#This Row],[FTEF]]&gt;0),Source[[#This Row],[NC XLST FTES]]*525/(437.5*Source[[#This Row],[FTEF]]),0)</f>
        <v>0</v>
      </c>
      <c r="AN1154">
        <f>IF(Source[[#This Row],[Credit_Noncredit]]="Credit",Source[[#This Row],[Census Enrollment]],Source[[#This Row],[Noncredit Avg. Attendance]])</f>
        <v>0</v>
      </c>
    </row>
    <row r="1155" spans="1:40" x14ac:dyDescent="0.25">
      <c r="A1155" t="s">
        <v>4581</v>
      </c>
      <c r="B1155" t="s">
        <v>886</v>
      </c>
      <c r="C1155" t="s">
        <v>1184</v>
      </c>
      <c r="D1155" t="s">
        <v>1185</v>
      </c>
      <c r="E1155" s="4">
        <v>36204</v>
      </c>
      <c r="F1155" s="4" t="s">
        <v>233</v>
      </c>
      <c r="G1155" s="4" t="s">
        <v>2674</v>
      </c>
      <c r="H1155" t="str">
        <f>CONCATENATE(Source[[#This Row],[Subject]],TRIM(Source[[#This Row],[Course]]))</f>
        <v>ART170D</v>
      </c>
      <c r="I1155" t="str">
        <f>VLOOKUP(Source[[#This Row],[SubjCrse]],'Courses and Categories'!$E$2:$G$1816,3,FALSE)</f>
        <v>Credit Visual &amp; Performing Arts</v>
      </c>
      <c r="J1155">
        <v>2</v>
      </c>
      <c r="K1155" t="s">
        <v>2675</v>
      </c>
      <c r="L1155" t="s">
        <v>39</v>
      </c>
      <c r="M1155" t="s">
        <v>1046</v>
      </c>
      <c r="N1155" t="s">
        <v>105</v>
      </c>
      <c r="O1155">
        <v>1510</v>
      </c>
      <c r="P1155">
        <v>1800</v>
      </c>
      <c r="Q1155" t="s">
        <v>923</v>
      </c>
      <c r="R1155">
        <v>131</v>
      </c>
      <c r="S1155" t="s">
        <v>134</v>
      </c>
      <c r="T1155">
        <v>1</v>
      </c>
      <c r="U1155" s="1">
        <v>43479</v>
      </c>
      <c r="V1155" s="1">
        <v>43607</v>
      </c>
      <c r="W1155" t="s">
        <v>2587</v>
      </c>
      <c r="X1155" t="s">
        <v>1929</v>
      </c>
      <c r="Y1155">
        <v>0</v>
      </c>
      <c r="Z1155">
        <v>0</v>
      </c>
      <c r="AA1155">
        <v>25</v>
      </c>
      <c r="AB1155">
        <v>0</v>
      </c>
      <c r="AC1155" t="s">
        <v>2688</v>
      </c>
      <c r="AD1155">
        <f>IF(ISBLANK(Source[[#This Row],[CrosslistID]]),1,1/COUNTIFS(Source[CrosslistID],Source[[#This Row],[CrosslistID]],Source[TermDesc],Source[[#This Row],[TermDesc]]))</f>
        <v>0.25</v>
      </c>
      <c r="AE1155">
        <v>14</v>
      </c>
      <c r="AF1155">
        <v>25</v>
      </c>
      <c r="AG1155">
        <v>56</v>
      </c>
      <c r="AH1155">
        <v>56</v>
      </c>
      <c r="AI1155">
        <v>0</v>
      </c>
      <c r="AJ1155">
        <v>0</v>
      </c>
      <c r="AK1155">
        <v>0</v>
      </c>
      <c r="AL11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55">
        <f>IF(AND(Source[[#This Row],[Credit_Noncredit]]="Noncredit",Source[[#This Row],[FTEF]]&gt;0),Source[[#This Row],[NC XLST FTES]]*525/(437.5*Source[[#This Row],[FTEF]]),0)</f>
        <v>0</v>
      </c>
      <c r="AN1155">
        <f>IF(Source[[#This Row],[Credit_Noncredit]]="Credit",Source[[#This Row],[Census Enrollment]],Source[[#This Row],[Noncredit Avg. Attendance]])</f>
        <v>0</v>
      </c>
    </row>
    <row r="1156" spans="1:40" x14ac:dyDescent="0.25">
      <c r="A1156" t="s">
        <v>4581</v>
      </c>
      <c r="B1156" t="s">
        <v>886</v>
      </c>
      <c r="C1156" t="s">
        <v>1184</v>
      </c>
      <c r="D1156" t="s">
        <v>1185</v>
      </c>
      <c r="E1156" s="4">
        <v>36206</v>
      </c>
      <c r="F1156" s="4" t="s">
        <v>233</v>
      </c>
      <c r="G1156" s="4" t="s">
        <v>2674</v>
      </c>
      <c r="H1156" t="str">
        <f>CONCATENATE(Source[[#This Row],[Subject]],TRIM(Source[[#This Row],[Course]]))</f>
        <v>ART170D</v>
      </c>
      <c r="I1156" t="str">
        <f>VLOOKUP(Source[[#This Row],[SubjCrse]],'Courses and Categories'!$E$2:$G$1816,3,FALSE)</f>
        <v>Credit Visual &amp; Performing Arts</v>
      </c>
      <c r="J1156">
        <v>516</v>
      </c>
      <c r="K1156" t="s">
        <v>2675</v>
      </c>
      <c r="L1156" t="s">
        <v>50</v>
      </c>
      <c r="M1156" t="s">
        <v>1046</v>
      </c>
      <c r="N1156" t="s">
        <v>224</v>
      </c>
      <c r="O1156">
        <v>1010</v>
      </c>
      <c r="P1156">
        <v>1600</v>
      </c>
      <c r="Q1156" t="s">
        <v>743</v>
      </c>
      <c r="R1156">
        <v>103</v>
      </c>
      <c r="S1156" t="s">
        <v>745</v>
      </c>
      <c r="T1156">
        <v>1</v>
      </c>
      <c r="U1156" s="1">
        <v>43479</v>
      </c>
      <c r="V1156" s="1">
        <v>43607</v>
      </c>
      <c r="W1156" t="s">
        <v>4894</v>
      </c>
      <c r="X1156" t="s">
        <v>1929</v>
      </c>
      <c r="Y1156">
        <v>1</v>
      </c>
      <c r="Z1156">
        <v>1</v>
      </c>
      <c r="AA1156">
        <v>25</v>
      </c>
      <c r="AB1156">
        <v>4</v>
      </c>
      <c r="AC1156" t="s">
        <v>4895</v>
      </c>
      <c r="AD1156">
        <f>IF(ISBLANK(Source[[#This Row],[CrosslistID]]),1,1/COUNTIFS(Source[CrosslistID],Source[[#This Row],[CrosslistID]],Source[TermDesc],Source[[#This Row],[TermDesc]]))</f>
        <v>0.25</v>
      </c>
      <c r="AE1156">
        <v>23</v>
      </c>
      <c r="AF1156">
        <v>25</v>
      </c>
      <c r="AG1156">
        <v>92</v>
      </c>
      <c r="AH1156">
        <v>92</v>
      </c>
      <c r="AI1156">
        <v>0.2</v>
      </c>
      <c r="AJ1156">
        <v>0.2</v>
      </c>
      <c r="AK1156">
        <v>0</v>
      </c>
      <c r="AL11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56">
        <f>IF(AND(Source[[#This Row],[Credit_Noncredit]]="Noncredit",Source[[#This Row],[FTEF]]&gt;0),Source[[#This Row],[NC XLST FTES]]*525/(437.5*Source[[#This Row],[FTEF]]),0)</f>
        <v>0</v>
      </c>
      <c r="AN1156">
        <f>IF(Source[[#This Row],[Credit_Noncredit]]="Credit",Source[[#This Row],[Census Enrollment]],Source[[#This Row],[Noncredit Avg. Attendance]])</f>
        <v>1</v>
      </c>
    </row>
    <row r="1157" spans="1:40" x14ac:dyDescent="0.25">
      <c r="A1157" t="s">
        <v>4581</v>
      </c>
      <c r="B1157" t="s">
        <v>886</v>
      </c>
      <c r="C1157" t="s">
        <v>1184</v>
      </c>
      <c r="D1157" t="s">
        <v>1185</v>
      </c>
      <c r="E1157" s="4">
        <v>30096</v>
      </c>
      <c r="F1157" s="4" t="s">
        <v>233</v>
      </c>
      <c r="G1157" s="4" t="s">
        <v>2676</v>
      </c>
      <c r="H1157" t="str">
        <f>CONCATENATE(Source[[#This Row],[Subject]],TRIM(Source[[#This Row],[Course]]))</f>
        <v>ART180A</v>
      </c>
      <c r="I1157" t="str">
        <f>VLOOKUP(Source[[#This Row],[SubjCrse]],'Courses and Categories'!$E$2:$G$1816,3,FALSE)</f>
        <v>Credit Visual &amp; Performing Arts</v>
      </c>
      <c r="J1157">
        <v>1</v>
      </c>
      <c r="K1157" t="s">
        <v>2677</v>
      </c>
      <c r="L1157" t="s">
        <v>39</v>
      </c>
      <c r="M1157" t="s">
        <v>1046</v>
      </c>
      <c r="N1157" t="s">
        <v>105</v>
      </c>
      <c r="O1157">
        <v>910</v>
      </c>
      <c r="P1157">
        <v>1200</v>
      </c>
      <c r="Q1157" t="s">
        <v>233</v>
      </c>
      <c r="R1157">
        <v>126</v>
      </c>
      <c r="S1157" t="s">
        <v>134</v>
      </c>
      <c r="T1157">
        <v>1</v>
      </c>
      <c r="U1157" s="1">
        <v>43479</v>
      </c>
      <c r="V1157" s="1">
        <v>43607</v>
      </c>
      <c r="W1157" t="s">
        <v>108</v>
      </c>
      <c r="X1157" t="s">
        <v>1929</v>
      </c>
      <c r="Y1157">
        <v>15</v>
      </c>
      <c r="Z1157">
        <v>10</v>
      </c>
      <c r="AA1157">
        <v>18</v>
      </c>
      <c r="AB1157">
        <v>55.555599999999998</v>
      </c>
      <c r="AC1157" t="s">
        <v>4896</v>
      </c>
      <c r="AD1157">
        <f>IF(ISBLANK(Source[[#This Row],[CrosslistID]]),1,1/COUNTIFS(Source[CrosslistID],Source[[#This Row],[CrosslistID]],Source[TermDesc],Source[[#This Row],[TermDesc]]))</f>
        <v>0.25</v>
      </c>
      <c r="AE1157">
        <v>24</v>
      </c>
      <c r="AF1157">
        <v>25</v>
      </c>
      <c r="AG1157">
        <v>96</v>
      </c>
      <c r="AH1157">
        <v>96</v>
      </c>
      <c r="AI1157">
        <v>3</v>
      </c>
      <c r="AJ1157">
        <v>3</v>
      </c>
      <c r="AK1157">
        <v>0.33329999999999999</v>
      </c>
      <c r="AL11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57">
        <f>IF(AND(Source[[#This Row],[Credit_Noncredit]]="Noncredit",Source[[#This Row],[FTEF]]&gt;0),Source[[#This Row],[NC XLST FTES]]*525/(437.5*Source[[#This Row],[FTEF]]),0)</f>
        <v>0</v>
      </c>
      <c r="AN1157">
        <f>IF(Source[[#This Row],[Credit_Noncredit]]="Credit",Source[[#This Row],[Census Enrollment]],Source[[#This Row],[Noncredit Avg. Attendance]])</f>
        <v>15</v>
      </c>
    </row>
    <row r="1158" spans="1:40" x14ac:dyDescent="0.25">
      <c r="A1158" t="s">
        <v>4581</v>
      </c>
      <c r="B1158" t="s">
        <v>886</v>
      </c>
      <c r="C1158" t="s">
        <v>1184</v>
      </c>
      <c r="D1158" t="s">
        <v>1185</v>
      </c>
      <c r="E1158" s="4">
        <v>30097</v>
      </c>
      <c r="F1158" s="4" t="s">
        <v>233</v>
      </c>
      <c r="G1158" s="4" t="s">
        <v>2676</v>
      </c>
      <c r="H1158" t="str">
        <f>CONCATENATE(Source[[#This Row],[Subject]],TRIM(Source[[#This Row],[Course]]))</f>
        <v>ART180A</v>
      </c>
      <c r="I1158" t="str">
        <f>VLOOKUP(Source[[#This Row],[SubjCrse]],'Courses and Categories'!$E$2:$G$1816,3,FALSE)</f>
        <v>Credit Visual &amp; Performing Arts</v>
      </c>
      <c r="J1158">
        <v>501</v>
      </c>
      <c r="K1158" t="s">
        <v>2677</v>
      </c>
      <c r="L1158" t="s">
        <v>39</v>
      </c>
      <c r="M1158" t="s">
        <v>1046</v>
      </c>
      <c r="N1158" t="s">
        <v>59</v>
      </c>
      <c r="O1158">
        <v>1510</v>
      </c>
      <c r="P1158">
        <v>1800</v>
      </c>
      <c r="Q1158" t="s">
        <v>233</v>
      </c>
      <c r="R1158">
        <v>126</v>
      </c>
      <c r="S1158" t="s">
        <v>134</v>
      </c>
      <c r="T1158">
        <v>1</v>
      </c>
      <c r="U1158" s="1">
        <v>43479</v>
      </c>
      <c r="V1158" s="1">
        <v>43607</v>
      </c>
      <c r="W1158" t="s">
        <v>108</v>
      </c>
      <c r="X1158" t="s">
        <v>1929</v>
      </c>
      <c r="Y1158">
        <v>14</v>
      </c>
      <c r="Z1158">
        <v>10</v>
      </c>
      <c r="AA1158">
        <v>18</v>
      </c>
      <c r="AB1158">
        <v>55.555599999999998</v>
      </c>
      <c r="AC1158" t="s">
        <v>2679</v>
      </c>
      <c r="AD1158">
        <f>IF(ISBLANK(Source[[#This Row],[CrosslistID]]),1,1/COUNTIFS(Source[CrosslistID],Source[[#This Row],[CrosslistID]],Source[TermDesc],Source[[#This Row],[TermDesc]]))</f>
        <v>0.25</v>
      </c>
      <c r="AE1158">
        <v>17</v>
      </c>
      <c r="AF1158">
        <v>25</v>
      </c>
      <c r="AG1158">
        <v>68</v>
      </c>
      <c r="AH1158">
        <v>68</v>
      </c>
      <c r="AI1158">
        <v>2.8</v>
      </c>
      <c r="AJ1158">
        <v>2.8</v>
      </c>
      <c r="AK1158">
        <v>0.33329999999999999</v>
      </c>
      <c r="AL11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58">
        <f>IF(AND(Source[[#This Row],[Credit_Noncredit]]="Noncredit",Source[[#This Row],[FTEF]]&gt;0),Source[[#This Row],[NC XLST FTES]]*525/(437.5*Source[[#This Row],[FTEF]]),0)</f>
        <v>0</v>
      </c>
      <c r="AN1158">
        <f>IF(Source[[#This Row],[Credit_Noncredit]]="Credit",Source[[#This Row],[Census Enrollment]],Source[[#This Row],[Noncredit Avg. Attendance]])</f>
        <v>14</v>
      </c>
    </row>
    <row r="1159" spans="1:40" x14ac:dyDescent="0.25">
      <c r="A1159" t="s">
        <v>4581</v>
      </c>
      <c r="B1159" t="s">
        <v>886</v>
      </c>
      <c r="C1159" t="s">
        <v>1184</v>
      </c>
      <c r="D1159" t="s">
        <v>1185</v>
      </c>
      <c r="E1159" s="4">
        <v>34952</v>
      </c>
      <c r="F1159" s="4" t="s">
        <v>233</v>
      </c>
      <c r="G1159" s="4" t="s">
        <v>2680</v>
      </c>
      <c r="H1159" t="str">
        <f>CONCATENATE(Source[[#This Row],[Subject]],TRIM(Source[[#This Row],[Course]]))</f>
        <v>ART180B</v>
      </c>
      <c r="I1159" t="str">
        <f>VLOOKUP(Source[[#This Row],[SubjCrse]],'Courses and Categories'!$E$2:$G$1816,3,FALSE)</f>
        <v>Credit Visual &amp; Performing Arts</v>
      </c>
      <c r="J1159">
        <v>1</v>
      </c>
      <c r="K1159" t="s">
        <v>2681</v>
      </c>
      <c r="L1159" t="s">
        <v>39</v>
      </c>
      <c r="M1159" t="s">
        <v>1046</v>
      </c>
      <c r="N1159" t="s">
        <v>105</v>
      </c>
      <c r="O1159">
        <v>910</v>
      </c>
      <c r="P1159">
        <v>1200</v>
      </c>
      <c r="Q1159" t="s">
        <v>233</v>
      </c>
      <c r="R1159">
        <v>126</v>
      </c>
      <c r="S1159" t="s">
        <v>134</v>
      </c>
      <c r="T1159">
        <v>1</v>
      </c>
      <c r="U1159" s="1">
        <v>43479</v>
      </c>
      <c r="V1159" s="1">
        <v>43607</v>
      </c>
      <c r="W1159" t="s">
        <v>108</v>
      </c>
      <c r="X1159" t="s">
        <v>1929</v>
      </c>
      <c r="Y1159">
        <v>8</v>
      </c>
      <c r="Z1159">
        <v>5</v>
      </c>
      <c r="AA1159">
        <v>3</v>
      </c>
      <c r="AB1159">
        <v>166.66669999999999</v>
      </c>
      <c r="AC1159" t="s">
        <v>4896</v>
      </c>
      <c r="AD1159">
        <f>IF(ISBLANK(Source[[#This Row],[CrosslistID]]),1,1/COUNTIFS(Source[CrosslistID],Source[[#This Row],[CrosslistID]],Source[TermDesc],Source[[#This Row],[TermDesc]]))</f>
        <v>0.25</v>
      </c>
      <c r="AE1159">
        <v>24</v>
      </c>
      <c r="AF1159">
        <v>25</v>
      </c>
      <c r="AG1159">
        <v>96</v>
      </c>
      <c r="AH1159">
        <v>96</v>
      </c>
      <c r="AI1159">
        <v>1.6</v>
      </c>
      <c r="AJ1159">
        <v>1.6</v>
      </c>
      <c r="AK1159">
        <v>0</v>
      </c>
      <c r="AL11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59">
        <f>IF(AND(Source[[#This Row],[Credit_Noncredit]]="Noncredit",Source[[#This Row],[FTEF]]&gt;0),Source[[#This Row],[NC XLST FTES]]*525/(437.5*Source[[#This Row],[FTEF]]),0)</f>
        <v>0</v>
      </c>
      <c r="AN1159">
        <f>IF(Source[[#This Row],[Credit_Noncredit]]="Credit",Source[[#This Row],[Census Enrollment]],Source[[#This Row],[Noncredit Avg. Attendance]])</f>
        <v>8</v>
      </c>
    </row>
    <row r="1160" spans="1:40" x14ac:dyDescent="0.25">
      <c r="A1160" t="s">
        <v>4581</v>
      </c>
      <c r="B1160" t="s">
        <v>886</v>
      </c>
      <c r="C1160" t="s">
        <v>1184</v>
      </c>
      <c r="D1160" t="s">
        <v>1185</v>
      </c>
      <c r="E1160" s="4">
        <v>30100</v>
      </c>
      <c r="F1160" s="4" t="s">
        <v>233</v>
      </c>
      <c r="G1160" s="4" t="s">
        <v>2680</v>
      </c>
      <c r="H1160" t="str">
        <f>CONCATENATE(Source[[#This Row],[Subject]],TRIM(Source[[#This Row],[Course]]))</f>
        <v>ART180B</v>
      </c>
      <c r="I1160" t="str">
        <f>VLOOKUP(Source[[#This Row],[SubjCrse]],'Courses and Categories'!$E$2:$G$1816,3,FALSE)</f>
        <v>Credit Visual &amp; Performing Arts</v>
      </c>
      <c r="J1160">
        <v>501</v>
      </c>
      <c r="K1160" t="s">
        <v>2681</v>
      </c>
      <c r="L1160" t="s">
        <v>39</v>
      </c>
      <c r="M1160" t="s">
        <v>1046</v>
      </c>
      <c r="N1160" t="s">
        <v>59</v>
      </c>
      <c r="O1160">
        <v>1510</v>
      </c>
      <c r="P1160">
        <v>1800</v>
      </c>
      <c r="Q1160" t="s">
        <v>233</v>
      </c>
      <c r="R1160">
        <v>126</v>
      </c>
      <c r="S1160" t="s">
        <v>134</v>
      </c>
      <c r="T1160">
        <v>1</v>
      </c>
      <c r="U1160" s="1">
        <v>43479</v>
      </c>
      <c r="V1160" s="1">
        <v>43607</v>
      </c>
      <c r="W1160" t="s">
        <v>108</v>
      </c>
      <c r="X1160" t="s">
        <v>1929</v>
      </c>
      <c r="Y1160">
        <v>3</v>
      </c>
      <c r="Z1160">
        <v>3</v>
      </c>
      <c r="AA1160">
        <v>3</v>
      </c>
      <c r="AB1160">
        <v>100</v>
      </c>
      <c r="AC1160" t="s">
        <v>2679</v>
      </c>
      <c r="AD1160">
        <f>IF(ISBLANK(Source[[#This Row],[CrosslistID]]),1,1/COUNTIFS(Source[CrosslistID],Source[[#This Row],[CrosslistID]],Source[TermDesc],Source[[#This Row],[TermDesc]]))</f>
        <v>0.25</v>
      </c>
      <c r="AE1160">
        <v>17</v>
      </c>
      <c r="AF1160">
        <v>25</v>
      </c>
      <c r="AG1160">
        <v>68</v>
      </c>
      <c r="AH1160">
        <v>68</v>
      </c>
      <c r="AI1160">
        <v>0.6</v>
      </c>
      <c r="AJ1160">
        <v>0.6</v>
      </c>
      <c r="AK1160">
        <v>0</v>
      </c>
      <c r="AL11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60">
        <f>IF(AND(Source[[#This Row],[Credit_Noncredit]]="Noncredit",Source[[#This Row],[FTEF]]&gt;0),Source[[#This Row],[NC XLST FTES]]*525/(437.5*Source[[#This Row],[FTEF]]),0)</f>
        <v>0</v>
      </c>
      <c r="AN1160">
        <f>IF(Source[[#This Row],[Credit_Noncredit]]="Credit",Source[[#This Row],[Census Enrollment]],Source[[#This Row],[Noncredit Avg. Attendance]])</f>
        <v>3</v>
      </c>
    </row>
    <row r="1161" spans="1:40" x14ac:dyDescent="0.25">
      <c r="A1161" t="s">
        <v>4581</v>
      </c>
      <c r="B1161" t="s">
        <v>886</v>
      </c>
      <c r="C1161" t="s">
        <v>1184</v>
      </c>
      <c r="D1161" t="s">
        <v>1185</v>
      </c>
      <c r="E1161" s="4">
        <v>30102</v>
      </c>
      <c r="F1161" s="4" t="s">
        <v>233</v>
      </c>
      <c r="G1161" s="4" t="s">
        <v>2682</v>
      </c>
      <c r="H1161" t="str">
        <f>CONCATENATE(Source[[#This Row],[Subject]],TRIM(Source[[#This Row],[Course]]))</f>
        <v>ART180C</v>
      </c>
      <c r="I1161" t="str">
        <f>VLOOKUP(Source[[#This Row],[SubjCrse]],'Courses and Categories'!$E$2:$G$1816,3,FALSE)</f>
        <v>Credit Visual &amp; Performing Arts</v>
      </c>
      <c r="J1161">
        <v>1</v>
      </c>
      <c r="K1161" t="s">
        <v>2683</v>
      </c>
      <c r="L1161" t="s">
        <v>39</v>
      </c>
      <c r="M1161" t="s">
        <v>1046</v>
      </c>
      <c r="N1161" t="s">
        <v>105</v>
      </c>
      <c r="O1161">
        <v>910</v>
      </c>
      <c r="P1161">
        <v>1200</v>
      </c>
      <c r="Q1161" t="s">
        <v>233</v>
      </c>
      <c r="R1161">
        <v>126</v>
      </c>
      <c r="S1161" t="s">
        <v>134</v>
      </c>
      <c r="T1161">
        <v>1</v>
      </c>
      <c r="U1161" s="1">
        <v>43479</v>
      </c>
      <c r="V1161" s="1">
        <v>43607</v>
      </c>
      <c r="W1161" t="s">
        <v>108</v>
      </c>
      <c r="X1161" t="s">
        <v>1929</v>
      </c>
      <c r="Y1161">
        <v>7</v>
      </c>
      <c r="Z1161">
        <v>7</v>
      </c>
      <c r="AA1161">
        <v>3</v>
      </c>
      <c r="AB1161">
        <v>233.33330000000001</v>
      </c>
      <c r="AC1161" t="s">
        <v>4896</v>
      </c>
      <c r="AD1161">
        <f>IF(ISBLANK(Source[[#This Row],[CrosslistID]]),1,1/COUNTIFS(Source[CrosslistID],Source[[#This Row],[CrosslistID]],Source[TermDesc],Source[[#This Row],[TermDesc]]))</f>
        <v>0.25</v>
      </c>
      <c r="AE1161">
        <v>24</v>
      </c>
      <c r="AF1161">
        <v>25</v>
      </c>
      <c r="AG1161">
        <v>96</v>
      </c>
      <c r="AH1161">
        <v>96</v>
      </c>
      <c r="AI1161">
        <v>1.4</v>
      </c>
      <c r="AJ1161">
        <v>1.4</v>
      </c>
      <c r="AK1161">
        <v>0</v>
      </c>
      <c r="AL11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61">
        <f>IF(AND(Source[[#This Row],[Credit_Noncredit]]="Noncredit",Source[[#This Row],[FTEF]]&gt;0),Source[[#This Row],[NC XLST FTES]]*525/(437.5*Source[[#This Row],[FTEF]]),0)</f>
        <v>0</v>
      </c>
      <c r="AN1161">
        <f>IF(Source[[#This Row],[Credit_Noncredit]]="Credit",Source[[#This Row],[Census Enrollment]],Source[[#This Row],[Noncredit Avg. Attendance]])</f>
        <v>7</v>
      </c>
    </row>
    <row r="1162" spans="1:40" x14ac:dyDescent="0.25">
      <c r="A1162" t="s">
        <v>4581</v>
      </c>
      <c r="B1162" t="s">
        <v>886</v>
      </c>
      <c r="C1162" t="s">
        <v>1184</v>
      </c>
      <c r="D1162" t="s">
        <v>1185</v>
      </c>
      <c r="E1162" s="4">
        <v>30103</v>
      </c>
      <c r="F1162" s="4" t="s">
        <v>233</v>
      </c>
      <c r="G1162" s="4" t="s">
        <v>2682</v>
      </c>
      <c r="H1162" t="str">
        <f>CONCATENATE(Source[[#This Row],[Subject]],TRIM(Source[[#This Row],[Course]]))</f>
        <v>ART180C</v>
      </c>
      <c r="I1162" t="str">
        <f>VLOOKUP(Source[[#This Row],[SubjCrse]],'Courses and Categories'!$E$2:$G$1816,3,FALSE)</f>
        <v>Credit Visual &amp; Performing Arts</v>
      </c>
      <c r="J1162">
        <v>501</v>
      </c>
      <c r="K1162" t="s">
        <v>2683</v>
      </c>
      <c r="L1162" t="s">
        <v>39</v>
      </c>
      <c r="M1162" t="s">
        <v>1046</v>
      </c>
      <c r="N1162" t="s">
        <v>59</v>
      </c>
      <c r="O1162">
        <v>1510</v>
      </c>
      <c r="P1162">
        <v>1800</v>
      </c>
      <c r="Q1162" t="s">
        <v>233</v>
      </c>
      <c r="R1162">
        <v>126</v>
      </c>
      <c r="S1162" t="s">
        <v>134</v>
      </c>
      <c r="T1162">
        <v>1</v>
      </c>
      <c r="U1162" s="1">
        <v>43479</v>
      </c>
      <c r="V1162" s="1">
        <v>43607</v>
      </c>
      <c r="W1162" t="s">
        <v>108</v>
      </c>
      <c r="X1162" t="s">
        <v>1929</v>
      </c>
      <c r="Y1162">
        <v>0</v>
      </c>
      <c r="Z1162">
        <v>0</v>
      </c>
      <c r="AA1162">
        <v>3</v>
      </c>
      <c r="AB1162">
        <v>0</v>
      </c>
      <c r="AC1162" t="s">
        <v>2679</v>
      </c>
      <c r="AD1162">
        <f>IF(ISBLANK(Source[[#This Row],[CrosslistID]]),1,1/COUNTIFS(Source[CrosslistID],Source[[#This Row],[CrosslistID]],Source[TermDesc],Source[[#This Row],[TermDesc]]))</f>
        <v>0.25</v>
      </c>
      <c r="AE1162">
        <v>17</v>
      </c>
      <c r="AF1162">
        <v>25</v>
      </c>
      <c r="AG1162">
        <v>68</v>
      </c>
      <c r="AH1162">
        <v>68</v>
      </c>
      <c r="AI1162">
        <v>0</v>
      </c>
      <c r="AJ1162">
        <v>0</v>
      </c>
      <c r="AK1162">
        <v>0</v>
      </c>
      <c r="AL11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62">
        <f>IF(AND(Source[[#This Row],[Credit_Noncredit]]="Noncredit",Source[[#This Row],[FTEF]]&gt;0),Source[[#This Row],[NC XLST FTES]]*525/(437.5*Source[[#This Row],[FTEF]]),0)</f>
        <v>0</v>
      </c>
      <c r="AN1162">
        <f>IF(Source[[#This Row],[Credit_Noncredit]]="Credit",Source[[#This Row],[Census Enrollment]],Source[[#This Row],[Noncredit Avg. Attendance]])</f>
        <v>0</v>
      </c>
    </row>
    <row r="1163" spans="1:40" x14ac:dyDescent="0.25">
      <c r="A1163" t="s">
        <v>4581</v>
      </c>
      <c r="B1163" t="s">
        <v>886</v>
      </c>
      <c r="C1163" t="s">
        <v>1184</v>
      </c>
      <c r="D1163" t="s">
        <v>1185</v>
      </c>
      <c r="E1163" s="4">
        <v>38607</v>
      </c>
      <c r="F1163" s="4" t="s">
        <v>233</v>
      </c>
      <c r="G1163" s="4" t="s">
        <v>2684</v>
      </c>
      <c r="H1163" t="str">
        <f>CONCATENATE(Source[[#This Row],[Subject]],TRIM(Source[[#This Row],[Course]]))</f>
        <v>ART180D</v>
      </c>
      <c r="I1163" t="str">
        <f>VLOOKUP(Source[[#This Row],[SubjCrse]],'Courses and Categories'!$E$2:$G$1816,3,FALSE)</f>
        <v>Credit Visual &amp; Performing Arts</v>
      </c>
      <c r="J1163">
        <v>1</v>
      </c>
      <c r="K1163" t="s">
        <v>2685</v>
      </c>
      <c r="L1163" t="s">
        <v>39</v>
      </c>
      <c r="M1163" t="s">
        <v>1046</v>
      </c>
      <c r="N1163" t="s">
        <v>105</v>
      </c>
      <c r="O1163">
        <v>910</v>
      </c>
      <c r="P1163">
        <v>1200</v>
      </c>
      <c r="Q1163" t="s">
        <v>233</v>
      </c>
      <c r="R1163">
        <v>126</v>
      </c>
      <c r="S1163" t="s">
        <v>134</v>
      </c>
      <c r="T1163">
        <v>1</v>
      </c>
      <c r="U1163" s="1">
        <v>43479</v>
      </c>
      <c r="V1163" s="1">
        <v>43607</v>
      </c>
      <c r="W1163" t="s">
        <v>108</v>
      </c>
      <c r="X1163" t="s">
        <v>1929</v>
      </c>
      <c r="Y1163">
        <v>1</v>
      </c>
      <c r="Z1163">
        <v>1</v>
      </c>
      <c r="AA1163">
        <v>1</v>
      </c>
      <c r="AB1163">
        <v>100</v>
      </c>
      <c r="AC1163" t="s">
        <v>4896</v>
      </c>
      <c r="AD1163">
        <f>IF(ISBLANK(Source[[#This Row],[CrosslistID]]),1,1/COUNTIFS(Source[CrosslistID],Source[[#This Row],[CrosslistID]],Source[TermDesc],Source[[#This Row],[TermDesc]]))</f>
        <v>0.25</v>
      </c>
      <c r="AE1163">
        <v>24</v>
      </c>
      <c r="AF1163">
        <v>25</v>
      </c>
      <c r="AG1163">
        <v>96</v>
      </c>
      <c r="AH1163">
        <v>96</v>
      </c>
      <c r="AI1163">
        <v>0.2</v>
      </c>
      <c r="AJ1163">
        <v>0.2</v>
      </c>
      <c r="AK1163">
        <v>0</v>
      </c>
      <c r="AL11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63">
        <f>IF(AND(Source[[#This Row],[Credit_Noncredit]]="Noncredit",Source[[#This Row],[FTEF]]&gt;0),Source[[#This Row],[NC XLST FTES]]*525/(437.5*Source[[#This Row],[FTEF]]),0)</f>
        <v>0</v>
      </c>
      <c r="AN1163">
        <f>IF(Source[[#This Row],[Credit_Noncredit]]="Credit",Source[[#This Row],[Census Enrollment]],Source[[#This Row],[Noncredit Avg. Attendance]])</f>
        <v>1</v>
      </c>
    </row>
    <row r="1164" spans="1:40" x14ac:dyDescent="0.25">
      <c r="A1164" t="s">
        <v>4581</v>
      </c>
      <c r="B1164" t="s">
        <v>886</v>
      </c>
      <c r="C1164" t="s">
        <v>1184</v>
      </c>
      <c r="D1164" t="s">
        <v>1185</v>
      </c>
      <c r="E1164" s="4">
        <v>38608</v>
      </c>
      <c r="F1164" s="4" t="s">
        <v>233</v>
      </c>
      <c r="G1164" s="4" t="s">
        <v>2684</v>
      </c>
      <c r="H1164" t="str">
        <f>CONCATENATE(Source[[#This Row],[Subject]],TRIM(Source[[#This Row],[Course]]))</f>
        <v>ART180D</v>
      </c>
      <c r="I1164" t="str">
        <f>VLOOKUP(Source[[#This Row],[SubjCrse]],'Courses and Categories'!$E$2:$G$1816,3,FALSE)</f>
        <v>Credit Visual &amp; Performing Arts</v>
      </c>
      <c r="J1164">
        <v>501</v>
      </c>
      <c r="K1164" t="s">
        <v>2685</v>
      </c>
      <c r="L1164" t="s">
        <v>39</v>
      </c>
      <c r="M1164" t="s">
        <v>1046</v>
      </c>
      <c r="N1164" t="s">
        <v>59</v>
      </c>
      <c r="O1164">
        <v>1510</v>
      </c>
      <c r="P1164">
        <v>1800</v>
      </c>
      <c r="Q1164" t="s">
        <v>233</v>
      </c>
      <c r="R1164">
        <v>126</v>
      </c>
      <c r="S1164" t="s">
        <v>134</v>
      </c>
      <c r="T1164">
        <v>1</v>
      </c>
      <c r="U1164" s="1">
        <v>43479</v>
      </c>
      <c r="V1164" s="1">
        <v>43607</v>
      </c>
      <c r="W1164" t="s">
        <v>108</v>
      </c>
      <c r="X1164" t="s">
        <v>1929</v>
      </c>
      <c r="Y1164">
        <v>4</v>
      </c>
      <c r="Z1164">
        <v>4</v>
      </c>
      <c r="AA1164">
        <v>1</v>
      </c>
      <c r="AB1164">
        <v>400</v>
      </c>
      <c r="AC1164" t="s">
        <v>2679</v>
      </c>
      <c r="AD1164">
        <f>IF(ISBLANK(Source[[#This Row],[CrosslistID]]),1,1/COUNTIFS(Source[CrosslistID],Source[[#This Row],[CrosslistID]],Source[TermDesc],Source[[#This Row],[TermDesc]]))</f>
        <v>0.25</v>
      </c>
      <c r="AE1164">
        <v>17</v>
      </c>
      <c r="AF1164">
        <v>25</v>
      </c>
      <c r="AG1164">
        <v>68</v>
      </c>
      <c r="AH1164">
        <v>68</v>
      </c>
      <c r="AI1164">
        <v>0.8</v>
      </c>
      <c r="AJ1164">
        <v>0.8</v>
      </c>
      <c r="AK1164">
        <v>0</v>
      </c>
      <c r="AL11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64">
        <f>IF(AND(Source[[#This Row],[Credit_Noncredit]]="Noncredit",Source[[#This Row],[FTEF]]&gt;0),Source[[#This Row],[NC XLST FTES]]*525/(437.5*Source[[#This Row],[FTEF]]),0)</f>
        <v>0</v>
      </c>
      <c r="AN1164">
        <f>IF(Source[[#This Row],[Credit_Noncredit]]="Credit",Source[[#This Row],[Census Enrollment]],Source[[#This Row],[Noncredit Avg. Attendance]])</f>
        <v>4</v>
      </c>
    </row>
    <row r="1165" spans="1:40" x14ac:dyDescent="0.25">
      <c r="A1165" t="s">
        <v>4581</v>
      </c>
      <c r="B1165" t="s">
        <v>886</v>
      </c>
      <c r="C1165" t="s">
        <v>1184</v>
      </c>
      <c r="D1165" t="s">
        <v>1185</v>
      </c>
      <c r="E1165" s="4">
        <v>34953</v>
      </c>
      <c r="F1165" s="4" t="s">
        <v>233</v>
      </c>
      <c r="G1165" s="4" t="s">
        <v>2686</v>
      </c>
      <c r="H1165" t="str">
        <f>CONCATENATE(Source[[#This Row],[Subject]],TRIM(Source[[#This Row],[Course]]))</f>
        <v>ART181A</v>
      </c>
      <c r="I1165" t="str">
        <f>VLOOKUP(Source[[#This Row],[SubjCrse]],'Courses and Categories'!$E$2:$G$1816,3,FALSE)</f>
        <v>Credit Visual &amp; Performing Arts</v>
      </c>
      <c r="J1165">
        <v>501</v>
      </c>
      <c r="K1165" t="s">
        <v>2687</v>
      </c>
      <c r="L1165" t="s">
        <v>87</v>
      </c>
      <c r="M1165" t="s">
        <v>1046</v>
      </c>
      <c r="N1165" t="s">
        <v>59</v>
      </c>
      <c r="O1165">
        <v>1830</v>
      </c>
      <c r="P1165">
        <v>2120</v>
      </c>
      <c r="Q1165" t="s">
        <v>233</v>
      </c>
      <c r="R1165">
        <v>126</v>
      </c>
      <c r="S1165" t="s">
        <v>134</v>
      </c>
      <c r="T1165">
        <v>1</v>
      </c>
      <c r="U1165" s="1">
        <v>43479</v>
      </c>
      <c r="V1165" s="1">
        <v>43607</v>
      </c>
      <c r="W1165" t="s">
        <v>108</v>
      </c>
      <c r="X1165" t="s">
        <v>1929</v>
      </c>
      <c r="Y1165">
        <v>15</v>
      </c>
      <c r="Z1165">
        <v>15</v>
      </c>
      <c r="AA1165">
        <v>15</v>
      </c>
      <c r="AB1165">
        <v>100</v>
      </c>
      <c r="AC1165" t="s">
        <v>118</v>
      </c>
      <c r="AD1165">
        <f>IF(ISBLANK(Source[[#This Row],[CrosslistID]]),1,1/COUNTIFS(Source[CrosslistID],Source[[#This Row],[CrosslistID]],Source[TermDesc],Source[[#This Row],[TermDesc]]))</f>
        <v>0.33333333333333331</v>
      </c>
      <c r="AE1165">
        <v>22</v>
      </c>
      <c r="AF1165">
        <v>25</v>
      </c>
      <c r="AG1165">
        <v>88</v>
      </c>
      <c r="AH1165">
        <v>88</v>
      </c>
      <c r="AI1165">
        <v>3</v>
      </c>
      <c r="AJ1165">
        <v>3</v>
      </c>
      <c r="AK1165">
        <v>0.33329999999999999</v>
      </c>
      <c r="AL11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65">
        <f>IF(AND(Source[[#This Row],[Credit_Noncredit]]="Noncredit",Source[[#This Row],[FTEF]]&gt;0),Source[[#This Row],[NC XLST FTES]]*525/(437.5*Source[[#This Row],[FTEF]]),0)</f>
        <v>0</v>
      </c>
      <c r="AN1165">
        <f>IF(Source[[#This Row],[Credit_Noncredit]]="Credit",Source[[#This Row],[Census Enrollment]],Source[[#This Row],[Noncredit Avg. Attendance]])</f>
        <v>15</v>
      </c>
    </row>
    <row r="1166" spans="1:40" x14ac:dyDescent="0.25">
      <c r="A1166" t="s">
        <v>4581</v>
      </c>
      <c r="B1166" t="s">
        <v>886</v>
      </c>
      <c r="C1166" t="s">
        <v>1184</v>
      </c>
      <c r="D1166" t="s">
        <v>1185</v>
      </c>
      <c r="E1166" s="4">
        <v>34954</v>
      </c>
      <c r="F1166" s="4" t="s">
        <v>233</v>
      </c>
      <c r="G1166" s="4" t="s">
        <v>2689</v>
      </c>
      <c r="H1166" t="str">
        <f>CONCATENATE(Source[[#This Row],[Subject]],TRIM(Source[[#This Row],[Course]]))</f>
        <v>ART181B</v>
      </c>
      <c r="I1166" t="str">
        <f>VLOOKUP(Source[[#This Row],[SubjCrse]],'Courses and Categories'!$E$2:$G$1816,3,FALSE)</f>
        <v>Credit Visual &amp; Performing Arts</v>
      </c>
      <c r="J1166">
        <v>501</v>
      </c>
      <c r="K1166" t="s">
        <v>2690</v>
      </c>
      <c r="L1166" t="s">
        <v>87</v>
      </c>
      <c r="M1166" t="s">
        <v>1046</v>
      </c>
      <c r="N1166" t="s">
        <v>59</v>
      </c>
      <c r="O1166">
        <v>1830</v>
      </c>
      <c r="P1166">
        <v>2120</v>
      </c>
      <c r="Q1166" t="s">
        <v>233</v>
      </c>
      <c r="R1166">
        <v>126</v>
      </c>
      <c r="S1166" t="s">
        <v>134</v>
      </c>
      <c r="T1166">
        <v>1</v>
      </c>
      <c r="U1166" s="1">
        <v>43479</v>
      </c>
      <c r="V1166" s="1">
        <v>43607</v>
      </c>
      <c r="W1166" t="s">
        <v>108</v>
      </c>
      <c r="X1166" t="s">
        <v>1929</v>
      </c>
      <c r="Y1166">
        <v>5</v>
      </c>
      <c r="Z1166">
        <v>5</v>
      </c>
      <c r="AA1166">
        <v>5</v>
      </c>
      <c r="AB1166">
        <v>100</v>
      </c>
      <c r="AC1166" t="s">
        <v>118</v>
      </c>
      <c r="AD1166">
        <f>IF(ISBLANK(Source[[#This Row],[CrosslistID]]),1,1/COUNTIFS(Source[CrosslistID],Source[[#This Row],[CrosslistID]],Source[TermDesc],Source[[#This Row],[TermDesc]]))</f>
        <v>0.33333333333333331</v>
      </c>
      <c r="AE1166">
        <v>22</v>
      </c>
      <c r="AF1166">
        <v>25</v>
      </c>
      <c r="AG1166">
        <v>88</v>
      </c>
      <c r="AH1166">
        <v>88</v>
      </c>
      <c r="AI1166">
        <v>0.8</v>
      </c>
      <c r="AJ1166">
        <v>1</v>
      </c>
      <c r="AK1166">
        <v>0</v>
      </c>
      <c r="AL11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66">
        <f>IF(AND(Source[[#This Row],[Credit_Noncredit]]="Noncredit",Source[[#This Row],[FTEF]]&gt;0),Source[[#This Row],[NC XLST FTES]]*525/(437.5*Source[[#This Row],[FTEF]]),0)</f>
        <v>0</v>
      </c>
      <c r="AN1166">
        <f>IF(Source[[#This Row],[Credit_Noncredit]]="Credit",Source[[#This Row],[Census Enrollment]],Source[[#This Row],[Noncredit Avg. Attendance]])</f>
        <v>5</v>
      </c>
    </row>
    <row r="1167" spans="1:40" x14ac:dyDescent="0.25">
      <c r="A1167" t="s">
        <v>4581</v>
      </c>
      <c r="B1167" t="s">
        <v>886</v>
      </c>
      <c r="C1167" t="s">
        <v>1184</v>
      </c>
      <c r="D1167" t="s">
        <v>1185</v>
      </c>
      <c r="E1167" s="4">
        <v>34955</v>
      </c>
      <c r="F1167" s="4" t="s">
        <v>233</v>
      </c>
      <c r="G1167" s="4" t="s">
        <v>2691</v>
      </c>
      <c r="H1167" t="str">
        <f>CONCATENATE(Source[[#This Row],[Subject]],TRIM(Source[[#This Row],[Course]]))</f>
        <v>ART181C</v>
      </c>
      <c r="I1167" t="str">
        <f>VLOOKUP(Source[[#This Row],[SubjCrse]],'Courses and Categories'!$E$2:$G$1816,3,FALSE)</f>
        <v>Credit Visual &amp; Performing Arts</v>
      </c>
      <c r="J1167">
        <v>501</v>
      </c>
      <c r="K1167" t="s">
        <v>2692</v>
      </c>
      <c r="L1167" t="s">
        <v>87</v>
      </c>
      <c r="M1167" t="s">
        <v>1046</v>
      </c>
      <c r="N1167" t="s">
        <v>59</v>
      </c>
      <c r="O1167">
        <v>1830</v>
      </c>
      <c r="P1167">
        <v>2120</v>
      </c>
      <c r="Q1167" t="s">
        <v>233</v>
      </c>
      <c r="R1167">
        <v>126</v>
      </c>
      <c r="S1167" t="s">
        <v>134</v>
      </c>
      <c r="T1167">
        <v>1</v>
      </c>
      <c r="U1167" s="1">
        <v>43479</v>
      </c>
      <c r="V1167" s="1">
        <v>43607</v>
      </c>
      <c r="W1167" t="s">
        <v>108</v>
      </c>
      <c r="X1167" t="s">
        <v>1929</v>
      </c>
      <c r="Y1167">
        <v>3</v>
      </c>
      <c r="Z1167">
        <v>2</v>
      </c>
      <c r="AA1167">
        <v>5</v>
      </c>
      <c r="AB1167">
        <v>40</v>
      </c>
      <c r="AC1167" t="s">
        <v>118</v>
      </c>
      <c r="AD1167">
        <f>IF(ISBLANK(Source[[#This Row],[CrosslistID]]),1,1/COUNTIFS(Source[CrosslistID],Source[[#This Row],[CrosslistID]],Source[TermDesc],Source[[#This Row],[TermDesc]]))</f>
        <v>0.33333333333333331</v>
      </c>
      <c r="AE1167">
        <v>22</v>
      </c>
      <c r="AF1167">
        <v>25</v>
      </c>
      <c r="AG1167">
        <v>88</v>
      </c>
      <c r="AH1167">
        <v>88</v>
      </c>
      <c r="AI1167">
        <v>0.6</v>
      </c>
      <c r="AJ1167">
        <v>0.6</v>
      </c>
      <c r="AK1167">
        <v>0</v>
      </c>
      <c r="AL11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67">
        <f>IF(AND(Source[[#This Row],[Credit_Noncredit]]="Noncredit",Source[[#This Row],[FTEF]]&gt;0),Source[[#This Row],[NC XLST FTES]]*525/(437.5*Source[[#This Row],[FTEF]]),0)</f>
        <v>0</v>
      </c>
      <c r="AN1167">
        <f>IF(Source[[#This Row],[Credit_Noncredit]]="Credit",Source[[#This Row],[Census Enrollment]],Source[[#This Row],[Noncredit Avg. Attendance]])</f>
        <v>3</v>
      </c>
    </row>
    <row r="1168" spans="1:40" x14ac:dyDescent="0.25">
      <c r="A1168" t="s">
        <v>4581</v>
      </c>
      <c r="B1168" t="s">
        <v>886</v>
      </c>
      <c r="C1168" t="s">
        <v>1184</v>
      </c>
      <c r="D1168" t="s">
        <v>1185</v>
      </c>
      <c r="E1168" s="4">
        <v>39195</v>
      </c>
      <c r="F1168" s="4" t="s">
        <v>1229</v>
      </c>
      <c r="G1168" s="4">
        <v>100</v>
      </c>
      <c r="H1168" t="str">
        <f>CONCATENATE(Source[[#This Row],[Subject]],TRIM(Source[[#This Row],[Course]]))</f>
        <v>MAKR100</v>
      </c>
      <c r="I1168" t="str">
        <f>VLOOKUP(Source[[#This Row],[SubjCrse]],'Courses and Categories'!$E$2:$G$1816,3,FALSE)</f>
        <v>Credit Gen Ed/CTE</v>
      </c>
      <c r="J1168">
        <v>1</v>
      </c>
      <c r="K1168" t="s">
        <v>1230</v>
      </c>
      <c r="L1168" t="s">
        <v>39</v>
      </c>
      <c r="M1168" t="s">
        <v>903</v>
      </c>
      <c r="N1168" t="s">
        <v>3356</v>
      </c>
      <c r="O1168" t="s">
        <v>454</v>
      </c>
      <c r="P1168" t="s">
        <v>3334</v>
      </c>
      <c r="Q1168" t="s">
        <v>4012</v>
      </c>
      <c r="R1168" t="s">
        <v>4897</v>
      </c>
      <c r="S1168" t="s">
        <v>134</v>
      </c>
      <c r="T1168">
        <v>1</v>
      </c>
      <c r="U1168" s="1">
        <v>43479</v>
      </c>
      <c r="V1168" s="1">
        <v>43607</v>
      </c>
      <c r="W1168" t="s">
        <v>4898</v>
      </c>
      <c r="X1168" t="s">
        <v>1929</v>
      </c>
      <c r="Y1168">
        <v>17</v>
      </c>
      <c r="Z1168">
        <v>16</v>
      </c>
      <c r="AA1168">
        <v>25</v>
      </c>
      <c r="AB1168">
        <v>64</v>
      </c>
      <c r="AD1168">
        <f>IF(ISBLANK(Source[[#This Row],[CrosslistID]]),1,1/COUNTIFS(Source[CrosslistID],Source[[#This Row],[CrosslistID]],Source[TermDesc],Source[[#This Row],[TermDesc]]))</f>
        <v>1</v>
      </c>
      <c r="AG1168">
        <v>0</v>
      </c>
      <c r="AH1168">
        <v>64</v>
      </c>
      <c r="AI1168">
        <v>1.7</v>
      </c>
      <c r="AJ1168">
        <v>1.7</v>
      </c>
      <c r="AK1168">
        <v>0.2</v>
      </c>
      <c r="AL11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68">
        <f>IF(AND(Source[[#This Row],[Credit_Noncredit]]="Noncredit",Source[[#This Row],[FTEF]]&gt;0),Source[[#This Row],[NC XLST FTES]]*525/(437.5*Source[[#This Row],[FTEF]]),0)</f>
        <v>0</v>
      </c>
      <c r="AN1168">
        <f>IF(Source[[#This Row],[Credit_Noncredit]]="Credit",Source[[#This Row],[Census Enrollment]],Source[[#This Row],[Noncredit Avg. Attendance]])</f>
        <v>17</v>
      </c>
    </row>
    <row r="1169" spans="1:40" x14ac:dyDescent="0.25">
      <c r="A1169" t="s">
        <v>4581</v>
      </c>
      <c r="B1169" t="s">
        <v>886</v>
      </c>
      <c r="C1169" t="s">
        <v>1184</v>
      </c>
      <c r="D1169" t="s">
        <v>1234</v>
      </c>
      <c r="E1169" s="4">
        <v>38064</v>
      </c>
      <c r="F1169" s="4" t="s">
        <v>1235</v>
      </c>
      <c r="G1169" s="4">
        <v>100</v>
      </c>
      <c r="H1169" t="str">
        <f>CONCATENATE(Source[[#This Row],[Subject]],TRIM(Source[[#This Row],[Course]]))</f>
        <v>BCST100</v>
      </c>
      <c r="I1169" t="str">
        <f>VLOOKUP(Source[[#This Row],[SubjCrse]],'Courses and Categories'!$E$2:$G$1816,3,FALSE)</f>
        <v>Credit CTE</v>
      </c>
      <c r="J1169">
        <v>1</v>
      </c>
      <c r="K1169" t="s">
        <v>1236</v>
      </c>
      <c r="L1169" t="s">
        <v>39</v>
      </c>
      <c r="M1169" t="s">
        <v>903</v>
      </c>
      <c r="N1169" t="s">
        <v>59</v>
      </c>
      <c r="O1169">
        <v>1010</v>
      </c>
      <c r="P1169">
        <v>1125</v>
      </c>
      <c r="Q1169" t="s">
        <v>236</v>
      </c>
      <c r="R1169">
        <v>388</v>
      </c>
      <c r="S1169" t="s">
        <v>134</v>
      </c>
      <c r="T1169">
        <v>1</v>
      </c>
      <c r="U1169" s="1">
        <v>43479</v>
      </c>
      <c r="V1169" s="1">
        <v>43607</v>
      </c>
      <c r="W1169" t="s">
        <v>2693</v>
      </c>
      <c r="X1169" t="s">
        <v>1929</v>
      </c>
      <c r="Y1169">
        <v>20</v>
      </c>
      <c r="Z1169">
        <v>12</v>
      </c>
      <c r="AA1169">
        <v>40</v>
      </c>
      <c r="AB1169">
        <v>30</v>
      </c>
      <c r="AD1169">
        <f>IF(ISBLANK(Source[[#This Row],[CrosslistID]]),1,1/COUNTIFS(Source[CrosslistID],Source[[#This Row],[CrosslistID]],Source[TermDesc],Source[[#This Row],[TermDesc]]))</f>
        <v>1</v>
      </c>
      <c r="AG1169">
        <v>0</v>
      </c>
      <c r="AH1169">
        <v>30</v>
      </c>
      <c r="AI1169">
        <v>2</v>
      </c>
      <c r="AJ1169">
        <v>2</v>
      </c>
      <c r="AK1169">
        <v>0.2</v>
      </c>
      <c r="AL11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69">
        <f>IF(AND(Source[[#This Row],[Credit_Noncredit]]="Noncredit",Source[[#This Row],[FTEF]]&gt;0),Source[[#This Row],[NC XLST FTES]]*525/(437.5*Source[[#This Row],[FTEF]]),0)</f>
        <v>0</v>
      </c>
      <c r="AN1169">
        <f>IF(Source[[#This Row],[Credit_Noncredit]]="Credit",Source[[#This Row],[Census Enrollment]],Source[[#This Row],[Noncredit Avg. Attendance]])</f>
        <v>20</v>
      </c>
    </row>
    <row r="1170" spans="1:40" x14ac:dyDescent="0.25">
      <c r="A1170" t="s">
        <v>4581</v>
      </c>
      <c r="B1170" t="s">
        <v>886</v>
      </c>
      <c r="C1170" t="s">
        <v>1184</v>
      </c>
      <c r="D1170" t="s">
        <v>1234</v>
      </c>
      <c r="E1170" s="4">
        <v>31713</v>
      </c>
      <c r="F1170" s="4" t="s">
        <v>1235</v>
      </c>
      <c r="G1170" s="4">
        <v>100</v>
      </c>
      <c r="H1170" t="str">
        <f>CONCATENATE(Source[[#This Row],[Subject]],TRIM(Source[[#This Row],[Course]]))</f>
        <v>BCST100</v>
      </c>
      <c r="I1170" t="str">
        <f>VLOOKUP(Source[[#This Row],[SubjCrse]],'Courses and Categories'!$E$2:$G$1816,3,FALSE)</f>
        <v>Credit CTE</v>
      </c>
      <c r="J1170">
        <v>831</v>
      </c>
      <c r="K1170" t="s">
        <v>1236</v>
      </c>
      <c r="L1170" t="s">
        <v>87</v>
      </c>
      <c r="M1170" t="s">
        <v>897</v>
      </c>
      <c r="N1170" t="s">
        <v>42</v>
      </c>
      <c r="O1170" t="s">
        <v>42</v>
      </c>
      <c r="P1170" t="s">
        <v>42</v>
      </c>
      <c r="Q1170" t="s">
        <v>42</v>
      </c>
      <c r="S1170" t="s">
        <v>134</v>
      </c>
      <c r="T1170">
        <v>1</v>
      </c>
      <c r="U1170" s="1">
        <v>43479</v>
      </c>
      <c r="V1170" s="1">
        <v>43607</v>
      </c>
      <c r="W1170" t="s">
        <v>2693</v>
      </c>
      <c r="X1170" t="s">
        <v>1450</v>
      </c>
      <c r="Y1170">
        <v>34</v>
      </c>
      <c r="Z1170">
        <v>27</v>
      </c>
      <c r="AA1170">
        <v>40</v>
      </c>
      <c r="AB1170">
        <v>67.5</v>
      </c>
      <c r="AD1170">
        <f>IF(ISBLANK(Source[[#This Row],[CrosslistID]]),1,1/COUNTIFS(Source[CrosslistID],Source[[#This Row],[CrosslistID]],Source[TermDesc],Source[[#This Row],[TermDesc]]))</f>
        <v>1</v>
      </c>
      <c r="AG1170">
        <v>0</v>
      </c>
      <c r="AH1170">
        <v>67.5</v>
      </c>
      <c r="AI1170">
        <v>3.3</v>
      </c>
      <c r="AJ1170">
        <v>3.4</v>
      </c>
      <c r="AK1170">
        <v>0.2</v>
      </c>
      <c r="AL11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70">
        <f>IF(AND(Source[[#This Row],[Credit_Noncredit]]="Noncredit",Source[[#This Row],[FTEF]]&gt;0),Source[[#This Row],[NC XLST FTES]]*525/(437.5*Source[[#This Row],[FTEF]]),0)</f>
        <v>0</v>
      </c>
      <c r="AN1170">
        <f>IF(Source[[#This Row],[Credit_Noncredit]]="Credit",Source[[#This Row],[Census Enrollment]],Source[[#This Row],[Noncredit Avg. Attendance]])</f>
        <v>34</v>
      </c>
    </row>
    <row r="1171" spans="1:40" x14ac:dyDescent="0.25">
      <c r="A1171" t="s">
        <v>4581</v>
      </c>
      <c r="B1171" t="s">
        <v>886</v>
      </c>
      <c r="C1171" t="s">
        <v>1184</v>
      </c>
      <c r="D1171" t="s">
        <v>1234</v>
      </c>
      <c r="E1171" s="4">
        <v>31435</v>
      </c>
      <c r="F1171" s="4" t="s">
        <v>1235</v>
      </c>
      <c r="G1171" s="4">
        <v>103</v>
      </c>
      <c r="H1171" t="str">
        <f>CONCATENATE(Source[[#This Row],[Subject]],TRIM(Source[[#This Row],[Course]]))</f>
        <v>BCST103</v>
      </c>
      <c r="I1171" t="str">
        <f>VLOOKUP(Source[[#This Row],[SubjCrse]],'Courses and Categories'!$E$2:$G$1816,3,FALSE)</f>
        <v>Credit Gen Ed/CTE</v>
      </c>
      <c r="J1171">
        <v>931</v>
      </c>
      <c r="K1171" t="s">
        <v>1238</v>
      </c>
      <c r="L1171" t="s">
        <v>87</v>
      </c>
      <c r="M1171" t="s">
        <v>897</v>
      </c>
      <c r="N1171" t="s">
        <v>42</v>
      </c>
      <c r="O1171" t="s">
        <v>42</v>
      </c>
      <c r="P1171" t="s">
        <v>42</v>
      </c>
      <c r="Q1171" t="s">
        <v>42</v>
      </c>
      <c r="S1171" t="s">
        <v>134</v>
      </c>
      <c r="T1171" t="s">
        <v>44</v>
      </c>
      <c r="U1171" s="1">
        <v>43493</v>
      </c>
      <c r="V1171" s="1">
        <v>43607</v>
      </c>
      <c r="W1171" t="s">
        <v>1237</v>
      </c>
      <c r="X1171" t="s">
        <v>918</v>
      </c>
      <c r="Y1171">
        <v>35</v>
      </c>
      <c r="Z1171">
        <v>30</v>
      </c>
      <c r="AA1171">
        <v>40</v>
      </c>
      <c r="AB1171">
        <v>75</v>
      </c>
      <c r="AD1171">
        <f>IF(ISBLANK(Source[[#This Row],[CrosslistID]]),1,1/COUNTIFS(Source[CrosslistID],Source[[#This Row],[CrosslistID]],Source[TermDesc],Source[[#This Row],[TermDesc]]))</f>
        <v>1</v>
      </c>
      <c r="AG1171">
        <v>0</v>
      </c>
      <c r="AH1171">
        <v>75</v>
      </c>
      <c r="AI1171">
        <v>3.4</v>
      </c>
      <c r="AJ1171">
        <v>3.5</v>
      </c>
      <c r="AK1171">
        <v>0.2</v>
      </c>
      <c r="AL11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71">
        <f>IF(AND(Source[[#This Row],[Credit_Noncredit]]="Noncredit",Source[[#This Row],[FTEF]]&gt;0),Source[[#This Row],[NC XLST FTES]]*525/(437.5*Source[[#This Row],[FTEF]]),0)</f>
        <v>0</v>
      </c>
      <c r="AN1171">
        <f>IF(Source[[#This Row],[Credit_Noncredit]]="Credit",Source[[#This Row],[Census Enrollment]],Source[[#This Row],[Noncredit Avg. Attendance]])</f>
        <v>35</v>
      </c>
    </row>
    <row r="1172" spans="1:40" x14ac:dyDescent="0.25">
      <c r="A1172" t="s">
        <v>4581</v>
      </c>
      <c r="B1172" t="s">
        <v>886</v>
      </c>
      <c r="C1172" t="s">
        <v>1184</v>
      </c>
      <c r="D1172" t="s">
        <v>1234</v>
      </c>
      <c r="E1172" s="4">
        <v>36311</v>
      </c>
      <c r="F1172" s="4" t="s">
        <v>1235</v>
      </c>
      <c r="G1172" s="4">
        <v>103</v>
      </c>
      <c r="H1172" t="str">
        <f>CONCATENATE(Source[[#This Row],[Subject]],TRIM(Source[[#This Row],[Course]]))</f>
        <v>BCST103</v>
      </c>
      <c r="I1172" t="str">
        <f>VLOOKUP(Source[[#This Row],[SubjCrse]],'Courses and Categories'!$E$2:$G$1816,3,FALSE)</f>
        <v>Credit Gen Ed/CTE</v>
      </c>
      <c r="J1172">
        <v>932</v>
      </c>
      <c r="K1172" t="s">
        <v>1238</v>
      </c>
      <c r="L1172" t="s">
        <v>87</v>
      </c>
      <c r="M1172" t="s">
        <v>897</v>
      </c>
      <c r="N1172" t="s">
        <v>42</v>
      </c>
      <c r="O1172" t="s">
        <v>42</v>
      </c>
      <c r="P1172" t="s">
        <v>42</v>
      </c>
      <c r="Q1172" t="s">
        <v>42</v>
      </c>
      <c r="S1172" t="s">
        <v>134</v>
      </c>
      <c r="T1172" t="s">
        <v>44</v>
      </c>
      <c r="U1172" s="1">
        <v>43493</v>
      </c>
      <c r="V1172" s="1">
        <v>43607</v>
      </c>
      <c r="W1172" t="s">
        <v>1237</v>
      </c>
      <c r="X1172" t="s">
        <v>918</v>
      </c>
      <c r="Y1172">
        <v>31</v>
      </c>
      <c r="Z1172">
        <v>28</v>
      </c>
      <c r="AA1172">
        <v>40</v>
      </c>
      <c r="AB1172">
        <v>70</v>
      </c>
      <c r="AD1172">
        <f>IF(ISBLANK(Source[[#This Row],[CrosslistID]]),1,1/COUNTIFS(Source[CrosslistID],Source[[#This Row],[CrosslistID]],Source[TermDesc],Source[[#This Row],[TermDesc]]))</f>
        <v>1</v>
      </c>
      <c r="AG1172">
        <v>0</v>
      </c>
      <c r="AH1172">
        <v>70</v>
      </c>
      <c r="AI1172">
        <v>2.6</v>
      </c>
      <c r="AJ1172">
        <v>3.1</v>
      </c>
      <c r="AK1172">
        <v>0.2</v>
      </c>
      <c r="AL11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72">
        <f>IF(AND(Source[[#This Row],[Credit_Noncredit]]="Noncredit",Source[[#This Row],[FTEF]]&gt;0),Source[[#This Row],[NC XLST FTES]]*525/(437.5*Source[[#This Row],[FTEF]]),0)</f>
        <v>0</v>
      </c>
      <c r="AN1172">
        <f>IF(Source[[#This Row],[Credit_Noncredit]]="Credit",Source[[#This Row],[Census Enrollment]],Source[[#This Row],[Noncredit Avg. Attendance]])</f>
        <v>31</v>
      </c>
    </row>
    <row r="1173" spans="1:40" x14ac:dyDescent="0.25">
      <c r="A1173" t="s">
        <v>4581</v>
      </c>
      <c r="B1173" t="s">
        <v>886</v>
      </c>
      <c r="C1173" t="s">
        <v>1184</v>
      </c>
      <c r="D1173" t="s">
        <v>1234</v>
      </c>
      <c r="E1173" s="4">
        <v>39021</v>
      </c>
      <c r="F1173" s="4" t="s">
        <v>1235</v>
      </c>
      <c r="G1173" s="4">
        <v>103</v>
      </c>
      <c r="H1173" t="str">
        <f>CONCATENATE(Source[[#This Row],[Subject]],TRIM(Source[[#This Row],[Course]]))</f>
        <v>BCST103</v>
      </c>
      <c r="I1173" t="str">
        <f>VLOOKUP(Source[[#This Row],[SubjCrse]],'Courses and Categories'!$E$2:$G$1816,3,FALSE)</f>
        <v>Credit Gen Ed/CTE</v>
      </c>
      <c r="J1173">
        <v>933</v>
      </c>
      <c r="K1173" t="s">
        <v>1238</v>
      </c>
      <c r="L1173" t="s">
        <v>87</v>
      </c>
      <c r="M1173" t="s">
        <v>897</v>
      </c>
      <c r="N1173" t="s">
        <v>42</v>
      </c>
      <c r="O1173" t="s">
        <v>42</v>
      </c>
      <c r="P1173" t="s">
        <v>42</v>
      </c>
      <c r="Q1173" t="s">
        <v>42</v>
      </c>
      <c r="S1173" t="s">
        <v>134</v>
      </c>
      <c r="T1173" t="s">
        <v>44</v>
      </c>
      <c r="U1173" s="1">
        <v>43521</v>
      </c>
      <c r="V1173" s="1">
        <v>43607</v>
      </c>
      <c r="W1173" t="s">
        <v>1237</v>
      </c>
      <c r="X1173" t="s">
        <v>918</v>
      </c>
      <c r="Y1173">
        <v>35</v>
      </c>
      <c r="Z1173">
        <v>29</v>
      </c>
      <c r="AA1173">
        <v>40</v>
      </c>
      <c r="AB1173">
        <v>72.5</v>
      </c>
      <c r="AD1173">
        <f>IF(ISBLANK(Source[[#This Row],[CrosslistID]]),1,1/COUNTIFS(Source[CrosslistID],Source[[#This Row],[CrosslistID]],Source[TermDesc],Source[[#This Row],[TermDesc]]))</f>
        <v>1</v>
      </c>
      <c r="AG1173">
        <v>0</v>
      </c>
      <c r="AH1173">
        <v>72.5</v>
      </c>
      <c r="AI1173">
        <v>3.1</v>
      </c>
      <c r="AJ1173">
        <v>3.5</v>
      </c>
      <c r="AK1173">
        <v>0.2</v>
      </c>
      <c r="AL11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73">
        <f>IF(AND(Source[[#This Row],[Credit_Noncredit]]="Noncredit",Source[[#This Row],[FTEF]]&gt;0),Source[[#This Row],[NC XLST FTES]]*525/(437.5*Source[[#This Row],[FTEF]]),0)</f>
        <v>0</v>
      </c>
      <c r="AN1173">
        <f>IF(Source[[#This Row],[Credit_Noncredit]]="Credit",Source[[#This Row],[Census Enrollment]],Source[[#This Row],[Noncredit Avg. Attendance]])</f>
        <v>35</v>
      </c>
    </row>
    <row r="1174" spans="1:40" x14ac:dyDescent="0.25">
      <c r="A1174" t="s">
        <v>4581</v>
      </c>
      <c r="B1174" t="s">
        <v>886</v>
      </c>
      <c r="C1174" t="s">
        <v>1184</v>
      </c>
      <c r="D1174" t="s">
        <v>1234</v>
      </c>
      <c r="E1174" s="4">
        <v>36312</v>
      </c>
      <c r="F1174" s="4" t="s">
        <v>1235</v>
      </c>
      <c r="G1174" s="4">
        <v>115</v>
      </c>
      <c r="H1174" t="str">
        <f>CONCATENATE(Source[[#This Row],[Subject]],TRIM(Source[[#This Row],[Course]]))</f>
        <v>BCST115</v>
      </c>
      <c r="I1174" t="str">
        <f>VLOOKUP(Source[[#This Row],[SubjCrse]],'Courses and Categories'!$E$2:$G$1816,3,FALSE)</f>
        <v>Credit CTE</v>
      </c>
      <c r="J1174">
        <v>1</v>
      </c>
      <c r="K1174" t="s">
        <v>4899</v>
      </c>
      <c r="L1174" t="s">
        <v>39</v>
      </c>
      <c r="M1174" t="s">
        <v>903</v>
      </c>
      <c r="N1174" t="s">
        <v>180</v>
      </c>
      <c r="O1174">
        <v>910</v>
      </c>
      <c r="P1174">
        <v>1200</v>
      </c>
      <c r="Q1174" t="s">
        <v>420</v>
      </c>
      <c r="R1174">
        <v>164</v>
      </c>
      <c r="S1174" t="s">
        <v>134</v>
      </c>
      <c r="T1174">
        <v>1</v>
      </c>
      <c r="U1174" s="1">
        <v>43479</v>
      </c>
      <c r="V1174" s="1">
        <v>43607</v>
      </c>
      <c r="W1174" t="s">
        <v>2693</v>
      </c>
      <c r="X1174" t="s">
        <v>1929</v>
      </c>
      <c r="Y1174">
        <v>20</v>
      </c>
      <c r="Z1174">
        <v>16</v>
      </c>
      <c r="AA1174">
        <v>25</v>
      </c>
      <c r="AB1174">
        <v>64</v>
      </c>
      <c r="AD1174">
        <f>IF(ISBLANK(Source[[#This Row],[CrosslistID]]),1,1/COUNTIFS(Source[CrosslistID],Source[[#This Row],[CrosslistID]],Source[TermDesc],Source[[#This Row],[TermDesc]]))</f>
        <v>1</v>
      </c>
      <c r="AG1174">
        <v>0</v>
      </c>
      <c r="AH1174">
        <v>64</v>
      </c>
      <c r="AI1174">
        <v>2</v>
      </c>
      <c r="AJ1174">
        <v>2</v>
      </c>
      <c r="AK1174">
        <v>0.2</v>
      </c>
      <c r="AL11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74">
        <f>IF(AND(Source[[#This Row],[Credit_Noncredit]]="Noncredit",Source[[#This Row],[FTEF]]&gt;0),Source[[#This Row],[NC XLST FTES]]*525/(437.5*Source[[#This Row],[FTEF]]),0)</f>
        <v>0</v>
      </c>
      <c r="AN1174">
        <f>IF(Source[[#This Row],[Credit_Noncredit]]="Credit",Source[[#This Row],[Census Enrollment]],Source[[#This Row],[Noncredit Avg. Attendance]])</f>
        <v>20</v>
      </c>
    </row>
    <row r="1175" spans="1:40" x14ac:dyDescent="0.25">
      <c r="A1175" t="s">
        <v>4581</v>
      </c>
      <c r="B1175" t="s">
        <v>886</v>
      </c>
      <c r="C1175" t="s">
        <v>1184</v>
      </c>
      <c r="D1175" t="s">
        <v>1234</v>
      </c>
      <c r="E1175" s="4">
        <v>34960</v>
      </c>
      <c r="F1175" s="4" t="s">
        <v>1235</v>
      </c>
      <c r="G1175" s="4">
        <v>119</v>
      </c>
      <c r="H1175" t="str">
        <f>CONCATENATE(Source[[#This Row],[Subject]],TRIM(Source[[#This Row],[Course]]))</f>
        <v>BCST119</v>
      </c>
      <c r="I1175" t="str">
        <f>VLOOKUP(Source[[#This Row],[SubjCrse]],'Courses and Categories'!$E$2:$G$1816,3,FALSE)</f>
        <v>Credit CTE</v>
      </c>
      <c r="J1175">
        <v>1</v>
      </c>
      <c r="K1175" t="s">
        <v>1239</v>
      </c>
      <c r="L1175" t="s">
        <v>39</v>
      </c>
      <c r="M1175" t="s">
        <v>1046</v>
      </c>
      <c r="N1175" t="s">
        <v>59</v>
      </c>
      <c r="O1175">
        <v>1610</v>
      </c>
      <c r="P1175">
        <v>1800</v>
      </c>
      <c r="Q1175" t="s">
        <v>420</v>
      </c>
      <c r="R1175">
        <v>168</v>
      </c>
      <c r="S1175" t="s">
        <v>134</v>
      </c>
      <c r="T1175">
        <v>1</v>
      </c>
      <c r="U1175" s="1">
        <v>43479</v>
      </c>
      <c r="V1175" s="1">
        <v>43607</v>
      </c>
      <c r="W1175" t="s">
        <v>2693</v>
      </c>
      <c r="X1175" t="s">
        <v>1929</v>
      </c>
      <c r="Y1175">
        <v>17</v>
      </c>
      <c r="Z1175">
        <v>14</v>
      </c>
      <c r="AA1175">
        <v>25</v>
      </c>
      <c r="AB1175">
        <v>56</v>
      </c>
      <c r="AD1175">
        <f>IF(ISBLANK(Source[[#This Row],[CrosslistID]]),1,1/COUNTIFS(Source[CrosslistID],Source[[#This Row],[CrosslistID]],Source[TermDesc],Source[[#This Row],[TermDesc]]))</f>
        <v>1</v>
      </c>
      <c r="AG1175">
        <v>0</v>
      </c>
      <c r="AH1175">
        <v>56</v>
      </c>
      <c r="AI1175">
        <v>2.2669999999999999</v>
      </c>
      <c r="AJ1175">
        <v>2.2669999999999999</v>
      </c>
      <c r="AK1175">
        <v>0.25</v>
      </c>
      <c r="AL11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75">
        <f>IF(AND(Source[[#This Row],[Credit_Noncredit]]="Noncredit",Source[[#This Row],[FTEF]]&gt;0),Source[[#This Row],[NC XLST FTES]]*525/(437.5*Source[[#This Row],[FTEF]]),0)</f>
        <v>0</v>
      </c>
      <c r="AN1175">
        <f>IF(Source[[#This Row],[Credit_Noncredit]]="Credit",Source[[#This Row],[Census Enrollment]],Source[[#This Row],[Noncredit Avg. Attendance]])</f>
        <v>17</v>
      </c>
    </row>
    <row r="1176" spans="1:40" x14ac:dyDescent="0.25">
      <c r="A1176" t="s">
        <v>4581</v>
      </c>
      <c r="B1176" t="s">
        <v>886</v>
      </c>
      <c r="C1176" t="s">
        <v>1184</v>
      </c>
      <c r="D1176" t="s">
        <v>1234</v>
      </c>
      <c r="E1176" s="4">
        <v>37994</v>
      </c>
      <c r="F1176" s="4" t="s">
        <v>1235</v>
      </c>
      <c r="G1176" s="4">
        <v>119</v>
      </c>
      <c r="H1176" t="str">
        <f>CONCATENATE(Source[[#This Row],[Subject]],TRIM(Source[[#This Row],[Course]]))</f>
        <v>BCST119</v>
      </c>
      <c r="I1176" t="str">
        <f>VLOOKUP(Source[[#This Row],[SubjCrse]],'Courses and Categories'!$E$2:$G$1816,3,FALSE)</f>
        <v>Credit CTE</v>
      </c>
      <c r="J1176">
        <v>2</v>
      </c>
      <c r="K1176" t="s">
        <v>1239</v>
      </c>
      <c r="L1176" t="s">
        <v>39</v>
      </c>
      <c r="M1176" t="s">
        <v>1046</v>
      </c>
      <c r="N1176" t="s">
        <v>59</v>
      </c>
      <c r="O1176">
        <v>1210</v>
      </c>
      <c r="P1176">
        <v>1400</v>
      </c>
      <c r="Q1176" t="s">
        <v>420</v>
      </c>
      <c r="R1176">
        <v>168</v>
      </c>
      <c r="S1176" t="s">
        <v>134</v>
      </c>
      <c r="T1176">
        <v>1</v>
      </c>
      <c r="U1176" s="1">
        <v>43479</v>
      </c>
      <c r="V1176" s="1">
        <v>43607</v>
      </c>
      <c r="W1176" t="s">
        <v>2693</v>
      </c>
      <c r="X1176" t="s">
        <v>1929</v>
      </c>
      <c r="Y1176">
        <v>18</v>
      </c>
      <c r="Z1176">
        <v>15</v>
      </c>
      <c r="AA1176">
        <v>25</v>
      </c>
      <c r="AB1176">
        <v>60</v>
      </c>
      <c r="AD1176">
        <f>IF(ISBLANK(Source[[#This Row],[CrosslistID]]),1,1/COUNTIFS(Source[CrosslistID],Source[[#This Row],[CrosslistID]],Source[TermDesc],Source[[#This Row],[TermDesc]]))</f>
        <v>1</v>
      </c>
      <c r="AG1176">
        <v>0</v>
      </c>
      <c r="AH1176">
        <v>60</v>
      </c>
      <c r="AI1176">
        <v>2.2669999999999999</v>
      </c>
      <c r="AJ1176">
        <v>2.4003999999999999</v>
      </c>
      <c r="AK1176">
        <v>0.25</v>
      </c>
      <c r="AL11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76">
        <f>IF(AND(Source[[#This Row],[Credit_Noncredit]]="Noncredit",Source[[#This Row],[FTEF]]&gt;0),Source[[#This Row],[NC XLST FTES]]*525/(437.5*Source[[#This Row],[FTEF]]),0)</f>
        <v>0</v>
      </c>
      <c r="AN1176">
        <f>IF(Source[[#This Row],[Credit_Noncredit]]="Credit",Source[[#This Row],[Census Enrollment]],Source[[#This Row],[Noncredit Avg. Attendance]])</f>
        <v>18</v>
      </c>
    </row>
    <row r="1177" spans="1:40" x14ac:dyDescent="0.25">
      <c r="A1177" t="s">
        <v>4581</v>
      </c>
      <c r="B1177" t="s">
        <v>886</v>
      </c>
      <c r="C1177" t="s">
        <v>1184</v>
      </c>
      <c r="D1177" t="s">
        <v>1234</v>
      </c>
      <c r="E1177" s="4">
        <v>34962</v>
      </c>
      <c r="F1177" s="4" t="s">
        <v>1235</v>
      </c>
      <c r="G1177" s="4">
        <v>119</v>
      </c>
      <c r="H1177" t="str">
        <f>CONCATENATE(Source[[#This Row],[Subject]],TRIM(Source[[#This Row],[Course]]))</f>
        <v>BCST119</v>
      </c>
      <c r="I1177" t="str">
        <f>VLOOKUP(Source[[#This Row],[SubjCrse]],'Courses and Categories'!$E$2:$G$1816,3,FALSE)</f>
        <v>Credit CTE</v>
      </c>
      <c r="J1177">
        <v>831</v>
      </c>
      <c r="K1177" t="s">
        <v>1239</v>
      </c>
      <c r="L1177" t="s">
        <v>87</v>
      </c>
      <c r="M1177" t="s">
        <v>897</v>
      </c>
      <c r="N1177" t="s">
        <v>42</v>
      </c>
      <c r="O1177" t="s">
        <v>42</v>
      </c>
      <c r="P1177" t="s">
        <v>42</v>
      </c>
      <c r="Q1177" t="s">
        <v>42</v>
      </c>
      <c r="S1177" t="s">
        <v>134</v>
      </c>
      <c r="T1177">
        <v>1</v>
      </c>
      <c r="U1177" s="1">
        <v>43479</v>
      </c>
      <c r="V1177" s="1">
        <v>43607</v>
      </c>
      <c r="W1177" t="s">
        <v>1240</v>
      </c>
      <c r="X1177" t="s">
        <v>1096</v>
      </c>
      <c r="Y1177">
        <v>35</v>
      </c>
      <c r="Z1177">
        <v>32</v>
      </c>
      <c r="AA1177">
        <v>35</v>
      </c>
      <c r="AB1177">
        <v>91.428600000000003</v>
      </c>
      <c r="AD1177">
        <f>IF(ISBLANK(Source[[#This Row],[CrosslistID]]),1,1/COUNTIFS(Source[CrosslistID],Source[[#This Row],[CrosslistID]],Source[TermDesc],Source[[#This Row],[TermDesc]]))</f>
        <v>1</v>
      </c>
      <c r="AG1177">
        <v>0</v>
      </c>
      <c r="AH1177">
        <v>91.428600000000003</v>
      </c>
      <c r="AI1177">
        <v>3.4</v>
      </c>
      <c r="AJ1177">
        <v>3.5</v>
      </c>
      <c r="AK1177">
        <v>0.25</v>
      </c>
      <c r="AL11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77">
        <f>IF(AND(Source[[#This Row],[Credit_Noncredit]]="Noncredit",Source[[#This Row],[FTEF]]&gt;0),Source[[#This Row],[NC XLST FTES]]*525/(437.5*Source[[#This Row],[FTEF]]),0)</f>
        <v>0</v>
      </c>
      <c r="AN1177">
        <f>IF(Source[[#This Row],[Credit_Noncredit]]="Credit",Source[[#This Row],[Census Enrollment]],Source[[#This Row],[Noncredit Avg. Attendance]])</f>
        <v>35</v>
      </c>
    </row>
    <row r="1178" spans="1:40" x14ac:dyDescent="0.25">
      <c r="A1178" t="s">
        <v>4581</v>
      </c>
      <c r="B1178" t="s">
        <v>886</v>
      </c>
      <c r="C1178" t="s">
        <v>1184</v>
      </c>
      <c r="D1178" t="s">
        <v>1234</v>
      </c>
      <c r="E1178" s="4">
        <v>31770</v>
      </c>
      <c r="F1178" s="4" t="s">
        <v>1235</v>
      </c>
      <c r="G1178" s="4">
        <v>120</v>
      </c>
      <c r="H1178" t="str">
        <f>CONCATENATE(Source[[#This Row],[Subject]],TRIM(Source[[#This Row],[Course]]))</f>
        <v>BCST120</v>
      </c>
      <c r="I1178" t="str">
        <f>VLOOKUP(Source[[#This Row],[SubjCrse]],'Courses and Categories'!$E$2:$G$1816,3,FALSE)</f>
        <v>Credit CTE</v>
      </c>
      <c r="J1178">
        <v>1</v>
      </c>
      <c r="K1178" t="s">
        <v>2696</v>
      </c>
      <c r="L1178" t="s">
        <v>39</v>
      </c>
      <c r="M1178" t="s">
        <v>1063</v>
      </c>
      <c r="N1178" t="s">
        <v>50</v>
      </c>
      <c r="O1178">
        <v>1310</v>
      </c>
      <c r="P1178">
        <v>1700</v>
      </c>
      <c r="Q1178" t="s">
        <v>420</v>
      </c>
      <c r="R1178">
        <v>165</v>
      </c>
      <c r="S1178" t="s">
        <v>134</v>
      </c>
      <c r="T1178">
        <v>1</v>
      </c>
      <c r="U1178" s="1">
        <v>43479</v>
      </c>
      <c r="V1178" s="1">
        <v>43607</v>
      </c>
      <c r="W1178" t="s">
        <v>2697</v>
      </c>
      <c r="X1178" t="s">
        <v>1929</v>
      </c>
      <c r="Y1178">
        <v>23</v>
      </c>
      <c r="Z1178">
        <v>21</v>
      </c>
      <c r="AA1178">
        <v>25</v>
      </c>
      <c r="AB1178">
        <v>84</v>
      </c>
      <c r="AD1178">
        <f>IF(ISBLANK(Source[[#This Row],[CrosslistID]]),1,1/COUNTIFS(Source[CrosslistID],Source[[#This Row],[CrosslistID]],Source[TermDesc],Source[[#This Row],[TermDesc]]))</f>
        <v>1</v>
      </c>
      <c r="AG1178">
        <v>0</v>
      </c>
      <c r="AH1178">
        <v>84</v>
      </c>
      <c r="AI1178">
        <v>3.0670000000000002</v>
      </c>
      <c r="AJ1178">
        <v>3.0670000000000002</v>
      </c>
      <c r="AK1178">
        <v>0.2</v>
      </c>
      <c r="AL11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78">
        <f>IF(AND(Source[[#This Row],[Credit_Noncredit]]="Noncredit",Source[[#This Row],[FTEF]]&gt;0),Source[[#This Row],[NC XLST FTES]]*525/(437.5*Source[[#This Row],[FTEF]]),0)</f>
        <v>0</v>
      </c>
      <c r="AN1178">
        <f>IF(Source[[#This Row],[Credit_Noncredit]]="Credit",Source[[#This Row],[Census Enrollment]],Source[[#This Row],[Noncredit Avg. Attendance]])</f>
        <v>23</v>
      </c>
    </row>
    <row r="1179" spans="1:40" x14ac:dyDescent="0.25">
      <c r="A1179" t="s">
        <v>4581</v>
      </c>
      <c r="B1179" t="s">
        <v>886</v>
      </c>
      <c r="C1179" t="s">
        <v>1184</v>
      </c>
      <c r="D1179" t="s">
        <v>1234</v>
      </c>
      <c r="E1179" s="4">
        <v>37500</v>
      </c>
      <c r="F1179" s="4" t="s">
        <v>1235</v>
      </c>
      <c r="G1179" s="4">
        <v>120</v>
      </c>
      <c r="H1179" t="str">
        <f>CONCATENATE(Source[[#This Row],[Subject]],TRIM(Source[[#This Row],[Course]]))</f>
        <v>BCST120</v>
      </c>
      <c r="I1179" t="str">
        <f>VLOOKUP(Source[[#This Row],[SubjCrse]],'Courses and Categories'!$E$2:$G$1816,3,FALSE)</f>
        <v>Credit CTE</v>
      </c>
      <c r="J1179">
        <v>2</v>
      </c>
      <c r="K1179" t="s">
        <v>2696</v>
      </c>
      <c r="L1179" t="s">
        <v>39</v>
      </c>
      <c r="M1179" t="s">
        <v>903</v>
      </c>
      <c r="N1179" t="s">
        <v>180</v>
      </c>
      <c r="O1179">
        <v>1310</v>
      </c>
      <c r="P1179">
        <v>1600</v>
      </c>
      <c r="Q1179" t="s">
        <v>420</v>
      </c>
      <c r="R1179">
        <v>165</v>
      </c>
      <c r="S1179" t="s">
        <v>134</v>
      </c>
      <c r="T1179">
        <v>1</v>
      </c>
      <c r="U1179" s="1">
        <v>43479</v>
      </c>
      <c r="V1179" s="1">
        <v>43607</v>
      </c>
      <c r="W1179" t="s">
        <v>2697</v>
      </c>
      <c r="X1179" t="s">
        <v>1929</v>
      </c>
      <c r="Y1179">
        <v>43</v>
      </c>
      <c r="Z1179">
        <v>39</v>
      </c>
      <c r="AA1179">
        <v>50</v>
      </c>
      <c r="AB1179">
        <v>78</v>
      </c>
      <c r="AD1179">
        <f>IF(ISBLANK(Source[[#This Row],[CrosslistID]]),1,1/COUNTIFS(Source[CrosslistID],Source[[#This Row],[CrosslistID]],Source[TermDesc],Source[[#This Row],[TermDesc]]))</f>
        <v>1</v>
      </c>
      <c r="AG1179">
        <v>0</v>
      </c>
      <c r="AH1179">
        <v>78</v>
      </c>
      <c r="AI1179">
        <v>4.3</v>
      </c>
      <c r="AJ1179">
        <v>4.3</v>
      </c>
      <c r="AK1179">
        <v>0.2</v>
      </c>
      <c r="AL11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79">
        <f>IF(AND(Source[[#This Row],[Credit_Noncredit]]="Noncredit",Source[[#This Row],[FTEF]]&gt;0),Source[[#This Row],[NC XLST FTES]]*525/(437.5*Source[[#This Row],[FTEF]]),0)</f>
        <v>0</v>
      </c>
      <c r="AN1179">
        <f>IF(Source[[#This Row],[Credit_Noncredit]]="Credit",Source[[#This Row],[Census Enrollment]],Source[[#This Row],[Noncredit Avg. Attendance]])</f>
        <v>43</v>
      </c>
    </row>
    <row r="1180" spans="1:40" x14ac:dyDescent="0.25">
      <c r="A1180" t="s">
        <v>4581</v>
      </c>
      <c r="B1180" t="s">
        <v>886</v>
      </c>
      <c r="C1180" t="s">
        <v>1184</v>
      </c>
      <c r="D1180" t="s">
        <v>1234</v>
      </c>
      <c r="E1180" s="4">
        <v>34963</v>
      </c>
      <c r="F1180" s="4" t="s">
        <v>1235</v>
      </c>
      <c r="G1180" s="4">
        <v>120</v>
      </c>
      <c r="H1180" t="str">
        <f>CONCATENATE(Source[[#This Row],[Subject]],TRIM(Source[[#This Row],[Course]]))</f>
        <v>BCST120</v>
      </c>
      <c r="I1180" t="str">
        <f>VLOOKUP(Source[[#This Row],[SubjCrse]],'Courses and Categories'!$E$2:$G$1816,3,FALSE)</f>
        <v>Credit CTE</v>
      </c>
      <c r="J1180">
        <v>502</v>
      </c>
      <c r="K1180" t="s">
        <v>2696</v>
      </c>
      <c r="L1180" t="s">
        <v>87</v>
      </c>
      <c r="M1180" t="s">
        <v>1063</v>
      </c>
      <c r="N1180" t="s">
        <v>50</v>
      </c>
      <c r="O1180">
        <v>1710</v>
      </c>
      <c r="P1180">
        <v>2100</v>
      </c>
      <c r="Q1180" t="s">
        <v>420</v>
      </c>
      <c r="R1180">
        <v>165</v>
      </c>
      <c r="S1180" t="s">
        <v>134</v>
      </c>
      <c r="T1180">
        <v>1</v>
      </c>
      <c r="U1180" s="1">
        <v>43479</v>
      </c>
      <c r="V1180" s="1">
        <v>43607</v>
      </c>
      <c r="W1180" t="s">
        <v>2697</v>
      </c>
      <c r="X1180" t="s">
        <v>1929</v>
      </c>
      <c r="Y1180">
        <v>20</v>
      </c>
      <c r="Z1180">
        <v>18</v>
      </c>
      <c r="AA1180">
        <v>25</v>
      </c>
      <c r="AB1180">
        <v>72</v>
      </c>
      <c r="AD1180">
        <f>IF(ISBLANK(Source[[#This Row],[CrosslistID]]),1,1/COUNTIFS(Source[CrosslistID],Source[[#This Row],[CrosslistID]],Source[TermDesc],Source[[#This Row],[TermDesc]]))</f>
        <v>1</v>
      </c>
      <c r="AG1180">
        <v>0</v>
      </c>
      <c r="AH1180">
        <v>72</v>
      </c>
      <c r="AI1180">
        <v>2.6669999999999998</v>
      </c>
      <c r="AJ1180">
        <v>2.6669999999999998</v>
      </c>
      <c r="AK1180">
        <v>0.2</v>
      </c>
      <c r="AL11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80">
        <f>IF(AND(Source[[#This Row],[Credit_Noncredit]]="Noncredit",Source[[#This Row],[FTEF]]&gt;0),Source[[#This Row],[NC XLST FTES]]*525/(437.5*Source[[#This Row],[FTEF]]),0)</f>
        <v>0</v>
      </c>
      <c r="AN1180">
        <f>IF(Source[[#This Row],[Credit_Noncredit]]="Credit",Source[[#This Row],[Census Enrollment]],Source[[#This Row],[Noncredit Avg. Attendance]])</f>
        <v>20</v>
      </c>
    </row>
    <row r="1181" spans="1:40" x14ac:dyDescent="0.25">
      <c r="A1181" t="s">
        <v>4581</v>
      </c>
      <c r="B1181" t="s">
        <v>886</v>
      </c>
      <c r="C1181" t="s">
        <v>1184</v>
      </c>
      <c r="D1181" t="s">
        <v>1234</v>
      </c>
      <c r="E1181" s="4">
        <v>38788</v>
      </c>
      <c r="F1181" s="4" t="s">
        <v>1235</v>
      </c>
      <c r="G1181" s="4" t="s">
        <v>1480</v>
      </c>
      <c r="H1181" t="str">
        <f>CONCATENATE(Source[[#This Row],[Subject]],TRIM(Source[[#This Row],[Course]]))</f>
        <v>BCST124A</v>
      </c>
      <c r="I1181" t="str">
        <f>VLOOKUP(Source[[#This Row],[SubjCrse]],'Courses and Categories'!$E$2:$G$1816,3,FALSE)</f>
        <v>Credit CTE</v>
      </c>
      <c r="J1181">
        <v>1</v>
      </c>
      <c r="K1181" t="s">
        <v>2698</v>
      </c>
      <c r="L1181" t="s">
        <v>39</v>
      </c>
      <c r="M1181" t="s">
        <v>903</v>
      </c>
      <c r="N1181" t="s">
        <v>59</v>
      </c>
      <c r="O1181">
        <v>1410</v>
      </c>
      <c r="P1181">
        <v>1600</v>
      </c>
      <c r="Q1181" t="s">
        <v>420</v>
      </c>
      <c r="R1181">
        <v>168</v>
      </c>
      <c r="S1181" t="s">
        <v>134</v>
      </c>
      <c r="T1181" t="s">
        <v>44</v>
      </c>
      <c r="U1181" s="1">
        <v>43480</v>
      </c>
      <c r="V1181" s="1">
        <v>43536</v>
      </c>
      <c r="W1181" t="s">
        <v>2697</v>
      </c>
      <c r="X1181" t="s">
        <v>905</v>
      </c>
      <c r="Y1181">
        <v>25</v>
      </c>
      <c r="Z1181">
        <v>23</v>
      </c>
      <c r="AA1181">
        <v>25</v>
      </c>
      <c r="AB1181">
        <v>92</v>
      </c>
      <c r="AD1181">
        <f>IF(ISBLANK(Source[[#This Row],[CrosslistID]]),1,1/COUNTIFS(Source[CrosslistID],Source[[#This Row],[CrosslistID]],Source[TermDesc],Source[[#This Row],[TermDesc]]))</f>
        <v>1</v>
      </c>
      <c r="AG1181">
        <v>0</v>
      </c>
      <c r="AH1181">
        <v>92</v>
      </c>
      <c r="AI1181">
        <v>1.524</v>
      </c>
      <c r="AJ1181">
        <v>1.524</v>
      </c>
      <c r="AK1181">
        <v>0.1333</v>
      </c>
      <c r="AL11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81">
        <f>IF(AND(Source[[#This Row],[Credit_Noncredit]]="Noncredit",Source[[#This Row],[FTEF]]&gt;0),Source[[#This Row],[NC XLST FTES]]*525/(437.5*Source[[#This Row],[FTEF]]),0)</f>
        <v>0</v>
      </c>
      <c r="AN1181">
        <f>IF(Source[[#This Row],[Credit_Noncredit]]="Credit",Source[[#This Row],[Census Enrollment]],Source[[#This Row],[Noncredit Avg. Attendance]])</f>
        <v>25</v>
      </c>
    </row>
    <row r="1182" spans="1:40" x14ac:dyDescent="0.25">
      <c r="A1182" t="s">
        <v>4581</v>
      </c>
      <c r="B1182" t="s">
        <v>886</v>
      </c>
      <c r="C1182" t="s">
        <v>1184</v>
      </c>
      <c r="D1182" t="s">
        <v>1234</v>
      </c>
      <c r="E1182" s="4">
        <v>39022</v>
      </c>
      <c r="F1182" s="4" t="s">
        <v>1235</v>
      </c>
      <c r="G1182" s="4" t="s">
        <v>1484</v>
      </c>
      <c r="H1182" t="str">
        <f>CONCATENATE(Source[[#This Row],[Subject]],TRIM(Source[[#This Row],[Course]]))</f>
        <v>BCST124B</v>
      </c>
      <c r="I1182" t="str">
        <f>VLOOKUP(Source[[#This Row],[SubjCrse]],'Courses and Categories'!$E$2:$G$1816,3,FALSE)</f>
        <v>Credit CTE</v>
      </c>
      <c r="J1182">
        <v>1</v>
      </c>
      <c r="K1182" t="s">
        <v>4900</v>
      </c>
      <c r="L1182" t="s">
        <v>39</v>
      </c>
      <c r="M1182" t="s">
        <v>903</v>
      </c>
      <c r="N1182" t="s">
        <v>59</v>
      </c>
      <c r="O1182">
        <v>1410</v>
      </c>
      <c r="P1182">
        <v>1600</v>
      </c>
      <c r="Q1182" t="s">
        <v>420</v>
      </c>
      <c r="R1182">
        <v>168</v>
      </c>
      <c r="S1182" t="s">
        <v>134</v>
      </c>
      <c r="T1182" t="s">
        <v>44</v>
      </c>
      <c r="U1182" s="1">
        <v>43538</v>
      </c>
      <c r="V1182" s="1">
        <v>43599</v>
      </c>
      <c r="W1182" t="s">
        <v>2697</v>
      </c>
      <c r="X1182" t="s">
        <v>905</v>
      </c>
      <c r="Y1182">
        <v>23</v>
      </c>
      <c r="Z1182">
        <v>22</v>
      </c>
      <c r="AA1182">
        <v>25</v>
      </c>
      <c r="AB1182">
        <v>88</v>
      </c>
      <c r="AD1182">
        <f>IF(ISBLANK(Source[[#This Row],[CrosslistID]]),1,1/COUNTIFS(Source[CrosslistID],Source[[#This Row],[CrosslistID]],Source[TermDesc],Source[[#This Row],[TermDesc]]))</f>
        <v>1</v>
      </c>
      <c r="AG1182">
        <v>0</v>
      </c>
      <c r="AH1182">
        <v>88</v>
      </c>
      <c r="AI1182">
        <v>1.4019999999999999</v>
      </c>
      <c r="AJ1182">
        <v>1.4019999999999999</v>
      </c>
      <c r="AK1182">
        <v>0.1333</v>
      </c>
      <c r="AL11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82">
        <f>IF(AND(Source[[#This Row],[Credit_Noncredit]]="Noncredit",Source[[#This Row],[FTEF]]&gt;0),Source[[#This Row],[NC XLST FTES]]*525/(437.5*Source[[#This Row],[FTEF]]),0)</f>
        <v>0</v>
      </c>
      <c r="AN1182">
        <f>IF(Source[[#This Row],[Credit_Noncredit]]="Credit",Source[[#This Row],[Census Enrollment]],Source[[#This Row],[Noncredit Avg. Attendance]])</f>
        <v>23</v>
      </c>
    </row>
    <row r="1183" spans="1:40" x14ac:dyDescent="0.25">
      <c r="A1183" t="s">
        <v>4581</v>
      </c>
      <c r="B1183" t="s">
        <v>886</v>
      </c>
      <c r="C1183" t="s">
        <v>1184</v>
      </c>
      <c r="D1183" t="s">
        <v>1234</v>
      </c>
      <c r="E1183" s="4">
        <v>36313</v>
      </c>
      <c r="F1183" s="4" t="s">
        <v>1235</v>
      </c>
      <c r="G1183" s="4" t="s">
        <v>1193</v>
      </c>
      <c r="H1183" t="str">
        <f>CONCATENATE(Source[[#This Row],[Subject]],TRIM(Source[[#This Row],[Course]]))</f>
        <v>BCST125A</v>
      </c>
      <c r="I1183" t="str">
        <f>VLOOKUP(Source[[#This Row],[SubjCrse]],'Courses and Categories'!$E$2:$G$1816,3,FALSE)</f>
        <v>Credit CTE</v>
      </c>
      <c r="J1183">
        <v>501</v>
      </c>
      <c r="K1183" t="s">
        <v>2700</v>
      </c>
      <c r="L1183" t="s">
        <v>87</v>
      </c>
      <c r="M1183" t="s">
        <v>1046</v>
      </c>
      <c r="N1183" t="s">
        <v>797</v>
      </c>
      <c r="O1183" t="s">
        <v>789</v>
      </c>
      <c r="P1183" t="s">
        <v>2701</v>
      </c>
      <c r="Q1183" t="s">
        <v>2702</v>
      </c>
      <c r="R1183" t="s">
        <v>2703</v>
      </c>
      <c r="S1183" t="s">
        <v>134</v>
      </c>
      <c r="T1183">
        <v>1</v>
      </c>
      <c r="U1183" s="1">
        <v>43479</v>
      </c>
      <c r="V1183" s="1">
        <v>43607</v>
      </c>
      <c r="W1183" t="s">
        <v>2704</v>
      </c>
      <c r="X1183" t="s">
        <v>1929</v>
      </c>
      <c r="Y1183">
        <v>12</v>
      </c>
      <c r="Z1183">
        <v>12</v>
      </c>
      <c r="AA1183">
        <v>20</v>
      </c>
      <c r="AB1183">
        <v>60</v>
      </c>
      <c r="AC1183" t="s">
        <v>4901</v>
      </c>
      <c r="AD1183">
        <f>IF(ISBLANK(Source[[#This Row],[CrosslistID]]),1,1/COUNTIFS(Source[CrosslistID],Source[[#This Row],[CrosslistID]],Source[TermDesc],Source[[#This Row],[TermDesc]]))</f>
        <v>0.5</v>
      </c>
      <c r="AE1183">
        <v>17</v>
      </c>
      <c r="AF1183">
        <v>30</v>
      </c>
      <c r="AG1183">
        <v>56.666699999999999</v>
      </c>
      <c r="AH1183">
        <v>56.666699999999999</v>
      </c>
      <c r="AI1183">
        <v>3.6</v>
      </c>
      <c r="AJ1183">
        <v>3.6</v>
      </c>
      <c r="AK1183">
        <v>0.5</v>
      </c>
      <c r="AL11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83">
        <f>IF(AND(Source[[#This Row],[Credit_Noncredit]]="Noncredit",Source[[#This Row],[FTEF]]&gt;0),Source[[#This Row],[NC XLST FTES]]*525/(437.5*Source[[#This Row],[FTEF]]),0)</f>
        <v>0</v>
      </c>
      <c r="AN1183">
        <f>IF(Source[[#This Row],[Credit_Noncredit]]="Credit",Source[[#This Row],[Census Enrollment]],Source[[#This Row],[Noncredit Avg. Attendance]])</f>
        <v>12</v>
      </c>
    </row>
    <row r="1184" spans="1:40" x14ac:dyDescent="0.25">
      <c r="A1184" t="s">
        <v>4581</v>
      </c>
      <c r="B1184" t="s">
        <v>886</v>
      </c>
      <c r="C1184" t="s">
        <v>1184</v>
      </c>
      <c r="D1184" t="s">
        <v>1234</v>
      </c>
      <c r="E1184" s="4">
        <v>39207</v>
      </c>
      <c r="F1184" s="4" t="s">
        <v>1235</v>
      </c>
      <c r="G1184" s="4" t="s">
        <v>2706</v>
      </c>
      <c r="H1184" t="str">
        <f>CONCATENATE(Source[[#This Row],[Subject]],TRIM(Source[[#This Row],[Course]]))</f>
        <v>BCST125B</v>
      </c>
      <c r="I1184" t="str">
        <f>VLOOKUP(Source[[#This Row],[SubjCrse]],'Courses and Categories'!$E$2:$G$1816,3,FALSE)</f>
        <v>Credit CTE</v>
      </c>
      <c r="J1184">
        <v>831</v>
      </c>
      <c r="K1184" t="s">
        <v>2707</v>
      </c>
      <c r="L1184" t="s">
        <v>87</v>
      </c>
      <c r="M1184" t="s">
        <v>1046</v>
      </c>
      <c r="N1184" t="s">
        <v>797</v>
      </c>
      <c r="O1184" t="s">
        <v>789</v>
      </c>
      <c r="P1184" t="s">
        <v>2701</v>
      </c>
      <c r="Q1184" t="s">
        <v>2702</v>
      </c>
      <c r="R1184" t="s">
        <v>2703</v>
      </c>
      <c r="S1184" t="s">
        <v>134</v>
      </c>
      <c r="T1184">
        <v>1</v>
      </c>
      <c r="U1184" s="1">
        <v>43479</v>
      </c>
      <c r="V1184" s="1">
        <v>43607</v>
      </c>
      <c r="W1184" t="s">
        <v>2704</v>
      </c>
      <c r="X1184" t="s">
        <v>1929</v>
      </c>
      <c r="Y1184">
        <v>7</v>
      </c>
      <c r="Z1184">
        <v>5</v>
      </c>
      <c r="AA1184">
        <v>10</v>
      </c>
      <c r="AB1184">
        <v>50</v>
      </c>
      <c r="AC1184" t="s">
        <v>4901</v>
      </c>
      <c r="AD1184">
        <f>IF(ISBLANK(Source[[#This Row],[CrosslistID]]),1,1/COUNTIFS(Source[CrosslistID],Source[[#This Row],[CrosslistID]],Source[TermDesc],Source[[#This Row],[TermDesc]]))</f>
        <v>0.5</v>
      </c>
      <c r="AE1184">
        <v>17</v>
      </c>
      <c r="AF1184">
        <v>30</v>
      </c>
      <c r="AG1184">
        <v>56.666699999999999</v>
      </c>
      <c r="AH1184">
        <v>56.666699999999999</v>
      </c>
      <c r="AI1184">
        <v>2.1</v>
      </c>
      <c r="AJ1184">
        <v>2.1</v>
      </c>
      <c r="AK1184">
        <v>0</v>
      </c>
      <c r="AL11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84">
        <f>IF(AND(Source[[#This Row],[Credit_Noncredit]]="Noncredit",Source[[#This Row],[FTEF]]&gt;0),Source[[#This Row],[NC XLST FTES]]*525/(437.5*Source[[#This Row],[FTEF]]),0)</f>
        <v>0</v>
      </c>
      <c r="AN1184">
        <f>IF(Source[[#This Row],[Credit_Noncredit]]="Credit",Source[[#This Row],[Census Enrollment]],Source[[#This Row],[Noncredit Avg. Attendance]])</f>
        <v>7</v>
      </c>
    </row>
    <row r="1185" spans="1:40" x14ac:dyDescent="0.25">
      <c r="A1185" t="s">
        <v>4581</v>
      </c>
      <c r="B1185" t="s">
        <v>886</v>
      </c>
      <c r="C1185" t="s">
        <v>1184</v>
      </c>
      <c r="D1185" t="s">
        <v>1234</v>
      </c>
      <c r="E1185" s="4">
        <v>36315</v>
      </c>
      <c r="F1185" s="4" t="s">
        <v>1235</v>
      </c>
      <c r="G1185" s="4">
        <v>128</v>
      </c>
      <c r="H1185" t="str">
        <f>CONCATENATE(Source[[#This Row],[Subject]],TRIM(Source[[#This Row],[Course]]))</f>
        <v>BCST128</v>
      </c>
      <c r="I1185" t="str">
        <f>VLOOKUP(Source[[#This Row],[SubjCrse]],'Courses and Categories'!$E$2:$G$1816,3,FALSE)</f>
        <v>Credit CTE</v>
      </c>
      <c r="J1185">
        <v>1</v>
      </c>
      <c r="K1185" t="s">
        <v>4902</v>
      </c>
      <c r="L1185" t="s">
        <v>39</v>
      </c>
      <c r="M1185" t="s">
        <v>1046</v>
      </c>
      <c r="N1185" t="s">
        <v>59</v>
      </c>
      <c r="O1185">
        <v>1110</v>
      </c>
      <c r="P1185">
        <v>1325</v>
      </c>
      <c r="Q1185" t="s">
        <v>420</v>
      </c>
      <c r="R1185">
        <v>165</v>
      </c>
      <c r="S1185" t="s">
        <v>134</v>
      </c>
      <c r="T1185">
        <v>1</v>
      </c>
      <c r="U1185" s="1">
        <v>43479</v>
      </c>
      <c r="V1185" s="1">
        <v>43607</v>
      </c>
      <c r="W1185" t="s">
        <v>1243</v>
      </c>
      <c r="X1185" t="s">
        <v>1929</v>
      </c>
      <c r="Y1185">
        <v>18</v>
      </c>
      <c r="Z1185">
        <v>16</v>
      </c>
      <c r="AA1185">
        <v>25</v>
      </c>
      <c r="AB1185">
        <v>64</v>
      </c>
      <c r="AD1185">
        <f>IF(ISBLANK(Source[[#This Row],[CrosslistID]]),1,1/COUNTIFS(Source[CrosslistID],Source[[#This Row],[CrosslistID]],Source[TermDesc],Source[[#This Row],[TermDesc]]))</f>
        <v>1</v>
      </c>
      <c r="AG1185">
        <v>0</v>
      </c>
      <c r="AH1185">
        <v>64</v>
      </c>
      <c r="AI1185">
        <v>3</v>
      </c>
      <c r="AJ1185">
        <v>3</v>
      </c>
      <c r="AK1185">
        <v>0.2833</v>
      </c>
      <c r="AL11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85">
        <f>IF(AND(Source[[#This Row],[Credit_Noncredit]]="Noncredit",Source[[#This Row],[FTEF]]&gt;0),Source[[#This Row],[NC XLST FTES]]*525/(437.5*Source[[#This Row],[FTEF]]),0)</f>
        <v>0</v>
      </c>
      <c r="AN1185">
        <f>IF(Source[[#This Row],[Credit_Noncredit]]="Credit",Source[[#This Row],[Census Enrollment]],Source[[#This Row],[Noncredit Avg. Attendance]])</f>
        <v>18</v>
      </c>
    </row>
    <row r="1186" spans="1:40" x14ac:dyDescent="0.25">
      <c r="A1186" t="s">
        <v>4581</v>
      </c>
      <c r="B1186" t="s">
        <v>886</v>
      </c>
      <c r="C1186" t="s">
        <v>1184</v>
      </c>
      <c r="D1186" t="s">
        <v>1234</v>
      </c>
      <c r="E1186" s="4">
        <v>39023</v>
      </c>
      <c r="F1186" s="4" t="s">
        <v>1235</v>
      </c>
      <c r="G1186" s="4">
        <v>135</v>
      </c>
      <c r="H1186" t="str">
        <f>CONCATENATE(Source[[#This Row],[Subject]],TRIM(Source[[#This Row],[Course]]))</f>
        <v>BCST135</v>
      </c>
      <c r="I1186" t="str">
        <f>VLOOKUP(Source[[#This Row],[SubjCrse]],'Courses and Categories'!$E$2:$G$1816,3,FALSE)</f>
        <v>Credit CTE</v>
      </c>
      <c r="J1186">
        <v>1</v>
      </c>
      <c r="K1186" t="s">
        <v>2711</v>
      </c>
      <c r="L1186" t="s">
        <v>39</v>
      </c>
      <c r="M1186" t="s">
        <v>1046</v>
      </c>
      <c r="N1186" t="s">
        <v>105</v>
      </c>
      <c r="O1186">
        <v>1310</v>
      </c>
      <c r="P1186">
        <v>1520</v>
      </c>
      <c r="Q1186" t="s">
        <v>52</v>
      </c>
      <c r="R1186">
        <v>218</v>
      </c>
      <c r="S1186" t="s">
        <v>53</v>
      </c>
      <c r="T1186" t="s">
        <v>44</v>
      </c>
      <c r="U1186" s="1">
        <v>43479</v>
      </c>
      <c r="V1186" s="1">
        <v>43518</v>
      </c>
      <c r="W1186" t="s">
        <v>1240</v>
      </c>
      <c r="X1186" t="s">
        <v>905</v>
      </c>
      <c r="Y1186">
        <v>24</v>
      </c>
      <c r="Z1186">
        <v>24</v>
      </c>
      <c r="AA1186">
        <v>25</v>
      </c>
      <c r="AB1186">
        <v>96</v>
      </c>
      <c r="AD1186">
        <f>IF(ISBLANK(Source[[#This Row],[CrosslistID]]),1,1/COUNTIFS(Source[CrosslistID],Source[[#This Row],[CrosslistID]],Source[TermDesc],Source[[#This Row],[TermDesc]]))</f>
        <v>1</v>
      </c>
      <c r="AG1186">
        <v>0</v>
      </c>
      <c r="AH1186">
        <v>96</v>
      </c>
      <c r="AI1186">
        <v>1.0509999999999999</v>
      </c>
      <c r="AJ1186">
        <v>1.0967</v>
      </c>
      <c r="AK1186">
        <v>8.2900000000000001E-2</v>
      </c>
      <c r="AL11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86">
        <f>IF(AND(Source[[#This Row],[Credit_Noncredit]]="Noncredit",Source[[#This Row],[FTEF]]&gt;0),Source[[#This Row],[NC XLST FTES]]*525/(437.5*Source[[#This Row],[FTEF]]),0)</f>
        <v>0</v>
      </c>
      <c r="AN1186">
        <f>IF(Source[[#This Row],[Credit_Noncredit]]="Credit",Source[[#This Row],[Census Enrollment]],Source[[#This Row],[Noncredit Avg. Attendance]])</f>
        <v>24</v>
      </c>
    </row>
    <row r="1187" spans="1:40" x14ac:dyDescent="0.25">
      <c r="A1187" t="s">
        <v>4581</v>
      </c>
      <c r="B1187" t="s">
        <v>886</v>
      </c>
      <c r="C1187" t="s">
        <v>1184</v>
      </c>
      <c r="D1187" t="s">
        <v>1234</v>
      </c>
      <c r="E1187" s="4">
        <v>39024</v>
      </c>
      <c r="F1187" s="4" t="s">
        <v>1235</v>
      </c>
      <c r="G1187" s="4">
        <v>136</v>
      </c>
      <c r="H1187" t="str">
        <f>CONCATENATE(Source[[#This Row],[Subject]],TRIM(Source[[#This Row],[Course]]))</f>
        <v>BCST136</v>
      </c>
      <c r="I1187" t="str">
        <f>VLOOKUP(Source[[#This Row],[SubjCrse]],'Courses and Categories'!$E$2:$G$1816,3,FALSE)</f>
        <v>Credit CTE</v>
      </c>
      <c r="J1187">
        <v>351</v>
      </c>
      <c r="K1187" t="s">
        <v>2712</v>
      </c>
      <c r="L1187" t="s">
        <v>39</v>
      </c>
      <c r="M1187" t="s">
        <v>1046</v>
      </c>
      <c r="N1187" t="s">
        <v>105</v>
      </c>
      <c r="O1187">
        <v>1310</v>
      </c>
      <c r="P1187">
        <v>1520</v>
      </c>
      <c r="Q1187" t="s">
        <v>52</v>
      </c>
      <c r="R1187">
        <v>218</v>
      </c>
      <c r="S1187" t="s">
        <v>53</v>
      </c>
      <c r="T1187" t="s">
        <v>44</v>
      </c>
      <c r="U1187" s="1">
        <v>43521</v>
      </c>
      <c r="V1187" s="1">
        <v>43558</v>
      </c>
      <c r="W1187" t="s">
        <v>1240</v>
      </c>
      <c r="X1187" t="s">
        <v>918</v>
      </c>
      <c r="Y1187">
        <v>27</v>
      </c>
      <c r="Z1187">
        <v>27</v>
      </c>
      <c r="AA1187">
        <v>25</v>
      </c>
      <c r="AB1187">
        <v>108</v>
      </c>
      <c r="AD1187">
        <f>IF(ISBLANK(Source[[#This Row],[CrosslistID]]),1,1/COUNTIFS(Source[CrosslistID],Source[[#This Row],[CrosslistID]],Source[TermDesc],Source[[#This Row],[TermDesc]]))</f>
        <v>1</v>
      </c>
      <c r="AG1187">
        <v>0</v>
      </c>
      <c r="AH1187">
        <v>108</v>
      </c>
      <c r="AI1187">
        <v>0.86699999999999999</v>
      </c>
      <c r="AJ1187">
        <v>0.90029999999999999</v>
      </c>
      <c r="AK1187">
        <v>8.2900000000000001E-2</v>
      </c>
      <c r="AL11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87">
        <f>IF(AND(Source[[#This Row],[Credit_Noncredit]]="Noncredit",Source[[#This Row],[FTEF]]&gt;0),Source[[#This Row],[NC XLST FTES]]*525/(437.5*Source[[#This Row],[FTEF]]),0)</f>
        <v>0</v>
      </c>
      <c r="AN1187">
        <f>IF(Source[[#This Row],[Credit_Noncredit]]="Credit",Source[[#This Row],[Census Enrollment]],Source[[#This Row],[Noncredit Avg. Attendance]])</f>
        <v>27</v>
      </c>
    </row>
    <row r="1188" spans="1:40" x14ac:dyDescent="0.25">
      <c r="A1188" t="s">
        <v>4581</v>
      </c>
      <c r="B1188" t="s">
        <v>886</v>
      </c>
      <c r="C1188" t="s">
        <v>1184</v>
      </c>
      <c r="D1188" t="s">
        <v>1234</v>
      </c>
      <c r="E1188" s="4">
        <v>36320</v>
      </c>
      <c r="F1188" s="4" t="s">
        <v>1235</v>
      </c>
      <c r="G1188" s="4">
        <v>141</v>
      </c>
      <c r="H1188" t="str">
        <f>CONCATENATE(Source[[#This Row],[Subject]],TRIM(Source[[#This Row],[Course]]))</f>
        <v>BCST141</v>
      </c>
      <c r="I1188" t="str">
        <f>VLOOKUP(Source[[#This Row],[SubjCrse]],'Courses and Categories'!$E$2:$G$1816,3,FALSE)</f>
        <v>Credit CTE</v>
      </c>
      <c r="J1188">
        <v>1</v>
      </c>
      <c r="K1188" t="s">
        <v>4903</v>
      </c>
      <c r="L1188" t="s">
        <v>39</v>
      </c>
      <c r="M1188" t="s">
        <v>1046</v>
      </c>
      <c r="N1188" t="s">
        <v>59</v>
      </c>
      <c r="O1188">
        <v>910</v>
      </c>
      <c r="P1188">
        <v>1200</v>
      </c>
      <c r="Q1188" t="s">
        <v>420</v>
      </c>
      <c r="R1188">
        <v>164</v>
      </c>
      <c r="S1188" t="s">
        <v>134</v>
      </c>
      <c r="T1188">
        <v>1</v>
      </c>
      <c r="U1188" s="1">
        <v>43479</v>
      </c>
      <c r="V1188" s="1">
        <v>43607</v>
      </c>
      <c r="W1188" t="s">
        <v>2695</v>
      </c>
      <c r="X1188" t="s">
        <v>1929</v>
      </c>
      <c r="Y1188">
        <v>24</v>
      </c>
      <c r="Z1188">
        <v>22</v>
      </c>
      <c r="AA1188">
        <v>25</v>
      </c>
      <c r="AB1188">
        <v>88</v>
      </c>
      <c r="AD1188">
        <f>IF(ISBLANK(Source[[#This Row],[CrosslistID]]),1,1/COUNTIFS(Source[CrosslistID],Source[[#This Row],[CrosslistID]],Source[TermDesc],Source[[#This Row],[TermDesc]]))</f>
        <v>1</v>
      </c>
      <c r="AG1188">
        <v>0</v>
      </c>
      <c r="AH1188">
        <v>88</v>
      </c>
      <c r="AI1188">
        <v>4.8</v>
      </c>
      <c r="AJ1188">
        <v>4.8</v>
      </c>
      <c r="AK1188">
        <v>0.33329999999999999</v>
      </c>
      <c r="AL11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88">
        <f>IF(AND(Source[[#This Row],[Credit_Noncredit]]="Noncredit",Source[[#This Row],[FTEF]]&gt;0),Source[[#This Row],[NC XLST FTES]]*525/(437.5*Source[[#This Row],[FTEF]]),0)</f>
        <v>0</v>
      </c>
      <c r="AN1188">
        <f>IF(Source[[#This Row],[Credit_Noncredit]]="Credit",Source[[#This Row],[Census Enrollment]],Source[[#This Row],[Noncredit Avg. Attendance]])</f>
        <v>24</v>
      </c>
    </row>
    <row r="1189" spans="1:40" x14ac:dyDescent="0.25">
      <c r="A1189" t="s">
        <v>4581</v>
      </c>
      <c r="B1189" t="s">
        <v>886</v>
      </c>
      <c r="C1189" t="s">
        <v>1184</v>
      </c>
      <c r="D1189" t="s">
        <v>1234</v>
      </c>
      <c r="E1189" s="4">
        <v>39025</v>
      </c>
      <c r="F1189" s="4" t="s">
        <v>1235</v>
      </c>
      <c r="G1189" s="4" t="s">
        <v>4904</v>
      </c>
      <c r="H1189" t="str">
        <f>CONCATENATE(Source[[#This Row],[Subject]],TRIM(Source[[#This Row],[Course]]))</f>
        <v>BCST143A</v>
      </c>
      <c r="I1189" t="str">
        <f>VLOOKUP(Source[[#This Row],[SubjCrse]],'Courses and Categories'!$E$2:$G$1816,3,FALSE)</f>
        <v>Credit CTE</v>
      </c>
      <c r="J1189">
        <v>351</v>
      </c>
      <c r="K1189" t="s">
        <v>4905</v>
      </c>
      <c r="L1189" t="s">
        <v>39</v>
      </c>
      <c r="M1189" t="s">
        <v>1046</v>
      </c>
      <c r="N1189" t="s">
        <v>59</v>
      </c>
      <c r="O1189">
        <v>1210</v>
      </c>
      <c r="P1189">
        <v>1400</v>
      </c>
      <c r="Q1189" t="s">
        <v>52</v>
      </c>
      <c r="R1189">
        <v>218</v>
      </c>
      <c r="S1189" t="s">
        <v>53</v>
      </c>
      <c r="T1189">
        <v>1</v>
      </c>
      <c r="U1189" s="1">
        <v>43479</v>
      </c>
      <c r="V1189" s="1">
        <v>43607</v>
      </c>
      <c r="W1189" t="s">
        <v>2721</v>
      </c>
      <c r="X1189" t="s">
        <v>1929</v>
      </c>
      <c r="Y1189">
        <v>18</v>
      </c>
      <c r="Z1189">
        <v>16</v>
      </c>
      <c r="AA1189">
        <v>25</v>
      </c>
      <c r="AB1189">
        <v>64</v>
      </c>
      <c r="AC1189" t="s">
        <v>4906</v>
      </c>
      <c r="AD1189">
        <f>IF(ISBLANK(Source[[#This Row],[CrosslistID]]),1,1/COUNTIFS(Source[CrosslistID],Source[[#This Row],[CrosslistID]],Source[TermDesc],Source[[#This Row],[TermDesc]]))</f>
        <v>0.5</v>
      </c>
      <c r="AE1189">
        <v>17</v>
      </c>
      <c r="AF1189">
        <v>30</v>
      </c>
      <c r="AG1189">
        <v>56.666699999999999</v>
      </c>
      <c r="AH1189">
        <v>56.666699999999999</v>
      </c>
      <c r="AI1189">
        <v>2.4</v>
      </c>
      <c r="AJ1189">
        <v>2.4</v>
      </c>
      <c r="AK1189">
        <v>0.2</v>
      </c>
      <c r="AL11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89">
        <f>IF(AND(Source[[#This Row],[Credit_Noncredit]]="Noncredit",Source[[#This Row],[FTEF]]&gt;0),Source[[#This Row],[NC XLST FTES]]*525/(437.5*Source[[#This Row],[FTEF]]),0)</f>
        <v>0</v>
      </c>
      <c r="AN1189">
        <f>IF(Source[[#This Row],[Credit_Noncredit]]="Credit",Source[[#This Row],[Census Enrollment]],Source[[#This Row],[Noncredit Avg. Attendance]])</f>
        <v>18</v>
      </c>
    </row>
    <row r="1190" spans="1:40" x14ac:dyDescent="0.25">
      <c r="A1190" t="s">
        <v>4581</v>
      </c>
      <c r="B1190" t="s">
        <v>886</v>
      </c>
      <c r="C1190" t="s">
        <v>1184</v>
      </c>
      <c r="D1190" t="s">
        <v>1234</v>
      </c>
      <c r="E1190" s="4">
        <v>39026</v>
      </c>
      <c r="F1190" s="4" t="s">
        <v>1235</v>
      </c>
      <c r="G1190" s="4" t="s">
        <v>4907</v>
      </c>
      <c r="H1190" t="str">
        <f>CONCATENATE(Source[[#This Row],[Subject]],TRIM(Source[[#This Row],[Course]]))</f>
        <v>BCST143B</v>
      </c>
      <c r="I1190" t="str">
        <f>VLOOKUP(Source[[#This Row],[SubjCrse]],'Courses and Categories'!$E$2:$G$1816,3,FALSE)</f>
        <v>Credit CTE</v>
      </c>
      <c r="J1190">
        <v>351</v>
      </c>
      <c r="K1190" t="s">
        <v>4908</v>
      </c>
      <c r="L1190" t="s">
        <v>39</v>
      </c>
      <c r="M1190" t="s">
        <v>1046</v>
      </c>
      <c r="N1190" t="s">
        <v>59</v>
      </c>
      <c r="O1190">
        <v>1210</v>
      </c>
      <c r="P1190">
        <v>1400</v>
      </c>
      <c r="Q1190" t="s">
        <v>52</v>
      </c>
      <c r="R1190">
        <v>218</v>
      </c>
      <c r="S1190" t="s">
        <v>53</v>
      </c>
      <c r="T1190">
        <v>1</v>
      </c>
      <c r="U1190" s="1">
        <v>43479</v>
      </c>
      <c r="V1190" s="1">
        <v>43607</v>
      </c>
      <c r="W1190" t="s">
        <v>2721</v>
      </c>
      <c r="X1190" t="s">
        <v>1929</v>
      </c>
      <c r="Y1190">
        <v>0</v>
      </c>
      <c r="Z1190">
        <v>0</v>
      </c>
      <c r="AA1190">
        <v>5</v>
      </c>
      <c r="AB1190">
        <v>0</v>
      </c>
      <c r="AC1190" t="s">
        <v>4906</v>
      </c>
      <c r="AD1190">
        <f>IF(ISBLANK(Source[[#This Row],[CrosslistID]]),1,1/COUNTIFS(Source[CrosslistID],Source[[#This Row],[CrosslistID]],Source[TermDesc],Source[[#This Row],[TermDesc]]))</f>
        <v>0.5</v>
      </c>
      <c r="AE1190">
        <v>17</v>
      </c>
      <c r="AF1190">
        <v>30</v>
      </c>
      <c r="AG1190">
        <v>56.666699999999999</v>
      </c>
      <c r="AH1190">
        <v>56.666699999999999</v>
      </c>
      <c r="AI1190">
        <v>0</v>
      </c>
      <c r="AJ1190">
        <v>0</v>
      </c>
      <c r="AK1190">
        <v>0</v>
      </c>
      <c r="AL11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90">
        <f>IF(AND(Source[[#This Row],[Credit_Noncredit]]="Noncredit",Source[[#This Row],[FTEF]]&gt;0),Source[[#This Row],[NC XLST FTES]]*525/(437.5*Source[[#This Row],[FTEF]]),0)</f>
        <v>0</v>
      </c>
      <c r="AN1190">
        <f>IF(Source[[#This Row],[Credit_Noncredit]]="Credit",Source[[#This Row],[Census Enrollment]],Source[[#This Row],[Noncredit Avg. Attendance]])</f>
        <v>0</v>
      </c>
    </row>
    <row r="1191" spans="1:40" x14ac:dyDescent="0.25">
      <c r="A1191" t="s">
        <v>4581</v>
      </c>
      <c r="B1191" t="s">
        <v>886</v>
      </c>
      <c r="C1191" t="s">
        <v>1184</v>
      </c>
      <c r="D1191" t="s">
        <v>1234</v>
      </c>
      <c r="E1191" s="4">
        <v>32642</v>
      </c>
      <c r="F1191" s="4" t="s">
        <v>1235</v>
      </c>
      <c r="G1191" s="4">
        <v>146</v>
      </c>
      <c r="H1191" t="str">
        <f>CONCATENATE(Source[[#This Row],[Subject]],TRIM(Source[[#This Row],[Course]]))</f>
        <v>BCST146</v>
      </c>
      <c r="I1191" t="str">
        <f>VLOOKUP(Source[[#This Row],[SubjCrse]],'Courses and Categories'!$E$2:$G$1816,3,FALSE)</f>
        <v>Credit CTE</v>
      </c>
      <c r="J1191">
        <v>551</v>
      </c>
      <c r="K1191" t="s">
        <v>2725</v>
      </c>
      <c r="L1191" t="s">
        <v>87</v>
      </c>
      <c r="M1191" t="s">
        <v>1046</v>
      </c>
      <c r="N1191" t="s">
        <v>105</v>
      </c>
      <c r="O1191">
        <v>1810</v>
      </c>
      <c r="P1191">
        <v>2100</v>
      </c>
      <c r="Q1191" t="s">
        <v>52</v>
      </c>
      <c r="R1191">
        <v>218</v>
      </c>
      <c r="S1191" t="s">
        <v>53</v>
      </c>
      <c r="T1191">
        <v>1</v>
      </c>
      <c r="U1191" s="1">
        <v>43479</v>
      </c>
      <c r="V1191" s="1">
        <v>43607</v>
      </c>
      <c r="W1191" t="s">
        <v>2721</v>
      </c>
      <c r="X1191" t="s">
        <v>1929</v>
      </c>
      <c r="Y1191">
        <v>24</v>
      </c>
      <c r="Z1191">
        <v>19</v>
      </c>
      <c r="AA1191">
        <v>25</v>
      </c>
      <c r="AB1191">
        <v>76</v>
      </c>
      <c r="AD1191">
        <f>IF(ISBLANK(Source[[#This Row],[CrosslistID]]),1,1/COUNTIFS(Source[CrosslistID],Source[[#This Row],[CrosslistID]],Source[TermDesc],Source[[#This Row],[TermDesc]]))</f>
        <v>1</v>
      </c>
      <c r="AG1191">
        <v>0</v>
      </c>
      <c r="AH1191">
        <v>76</v>
      </c>
      <c r="AI1191">
        <v>4.5999999999999996</v>
      </c>
      <c r="AJ1191">
        <v>4.8</v>
      </c>
      <c r="AK1191">
        <v>0.35</v>
      </c>
      <c r="AL11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91">
        <f>IF(AND(Source[[#This Row],[Credit_Noncredit]]="Noncredit",Source[[#This Row],[FTEF]]&gt;0),Source[[#This Row],[NC XLST FTES]]*525/(437.5*Source[[#This Row],[FTEF]]),0)</f>
        <v>0</v>
      </c>
      <c r="AN1191">
        <f>IF(Source[[#This Row],[Credit_Noncredit]]="Credit",Source[[#This Row],[Census Enrollment]],Source[[#This Row],[Noncredit Avg. Attendance]])</f>
        <v>24</v>
      </c>
    </row>
    <row r="1192" spans="1:40" x14ac:dyDescent="0.25">
      <c r="A1192" t="s">
        <v>4581</v>
      </c>
      <c r="B1192" t="s">
        <v>886</v>
      </c>
      <c r="C1192" t="s">
        <v>1184</v>
      </c>
      <c r="D1192" t="s">
        <v>1234</v>
      </c>
      <c r="E1192" s="4">
        <v>38354</v>
      </c>
      <c r="F1192" s="4" t="s">
        <v>1235</v>
      </c>
      <c r="G1192" s="4">
        <v>147</v>
      </c>
      <c r="H1192" t="str">
        <f>CONCATENATE(Source[[#This Row],[Subject]],TRIM(Source[[#This Row],[Course]]))</f>
        <v>BCST147</v>
      </c>
      <c r="I1192" t="str">
        <f>VLOOKUP(Source[[#This Row],[SubjCrse]],'Courses and Categories'!$E$2:$G$1816,3,FALSE)</f>
        <v>Credit CTE</v>
      </c>
      <c r="J1192">
        <v>351</v>
      </c>
      <c r="K1192" t="s">
        <v>4909</v>
      </c>
      <c r="L1192" t="s">
        <v>39</v>
      </c>
      <c r="M1192" t="s">
        <v>1046</v>
      </c>
      <c r="N1192" t="s">
        <v>59</v>
      </c>
      <c r="O1192">
        <v>1510</v>
      </c>
      <c r="P1192">
        <v>1800</v>
      </c>
      <c r="Q1192" t="s">
        <v>52</v>
      </c>
      <c r="R1192">
        <v>218</v>
      </c>
      <c r="S1192" t="s">
        <v>53</v>
      </c>
      <c r="T1192">
        <v>1</v>
      </c>
      <c r="U1192" s="1">
        <v>43479</v>
      </c>
      <c r="V1192" s="1">
        <v>43607</v>
      </c>
      <c r="W1192" t="s">
        <v>2721</v>
      </c>
      <c r="X1192" t="s">
        <v>1929</v>
      </c>
      <c r="Y1192">
        <v>19</v>
      </c>
      <c r="Z1192">
        <v>20</v>
      </c>
      <c r="AA1192">
        <v>25</v>
      </c>
      <c r="AB1192">
        <v>80</v>
      </c>
      <c r="AD1192">
        <f>IF(ISBLANK(Source[[#This Row],[CrosslistID]]),1,1/COUNTIFS(Source[CrosslistID],Source[[#This Row],[CrosslistID]],Source[TermDesc],Source[[#This Row],[TermDesc]]))</f>
        <v>1</v>
      </c>
      <c r="AG1192">
        <v>0</v>
      </c>
      <c r="AH1192">
        <v>80</v>
      </c>
      <c r="AI1192">
        <v>3.8</v>
      </c>
      <c r="AJ1192">
        <v>3.8</v>
      </c>
      <c r="AK1192">
        <v>0.35</v>
      </c>
      <c r="AL11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92">
        <f>IF(AND(Source[[#This Row],[Credit_Noncredit]]="Noncredit",Source[[#This Row],[FTEF]]&gt;0),Source[[#This Row],[NC XLST FTES]]*525/(437.5*Source[[#This Row],[FTEF]]),0)</f>
        <v>0</v>
      </c>
      <c r="AN1192">
        <f>IF(Source[[#This Row],[Credit_Noncredit]]="Credit",Source[[#This Row],[Census Enrollment]],Source[[#This Row],[Noncredit Avg. Attendance]])</f>
        <v>19</v>
      </c>
    </row>
    <row r="1193" spans="1:40" x14ac:dyDescent="0.25">
      <c r="A1193" t="s">
        <v>4581</v>
      </c>
      <c r="B1193" t="s">
        <v>886</v>
      </c>
      <c r="C1193" t="s">
        <v>1184</v>
      </c>
      <c r="D1193" t="s">
        <v>1234</v>
      </c>
      <c r="E1193" s="4">
        <v>35721</v>
      </c>
      <c r="F1193" s="4" t="s">
        <v>1235</v>
      </c>
      <c r="G1193" s="4">
        <v>150</v>
      </c>
      <c r="H1193" t="str">
        <f>CONCATENATE(Source[[#This Row],[Subject]],TRIM(Source[[#This Row],[Course]]))</f>
        <v>BCST150</v>
      </c>
      <c r="I1193" t="str">
        <f>VLOOKUP(Source[[#This Row],[SubjCrse]],'Courses and Categories'!$E$2:$G$1816,3,FALSE)</f>
        <v>Credit CTE</v>
      </c>
      <c r="J1193">
        <v>1</v>
      </c>
      <c r="K1193" t="s">
        <v>2726</v>
      </c>
      <c r="L1193" t="s">
        <v>39</v>
      </c>
      <c r="M1193" t="s">
        <v>1063</v>
      </c>
      <c r="N1193" t="s">
        <v>42</v>
      </c>
      <c r="O1193" t="s">
        <v>42</v>
      </c>
      <c r="P1193" t="s">
        <v>42</v>
      </c>
      <c r="Q1193" t="s">
        <v>42</v>
      </c>
      <c r="S1193" t="s">
        <v>134</v>
      </c>
      <c r="T1193">
        <v>1</v>
      </c>
      <c r="U1193" s="1">
        <v>43479</v>
      </c>
      <c r="V1193" s="1">
        <v>43607</v>
      </c>
      <c r="W1193" t="s">
        <v>1243</v>
      </c>
      <c r="X1193" t="s">
        <v>954</v>
      </c>
      <c r="Y1193">
        <v>2</v>
      </c>
      <c r="Z1193">
        <v>2</v>
      </c>
      <c r="AA1193">
        <v>0</v>
      </c>
      <c r="AB1193">
        <v>0</v>
      </c>
      <c r="AD1193">
        <f>IF(ISBLANK(Source[[#This Row],[CrosslistID]]),1,1/COUNTIFS(Source[CrosslistID],Source[[#This Row],[CrosslistID]],Source[TermDesc],Source[[#This Row],[TermDesc]]))</f>
        <v>1</v>
      </c>
      <c r="AG1193">
        <v>0</v>
      </c>
      <c r="AH1193">
        <v>0</v>
      </c>
      <c r="AI1193">
        <v>6.7000000000000004E-2</v>
      </c>
      <c r="AJ1193">
        <v>0.13400000000000001</v>
      </c>
      <c r="AK1193">
        <v>0</v>
      </c>
      <c r="AL11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93">
        <f>IF(AND(Source[[#This Row],[Credit_Noncredit]]="Noncredit",Source[[#This Row],[FTEF]]&gt;0),Source[[#This Row],[NC XLST FTES]]*525/(437.5*Source[[#This Row],[FTEF]]),0)</f>
        <v>0</v>
      </c>
      <c r="AN1193">
        <f>IF(Source[[#This Row],[Credit_Noncredit]]="Credit",Source[[#This Row],[Census Enrollment]],Source[[#This Row],[Noncredit Avg. Attendance]])</f>
        <v>2</v>
      </c>
    </row>
    <row r="1194" spans="1:40" x14ac:dyDescent="0.25">
      <c r="A1194" t="s">
        <v>4581</v>
      </c>
      <c r="B1194" t="s">
        <v>886</v>
      </c>
      <c r="C1194" t="s">
        <v>1184</v>
      </c>
      <c r="D1194" t="s">
        <v>1234</v>
      </c>
      <c r="E1194" s="4">
        <v>35723</v>
      </c>
      <c r="F1194" s="4" t="s">
        <v>1235</v>
      </c>
      <c r="G1194" s="4">
        <v>150</v>
      </c>
      <c r="H1194" t="str">
        <f>CONCATENATE(Source[[#This Row],[Subject]],TRIM(Source[[#This Row],[Course]]))</f>
        <v>BCST150</v>
      </c>
      <c r="I1194" t="str">
        <f>VLOOKUP(Source[[#This Row],[SubjCrse]],'Courses and Categories'!$E$2:$G$1816,3,FALSE)</f>
        <v>Credit CTE</v>
      </c>
      <c r="J1194">
        <v>2</v>
      </c>
      <c r="K1194" t="s">
        <v>2726</v>
      </c>
      <c r="L1194" t="s">
        <v>39</v>
      </c>
      <c r="M1194" t="s">
        <v>1063</v>
      </c>
      <c r="N1194" t="s">
        <v>42</v>
      </c>
      <c r="O1194" t="s">
        <v>42</v>
      </c>
      <c r="P1194" t="s">
        <v>42</v>
      </c>
      <c r="Q1194" t="s">
        <v>42</v>
      </c>
      <c r="S1194" t="s">
        <v>134</v>
      </c>
      <c r="T1194">
        <v>1</v>
      </c>
      <c r="U1194" s="1">
        <v>43479</v>
      </c>
      <c r="V1194" s="1">
        <v>43607</v>
      </c>
      <c r="W1194" t="s">
        <v>2721</v>
      </c>
      <c r="X1194" t="s">
        <v>954</v>
      </c>
      <c r="Y1194">
        <v>0</v>
      </c>
      <c r="Z1194">
        <v>0</v>
      </c>
      <c r="AA1194">
        <v>0</v>
      </c>
      <c r="AB1194">
        <v>0</v>
      </c>
      <c r="AD1194">
        <f>IF(ISBLANK(Source[[#This Row],[CrosslistID]]),1,1/COUNTIFS(Source[CrosslistID],Source[[#This Row],[CrosslistID]],Source[TermDesc],Source[[#This Row],[TermDesc]]))</f>
        <v>1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94">
        <f>IF(AND(Source[[#This Row],[Credit_Noncredit]]="Noncredit",Source[[#This Row],[FTEF]]&gt;0),Source[[#This Row],[NC XLST FTES]]*525/(437.5*Source[[#This Row],[FTEF]]),0)</f>
        <v>0</v>
      </c>
      <c r="AN1194">
        <f>IF(Source[[#This Row],[Credit_Noncredit]]="Credit",Source[[#This Row],[Census Enrollment]],Source[[#This Row],[Noncredit Avg. Attendance]])</f>
        <v>0</v>
      </c>
    </row>
    <row r="1195" spans="1:40" x14ac:dyDescent="0.25">
      <c r="A1195" t="s">
        <v>4581</v>
      </c>
      <c r="B1195" t="s">
        <v>886</v>
      </c>
      <c r="C1195" t="s">
        <v>1184</v>
      </c>
      <c r="D1195" t="s">
        <v>1234</v>
      </c>
      <c r="E1195" s="4">
        <v>35724</v>
      </c>
      <c r="F1195" s="4" t="s">
        <v>1235</v>
      </c>
      <c r="G1195" s="4">
        <v>150</v>
      </c>
      <c r="H1195" t="str">
        <f>CONCATENATE(Source[[#This Row],[Subject]],TRIM(Source[[#This Row],[Course]]))</f>
        <v>BCST150</v>
      </c>
      <c r="I1195" t="str">
        <f>VLOOKUP(Source[[#This Row],[SubjCrse]],'Courses and Categories'!$E$2:$G$1816,3,FALSE)</f>
        <v>Credit CTE</v>
      </c>
      <c r="J1195">
        <v>3</v>
      </c>
      <c r="K1195" t="s">
        <v>2726</v>
      </c>
      <c r="L1195" t="s">
        <v>39</v>
      </c>
      <c r="M1195" t="s">
        <v>1063</v>
      </c>
      <c r="N1195" t="s">
        <v>42</v>
      </c>
      <c r="O1195" t="s">
        <v>42</v>
      </c>
      <c r="P1195" t="s">
        <v>42</v>
      </c>
      <c r="Q1195" t="s">
        <v>42</v>
      </c>
      <c r="S1195" t="s">
        <v>134</v>
      </c>
      <c r="T1195">
        <v>1</v>
      </c>
      <c r="U1195" s="1">
        <v>43479</v>
      </c>
      <c r="V1195" s="1">
        <v>43607</v>
      </c>
      <c r="W1195" t="s">
        <v>2693</v>
      </c>
      <c r="X1195" t="s">
        <v>954</v>
      </c>
      <c r="Y1195">
        <v>0</v>
      </c>
      <c r="Z1195">
        <v>0</v>
      </c>
      <c r="AA1195">
        <v>0</v>
      </c>
      <c r="AB1195">
        <v>0</v>
      </c>
      <c r="AD1195">
        <f>IF(ISBLANK(Source[[#This Row],[CrosslistID]]),1,1/COUNTIFS(Source[CrosslistID],Source[[#This Row],[CrosslistID]],Source[TermDesc],Source[[#This Row],[TermDesc]]))</f>
        <v>1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95">
        <f>IF(AND(Source[[#This Row],[Credit_Noncredit]]="Noncredit",Source[[#This Row],[FTEF]]&gt;0),Source[[#This Row],[NC XLST FTES]]*525/(437.5*Source[[#This Row],[FTEF]]),0)</f>
        <v>0</v>
      </c>
      <c r="AN1195">
        <f>IF(Source[[#This Row],[Credit_Noncredit]]="Credit",Source[[#This Row],[Census Enrollment]],Source[[#This Row],[Noncredit Avg. Attendance]])</f>
        <v>0</v>
      </c>
    </row>
    <row r="1196" spans="1:40" x14ac:dyDescent="0.25">
      <c r="A1196" t="s">
        <v>4581</v>
      </c>
      <c r="B1196" t="s">
        <v>886</v>
      </c>
      <c r="C1196" t="s">
        <v>1184</v>
      </c>
      <c r="D1196" t="s">
        <v>1234</v>
      </c>
      <c r="E1196" s="4">
        <v>39249</v>
      </c>
      <c r="F1196" s="4" t="s">
        <v>1235</v>
      </c>
      <c r="G1196" s="4">
        <v>158</v>
      </c>
      <c r="H1196" t="str">
        <f>CONCATENATE(Source[[#This Row],[Subject]],TRIM(Source[[#This Row],[Course]]))</f>
        <v>BCST158</v>
      </c>
      <c r="I1196" t="str">
        <f>VLOOKUP(Source[[#This Row],[SubjCrse]],'Courses and Categories'!$E$2:$G$1816,3,FALSE)</f>
        <v>Credit CTE</v>
      </c>
      <c r="J1196">
        <v>501</v>
      </c>
      <c r="K1196" t="s">
        <v>2728</v>
      </c>
      <c r="L1196" t="s">
        <v>87</v>
      </c>
      <c r="M1196" t="s">
        <v>903</v>
      </c>
      <c r="N1196" t="s">
        <v>180</v>
      </c>
      <c r="O1196">
        <v>1810</v>
      </c>
      <c r="P1196">
        <v>2100</v>
      </c>
      <c r="Q1196" t="s">
        <v>420</v>
      </c>
      <c r="R1196">
        <v>168</v>
      </c>
      <c r="S1196" t="s">
        <v>134</v>
      </c>
      <c r="T1196">
        <v>1</v>
      </c>
      <c r="U1196" s="1">
        <v>43479</v>
      </c>
      <c r="V1196" s="1">
        <v>43607</v>
      </c>
      <c r="W1196" t="s">
        <v>2729</v>
      </c>
      <c r="X1196" t="s">
        <v>1929</v>
      </c>
      <c r="Y1196">
        <v>19</v>
      </c>
      <c r="Z1196">
        <v>16</v>
      </c>
      <c r="AA1196">
        <v>25</v>
      </c>
      <c r="AB1196">
        <v>64</v>
      </c>
      <c r="AD1196">
        <f>IF(ISBLANK(Source[[#This Row],[CrosslistID]]),1,1/COUNTIFS(Source[CrosslistID],Source[[#This Row],[CrosslistID]],Source[TermDesc],Source[[#This Row],[TermDesc]]))</f>
        <v>1</v>
      </c>
      <c r="AG1196">
        <v>0</v>
      </c>
      <c r="AH1196">
        <v>64</v>
      </c>
      <c r="AI1196">
        <v>1.7</v>
      </c>
      <c r="AJ1196">
        <v>1.9</v>
      </c>
      <c r="AK1196">
        <v>0.2</v>
      </c>
      <c r="AL11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96">
        <f>IF(AND(Source[[#This Row],[Credit_Noncredit]]="Noncredit",Source[[#This Row],[FTEF]]&gt;0),Source[[#This Row],[NC XLST FTES]]*525/(437.5*Source[[#This Row],[FTEF]]),0)</f>
        <v>0</v>
      </c>
      <c r="AN1196">
        <f>IF(Source[[#This Row],[Credit_Noncredit]]="Credit",Source[[#This Row],[Census Enrollment]],Source[[#This Row],[Noncredit Avg. Attendance]])</f>
        <v>19</v>
      </c>
    </row>
    <row r="1197" spans="1:40" x14ac:dyDescent="0.25">
      <c r="A1197" t="s">
        <v>4581</v>
      </c>
      <c r="B1197" t="s">
        <v>886</v>
      </c>
      <c r="C1197" t="s">
        <v>1184</v>
      </c>
      <c r="D1197" t="s">
        <v>1234</v>
      </c>
      <c r="E1197" s="4">
        <v>38019</v>
      </c>
      <c r="F1197" s="4" t="s">
        <v>1235</v>
      </c>
      <c r="G1197" s="4">
        <v>159</v>
      </c>
      <c r="H1197" t="str">
        <f>CONCATENATE(Source[[#This Row],[Subject]],TRIM(Source[[#This Row],[Course]]))</f>
        <v>BCST159</v>
      </c>
      <c r="I1197" t="str">
        <f>VLOOKUP(Source[[#This Row],[SubjCrse]],'Courses and Categories'!$E$2:$G$1816,3,FALSE)</f>
        <v>Credit CTE</v>
      </c>
      <c r="J1197">
        <v>1</v>
      </c>
      <c r="K1197" t="s">
        <v>2731</v>
      </c>
      <c r="L1197" t="s">
        <v>87</v>
      </c>
      <c r="M1197" t="s">
        <v>1046</v>
      </c>
      <c r="N1197" t="s">
        <v>105</v>
      </c>
      <c r="O1197">
        <v>1310</v>
      </c>
      <c r="P1197">
        <v>1615</v>
      </c>
      <c r="Q1197" t="s">
        <v>52</v>
      </c>
      <c r="R1197">
        <v>218</v>
      </c>
      <c r="S1197" t="s">
        <v>53</v>
      </c>
      <c r="T1197" t="s">
        <v>44</v>
      </c>
      <c r="U1197" s="1">
        <v>43563</v>
      </c>
      <c r="V1197" s="1">
        <v>43598</v>
      </c>
      <c r="W1197" t="s">
        <v>1240</v>
      </c>
      <c r="X1197" t="s">
        <v>905</v>
      </c>
      <c r="Y1197">
        <v>32</v>
      </c>
      <c r="Z1197">
        <v>28</v>
      </c>
      <c r="AA1197">
        <v>25</v>
      </c>
      <c r="AB1197">
        <v>112</v>
      </c>
      <c r="AD1197">
        <f>IF(ISBLANK(Source[[#This Row],[CrosslistID]]),1,1/COUNTIFS(Source[CrosslistID],Source[[#This Row],[CrosslistID]],Source[TermDesc],Source[[#This Row],[TermDesc]]))</f>
        <v>1</v>
      </c>
      <c r="AG1197">
        <v>0</v>
      </c>
      <c r="AH1197">
        <v>112</v>
      </c>
      <c r="AI1197">
        <v>1.9359999999999999</v>
      </c>
      <c r="AJ1197">
        <v>2.2126000000000001</v>
      </c>
      <c r="AK1197">
        <v>0.1143</v>
      </c>
      <c r="AL11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97">
        <f>IF(AND(Source[[#This Row],[Credit_Noncredit]]="Noncredit",Source[[#This Row],[FTEF]]&gt;0),Source[[#This Row],[NC XLST FTES]]*525/(437.5*Source[[#This Row],[FTEF]]),0)</f>
        <v>0</v>
      </c>
      <c r="AN1197">
        <f>IF(Source[[#This Row],[Credit_Noncredit]]="Credit",Source[[#This Row],[Census Enrollment]],Source[[#This Row],[Noncredit Avg. Attendance]])</f>
        <v>32</v>
      </c>
    </row>
    <row r="1198" spans="1:40" x14ac:dyDescent="0.25">
      <c r="A1198" t="s">
        <v>4581</v>
      </c>
      <c r="B1198" t="s">
        <v>886</v>
      </c>
      <c r="C1198" t="s">
        <v>1184</v>
      </c>
      <c r="D1198" t="s">
        <v>1234</v>
      </c>
      <c r="E1198" s="4">
        <v>35234</v>
      </c>
      <c r="F1198" s="4" t="s">
        <v>1235</v>
      </c>
      <c r="G1198" s="4">
        <v>160</v>
      </c>
      <c r="H1198" t="str">
        <f>CONCATENATE(Source[[#This Row],[Subject]],TRIM(Source[[#This Row],[Course]]))</f>
        <v>BCST160</v>
      </c>
      <c r="I1198" t="str">
        <f>VLOOKUP(Source[[#This Row],[SubjCrse]],'Courses and Categories'!$E$2:$G$1816,3,FALSE)</f>
        <v>Credit CTE</v>
      </c>
      <c r="J1198">
        <v>831</v>
      </c>
      <c r="K1198" t="s">
        <v>2733</v>
      </c>
      <c r="L1198" t="s">
        <v>87</v>
      </c>
      <c r="M1198" t="s">
        <v>891</v>
      </c>
      <c r="N1198" t="s">
        <v>42</v>
      </c>
      <c r="O1198" t="s">
        <v>42</v>
      </c>
      <c r="P1198" t="s">
        <v>42</v>
      </c>
      <c r="Q1198" t="s">
        <v>42</v>
      </c>
      <c r="S1198" t="s">
        <v>134</v>
      </c>
      <c r="T1198">
        <v>1</v>
      </c>
      <c r="U1198" s="1">
        <v>43479</v>
      </c>
      <c r="V1198" s="1">
        <v>43607</v>
      </c>
      <c r="W1198" t="s">
        <v>2727</v>
      </c>
      <c r="X1198" t="s">
        <v>893</v>
      </c>
      <c r="Y1198">
        <v>17</v>
      </c>
      <c r="Z1198">
        <v>15</v>
      </c>
      <c r="AA1198">
        <v>20</v>
      </c>
      <c r="AB1198">
        <v>75</v>
      </c>
      <c r="AD1198">
        <f>IF(ISBLANK(Source[[#This Row],[CrosslistID]]),1,1/COUNTIFS(Source[CrosslistID],Source[[#This Row],[CrosslistID]],Source[TermDesc],Source[[#This Row],[TermDesc]]))</f>
        <v>1</v>
      </c>
      <c r="AG1198">
        <v>0</v>
      </c>
      <c r="AH1198">
        <v>75</v>
      </c>
      <c r="AI1198">
        <v>0.76700000000000002</v>
      </c>
      <c r="AJ1198">
        <v>0.8337</v>
      </c>
      <c r="AK1198">
        <v>0.14399999999999999</v>
      </c>
      <c r="AL11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98">
        <f>IF(AND(Source[[#This Row],[Credit_Noncredit]]="Noncredit",Source[[#This Row],[FTEF]]&gt;0),Source[[#This Row],[NC XLST FTES]]*525/(437.5*Source[[#This Row],[FTEF]]),0)</f>
        <v>0</v>
      </c>
      <c r="AN1198">
        <f>IF(Source[[#This Row],[Credit_Noncredit]]="Credit",Source[[#This Row],[Census Enrollment]],Source[[#This Row],[Noncredit Avg. Attendance]])</f>
        <v>17</v>
      </c>
    </row>
    <row r="1199" spans="1:40" x14ac:dyDescent="0.25">
      <c r="A1199" t="s">
        <v>4581</v>
      </c>
      <c r="B1199" t="s">
        <v>886</v>
      </c>
      <c r="C1199" t="s">
        <v>1184</v>
      </c>
      <c r="D1199" t="s">
        <v>1234</v>
      </c>
      <c r="E1199" s="4">
        <v>35648</v>
      </c>
      <c r="F1199" s="4" t="s">
        <v>1235</v>
      </c>
      <c r="G1199" s="4">
        <v>165</v>
      </c>
      <c r="H1199" t="str">
        <f>CONCATENATE(Source[[#This Row],[Subject]],TRIM(Source[[#This Row],[Course]]))</f>
        <v>BCST165</v>
      </c>
      <c r="I1199" t="str">
        <f>VLOOKUP(Source[[#This Row],[SubjCrse]],'Courses and Categories'!$E$2:$G$1816,3,FALSE)</f>
        <v>Credit CTE</v>
      </c>
      <c r="J1199">
        <v>831</v>
      </c>
      <c r="K1199" t="s">
        <v>2736</v>
      </c>
      <c r="L1199" t="s">
        <v>87</v>
      </c>
      <c r="M1199" t="s">
        <v>891</v>
      </c>
      <c r="N1199" t="s">
        <v>42</v>
      </c>
      <c r="O1199" t="s">
        <v>42</v>
      </c>
      <c r="P1199" t="s">
        <v>42</v>
      </c>
      <c r="Q1199" t="s">
        <v>42</v>
      </c>
      <c r="S1199" t="s">
        <v>134</v>
      </c>
      <c r="T1199">
        <v>1</v>
      </c>
      <c r="U1199" s="1">
        <v>43479</v>
      </c>
      <c r="V1199" s="1">
        <v>43607</v>
      </c>
      <c r="W1199" t="s">
        <v>2727</v>
      </c>
      <c r="X1199" t="s">
        <v>893</v>
      </c>
      <c r="Y1199">
        <v>5</v>
      </c>
      <c r="Z1199">
        <v>3</v>
      </c>
      <c r="AA1199">
        <v>20</v>
      </c>
      <c r="AB1199">
        <v>15</v>
      </c>
      <c r="AD1199">
        <f>IF(ISBLANK(Source[[#This Row],[CrosslistID]]),1,1/COUNTIFS(Source[CrosslistID],Source[[#This Row],[CrosslistID]],Source[TermDesc],Source[[#This Row],[TermDesc]]))</f>
        <v>1</v>
      </c>
      <c r="AG1199">
        <v>0</v>
      </c>
      <c r="AH1199">
        <v>15</v>
      </c>
      <c r="AI1199">
        <v>0.23300000000000001</v>
      </c>
      <c r="AJ1199">
        <v>0.23300000000000001</v>
      </c>
      <c r="AK1199">
        <v>0.04</v>
      </c>
      <c r="AL11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199">
        <f>IF(AND(Source[[#This Row],[Credit_Noncredit]]="Noncredit",Source[[#This Row],[FTEF]]&gt;0),Source[[#This Row],[NC XLST FTES]]*525/(437.5*Source[[#This Row],[FTEF]]),0)</f>
        <v>0</v>
      </c>
      <c r="AN1199">
        <f>IF(Source[[#This Row],[Credit_Noncredit]]="Credit",Source[[#This Row],[Census Enrollment]],Source[[#This Row],[Noncredit Avg. Attendance]])</f>
        <v>5</v>
      </c>
    </row>
    <row r="1200" spans="1:40" x14ac:dyDescent="0.25">
      <c r="A1200" t="s">
        <v>4581</v>
      </c>
      <c r="B1200" t="s">
        <v>886</v>
      </c>
      <c r="C1200" t="s">
        <v>1184</v>
      </c>
      <c r="D1200" t="s">
        <v>1244</v>
      </c>
      <c r="E1200" s="4">
        <v>36321</v>
      </c>
      <c r="F1200" s="4" t="s">
        <v>1245</v>
      </c>
      <c r="G1200" s="4">
        <v>18</v>
      </c>
      <c r="H1200" t="str">
        <f>CONCATENATE(Source[[#This Row],[Subject]],TRIM(Source[[#This Row],[Course]]))</f>
        <v>CINE18</v>
      </c>
      <c r="I1200" t="str">
        <f>VLOOKUP(Source[[#This Row],[SubjCrse]],'Courses and Categories'!$E$2:$G$1816,3,FALSE)</f>
        <v>Credit General Education</v>
      </c>
      <c r="J1200">
        <v>1</v>
      </c>
      <c r="K1200" t="s">
        <v>1246</v>
      </c>
      <c r="L1200" t="s">
        <v>39</v>
      </c>
      <c r="M1200" t="s">
        <v>903</v>
      </c>
      <c r="N1200" t="s">
        <v>41</v>
      </c>
      <c r="O1200">
        <v>1310</v>
      </c>
      <c r="P1200">
        <v>1600</v>
      </c>
      <c r="Q1200" t="s">
        <v>889</v>
      </c>
      <c r="R1200">
        <v>305</v>
      </c>
      <c r="S1200" t="s">
        <v>134</v>
      </c>
      <c r="T1200">
        <v>1</v>
      </c>
      <c r="U1200" s="1">
        <v>43479</v>
      </c>
      <c r="V1200" s="1">
        <v>43607</v>
      </c>
      <c r="W1200" t="s">
        <v>2737</v>
      </c>
      <c r="X1200" t="s">
        <v>1929</v>
      </c>
      <c r="Y1200">
        <v>27</v>
      </c>
      <c r="Z1200">
        <v>22</v>
      </c>
      <c r="AA1200">
        <v>40</v>
      </c>
      <c r="AB1200">
        <v>55</v>
      </c>
      <c r="AD1200">
        <f>IF(ISBLANK(Source[[#This Row],[CrosslistID]]),1,1/COUNTIFS(Source[CrosslistID],Source[[#This Row],[CrosslistID]],Source[TermDesc],Source[[#This Row],[TermDesc]]))</f>
        <v>1</v>
      </c>
      <c r="AG1200">
        <v>0</v>
      </c>
      <c r="AH1200">
        <v>55</v>
      </c>
      <c r="AI1200">
        <v>2.6</v>
      </c>
      <c r="AJ1200">
        <v>2.7</v>
      </c>
      <c r="AK1200">
        <v>0.2</v>
      </c>
      <c r="AL12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00">
        <f>IF(AND(Source[[#This Row],[Credit_Noncredit]]="Noncredit",Source[[#This Row],[FTEF]]&gt;0),Source[[#This Row],[NC XLST FTES]]*525/(437.5*Source[[#This Row],[FTEF]]),0)</f>
        <v>0</v>
      </c>
      <c r="AN1200">
        <f>IF(Source[[#This Row],[Credit_Noncredit]]="Credit",Source[[#This Row],[Census Enrollment]],Source[[#This Row],[Noncredit Avg. Attendance]])</f>
        <v>27</v>
      </c>
    </row>
    <row r="1201" spans="1:40" x14ac:dyDescent="0.25">
      <c r="A1201" t="s">
        <v>4581</v>
      </c>
      <c r="B1201" t="s">
        <v>886</v>
      </c>
      <c r="C1201" t="s">
        <v>1184</v>
      </c>
      <c r="D1201" t="s">
        <v>1244</v>
      </c>
      <c r="E1201" s="4">
        <v>35869</v>
      </c>
      <c r="F1201" s="4" t="s">
        <v>1245</v>
      </c>
      <c r="G1201" s="4">
        <v>18</v>
      </c>
      <c r="H1201" t="str">
        <f>CONCATENATE(Source[[#This Row],[Subject]],TRIM(Source[[#This Row],[Course]]))</f>
        <v>CINE18</v>
      </c>
      <c r="I1201" t="str">
        <f>VLOOKUP(Source[[#This Row],[SubjCrse]],'Courses and Categories'!$E$2:$G$1816,3,FALSE)</f>
        <v>Credit General Education</v>
      </c>
      <c r="J1201">
        <v>931</v>
      </c>
      <c r="K1201" t="s">
        <v>1246</v>
      </c>
      <c r="L1201" t="s">
        <v>87</v>
      </c>
      <c r="M1201" t="s">
        <v>897</v>
      </c>
      <c r="N1201" t="s">
        <v>42</v>
      </c>
      <c r="O1201" t="s">
        <v>42</v>
      </c>
      <c r="P1201" t="s">
        <v>42</v>
      </c>
      <c r="Q1201" t="s">
        <v>42</v>
      </c>
      <c r="S1201" t="s">
        <v>134</v>
      </c>
      <c r="T1201" t="s">
        <v>44</v>
      </c>
      <c r="U1201" s="1">
        <v>43493</v>
      </c>
      <c r="V1201" s="1">
        <v>43607</v>
      </c>
      <c r="W1201" t="s">
        <v>1251</v>
      </c>
      <c r="X1201" t="s">
        <v>918</v>
      </c>
      <c r="Y1201">
        <v>38</v>
      </c>
      <c r="Z1201">
        <v>36</v>
      </c>
      <c r="AA1201">
        <v>40</v>
      </c>
      <c r="AB1201">
        <v>90</v>
      </c>
      <c r="AD1201">
        <f>IF(ISBLANK(Source[[#This Row],[CrosslistID]]),1,1/COUNTIFS(Source[CrosslistID],Source[[#This Row],[CrosslistID]],Source[TermDesc],Source[[#This Row],[TermDesc]]))</f>
        <v>1</v>
      </c>
      <c r="AG1201">
        <v>0</v>
      </c>
      <c r="AH1201">
        <v>90</v>
      </c>
      <c r="AI1201">
        <v>3.8</v>
      </c>
      <c r="AJ1201">
        <v>3.8</v>
      </c>
      <c r="AK1201">
        <v>0.2</v>
      </c>
      <c r="AL12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01">
        <f>IF(AND(Source[[#This Row],[Credit_Noncredit]]="Noncredit",Source[[#This Row],[FTEF]]&gt;0),Source[[#This Row],[NC XLST FTES]]*525/(437.5*Source[[#This Row],[FTEF]]),0)</f>
        <v>0</v>
      </c>
      <c r="AN1201">
        <f>IF(Source[[#This Row],[Credit_Noncredit]]="Credit",Source[[#This Row],[Census Enrollment]],Source[[#This Row],[Noncredit Avg. Attendance]])</f>
        <v>38</v>
      </c>
    </row>
    <row r="1202" spans="1:40" x14ac:dyDescent="0.25">
      <c r="A1202" t="s">
        <v>4581</v>
      </c>
      <c r="B1202" t="s">
        <v>886</v>
      </c>
      <c r="C1202" t="s">
        <v>1184</v>
      </c>
      <c r="D1202" t="s">
        <v>1244</v>
      </c>
      <c r="E1202" s="4">
        <v>35870</v>
      </c>
      <c r="F1202" s="4" t="s">
        <v>1245</v>
      </c>
      <c r="G1202" s="4">
        <v>18</v>
      </c>
      <c r="H1202" t="str">
        <f>CONCATENATE(Source[[#This Row],[Subject]],TRIM(Source[[#This Row],[Course]]))</f>
        <v>CINE18</v>
      </c>
      <c r="I1202" t="str">
        <f>VLOOKUP(Source[[#This Row],[SubjCrse]],'Courses and Categories'!$E$2:$G$1816,3,FALSE)</f>
        <v>Credit General Education</v>
      </c>
      <c r="J1202">
        <v>932</v>
      </c>
      <c r="K1202" t="s">
        <v>1246</v>
      </c>
      <c r="L1202" t="s">
        <v>87</v>
      </c>
      <c r="M1202" t="s">
        <v>897</v>
      </c>
      <c r="N1202" t="s">
        <v>42</v>
      </c>
      <c r="O1202" t="s">
        <v>42</v>
      </c>
      <c r="P1202" t="s">
        <v>42</v>
      </c>
      <c r="Q1202" t="s">
        <v>42</v>
      </c>
      <c r="S1202" t="s">
        <v>134</v>
      </c>
      <c r="T1202" t="s">
        <v>44</v>
      </c>
      <c r="U1202" s="1">
        <v>43556</v>
      </c>
      <c r="V1202" s="1">
        <v>43607</v>
      </c>
      <c r="W1202" t="s">
        <v>1248</v>
      </c>
      <c r="X1202" t="s">
        <v>918</v>
      </c>
      <c r="Y1202">
        <v>33</v>
      </c>
      <c r="Z1202">
        <v>31</v>
      </c>
      <c r="AA1202">
        <v>40</v>
      </c>
      <c r="AB1202">
        <v>77.5</v>
      </c>
      <c r="AD1202">
        <f>IF(ISBLANK(Source[[#This Row],[CrosslistID]]),1,1/COUNTIFS(Source[CrosslistID],Source[[#This Row],[CrosslistID]],Source[TermDesc],Source[[#This Row],[TermDesc]]))</f>
        <v>1</v>
      </c>
      <c r="AG1202">
        <v>0</v>
      </c>
      <c r="AH1202">
        <v>77.5</v>
      </c>
      <c r="AI1202">
        <v>3.2</v>
      </c>
      <c r="AJ1202">
        <v>3.3</v>
      </c>
      <c r="AK1202">
        <v>0.2</v>
      </c>
      <c r="AL12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02">
        <f>IF(AND(Source[[#This Row],[Credit_Noncredit]]="Noncredit",Source[[#This Row],[FTEF]]&gt;0),Source[[#This Row],[NC XLST FTES]]*525/(437.5*Source[[#This Row],[FTEF]]),0)</f>
        <v>0</v>
      </c>
      <c r="AN1202">
        <f>IF(Source[[#This Row],[Credit_Noncredit]]="Credit",Source[[#This Row],[Census Enrollment]],Source[[#This Row],[Noncredit Avg. Attendance]])</f>
        <v>33</v>
      </c>
    </row>
    <row r="1203" spans="1:40" x14ac:dyDescent="0.25">
      <c r="A1203" t="s">
        <v>4581</v>
      </c>
      <c r="B1203" t="s">
        <v>886</v>
      </c>
      <c r="C1203" t="s">
        <v>1184</v>
      </c>
      <c r="D1203" t="s">
        <v>1244</v>
      </c>
      <c r="E1203" s="4">
        <v>36329</v>
      </c>
      <c r="F1203" s="4" t="s">
        <v>1245</v>
      </c>
      <c r="G1203" s="4">
        <v>19</v>
      </c>
      <c r="H1203" t="str">
        <f>CONCATENATE(Source[[#This Row],[Subject]],TRIM(Source[[#This Row],[Course]]))</f>
        <v>CINE19</v>
      </c>
      <c r="I1203" t="str">
        <f>VLOOKUP(Source[[#This Row],[SubjCrse]],'Courses and Categories'!$E$2:$G$1816,3,FALSE)</f>
        <v>Credit General Education</v>
      </c>
      <c r="J1203">
        <v>931</v>
      </c>
      <c r="K1203" t="s">
        <v>2738</v>
      </c>
      <c r="L1203" t="s">
        <v>87</v>
      </c>
      <c r="M1203" t="s">
        <v>897</v>
      </c>
      <c r="N1203" t="s">
        <v>42</v>
      </c>
      <c r="O1203" t="s">
        <v>42</v>
      </c>
      <c r="P1203" t="s">
        <v>42</v>
      </c>
      <c r="Q1203" t="s">
        <v>42</v>
      </c>
      <c r="S1203" t="s">
        <v>134</v>
      </c>
      <c r="T1203" t="s">
        <v>44</v>
      </c>
      <c r="U1203" s="1">
        <v>43493</v>
      </c>
      <c r="V1203" s="1">
        <v>43607</v>
      </c>
      <c r="W1203" t="s">
        <v>1251</v>
      </c>
      <c r="X1203" t="s">
        <v>918</v>
      </c>
      <c r="Y1203">
        <v>31</v>
      </c>
      <c r="Z1203">
        <v>30</v>
      </c>
      <c r="AA1203">
        <v>40</v>
      </c>
      <c r="AB1203">
        <v>75</v>
      </c>
      <c r="AD1203">
        <f>IF(ISBLANK(Source[[#This Row],[CrosslistID]]),1,1/COUNTIFS(Source[CrosslistID],Source[[#This Row],[CrosslistID]],Source[TermDesc],Source[[#This Row],[TermDesc]]))</f>
        <v>1</v>
      </c>
      <c r="AG1203">
        <v>0</v>
      </c>
      <c r="AH1203">
        <v>75</v>
      </c>
      <c r="AI1203">
        <v>3</v>
      </c>
      <c r="AJ1203">
        <v>3.1</v>
      </c>
      <c r="AK1203">
        <v>0.2</v>
      </c>
      <c r="AL12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03">
        <f>IF(AND(Source[[#This Row],[Credit_Noncredit]]="Noncredit",Source[[#This Row],[FTEF]]&gt;0),Source[[#This Row],[NC XLST FTES]]*525/(437.5*Source[[#This Row],[FTEF]]),0)</f>
        <v>0</v>
      </c>
      <c r="AN1203">
        <f>IF(Source[[#This Row],[Credit_Noncredit]]="Credit",Source[[#This Row],[Census Enrollment]],Source[[#This Row],[Noncredit Avg. Attendance]])</f>
        <v>31</v>
      </c>
    </row>
    <row r="1204" spans="1:40" x14ac:dyDescent="0.25">
      <c r="A1204" t="s">
        <v>4581</v>
      </c>
      <c r="B1204" t="s">
        <v>886</v>
      </c>
      <c r="C1204" t="s">
        <v>1184</v>
      </c>
      <c r="D1204" t="s">
        <v>1244</v>
      </c>
      <c r="E1204" s="4">
        <v>32441</v>
      </c>
      <c r="F1204" s="4" t="s">
        <v>1245</v>
      </c>
      <c r="G1204" s="4" t="s">
        <v>1249</v>
      </c>
      <c r="H1204" t="str">
        <f>CONCATENATE(Source[[#This Row],[Subject]],TRIM(Source[[#This Row],[Course]]))</f>
        <v>CINE20B</v>
      </c>
      <c r="I1204" t="str">
        <f>VLOOKUP(Source[[#This Row],[SubjCrse]],'Courses and Categories'!$E$2:$G$1816,3,FALSE)</f>
        <v>Credit General Education</v>
      </c>
      <c r="J1204">
        <v>1</v>
      </c>
      <c r="K1204" t="s">
        <v>1250</v>
      </c>
      <c r="L1204" t="s">
        <v>39</v>
      </c>
      <c r="M1204" t="s">
        <v>903</v>
      </c>
      <c r="N1204" t="s">
        <v>50</v>
      </c>
      <c r="O1204">
        <v>1310</v>
      </c>
      <c r="P1204">
        <v>1600</v>
      </c>
      <c r="Q1204" t="s">
        <v>889</v>
      </c>
      <c r="R1204">
        <v>304</v>
      </c>
      <c r="S1204" t="s">
        <v>134</v>
      </c>
      <c r="T1204">
        <v>1</v>
      </c>
      <c r="U1204" s="1">
        <v>43479</v>
      </c>
      <c r="V1204" s="1">
        <v>43607</v>
      </c>
      <c r="W1204" t="s">
        <v>2740</v>
      </c>
      <c r="X1204" t="s">
        <v>1929</v>
      </c>
      <c r="Y1204">
        <v>42</v>
      </c>
      <c r="Z1204">
        <v>39</v>
      </c>
      <c r="AA1204">
        <v>50</v>
      </c>
      <c r="AB1204">
        <v>78</v>
      </c>
      <c r="AD1204">
        <f>IF(ISBLANK(Source[[#This Row],[CrosslistID]]),1,1/COUNTIFS(Source[CrosslistID],Source[[#This Row],[CrosslistID]],Source[TermDesc],Source[[#This Row],[TermDesc]]))</f>
        <v>1</v>
      </c>
      <c r="AG1204">
        <v>0</v>
      </c>
      <c r="AH1204">
        <v>78</v>
      </c>
      <c r="AI1204">
        <v>3.9</v>
      </c>
      <c r="AJ1204">
        <v>4.2</v>
      </c>
      <c r="AK1204">
        <v>0.2</v>
      </c>
      <c r="AL12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04">
        <f>IF(AND(Source[[#This Row],[Credit_Noncredit]]="Noncredit",Source[[#This Row],[FTEF]]&gt;0),Source[[#This Row],[NC XLST FTES]]*525/(437.5*Source[[#This Row],[FTEF]]),0)</f>
        <v>0</v>
      </c>
      <c r="AN1204">
        <f>IF(Source[[#This Row],[Credit_Noncredit]]="Credit",Source[[#This Row],[Census Enrollment]],Source[[#This Row],[Noncredit Avg. Attendance]])</f>
        <v>42</v>
      </c>
    </row>
    <row r="1205" spans="1:40" x14ac:dyDescent="0.25">
      <c r="A1205" t="s">
        <v>4581</v>
      </c>
      <c r="B1205" t="s">
        <v>886</v>
      </c>
      <c r="C1205" t="s">
        <v>1184</v>
      </c>
      <c r="D1205" t="s">
        <v>1244</v>
      </c>
      <c r="E1205" s="4">
        <v>38949</v>
      </c>
      <c r="F1205" s="4" t="s">
        <v>1245</v>
      </c>
      <c r="G1205" s="4" t="s">
        <v>1249</v>
      </c>
      <c r="H1205" t="str">
        <f>CONCATENATE(Source[[#This Row],[Subject]],TRIM(Source[[#This Row],[Course]]))</f>
        <v>CINE20B</v>
      </c>
      <c r="I1205" t="str">
        <f>VLOOKUP(Source[[#This Row],[SubjCrse]],'Courses and Categories'!$E$2:$G$1816,3,FALSE)</f>
        <v>Credit General Education</v>
      </c>
      <c r="J1205">
        <v>931</v>
      </c>
      <c r="K1205" t="s">
        <v>1250</v>
      </c>
      <c r="L1205" t="s">
        <v>87</v>
      </c>
      <c r="M1205" t="s">
        <v>897</v>
      </c>
      <c r="N1205" t="s">
        <v>42</v>
      </c>
      <c r="O1205" t="s">
        <v>42</v>
      </c>
      <c r="P1205" t="s">
        <v>42</v>
      </c>
      <c r="Q1205" t="s">
        <v>42</v>
      </c>
      <c r="S1205" t="s">
        <v>134</v>
      </c>
      <c r="T1205" t="s">
        <v>44</v>
      </c>
      <c r="U1205" s="1">
        <v>43493</v>
      </c>
      <c r="V1205" s="1">
        <v>43607</v>
      </c>
      <c r="W1205" t="s">
        <v>1251</v>
      </c>
      <c r="X1205" t="s">
        <v>918</v>
      </c>
      <c r="Y1205">
        <v>47</v>
      </c>
      <c r="Z1205">
        <v>40</v>
      </c>
      <c r="AA1205">
        <v>50</v>
      </c>
      <c r="AB1205">
        <v>80</v>
      </c>
      <c r="AD1205">
        <f>IF(ISBLANK(Source[[#This Row],[CrosslistID]]),1,1/COUNTIFS(Source[CrosslistID],Source[[#This Row],[CrosslistID]],Source[TermDesc],Source[[#This Row],[TermDesc]]))</f>
        <v>1</v>
      </c>
      <c r="AG1205">
        <v>0</v>
      </c>
      <c r="AH1205">
        <v>80</v>
      </c>
      <c r="AI1205">
        <v>4.5999999999999996</v>
      </c>
      <c r="AJ1205">
        <v>4.7</v>
      </c>
      <c r="AK1205">
        <v>0.2</v>
      </c>
      <c r="AL12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05">
        <f>IF(AND(Source[[#This Row],[Credit_Noncredit]]="Noncredit",Source[[#This Row],[FTEF]]&gt;0),Source[[#This Row],[NC XLST FTES]]*525/(437.5*Source[[#This Row],[FTEF]]),0)</f>
        <v>0</v>
      </c>
      <c r="AN1205">
        <f>IF(Source[[#This Row],[Credit_Noncredit]]="Credit",Source[[#This Row],[Census Enrollment]],Source[[#This Row],[Noncredit Avg. Attendance]])</f>
        <v>47</v>
      </c>
    </row>
    <row r="1206" spans="1:40" x14ac:dyDescent="0.25">
      <c r="A1206" t="s">
        <v>4581</v>
      </c>
      <c r="B1206" t="s">
        <v>886</v>
      </c>
      <c r="C1206" t="s">
        <v>1184</v>
      </c>
      <c r="D1206" t="s">
        <v>1244</v>
      </c>
      <c r="E1206" s="4">
        <v>34834</v>
      </c>
      <c r="F1206" s="4" t="s">
        <v>1245</v>
      </c>
      <c r="G1206" s="4">
        <v>21</v>
      </c>
      <c r="H1206" t="str">
        <f>CONCATENATE(Source[[#This Row],[Subject]],TRIM(Source[[#This Row],[Course]]))</f>
        <v>CINE21</v>
      </c>
      <c r="I1206" t="str">
        <f>VLOOKUP(Source[[#This Row],[SubjCrse]],'Courses and Categories'!$E$2:$G$1816,3,FALSE)</f>
        <v>Credit Gen Ed/CTE</v>
      </c>
      <c r="J1206">
        <v>1</v>
      </c>
      <c r="K1206" t="s">
        <v>1252</v>
      </c>
      <c r="L1206" t="s">
        <v>39</v>
      </c>
      <c r="M1206" t="s">
        <v>903</v>
      </c>
      <c r="N1206" t="s">
        <v>41</v>
      </c>
      <c r="O1206">
        <v>1310</v>
      </c>
      <c r="P1206">
        <v>1600</v>
      </c>
      <c r="Q1206" t="s">
        <v>889</v>
      </c>
      <c r="R1206">
        <v>304</v>
      </c>
      <c r="S1206" t="s">
        <v>134</v>
      </c>
      <c r="T1206">
        <v>1</v>
      </c>
      <c r="U1206" s="1">
        <v>43479</v>
      </c>
      <c r="V1206" s="1">
        <v>43607</v>
      </c>
      <c r="W1206" t="s">
        <v>1251</v>
      </c>
      <c r="X1206" t="s">
        <v>1929</v>
      </c>
      <c r="Y1206">
        <v>39</v>
      </c>
      <c r="Z1206">
        <v>37</v>
      </c>
      <c r="AA1206">
        <v>50</v>
      </c>
      <c r="AB1206">
        <v>74</v>
      </c>
      <c r="AD1206">
        <f>IF(ISBLANK(Source[[#This Row],[CrosslistID]]),1,1/COUNTIFS(Source[CrosslistID],Source[[#This Row],[CrosslistID]],Source[TermDesc],Source[[#This Row],[TermDesc]]))</f>
        <v>1</v>
      </c>
      <c r="AG1206">
        <v>0</v>
      </c>
      <c r="AH1206">
        <v>74</v>
      </c>
      <c r="AI1206">
        <v>3.3</v>
      </c>
      <c r="AJ1206">
        <v>3.9</v>
      </c>
      <c r="AK1206">
        <v>0.2</v>
      </c>
      <c r="AL12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06">
        <f>IF(AND(Source[[#This Row],[Credit_Noncredit]]="Noncredit",Source[[#This Row],[FTEF]]&gt;0),Source[[#This Row],[NC XLST FTES]]*525/(437.5*Source[[#This Row],[FTEF]]),0)</f>
        <v>0</v>
      </c>
      <c r="AN1206">
        <f>IF(Source[[#This Row],[Credit_Noncredit]]="Credit",Source[[#This Row],[Census Enrollment]],Source[[#This Row],[Noncredit Avg. Attendance]])</f>
        <v>39</v>
      </c>
    </row>
    <row r="1207" spans="1:40" x14ac:dyDescent="0.25">
      <c r="A1207" t="s">
        <v>4581</v>
      </c>
      <c r="B1207" t="s">
        <v>886</v>
      </c>
      <c r="C1207" t="s">
        <v>1184</v>
      </c>
      <c r="D1207" t="s">
        <v>1244</v>
      </c>
      <c r="E1207" s="4">
        <v>36322</v>
      </c>
      <c r="F1207" s="4" t="s">
        <v>1245</v>
      </c>
      <c r="G1207" s="4">
        <v>21</v>
      </c>
      <c r="H1207" t="str">
        <f>CONCATENATE(Source[[#This Row],[Subject]],TRIM(Source[[#This Row],[Course]]))</f>
        <v>CINE21</v>
      </c>
      <c r="I1207" t="str">
        <f>VLOOKUP(Source[[#This Row],[SubjCrse]],'Courses and Categories'!$E$2:$G$1816,3,FALSE)</f>
        <v>Credit Gen Ed/CTE</v>
      </c>
      <c r="J1207">
        <v>501</v>
      </c>
      <c r="K1207" t="s">
        <v>1252</v>
      </c>
      <c r="L1207" t="s">
        <v>87</v>
      </c>
      <c r="M1207" t="s">
        <v>903</v>
      </c>
      <c r="N1207" t="s">
        <v>50</v>
      </c>
      <c r="O1207">
        <v>1810</v>
      </c>
      <c r="P1207">
        <v>2100</v>
      </c>
      <c r="Q1207" t="s">
        <v>52</v>
      </c>
      <c r="R1207">
        <v>162</v>
      </c>
      <c r="S1207" t="s">
        <v>53</v>
      </c>
      <c r="T1207">
        <v>1</v>
      </c>
      <c r="U1207" s="1">
        <v>43479</v>
      </c>
      <c r="V1207" s="1">
        <v>43607</v>
      </c>
      <c r="W1207" t="s">
        <v>2741</v>
      </c>
      <c r="X1207" t="s">
        <v>1929</v>
      </c>
      <c r="Y1207">
        <v>27</v>
      </c>
      <c r="Z1207">
        <v>24</v>
      </c>
      <c r="AA1207">
        <v>30</v>
      </c>
      <c r="AB1207">
        <v>80</v>
      </c>
      <c r="AD1207">
        <f>IF(ISBLANK(Source[[#This Row],[CrosslistID]]),1,1/COUNTIFS(Source[CrosslistID],Source[[#This Row],[CrosslistID]],Source[TermDesc],Source[[#This Row],[TermDesc]]))</f>
        <v>1</v>
      </c>
      <c r="AG1207">
        <v>0</v>
      </c>
      <c r="AH1207">
        <v>80</v>
      </c>
      <c r="AI1207">
        <v>2.2999999999999998</v>
      </c>
      <c r="AJ1207">
        <v>2.7</v>
      </c>
      <c r="AK1207">
        <v>0.2</v>
      </c>
      <c r="AL12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07">
        <f>IF(AND(Source[[#This Row],[Credit_Noncredit]]="Noncredit",Source[[#This Row],[FTEF]]&gt;0),Source[[#This Row],[NC XLST FTES]]*525/(437.5*Source[[#This Row],[FTEF]]),0)</f>
        <v>0</v>
      </c>
      <c r="AN1207">
        <f>IF(Source[[#This Row],[Credit_Noncredit]]="Credit",Source[[#This Row],[Census Enrollment]],Source[[#This Row],[Noncredit Avg. Attendance]])</f>
        <v>27</v>
      </c>
    </row>
    <row r="1208" spans="1:40" x14ac:dyDescent="0.25">
      <c r="A1208" t="s">
        <v>4581</v>
      </c>
      <c r="B1208" t="s">
        <v>886</v>
      </c>
      <c r="C1208" t="s">
        <v>1184</v>
      </c>
      <c r="D1208" t="s">
        <v>1244</v>
      </c>
      <c r="E1208" s="4">
        <v>38950</v>
      </c>
      <c r="F1208" s="4" t="s">
        <v>1245</v>
      </c>
      <c r="G1208" s="4">
        <v>21</v>
      </c>
      <c r="H1208" t="str">
        <f>CONCATENATE(Source[[#This Row],[Subject]],TRIM(Source[[#This Row],[Course]]))</f>
        <v>CINE21</v>
      </c>
      <c r="I1208" t="str">
        <f>VLOOKUP(Source[[#This Row],[SubjCrse]],'Courses and Categories'!$E$2:$G$1816,3,FALSE)</f>
        <v>Credit Gen Ed/CTE</v>
      </c>
      <c r="J1208">
        <v>931</v>
      </c>
      <c r="K1208" t="s">
        <v>1252</v>
      </c>
      <c r="L1208" t="s">
        <v>87</v>
      </c>
      <c r="M1208" t="s">
        <v>897</v>
      </c>
      <c r="N1208" t="s">
        <v>42</v>
      </c>
      <c r="O1208" t="s">
        <v>42</v>
      </c>
      <c r="P1208" t="s">
        <v>42</v>
      </c>
      <c r="Q1208" t="s">
        <v>42</v>
      </c>
      <c r="S1208" t="s">
        <v>134</v>
      </c>
      <c r="T1208" t="s">
        <v>44</v>
      </c>
      <c r="U1208" s="1">
        <v>43556</v>
      </c>
      <c r="V1208" s="1">
        <v>43607</v>
      </c>
      <c r="W1208" t="s">
        <v>1248</v>
      </c>
      <c r="X1208" t="s">
        <v>918</v>
      </c>
      <c r="Y1208">
        <v>37</v>
      </c>
      <c r="Z1208">
        <v>32</v>
      </c>
      <c r="AA1208">
        <v>40</v>
      </c>
      <c r="AB1208">
        <v>80</v>
      </c>
      <c r="AD1208">
        <f>IF(ISBLANK(Source[[#This Row],[CrosslistID]]),1,1/COUNTIFS(Source[CrosslistID],Source[[#This Row],[CrosslistID]],Source[TermDesc],Source[[#This Row],[TermDesc]]))</f>
        <v>1</v>
      </c>
      <c r="AG1208">
        <v>0</v>
      </c>
      <c r="AH1208">
        <v>80</v>
      </c>
      <c r="AI1208">
        <v>3.6</v>
      </c>
      <c r="AJ1208">
        <v>3.7</v>
      </c>
      <c r="AK1208">
        <v>0.2</v>
      </c>
      <c r="AL12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08">
        <f>IF(AND(Source[[#This Row],[Credit_Noncredit]]="Noncredit",Source[[#This Row],[FTEF]]&gt;0),Source[[#This Row],[NC XLST FTES]]*525/(437.5*Source[[#This Row],[FTEF]]),0)</f>
        <v>0</v>
      </c>
      <c r="AN1208">
        <f>IF(Source[[#This Row],[Credit_Noncredit]]="Credit",Source[[#This Row],[Census Enrollment]],Source[[#This Row],[Noncredit Avg. Attendance]])</f>
        <v>37</v>
      </c>
    </row>
    <row r="1209" spans="1:40" x14ac:dyDescent="0.25">
      <c r="A1209" t="s">
        <v>4581</v>
      </c>
      <c r="B1209" t="s">
        <v>886</v>
      </c>
      <c r="C1209" t="s">
        <v>1184</v>
      </c>
      <c r="D1209" t="s">
        <v>1244</v>
      </c>
      <c r="E1209" s="4">
        <v>37982</v>
      </c>
      <c r="F1209" s="4" t="s">
        <v>1245</v>
      </c>
      <c r="G1209" s="4" t="s">
        <v>4910</v>
      </c>
      <c r="H1209" t="str">
        <f>CONCATENATE(Source[[#This Row],[Subject]],TRIM(Source[[#This Row],[Course]]))</f>
        <v>CINE23B</v>
      </c>
      <c r="I1209" t="str">
        <f>VLOOKUP(Source[[#This Row],[SubjCrse]],'Courses and Categories'!$E$2:$G$1816,3,FALSE)</f>
        <v>Credit General Education</v>
      </c>
      <c r="J1209">
        <v>1</v>
      </c>
      <c r="K1209" t="s">
        <v>4911</v>
      </c>
      <c r="L1209" t="s">
        <v>39</v>
      </c>
      <c r="M1209" t="s">
        <v>903</v>
      </c>
      <c r="N1209" t="s">
        <v>180</v>
      </c>
      <c r="O1209">
        <v>1310</v>
      </c>
      <c r="P1209">
        <v>1600</v>
      </c>
      <c r="Q1209" t="s">
        <v>889</v>
      </c>
      <c r="R1209">
        <v>304</v>
      </c>
      <c r="S1209" t="s">
        <v>134</v>
      </c>
      <c r="T1209">
        <v>1</v>
      </c>
      <c r="U1209" s="1">
        <v>43479</v>
      </c>
      <c r="V1209" s="1">
        <v>43607</v>
      </c>
      <c r="W1209" t="s">
        <v>2740</v>
      </c>
      <c r="X1209" t="s">
        <v>1929</v>
      </c>
      <c r="Y1209">
        <v>29</v>
      </c>
      <c r="Z1209">
        <v>22</v>
      </c>
      <c r="AA1209">
        <v>30</v>
      </c>
      <c r="AB1209">
        <v>73.333299999999994</v>
      </c>
      <c r="AD1209">
        <f>IF(ISBLANK(Source[[#This Row],[CrosslistID]]),1,1/COUNTIFS(Source[CrosslistID],Source[[#This Row],[CrosslistID]],Source[TermDesc],Source[[#This Row],[TermDesc]]))</f>
        <v>1</v>
      </c>
      <c r="AG1209">
        <v>0</v>
      </c>
      <c r="AH1209">
        <v>73.333299999999994</v>
      </c>
      <c r="AI1209">
        <v>2.8</v>
      </c>
      <c r="AJ1209">
        <v>2.9</v>
      </c>
      <c r="AK1209">
        <v>0.2</v>
      </c>
      <c r="AL12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09">
        <f>IF(AND(Source[[#This Row],[Credit_Noncredit]]="Noncredit",Source[[#This Row],[FTEF]]&gt;0),Source[[#This Row],[NC XLST FTES]]*525/(437.5*Source[[#This Row],[FTEF]]),0)</f>
        <v>0</v>
      </c>
      <c r="AN1209">
        <f>IF(Source[[#This Row],[Credit_Noncredit]]="Credit",Source[[#This Row],[Census Enrollment]],Source[[#This Row],[Noncredit Avg. Attendance]])</f>
        <v>29</v>
      </c>
    </row>
    <row r="1210" spans="1:40" x14ac:dyDescent="0.25">
      <c r="A1210" t="s">
        <v>4581</v>
      </c>
      <c r="B1210" t="s">
        <v>886</v>
      </c>
      <c r="C1210" t="s">
        <v>1184</v>
      </c>
      <c r="D1210" t="s">
        <v>1244</v>
      </c>
      <c r="E1210" s="4">
        <v>32449</v>
      </c>
      <c r="F1210" s="4" t="s">
        <v>1245</v>
      </c>
      <c r="G1210" s="4">
        <v>24</v>
      </c>
      <c r="H1210" t="str">
        <f>CONCATENATE(Source[[#This Row],[Subject]],TRIM(Source[[#This Row],[Course]]))</f>
        <v>CINE24</v>
      </c>
      <c r="I1210" t="str">
        <f>VLOOKUP(Source[[#This Row],[SubjCrse]],'Courses and Categories'!$E$2:$G$1816,3,FALSE)</f>
        <v>Credit CTE</v>
      </c>
      <c r="J1210">
        <v>1</v>
      </c>
      <c r="K1210" t="s">
        <v>1253</v>
      </c>
      <c r="L1210" t="s">
        <v>39</v>
      </c>
      <c r="M1210" t="s">
        <v>903</v>
      </c>
      <c r="N1210" t="s">
        <v>41</v>
      </c>
      <c r="O1210">
        <v>910</v>
      </c>
      <c r="P1210">
        <v>1300</v>
      </c>
      <c r="Q1210" t="s">
        <v>240</v>
      </c>
      <c r="R1210">
        <v>117</v>
      </c>
      <c r="S1210" t="s">
        <v>134</v>
      </c>
      <c r="T1210">
        <v>1</v>
      </c>
      <c r="U1210" s="1">
        <v>43479</v>
      </c>
      <c r="V1210" s="1">
        <v>43607</v>
      </c>
      <c r="W1210" t="s">
        <v>2741</v>
      </c>
      <c r="X1210" t="s">
        <v>1929</v>
      </c>
      <c r="Y1210">
        <v>17</v>
      </c>
      <c r="Z1210">
        <v>14</v>
      </c>
      <c r="AA1210">
        <v>25</v>
      </c>
      <c r="AB1210">
        <v>56</v>
      </c>
      <c r="AD1210">
        <f>IF(ISBLANK(Source[[#This Row],[CrosslistID]]),1,1/COUNTIFS(Source[CrosslistID],Source[[#This Row],[CrosslistID]],Source[TermDesc],Source[[#This Row],[TermDesc]]))</f>
        <v>1</v>
      </c>
      <c r="AG1210">
        <v>0</v>
      </c>
      <c r="AH1210">
        <v>56</v>
      </c>
      <c r="AI1210">
        <v>2.133</v>
      </c>
      <c r="AJ1210">
        <v>2.2663000000000002</v>
      </c>
      <c r="AK1210">
        <v>0.26669999999999999</v>
      </c>
      <c r="AL12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10">
        <f>IF(AND(Source[[#This Row],[Credit_Noncredit]]="Noncredit",Source[[#This Row],[FTEF]]&gt;0),Source[[#This Row],[NC XLST FTES]]*525/(437.5*Source[[#This Row],[FTEF]]),0)</f>
        <v>0</v>
      </c>
      <c r="AN1210">
        <f>IF(Source[[#This Row],[Credit_Noncredit]]="Credit",Source[[#This Row],[Census Enrollment]],Source[[#This Row],[Noncredit Avg. Attendance]])</f>
        <v>17</v>
      </c>
    </row>
    <row r="1211" spans="1:40" x14ac:dyDescent="0.25">
      <c r="A1211" t="s">
        <v>4581</v>
      </c>
      <c r="B1211" t="s">
        <v>886</v>
      </c>
      <c r="C1211" t="s">
        <v>1184</v>
      </c>
      <c r="D1211" t="s">
        <v>1244</v>
      </c>
      <c r="E1211" s="4">
        <v>32446</v>
      </c>
      <c r="F1211" s="4" t="s">
        <v>1245</v>
      </c>
      <c r="G1211" s="4">
        <v>24</v>
      </c>
      <c r="H1211" t="str">
        <f>CONCATENATE(Source[[#This Row],[Subject]],TRIM(Source[[#This Row],[Course]]))</f>
        <v>CINE24</v>
      </c>
      <c r="I1211" t="str">
        <f>VLOOKUP(Source[[#This Row],[SubjCrse]],'Courses and Categories'!$E$2:$G$1816,3,FALSE)</f>
        <v>Credit CTE</v>
      </c>
      <c r="J1211">
        <v>3</v>
      </c>
      <c r="K1211" t="s">
        <v>1253</v>
      </c>
      <c r="L1211" t="s">
        <v>39</v>
      </c>
      <c r="M1211" t="s">
        <v>903</v>
      </c>
      <c r="N1211" t="s">
        <v>185</v>
      </c>
      <c r="O1211">
        <v>1310</v>
      </c>
      <c r="P1211">
        <v>1700</v>
      </c>
      <c r="Q1211" t="s">
        <v>240</v>
      </c>
      <c r="R1211">
        <v>117</v>
      </c>
      <c r="S1211" t="s">
        <v>134</v>
      </c>
      <c r="T1211">
        <v>1</v>
      </c>
      <c r="U1211" s="1">
        <v>43479</v>
      </c>
      <c r="V1211" s="1">
        <v>43607</v>
      </c>
      <c r="W1211" t="s">
        <v>2745</v>
      </c>
      <c r="X1211" t="s">
        <v>1929</v>
      </c>
      <c r="Y1211">
        <v>17</v>
      </c>
      <c r="Z1211">
        <v>11</v>
      </c>
      <c r="AA1211">
        <v>25</v>
      </c>
      <c r="AB1211">
        <v>44</v>
      </c>
      <c r="AD1211">
        <f>IF(ISBLANK(Source[[#This Row],[CrosslistID]]),1,1/COUNTIFS(Source[CrosslistID],Source[[#This Row],[CrosslistID]],Source[TermDesc],Source[[#This Row],[TermDesc]]))</f>
        <v>1</v>
      </c>
      <c r="AG1211">
        <v>0</v>
      </c>
      <c r="AH1211">
        <v>44</v>
      </c>
      <c r="AI1211">
        <v>2.2669999999999999</v>
      </c>
      <c r="AJ1211">
        <v>2.2669999999999999</v>
      </c>
      <c r="AK1211">
        <v>0.26669999999999999</v>
      </c>
      <c r="AL12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11">
        <f>IF(AND(Source[[#This Row],[Credit_Noncredit]]="Noncredit",Source[[#This Row],[FTEF]]&gt;0),Source[[#This Row],[NC XLST FTES]]*525/(437.5*Source[[#This Row],[FTEF]]),0)</f>
        <v>0</v>
      </c>
      <c r="AN1211">
        <f>IF(Source[[#This Row],[Credit_Noncredit]]="Credit",Source[[#This Row],[Census Enrollment]],Source[[#This Row],[Noncredit Avg. Attendance]])</f>
        <v>17</v>
      </c>
    </row>
    <row r="1212" spans="1:40" x14ac:dyDescent="0.25">
      <c r="A1212" t="s">
        <v>4581</v>
      </c>
      <c r="B1212" t="s">
        <v>886</v>
      </c>
      <c r="C1212" t="s">
        <v>1184</v>
      </c>
      <c r="D1212" t="s">
        <v>1244</v>
      </c>
      <c r="E1212" s="4">
        <v>32637</v>
      </c>
      <c r="F1212" s="4" t="s">
        <v>1245</v>
      </c>
      <c r="G1212" s="4">
        <v>24</v>
      </c>
      <c r="H1212" t="str">
        <f>CONCATENATE(Source[[#This Row],[Subject]],TRIM(Source[[#This Row],[Course]]))</f>
        <v>CINE24</v>
      </c>
      <c r="I1212" t="str">
        <f>VLOOKUP(Source[[#This Row],[SubjCrse]],'Courses and Categories'!$E$2:$G$1816,3,FALSE)</f>
        <v>Credit CTE</v>
      </c>
      <c r="J1212">
        <v>4</v>
      </c>
      <c r="K1212" t="s">
        <v>1253</v>
      </c>
      <c r="L1212" t="s">
        <v>39</v>
      </c>
      <c r="M1212" t="s">
        <v>903</v>
      </c>
      <c r="N1212" t="s">
        <v>50</v>
      </c>
      <c r="O1212">
        <v>1310</v>
      </c>
      <c r="P1212">
        <v>1700</v>
      </c>
      <c r="Q1212" t="s">
        <v>240</v>
      </c>
      <c r="R1212">
        <v>117</v>
      </c>
      <c r="S1212" t="s">
        <v>134</v>
      </c>
      <c r="T1212">
        <v>1</v>
      </c>
      <c r="U1212" s="1">
        <v>43479</v>
      </c>
      <c r="V1212" s="1">
        <v>43607</v>
      </c>
      <c r="W1212" t="s">
        <v>2745</v>
      </c>
      <c r="X1212" t="s">
        <v>1929</v>
      </c>
      <c r="Y1212">
        <v>23</v>
      </c>
      <c r="Z1212">
        <v>23</v>
      </c>
      <c r="AA1212">
        <v>25</v>
      </c>
      <c r="AB1212">
        <v>92</v>
      </c>
      <c r="AD1212">
        <f>IF(ISBLANK(Source[[#This Row],[CrosslistID]]),1,1/COUNTIFS(Source[CrosslistID],Source[[#This Row],[CrosslistID]],Source[TermDesc],Source[[#This Row],[TermDesc]]))</f>
        <v>1</v>
      </c>
      <c r="AG1212">
        <v>0</v>
      </c>
      <c r="AH1212">
        <v>92</v>
      </c>
      <c r="AI1212">
        <v>2.9329999999999998</v>
      </c>
      <c r="AJ1212">
        <v>3.0663</v>
      </c>
      <c r="AK1212">
        <v>0.26669999999999999</v>
      </c>
      <c r="AL12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12">
        <f>IF(AND(Source[[#This Row],[Credit_Noncredit]]="Noncredit",Source[[#This Row],[FTEF]]&gt;0),Source[[#This Row],[NC XLST FTES]]*525/(437.5*Source[[#This Row],[FTEF]]),0)</f>
        <v>0</v>
      </c>
      <c r="AN1212">
        <f>IF(Source[[#This Row],[Credit_Noncredit]]="Credit",Source[[#This Row],[Census Enrollment]],Source[[#This Row],[Noncredit Avg. Attendance]])</f>
        <v>23</v>
      </c>
    </row>
    <row r="1213" spans="1:40" x14ac:dyDescent="0.25">
      <c r="A1213" t="s">
        <v>4581</v>
      </c>
      <c r="B1213" t="s">
        <v>886</v>
      </c>
      <c r="C1213" t="s">
        <v>1184</v>
      </c>
      <c r="D1213" t="s">
        <v>1244</v>
      </c>
      <c r="E1213" s="4">
        <v>32447</v>
      </c>
      <c r="F1213" s="4" t="s">
        <v>1245</v>
      </c>
      <c r="G1213" s="4">
        <v>24</v>
      </c>
      <c r="H1213" t="str">
        <f>CONCATENATE(Source[[#This Row],[Subject]],TRIM(Source[[#This Row],[Course]]))</f>
        <v>CINE24</v>
      </c>
      <c r="I1213" t="str">
        <f>VLOOKUP(Source[[#This Row],[SubjCrse]],'Courses and Categories'!$E$2:$G$1816,3,FALSE)</f>
        <v>Credit CTE</v>
      </c>
      <c r="J1213">
        <v>501</v>
      </c>
      <c r="K1213" t="s">
        <v>1253</v>
      </c>
      <c r="L1213" t="s">
        <v>87</v>
      </c>
      <c r="M1213" t="s">
        <v>903</v>
      </c>
      <c r="N1213" t="s">
        <v>50</v>
      </c>
      <c r="O1213">
        <v>1810</v>
      </c>
      <c r="P1213">
        <v>2200</v>
      </c>
      <c r="Q1213" t="s">
        <v>240</v>
      </c>
      <c r="R1213">
        <v>117</v>
      </c>
      <c r="S1213" t="s">
        <v>134</v>
      </c>
      <c r="T1213">
        <v>1</v>
      </c>
      <c r="U1213" s="1">
        <v>43479</v>
      </c>
      <c r="V1213" s="1">
        <v>43607</v>
      </c>
      <c r="W1213" t="s">
        <v>1254</v>
      </c>
      <c r="X1213" t="s">
        <v>1929</v>
      </c>
      <c r="Y1213">
        <v>21</v>
      </c>
      <c r="Z1213">
        <v>18</v>
      </c>
      <c r="AA1213">
        <v>25</v>
      </c>
      <c r="AB1213">
        <v>72</v>
      </c>
      <c r="AD1213">
        <f>IF(ISBLANK(Source[[#This Row],[CrosslistID]]),1,1/COUNTIFS(Source[CrosslistID],Source[[#This Row],[CrosslistID]],Source[TermDesc],Source[[#This Row],[TermDesc]]))</f>
        <v>1</v>
      </c>
      <c r="AG1213">
        <v>0</v>
      </c>
      <c r="AH1213">
        <v>72</v>
      </c>
      <c r="AI1213">
        <v>2.6669999999999998</v>
      </c>
      <c r="AJ1213">
        <v>2.8003</v>
      </c>
      <c r="AK1213">
        <v>0.26669999999999999</v>
      </c>
      <c r="AL12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13">
        <f>IF(AND(Source[[#This Row],[Credit_Noncredit]]="Noncredit",Source[[#This Row],[FTEF]]&gt;0),Source[[#This Row],[NC XLST FTES]]*525/(437.5*Source[[#This Row],[FTEF]]),0)</f>
        <v>0</v>
      </c>
      <c r="AN1213">
        <f>IF(Source[[#This Row],[Credit_Noncredit]]="Credit",Source[[#This Row],[Census Enrollment]],Source[[#This Row],[Noncredit Avg. Attendance]])</f>
        <v>21</v>
      </c>
    </row>
    <row r="1214" spans="1:40" x14ac:dyDescent="0.25">
      <c r="A1214" t="s">
        <v>4581</v>
      </c>
      <c r="B1214" t="s">
        <v>886</v>
      </c>
      <c r="C1214" t="s">
        <v>1184</v>
      </c>
      <c r="D1214" t="s">
        <v>1244</v>
      </c>
      <c r="E1214" s="4">
        <v>38725</v>
      </c>
      <c r="F1214" s="4" t="s">
        <v>1245</v>
      </c>
      <c r="G1214" s="4">
        <v>24</v>
      </c>
      <c r="H1214" t="str">
        <f>CONCATENATE(Source[[#This Row],[Subject]],TRIM(Source[[#This Row],[Course]]))</f>
        <v>CINE24</v>
      </c>
      <c r="I1214" t="str">
        <f>VLOOKUP(Source[[#This Row],[SubjCrse]],'Courses and Categories'!$E$2:$G$1816,3,FALSE)</f>
        <v>Credit CTE</v>
      </c>
      <c r="J1214">
        <v>601</v>
      </c>
      <c r="K1214" t="s">
        <v>1253</v>
      </c>
      <c r="L1214" t="s">
        <v>50</v>
      </c>
      <c r="M1214" t="s">
        <v>903</v>
      </c>
      <c r="N1214" t="s">
        <v>51</v>
      </c>
      <c r="O1214">
        <v>910</v>
      </c>
      <c r="P1214">
        <v>1300</v>
      </c>
      <c r="Q1214" t="s">
        <v>240</v>
      </c>
      <c r="R1214">
        <v>117</v>
      </c>
      <c r="S1214" t="s">
        <v>134</v>
      </c>
      <c r="T1214">
        <v>1</v>
      </c>
      <c r="U1214" s="1">
        <v>43479</v>
      </c>
      <c r="V1214" s="1">
        <v>43607</v>
      </c>
      <c r="W1214" t="s">
        <v>2753</v>
      </c>
      <c r="X1214" t="s">
        <v>1929</v>
      </c>
      <c r="Y1214">
        <v>22</v>
      </c>
      <c r="Z1214">
        <v>21</v>
      </c>
      <c r="AA1214">
        <v>25</v>
      </c>
      <c r="AB1214">
        <v>84</v>
      </c>
      <c r="AD1214">
        <f>IF(ISBLANK(Source[[#This Row],[CrosslistID]]),1,1/COUNTIFS(Source[CrosslistID],Source[[#This Row],[CrosslistID]],Source[TermDesc],Source[[#This Row],[TermDesc]]))</f>
        <v>1</v>
      </c>
      <c r="AG1214">
        <v>0</v>
      </c>
      <c r="AH1214">
        <v>84</v>
      </c>
      <c r="AI1214">
        <v>2.8</v>
      </c>
      <c r="AJ1214">
        <v>2.9333</v>
      </c>
      <c r="AK1214">
        <v>0.26669999999999999</v>
      </c>
      <c r="AL12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14">
        <f>IF(AND(Source[[#This Row],[Credit_Noncredit]]="Noncredit",Source[[#This Row],[FTEF]]&gt;0),Source[[#This Row],[NC XLST FTES]]*525/(437.5*Source[[#This Row],[FTEF]]),0)</f>
        <v>0</v>
      </c>
      <c r="AN1214">
        <f>IF(Source[[#This Row],[Credit_Noncredit]]="Credit",Source[[#This Row],[Census Enrollment]],Source[[#This Row],[Noncredit Avg. Attendance]])</f>
        <v>22</v>
      </c>
    </row>
    <row r="1215" spans="1:40" x14ac:dyDescent="0.25">
      <c r="A1215" t="s">
        <v>4581</v>
      </c>
      <c r="B1215" t="s">
        <v>886</v>
      </c>
      <c r="C1215" t="s">
        <v>1184</v>
      </c>
      <c r="D1215" t="s">
        <v>1244</v>
      </c>
      <c r="E1215" s="4">
        <v>32450</v>
      </c>
      <c r="F1215" s="4" t="s">
        <v>1245</v>
      </c>
      <c r="G1215" s="4">
        <v>25</v>
      </c>
      <c r="H1215" t="str">
        <f>CONCATENATE(Source[[#This Row],[Subject]],TRIM(Source[[#This Row],[Course]]))</f>
        <v>CINE25</v>
      </c>
      <c r="I1215" t="str">
        <f>VLOOKUP(Source[[#This Row],[SubjCrse]],'Courses and Categories'!$E$2:$G$1816,3,FALSE)</f>
        <v>Credit CTE</v>
      </c>
      <c r="J1215">
        <v>1</v>
      </c>
      <c r="K1215" t="s">
        <v>2746</v>
      </c>
      <c r="L1215" t="s">
        <v>39</v>
      </c>
      <c r="M1215" t="s">
        <v>903</v>
      </c>
      <c r="N1215" t="s">
        <v>180</v>
      </c>
      <c r="O1215">
        <v>910</v>
      </c>
      <c r="P1215">
        <v>1200</v>
      </c>
      <c r="Q1215" t="s">
        <v>240</v>
      </c>
      <c r="R1215">
        <v>117</v>
      </c>
      <c r="S1215" t="s">
        <v>134</v>
      </c>
      <c r="T1215">
        <v>1</v>
      </c>
      <c r="U1215" s="1">
        <v>43479</v>
      </c>
      <c r="V1215" s="1">
        <v>43607</v>
      </c>
      <c r="W1215" t="s">
        <v>2745</v>
      </c>
      <c r="X1215" t="s">
        <v>1929</v>
      </c>
      <c r="Y1215">
        <v>19</v>
      </c>
      <c r="Z1215">
        <v>19</v>
      </c>
      <c r="AA1215">
        <v>25</v>
      </c>
      <c r="AB1215">
        <v>76</v>
      </c>
      <c r="AD1215">
        <f>IF(ISBLANK(Source[[#This Row],[CrosslistID]]),1,1/COUNTIFS(Source[CrosslistID],Source[[#This Row],[CrosslistID]],Source[TermDesc],Source[[#This Row],[TermDesc]]))</f>
        <v>1</v>
      </c>
      <c r="AG1215">
        <v>0</v>
      </c>
      <c r="AH1215">
        <v>76</v>
      </c>
      <c r="AI1215">
        <v>1.9</v>
      </c>
      <c r="AJ1215">
        <v>1.9</v>
      </c>
      <c r="AK1215">
        <v>0.2</v>
      </c>
      <c r="AL12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15">
        <f>IF(AND(Source[[#This Row],[Credit_Noncredit]]="Noncredit",Source[[#This Row],[FTEF]]&gt;0),Source[[#This Row],[NC XLST FTES]]*525/(437.5*Source[[#This Row],[FTEF]]),0)</f>
        <v>0</v>
      </c>
      <c r="AN1215">
        <f>IF(Source[[#This Row],[Credit_Noncredit]]="Credit",Source[[#This Row],[Census Enrollment]],Source[[#This Row],[Noncredit Avg. Attendance]])</f>
        <v>19</v>
      </c>
    </row>
    <row r="1216" spans="1:40" x14ac:dyDescent="0.25">
      <c r="A1216" t="s">
        <v>4581</v>
      </c>
      <c r="B1216" t="s">
        <v>886</v>
      </c>
      <c r="C1216" t="s">
        <v>1184</v>
      </c>
      <c r="D1216" t="s">
        <v>1244</v>
      </c>
      <c r="E1216" s="4">
        <v>32452</v>
      </c>
      <c r="F1216" s="4" t="s">
        <v>1245</v>
      </c>
      <c r="G1216" s="4">
        <v>25</v>
      </c>
      <c r="H1216" t="str">
        <f>CONCATENATE(Source[[#This Row],[Subject]],TRIM(Source[[#This Row],[Course]]))</f>
        <v>CINE25</v>
      </c>
      <c r="I1216" t="str">
        <f>VLOOKUP(Source[[#This Row],[SubjCrse]],'Courses and Categories'!$E$2:$G$1816,3,FALSE)</f>
        <v>Credit CTE</v>
      </c>
      <c r="J1216">
        <v>501</v>
      </c>
      <c r="K1216" t="s">
        <v>2746</v>
      </c>
      <c r="L1216" t="s">
        <v>87</v>
      </c>
      <c r="M1216" t="s">
        <v>903</v>
      </c>
      <c r="N1216" t="s">
        <v>41</v>
      </c>
      <c r="O1216">
        <v>1810</v>
      </c>
      <c r="P1216">
        <v>2100</v>
      </c>
      <c r="Q1216" t="s">
        <v>240</v>
      </c>
      <c r="R1216">
        <v>117</v>
      </c>
      <c r="S1216" t="s">
        <v>134</v>
      </c>
      <c r="T1216">
        <v>1</v>
      </c>
      <c r="U1216" s="1">
        <v>43479</v>
      </c>
      <c r="V1216" s="1">
        <v>43607</v>
      </c>
      <c r="W1216" t="s">
        <v>2745</v>
      </c>
      <c r="X1216" t="s">
        <v>1929</v>
      </c>
      <c r="Y1216">
        <v>16</v>
      </c>
      <c r="Z1216">
        <v>15</v>
      </c>
      <c r="AA1216">
        <v>25</v>
      </c>
      <c r="AB1216">
        <v>60</v>
      </c>
      <c r="AD1216">
        <f>IF(ISBLANK(Source[[#This Row],[CrosslistID]]),1,1/COUNTIFS(Source[CrosslistID],Source[[#This Row],[CrosslistID]],Source[TermDesc],Source[[#This Row],[TermDesc]]))</f>
        <v>1</v>
      </c>
      <c r="AG1216">
        <v>0</v>
      </c>
      <c r="AH1216">
        <v>60</v>
      </c>
      <c r="AI1216">
        <v>1.5</v>
      </c>
      <c r="AJ1216">
        <v>1.6</v>
      </c>
      <c r="AK1216">
        <v>0.2</v>
      </c>
      <c r="AL12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16">
        <f>IF(AND(Source[[#This Row],[Credit_Noncredit]]="Noncredit",Source[[#This Row],[FTEF]]&gt;0),Source[[#This Row],[NC XLST FTES]]*525/(437.5*Source[[#This Row],[FTEF]]),0)</f>
        <v>0</v>
      </c>
      <c r="AN1216">
        <f>IF(Source[[#This Row],[Credit_Noncredit]]="Credit",Source[[#This Row],[Census Enrollment]],Source[[#This Row],[Noncredit Avg. Attendance]])</f>
        <v>16</v>
      </c>
    </row>
    <row r="1217" spans="1:40" x14ac:dyDescent="0.25">
      <c r="A1217" t="s">
        <v>4581</v>
      </c>
      <c r="B1217" t="s">
        <v>886</v>
      </c>
      <c r="C1217" t="s">
        <v>1184</v>
      </c>
      <c r="D1217" t="s">
        <v>1244</v>
      </c>
      <c r="E1217" s="4">
        <v>32453</v>
      </c>
      <c r="F1217" s="4" t="s">
        <v>1245</v>
      </c>
      <c r="G1217" s="4">
        <v>30</v>
      </c>
      <c r="H1217" t="str">
        <f>CONCATENATE(Source[[#This Row],[Subject]],TRIM(Source[[#This Row],[Course]]))</f>
        <v>CINE30</v>
      </c>
      <c r="I1217" t="str">
        <f>VLOOKUP(Source[[#This Row],[SubjCrse]],'Courses and Categories'!$E$2:$G$1816,3,FALSE)</f>
        <v>Credit CTE</v>
      </c>
      <c r="J1217">
        <v>501</v>
      </c>
      <c r="K1217" t="s">
        <v>2748</v>
      </c>
      <c r="L1217" t="s">
        <v>87</v>
      </c>
      <c r="M1217" t="s">
        <v>903</v>
      </c>
      <c r="N1217" t="s">
        <v>180</v>
      </c>
      <c r="O1217">
        <v>1840</v>
      </c>
      <c r="P1217">
        <v>2130</v>
      </c>
      <c r="Q1217" t="s">
        <v>240</v>
      </c>
      <c r="R1217">
        <v>246</v>
      </c>
      <c r="S1217" t="s">
        <v>134</v>
      </c>
      <c r="T1217">
        <v>1</v>
      </c>
      <c r="U1217" s="1">
        <v>43479</v>
      </c>
      <c r="V1217" s="1">
        <v>43607</v>
      </c>
      <c r="W1217" t="s">
        <v>2749</v>
      </c>
      <c r="X1217" t="s">
        <v>1929</v>
      </c>
      <c r="Y1217">
        <v>22</v>
      </c>
      <c r="Z1217">
        <v>21</v>
      </c>
      <c r="AA1217">
        <v>25</v>
      </c>
      <c r="AB1217">
        <v>84</v>
      </c>
      <c r="AD1217">
        <f>IF(ISBLANK(Source[[#This Row],[CrosslistID]]),1,1/COUNTIFS(Source[CrosslistID],Source[[#This Row],[CrosslistID]],Source[TermDesc],Source[[#This Row],[TermDesc]]))</f>
        <v>1</v>
      </c>
      <c r="AG1217">
        <v>0</v>
      </c>
      <c r="AH1217">
        <v>84</v>
      </c>
      <c r="AI1217">
        <v>2</v>
      </c>
      <c r="AJ1217">
        <v>2.2000000000000002</v>
      </c>
      <c r="AK1217">
        <v>0.2</v>
      </c>
      <c r="AL12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17">
        <f>IF(AND(Source[[#This Row],[Credit_Noncredit]]="Noncredit",Source[[#This Row],[FTEF]]&gt;0),Source[[#This Row],[NC XLST FTES]]*525/(437.5*Source[[#This Row],[FTEF]]),0)</f>
        <v>0</v>
      </c>
      <c r="AN1217">
        <f>IF(Source[[#This Row],[Credit_Noncredit]]="Credit",Source[[#This Row],[Census Enrollment]],Source[[#This Row],[Noncredit Avg. Attendance]])</f>
        <v>22</v>
      </c>
    </row>
    <row r="1218" spans="1:40" x14ac:dyDescent="0.25">
      <c r="A1218" t="s">
        <v>4581</v>
      </c>
      <c r="B1218" t="s">
        <v>886</v>
      </c>
      <c r="C1218" t="s">
        <v>1184</v>
      </c>
      <c r="D1218" t="s">
        <v>1244</v>
      </c>
      <c r="E1218" s="4">
        <v>36594</v>
      </c>
      <c r="F1218" s="4" t="s">
        <v>1245</v>
      </c>
      <c r="G1218" s="4">
        <v>54</v>
      </c>
      <c r="H1218" t="str">
        <f>CONCATENATE(Source[[#This Row],[Subject]],TRIM(Source[[#This Row],[Course]]))</f>
        <v>CINE54</v>
      </c>
      <c r="I1218" t="str">
        <f>VLOOKUP(Source[[#This Row],[SubjCrse]],'Courses and Categories'!$E$2:$G$1816,3,FALSE)</f>
        <v>Credit CTE</v>
      </c>
      <c r="J1218">
        <v>1</v>
      </c>
      <c r="K1218" t="s">
        <v>2750</v>
      </c>
      <c r="L1218" t="s">
        <v>39</v>
      </c>
      <c r="M1218" t="s">
        <v>903</v>
      </c>
      <c r="N1218" t="s">
        <v>50</v>
      </c>
      <c r="O1218">
        <v>910</v>
      </c>
      <c r="P1218">
        <v>1200</v>
      </c>
      <c r="Q1218" t="s">
        <v>240</v>
      </c>
      <c r="R1218">
        <v>117</v>
      </c>
      <c r="S1218" t="s">
        <v>134</v>
      </c>
      <c r="T1218">
        <v>1</v>
      </c>
      <c r="U1218" s="1">
        <v>43479</v>
      </c>
      <c r="V1218" s="1">
        <v>43607</v>
      </c>
      <c r="W1218" t="s">
        <v>2824</v>
      </c>
      <c r="X1218" t="s">
        <v>1929</v>
      </c>
      <c r="Y1218">
        <v>25</v>
      </c>
      <c r="Z1218">
        <v>24</v>
      </c>
      <c r="AA1218">
        <v>25</v>
      </c>
      <c r="AB1218">
        <v>96</v>
      </c>
      <c r="AD1218">
        <f>IF(ISBLANK(Source[[#This Row],[CrosslistID]]),1,1/COUNTIFS(Source[CrosslistID],Source[[#This Row],[CrosslistID]],Source[TermDesc],Source[[#This Row],[TermDesc]]))</f>
        <v>1</v>
      </c>
      <c r="AG1218">
        <v>0</v>
      </c>
      <c r="AH1218">
        <v>96</v>
      </c>
      <c r="AI1218">
        <v>2.5</v>
      </c>
      <c r="AJ1218">
        <v>2.5</v>
      </c>
      <c r="AK1218">
        <v>0.2</v>
      </c>
      <c r="AL12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18">
        <f>IF(AND(Source[[#This Row],[Credit_Noncredit]]="Noncredit",Source[[#This Row],[FTEF]]&gt;0),Source[[#This Row],[NC XLST FTES]]*525/(437.5*Source[[#This Row],[FTEF]]),0)</f>
        <v>0</v>
      </c>
      <c r="AN1218">
        <f>IF(Source[[#This Row],[Credit_Noncredit]]="Credit",Source[[#This Row],[Census Enrollment]],Source[[#This Row],[Noncredit Avg. Attendance]])</f>
        <v>25</v>
      </c>
    </row>
    <row r="1219" spans="1:40" x14ac:dyDescent="0.25">
      <c r="A1219" t="s">
        <v>4581</v>
      </c>
      <c r="B1219" t="s">
        <v>886</v>
      </c>
      <c r="C1219" t="s">
        <v>1184</v>
      </c>
      <c r="D1219" t="s">
        <v>1244</v>
      </c>
      <c r="E1219" s="4">
        <v>32457</v>
      </c>
      <c r="F1219" s="4" t="s">
        <v>1245</v>
      </c>
      <c r="G1219" s="4">
        <v>56</v>
      </c>
      <c r="H1219" t="str">
        <f>CONCATENATE(Source[[#This Row],[Subject]],TRIM(Source[[#This Row],[Course]]))</f>
        <v>CINE56</v>
      </c>
      <c r="I1219" t="str">
        <f>VLOOKUP(Source[[#This Row],[SubjCrse]],'Courses and Categories'!$E$2:$G$1816,3,FALSE)</f>
        <v>Credit CTE</v>
      </c>
      <c r="J1219">
        <v>501</v>
      </c>
      <c r="K1219" t="s">
        <v>4912</v>
      </c>
      <c r="L1219" t="s">
        <v>39</v>
      </c>
      <c r="M1219" t="s">
        <v>1046</v>
      </c>
      <c r="N1219" t="s">
        <v>105</v>
      </c>
      <c r="O1219">
        <v>1310</v>
      </c>
      <c r="P1219">
        <v>1600</v>
      </c>
      <c r="Q1219" t="s">
        <v>240</v>
      </c>
      <c r="R1219">
        <v>125</v>
      </c>
      <c r="S1219" t="s">
        <v>134</v>
      </c>
      <c r="T1219">
        <v>1</v>
      </c>
      <c r="U1219" s="1">
        <v>43479</v>
      </c>
      <c r="V1219" s="1">
        <v>43607</v>
      </c>
      <c r="W1219" t="s">
        <v>4913</v>
      </c>
      <c r="X1219" t="s">
        <v>1929</v>
      </c>
      <c r="Y1219">
        <v>12</v>
      </c>
      <c r="Z1219">
        <v>10</v>
      </c>
      <c r="AA1219">
        <v>25</v>
      </c>
      <c r="AB1219">
        <v>40</v>
      </c>
      <c r="AC1219" t="s">
        <v>2756</v>
      </c>
      <c r="AD1219">
        <f>IF(ISBLANK(Source[[#This Row],[CrosslistID]]),1,1/COUNTIFS(Source[CrosslistID],Source[[#This Row],[CrosslistID]],Source[TermDesc],Source[[#This Row],[TermDesc]]))</f>
        <v>0.5</v>
      </c>
      <c r="AE1219">
        <v>15</v>
      </c>
      <c r="AF1219">
        <v>25</v>
      </c>
      <c r="AG1219">
        <v>60</v>
      </c>
      <c r="AH1219">
        <v>60</v>
      </c>
      <c r="AI1219">
        <v>2.4</v>
      </c>
      <c r="AJ1219">
        <v>2.4</v>
      </c>
      <c r="AK1219">
        <v>0.35</v>
      </c>
      <c r="AL12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19">
        <f>IF(AND(Source[[#This Row],[Credit_Noncredit]]="Noncredit",Source[[#This Row],[FTEF]]&gt;0),Source[[#This Row],[NC XLST FTES]]*525/(437.5*Source[[#This Row],[FTEF]]),0)</f>
        <v>0</v>
      </c>
      <c r="AN1219">
        <f>IF(Source[[#This Row],[Credit_Noncredit]]="Credit",Source[[#This Row],[Census Enrollment]],Source[[#This Row],[Noncredit Avg. Attendance]])</f>
        <v>12</v>
      </c>
    </row>
    <row r="1220" spans="1:40" x14ac:dyDescent="0.25">
      <c r="A1220" t="s">
        <v>4581</v>
      </c>
      <c r="B1220" t="s">
        <v>886</v>
      </c>
      <c r="C1220" t="s">
        <v>1184</v>
      </c>
      <c r="D1220" t="s">
        <v>1244</v>
      </c>
      <c r="E1220" s="4">
        <v>38509</v>
      </c>
      <c r="F1220" s="4" t="s">
        <v>1245</v>
      </c>
      <c r="G1220" s="4">
        <v>60</v>
      </c>
      <c r="H1220" t="str">
        <f>CONCATENATE(Source[[#This Row],[Subject]],TRIM(Source[[#This Row],[Course]]))</f>
        <v>CINE60</v>
      </c>
      <c r="I1220" t="str">
        <f>VLOOKUP(Source[[#This Row],[SubjCrse]],'Courses and Categories'!$E$2:$G$1816,3,FALSE)</f>
        <v>Credit CTE</v>
      </c>
      <c r="J1220">
        <v>501</v>
      </c>
      <c r="K1220" t="s">
        <v>2752</v>
      </c>
      <c r="L1220" t="s">
        <v>87</v>
      </c>
      <c r="M1220" t="s">
        <v>903</v>
      </c>
      <c r="N1220" t="s">
        <v>180</v>
      </c>
      <c r="O1220">
        <v>1810</v>
      </c>
      <c r="P1220">
        <v>2100</v>
      </c>
      <c r="Q1220" t="s">
        <v>240</v>
      </c>
      <c r="R1220">
        <v>117</v>
      </c>
      <c r="S1220" t="s">
        <v>134</v>
      </c>
      <c r="T1220">
        <v>1</v>
      </c>
      <c r="U1220" s="1">
        <v>43479</v>
      </c>
      <c r="V1220" s="1">
        <v>43607</v>
      </c>
      <c r="W1220" t="s">
        <v>2753</v>
      </c>
      <c r="X1220" t="s">
        <v>1929</v>
      </c>
      <c r="Y1220">
        <v>29</v>
      </c>
      <c r="Z1220">
        <v>29</v>
      </c>
      <c r="AA1220">
        <v>25</v>
      </c>
      <c r="AB1220">
        <v>116</v>
      </c>
      <c r="AD1220">
        <f>IF(ISBLANK(Source[[#This Row],[CrosslistID]]),1,1/COUNTIFS(Source[CrosslistID],Source[[#This Row],[CrosslistID]],Source[TermDesc],Source[[#This Row],[TermDesc]]))</f>
        <v>1</v>
      </c>
      <c r="AG1220">
        <v>0</v>
      </c>
      <c r="AH1220">
        <v>116</v>
      </c>
      <c r="AI1220">
        <v>2.9</v>
      </c>
      <c r="AJ1220">
        <v>2.9</v>
      </c>
      <c r="AK1220">
        <v>0.2</v>
      </c>
      <c r="AL12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20">
        <f>IF(AND(Source[[#This Row],[Credit_Noncredit]]="Noncredit",Source[[#This Row],[FTEF]]&gt;0),Source[[#This Row],[NC XLST FTES]]*525/(437.5*Source[[#This Row],[FTEF]]),0)</f>
        <v>0</v>
      </c>
      <c r="AN1220">
        <f>IF(Source[[#This Row],[Credit_Noncredit]]="Credit",Source[[#This Row],[Census Enrollment]],Source[[#This Row],[Noncredit Avg. Attendance]])</f>
        <v>29</v>
      </c>
    </row>
    <row r="1221" spans="1:40" x14ac:dyDescent="0.25">
      <c r="A1221" t="s">
        <v>4581</v>
      </c>
      <c r="B1221" t="s">
        <v>886</v>
      </c>
      <c r="C1221" t="s">
        <v>1184</v>
      </c>
      <c r="D1221" t="s">
        <v>1244</v>
      </c>
      <c r="E1221" s="4">
        <v>37351</v>
      </c>
      <c r="F1221" s="4" t="s">
        <v>1245</v>
      </c>
      <c r="G1221" s="4">
        <v>72</v>
      </c>
      <c r="H1221" t="str">
        <f>CONCATENATE(Source[[#This Row],[Subject]],TRIM(Source[[#This Row],[Course]]))</f>
        <v>CINE72</v>
      </c>
      <c r="I1221" t="str">
        <f>VLOOKUP(Source[[#This Row],[SubjCrse]],'Courses and Categories'!$E$2:$G$1816,3,FALSE)</f>
        <v>Credit CTE</v>
      </c>
      <c r="J1221">
        <v>831</v>
      </c>
      <c r="K1221" t="s">
        <v>2754</v>
      </c>
      <c r="L1221" t="s">
        <v>87</v>
      </c>
      <c r="M1221" t="s">
        <v>897</v>
      </c>
      <c r="N1221" t="s">
        <v>42</v>
      </c>
      <c r="O1221" t="s">
        <v>42</v>
      </c>
      <c r="P1221" t="s">
        <v>42</v>
      </c>
      <c r="Q1221" t="s">
        <v>42</v>
      </c>
      <c r="S1221" t="s">
        <v>134</v>
      </c>
      <c r="T1221" t="s">
        <v>44</v>
      </c>
      <c r="U1221" s="1">
        <v>43521</v>
      </c>
      <c r="V1221" s="1">
        <v>43607</v>
      </c>
      <c r="W1221" t="s">
        <v>1251</v>
      </c>
      <c r="X1221" t="s">
        <v>918</v>
      </c>
      <c r="Y1221">
        <v>20</v>
      </c>
      <c r="Z1221">
        <v>16</v>
      </c>
      <c r="AA1221">
        <v>30</v>
      </c>
      <c r="AB1221">
        <v>53.333300000000001</v>
      </c>
      <c r="AD1221">
        <f>IF(ISBLANK(Source[[#This Row],[CrosslistID]]),1,1/COUNTIFS(Source[CrosslistID],Source[[#This Row],[CrosslistID]],Source[TermDesc],Source[[#This Row],[TermDesc]]))</f>
        <v>1</v>
      </c>
      <c r="AG1221">
        <v>0</v>
      </c>
      <c r="AH1221">
        <v>53.333300000000001</v>
      </c>
      <c r="AI1221">
        <v>1.9</v>
      </c>
      <c r="AJ1221">
        <v>2</v>
      </c>
      <c r="AK1221">
        <v>0.2</v>
      </c>
      <c r="AL12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21">
        <f>IF(AND(Source[[#This Row],[Credit_Noncredit]]="Noncredit",Source[[#This Row],[FTEF]]&gt;0),Source[[#This Row],[NC XLST FTES]]*525/(437.5*Source[[#This Row],[FTEF]]),0)</f>
        <v>0</v>
      </c>
      <c r="AN1221">
        <f>IF(Source[[#This Row],[Credit_Noncredit]]="Credit",Source[[#This Row],[Census Enrollment]],Source[[#This Row],[Noncredit Avg. Attendance]])</f>
        <v>20</v>
      </c>
    </row>
    <row r="1222" spans="1:40" x14ac:dyDescent="0.25">
      <c r="A1222" t="s">
        <v>4581</v>
      </c>
      <c r="B1222" t="s">
        <v>886</v>
      </c>
      <c r="C1222" t="s">
        <v>1184</v>
      </c>
      <c r="D1222" t="s">
        <v>1244</v>
      </c>
      <c r="E1222" s="4">
        <v>37350</v>
      </c>
      <c r="F1222" s="4" t="s">
        <v>1245</v>
      </c>
      <c r="G1222" s="4">
        <v>74</v>
      </c>
      <c r="H1222" t="str">
        <f>CONCATENATE(Source[[#This Row],[Subject]],TRIM(Source[[#This Row],[Course]]))</f>
        <v>CINE74</v>
      </c>
      <c r="I1222" t="str">
        <f>VLOOKUP(Source[[#This Row],[SubjCrse]],'Courses and Categories'!$E$2:$G$1816,3,FALSE)</f>
        <v>Credit CTE</v>
      </c>
      <c r="J1222">
        <v>501</v>
      </c>
      <c r="K1222" t="s">
        <v>4914</v>
      </c>
      <c r="L1222" t="s">
        <v>87</v>
      </c>
      <c r="M1222" t="s">
        <v>903</v>
      </c>
      <c r="N1222" t="s">
        <v>185</v>
      </c>
      <c r="O1222">
        <v>1810</v>
      </c>
      <c r="P1222">
        <v>2100</v>
      </c>
      <c r="Q1222" t="s">
        <v>240</v>
      </c>
      <c r="R1222">
        <v>117</v>
      </c>
      <c r="S1222" t="s">
        <v>134</v>
      </c>
      <c r="T1222">
        <v>1</v>
      </c>
      <c r="U1222" s="1">
        <v>43479</v>
      </c>
      <c r="V1222" s="1">
        <v>43607</v>
      </c>
      <c r="W1222" t="s">
        <v>2824</v>
      </c>
      <c r="X1222" t="s">
        <v>1929</v>
      </c>
      <c r="Y1222">
        <v>20</v>
      </c>
      <c r="Z1222">
        <v>20</v>
      </c>
      <c r="AA1222">
        <v>25</v>
      </c>
      <c r="AB1222">
        <v>80</v>
      </c>
      <c r="AD1222">
        <f>IF(ISBLANK(Source[[#This Row],[CrosslistID]]),1,1/COUNTIFS(Source[CrosslistID],Source[[#This Row],[CrosslistID]],Source[TermDesc],Source[[#This Row],[TermDesc]]))</f>
        <v>1</v>
      </c>
      <c r="AG1222">
        <v>0</v>
      </c>
      <c r="AH1222">
        <v>80</v>
      </c>
      <c r="AI1222">
        <v>1.9</v>
      </c>
      <c r="AJ1222">
        <v>2</v>
      </c>
      <c r="AK1222">
        <v>0.2</v>
      </c>
      <c r="AL12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22">
        <f>IF(AND(Source[[#This Row],[Credit_Noncredit]]="Noncredit",Source[[#This Row],[FTEF]]&gt;0),Source[[#This Row],[NC XLST FTES]]*525/(437.5*Source[[#This Row],[FTEF]]),0)</f>
        <v>0</v>
      </c>
      <c r="AN1222">
        <f>IF(Source[[#This Row],[Credit_Noncredit]]="Credit",Source[[#This Row],[Census Enrollment]],Source[[#This Row],[Noncredit Avg. Attendance]])</f>
        <v>20</v>
      </c>
    </row>
    <row r="1223" spans="1:40" x14ac:dyDescent="0.25">
      <c r="A1223" t="s">
        <v>4581</v>
      </c>
      <c r="B1223" t="s">
        <v>886</v>
      </c>
      <c r="C1223" t="s">
        <v>1184</v>
      </c>
      <c r="D1223" t="s">
        <v>1244</v>
      </c>
      <c r="E1223" s="4">
        <v>32583</v>
      </c>
      <c r="F1223" s="4" t="s">
        <v>1245</v>
      </c>
      <c r="G1223" s="4">
        <v>75</v>
      </c>
      <c r="H1223" t="str">
        <f>CONCATENATE(Source[[#This Row],[Subject]],TRIM(Source[[#This Row],[Course]]))</f>
        <v>CINE75</v>
      </c>
      <c r="I1223" t="str">
        <f>VLOOKUP(Source[[#This Row],[SubjCrse]],'Courses and Categories'!$E$2:$G$1816,3,FALSE)</f>
        <v>Credit CTE</v>
      </c>
      <c r="J1223">
        <v>1</v>
      </c>
      <c r="K1223" t="s">
        <v>2755</v>
      </c>
      <c r="L1223" t="s">
        <v>39</v>
      </c>
      <c r="M1223" t="s">
        <v>903</v>
      </c>
      <c r="N1223" t="s">
        <v>180</v>
      </c>
      <c r="O1223">
        <v>1310</v>
      </c>
      <c r="P1223">
        <v>1600</v>
      </c>
      <c r="Q1223" t="s">
        <v>240</v>
      </c>
      <c r="R1223">
        <v>117</v>
      </c>
      <c r="S1223" t="s">
        <v>134</v>
      </c>
      <c r="T1223">
        <v>1</v>
      </c>
      <c r="U1223" s="1">
        <v>43479</v>
      </c>
      <c r="V1223" s="1">
        <v>43607</v>
      </c>
      <c r="W1223" t="s">
        <v>62</v>
      </c>
      <c r="X1223" t="s">
        <v>1929</v>
      </c>
      <c r="Y1223">
        <v>26</v>
      </c>
      <c r="Z1223">
        <v>21</v>
      </c>
      <c r="AA1223">
        <v>25</v>
      </c>
      <c r="AB1223">
        <v>84</v>
      </c>
      <c r="AC1223" t="s">
        <v>4915</v>
      </c>
      <c r="AD1223">
        <f>IF(ISBLANK(Source[[#This Row],[CrosslistID]]),1,1/COUNTIFS(Source[CrosslistID],Source[[#This Row],[CrosslistID]],Source[TermDesc],Source[[#This Row],[TermDesc]]))</f>
        <v>0.5</v>
      </c>
      <c r="AE1223">
        <v>28</v>
      </c>
      <c r="AF1223">
        <v>25</v>
      </c>
      <c r="AG1223">
        <v>112</v>
      </c>
      <c r="AH1223">
        <v>112</v>
      </c>
      <c r="AI1223">
        <v>2.5</v>
      </c>
      <c r="AJ1223">
        <v>2.6</v>
      </c>
      <c r="AK1223">
        <v>0</v>
      </c>
      <c r="AL12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23">
        <f>IF(AND(Source[[#This Row],[Credit_Noncredit]]="Noncredit",Source[[#This Row],[FTEF]]&gt;0),Source[[#This Row],[NC XLST FTES]]*525/(437.5*Source[[#This Row],[FTEF]]),0)</f>
        <v>0</v>
      </c>
      <c r="AN1223">
        <f>IF(Source[[#This Row],[Credit_Noncredit]]="Credit",Source[[#This Row],[Census Enrollment]],Source[[#This Row],[Noncredit Avg. Attendance]])</f>
        <v>26</v>
      </c>
    </row>
    <row r="1224" spans="1:40" x14ac:dyDescent="0.25">
      <c r="A1224" t="s">
        <v>4581</v>
      </c>
      <c r="B1224" t="s">
        <v>886</v>
      </c>
      <c r="C1224" t="s">
        <v>1184</v>
      </c>
      <c r="D1224" t="s">
        <v>1244</v>
      </c>
      <c r="E1224" s="4">
        <v>36323</v>
      </c>
      <c r="F1224" s="4" t="s">
        <v>1245</v>
      </c>
      <c r="G1224" s="4">
        <v>76</v>
      </c>
      <c r="H1224" t="str">
        <f>CONCATENATE(Source[[#This Row],[Subject]],TRIM(Source[[#This Row],[Course]]))</f>
        <v>CINE76</v>
      </c>
      <c r="I1224" t="str">
        <f>VLOOKUP(Source[[#This Row],[SubjCrse]],'Courses and Categories'!$E$2:$G$1816,3,FALSE)</f>
        <v>Credit CTE</v>
      </c>
      <c r="J1224">
        <v>1</v>
      </c>
      <c r="K1224" t="s">
        <v>4916</v>
      </c>
      <c r="L1224" t="s">
        <v>39</v>
      </c>
      <c r="M1224" t="s">
        <v>1046</v>
      </c>
      <c r="N1224" t="s">
        <v>105</v>
      </c>
      <c r="O1224">
        <v>1310</v>
      </c>
      <c r="P1224">
        <v>1600</v>
      </c>
      <c r="Q1224" t="s">
        <v>240</v>
      </c>
      <c r="R1224">
        <v>125</v>
      </c>
      <c r="S1224" t="s">
        <v>134</v>
      </c>
      <c r="T1224">
        <v>1</v>
      </c>
      <c r="U1224" s="1">
        <v>43479</v>
      </c>
      <c r="V1224" s="1">
        <v>43607</v>
      </c>
      <c r="W1224" t="s">
        <v>4913</v>
      </c>
      <c r="X1224" t="s">
        <v>1929</v>
      </c>
      <c r="Y1224">
        <v>5</v>
      </c>
      <c r="Z1224">
        <v>4</v>
      </c>
      <c r="AA1224">
        <v>25</v>
      </c>
      <c r="AB1224">
        <v>16</v>
      </c>
      <c r="AC1224" t="s">
        <v>2756</v>
      </c>
      <c r="AD1224">
        <f>IF(ISBLANK(Source[[#This Row],[CrosslistID]]),1,1/COUNTIFS(Source[CrosslistID],Source[[#This Row],[CrosslistID]],Source[TermDesc],Source[[#This Row],[TermDesc]]))</f>
        <v>0.5</v>
      </c>
      <c r="AE1224">
        <v>15</v>
      </c>
      <c r="AF1224">
        <v>25</v>
      </c>
      <c r="AG1224">
        <v>60</v>
      </c>
      <c r="AH1224">
        <v>60</v>
      </c>
      <c r="AI1224">
        <v>0.6</v>
      </c>
      <c r="AJ1224">
        <v>1</v>
      </c>
      <c r="AK1224">
        <v>0</v>
      </c>
      <c r="AL12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24">
        <f>IF(AND(Source[[#This Row],[Credit_Noncredit]]="Noncredit",Source[[#This Row],[FTEF]]&gt;0),Source[[#This Row],[NC XLST FTES]]*525/(437.5*Source[[#This Row],[FTEF]]),0)</f>
        <v>0</v>
      </c>
      <c r="AN1224">
        <f>IF(Source[[#This Row],[Credit_Noncredit]]="Credit",Source[[#This Row],[Census Enrollment]],Source[[#This Row],[Noncredit Avg. Attendance]])</f>
        <v>5</v>
      </c>
    </row>
    <row r="1225" spans="1:40" x14ac:dyDescent="0.25">
      <c r="A1225" t="s">
        <v>4581</v>
      </c>
      <c r="B1225" t="s">
        <v>886</v>
      </c>
      <c r="C1225" t="s">
        <v>1184</v>
      </c>
      <c r="D1225" t="s">
        <v>1244</v>
      </c>
      <c r="E1225" s="4">
        <v>37972</v>
      </c>
      <c r="F1225" s="4" t="s">
        <v>1245</v>
      </c>
      <c r="G1225" s="4">
        <v>85</v>
      </c>
      <c r="H1225" t="str">
        <f>CONCATENATE(Source[[#This Row],[Subject]],TRIM(Source[[#This Row],[Course]]))</f>
        <v>CINE85</v>
      </c>
      <c r="I1225" t="str">
        <f>VLOOKUP(Source[[#This Row],[SubjCrse]],'Courses and Categories'!$E$2:$G$1816,3,FALSE)</f>
        <v>Credit CTE</v>
      </c>
      <c r="J1225">
        <v>1</v>
      </c>
      <c r="K1225" t="s">
        <v>2757</v>
      </c>
      <c r="L1225" t="s">
        <v>39</v>
      </c>
      <c r="M1225" t="s">
        <v>903</v>
      </c>
      <c r="N1225" t="s">
        <v>180</v>
      </c>
      <c r="O1225">
        <v>1310</v>
      </c>
      <c r="P1225">
        <v>1600</v>
      </c>
      <c r="Q1225" t="s">
        <v>240</v>
      </c>
      <c r="R1225">
        <v>117</v>
      </c>
      <c r="S1225" t="s">
        <v>134</v>
      </c>
      <c r="T1225">
        <v>1</v>
      </c>
      <c r="U1225" s="1">
        <v>43479</v>
      </c>
      <c r="V1225" s="1">
        <v>43607</v>
      </c>
      <c r="W1225" t="s">
        <v>62</v>
      </c>
      <c r="X1225" t="s">
        <v>1929</v>
      </c>
      <c r="Y1225">
        <v>5</v>
      </c>
      <c r="Z1225">
        <v>5</v>
      </c>
      <c r="AA1225">
        <v>25</v>
      </c>
      <c r="AB1225">
        <v>20</v>
      </c>
      <c r="AC1225" t="s">
        <v>4915</v>
      </c>
      <c r="AD1225">
        <f>IF(ISBLANK(Source[[#This Row],[CrosslistID]]),1,1/COUNTIFS(Source[CrosslistID],Source[[#This Row],[CrosslistID]],Source[TermDesc],Source[[#This Row],[TermDesc]]))</f>
        <v>0.5</v>
      </c>
      <c r="AE1225">
        <v>28</v>
      </c>
      <c r="AF1225">
        <v>25</v>
      </c>
      <c r="AG1225">
        <v>112</v>
      </c>
      <c r="AH1225">
        <v>112</v>
      </c>
      <c r="AI1225">
        <v>0.5</v>
      </c>
      <c r="AJ1225">
        <v>0.5</v>
      </c>
      <c r="AK1225">
        <v>0.2</v>
      </c>
      <c r="AL12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25">
        <f>IF(AND(Source[[#This Row],[Credit_Noncredit]]="Noncredit",Source[[#This Row],[FTEF]]&gt;0),Source[[#This Row],[NC XLST FTES]]*525/(437.5*Source[[#This Row],[FTEF]]),0)</f>
        <v>0</v>
      </c>
      <c r="AN1225">
        <f>IF(Source[[#This Row],[Credit_Noncredit]]="Credit",Source[[#This Row],[Census Enrollment]],Source[[#This Row],[Noncredit Avg. Attendance]])</f>
        <v>5</v>
      </c>
    </row>
    <row r="1226" spans="1:40" x14ac:dyDescent="0.25">
      <c r="A1226" t="s">
        <v>4581</v>
      </c>
      <c r="B1226" t="s">
        <v>886</v>
      </c>
      <c r="C1226" t="s">
        <v>1184</v>
      </c>
      <c r="D1226" t="s">
        <v>1244</v>
      </c>
      <c r="E1226" s="4">
        <v>38427</v>
      </c>
      <c r="F1226" s="4" t="s">
        <v>1245</v>
      </c>
      <c r="G1226" s="4" t="s">
        <v>1480</v>
      </c>
      <c r="H1226" t="str">
        <f>CONCATENATE(Source[[#This Row],[Subject]],TRIM(Source[[#This Row],[Course]]))</f>
        <v>CINE124A</v>
      </c>
      <c r="I1226" t="str">
        <f>VLOOKUP(Source[[#This Row],[SubjCrse]],'Courses and Categories'!$E$2:$G$1816,3,FALSE)</f>
        <v>Credit CTE</v>
      </c>
      <c r="J1226">
        <v>1</v>
      </c>
      <c r="K1226" t="s">
        <v>4917</v>
      </c>
      <c r="L1226" t="s">
        <v>39</v>
      </c>
      <c r="M1226" t="s">
        <v>903</v>
      </c>
      <c r="N1226" t="s">
        <v>41</v>
      </c>
      <c r="O1226">
        <v>1310</v>
      </c>
      <c r="P1226">
        <v>1600</v>
      </c>
      <c r="Q1226" t="s">
        <v>240</v>
      </c>
      <c r="R1226">
        <v>117</v>
      </c>
      <c r="S1226" t="s">
        <v>134</v>
      </c>
      <c r="T1226">
        <v>1</v>
      </c>
      <c r="U1226" s="1">
        <v>43479</v>
      </c>
      <c r="V1226" s="1">
        <v>43607</v>
      </c>
      <c r="W1226" t="s">
        <v>2745</v>
      </c>
      <c r="X1226" t="s">
        <v>1929</v>
      </c>
      <c r="Y1226">
        <v>9</v>
      </c>
      <c r="Z1226">
        <v>9</v>
      </c>
      <c r="AA1226">
        <v>25</v>
      </c>
      <c r="AB1226">
        <v>36</v>
      </c>
      <c r="AC1226" t="s">
        <v>2722</v>
      </c>
      <c r="AD1226">
        <f>IF(ISBLANK(Source[[#This Row],[CrosslistID]]),1,1/COUNTIFS(Source[CrosslistID],Source[[#This Row],[CrosslistID]],Source[TermDesc],Source[[#This Row],[TermDesc]]))</f>
        <v>0.5</v>
      </c>
      <c r="AE1226">
        <v>10</v>
      </c>
      <c r="AF1226">
        <v>25</v>
      </c>
      <c r="AG1226">
        <v>40</v>
      </c>
      <c r="AH1226">
        <v>40</v>
      </c>
      <c r="AI1226">
        <v>0.8</v>
      </c>
      <c r="AJ1226">
        <v>0.9</v>
      </c>
      <c r="AK1226">
        <v>0</v>
      </c>
      <c r="AL12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26">
        <f>IF(AND(Source[[#This Row],[Credit_Noncredit]]="Noncredit",Source[[#This Row],[FTEF]]&gt;0),Source[[#This Row],[NC XLST FTES]]*525/(437.5*Source[[#This Row],[FTEF]]),0)</f>
        <v>0</v>
      </c>
      <c r="AN1226">
        <f>IF(Source[[#This Row],[Credit_Noncredit]]="Credit",Source[[#This Row],[Census Enrollment]],Source[[#This Row],[Noncredit Avg. Attendance]])</f>
        <v>9</v>
      </c>
    </row>
    <row r="1227" spans="1:40" x14ac:dyDescent="0.25">
      <c r="A1227" t="s">
        <v>4581</v>
      </c>
      <c r="B1227" t="s">
        <v>886</v>
      </c>
      <c r="C1227" t="s">
        <v>1184</v>
      </c>
      <c r="D1227" t="s">
        <v>1244</v>
      </c>
      <c r="E1227" s="4">
        <v>38428</v>
      </c>
      <c r="F1227" s="4" t="s">
        <v>1245</v>
      </c>
      <c r="G1227" s="4" t="s">
        <v>1484</v>
      </c>
      <c r="H1227" t="str">
        <f>CONCATENATE(Source[[#This Row],[Subject]],TRIM(Source[[#This Row],[Course]]))</f>
        <v>CINE124B</v>
      </c>
      <c r="I1227" t="str">
        <f>VLOOKUP(Source[[#This Row],[SubjCrse]],'Courses and Categories'!$E$2:$G$1816,3,FALSE)</f>
        <v>Credit CTE</v>
      </c>
      <c r="J1227">
        <v>1</v>
      </c>
      <c r="K1227" t="s">
        <v>4917</v>
      </c>
      <c r="L1227" t="s">
        <v>39</v>
      </c>
      <c r="M1227" t="s">
        <v>903</v>
      </c>
      <c r="N1227" t="s">
        <v>41</v>
      </c>
      <c r="O1227">
        <v>1310</v>
      </c>
      <c r="P1227">
        <v>1600</v>
      </c>
      <c r="Q1227" t="s">
        <v>240</v>
      </c>
      <c r="R1227">
        <v>117</v>
      </c>
      <c r="S1227" t="s">
        <v>134</v>
      </c>
      <c r="T1227">
        <v>1</v>
      </c>
      <c r="U1227" s="1">
        <v>43479</v>
      </c>
      <c r="V1227" s="1">
        <v>43607</v>
      </c>
      <c r="W1227" t="s">
        <v>2745</v>
      </c>
      <c r="X1227" t="s">
        <v>1929</v>
      </c>
      <c r="Y1227">
        <v>1</v>
      </c>
      <c r="Z1227">
        <v>1</v>
      </c>
      <c r="AA1227">
        <v>25</v>
      </c>
      <c r="AB1227">
        <v>4</v>
      </c>
      <c r="AC1227" t="s">
        <v>2722</v>
      </c>
      <c r="AD1227">
        <f>IF(ISBLANK(Source[[#This Row],[CrosslistID]]),1,1/COUNTIFS(Source[CrosslistID],Source[[#This Row],[CrosslistID]],Source[TermDesc],Source[[#This Row],[TermDesc]]))</f>
        <v>0.5</v>
      </c>
      <c r="AE1227">
        <v>10</v>
      </c>
      <c r="AF1227">
        <v>25</v>
      </c>
      <c r="AG1227">
        <v>40</v>
      </c>
      <c r="AH1227">
        <v>40</v>
      </c>
      <c r="AI1227">
        <v>0.1</v>
      </c>
      <c r="AJ1227">
        <v>0.1</v>
      </c>
      <c r="AK1227">
        <v>0.2</v>
      </c>
      <c r="AL12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27">
        <f>IF(AND(Source[[#This Row],[Credit_Noncredit]]="Noncredit",Source[[#This Row],[FTEF]]&gt;0),Source[[#This Row],[NC XLST FTES]]*525/(437.5*Source[[#This Row],[FTEF]]),0)</f>
        <v>0</v>
      </c>
      <c r="AN1227">
        <f>IF(Source[[#This Row],[Credit_Noncredit]]="Credit",Source[[#This Row],[Census Enrollment]],Source[[#This Row],[Noncredit Avg. Attendance]])</f>
        <v>1</v>
      </c>
    </row>
    <row r="1228" spans="1:40" x14ac:dyDescent="0.25">
      <c r="A1228" t="s">
        <v>4581</v>
      </c>
      <c r="B1228" t="s">
        <v>886</v>
      </c>
      <c r="C1228" t="s">
        <v>1184</v>
      </c>
      <c r="D1228" t="s">
        <v>1244</v>
      </c>
      <c r="E1228" s="4">
        <v>38510</v>
      </c>
      <c r="F1228" s="4" t="s">
        <v>1245</v>
      </c>
      <c r="G1228" s="4">
        <v>126</v>
      </c>
      <c r="H1228" t="str">
        <f>CONCATENATE(Source[[#This Row],[Subject]],TRIM(Source[[#This Row],[Course]]))</f>
        <v>CINE126</v>
      </c>
      <c r="I1228" t="str">
        <f>VLOOKUP(Source[[#This Row],[SubjCrse]],'Courses and Categories'!$E$2:$G$1816,3,FALSE)</f>
        <v>Credit CTE</v>
      </c>
      <c r="J1228">
        <v>501</v>
      </c>
      <c r="K1228" t="s">
        <v>2758</v>
      </c>
      <c r="L1228" t="s">
        <v>87</v>
      </c>
      <c r="M1228" t="s">
        <v>903</v>
      </c>
      <c r="N1228" t="s">
        <v>185</v>
      </c>
      <c r="O1228">
        <v>1840</v>
      </c>
      <c r="P1228">
        <v>2130</v>
      </c>
      <c r="Q1228" t="s">
        <v>240</v>
      </c>
      <c r="R1228">
        <v>246</v>
      </c>
      <c r="S1228" t="s">
        <v>134</v>
      </c>
      <c r="T1228">
        <v>1</v>
      </c>
      <c r="U1228" s="1">
        <v>43479</v>
      </c>
      <c r="V1228" s="1">
        <v>43607</v>
      </c>
      <c r="W1228" t="s">
        <v>1261</v>
      </c>
      <c r="X1228" t="s">
        <v>1929</v>
      </c>
      <c r="Y1228">
        <v>17</v>
      </c>
      <c r="Z1228">
        <v>17</v>
      </c>
      <c r="AA1228">
        <v>25</v>
      </c>
      <c r="AB1228">
        <v>68</v>
      </c>
      <c r="AD1228">
        <f>IF(ISBLANK(Source[[#This Row],[CrosslistID]]),1,1/COUNTIFS(Source[CrosslistID],Source[[#This Row],[CrosslistID]],Source[TermDesc],Source[[#This Row],[TermDesc]]))</f>
        <v>1</v>
      </c>
      <c r="AG1228">
        <v>0</v>
      </c>
      <c r="AH1228">
        <v>68</v>
      </c>
      <c r="AI1228">
        <v>1.7</v>
      </c>
      <c r="AJ1228">
        <v>1.7</v>
      </c>
      <c r="AK1228">
        <v>0.2</v>
      </c>
      <c r="AL12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28">
        <f>IF(AND(Source[[#This Row],[Credit_Noncredit]]="Noncredit",Source[[#This Row],[FTEF]]&gt;0),Source[[#This Row],[NC XLST FTES]]*525/(437.5*Source[[#This Row],[FTEF]]),0)</f>
        <v>0</v>
      </c>
      <c r="AN1228">
        <f>IF(Source[[#This Row],[Credit_Noncredit]]="Credit",Source[[#This Row],[Census Enrollment]],Source[[#This Row],[Noncredit Avg. Attendance]])</f>
        <v>17</v>
      </c>
    </row>
    <row r="1229" spans="1:40" x14ac:dyDescent="0.25">
      <c r="A1229" t="s">
        <v>4581</v>
      </c>
      <c r="B1229" t="s">
        <v>886</v>
      </c>
      <c r="C1229" t="s">
        <v>1184</v>
      </c>
      <c r="D1229" t="s">
        <v>1244</v>
      </c>
      <c r="E1229" s="4">
        <v>37983</v>
      </c>
      <c r="F1229" s="4" t="s">
        <v>1245</v>
      </c>
      <c r="G1229" s="4">
        <v>131</v>
      </c>
      <c r="H1229" t="str">
        <f>CONCATENATE(Source[[#This Row],[Subject]],TRIM(Source[[#This Row],[Course]]))</f>
        <v>CINE131</v>
      </c>
      <c r="I1229" t="str">
        <f>VLOOKUP(Source[[#This Row],[SubjCrse]],'Courses and Categories'!$E$2:$G$1816,3,FALSE)</f>
        <v>Credit CTE</v>
      </c>
      <c r="J1229">
        <v>1</v>
      </c>
      <c r="K1229" t="s">
        <v>4918</v>
      </c>
      <c r="L1229" t="s">
        <v>39</v>
      </c>
      <c r="M1229" t="s">
        <v>903</v>
      </c>
      <c r="N1229" t="s">
        <v>185</v>
      </c>
      <c r="O1229">
        <v>910</v>
      </c>
      <c r="P1229">
        <v>1200</v>
      </c>
      <c r="Q1229" t="s">
        <v>240</v>
      </c>
      <c r="R1229">
        <v>117</v>
      </c>
      <c r="S1229" t="s">
        <v>134</v>
      </c>
      <c r="T1229">
        <v>1</v>
      </c>
      <c r="U1229" s="1">
        <v>43479</v>
      </c>
      <c r="V1229" s="1">
        <v>43607</v>
      </c>
      <c r="W1229" t="s">
        <v>2747</v>
      </c>
      <c r="X1229" t="s">
        <v>1929</v>
      </c>
      <c r="Y1229">
        <v>21</v>
      </c>
      <c r="Z1229">
        <v>20</v>
      </c>
      <c r="AA1229">
        <v>25</v>
      </c>
      <c r="AB1229">
        <v>80</v>
      </c>
      <c r="AD1229">
        <f>IF(ISBLANK(Source[[#This Row],[CrosslistID]]),1,1/COUNTIFS(Source[CrosslistID],Source[[#This Row],[CrosslistID]],Source[TermDesc],Source[[#This Row],[TermDesc]]))</f>
        <v>1</v>
      </c>
      <c r="AG1229">
        <v>0</v>
      </c>
      <c r="AH1229">
        <v>80</v>
      </c>
      <c r="AI1229">
        <v>1.9</v>
      </c>
      <c r="AJ1229">
        <v>2.1</v>
      </c>
      <c r="AK1229">
        <v>0.2</v>
      </c>
      <c r="AL12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29">
        <f>IF(AND(Source[[#This Row],[Credit_Noncredit]]="Noncredit",Source[[#This Row],[FTEF]]&gt;0),Source[[#This Row],[NC XLST FTES]]*525/(437.5*Source[[#This Row],[FTEF]]),0)</f>
        <v>0</v>
      </c>
      <c r="AN1229">
        <f>IF(Source[[#This Row],[Credit_Noncredit]]="Credit",Source[[#This Row],[Census Enrollment]],Source[[#This Row],[Noncredit Avg. Attendance]])</f>
        <v>21</v>
      </c>
    </row>
    <row r="1230" spans="1:40" x14ac:dyDescent="0.25">
      <c r="A1230" t="s">
        <v>4581</v>
      </c>
      <c r="B1230" t="s">
        <v>886</v>
      </c>
      <c r="C1230" t="s">
        <v>1184</v>
      </c>
      <c r="D1230" t="s">
        <v>1244</v>
      </c>
      <c r="E1230" s="4">
        <v>32467</v>
      </c>
      <c r="F1230" s="4" t="s">
        <v>1245</v>
      </c>
      <c r="G1230" s="4">
        <v>170</v>
      </c>
      <c r="H1230" t="str">
        <f>CONCATENATE(Source[[#This Row],[Subject]],TRIM(Source[[#This Row],[Course]]))</f>
        <v>CINE170</v>
      </c>
      <c r="I1230" t="str">
        <f>VLOOKUP(Source[[#This Row],[SubjCrse]],'Courses and Categories'!$E$2:$G$1816,3,FALSE)</f>
        <v>Credit CTE</v>
      </c>
      <c r="J1230">
        <v>1</v>
      </c>
      <c r="K1230" t="s">
        <v>2760</v>
      </c>
      <c r="L1230" t="s">
        <v>39</v>
      </c>
      <c r="M1230" t="s">
        <v>891</v>
      </c>
      <c r="N1230" t="s">
        <v>42</v>
      </c>
      <c r="O1230" t="s">
        <v>42</v>
      </c>
      <c r="P1230" t="s">
        <v>42</v>
      </c>
      <c r="Q1230" t="s">
        <v>42</v>
      </c>
      <c r="S1230" t="s">
        <v>134</v>
      </c>
      <c r="T1230">
        <v>1</v>
      </c>
      <c r="U1230" s="1">
        <v>43479</v>
      </c>
      <c r="V1230" s="1">
        <v>43607</v>
      </c>
      <c r="W1230" t="s">
        <v>2740</v>
      </c>
      <c r="X1230" t="s">
        <v>893</v>
      </c>
      <c r="Y1230">
        <v>3</v>
      </c>
      <c r="Z1230">
        <v>3</v>
      </c>
      <c r="AA1230">
        <v>25</v>
      </c>
      <c r="AB1230">
        <v>12</v>
      </c>
      <c r="AD1230">
        <f>IF(ISBLANK(Source[[#This Row],[CrosslistID]]),1,1/COUNTIFS(Source[CrosslistID],Source[[#This Row],[CrosslistID]],Source[TermDesc],Source[[#This Row],[TermDesc]]))</f>
        <v>1</v>
      </c>
      <c r="AG1230">
        <v>0</v>
      </c>
      <c r="AH1230">
        <v>12</v>
      </c>
      <c r="AI1230">
        <v>0.13300000000000001</v>
      </c>
      <c r="AJ1230">
        <v>0.19950000000000001</v>
      </c>
      <c r="AK1230">
        <v>2.4E-2</v>
      </c>
      <c r="AL12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30">
        <f>IF(AND(Source[[#This Row],[Credit_Noncredit]]="Noncredit",Source[[#This Row],[FTEF]]&gt;0),Source[[#This Row],[NC XLST FTES]]*525/(437.5*Source[[#This Row],[FTEF]]),0)</f>
        <v>0</v>
      </c>
      <c r="AN1230">
        <f>IF(Source[[#This Row],[Credit_Noncredit]]="Credit",Source[[#This Row],[Census Enrollment]],Source[[#This Row],[Noncredit Avg. Attendance]])</f>
        <v>3</v>
      </c>
    </row>
    <row r="1231" spans="1:40" x14ac:dyDescent="0.25">
      <c r="A1231" t="s">
        <v>4581</v>
      </c>
      <c r="B1231" t="s">
        <v>886</v>
      </c>
      <c r="C1231" t="s">
        <v>1184</v>
      </c>
      <c r="D1231" t="s">
        <v>1255</v>
      </c>
      <c r="E1231" s="4">
        <v>31276</v>
      </c>
      <c r="F1231" s="4" t="s">
        <v>1256</v>
      </c>
      <c r="G1231" s="4">
        <v>50</v>
      </c>
      <c r="H1231" t="str">
        <f>CONCATENATE(Source[[#This Row],[Subject]],TRIM(Source[[#This Row],[Course]]))</f>
        <v>O H50</v>
      </c>
      <c r="I1231" t="str">
        <f>VLOOKUP(Source[[#This Row],[SubjCrse]],'Courses and Categories'!$E$2:$G$1816,3,FALSE)</f>
        <v>Credit CTE</v>
      </c>
      <c r="J1231">
        <v>1</v>
      </c>
      <c r="K1231" t="s">
        <v>1257</v>
      </c>
      <c r="L1231" t="s">
        <v>50</v>
      </c>
      <c r="M1231" t="s">
        <v>1046</v>
      </c>
      <c r="N1231" t="s">
        <v>51</v>
      </c>
      <c r="O1231">
        <v>910</v>
      </c>
      <c r="P1231">
        <v>1515</v>
      </c>
      <c r="Q1231" t="s">
        <v>1260</v>
      </c>
      <c r="R1231">
        <v>2</v>
      </c>
      <c r="S1231" t="s">
        <v>134</v>
      </c>
      <c r="T1231" t="s">
        <v>44</v>
      </c>
      <c r="U1231" s="1">
        <v>43498</v>
      </c>
      <c r="V1231" s="1">
        <v>43603</v>
      </c>
      <c r="W1231" t="s">
        <v>1258</v>
      </c>
      <c r="X1231" t="s">
        <v>905</v>
      </c>
      <c r="Y1231">
        <v>19</v>
      </c>
      <c r="Z1231">
        <v>18</v>
      </c>
      <c r="AA1231">
        <v>25</v>
      </c>
      <c r="AB1231">
        <v>72</v>
      </c>
      <c r="AD1231">
        <f>IF(ISBLANK(Source[[#This Row],[CrosslistID]]),1,1/COUNTIFS(Source[CrosslistID],Source[[#This Row],[CrosslistID]],Source[TermDesc],Source[[#This Row],[TermDesc]]))</f>
        <v>1</v>
      </c>
      <c r="AG1231">
        <v>0</v>
      </c>
      <c r="AH1231">
        <v>72</v>
      </c>
      <c r="AI1231">
        <v>3.024</v>
      </c>
      <c r="AJ1231">
        <v>3.1920000000000002</v>
      </c>
      <c r="AK1231">
        <v>0.2833</v>
      </c>
      <c r="AL12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31">
        <f>IF(AND(Source[[#This Row],[Credit_Noncredit]]="Noncredit",Source[[#This Row],[FTEF]]&gt;0),Source[[#This Row],[NC XLST FTES]]*525/(437.5*Source[[#This Row],[FTEF]]),0)</f>
        <v>0</v>
      </c>
      <c r="AN1231">
        <f>IF(Source[[#This Row],[Credit_Noncredit]]="Credit",Source[[#This Row],[Census Enrollment]],Source[[#This Row],[Noncredit Avg. Attendance]])</f>
        <v>19</v>
      </c>
    </row>
    <row r="1232" spans="1:40" x14ac:dyDescent="0.25">
      <c r="A1232" t="s">
        <v>4581</v>
      </c>
      <c r="B1232" t="s">
        <v>886</v>
      </c>
      <c r="C1232" t="s">
        <v>1184</v>
      </c>
      <c r="D1232" t="s">
        <v>1255</v>
      </c>
      <c r="E1232" s="4">
        <v>31277</v>
      </c>
      <c r="F1232" s="4" t="s">
        <v>1256</v>
      </c>
      <c r="G1232" s="4">
        <v>50</v>
      </c>
      <c r="H1232" t="str">
        <f>CONCATENATE(Source[[#This Row],[Subject]],TRIM(Source[[#This Row],[Course]]))</f>
        <v>O H50</v>
      </c>
      <c r="I1232" t="str">
        <f>VLOOKUP(Source[[#This Row],[SubjCrse]],'Courses and Categories'!$E$2:$G$1816,3,FALSE)</f>
        <v>Credit CTE</v>
      </c>
      <c r="J1232">
        <v>501</v>
      </c>
      <c r="K1232" t="s">
        <v>1257</v>
      </c>
      <c r="L1232" t="s">
        <v>87</v>
      </c>
      <c r="M1232" t="s">
        <v>1046</v>
      </c>
      <c r="N1232" t="s">
        <v>180</v>
      </c>
      <c r="O1232">
        <v>1710</v>
      </c>
      <c r="P1232">
        <v>2200</v>
      </c>
      <c r="Q1232" t="s">
        <v>1260</v>
      </c>
      <c r="R1232">
        <v>2</v>
      </c>
      <c r="S1232" t="s">
        <v>134</v>
      </c>
      <c r="T1232">
        <v>1</v>
      </c>
      <c r="U1232" s="1">
        <v>43479</v>
      </c>
      <c r="V1232" s="1">
        <v>43607</v>
      </c>
      <c r="W1232" t="s">
        <v>1145</v>
      </c>
      <c r="X1232" t="s">
        <v>1929</v>
      </c>
      <c r="Y1232">
        <v>31</v>
      </c>
      <c r="Z1232">
        <v>28</v>
      </c>
      <c r="AA1232">
        <v>25</v>
      </c>
      <c r="AB1232">
        <v>112</v>
      </c>
      <c r="AD1232">
        <f>IF(ISBLANK(Source[[#This Row],[CrosslistID]]),1,1/COUNTIFS(Source[CrosslistID],Source[[#This Row],[CrosslistID]],Source[TermDesc],Source[[#This Row],[TermDesc]]))</f>
        <v>1</v>
      </c>
      <c r="AG1232">
        <v>0</v>
      </c>
      <c r="AH1232">
        <v>112</v>
      </c>
      <c r="AI1232">
        <v>5</v>
      </c>
      <c r="AJ1232">
        <v>5.1666999999999996</v>
      </c>
      <c r="AK1232">
        <v>0.2833</v>
      </c>
      <c r="AL12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32">
        <f>IF(AND(Source[[#This Row],[Credit_Noncredit]]="Noncredit",Source[[#This Row],[FTEF]]&gt;0),Source[[#This Row],[NC XLST FTES]]*525/(437.5*Source[[#This Row],[FTEF]]),0)</f>
        <v>0</v>
      </c>
      <c r="AN1232">
        <f>IF(Source[[#This Row],[Credit_Noncredit]]="Credit",Source[[#This Row],[Census Enrollment]],Source[[#This Row],[Noncredit Avg. Attendance]])</f>
        <v>31</v>
      </c>
    </row>
    <row r="1233" spans="1:40" x14ac:dyDescent="0.25">
      <c r="A1233" t="s">
        <v>4581</v>
      </c>
      <c r="B1233" t="s">
        <v>886</v>
      </c>
      <c r="C1233" t="s">
        <v>1184</v>
      </c>
      <c r="D1233" t="s">
        <v>1255</v>
      </c>
      <c r="E1233" s="4">
        <v>35820</v>
      </c>
      <c r="F1233" s="4" t="s">
        <v>1256</v>
      </c>
      <c r="G1233" s="4" t="s">
        <v>1036</v>
      </c>
      <c r="H1233" t="str">
        <f>CONCATENATE(Source[[#This Row],[Subject]],TRIM(Source[[#This Row],[Course]]))</f>
        <v>O H53A</v>
      </c>
      <c r="I1233" t="str">
        <f>VLOOKUP(Source[[#This Row],[SubjCrse]],'Courses and Categories'!$E$2:$G$1816,3,FALSE)</f>
        <v>Credit CTE</v>
      </c>
      <c r="J1233">
        <v>1</v>
      </c>
      <c r="K1233" t="s">
        <v>2762</v>
      </c>
      <c r="L1233" t="s">
        <v>39</v>
      </c>
      <c r="M1233" t="s">
        <v>1046</v>
      </c>
      <c r="N1233" t="s">
        <v>820</v>
      </c>
      <c r="O1233" t="s">
        <v>1353</v>
      </c>
      <c r="P1233" t="s">
        <v>2918</v>
      </c>
      <c r="Q1233" t="s">
        <v>2779</v>
      </c>
      <c r="R1233" t="s">
        <v>4246</v>
      </c>
      <c r="S1233" t="s">
        <v>134</v>
      </c>
      <c r="T1233">
        <v>1</v>
      </c>
      <c r="U1233" s="1">
        <v>43479</v>
      </c>
      <c r="V1233" s="1">
        <v>43607</v>
      </c>
      <c r="W1233" t="s">
        <v>4919</v>
      </c>
      <c r="X1233" t="s">
        <v>1929</v>
      </c>
      <c r="Y1233">
        <v>11</v>
      </c>
      <c r="Z1233">
        <v>9</v>
      </c>
      <c r="AA1233">
        <v>25</v>
      </c>
      <c r="AB1233">
        <v>36</v>
      </c>
      <c r="AC1233" t="s">
        <v>4920</v>
      </c>
      <c r="AD1233">
        <f>IF(ISBLANK(Source[[#This Row],[CrosslistID]]),1,1/COUNTIFS(Source[CrosslistID],Source[[#This Row],[CrosslistID]],Source[TermDesc],Source[[#This Row],[TermDesc]]))</f>
        <v>0.5</v>
      </c>
      <c r="AE1233">
        <v>18</v>
      </c>
      <c r="AF1233">
        <v>25</v>
      </c>
      <c r="AG1233">
        <v>72</v>
      </c>
      <c r="AH1233">
        <v>72</v>
      </c>
      <c r="AI1233">
        <v>2.2000000000000002</v>
      </c>
      <c r="AJ1233">
        <v>2.2000000000000002</v>
      </c>
      <c r="AK1233">
        <v>0.33329999999999999</v>
      </c>
      <c r="AL12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33">
        <f>IF(AND(Source[[#This Row],[Credit_Noncredit]]="Noncredit",Source[[#This Row],[FTEF]]&gt;0),Source[[#This Row],[NC XLST FTES]]*525/(437.5*Source[[#This Row],[FTEF]]),0)</f>
        <v>0</v>
      </c>
      <c r="AN1233">
        <f>IF(Source[[#This Row],[Credit_Noncredit]]="Credit",Source[[#This Row],[Census Enrollment]],Source[[#This Row],[Noncredit Avg. Attendance]])</f>
        <v>11</v>
      </c>
    </row>
    <row r="1234" spans="1:40" x14ac:dyDescent="0.25">
      <c r="A1234" t="s">
        <v>4581</v>
      </c>
      <c r="B1234" t="s">
        <v>886</v>
      </c>
      <c r="C1234" t="s">
        <v>1184</v>
      </c>
      <c r="D1234" t="s">
        <v>1255</v>
      </c>
      <c r="E1234" s="4">
        <v>35821</v>
      </c>
      <c r="F1234" s="4" t="s">
        <v>1256</v>
      </c>
      <c r="G1234" s="4" t="s">
        <v>2764</v>
      </c>
      <c r="H1234" t="str">
        <f>CONCATENATE(Source[[#This Row],[Subject]],TRIM(Source[[#This Row],[Course]]))</f>
        <v>O H53B</v>
      </c>
      <c r="I1234" t="str">
        <f>VLOOKUP(Source[[#This Row],[SubjCrse]],'Courses and Categories'!$E$2:$G$1816,3,FALSE)</f>
        <v>Credit CTE</v>
      </c>
      <c r="J1234">
        <v>1</v>
      </c>
      <c r="K1234" t="s">
        <v>2765</v>
      </c>
      <c r="L1234" t="s">
        <v>39</v>
      </c>
      <c r="M1234" t="s">
        <v>1046</v>
      </c>
      <c r="N1234" t="s">
        <v>820</v>
      </c>
      <c r="O1234" t="s">
        <v>1353</v>
      </c>
      <c r="P1234" t="s">
        <v>2918</v>
      </c>
      <c r="Q1234" t="s">
        <v>2779</v>
      </c>
      <c r="R1234" t="s">
        <v>4246</v>
      </c>
      <c r="S1234" t="s">
        <v>134</v>
      </c>
      <c r="T1234">
        <v>1</v>
      </c>
      <c r="U1234" s="1">
        <v>43479</v>
      </c>
      <c r="V1234" s="1">
        <v>43607</v>
      </c>
      <c r="W1234" t="s">
        <v>4919</v>
      </c>
      <c r="X1234" t="s">
        <v>1929</v>
      </c>
      <c r="Y1234">
        <v>8</v>
      </c>
      <c r="Z1234">
        <v>8</v>
      </c>
      <c r="AA1234">
        <v>25</v>
      </c>
      <c r="AB1234">
        <v>32</v>
      </c>
      <c r="AC1234" t="s">
        <v>4920</v>
      </c>
      <c r="AD1234">
        <f>IF(ISBLANK(Source[[#This Row],[CrosslistID]]),1,1/COUNTIFS(Source[CrosslistID],Source[[#This Row],[CrosslistID]],Source[TermDesc],Source[[#This Row],[TermDesc]]))</f>
        <v>0.5</v>
      </c>
      <c r="AE1234">
        <v>18</v>
      </c>
      <c r="AF1234">
        <v>25</v>
      </c>
      <c r="AG1234">
        <v>72</v>
      </c>
      <c r="AH1234">
        <v>72</v>
      </c>
      <c r="AI1234">
        <v>1.6</v>
      </c>
      <c r="AJ1234">
        <v>1.6</v>
      </c>
      <c r="AK1234">
        <v>0</v>
      </c>
      <c r="AL12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34">
        <f>IF(AND(Source[[#This Row],[Credit_Noncredit]]="Noncredit",Source[[#This Row],[FTEF]]&gt;0),Source[[#This Row],[NC XLST FTES]]*525/(437.5*Source[[#This Row],[FTEF]]),0)</f>
        <v>0</v>
      </c>
      <c r="AN1234">
        <f>IF(Source[[#This Row],[Credit_Noncredit]]="Credit",Source[[#This Row],[Census Enrollment]],Source[[#This Row],[Noncredit Avg. Attendance]])</f>
        <v>8</v>
      </c>
    </row>
    <row r="1235" spans="1:40" x14ac:dyDescent="0.25">
      <c r="A1235" t="s">
        <v>4581</v>
      </c>
      <c r="B1235" t="s">
        <v>886</v>
      </c>
      <c r="C1235" t="s">
        <v>1184</v>
      </c>
      <c r="D1235" t="s">
        <v>1255</v>
      </c>
      <c r="E1235" s="4">
        <v>35702</v>
      </c>
      <c r="F1235" s="4" t="s">
        <v>1256</v>
      </c>
      <c r="G1235" s="4">
        <v>56</v>
      </c>
      <c r="H1235" t="str">
        <f>CONCATENATE(Source[[#This Row],[Subject]],TRIM(Source[[#This Row],[Course]]))</f>
        <v>O H56</v>
      </c>
      <c r="I1235" t="str">
        <f>VLOOKUP(Source[[#This Row],[SubjCrse]],'Courses and Categories'!$E$2:$G$1816,3,FALSE)</f>
        <v>Credit CTE</v>
      </c>
      <c r="J1235">
        <v>601</v>
      </c>
      <c r="K1235" t="s">
        <v>4921</v>
      </c>
      <c r="L1235" t="s">
        <v>50</v>
      </c>
      <c r="M1235" t="s">
        <v>1046</v>
      </c>
      <c r="N1235" t="s">
        <v>51</v>
      </c>
      <c r="O1235">
        <v>910</v>
      </c>
      <c r="P1235">
        <v>1400</v>
      </c>
      <c r="Q1235" t="s">
        <v>1260</v>
      </c>
      <c r="R1235">
        <v>1</v>
      </c>
      <c r="S1235" t="s">
        <v>134</v>
      </c>
      <c r="T1235">
        <v>1</v>
      </c>
      <c r="U1235" s="1">
        <v>43479</v>
      </c>
      <c r="V1235" s="1">
        <v>43607</v>
      </c>
      <c r="W1235" t="s">
        <v>2771</v>
      </c>
      <c r="X1235" t="s">
        <v>1929</v>
      </c>
      <c r="Y1235">
        <v>24</v>
      </c>
      <c r="Z1235">
        <v>19</v>
      </c>
      <c r="AA1235">
        <v>25</v>
      </c>
      <c r="AB1235">
        <v>76</v>
      </c>
      <c r="AD1235">
        <f>IF(ISBLANK(Source[[#This Row],[CrosslistID]]),1,1/COUNTIFS(Source[CrosslistID],Source[[#This Row],[CrosslistID]],Source[TermDesc],Source[[#This Row],[TermDesc]]))</f>
        <v>1</v>
      </c>
      <c r="AG1235">
        <v>0</v>
      </c>
      <c r="AH1235">
        <v>76</v>
      </c>
      <c r="AI1235">
        <v>4</v>
      </c>
      <c r="AJ1235">
        <v>4</v>
      </c>
      <c r="AK1235">
        <v>0.2833</v>
      </c>
      <c r="AL12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35">
        <f>IF(AND(Source[[#This Row],[Credit_Noncredit]]="Noncredit",Source[[#This Row],[FTEF]]&gt;0),Source[[#This Row],[NC XLST FTES]]*525/(437.5*Source[[#This Row],[FTEF]]),0)</f>
        <v>0</v>
      </c>
      <c r="AN1235">
        <f>IF(Source[[#This Row],[Credit_Noncredit]]="Credit",Source[[#This Row],[Census Enrollment]],Source[[#This Row],[Noncredit Avg. Attendance]])</f>
        <v>24</v>
      </c>
    </row>
    <row r="1236" spans="1:40" x14ac:dyDescent="0.25">
      <c r="A1236" t="s">
        <v>4581</v>
      </c>
      <c r="B1236" t="s">
        <v>886</v>
      </c>
      <c r="C1236" t="s">
        <v>1184</v>
      </c>
      <c r="D1236" t="s">
        <v>1255</v>
      </c>
      <c r="E1236" s="4">
        <v>35236</v>
      </c>
      <c r="F1236" s="4" t="s">
        <v>1256</v>
      </c>
      <c r="G1236" s="4">
        <v>63</v>
      </c>
      <c r="H1236" t="str">
        <f>CONCATENATE(Source[[#This Row],[Subject]],TRIM(Source[[#This Row],[Course]]))</f>
        <v>O H63</v>
      </c>
      <c r="I1236" t="str">
        <f>VLOOKUP(Source[[#This Row],[SubjCrse]],'Courses and Categories'!$E$2:$G$1816,3,FALSE)</f>
        <v>Credit CTE</v>
      </c>
      <c r="J1236">
        <v>501</v>
      </c>
      <c r="K1236" t="s">
        <v>4922</v>
      </c>
      <c r="L1236" t="s">
        <v>87</v>
      </c>
      <c r="M1236" t="s">
        <v>1046</v>
      </c>
      <c r="N1236" t="s">
        <v>41</v>
      </c>
      <c r="O1236">
        <v>1710</v>
      </c>
      <c r="P1236">
        <v>2200</v>
      </c>
      <c r="Q1236" t="s">
        <v>1260</v>
      </c>
      <c r="R1236">
        <v>3</v>
      </c>
      <c r="S1236" t="s">
        <v>134</v>
      </c>
      <c r="T1236">
        <v>1</v>
      </c>
      <c r="U1236" s="1">
        <v>43479</v>
      </c>
      <c r="V1236" s="1">
        <v>43607</v>
      </c>
      <c r="W1236" t="s">
        <v>1258</v>
      </c>
      <c r="X1236" t="s">
        <v>1929</v>
      </c>
      <c r="Y1236">
        <v>31</v>
      </c>
      <c r="Z1236">
        <v>30</v>
      </c>
      <c r="AA1236">
        <v>25</v>
      </c>
      <c r="AB1236">
        <v>120</v>
      </c>
      <c r="AD1236">
        <f>IF(ISBLANK(Source[[#This Row],[CrosslistID]]),1,1/COUNTIFS(Source[CrosslistID],Source[[#This Row],[CrosslistID]],Source[TermDesc],Source[[#This Row],[TermDesc]]))</f>
        <v>1</v>
      </c>
      <c r="AG1236">
        <v>0</v>
      </c>
      <c r="AH1236">
        <v>120</v>
      </c>
      <c r="AI1236">
        <v>5.1669999999999998</v>
      </c>
      <c r="AJ1236">
        <v>5.1669999999999998</v>
      </c>
      <c r="AK1236">
        <v>0.2833</v>
      </c>
      <c r="AL12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36">
        <f>IF(AND(Source[[#This Row],[Credit_Noncredit]]="Noncredit",Source[[#This Row],[FTEF]]&gt;0),Source[[#This Row],[NC XLST FTES]]*525/(437.5*Source[[#This Row],[FTEF]]),0)</f>
        <v>0</v>
      </c>
      <c r="AN1236">
        <f>IF(Source[[#This Row],[Credit_Noncredit]]="Credit",Source[[#This Row],[Census Enrollment]],Source[[#This Row],[Noncredit Avg. Attendance]])</f>
        <v>31</v>
      </c>
    </row>
    <row r="1237" spans="1:40" x14ac:dyDescent="0.25">
      <c r="A1237" t="s">
        <v>4581</v>
      </c>
      <c r="B1237" t="s">
        <v>886</v>
      </c>
      <c r="C1237" t="s">
        <v>1184</v>
      </c>
      <c r="D1237" t="s">
        <v>1255</v>
      </c>
      <c r="E1237" s="4">
        <v>35815</v>
      </c>
      <c r="F1237" s="4" t="s">
        <v>1256</v>
      </c>
      <c r="G1237" s="4">
        <v>65</v>
      </c>
      <c r="H1237" t="str">
        <f>CONCATENATE(Source[[#This Row],[Subject]],TRIM(Source[[#This Row],[Course]]))</f>
        <v>O H65</v>
      </c>
      <c r="I1237" t="str">
        <f>VLOOKUP(Source[[#This Row],[SubjCrse]],'Courses and Categories'!$E$2:$G$1816,3,FALSE)</f>
        <v>Credit CTE</v>
      </c>
      <c r="J1237">
        <v>501</v>
      </c>
      <c r="K1237" t="s">
        <v>4923</v>
      </c>
      <c r="L1237" t="s">
        <v>87</v>
      </c>
      <c r="M1237" t="s">
        <v>1046</v>
      </c>
      <c r="N1237" t="s">
        <v>50</v>
      </c>
      <c r="O1237">
        <v>1710</v>
      </c>
      <c r="P1237">
        <v>2200</v>
      </c>
      <c r="Q1237" t="s">
        <v>1260</v>
      </c>
      <c r="R1237">
        <v>2</v>
      </c>
      <c r="S1237" t="s">
        <v>134</v>
      </c>
      <c r="T1237">
        <v>1</v>
      </c>
      <c r="U1237" s="1">
        <v>43479</v>
      </c>
      <c r="V1237" s="1">
        <v>43607</v>
      </c>
      <c r="W1237" t="s">
        <v>1258</v>
      </c>
      <c r="X1237" t="s">
        <v>1929</v>
      </c>
      <c r="Y1237">
        <v>17</v>
      </c>
      <c r="Z1237">
        <v>15</v>
      </c>
      <c r="AA1237">
        <v>30</v>
      </c>
      <c r="AB1237">
        <v>50</v>
      </c>
      <c r="AD1237">
        <f>IF(ISBLANK(Source[[#This Row],[CrosslistID]]),1,1/COUNTIFS(Source[CrosslistID],Source[[#This Row],[CrosslistID]],Source[TermDesc],Source[[#This Row],[TermDesc]]))</f>
        <v>1</v>
      </c>
      <c r="AG1237">
        <v>0</v>
      </c>
      <c r="AH1237">
        <v>50</v>
      </c>
      <c r="AI1237">
        <v>2.8330000000000002</v>
      </c>
      <c r="AJ1237">
        <v>2.8330000000000002</v>
      </c>
      <c r="AK1237">
        <v>0.2833</v>
      </c>
      <c r="AL12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37">
        <f>IF(AND(Source[[#This Row],[Credit_Noncredit]]="Noncredit",Source[[#This Row],[FTEF]]&gt;0),Source[[#This Row],[NC XLST FTES]]*525/(437.5*Source[[#This Row],[FTEF]]),0)</f>
        <v>0</v>
      </c>
      <c r="AN1237">
        <f>IF(Source[[#This Row],[Credit_Noncredit]]="Credit",Source[[#This Row],[Census Enrollment]],Source[[#This Row],[Noncredit Avg. Attendance]])</f>
        <v>17</v>
      </c>
    </row>
    <row r="1238" spans="1:40" x14ac:dyDescent="0.25">
      <c r="A1238" t="s">
        <v>4581</v>
      </c>
      <c r="B1238" t="s">
        <v>886</v>
      </c>
      <c r="C1238" t="s">
        <v>1184</v>
      </c>
      <c r="D1238" t="s">
        <v>1255</v>
      </c>
      <c r="E1238" s="4">
        <v>37231</v>
      </c>
      <c r="F1238" s="4" t="s">
        <v>1256</v>
      </c>
      <c r="G1238" s="4" t="s">
        <v>4630</v>
      </c>
      <c r="H1238" t="str">
        <f>CONCATENATE(Source[[#This Row],[Subject]],TRIM(Source[[#This Row],[Course]]))</f>
        <v>O H70B</v>
      </c>
      <c r="I1238" t="str">
        <f>VLOOKUP(Source[[#This Row],[SubjCrse]],'Courses and Categories'!$E$2:$G$1816,3,FALSE)</f>
        <v>Credit CTE</v>
      </c>
      <c r="J1238">
        <v>1</v>
      </c>
      <c r="K1238" t="s">
        <v>4924</v>
      </c>
      <c r="L1238" t="s">
        <v>39</v>
      </c>
      <c r="M1238" t="s">
        <v>1046</v>
      </c>
      <c r="N1238" t="s">
        <v>91</v>
      </c>
      <c r="O1238">
        <v>910</v>
      </c>
      <c r="P1238">
        <v>1400</v>
      </c>
      <c r="Q1238" t="s">
        <v>1260</v>
      </c>
      <c r="R1238">
        <v>2</v>
      </c>
      <c r="S1238" t="s">
        <v>134</v>
      </c>
      <c r="T1238">
        <v>1</v>
      </c>
      <c r="U1238" s="1">
        <v>43479</v>
      </c>
      <c r="V1238" s="1">
        <v>43607</v>
      </c>
      <c r="W1238" t="s">
        <v>1145</v>
      </c>
      <c r="X1238" t="s">
        <v>1929</v>
      </c>
      <c r="Y1238">
        <v>23</v>
      </c>
      <c r="Z1238">
        <v>21</v>
      </c>
      <c r="AA1238">
        <v>25</v>
      </c>
      <c r="AB1238">
        <v>84</v>
      </c>
      <c r="AD1238">
        <f>IF(ISBLANK(Source[[#This Row],[CrosslistID]]),1,1/COUNTIFS(Source[CrosslistID],Source[[#This Row],[CrosslistID]],Source[TermDesc],Source[[#This Row],[TermDesc]]))</f>
        <v>1</v>
      </c>
      <c r="AG1238">
        <v>0</v>
      </c>
      <c r="AH1238">
        <v>84</v>
      </c>
      <c r="AI1238">
        <v>3.8330000000000002</v>
      </c>
      <c r="AJ1238">
        <v>3.8330000000000002</v>
      </c>
      <c r="AK1238">
        <v>0.2833</v>
      </c>
      <c r="AL12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38">
        <f>IF(AND(Source[[#This Row],[Credit_Noncredit]]="Noncredit",Source[[#This Row],[FTEF]]&gt;0),Source[[#This Row],[NC XLST FTES]]*525/(437.5*Source[[#This Row],[FTEF]]),0)</f>
        <v>0</v>
      </c>
      <c r="AN1238">
        <f>IF(Source[[#This Row],[Credit_Noncredit]]="Credit",Source[[#This Row],[Census Enrollment]],Source[[#This Row],[Noncredit Avg. Attendance]])</f>
        <v>23</v>
      </c>
    </row>
    <row r="1239" spans="1:40" x14ac:dyDescent="0.25">
      <c r="A1239" t="s">
        <v>4581</v>
      </c>
      <c r="B1239" t="s">
        <v>886</v>
      </c>
      <c r="C1239" t="s">
        <v>1184</v>
      </c>
      <c r="D1239" t="s">
        <v>1255</v>
      </c>
      <c r="E1239" s="4">
        <v>35237</v>
      </c>
      <c r="F1239" s="4" t="s">
        <v>1256</v>
      </c>
      <c r="G1239" s="4">
        <v>75</v>
      </c>
      <c r="H1239" t="str">
        <f>CONCATENATE(Source[[#This Row],[Subject]],TRIM(Source[[#This Row],[Course]]))</f>
        <v>O H75</v>
      </c>
      <c r="I1239" t="str">
        <f>VLOOKUP(Source[[#This Row],[SubjCrse]],'Courses and Categories'!$E$2:$G$1816,3,FALSE)</f>
        <v>Credit CTE</v>
      </c>
      <c r="J1239">
        <v>501</v>
      </c>
      <c r="K1239" t="s">
        <v>4925</v>
      </c>
      <c r="L1239" t="s">
        <v>87</v>
      </c>
      <c r="M1239" t="s">
        <v>903</v>
      </c>
      <c r="N1239" t="s">
        <v>180</v>
      </c>
      <c r="O1239">
        <v>1810</v>
      </c>
      <c r="P1239">
        <v>2100</v>
      </c>
      <c r="Q1239" t="s">
        <v>1260</v>
      </c>
      <c r="R1239">
        <v>3</v>
      </c>
      <c r="S1239" t="s">
        <v>134</v>
      </c>
      <c r="T1239">
        <v>1</v>
      </c>
      <c r="U1239" s="1">
        <v>43479</v>
      </c>
      <c r="V1239" s="1">
        <v>43607</v>
      </c>
      <c r="W1239" t="s">
        <v>1258</v>
      </c>
      <c r="X1239" t="s">
        <v>1929</v>
      </c>
      <c r="Y1239">
        <v>30</v>
      </c>
      <c r="Z1239">
        <v>30</v>
      </c>
      <c r="AA1239">
        <v>25</v>
      </c>
      <c r="AB1239">
        <v>120</v>
      </c>
      <c r="AD1239">
        <f>IF(ISBLANK(Source[[#This Row],[CrosslistID]]),1,1/COUNTIFS(Source[CrosslistID],Source[[#This Row],[CrosslistID]],Source[TermDesc],Source[[#This Row],[TermDesc]]))</f>
        <v>1</v>
      </c>
      <c r="AG1239">
        <v>0</v>
      </c>
      <c r="AH1239">
        <v>120</v>
      </c>
      <c r="AI1239">
        <v>2.9</v>
      </c>
      <c r="AJ1239">
        <v>3</v>
      </c>
      <c r="AK1239">
        <v>0.2</v>
      </c>
      <c r="AL12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39">
        <f>IF(AND(Source[[#This Row],[Credit_Noncredit]]="Noncredit",Source[[#This Row],[FTEF]]&gt;0),Source[[#This Row],[NC XLST FTES]]*525/(437.5*Source[[#This Row],[FTEF]]),0)</f>
        <v>0</v>
      </c>
      <c r="AN1239">
        <f>IF(Source[[#This Row],[Credit_Noncredit]]="Credit",Source[[#This Row],[Census Enrollment]],Source[[#This Row],[Noncredit Avg. Attendance]])</f>
        <v>30</v>
      </c>
    </row>
    <row r="1240" spans="1:40" x14ac:dyDescent="0.25">
      <c r="A1240" t="s">
        <v>4581</v>
      </c>
      <c r="B1240" t="s">
        <v>886</v>
      </c>
      <c r="C1240" t="s">
        <v>1184</v>
      </c>
      <c r="D1240" t="s">
        <v>1255</v>
      </c>
      <c r="E1240" s="4">
        <v>30736</v>
      </c>
      <c r="F1240" s="4" t="s">
        <v>1256</v>
      </c>
      <c r="G1240" s="4">
        <v>77</v>
      </c>
      <c r="H1240" t="str">
        <f>CONCATENATE(Source[[#This Row],[Subject]],TRIM(Source[[#This Row],[Course]]))</f>
        <v>O H77</v>
      </c>
      <c r="I1240" t="str">
        <f>VLOOKUP(Source[[#This Row],[SubjCrse]],'Courses and Categories'!$E$2:$G$1816,3,FALSE)</f>
        <v>Credit Gen Ed/CTE</v>
      </c>
      <c r="J1240">
        <v>1</v>
      </c>
      <c r="K1240" t="s">
        <v>4926</v>
      </c>
      <c r="L1240" t="s">
        <v>39</v>
      </c>
      <c r="M1240" t="s">
        <v>903</v>
      </c>
      <c r="N1240" t="s">
        <v>50</v>
      </c>
      <c r="O1240">
        <v>910</v>
      </c>
      <c r="P1240">
        <v>1300</v>
      </c>
      <c r="Q1240" t="s">
        <v>1260</v>
      </c>
      <c r="R1240">
        <v>1</v>
      </c>
      <c r="S1240" t="s">
        <v>134</v>
      </c>
      <c r="T1240">
        <v>1</v>
      </c>
      <c r="U1240" s="1">
        <v>43479</v>
      </c>
      <c r="V1240" s="1">
        <v>43607</v>
      </c>
      <c r="W1240" t="s">
        <v>4927</v>
      </c>
      <c r="X1240" t="s">
        <v>1929</v>
      </c>
      <c r="Y1240">
        <v>36</v>
      </c>
      <c r="Z1240">
        <v>35</v>
      </c>
      <c r="AA1240">
        <v>30</v>
      </c>
      <c r="AB1240">
        <v>116.66670000000001</v>
      </c>
      <c r="AD1240">
        <f>IF(ISBLANK(Source[[#This Row],[CrosslistID]]),1,1/COUNTIFS(Source[CrosslistID],Source[[#This Row],[CrosslistID]],Source[TermDesc],Source[[#This Row],[TermDesc]]))</f>
        <v>1</v>
      </c>
      <c r="AG1240">
        <v>0</v>
      </c>
      <c r="AH1240">
        <v>116.66670000000001</v>
      </c>
      <c r="AI1240">
        <v>4.5330000000000004</v>
      </c>
      <c r="AJ1240">
        <v>4.7995999999999999</v>
      </c>
      <c r="AK1240">
        <v>0.26669999999999999</v>
      </c>
      <c r="AL12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40">
        <f>IF(AND(Source[[#This Row],[Credit_Noncredit]]="Noncredit",Source[[#This Row],[FTEF]]&gt;0),Source[[#This Row],[NC XLST FTES]]*525/(437.5*Source[[#This Row],[FTEF]]),0)</f>
        <v>0</v>
      </c>
      <c r="AN1240">
        <f>IF(Source[[#This Row],[Credit_Noncredit]]="Credit",Source[[#This Row],[Census Enrollment]],Source[[#This Row],[Noncredit Avg. Attendance]])</f>
        <v>36</v>
      </c>
    </row>
    <row r="1241" spans="1:40" x14ac:dyDescent="0.25">
      <c r="A1241" t="s">
        <v>4581</v>
      </c>
      <c r="B1241" t="s">
        <v>886</v>
      </c>
      <c r="C1241" t="s">
        <v>1184</v>
      </c>
      <c r="D1241" t="s">
        <v>1255</v>
      </c>
      <c r="E1241" s="4">
        <v>30740</v>
      </c>
      <c r="F1241" s="4" t="s">
        <v>1256</v>
      </c>
      <c r="G1241" s="4">
        <v>77</v>
      </c>
      <c r="H1241" t="str">
        <f>CONCATENATE(Source[[#This Row],[Subject]],TRIM(Source[[#This Row],[Course]]))</f>
        <v>O H77</v>
      </c>
      <c r="I1241" t="str">
        <f>VLOOKUP(Source[[#This Row],[SubjCrse]],'Courses and Categories'!$E$2:$G$1816,3,FALSE)</f>
        <v>Credit Gen Ed/CTE</v>
      </c>
      <c r="J1241">
        <v>501</v>
      </c>
      <c r="K1241" t="s">
        <v>4926</v>
      </c>
      <c r="L1241" t="s">
        <v>87</v>
      </c>
      <c r="M1241" t="s">
        <v>903</v>
      </c>
      <c r="N1241" t="s">
        <v>41</v>
      </c>
      <c r="O1241">
        <v>1810</v>
      </c>
      <c r="P1241">
        <v>2200</v>
      </c>
      <c r="Q1241" t="s">
        <v>1260</v>
      </c>
      <c r="R1241">
        <v>2</v>
      </c>
      <c r="S1241" t="s">
        <v>134</v>
      </c>
      <c r="T1241">
        <v>1</v>
      </c>
      <c r="U1241" s="1">
        <v>43479</v>
      </c>
      <c r="V1241" s="1">
        <v>43607</v>
      </c>
      <c r="W1241" t="s">
        <v>4927</v>
      </c>
      <c r="X1241" t="s">
        <v>1929</v>
      </c>
      <c r="Y1241">
        <v>38</v>
      </c>
      <c r="Z1241">
        <v>37</v>
      </c>
      <c r="AA1241">
        <v>30</v>
      </c>
      <c r="AB1241">
        <v>123.33329999999999</v>
      </c>
      <c r="AD1241">
        <f>IF(ISBLANK(Source[[#This Row],[CrosslistID]]),1,1/COUNTIFS(Source[CrosslistID],Source[[#This Row],[CrosslistID]],Source[TermDesc],Source[[#This Row],[TermDesc]]))</f>
        <v>1</v>
      </c>
      <c r="AG1241">
        <v>0</v>
      </c>
      <c r="AH1241">
        <v>123.33329999999999</v>
      </c>
      <c r="AI1241">
        <v>4.9329999999999998</v>
      </c>
      <c r="AJ1241">
        <v>5.0663</v>
      </c>
      <c r="AK1241">
        <v>0.26669999999999999</v>
      </c>
      <c r="AL12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41">
        <f>IF(AND(Source[[#This Row],[Credit_Noncredit]]="Noncredit",Source[[#This Row],[FTEF]]&gt;0),Source[[#This Row],[NC XLST FTES]]*525/(437.5*Source[[#This Row],[FTEF]]),0)</f>
        <v>0</v>
      </c>
      <c r="AN1241">
        <f>IF(Source[[#This Row],[Credit_Noncredit]]="Credit",Source[[#This Row],[Census Enrollment]],Source[[#This Row],[Noncredit Avg. Attendance]])</f>
        <v>38</v>
      </c>
    </row>
    <row r="1242" spans="1:40" x14ac:dyDescent="0.25">
      <c r="A1242" t="s">
        <v>4581</v>
      </c>
      <c r="B1242" t="s">
        <v>886</v>
      </c>
      <c r="C1242" t="s">
        <v>1184</v>
      </c>
      <c r="D1242" t="s">
        <v>1255</v>
      </c>
      <c r="E1242" s="4">
        <v>36793</v>
      </c>
      <c r="F1242" s="4" t="s">
        <v>1256</v>
      </c>
      <c r="G1242" s="4">
        <v>101</v>
      </c>
      <c r="H1242" t="str">
        <f>CONCATENATE(Source[[#This Row],[Subject]],TRIM(Source[[#This Row],[Course]]))</f>
        <v>O H101</v>
      </c>
      <c r="I1242" t="str">
        <f>VLOOKUP(Source[[#This Row],[SubjCrse]],'Courses and Categories'!$E$2:$G$1816,3,FALSE)</f>
        <v>Credit CTE</v>
      </c>
      <c r="J1242">
        <v>1</v>
      </c>
      <c r="K1242" t="s">
        <v>4928</v>
      </c>
      <c r="L1242" t="s">
        <v>39</v>
      </c>
      <c r="M1242" t="s">
        <v>903</v>
      </c>
      <c r="N1242" t="s">
        <v>180</v>
      </c>
      <c r="O1242">
        <v>910</v>
      </c>
      <c r="P1242">
        <v>1200</v>
      </c>
      <c r="Q1242" t="s">
        <v>1260</v>
      </c>
      <c r="R1242">
        <v>3</v>
      </c>
      <c r="S1242" t="s">
        <v>134</v>
      </c>
      <c r="T1242">
        <v>1</v>
      </c>
      <c r="U1242" s="1">
        <v>43479</v>
      </c>
      <c r="V1242" s="1">
        <v>43607</v>
      </c>
      <c r="W1242" t="s">
        <v>1145</v>
      </c>
      <c r="X1242" t="s">
        <v>1929</v>
      </c>
      <c r="Y1242">
        <v>22</v>
      </c>
      <c r="Z1242">
        <v>19</v>
      </c>
      <c r="AA1242">
        <v>25</v>
      </c>
      <c r="AB1242">
        <v>76</v>
      </c>
      <c r="AD1242">
        <f>IF(ISBLANK(Source[[#This Row],[CrosslistID]]),1,1/COUNTIFS(Source[CrosslistID],Source[[#This Row],[CrosslistID]],Source[TermDesc],Source[[#This Row],[TermDesc]]))</f>
        <v>1</v>
      </c>
      <c r="AG1242">
        <v>0</v>
      </c>
      <c r="AH1242">
        <v>76</v>
      </c>
      <c r="AI1242">
        <v>2.2000000000000002</v>
      </c>
      <c r="AJ1242">
        <v>2.2000000000000002</v>
      </c>
      <c r="AK1242">
        <v>0.2</v>
      </c>
      <c r="AL12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42">
        <f>IF(AND(Source[[#This Row],[Credit_Noncredit]]="Noncredit",Source[[#This Row],[FTEF]]&gt;0),Source[[#This Row],[NC XLST FTES]]*525/(437.5*Source[[#This Row],[FTEF]]),0)</f>
        <v>0</v>
      </c>
      <c r="AN1242">
        <f>IF(Source[[#This Row],[Credit_Noncredit]]="Credit",Source[[#This Row],[Census Enrollment]],Source[[#This Row],[Noncredit Avg. Attendance]])</f>
        <v>22</v>
      </c>
    </row>
    <row r="1243" spans="1:40" x14ac:dyDescent="0.25">
      <c r="A1243" t="s">
        <v>4581</v>
      </c>
      <c r="B1243" t="s">
        <v>886</v>
      </c>
      <c r="C1243" t="s">
        <v>1184</v>
      </c>
      <c r="D1243" t="s">
        <v>1255</v>
      </c>
      <c r="E1243" s="4">
        <v>38010</v>
      </c>
      <c r="F1243" s="4" t="s">
        <v>1259</v>
      </c>
      <c r="G1243" s="4" t="s">
        <v>958</v>
      </c>
      <c r="H1243" t="str">
        <f>CONCATENATE(Source[[#This Row],[Subject]],TRIM(Source[[#This Row],[Course]]))</f>
        <v>R F80A</v>
      </c>
      <c r="I1243" t="str">
        <f>VLOOKUP(Source[[#This Row],[SubjCrse]],'Courses and Categories'!$E$2:$G$1816,3,FALSE)</f>
        <v>Credit CTE</v>
      </c>
      <c r="J1243">
        <v>501</v>
      </c>
      <c r="K1243" t="s">
        <v>2775</v>
      </c>
      <c r="L1243" t="s">
        <v>39</v>
      </c>
      <c r="M1243" t="s">
        <v>1046</v>
      </c>
      <c r="N1243" t="s">
        <v>59</v>
      </c>
      <c r="O1243">
        <v>910</v>
      </c>
      <c r="P1243">
        <v>1320</v>
      </c>
      <c r="Q1243" t="s">
        <v>1260</v>
      </c>
      <c r="R1243">
        <v>1</v>
      </c>
      <c r="S1243" t="s">
        <v>134</v>
      </c>
      <c r="T1243">
        <v>1</v>
      </c>
      <c r="U1243" s="1">
        <v>43479</v>
      </c>
      <c r="V1243" s="1">
        <v>43607</v>
      </c>
      <c r="W1243" t="s">
        <v>4929</v>
      </c>
      <c r="X1243" t="s">
        <v>1929</v>
      </c>
      <c r="Y1243">
        <v>19</v>
      </c>
      <c r="Z1243">
        <v>18</v>
      </c>
      <c r="AA1243">
        <v>30</v>
      </c>
      <c r="AB1243">
        <v>60</v>
      </c>
      <c r="AD1243">
        <f>IF(ISBLANK(Source[[#This Row],[CrosslistID]]),1,1/COUNTIFS(Source[CrosslistID],Source[[#This Row],[CrosslistID]],Source[TermDesc],Source[[#This Row],[TermDesc]]))</f>
        <v>1</v>
      </c>
      <c r="AG1243">
        <v>0</v>
      </c>
      <c r="AH1243">
        <v>60</v>
      </c>
      <c r="AI1243">
        <v>5.28</v>
      </c>
      <c r="AJ1243">
        <v>5.5732999999999997</v>
      </c>
      <c r="AK1243">
        <v>0.5</v>
      </c>
      <c r="AL12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43">
        <f>IF(AND(Source[[#This Row],[Credit_Noncredit]]="Noncredit",Source[[#This Row],[FTEF]]&gt;0),Source[[#This Row],[NC XLST FTES]]*525/(437.5*Source[[#This Row],[FTEF]]),0)</f>
        <v>0</v>
      </c>
      <c r="AN1243">
        <f>IF(Source[[#This Row],[Credit_Noncredit]]="Credit",Source[[#This Row],[Census Enrollment]],Source[[#This Row],[Noncredit Avg. Attendance]])</f>
        <v>19</v>
      </c>
    </row>
    <row r="1244" spans="1:40" x14ac:dyDescent="0.25">
      <c r="A1244" t="s">
        <v>4581</v>
      </c>
      <c r="B1244" t="s">
        <v>886</v>
      </c>
      <c r="C1244" t="s">
        <v>1184</v>
      </c>
      <c r="D1244" t="s">
        <v>1255</v>
      </c>
      <c r="E1244" s="4">
        <v>37834</v>
      </c>
      <c r="F1244" s="4" t="s">
        <v>1259</v>
      </c>
      <c r="G1244" s="4" t="s">
        <v>2777</v>
      </c>
      <c r="H1244" t="str">
        <f>CONCATENATE(Source[[#This Row],[Subject]],TRIM(Source[[#This Row],[Course]]))</f>
        <v>R F80B</v>
      </c>
      <c r="I1244" t="str">
        <f>VLOOKUP(Source[[#This Row],[SubjCrse]],'Courses and Categories'!$E$2:$G$1816,3,FALSE)</f>
        <v>Credit CTE</v>
      </c>
      <c r="J1244">
        <v>501</v>
      </c>
      <c r="K1244" t="s">
        <v>2778</v>
      </c>
      <c r="L1244" t="s">
        <v>87</v>
      </c>
      <c r="M1244" t="s">
        <v>1046</v>
      </c>
      <c r="N1244" t="s">
        <v>95</v>
      </c>
      <c r="O1244" t="s">
        <v>425</v>
      </c>
      <c r="P1244" t="s">
        <v>2401</v>
      </c>
      <c r="Q1244" t="s">
        <v>2779</v>
      </c>
      <c r="R1244" t="s">
        <v>2780</v>
      </c>
      <c r="S1244" t="s">
        <v>134</v>
      </c>
      <c r="T1244" t="s">
        <v>44</v>
      </c>
      <c r="U1244" s="1">
        <v>43494</v>
      </c>
      <c r="V1244" s="1">
        <v>43607</v>
      </c>
      <c r="W1244" t="s">
        <v>4930</v>
      </c>
      <c r="X1244" t="s">
        <v>905</v>
      </c>
      <c r="Y1244">
        <v>16</v>
      </c>
      <c r="Z1244">
        <v>16</v>
      </c>
      <c r="AA1244">
        <v>30</v>
      </c>
      <c r="AB1244">
        <v>53.333300000000001</v>
      </c>
      <c r="AD1244">
        <f>IF(ISBLANK(Source[[#This Row],[CrosslistID]]),1,1/COUNTIFS(Source[CrosslistID],Source[[#This Row],[CrosslistID]],Source[TermDesc],Source[[#This Row],[TermDesc]]))</f>
        <v>1</v>
      </c>
      <c r="AG1244">
        <v>0</v>
      </c>
      <c r="AH1244">
        <v>53.333300000000001</v>
      </c>
      <c r="AI1244">
        <v>3.657</v>
      </c>
      <c r="AJ1244">
        <v>3.657</v>
      </c>
      <c r="AK1244">
        <v>0.41670000000000001</v>
      </c>
      <c r="AL12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44">
        <f>IF(AND(Source[[#This Row],[Credit_Noncredit]]="Noncredit",Source[[#This Row],[FTEF]]&gt;0),Source[[#This Row],[NC XLST FTES]]*525/(437.5*Source[[#This Row],[FTEF]]),0)</f>
        <v>0</v>
      </c>
      <c r="AN1244">
        <f>IF(Source[[#This Row],[Credit_Noncredit]]="Credit",Source[[#This Row],[Census Enrollment]],Source[[#This Row],[Noncredit Avg. Attendance]])</f>
        <v>16</v>
      </c>
    </row>
    <row r="1245" spans="1:40" x14ac:dyDescent="0.25">
      <c r="A1245" t="s">
        <v>4581</v>
      </c>
      <c r="B1245" t="s">
        <v>886</v>
      </c>
      <c r="C1245" t="s">
        <v>1184</v>
      </c>
      <c r="D1245" t="s">
        <v>1255</v>
      </c>
      <c r="E1245" s="4">
        <v>38472</v>
      </c>
      <c r="F1245" s="4" t="s">
        <v>1259</v>
      </c>
      <c r="G1245" s="4" t="s">
        <v>960</v>
      </c>
      <c r="H1245" t="str">
        <f>CONCATENATE(Source[[#This Row],[Subject]],TRIM(Source[[#This Row],[Course]]))</f>
        <v>R F80C</v>
      </c>
      <c r="I1245" t="str">
        <f>VLOOKUP(Source[[#This Row],[SubjCrse]],'Courses and Categories'!$E$2:$G$1816,3,FALSE)</f>
        <v>Credit CTE</v>
      </c>
      <c r="J1245">
        <v>501</v>
      </c>
      <c r="K1245" t="s">
        <v>2782</v>
      </c>
      <c r="L1245" t="s">
        <v>87</v>
      </c>
      <c r="M1245" t="s">
        <v>1046</v>
      </c>
      <c r="N1245" t="s">
        <v>185</v>
      </c>
      <c r="O1245">
        <v>1710</v>
      </c>
      <c r="P1245">
        <v>2200</v>
      </c>
      <c r="Q1245" t="s">
        <v>1260</v>
      </c>
      <c r="R1245">
        <v>1</v>
      </c>
      <c r="S1245" t="s">
        <v>134</v>
      </c>
      <c r="T1245">
        <v>1</v>
      </c>
      <c r="U1245" s="1">
        <v>43479</v>
      </c>
      <c r="V1245" s="1">
        <v>43607</v>
      </c>
      <c r="W1245" t="s">
        <v>2776</v>
      </c>
      <c r="X1245" t="s">
        <v>1929</v>
      </c>
      <c r="Y1245">
        <v>20</v>
      </c>
      <c r="Z1245">
        <v>19</v>
      </c>
      <c r="AA1245">
        <v>30</v>
      </c>
      <c r="AB1245">
        <v>63.333300000000001</v>
      </c>
      <c r="AD1245">
        <f>IF(ISBLANK(Source[[#This Row],[CrosslistID]]),1,1/COUNTIFS(Source[CrosslistID],Source[[#This Row],[CrosslistID]],Source[TermDesc],Source[[#This Row],[TermDesc]]))</f>
        <v>1</v>
      </c>
      <c r="AG1245">
        <v>0</v>
      </c>
      <c r="AH1245">
        <v>63.333300000000001</v>
      </c>
      <c r="AI1245">
        <v>3.1669999999999998</v>
      </c>
      <c r="AJ1245">
        <v>3.3336999999999999</v>
      </c>
      <c r="AK1245">
        <v>0.32129999999999997</v>
      </c>
      <c r="AL12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45">
        <f>IF(AND(Source[[#This Row],[Credit_Noncredit]]="Noncredit",Source[[#This Row],[FTEF]]&gt;0),Source[[#This Row],[NC XLST FTES]]*525/(437.5*Source[[#This Row],[FTEF]]),0)</f>
        <v>0</v>
      </c>
      <c r="AN1245">
        <f>IF(Source[[#This Row],[Credit_Noncredit]]="Credit",Source[[#This Row],[Census Enrollment]],Source[[#This Row],[Noncredit Avg. Attendance]])</f>
        <v>20</v>
      </c>
    </row>
    <row r="1246" spans="1:40" x14ac:dyDescent="0.25">
      <c r="A1246" t="s">
        <v>4581</v>
      </c>
      <c r="B1246" t="s">
        <v>886</v>
      </c>
      <c r="C1246" t="s">
        <v>1184</v>
      </c>
      <c r="D1246" t="s">
        <v>1255</v>
      </c>
      <c r="E1246" s="4">
        <v>38007</v>
      </c>
      <c r="F1246" s="4" t="s">
        <v>1259</v>
      </c>
      <c r="G1246" s="4" t="s">
        <v>4625</v>
      </c>
      <c r="H1246" t="str">
        <f>CONCATENATE(Source[[#This Row],[Subject]],TRIM(Source[[#This Row],[Course]]))</f>
        <v>R F81B</v>
      </c>
      <c r="I1246" t="str">
        <f>VLOOKUP(Source[[#This Row],[SubjCrse]],'Courses and Categories'!$E$2:$G$1816,3,FALSE)</f>
        <v>Credit CTE</v>
      </c>
      <c r="J1246">
        <v>1</v>
      </c>
      <c r="K1246" t="s">
        <v>4931</v>
      </c>
      <c r="L1246" t="s">
        <v>39</v>
      </c>
      <c r="M1246" t="s">
        <v>903</v>
      </c>
      <c r="N1246" t="s">
        <v>180</v>
      </c>
      <c r="O1246">
        <v>1510</v>
      </c>
      <c r="P1246">
        <v>1700</v>
      </c>
      <c r="Q1246" t="s">
        <v>1260</v>
      </c>
      <c r="R1246">
        <v>1</v>
      </c>
      <c r="S1246" t="s">
        <v>134</v>
      </c>
      <c r="T1246">
        <v>1</v>
      </c>
      <c r="U1246" s="1">
        <v>43479</v>
      </c>
      <c r="V1246" s="1">
        <v>43607</v>
      </c>
      <c r="W1246" t="s">
        <v>1261</v>
      </c>
      <c r="X1246" t="s">
        <v>1929</v>
      </c>
      <c r="Y1246">
        <v>20</v>
      </c>
      <c r="Z1246">
        <v>19</v>
      </c>
      <c r="AA1246">
        <v>25</v>
      </c>
      <c r="AB1246">
        <v>76</v>
      </c>
      <c r="AD1246">
        <f>IF(ISBLANK(Source[[#This Row],[CrosslistID]]),1,1/COUNTIFS(Source[CrosslistID],Source[[#This Row],[CrosslistID]],Source[TermDesc],Source[[#This Row],[TermDesc]]))</f>
        <v>1</v>
      </c>
      <c r="AG1246">
        <v>0</v>
      </c>
      <c r="AH1246">
        <v>76</v>
      </c>
      <c r="AI1246">
        <v>1.2</v>
      </c>
      <c r="AJ1246">
        <v>1.3332999999999999</v>
      </c>
      <c r="AK1246">
        <v>0.1333</v>
      </c>
      <c r="AL12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46">
        <f>IF(AND(Source[[#This Row],[Credit_Noncredit]]="Noncredit",Source[[#This Row],[FTEF]]&gt;0),Source[[#This Row],[NC XLST FTES]]*525/(437.5*Source[[#This Row],[FTEF]]),0)</f>
        <v>0</v>
      </c>
      <c r="AN1246">
        <f>IF(Source[[#This Row],[Credit_Noncredit]]="Credit",Source[[#This Row],[Census Enrollment]],Source[[#This Row],[Noncredit Avg. Attendance]])</f>
        <v>20</v>
      </c>
    </row>
    <row r="1247" spans="1:40" x14ac:dyDescent="0.25">
      <c r="A1247" t="s">
        <v>4581</v>
      </c>
      <c r="B1247" t="s">
        <v>886</v>
      </c>
      <c r="C1247" t="s">
        <v>1184</v>
      </c>
      <c r="D1247" t="s">
        <v>1255</v>
      </c>
      <c r="E1247" s="4">
        <v>38008</v>
      </c>
      <c r="F1247" s="4" t="s">
        <v>1259</v>
      </c>
      <c r="G1247" s="4" t="s">
        <v>2938</v>
      </c>
      <c r="H1247" t="str">
        <f>CONCATENATE(Source[[#This Row],[Subject]],TRIM(Source[[#This Row],[Course]]))</f>
        <v>R F85A</v>
      </c>
      <c r="I1247" t="str">
        <f>VLOOKUP(Source[[#This Row],[SubjCrse]],'Courses and Categories'!$E$2:$G$1816,3,FALSE)</f>
        <v>Credit CTE</v>
      </c>
      <c r="J1247">
        <v>1</v>
      </c>
      <c r="K1247" t="s">
        <v>4932</v>
      </c>
      <c r="L1247" t="s">
        <v>87</v>
      </c>
      <c r="M1247" t="s">
        <v>1046</v>
      </c>
      <c r="N1247" t="s">
        <v>41</v>
      </c>
      <c r="O1247">
        <v>1810</v>
      </c>
      <c r="P1247">
        <v>2200</v>
      </c>
      <c r="Q1247" t="s">
        <v>1260</v>
      </c>
      <c r="R1247">
        <v>1</v>
      </c>
      <c r="S1247" t="s">
        <v>134</v>
      </c>
      <c r="T1247" t="s">
        <v>44</v>
      </c>
      <c r="U1247" s="1">
        <v>43479</v>
      </c>
      <c r="V1247" s="1">
        <v>43571</v>
      </c>
      <c r="W1247" t="s">
        <v>2776</v>
      </c>
      <c r="X1247" t="s">
        <v>905</v>
      </c>
      <c r="Y1247">
        <v>21</v>
      </c>
      <c r="Z1247">
        <v>20</v>
      </c>
      <c r="AA1247">
        <v>25</v>
      </c>
      <c r="AB1247">
        <v>80</v>
      </c>
      <c r="AD1247">
        <f>IF(ISBLANK(Source[[#This Row],[CrosslistID]]),1,1/COUNTIFS(Source[CrosslistID],Source[[#This Row],[CrosslistID]],Source[TermDesc],Source[[#This Row],[TermDesc]]))</f>
        <v>1</v>
      </c>
      <c r="AG1247">
        <v>0</v>
      </c>
      <c r="AH1247">
        <v>80</v>
      </c>
      <c r="AI1247">
        <v>1.829</v>
      </c>
      <c r="AJ1247">
        <v>1.9204000000000001</v>
      </c>
      <c r="AK1247">
        <v>0.18329999999999999</v>
      </c>
      <c r="AL12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47">
        <f>IF(AND(Source[[#This Row],[Credit_Noncredit]]="Noncredit",Source[[#This Row],[FTEF]]&gt;0),Source[[#This Row],[NC XLST FTES]]*525/(437.5*Source[[#This Row],[FTEF]]),0)</f>
        <v>0</v>
      </c>
      <c r="AN1247">
        <f>IF(Source[[#This Row],[Credit_Noncredit]]="Credit",Source[[#This Row],[Census Enrollment]],Source[[#This Row],[Noncredit Avg. Attendance]])</f>
        <v>21</v>
      </c>
    </row>
    <row r="1248" spans="1:40" x14ac:dyDescent="0.25">
      <c r="A1248" t="s">
        <v>4581</v>
      </c>
      <c r="B1248" t="s">
        <v>886</v>
      </c>
      <c r="C1248" t="s">
        <v>1184</v>
      </c>
      <c r="D1248" t="s">
        <v>1255</v>
      </c>
      <c r="E1248" s="4">
        <v>37981</v>
      </c>
      <c r="F1248" s="4" t="s">
        <v>1259</v>
      </c>
      <c r="G1248" s="4" t="s">
        <v>2938</v>
      </c>
      <c r="H1248" t="str">
        <f>CONCATENATE(Source[[#This Row],[Subject]],TRIM(Source[[#This Row],[Course]]))</f>
        <v>R F85A</v>
      </c>
      <c r="I1248" t="str">
        <f>VLOOKUP(Source[[#This Row],[SubjCrse]],'Courses and Categories'!$E$2:$G$1816,3,FALSE)</f>
        <v>Credit CTE</v>
      </c>
      <c r="J1248">
        <v>501</v>
      </c>
      <c r="K1248" t="s">
        <v>4932</v>
      </c>
      <c r="L1248" t="s">
        <v>50</v>
      </c>
      <c r="M1248" t="s">
        <v>1046</v>
      </c>
      <c r="N1248" t="s">
        <v>51</v>
      </c>
      <c r="O1248">
        <v>910</v>
      </c>
      <c r="P1248">
        <v>1400</v>
      </c>
      <c r="Q1248" t="s">
        <v>1260</v>
      </c>
      <c r="R1248">
        <v>1</v>
      </c>
      <c r="S1248" t="s">
        <v>134</v>
      </c>
      <c r="T1248" t="s">
        <v>44</v>
      </c>
      <c r="U1248" s="1">
        <v>43526</v>
      </c>
      <c r="V1248" s="1">
        <v>43603</v>
      </c>
      <c r="W1248" t="s">
        <v>2776</v>
      </c>
      <c r="X1248" t="s">
        <v>905</v>
      </c>
      <c r="Y1248">
        <v>26</v>
      </c>
      <c r="Z1248">
        <v>25</v>
      </c>
      <c r="AA1248">
        <v>25</v>
      </c>
      <c r="AB1248">
        <v>100</v>
      </c>
      <c r="AD1248">
        <f>IF(ISBLANK(Source[[#This Row],[CrosslistID]]),1,1/COUNTIFS(Source[CrosslistID],Source[[#This Row],[CrosslistID]],Source[TermDesc],Source[[#This Row],[TermDesc]]))</f>
        <v>1</v>
      </c>
      <c r="AG1248">
        <v>0</v>
      </c>
      <c r="AH1248">
        <v>100</v>
      </c>
      <c r="AI1248">
        <v>2.3050000000000002</v>
      </c>
      <c r="AJ1248">
        <v>2.7241</v>
      </c>
      <c r="AK1248">
        <v>0.18329999999999999</v>
      </c>
      <c r="AL12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48">
        <f>IF(AND(Source[[#This Row],[Credit_Noncredit]]="Noncredit",Source[[#This Row],[FTEF]]&gt;0),Source[[#This Row],[NC XLST FTES]]*525/(437.5*Source[[#This Row],[FTEF]]),0)</f>
        <v>0</v>
      </c>
      <c r="AN1248">
        <f>IF(Source[[#This Row],[Credit_Noncredit]]="Credit",Source[[#This Row],[Census Enrollment]],Source[[#This Row],[Noncredit Avg. Attendance]])</f>
        <v>26</v>
      </c>
    </row>
    <row r="1249" spans="1:40" x14ac:dyDescent="0.25">
      <c r="A1249" t="s">
        <v>4581</v>
      </c>
      <c r="B1249" t="s">
        <v>886</v>
      </c>
      <c r="C1249" t="s">
        <v>1184</v>
      </c>
      <c r="D1249" t="s">
        <v>1255</v>
      </c>
      <c r="E1249" s="4">
        <v>35706</v>
      </c>
      <c r="F1249" s="4" t="s">
        <v>1259</v>
      </c>
      <c r="G1249" s="4" t="s">
        <v>2788</v>
      </c>
      <c r="H1249" t="str">
        <f>CONCATENATE(Source[[#This Row],[Subject]],TRIM(Source[[#This Row],[Course]]))</f>
        <v>R F86A</v>
      </c>
      <c r="I1249" t="str">
        <f>VLOOKUP(Source[[#This Row],[SubjCrse]],'Courses and Categories'!$E$2:$G$1816,3,FALSE)</f>
        <v>Credit CTE</v>
      </c>
      <c r="J1249">
        <v>1</v>
      </c>
      <c r="K1249" t="s">
        <v>2789</v>
      </c>
      <c r="L1249" t="s">
        <v>39</v>
      </c>
      <c r="M1249" t="s">
        <v>1046</v>
      </c>
      <c r="N1249" t="s">
        <v>41</v>
      </c>
      <c r="O1249">
        <v>1410</v>
      </c>
      <c r="P1249">
        <v>1700</v>
      </c>
      <c r="Q1249" t="s">
        <v>1260</v>
      </c>
      <c r="R1249">
        <v>1</v>
      </c>
      <c r="S1249" t="s">
        <v>134</v>
      </c>
      <c r="T1249">
        <v>1</v>
      </c>
      <c r="U1249" s="1">
        <v>43479</v>
      </c>
      <c r="V1249" s="1">
        <v>43607</v>
      </c>
      <c r="W1249" t="s">
        <v>1786</v>
      </c>
      <c r="X1249" t="s">
        <v>1929</v>
      </c>
      <c r="Y1249">
        <v>19</v>
      </c>
      <c r="Z1249">
        <v>18</v>
      </c>
      <c r="AA1249">
        <v>30</v>
      </c>
      <c r="AB1249">
        <v>60</v>
      </c>
      <c r="AC1249" t="s">
        <v>4933</v>
      </c>
      <c r="AD1249">
        <f>IF(ISBLANK(Source[[#This Row],[CrosslistID]]),1,1/COUNTIFS(Source[CrosslistID],Source[[#This Row],[CrosslistID]],Source[TermDesc],Source[[#This Row],[TermDesc]]))</f>
        <v>0.25</v>
      </c>
      <c r="AE1249">
        <v>36</v>
      </c>
      <c r="AF1249">
        <v>30</v>
      </c>
      <c r="AG1249">
        <v>120</v>
      </c>
      <c r="AH1249">
        <v>120</v>
      </c>
      <c r="AI1249">
        <v>1.8</v>
      </c>
      <c r="AJ1249">
        <v>1.9</v>
      </c>
      <c r="AK1249">
        <v>0.16669999999999999</v>
      </c>
      <c r="AL12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49">
        <f>IF(AND(Source[[#This Row],[Credit_Noncredit]]="Noncredit",Source[[#This Row],[FTEF]]&gt;0),Source[[#This Row],[NC XLST FTES]]*525/(437.5*Source[[#This Row],[FTEF]]),0)</f>
        <v>0</v>
      </c>
      <c r="AN1249">
        <f>IF(Source[[#This Row],[Credit_Noncredit]]="Credit",Source[[#This Row],[Census Enrollment]],Source[[#This Row],[Noncredit Avg. Attendance]])</f>
        <v>19</v>
      </c>
    </row>
    <row r="1250" spans="1:40" x14ac:dyDescent="0.25">
      <c r="A1250" t="s">
        <v>4581</v>
      </c>
      <c r="B1250" t="s">
        <v>886</v>
      </c>
      <c r="C1250" t="s">
        <v>1184</v>
      </c>
      <c r="D1250" t="s">
        <v>1255</v>
      </c>
      <c r="E1250" s="4">
        <v>36388</v>
      </c>
      <c r="F1250" s="4" t="s">
        <v>1259</v>
      </c>
      <c r="G1250" s="4" t="s">
        <v>2791</v>
      </c>
      <c r="H1250" t="str">
        <f>CONCATENATE(Source[[#This Row],[Subject]],TRIM(Source[[#This Row],[Course]]))</f>
        <v>R F86B</v>
      </c>
      <c r="I1250" t="str">
        <f>VLOOKUP(Source[[#This Row],[SubjCrse]],'Courses and Categories'!$E$2:$G$1816,3,FALSE)</f>
        <v>Credit CTE</v>
      </c>
      <c r="J1250">
        <v>1</v>
      </c>
      <c r="K1250" t="s">
        <v>2792</v>
      </c>
      <c r="L1250" t="s">
        <v>39</v>
      </c>
      <c r="M1250" t="s">
        <v>1046</v>
      </c>
      <c r="N1250" t="s">
        <v>41</v>
      </c>
      <c r="O1250">
        <v>1410</v>
      </c>
      <c r="P1250">
        <v>1700</v>
      </c>
      <c r="Q1250" t="s">
        <v>1260</v>
      </c>
      <c r="R1250">
        <v>1</v>
      </c>
      <c r="S1250" t="s">
        <v>134</v>
      </c>
      <c r="T1250">
        <v>1</v>
      </c>
      <c r="U1250" s="1">
        <v>43479</v>
      </c>
      <c r="V1250" s="1">
        <v>43607</v>
      </c>
      <c r="W1250" t="s">
        <v>1786</v>
      </c>
      <c r="X1250" t="s">
        <v>1929</v>
      </c>
      <c r="Y1250">
        <v>8</v>
      </c>
      <c r="Z1250">
        <v>8</v>
      </c>
      <c r="AA1250">
        <v>30</v>
      </c>
      <c r="AB1250">
        <v>26.666699999999999</v>
      </c>
      <c r="AC1250" t="s">
        <v>4933</v>
      </c>
      <c r="AD1250">
        <f>IF(ISBLANK(Source[[#This Row],[CrosslistID]]),1,1/COUNTIFS(Source[CrosslistID],Source[[#This Row],[CrosslistID]],Source[TermDesc],Source[[#This Row],[TermDesc]]))</f>
        <v>0.25</v>
      </c>
      <c r="AE1250">
        <v>36</v>
      </c>
      <c r="AF1250">
        <v>30</v>
      </c>
      <c r="AG1250">
        <v>120</v>
      </c>
      <c r="AH1250">
        <v>120</v>
      </c>
      <c r="AI1250">
        <v>0.8</v>
      </c>
      <c r="AJ1250">
        <v>0.8</v>
      </c>
      <c r="AK1250">
        <v>0</v>
      </c>
      <c r="AL12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50">
        <f>IF(AND(Source[[#This Row],[Credit_Noncredit]]="Noncredit",Source[[#This Row],[FTEF]]&gt;0),Source[[#This Row],[NC XLST FTES]]*525/(437.5*Source[[#This Row],[FTEF]]),0)</f>
        <v>0</v>
      </c>
      <c r="AN1250">
        <f>IF(Source[[#This Row],[Credit_Noncredit]]="Credit",Source[[#This Row],[Census Enrollment]],Source[[#This Row],[Noncredit Avg. Attendance]])</f>
        <v>8</v>
      </c>
    </row>
    <row r="1251" spans="1:40" x14ac:dyDescent="0.25">
      <c r="A1251" t="s">
        <v>4581</v>
      </c>
      <c r="B1251" t="s">
        <v>886</v>
      </c>
      <c r="C1251" t="s">
        <v>1184</v>
      </c>
      <c r="D1251" t="s">
        <v>1255</v>
      </c>
      <c r="E1251" s="4">
        <v>36389</v>
      </c>
      <c r="F1251" s="4" t="s">
        <v>1259</v>
      </c>
      <c r="G1251" s="4" t="s">
        <v>2793</v>
      </c>
      <c r="H1251" t="str">
        <f>CONCATENATE(Source[[#This Row],[Subject]],TRIM(Source[[#This Row],[Course]]))</f>
        <v>R F86C</v>
      </c>
      <c r="I1251" t="str">
        <f>VLOOKUP(Source[[#This Row],[SubjCrse]],'Courses and Categories'!$E$2:$G$1816,3,FALSE)</f>
        <v>Credit CTE</v>
      </c>
      <c r="J1251">
        <v>1</v>
      </c>
      <c r="K1251" t="s">
        <v>2794</v>
      </c>
      <c r="L1251" t="s">
        <v>39</v>
      </c>
      <c r="M1251" t="s">
        <v>1046</v>
      </c>
      <c r="N1251" t="s">
        <v>41</v>
      </c>
      <c r="O1251">
        <v>1410</v>
      </c>
      <c r="P1251">
        <v>1700</v>
      </c>
      <c r="Q1251" t="s">
        <v>1260</v>
      </c>
      <c r="R1251">
        <v>1</v>
      </c>
      <c r="S1251" t="s">
        <v>134</v>
      </c>
      <c r="T1251">
        <v>1</v>
      </c>
      <c r="U1251" s="1">
        <v>43479</v>
      </c>
      <c r="V1251" s="1">
        <v>43607</v>
      </c>
      <c r="W1251" t="s">
        <v>1786</v>
      </c>
      <c r="X1251" t="s">
        <v>1929</v>
      </c>
      <c r="Y1251">
        <v>0</v>
      </c>
      <c r="Z1251">
        <v>0</v>
      </c>
      <c r="AA1251">
        <v>30</v>
      </c>
      <c r="AB1251">
        <v>0</v>
      </c>
      <c r="AC1251" t="s">
        <v>4933</v>
      </c>
      <c r="AD1251">
        <f>IF(ISBLANK(Source[[#This Row],[CrosslistID]]),1,1/COUNTIFS(Source[CrosslistID],Source[[#This Row],[CrosslistID]],Source[TermDesc],Source[[#This Row],[TermDesc]]))</f>
        <v>0.25</v>
      </c>
      <c r="AE1251">
        <v>36</v>
      </c>
      <c r="AF1251">
        <v>30</v>
      </c>
      <c r="AG1251">
        <v>120</v>
      </c>
      <c r="AH1251">
        <v>120</v>
      </c>
      <c r="AI1251">
        <v>0</v>
      </c>
      <c r="AJ1251">
        <v>0</v>
      </c>
      <c r="AK1251">
        <v>0</v>
      </c>
      <c r="AL12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51">
        <f>IF(AND(Source[[#This Row],[Credit_Noncredit]]="Noncredit",Source[[#This Row],[FTEF]]&gt;0),Source[[#This Row],[NC XLST FTES]]*525/(437.5*Source[[#This Row],[FTEF]]),0)</f>
        <v>0</v>
      </c>
      <c r="AN1251">
        <f>IF(Source[[#This Row],[Credit_Noncredit]]="Credit",Source[[#This Row],[Census Enrollment]],Source[[#This Row],[Noncredit Avg. Attendance]])</f>
        <v>0</v>
      </c>
    </row>
    <row r="1252" spans="1:40" x14ac:dyDescent="0.25">
      <c r="A1252" t="s">
        <v>4581</v>
      </c>
      <c r="B1252" t="s">
        <v>886</v>
      </c>
      <c r="C1252" t="s">
        <v>1184</v>
      </c>
      <c r="D1252" t="s">
        <v>1255</v>
      </c>
      <c r="E1252" s="4">
        <v>37232</v>
      </c>
      <c r="F1252" s="4" t="s">
        <v>1259</v>
      </c>
      <c r="G1252" s="4" t="s">
        <v>2795</v>
      </c>
      <c r="H1252" t="str">
        <f>CONCATENATE(Source[[#This Row],[Subject]],TRIM(Source[[#This Row],[Course]]))</f>
        <v>R F86D</v>
      </c>
      <c r="I1252" t="str">
        <f>VLOOKUP(Source[[#This Row],[SubjCrse]],'Courses and Categories'!$E$2:$G$1816,3,FALSE)</f>
        <v>Credit CTE</v>
      </c>
      <c r="J1252">
        <v>1</v>
      </c>
      <c r="K1252" t="s">
        <v>2796</v>
      </c>
      <c r="L1252" t="s">
        <v>39</v>
      </c>
      <c r="M1252" t="s">
        <v>1046</v>
      </c>
      <c r="N1252" t="s">
        <v>41</v>
      </c>
      <c r="O1252">
        <v>1410</v>
      </c>
      <c r="P1252">
        <v>1700</v>
      </c>
      <c r="Q1252" t="s">
        <v>1260</v>
      </c>
      <c r="R1252">
        <v>1</v>
      </c>
      <c r="S1252" t="s">
        <v>134</v>
      </c>
      <c r="T1252">
        <v>1</v>
      </c>
      <c r="U1252" s="1">
        <v>43479</v>
      </c>
      <c r="V1252" s="1">
        <v>43607</v>
      </c>
      <c r="W1252" t="s">
        <v>1786</v>
      </c>
      <c r="X1252" t="s">
        <v>1929</v>
      </c>
      <c r="Y1252">
        <v>6</v>
      </c>
      <c r="Z1252">
        <v>5</v>
      </c>
      <c r="AA1252">
        <v>30</v>
      </c>
      <c r="AB1252">
        <v>16.666699999999999</v>
      </c>
      <c r="AC1252" t="s">
        <v>4933</v>
      </c>
      <c r="AD1252">
        <f>IF(ISBLANK(Source[[#This Row],[CrosslistID]]),1,1/COUNTIFS(Source[CrosslistID],Source[[#This Row],[CrosslistID]],Source[TermDesc],Source[[#This Row],[TermDesc]]))</f>
        <v>0.25</v>
      </c>
      <c r="AE1252">
        <v>36</v>
      </c>
      <c r="AF1252">
        <v>30</v>
      </c>
      <c r="AG1252">
        <v>120</v>
      </c>
      <c r="AH1252">
        <v>120</v>
      </c>
      <c r="AI1252">
        <v>0.5</v>
      </c>
      <c r="AJ1252">
        <v>0.6</v>
      </c>
      <c r="AK1252">
        <v>0</v>
      </c>
      <c r="AL12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52">
        <f>IF(AND(Source[[#This Row],[Credit_Noncredit]]="Noncredit",Source[[#This Row],[FTEF]]&gt;0),Source[[#This Row],[NC XLST FTES]]*525/(437.5*Source[[#This Row],[FTEF]]),0)</f>
        <v>0</v>
      </c>
      <c r="AN1252">
        <f>IF(Source[[#This Row],[Credit_Noncredit]]="Credit",Source[[#This Row],[Census Enrollment]],Source[[#This Row],[Noncredit Avg. Attendance]])</f>
        <v>6</v>
      </c>
    </row>
    <row r="1253" spans="1:40" x14ac:dyDescent="0.25">
      <c r="A1253" t="s">
        <v>4581</v>
      </c>
      <c r="B1253" t="s">
        <v>886</v>
      </c>
      <c r="C1253" t="s">
        <v>1184</v>
      </c>
      <c r="D1253" t="s">
        <v>1255</v>
      </c>
      <c r="E1253" s="4">
        <v>37833</v>
      </c>
      <c r="F1253" s="4" t="s">
        <v>1259</v>
      </c>
      <c r="G1253" s="4">
        <v>98</v>
      </c>
      <c r="H1253" t="str">
        <f>CONCATENATE(Source[[#This Row],[Subject]],TRIM(Source[[#This Row],[Course]]))</f>
        <v>R F98</v>
      </c>
      <c r="I1253" t="str">
        <f>VLOOKUP(Source[[#This Row],[SubjCrse]],'Courses and Categories'!$E$2:$G$1816,3,FALSE)</f>
        <v>Credit CTE</v>
      </c>
      <c r="J1253">
        <v>1</v>
      </c>
      <c r="K1253" t="s">
        <v>893</v>
      </c>
      <c r="L1253" t="s">
        <v>39</v>
      </c>
      <c r="M1253" t="s">
        <v>891</v>
      </c>
      <c r="N1253" t="s">
        <v>2120</v>
      </c>
      <c r="O1253" t="s">
        <v>1383</v>
      </c>
      <c r="P1253" t="s">
        <v>2254</v>
      </c>
      <c r="Q1253" t="s">
        <v>2797</v>
      </c>
      <c r="R1253">
        <v>1</v>
      </c>
      <c r="S1253" t="s">
        <v>134</v>
      </c>
      <c r="T1253">
        <v>1</v>
      </c>
      <c r="U1253" s="1">
        <v>43479</v>
      </c>
      <c r="V1253" s="1">
        <v>43607</v>
      </c>
      <c r="W1253" t="s">
        <v>2798</v>
      </c>
      <c r="X1253" t="s">
        <v>893</v>
      </c>
      <c r="Y1253">
        <v>19</v>
      </c>
      <c r="Z1253">
        <v>18</v>
      </c>
      <c r="AA1253">
        <v>30</v>
      </c>
      <c r="AB1253">
        <v>60</v>
      </c>
      <c r="AD1253">
        <f>IF(ISBLANK(Source[[#This Row],[CrosslistID]]),1,1/COUNTIFS(Source[CrosslistID],Source[[#This Row],[CrosslistID]],Source[TermDesc],Source[[#This Row],[TermDesc]]))</f>
        <v>1</v>
      </c>
      <c r="AG1253">
        <v>0</v>
      </c>
      <c r="AH1253">
        <v>60</v>
      </c>
      <c r="AI1253">
        <v>1.633</v>
      </c>
      <c r="AJ1253">
        <v>1.8663000000000001</v>
      </c>
      <c r="AK1253">
        <v>0.21870000000000001</v>
      </c>
      <c r="AL12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53">
        <f>IF(AND(Source[[#This Row],[Credit_Noncredit]]="Noncredit",Source[[#This Row],[FTEF]]&gt;0),Source[[#This Row],[NC XLST FTES]]*525/(437.5*Source[[#This Row],[FTEF]]),0)</f>
        <v>0</v>
      </c>
      <c r="AN1253">
        <f>IF(Source[[#This Row],[Credit_Noncredit]]="Credit",Source[[#This Row],[Census Enrollment]],Source[[#This Row],[Noncredit Avg. Attendance]])</f>
        <v>19</v>
      </c>
    </row>
    <row r="1254" spans="1:40" x14ac:dyDescent="0.25">
      <c r="A1254" t="s">
        <v>4581</v>
      </c>
      <c r="B1254" t="s">
        <v>886</v>
      </c>
      <c r="C1254" t="s">
        <v>1184</v>
      </c>
      <c r="D1254" t="s">
        <v>2799</v>
      </c>
      <c r="E1254" s="4">
        <v>35826</v>
      </c>
      <c r="F1254" s="4" t="s">
        <v>2800</v>
      </c>
      <c r="G1254" s="4">
        <v>19</v>
      </c>
      <c r="H1254" t="str">
        <f>CONCATENATE(Source[[#This Row],[Subject]],TRIM(Source[[#This Row],[Course]]))</f>
        <v>JOUR19</v>
      </c>
      <c r="I1254" t="str">
        <f>VLOOKUP(Source[[#This Row],[SubjCrse]],'Courses and Categories'!$E$2:$G$1816,3,FALSE)</f>
        <v>Credit Gen Ed/CTE</v>
      </c>
      <c r="J1254">
        <v>1</v>
      </c>
      <c r="K1254" t="s">
        <v>2801</v>
      </c>
      <c r="L1254" t="s">
        <v>39</v>
      </c>
      <c r="M1254" t="s">
        <v>903</v>
      </c>
      <c r="N1254" t="s">
        <v>1041</v>
      </c>
      <c r="O1254">
        <v>910</v>
      </c>
      <c r="P1254">
        <v>1000</v>
      </c>
      <c r="Q1254" t="s">
        <v>422</v>
      </c>
      <c r="R1254">
        <v>207</v>
      </c>
      <c r="S1254" t="s">
        <v>134</v>
      </c>
      <c r="T1254">
        <v>1</v>
      </c>
      <c r="U1254" s="1">
        <v>43479</v>
      </c>
      <c r="V1254" s="1">
        <v>43607</v>
      </c>
      <c r="W1254" t="s">
        <v>2802</v>
      </c>
      <c r="X1254" t="s">
        <v>1929</v>
      </c>
      <c r="Y1254">
        <v>16</v>
      </c>
      <c r="Z1254">
        <v>14</v>
      </c>
      <c r="AA1254">
        <v>30</v>
      </c>
      <c r="AB1254">
        <v>46.666699999999999</v>
      </c>
      <c r="AD1254">
        <f>IF(ISBLANK(Source[[#This Row],[CrosslistID]]),1,1/COUNTIFS(Source[CrosslistID],Source[[#This Row],[CrosslistID]],Source[TermDesc],Source[[#This Row],[TermDesc]]))</f>
        <v>1</v>
      </c>
      <c r="AG1254">
        <v>0</v>
      </c>
      <c r="AH1254">
        <v>46.666699999999999</v>
      </c>
      <c r="AI1254">
        <v>1.4</v>
      </c>
      <c r="AJ1254">
        <v>1.6</v>
      </c>
      <c r="AK1254">
        <v>0.2</v>
      </c>
      <c r="AL12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54">
        <f>IF(AND(Source[[#This Row],[Credit_Noncredit]]="Noncredit",Source[[#This Row],[FTEF]]&gt;0),Source[[#This Row],[NC XLST FTES]]*525/(437.5*Source[[#This Row],[FTEF]]),0)</f>
        <v>0</v>
      </c>
      <c r="AN1254">
        <f>IF(Source[[#This Row],[Credit_Noncredit]]="Credit",Source[[#This Row],[Census Enrollment]],Source[[#This Row],[Noncredit Avg. Attendance]])</f>
        <v>16</v>
      </c>
    </row>
    <row r="1255" spans="1:40" x14ac:dyDescent="0.25">
      <c r="A1255" t="s">
        <v>4581</v>
      </c>
      <c r="B1255" t="s">
        <v>886</v>
      </c>
      <c r="C1255" t="s">
        <v>1184</v>
      </c>
      <c r="D1255" t="s">
        <v>2799</v>
      </c>
      <c r="E1255" s="4">
        <v>35827</v>
      </c>
      <c r="F1255" s="4" t="s">
        <v>2800</v>
      </c>
      <c r="G1255" s="4">
        <v>21</v>
      </c>
      <c r="H1255" t="str">
        <f>CONCATENATE(Source[[#This Row],[Subject]],TRIM(Source[[#This Row],[Course]]))</f>
        <v>JOUR21</v>
      </c>
      <c r="I1255" t="str">
        <f>VLOOKUP(Source[[#This Row],[SubjCrse]],'Courses and Categories'!$E$2:$G$1816,3,FALSE)</f>
        <v>Credit CTE</v>
      </c>
      <c r="J1255">
        <v>1</v>
      </c>
      <c r="K1255" t="s">
        <v>2803</v>
      </c>
      <c r="L1255" t="s">
        <v>39</v>
      </c>
      <c r="M1255" t="s">
        <v>903</v>
      </c>
      <c r="N1255" t="s">
        <v>1041</v>
      </c>
      <c r="O1255">
        <v>1010</v>
      </c>
      <c r="P1255">
        <v>1100</v>
      </c>
      <c r="Q1255" t="s">
        <v>420</v>
      </c>
      <c r="R1255">
        <v>268</v>
      </c>
      <c r="S1255" t="s">
        <v>134</v>
      </c>
      <c r="T1255">
        <v>1</v>
      </c>
      <c r="U1255" s="1">
        <v>43479</v>
      </c>
      <c r="V1255" s="1">
        <v>43607</v>
      </c>
      <c r="W1255" t="s">
        <v>2802</v>
      </c>
      <c r="X1255" t="s">
        <v>1929</v>
      </c>
      <c r="Y1255">
        <v>19</v>
      </c>
      <c r="Z1255">
        <v>17</v>
      </c>
      <c r="AA1255">
        <v>25</v>
      </c>
      <c r="AB1255">
        <v>68</v>
      </c>
      <c r="AD1255">
        <f>IF(ISBLANK(Source[[#This Row],[CrosslistID]]),1,1/COUNTIFS(Source[CrosslistID],Source[[#This Row],[CrosslistID]],Source[TermDesc],Source[[#This Row],[TermDesc]]))</f>
        <v>1</v>
      </c>
      <c r="AG1255">
        <v>0</v>
      </c>
      <c r="AH1255">
        <v>68</v>
      </c>
      <c r="AI1255">
        <v>1.8</v>
      </c>
      <c r="AJ1255">
        <v>1.9</v>
      </c>
      <c r="AK1255">
        <v>0.2</v>
      </c>
      <c r="AL12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55">
        <f>IF(AND(Source[[#This Row],[Credit_Noncredit]]="Noncredit",Source[[#This Row],[FTEF]]&gt;0),Source[[#This Row],[NC XLST FTES]]*525/(437.5*Source[[#This Row],[FTEF]]),0)</f>
        <v>0</v>
      </c>
      <c r="AN1255">
        <f>IF(Source[[#This Row],[Credit_Noncredit]]="Credit",Source[[#This Row],[Census Enrollment]],Source[[#This Row],[Noncredit Avg. Attendance]])</f>
        <v>19</v>
      </c>
    </row>
    <row r="1256" spans="1:40" x14ac:dyDescent="0.25">
      <c r="A1256" t="s">
        <v>4581</v>
      </c>
      <c r="B1256" t="s">
        <v>886</v>
      </c>
      <c r="C1256" t="s">
        <v>1184</v>
      </c>
      <c r="D1256" t="s">
        <v>2799</v>
      </c>
      <c r="E1256" s="4">
        <v>38576</v>
      </c>
      <c r="F1256" s="4" t="s">
        <v>2800</v>
      </c>
      <c r="G1256" s="4">
        <v>21</v>
      </c>
      <c r="H1256" t="str">
        <f>CONCATENATE(Source[[#This Row],[Subject]],TRIM(Source[[#This Row],[Course]]))</f>
        <v>JOUR21</v>
      </c>
      <c r="I1256" t="str">
        <f>VLOOKUP(Source[[#This Row],[SubjCrse]],'Courses and Categories'!$E$2:$G$1816,3,FALSE)</f>
        <v>Credit CTE</v>
      </c>
      <c r="J1256">
        <v>551</v>
      </c>
      <c r="K1256" t="s">
        <v>2803</v>
      </c>
      <c r="L1256" t="s">
        <v>87</v>
      </c>
      <c r="M1256" t="s">
        <v>903</v>
      </c>
      <c r="N1256" t="s">
        <v>185</v>
      </c>
      <c r="O1256">
        <v>1830</v>
      </c>
      <c r="P1256">
        <v>2120</v>
      </c>
      <c r="Q1256" t="s">
        <v>52</v>
      </c>
      <c r="R1256">
        <v>218</v>
      </c>
      <c r="S1256" t="s">
        <v>53</v>
      </c>
      <c r="T1256">
        <v>1</v>
      </c>
      <c r="U1256" s="1">
        <v>43479</v>
      </c>
      <c r="V1256" s="1">
        <v>43607</v>
      </c>
      <c r="W1256" t="s">
        <v>4934</v>
      </c>
      <c r="X1256" t="s">
        <v>1929</v>
      </c>
      <c r="Y1256">
        <v>13</v>
      </c>
      <c r="Z1256">
        <v>11</v>
      </c>
      <c r="AA1256">
        <v>25</v>
      </c>
      <c r="AB1256">
        <v>44</v>
      </c>
      <c r="AD1256">
        <f>IF(ISBLANK(Source[[#This Row],[CrosslistID]]),1,1/COUNTIFS(Source[CrosslistID],Source[[#This Row],[CrosslistID]],Source[TermDesc],Source[[#This Row],[TermDesc]]))</f>
        <v>1</v>
      </c>
      <c r="AG1256">
        <v>0</v>
      </c>
      <c r="AH1256">
        <v>44</v>
      </c>
      <c r="AI1256">
        <v>1.3</v>
      </c>
      <c r="AJ1256">
        <v>1.3</v>
      </c>
      <c r="AK1256">
        <v>0.2</v>
      </c>
      <c r="AL12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56">
        <f>IF(AND(Source[[#This Row],[Credit_Noncredit]]="Noncredit",Source[[#This Row],[FTEF]]&gt;0),Source[[#This Row],[NC XLST FTES]]*525/(437.5*Source[[#This Row],[FTEF]]),0)</f>
        <v>0</v>
      </c>
      <c r="AN1256">
        <f>IF(Source[[#This Row],[Credit_Noncredit]]="Credit",Source[[#This Row],[Census Enrollment]],Source[[#This Row],[Noncredit Avg. Attendance]])</f>
        <v>13</v>
      </c>
    </row>
    <row r="1257" spans="1:40" x14ac:dyDescent="0.25">
      <c r="A1257" t="s">
        <v>4581</v>
      </c>
      <c r="B1257" t="s">
        <v>886</v>
      </c>
      <c r="C1257" t="s">
        <v>1184</v>
      </c>
      <c r="D1257" t="s">
        <v>2799</v>
      </c>
      <c r="E1257" s="4">
        <v>35828</v>
      </c>
      <c r="F1257" s="4" t="s">
        <v>2800</v>
      </c>
      <c r="G1257" s="4">
        <v>22</v>
      </c>
      <c r="H1257" t="str">
        <f>CONCATENATE(Source[[#This Row],[Subject]],TRIM(Source[[#This Row],[Course]]))</f>
        <v>JOUR22</v>
      </c>
      <c r="I1257" t="str">
        <f>VLOOKUP(Source[[#This Row],[SubjCrse]],'Courses and Categories'!$E$2:$G$1816,3,FALSE)</f>
        <v>Credit CTE</v>
      </c>
      <c r="J1257">
        <v>551</v>
      </c>
      <c r="K1257" t="s">
        <v>2804</v>
      </c>
      <c r="L1257" t="s">
        <v>87</v>
      </c>
      <c r="M1257" t="s">
        <v>903</v>
      </c>
      <c r="N1257" t="s">
        <v>41</v>
      </c>
      <c r="O1257">
        <v>1830</v>
      </c>
      <c r="P1257">
        <v>2120</v>
      </c>
      <c r="Q1257" t="s">
        <v>52</v>
      </c>
      <c r="R1257">
        <v>217</v>
      </c>
      <c r="S1257" t="s">
        <v>53</v>
      </c>
      <c r="T1257">
        <v>1</v>
      </c>
      <c r="U1257" s="1">
        <v>43479</v>
      </c>
      <c r="V1257" s="1">
        <v>43607</v>
      </c>
      <c r="W1257" t="s">
        <v>4935</v>
      </c>
      <c r="X1257" t="s">
        <v>1929</v>
      </c>
      <c r="Y1257">
        <v>15</v>
      </c>
      <c r="Z1257">
        <v>8</v>
      </c>
      <c r="AA1257">
        <v>25</v>
      </c>
      <c r="AB1257">
        <v>32</v>
      </c>
      <c r="AD1257">
        <f>IF(ISBLANK(Source[[#This Row],[CrosslistID]]),1,1/COUNTIFS(Source[CrosslistID],Source[[#This Row],[CrosslistID]],Source[TermDesc],Source[[#This Row],[TermDesc]]))</f>
        <v>1</v>
      </c>
      <c r="AG1257">
        <v>0</v>
      </c>
      <c r="AH1257">
        <v>32</v>
      </c>
      <c r="AI1257">
        <v>1.5</v>
      </c>
      <c r="AJ1257">
        <v>1.5</v>
      </c>
      <c r="AK1257">
        <v>0.2</v>
      </c>
      <c r="AL12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57">
        <f>IF(AND(Source[[#This Row],[Credit_Noncredit]]="Noncredit",Source[[#This Row],[FTEF]]&gt;0),Source[[#This Row],[NC XLST FTES]]*525/(437.5*Source[[#This Row],[FTEF]]),0)</f>
        <v>0</v>
      </c>
      <c r="AN1257">
        <f>IF(Source[[#This Row],[Credit_Noncredit]]="Credit",Source[[#This Row],[Census Enrollment]],Source[[#This Row],[Noncredit Avg. Attendance]])</f>
        <v>15</v>
      </c>
    </row>
    <row r="1258" spans="1:40" x14ac:dyDescent="0.25">
      <c r="A1258" t="s">
        <v>4581</v>
      </c>
      <c r="B1258" t="s">
        <v>886</v>
      </c>
      <c r="C1258" t="s">
        <v>1184</v>
      </c>
      <c r="D1258" t="s">
        <v>2799</v>
      </c>
      <c r="E1258" s="4">
        <v>38964</v>
      </c>
      <c r="F1258" s="4" t="s">
        <v>2800</v>
      </c>
      <c r="G1258" s="4">
        <v>25</v>
      </c>
      <c r="H1258" t="str">
        <f>CONCATENATE(Source[[#This Row],[Subject]],TRIM(Source[[#This Row],[Course]]))</f>
        <v>JOUR25</v>
      </c>
      <c r="I1258" t="str">
        <f>VLOOKUP(Source[[#This Row],[SubjCrse]],'Courses and Categories'!$E$2:$G$1816,3,FALSE)</f>
        <v>Credit CTE</v>
      </c>
      <c r="J1258">
        <v>1</v>
      </c>
      <c r="K1258" t="s">
        <v>4936</v>
      </c>
      <c r="L1258" t="s">
        <v>39</v>
      </c>
      <c r="M1258" t="s">
        <v>903</v>
      </c>
      <c r="N1258" t="s">
        <v>1041</v>
      </c>
      <c r="O1258">
        <v>1210</v>
      </c>
      <c r="P1258">
        <v>1300</v>
      </c>
      <c r="Q1258" t="s">
        <v>238</v>
      </c>
      <c r="R1258">
        <v>615</v>
      </c>
      <c r="S1258" t="s">
        <v>134</v>
      </c>
      <c r="T1258">
        <v>1</v>
      </c>
      <c r="U1258" s="1">
        <v>43479</v>
      </c>
      <c r="V1258" s="1">
        <v>43607</v>
      </c>
      <c r="W1258" t="s">
        <v>2802</v>
      </c>
      <c r="X1258" t="s">
        <v>1929</v>
      </c>
      <c r="Y1258">
        <v>13</v>
      </c>
      <c r="Z1258">
        <v>12</v>
      </c>
      <c r="AA1258">
        <v>20</v>
      </c>
      <c r="AB1258">
        <v>60</v>
      </c>
      <c r="AD1258">
        <f>IF(ISBLANK(Source[[#This Row],[CrosslistID]]),1,1/COUNTIFS(Source[CrosslistID],Source[[#This Row],[CrosslistID]],Source[TermDesc],Source[[#This Row],[TermDesc]]))</f>
        <v>1</v>
      </c>
      <c r="AG1258">
        <v>0</v>
      </c>
      <c r="AH1258">
        <v>60</v>
      </c>
      <c r="AI1258">
        <v>1.2</v>
      </c>
      <c r="AJ1258">
        <v>1.3</v>
      </c>
      <c r="AK1258">
        <v>0.2</v>
      </c>
      <c r="AL12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58">
        <f>IF(AND(Source[[#This Row],[Credit_Noncredit]]="Noncredit",Source[[#This Row],[FTEF]]&gt;0),Source[[#This Row],[NC XLST FTES]]*525/(437.5*Source[[#This Row],[FTEF]]),0)</f>
        <v>0</v>
      </c>
      <c r="AN1258">
        <f>IF(Source[[#This Row],[Credit_Noncredit]]="Credit",Source[[#This Row],[Census Enrollment]],Source[[#This Row],[Noncredit Avg. Attendance]])</f>
        <v>13</v>
      </c>
    </row>
    <row r="1259" spans="1:40" x14ac:dyDescent="0.25">
      <c r="A1259" t="s">
        <v>4581</v>
      </c>
      <c r="B1259" t="s">
        <v>886</v>
      </c>
      <c r="C1259" t="s">
        <v>1184</v>
      </c>
      <c r="D1259" t="s">
        <v>2799</v>
      </c>
      <c r="E1259" s="4">
        <v>38791</v>
      </c>
      <c r="F1259" s="4" t="s">
        <v>2800</v>
      </c>
      <c r="G1259" s="4" t="s">
        <v>1505</v>
      </c>
      <c r="H1259" t="str">
        <f>CONCATENATE(Source[[#This Row],[Subject]],TRIM(Source[[#This Row],[Course]]))</f>
        <v>JOUR29A</v>
      </c>
      <c r="I1259" t="str">
        <f>VLOOKUP(Source[[#This Row],[SubjCrse]],'Courses and Categories'!$E$2:$G$1816,3,FALSE)</f>
        <v>Credit CTE</v>
      </c>
      <c r="J1259">
        <v>551</v>
      </c>
      <c r="K1259" t="s">
        <v>2806</v>
      </c>
      <c r="L1259" t="s">
        <v>87</v>
      </c>
      <c r="M1259" t="s">
        <v>1046</v>
      </c>
      <c r="N1259" t="s">
        <v>2120</v>
      </c>
      <c r="O1259" t="s">
        <v>461</v>
      </c>
      <c r="P1259" t="s">
        <v>2807</v>
      </c>
      <c r="Q1259" t="s">
        <v>1386</v>
      </c>
      <c r="R1259">
        <v>217</v>
      </c>
      <c r="S1259" t="s">
        <v>53</v>
      </c>
      <c r="T1259">
        <v>1</v>
      </c>
      <c r="U1259" s="1">
        <v>43479</v>
      </c>
      <c r="V1259" s="1">
        <v>43607</v>
      </c>
      <c r="W1259" t="s">
        <v>2809</v>
      </c>
      <c r="X1259" t="s">
        <v>46</v>
      </c>
      <c r="Y1259">
        <v>14</v>
      </c>
      <c r="Z1259">
        <v>8</v>
      </c>
      <c r="AA1259">
        <v>20</v>
      </c>
      <c r="AB1259">
        <v>40</v>
      </c>
      <c r="AC1259" t="s">
        <v>3997</v>
      </c>
      <c r="AD1259">
        <f>IF(ISBLANK(Source[[#This Row],[CrosslistID]]),1,1/COUNTIFS(Source[CrosslistID],Source[[#This Row],[CrosslistID]],Source[TermDesc],Source[[#This Row],[TermDesc]]))</f>
        <v>0.33333333333333331</v>
      </c>
      <c r="AE1259">
        <v>16</v>
      </c>
      <c r="AF1259">
        <v>25</v>
      </c>
      <c r="AG1259">
        <v>64</v>
      </c>
      <c r="AH1259">
        <v>64</v>
      </c>
      <c r="AI1259">
        <v>1.127</v>
      </c>
      <c r="AJ1259">
        <v>1.127</v>
      </c>
      <c r="AK1259">
        <v>0.2833</v>
      </c>
      <c r="AL12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59">
        <f>IF(AND(Source[[#This Row],[Credit_Noncredit]]="Noncredit",Source[[#This Row],[FTEF]]&gt;0),Source[[#This Row],[NC XLST FTES]]*525/(437.5*Source[[#This Row],[FTEF]]),0)</f>
        <v>0</v>
      </c>
      <c r="AN1259">
        <f>IF(Source[[#This Row],[Credit_Noncredit]]="Credit",Source[[#This Row],[Census Enrollment]],Source[[#This Row],[Noncredit Avg. Attendance]])</f>
        <v>14</v>
      </c>
    </row>
    <row r="1260" spans="1:40" x14ac:dyDescent="0.25">
      <c r="A1260" t="s">
        <v>4581</v>
      </c>
      <c r="B1260" t="s">
        <v>886</v>
      </c>
      <c r="C1260" t="s">
        <v>1184</v>
      </c>
      <c r="D1260" t="s">
        <v>2799</v>
      </c>
      <c r="E1260" s="4">
        <v>39250</v>
      </c>
      <c r="F1260" s="4" t="s">
        <v>2800</v>
      </c>
      <c r="G1260" s="4" t="s">
        <v>1509</v>
      </c>
      <c r="H1260" t="str">
        <f>CONCATENATE(Source[[#This Row],[Subject]],TRIM(Source[[#This Row],[Course]]))</f>
        <v>JOUR29B</v>
      </c>
      <c r="I1260" t="str">
        <f>VLOOKUP(Source[[#This Row],[SubjCrse]],'Courses and Categories'!$E$2:$G$1816,3,FALSE)</f>
        <v>Credit CTE</v>
      </c>
      <c r="J1260">
        <v>551</v>
      </c>
      <c r="K1260" t="s">
        <v>2811</v>
      </c>
      <c r="L1260" t="s">
        <v>87</v>
      </c>
      <c r="M1260" t="s">
        <v>903</v>
      </c>
      <c r="N1260" t="s">
        <v>180</v>
      </c>
      <c r="O1260">
        <v>1830</v>
      </c>
      <c r="P1260">
        <v>2020</v>
      </c>
      <c r="Q1260" t="s">
        <v>52</v>
      </c>
      <c r="R1260">
        <v>217</v>
      </c>
      <c r="S1260" t="s">
        <v>53</v>
      </c>
      <c r="T1260">
        <v>1</v>
      </c>
      <c r="U1260" s="1">
        <v>43479</v>
      </c>
      <c r="V1260" s="1">
        <v>43607</v>
      </c>
      <c r="W1260" t="s">
        <v>2812</v>
      </c>
      <c r="X1260" t="s">
        <v>1929</v>
      </c>
      <c r="Y1260">
        <v>6</v>
      </c>
      <c r="Z1260">
        <v>6</v>
      </c>
      <c r="AA1260">
        <v>15</v>
      </c>
      <c r="AB1260">
        <v>40</v>
      </c>
      <c r="AC1260" t="s">
        <v>3997</v>
      </c>
      <c r="AD1260">
        <f>IF(ISBLANK(Source[[#This Row],[CrosslistID]]),1,1/COUNTIFS(Source[CrosslistID],Source[[#This Row],[CrosslistID]],Source[TermDesc],Source[[#This Row],[TermDesc]]))</f>
        <v>0.33333333333333331</v>
      </c>
      <c r="AE1260">
        <v>16</v>
      </c>
      <c r="AF1260">
        <v>25</v>
      </c>
      <c r="AG1260">
        <v>64</v>
      </c>
      <c r="AH1260">
        <v>64</v>
      </c>
      <c r="AI1260">
        <v>0.33300000000000002</v>
      </c>
      <c r="AJ1260">
        <v>0.39960000000000001</v>
      </c>
      <c r="AK1260">
        <v>0</v>
      </c>
      <c r="AL12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60">
        <f>IF(AND(Source[[#This Row],[Credit_Noncredit]]="Noncredit",Source[[#This Row],[FTEF]]&gt;0),Source[[#This Row],[NC XLST FTES]]*525/(437.5*Source[[#This Row],[FTEF]]),0)</f>
        <v>0</v>
      </c>
      <c r="AN1260">
        <f>IF(Source[[#This Row],[Credit_Noncredit]]="Credit",Source[[#This Row],[Census Enrollment]],Source[[#This Row],[Noncredit Avg. Attendance]])</f>
        <v>6</v>
      </c>
    </row>
    <row r="1261" spans="1:40" x14ac:dyDescent="0.25">
      <c r="A1261" t="s">
        <v>4581</v>
      </c>
      <c r="B1261" t="s">
        <v>886</v>
      </c>
      <c r="C1261" t="s">
        <v>1184</v>
      </c>
      <c r="D1261" t="s">
        <v>2799</v>
      </c>
      <c r="E1261" s="4">
        <v>39251</v>
      </c>
      <c r="F1261" s="4" t="s">
        <v>2800</v>
      </c>
      <c r="G1261" s="4" t="s">
        <v>2813</v>
      </c>
      <c r="H1261" t="str">
        <f>CONCATENATE(Source[[#This Row],[Subject]],TRIM(Source[[#This Row],[Course]]))</f>
        <v>JOUR29C</v>
      </c>
      <c r="I1261" t="str">
        <f>VLOOKUP(Source[[#This Row],[SubjCrse]],'Courses and Categories'!$E$2:$G$1816,3,FALSE)</f>
        <v>Credit CTE</v>
      </c>
      <c r="J1261">
        <v>551</v>
      </c>
      <c r="K1261" t="s">
        <v>2814</v>
      </c>
      <c r="L1261" t="s">
        <v>87</v>
      </c>
      <c r="M1261" t="s">
        <v>903</v>
      </c>
      <c r="N1261" t="s">
        <v>180</v>
      </c>
      <c r="O1261">
        <v>1830</v>
      </c>
      <c r="P1261">
        <v>2020</v>
      </c>
      <c r="Q1261" t="s">
        <v>52</v>
      </c>
      <c r="R1261">
        <v>217</v>
      </c>
      <c r="S1261" t="s">
        <v>53</v>
      </c>
      <c r="T1261">
        <v>1</v>
      </c>
      <c r="U1261" s="1">
        <v>43479</v>
      </c>
      <c r="V1261" s="1">
        <v>43607</v>
      </c>
      <c r="W1261" t="s">
        <v>2812</v>
      </c>
      <c r="X1261" t="s">
        <v>1929</v>
      </c>
      <c r="Y1261">
        <v>0</v>
      </c>
      <c r="Z1261">
        <v>0</v>
      </c>
      <c r="AA1261">
        <v>15</v>
      </c>
      <c r="AB1261">
        <v>0</v>
      </c>
      <c r="AC1261" t="s">
        <v>3997</v>
      </c>
      <c r="AD1261">
        <f>IF(ISBLANK(Source[[#This Row],[CrosslistID]]),1,1/COUNTIFS(Source[CrosslistID],Source[[#This Row],[CrosslistID]],Source[TermDesc],Source[[#This Row],[TermDesc]]))</f>
        <v>0.33333333333333331</v>
      </c>
      <c r="AE1261">
        <v>16</v>
      </c>
      <c r="AF1261">
        <v>25</v>
      </c>
      <c r="AG1261">
        <v>64</v>
      </c>
      <c r="AH1261">
        <v>64</v>
      </c>
      <c r="AI1261">
        <v>0</v>
      </c>
      <c r="AJ1261">
        <v>0</v>
      </c>
      <c r="AK1261">
        <v>0</v>
      </c>
      <c r="AL12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61">
        <f>IF(AND(Source[[#This Row],[Credit_Noncredit]]="Noncredit",Source[[#This Row],[FTEF]]&gt;0),Source[[#This Row],[NC XLST FTES]]*525/(437.5*Source[[#This Row],[FTEF]]),0)</f>
        <v>0</v>
      </c>
      <c r="AN1261">
        <f>IF(Source[[#This Row],[Credit_Noncredit]]="Credit",Source[[#This Row],[Census Enrollment]],Source[[#This Row],[Noncredit Avg. Attendance]])</f>
        <v>0</v>
      </c>
    </row>
    <row r="1262" spans="1:40" x14ac:dyDescent="0.25">
      <c r="A1262" t="s">
        <v>4581</v>
      </c>
      <c r="B1262" t="s">
        <v>886</v>
      </c>
      <c r="C1262" t="s">
        <v>1184</v>
      </c>
      <c r="D1262" t="s">
        <v>2799</v>
      </c>
      <c r="E1262" s="4">
        <v>35832</v>
      </c>
      <c r="F1262" s="4" t="s">
        <v>2800</v>
      </c>
      <c r="G1262" s="4">
        <v>31</v>
      </c>
      <c r="H1262" t="str">
        <f>CONCATENATE(Source[[#This Row],[Subject]],TRIM(Source[[#This Row],[Course]]))</f>
        <v>JOUR31</v>
      </c>
      <c r="I1262" t="str">
        <f>VLOOKUP(Source[[#This Row],[SubjCrse]],'Courses and Categories'!$E$2:$G$1816,3,FALSE)</f>
        <v>Credit CTE</v>
      </c>
      <c r="J1262">
        <v>1</v>
      </c>
      <c r="K1262" t="s">
        <v>2815</v>
      </c>
      <c r="L1262" t="s">
        <v>39</v>
      </c>
      <c r="M1262" t="s">
        <v>891</v>
      </c>
      <c r="N1262" t="s">
        <v>42</v>
      </c>
      <c r="O1262" t="s">
        <v>42</v>
      </c>
      <c r="P1262" t="s">
        <v>42</v>
      </c>
      <c r="Q1262" t="s">
        <v>42</v>
      </c>
      <c r="S1262" t="s">
        <v>134</v>
      </c>
      <c r="T1262">
        <v>1</v>
      </c>
      <c r="U1262" s="1">
        <v>43479</v>
      </c>
      <c r="V1262" s="1">
        <v>43607</v>
      </c>
      <c r="W1262" t="s">
        <v>2802</v>
      </c>
      <c r="X1262" t="s">
        <v>893</v>
      </c>
      <c r="Y1262">
        <v>1</v>
      </c>
      <c r="Z1262">
        <v>0</v>
      </c>
      <c r="AA1262">
        <v>15</v>
      </c>
      <c r="AB1262">
        <v>0</v>
      </c>
      <c r="AD1262">
        <f>IF(ISBLANK(Source[[#This Row],[CrosslistID]]),1,1/COUNTIFS(Source[CrosslistID],Source[[#This Row],[CrosslistID]],Source[TermDesc],Source[[#This Row],[TermDesc]]))</f>
        <v>1</v>
      </c>
      <c r="AG1262">
        <v>0</v>
      </c>
      <c r="AH1262">
        <v>0</v>
      </c>
      <c r="AI1262">
        <v>6.7000000000000004E-2</v>
      </c>
      <c r="AJ1262">
        <v>6.7000000000000004E-2</v>
      </c>
      <c r="AK1262">
        <v>8.0000000000000002E-3</v>
      </c>
      <c r="AL12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62">
        <f>IF(AND(Source[[#This Row],[Credit_Noncredit]]="Noncredit",Source[[#This Row],[FTEF]]&gt;0),Source[[#This Row],[NC XLST FTES]]*525/(437.5*Source[[#This Row],[FTEF]]),0)</f>
        <v>0</v>
      </c>
      <c r="AN1262">
        <f>IF(Source[[#This Row],[Credit_Noncredit]]="Credit",Source[[#This Row],[Census Enrollment]],Source[[#This Row],[Noncredit Avg. Attendance]])</f>
        <v>1</v>
      </c>
    </row>
    <row r="1263" spans="1:40" x14ac:dyDescent="0.25">
      <c r="A1263" t="s">
        <v>4581</v>
      </c>
      <c r="B1263" t="s">
        <v>886</v>
      </c>
      <c r="C1263" t="s">
        <v>1184</v>
      </c>
      <c r="D1263" t="s">
        <v>2799</v>
      </c>
      <c r="E1263" s="4">
        <v>37835</v>
      </c>
      <c r="F1263" s="4" t="s">
        <v>2800</v>
      </c>
      <c r="G1263" s="4">
        <v>36</v>
      </c>
      <c r="H1263" t="str">
        <f>CONCATENATE(Source[[#This Row],[Subject]],TRIM(Source[[#This Row],[Course]]))</f>
        <v>JOUR36</v>
      </c>
      <c r="I1263" t="str">
        <f>VLOOKUP(Source[[#This Row],[SubjCrse]],'Courses and Categories'!$E$2:$G$1816,3,FALSE)</f>
        <v>Credit CTE</v>
      </c>
      <c r="J1263">
        <v>1</v>
      </c>
      <c r="K1263" t="s">
        <v>4937</v>
      </c>
      <c r="L1263" t="s">
        <v>87</v>
      </c>
      <c r="M1263" t="s">
        <v>903</v>
      </c>
      <c r="N1263" t="s">
        <v>180</v>
      </c>
      <c r="O1263">
        <v>1830</v>
      </c>
      <c r="P1263">
        <v>2120</v>
      </c>
      <c r="Q1263" t="s">
        <v>422</v>
      </c>
      <c r="R1263">
        <v>202</v>
      </c>
      <c r="S1263" t="s">
        <v>134</v>
      </c>
      <c r="T1263">
        <v>1</v>
      </c>
      <c r="U1263" s="1">
        <v>43479</v>
      </c>
      <c r="V1263" s="1">
        <v>43607</v>
      </c>
      <c r="W1263" t="s">
        <v>4938</v>
      </c>
      <c r="X1263" t="s">
        <v>1929</v>
      </c>
      <c r="Y1263">
        <v>15</v>
      </c>
      <c r="Z1263">
        <v>13</v>
      </c>
      <c r="AA1263">
        <v>25</v>
      </c>
      <c r="AB1263">
        <v>52</v>
      </c>
      <c r="AD1263">
        <f>IF(ISBLANK(Source[[#This Row],[CrosslistID]]),1,1/COUNTIFS(Source[CrosslistID],Source[[#This Row],[CrosslistID]],Source[TermDesc],Source[[#This Row],[TermDesc]]))</f>
        <v>1</v>
      </c>
      <c r="AG1263">
        <v>0</v>
      </c>
      <c r="AH1263">
        <v>52</v>
      </c>
      <c r="AI1263">
        <v>1.4</v>
      </c>
      <c r="AJ1263">
        <v>1.5</v>
      </c>
      <c r="AK1263">
        <v>0.2</v>
      </c>
      <c r="AL12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63">
        <f>IF(AND(Source[[#This Row],[Credit_Noncredit]]="Noncredit",Source[[#This Row],[FTEF]]&gt;0),Source[[#This Row],[NC XLST FTES]]*525/(437.5*Source[[#This Row],[FTEF]]),0)</f>
        <v>0</v>
      </c>
      <c r="AN1263">
        <f>IF(Source[[#This Row],[Credit_Noncredit]]="Credit",Source[[#This Row],[Census Enrollment]],Source[[#This Row],[Noncredit Avg. Attendance]])</f>
        <v>15</v>
      </c>
    </row>
    <row r="1264" spans="1:40" x14ac:dyDescent="0.25">
      <c r="A1264" t="s">
        <v>4581</v>
      </c>
      <c r="B1264" t="s">
        <v>886</v>
      </c>
      <c r="C1264" t="s">
        <v>1184</v>
      </c>
      <c r="D1264" t="s">
        <v>2799</v>
      </c>
      <c r="E1264" s="4">
        <v>34104</v>
      </c>
      <c r="F1264" s="4" t="s">
        <v>2800</v>
      </c>
      <c r="G1264" s="4">
        <v>37</v>
      </c>
      <c r="H1264" t="str">
        <f>CONCATENATE(Source[[#This Row],[Subject]],TRIM(Source[[#This Row],[Course]]))</f>
        <v>JOUR37</v>
      </c>
      <c r="I1264" t="str">
        <f>VLOOKUP(Source[[#This Row],[SubjCrse]],'Courses and Categories'!$E$2:$G$1816,3,FALSE)</f>
        <v>Credit CTE</v>
      </c>
      <c r="J1264">
        <v>551</v>
      </c>
      <c r="K1264" t="s">
        <v>2817</v>
      </c>
      <c r="L1264" t="s">
        <v>87</v>
      </c>
      <c r="M1264" t="s">
        <v>903</v>
      </c>
      <c r="N1264" t="s">
        <v>50</v>
      </c>
      <c r="O1264">
        <v>1830</v>
      </c>
      <c r="P1264">
        <v>2120</v>
      </c>
      <c r="Q1264" t="s">
        <v>52</v>
      </c>
      <c r="R1264">
        <v>217</v>
      </c>
      <c r="S1264" t="s">
        <v>53</v>
      </c>
      <c r="T1264">
        <v>1</v>
      </c>
      <c r="U1264" s="1">
        <v>43479</v>
      </c>
      <c r="V1264" s="1">
        <v>43607</v>
      </c>
      <c r="W1264" t="s">
        <v>2812</v>
      </c>
      <c r="X1264" t="s">
        <v>1929</v>
      </c>
      <c r="Y1264">
        <v>23</v>
      </c>
      <c r="Z1264">
        <v>23</v>
      </c>
      <c r="AA1264">
        <v>25</v>
      </c>
      <c r="AB1264">
        <v>92</v>
      </c>
      <c r="AD1264">
        <f>IF(ISBLANK(Source[[#This Row],[CrosslistID]]),1,1/COUNTIFS(Source[CrosslistID],Source[[#This Row],[CrosslistID]],Source[TermDesc],Source[[#This Row],[TermDesc]]))</f>
        <v>1</v>
      </c>
      <c r="AG1264">
        <v>0</v>
      </c>
      <c r="AH1264">
        <v>92</v>
      </c>
      <c r="AI1264">
        <v>2.1</v>
      </c>
      <c r="AJ1264">
        <v>2.2999999999999998</v>
      </c>
      <c r="AK1264">
        <v>0.2</v>
      </c>
      <c r="AL12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64">
        <f>IF(AND(Source[[#This Row],[Credit_Noncredit]]="Noncredit",Source[[#This Row],[FTEF]]&gt;0),Source[[#This Row],[NC XLST FTES]]*525/(437.5*Source[[#This Row],[FTEF]]),0)</f>
        <v>0</v>
      </c>
      <c r="AN1264">
        <f>IF(Source[[#This Row],[Credit_Noncredit]]="Credit",Source[[#This Row],[Census Enrollment]],Source[[#This Row],[Noncredit Avg. Attendance]])</f>
        <v>23</v>
      </c>
    </row>
    <row r="1265" spans="1:40" x14ac:dyDescent="0.25">
      <c r="A1265" t="s">
        <v>4581</v>
      </c>
      <c r="B1265" t="s">
        <v>886</v>
      </c>
      <c r="C1265" t="s">
        <v>1184</v>
      </c>
      <c r="D1265" t="s">
        <v>1262</v>
      </c>
      <c r="E1265" s="4">
        <v>32523</v>
      </c>
      <c r="F1265" s="4" t="s">
        <v>1263</v>
      </c>
      <c r="G1265" s="4" t="s">
        <v>1072</v>
      </c>
      <c r="H1265" t="str">
        <f>CONCATENATE(Source[[#This Row],[Subject]],TRIM(Source[[#This Row],[Course]]))</f>
        <v>MUS1A</v>
      </c>
      <c r="I1265" t="str">
        <f>VLOOKUP(Source[[#This Row],[SubjCrse]],'Courses and Categories'!$E$2:$G$1816,3,FALSE)</f>
        <v>Credit Visual &amp; Performing Arts</v>
      </c>
      <c r="J1265">
        <v>1</v>
      </c>
      <c r="K1265" t="s">
        <v>4939</v>
      </c>
      <c r="L1265" t="s">
        <v>39</v>
      </c>
      <c r="M1265" t="s">
        <v>903</v>
      </c>
      <c r="N1265" t="s">
        <v>59</v>
      </c>
      <c r="O1265">
        <v>1240</v>
      </c>
      <c r="P1265">
        <v>1355</v>
      </c>
      <c r="Q1265" t="s">
        <v>233</v>
      </c>
      <c r="R1265">
        <v>214</v>
      </c>
      <c r="S1265" t="s">
        <v>134</v>
      </c>
      <c r="T1265">
        <v>1</v>
      </c>
      <c r="U1265" s="1">
        <v>43479</v>
      </c>
      <c r="V1265" s="1">
        <v>43607</v>
      </c>
      <c r="W1265" t="s">
        <v>2844</v>
      </c>
      <c r="X1265" t="s">
        <v>1929</v>
      </c>
      <c r="Y1265">
        <v>17</v>
      </c>
      <c r="Z1265">
        <v>14</v>
      </c>
      <c r="AA1265">
        <v>25</v>
      </c>
      <c r="AB1265">
        <v>56</v>
      </c>
      <c r="AD1265">
        <f>IF(ISBLANK(Source[[#This Row],[CrosslistID]]),1,1/COUNTIFS(Source[CrosslistID],Source[[#This Row],[CrosslistID]],Source[TermDesc],Source[[#This Row],[TermDesc]]))</f>
        <v>1</v>
      </c>
      <c r="AG1265">
        <v>0</v>
      </c>
      <c r="AH1265">
        <v>56</v>
      </c>
      <c r="AI1265">
        <v>1.6</v>
      </c>
      <c r="AJ1265">
        <v>1.7</v>
      </c>
      <c r="AK1265">
        <v>0.2</v>
      </c>
      <c r="AL12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65">
        <f>IF(AND(Source[[#This Row],[Credit_Noncredit]]="Noncredit",Source[[#This Row],[FTEF]]&gt;0),Source[[#This Row],[NC XLST FTES]]*525/(437.5*Source[[#This Row],[FTEF]]),0)</f>
        <v>0</v>
      </c>
      <c r="AN1265">
        <f>IF(Source[[#This Row],[Credit_Noncredit]]="Credit",Source[[#This Row],[Census Enrollment]],Source[[#This Row],[Noncredit Avg. Attendance]])</f>
        <v>17</v>
      </c>
    </row>
    <row r="1266" spans="1:40" x14ac:dyDescent="0.25">
      <c r="A1266" t="s">
        <v>4581</v>
      </c>
      <c r="B1266" t="s">
        <v>886</v>
      </c>
      <c r="C1266" t="s">
        <v>1184</v>
      </c>
      <c r="D1266" t="s">
        <v>1262</v>
      </c>
      <c r="E1266" s="4">
        <v>30190</v>
      </c>
      <c r="F1266" s="4" t="s">
        <v>1263</v>
      </c>
      <c r="G1266" s="4" t="s">
        <v>1181</v>
      </c>
      <c r="H1266" t="str">
        <f>CONCATENATE(Source[[#This Row],[Subject]],TRIM(Source[[#This Row],[Course]]))</f>
        <v>MUS3A</v>
      </c>
      <c r="I1266" t="str">
        <f>VLOOKUP(Source[[#This Row],[SubjCrse]],'Courses and Categories'!$E$2:$G$1816,3,FALSE)</f>
        <v>Credit General Education</v>
      </c>
      <c r="J1266">
        <v>501</v>
      </c>
      <c r="K1266" t="s">
        <v>4940</v>
      </c>
      <c r="L1266" t="s">
        <v>87</v>
      </c>
      <c r="M1266" t="s">
        <v>903</v>
      </c>
      <c r="N1266" t="s">
        <v>50</v>
      </c>
      <c r="O1266">
        <v>1910</v>
      </c>
      <c r="P1266">
        <v>2200</v>
      </c>
      <c r="Q1266" t="s">
        <v>233</v>
      </c>
      <c r="R1266">
        <v>135</v>
      </c>
      <c r="S1266" t="s">
        <v>134</v>
      </c>
      <c r="T1266">
        <v>1</v>
      </c>
      <c r="U1266" s="1">
        <v>43479</v>
      </c>
      <c r="V1266" s="1">
        <v>43607</v>
      </c>
      <c r="W1266" t="s">
        <v>2820</v>
      </c>
      <c r="X1266" t="s">
        <v>1929</v>
      </c>
      <c r="Y1266">
        <v>14</v>
      </c>
      <c r="Z1266">
        <v>13</v>
      </c>
      <c r="AA1266">
        <v>25</v>
      </c>
      <c r="AB1266">
        <v>52</v>
      </c>
      <c r="AC1266" t="s">
        <v>4941</v>
      </c>
      <c r="AD1266">
        <f>IF(ISBLANK(Source[[#This Row],[CrosslistID]]),1,1/COUNTIFS(Source[CrosslistID],Source[[#This Row],[CrosslistID]],Source[TermDesc],Source[[#This Row],[TermDesc]]))</f>
        <v>0.5</v>
      </c>
      <c r="AE1266">
        <v>19</v>
      </c>
      <c r="AF1266">
        <v>25</v>
      </c>
      <c r="AG1266">
        <v>76</v>
      </c>
      <c r="AH1266">
        <v>76</v>
      </c>
      <c r="AI1266">
        <v>1.3</v>
      </c>
      <c r="AJ1266">
        <v>1.4</v>
      </c>
      <c r="AK1266">
        <v>0.2</v>
      </c>
      <c r="AL12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66">
        <f>IF(AND(Source[[#This Row],[Credit_Noncredit]]="Noncredit",Source[[#This Row],[FTEF]]&gt;0),Source[[#This Row],[NC XLST FTES]]*525/(437.5*Source[[#This Row],[FTEF]]),0)</f>
        <v>0</v>
      </c>
      <c r="AN1266">
        <f>IF(Source[[#This Row],[Credit_Noncredit]]="Credit",Source[[#This Row],[Census Enrollment]],Source[[#This Row],[Noncredit Avg. Attendance]])</f>
        <v>14</v>
      </c>
    </row>
    <row r="1267" spans="1:40" x14ac:dyDescent="0.25">
      <c r="A1267" t="s">
        <v>4581</v>
      </c>
      <c r="B1267" t="s">
        <v>886</v>
      </c>
      <c r="C1267" t="s">
        <v>1184</v>
      </c>
      <c r="D1267" t="s">
        <v>1262</v>
      </c>
      <c r="E1267" s="4">
        <v>30191</v>
      </c>
      <c r="F1267" s="4" t="s">
        <v>1263</v>
      </c>
      <c r="G1267" s="4" t="s">
        <v>2501</v>
      </c>
      <c r="H1267" t="str">
        <f>CONCATENATE(Source[[#This Row],[Subject]],TRIM(Source[[#This Row],[Course]]))</f>
        <v>MUS3B</v>
      </c>
      <c r="I1267" t="str">
        <f>VLOOKUP(Source[[#This Row],[SubjCrse]],'Courses and Categories'!$E$2:$G$1816,3,FALSE)</f>
        <v>Credit General Education</v>
      </c>
      <c r="J1267">
        <v>501</v>
      </c>
      <c r="K1267" t="s">
        <v>4942</v>
      </c>
      <c r="L1267" t="s">
        <v>87</v>
      </c>
      <c r="M1267" t="s">
        <v>903</v>
      </c>
      <c r="N1267" t="s">
        <v>50</v>
      </c>
      <c r="O1267">
        <v>1910</v>
      </c>
      <c r="P1267">
        <v>2200</v>
      </c>
      <c r="Q1267" t="s">
        <v>233</v>
      </c>
      <c r="R1267">
        <v>135</v>
      </c>
      <c r="S1267" t="s">
        <v>134</v>
      </c>
      <c r="T1267">
        <v>1</v>
      </c>
      <c r="U1267" s="1">
        <v>43479</v>
      </c>
      <c r="V1267" s="1">
        <v>43607</v>
      </c>
      <c r="W1267" t="s">
        <v>2820</v>
      </c>
      <c r="X1267" t="s">
        <v>1929</v>
      </c>
      <c r="Y1267">
        <v>6</v>
      </c>
      <c r="Z1267">
        <v>6</v>
      </c>
      <c r="AA1267">
        <v>25</v>
      </c>
      <c r="AB1267">
        <v>24</v>
      </c>
      <c r="AC1267" t="s">
        <v>4941</v>
      </c>
      <c r="AD1267">
        <f>IF(ISBLANK(Source[[#This Row],[CrosslistID]]),1,1/COUNTIFS(Source[CrosslistID],Source[[#This Row],[CrosslistID]],Source[TermDesc],Source[[#This Row],[TermDesc]]))</f>
        <v>0.5</v>
      </c>
      <c r="AE1267">
        <v>19</v>
      </c>
      <c r="AF1267">
        <v>25</v>
      </c>
      <c r="AG1267">
        <v>76</v>
      </c>
      <c r="AH1267">
        <v>76</v>
      </c>
      <c r="AI1267">
        <v>0.6</v>
      </c>
      <c r="AJ1267">
        <v>0.6</v>
      </c>
      <c r="AK1267">
        <v>0</v>
      </c>
      <c r="AL12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67">
        <f>IF(AND(Source[[#This Row],[Credit_Noncredit]]="Noncredit",Source[[#This Row],[FTEF]]&gt;0),Source[[#This Row],[NC XLST FTES]]*525/(437.5*Source[[#This Row],[FTEF]]),0)</f>
        <v>0</v>
      </c>
      <c r="AN1267">
        <f>IF(Source[[#This Row],[Credit_Noncredit]]="Credit",Source[[#This Row],[Census Enrollment]],Source[[#This Row],[Noncredit Avg. Attendance]])</f>
        <v>6</v>
      </c>
    </row>
    <row r="1268" spans="1:40" x14ac:dyDescent="0.25">
      <c r="A1268" t="s">
        <v>4581</v>
      </c>
      <c r="B1268" t="s">
        <v>886</v>
      </c>
      <c r="C1268" t="s">
        <v>1184</v>
      </c>
      <c r="D1268" t="s">
        <v>1262</v>
      </c>
      <c r="E1268" s="4">
        <v>30193</v>
      </c>
      <c r="F1268" s="4" t="s">
        <v>1263</v>
      </c>
      <c r="G1268" s="4">
        <v>4</v>
      </c>
      <c r="H1268" t="str">
        <f>CONCATENATE(Source[[#This Row],[Subject]],TRIM(Source[[#This Row],[Course]]))</f>
        <v>MUS4</v>
      </c>
      <c r="I1268" t="str">
        <f>VLOOKUP(Source[[#This Row],[SubjCrse]],'Courses and Categories'!$E$2:$G$1816,3,FALSE)</f>
        <v>Credit Visual &amp; Performing Arts</v>
      </c>
      <c r="J1268">
        <v>1</v>
      </c>
      <c r="K1268" t="s">
        <v>1264</v>
      </c>
      <c r="L1268" t="s">
        <v>39</v>
      </c>
      <c r="M1268" t="s">
        <v>903</v>
      </c>
      <c r="N1268" t="s">
        <v>59</v>
      </c>
      <c r="O1268">
        <v>1110</v>
      </c>
      <c r="P1268">
        <v>1225</v>
      </c>
      <c r="Q1268" t="s">
        <v>233</v>
      </c>
      <c r="R1268">
        <v>132</v>
      </c>
      <c r="S1268" t="s">
        <v>134</v>
      </c>
      <c r="T1268">
        <v>1</v>
      </c>
      <c r="U1268" s="1">
        <v>43479</v>
      </c>
      <c r="V1268" s="1">
        <v>43607</v>
      </c>
      <c r="W1268" t="s">
        <v>749</v>
      </c>
      <c r="X1268" t="s">
        <v>1929</v>
      </c>
      <c r="Y1268">
        <v>24</v>
      </c>
      <c r="Z1268">
        <v>15</v>
      </c>
      <c r="AA1268">
        <v>25</v>
      </c>
      <c r="AB1268">
        <v>60</v>
      </c>
      <c r="AD1268">
        <f>IF(ISBLANK(Source[[#This Row],[CrosslistID]]),1,1/COUNTIFS(Source[CrosslistID],Source[[#This Row],[CrosslistID]],Source[TermDesc],Source[[#This Row],[TermDesc]]))</f>
        <v>1</v>
      </c>
      <c r="AG1268">
        <v>0</v>
      </c>
      <c r="AH1268">
        <v>60</v>
      </c>
      <c r="AI1268">
        <v>2.2000000000000002</v>
      </c>
      <c r="AJ1268">
        <v>2.4</v>
      </c>
      <c r="AK1268">
        <v>0.2</v>
      </c>
      <c r="AL12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68">
        <f>IF(AND(Source[[#This Row],[Credit_Noncredit]]="Noncredit",Source[[#This Row],[FTEF]]&gt;0),Source[[#This Row],[NC XLST FTES]]*525/(437.5*Source[[#This Row],[FTEF]]),0)</f>
        <v>0</v>
      </c>
      <c r="AN1268">
        <f>IF(Source[[#This Row],[Credit_Noncredit]]="Credit",Source[[#This Row],[Census Enrollment]],Source[[#This Row],[Noncredit Avg. Attendance]])</f>
        <v>24</v>
      </c>
    </row>
    <row r="1269" spans="1:40" x14ac:dyDescent="0.25">
      <c r="A1269" t="s">
        <v>4581</v>
      </c>
      <c r="B1269" t="s">
        <v>886</v>
      </c>
      <c r="C1269" t="s">
        <v>1184</v>
      </c>
      <c r="D1269" t="s">
        <v>1262</v>
      </c>
      <c r="E1269" s="4">
        <v>30194</v>
      </c>
      <c r="F1269" s="4" t="s">
        <v>1263</v>
      </c>
      <c r="G1269" s="4">
        <v>4</v>
      </c>
      <c r="H1269" t="str">
        <f>CONCATENATE(Source[[#This Row],[Subject]],TRIM(Source[[#This Row],[Course]]))</f>
        <v>MUS4</v>
      </c>
      <c r="I1269" t="str">
        <f>VLOOKUP(Source[[#This Row],[SubjCrse]],'Courses and Categories'!$E$2:$G$1816,3,FALSE)</f>
        <v>Credit Visual &amp; Performing Arts</v>
      </c>
      <c r="J1269">
        <v>2</v>
      </c>
      <c r="K1269" t="s">
        <v>1264</v>
      </c>
      <c r="L1269" t="s">
        <v>39</v>
      </c>
      <c r="M1269" t="s">
        <v>903</v>
      </c>
      <c r="N1269" t="s">
        <v>180</v>
      </c>
      <c r="O1269">
        <v>1410</v>
      </c>
      <c r="P1269">
        <v>1700</v>
      </c>
      <c r="Q1269" t="s">
        <v>233</v>
      </c>
      <c r="R1269">
        <v>214</v>
      </c>
      <c r="S1269" t="s">
        <v>134</v>
      </c>
      <c r="T1269">
        <v>1</v>
      </c>
      <c r="U1269" s="1">
        <v>43479</v>
      </c>
      <c r="V1269" s="1">
        <v>43607</v>
      </c>
      <c r="W1269" t="s">
        <v>2866</v>
      </c>
      <c r="X1269" t="s">
        <v>1929</v>
      </c>
      <c r="Y1269">
        <v>24</v>
      </c>
      <c r="Z1269">
        <v>25</v>
      </c>
      <c r="AA1269">
        <v>25</v>
      </c>
      <c r="AB1269">
        <v>100</v>
      </c>
      <c r="AD1269">
        <f>IF(ISBLANK(Source[[#This Row],[CrosslistID]]),1,1/COUNTIFS(Source[CrosslistID],Source[[#This Row],[CrosslistID]],Source[TermDesc],Source[[#This Row],[TermDesc]]))</f>
        <v>1</v>
      </c>
      <c r="AG1269">
        <v>0</v>
      </c>
      <c r="AH1269">
        <v>100</v>
      </c>
      <c r="AI1269">
        <v>2.1</v>
      </c>
      <c r="AJ1269">
        <v>2.4</v>
      </c>
      <c r="AK1269">
        <v>0.2</v>
      </c>
      <c r="AL12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69">
        <f>IF(AND(Source[[#This Row],[Credit_Noncredit]]="Noncredit",Source[[#This Row],[FTEF]]&gt;0),Source[[#This Row],[NC XLST FTES]]*525/(437.5*Source[[#This Row],[FTEF]]),0)</f>
        <v>0</v>
      </c>
      <c r="AN1269">
        <f>IF(Source[[#This Row],[Credit_Noncredit]]="Credit",Source[[#This Row],[Census Enrollment]],Source[[#This Row],[Noncredit Avg. Attendance]])</f>
        <v>24</v>
      </c>
    </row>
    <row r="1270" spans="1:40" x14ac:dyDescent="0.25">
      <c r="A1270" t="s">
        <v>4581</v>
      </c>
      <c r="B1270" t="s">
        <v>886</v>
      </c>
      <c r="C1270" t="s">
        <v>1184</v>
      </c>
      <c r="D1270" t="s">
        <v>1262</v>
      </c>
      <c r="E1270" s="4">
        <v>30195</v>
      </c>
      <c r="F1270" s="4" t="s">
        <v>1263</v>
      </c>
      <c r="G1270" s="4">
        <v>4</v>
      </c>
      <c r="H1270" t="str">
        <f>CONCATENATE(Source[[#This Row],[Subject]],TRIM(Source[[#This Row],[Course]]))</f>
        <v>MUS4</v>
      </c>
      <c r="I1270" t="str">
        <f>VLOOKUP(Source[[#This Row],[SubjCrse]],'Courses and Categories'!$E$2:$G$1816,3,FALSE)</f>
        <v>Credit Visual &amp; Performing Arts</v>
      </c>
      <c r="J1270">
        <v>401</v>
      </c>
      <c r="K1270" t="s">
        <v>1264</v>
      </c>
      <c r="L1270" t="s">
        <v>39</v>
      </c>
      <c r="M1270" t="s">
        <v>903</v>
      </c>
      <c r="N1270" t="s">
        <v>59</v>
      </c>
      <c r="O1270">
        <v>1310</v>
      </c>
      <c r="P1270">
        <v>1600</v>
      </c>
      <c r="Q1270" t="s">
        <v>233</v>
      </c>
      <c r="R1270">
        <v>132</v>
      </c>
      <c r="S1270" t="s">
        <v>134</v>
      </c>
      <c r="T1270" t="s">
        <v>44</v>
      </c>
      <c r="U1270" s="1">
        <v>43542</v>
      </c>
      <c r="V1270" s="1">
        <v>43607</v>
      </c>
      <c r="W1270" t="s">
        <v>749</v>
      </c>
      <c r="X1270" t="s">
        <v>905</v>
      </c>
      <c r="Y1270">
        <v>16</v>
      </c>
      <c r="Z1270">
        <v>14</v>
      </c>
      <c r="AA1270">
        <v>25</v>
      </c>
      <c r="AB1270">
        <v>56</v>
      </c>
      <c r="AD1270">
        <f>IF(ISBLANK(Source[[#This Row],[CrosslistID]]),1,1/COUNTIFS(Source[CrosslistID],Source[[#This Row],[CrosslistID]],Source[TermDesc],Source[[#This Row],[TermDesc]]))</f>
        <v>1</v>
      </c>
      <c r="AG1270">
        <v>0</v>
      </c>
      <c r="AH1270">
        <v>56</v>
      </c>
      <c r="AI1270">
        <v>1.36</v>
      </c>
      <c r="AJ1270">
        <v>1.5543</v>
      </c>
      <c r="AK1270">
        <v>0.2</v>
      </c>
      <c r="AL12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70">
        <f>IF(AND(Source[[#This Row],[Credit_Noncredit]]="Noncredit",Source[[#This Row],[FTEF]]&gt;0),Source[[#This Row],[NC XLST FTES]]*525/(437.5*Source[[#This Row],[FTEF]]),0)</f>
        <v>0</v>
      </c>
      <c r="AN1270">
        <f>IF(Source[[#This Row],[Credit_Noncredit]]="Credit",Source[[#This Row],[Census Enrollment]],Source[[#This Row],[Noncredit Avg. Attendance]])</f>
        <v>16</v>
      </c>
    </row>
    <row r="1271" spans="1:40" x14ac:dyDescent="0.25">
      <c r="A1271" t="s">
        <v>4581</v>
      </c>
      <c r="B1271" t="s">
        <v>886</v>
      </c>
      <c r="C1271" t="s">
        <v>1184</v>
      </c>
      <c r="D1271" t="s">
        <v>1262</v>
      </c>
      <c r="E1271" s="4">
        <v>31951</v>
      </c>
      <c r="F1271" s="4" t="s">
        <v>1263</v>
      </c>
      <c r="G1271" s="4">
        <v>4</v>
      </c>
      <c r="H1271" t="str">
        <f>CONCATENATE(Source[[#This Row],[Subject]],TRIM(Source[[#This Row],[Course]]))</f>
        <v>MUS4</v>
      </c>
      <c r="I1271" t="str">
        <f>VLOOKUP(Source[[#This Row],[SubjCrse]],'Courses and Categories'!$E$2:$G$1816,3,FALSE)</f>
        <v>Credit Visual &amp; Performing Arts</v>
      </c>
      <c r="J1271">
        <v>501</v>
      </c>
      <c r="K1271" t="s">
        <v>1264</v>
      </c>
      <c r="L1271" t="s">
        <v>87</v>
      </c>
      <c r="M1271" t="s">
        <v>903</v>
      </c>
      <c r="N1271" t="s">
        <v>41</v>
      </c>
      <c r="O1271">
        <v>1910</v>
      </c>
      <c r="P1271">
        <v>2200</v>
      </c>
      <c r="Q1271" t="s">
        <v>233</v>
      </c>
      <c r="R1271">
        <v>135</v>
      </c>
      <c r="S1271" t="s">
        <v>134</v>
      </c>
      <c r="T1271">
        <v>1</v>
      </c>
      <c r="U1271" s="1">
        <v>43479</v>
      </c>
      <c r="V1271" s="1">
        <v>43607</v>
      </c>
      <c r="W1271" t="s">
        <v>1268</v>
      </c>
      <c r="X1271" t="s">
        <v>1929</v>
      </c>
      <c r="Y1271">
        <v>23</v>
      </c>
      <c r="Z1271">
        <v>23</v>
      </c>
      <c r="AA1271">
        <v>25</v>
      </c>
      <c r="AB1271">
        <v>92</v>
      </c>
      <c r="AD1271">
        <f>IF(ISBLANK(Source[[#This Row],[CrosslistID]]),1,1/COUNTIFS(Source[CrosslistID],Source[[#This Row],[CrosslistID]],Source[TermDesc],Source[[#This Row],[TermDesc]]))</f>
        <v>1</v>
      </c>
      <c r="AG1271">
        <v>0</v>
      </c>
      <c r="AH1271">
        <v>92</v>
      </c>
      <c r="AI1271">
        <v>2.2999999999999998</v>
      </c>
      <c r="AJ1271">
        <v>2.2999999999999998</v>
      </c>
      <c r="AK1271">
        <v>0.2</v>
      </c>
      <c r="AL12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71">
        <f>IF(AND(Source[[#This Row],[Credit_Noncredit]]="Noncredit",Source[[#This Row],[FTEF]]&gt;0),Source[[#This Row],[NC XLST FTES]]*525/(437.5*Source[[#This Row],[FTEF]]),0)</f>
        <v>0</v>
      </c>
      <c r="AN1271">
        <f>IF(Source[[#This Row],[Credit_Noncredit]]="Credit",Source[[#This Row],[Census Enrollment]],Source[[#This Row],[Noncredit Avg. Attendance]])</f>
        <v>23</v>
      </c>
    </row>
    <row r="1272" spans="1:40" x14ac:dyDescent="0.25">
      <c r="A1272" t="s">
        <v>4581</v>
      </c>
      <c r="B1272" t="s">
        <v>886</v>
      </c>
      <c r="C1272" t="s">
        <v>1184</v>
      </c>
      <c r="D1272" t="s">
        <v>1262</v>
      </c>
      <c r="E1272" s="4">
        <v>35446</v>
      </c>
      <c r="F1272" s="4" t="s">
        <v>1263</v>
      </c>
      <c r="G1272" s="4" t="s">
        <v>2560</v>
      </c>
      <c r="H1272" t="str">
        <f>CONCATENATE(Source[[#This Row],[Subject]],TRIM(Source[[#This Row],[Course]]))</f>
        <v>MUS6A</v>
      </c>
      <c r="I1272" t="str">
        <f>VLOOKUP(Source[[#This Row],[SubjCrse]],'Courses and Categories'!$E$2:$G$1816,3,FALSE)</f>
        <v>Credit Visual &amp; Performing Arts</v>
      </c>
      <c r="J1272">
        <v>1</v>
      </c>
      <c r="K1272" t="s">
        <v>2823</v>
      </c>
      <c r="L1272" t="s">
        <v>39</v>
      </c>
      <c r="M1272" t="s">
        <v>903</v>
      </c>
      <c r="N1272" t="s">
        <v>59</v>
      </c>
      <c r="O1272">
        <v>940</v>
      </c>
      <c r="P1272">
        <v>1055</v>
      </c>
      <c r="Q1272" t="s">
        <v>236</v>
      </c>
      <c r="R1272">
        <v>50</v>
      </c>
      <c r="S1272" t="s">
        <v>134</v>
      </c>
      <c r="T1272">
        <v>1</v>
      </c>
      <c r="U1272" s="1">
        <v>43479</v>
      </c>
      <c r="V1272" s="1">
        <v>43607</v>
      </c>
      <c r="W1272" t="s">
        <v>2824</v>
      </c>
      <c r="X1272" t="s">
        <v>1929</v>
      </c>
      <c r="Y1272">
        <v>17</v>
      </c>
      <c r="Z1272">
        <v>16</v>
      </c>
      <c r="AA1272">
        <v>25</v>
      </c>
      <c r="AB1272">
        <v>64</v>
      </c>
      <c r="AC1272" t="s">
        <v>2861</v>
      </c>
      <c r="AD1272">
        <f>IF(ISBLANK(Source[[#This Row],[CrosslistID]]),1,1/COUNTIFS(Source[CrosslistID],Source[[#This Row],[CrosslistID]],Source[TermDesc],Source[[#This Row],[TermDesc]]))</f>
        <v>0.2</v>
      </c>
      <c r="AE1272">
        <v>29</v>
      </c>
      <c r="AF1272">
        <v>25</v>
      </c>
      <c r="AG1272">
        <v>116</v>
      </c>
      <c r="AH1272">
        <v>116</v>
      </c>
      <c r="AI1272">
        <v>1.6</v>
      </c>
      <c r="AJ1272">
        <v>1.7</v>
      </c>
      <c r="AK1272">
        <v>0.2</v>
      </c>
      <c r="AL12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72">
        <f>IF(AND(Source[[#This Row],[Credit_Noncredit]]="Noncredit",Source[[#This Row],[FTEF]]&gt;0),Source[[#This Row],[NC XLST FTES]]*525/(437.5*Source[[#This Row],[FTEF]]),0)</f>
        <v>0</v>
      </c>
      <c r="AN1272">
        <f>IF(Source[[#This Row],[Credit_Noncredit]]="Credit",Source[[#This Row],[Census Enrollment]],Source[[#This Row],[Noncredit Avg. Attendance]])</f>
        <v>17</v>
      </c>
    </row>
    <row r="1273" spans="1:40" x14ac:dyDescent="0.25">
      <c r="A1273" t="s">
        <v>4581</v>
      </c>
      <c r="B1273" t="s">
        <v>886</v>
      </c>
      <c r="C1273" t="s">
        <v>1184</v>
      </c>
      <c r="D1273" t="s">
        <v>1262</v>
      </c>
      <c r="E1273" s="4">
        <v>32332</v>
      </c>
      <c r="F1273" s="4" t="s">
        <v>1263</v>
      </c>
      <c r="G1273" s="4" t="s">
        <v>2560</v>
      </c>
      <c r="H1273" t="str">
        <f>CONCATENATE(Source[[#This Row],[Subject]],TRIM(Source[[#This Row],[Course]]))</f>
        <v>MUS6A</v>
      </c>
      <c r="I1273" t="str">
        <f>VLOOKUP(Source[[#This Row],[SubjCrse]],'Courses and Categories'!$E$2:$G$1816,3,FALSE)</f>
        <v>Credit Visual &amp; Performing Arts</v>
      </c>
      <c r="J1273">
        <v>2</v>
      </c>
      <c r="K1273" t="s">
        <v>2823</v>
      </c>
      <c r="L1273" t="s">
        <v>39</v>
      </c>
      <c r="M1273" t="s">
        <v>903</v>
      </c>
      <c r="N1273" t="s">
        <v>59</v>
      </c>
      <c r="O1273">
        <v>1410</v>
      </c>
      <c r="P1273">
        <v>1525</v>
      </c>
      <c r="Q1273" t="s">
        <v>236</v>
      </c>
      <c r="R1273">
        <v>50</v>
      </c>
      <c r="S1273" t="s">
        <v>134</v>
      </c>
      <c r="T1273">
        <v>1</v>
      </c>
      <c r="U1273" s="1">
        <v>43479</v>
      </c>
      <c r="V1273" s="1">
        <v>43607</v>
      </c>
      <c r="W1273" t="s">
        <v>2824</v>
      </c>
      <c r="X1273" t="s">
        <v>1929</v>
      </c>
      <c r="Y1273">
        <v>17</v>
      </c>
      <c r="Z1273">
        <v>17</v>
      </c>
      <c r="AA1273">
        <v>25</v>
      </c>
      <c r="AB1273">
        <v>68</v>
      </c>
      <c r="AC1273" t="s">
        <v>2826</v>
      </c>
      <c r="AD1273">
        <f>IF(ISBLANK(Source[[#This Row],[CrosslistID]]),1,1/COUNTIFS(Source[CrosslistID],Source[[#This Row],[CrosslistID]],Source[TermDesc],Source[[#This Row],[TermDesc]]))</f>
        <v>0.2</v>
      </c>
      <c r="AE1273">
        <v>30</v>
      </c>
      <c r="AF1273">
        <v>25</v>
      </c>
      <c r="AG1273">
        <v>120</v>
      </c>
      <c r="AH1273">
        <v>120</v>
      </c>
      <c r="AI1273">
        <v>1.7</v>
      </c>
      <c r="AJ1273">
        <v>1.7</v>
      </c>
      <c r="AK1273">
        <v>0.2</v>
      </c>
      <c r="AL12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73">
        <f>IF(AND(Source[[#This Row],[Credit_Noncredit]]="Noncredit",Source[[#This Row],[FTEF]]&gt;0),Source[[#This Row],[NC XLST FTES]]*525/(437.5*Source[[#This Row],[FTEF]]),0)</f>
        <v>0</v>
      </c>
      <c r="AN1273">
        <f>IF(Source[[#This Row],[Credit_Noncredit]]="Credit",Source[[#This Row],[Census Enrollment]],Source[[#This Row],[Noncredit Avg. Attendance]])</f>
        <v>17</v>
      </c>
    </row>
    <row r="1274" spans="1:40" x14ac:dyDescent="0.25">
      <c r="A1274" t="s">
        <v>4581</v>
      </c>
      <c r="B1274" t="s">
        <v>886</v>
      </c>
      <c r="C1274" t="s">
        <v>1184</v>
      </c>
      <c r="D1274" t="s">
        <v>1262</v>
      </c>
      <c r="E1274" s="4">
        <v>39214</v>
      </c>
      <c r="F1274" s="4" t="s">
        <v>1263</v>
      </c>
      <c r="G1274" s="4" t="s">
        <v>2560</v>
      </c>
      <c r="H1274" t="str">
        <f>CONCATENATE(Source[[#This Row],[Subject]],TRIM(Source[[#This Row],[Course]]))</f>
        <v>MUS6A</v>
      </c>
      <c r="I1274" t="str">
        <f>VLOOKUP(Source[[#This Row],[SubjCrse]],'Courses and Categories'!$E$2:$G$1816,3,FALSE)</f>
        <v>Credit Visual &amp; Performing Arts</v>
      </c>
      <c r="J1274">
        <v>3</v>
      </c>
      <c r="K1274" t="s">
        <v>2823</v>
      </c>
      <c r="L1274" t="s">
        <v>39</v>
      </c>
      <c r="M1274" t="s">
        <v>903</v>
      </c>
      <c r="N1274" t="s">
        <v>180</v>
      </c>
      <c r="O1274">
        <v>1310</v>
      </c>
      <c r="P1274">
        <v>1600</v>
      </c>
      <c r="Q1274" t="s">
        <v>236</v>
      </c>
      <c r="R1274">
        <v>50</v>
      </c>
      <c r="S1274" t="s">
        <v>134</v>
      </c>
      <c r="T1274">
        <v>1</v>
      </c>
      <c r="U1274" s="1">
        <v>43479</v>
      </c>
      <c r="V1274" s="1">
        <v>43607</v>
      </c>
      <c r="W1274" t="s">
        <v>2827</v>
      </c>
      <c r="X1274" t="s">
        <v>1929</v>
      </c>
      <c r="Y1274">
        <v>17</v>
      </c>
      <c r="Z1274">
        <v>16</v>
      </c>
      <c r="AA1274">
        <v>25</v>
      </c>
      <c r="AB1274">
        <v>64</v>
      </c>
      <c r="AC1274" t="s">
        <v>105</v>
      </c>
      <c r="AD1274">
        <f>IF(ISBLANK(Source[[#This Row],[CrosslistID]]),1,1/COUNTIFS(Source[CrosslistID],Source[[#This Row],[CrosslistID]],Source[TermDesc],Source[[#This Row],[TermDesc]]))</f>
        <v>0.5</v>
      </c>
      <c r="AE1274">
        <v>31</v>
      </c>
      <c r="AF1274">
        <v>36</v>
      </c>
      <c r="AG1274">
        <v>86.111099999999993</v>
      </c>
      <c r="AH1274">
        <v>86.111099999999993</v>
      </c>
      <c r="AI1274">
        <v>1.7</v>
      </c>
      <c r="AJ1274">
        <v>1.7</v>
      </c>
      <c r="AK1274">
        <v>0.2</v>
      </c>
      <c r="AL12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74">
        <f>IF(AND(Source[[#This Row],[Credit_Noncredit]]="Noncredit",Source[[#This Row],[FTEF]]&gt;0),Source[[#This Row],[NC XLST FTES]]*525/(437.5*Source[[#This Row],[FTEF]]),0)</f>
        <v>0</v>
      </c>
      <c r="AN1274">
        <f>IF(Source[[#This Row],[Credit_Noncredit]]="Credit",Source[[#This Row],[Census Enrollment]],Source[[#This Row],[Noncredit Avg. Attendance]])</f>
        <v>17</v>
      </c>
    </row>
    <row r="1275" spans="1:40" x14ac:dyDescent="0.25">
      <c r="A1275" t="s">
        <v>4581</v>
      </c>
      <c r="B1275" t="s">
        <v>886</v>
      </c>
      <c r="C1275" t="s">
        <v>1184</v>
      </c>
      <c r="D1275" t="s">
        <v>1262</v>
      </c>
      <c r="E1275" s="4">
        <v>34627</v>
      </c>
      <c r="F1275" s="4" t="s">
        <v>1263</v>
      </c>
      <c r="G1275" s="4" t="s">
        <v>2560</v>
      </c>
      <c r="H1275" t="str">
        <f>CONCATENATE(Source[[#This Row],[Subject]],TRIM(Source[[#This Row],[Course]]))</f>
        <v>MUS6A</v>
      </c>
      <c r="I1275" t="str">
        <f>VLOOKUP(Source[[#This Row],[SubjCrse]],'Courses and Categories'!$E$2:$G$1816,3,FALSE)</f>
        <v>Credit Visual &amp; Performing Arts</v>
      </c>
      <c r="J1275">
        <v>501</v>
      </c>
      <c r="K1275" t="s">
        <v>2823</v>
      </c>
      <c r="L1275" t="s">
        <v>87</v>
      </c>
      <c r="M1275" t="s">
        <v>903</v>
      </c>
      <c r="N1275" t="s">
        <v>50</v>
      </c>
      <c r="O1275">
        <v>1910</v>
      </c>
      <c r="P1275">
        <v>2200</v>
      </c>
      <c r="Q1275" t="s">
        <v>236</v>
      </c>
      <c r="R1275">
        <v>50</v>
      </c>
      <c r="S1275" t="s">
        <v>134</v>
      </c>
      <c r="T1275">
        <v>1</v>
      </c>
      <c r="U1275" s="1">
        <v>43479</v>
      </c>
      <c r="V1275" s="1">
        <v>43607</v>
      </c>
      <c r="W1275" t="s">
        <v>2824</v>
      </c>
      <c r="X1275" t="s">
        <v>1929</v>
      </c>
      <c r="Y1275">
        <v>18</v>
      </c>
      <c r="Z1275">
        <v>17</v>
      </c>
      <c r="AA1275">
        <v>25</v>
      </c>
      <c r="AB1275">
        <v>68</v>
      </c>
      <c r="AC1275" t="s">
        <v>1272</v>
      </c>
      <c r="AD1275">
        <f>IF(ISBLANK(Source[[#This Row],[CrosslistID]]),1,1/COUNTIFS(Source[CrosslistID],Source[[#This Row],[CrosslistID]],Source[TermDesc],Source[[#This Row],[TermDesc]]))</f>
        <v>0.2</v>
      </c>
      <c r="AE1275">
        <v>30</v>
      </c>
      <c r="AF1275">
        <v>25</v>
      </c>
      <c r="AG1275">
        <v>120</v>
      </c>
      <c r="AH1275">
        <v>120</v>
      </c>
      <c r="AI1275">
        <v>1.8</v>
      </c>
      <c r="AJ1275">
        <v>1.8</v>
      </c>
      <c r="AK1275">
        <v>0.2</v>
      </c>
      <c r="AL12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75">
        <f>IF(AND(Source[[#This Row],[Credit_Noncredit]]="Noncredit",Source[[#This Row],[FTEF]]&gt;0),Source[[#This Row],[NC XLST FTES]]*525/(437.5*Source[[#This Row],[FTEF]]),0)</f>
        <v>0</v>
      </c>
      <c r="AN1275">
        <f>IF(Source[[#This Row],[Credit_Noncredit]]="Credit",Source[[#This Row],[Census Enrollment]],Source[[#This Row],[Noncredit Avg. Attendance]])</f>
        <v>18</v>
      </c>
    </row>
    <row r="1276" spans="1:40" x14ac:dyDescent="0.25">
      <c r="A1276" t="s">
        <v>4581</v>
      </c>
      <c r="B1276" t="s">
        <v>886</v>
      </c>
      <c r="C1276" t="s">
        <v>1184</v>
      </c>
      <c r="D1276" t="s">
        <v>1262</v>
      </c>
      <c r="E1276" s="4">
        <v>38436</v>
      </c>
      <c r="F1276" s="4" t="s">
        <v>1263</v>
      </c>
      <c r="G1276" s="4" t="s">
        <v>2560</v>
      </c>
      <c r="H1276" t="str">
        <f>CONCATENATE(Source[[#This Row],[Subject]],TRIM(Source[[#This Row],[Course]]))</f>
        <v>MUS6A</v>
      </c>
      <c r="I1276" t="str">
        <f>VLOOKUP(Source[[#This Row],[SubjCrse]],'Courses and Categories'!$E$2:$G$1816,3,FALSE)</f>
        <v>Credit Visual &amp; Performing Arts</v>
      </c>
      <c r="J1276">
        <v>551</v>
      </c>
      <c r="K1276" t="s">
        <v>2823</v>
      </c>
      <c r="L1276" t="s">
        <v>87</v>
      </c>
      <c r="M1276" t="s">
        <v>903</v>
      </c>
      <c r="N1276" t="s">
        <v>180</v>
      </c>
      <c r="O1276">
        <v>1810</v>
      </c>
      <c r="P1276">
        <v>2100</v>
      </c>
      <c r="Q1276" t="s">
        <v>52</v>
      </c>
      <c r="R1276">
        <v>154</v>
      </c>
      <c r="S1276" t="s">
        <v>53</v>
      </c>
      <c r="T1276">
        <v>1</v>
      </c>
      <c r="U1276" s="1">
        <v>43479</v>
      </c>
      <c r="V1276" s="1">
        <v>43607</v>
      </c>
      <c r="W1276" t="s">
        <v>1855</v>
      </c>
      <c r="X1276" t="s">
        <v>1929</v>
      </c>
      <c r="Y1276">
        <v>18</v>
      </c>
      <c r="Z1276">
        <v>15</v>
      </c>
      <c r="AA1276">
        <v>25</v>
      </c>
      <c r="AB1276">
        <v>60</v>
      </c>
      <c r="AC1276" t="s">
        <v>2852</v>
      </c>
      <c r="AD1276">
        <f>IF(ISBLANK(Source[[#This Row],[CrosslistID]]),1,1/COUNTIFS(Source[CrosslistID],Source[[#This Row],[CrosslistID]],Source[TermDesc],Source[[#This Row],[TermDesc]]))</f>
        <v>0.2</v>
      </c>
      <c r="AE1276">
        <v>31</v>
      </c>
      <c r="AF1276">
        <v>25</v>
      </c>
      <c r="AG1276">
        <v>124</v>
      </c>
      <c r="AH1276">
        <v>124</v>
      </c>
      <c r="AI1276">
        <v>1.6</v>
      </c>
      <c r="AJ1276">
        <v>1.8</v>
      </c>
      <c r="AK1276">
        <v>0.2</v>
      </c>
      <c r="AL12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76">
        <f>IF(AND(Source[[#This Row],[Credit_Noncredit]]="Noncredit",Source[[#This Row],[FTEF]]&gt;0),Source[[#This Row],[NC XLST FTES]]*525/(437.5*Source[[#This Row],[FTEF]]),0)</f>
        <v>0</v>
      </c>
      <c r="AN1276">
        <f>IF(Source[[#This Row],[Credit_Noncredit]]="Credit",Source[[#This Row],[Census Enrollment]],Source[[#This Row],[Noncredit Avg. Attendance]])</f>
        <v>18</v>
      </c>
    </row>
    <row r="1277" spans="1:40" x14ac:dyDescent="0.25">
      <c r="A1277" t="s">
        <v>4581</v>
      </c>
      <c r="B1277" t="s">
        <v>886</v>
      </c>
      <c r="C1277" t="s">
        <v>1184</v>
      </c>
      <c r="D1277" t="s">
        <v>1262</v>
      </c>
      <c r="E1277" s="4">
        <v>35447</v>
      </c>
      <c r="F1277" s="4" t="s">
        <v>1263</v>
      </c>
      <c r="G1277" s="4" t="s">
        <v>2831</v>
      </c>
      <c r="H1277" t="str">
        <f>CONCATENATE(Source[[#This Row],[Subject]],TRIM(Source[[#This Row],[Course]]))</f>
        <v>MUS6B</v>
      </c>
      <c r="I1277" t="str">
        <f>VLOOKUP(Source[[#This Row],[SubjCrse]],'Courses and Categories'!$E$2:$G$1816,3,FALSE)</f>
        <v>Credit Visual &amp; Performing Arts</v>
      </c>
      <c r="J1277">
        <v>1</v>
      </c>
      <c r="K1277" t="s">
        <v>2832</v>
      </c>
      <c r="L1277" t="s">
        <v>39</v>
      </c>
      <c r="M1277" t="s">
        <v>903</v>
      </c>
      <c r="N1277" t="s">
        <v>59</v>
      </c>
      <c r="O1277">
        <v>940</v>
      </c>
      <c r="P1277">
        <v>1055</v>
      </c>
      <c r="Q1277" t="s">
        <v>236</v>
      </c>
      <c r="R1277">
        <v>50</v>
      </c>
      <c r="S1277" t="s">
        <v>134</v>
      </c>
      <c r="T1277">
        <v>1</v>
      </c>
      <c r="U1277" s="1">
        <v>43479</v>
      </c>
      <c r="V1277" s="1">
        <v>43607</v>
      </c>
      <c r="W1277" t="s">
        <v>2824</v>
      </c>
      <c r="X1277" t="s">
        <v>1929</v>
      </c>
      <c r="Y1277">
        <v>2</v>
      </c>
      <c r="Z1277">
        <v>2</v>
      </c>
      <c r="AA1277">
        <v>25</v>
      </c>
      <c r="AB1277">
        <v>8</v>
      </c>
      <c r="AC1277" t="s">
        <v>2861</v>
      </c>
      <c r="AD1277">
        <f>IF(ISBLANK(Source[[#This Row],[CrosslistID]]),1,1/COUNTIFS(Source[CrosslistID],Source[[#This Row],[CrosslistID]],Source[TermDesc],Source[[#This Row],[TermDesc]]))</f>
        <v>0.2</v>
      </c>
      <c r="AE1277">
        <v>29</v>
      </c>
      <c r="AF1277">
        <v>25</v>
      </c>
      <c r="AG1277">
        <v>116</v>
      </c>
      <c r="AH1277">
        <v>116</v>
      </c>
      <c r="AI1277">
        <v>0.2</v>
      </c>
      <c r="AJ1277">
        <v>0.2</v>
      </c>
      <c r="AK1277">
        <v>0</v>
      </c>
      <c r="AL12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77">
        <f>IF(AND(Source[[#This Row],[Credit_Noncredit]]="Noncredit",Source[[#This Row],[FTEF]]&gt;0),Source[[#This Row],[NC XLST FTES]]*525/(437.5*Source[[#This Row],[FTEF]]),0)</f>
        <v>0</v>
      </c>
      <c r="AN1277">
        <f>IF(Source[[#This Row],[Credit_Noncredit]]="Credit",Source[[#This Row],[Census Enrollment]],Source[[#This Row],[Noncredit Avg. Attendance]])</f>
        <v>2</v>
      </c>
    </row>
    <row r="1278" spans="1:40" x14ac:dyDescent="0.25">
      <c r="A1278" t="s">
        <v>4581</v>
      </c>
      <c r="B1278" t="s">
        <v>886</v>
      </c>
      <c r="C1278" t="s">
        <v>1184</v>
      </c>
      <c r="D1278" t="s">
        <v>1262</v>
      </c>
      <c r="E1278" s="4">
        <v>35449</v>
      </c>
      <c r="F1278" s="4" t="s">
        <v>1263</v>
      </c>
      <c r="G1278" s="4" t="s">
        <v>2831</v>
      </c>
      <c r="H1278" t="str">
        <f>CONCATENATE(Source[[#This Row],[Subject]],TRIM(Source[[#This Row],[Course]]))</f>
        <v>MUS6B</v>
      </c>
      <c r="I1278" t="str">
        <f>VLOOKUP(Source[[#This Row],[SubjCrse]],'Courses and Categories'!$E$2:$G$1816,3,FALSE)</f>
        <v>Credit Visual &amp; Performing Arts</v>
      </c>
      <c r="J1278">
        <v>2</v>
      </c>
      <c r="K1278" t="s">
        <v>2832</v>
      </c>
      <c r="L1278" t="s">
        <v>39</v>
      </c>
      <c r="M1278" t="s">
        <v>903</v>
      </c>
      <c r="N1278" t="s">
        <v>59</v>
      </c>
      <c r="O1278">
        <v>1410</v>
      </c>
      <c r="P1278">
        <v>1525</v>
      </c>
      <c r="Q1278" t="s">
        <v>236</v>
      </c>
      <c r="R1278">
        <v>50</v>
      </c>
      <c r="S1278" t="s">
        <v>134</v>
      </c>
      <c r="T1278">
        <v>1</v>
      </c>
      <c r="U1278" s="1">
        <v>43479</v>
      </c>
      <c r="V1278" s="1">
        <v>43607</v>
      </c>
      <c r="W1278" t="s">
        <v>2824</v>
      </c>
      <c r="X1278" t="s">
        <v>1929</v>
      </c>
      <c r="Y1278">
        <v>7</v>
      </c>
      <c r="Z1278">
        <v>7</v>
      </c>
      <c r="AA1278">
        <v>25</v>
      </c>
      <c r="AB1278">
        <v>28</v>
      </c>
      <c r="AC1278" t="s">
        <v>2826</v>
      </c>
      <c r="AD1278">
        <f>IF(ISBLANK(Source[[#This Row],[CrosslistID]]),1,1/COUNTIFS(Source[CrosslistID],Source[[#This Row],[CrosslistID]],Source[TermDesc],Source[[#This Row],[TermDesc]]))</f>
        <v>0.2</v>
      </c>
      <c r="AE1278">
        <v>30</v>
      </c>
      <c r="AF1278">
        <v>25</v>
      </c>
      <c r="AG1278">
        <v>120</v>
      </c>
      <c r="AH1278">
        <v>120</v>
      </c>
      <c r="AI1278">
        <v>0.7</v>
      </c>
      <c r="AJ1278">
        <v>0.7</v>
      </c>
      <c r="AK1278">
        <v>0</v>
      </c>
      <c r="AL12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78">
        <f>IF(AND(Source[[#This Row],[Credit_Noncredit]]="Noncredit",Source[[#This Row],[FTEF]]&gt;0),Source[[#This Row],[NC XLST FTES]]*525/(437.5*Source[[#This Row],[FTEF]]),0)</f>
        <v>0</v>
      </c>
      <c r="AN1278">
        <f>IF(Source[[#This Row],[Credit_Noncredit]]="Credit",Source[[#This Row],[Census Enrollment]],Source[[#This Row],[Noncredit Avg. Attendance]])</f>
        <v>7</v>
      </c>
    </row>
    <row r="1279" spans="1:40" x14ac:dyDescent="0.25">
      <c r="A1279" t="s">
        <v>4581</v>
      </c>
      <c r="B1279" t="s">
        <v>886</v>
      </c>
      <c r="C1279" t="s">
        <v>1184</v>
      </c>
      <c r="D1279" t="s">
        <v>1262</v>
      </c>
      <c r="E1279" s="4">
        <v>30199</v>
      </c>
      <c r="F1279" s="4" t="s">
        <v>1263</v>
      </c>
      <c r="G1279" s="4" t="s">
        <v>2831</v>
      </c>
      <c r="H1279" t="str">
        <f>CONCATENATE(Source[[#This Row],[Subject]],TRIM(Source[[#This Row],[Course]]))</f>
        <v>MUS6B</v>
      </c>
      <c r="I1279" t="str">
        <f>VLOOKUP(Source[[#This Row],[SubjCrse]],'Courses and Categories'!$E$2:$G$1816,3,FALSE)</f>
        <v>Credit Visual &amp; Performing Arts</v>
      </c>
      <c r="J1279">
        <v>501</v>
      </c>
      <c r="K1279" t="s">
        <v>2832</v>
      </c>
      <c r="L1279" t="s">
        <v>87</v>
      </c>
      <c r="M1279" t="s">
        <v>903</v>
      </c>
      <c r="N1279" t="s">
        <v>50</v>
      </c>
      <c r="O1279">
        <v>1910</v>
      </c>
      <c r="P1279">
        <v>2200</v>
      </c>
      <c r="Q1279" t="s">
        <v>236</v>
      </c>
      <c r="R1279">
        <v>50</v>
      </c>
      <c r="S1279" t="s">
        <v>134</v>
      </c>
      <c r="T1279">
        <v>1</v>
      </c>
      <c r="U1279" s="1">
        <v>43479</v>
      </c>
      <c r="V1279" s="1">
        <v>43607</v>
      </c>
      <c r="W1279" t="s">
        <v>2824</v>
      </c>
      <c r="X1279" t="s">
        <v>1929</v>
      </c>
      <c r="Y1279">
        <v>5</v>
      </c>
      <c r="Z1279">
        <v>5</v>
      </c>
      <c r="AA1279">
        <v>25</v>
      </c>
      <c r="AB1279">
        <v>20</v>
      </c>
      <c r="AC1279" t="s">
        <v>1272</v>
      </c>
      <c r="AD1279">
        <f>IF(ISBLANK(Source[[#This Row],[CrosslistID]]),1,1/COUNTIFS(Source[CrosslistID],Source[[#This Row],[CrosslistID]],Source[TermDesc],Source[[#This Row],[TermDesc]]))</f>
        <v>0.2</v>
      </c>
      <c r="AE1279">
        <v>30</v>
      </c>
      <c r="AF1279">
        <v>25</v>
      </c>
      <c r="AG1279">
        <v>120</v>
      </c>
      <c r="AH1279">
        <v>120</v>
      </c>
      <c r="AI1279">
        <v>0.5</v>
      </c>
      <c r="AJ1279">
        <v>0.5</v>
      </c>
      <c r="AK1279">
        <v>0</v>
      </c>
      <c r="AL12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79">
        <f>IF(AND(Source[[#This Row],[Credit_Noncredit]]="Noncredit",Source[[#This Row],[FTEF]]&gt;0),Source[[#This Row],[NC XLST FTES]]*525/(437.5*Source[[#This Row],[FTEF]]),0)</f>
        <v>0</v>
      </c>
      <c r="AN1279">
        <f>IF(Source[[#This Row],[Credit_Noncredit]]="Credit",Source[[#This Row],[Census Enrollment]],Source[[#This Row],[Noncredit Avg. Attendance]])</f>
        <v>5</v>
      </c>
    </row>
    <row r="1280" spans="1:40" x14ac:dyDescent="0.25">
      <c r="A1280" t="s">
        <v>4581</v>
      </c>
      <c r="B1280" t="s">
        <v>886</v>
      </c>
      <c r="C1280" t="s">
        <v>1184</v>
      </c>
      <c r="D1280" t="s">
        <v>1262</v>
      </c>
      <c r="E1280" s="4">
        <v>35448</v>
      </c>
      <c r="F1280" s="4" t="s">
        <v>1263</v>
      </c>
      <c r="G1280" s="4" t="s">
        <v>2831</v>
      </c>
      <c r="H1280" t="str">
        <f>CONCATENATE(Source[[#This Row],[Subject]],TRIM(Source[[#This Row],[Course]]))</f>
        <v>MUS6B</v>
      </c>
      <c r="I1280" t="str">
        <f>VLOOKUP(Source[[#This Row],[SubjCrse]],'Courses and Categories'!$E$2:$G$1816,3,FALSE)</f>
        <v>Credit Visual &amp; Performing Arts</v>
      </c>
      <c r="J1280">
        <v>551</v>
      </c>
      <c r="K1280" t="s">
        <v>2832</v>
      </c>
      <c r="L1280" t="s">
        <v>87</v>
      </c>
      <c r="M1280" t="s">
        <v>903</v>
      </c>
      <c r="N1280" t="s">
        <v>180</v>
      </c>
      <c r="O1280">
        <v>1810</v>
      </c>
      <c r="P1280">
        <v>2100</v>
      </c>
      <c r="Q1280" t="s">
        <v>52</v>
      </c>
      <c r="R1280">
        <v>154</v>
      </c>
      <c r="S1280" t="s">
        <v>53</v>
      </c>
      <c r="T1280">
        <v>1</v>
      </c>
      <c r="U1280" s="1">
        <v>43479</v>
      </c>
      <c r="V1280" s="1">
        <v>43607</v>
      </c>
      <c r="W1280" t="s">
        <v>1855</v>
      </c>
      <c r="X1280" t="s">
        <v>1929</v>
      </c>
      <c r="Y1280">
        <v>4</v>
      </c>
      <c r="Z1280">
        <v>5</v>
      </c>
      <c r="AA1280">
        <v>25</v>
      </c>
      <c r="AB1280">
        <v>20</v>
      </c>
      <c r="AC1280" t="s">
        <v>2852</v>
      </c>
      <c r="AD1280">
        <f>IF(ISBLANK(Source[[#This Row],[CrosslistID]]),1,1/COUNTIFS(Source[CrosslistID],Source[[#This Row],[CrosslistID]],Source[TermDesc],Source[[#This Row],[TermDesc]]))</f>
        <v>0.2</v>
      </c>
      <c r="AE1280">
        <v>31</v>
      </c>
      <c r="AF1280">
        <v>25</v>
      </c>
      <c r="AG1280">
        <v>124</v>
      </c>
      <c r="AH1280">
        <v>124</v>
      </c>
      <c r="AI1280">
        <v>0.4</v>
      </c>
      <c r="AJ1280">
        <v>0.4</v>
      </c>
      <c r="AK1280">
        <v>0</v>
      </c>
      <c r="AL12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80">
        <f>IF(AND(Source[[#This Row],[Credit_Noncredit]]="Noncredit",Source[[#This Row],[FTEF]]&gt;0),Source[[#This Row],[NC XLST FTES]]*525/(437.5*Source[[#This Row],[FTEF]]),0)</f>
        <v>0</v>
      </c>
      <c r="AN1280">
        <f>IF(Source[[#This Row],[Credit_Noncredit]]="Credit",Source[[#This Row],[Census Enrollment]],Source[[#This Row],[Noncredit Avg. Attendance]])</f>
        <v>4</v>
      </c>
    </row>
    <row r="1281" spans="1:40" x14ac:dyDescent="0.25">
      <c r="A1281" t="s">
        <v>4581</v>
      </c>
      <c r="B1281" t="s">
        <v>886</v>
      </c>
      <c r="C1281" t="s">
        <v>1184</v>
      </c>
      <c r="D1281" t="s">
        <v>1262</v>
      </c>
      <c r="E1281" s="4">
        <v>35450</v>
      </c>
      <c r="F1281" s="4" t="s">
        <v>1263</v>
      </c>
      <c r="G1281" s="4" t="s">
        <v>2833</v>
      </c>
      <c r="H1281" t="str">
        <f>CONCATENATE(Source[[#This Row],[Subject]],TRIM(Source[[#This Row],[Course]]))</f>
        <v>MUS6C</v>
      </c>
      <c r="I1281" t="str">
        <f>VLOOKUP(Source[[#This Row],[SubjCrse]],'Courses and Categories'!$E$2:$G$1816,3,FALSE)</f>
        <v>Credit Visual &amp; Performing Arts</v>
      </c>
      <c r="J1281">
        <v>1</v>
      </c>
      <c r="K1281" t="s">
        <v>2834</v>
      </c>
      <c r="L1281" t="s">
        <v>39</v>
      </c>
      <c r="M1281" t="s">
        <v>903</v>
      </c>
      <c r="N1281" t="s">
        <v>59</v>
      </c>
      <c r="O1281">
        <v>940</v>
      </c>
      <c r="P1281">
        <v>1055</v>
      </c>
      <c r="Q1281" t="s">
        <v>236</v>
      </c>
      <c r="R1281">
        <v>50</v>
      </c>
      <c r="S1281" t="s">
        <v>134</v>
      </c>
      <c r="T1281">
        <v>1</v>
      </c>
      <c r="U1281" s="1">
        <v>43479</v>
      </c>
      <c r="V1281" s="1">
        <v>43607</v>
      </c>
      <c r="W1281" t="s">
        <v>2824</v>
      </c>
      <c r="X1281" t="s">
        <v>1929</v>
      </c>
      <c r="Y1281">
        <v>4</v>
      </c>
      <c r="Z1281">
        <v>4</v>
      </c>
      <c r="AA1281">
        <v>25</v>
      </c>
      <c r="AB1281">
        <v>16</v>
      </c>
      <c r="AC1281" t="s">
        <v>2861</v>
      </c>
      <c r="AD1281">
        <f>IF(ISBLANK(Source[[#This Row],[CrosslistID]]),1,1/COUNTIFS(Source[CrosslistID],Source[[#This Row],[CrosslistID]],Source[TermDesc],Source[[#This Row],[TermDesc]]))</f>
        <v>0.2</v>
      </c>
      <c r="AE1281">
        <v>29</v>
      </c>
      <c r="AF1281">
        <v>25</v>
      </c>
      <c r="AG1281">
        <v>116</v>
      </c>
      <c r="AH1281">
        <v>116</v>
      </c>
      <c r="AI1281">
        <v>0.4</v>
      </c>
      <c r="AJ1281">
        <v>0.4</v>
      </c>
      <c r="AK1281">
        <v>0</v>
      </c>
      <c r="AL12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81">
        <f>IF(AND(Source[[#This Row],[Credit_Noncredit]]="Noncredit",Source[[#This Row],[FTEF]]&gt;0),Source[[#This Row],[NC XLST FTES]]*525/(437.5*Source[[#This Row],[FTEF]]),0)</f>
        <v>0</v>
      </c>
      <c r="AN1281">
        <f>IF(Source[[#This Row],[Credit_Noncredit]]="Credit",Source[[#This Row],[Census Enrollment]],Source[[#This Row],[Noncredit Avg. Attendance]])</f>
        <v>4</v>
      </c>
    </row>
    <row r="1282" spans="1:40" x14ac:dyDescent="0.25">
      <c r="A1282" t="s">
        <v>4581</v>
      </c>
      <c r="B1282" t="s">
        <v>886</v>
      </c>
      <c r="C1282" t="s">
        <v>1184</v>
      </c>
      <c r="D1282" t="s">
        <v>1262</v>
      </c>
      <c r="E1282" s="4">
        <v>35452</v>
      </c>
      <c r="F1282" s="4" t="s">
        <v>1263</v>
      </c>
      <c r="G1282" s="4" t="s">
        <v>2833</v>
      </c>
      <c r="H1282" t="str">
        <f>CONCATENATE(Source[[#This Row],[Subject]],TRIM(Source[[#This Row],[Course]]))</f>
        <v>MUS6C</v>
      </c>
      <c r="I1282" t="str">
        <f>VLOOKUP(Source[[#This Row],[SubjCrse]],'Courses and Categories'!$E$2:$G$1816,3,FALSE)</f>
        <v>Credit Visual &amp; Performing Arts</v>
      </c>
      <c r="J1282">
        <v>2</v>
      </c>
      <c r="K1282" t="s">
        <v>2834</v>
      </c>
      <c r="L1282" t="s">
        <v>39</v>
      </c>
      <c r="M1282" t="s">
        <v>903</v>
      </c>
      <c r="N1282" t="s">
        <v>59</v>
      </c>
      <c r="O1282">
        <v>1410</v>
      </c>
      <c r="P1282">
        <v>1525</v>
      </c>
      <c r="Q1282" t="s">
        <v>236</v>
      </c>
      <c r="R1282">
        <v>50</v>
      </c>
      <c r="S1282" t="s">
        <v>134</v>
      </c>
      <c r="T1282">
        <v>1</v>
      </c>
      <c r="U1282" s="1">
        <v>43479</v>
      </c>
      <c r="V1282" s="1">
        <v>43607</v>
      </c>
      <c r="W1282" t="s">
        <v>2824</v>
      </c>
      <c r="X1282" t="s">
        <v>1929</v>
      </c>
      <c r="Y1282">
        <v>1</v>
      </c>
      <c r="Z1282">
        <v>1</v>
      </c>
      <c r="AA1282">
        <v>25</v>
      </c>
      <c r="AB1282">
        <v>4</v>
      </c>
      <c r="AC1282" t="s">
        <v>2826</v>
      </c>
      <c r="AD1282">
        <f>IF(ISBLANK(Source[[#This Row],[CrosslistID]]),1,1/COUNTIFS(Source[CrosslistID],Source[[#This Row],[CrosslistID]],Source[TermDesc],Source[[#This Row],[TermDesc]]))</f>
        <v>0.2</v>
      </c>
      <c r="AE1282">
        <v>30</v>
      </c>
      <c r="AF1282">
        <v>25</v>
      </c>
      <c r="AG1282">
        <v>120</v>
      </c>
      <c r="AH1282">
        <v>120</v>
      </c>
      <c r="AI1282">
        <v>0.1</v>
      </c>
      <c r="AJ1282">
        <v>0.1</v>
      </c>
      <c r="AK1282">
        <v>0</v>
      </c>
      <c r="AL12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82">
        <f>IF(AND(Source[[#This Row],[Credit_Noncredit]]="Noncredit",Source[[#This Row],[FTEF]]&gt;0),Source[[#This Row],[NC XLST FTES]]*525/(437.5*Source[[#This Row],[FTEF]]),0)</f>
        <v>0</v>
      </c>
      <c r="AN1282">
        <f>IF(Source[[#This Row],[Credit_Noncredit]]="Credit",Source[[#This Row],[Census Enrollment]],Source[[#This Row],[Noncredit Avg. Attendance]])</f>
        <v>1</v>
      </c>
    </row>
    <row r="1283" spans="1:40" x14ac:dyDescent="0.25">
      <c r="A1283" t="s">
        <v>4581</v>
      </c>
      <c r="B1283" t="s">
        <v>886</v>
      </c>
      <c r="C1283" t="s">
        <v>1184</v>
      </c>
      <c r="D1283" t="s">
        <v>1262</v>
      </c>
      <c r="E1283" s="4">
        <v>35453</v>
      </c>
      <c r="F1283" s="4" t="s">
        <v>1263</v>
      </c>
      <c r="G1283" s="4" t="s">
        <v>2833</v>
      </c>
      <c r="H1283" t="str">
        <f>CONCATENATE(Source[[#This Row],[Subject]],TRIM(Source[[#This Row],[Course]]))</f>
        <v>MUS6C</v>
      </c>
      <c r="I1283" t="str">
        <f>VLOOKUP(Source[[#This Row],[SubjCrse]],'Courses and Categories'!$E$2:$G$1816,3,FALSE)</f>
        <v>Credit Visual &amp; Performing Arts</v>
      </c>
      <c r="J1283">
        <v>501</v>
      </c>
      <c r="K1283" t="s">
        <v>2834</v>
      </c>
      <c r="L1283" t="s">
        <v>87</v>
      </c>
      <c r="M1283" t="s">
        <v>903</v>
      </c>
      <c r="N1283" t="s">
        <v>50</v>
      </c>
      <c r="O1283">
        <v>1910</v>
      </c>
      <c r="P1283">
        <v>2200</v>
      </c>
      <c r="Q1283" t="s">
        <v>236</v>
      </c>
      <c r="R1283">
        <v>50</v>
      </c>
      <c r="S1283" t="s">
        <v>134</v>
      </c>
      <c r="T1283">
        <v>1</v>
      </c>
      <c r="U1283" s="1">
        <v>43479</v>
      </c>
      <c r="V1283" s="1">
        <v>43607</v>
      </c>
      <c r="W1283" t="s">
        <v>2824</v>
      </c>
      <c r="X1283" t="s">
        <v>1929</v>
      </c>
      <c r="Y1283">
        <v>2</v>
      </c>
      <c r="Z1283">
        <v>2</v>
      </c>
      <c r="AA1283">
        <v>25</v>
      </c>
      <c r="AB1283">
        <v>8</v>
      </c>
      <c r="AC1283" t="s">
        <v>1272</v>
      </c>
      <c r="AD1283">
        <f>IF(ISBLANK(Source[[#This Row],[CrosslistID]]),1,1/COUNTIFS(Source[CrosslistID],Source[[#This Row],[CrosslistID]],Source[TermDesc],Source[[#This Row],[TermDesc]]))</f>
        <v>0.2</v>
      </c>
      <c r="AE1283">
        <v>30</v>
      </c>
      <c r="AF1283">
        <v>25</v>
      </c>
      <c r="AG1283">
        <v>120</v>
      </c>
      <c r="AH1283">
        <v>120</v>
      </c>
      <c r="AI1283">
        <v>0.2</v>
      </c>
      <c r="AJ1283">
        <v>0.2</v>
      </c>
      <c r="AK1283">
        <v>0</v>
      </c>
      <c r="AL12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83">
        <f>IF(AND(Source[[#This Row],[Credit_Noncredit]]="Noncredit",Source[[#This Row],[FTEF]]&gt;0),Source[[#This Row],[NC XLST FTES]]*525/(437.5*Source[[#This Row],[FTEF]]),0)</f>
        <v>0</v>
      </c>
      <c r="AN1283">
        <f>IF(Source[[#This Row],[Credit_Noncredit]]="Credit",Source[[#This Row],[Census Enrollment]],Source[[#This Row],[Noncredit Avg. Attendance]])</f>
        <v>2</v>
      </c>
    </row>
    <row r="1284" spans="1:40" x14ac:dyDescent="0.25">
      <c r="A1284" t="s">
        <v>4581</v>
      </c>
      <c r="B1284" t="s">
        <v>886</v>
      </c>
      <c r="C1284" t="s">
        <v>1184</v>
      </c>
      <c r="D1284" t="s">
        <v>1262</v>
      </c>
      <c r="E1284" s="4">
        <v>35454</v>
      </c>
      <c r="F1284" s="4" t="s">
        <v>1263</v>
      </c>
      <c r="G1284" s="4" t="s">
        <v>2833</v>
      </c>
      <c r="H1284" t="str">
        <f>CONCATENATE(Source[[#This Row],[Subject]],TRIM(Source[[#This Row],[Course]]))</f>
        <v>MUS6C</v>
      </c>
      <c r="I1284" t="str">
        <f>VLOOKUP(Source[[#This Row],[SubjCrse]],'Courses and Categories'!$E$2:$G$1816,3,FALSE)</f>
        <v>Credit Visual &amp; Performing Arts</v>
      </c>
      <c r="J1284">
        <v>551</v>
      </c>
      <c r="K1284" t="s">
        <v>2834</v>
      </c>
      <c r="L1284" t="s">
        <v>87</v>
      </c>
      <c r="M1284" t="s">
        <v>903</v>
      </c>
      <c r="N1284" t="s">
        <v>180</v>
      </c>
      <c r="O1284">
        <v>1810</v>
      </c>
      <c r="P1284">
        <v>2100</v>
      </c>
      <c r="Q1284" t="s">
        <v>52</v>
      </c>
      <c r="R1284">
        <v>154</v>
      </c>
      <c r="S1284" t="s">
        <v>53</v>
      </c>
      <c r="T1284">
        <v>1</v>
      </c>
      <c r="U1284" s="1">
        <v>43479</v>
      </c>
      <c r="V1284" s="1">
        <v>43607</v>
      </c>
      <c r="W1284" t="s">
        <v>1855</v>
      </c>
      <c r="X1284" t="s">
        <v>1929</v>
      </c>
      <c r="Y1284">
        <v>5</v>
      </c>
      <c r="Z1284">
        <v>5</v>
      </c>
      <c r="AA1284">
        <v>25</v>
      </c>
      <c r="AB1284">
        <v>20</v>
      </c>
      <c r="AC1284" t="s">
        <v>2852</v>
      </c>
      <c r="AD1284">
        <f>IF(ISBLANK(Source[[#This Row],[CrosslistID]]),1,1/COUNTIFS(Source[CrosslistID],Source[[#This Row],[CrosslistID]],Source[TermDesc],Source[[#This Row],[TermDesc]]))</f>
        <v>0.2</v>
      </c>
      <c r="AE1284">
        <v>31</v>
      </c>
      <c r="AF1284">
        <v>25</v>
      </c>
      <c r="AG1284">
        <v>124</v>
      </c>
      <c r="AH1284">
        <v>124</v>
      </c>
      <c r="AI1284">
        <v>0.5</v>
      </c>
      <c r="AJ1284">
        <v>0.5</v>
      </c>
      <c r="AK1284">
        <v>0</v>
      </c>
      <c r="AL12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84">
        <f>IF(AND(Source[[#This Row],[Credit_Noncredit]]="Noncredit",Source[[#This Row],[FTEF]]&gt;0),Source[[#This Row],[NC XLST FTES]]*525/(437.5*Source[[#This Row],[FTEF]]),0)</f>
        <v>0</v>
      </c>
      <c r="AN1284">
        <f>IF(Source[[#This Row],[Credit_Noncredit]]="Credit",Source[[#This Row],[Census Enrollment]],Source[[#This Row],[Noncredit Avg. Attendance]])</f>
        <v>5</v>
      </c>
    </row>
    <row r="1285" spans="1:40" x14ac:dyDescent="0.25">
      <c r="A1285" t="s">
        <v>4581</v>
      </c>
      <c r="B1285" t="s">
        <v>886</v>
      </c>
      <c r="C1285" t="s">
        <v>1184</v>
      </c>
      <c r="D1285" t="s">
        <v>1262</v>
      </c>
      <c r="E1285" s="4">
        <v>35456</v>
      </c>
      <c r="F1285" s="4" t="s">
        <v>1263</v>
      </c>
      <c r="G1285" s="4" t="s">
        <v>2835</v>
      </c>
      <c r="H1285" t="str">
        <f>CONCATENATE(Source[[#This Row],[Subject]],TRIM(Source[[#This Row],[Course]]))</f>
        <v>MUS6D</v>
      </c>
      <c r="I1285" t="str">
        <f>VLOOKUP(Source[[#This Row],[SubjCrse]],'Courses and Categories'!$E$2:$G$1816,3,FALSE)</f>
        <v>Credit Visual &amp; Performing Arts</v>
      </c>
      <c r="J1285">
        <v>1</v>
      </c>
      <c r="K1285" t="s">
        <v>2836</v>
      </c>
      <c r="L1285" t="s">
        <v>39</v>
      </c>
      <c r="M1285" t="s">
        <v>903</v>
      </c>
      <c r="N1285" t="s">
        <v>59</v>
      </c>
      <c r="O1285">
        <v>940</v>
      </c>
      <c r="P1285">
        <v>1055</v>
      </c>
      <c r="Q1285" t="s">
        <v>236</v>
      </c>
      <c r="R1285">
        <v>50</v>
      </c>
      <c r="S1285" t="s">
        <v>134</v>
      </c>
      <c r="T1285">
        <v>1</v>
      </c>
      <c r="U1285" s="1">
        <v>43479</v>
      </c>
      <c r="V1285" s="1">
        <v>43607</v>
      </c>
      <c r="W1285" t="s">
        <v>2824</v>
      </c>
      <c r="X1285" t="s">
        <v>1929</v>
      </c>
      <c r="Y1285">
        <v>0</v>
      </c>
      <c r="Z1285">
        <v>0</v>
      </c>
      <c r="AA1285">
        <v>25</v>
      </c>
      <c r="AB1285">
        <v>0</v>
      </c>
      <c r="AC1285" t="s">
        <v>2861</v>
      </c>
      <c r="AD1285">
        <f>IF(ISBLANK(Source[[#This Row],[CrosslistID]]),1,1/COUNTIFS(Source[CrosslistID],Source[[#This Row],[CrosslistID]],Source[TermDesc],Source[[#This Row],[TermDesc]]))</f>
        <v>0.2</v>
      </c>
      <c r="AE1285">
        <v>29</v>
      </c>
      <c r="AF1285">
        <v>25</v>
      </c>
      <c r="AG1285">
        <v>116</v>
      </c>
      <c r="AH1285">
        <v>116</v>
      </c>
      <c r="AI1285">
        <v>0</v>
      </c>
      <c r="AJ1285">
        <v>0</v>
      </c>
      <c r="AK1285">
        <v>0</v>
      </c>
      <c r="AL12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85">
        <f>IF(AND(Source[[#This Row],[Credit_Noncredit]]="Noncredit",Source[[#This Row],[FTEF]]&gt;0),Source[[#This Row],[NC XLST FTES]]*525/(437.5*Source[[#This Row],[FTEF]]),0)</f>
        <v>0</v>
      </c>
      <c r="AN1285">
        <f>IF(Source[[#This Row],[Credit_Noncredit]]="Credit",Source[[#This Row],[Census Enrollment]],Source[[#This Row],[Noncredit Avg. Attendance]])</f>
        <v>0</v>
      </c>
    </row>
    <row r="1286" spans="1:40" x14ac:dyDescent="0.25">
      <c r="A1286" t="s">
        <v>4581</v>
      </c>
      <c r="B1286" t="s">
        <v>886</v>
      </c>
      <c r="C1286" t="s">
        <v>1184</v>
      </c>
      <c r="D1286" t="s">
        <v>1262</v>
      </c>
      <c r="E1286" s="4">
        <v>35458</v>
      </c>
      <c r="F1286" s="4" t="s">
        <v>1263</v>
      </c>
      <c r="G1286" s="4" t="s">
        <v>2835</v>
      </c>
      <c r="H1286" t="str">
        <f>CONCATENATE(Source[[#This Row],[Subject]],TRIM(Source[[#This Row],[Course]]))</f>
        <v>MUS6D</v>
      </c>
      <c r="I1286" t="str">
        <f>VLOOKUP(Source[[#This Row],[SubjCrse]],'Courses and Categories'!$E$2:$G$1816,3,FALSE)</f>
        <v>Credit Visual &amp; Performing Arts</v>
      </c>
      <c r="J1286">
        <v>2</v>
      </c>
      <c r="K1286" t="s">
        <v>2836</v>
      </c>
      <c r="L1286" t="s">
        <v>39</v>
      </c>
      <c r="M1286" t="s">
        <v>903</v>
      </c>
      <c r="N1286" t="s">
        <v>59</v>
      </c>
      <c r="O1286">
        <v>1410</v>
      </c>
      <c r="P1286">
        <v>1525</v>
      </c>
      <c r="Q1286" t="s">
        <v>236</v>
      </c>
      <c r="R1286">
        <v>50</v>
      </c>
      <c r="S1286" t="s">
        <v>134</v>
      </c>
      <c r="T1286">
        <v>1</v>
      </c>
      <c r="U1286" s="1">
        <v>43479</v>
      </c>
      <c r="V1286" s="1">
        <v>43607</v>
      </c>
      <c r="W1286" t="s">
        <v>2824</v>
      </c>
      <c r="X1286" t="s">
        <v>1929</v>
      </c>
      <c r="Y1286">
        <v>1</v>
      </c>
      <c r="Z1286">
        <v>1</v>
      </c>
      <c r="AA1286">
        <v>25</v>
      </c>
      <c r="AB1286">
        <v>4</v>
      </c>
      <c r="AC1286" t="s">
        <v>2826</v>
      </c>
      <c r="AD1286">
        <f>IF(ISBLANK(Source[[#This Row],[CrosslistID]]),1,1/COUNTIFS(Source[CrosslistID],Source[[#This Row],[CrosslistID]],Source[TermDesc],Source[[#This Row],[TermDesc]]))</f>
        <v>0.2</v>
      </c>
      <c r="AE1286">
        <v>30</v>
      </c>
      <c r="AF1286">
        <v>25</v>
      </c>
      <c r="AG1286">
        <v>120</v>
      </c>
      <c r="AH1286">
        <v>120</v>
      </c>
      <c r="AI1286">
        <v>0.1</v>
      </c>
      <c r="AJ1286">
        <v>0.1</v>
      </c>
      <c r="AK1286">
        <v>0</v>
      </c>
      <c r="AL12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86">
        <f>IF(AND(Source[[#This Row],[Credit_Noncredit]]="Noncredit",Source[[#This Row],[FTEF]]&gt;0),Source[[#This Row],[NC XLST FTES]]*525/(437.5*Source[[#This Row],[FTEF]]),0)</f>
        <v>0</v>
      </c>
      <c r="AN1286">
        <f>IF(Source[[#This Row],[Credit_Noncredit]]="Credit",Source[[#This Row],[Census Enrollment]],Source[[#This Row],[Noncredit Avg. Attendance]])</f>
        <v>1</v>
      </c>
    </row>
    <row r="1287" spans="1:40" x14ac:dyDescent="0.25">
      <c r="A1287" t="s">
        <v>4581</v>
      </c>
      <c r="B1287" t="s">
        <v>886</v>
      </c>
      <c r="C1287" t="s">
        <v>1184</v>
      </c>
      <c r="D1287" t="s">
        <v>1262</v>
      </c>
      <c r="E1287" s="4">
        <v>38551</v>
      </c>
      <c r="F1287" s="4" t="s">
        <v>1263</v>
      </c>
      <c r="G1287" s="4" t="s">
        <v>2835</v>
      </c>
      <c r="H1287" t="str">
        <f>CONCATENATE(Source[[#This Row],[Subject]],TRIM(Source[[#This Row],[Course]]))</f>
        <v>MUS6D</v>
      </c>
      <c r="I1287" t="str">
        <f>VLOOKUP(Source[[#This Row],[SubjCrse]],'Courses and Categories'!$E$2:$G$1816,3,FALSE)</f>
        <v>Credit Visual &amp; Performing Arts</v>
      </c>
      <c r="J1287">
        <v>501</v>
      </c>
      <c r="K1287" t="s">
        <v>2836</v>
      </c>
      <c r="L1287" t="s">
        <v>87</v>
      </c>
      <c r="M1287" t="s">
        <v>903</v>
      </c>
      <c r="N1287" t="s">
        <v>50</v>
      </c>
      <c r="O1287">
        <v>1910</v>
      </c>
      <c r="P1287">
        <v>2200</v>
      </c>
      <c r="Q1287" t="s">
        <v>236</v>
      </c>
      <c r="R1287">
        <v>50</v>
      </c>
      <c r="S1287" t="s">
        <v>134</v>
      </c>
      <c r="T1287">
        <v>1</v>
      </c>
      <c r="U1287" s="1">
        <v>43479</v>
      </c>
      <c r="V1287" s="1">
        <v>43607</v>
      </c>
      <c r="W1287" t="s">
        <v>2824</v>
      </c>
      <c r="X1287" t="s">
        <v>1929</v>
      </c>
      <c r="Y1287">
        <v>0</v>
      </c>
      <c r="Z1287">
        <v>0</v>
      </c>
      <c r="AA1287">
        <v>25</v>
      </c>
      <c r="AB1287">
        <v>0</v>
      </c>
      <c r="AC1287" t="s">
        <v>1272</v>
      </c>
      <c r="AD1287">
        <f>IF(ISBLANK(Source[[#This Row],[CrosslistID]]),1,1/COUNTIFS(Source[CrosslistID],Source[[#This Row],[CrosslistID]],Source[TermDesc],Source[[#This Row],[TermDesc]]))</f>
        <v>0.2</v>
      </c>
      <c r="AE1287">
        <v>30</v>
      </c>
      <c r="AF1287">
        <v>25</v>
      </c>
      <c r="AG1287">
        <v>120</v>
      </c>
      <c r="AH1287">
        <v>120</v>
      </c>
      <c r="AI1287">
        <v>0</v>
      </c>
      <c r="AJ1287">
        <v>0</v>
      </c>
      <c r="AK1287">
        <v>0</v>
      </c>
      <c r="AL12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87">
        <f>IF(AND(Source[[#This Row],[Credit_Noncredit]]="Noncredit",Source[[#This Row],[FTEF]]&gt;0),Source[[#This Row],[NC XLST FTES]]*525/(437.5*Source[[#This Row],[FTEF]]),0)</f>
        <v>0</v>
      </c>
      <c r="AN1287">
        <f>IF(Source[[#This Row],[Credit_Noncredit]]="Credit",Source[[#This Row],[Census Enrollment]],Source[[#This Row],[Noncredit Avg. Attendance]])</f>
        <v>0</v>
      </c>
    </row>
    <row r="1288" spans="1:40" x14ac:dyDescent="0.25">
      <c r="A1288" t="s">
        <v>4581</v>
      </c>
      <c r="B1288" t="s">
        <v>886</v>
      </c>
      <c r="C1288" t="s">
        <v>1184</v>
      </c>
      <c r="D1288" t="s">
        <v>1262</v>
      </c>
      <c r="E1288" s="4">
        <v>35459</v>
      </c>
      <c r="F1288" s="4" t="s">
        <v>1263</v>
      </c>
      <c r="G1288" s="4" t="s">
        <v>2835</v>
      </c>
      <c r="H1288" t="str">
        <f>CONCATENATE(Source[[#This Row],[Subject]],TRIM(Source[[#This Row],[Course]]))</f>
        <v>MUS6D</v>
      </c>
      <c r="I1288" t="str">
        <f>VLOOKUP(Source[[#This Row],[SubjCrse]],'Courses and Categories'!$E$2:$G$1816,3,FALSE)</f>
        <v>Credit Visual &amp; Performing Arts</v>
      </c>
      <c r="J1288">
        <v>551</v>
      </c>
      <c r="K1288" t="s">
        <v>2836</v>
      </c>
      <c r="L1288" t="s">
        <v>87</v>
      </c>
      <c r="M1288" t="s">
        <v>903</v>
      </c>
      <c r="N1288" t="s">
        <v>180</v>
      </c>
      <c r="O1288">
        <v>1810</v>
      </c>
      <c r="P1288">
        <v>2100</v>
      </c>
      <c r="Q1288" t="s">
        <v>52</v>
      </c>
      <c r="R1288">
        <v>154</v>
      </c>
      <c r="S1288" t="s">
        <v>53</v>
      </c>
      <c r="T1288">
        <v>1</v>
      </c>
      <c r="U1288" s="1">
        <v>43479</v>
      </c>
      <c r="V1288" s="1">
        <v>43607</v>
      </c>
      <c r="W1288" t="s">
        <v>1855</v>
      </c>
      <c r="X1288" t="s">
        <v>1929</v>
      </c>
      <c r="Y1288">
        <v>2</v>
      </c>
      <c r="Z1288">
        <v>2</v>
      </c>
      <c r="AA1288">
        <v>25</v>
      </c>
      <c r="AB1288">
        <v>8</v>
      </c>
      <c r="AC1288" t="s">
        <v>2852</v>
      </c>
      <c r="AD1288">
        <f>IF(ISBLANK(Source[[#This Row],[CrosslistID]]),1,1/COUNTIFS(Source[CrosslistID],Source[[#This Row],[CrosslistID]],Source[TermDesc],Source[[#This Row],[TermDesc]]))</f>
        <v>0.2</v>
      </c>
      <c r="AE1288">
        <v>31</v>
      </c>
      <c r="AF1288">
        <v>25</v>
      </c>
      <c r="AG1288">
        <v>124</v>
      </c>
      <c r="AH1288">
        <v>124</v>
      </c>
      <c r="AI1288">
        <v>0.2</v>
      </c>
      <c r="AJ1288">
        <v>0.2</v>
      </c>
      <c r="AK1288">
        <v>0</v>
      </c>
      <c r="AL12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88">
        <f>IF(AND(Source[[#This Row],[Credit_Noncredit]]="Noncredit",Source[[#This Row],[FTEF]]&gt;0),Source[[#This Row],[NC XLST FTES]]*525/(437.5*Source[[#This Row],[FTEF]]),0)</f>
        <v>0</v>
      </c>
      <c r="AN1288">
        <f>IF(Source[[#This Row],[Credit_Noncredit]]="Credit",Source[[#This Row],[Census Enrollment]],Source[[#This Row],[Noncredit Avg. Attendance]])</f>
        <v>2</v>
      </c>
    </row>
    <row r="1289" spans="1:40" x14ac:dyDescent="0.25">
      <c r="A1289" t="s">
        <v>4581</v>
      </c>
      <c r="B1289" t="s">
        <v>886</v>
      </c>
      <c r="C1289" t="s">
        <v>1184</v>
      </c>
      <c r="D1289" t="s">
        <v>1262</v>
      </c>
      <c r="E1289" s="4">
        <v>31360</v>
      </c>
      <c r="F1289" s="4" t="s">
        <v>1263</v>
      </c>
      <c r="G1289" s="4" t="s">
        <v>2837</v>
      </c>
      <c r="H1289" t="str">
        <f>CONCATENATE(Source[[#This Row],[Subject]],TRIM(Source[[#This Row],[Course]]))</f>
        <v>MUS8A</v>
      </c>
      <c r="I1289" t="str">
        <f>VLOOKUP(Source[[#This Row],[SubjCrse]],'Courses and Categories'!$E$2:$G$1816,3,FALSE)</f>
        <v>Credit Visual &amp; Performing Arts</v>
      </c>
      <c r="J1289">
        <v>1</v>
      </c>
      <c r="K1289" t="s">
        <v>2838</v>
      </c>
      <c r="L1289" t="s">
        <v>39</v>
      </c>
      <c r="M1289" t="s">
        <v>903</v>
      </c>
      <c r="N1289" t="s">
        <v>1041</v>
      </c>
      <c r="O1289">
        <v>1110</v>
      </c>
      <c r="P1289">
        <v>1200</v>
      </c>
      <c r="Q1289" t="s">
        <v>233</v>
      </c>
      <c r="R1289">
        <v>215</v>
      </c>
      <c r="S1289" t="s">
        <v>134</v>
      </c>
      <c r="T1289">
        <v>1</v>
      </c>
      <c r="U1289" s="1">
        <v>43479</v>
      </c>
      <c r="V1289" s="1">
        <v>43607</v>
      </c>
      <c r="W1289" t="s">
        <v>2839</v>
      </c>
      <c r="X1289" t="s">
        <v>1929</v>
      </c>
      <c r="Y1289">
        <v>11</v>
      </c>
      <c r="Z1289">
        <v>9</v>
      </c>
      <c r="AA1289">
        <v>24</v>
      </c>
      <c r="AB1289">
        <v>37.5</v>
      </c>
      <c r="AC1289" t="s">
        <v>1271</v>
      </c>
      <c r="AD1289">
        <f>IF(ISBLANK(Source[[#This Row],[CrosslistID]]),1,1/COUNTIFS(Source[CrosslistID],Source[[#This Row],[CrosslistID]],Source[TermDesc],Source[[#This Row],[TermDesc]]))</f>
        <v>0.33333333333333331</v>
      </c>
      <c r="AE1289">
        <v>20</v>
      </c>
      <c r="AF1289">
        <v>24</v>
      </c>
      <c r="AG1289">
        <v>83.333299999999994</v>
      </c>
      <c r="AH1289">
        <v>83.333299999999994</v>
      </c>
      <c r="AI1289">
        <v>1.1000000000000001</v>
      </c>
      <c r="AJ1289">
        <v>1.1000000000000001</v>
      </c>
      <c r="AK1289">
        <v>0.2</v>
      </c>
      <c r="AL12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89">
        <f>IF(AND(Source[[#This Row],[Credit_Noncredit]]="Noncredit",Source[[#This Row],[FTEF]]&gt;0),Source[[#This Row],[NC XLST FTES]]*525/(437.5*Source[[#This Row],[FTEF]]),0)</f>
        <v>0</v>
      </c>
      <c r="AN1289">
        <f>IF(Source[[#This Row],[Credit_Noncredit]]="Credit",Source[[#This Row],[Census Enrollment]],Source[[#This Row],[Noncredit Avg. Attendance]])</f>
        <v>11</v>
      </c>
    </row>
    <row r="1290" spans="1:40" x14ac:dyDescent="0.25">
      <c r="A1290" t="s">
        <v>4581</v>
      </c>
      <c r="B1290" t="s">
        <v>886</v>
      </c>
      <c r="C1290" t="s">
        <v>1184</v>
      </c>
      <c r="D1290" t="s">
        <v>1262</v>
      </c>
      <c r="E1290" s="4">
        <v>31468</v>
      </c>
      <c r="F1290" s="4" t="s">
        <v>1263</v>
      </c>
      <c r="G1290" s="4" t="s">
        <v>2841</v>
      </c>
      <c r="H1290" t="str">
        <f>CONCATENATE(Source[[#This Row],[Subject]],TRIM(Source[[#This Row],[Course]]))</f>
        <v>MUS8B</v>
      </c>
      <c r="I1290" t="str">
        <f>VLOOKUP(Source[[#This Row],[SubjCrse]],'Courses and Categories'!$E$2:$G$1816,3,FALSE)</f>
        <v>Credit Visual &amp; Performing Arts</v>
      </c>
      <c r="J1290">
        <v>1</v>
      </c>
      <c r="K1290" t="s">
        <v>2842</v>
      </c>
      <c r="L1290" t="s">
        <v>39</v>
      </c>
      <c r="M1290" t="s">
        <v>903</v>
      </c>
      <c r="N1290" t="s">
        <v>1041</v>
      </c>
      <c r="O1290">
        <v>1110</v>
      </c>
      <c r="P1290">
        <v>1200</v>
      </c>
      <c r="Q1290" t="s">
        <v>233</v>
      </c>
      <c r="R1290">
        <v>215</v>
      </c>
      <c r="S1290" t="s">
        <v>134</v>
      </c>
      <c r="T1290">
        <v>1</v>
      </c>
      <c r="U1290" s="1">
        <v>43479</v>
      </c>
      <c r="V1290" s="1">
        <v>43607</v>
      </c>
      <c r="W1290" t="s">
        <v>2839</v>
      </c>
      <c r="X1290" t="s">
        <v>1929</v>
      </c>
      <c r="Y1290">
        <v>5</v>
      </c>
      <c r="Z1290">
        <v>4</v>
      </c>
      <c r="AA1290">
        <v>24</v>
      </c>
      <c r="AB1290">
        <v>16.666699999999999</v>
      </c>
      <c r="AC1290" t="s">
        <v>1271</v>
      </c>
      <c r="AD1290">
        <f>IF(ISBLANK(Source[[#This Row],[CrosslistID]]),1,1/COUNTIFS(Source[CrosslistID],Source[[#This Row],[CrosslistID]],Source[TermDesc],Source[[#This Row],[TermDesc]]))</f>
        <v>0.33333333333333331</v>
      </c>
      <c r="AE1290">
        <v>20</v>
      </c>
      <c r="AF1290">
        <v>24</v>
      </c>
      <c r="AG1290">
        <v>83.333299999999994</v>
      </c>
      <c r="AH1290">
        <v>83.333299999999994</v>
      </c>
      <c r="AI1290">
        <v>0.5</v>
      </c>
      <c r="AJ1290">
        <v>0.5</v>
      </c>
      <c r="AK1290">
        <v>0</v>
      </c>
      <c r="AL12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90">
        <f>IF(AND(Source[[#This Row],[Credit_Noncredit]]="Noncredit",Source[[#This Row],[FTEF]]&gt;0),Source[[#This Row],[NC XLST FTES]]*525/(437.5*Source[[#This Row],[FTEF]]),0)</f>
        <v>0</v>
      </c>
      <c r="AN1290">
        <f>IF(Source[[#This Row],[Credit_Noncredit]]="Credit",Source[[#This Row],[Census Enrollment]],Source[[#This Row],[Noncredit Avg. Attendance]])</f>
        <v>5</v>
      </c>
    </row>
    <row r="1291" spans="1:40" x14ac:dyDescent="0.25">
      <c r="A1291" t="s">
        <v>4581</v>
      </c>
      <c r="B1291" t="s">
        <v>886</v>
      </c>
      <c r="C1291" t="s">
        <v>1184</v>
      </c>
      <c r="D1291" t="s">
        <v>1262</v>
      </c>
      <c r="E1291" s="4">
        <v>30209</v>
      </c>
      <c r="F1291" s="4" t="s">
        <v>1263</v>
      </c>
      <c r="G1291" s="4" t="s">
        <v>1265</v>
      </c>
      <c r="H1291" t="str">
        <f>CONCATENATE(Source[[#This Row],[Subject]],TRIM(Source[[#This Row],[Course]]))</f>
        <v>MUS9A</v>
      </c>
      <c r="I1291" t="str">
        <f>VLOOKUP(Source[[#This Row],[SubjCrse]],'Courses and Categories'!$E$2:$G$1816,3,FALSE)</f>
        <v>Credit Visual &amp; Performing Arts</v>
      </c>
      <c r="J1291">
        <v>1</v>
      </c>
      <c r="K1291" t="s">
        <v>1266</v>
      </c>
      <c r="L1291" t="s">
        <v>39</v>
      </c>
      <c r="M1291" t="s">
        <v>903</v>
      </c>
      <c r="N1291" t="s">
        <v>50</v>
      </c>
      <c r="O1291">
        <v>1410</v>
      </c>
      <c r="P1291">
        <v>1700</v>
      </c>
      <c r="Q1291" t="s">
        <v>233</v>
      </c>
      <c r="R1291">
        <v>215</v>
      </c>
      <c r="S1291" t="s">
        <v>134</v>
      </c>
      <c r="T1291">
        <v>1</v>
      </c>
      <c r="U1291" s="1">
        <v>43479</v>
      </c>
      <c r="V1291" s="1">
        <v>43607</v>
      </c>
      <c r="W1291" t="s">
        <v>2844</v>
      </c>
      <c r="X1291" t="s">
        <v>1929</v>
      </c>
      <c r="Y1291">
        <v>22</v>
      </c>
      <c r="Z1291">
        <v>19</v>
      </c>
      <c r="AA1291">
        <v>24</v>
      </c>
      <c r="AB1291">
        <v>79.166700000000006</v>
      </c>
      <c r="AD1291">
        <f>IF(ISBLANK(Source[[#This Row],[CrosslistID]]),1,1/COUNTIFS(Source[CrosslistID],Source[[#This Row],[CrosslistID]],Source[TermDesc],Source[[#This Row],[TermDesc]]))</f>
        <v>1</v>
      </c>
      <c r="AG1291">
        <v>0</v>
      </c>
      <c r="AH1291">
        <v>79.166700000000006</v>
      </c>
      <c r="AI1291">
        <v>1.9</v>
      </c>
      <c r="AJ1291">
        <v>2.2000000000000002</v>
      </c>
      <c r="AK1291">
        <v>0.2</v>
      </c>
      <c r="AL12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91">
        <f>IF(AND(Source[[#This Row],[Credit_Noncredit]]="Noncredit",Source[[#This Row],[FTEF]]&gt;0),Source[[#This Row],[NC XLST FTES]]*525/(437.5*Source[[#This Row],[FTEF]]),0)</f>
        <v>0</v>
      </c>
      <c r="AN1291">
        <f>IF(Source[[#This Row],[Credit_Noncredit]]="Credit",Source[[#This Row],[Census Enrollment]],Source[[#This Row],[Noncredit Avg. Attendance]])</f>
        <v>22</v>
      </c>
    </row>
    <row r="1292" spans="1:40" x14ac:dyDescent="0.25">
      <c r="A1292" t="s">
        <v>4581</v>
      </c>
      <c r="B1292" t="s">
        <v>886</v>
      </c>
      <c r="C1292" t="s">
        <v>1184</v>
      </c>
      <c r="D1292" t="s">
        <v>1262</v>
      </c>
      <c r="E1292" s="4">
        <v>30210</v>
      </c>
      <c r="F1292" s="4" t="s">
        <v>1263</v>
      </c>
      <c r="G1292" s="4" t="s">
        <v>1265</v>
      </c>
      <c r="H1292" t="str">
        <f>CONCATENATE(Source[[#This Row],[Subject]],TRIM(Source[[#This Row],[Course]]))</f>
        <v>MUS9A</v>
      </c>
      <c r="I1292" t="str">
        <f>VLOOKUP(Source[[#This Row],[SubjCrse]],'Courses and Categories'!$E$2:$G$1816,3,FALSE)</f>
        <v>Credit Visual &amp; Performing Arts</v>
      </c>
      <c r="J1292">
        <v>2</v>
      </c>
      <c r="K1292" t="s">
        <v>1266</v>
      </c>
      <c r="L1292" t="s">
        <v>39</v>
      </c>
      <c r="M1292" t="s">
        <v>903</v>
      </c>
      <c r="N1292" t="s">
        <v>1041</v>
      </c>
      <c r="O1292">
        <v>1210</v>
      </c>
      <c r="P1292">
        <v>1300</v>
      </c>
      <c r="Q1292" t="s">
        <v>233</v>
      </c>
      <c r="R1292">
        <v>215</v>
      </c>
      <c r="S1292" t="s">
        <v>134</v>
      </c>
      <c r="T1292">
        <v>1</v>
      </c>
      <c r="U1292" s="1">
        <v>43479</v>
      </c>
      <c r="V1292" s="1">
        <v>43607</v>
      </c>
      <c r="W1292" t="s">
        <v>1267</v>
      </c>
      <c r="X1292" t="s">
        <v>1929</v>
      </c>
      <c r="Y1292">
        <v>21</v>
      </c>
      <c r="Z1292">
        <v>19</v>
      </c>
      <c r="AA1292">
        <v>24</v>
      </c>
      <c r="AB1292">
        <v>79.166700000000006</v>
      </c>
      <c r="AD1292">
        <f>IF(ISBLANK(Source[[#This Row],[CrosslistID]]),1,1/COUNTIFS(Source[CrosslistID],Source[[#This Row],[CrosslistID]],Source[TermDesc],Source[[#This Row],[TermDesc]]))</f>
        <v>1</v>
      </c>
      <c r="AG1292">
        <v>0</v>
      </c>
      <c r="AH1292">
        <v>79.166700000000006</v>
      </c>
      <c r="AI1292">
        <v>1.9</v>
      </c>
      <c r="AJ1292">
        <v>2.1</v>
      </c>
      <c r="AK1292">
        <v>0.2</v>
      </c>
      <c r="AL12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92">
        <f>IF(AND(Source[[#This Row],[Credit_Noncredit]]="Noncredit",Source[[#This Row],[FTEF]]&gt;0),Source[[#This Row],[NC XLST FTES]]*525/(437.5*Source[[#This Row],[FTEF]]),0)</f>
        <v>0</v>
      </c>
      <c r="AN1292">
        <f>IF(Source[[#This Row],[Credit_Noncredit]]="Credit",Source[[#This Row],[Census Enrollment]],Source[[#This Row],[Noncredit Avg. Attendance]])</f>
        <v>21</v>
      </c>
    </row>
    <row r="1293" spans="1:40" x14ac:dyDescent="0.25">
      <c r="A1293" t="s">
        <v>4581</v>
      </c>
      <c r="B1293" t="s">
        <v>886</v>
      </c>
      <c r="C1293" t="s">
        <v>1184</v>
      </c>
      <c r="D1293" t="s">
        <v>1262</v>
      </c>
      <c r="E1293" s="4">
        <v>30217</v>
      </c>
      <c r="F1293" s="4" t="s">
        <v>1263</v>
      </c>
      <c r="G1293" s="4" t="s">
        <v>1265</v>
      </c>
      <c r="H1293" t="str">
        <f>CONCATENATE(Source[[#This Row],[Subject]],TRIM(Source[[#This Row],[Course]]))</f>
        <v>MUS9A</v>
      </c>
      <c r="I1293" t="str">
        <f>VLOOKUP(Source[[#This Row],[SubjCrse]],'Courses and Categories'!$E$2:$G$1816,3,FALSE)</f>
        <v>Credit Visual &amp; Performing Arts</v>
      </c>
      <c r="J1293">
        <v>3</v>
      </c>
      <c r="K1293" t="s">
        <v>1266</v>
      </c>
      <c r="L1293" t="s">
        <v>39</v>
      </c>
      <c r="M1293" t="s">
        <v>903</v>
      </c>
      <c r="N1293" t="s">
        <v>59</v>
      </c>
      <c r="O1293">
        <v>940</v>
      </c>
      <c r="P1293">
        <v>1055</v>
      </c>
      <c r="Q1293" t="s">
        <v>233</v>
      </c>
      <c r="R1293">
        <v>215</v>
      </c>
      <c r="S1293" t="s">
        <v>134</v>
      </c>
      <c r="T1293">
        <v>1</v>
      </c>
      <c r="U1293" s="1">
        <v>43479</v>
      </c>
      <c r="V1293" s="1">
        <v>43607</v>
      </c>
      <c r="W1293" t="s">
        <v>2844</v>
      </c>
      <c r="X1293" t="s">
        <v>1929</v>
      </c>
      <c r="Y1293">
        <v>21</v>
      </c>
      <c r="Z1293">
        <v>18</v>
      </c>
      <c r="AA1293">
        <v>24</v>
      </c>
      <c r="AB1293">
        <v>75</v>
      </c>
      <c r="AD1293">
        <f>IF(ISBLANK(Source[[#This Row],[CrosslistID]]),1,1/COUNTIFS(Source[CrosslistID],Source[[#This Row],[CrosslistID]],Source[TermDesc],Source[[#This Row],[TermDesc]]))</f>
        <v>1</v>
      </c>
      <c r="AG1293">
        <v>0</v>
      </c>
      <c r="AH1293">
        <v>75</v>
      </c>
      <c r="AI1293">
        <v>2.1</v>
      </c>
      <c r="AJ1293">
        <v>2.1</v>
      </c>
      <c r="AK1293">
        <v>0.2</v>
      </c>
      <c r="AL12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93">
        <f>IF(AND(Source[[#This Row],[Credit_Noncredit]]="Noncredit",Source[[#This Row],[FTEF]]&gt;0),Source[[#This Row],[NC XLST FTES]]*525/(437.5*Source[[#This Row],[FTEF]]),0)</f>
        <v>0</v>
      </c>
      <c r="AN1293">
        <f>IF(Source[[#This Row],[Credit_Noncredit]]="Credit",Source[[#This Row],[Census Enrollment]],Source[[#This Row],[Noncredit Avg. Attendance]])</f>
        <v>21</v>
      </c>
    </row>
    <row r="1294" spans="1:40" x14ac:dyDescent="0.25">
      <c r="A1294" t="s">
        <v>4581</v>
      </c>
      <c r="B1294" t="s">
        <v>886</v>
      </c>
      <c r="C1294" t="s">
        <v>1184</v>
      </c>
      <c r="D1294" t="s">
        <v>1262</v>
      </c>
      <c r="E1294" s="4">
        <v>30213</v>
      </c>
      <c r="F1294" s="4" t="s">
        <v>1263</v>
      </c>
      <c r="G1294" s="4" t="s">
        <v>1265</v>
      </c>
      <c r="H1294" t="str">
        <f>CONCATENATE(Source[[#This Row],[Subject]],TRIM(Source[[#This Row],[Course]]))</f>
        <v>MUS9A</v>
      </c>
      <c r="I1294" t="str">
        <f>VLOOKUP(Source[[#This Row],[SubjCrse]],'Courses and Categories'!$E$2:$G$1816,3,FALSE)</f>
        <v>Credit Visual &amp; Performing Arts</v>
      </c>
      <c r="J1294">
        <v>4</v>
      </c>
      <c r="K1294" t="s">
        <v>1266</v>
      </c>
      <c r="L1294" t="s">
        <v>39</v>
      </c>
      <c r="M1294" t="s">
        <v>903</v>
      </c>
      <c r="N1294" t="s">
        <v>59</v>
      </c>
      <c r="O1294">
        <v>1240</v>
      </c>
      <c r="P1294">
        <v>1355</v>
      </c>
      <c r="Q1294" t="s">
        <v>233</v>
      </c>
      <c r="R1294">
        <v>215</v>
      </c>
      <c r="S1294" t="s">
        <v>134</v>
      </c>
      <c r="T1294">
        <v>1</v>
      </c>
      <c r="U1294" s="1">
        <v>43479</v>
      </c>
      <c r="V1294" s="1">
        <v>43607</v>
      </c>
      <c r="W1294" t="s">
        <v>1282</v>
      </c>
      <c r="X1294" t="s">
        <v>1929</v>
      </c>
      <c r="Y1294">
        <v>22</v>
      </c>
      <c r="Z1294">
        <v>19</v>
      </c>
      <c r="AA1294">
        <v>24</v>
      </c>
      <c r="AB1294">
        <v>79.166700000000006</v>
      </c>
      <c r="AD1294">
        <f>IF(ISBLANK(Source[[#This Row],[CrosslistID]]),1,1/COUNTIFS(Source[CrosslistID],Source[[#This Row],[CrosslistID]],Source[TermDesc],Source[[#This Row],[TermDesc]]))</f>
        <v>1</v>
      </c>
      <c r="AG1294">
        <v>0</v>
      </c>
      <c r="AH1294">
        <v>79.166700000000006</v>
      </c>
      <c r="AI1294">
        <v>2.2000000000000002</v>
      </c>
      <c r="AJ1294">
        <v>2.2000000000000002</v>
      </c>
      <c r="AK1294">
        <v>0.2</v>
      </c>
      <c r="AL12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94">
        <f>IF(AND(Source[[#This Row],[Credit_Noncredit]]="Noncredit",Source[[#This Row],[FTEF]]&gt;0),Source[[#This Row],[NC XLST FTES]]*525/(437.5*Source[[#This Row],[FTEF]]),0)</f>
        <v>0</v>
      </c>
      <c r="AN1294">
        <f>IF(Source[[#This Row],[Credit_Noncredit]]="Credit",Source[[#This Row],[Census Enrollment]],Source[[#This Row],[Noncredit Avg. Attendance]])</f>
        <v>22</v>
      </c>
    </row>
    <row r="1295" spans="1:40" x14ac:dyDescent="0.25">
      <c r="A1295" t="s">
        <v>4581</v>
      </c>
      <c r="B1295" t="s">
        <v>886</v>
      </c>
      <c r="C1295" t="s">
        <v>1184</v>
      </c>
      <c r="D1295" t="s">
        <v>1262</v>
      </c>
      <c r="E1295" s="4">
        <v>30214</v>
      </c>
      <c r="F1295" s="4" t="s">
        <v>1263</v>
      </c>
      <c r="G1295" s="4" t="s">
        <v>1265</v>
      </c>
      <c r="H1295" t="str">
        <f>CONCATENATE(Source[[#This Row],[Subject]],TRIM(Source[[#This Row],[Course]]))</f>
        <v>MUS9A</v>
      </c>
      <c r="I1295" t="str">
        <f>VLOOKUP(Source[[#This Row],[SubjCrse]],'Courses and Categories'!$E$2:$G$1816,3,FALSE)</f>
        <v>Credit Visual &amp; Performing Arts</v>
      </c>
      <c r="J1295">
        <v>5</v>
      </c>
      <c r="K1295" t="s">
        <v>1266</v>
      </c>
      <c r="L1295" t="s">
        <v>39</v>
      </c>
      <c r="M1295" t="s">
        <v>903</v>
      </c>
      <c r="N1295" t="s">
        <v>59</v>
      </c>
      <c r="O1295">
        <v>1410</v>
      </c>
      <c r="P1295">
        <v>1525</v>
      </c>
      <c r="Q1295" t="s">
        <v>233</v>
      </c>
      <c r="R1295">
        <v>215</v>
      </c>
      <c r="S1295" t="s">
        <v>134</v>
      </c>
      <c r="T1295">
        <v>1</v>
      </c>
      <c r="U1295" s="1">
        <v>43479</v>
      </c>
      <c r="V1295" s="1">
        <v>43607</v>
      </c>
      <c r="W1295" t="s">
        <v>2844</v>
      </c>
      <c r="X1295" t="s">
        <v>1929</v>
      </c>
      <c r="Y1295">
        <v>24</v>
      </c>
      <c r="Z1295">
        <v>17</v>
      </c>
      <c r="AA1295">
        <v>24</v>
      </c>
      <c r="AB1295">
        <v>70.833299999999994</v>
      </c>
      <c r="AD1295">
        <f>IF(ISBLANK(Source[[#This Row],[CrosslistID]]),1,1/COUNTIFS(Source[CrosslistID],Source[[#This Row],[CrosslistID]],Source[TermDesc],Source[[#This Row],[TermDesc]]))</f>
        <v>1</v>
      </c>
      <c r="AG1295">
        <v>0</v>
      </c>
      <c r="AH1295">
        <v>70.833299999999994</v>
      </c>
      <c r="AI1295">
        <v>2.2000000000000002</v>
      </c>
      <c r="AJ1295">
        <v>2.4</v>
      </c>
      <c r="AK1295">
        <v>0.2</v>
      </c>
      <c r="AL12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95">
        <f>IF(AND(Source[[#This Row],[Credit_Noncredit]]="Noncredit",Source[[#This Row],[FTEF]]&gt;0),Source[[#This Row],[NC XLST FTES]]*525/(437.5*Source[[#This Row],[FTEF]]),0)</f>
        <v>0</v>
      </c>
      <c r="AN1295">
        <f>IF(Source[[#This Row],[Credit_Noncredit]]="Credit",Source[[#This Row],[Census Enrollment]],Source[[#This Row],[Noncredit Avg. Attendance]])</f>
        <v>24</v>
      </c>
    </row>
    <row r="1296" spans="1:40" x14ac:dyDescent="0.25">
      <c r="A1296" t="s">
        <v>4581</v>
      </c>
      <c r="B1296" t="s">
        <v>886</v>
      </c>
      <c r="C1296" t="s">
        <v>1184</v>
      </c>
      <c r="D1296" t="s">
        <v>1262</v>
      </c>
      <c r="E1296" s="4">
        <v>30215</v>
      </c>
      <c r="F1296" s="4" t="s">
        <v>1263</v>
      </c>
      <c r="G1296" s="4" t="s">
        <v>1265</v>
      </c>
      <c r="H1296" t="str">
        <f>CONCATENATE(Source[[#This Row],[Subject]],TRIM(Source[[#This Row],[Course]]))</f>
        <v>MUS9A</v>
      </c>
      <c r="I1296" t="str">
        <f>VLOOKUP(Source[[#This Row],[SubjCrse]],'Courses and Categories'!$E$2:$G$1816,3,FALSE)</f>
        <v>Credit Visual &amp; Performing Arts</v>
      </c>
      <c r="J1296">
        <v>6</v>
      </c>
      <c r="K1296" t="s">
        <v>1266</v>
      </c>
      <c r="L1296" t="s">
        <v>39</v>
      </c>
      <c r="M1296" t="s">
        <v>903</v>
      </c>
      <c r="N1296" t="s">
        <v>180</v>
      </c>
      <c r="O1296">
        <v>1410</v>
      </c>
      <c r="P1296">
        <v>1700</v>
      </c>
      <c r="Q1296" t="s">
        <v>233</v>
      </c>
      <c r="R1296">
        <v>215</v>
      </c>
      <c r="S1296" t="s">
        <v>134</v>
      </c>
      <c r="T1296">
        <v>1</v>
      </c>
      <c r="U1296" s="1">
        <v>43479</v>
      </c>
      <c r="V1296" s="1">
        <v>43607</v>
      </c>
      <c r="W1296" t="s">
        <v>2845</v>
      </c>
      <c r="X1296" t="s">
        <v>1929</v>
      </c>
      <c r="Y1296">
        <v>20</v>
      </c>
      <c r="Z1296">
        <v>17</v>
      </c>
      <c r="AA1296">
        <v>24</v>
      </c>
      <c r="AB1296">
        <v>70.833299999999994</v>
      </c>
      <c r="AD1296">
        <f>IF(ISBLANK(Source[[#This Row],[CrosslistID]]),1,1/COUNTIFS(Source[CrosslistID],Source[[#This Row],[CrosslistID]],Source[TermDesc],Source[[#This Row],[TermDesc]]))</f>
        <v>1</v>
      </c>
      <c r="AG1296">
        <v>0</v>
      </c>
      <c r="AH1296">
        <v>70.833299999999994</v>
      </c>
      <c r="AI1296">
        <v>1.8</v>
      </c>
      <c r="AJ1296">
        <v>2</v>
      </c>
      <c r="AK1296">
        <v>0.2</v>
      </c>
      <c r="AL12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96">
        <f>IF(AND(Source[[#This Row],[Credit_Noncredit]]="Noncredit",Source[[#This Row],[FTEF]]&gt;0),Source[[#This Row],[NC XLST FTES]]*525/(437.5*Source[[#This Row],[FTEF]]),0)</f>
        <v>0</v>
      </c>
      <c r="AN1296">
        <f>IF(Source[[#This Row],[Credit_Noncredit]]="Credit",Source[[#This Row],[Census Enrollment]],Source[[#This Row],[Noncredit Avg. Attendance]])</f>
        <v>20</v>
      </c>
    </row>
    <row r="1297" spans="1:40" x14ac:dyDescent="0.25">
      <c r="A1297" t="s">
        <v>4581</v>
      </c>
      <c r="B1297" t="s">
        <v>886</v>
      </c>
      <c r="C1297" t="s">
        <v>1184</v>
      </c>
      <c r="D1297" t="s">
        <v>1262</v>
      </c>
      <c r="E1297" s="4">
        <v>37595</v>
      </c>
      <c r="F1297" s="4" t="s">
        <v>1263</v>
      </c>
      <c r="G1297" s="4" t="s">
        <v>1265</v>
      </c>
      <c r="H1297" t="str">
        <f>CONCATENATE(Source[[#This Row],[Subject]],TRIM(Source[[#This Row],[Course]]))</f>
        <v>MUS9A</v>
      </c>
      <c r="I1297" t="str">
        <f>VLOOKUP(Source[[#This Row],[SubjCrse]],'Courses and Categories'!$E$2:$G$1816,3,FALSE)</f>
        <v>Credit Visual &amp; Performing Arts</v>
      </c>
      <c r="J1297">
        <v>7</v>
      </c>
      <c r="K1297" t="s">
        <v>1266</v>
      </c>
      <c r="L1297" t="s">
        <v>39</v>
      </c>
      <c r="M1297" t="s">
        <v>903</v>
      </c>
      <c r="N1297" t="s">
        <v>1041</v>
      </c>
      <c r="O1297">
        <v>910</v>
      </c>
      <c r="P1297">
        <v>1000</v>
      </c>
      <c r="Q1297" t="s">
        <v>233</v>
      </c>
      <c r="R1297">
        <v>215</v>
      </c>
      <c r="S1297" t="s">
        <v>134</v>
      </c>
      <c r="T1297">
        <v>1</v>
      </c>
      <c r="U1297" s="1">
        <v>43479</v>
      </c>
      <c r="V1297" s="1">
        <v>43607</v>
      </c>
      <c r="W1297" t="s">
        <v>1282</v>
      </c>
      <c r="X1297" t="s">
        <v>1929</v>
      </c>
      <c r="Y1297">
        <v>20</v>
      </c>
      <c r="Z1297">
        <v>17</v>
      </c>
      <c r="AA1297">
        <v>24</v>
      </c>
      <c r="AB1297">
        <v>70.833299999999994</v>
      </c>
      <c r="AD1297">
        <f>IF(ISBLANK(Source[[#This Row],[CrosslistID]]),1,1/COUNTIFS(Source[CrosslistID],Source[[#This Row],[CrosslistID]],Source[TermDesc],Source[[#This Row],[TermDesc]]))</f>
        <v>1</v>
      </c>
      <c r="AG1297">
        <v>0</v>
      </c>
      <c r="AH1297">
        <v>70.833299999999994</v>
      </c>
      <c r="AI1297">
        <v>1.8</v>
      </c>
      <c r="AJ1297">
        <v>2</v>
      </c>
      <c r="AK1297">
        <v>0.2</v>
      </c>
      <c r="AL12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97">
        <f>IF(AND(Source[[#This Row],[Credit_Noncredit]]="Noncredit",Source[[#This Row],[FTEF]]&gt;0),Source[[#This Row],[NC XLST FTES]]*525/(437.5*Source[[#This Row],[FTEF]]),0)</f>
        <v>0</v>
      </c>
      <c r="AN1297">
        <f>IF(Source[[#This Row],[Credit_Noncredit]]="Credit",Source[[#This Row],[Census Enrollment]],Source[[#This Row],[Noncredit Avg. Attendance]])</f>
        <v>20</v>
      </c>
    </row>
    <row r="1298" spans="1:40" x14ac:dyDescent="0.25">
      <c r="A1298" t="s">
        <v>4581</v>
      </c>
      <c r="B1298" t="s">
        <v>886</v>
      </c>
      <c r="C1298" t="s">
        <v>1184</v>
      </c>
      <c r="D1298" t="s">
        <v>1262</v>
      </c>
      <c r="E1298" s="4">
        <v>38741</v>
      </c>
      <c r="F1298" s="4" t="s">
        <v>1263</v>
      </c>
      <c r="G1298" s="4" t="s">
        <v>1265</v>
      </c>
      <c r="H1298" t="str">
        <f>CONCATENATE(Source[[#This Row],[Subject]],TRIM(Source[[#This Row],[Course]]))</f>
        <v>MUS9A</v>
      </c>
      <c r="I1298" t="str">
        <f>VLOOKUP(Source[[#This Row],[SubjCrse]],'Courses and Categories'!$E$2:$G$1816,3,FALSE)</f>
        <v>Credit Visual &amp; Performing Arts</v>
      </c>
      <c r="J1298">
        <v>8</v>
      </c>
      <c r="K1298" t="s">
        <v>1266</v>
      </c>
      <c r="L1298" t="s">
        <v>39</v>
      </c>
      <c r="M1298" t="s">
        <v>903</v>
      </c>
      <c r="N1298" t="s">
        <v>59</v>
      </c>
      <c r="O1298">
        <v>1540</v>
      </c>
      <c r="P1298">
        <v>1655</v>
      </c>
      <c r="Q1298" t="s">
        <v>233</v>
      </c>
      <c r="R1298">
        <v>215</v>
      </c>
      <c r="S1298" t="s">
        <v>134</v>
      </c>
      <c r="T1298">
        <v>1</v>
      </c>
      <c r="U1298" s="1">
        <v>43479</v>
      </c>
      <c r="V1298" s="1">
        <v>43607</v>
      </c>
      <c r="W1298" t="s">
        <v>2843</v>
      </c>
      <c r="X1298" t="s">
        <v>1929</v>
      </c>
      <c r="Y1298">
        <v>21</v>
      </c>
      <c r="Z1298">
        <v>17</v>
      </c>
      <c r="AA1298">
        <v>24</v>
      </c>
      <c r="AB1298">
        <v>70.833299999999994</v>
      </c>
      <c r="AD1298">
        <f>IF(ISBLANK(Source[[#This Row],[CrosslistID]]),1,1/COUNTIFS(Source[CrosslistID],Source[[#This Row],[CrosslistID]],Source[TermDesc],Source[[#This Row],[TermDesc]]))</f>
        <v>1</v>
      </c>
      <c r="AG1298">
        <v>0</v>
      </c>
      <c r="AH1298">
        <v>70.833299999999994</v>
      </c>
      <c r="AI1298">
        <v>2</v>
      </c>
      <c r="AJ1298">
        <v>2.1</v>
      </c>
      <c r="AK1298">
        <v>0.2</v>
      </c>
      <c r="AL12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98">
        <f>IF(AND(Source[[#This Row],[Credit_Noncredit]]="Noncredit",Source[[#This Row],[FTEF]]&gt;0),Source[[#This Row],[NC XLST FTES]]*525/(437.5*Source[[#This Row],[FTEF]]),0)</f>
        <v>0</v>
      </c>
      <c r="AN1298">
        <f>IF(Source[[#This Row],[Credit_Noncredit]]="Credit",Source[[#This Row],[Census Enrollment]],Source[[#This Row],[Noncredit Avg. Attendance]])</f>
        <v>21</v>
      </c>
    </row>
    <row r="1299" spans="1:40" x14ac:dyDescent="0.25">
      <c r="A1299" t="s">
        <v>4581</v>
      </c>
      <c r="B1299" t="s">
        <v>886</v>
      </c>
      <c r="C1299" t="s">
        <v>1184</v>
      </c>
      <c r="D1299" t="s">
        <v>1262</v>
      </c>
      <c r="E1299" s="4">
        <v>38543</v>
      </c>
      <c r="F1299" s="4" t="s">
        <v>1263</v>
      </c>
      <c r="G1299" s="4" t="s">
        <v>1265</v>
      </c>
      <c r="H1299" t="str">
        <f>CONCATENATE(Source[[#This Row],[Subject]],TRIM(Source[[#This Row],[Course]]))</f>
        <v>MUS9A</v>
      </c>
      <c r="I1299" t="str">
        <f>VLOOKUP(Source[[#This Row],[SubjCrse]],'Courses and Categories'!$E$2:$G$1816,3,FALSE)</f>
        <v>Credit Visual &amp; Performing Arts</v>
      </c>
      <c r="J1299">
        <v>9</v>
      </c>
      <c r="K1299" t="s">
        <v>1266</v>
      </c>
      <c r="L1299" t="s">
        <v>39</v>
      </c>
      <c r="M1299" t="s">
        <v>903</v>
      </c>
      <c r="N1299" t="s">
        <v>59</v>
      </c>
      <c r="O1299">
        <v>1110</v>
      </c>
      <c r="P1299">
        <v>1225</v>
      </c>
      <c r="Q1299" t="s">
        <v>233</v>
      </c>
      <c r="R1299">
        <v>215</v>
      </c>
      <c r="S1299" t="s">
        <v>134</v>
      </c>
      <c r="T1299">
        <v>1</v>
      </c>
      <c r="U1299" s="1">
        <v>43479</v>
      </c>
      <c r="V1299" s="1">
        <v>43607</v>
      </c>
      <c r="W1299" t="s">
        <v>1282</v>
      </c>
      <c r="X1299" t="s">
        <v>1929</v>
      </c>
      <c r="Y1299">
        <v>21</v>
      </c>
      <c r="Z1299">
        <v>19</v>
      </c>
      <c r="AA1299">
        <v>24</v>
      </c>
      <c r="AB1299">
        <v>79.166700000000006</v>
      </c>
      <c r="AD1299">
        <f>IF(ISBLANK(Source[[#This Row],[CrosslistID]]),1,1/COUNTIFS(Source[CrosslistID],Source[[#This Row],[CrosslistID]],Source[TermDesc],Source[[#This Row],[TermDesc]]))</f>
        <v>1</v>
      </c>
      <c r="AG1299">
        <v>0</v>
      </c>
      <c r="AH1299">
        <v>79.166700000000006</v>
      </c>
      <c r="AI1299">
        <v>2</v>
      </c>
      <c r="AJ1299">
        <v>2.1</v>
      </c>
      <c r="AK1299">
        <v>0.2</v>
      </c>
      <c r="AL12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299">
        <f>IF(AND(Source[[#This Row],[Credit_Noncredit]]="Noncredit",Source[[#This Row],[FTEF]]&gt;0),Source[[#This Row],[NC XLST FTES]]*525/(437.5*Source[[#This Row],[FTEF]]),0)</f>
        <v>0</v>
      </c>
      <c r="AN1299">
        <f>IF(Source[[#This Row],[Credit_Noncredit]]="Credit",Source[[#This Row],[Census Enrollment]],Source[[#This Row],[Noncredit Avg. Attendance]])</f>
        <v>21</v>
      </c>
    </row>
    <row r="1300" spans="1:40" x14ac:dyDescent="0.25">
      <c r="A1300" t="s">
        <v>4581</v>
      </c>
      <c r="B1300" t="s">
        <v>886</v>
      </c>
      <c r="C1300" t="s">
        <v>1184</v>
      </c>
      <c r="D1300" t="s">
        <v>1262</v>
      </c>
      <c r="E1300" s="4">
        <v>30218</v>
      </c>
      <c r="F1300" s="4" t="s">
        <v>1263</v>
      </c>
      <c r="G1300" s="4" t="s">
        <v>1265</v>
      </c>
      <c r="H1300" t="str">
        <f>CONCATENATE(Source[[#This Row],[Subject]],TRIM(Source[[#This Row],[Course]]))</f>
        <v>MUS9A</v>
      </c>
      <c r="I1300" t="str">
        <f>VLOOKUP(Source[[#This Row],[SubjCrse]],'Courses and Categories'!$E$2:$G$1816,3,FALSE)</f>
        <v>Credit Visual &amp; Performing Arts</v>
      </c>
      <c r="J1300">
        <v>501</v>
      </c>
      <c r="K1300" t="s">
        <v>1266</v>
      </c>
      <c r="L1300" t="s">
        <v>87</v>
      </c>
      <c r="M1300" t="s">
        <v>903</v>
      </c>
      <c r="N1300" t="s">
        <v>180</v>
      </c>
      <c r="O1300">
        <v>1910</v>
      </c>
      <c r="P1300">
        <v>2200</v>
      </c>
      <c r="Q1300" t="s">
        <v>233</v>
      </c>
      <c r="R1300">
        <v>215</v>
      </c>
      <c r="S1300" t="s">
        <v>134</v>
      </c>
      <c r="T1300">
        <v>1</v>
      </c>
      <c r="U1300" s="1">
        <v>43479</v>
      </c>
      <c r="V1300" s="1">
        <v>43607</v>
      </c>
      <c r="W1300" t="s">
        <v>1268</v>
      </c>
      <c r="X1300" t="s">
        <v>1929</v>
      </c>
      <c r="Y1300">
        <v>23</v>
      </c>
      <c r="Z1300">
        <v>22</v>
      </c>
      <c r="AA1300">
        <v>24</v>
      </c>
      <c r="AB1300">
        <v>91.666700000000006</v>
      </c>
      <c r="AD1300">
        <f>IF(ISBLANK(Source[[#This Row],[CrosslistID]]),1,1/COUNTIFS(Source[CrosslistID],Source[[#This Row],[CrosslistID]],Source[TermDesc],Source[[#This Row],[TermDesc]]))</f>
        <v>1</v>
      </c>
      <c r="AG1300">
        <v>0</v>
      </c>
      <c r="AH1300">
        <v>91.666700000000006</v>
      </c>
      <c r="AI1300">
        <v>2.2999999999999998</v>
      </c>
      <c r="AJ1300">
        <v>2.2999999999999998</v>
      </c>
      <c r="AK1300">
        <v>0.2</v>
      </c>
      <c r="AL13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00">
        <f>IF(AND(Source[[#This Row],[Credit_Noncredit]]="Noncredit",Source[[#This Row],[FTEF]]&gt;0),Source[[#This Row],[NC XLST FTES]]*525/(437.5*Source[[#This Row],[FTEF]]),0)</f>
        <v>0</v>
      </c>
      <c r="AN1300">
        <f>IF(Source[[#This Row],[Credit_Noncredit]]="Credit",Source[[#This Row],[Census Enrollment]],Source[[#This Row],[Noncredit Avg. Attendance]])</f>
        <v>23</v>
      </c>
    </row>
    <row r="1301" spans="1:40" x14ac:dyDescent="0.25">
      <c r="A1301" t="s">
        <v>4581</v>
      </c>
      <c r="B1301" t="s">
        <v>886</v>
      </c>
      <c r="C1301" t="s">
        <v>1184</v>
      </c>
      <c r="D1301" t="s">
        <v>1262</v>
      </c>
      <c r="E1301" s="4">
        <v>30219</v>
      </c>
      <c r="F1301" s="4" t="s">
        <v>1263</v>
      </c>
      <c r="G1301" s="4" t="s">
        <v>1265</v>
      </c>
      <c r="H1301" t="str">
        <f>CONCATENATE(Source[[#This Row],[Subject]],TRIM(Source[[#This Row],[Course]]))</f>
        <v>MUS9A</v>
      </c>
      <c r="I1301" t="str">
        <f>VLOOKUP(Source[[#This Row],[SubjCrse]],'Courses and Categories'!$E$2:$G$1816,3,FALSE)</f>
        <v>Credit Visual &amp; Performing Arts</v>
      </c>
      <c r="J1301">
        <v>502</v>
      </c>
      <c r="K1301" t="s">
        <v>1266</v>
      </c>
      <c r="L1301" t="s">
        <v>87</v>
      </c>
      <c r="M1301" t="s">
        <v>903</v>
      </c>
      <c r="N1301" t="s">
        <v>41</v>
      </c>
      <c r="O1301">
        <v>1840</v>
      </c>
      <c r="P1301">
        <v>2130</v>
      </c>
      <c r="Q1301" t="s">
        <v>233</v>
      </c>
      <c r="R1301">
        <v>215</v>
      </c>
      <c r="S1301" t="s">
        <v>134</v>
      </c>
      <c r="T1301">
        <v>1</v>
      </c>
      <c r="U1301" s="1">
        <v>43479</v>
      </c>
      <c r="V1301" s="1">
        <v>43607</v>
      </c>
      <c r="W1301" t="s">
        <v>2820</v>
      </c>
      <c r="X1301" t="s">
        <v>1929</v>
      </c>
      <c r="Y1301">
        <v>22</v>
      </c>
      <c r="Z1301">
        <v>17</v>
      </c>
      <c r="AA1301">
        <v>24</v>
      </c>
      <c r="AB1301">
        <v>70.833299999999994</v>
      </c>
      <c r="AD1301">
        <f>IF(ISBLANK(Source[[#This Row],[CrosslistID]]),1,1/COUNTIFS(Source[CrosslistID],Source[[#This Row],[CrosslistID]],Source[TermDesc],Source[[#This Row],[TermDesc]]))</f>
        <v>1</v>
      </c>
      <c r="AG1301">
        <v>0</v>
      </c>
      <c r="AH1301">
        <v>70.833299999999994</v>
      </c>
      <c r="AI1301">
        <v>2</v>
      </c>
      <c r="AJ1301">
        <v>2.2000000000000002</v>
      </c>
      <c r="AK1301">
        <v>0.2</v>
      </c>
      <c r="AL13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01">
        <f>IF(AND(Source[[#This Row],[Credit_Noncredit]]="Noncredit",Source[[#This Row],[FTEF]]&gt;0),Source[[#This Row],[NC XLST FTES]]*525/(437.5*Source[[#This Row],[FTEF]]),0)</f>
        <v>0</v>
      </c>
      <c r="AN1301">
        <f>IF(Source[[#This Row],[Credit_Noncredit]]="Credit",Source[[#This Row],[Census Enrollment]],Source[[#This Row],[Noncredit Avg. Attendance]])</f>
        <v>22</v>
      </c>
    </row>
    <row r="1302" spans="1:40" x14ac:dyDescent="0.25">
      <c r="A1302" t="s">
        <v>4581</v>
      </c>
      <c r="B1302" t="s">
        <v>886</v>
      </c>
      <c r="C1302" t="s">
        <v>1184</v>
      </c>
      <c r="D1302" t="s">
        <v>1262</v>
      </c>
      <c r="E1302" s="4">
        <v>38437</v>
      </c>
      <c r="F1302" s="4" t="s">
        <v>1263</v>
      </c>
      <c r="G1302" s="4" t="s">
        <v>1265</v>
      </c>
      <c r="H1302" t="str">
        <f>CONCATENATE(Source[[#This Row],[Subject]],TRIM(Source[[#This Row],[Course]]))</f>
        <v>MUS9A</v>
      </c>
      <c r="I1302" t="str">
        <f>VLOOKUP(Source[[#This Row],[SubjCrse]],'Courses and Categories'!$E$2:$G$1816,3,FALSE)</f>
        <v>Credit Visual &amp; Performing Arts</v>
      </c>
      <c r="J1302">
        <v>503</v>
      </c>
      <c r="K1302" t="s">
        <v>1266</v>
      </c>
      <c r="L1302" t="s">
        <v>87</v>
      </c>
      <c r="M1302" t="s">
        <v>903</v>
      </c>
      <c r="N1302" t="s">
        <v>50</v>
      </c>
      <c r="O1302">
        <v>1810</v>
      </c>
      <c r="P1302">
        <v>2100</v>
      </c>
      <c r="Q1302" t="s">
        <v>233</v>
      </c>
      <c r="R1302">
        <v>215</v>
      </c>
      <c r="S1302" t="s">
        <v>134</v>
      </c>
      <c r="T1302">
        <v>1</v>
      </c>
      <c r="U1302" s="1">
        <v>43479</v>
      </c>
      <c r="V1302" s="1">
        <v>43607</v>
      </c>
      <c r="W1302" t="s">
        <v>1282</v>
      </c>
      <c r="X1302" t="s">
        <v>1929</v>
      </c>
      <c r="Y1302">
        <v>25</v>
      </c>
      <c r="Z1302">
        <v>23</v>
      </c>
      <c r="AA1302">
        <v>24</v>
      </c>
      <c r="AB1302">
        <v>95.833299999999994</v>
      </c>
      <c r="AD1302">
        <f>IF(ISBLANK(Source[[#This Row],[CrosslistID]]),1,1/COUNTIFS(Source[CrosslistID],Source[[#This Row],[CrosslistID]],Source[TermDesc],Source[[#This Row],[TermDesc]]))</f>
        <v>1</v>
      </c>
      <c r="AG1302">
        <v>0</v>
      </c>
      <c r="AH1302">
        <v>95.833299999999994</v>
      </c>
      <c r="AI1302">
        <v>2.4</v>
      </c>
      <c r="AJ1302">
        <v>2.5</v>
      </c>
      <c r="AK1302">
        <v>0.2</v>
      </c>
      <c r="AL13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02">
        <f>IF(AND(Source[[#This Row],[Credit_Noncredit]]="Noncredit",Source[[#This Row],[FTEF]]&gt;0),Source[[#This Row],[NC XLST FTES]]*525/(437.5*Source[[#This Row],[FTEF]]),0)</f>
        <v>0</v>
      </c>
      <c r="AN1302">
        <f>IF(Source[[#This Row],[Credit_Noncredit]]="Credit",Source[[#This Row],[Census Enrollment]],Source[[#This Row],[Noncredit Avg. Attendance]])</f>
        <v>25</v>
      </c>
    </row>
    <row r="1303" spans="1:40" x14ac:dyDescent="0.25">
      <c r="A1303" t="s">
        <v>4581</v>
      </c>
      <c r="B1303" t="s">
        <v>886</v>
      </c>
      <c r="C1303" t="s">
        <v>1184</v>
      </c>
      <c r="D1303" t="s">
        <v>1262</v>
      </c>
      <c r="E1303" s="4">
        <v>35475</v>
      </c>
      <c r="F1303" s="4" t="s">
        <v>1263</v>
      </c>
      <c r="G1303" s="4" t="s">
        <v>2846</v>
      </c>
      <c r="H1303" t="str">
        <f>CONCATENATE(Source[[#This Row],[Subject]],TRIM(Source[[#This Row],[Course]]))</f>
        <v>MUS9B</v>
      </c>
      <c r="I1303" t="str">
        <f>VLOOKUP(Source[[#This Row],[SubjCrse]],'Courses and Categories'!$E$2:$G$1816,3,FALSE)</f>
        <v>Credit Visual &amp; Performing Arts</v>
      </c>
      <c r="J1303">
        <v>1</v>
      </c>
      <c r="K1303" t="s">
        <v>2847</v>
      </c>
      <c r="L1303" t="s">
        <v>39</v>
      </c>
      <c r="M1303" t="s">
        <v>903</v>
      </c>
      <c r="N1303" t="s">
        <v>1041</v>
      </c>
      <c r="O1303">
        <v>1010</v>
      </c>
      <c r="P1303">
        <v>1100</v>
      </c>
      <c r="Q1303" t="s">
        <v>233</v>
      </c>
      <c r="R1303">
        <v>215</v>
      </c>
      <c r="S1303" t="s">
        <v>134</v>
      </c>
      <c r="T1303">
        <v>1</v>
      </c>
      <c r="U1303" s="1">
        <v>43479</v>
      </c>
      <c r="V1303" s="1">
        <v>43607</v>
      </c>
      <c r="W1303" t="s">
        <v>2820</v>
      </c>
      <c r="X1303" t="s">
        <v>1929</v>
      </c>
      <c r="Y1303">
        <v>18</v>
      </c>
      <c r="Z1303">
        <v>12</v>
      </c>
      <c r="AA1303">
        <v>24</v>
      </c>
      <c r="AB1303">
        <v>50</v>
      </c>
      <c r="AC1303" t="s">
        <v>2858</v>
      </c>
      <c r="AD1303">
        <f>IF(ISBLANK(Source[[#This Row],[CrosslistID]]),1,1/COUNTIFS(Source[CrosslistID],Source[[#This Row],[CrosslistID]],Source[TermDesc],Source[[#This Row],[TermDesc]]))</f>
        <v>0.33333333333333331</v>
      </c>
      <c r="AE1303">
        <v>18</v>
      </c>
      <c r="AF1303">
        <v>24</v>
      </c>
      <c r="AG1303">
        <v>75</v>
      </c>
      <c r="AH1303">
        <v>75</v>
      </c>
      <c r="AI1303">
        <v>1.7</v>
      </c>
      <c r="AJ1303">
        <v>1.8</v>
      </c>
      <c r="AK1303">
        <v>0.2</v>
      </c>
      <c r="AL13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03">
        <f>IF(AND(Source[[#This Row],[Credit_Noncredit]]="Noncredit",Source[[#This Row],[FTEF]]&gt;0),Source[[#This Row],[NC XLST FTES]]*525/(437.5*Source[[#This Row],[FTEF]]),0)</f>
        <v>0</v>
      </c>
      <c r="AN1303">
        <f>IF(Source[[#This Row],[Credit_Noncredit]]="Credit",Source[[#This Row],[Census Enrollment]],Source[[#This Row],[Noncredit Avg. Attendance]])</f>
        <v>18</v>
      </c>
    </row>
    <row r="1304" spans="1:40" x14ac:dyDescent="0.25">
      <c r="A1304" t="s">
        <v>4581</v>
      </c>
      <c r="B1304" t="s">
        <v>886</v>
      </c>
      <c r="C1304" t="s">
        <v>1184</v>
      </c>
      <c r="D1304" t="s">
        <v>1262</v>
      </c>
      <c r="E1304" s="4">
        <v>30223</v>
      </c>
      <c r="F1304" s="4" t="s">
        <v>1263</v>
      </c>
      <c r="G1304" s="4" t="s">
        <v>2846</v>
      </c>
      <c r="H1304" t="str">
        <f>CONCATENATE(Source[[#This Row],[Subject]],TRIM(Source[[#This Row],[Course]]))</f>
        <v>MUS9B</v>
      </c>
      <c r="I1304" t="str">
        <f>VLOOKUP(Source[[#This Row],[SubjCrse]],'Courses and Categories'!$E$2:$G$1816,3,FALSE)</f>
        <v>Credit Visual &amp; Performing Arts</v>
      </c>
      <c r="J1304">
        <v>501</v>
      </c>
      <c r="K1304" t="s">
        <v>2847</v>
      </c>
      <c r="L1304" t="s">
        <v>87</v>
      </c>
      <c r="M1304" t="s">
        <v>903</v>
      </c>
      <c r="N1304" t="s">
        <v>185</v>
      </c>
      <c r="O1304">
        <v>1910</v>
      </c>
      <c r="P1304">
        <v>2200</v>
      </c>
      <c r="Q1304" t="s">
        <v>233</v>
      </c>
      <c r="R1304">
        <v>215</v>
      </c>
      <c r="S1304" t="s">
        <v>134</v>
      </c>
      <c r="T1304">
        <v>1</v>
      </c>
      <c r="U1304" s="1">
        <v>43479</v>
      </c>
      <c r="V1304" s="1">
        <v>43607</v>
      </c>
      <c r="W1304" t="s">
        <v>1268</v>
      </c>
      <c r="X1304" t="s">
        <v>1929</v>
      </c>
      <c r="Y1304">
        <v>24</v>
      </c>
      <c r="Z1304">
        <v>21</v>
      </c>
      <c r="AA1304">
        <v>24</v>
      </c>
      <c r="AB1304">
        <v>87.5</v>
      </c>
      <c r="AC1304" t="s">
        <v>4943</v>
      </c>
      <c r="AD1304">
        <f>IF(ISBLANK(Source[[#This Row],[CrosslistID]]),1,1/COUNTIFS(Source[CrosslistID],Source[[#This Row],[CrosslistID]],Source[TermDesc],Source[[#This Row],[TermDesc]]))</f>
        <v>0.33333333333333331</v>
      </c>
      <c r="AE1304">
        <v>27</v>
      </c>
      <c r="AF1304">
        <v>24</v>
      </c>
      <c r="AG1304">
        <v>112.5</v>
      </c>
      <c r="AH1304">
        <v>112.5</v>
      </c>
      <c r="AI1304">
        <v>2.4</v>
      </c>
      <c r="AJ1304">
        <v>2.4</v>
      </c>
      <c r="AK1304">
        <v>0.2</v>
      </c>
      <c r="AL13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04">
        <f>IF(AND(Source[[#This Row],[Credit_Noncredit]]="Noncredit",Source[[#This Row],[FTEF]]&gt;0),Source[[#This Row],[NC XLST FTES]]*525/(437.5*Source[[#This Row],[FTEF]]),0)</f>
        <v>0</v>
      </c>
      <c r="AN1304">
        <f>IF(Source[[#This Row],[Credit_Noncredit]]="Credit",Source[[#This Row],[Census Enrollment]],Source[[#This Row],[Noncredit Avg. Attendance]])</f>
        <v>24</v>
      </c>
    </row>
    <row r="1305" spans="1:40" x14ac:dyDescent="0.25">
      <c r="A1305" t="s">
        <v>4581</v>
      </c>
      <c r="B1305" t="s">
        <v>886</v>
      </c>
      <c r="C1305" t="s">
        <v>1184</v>
      </c>
      <c r="D1305" t="s">
        <v>1262</v>
      </c>
      <c r="E1305" s="4">
        <v>37380</v>
      </c>
      <c r="F1305" s="4" t="s">
        <v>1263</v>
      </c>
      <c r="G1305" s="4" t="s">
        <v>2849</v>
      </c>
      <c r="H1305" t="str">
        <f>CONCATENATE(Source[[#This Row],[Subject]],TRIM(Source[[#This Row],[Course]]))</f>
        <v>MUS9C</v>
      </c>
      <c r="I1305" t="str">
        <f>VLOOKUP(Source[[#This Row],[SubjCrse]],'Courses and Categories'!$E$2:$G$1816,3,FALSE)</f>
        <v>Credit Visual &amp; Performing Arts</v>
      </c>
      <c r="J1305">
        <v>1</v>
      </c>
      <c r="K1305" t="s">
        <v>2850</v>
      </c>
      <c r="L1305" t="s">
        <v>39</v>
      </c>
      <c r="M1305" t="s">
        <v>903</v>
      </c>
      <c r="N1305" t="s">
        <v>1041</v>
      </c>
      <c r="O1305">
        <v>1010</v>
      </c>
      <c r="P1305">
        <v>1100</v>
      </c>
      <c r="Q1305" t="s">
        <v>233</v>
      </c>
      <c r="R1305">
        <v>215</v>
      </c>
      <c r="S1305" t="s">
        <v>134</v>
      </c>
      <c r="T1305">
        <v>1</v>
      </c>
      <c r="U1305" s="1">
        <v>43479</v>
      </c>
      <c r="V1305" s="1">
        <v>43607</v>
      </c>
      <c r="W1305" t="s">
        <v>2820</v>
      </c>
      <c r="X1305" t="s">
        <v>1929</v>
      </c>
      <c r="Y1305">
        <v>3</v>
      </c>
      <c r="Z1305">
        <v>3</v>
      </c>
      <c r="AA1305">
        <v>24</v>
      </c>
      <c r="AB1305">
        <v>12.5</v>
      </c>
      <c r="AC1305" t="s">
        <v>2858</v>
      </c>
      <c r="AD1305">
        <f>IF(ISBLANK(Source[[#This Row],[CrosslistID]]),1,1/COUNTIFS(Source[CrosslistID],Source[[#This Row],[CrosslistID]],Source[TermDesc],Source[[#This Row],[TermDesc]]))</f>
        <v>0.33333333333333331</v>
      </c>
      <c r="AE1305">
        <v>18</v>
      </c>
      <c r="AF1305">
        <v>24</v>
      </c>
      <c r="AG1305">
        <v>75</v>
      </c>
      <c r="AH1305">
        <v>75</v>
      </c>
      <c r="AI1305">
        <v>0.2</v>
      </c>
      <c r="AJ1305">
        <v>0.3</v>
      </c>
      <c r="AK1305">
        <v>0</v>
      </c>
      <c r="AL13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05">
        <f>IF(AND(Source[[#This Row],[Credit_Noncredit]]="Noncredit",Source[[#This Row],[FTEF]]&gt;0),Source[[#This Row],[NC XLST FTES]]*525/(437.5*Source[[#This Row],[FTEF]]),0)</f>
        <v>0</v>
      </c>
      <c r="AN1305">
        <f>IF(Source[[#This Row],[Credit_Noncredit]]="Credit",Source[[#This Row],[Census Enrollment]],Source[[#This Row],[Noncredit Avg. Attendance]])</f>
        <v>3</v>
      </c>
    </row>
    <row r="1306" spans="1:40" x14ac:dyDescent="0.25">
      <c r="A1306" t="s">
        <v>4581</v>
      </c>
      <c r="B1306" t="s">
        <v>886</v>
      </c>
      <c r="C1306" t="s">
        <v>1184</v>
      </c>
      <c r="D1306" t="s">
        <v>1262</v>
      </c>
      <c r="E1306" s="4">
        <v>37381</v>
      </c>
      <c r="F1306" s="4" t="s">
        <v>1263</v>
      </c>
      <c r="G1306" s="4" t="s">
        <v>2849</v>
      </c>
      <c r="H1306" t="str">
        <f>CONCATENATE(Source[[#This Row],[Subject]],TRIM(Source[[#This Row],[Course]]))</f>
        <v>MUS9C</v>
      </c>
      <c r="I1306" t="str">
        <f>VLOOKUP(Source[[#This Row],[SubjCrse]],'Courses and Categories'!$E$2:$G$1816,3,FALSE)</f>
        <v>Credit Visual &amp; Performing Arts</v>
      </c>
      <c r="J1306">
        <v>501</v>
      </c>
      <c r="K1306" t="s">
        <v>2850</v>
      </c>
      <c r="L1306" t="s">
        <v>87</v>
      </c>
      <c r="M1306" t="s">
        <v>903</v>
      </c>
      <c r="N1306" t="s">
        <v>185</v>
      </c>
      <c r="O1306">
        <v>1910</v>
      </c>
      <c r="P1306">
        <v>2200</v>
      </c>
      <c r="Q1306" t="s">
        <v>233</v>
      </c>
      <c r="R1306">
        <v>215</v>
      </c>
      <c r="S1306" t="s">
        <v>134</v>
      </c>
      <c r="T1306">
        <v>1</v>
      </c>
      <c r="U1306" s="1">
        <v>43479</v>
      </c>
      <c r="V1306" s="1">
        <v>43607</v>
      </c>
      <c r="W1306" t="s">
        <v>1268</v>
      </c>
      <c r="X1306" t="s">
        <v>1929</v>
      </c>
      <c r="Y1306">
        <v>3</v>
      </c>
      <c r="Z1306">
        <v>1</v>
      </c>
      <c r="AA1306">
        <v>24</v>
      </c>
      <c r="AB1306">
        <v>4.1666999999999996</v>
      </c>
      <c r="AC1306" t="s">
        <v>4943</v>
      </c>
      <c r="AD1306">
        <f>IF(ISBLANK(Source[[#This Row],[CrosslistID]]),1,1/COUNTIFS(Source[CrosslistID],Source[[#This Row],[CrosslistID]],Source[TermDesc],Source[[#This Row],[TermDesc]]))</f>
        <v>0.33333333333333331</v>
      </c>
      <c r="AE1306">
        <v>27</v>
      </c>
      <c r="AF1306">
        <v>24</v>
      </c>
      <c r="AG1306">
        <v>112.5</v>
      </c>
      <c r="AH1306">
        <v>112.5</v>
      </c>
      <c r="AI1306">
        <v>0.3</v>
      </c>
      <c r="AJ1306">
        <v>0.3</v>
      </c>
      <c r="AK1306">
        <v>0</v>
      </c>
      <c r="AL13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06">
        <f>IF(AND(Source[[#This Row],[Credit_Noncredit]]="Noncredit",Source[[#This Row],[FTEF]]&gt;0),Source[[#This Row],[NC XLST FTES]]*525/(437.5*Source[[#This Row],[FTEF]]),0)</f>
        <v>0</v>
      </c>
      <c r="AN1306">
        <f>IF(Source[[#This Row],[Credit_Noncredit]]="Credit",Source[[#This Row],[Census Enrollment]],Source[[#This Row],[Noncredit Avg. Attendance]])</f>
        <v>3</v>
      </c>
    </row>
    <row r="1307" spans="1:40" x14ac:dyDescent="0.25">
      <c r="A1307" t="s">
        <v>4581</v>
      </c>
      <c r="B1307" t="s">
        <v>886</v>
      </c>
      <c r="C1307" t="s">
        <v>1184</v>
      </c>
      <c r="D1307" t="s">
        <v>1262</v>
      </c>
      <c r="E1307" s="4">
        <v>31534</v>
      </c>
      <c r="F1307" s="4" t="s">
        <v>1263</v>
      </c>
      <c r="G1307" s="4" t="s">
        <v>1150</v>
      </c>
      <c r="H1307" t="str">
        <f>CONCATENATE(Source[[#This Row],[Subject]],TRIM(Source[[#This Row],[Course]]))</f>
        <v>MUS10A</v>
      </c>
      <c r="I1307" t="str">
        <f>VLOOKUP(Source[[#This Row],[SubjCrse]],'Courses and Categories'!$E$2:$G$1816,3,FALSE)</f>
        <v>Credit Visual &amp; Performing Arts</v>
      </c>
      <c r="J1307">
        <v>1</v>
      </c>
      <c r="K1307" t="s">
        <v>1269</v>
      </c>
      <c r="L1307" t="s">
        <v>39</v>
      </c>
      <c r="M1307" t="s">
        <v>903</v>
      </c>
      <c r="N1307" t="s">
        <v>50</v>
      </c>
      <c r="O1307">
        <v>1410</v>
      </c>
      <c r="P1307">
        <v>1700</v>
      </c>
      <c r="Q1307" t="s">
        <v>233</v>
      </c>
      <c r="R1307">
        <v>133</v>
      </c>
      <c r="S1307" t="s">
        <v>134</v>
      </c>
      <c r="T1307">
        <v>1</v>
      </c>
      <c r="U1307" s="1">
        <v>43479</v>
      </c>
      <c r="V1307" s="1">
        <v>43607</v>
      </c>
      <c r="W1307" t="s">
        <v>1270</v>
      </c>
      <c r="X1307" t="s">
        <v>1929</v>
      </c>
      <c r="Y1307">
        <v>11</v>
      </c>
      <c r="Z1307">
        <v>8</v>
      </c>
      <c r="AA1307">
        <v>25</v>
      </c>
      <c r="AB1307">
        <v>32</v>
      </c>
      <c r="AC1307" t="s">
        <v>2848</v>
      </c>
      <c r="AD1307">
        <f>IF(ISBLANK(Source[[#This Row],[CrosslistID]]),1,1/COUNTIFS(Source[CrosslistID],Source[[#This Row],[CrosslistID]],Source[TermDesc],Source[[#This Row],[TermDesc]]))</f>
        <v>0.2</v>
      </c>
      <c r="AE1307">
        <v>19</v>
      </c>
      <c r="AF1307">
        <v>25</v>
      </c>
      <c r="AG1307">
        <v>76</v>
      </c>
      <c r="AH1307">
        <v>76</v>
      </c>
      <c r="AI1307">
        <v>1.1000000000000001</v>
      </c>
      <c r="AJ1307">
        <v>1.1000000000000001</v>
      </c>
      <c r="AK1307">
        <v>0.2</v>
      </c>
      <c r="AL13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07">
        <f>IF(AND(Source[[#This Row],[Credit_Noncredit]]="Noncredit",Source[[#This Row],[FTEF]]&gt;0),Source[[#This Row],[NC XLST FTES]]*525/(437.5*Source[[#This Row],[FTEF]]),0)</f>
        <v>0</v>
      </c>
      <c r="AN1307">
        <f>IF(Source[[#This Row],[Credit_Noncredit]]="Credit",Source[[#This Row],[Census Enrollment]],Source[[#This Row],[Noncredit Avg. Attendance]])</f>
        <v>11</v>
      </c>
    </row>
    <row r="1308" spans="1:40" x14ac:dyDescent="0.25">
      <c r="A1308" t="s">
        <v>4581</v>
      </c>
      <c r="B1308" t="s">
        <v>886</v>
      </c>
      <c r="C1308" t="s">
        <v>1184</v>
      </c>
      <c r="D1308" t="s">
        <v>1262</v>
      </c>
      <c r="E1308" s="4">
        <v>36751</v>
      </c>
      <c r="F1308" s="4" t="s">
        <v>1263</v>
      </c>
      <c r="G1308" s="4" t="s">
        <v>1150</v>
      </c>
      <c r="H1308" t="str">
        <f>CONCATENATE(Source[[#This Row],[Subject]],TRIM(Source[[#This Row],[Course]]))</f>
        <v>MUS10A</v>
      </c>
      <c r="I1308" t="str">
        <f>VLOOKUP(Source[[#This Row],[SubjCrse]],'Courses and Categories'!$E$2:$G$1816,3,FALSE)</f>
        <v>Credit Visual &amp; Performing Arts</v>
      </c>
      <c r="J1308">
        <v>2</v>
      </c>
      <c r="K1308" t="s">
        <v>1269</v>
      </c>
      <c r="L1308" t="s">
        <v>39</v>
      </c>
      <c r="M1308" t="s">
        <v>903</v>
      </c>
      <c r="N1308" t="s">
        <v>41</v>
      </c>
      <c r="O1308">
        <v>1410</v>
      </c>
      <c r="P1308">
        <v>1700</v>
      </c>
      <c r="Q1308" t="s">
        <v>233</v>
      </c>
      <c r="R1308">
        <v>133</v>
      </c>
      <c r="S1308" t="s">
        <v>134</v>
      </c>
      <c r="T1308">
        <v>1</v>
      </c>
      <c r="U1308" s="1">
        <v>43479</v>
      </c>
      <c r="V1308" s="1">
        <v>43607</v>
      </c>
      <c r="W1308" t="s">
        <v>1270</v>
      </c>
      <c r="X1308" t="s">
        <v>1929</v>
      </c>
      <c r="Y1308">
        <v>8</v>
      </c>
      <c r="Z1308">
        <v>7</v>
      </c>
      <c r="AA1308">
        <v>25</v>
      </c>
      <c r="AB1308">
        <v>28</v>
      </c>
      <c r="AC1308" t="s">
        <v>2893</v>
      </c>
      <c r="AD1308">
        <f>IF(ISBLANK(Source[[#This Row],[CrosslistID]]),1,1/COUNTIFS(Source[CrosslistID],Source[[#This Row],[CrosslistID]],Source[TermDesc],Source[[#This Row],[TermDesc]]))</f>
        <v>0.2</v>
      </c>
      <c r="AE1308">
        <v>21</v>
      </c>
      <c r="AF1308">
        <v>25</v>
      </c>
      <c r="AG1308">
        <v>84</v>
      </c>
      <c r="AH1308">
        <v>84</v>
      </c>
      <c r="AI1308">
        <v>0.8</v>
      </c>
      <c r="AJ1308">
        <v>0.8</v>
      </c>
      <c r="AK1308">
        <v>0.2</v>
      </c>
      <c r="AL13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08">
        <f>IF(AND(Source[[#This Row],[Credit_Noncredit]]="Noncredit",Source[[#This Row],[FTEF]]&gt;0),Source[[#This Row],[NC XLST FTES]]*525/(437.5*Source[[#This Row],[FTEF]]),0)</f>
        <v>0</v>
      </c>
      <c r="AN1308">
        <f>IF(Source[[#This Row],[Credit_Noncredit]]="Credit",Source[[#This Row],[Census Enrollment]],Source[[#This Row],[Noncredit Avg. Attendance]])</f>
        <v>8</v>
      </c>
    </row>
    <row r="1309" spans="1:40" x14ac:dyDescent="0.25">
      <c r="A1309" t="s">
        <v>4581</v>
      </c>
      <c r="B1309" t="s">
        <v>886</v>
      </c>
      <c r="C1309" t="s">
        <v>1184</v>
      </c>
      <c r="D1309" t="s">
        <v>1262</v>
      </c>
      <c r="E1309" s="4">
        <v>39215</v>
      </c>
      <c r="F1309" s="4" t="s">
        <v>1263</v>
      </c>
      <c r="G1309" s="4" t="s">
        <v>1150</v>
      </c>
      <c r="H1309" t="str">
        <f>CONCATENATE(Source[[#This Row],[Subject]],TRIM(Source[[#This Row],[Course]]))</f>
        <v>MUS10A</v>
      </c>
      <c r="I1309" t="str">
        <f>VLOOKUP(Source[[#This Row],[SubjCrse]],'Courses and Categories'!$E$2:$G$1816,3,FALSE)</f>
        <v>Credit Visual &amp; Performing Arts</v>
      </c>
      <c r="J1309">
        <v>3</v>
      </c>
      <c r="K1309" t="s">
        <v>1269</v>
      </c>
      <c r="L1309" t="s">
        <v>39</v>
      </c>
      <c r="M1309" t="s">
        <v>903</v>
      </c>
      <c r="N1309" t="s">
        <v>185</v>
      </c>
      <c r="O1309">
        <v>1410</v>
      </c>
      <c r="P1309">
        <v>1700</v>
      </c>
      <c r="Q1309" t="s">
        <v>233</v>
      </c>
      <c r="R1309">
        <v>133</v>
      </c>
      <c r="S1309" t="s">
        <v>134</v>
      </c>
      <c r="T1309">
        <v>1</v>
      </c>
      <c r="U1309" s="1">
        <v>43479</v>
      </c>
      <c r="V1309" s="1">
        <v>43607</v>
      </c>
      <c r="W1309" t="s">
        <v>2853</v>
      </c>
      <c r="X1309" t="s">
        <v>1929</v>
      </c>
      <c r="Y1309">
        <v>12</v>
      </c>
      <c r="Z1309">
        <v>9</v>
      </c>
      <c r="AA1309">
        <v>25</v>
      </c>
      <c r="AB1309">
        <v>36</v>
      </c>
      <c r="AC1309" t="s">
        <v>4944</v>
      </c>
      <c r="AD1309">
        <f>IF(ISBLANK(Source[[#This Row],[CrosslistID]]),1,1/COUNTIFS(Source[CrosslistID],Source[[#This Row],[CrosslistID]],Source[TermDesc],Source[[#This Row],[TermDesc]]))</f>
        <v>0.2</v>
      </c>
      <c r="AE1309">
        <v>19</v>
      </c>
      <c r="AF1309">
        <v>25</v>
      </c>
      <c r="AG1309">
        <v>76</v>
      </c>
      <c r="AH1309">
        <v>76</v>
      </c>
      <c r="AI1309">
        <v>1.1000000000000001</v>
      </c>
      <c r="AJ1309">
        <v>1.2</v>
      </c>
      <c r="AK1309">
        <v>0.2</v>
      </c>
      <c r="AL13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09">
        <f>IF(AND(Source[[#This Row],[Credit_Noncredit]]="Noncredit",Source[[#This Row],[FTEF]]&gt;0),Source[[#This Row],[NC XLST FTES]]*525/(437.5*Source[[#This Row],[FTEF]]),0)</f>
        <v>0</v>
      </c>
      <c r="AN1309">
        <f>IF(Source[[#This Row],[Credit_Noncredit]]="Credit",Source[[#This Row],[Census Enrollment]],Source[[#This Row],[Noncredit Avg. Attendance]])</f>
        <v>12</v>
      </c>
    </row>
    <row r="1310" spans="1:40" x14ac:dyDescent="0.25">
      <c r="A1310" t="s">
        <v>4581</v>
      </c>
      <c r="B1310" t="s">
        <v>886</v>
      </c>
      <c r="C1310" t="s">
        <v>1184</v>
      </c>
      <c r="D1310" t="s">
        <v>1262</v>
      </c>
      <c r="E1310" s="4">
        <v>38438</v>
      </c>
      <c r="F1310" s="4" t="s">
        <v>1263</v>
      </c>
      <c r="G1310" s="4" t="s">
        <v>1150</v>
      </c>
      <c r="H1310" t="str">
        <f>CONCATENATE(Source[[#This Row],[Subject]],TRIM(Source[[#This Row],[Course]]))</f>
        <v>MUS10A</v>
      </c>
      <c r="I1310" t="str">
        <f>VLOOKUP(Source[[#This Row],[SubjCrse]],'Courses and Categories'!$E$2:$G$1816,3,FALSE)</f>
        <v>Credit Visual &amp; Performing Arts</v>
      </c>
      <c r="J1310">
        <v>5</v>
      </c>
      <c r="K1310" t="s">
        <v>1269</v>
      </c>
      <c r="L1310" t="s">
        <v>39</v>
      </c>
      <c r="M1310" t="s">
        <v>903</v>
      </c>
      <c r="N1310" t="s">
        <v>59</v>
      </c>
      <c r="O1310">
        <v>940</v>
      </c>
      <c r="P1310">
        <v>1055</v>
      </c>
      <c r="Q1310" t="s">
        <v>233</v>
      </c>
      <c r="R1310">
        <v>133</v>
      </c>
      <c r="S1310" t="s">
        <v>134</v>
      </c>
      <c r="T1310">
        <v>1</v>
      </c>
      <c r="U1310" s="1">
        <v>43479</v>
      </c>
      <c r="V1310" s="1">
        <v>43607</v>
      </c>
      <c r="W1310" t="s">
        <v>750</v>
      </c>
      <c r="X1310" t="s">
        <v>1929</v>
      </c>
      <c r="Y1310">
        <v>20</v>
      </c>
      <c r="Z1310">
        <v>16</v>
      </c>
      <c r="AA1310">
        <v>25</v>
      </c>
      <c r="AB1310">
        <v>64</v>
      </c>
      <c r="AC1310" t="s">
        <v>4945</v>
      </c>
      <c r="AD1310">
        <f>IF(ISBLANK(Source[[#This Row],[CrosslistID]]),1,1/COUNTIFS(Source[CrosslistID],Source[[#This Row],[CrosslistID]],Source[TermDesc],Source[[#This Row],[TermDesc]]))</f>
        <v>0.2</v>
      </c>
      <c r="AE1310">
        <v>25</v>
      </c>
      <c r="AF1310">
        <v>25</v>
      </c>
      <c r="AG1310">
        <v>100</v>
      </c>
      <c r="AH1310">
        <v>100</v>
      </c>
      <c r="AI1310">
        <v>1.9</v>
      </c>
      <c r="AJ1310">
        <v>2</v>
      </c>
      <c r="AK1310">
        <v>0.2</v>
      </c>
      <c r="AL13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10">
        <f>IF(AND(Source[[#This Row],[Credit_Noncredit]]="Noncredit",Source[[#This Row],[FTEF]]&gt;0),Source[[#This Row],[NC XLST FTES]]*525/(437.5*Source[[#This Row],[FTEF]]),0)</f>
        <v>0</v>
      </c>
      <c r="AN1310">
        <f>IF(Source[[#This Row],[Credit_Noncredit]]="Credit",Source[[#This Row],[Census Enrollment]],Source[[#This Row],[Noncredit Avg. Attendance]])</f>
        <v>20</v>
      </c>
    </row>
    <row r="1311" spans="1:40" x14ac:dyDescent="0.25">
      <c r="A1311" t="s">
        <v>4581</v>
      </c>
      <c r="B1311" t="s">
        <v>886</v>
      </c>
      <c r="C1311" t="s">
        <v>1184</v>
      </c>
      <c r="D1311" t="s">
        <v>1262</v>
      </c>
      <c r="E1311" s="4">
        <v>30228</v>
      </c>
      <c r="F1311" s="4" t="s">
        <v>1263</v>
      </c>
      <c r="G1311" s="4" t="s">
        <v>1150</v>
      </c>
      <c r="H1311" t="str">
        <f>CONCATENATE(Source[[#This Row],[Subject]],TRIM(Source[[#This Row],[Course]]))</f>
        <v>MUS10A</v>
      </c>
      <c r="I1311" t="str">
        <f>VLOOKUP(Source[[#This Row],[SubjCrse]],'Courses and Categories'!$E$2:$G$1816,3,FALSE)</f>
        <v>Credit Visual &amp; Performing Arts</v>
      </c>
      <c r="J1311">
        <v>501</v>
      </c>
      <c r="K1311" t="s">
        <v>1269</v>
      </c>
      <c r="L1311" t="s">
        <v>87</v>
      </c>
      <c r="M1311" t="s">
        <v>903</v>
      </c>
      <c r="N1311" t="s">
        <v>41</v>
      </c>
      <c r="O1311">
        <v>1840</v>
      </c>
      <c r="P1311">
        <v>2130</v>
      </c>
      <c r="Q1311" t="s">
        <v>233</v>
      </c>
      <c r="R1311">
        <v>133</v>
      </c>
      <c r="S1311" t="s">
        <v>134</v>
      </c>
      <c r="T1311">
        <v>1</v>
      </c>
      <c r="U1311" s="1">
        <v>43479</v>
      </c>
      <c r="V1311" s="1">
        <v>43607</v>
      </c>
      <c r="W1311" t="s">
        <v>1270</v>
      </c>
      <c r="X1311" t="s">
        <v>1929</v>
      </c>
      <c r="Y1311">
        <v>12</v>
      </c>
      <c r="Z1311">
        <v>11</v>
      </c>
      <c r="AA1311">
        <v>25</v>
      </c>
      <c r="AB1311">
        <v>44</v>
      </c>
      <c r="AC1311" t="s">
        <v>2870</v>
      </c>
      <c r="AD1311">
        <f>IF(ISBLANK(Source[[#This Row],[CrosslistID]]),1,1/COUNTIFS(Source[CrosslistID],Source[[#This Row],[CrosslistID]],Source[TermDesc],Source[[#This Row],[TermDesc]]))</f>
        <v>0.2</v>
      </c>
      <c r="AE1311">
        <v>27</v>
      </c>
      <c r="AF1311">
        <v>25</v>
      </c>
      <c r="AG1311">
        <v>108</v>
      </c>
      <c r="AH1311">
        <v>108</v>
      </c>
      <c r="AI1311">
        <v>1.1000000000000001</v>
      </c>
      <c r="AJ1311">
        <v>1.2</v>
      </c>
      <c r="AK1311">
        <v>0.2</v>
      </c>
      <c r="AL13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11">
        <f>IF(AND(Source[[#This Row],[Credit_Noncredit]]="Noncredit",Source[[#This Row],[FTEF]]&gt;0),Source[[#This Row],[NC XLST FTES]]*525/(437.5*Source[[#This Row],[FTEF]]),0)</f>
        <v>0</v>
      </c>
      <c r="AN1311">
        <f>IF(Source[[#This Row],[Credit_Noncredit]]="Credit",Source[[#This Row],[Census Enrollment]],Source[[#This Row],[Noncredit Avg. Attendance]])</f>
        <v>12</v>
      </c>
    </row>
    <row r="1312" spans="1:40" x14ac:dyDescent="0.25">
      <c r="A1312" t="s">
        <v>4581</v>
      </c>
      <c r="B1312" t="s">
        <v>886</v>
      </c>
      <c r="C1312" t="s">
        <v>1184</v>
      </c>
      <c r="D1312" t="s">
        <v>1262</v>
      </c>
      <c r="E1312" s="4">
        <v>34468</v>
      </c>
      <c r="F1312" s="4" t="s">
        <v>1263</v>
      </c>
      <c r="G1312" s="4" t="s">
        <v>1150</v>
      </c>
      <c r="H1312" t="str">
        <f>CONCATENATE(Source[[#This Row],[Subject]],TRIM(Source[[#This Row],[Course]]))</f>
        <v>MUS10A</v>
      </c>
      <c r="I1312" t="str">
        <f>VLOOKUP(Source[[#This Row],[SubjCrse]],'Courses and Categories'!$E$2:$G$1816,3,FALSE)</f>
        <v>Credit Visual &amp; Performing Arts</v>
      </c>
      <c r="J1312">
        <v>503</v>
      </c>
      <c r="K1312" t="s">
        <v>1269</v>
      </c>
      <c r="L1312" t="s">
        <v>87</v>
      </c>
      <c r="M1312" t="s">
        <v>903</v>
      </c>
      <c r="N1312" t="s">
        <v>185</v>
      </c>
      <c r="O1312">
        <v>1910</v>
      </c>
      <c r="P1312">
        <v>2200</v>
      </c>
      <c r="Q1312" t="s">
        <v>233</v>
      </c>
      <c r="R1312">
        <v>133</v>
      </c>
      <c r="S1312" t="s">
        <v>134</v>
      </c>
      <c r="T1312">
        <v>1</v>
      </c>
      <c r="U1312" s="1">
        <v>43479</v>
      </c>
      <c r="V1312" s="1">
        <v>43607</v>
      </c>
      <c r="W1312" t="s">
        <v>2857</v>
      </c>
      <c r="X1312" t="s">
        <v>1929</v>
      </c>
      <c r="Y1312">
        <v>12</v>
      </c>
      <c r="Z1312">
        <v>10</v>
      </c>
      <c r="AA1312">
        <v>25</v>
      </c>
      <c r="AB1312">
        <v>40</v>
      </c>
      <c r="AC1312" t="s">
        <v>2830</v>
      </c>
      <c r="AD1312">
        <f>IF(ISBLANK(Source[[#This Row],[CrosslistID]]),1,1/COUNTIFS(Source[CrosslistID],Source[[#This Row],[CrosslistID]],Source[TermDesc],Source[[#This Row],[TermDesc]]))</f>
        <v>0.2</v>
      </c>
      <c r="AE1312">
        <v>19</v>
      </c>
      <c r="AF1312">
        <v>25</v>
      </c>
      <c r="AG1312">
        <v>76</v>
      </c>
      <c r="AH1312">
        <v>76</v>
      </c>
      <c r="AI1312">
        <v>1.2</v>
      </c>
      <c r="AJ1312">
        <v>1.2</v>
      </c>
      <c r="AK1312">
        <v>0.2</v>
      </c>
      <c r="AL13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12">
        <f>IF(AND(Source[[#This Row],[Credit_Noncredit]]="Noncredit",Source[[#This Row],[FTEF]]&gt;0),Source[[#This Row],[NC XLST FTES]]*525/(437.5*Source[[#This Row],[FTEF]]),0)</f>
        <v>0</v>
      </c>
      <c r="AN1312">
        <f>IF(Source[[#This Row],[Credit_Noncredit]]="Credit",Source[[#This Row],[Census Enrollment]],Source[[#This Row],[Noncredit Avg. Attendance]])</f>
        <v>12</v>
      </c>
    </row>
    <row r="1313" spans="1:40" x14ac:dyDescent="0.25">
      <c r="A1313" t="s">
        <v>4581</v>
      </c>
      <c r="B1313" t="s">
        <v>886</v>
      </c>
      <c r="C1313" t="s">
        <v>1184</v>
      </c>
      <c r="D1313" t="s">
        <v>1262</v>
      </c>
      <c r="E1313" s="4">
        <v>31699</v>
      </c>
      <c r="F1313" s="4" t="s">
        <v>1263</v>
      </c>
      <c r="G1313" s="4" t="s">
        <v>1273</v>
      </c>
      <c r="H1313" t="str">
        <f>CONCATENATE(Source[[#This Row],[Subject]],TRIM(Source[[#This Row],[Course]]))</f>
        <v>MUS10B</v>
      </c>
      <c r="I1313" t="str">
        <f>VLOOKUP(Source[[#This Row],[SubjCrse]],'Courses and Categories'!$E$2:$G$1816,3,FALSE)</f>
        <v>Credit Visual &amp; Performing Arts</v>
      </c>
      <c r="J1313">
        <v>1</v>
      </c>
      <c r="K1313" t="s">
        <v>1274</v>
      </c>
      <c r="L1313" t="s">
        <v>39</v>
      </c>
      <c r="M1313" t="s">
        <v>903</v>
      </c>
      <c r="N1313" t="s">
        <v>50</v>
      </c>
      <c r="O1313">
        <v>1410</v>
      </c>
      <c r="P1313">
        <v>1700</v>
      </c>
      <c r="Q1313" t="s">
        <v>233</v>
      </c>
      <c r="R1313">
        <v>133</v>
      </c>
      <c r="S1313" t="s">
        <v>134</v>
      </c>
      <c r="T1313">
        <v>1</v>
      </c>
      <c r="U1313" s="1">
        <v>43479</v>
      </c>
      <c r="V1313" s="1">
        <v>43607</v>
      </c>
      <c r="W1313" t="s">
        <v>1270</v>
      </c>
      <c r="X1313" t="s">
        <v>1929</v>
      </c>
      <c r="Y1313">
        <v>3</v>
      </c>
      <c r="Z1313">
        <v>2</v>
      </c>
      <c r="AA1313">
        <v>25</v>
      </c>
      <c r="AB1313">
        <v>8</v>
      </c>
      <c r="AC1313" t="s">
        <v>2848</v>
      </c>
      <c r="AD1313">
        <f>IF(ISBLANK(Source[[#This Row],[CrosslistID]]),1,1/COUNTIFS(Source[CrosslistID],Source[[#This Row],[CrosslistID]],Source[TermDesc],Source[[#This Row],[TermDesc]]))</f>
        <v>0.2</v>
      </c>
      <c r="AE1313">
        <v>19</v>
      </c>
      <c r="AF1313">
        <v>25</v>
      </c>
      <c r="AG1313">
        <v>76</v>
      </c>
      <c r="AH1313">
        <v>76</v>
      </c>
      <c r="AI1313">
        <v>0.3</v>
      </c>
      <c r="AJ1313">
        <v>0.3</v>
      </c>
      <c r="AK1313">
        <v>0</v>
      </c>
      <c r="AL13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13">
        <f>IF(AND(Source[[#This Row],[Credit_Noncredit]]="Noncredit",Source[[#This Row],[FTEF]]&gt;0),Source[[#This Row],[NC XLST FTES]]*525/(437.5*Source[[#This Row],[FTEF]]),0)</f>
        <v>0</v>
      </c>
      <c r="AN1313">
        <f>IF(Source[[#This Row],[Credit_Noncredit]]="Credit",Source[[#This Row],[Census Enrollment]],Source[[#This Row],[Noncredit Avg. Attendance]])</f>
        <v>3</v>
      </c>
    </row>
    <row r="1314" spans="1:40" x14ac:dyDescent="0.25">
      <c r="A1314" t="s">
        <v>4581</v>
      </c>
      <c r="B1314" t="s">
        <v>886</v>
      </c>
      <c r="C1314" t="s">
        <v>1184</v>
      </c>
      <c r="D1314" t="s">
        <v>1262</v>
      </c>
      <c r="E1314" s="4">
        <v>36752</v>
      </c>
      <c r="F1314" s="4" t="s">
        <v>1263</v>
      </c>
      <c r="G1314" s="4" t="s">
        <v>1273</v>
      </c>
      <c r="H1314" t="str">
        <f>CONCATENATE(Source[[#This Row],[Subject]],TRIM(Source[[#This Row],[Course]]))</f>
        <v>MUS10B</v>
      </c>
      <c r="I1314" t="str">
        <f>VLOOKUP(Source[[#This Row],[SubjCrse]],'Courses and Categories'!$E$2:$G$1816,3,FALSE)</f>
        <v>Credit Visual &amp; Performing Arts</v>
      </c>
      <c r="J1314">
        <v>2</v>
      </c>
      <c r="K1314" t="s">
        <v>1274</v>
      </c>
      <c r="L1314" t="s">
        <v>39</v>
      </c>
      <c r="M1314" t="s">
        <v>903</v>
      </c>
      <c r="N1314" t="s">
        <v>41</v>
      </c>
      <c r="O1314">
        <v>1410</v>
      </c>
      <c r="P1314">
        <v>1700</v>
      </c>
      <c r="Q1314" t="s">
        <v>233</v>
      </c>
      <c r="R1314">
        <v>133</v>
      </c>
      <c r="S1314" t="s">
        <v>134</v>
      </c>
      <c r="T1314">
        <v>1</v>
      </c>
      <c r="U1314" s="1">
        <v>43479</v>
      </c>
      <c r="V1314" s="1">
        <v>43607</v>
      </c>
      <c r="W1314" t="s">
        <v>1270</v>
      </c>
      <c r="X1314" t="s">
        <v>1929</v>
      </c>
      <c r="Y1314">
        <v>7</v>
      </c>
      <c r="Z1314">
        <v>6</v>
      </c>
      <c r="AA1314">
        <v>25</v>
      </c>
      <c r="AB1314">
        <v>24</v>
      </c>
      <c r="AC1314" t="s">
        <v>2893</v>
      </c>
      <c r="AD1314">
        <f>IF(ISBLANK(Source[[#This Row],[CrosslistID]]),1,1/COUNTIFS(Source[CrosslistID],Source[[#This Row],[CrosslistID]],Source[TermDesc],Source[[#This Row],[TermDesc]]))</f>
        <v>0.2</v>
      </c>
      <c r="AE1314">
        <v>21</v>
      </c>
      <c r="AF1314">
        <v>25</v>
      </c>
      <c r="AG1314">
        <v>84</v>
      </c>
      <c r="AH1314">
        <v>84</v>
      </c>
      <c r="AI1314">
        <v>0.7</v>
      </c>
      <c r="AJ1314">
        <v>0.7</v>
      </c>
      <c r="AK1314">
        <v>0</v>
      </c>
      <c r="AL13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14">
        <f>IF(AND(Source[[#This Row],[Credit_Noncredit]]="Noncredit",Source[[#This Row],[FTEF]]&gt;0),Source[[#This Row],[NC XLST FTES]]*525/(437.5*Source[[#This Row],[FTEF]]),0)</f>
        <v>0</v>
      </c>
      <c r="AN1314">
        <f>IF(Source[[#This Row],[Credit_Noncredit]]="Credit",Source[[#This Row],[Census Enrollment]],Source[[#This Row],[Noncredit Avg. Attendance]])</f>
        <v>7</v>
      </c>
    </row>
    <row r="1315" spans="1:40" x14ac:dyDescent="0.25">
      <c r="A1315" t="s">
        <v>4581</v>
      </c>
      <c r="B1315" t="s">
        <v>886</v>
      </c>
      <c r="C1315" t="s">
        <v>1184</v>
      </c>
      <c r="D1315" t="s">
        <v>1262</v>
      </c>
      <c r="E1315" s="4">
        <v>39216</v>
      </c>
      <c r="F1315" s="4" t="s">
        <v>1263</v>
      </c>
      <c r="G1315" s="4" t="s">
        <v>1273</v>
      </c>
      <c r="H1315" t="str">
        <f>CONCATENATE(Source[[#This Row],[Subject]],TRIM(Source[[#This Row],[Course]]))</f>
        <v>MUS10B</v>
      </c>
      <c r="I1315" t="str">
        <f>VLOOKUP(Source[[#This Row],[SubjCrse]],'Courses and Categories'!$E$2:$G$1816,3,FALSE)</f>
        <v>Credit Visual &amp; Performing Arts</v>
      </c>
      <c r="J1315">
        <v>3</v>
      </c>
      <c r="K1315" t="s">
        <v>1274</v>
      </c>
      <c r="L1315" t="s">
        <v>39</v>
      </c>
      <c r="M1315" t="s">
        <v>903</v>
      </c>
      <c r="N1315" t="s">
        <v>185</v>
      </c>
      <c r="O1315">
        <v>1410</v>
      </c>
      <c r="P1315">
        <v>1700</v>
      </c>
      <c r="Q1315" t="s">
        <v>233</v>
      </c>
      <c r="R1315">
        <v>133</v>
      </c>
      <c r="S1315" t="s">
        <v>134</v>
      </c>
      <c r="T1315">
        <v>1</v>
      </c>
      <c r="U1315" s="1">
        <v>43479</v>
      </c>
      <c r="V1315" s="1">
        <v>43607</v>
      </c>
      <c r="W1315" t="s">
        <v>2853</v>
      </c>
      <c r="X1315" t="s">
        <v>1929</v>
      </c>
      <c r="Y1315">
        <v>2</v>
      </c>
      <c r="Z1315">
        <v>2</v>
      </c>
      <c r="AA1315">
        <v>25</v>
      </c>
      <c r="AB1315">
        <v>8</v>
      </c>
      <c r="AC1315" t="s">
        <v>4944</v>
      </c>
      <c r="AD1315">
        <f>IF(ISBLANK(Source[[#This Row],[CrosslistID]]),1,1/COUNTIFS(Source[CrosslistID],Source[[#This Row],[CrosslistID]],Source[TermDesc],Source[[#This Row],[TermDesc]]))</f>
        <v>0.2</v>
      </c>
      <c r="AE1315">
        <v>19</v>
      </c>
      <c r="AF1315">
        <v>25</v>
      </c>
      <c r="AG1315">
        <v>76</v>
      </c>
      <c r="AH1315">
        <v>76</v>
      </c>
      <c r="AI1315">
        <v>0.2</v>
      </c>
      <c r="AJ1315">
        <v>0.2</v>
      </c>
      <c r="AK1315">
        <v>0</v>
      </c>
      <c r="AL13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15">
        <f>IF(AND(Source[[#This Row],[Credit_Noncredit]]="Noncredit",Source[[#This Row],[FTEF]]&gt;0),Source[[#This Row],[NC XLST FTES]]*525/(437.5*Source[[#This Row],[FTEF]]),0)</f>
        <v>0</v>
      </c>
      <c r="AN1315">
        <f>IF(Source[[#This Row],[Credit_Noncredit]]="Credit",Source[[#This Row],[Census Enrollment]],Source[[#This Row],[Noncredit Avg. Attendance]])</f>
        <v>2</v>
      </c>
    </row>
    <row r="1316" spans="1:40" x14ac:dyDescent="0.25">
      <c r="A1316" t="s">
        <v>4581</v>
      </c>
      <c r="B1316" t="s">
        <v>886</v>
      </c>
      <c r="C1316" t="s">
        <v>1184</v>
      </c>
      <c r="D1316" t="s">
        <v>1262</v>
      </c>
      <c r="E1316" s="4">
        <v>38439</v>
      </c>
      <c r="F1316" s="4" t="s">
        <v>1263</v>
      </c>
      <c r="G1316" s="4" t="s">
        <v>1273</v>
      </c>
      <c r="H1316" t="str">
        <f>CONCATENATE(Source[[#This Row],[Subject]],TRIM(Source[[#This Row],[Course]]))</f>
        <v>MUS10B</v>
      </c>
      <c r="I1316" t="str">
        <f>VLOOKUP(Source[[#This Row],[SubjCrse]],'Courses and Categories'!$E$2:$G$1816,3,FALSE)</f>
        <v>Credit Visual &amp; Performing Arts</v>
      </c>
      <c r="J1316">
        <v>5</v>
      </c>
      <c r="K1316" t="s">
        <v>1274</v>
      </c>
      <c r="L1316" t="s">
        <v>39</v>
      </c>
      <c r="M1316" t="s">
        <v>903</v>
      </c>
      <c r="N1316" t="s">
        <v>59</v>
      </c>
      <c r="O1316">
        <v>940</v>
      </c>
      <c r="P1316">
        <v>1055</v>
      </c>
      <c r="Q1316" t="s">
        <v>233</v>
      </c>
      <c r="R1316">
        <v>133</v>
      </c>
      <c r="S1316" t="s">
        <v>134</v>
      </c>
      <c r="T1316">
        <v>1</v>
      </c>
      <c r="U1316" s="1">
        <v>43479</v>
      </c>
      <c r="V1316" s="1">
        <v>43607</v>
      </c>
      <c r="W1316" t="s">
        <v>750</v>
      </c>
      <c r="X1316" t="s">
        <v>1929</v>
      </c>
      <c r="Y1316">
        <v>5</v>
      </c>
      <c r="Z1316">
        <v>4</v>
      </c>
      <c r="AA1316">
        <v>25</v>
      </c>
      <c r="AB1316">
        <v>16</v>
      </c>
      <c r="AC1316" t="s">
        <v>4945</v>
      </c>
      <c r="AD1316">
        <f>IF(ISBLANK(Source[[#This Row],[CrosslistID]]),1,1/COUNTIFS(Source[CrosslistID],Source[[#This Row],[CrosslistID]],Source[TermDesc],Source[[#This Row],[TermDesc]]))</f>
        <v>0.2</v>
      </c>
      <c r="AE1316">
        <v>25</v>
      </c>
      <c r="AF1316">
        <v>25</v>
      </c>
      <c r="AG1316">
        <v>100</v>
      </c>
      <c r="AH1316">
        <v>100</v>
      </c>
      <c r="AI1316">
        <v>0.4</v>
      </c>
      <c r="AJ1316">
        <v>0.5</v>
      </c>
      <c r="AK1316">
        <v>0</v>
      </c>
      <c r="AL13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16">
        <f>IF(AND(Source[[#This Row],[Credit_Noncredit]]="Noncredit",Source[[#This Row],[FTEF]]&gt;0),Source[[#This Row],[NC XLST FTES]]*525/(437.5*Source[[#This Row],[FTEF]]),0)</f>
        <v>0</v>
      </c>
      <c r="AN1316">
        <f>IF(Source[[#This Row],[Credit_Noncredit]]="Credit",Source[[#This Row],[Census Enrollment]],Source[[#This Row],[Noncredit Avg. Attendance]])</f>
        <v>5</v>
      </c>
    </row>
    <row r="1317" spans="1:40" x14ac:dyDescent="0.25">
      <c r="A1317" t="s">
        <v>4581</v>
      </c>
      <c r="B1317" t="s">
        <v>886</v>
      </c>
      <c r="C1317" t="s">
        <v>1184</v>
      </c>
      <c r="D1317" t="s">
        <v>1262</v>
      </c>
      <c r="E1317" s="4">
        <v>33075</v>
      </c>
      <c r="F1317" s="4" t="s">
        <v>1263</v>
      </c>
      <c r="G1317" s="4" t="s">
        <v>1273</v>
      </c>
      <c r="H1317" t="str">
        <f>CONCATENATE(Source[[#This Row],[Subject]],TRIM(Source[[#This Row],[Course]]))</f>
        <v>MUS10B</v>
      </c>
      <c r="I1317" t="str">
        <f>VLOOKUP(Source[[#This Row],[SubjCrse]],'Courses and Categories'!$E$2:$G$1816,3,FALSE)</f>
        <v>Credit Visual &amp; Performing Arts</v>
      </c>
      <c r="J1317">
        <v>501</v>
      </c>
      <c r="K1317" t="s">
        <v>1274</v>
      </c>
      <c r="L1317" t="s">
        <v>87</v>
      </c>
      <c r="M1317" t="s">
        <v>903</v>
      </c>
      <c r="N1317" t="s">
        <v>41</v>
      </c>
      <c r="O1317">
        <v>1840</v>
      </c>
      <c r="P1317">
        <v>2130</v>
      </c>
      <c r="Q1317" t="s">
        <v>233</v>
      </c>
      <c r="R1317">
        <v>133</v>
      </c>
      <c r="S1317" t="s">
        <v>134</v>
      </c>
      <c r="T1317">
        <v>1</v>
      </c>
      <c r="U1317" s="1">
        <v>43479</v>
      </c>
      <c r="V1317" s="1">
        <v>43607</v>
      </c>
      <c r="W1317" t="s">
        <v>1270</v>
      </c>
      <c r="X1317" t="s">
        <v>1929</v>
      </c>
      <c r="Y1317">
        <v>3</v>
      </c>
      <c r="Z1317">
        <v>3</v>
      </c>
      <c r="AA1317">
        <v>25</v>
      </c>
      <c r="AB1317">
        <v>12</v>
      </c>
      <c r="AC1317" t="s">
        <v>2870</v>
      </c>
      <c r="AD1317">
        <f>IF(ISBLANK(Source[[#This Row],[CrosslistID]]),1,1/COUNTIFS(Source[CrosslistID],Source[[#This Row],[CrosslistID]],Source[TermDesc],Source[[#This Row],[TermDesc]]))</f>
        <v>0.2</v>
      </c>
      <c r="AE1317">
        <v>27</v>
      </c>
      <c r="AF1317">
        <v>25</v>
      </c>
      <c r="AG1317">
        <v>108</v>
      </c>
      <c r="AH1317">
        <v>108</v>
      </c>
      <c r="AI1317">
        <v>0.3</v>
      </c>
      <c r="AJ1317">
        <v>0.3</v>
      </c>
      <c r="AK1317">
        <v>0</v>
      </c>
      <c r="AL13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17">
        <f>IF(AND(Source[[#This Row],[Credit_Noncredit]]="Noncredit",Source[[#This Row],[FTEF]]&gt;0),Source[[#This Row],[NC XLST FTES]]*525/(437.5*Source[[#This Row],[FTEF]]),0)</f>
        <v>0</v>
      </c>
      <c r="AN1317">
        <f>IF(Source[[#This Row],[Credit_Noncredit]]="Credit",Source[[#This Row],[Census Enrollment]],Source[[#This Row],[Noncredit Avg. Attendance]])</f>
        <v>3</v>
      </c>
    </row>
    <row r="1318" spans="1:40" x14ac:dyDescent="0.25">
      <c r="A1318" t="s">
        <v>4581</v>
      </c>
      <c r="B1318" t="s">
        <v>886</v>
      </c>
      <c r="C1318" t="s">
        <v>1184</v>
      </c>
      <c r="D1318" t="s">
        <v>1262</v>
      </c>
      <c r="E1318" s="4">
        <v>34469</v>
      </c>
      <c r="F1318" s="4" t="s">
        <v>1263</v>
      </c>
      <c r="G1318" s="4" t="s">
        <v>1273</v>
      </c>
      <c r="H1318" t="str">
        <f>CONCATENATE(Source[[#This Row],[Subject]],TRIM(Source[[#This Row],[Course]]))</f>
        <v>MUS10B</v>
      </c>
      <c r="I1318" t="str">
        <f>VLOOKUP(Source[[#This Row],[SubjCrse]],'Courses and Categories'!$E$2:$G$1816,3,FALSE)</f>
        <v>Credit Visual &amp; Performing Arts</v>
      </c>
      <c r="J1318">
        <v>503</v>
      </c>
      <c r="K1318" t="s">
        <v>1274</v>
      </c>
      <c r="L1318" t="s">
        <v>87</v>
      </c>
      <c r="M1318" t="s">
        <v>903</v>
      </c>
      <c r="N1318" t="s">
        <v>185</v>
      </c>
      <c r="O1318">
        <v>1910</v>
      </c>
      <c r="P1318">
        <v>2200</v>
      </c>
      <c r="Q1318" t="s">
        <v>233</v>
      </c>
      <c r="R1318">
        <v>133</v>
      </c>
      <c r="S1318" t="s">
        <v>134</v>
      </c>
      <c r="T1318">
        <v>1</v>
      </c>
      <c r="U1318" s="1">
        <v>43479</v>
      </c>
      <c r="V1318" s="1">
        <v>43607</v>
      </c>
      <c r="W1318" t="s">
        <v>2857</v>
      </c>
      <c r="X1318" t="s">
        <v>1929</v>
      </c>
      <c r="Y1318">
        <v>4</v>
      </c>
      <c r="Z1318">
        <v>3</v>
      </c>
      <c r="AA1318">
        <v>25</v>
      </c>
      <c r="AB1318">
        <v>12</v>
      </c>
      <c r="AC1318" t="s">
        <v>2830</v>
      </c>
      <c r="AD1318">
        <f>IF(ISBLANK(Source[[#This Row],[CrosslistID]]),1,1/COUNTIFS(Source[CrosslistID],Source[[#This Row],[CrosslistID]],Source[TermDesc],Source[[#This Row],[TermDesc]]))</f>
        <v>0.2</v>
      </c>
      <c r="AE1318">
        <v>19</v>
      </c>
      <c r="AF1318">
        <v>25</v>
      </c>
      <c r="AG1318">
        <v>76</v>
      </c>
      <c r="AH1318">
        <v>76</v>
      </c>
      <c r="AI1318">
        <v>0.4</v>
      </c>
      <c r="AJ1318">
        <v>0.4</v>
      </c>
      <c r="AK1318">
        <v>0</v>
      </c>
      <c r="AL13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18">
        <f>IF(AND(Source[[#This Row],[Credit_Noncredit]]="Noncredit",Source[[#This Row],[FTEF]]&gt;0),Source[[#This Row],[NC XLST FTES]]*525/(437.5*Source[[#This Row],[FTEF]]),0)</f>
        <v>0</v>
      </c>
      <c r="AN1318">
        <f>IF(Source[[#This Row],[Credit_Noncredit]]="Credit",Source[[#This Row],[Census Enrollment]],Source[[#This Row],[Noncredit Avg. Attendance]])</f>
        <v>4</v>
      </c>
    </row>
    <row r="1319" spans="1:40" x14ac:dyDescent="0.25">
      <c r="A1319" t="s">
        <v>4581</v>
      </c>
      <c r="B1319" t="s">
        <v>886</v>
      </c>
      <c r="C1319" t="s">
        <v>1184</v>
      </c>
      <c r="D1319" t="s">
        <v>1262</v>
      </c>
      <c r="E1319" s="4">
        <v>35464</v>
      </c>
      <c r="F1319" s="4" t="s">
        <v>1263</v>
      </c>
      <c r="G1319" s="4" t="s">
        <v>1275</v>
      </c>
      <c r="H1319" t="str">
        <f>CONCATENATE(Source[[#This Row],[Subject]],TRIM(Source[[#This Row],[Course]]))</f>
        <v>MUS10C</v>
      </c>
      <c r="I1319" t="str">
        <f>VLOOKUP(Source[[#This Row],[SubjCrse]],'Courses and Categories'!$E$2:$G$1816,3,FALSE)</f>
        <v>Credit Visual &amp; Performing Arts</v>
      </c>
      <c r="J1319">
        <v>1</v>
      </c>
      <c r="K1319" t="s">
        <v>1276</v>
      </c>
      <c r="L1319" t="s">
        <v>39</v>
      </c>
      <c r="M1319" t="s">
        <v>903</v>
      </c>
      <c r="N1319" t="s">
        <v>50</v>
      </c>
      <c r="O1319">
        <v>1410</v>
      </c>
      <c r="P1319">
        <v>1700</v>
      </c>
      <c r="Q1319" t="s">
        <v>233</v>
      </c>
      <c r="R1319">
        <v>133</v>
      </c>
      <c r="S1319" t="s">
        <v>134</v>
      </c>
      <c r="T1319">
        <v>1</v>
      </c>
      <c r="U1319" s="1">
        <v>43479</v>
      </c>
      <c r="V1319" s="1">
        <v>43607</v>
      </c>
      <c r="W1319" t="s">
        <v>1270</v>
      </c>
      <c r="X1319" t="s">
        <v>1929</v>
      </c>
      <c r="Y1319">
        <v>4</v>
      </c>
      <c r="Z1319">
        <v>4</v>
      </c>
      <c r="AA1319">
        <v>25</v>
      </c>
      <c r="AB1319">
        <v>16</v>
      </c>
      <c r="AC1319" t="s">
        <v>2848</v>
      </c>
      <c r="AD1319">
        <f>IF(ISBLANK(Source[[#This Row],[CrosslistID]]),1,1/COUNTIFS(Source[CrosslistID],Source[[#This Row],[CrosslistID]],Source[TermDesc],Source[[#This Row],[TermDesc]]))</f>
        <v>0.2</v>
      </c>
      <c r="AE1319">
        <v>19</v>
      </c>
      <c r="AF1319">
        <v>25</v>
      </c>
      <c r="AG1319">
        <v>76</v>
      </c>
      <c r="AH1319">
        <v>76</v>
      </c>
      <c r="AI1319">
        <v>0.4</v>
      </c>
      <c r="AJ1319">
        <v>0.4</v>
      </c>
      <c r="AK1319">
        <v>0</v>
      </c>
      <c r="AL13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19">
        <f>IF(AND(Source[[#This Row],[Credit_Noncredit]]="Noncredit",Source[[#This Row],[FTEF]]&gt;0),Source[[#This Row],[NC XLST FTES]]*525/(437.5*Source[[#This Row],[FTEF]]),0)</f>
        <v>0</v>
      </c>
      <c r="AN1319">
        <f>IF(Source[[#This Row],[Credit_Noncredit]]="Credit",Source[[#This Row],[Census Enrollment]],Source[[#This Row],[Noncredit Avg. Attendance]])</f>
        <v>4</v>
      </c>
    </row>
    <row r="1320" spans="1:40" x14ac:dyDescent="0.25">
      <c r="A1320" t="s">
        <v>4581</v>
      </c>
      <c r="B1320" t="s">
        <v>886</v>
      </c>
      <c r="C1320" t="s">
        <v>1184</v>
      </c>
      <c r="D1320" t="s">
        <v>1262</v>
      </c>
      <c r="E1320" s="4">
        <v>36753</v>
      </c>
      <c r="F1320" s="4" t="s">
        <v>1263</v>
      </c>
      <c r="G1320" s="4" t="s">
        <v>1275</v>
      </c>
      <c r="H1320" t="str">
        <f>CONCATENATE(Source[[#This Row],[Subject]],TRIM(Source[[#This Row],[Course]]))</f>
        <v>MUS10C</v>
      </c>
      <c r="I1320" t="str">
        <f>VLOOKUP(Source[[#This Row],[SubjCrse]],'Courses and Categories'!$E$2:$G$1816,3,FALSE)</f>
        <v>Credit Visual &amp; Performing Arts</v>
      </c>
      <c r="J1320">
        <v>2</v>
      </c>
      <c r="K1320" t="s">
        <v>1276</v>
      </c>
      <c r="L1320" t="s">
        <v>39</v>
      </c>
      <c r="M1320" t="s">
        <v>903</v>
      </c>
      <c r="N1320" t="s">
        <v>41</v>
      </c>
      <c r="O1320">
        <v>1410</v>
      </c>
      <c r="P1320">
        <v>1700</v>
      </c>
      <c r="Q1320" t="s">
        <v>233</v>
      </c>
      <c r="R1320">
        <v>133</v>
      </c>
      <c r="S1320" t="s">
        <v>134</v>
      </c>
      <c r="T1320">
        <v>1</v>
      </c>
      <c r="U1320" s="1">
        <v>43479</v>
      </c>
      <c r="V1320" s="1">
        <v>43607</v>
      </c>
      <c r="W1320" t="s">
        <v>1270</v>
      </c>
      <c r="X1320" t="s">
        <v>1929</v>
      </c>
      <c r="Y1320">
        <v>2</v>
      </c>
      <c r="Z1320">
        <v>2</v>
      </c>
      <c r="AA1320">
        <v>25</v>
      </c>
      <c r="AB1320">
        <v>8</v>
      </c>
      <c r="AC1320" t="s">
        <v>2893</v>
      </c>
      <c r="AD1320">
        <f>IF(ISBLANK(Source[[#This Row],[CrosslistID]]),1,1/COUNTIFS(Source[CrosslistID],Source[[#This Row],[CrosslistID]],Source[TermDesc],Source[[#This Row],[TermDesc]]))</f>
        <v>0.2</v>
      </c>
      <c r="AE1320">
        <v>21</v>
      </c>
      <c r="AF1320">
        <v>25</v>
      </c>
      <c r="AG1320">
        <v>84</v>
      </c>
      <c r="AH1320">
        <v>84</v>
      </c>
      <c r="AI1320">
        <v>0.2</v>
      </c>
      <c r="AJ1320">
        <v>0.2</v>
      </c>
      <c r="AK1320">
        <v>0</v>
      </c>
      <c r="AL13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20">
        <f>IF(AND(Source[[#This Row],[Credit_Noncredit]]="Noncredit",Source[[#This Row],[FTEF]]&gt;0),Source[[#This Row],[NC XLST FTES]]*525/(437.5*Source[[#This Row],[FTEF]]),0)</f>
        <v>0</v>
      </c>
      <c r="AN1320">
        <f>IF(Source[[#This Row],[Credit_Noncredit]]="Credit",Source[[#This Row],[Census Enrollment]],Source[[#This Row],[Noncredit Avg. Attendance]])</f>
        <v>2</v>
      </c>
    </row>
    <row r="1321" spans="1:40" x14ac:dyDescent="0.25">
      <c r="A1321" t="s">
        <v>4581</v>
      </c>
      <c r="B1321" t="s">
        <v>886</v>
      </c>
      <c r="C1321" t="s">
        <v>1184</v>
      </c>
      <c r="D1321" t="s">
        <v>1262</v>
      </c>
      <c r="E1321" s="4">
        <v>39217</v>
      </c>
      <c r="F1321" s="4" t="s">
        <v>1263</v>
      </c>
      <c r="G1321" s="4" t="s">
        <v>1275</v>
      </c>
      <c r="H1321" t="str">
        <f>CONCATENATE(Source[[#This Row],[Subject]],TRIM(Source[[#This Row],[Course]]))</f>
        <v>MUS10C</v>
      </c>
      <c r="I1321" t="str">
        <f>VLOOKUP(Source[[#This Row],[SubjCrse]],'Courses and Categories'!$E$2:$G$1816,3,FALSE)</f>
        <v>Credit Visual &amp; Performing Arts</v>
      </c>
      <c r="J1321">
        <v>3</v>
      </c>
      <c r="K1321" t="s">
        <v>1276</v>
      </c>
      <c r="L1321" t="s">
        <v>39</v>
      </c>
      <c r="M1321" t="s">
        <v>903</v>
      </c>
      <c r="N1321" t="s">
        <v>185</v>
      </c>
      <c r="O1321">
        <v>1410</v>
      </c>
      <c r="P1321">
        <v>1700</v>
      </c>
      <c r="Q1321" t="s">
        <v>233</v>
      </c>
      <c r="R1321">
        <v>133</v>
      </c>
      <c r="S1321" t="s">
        <v>134</v>
      </c>
      <c r="T1321">
        <v>1</v>
      </c>
      <c r="U1321" s="1">
        <v>43479</v>
      </c>
      <c r="V1321" s="1">
        <v>43607</v>
      </c>
      <c r="W1321" t="s">
        <v>2853</v>
      </c>
      <c r="X1321" t="s">
        <v>1929</v>
      </c>
      <c r="Y1321">
        <v>0</v>
      </c>
      <c r="Z1321">
        <v>0</v>
      </c>
      <c r="AA1321">
        <v>25</v>
      </c>
      <c r="AB1321">
        <v>0</v>
      </c>
      <c r="AC1321" t="s">
        <v>4944</v>
      </c>
      <c r="AD1321">
        <f>IF(ISBLANK(Source[[#This Row],[CrosslistID]]),1,1/COUNTIFS(Source[CrosslistID],Source[[#This Row],[CrosslistID]],Source[TermDesc],Source[[#This Row],[TermDesc]]))</f>
        <v>0.2</v>
      </c>
      <c r="AE1321">
        <v>19</v>
      </c>
      <c r="AF1321">
        <v>25</v>
      </c>
      <c r="AG1321">
        <v>76</v>
      </c>
      <c r="AH1321">
        <v>76</v>
      </c>
      <c r="AI1321">
        <v>0</v>
      </c>
      <c r="AJ1321">
        <v>0</v>
      </c>
      <c r="AK1321">
        <v>0</v>
      </c>
      <c r="AL13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21">
        <f>IF(AND(Source[[#This Row],[Credit_Noncredit]]="Noncredit",Source[[#This Row],[FTEF]]&gt;0),Source[[#This Row],[NC XLST FTES]]*525/(437.5*Source[[#This Row],[FTEF]]),0)</f>
        <v>0</v>
      </c>
      <c r="AN1321">
        <f>IF(Source[[#This Row],[Credit_Noncredit]]="Credit",Source[[#This Row],[Census Enrollment]],Source[[#This Row],[Noncredit Avg. Attendance]])</f>
        <v>0</v>
      </c>
    </row>
    <row r="1322" spans="1:40" x14ac:dyDescent="0.25">
      <c r="A1322" t="s">
        <v>4581</v>
      </c>
      <c r="B1322" t="s">
        <v>886</v>
      </c>
      <c r="C1322" t="s">
        <v>1184</v>
      </c>
      <c r="D1322" t="s">
        <v>1262</v>
      </c>
      <c r="E1322" s="4">
        <v>38440</v>
      </c>
      <c r="F1322" s="4" t="s">
        <v>1263</v>
      </c>
      <c r="G1322" s="4" t="s">
        <v>1275</v>
      </c>
      <c r="H1322" t="str">
        <f>CONCATENATE(Source[[#This Row],[Subject]],TRIM(Source[[#This Row],[Course]]))</f>
        <v>MUS10C</v>
      </c>
      <c r="I1322" t="str">
        <f>VLOOKUP(Source[[#This Row],[SubjCrse]],'Courses and Categories'!$E$2:$G$1816,3,FALSE)</f>
        <v>Credit Visual &amp; Performing Arts</v>
      </c>
      <c r="J1322">
        <v>5</v>
      </c>
      <c r="K1322" t="s">
        <v>1276</v>
      </c>
      <c r="L1322" t="s">
        <v>39</v>
      </c>
      <c r="M1322" t="s">
        <v>903</v>
      </c>
      <c r="N1322" t="s">
        <v>59</v>
      </c>
      <c r="O1322">
        <v>940</v>
      </c>
      <c r="P1322">
        <v>1055</v>
      </c>
      <c r="Q1322" t="s">
        <v>233</v>
      </c>
      <c r="R1322">
        <v>133</v>
      </c>
      <c r="S1322" t="s">
        <v>134</v>
      </c>
      <c r="T1322">
        <v>1</v>
      </c>
      <c r="U1322" s="1">
        <v>43479</v>
      </c>
      <c r="V1322" s="1">
        <v>43607</v>
      </c>
      <c r="W1322" t="s">
        <v>750</v>
      </c>
      <c r="X1322" t="s">
        <v>1929</v>
      </c>
      <c r="Y1322">
        <v>1</v>
      </c>
      <c r="Z1322">
        <v>1</v>
      </c>
      <c r="AA1322">
        <v>25</v>
      </c>
      <c r="AB1322">
        <v>4</v>
      </c>
      <c r="AC1322" t="s">
        <v>4945</v>
      </c>
      <c r="AD1322">
        <f>IF(ISBLANK(Source[[#This Row],[CrosslistID]]),1,1/COUNTIFS(Source[CrosslistID],Source[[#This Row],[CrosslistID]],Source[TermDesc],Source[[#This Row],[TermDesc]]))</f>
        <v>0.2</v>
      </c>
      <c r="AE1322">
        <v>25</v>
      </c>
      <c r="AF1322">
        <v>25</v>
      </c>
      <c r="AG1322">
        <v>100</v>
      </c>
      <c r="AH1322">
        <v>100</v>
      </c>
      <c r="AI1322">
        <v>0.1</v>
      </c>
      <c r="AJ1322">
        <v>0.1</v>
      </c>
      <c r="AK1322">
        <v>0</v>
      </c>
      <c r="AL13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22">
        <f>IF(AND(Source[[#This Row],[Credit_Noncredit]]="Noncredit",Source[[#This Row],[FTEF]]&gt;0),Source[[#This Row],[NC XLST FTES]]*525/(437.5*Source[[#This Row],[FTEF]]),0)</f>
        <v>0</v>
      </c>
      <c r="AN1322">
        <f>IF(Source[[#This Row],[Credit_Noncredit]]="Credit",Source[[#This Row],[Census Enrollment]],Source[[#This Row],[Noncredit Avg. Attendance]])</f>
        <v>1</v>
      </c>
    </row>
    <row r="1323" spans="1:40" x14ac:dyDescent="0.25">
      <c r="A1323" t="s">
        <v>4581</v>
      </c>
      <c r="B1323" t="s">
        <v>886</v>
      </c>
      <c r="C1323" t="s">
        <v>1184</v>
      </c>
      <c r="D1323" t="s">
        <v>1262</v>
      </c>
      <c r="E1323" s="4">
        <v>35466</v>
      </c>
      <c r="F1323" s="4" t="s">
        <v>1263</v>
      </c>
      <c r="G1323" s="4" t="s">
        <v>1275</v>
      </c>
      <c r="H1323" t="str">
        <f>CONCATENATE(Source[[#This Row],[Subject]],TRIM(Source[[#This Row],[Course]]))</f>
        <v>MUS10C</v>
      </c>
      <c r="I1323" t="str">
        <f>VLOOKUP(Source[[#This Row],[SubjCrse]],'Courses and Categories'!$E$2:$G$1816,3,FALSE)</f>
        <v>Credit Visual &amp; Performing Arts</v>
      </c>
      <c r="J1323">
        <v>501</v>
      </c>
      <c r="K1323" t="s">
        <v>1276</v>
      </c>
      <c r="L1323" t="s">
        <v>87</v>
      </c>
      <c r="M1323" t="s">
        <v>903</v>
      </c>
      <c r="N1323" t="s">
        <v>41</v>
      </c>
      <c r="O1323">
        <v>1840</v>
      </c>
      <c r="P1323">
        <v>2130</v>
      </c>
      <c r="Q1323" t="s">
        <v>233</v>
      </c>
      <c r="R1323">
        <v>133</v>
      </c>
      <c r="S1323" t="s">
        <v>134</v>
      </c>
      <c r="T1323">
        <v>1</v>
      </c>
      <c r="U1323" s="1">
        <v>43479</v>
      </c>
      <c r="V1323" s="1">
        <v>43607</v>
      </c>
      <c r="W1323" t="s">
        <v>1270</v>
      </c>
      <c r="X1323" t="s">
        <v>1929</v>
      </c>
      <c r="Y1323">
        <v>1</v>
      </c>
      <c r="Z1323">
        <v>1</v>
      </c>
      <c r="AA1323">
        <v>25</v>
      </c>
      <c r="AB1323">
        <v>4</v>
      </c>
      <c r="AC1323" t="s">
        <v>2870</v>
      </c>
      <c r="AD1323">
        <f>IF(ISBLANK(Source[[#This Row],[CrosslistID]]),1,1/COUNTIFS(Source[CrosslistID],Source[[#This Row],[CrosslistID]],Source[TermDesc],Source[[#This Row],[TermDesc]]))</f>
        <v>0.2</v>
      </c>
      <c r="AE1323">
        <v>27</v>
      </c>
      <c r="AF1323">
        <v>25</v>
      </c>
      <c r="AG1323">
        <v>108</v>
      </c>
      <c r="AH1323">
        <v>108</v>
      </c>
      <c r="AI1323">
        <v>0.1</v>
      </c>
      <c r="AJ1323">
        <v>0.1</v>
      </c>
      <c r="AK1323">
        <v>0</v>
      </c>
      <c r="AL13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23">
        <f>IF(AND(Source[[#This Row],[Credit_Noncredit]]="Noncredit",Source[[#This Row],[FTEF]]&gt;0),Source[[#This Row],[NC XLST FTES]]*525/(437.5*Source[[#This Row],[FTEF]]),0)</f>
        <v>0</v>
      </c>
      <c r="AN1323">
        <f>IF(Source[[#This Row],[Credit_Noncredit]]="Credit",Source[[#This Row],[Census Enrollment]],Source[[#This Row],[Noncredit Avg. Attendance]])</f>
        <v>1</v>
      </c>
    </row>
    <row r="1324" spans="1:40" x14ac:dyDescent="0.25">
      <c r="A1324" t="s">
        <v>4581</v>
      </c>
      <c r="B1324" t="s">
        <v>886</v>
      </c>
      <c r="C1324" t="s">
        <v>1184</v>
      </c>
      <c r="D1324" t="s">
        <v>1262</v>
      </c>
      <c r="E1324" s="4">
        <v>35468</v>
      </c>
      <c r="F1324" s="4" t="s">
        <v>1263</v>
      </c>
      <c r="G1324" s="4" t="s">
        <v>1275</v>
      </c>
      <c r="H1324" t="str">
        <f>CONCATENATE(Source[[#This Row],[Subject]],TRIM(Source[[#This Row],[Course]]))</f>
        <v>MUS10C</v>
      </c>
      <c r="I1324" t="str">
        <f>VLOOKUP(Source[[#This Row],[SubjCrse]],'Courses and Categories'!$E$2:$G$1816,3,FALSE)</f>
        <v>Credit Visual &amp; Performing Arts</v>
      </c>
      <c r="J1324">
        <v>503</v>
      </c>
      <c r="K1324" t="s">
        <v>1276</v>
      </c>
      <c r="L1324" t="s">
        <v>87</v>
      </c>
      <c r="M1324" t="s">
        <v>903</v>
      </c>
      <c r="N1324" t="s">
        <v>185</v>
      </c>
      <c r="O1324">
        <v>1910</v>
      </c>
      <c r="P1324">
        <v>2200</v>
      </c>
      <c r="Q1324" t="s">
        <v>233</v>
      </c>
      <c r="R1324">
        <v>133</v>
      </c>
      <c r="S1324" t="s">
        <v>134</v>
      </c>
      <c r="T1324">
        <v>1</v>
      </c>
      <c r="U1324" s="1">
        <v>43479</v>
      </c>
      <c r="V1324" s="1">
        <v>43607</v>
      </c>
      <c r="W1324" t="s">
        <v>2857</v>
      </c>
      <c r="X1324" t="s">
        <v>1929</v>
      </c>
      <c r="Y1324">
        <v>0</v>
      </c>
      <c r="Z1324">
        <v>0</v>
      </c>
      <c r="AA1324">
        <v>25</v>
      </c>
      <c r="AB1324">
        <v>0</v>
      </c>
      <c r="AC1324" t="s">
        <v>2830</v>
      </c>
      <c r="AD1324">
        <f>IF(ISBLANK(Source[[#This Row],[CrosslistID]]),1,1/COUNTIFS(Source[CrosslistID],Source[[#This Row],[CrosslistID]],Source[TermDesc],Source[[#This Row],[TermDesc]]))</f>
        <v>0.2</v>
      </c>
      <c r="AE1324">
        <v>19</v>
      </c>
      <c r="AF1324">
        <v>25</v>
      </c>
      <c r="AG1324">
        <v>76</v>
      </c>
      <c r="AH1324">
        <v>76</v>
      </c>
      <c r="AI1324">
        <v>0</v>
      </c>
      <c r="AJ1324">
        <v>0</v>
      </c>
      <c r="AK1324">
        <v>0</v>
      </c>
      <c r="AL13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24">
        <f>IF(AND(Source[[#This Row],[Credit_Noncredit]]="Noncredit",Source[[#This Row],[FTEF]]&gt;0),Source[[#This Row],[NC XLST FTES]]*525/(437.5*Source[[#This Row],[FTEF]]),0)</f>
        <v>0</v>
      </c>
      <c r="AN1324">
        <f>IF(Source[[#This Row],[Credit_Noncredit]]="Credit",Source[[#This Row],[Census Enrollment]],Source[[#This Row],[Noncredit Avg. Attendance]])</f>
        <v>0</v>
      </c>
    </row>
    <row r="1325" spans="1:40" x14ac:dyDescent="0.25">
      <c r="A1325" t="s">
        <v>4581</v>
      </c>
      <c r="B1325" t="s">
        <v>886</v>
      </c>
      <c r="C1325" t="s">
        <v>1184</v>
      </c>
      <c r="D1325" t="s">
        <v>1262</v>
      </c>
      <c r="E1325" s="4">
        <v>35469</v>
      </c>
      <c r="F1325" s="4" t="s">
        <v>1263</v>
      </c>
      <c r="G1325" s="4" t="s">
        <v>1277</v>
      </c>
      <c r="H1325" t="str">
        <f>CONCATENATE(Source[[#This Row],[Subject]],TRIM(Source[[#This Row],[Course]]))</f>
        <v>MUS10D</v>
      </c>
      <c r="I1325" t="str">
        <f>VLOOKUP(Source[[#This Row],[SubjCrse]],'Courses and Categories'!$E$2:$G$1816,3,FALSE)</f>
        <v>Credit Visual &amp; Performing Arts</v>
      </c>
      <c r="J1325">
        <v>1</v>
      </c>
      <c r="K1325" t="s">
        <v>1278</v>
      </c>
      <c r="L1325" t="s">
        <v>39</v>
      </c>
      <c r="M1325" t="s">
        <v>903</v>
      </c>
      <c r="N1325" t="s">
        <v>50</v>
      </c>
      <c r="O1325">
        <v>1410</v>
      </c>
      <c r="P1325">
        <v>1700</v>
      </c>
      <c r="Q1325" t="s">
        <v>233</v>
      </c>
      <c r="R1325">
        <v>133</v>
      </c>
      <c r="S1325" t="s">
        <v>134</v>
      </c>
      <c r="T1325">
        <v>1</v>
      </c>
      <c r="U1325" s="1">
        <v>43479</v>
      </c>
      <c r="V1325" s="1">
        <v>43607</v>
      </c>
      <c r="W1325" t="s">
        <v>1270</v>
      </c>
      <c r="X1325" t="s">
        <v>1929</v>
      </c>
      <c r="Y1325">
        <v>2</v>
      </c>
      <c r="Z1325">
        <v>2</v>
      </c>
      <c r="AA1325">
        <v>25</v>
      </c>
      <c r="AB1325">
        <v>8</v>
      </c>
      <c r="AC1325" t="s">
        <v>2848</v>
      </c>
      <c r="AD1325">
        <f>IF(ISBLANK(Source[[#This Row],[CrosslistID]]),1,1/COUNTIFS(Source[CrosslistID],Source[[#This Row],[CrosslistID]],Source[TermDesc],Source[[#This Row],[TermDesc]]))</f>
        <v>0.2</v>
      </c>
      <c r="AE1325">
        <v>19</v>
      </c>
      <c r="AF1325">
        <v>25</v>
      </c>
      <c r="AG1325">
        <v>76</v>
      </c>
      <c r="AH1325">
        <v>76</v>
      </c>
      <c r="AI1325">
        <v>0.2</v>
      </c>
      <c r="AJ1325">
        <v>0.2</v>
      </c>
      <c r="AK1325">
        <v>0</v>
      </c>
      <c r="AL13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25">
        <f>IF(AND(Source[[#This Row],[Credit_Noncredit]]="Noncredit",Source[[#This Row],[FTEF]]&gt;0),Source[[#This Row],[NC XLST FTES]]*525/(437.5*Source[[#This Row],[FTEF]]),0)</f>
        <v>0</v>
      </c>
      <c r="AN1325">
        <f>IF(Source[[#This Row],[Credit_Noncredit]]="Credit",Source[[#This Row],[Census Enrollment]],Source[[#This Row],[Noncredit Avg. Attendance]])</f>
        <v>2</v>
      </c>
    </row>
    <row r="1326" spans="1:40" x14ac:dyDescent="0.25">
      <c r="A1326" t="s">
        <v>4581</v>
      </c>
      <c r="B1326" t="s">
        <v>886</v>
      </c>
      <c r="C1326" t="s">
        <v>1184</v>
      </c>
      <c r="D1326" t="s">
        <v>1262</v>
      </c>
      <c r="E1326" s="4">
        <v>36754</v>
      </c>
      <c r="F1326" s="4" t="s">
        <v>1263</v>
      </c>
      <c r="G1326" s="4" t="s">
        <v>1277</v>
      </c>
      <c r="H1326" t="str">
        <f>CONCATENATE(Source[[#This Row],[Subject]],TRIM(Source[[#This Row],[Course]]))</f>
        <v>MUS10D</v>
      </c>
      <c r="I1326" t="str">
        <f>VLOOKUP(Source[[#This Row],[SubjCrse]],'Courses and Categories'!$E$2:$G$1816,3,FALSE)</f>
        <v>Credit Visual &amp; Performing Arts</v>
      </c>
      <c r="J1326">
        <v>2</v>
      </c>
      <c r="K1326" t="s">
        <v>1278</v>
      </c>
      <c r="L1326" t="s">
        <v>39</v>
      </c>
      <c r="M1326" t="s">
        <v>903</v>
      </c>
      <c r="N1326" t="s">
        <v>41</v>
      </c>
      <c r="O1326">
        <v>1410</v>
      </c>
      <c r="P1326">
        <v>1700</v>
      </c>
      <c r="Q1326" t="s">
        <v>233</v>
      </c>
      <c r="R1326">
        <v>133</v>
      </c>
      <c r="S1326" t="s">
        <v>134</v>
      </c>
      <c r="T1326">
        <v>1</v>
      </c>
      <c r="U1326" s="1">
        <v>43479</v>
      </c>
      <c r="V1326" s="1">
        <v>43607</v>
      </c>
      <c r="W1326" t="s">
        <v>1270</v>
      </c>
      <c r="X1326" t="s">
        <v>1929</v>
      </c>
      <c r="Y1326">
        <v>3</v>
      </c>
      <c r="Z1326">
        <v>3</v>
      </c>
      <c r="AA1326">
        <v>25</v>
      </c>
      <c r="AB1326">
        <v>12</v>
      </c>
      <c r="AC1326" t="s">
        <v>2893</v>
      </c>
      <c r="AD1326">
        <f>IF(ISBLANK(Source[[#This Row],[CrosslistID]]),1,1/COUNTIFS(Source[CrosslistID],Source[[#This Row],[CrosslistID]],Source[TermDesc],Source[[#This Row],[TermDesc]]))</f>
        <v>0.2</v>
      </c>
      <c r="AE1326">
        <v>21</v>
      </c>
      <c r="AF1326">
        <v>25</v>
      </c>
      <c r="AG1326">
        <v>84</v>
      </c>
      <c r="AH1326">
        <v>84</v>
      </c>
      <c r="AI1326">
        <v>0.3</v>
      </c>
      <c r="AJ1326">
        <v>0.3</v>
      </c>
      <c r="AK1326">
        <v>0</v>
      </c>
      <c r="AL13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26">
        <f>IF(AND(Source[[#This Row],[Credit_Noncredit]]="Noncredit",Source[[#This Row],[FTEF]]&gt;0),Source[[#This Row],[NC XLST FTES]]*525/(437.5*Source[[#This Row],[FTEF]]),0)</f>
        <v>0</v>
      </c>
      <c r="AN1326">
        <f>IF(Source[[#This Row],[Credit_Noncredit]]="Credit",Source[[#This Row],[Census Enrollment]],Source[[#This Row],[Noncredit Avg. Attendance]])</f>
        <v>3</v>
      </c>
    </row>
    <row r="1327" spans="1:40" x14ac:dyDescent="0.25">
      <c r="A1327" t="s">
        <v>4581</v>
      </c>
      <c r="B1327" t="s">
        <v>886</v>
      </c>
      <c r="C1327" t="s">
        <v>1184</v>
      </c>
      <c r="D1327" t="s">
        <v>1262</v>
      </c>
      <c r="E1327" s="4">
        <v>39218</v>
      </c>
      <c r="F1327" s="4" t="s">
        <v>1263</v>
      </c>
      <c r="G1327" s="4" t="s">
        <v>1277</v>
      </c>
      <c r="H1327" t="str">
        <f>CONCATENATE(Source[[#This Row],[Subject]],TRIM(Source[[#This Row],[Course]]))</f>
        <v>MUS10D</v>
      </c>
      <c r="I1327" t="str">
        <f>VLOOKUP(Source[[#This Row],[SubjCrse]],'Courses and Categories'!$E$2:$G$1816,3,FALSE)</f>
        <v>Credit Visual &amp; Performing Arts</v>
      </c>
      <c r="J1327">
        <v>3</v>
      </c>
      <c r="K1327" t="s">
        <v>1278</v>
      </c>
      <c r="L1327" t="s">
        <v>39</v>
      </c>
      <c r="M1327" t="s">
        <v>903</v>
      </c>
      <c r="N1327" t="s">
        <v>185</v>
      </c>
      <c r="O1327">
        <v>1410</v>
      </c>
      <c r="P1327">
        <v>1700</v>
      </c>
      <c r="Q1327" t="s">
        <v>233</v>
      </c>
      <c r="R1327">
        <v>133</v>
      </c>
      <c r="S1327" t="s">
        <v>134</v>
      </c>
      <c r="T1327">
        <v>1</v>
      </c>
      <c r="U1327" s="1">
        <v>43479</v>
      </c>
      <c r="V1327" s="1">
        <v>43607</v>
      </c>
      <c r="W1327" t="s">
        <v>2853</v>
      </c>
      <c r="X1327" t="s">
        <v>1929</v>
      </c>
      <c r="Y1327">
        <v>3</v>
      </c>
      <c r="Z1327">
        <v>3</v>
      </c>
      <c r="AA1327">
        <v>25</v>
      </c>
      <c r="AB1327">
        <v>12</v>
      </c>
      <c r="AC1327" t="s">
        <v>4944</v>
      </c>
      <c r="AD1327">
        <f>IF(ISBLANK(Source[[#This Row],[CrosslistID]]),1,1/COUNTIFS(Source[CrosslistID],Source[[#This Row],[CrosslistID]],Source[TermDesc],Source[[#This Row],[TermDesc]]))</f>
        <v>0.2</v>
      </c>
      <c r="AE1327">
        <v>19</v>
      </c>
      <c r="AF1327">
        <v>25</v>
      </c>
      <c r="AG1327">
        <v>76</v>
      </c>
      <c r="AH1327">
        <v>76</v>
      </c>
      <c r="AI1327">
        <v>0.3</v>
      </c>
      <c r="AJ1327">
        <v>0.3</v>
      </c>
      <c r="AK1327">
        <v>0</v>
      </c>
      <c r="AL13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27">
        <f>IF(AND(Source[[#This Row],[Credit_Noncredit]]="Noncredit",Source[[#This Row],[FTEF]]&gt;0),Source[[#This Row],[NC XLST FTES]]*525/(437.5*Source[[#This Row],[FTEF]]),0)</f>
        <v>0</v>
      </c>
      <c r="AN1327">
        <f>IF(Source[[#This Row],[Credit_Noncredit]]="Credit",Source[[#This Row],[Census Enrollment]],Source[[#This Row],[Noncredit Avg. Attendance]])</f>
        <v>3</v>
      </c>
    </row>
    <row r="1328" spans="1:40" x14ac:dyDescent="0.25">
      <c r="A1328" t="s">
        <v>4581</v>
      </c>
      <c r="B1328" t="s">
        <v>886</v>
      </c>
      <c r="C1328" t="s">
        <v>1184</v>
      </c>
      <c r="D1328" t="s">
        <v>1262</v>
      </c>
      <c r="E1328" s="4">
        <v>38483</v>
      </c>
      <c r="F1328" s="4" t="s">
        <v>1263</v>
      </c>
      <c r="G1328" s="4" t="s">
        <v>1277</v>
      </c>
      <c r="H1328" t="str">
        <f>CONCATENATE(Source[[#This Row],[Subject]],TRIM(Source[[#This Row],[Course]]))</f>
        <v>MUS10D</v>
      </c>
      <c r="I1328" t="str">
        <f>VLOOKUP(Source[[#This Row],[SubjCrse]],'Courses and Categories'!$E$2:$G$1816,3,FALSE)</f>
        <v>Credit Visual &amp; Performing Arts</v>
      </c>
      <c r="J1328">
        <v>5</v>
      </c>
      <c r="K1328" t="s">
        <v>1278</v>
      </c>
      <c r="L1328" t="s">
        <v>39</v>
      </c>
      <c r="M1328" t="s">
        <v>903</v>
      </c>
      <c r="N1328" t="s">
        <v>59</v>
      </c>
      <c r="O1328">
        <v>940</v>
      </c>
      <c r="P1328">
        <v>1055</v>
      </c>
      <c r="Q1328" t="s">
        <v>233</v>
      </c>
      <c r="R1328">
        <v>133</v>
      </c>
      <c r="S1328" t="s">
        <v>134</v>
      </c>
      <c r="T1328">
        <v>1</v>
      </c>
      <c r="U1328" s="1">
        <v>43479</v>
      </c>
      <c r="V1328" s="1">
        <v>43607</v>
      </c>
      <c r="W1328" t="s">
        <v>750</v>
      </c>
      <c r="X1328" t="s">
        <v>1929</v>
      </c>
      <c r="Y1328">
        <v>0</v>
      </c>
      <c r="Z1328">
        <v>0</v>
      </c>
      <c r="AA1328">
        <v>25</v>
      </c>
      <c r="AB1328">
        <v>0</v>
      </c>
      <c r="AC1328" t="s">
        <v>4945</v>
      </c>
      <c r="AD1328">
        <f>IF(ISBLANK(Source[[#This Row],[CrosslistID]]),1,1/COUNTIFS(Source[CrosslistID],Source[[#This Row],[CrosslistID]],Source[TermDesc],Source[[#This Row],[TermDesc]]))</f>
        <v>0.2</v>
      </c>
      <c r="AE1328">
        <v>25</v>
      </c>
      <c r="AF1328">
        <v>25</v>
      </c>
      <c r="AG1328">
        <v>100</v>
      </c>
      <c r="AH1328">
        <v>100</v>
      </c>
      <c r="AI1328">
        <v>0</v>
      </c>
      <c r="AJ1328">
        <v>0</v>
      </c>
      <c r="AK1328">
        <v>0</v>
      </c>
      <c r="AL13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28">
        <f>IF(AND(Source[[#This Row],[Credit_Noncredit]]="Noncredit",Source[[#This Row],[FTEF]]&gt;0),Source[[#This Row],[NC XLST FTES]]*525/(437.5*Source[[#This Row],[FTEF]]),0)</f>
        <v>0</v>
      </c>
      <c r="AN1328">
        <f>IF(Source[[#This Row],[Credit_Noncredit]]="Credit",Source[[#This Row],[Census Enrollment]],Source[[#This Row],[Noncredit Avg. Attendance]])</f>
        <v>0</v>
      </c>
    </row>
    <row r="1329" spans="1:40" x14ac:dyDescent="0.25">
      <c r="A1329" t="s">
        <v>4581</v>
      </c>
      <c r="B1329" t="s">
        <v>886</v>
      </c>
      <c r="C1329" t="s">
        <v>1184</v>
      </c>
      <c r="D1329" t="s">
        <v>1262</v>
      </c>
      <c r="E1329" s="4">
        <v>35471</v>
      </c>
      <c r="F1329" s="4" t="s">
        <v>1263</v>
      </c>
      <c r="G1329" s="4" t="s">
        <v>1277</v>
      </c>
      <c r="H1329" t="str">
        <f>CONCATENATE(Source[[#This Row],[Subject]],TRIM(Source[[#This Row],[Course]]))</f>
        <v>MUS10D</v>
      </c>
      <c r="I1329" t="str">
        <f>VLOOKUP(Source[[#This Row],[SubjCrse]],'Courses and Categories'!$E$2:$G$1816,3,FALSE)</f>
        <v>Credit Visual &amp; Performing Arts</v>
      </c>
      <c r="J1329">
        <v>501</v>
      </c>
      <c r="K1329" t="s">
        <v>1278</v>
      </c>
      <c r="L1329" t="s">
        <v>87</v>
      </c>
      <c r="M1329" t="s">
        <v>903</v>
      </c>
      <c r="N1329" t="s">
        <v>41</v>
      </c>
      <c r="O1329">
        <v>1840</v>
      </c>
      <c r="P1329">
        <v>2130</v>
      </c>
      <c r="Q1329" t="s">
        <v>233</v>
      </c>
      <c r="R1329">
        <v>133</v>
      </c>
      <c r="S1329" t="s">
        <v>134</v>
      </c>
      <c r="T1329">
        <v>1</v>
      </c>
      <c r="U1329" s="1">
        <v>43479</v>
      </c>
      <c r="V1329" s="1">
        <v>43607</v>
      </c>
      <c r="W1329" t="s">
        <v>1270</v>
      </c>
      <c r="X1329" t="s">
        <v>1929</v>
      </c>
      <c r="Y1329">
        <v>1</v>
      </c>
      <c r="Z1329">
        <v>1</v>
      </c>
      <c r="AA1329">
        <v>25</v>
      </c>
      <c r="AB1329">
        <v>4</v>
      </c>
      <c r="AC1329" t="s">
        <v>2870</v>
      </c>
      <c r="AD1329">
        <f>IF(ISBLANK(Source[[#This Row],[CrosslistID]]),1,1/COUNTIFS(Source[CrosslistID],Source[[#This Row],[CrosslistID]],Source[TermDesc],Source[[#This Row],[TermDesc]]))</f>
        <v>0.2</v>
      </c>
      <c r="AE1329">
        <v>27</v>
      </c>
      <c r="AF1329">
        <v>25</v>
      </c>
      <c r="AG1329">
        <v>108</v>
      </c>
      <c r="AH1329">
        <v>108</v>
      </c>
      <c r="AI1329">
        <v>0.1</v>
      </c>
      <c r="AJ1329">
        <v>0.1</v>
      </c>
      <c r="AK1329">
        <v>0</v>
      </c>
      <c r="AL13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29">
        <f>IF(AND(Source[[#This Row],[Credit_Noncredit]]="Noncredit",Source[[#This Row],[FTEF]]&gt;0),Source[[#This Row],[NC XLST FTES]]*525/(437.5*Source[[#This Row],[FTEF]]),0)</f>
        <v>0</v>
      </c>
      <c r="AN1329">
        <f>IF(Source[[#This Row],[Credit_Noncredit]]="Credit",Source[[#This Row],[Census Enrollment]],Source[[#This Row],[Noncredit Avg. Attendance]])</f>
        <v>1</v>
      </c>
    </row>
    <row r="1330" spans="1:40" x14ac:dyDescent="0.25">
      <c r="A1330" t="s">
        <v>4581</v>
      </c>
      <c r="B1330" t="s">
        <v>886</v>
      </c>
      <c r="C1330" t="s">
        <v>1184</v>
      </c>
      <c r="D1330" t="s">
        <v>1262</v>
      </c>
      <c r="E1330" s="4">
        <v>35473</v>
      </c>
      <c r="F1330" s="4" t="s">
        <v>1263</v>
      </c>
      <c r="G1330" s="4" t="s">
        <v>1277</v>
      </c>
      <c r="H1330" t="str">
        <f>CONCATENATE(Source[[#This Row],[Subject]],TRIM(Source[[#This Row],[Course]]))</f>
        <v>MUS10D</v>
      </c>
      <c r="I1330" t="str">
        <f>VLOOKUP(Source[[#This Row],[SubjCrse]],'Courses and Categories'!$E$2:$G$1816,3,FALSE)</f>
        <v>Credit Visual &amp; Performing Arts</v>
      </c>
      <c r="J1330">
        <v>503</v>
      </c>
      <c r="K1330" t="s">
        <v>1278</v>
      </c>
      <c r="L1330" t="s">
        <v>87</v>
      </c>
      <c r="M1330" t="s">
        <v>903</v>
      </c>
      <c r="N1330" t="s">
        <v>185</v>
      </c>
      <c r="O1330">
        <v>1910</v>
      </c>
      <c r="P1330">
        <v>2200</v>
      </c>
      <c r="Q1330" t="s">
        <v>233</v>
      </c>
      <c r="R1330">
        <v>133</v>
      </c>
      <c r="S1330" t="s">
        <v>134</v>
      </c>
      <c r="T1330">
        <v>1</v>
      </c>
      <c r="U1330" s="1">
        <v>43479</v>
      </c>
      <c r="V1330" s="1">
        <v>43607</v>
      </c>
      <c r="W1330" t="s">
        <v>2857</v>
      </c>
      <c r="X1330" t="s">
        <v>1929</v>
      </c>
      <c r="Y1330">
        <v>3</v>
      </c>
      <c r="Z1330">
        <v>2</v>
      </c>
      <c r="AA1330">
        <v>25</v>
      </c>
      <c r="AB1330">
        <v>8</v>
      </c>
      <c r="AC1330" t="s">
        <v>2830</v>
      </c>
      <c r="AD1330">
        <f>IF(ISBLANK(Source[[#This Row],[CrosslistID]]),1,1/COUNTIFS(Source[CrosslistID],Source[[#This Row],[CrosslistID]],Source[TermDesc],Source[[#This Row],[TermDesc]]))</f>
        <v>0.2</v>
      </c>
      <c r="AE1330">
        <v>19</v>
      </c>
      <c r="AF1330">
        <v>25</v>
      </c>
      <c r="AG1330">
        <v>76</v>
      </c>
      <c r="AH1330">
        <v>76</v>
      </c>
      <c r="AI1330">
        <v>0.3</v>
      </c>
      <c r="AJ1330">
        <v>0.3</v>
      </c>
      <c r="AK1330">
        <v>0</v>
      </c>
      <c r="AL13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30">
        <f>IF(AND(Source[[#This Row],[Credit_Noncredit]]="Noncredit",Source[[#This Row],[FTEF]]&gt;0),Source[[#This Row],[NC XLST FTES]]*525/(437.5*Source[[#This Row],[FTEF]]),0)</f>
        <v>0</v>
      </c>
      <c r="AN1330">
        <f>IF(Source[[#This Row],[Credit_Noncredit]]="Credit",Source[[#This Row],[Census Enrollment]],Source[[#This Row],[Noncredit Avg. Attendance]])</f>
        <v>3</v>
      </c>
    </row>
    <row r="1331" spans="1:40" x14ac:dyDescent="0.25">
      <c r="A1331" t="s">
        <v>4581</v>
      </c>
      <c r="B1331" t="s">
        <v>886</v>
      </c>
      <c r="C1331" t="s">
        <v>1184</v>
      </c>
      <c r="D1331" t="s">
        <v>1262</v>
      </c>
      <c r="E1331" s="4">
        <v>37937</v>
      </c>
      <c r="F1331" s="4" t="s">
        <v>1263</v>
      </c>
      <c r="G1331" s="4">
        <v>11</v>
      </c>
      <c r="H1331" t="str">
        <f>CONCATENATE(Source[[#This Row],[Subject]],TRIM(Source[[#This Row],[Course]]))</f>
        <v>MUS11</v>
      </c>
      <c r="I1331" t="str">
        <f>VLOOKUP(Source[[#This Row],[SubjCrse]],'Courses and Categories'!$E$2:$G$1816,3,FALSE)</f>
        <v>Credit Visual &amp; Performing Arts</v>
      </c>
      <c r="J1331">
        <v>1</v>
      </c>
      <c r="K1331" t="s">
        <v>2859</v>
      </c>
      <c r="L1331" t="s">
        <v>39</v>
      </c>
      <c r="M1331" t="s">
        <v>903</v>
      </c>
      <c r="N1331" t="s">
        <v>59</v>
      </c>
      <c r="O1331">
        <v>940</v>
      </c>
      <c r="P1331">
        <v>1055</v>
      </c>
      <c r="Q1331" t="s">
        <v>236</v>
      </c>
      <c r="R1331">
        <v>50</v>
      </c>
      <c r="S1331" t="s">
        <v>134</v>
      </c>
      <c r="T1331">
        <v>1</v>
      </c>
      <c r="U1331" s="1">
        <v>43479</v>
      </c>
      <c r="V1331" s="1">
        <v>43607</v>
      </c>
      <c r="W1331" t="s">
        <v>2824</v>
      </c>
      <c r="X1331" t="s">
        <v>1929</v>
      </c>
      <c r="Y1331">
        <v>2</v>
      </c>
      <c r="Z1331">
        <v>2</v>
      </c>
      <c r="AA1331">
        <v>25</v>
      </c>
      <c r="AB1331">
        <v>8</v>
      </c>
      <c r="AC1331" t="s">
        <v>2861</v>
      </c>
      <c r="AD1331">
        <f>IF(ISBLANK(Source[[#This Row],[CrosslistID]]),1,1/COUNTIFS(Source[CrosslistID],Source[[#This Row],[CrosslistID]],Source[TermDesc],Source[[#This Row],[TermDesc]]))</f>
        <v>0.2</v>
      </c>
      <c r="AE1331">
        <v>29</v>
      </c>
      <c r="AF1331">
        <v>25</v>
      </c>
      <c r="AG1331">
        <v>116</v>
      </c>
      <c r="AH1331">
        <v>116</v>
      </c>
      <c r="AI1331">
        <v>0.2</v>
      </c>
      <c r="AJ1331">
        <v>0.2</v>
      </c>
      <c r="AK1331">
        <v>0</v>
      </c>
      <c r="AL13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31">
        <f>IF(AND(Source[[#This Row],[Credit_Noncredit]]="Noncredit",Source[[#This Row],[FTEF]]&gt;0),Source[[#This Row],[NC XLST FTES]]*525/(437.5*Source[[#This Row],[FTEF]]),0)</f>
        <v>0</v>
      </c>
      <c r="AN1331">
        <f>IF(Source[[#This Row],[Credit_Noncredit]]="Credit",Source[[#This Row],[Census Enrollment]],Source[[#This Row],[Noncredit Avg. Attendance]])</f>
        <v>2</v>
      </c>
    </row>
    <row r="1332" spans="1:40" x14ac:dyDescent="0.25">
      <c r="A1332" t="s">
        <v>4581</v>
      </c>
      <c r="B1332" t="s">
        <v>886</v>
      </c>
      <c r="C1332" t="s">
        <v>1184</v>
      </c>
      <c r="D1332" t="s">
        <v>1262</v>
      </c>
      <c r="E1332" s="4">
        <v>37936</v>
      </c>
      <c r="F1332" s="4" t="s">
        <v>1263</v>
      </c>
      <c r="G1332" s="4">
        <v>11</v>
      </c>
      <c r="H1332" t="str">
        <f>CONCATENATE(Source[[#This Row],[Subject]],TRIM(Source[[#This Row],[Course]]))</f>
        <v>MUS11</v>
      </c>
      <c r="I1332" t="str">
        <f>VLOOKUP(Source[[#This Row],[SubjCrse]],'Courses and Categories'!$E$2:$G$1816,3,FALSE)</f>
        <v>Credit Visual &amp; Performing Arts</v>
      </c>
      <c r="J1332">
        <v>2</v>
      </c>
      <c r="K1332" t="s">
        <v>2859</v>
      </c>
      <c r="L1332" t="s">
        <v>39</v>
      </c>
      <c r="M1332" t="s">
        <v>903</v>
      </c>
      <c r="N1332" t="s">
        <v>59</v>
      </c>
      <c r="O1332">
        <v>1410</v>
      </c>
      <c r="P1332">
        <v>1525</v>
      </c>
      <c r="Q1332" t="s">
        <v>236</v>
      </c>
      <c r="R1332">
        <v>50</v>
      </c>
      <c r="S1332" t="s">
        <v>134</v>
      </c>
      <c r="T1332">
        <v>1</v>
      </c>
      <c r="U1332" s="1">
        <v>43479</v>
      </c>
      <c r="V1332" s="1">
        <v>43607</v>
      </c>
      <c r="W1332" t="s">
        <v>2824</v>
      </c>
      <c r="X1332" t="s">
        <v>1929</v>
      </c>
      <c r="Y1332">
        <v>2</v>
      </c>
      <c r="Z1332">
        <v>2</v>
      </c>
      <c r="AA1332">
        <v>25</v>
      </c>
      <c r="AB1332">
        <v>8</v>
      </c>
      <c r="AC1332" t="s">
        <v>2826</v>
      </c>
      <c r="AD1332">
        <f>IF(ISBLANK(Source[[#This Row],[CrosslistID]]),1,1/COUNTIFS(Source[CrosslistID],Source[[#This Row],[CrosslistID]],Source[TermDesc],Source[[#This Row],[TermDesc]]))</f>
        <v>0.2</v>
      </c>
      <c r="AE1332">
        <v>30</v>
      </c>
      <c r="AF1332">
        <v>25</v>
      </c>
      <c r="AG1332">
        <v>120</v>
      </c>
      <c r="AH1332">
        <v>120</v>
      </c>
      <c r="AI1332">
        <v>0.2</v>
      </c>
      <c r="AJ1332">
        <v>0.2</v>
      </c>
      <c r="AK1332">
        <v>0</v>
      </c>
      <c r="AL13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32">
        <f>IF(AND(Source[[#This Row],[Credit_Noncredit]]="Noncredit",Source[[#This Row],[FTEF]]&gt;0),Source[[#This Row],[NC XLST FTES]]*525/(437.5*Source[[#This Row],[FTEF]]),0)</f>
        <v>0</v>
      </c>
      <c r="AN1332">
        <f>IF(Source[[#This Row],[Credit_Noncredit]]="Credit",Source[[#This Row],[Census Enrollment]],Source[[#This Row],[Noncredit Avg. Attendance]])</f>
        <v>2</v>
      </c>
    </row>
    <row r="1333" spans="1:40" x14ac:dyDescent="0.25">
      <c r="A1333" t="s">
        <v>4581</v>
      </c>
      <c r="B1333" t="s">
        <v>886</v>
      </c>
      <c r="C1333" t="s">
        <v>1184</v>
      </c>
      <c r="D1333" t="s">
        <v>1262</v>
      </c>
      <c r="E1333" s="4">
        <v>35462</v>
      </c>
      <c r="F1333" s="4" t="s">
        <v>1263</v>
      </c>
      <c r="G1333" s="4">
        <v>11</v>
      </c>
      <c r="H1333" t="str">
        <f>CONCATENATE(Source[[#This Row],[Subject]],TRIM(Source[[#This Row],[Course]]))</f>
        <v>MUS11</v>
      </c>
      <c r="I1333" t="str">
        <f>VLOOKUP(Source[[#This Row],[SubjCrse]],'Courses and Categories'!$E$2:$G$1816,3,FALSE)</f>
        <v>Credit Visual &amp; Performing Arts</v>
      </c>
      <c r="J1333">
        <v>3</v>
      </c>
      <c r="K1333" t="s">
        <v>2859</v>
      </c>
      <c r="L1333" t="s">
        <v>39</v>
      </c>
      <c r="M1333" t="s">
        <v>903</v>
      </c>
      <c r="N1333" t="s">
        <v>180</v>
      </c>
      <c r="O1333">
        <v>1310</v>
      </c>
      <c r="P1333">
        <v>1600</v>
      </c>
      <c r="Q1333" t="s">
        <v>236</v>
      </c>
      <c r="R1333">
        <v>50</v>
      </c>
      <c r="S1333" t="s">
        <v>134</v>
      </c>
      <c r="T1333">
        <v>1</v>
      </c>
      <c r="U1333" s="1">
        <v>43479</v>
      </c>
      <c r="V1333" s="1">
        <v>43607</v>
      </c>
      <c r="W1333" t="s">
        <v>2827</v>
      </c>
      <c r="X1333" t="s">
        <v>1929</v>
      </c>
      <c r="Y1333">
        <v>15</v>
      </c>
      <c r="Z1333">
        <v>15</v>
      </c>
      <c r="AA1333">
        <v>25</v>
      </c>
      <c r="AB1333">
        <v>60</v>
      </c>
      <c r="AC1333" t="s">
        <v>105</v>
      </c>
      <c r="AD1333">
        <f>IF(ISBLANK(Source[[#This Row],[CrosslistID]]),1,1/COUNTIFS(Source[CrosslistID],Source[[#This Row],[CrosslistID]],Source[TermDesc],Source[[#This Row],[TermDesc]]))</f>
        <v>0.5</v>
      </c>
      <c r="AE1333">
        <v>31</v>
      </c>
      <c r="AF1333">
        <v>36</v>
      </c>
      <c r="AG1333">
        <v>86.111099999999993</v>
      </c>
      <c r="AH1333">
        <v>86.111099999999993</v>
      </c>
      <c r="AI1333">
        <v>1.5</v>
      </c>
      <c r="AJ1333">
        <v>1.5</v>
      </c>
      <c r="AK1333">
        <v>0</v>
      </c>
      <c r="AL13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33">
        <f>IF(AND(Source[[#This Row],[Credit_Noncredit]]="Noncredit",Source[[#This Row],[FTEF]]&gt;0),Source[[#This Row],[NC XLST FTES]]*525/(437.5*Source[[#This Row],[FTEF]]),0)</f>
        <v>0</v>
      </c>
      <c r="AN1333">
        <f>IF(Source[[#This Row],[Credit_Noncredit]]="Credit",Source[[#This Row],[Census Enrollment]],Source[[#This Row],[Noncredit Avg. Attendance]])</f>
        <v>15</v>
      </c>
    </row>
    <row r="1334" spans="1:40" x14ac:dyDescent="0.25">
      <c r="A1334" t="s">
        <v>4581</v>
      </c>
      <c r="B1334" t="s">
        <v>886</v>
      </c>
      <c r="C1334" t="s">
        <v>1184</v>
      </c>
      <c r="D1334" t="s">
        <v>1262</v>
      </c>
      <c r="E1334" s="4">
        <v>37938</v>
      </c>
      <c r="F1334" s="4" t="s">
        <v>1263</v>
      </c>
      <c r="G1334" s="4">
        <v>11</v>
      </c>
      <c r="H1334" t="str">
        <f>CONCATENATE(Source[[#This Row],[Subject]],TRIM(Source[[#This Row],[Course]]))</f>
        <v>MUS11</v>
      </c>
      <c r="I1334" t="str">
        <f>VLOOKUP(Source[[#This Row],[SubjCrse]],'Courses and Categories'!$E$2:$G$1816,3,FALSE)</f>
        <v>Credit Visual &amp; Performing Arts</v>
      </c>
      <c r="J1334">
        <v>501</v>
      </c>
      <c r="K1334" t="s">
        <v>2859</v>
      </c>
      <c r="L1334" t="s">
        <v>87</v>
      </c>
      <c r="M1334" t="s">
        <v>903</v>
      </c>
      <c r="N1334" t="s">
        <v>50</v>
      </c>
      <c r="O1334">
        <v>1910</v>
      </c>
      <c r="P1334">
        <v>2200</v>
      </c>
      <c r="Q1334" t="s">
        <v>236</v>
      </c>
      <c r="R1334">
        <v>50</v>
      </c>
      <c r="S1334" t="s">
        <v>134</v>
      </c>
      <c r="T1334">
        <v>1</v>
      </c>
      <c r="U1334" s="1">
        <v>43479</v>
      </c>
      <c r="V1334" s="1">
        <v>43607</v>
      </c>
      <c r="W1334" t="s">
        <v>2824</v>
      </c>
      <c r="X1334" t="s">
        <v>1929</v>
      </c>
      <c r="Y1334">
        <v>3</v>
      </c>
      <c r="Z1334">
        <v>3</v>
      </c>
      <c r="AA1334">
        <v>25</v>
      </c>
      <c r="AB1334">
        <v>12</v>
      </c>
      <c r="AC1334" t="s">
        <v>1272</v>
      </c>
      <c r="AD1334">
        <f>IF(ISBLANK(Source[[#This Row],[CrosslistID]]),1,1/COUNTIFS(Source[CrosslistID],Source[[#This Row],[CrosslistID]],Source[TermDesc],Source[[#This Row],[TermDesc]]))</f>
        <v>0.2</v>
      </c>
      <c r="AE1334">
        <v>30</v>
      </c>
      <c r="AF1334">
        <v>25</v>
      </c>
      <c r="AG1334">
        <v>120</v>
      </c>
      <c r="AH1334">
        <v>120</v>
      </c>
      <c r="AI1334">
        <v>0.3</v>
      </c>
      <c r="AJ1334">
        <v>0.3</v>
      </c>
      <c r="AK1334">
        <v>0</v>
      </c>
      <c r="AL13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34">
        <f>IF(AND(Source[[#This Row],[Credit_Noncredit]]="Noncredit",Source[[#This Row],[FTEF]]&gt;0),Source[[#This Row],[NC XLST FTES]]*525/(437.5*Source[[#This Row],[FTEF]]),0)</f>
        <v>0</v>
      </c>
      <c r="AN1334">
        <f>IF(Source[[#This Row],[Credit_Noncredit]]="Credit",Source[[#This Row],[Census Enrollment]],Source[[#This Row],[Noncredit Avg. Attendance]])</f>
        <v>3</v>
      </c>
    </row>
    <row r="1335" spans="1:40" x14ac:dyDescent="0.25">
      <c r="A1335" t="s">
        <v>4581</v>
      </c>
      <c r="B1335" t="s">
        <v>886</v>
      </c>
      <c r="C1335" t="s">
        <v>1184</v>
      </c>
      <c r="D1335" t="s">
        <v>1262</v>
      </c>
      <c r="E1335" s="4">
        <v>38441</v>
      </c>
      <c r="F1335" s="4" t="s">
        <v>1263</v>
      </c>
      <c r="G1335" s="4">
        <v>11</v>
      </c>
      <c r="H1335" t="str">
        <f>CONCATENATE(Source[[#This Row],[Subject]],TRIM(Source[[#This Row],[Course]]))</f>
        <v>MUS11</v>
      </c>
      <c r="I1335" t="str">
        <f>VLOOKUP(Source[[#This Row],[SubjCrse]],'Courses and Categories'!$E$2:$G$1816,3,FALSE)</f>
        <v>Credit Visual &amp; Performing Arts</v>
      </c>
      <c r="J1335">
        <v>551</v>
      </c>
      <c r="K1335" t="s">
        <v>2859</v>
      </c>
      <c r="L1335" t="s">
        <v>87</v>
      </c>
      <c r="M1335" t="s">
        <v>903</v>
      </c>
      <c r="N1335" t="s">
        <v>180</v>
      </c>
      <c r="O1335">
        <v>1810</v>
      </c>
      <c r="P1335">
        <v>2100</v>
      </c>
      <c r="Q1335" t="s">
        <v>52</v>
      </c>
      <c r="R1335">
        <v>154</v>
      </c>
      <c r="S1335" t="s">
        <v>53</v>
      </c>
      <c r="T1335">
        <v>1</v>
      </c>
      <c r="U1335" s="1">
        <v>43479</v>
      </c>
      <c r="V1335" s="1">
        <v>43607</v>
      </c>
      <c r="W1335" t="s">
        <v>1855</v>
      </c>
      <c r="X1335" t="s">
        <v>1929</v>
      </c>
      <c r="Y1335">
        <v>3</v>
      </c>
      <c r="Z1335">
        <v>3</v>
      </c>
      <c r="AA1335">
        <v>25</v>
      </c>
      <c r="AB1335">
        <v>12</v>
      </c>
      <c r="AC1335" t="s">
        <v>2852</v>
      </c>
      <c r="AD1335">
        <f>IF(ISBLANK(Source[[#This Row],[CrosslistID]]),1,1/COUNTIFS(Source[CrosslistID],Source[[#This Row],[CrosslistID]],Source[TermDesc],Source[[#This Row],[TermDesc]]))</f>
        <v>0.2</v>
      </c>
      <c r="AE1335">
        <v>31</v>
      </c>
      <c r="AF1335">
        <v>25</v>
      </c>
      <c r="AG1335">
        <v>124</v>
      </c>
      <c r="AH1335">
        <v>124</v>
      </c>
      <c r="AI1335">
        <v>0.3</v>
      </c>
      <c r="AJ1335">
        <v>0.3</v>
      </c>
      <c r="AK1335">
        <v>0</v>
      </c>
      <c r="AL13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35">
        <f>IF(AND(Source[[#This Row],[Credit_Noncredit]]="Noncredit",Source[[#This Row],[FTEF]]&gt;0),Source[[#This Row],[NC XLST FTES]]*525/(437.5*Source[[#This Row],[FTEF]]),0)</f>
        <v>0</v>
      </c>
      <c r="AN1335">
        <f>IF(Source[[#This Row],[Credit_Noncredit]]="Credit",Source[[#This Row],[Census Enrollment]],Source[[#This Row],[Noncredit Avg. Attendance]])</f>
        <v>3</v>
      </c>
    </row>
    <row r="1336" spans="1:40" x14ac:dyDescent="0.25">
      <c r="A1336" t="s">
        <v>4581</v>
      </c>
      <c r="B1336" t="s">
        <v>886</v>
      </c>
      <c r="C1336" t="s">
        <v>1184</v>
      </c>
      <c r="D1336" t="s">
        <v>1262</v>
      </c>
      <c r="E1336" s="4">
        <v>37839</v>
      </c>
      <c r="F1336" s="4" t="s">
        <v>1263</v>
      </c>
      <c r="G1336" s="4">
        <v>12</v>
      </c>
      <c r="H1336" t="str">
        <f>CONCATENATE(Source[[#This Row],[Subject]],TRIM(Source[[#This Row],[Course]]))</f>
        <v>MUS12</v>
      </c>
      <c r="I1336" t="str">
        <f>VLOOKUP(Source[[#This Row],[SubjCrse]],'Courses and Categories'!$E$2:$G$1816,3,FALSE)</f>
        <v>Credit Visual &amp; Performing Arts</v>
      </c>
      <c r="J1336">
        <v>501</v>
      </c>
      <c r="K1336" t="s">
        <v>2860</v>
      </c>
      <c r="L1336" t="s">
        <v>87</v>
      </c>
      <c r="M1336" t="s">
        <v>903</v>
      </c>
      <c r="N1336" t="s">
        <v>180</v>
      </c>
      <c r="O1336">
        <v>1840</v>
      </c>
      <c r="P1336">
        <v>2130</v>
      </c>
      <c r="Q1336" t="s">
        <v>233</v>
      </c>
      <c r="R1336">
        <v>133</v>
      </c>
      <c r="S1336" t="s">
        <v>134</v>
      </c>
      <c r="T1336">
        <v>1</v>
      </c>
      <c r="U1336" s="1">
        <v>43479</v>
      </c>
      <c r="V1336" s="1">
        <v>43607</v>
      </c>
      <c r="W1336" t="s">
        <v>2845</v>
      </c>
      <c r="X1336" t="s">
        <v>1929</v>
      </c>
      <c r="Y1336">
        <v>21</v>
      </c>
      <c r="Z1336">
        <v>21</v>
      </c>
      <c r="AA1336">
        <v>40</v>
      </c>
      <c r="AB1336">
        <v>52.5</v>
      </c>
      <c r="AC1336" t="s">
        <v>2886</v>
      </c>
      <c r="AD1336">
        <f>IF(ISBLANK(Source[[#This Row],[CrosslistID]]),1,1/COUNTIFS(Source[CrosslistID],Source[[#This Row],[CrosslistID]],Source[TermDesc],Source[[#This Row],[TermDesc]]))</f>
        <v>0.5</v>
      </c>
      <c r="AE1336">
        <v>31</v>
      </c>
      <c r="AF1336">
        <v>40</v>
      </c>
      <c r="AG1336">
        <v>77.5</v>
      </c>
      <c r="AH1336">
        <v>77.5</v>
      </c>
      <c r="AI1336">
        <v>2.1</v>
      </c>
      <c r="AJ1336">
        <v>2.1</v>
      </c>
      <c r="AK1336">
        <v>0.2</v>
      </c>
      <c r="AL13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36">
        <f>IF(AND(Source[[#This Row],[Credit_Noncredit]]="Noncredit",Source[[#This Row],[FTEF]]&gt;0),Source[[#This Row],[NC XLST FTES]]*525/(437.5*Source[[#This Row],[FTEF]]),0)</f>
        <v>0</v>
      </c>
      <c r="AN1336">
        <f>IF(Source[[#This Row],[Credit_Noncredit]]="Credit",Source[[#This Row],[Census Enrollment]],Source[[#This Row],[Noncredit Avg. Attendance]])</f>
        <v>21</v>
      </c>
    </row>
    <row r="1337" spans="1:40" x14ac:dyDescent="0.25">
      <c r="A1337" t="s">
        <v>4581</v>
      </c>
      <c r="B1337" t="s">
        <v>886</v>
      </c>
      <c r="C1337" t="s">
        <v>1184</v>
      </c>
      <c r="D1337" t="s">
        <v>1262</v>
      </c>
      <c r="E1337" s="4">
        <v>38544</v>
      </c>
      <c r="F1337" s="4" t="s">
        <v>1263</v>
      </c>
      <c r="G1337" s="4" t="s">
        <v>2862</v>
      </c>
      <c r="H1337" t="str">
        <f>CONCATENATE(Source[[#This Row],[Subject]],TRIM(Source[[#This Row],[Course]]))</f>
        <v>MUS13A</v>
      </c>
      <c r="I1337" t="str">
        <f>VLOOKUP(Source[[#This Row],[SubjCrse]],'Courses and Categories'!$E$2:$G$1816,3,FALSE)</f>
        <v>Credit Visual &amp; Performing Arts</v>
      </c>
      <c r="J1337">
        <v>501</v>
      </c>
      <c r="K1337" t="s">
        <v>2863</v>
      </c>
      <c r="L1337" t="s">
        <v>87</v>
      </c>
      <c r="M1337" t="s">
        <v>903</v>
      </c>
      <c r="N1337" t="s">
        <v>185</v>
      </c>
      <c r="O1337">
        <v>1610</v>
      </c>
      <c r="P1337">
        <v>1900</v>
      </c>
      <c r="Q1337" t="s">
        <v>233</v>
      </c>
      <c r="R1337">
        <v>132</v>
      </c>
      <c r="S1337" t="s">
        <v>134</v>
      </c>
      <c r="T1337">
        <v>1</v>
      </c>
      <c r="U1337" s="1">
        <v>43479</v>
      </c>
      <c r="V1337" s="1">
        <v>43607</v>
      </c>
      <c r="W1337" t="s">
        <v>2864</v>
      </c>
      <c r="X1337" t="s">
        <v>1929</v>
      </c>
      <c r="Y1337">
        <v>21</v>
      </c>
      <c r="Z1337">
        <v>6</v>
      </c>
      <c r="AA1337">
        <v>25</v>
      </c>
      <c r="AB1337">
        <v>24</v>
      </c>
      <c r="AD1337">
        <f>IF(ISBLANK(Source[[#This Row],[CrosslistID]]),1,1/COUNTIFS(Source[CrosslistID],Source[[#This Row],[CrosslistID]],Source[TermDesc],Source[[#This Row],[TermDesc]]))</f>
        <v>1</v>
      </c>
      <c r="AG1337">
        <v>0</v>
      </c>
      <c r="AH1337">
        <v>24</v>
      </c>
      <c r="AI1337">
        <v>2.1</v>
      </c>
      <c r="AJ1337">
        <v>2.1</v>
      </c>
      <c r="AK1337">
        <v>0.2</v>
      </c>
      <c r="AL13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37">
        <f>IF(AND(Source[[#This Row],[Credit_Noncredit]]="Noncredit",Source[[#This Row],[FTEF]]&gt;0),Source[[#This Row],[NC XLST FTES]]*525/(437.5*Source[[#This Row],[FTEF]]),0)</f>
        <v>0</v>
      </c>
      <c r="AN1337">
        <f>IF(Source[[#This Row],[Credit_Noncredit]]="Credit",Source[[#This Row],[Census Enrollment]],Source[[#This Row],[Noncredit Avg. Attendance]])</f>
        <v>21</v>
      </c>
    </row>
    <row r="1338" spans="1:40" x14ac:dyDescent="0.25">
      <c r="A1338" t="s">
        <v>4581</v>
      </c>
      <c r="B1338" t="s">
        <v>886</v>
      </c>
      <c r="C1338" t="s">
        <v>1184</v>
      </c>
      <c r="D1338" t="s">
        <v>1262</v>
      </c>
      <c r="E1338" s="4">
        <v>35673</v>
      </c>
      <c r="F1338" s="4" t="s">
        <v>1263</v>
      </c>
      <c r="G1338" s="4">
        <v>14</v>
      </c>
      <c r="H1338" t="str">
        <f>CONCATENATE(Source[[#This Row],[Subject]],TRIM(Source[[#This Row],[Course]]))</f>
        <v>MUS14</v>
      </c>
      <c r="I1338" t="str">
        <f>VLOOKUP(Source[[#This Row],[SubjCrse]],'Courses and Categories'!$E$2:$G$1816,3,FALSE)</f>
        <v>Credit Visual &amp; Performing Arts</v>
      </c>
      <c r="J1338">
        <v>1</v>
      </c>
      <c r="K1338" t="s">
        <v>1279</v>
      </c>
      <c r="L1338" t="s">
        <v>39</v>
      </c>
      <c r="M1338" t="s">
        <v>903</v>
      </c>
      <c r="N1338" t="s">
        <v>50</v>
      </c>
      <c r="O1338">
        <v>1410</v>
      </c>
      <c r="P1338">
        <v>1700</v>
      </c>
      <c r="Q1338" t="s">
        <v>233</v>
      </c>
      <c r="R1338">
        <v>133</v>
      </c>
      <c r="S1338" t="s">
        <v>134</v>
      </c>
      <c r="T1338">
        <v>1</v>
      </c>
      <c r="U1338" s="1">
        <v>43479</v>
      </c>
      <c r="V1338" s="1">
        <v>43607</v>
      </c>
      <c r="W1338" t="s">
        <v>1270</v>
      </c>
      <c r="X1338" t="s">
        <v>1929</v>
      </c>
      <c r="Y1338">
        <v>3</v>
      </c>
      <c r="Z1338">
        <v>3</v>
      </c>
      <c r="AA1338">
        <v>25</v>
      </c>
      <c r="AB1338">
        <v>12</v>
      </c>
      <c r="AC1338" t="s">
        <v>2848</v>
      </c>
      <c r="AD1338">
        <f>IF(ISBLANK(Source[[#This Row],[CrosslistID]]),1,1/COUNTIFS(Source[CrosslistID],Source[[#This Row],[CrosslistID]],Source[TermDesc],Source[[#This Row],[TermDesc]]))</f>
        <v>0.2</v>
      </c>
      <c r="AE1338">
        <v>19</v>
      </c>
      <c r="AF1338">
        <v>25</v>
      </c>
      <c r="AG1338">
        <v>76</v>
      </c>
      <c r="AH1338">
        <v>76</v>
      </c>
      <c r="AI1338">
        <v>0.3</v>
      </c>
      <c r="AJ1338">
        <v>0.3</v>
      </c>
      <c r="AK1338">
        <v>0</v>
      </c>
      <c r="AL13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38">
        <f>IF(AND(Source[[#This Row],[Credit_Noncredit]]="Noncredit",Source[[#This Row],[FTEF]]&gt;0),Source[[#This Row],[NC XLST FTES]]*525/(437.5*Source[[#This Row],[FTEF]]),0)</f>
        <v>0</v>
      </c>
      <c r="AN1338">
        <f>IF(Source[[#This Row],[Credit_Noncredit]]="Credit",Source[[#This Row],[Census Enrollment]],Source[[#This Row],[Noncredit Avg. Attendance]])</f>
        <v>3</v>
      </c>
    </row>
    <row r="1339" spans="1:40" x14ac:dyDescent="0.25">
      <c r="A1339" t="s">
        <v>4581</v>
      </c>
      <c r="B1339" t="s">
        <v>886</v>
      </c>
      <c r="C1339" t="s">
        <v>1184</v>
      </c>
      <c r="D1339" t="s">
        <v>1262</v>
      </c>
      <c r="E1339" s="4">
        <v>36761</v>
      </c>
      <c r="F1339" s="4" t="s">
        <v>1263</v>
      </c>
      <c r="G1339" s="4">
        <v>14</v>
      </c>
      <c r="H1339" t="str">
        <f>CONCATENATE(Source[[#This Row],[Subject]],TRIM(Source[[#This Row],[Course]]))</f>
        <v>MUS14</v>
      </c>
      <c r="I1339" t="str">
        <f>VLOOKUP(Source[[#This Row],[SubjCrse]],'Courses and Categories'!$E$2:$G$1816,3,FALSE)</f>
        <v>Credit Visual &amp; Performing Arts</v>
      </c>
      <c r="J1339">
        <v>2</v>
      </c>
      <c r="K1339" t="s">
        <v>1279</v>
      </c>
      <c r="L1339" t="s">
        <v>39</v>
      </c>
      <c r="M1339" t="s">
        <v>903</v>
      </c>
      <c r="N1339" t="s">
        <v>41</v>
      </c>
      <c r="O1339">
        <v>1410</v>
      </c>
      <c r="P1339">
        <v>1700</v>
      </c>
      <c r="Q1339" t="s">
        <v>233</v>
      </c>
      <c r="R1339">
        <v>133</v>
      </c>
      <c r="S1339" t="s">
        <v>134</v>
      </c>
      <c r="T1339">
        <v>1</v>
      </c>
      <c r="U1339" s="1">
        <v>43479</v>
      </c>
      <c r="V1339" s="1">
        <v>43607</v>
      </c>
      <c r="W1339" t="s">
        <v>1270</v>
      </c>
      <c r="X1339" t="s">
        <v>1929</v>
      </c>
      <c r="Y1339">
        <v>3</v>
      </c>
      <c r="Z1339">
        <v>3</v>
      </c>
      <c r="AA1339">
        <v>25</v>
      </c>
      <c r="AB1339">
        <v>12</v>
      </c>
      <c r="AC1339" t="s">
        <v>2893</v>
      </c>
      <c r="AD1339">
        <f>IF(ISBLANK(Source[[#This Row],[CrosslistID]]),1,1/COUNTIFS(Source[CrosslistID],Source[[#This Row],[CrosslistID]],Source[TermDesc],Source[[#This Row],[TermDesc]]))</f>
        <v>0.2</v>
      </c>
      <c r="AE1339">
        <v>21</v>
      </c>
      <c r="AF1339">
        <v>25</v>
      </c>
      <c r="AG1339">
        <v>84</v>
      </c>
      <c r="AH1339">
        <v>84</v>
      </c>
      <c r="AI1339">
        <v>0.3</v>
      </c>
      <c r="AJ1339">
        <v>0.3</v>
      </c>
      <c r="AK1339">
        <v>0</v>
      </c>
      <c r="AL13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39">
        <f>IF(AND(Source[[#This Row],[Credit_Noncredit]]="Noncredit",Source[[#This Row],[FTEF]]&gt;0),Source[[#This Row],[NC XLST FTES]]*525/(437.5*Source[[#This Row],[FTEF]]),0)</f>
        <v>0</v>
      </c>
      <c r="AN1339">
        <f>IF(Source[[#This Row],[Credit_Noncredit]]="Credit",Source[[#This Row],[Census Enrollment]],Source[[#This Row],[Noncredit Avg. Attendance]])</f>
        <v>3</v>
      </c>
    </row>
    <row r="1340" spans="1:40" x14ac:dyDescent="0.25">
      <c r="A1340" t="s">
        <v>4581</v>
      </c>
      <c r="B1340" t="s">
        <v>886</v>
      </c>
      <c r="C1340" t="s">
        <v>1184</v>
      </c>
      <c r="D1340" t="s">
        <v>1262</v>
      </c>
      <c r="E1340" s="4">
        <v>39219</v>
      </c>
      <c r="F1340" s="4" t="s">
        <v>1263</v>
      </c>
      <c r="G1340" s="4">
        <v>14</v>
      </c>
      <c r="H1340" t="str">
        <f>CONCATENATE(Source[[#This Row],[Subject]],TRIM(Source[[#This Row],[Course]]))</f>
        <v>MUS14</v>
      </c>
      <c r="I1340" t="str">
        <f>VLOOKUP(Source[[#This Row],[SubjCrse]],'Courses and Categories'!$E$2:$G$1816,3,FALSE)</f>
        <v>Credit Visual &amp; Performing Arts</v>
      </c>
      <c r="J1340">
        <v>3</v>
      </c>
      <c r="K1340" t="s">
        <v>1279</v>
      </c>
      <c r="L1340" t="s">
        <v>39</v>
      </c>
      <c r="M1340" t="s">
        <v>903</v>
      </c>
      <c r="N1340" t="s">
        <v>185</v>
      </c>
      <c r="O1340">
        <v>1410</v>
      </c>
      <c r="P1340">
        <v>1700</v>
      </c>
      <c r="Q1340" t="s">
        <v>233</v>
      </c>
      <c r="R1340">
        <v>133</v>
      </c>
      <c r="S1340" t="s">
        <v>134</v>
      </c>
      <c r="T1340">
        <v>1</v>
      </c>
      <c r="U1340" s="1">
        <v>43479</v>
      </c>
      <c r="V1340" s="1">
        <v>43607</v>
      </c>
      <c r="W1340" t="s">
        <v>2853</v>
      </c>
      <c r="X1340" t="s">
        <v>1929</v>
      </c>
      <c r="Y1340">
        <v>6</v>
      </c>
      <c r="Z1340">
        <v>5</v>
      </c>
      <c r="AA1340">
        <v>25</v>
      </c>
      <c r="AB1340">
        <v>20</v>
      </c>
      <c r="AC1340" t="s">
        <v>4944</v>
      </c>
      <c r="AD1340">
        <f>IF(ISBLANK(Source[[#This Row],[CrosslistID]]),1,1/COUNTIFS(Source[CrosslistID],Source[[#This Row],[CrosslistID]],Source[TermDesc],Source[[#This Row],[TermDesc]]))</f>
        <v>0.2</v>
      </c>
      <c r="AE1340">
        <v>19</v>
      </c>
      <c r="AF1340">
        <v>25</v>
      </c>
      <c r="AG1340">
        <v>76</v>
      </c>
      <c r="AH1340">
        <v>76</v>
      </c>
      <c r="AI1340">
        <v>0.5</v>
      </c>
      <c r="AJ1340">
        <v>0.6</v>
      </c>
      <c r="AK1340">
        <v>0</v>
      </c>
      <c r="AL13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40">
        <f>IF(AND(Source[[#This Row],[Credit_Noncredit]]="Noncredit",Source[[#This Row],[FTEF]]&gt;0),Source[[#This Row],[NC XLST FTES]]*525/(437.5*Source[[#This Row],[FTEF]]),0)</f>
        <v>0</v>
      </c>
      <c r="AN1340">
        <f>IF(Source[[#This Row],[Credit_Noncredit]]="Credit",Source[[#This Row],[Census Enrollment]],Source[[#This Row],[Noncredit Avg. Attendance]])</f>
        <v>6</v>
      </c>
    </row>
    <row r="1341" spans="1:40" x14ac:dyDescent="0.25">
      <c r="A1341" t="s">
        <v>4581</v>
      </c>
      <c r="B1341" t="s">
        <v>886</v>
      </c>
      <c r="C1341" t="s">
        <v>1184</v>
      </c>
      <c r="D1341" t="s">
        <v>1262</v>
      </c>
      <c r="E1341" s="4">
        <v>38442</v>
      </c>
      <c r="F1341" s="4" t="s">
        <v>1263</v>
      </c>
      <c r="G1341" s="4">
        <v>14</v>
      </c>
      <c r="H1341" t="str">
        <f>CONCATENATE(Source[[#This Row],[Subject]],TRIM(Source[[#This Row],[Course]]))</f>
        <v>MUS14</v>
      </c>
      <c r="I1341" t="str">
        <f>VLOOKUP(Source[[#This Row],[SubjCrse]],'Courses and Categories'!$E$2:$G$1816,3,FALSE)</f>
        <v>Credit Visual &amp; Performing Arts</v>
      </c>
      <c r="J1341">
        <v>5</v>
      </c>
      <c r="K1341" t="s">
        <v>1279</v>
      </c>
      <c r="L1341" t="s">
        <v>39</v>
      </c>
      <c r="M1341" t="s">
        <v>903</v>
      </c>
      <c r="N1341" t="s">
        <v>59</v>
      </c>
      <c r="O1341">
        <v>940</v>
      </c>
      <c r="P1341">
        <v>1055</v>
      </c>
      <c r="Q1341" t="s">
        <v>233</v>
      </c>
      <c r="R1341">
        <v>133</v>
      </c>
      <c r="S1341" t="s">
        <v>134</v>
      </c>
      <c r="T1341">
        <v>1</v>
      </c>
      <c r="U1341" s="1">
        <v>43479</v>
      </c>
      <c r="V1341" s="1">
        <v>43607</v>
      </c>
      <c r="W1341" t="s">
        <v>750</v>
      </c>
      <c r="X1341" t="s">
        <v>1929</v>
      </c>
      <c r="Y1341">
        <v>3</v>
      </c>
      <c r="Z1341">
        <v>3</v>
      </c>
      <c r="AA1341">
        <v>25</v>
      </c>
      <c r="AB1341">
        <v>12</v>
      </c>
      <c r="AC1341" t="s">
        <v>4945</v>
      </c>
      <c r="AD1341">
        <f>IF(ISBLANK(Source[[#This Row],[CrosslistID]]),1,1/COUNTIFS(Source[CrosslistID],Source[[#This Row],[CrosslistID]],Source[TermDesc],Source[[#This Row],[TermDesc]]))</f>
        <v>0.2</v>
      </c>
      <c r="AE1341">
        <v>25</v>
      </c>
      <c r="AF1341">
        <v>25</v>
      </c>
      <c r="AG1341">
        <v>100</v>
      </c>
      <c r="AH1341">
        <v>100</v>
      </c>
      <c r="AI1341">
        <v>0.3</v>
      </c>
      <c r="AJ1341">
        <v>0.3</v>
      </c>
      <c r="AK1341">
        <v>0</v>
      </c>
      <c r="AL13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41">
        <f>IF(AND(Source[[#This Row],[Credit_Noncredit]]="Noncredit",Source[[#This Row],[FTEF]]&gt;0),Source[[#This Row],[NC XLST FTES]]*525/(437.5*Source[[#This Row],[FTEF]]),0)</f>
        <v>0</v>
      </c>
      <c r="AN1341">
        <f>IF(Source[[#This Row],[Credit_Noncredit]]="Credit",Source[[#This Row],[Census Enrollment]],Source[[#This Row],[Noncredit Avg. Attendance]])</f>
        <v>3</v>
      </c>
    </row>
    <row r="1342" spans="1:40" x14ac:dyDescent="0.25">
      <c r="A1342" t="s">
        <v>4581</v>
      </c>
      <c r="B1342" t="s">
        <v>886</v>
      </c>
      <c r="C1342" t="s">
        <v>1184</v>
      </c>
      <c r="D1342" t="s">
        <v>1262</v>
      </c>
      <c r="E1342" s="4">
        <v>36764</v>
      </c>
      <c r="F1342" s="4" t="s">
        <v>1263</v>
      </c>
      <c r="G1342" s="4">
        <v>14</v>
      </c>
      <c r="H1342" t="str">
        <f>CONCATENATE(Source[[#This Row],[Subject]],TRIM(Source[[#This Row],[Course]]))</f>
        <v>MUS14</v>
      </c>
      <c r="I1342" t="str">
        <f>VLOOKUP(Source[[#This Row],[SubjCrse]],'Courses and Categories'!$E$2:$G$1816,3,FALSE)</f>
        <v>Credit Visual &amp; Performing Arts</v>
      </c>
      <c r="J1342">
        <v>501</v>
      </c>
      <c r="K1342" t="s">
        <v>1279</v>
      </c>
      <c r="L1342" t="s">
        <v>87</v>
      </c>
      <c r="M1342" t="s">
        <v>903</v>
      </c>
      <c r="N1342" t="s">
        <v>41</v>
      </c>
      <c r="O1342">
        <v>1840</v>
      </c>
      <c r="P1342">
        <v>2130</v>
      </c>
      <c r="Q1342" t="s">
        <v>233</v>
      </c>
      <c r="R1342">
        <v>133</v>
      </c>
      <c r="S1342" t="s">
        <v>134</v>
      </c>
      <c r="T1342">
        <v>1</v>
      </c>
      <c r="U1342" s="1">
        <v>43479</v>
      </c>
      <c r="V1342" s="1">
        <v>43607</v>
      </c>
      <c r="W1342" t="s">
        <v>1270</v>
      </c>
      <c r="X1342" t="s">
        <v>1929</v>
      </c>
      <c r="Y1342">
        <v>7</v>
      </c>
      <c r="Z1342">
        <v>6</v>
      </c>
      <c r="AA1342">
        <v>25</v>
      </c>
      <c r="AB1342">
        <v>24</v>
      </c>
      <c r="AC1342" t="s">
        <v>2870</v>
      </c>
      <c r="AD1342">
        <f>IF(ISBLANK(Source[[#This Row],[CrosslistID]]),1,1/COUNTIFS(Source[CrosslistID],Source[[#This Row],[CrosslistID]],Source[TermDesc],Source[[#This Row],[TermDesc]]))</f>
        <v>0.2</v>
      </c>
      <c r="AE1342">
        <v>27</v>
      </c>
      <c r="AF1342">
        <v>25</v>
      </c>
      <c r="AG1342">
        <v>108</v>
      </c>
      <c r="AH1342">
        <v>108</v>
      </c>
      <c r="AI1342">
        <v>0.7</v>
      </c>
      <c r="AJ1342">
        <v>0.7</v>
      </c>
      <c r="AK1342">
        <v>0</v>
      </c>
      <c r="AL13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42">
        <f>IF(AND(Source[[#This Row],[Credit_Noncredit]]="Noncredit",Source[[#This Row],[FTEF]]&gt;0),Source[[#This Row],[NC XLST FTES]]*525/(437.5*Source[[#This Row],[FTEF]]),0)</f>
        <v>0</v>
      </c>
      <c r="AN1342">
        <f>IF(Source[[#This Row],[Credit_Noncredit]]="Credit",Source[[#This Row],[Census Enrollment]],Source[[#This Row],[Noncredit Avg. Attendance]])</f>
        <v>7</v>
      </c>
    </row>
    <row r="1343" spans="1:40" x14ac:dyDescent="0.25">
      <c r="A1343" t="s">
        <v>4581</v>
      </c>
      <c r="B1343" t="s">
        <v>886</v>
      </c>
      <c r="C1343" t="s">
        <v>1184</v>
      </c>
      <c r="D1343" t="s">
        <v>1262</v>
      </c>
      <c r="E1343" s="4">
        <v>36765</v>
      </c>
      <c r="F1343" s="4" t="s">
        <v>1263</v>
      </c>
      <c r="G1343" s="4">
        <v>14</v>
      </c>
      <c r="H1343" t="str">
        <f>CONCATENATE(Source[[#This Row],[Subject]],TRIM(Source[[#This Row],[Course]]))</f>
        <v>MUS14</v>
      </c>
      <c r="I1343" t="str">
        <f>VLOOKUP(Source[[#This Row],[SubjCrse]],'Courses and Categories'!$E$2:$G$1816,3,FALSE)</f>
        <v>Credit Visual &amp; Performing Arts</v>
      </c>
      <c r="J1343">
        <v>502</v>
      </c>
      <c r="K1343" t="s">
        <v>1279</v>
      </c>
      <c r="L1343" t="s">
        <v>87</v>
      </c>
      <c r="M1343" t="s">
        <v>903</v>
      </c>
      <c r="N1343" t="s">
        <v>185</v>
      </c>
      <c r="O1343">
        <v>1910</v>
      </c>
      <c r="P1343">
        <v>2200</v>
      </c>
      <c r="Q1343" t="s">
        <v>233</v>
      </c>
      <c r="R1343">
        <v>133</v>
      </c>
      <c r="S1343" t="s">
        <v>134</v>
      </c>
      <c r="T1343">
        <v>1</v>
      </c>
      <c r="U1343" s="1">
        <v>43479</v>
      </c>
      <c r="V1343" s="1">
        <v>43607</v>
      </c>
      <c r="W1343" t="s">
        <v>2857</v>
      </c>
      <c r="X1343" t="s">
        <v>1929</v>
      </c>
      <c r="Y1343">
        <v>2</v>
      </c>
      <c r="Z1343">
        <v>2</v>
      </c>
      <c r="AA1343">
        <v>25</v>
      </c>
      <c r="AB1343">
        <v>8</v>
      </c>
      <c r="AC1343" t="s">
        <v>2830</v>
      </c>
      <c r="AD1343">
        <f>IF(ISBLANK(Source[[#This Row],[CrosslistID]]),1,1/COUNTIFS(Source[CrosslistID],Source[[#This Row],[CrosslistID]],Source[TermDesc],Source[[#This Row],[TermDesc]]))</f>
        <v>0.2</v>
      </c>
      <c r="AE1343">
        <v>19</v>
      </c>
      <c r="AF1343">
        <v>25</v>
      </c>
      <c r="AG1343">
        <v>76</v>
      </c>
      <c r="AH1343">
        <v>76</v>
      </c>
      <c r="AI1343">
        <v>0.2</v>
      </c>
      <c r="AJ1343">
        <v>0.2</v>
      </c>
      <c r="AK1343">
        <v>0</v>
      </c>
      <c r="AL13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43">
        <f>IF(AND(Source[[#This Row],[Credit_Noncredit]]="Noncredit",Source[[#This Row],[FTEF]]&gt;0),Source[[#This Row],[NC XLST FTES]]*525/(437.5*Source[[#This Row],[FTEF]]),0)</f>
        <v>0</v>
      </c>
      <c r="AN1343">
        <f>IF(Source[[#This Row],[Credit_Noncredit]]="Credit",Source[[#This Row],[Census Enrollment]],Source[[#This Row],[Noncredit Avg. Attendance]])</f>
        <v>2</v>
      </c>
    </row>
    <row r="1344" spans="1:40" x14ac:dyDescent="0.25">
      <c r="A1344" t="s">
        <v>4581</v>
      </c>
      <c r="B1344" t="s">
        <v>886</v>
      </c>
      <c r="C1344" t="s">
        <v>1184</v>
      </c>
      <c r="D1344" t="s">
        <v>1262</v>
      </c>
      <c r="E1344" s="4">
        <v>37840</v>
      </c>
      <c r="F1344" s="4" t="s">
        <v>1263</v>
      </c>
      <c r="G1344" s="4">
        <v>14</v>
      </c>
      <c r="H1344" t="str">
        <f>CONCATENATE(Source[[#This Row],[Subject]],TRIM(Source[[#This Row],[Course]]))</f>
        <v>MUS14</v>
      </c>
      <c r="I1344" t="str">
        <f>VLOOKUP(Source[[#This Row],[SubjCrse]],'Courses and Categories'!$E$2:$G$1816,3,FALSE)</f>
        <v>Credit Visual &amp; Performing Arts</v>
      </c>
      <c r="J1344">
        <v>503</v>
      </c>
      <c r="K1344" t="s">
        <v>1279</v>
      </c>
      <c r="L1344" t="s">
        <v>87</v>
      </c>
      <c r="M1344" t="s">
        <v>903</v>
      </c>
      <c r="N1344" t="s">
        <v>180</v>
      </c>
      <c r="O1344">
        <v>1840</v>
      </c>
      <c r="P1344">
        <v>2130</v>
      </c>
      <c r="Q1344" t="s">
        <v>233</v>
      </c>
      <c r="R1344">
        <v>133</v>
      </c>
      <c r="S1344" t="s">
        <v>134</v>
      </c>
      <c r="T1344">
        <v>1</v>
      </c>
      <c r="U1344" s="1">
        <v>43479</v>
      </c>
      <c r="V1344" s="1">
        <v>43607</v>
      </c>
      <c r="W1344" t="s">
        <v>2845</v>
      </c>
      <c r="X1344" t="s">
        <v>1929</v>
      </c>
      <c r="Y1344">
        <v>11</v>
      </c>
      <c r="Z1344">
        <v>9</v>
      </c>
      <c r="AA1344">
        <v>40</v>
      </c>
      <c r="AB1344">
        <v>22.5</v>
      </c>
      <c r="AC1344" t="s">
        <v>2886</v>
      </c>
      <c r="AD1344">
        <f>IF(ISBLANK(Source[[#This Row],[CrosslistID]]),1,1/COUNTIFS(Source[CrosslistID],Source[[#This Row],[CrosslistID]],Source[TermDesc],Source[[#This Row],[TermDesc]]))</f>
        <v>0.5</v>
      </c>
      <c r="AE1344">
        <v>31</v>
      </c>
      <c r="AF1344">
        <v>40</v>
      </c>
      <c r="AG1344">
        <v>77.5</v>
      </c>
      <c r="AH1344">
        <v>77.5</v>
      </c>
      <c r="AI1344">
        <v>1.1000000000000001</v>
      </c>
      <c r="AJ1344">
        <v>1.1000000000000001</v>
      </c>
      <c r="AK1344">
        <v>0</v>
      </c>
      <c r="AL13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44">
        <f>IF(AND(Source[[#This Row],[Credit_Noncredit]]="Noncredit",Source[[#This Row],[FTEF]]&gt;0),Source[[#This Row],[NC XLST FTES]]*525/(437.5*Source[[#This Row],[FTEF]]),0)</f>
        <v>0</v>
      </c>
      <c r="AN1344">
        <f>IF(Source[[#This Row],[Credit_Noncredit]]="Credit",Source[[#This Row],[Census Enrollment]],Source[[#This Row],[Noncredit Avg. Attendance]])</f>
        <v>11</v>
      </c>
    </row>
    <row r="1345" spans="1:40" x14ac:dyDescent="0.25">
      <c r="A1345" t="s">
        <v>4581</v>
      </c>
      <c r="B1345" t="s">
        <v>886</v>
      </c>
      <c r="C1345" t="s">
        <v>1184</v>
      </c>
      <c r="D1345" t="s">
        <v>1262</v>
      </c>
      <c r="E1345" s="4">
        <v>37487</v>
      </c>
      <c r="F1345" s="4" t="s">
        <v>1263</v>
      </c>
      <c r="G1345" s="4">
        <v>15</v>
      </c>
      <c r="H1345" t="str">
        <f>CONCATENATE(Source[[#This Row],[Subject]],TRIM(Source[[#This Row],[Course]]))</f>
        <v>MUS15</v>
      </c>
      <c r="I1345" t="str">
        <f>VLOOKUP(Source[[#This Row],[SubjCrse]],'Courses and Categories'!$E$2:$G$1816,3,FALSE)</f>
        <v>Credit Visual &amp; Performing Arts</v>
      </c>
      <c r="J1345">
        <v>501</v>
      </c>
      <c r="K1345" t="s">
        <v>2865</v>
      </c>
      <c r="L1345" t="s">
        <v>87</v>
      </c>
      <c r="M1345" t="s">
        <v>903</v>
      </c>
      <c r="N1345" t="s">
        <v>50</v>
      </c>
      <c r="O1345">
        <v>1810</v>
      </c>
      <c r="P1345">
        <v>2100</v>
      </c>
      <c r="Q1345" t="s">
        <v>233</v>
      </c>
      <c r="R1345">
        <v>132</v>
      </c>
      <c r="S1345" t="s">
        <v>134</v>
      </c>
      <c r="T1345">
        <v>1</v>
      </c>
      <c r="U1345" s="1">
        <v>43479</v>
      </c>
      <c r="V1345" s="1">
        <v>43607</v>
      </c>
      <c r="W1345" t="s">
        <v>2866</v>
      </c>
      <c r="X1345" t="s">
        <v>1929</v>
      </c>
      <c r="Y1345">
        <v>15</v>
      </c>
      <c r="Z1345">
        <v>14</v>
      </c>
      <c r="AA1345">
        <v>25</v>
      </c>
      <c r="AB1345">
        <v>56</v>
      </c>
      <c r="AC1345" t="s">
        <v>2867</v>
      </c>
      <c r="AD1345">
        <f>IF(ISBLANK(Source[[#This Row],[CrosslistID]]),1,1/COUNTIFS(Source[CrosslistID],Source[[#This Row],[CrosslistID]],Source[TermDesc],Source[[#This Row],[TermDesc]]))</f>
        <v>0.5</v>
      </c>
      <c r="AE1345">
        <v>20</v>
      </c>
      <c r="AF1345">
        <v>25</v>
      </c>
      <c r="AG1345">
        <v>80</v>
      </c>
      <c r="AH1345">
        <v>80</v>
      </c>
      <c r="AI1345">
        <v>1.5</v>
      </c>
      <c r="AJ1345">
        <v>1.5</v>
      </c>
      <c r="AK1345">
        <v>0</v>
      </c>
      <c r="AL13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45">
        <f>IF(AND(Source[[#This Row],[Credit_Noncredit]]="Noncredit",Source[[#This Row],[FTEF]]&gt;0),Source[[#This Row],[NC XLST FTES]]*525/(437.5*Source[[#This Row],[FTEF]]),0)</f>
        <v>0</v>
      </c>
      <c r="AN1345">
        <f>IF(Source[[#This Row],[Credit_Noncredit]]="Credit",Source[[#This Row],[Census Enrollment]],Source[[#This Row],[Noncredit Avg. Attendance]])</f>
        <v>15</v>
      </c>
    </row>
    <row r="1346" spans="1:40" x14ac:dyDescent="0.25">
      <c r="A1346" t="s">
        <v>4581</v>
      </c>
      <c r="B1346" t="s">
        <v>886</v>
      </c>
      <c r="C1346" t="s">
        <v>1184</v>
      </c>
      <c r="D1346" t="s">
        <v>1262</v>
      </c>
      <c r="E1346" s="4">
        <v>35479</v>
      </c>
      <c r="F1346" s="4" t="s">
        <v>1263</v>
      </c>
      <c r="G1346" s="4">
        <v>17</v>
      </c>
      <c r="H1346" t="str">
        <f>CONCATENATE(Source[[#This Row],[Subject]],TRIM(Source[[#This Row],[Course]]))</f>
        <v>MUS17</v>
      </c>
      <c r="I1346" t="str">
        <f>VLOOKUP(Source[[#This Row],[SubjCrse]],'Courses and Categories'!$E$2:$G$1816,3,FALSE)</f>
        <v>Credit Visual &amp; Performing Arts</v>
      </c>
      <c r="J1346">
        <v>1</v>
      </c>
      <c r="K1346" t="s">
        <v>2868</v>
      </c>
      <c r="L1346" t="s">
        <v>39</v>
      </c>
      <c r="M1346" t="s">
        <v>903</v>
      </c>
      <c r="N1346" t="s">
        <v>180</v>
      </c>
      <c r="O1346">
        <v>1410</v>
      </c>
      <c r="P1346">
        <v>1700</v>
      </c>
      <c r="Q1346" t="s">
        <v>233</v>
      </c>
      <c r="R1346">
        <v>135</v>
      </c>
      <c r="S1346" t="s">
        <v>134</v>
      </c>
      <c r="T1346">
        <v>1</v>
      </c>
      <c r="U1346" s="1">
        <v>43479</v>
      </c>
      <c r="V1346" s="1">
        <v>43607</v>
      </c>
      <c r="W1346" t="s">
        <v>2869</v>
      </c>
      <c r="X1346" t="s">
        <v>1929</v>
      </c>
      <c r="Y1346">
        <v>11</v>
      </c>
      <c r="Z1346">
        <v>11</v>
      </c>
      <c r="AA1346">
        <v>25</v>
      </c>
      <c r="AB1346">
        <v>44</v>
      </c>
      <c r="AC1346" t="s">
        <v>4946</v>
      </c>
      <c r="AD1346">
        <f>IF(ISBLANK(Source[[#This Row],[CrosslistID]]),1,1/COUNTIFS(Source[CrosslistID],Source[[#This Row],[CrosslistID]],Source[TermDesc],Source[[#This Row],[TermDesc]]))</f>
        <v>0.2</v>
      </c>
      <c r="AE1346">
        <v>21</v>
      </c>
      <c r="AF1346">
        <v>20</v>
      </c>
      <c r="AG1346">
        <v>105</v>
      </c>
      <c r="AH1346">
        <v>105</v>
      </c>
      <c r="AI1346">
        <v>1.1000000000000001</v>
      </c>
      <c r="AJ1346">
        <v>1.1000000000000001</v>
      </c>
      <c r="AK1346">
        <v>0.2</v>
      </c>
      <c r="AL13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46">
        <f>IF(AND(Source[[#This Row],[Credit_Noncredit]]="Noncredit",Source[[#This Row],[FTEF]]&gt;0),Source[[#This Row],[NC XLST FTES]]*525/(437.5*Source[[#This Row],[FTEF]]),0)</f>
        <v>0</v>
      </c>
      <c r="AN1346">
        <f>IF(Source[[#This Row],[Credit_Noncredit]]="Credit",Source[[#This Row],[Census Enrollment]],Source[[#This Row],[Noncredit Avg. Attendance]])</f>
        <v>11</v>
      </c>
    </row>
    <row r="1347" spans="1:40" x14ac:dyDescent="0.25">
      <c r="A1347" t="s">
        <v>4581</v>
      </c>
      <c r="B1347" t="s">
        <v>886</v>
      </c>
      <c r="C1347" t="s">
        <v>1184</v>
      </c>
      <c r="D1347" t="s">
        <v>1262</v>
      </c>
      <c r="E1347" s="4">
        <v>39331</v>
      </c>
      <c r="F1347" s="4" t="s">
        <v>1263</v>
      </c>
      <c r="G1347" s="4">
        <v>18</v>
      </c>
      <c r="H1347" t="str">
        <f>CONCATENATE(Source[[#This Row],[Subject]],TRIM(Source[[#This Row],[Course]]))</f>
        <v>MUS18</v>
      </c>
      <c r="I1347" t="str">
        <f>VLOOKUP(Source[[#This Row],[SubjCrse]],'Courses and Categories'!$E$2:$G$1816,3,FALSE)</f>
        <v>Credit Visual &amp; Performing Arts</v>
      </c>
      <c r="J1347">
        <v>501</v>
      </c>
      <c r="K1347" t="s">
        <v>2871</v>
      </c>
      <c r="L1347" t="s">
        <v>87</v>
      </c>
      <c r="M1347" t="s">
        <v>903</v>
      </c>
      <c r="N1347" t="s">
        <v>41</v>
      </c>
      <c r="O1347">
        <v>1910</v>
      </c>
      <c r="P1347">
        <v>2230</v>
      </c>
      <c r="Q1347" t="s">
        <v>233</v>
      </c>
      <c r="R1347">
        <v>132</v>
      </c>
      <c r="S1347" t="s">
        <v>134</v>
      </c>
      <c r="T1347" t="s">
        <v>44</v>
      </c>
      <c r="U1347" s="1">
        <v>43494</v>
      </c>
      <c r="V1347" s="1">
        <v>43606</v>
      </c>
      <c r="W1347" t="s">
        <v>2864</v>
      </c>
      <c r="X1347" t="s">
        <v>905</v>
      </c>
      <c r="Y1347">
        <v>7</v>
      </c>
      <c r="Z1347">
        <v>7</v>
      </c>
      <c r="AA1347">
        <v>25</v>
      </c>
      <c r="AB1347">
        <v>28</v>
      </c>
      <c r="AC1347" t="s">
        <v>4947</v>
      </c>
      <c r="AD1347">
        <f>IF(ISBLANK(Source[[#This Row],[CrosslistID]]),1,1/COUNTIFS(Source[CrosslistID],Source[[#This Row],[CrosslistID]],Source[TermDesc],Source[[#This Row],[TermDesc]]))</f>
        <v>0.33333333333333331</v>
      </c>
      <c r="AE1347">
        <v>19</v>
      </c>
      <c r="AF1347">
        <v>25</v>
      </c>
      <c r="AG1347">
        <v>76</v>
      </c>
      <c r="AH1347">
        <v>76</v>
      </c>
      <c r="AI1347">
        <v>0.72</v>
      </c>
      <c r="AJ1347">
        <v>0.72</v>
      </c>
      <c r="AK1347">
        <v>0.2</v>
      </c>
      <c r="AL13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47">
        <f>IF(AND(Source[[#This Row],[Credit_Noncredit]]="Noncredit",Source[[#This Row],[FTEF]]&gt;0),Source[[#This Row],[NC XLST FTES]]*525/(437.5*Source[[#This Row],[FTEF]]),0)</f>
        <v>0</v>
      </c>
      <c r="AN1347">
        <f>IF(Source[[#This Row],[Credit_Noncredit]]="Credit",Source[[#This Row],[Census Enrollment]],Source[[#This Row],[Noncredit Avg. Attendance]])</f>
        <v>7</v>
      </c>
    </row>
    <row r="1348" spans="1:40" x14ac:dyDescent="0.25">
      <c r="A1348" t="s">
        <v>4581</v>
      </c>
      <c r="B1348" t="s">
        <v>886</v>
      </c>
      <c r="C1348" t="s">
        <v>1184</v>
      </c>
      <c r="D1348" t="s">
        <v>1262</v>
      </c>
      <c r="E1348" s="4">
        <v>35481</v>
      </c>
      <c r="F1348" s="4" t="s">
        <v>1263</v>
      </c>
      <c r="G1348" s="4">
        <v>19</v>
      </c>
      <c r="H1348" t="str">
        <f>CONCATENATE(Source[[#This Row],[Subject]],TRIM(Source[[#This Row],[Course]]))</f>
        <v>MUS19</v>
      </c>
      <c r="I1348" t="str">
        <f>VLOOKUP(Source[[#This Row],[SubjCrse]],'Courses and Categories'!$E$2:$G$1816,3,FALSE)</f>
        <v>Credit Visual &amp; Performing Arts</v>
      </c>
      <c r="J1348">
        <v>2</v>
      </c>
      <c r="K1348" t="s">
        <v>2873</v>
      </c>
      <c r="L1348" t="s">
        <v>39</v>
      </c>
      <c r="M1348" t="s">
        <v>903</v>
      </c>
      <c r="N1348" t="s">
        <v>1041</v>
      </c>
      <c r="O1348">
        <v>1010</v>
      </c>
      <c r="P1348">
        <v>1100</v>
      </c>
      <c r="Q1348" t="s">
        <v>233</v>
      </c>
      <c r="R1348">
        <v>215</v>
      </c>
      <c r="S1348" t="s">
        <v>134</v>
      </c>
      <c r="T1348">
        <v>1</v>
      </c>
      <c r="U1348" s="1">
        <v>43479</v>
      </c>
      <c r="V1348" s="1">
        <v>43607</v>
      </c>
      <c r="W1348" t="s">
        <v>2820</v>
      </c>
      <c r="X1348" t="s">
        <v>1929</v>
      </c>
      <c r="Y1348">
        <v>3</v>
      </c>
      <c r="Z1348">
        <v>3</v>
      </c>
      <c r="AA1348">
        <v>24</v>
      </c>
      <c r="AB1348">
        <v>12.5</v>
      </c>
      <c r="AC1348" t="s">
        <v>2858</v>
      </c>
      <c r="AD1348">
        <f>IF(ISBLANK(Source[[#This Row],[CrosslistID]]),1,1/COUNTIFS(Source[CrosslistID],Source[[#This Row],[CrosslistID]],Source[TermDesc],Source[[#This Row],[TermDesc]]))</f>
        <v>0.33333333333333331</v>
      </c>
      <c r="AE1348">
        <v>18</v>
      </c>
      <c r="AF1348">
        <v>24</v>
      </c>
      <c r="AG1348">
        <v>75</v>
      </c>
      <c r="AH1348">
        <v>75</v>
      </c>
      <c r="AI1348">
        <v>0.3</v>
      </c>
      <c r="AJ1348">
        <v>0.3</v>
      </c>
      <c r="AK1348">
        <v>0</v>
      </c>
      <c r="AL13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48">
        <f>IF(AND(Source[[#This Row],[Credit_Noncredit]]="Noncredit",Source[[#This Row],[FTEF]]&gt;0),Source[[#This Row],[NC XLST FTES]]*525/(437.5*Source[[#This Row],[FTEF]]),0)</f>
        <v>0</v>
      </c>
      <c r="AN1348">
        <f>IF(Source[[#This Row],[Credit_Noncredit]]="Credit",Source[[#This Row],[Census Enrollment]],Source[[#This Row],[Noncredit Avg. Attendance]])</f>
        <v>3</v>
      </c>
    </row>
    <row r="1349" spans="1:40" x14ac:dyDescent="0.25">
      <c r="A1349" t="s">
        <v>4581</v>
      </c>
      <c r="B1349" t="s">
        <v>886</v>
      </c>
      <c r="C1349" t="s">
        <v>1184</v>
      </c>
      <c r="D1349" t="s">
        <v>1262</v>
      </c>
      <c r="E1349" s="4">
        <v>35489</v>
      </c>
      <c r="F1349" s="4" t="s">
        <v>1263</v>
      </c>
      <c r="G1349" s="4">
        <v>19</v>
      </c>
      <c r="H1349" t="str">
        <f>CONCATENATE(Source[[#This Row],[Subject]],TRIM(Source[[#This Row],[Course]]))</f>
        <v>MUS19</v>
      </c>
      <c r="I1349" t="str">
        <f>VLOOKUP(Source[[#This Row],[SubjCrse]],'Courses and Categories'!$E$2:$G$1816,3,FALSE)</f>
        <v>Credit Visual &amp; Performing Arts</v>
      </c>
      <c r="J1349">
        <v>3</v>
      </c>
      <c r="K1349" t="s">
        <v>2873</v>
      </c>
      <c r="L1349" t="s">
        <v>39</v>
      </c>
      <c r="M1349" t="s">
        <v>903</v>
      </c>
      <c r="N1349" t="s">
        <v>1041</v>
      </c>
      <c r="O1349">
        <v>1110</v>
      </c>
      <c r="P1349">
        <v>1200</v>
      </c>
      <c r="Q1349" t="s">
        <v>233</v>
      </c>
      <c r="R1349">
        <v>215</v>
      </c>
      <c r="S1349" t="s">
        <v>134</v>
      </c>
      <c r="T1349">
        <v>1</v>
      </c>
      <c r="U1349" s="1">
        <v>43479</v>
      </c>
      <c r="V1349" s="1">
        <v>43607</v>
      </c>
      <c r="W1349" t="s">
        <v>2839</v>
      </c>
      <c r="X1349" t="s">
        <v>1929</v>
      </c>
      <c r="Y1349">
        <v>7</v>
      </c>
      <c r="Z1349">
        <v>7</v>
      </c>
      <c r="AA1349">
        <v>24</v>
      </c>
      <c r="AB1349">
        <v>29.166699999999999</v>
      </c>
      <c r="AC1349" t="s">
        <v>1271</v>
      </c>
      <c r="AD1349">
        <f>IF(ISBLANK(Source[[#This Row],[CrosslistID]]),1,1/COUNTIFS(Source[CrosslistID],Source[[#This Row],[CrosslistID]],Source[TermDesc],Source[[#This Row],[TermDesc]]))</f>
        <v>0.33333333333333331</v>
      </c>
      <c r="AE1349">
        <v>20</v>
      </c>
      <c r="AF1349">
        <v>24</v>
      </c>
      <c r="AG1349">
        <v>83.333299999999994</v>
      </c>
      <c r="AH1349">
        <v>83.333299999999994</v>
      </c>
      <c r="AI1349">
        <v>0.7</v>
      </c>
      <c r="AJ1349">
        <v>0.7</v>
      </c>
      <c r="AK1349">
        <v>0</v>
      </c>
      <c r="AL13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49">
        <f>IF(AND(Source[[#This Row],[Credit_Noncredit]]="Noncredit",Source[[#This Row],[FTEF]]&gt;0),Source[[#This Row],[NC XLST FTES]]*525/(437.5*Source[[#This Row],[FTEF]]),0)</f>
        <v>0</v>
      </c>
      <c r="AN1349">
        <f>IF(Source[[#This Row],[Credit_Noncredit]]="Credit",Source[[#This Row],[Census Enrollment]],Source[[#This Row],[Noncredit Avg. Attendance]])</f>
        <v>7</v>
      </c>
    </row>
    <row r="1350" spans="1:40" x14ac:dyDescent="0.25">
      <c r="A1350" t="s">
        <v>4581</v>
      </c>
      <c r="B1350" t="s">
        <v>886</v>
      </c>
      <c r="C1350" t="s">
        <v>1184</v>
      </c>
      <c r="D1350" t="s">
        <v>1262</v>
      </c>
      <c r="E1350" s="4">
        <v>35490</v>
      </c>
      <c r="F1350" s="4" t="s">
        <v>1263</v>
      </c>
      <c r="G1350" s="4">
        <v>19</v>
      </c>
      <c r="H1350" t="str">
        <f>CONCATENATE(Source[[#This Row],[Subject]],TRIM(Source[[#This Row],[Course]]))</f>
        <v>MUS19</v>
      </c>
      <c r="I1350" t="str">
        <f>VLOOKUP(Source[[#This Row],[SubjCrse]],'Courses and Categories'!$E$2:$G$1816,3,FALSE)</f>
        <v>Credit Visual &amp; Performing Arts</v>
      </c>
      <c r="J1350">
        <v>501</v>
      </c>
      <c r="K1350" t="s">
        <v>2873</v>
      </c>
      <c r="L1350" t="s">
        <v>87</v>
      </c>
      <c r="M1350" t="s">
        <v>903</v>
      </c>
      <c r="N1350" t="s">
        <v>185</v>
      </c>
      <c r="O1350">
        <v>1910</v>
      </c>
      <c r="P1350">
        <v>2200</v>
      </c>
      <c r="Q1350" t="s">
        <v>233</v>
      </c>
      <c r="R1350">
        <v>215</v>
      </c>
      <c r="S1350" t="s">
        <v>134</v>
      </c>
      <c r="T1350">
        <v>1</v>
      </c>
      <c r="U1350" s="1">
        <v>43479</v>
      </c>
      <c r="V1350" s="1">
        <v>43607</v>
      </c>
      <c r="W1350" t="s">
        <v>1268</v>
      </c>
      <c r="X1350" t="s">
        <v>1929</v>
      </c>
      <c r="Y1350">
        <v>5</v>
      </c>
      <c r="Z1350">
        <v>5</v>
      </c>
      <c r="AA1350">
        <v>24</v>
      </c>
      <c r="AB1350">
        <v>20.833300000000001</v>
      </c>
      <c r="AC1350" t="s">
        <v>4943</v>
      </c>
      <c r="AD1350">
        <f>IF(ISBLANK(Source[[#This Row],[CrosslistID]]),1,1/COUNTIFS(Source[CrosslistID],Source[[#This Row],[CrosslistID]],Source[TermDesc],Source[[#This Row],[TermDesc]]))</f>
        <v>0.33333333333333331</v>
      </c>
      <c r="AE1350">
        <v>27</v>
      </c>
      <c r="AF1350">
        <v>24</v>
      </c>
      <c r="AG1350">
        <v>112.5</v>
      </c>
      <c r="AH1350">
        <v>112.5</v>
      </c>
      <c r="AI1350">
        <v>0.5</v>
      </c>
      <c r="AJ1350">
        <v>0.5</v>
      </c>
      <c r="AK1350">
        <v>0</v>
      </c>
      <c r="AL13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50">
        <f>IF(AND(Source[[#This Row],[Credit_Noncredit]]="Noncredit",Source[[#This Row],[FTEF]]&gt;0),Source[[#This Row],[NC XLST FTES]]*525/(437.5*Source[[#This Row],[FTEF]]),0)</f>
        <v>0</v>
      </c>
      <c r="AN1350">
        <f>IF(Source[[#This Row],[Credit_Noncredit]]="Credit",Source[[#This Row],[Census Enrollment]],Source[[#This Row],[Noncredit Avg. Attendance]])</f>
        <v>5</v>
      </c>
    </row>
    <row r="1351" spans="1:40" x14ac:dyDescent="0.25">
      <c r="A1351" t="s">
        <v>4581</v>
      </c>
      <c r="B1351" t="s">
        <v>886</v>
      </c>
      <c r="C1351" t="s">
        <v>1184</v>
      </c>
      <c r="D1351" t="s">
        <v>1262</v>
      </c>
      <c r="E1351" s="4">
        <v>37486</v>
      </c>
      <c r="F1351" s="4" t="s">
        <v>1263</v>
      </c>
      <c r="G1351" s="4">
        <v>20</v>
      </c>
      <c r="H1351" t="str">
        <f>CONCATENATE(Source[[#This Row],[Subject]],TRIM(Source[[#This Row],[Course]]))</f>
        <v>MUS20</v>
      </c>
      <c r="I1351" t="str">
        <f>VLOOKUP(Source[[#This Row],[SubjCrse]],'Courses and Categories'!$E$2:$G$1816,3,FALSE)</f>
        <v>Credit Visual &amp; Performing Arts</v>
      </c>
      <c r="J1351">
        <v>501</v>
      </c>
      <c r="K1351" t="s">
        <v>2874</v>
      </c>
      <c r="L1351" t="s">
        <v>87</v>
      </c>
      <c r="M1351" t="s">
        <v>903</v>
      </c>
      <c r="N1351" t="s">
        <v>50</v>
      </c>
      <c r="O1351">
        <v>1810</v>
      </c>
      <c r="P1351">
        <v>2100</v>
      </c>
      <c r="Q1351" t="s">
        <v>233</v>
      </c>
      <c r="R1351">
        <v>132</v>
      </c>
      <c r="S1351" t="s">
        <v>134</v>
      </c>
      <c r="T1351">
        <v>1</v>
      </c>
      <c r="U1351" s="1">
        <v>43479</v>
      </c>
      <c r="V1351" s="1">
        <v>43607</v>
      </c>
      <c r="W1351" t="s">
        <v>2866</v>
      </c>
      <c r="X1351" t="s">
        <v>1929</v>
      </c>
      <c r="Y1351">
        <v>6</v>
      </c>
      <c r="Z1351">
        <v>6</v>
      </c>
      <c r="AA1351">
        <v>25</v>
      </c>
      <c r="AB1351">
        <v>24</v>
      </c>
      <c r="AC1351" t="s">
        <v>2867</v>
      </c>
      <c r="AD1351">
        <f>IF(ISBLANK(Source[[#This Row],[CrosslistID]]),1,1/COUNTIFS(Source[CrosslistID],Source[[#This Row],[CrosslistID]],Source[TermDesc],Source[[#This Row],[TermDesc]]))</f>
        <v>0.5</v>
      </c>
      <c r="AE1351">
        <v>20</v>
      </c>
      <c r="AF1351">
        <v>25</v>
      </c>
      <c r="AG1351">
        <v>80</v>
      </c>
      <c r="AH1351">
        <v>80</v>
      </c>
      <c r="AI1351">
        <v>0.6</v>
      </c>
      <c r="AJ1351">
        <v>0.6</v>
      </c>
      <c r="AK1351">
        <v>0.2</v>
      </c>
      <c r="AL13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51">
        <f>IF(AND(Source[[#This Row],[Credit_Noncredit]]="Noncredit",Source[[#This Row],[FTEF]]&gt;0),Source[[#This Row],[NC XLST FTES]]*525/(437.5*Source[[#This Row],[FTEF]]),0)</f>
        <v>0</v>
      </c>
      <c r="AN1351">
        <f>IF(Source[[#This Row],[Credit_Noncredit]]="Credit",Source[[#This Row],[Census Enrollment]],Source[[#This Row],[Noncredit Avg. Attendance]])</f>
        <v>6</v>
      </c>
    </row>
    <row r="1352" spans="1:40" x14ac:dyDescent="0.25">
      <c r="A1352" t="s">
        <v>4581</v>
      </c>
      <c r="B1352" t="s">
        <v>886</v>
      </c>
      <c r="C1352" t="s">
        <v>1184</v>
      </c>
      <c r="D1352" t="s">
        <v>1262</v>
      </c>
      <c r="E1352" s="4">
        <v>30183</v>
      </c>
      <c r="F1352" s="4" t="s">
        <v>1263</v>
      </c>
      <c r="G1352" s="4">
        <v>21</v>
      </c>
      <c r="H1352" t="str">
        <f>CONCATENATE(Source[[#This Row],[Subject]],TRIM(Source[[#This Row],[Course]]))</f>
        <v>MUS21</v>
      </c>
      <c r="I1352" t="str">
        <f>VLOOKUP(Source[[#This Row],[SubjCrse]],'Courses and Categories'!$E$2:$G$1816,3,FALSE)</f>
        <v>Credit General Education</v>
      </c>
      <c r="J1352">
        <v>1</v>
      </c>
      <c r="K1352" t="s">
        <v>2875</v>
      </c>
      <c r="L1352" t="s">
        <v>39</v>
      </c>
      <c r="M1352" t="s">
        <v>903</v>
      </c>
      <c r="N1352" t="s">
        <v>59</v>
      </c>
      <c r="O1352">
        <v>940</v>
      </c>
      <c r="P1352">
        <v>1055</v>
      </c>
      <c r="Q1352" t="s">
        <v>233</v>
      </c>
      <c r="R1352">
        <v>135</v>
      </c>
      <c r="S1352" t="s">
        <v>134</v>
      </c>
      <c r="T1352">
        <v>1</v>
      </c>
      <c r="U1352" s="1">
        <v>43479</v>
      </c>
      <c r="V1352" s="1">
        <v>43607</v>
      </c>
      <c r="W1352" t="s">
        <v>2876</v>
      </c>
      <c r="X1352" t="s">
        <v>1929</v>
      </c>
      <c r="Y1352">
        <v>20</v>
      </c>
      <c r="Z1352">
        <v>20</v>
      </c>
      <c r="AA1352">
        <v>30</v>
      </c>
      <c r="AB1352">
        <v>66.666700000000006</v>
      </c>
      <c r="AD1352">
        <f>IF(ISBLANK(Source[[#This Row],[CrosslistID]]),1,1/COUNTIFS(Source[CrosslistID],Source[[#This Row],[CrosslistID]],Source[TermDesc],Source[[#This Row],[TermDesc]]))</f>
        <v>1</v>
      </c>
      <c r="AG1352">
        <v>0</v>
      </c>
      <c r="AH1352">
        <v>66.666700000000006</v>
      </c>
      <c r="AI1352">
        <v>1.9</v>
      </c>
      <c r="AJ1352">
        <v>2</v>
      </c>
      <c r="AK1352">
        <v>0.2</v>
      </c>
      <c r="AL13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52">
        <f>IF(AND(Source[[#This Row],[Credit_Noncredit]]="Noncredit",Source[[#This Row],[FTEF]]&gt;0),Source[[#This Row],[NC XLST FTES]]*525/(437.5*Source[[#This Row],[FTEF]]),0)</f>
        <v>0</v>
      </c>
      <c r="AN1352">
        <f>IF(Source[[#This Row],[Credit_Noncredit]]="Credit",Source[[#This Row],[Census Enrollment]],Source[[#This Row],[Noncredit Avg. Attendance]])</f>
        <v>20</v>
      </c>
    </row>
    <row r="1353" spans="1:40" x14ac:dyDescent="0.25">
      <c r="A1353" t="s">
        <v>4581</v>
      </c>
      <c r="B1353" t="s">
        <v>886</v>
      </c>
      <c r="C1353" t="s">
        <v>1184</v>
      </c>
      <c r="D1353" t="s">
        <v>1262</v>
      </c>
      <c r="E1353" s="4">
        <v>35484</v>
      </c>
      <c r="F1353" s="4" t="s">
        <v>1263</v>
      </c>
      <c r="G1353" s="4">
        <v>23</v>
      </c>
      <c r="H1353" t="str">
        <f>CONCATENATE(Source[[#This Row],[Subject]],TRIM(Source[[#This Row],[Course]]))</f>
        <v>MUS23</v>
      </c>
      <c r="I1353" t="str">
        <f>VLOOKUP(Source[[#This Row],[SubjCrse]],'Courses and Categories'!$E$2:$G$1816,3,FALSE)</f>
        <v>Credit General Education</v>
      </c>
      <c r="J1353">
        <v>1</v>
      </c>
      <c r="K1353" t="s">
        <v>2879</v>
      </c>
      <c r="L1353" t="s">
        <v>39</v>
      </c>
      <c r="M1353" t="s">
        <v>903</v>
      </c>
      <c r="N1353" t="s">
        <v>59</v>
      </c>
      <c r="O1353">
        <v>1240</v>
      </c>
      <c r="P1353">
        <v>1355</v>
      </c>
      <c r="Q1353" t="s">
        <v>233</v>
      </c>
      <c r="R1353">
        <v>133</v>
      </c>
      <c r="S1353" t="s">
        <v>134</v>
      </c>
      <c r="T1353">
        <v>1</v>
      </c>
      <c r="U1353" s="1">
        <v>43479</v>
      </c>
      <c r="V1353" s="1">
        <v>43607</v>
      </c>
      <c r="W1353" t="s">
        <v>2824</v>
      </c>
      <c r="X1353" t="s">
        <v>1929</v>
      </c>
      <c r="Y1353">
        <v>28</v>
      </c>
      <c r="Z1353">
        <v>27</v>
      </c>
      <c r="AA1353">
        <v>35</v>
      </c>
      <c r="AB1353">
        <v>77.142899999999997</v>
      </c>
      <c r="AD1353">
        <f>IF(ISBLANK(Source[[#This Row],[CrosslistID]]),1,1/COUNTIFS(Source[CrosslistID],Source[[#This Row],[CrosslistID]],Source[TermDesc],Source[[#This Row],[TermDesc]]))</f>
        <v>1</v>
      </c>
      <c r="AG1353">
        <v>0</v>
      </c>
      <c r="AH1353">
        <v>77.142899999999997</v>
      </c>
      <c r="AI1353">
        <v>2.7</v>
      </c>
      <c r="AJ1353">
        <v>2.8</v>
      </c>
      <c r="AK1353">
        <v>0.2</v>
      </c>
      <c r="AL13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53">
        <f>IF(AND(Source[[#This Row],[Credit_Noncredit]]="Noncredit",Source[[#This Row],[FTEF]]&gt;0),Source[[#This Row],[NC XLST FTES]]*525/(437.5*Source[[#This Row],[FTEF]]),0)</f>
        <v>0</v>
      </c>
      <c r="AN1353">
        <f>IF(Source[[#This Row],[Credit_Noncredit]]="Credit",Source[[#This Row],[Census Enrollment]],Source[[#This Row],[Noncredit Avg. Attendance]])</f>
        <v>28</v>
      </c>
    </row>
    <row r="1354" spans="1:40" x14ac:dyDescent="0.25">
      <c r="A1354" t="s">
        <v>4581</v>
      </c>
      <c r="B1354" t="s">
        <v>886</v>
      </c>
      <c r="C1354" t="s">
        <v>1184</v>
      </c>
      <c r="D1354" t="s">
        <v>1262</v>
      </c>
      <c r="E1354" s="4">
        <v>38739</v>
      </c>
      <c r="F1354" s="4" t="s">
        <v>1263</v>
      </c>
      <c r="G1354" s="4">
        <v>23</v>
      </c>
      <c r="H1354" t="str">
        <f>CONCATENATE(Source[[#This Row],[Subject]],TRIM(Source[[#This Row],[Course]]))</f>
        <v>MUS23</v>
      </c>
      <c r="I1354" t="str">
        <f>VLOOKUP(Source[[#This Row],[SubjCrse]],'Courses and Categories'!$E$2:$G$1816,3,FALSE)</f>
        <v>Credit General Education</v>
      </c>
      <c r="J1354">
        <v>401</v>
      </c>
      <c r="K1354" t="s">
        <v>2879</v>
      </c>
      <c r="L1354" t="s">
        <v>39</v>
      </c>
      <c r="M1354" t="s">
        <v>903</v>
      </c>
      <c r="N1354" t="s">
        <v>105</v>
      </c>
      <c r="O1354">
        <v>1110</v>
      </c>
      <c r="P1354">
        <v>1345</v>
      </c>
      <c r="Q1354" t="s">
        <v>233</v>
      </c>
      <c r="R1354">
        <v>133</v>
      </c>
      <c r="S1354" t="s">
        <v>134</v>
      </c>
      <c r="T1354" t="s">
        <v>44</v>
      </c>
      <c r="U1354" s="1">
        <v>43542</v>
      </c>
      <c r="V1354" s="1">
        <v>43607</v>
      </c>
      <c r="W1354" t="s">
        <v>2824</v>
      </c>
      <c r="X1354" t="s">
        <v>905</v>
      </c>
      <c r="Y1354">
        <v>21</v>
      </c>
      <c r="Z1354">
        <v>20</v>
      </c>
      <c r="AA1354">
        <v>35</v>
      </c>
      <c r="AB1354">
        <v>57.142899999999997</v>
      </c>
      <c r="AD1354">
        <f>IF(ISBLANK(Source[[#This Row],[CrosslistID]]),1,1/COUNTIFS(Source[CrosslistID],Source[[#This Row],[CrosslistID]],Source[TermDesc],Source[[#This Row],[TermDesc]]))</f>
        <v>1</v>
      </c>
      <c r="AG1354">
        <v>0</v>
      </c>
      <c r="AH1354">
        <v>57.142899999999997</v>
      </c>
      <c r="AI1354">
        <v>1.9890000000000001</v>
      </c>
      <c r="AJ1354">
        <v>2.0884</v>
      </c>
      <c r="AK1354">
        <v>0.2</v>
      </c>
      <c r="AL13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54">
        <f>IF(AND(Source[[#This Row],[Credit_Noncredit]]="Noncredit",Source[[#This Row],[FTEF]]&gt;0),Source[[#This Row],[NC XLST FTES]]*525/(437.5*Source[[#This Row],[FTEF]]),0)</f>
        <v>0</v>
      </c>
      <c r="AN1354">
        <f>IF(Source[[#This Row],[Credit_Noncredit]]="Credit",Source[[#This Row],[Census Enrollment]],Source[[#This Row],[Noncredit Avg. Attendance]])</f>
        <v>21</v>
      </c>
    </row>
    <row r="1355" spans="1:40" x14ac:dyDescent="0.25">
      <c r="A1355" t="s">
        <v>4581</v>
      </c>
      <c r="B1355" t="s">
        <v>886</v>
      </c>
      <c r="C1355" t="s">
        <v>1184</v>
      </c>
      <c r="D1355" t="s">
        <v>1262</v>
      </c>
      <c r="E1355" s="4">
        <v>38542</v>
      </c>
      <c r="F1355" s="4" t="s">
        <v>1263</v>
      </c>
      <c r="G1355" s="4">
        <v>23</v>
      </c>
      <c r="H1355" t="str">
        <f>CONCATENATE(Source[[#This Row],[Subject]],TRIM(Source[[#This Row],[Course]]))</f>
        <v>MUS23</v>
      </c>
      <c r="I1355" t="str">
        <f>VLOOKUP(Source[[#This Row],[SubjCrse]],'Courses and Categories'!$E$2:$G$1816,3,FALSE)</f>
        <v>Credit General Education</v>
      </c>
      <c r="J1355">
        <v>581</v>
      </c>
      <c r="K1355" t="s">
        <v>2879</v>
      </c>
      <c r="L1355" t="s">
        <v>87</v>
      </c>
      <c r="M1355" t="s">
        <v>903</v>
      </c>
      <c r="N1355" t="s">
        <v>41</v>
      </c>
      <c r="O1355">
        <v>1810</v>
      </c>
      <c r="P1355">
        <v>2100</v>
      </c>
      <c r="Q1355" t="s">
        <v>76</v>
      </c>
      <c r="S1355" t="s">
        <v>77</v>
      </c>
      <c r="T1355">
        <v>1</v>
      </c>
      <c r="U1355" s="1">
        <v>43479</v>
      </c>
      <c r="V1355" s="1">
        <v>43607</v>
      </c>
      <c r="W1355" t="s">
        <v>2843</v>
      </c>
      <c r="X1355" t="s">
        <v>1929</v>
      </c>
      <c r="Y1355">
        <v>17</v>
      </c>
      <c r="Z1355">
        <v>16</v>
      </c>
      <c r="AA1355">
        <v>35</v>
      </c>
      <c r="AB1355">
        <v>45.714300000000001</v>
      </c>
      <c r="AD1355">
        <f>IF(ISBLANK(Source[[#This Row],[CrosslistID]]),1,1/COUNTIFS(Source[CrosslistID],Source[[#This Row],[CrosslistID]],Source[TermDesc],Source[[#This Row],[TermDesc]]))</f>
        <v>1</v>
      </c>
      <c r="AG1355">
        <v>0</v>
      </c>
      <c r="AH1355">
        <v>45.714300000000001</v>
      </c>
      <c r="AI1355">
        <v>1.7</v>
      </c>
      <c r="AJ1355">
        <v>1.7</v>
      </c>
      <c r="AK1355">
        <v>0.2</v>
      </c>
      <c r="AL13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55">
        <f>IF(AND(Source[[#This Row],[Credit_Noncredit]]="Noncredit",Source[[#This Row],[FTEF]]&gt;0),Source[[#This Row],[NC XLST FTES]]*525/(437.5*Source[[#This Row],[FTEF]]),0)</f>
        <v>0</v>
      </c>
      <c r="AN1355">
        <f>IF(Source[[#This Row],[Credit_Noncredit]]="Credit",Source[[#This Row],[Census Enrollment]],Source[[#This Row],[Noncredit Avg. Attendance]])</f>
        <v>17</v>
      </c>
    </row>
    <row r="1356" spans="1:40" x14ac:dyDescent="0.25">
      <c r="A1356" t="s">
        <v>4581</v>
      </c>
      <c r="B1356" t="s">
        <v>886</v>
      </c>
      <c r="C1356" t="s">
        <v>1184</v>
      </c>
      <c r="D1356" t="s">
        <v>1262</v>
      </c>
      <c r="E1356" s="4">
        <v>36887</v>
      </c>
      <c r="F1356" s="4" t="s">
        <v>1263</v>
      </c>
      <c r="G1356" s="4">
        <v>25</v>
      </c>
      <c r="H1356" t="str">
        <f>CONCATENATE(Source[[#This Row],[Subject]],TRIM(Source[[#This Row],[Course]]))</f>
        <v>MUS25</v>
      </c>
      <c r="I1356" t="str">
        <f>VLOOKUP(Source[[#This Row],[SubjCrse]],'Courses and Categories'!$E$2:$G$1816,3,FALSE)</f>
        <v>Credit General Education</v>
      </c>
      <c r="J1356">
        <v>1</v>
      </c>
      <c r="K1356" t="s">
        <v>2881</v>
      </c>
      <c r="L1356" t="s">
        <v>39</v>
      </c>
      <c r="M1356" t="s">
        <v>903</v>
      </c>
      <c r="N1356" t="s">
        <v>1041</v>
      </c>
      <c r="O1356">
        <v>810</v>
      </c>
      <c r="P1356">
        <v>900</v>
      </c>
      <c r="Q1356" t="s">
        <v>233</v>
      </c>
      <c r="R1356">
        <v>216</v>
      </c>
      <c r="S1356" t="s">
        <v>134</v>
      </c>
      <c r="T1356">
        <v>1</v>
      </c>
      <c r="U1356" s="1">
        <v>43479</v>
      </c>
      <c r="V1356" s="1">
        <v>43607</v>
      </c>
      <c r="W1356" t="s">
        <v>2839</v>
      </c>
      <c r="X1356" t="s">
        <v>1929</v>
      </c>
      <c r="Y1356">
        <v>35</v>
      </c>
      <c r="Z1356">
        <v>33</v>
      </c>
      <c r="AA1356">
        <v>35</v>
      </c>
      <c r="AB1356">
        <v>94.285700000000006</v>
      </c>
      <c r="AD1356">
        <f>IF(ISBLANK(Source[[#This Row],[CrosslistID]]),1,1/COUNTIFS(Source[CrosslistID],Source[[#This Row],[CrosslistID]],Source[TermDesc],Source[[#This Row],[TermDesc]]))</f>
        <v>1</v>
      </c>
      <c r="AG1356">
        <v>0</v>
      </c>
      <c r="AH1356">
        <v>94.285700000000006</v>
      </c>
      <c r="AI1356">
        <v>3.4</v>
      </c>
      <c r="AJ1356">
        <v>3.5</v>
      </c>
      <c r="AK1356">
        <v>0.2</v>
      </c>
      <c r="AL13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56">
        <f>IF(AND(Source[[#This Row],[Credit_Noncredit]]="Noncredit",Source[[#This Row],[FTEF]]&gt;0),Source[[#This Row],[NC XLST FTES]]*525/(437.5*Source[[#This Row],[FTEF]]),0)</f>
        <v>0</v>
      </c>
      <c r="AN1356">
        <f>IF(Source[[#This Row],[Credit_Noncredit]]="Credit",Source[[#This Row],[Census Enrollment]],Source[[#This Row],[Noncredit Avg. Attendance]])</f>
        <v>35</v>
      </c>
    </row>
    <row r="1357" spans="1:40" x14ac:dyDescent="0.25">
      <c r="A1357" t="s">
        <v>4581</v>
      </c>
      <c r="B1357" t="s">
        <v>886</v>
      </c>
      <c r="C1357" t="s">
        <v>1184</v>
      </c>
      <c r="D1357" t="s">
        <v>1262</v>
      </c>
      <c r="E1357" s="4">
        <v>30187</v>
      </c>
      <c r="F1357" s="4" t="s">
        <v>1263</v>
      </c>
      <c r="G1357" s="4">
        <v>25</v>
      </c>
      <c r="H1357" t="str">
        <f>CONCATENATE(Source[[#This Row],[Subject]],TRIM(Source[[#This Row],[Course]]))</f>
        <v>MUS25</v>
      </c>
      <c r="I1357" t="str">
        <f>VLOOKUP(Source[[#This Row],[SubjCrse]],'Courses and Categories'!$E$2:$G$1816,3,FALSE)</f>
        <v>Credit General Education</v>
      </c>
      <c r="J1357">
        <v>2</v>
      </c>
      <c r="K1357" t="s">
        <v>2881</v>
      </c>
      <c r="L1357" t="s">
        <v>39</v>
      </c>
      <c r="M1357" t="s">
        <v>903</v>
      </c>
      <c r="N1357" t="s">
        <v>1041</v>
      </c>
      <c r="O1357">
        <v>910</v>
      </c>
      <c r="P1357">
        <v>1000</v>
      </c>
      <c r="Q1357" t="s">
        <v>233</v>
      </c>
      <c r="R1357">
        <v>216</v>
      </c>
      <c r="S1357" t="s">
        <v>134</v>
      </c>
      <c r="T1357">
        <v>1</v>
      </c>
      <c r="U1357" s="1">
        <v>43479</v>
      </c>
      <c r="V1357" s="1">
        <v>43607</v>
      </c>
      <c r="W1357" t="s">
        <v>2839</v>
      </c>
      <c r="X1357" t="s">
        <v>1929</v>
      </c>
      <c r="Y1357">
        <v>38</v>
      </c>
      <c r="Z1357">
        <v>37</v>
      </c>
      <c r="AA1357">
        <v>35</v>
      </c>
      <c r="AB1357">
        <v>105.71429999999999</v>
      </c>
      <c r="AD1357">
        <f>IF(ISBLANK(Source[[#This Row],[CrosslistID]]),1,1/COUNTIFS(Source[CrosslistID],Source[[#This Row],[CrosslistID]],Source[TermDesc],Source[[#This Row],[TermDesc]]))</f>
        <v>1</v>
      </c>
      <c r="AG1357">
        <v>0</v>
      </c>
      <c r="AH1357">
        <v>105.71429999999999</v>
      </c>
      <c r="AI1357">
        <v>3.4</v>
      </c>
      <c r="AJ1357">
        <v>3.8</v>
      </c>
      <c r="AK1357">
        <v>0.2</v>
      </c>
      <c r="AL13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57">
        <f>IF(AND(Source[[#This Row],[Credit_Noncredit]]="Noncredit",Source[[#This Row],[FTEF]]&gt;0),Source[[#This Row],[NC XLST FTES]]*525/(437.5*Source[[#This Row],[FTEF]]),0)</f>
        <v>0</v>
      </c>
      <c r="AN1357">
        <f>IF(Source[[#This Row],[Credit_Noncredit]]="Credit",Source[[#This Row],[Census Enrollment]],Source[[#This Row],[Noncredit Avg. Attendance]])</f>
        <v>38</v>
      </c>
    </row>
    <row r="1358" spans="1:40" x14ac:dyDescent="0.25">
      <c r="A1358" t="s">
        <v>4581</v>
      </c>
      <c r="B1358" t="s">
        <v>886</v>
      </c>
      <c r="C1358" t="s">
        <v>1184</v>
      </c>
      <c r="D1358" t="s">
        <v>1262</v>
      </c>
      <c r="E1358" s="4">
        <v>31386</v>
      </c>
      <c r="F1358" s="4" t="s">
        <v>1263</v>
      </c>
      <c r="G1358" s="4">
        <v>25</v>
      </c>
      <c r="H1358" t="str">
        <f>CONCATENATE(Source[[#This Row],[Subject]],TRIM(Source[[#This Row],[Course]]))</f>
        <v>MUS25</v>
      </c>
      <c r="I1358" t="str">
        <f>VLOOKUP(Source[[#This Row],[SubjCrse]],'Courses and Categories'!$E$2:$G$1816,3,FALSE)</f>
        <v>Credit General Education</v>
      </c>
      <c r="J1358">
        <v>3</v>
      </c>
      <c r="K1358" t="s">
        <v>2881</v>
      </c>
      <c r="L1358" t="s">
        <v>39</v>
      </c>
      <c r="M1358" t="s">
        <v>903</v>
      </c>
      <c r="N1358" t="s">
        <v>1041</v>
      </c>
      <c r="O1358">
        <v>1010</v>
      </c>
      <c r="P1358">
        <v>1100</v>
      </c>
      <c r="Q1358" t="s">
        <v>233</v>
      </c>
      <c r="R1358">
        <v>216</v>
      </c>
      <c r="S1358" t="s">
        <v>134</v>
      </c>
      <c r="T1358">
        <v>1</v>
      </c>
      <c r="U1358" s="1">
        <v>43479</v>
      </c>
      <c r="V1358" s="1">
        <v>43607</v>
      </c>
      <c r="W1358" t="s">
        <v>2839</v>
      </c>
      <c r="X1358" t="s">
        <v>1929</v>
      </c>
      <c r="Y1358">
        <v>37</v>
      </c>
      <c r="Z1358">
        <v>37</v>
      </c>
      <c r="AA1358">
        <v>35</v>
      </c>
      <c r="AB1358">
        <v>105.71429999999999</v>
      </c>
      <c r="AD1358">
        <f>IF(ISBLANK(Source[[#This Row],[CrosslistID]]),1,1/COUNTIFS(Source[CrosslistID],Source[[#This Row],[CrosslistID]],Source[TermDesc],Source[[#This Row],[TermDesc]]))</f>
        <v>1</v>
      </c>
      <c r="AG1358">
        <v>0</v>
      </c>
      <c r="AH1358">
        <v>105.71429999999999</v>
      </c>
      <c r="AI1358">
        <v>3.7</v>
      </c>
      <c r="AJ1358">
        <v>3.7</v>
      </c>
      <c r="AK1358">
        <v>0.2</v>
      </c>
      <c r="AL13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58">
        <f>IF(AND(Source[[#This Row],[Credit_Noncredit]]="Noncredit",Source[[#This Row],[FTEF]]&gt;0),Source[[#This Row],[NC XLST FTES]]*525/(437.5*Source[[#This Row],[FTEF]]),0)</f>
        <v>0</v>
      </c>
      <c r="AN1358">
        <f>IF(Source[[#This Row],[Credit_Noncredit]]="Credit",Source[[#This Row],[Census Enrollment]],Source[[#This Row],[Noncredit Avg. Attendance]])</f>
        <v>37</v>
      </c>
    </row>
    <row r="1359" spans="1:40" x14ac:dyDescent="0.25">
      <c r="A1359" t="s">
        <v>4581</v>
      </c>
      <c r="B1359" t="s">
        <v>886</v>
      </c>
      <c r="C1359" t="s">
        <v>1184</v>
      </c>
      <c r="D1359" t="s">
        <v>1262</v>
      </c>
      <c r="E1359" s="4">
        <v>32531</v>
      </c>
      <c r="F1359" s="4" t="s">
        <v>1263</v>
      </c>
      <c r="G1359" s="4">
        <v>25</v>
      </c>
      <c r="H1359" t="str">
        <f>CONCATENATE(Source[[#This Row],[Subject]],TRIM(Source[[#This Row],[Course]]))</f>
        <v>MUS25</v>
      </c>
      <c r="I1359" t="str">
        <f>VLOOKUP(Source[[#This Row],[SubjCrse]],'Courses and Categories'!$E$2:$G$1816,3,FALSE)</f>
        <v>Credit General Education</v>
      </c>
      <c r="J1359">
        <v>352</v>
      </c>
      <c r="K1359" t="s">
        <v>2881</v>
      </c>
      <c r="L1359" t="s">
        <v>87</v>
      </c>
      <c r="M1359" t="s">
        <v>903</v>
      </c>
      <c r="N1359" t="s">
        <v>185</v>
      </c>
      <c r="O1359">
        <v>1830</v>
      </c>
      <c r="P1359">
        <v>2120</v>
      </c>
      <c r="Q1359" t="s">
        <v>52</v>
      </c>
      <c r="R1359">
        <v>201</v>
      </c>
      <c r="S1359" t="s">
        <v>53</v>
      </c>
      <c r="T1359">
        <v>1</v>
      </c>
      <c r="U1359" s="1">
        <v>43479</v>
      </c>
      <c r="V1359" s="1">
        <v>43607</v>
      </c>
      <c r="W1359" t="s">
        <v>2839</v>
      </c>
      <c r="X1359" t="s">
        <v>1929</v>
      </c>
      <c r="Y1359">
        <v>23</v>
      </c>
      <c r="Z1359">
        <v>19</v>
      </c>
      <c r="AA1359">
        <v>35</v>
      </c>
      <c r="AB1359">
        <v>54.285699999999999</v>
      </c>
      <c r="AD1359">
        <f>IF(ISBLANK(Source[[#This Row],[CrosslistID]]),1,1/COUNTIFS(Source[CrosslistID],Source[[#This Row],[CrosslistID]],Source[TermDesc],Source[[#This Row],[TermDesc]]))</f>
        <v>1</v>
      </c>
      <c r="AG1359">
        <v>0</v>
      </c>
      <c r="AH1359">
        <v>54.285699999999999</v>
      </c>
      <c r="AI1359">
        <v>2.1</v>
      </c>
      <c r="AJ1359">
        <v>2.2999999999999998</v>
      </c>
      <c r="AK1359">
        <v>0.2</v>
      </c>
      <c r="AL13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59">
        <f>IF(AND(Source[[#This Row],[Credit_Noncredit]]="Noncredit",Source[[#This Row],[FTEF]]&gt;0),Source[[#This Row],[NC XLST FTES]]*525/(437.5*Source[[#This Row],[FTEF]]),0)</f>
        <v>0</v>
      </c>
      <c r="AN1359">
        <f>IF(Source[[#This Row],[Credit_Noncredit]]="Credit",Source[[#This Row],[Census Enrollment]],Source[[#This Row],[Noncredit Avg. Attendance]])</f>
        <v>23</v>
      </c>
    </row>
    <row r="1360" spans="1:40" x14ac:dyDescent="0.25">
      <c r="A1360" t="s">
        <v>4581</v>
      </c>
      <c r="B1360" t="s">
        <v>886</v>
      </c>
      <c r="C1360" t="s">
        <v>1184</v>
      </c>
      <c r="D1360" t="s">
        <v>1262</v>
      </c>
      <c r="E1360" s="4">
        <v>31206</v>
      </c>
      <c r="F1360" s="4" t="s">
        <v>1263</v>
      </c>
      <c r="G1360" s="4">
        <v>26</v>
      </c>
      <c r="H1360" t="str">
        <f>CONCATENATE(Source[[#This Row],[Subject]],TRIM(Source[[#This Row],[Course]]))</f>
        <v>MUS26</v>
      </c>
      <c r="I1360" t="str">
        <f>VLOOKUP(Source[[#This Row],[SubjCrse]],'Courses and Categories'!$E$2:$G$1816,3,FALSE)</f>
        <v>Credit General Education</v>
      </c>
      <c r="J1360">
        <v>1</v>
      </c>
      <c r="K1360" t="s">
        <v>2882</v>
      </c>
      <c r="L1360" t="s">
        <v>39</v>
      </c>
      <c r="M1360" t="s">
        <v>903</v>
      </c>
      <c r="N1360" t="s">
        <v>180</v>
      </c>
      <c r="O1360">
        <v>1110</v>
      </c>
      <c r="P1360">
        <v>1400</v>
      </c>
      <c r="Q1360" t="s">
        <v>233</v>
      </c>
      <c r="R1360">
        <v>216</v>
      </c>
      <c r="S1360" t="s">
        <v>134</v>
      </c>
      <c r="T1360">
        <v>1</v>
      </c>
      <c r="U1360" s="1">
        <v>43479</v>
      </c>
      <c r="V1360" s="1">
        <v>43607</v>
      </c>
      <c r="W1360" t="s">
        <v>1855</v>
      </c>
      <c r="X1360" t="s">
        <v>1929</v>
      </c>
      <c r="Y1360">
        <v>26</v>
      </c>
      <c r="Z1360">
        <v>22</v>
      </c>
      <c r="AA1360">
        <v>30</v>
      </c>
      <c r="AB1360">
        <v>73.333299999999994</v>
      </c>
      <c r="AD1360">
        <f>IF(ISBLANK(Source[[#This Row],[CrosslistID]]),1,1/COUNTIFS(Source[CrosslistID],Source[[#This Row],[CrosslistID]],Source[TermDesc],Source[[#This Row],[TermDesc]]))</f>
        <v>1</v>
      </c>
      <c r="AG1360">
        <v>0</v>
      </c>
      <c r="AH1360">
        <v>73.333299999999994</v>
      </c>
      <c r="AI1360">
        <v>2.2999999999999998</v>
      </c>
      <c r="AJ1360">
        <v>2.6</v>
      </c>
      <c r="AK1360">
        <v>0.2</v>
      </c>
      <c r="AL13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60">
        <f>IF(AND(Source[[#This Row],[Credit_Noncredit]]="Noncredit",Source[[#This Row],[FTEF]]&gt;0),Source[[#This Row],[NC XLST FTES]]*525/(437.5*Source[[#This Row],[FTEF]]),0)</f>
        <v>0</v>
      </c>
      <c r="AN1360">
        <f>IF(Source[[#This Row],[Credit_Noncredit]]="Credit",Source[[#This Row],[Census Enrollment]],Source[[#This Row],[Noncredit Avg. Attendance]])</f>
        <v>26</v>
      </c>
    </row>
    <row r="1361" spans="1:40" x14ac:dyDescent="0.25">
      <c r="A1361" t="s">
        <v>4581</v>
      </c>
      <c r="B1361" t="s">
        <v>886</v>
      </c>
      <c r="C1361" t="s">
        <v>1184</v>
      </c>
      <c r="D1361" t="s">
        <v>1262</v>
      </c>
      <c r="E1361" s="4">
        <v>36064</v>
      </c>
      <c r="F1361" s="4" t="s">
        <v>1263</v>
      </c>
      <c r="G1361" s="4" t="s">
        <v>1280</v>
      </c>
      <c r="H1361" t="str">
        <f>CONCATENATE(Source[[#This Row],[Subject]],TRIM(Source[[#This Row],[Course]]))</f>
        <v>MUS27A</v>
      </c>
      <c r="I1361" t="str">
        <f>VLOOKUP(Source[[#This Row],[SubjCrse]],'Courses and Categories'!$E$2:$G$1816,3,FALSE)</f>
        <v>Credit General Education</v>
      </c>
      <c r="J1361">
        <v>1</v>
      </c>
      <c r="K1361" t="s">
        <v>1281</v>
      </c>
      <c r="L1361" t="s">
        <v>39</v>
      </c>
      <c r="M1361" t="s">
        <v>903</v>
      </c>
      <c r="N1361" t="s">
        <v>59</v>
      </c>
      <c r="O1361">
        <v>1110</v>
      </c>
      <c r="P1361">
        <v>1225</v>
      </c>
      <c r="Q1361" t="s">
        <v>233</v>
      </c>
      <c r="R1361">
        <v>216</v>
      </c>
      <c r="S1361" t="s">
        <v>134</v>
      </c>
      <c r="T1361">
        <v>1</v>
      </c>
      <c r="U1361" s="1">
        <v>43479</v>
      </c>
      <c r="V1361" s="1">
        <v>43607</v>
      </c>
      <c r="W1361" t="s">
        <v>2844</v>
      </c>
      <c r="X1361" t="s">
        <v>1929</v>
      </c>
      <c r="Y1361">
        <v>24</v>
      </c>
      <c r="Z1361">
        <v>22</v>
      </c>
      <c r="AA1361">
        <v>30</v>
      </c>
      <c r="AB1361">
        <v>73.333299999999994</v>
      </c>
      <c r="AD1361">
        <f>IF(ISBLANK(Source[[#This Row],[CrosslistID]]),1,1/COUNTIFS(Source[CrosslistID],Source[[#This Row],[CrosslistID]],Source[TermDesc],Source[[#This Row],[TermDesc]]))</f>
        <v>1</v>
      </c>
      <c r="AG1361">
        <v>0</v>
      </c>
      <c r="AH1361">
        <v>73.333299999999994</v>
      </c>
      <c r="AI1361">
        <v>2.2999999999999998</v>
      </c>
      <c r="AJ1361">
        <v>2.4</v>
      </c>
      <c r="AK1361">
        <v>0.2</v>
      </c>
      <c r="AL13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61">
        <f>IF(AND(Source[[#This Row],[Credit_Noncredit]]="Noncredit",Source[[#This Row],[FTEF]]&gt;0),Source[[#This Row],[NC XLST FTES]]*525/(437.5*Source[[#This Row],[FTEF]]),0)</f>
        <v>0</v>
      </c>
      <c r="AN1361">
        <f>IF(Source[[#This Row],[Credit_Noncredit]]="Credit",Source[[#This Row],[Census Enrollment]],Source[[#This Row],[Noncredit Avg. Attendance]])</f>
        <v>24</v>
      </c>
    </row>
    <row r="1362" spans="1:40" x14ac:dyDescent="0.25">
      <c r="A1362" t="s">
        <v>4581</v>
      </c>
      <c r="B1362" t="s">
        <v>886</v>
      </c>
      <c r="C1362" t="s">
        <v>1184</v>
      </c>
      <c r="D1362" t="s">
        <v>1262</v>
      </c>
      <c r="E1362" s="4">
        <v>38443</v>
      </c>
      <c r="F1362" s="4" t="s">
        <v>1263</v>
      </c>
      <c r="G1362" s="4" t="s">
        <v>1280</v>
      </c>
      <c r="H1362" t="str">
        <f>CONCATENATE(Source[[#This Row],[Subject]],TRIM(Source[[#This Row],[Course]]))</f>
        <v>MUS27A</v>
      </c>
      <c r="I1362" t="str">
        <f>VLOOKUP(Source[[#This Row],[SubjCrse]],'Courses and Categories'!$E$2:$G$1816,3,FALSE)</f>
        <v>Credit General Education</v>
      </c>
      <c r="J1362">
        <v>2</v>
      </c>
      <c r="K1362" t="s">
        <v>1281</v>
      </c>
      <c r="L1362" t="s">
        <v>39</v>
      </c>
      <c r="M1362" t="s">
        <v>903</v>
      </c>
      <c r="N1362" t="s">
        <v>1041</v>
      </c>
      <c r="O1362">
        <v>1110</v>
      </c>
      <c r="P1362">
        <v>1200</v>
      </c>
      <c r="Q1362" t="s">
        <v>233</v>
      </c>
      <c r="R1362">
        <v>214</v>
      </c>
      <c r="S1362" t="s">
        <v>134</v>
      </c>
      <c r="T1362">
        <v>1</v>
      </c>
      <c r="U1362" s="1">
        <v>43479</v>
      </c>
      <c r="V1362" s="1">
        <v>43607</v>
      </c>
      <c r="W1362" t="s">
        <v>2843</v>
      </c>
      <c r="X1362" t="s">
        <v>1929</v>
      </c>
      <c r="Y1362">
        <v>19</v>
      </c>
      <c r="Z1362">
        <v>19</v>
      </c>
      <c r="AA1362">
        <v>30</v>
      </c>
      <c r="AB1362">
        <v>63.333300000000001</v>
      </c>
      <c r="AD1362">
        <f>IF(ISBLANK(Source[[#This Row],[CrosslistID]]),1,1/COUNTIFS(Source[CrosslistID],Source[[#This Row],[CrosslistID]],Source[TermDesc],Source[[#This Row],[TermDesc]]))</f>
        <v>1</v>
      </c>
      <c r="AG1362">
        <v>0</v>
      </c>
      <c r="AH1362">
        <v>63.333300000000001</v>
      </c>
      <c r="AI1362">
        <v>1.8</v>
      </c>
      <c r="AJ1362">
        <v>1.9</v>
      </c>
      <c r="AK1362">
        <v>0.2</v>
      </c>
      <c r="AL13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62">
        <f>IF(AND(Source[[#This Row],[Credit_Noncredit]]="Noncredit",Source[[#This Row],[FTEF]]&gt;0),Source[[#This Row],[NC XLST FTES]]*525/(437.5*Source[[#This Row],[FTEF]]),0)</f>
        <v>0</v>
      </c>
      <c r="AN1362">
        <f>IF(Source[[#This Row],[Credit_Noncredit]]="Credit",Source[[#This Row],[Census Enrollment]],Source[[#This Row],[Noncredit Avg. Attendance]])</f>
        <v>19</v>
      </c>
    </row>
    <row r="1363" spans="1:40" x14ac:dyDescent="0.25">
      <c r="A1363" t="s">
        <v>4581</v>
      </c>
      <c r="B1363" t="s">
        <v>886</v>
      </c>
      <c r="C1363" t="s">
        <v>1184</v>
      </c>
      <c r="D1363" t="s">
        <v>1262</v>
      </c>
      <c r="E1363" s="4">
        <v>31806</v>
      </c>
      <c r="F1363" s="4" t="s">
        <v>1263</v>
      </c>
      <c r="G1363" s="4" t="s">
        <v>1280</v>
      </c>
      <c r="H1363" t="str">
        <f>CONCATENATE(Source[[#This Row],[Subject]],TRIM(Source[[#This Row],[Course]]))</f>
        <v>MUS27A</v>
      </c>
      <c r="I1363" t="str">
        <f>VLOOKUP(Source[[#This Row],[SubjCrse]],'Courses and Categories'!$E$2:$G$1816,3,FALSE)</f>
        <v>Credit General Education</v>
      </c>
      <c r="J1363">
        <v>961</v>
      </c>
      <c r="K1363" t="s">
        <v>1281</v>
      </c>
      <c r="L1363" t="s">
        <v>87</v>
      </c>
      <c r="M1363" t="s">
        <v>897</v>
      </c>
      <c r="N1363" t="s">
        <v>42</v>
      </c>
      <c r="O1363" t="s">
        <v>42</v>
      </c>
      <c r="P1363" t="s">
        <v>42</v>
      </c>
      <c r="Q1363" t="s">
        <v>42</v>
      </c>
      <c r="S1363" t="s">
        <v>134</v>
      </c>
      <c r="T1363" t="s">
        <v>44</v>
      </c>
      <c r="U1363" s="1">
        <v>43493</v>
      </c>
      <c r="V1363" s="1">
        <v>43607</v>
      </c>
      <c r="W1363" t="s">
        <v>2827</v>
      </c>
      <c r="X1363" t="s">
        <v>918</v>
      </c>
      <c r="Y1363">
        <v>38</v>
      </c>
      <c r="Z1363">
        <v>34</v>
      </c>
      <c r="AA1363">
        <v>40</v>
      </c>
      <c r="AB1363">
        <v>85</v>
      </c>
      <c r="AD1363">
        <f>IF(ISBLANK(Source[[#This Row],[CrosslistID]]),1,1/COUNTIFS(Source[CrosslistID],Source[[#This Row],[CrosslistID]],Source[TermDesc],Source[[#This Row],[TermDesc]]))</f>
        <v>1</v>
      </c>
      <c r="AG1363">
        <v>0</v>
      </c>
      <c r="AH1363">
        <v>85</v>
      </c>
      <c r="AI1363">
        <v>3.7</v>
      </c>
      <c r="AJ1363">
        <v>3.8</v>
      </c>
      <c r="AK1363">
        <v>0.2</v>
      </c>
      <c r="AL13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63">
        <f>IF(AND(Source[[#This Row],[Credit_Noncredit]]="Noncredit",Source[[#This Row],[FTEF]]&gt;0),Source[[#This Row],[NC XLST FTES]]*525/(437.5*Source[[#This Row],[FTEF]]),0)</f>
        <v>0</v>
      </c>
      <c r="AN1363">
        <f>IF(Source[[#This Row],[Credit_Noncredit]]="Credit",Source[[#This Row],[Census Enrollment]],Source[[#This Row],[Noncredit Avg. Attendance]])</f>
        <v>38</v>
      </c>
    </row>
    <row r="1364" spans="1:40" x14ac:dyDescent="0.25">
      <c r="A1364" t="s">
        <v>4581</v>
      </c>
      <c r="B1364" t="s">
        <v>886</v>
      </c>
      <c r="C1364" t="s">
        <v>1184</v>
      </c>
      <c r="D1364" t="s">
        <v>1262</v>
      </c>
      <c r="E1364" s="4">
        <v>32148</v>
      </c>
      <c r="F1364" s="4" t="s">
        <v>1263</v>
      </c>
      <c r="G1364" s="4">
        <v>29</v>
      </c>
      <c r="H1364" t="str">
        <f>CONCATENATE(Source[[#This Row],[Subject]],TRIM(Source[[#This Row],[Course]]))</f>
        <v>MUS29</v>
      </c>
      <c r="I1364" t="str">
        <f>VLOOKUP(Source[[#This Row],[SubjCrse]],'Courses and Categories'!$E$2:$G$1816,3,FALSE)</f>
        <v>Credit Visual &amp; Performing Arts</v>
      </c>
      <c r="J1364">
        <v>1</v>
      </c>
      <c r="K1364" t="s">
        <v>2885</v>
      </c>
      <c r="L1364" t="s">
        <v>39</v>
      </c>
      <c r="M1364" t="s">
        <v>903</v>
      </c>
      <c r="N1364" t="s">
        <v>105</v>
      </c>
      <c r="O1364">
        <v>940</v>
      </c>
      <c r="P1364">
        <v>1055</v>
      </c>
      <c r="Q1364" t="s">
        <v>233</v>
      </c>
      <c r="R1364">
        <v>145</v>
      </c>
      <c r="S1364" t="s">
        <v>134</v>
      </c>
      <c r="T1364">
        <v>1</v>
      </c>
      <c r="U1364" s="1">
        <v>43479</v>
      </c>
      <c r="V1364" s="1">
        <v>43607</v>
      </c>
      <c r="W1364" t="s">
        <v>1285</v>
      </c>
      <c r="X1364" t="s">
        <v>1929</v>
      </c>
      <c r="Y1364">
        <v>21</v>
      </c>
      <c r="Z1364">
        <v>16</v>
      </c>
      <c r="AA1364">
        <v>20</v>
      </c>
      <c r="AB1364">
        <v>80</v>
      </c>
      <c r="AD1364">
        <f>IF(ISBLANK(Source[[#This Row],[CrosslistID]]),1,1/COUNTIFS(Source[CrosslistID],Source[[#This Row],[CrosslistID]],Source[TermDesc],Source[[#This Row],[TermDesc]]))</f>
        <v>1</v>
      </c>
      <c r="AG1364">
        <v>0</v>
      </c>
      <c r="AH1364">
        <v>80</v>
      </c>
      <c r="AI1364">
        <v>2.1</v>
      </c>
      <c r="AJ1364">
        <v>2.1</v>
      </c>
      <c r="AK1364">
        <v>0.2</v>
      </c>
      <c r="AL13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64">
        <f>IF(AND(Source[[#This Row],[Credit_Noncredit]]="Noncredit",Source[[#This Row],[FTEF]]&gt;0),Source[[#This Row],[NC XLST FTES]]*525/(437.5*Source[[#This Row],[FTEF]]),0)</f>
        <v>0</v>
      </c>
      <c r="AN1364">
        <f>IF(Source[[#This Row],[Credit_Noncredit]]="Credit",Source[[#This Row],[Census Enrollment]],Source[[#This Row],[Noncredit Avg. Attendance]])</f>
        <v>21</v>
      </c>
    </row>
    <row r="1365" spans="1:40" x14ac:dyDescent="0.25">
      <c r="A1365" t="s">
        <v>4581</v>
      </c>
      <c r="B1365" t="s">
        <v>886</v>
      </c>
      <c r="C1365" t="s">
        <v>1184</v>
      </c>
      <c r="D1365" t="s">
        <v>1262</v>
      </c>
      <c r="E1365" s="4">
        <v>38962</v>
      </c>
      <c r="F1365" s="4" t="s">
        <v>1263</v>
      </c>
      <c r="G1365" s="4">
        <v>29</v>
      </c>
      <c r="H1365" t="str">
        <f>CONCATENATE(Source[[#This Row],[Subject]],TRIM(Source[[#This Row],[Course]]))</f>
        <v>MUS29</v>
      </c>
      <c r="I1365" t="str">
        <f>VLOOKUP(Source[[#This Row],[SubjCrse]],'Courses and Categories'!$E$2:$G$1816,3,FALSE)</f>
        <v>Credit Visual &amp; Performing Arts</v>
      </c>
      <c r="J1365">
        <v>2</v>
      </c>
      <c r="K1365" t="s">
        <v>2885</v>
      </c>
      <c r="L1365" t="s">
        <v>39</v>
      </c>
      <c r="M1365" t="s">
        <v>903</v>
      </c>
      <c r="N1365" t="s">
        <v>41</v>
      </c>
      <c r="O1365">
        <v>940</v>
      </c>
      <c r="P1365">
        <v>1230</v>
      </c>
      <c r="Q1365" t="s">
        <v>233</v>
      </c>
      <c r="R1365">
        <v>145</v>
      </c>
      <c r="S1365" t="s">
        <v>134</v>
      </c>
      <c r="T1365">
        <v>1</v>
      </c>
      <c r="U1365" s="1">
        <v>43479</v>
      </c>
      <c r="V1365" s="1">
        <v>43607</v>
      </c>
      <c r="W1365" t="s">
        <v>1285</v>
      </c>
      <c r="X1365" t="s">
        <v>1929</v>
      </c>
      <c r="Y1365">
        <v>23</v>
      </c>
      <c r="Z1365">
        <v>18</v>
      </c>
      <c r="AA1365">
        <v>20</v>
      </c>
      <c r="AB1365">
        <v>90</v>
      </c>
      <c r="AD1365">
        <f>IF(ISBLANK(Source[[#This Row],[CrosslistID]]),1,1/COUNTIFS(Source[CrosslistID],Source[[#This Row],[CrosslistID]],Source[TermDesc],Source[[#This Row],[TermDesc]]))</f>
        <v>1</v>
      </c>
      <c r="AG1365">
        <v>0</v>
      </c>
      <c r="AH1365">
        <v>90</v>
      </c>
      <c r="AI1365">
        <v>2.2000000000000002</v>
      </c>
      <c r="AJ1365">
        <v>2.2999999999999998</v>
      </c>
      <c r="AK1365">
        <v>0.2</v>
      </c>
      <c r="AL13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65">
        <f>IF(AND(Source[[#This Row],[Credit_Noncredit]]="Noncredit",Source[[#This Row],[FTEF]]&gt;0),Source[[#This Row],[NC XLST FTES]]*525/(437.5*Source[[#This Row],[FTEF]]),0)</f>
        <v>0</v>
      </c>
      <c r="AN1365">
        <f>IF(Source[[#This Row],[Credit_Noncredit]]="Credit",Source[[#This Row],[Census Enrollment]],Source[[#This Row],[Noncredit Avg. Attendance]])</f>
        <v>23</v>
      </c>
    </row>
    <row r="1366" spans="1:40" x14ac:dyDescent="0.25">
      <c r="A1366" t="s">
        <v>4581</v>
      </c>
      <c r="B1366" t="s">
        <v>886</v>
      </c>
      <c r="C1366" t="s">
        <v>1184</v>
      </c>
      <c r="D1366" t="s">
        <v>1262</v>
      </c>
      <c r="E1366" s="4">
        <v>32532</v>
      </c>
      <c r="F1366" s="4" t="s">
        <v>1263</v>
      </c>
      <c r="G1366" s="4">
        <v>29</v>
      </c>
      <c r="H1366" t="str">
        <f>CONCATENATE(Source[[#This Row],[Subject]],TRIM(Source[[#This Row],[Course]]))</f>
        <v>MUS29</v>
      </c>
      <c r="I1366" t="str">
        <f>VLOOKUP(Source[[#This Row],[SubjCrse]],'Courses and Categories'!$E$2:$G$1816,3,FALSE)</f>
        <v>Credit Visual &amp; Performing Arts</v>
      </c>
      <c r="J1366">
        <v>3</v>
      </c>
      <c r="K1366" t="s">
        <v>2885</v>
      </c>
      <c r="L1366" t="s">
        <v>39</v>
      </c>
      <c r="M1366" t="s">
        <v>903</v>
      </c>
      <c r="N1366" t="s">
        <v>105</v>
      </c>
      <c r="O1366">
        <v>1110</v>
      </c>
      <c r="P1366">
        <v>1225</v>
      </c>
      <c r="Q1366" t="s">
        <v>233</v>
      </c>
      <c r="R1366">
        <v>145</v>
      </c>
      <c r="S1366" t="s">
        <v>134</v>
      </c>
      <c r="T1366">
        <v>1</v>
      </c>
      <c r="U1366" s="1">
        <v>43479</v>
      </c>
      <c r="V1366" s="1">
        <v>43607</v>
      </c>
      <c r="W1366" t="s">
        <v>1285</v>
      </c>
      <c r="X1366" t="s">
        <v>1929</v>
      </c>
      <c r="Y1366">
        <v>12</v>
      </c>
      <c r="Z1366">
        <v>11</v>
      </c>
      <c r="AA1366">
        <v>20</v>
      </c>
      <c r="AB1366">
        <v>55</v>
      </c>
      <c r="AC1366" t="s">
        <v>4760</v>
      </c>
      <c r="AD1366">
        <f>IF(ISBLANK(Source[[#This Row],[CrosslistID]]),1,1/COUNTIFS(Source[CrosslistID],Source[[#This Row],[CrosslistID]],Source[TermDesc],Source[[#This Row],[TermDesc]]))</f>
        <v>0.5</v>
      </c>
      <c r="AE1366">
        <v>21</v>
      </c>
      <c r="AF1366">
        <v>20</v>
      </c>
      <c r="AG1366">
        <v>105</v>
      </c>
      <c r="AH1366">
        <v>105</v>
      </c>
      <c r="AI1366">
        <v>1.1000000000000001</v>
      </c>
      <c r="AJ1366">
        <v>1.2</v>
      </c>
      <c r="AK1366">
        <v>0.2</v>
      </c>
      <c r="AL13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66">
        <f>IF(AND(Source[[#This Row],[Credit_Noncredit]]="Noncredit",Source[[#This Row],[FTEF]]&gt;0),Source[[#This Row],[NC XLST FTES]]*525/(437.5*Source[[#This Row],[FTEF]]),0)</f>
        <v>0</v>
      </c>
      <c r="AN1366">
        <f>IF(Source[[#This Row],[Credit_Noncredit]]="Credit",Source[[#This Row],[Census Enrollment]],Source[[#This Row],[Noncredit Avg. Attendance]])</f>
        <v>12</v>
      </c>
    </row>
    <row r="1367" spans="1:40" x14ac:dyDescent="0.25">
      <c r="A1367" t="s">
        <v>4581</v>
      </c>
      <c r="B1367" t="s">
        <v>886</v>
      </c>
      <c r="C1367" t="s">
        <v>1184</v>
      </c>
      <c r="D1367" t="s">
        <v>1262</v>
      </c>
      <c r="E1367" s="4">
        <v>38963</v>
      </c>
      <c r="F1367" s="4" t="s">
        <v>1263</v>
      </c>
      <c r="G1367" s="4">
        <v>30</v>
      </c>
      <c r="H1367" t="str">
        <f>CONCATENATE(Source[[#This Row],[Subject]],TRIM(Source[[#This Row],[Course]]))</f>
        <v>MUS30</v>
      </c>
      <c r="I1367" t="str">
        <f>VLOOKUP(Source[[#This Row],[SubjCrse]],'Courses and Categories'!$E$2:$G$1816,3,FALSE)</f>
        <v>Credit Visual &amp; Performing Arts</v>
      </c>
      <c r="J1367">
        <v>1</v>
      </c>
      <c r="K1367" t="s">
        <v>4948</v>
      </c>
      <c r="L1367" t="s">
        <v>39</v>
      </c>
      <c r="M1367" t="s">
        <v>903</v>
      </c>
      <c r="N1367" t="s">
        <v>105</v>
      </c>
      <c r="O1367">
        <v>1110</v>
      </c>
      <c r="P1367">
        <v>1225</v>
      </c>
      <c r="Q1367" t="s">
        <v>233</v>
      </c>
      <c r="R1367">
        <v>145</v>
      </c>
      <c r="S1367" t="s">
        <v>134</v>
      </c>
      <c r="T1367">
        <v>1</v>
      </c>
      <c r="U1367" s="1">
        <v>43479</v>
      </c>
      <c r="V1367" s="1">
        <v>43607</v>
      </c>
      <c r="W1367" t="s">
        <v>1285</v>
      </c>
      <c r="X1367" t="s">
        <v>1929</v>
      </c>
      <c r="Y1367">
        <v>12</v>
      </c>
      <c r="Z1367">
        <v>10</v>
      </c>
      <c r="AA1367">
        <v>20</v>
      </c>
      <c r="AB1367">
        <v>50</v>
      </c>
      <c r="AC1367" t="s">
        <v>4760</v>
      </c>
      <c r="AD1367">
        <f>IF(ISBLANK(Source[[#This Row],[CrosslistID]]),1,1/COUNTIFS(Source[CrosslistID],Source[[#This Row],[CrosslistID]],Source[TermDesc],Source[[#This Row],[TermDesc]]))</f>
        <v>0.5</v>
      </c>
      <c r="AE1367">
        <v>21</v>
      </c>
      <c r="AF1367">
        <v>20</v>
      </c>
      <c r="AG1367">
        <v>105</v>
      </c>
      <c r="AH1367">
        <v>105</v>
      </c>
      <c r="AI1367">
        <v>1</v>
      </c>
      <c r="AJ1367">
        <v>1.2</v>
      </c>
      <c r="AK1367">
        <v>0</v>
      </c>
      <c r="AL13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67">
        <f>IF(AND(Source[[#This Row],[Credit_Noncredit]]="Noncredit",Source[[#This Row],[FTEF]]&gt;0),Source[[#This Row],[NC XLST FTES]]*525/(437.5*Source[[#This Row],[FTEF]]),0)</f>
        <v>0</v>
      </c>
      <c r="AN1367">
        <f>IF(Source[[#This Row],[Credit_Noncredit]]="Credit",Source[[#This Row],[Census Enrollment]],Source[[#This Row],[Noncredit Avg. Attendance]])</f>
        <v>12</v>
      </c>
    </row>
    <row r="1368" spans="1:40" x14ac:dyDescent="0.25">
      <c r="A1368" t="s">
        <v>4581</v>
      </c>
      <c r="B1368" t="s">
        <v>886</v>
      </c>
      <c r="C1368" t="s">
        <v>1184</v>
      </c>
      <c r="D1368" t="s">
        <v>1262</v>
      </c>
      <c r="E1368" s="4">
        <v>39332</v>
      </c>
      <c r="F1368" s="4" t="s">
        <v>1263</v>
      </c>
      <c r="G1368" s="4">
        <v>46</v>
      </c>
      <c r="H1368" t="str">
        <f>CONCATENATE(Source[[#This Row],[Subject]],TRIM(Source[[#This Row],[Course]]))</f>
        <v>MUS46</v>
      </c>
      <c r="I1368" t="str">
        <f>VLOOKUP(Source[[#This Row],[SubjCrse]],'Courses and Categories'!$E$2:$G$1816,3,FALSE)</f>
        <v>Credit Visual &amp; Performing Arts</v>
      </c>
      <c r="J1368">
        <v>501</v>
      </c>
      <c r="K1368" t="s">
        <v>2888</v>
      </c>
      <c r="L1368" t="s">
        <v>39</v>
      </c>
      <c r="M1368" t="s">
        <v>903</v>
      </c>
      <c r="N1368" t="s">
        <v>41</v>
      </c>
      <c r="O1368">
        <v>1910</v>
      </c>
      <c r="P1368">
        <v>2230</v>
      </c>
      <c r="Q1368" t="s">
        <v>233</v>
      </c>
      <c r="R1368">
        <v>132</v>
      </c>
      <c r="S1368" t="s">
        <v>134</v>
      </c>
      <c r="T1368" t="s">
        <v>44</v>
      </c>
      <c r="U1368" s="1">
        <v>43494</v>
      </c>
      <c r="V1368" s="1">
        <v>43606</v>
      </c>
      <c r="W1368" t="s">
        <v>2864</v>
      </c>
      <c r="X1368" t="s">
        <v>905</v>
      </c>
      <c r="Y1368">
        <v>14</v>
      </c>
      <c r="Z1368">
        <v>11</v>
      </c>
      <c r="AA1368">
        <v>25</v>
      </c>
      <c r="AB1368">
        <v>44</v>
      </c>
      <c r="AC1368" t="s">
        <v>4947</v>
      </c>
      <c r="AD1368">
        <f>IF(ISBLANK(Source[[#This Row],[CrosslistID]]),1,1/COUNTIFS(Source[CrosslistID],Source[[#This Row],[CrosslistID]],Source[TermDesc],Source[[#This Row],[TermDesc]]))</f>
        <v>0.33333333333333331</v>
      </c>
      <c r="AE1368">
        <v>19</v>
      </c>
      <c r="AF1368">
        <v>25</v>
      </c>
      <c r="AG1368">
        <v>76</v>
      </c>
      <c r="AH1368">
        <v>76</v>
      </c>
      <c r="AI1368">
        <v>1.44</v>
      </c>
      <c r="AJ1368">
        <v>1.44</v>
      </c>
      <c r="AK1368">
        <v>0</v>
      </c>
      <c r="AL13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68">
        <f>IF(AND(Source[[#This Row],[Credit_Noncredit]]="Noncredit",Source[[#This Row],[FTEF]]&gt;0),Source[[#This Row],[NC XLST FTES]]*525/(437.5*Source[[#This Row],[FTEF]]),0)</f>
        <v>0</v>
      </c>
      <c r="AN1368">
        <f>IF(Source[[#This Row],[Credit_Noncredit]]="Credit",Source[[#This Row],[Census Enrollment]],Source[[#This Row],[Noncredit Avg. Attendance]])</f>
        <v>14</v>
      </c>
    </row>
    <row r="1369" spans="1:40" x14ac:dyDescent="0.25">
      <c r="A1369" t="s">
        <v>4581</v>
      </c>
      <c r="B1369" t="s">
        <v>886</v>
      </c>
      <c r="C1369" t="s">
        <v>1184</v>
      </c>
      <c r="D1369" t="s">
        <v>1262</v>
      </c>
      <c r="E1369" s="4">
        <v>39333</v>
      </c>
      <c r="F1369" s="4" t="s">
        <v>1263</v>
      </c>
      <c r="G1369" s="4">
        <v>47</v>
      </c>
      <c r="H1369" t="str">
        <f>CONCATENATE(Source[[#This Row],[Subject]],TRIM(Source[[#This Row],[Course]]))</f>
        <v>MUS47</v>
      </c>
      <c r="I1369" t="str">
        <f>VLOOKUP(Source[[#This Row],[SubjCrse]],'Courses and Categories'!$E$2:$G$1816,3,FALSE)</f>
        <v>Credit Visual &amp; Performing Arts</v>
      </c>
      <c r="J1369">
        <v>501</v>
      </c>
      <c r="K1369" t="s">
        <v>2889</v>
      </c>
      <c r="L1369" t="s">
        <v>39</v>
      </c>
      <c r="M1369" t="s">
        <v>903</v>
      </c>
      <c r="N1369" t="s">
        <v>41</v>
      </c>
      <c r="O1369">
        <v>1910</v>
      </c>
      <c r="P1369">
        <v>2230</v>
      </c>
      <c r="Q1369" t="s">
        <v>233</v>
      </c>
      <c r="R1369">
        <v>132</v>
      </c>
      <c r="S1369" t="s">
        <v>134</v>
      </c>
      <c r="T1369" t="s">
        <v>44</v>
      </c>
      <c r="U1369" s="1">
        <v>43494</v>
      </c>
      <c r="V1369" s="1">
        <v>43606</v>
      </c>
      <c r="W1369" t="s">
        <v>2864</v>
      </c>
      <c r="X1369" t="s">
        <v>905</v>
      </c>
      <c r="Y1369">
        <v>1</v>
      </c>
      <c r="Z1369">
        <v>1</v>
      </c>
      <c r="AA1369">
        <v>25</v>
      </c>
      <c r="AB1369">
        <v>4</v>
      </c>
      <c r="AC1369" t="s">
        <v>4947</v>
      </c>
      <c r="AD1369">
        <f>IF(ISBLANK(Source[[#This Row],[CrosslistID]]),1,1/COUNTIFS(Source[CrosslistID],Source[[#This Row],[CrosslistID]],Source[TermDesc],Source[[#This Row],[TermDesc]]))</f>
        <v>0.33333333333333331</v>
      </c>
      <c r="AE1369">
        <v>19</v>
      </c>
      <c r="AF1369">
        <v>25</v>
      </c>
      <c r="AG1369">
        <v>76</v>
      </c>
      <c r="AH1369">
        <v>76</v>
      </c>
      <c r="AI1369">
        <v>0.10299999999999999</v>
      </c>
      <c r="AJ1369">
        <v>0.10299999999999999</v>
      </c>
      <c r="AK1369">
        <v>0</v>
      </c>
      <c r="AL13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69">
        <f>IF(AND(Source[[#This Row],[Credit_Noncredit]]="Noncredit",Source[[#This Row],[FTEF]]&gt;0),Source[[#This Row],[NC XLST FTES]]*525/(437.5*Source[[#This Row],[FTEF]]),0)</f>
        <v>0</v>
      </c>
      <c r="AN1369">
        <f>IF(Source[[#This Row],[Credit_Noncredit]]="Credit",Source[[#This Row],[Census Enrollment]],Source[[#This Row],[Noncredit Avg. Attendance]])</f>
        <v>1</v>
      </c>
    </row>
    <row r="1370" spans="1:40" x14ac:dyDescent="0.25">
      <c r="A1370" t="s">
        <v>4581</v>
      </c>
      <c r="B1370" t="s">
        <v>886</v>
      </c>
      <c r="C1370" t="s">
        <v>1184</v>
      </c>
      <c r="D1370" t="s">
        <v>1262</v>
      </c>
      <c r="E1370" s="4">
        <v>31696</v>
      </c>
      <c r="F1370" s="4" t="s">
        <v>1263</v>
      </c>
      <c r="G1370" s="4" t="s">
        <v>2890</v>
      </c>
      <c r="H1370" t="str">
        <f>CONCATENATE(Source[[#This Row],[Subject]],TRIM(Source[[#This Row],[Course]]))</f>
        <v>MUS48A</v>
      </c>
      <c r="I1370" t="str">
        <f>VLOOKUP(Source[[#This Row],[SubjCrse]],'Courses and Categories'!$E$2:$G$1816,3,FALSE)</f>
        <v>Credit Visual &amp; Performing Arts</v>
      </c>
      <c r="J1370">
        <v>501</v>
      </c>
      <c r="K1370" t="s">
        <v>2891</v>
      </c>
      <c r="L1370" t="s">
        <v>87</v>
      </c>
      <c r="M1370" t="s">
        <v>903</v>
      </c>
      <c r="N1370" t="s">
        <v>185</v>
      </c>
      <c r="O1370">
        <v>1840</v>
      </c>
      <c r="P1370">
        <v>2130</v>
      </c>
      <c r="Q1370" t="s">
        <v>233</v>
      </c>
      <c r="R1370">
        <v>214</v>
      </c>
      <c r="S1370" t="s">
        <v>134</v>
      </c>
      <c r="T1370">
        <v>1</v>
      </c>
      <c r="U1370" s="1">
        <v>43479</v>
      </c>
      <c r="V1370" s="1">
        <v>43607</v>
      </c>
      <c r="W1370" t="s">
        <v>2892</v>
      </c>
      <c r="X1370" t="s">
        <v>1929</v>
      </c>
      <c r="Y1370">
        <v>6</v>
      </c>
      <c r="Z1370">
        <v>7</v>
      </c>
      <c r="AA1370">
        <v>25</v>
      </c>
      <c r="AB1370">
        <v>28</v>
      </c>
      <c r="AC1370" t="s">
        <v>288</v>
      </c>
      <c r="AD1370">
        <f>IF(ISBLANK(Source[[#This Row],[CrosslistID]]),1,1/COUNTIFS(Source[CrosslistID],Source[[#This Row],[CrosslistID]],Source[TermDesc],Source[[#This Row],[TermDesc]]))</f>
        <v>0.16666666666666666</v>
      </c>
      <c r="AE1370">
        <v>20</v>
      </c>
      <c r="AF1370">
        <v>45</v>
      </c>
      <c r="AG1370">
        <v>44.444400000000002</v>
      </c>
      <c r="AH1370">
        <v>44.444400000000002</v>
      </c>
      <c r="AI1370">
        <v>0.6</v>
      </c>
      <c r="AJ1370">
        <v>0.6</v>
      </c>
      <c r="AK1370">
        <v>0</v>
      </c>
      <c r="AL13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70">
        <f>IF(AND(Source[[#This Row],[Credit_Noncredit]]="Noncredit",Source[[#This Row],[FTEF]]&gt;0),Source[[#This Row],[NC XLST FTES]]*525/(437.5*Source[[#This Row],[FTEF]]),0)</f>
        <v>0</v>
      </c>
      <c r="AN1370">
        <f>IF(Source[[#This Row],[Credit_Noncredit]]="Credit",Source[[#This Row],[Census Enrollment]],Source[[#This Row],[Noncredit Avg. Attendance]])</f>
        <v>6</v>
      </c>
    </row>
    <row r="1371" spans="1:40" x14ac:dyDescent="0.25">
      <c r="A1371" t="s">
        <v>4581</v>
      </c>
      <c r="B1371" t="s">
        <v>886</v>
      </c>
      <c r="C1371" t="s">
        <v>1184</v>
      </c>
      <c r="D1371" t="s">
        <v>1262</v>
      </c>
      <c r="E1371" s="4">
        <v>31807</v>
      </c>
      <c r="F1371" s="4" t="s">
        <v>1263</v>
      </c>
      <c r="G1371" s="4" t="s">
        <v>2894</v>
      </c>
      <c r="H1371" t="str">
        <f>CONCATENATE(Source[[#This Row],[Subject]],TRIM(Source[[#This Row],[Course]]))</f>
        <v>MUS48B</v>
      </c>
      <c r="I1371" t="str">
        <f>VLOOKUP(Source[[#This Row],[SubjCrse]],'Courses and Categories'!$E$2:$G$1816,3,FALSE)</f>
        <v>Credit Visual &amp; Performing Arts</v>
      </c>
      <c r="J1371">
        <v>501</v>
      </c>
      <c r="K1371" t="s">
        <v>2895</v>
      </c>
      <c r="L1371" t="s">
        <v>87</v>
      </c>
      <c r="M1371" t="s">
        <v>903</v>
      </c>
      <c r="N1371" t="s">
        <v>185</v>
      </c>
      <c r="O1371">
        <v>1840</v>
      </c>
      <c r="P1371">
        <v>2130</v>
      </c>
      <c r="Q1371" t="s">
        <v>233</v>
      </c>
      <c r="R1371">
        <v>214</v>
      </c>
      <c r="S1371" t="s">
        <v>134</v>
      </c>
      <c r="T1371">
        <v>1</v>
      </c>
      <c r="U1371" s="1">
        <v>43479</v>
      </c>
      <c r="V1371" s="1">
        <v>43607</v>
      </c>
      <c r="W1371" t="s">
        <v>2892</v>
      </c>
      <c r="X1371" t="s">
        <v>1929</v>
      </c>
      <c r="Y1371">
        <v>6</v>
      </c>
      <c r="Z1371">
        <v>6</v>
      </c>
      <c r="AA1371">
        <v>25</v>
      </c>
      <c r="AB1371">
        <v>24</v>
      </c>
      <c r="AC1371" t="s">
        <v>288</v>
      </c>
      <c r="AD1371">
        <f>IF(ISBLANK(Source[[#This Row],[CrosslistID]]),1,1/COUNTIFS(Source[CrosslistID],Source[[#This Row],[CrosslistID]],Source[TermDesc],Source[[#This Row],[TermDesc]]))</f>
        <v>0.16666666666666666</v>
      </c>
      <c r="AE1371">
        <v>20</v>
      </c>
      <c r="AF1371">
        <v>45</v>
      </c>
      <c r="AG1371">
        <v>44.444400000000002</v>
      </c>
      <c r="AH1371">
        <v>44.444400000000002</v>
      </c>
      <c r="AI1371">
        <v>0.6</v>
      </c>
      <c r="AJ1371">
        <v>0.6</v>
      </c>
      <c r="AK1371">
        <v>0</v>
      </c>
      <c r="AL13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71">
        <f>IF(AND(Source[[#This Row],[Credit_Noncredit]]="Noncredit",Source[[#This Row],[FTEF]]&gt;0),Source[[#This Row],[NC XLST FTES]]*525/(437.5*Source[[#This Row],[FTEF]]),0)</f>
        <v>0</v>
      </c>
      <c r="AN1371">
        <f>IF(Source[[#This Row],[Credit_Noncredit]]="Credit",Source[[#This Row],[Census Enrollment]],Source[[#This Row],[Noncredit Avg. Attendance]])</f>
        <v>6</v>
      </c>
    </row>
    <row r="1372" spans="1:40" x14ac:dyDescent="0.25">
      <c r="A1372" t="s">
        <v>4581</v>
      </c>
      <c r="B1372" t="s">
        <v>886</v>
      </c>
      <c r="C1372" t="s">
        <v>1184</v>
      </c>
      <c r="D1372" t="s">
        <v>1262</v>
      </c>
      <c r="E1372" s="4">
        <v>32701</v>
      </c>
      <c r="F1372" s="4" t="s">
        <v>1263</v>
      </c>
      <c r="G1372" s="4" t="s">
        <v>1127</v>
      </c>
      <c r="H1372" t="str">
        <f>CONCATENATE(Source[[#This Row],[Subject]],TRIM(Source[[#This Row],[Course]]))</f>
        <v>MUS48C</v>
      </c>
      <c r="I1372" t="str">
        <f>VLOOKUP(Source[[#This Row],[SubjCrse]],'Courses and Categories'!$E$2:$G$1816,3,FALSE)</f>
        <v>Credit Visual &amp; Performing Arts</v>
      </c>
      <c r="J1372">
        <v>501</v>
      </c>
      <c r="K1372" t="s">
        <v>2896</v>
      </c>
      <c r="L1372" t="s">
        <v>87</v>
      </c>
      <c r="M1372" t="s">
        <v>903</v>
      </c>
      <c r="N1372" t="s">
        <v>185</v>
      </c>
      <c r="O1372">
        <v>1840</v>
      </c>
      <c r="P1372">
        <v>2130</v>
      </c>
      <c r="Q1372" t="s">
        <v>233</v>
      </c>
      <c r="R1372">
        <v>214</v>
      </c>
      <c r="S1372" t="s">
        <v>134</v>
      </c>
      <c r="T1372">
        <v>1</v>
      </c>
      <c r="U1372" s="1">
        <v>43479</v>
      </c>
      <c r="V1372" s="1">
        <v>43607</v>
      </c>
      <c r="W1372" t="s">
        <v>2892</v>
      </c>
      <c r="X1372" t="s">
        <v>1929</v>
      </c>
      <c r="Y1372">
        <v>2</v>
      </c>
      <c r="Z1372">
        <v>2</v>
      </c>
      <c r="AA1372">
        <v>25</v>
      </c>
      <c r="AB1372">
        <v>8</v>
      </c>
      <c r="AC1372" t="s">
        <v>288</v>
      </c>
      <c r="AD1372">
        <f>IF(ISBLANK(Source[[#This Row],[CrosslistID]]),1,1/COUNTIFS(Source[CrosslistID],Source[[#This Row],[CrosslistID]],Source[TermDesc],Source[[#This Row],[TermDesc]]))</f>
        <v>0.16666666666666666</v>
      </c>
      <c r="AE1372">
        <v>20</v>
      </c>
      <c r="AF1372">
        <v>45</v>
      </c>
      <c r="AG1372">
        <v>44.444400000000002</v>
      </c>
      <c r="AH1372">
        <v>44.444400000000002</v>
      </c>
      <c r="AI1372">
        <v>0.2</v>
      </c>
      <c r="AJ1372">
        <v>0.2</v>
      </c>
      <c r="AK1372">
        <v>0</v>
      </c>
      <c r="AL13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72">
        <f>IF(AND(Source[[#This Row],[Credit_Noncredit]]="Noncredit",Source[[#This Row],[FTEF]]&gt;0),Source[[#This Row],[NC XLST FTES]]*525/(437.5*Source[[#This Row],[FTEF]]),0)</f>
        <v>0</v>
      </c>
      <c r="AN1372">
        <f>IF(Source[[#This Row],[Credit_Noncredit]]="Credit",Source[[#This Row],[Census Enrollment]],Source[[#This Row],[Noncredit Avg. Attendance]])</f>
        <v>2</v>
      </c>
    </row>
    <row r="1373" spans="1:40" x14ac:dyDescent="0.25">
      <c r="A1373" t="s">
        <v>4581</v>
      </c>
      <c r="B1373" t="s">
        <v>886</v>
      </c>
      <c r="C1373" t="s">
        <v>1184</v>
      </c>
      <c r="D1373" t="s">
        <v>1262</v>
      </c>
      <c r="E1373" s="4">
        <v>35688</v>
      </c>
      <c r="F1373" s="4" t="s">
        <v>1263</v>
      </c>
      <c r="G1373" s="4" t="s">
        <v>2897</v>
      </c>
      <c r="H1373" t="str">
        <f>CONCATENATE(Source[[#This Row],[Subject]],TRIM(Source[[#This Row],[Course]]))</f>
        <v>MUS7V1</v>
      </c>
      <c r="I1373" t="str">
        <f>VLOOKUP(Source[[#This Row],[SubjCrse]],'Courses and Categories'!$E$2:$G$1816,3,FALSE)</f>
        <v>Credit Visual &amp; Performing Arts</v>
      </c>
      <c r="J1373">
        <v>1</v>
      </c>
      <c r="K1373" t="s">
        <v>2898</v>
      </c>
      <c r="L1373" t="s">
        <v>39</v>
      </c>
      <c r="M1373" t="s">
        <v>903</v>
      </c>
      <c r="N1373" t="s">
        <v>50</v>
      </c>
      <c r="O1373">
        <v>1410</v>
      </c>
      <c r="P1373">
        <v>1700</v>
      </c>
      <c r="Q1373" t="s">
        <v>233</v>
      </c>
      <c r="R1373">
        <v>132</v>
      </c>
      <c r="S1373" t="s">
        <v>134</v>
      </c>
      <c r="T1373">
        <v>1</v>
      </c>
      <c r="U1373" s="1">
        <v>43479</v>
      </c>
      <c r="V1373" s="1">
        <v>43607</v>
      </c>
      <c r="W1373" t="s">
        <v>2866</v>
      </c>
      <c r="X1373" t="s">
        <v>1929</v>
      </c>
      <c r="Y1373">
        <v>16</v>
      </c>
      <c r="Z1373">
        <v>14</v>
      </c>
      <c r="AA1373">
        <v>25</v>
      </c>
      <c r="AB1373">
        <v>56</v>
      </c>
      <c r="AC1373" t="s">
        <v>786</v>
      </c>
      <c r="AD1373">
        <f>IF(ISBLANK(Source[[#This Row],[CrosslistID]]),1,1/COUNTIFS(Source[CrosslistID],Source[[#This Row],[CrosslistID]],Source[TermDesc],Source[[#This Row],[TermDesc]]))</f>
        <v>0.25</v>
      </c>
      <c r="AE1373">
        <v>23</v>
      </c>
      <c r="AF1373">
        <v>25</v>
      </c>
      <c r="AG1373">
        <v>92</v>
      </c>
      <c r="AH1373">
        <v>92</v>
      </c>
      <c r="AI1373">
        <v>1.6</v>
      </c>
      <c r="AJ1373">
        <v>1.6</v>
      </c>
      <c r="AK1373">
        <v>0.2</v>
      </c>
      <c r="AL13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73">
        <f>IF(AND(Source[[#This Row],[Credit_Noncredit]]="Noncredit",Source[[#This Row],[FTEF]]&gt;0),Source[[#This Row],[NC XLST FTES]]*525/(437.5*Source[[#This Row],[FTEF]]),0)</f>
        <v>0</v>
      </c>
      <c r="AN1373">
        <f>IF(Source[[#This Row],[Credit_Noncredit]]="Credit",Source[[#This Row],[Census Enrollment]],Source[[#This Row],[Noncredit Avg. Attendance]])</f>
        <v>16</v>
      </c>
    </row>
    <row r="1374" spans="1:40" x14ac:dyDescent="0.25">
      <c r="A1374" t="s">
        <v>4581</v>
      </c>
      <c r="B1374" t="s">
        <v>886</v>
      </c>
      <c r="C1374" t="s">
        <v>1184</v>
      </c>
      <c r="D1374" t="s">
        <v>1262</v>
      </c>
      <c r="E1374" s="4">
        <v>35689</v>
      </c>
      <c r="F1374" s="4" t="s">
        <v>1263</v>
      </c>
      <c r="G1374" s="4" t="s">
        <v>2900</v>
      </c>
      <c r="H1374" t="str">
        <f>CONCATENATE(Source[[#This Row],[Subject]],TRIM(Source[[#This Row],[Course]]))</f>
        <v>MUS7V2</v>
      </c>
      <c r="I1374" t="str">
        <f>VLOOKUP(Source[[#This Row],[SubjCrse]],'Courses and Categories'!$E$2:$G$1816,3,FALSE)</f>
        <v>Credit Visual &amp; Performing Arts</v>
      </c>
      <c r="J1374">
        <v>1</v>
      </c>
      <c r="K1374" t="s">
        <v>2901</v>
      </c>
      <c r="L1374" t="s">
        <v>39</v>
      </c>
      <c r="M1374" t="s">
        <v>903</v>
      </c>
      <c r="N1374" t="s">
        <v>50</v>
      </c>
      <c r="O1374">
        <v>1410</v>
      </c>
      <c r="P1374">
        <v>1700</v>
      </c>
      <c r="Q1374" t="s">
        <v>233</v>
      </c>
      <c r="R1374">
        <v>132</v>
      </c>
      <c r="S1374" t="s">
        <v>134</v>
      </c>
      <c r="T1374">
        <v>1</v>
      </c>
      <c r="U1374" s="1">
        <v>43479</v>
      </c>
      <c r="V1374" s="1">
        <v>43607</v>
      </c>
      <c r="W1374" t="s">
        <v>2866</v>
      </c>
      <c r="X1374" t="s">
        <v>1929</v>
      </c>
      <c r="Y1374">
        <v>5</v>
      </c>
      <c r="Z1374">
        <v>4</v>
      </c>
      <c r="AA1374">
        <v>25</v>
      </c>
      <c r="AB1374">
        <v>16</v>
      </c>
      <c r="AC1374" t="s">
        <v>786</v>
      </c>
      <c r="AD1374">
        <f>IF(ISBLANK(Source[[#This Row],[CrosslistID]]),1,1/COUNTIFS(Source[CrosslistID],Source[[#This Row],[CrosslistID]],Source[TermDesc],Source[[#This Row],[TermDesc]]))</f>
        <v>0.25</v>
      </c>
      <c r="AE1374">
        <v>23</v>
      </c>
      <c r="AF1374">
        <v>25</v>
      </c>
      <c r="AG1374">
        <v>92</v>
      </c>
      <c r="AH1374">
        <v>92</v>
      </c>
      <c r="AI1374">
        <v>0.4</v>
      </c>
      <c r="AJ1374">
        <v>0.5</v>
      </c>
      <c r="AK1374">
        <v>0</v>
      </c>
      <c r="AL13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74">
        <f>IF(AND(Source[[#This Row],[Credit_Noncredit]]="Noncredit",Source[[#This Row],[FTEF]]&gt;0),Source[[#This Row],[NC XLST FTES]]*525/(437.5*Source[[#This Row],[FTEF]]),0)</f>
        <v>0</v>
      </c>
      <c r="AN1374">
        <f>IF(Source[[#This Row],[Credit_Noncredit]]="Credit",Source[[#This Row],[Census Enrollment]],Source[[#This Row],[Noncredit Avg. Attendance]])</f>
        <v>5</v>
      </c>
    </row>
    <row r="1375" spans="1:40" x14ac:dyDescent="0.25">
      <c r="A1375" t="s">
        <v>4581</v>
      </c>
      <c r="B1375" t="s">
        <v>886</v>
      </c>
      <c r="C1375" t="s">
        <v>1184</v>
      </c>
      <c r="D1375" t="s">
        <v>1262</v>
      </c>
      <c r="E1375" s="4">
        <v>35690</v>
      </c>
      <c r="F1375" s="4" t="s">
        <v>1263</v>
      </c>
      <c r="G1375" s="4" t="s">
        <v>2902</v>
      </c>
      <c r="H1375" t="str">
        <f>CONCATENATE(Source[[#This Row],[Subject]],TRIM(Source[[#This Row],[Course]]))</f>
        <v>MUS7V3</v>
      </c>
      <c r="I1375" t="str">
        <f>VLOOKUP(Source[[#This Row],[SubjCrse]],'Courses and Categories'!$E$2:$G$1816,3,FALSE)</f>
        <v>Credit Visual &amp; Performing Arts</v>
      </c>
      <c r="J1375">
        <v>1</v>
      </c>
      <c r="K1375" t="s">
        <v>2903</v>
      </c>
      <c r="L1375" t="s">
        <v>39</v>
      </c>
      <c r="M1375" t="s">
        <v>903</v>
      </c>
      <c r="N1375" t="s">
        <v>50</v>
      </c>
      <c r="O1375">
        <v>1410</v>
      </c>
      <c r="P1375">
        <v>1700</v>
      </c>
      <c r="Q1375" t="s">
        <v>233</v>
      </c>
      <c r="R1375">
        <v>132</v>
      </c>
      <c r="S1375" t="s">
        <v>134</v>
      </c>
      <c r="T1375">
        <v>1</v>
      </c>
      <c r="U1375" s="1">
        <v>43479</v>
      </c>
      <c r="V1375" s="1">
        <v>43607</v>
      </c>
      <c r="W1375" t="s">
        <v>2866</v>
      </c>
      <c r="X1375" t="s">
        <v>1929</v>
      </c>
      <c r="Y1375">
        <v>5</v>
      </c>
      <c r="Z1375">
        <v>5</v>
      </c>
      <c r="AA1375">
        <v>25</v>
      </c>
      <c r="AB1375">
        <v>20</v>
      </c>
      <c r="AC1375" t="s">
        <v>786</v>
      </c>
      <c r="AD1375">
        <f>IF(ISBLANK(Source[[#This Row],[CrosslistID]]),1,1/COUNTIFS(Source[CrosslistID],Source[[#This Row],[CrosslistID]],Source[TermDesc],Source[[#This Row],[TermDesc]]))</f>
        <v>0.25</v>
      </c>
      <c r="AE1375">
        <v>23</v>
      </c>
      <c r="AF1375">
        <v>25</v>
      </c>
      <c r="AG1375">
        <v>92</v>
      </c>
      <c r="AH1375">
        <v>92</v>
      </c>
      <c r="AI1375">
        <v>0.5</v>
      </c>
      <c r="AJ1375">
        <v>0.5</v>
      </c>
      <c r="AK1375">
        <v>0</v>
      </c>
      <c r="AL13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75">
        <f>IF(AND(Source[[#This Row],[Credit_Noncredit]]="Noncredit",Source[[#This Row],[FTEF]]&gt;0),Source[[#This Row],[NC XLST FTES]]*525/(437.5*Source[[#This Row],[FTEF]]),0)</f>
        <v>0</v>
      </c>
      <c r="AN1375">
        <f>IF(Source[[#This Row],[Credit_Noncredit]]="Credit",Source[[#This Row],[Census Enrollment]],Source[[#This Row],[Noncredit Avg. Attendance]])</f>
        <v>5</v>
      </c>
    </row>
    <row r="1376" spans="1:40" x14ac:dyDescent="0.25">
      <c r="A1376" t="s">
        <v>4581</v>
      </c>
      <c r="B1376" t="s">
        <v>886</v>
      </c>
      <c r="C1376" t="s">
        <v>1184</v>
      </c>
      <c r="D1376" t="s">
        <v>1262</v>
      </c>
      <c r="E1376" s="4">
        <v>35691</v>
      </c>
      <c r="F1376" s="4" t="s">
        <v>1263</v>
      </c>
      <c r="G1376" s="4" t="s">
        <v>2904</v>
      </c>
      <c r="H1376" t="str">
        <f>CONCATENATE(Source[[#This Row],[Subject]],TRIM(Source[[#This Row],[Course]]))</f>
        <v>MUS7V4</v>
      </c>
      <c r="I1376" t="str">
        <f>VLOOKUP(Source[[#This Row],[SubjCrse]],'Courses and Categories'!$E$2:$G$1816,3,FALSE)</f>
        <v>Credit Visual &amp; Performing Arts</v>
      </c>
      <c r="J1376">
        <v>1</v>
      </c>
      <c r="K1376" t="s">
        <v>2905</v>
      </c>
      <c r="L1376" t="s">
        <v>39</v>
      </c>
      <c r="M1376" t="s">
        <v>903</v>
      </c>
      <c r="N1376" t="s">
        <v>50</v>
      </c>
      <c r="O1376">
        <v>1410</v>
      </c>
      <c r="P1376">
        <v>1700</v>
      </c>
      <c r="Q1376" t="s">
        <v>233</v>
      </c>
      <c r="R1376">
        <v>132</v>
      </c>
      <c r="S1376" t="s">
        <v>134</v>
      </c>
      <c r="T1376">
        <v>1</v>
      </c>
      <c r="U1376" s="1">
        <v>43479</v>
      </c>
      <c r="V1376" s="1">
        <v>43607</v>
      </c>
      <c r="W1376" t="s">
        <v>2866</v>
      </c>
      <c r="X1376" t="s">
        <v>1929</v>
      </c>
      <c r="Y1376">
        <v>0</v>
      </c>
      <c r="Z1376">
        <v>0</v>
      </c>
      <c r="AA1376">
        <v>25</v>
      </c>
      <c r="AB1376">
        <v>0</v>
      </c>
      <c r="AC1376" t="s">
        <v>786</v>
      </c>
      <c r="AD1376">
        <f>IF(ISBLANK(Source[[#This Row],[CrosslistID]]),1,1/COUNTIFS(Source[CrosslistID],Source[[#This Row],[CrosslistID]],Source[TermDesc],Source[[#This Row],[TermDesc]]))</f>
        <v>0.25</v>
      </c>
      <c r="AE1376">
        <v>23</v>
      </c>
      <c r="AF1376">
        <v>25</v>
      </c>
      <c r="AG1376">
        <v>92</v>
      </c>
      <c r="AH1376">
        <v>92</v>
      </c>
      <c r="AI1376">
        <v>0</v>
      </c>
      <c r="AJ1376">
        <v>0</v>
      </c>
      <c r="AK1376">
        <v>0</v>
      </c>
      <c r="AL13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76">
        <f>IF(AND(Source[[#This Row],[Credit_Noncredit]]="Noncredit",Source[[#This Row],[FTEF]]&gt;0),Source[[#This Row],[NC XLST FTES]]*525/(437.5*Source[[#This Row],[FTEF]]),0)</f>
        <v>0</v>
      </c>
      <c r="AN1376">
        <f>IF(Source[[#This Row],[Credit_Noncredit]]="Credit",Source[[#This Row],[Census Enrollment]],Source[[#This Row],[Noncredit Avg. Attendance]])</f>
        <v>0</v>
      </c>
    </row>
    <row r="1377" spans="1:40" x14ac:dyDescent="0.25">
      <c r="A1377" t="s">
        <v>4581</v>
      </c>
      <c r="B1377" t="s">
        <v>886</v>
      </c>
      <c r="C1377" t="s">
        <v>1184</v>
      </c>
      <c r="D1377" t="s">
        <v>1262</v>
      </c>
      <c r="E1377" s="4">
        <v>35696</v>
      </c>
      <c r="F1377" s="4" t="s">
        <v>1263</v>
      </c>
      <c r="G1377" s="4" t="s">
        <v>2906</v>
      </c>
      <c r="H1377" t="str">
        <f>CONCATENATE(Source[[#This Row],[Subject]],TRIM(Source[[#This Row],[Course]]))</f>
        <v>MUS7W1</v>
      </c>
      <c r="I1377" t="str">
        <f>VLOOKUP(Source[[#This Row],[SubjCrse]],'Courses and Categories'!$E$2:$G$1816,3,FALSE)</f>
        <v>Credit Visual &amp; Performing Arts</v>
      </c>
      <c r="J1377">
        <v>1</v>
      </c>
      <c r="K1377" t="s">
        <v>2907</v>
      </c>
      <c r="L1377" t="s">
        <v>39</v>
      </c>
      <c r="M1377" t="s">
        <v>903</v>
      </c>
      <c r="N1377" t="s">
        <v>180</v>
      </c>
      <c r="O1377">
        <v>1410</v>
      </c>
      <c r="P1377">
        <v>1700</v>
      </c>
      <c r="Q1377" t="s">
        <v>233</v>
      </c>
      <c r="R1377">
        <v>135</v>
      </c>
      <c r="S1377" t="s">
        <v>134</v>
      </c>
      <c r="T1377">
        <v>1</v>
      </c>
      <c r="U1377" s="1">
        <v>43479</v>
      </c>
      <c r="V1377" s="1">
        <v>43607</v>
      </c>
      <c r="W1377" t="s">
        <v>2869</v>
      </c>
      <c r="X1377" t="s">
        <v>1929</v>
      </c>
      <c r="Y1377">
        <v>6</v>
      </c>
      <c r="Z1377">
        <v>6</v>
      </c>
      <c r="AA1377">
        <v>25</v>
      </c>
      <c r="AB1377">
        <v>24</v>
      </c>
      <c r="AC1377" t="s">
        <v>4946</v>
      </c>
      <c r="AD1377">
        <f>IF(ISBLANK(Source[[#This Row],[CrosslistID]]),1,1/COUNTIFS(Source[CrosslistID],Source[[#This Row],[CrosslistID]],Source[TermDesc],Source[[#This Row],[TermDesc]]))</f>
        <v>0.2</v>
      </c>
      <c r="AE1377">
        <v>21</v>
      </c>
      <c r="AF1377">
        <v>20</v>
      </c>
      <c r="AG1377">
        <v>105</v>
      </c>
      <c r="AH1377">
        <v>105</v>
      </c>
      <c r="AI1377">
        <v>0.6</v>
      </c>
      <c r="AJ1377">
        <v>0.6</v>
      </c>
      <c r="AK1377">
        <v>0</v>
      </c>
      <c r="AL13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77">
        <f>IF(AND(Source[[#This Row],[Credit_Noncredit]]="Noncredit",Source[[#This Row],[FTEF]]&gt;0),Source[[#This Row],[NC XLST FTES]]*525/(437.5*Source[[#This Row],[FTEF]]),0)</f>
        <v>0</v>
      </c>
      <c r="AN1377">
        <f>IF(Source[[#This Row],[Credit_Noncredit]]="Credit",Source[[#This Row],[Census Enrollment]],Source[[#This Row],[Noncredit Avg. Attendance]])</f>
        <v>6</v>
      </c>
    </row>
    <row r="1378" spans="1:40" x14ac:dyDescent="0.25">
      <c r="A1378" t="s">
        <v>4581</v>
      </c>
      <c r="B1378" t="s">
        <v>886</v>
      </c>
      <c r="C1378" t="s">
        <v>1184</v>
      </c>
      <c r="D1378" t="s">
        <v>1262</v>
      </c>
      <c r="E1378" s="4">
        <v>35697</v>
      </c>
      <c r="F1378" s="4" t="s">
        <v>1263</v>
      </c>
      <c r="G1378" s="4" t="s">
        <v>2908</v>
      </c>
      <c r="H1378" t="str">
        <f>CONCATENATE(Source[[#This Row],[Subject]],TRIM(Source[[#This Row],[Course]]))</f>
        <v>MUS7W2</v>
      </c>
      <c r="I1378" t="str">
        <f>VLOOKUP(Source[[#This Row],[SubjCrse]],'Courses and Categories'!$E$2:$G$1816,3,FALSE)</f>
        <v>Credit Visual &amp; Performing Arts</v>
      </c>
      <c r="J1378">
        <v>1</v>
      </c>
      <c r="K1378" t="s">
        <v>2909</v>
      </c>
      <c r="L1378" t="s">
        <v>39</v>
      </c>
      <c r="M1378" t="s">
        <v>903</v>
      </c>
      <c r="N1378" t="s">
        <v>180</v>
      </c>
      <c r="O1378">
        <v>1410</v>
      </c>
      <c r="P1378">
        <v>1700</v>
      </c>
      <c r="Q1378" t="s">
        <v>233</v>
      </c>
      <c r="R1378">
        <v>135</v>
      </c>
      <c r="S1378" t="s">
        <v>134</v>
      </c>
      <c r="T1378">
        <v>1</v>
      </c>
      <c r="U1378" s="1">
        <v>43479</v>
      </c>
      <c r="V1378" s="1">
        <v>43607</v>
      </c>
      <c r="W1378" t="s">
        <v>2869</v>
      </c>
      <c r="X1378" t="s">
        <v>1929</v>
      </c>
      <c r="Y1378">
        <v>1</v>
      </c>
      <c r="Z1378">
        <v>1</v>
      </c>
      <c r="AA1378">
        <v>25</v>
      </c>
      <c r="AB1378">
        <v>4</v>
      </c>
      <c r="AC1378" t="s">
        <v>4946</v>
      </c>
      <c r="AD1378">
        <f>IF(ISBLANK(Source[[#This Row],[CrosslistID]]),1,1/COUNTIFS(Source[CrosslistID],Source[[#This Row],[CrosslistID]],Source[TermDesc],Source[[#This Row],[TermDesc]]))</f>
        <v>0.2</v>
      </c>
      <c r="AE1378">
        <v>21</v>
      </c>
      <c r="AF1378">
        <v>20</v>
      </c>
      <c r="AG1378">
        <v>105</v>
      </c>
      <c r="AH1378">
        <v>105</v>
      </c>
      <c r="AI1378">
        <v>0.1</v>
      </c>
      <c r="AJ1378">
        <v>0.1</v>
      </c>
      <c r="AK1378">
        <v>0</v>
      </c>
      <c r="AL13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78">
        <f>IF(AND(Source[[#This Row],[Credit_Noncredit]]="Noncredit",Source[[#This Row],[FTEF]]&gt;0),Source[[#This Row],[NC XLST FTES]]*525/(437.5*Source[[#This Row],[FTEF]]),0)</f>
        <v>0</v>
      </c>
      <c r="AN1378">
        <f>IF(Source[[#This Row],[Credit_Noncredit]]="Credit",Source[[#This Row],[Census Enrollment]],Source[[#This Row],[Noncredit Avg. Attendance]])</f>
        <v>1</v>
      </c>
    </row>
    <row r="1379" spans="1:40" x14ac:dyDescent="0.25">
      <c r="A1379" t="s">
        <v>4581</v>
      </c>
      <c r="B1379" t="s">
        <v>886</v>
      </c>
      <c r="C1379" t="s">
        <v>1184</v>
      </c>
      <c r="D1379" t="s">
        <v>1262</v>
      </c>
      <c r="E1379" s="4">
        <v>35698</v>
      </c>
      <c r="F1379" s="4" t="s">
        <v>1263</v>
      </c>
      <c r="G1379" s="4" t="s">
        <v>2910</v>
      </c>
      <c r="H1379" t="str">
        <f>CONCATENATE(Source[[#This Row],[Subject]],TRIM(Source[[#This Row],[Course]]))</f>
        <v>MUS7W3</v>
      </c>
      <c r="I1379" t="str">
        <f>VLOOKUP(Source[[#This Row],[SubjCrse]],'Courses and Categories'!$E$2:$G$1816,3,FALSE)</f>
        <v>Credit Visual &amp; Performing Arts</v>
      </c>
      <c r="J1379">
        <v>1</v>
      </c>
      <c r="K1379" t="s">
        <v>2911</v>
      </c>
      <c r="L1379" t="s">
        <v>39</v>
      </c>
      <c r="M1379" t="s">
        <v>903</v>
      </c>
      <c r="N1379" t="s">
        <v>180</v>
      </c>
      <c r="O1379">
        <v>1410</v>
      </c>
      <c r="P1379">
        <v>1700</v>
      </c>
      <c r="Q1379" t="s">
        <v>233</v>
      </c>
      <c r="R1379">
        <v>135</v>
      </c>
      <c r="S1379" t="s">
        <v>134</v>
      </c>
      <c r="T1379">
        <v>1</v>
      </c>
      <c r="U1379" s="1">
        <v>43479</v>
      </c>
      <c r="V1379" s="1">
        <v>43607</v>
      </c>
      <c r="W1379" t="s">
        <v>2869</v>
      </c>
      <c r="X1379" t="s">
        <v>1929</v>
      </c>
      <c r="Y1379">
        <v>1</v>
      </c>
      <c r="Z1379">
        <v>1</v>
      </c>
      <c r="AA1379">
        <v>25</v>
      </c>
      <c r="AB1379">
        <v>4</v>
      </c>
      <c r="AC1379" t="s">
        <v>4946</v>
      </c>
      <c r="AD1379">
        <f>IF(ISBLANK(Source[[#This Row],[CrosslistID]]),1,1/COUNTIFS(Source[CrosslistID],Source[[#This Row],[CrosslistID]],Source[TermDesc],Source[[#This Row],[TermDesc]]))</f>
        <v>0.2</v>
      </c>
      <c r="AE1379">
        <v>21</v>
      </c>
      <c r="AF1379">
        <v>20</v>
      </c>
      <c r="AG1379">
        <v>105</v>
      </c>
      <c r="AH1379">
        <v>105</v>
      </c>
      <c r="AI1379">
        <v>0.1</v>
      </c>
      <c r="AJ1379">
        <v>0.1</v>
      </c>
      <c r="AK1379">
        <v>0</v>
      </c>
      <c r="AL13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79">
        <f>IF(AND(Source[[#This Row],[Credit_Noncredit]]="Noncredit",Source[[#This Row],[FTEF]]&gt;0),Source[[#This Row],[NC XLST FTES]]*525/(437.5*Source[[#This Row],[FTEF]]),0)</f>
        <v>0</v>
      </c>
      <c r="AN1379">
        <f>IF(Source[[#This Row],[Credit_Noncredit]]="Credit",Source[[#This Row],[Census Enrollment]],Source[[#This Row],[Noncredit Avg. Attendance]])</f>
        <v>1</v>
      </c>
    </row>
    <row r="1380" spans="1:40" x14ac:dyDescent="0.25">
      <c r="A1380" t="s">
        <v>4581</v>
      </c>
      <c r="B1380" t="s">
        <v>886</v>
      </c>
      <c r="C1380" t="s">
        <v>1184</v>
      </c>
      <c r="D1380" t="s">
        <v>1262</v>
      </c>
      <c r="E1380" s="4">
        <v>35699</v>
      </c>
      <c r="F1380" s="4" t="s">
        <v>1263</v>
      </c>
      <c r="G1380" s="4" t="s">
        <v>2912</v>
      </c>
      <c r="H1380" t="str">
        <f>CONCATENATE(Source[[#This Row],[Subject]],TRIM(Source[[#This Row],[Course]]))</f>
        <v>MUS7W4</v>
      </c>
      <c r="I1380" t="str">
        <f>VLOOKUP(Source[[#This Row],[SubjCrse]],'Courses and Categories'!$E$2:$G$1816,3,FALSE)</f>
        <v>Credit Visual &amp; Performing Arts</v>
      </c>
      <c r="J1380">
        <v>1</v>
      </c>
      <c r="K1380" t="s">
        <v>2913</v>
      </c>
      <c r="L1380" t="s">
        <v>39</v>
      </c>
      <c r="M1380" t="s">
        <v>903</v>
      </c>
      <c r="N1380" t="s">
        <v>180</v>
      </c>
      <c r="O1380">
        <v>1410</v>
      </c>
      <c r="P1380">
        <v>1700</v>
      </c>
      <c r="Q1380" t="s">
        <v>233</v>
      </c>
      <c r="R1380">
        <v>135</v>
      </c>
      <c r="S1380" t="s">
        <v>134</v>
      </c>
      <c r="T1380">
        <v>1</v>
      </c>
      <c r="U1380" s="1">
        <v>43479</v>
      </c>
      <c r="V1380" s="1">
        <v>43607</v>
      </c>
      <c r="W1380" t="s">
        <v>2869</v>
      </c>
      <c r="X1380" t="s">
        <v>1929</v>
      </c>
      <c r="Y1380">
        <v>2</v>
      </c>
      <c r="Z1380">
        <v>2</v>
      </c>
      <c r="AA1380">
        <v>25</v>
      </c>
      <c r="AB1380">
        <v>8</v>
      </c>
      <c r="AC1380" t="s">
        <v>4946</v>
      </c>
      <c r="AD1380">
        <f>IF(ISBLANK(Source[[#This Row],[CrosslistID]]),1,1/COUNTIFS(Source[CrosslistID],Source[[#This Row],[CrosslistID]],Source[TermDesc],Source[[#This Row],[TermDesc]]))</f>
        <v>0.2</v>
      </c>
      <c r="AE1380">
        <v>21</v>
      </c>
      <c r="AF1380">
        <v>20</v>
      </c>
      <c r="AG1380">
        <v>105</v>
      </c>
      <c r="AH1380">
        <v>105</v>
      </c>
      <c r="AI1380">
        <v>0.2</v>
      </c>
      <c r="AJ1380">
        <v>0.2</v>
      </c>
      <c r="AK1380">
        <v>0</v>
      </c>
      <c r="AL13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80">
        <f>IF(AND(Source[[#This Row],[Credit_Noncredit]]="Noncredit",Source[[#This Row],[FTEF]]&gt;0),Source[[#This Row],[NC XLST FTES]]*525/(437.5*Source[[#This Row],[FTEF]]),0)</f>
        <v>0</v>
      </c>
      <c r="AN1380">
        <f>IF(Source[[#This Row],[Credit_Noncredit]]="Credit",Source[[#This Row],[Census Enrollment]],Source[[#This Row],[Noncredit Avg. Attendance]])</f>
        <v>2</v>
      </c>
    </row>
    <row r="1381" spans="1:40" x14ac:dyDescent="0.25">
      <c r="A1381" t="s">
        <v>4581</v>
      </c>
      <c r="B1381" t="s">
        <v>886</v>
      </c>
      <c r="C1381" t="s">
        <v>1184</v>
      </c>
      <c r="D1381" t="s">
        <v>1262</v>
      </c>
      <c r="E1381" s="4">
        <v>35949</v>
      </c>
      <c r="F1381" s="4" t="s">
        <v>1263</v>
      </c>
      <c r="G1381" s="4" t="s">
        <v>3031</v>
      </c>
      <c r="H1381" t="str">
        <f>CONCATENATE(Source[[#This Row],[Subject]],TRIM(Source[[#This Row],[Course]]))</f>
        <v>MUS200A</v>
      </c>
      <c r="I1381" t="str">
        <f>VLOOKUP(Source[[#This Row],[SubjCrse]],'Courses and Categories'!$E$2:$G$1816,3,FALSE)</f>
        <v>Credit Visual &amp; Performing Arts</v>
      </c>
      <c r="J1381">
        <v>401</v>
      </c>
      <c r="K1381" t="s">
        <v>4949</v>
      </c>
      <c r="L1381" t="s">
        <v>39</v>
      </c>
      <c r="M1381" t="s">
        <v>1063</v>
      </c>
      <c r="N1381" t="s">
        <v>781</v>
      </c>
      <c r="O1381" t="s">
        <v>781</v>
      </c>
      <c r="P1381" t="s">
        <v>781</v>
      </c>
      <c r="Q1381" t="s">
        <v>781</v>
      </c>
      <c r="S1381" t="s">
        <v>134</v>
      </c>
      <c r="T1381">
        <v>1</v>
      </c>
      <c r="U1381" s="1">
        <v>43479</v>
      </c>
      <c r="V1381" s="1">
        <v>43607</v>
      </c>
      <c r="W1381" t="s">
        <v>4950</v>
      </c>
      <c r="X1381" t="s">
        <v>46</v>
      </c>
      <c r="Y1381">
        <v>13</v>
      </c>
      <c r="Z1381">
        <v>12</v>
      </c>
      <c r="AA1381">
        <v>0</v>
      </c>
      <c r="AB1381">
        <v>0</v>
      </c>
      <c r="AC1381" t="s">
        <v>2829</v>
      </c>
      <c r="AD1381">
        <f>IF(ISBLANK(Source[[#This Row],[CrosslistID]]),1,1/COUNTIFS(Source[CrosslistID],Source[[#This Row],[CrosslistID]],Source[TermDesc],Source[[#This Row],[TermDesc]]))</f>
        <v>0.33333333333333331</v>
      </c>
      <c r="AE1381">
        <v>23</v>
      </c>
      <c r="AF1381">
        <v>25</v>
      </c>
      <c r="AG1381">
        <v>92</v>
      </c>
      <c r="AH1381">
        <v>92</v>
      </c>
      <c r="AI1381">
        <v>1.268</v>
      </c>
      <c r="AJ1381">
        <v>1.268</v>
      </c>
      <c r="AK1381">
        <v>0.4</v>
      </c>
      <c r="AL13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81">
        <f>IF(AND(Source[[#This Row],[Credit_Noncredit]]="Noncredit",Source[[#This Row],[FTEF]]&gt;0),Source[[#This Row],[NC XLST FTES]]*525/(437.5*Source[[#This Row],[FTEF]]),0)</f>
        <v>0</v>
      </c>
      <c r="AN1381">
        <f>IF(Source[[#This Row],[Credit_Noncredit]]="Credit",Source[[#This Row],[Census Enrollment]],Source[[#This Row],[Noncredit Avg. Attendance]])</f>
        <v>13</v>
      </c>
    </row>
    <row r="1382" spans="1:40" x14ac:dyDescent="0.25">
      <c r="A1382" t="s">
        <v>4581</v>
      </c>
      <c r="B1382" t="s">
        <v>886</v>
      </c>
      <c r="C1382" t="s">
        <v>1184</v>
      </c>
      <c r="D1382" t="s">
        <v>1262</v>
      </c>
      <c r="E1382" s="4">
        <v>35950</v>
      </c>
      <c r="F1382" s="4" t="s">
        <v>1263</v>
      </c>
      <c r="G1382" s="4" t="s">
        <v>744</v>
      </c>
      <c r="H1382" t="str">
        <f>CONCATENATE(Source[[#This Row],[Subject]],TRIM(Source[[#This Row],[Course]]))</f>
        <v>MUS200B</v>
      </c>
      <c r="I1382" t="str">
        <f>VLOOKUP(Source[[#This Row],[SubjCrse]],'Courses and Categories'!$E$2:$G$1816,3,FALSE)</f>
        <v>Credit Visual &amp; Performing Arts</v>
      </c>
      <c r="J1382">
        <v>401</v>
      </c>
      <c r="K1382" t="s">
        <v>4951</v>
      </c>
      <c r="L1382" t="s">
        <v>39</v>
      </c>
      <c r="M1382" t="s">
        <v>1063</v>
      </c>
      <c r="N1382" t="s">
        <v>781</v>
      </c>
      <c r="O1382" t="s">
        <v>781</v>
      </c>
      <c r="P1382" t="s">
        <v>781</v>
      </c>
      <c r="Q1382" t="s">
        <v>781</v>
      </c>
      <c r="S1382" t="s">
        <v>134</v>
      </c>
      <c r="T1382">
        <v>1</v>
      </c>
      <c r="U1382" s="1">
        <v>43479</v>
      </c>
      <c r="V1382" s="1">
        <v>43607</v>
      </c>
      <c r="W1382" t="s">
        <v>4950</v>
      </c>
      <c r="X1382" t="s">
        <v>46</v>
      </c>
      <c r="Y1382">
        <v>3</v>
      </c>
      <c r="Z1382">
        <v>3</v>
      </c>
      <c r="AA1382">
        <v>0</v>
      </c>
      <c r="AB1382">
        <v>0</v>
      </c>
      <c r="AC1382" t="s">
        <v>2829</v>
      </c>
      <c r="AD1382">
        <f>IF(ISBLANK(Source[[#This Row],[CrosslistID]]),1,1/COUNTIFS(Source[CrosslistID],Source[[#This Row],[CrosslistID]],Source[TermDesc],Source[[#This Row],[TermDesc]]))</f>
        <v>0.33333333333333331</v>
      </c>
      <c r="AE1382">
        <v>23</v>
      </c>
      <c r="AF1382">
        <v>25</v>
      </c>
      <c r="AG1382">
        <v>92</v>
      </c>
      <c r="AH1382">
        <v>92</v>
      </c>
      <c r="AI1382">
        <v>0.30099999999999999</v>
      </c>
      <c r="AJ1382">
        <v>0.30099999999999999</v>
      </c>
      <c r="AK1382">
        <v>0</v>
      </c>
      <c r="AL13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82">
        <f>IF(AND(Source[[#This Row],[Credit_Noncredit]]="Noncredit",Source[[#This Row],[FTEF]]&gt;0),Source[[#This Row],[NC XLST FTES]]*525/(437.5*Source[[#This Row],[FTEF]]),0)</f>
        <v>0</v>
      </c>
      <c r="AN1382">
        <f>IF(Source[[#This Row],[Credit_Noncredit]]="Credit",Source[[#This Row],[Census Enrollment]],Source[[#This Row],[Noncredit Avg. Attendance]])</f>
        <v>3</v>
      </c>
    </row>
    <row r="1383" spans="1:40" x14ac:dyDescent="0.25">
      <c r="A1383" t="s">
        <v>4581</v>
      </c>
      <c r="B1383" t="s">
        <v>886</v>
      </c>
      <c r="C1383" t="s">
        <v>1184</v>
      </c>
      <c r="D1383" t="s">
        <v>1262</v>
      </c>
      <c r="E1383" s="4">
        <v>35951</v>
      </c>
      <c r="F1383" s="4" t="s">
        <v>1263</v>
      </c>
      <c r="G1383" s="4" t="s">
        <v>3697</v>
      </c>
      <c r="H1383" t="str">
        <f>CONCATENATE(Source[[#This Row],[Subject]],TRIM(Source[[#This Row],[Course]]))</f>
        <v>MUS200C</v>
      </c>
      <c r="I1383" t="str">
        <f>VLOOKUP(Source[[#This Row],[SubjCrse]],'Courses and Categories'!$E$2:$G$1816,3,FALSE)</f>
        <v>Credit Visual &amp; Performing Arts</v>
      </c>
      <c r="J1383">
        <v>401</v>
      </c>
      <c r="K1383" t="s">
        <v>4952</v>
      </c>
      <c r="L1383" t="s">
        <v>39</v>
      </c>
      <c r="M1383" t="s">
        <v>1063</v>
      </c>
      <c r="N1383" t="s">
        <v>781</v>
      </c>
      <c r="O1383" t="s">
        <v>781</v>
      </c>
      <c r="P1383" t="s">
        <v>781</v>
      </c>
      <c r="Q1383" t="s">
        <v>781</v>
      </c>
      <c r="S1383" t="s">
        <v>134</v>
      </c>
      <c r="T1383">
        <v>1</v>
      </c>
      <c r="U1383" s="1">
        <v>43479</v>
      </c>
      <c r="V1383" s="1">
        <v>43607</v>
      </c>
      <c r="W1383" t="s">
        <v>4950</v>
      </c>
      <c r="X1383" t="s">
        <v>46</v>
      </c>
      <c r="Y1383">
        <v>8</v>
      </c>
      <c r="Z1383">
        <v>8</v>
      </c>
      <c r="AA1383">
        <v>0</v>
      </c>
      <c r="AB1383">
        <v>0</v>
      </c>
      <c r="AC1383" t="s">
        <v>2829</v>
      </c>
      <c r="AD1383">
        <f>IF(ISBLANK(Source[[#This Row],[CrosslistID]]),1,1/COUNTIFS(Source[CrosslistID],Source[[#This Row],[CrosslistID]],Source[TermDesc],Source[[#This Row],[TermDesc]]))</f>
        <v>0.33333333333333331</v>
      </c>
      <c r="AE1383">
        <v>23</v>
      </c>
      <c r="AF1383">
        <v>25</v>
      </c>
      <c r="AG1383">
        <v>92</v>
      </c>
      <c r="AH1383">
        <v>92</v>
      </c>
      <c r="AI1383">
        <v>0.70899999999999996</v>
      </c>
      <c r="AJ1383">
        <v>0.80430000000000001</v>
      </c>
      <c r="AK1383">
        <v>0</v>
      </c>
      <c r="AL13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83">
        <f>IF(AND(Source[[#This Row],[Credit_Noncredit]]="Noncredit",Source[[#This Row],[FTEF]]&gt;0),Source[[#This Row],[NC XLST FTES]]*525/(437.5*Source[[#This Row],[FTEF]]),0)</f>
        <v>0</v>
      </c>
      <c r="AN1383">
        <f>IF(Source[[#This Row],[Credit_Noncredit]]="Credit",Source[[#This Row],[Census Enrollment]],Source[[#This Row],[Noncredit Avg. Attendance]])</f>
        <v>8</v>
      </c>
    </row>
    <row r="1384" spans="1:40" x14ac:dyDescent="0.25">
      <c r="A1384" t="s">
        <v>4581</v>
      </c>
      <c r="B1384" t="s">
        <v>886</v>
      </c>
      <c r="C1384" t="s">
        <v>1184</v>
      </c>
      <c r="D1384" t="s">
        <v>1286</v>
      </c>
      <c r="E1384" s="4">
        <v>37601</v>
      </c>
      <c r="F1384" s="4" t="s">
        <v>1287</v>
      </c>
      <c r="G1384" s="4" t="s">
        <v>1435</v>
      </c>
      <c r="H1384" t="str">
        <f>CONCATENATE(Source[[#This Row],[Subject]],TRIM(Source[[#This Row],[Course]]))</f>
        <v>PHOT50A</v>
      </c>
      <c r="I1384" t="str">
        <f>VLOOKUP(Source[[#This Row],[SubjCrse]],'Courses and Categories'!$E$2:$G$1816,3,FALSE)</f>
        <v>Credit General Education</v>
      </c>
      <c r="J1384">
        <v>1</v>
      </c>
      <c r="K1384" t="s">
        <v>1289</v>
      </c>
      <c r="L1384" t="s">
        <v>39</v>
      </c>
      <c r="M1384" t="s">
        <v>903</v>
      </c>
      <c r="N1384" t="s">
        <v>2120</v>
      </c>
      <c r="O1384" t="s">
        <v>2618</v>
      </c>
      <c r="P1384" t="s">
        <v>209</v>
      </c>
      <c r="Q1384" t="s">
        <v>4953</v>
      </c>
      <c r="R1384">
        <v>203</v>
      </c>
      <c r="S1384" t="s">
        <v>134</v>
      </c>
      <c r="T1384">
        <v>1</v>
      </c>
      <c r="U1384" s="1">
        <v>43479</v>
      </c>
      <c r="V1384" s="1">
        <v>43607</v>
      </c>
      <c r="W1384" t="s">
        <v>4954</v>
      </c>
      <c r="X1384" t="s">
        <v>46</v>
      </c>
      <c r="Y1384">
        <v>35</v>
      </c>
      <c r="Z1384">
        <v>22</v>
      </c>
      <c r="AA1384">
        <v>35</v>
      </c>
      <c r="AB1384">
        <v>62.857100000000003</v>
      </c>
      <c r="AD1384">
        <f>IF(ISBLANK(Source[[#This Row],[CrosslistID]]),1,1/COUNTIFS(Source[CrosslistID],Source[[#This Row],[CrosslistID]],Source[TermDesc],Source[[#This Row],[TermDesc]]))</f>
        <v>1</v>
      </c>
      <c r="AG1384">
        <v>0</v>
      </c>
      <c r="AH1384">
        <v>62.857100000000003</v>
      </c>
      <c r="AI1384">
        <v>2.1869999999999998</v>
      </c>
      <c r="AJ1384">
        <v>2.4346999999999999</v>
      </c>
      <c r="AK1384">
        <v>0.26669999999999999</v>
      </c>
      <c r="AL13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84">
        <f>IF(AND(Source[[#This Row],[Credit_Noncredit]]="Noncredit",Source[[#This Row],[FTEF]]&gt;0),Source[[#This Row],[NC XLST FTES]]*525/(437.5*Source[[#This Row],[FTEF]]),0)</f>
        <v>0</v>
      </c>
      <c r="AN1384">
        <f>IF(Source[[#This Row],[Credit_Noncredit]]="Credit",Source[[#This Row],[Census Enrollment]],Source[[#This Row],[Noncredit Avg. Attendance]])</f>
        <v>35</v>
      </c>
    </row>
    <row r="1385" spans="1:40" x14ac:dyDescent="0.25">
      <c r="A1385" t="s">
        <v>4581</v>
      </c>
      <c r="B1385" t="s">
        <v>886</v>
      </c>
      <c r="C1385" t="s">
        <v>1184</v>
      </c>
      <c r="D1385" t="s">
        <v>1286</v>
      </c>
      <c r="E1385" s="4">
        <v>35810</v>
      </c>
      <c r="F1385" s="4" t="s">
        <v>1287</v>
      </c>
      <c r="G1385" s="4" t="s">
        <v>1288</v>
      </c>
      <c r="H1385" t="str">
        <f>CONCATENATE(Source[[#This Row],[Subject]],TRIM(Source[[#This Row],[Course]]))</f>
        <v>PHOT50B</v>
      </c>
      <c r="I1385" t="str">
        <f>VLOOKUP(Source[[#This Row],[SubjCrse]],'Courses and Categories'!$E$2:$G$1816,3,FALSE)</f>
        <v>Credit General Education</v>
      </c>
      <c r="J1385">
        <v>931</v>
      </c>
      <c r="K1385" t="s">
        <v>1289</v>
      </c>
      <c r="L1385" t="s">
        <v>87</v>
      </c>
      <c r="M1385" t="s">
        <v>897</v>
      </c>
      <c r="N1385" t="s">
        <v>42</v>
      </c>
      <c r="O1385" t="s">
        <v>42</v>
      </c>
      <c r="P1385" t="s">
        <v>42</v>
      </c>
      <c r="Q1385" t="s">
        <v>42</v>
      </c>
      <c r="S1385" t="s">
        <v>134</v>
      </c>
      <c r="T1385" t="s">
        <v>44</v>
      </c>
      <c r="U1385" s="1">
        <v>43493</v>
      </c>
      <c r="V1385" s="1">
        <v>43607</v>
      </c>
      <c r="W1385" t="s">
        <v>1290</v>
      </c>
      <c r="X1385" t="s">
        <v>918</v>
      </c>
      <c r="Y1385">
        <v>33</v>
      </c>
      <c r="Z1385">
        <v>24</v>
      </c>
      <c r="AA1385">
        <v>40</v>
      </c>
      <c r="AB1385">
        <v>60</v>
      </c>
      <c r="AD1385">
        <f>IF(ISBLANK(Source[[#This Row],[CrosslistID]]),1,1/COUNTIFS(Source[CrosslistID],Source[[#This Row],[CrosslistID]],Source[TermDesc],Source[[#This Row],[TermDesc]]))</f>
        <v>1</v>
      </c>
      <c r="AG1385">
        <v>0</v>
      </c>
      <c r="AH1385">
        <v>60</v>
      </c>
      <c r="AI1385">
        <v>4.4000000000000004</v>
      </c>
      <c r="AJ1385">
        <v>4.4000000000000004</v>
      </c>
      <c r="AK1385">
        <v>0.26669999999999999</v>
      </c>
      <c r="AL13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85">
        <f>IF(AND(Source[[#This Row],[Credit_Noncredit]]="Noncredit",Source[[#This Row],[FTEF]]&gt;0),Source[[#This Row],[NC XLST FTES]]*525/(437.5*Source[[#This Row],[FTEF]]),0)</f>
        <v>0</v>
      </c>
      <c r="AN1385">
        <f>IF(Source[[#This Row],[Credit_Noncredit]]="Credit",Source[[#This Row],[Census Enrollment]],Source[[#This Row],[Noncredit Avg. Attendance]])</f>
        <v>33</v>
      </c>
    </row>
    <row r="1386" spans="1:40" x14ac:dyDescent="0.25">
      <c r="A1386" t="s">
        <v>4581</v>
      </c>
      <c r="B1386" t="s">
        <v>886</v>
      </c>
      <c r="C1386" t="s">
        <v>1184</v>
      </c>
      <c r="D1386" t="s">
        <v>1286</v>
      </c>
      <c r="E1386" s="4">
        <v>38041</v>
      </c>
      <c r="F1386" s="4" t="s">
        <v>1287</v>
      </c>
      <c r="G1386" s="4" t="s">
        <v>1288</v>
      </c>
      <c r="H1386" t="str">
        <f>CONCATENATE(Source[[#This Row],[Subject]],TRIM(Source[[#This Row],[Course]]))</f>
        <v>PHOT50B</v>
      </c>
      <c r="I1386" t="str">
        <f>VLOOKUP(Source[[#This Row],[SubjCrse]],'Courses and Categories'!$E$2:$G$1816,3,FALSE)</f>
        <v>Credit General Education</v>
      </c>
      <c r="J1386">
        <v>932</v>
      </c>
      <c r="K1386" t="s">
        <v>1289</v>
      </c>
      <c r="L1386" t="s">
        <v>87</v>
      </c>
      <c r="M1386" t="s">
        <v>897</v>
      </c>
      <c r="N1386" t="s">
        <v>42</v>
      </c>
      <c r="O1386" t="s">
        <v>42</v>
      </c>
      <c r="P1386" t="s">
        <v>42</v>
      </c>
      <c r="Q1386" t="s">
        <v>42</v>
      </c>
      <c r="S1386" t="s">
        <v>134</v>
      </c>
      <c r="T1386" t="s">
        <v>44</v>
      </c>
      <c r="U1386" s="1">
        <v>43493</v>
      </c>
      <c r="V1386" s="1">
        <v>43607</v>
      </c>
      <c r="W1386" t="s">
        <v>1290</v>
      </c>
      <c r="X1386" t="s">
        <v>918</v>
      </c>
      <c r="Y1386">
        <v>25</v>
      </c>
      <c r="Z1386">
        <v>21</v>
      </c>
      <c r="AA1386">
        <v>40</v>
      </c>
      <c r="AB1386">
        <v>52.5</v>
      </c>
      <c r="AD1386">
        <f>IF(ISBLANK(Source[[#This Row],[CrosslistID]]),1,1/COUNTIFS(Source[CrosslistID],Source[[#This Row],[CrosslistID]],Source[TermDesc],Source[[#This Row],[TermDesc]]))</f>
        <v>1</v>
      </c>
      <c r="AG1386">
        <v>0</v>
      </c>
      <c r="AH1386">
        <v>52.5</v>
      </c>
      <c r="AI1386">
        <v>3.3330000000000002</v>
      </c>
      <c r="AJ1386">
        <v>3.3330000000000002</v>
      </c>
      <c r="AK1386">
        <v>0.26669999999999999</v>
      </c>
      <c r="AL13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86">
        <f>IF(AND(Source[[#This Row],[Credit_Noncredit]]="Noncredit",Source[[#This Row],[FTEF]]&gt;0),Source[[#This Row],[NC XLST FTES]]*525/(437.5*Source[[#This Row],[FTEF]]),0)</f>
        <v>0</v>
      </c>
      <c r="AN1386">
        <f>IF(Source[[#This Row],[Credit_Noncredit]]="Credit",Source[[#This Row],[Census Enrollment]],Source[[#This Row],[Noncredit Avg. Attendance]])</f>
        <v>25</v>
      </c>
    </row>
    <row r="1387" spans="1:40" x14ac:dyDescent="0.25">
      <c r="A1387" t="s">
        <v>4581</v>
      </c>
      <c r="B1387" t="s">
        <v>886</v>
      </c>
      <c r="C1387" t="s">
        <v>1184</v>
      </c>
      <c r="D1387" t="s">
        <v>1286</v>
      </c>
      <c r="E1387" s="4">
        <v>38574</v>
      </c>
      <c r="F1387" s="4" t="s">
        <v>1287</v>
      </c>
      <c r="G1387" s="4" t="s">
        <v>1288</v>
      </c>
      <c r="H1387" t="str">
        <f>CONCATENATE(Source[[#This Row],[Subject]],TRIM(Source[[#This Row],[Course]]))</f>
        <v>PHOT50B</v>
      </c>
      <c r="I1387" t="str">
        <f>VLOOKUP(Source[[#This Row],[SubjCrse]],'Courses and Categories'!$E$2:$G$1816,3,FALSE)</f>
        <v>Credit General Education</v>
      </c>
      <c r="J1387">
        <v>933</v>
      </c>
      <c r="K1387" t="s">
        <v>1289</v>
      </c>
      <c r="L1387" t="s">
        <v>87</v>
      </c>
      <c r="M1387" t="s">
        <v>897</v>
      </c>
      <c r="N1387" t="s">
        <v>42</v>
      </c>
      <c r="O1387" t="s">
        <v>42</v>
      </c>
      <c r="P1387" t="s">
        <v>42</v>
      </c>
      <c r="Q1387" t="s">
        <v>42</v>
      </c>
      <c r="S1387" t="s">
        <v>134</v>
      </c>
      <c r="T1387" t="s">
        <v>44</v>
      </c>
      <c r="U1387" s="1">
        <v>43556</v>
      </c>
      <c r="V1387" s="1">
        <v>43607</v>
      </c>
      <c r="W1387" t="s">
        <v>2935</v>
      </c>
      <c r="X1387" t="s">
        <v>918</v>
      </c>
      <c r="Y1387">
        <v>31</v>
      </c>
      <c r="Z1387">
        <v>25</v>
      </c>
      <c r="AA1387">
        <v>40</v>
      </c>
      <c r="AB1387">
        <v>62.5</v>
      </c>
      <c r="AD1387">
        <f>IF(ISBLANK(Source[[#This Row],[CrosslistID]]),1,1/COUNTIFS(Source[CrosslistID],Source[[#This Row],[CrosslistID]],Source[TermDesc],Source[[#This Row],[TermDesc]]))</f>
        <v>1</v>
      </c>
      <c r="AG1387">
        <v>0</v>
      </c>
      <c r="AH1387">
        <v>62.5</v>
      </c>
      <c r="AI1387">
        <v>3.6</v>
      </c>
      <c r="AJ1387">
        <v>4.1333000000000002</v>
      </c>
      <c r="AK1387">
        <v>0.26669999999999999</v>
      </c>
      <c r="AL13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87">
        <f>IF(AND(Source[[#This Row],[Credit_Noncredit]]="Noncredit",Source[[#This Row],[FTEF]]&gt;0),Source[[#This Row],[NC XLST FTES]]*525/(437.5*Source[[#This Row],[FTEF]]),0)</f>
        <v>0</v>
      </c>
      <c r="AN1387">
        <f>IF(Source[[#This Row],[Credit_Noncredit]]="Credit",Source[[#This Row],[Census Enrollment]],Source[[#This Row],[Noncredit Avg. Attendance]])</f>
        <v>31</v>
      </c>
    </row>
    <row r="1388" spans="1:40" x14ac:dyDescent="0.25">
      <c r="A1388" t="s">
        <v>4581</v>
      </c>
      <c r="B1388" t="s">
        <v>886</v>
      </c>
      <c r="C1388" t="s">
        <v>1184</v>
      </c>
      <c r="D1388" t="s">
        <v>1286</v>
      </c>
      <c r="E1388" s="4">
        <v>36725</v>
      </c>
      <c r="F1388" s="4" t="s">
        <v>1287</v>
      </c>
      <c r="G1388" s="4">
        <v>51</v>
      </c>
      <c r="H1388" t="str">
        <f>CONCATENATE(Source[[#This Row],[Subject]],TRIM(Source[[#This Row],[Course]]))</f>
        <v>PHOT51</v>
      </c>
      <c r="I1388" t="str">
        <f>VLOOKUP(Source[[#This Row],[SubjCrse]],'Courses and Categories'!$E$2:$G$1816,3,FALSE)</f>
        <v>Credit Gen Ed/CTE</v>
      </c>
      <c r="J1388">
        <v>1</v>
      </c>
      <c r="K1388" t="s">
        <v>2914</v>
      </c>
      <c r="L1388" t="s">
        <v>39</v>
      </c>
      <c r="M1388" t="s">
        <v>1046</v>
      </c>
      <c r="N1388" t="s">
        <v>1960</v>
      </c>
      <c r="O1388" t="s">
        <v>1353</v>
      </c>
      <c r="P1388" t="s">
        <v>467</v>
      </c>
      <c r="Q1388" t="s">
        <v>2915</v>
      </c>
      <c r="R1388" t="s">
        <v>4955</v>
      </c>
      <c r="S1388" t="s">
        <v>134</v>
      </c>
      <c r="T1388">
        <v>1</v>
      </c>
      <c r="U1388" s="1">
        <v>43479</v>
      </c>
      <c r="V1388" s="1">
        <v>43607</v>
      </c>
      <c r="W1388" t="s">
        <v>4956</v>
      </c>
      <c r="X1388" t="s">
        <v>1929</v>
      </c>
      <c r="Y1388">
        <v>24</v>
      </c>
      <c r="Z1388">
        <v>23</v>
      </c>
      <c r="AA1388">
        <v>25</v>
      </c>
      <c r="AB1388">
        <v>92</v>
      </c>
      <c r="AD1388">
        <f>IF(ISBLANK(Source[[#This Row],[CrosslistID]]),1,1/COUNTIFS(Source[CrosslistID],Source[[#This Row],[CrosslistID]],Source[TermDesc],Source[[#This Row],[TermDesc]]))</f>
        <v>1</v>
      </c>
      <c r="AG1388">
        <v>0</v>
      </c>
      <c r="AH1388">
        <v>92</v>
      </c>
      <c r="AI1388">
        <v>4</v>
      </c>
      <c r="AJ1388">
        <v>4.8</v>
      </c>
      <c r="AK1388">
        <v>0.33329999999999999</v>
      </c>
      <c r="AL13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88">
        <f>IF(AND(Source[[#This Row],[Credit_Noncredit]]="Noncredit",Source[[#This Row],[FTEF]]&gt;0),Source[[#This Row],[NC XLST FTES]]*525/(437.5*Source[[#This Row],[FTEF]]),0)</f>
        <v>0</v>
      </c>
      <c r="AN1388">
        <f>IF(Source[[#This Row],[Credit_Noncredit]]="Credit",Source[[#This Row],[Census Enrollment]],Source[[#This Row],[Noncredit Avg. Attendance]])</f>
        <v>24</v>
      </c>
    </row>
    <row r="1389" spans="1:40" x14ac:dyDescent="0.25">
      <c r="A1389" t="s">
        <v>4581</v>
      </c>
      <c r="B1389" t="s">
        <v>886</v>
      </c>
      <c r="C1389" t="s">
        <v>1184</v>
      </c>
      <c r="D1389" t="s">
        <v>1286</v>
      </c>
      <c r="E1389" s="4">
        <v>36727</v>
      </c>
      <c r="F1389" s="4" t="s">
        <v>1287</v>
      </c>
      <c r="G1389" s="4">
        <v>51</v>
      </c>
      <c r="H1389" t="str">
        <f>CONCATENATE(Source[[#This Row],[Subject]],TRIM(Source[[#This Row],[Course]]))</f>
        <v>PHOT51</v>
      </c>
      <c r="I1389" t="str">
        <f>VLOOKUP(Source[[#This Row],[SubjCrse]],'Courses and Categories'!$E$2:$G$1816,3,FALSE)</f>
        <v>Credit Gen Ed/CTE</v>
      </c>
      <c r="J1389">
        <v>2</v>
      </c>
      <c r="K1389" t="s">
        <v>2914</v>
      </c>
      <c r="L1389" t="s">
        <v>39</v>
      </c>
      <c r="M1389" t="s">
        <v>1046</v>
      </c>
      <c r="N1389" t="s">
        <v>4957</v>
      </c>
      <c r="O1389" t="s">
        <v>3185</v>
      </c>
      <c r="P1389" t="s">
        <v>4958</v>
      </c>
      <c r="Q1389" t="s">
        <v>4959</v>
      </c>
      <c r="R1389" t="s">
        <v>4960</v>
      </c>
      <c r="S1389" t="s">
        <v>134</v>
      </c>
      <c r="T1389">
        <v>1</v>
      </c>
      <c r="U1389" s="1">
        <v>43479</v>
      </c>
      <c r="V1389" s="1">
        <v>43607</v>
      </c>
      <c r="W1389" t="s">
        <v>4961</v>
      </c>
      <c r="X1389" t="s">
        <v>1929</v>
      </c>
      <c r="Y1389">
        <v>23</v>
      </c>
      <c r="Z1389">
        <v>17</v>
      </c>
      <c r="AA1389">
        <v>25</v>
      </c>
      <c r="AB1389">
        <v>68</v>
      </c>
      <c r="AD1389">
        <f>IF(ISBLANK(Source[[#This Row],[CrosslistID]]),1,1/COUNTIFS(Source[CrosslistID],Source[[#This Row],[CrosslistID]],Source[TermDesc],Source[[#This Row],[TermDesc]]))</f>
        <v>1</v>
      </c>
      <c r="AG1389">
        <v>0</v>
      </c>
      <c r="AH1389">
        <v>68</v>
      </c>
      <c r="AI1389">
        <v>4.2</v>
      </c>
      <c r="AJ1389">
        <v>4.5999999999999996</v>
      </c>
      <c r="AK1389">
        <v>0.33329999999999999</v>
      </c>
      <c r="AL13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89">
        <f>IF(AND(Source[[#This Row],[Credit_Noncredit]]="Noncredit",Source[[#This Row],[FTEF]]&gt;0),Source[[#This Row],[NC XLST FTES]]*525/(437.5*Source[[#This Row],[FTEF]]),0)</f>
        <v>0</v>
      </c>
      <c r="AN1389">
        <f>IF(Source[[#This Row],[Credit_Noncredit]]="Credit",Source[[#This Row],[Census Enrollment]],Source[[#This Row],[Noncredit Avg. Attendance]])</f>
        <v>23</v>
      </c>
    </row>
    <row r="1390" spans="1:40" x14ac:dyDescent="0.25">
      <c r="A1390" t="s">
        <v>4581</v>
      </c>
      <c r="B1390" t="s">
        <v>886</v>
      </c>
      <c r="C1390" t="s">
        <v>1184</v>
      </c>
      <c r="D1390" t="s">
        <v>1286</v>
      </c>
      <c r="E1390" s="4">
        <v>36728</v>
      </c>
      <c r="F1390" s="4" t="s">
        <v>1287</v>
      </c>
      <c r="G1390" s="4">
        <v>51</v>
      </c>
      <c r="H1390" t="str">
        <f>CONCATENATE(Source[[#This Row],[Subject]],TRIM(Source[[#This Row],[Course]]))</f>
        <v>PHOT51</v>
      </c>
      <c r="I1390" t="str">
        <f>VLOOKUP(Source[[#This Row],[SubjCrse]],'Courses and Categories'!$E$2:$G$1816,3,FALSE)</f>
        <v>Credit Gen Ed/CTE</v>
      </c>
      <c r="J1390">
        <v>3</v>
      </c>
      <c r="K1390" t="s">
        <v>2914</v>
      </c>
      <c r="L1390" t="s">
        <v>87</v>
      </c>
      <c r="M1390" t="s">
        <v>1046</v>
      </c>
      <c r="N1390" t="s">
        <v>4957</v>
      </c>
      <c r="O1390" t="s">
        <v>485</v>
      </c>
      <c r="P1390" t="s">
        <v>4962</v>
      </c>
      <c r="Q1390" t="s">
        <v>4959</v>
      </c>
      <c r="R1390" t="s">
        <v>4963</v>
      </c>
      <c r="S1390" t="s">
        <v>134</v>
      </c>
      <c r="T1390">
        <v>1</v>
      </c>
      <c r="U1390" s="1">
        <v>43479</v>
      </c>
      <c r="V1390" s="1">
        <v>43607</v>
      </c>
      <c r="W1390" t="s">
        <v>4964</v>
      </c>
      <c r="X1390" t="s">
        <v>1929</v>
      </c>
      <c r="Y1390">
        <v>26</v>
      </c>
      <c r="Z1390">
        <v>21</v>
      </c>
      <c r="AA1390">
        <v>25</v>
      </c>
      <c r="AB1390">
        <v>84</v>
      </c>
      <c r="AD1390">
        <f>IF(ISBLANK(Source[[#This Row],[CrosslistID]]),1,1/COUNTIFS(Source[CrosslistID],Source[[#This Row],[CrosslistID]],Source[TermDesc],Source[[#This Row],[TermDesc]]))</f>
        <v>1</v>
      </c>
      <c r="AG1390">
        <v>0</v>
      </c>
      <c r="AH1390">
        <v>84</v>
      </c>
      <c r="AI1390">
        <v>4.8</v>
      </c>
      <c r="AJ1390">
        <v>5.2</v>
      </c>
      <c r="AK1390">
        <v>0.33329999999999999</v>
      </c>
      <c r="AL13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90">
        <f>IF(AND(Source[[#This Row],[Credit_Noncredit]]="Noncredit",Source[[#This Row],[FTEF]]&gt;0),Source[[#This Row],[NC XLST FTES]]*525/(437.5*Source[[#This Row],[FTEF]]),0)</f>
        <v>0</v>
      </c>
      <c r="AN1390">
        <f>IF(Source[[#This Row],[Credit_Noncredit]]="Credit",Source[[#This Row],[Census Enrollment]],Source[[#This Row],[Noncredit Avg. Attendance]])</f>
        <v>26</v>
      </c>
    </row>
    <row r="1391" spans="1:40" x14ac:dyDescent="0.25">
      <c r="A1391" t="s">
        <v>4581</v>
      </c>
      <c r="B1391" t="s">
        <v>886</v>
      </c>
      <c r="C1391" t="s">
        <v>1184</v>
      </c>
      <c r="D1391" t="s">
        <v>1286</v>
      </c>
      <c r="E1391" s="4">
        <v>36729</v>
      </c>
      <c r="F1391" s="4" t="s">
        <v>1287</v>
      </c>
      <c r="G1391" s="4">
        <v>51</v>
      </c>
      <c r="H1391" t="str">
        <f>CONCATENATE(Source[[#This Row],[Subject]],TRIM(Source[[#This Row],[Course]]))</f>
        <v>PHOT51</v>
      </c>
      <c r="I1391" t="str">
        <f>VLOOKUP(Source[[#This Row],[SubjCrse]],'Courses and Categories'!$E$2:$G$1816,3,FALSE)</f>
        <v>Credit Gen Ed/CTE</v>
      </c>
      <c r="J1391">
        <v>4</v>
      </c>
      <c r="K1391" t="s">
        <v>2914</v>
      </c>
      <c r="L1391" t="s">
        <v>39</v>
      </c>
      <c r="M1391" t="s">
        <v>1046</v>
      </c>
      <c r="N1391" t="s">
        <v>2261</v>
      </c>
      <c r="O1391" t="s">
        <v>432</v>
      </c>
      <c r="P1391" t="s">
        <v>2918</v>
      </c>
      <c r="Q1391" t="s">
        <v>2915</v>
      </c>
      <c r="R1391" t="s">
        <v>4965</v>
      </c>
      <c r="S1391" t="s">
        <v>134</v>
      </c>
      <c r="T1391">
        <v>1</v>
      </c>
      <c r="U1391" s="1">
        <v>43479</v>
      </c>
      <c r="V1391" s="1">
        <v>43607</v>
      </c>
      <c r="W1391" t="s">
        <v>4966</v>
      </c>
      <c r="X1391" t="s">
        <v>1929</v>
      </c>
      <c r="Y1391">
        <v>26</v>
      </c>
      <c r="Z1391">
        <v>23</v>
      </c>
      <c r="AA1391">
        <v>25</v>
      </c>
      <c r="AB1391">
        <v>92</v>
      </c>
      <c r="AD1391">
        <f>IF(ISBLANK(Source[[#This Row],[CrosslistID]]),1,1/COUNTIFS(Source[CrosslistID],Source[[#This Row],[CrosslistID]],Source[TermDesc],Source[[#This Row],[TermDesc]]))</f>
        <v>1</v>
      </c>
      <c r="AG1391">
        <v>0</v>
      </c>
      <c r="AH1391">
        <v>92</v>
      </c>
      <c r="AI1391">
        <v>5.2</v>
      </c>
      <c r="AJ1391">
        <v>5.2</v>
      </c>
      <c r="AK1391">
        <v>0.33329999999999999</v>
      </c>
      <c r="AL13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91">
        <f>IF(AND(Source[[#This Row],[Credit_Noncredit]]="Noncredit",Source[[#This Row],[FTEF]]&gt;0),Source[[#This Row],[NC XLST FTES]]*525/(437.5*Source[[#This Row],[FTEF]]),0)</f>
        <v>0</v>
      </c>
      <c r="AN1391">
        <f>IF(Source[[#This Row],[Credit_Noncredit]]="Credit",Source[[#This Row],[Census Enrollment]],Source[[#This Row],[Noncredit Avg. Attendance]])</f>
        <v>26</v>
      </c>
    </row>
    <row r="1392" spans="1:40" x14ac:dyDescent="0.25">
      <c r="A1392" t="s">
        <v>4581</v>
      </c>
      <c r="B1392" t="s">
        <v>886</v>
      </c>
      <c r="C1392" t="s">
        <v>1184</v>
      </c>
      <c r="D1392" t="s">
        <v>1286</v>
      </c>
      <c r="E1392" s="4">
        <v>36731</v>
      </c>
      <c r="F1392" s="4" t="s">
        <v>1287</v>
      </c>
      <c r="G1392" s="4">
        <v>51</v>
      </c>
      <c r="H1392" t="str">
        <f>CONCATENATE(Source[[#This Row],[Subject]],TRIM(Source[[#This Row],[Course]]))</f>
        <v>PHOT51</v>
      </c>
      <c r="I1392" t="str">
        <f>VLOOKUP(Source[[#This Row],[SubjCrse]],'Courses and Categories'!$E$2:$G$1816,3,FALSE)</f>
        <v>Credit Gen Ed/CTE</v>
      </c>
      <c r="J1392">
        <v>5</v>
      </c>
      <c r="K1392" t="s">
        <v>2914</v>
      </c>
      <c r="L1392" t="s">
        <v>39</v>
      </c>
      <c r="M1392" t="s">
        <v>1046</v>
      </c>
      <c r="N1392" t="s">
        <v>2261</v>
      </c>
      <c r="O1392" t="s">
        <v>1353</v>
      </c>
      <c r="P1392" t="s">
        <v>467</v>
      </c>
      <c r="Q1392" t="s">
        <v>2915</v>
      </c>
      <c r="R1392" t="s">
        <v>4955</v>
      </c>
      <c r="S1392" t="s">
        <v>134</v>
      </c>
      <c r="T1392">
        <v>1</v>
      </c>
      <c r="U1392" s="1">
        <v>43479</v>
      </c>
      <c r="V1392" s="1">
        <v>43607</v>
      </c>
      <c r="W1392" t="s">
        <v>4967</v>
      </c>
      <c r="X1392" t="s">
        <v>1929</v>
      </c>
      <c r="Y1392">
        <v>27</v>
      </c>
      <c r="Z1392">
        <v>20</v>
      </c>
      <c r="AA1392">
        <v>25</v>
      </c>
      <c r="AB1392">
        <v>80</v>
      </c>
      <c r="AD1392">
        <f>IF(ISBLANK(Source[[#This Row],[CrosslistID]]),1,1/COUNTIFS(Source[CrosslistID],Source[[#This Row],[CrosslistID]],Source[TermDesc],Source[[#This Row],[TermDesc]]))</f>
        <v>1</v>
      </c>
      <c r="AG1392">
        <v>0</v>
      </c>
      <c r="AH1392">
        <v>80</v>
      </c>
      <c r="AI1392">
        <v>5</v>
      </c>
      <c r="AJ1392">
        <v>5.4</v>
      </c>
      <c r="AK1392">
        <v>0.33329999999999999</v>
      </c>
      <c r="AL13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92">
        <f>IF(AND(Source[[#This Row],[Credit_Noncredit]]="Noncredit",Source[[#This Row],[FTEF]]&gt;0),Source[[#This Row],[NC XLST FTES]]*525/(437.5*Source[[#This Row],[FTEF]]),0)</f>
        <v>0</v>
      </c>
      <c r="AN1392">
        <f>IF(Source[[#This Row],[Credit_Noncredit]]="Credit",Source[[#This Row],[Census Enrollment]],Source[[#This Row],[Noncredit Avg. Attendance]])</f>
        <v>27</v>
      </c>
    </row>
    <row r="1393" spans="1:40" x14ac:dyDescent="0.25">
      <c r="A1393" t="s">
        <v>4581</v>
      </c>
      <c r="B1393" t="s">
        <v>886</v>
      </c>
      <c r="C1393" t="s">
        <v>1184</v>
      </c>
      <c r="D1393" t="s">
        <v>1286</v>
      </c>
      <c r="E1393" s="4">
        <v>36730</v>
      </c>
      <c r="F1393" s="4" t="s">
        <v>1287</v>
      </c>
      <c r="G1393" s="4">
        <v>51</v>
      </c>
      <c r="H1393" t="str">
        <f>CONCATENATE(Source[[#This Row],[Subject]],TRIM(Source[[#This Row],[Course]]))</f>
        <v>PHOT51</v>
      </c>
      <c r="I1393" t="str">
        <f>VLOOKUP(Source[[#This Row],[SubjCrse]],'Courses and Categories'!$E$2:$G$1816,3,FALSE)</f>
        <v>Credit Gen Ed/CTE</v>
      </c>
      <c r="J1393">
        <v>551</v>
      </c>
      <c r="K1393" t="s">
        <v>2914</v>
      </c>
      <c r="L1393" t="s">
        <v>87</v>
      </c>
      <c r="M1393" t="s">
        <v>1046</v>
      </c>
      <c r="N1393" t="s">
        <v>2261</v>
      </c>
      <c r="O1393" t="s">
        <v>949</v>
      </c>
      <c r="P1393" t="s">
        <v>3007</v>
      </c>
      <c r="Q1393" t="s">
        <v>296</v>
      </c>
      <c r="R1393" t="s">
        <v>4968</v>
      </c>
      <c r="S1393" t="s">
        <v>53</v>
      </c>
      <c r="T1393">
        <v>1</v>
      </c>
      <c r="U1393" s="1">
        <v>43479</v>
      </c>
      <c r="V1393" s="1">
        <v>43607</v>
      </c>
      <c r="W1393" t="s">
        <v>4966</v>
      </c>
      <c r="X1393" t="s">
        <v>1929</v>
      </c>
      <c r="Y1393">
        <v>25</v>
      </c>
      <c r="Z1393">
        <v>18</v>
      </c>
      <c r="AA1393">
        <v>25</v>
      </c>
      <c r="AB1393">
        <v>72</v>
      </c>
      <c r="AD1393">
        <f>IF(ISBLANK(Source[[#This Row],[CrosslistID]]),1,1/COUNTIFS(Source[CrosslistID],Source[[#This Row],[CrosslistID]],Source[TermDesc],Source[[#This Row],[TermDesc]]))</f>
        <v>1</v>
      </c>
      <c r="AG1393">
        <v>0</v>
      </c>
      <c r="AH1393">
        <v>72</v>
      </c>
      <c r="AI1393">
        <v>5</v>
      </c>
      <c r="AJ1393">
        <v>5</v>
      </c>
      <c r="AK1393">
        <v>0.33329999999999999</v>
      </c>
      <c r="AL13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93">
        <f>IF(AND(Source[[#This Row],[Credit_Noncredit]]="Noncredit",Source[[#This Row],[FTEF]]&gt;0),Source[[#This Row],[NC XLST FTES]]*525/(437.5*Source[[#This Row],[FTEF]]),0)</f>
        <v>0</v>
      </c>
      <c r="AN1393">
        <f>IF(Source[[#This Row],[Credit_Noncredit]]="Credit",Source[[#This Row],[Census Enrollment]],Source[[#This Row],[Noncredit Avg. Attendance]])</f>
        <v>25</v>
      </c>
    </row>
    <row r="1394" spans="1:40" x14ac:dyDescent="0.25">
      <c r="A1394" t="s">
        <v>4581</v>
      </c>
      <c r="B1394" t="s">
        <v>886</v>
      </c>
      <c r="C1394" t="s">
        <v>1184</v>
      </c>
      <c r="D1394" t="s">
        <v>1286</v>
      </c>
      <c r="E1394" s="4">
        <v>38530</v>
      </c>
      <c r="F1394" s="4" t="s">
        <v>1287</v>
      </c>
      <c r="G1394" s="4">
        <v>51</v>
      </c>
      <c r="H1394" t="str">
        <f>CONCATENATE(Source[[#This Row],[Subject]],TRIM(Source[[#This Row],[Course]]))</f>
        <v>PHOT51</v>
      </c>
      <c r="I1394" t="str">
        <f>VLOOKUP(Source[[#This Row],[SubjCrse]],'Courses and Categories'!$E$2:$G$1816,3,FALSE)</f>
        <v>Credit Gen Ed/CTE</v>
      </c>
      <c r="J1394">
        <v>601</v>
      </c>
      <c r="K1394" t="s">
        <v>2914</v>
      </c>
      <c r="L1394" t="s">
        <v>50</v>
      </c>
      <c r="M1394" t="s">
        <v>1046</v>
      </c>
      <c r="N1394" t="s">
        <v>329</v>
      </c>
      <c r="O1394" t="s">
        <v>4969</v>
      </c>
      <c r="P1394" t="s">
        <v>4970</v>
      </c>
      <c r="Q1394" t="s">
        <v>4971</v>
      </c>
      <c r="R1394" t="s">
        <v>4972</v>
      </c>
      <c r="S1394" t="s">
        <v>134</v>
      </c>
      <c r="T1394">
        <v>1</v>
      </c>
      <c r="U1394" s="1">
        <v>43479</v>
      </c>
      <c r="V1394" s="1">
        <v>43607</v>
      </c>
      <c r="W1394" t="s">
        <v>4973</v>
      </c>
      <c r="X1394" t="s">
        <v>1929</v>
      </c>
      <c r="Y1394">
        <v>15</v>
      </c>
      <c r="Z1394">
        <v>14</v>
      </c>
      <c r="AA1394">
        <v>25</v>
      </c>
      <c r="AB1394">
        <v>56</v>
      </c>
      <c r="AD1394">
        <f>IF(ISBLANK(Source[[#This Row],[CrosslistID]]),1,1/COUNTIFS(Source[CrosslistID],Source[[#This Row],[CrosslistID]],Source[TermDesc],Source[[#This Row],[TermDesc]]))</f>
        <v>1</v>
      </c>
      <c r="AG1394">
        <v>0</v>
      </c>
      <c r="AH1394">
        <v>56</v>
      </c>
      <c r="AI1394">
        <v>2.8</v>
      </c>
      <c r="AJ1394">
        <v>3</v>
      </c>
      <c r="AK1394">
        <v>0.33329999999999999</v>
      </c>
      <c r="AL13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94">
        <f>IF(AND(Source[[#This Row],[Credit_Noncredit]]="Noncredit",Source[[#This Row],[FTEF]]&gt;0),Source[[#This Row],[NC XLST FTES]]*525/(437.5*Source[[#This Row],[FTEF]]),0)</f>
        <v>0</v>
      </c>
      <c r="AN1394">
        <f>IF(Source[[#This Row],[Credit_Noncredit]]="Credit",Source[[#This Row],[Census Enrollment]],Source[[#This Row],[Noncredit Avg. Attendance]])</f>
        <v>15</v>
      </c>
    </row>
    <row r="1395" spans="1:40" x14ac:dyDescent="0.25">
      <c r="A1395" t="s">
        <v>4581</v>
      </c>
      <c r="B1395" t="s">
        <v>886</v>
      </c>
      <c r="C1395" t="s">
        <v>1184</v>
      </c>
      <c r="D1395" t="s">
        <v>1286</v>
      </c>
      <c r="E1395" s="4">
        <v>36304</v>
      </c>
      <c r="F1395" s="4" t="s">
        <v>1287</v>
      </c>
      <c r="G1395" s="4">
        <v>52</v>
      </c>
      <c r="H1395" t="str">
        <f>CONCATENATE(Source[[#This Row],[Subject]],TRIM(Source[[#This Row],[Course]]))</f>
        <v>PHOT52</v>
      </c>
      <c r="I1395" t="str">
        <f>VLOOKUP(Source[[#This Row],[SubjCrse]],'Courses and Categories'!$E$2:$G$1816,3,FALSE)</f>
        <v>Credit CTE</v>
      </c>
      <c r="J1395">
        <v>831</v>
      </c>
      <c r="K1395" t="s">
        <v>1291</v>
      </c>
      <c r="L1395" t="s">
        <v>87</v>
      </c>
      <c r="M1395" t="s">
        <v>897</v>
      </c>
      <c r="N1395" t="s">
        <v>42</v>
      </c>
      <c r="O1395" t="s">
        <v>42</v>
      </c>
      <c r="P1395" t="s">
        <v>42</v>
      </c>
      <c r="Q1395" t="s">
        <v>42</v>
      </c>
      <c r="S1395" t="s">
        <v>134</v>
      </c>
      <c r="T1395" t="s">
        <v>44</v>
      </c>
      <c r="U1395" s="1">
        <v>43528</v>
      </c>
      <c r="V1395" s="1">
        <v>43574</v>
      </c>
      <c r="W1395" t="s">
        <v>1292</v>
      </c>
      <c r="X1395" t="s">
        <v>918</v>
      </c>
      <c r="Y1395">
        <v>21</v>
      </c>
      <c r="Z1395">
        <v>16</v>
      </c>
      <c r="AA1395">
        <v>25</v>
      </c>
      <c r="AB1395">
        <v>64</v>
      </c>
      <c r="AD1395">
        <f>IF(ISBLANK(Source[[#This Row],[CrosslistID]]),1,1/COUNTIFS(Source[CrosslistID],Source[[#This Row],[CrosslistID]],Source[TermDesc],Source[[#This Row],[TermDesc]]))</f>
        <v>1</v>
      </c>
      <c r="AG1395">
        <v>0</v>
      </c>
      <c r="AH1395">
        <v>64</v>
      </c>
      <c r="AI1395">
        <v>0.6</v>
      </c>
      <c r="AJ1395">
        <v>0.7</v>
      </c>
      <c r="AK1395">
        <v>6.6699999999999995E-2</v>
      </c>
      <c r="AL13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95">
        <f>IF(AND(Source[[#This Row],[Credit_Noncredit]]="Noncredit",Source[[#This Row],[FTEF]]&gt;0),Source[[#This Row],[NC XLST FTES]]*525/(437.5*Source[[#This Row],[FTEF]]),0)</f>
        <v>0</v>
      </c>
      <c r="AN1395">
        <f>IF(Source[[#This Row],[Credit_Noncredit]]="Credit",Source[[#This Row],[Census Enrollment]],Source[[#This Row],[Noncredit Avg. Attendance]])</f>
        <v>21</v>
      </c>
    </row>
    <row r="1396" spans="1:40" x14ac:dyDescent="0.25">
      <c r="A1396" t="s">
        <v>4581</v>
      </c>
      <c r="B1396" t="s">
        <v>886</v>
      </c>
      <c r="C1396" t="s">
        <v>1184</v>
      </c>
      <c r="D1396" t="s">
        <v>1286</v>
      </c>
      <c r="E1396" s="4">
        <v>39198</v>
      </c>
      <c r="F1396" s="4" t="s">
        <v>1287</v>
      </c>
      <c r="G1396" s="4">
        <v>57</v>
      </c>
      <c r="H1396" t="str">
        <f>CONCATENATE(Source[[#This Row],[Subject]],TRIM(Source[[#This Row],[Course]]))</f>
        <v>PHOT57</v>
      </c>
      <c r="I1396" t="str">
        <f>VLOOKUP(Source[[#This Row],[SubjCrse]],'Courses and Categories'!$E$2:$G$1816,3,FALSE)</f>
        <v>Credit CTE</v>
      </c>
      <c r="J1396">
        <v>931</v>
      </c>
      <c r="K1396" t="s">
        <v>4974</v>
      </c>
      <c r="L1396" t="s">
        <v>87</v>
      </c>
      <c r="M1396" t="s">
        <v>897</v>
      </c>
      <c r="N1396" t="s">
        <v>42</v>
      </c>
      <c r="O1396" t="s">
        <v>42</v>
      </c>
      <c r="P1396" t="s">
        <v>42</v>
      </c>
      <c r="Q1396" t="s">
        <v>42</v>
      </c>
      <c r="S1396" t="s">
        <v>134</v>
      </c>
      <c r="T1396" t="s">
        <v>44</v>
      </c>
      <c r="U1396" s="1">
        <v>43493</v>
      </c>
      <c r="V1396" s="1">
        <v>43607</v>
      </c>
      <c r="W1396" t="s">
        <v>1295</v>
      </c>
      <c r="X1396" t="s">
        <v>918</v>
      </c>
      <c r="Y1396">
        <v>20</v>
      </c>
      <c r="Z1396">
        <v>20</v>
      </c>
      <c r="AA1396">
        <v>30</v>
      </c>
      <c r="AB1396">
        <v>66.666700000000006</v>
      </c>
      <c r="AD1396">
        <f>IF(ISBLANK(Source[[#This Row],[CrosslistID]]),1,1/COUNTIFS(Source[CrosslistID],Source[[#This Row],[CrosslistID]],Source[TermDesc],Source[[#This Row],[TermDesc]]))</f>
        <v>1</v>
      </c>
      <c r="AG1396">
        <v>0</v>
      </c>
      <c r="AH1396">
        <v>66.666700000000006</v>
      </c>
      <c r="AI1396">
        <v>1.8</v>
      </c>
      <c r="AJ1396">
        <v>2</v>
      </c>
      <c r="AK1396">
        <v>0.25</v>
      </c>
      <c r="AL13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96">
        <f>IF(AND(Source[[#This Row],[Credit_Noncredit]]="Noncredit",Source[[#This Row],[FTEF]]&gt;0),Source[[#This Row],[NC XLST FTES]]*525/(437.5*Source[[#This Row],[FTEF]]),0)</f>
        <v>0</v>
      </c>
      <c r="AN1396">
        <f>IF(Source[[#This Row],[Credit_Noncredit]]="Credit",Source[[#This Row],[Census Enrollment]],Source[[#This Row],[Noncredit Avg. Attendance]])</f>
        <v>20</v>
      </c>
    </row>
    <row r="1397" spans="1:40" x14ac:dyDescent="0.25">
      <c r="A1397" t="s">
        <v>4581</v>
      </c>
      <c r="B1397" t="s">
        <v>886</v>
      </c>
      <c r="C1397" t="s">
        <v>1184</v>
      </c>
      <c r="D1397" t="s">
        <v>1286</v>
      </c>
      <c r="E1397" s="4">
        <v>37257</v>
      </c>
      <c r="F1397" s="4" t="s">
        <v>1287</v>
      </c>
      <c r="G1397" s="4" t="s">
        <v>1293</v>
      </c>
      <c r="H1397" t="str">
        <f>CONCATENATE(Source[[#This Row],[Subject]],TRIM(Source[[#This Row],[Course]]))</f>
        <v>PHOT60A</v>
      </c>
      <c r="I1397" t="str">
        <f>VLOOKUP(Source[[#This Row],[SubjCrse]],'Courses and Categories'!$E$2:$G$1816,3,FALSE)</f>
        <v>Credit CTE</v>
      </c>
      <c r="J1397">
        <v>831</v>
      </c>
      <c r="K1397" t="s">
        <v>1294</v>
      </c>
      <c r="L1397" t="s">
        <v>87</v>
      </c>
      <c r="M1397" t="s">
        <v>897</v>
      </c>
      <c r="N1397" t="s">
        <v>42</v>
      </c>
      <c r="O1397" t="s">
        <v>42</v>
      </c>
      <c r="P1397" t="s">
        <v>42</v>
      </c>
      <c r="Q1397" t="s">
        <v>42</v>
      </c>
      <c r="S1397" t="s">
        <v>134</v>
      </c>
      <c r="T1397" t="s">
        <v>44</v>
      </c>
      <c r="U1397" s="1">
        <v>43493</v>
      </c>
      <c r="V1397" s="1">
        <v>43607</v>
      </c>
      <c r="W1397" t="s">
        <v>1295</v>
      </c>
      <c r="X1397" t="s">
        <v>918</v>
      </c>
      <c r="Y1397">
        <v>26</v>
      </c>
      <c r="Z1397">
        <v>24</v>
      </c>
      <c r="AA1397">
        <v>30</v>
      </c>
      <c r="AB1397">
        <v>80</v>
      </c>
      <c r="AD1397">
        <f>IF(ISBLANK(Source[[#This Row],[CrosslistID]]),1,1/COUNTIFS(Source[CrosslistID],Source[[#This Row],[CrosslistID]],Source[TermDesc],Source[[#This Row],[TermDesc]]))</f>
        <v>1</v>
      </c>
      <c r="AG1397">
        <v>0</v>
      </c>
      <c r="AH1397">
        <v>80</v>
      </c>
      <c r="AI1397">
        <v>1.667</v>
      </c>
      <c r="AJ1397">
        <v>1.7337</v>
      </c>
      <c r="AK1397">
        <v>0.18329999999999999</v>
      </c>
      <c r="AL13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97">
        <f>IF(AND(Source[[#This Row],[Credit_Noncredit]]="Noncredit",Source[[#This Row],[FTEF]]&gt;0),Source[[#This Row],[NC XLST FTES]]*525/(437.5*Source[[#This Row],[FTEF]]),0)</f>
        <v>0</v>
      </c>
      <c r="AN1397">
        <f>IF(Source[[#This Row],[Credit_Noncredit]]="Credit",Source[[#This Row],[Census Enrollment]],Source[[#This Row],[Noncredit Avg. Attendance]])</f>
        <v>26</v>
      </c>
    </row>
    <row r="1398" spans="1:40" x14ac:dyDescent="0.25">
      <c r="A1398" t="s">
        <v>4581</v>
      </c>
      <c r="B1398" t="s">
        <v>886</v>
      </c>
      <c r="C1398" t="s">
        <v>1184</v>
      </c>
      <c r="D1398" t="s">
        <v>1286</v>
      </c>
      <c r="E1398" s="4">
        <v>38528</v>
      </c>
      <c r="F1398" s="4" t="s">
        <v>1287</v>
      </c>
      <c r="G1398" s="4" t="s">
        <v>1293</v>
      </c>
      <c r="H1398" t="str">
        <f>CONCATENATE(Source[[#This Row],[Subject]],TRIM(Source[[#This Row],[Course]]))</f>
        <v>PHOT60A</v>
      </c>
      <c r="I1398" t="str">
        <f>VLOOKUP(Source[[#This Row],[SubjCrse]],'Courses and Categories'!$E$2:$G$1816,3,FALSE)</f>
        <v>Credit CTE</v>
      </c>
      <c r="J1398">
        <v>832</v>
      </c>
      <c r="K1398" t="s">
        <v>1294</v>
      </c>
      <c r="L1398" t="s">
        <v>87</v>
      </c>
      <c r="M1398" t="s">
        <v>897</v>
      </c>
      <c r="N1398" t="s">
        <v>42</v>
      </c>
      <c r="O1398" t="s">
        <v>42</v>
      </c>
      <c r="P1398" t="s">
        <v>42</v>
      </c>
      <c r="Q1398" t="s">
        <v>42</v>
      </c>
      <c r="S1398" t="s">
        <v>134</v>
      </c>
      <c r="T1398" t="s">
        <v>44</v>
      </c>
      <c r="U1398" s="1">
        <v>43493</v>
      </c>
      <c r="V1398" s="1">
        <v>43607</v>
      </c>
      <c r="W1398" t="s">
        <v>1295</v>
      </c>
      <c r="X1398" t="s">
        <v>918</v>
      </c>
      <c r="Y1398">
        <v>23</v>
      </c>
      <c r="Z1398">
        <v>22</v>
      </c>
      <c r="AA1398">
        <v>30</v>
      </c>
      <c r="AB1398">
        <v>73.333299999999994</v>
      </c>
      <c r="AD1398">
        <f>IF(ISBLANK(Source[[#This Row],[CrosslistID]]),1,1/COUNTIFS(Source[CrosslistID],Source[[#This Row],[CrosslistID]],Source[TermDesc],Source[[#This Row],[TermDesc]]))</f>
        <v>1</v>
      </c>
      <c r="AG1398">
        <v>0</v>
      </c>
      <c r="AH1398">
        <v>73.333299999999994</v>
      </c>
      <c r="AI1398">
        <v>1.4670000000000001</v>
      </c>
      <c r="AJ1398">
        <v>1.5337000000000001</v>
      </c>
      <c r="AK1398">
        <v>0.18329999999999999</v>
      </c>
      <c r="AL13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98">
        <f>IF(AND(Source[[#This Row],[Credit_Noncredit]]="Noncredit",Source[[#This Row],[FTEF]]&gt;0),Source[[#This Row],[NC XLST FTES]]*525/(437.5*Source[[#This Row],[FTEF]]),0)</f>
        <v>0</v>
      </c>
      <c r="AN1398">
        <f>IF(Source[[#This Row],[Credit_Noncredit]]="Credit",Source[[#This Row],[Census Enrollment]],Source[[#This Row],[Noncredit Avg. Attendance]])</f>
        <v>23</v>
      </c>
    </row>
    <row r="1399" spans="1:40" x14ac:dyDescent="0.25">
      <c r="A1399" t="s">
        <v>4581</v>
      </c>
      <c r="B1399" t="s">
        <v>886</v>
      </c>
      <c r="C1399" t="s">
        <v>1184</v>
      </c>
      <c r="D1399" t="s">
        <v>1286</v>
      </c>
      <c r="E1399" s="4">
        <v>38656</v>
      </c>
      <c r="F1399" s="4" t="s">
        <v>1287</v>
      </c>
      <c r="G1399" s="4" t="s">
        <v>1293</v>
      </c>
      <c r="H1399" t="str">
        <f>CONCATENATE(Source[[#This Row],[Subject]],TRIM(Source[[#This Row],[Course]]))</f>
        <v>PHOT60A</v>
      </c>
      <c r="I1399" t="str">
        <f>VLOOKUP(Source[[#This Row],[SubjCrse]],'Courses and Categories'!$E$2:$G$1816,3,FALSE)</f>
        <v>Credit CTE</v>
      </c>
      <c r="J1399">
        <v>833</v>
      </c>
      <c r="K1399" t="s">
        <v>1294</v>
      </c>
      <c r="L1399" t="s">
        <v>39</v>
      </c>
      <c r="M1399" t="s">
        <v>897</v>
      </c>
      <c r="N1399" t="s">
        <v>42</v>
      </c>
      <c r="O1399" t="s">
        <v>42</v>
      </c>
      <c r="P1399" t="s">
        <v>42</v>
      </c>
      <c r="Q1399" t="s">
        <v>42</v>
      </c>
      <c r="S1399" t="s">
        <v>134</v>
      </c>
      <c r="T1399" t="s">
        <v>44</v>
      </c>
      <c r="U1399" s="1">
        <v>43493</v>
      </c>
      <c r="V1399" s="1">
        <v>43607</v>
      </c>
      <c r="W1399" t="s">
        <v>1292</v>
      </c>
      <c r="X1399" t="s">
        <v>918</v>
      </c>
      <c r="Y1399">
        <v>26</v>
      </c>
      <c r="Z1399">
        <v>23</v>
      </c>
      <c r="AA1399">
        <v>30</v>
      </c>
      <c r="AB1399">
        <v>76.666700000000006</v>
      </c>
      <c r="AD1399">
        <f>IF(ISBLANK(Source[[#This Row],[CrosslistID]]),1,1/COUNTIFS(Source[CrosslistID],Source[[#This Row],[CrosslistID]],Source[TermDesc],Source[[#This Row],[TermDesc]]))</f>
        <v>1</v>
      </c>
      <c r="AG1399">
        <v>0</v>
      </c>
      <c r="AH1399">
        <v>76.666700000000006</v>
      </c>
      <c r="AI1399">
        <v>1.667</v>
      </c>
      <c r="AJ1399">
        <v>1.7337</v>
      </c>
      <c r="AK1399">
        <v>0.18329999999999999</v>
      </c>
      <c r="AL13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399">
        <f>IF(AND(Source[[#This Row],[Credit_Noncredit]]="Noncredit",Source[[#This Row],[FTEF]]&gt;0),Source[[#This Row],[NC XLST FTES]]*525/(437.5*Source[[#This Row],[FTEF]]),0)</f>
        <v>0</v>
      </c>
      <c r="AN1399">
        <f>IF(Source[[#This Row],[Credit_Noncredit]]="Credit",Source[[#This Row],[Census Enrollment]],Source[[#This Row],[Noncredit Avg. Attendance]])</f>
        <v>26</v>
      </c>
    </row>
    <row r="1400" spans="1:40" x14ac:dyDescent="0.25">
      <c r="A1400" t="s">
        <v>4581</v>
      </c>
      <c r="B1400" t="s">
        <v>886</v>
      </c>
      <c r="C1400" t="s">
        <v>1184</v>
      </c>
      <c r="D1400" t="s">
        <v>1286</v>
      </c>
      <c r="E1400" s="4">
        <v>39324</v>
      </c>
      <c r="F1400" s="4" t="s">
        <v>1287</v>
      </c>
      <c r="G1400" s="4" t="s">
        <v>1293</v>
      </c>
      <c r="H1400" t="str">
        <f>CONCATENATE(Source[[#This Row],[Subject]],TRIM(Source[[#This Row],[Course]]))</f>
        <v>PHOT60A</v>
      </c>
      <c r="I1400" t="str">
        <f>VLOOKUP(Source[[#This Row],[SubjCrse]],'Courses and Categories'!$E$2:$G$1816,3,FALSE)</f>
        <v>Credit CTE</v>
      </c>
      <c r="J1400">
        <v>834</v>
      </c>
      <c r="K1400" t="s">
        <v>1294</v>
      </c>
      <c r="L1400" t="s">
        <v>87</v>
      </c>
      <c r="M1400" t="s">
        <v>897</v>
      </c>
      <c r="N1400" t="s">
        <v>42</v>
      </c>
      <c r="O1400" t="s">
        <v>42</v>
      </c>
      <c r="P1400" t="s">
        <v>42</v>
      </c>
      <c r="Q1400" t="s">
        <v>42</v>
      </c>
      <c r="S1400" t="s">
        <v>134</v>
      </c>
      <c r="T1400" t="s">
        <v>44</v>
      </c>
      <c r="U1400" s="1">
        <v>43493</v>
      </c>
      <c r="V1400" s="1">
        <v>43607</v>
      </c>
      <c r="W1400" t="s">
        <v>1292</v>
      </c>
      <c r="X1400" t="s">
        <v>918</v>
      </c>
      <c r="Y1400">
        <v>16</v>
      </c>
      <c r="Z1400">
        <v>14</v>
      </c>
      <c r="AA1400">
        <v>30</v>
      </c>
      <c r="AB1400">
        <v>46.666699999999999</v>
      </c>
      <c r="AD1400">
        <f>IF(ISBLANK(Source[[#This Row],[CrosslistID]]),1,1/COUNTIFS(Source[CrosslistID],Source[[#This Row],[CrosslistID]],Source[TermDesc],Source[[#This Row],[TermDesc]]))</f>
        <v>1</v>
      </c>
      <c r="AG1400">
        <v>0</v>
      </c>
      <c r="AH1400">
        <v>46.666699999999999</v>
      </c>
      <c r="AI1400">
        <v>1</v>
      </c>
      <c r="AJ1400">
        <v>1.0667</v>
      </c>
      <c r="AK1400">
        <v>0.18329999999999999</v>
      </c>
      <c r="AL14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00">
        <f>IF(AND(Source[[#This Row],[Credit_Noncredit]]="Noncredit",Source[[#This Row],[FTEF]]&gt;0),Source[[#This Row],[NC XLST FTES]]*525/(437.5*Source[[#This Row],[FTEF]]),0)</f>
        <v>0</v>
      </c>
      <c r="AN1400">
        <f>IF(Source[[#This Row],[Credit_Noncredit]]="Credit",Source[[#This Row],[Census Enrollment]],Source[[#This Row],[Noncredit Avg. Attendance]])</f>
        <v>16</v>
      </c>
    </row>
    <row r="1401" spans="1:40" x14ac:dyDescent="0.25">
      <c r="A1401" t="s">
        <v>4581</v>
      </c>
      <c r="B1401" t="s">
        <v>886</v>
      </c>
      <c r="C1401" t="s">
        <v>1184</v>
      </c>
      <c r="D1401" t="s">
        <v>1286</v>
      </c>
      <c r="E1401" s="4">
        <v>38531</v>
      </c>
      <c r="F1401" s="4" t="s">
        <v>1287</v>
      </c>
      <c r="G1401" s="4" t="s">
        <v>2272</v>
      </c>
      <c r="H1401" t="str">
        <f>CONCATENATE(Source[[#This Row],[Subject]],TRIM(Source[[#This Row],[Course]]))</f>
        <v>PHOT60B</v>
      </c>
      <c r="I1401" t="str">
        <f>VLOOKUP(Source[[#This Row],[SubjCrse]],'Courses and Categories'!$E$2:$G$1816,3,FALSE)</f>
        <v>Credit CTE</v>
      </c>
      <c r="J1401">
        <v>501</v>
      </c>
      <c r="K1401" t="s">
        <v>4975</v>
      </c>
      <c r="L1401" t="s">
        <v>87</v>
      </c>
      <c r="M1401" t="s">
        <v>1046</v>
      </c>
      <c r="N1401" t="s">
        <v>1372</v>
      </c>
      <c r="O1401" t="s">
        <v>2196</v>
      </c>
      <c r="P1401" t="s">
        <v>4737</v>
      </c>
      <c r="Q1401" t="s">
        <v>4886</v>
      </c>
      <c r="R1401">
        <v>165</v>
      </c>
      <c r="S1401" t="s">
        <v>134</v>
      </c>
      <c r="T1401">
        <v>1</v>
      </c>
      <c r="U1401" s="1">
        <v>43479</v>
      </c>
      <c r="V1401" s="1">
        <v>43607</v>
      </c>
      <c r="W1401" t="s">
        <v>4976</v>
      </c>
      <c r="X1401" t="s">
        <v>1929</v>
      </c>
      <c r="Y1401">
        <v>20</v>
      </c>
      <c r="Z1401">
        <v>20</v>
      </c>
      <c r="AA1401">
        <v>25</v>
      </c>
      <c r="AB1401">
        <v>80</v>
      </c>
      <c r="AD1401">
        <f>IF(ISBLANK(Source[[#This Row],[CrosslistID]]),1,1/COUNTIFS(Source[CrosslistID],Source[[#This Row],[CrosslistID]],Source[TermDesc],Source[[#This Row],[TermDesc]]))</f>
        <v>1</v>
      </c>
      <c r="AG1401">
        <v>0</v>
      </c>
      <c r="AH1401">
        <v>80</v>
      </c>
      <c r="AI1401">
        <v>3</v>
      </c>
      <c r="AJ1401">
        <v>3.3332999999999999</v>
      </c>
      <c r="AK1401">
        <v>0.2833</v>
      </c>
      <c r="AL14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01">
        <f>IF(AND(Source[[#This Row],[Credit_Noncredit]]="Noncredit",Source[[#This Row],[FTEF]]&gt;0),Source[[#This Row],[NC XLST FTES]]*525/(437.5*Source[[#This Row],[FTEF]]),0)</f>
        <v>0</v>
      </c>
      <c r="AN1401">
        <f>IF(Source[[#This Row],[Credit_Noncredit]]="Credit",Source[[#This Row],[Census Enrollment]],Source[[#This Row],[Noncredit Avg. Attendance]])</f>
        <v>20</v>
      </c>
    </row>
    <row r="1402" spans="1:40" x14ac:dyDescent="0.25">
      <c r="A1402" t="s">
        <v>4581</v>
      </c>
      <c r="B1402" t="s">
        <v>886</v>
      </c>
      <c r="C1402" t="s">
        <v>1184</v>
      </c>
      <c r="D1402" t="s">
        <v>1286</v>
      </c>
      <c r="E1402" s="4">
        <v>36733</v>
      </c>
      <c r="F1402" s="4" t="s">
        <v>1287</v>
      </c>
      <c r="G1402" s="4">
        <v>80</v>
      </c>
      <c r="H1402" t="str">
        <f>CONCATENATE(Source[[#This Row],[Subject]],TRIM(Source[[#This Row],[Course]]))</f>
        <v>PHOT80</v>
      </c>
      <c r="I1402" t="str">
        <f>VLOOKUP(Source[[#This Row],[SubjCrse]],'Courses and Categories'!$E$2:$G$1816,3,FALSE)</f>
        <v>Credit CTE</v>
      </c>
      <c r="J1402">
        <v>1</v>
      </c>
      <c r="K1402" t="s">
        <v>1296</v>
      </c>
      <c r="L1402" t="s">
        <v>39</v>
      </c>
      <c r="M1402" t="s">
        <v>1046</v>
      </c>
      <c r="N1402" t="s">
        <v>50</v>
      </c>
      <c r="O1402">
        <v>1210</v>
      </c>
      <c r="P1402">
        <v>1600</v>
      </c>
      <c r="Q1402" t="s">
        <v>422</v>
      </c>
      <c r="R1402">
        <v>206</v>
      </c>
      <c r="S1402" t="s">
        <v>134</v>
      </c>
      <c r="T1402">
        <v>1</v>
      </c>
      <c r="U1402" s="1">
        <v>43479</v>
      </c>
      <c r="V1402" s="1">
        <v>43607</v>
      </c>
      <c r="W1402" t="s">
        <v>4977</v>
      </c>
      <c r="X1402" t="s">
        <v>1929</v>
      </c>
      <c r="Y1402">
        <v>27</v>
      </c>
      <c r="Z1402">
        <v>25</v>
      </c>
      <c r="AA1402">
        <v>30</v>
      </c>
      <c r="AB1402">
        <v>83.333299999999994</v>
      </c>
      <c r="AD1402">
        <f>IF(ISBLANK(Source[[#This Row],[CrosslistID]]),1,1/COUNTIFS(Source[CrosslistID],Source[[#This Row],[CrosslistID]],Source[TermDesc],Source[[#This Row],[TermDesc]]))</f>
        <v>1</v>
      </c>
      <c r="AG1402">
        <v>0</v>
      </c>
      <c r="AH1402">
        <v>83.333299999999994</v>
      </c>
      <c r="AI1402">
        <v>3.2</v>
      </c>
      <c r="AJ1402">
        <v>3.6</v>
      </c>
      <c r="AK1402">
        <v>0.25</v>
      </c>
      <c r="AL14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02">
        <f>IF(AND(Source[[#This Row],[Credit_Noncredit]]="Noncredit",Source[[#This Row],[FTEF]]&gt;0),Source[[#This Row],[NC XLST FTES]]*525/(437.5*Source[[#This Row],[FTEF]]),0)</f>
        <v>0</v>
      </c>
      <c r="AN1402">
        <f>IF(Source[[#This Row],[Credit_Noncredit]]="Credit",Source[[#This Row],[Census Enrollment]],Source[[#This Row],[Noncredit Avg. Attendance]])</f>
        <v>27</v>
      </c>
    </row>
    <row r="1403" spans="1:40" x14ac:dyDescent="0.25">
      <c r="A1403" t="s">
        <v>4581</v>
      </c>
      <c r="B1403" t="s">
        <v>886</v>
      </c>
      <c r="C1403" t="s">
        <v>1184</v>
      </c>
      <c r="D1403" t="s">
        <v>1286</v>
      </c>
      <c r="E1403" s="4">
        <v>31196</v>
      </c>
      <c r="F1403" s="4" t="s">
        <v>1287</v>
      </c>
      <c r="G1403" s="4" t="s">
        <v>2783</v>
      </c>
      <c r="H1403" t="str">
        <f>CONCATENATE(Source[[#This Row],[Subject]],TRIM(Source[[#This Row],[Course]]))</f>
        <v>PHOT81A</v>
      </c>
      <c r="I1403" t="str">
        <f>VLOOKUP(Source[[#This Row],[SubjCrse]],'Courses and Categories'!$E$2:$G$1816,3,FALSE)</f>
        <v>Credit CTE</v>
      </c>
      <c r="J1403">
        <v>1</v>
      </c>
      <c r="K1403" t="s">
        <v>2934</v>
      </c>
      <c r="L1403" t="s">
        <v>39</v>
      </c>
      <c r="M1403" t="s">
        <v>1046</v>
      </c>
      <c r="N1403" t="s">
        <v>2261</v>
      </c>
      <c r="O1403" t="s">
        <v>432</v>
      </c>
      <c r="P1403" t="s">
        <v>2918</v>
      </c>
      <c r="Q1403" t="s">
        <v>1299</v>
      </c>
      <c r="R1403" t="s">
        <v>1300</v>
      </c>
      <c r="S1403" t="s">
        <v>134</v>
      </c>
      <c r="T1403">
        <v>1</v>
      </c>
      <c r="U1403" s="1">
        <v>43479</v>
      </c>
      <c r="V1403" s="1">
        <v>43607</v>
      </c>
      <c r="W1403" t="s">
        <v>4978</v>
      </c>
      <c r="X1403" t="s">
        <v>1929</v>
      </c>
      <c r="Y1403">
        <v>14</v>
      </c>
      <c r="Z1403">
        <v>14</v>
      </c>
      <c r="AA1403">
        <v>25</v>
      </c>
      <c r="AB1403">
        <v>56</v>
      </c>
      <c r="AD1403">
        <f>IF(ISBLANK(Source[[#This Row],[CrosslistID]]),1,1/COUNTIFS(Source[CrosslistID],Source[[#This Row],[CrosslistID]],Source[TermDesc],Source[[#This Row],[TermDesc]]))</f>
        <v>1</v>
      </c>
      <c r="AG1403">
        <v>0</v>
      </c>
      <c r="AH1403">
        <v>56</v>
      </c>
      <c r="AI1403">
        <v>2.4</v>
      </c>
      <c r="AJ1403">
        <v>2.8</v>
      </c>
      <c r="AK1403">
        <v>0.35</v>
      </c>
      <c r="AL14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03">
        <f>IF(AND(Source[[#This Row],[Credit_Noncredit]]="Noncredit",Source[[#This Row],[FTEF]]&gt;0),Source[[#This Row],[NC XLST FTES]]*525/(437.5*Source[[#This Row],[FTEF]]),0)</f>
        <v>0</v>
      </c>
      <c r="AN1403">
        <f>IF(Source[[#This Row],[Credit_Noncredit]]="Credit",Source[[#This Row],[Census Enrollment]],Source[[#This Row],[Noncredit Avg. Attendance]])</f>
        <v>14</v>
      </c>
    </row>
    <row r="1404" spans="1:40" x14ac:dyDescent="0.25">
      <c r="A1404" t="s">
        <v>4581</v>
      </c>
      <c r="B1404" t="s">
        <v>886</v>
      </c>
      <c r="C1404" t="s">
        <v>1184</v>
      </c>
      <c r="D1404" t="s">
        <v>1286</v>
      </c>
      <c r="E1404" s="4">
        <v>35645</v>
      </c>
      <c r="F1404" s="4" t="s">
        <v>1287</v>
      </c>
      <c r="G1404" s="4" t="s">
        <v>2936</v>
      </c>
      <c r="H1404" t="str">
        <f>CONCATENATE(Source[[#This Row],[Subject]],TRIM(Source[[#This Row],[Course]]))</f>
        <v>PHOT81D</v>
      </c>
      <c r="I1404" t="str">
        <f>VLOOKUP(Source[[#This Row],[SubjCrse]],'Courses and Categories'!$E$2:$G$1816,3,FALSE)</f>
        <v>Credit CTE</v>
      </c>
      <c r="J1404">
        <v>1</v>
      </c>
      <c r="K1404" t="s">
        <v>2937</v>
      </c>
      <c r="L1404" t="s">
        <v>87</v>
      </c>
      <c r="M1404" t="s">
        <v>1046</v>
      </c>
      <c r="N1404" t="s">
        <v>59</v>
      </c>
      <c r="O1404">
        <v>1810</v>
      </c>
      <c r="P1404">
        <v>2100</v>
      </c>
      <c r="Q1404" t="s">
        <v>923</v>
      </c>
      <c r="R1404">
        <v>165</v>
      </c>
      <c r="S1404" t="s">
        <v>134</v>
      </c>
      <c r="T1404">
        <v>1</v>
      </c>
      <c r="U1404" s="1">
        <v>43479</v>
      </c>
      <c r="V1404" s="1">
        <v>43607</v>
      </c>
      <c r="W1404" t="s">
        <v>4979</v>
      </c>
      <c r="X1404" t="s">
        <v>1929</v>
      </c>
      <c r="Y1404">
        <v>14</v>
      </c>
      <c r="Z1404">
        <v>14</v>
      </c>
      <c r="AA1404">
        <v>25</v>
      </c>
      <c r="AB1404">
        <v>56</v>
      </c>
      <c r="AD1404">
        <f>IF(ISBLANK(Source[[#This Row],[CrosslistID]]),1,1/COUNTIFS(Source[CrosslistID],Source[[#This Row],[CrosslistID]],Source[TermDesc],Source[[#This Row],[TermDesc]]))</f>
        <v>1</v>
      </c>
      <c r="AG1404">
        <v>0</v>
      </c>
      <c r="AH1404">
        <v>56</v>
      </c>
      <c r="AI1404">
        <v>2.8</v>
      </c>
      <c r="AJ1404">
        <v>2.8</v>
      </c>
      <c r="AK1404">
        <v>0.35</v>
      </c>
      <c r="AL14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04">
        <f>IF(AND(Source[[#This Row],[Credit_Noncredit]]="Noncredit",Source[[#This Row],[FTEF]]&gt;0),Source[[#This Row],[NC XLST FTES]]*525/(437.5*Source[[#This Row],[FTEF]]),0)</f>
        <v>0</v>
      </c>
      <c r="AN1404">
        <f>IF(Source[[#This Row],[Credit_Noncredit]]="Credit",Source[[#This Row],[Census Enrollment]],Source[[#This Row],[Noncredit Avg. Attendance]])</f>
        <v>14</v>
      </c>
    </row>
    <row r="1405" spans="1:40" x14ac:dyDescent="0.25">
      <c r="A1405" t="s">
        <v>4581</v>
      </c>
      <c r="B1405" t="s">
        <v>886</v>
      </c>
      <c r="C1405" t="s">
        <v>1184</v>
      </c>
      <c r="D1405" t="s">
        <v>1286</v>
      </c>
      <c r="E1405" s="4">
        <v>36734</v>
      </c>
      <c r="F1405" s="4" t="s">
        <v>1287</v>
      </c>
      <c r="G1405" s="4" t="s">
        <v>2938</v>
      </c>
      <c r="H1405" t="str">
        <f>CONCATENATE(Source[[#This Row],[Subject]],TRIM(Source[[#This Row],[Course]]))</f>
        <v>PHOT85A</v>
      </c>
      <c r="I1405" t="str">
        <f>VLOOKUP(Source[[#This Row],[SubjCrse]],'Courses and Categories'!$E$2:$G$1816,3,FALSE)</f>
        <v>Credit CTE</v>
      </c>
      <c r="J1405">
        <v>2</v>
      </c>
      <c r="K1405" t="s">
        <v>2939</v>
      </c>
      <c r="L1405" t="s">
        <v>39</v>
      </c>
      <c r="M1405" t="s">
        <v>1046</v>
      </c>
      <c r="N1405" t="s">
        <v>105</v>
      </c>
      <c r="O1405">
        <v>910</v>
      </c>
      <c r="P1405">
        <v>1200</v>
      </c>
      <c r="Q1405" t="s">
        <v>422</v>
      </c>
      <c r="R1405">
        <v>203</v>
      </c>
      <c r="S1405" t="s">
        <v>134</v>
      </c>
      <c r="T1405">
        <v>1</v>
      </c>
      <c r="U1405" s="1">
        <v>43479</v>
      </c>
      <c r="V1405" s="1">
        <v>43607</v>
      </c>
      <c r="W1405" t="s">
        <v>4977</v>
      </c>
      <c r="X1405" t="s">
        <v>1929</v>
      </c>
      <c r="Y1405">
        <v>22</v>
      </c>
      <c r="Z1405">
        <v>22</v>
      </c>
      <c r="AA1405">
        <v>25</v>
      </c>
      <c r="AB1405">
        <v>88</v>
      </c>
      <c r="AD1405">
        <f>IF(ISBLANK(Source[[#This Row],[CrosslistID]]),1,1/COUNTIFS(Source[CrosslistID],Source[[#This Row],[CrosslistID]],Source[TermDesc],Source[[#This Row],[TermDesc]]))</f>
        <v>1</v>
      </c>
      <c r="AG1405">
        <v>0</v>
      </c>
      <c r="AH1405">
        <v>88</v>
      </c>
      <c r="AI1405">
        <v>3.8</v>
      </c>
      <c r="AJ1405">
        <v>4.4000000000000004</v>
      </c>
      <c r="AK1405">
        <v>0.35</v>
      </c>
      <c r="AL14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05">
        <f>IF(AND(Source[[#This Row],[Credit_Noncredit]]="Noncredit",Source[[#This Row],[FTEF]]&gt;0),Source[[#This Row],[NC XLST FTES]]*525/(437.5*Source[[#This Row],[FTEF]]),0)</f>
        <v>0</v>
      </c>
      <c r="AN1405">
        <f>IF(Source[[#This Row],[Credit_Noncredit]]="Credit",Source[[#This Row],[Census Enrollment]],Source[[#This Row],[Noncredit Avg. Attendance]])</f>
        <v>22</v>
      </c>
    </row>
    <row r="1406" spans="1:40" x14ac:dyDescent="0.25">
      <c r="A1406" t="s">
        <v>4581</v>
      </c>
      <c r="B1406" t="s">
        <v>886</v>
      </c>
      <c r="C1406" t="s">
        <v>1184</v>
      </c>
      <c r="D1406" t="s">
        <v>1286</v>
      </c>
      <c r="E1406" s="4">
        <v>35814</v>
      </c>
      <c r="F1406" s="4" t="s">
        <v>1287</v>
      </c>
      <c r="G1406" s="4">
        <v>90</v>
      </c>
      <c r="H1406" t="str">
        <f>CONCATENATE(Source[[#This Row],[Subject]],TRIM(Source[[#This Row],[Course]]))</f>
        <v>PHOT90</v>
      </c>
      <c r="I1406" t="str">
        <f>VLOOKUP(Source[[#This Row],[SubjCrse]],'Courses and Categories'!$E$2:$G$1816,3,FALSE)</f>
        <v>Credit CTE</v>
      </c>
      <c r="J1406">
        <v>501</v>
      </c>
      <c r="K1406" t="s">
        <v>4980</v>
      </c>
      <c r="L1406" t="s">
        <v>87</v>
      </c>
      <c r="M1406" t="s">
        <v>1046</v>
      </c>
      <c r="N1406" t="s">
        <v>59</v>
      </c>
      <c r="O1406">
        <v>1810</v>
      </c>
      <c r="P1406">
        <v>2100</v>
      </c>
      <c r="Q1406" t="s">
        <v>422</v>
      </c>
      <c r="R1406">
        <v>203</v>
      </c>
      <c r="S1406" t="s">
        <v>134</v>
      </c>
      <c r="T1406">
        <v>1</v>
      </c>
      <c r="U1406" s="1">
        <v>43479</v>
      </c>
      <c r="V1406" s="1">
        <v>43607</v>
      </c>
      <c r="W1406" t="s">
        <v>4981</v>
      </c>
      <c r="X1406" t="s">
        <v>1929</v>
      </c>
      <c r="Y1406">
        <v>25</v>
      </c>
      <c r="Z1406">
        <v>23</v>
      </c>
      <c r="AA1406">
        <v>25</v>
      </c>
      <c r="AB1406">
        <v>92</v>
      </c>
      <c r="AD1406">
        <f>IF(ISBLANK(Source[[#This Row],[CrosslistID]]),1,1/COUNTIFS(Source[CrosslistID],Source[[#This Row],[CrosslistID]],Source[TermDesc],Source[[#This Row],[TermDesc]]))</f>
        <v>1</v>
      </c>
      <c r="AG1406">
        <v>0</v>
      </c>
      <c r="AH1406">
        <v>92</v>
      </c>
      <c r="AI1406">
        <v>4.5999999999999996</v>
      </c>
      <c r="AJ1406">
        <v>5</v>
      </c>
      <c r="AK1406">
        <v>0.35</v>
      </c>
      <c r="AL14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06">
        <f>IF(AND(Source[[#This Row],[Credit_Noncredit]]="Noncredit",Source[[#This Row],[FTEF]]&gt;0),Source[[#This Row],[NC XLST FTES]]*525/(437.5*Source[[#This Row],[FTEF]]),0)</f>
        <v>0</v>
      </c>
      <c r="AN1406">
        <f>IF(Source[[#This Row],[Credit_Noncredit]]="Credit",Source[[#This Row],[Census Enrollment]],Source[[#This Row],[Noncredit Avg. Attendance]])</f>
        <v>25</v>
      </c>
    </row>
    <row r="1407" spans="1:40" x14ac:dyDescent="0.25">
      <c r="A1407" t="s">
        <v>4581</v>
      </c>
      <c r="B1407" t="s">
        <v>886</v>
      </c>
      <c r="C1407" t="s">
        <v>1184</v>
      </c>
      <c r="D1407" t="s">
        <v>1286</v>
      </c>
      <c r="E1407" s="4">
        <v>36308</v>
      </c>
      <c r="F1407" s="4" t="s">
        <v>1287</v>
      </c>
      <c r="G1407" s="4">
        <v>100</v>
      </c>
      <c r="H1407" t="str">
        <f>CONCATENATE(Source[[#This Row],[Subject]],TRIM(Source[[#This Row],[Course]]))</f>
        <v>PHOT100</v>
      </c>
      <c r="I1407" t="str">
        <f>VLOOKUP(Source[[#This Row],[SubjCrse]],'Courses and Categories'!$E$2:$G$1816,3,FALSE)</f>
        <v>Credit Gen Ed/CTE</v>
      </c>
      <c r="J1407">
        <v>1</v>
      </c>
      <c r="K1407" t="s">
        <v>1980</v>
      </c>
      <c r="L1407" t="s">
        <v>39</v>
      </c>
      <c r="M1407" t="s">
        <v>1046</v>
      </c>
      <c r="N1407" t="s">
        <v>105</v>
      </c>
      <c r="O1407">
        <v>910</v>
      </c>
      <c r="P1407">
        <v>1200</v>
      </c>
      <c r="Q1407" t="s">
        <v>233</v>
      </c>
      <c r="R1407">
        <v>103</v>
      </c>
      <c r="S1407" t="s">
        <v>134</v>
      </c>
      <c r="T1407">
        <v>1</v>
      </c>
      <c r="U1407" s="1">
        <v>43479</v>
      </c>
      <c r="V1407" s="1">
        <v>43607</v>
      </c>
      <c r="W1407" t="s">
        <v>1981</v>
      </c>
      <c r="X1407" t="s">
        <v>1929</v>
      </c>
      <c r="Y1407">
        <v>5</v>
      </c>
      <c r="Z1407">
        <v>5</v>
      </c>
      <c r="AA1407">
        <v>30</v>
      </c>
      <c r="AB1407">
        <v>16.666699999999999</v>
      </c>
      <c r="AC1407" t="s">
        <v>3165</v>
      </c>
      <c r="AD1407">
        <f>IF(ISBLANK(Source[[#This Row],[CrosslistID]]),1,1/COUNTIFS(Source[CrosslistID],Source[[#This Row],[CrosslistID]],Source[TermDesc],Source[[#This Row],[TermDesc]]))</f>
        <v>0.33333333333333331</v>
      </c>
      <c r="AE1407">
        <v>27</v>
      </c>
      <c r="AF1407">
        <v>30</v>
      </c>
      <c r="AG1407">
        <v>90</v>
      </c>
      <c r="AH1407">
        <v>90</v>
      </c>
      <c r="AI1407">
        <v>0.6</v>
      </c>
      <c r="AJ1407">
        <v>1</v>
      </c>
      <c r="AK1407">
        <v>0</v>
      </c>
      <c r="AL14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07">
        <f>IF(AND(Source[[#This Row],[Credit_Noncredit]]="Noncredit",Source[[#This Row],[FTEF]]&gt;0),Source[[#This Row],[NC XLST FTES]]*525/(437.5*Source[[#This Row],[FTEF]]),0)</f>
        <v>0</v>
      </c>
      <c r="AN1407">
        <f>IF(Source[[#This Row],[Credit_Noncredit]]="Credit",Source[[#This Row],[Census Enrollment]],Source[[#This Row],[Noncredit Avg. Attendance]])</f>
        <v>5</v>
      </c>
    </row>
    <row r="1408" spans="1:40" x14ac:dyDescent="0.25">
      <c r="A1408" t="s">
        <v>4581</v>
      </c>
      <c r="B1408" t="s">
        <v>886</v>
      </c>
      <c r="C1408" t="s">
        <v>1184</v>
      </c>
      <c r="D1408" t="s">
        <v>1286</v>
      </c>
      <c r="E1408" s="4">
        <v>36309</v>
      </c>
      <c r="F1408" s="4" t="s">
        <v>1287</v>
      </c>
      <c r="G1408" s="4">
        <v>100</v>
      </c>
      <c r="H1408" t="str">
        <f>CONCATENATE(Source[[#This Row],[Subject]],TRIM(Source[[#This Row],[Course]]))</f>
        <v>PHOT100</v>
      </c>
      <c r="I1408" t="str">
        <f>VLOOKUP(Source[[#This Row],[SubjCrse]],'Courses and Categories'!$E$2:$G$1816,3,FALSE)</f>
        <v>Credit Gen Ed/CTE</v>
      </c>
      <c r="J1408">
        <v>351</v>
      </c>
      <c r="K1408" t="s">
        <v>1980</v>
      </c>
      <c r="L1408" t="s">
        <v>39</v>
      </c>
      <c r="M1408" t="s">
        <v>1046</v>
      </c>
      <c r="N1408" t="s">
        <v>105</v>
      </c>
      <c r="O1408">
        <v>1310</v>
      </c>
      <c r="P1408">
        <v>1600</v>
      </c>
      <c r="Q1408" t="s">
        <v>52</v>
      </c>
      <c r="R1408">
        <v>201</v>
      </c>
      <c r="S1408" t="s">
        <v>53</v>
      </c>
      <c r="T1408">
        <v>1</v>
      </c>
      <c r="U1408" s="1">
        <v>43479</v>
      </c>
      <c r="V1408" s="1">
        <v>43607</v>
      </c>
      <c r="W1408" t="s">
        <v>1988</v>
      </c>
      <c r="X1408" t="s">
        <v>1929</v>
      </c>
      <c r="Y1408">
        <v>9</v>
      </c>
      <c r="Z1408">
        <v>9</v>
      </c>
      <c r="AA1408">
        <v>30</v>
      </c>
      <c r="AB1408">
        <v>30</v>
      </c>
      <c r="AC1408" t="s">
        <v>3879</v>
      </c>
      <c r="AD1408">
        <f>IF(ISBLANK(Source[[#This Row],[CrosslistID]]),1,1/COUNTIFS(Source[CrosslistID],Source[[#This Row],[CrosslistID]],Source[TermDesc],Source[[#This Row],[TermDesc]]))</f>
        <v>0.33333333333333331</v>
      </c>
      <c r="AE1408">
        <v>27</v>
      </c>
      <c r="AF1408">
        <v>30</v>
      </c>
      <c r="AG1408">
        <v>90</v>
      </c>
      <c r="AH1408">
        <v>90</v>
      </c>
      <c r="AI1408">
        <v>1.4</v>
      </c>
      <c r="AJ1408">
        <v>1.8</v>
      </c>
      <c r="AK1408">
        <v>0.36</v>
      </c>
      <c r="AL14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08">
        <f>IF(AND(Source[[#This Row],[Credit_Noncredit]]="Noncredit",Source[[#This Row],[FTEF]]&gt;0),Source[[#This Row],[NC XLST FTES]]*525/(437.5*Source[[#This Row],[FTEF]]),0)</f>
        <v>0</v>
      </c>
      <c r="AN1408">
        <f>IF(Source[[#This Row],[Credit_Noncredit]]="Credit",Source[[#This Row],[Census Enrollment]],Source[[#This Row],[Noncredit Avg. Attendance]])</f>
        <v>9</v>
      </c>
    </row>
    <row r="1409" spans="1:40" x14ac:dyDescent="0.25">
      <c r="A1409" t="s">
        <v>4581</v>
      </c>
      <c r="B1409" t="s">
        <v>886</v>
      </c>
      <c r="C1409" t="s">
        <v>1184</v>
      </c>
      <c r="D1409" t="s">
        <v>1286</v>
      </c>
      <c r="E1409" s="4">
        <v>36310</v>
      </c>
      <c r="F1409" s="4" t="s">
        <v>1287</v>
      </c>
      <c r="G1409" s="4">
        <v>100</v>
      </c>
      <c r="H1409" t="str">
        <f>CONCATENATE(Source[[#This Row],[Subject]],TRIM(Source[[#This Row],[Course]]))</f>
        <v>PHOT100</v>
      </c>
      <c r="I1409" t="str">
        <f>VLOOKUP(Source[[#This Row],[SubjCrse]],'Courses and Categories'!$E$2:$G$1816,3,FALSE)</f>
        <v>Credit Gen Ed/CTE</v>
      </c>
      <c r="J1409">
        <v>501</v>
      </c>
      <c r="K1409" t="s">
        <v>1980</v>
      </c>
      <c r="L1409" t="s">
        <v>87</v>
      </c>
      <c r="M1409" t="s">
        <v>1046</v>
      </c>
      <c r="N1409" t="s">
        <v>59</v>
      </c>
      <c r="O1409">
        <v>1800</v>
      </c>
      <c r="P1409">
        <v>2050</v>
      </c>
      <c r="Q1409" t="s">
        <v>422</v>
      </c>
      <c r="R1409">
        <v>202</v>
      </c>
      <c r="S1409" t="s">
        <v>134</v>
      </c>
      <c r="T1409">
        <v>1</v>
      </c>
      <c r="U1409" s="1">
        <v>43479</v>
      </c>
      <c r="V1409" s="1">
        <v>43607</v>
      </c>
      <c r="W1409" t="s">
        <v>1988</v>
      </c>
      <c r="X1409" t="s">
        <v>1929</v>
      </c>
      <c r="Y1409">
        <v>6</v>
      </c>
      <c r="Z1409">
        <v>6</v>
      </c>
      <c r="AA1409">
        <v>30</v>
      </c>
      <c r="AB1409">
        <v>20</v>
      </c>
      <c r="AC1409" t="s">
        <v>3880</v>
      </c>
      <c r="AD1409">
        <f>IF(ISBLANK(Source[[#This Row],[CrosslistID]]),1,1/COUNTIFS(Source[CrosslistID],Source[[#This Row],[CrosslistID]],Source[TermDesc],Source[[#This Row],[TermDesc]]))</f>
        <v>0.33333333333333331</v>
      </c>
      <c r="AE1409">
        <v>25</v>
      </c>
      <c r="AF1409">
        <v>30</v>
      </c>
      <c r="AG1409">
        <v>83.333299999999994</v>
      </c>
      <c r="AH1409">
        <v>83.333299999999994</v>
      </c>
      <c r="AI1409">
        <v>1</v>
      </c>
      <c r="AJ1409">
        <v>1.2</v>
      </c>
      <c r="AK1409">
        <v>0</v>
      </c>
      <c r="AL14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09">
        <f>IF(AND(Source[[#This Row],[Credit_Noncredit]]="Noncredit",Source[[#This Row],[FTEF]]&gt;0),Source[[#This Row],[NC XLST FTES]]*525/(437.5*Source[[#This Row],[FTEF]]),0)</f>
        <v>0</v>
      </c>
      <c r="AN1409">
        <f>IF(Source[[#This Row],[Credit_Noncredit]]="Credit",Source[[#This Row],[Census Enrollment]],Source[[#This Row],[Noncredit Avg. Attendance]])</f>
        <v>6</v>
      </c>
    </row>
    <row r="1410" spans="1:40" x14ac:dyDescent="0.25">
      <c r="A1410" t="s">
        <v>4581</v>
      </c>
      <c r="B1410" t="s">
        <v>886</v>
      </c>
      <c r="C1410" t="s">
        <v>1184</v>
      </c>
      <c r="D1410" t="s">
        <v>1286</v>
      </c>
      <c r="E1410" s="4">
        <v>38572</v>
      </c>
      <c r="F1410" s="4" t="s">
        <v>1287</v>
      </c>
      <c r="G1410" s="4" t="s">
        <v>1302</v>
      </c>
      <c r="H1410" t="str">
        <f>CONCATENATE(Source[[#This Row],[Subject]],TRIM(Source[[#This Row],[Course]]))</f>
        <v>PHOT101D</v>
      </c>
      <c r="I1410" t="str">
        <f>VLOOKUP(Source[[#This Row],[SubjCrse]],'Courses and Categories'!$E$2:$G$1816,3,FALSE)</f>
        <v>Credit CTE</v>
      </c>
      <c r="J1410">
        <v>501</v>
      </c>
      <c r="K1410" t="s">
        <v>1303</v>
      </c>
      <c r="L1410" t="s">
        <v>87</v>
      </c>
      <c r="M1410" t="s">
        <v>903</v>
      </c>
      <c r="N1410" t="s">
        <v>50</v>
      </c>
      <c r="O1410">
        <v>1610</v>
      </c>
      <c r="P1410">
        <v>1800</v>
      </c>
      <c r="Q1410" t="s">
        <v>422</v>
      </c>
      <c r="R1410">
        <v>203</v>
      </c>
      <c r="S1410" t="s">
        <v>134</v>
      </c>
      <c r="T1410" t="s">
        <v>44</v>
      </c>
      <c r="U1410" s="1">
        <v>43542</v>
      </c>
      <c r="V1410" s="1">
        <v>43607</v>
      </c>
      <c r="W1410" t="s">
        <v>4979</v>
      </c>
      <c r="X1410" t="s">
        <v>905</v>
      </c>
      <c r="Y1410">
        <v>20</v>
      </c>
      <c r="Z1410">
        <v>15</v>
      </c>
      <c r="AA1410">
        <v>25</v>
      </c>
      <c r="AB1410">
        <v>60</v>
      </c>
      <c r="AD1410">
        <f>IF(ISBLANK(Source[[#This Row],[CrosslistID]]),1,1/COUNTIFS(Source[CrosslistID],Source[[#This Row],[CrosslistID]],Source[TermDesc],Source[[#This Row],[TermDesc]]))</f>
        <v>1</v>
      </c>
      <c r="AG1410">
        <v>0</v>
      </c>
      <c r="AH1410">
        <v>60</v>
      </c>
      <c r="AI1410">
        <v>0.68600000000000005</v>
      </c>
      <c r="AJ1410">
        <v>0.68600000000000005</v>
      </c>
      <c r="AK1410">
        <v>6.6699999999999995E-2</v>
      </c>
      <c r="AL14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10">
        <f>IF(AND(Source[[#This Row],[Credit_Noncredit]]="Noncredit",Source[[#This Row],[FTEF]]&gt;0),Source[[#This Row],[NC XLST FTES]]*525/(437.5*Source[[#This Row],[FTEF]]),0)</f>
        <v>0</v>
      </c>
      <c r="AN1410">
        <f>IF(Source[[#This Row],[Credit_Noncredit]]="Credit",Source[[#This Row],[Census Enrollment]],Source[[#This Row],[Noncredit Avg. Attendance]])</f>
        <v>20</v>
      </c>
    </row>
    <row r="1411" spans="1:40" x14ac:dyDescent="0.25">
      <c r="A1411" t="s">
        <v>4581</v>
      </c>
      <c r="B1411" t="s">
        <v>886</v>
      </c>
      <c r="C1411" t="s">
        <v>1184</v>
      </c>
      <c r="D1411" t="s">
        <v>1286</v>
      </c>
      <c r="E1411" s="4">
        <v>38001</v>
      </c>
      <c r="F1411" s="4" t="s">
        <v>1287</v>
      </c>
      <c r="G1411" s="4" t="s">
        <v>1440</v>
      </c>
      <c r="H1411" t="str">
        <f>CONCATENATE(Source[[#This Row],[Subject]],TRIM(Source[[#This Row],[Course]]))</f>
        <v>PHOT102A</v>
      </c>
      <c r="I1411" t="str">
        <f>VLOOKUP(Source[[#This Row],[SubjCrse]],'Courses and Categories'!$E$2:$G$1816,3,FALSE)</f>
        <v>Credit CTE</v>
      </c>
      <c r="J1411">
        <v>1</v>
      </c>
      <c r="K1411" t="s">
        <v>4982</v>
      </c>
      <c r="L1411" t="s">
        <v>39</v>
      </c>
      <c r="M1411" t="s">
        <v>1046</v>
      </c>
      <c r="N1411" t="s">
        <v>185</v>
      </c>
      <c r="O1411">
        <v>1210</v>
      </c>
      <c r="P1411">
        <v>1500</v>
      </c>
      <c r="Q1411" t="s">
        <v>923</v>
      </c>
      <c r="R1411">
        <v>165</v>
      </c>
      <c r="S1411" t="s">
        <v>134</v>
      </c>
      <c r="T1411">
        <v>1</v>
      </c>
      <c r="U1411" s="1">
        <v>43479</v>
      </c>
      <c r="V1411" s="1">
        <v>43607</v>
      </c>
      <c r="W1411" t="s">
        <v>2954</v>
      </c>
      <c r="X1411" t="s">
        <v>1929</v>
      </c>
      <c r="Y1411">
        <v>20</v>
      </c>
      <c r="Z1411">
        <v>17</v>
      </c>
      <c r="AA1411">
        <v>20</v>
      </c>
      <c r="AB1411">
        <v>85</v>
      </c>
      <c r="AD1411">
        <f>IF(ISBLANK(Source[[#This Row],[CrosslistID]]),1,1/COUNTIFS(Source[CrosslistID],Source[[#This Row],[CrosslistID]],Source[TermDesc],Source[[#This Row],[TermDesc]]))</f>
        <v>1</v>
      </c>
      <c r="AG1411">
        <v>0</v>
      </c>
      <c r="AH1411">
        <v>85</v>
      </c>
      <c r="AI1411">
        <v>1.8</v>
      </c>
      <c r="AJ1411">
        <v>2</v>
      </c>
      <c r="AK1411">
        <v>0.18329999999999999</v>
      </c>
      <c r="AL14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11">
        <f>IF(AND(Source[[#This Row],[Credit_Noncredit]]="Noncredit",Source[[#This Row],[FTEF]]&gt;0),Source[[#This Row],[NC XLST FTES]]*525/(437.5*Source[[#This Row],[FTEF]]),0)</f>
        <v>0</v>
      </c>
      <c r="AN1411">
        <f>IF(Source[[#This Row],[Credit_Noncredit]]="Credit",Source[[#This Row],[Census Enrollment]],Source[[#This Row],[Noncredit Avg. Attendance]])</f>
        <v>20</v>
      </c>
    </row>
    <row r="1412" spans="1:40" x14ac:dyDescent="0.25">
      <c r="A1412" t="s">
        <v>4581</v>
      </c>
      <c r="B1412" t="s">
        <v>886</v>
      </c>
      <c r="C1412" t="s">
        <v>1184</v>
      </c>
      <c r="D1412" t="s">
        <v>1286</v>
      </c>
      <c r="E1412" s="4">
        <v>37841</v>
      </c>
      <c r="F1412" s="4" t="s">
        <v>1287</v>
      </c>
      <c r="G1412" s="4" t="s">
        <v>4288</v>
      </c>
      <c r="H1412" t="str">
        <f>CONCATENATE(Source[[#This Row],[Subject]],TRIM(Source[[#This Row],[Course]]))</f>
        <v>PHOT102B</v>
      </c>
      <c r="I1412" t="str">
        <f>VLOOKUP(Source[[#This Row],[SubjCrse]],'Courses and Categories'!$E$2:$G$1816,3,FALSE)</f>
        <v>Credit CTE</v>
      </c>
      <c r="J1412">
        <v>501</v>
      </c>
      <c r="K1412" t="s">
        <v>4983</v>
      </c>
      <c r="L1412" t="s">
        <v>87</v>
      </c>
      <c r="M1412" t="s">
        <v>1046</v>
      </c>
      <c r="N1412" t="s">
        <v>50</v>
      </c>
      <c r="O1412">
        <v>1810</v>
      </c>
      <c r="P1412">
        <v>2100</v>
      </c>
      <c r="Q1412" t="s">
        <v>422</v>
      </c>
      <c r="R1412">
        <v>202</v>
      </c>
      <c r="S1412" t="s">
        <v>134</v>
      </c>
      <c r="T1412">
        <v>1</v>
      </c>
      <c r="U1412" s="1">
        <v>43479</v>
      </c>
      <c r="V1412" s="1">
        <v>43607</v>
      </c>
      <c r="W1412" t="s">
        <v>2946</v>
      </c>
      <c r="X1412" t="s">
        <v>1929</v>
      </c>
      <c r="Y1412">
        <v>17</v>
      </c>
      <c r="Z1412">
        <v>17</v>
      </c>
      <c r="AA1412">
        <v>30</v>
      </c>
      <c r="AB1412">
        <v>56.666699999999999</v>
      </c>
      <c r="AD1412">
        <f>IF(ISBLANK(Source[[#This Row],[CrosslistID]]),1,1/COUNTIFS(Source[CrosslistID],Source[[#This Row],[CrosslistID]],Source[TermDesc],Source[[#This Row],[TermDesc]]))</f>
        <v>1</v>
      </c>
      <c r="AG1412">
        <v>0</v>
      </c>
      <c r="AH1412">
        <v>56.666699999999999</v>
      </c>
      <c r="AI1412">
        <v>1.6</v>
      </c>
      <c r="AJ1412">
        <v>1.7</v>
      </c>
      <c r="AK1412">
        <v>0.18329999999999999</v>
      </c>
      <c r="AL14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12">
        <f>IF(AND(Source[[#This Row],[Credit_Noncredit]]="Noncredit",Source[[#This Row],[FTEF]]&gt;0),Source[[#This Row],[NC XLST FTES]]*525/(437.5*Source[[#This Row],[FTEF]]),0)</f>
        <v>0</v>
      </c>
      <c r="AN1412">
        <f>IF(Source[[#This Row],[Credit_Noncredit]]="Credit",Source[[#This Row],[Census Enrollment]],Source[[#This Row],[Noncredit Avg. Attendance]])</f>
        <v>17</v>
      </c>
    </row>
    <row r="1413" spans="1:40" x14ac:dyDescent="0.25">
      <c r="A1413" t="s">
        <v>4581</v>
      </c>
      <c r="B1413" t="s">
        <v>886</v>
      </c>
      <c r="C1413" t="s">
        <v>1184</v>
      </c>
      <c r="D1413" t="s">
        <v>1286</v>
      </c>
      <c r="E1413" s="4">
        <v>39199</v>
      </c>
      <c r="F1413" s="4" t="s">
        <v>1287</v>
      </c>
      <c r="G1413" s="4" t="s">
        <v>2949</v>
      </c>
      <c r="H1413" t="str">
        <f>CONCATENATE(Source[[#This Row],[Subject]],TRIM(Source[[#This Row],[Course]]))</f>
        <v>PHOT102C</v>
      </c>
      <c r="I1413" t="str">
        <f>VLOOKUP(Source[[#This Row],[SubjCrse]],'Courses and Categories'!$E$2:$G$1816,3,FALSE)</f>
        <v>Credit CTE</v>
      </c>
      <c r="J1413">
        <v>601</v>
      </c>
      <c r="K1413" t="s">
        <v>2950</v>
      </c>
      <c r="L1413" t="s">
        <v>50</v>
      </c>
      <c r="M1413" t="s">
        <v>903</v>
      </c>
      <c r="N1413" t="s">
        <v>51</v>
      </c>
      <c r="O1413">
        <v>940</v>
      </c>
      <c r="P1413">
        <v>1400</v>
      </c>
      <c r="Q1413" t="s">
        <v>923</v>
      </c>
      <c r="R1413">
        <v>145</v>
      </c>
      <c r="S1413" t="s">
        <v>134</v>
      </c>
      <c r="T1413" t="s">
        <v>44</v>
      </c>
      <c r="U1413" s="1">
        <v>43491</v>
      </c>
      <c r="V1413" s="1">
        <v>43547</v>
      </c>
      <c r="W1413" t="s">
        <v>2951</v>
      </c>
      <c r="X1413" t="s">
        <v>905</v>
      </c>
      <c r="Y1413">
        <v>19</v>
      </c>
      <c r="Z1413">
        <v>19</v>
      </c>
      <c r="AA1413">
        <v>20</v>
      </c>
      <c r="AB1413">
        <v>95</v>
      </c>
      <c r="AD1413">
        <f>IF(ISBLANK(Source[[#This Row],[CrosslistID]]),1,1/COUNTIFS(Source[CrosslistID],Source[[#This Row],[CrosslistID]],Source[TermDesc],Source[[#This Row],[TermDesc]]))</f>
        <v>1</v>
      </c>
      <c r="AG1413">
        <v>0</v>
      </c>
      <c r="AH1413">
        <v>95</v>
      </c>
      <c r="AI1413">
        <v>1.3320000000000001</v>
      </c>
      <c r="AJ1413">
        <v>1.3320000000000001</v>
      </c>
      <c r="AK1413">
        <v>0.1333</v>
      </c>
      <c r="AL14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13">
        <f>IF(AND(Source[[#This Row],[Credit_Noncredit]]="Noncredit",Source[[#This Row],[FTEF]]&gt;0),Source[[#This Row],[NC XLST FTES]]*525/(437.5*Source[[#This Row],[FTEF]]),0)</f>
        <v>0</v>
      </c>
      <c r="AN1413">
        <f>IF(Source[[#This Row],[Credit_Noncredit]]="Credit",Source[[#This Row],[Census Enrollment]],Source[[#This Row],[Noncredit Avg. Attendance]])</f>
        <v>19</v>
      </c>
    </row>
    <row r="1414" spans="1:40" x14ac:dyDescent="0.25">
      <c r="A1414" t="s">
        <v>4581</v>
      </c>
      <c r="B1414" t="s">
        <v>886</v>
      </c>
      <c r="C1414" t="s">
        <v>1184</v>
      </c>
      <c r="D1414" t="s">
        <v>1286</v>
      </c>
      <c r="E1414" s="4">
        <v>38327</v>
      </c>
      <c r="F1414" s="4" t="s">
        <v>1287</v>
      </c>
      <c r="G1414" s="4">
        <v>130</v>
      </c>
      <c r="H1414" t="str">
        <f>CONCATENATE(Source[[#This Row],[Subject]],TRIM(Source[[#This Row],[Course]]))</f>
        <v>PHOT130</v>
      </c>
      <c r="I1414" t="str">
        <f>VLOOKUP(Source[[#This Row],[SubjCrse]],'Courses and Categories'!$E$2:$G$1816,3,FALSE)</f>
        <v>Credit CTE</v>
      </c>
      <c r="J1414">
        <v>1</v>
      </c>
      <c r="K1414" t="s">
        <v>4984</v>
      </c>
      <c r="L1414" t="s">
        <v>39</v>
      </c>
      <c r="M1414" t="s">
        <v>1046</v>
      </c>
      <c r="N1414" t="s">
        <v>59</v>
      </c>
      <c r="O1414">
        <v>910</v>
      </c>
      <c r="P1414">
        <v>1200</v>
      </c>
      <c r="Q1414" t="s">
        <v>422</v>
      </c>
      <c r="R1414">
        <v>204</v>
      </c>
      <c r="S1414" t="s">
        <v>134</v>
      </c>
      <c r="T1414">
        <v>1</v>
      </c>
      <c r="U1414" s="1">
        <v>43479</v>
      </c>
      <c r="V1414" s="1">
        <v>43607</v>
      </c>
      <c r="W1414" t="s">
        <v>4977</v>
      </c>
      <c r="X1414" t="s">
        <v>1929</v>
      </c>
      <c r="Y1414">
        <v>14</v>
      </c>
      <c r="Z1414">
        <v>14</v>
      </c>
      <c r="AA1414">
        <v>30</v>
      </c>
      <c r="AB1414">
        <v>46.666699999999999</v>
      </c>
      <c r="AD1414">
        <f>IF(ISBLANK(Source[[#This Row],[CrosslistID]]),1,1/COUNTIFS(Source[CrosslistID],Source[[#This Row],[CrosslistID]],Source[TermDesc],Source[[#This Row],[TermDesc]]))</f>
        <v>1</v>
      </c>
      <c r="AG1414">
        <v>0</v>
      </c>
      <c r="AH1414">
        <v>46.666699999999999</v>
      </c>
      <c r="AI1414">
        <v>2.6</v>
      </c>
      <c r="AJ1414">
        <v>2.8</v>
      </c>
      <c r="AK1414">
        <v>0.33329999999999999</v>
      </c>
      <c r="AL14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14">
        <f>IF(AND(Source[[#This Row],[Credit_Noncredit]]="Noncredit",Source[[#This Row],[FTEF]]&gt;0),Source[[#This Row],[NC XLST FTES]]*525/(437.5*Source[[#This Row],[FTEF]]),0)</f>
        <v>0</v>
      </c>
      <c r="AN1414">
        <f>IF(Source[[#This Row],[Credit_Noncredit]]="Credit",Source[[#This Row],[Census Enrollment]],Source[[#This Row],[Noncredit Avg. Attendance]])</f>
        <v>14</v>
      </c>
    </row>
    <row r="1415" spans="1:40" x14ac:dyDescent="0.25">
      <c r="A1415" t="s">
        <v>4581</v>
      </c>
      <c r="B1415" t="s">
        <v>886</v>
      </c>
      <c r="C1415" t="s">
        <v>1184</v>
      </c>
      <c r="D1415" t="s">
        <v>1286</v>
      </c>
      <c r="E1415" s="4">
        <v>39201</v>
      </c>
      <c r="F1415" s="4" t="s">
        <v>1287</v>
      </c>
      <c r="G1415" s="4">
        <v>140</v>
      </c>
      <c r="H1415" t="str">
        <f>CONCATENATE(Source[[#This Row],[Subject]],TRIM(Source[[#This Row],[Course]]))</f>
        <v>PHOT140</v>
      </c>
      <c r="I1415" t="str">
        <f>VLOOKUP(Source[[#This Row],[SubjCrse]],'Courses and Categories'!$E$2:$G$1816,3,FALSE)</f>
        <v>Credit CTE</v>
      </c>
      <c r="J1415">
        <v>1</v>
      </c>
      <c r="K1415" t="s">
        <v>2736</v>
      </c>
      <c r="L1415" t="s">
        <v>39</v>
      </c>
      <c r="M1415" t="s">
        <v>891</v>
      </c>
      <c r="N1415" t="s">
        <v>42</v>
      </c>
      <c r="O1415" t="s">
        <v>42</v>
      </c>
      <c r="P1415" t="s">
        <v>42</v>
      </c>
      <c r="Q1415" t="s">
        <v>42</v>
      </c>
      <c r="S1415" t="s">
        <v>134</v>
      </c>
      <c r="T1415">
        <v>1</v>
      </c>
      <c r="U1415" s="1">
        <v>43479</v>
      </c>
      <c r="V1415" s="1">
        <v>43607</v>
      </c>
      <c r="W1415" t="s">
        <v>1292</v>
      </c>
      <c r="X1415" t="s">
        <v>893</v>
      </c>
      <c r="Y1415">
        <v>5</v>
      </c>
      <c r="Z1415">
        <v>4</v>
      </c>
      <c r="AA1415">
        <v>30</v>
      </c>
      <c r="AB1415">
        <v>13.333299999999999</v>
      </c>
      <c r="AD1415">
        <f>IF(ISBLANK(Source[[#This Row],[CrosslistID]]),1,1/COUNTIFS(Source[CrosslistID],Source[[#This Row],[CrosslistID]],Source[TermDesc],Source[[#This Row],[TermDesc]]))</f>
        <v>1</v>
      </c>
      <c r="AG1415">
        <v>0</v>
      </c>
      <c r="AH1415">
        <v>13.333299999999999</v>
      </c>
      <c r="AI1415">
        <v>0.16700000000000001</v>
      </c>
      <c r="AJ1415">
        <v>0.16700000000000001</v>
      </c>
      <c r="AK1415">
        <v>0.04</v>
      </c>
      <c r="AL14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15">
        <f>IF(AND(Source[[#This Row],[Credit_Noncredit]]="Noncredit",Source[[#This Row],[FTEF]]&gt;0),Source[[#This Row],[NC XLST FTES]]*525/(437.5*Source[[#This Row],[FTEF]]),0)</f>
        <v>0</v>
      </c>
      <c r="AN1415">
        <f>IF(Source[[#This Row],[Credit_Noncredit]]="Credit",Source[[#This Row],[Census Enrollment]],Source[[#This Row],[Noncredit Avg. Attendance]])</f>
        <v>5</v>
      </c>
    </row>
    <row r="1416" spans="1:40" x14ac:dyDescent="0.25">
      <c r="A1416" t="s">
        <v>4581</v>
      </c>
      <c r="B1416" t="s">
        <v>886</v>
      </c>
      <c r="C1416" t="s">
        <v>1184</v>
      </c>
      <c r="D1416" t="s">
        <v>1305</v>
      </c>
      <c r="E1416" s="4">
        <v>33580</v>
      </c>
      <c r="F1416" s="4" t="s">
        <v>1306</v>
      </c>
      <c r="G1416" s="4">
        <v>30</v>
      </c>
      <c r="H1416" t="str">
        <f>CONCATENATE(Source[[#This Row],[Subject]],TRIM(Source[[#This Row],[Course]]))</f>
        <v>TH A30</v>
      </c>
      <c r="I1416" t="str">
        <f>VLOOKUP(Source[[#This Row],[SubjCrse]],'Courses and Categories'!$E$2:$G$1816,3,FALSE)</f>
        <v>Credit General Education</v>
      </c>
      <c r="J1416">
        <v>1</v>
      </c>
      <c r="K1416" t="s">
        <v>1307</v>
      </c>
      <c r="L1416" t="s">
        <v>39</v>
      </c>
      <c r="M1416" t="s">
        <v>903</v>
      </c>
      <c r="N1416" t="s">
        <v>59</v>
      </c>
      <c r="O1416">
        <v>940</v>
      </c>
      <c r="P1416">
        <v>1055</v>
      </c>
      <c r="Q1416" t="s">
        <v>233</v>
      </c>
      <c r="R1416">
        <v>152</v>
      </c>
      <c r="S1416" t="s">
        <v>134</v>
      </c>
      <c r="T1416">
        <v>1</v>
      </c>
      <c r="U1416" s="1">
        <v>43479</v>
      </c>
      <c r="V1416" s="1">
        <v>43607</v>
      </c>
      <c r="W1416" t="s">
        <v>2955</v>
      </c>
      <c r="X1416" t="s">
        <v>1929</v>
      </c>
      <c r="Y1416">
        <v>33</v>
      </c>
      <c r="Z1416">
        <v>31</v>
      </c>
      <c r="AA1416">
        <v>35</v>
      </c>
      <c r="AB1416">
        <v>88.571399999999997</v>
      </c>
      <c r="AD1416">
        <f>IF(ISBLANK(Source[[#This Row],[CrosslistID]]),1,1/COUNTIFS(Source[CrosslistID],Source[[#This Row],[CrosslistID]],Source[TermDesc],Source[[#This Row],[TermDesc]]))</f>
        <v>1</v>
      </c>
      <c r="AG1416">
        <v>0</v>
      </c>
      <c r="AH1416">
        <v>88.571399999999997</v>
      </c>
      <c r="AI1416">
        <v>3.1</v>
      </c>
      <c r="AJ1416">
        <v>3.3</v>
      </c>
      <c r="AK1416">
        <v>0.2</v>
      </c>
      <c r="AL14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16">
        <f>IF(AND(Source[[#This Row],[Credit_Noncredit]]="Noncredit",Source[[#This Row],[FTEF]]&gt;0),Source[[#This Row],[NC XLST FTES]]*525/(437.5*Source[[#This Row],[FTEF]]),0)</f>
        <v>0</v>
      </c>
      <c r="AN1416">
        <f>IF(Source[[#This Row],[Credit_Noncredit]]="Credit",Source[[#This Row],[Census Enrollment]],Source[[#This Row],[Noncredit Avg. Attendance]])</f>
        <v>33</v>
      </c>
    </row>
    <row r="1417" spans="1:40" x14ac:dyDescent="0.25">
      <c r="A1417" t="s">
        <v>4581</v>
      </c>
      <c r="B1417" t="s">
        <v>886</v>
      </c>
      <c r="C1417" t="s">
        <v>1184</v>
      </c>
      <c r="D1417" t="s">
        <v>1305</v>
      </c>
      <c r="E1417" s="4">
        <v>33582</v>
      </c>
      <c r="F1417" s="4" t="s">
        <v>1306</v>
      </c>
      <c r="G1417" s="4">
        <v>30</v>
      </c>
      <c r="H1417" t="str">
        <f>CONCATENATE(Source[[#This Row],[Subject]],TRIM(Source[[#This Row],[Course]]))</f>
        <v>TH A30</v>
      </c>
      <c r="I1417" t="str">
        <f>VLOOKUP(Source[[#This Row],[SubjCrse]],'Courses and Categories'!$E$2:$G$1816,3,FALSE)</f>
        <v>Credit General Education</v>
      </c>
      <c r="J1417">
        <v>831</v>
      </c>
      <c r="K1417" t="s">
        <v>1307</v>
      </c>
      <c r="L1417" t="s">
        <v>87</v>
      </c>
      <c r="M1417" t="s">
        <v>897</v>
      </c>
      <c r="N1417" t="s">
        <v>42</v>
      </c>
      <c r="O1417" t="s">
        <v>42</v>
      </c>
      <c r="P1417" t="s">
        <v>42</v>
      </c>
      <c r="Q1417" t="s">
        <v>42</v>
      </c>
      <c r="S1417" t="s">
        <v>134</v>
      </c>
      <c r="T1417">
        <v>1</v>
      </c>
      <c r="U1417" s="1">
        <v>43479</v>
      </c>
      <c r="V1417" s="1">
        <v>43607</v>
      </c>
      <c r="W1417" t="s">
        <v>1308</v>
      </c>
      <c r="X1417" t="s">
        <v>899</v>
      </c>
      <c r="Y1417">
        <v>34</v>
      </c>
      <c r="Z1417">
        <v>33</v>
      </c>
      <c r="AA1417">
        <v>35</v>
      </c>
      <c r="AB1417">
        <v>94.285700000000006</v>
      </c>
      <c r="AD1417">
        <f>IF(ISBLANK(Source[[#This Row],[CrosslistID]]),1,1/COUNTIFS(Source[CrosslistID],Source[[#This Row],[CrosslistID]],Source[TermDesc],Source[[#This Row],[TermDesc]]))</f>
        <v>1</v>
      </c>
      <c r="AG1417">
        <v>0</v>
      </c>
      <c r="AH1417">
        <v>94.285700000000006</v>
      </c>
      <c r="AI1417">
        <v>3.4</v>
      </c>
      <c r="AJ1417">
        <v>3.4</v>
      </c>
      <c r="AK1417">
        <v>0.2</v>
      </c>
      <c r="AL14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17">
        <f>IF(AND(Source[[#This Row],[Credit_Noncredit]]="Noncredit",Source[[#This Row],[FTEF]]&gt;0),Source[[#This Row],[NC XLST FTES]]*525/(437.5*Source[[#This Row],[FTEF]]),0)</f>
        <v>0</v>
      </c>
      <c r="AN1417">
        <f>IF(Source[[#This Row],[Credit_Noncredit]]="Credit",Source[[#This Row],[Census Enrollment]],Source[[#This Row],[Noncredit Avg. Attendance]])</f>
        <v>34</v>
      </c>
    </row>
    <row r="1418" spans="1:40" x14ac:dyDescent="0.25">
      <c r="A1418" t="s">
        <v>4581</v>
      </c>
      <c r="B1418" t="s">
        <v>886</v>
      </c>
      <c r="C1418" t="s">
        <v>1184</v>
      </c>
      <c r="D1418" t="s">
        <v>1305</v>
      </c>
      <c r="E1418" s="4">
        <v>33584</v>
      </c>
      <c r="F1418" s="4" t="s">
        <v>1306</v>
      </c>
      <c r="G1418" s="4">
        <v>30</v>
      </c>
      <c r="H1418" t="str">
        <f>CONCATENATE(Source[[#This Row],[Subject]],TRIM(Source[[#This Row],[Course]]))</f>
        <v>TH A30</v>
      </c>
      <c r="I1418" t="str">
        <f>VLOOKUP(Source[[#This Row],[SubjCrse]],'Courses and Categories'!$E$2:$G$1816,3,FALSE)</f>
        <v>Credit General Education</v>
      </c>
      <c r="J1418">
        <v>931</v>
      </c>
      <c r="K1418" t="s">
        <v>1307</v>
      </c>
      <c r="L1418" t="s">
        <v>87</v>
      </c>
      <c r="M1418" t="s">
        <v>897</v>
      </c>
      <c r="N1418" t="s">
        <v>42</v>
      </c>
      <c r="O1418" t="s">
        <v>42</v>
      </c>
      <c r="P1418" t="s">
        <v>42</v>
      </c>
      <c r="Q1418" t="s">
        <v>42</v>
      </c>
      <c r="S1418" t="s">
        <v>134</v>
      </c>
      <c r="T1418" t="s">
        <v>44</v>
      </c>
      <c r="U1418" s="1">
        <v>43493</v>
      </c>
      <c r="V1418" s="1">
        <v>43607</v>
      </c>
      <c r="W1418" t="s">
        <v>1308</v>
      </c>
      <c r="X1418" t="s">
        <v>899</v>
      </c>
      <c r="Y1418">
        <v>29</v>
      </c>
      <c r="Z1418">
        <v>25</v>
      </c>
      <c r="AA1418">
        <v>35</v>
      </c>
      <c r="AB1418">
        <v>71.428600000000003</v>
      </c>
      <c r="AD1418">
        <f>IF(ISBLANK(Source[[#This Row],[CrosslistID]]),1,1/COUNTIFS(Source[CrosslistID],Source[[#This Row],[CrosslistID]],Source[TermDesc],Source[[#This Row],[TermDesc]]))</f>
        <v>1</v>
      </c>
      <c r="AG1418">
        <v>0</v>
      </c>
      <c r="AH1418">
        <v>71.428600000000003</v>
      </c>
      <c r="AI1418">
        <v>2.8</v>
      </c>
      <c r="AJ1418">
        <v>2.9</v>
      </c>
      <c r="AK1418">
        <v>0.2</v>
      </c>
      <c r="AL14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18">
        <f>IF(AND(Source[[#This Row],[Credit_Noncredit]]="Noncredit",Source[[#This Row],[FTEF]]&gt;0),Source[[#This Row],[NC XLST FTES]]*525/(437.5*Source[[#This Row],[FTEF]]),0)</f>
        <v>0</v>
      </c>
      <c r="AN1418">
        <f>IF(Source[[#This Row],[Credit_Noncredit]]="Credit",Source[[#This Row],[Census Enrollment]],Source[[#This Row],[Noncredit Avg. Attendance]])</f>
        <v>29</v>
      </c>
    </row>
    <row r="1419" spans="1:40" x14ac:dyDescent="0.25">
      <c r="A1419" t="s">
        <v>4581</v>
      </c>
      <c r="B1419" t="s">
        <v>886</v>
      </c>
      <c r="C1419" t="s">
        <v>1184</v>
      </c>
      <c r="D1419" t="s">
        <v>1305</v>
      </c>
      <c r="E1419" s="4">
        <v>33591</v>
      </c>
      <c r="F1419" s="4" t="s">
        <v>1306</v>
      </c>
      <c r="G1419" s="4">
        <v>31</v>
      </c>
      <c r="H1419" t="str">
        <f>CONCATENATE(Source[[#This Row],[Subject]],TRIM(Source[[#This Row],[Course]]))</f>
        <v>TH A31</v>
      </c>
      <c r="I1419" t="str">
        <f>VLOOKUP(Source[[#This Row],[SubjCrse]],'Courses and Categories'!$E$2:$G$1816,3,FALSE)</f>
        <v>Credit General Education</v>
      </c>
      <c r="J1419">
        <v>931</v>
      </c>
      <c r="K1419" t="s">
        <v>2956</v>
      </c>
      <c r="L1419" t="s">
        <v>87</v>
      </c>
      <c r="M1419" t="s">
        <v>897</v>
      </c>
      <c r="N1419" t="s">
        <v>42</v>
      </c>
      <c r="O1419" t="s">
        <v>42</v>
      </c>
      <c r="P1419" t="s">
        <v>42</v>
      </c>
      <c r="Q1419" t="s">
        <v>42</v>
      </c>
      <c r="S1419" t="s">
        <v>134</v>
      </c>
      <c r="T1419" t="s">
        <v>44</v>
      </c>
      <c r="U1419" s="1">
        <v>43493</v>
      </c>
      <c r="V1419" s="1">
        <v>43546</v>
      </c>
      <c r="W1419" t="s">
        <v>1308</v>
      </c>
      <c r="X1419" t="s">
        <v>918</v>
      </c>
      <c r="Y1419">
        <v>22</v>
      </c>
      <c r="Z1419">
        <v>22</v>
      </c>
      <c r="AA1419">
        <v>35</v>
      </c>
      <c r="AB1419">
        <v>62.857100000000003</v>
      </c>
      <c r="AD1419">
        <f>IF(ISBLANK(Source[[#This Row],[CrosslistID]]),1,1/COUNTIFS(Source[CrosslistID],Source[[#This Row],[CrosslistID]],Source[TermDesc],Source[[#This Row],[TermDesc]]))</f>
        <v>1</v>
      </c>
      <c r="AG1419">
        <v>0</v>
      </c>
      <c r="AH1419">
        <v>62.857100000000003</v>
      </c>
      <c r="AI1419">
        <v>2.1</v>
      </c>
      <c r="AJ1419">
        <v>2.2000000000000002</v>
      </c>
      <c r="AK1419">
        <v>0.2</v>
      </c>
      <c r="AL14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19">
        <f>IF(AND(Source[[#This Row],[Credit_Noncredit]]="Noncredit",Source[[#This Row],[FTEF]]&gt;0),Source[[#This Row],[NC XLST FTES]]*525/(437.5*Source[[#This Row],[FTEF]]),0)</f>
        <v>0</v>
      </c>
      <c r="AN1419">
        <f>IF(Source[[#This Row],[Credit_Noncredit]]="Credit",Source[[#This Row],[Census Enrollment]],Source[[#This Row],[Noncredit Avg. Attendance]])</f>
        <v>22</v>
      </c>
    </row>
    <row r="1420" spans="1:40" x14ac:dyDescent="0.25">
      <c r="A1420" t="s">
        <v>4581</v>
      </c>
      <c r="B1420" t="s">
        <v>886</v>
      </c>
      <c r="C1420" t="s">
        <v>1184</v>
      </c>
      <c r="D1420" t="s">
        <v>1305</v>
      </c>
      <c r="E1420" s="4">
        <v>33587</v>
      </c>
      <c r="F1420" s="4" t="s">
        <v>1306</v>
      </c>
      <c r="G1420" s="4">
        <v>32</v>
      </c>
      <c r="H1420" t="str">
        <f>CONCATENATE(Source[[#This Row],[Subject]],TRIM(Source[[#This Row],[Course]]))</f>
        <v>TH A32</v>
      </c>
      <c r="I1420" t="str">
        <f>VLOOKUP(Source[[#This Row],[SubjCrse]],'Courses and Categories'!$E$2:$G$1816,3,FALSE)</f>
        <v>Credit General Education</v>
      </c>
      <c r="J1420">
        <v>931</v>
      </c>
      <c r="K1420" t="s">
        <v>1309</v>
      </c>
      <c r="L1420" t="s">
        <v>87</v>
      </c>
      <c r="M1420" t="s">
        <v>897</v>
      </c>
      <c r="N1420" t="s">
        <v>42</v>
      </c>
      <c r="O1420" t="s">
        <v>42</v>
      </c>
      <c r="P1420" t="s">
        <v>42</v>
      </c>
      <c r="Q1420" t="s">
        <v>42</v>
      </c>
      <c r="S1420" t="s">
        <v>134</v>
      </c>
      <c r="T1420" t="s">
        <v>44</v>
      </c>
      <c r="U1420" s="1">
        <v>43556</v>
      </c>
      <c r="V1420" s="1">
        <v>43607</v>
      </c>
      <c r="W1420" t="s">
        <v>1308</v>
      </c>
      <c r="X1420" t="s">
        <v>918</v>
      </c>
      <c r="Y1420">
        <v>27</v>
      </c>
      <c r="Z1420">
        <v>24</v>
      </c>
      <c r="AA1420">
        <v>35</v>
      </c>
      <c r="AB1420">
        <v>68.571399999999997</v>
      </c>
      <c r="AD1420">
        <f>IF(ISBLANK(Source[[#This Row],[CrosslistID]]),1,1/COUNTIFS(Source[CrosslistID],Source[[#This Row],[CrosslistID]],Source[TermDesc],Source[[#This Row],[TermDesc]]))</f>
        <v>1</v>
      </c>
      <c r="AG1420">
        <v>0</v>
      </c>
      <c r="AH1420">
        <v>68.571399999999997</v>
      </c>
      <c r="AI1420">
        <v>2.7</v>
      </c>
      <c r="AJ1420">
        <v>2.7</v>
      </c>
      <c r="AK1420">
        <v>0.2</v>
      </c>
      <c r="AL14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20">
        <f>IF(AND(Source[[#This Row],[Credit_Noncredit]]="Noncredit",Source[[#This Row],[FTEF]]&gt;0),Source[[#This Row],[NC XLST FTES]]*525/(437.5*Source[[#This Row],[FTEF]]),0)</f>
        <v>0</v>
      </c>
      <c r="AN1420">
        <f>IF(Source[[#This Row],[Credit_Noncredit]]="Credit",Source[[#This Row],[Census Enrollment]],Source[[#This Row],[Noncredit Avg. Attendance]])</f>
        <v>27</v>
      </c>
    </row>
    <row r="1421" spans="1:40" x14ac:dyDescent="0.25">
      <c r="A1421" t="s">
        <v>4581</v>
      </c>
      <c r="B1421" t="s">
        <v>886</v>
      </c>
      <c r="C1421" t="s">
        <v>1184</v>
      </c>
      <c r="D1421" t="s">
        <v>1305</v>
      </c>
      <c r="E1421" s="4">
        <v>38156</v>
      </c>
      <c r="F1421" s="4" t="s">
        <v>1306</v>
      </c>
      <c r="G1421" s="4">
        <v>33</v>
      </c>
      <c r="H1421" t="str">
        <f>CONCATENATE(Source[[#This Row],[Subject]],TRIM(Source[[#This Row],[Course]]))</f>
        <v>TH A33</v>
      </c>
      <c r="I1421" t="str">
        <f>VLOOKUP(Source[[#This Row],[SubjCrse]],'Courses and Categories'!$E$2:$G$1816,3,FALSE)</f>
        <v>Credit General Education</v>
      </c>
      <c r="J1421">
        <v>931</v>
      </c>
      <c r="K1421" t="s">
        <v>2957</v>
      </c>
      <c r="L1421" t="s">
        <v>87</v>
      </c>
      <c r="M1421" t="s">
        <v>897</v>
      </c>
      <c r="N1421" t="s">
        <v>42</v>
      </c>
      <c r="O1421" t="s">
        <v>42</v>
      </c>
      <c r="P1421" t="s">
        <v>42</v>
      </c>
      <c r="Q1421" t="s">
        <v>42</v>
      </c>
      <c r="S1421" t="s">
        <v>134</v>
      </c>
      <c r="T1421" t="s">
        <v>44</v>
      </c>
      <c r="U1421" s="1">
        <v>43493</v>
      </c>
      <c r="V1421" s="1">
        <v>43607</v>
      </c>
      <c r="W1421" t="s">
        <v>2955</v>
      </c>
      <c r="X1421" t="s">
        <v>918</v>
      </c>
      <c r="Y1421">
        <v>30</v>
      </c>
      <c r="Z1421">
        <v>28</v>
      </c>
      <c r="AA1421">
        <v>35</v>
      </c>
      <c r="AB1421">
        <v>80</v>
      </c>
      <c r="AD1421">
        <f>IF(ISBLANK(Source[[#This Row],[CrosslistID]]),1,1/COUNTIFS(Source[CrosslistID],Source[[#This Row],[CrosslistID]],Source[TermDesc],Source[[#This Row],[TermDesc]]))</f>
        <v>1</v>
      </c>
      <c r="AG1421">
        <v>0</v>
      </c>
      <c r="AH1421">
        <v>80</v>
      </c>
      <c r="AI1421">
        <v>2.9</v>
      </c>
      <c r="AJ1421">
        <v>3</v>
      </c>
      <c r="AK1421">
        <v>0.2</v>
      </c>
      <c r="AL14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21">
        <f>IF(AND(Source[[#This Row],[Credit_Noncredit]]="Noncredit",Source[[#This Row],[FTEF]]&gt;0),Source[[#This Row],[NC XLST FTES]]*525/(437.5*Source[[#This Row],[FTEF]]),0)</f>
        <v>0</v>
      </c>
      <c r="AN1421">
        <f>IF(Source[[#This Row],[Credit_Noncredit]]="Credit",Source[[#This Row],[Census Enrollment]],Source[[#This Row],[Noncredit Avg. Attendance]])</f>
        <v>30</v>
      </c>
    </row>
    <row r="1422" spans="1:40" x14ac:dyDescent="0.25">
      <c r="A1422" t="s">
        <v>4581</v>
      </c>
      <c r="B1422" t="s">
        <v>886</v>
      </c>
      <c r="C1422" t="s">
        <v>1184</v>
      </c>
      <c r="D1422" t="s">
        <v>1305</v>
      </c>
      <c r="E1422" s="4">
        <v>37844</v>
      </c>
      <c r="F1422" s="4" t="s">
        <v>1306</v>
      </c>
      <c r="G1422" s="4">
        <v>61</v>
      </c>
      <c r="H1422" t="str">
        <f>CONCATENATE(Source[[#This Row],[Subject]],TRIM(Source[[#This Row],[Course]]))</f>
        <v>TH A61</v>
      </c>
      <c r="I1422" t="str">
        <f>VLOOKUP(Source[[#This Row],[SubjCrse]],'Courses and Categories'!$E$2:$G$1816,3,FALSE)</f>
        <v>Credit CTE</v>
      </c>
      <c r="J1422">
        <v>1</v>
      </c>
      <c r="K1422" t="s">
        <v>2958</v>
      </c>
      <c r="L1422" t="s">
        <v>39</v>
      </c>
      <c r="M1422" t="s">
        <v>891</v>
      </c>
      <c r="N1422" t="s">
        <v>42</v>
      </c>
      <c r="O1422" t="s">
        <v>42</v>
      </c>
      <c r="P1422" t="s">
        <v>42</v>
      </c>
      <c r="Q1422" t="s">
        <v>42</v>
      </c>
      <c r="S1422" t="s">
        <v>134</v>
      </c>
      <c r="T1422">
        <v>1</v>
      </c>
      <c r="U1422" s="1">
        <v>43479</v>
      </c>
      <c r="V1422" s="1">
        <v>43607</v>
      </c>
      <c r="W1422" t="s">
        <v>2955</v>
      </c>
      <c r="X1422" t="s">
        <v>893</v>
      </c>
      <c r="Y1422">
        <v>10</v>
      </c>
      <c r="Z1422">
        <v>11</v>
      </c>
      <c r="AA1422">
        <v>20</v>
      </c>
      <c r="AB1422">
        <v>55</v>
      </c>
      <c r="AD1422">
        <f>IF(ISBLANK(Source[[#This Row],[CrosslistID]]),1,1/COUNTIFS(Source[CrosslistID],Source[[#This Row],[CrosslistID]],Source[TermDesc],Source[[#This Row],[TermDesc]]))</f>
        <v>1</v>
      </c>
      <c r="AG1422">
        <v>0</v>
      </c>
      <c r="AH1422">
        <v>55</v>
      </c>
      <c r="AI1422">
        <v>0.4</v>
      </c>
      <c r="AJ1422">
        <v>0.4</v>
      </c>
      <c r="AK1422">
        <v>0.08</v>
      </c>
      <c r="AL14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22">
        <f>IF(AND(Source[[#This Row],[Credit_Noncredit]]="Noncredit",Source[[#This Row],[FTEF]]&gt;0),Source[[#This Row],[NC XLST FTES]]*525/(437.5*Source[[#This Row],[FTEF]]),0)</f>
        <v>0</v>
      </c>
      <c r="AN1422">
        <f>IF(Source[[#This Row],[Credit_Noncredit]]="Credit",Source[[#This Row],[Census Enrollment]],Source[[#This Row],[Noncredit Avg. Attendance]])</f>
        <v>10</v>
      </c>
    </row>
    <row r="1423" spans="1:40" x14ac:dyDescent="0.25">
      <c r="A1423" t="s">
        <v>4581</v>
      </c>
      <c r="B1423" t="s">
        <v>886</v>
      </c>
      <c r="C1423" t="s">
        <v>1184</v>
      </c>
      <c r="D1423" t="s">
        <v>1305</v>
      </c>
      <c r="E1423" s="4">
        <v>37605</v>
      </c>
      <c r="F1423" s="4" t="s">
        <v>1306</v>
      </c>
      <c r="G1423" s="4">
        <v>63</v>
      </c>
      <c r="H1423" t="str">
        <f>CONCATENATE(Source[[#This Row],[Subject]],TRIM(Source[[#This Row],[Course]]))</f>
        <v>TH A63</v>
      </c>
      <c r="I1423" t="str">
        <f>VLOOKUP(Source[[#This Row],[SubjCrse]],'Courses and Categories'!$E$2:$G$1816,3,FALSE)</f>
        <v>Credit CTE</v>
      </c>
      <c r="J1423">
        <v>1</v>
      </c>
      <c r="K1423" t="s">
        <v>4985</v>
      </c>
      <c r="L1423" t="s">
        <v>39</v>
      </c>
      <c r="M1423" t="s">
        <v>1046</v>
      </c>
      <c r="N1423" t="s">
        <v>2123</v>
      </c>
      <c r="O1423" t="s">
        <v>1373</v>
      </c>
      <c r="P1423" t="s">
        <v>2369</v>
      </c>
      <c r="Q1423" t="s">
        <v>2059</v>
      </c>
      <c r="R1423">
        <v>152</v>
      </c>
      <c r="S1423" t="s">
        <v>134</v>
      </c>
      <c r="T1423">
        <v>1</v>
      </c>
      <c r="U1423" s="1">
        <v>43479</v>
      </c>
      <c r="V1423" s="1">
        <v>43607</v>
      </c>
      <c r="W1423" t="s">
        <v>4986</v>
      </c>
      <c r="X1423" t="s">
        <v>46</v>
      </c>
      <c r="Y1423">
        <v>17</v>
      </c>
      <c r="Z1423">
        <v>14</v>
      </c>
      <c r="AA1423">
        <v>20</v>
      </c>
      <c r="AB1423">
        <v>70</v>
      </c>
      <c r="AD1423">
        <f>IF(ISBLANK(Source[[#This Row],[CrosslistID]]),1,1/COUNTIFS(Source[CrosslistID],Source[[#This Row],[CrosslistID]],Source[TermDesc],Source[[#This Row],[TermDesc]]))</f>
        <v>1</v>
      </c>
      <c r="AG1423">
        <v>0</v>
      </c>
      <c r="AH1423">
        <v>70</v>
      </c>
      <c r="AI1423">
        <v>2.331</v>
      </c>
      <c r="AJ1423">
        <v>2.5272000000000001</v>
      </c>
      <c r="AK1423">
        <v>0.35</v>
      </c>
      <c r="AL14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23">
        <f>IF(AND(Source[[#This Row],[Credit_Noncredit]]="Noncredit",Source[[#This Row],[FTEF]]&gt;0),Source[[#This Row],[NC XLST FTES]]*525/(437.5*Source[[#This Row],[FTEF]]),0)</f>
        <v>0</v>
      </c>
      <c r="AN1423">
        <f>IF(Source[[#This Row],[Credit_Noncredit]]="Credit",Source[[#This Row],[Census Enrollment]],Source[[#This Row],[Noncredit Avg. Attendance]])</f>
        <v>17</v>
      </c>
    </row>
    <row r="1424" spans="1:40" x14ac:dyDescent="0.25">
      <c r="A1424" t="s">
        <v>4581</v>
      </c>
      <c r="B1424" t="s">
        <v>886</v>
      </c>
      <c r="C1424" t="s">
        <v>1184</v>
      </c>
      <c r="D1424" t="s">
        <v>1305</v>
      </c>
      <c r="E1424" s="4">
        <v>38756</v>
      </c>
      <c r="F1424" s="4" t="s">
        <v>1306</v>
      </c>
      <c r="G1424" s="4">
        <v>71</v>
      </c>
      <c r="H1424" t="str">
        <f>CONCATENATE(Source[[#This Row],[Subject]],TRIM(Source[[#This Row],[Course]]))</f>
        <v>TH A71</v>
      </c>
      <c r="I1424" t="str">
        <f>VLOOKUP(Source[[#This Row],[SubjCrse]],'Courses and Categories'!$E$2:$G$1816,3,FALSE)</f>
        <v>Credit CTE</v>
      </c>
      <c r="J1424">
        <v>1</v>
      </c>
      <c r="K1424" t="s">
        <v>4987</v>
      </c>
      <c r="L1424" t="s">
        <v>39</v>
      </c>
      <c r="M1424" t="s">
        <v>903</v>
      </c>
      <c r="N1424" t="s">
        <v>4988</v>
      </c>
      <c r="O1424" t="s">
        <v>2226</v>
      </c>
      <c r="P1424" t="s">
        <v>2254</v>
      </c>
      <c r="Q1424" t="s">
        <v>1751</v>
      </c>
      <c r="R1424">
        <v>230</v>
      </c>
      <c r="S1424" t="s">
        <v>43</v>
      </c>
      <c r="T1424">
        <v>1</v>
      </c>
      <c r="U1424" s="1">
        <v>43479</v>
      </c>
      <c r="V1424" s="1">
        <v>43607</v>
      </c>
      <c r="W1424" t="s">
        <v>4989</v>
      </c>
      <c r="X1424" t="s">
        <v>46</v>
      </c>
      <c r="Y1424">
        <v>26</v>
      </c>
      <c r="Z1424">
        <v>17</v>
      </c>
      <c r="AA1424">
        <v>20</v>
      </c>
      <c r="AB1424">
        <v>85</v>
      </c>
      <c r="AC1424" t="s">
        <v>4990</v>
      </c>
      <c r="AD1424">
        <f>IF(ISBLANK(Source[[#This Row],[CrosslistID]]),1,1/COUNTIFS(Source[CrosslistID],Source[[#This Row],[CrosslistID]],Source[TermDesc],Source[[#This Row],[TermDesc]]))</f>
        <v>0.33333333333333331</v>
      </c>
      <c r="AE1424">
        <v>18</v>
      </c>
      <c r="AF1424">
        <v>20</v>
      </c>
      <c r="AG1424">
        <v>90</v>
      </c>
      <c r="AH1424">
        <v>90</v>
      </c>
      <c r="AI1424">
        <v>1.5309999999999999</v>
      </c>
      <c r="AJ1424">
        <v>1.6833</v>
      </c>
      <c r="AK1424">
        <v>0</v>
      </c>
      <c r="AL14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24">
        <f>IF(AND(Source[[#This Row],[Credit_Noncredit]]="Noncredit",Source[[#This Row],[FTEF]]&gt;0),Source[[#This Row],[NC XLST FTES]]*525/(437.5*Source[[#This Row],[FTEF]]),0)</f>
        <v>0</v>
      </c>
      <c r="AN1424">
        <f>IF(Source[[#This Row],[Credit_Noncredit]]="Credit",Source[[#This Row],[Census Enrollment]],Source[[#This Row],[Noncredit Avg. Attendance]])</f>
        <v>26</v>
      </c>
    </row>
    <row r="1425" spans="1:40" x14ac:dyDescent="0.25">
      <c r="A1425" t="s">
        <v>4581</v>
      </c>
      <c r="B1425" t="s">
        <v>886</v>
      </c>
      <c r="C1425" t="s">
        <v>1184</v>
      </c>
      <c r="D1425" t="s">
        <v>1305</v>
      </c>
      <c r="E1425" s="4">
        <v>38757</v>
      </c>
      <c r="F1425" s="4" t="s">
        <v>1306</v>
      </c>
      <c r="G1425" s="4">
        <v>72</v>
      </c>
      <c r="H1425" t="str">
        <f>CONCATENATE(Source[[#This Row],[Subject]],TRIM(Source[[#This Row],[Course]]))</f>
        <v>TH A72</v>
      </c>
      <c r="I1425" t="str">
        <f>VLOOKUP(Source[[#This Row],[SubjCrse]],'Courses and Categories'!$E$2:$G$1816,3,FALSE)</f>
        <v>Credit CTE</v>
      </c>
      <c r="J1425">
        <v>1</v>
      </c>
      <c r="K1425" t="s">
        <v>4991</v>
      </c>
      <c r="L1425" t="s">
        <v>39</v>
      </c>
      <c r="M1425" t="s">
        <v>1046</v>
      </c>
      <c r="N1425" t="s">
        <v>4988</v>
      </c>
      <c r="O1425" t="s">
        <v>2226</v>
      </c>
      <c r="P1425" t="s">
        <v>2254</v>
      </c>
      <c r="Q1425" t="s">
        <v>1751</v>
      </c>
      <c r="R1425">
        <v>230</v>
      </c>
      <c r="S1425" t="s">
        <v>43</v>
      </c>
      <c r="T1425">
        <v>1</v>
      </c>
      <c r="U1425" s="1">
        <v>43479</v>
      </c>
      <c r="V1425" s="1">
        <v>43607</v>
      </c>
      <c r="W1425" t="s">
        <v>4992</v>
      </c>
      <c r="X1425" t="s">
        <v>46</v>
      </c>
      <c r="Y1425">
        <v>0</v>
      </c>
      <c r="Z1425">
        <v>0</v>
      </c>
      <c r="AA1425">
        <v>20</v>
      </c>
      <c r="AB1425">
        <v>0</v>
      </c>
      <c r="AC1425" t="s">
        <v>4990</v>
      </c>
      <c r="AD1425">
        <f>IF(ISBLANK(Source[[#This Row],[CrosslistID]]),1,1/COUNTIFS(Source[CrosslistID],Source[[#This Row],[CrosslistID]],Source[TermDesc],Source[[#This Row],[TermDesc]]))</f>
        <v>0.33333333333333331</v>
      </c>
      <c r="AE1425">
        <v>18</v>
      </c>
      <c r="AF1425">
        <v>20</v>
      </c>
      <c r="AG1425">
        <v>90</v>
      </c>
      <c r="AH1425">
        <v>90</v>
      </c>
      <c r="AI1425">
        <v>0</v>
      </c>
      <c r="AJ1425">
        <v>0</v>
      </c>
      <c r="AK1425">
        <v>0</v>
      </c>
      <c r="AL14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25">
        <f>IF(AND(Source[[#This Row],[Credit_Noncredit]]="Noncredit",Source[[#This Row],[FTEF]]&gt;0),Source[[#This Row],[NC XLST FTES]]*525/(437.5*Source[[#This Row],[FTEF]]),0)</f>
        <v>0</v>
      </c>
      <c r="AN1425">
        <f>IF(Source[[#This Row],[Credit_Noncredit]]="Credit",Source[[#This Row],[Census Enrollment]],Source[[#This Row],[Noncredit Avg. Attendance]])</f>
        <v>0</v>
      </c>
    </row>
    <row r="1426" spans="1:40" x14ac:dyDescent="0.25">
      <c r="A1426" t="s">
        <v>4581</v>
      </c>
      <c r="B1426" t="s">
        <v>886</v>
      </c>
      <c r="C1426" t="s">
        <v>1184</v>
      </c>
      <c r="D1426" t="s">
        <v>1305</v>
      </c>
      <c r="E1426" s="4">
        <v>38535</v>
      </c>
      <c r="F1426" s="4" t="s">
        <v>1306</v>
      </c>
      <c r="G1426" s="4">
        <v>73</v>
      </c>
      <c r="H1426" t="str">
        <f>CONCATENATE(Source[[#This Row],[Subject]],TRIM(Source[[#This Row],[Course]]))</f>
        <v>TH A73</v>
      </c>
      <c r="I1426" t="str">
        <f>VLOOKUP(Source[[#This Row],[SubjCrse]],'Courses and Categories'!$E$2:$G$1816,3,FALSE)</f>
        <v>Credit CTE</v>
      </c>
      <c r="J1426">
        <v>1</v>
      </c>
      <c r="K1426" t="s">
        <v>4993</v>
      </c>
      <c r="L1426" t="s">
        <v>39</v>
      </c>
      <c r="M1426" t="s">
        <v>1046</v>
      </c>
      <c r="N1426" t="s">
        <v>4988</v>
      </c>
      <c r="O1426" t="s">
        <v>2226</v>
      </c>
      <c r="P1426" t="s">
        <v>2254</v>
      </c>
      <c r="Q1426" t="s">
        <v>1751</v>
      </c>
      <c r="R1426">
        <v>232</v>
      </c>
      <c r="S1426" t="s">
        <v>43</v>
      </c>
      <c r="T1426">
        <v>1</v>
      </c>
      <c r="U1426" s="1">
        <v>43479</v>
      </c>
      <c r="V1426" s="1">
        <v>43607</v>
      </c>
      <c r="W1426" t="s">
        <v>4989</v>
      </c>
      <c r="X1426" t="s">
        <v>46</v>
      </c>
      <c r="Y1426">
        <v>0</v>
      </c>
      <c r="Z1426">
        <v>0</v>
      </c>
      <c r="AA1426">
        <v>20</v>
      </c>
      <c r="AB1426">
        <v>0</v>
      </c>
      <c r="AC1426" t="s">
        <v>4990</v>
      </c>
      <c r="AD1426">
        <f>IF(ISBLANK(Source[[#This Row],[CrosslistID]]),1,1/COUNTIFS(Source[CrosslistID],Source[[#This Row],[CrosslistID]],Source[TermDesc],Source[[#This Row],[TermDesc]]))</f>
        <v>0.33333333333333331</v>
      </c>
      <c r="AE1426">
        <v>18</v>
      </c>
      <c r="AF1426">
        <v>20</v>
      </c>
      <c r="AG1426">
        <v>90</v>
      </c>
      <c r="AH1426">
        <v>90</v>
      </c>
      <c r="AI1426">
        <v>0</v>
      </c>
      <c r="AJ1426">
        <v>0</v>
      </c>
      <c r="AK1426">
        <v>0.33329999999999999</v>
      </c>
      <c r="AL14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26">
        <f>IF(AND(Source[[#This Row],[Credit_Noncredit]]="Noncredit",Source[[#This Row],[FTEF]]&gt;0),Source[[#This Row],[NC XLST FTES]]*525/(437.5*Source[[#This Row],[FTEF]]),0)</f>
        <v>0</v>
      </c>
      <c r="AN1426">
        <f>IF(Source[[#This Row],[Credit_Noncredit]]="Credit",Source[[#This Row],[Census Enrollment]],Source[[#This Row],[Noncredit Avg. Attendance]])</f>
        <v>0</v>
      </c>
    </row>
    <row r="1427" spans="1:40" x14ac:dyDescent="0.25">
      <c r="A1427" t="s">
        <v>4581</v>
      </c>
      <c r="B1427" t="s">
        <v>886</v>
      </c>
      <c r="C1427" t="s">
        <v>1184</v>
      </c>
      <c r="D1427" t="s">
        <v>1305</v>
      </c>
      <c r="E1427" s="4">
        <v>37218</v>
      </c>
      <c r="F1427" s="4" t="s">
        <v>1306</v>
      </c>
      <c r="G1427" s="4" t="s">
        <v>1210</v>
      </c>
      <c r="H1427" t="str">
        <f>CONCATENATE(Source[[#This Row],[Subject]],TRIM(Source[[#This Row],[Course]]))</f>
        <v>TH A150A</v>
      </c>
      <c r="I1427" t="str">
        <f>VLOOKUP(Source[[#This Row],[SubjCrse]],'Courses and Categories'!$E$2:$G$1816,3,FALSE)</f>
        <v>Credit General Education</v>
      </c>
      <c r="J1427">
        <v>1</v>
      </c>
      <c r="K1427" t="s">
        <v>1310</v>
      </c>
      <c r="L1427" t="s">
        <v>39</v>
      </c>
      <c r="M1427" t="s">
        <v>903</v>
      </c>
      <c r="N1427" t="s">
        <v>105</v>
      </c>
      <c r="O1427">
        <v>940</v>
      </c>
      <c r="P1427">
        <v>1055</v>
      </c>
      <c r="Q1427" t="s">
        <v>236</v>
      </c>
      <c r="R1427">
        <v>50</v>
      </c>
      <c r="S1427" t="s">
        <v>134</v>
      </c>
      <c r="T1427">
        <v>1</v>
      </c>
      <c r="U1427" s="1">
        <v>43479</v>
      </c>
      <c r="V1427" s="1">
        <v>43607</v>
      </c>
      <c r="W1427" t="s">
        <v>753</v>
      </c>
      <c r="X1427" t="s">
        <v>1929</v>
      </c>
      <c r="Y1427">
        <v>21</v>
      </c>
      <c r="Z1427">
        <v>16</v>
      </c>
      <c r="AA1427">
        <v>25</v>
      </c>
      <c r="AB1427">
        <v>64</v>
      </c>
      <c r="AC1427" t="s">
        <v>4486</v>
      </c>
      <c r="AD1427">
        <f>IF(ISBLANK(Source[[#This Row],[CrosslistID]]),1,1/COUNTIFS(Source[CrosslistID],Source[[#This Row],[CrosslistID]],Source[TermDesc],Source[[#This Row],[TermDesc]]))</f>
        <v>0.33333333333333331</v>
      </c>
      <c r="AE1427">
        <v>19</v>
      </c>
      <c r="AF1427">
        <v>20</v>
      </c>
      <c r="AG1427">
        <v>95</v>
      </c>
      <c r="AH1427">
        <v>95</v>
      </c>
      <c r="AI1427">
        <v>2.1</v>
      </c>
      <c r="AJ1427">
        <v>2.1</v>
      </c>
      <c r="AK1427">
        <v>0.2</v>
      </c>
      <c r="AL14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27">
        <f>IF(AND(Source[[#This Row],[Credit_Noncredit]]="Noncredit",Source[[#This Row],[FTEF]]&gt;0),Source[[#This Row],[NC XLST FTES]]*525/(437.5*Source[[#This Row],[FTEF]]),0)</f>
        <v>0</v>
      </c>
      <c r="AN1427">
        <f>IF(Source[[#This Row],[Credit_Noncredit]]="Credit",Source[[#This Row],[Census Enrollment]],Source[[#This Row],[Noncredit Avg. Attendance]])</f>
        <v>21</v>
      </c>
    </row>
    <row r="1428" spans="1:40" x14ac:dyDescent="0.25">
      <c r="A1428" t="s">
        <v>4581</v>
      </c>
      <c r="B1428" t="s">
        <v>886</v>
      </c>
      <c r="C1428" t="s">
        <v>1184</v>
      </c>
      <c r="D1428" t="s">
        <v>1305</v>
      </c>
      <c r="E1428" s="4">
        <v>36335</v>
      </c>
      <c r="F1428" s="4" t="s">
        <v>1306</v>
      </c>
      <c r="G1428" s="4" t="s">
        <v>1210</v>
      </c>
      <c r="H1428" t="str">
        <f>CONCATENATE(Source[[#This Row],[Subject]],TRIM(Source[[#This Row],[Course]]))</f>
        <v>TH A150A</v>
      </c>
      <c r="I1428" t="str">
        <f>VLOOKUP(Source[[#This Row],[SubjCrse]],'Courses and Categories'!$E$2:$G$1816,3,FALSE)</f>
        <v>Credit General Education</v>
      </c>
      <c r="J1428">
        <v>4</v>
      </c>
      <c r="K1428" t="s">
        <v>1310</v>
      </c>
      <c r="L1428" t="s">
        <v>39</v>
      </c>
      <c r="M1428" t="s">
        <v>903</v>
      </c>
      <c r="N1428" t="s">
        <v>59</v>
      </c>
      <c r="O1428">
        <v>1110</v>
      </c>
      <c r="P1428">
        <v>1225</v>
      </c>
      <c r="Q1428" t="s">
        <v>236</v>
      </c>
      <c r="R1428">
        <v>50</v>
      </c>
      <c r="S1428" t="s">
        <v>134</v>
      </c>
      <c r="T1428">
        <v>1</v>
      </c>
      <c r="U1428" s="1">
        <v>43479</v>
      </c>
      <c r="V1428" s="1">
        <v>43607</v>
      </c>
      <c r="W1428" t="s">
        <v>753</v>
      </c>
      <c r="X1428" t="s">
        <v>1929</v>
      </c>
      <c r="Y1428">
        <v>24</v>
      </c>
      <c r="Z1428">
        <v>19</v>
      </c>
      <c r="AA1428">
        <v>25</v>
      </c>
      <c r="AB1428">
        <v>76</v>
      </c>
      <c r="AC1428" t="s">
        <v>2976</v>
      </c>
      <c r="AD1428">
        <f>IF(ISBLANK(Source[[#This Row],[CrosslistID]]),1,1/COUNTIFS(Source[CrosslistID],Source[[#This Row],[CrosslistID]],Source[TermDesc],Source[[#This Row],[TermDesc]]))</f>
        <v>0.33333333333333331</v>
      </c>
      <c r="AE1428">
        <v>23</v>
      </c>
      <c r="AF1428">
        <v>35</v>
      </c>
      <c r="AG1428">
        <v>65.714299999999994</v>
      </c>
      <c r="AH1428">
        <v>65.714299999999994</v>
      </c>
      <c r="AI1428">
        <v>2.4</v>
      </c>
      <c r="AJ1428">
        <v>2.4</v>
      </c>
      <c r="AK1428">
        <v>0.2</v>
      </c>
      <c r="AL14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28">
        <f>IF(AND(Source[[#This Row],[Credit_Noncredit]]="Noncredit",Source[[#This Row],[FTEF]]&gt;0),Source[[#This Row],[NC XLST FTES]]*525/(437.5*Source[[#This Row],[FTEF]]),0)</f>
        <v>0</v>
      </c>
      <c r="AN1428">
        <f>IF(Source[[#This Row],[Credit_Noncredit]]="Credit",Source[[#This Row],[Census Enrollment]],Source[[#This Row],[Noncredit Avg. Attendance]])</f>
        <v>24</v>
      </c>
    </row>
    <row r="1429" spans="1:40" x14ac:dyDescent="0.25">
      <c r="A1429" t="s">
        <v>4581</v>
      </c>
      <c r="B1429" t="s">
        <v>886</v>
      </c>
      <c r="C1429" t="s">
        <v>1184</v>
      </c>
      <c r="D1429" t="s">
        <v>1305</v>
      </c>
      <c r="E1429" s="4">
        <v>37219</v>
      </c>
      <c r="F1429" s="4" t="s">
        <v>1306</v>
      </c>
      <c r="G1429" s="4" t="s">
        <v>1213</v>
      </c>
      <c r="H1429" t="str">
        <f>CONCATENATE(Source[[#This Row],[Subject]],TRIM(Source[[#This Row],[Course]]))</f>
        <v>TH A150B</v>
      </c>
      <c r="I1429" t="str">
        <f>VLOOKUP(Source[[#This Row],[SubjCrse]],'Courses and Categories'!$E$2:$G$1816,3,FALSE)</f>
        <v>Credit Visual &amp; Performing Arts</v>
      </c>
      <c r="J1429">
        <v>1</v>
      </c>
      <c r="K1429" t="s">
        <v>1315</v>
      </c>
      <c r="L1429" t="s">
        <v>39</v>
      </c>
      <c r="M1429" t="s">
        <v>903</v>
      </c>
      <c r="N1429" t="s">
        <v>105</v>
      </c>
      <c r="O1429">
        <v>940</v>
      </c>
      <c r="P1429">
        <v>1055</v>
      </c>
      <c r="Q1429" t="s">
        <v>236</v>
      </c>
      <c r="R1429">
        <v>50</v>
      </c>
      <c r="S1429" t="s">
        <v>134</v>
      </c>
      <c r="T1429">
        <v>1</v>
      </c>
      <c r="U1429" s="1">
        <v>43479</v>
      </c>
      <c r="V1429" s="1">
        <v>43607</v>
      </c>
      <c r="W1429" t="s">
        <v>753</v>
      </c>
      <c r="X1429" t="s">
        <v>1929</v>
      </c>
      <c r="Y1429">
        <v>3</v>
      </c>
      <c r="Z1429">
        <v>3</v>
      </c>
      <c r="AA1429">
        <v>25</v>
      </c>
      <c r="AB1429">
        <v>12</v>
      </c>
      <c r="AC1429" t="s">
        <v>4486</v>
      </c>
      <c r="AD1429">
        <f>IF(ISBLANK(Source[[#This Row],[CrosslistID]]),1,1/COUNTIFS(Source[CrosslistID],Source[[#This Row],[CrosslistID]],Source[TermDesc],Source[[#This Row],[TermDesc]]))</f>
        <v>0.33333333333333331</v>
      </c>
      <c r="AE1429">
        <v>19</v>
      </c>
      <c r="AF1429">
        <v>20</v>
      </c>
      <c r="AG1429">
        <v>95</v>
      </c>
      <c r="AH1429">
        <v>95</v>
      </c>
      <c r="AI1429">
        <v>0.3</v>
      </c>
      <c r="AJ1429">
        <v>0.3</v>
      </c>
      <c r="AK1429">
        <v>0</v>
      </c>
      <c r="AL14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29">
        <f>IF(AND(Source[[#This Row],[Credit_Noncredit]]="Noncredit",Source[[#This Row],[FTEF]]&gt;0),Source[[#This Row],[NC XLST FTES]]*525/(437.5*Source[[#This Row],[FTEF]]),0)</f>
        <v>0</v>
      </c>
      <c r="AN1429">
        <f>IF(Source[[#This Row],[Credit_Noncredit]]="Credit",Source[[#This Row],[Census Enrollment]],Source[[#This Row],[Noncredit Avg. Attendance]])</f>
        <v>3</v>
      </c>
    </row>
    <row r="1430" spans="1:40" x14ac:dyDescent="0.25">
      <c r="A1430" t="s">
        <v>4581</v>
      </c>
      <c r="B1430" t="s">
        <v>886</v>
      </c>
      <c r="C1430" t="s">
        <v>1184</v>
      </c>
      <c r="D1430" t="s">
        <v>1305</v>
      </c>
      <c r="E1430" s="4">
        <v>35504</v>
      </c>
      <c r="F1430" s="4" t="s">
        <v>1306</v>
      </c>
      <c r="G1430" s="4" t="s">
        <v>1213</v>
      </c>
      <c r="H1430" t="str">
        <f>CONCATENATE(Source[[#This Row],[Subject]],TRIM(Source[[#This Row],[Course]]))</f>
        <v>TH A150B</v>
      </c>
      <c r="I1430" t="str">
        <f>VLOOKUP(Source[[#This Row],[SubjCrse]],'Courses and Categories'!$E$2:$G$1816,3,FALSE)</f>
        <v>Credit Visual &amp; Performing Arts</v>
      </c>
      <c r="J1430">
        <v>4</v>
      </c>
      <c r="K1430" t="s">
        <v>1315</v>
      </c>
      <c r="L1430" t="s">
        <v>39</v>
      </c>
      <c r="M1430" t="s">
        <v>903</v>
      </c>
      <c r="N1430" t="s">
        <v>59</v>
      </c>
      <c r="O1430">
        <v>1110</v>
      </c>
      <c r="P1430">
        <v>1225</v>
      </c>
      <c r="Q1430" t="s">
        <v>236</v>
      </c>
      <c r="R1430">
        <v>50</v>
      </c>
      <c r="S1430" t="s">
        <v>134</v>
      </c>
      <c r="T1430">
        <v>1</v>
      </c>
      <c r="U1430" s="1">
        <v>43479</v>
      </c>
      <c r="V1430" s="1">
        <v>43607</v>
      </c>
      <c r="W1430" t="s">
        <v>753</v>
      </c>
      <c r="X1430" t="s">
        <v>1929</v>
      </c>
      <c r="Y1430">
        <v>3</v>
      </c>
      <c r="Z1430">
        <v>3</v>
      </c>
      <c r="AA1430">
        <v>25</v>
      </c>
      <c r="AB1430">
        <v>12</v>
      </c>
      <c r="AC1430" t="s">
        <v>2976</v>
      </c>
      <c r="AD1430">
        <f>IF(ISBLANK(Source[[#This Row],[CrosslistID]]),1,1/COUNTIFS(Source[CrosslistID],Source[[#This Row],[CrosslistID]],Source[TermDesc],Source[[#This Row],[TermDesc]]))</f>
        <v>0.33333333333333331</v>
      </c>
      <c r="AE1430">
        <v>23</v>
      </c>
      <c r="AF1430">
        <v>35</v>
      </c>
      <c r="AG1430">
        <v>65.714299999999994</v>
      </c>
      <c r="AH1430">
        <v>65.714299999999994</v>
      </c>
      <c r="AI1430">
        <v>0.3</v>
      </c>
      <c r="AJ1430">
        <v>0.3</v>
      </c>
      <c r="AK1430">
        <v>0</v>
      </c>
      <c r="AL14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30">
        <f>IF(AND(Source[[#This Row],[Credit_Noncredit]]="Noncredit",Source[[#This Row],[FTEF]]&gt;0),Source[[#This Row],[NC XLST FTES]]*525/(437.5*Source[[#This Row],[FTEF]]),0)</f>
        <v>0</v>
      </c>
      <c r="AN1430">
        <f>IF(Source[[#This Row],[Credit_Noncredit]]="Credit",Source[[#This Row],[Census Enrollment]],Source[[#This Row],[Noncredit Avg. Attendance]])</f>
        <v>3</v>
      </c>
    </row>
    <row r="1431" spans="1:40" x14ac:dyDescent="0.25">
      <c r="A1431" t="s">
        <v>4581</v>
      </c>
      <c r="B1431" t="s">
        <v>886</v>
      </c>
      <c r="C1431" t="s">
        <v>1184</v>
      </c>
      <c r="D1431" t="s">
        <v>1305</v>
      </c>
      <c r="E1431" s="4">
        <v>37220</v>
      </c>
      <c r="F1431" s="4" t="s">
        <v>1306</v>
      </c>
      <c r="G1431" s="4" t="s">
        <v>1215</v>
      </c>
      <c r="H1431" t="str">
        <f>CONCATENATE(Source[[#This Row],[Subject]],TRIM(Source[[#This Row],[Course]]))</f>
        <v>TH A150C</v>
      </c>
      <c r="I1431" t="str">
        <f>VLOOKUP(Source[[#This Row],[SubjCrse]],'Courses and Categories'!$E$2:$G$1816,3,FALSE)</f>
        <v>Credit Visual &amp; Performing Arts</v>
      </c>
      <c r="J1431">
        <v>1</v>
      </c>
      <c r="K1431" t="s">
        <v>1316</v>
      </c>
      <c r="L1431" t="s">
        <v>39</v>
      </c>
      <c r="M1431" t="s">
        <v>903</v>
      </c>
      <c r="N1431" t="s">
        <v>105</v>
      </c>
      <c r="O1431">
        <v>940</v>
      </c>
      <c r="P1431">
        <v>1055</v>
      </c>
      <c r="Q1431" t="s">
        <v>236</v>
      </c>
      <c r="R1431">
        <v>50</v>
      </c>
      <c r="S1431" t="s">
        <v>134</v>
      </c>
      <c r="T1431">
        <v>1</v>
      </c>
      <c r="U1431" s="1">
        <v>43479</v>
      </c>
      <c r="V1431" s="1">
        <v>43607</v>
      </c>
      <c r="W1431" t="s">
        <v>753</v>
      </c>
      <c r="X1431" t="s">
        <v>1929</v>
      </c>
      <c r="Y1431">
        <v>0</v>
      </c>
      <c r="Z1431">
        <v>0</v>
      </c>
      <c r="AA1431">
        <v>25</v>
      </c>
      <c r="AB1431">
        <v>0</v>
      </c>
      <c r="AC1431" t="s">
        <v>4486</v>
      </c>
      <c r="AD1431">
        <f>IF(ISBLANK(Source[[#This Row],[CrosslistID]]),1,1/COUNTIFS(Source[CrosslistID],Source[[#This Row],[CrosslistID]],Source[TermDesc],Source[[#This Row],[TermDesc]]))</f>
        <v>0.33333333333333331</v>
      </c>
      <c r="AE1431">
        <v>19</v>
      </c>
      <c r="AF1431">
        <v>20</v>
      </c>
      <c r="AG1431">
        <v>95</v>
      </c>
      <c r="AH1431">
        <v>95</v>
      </c>
      <c r="AI1431">
        <v>0</v>
      </c>
      <c r="AJ1431">
        <v>0</v>
      </c>
      <c r="AK1431">
        <v>0</v>
      </c>
      <c r="AL14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31">
        <f>IF(AND(Source[[#This Row],[Credit_Noncredit]]="Noncredit",Source[[#This Row],[FTEF]]&gt;0),Source[[#This Row],[NC XLST FTES]]*525/(437.5*Source[[#This Row],[FTEF]]),0)</f>
        <v>0</v>
      </c>
      <c r="AN1431">
        <f>IF(Source[[#This Row],[Credit_Noncredit]]="Credit",Source[[#This Row],[Census Enrollment]],Source[[#This Row],[Noncredit Avg. Attendance]])</f>
        <v>0</v>
      </c>
    </row>
    <row r="1432" spans="1:40" x14ac:dyDescent="0.25">
      <c r="A1432" t="s">
        <v>4581</v>
      </c>
      <c r="B1432" t="s">
        <v>886</v>
      </c>
      <c r="C1432" t="s">
        <v>1184</v>
      </c>
      <c r="D1432" t="s">
        <v>1305</v>
      </c>
      <c r="E1432" s="4">
        <v>35505</v>
      </c>
      <c r="F1432" s="4" t="s">
        <v>1306</v>
      </c>
      <c r="G1432" s="4" t="s">
        <v>1215</v>
      </c>
      <c r="H1432" t="str">
        <f>CONCATENATE(Source[[#This Row],[Subject]],TRIM(Source[[#This Row],[Course]]))</f>
        <v>TH A150C</v>
      </c>
      <c r="I1432" t="str">
        <f>VLOOKUP(Source[[#This Row],[SubjCrse]],'Courses and Categories'!$E$2:$G$1816,3,FALSE)</f>
        <v>Credit Visual &amp; Performing Arts</v>
      </c>
      <c r="J1432">
        <v>4</v>
      </c>
      <c r="K1432" t="s">
        <v>1316</v>
      </c>
      <c r="L1432" t="s">
        <v>39</v>
      </c>
      <c r="M1432" t="s">
        <v>903</v>
      </c>
      <c r="N1432" t="s">
        <v>59</v>
      </c>
      <c r="O1432">
        <v>1110</v>
      </c>
      <c r="P1432">
        <v>1225</v>
      </c>
      <c r="Q1432" t="s">
        <v>236</v>
      </c>
      <c r="R1432">
        <v>50</v>
      </c>
      <c r="S1432" t="s">
        <v>134</v>
      </c>
      <c r="T1432">
        <v>1</v>
      </c>
      <c r="U1432" s="1">
        <v>43479</v>
      </c>
      <c r="V1432" s="1">
        <v>43607</v>
      </c>
      <c r="W1432" t="s">
        <v>753</v>
      </c>
      <c r="X1432" t="s">
        <v>1929</v>
      </c>
      <c r="Y1432">
        <v>1</v>
      </c>
      <c r="Z1432">
        <v>1</v>
      </c>
      <c r="AA1432">
        <v>25</v>
      </c>
      <c r="AB1432">
        <v>4</v>
      </c>
      <c r="AC1432" t="s">
        <v>2976</v>
      </c>
      <c r="AD1432">
        <f>IF(ISBLANK(Source[[#This Row],[CrosslistID]]),1,1/COUNTIFS(Source[CrosslistID],Source[[#This Row],[CrosslistID]],Source[TermDesc],Source[[#This Row],[TermDesc]]))</f>
        <v>0.33333333333333331</v>
      </c>
      <c r="AE1432">
        <v>23</v>
      </c>
      <c r="AF1432">
        <v>35</v>
      </c>
      <c r="AG1432">
        <v>65.714299999999994</v>
      </c>
      <c r="AH1432">
        <v>65.714299999999994</v>
      </c>
      <c r="AI1432">
        <v>0.1</v>
      </c>
      <c r="AJ1432">
        <v>0.1</v>
      </c>
      <c r="AK1432">
        <v>0</v>
      </c>
      <c r="AL14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32">
        <f>IF(AND(Source[[#This Row],[Credit_Noncredit]]="Noncredit",Source[[#This Row],[FTEF]]&gt;0),Source[[#This Row],[NC XLST FTES]]*525/(437.5*Source[[#This Row],[FTEF]]),0)</f>
        <v>0</v>
      </c>
      <c r="AN1432">
        <f>IF(Source[[#This Row],[Credit_Noncredit]]="Credit",Source[[#This Row],[Census Enrollment]],Source[[#This Row],[Noncredit Avg. Attendance]])</f>
        <v>1</v>
      </c>
    </row>
    <row r="1433" spans="1:40" x14ac:dyDescent="0.25">
      <c r="A1433" t="s">
        <v>4581</v>
      </c>
      <c r="B1433" t="s">
        <v>886</v>
      </c>
      <c r="C1433" t="s">
        <v>1184</v>
      </c>
      <c r="D1433" t="s">
        <v>1305</v>
      </c>
      <c r="E1433" s="4">
        <v>38943</v>
      </c>
      <c r="F1433" s="4" t="s">
        <v>1306</v>
      </c>
      <c r="G1433" s="4" t="s">
        <v>2649</v>
      </c>
      <c r="H1433" t="str">
        <f>CONCATENATE(Source[[#This Row],[Subject]],TRIM(Source[[#This Row],[Course]]))</f>
        <v>TH A152A</v>
      </c>
      <c r="I1433" t="str">
        <f>VLOOKUP(Source[[#This Row],[SubjCrse]],'Courses and Categories'!$E$2:$G$1816,3,FALSE)</f>
        <v>Credit Visual &amp; Performing Arts</v>
      </c>
      <c r="J1433">
        <v>1</v>
      </c>
      <c r="K1433" t="s">
        <v>4994</v>
      </c>
      <c r="L1433" t="s">
        <v>39</v>
      </c>
      <c r="M1433" t="s">
        <v>903</v>
      </c>
      <c r="N1433" t="s">
        <v>42</v>
      </c>
      <c r="O1433" t="s">
        <v>42</v>
      </c>
      <c r="P1433" t="s">
        <v>42</v>
      </c>
      <c r="Q1433" t="s">
        <v>42</v>
      </c>
      <c r="S1433" t="s">
        <v>134</v>
      </c>
      <c r="T1433" t="s">
        <v>44</v>
      </c>
      <c r="U1433" s="1">
        <v>43542</v>
      </c>
      <c r="V1433" s="1">
        <v>43607</v>
      </c>
      <c r="W1433" t="s">
        <v>753</v>
      </c>
      <c r="X1433" t="s">
        <v>46</v>
      </c>
      <c r="Y1433">
        <v>13</v>
      </c>
      <c r="Z1433">
        <v>8</v>
      </c>
      <c r="AA1433">
        <v>35</v>
      </c>
      <c r="AB1433">
        <v>22.857099999999999</v>
      </c>
      <c r="AC1433" t="s">
        <v>2982</v>
      </c>
      <c r="AD1433">
        <f>IF(ISBLANK(Source[[#This Row],[CrosslistID]]),1,1/COUNTIFS(Source[CrosslistID],Source[[#This Row],[CrosslistID]],Source[TermDesc],Source[[#This Row],[TermDesc]]))</f>
        <v>0.33333333333333331</v>
      </c>
      <c r="AE1433">
        <v>37</v>
      </c>
      <c r="AF1433">
        <v>25</v>
      </c>
      <c r="AG1433">
        <v>148</v>
      </c>
      <c r="AH1433">
        <v>148</v>
      </c>
      <c r="AI1433">
        <v>0.7</v>
      </c>
      <c r="AJ1433">
        <v>0.7</v>
      </c>
      <c r="AK1433">
        <v>0.2</v>
      </c>
      <c r="AL14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33">
        <f>IF(AND(Source[[#This Row],[Credit_Noncredit]]="Noncredit",Source[[#This Row],[FTEF]]&gt;0),Source[[#This Row],[NC XLST FTES]]*525/(437.5*Source[[#This Row],[FTEF]]),0)</f>
        <v>0</v>
      </c>
      <c r="AN1433">
        <f>IF(Source[[#This Row],[Credit_Noncredit]]="Credit",Source[[#This Row],[Census Enrollment]],Source[[#This Row],[Noncredit Avg. Attendance]])</f>
        <v>13</v>
      </c>
    </row>
    <row r="1434" spans="1:40" x14ac:dyDescent="0.25">
      <c r="A1434" t="s">
        <v>4581</v>
      </c>
      <c r="B1434" t="s">
        <v>886</v>
      </c>
      <c r="C1434" t="s">
        <v>1184</v>
      </c>
      <c r="D1434" t="s">
        <v>1305</v>
      </c>
      <c r="E1434" s="4">
        <v>38944</v>
      </c>
      <c r="F1434" s="4" t="s">
        <v>1306</v>
      </c>
      <c r="G1434" s="4" t="s">
        <v>2652</v>
      </c>
      <c r="H1434" t="str">
        <f>CONCATENATE(Source[[#This Row],[Subject]],TRIM(Source[[#This Row],[Course]]))</f>
        <v>TH A152B</v>
      </c>
      <c r="I1434" t="str">
        <f>VLOOKUP(Source[[#This Row],[SubjCrse]],'Courses and Categories'!$E$2:$G$1816,3,FALSE)</f>
        <v>Credit Visual &amp; Performing Arts</v>
      </c>
      <c r="J1434">
        <v>1</v>
      </c>
      <c r="K1434" t="s">
        <v>4995</v>
      </c>
      <c r="L1434" t="s">
        <v>39</v>
      </c>
      <c r="M1434" t="s">
        <v>903</v>
      </c>
      <c r="N1434" t="s">
        <v>42</v>
      </c>
      <c r="O1434" t="s">
        <v>42</v>
      </c>
      <c r="P1434" t="s">
        <v>42</v>
      </c>
      <c r="Q1434" t="s">
        <v>42</v>
      </c>
      <c r="S1434" t="s">
        <v>134</v>
      </c>
      <c r="T1434" t="s">
        <v>44</v>
      </c>
      <c r="U1434" s="1">
        <v>43542</v>
      </c>
      <c r="V1434" s="1">
        <v>43607</v>
      </c>
      <c r="W1434" t="s">
        <v>753</v>
      </c>
      <c r="X1434" t="s">
        <v>46</v>
      </c>
      <c r="Y1434">
        <v>8</v>
      </c>
      <c r="Z1434">
        <v>5</v>
      </c>
      <c r="AA1434">
        <v>35</v>
      </c>
      <c r="AB1434">
        <v>14.2857</v>
      </c>
      <c r="AC1434" t="s">
        <v>2982</v>
      </c>
      <c r="AD1434">
        <f>IF(ISBLANK(Source[[#This Row],[CrosslistID]]),1,1/COUNTIFS(Source[CrosslistID],Source[[#This Row],[CrosslistID]],Source[TermDesc],Source[[#This Row],[TermDesc]]))</f>
        <v>0.33333333333333331</v>
      </c>
      <c r="AE1434">
        <v>37</v>
      </c>
      <c r="AF1434">
        <v>25</v>
      </c>
      <c r="AG1434">
        <v>148</v>
      </c>
      <c r="AH1434">
        <v>148</v>
      </c>
      <c r="AI1434">
        <v>0.31900000000000001</v>
      </c>
      <c r="AJ1434">
        <v>0.31900000000000001</v>
      </c>
      <c r="AK1434">
        <v>0</v>
      </c>
      <c r="AL14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34">
        <f>IF(AND(Source[[#This Row],[Credit_Noncredit]]="Noncredit",Source[[#This Row],[FTEF]]&gt;0),Source[[#This Row],[NC XLST FTES]]*525/(437.5*Source[[#This Row],[FTEF]]),0)</f>
        <v>0</v>
      </c>
      <c r="AN1434">
        <f>IF(Source[[#This Row],[Credit_Noncredit]]="Credit",Source[[#This Row],[Census Enrollment]],Source[[#This Row],[Noncredit Avg. Attendance]])</f>
        <v>8</v>
      </c>
    </row>
    <row r="1435" spans="1:40" x14ac:dyDescent="0.25">
      <c r="A1435" t="s">
        <v>4581</v>
      </c>
      <c r="B1435" t="s">
        <v>886</v>
      </c>
      <c r="C1435" t="s">
        <v>1184</v>
      </c>
      <c r="D1435" t="s">
        <v>1305</v>
      </c>
      <c r="E1435" s="4">
        <v>38945</v>
      </c>
      <c r="F1435" s="4" t="s">
        <v>1306</v>
      </c>
      <c r="G1435" s="4" t="s">
        <v>2654</v>
      </c>
      <c r="H1435" t="str">
        <f>CONCATENATE(Source[[#This Row],[Subject]],TRIM(Source[[#This Row],[Course]]))</f>
        <v>TH A152C</v>
      </c>
      <c r="I1435" t="str">
        <f>VLOOKUP(Source[[#This Row],[SubjCrse]],'Courses and Categories'!$E$2:$G$1816,3,FALSE)</f>
        <v>Credit Visual &amp; Performing Arts</v>
      </c>
      <c r="J1435">
        <v>1</v>
      </c>
      <c r="K1435" t="s">
        <v>4996</v>
      </c>
      <c r="L1435" t="s">
        <v>39</v>
      </c>
      <c r="M1435" t="s">
        <v>903</v>
      </c>
      <c r="N1435" t="s">
        <v>42</v>
      </c>
      <c r="O1435" t="s">
        <v>42</v>
      </c>
      <c r="P1435" t="s">
        <v>42</v>
      </c>
      <c r="Q1435" t="s">
        <v>42</v>
      </c>
      <c r="S1435" t="s">
        <v>134</v>
      </c>
      <c r="T1435" t="s">
        <v>44</v>
      </c>
      <c r="U1435" s="1">
        <v>43542</v>
      </c>
      <c r="V1435" s="1">
        <v>43607</v>
      </c>
      <c r="W1435" t="s">
        <v>753</v>
      </c>
      <c r="X1435" t="s">
        <v>46</v>
      </c>
      <c r="Y1435">
        <v>17</v>
      </c>
      <c r="Z1435">
        <v>13</v>
      </c>
      <c r="AA1435">
        <v>35</v>
      </c>
      <c r="AB1435">
        <v>37.142899999999997</v>
      </c>
      <c r="AC1435" t="s">
        <v>2982</v>
      </c>
      <c r="AD1435">
        <f>IF(ISBLANK(Source[[#This Row],[CrosslistID]]),1,1/COUNTIFS(Source[CrosslistID],Source[[#This Row],[CrosslistID]],Source[TermDesc],Source[[#This Row],[TermDesc]]))</f>
        <v>0.33333333333333331</v>
      </c>
      <c r="AE1435">
        <v>37</v>
      </c>
      <c r="AF1435">
        <v>25</v>
      </c>
      <c r="AG1435">
        <v>148</v>
      </c>
      <c r="AH1435">
        <v>148</v>
      </c>
      <c r="AI1435">
        <v>1.1000000000000001</v>
      </c>
      <c r="AJ1435">
        <v>1.1000000000000001</v>
      </c>
      <c r="AK1435">
        <v>0</v>
      </c>
      <c r="AL14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35">
        <f>IF(AND(Source[[#This Row],[Credit_Noncredit]]="Noncredit",Source[[#This Row],[FTEF]]&gt;0),Source[[#This Row],[NC XLST FTES]]*525/(437.5*Source[[#This Row],[FTEF]]),0)</f>
        <v>0</v>
      </c>
      <c r="AN1435">
        <f>IF(Source[[#This Row],[Credit_Noncredit]]="Credit",Source[[#This Row],[Census Enrollment]],Source[[#This Row],[Noncredit Avg. Attendance]])</f>
        <v>17</v>
      </c>
    </row>
    <row r="1436" spans="1:40" x14ac:dyDescent="0.25">
      <c r="A1436" t="s">
        <v>4581</v>
      </c>
      <c r="B1436" t="s">
        <v>886</v>
      </c>
      <c r="C1436" t="s">
        <v>1184</v>
      </c>
      <c r="D1436" t="s">
        <v>1305</v>
      </c>
      <c r="E1436" s="4">
        <v>35519</v>
      </c>
      <c r="F1436" s="4" t="s">
        <v>1306</v>
      </c>
      <c r="G1436" s="4" t="s">
        <v>2961</v>
      </c>
      <c r="H1436" t="str">
        <f>CONCATENATE(Source[[#This Row],[Subject]],TRIM(Source[[#This Row],[Course]]))</f>
        <v>TH A153A</v>
      </c>
      <c r="I1436" t="str">
        <f>VLOOKUP(Source[[#This Row],[SubjCrse]],'Courses and Categories'!$E$2:$G$1816,3,FALSE)</f>
        <v>Credit Visual &amp; Performing Arts</v>
      </c>
      <c r="J1436">
        <v>1</v>
      </c>
      <c r="K1436" t="s">
        <v>2962</v>
      </c>
      <c r="L1436" t="s">
        <v>39</v>
      </c>
      <c r="M1436" t="s">
        <v>903</v>
      </c>
      <c r="N1436" t="s">
        <v>59</v>
      </c>
      <c r="O1436">
        <v>1240</v>
      </c>
      <c r="P1436">
        <v>1355</v>
      </c>
      <c r="Q1436" t="s">
        <v>236</v>
      </c>
      <c r="R1436">
        <v>50</v>
      </c>
      <c r="S1436" t="s">
        <v>134</v>
      </c>
      <c r="T1436">
        <v>1</v>
      </c>
      <c r="U1436" s="1">
        <v>43479</v>
      </c>
      <c r="V1436" s="1">
        <v>43607</v>
      </c>
      <c r="W1436" t="s">
        <v>753</v>
      </c>
      <c r="X1436" t="s">
        <v>1929</v>
      </c>
      <c r="Y1436">
        <v>22</v>
      </c>
      <c r="Z1436">
        <v>21</v>
      </c>
      <c r="AA1436">
        <v>25</v>
      </c>
      <c r="AB1436">
        <v>84</v>
      </c>
      <c r="AC1436" t="s">
        <v>4488</v>
      </c>
      <c r="AD1436">
        <f>IF(ISBLANK(Source[[#This Row],[CrosslistID]]),1,1/COUNTIFS(Source[CrosslistID],Source[[#This Row],[CrosslistID]],Source[TermDesc],Source[[#This Row],[TermDesc]]))</f>
        <v>0.33333333333333331</v>
      </c>
      <c r="AE1436">
        <v>27</v>
      </c>
      <c r="AF1436">
        <v>35</v>
      </c>
      <c r="AG1436">
        <v>77.142899999999997</v>
      </c>
      <c r="AH1436">
        <v>77.142899999999997</v>
      </c>
      <c r="AI1436">
        <v>2.2000000000000002</v>
      </c>
      <c r="AJ1436">
        <v>2.2000000000000002</v>
      </c>
      <c r="AK1436">
        <v>0.2</v>
      </c>
      <c r="AL14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36">
        <f>IF(AND(Source[[#This Row],[Credit_Noncredit]]="Noncredit",Source[[#This Row],[FTEF]]&gt;0),Source[[#This Row],[NC XLST FTES]]*525/(437.5*Source[[#This Row],[FTEF]]),0)</f>
        <v>0</v>
      </c>
      <c r="AN1436">
        <f>IF(Source[[#This Row],[Credit_Noncredit]]="Credit",Source[[#This Row],[Census Enrollment]],Source[[#This Row],[Noncredit Avg. Attendance]])</f>
        <v>22</v>
      </c>
    </row>
    <row r="1437" spans="1:40" x14ac:dyDescent="0.25">
      <c r="A1437" t="s">
        <v>4581</v>
      </c>
      <c r="B1437" t="s">
        <v>886</v>
      </c>
      <c r="C1437" t="s">
        <v>1184</v>
      </c>
      <c r="D1437" t="s">
        <v>1305</v>
      </c>
      <c r="E1437" s="4">
        <v>37221</v>
      </c>
      <c r="F1437" s="4" t="s">
        <v>1306</v>
      </c>
      <c r="G1437" s="4" t="s">
        <v>2961</v>
      </c>
      <c r="H1437" t="str">
        <f>CONCATENATE(Source[[#This Row],[Subject]],TRIM(Source[[#This Row],[Course]]))</f>
        <v>TH A153A</v>
      </c>
      <c r="I1437" t="str">
        <f>VLOOKUP(Source[[#This Row],[SubjCrse]],'Courses and Categories'!$E$2:$G$1816,3,FALSE)</f>
        <v>Credit Visual &amp; Performing Arts</v>
      </c>
      <c r="J1437">
        <v>548</v>
      </c>
      <c r="K1437" t="s">
        <v>2962</v>
      </c>
      <c r="L1437" t="s">
        <v>87</v>
      </c>
      <c r="M1437" t="s">
        <v>903</v>
      </c>
      <c r="N1437" t="s">
        <v>50</v>
      </c>
      <c r="O1437">
        <v>1810</v>
      </c>
      <c r="P1437">
        <v>2100</v>
      </c>
      <c r="Q1437" t="s">
        <v>60</v>
      </c>
      <c r="R1437">
        <v>203</v>
      </c>
      <c r="S1437" t="s">
        <v>61</v>
      </c>
      <c r="T1437">
        <v>1</v>
      </c>
      <c r="U1437" s="1">
        <v>43479</v>
      </c>
      <c r="V1437" s="1">
        <v>43607</v>
      </c>
      <c r="W1437" t="s">
        <v>4997</v>
      </c>
      <c r="X1437" t="s">
        <v>1929</v>
      </c>
      <c r="Y1437">
        <v>15</v>
      </c>
      <c r="Z1437">
        <v>14</v>
      </c>
      <c r="AA1437">
        <v>25</v>
      </c>
      <c r="AB1437">
        <v>56</v>
      </c>
      <c r="AC1437" t="s">
        <v>4487</v>
      </c>
      <c r="AD1437">
        <f>IF(ISBLANK(Source[[#This Row],[CrosslistID]]),1,1/COUNTIFS(Source[CrosslistID],Source[[#This Row],[CrosslistID]],Source[TermDesc],Source[[#This Row],[TermDesc]]))</f>
        <v>0.33333333333333331</v>
      </c>
      <c r="AE1437">
        <v>23</v>
      </c>
      <c r="AF1437">
        <v>35</v>
      </c>
      <c r="AG1437">
        <v>65.714299999999994</v>
      </c>
      <c r="AH1437">
        <v>65.714299999999994</v>
      </c>
      <c r="AI1437">
        <v>1.5</v>
      </c>
      <c r="AJ1437">
        <v>1.5</v>
      </c>
      <c r="AK1437">
        <v>0.2</v>
      </c>
      <c r="AL14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37">
        <f>IF(AND(Source[[#This Row],[Credit_Noncredit]]="Noncredit",Source[[#This Row],[FTEF]]&gt;0),Source[[#This Row],[NC XLST FTES]]*525/(437.5*Source[[#This Row],[FTEF]]),0)</f>
        <v>0</v>
      </c>
      <c r="AN1437">
        <f>IF(Source[[#This Row],[Credit_Noncredit]]="Credit",Source[[#This Row],[Census Enrollment]],Source[[#This Row],[Noncredit Avg. Attendance]])</f>
        <v>15</v>
      </c>
    </row>
    <row r="1438" spans="1:40" x14ac:dyDescent="0.25">
      <c r="A1438" t="s">
        <v>4581</v>
      </c>
      <c r="B1438" t="s">
        <v>886</v>
      </c>
      <c r="C1438" t="s">
        <v>1184</v>
      </c>
      <c r="D1438" t="s">
        <v>1305</v>
      </c>
      <c r="E1438" s="4">
        <v>35520</v>
      </c>
      <c r="F1438" s="4" t="s">
        <v>1306</v>
      </c>
      <c r="G1438" s="4" t="s">
        <v>2964</v>
      </c>
      <c r="H1438" t="str">
        <f>CONCATENATE(Source[[#This Row],[Subject]],TRIM(Source[[#This Row],[Course]]))</f>
        <v>TH A153B</v>
      </c>
      <c r="I1438" t="str">
        <f>VLOOKUP(Source[[#This Row],[SubjCrse]],'Courses and Categories'!$E$2:$G$1816,3,FALSE)</f>
        <v>Credit Visual &amp; Performing Arts</v>
      </c>
      <c r="J1438">
        <v>1</v>
      </c>
      <c r="K1438" t="s">
        <v>2965</v>
      </c>
      <c r="L1438" t="s">
        <v>39</v>
      </c>
      <c r="M1438" t="s">
        <v>903</v>
      </c>
      <c r="N1438" t="s">
        <v>59</v>
      </c>
      <c r="O1438">
        <v>1240</v>
      </c>
      <c r="P1438">
        <v>1355</v>
      </c>
      <c r="Q1438" t="s">
        <v>236</v>
      </c>
      <c r="R1438">
        <v>50</v>
      </c>
      <c r="S1438" t="s">
        <v>134</v>
      </c>
      <c r="T1438">
        <v>1</v>
      </c>
      <c r="U1438" s="1">
        <v>43479</v>
      </c>
      <c r="V1438" s="1">
        <v>43607</v>
      </c>
      <c r="W1438" t="s">
        <v>753</v>
      </c>
      <c r="X1438" t="s">
        <v>1929</v>
      </c>
      <c r="Y1438">
        <v>2</v>
      </c>
      <c r="Z1438">
        <v>2</v>
      </c>
      <c r="AA1438">
        <v>25</v>
      </c>
      <c r="AB1438">
        <v>8</v>
      </c>
      <c r="AC1438" t="s">
        <v>4488</v>
      </c>
      <c r="AD1438">
        <f>IF(ISBLANK(Source[[#This Row],[CrosslistID]]),1,1/COUNTIFS(Source[CrosslistID],Source[[#This Row],[CrosslistID]],Source[TermDesc],Source[[#This Row],[TermDesc]]))</f>
        <v>0.33333333333333331</v>
      </c>
      <c r="AE1438">
        <v>27</v>
      </c>
      <c r="AF1438">
        <v>35</v>
      </c>
      <c r="AG1438">
        <v>77.142899999999997</v>
      </c>
      <c r="AH1438">
        <v>77.142899999999997</v>
      </c>
      <c r="AI1438">
        <v>0.2</v>
      </c>
      <c r="AJ1438">
        <v>0.2</v>
      </c>
      <c r="AK1438">
        <v>0</v>
      </c>
      <c r="AL14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38">
        <f>IF(AND(Source[[#This Row],[Credit_Noncredit]]="Noncredit",Source[[#This Row],[FTEF]]&gt;0),Source[[#This Row],[NC XLST FTES]]*525/(437.5*Source[[#This Row],[FTEF]]),0)</f>
        <v>0</v>
      </c>
      <c r="AN1438">
        <f>IF(Source[[#This Row],[Credit_Noncredit]]="Credit",Source[[#This Row],[Census Enrollment]],Source[[#This Row],[Noncredit Avg. Attendance]])</f>
        <v>2</v>
      </c>
    </row>
    <row r="1439" spans="1:40" x14ac:dyDescent="0.25">
      <c r="A1439" t="s">
        <v>4581</v>
      </c>
      <c r="B1439" t="s">
        <v>886</v>
      </c>
      <c r="C1439" t="s">
        <v>1184</v>
      </c>
      <c r="D1439" t="s">
        <v>1305</v>
      </c>
      <c r="E1439" s="4">
        <v>37222</v>
      </c>
      <c r="F1439" s="4" t="s">
        <v>1306</v>
      </c>
      <c r="G1439" s="4" t="s">
        <v>2964</v>
      </c>
      <c r="H1439" t="str">
        <f>CONCATENATE(Source[[#This Row],[Subject]],TRIM(Source[[#This Row],[Course]]))</f>
        <v>TH A153B</v>
      </c>
      <c r="I1439" t="str">
        <f>VLOOKUP(Source[[#This Row],[SubjCrse]],'Courses and Categories'!$E$2:$G$1816,3,FALSE)</f>
        <v>Credit Visual &amp; Performing Arts</v>
      </c>
      <c r="J1439">
        <v>548</v>
      </c>
      <c r="K1439" t="s">
        <v>2965</v>
      </c>
      <c r="L1439" t="s">
        <v>87</v>
      </c>
      <c r="M1439" t="s">
        <v>903</v>
      </c>
      <c r="N1439" t="s">
        <v>50</v>
      </c>
      <c r="O1439">
        <v>1810</v>
      </c>
      <c r="P1439">
        <v>2100</v>
      </c>
      <c r="Q1439" t="s">
        <v>60</v>
      </c>
      <c r="R1439">
        <v>203</v>
      </c>
      <c r="S1439" t="s">
        <v>61</v>
      </c>
      <c r="T1439">
        <v>1</v>
      </c>
      <c r="U1439" s="1">
        <v>43479</v>
      </c>
      <c r="V1439" s="1">
        <v>43607</v>
      </c>
      <c r="W1439" t="s">
        <v>4997</v>
      </c>
      <c r="X1439" t="s">
        <v>1929</v>
      </c>
      <c r="Y1439">
        <v>3</v>
      </c>
      <c r="Z1439">
        <v>3</v>
      </c>
      <c r="AA1439">
        <v>25</v>
      </c>
      <c r="AB1439">
        <v>12</v>
      </c>
      <c r="AC1439" t="s">
        <v>4487</v>
      </c>
      <c r="AD1439">
        <f>IF(ISBLANK(Source[[#This Row],[CrosslistID]]),1,1/COUNTIFS(Source[CrosslistID],Source[[#This Row],[CrosslistID]],Source[TermDesc],Source[[#This Row],[TermDesc]]))</f>
        <v>0.33333333333333331</v>
      </c>
      <c r="AE1439">
        <v>23</v>
      </c>
      <c r="AF1439">
        <v>35</v>
      </c>
      <c r="AG1439">
        <v>65.714299999999994</v>
      </c>
      <c r="AH1439">
        <v>65.714299999999994</v>
      </c>
      <c r="AI1439">
        <v>0.3</v>
      </c>
      <c r="AJ1439">
        <v>0.3</v>
      </c>
      <c r="AK1439">
        <v>0</v>
      </c>
      <c r="AL14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39">
        <f>IF(AND(Source[[#This Row],[Credit_Noncredit]]="Noncredit",Source[[#This Row],[FTEF]]&gt;0),Source[[#This Row],[NC XLST FTES]]*525/(437.5*Source[[#This Row],[FTEF]]),0)</f>
        <v>0</v>
      </c>
      <c r="AN1439">
        <f>IF(Source[[#This Row],[Credit_Noncredit]]="Credit",Source[[#This Row],[Census Enrollment]],Source[[#This Row],[Noncredit Avg. Attendance]])</f>
        <v>3</v>
      </c>
    </row>
    <row r="1440" spans="1:40" x14ac:dyDescent="0.25">
      <c r="A1440" t="s">
        <v>4581</v>
      </c>
      <c r="B1440" t="s">
        <v>886</v>
      </c>
      <c r="C1440" t="s">
        <v>1184</v>
      </c>
      <c r="D1440" t="s">
        <v>1305</v>
      </c>
      <c r="E1440" s="4">
        <v>35521</v>
      </c>
      <c r="F1440" s="4" t="s">
        <v>1306</v>
      </c>
      <c r="G1440" s="4" t="s">
        <v>2966</v>
      </c>
      <c r="H1440" t="str">
        <f>CONCATENATE(Source[[#This Row],[Subject]],TRIM(Source[[#This Row],[Course]]))</f>
        <v>TH A153C</v>
      </c>
      <c r="I1440" t="str">
        <f>VLOOKUP(Source[[#This Row],[SubjCrse]],'Courses and Categories'!$E$2:$G$1816,3,FALSE)</f>
        <v>Credit Visual &amp; Performing Arts</v>
      </c>
      <c r="J1440">
        <v>1</v>
      </c>
      <c r="K1440" t="s">
        <v>2967</v>
      </c>
      <c r="L1440" t="s">
        <v>39</v>
      </c>
      <c r="M1440" t="s">
        <v>903</v>
      </c>
      <c r="N1440" t="s">
        <v>59</v>
      </c>
      <c r="O1440">
        <v>1240</v>
      </c>
      <c r="P1440">
        <v>1355</v>
      </c>
      <c r="Q1440" t="s">
        <v>236</v>
      </c>
      <c r="R1440">
        <v>50</v>
      </c>
      <c r="S1440" t="s">
        <v>134</v>
      </c>
      <c r="T1440">
        <v>1</v>
      </c>
      <c r="U1440" s="1">
        <v>43479</v>
      </c>
      <c r="V1440" s="1">
        <v>43607</v>
      </c>
      <c r="W1440" t="s">
        <v>753</v>
      </c>
      <c r="X1440" t="s">
        <v>1929</v>
      </c>
      <c r="Y1440">
        <v>0</v>
      </c>
      <c r="Z1440">
        <v>0</v>
      </c>
      <c r="AA1440">
        <v>25</v>
      </c>
      <c r="AB1440">
        <v>0</v>
      </c>
      <c r="AC1440" t="s">
        <v>4488</v>
      </c>
      <c r="AD1440">
        <f>IF(ISBLANK(Source[[#This Row],[CrosslistID]]),1,1/COUNTIFS(Source[CrosslistID],Source[[#This Row],[CrosslistID]],Source[TermDesc],Source[[#This Row],[TermDesc]]))</f>
        <v>0.33333333333333331</v>
      </c>
      <c r="AE1440">
        <v>27</v>
      </c>
      <c r="AF1440">
        <v>35</v>
      </c>
      <c r="AG1440">
        <v>77.142899999999997</v>
      </c>
      <c r="AH1440">
        <v>77.142899999999997</v>
      </c>
      <c r="AI1440">
        <v>0</v>
      </c>
      <c r="AJ1440">
        <v>0</v>
      </c>
      <c r="AK1440">
        <v>0</v>
      </c>
      <c r="AL14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40">
        <f>IF(AND(Source[[#This Row],[Credit_Noncredit]]="Noncredit",Source[[#This Row],[FTEF]]&gt;0),Source[[#This Row],[NC XLST FTES]]*525/(437.5*Source[[#This Row],[FTEF]]),0)</f>
        <v>0</v>
      </c>
      <c r="AN1440">
        <f>IF(Source[[#This Row],[Credit_Noncredit]]="Credit",Source[[#This Row],[Census Enrollment]],Source[[#This Row],[Noncredit Avg. Attendance]])</f>
        <v>0</v>
      </c>
    </row>
    <row r="1441" spans="1:40" x14ac:dyDescent="0.25">
      <c r="A1441" t="s">
        <v>4581</v>
      </c>
      <c r="B1441" t="s">
        <v>886</v>
      </c>
      <c r="C1441" t="s">
        <v>1184</v>
      </c>
      <c r="D1441" t="s">
        <v>1305</v>
      </c>
      <c r="E1441" s="4">
        <v>37223</v>
      </c>
      <c r="F1441" s="4" t="s">
        <v>1306</v>
      </c>
      <c r="G1441" s="4" t="s">
        <v>2966</v>
      </c>
      <c r="H1441" t="str">
        <f>CONCATENATE(Source[[#This Row],[Subject]],TRIM(Source[[#This Row],[Course]]))</f>
        <v>TH A153C</v>
      </c>
      <c r="I1441" t="str">
        <f>VLOOKUP(Source[[#This Row],[SubjCrse]],'Courses and Categories'!$E$2:$G$1816,3,FALSE)</f>
        <v>Credit Visual &amp; Performing Arts</v>
      </c>
      <c r="J1441">
        <v>548</v>
      </c>
      <c r="K1441" t="s">
        <v>2967</v>
      </c>
      <c r="L1441" t="s">
        <v>87</v>
      </c>
      <c r="M1441" t="s">
        <v>903</v>
      </c>
      <c r="N1441" t="s">
        <v>50</v>
      </c>
      <c r="O1441">
        <v>1810</v>
      </c>
      <c r="P1441">
        <v>2100</v>
      </c>
      <c r="Q1441" t="s">
        <v>60</v>
      </c>
      <c r="R1441">
        <v>203</v>
      </c>
      <c r="S1441" t="s">
        <v>61</v>
      </c>
      <c r="T1441">
        <v>1</v>
      </c>
      <c r="U1441" s="1">
        <v>43479</v>
      </c>
      <c r="V1441" s="1">
        <v>43607</v>
      </c>
      <c r="W1441" t="s">
        <v>4997</v>
      </c>
      <c r="X1441" t="s">
        <v>1929</v>
      </c>
      <c r="Y1441">
        <v>0</v>
      </c>
      <c r="Z1441">
        <v>0</v>
      </c>
      <c r="AA1441">
        <v>25</v>
      </c>
      <c r="AB1441">
        <v>0</v>
      </c>
      <c r="AC1441" t="s">
        <v>4487</v>
      </c>
      <c r="AD1441">
        <f>IF(ISBLANK(Source[[#This Row],[CrosslistID]]),1,1/COUNTIFS(Source[CrosslistID],Source[[#This Row],[CrosslistID]],Source[TermDesc],Source[[#This Row],[TermDesc]]))</f>
        <v>0.33333333333333331</v>
      </c>
      <c r="AE1441">
        <v>23</v>
      </c>
      <c r="AF1441">
        <v>35</v>
      </c>
      <c r="AG1441">
        <v>65.714299999999994</v>
      </c>
      <c r="AH1441">
        <v>65.714299999999994</v>
      </c>
      <c r="AI1441">
        <v>0</v>
      </c>
      <c r="AJ1441">
        <v>0</v>
      </c>
      <c r="AK1441">
        <v>0</v>
      </c>
      <c r="AL14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41">
        <f>IF(AND(Source[[#This Row],[Credit_Noncredit]]="Noncredit",Source[[#This Row],[FTEF]]&gt;0),Source[[#This Row],[NC XLST FTES]]*525/(437.5*Source[[#This Row],[FTEF]]),0)</f>
        <v>0</v>
      </c>
      <c r="AN1441">
        <f>IF(Source[[#This Row],[Credit_Noncredit]]="Credit",Source[[#This Row],[Census Enrollment]],Source[[#This Row],[Noncredit Avg. Attendance]])</f>
        <v>0</v>
      </c>
    </row>
    <row r="1442" spans="1:40" x14ac:dyDescent="0.25">
      <c r="A1442" t="s">
        <v>4581</v>
      </c>
      <c r="B1442" t="s">
        <v>886</v>
      </c>
      <c r="C1442" t="s">
        <v>1184</v>
      </c>
      <c r="D1442" t="s">
        <v>1305</v>
      </c>
      <c r="E1442" s="4">
        <v>36336</v>
      </c>
      <c r="F1442" s="4" t="s">
        <v>1306</v>
      </c>
      <c r="G1442" s="4" t="s">
        <v>2968</v>
      </c>
      <c r="H1442" t="str">
        <f>CONCATENATE(Source[[#This Row],[Subject]],TRIM(Source[[#This Row],[Course]]))</f>
        <v>TH A154A</v>
      </c>
      <c r="I1442" t="str">
        <f>VLOOKUP(Source[[#This Row],[SubjCrse]],'Courses and Categories'!$E$2:$G$1816,3,FALSE)</f>
        <v>Credit Visual &amp; Performing Arts</v>
      </c>
      <c r="J1442">
        <v>501</v>
      </c>
      <c r="K1442" t="s">
        <v>2969</v>
      </c>
      <c r="L1442" t="s">
        <v>87</v>
      </c>
      <c r="M1442" t="s">
        <v>1046</v>
      </c>
      <c r="N1442" t="s">
        <v>59</v>
      </c>
      <c r="O1442">
        <v>1830</v>
      </c>
      <c r="P1442">
        <v>2140</v>
      </c>
      <c r="Q1442" t="s">
        <v>420</v>
      </c>
      <c r="R1442">
        <v>164</v>
      </c>
      <c r="S1442" t="s">
        <v>134</v>
      </c>
      <c r="T1442">
        <v>1</v>
      </c>
      <c r="U1442" s="1">
        <v>43479</v>
      </c>
      <c r="V1442" s="1">
        <v>43607</v>
      </c>
      <c r="W1442" t="s">
        <v>1313</v>
      </c>
      <c r="X1442" t="s">
        <v>1929</v>
      </c>
      <c r="Y1442">
        <v>30</v>
      </c>
      <c r="Z1442">
        <v>29</v>
      </c>
      <c r="AA1442">
        <v>20</v>
      </c>
      <c r="AB1442">
        <v>145</v>
      </c>
      <c r="AC1442" t="s">
        <v>4489</v>
      </c>
      <c r="AD1442">
        <f>IF(ISBLANK(Source[[#This Row],[CrosslistID]]),1,1/COUNTIFS(Source[CrosslistID],Source[[#This Row],[CrosslistID]],Source[TermDesc],Source[[#This Row],[TermDesc]]))</f>
        <v>0.33333333333333331</v>
      </c>
      <c r="AE1442">
        <v>33</v>
      </c>
      <c r="AF1442">
        <v>25</v>
      </c>
      <c r="AG1442">
        <v>132</v>
      </c>
      <c r="AH1442">
        <v>132</v>
      </c>
      <c r="AI1442">
        <v>6.8</v>
      </c>
      <c r="AJ1442">
        <v>6.8</v>
      </c>
      <c r="AK1442">
        <v>0.37140000000000001</v>
      </c>
      <c r="AL14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42">
        <f>IF(AND(Source[[#This Row],[Credit_Noncredit]]="Noncredit",Source[[#This Row],[FTEF]]&gt;0),Source[[#This Row],[NC XLST FTES]]*525/(437.5*Source[[#This Row],[FTEF]]),0)</f>
        <v>0</v>
      </c>
      <c r="AN1442">
        <f>IF(Source[[#This Row],[Credit_Noncredit]]="Credit",Source[[#This Row],[Census Enrollment]],Source[[#This Row],[Noncredit Avg. Attendance]])</f>
        <v>30</v>
      </c>
    </row>
    <row r="1443" spans="1:40" x14ac:dyDescent="0.25">
      <c r="A1443" t="s">
        <v>4581</v>
      </c>
      <c r="B1443" t="s">
        <v>886</v>
      </c>
      <c r="C1443" t="s">
        <v>1184</v>
      </c>
      <c r="D1443" t="s">
        <v>1305</v>
      </c>
      <c r="E1443" s="4">
        <v>36337</v>
      </c>
      <c r="F1443" s="4" t="s">
        <v>1306</v>
      </c>
      <c r="G1443" s="4" t="s">
        <v>2971</v>
      </c>
      <c r="H1443" t="str">
        <f>CONCATENATE(Source[[#This Row],[Subject]],TRIM(Source[[#This Row],[Course]]))</f>
        <v>TH A154B</v>
      </c>
      <c r="I1443" t="str">
        <f>VLOOKUP(Source[[#This Row],[SubjCrse]],'Courses and Categories'!$E$2:$G$1816,3,FALSE)</f>
        <v>Credit Visual &amp; Performing Arts</v>
      </c>
      <c r="J1443">
        <v>501</v>
      </c>
      <c r="K1443" t="s">
        <v>2972</v>
      </c>
      <c r="L1443" t="s">
        <v>87</v>
      </c>
      <c r="M1443" t="s">
        <v>1046</v>
      </c>
      <c r="N1443" t="s">
        <v>59</v>
      </c>
      <c r="O1443">
        <v>1830</v>
      </c>
      <c r="P1443">
        <v>2140</v>
      </c>
      <c r="Q1443" t="s">
        <v>420</v>
      </c>
      <c r="R1443">
        <v>164</v>
      </c>
      <c r="S1443" t="s">
        <v>134</v>
      </c>
      <c r="T1443">
        <v>1</v>
      </c>
      <c r="U1443" s="1">
        <v>43479</v>
      </c>
      <c r="V1443" s="1">
        <v>43607</v>
      </c>
      <c r="W1443" t="s">
        <v>1313</v>
      </c>
      <c r="X1443" t="s">
        <v>1929</v>
      </c>
      <c r="Y1443">
        <v>3</v>
      </c>
      <c r="Z1443">
        <v>3</v>
      </c>
      <c r="AA1443">
        <v>20</v>
      </c>
      <c r="AB1443">
        <v>15</v>
      </c>
      <c r="AC1443" t="s">
        <v>4489</v>
      </c>
      <c r="AD1443">
        <f>IF(ISBLANK(Source[[#This Row],[CrosslistID]]),1,1/COUNTIFS(Source[CrosslistID],Source[[#This Row],[CrosslistID]],Source[TermDesc],Source[[#This Row],[TermDesc]]))</f>
        <v>0.33333333333333331</v>
      </c>
      <c r="AE1443">
        <v>33</v>
      </c>
      <c r="AF1443">
        <v>25</v>
      </c>
      <c r="AG1443">
        <v>132</v>
      </c>
      <c r="AH1443">
        <v>132</v>
      </c>
      <c r="AI1443">
        <v>0.68</v>
      </c>
      <c r="AJ1443">
        <v>0.68</v>
      </c>
      <c r="AK1443">
        <v>0</v>
      </c>
      <c r="AL14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43">
        <f>IF(AND(Source[[#This Row],[Credit_Noncredit]]="Noncredit",Source[[#This Row],[FTEF]]&gt;0),Source[[#This Row],[NC XLST FTES]]*525/(437.5*Source[[#This Row],[FTEF]]),0)</f>
        <v>0</v>
      </c>
      <c r="AN1443">
        <f>IF(Source[[#This Row],[Credit_Noncredit]]="Credit",Source[[#This Row],[Census Enrollment]],Source[[#This Row],[Noncredit Avg. Attendance]])</f>
        <v>3</v>
      </c>
    </row>
    <row r="1444" spans="1:40" x14ac:dyDescent="0.25">
      <c r="A1444" t="s">
        <v>4581</v>
      </c>
      <c r="B1444" t="s">
        <v>886</v>
      </c>
      <c r="C1444" t="s">
        <v>1184</v>
      </c>
      <c r="D1444" t="s">
        <v>1305</v>
      </c>
      <c r="E1444" s="4">
        <v>36338</v>
      </c>
      <c r="F1444" s="4" t="s">
        <v>1306</v>
      </c>
      <c r="G1444" s="4" t="s">
        <v>2973</v>
      </c>
      <c r="H1444" t="str">
        <f>CONCATENATE(Source[[#This Row],[Subject]],TRIM(Source[[#This Row],[Course]]))</f>
        <v>TH A154C</v>
      </c>
      <c r="I1444" t="str">
        <f>VLOOKUP(Source[[#This Row],[SubjCrse]],'Courses and Categories'!$E$2:$G$1816,3,FALSE)</f>
        <v>Credit Visual &amp; Performing Arts</v>
      </c>
      <c r="J1444">
        <v>533</v>
      </c>
      <c r="K1444" t="s">
        <v>2974</v>
      </c>
      <c r="L1444" t="s">
        <v>87</v>
      </c>
      <c r="M1444" t="s">
        <v>1046</v>
      </c>
      <c r="N1444" t="s">
        <v>59</v>
      </c>
      <c r="O1444">
        <v>1830</v>
      </c>
      <c r="P1444">
        <v>2140</v>
      </c>
      <c r="Q1444" t="s">
        <v>420</v>
      </c>
      <c r="R1444">
        <v>164</v>
      </c>
      <c r="S1444" t="s">
        <v>134</v>
      </c>
      <c r="T1444">
        <v>1</v>
      </c>
      <c r="U1444" s="1">
        <v>43479</v>
      </c>
      <c r="V1444" s="1">
        <v>43607</v>
      </c>
      <c r="W1444" t="s">
        <v>1313</v>
      </c>
      <c r="X1444" t="s">
        <v>1929</v>
      </c>
      <c r="Y1444">
        <v>0</v>
      </c>
      <c r="Z1444">
        <v>0</v>
      </c>
      <c r="AA1444">
        <v>20</v>
      </c>
      <c r="AB1444">
        <v>0</v>
      </c>
      <c r="AC1444" t="s">
        <v>4489</v>
      </c>
      <c r="AD1444">
        <f>IF(ISBLANK(Source[[#This Row],[CrosslistID]]),1,1/COUNTIFS(Source[CrosslistID],Source[[#This Row],[CrosslistID]],Source[TermDesc],Source[[#This Row],[TermDesc]]))</f>
        <v>0.33333333333333331</v>
      </c>
      <c r="AE1444">
        <v>33</v>
      </c>
      <c r="AF1444">
        <v>25</v>
      </c>
      <c r="AG1444">
        <v>132</v>
      </c>
      <c r="AH1444">
        <v>132</v>
      </c>
      <c r="AI1444">
        <v>0</v>
      </c>
      <c r="AJ1444">
        <v>0</v>
      </c>
      <c r="AK1444">
        <v>0</v>
      </c>
      <c r="AL14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44">
        <f>IF(AND(Source[[#This Row],[Credit_Noncredit]]="Noncredit",Source[[#This Row],[FTEF]]&gt;0),Source[[#This Row],[NC XLST FTES]]*525/(437.5*Source[[#This Row],[FTEF]]),0)</f>
        <v>0</v>
      </c>
      <c r="AN1444">
        <f>IF(Source[[#This Row],[Credit_Noncredit]]="Credit",Source[[#This Row],[Census Enrollment]],Source[[#This Row],[Noncredit Avg. Attendance]])</f>
        <v>0</v>
      </c>
    </row>
    <row r="1445" spans="1:40" x14ac:dyDescent="0.25">
      <c r="A1445" t="s">
        <v>4581</v>
      </c>
      <c r="B1445" t="s">
        <v>886</v>
      </c>
      <c r="C1445" t="s">
        <v>1184</v>
      </c>
      <c r="D1445" t="s">
        <v>1305</v>
      </c>
      <c r="E1445" s="4">
        <v>35522</v>
      </c>
      <c r="F1445" s="4" t="s">
        <v>1306</v>
      </c>
      <c r="G1445" s="4" t="s">
        <v>1219</v>
      </c>
      <c r="H1445" t="str">
        <f>CONCATENATE(Source[[#This Row],[Subject]],TRIM(Source[[#This Row],[Course]]))</f>
        <v>TH A160A</v>
      </c>
      <c r="I1445" t="str">
        <f>VLOOKUP(Source[[#This Row],[SubjCrse]],'Courses and Categories'!$E$2:$G$1816,3,FALSE)</f>
        <v>Credit Visual &amp; Performing Arts</v>
      </c>
      <c r="J1445">
        <v>501</v>
      </c>
      <c r="K1445" t="s">
        <v>4998</v>
      </c>
      <c r="L1445" t="s">
        <v>87</v>
      </c>
      <c r="M1445" t="s">
        <v>903</v>
      </c>
      <c r="N1445" t="s">
        <v>50</v>
      </c>
      <c r="O1445">
        <v>1830</v>
      </c>
      <c r="P1445">
        <v>2120</v>
      </c>
      <c r="Q1445" t="s">
        <v>233</v>
      </c>
      <c r="R1445">
        <v>152</v>
      </c>
      <c r="S1445" t="s">
        <v>134</v>
      </c>
      <c r="T1445">
        <v>1</v>
      </c>
      <c r="U1445" s="1">
        <v>43479</v>
      </c>
      <c r="V1445" s="1">
        <v>43607</v>
      </c>
      <c r="W1445" t="s">
        <v>1311</v>
      </c>
      <c r="X1445" t="s">
        <v>1929</v>
      </c>
      <c r="Y1445">
        <v>19</v>
      </c>
      <c r="Z1445">
        <v>13</v>
      </c>
      <c r="AA1445">
        <v>25</v>
      </c>
      <c r="AB1445">
        <v>52</v>
      </c>
      <c r="AC1445" t="s">
        <v>4999</v>
      </c>
      <c r="AD1445">
        <f>IF(ISBLANK(Source[[#This Row],[CrosslistID]]),1,1/COUNTIFS(Source[CrosslistID],Source[[#This Row],[CrosslistID]],Source[TermDesc],Source[[#This Row],[TermDesc]]))</f>
        <v>0.25</v>
      </c>
      <c r="AE1445">
        <v>17</v>
      </c>
      <c r="AF1445">
        <v>30</v>
      </c>
      <c r="AG1445">
        <v>56.666699999999999</v>
      </c>
      <c r="AH1445">
        <v>56.666699999999999</v>
      </c>
      <c r="AI1445">
        <v>1.9</v>
      </c>
      <c r="AJ1445">
        <v>1.9</v>
      </c>
      <c r="AK1445">
        <v>0.2</v>
      </c>
      <c r="AL14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45">
        <f>IF(AND(Source[[#This Row],[Credit_Noncredit]]="Noncredit",Source[[#This Row],[FTEF]]&gt;0),Source[[#This Row],[NC XLST FTES]]*525/(437.5*Source[[#This Row],[FTEF]]),0)</f>
        <v>0</v>
      </c>
      <c r="AN1445">
        <f>IF(Source[[#This Row],[Credit_Noncredit]]="Credit",Source[[#This Row],[Census Enrollment]],Source[[#This Row],[Noncredit Avg. Attendance]])</f>
        <v>19</v>
      </c>
    </row>
    <row r="1446" spans="1:40" x14ac:dyDescent="0.25">
      <c r="A1446" t="s">
        <v>4581</v>
      </c>
      <c r="B1446" t="s">
        <v>886</v>
      </c>
      <c r="C1446" t="s">
        <v>1184</v>
      </c>
      <c r="D1446" t="s">
        <v>1305</v>
      </c>
      <c r="E1446" s="4">
        <v>35523</v>
      </c>
      <c r="F1446" s="4" t="s">
        <v>1306</v>
      </c>
      <c r="G1446" s="4" t="s">
        <v>1223</v>
      </c>
      <c r="H1446" t="str">
        <f>CONCATENATE(Source[[#This Row],[Subject]],TRIM(Source[[#This Row],[Course]]))</f>
        <v>TH A160B</v>
      </c>
      <c r="I1446" t="str">
        <f>VLOOKUP(Source[[#This Row],[SubjCrse]],'Courses and Categories'!$E$2:$G$1816,3,FALSE)</f>
        <v>Credit Visual &amp; Performing Arts</v>
      </c>
      <c r="J1446">
        <v>501</v>
      </c>
      <c r="K1446" t="s">
        <v>5000</v>
      </c>
      <c r="L1446" t="s">
        <v>87</v>
      </c>
      <c r="M1446" t="s">
        <v>903</v>
      </c>
      <c r="N1446" t="s">
        <v>50</v>
      </c>
      <c r="O1446">
        <v>1830</v>
      </c>
      <c r="P1446">
        <v>2120</v>
      </c>
      <c r="Q1446" t="s">
        <v>233</v>
      </c>
      <c r="R1446">
        <v>152</v>
      </c>
      <c r="S1446" t="s">
        <v>134</v>
      </c>
      <c r="T1446">
        <v>1</v>
      </c>
      <c r="U1446" s="1">
        <v>43479</v>
      </c>
      <c r="V1446" s="1">
        <v>43607</v>
      </c>
      <c r="W1446" t="s">
        <v>1311</v>
      </c>
      <c r="X1446" t="s">
        <v>1929</v>
      </c>
      <c r="Y1446">
        <v>2</v>
      </c>
      <c r="Z1446">
        <v>2</v>
      </c>
      <c r="AA1446">
        <v>25</v>
      </c>
      <c r="AB1446">
        <v>8</v>
      </c>
      <c r="AC1446" t="s">
        <v>4999</v>
      </c>
      <c r="AD1446">
        <f>IF(ISBLANK(Source[[#This Row],[CrosslistID]]),1,1/COUNTIFS(Source[CrosslistID],Source[[#This Row],[CrosslistID]],Source[TermDesc],Source[[#This Row],[TermDesc]]))</f>
        <v>0.25</v>
      </c>
      <c r="AE1446">
        <v>17</v>
      </c>
      <c r="AF1446">
        <v>30</v>
      </c>
      <c r="AG1446">
        <v>56.666699999999999</v>
      </c>
      <c r="AH1446">
        <v>56.666699999999999</v>
      </c>
      <c r="AI1446">
        <v>0.2</v>
      </c>
      <c r="AJ1446">
        <v>0.2</v>
      </c>
      <c r="AK1446">
        <v>0</v>
      </c>
      <c r="AL14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46">
        <f>IF(AND(Source[[#This Row],[Credit_Noncredit]]="Noncredit",Source[[#This Row],[FTEF]]&gt;0),Source[[#This Row],[NC XLST FTES]]*525/(437.5*Source[[#This Row],[FTEF]]),0)</f>
        <v>0</v>
      </c>
      <c r="AN1446">
        <f>IF(Source[[#This Row],[Credit_Noncredit]]="Credit",Source[[#This Row],[Census Enrollment]],Source[[#This Row],[Noncredit Avg. Attendance]])</f>
        <v>2</v>
      </c>
    </row>
    <row r="1447" spans="1:40" x14ac:dyDescent="0.25">
      <c r="A1447" t="s">
        <v>4581</v>
      </c>
      <c r="B1447" t="s">
        <v>886</v>
      </c>
      <c r="C1447" t="s">
        <v>1184</v>
      </c>
      <c r="D1447" t="s">
        <v>1305</v>
      </c>
      <c r="E1447" s="4">
        <v>35524</v>
      </c>
      <c r="F1447" s="4" t="s">
        <v>1306</v>
      </c>
      <c r="G1447" s="4" t="s">
        <v>1225</v>
      </c>
      <c r="H1447" t="str">
        <f>CONCATENATE(Source[[#This Row],[Subject]],TRIM(Source[[#This Row],[Course]]))</f>
        <v>TH A160C</v>
      </c>
      <c r="I1447" t="str">
        <f>VLOOKUP(Source[[#This Row],[SubjCrse]],'Courses and Categories'!$E$2:$G$1816,3,FALSE)</f>
        <v>Credit Visual &amp; Performing Arts</v>
      </c>
      <c r="J1447">
        <v>1</v>
      </c>
      <c r="K1447" t="s">
        <v>5001</v>
      </c>
      <c r="L1447" t="s">
        <v>87</v>
      </c>
      <c r="M1447" t="s">
        <v>903</v>
      </c>
      <c r="N1447" t="s">
        <v>50</v>
      </c>
      <c r="O1447">
        <v>1830</v>
      </c>
      <c r="P1447">
        <v>2120</v>
      </c>
      <c r="Q1447" t="s">
        <v>233</v>
      </c>
      <c r="R1447">
        <v>152</v>
      </c>
      <c r="S1447" t="s">
        <v>134</v>
      </c>
      <c r="T1447">
        <v>1</v>
      </c>
      <c r="U1447" s="1">
        <v>43479</v>
      </c>
      <c r="V1447" s="1">
        <v>43607</v>
      </c>
      <c r="W1447" t="s">
        <v>1311</v>
      </c>
      <c r="X1447" t="s">
        <v>1929</v>
      </c>
      <c r="Y1447">
        <v>1</v>
      </c>
      <c r="Z1447">
        <v>1</v>
      </c>
      <c r="AA1447">
        <v>25</v>
      </c>
      <c r="AB1447">
        <v>4</v>
      </c>
      <c r="AC1447" t="s">
        <v>4999</v>
      </c>
      <c r="AD1447">
        <f>IF(ISBLANK(Source[[#This Row],[CrosslistID]]),1,1/COUNTIFS(Source[CrosslistID],Source[[#This Row],[CrosslistID]],Source[TermDesc],Source[[#This Row],[TermDesc]]))</f>
        <v>0.25</v>
      </c>
      <c r="AE1447">
        <v>17</v>
      </c>
      <c r="AF1447">
        <v>30</v>
      </c>
      <c r="AG1447">
        <v>56.666699999999999</v>
      </c>
      <c r="AH1447">
        <v>56.666699999999999</v>
      </c>
      <c r="AI1447">
        <v>0.1</v>
      </c>
      <c r="AJ1447">
        <v>0.1</v>
      </c>
      <c r="AK1447">
        <v>0</v>
      </c>
      <c r="AL14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47">
        <f>IF(AND(Source[[#This Row],[Credit_Noncredit]]="Noncredit",Source[[#This Row],[FTEF]]&gt;0),Source[[#This Row],[NC XLST FTES]]*525/(437.5*Source[[#This Row],[FTEF]]),0)</f>
        <v>0</v>
      </c>
      <c r="AN1447">
        <f>IF(Source[[#This Row],[Credit_Noncredit]]="Credit",Source[[#This Row],[Census Enrollment]],Source[[#This Row],[Noncredit Avg. Attendance]])</f>
        <v>1</v>
      </c>
    </row>
    <row r="1448" spans="1:40" x14ac:dyDescent="0.25">
      <c r="A1448" t="s">
        <v>4581</v>
      </c>
      <c r="B1448" t="s">
        <v>886</v>
      </c>
      <c r="C1448" t="s">
        <v>1184</v>
      </c>
      <c r="D1448" t="s">
        <v>1305</v>
      </c>
      <c r="E1448" s="4">
        <v>35525</v>
      </c>
      <c r="F1448" s="4" t="s">
        <v>1306</v>
      </c>
      <c r="G1448" s="4" t="s">
        <v>1227</v>
      </c>
      <c r="H1448" t="str">
        <f>CONCATENATE(Source[[#This Row],[Subject]],TRIM(Source[[#This Row],[Course]]))</f>
        <v>TH A160D</v>
      </c>
      <c r="I1448" t="str">
        <f>VLOOKUP(Source[[#This Row],[SubjCrse]],'Courses and Categories'!$E$2:$G$1816,3,FALSE)</f>
        <v>Credit Visual &amp; Performing Arts</v>
      </c>
      <c r="J1448">
        <v>501</v>
      </c>
      <c r="K1448" t="s">
        <v>5002</v>
      </c>
      <c r="L1448" t="s">
        <v>87</v>
      </c>
      <c r="M1448" t="s">
        <v>903</v>
      </c>
      <c r="N1448" t="s">
        <v>50</v>
      </c>
      <c r="O1448">
        <v>1830</v>
      </c>
      <c r="P1448">
        <v>2120</v>
      </c>
      <c r="Q1448" t="s">
        <v>233</v>
      </c>
      <c r="R1448">
        <v>152</v>
      </c>
      <c r="S1448" t="s">
        <v>134</v>
      </c>
      <c r="T1448">
        <v>1</v>
      </c>
      <c r="U1448" s="1">
        <v>43479</v>
      </c>
      <c r="V1448" s="1">
        <v>43607</v>
      </c>
      <c r="W1448" t="s">
        <v>1311</v>
      </c>
      <c r="X1448" t="s">
        <v>1929</v>
      </c>
      <c r="Y1448">
        <v>1</v>
      </c>
      <c r="Z1448">
        <v>1</v>
      </c>
      <c r="AA1448">
        <v>25</v>
      </c>
      <c r="AB1448">
        <v>4</v>
      </c>
      <c r="AC1448" t="s">
        <v>4999</v>
      </c>
      <c r="AD1448">
        <f>IF(ISBLANK(Source[[#This Row],[CrosslistID]]),1,1/COUNTIFS(Source[CrosslistID],Source[[#This Row],[CrosslistID]],Source[TermDesc],Source[[#This Row],[TermDesc]]))</f>
        <v>0.25</v>
      </c>
      <c r="AE1448">
        <v>17</v>
      </c>
      <c r="AF1448">
        <v>30</v>
      </c>
      <c r="AG1448">
        <v>56.666699999999999</v>
      </c>
      <c r="AH1448">
        <v>56.666699999999999</v>
      </c>
      <c r="AI1448">
        <v>0.1</v>
      </c>
      <c r="AJ1448">
        <v>0.1</v>
      </c>
      <c r="AK1448">
        <v>0</v>
      </c>
      <c r="AL14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48">
        <f>IF(AND(Source[[#This Row],[Credit_Noncredit]]="Noncredit",Source[[#This Row],[FTEF]]&gt;0),Source[[#This Row],[NC XLST FTES]]*525/(437.5*Source[[#This Row],[FTEF]]),0)</f>
        <v>0</v>
      </c>
      <c r="AN1448">
        <f>IF(Source[[#This Row],[Credit_Noncredit]]="Credit",Source[[#This Row],[Census Enrollment]],Source[[#This Row],[Noncredit Avg. Attendance]])</f>
        <v>1</v>
      </c>
    </row>
    <row r="1449" spans="1:40" x14ac:dyDescent="0.25">
      <c r="A1449" t="s">
        <v>4581</v>
      </c>
      <c r="B1449" t="s">
        <v>886</v>
      </c>
      <c r="C1449" t="s">
        <v>1184</v>
      </c>
      <c r="D1449" t="s">
        <v>1305</v>
      </c>
      <c r="E1449" s="4">
        <v>38946</v>
      </c>
      <c r="F1449" s="4" t="s">
        <v>1306</v>
      </c>
      <c r="G1449" s="4" t="s">
        <v>1517</v>
      </c>
      <c r="H1449" t="str">
        <f>CONCATENATE(Source[[#This Row],[Subject]],TRIM(Source[[#This Row],[Course]]))</f>
        <v>TH A204A</v>
      </c>
      <c r="I1449" t="str">
        <f>VLOOKUP(Source[[#This Row],[SubjCrse]],'Courses and Categories'!$E$2:$G$1816,3,FALSE)</f>
        <v>Credit Visual &amp; Performing Arts</v>
      </c>
      <c r="J1449">
        <v>1</v>
      </c>
      <c r="K1449" t="s">
        <v>5003</v>
      </c>
      <c r="L1449" t="s">
        <v>39</v>
      </c>
      <c r="M1449" t="s">
        <v>1063</v>
      </c>
      <c r="N1449" t="s">
        <v>42</v>
      </c>
      <c r="O1449" t="s">
        <v>42</v>
      </c>
      <c r="P1449" t="s">
        <v>42</v>
      </c>
      <c r="Q1449" t="s">
        <v>42</v>
      </c>
      <c r="S1449" t="s">
        <v>134</v>
      </c>
      <c r="T1449">
        <v>1</v>
      </c>
      <c r="U1449" s="1">
        <v>43479</v>
      </c>
      <c r="V1449" s="1">
        <v>43607</v>
      </c>
      <c r="W1449" t="s">
        <v>1311</v>
      </c>
      <c r="X1449" t="s">
        <v>46</v>
      </c>
      <c r="Y1449">
        <v>1</v>
      </c>
      <c r="Z1449">
        <v>1</v>
      </c>
      <c r="AA1449">
        <v>35</v>
      </c>
      <c r="AB1449">
        <v>2.8571</v>
      </c>
      <c r="AC1449" t="s">
        <v>1314</v>
      </c>
      <c r="AD1449">
        <f>IF(ISBLANK(Source[[#This Row],[CrosslistID]]),1,1/COUNTIFS(Source[CrosslistID],Source[[#This Row],[CrosslistID]],Source[TermDesc],Source[[#This Row],[TermDesc]]))</f>
        <v>0.33333333333333331</v>
      </c>
      <c r="AE1449">
        <v>20</v>
      </c>
      <c r="AF1449">
        <v>35</v>
      </c>
      <c r="AG1449">
        <v>57.142899999999997</v>
      </c>
      <c r="AH1449">
        <v>57.142899999999997</v>
      </c>
      <c r="AI1449">
        <v>0.1</v>
      </c>
      <c r="AJ1449">
        <v>0.1</v>
      </c>
      <c r="AK1449">
        <v>0</v>
      </c>
      <c r="AL14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49">
        <f>IF(AND(Source[[#This Row],[Credit_Noncredit]]="Noncredit",Source[[#This Row],[FTEF]]&gt;0),Source[[#This Row],[NC XLST FTES]]*525/(437.5*Source[[#This Row],[FTEF]]),0)</f>
        <v>0</v>
      </c>
      <c r="AN1449">
        <f>IF(Source[[#This Row],[Credit_Noncredit]]="Credit",Source[[#This Row],[Census Enrollment]],Source[[#This Row],[Noncredit Avg. Attendance]])</f>
        <v>1</v>
      </c>
    </row>
    <row r="1450" spans="1:40" x14ac:dyDescent="0.25">
      <c r="A1450" t="s">
        <v>4581</v>
      </c>
      <c r="B1450" t="s">
        <v>886</v>
      </c>
      <c r="C1450" t="s">
        <v>1184</v>
      </c>
      <c r="D1450" t="s">
        <v>1305</v>
      </c>
      <c r="E1450" s="4">
        <v>38947</v>
      </c>
      <c r="F1450" s="4" t="s">
        <v>1306</v>
      </c>
      <c r="G1450" s="4" t="s">
        <v>1520</v>
      </c>
      <c r="H1450" t="str">
        <f>CONCATENATE(Source[[#This Row],[Subject]],TRIM(Source[[#This Row],[Course]]))</f>
        <v>TH A204B</v>
      </c>
      <c r="I1450" t="str">
        <f>VLOOKUP(Source[[#This Row],[SubjCrse]],'Courses and Categories'!$E$2:$G$1816,3,FALSE)</f>
        <v>Credit Visual &amp; Performing Arts</v>
      </c>
      <c r="J1450">
        <v>1</v>
      </c>
      <c r="K1450" t="s">
        <v>5004</v>
      </c>
      <c r="L1450" t="s">
        <v>39</v>
      </c>
      <c r="M1450" t="s">
        <v>1063</v>
      </c>
      <c r="N1450" t="s">
        <v>42</v>
      </c>
      <c r="O1450" t="s">
        <v>42</v>
      </c>
      <c r="P1450" t="s">
        <v>42</v>
      </c>
      <c r="Q1450" t="s">
        <v>42</v>
      </c>
      <c r="S1450" t="s">
        <v>134</v>
      </c>
      <c r="T1450">
        <v>1</v>
      </c>
      <c r="U1450" s="1">
        <v>43479</v>
      </c>
      <c r="V1450" s="1">
        <v>43607</v>
      </c>
      <c r="W1450" t="s">
        <v>1311</v>
      </c>
      <c r="X1450" t="s">
        <v>46</v>
      </c>
      <c r="Y1450">
        <v>4</v>
      </c>
      <c r="Z1450">
        <v>4</v>
      </c>
      <c r="AA1450">
        <v>35</v>
      </c>
      <c r="AB1450">
        <v>11.428599999999999</v>
      </c>
      <c r="AC1450" t="s">
        <v>1314</v>
      </c>
      <c r="AD1450">
        <f>IF(ISBLANK(Source[[#This Row],[CrosslistID]]),1,1/COUNTIFS(Source[CrosslistID],Source[[#This Row],[CrosslistID]],Source[TermDesc],Source[[#This Row],[TermDesc]]))</f>
        <v>0.33333333333333331</v>
      </c>
      <c r="AE1450">
        <v>20</v>
      </c>
      <c r="AF1450">
        <v>35</v>
      </c>
      <c r="AG1450">
        <v>57.142899999999997</v>
      </c>
      <c r="AH1450">
        <v>57.142899999999997</v>
      </c>
      <c r="AI1450">
        <v>0.8</v>
      </c>
      <c r="AJ1450">
        <v>0.8</v>
      </c>
      <c r="AK1450">
        <v>0.45</v>
      </c>
      <c r="AL14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50">
        <f>IF(AND(Source[[#This Row],[Credit_Noncredit]]="Noncredit",Source[[#This Row],[FTEF]]&gt;0),Source[[#This Row],[NC XLST FTES]]*525/(437.5*Source[[#This Row],[FTEF]]),0)</f>
        <v>0</v>
      </c>
      <c r="AN1450">
        <f>IF(Source[[#This Row],[Credit_Noncredit]]="Credit",Source[[#This Row],[Census Enrollment]],Source[[#This Row],[Noncredit Avg. Attendance]])</f>
        <v>4</v>
      </c>
    </row>
    <row r="1451" spans="1:40" x14ac:dyDescent="0.25">
      <c r="A1451" t="s">
        <v>4581</v>
      </c>
      <c r="B1451" t="s">
        <v>886</v>
      </c>
      <c r="C1451" t="s">
        <v>1184</v>
      </c>
      <c r="D1451" t="s">
        <v>1305</v>
      </c>
      <c r="E1451" s="4">
        <v>38948</v>
      </c>
      <c r="F1451" s="4" t="s">
        <v>1306</v>
      </c>
      <c r="G1451" s="4" t="s">
        <v>4184</v>
      </c>
      <c r="H1451" t="str">
        <f>CONCATENATE(Source[[#This Row],[Subject]],TRIM(Source[[#This Row],[Course]]))</f>
        <v>TH A204C</v>
      </c>
      <c r="I1451" t="str">
        <f>VLOOKUP(Source[[#This Row],[SubjCrse]],'Courses and Categories'!$E$2:$G$1816,3,FALSE)</f>
        <v>Credit Visual &amp; Performing Arts</v>
      </c>
      <c r="J1451">
        <v>1</v>
      </c>
      <c r="K1451" t="s">
        <v>5005</v>
      </c>
      <c r="L1451" t="s">
        <v>39</v>
      </c>
      <c r="M1451" t="s">
        <v>1063</v>
      </c>
      <c r="N1451" t="s">
        <v>42</v>
      </c>
      <c r="O1451" t="s">
        <v>42</v>
      </c>
      <c r="P1451" t="s">
        <v>42</v>
      </c>
      <c r="Q1451" t="s">
        <v>42</v>
      </c>
      <c r="S1451" t="s">
        <v>134</v>
      </c>
      <c r="T1451">
        <v>1</v>
      </c>
      <c r="U1451" s="1">
        <v>43479</v>
      </c>
      <c r="V1451" s="1">
        <v>43607</v>
      </c>
      <c r="W1451" t="s">
        <v>1311</v>
      </c>
      <c r="X1451" t="s">
        <v>46</v>
      </c>
      <c r="Y1451">
        <v>15</v>
      </c>
      <c r="Z1451">
        <v>15</v>
      </c>
      <c r="AA1451">
        <v>35</v>
      </c>
      <c r="AB1451">
        <v>42.857100000000003</v>
      </c>
      <c r="AC1451" t="s">
        <v>1314</v>
      </c>
      <c r="AD1451">
        <f>IF(ISBLANK(Source[[#This Row],[CrosslistID]]),1,1/COUNTIFS(Source[CrosslistID],Source[[#This Row],[CrosslistID]],Source[TermDesc],Source[[#This Row],[TermDesc]]))</f>
        <v>0.33333333333333331</v>
      </c>
      <c r="AE1451">
        <v>20</v>
      </c>
      <c r="AF1451">
        <v>35</v>
      </c>
      <c r="AG1451">
        <v>57.142899999999997</v>
      </c>
      <c r="AH1451">
        <v>57.142899999999997</v>
      </c>
      <c r="AI1451">
        <v>4.4859999999999998</v>
      </c>
      <c r="AJ1451">
        <v>4.4859999999999998</v>
      </c>
      <c r="AK1451">
        <v>0</v>
      </c>
      <c r="AL14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51">
        <f>IF(AND(Source[[#This Row],[Credit_Noncredit]]="Noncredit",Source[[#This Row],[FTEF]]&gt;0),Source[[#This Row],[NC XLST FTES]]*525/(437.5*Source[[#This Row],[FTEF]]),0)</f>
        <v>0</v>
      </c>
      <c r="AN1451">
        <f>IF(Source[[#This Row],[Credit_Noncredit]]="Credit",Source[[#This Row],[Census Enrollment]],Source[[#This Row],[Noncredit Avg. Attendance]])</f>
        <v>15</v>
      </c>
    </row>
    <row r="1452" spans="1:40" x14ac:dyDescent="0.25">
      <c r="A1452" t="s">
        <v>4581</v>
      </c>
      <c r="B1452" t="s">
        <v>886</v>
      </c>
      <c r="C1452" t="s">
        <v>1184</v>
      </c>
      <c r="D1452" t="s">
        <v>1317</v>
      </c>
      <c r="E1452" s="4">
        <v>38471</v>
      </c>
      <c r="F1452" s="4" t="s">
        <v>1979</v>
      </c>
      <c r="G1452" s="4">
        <v>110</v>
      </c>
      <c r="H1452" t="str">
        <f>CONCATENATE(Source[[#This Row],[Subject]],TRIM(Source[[#This Row],[Course]]))</f>
        <v>DSGN110</v>
      </c>
      <c r="I1452" t="str">
        <f>VLOOKUP(Source[[#This Row],[SubjCrse]],'Courses and Categories'!$E$2:$G$1816,3,FALSE)</f>
        <v>Credit Gen Ed/CTE</v>
      </c>
      <c r="J1452">
        <v>1</v>
      </c>
      <c r="K1452" t="s">
        <v>5006</v>
      </c>
      <c r="L1452" t="s">
        <v>39</v>
      </c>
      <c r="M1452" t="s">
        <v>1046</v>
      </c>
      <c r="N1452" t="s">
        <v>180</v>
      </c>
      <c r="O1452">
        <v>1310</v>
      </c>
      <c r="P1452">
        <v>1600</v>
      </c>
      <c r="Q1452" t="s">
        <v>923</v>
      </c>
      <c r="R1452">
        <v>144</v>
      </c>
      <c r="S1452" t="s">
        <v>134</v>
      </c>
      <c r="T1452">
        <v>1</v>
      </c>
      <c r="U1452" s="1">
        <v>43479</v>
      </c>
      <c r="V1452" s="1">
        <v>43607</v>
      </c>
      <c r="W1452" t="s">
        <v>734</v>
      </c>
      <c r="X1452" t="s">
        <v>1929</v>
      </c>
      <c r="Y1452">
        <v>12</v>
      </c>
      <c r="Z1452">
        <v>12</v>
      </c>
      <c r="AA1452">
        <v>30</v>
      </c>
      <c r="AB1452">
        <v>40</v>
      </c>
      <c r="AC1452" t="s">
        <v>4081</v>
      </c>
      <c r="AD1452">
        <f>IF(ISBLANK(Source[[#This Row],[CrosslistID]]),1,1/COUNTIFS(Source[CrosslistID],Source[[#This Row],[CrosslistID]],Source[TermDesc],Source[[#This Row],[TermDesc]]))</f>
        <v>0.5</v>
      </c>
      <c r="AE1452">
        <v>26</v>
      </c>
      <c r="AF1452">
        <v>22</v>
      </c>
      <c r="AG1452">
        <v>118.1818</v>
      </c>
      <c r="AH1452">
        <v>118.1818</v>
      </c>
      <c r="AI1452">
        <v>1</v>
      </c>
      <c r="AJ1452">
        <v>1.2</v>
      </c>
      <c r="AK1452">
        <v>0</v>
      </c>
      <c r="AL14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52">
        <f>IF(AND(Source[[#This Row],[Credit_Noncredit]]="Noncredit",Source[[#This Row],[FTEF]]&gt;0),Source[[#This Row],[NC XLST FTES]]*525/(437.5*Source[[#This Row],[FTEF]]),0)</f>
        <v>0</v>
      </c>
      <c r="AN1452">
        <f>IF(Source[[#This Row],[Credit_Noncredit]]="Credit",Source[[#This Row],[Census Enrollment]],Source[[#This Row],[Noncredit Avg. Attendance]])</f>
        <v>12</v>
      </c>
    </row>
    <row r="1453" spans="1:40" x14ac:dyDescent="0.25">
      <c r="A1453" t="s">
        <v>4581</v>
      </c>
      <c r="B1453" t="s">
        <v>886</v>
      </c>
      <c r="C1453" t="s">
        <v>1184</v>
      </c>
      <c r="D1453" t="s">
        <v>1317</v>
      </c>
      <c r="E1453" s="4">
        <v>31187</v>
      </c>
      <c r="F1453" s="4" t="s">
        <v>1318</v>
      </c>
      <c r="G1453" s="4">
        <v>100</v>
      </c>
      <c r="H1453" t="str">
        <f>CONCATENATE(Source[[#This Row],[Subject]],TRIM(Source[[#This Row],[Course]]))</f>
        <v>VMD100</v>
      </c>
      <c r="I1453" t="str">
        <f>VLOOKUP(Source[[#This Row],[SubjCrse]],'Courses and Categories'!$E$2:$G$1816,3,FALSE)</f>
        <v>Credit CTE</v>
      </c>
      <c r="J1453">
        <v>501</v>
      </c>
      <c r="K1453" t="s">
        <v>2995</v>
      </c>
      <c r="L1453" t="s">
        <v>87</v>
      </c>
      <c r="M1453" t="s">
        <v>903</v>
      </c>
      <c r="N1453" t="s">
        <v>2996</v>
      </c>
      <c r="O1453" t="s">
        <v>2997</v>
      </c>
      <c r="P1453" t="s">
        <v>2998</v>
      </c>
      <c r="Q1453" t="s">
        <v>2999</v>
      </c>
      <c r="R1453" t="s">
        <v>3000</v>
      </c>
      <c r="S1453" t="s">
        <v>134</v>
      </c>
      <c r="T1453" t="s">
        <v>44</v>
      </c>
      <c r="U1453" s="1">
        <v>43487</v>
      </c>
      <c r="V1453" s="1">
        <v>43557</v>
      </c>
      <c r="W1453" t="s">
        <v>5007</v>
      </c>
      <c r="X1453" t="s">
        <v>905</v>
      </c>
      <c r="Y1453">
        <v>54</v>
      </c>
      <c r="Z1453">
        <v>53</v>
      </c>
      <c r="AA1453">
        <v>59</v>
      </c>
      <c r="AB1453">
        <v>89.830500000000001</v>
      </c>
      <c r="AD1453">
        <f>IF(ISBLANK(Source[[#This Row],[CrosslistID]]),1,1/COUNTIFS(Source[CrosslistID],Source[[#This Row],[CrosslistID]],Source[TermDesc],Source[[#This Row],[TermDesc]]))</f>
        <v>1</v>
      </c>
      <c r="AG1453">
        <v>0</v>
      </c>
      <c r="AH1453">
        <v>89.830500000000001</v>
      </c>
      <c r="AI1453">
        <v>1.68</v>
      </c>
      <c r="AJ1453">
        <v>1.8513999999999999</v>
      </c>
      <c r="AK1453">
        <v>7.0699999999999999E-2</v>
      </c>
      <c r="AL14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53">
        <f>IF(AND(Source[[#This Row],[Credit_Noncredit]]="Noncredit",Source[[#This Row],[FTEF]]&gt;0),Source[[#This Row],[NC XLST FTES]]*525/(437.5*Source[[#This Row],[FTEF]]),0)</f>
        <v>0</v>
      </c>
      <c r="AN1453">
        <f>IF(Source[[#This Row],[Credit_Noncredit]]="Credit",Source[[#This Row],[Census Enrollment]],Source[[#This Row],[Noncredit Avg. Attendance]])</f>
        <v>54</v>
      </c>
    </row>
    <row r="1454" spans="1:40" x14ac:dyDescent="0.25">
      <c r="A1454" t="s">
        <v>4581</v>
      </c>
      <c r="B1454" t="s">
        <v>886</v>
      </c>
      <c r="C1454" t="s">
        <v>1184</v>
      </c>
      <c r="D1454" t="s">
        <v>1317</v>
      </c>
      <c r="E1454" s="4">
        <v>36632</v>
      </c>
      <c r="F1454" s="4" t="s">
        <v>1318</v>
      </c>
      <c r="G1454" s="4">
        <v>101</v>
      </c>
      <c r="H1454" t="str">
        <f>CONCATENATE(Source[[#This Row],[Subject]],TRIM(Source[[#This Row],[Course]]))</f>
        <v>VMD101</v>
      </c>
      <c r="I1454" t="str">
        <f>VLOOKUP(Source[[#This Row],[SubjCrse]],'Courses and Categories'!$E$2:$G$1816,3,FALSE)</f>
        <v>Credit Gen Ed/CTE</v>
      </c>
      <c r="J1454">
        <v>1</v>
      </c>
      <c r="K1454" t="s">
        <v>1980</v>
      </c>
      <c r="L1454" t="s">
        <v>39</v>
      </c>
      <c r="M1454" t="s">
        <v>1046</v>
      </c>
      <c r="N1454" t="s">
        <v>105</v>
      </c>
      <c r="O1454">
        <v>910</v>
      </c>
      <c r="P1454">
        <v>1200</v>
      </c>
      <c r="Q1454" t="s">
        <v>233</v>
      </c>
      <c r="R1454">
        <v>103</v>
      </c>
      <c r="S1454" t="s">
        <v>134</v>
      </c>
      <c r="T1454">
        <v>1</v>
      </c>
      <c r="U1454" s="1">
        <v>43479</v>
      </c>
      <c r="V1454" s="1">
        <v>43607</v>
      </c>
      <c r="W1454" t="s">
        <v>1981</v>
      </c>
      <c r="X1454" t="s">
        <v>1929</v>
      </c>
      <c r="Y1454">
        <v>17</v>
      </c>
      <c r="Z1454">
        <v>15</v>
      </c>
      <c r="AA1454">
        <v>30</v>
      </c>
      <c r="AB1454">
        <v>50</v>
      </c>
      <c r="AC1454" t="s">
        <v>3165</v>
      </c>
      <c r="AD1454">
        <f>IF(ISBLANK(Source[[#This Row],[CrosslistID]]),1,1/COUNTIFS(Source[CrosslistID],Source[[#This Row],[CrosslistID]],Source[TermDesc],Source[[#This Row],[TermDesc]]))</f>
        <v>0.33333333333333331</v>
      </c>
      <c r="AE1454">
        <v>27</v>
      </c>
      <c r="AF1454">
        <v>30</v>
      </c>
      <c r="AG1454">
        <v>90</v>
      </c>
      <c r="AH1454">
        <v>90</v>
      </c>
      <c r="AI1454">
        <v>2.8</v>
      </c>
      <c r="AJ1454">
        <v>3.4</v>
      </c>
      <c r="AK1454">
        <v>0.36</v>
      </c>
      <c r="AL14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54">
        <f>IF(AND(Source[[#This Row],[Credit_Noncredit]]="Noncredit",Source[[#This Row],[FTEF]]&gt;0),Source[[#This Row],[NC XLST FTES]]*525/(437.5*Source[[#This Row],[FTEF]]),0)</f>
        <v>0</v>
      </c>
      <c r="AN1454">
        <f>IF(Source[[#This Row],[Credit_Noncredit]]="Credit",Source[[#This Row],[Census Enrollment]],Source[[#This Row],[Noncredit Avg. Attendance]])</f>
        <v>17</v>
      </c>
    </row>
    <row r="1455" spans="1:40" x14ac:dyDescent="0.25">
      <c r="A1455" t="s">
        <v>4581</v>
      </c>
      <c r="B1455" t="s">
        <v>886</v>
      </c>
      <c r="C1455" t="s">
        <v>1184</v>
      </c>
      <c r="D1455" t="s">
        <v>1317</v>
      </c>
      <c r="E1455" s="4">
        <v>36633</v>
      </c>
      <c r="F1455" s="4" t="s">
        <v>1318</v>
      </c>
      <c r="G1455" s="4">
        <v>101</v>
      </c>
      <c r="H1455" t="str">
        <f>CONCATENATE(Source[[#This Row],[Subject]],TRIM(Source[[#This Row],[Course]]))</f>
        <v>VMD101</v>
      </c>
      <c r="I1455" t="str">
        <f>VLOOKUP(Source[[#This Row],[SubjCrse]],'Courses and Categories'!$E$2:$G$1816,3,FALSE)</f>
        <v>Credit Gen Ed/CTE</v>
      </c>
      <c r="J1455">
        <v>351</v>
      </c>
      <c r="K1455" t="s">
        <v>1980</v>
      </c>
      <c r="L1455" t="s">
        <v>39</v>
      </c>
      <c r="M1455" t="s">
        <v>1046</v>
      </c>
      <c r="N1455" t="s">
        <v>105</v>
      </c>
      <c r="O1455">
        <v>1310</v>
      </c>
      <c r="P1455">
        <v>1600</v>
      </c>
      <c r="Q1455" t="s">
        <v>52</v>
      </c>
      <c r="R1455">
        <v>201</v>
      </c>
      <c r="S1455" t="s">
        <v>53</v>
      </c>
      <c r="T1455">
        <v>1</v>
      </c>
      <c r="U1455" s="1">
        <v>43479</v>
      </c>
      <c r="V1455" s="1">
        <v>43607</v>
      </c>
      <c r="W1455" t="s">
        <v>1988</v>
      </c>
      <c r="X1455" t="s">
        <v>1929</v>
      </c>
      <c r="Y1455">
        <v>17</v>
      </c>
      <c r="Z1455">
        <v>15</v>
      </c>
      <c r="AA1455">
        <v>30</v>
      </c>
      <c r="AB1455">
        <v>50</v>
      </c>
      <c r="AC1455" t="s">
        <v>3879</v>
      </c>
      <c r="AD1455">
        <f>IF(ISBLANK(Source[[#This Row],[CrosslistID]]),1,1/COUNTIFS(Source[CrosslistID],Source[[#This Row],[CrosslistID]],Source[TermDesc],Source[[#This Row],[TermDesc]]))</f>
        <v>0.33333333333333331</v>
      </c>
      <c r="AE1455">
        <v>27</v>
      </c>
      <c r="AF1455">
        <v>30</v>
      </c>
      <c r="AG1455">
        <v>90</v>
      </c>
      <c r="AH1455">
        <v>90</v>
      </c>
      <c r="AI1455">
        <v>3</v>
      </c>
      <c r="AJ1455">
        <v>3.4</v>
      </c>
      <c r="AK1455">
        <v>0</v>
      </c>
      <c r="AL14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55">
        <f>IF(AND(Source[[#This Row],[Credit_Noncredit]]="Noncredit",Source[[#This Row],[FTEF]]&gt;0),Source[[#This Row],[NC XLST FTES]]*525/(437.5*Source[[#This Row],[FTEF]]),0)</f>
        <v>0</v>
      </c>
      <c r="AN1455">
        <f>IF(Source[[#This Row],[Credit_Noncredit]]="Credit",Source[[#This Row],[Census Enrollment]],Source[[#This Row],[Noncredit Avg. Attendance]])</f>
        <v>17</v>
      </c>
    </row>
    <row r="1456" spans="1:40" x14ac:dyDescent="0.25">
      <c r="A1456" t="s">
        <v>4581</v>
      </c>
      <c r="B1456" t="s">
        <v>886</v>
      </c>
      <c r="C1456" t="s">
        <v>1184</v>
      </c>
      <c r="D1456" t="s">
        <v>1317</v>
      </c>
      <c r="E1456" s="4">
        <v>36634</v>
      </c>
      <c r="F1456" s="4" t="s">
        <v>1318</v>
      </c>
      <c r="G1456" s="4">
        <v>101</v>
      </c>
      <c r="H1456" t="str">
        <f>CONCATENATE(Source[[#This Row],[Subject]],TRIM(Source[[#This Row],[Course]]))</f>
        <v>VMD101</v>
      </c>
      <c r="I1456" t="str">
        <f>VLOOKUP(Source[[#This Row],[SubjCrse]],'Courses and Categories'!$E$2:$G$1816,3,FALSE)</f>
        <v>Credit Gen Ed/CTE</v>
      </c>
      <c r="J1456">
        <v>501</v>
      </c>
      <c r="K1456" t="s">
        <v>1980</v>
      </c>
      <c r="L1456" t="s">
        <v>87</v>
      </c>
      <c r="M1456" t="s">
        <v>1046</v>
      </c>
      <c r="N1456" t="s">
        <v>59</v>
      </c>
      <c r="O1456">
        <v>1800</v>
      </c>
      <c r="P1456">
        <v>2050</v>
      </c>
      <c r="Q1456" t="s">
        <v>422</v>
      </c>
      <c r="R1456">
        <v>202</v>
      </c>
      <c r="S1456" t="s">
        <v>134</v>
      </c>
      <c r="T1456">
        <v>1</v>
      </c>
      <c r="U1456" s="1">
        <v>43479</v>
      </c>
      <c r="V1456" s="1">
        <v>43607</v>
      </c>
      <c r="W1456" t="s">
        <v>1988</v>
      </c>
      <c r="X1456" t="s">
        <v>1929</v>
      </c>
      <c r="Y1456">
        <v>16</v>
      </c>
      <c r="Z1456">
        <v>13</v>
      </c>
      <c r="AA1456">
        <v>30</v>
      </c>
      <c r="AB1456">
        <v>43.333300000000001</v>
      </c>
      <c r="AC1456" t="s">
        <v>3880</v>
      </c>
      <c r="AD1456">
        <f>IF(ISBLANK(Source[[#This Row],[CrosslistID]]),1,1/COUNTIFS(Source[CrosslistID],Source[[#This Row],[CrosslistID]],Source[TermDesc],Source[[#This Row],[TermDesc]]))</f>
        <v>0.33333333333333331</v>
      </c>
      <c r="AE1456">
        <v>25</v>
      </c>
      <c r="AF1456">
        <v>30</v>
      </c>
      <c r="AG1456">
        <v>83.333299999999994</v>
      </c>
      <c r="AH1456">
        <v>83.333299999999994</v>
      </c>
      <c r="AI1456">
        <v>3.2</v>
      </c>
      <c r="AJ1456">
        <v>3.2</v>
      </c>
      <c r="AK1456">
        <v>0</v>
      </c>
      <c r="AL14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56">
        <f>IF(AND(Source[[#This Row],[Credit_Noncredit]]="Noncredit",Source[[#This Row],[FTEF]]&gt;0),Source[[#This Row],[NC XLST FTES]]*525/(437.5*Source[[#This Row],[FTEF]]),0)</f>
        <v>0</v>
      </c>
      <c r="AN1456">
        <f>IF(Source[[#This Row],[Credit_Noncredit]]="Credit",Source[[#This Row],[Census Enrollment]],Source[[#This Row],[Noncredit Avg. Attendance]])</f>
        <v>16</v>
      </c>
    </row>
    <row r="1457" spans="1:40" x14ac:dyDescent="0.25">
      <c r="A1457" t="s">
        <v>4581</v>
      </c>
      <c r="B1457" t="s">
        <v>886</v>
      </c>
      <c r="C1457" t="s">
        <v>1184</v>
      </c>
      <c r="D1457" t="s">
        <v>1317</v>
      </c>
      <c r="E1457" s="4">
        <v>34281</v>
      </c>
      <c r="F1457" s="4" t="s">
        <v>1318</v>
      </c>
      <c r="G1457" s="4">
        <v>105</v>
      </c>
      <c r="H1457" t="str">
        <f>CONCATENATE(Source[[#This Row],[Subject]],TRIM(Source[[#This Row],[Course]]))</f>
        <v>VMD105</v>
      </c>
      <c r="I1457" t="str">
        <f>VLOOKUP(Source[[#This Row],[SubjCrse]],'Courses and Categories'!$E$2:$G$1816,3,FALSE)</f>
        <v>Credit CTE</v>
      </c>
      <c r="J1457">
        <v>1</v>
      </c>
      <c r="K1457" t="s">
        <v>3002</v>
      </c>
      <c r="L1457" t="s">
        <v>39</v>
      </c>
      <c r="M1457" t="s">
        <v>1046</v>
      </c>
      <c r="N1457" t="s">
        <v>105</v>
      </c>
      <c r="O1457">
        <v>910</v>
      </c>
      <c r="P1457">
        <v>1200</v>
      </c>
      <c r="Q1457" t="s">
        <v>420</v>
      </c>
      <c r="R1457">
        <v>264</v>
      </c>
      <c r="S1457" t="s">
        <v>134</v>
      </c>
      <c r="T1457">
        <v>1</v>
      </c>
      <c r="U1457" s="1">
        <v>43479</v>
      </c>
      <c r="V1457" s="1">
        <v>43607</v>
      </c>
      <c r="W1457" t="s">
        <v>1320</v>
      </c>
      <c r="X1457" t="s">
        <v>1929</v>
      </c>
      <c r="Y1457">
        <v>22</v>
      </c>
      <c r="Z1457">
        <v>19</v>
      </c>
      <c r="AA1457">
        <v>25</v>
      </c>
      <c r="AB1457">
        <v>76</v>
      </c>
      <c r="AD1457">
        <f>IF(ISBLANK(Source[[#This Row],[CrosslistID]]),1,1/COUNTIFS(Source[CrosslistID],Source[[#This Row],[CrosslistID]],Source[TermDesc],Source[[#This Row],[TermDesc]]))</f>
        <v>1</v>
      </c>
      <c r="AG1457">
        <v>0</v>
      </c>
      <c r="AH1457">
        <v>76</v>
      </c>
      <c r="AI1457">
        <v>3.6</v>
      </c>
      <c r="AJ1457">
        <v>4.4000000000000004</v>
      </c>
      <c r="AK1457">
        <v>0.33329999999999999</v>
      </c>
      <c r="AL14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57">
        <f>IF(AND(Source[[#This Row],[Credit_Noncredit]]="Noncredit",Source[[#This Row],[FTEF]]&gt;0),Source[[#This Row],[NC XLST FTES]]*525/(437.5*Source[[#This Row],[FTEF]]),0)</f>
        <v>0</v>
      </c>
      <c r="AN1457">
        <f>IF(Source[[#This Row],[Credit_Noncredit]]="Credit",Source[[#This Row],[Census Enrollment]],Source[[#This Row],[Noncredit Avg. Attendance]])</f>
        <v>22</v>
      </c>
    </row>
    <row r="1458" spans="1:40" x14ac:dyDescent="0.25">
      <c r="A1458" t="s">
        <v>4581</v>
      </c>
      <c r="B1458" t="s">
        <v>886</v>
      </c>
      <c r="C1458" t="s">
        <v>1184</v>
      </c>
      <c r="D1458" t="s">
        <v>1317</v>
      </c>
      <c r="E1458" s="4">
        <v>31444</v>
      </c>
      <c r="F1458" s="4" t="s">
        <v>1318</v>
      </c>
      <c r="G1458" s="4">
        <v>105</v>
      </c>
      <c r="H1458" t="str">
        <f>CONCATENATE(Source[[#This Row],[Subject]],TRIM(Source[[#This Row],[Course]]))</f>
        <v>VMD105</v>
      </c>
      <c r="I1458" t="str">
        <f>VLOOKUP(Source[[#This Row],[SubjCrse]],'Courses and Categories'!$E$2:$G$1816,3,FALSE)</f>
        <v>Credit CTE</v>
      </c>
      <c r="J1458">
        <v>2</v>
      </c>
      <c r="K1458" t="s">
        <v>3002</v>
      </c>
      <c r="L1458" t="s">
        <v>39</v>
      </c>
      <c r="M1458" t="s">
        <v>1046</v>
      </c>
      <c r="N1458" t="s">
        <v>105</v>
      </c>
      <c r="O1458">
        <v>1310</v>
      </c>
      <c r="P1458">
        <v>1600</v>
      </c>
      <c r="Q1458" t="s">
        <v>420</v>
      </c>
      <c r="R1458">
        <v>264</v>
      </c>
      <c r="S1458" t="s">
        <v>134</v>
      </c>
      <c r="T1458">
        <v>1</v>
      </c>
      <c r="U1458" s="1">
        <v>43479</v>
      </c>
      <c r="V1458" s="1">
        <v>43607</v>
      </c>
      <c r="W1458" t="s">
        <v>1320</v>
      </c>
      <c r="X1458" t="s">
        <v>1929</v>
      </c>
      <c r="Y1458">
        <v>26</v>
      </c>
      <c r="Z1458">
        <v>22</v>
      </c>
      <c r="AA1458">
        <v>25</v>
      </c>
      <c r="AB1458">
        <v>88</v>
      </c>
      <c r="AD1458">
        <f>IF(ISBLANK(Source[[#This Row],[CrosslistID]]),1,1/COUNTIFS(Source[CrosslistID],Source[[#This Row],[CrosslistID]],Source[TermDesc],Source[[#This Row],[TermDesc]]))</f>
        <v>1</v>
      </c>
      <c r="AG1458">
        <v>0</v>
      </c>
      <c r="AH1458">
        <v>88</v>
      </c>
      <c r="AI1458">
        <v>5</v>
      </c>
      <c r="AJ1458">
        <v>5.2</v>
      </c>
      <c r="AK1458">
        <v>0.33329999999999999</v>
      </c>
      <c r="AL14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58">
        <f>IF(AND(Source[[#This Row],[Credit_Noncredit]]="Noncredit",Source[[#This Row],[FTEF]]&gt;0),Source[[#This Row],[NC XLST FTES]]*525/(437.5*Source[[#This Row],[FTEF]]),0)</f>
        <v>0</v>
      </c>
      <c r="AN1458">
        <f>IF(Source[[#This Row],[Credit_Noncredit]]="Credit",Source[[#This Row],[Census Enrollment]],Source[[#This Row],[Noncredit Avg. Attendance]])</f>
        <v>26</v>
      </c>
    </row>
    <row r="1459" spans="1:40" x14ac:dyDescent="0.25">
      <c r="A1459" t="s">
        <v>4581</v>
      </c>
      <c r="B1459" t="s">
        <v>886</v>
      </c>
      <c r="C1459" t="s">
        <v>1184</v>
      </c>
      <c r="D1459" t="s">
        <v>1317</v>
      </c>
      <c r="E1459" s="4">
        <v>34282</v>
      </c>
      <c r="F1459" s="4" t="s">
        <v>1318</v>
      </c>
      <c r="G1459" s="4">
        <v>105</v>
      </c>
      <c r="H1459" t="str">
        <f>CONCATENATE(Source[[#This Row],[Subject]],TRIM(Source[[#This Row],[Course]]))</f>
        <v>VMD105</v>
      </c>
      <c r="I1459" t="str">
        <f>VLOOKUP(Source[[#This Row],[SubjCrse]],'Courses and Categories'!$E$2:$G$1816,3,FALSE)</f>
        <v>Credit CTE</v>
      </c>
      <c r="J1459">
        <v>351</v>
      </c>
      <c r="K1459" t="s">
        <v>3002</v>
      </c>
      <c r="L1459" t="s">
        <v>39</v>
      </c>
      <c r="M1459" t="s">
        <v>1046</v>
      </c>
      <c r="N1459" t="s">
        <v>59</v>
      </c>
      <c r="O1459">
        <v>910</v>
      </c>
      <c r="P1459">
        <v>1200</v>
      </c>
      <c r="Q1459" t="s">
        <v>52</v>
      </c>
      <c r="R1459">
        <v>206</v>
      </c>
      <c r="S1459" t="s">
        <v>53</v>
      </c>
      <c r="T1459">
        <v>1</v>
      </c>
      <c r="U1459" s="1">
        <v>43479</v>
      </c>
      <c r="V1459" s="1">
        <v>43607</v>
      </c>
      <c r="W1459" t="s">
        <v>3003</v>
      </c>
      <c r="X1459" t="s">
        <v>1929</v>
      </c>
      <c r="Y1459">
        <v>22</v>
      </c>
      <c r="Z1459">
        <v>15</v>
      </c>
      <c r="AA1459">
        <v>30</v>
      </c>
      <c r="AB1459">
        <v>50</v>
      </c>
      <c r="AD1459">
        <f>IF(ISBLANK(Source[[#This Row],[CrosslistID]]),1,1/COUNTIFS(Source[CrosslistID],Source[[#This Row],[CrosslistID]],Source[TermDesc],Source[[#This Row],[TermDesc]]))</f>
        <v>1</v>
      </c>
      <c r="AG1459">
        <v>0</v>
      </c>
      <c r="AH1459">
        <v>50</v>
      </c>
      <c r="AI1459">
        <v>4.4000000000000004</v>
      </c>
      <c r="AJ1459">
        <v>4.4000000000000004</v>
      </c>
      <c r="AK1459">
        <v>0.33329999999999999</v>
      </c>
      <c r="AL14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59">
        <f>IF(AND(Source[[#This Row],[Credit_Noncredit]]="Noncredit",Source[[#This Row],[FTEF]]&gt;0),Source[[#This Row],[NC XLST FTES]]*525/(437.5*Source[[#This Row],[FTEF]]),0)</f>
        <v>0</v>
      </c>
      <c r="AN1459">
        <f>IF(Source[[#This Row],[Credit_Noncredit]]="Credit",Source[[#This Row],[Census Enrollment]],Source[[#This Row],[Noncredit Avg. Attendance]])</f>
        <v>22</v>
      </c>
    </row>
    <row r="1460" spans="1:40" x14ac:dyDescent="0.25">
      <c r="A1460" t="s">
        <v>4581</v>
      </c>
      <c r="B1460" t="s">
        <v>886</v>
      </c>
      <c r="C1460" t="s">
        <v>1184</v>
      </c>
      <c r="D1460" t="s">
        <v>1317</v>
      </c>
      <c r="E1460" s="4">
        <v>31309</v>
      </c>
      <c r="F1460" s="4" t="s">
        <v>1318</v>
      </c>
      <c r="G1460" s="4">
        <v>105</v>
      </c>
      <c r="H1460" t="str">
        <f>CONCATENATE(Source[[#This Row],[Subject]],TRIM(Source[[#This Row],[Course]]))</f>
        <v>VMD105</v>
      </c>
      <c r="I1460" t="str">
        <f>VLOOKUP(Source[[#This Row],[SubjCrse]],'Courses and Categories'!$E$2:$G$1816,3,FALSE)</f>
        <v>Credit CTE</v>
      </c>
      <c r="J1460">
        <v>352</v>
      </c>
      <c r="K1460" t="s">
        <v>3002</v>
      </c>
      <c r="L1460" t="s">
        <v>39</v>
      </c>
      <c r="M1460" t="s">
        <v>1046</v>
      </c>
      <c r="N1460" t="s">
        <v>59</v>
      </c>
      <c r="O1460">
        <v>1300</v>
      </c>
      <c r="P1460">
        <v>1550</v>
      </c>
      <c r="Q1460" t="s">
        <v>52</v>
      </c>
      <c r="R1460">
        <v>206</v>
      </c>
      <c r="S1460" t="s">
        <v>53</v>
      </c>
      <c r="T1460">
        <v>1</v>
      </c>
      <c r="U1460" s="1">
        <v>43479</v>
      </c>
      <c r="V1460" s="1">
        <v>43607</v>
      </c>
      <c r="W1460" t="s">
        <v>3003</v>
      </c>
      <c r="X1460" t="s">
        <v>1929</v>
      </c>
      <c r="Y1460">
        <v>24</v>
      </c>
      <c r="Z1460">
        <v>19</v>
      </c>
      <c r="AA1460">
        <v>30</v>
      </c>
      <c r="AB1460">
        <v>63.333300000000001</v>
      </c>
      <c r="AD1460">
        <f>IF(ISBLANK(Source[[#This Row],[CrosslistID]]),1,1/COUNTIFS(Source[CrosslistID],Source[[#This Row],[CrosslistID]],Source[TermDesc],Source[[#This Row],[TermDesc]]))</f>
        <v>1</v>
      </c>
      <c r="AG1460">
        <v>0</v>
      </c>
      <c r="AH1460">
        <v>63.333300000000001</v>
      </c>
      <c r="AI1460">
        <v>3.8</v>
      </c>
      <c r="AJ1460">
        <v>4.8</v>
      </c>
      <c r="AK1460">
        <v>0.33329999999999999</v>
      </c>
      <c r="AL14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60">
        <f>IF(AND(Source[[#This Row],[Credit_Noncredit]]="Noncredit",Source[[#This Row],[FTEF]]&gt;0),Source[[#This Row],[NC XLST FTES]]*525/(437.5*Source[[#This Row],[FTEF]]),0)</f>
        <v>0</v>
      </c>
      <c r="AN1460">
        <f>IF(Source[[#This Row],[Credit_Noncredit]]="Credit",Source[[#This Row],[Census Enrollment]],Source[[#This Row],[Noncredit Avg. Attendance]])</f>
        <v>24</v>
      </c>
    </row>
    <row r="1461" spans="1:40" x14ac:dyDescent="0.25">
      <c r="A1461" t="s">
        <v>4581</v>
      </c>
      <c r="B1461" t="s">
        <v>886</v>
      </c>
      <c r="C1461" t="s">
        <v>1184</v>
      </c>
      <c r="D1461" t="s">
        <v>1317</v>
      </c>
      <c r="E1461" s="4">
        <v>31319</v>
      </c>
      <c r="F1461" s="4" t="s">
        <v>1318</v>
      </c>
      <c r="G1461" s="4">
        <v>105</v>
      </c>
      <c r="H1461" t="str">
        <f>CONCATENATE(Source[[#This Row],[Subject]],TRIM(Source[[#This Row],[Course]]))</f>
        <v>VMD105</v>
      </c>
      <c r="I1461" t="str">
        <f>VLOOKUP(Source[[#This Row],[SubjCrse]],'Courses and Categories'!$E$2:$G$1816,3,FALSE)</f>
        <v>Credit CTE</v>
      </c>
      <c r="J1461">
        <v>651</v>
      </c>
      <c r="K1461" t="s">
        <v>3002</v>
      </c>
      <c r="L1461" t="s">
        <v>50</v>
      </c>
      <c r="M1461" t="s">
        <v>1046</v>
      </c>
      <c r="N1461" t="s">
        <v>51</v>
      </c>
      <c r="O1461">
        <v>910</v>
      </c>
      <c r="P1461">
        <v>1500</v>
      </c>
      <c r="Q1461" t="s">
        <v>52</v>
      </c>
      <c r="R1461">
        <v>473</v>
      </c>
      <c r="S1461" t="s">
        <v>53</v>
      </c>
      <c r="T1461">
        <v>1</v>
      </c>
      <c r="U1461" s="1">
        <v>43479</v>
      </c>
      <c r="V1461" s="1">
        <v>43607</v>
      </c>
      <c r="W1461" t="s">
        <v>3004</v>
      </c>
      <c r="X1461" t="s">
        <v>1929</v>
      </c>
      <c r="Y1461">
        <v>31</v>
      </c>
      <c r="Z1461">
        <v>26</v>
      </c>
      <c r="AA1461">
        <v>35</v>
      </c>
      <c r="AB1461">
        <v>74.285700000000006</v>
      </c>
      <c r="AD1461">
        <f>IF(ISBLANK(Source[[#This Row],[CrosslistID]]),1,1/COUNTIFS(Source[CrosslistID],Source[[#This Row],[CrosslistID]],Source[TermDesc],Source[[#This Row],[TermDesc]]))</f>
        <v>1</v>
      </c>
      <c r="AG1461">
        <v>0</v>
      </c>
      <c r="AH1461">
        <v>74.285700000000006</v>
      </c>
      <c r="AI1461">
        <v>5.6</v>
      </c>
      <c r="AJ1461">
        <v>6.2</v>
      </c>
      <c r="AK1461">
        <v>0.33329999999999999</v>
      </c>
      <c r="AL14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61">
        <f>IF(AND(Source[[#This Row],[Credit_Noncredit]]="Noncredit",Source[[#This Row],[FTEF]]&gt;0),Source[[#This Row],[NC XLST FTES]]*525/(437.5*Source[[#This Row],[FTEF]]),0)</f>
        <v>0</v>
      </c>
      <c r="AN1461">
        <f>IF(Source[[#This Row],[Credit_Noncredit]]="Credit",Source[[#This Row],[Census Enrollment]],Source[[#This Row],[Noncredit Avg. Attendance]])</f>
        <v>31</v>
      </c>
    </row>
    <row r="1462" spans="1:40" x14ac:dyDescent="0.25">
      <c r="A1462" t="s">
        <v>4581</v>
      </c>
      <c r="B1462" t="s">
        <v>886</v>
      </c>
      <c r="C1462" t="s">
        <v>1184</v>
      </c>
      <c r="D1462" t="s">
        <v>1317</v>
      </c>
      <c r="E1462" s="4">
        <v>38431</v>
      </c>
      <c r="F1462" s="4" t="s">
        <v>1318</v>
      </c>
      <c r="G1462" s="4">
        <v>112</v>
      </c>
      <c r="H1462" t="str">
        <f>CONCATENATE(Source[[#This Row],[Subject]],TRIM(Source[[#This Row],[Course]]))</f>
        <v>VMD112</v>
      </c>
      <c r="I1462" t="str">
        <f>VLOOKUP(Source[[#This Row],[SubjCrse]],'Courses and Categories'!$E$2:$G$1816,3,FALSE)</f>
        <v>Credit Gen Ed/CTE</v>
      </c>
      <c r="J1462">
        <v>1</v>
      </c>
      <c r="K1462" t="s">
        <v>5006</v>
      </c>
      <c r="L1462" t="s">
        <v>39</v>
      </c>
      <c r="M1462" t="s">
        <v>1046</v>
      </c>
      <c r="N1462" t="s">
        <v>180</v>
      </c>
      <c r="O1462">
        <v>1310</v>
      </c>
      <c r="P1462">
        <v>1600</v>
      </c>
      <c r="Q1462" t="s">
        <v>923</v>
      </c>
      <c r="R1462">
        <v>144</v>
      </c>
      <c r="S1462" t="s">
        <v>134</v>
      </c>
      <c r="T1462">
        <v>1</v>
      </c>
      <c r="U1462" s="1">
        <v>43479</v>
      </c>
      <c r="V1462" s="1">
        <v>43607</v>
      </c>
      <c r="W1462" t="s">
        <v>734</v>
      </c>
      <c r="X1462" t="s">
        <v>1929</v>
      </c>
      <c r="Y1462">
        <v>16</v>
      </c>
      <c r="Z1462">
        <v>11</v>
      </c>
      <c r="AA1462">
        <v>30</v>
      </c>
      <c r="AB1462">
        <v>36.666699999999999</v>
      </c>
      <c r="AC1462" t="s">
        <v>4081</v>
      </c>
      <c r="AD1462">
        <f>IF(ISBLANK(Source[[#This Row],[CrosslistID]]),1,1/COUNTIFS(Source[CrosslistID],Source[[#This Row],[CrosslistID]],Source[TermDesc],Source[[#This Row],[TermDesc]]))</f>
        <v>0.5</v>
      </c>
      <c r="AE1462">
        <v>26</v>
      </c>
      <c r="AF1462">
        <v>22</v>
      </c>
      <c r="AG1462">
        <v>118.1818</v>
      </c>
      <c r="AH1462">
        <v>118.1818</v>
      </c>
      <c r="AI1462">
        <v>1.6</v>
      </c>
      <c r="AJ1462">
        <v>1.6</v>
      </c>
      <c r="AK1462">
        <v>0.33329999999999999</v>
      </c>
      <c r="AL14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62">
        <f>IF(AND(Source[[#This Row],[Credit_Noncredit]]="Noncredit",Source[[#This Row],[FTEF]]&gt;0),Source[[#This Row],[NC XLST FTES]]*525/(437.5*Source[[#This Row],[FTEF]]),0)</f>
        <v>0</v>
      </c>
      <c r="AN1462">
        <f>IF(Source[[#This Row],[Credit_Noncredit]]="Credit",Source[[#This Row],[Census Enrollment]],Source[[#This Row],[Noncredit Avg. Attendance]])</f>
        <v>16</v>
      </c>
    </row>
    <row r="1463" spans="1:40" x14ac:dyDescent="0.25">
      <c r="A1463" t="s">
        <v>4581</v>
      </c>
      <c r="B1463" t="s">
        <v>886</v>
      </c>
      <c r="C1463" t="s">
        <v>1184</v>
      </c>
      <c r="D1463" t="s">
        <v>1317</v>
      </c>
      <c r="E1463" s="4">
        <v>36637</v>
      </c>
      <c r="F1463" s="4" t="s">
        <v>1318</v>
      </c>
      <c r="G1463" s="4">
        <v>118</v>
      </c>
      <c r="H1463" t="str">
        <f>CONCATENATE(Source[[#This Row],[Subject]],TRIM(Source[[#This Row],[Course]]))</f>
        <v>VMD118</v>
      </c>
      <c r="I1463" t="str">
        <f>VLOOKUP(Source[[#This Row],[SubjCrse]],'Courses and Categories'!$E$2:$G$1816,3,FALSE)</f>
        <v>Credit CTE</v>
      </c>
      <c r="J1463">
        <v>1</v>
      </c>
      <c r="K1463" t="s">
        <v>1991</v>
      </c>
      <c r="L1463" t="s">
        <v>39</v>
      </c>
      <c r="M1463" t="s">
        <v>1046</v>
      </c>
      <c r="N1463" t="s">
        <v>105</v>
      </c>
      <c r="O1463">
        <v>910</v>
      </c>
      <c r="P1463">
        <v>1200</v>
      </c>
      <c r="Q1463" t="s">
        <v>923</v>
      </c>
      <c r="R1463">
        <v>145</v>
      </c>
      <c r="S1463" t="s">
        <v>134</v>
      </c>
      <c r="T1463">
        <v>1</v>
      </c>
      <c r="U1463" s="1">
        <v>43479</v>
      </c>
      <c r="V1463" s="1">
        <v>43607</v>
      </c>
      <c r="W1463" t="s">
        <v>1992</v>
      </c>
      <c r="X1463" t="s">
        <v>1929</v>
      </c>
      <c r="Y1463">
        <v>24</v>
      </c>
      <c r="Z1463">
        <v>21</v>
      </c>
      <c r="AA1463">
        <v>30</v>
      </c>
      <c r="AB1463">
        <v>70</v>
      </c>
      <c r="AC1463" t="s">
        <v>3027</v>
      </c>
      <c r="AD1463">
        <f>IF(ISBLANK(Source[[#This Row],[CrosslistID]]),1,1/COUNTIFS(Source[CrosslistID],Source[[#This Row],[CrosslistID]],Source[TermDesc],Source[[#This Row],[TermDesc]]))</f>
        <v>0.5</v>
      </c>
      <c r="AE1463">
        <v>26</v>
      </c>
      <c r="AF1463">
        <v>25</v>
      </c>
      <c r="AG1463">
        <v>104</v>
      </c>
      <c r="AH1463">
        <v>104</v>
      </c>
      <c r="AI1463">
        <v>4.2</v>
      </c>
      <c r="AJ1463">
        <v>4.8</v>
      </c>
      <c r="AK1463">
        <v>0.33329999999999999</v>
      </c>
      <c r="AL14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63">
        <f>IF(AND(Source[[#This Row],[Credit_Noncredit]]="Noncredit",Source[[#This Row],[FTEF]]&gt;0),Source[[#This Row],[NC XLST FTES]]*525/(437.5*Source[[#This Row],[FTEF]]),0)</f>
        <v>0</v>
      </c>
      <c r="AN1463">
        <f>IF(Source[[#This Row],[Credit_Noncredit]]="Credit",Source[[#This Row],[Census Enrollment]],Source[[#This Row],[Noncredit Avg. Attendance]])</f>
        <v>24</v>
      </c>
    </row>
    <row r="1464" spans="1:40" x14ac:dyDescent="0.25">
      <c r="A1464" t="s">
        <v>4581</v>
      </c>
      <c r="B1464" t="s">
        <v>886</v>
      </c>
      <c r="C1464" t="s">
        <v>1184</v>
      </c>
      <c r="D1464" t="s">
        <v>1317</v>
      </c>
      <c r="E1464" s="4">
        <v>31190</v>
      </c>
      <c r="F1464" s="4" t="s">
        <v>1318</v>
      </c>
      <c r="G1464" s="4">
        <v>120</v>
      </c>
      <c r="H1464" t="str">
        <f>CONCATENATE(Source[[#This Row],[Subject]],TRIM(Source[[#This Row],[Course]]))</f>
        <v>VMD120</v>
      </c>
      <c r="I1464" t="str">
        <f>VLOOKUP(Source[[#This Row],[SubjCrse]],'Courses and Categories'!$E$2:$G$1816,3,FALSE)</f>
        <v>Credit CTE</v>
      </c>
      <c r="J1464">
        <v>1</v>
      </c>
      <c r="K1464" t="s">
        <v>3009</v>
      </c>
      <c r="L1464" t="s">
        <v>39</v>
      </c>
      <c r="M1464" t="s">
        <v>1046</v>
      </c>
      <c r="N1464" t="s">
        <v>59</v>
      </c>
      <c r="O1464">
        <v>910</v>
      </c>
      <c r="P1464">
        <v>1200</v>
      </c>
      <c r="Q1464" t="s">
        <v>233</v>
      </c>
      <c r="R1464">
        <v>103</v>
      </c>
      <c r="S1464" t="s">
        <v>134</v>
      </c>
      <c r="T1464">
        <v>1</v>
      </c>
      <c r="U1464" s="1">
        <v>43479</v>
      </c>
      <c r="V1464" s="1">
        <v>43607</v>
      </c>
      <c r="W1464" t="s">
        <v>3010</v>
      </c>
      <c r="X1464" t="s">
        <v>1929</v>
      </c>
      <c r="Y1464">
        <v>31</v>
      </c>
      <c r="Z1464">
        <v>31</v>
      </c>
      <c r="AA1464">
        <v>30</v>
      </c>
      <c r="AB1464">
        <v>103.33329999999999</v>
      </c>
      <c r="AD1464">
        <f>IF(ISBLANK(Source[[#This Row],[CrosslistID]]),1,1/COUNTIFS(Source[CrosslistID],Source[[#This Row],[CrosslistID]],Source[TermDesc],Source[[#This Row],[TermDesc]]))</f>
        <v>1</v>
      </c>
      <c r="AG1464">
        <v>0</v>
      </c>
      <c r="AH1464">
        <v>103.33329999999999</v>
      </c>
      <c r="AI1464">
        <v>5.6</v>
      </c>
      <c r="AJ1464">
        <v>6.2</v>
      </c>
      <c r="AK1464">
        <v>0.33329999999999999</v>
      </c>
      <c r="AL14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64">
        <f>IF(AND(Source[[#This Row],[Credit_Noncredit]]="Noncredit",Source[[#This Row],[FTEF]]&gt;0),Source[[#This Row],[NC XLST FTES]]*525/(437.5*Source[[#This Row],[FTEF]]),0)</f>
        <v>0</v>
      </c>
      <c r="AN1464">
        <f>IF(Source[[#This Row],[Credit_Noncredit]]="Credit",Source[[#This Row],[Census Enrollment]],Source[[#This Row],[Noncredit Avg. Attendance]])</f>
        <v>31</v>
      </c>
    </row>
    <row r="1465" spans="1:40" x14ac:dyDescent="0.25">
      <c r="A1465" t="s">
        <v>4581</v>
      </c>
      <c r="B1465" t="s">
        <v>886</v>
      </c>
      <c r="C1465" t="s">
        <v>1184</v>
      </c>
      <c r="D1465" t="s">
        <v>1317</v>
      </c>
      <c r="E1465" s="4">
        <v>36638</v>
      </c>
      <c r="F1465" s="4" t="s">
        <v>1318</v>
      </c>
      <c r="G1465" s="4">
        <v>120</v>
      </c>
      <c r="H1465" t="str">
        <f>CONCATENATE(Source[[#This Row],[Subject]],TRIM(Source[[#This Row],[Course]]))</f>
        <v>VMD120</v>
      </c>
      <c r="I1465" t="str">
        <f>VLOOKUP(Source[[#This Row],[SubjCrse]],'Courses and Categories'!$E$2:$G$1816,3,FALSE)</f>
        <v>Credit CTE</v>
      </c>
      <c r="J1465">
        <v>831</v>
      </c>
      <c r="K1465" t="s">
        <v>3009</v>
      </c>
      <c r="L1465" t="s">
        <v>87</v>
      </c>
      <c r="M1465" t="s">
        <v>897</v>
      </c>
      <c r="N1465" t="s">
        <v>2611</v>
      </c>
      <c r="O1465" t="s">
        <v>3011</v>
      </c>
      <c r="P1465" t="s">
        <v>3012</v>
      </c>
      <c r="Q1465" t="s">
        <v>1386</v>
      </c>
      <c r="R1465">
        <v>206</v>
      </c>
      <c r="S1465" t="s">
        <v>53</v>
      </c>
      <c r="T1465">
        <v>1</v>
      </c>
      <c r="U1465" s="1">
        <v>43479</v>
      </c>
      <c r="V1465" s="1">
        <v>43607</v>
      </c>
      <c r="W1465" t="s">
        <v>5008</v>
      </c>
      <c r="X1465" t="s">
        <v>1450</v>
      </c>
      <c r="Y1465">
        <v>22</v>
      </c>
      <c r="Z1465">
        <v>21</v>
      </c>
      <c r="AA1465">
        <v>30</v>
      </c>
      <c r="AB1465">
        <v>70</v>
      </c>
      <c r="AD1465">
        <f>IF(ISBLANK(Source[[#This Row],[CrosslistID]]),1,1/COUNTIFS(Source[CrosslistID],Source[[#This Row],[CrosslistID]],Source[TermDesc],Source[[#This Row],[TermDesc]]))</f>
        <v>1</v>
      </c>
      <c r="AG1465">
        <v>0</v>
      </c>
      <c r="AH1465">
        <v>70</v>
      </c>
      <c r="AI1465">
        <v>2</v>
      </c>
      <c r="AJ1465">
        <v>2.2000000000000002</v>
      </c>
      <c r="AK1465">
        <v>0.33329999999999999</v>
      </c>
      <c r="AL14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65">
        <f>IF(AND(Source[[#This Row],[Credit_Noncredit]]="Noncredit",Source[[#This Row],[FTEF]]&gt;0),Source[[#This Row],[NC XLST FTES]]*525/(437.5*Source[[#This Row],[FTEF]]),0)</f>
        <v>0</v>
      </c>
      <c r="AN1465">
        <f>IF(Source[[#This Row],[Credit_Noncredit]]="Credit",Source[[#This Row],[Census Enrollment]],Source[[#This Row],[Noncredit Avg. Attendance]])</f>
        <v>22</v>
      </c>
    </row>
    <row r="1466" spans="1:40" x14ac:dyDescent="0.25">
      <c r="A1466" t="s">
        <v>4581</v>
      </c>
      <c r="B1466" t="s">
        <v>886</v>
      </c>
      <c r="C1466" t="s">
        <v>1184</v>
      </c>
      <c r="D1466" t="s">
        <v>1317</v>
      </c>
      <c r="E1466" s="4">
        <v>36640</v>
      </c>
      <c r="F1466" s="4" t="s">
        <v>1318</v>
      </c>
      <c r="G1466" s="4" t="s">
        <v>1484</v>
      </c>
      <c r="H1466" t="str">
        <f>CONCATENATE(Source[[#This Row],[Subject]],TRIM(Source[[#This Row],[Course]]))</f>
        <v>VMD124B</v>
      </c>
      <c r="I1466" t="str">
        <f>VLOOKUP(Source[[#This Row],[SubjCrse]],'Courses and Categories'!$E$2:$G$1816,3,FALSE)</f>
        <v>Credit CTE</v>
      </c>
      <c r="J1466">
        <v>1</v>
      </c>
      <c r="K1466" t="s">
        <v>5009</v>
      </c>
      <c r="L1466" t="s">
        <v>39</v>
      </c>
      <c r="M1466" t="s">
        <v>1046</v>
      </c>
      <c r="N1466" t="s">
        <v>59</v>
      </c>
      <c r="O1466">
        <v>910</v>
      </c>
      <c r="P1466">
        <v>1200</v>
      </c>
      <c r="Q1466" t="s">
        <v>923</v>
      </c>
      <c r="R1466">
        <v>145</v>
      </c>
      <c r="S1466" t="s">
        <v>134</v>
      </c>
      <c r="T1466" t="s">
        <v>44</v>
      </c>
      <c r="U1466" s="1">
        <v>43480</v>
      </c>
      <c r="V1466" s="1">
        <v>43538</v>
      </c>
      <c r="W1466" t="s">
        <v>3015</v>
      </c>
      <c r="X1466" t="s">
        <v>905</v>
      </c>
      <c r="Y1466">
        <v>17</v>
      </c>
      <c r="Z1466">
        <v>16</v>
      </c>
      <c r="AA1466">
        <v>25</v>
      </c>
      <c r="AB1466">
        <v>64</v>
      </c>
      <c r="AD1466">
        <f>IF(ISBLANK(Source[[#This Row],[CrosslistID]]),1,1/COUNTIFS(Source[CrosslistID],Source[[#This Row],[CrosslistID]],Source[TermDesc],Source[[#This Row],[TermDesc]]))</f>
        <v>1</v>
      </c>
      <c r="AG1466">
        <v>0</v>
      </c>
      <c r="AH1466">
        <v>64</v>
      </c>
      <c r="AI1466">
        <v>1.4570000000000001</v>
      </c>
      <c r="AJ1466">
        <v>1.6513</v>
      </c>
      <c r="AK1466">
        <v>0.1767</v>
      </c>
      <c r="AL14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66">
        <f>IF(AND(Source[[#This Row],[Credit_Noncredit]]="Noncredit",Source[[#This Row],[FTEF]]&gt;0),Source[[#This Row],[NC XLST FTES]]*525/(437.5*Source[[#This Row],[FTEF]]),0)</f>
        <v>0</v>
      </c>
      <c r="AN1466">
        <f>IF(Source[[#This Row],[Credit_Noncredit]]="Credit",Source[[#This Row],[Census Enrollment]],Source[[#This Row],[Noncredit Avg. Attendance]])</f>
        <v>17</v>
      </c>
    </row>
    <row r="1467" spans="1:40" x14ac:dyDescent="0.25">
      <c r="A1467" t="s">
        <v>4581</v>
      </c>
      <c r="B1467" t="s">
        <v>886</v>
      </c>
      <c r="C1467" t="s">
        <v>1184</v>
      </c>
      <c r="D1467" t="s">
        <v>1317</v>
      </c>
      <c r="E1467" s="4">
        <v>38475</v>
      </c>
      <c r="F1467" s="4" t="s">
        <v>1318</v>
      </c>
      <c r="G1467" s="4" t="s">
        <v>3649</v>
      </c>
      <c r="H1467" t="str">
        <f>CONCATENATE(Source[[#This Row],[Subject]],TRIM(Source[[#This Row],[Course]]))</f>
        <v>VMD124C</v>
      </c>
      <c r="I1467" t="str">
        <f>VLOOKUP(Source[[#This Row],[SubjCrse]],'Courses and Categories'!$E$2:$G$1816,3,FALSE)</f>
        <v>Credit CTE</v>
      </c>
      <c r="J1467">
        <v>1</v>
      </c>
      <c r="K1467" t="s">
        <v>5010</v>
      </c>
      <c r="L1467" t="s">
        <v>39</v>
      </c>
      <c r="M1467" t="s">
        <v>1046</v>
      </c>
      <c r="N1467" t="s">
        <v>59</v>
      </c>
      <c r="O1467">
        <v>910</v>
      </c>
      <c r="P1467">
        <v>1200</v>
      </c>
      <c r="Q1467" t="s">
        <v>923</v>
      </c>
      <c r="R1467">
        <v>145</v>
      </c>
      <c r="S1467" t="s">
        <v>134</v>
      </c>
      <c r="T1467" t="s">
        <v>44</v>
      </c>
      <c r="U1467" s="1">
        <v>43543</v>
      </c>
      <c r="V1467" s="1">
        <v>43606</v>
      </c>
      <c r="W1467" t="s">
        <v>3015</v>
      </c>
      <c r="X1467" t="s">
        <v>905</v>
      </c>
      <c r="Y1467">
        <v>18</v>
      </c>
      <c r="Z1467">
        <v>18</v>
      </c>
      <c r="AA1467">
        <v>25</v>
      </c>
      <c r="AB1467">
        <v>72</v>
      </c>
      <c r="AD1467">
        <f>IF(ISBLANK(Source[[#This Row],[CrosslistID]]),1,1/COUNTIFS(Source[CrosslistID],Source[[#This Row],[CrosslistID]],Source[TermDesc],Source[[#This Row],[TermDesc]]))</f>
        <v>1</v>
      </c>
      <c r="AG1467">
        <v>0</v>
      </c>
      <c r="AH1467">
        <v>72</v>
      </c>
      <c r="AI1467">
        <v>1.4570000000000001</v>
      </c>
      <c r="AJ1467">
        <v>1.7484</v>
      </c>
      <c r="AK1467">
        <v>0.1767</v>
      </c>
      <c r="AL14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67">
        <f>IF(AND(Source[[#This Row],[Credit_Noncredit]]="Noncredit",Source[[#This Row],[FTEF]]&gt;0),Source[[#This Row],[NC XLST FTES]]*525/(437.5*Source[[#This Row],[FTEF]]),0)</f>
        <v>0</v>
      </c>
      <c r="AN1467">
        <f>IF(Source[[#This Row],[Credit_Noncredit]]="Credit",Source[[#This Row],[Census Enrollment]],Source[[#This Row],[Noncredit Avg. Attendance]])</f>
        <v>18</v>
      </c>
    </row>
    <row r="1468" spans="1:40" x14ac:dyDescent="0.25">
      <c r="A1468" t="s">
        <v>4581</v>
      </c>
      <c r="B1468" t="s">
        <v>886</v>
      </c>
      <c r="C1468" t="s">
        <v>1184</v>
      </c>
      <c r="D1468" t="s">
        <v>1317</v>
      </c>
      <c r="E1468" s="4">
        <v>37899</v>
      </c>
      <c r="F1468" s="4" t="s">
        <v>1318</v>
      </c>
      <c r="G1468" s="4">
        <v>127</v>
      </c>
      <c r="H1468" t="str">
        <f>CONCATENATE(Source[[#This Row],[Subject]],TRIM(Source[[#This Row],[Course]]))</f>
        <v>VMD127</v>
      </c>
      <c r="I1468" t="str">
        <f>VLOOKUP(Source[[#This Row],[SubjCrse]],'Courses and Categories'!$E$2:$G$1816,3,FALSE)</f>
        <v>Credit CTE</v>
      </c>
      <c r="J1468">
        <v>1</v>
      </c>
      <c r="K1468" t="s">
        <v>3016</v>
      </c>
      <c r="L1468" t="s">
        <v>39</v>
      </c>
      <c r="M1468" t="s">
        <v>1046</v>
      </c>
      <c r="N1468" t="s">
        <v>91</v>
      </c>
      <c r="O1468">
        <v>910</v>
      </c>
      <c r="P1468">
        <v>1300</v>
      </c>
      <c r="Q1468" t="s">
        <v>923</v>
      </c>
      <c r="R1468">
        <v>143</v>
      </c>
      <c r="S1468" t="s">
        <v>134</v>
      </c>
      <c r="T1468">
        <v>1</v>
      </c>
      <c r="U1468" s="1">
        <v>43479</v>
      </c>
      <c r="V1468" s="1">
        <v>43607</v>
      </c>
      <c r="W1468" t="s">
        <v>3010</v>
      </c>
      <c r="X1468" t="s">
        <v>1929</v>
      </c>
      <c r="Y1468">
        <v>29</v>
      </c>
      <c r="Z1468">
        <v>26</v>
      </c>
      <c r="AA1468">
        <v>30</v>
      </c>
      <c r="AB1468">
        <v>86.666700000000006</v>
      </c>
      <c r="AD1468">
        <f>IF(ISBLANK(Source[[#This Row],[CrosslistID]]),1,1/COUNTIFS(Source[CrosslistID],Source[[#This Row],[CrosslistID]],Source[TermDesc],Source[[#This Row],[TermDesc]]))</f>
        <v>1</v>
      </c>
      <c r="AG1468">
        <v>0</v>
      </c>
      <c r="AH1468">
        <v>86.666700000000006</v>
      </c>
      <c r="AI1468">
        <v>3.2</v>
      </c>
      <c r="AJ1468">
        <v>3.8666999999999998</v>
      </c>
      <c r="AK1468">
        <v>0.25</v>
      </c>
      <c r="AL14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68">
        <f>IF(AND(Source[[#This Row],[Credit_Noncredit]]="Noncredit",Source[[#This Row],[FTEF]]&gt;0),Source[[#This Row],[NC XLST FTES]]*525/(437.5*Source[[#This Row],[FTEF]]),0)</f>
        <v>0</v>
      </c>
      <c r="AN1468">
        <f>IF(Source[[#This Row],[Credit_Noncredit]]="Credit",Source[[#This Row],[Census Enrollment]],Source[[#This Row],[Noncredit Avg. Attendance]])</f>
        <v>29</v>
      </c>
    </row>
    <row r="1469" spans="1:40" x14ac:dyDescent="0.25">
      <c r="A1469" t="s">
        <v>4581</v>
      </c>
      <c r="B1469" t="s">
        <v>886</v>
      </c>
      <c r="C1469" t="s">
        <v>1184</v>
      </c>
      <c r="D1469" t="s">
        <v>1317</v>
      </c>
      <c r="E1469" s="4">
        <v>30172</v>
      </c>
      <c r="F1469" s="4" t="s">
        <v>1318</v>
      </c>
      <c r="G1469" s="4">
        <v>130</v>
      </c>
      <c r="H1469" t="str">
        <f>CONCATENATE(Source[[#This Row],[Subject]],TRIM(Source[[#This Row],[Course]]))</f>
        <v>VMD130</v>
      </c>
      <c r="I1469" t="str">
        <f>VLOOKUP(Source[[#This Row],[SubjCrse]],'Courses and Categories'!$E$2:$G$1816,3,FALSE)</f>
        <v>Credit CTE</v>
      </c>
      <c r="J1469">
        <v>1</v>
      </c>
      <c r="K1469" t="s">
        <v>3017</v>
      </c>
      <c r="L1469" t="s">
        <v>39</v>
      </c>
      <c r="M1469" t="s">
        <v>1046</v>
      </c>
      <c r="N1469" t="s">
        <v>41</v>
      </c>
      <c r="O1469">
        <v>1310</v>
      </c>
      <c r="P1469">
        <v>1700</v>
      </c>
      <c r="Q1469" t="s">
        <v>923</v>
      </c>
      <c r="R1469">
        <v>145</v>
      </c>
      <c r="S1469" t="s">
        <v>134</v>
      </c>
      <c r="T1469">
        <v>1</v>
      </c>
      <c r="U1469" s="1">
        <v>43479</v>
      </c>
      <c r="V1469" s="1">
        <v>43607</v>
      </c>
      <c r="W1469" t="s">
        <v>5011</v>
      </c>
      <c r="X1469" t="s">
        <v>1929</v>
      </c>
      <c r="Y1469">
        <v>29</v>
      </c>
      <c r="Z1469">
        <v>27</v>
      </c>
      <c r="AA1469">
        <v>25</v>
      </c>
      <c r="AB1469">
        <v>108</v>
      </c>
      <c r="AD1469">
        <f>IF(ISBLANK(Source[[#This Row],[CrosslistID]]),1,1/COUNTIFS(Source[CrosslistID],Source[[#This Row],[CrosslistID]],Source[TermDesc],Source[[#This Row],[TermDesc]]))</f>
        <v>1</v>
      </c>
      <c r="AG1469">
        <v>0</v>
      </c>
      <c r="AH1469">
        <v>108</v>
      </c>
      <c r="AI1469">
        <v>3.4670000000000001</v>
      </c>
      <c r="AJ1469">
        <v>3.867</v>
      </c>
      <c r="AK1469">
        <v>0.25</v>
      </c>
      <c r="AL14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69">
        <f>IF(AND(Source[[#This Row],[Credit_Noncredit]]="Noncredit",Source[[#This Row],[FTEF]]&gt;0),Source[[#This Row],[NC XLST FTES]]*525/(437.5*Source[[#This Row],[FTEF]]),0)</f>
        <v>0</v>
      </c>
      <c r="AN1469">
        <f>IF(Source[[#This Row],[Credit_Noncredit]]="Credit",Source[[#This Row],[Census Enrollment]],Source[[#This Row],[Noncredit Avg. Attendance]])</f>
        <v>29</v>
      </c>
    </row>
    <row r="1470" spans="1:40" x14ac:dyDescent="0.25">
      <c r="A1470" t="s">
        <v>4581</v>
      </c>
      <c r="B1470" t="s">
        <v>886</v>
      </c>
      <c r="C1470" t="s">
        <v>1184</v>
      </c>
      <c r="D1470" t="s">
        <v>1317</v>
      </c>
      <c r="E1470" s="4">
        <v>37900</v>
      </c>
      <c r="F1470" s="4" t="s">
        <v>1318</v>
      </c>
      <c r="G1470" s="4">
        <v>130</v>
      </c>
      <c r="H1470" t="str">
        <f>CONCATENATE(Source[[#This Row],[Subject]],TRIM(Source[[#This Row],[Course]]))</f>
        <v>VMD130</v>
      </c>
      <c r="I1470" t="str">
        <f>VLOOKUP(Source[[#This Row],[SubjCrse]],'Courses and Categories'!$E$2:$G$1816,3,FALSE)</f>
        <v>Credit CTE</v>
      </c>
      <c r="J1470">
        <v>501</v>
      </c>
      <c r="K1470" t="s">
        <v>3017</v>
      </c>
      <c r="L1470" t="s">
        <v>87</v>
      </c>
      <c r="M1470" t="s">
        <v>1046</v>
      </c>
      <c r="N1470" t="s">
        <v>41</v>
      </c>
      <c r="O1470">
        <v>1800</v>
      </c>
      <c r="P1470">
        <v>2150</v>
      </c>
      <c r="Q1470" t="s">
        <v>923</v>
      </c>
      <c r="R1470">
        <v>143</v>
      </c>
      <c r="S1470" t="s">
        <v>134</v>
      </c>
      <c r="T1470">
        <v>1</v>
      </c>
      <c r="U1470" s="1">
        <v>43479</v>
      </c>
      <c r="V1470" s="1">
        <v>43607</v>
      </c>
      <c r="W1470" t="s">
        <v>1325</v>
      </c>
      <c r="X1470" t="s">
        <v>1929</v>
      </c>
      <c r="Y1470">
        <v>30</v>
      </c>
      <c r="Z1470">
        <v>28</v>
      </c>
      <c r="AA1470">
        <v>25</v>
      </c>
      <c r="AB1470">
        <v>112</v>
      </c>
      <c r="AD1470">
        <f>IF(ISBLANK(Source[[#This Row],[CrosslistID]]),1,1/COUNTIFS(Source[CrosslistID],Source[[#This Row],[CrosslistID]],Source[TermDesc],Source[[#This Row],[TermDesc]]))</f>
        <v>1</v>
      </c>
      <c r="AG1470">
        <v>0</v>
      </c>
      <c r="AH1470">
        <v>112</v>
      </c>
      <c r="AI1470">
        <v>3.6</v>
      </c>
      <c r="AJ1470">
        <v>4</v>
      </c>
      <c r="AK1470">
        <v>0.25</v>
      </c>
      <c r="AL14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70">
        <f>IF(AND(Source[[#This Row],[Credit_Noncredit]]="Noncredit",Source[[#This Row],[FTEF]]&gt;0),Source[[#This Row],[NC XLST FTES]]*525/(437.5*Source[[#This Row],[FTEF]]),0)</f>
        <v>0</v>
      </c>
      <c r="AN1470">
        <f>IF(Source[[#This Row],[Credit_Noncredit]]="Credit",Source[[#This Row],[Census Enrollment]],Source[[#This Row],[Noncredit Avg. Attendance]])</f>
        <v>30</v>
      </c>
    </row>
    <row r="1471" spans="1:40" x14ac:dyDescent="0.25">
      <c r="A1471" t="s">
        <v>4581</v>
      </c>
      <c r="B1471" t="s">
        <v>886</v>
      </c>
      <c r="C1471" t="s">
        <v>1184</v>
      </c>
      <c r="D1471" t="s">
        <v>1317</v>
      </c>
      <c r="E1471" s="4">
        <v>37262</v>
      </c>
      <c r="F1471" s="4" t="s">
        <v>1318</v>
      </c>
      <c r="G1471" s="4">
        <v>135</v>
      </c>
      <c r="H1471" t="str">
        <f>CONCATENATE(Source[[#This Row],[Subject]],TRIM(Source[[#This Row],[Course]]))</f>
        <v>VMD135</v>
      </c>
      <c r="I1471" t="str">
        <f>VLOOKUP(Source[[#This Row],[SubjCrse]],'Courses and Categories'!$E$2:$G$1816,3,FALSE)</f>
        <v>Credit CTE</v>
      </c>
      <c r="J1471">
        <v>1</v>
      </c>
      <c r="K1471" t="s">
        <v>5012</v>
      </c>
      <c r="L1471" t="s">
        <v>39</v>
      </c>
      <c r="M1471" t="s">
        <v>1046</v>
      </c>
      <c r="N1471" t="s">
        <v>50</v>
      </c>
      <c r="O1471">
        <v>1310</v>
      </c>
      <c r="P1471">
        <v>1600</v>
      </c>
      <c r="Q1471" t="s">
        <v>923</v>
      </c>
      <c r="R1471">
        <v>144</v>
      </c>
      <c r="S1471" t="s">
        <v>134</v>
      </c>
      <c r="T1471" t="s">
        <v>44</v>
      </c>
      <c r="U1471" s="1">
        <v>43488</v>
      </c>
      <c r="V1471" s="1">
        <v>43537</v>
      </c>
      <c r="W1471" t="s">
        <v>1325</v>
      </c>
      <c r="X1471" t="s">
        <v>905</v>
      </c>
      <c r="Y1471">
        <v>24</v>
      </c>
      <c r="Z1471">
        <v>20</v>
      </c>
      <c r="AA1471">
        <v>30</v>
      </c>
      <c r="AB1471">
        <v>66.666700000000006</v>
      </c>
      <c r="AD1471">
        <f>IF(ISBLANK(Source[[#This Row],[CrosslistID]]),1,1/COUNTIFS(Source[CrosslistID],Source[[#This Row],[CrosslistID]],Source[TermDesc],Source[[#This Row],[TermDesc]]))</f>
        <v>1</v>
      </c>
      <c r="AG1471">
        <v>0</v>
      </c>
      <c r="AH1471">
        <v>66.666700000000006</v>
      </c>
      <c r="AI1471">
        <v>1.0509999999999999</v>
      </c>
      <c r="AJ1471">
        <v>1.0967</v>
      </c>
      <c r="AK1471">
        <v>8.3799999999999999E-2</v>
      </c>
      <c r="AL14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71">
        <f>IF(AND(Source[[#This Row],[Credit_Noncredit]]="Noncredit",Source[[#This Row],[FTEF]]&gt;0),Source[[#This Row],[NC XLST FTES]]*525/(437.5*Source[[#This Row],[FTEF]]),0)</f>
        <v>0</v>
      </c>
      <c r="AN1471">
        <f>IF(Source[[#This Row],[Credit_Noncredit]]="Credit",Source[[#This Row],[Census Enrollment]],Source[[#This Row],[Noncredit Avg. Attendance]])</f>
        <v>24</v>
      </c>
    </row>
    <row r="1472" spans="1:40" x14ac:dyDescent="0.25">
      <c r="A1472" t="s">
        <v>4581</v>
      </c>
      <c r="B1472" t="s">
        <v>886</v>
      </c>
      <c r="C1472" t="s">
        <v>1184</v>
      </c>
      <c r="D1472" t="s">
        <v>1317</v>
      </c>
      <c r="E1472" s="4">
        <v>32972</v>
      </c>
      <c r="F1472" s="4" t="s">
        <v>1318</v>
      </c>
      <c r="G1472" s="4">
        <v>140</v>
      </c>
      <c r="H1472" t="str">
        <f>CONCATENATE(Source[[#This Row],[Subject]],TRIM(Source[[#This Row],[Course]]))</f>
        <v>VMD140</v>
      </c>
      <c r="I1472" t="str">
        <f>VLOOKUP(Source[[#This Row],[SubjCrse]],'Courses and Categories'!$E$2:$G$1816,3,FALSE)</f>
        <v>Credit CTE</v>
      </c>
      <c r="J1472">
        <v>351</v>
      </c>
      <c r="K1472" t="s">
        <v>3019</v>
      </c>
      <c r="L1472" t="s">
        <v>39</v>
      </c>
      <c r="M1472" t="s">
        <v>1046</v>
      </c>
      <c r="N1472" t="s">
        <v>105</v>
      </c>
      <c r="O1472">
        <v>1310</v>
      </c>
      <c r="P1472">
        <v>1600</v>
      </c>
      <c r="Q1472" t="s">
        <v>52</v>
      </c>
      <c r="R1472">
        <v>473</v>
      </c>
      <c r="S1472" t="s">
        <v>53</v>
      </c>
      <c r="T1472">
        <v>1</v>
      </c>
      <c r="U1472" s="1">
        <v>43479</v>
      </c>
      <c r="V1472" s="1">
        <v>43607</v>
      </c>
      <c r="W1472" t="s">
        <v>3020</v>
      </c>
      <c r="X1472" t="s">
        <v>1929</v>
      </c>
      <c r="Y1472">
        <v>31</v>
      </c>
      <c r="Z1472">
        <v>30</v>
      </c>
      <c r="AA1472">
        <v>35</v>
      </c>
      <c r="AB1472">
        <v>85.714299999999994</v>
      </c>
      <c r="AD1472">
        <f>IF(ISBLANK(Source[[#This Row],[CrosslistID]]),1,1/COUNTIFS(Source[CrosslistID],Source[[#This Row],[CrosslistID]],Source[TermDesc],Source[[#This Row],[TermDesc]]))</f>
        <v>1</v>
      </c>
      <c r="AG1472">
        <v>0</v>
      </c>
      <c r="AH1472">
        <v>85.714299999999994</v>
      </c>
      <c r="AI1472">
        <v>6</v>
      </c>
      <c r="AJ1472">
        <v>6.2</v>
      </c>
      <c r="AK1472">
        <v>0.33329999999999999</v>
      </c>
      <c r="AL14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72">
        <f>IF(AND(Source[[#This Row],[Credit_Noncredit]]="Noncredit",Source[[#This Row],[FTEF]]&gt;0),Source[[#This Row],[NC XLST FTES]]*525/(437.5*Source[[#This Row],[FTEF]]),0)</f>
        <v>0</v>
      </c>
      <c r="AN1472">
        <f>IF(Source[[#This Row],[Credit_Noncredit]]="Credit",Source[[#This Row],[Census Enrollment]],Source[[#This Row],[Noncredit Avg. Attendance]])</f>
        <v>31</v>
      </c>
    </row>
    <row r="1473" spans="1:40" x14ac:dyDescent="0.25">
      <c r="A1473" t="s">
        <v>4581</v>
      </c>
      <c r="B1473" t="s">
        <v>886</v>
      </c>
      <c r="C1473" t="s">
        <v>1184</v>
      </c>
      <c r="D1473" t="s">
        <v>1317</v>
      </c>
      <c r="E1473" s="4">
        <v>38432</v>
      </c>
      <c r="F1473" s="4" t="s">
        <v>1318</v>
      </c>
      <c r="G1473" s="4">
        <v>140</v>
      </c>
      <c r="H1473" t="str">
        <f>CONCATENATE(Source[[#This Row],[Subject]],TRIM(Source[[#This Row],[Course]]))</f>
        <v>VMD140</v>
      </c>
      <c r="I1473" t="str">
        <f>VLOOKUP(Source[[#This Row],[SubjCrse]],'Courses and Categories'!$E$2:$G$1816,3,FALSE)</f>
        <v>Credit CTE</v>
      </c>
      <c r="J1473">
        <v>501</v>
      </c>
      <c r="K1473" t="s">
        <v>3019</v>
      </c>
      <c r="L1473" t="s">
        <v>87</v>
      </c>
      <c r="M1473" t="s">
        <v>1046</v>
      </c>
      <c r="N1473" t="s">
        <v>105</v>
      </c>
      <c r="O1473">
        <v>1800</v>
      </c>
      <c r="P1473">
        <v>2050</v>
      </c>
      <c r="Q1473" t="s">
        <v>923</v>
      </c>
      <c r="R1473">
        <v>105</v>
      </c>
      <c r="S1473" t="s">
        <v>134</v>
      </c>
      <c r="T1473">
        <v>1</v>
      </c>
      <c r="U1473" s="1">
        <v>43479</v>
      </c>
      <c r="V1473" s="1">
        <v>43607</v>
      </c>
      <c r="W1473" t="s">
        <v>3020</v>
      </c>
      <c r="X1473" t="s">
        <v>1929</v>
      </c>
      <c r="Y1473">
        <v>27</v>
      </c>
      <c r="Z1473">
        <v>27</v>
      </c>
      <c r="AA1473">
        <v>29</v>
      </c>
      <c r="AB1473">
        <v>93.103399999999993</v>
      </c>
      <c r="AD1473">
        <f>IF(ISBLANK(Source[[#This Row],[CrosslistID]]),1,1/COUNTIFS(Source[CrosslistID],Source[[#This Row],[CrosslistID]],Source[TermDesc],Source[[#This Row],[TermDesc]]))</f>
        <v>1</v>
      </c>
      <c r="AG1473">
        <v>0</v>
      </c>
      <c r="AH1473">
        <v>93.103399999999993</v>
      </c>
      <c r="AI1473">
        <v>5.2</v>
      </c>
      <c r="AJ1473">
        <v>5.4</v>
      </c>
      <c r="AK1473">
        <v>0.33329999999999999</v>
      </c>
      <c r="AL14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73">
        <f>IF(AND(Source[[#This Row],[Credit_Noncredit]]="Noncredit",Source[[#This Row],[FTEF]]&gt;0),Source[[#This Row],[NC XLST FTES]]*525/(437.5*Source[[#This Row],[FTEF]]),0)</f>
        <v>0</v>
      </c>
      <c r="AN1473">
        <f>IF(Source[[#This Row],[Credit_Noncredit]]="Credit",Source[[#This Row],[Census Enrollment]],Source[[#This Row],[Noncredit Avg. Attendance]])</f>
        <v>27</v>
      </c>
    </row>
    <row r="1474" spans="1:40" x14ac:dyDescent="0.25">
      <c r="A1474" t="s">
        <v>4581</v>
      </c>
      <c r="B1474" t="s">
        <v>886</v>
      </c>
      <c r="C1474" t="s">
        <v>1184</v>
      </c>
      <c r="D1474" t="s">
        <v>1317</v>
      </c>
      <c r="E1474" s="4">
        <v>32521</v>
      </c>
      <c r="F1474" s="4" t="s">
        <v>1318</v>
      </c>
      <c r="G1474" s="4">
        <v>150</v>
      </c>
      <c r="H1474" t="str">
        <f>CONCATENATE(Source[[#This Row],[Subject]],TRIM(Source[[#This Row],[Course]]))</f>
        <v>VMD150</v>
      </c>
      <c r="I1474" t="str">
        <f>VLOOKUP(Source[[#This Row],[SubjCrse]],'Courses and Categories'!$E$2:$G$1816,3,FALSE)</f>
        <v>Credit CTE</v>
      </c>
      <c r="J1474">
        <v>501</v>
      </c>
      <c r="K1474" t="s">
        <v>3022</v>
      </c>
      <c r="L1474" t="s">
        <v>87</v>
      </c>
      <c r="M1474" t="s">
        <v>1046</v>
      </c>
      <c r="N1474" t="s">
        <v>180</v>
      </c>
      <c r="O1474">
        <v>1800</v>
      </c>
      <c r="P1474">
        <v>2150</v>
      </c>
      <c r="Q1474" t="s">
        <v>923</v>
      </c>
      <c r="R1474">
        <v>143</v>
      </c>
      <c r="S1474" t="s">
        <v>134</v>
      </c>
      <c r="T1474">
        <v>1</v>
      </c>
      <c r="U1474" s="1">
        <v>43479</v>
      </c>
      <c r="V1474" s="1">
        <v>43607</v>
      </c>
      <c r="W1474" t="s">
        <v>734</v>
      </c>
      <c r="X1474" t="s">
        <v>1929</v>
      </c>
      <c r="Y1474">
        <v>28</v>
      </c>
      <c r="Z1474">
        <v>28</v>
      </c>
      <c r="AA1474">
        <v>25</v>
      </c>
      <c r="AB1474">
        <v>112</v>
      </c>
      <c r="AD1474">
        <f>IF(ISBLANK(Source[[#This Row],[CrosslistID]]),1,1/COUNTIFS(Source[CrosslistID],Source[[#This Row],[CrosslistID]],Source[TermDesc],Source[[#This Row],[TermDesc]]))</f>
        <v>1</v>
      </c>
      <c r="AG1474">
        <v>0</v>
      </c>
      <c r="AH1474">
        <v>112</v>
      </c>
      <c r="AI1474">
        <v>3.3330000000000002</v>
      </c>
      <c r="AJ1474">
        <v>3.7330000000000001</v>
      </c>
      <c r="AK1474">
        <v>0.25</v>
      </c>
      <c r="AL14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74">
        <f>IF(AND(Source[[#This Row],[Credit_Noncredit]]="Noncredit",Source[[#This Row],[FTEF]]&gt;0),Source[[#This Row],[NC XLST FTES]]*525/(437.5*Source[[#This Row],[FTEF]]),0)</f>
        <v>0</v>
      </c>
      <c r="AN1474">
        <f>IF(Source[[#This Row],[Credit_Noncredit]]="Credit",Source[[#This Row],[Census Enrollment]],Source[[#This Row],[Noncredit Avg. Attendance]])</f>
        <v>28</v>
      </c>
    </row>
    <row r="1475" spans="1:40" x14ac:dyDescent="0.25">
      <c r="A1475" t="s">
        <v>4581</v>
      </c>
      <c r="B1475" t="s">
        <v>886</v>
      </c>
      <c r="C1475" t="s">
        <v>1184</v>
      </c>
      <c r="D1475" t="s">
        <v>1317</v>
      </c>
      <c r="E1475" s="4">
        <v>30180</v>
      </c>
      <c r="F1475" s="4" t="s">
        <v>1318</v>
      </c>
      <c r="G1475" s="4">
        <v>151</v>
      </c>
      <c r="H1475" t="str">
        <f>CONCATENATE(Source[[#This Row],[Subject]],TRIM(Source[[#This Row],[Course]]))</f>
        <v>VMD151</v>
      </c>
      <c r="I1475" t="str">
        <f>VLOOKUP(Source[[#This Row],[SubjCrse]],'Courses and Categories'!$E$2:$G$1816,3,FALSE)</f>
        <v>Credit CTE</v>
      </c>
      <c r="J1475">
        <v>1</v>
      </c>
      <c r="K1475" t="s">
        <v>5013</v>
      </c>
      <c r="L1475" t="s">
        <v>39</v>
      </c>
      <c r="M1475" t="s">
        <v>1046</v>
      </c>
      <c r="N1475" t="s">
        <v>91</v>
      </c>
      <c r="O1475">
        <v>910</v>
      </c>
      <c r="P1475">
        <v>1300</v>
      </c>
      <c r="Q1475" t="s">
        <v>923</v>
      </c>
      <c r="R1475">
        <v>105</v>
      </c>
      <c r="S1475" t="s">
        <v>134</v>
      </c>
      <c r="T1475">
        <v>1</v>
      </c>
      <c r="U1475" s="1">
        <v>43479</v>
      </c>
      <c r="V1475" s="1">
        <v>43607</v>
      </c>
      <c r="W1475" t="s">
        <v>3023</v>
      </c>
      <c r="X1475" t="s">
        <v>1929</v>
      </c>
      <c r="Y1475">
        <v>26</v>
      </c>
      <c r="Z1475">
        <v>25</v>
      </c>
      <c r="AA1475">
        <v>29</v>
      </c>
      <c r="AB1475">
        <v>86.206900000000005</v>
      </c>
      <c r="AD1475">
        <f>IF(ISBLANK(Source[[#This Row],[CrosslistID]]),1,1/COUNTIFS(Source[CrosslistID],Source[[#This Row],[CrosslistID]],Source[TermDesc],Source[[#This Row],[TermDesc]]))</f>
        <v>1</v>
      </c>
      <c r="AG1475">
        <v>0</v>
      </c>
      <c r="AH1475">
        <v>86.206900000000005</v>
      </c>
      <c r="AI1475">
        <v>3.2</v>
      </c>
      <c r="AJ1475">
        <v>3.4666999999999999</v>
      </c>
      <c r="AK1475">
        <v>0.25</v>
      </c>
      <c r="AL14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75">
        <f>IF(AND(Source[[#This Row],[Credit_Noncredit]]="Noncredit",Source[[#This Row],[FTEF]]&gt;0),Source[[#This Row],[NC XLST FTES]]*525/(437.5*Source[[#This Row],[FTEF]]),0)</f>
        <v>0</v>
      </c>
      <c r="AN1475">
        <f>IF(Source[[#This Row],[Credit_Noncredit]]="Credit",Source[[#This Row],[Census Enrollment]],Source[[#This Row],[Noncredit Avg. Attendance]])</f>
        <v>26</v>
      </c>
    </row>
    <row r="1476" spans="1:40" x14ac:dyDescent="0.25">
      <c r="A1476" t="s">
        <v>4581</v>
      </c>
      <c r="B1476" t="s">
        <v>886</v>
      </c>
      <c r="C1476" t="s">
        <v>1184</v>
      </c>
      <c r="D1476" t="s">
        <v>1317</v>
      </c>
      <c r="E1476" s="4">
        <v>32149</v>
      </c>
      <c r="F1476" s="4" t="s">
        <v>1318</v>
      </c>
      <c r="G1476" s="4">
        <v>152</v>
      </c>
      <c r="H1476" t="str">
        <f>CONCATENATE(Source[[#This Row],[Subject]],TRIM(Source[[#This Row],[Course]]))</f>
        <v>VMD152</v>
      </c>
      <c r="I1476" t="str">
        <f>VLOOKUP(Source[[#This Row],[SubjCrse]],'Courses and Categories'!$E$2:$G$1816,3,FALSE)</f>
        <v>Credit CTE</v>
      </c>
      <c r="J1476">
        <v>1</v>
      </c>
      <c r="K1476" t="s">
        <v>1319</v>
      </c>
      <c r="L1476" t="s">
        <v>39</v>
      </c>
      <c r="M1476" t="s">
        <v>1046</v>
      </c>
      <c r="N1476" t="s">
        <v>185</v>
      </c>
      <c r="O1476">
        <v>1310</v>
      </c>
      <c r="P1476">
        <v>1700</v>
      </c>
      <c r="Q1476" t="s">
        <v>923</v>
      </c>
      <c r="R1476">
        <v>105</v>
      </c>
      <c r="S1476" t="s">
        <v>134</v>
      </c>
      <c r="T1476">
        <v>1</v>
      </c>
      <c r="U1476" s="1">
        <v>43479</v>
      </c>
      <c r="V1476" s="1">
        <v>43607</v>
      </c>
      <c r="W1476" t="s">
        <v>3015</v>
      </c>
      <c r="X1476" t="s">
        <v>1929</v>
      </c>
      <c r="Y1476">
        <v>33</v>
      </c>
      <c r="Z1476">
        <v>32</v>
      </c>
      <c r="AA1476">
        <v>29</v>
      </c>
      <c r="AB1476">
        <v>110.34480000000001</v>
      </c>
      <c r="AD1476">
        <f>IF(ISBLANK(Source[[#This Row],[CrosslistID]]),1,1/COUNTIFS(Source[CrosslistID],Source[[#This Row],[CrosslistID]],Source[TermDesc],Source[[#This Row],[TermDesc]]))</f>
        <v>1</v>
      </c>
      <c r="AG1476">
        <v>0</v>
      </c>
      <c r="AH1476">
        <v>110.34480000000001</v>
      </c>
      <c r="AI1476">
        <v>4</v>
      </c>
      <c r="AJ1476">
        <v>4.4000000000000004</v>
      </c>
      <c r="AK1476">
        <v>0.25</v>
      </c>
      <c r="AL14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76">
        <f>IF(AND(Source[[#This Row],[Credit_Noncredit]]="Noncredit",Source[[#This Row],[FTEF]]&gt;0),Source[[#This Row],[NC XLST FTES]]*525/(437.5*Source[[#This Row],[FTEF]]),0)</f>
        <v>0</v>
      </c>
      <c r="AN1476">
        <f>IF(Source[[#This Row],[Credit_Noncredit]]="Credit",Source[[#This Row],[Census Enrollment]],Source[[#This Row],[Noncredit Avg. Attendance]])</f>
        <v>33</v>
      </c>
    </row>
    <row r="1477" spans="1:40" x14ac:dyDescent="0.25">
      <c r="A1477" t="s">
        <v>4581</v>
      </c>
      <c r="B1477" t="s">
        <v>886</v>
      </c>
      <c r="C1477" t="s">
        <v>1184</v>
      </c>
      <c r="D1477" t="s">
        <v>1317</v>
      </c>
      <c r="E1477" s="4">
        <v>38433</v>
      </c>
      <c r="F1477" s="4" t="s">
        <v>1318</v>
      </c>
      <c r="G1477" s="4">
        <v>153</v>
      </c>
      <c r="H1477" t="str">
        <f>CONCATENATE(Source[[#This Row],[Subject]],TRIM(Source[[#This Row],[Course]]))</f>
        <v>VMD153</v>
      </c>
      <c r="I1477" t="str">
        <f>VLOOKUP(Source[[#This Row],[SubjCrse]],'Courses and Categories'!$E$2:$G$1816,3,FALSE)</f>
        <v>Credit CTE</v>
      </c>
      <c r="J1477">
        <v>1</v>
      </c>
      <c r="K1477" t="s">
        <v>3024</v>
      </c>
      <c r="L1477" t="s">
        <v>39</v>
      </c>
      <c r="M1477" t="s">
        <v>1046</v>
      </c>
      <c r="N1477" t="s">
        <v>180</v>
      </c>
      <c r="O1477">
        <v>910</v>
      </c>
      <c r="P1477">
        <v>1300</v>
      </c>
      <c r="Q1477" t="s">
        <v>923</v>
      </c>
      <c r="R1477">
        <v>143</v>
      </c>
      <c r="S1477" t="s">
        <v>134</v>
      </c>
      <c r="T1477">
        <v>1</v>
      </c>
      <c r="U1477" s="1">
        <v>43479</v>
      </c>
      <c r="V1477" s="1">
        <v>43607</v>
      </c>
      <c r="W1477" t="s">
        <v>3015</v>
      </c>
      <c r="X1477" t="s">
        <v>1929</v>
      </c>
      <c r="Y1477">
        <v>25</v>
      </c>
      <c r="Z1477">
        <v>24</v>
      </c>
      <c r="AA1477">
        <v>25</v>
      </c>
      <c r="AB1477">
        <v>96</v>
      </c>
      <c r="AD1477">
        <f>IF(ISBLANK(Source[[#This Row],[CrosslistID]]),1,1/COUNTIFS(Source[CrosslistID],Source[[#This Row],[CrosslistID]],Source[TermDesc],Source[[#This Row],[TermDesc]]))</f>
        <v>1</v>
      </c>
      <c r="AG1477">
        <v>0</v>
      </c>
      <c r="AH1477">
        <v>96</v>
      </c>
      <c r="AI1477">
        <v>2.9329999999999998</v>
      </c>
      <c r="AJ1477">
        <v>3.3330000000000002</v>
      </c>
      <c r="AK1477">
        <v>0.25</v>
      </c>
      <c r="AL14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77">
        <f>IF(AND(Source[[#This Row],[Credit_Noncredit]]="Noncredit",Source[[#This Row],[FTEF]]&gt;0),Source[[#This Row],[NC XLST FTES]]*525/(437.5*Source[[#This Row],[FTEF]]),0)</f>
        <v>0</v>
      </c>
      <c r="AN1477">
        <f>IF(Source[[#This Row],[Credit_Noncredit]]="Credit",Source[[#This Row],[Census Enrollment]],Source[[#This Row],[Noncredit Avg. Attendance]])</f>
        <v>25</v>
      </c>
    </row>
    <row r="1478" spans="1:40" x14ac:dyDescent="0.25">
      <c r="A1478" t="s">
        <v>4581</v>
      </c>
      <c r="B1478" t="s">
        <v>886</v>
      </c>
      <c r="C1478" t="s">
        <v>1184</v>
      </c>
      <c r="D1478" t="s">
        <v>1317</v>
      </c>
      <c r="E1478" s="4">
        <v>31318</v>
      </c>
      <c r="F1478" s="4" t="s">
        <v>1318</v>
      </c>
      <c r="G1478" s="4">
        <v>154</v>
      </c>
      <c r="H1478" t="str">
        <f>CONCATENATE(Source[[#This Row],[Subject]],TRIM(Source[[#This Row],[Course]]))</f>
        <v>VMD154</v>
      </c>
      <c r="I1478" t="str">
        <f>VLOOKUP(Source[[#This Row],[SubjCrse]],'Courses and Categories'!$E$2:$G$1816,3,FALSE)</f>
        <v>Credit CTE</v>
      </c>
      <c r="J1478">
        <v>1</v>
      </c>
      <c r="K1478" t="s">
        <v>1321</v>
      </c>
      <c r="L1478" t="s">
        <v>39</v>
      </c>
      <c r="M1478" t="s">
        <v>1046</v>
      </c>
      <c r="N1478" t="s">
        <v>180</v>
      </c>
      <c r="O1478">
        <v>1310</v>
      </c>
      <c r="P1478">
        <v>1700</v>
      </c>
      <c r="Q1478" t="s">
        <v>923</v>
      </c>
      <c r="R1478">
        <v>105</v>
      </c>
      <c r="S1478" t="s">
        <v>134</v>
      </c>
      <c r="T1478">
        <v>1</v>
      </c>
      <c r="U1478" s="1">
        <v>43479</v>
      </c>
      <c r="V1478" s="1">
        <v>43607</v>
      </c>
      <c r="W1478" t="s">
        <v>1322</v>
      </c>
      <c r="X1478" t="s">
        <v>1929</v>
      </c>
      <c r="Y1478">
        <v>25</v>
      </c>
      <c r="Z1478">
        <v>23</v>
      </c>
      <c r="AA1478">
        <v>29</v>
      </c>
      <c r="AB1478">
        <v>79.310299999999998</v>
      </c>
      <c r="AD1478">
        <f>IF(ISBLANK(Source[[#This Row],[CrosslistID]]),1,1/COUNTIFS(Source[CrosslistID],Source[[#This Row],[CrosslistID]],Source[TermDesc],Source[[#This Row],[TermDesc]]))</f>
        <v>1</v>
      </c>
      <c r="AG1478">
        <v>0</v>
      </c>
      <c r="AH1478">
        <v>79.310299999999998</v>
      </c>
      <c r="AI1478">
        <v>2.9329999999999998</v>
      </c>
      <c r="AJ1478">
        <v>3.3330000000000002</v>
      </c>
      <c r="AK1478">
        <v>0.25</v>
      </c>
      <c r="AL14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78">
        <f>IF(AND(Source[[#This Row],[Credit_Noncredit]]="Noncredit",Source[[#This Row],[FTEF]]&gt;0),Source[[#This Row],[NC XLST FTES]]*525/(437.5*Source[[#This Row],[FTEF]]),0)</f>
        <v>0</v>
      </c>
      <c r="AN1478">
        <f>IF(Source[[#This Row],[Credit_Noncredit]]="Credit",Source[[#This Row],[Census Enrollment]],Source[[#This Row],[Noncredit Avg. Attendance]])</f>
        <v>25</v>
      </c>
    </row>
    <row r="1479" spans="1:40" x14ac:dyDescent="0.25">
      <c r="A1479" t="s">
        <v>4581</v>
      </c>
      <c r="B1479" t="s">
        <v>886</v>
      </c>
      <c r="C1479" t="s">
        <v>1184</v>
      </c>
      <c r="D1479" t="s">
        <v>1317</v>
      </c>
      <c r="E1479" s="4">
        <v>32406</v>
      </c>
      <c r="F1479" s="4" t="s">
        <v>1318</v>
      </c>
      <c r="G1479" s="4">
        <v>154</v>
      </c>
      <c r="H1479" t="str">
        <f>CONCATENATE(Source[[#This Row],[Subject]],TRIM(Source[[#This Row],[Course]]))</f>
        <v>VMD154</v>
      </c>
      <c r="I1479" t="str">
        <f>VLOOKUP(Source[[#This Row],[SubjCrse]],'Courses and Categories'!$E$2:$G$1816,3,FALSE)</f>
        <v>Credit CTE</v>
      </c>
      <c r="J1479">
        <v>501</v>
      </c>
      <c r="K1479" t="s">
        <v>1321</v>
      </c>
      <c r="L1479" t="s">
        <v>87</v>
      </c>
      <c r="M1479" t="s">
        <v>1046</v>
      </c>
      <c r="N1479" t="s">
        <v>185</v>
      </c>
      <c r="O1479">
        <v>1800</v>
      </c>
      <c r="P1479">
        <v>2150</v>
      </c>
      <c r="Q1479" t="s">
        <v>923</v>
      </c>
      <c r="R1479">
        <v>105</v>
      </c>
      <c r="S1479" t="s">
        <v>134</v>
      </c>
      <c r="T1479">
        <v>1</v>
      </c>
      <c r="U1479" s="1">
        <v>43479</v>
      </c>
      <c r="V1479" s="1">
        <v>43607</v>
      </c>
      <c r="W1479" t="s">
        <v>1322</v>
      </c>
      <c r="X1479" t="s">
        <v>1929</v>
      </c>
      <c r="Y1479">
        <v>29</v>
      </c>
      <c r="Z1479">
        <v>28</v>
      </c>
      <c r="AA1479">
        <v>29</v>
      </c>
      <c r="AB1479">
        <v>96.551699999999997</v>
      </c>
      <c r="AD1479">
        <f>IF(ISBLANK(Source[[#This Row],[CrosslistID]]),1,1/COUNTIFS(Source[CrosslistID],Source[[#This Row],[CrosslistID]],Source[TermDesc],Source[[#This Row],[TermDesc]]))</f>
        <v>1</v>
      </c>
      <c r="AG1479">
        <v>0</v>
      </c>
      <c r="AH1479">
        <v>96.551699999999997</v>
      </c>
      <c r="AI1479">
        <v>3.4670000000000001</v>
      </c>
      <c r="AJ1479">
        <v>3.867</v>
      </c>
      <c r="AK1479">
        <v>0.25</v>
      </c>
      <c r="AL14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79">
        <f>IF(AND(Source[[#This Row],[Credit_Noncredit]]="Noncredit",Source[[#This Row],[FTEF]]&gt;0),Source[[#This Row],[NC XLST FTES]]*525/(437.5*Source[[#This Row],[FTEF]]),0)</f>
        <v>0</v>
      </c>
      <c r="AN1479">
        <f>IF(Source[[#This Row],[Credit_Noncredit]]="Credit",Source[[#This Row],[Census Enrollment]],Source[[#This Row],[Noncredit Avg. Attendance]])</f>
        <v>29</v>
      </c>
    </row>
    <row r="1480" spans="1:40" x14ac:dyDescent="0.25">
      <c r="A1480" t="s">
        <v>4581</v>
      </c>
      <c r="B1480" t="s">
        <v>886</v>
      </c>
      <c r="C1480" t="s">
        <v>1184</v>
      </c>
      <c r="D1480" t="s">
        <v>1317</v>
      </c>
      <c r="E1480" s="4">
        <v>34328</v>
      </c>
      <c r="F1480" s="4" t="s">
        <v>1318</v>
      </c>
      <c r="G1480" s="4">
        <v>170</v>
      </c>
      <c r="H1480" t="str">
        <f>CONCATENATE(Source[[#This Row],[Subject]],TRIM(Source[[#This Row],[Course]]))</f>
        <v>VMD170</v>
      </c>
      <c r="I1480" t="str">
        <f>VLOOKUP(Source[[#This Row],[SubjCrse]],'Courses and Categories'!$E$2:$G$1816,3,FALSE)</f>
        <v>Credit CTE</v>
      </c>
      <c r="J1480">
        <v>1</v>
      </c>
      <c r="K1480" t="s">
        <v>5014</v>
      </c>
      <c r="L1480" t="s">
        <v>39</v>
      </c>
      <c r="M1480" t="s">
        <v>1046</v>
      </c>
      <c r="N1480" t="s">
        <v>59</v>
      </c>
      <c r="O1480">
        <v>910</v>
      </c>
      <c r="P1480">
        <v>1200</v>
      </c>
      <c r="Q1480" t="s">
        <v>923</v>
      </c>
      <c r="R1480">
        <v>143</v>
      </c>
      <c r="S1480" t="s">
        <v>134</v>
      </c>
      <c r="T1480">
        <v>1</v>
      </c>
      <c r="U1480" s="1">
        <v>43479</v>
      </c>
      <c r="V1480" s="1">
        <v>43607</v>
      </c>
      <c r="W1480" t="s">
        <v>3023</v>
      </c>
      <c r="X1480" t="s">
        <v>1929</v>
      </c>
      <c r="Y1480">
        <v>15</v>
      </c>
      <c r="Z1480">
        <v>15</v>
      </c>
      <c r="AA1480">
        <v>22</v>
      </c>
      <c r="AB1480">
        <v>68.181799999999996</v>
      </c>
      <c r="AC1480" t="s">
        <v>5015</v>
      </c>
      <c r="AD1480">
        <f>IF(ISBLANK(Source[[#This Row],[CrosslistID]]),1,1/COUNTIFS(Source[CrosslistID],Source[[#This Row],[CrosslistID]],Source[TermDesc],Source[[#This Row],[TermDesc]]))</f>
        <v>0.5</v>
      </c>
      <c r="AE1480">
        <v>22</v>
      </c>
      <c r="AF1480">
        <v>22</v>
      </c>
      <c r="AG1480">
        <v>100</v>
      </c>
      <c r="AH1480">
        <v>100</v>
      </c>
      <c r="AI1480">
        <v>2.6</v>
      </c>
      <c r="AJ1480">
        <v>3</v>
      </c>
      <c r="AK1480">
        <v>0.33329999999999999</v>
      </c>
      <c r="AL14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80">
        <f>IF(AND(Source[[#This Row],[Credit_Noncredit]]="Noncredit",Source[[#This Row],[FTEF]]&gt;0),Source[[#This Row],[NC XLST FTES]]*525/(437.5*Source[[#This Row],[FTEF]]),0)</f>
        <v>0</v>
      </c>
      <c r="AN1480">
        <f>IF(Source[[#This Row],[Credit_Noncredit]]="Credit",Source[[#This Row],[Census Enrollment]],Source[[#This Row],[Noncredit Avg. Attendance]])</f>
        <v>15</v>
      </c>
    </row>
    <row r="1481" spans="1:40" x14ac:dyDescent="0.25">
      <c r="A1481" t="s">
        <v>4581</v>
      </c>
      <c r="B1481" t="s">
        <v>886</v>
      </c>
      <c r="C1481" t="s">
        <v>1184</v>
      </c>
      <c r="D1481" t="s">
        <v>1317</v>
      </c>
      <c r="E1481" s="4">
        <v>37991</v>
      </c>
      <c r="F1481" s="4" t="s">
        <v>1318</v>
      </c>
      <c r="G1481" s="4">
        <v>172</v>
      </c>
      <c r="H1481" t="str">
        <f>CONCATENATE(Source[[#This Row],[Subject]],TRIM(Source[[#This Row],[Course]]))</f>
        <v>VMD172</v>
      </c>
      <c r="I1481" t="str">
        <f>VLOOKUP(Source[[#This Row],[SubjCrse]],'Courses and Categories'!$E$2:$G$1816,3,FALSE)</f>
        <v>Credit CTE</v>
      </c>
      <c r="J1481">
        <v>1</v>
      </c>
      <c r="K1481" t="s">
        <v>5016</v>
      </c>
      <c r="L1481" t="s">
        <v>39</v>
      </c>
      <c r="M1481" t="s">
        <v>1046</v>
      </c>
      <c r="N1481" t="s">
        <v>59</v>
      </c>
      <c r="O1481">
        <v>910</v>
      </c>
      <c r="P1481">
        <v>1200</v>
      </c>
      <c r="Q1481" t="s">
        <v>923</v>
      </c>
      <c r="R1481">
        <v>143</v>
      </c>
      <c r="S1481" t="s">
        <v>134</v>
      </c>
      <c r="T1481">
        <v>1</v>
      </c>
      <c r="U1481" s="1">
        <v>43479</v>
      </c>
      <c r="V1481" s="1">
        <v>43607</v>
      </c>
      <c r="W1481" t="s">
        <v>3023</v>
      </c>
      <c r="X1481" t="s">
        <v>1929</v>
      </c>
      <c r="Y1481">
        <v>7</v>
      </c>
      <c r="Z1481">
        <v>6</v>
      </c>
      <c r="AA1481">
        <v>22</v>
      </c>
      <c r="AB1481">
        <v>27.2727</v>
      </c>
      <c r="AC1481" t="s">
        <v>5015</v>
      </c>
      <c r="AD1481">
        <f>IF(ISBLANK(Source[[#This Row],[CrosslistID]]),1,1/COUNTIFS(Source[CrosslistID],Source[[#This Row],[CrosslistID]],Source[TermDesc],Source[[#This Row],[TermDesc]]))</f>
        <v>0.5</v>
      </c>
      <c r="AE1481">
        <v>22</v>
      </c>
      <c r="AF1481">
        <v>22</v>
      </c>
      <c r="AG1481">
        <v>100</v>
      </c>
      <c r="AH1481">
        <v>100</v>
      </c>
      <c r="AI1481">
        <v>1.4</v>
      </c>
      <c r="AJ1481">
        <v>1.4</v>
      </c>
      <c r="AK1481">
        <v>0</v>
      </c>
      <c r="AL14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81">
        <f>IF(AND(Source[[#This Row],[Credit_Noncredit]]="Noncredit",Source[[#This Row],[FTEF]]&gt;0),Source[[#This Row],[NC XLST FTES]]*525/(437.5*Source[[#This Row],[FTEF]]),0)</f>
        <v>0</v>
      </c>
      <c r="AN1481">
        <f>IF(Source[[#This Row],[Credit_Noncredit]]="Credit",Source[[#This Row],[Census Enrollment]],Source[[#This Row],[Noncredit Avg. Attendance]])</f>
        <v>7</v>
      </c>
    </row>
    <row r="1482" spans="1:40" x14ac:dyDescent="0.25">
      <c r="A1482" t="s">
        <v>4581</v>
      </c>
      <c r="B1482" t="s">
        <v>886</v>
      </c>
      <c r="C1482" t="s">
        <v>1184</v>
      </c>
      <c r="D1482" t="s">
        <v>1317</v>
      </c>
      <c r="E1482" s="4">
        <v>33867</v>
      </c>
      <c r="F1482" s="4" t="s">
        <v>1318</v>
      </c>
      <c r="G1482" s="4">
        <v>190</v>
      </c>
      <c r="H1482" t="str">
        <f>CONCATENATE(Source[[#This Row],[Subject]],TRIM(Source[[#This Row],[Course]]))</f>
        <v>VMD190</v>
      </c>
      <c r="I1482" t="str">
        <f>VLOOKUP(Source[[#This Row],[SubjCrse]],'Courses and Categories'!$E$2:$G$1816,3,FALSE)</f>
        <v>Credit CTE</v>
      </c>
      <c r="J1482">
        <v>1</v>
      </c>
      <c r="K1482" t="s">
        <v>5017</v>
      </c>
      <c r="L1482" t="s">
        <v>39</v>
      </c>
      <c r="M1482" t="s">
        <v>903</v>
      </c>
      <c r="N1482" t="s">
        <v>50</v>
      </c>
      <c r="O1482">
        <v>910</v>
      </c>
      <c r="P1482">
        <v>1200</v>
      </c>
      <c r="Q1482" t="s">
        <v>923</v>
      </c>
      <c r="R1482">
        <v>142</v>
      </c>
      <c r="S1482" t="s">
        <v>134</v>
      </c>
      <c r="T1482">
        <v>1</v>
      </c>
      <c r="U1482" s="1">
        <v>43479</v>
      </c>
      <c r="V1482" s="1">
        <v>43607</v>
      </c>
      <c r="W1482" t="s">
        <v>3015</v>
      </c>
      <c r="X1482" t="s">
        <v>1929</v>
      </c>
      <c r="Y1482">
        <v>20</v>
      </c>
      <c r="Z1482">
        <v>20</v>
      </c>
      <c r="AA1482">
        <v>20</v>
      </c>
      <c r="AB1482">
        <v>100</v>
      </c>
      <c r="AD1482">
        <f>IF(ISBLANK(Source[[#This Row],[CrosslistID]]),1,1/COUNTIFS(Source[CrosslistID],Source[[#This Row],[CrosslistID]],Source[TermDesc],Source[[#This Row],[TermDesc]]))</f>
        <v>1</v>
      </c>
      <c r="AG1482">
        <v>0</v>
      </c>
      <c r="AH1482">
        <v>100</v>
      </c>
      <c r="AI1482">
        <v>1.7</v>
      </c>
      <c r="AJ1482">
        <v>2</v>
      </c>
      <c r="AK1482">
        <v>0.2</v>
      </c>
      <c r="AL14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82">
        <f>IF(AND(Source[[#This Row],[Credit_Noncredit]]="Noncredit",Source[[#This Row],[FTEF]]&gt;0),Source[[#This Row],[NC XLST FTES]]*525/(437.5*Source[[#This Row],[FTEF]]),0)</f>
        <v>0</v>
      </c>
      <c r="AN1482">
        <f>IF(Source[[#This Row],[Credit_Noncredit]]="Credit",Source[[#This Row],[Census Enrollment]],Source[[#This Row],[Noncredit Avg. Attendance]])</f>
        <v>20</v>
      </c>
    </row>
    <row r="1483" spans="1:40" x14ac:dyDescent="0.25">
      <c r="A1483" t="s">
        <v>4581</v>
      </c>
      <c r="B1483" t="s">
        <v>886</v>
      </c>
      <c r="C1483" t="s">
        <v>1184</v>
      </c>
      <c r="D1483" t="s">
        <v>1317</v>
      </c>
      <c r="E1483" s="4">
        <v>34124</v>
      </c>
      <c r="F1483" s="4" t="s">
        <v>1318</v>
      </c>
      <c r="G1483" s="4" t="s">
        <v>1323</v>
      </c>
      <c r="H1483" t="str">
        <f>CONCATENATE(Source[[#This Row],[Subject]],TRIM(Source[[#This Row],[Course]]))</f>
        <v>VMD194A</v>
      </c>
      <c r="I1483" t="str">
        <f>VLOOKUP(Source[[#This Row],[SubjCrse]],'Courses and Categories'!$E$2:$G$1816,3,FALSE)</f>
        <v>Credit CTE</v>
      </c>
      <c r="J1483">
        <v>1</v>
      </c>
      <c r="K1483" t="s">
        <v>1324</v>
      </c>
      <c r="L1483" t="s">
        <v>39</v>
      </c>
      <c r="M1483" t="s">
        <v>891</v>
      </c>
      <c r="N1483" t="s">
        <v>781</v>
      </c>
      <c r="O1483" t="s">
        <v>781</v>
      </c>
      <c r="P1483" t="s">
        <v>781</v>
      </c>
      <c r="Q1483" t="s">
        <v>781</v>
      </c>
      <c r="S1483" t="s">
        <v>134</v>
      </c>
      <c r="T1483">
        <v>1</v>
      </c>
      <c r="U1483" s="1">
        <v>43479</v>
      </c>
      <c r="V1483" s="1">
        <v>43607</v>
      </c>
      <c r="W1483" t="s">
        <v>5018</v>
      </c>
      <c r="X1483" t="s">
        <v>893</v>
      </c>
      <c r="Y1483">
        <v>1</v>
      </c>
      <c r="Z1483">
        <v>1</v>
      </c>
      <c r="AA1483">
        <v>15</v>
      </c>
      <c r="AB1483">
        <v>6.6666999999999996</v>
      </c>
      <c r="AD1483">
        <f>IF(ISBLANK(Source[[#This Row],[CrosslistID]]),1,1/COUNTIFS(Source[CrosslistID],Source[[#This Row],[CrosslistID]],Source[TermDesc],Source[[#This Row],[TermDesc]]))</f>
        <v>1</v>
      </c>
      <c r="AG1483">
        <v>0</v>
      </c>
      <c r="AH1483">
        <v>6.6666999999999996</v>
      </c>
      <c r="AI1483">
        <v>3.3000000000000002E-2</v>
      </c>
      <c r="AJ1483">
        <v>3.3000000000000002E-2</v>
      </c>
      <c r="AK1483">
        <v>8.0000000000000002E-3</v>
      </c>
      <c r="AL14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83">
        <f>IF(AND(Source[[#This Row],[Credit_Noncredit]]="Noncredit",Source[[#This Row],[FTEF]]&gt;0),Source[[#This Row],[NC XLST FTES]]*525/(437.5*Source[[#This Row],[FTEF]]),0)</f>
        <v>0</v>
      </c>
      <c r="AN1483">
        <f>IF(Source[[#This Row],[Credit_Noncredit]]="Credit",Source[[#This Row],[Census Enrollment]],Source[[#This Row],[Noncredit Avg. Attendance]])</f>
        <v>1</v>
      </c>
    </row>
    <row r="1484" spans="1:40" x14ac:dyDescent="0.25">
      <c r="A1484" t="s">
        <v>4581</v>
      </c>
      <c r="B1484" t="s">
        <v>886</v>
      </c>
      <c r="C1484" t="s">
        <v>1184</v>
      </c>
      <c r="D1484" t="s">
        <v>1317</v>
      </c>
      <c r="E1484" s="4">
        <v>37265</v>
      </c>
      <c r="F1484" s="4" t="s">
        <v>1318</v>
      </c>
      <c r="G1484" s="4" t="s">
        <v>1326</v>
      </c>
      <c r="H1484" t="str">
        <f>CONCATENATE(Source[[#This Row],[Subject]],TRIM(Source[[#This Row],[Course]]))</f>
        <v>VMD194B</v>
      </c>
      <c r="I1484" t="str">
        <f>VLOOKUP(Source[[#This Row],[SubjCrse]],'Courses and Categories'!$E$2:$G$1816,3,FALSE)</f>
        <v>Credit CTE</v>
      </c>
      <c r="J1484">
        <v>1</v>
      </c>
      <c r="K1484" t="s">
        <v>1327</v>
      </c>
      <c r="L1484" t="s">
        <v>39</v>
      </c>
      <c r="M1484" t="s">
        <v>891</v>
      </c>
      <c r="N1484" t="s">
        <v>781</v>
      </c>
      <c r="O1484" t="s">
        <v>781</v>
      </c>
      <c r="P1484" t="s">
        <v>781</v>
      </c>
      <c r="Q1484" t="s">
        <v>781</v>
      </c>
      <c r="S1484" t="s">
        <v>134</v>
      </c>
      <c r="T1484">
        <v>1</v>
      </c>
      <c r="U1484" s="1">
        <v>43479</v>
      </c>
      <c r="V1484" s="1">
        <v>43607</v>
      </c>
      <c r="W1484" t="s">
        <v>5018</v>
      </c>
      <c r="X1484" t="s">
        <v>893</v>
      </c>
      <c r="Y1484">
        <v>0</v>
      </c>
      <c r="Z1484">
        <v>0</v>
      </c>
      <c r="AA1484">
        <v>15</v>
      </c>
      <c r="AB1484">
        <v>0</v>
      </c>
      <c r="AD1484">
        <f>IF(ISBLANK(Source[[#This Row],[CrosslistID]]),1,1/COUNTIFS(Source[CrosslistID],Source[[#This Row],[CrosslistID]],Source[TermDesc],Source[[#This Row],[TermDesc]]))</f>
        <v>1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84">
        <f>IF(AND(Source[[#This Row],[Credit_Noncredit]]="Noncredit",Source[[#This Row],[FTEF]]&gt;0),Source[[#This Row],[NC XLST FTES]]*525/(437.5*Source[[#This Row],[FTEF]]),0)</f>
        <v>0</v>
      </c>
      <c r="AN1484">
        <f>IF(Source[[#This Row],[Credit_Noncredit]]="Credit",Source[[#This Row],[Census Enrollment]],Source[[#This Row],[Noncredit Avg. Attendance]])</f>
        <v>0</v>
      </c>
    </row>
    <row r="1485" spans="1:40" x14ac:dyDescent="0.25">
      <c r="A1485" t="s">
        <v>4581</v>
      </c>
      <c r="B1485" t="s">
        <v>886</v>
      </c>
      <c r="C1485" t="s">
        <v>1184</v>
      </c>
      <c r="D1485" t="s">
        <v>1317</v>
      </c>
      <c r="E1485" s="4">
        <v>37551</v>
      </c>
      <c r="F1485" s="4" t="s">
        <v>1318</v>
      </c>
      <c r="G1485" s="4" t="s">
        <v>3031</v>
      </c>
      <c r="H1485" t="str">
        <f>CONCATENATE(Source[[#This Row],[Subject]],TRIM(Source[[#This Row],[Course]]))</f>
        <v>VMD200A</v>
      </c>
      <c r="I1485" t="str">
        <f>VLOOKUP(Source[[#This Row],[SubjCrse]],'Courses and Categories'!$E$2:$G$1816,3,FALSE)</f>
        <v>Credit CTE</v>
      </c>
      <c r="J1485">
        <v>1</v>
      </c>
      <c r="K1485" t="s">
        <v>3032</v>
      </c>
      <c r="L1485" t="s">
        <v>39</v>
      </c>
      <c r="M1485" t="s">
        <v>1046</v>
      </c>
      <c r="N1485" t="s">
        <v>797</v>
      </c>
      <c r="O1485" t="s">
        <v>96</v>
      </c>
      <c r="P1485" t="s">
        <v>798</v>
      </c>
      <c r="Q1485" t="s">
        <v>3033</v>
      </c>
      <c r="R1485" t="s">
        <v>3034</v>
      </c>
      <c r="S1485" t="s">
        <v>134</v>
      </c>
      <c r="T1485">
        <v>1</v>
      </c>
      <c r="U1485" s="1">
        <v>43479</v>
      </c>
      <c r="V1485" s="1">
        <v>43607</v>
      </c>
      <c r="W1485" t="s">
        <v>5019</v>
      </c>
      <c r="X1485" t="s">
        <v>1929</v>
      </c>
      <c r="Y1485">
        <v>16</v>
      </c>
      <c r="Z1485">
        <v>15</v>
      </c>
      <c r="AA1485">
        <v>20</v>
      </c>
      <c r="AB1485">
        <v>75</v>
      </c>
      <c r="AC1485" t="s">
        <v>2459</v>
      </c>
      <c r="AD1485">
        <f>IF(ISBLANK(Source[[#This Row],[CrosslistID]]),1,1/COUNTIFS(Source[CrosslistID],Source[[#This Row],[CrosslistID]],Source[TermDesc],Source[[#This Row],[TermDesc]]))</f>
        <v>0.5</v>
      </c>
      <c r="AE1485">
        <v>19</v>
      </c>
      <c r="AF1485">
        <v>20</v>
      </c>
      <c r="AG1485">
        <v>95</v>
      </c>
      <c r="AH1485">
        <v>95</v>
      </c>
      <c r="AI1485">
        <v>3.7330000000000001</v>
      </c>
      <c r="AJ1485">
        <v>4.2663000000000002</v>
      </c>
      <c r="AK1485">
        <v>0.83330000000000004</v>
      </c>
      <c r="AL14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85">
        <f>IF(AND(Source[[#This Row],[Credit_Noncredit]]="Noncredit",Source[[#This Row],[FTEF]]&gt;0),Source[[#This Row],[NC XLST FTES]]*525/(437.5*Source[[#This Row],[FTEF]]),0)</f>
        <v>0</v>
      </c>
      <c r="AN1485">
        <f>IF(Source[[#This Row],[Credit_Noncredit]]="Credit",Source[[#This Row],[Census Enrollment]],Source[[#This Row],[Noncredit Avg. Attendance]])</f>
        <v>16</v>
      </c>
    </row>
    <row r="1486" spans="1:40" x14ac:dyDescent="0.25">
      <c r="A1486" t="s">
        <v>4581</v>
      </c>
      <c r="B1486" t="s">
        <v>886</v>
      </c>
      <c r="C1486" t="s">
        <v>1184</v>
      </c>
      <c r="D1486" t="s">
        <v>1317</v>
      </c>
      <c r="E1486" s="4">
        <v>37552</v>
      </c>
      <c r="F1486" s="4" t="s">
        <v>1318</v>
      </c>
      <c r="G1486" s="4" t="s">
        <v>744</v>
      </c>
      <c r="H1486" t="str">
        <f>CONCATENATE(Source[[#This Row],[Subject]],TRIM(Source[[#This Row],[Course]]))</f>
        <v>VMD200B</v>
      </c>
      <c r="I1486" t="str">
        <f>VLOOKUP(Source[[#This Row],[SubjCrse]],'Courses and Categories'!$E$2:$G$1816,3,FALSE)</f>
        <v>Credit CTE</v>
      </c>
      <c r="J1486">
        <v>1</v>
      </c>
      <c r="K1486" t="s">
        <v>3036</v>
      </c>
      <c r="L1486" t="s">
        <v>39</v>
      </c>
      <c r="M1486" t="s">
        <v>1046</v>
      </c>
      <c r="N1486" t="s">
        <v>797</v>
      </c>
      <c r="O1486" t="s">
        <v>96</v>
      </c>
      <c r="P1486" t="s">
        <v>798</v>
      </c>
      <c r="Q1486" t="s">
        <v>3033</v>
      </c>
      <c r="R1486" t="s">
        <v>3034</v>
      </c>
      <c r="S1486" t="s">
        <v>134</v>
      </c>
      <c r="T1486">
        <v>1</v>
      </c>
      <c r="U1486" s="1">
        <v>43479</v>
      </c>
      <c r="V1486" s="1">
        <v>43607</v>
      </c>
      <c r="W1486" t="s">
        <v>5019</v>
      </c>
      <c r="X1486" t="s">
        <v>1929</v>
      </c>
      <c r="Y1486">
        <v>4</v>
      </c>
      <c r="Z1486">
        <v>3</v>
      </c>
      <c r="AA1486">
        <v>20</v>
      </c>
      <c r="AB1486">
        <v>15</v>
      </c>
      <c r="AC1486" t="s">
        <v>2459</v>
      </c>
      <c r="AD1486">
        <f>IF(ISBLANK(Source[[#This Row],[CrosslistID]]),1,1/COUNTIFS(Source[CrosslistID],Source[[#This Row],[CrosslistID]],Source[TermDesc],Source[[#This Row],[TermDesc]]))</f>
        <v>0.5</v>
      </c>
      <c r="AE1486">
        <v>19</v>
      </c>
      <c r="AF1486">
        <v>20</v>
      </c>
      <c r="AG1486">
        <v>95</v>
      </c>
      <c r="AH1486">
        <v>95</v>
      </c>
      <c r="AI1486">
        <v>1.0669999999999999</v>
      </c>
      <c r="AJ1486">
        <v>1.0669999999999999</v>
      </c>
      <c r="AK1486">
        <v>0</v>
      </c>
      <c r="AL14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86">
        <f>IF(AND(Source[[#This Row],[Credit_Noncredit]]="Noncredit",Source[[#This Row],[FTEF]]&gt;0),Source[[#This Row],[NC XLST FTES]]*525/(437.5*Source[[#This Row],[FTEF]]),0)</f>
        <v>0</v>
      </c>
      <c r="AN1486">
        <f>IF(Source[[#This Row],[Credit_Noncredit]]="Credit",Source[[#This Row],[Census Enrollment]],Source[[#This Row],[Noncredit Avg. Attendance]])</f>
        <v>4</v>
      </c>
    </row>
    <row r="1487" spans="1:40" x14ac:dyDescent="0.25">
      <c r="A1487" t="s">
        <v>4581</v>
      </c>
      <c r="B1487" t="s">
        <v>886</v>
      </c>
      <c r="C1487" t="s">
        <v>632</v>
      </c>
      <c r="D1487" t="s">
        <v>1328</v>
      </c>
      <c r="E1487" s="4">
        <v>34975</v>
      </c>
      <c r="F1487" s="4" t="s">
        <v>1329</v>
      </c>
      <c r="G1487" s="4">
        <v>51</v>
      </c>
      <c r="H1487" t="str">
        <f>CONCATENATE(Source[[#This Row],[Subject]],TRIM(Source[[#This Row],[Course]]))</f>
        <v>ADMJ51</v>
      </c>
      <c r="I1487" t="str">
        <f>VLOOKUP(Source[[#This Row],[SubjCrse]],'Courses and Categories'!$E$2:$G$1816,3,FALSE)</f>
        <v>Credit CTE</v>
      </c>
      <c r="J1487">
        <v>1</v>
      </c>
      <c r="K1487" t="s">
        <v>3037</v>
      </c>
      <c r="L1487" t="s">
        <v>39</v>
      </c>
      <c r="M1487" t="s">
        <v>903</v>
      </c>
      <c r="N1487" t="s">
        <v>1041</v>
      </c>
      <c r="O1487">
        <v>1110</v>
      </c>
      <c r="P1487">
        <v>1200</v>
      </c>
      <c r="Q1487" t="s">
        <v>850</v>
      </c>
      <c r="R1487">
        <v>221</v>
      </c>
      <c r="S1487" t="s">
        <v>134</v>
      </c>
      <c r="T1487">
        <v>1</v>
      </c>
      <c r="U1487" s="1">
        <v>43479</v>
      </c>
      <c r="V1487" s="1">
        <v>43607</v>
      </c>
      <c r="W1487" t="s">
        <v>2098</v>
      </c>
      <c r="X1487" t="s">
        <v>1929</v>
      </c>
      <c r="Y1487">
        <v>26</v>
      </c>
      <c r="Z1487">
        <v>26</v>
      </c>
      <c r="AA1487">
        <v>35</v>
      </c>
      <c r="AB1487">
        <v>74.285700000000006</v>
      </c>
      <c r="AD1487">
        <f>IF(ISBLANK(Source[[#This Row],[CrosslistID]]),1,1/COUNTIFS(Source[CrosslistID],Source[[#This Row],[CrosslistID]],Source[TermDesc],Source[[#This Row],[TermDesc]]))</f>
        <v>1</v>
      </c>
      <c r="AG1487">
        <v>0</v>
      </c>
      <c r="AH1487">
        <v>74.285700000000006</v>
      </c>
      <c r="AI1487">
        <v>2.5</v>
      </c>
      <c r="AJ1487">
        <v>2.6</v>
      </c>
      <c r="AK1487">
        <v>0.2</v>
      </c>
      <c r="AL14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87">
        <f>IF(AND(Source[[#This Row],[Credit_Noncredit]]="Noncredit",Source[[#This Row],[FTEF]]&gt;0),Source[[#This Row],[NC XLST FTES]]*525/(437.5*Source[[#This Row],[FTEF]]),0)</f>
        <v>0</v>
      </c>
      <c r="AN1487">
        <f>IF(Source[[#This Row],[Credit_Noncredit]]="Credit",Source[[#This Row],[Census Enrollment]],Source[[#This Row],[Noncredit Avg. Attendance]])</f>
        <v>26</v>
      </c>
    </row>
    <row r="1488" spans="1:40" x14ac:dyDescent="0.25">
      <c r="A1488" t="s">
        <v>4581</v>
      </c>
      <c r="B1488" t="s">
        <v>886</v>
      </c>
      <c r="C1488" t="s">
        <v>632</v>
      </c>
      <c r="D1488" t="s">
        <v>1328</v>
      </c>
      <c r="E1488" s="4">
        <v>38615</v>
      </c>
      <c r="F1488" s="4" t="s">
        <v>1329</v>
      </c>
      <c r="G1488" s="4">
        <v>51</v>
      </c>
      <c r="H1488" t="str">
        <f>CONCATENATE(Source[[#This Row],[Subject]],TRIM(Source[[#This Row],[Course]]))</f>
        <v>ADMJ51</v>
      </c>
      <c r="I1488" t="str">
        <f>VLOOKUP(Source[[#This Row],[SubjCrse]],'Courses and Categories'!$E$2:$G$1816,3,FALSE)</f>
        <v>Credit CTE</v>
      </c>
      <c r="J1488">
        <v>561</v>
      </c>
      <c r="K1488" t="s">
        <v>3037</v>
      </c>
      <c r="L1488" t="s">
        <v>87</v>
      </c>
      <c r="M1488" t="s">
        <v>903</v>
      </c>
      <c r="N1488" t="s">
        <v>185</v>
      </c>
      <c r="O1488">
        <v>1810</v>
      </c>
      <c r="P1488">
        <v>2100</v>
      </c>
      <c r="Q1488" t="s">
        <v>3047</v>
      </c>
      <c r="R1488">
        <v>410</v>
      </c>
      <c r="S1488" t="s">
        <v>724</v>
      </c>
      <c r="T1488">
        <v>1</v>
      </c>
      <c r="U1488" s="1">
        <v>43479</v>
      </c>
      <c r="V1488" s="1">
        <v>43607</v>
      </c>
      <c r="W1488" t="s">
        <v>1331</v>
      </c>
      <c r="X1488" t="s">
        <v>1929</v>
      </c>
      <c r="Y1488">
        <v>15</v>
      </c>
      <c r="Z1488">
        <v>12</v>
      </c>
      <c r="AA1488">
        <v>30</v>
      </c>
      <c r="AB1488">
        <v>40</v>
      </c>
      <c r="AD1488">
        <f>IF(ISBLANK(Source[[#This Row],[CrosslistID]]),1,1/COUNTIFS(Source[CrosslistID],Source[[#This Row],[CrosslistID]],Source[TermDesc],Source[[#This Row],[TermDesc]]))</f>
        <v>1</v>
      </c>
      <c r="AG1488">
        <v>0</v>
      </c>
      <c r="AH1488">
        <v>40</v>
      </c>
      <c r="AI1488">
        <v>1.5</v>
      </c>
      <c r="AJ1488">
        <v>1.5</v>
      </c>
      <c r="AK1488">
        <v>0.2</v>
      </c>
      <c r="AL14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88">
        <f>IF(AND(Source[[#This Row],[Credit_Noncredit]]="Noncredit",Source[[#This Row],[FTEF]]&gt;0),Source[[#This Row],[NC XLST FTES]]*525/(437.5*Source[[#This Row],[FTEF]]),0)</f>
        <v>0</v>
      </c>
      <c r="AN1488">
        <f>IF(Source[[#This Row],[Credit_Noncredit]]="Credit",Source[[#This Row],[Census Enrollment]],Source[[#This Row],[Noncredit Avg. Attendance]])</f>
        <v>15</v>
      </c>
    </row>
    <row r="1489" spans="1:40" x14ac:dyDescent="0.25">
      <c r="A1489" t="s">
        <v>4581</v>
      </c>
      <c r="B1489" t="s">
        <v>886</v>
      </c>
      <c r="C1489" t="s">
        <v>632</v>
      </c>
      <c r="D1489" t="s">
        <v>1328</v>
      </c>
      <c r="E1489" s="4">
        <v>34880</v>
      </c>
      <c r="F1489" s="4" t="s">
        <v>1329</v>
      </c>
      <c r="G1489" s="4">
        <v>52</v>
      </c>
      <c r="H1489" t="str">
        <f>CONCATENATE(Source[[#This Row],[Subject]],TRIM(Source[[#This Row],[Course]]))</f>
        <v>ADMJ52</v>
      </c>
      <c r="I1489" t="str">
        <f>VLOOKUP(Source[[#This Row],[SubjCrse]],'Courses and Categories'!$E$2:$G$1816,3,FALSE)</f>
        <v>Credit CTE</v>
      </c>
      <c r="J1489">
        <v>501</v>
      </c>
      <c r="K1489" t="s">
        <v>3038</v>
      </c>
      <c r="L1489" t="s">
        <v>39</v>
      </c>
      <c r="M1489" t="s">
        <v>903</v>
      </c>
      <c r="N1489" t="s">
        <v>1041</v>
      </c>
      <c r="O1489">
        <v>810</v>
      </c>
      <c r="P1489">
        <v>900</v>
      </c>
      <c r="Q1489" t="s">
        <v>850</v>
      </c>
      <c r="R1489">
        <v>221</v>
      </c>
      <c r="S1489" t="s">
        <v>134</v>
      </c>
      <c r="T1489">
        <v>1</v>
      </c>
      <c r="U1489" s="1">
        <v>43479</v>
      </c>
      <c r="V1489" s="1">
        <v>43607</v>
      </c>
      <c r="W1489" t="s">
        <v>3051</v>
      </c>
      <c r="X1489" t="s">
        <v>1929</v>
      </c>
      <c r="Y1489">
        <v>43</v>
      </c>
      <c r="Z1489">
        <v>41</v>
      </c>
      <c r="AA1489">
        <v>35</v>
      </c>
      <c r="AB1489">
        <v>117.1429</v>
      </c>
      <c r="AD1489">
        <f>IF(ISBLANK(Source[[#This Row],[CrosslistID]]),1,1/COUNTIFS(Source[CrosslistID],Source[[#This Row],[CrosslistID]],Source[TermDesc],Source[[#This Row],[TermDesc]]))</f>
        <v>1</v>
      </c>
      <c r="AG1489">
        <v>0</v>
      </c>
      <c r="AH1489">
        <v>117.1429</v>
      </c>
      <c r="AI1489">
        <v>4.3</v>
      </c>
      <c r="AJ1489">
        <v>4.3</v>
      </c>
      <c r="AK1489">
        <v>0.2</v>
      </c>
      <c r="AL14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89">
        <f>IF(AND(Source[[#This Row],[Credit_Noncredit]]="Noncredit",Source[[#This Row],[FTEF]]&gt;0),Source[[#This Row],[NC XLST FTES]]*525/(437.5*Source[[#This Row],[FTEF]]),0)</f>
        <v>0</v>
      </c>
      <c r="AN1489">
        <f>IF(Source[[#This Row],[Credit_Noncredit]]="Credit",Source[[#This Row],[Census Enrollment]],Source[[#This Row],[Noncredit Avg. Attendance]])</f>
        <v>43</v>
      </c>
    </row>
    <row r="1490" spans="1:40" x14ac:dyDescent="0.25">
      <c r="A1490" t="s">
        <v>4581</v>
      </c>
      <c r="B1490" t="s">
        <v>886</v>
      </c>
      <c r="C1490" t="s">
        <v>632</v>
      </c>
      <c r="D1490" t="s">
        <v>1328</v>
      </c>
      <c r="E1490" s="4">
        <v>34882</v>
      </c>
      <c r="F1490" s="4" t="s">
        <v>1329</v>
      </c>
      <c r="G1490" s="4">
        <v>52</v>
      </c>
      <c r="H1490" t="str">
        <f>CONCATENATE(Source[[#This Row],[Subject]],TRIM(Source[[#This Row],[Course]]))</f>
        <v>ADMJ52</v>
      </c>
      <c r="I1490" t="str">
        <f>VLOOKUP(Source[[#This Row],[SubjCrse]],'Courses and Categories'!$E$2:$G$1816,3,FALSE)</f>
        <v>Credit CTE</v>
      </c>
      <c r="J1490">
        <v>503</v>
      </c>
      <c r="K1490" t="s">
        <v>3038</v>
      </c>
      <c r="L1490" t="s">
        <v>87</v>
      </c>
      <c r="M1490" t="s">
        <v>903</v>
      </c>
      <c r="N1490" t="s">
        <v>180</v>
      </c>
      <c r="O1490">
        <v>1810</v>
      </c>
      <c r="P1490">
        <v>2100</v>
      </c>
      <c r="Q1490" t="s">
        <v>850</v>
      </c>
      <c r="R1490">
        <v>411</v>
      </c>
      <c r="S1490" t="s">
        <v>134</v>
      </c>
      <c r="T1490">
        <v>1</v>
      </c>
      <c r="U1490" s="1">
        <v>43479</v>
      </c>
      <c r="V1490" s="1">
        <v>43607</v>
      </c>
      <c r="W1490" t="s">
        <v>3040</v>
      </c>
      <c r="X1490" t="s">
        <v>1929</v>
      </c>
      <c r="Y1490">
        <v>34</v>
      </c>
      <c r="Z1490">
        <v>32</v>
      </c>
      <c r="AA1490">
        <v>35</v>
      </c>
      <c r="AB1490">
        <v>91.428600000000003</v>
      </c>
      <c r="AD1490">
        <f>IF(ISBLANK(Source[[#This Row],[CrosslistID]]),1,1/COUNTIFS(Source[CrosslistID],Source[[#This Row],[CrosslistID]],Source[TermDesc],Source[[#This Row],[TermDesc]]))</f>
        <v>1</v>
      </c>
      <c r="AG1490">
        <v>0</v>
      </c>
      <c r="AH1490">
        <v>91.428600000000003</v>
      </c>
      <c r="AI1490">
        <v>3.3</v>
      </c>
      <c r="AJ1490">
        <v>3.4</v>
      </c>
      <c r="AK1490">
        <v>0.2</v>
      </c>
      <c r="AL14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90">
        <f>IF(AND(Source[[#This Row],[Credit_Noncredit]]="Noncredit",Source[[#This Row],[FTEF]]&gt;0),Source[[#This Row],[NC XLST FTES]]*525/(437.5*Source[[#This Row],[FTEF]]),0)</f>
        <v>0</v>
      </c>
      <c r="AN1490">
        <f>IF(Source[[#This Row],[Credit_Noncredit]]="Credit",Source[[#This Row],[Census Enrollment]],Source[[#This Row],[Noncredit Avg. Attendance]])</f>
        <v>34</v>
      </c>
    </row>
    <row r="1491" spans="1:40" x14ac:dyDescent="0.25">
      <c r="A1491" t="s">
        <v>4581</v>
      </c>
      <c r="B1491" t="s">
        <v>886</v>
      </c>
      <c r="C1491" t="s">
        <v>632</v>
      </c>
      <c r="D1491" t="s">
        <v>1328</v>
      </c>
      <c r="E1491" s="4">
        <v>38616</v>
      </c>
      <c r="F1491" s="4" t="s">
        <v>1329</v>
      </c>
      <c r="G1491" s="4">
        <v>52</v>
      </c>
      <c r="H1491" t="str">
        <f>CONCATENATE(Source[[#This Row],[Subject]],TRIM(Source[[#This Row],[Course]]))</f>
        <v>ADMJ52</v>
      </c>
      <c r="I1491" t="str">
        <f>VLOOKUP(Source[[#This Row],[SubjCrse]],'Courses and Categories'!$E$2:$G$1816,3,FALSE)</f>
        <v>Credit CTE</v>
      </c>
      <c r="J1491">
        <v>561</v>
      </c>
      <c r="K1491" t="s">
        <v>3038</v>
      </c>
      <c r="L1491" t="s">
        <v>87</v>
      </c>
      <c r="M1491" t="s">
        <v>903</v>
      </c>
      <c r="N1491" t="s">
        <v>41</v>
      </c>
      <c r="O1491">
        <v>1810</v>
      </c>
      <c r="P1491">
        <v>2100</v>
      </c>
      <c r="Q1491" t="s">
        <v>3047</v>
      </c>
      <c r="R1491">
        <v>410</v>
      </c>
      <c r="S1491" t="s">
        <v>724</v>
      </c>
      <c r="T1491">
        <v>1</v>
      </c>
      <c r="U1491" s="1">
        <v>43479</v>
      </c>
      <c r="V1491" s="1">
        <v>43607</v>
      </c>
      <c r="W1491" t="s">
        <v>5020</v>
      </c>
      <c r="X1491" t="s">
        <v>1929</v>
      </c>
      <c r="Y1491">
        <v>11</v>
      </c>
      <c r="Z1491">
        <v>9</v>
      </c>
      <c r="AA1491">
        <v>30</v>
      </c>
      <c r="AB1491">
        <v>30</v>
      </c>
      <c r="AD1491">
        <f>IF(ISBLANK(Source[[#This Row],[CrosslistID]]),1,1/COUNTIFS(Source[CrosslistID],Source[[#This Row],[CrosslistID]],Source[TermDesc],Source[[#This Row],[TermDesc]]))</f>
        <v>1</v>
      </c>
      <c r="AG1491">
        <v>0</v>
      </c>
      <c r="AH1491">
        <v>30</v>
      </c>
      <c r="AI1491">
        <v>1.1000000000000001</v>
      </c>
      <c r="AJ1491">
        <v>1.1000000000000001</v>
      </c>
      <c r="AK1491">
        <v>0.2</v>
      </c>
      <c r="AL14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91">
        <f>IF(AND(Source[[#This Row],[Credit_Noncredit]]="Noncredit",Source[[#This Row],[FTEF]]&gt;0),Source[[#This Row],[NC XLST FTES]]*525/(437.5*Source[[#This Row],[FTEF]]),0)</f>
        <v>0</v>
      </c>
      <c r="AN1491">
        <f>IF(Source[[#This Row],[Credit_Noncredit]]="Credit",Source[[#This Row],[Census Enrollment]],Source[[#This Row],[Noncredit Avg. Attendance]])</f>
        <v>11</v>
      </c>
    </row>
    <row r="1492" spans="1:40" x14ac:dyDescent="0.25">
      <c r="A1492" t="s">
        <v>4581</v>
      </c>
      <c r="B1492" t="s">
        <v>886</v>
      </c>
      <c r="C1492" t="s">
        <v>632</v>
      </c>
      <c r="D1492" t="s">
        <v>1328</v>
      </c>
      <c r="E1492" s="4">
        <v>35266</v>
      </c>
      <c r="F1492" s="4" t="s">
        <v>1329</v>
      </c>
      <c r="G1492" s="4">
        <v>53</v>
      </c>
      <c r="H1492" t="str">
        <f>CONCATENATE(Source[[#This Row],[Subject]],TRIM(Source[[#This Row],[Course]]))</f>
        <v>ADMJ53</v>
      </c>
      <c r="I1492" t="str">
        <f>VLOOKUP(Source[[#This Row],[SubjCrse]],'Courses and Categories'!$E$2:$G$1816,3,FALSE)</f>
        <v>Credit CTE</v>
      </c>
      <c r="J1492">
        <v>1</v>
      </c>
      <c r="K1492" t="s">
        <v>3039</v>
      </c>
      <c r="L1492" t="s">
        <v>39</v>
      </c>
      <c r="M1492" t="s">
        <v>903</v>
      </c>
      <c r="N1492" t="s">
        <v>1041</v>
      </c>
      <c r="O1492">
        <v>910</v>
      </c>
      <c r="P1492">
        <v>1000</v>
      </c>
      <c r="Q1492" t="s">
        <v>850</v>
      </c>
      <c r="R1492">
        <v>221</v>
      </c>
      <c r="S1492" t="s">
        <v>134</v>
      </c>
      <c r="T1492">
        <v>1</v>
      </c>
      <c r="U1492" s="1">
        <v>43479</v>
      </c>
      <c r="V1492" s="1">
        <v>43607</v>
      </c>
      <c r="W1492" t="s">
        <v>3049</v>
      </c>
      <c r="X1492" t="s">
        <v>1929</v>
      </c>
      <c r="Y1492">
        <v>35</v>
      </c>
      <c r="Z1492">
        <v>32</v>
      </c>
      <c r="AA1492">
        <v>35</v>
      </c>
      <c r="AB1492">
        <v>91.428600000000003</v>
      </c>
      <c r="AD1492">
        <f>IF(ISBLANK(Source[[#This Row],[CrosslistID]]),1,1/COUNTIFS(Source[CrosslistID],Source[[#This Row],[CrosslistID]],Source[TermDesc],Source[[#This Row],[TermDesc]]))</f>
        <v>1</v>
      </c>
      <c r="AG1492">
        <v>0</v>
      </c>
      <c r="AH1492">
        <v>91.428600000000003</v>
      </c>
      <c r="AI1492">
        <v>3.5</v>
      </c>
      <c r="AJ1492">
        <v>3.5</v>
      </c>
      <c r="AK1492">
        <v>0.2</v>
      </c>
      <c r="AL14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92">
        <f>IF(AND(Source[[#This Row],[Credit_Noncredit]]="Noncredit",Source[[#This Row],[FTEF]]&gt;0),Source[[#This Row],[NC XLST FTES]]*525/(437.5*Source[[#This Row],[FTEF]]),0)</f>
        <v>0</v>
      </c>
      <c r="AN1492">
        <f>IF(Source[[#This Row],[Credit_Noncredit]]="Credit",Source[[#This Row],[Census Enrollment]],Source[[#This Row],[Noncredit Avg. Attendance]])</f>
        <v>35</v>
      </c>
    </row>
    <row r="1493" spans="1:40" x14ac:dyDescent="0.25">
      <c r="A1493" t="s">
        <v>4581</v>
      </c>
      <c r="B1493" t="s">
        <v>886</v>
      </c>
      <c r="C1493" t="s">
        <v>632</v>
      </c>
      <c r="D1493" t="s">
        <v>1328</v>
      </c>
      <c r="E1493" s="4">
        <v>37812</v>
      </c>
      <c r="F1493" s="4" t="s">
        <v>1329</v>
      </c>
      <c r="G1493" s="4">
        <v>53</v>
      </c>
      <c r="H1493" t="str">
        <f>CONCATENATE(Source[[#This Row],[Subject]],TRIM(Source[[#This Row],[Course]]))</f>
        <v>ADMJ53</v>
      </c>
      <c r="I1493" t="str">
        <f>VLOOKUP(Source[[#This Row],[SubjCrse]],'Courses and Categories'!$E$2:$G$1816,3,FALSE)</f>
        <v>Credit CTE</v>
      </c>
      <c r="J1493">
        <v>551</v>
      </c>
      <c r="K1493" t="s">
        <v>3039</v>
      </c>
      <c r="L1493" t="s">
        <v>87</v>
      </c>
      <c r="M1493" t="s">
        <v>903</v>
      </c>
      <c r="N1493" t="s">
        <v>185</v>
      </c>
      <c r="O1493">
        <v>1810</v>
      </c>
      <c r="P1493">
        <v>2100</v>
      </c>
      <c r="Q1493" t="s">
        <v>52</v>
      </c>
      <c r="R1493">
        <v>272</v>
      </c>
      <c r="S1493" t="s">
        <v>53</v>
      </c>
      <c r="T1493">
        <v>1</v>
      </c>
      <c r="U1493" s="1">
        <v>43479</v>
      </c>
      <c r="V1493" s="1">
        <v>43607</v>
      </c>
      <c r="W1493" t="s">
        <v>3040</v>
      </c>
      <c r="X1493" t="s">
        <v>1929</v>
      </c>
      <c r="Y1493">
        <v>19</v>
      </c>
      <c r="Z1493">
        <v>16</v>
      </c>
      <c r="AA1493">
        <v>35</v>
      </c>
      <c r="AB1493">
        <v>45.714300000000001</v>
      </c>
      <c r="AD1493">
        <f>IF(ISBLANK(Source[[#This Row],[CrosslistID]]),1,1/COUNTIFS(Source[CrosslistID],Source[[#This Row],[CrosslistID]],Source[TermDesc],Source[[#This Row],[TermDesc]]))</f>
        <v>1</v>
      </c>
      <c r="AG1493">
        <v>0</v>
      </c>
      <c r="AH1493">
        <v>45.714300000000001</v>
      </c>
      <c r="AI1493">
        <v>1.9</v>
      </c>
      <c r="AJ1493">
        <v>1.9</v>
      </c>
      <c r="AK1493">
        <v>0.2</v>
      </c>
      <c r="AL14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93">
        <f>IF(AND(Source[[#This Row],[Credit_Noncredit]]="Noncredit",Source[[#This Row],[FTEF]]&gt;0),Source[[#This Row],[NC XLST FTES]]*525/(437.5*Source[[#This Row],[FTEF]]),0)</f>
        <v>0</v>
      </c>
      <c r="AN1493">
        <f>IF(Source[[#This Row],[Credit_Noncredit]]="Credit",Source[[#This Row],[Census Enrollment]],Source[[#This Row],[Noncredit Avg. Attendance]])</f>
        <v>19</v>
      </c>
    </row>
    <row r="1494" spans="1:40" x14ac:dyDescent="0.25">
      <c r="A1494" t="s">
        <v>4581</v>
      </c>
      <c r="B1494" t="s">
        <v>886</v>
      </c>
      <c r="C1494" t="s">
        <v>632</v>
      </c>
      <c r="D1494" t="s">
        <v>1328</v>
      </c>
      <c r="E1494" s="4">
        <v>30516</v>
      </c>
      <c r="F1494" s="4" t="s">
        <v>1329</v>
      </c>
      <c r="G1494" s="4">
        <v>57</v>
      </c>
      <c r="H1494" t="str">
        <f>CONCATENATE(Source[[#This Row],[Subject]],TRIM(Source[[#This Row],[Course]]))</f>
        <v>ADMJ57</v>
      </c>
      <c r="I1494" t="str">
        <f>VLOOKUP(Source[[#This Row],[SubjCrse]],'Courses and Categories'!$E$2:$G$1816,3,FALSE)</f>
        <v>Credit Gen Ed/CTE</v>
      </c>
      <c r="J1494">
        <v>1</v>
      </c>
      <c r="K1494" t="s">
        <v>1330</v>
      </c>
      <c r="L1494" t="s">
        <v>39</v>
      </c>
      <c r="M1494" t="s">
        <v>903</v>
      </c>
      <c r="N1494" t="s">
        <v>105</v>
      </c>
      <c r="O1494">
        <v>1210</v>
      </c>
      <c r="P1494">
        <v>1330</v>
      </c>
      <c r="Q1494" t="s">
        <v>850</v>
      </c>
      <c r="R1494">
        <v>221</v>
      </c>
      <c r="S1494" t="s">
        <v>134</v>
      </c>
      <c r="T1494">
        <v>1</v>
      </c>
      <c r="U1494" s="1">
        <v>43479</v>
      </c>
      <c r="V1494" s="1">
        <v>43607</v>
      </c>
      <c r="W1494" t="s">
        <v>1333</v>
      </c>
      <c r="X1494" t="s">
        <v>1929</v>
      </c>
      <c r="Y1494">
        <v>32</v>
      </c>
      <c r="Z1494">
        <v>31</v>
      </c>
      <c r="AA1494">
        <v>35</v>
      </c>
      <c r="AB1494">
        <v>88.571399999999997</v>
      </c>
      <c r="AD1494">
        <f>IF(ISBLANK(Source[[#This Row],[CrosslistID]]),1,1/COUNTIFS(Source[CrosslistID],Source[[#This Row],[CrosslistID]],Source[TermDesc],Source[[#This Row],[TermDesc]]))</f>
        <v>1</v>
      </c>
      <c r="AG1494">
        <v>0</v>
      </c>
      <c r="AH1494">
        <v>88.571399999999997</v>
      </c>
      <c r="AI1494">
        <v>3.4129999999999998</v>
      </c>
      <c r="AJ1494">
        <v>3.4129999999999998</v>
      </c>
      <c r="AK1494">
        <v>0.2</v>
      </c>
      <c r="AL14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94">
        <f>IF(AND(Source[[#This Row],[Credit_Noncredit]]="Noncredit",Source[[#This Row],[FTEF]]&gt;0),Source[[#This Row],[NC XLST FTES]]*525/(437.5*Source[[#This Row],[FTEF]]),0)</f>
        <v>0</v>
      </c>
      <c r="AN1494">
        <f>IF(Source[[#This Row],[Credit_Noncredit]]="Credit",Source[[#This Row],[Census Enrollment]],Source[[#This Row],[Noncredit Avg. Attendance]])</f>
        <v>32</v>
      </c>
    </row>
    <row r="1495" spans="1:40" x14ac:dyDescent="0.25">
      <c r="A1495" t="s">
        <v>4581</v>
      </c>
      <c r="B1495" t="s">
        <v>886</v>
      </c>
      <c r="C1495" t="s">
        <v>632</v>
      </c>
      <c r="D1495" t="s">
        <v>1328</v>
      </c>
      <c r="E1495" s="4">
        <v>30517</v>
      </c>
      <c r="F1495" s="4" t="s">
        <v>1329</v>
      </c>
      <c r="G1495" s="4">
        <v>57</v>
      </c>
      <c r="H1495" t="str">
        <f>CONCATENATE(Source[[#This Row],[Subject]],TRIM(Source[[#This Row],[Course]]))</f>
        <v>ADMJ57</v>
      </c>
      <c r="I1495" t="str">
        <f>VLOOKUP(Source[[#This Row],[SubjCrse]],'Courses and Categories'!$E$2:$G$1816,3,FALSE)</f>
        <v>Credit Gen Ed/CTE</v>
      </c>
      <c r="J1495">
        <v>2</v>
      </c>
      <c r="K1495" t="s">
        <v>1330</v>
      </c>
      <c r="L1495" t="s">
        <v>39</v>
      </c>
      <c r="M1495" t="s">
        <v>903</v>
      </c>
      <c r="N1495" t="s">
        <v>59</v>
      </c>
      <c r="O1495">
        <v>810</v>
      </c>
      <c r="P1495">
        <v>925</v>
      </c>
      <c r="Q1495" t="s">
        <v>850</v>
      </c>
      <c r="R1495">
        <v>221</v>
      </c>
      <c r="S1495" t="s">
        <v>134</v>
      </c>
      <c r="T1495">
        <v>1</v>
      </c>
      <c r="U1495" s="1">
        <v>43479</v>
      </c>
      <c r="V1495" s="1">
        <v>43607</v>
      </c>
      <c r="W1495" t="s">
        <v>1102</v>
      </c>
      <c r="X1495" t="s">
        <v>1929</v>
      </c>
      <c r="Y1495">
        <v>41</v>
      </c>
      <c r="Z1495">
        <v>34</v>
      </c>
      <c r="AA1495">
        <v>35</v>
      </c>
      <c r="AB1495">
        <v>97.142899999999997</v>
      </c>
      <c r="AD1495">
        <f>IF(ISBLANK(Source[[#This Row],[CrosslistID]]),1,1/COUNTIFS(Source[CrosslistID],Source[[#This Row],[CrosslistID]],Source[TermDesc],Source[[#This Row],[TermDesc]]))</f>
        <v>1</v>
      </c>
      <c r="AG1495">
        <v>0</v>
      </c>
      <c r="AH1495">
        <v>97.142899999999997</v>
      </c>
      <c r="AI1495">
        <v>3.9</v>
      </c>
      <c r="AJ1495">
        <v>4.0999999999999996</v>
      </c>
      <c r="AK1495">
        <v>0.2</v>
      </c>
      <c r="AL14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95">
        <f>IF(AND(Source[[#This Row],[Credit_Noncredit]]="Noncredit",Source[[#This Row],[FTEF]]&gt;0),Source[[#This Row],[NC XLST FTES]]*525/(437.5*Source[[#This Row],[FTEF]]),0)</f>
        <v>0</v>
      </c>
      <c r="AN1495">
        <f>IF(Source[[#This Row],[Credit_Noncredit]]="Credit",Source[[#This Row],[Census Enrollment]],Source[[#This Row],[Noncredit Avg. Attendance]])</f>
        <v>41</v>
      </c>
    </row>
    <row r="1496" spans="1:40" x14ac:dyDescent="0.25">
      <c r="A1496" t="s">
        <v>4581</v>
      </c>
      <c r="B1496" t="s">
        <v>886</v>
      </c>
      <c r="C1496" t="s">
        <v>632</v>
      </c>
      <c r="D1496" t="s">
        <v>1328</v>
      </c>
      <c r="E1496" s="4">
        <v>39231</v>
      </c>
      <c r="F1496" s="4" t="s">
        <v>1329</v>
      </c>
      <c r="G1496" s="4">
        <v>57</v>
      </c>
      <c r="H1496" t="str">
        <f>CONCATENATE(Source[[#This Row],[Subject]],TRIM(Source[[#This Row],[Course]]))</f>
        <v>ADMJ57</v>
      </c>
      <c r="I1496" t="str">
        <f>VLOOKUP(Source[[#This Row],[SubjCrse]],'Courses and Categories'!$E$2:$G$1816,3,FALSE)</f>
        <v>Credit Gen Ed/CTE</v>
      </c>
      <c r="J1496">
        <v>3</v>
      </c>
      <c r="K1496" t="s">
        <v>1330</v>
      </c>
      <c r="L1496" t="s">
        <v>39</v>
      </c>
      <c r="M1496" t="s">
        <v>903</v>
      </c>
      <c r="N1496" t="s">
        <v>95</v>
      </c>
      <c r="O1496" t="s">
        <v>96</v>
      </c>
      <c r="P1496" t="s">
        <v>2352</v>
      </c>
      <c r="Q1496" t="s">
        <v>5021</v>
      </c>
      <c r="S1496" t="s">
        <v>53</v>
      </c>
      <c r="T1496">
        <v>1</v>
      </c>
      <c r="U1496" s="1">
        <v>43479</v>
      </c>
      <c r="V1496" s="1">
        <v>43607</v>
      </c>
      <c r="W1496" t="s">
        <v>3046</v>
      </c>
      <c r="X1496" t="s">
        <v>1929</v>
      </c>
      <c r="Y1496">
        <v>33</v>
      </c>
      <c r="Z1496">
        <v>33</v>
      </c>
      <c r="AA1496">
        <v>35</v>
      </c>
      <c r="AB1496">
        <v>94.285700000000006</v>
      </c>
      <c r="AD1496">
        <f>IF(ISBLANK(Source[[#This Row],[CrosslistID]]),1,1/COUNTIFS(Source[CrosslistID],Source[[#This Row],[CrosslistID]],Source[TermDesc],Source[[#This Row],[TermDesc]]))</f>
        <v>1</v>
      </c>
      <c r="AG1496">
        <v>0</v>
      </c>
      <c r="AH1496">
        <v>94.285700000000006</v>
      </c>
      <c r="AI1496">
        <v>3.3</v>
      </c>
      <c r="AJ1496">
        <v>3.3</v>
      </c>
      <c r="AK1496">
        <v>0.2</v>
      </c>
      <c r="AL14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96">
        <f>IF(AND(Source[[#This Row],[Credit_Noncredit]]="Noncredit",Source[[#This Row],[FTEF]]&gt;0),Source[[#This Row],[NC XLST FTES]]*525/(437.5*Source[[#This Row],[FTEF]]),0)</f>
        <v>0</v>
      </c>
      <c r="AN1496">
        <f>IF(Source[[#This Row],[Credit_Noncredit]]="Credit",Source[[#This Row],[Census Enrollment]],Source[[#This Row],[Noncredit Avg. Attendance]])</f>
        <v>33</v>
      </c>
    </row>
    <row r="1497" spans="1:40" x14ac:dyDescent="0.25">
      <c r="A1497" t="s">
        <v>4581</v>
      </c>
      <c r="B1497" t="s">
        <v>886</v>
      </c>
      <c r="C1497" t="s">
        <v>632</v>
      </c>
      <c r="D1497" t="s">
        <v>1328</v>
      </c>
      <c r="E1497" s="4">
        <v>33117</v>
      </c>
      <c r="F1497" s="4" t="s">
        <v>1329</v>
      </c>
      <c r="G1497" s="4">
        <v>57</v>
      </c>
      <c r="H1497" t="str">
        <f>CONCATENATE(Source[[#This Row],[Subject]],TRIM(Source[[#This Row],[Course]]))</f>
        <v>ADMJ57</v>
      </c>
      <c r="I1497" t="str">
        <f>VLOOKUP(Source[[#This Row],[SubjCrse]],'Courses and Categories'!$E$2:$G$1816,3,FALSE)</f>
        <v>Credit Gen Ed/CTE</v>
      </c>
      <c r="J1497">
        <v>501</v>
      </c>
      <c r="K1497" t="s">
        <v>1330</v>
      </c>
      <c r="L1497" t="s">
        <v>87</v>
      </c>
      <c r="M1497" t="s">
        <v>903</v>
      </c>
      <c r="N1497" t="s">
        <v>41</v>
      </c>
      <c r="O1497">
        <v>1810</v>
      </c>
      <c r="P1497">
        <v>2100</v>
      </c>
      <c r="Q1497" t="s">
        <v>850</v>
      </c>
      <c r="R1497">
        <v>221</v>
      </c>
      <c r="S1497" t="s">
        <v>134</v>
      </c>
      <c r="T1497">
        <v>1</v>
      </c>
      <c r="U1497" s="1">
        <v>43479</v>
      </c>
      <c r="V1497" s="1">
        <v>43607</v>
      </c>
      <c r="W1497" t="s">
        <v>2098</v>
      </c>
      <c r="X1497" t="s">
        <v>1929</v>
      </c>
      <c r="Y1497">
        <v>30</v>
      </c>
      <c r="Z1497">
        <v>29</v>
      </c>
      <c r="AA1497">
        <v>35</v>
      </c>
      <c r="AB1497">
        <v>82.857100000000003</v>
      </c>
      <c r="AD1497">
        <f>IF(ISBLANK(Source[[#This Row],[CrosslistID]]),1,1/COUNTIFS(Source[CrosslistID],Source[[#This Row],[CrosslistID]],Source[TermDesc],Source[[#This Row],[TermDesc]]))</f>
        <v>1</v>
      </c>
      <c r="AG1497">
        <v>0</v>
      </c>
      <c r="AH1497">
        <v>82.857100000000003</v>
      </c>
      <c r="AI1497">
        <v>3</v>
      </c>
      <c r="AJ1497">
        <v>3</v>
      </c>
      <c r="AK1497">
        <v>0.2</v>
      </c>
      <c r="AL14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97">
        <f>IF(AND(Source[[#This Row],[Credit_Noncredit]]="Noncredit",Source[[#This Row],[FTEF]]&gt;0),Source[[#This Row],[NC XLST FTES]]*525/(437.5*Source[[#This Row],[FTEF]]),0)</f>
        <v>0</v>
      </c>
      <c r="AN1497">
        <f>IF(Source[[#This Row],[Credit_Noncredit]]="Credit",Source[[#This Row],[Census Enrollment]],Source[[#This Row],[Noncredit Avg. Attendance]])</f>
        <v>30</v>
      </c>
    </row>
    <row r="1498" spans="1:40" x14ac:dyDescent="0.25">
      <c r="A1498" t="s">
        <v>4581</v>
      </c>
      <c r="B1498" t="s">
        <v>886</v>
      </c>
      <c r="C1498" t="s">
        <v>632</v>
      </c>
      <c r="D1498" t="s">
        <v>1328</v>
      </c>
      <c r="E1498" s="4">
        <v>36124</v>
      </c>
      <c r="F1498" s="4" t="s">
        <v>1329</v>
      </c>
      <c r="G1498" s="4">
        <v>59</v>
      </c>
      <c r="H1498" t="str">
        <f>CONCATENATE(Source[[#This Row],[Subject]],TRIM(Source[[#This Row],[Course]]))</f>
        <v>ADMJ59</v>
      </c>
      <c r="I1498" t="str">
        <f>VLOOKUP(Source[[#This Row],[SubjCrse]],'Courses and Categories'!$E$2:$G$1816,3,FALSE)</f>
        <v>Credit Gen Ed/CTE</v>
      </c>
      <c r="J1498">
        <v>501</v>
      </c>
      <c r="K1498" t="s">
        <v>3048</v>
      </c>
      <c r="L1498" t="s">
        <v>87</v>
      </c>
      <c r="M1498" t="s">
        <v>903</v>
      </c>
      <c r="N1498" t="s">
        <v>180</v>
      </c>
      <c r="O1498">
        <v>1830</v>
      </c>
      <c r="P1498">
        <v>2120</v>
      </c>
      <c r="Q1498" t="s">
        <v>850</v>
      </c>
      <c r="R1498">
        <v>221</v>
      </c>
      <c r="S1498" t="s">
        <v>134</v>
      </c>
      <c r="T1498">
        <v>1</v>
      </c>
      <c r="U1498" s="1">
        <v>43479</v>
      </c>
      <c r="V1498" s="1">
        <v>43607</v>
      </c>
      <c r="W1498" t="s">
        <v>1331</v>
      </c>
      <c r="X1498" t="s">
        <v>1929</v>
      </c>
      <c r="Y1498">
        <v>27</v>
      </c>
      <c r="Z1498">
        <v>24</v>
      </c>
      <c r="AA1498">
        <v>30</v>
      </c>
      <c r="AB1498">
        <v>80</v>
      </c>
      <c r="AD1498">
        <f>IF(ISBLANK(Source[[#This Row],[CrosslistID]]),1,1/COUNTIFS(Source[CrosslistID],Source[[#This Row],[CrosslistID]],Source[TermDesc],Source[[#This Row],[TermDesc]]))</f>
        <v>1</v>
      </c>
      <c r="AG1498">
        <v>0</v>
      </c>
      <c r="AH1498">
        <v>80</v>
      </c>
      <c r="AI1498">
        <v>2.6</v>
      </c>
      <c r="AJ1498">
        <v>2.7</v>
      </c>
      <c r="AK1498">
        <v>0.2</v>
      </c>
      <c r="AL14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98">
        <f>IF(AND(Source[[#This Row],[Credit_Noncredit]]="Noncredit",Source[[#This Row],[FTEF]]&gt;0),Source[[#This Row],[NC XLST FTES]]*525/(437.5*Source[[#This Row],[FTEF]]),0)</f>
        <v>0</v>
      </c>
      <c r="AN1498">
        <f>IF(Source[[#This Row],[Credit_Noncredit]]="Credit",Source[[#This Row],[Census Enrollment]],Source[[#This Row],[Noncredit Avg. Attendance]])</f>
        <v>27</v>
      </c>
    </row>
    <row r="1499" spans="1:40" x14ac:dyDescent="0.25">
      <c r="A1499" t="s">
        <v>4581</v>
      </c>
      <c r="B1499" t="s">
        <v>886</v>
      </c>
      <c r="C1499" t="s">
        <v>632</v>
      </c>
      <c r="D1499" t="s">
        <v>1328</v>
      </c>
      <c r="E1499" s="4">
        <v>30518</v>
      </c>
      <c r="F1499" s="4" t="s">
        <v>1329</v>
      </c>
      <c r="G1499" s="4">
        <v>62</v>
      </c>
      <c r="H1499" t="str">
        <f>CONCATENATE(Source[[#This Row],[Subject]],TRIM(Source[[#This Row],[Course]]))</f>
        <v>ADMJ62</v>
      </c>
      <c r="I1499" t="str">
        <f>VLOOKUP(Source[[#This Row],[SubjCrse]],'Courses and Categories'!$E$2:$G$1816,3,FALSE)</f>
        <v>Credit CTE</v>
      </c>
      <c r="J1499">
        <v>1</v>
      </c>
      <c r="K1499" t="s">
        <v>3050</v>
      </c>
      <c r="L1499" t="s">
        <v>39</v>
      </c>
      <c r="M1499" t="s">
        <v>903</v>
      </c>
      <c r="N1499" t="s">
        <v>59</v>
      </c>
      <c r="O1499">
        <v>940</v>
      </c>
      <c r="P1499">
        <v>1055</v>
      </c>
      <c r="Q1499" t="s">
        <v>850</v>
      </c>
      <c r="R1499">
        <v>221</v>
      </c>
      <c r="S1499" t="s">
        <v>134</v>
      </c>
      <c r="T1499">
        <v>1</v>
      </c>
      <c r="U1499" s="1">
        <v>43479</v>
      </c>
      <c r="V1499" s="1">
        <v>43607</v>
      </c>
      <c r="W1499" t="s">
        <v>3059</v>
      </c>
      <c r="X1499" t="s">
        <v>1929</v>
      </c>
      <c r="Y1499">
        <v>37</v>
      </c>
      <c r="Z1499">
        <v>32</v>
      </c>
      <c r="AA1499">
        <v>35</v>
      </c>
      <c r="AB1499">
        <v>91.428600000000003</v>
      </c>
      <c r="AD1499">
        <f>IF(ISBLANK(Source[[#This Row],[CrosslistID]]),1,1/COUNTIFS(Source[CrosslistID],Source[[#This Row],[CrosslistID]],Source[TermDesc],Source[[#This Row],[TermDesc]]))</f>
        <v>1</v>
      </c>
      <c r="AG1499">
        <v>0</v>
      </c>
      <c r="AH1499">
        <v>91.428600000000003</v>
      </c>
      <c r="AI1499">
        <v>3.5</v>
      </c>
      <c r="AJ1499">
        <v>3.7</v>
      </c>
      <c r="AK1499">
        <v>0.2</v>
      </c>
      <c r="AL14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499">
        <f>IF(AND(Source[[#This Row],[Credit_Noncredit]]="Noncredit",Source[[#This Row],[FTEF]]&gt;0),Source[[#This Row],[NC XLST FTES]]*525/(437.5*Source[[#This Row],[FTEF]]),0)</f>
        <v>0</v>
      </c>
      <c r="AN1499">
        <f>IF(Source[[#This Row],[Credit_Noncredit]]="Credit",Source[[#This Row],[Census Enrollment]],Source[[#This Row],[Noncredit Avg. Attendance]])</f>
        <v>37</v>
      </c>
    </row>
    <row r="1500" spans="1:40" x14ac:dyDescent="0.25">
      <c r="A1500" t="s">
        <v>4581</v>
      </c>
      <c r="B1500" t="s">
        <v>886</v>
      </c>
      <c r="C1500" t="s">
        <v>632</v>
      </c>
      <c r="D1500" t="s">
        <v>1328</v>
      </c>
      <c r="E1500" s="4">
        <v>38550</v>
      </c>
      <c r="F1500" s="4" t="s">
        <v>1329</v>
      </c>
      <c r="G1500" s="4">
        <v>66</v>
      </c>
      <c r="H1500" t="str">
        <f>CONCATENATE(Source[[#This Row],[Subject]],TRIM(Source[[#This Row],[Course]]))</f>
        <v>ADMJ66</v>
      </c>
      <c r="I1500" t="str">
        <f>VLOOKUP(Source[[#This Row],[SubjCrse]],'Courses and Categories'!$E$2:$G$1816,3,FALSE)</f>
        <v>Credit CTE</v>
      </c>
      <c r="J1500">
        <v>931</v>
      </c>
      <c r="K1500" t="s">
        <v>1332</v>
      </c>
      <c r="L1500" t="s">
        <v>87</v>
      </c>
      <c r="M1500" t="s">
        <v>897</v>
      </c>
      <c r="N1500" t="s">
        <v>42</v>
      </c>
      <c r="O1500" t="s">
        <v>42</v>
      </c>
      <c r="P1500" t="s">
        <v>42</v>
      </c>
      <c r="Q1500" t="s">
        <v>42</v>
      </c>
      <c r="S1500" t="s">
        <v>134</v>
      </c>
      <c r="T1500" t="s">
        <v>44</v>
      </c>
      <c r="U1500" s="1">
        <v>43493</v>
      </c>
      <c r="V1500" s="1">
        <v>43607</v>
      </c>
      <c r="W1500" t="s">
        <v>1333</v>
      </c>
      <c r="X1500" t="s">
        <v>918</v>
      </c>
      <c r="Y1500">
        <v>22</v>
      </c>
      <c r="Z1500">
        <v>21</v>
      </c>
      <c r="AA1500">
        <v>25</v>
      </c>
      <c r="AB1500">
        <v>84</v>
      </c>
      <c r="AD1500">
        <f>IF(ISBLANK(Source[[#This Row],[CrosslistID]]),1,1/COUNTIFS(Source[CrosslistID],Source[[#This Row],[CrosslistID]],Source[TermDesc],Source[[#This Row],[TermDesc]]))</f>
        <v>1</v>
      </c>
      <c r="AG1500">
        <v>0</v>
      </c>
      <c r="AH1500">
        <v>84</v>
      </c>
      <c r="AI1500">
        <v>2.2000000000000002</v>
      </c>
      <c r="AJ1500">
        <v>2.2000000000000002</v>
      </c>
      <c r="AK1500">
        <v>0.2</v>
      </c>
      <c r="AL15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00">
        <f>IF(AND(Source[[#This Row],[Credit_Noncredit]]="Noncredit",Source[[#This Row],[FTEF]]&gt;0),Source[[#This Row],[NC XLST FTES]]*525/(437.5*Source[[#This Row],[FTEF]]),0)</f>
        <v>0</v>
      </c>
      <c r="AN1500">
        <f>IF(Source[[#This Row],[Credit_Noncredit]]="Credit",Source[[#This Row],[Census Enrollment]],Source[[#This Row],[Noncredit Avg. Attendance]])</f>
        <v>22</v>
      </c>
    </row>
    <row r="1501" spans="1:40" x14ac:dyDescent="0.25">
      <c r="A1501" t="s">
        <v>4581</v>
      </c>
      <c r="B1501" t="s">
        <v>886</v>
      </c>
      <c r="C1501" t="s">
        <v>632</v>
      </c>
      <c r="D1501" t="s">
        <v>1328</v>
      </c>
      <c r="E1501" s="4">
        <v>39347</v>
      </c>
      <c r="F1501" s="4" t="s">
        <v>1329</v>
      </c>
      <c r="G1501" s="4">
        <v>66</v>
      </c>
      <c r="H1501" t="str">
        <f>CONCATENATE(Source[[#This Row],[Subject]],TRIM(Source[[#This Row],[Course]]))</f>
        <v>ADMJ66</v>
      </c>
      <c r="I1501" t="str">
        <f>VLOOKUP(Source[[#This Row],[SubjCrse]],'Courses and Categories'!$E$2:$G$1816,3,FALSE)</f>
        <v>Credit CTE</v>
      </c>
      <c r="J1501">
        <v>932</v>
      </c>
      <c r="K1501" t="s">
        <v>1332</v>
      </c>
      <c r="M1501" t="s">
        <v>897</v>
      </c>
      <c r="N1501" t="s">
        <v>42</v>
      </c>
      <c r="O1501" t="s">
        <v>42</v>
      </c>
      <c r="P1501" t="s">
        <v>42</v>
      </c>
      <c r="Q1501" t="s">
        <v>42</v>
      </c>
      <c r="S1501" t="s">
        <v>134</v>
      </c>
      <c r="T1501" t="s">
        <v>44</v>
      </c>
      <c r="U1501" s="1">
        <v>43521</v>
      </c>
      <c r="V1501" s="1">
        <v>43607</v>
      </c>
      <c r="W1501" t="s">
        <v>1333</v>
      </c>
      <c r="X1501" t="s">
        <v>899</v>
      </c>
      <c r="Y1501">
        <v>22</v>
      </c>
      <c r="Z1501">
        <v>18</v>
      </c>
      <c r="AA1501">
        <v>30</v>
      </c>
      <c r="AB1501">
        <v>60</v>
      </c>
      <c r="AD1501">
        <f>IF(ISBLANK(Source[[#This Row],[CrosslistID]]),1,1/COUNTIFS(Source[CrosslistID],Source[[#This Row],[CrosslistID]],Source[TermDesc],Source[[#This Row],[TermDesc]]))</f>
        <v>1</v>
      </c>
      <c r="AG1501">
        <v>0</v>
      </c>
      <c r="AH1501">
        <v>60</v>
      </c>
      <c r="AI1501">
        <v>2.2000000000000002</v>
      </c>
      <c r="AJ1501">
        <v>2.2000000000000002</v>
      </c>
      <c r="AK1501">
        <v>0.2</v>
      </c>
      <c r="AL15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01">
        <f>IF(AND(Source[[#This Row],[Credit_Noncredit]]="Noncredit",Source[[#This Row],[FTEF]]&gt;0),Source[[#This Row],[NC XLST FTES]]*525/(437.5*Source[[#This Row],[FTEF]]),0)</f>
        <v>0</v>
      </c>
      <c r="AN1501">
        <f>IF(Source[[#This Row],[Credit_Noncredit]]="Credit",Source[[#This Row],[Census Enrollment]],Source[[#This Row],[Noncredit Avg. Attendance]])</f>
        <v>22</v>
      </c>
    </row>
    <row r="1502" spans="1:40" x14ac:dyDescent="0.25">
      <c r="A1502" t="s">
        <v>4581</v>
      </c>
      <c r="B1502" t="s">
        <v>886</v>
      </c>
      <c r="C1502" t="s">
        <v>632</v>
      </c>
      <c r="D1502" t="s">
        <v>1328</v>
      </c>
      <c r="E1502" s="4">
        <v>36552</v>
      </c>
      <c r="F1502" s="4" t="s">
        <v>1329</v>
      </c>
      <c r="G1502" s="4">
        <v>67</v>
      </c>
      <c r="H1502" t="str">
        <f>CONCATENATE(Source[[#This Row],[Subject]],TRIM(Source[[#This Row],[Course]]))</f>
        <v>ADMJ67</v>
      </c>
      <c r="I1502" t="str">
        <f>VLOOKUP(Source[[#This Row],[SubjCrse]],'Courses and Categories'!$E$2:$G$1816,3,FALSE)</f>
        <v>Credit Gen Ed/CTE</v>
      </c>
      <c r="J1502">
        <v>1</v>
      </c>
      <c r="K1502" t="s">
        <v>3053</v>
      </c>
      <c r="L1502" t="s">
        <v>39</v>
      </c>
      <c r="M1502" t="s">
        <v>903</v>
      </c>
      <c r="N1502" t="s">
        <v>1372</v>
      </c>
      <c r="O1502" t="s">
        <v>2618</v>
      </c>
      <c r="P1502" t="s">
        <v>5022</v>
      </c>
      <c r="Q1502" t="s">
        <v>2367</v>
      </c>
      <c r="R1502">
        <v>268</v>
      </c>
      <c r="S1502" t="s">
        <v>134</v>
      </c>
      <c r="T1502">
        <v>1</v>
      </c>
      <c r="U1502" s="1">
        <v>43479</v>
      </c>
      <c r="V1502" s="1">
        <v>43607</v>
      </c>
      <c r="W1502" t="s">
        <v>2112</v>
      </c>
      <c r="X1502" t="s">
        <v>1929</v>
      </c>
      <c r="Y1502">
        <v>36</v>
      </c>
      <c r="Z1502">
        <v>32</v>
      </c>
      <c r="AA1502">
        <v>40</v>
      </c>
      <c r="AB1502">
        <v>80</v>
      </c>
      <c r="AD1502">
        <f>IF(ISBLANK(Source[[#This Row],[CrosslistID]]),1,1/COUNTIFS(Source[CrosslistID],Source[[#This Row],[CrosslistID]],Source[TermDesc],Source[[#This Row],[TermDesc]]))</f>
        <v>1</v>
      </c>
      <c r="AG1502">
        <v>0</v>
      </c>
      <c r="AH1502">
        <v>80</v>
      </c>
      <c r="AI1502">
        <v>7.4669999999999996</v>
      </c>
      <c r="AJ1502">
        <v>7.6802999999999999</v>
      </c>
      <c r="AK1502">
        <v>0.2</v>
      </c>
      <c r="AL15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02">
        <f>IF(AND(Source[[#This Row],[Credit_Noncredit]]="Noncredit",Source[[#This Row],[FTEF]]&gt;0),Source[[#This Row],[NC XLST FTES]]*525/(437.5*Source[[#This Row],[FTEF]]),0)</f>
        <v>0</v>
      </c>
      <c r="AN1502">
        <f>IF(Source[[#This Row],[Credit_Noncredit]]="Credit",Source[[#This Row],[Census Enrollment]],Source[[#This Row],[Noncredit Avg. Attendance]])</f>
        <v>36</v>
      </c>
    </row>
    <row r="1503" spans="1:40" x14ac:dyDescent="0.25">
      <c r="A1503" t="s">
        <v>4581</v>
      </c>
      <c r="B1503" t="s">
        <v>886</v>
      </c>
      <c r="C1503" t="s">
        <v>632</v>
      </c>
      <c r="D1503" t="s">
        <v>1328</v>
      </c>
      <c r="E1503" s="4">
        <v>35927</v>
      </c>
      <c r="F1503" s="4" t="s">
        <v>1329</v>
      </c>
      <c r="G1503" s="4">
        <v>71</v>
      </c>
      <c r="H1503" t="str">
        <f>CONCATENATE(Source[[#This Row],[Subject]],TRIM(Source[[#This Row],[Course]]))</f>
        <v>ADMJ71</v>
      </c>
      <c r="I1503" t="s">
        <v>5773</v>
      </c>
      <c r="J1503">
        <v>1</v>
      </c>
      <c r="K1503" t="s">
        <v>1334</v>
      </c>
      <c r="L1503" t="s">
        <v>39</v>
      </c>
      <c r="M1503" t="s">
        <v>891</v>
      </c>
      <c r="N1503" t="s">
        <v>42</v>
      </c>
      <c r="O1503" t="s">
        <v>42</v>
      </c>
      <c r="P1503" t="s">
        <v>42</v>
      </c>
      <c r="Q1503" t="s">
        <v>42</v>
      </c>
      <c r="S1503" t="s">
        <v>134</v>
      </c>
      <c r="T1503">
        <v>1</v>
      </c>
      <c r="U1503" s="1">
        <v>43479</v>
      </c>
      <c r="V1503" s="1">
        <v>43607</v>
      </c>
      <c r="W1503" t="s">
        <v>3049</v>
      </c>
      <c r="X1503" t="s">
        <v>893</v>
      </c>
      <c r="Y1503">
        <v>15</v>
      </c>
      <c r="Z1503">
        <v>15</v>
      </c>
      <c r="AA1503">
        <v>20</v>
      </c>
      <c r="AB1503">
        <v>75</v>
      </c>
      <c r="AD1503">
        <f>IF(ISBLANK(Source[[#This Row],[CrosslistID]]),1,1/COUNTIFS(Source[CrosslistID],Source[[#This Row],[CrosslistID]],Source[TermDesc],Source[[#This Row],[TermDesc]]))</f>
        <v>1</v>
      </c>
      <c r="AG1503">
        <v>0</v>
      </c>
      <c r="AH1503">
        <v>75</v>
      </c>
      <c r="AI1503">
        <v>0.63300000000000001</v>
      </c>
      <c r="AJ1503">
        <v>0.63300000000000001</v>
      </c>
      <c r="AK1503">
        <v>0.12</v>
      </c>
      <c r="AL15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03">
        <f>IF(AND(Source[[#This Row],[Credit_Noncredit]]="Noncredit",Source[[#This Row],[FTEF]]&gt;0),Source[[#This Row],[NC XLST FTES]]*525/(437.5*Source[[#This Row],[FTEF]]),0)</f>
        <v>0</v>
      </c>
      <c r="AN1503">
        <f>IF(Source[[#This Row],[Credit_Noncredit]]="Credit",Source[[#This Row],[Census Enrollment]],Source[[#This Row],[Noncredit Avg. Attendance]])</f>
        <v>15</v>
      </c>
    </row>
    <row r="1504" spans="1:40" x14ac:dyDescent="0.25">
      <c r="A1504" t="s">
        <v>4581</v>
      </c>
      <c r="B1504" t="s">
        <v>886</v>
      </c>
      <c r="C1504" t="s">
        <v>632</v>
      </c>
      <c r="D1504" t="s">
        <v>1328</v>
      </c>
      <c r="E1504" s="4">
        <v>38733</v>
      </c>
      <c r="F1504" s="4" t="s">
        <v>1329</v>
      </c>
      <c r="G1504" s="4">
        <v>71</v>
      </c>
      <c r="H1504" t="str">
        <f>CONCATENATE(Source[[#This Row],[Subject]],TRIM(Source[[#This Row],[Course]]))</f>
        <v>ADMJ71</v>
      </c>
      <c r="I1504" t="str">
        <f>VLOOKUP(Source[[#This Row],[SubjCrse]],'Courses and Categories'!$E$2:$G$1816,3,FALSE)</f>
        <v>SFPD/SFFD Academy</v>
      </c>
      <c r="J1504">
        <v>2</v>
      </c>
      <c r="K1504" t="s">
        <v>1334</v>
      </c>
      <c r="L1504" t="s">
        <v>39</v>
      </c>
      <c r="M1504" t="s">
        <v>891</v>
      </c>
      <c r="N1504" t="s">
        <v>42</v>
      </c>
      <c r="O1504" t="s">
        <v>42</v>
      </c>
      <c r="P1504" t="s">
        <v>42</v>
      </c>
      <c r="Q1504" t="s">
        <v>1336</v>
      </c>
      <c r="S1504" t="s">
        <v>134</v>
      </c>
      <c r="T1504">
        <v>3</v>
      </c>
      <c r="U1504" s="1">
        <v>43610</v>
      </c>
      <c r="V1504" s="1">
        <v>43721</v>
      </c>
      <c r="W1504" t="s">
        <v>1335</v>
      </c>
      <c r="X1504" t="s">
        <v>893</v>
      </c>
      <c r="Y1504">
        <v>0</v>
      </c>
      <c r="Z1504">
        <v>0</v>
      </c>
      <c r="AA1504">
        <v>40</v>
      </c>
      <c r="AB1504">
        <v>0</v>
      </c>
      <c r="AD1504">
        <f>IF(ISBLANK(Source[[#This Row],[CrosslistID]]),1,1/COUNTIFS(Source[CrosslistID],Source[[#This Row],[CrosslistID]],Source[TermDesc],Source[[#This Row],[TermDesc]]))</f>
        <v>1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04">
        <f>IF(AND(Source[[#This Row],[Credit_Noncredit]]="Noncredit",Source[[#This Row],[FTEF]]&gt;0),Source[[#This Row],[NC XLST FTES]]*525/(437.5*Source[[#This Row],[FTEF]]),0)</f>
        <v>0</v>
      </c>
      <c r="AN1504">
        <f>IF(Source[[#This Row],[Credit_Noncredit]]="Credit",Source[[#This Row],[Census Enrollment]],Source[[#This Row],[Noncredit Avg. Attendance]])</f>
        <v>0</v>
      </c>
    </row>
    <row r="1505" spans="1:40" x14ac:dyDescent="0.25">
      <c r="A1505" t="s">
        <v>4581</v>
      </c>
      <c r="B1505" t="s">
        <v>886</v>
      </c>
      <c r="C1505" t="s">
        <v>632</v>
      </c>
      <c r="D1505" t="s">
        <v>1328</v>
      </c>
      <c r="E1505" s="4">
        <v>39224</v>
      </c>
      <c r="F1505" s="4" t="s">
        <v>1329</v>
      </c>
      <c r="G1505" s="4">
        <v>71</v>
      </c>
      <c r="H1505" t="str">
        <f>CONCATENATE(Source[[#This Row],[Subject]],TRIM(Source[[#This Row],[Course]]))</f>
        <v>ADMJ71</v>
      </c>
      <c r="I1505" t="str">
        <f>VLOOKUP(Source[[#This Row],[SubjCrse]],'Courses and Categories'!$E$2:$G$1816,3,FALSE)</f>
        <v>SFPD/SFFD Academy</v>
      </c>
      <c r="J1505">
        <v>3</v>
      </c>
      <c r="K1505" t="s">
        <v>1334</v>
      </c>
      <c r="L1505" t="s">
        <v>39</v>
      </c>
      <c r="M1505" t="s">
        <v>891</v>
      </c>
      <c r="N1505" t="s">
        <v>42</v>
      </c>
      <c r="O1505" t="s">
        <v>42</v>
      </c>
      <c r="P1505" t="s">
        <v>42</v>
      </c>
      <c r="Q1505" t="s">
        <v>42</v>
      </c>
      <c r="S1505" t="s">
        <v>43</v>
      </c>
      <c r="T1505" t="s">
        <v>44</v>
      </c>
      <c r="U1505" s="1">
        <v>43505</v>
      </c>
      <c r="V1505" s="1">
        <v>43616</v>
      </c>
      <c r="W1505" t="s">
        <v>1335</v>
      </c>
      <c r="X1505" t="s">
        <v>893</v>
      </c>
      <c r="Y1505">
        <v>35</v>
      </c>
      <c r="Z1505">
        <v>33</v>
      </c>
      <c r="AA1505">
        <v>55</v>
      </c>
      <c r="AB1505">
        <v>60</v>
      </c>
      <c r="AD1505">
        <f>IF(ISBLANK(Source[[#This Row],[CrosslistID]]),1,1/COUNTIFS(Source[CrosslistID],Source[[#This Row],[CrosslistID]],Source[TermDesc],Source[[#This Row],[TermDesc]]))</f>
        <v>1</v>
      </c>
      <c r="AG1505">
        <v>0</v>
      </c>
      <c r="AH1505">
        <v>60</v>
      </c>
      <c r="AI1505">
        <v>8.8670000000000009</v>
      </c>
      <c r="AJ1505">
        <v>8.8670000000000009</v>
      </c>
      <c r="AK1505">
        <v>0</v>
      </c>
      <c r="AL15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05">
        <f>IF(AND(Source[[#This Row],[Credit_Noncredit]]="Noncredit",Source[[#This Row],[FTEF]]&gt;0),Source[[#This Row],[NC XLST FTES]]*525/(437.5*Source[[#This Row],[FTEF]]),0)</f>
        <v>0</v>
      </c>
      <c r="AN1505">
        <f>IF(Source[[#This Row],[Credit_Noncredit]]="Credit",Source[[#This Row],[Census Enrollment]],Source[[#This Row],[Noncredit Avg. Attendance]])</f>
        <v>35</v>
      </c>
    </row>
    <row r="1506" spans="1:40" x14ac:dyDescent="0.25">
      <c r="A1506" t="s">
        <v>4581</v>
      </c>
      <c r="B1506" t="s">
        <v>886</v>
      </c>
      <c r="C1506" t="s">
        <v>632</v>
      </c>
      <c r="D1506" t="s">
        <v>1328</v>
      </c>
      <c r="E1506" s="4">
        <v>38421</v>
      </c>
      <c r="F1506" s="4" t="s">
        <v>1329</v>
      </c>
      <c r="G1506" s="4">
        <v>82</v>
      </c>
      <c r="H1506" t="str">
        <f>CONCATENATE(Source[[#This Row],[Subject]],TRIM(Source[[#This Row],[Course]]))</f>
        <v>ADMJ82</v>
      </c>
      <c r="I1506" t="str">
        <f>VLOOKUP(Source[[#This Row],[SubjCrse]],'Courses and Categories'!$E$2:$G$1816,3,FALSE)</f>
        <v>Credit CTE</v>
      </c>
      <c r="J1506">
        <v>1</v>
      </c>
      <c r="K1506" t="s">
        <v>3058</v>
      </c>
      <c r="L1506" t="s">
        <v>39</v>
      </c>
      <c r="M1506" t="s">
        <v>891</v>
      </c>
      <c r="N1506" t="s">
        <v>42</v>
      </c>
      <c r="O1506" t="s">
        <v>42</v>
      </c>
      <c r="P1506" t="s">
        <v>42</v>
      </c>
      <c r="Q1506" t="s">
        <v>42</v>
      </c>
      <c r="S1506" t="s">
        <v>134</v>
      </c>
      <c r="T1506">
        <v>1</v>
      </c>
      <c r="U1506" s="1">
        <v>43479</v>
      </c>
      <c r="V1506" s="1">
        <v>43607</v>
      </c>
      <c r="W1506" t="s">
        <v>3059</v>
      </c>
      <c r="X1506" t="s">
        <v>46</v>
      </c>
      <c r="Y1506">
        <v>11</v>
      </c>
      <c r="Z1506">
        <v>7</v>
      </c>
      <c r="AA1506">
        <v>30</v>
      </c>
      <c r="AB1506">
        <v>23.333300000000001</v>
      </c>
      <c r="AD1506">
        <f>IF(ISBLANK(Source[[#This Row],[CrosslistID]]),1,1/COUNTIFS(Source[CrosslistID],Source[[#This Row],[CrosslistID]],Source[TermDesc],Source[[#This Row],[TermDesc]]))</f>
        <v>1</v>
      </c>
      <c r="AG1506">
        <v>0</v>
      </c>
      <c r="AH1506">
        <v>23.333300000000001</v>
      </c>
      <c r="AI1506">
        <v>0.69299999999999995</v>
      </c>
      <c r="AJ1506">
        <v>0.69299999999999995</v>
      </c>
      <c r="AK1506">
        <v>5.6000000000000001E-2</v>
      </c>
      <c r="AL15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06">
        <f>IF(AND(Source[[#This Row],[Credit_Noncredit]]="Noncredit",Source[[#This Row],[FTEF]]&gt;0),Source[[#This Row],[NC XLST FTES]]*525/(437.5*Source[[#This Row],[FTEF]]),0)</f>
        <v>0</v>
      </c>
      <c r="AN1506">
        <f>IF(Source[[#This Row],[Credit_Noncredit]]="Credit",Source[[#This Row],[Census Enrollment]],Source[[#This Row],[Noncredit Avg. Attendance]])</f>
        <v>11</v>
      </c>
    </row>
    <row r="1507" spans="1:40" x14ac:dyDescent="0.25">
      <c r="A1507" t="s">
        <v>4581</v>
      </c>
      <c r="B1507" t="s">
        <v>886</v>
      </c>
      <c r="C1507" t="s">
        <v>632</v>
      </c>
      <c r="D1507" t="s">
        <v>1328</v>
      </c>
      <c r="E1507" s="4">
        <v>37978</v>
      </c>
      <c r="F1507" s="4" t="s">
        <v>1329</v>
      </c>
      <c r="G1507" s="4">
        <v>83</v>
      </c>
      <c r="H1507" t="str">
        <f>CONCATENATE(Source[[#This Row],[Subject]],TRIM(Source[[#This Row],[Course]]))</f>
        <v>ADMJ83</v>
      </c>
      <c r="I1507" t="str">
        <f>VLOOKUP(Source[[#This Row],[SubjCrse]],'Courses and Categories'!$E$2:$G$1816,3,FALSE)</f>
        <v>Credit CTE</v>
      </c>
      <c r="J1507">
        <v>1</v>
      </c>
      <c r="K1507" t="s">
        <v>3060</v>
      </c>
      <c r="L1507" t="s">
        <v>87</v>
      </c>
      <c r="M1507" t="s">
        <v>903</v>
      </c>
      <c r="N1507" t="s">
        <v>50</v>
      </c>
      <c r="O1507">
        <v>1810</v>
      </c>
      <c r="P1507">
        <v>2100</v>
      </c>
      <c r="Q1507" t="s">
        <v>675</v>
      </c>
      <c r="R1507">
        <v>321</v>
      </c>
      <c r="S1507" t="s">
        <v>134</v>
      </c>
      <c r="T1507">
        <v>3</v>
      </c>
      <c r="U1507" s="1">
        <v>43479</v>
      </c>
      <c r="V1507" s="1">
        <v>43600</v>
      </c>
      <c r="W1507" t="s">
        <v>3059</v>
      </c>
      <c r="X1507" t="s">
        <v>905</v>
      </c>
      <c r="Y1507">
        <v>19</v>
      </c>
      <c r="Z1507">
        <v>15</v>
      </c>
      <c r="AA1507">
        <v>30</v>
      </c>
      <c r="AB1507">
        <v>50</v>
      </c>
      <c r="AD1507">
        <f>IF(ISBLANK(Source[[#This Row],[CrosslistID]]),1,1/COUNTIFS(Source[CrosslistID],Source[[#This Row],[CrosslistID]],Source[TermDesc],Source[[#This Row],[TermDesc]]))</f>
        <v>1</v>
      </c>
      <c r="AG1507">
        <v>0</v>
      </c>
      <c r="AH1507">
        <v>50</v>
      </c>
      <c r="AI1507">
        <v>1.8460000000000001</v>
      </c>
      <c r="AJ1507">
        <v>1.8460000000000001</v>
      </c>
      <c r="AK1507">
        <v>0.2</v>
      </c>
      <c r="AL15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07">
        <f>IF(AND(Source[[#This Row],[Credit_Noncredit]]="Noncredit",Source[[#This Row],[FTEF]]&gt;0),Source[[#This Row],[NC XLST FTES]]*525/(437.5*Source[[#This Row],[FTEF]]),0)</f>
        <v>0</v>
      </c>
      <c r="AN1507">
        <f>IF(Source[[#This Row],[Credit_Noncredit]]="Credit",Source[[#This Row],[Census Enrollment]],Source[[#This Row],[Noncredit Avg. Attendance]])</f>
        <v>19</v>
      </c>
    </row>
    <row r="1508" spans="1:40" x14ac:dyDescent="0.25">
      <c r="A1508" t="s">
        <v>4581</v>
      </c>
      <c r="B1508" t="s">
        <v>886</v>
      </c>
      <c r="C1508" t="s">
        <v>632</v>
      </c>
      <c r="D1508" t="s">
        <v>1328</v>
      </c>
      <c r="E1508" s="4">
        <v>35368</v>
      </c>
      <c r="F1508" s="4" t="s">
        <v>1329</v>
      </c>
      <c r="G1508" s="4">
        <v>85</v>
      </c>
      <c r="H1508" t="str">
        <f>CONCATENATE(Source[[#This Row],[Subject]],TRIM(Source[[#This Row],[Course]]))</f>
        <v>ADMJ85</v>
      </c>
      <c r="I1508" t="str">
        <f>VLOOKUP(Source[[#This Row],[SubjCrse]],'Courses and Categories'!$E$2:$G$1816,3,FALSE)</f>
        <v>Credit CTE</v>
      </c>
      <c r="J1508">
        <v>501</v>
      </c>
      <c r="K1508" t="s">
        <v>1337</v>
      </c>
      <c r="L1508" t="s">
        <v>87</v>
      </c>
      <c r="M1508" t="s">
        <v>903</v>
      </c>
      <c r="N1508" t="s">
        <v>3091</v>
      </c>
      <c r="O1508" t="s">
        <v>5023</v>
      </c>
      <c r="P1508" t="s">
        <v>5024</v>
      </c>
      <c r="Q1508" t="s">
        <v>5025</v>
      </c>
      <c r="R1508" t="s">
        <v>951</v>
      </c>
      <c r="S1508" t="s">
        <v>134</v>
      </c>
      <c r="T1508">
        <v>1</v>
      </c>
      <c r="U1508" s="1">
        <v>43479</v>
      </c>
      <c r="V1508" s="1">
        <v>43607</v>
      </c>
      <c r="W1508" t="s">
        <v>5026</v>
      </c>
      <c r="X1508" t="s">
        <v>46</v>
      </c>
      <c r="Y1508">
        <v>23</v>
      </c>
      <c r="Z1508">
        <v>21</v>
      </c>
      <c r="AA1508">
        <v>35</v>
      </c>
      <c r="AB1508">
        <v>60</v>
      </c>
      <c r="AD1508">
        <f>IF(ISBLANK(Source[[#This Row],[CrosslistID]]),1,1/COUNTIFS(Source[CrosslistID],Source[[#This Row],[CrosslistID]],Source[TermDesc],Source[[#This Row],[TermDesc]]))</f>
        <v>1</v>
      </c>
      <c r="AG1508">
        <v>0</v>
      </c>
      <c r="AH1508">
        <v>60</v>
      </c>
      <c r="AI1508">
        <v>2.0270000000000001</v>
      </c>
      <c r="AJ1508">
        <v>2.0270000000000001</v>
      </c>
      <c r="AK1508">
        <v>0.2286</v>
      </c>
      <c r="AL15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08">
        <f>IF(AND(Source[[#This Row],[Credit_Noncredit]]="Noncredit",Source[[#This Row],[FTEF]]&gt;0),Source[[#This Row],[NC XLST FTES]]*525/(437.5*Source[[#This Row],[FTEF]]),0)</f>
        <v>0</v>
      </c>
      <c r="AN1508">
        <f>IF(Source[[#This Row],[Credit_Noncredit]]="Credit",Source[[#This Row],[Census Enrollment]],Source[[#This Row],[Noncredit Avg. Attendance]])</f>
        <v>23</v>
      </c>
    </row>
    <row r="1509" spans="1:40" x14ac:dyDescent="0.25">
      <c r="A1509" t="s">
        <v>4581</v>
      </c>
      <c r="B1509" t="s">
        <v>886</v>
      </c>
      <c r="C1509" t="s">
        <v>632</v>
      </c>
      <c r="D1509" t="s">
        <v>1328</v>
      </c>
      <c r="E1509" s="4">
        <v>38655</v>
      </c>
      <c r="F1509" s="4" t="s">
        <v>1329</v>
      </c>
      <c r="G1509" s="4">
        <v>89</v>
      </c>
      <c r="H1509" t="str">
        <f>CONCATENATE(Source[[#This Row],[Subject]],TRIM(Source[[#This Row],[Course]]))</f>
        <v>ADMJ89</v>
      </c>
      <c r="I1509" t="str">
        <f>VLOOKUP(Source[[#This Row],[SubjCrse]],'Courses and Categories'!$E$2:$G$1816,3,FALSE)</f>
        <v>SFPD/SFFD Academy</v>
      </c>
      <c r="J1509">
        <v>1</v>
      </c>
      <c r="K1509" t="s">
        <v>1339</v>
      </c>
      <c r="L1509" t="s">
        <v>39</v>
      </c>
      <c r="M1509" t="s">
        <v>1046</v>
      </c>
      <c r="N1509" t="s">
        <v>63</v>
      </c>
      <c r="O1509">
        <v>700</v>
      </c>
      <c r="P1509">
        <v>1650</v>
      </c>
      <c r="Q1509" t="s">
        <v>1336</v>
      </c>
      <c r="S1509" t="s">
        <v>134</v>
      </c>
      <c r="T1509" t="s">
        <v>44</v>
      </c>
      <c r="U1509" s="1">
        <v>43479</v>
      </c>
      <c r="V1509" s="1">
        <v>43482</v>
      </c>
      <c r="W1509" t="s">
        <v>1340</v>
      </c>
      <c r="X1509" t="s">
        <v>46</v>
      </c>
      <c r="Y1509">
        <v>20</v>
      </c>
      <c r="Z1509">
        <v>19</v>
      </c>
      <c r="AA1509">
        <v>32</v>
      </c>
      <c r="AB1509">
        <v>59.375</v>
      </c>
      <c r="AD1509">
        <f>IF(ISBLANK(Source[[#This Row],[CrosslistID]]),1,1/COUNTIFS(Source[CrosslistID],Source[[#This Row],[CrosslistID]],Source[TermDesc],Source[[#This Row],[TermDesc]]))</f>
        <v>1</v>
      </c>
      <c r="AG1509">
        <v>0</v>
      </c>
      <c r="AH1509">
        <v>59.375</v>
      </c>
      <c r="AI1509">
        <v>1.448</v>
      </c>
      <c r="AJ1509">
        <v>1.448</v>
      </c>
      <c r="AK1509">
        <v>0</v>
      </c>
      <c r="AL15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09">
        <f>IF(AND(Source[[#This Row],[Credit_Noncredit]]="Noncredit",Source[[#This Row],[FTEF]]&gt;0),Source[[#This Row],[NC XLST FTES]]*525/(437.5*Source[[#This Row],[FTEF]]),0)</f>
        <v>0</v>
      </c>
      <c r="AN1509">
        <f>IF(Source[[#This Row],[Credit_Noncredit]]="Credit",Source[[#This Row],[Census Enrollment]],Source[[#This Row],[Noncredit Avg. Attendance]])</f>
        <v>20</v>
      </c>
    </row>
    <row r="1510" spans="1:40" x14ac:dyDescent="0.25">
      <c r="A1510" t="s">
        <v>4581</v>
      </c>
      <c r="B1510" t="s">
        <v>886</v>
      </c>
      <c r="C1510" t="s">
        <v>632</v>
      </c>
      <c r="D1510" t="s">
        <v>1328</v>
      </c>
      <c r="E1510" s="4">
        <v>39284</v>
      </c>
      <c r="F1510" s="4" t="s">
        <v>1329</v>
      </c>
      <c r="G1510" s="4">
        <v>89</v>
      </c>
      <c r="H1510" t="str">
        <f>CONCATENATE(Source[[#This Row],[Subject]],TRIM(Source[[#This Row],[Course]]))</f>
        <v>ADMJ89</v>
      </c>
      <c r="I1510" t="str">
        <f>VLOOKUP(Source[[#This Row],[SubjCrse]],'Courses and Categories'!$E$2:$G$1816,3,FALSE)</f>
        <v>SFPD/SFFD Academy</v>
      </c>
      <c r="J1510">
        <v>2</v>
      </c>
      <c r="K1510" t="s">
        <v>1339</v>
      </c>
      <c r="L1510" t="s">
        <v>39</v>
      </c>
      <c r="M1510" t="s">
        <v>1046</v>
      </c>
      <c r="N1510" t="s">
        <v>63</v>
      </c>
      <c r="O1510">
        <v>1100</v>
      </c>
      <c r="P1510">
        <v>2050</v>
      </c>
      <c r="Q1510" t="s">
        <v>1336</v>
      </c>
      <c r="S1510" t="s">
        <v>134</v>
      </c>
      <c r="T1510">
        <v>3</v>
      </c>
      <c r="U1510" s="1">
        <v>43493</v>
      </c>
      <c r="V1510" s="1">
        <v>43496</v>
      </c>
      <c r="W1510" t="s">
        <v>1340</v>
      </c>
      <c r="X1510" t="s">
        <v>46</v>
      </c>
      <c r="Y1510">
        <v>30</v>
      </c>
      <c r="Z1510">
        <v>30</v>
      </c>
      <c r="AA1510">
        <v>35</v>
      </c>
      <c r="AB1510">
        <v>85.714299999999994</v>
      </c>
      <c r="AD1510">
        <f>IF(ISBLANK(Source[[#This Row],[CrosslistID]]),1,1/COUNTIFS(Source[CrosslistID],Source[[#This Row],[CrosslistID]],Source[TermDesc],Source[[#This Row],[TermDesc]]))</f>
        <v>1</v>
      </c>
      <c r="AG1510">
        <v>0</v>
      </c>
      <c r="AH1510">
        <v>85.714299999999994</v>
      </c>
      <c r="AI1510">
        <v>2.286</v>
      </c>
      <c r="AJ1510">
        <v>2.286</v>
      </c>
      <c r="AK1510">
        <v>0</v>
      </c>
      <c r="AL15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10">
        <f>IF(AND(Source[[#This Row],[Credit_Noncredit]]="Noncredit",Source[[#This Row],[FTEF]]&gt;0),Source[[#This Row],[NC XLST FTES]]*525/(437.5*Source[[#This Row],[FTEF]]),0)</f>
        <v>0</v>
      </c>
      <c r="AN1510">
        <f>IF(Source[[#This Row],[Credit_Noncredit]]="Credit",Source[[#This Row],[Census Enrollment]],Source[[#This Row],[Noncredit Avg. Attendance]])</f>
        <v>30</v>
      </c>
    </row>
    <row r="1511" spans="1:40" x14ac:dyDescent="0.25">
      <c r="A1511" t="s">
        <v>4581</v>
      </c>
      <c r="B1511" t="s">
        <v>886</v>
      </c>
      <c r="C1511" t="s">
        <v>632</v>
      </c>
      <c r="D1511" t="s">
        <v>1328</v>
      </c>
      <c r="E1511" s="4">
        <v>38658</v>
      </c>
      <c r="F1511" s="4" t="s">
        <v>1329</v>
      </c>
      <c r="G1511" s="4">
        <v>89</v>
      </c>
      <c r="H1511" t="str">
        <f>CONCATENATE(Source[[#This Row],[Subject]],TRIM(Source[[#This Row],[Course]]))</f>
        <v>ADMJ89</v>
      </c>
      <c r="I1511" t="str">
        <f>VLOOKUP(Source[[#This Row],[SubjCrse]],'Courses and Categories'!$E$2:$G$1816,3,FALSE)</f>
        <v>SFPD/SFFD Academy</v>
      </c>
      <c r="J1511">
        <v>3</v>
      </c>
      <c r="K1511" t="s">
        <v>1339</v>
      </c>
      <c r="L1511" t="s">
        <v>39</v>
      </c>
      <c r="M1511" t="s">
        <v>1046</v>
      </c>
      <c r="N1511" t="s">
        <v>63</v>
      </c>
      <c r="O1511">
        <v>700</v>
      </c>
      <c r="P1511">
        <v>1650</v>
      </c>
      <c r="Q1511" t="s">
        <v>1336</v>
      </c>
      <c r="S1511" t="s">
        <v>134</v>
      </c>
      <c r="T1511" t="s">
        <v>44</v>
      </c>
      <c r="U1511" s="1">
        <v>43507</v>
      </c>
      <c r="V1511" s="1">
        <v>43510</v>
      </c>
      <c r="W1511" t="s">
        <v>1340</v>
      </c>
      <c r="X1511" t="s">
        <v>46</v>
      </c>
      <c r="Y1511">
        <v>28</v>
      </c>
      <c r="Z1511">
        <v>28</v>
      </c>
      <c r="AA1511">
        <v>40</v>
      </c>
      <c r="AB1511">
        <v>70</v>
      </c>
      <c r="AD1511">
        <f>IF(ISBLANK(Source[[#This Row],[CrosslistID]]),1,1/COUNTIFS(Source[CrosslistID],Source[[#This Row],[CrosslistID]],Source[TermDesc],Source[[#This Row],[TermDesc]]))</f>
        <v>1</v>
      </c>
      <c r="AG1511">
        <v>0</v>
      </c>
      <c r="AH1511">
        <v>70</v>
      </c>
      <c r="AI1511">
        <v>2.133</v>
      </c>
      <c r="AJ1511">
        <v>2.133</v>
      </c>
      <c r="AK1511">
        <v>0</v>
      </c>
      <c r="AL15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11">
        <f>IF(AND(Source[[#This Row],[Credit_Noncredit]]="Noncredit",Source[[#This Row],[FTEF]]&gt;0),Source[[#This Row],[NC XLST FTES]]*525/(437.5*Source[[#This Row],[FTEF]]),0)</f>
        <v>0</v>
      </c>
      <c r="AN1511">
        <f>IF(Source[[#This Row],[Credit_Noncredit]]="Credit",Source[[#This Row],[Census Enrollment]],Source[[#This Row],[Noncredit Avg. Attendance]])</f>
        <v>28</v>
      </c>
    </row>
    <row r="1512" spans="1:40" x14ac:dyDescent="0.25">
      <c r="A1512" t="s">
        <v>4581</v>
      </c>
      <c r="B1512" t="s">
        <v>886</v>
      </c>
      <c r="C1512" t="s">
        <v>632</v>
      </c>
      <c r="D1512" t="s">
        <v>1328</v>
      </c>
      <c r="E1512" s="4">
        <v>38659</v>
      </c>
      <c r="F1512" s="4" t="s">
        <v>1329</v>
      </c>
      <c r="G1512" s="4">
        <v>89</v>
      </c>
      <c r="H1512" t="str">
        <f>CONCATENATE(Source[[#This Row],[Subject]],TRIM(Source[[#This Row],[Course]]))</f>
        <v>ADMJ89</v>
      </c>
      <c r="I1512" t="str">
        <f>VLOOKUP(Source[[#This Row],[SubjCrse]],'Courses and Categories'!$E$2:$G$1816,3,FALSE)</f>
        <v>SFPD/SFFD Academy</v>
      </c>
      <c r="J1512">
        <v>4</v>
      </c>
      <c r="K1512" t="s">
        <v>1339</v>
      </c>
      <c r="L1512" t="s">
        <v>39</v>
      </c>
      <c r="M1512" t="s">
        <v>1046</v>
      </c>
      <c r="N1512" t="s">
        <v>63</v>
      </c>
      <c r="O1512">
        <v>1100</v>
      </c>
      <c r="P1512">
        <v>2050</v>
      </c>
      <c r="Q1512" t="s">
        <v>1336</v>
      </c>
      <c r="S1512" t="s">
        <v>134</v>
      </c>
      <c r="T1512" t="s">
        <v>44</v>
      </c>
      <c r="U1512" s="1">
        <v>43521</v>
      </c>
      <c r="V1512" s="1">
        <v>43524</v>
      </c>
      <c r="W1512" t="s">
        <v>1340</v>
      </c>
      <c r="X1512" t="s">
        <v>46</v>
      </c>
      <c r="Y1512">
        <v>32</v>
      </c>
      <c r="Z1512">
        <v>32</v>
      </c>
      <c r="AA1512">
        <v>40</v>
      </c>
      <c r="AB1512">
        <v>80</v>
      </c>
      <c r="AD1512">
        <f>IF(ISBLANK(Source[[#This Row],[CrosslistID]]),1,1/COUNTIFS(Source[CrosslistID],Source[[#This Row],[CrosslistID]],Source[TermDesc],Source[[#This Row],[TermDesc]]))</f>
        <v>1</v>
      </c>
      <c r="AG1512">
        <v>0</v>
      </c>
      <c r="AH1512">
        <v>80</v>
      </c>
      <c r="AI1512">
        <v>2.4380000000000002</v>
      </c>
      <c r="AJ1512">
        <v>2.4380000000000002</v>
      </c>
      <c r="AK1512">
        <v>0</v>
      </c>
      <c r="AL15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12">
        <f>IF(AND(Source[[#This Row],[Credit_Noncredit]]="Noncredit",Source[[#This Row],[FTEF]]&gt;0),Source[[#This Row],[NC XLST FTES]]*525/(437.5*Source[[#This Row],[FTEF]]),0)</f>
        <v>0</v>
      </c>
      <c r="AN1512">
        <f>IF(Source[[#This Row],[Credit_Noncredit]]="Credit",Source[[#This Row],[Census Enrollment]],Source[[#This Row],[Noncredit Avg. Attendance]])</f>
        <v>32</v>
      </c>
    </row>
    <row r="1513" spans="1:40" x14ac:dyDescent="0.25">
      <c r="A1513" t="s">
        <v>4581</v>
      </c>
      <c r="B1513" t="s">
        <v>886</v>
      </c>
      <c r="C1513" t="s">
        <v>632</v>
      </c>
      <c r="D1513" t="s">
        <v>1328</v>
      </c>
      <c r="E1513" s="4">
        <v>38660</v>
      </c>
      <c r="F1513" s="4" t="s">
        <v>1329</v>
      </c>
      <c r="G1513" s="4">
        <v>89</v>
      </c>
      <c r="H1513" t="str">
        <f>CONCATENATE(Source[[#This Row],[Subject]],TRIM(Source[[#This Row],[Course]]))</f>
        <v>ADMJ89</v>
      </c>
      <c r="I1513" t="str">
        <f>VLOOKUP(Source[[#This Row],[SubjCrse]],'Courses and Categories'!$E$2:$G$1816,3,FALSE)</f>
        <v>SFPD/SFFD Academy</v>
      </c>
      <c r="J1513">
        <v>5</v>
      </c>
      <c r="K1513" t="s">
        <v>1339</v>
      </c>
      <c r="L1513" t="s">
        <v>39</v>
      </c>
      <c r="M1513" t="s">
        <v>1046</v>
      </c>
      <c r="N1513" t="s">
        <v>63</v>
      </c>
      <c r="O1513">
        <v>700</v>
      </c>
      <c r="P1513">
        <v>1650</v>
      </c>
      <c r="Q1513" t="s">
        <v>1336</v>
      </c>
      <c r="S1513" t="s">
        <v>134</v>
      </c>
      <c r="T1513" t="s">
        <v>44</v>
      </c>
      <c r="U1513" s="1">
        <v>43528</v>
      </c>
      <c r="V1513" s="1">
        <v>43531</v>
      </c>
      <c r="W1513" t="s">
        <v>1340</v>
      </c>
      <c r="X1513" t="s">
        <v>46</v>
      </c>
      <c r="Y1513">
        <v>28</v>
      </c>
      <c r="Z1513">
        <v>28</v>
      </c>
      <c r="AA1513">
        <v>40</v>
      </c>
      <c r="AB1513">
        <v>70</v>
      </c>
      <c r="AD1513">
        <f>IF(ISBLANK(Source[[#This Row],[CrosslistID]]),1,1/COUNTIFS(Source[CrosslistID],Source[[#This Row],[CrosslistID]],Source[TermDesc],Source[[#This Row],[TermDesc]]))</f>
        <v>1</v>
      </c>
      <c r="AG1513">
        <v>0</v>
      </c>
      <c r="AH1513">
        <v>70</v>
      </c>
      <c r="AI1513">
        <v>2.133</v>
      </c>
      <c r="AJ1513">
        <v>2.133</v>
      </c>
      <c r="AK1513">
        <v>0</v>
      </c>
      <c r="AL15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13">
        <f>IF(AND(Source[[#This Row],[Credit_Noncredit]]="Noncredit",Source[[#This Row],[FTEF]]&gt;0),Source[[#This Row],[NC XLST FTES]]*525/(437.5*Source[[#This Row],[FTEF]]),0)</f>
        <v>0</v>
      </c>
      <c r="AN1513">
        <f>IF(Source[[#This Row],[Credit_Noncredit]]="Credit",Source[[#This Row],[Census Enrollment]],Source[[#This Row],[Noncredit Avg. Attendance]])</f>
        <v>28</v>
      </c>
    </row>
    <row r="1514" spans="1:40" x14ac:dyDescent="0.25">
      <c r="A1514" t="s">
        <v>4581</v>
      </c>
      <c r="B1514" t="s">
        <v>886</v>
      </c>
      <c r="C1514" t="s">
        <v>632</v>
      </c>
      <c r="D1514" t="s">
        <v>1328</v>
      </c>
      <c r="E1514" s="4">
        <v>38661</v>
      </c>
      <c r="F1514" s="4" t="s">
        <v>1329</v>
      </c>
      <c r="G1514" s="4">
        <v>89</v>
      </c>
      <c r="H1514" t="str">
        <f>CONCATENATE(Source[[#This Row],[Subject]],TRIM(Source[[#This Row],[Course]]))</f>
        <v>ADMJ89</v>
      </c>
      <c r="I1514" t="str">
        <f>VLOOKUP(Source[[#This Row],[SubjCrse]],'Courses and Categories'!$E$2:$G$1816,3,FALSE)</f>
        <v>SFPD/SFFD Academy</v>
      </c>
      <c r="J1514">
        <v>6</v>
      </c>
      <c r="K1514" t="s">
        <v>1339</v>
      </c>
      <c r="L1514" t="s">
        <v>39</v>
      </c>
      <c r="M1514" t="s">
        <v>1046</v>
      </c>
      <c r="N1514" t="s">
        <v>63</v>
      </c>
      <c r="O1514">
        <v>700</v>
      </c>
      <c r="P1514">
        <v>1650</v>
      </c>
      <c r="Q1514" t="s">
        <v>1336</v>
      </c>
      <c r="S1514" t="s">
        <v>134</v>
      </c>
      <c r="T1514" t="s">
        <v>44</v>
      </c>
      <c r="U1514" s="1">
        <v>43535</v>
      </c>
      <c r="V1514" s="1">
        <v>43538</v>
      </c>
      <c r="W1514" t="s">
        <v>1340</v>
      </c>
      <c r="X1514" t="s">
        <v>46</v>
      </c>
      <c r="Y1514">
        <v>29</v>
      </c>
      <c r="Z1514">
        <v>28</v>
      </c>
      <c r="AA1514">
        <v>40</v>
      </c>
      <c r="AB1514">
        <v>70</v>
      </c>
      <c r="AD1514">
        <f>IF(ISBLANK(Source[[#This Row],[CrosslistID]]),1,1/COUNTIFS(Source[CrosslistID],Source[[#This Row],[CrosslistID]],Source[TermDesc],Source[[#This Row],[TermDesc]]))</f>
        <v>1</v>
      </c>
      <c r="AG1514">
        <v>0</v>
      </c>
      <c r="AH1514">
        <v>70</v>
      </c>
      <c r="AI1514">
        <v>2.133</v>
      </c>
      <c r="AJ1514">
        <v>2.133</v>
      </c>
      <c r="AK1514">
        <v>0</v>
      </c>
      <c r="AL15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14">
        <f>IF(AND(Source[[#This Row],[Credit_Noncredit]]="Noncredit",Source[[#This Row],[FTEF]]&gt;0),Source[[#This Row],[NC XLST FTES]]*525/(437.5*Source[[#This Row],[FTEF]]),0)</f>
        <v>0</v>
      </c>
      <c r="AN1514">
        <f>IF(Source[[#This Row],[Credit_Noncredit]]="Credit",Source[[#This Row],[Census Enrollment]],Source[[#This Row],[Noncredit Avg. Attendance]])</f>
        <v>29</v>
      </c>
    </row>
    <row r="1515" spans="1:40" x14ac:dyDescent="0.25">
      <c r="A1515" t="s">
        <v>4581</v>
      </c>
      <c r="B1515" t="s">
        <v>886</v>
      </c>
      <c r="C1515" t="s">
        <v>632</v>
      </c>
      <c r="D1515" t="s">
        <v>1328</v>
      </c>
      <c r="E1515" s="4">
        <v>38662</v>
      </c>
      <c r="F1515" s="4" t="s">
        <v>1329</v>
      </c>
      <c r="G1515" s="4">
        <v>89</v>
      </c>
      <c r="H1515" t="str">
        <f>CONCATENATE(Source[[#This Row],[Subject]],TRIM(Source[[#This Row],[Course]]))</f>
        <v>ADMJ89</v>
      </c>
      <c r="I1515" t="str">
        <f>VLOOKUP(Source[[#This Row],[SubjCrse]],'Courses and Categories'!$E$2:$G$1816,3,FALSE)</f>
        <v>SFPD/SFFD Academy</v>
      </c>
      <c r="J1515">
        <v>7</v>
      </c>
      <c r="K1515" t="s">
        <v>1339</v>
      </c>
      <c r="L1515" t="s">
        <v>39</v>
      </c>
      <c r="M1515" t="s">
        <v>1046</v>
      </c>
      <c r="N1515" t="s">
        <v>63</v>
      </c>
      <c r="O1515">
        <v>700</v>
      </c>
      <c r="P1515">
        <v>1650</v>
      </c>
      <c r="Q1515" t="s">
        <v>1336</v>
      </c>
      <c r="S1515" t="s">
        <v>134</v>
      </c>
      <c r="T1515" t="s">
        <v>44</v>
      </c>
      <c r="U1515" s="1">
        <v>43542</v>
      </c>
      <c r="V1515" s="1">
        <v>43545</v>
      </c>
      <c r="W1515" t="s">
        <v>1340</v>
      </c>
      <c r="X1515" t="s">
        <v>46</v>
      </c>
      <c r="Y1515">
        <v>30</v>
      </c>
      <c r="Z1515">
        <v>30</v>
      </c>
      <c r="AA1515">
        <v>40</v>
      </c>
      <c r="AB1515">
        <v>75</v>
      </c>
      <c r="AD1515">
        <f>IF(ISBLANK(Source[[#This Row],[CrosslistID]]),1,1/COUNTIFS(Source[CrosslistID],Source[[#This Row],[CrosslistID]],Source[TermDesc],Source[[#This Row],[TermDesc]]))</f>
        <v>1</v>
      </c>
      <c r="AG1515">
        <v>0</v>
      </c>
      <c r="AH1515">
        <v>75</v>
      </c>
      <c r="AI1515">
        <v>2.286</v>
      </c>
      <c r="AJ1515">
        <v>2.286</v>
      </c>
      <c r="AK1515">
        <v>0</v>
      </c>
      <c r="AL15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15">
        <f>IF(AND(Source[[#This Row],[Credit_Noncredit]]="Noncredit",Source[[#This Row],[FTEF]]&gt;0),Source[[#This Row],[NC XLST FTES]]*525/(437.5*Source[[#This Row],[FTEF]]),0)</f>
        <v>0</v>
      </c>
      <c r="AN1515">
        <f>IF(Source[[#This Row],[Credit_Noncredit]]="Credit",Source[[#This Row],[Census Enrollment]],Source[[#This Row],[Noncredit Avg. Attendance]])</f>
        <v>30</v>
      </c>
    </row>
    <row r="1516" spans="1:40" x14ac:dyDescent="0.25">
      <c r="A1516" t="s">
        <v>4581</v>
      </c>
      <c r="B1516" t="s">
        <v>886</v>
      </c>
      <c r="C1516" t="s">
        <v>632</v>
      </c>
      <c r="D1516" t="s">
        <v>1328</v>
      </c>
      <c r="E1516" s="4">
        <v>39286</v>
      </c>
      <c r="F1516" s="4" t="s">
        <v>1329</v>
      </c>
      <c r="G1516" s="4">
        <v>89</v>
      </c>
      <c r="H1516" t="str">
        <f>CONCATENATE(Source[[#This Row],[Subject]],TRIM(Source[[#This Row],[Course]]))</f>
        <v>ADMJ89</v>
      </c>
      <c r="I1516" t="str">
        <f>VLOOKUP(Source[[#This Row],[SubjCrse]],'Courses and Categories'!$E$2:$G$1816,3,FALSE)</f>
        <v>SFPD/SFFD Academy</v>
      </c>
      <c r="J1516">
        <v>8</v>
      </c>
      <c r="K1516" t="s">
        <v>1339</v>
      </c>
      <c r="L1516" t="s">
        <v>39</v>
      </c>
      <c r="M1516" t="s">
        <v>1046</v>
      </c>
      <c r="N1516" t="s">
        <v>63</v>
      </c>
      <c r="O1516">
        <v>700</v>
      </c>
      <c r="P1516">
        <v>1650</v>
      </c>
      <c r="Q1516" t="s">
        <v>1336</v>
      </c>
      <c r="S1516" t="s">
        <v>134</v>
      </c>
      <c r="T1516">
        <v>3</v>
      </c>
      <c r="U1516" s="1">
        <v>43500</v>
      </c>
      <c r="V1516" s="1">
        <v>43503</v>
      </c>
      <c r="W1516" t="s">
        <v>1340</v>
      </c>
      <c r="X1516" t="s">
        <v>46</v>
      </c>
      <c r="Y1516">
        <v>25</v>
      </c>
      <c r="Z1516">
        <v>25</v>
      </c>
      <c r="AA1516">
        <v>35</v>
      </c>
      <c r="AB1516">
        <v>71.428600000000003</v>
      </c>
      <c r="AD1516">
        <f>IF(ISBLANK(Source[[#This Row],[CrosslistID]]),1,1/COUNTIFS(Source[CrosslistID],Source[[#This Row],[CrosslistID]],Source[TermDesc],Source[[#This Row],[TermDesc]]))</f>
        <v>1</v>
      </c>
      <c r="AG1516">
        <v>0</v>
      </c>
      <c r="AH1516">
        <v>71.428600000000003</v>
      </c>
      <c r="AI1516">
        <v>1.905</v>
      </c>
      <c r="AJ1516">
        <v>1.905</v>
      </c>
      <c r="AK1516">
        <v>0</v>
      </c>
      <c r="AL15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16">
        <f>IF(AND(Source[[#This Row],[Credit_Noncredit]]="Noncredit",Source[[#This Row],[FTEF]]&gt;0),Source[[#This Row],[NC XLST FTES]]*525/(437.5*Source[[#This Row],[FTEF]]),0)</f>
        <v>0</v>
      </c>
      <c r="AN1516">
        <f>IF(Source[[#This Row],[Credit_Noncredit]]="Credit",Source[[#This Row],[Census Enrollment]],Source[[#This Row],[Noncredit Avg. Attendance]])</f>
        <v>25</v>
      </c>
    </row>
    <row r="1517" spans="1:40" x14ac:dyDescent="0.25">
      <c r="A1517" t="s">
        <v>4581</v>
      </c>
      <c r="B1517" t="s">
        <v>886</v>
      </c>
      <c r="C1517" t="s">
        <v>632</v>
      </c>
      <c r="D1517" t="s">
        <v>1328</v>
      </c>
      <c r="E1517" s="4">
        <v>38664</v>
      </c>
      <c r="F1517" s="4" t="s">
        <v>1329</v>
      </c>
      <c r="G1517" s="4">
        <v>89</v>
      </c>
      <c r="H1517" t="str">
        <f>CONCATENATE(Source[[#This Row],[Subject]],TRIM(Source[[#This Row],[Course]]))</f>
        <v>ADMJ89</v>
      </c>
      <c r="I1517" t="str">
        <f>VLOOKUP(Source[[#This Row],[SubjCrse]],'Courses and Categories'!$E$2:$G$1816,3,FALSE)</f>
        <v>SFPD/SFFD Academy</v>
      </c>
      <c r="J1517">
        <v>9</v>
      </c>
      <c r="K1517" t="s">
        <v>1339</v>
      </c>
      <c r="L1517" t="s">
        <v>39</v>
      </c>
      <c r="M1517" t="s">
        <v>1046</v>
      </c>
      <c r="N1517" t="s">
        <v>63</v>
      </c>
      <c r="O1517">
        <v>1100</v>
      </c>
      <c r="P1517">
        <v>2050</v>
      </c>
      <c r="Q1517" t="s">
        <v>1336</v>
      </c>
      <c r="S1517" t="s">
        <v>134</v>
      </c>
      <c r="T1517">
        <v>3</v>
      </c>
      <c r="U1517" s="1">
        <v>43549</v>
      </c>
      <c r="V1517" s="1">
        <v>43552</v>
      </c>
      <c r="W1517" t="s">
        <v>1340</v>
      </c>
      <c r="X1517" t="s">
        <v>46</v>
      </c>
      <c r="Y1517">
        <v>33</v>
      </c>
      <c r="Z1517">
        <v>33</v>
      </c>
      <c r="AA1517">
        <v>40</v>
      </c>
      <c r="AB1517">
        <v>82.5</v>
      </c>
      <c r="AD1517">
        <f>IF(ISBLANK(Source[[#This Row],[CrosslistID]]),1,1/COUNTIFS(Source[CrosslistID],Source[[#This Row],[CrosslistID]],Source[TermDesc],Source[[#This Row],[TermDesc]]))</f>
        <v>1</v>
      </c>
      <c r="AG1517">
        <v>0</v>
      </c>
      <c r="AH1517">
        <v>82.5</v>
      </c>
      <c r="AI1517">
        <v>2.5139999999999998</v>
      </c>
      <c r="AJ1517">
        <v>2.5139999999999998</v>
      </c>
      <c r="AK1517">
        <v>0</v>
      </c>
      <c r="AL15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17">
        <f>IF(AND(Source[[#This Row],[Credit_Noncredit]]="Noncredit",Source[[#This Row],[FTEF]]&gt;0),Source[[#This Row],[NC XLST FTES]]*525/(437.5*Source[[#This Row],[FTEF]]),0)</f>
        <v>0</v>
      </c>
      <c r="AN1517">
        <f>IF(Source[[#This Row],[Credit_Noncredit]]="Credit",Source[[#This Row],[Census Enrollment]],Source[[#This Row],[Noncredit Avg. Attendance]])</f>
        <v>33</v>
      </c>
    </row>
    <row r="1518" spans="1:40" x14ac:dyDescent="0.25">
      <c r="A1518" t="s">
        <v>4581</v>
      </c>
      <c r="B1518" t="s">
        <v>886</v>
      </c>
      <c r="C1518" t="s">
        <v>632</v>
      </c>
      <c r="D1518" t="s">
        <v>1328</v>
      </c>
      <c r="E1518" s="4">
        <v>38665</v>
      </c>
      <c r="F1518" s="4" t="s">
        <v>1329</v>
      </c>
      <c r="G1518" s="4">
        <v>89</v>
      </c>
      <c r="H1518" t="str">
        <f>CONCATENATE(Source[[#This Row],[Subject]],TRIM(Source[[#This Row],[Course]]))</f>
        <v>ADMJ89</v>
      </c>
      <c r="I1518" t="str">
        <f>VLOOKUP(Source[[#This Row],[SubjCrse]],'Courses and Categories'!$E$2:$G$1816,3,FALSE)</f>
        <v>SFPD/SFFD Academy</v>
      </c>
      <c r="J1518">
        <v>10</v>
      </c>
      <c r="K1518" t="s">
        <v>1339</v>
      </c>
      <c r="L1518" t="s">
        <v>39</v>
      </c>
      <c r="M1518" t="s">
        <v>1046</v>
      </c>
      <c r="N1518" t="s">
        <v>63</v>
      </c>
      <c r="O1518">
        <v>700</v>
      </c>
      <c r="P1518">
        <v>1650</v>
      </c>
      <c r="Q1518" t="s">
        <v>1336</v>
      </c>
      <c r="S1518" t="s">
        <v>134</v>
      </c>
      <c r="T1518" t="s">
        <v>44</v>
      </c>
      <c r="U1518" s="1">
        <v>43556</v>
      </c>
      <c r="V1518" s="1">
        <v>43559</v>
      </c>
      <c r="W1518" t="s">
        <v>1340</v>
      </c>
      <c r="X1518" t="s">
        <v>46</v>
      </c>
      <c r="Y1518">
        <v>31</v>
      </c>
      <c r="Z1518">
        <v>31</v>
      </c>
      <c r="AA1518">
        <v>40</v>
      </c>
      <c r="AB1518">
        <v>77.5</v>
      </c>
      <c r="AD1518">
        <f>IF(ISBLANK(Source[[#This Row],[CrosslistID]]),1,1/COUNTIFS(Source[CrosslistID],Source[[#This Row],[CrosslistID]],Source[TermDesc],Source[[#This Row],[TermDesc]]))</f>
        <v>1</v>
      </c>
      <c r="AG1518">
        <v>0</v>
      </c>
      <c r="AH1518">
        <v>77.5</v>
      </c>
      <c r="AI1518">
        <v>2.3620000000000001</v>
      </c>
      <c r="AJ1518">
        <v>2.3620000000000001</v>
      </c>
      <c r="AK1518">
        <v>0</v>
      </c>
      <c r="AL15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18">
        <f>IF(AND(Source[[#This Row],[Credit_Noncredit]]="Noncredit",Source[[#This Row],[FTEF]]&gt;0),Source[[#This Row],[NC XLST FTES]]*525/(437.5*Source[[#This Row],[FTEF]]),0)</f>
        <v>0</v>
      </c>
      <c r="AN1518">
        <f>IF(Source[[#This Row],[Credit_Noncredit]]="Credit",Source[[#This Row],[Census Enrollment]],Source[[#This Row],[Noncredit Avg. Attendance]])</f>
        <v>31</v>
      </c>
    </row>
    <row r="1519" spans="1:40" x14ac:dyDescent="0.25">
      <c r="A1519" t="s">
        <v>4581</v>
      </c>
      <c r="B1519" t="s">
        <v>886</v>
      </c>
      <c r="C1519" t="s">
        <v>632</v>
      </c>
      <c r="D1519" t="s">
        <v>1328</v>
      </c>
      <c r="E1519" s="4">
        <v>38666</v>
      </c>
      <c r="F1519" s="4" t="s">
        <v>1329</v>
      </c>
      <c r="G1519" s="4">
        <v>89</v>
      </c>
      <c r="H1519" t="str">
        <f>CONCATENATE(Source[[#This Row],[Subject]],TRIM(Source[[#This Row],[Course]]))</f>
        <v>ADMJ89</v>
      </c>
      <c r="I1519" t="str">
        <f>VLOOKUP(Source[[#This Row],[SubjCrse]],'Courses and Categories'!$E$2:$G$1816,3,FALSE)</f>
        <v>SFPD/SFFD Academy</v>
      </c>
      <c r="J1519">
        <v>11</v>
      </c>
      <c r="K1519" t="s">
        <v>1339</v>
      </c>
      <c r="L1519" t="s">
        <v>39</v>
      </c>
      <c r="M1519" t="s">
        <v>1046</v>
      </c>
      <c r="N1519" t="s">
        <v>63</v>
      </c>
      <c r="O1519">
        <v>700</v>
      </c>
      <c r="P1519">
        <v>1650</v>
      </c>
      <c r="Q1519" t="s">
        <v>1336</v>
      </c>
      <c r="S1519" t="s">
        <v>134</v>
      </c>
      <c r="T1519" t="s">
        <v>44</v>
      </c>
      <c r="U1519" s="1">
        <v>43563</v>
      </c>
      <c r="V1519" s="1">
        <v>43566</v>
      </c>
      <c r="W1519" t="s">
        <v>1340</v>
      </c>
      <c r="X1519" t="s">
        <v>46</v>
      </c>
      <c r="Y1519">
        <v>32</v>
      </c>
      <c r="Z1519">
        <v>32</v>
      </c>
      <c r="AA1519">
        <v>40</v>
      </c>
      <c r="AB1519">
        <v>80</v>
      </c>
      <c r="AD1519">
        <f>IF(ISBLANK(Source[[#This Row],[CrosslistID]]),1,1/COUNTIFS(Source[CrosslistID],Source[[#This Row],[CrosslistID]],Source[TermDesc],Source[[#This Row],[TermDesc]]))</f>
        <v>1</v>
      </c>
      <c r="AG1519">
        <v>0</v>
      </c>
      <c r="AH1519">
        <v>80</v>
      </c>
      <c r="AI1519">
        <v>2.3620000000000001</v>
      </c>
      <c r="AJ1519">
        <v>2.4382000000000001</v>
      </c>
      <c r="AK1519">
        <v>0</v>
      </c>
      <c r="AL15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19">
        <f>IF(AND(Source[[#This Row],[Credit_Noncredit]]="Noncredit",Source[[#This Row],[FTEF]]&gt;0),Source[[#This Row],[NC XLST FTES]]*525/(437.5*Source[[#This Row],[FTEF]]),0)</f>
        <v>0</v>
      </c>
      <c r="AN1519">
        <f>IF(Source[[#This Row],[Credit_Noncredit]]="Credit",Source[[#This Row],[Census Enrollment]],Source[[#This Row],[Noncredit Avg. Attendance]])</f>
        <v>32</v>
      </c>
    </row>
    <row r="1520" spans="1:40" x14ac:dyDescent="0.25">
      <c r="A1520" t="s">
        <v>4581</v>
      </c>
      <c r="B1520" t="s">
        <v>886</v>
      </c>
      <c r="C1520" t="s">
        <v>632</v>
      </c>
      <c r="D1520" t="s">
        <v>1328</v>
      </c>
      <c r="E1520" s="4">
        <v>38667</v>
      </c>
      <c r="F1520" s="4" t="s">
        <v>1329</v>
      </c>
      <c r="G1520" s="4">
        <v>89</v>
      </c>
      <c r="H1520" t="str">
        <f>CONCATENATE(Source[[#This Row],[Subject]],TRIM(Source[[#This Row],[Course]]))</f>
        <v>ADMJ89</v>
      </c>
      <c r="I1520" t="str">
        <f>VLOOKUP(Source[[#This Row],[SubjCrse]],'Courses and Categories'!$E$2:$G$1816,3,FALSE)</f>
        <v>SFPD/SFFD Academy</v>
      </c>
      <c r="J1520">
        <v>12</v>
      </c>
      <c r="K1520" t="s">
        <v>1339</v>
      </c>
      <c r="L1520" t="s">
        <v>39</v>
      </c>
      <c r="M1520" t="s">
        <v>1046</v>
      </c>
      <c r="N1520" t="s">
        <v>63</v>
      </c>
      <c r="O1520">
        <v>700</v>
      </c>
      <c r="P1520">
        <v>1650</v>
      </c>
      <c r="Q1520" t="s">
        <v>1336</v>
      </c>
      <c r="S1520" t="s">
        <v>134</v>
      </c>
      <c r="T1520" t="s">
        <v>44</v>
      </c>
      <c r="U1520" s="1">
        <v>43570</v>
      </c>
      <c r="V1520" s="1">
        <v>43573</v>
      </c>
      <c r="W1520" t="s">
        <v>1340</v>
      </c>
      <c r="X1520" t="s">
        <v>46</v>
      </c>
      <c r="Y1520">
        <v>21</v>
      </c>
      <c r="Z1520">
        <v>19</v>
      </c>
      <c r="AA1520">
        <v>40</v>
      </c>
      <c r="AB1520">
        <v>47.5</v>
      </c>
      <c r="AD1520">
        <f>IF(ISBLANK(Source[[#This Row],[CrosslistID]]),1,1/COUNTIFS(Source[CrosslistID],Source[[#This Row],[CrosslistID]],Source[TermDesc],Source[[#This Row],[TermDesc]]))</f>
        <v>1</v>
      </c>
      <c r="AG1520">
        <v>0</v>
      </c>
      <c r="AH1520">
        <v>47.5</v>
      </c>
      <c r="AI1520">
        <v>1.448</v>
      </c>
      <c r="AJ1520">
        <v>1.448</v>
      </c>
      <c r="AK1520">
        <v>0</v>
      </c>
      <c r="AL15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20">
        <f>IF(AND(Source[[#This Row],[Credit_Noncredit]]="Noncredit",Source[[#This Row],[FTEF]]&gt;0),Source[[#This Row],[NC XLST FTES]]*525/(437.5*Source[[#This Row],[FTEF]]),0)</f>
        <v>0</v>
      </c>
      <c r="AN1520">
        <f>IF(Source[[#This Row],[Credit_Noncredit]]="Credit",Source[[#This Row],[Census Enrollment]],Source[[#This Row],[Noncredit Avg. Attendance]])</f>
        <v>21</v>
      </c>
    </row>
    <row r="1521" spans="1:40" x14ac:dyDescent="0.25">
      <c r="A1521" t="s">
        <v>4581</v>
      </c>
      <c r="B1521" t="s">
        <v>886</v>
      </c>
      <c r="C1521" t="s">
        <v>632</v>
      </c>
      <c r="D1521" t="s">
        <v>1328</v>
      </c>
      <c r="E1521" s="4">
        <v>38668</v>
      </c>
      <c r="F1521" s="4" t="s">
        <v>1329</v>
      </c>
      <c r="G1521" s="4">
        <v>89</v>
      </c>
      <c r="H1521" t="str">
        <f>CONCATENATE(Source[[#This Row],[Subject]],TRIM(Source[[#This Row],[Course]]))</f>
        <v>ADMJ89</v>
      </c>
      <c r="I1521" t="str">
        <f>VLOOKUP(Source[[#This Row],[SubjCrse]],'Courses and Categories'!$E$2:$G$1816,3,FALSE)</f>
        <v>SFPD/SFFD Academy</v>
      </c>
      <c r="J1521">
        <v>13</v>
      </c>
      <c r="K1521" t="s">
        <v>1339</v>
      </c>
      <c r="L1521" t="s">
        <v>39</v>
      </c>
      <c r="M1521" t="s">
        <v>1046</v>
      </c>
      <c r="N1521" t="s">
        <v>63</v>
      </c>
      <c r="O1521">
        <v>1100</v>
      </c>
      <c r="P1521">
        <v>2050</v>
      </c>
      <c r="Q1521" t="s">
        <v>1336</v>
      </c>
      <c r="S1521" t="s">
        <v>134</v>
      </c>
      <c r="T1521" t="s">
        <v>44</v>
      </c>
      <c r="U1521" s="1">
        <v>43577</v>
      </c>
      <c r="V1521" s="1">
        <v>43580</v>
      </c>
      <c r="W1521" t="s">
        <v>1340</v>
      </c>
      <c r="X1521" t="s">
        <v>46</v>
      </c>
      <c r="Y1521">
        <v>30</v>
      </c>
      <c r="Z1521">
        <v>30</v>
      </c>
      <c r="AA1521">
        <v>40</v>
      </c>
      <c r="AB1521">
        <v>75</v>
      </c>
      <c r="AD1521">
        <f>IF(ISBLANK(Source[[#This Row],[CrosslistID]]),1,1/COUNTIFS(Source[CrosslistID],Source[[#This Row],[CrosslistID]],Source[TermDesc],Source[[#This Row],[TermDesc]]))</f>
        <v>1</v>
      </c>
      <c r="AG1521">
        <v>0</v>
      </c>
      <c r="AH1521">
        <v>75</v>
      </c>
      <c r="AI1521">
        <v>2.286</v>
      </c>
      <c r="AJ1521">
        <v>2.286</v>
      </c>
      <c r="AK1521">
        <v>0</v>
      </c>
      <c r="AL15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21">
        <f>IF(AND(Source[[#This Row],[Credit_Noncredit]]="Noncredit",Source[[#This Row],[FTEF]]&gt;0),Source[[#This Row],[NC XLST FTES]]*525/(437.5*Source[[#This Row],[FTEF]]),0)</f>
        <v>0</v>
      </c>
      <c r="AN1521">
        <f>IF(Source[[#This Row],[Credit_Noncredit]]="Credit",Source[[#This Row],[Census Enrollment]],Source[[#This Row],[Noncredit Avg. Attendance]])</f>
        <v>30</v>
      </c>
    </row>
    <row r="1522" spans="1:40" x14ac:dyDescent="0.25">
      <c r="A1522" t="s">
        <v>4581</v>
      </c>
      <c r="B1522" t="s">
        <v>886</v>
      </c>
      <c r="C1522" t="s">
        <v>632</v>
      </c>
      <c r="D1522" t="s">
        <v>1328</v>
      </c>
      <c r="E1522" s="4">
        <v>38669</v>
      </c>
      <c r="F1522" s="4" t="s">
        <v>1329</v>
      </c>
      <c r="G1522" s="4">
        <v>89</v>
      </c>
      <c r="H1522" t="str">
        <f>CONCATENATE(Source[[#This Row],[Subject]],TRIM(Source[[#This Row],[Course]]))</f>
        <v>ADMJ89</v>
      </c>
      <c r="I1522" t="str">
        <f>VLOOKUP(Source[[#This Row],[SubjCrse]],'Courses and Categories'!$E$2:$G$1816,3,FALSE)</f>
        <v>SFPD/SFFD Academy</v>
      </c>
      <c r="J1522">
        <v>14</v>
      </c>
      <c r="K1522" t="s">
        <v>1339</v>
      </c>
      <c r="L1522" t="s">
        <v>39</v>
      </c>
      <c r="M1522" t="s">
        <v>1046</v>
      </c>
      <c r="N1522" t="s">
        <v>63</v>
      </c>
      <c r="O1522">
        <v>700</v>
      </c>
      <c r="P1522">
        <v>1650</v>
      </c>
      <c r="Q1522" t="s">
        <v>1336</v>
      </c>
      <c r="S1522" t="s">
        <v>134</v>
      </c>
      <c r="T1522">
        <v>3</v>
      </c>
      <c r="U1522" s="1">
        <v>43591</v>
      </c>
      <c r="V1522" s="1">
        <v>43594</v>
      </c>
      <c r="W1522" t="s">
        <v>1340</v>
      </c>
      <c r="X1522" t="s">
        <v>46</v>
      </c>
      <c r="Y1522">
        <v>28</v>
      </c>
      <c r="Z1522">
        <v>26</v>
      </c>
      <c r="AA1522">
        <v>40</v>
      </c>
      <c r="AB1522">
        <v>65</v>
      </c>
      <c r="AD1522">
        <f>IF(ISBLANK(Source[[#This Row],[CrosslistID]]),1,1/COUNTIFS(Source[CrosslistID],Source[[#This Row],[CrosslistID]],Source[TermDesc],Source[[#This Row],[TermDesc]]))</f>
        <v>1</v>
      </c>
      <c r="AG1522">
        <v>0</v>
      </c>
      <c r="AH1522">
        <v>65</v>
      </c>
      <c r="AI1522">
        <v>1.9810000000000001</v>
      </c>
      <c r="AJ1522">
        <v>1.9810000000000001</v>
      </c>
      <c r="AK1522">
        <v>0</v>
      </c>
      <c r="AL15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22">
        <f>IF(AND(Source[[#This Row],[Credit_Noncredit]]="Noncredit",Source[[#This Row],[FTEF]]&gt;0),Source[[#This Row],[NC XLST FTES]]*525/(437.5*Source[[#This Row],[FTEF]]),0)</f>
        <v>0</v>
      </c>
      <c r="AN1522">
        <f>IF(Source[[#This Row],[Credit_Noncredit]]="Credit",Source[[#This Row],[Census Enrollment]],Source[[#This Row],[Noncredit Avg. Attendance]])</f>
        <v>28</v>
      </c>
    </row>
    <row r="1523" spans="1:40" x14ac:dyDescent="0.25">
      <c r="A1523" t="s">
        <v>4581</v>
      </c>
      <c r="B1523" t="s">
        <v>886</v>
      </c>
      <c r="C1523" t="s">
        <v>632</v>
      </c>
      <c r="D1523" t="s">
        <v>1328</v>
      </c>
      <c r="E1523" s="4">
        <v>38670</v>
      </c>
      <c r="F1523" s="4" t="s">
        <v>1329</v>
      </c>
      <c r="G1523" s="4">
        <v>89</v>
      </c>
      <c r="H1523" t="str">
        <f>CONCATENATE(Source[[#This Row],[Subject]],TRIM(Source[[#This Row],[Course]]))</f>
        <v>ADMJ89</v>
      </c>
      <c r="I1523" t="str">
        <f>VLOOKUP(Source[[#This Row],[SubjCrse]],'Courses and Categories'!$E$2:$G$1816,3,FALSE)</f>
        <v>SFPD/SFFD Academy</v>
      </c>
      <c r="J1523">
        <v>15</v>
      </c>
      <c r="K1523" t="s">
        <v>1339</v>
      </c>
      <c r="L1523" t="s">
        <v>39</v>
      </c>
      <c r="M1523" t="s">
        <v>1046</v>
      </c>
      <c r="N1523" t="s">
        <v>63</v>
      </c>
      <c r="O1523">
        <v>700</v>
      </c>
      <c r="P1523">
        <v>1650</v>
      </c>
      <c r="Q1523" t="s">
        <v>1336</v>
      </c>
      <c r="S1523" t="s">
        <v>134</v>
      </c>
      <c r="T1523" t="s">
        <v>44</v>
      </c>
      <c r="U1523" s="1">
        <v>43598</v>
      </c>
      <c r="V1523" s="1">
        <v>43601</v>
      </c>
      <c r="W1523" t="s">
        <v>1340</v>
      </c>
      <c r="X1523" t="s">
        <v>46</v>
      </c>
      <c r="Y1523">
        <v>25</v>
      </c>
      <c r="Z1523">
        <v>24</v>
      </c>
      <c r="AA1523">
        <v>40</v>
      </c>
      <c r="AB1523">
        <v>60</v>
      </c>
      <c r="AD1523">
        <f>IF(ISBLANK(Source[[#This Row],[CrosslistID]]),1,1/COUNTIFS(Source[CrosslistID],Source[[#This Row],[CrosslistID]],Source[TermDesc],Source[[#This Row],[TermDesc]]))</f>
        <v>1</v>
      </c>
      <c r="AG1523">
        <v>0</v>
      </c>
      <c r="AH1523">
        <v>60</v>
      </c>
      <c r="AI1523">
        <v>1.829</v>
      </c>
      <c r="AJ1523">
        <v>1.829</v>
      </c>
      <c r="AK1523">
        <v>0</v>
      </c>
      <c r="AL15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23">
        <f>IF(AND(Source[[#This Row],[Credit_Noncredit]]="Noncredit",Source[[#This Row],[FTEF]]&gt;0),Source[[#This Row],[NC XLST FTES]]*525/(437.5*Source[[#This Row],[FTEF]]),0)</f>
        <v>0</v>
      </c>
      <c r="AN1523">
        <f>IF(Source[[#This Row],[Credit_Noncredit]]="Credit",Source[[#This Row],[Census Enrollment]],Source[[#This Row],[Noncredit Avg. Attendance]])</f>
        <v>25</v>
      </c>
    </row>
    <row r="1524" spans="1:40" x14ac:dyDescent="0.25">
      <c r="A1524" t="s">
        <v>4581</v>
      </c>
      <c r="B1524" t="s">
        <v>886</v>
      </c>
      <c r="C1524" t="s">
        <v>632</v>
      </c>
      <c r="D1524" t="s">
        <v>1328</v>
      </c>
      <c r="E1524" s="4">
        <v>38676</v>
      </c>
      <c r="F1524" s="4" t="s">
        <v>1329</v>
      </c>
      <c r="G1524" s="4">
        <v>89</v>
      </c>
      <c r="H1524" t="str">
        <f>CONCATENATE(Source[[#This Row],[Subject]],TRIM(Source[[#This Row],[Course]]))</f>
        <v>ADMJ89</v>
      </c>
      <c r="I1524" t="str">
        <f>VLOOKUP(Source[[#This Row],[SubjCrse]],'Courses and Categories'!$E$2:$G$1816,3,FALSE)</f>
        <v>SFPD/SFFD Academy</v>
      </c>
      <c r="J1524">
        <v>16</v>
      </c>
      <c r="K1524" t="s">
        <v>1339</v>
      </c>
      <c r="L1524" t="s">
        <v>39</v>
      </c>
      <c r="M1524" t="s">
        <v>1046</v>
      </c>
      <c r="N1524" t="s">
        <v>63</v>
      </c>
      <c r="O1524">
        <v>1100</v>
      </c>
      <c r="P1524">
        <v>2050</v>
      </c>
      <c r="Q1524" t="s">
        <v>1336</v>
      </c>
      <c r="S1524" t="s">
        <v>134</v>
      </c>
      <c r="T1524" t="s">
        <v>44</v>
      </c>
      <c r="U1524" s="1">
        <v>43605</v>
      </c>
      <c r="V1524" s="1">
        <v>43608</v>
      </c>
      <c r="W1524" t="s">
        <v>1340</v>
      </c>
      <c r="X1524" t="s">
        <v>46</v>
      </c>
      <c r="Y1524">
        <v>27</v>
      </c>
      <c r="Z1524">
        <v>25</v>
      </c>
      <c r="AA1524">
        <v>40</v>
      </c>
      <c r="AB1524">
        <v>62.5</v>
      </c>
      <c r="AD1524">
        <f>IF(ISBLANK(Source[[#This Row],[CrosslistID]]),1,1/COUNTIFS(Source[CrosslistID],Source[[#This Row],[CrosslistID]],Source[TermDesc],Source[[#This Row],[TermDesc]]))</f>
        <v>1</v>
      </c>
      <c r="AG1524">
        <v>0</v>
      </c>
      <c r="AH1524">
        <v>62.5</v>
      </c>
      <c r="AI1524">
        <v>1.905</v>
      </c>
      <c r="AJ1524">
        <v>1.905</v>
      </c>
      <c r="AK1524">
        <v>0</v>
      </c>
      <c r="AL15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24">
        <f>IF(AND(Source[[#This Row],[Credit_Noncredit]]="Noncredit",Source[[#This Row],[FTEF]]&gt;0),Source[[#This Row],[NC XLST FTES]]*525/(437.5*Source[[#This Row],[FTEF]]),0)</f>
        <v>0</v>
      </c>
      <c r="AN1524">
        <f>IF(Source[[#This Row],[Credit_Noncredit]]="Credit",Source[[#This Row],[Census Enrollment]],Source[[#This Row],[Noncredit Avg. Attendance]])</f>
        <v>27</v>
      </c>
    </row>
    <row r="1525" spans="1:40" x14ac:dyDescent="0.25">
      <c r="A1525" t="s">
        <v>4581</v>
      </c>
      <c r="B1525" t="s">
        <v>886</v>
      </c>
      <c r="C1525" t="s">
        <v>632</v>
      </c>
      <c r="D1525" t="s">
        <v>1328</v>
      </c>
      <c r="E1525" s="4">
        <v>38701</v>
      </c>
      <c r="F1525" s="4" t="s">
        <v>1329</v>
      </c>
      <c r="G1525" s="4">
        <v>101</v>
      </c>
      <c r="H1525" t="str">
        <f>CONCATENATE(Source[[#This Row],[Subject]],TRIM(Source[[#This Row],[Course]]))</f>
        <v>ADMJ101</v>
      </c>
      <c r="I1525" t="str">
        <f>VLOOKUP(Source[[#This Row],[SubjCrse]],'Courses and Categories'!$E$2:$G$1816,3,FALSE)</f>
        <v>SFPD/SFFD Academy</v>
      </c>
      <c r="J1525">
        <v>1</v>
      </c>
      <c r="K1525" t="s">
        <v>1341</v>
      </c>
      <c r="L1525" t="s">
        <v>39</v>
      </c>
      <c r="M1525" t="s">
        <v>1046</v>
      </c>
      <c r="N1525" t="s">
        <v>293</v>
      </c>
      <c r="O1525" t="s">
        <v>1342</v>
      </c>
      <c r="P1525" t="s">
        <v>1343</v>
      </c>
      <c r="Q1525" t="s">
        <v>1344</v>
      </c>
      <c r="S1525" t="s">
        <v>134</v>
      </c>
      <c r="T1525">
        <v>3</v>
      </c>
      <c r="U1525" s="1">
        <v>43549</v>
      </c>
      <c r="V1525" s="1">
        <v>43777</v>
      </c>
      <c r="W1525" t="s">
        <v>1345</v>
      </c>
      <c r="X1525" t="s">
        <v>905</v>
      </c>
      <c r="Y1525">
        <v>36</v>
      </c>
      <c r="Z1525">
        <v>28</v>
      </c>
      <c r="AA1525">
        <v>55</v>
      </c>
      <c r="AB1525">
        <v>50.909100000000002</v>
      </c>
      <c r="AD1525">
        <f>IF(ISBLANK(Source[[#This Row],[CrosslistID]]),1,1/COUNTIFS(Source[CrosslistID],Source[[#This Row],[CrosslistID]],Source[TermDesc],Source[[#This Row],[TermDesc]]))</f>
        <v>1</v>
      </c>
      <c r="AG1525">
        <v>0</v>
      </c>
      <c r="AH1525">
        <v>50.909100000000002</v>
      </c>
      <c r="AI1525">
        <v>79.787000000000006</v>
      </c>
      <c r="AJ1525">
        <v>84.480400000000003</v>
      </c>
      <c r="AK1525">
        <v>0</v>
      </c>
      <c r="AL15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25">
        <f>IF(AND(Source[[#This Row],[Credit_Noncredit]]="Noncredit",Source[[#This Row],[FTEF]]&gt;0),Source[[#This Row],[NC XLST FTES]]*525/(437.5*Source[[#This Row],[FTEF]]),0)</f>
        <v>0</v>
      </c>
      <c r="AN1525">
        <f>IF(Source[[#This Row],[Credit_Noncredit]]="Credit",Source[[#This Row],[Census Enrollment]],Source[[#This Row],[Noncredit Avg. Attendance]])</f>
        <v>36</v>
      </c>
    </row>
    <row r="1526" spans="1:40" x14ac:dyDescent="0.25">
      <c r="A1526" t="s">
        <v>4581</v>
      </c>
      <c r="B1526" t="s">
        <v>886</v>
      </c>
      <c r="C1526" t="s">
        <v>632</v>
      </c>
      <c r="D1526" t="s">
        <v>633</v>
      </c>
      <c r="E1526" s="4">
        <v>39259</v>
      </c>
      <c r="F1526" s="4" t="s">
        <v>634</v>
      </c>
      <c r="G1526" s="4" t="s">
        <v>1346</v>
      </c>
      <c r="H1526" t="str">
        <f>CONCATENATE(Source[[#This Row],[Subject]],TRIM(Source[[#This Row],[Course]]))</f>
        <v>CDEV41B</v>
      </c>
      <c r="I1526" t="str">
        <f>VLOOKUP(Source[[#This Row],[SubjCrse]],'Courses and Categories'!$E$2:$G$1816,3,FALSE)</f>
        <v>Credit CTE</v>
      </c>
      <c r="J1526">
        <v>601</v>
      </c>
      <c r="K1526" t="s">
        <v>1347</v>
      </c>
      <c r="L1526" t="s">
        <v>50</v>
      </c>
      <c r="M1526" t="s">
        <v>903</v>
      </c>
      <c r="N1526" t="s">
        <v>51</v>
      </c>
      <c r="O1526">
        <v>910</v>
      </c>
      <c r="P1526">
        <v>1730</v>
      </c>
      <c r="Q1526" t="s">
        <v>236</v>
      </c>
      <c r="R1526">
        <v>240</v>
      </c>
      <c r="S1526" t="s">
        <v>134</v>
      </c>
      <c r="T1526" t="s">
        <v>44</v>
      </c>
      <c r="U1526" s="1">
        <v>43582</v>
      </c>
      <c r="V1526" s="1">
        <v>43582</v>
      </c>
      <c r="W1526" t="s">
        <v>3103</v>
      </c>
      <c r="X1526" t="s">
        <v>46</v>
      </c>
      <c r="Y1526">
        <v>38</v>
      </c>
      <c r="Z1526">
        <v>25</v>
      </c>
      <c r="AA1526">
        <v>45</v>
      </c>
      <c r="AB1526">
        <v>55.555599999999998</v>
      </c>
      <c r="AD1526">
        <f>IF(ISBLANK(Source[[#This Row],[CrosslistID]]),1,1/COUNTIFS(Source[CrosslistID],Source[[#This Row],[CrosslistID]],Source[TermDesc],Source[[#This Row],[TermDesc]]))</f>
        <v>1</v>
      </c>
      <c r="AG1526">
        <v>0</v>
      </c>
      <c r="AH1526">
        <v>55.555599999999998</v>
      </c>
      <c r="AI1526">
        <v>0.39300000000000002</v>
      </c>
      <c r="AJ1526">
        <v>0.40939999999999999</v>
      </c>
      <c r="AK1526">
        <v>3.3300000000000003E-2</v>
      </c>
      <c r="AL15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26">
        <f>IF(AND(Source[[#This Row],[Credit_Noncredit]]="Noncredit",Source[[#This Row],[FTEF]]&gt;0),Source[[#This Row],[NC XLST FTES]]*525/(437.5*Source[[#This Row],[FTEF]]),0)</f>
        <v>0</v>
      </c>
      <c r="AN1526">
        <f>IF(Source[[#This Row],[Credit_Noncredit]]="Credit",Source[[#This Row],[Census Enrollment]],Source[[#This Row],[Noncredit Avg. Attendance]])</f>
        <v>38</v>
      </c>
    </row>
    <row r="1527" spans="1:40" x14ac:dyDescent="0.25">
      <c r="A1527" t="s">
        <v>4581</v>
      </c>
      <c r="B1527" t="s">
        <v>886</v>
      </c>
      <c r="C1527" t="s">
        <v>632</v>
      </c>
      <c r="D1527" t="s">
        <v>633</v>
      </c>
      <c r="E1527" s="4">
        <v>38376</v>
      </c>
      <c r="F1527" s="4" t="s">
        <v>634</v>
      </c>
      <c r="G1527" s="4" t="s">
        <v>5027</v>
      </c>
      <c r="H1527" t="str">
        <f>CONCATENATE(Source[[#This Row],[Subject]],TRIM(Source[[#This Row],[Course]]))</f>
        <v>CDEV41F</v>
      </c>
      <c r="I1527" t="str">
        <f>VLOOKUP(Source[[#This Row],[SubjCrse]],'Courses and Categories'!$E$2:$G$1816,3,FALSE)</f>
        <v>Credit CTE</v>
      </c>
      <c r="J1527">
        <v>601</v>
      </c>
      <c r="K1527" t="s">
        <v>5028</v>
      </c>
      <c r="L1527" t="s">
        <v>50</v>
      </c>
      <c r="M1527" t="s">
        <v>903</v>
      </c>
      <c r="N1527" t="s">
        <v>51</v>
      </c>
      <c r="O1527">
        <v>910</v>
      </c>
      <c r="P1527">
        <v>1730</v>
      </c>
      <c r="Q1527" t="s">
        <v>236</v>
      </c>
      <c r="R1527">
        <v>255</v>
      </c>
      <c r="S1527" t="s">
        <v>134</v>
      </c>
      <c r="T1527" t="s">
        <v>44</v>
      </c>
      <c r="U1527" s="1">
        <v>43568</v>
      </c>
      <c r="V1527" s="1">
        <v>43575</v>
      </c>
      <c r="W1527" t="s">
        <v>640</v>
      </c>
      <c r="X1527" t="s">
        <v>46</v>
      </c>
      <c r="Y1527">
        <v>41</v>
      </c>
      <c r="Z1527">
        <v>26</v>
      </c>
      <c r="AA1527">
        <v>45</v>
      </c>
      <c r="AB1527">
        <v>57.777799999999999</v>
      </c>
      <c r="AD1527">
        <f>IF(ISBLANK(Source[[#This Row],[CrosslistID]]),1,1/COUNTIFS(Source[CrosslistID],Source[[#This Row],[CrosslistID]],Source[TermDesc],Source[[#This Row],[TermDesc]]))</f>
        <v>1</v>
      </c>
      <c r="AG1527">
        <v>0</v>
      </c>
      <c r="AH1527">
        <v>57.777799999999999</v>
      </c>
      <c r="AI1527">
        <v>2.3E-2</v>
      </c>
      <c r="AJ1527">
        <v>2.3E-2</v>
      </c>
      <c r="AK1527">
        <v>6.6699999999999995E-2</v>
      </c>
      <c r="AL15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27">
        <f>IF(AND(Source[[#This Row],[Credit_Noncredit]]="Noncredit",Source[[#This Row],[FTEF]]&gt;0),Source[[#This Row],[NC XLST FTES]]*525/(437.5*Source[[#This Row],[FTEF]]),0)</f>
        <v>0</v>
      </c>
      <c r="AN1527">
        <f>IF(Source[[#This Row],[Credit_Noncredit]]="Credit",Source[[#This Row],[Census Enrollment]],Source[[#This Row],[Noncredit Avg. Attendance]])</f>
        <v>41</v>
      </c>
    </row>
    <row r="1528" spans="1:40" x14ac:dyDescent="0.25">
      <c r="A1528" t="s">
        <v>4581</v>
      </c>
      <c r="B1528" t="s">
        <v>886</v>
      </c>
      <c r="C1528" t="s">
        <v>632</v>
      </c>
      <c r="D1528" t="s">
        <v>633</v>
      </c>
      <c r="E1528" s="4">
        <v>38958</v>
      </c>
      <c r="F1528" s="4" t="s">
        <v>634</v>
      </c>
      <c r="G1528" s="4" t="s">
        <v>1359</v>
      </c>
      <c r="H1528" t="str">
        <f>CONCATENATE(Source[[#This Row],[Subject]],TRIM(Source[[#This Row],[Course]]))</f>
        <v>CDEV41M</v>
      </c>
      <c r="I1528" t="str">
        <f>VLOOKUP(Source[[#This Row],[SubjCrse]],'Courses and Categories'!$E$2:$G$1816,3,FALSE)</f>
        <v>Credit CTE</v>
      </c>
      <c r="J1528">
        <v>601</v>
      </c>
      <c r="K1528" t="s">
        <v>1360</v>
      </c>
      <c r="L1528" t="s">
        <v>50</v>
      </c>
      <c r="M1528" t="s">
        <v>903</v>
      </c>
      <c r="N1528" t="s">
        <v>51</v>
      </c>
      <c r="O1528">
        <v>910</v>
      </c>
      <c r="P1528">
        <v>1425</v>
      </c>
      <c r="Q1528" t="s">
        <v>236</v>
      </c>
      <c r="R1528">
        <v>251</v>
      </c>
      <c r="S1528" t="s">
        <v>134</v>
      </c>
      <c r="T1528" t="s">
        <v>44</v>
      </c>
      <c r="U1528" s="1">
        <v>43526</v>
      </c>
      <c r="V1528" s="1">
        <v>43540</v>
      </c>
      <c r="W1528" t="s">
        <v>123</v>
      </c>
      <c r="X1528" t="s">
        <v>46</v>
      </c>
      <c r="Y1528">
        <v>48</v>
      </c>
      <c r="Z1528">
        <v>37</v>
      </c>
      <c r="AA1528">
        <v>45</v>
      </c>
      <c r="AB1528">
        <v>82.222200000000001</v>
      </c>
      <c r="AD1528">
        <f>IF(ISBLANK(Source[[#This Row],[CrosslistID]]),1,1/COUNTIFS(Source[CrosslistID],Source[[#This Row],[CrosslistID]],Source[TermDesc],Source[[#This Row],[TermDesc]]))</f>
        <v>1</v>
      </c>
      <c r="AG1528">
        <v>0</v>
      </c>
      <c r="AH1528">
        <v>82.222200000000001</v>
      </c>
      <c r="AI1528">
        <v>6.0999999999999999E-2</v>
      </c>
      <c r="AJ1528">
        <v>6.0999999999999999E-2</v>
      </c>
      <c r="AK1528">
        <v>6.6699999999999995E-2</v>
      </c>
      <c r="AL15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28">
        <f>IF(AND(Source[[#This Row],[Credit_Noncredit]]="Noncredit",Source[[#This Row],[FTEF]]&gt;0),Source[[#This Row],[NC XLST FTES]]*525/(437.5*Source[[#This Row],[FTEF]]),0)</f>
        <v>0</v>
      </c>
      <c r="AN1528">
        <f>IF(Source[[#This Row],[Credit_Noncredit]]="Credit",Source[[#This Row],[Census Enrollment]],Source[[#This Row],[Noncredit Avg. Attendance]])</f>
        <v>48</v>
      </c>
    </row>
    <row r="1529" spans="1:40" x14ac:dyDescent="0.25">
      <c r="A1529" t="s">
        <v>4581</v>
      </c>
      <c r="B1529" t="s">
        <v>886</v>
      </c>
      <c r="C1529" t="s">
        <v>632</v>
      </c>
      <c r="D1529" t="s">
        <v>633</v>
      </c>
      <c r="E1529" s="4">
        <v>38109</v>
      </c>
      <c r="F1529" s="4" t="s">
        <v>634</v>
      </c>
      <c r="G1529" s="4" t="s">
        <v>1361</v>
      </c>
      <c r="H1529" t="str">
        <f>CONCATENATE(Source[[#This Row],[Subject]],TRIM(Source[[#This Row],[Course]]))</f>
        <v>CDEV41T</v>
      </c>
      <c r="I1529" t="str">
        <f>VLOOKUP(Source[[#This Row],[SubjCrse]],'Courses and Categories'!$E$2:$G$1816,3,FALSE)</f>
        <v>Credit CTE</v>
      </c>
      <c r="J1529">
        <v>601</v>
      </c>
      <c r="K1529" t="s">
        <v>1362</v>
      </c>
      <c r="L1529" t="s">
        <v>50</v>
      </c>
      <c r="M1529" t="s">
        <v>903</v>
      </c>
      <c r="N1529" t="s">
        <v>51</v>
      </c>
      <c r="O1529">
        <v>910</v>
      </c>
      <c r="P1529">
        <v>1730</v>
      </c>
      <c r="Q1529" t="s">
        <v>236</v>
      </c>
      <c r="R1529">
        <v>255</v>
      </c>
      <c r="S1529" t="s">
        <v>134</v>
      </c>
      <c r="T1529" t="s">
        <v>44</v>
      </c>
      <c r="U1529" s="1">
        <v>43491</v>
      </c>
      <c r="V1529" s="1">
        <v>43498</v>
      </c>
      <c r="W1529" t="s">
        <v>1367</v>
      </c>
      <c r="X1529" t="s">
        <v>46</v>
      </c>
      <c r="Y1529">
        <v>53</v>
      </c>
      <c r="Z1529">
        <v>43</v>
      </c>
      <c r="AA1529">
        <v>45</v>
      </c>
      <c r="AB1529">
        <v>95.555599999999998</v>
      </c>
      <c r="AD1529">
        <f>IF(ISBLANK(Source[[#This Row],[CrosslistID]]),1,1/COUNTIFS(Source[CrosslistID],Source[[#This Row],[CrosslistID]],Source[TermDesc],Source[[#This Row],[TermDesc]]))</f>
        <v>1</v>
      </c>
      <c r="AG1529">
        <v>0</v>
      </c>
      <c r="AH1529">
        <v>95.555599999999998</v>
      </c>
      <c r="AI1529">
        <v>1.147</v>
      </c>
      <c r="AJ1529">
        <v>1.1798</v>
      </c>
      <c r="AK1529">
        <v>6.6699999999999995E-2</v>
      </c>
      <c r="AL15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29">
        <f>IF(AND(Source[[#This Row],[Credit_Noncredit]]="Noncredit",Source[[#This Row],[FTEF]]&gt;0),Source[[#This Row],[NC XLST FTES]]*525/(437.5*Source[[#This Row],[FTEF]]),0)</f>
        <v>0</v>
      </c>
      <c r="AN1529">
        <f>IF(Source[[#This Row],[Credit_Noncredit]]="Credit",Source[[#This Row],[Census Enrollment]],Source[[#This Row],[Noncredit Avg. Attendance]])</f>
        <v>53</v>
      </c>
    </row>
    <row r="1530" spans="1:40" x14ac:dyDescent="0.25">
      <c r="A1530" t="s">
        <v>4581</v>
      </c>
      <c r="B1530" t="s">
        <v>886</v>
      </c>
      <c r="C1530" t="s">
        <v>632</v>
      </c>
      <c r="D1530" t="s">
        <v>633</v>
      </c>
      <c r="E1530" s="4">
        <v>33788</v>
      </c>
      <c r="F1530" s="4" t="s">
        <v>634</v>
      </c>
      <c r="G1530" s="4">
        <v>53</v>
      </c>
      <c r="H1530" t="str">
        <f>CONCATENATE(Source[[#This Row],[Subject]],TRIM(Source[[#This Row],[Course]]))</f>
        <v>CDEV53</v>
      </c>
      <c r="I1530" t="str">
        <f>VLOOKUP(Source[[#This Row],[SubjCrse]],'Courses and Categories'!$E$2:$G$1816,3,FALSE)</f>
        <v>Credit Gen Ed/CTE</v>
      </c>
      <c r="J1530">
        <v>1</v>
      </c>
      <c r="K1530" t="s">
        <v>1363</v>
      </c>
      <c r="L1530" t="s">
        <v>39</v>
      </c>
      <c r="M1530" t="s">
        <v>903</v>
      </c>
      <c r="N1530" t="s">
        <v>180</v>
      </c>
      <c r="O1530">
        <v>910</v>
      </c>
      <c r="P1530">
        <v>1200</v>
      </c>
      <c r="Q1530" t="s">
        <v>236</v>
      </c>
      <c r="R1530">
        <v>251</v>
      </c>
      <c r="S1530" t="s">
        <v>134</v>
      </c>
      <c r="T1530">
        <v>1</v>
      </c>
      <c r="U1530" s="1">
        <v>43479</v>
      </c>
      <c r="V1530" s="1">
        <v>43607</v>
      </c>
      <c r="W1530" t="s">
        <v>3062</v>
      </c>
      <c r="X1530" t="s">
        <v>1929</v>
      </c>
      <c r="Y1530">
        <v>45</v>
      </c>
      <c r="Z1530">
        <v>41</v>
      </c>
      <c r="AA1530">
        <v>45</v>
      </c>
      <c r="AB1530">
        <v>91.111099999999993</v>
      </c>
      <c r="AD1530">
        <f>IF(ISBLANK(Source[[#This Row],[CrosslistID]]),1,1/COUNTIFS(Source[CrosslistID],Source[[#This Row],[CrosslistID]],Source[TermDesc],Source[[#This Row],[TermDesc]]))</f>
        <v>1</v>
      </c>
      <c r="AG1530">
        <v>0</v>
      </c>
      <c r="AH1530">
        <v>91.111099999999993</v>
      </c>
      <c r="AI1530">
        <v>4.2</v>
      </c>
      <c r="AJ1530">
        <v>4.5</v>
      </c>
      <c r="AK1530">
        <v>0.2</v>
      </c>
      <c r="AL15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30">
        <f>IF(AND(Source[[#This Row],[Credit_Noncredit]]="Noncredit",Source[[#This Row],[FTEF]]&gt;0),Source[[#This Row],[NC XLST FTES]]*525/(437.5*Source[[#This Row],[FTEF]]),0)</f>
        <v>0</v>
      </c>
      <c r="AN1530">
        <f>IF(Source[[#This Row],[Credit_Noncredit]]="Credit",Source[[#This Row],[Census Enrollment]],Source[[#This Row],[Noncredit Avg. Attendance]])</f>
        <v>45</v>
      </c>
    </row>
    <row r="1531" spans="1:40" x14ac:dyDescent="0.25">
      <c r="A1531" t="s">
        <v>4581</v>
      </c>
      <c r="B1531" t="s">
        <v>886</v>
      </c>
      <c r="C1531" t="s">
        <v>632</v>
      </c>
      <c r="D1531" t="s">
        <v>633</v>
      </c>
      <c r="E1531" s="4">
        <v>32327</v>
      </c>
      <c r="F1531" s="4" t="s">
        <v>634</v>
      </c>
      <c r="G1531" s="4">
        <v>53</v>
      </c>
      <c r="H1531" t="str">
        <f>CONCATENATE(Source[[#This Row],[Subject]],TRIM(Source[[#This Row],[Course]]))</f>
        <v>CDEV53</v>
      </c>
      <c r="I1531" t="str">
        <f>VLOOKUP(Source[[#This Row],[SubjCrse]],'Courses and Categories'!$E$2:$G$1816,3,FALSE)</f>
        <v>Credit Gen Ed/CTE</v>
      </c>
      <c r="J1531">
        <v>2</v>
      </c>
      <c r="K1531" t="s">
        <v>1363</v>
      </c>
      <c r="L1531" t="s">
        <v>87</v>
      </c>
      <c r="M1531" t="s">
        <v>903</v>
      </c>
      <c r="N1531" t="s">
        <v>180</v>
      </c>
      <c r="O1531">
        <v>1240</v>
      </c>
      <c r="P1531">
        <v>1530</v>
      </c>
      <c r="Q1531" t="s">
        <v>236</v>
      </c>
      <c r="R1531">
        <v>251</v>
      </c>
      <c r="S1531" t="s">
        <v>134</v>
      </c>
      <c r="T1531">
        <v>1</v>
      </c>
      <c r="U1531" s="1">
        <v>43479</v>
      </c>
      <c r="V1531" s="1">
        <v>43607</v>
      </c>
      <c r="W1531" t="s">
        <v>3062</v>
      </c>
      <c r="X1531" t="s">
        <v>1929</v>
      </c>
      <c r="Y1531">
        <v>44</v>
      </c>
      <c r="Z1531">
        <v>43</v>
      </c>
      <c r="AA1531">
        <v>40</v>
      </c>
      <c r="AB1531">
        <v>107.5</v>
      </c>
      <c r="AD1531">
        <f>IF(ISBLANK(Source[[#This Row],[CrosslistID]]),1,1/COUNTIFS(Source[CrosslistID],Source[[#This Row],[CrosslistID]],Source[TermDesc],Source[[#This Row],[TermDesc]]))</f>
        <v>1</v>
      </c>
      <c r="AG1531">
        <v>0</v>
      </c>
      <c r="AH1531">
        <v>107.5</v>
      </c>
      <c r="AI1531">
        <v>4.2</v>
      </c>
      <c r="AJ1531">
        <v>4.4000000000000004</v>
      </c>
      <c r="AK1531">
        <v>0.2</v>
      </c>
      <c r="AL15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31">
        <f>IF(AND(Source[[#This Row],[Credit_Noncredit]]="Noncredit",Source[[#This Row],[FTEF]]&gt;0),Source[[#This Row],[NC XLST FTES]]*525/(437.5*Source[[#This Row],[FTEF]]),0)</f>
        <v>0</v>
      </c>
      <c r="AN1531">
        <f>IF(Source[[#This Row],[Credit_Noncredit]]="Credit",Source[[#This Row],[Census Enrollment]],Source[[#This Row],[Noncredit Avg. Attendance]])</f>
        <v>44</v>
      </c>
    </row>
    <row r="1532" spans="1:40" x14ac:dyDescent="0.25">
      <c r="A1532" t="s">
        <v>4581</v>
      </c>
      <c r="B1532" t="s">
        <v>886</v>
      </c>
      <c r="C1532" t="s">
        <v>632</v>
      </c>
      <c r="D1532" t="s">
        <v>633</v>
      </c>
      <c r="E1532" s="4">
        <v>38951</v>
      </c>
      <c r="F1532" s="4" t="s">
        <v>634</v>
      </c>
      <c r="G1532" s="4">
        <v>53</v>
      </c>
      <c r="H1532" t="str">
        <f>CONCATENATE(Source[[#This Row],[Subject]],TRIM(Source[[#This Row],[Course]]))</f>
        <v>CDEV53</v>
      </c>
      <c r="I1532" t="str">
        <f>VLOOKUP(Source[[#This Row],[SubjCrse]],'Courses and Categories'!$E$2:$G$1816,3,FALSE)</f>
        <v>Credit Gen Ed/CTE</v>
      </c>
      <c r="J1532">
        <v>3</v>
      </c>
      <c r="K1532" t="s">
        <v>1363</v>
      </c>
      <c r="L1532" t="s">
        <v>39</v>
      </c>
      <c r="M1532" t="s">
        <v>903</v>
      </c>
      <c r="N1532" t="s">
        <v>41</v>
      </c>
      <c r="O1532">
        <v>910</v>
      </c>
      <c r="P1532">
        <v>1200</v>
      </c>
      <c r="Q1532" t="s">
        <v>236</v>
      </c>
      <c r="R1532">
        <v>251</v>
      </c>
      <c r="S1532" t="s">
        <v>134</v>
      </c>
      <c r="T1532">
        <v>1</v>
      </c>
      <c r="U1532" s="1">
        <v>43479</v>
      </c>
      <c r="V1532" s="1">
        <v>43607</v>
      </c>
      <c r="W1532" t="s">
        <v>3062</v>
      </c>
      <c r="X1532" t="s">
        <v>1929</v>
      </c>
      <c r="Y1532">
        <v>42</v>
      </c>
      <c r="Z1532">
        <v>38</v>
      </c>
      <c r="AA1532">
        <v>45</v>
      </c>
      <c r="AB1532">
        <v>84.444400000000002</v>
      </c>
      <c r="AD1532">
        <f>IF(ISBLANK(Source[[#This Row],[CrosslistID]]),1,1/COUNTIFS(Source[CrosslistID],Source[[#This Row],[CrosslistID]],Source[TermDesc],Source[[#This Row],[TermDesc]]))</f>
        <v>1</v>
      </c>
      <c r="AG1532">
        <v>0</v>
      </c>
      <c r="AH1532">
        <v>84.444400000000002</v>
      </c>
      <c r="AI1532">
        <v>3.8</v>
      </c>
      <c r="AJ1532">
        <v>4.2</v>
      </c>
      <c r="AK1532">
        <v>0.2</v>
      </c>
      <c r="AL15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32">
        <f>IF(AND(Source[[#This Row],[Credit_Noncredit]]="Noncredit",Source[[#This Row],[FTEF]]&gt;0),Source[[#This Row],[NC XLST FTES]]*525/(437.5*Source[[#This Row],[FTEF]]),0)</f>
        <v>0</v>
      </c>
      <c r="AN1532">
        <f>IF(Source[[#This Row],[Credit_Noncredit]]="Credit",Source[[#This Row],[Census Enrollment]],Source[[#This Row],[Noncredit Avg. Attendance]])</f>
        <v>42</v>
      </c>
    </row>
    <row r="1533" spans="1:40" x14ac:dyDescent="0.25">
      <c r="A1533" t="s">
        <v>4581</v>
      </c>
      <c r="B1533" t="s">
        <v>886</v>
      </c>
      <c r="C1533" t="s">
        <v>632</v>
      </c>
      <c r="D1533" t="s">
        <v>633</v>
      </c>
      <c r="E1533" s="4">
        <v>37114</v>
      </c>
      <c r="F1533" s="4" t="s">
        <v>634</v>
      </c>
      <c r="G1533" s="4">
        <v>53</v>
      </c>
      <c r="H1533" t="str">
        <f>CONCATENATE(Source[[#This Row],[Subject]],TRIM(Source[[#This Row],[Course]]))</f>
        <v>CDEV53</v>
      </c>
      <c r="I1533" t="str">
        <f>VLOOKUP(Source[[#This Row],[SubjCrse]],'Courses and Categories'!$E$2:$G$1816,3,FALSE)</f>
        <v>Credit Gen Ed/CTE</v>
      </c>
      <c r="J1533">
        <v>4</v>
      </c>
      <c r="K1533" t="s">
        <v>1363</v>
      </c>
      <c r="L1533" t="s">
        <v>39</v>
      </c>
      <c r="M1533" t="s">
        <v>903</v>
      </c>
      <c r="N1533" t="s">
        <v>185</v>
      </c>
      <c r="O1533">
        <v>1010</v>
      </c>
      <c r="P1533">
        <v>1300</v>
      </c>
      <c r="Q1533" t="s">
        <v>236</v>
      </c>
      <c r="R1533">
        <v>240</v>
      </c>
      <c r="S1533" t="s">
        <v>134</v>
      </c>
      <c r="T1533">
        <v>1</v>
      </c>
      <c r="U1533" s="1">
        <v>43479</v>
      </c>
      <c r="V1533" s="1">
        <v>43607</v>
      </c>
      <c r="W1533" t="s">
        <v>645</v>
      </c>
      <c r="X1533" t="s">
        <v>1929</v>
      </c>
      <c r="Y1533">
        <v>27</v>
      </c>
      <c r="Z1533">
        <v>23</v>
      </c>
      <c r="AA1533">
        <v>25</v>
      </c>
      <c r="AB1533">
        <v>92</v>
      </c>
      <c r="AD1533">
        <f>IF(ISBLANK(Source[[#This Row],[CrosslistID]]),1,1/COUNTIFS(Source[CrosslistID],Source[[#This Row],[CrosslistID]],Source[TermDesc],Source[[#This Row],[TermDesc]]))</f>
        <v>1</v>
      </c>
      <c r="AG1533">
        <v>0</v>
      </c>
      <c r="AH1533">
        <v>92</v>
      </c>
      <c r="AI1533">
        <v>2.6</v>
      </c>
      <c r="AJ1533">
        <v>2.7</v>
      </c>
      <c r="AK1533">
        <v>0.2</v>
      </c>
      <c r="AL15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33">
        <f>IF(AND(Source[[#This Row],[Credit_Noncredit]]="Noncredit",Source[[#This Row],[FTEF]]&gt;0),Source[[#This Row],[NC XLST FTES]]*525/(437.5*Source[[#This Row],[FTEF]]),0)</f>
        <v>0</v>
      </c>
      <c r="AN1533">
        <f>IF(Source[[#This Row],[Credit_Noncredit]]="Credit",Source[[#This Row],[Census Enrollment]],Source[[#This Row],[Noncredit Avg. Attendance]])</f>
        <v>27</v>
      </c>
    </row>
    <row r="1534" spans="1:40" x14ac:dyDescent="0.25">
      <c r="A1534" t="s">
        <v>4581</v>
      </c>
      <c r="B1534" t="s">
        <v>886</v>
      </c>
      <c r="C1534" t="s">
        <v>632</v>
      </c>
      <c r="D1534" t="s">
        <v>633</v>
      </c>
      <c r="E1534" s="4">
        <v>34423</v>
      </c>
      <c r="F1534" s="4" t="s">
        <v>634</v>
      </c>
      <c r="G1534" s="4">
        <v>53</v>
      </c>
      <c r="H1534" t="str">
        <f>CONCATENATE(Source[[#This Row],[Subject]],TRIM(Source[[#This Row],[Course]]))</f>
        <v>CDEV53</v>
      </c>
      <c r="I1534" t="str">
        <f>VLOOKUP(Source[[#This Row],[SubjCrse]],'Courses and Categories'!$E$2:$G$1816,3,FALSE)</f>
        <v>Credit Gen Ed/CTE</v>
      </c>
      <c r="J1534">
        <v>5</v>
      </c>
      <c r="K1534" t="s">
        <v>1363</v>
      </c>
      <c r="L1534" t="s">
        <v>39</v>
      </c>
      <c r="M1534" t="s">
        <v>903</v>
      </c>
      <c r="N1534" t="s">
        <v>185</v>
      </c>
      <c r="O1534">
        <v>1510</v>
      </c>
      <c r="P1534">
        <v>1800</v>
      </c>
      <c r="Q1534" t="s">
        <v>236</v>
      </c>
      <c r="R1534">
        <v>238</v>
      </c>
      <c r="S1534" t="s">
        <v>134</v>
      </c>
      <c r="T1534">
        <v>1</v>
      </c>
      <c r="U1534" s="1">
        <v>43479</v>
      </c>
      <c r="V1534" s="1">
        <v>43607</v>
      </c>
      <c r="W1534" t="s">
        <v>648</v>
      </c>
      <c r="X1534" t="s">
        <v>1929</v>
      </c>
      <c r="Y1534">
        <v>24</v>
      </c>
      <c r="Z1534">
        <v>16</v>
      </c>
      <c r="AA1534">
        <v>45</v>
      </c>
      <c r="AB1534">
        <v>35.555599999999998</v>
      </c>
      <c r="AD1534">
        <f>IF(ISBLANK(Source[[#This Row],[CrosslistID]]),1,1/COUNTIFS(Source[CrosslistID],Source[[#This Row],[CrosslistID]],Source[TermDesc],Source[[#This Row],[TermDesc]]))</f>
        <v>1</v>
      </c>
      <c r="AG1534">
        <v>0</v>
      </c>
      <c r="AH1534">
        <v>35.555599999999998</v>
      </c>
      <c r="AI1534">
        <v>2.1</v>
      </c>
      <c r="AJ1534">
        <v>2.4</v>
      </c>
      <c r="AK1534">
        <v>0.2</v>
      </c>
      <c r="AL15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34">
        <f>IF(AND(Source[[#This Row],[Credit_Noncredit]]="Noncredit",Source[[#This Row],[FTEF]]&gt;0),Source[[#This Row],[NC XLST FTES]]*525/(437.5*Source[[#This Row],[FTEF]]),0)</f>
        <v>0</v>
      </c>
      <c r="AN1534">
        <f>IF(Source[[#This Row],[Credit_Noncredit]]="Credit",Source[[#This Row],[Census Enrollment]],Source[[#This Row],[Noncredit Avg. Attendance]])</f>
        <v>24</v>
      </c>
    </row>
    <row r="1535" spans="1:40" x14ac:dyDescent="0.25">
      <c r="A1535" t="s">
        <v>4581</v>
      </c>
      <c r="B1535" t="s">
        <v>886</v>
      </c>
      <c r="C1535" t="s">
        <v>632</v>
      </c>
      <c r="D1535" t="s">
        <v>633</v>
      </c>
      <c r="E1535" s="4">
        <v>31055</v>
      </c>
      <c r="F1535" s="4" t="s">
        <v>634</v>
      </c>
      <c r="G1535" s="4">
        <v>53</v>
      </c>
      <c r="H1535" t="str">
        <f>CONCATENATE(Source[[#This Row],[Subject]],TRIM(Source[[#This Row],[Course]]))</f>
        <v>CDEV53</v>
      </c>
      <c r="I1535" t="str">
        <f>VLOOKUP(Source[[#This Row],[SubjCrse]],'Courses and Categories'!$E$2:$G$1816,3,FALSE)</f>
        <v>Credit Gen Ed/CTE</v>
      </c>
      <c r="J1535">
        <v>341</v>
      </c>
      <c r="K1535" t="s">
        <v>1363</v>
      </c>
      <c r="L1535" t="s">
        <v>39</v>
      </c>
      <c r="M1535" t="s">
        <v>903</v>
      </c>
      <c r="N1535" t="s">
        <v>180</v>
      </c>
      <c r="O1535">
        <v>910</v>
      </c>
      <c r="P1535">
        <v>1200</v>
      </c>
      <c r="Q1535" t="s">
        <v>64</v>
      </c>
      <c r="R1535">
        <v>1302</v>
      </c>
      <c r="S1535" t="s">
        <v>65</v>
      </c>
      <c r="T1535">
        <v>1</v>
      </c>
      <c r="U1535" s="1">
        <v>43479</v>
      </c>
      <c r="V1535" s="1">
        <v>43607</v>
      </c>
      <c r="W1535" t="s">
        <v>1142</v>
      </c>
      <c r="X1535" t="s">
        <v>1929</v>
      </c>
      <c r="Y1535">
        <v>40</v>
      </c>
      <c r="Z1535">
        <v>34</v>
      </c>
      <c r="AA1535">
        <v>40</v>
      </c>
      <c r="AB1535">
        <v>85</v>
      </c>
      <c r="AD1535">
        <f>IF(ISBLANK(Source[[#This Row],[CrosslistID]]),1,1/COUNTIFS(Source[CrosslistID],Source[[#This Row],[CrosslistID]],Source[TermDesc],Source[[#This Row],[TermDesc]]))</f>
        <v>1</v>
      </c>
      <c r="AG1535">
        <v>0</v>
      </c>
      <c r="AH1535">
        <v>85</v>
      </c>
      <c r="AI1535">
        <v>3.9</v>
      </c>
      <c r="AJ1535">
        <v>4</v>
      </c>
      <c r="AK1535">
        <v>0.2</v>
      </c>
      <c r="AL15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35">
        <f>IF(AND(Source[[#This Row],[Credit_Noncredit]]="Noncredit",Source[[#This Row],[FTEF]]&gt;0),Source[[#This Row],[NC XLST FTES]]*525/(437.5*Source[[#This Row],[FTEF]]),0)</f>
        <v>0</v>
      </c>
      <c r="AN1535">
        <f>IF(Source[[#This Row],[Credit_Noncredit]]="Credit",Source[[#This Row],[Census Enrollment]],Source[[#This Row],[Noncredit Avg. Attendance]])</f>
        <v>40</v>
      </c>
    </row>
    <row r="1536" spans="1:40" x14ac:dyDescent="0.25">
      <c r="A1536" t="s">
        <v>4581</v>
      </c>
      <c r="B1536" t="s">
        <v>886</v>
      </c>
      <c r="C1536" t="s">
        <v>632</v>
      </c>
      <c r="D1536" t="s">
        <v>633</v>
      </c>
      <c r="E1536" s="4">
        <v>32107</v>
      </c>
      <c r="F1536" s="4" t="s">
        <v>634</v>
      </c>
      <c r="G1536" s="4">
        <v>53</v>
      </c>
      <c r="H1536" t="str">
        <f>CONCATENATE(Source[[#This Row],[Subject]],TRIM(Source[[#This Row],[Course]]))</f>
        <v>CDEV53</v>
      </c>
      <c r="I1536" t="str">
        <f>VLOOKUP(Source[[#This Row],[SubjCrse]],'Courses and Categories'!$E$2:$G$1816,3,FALSE)</f>
        <v>Credit Gen Ed/CTE</v>
      </c>
      <c r="J1536">
        <v>342</v>
      </c>
      <c r="K1536" t="s">
        <v>1363</v>
      </c>
      <c r="L1536" t="s">
        <v>39</v>
      </c>
      <c r="M1536" t="s">
        <v>903</v>
      </c>
      <c r="N1536" t="s">
        <v>50</v>
      </c>
      <c r="O1536">
        <v>910</v>
      </c>
      <c r="P1536">
        <v>1200</v>
      </c>
      <c r="Q1536" t="s">
        <v>64</v>
      </c>
      <c r="R1536">
        <v>1302</v>
      </c>
      <c r="S1536" t="s">
        <v>65</v>
      </c>
      <c r="T1536">
        <v>1</v>
      </c>
      <c r="U1536" s="1">
        <v>43479</v>
      </c>
      <c r="V1536" s="1">
        <v>43607</v>
      </c>
      <c r="W1536" t="s">
        <v>1142</v>
      </c>
      <c r="X1536" t="s">
        <v>1929</v>
      </c>
      <c r="Y1536">
        <v>36</v>
      </c>
      <c r="Z1536">
        <v>35</v>
      </c>
      <c r="AA1536">
        <v>40</v>
      </c>
      <c r="AB1536">
        <v>87.5</v>
      </c>
      <c r="AD1536">
        <f>IF(ISBLANK(Source[[#This Row],[CrosslistID]]),1,1/COUNTIFS(Source[CrosslistID],Source[[#This Row],[CrosslistID]],Source[TermDesc],Source[[#This Row],[TermDesc]]))</f>
        <v>1</v>
      </c>
      <c r="AG1536">
        <v>0</v>
      </c>
      <c r="AH1536">
        <v>87.5</v>
      </c>
      <c r="AI1536">
        <v>3.5</v>
      </c>
      <c r="AJ1536">
        <v>3.6</v>
      </c>
      <c r="AK1536">
        <v>0.2</v>
      </c>
      <c r="AL15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36">
        <f>IF(AND(Source[[#This Row],[Credit_Noncredit]]="Noncredit",Source[[#This Row],[FTEF]]&gt;0),Source[[#This Row],[NC XLST FTES]]*525/(437.5*Source[[#This Row],[FTEF]]),0)</f>
        <v>0</v>
      </c>
      <c r="AN1536">
        <f>IF(Source[[#This Row],[Credit_Noncredit]]="Credit",Source[[#This Row],[Census Enrollment]],Source[[#This Row],[Noncredit Avg. Attendance]])</f>
        <v>36</v>
      </c>
    </row>
    <row r="1537" spans="1:40" x14ac:dyDescent="0.25">
      <c r="A1537" t="s">
        <v>4581</v>
      </c>
      <c r="B1537" t="s">
        <v>886</v>
      </c>
      <c r="C1537" t="s">
        <v>632</v>
      </c>
      <c r="D1537" t="s">
        <v>633</v>
      </c>
      <c r="E1537" s="4">
        <v>39173</v>
      </c>
      <c r="F1537" s="4" t="s">
        <v>634</v>
      </c>
      <c r="G1537" s="4">
        <v>53</v>
      </c>
      <c r="H1537" t="str">
        <f>CONCATENATE(Source[[#This Row],[Subject]],TRIM(Source[[#This Row],[Course]]))</f>
        <v>CDEV53</v>
      </c>
      <c r="I1537" t="str">
        <f>VLOOKUP(Source[[#This Row],[SubjCrse]],'Courses and Categories'!$E$2:$G$1816,3,FALSE)</f>
        <v>Credit Gen Ed/CTE</v>
      </c>
      <c r="J1537">
        <v>351</v>
      </c>
      <c r="K1537" t="s">
        <v>1363</v>
      </c>
      <c r="L1537" t="s">
        <v>39</v>
      </c>
      <c r="M1537" t="s">
        <v>903</v>
      </c>
      <c r="N1537" t="s">
        <v>185</v>
      </c>
      <c r="O1537">
        <v>910</v>
      </c>
      <c r="P1537">
        <v>1200</v>
      </c>
      <c r="Q1537" t="s">
        <v>52</v>
      </c>
      <c r="R1537">
        <v>162</v>
      </c>
      <c r="S1537" t="s">
        <v>53</v>
      </c>
      <c r="T1537">
        <v>1</v>
      </c>
      <c r="U1537" s="1">
        <v>43479</v>
      </c>
      <c r="V1537" s="1">
        <v>43607</v>
      </c>
      <c r="W1537" t="s">
        <v>636</v>
      </c>
      <c r="X1537" t="s">
        <v>1929</v>
      </c>
      <c r="Y1537">
        <v>19</v>
      </c>
      <c r="Z1537">
        <v>17</v>
      </c>
      <c r="AA1537">
        <v>45</v>
      </c>
      <c r="AB1537">
        <v>37.777799999999999</v>
      </c>
      <c r="AD1537">
        <f>IF(ISBLANK(Source[[#This Row],[CrosslistID]]),1,1/COUNTIFS(Source[CrosslistID],Source[[#This Row],[CrosslistID]],Source[TermDesc],Source[[#This Row],[TermDesc]]))</f>
        <v>1</v>
      </c>
      <c r="AG1537">
        <v>0</v>
      </c>
      <c r="AH1537">
        <v>37.777799999999999</v>
      </c>
      <c r="AI1537">
        <v>1.7</v>
      </c>
      <c r="AJ1537">
        <v>1.9</v>
      </c>
      <c r="AK1537">
        <v>0.2</v>
      </c>
      <c r="AL15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37">
        <f>IF(AND(Source[[#This Row],[Credit_Noncredit]]="Noncredit",Source[[#This Row],[FTEF]]&gt;0),Source[[#This Row],[NC XLST FTES]]*525/(437.5*Source[[#This Row],[FTEF]]),0)</f>
        <v>0</v>
      </c>
      <c r="AN1537">
        <f>IF(Source[[#This Row],[Credit_Noncredit]]="Credit",Source[[#This Row],[Census Enrollment]],Source[[#This Row],[Noncredit Avg. Attendance]])</f>
        <v>19</v>
      </c>
    </row>
    <row r="1538" spans="1:40" x14ac:dyDescent="0.25">
      <c r="A1538" t="s">
        <v>4581</v>
      </c>
      <c r="B1538" t="s">
        <v>886</v>
      </c>
      <c r="C1538" t="s">
        <v>632</v>
      </c>
      <c r="D1538" t="s">
        <v>633</v>
      </c>
      <c r="E1538" s="4">
        <v>38473</v>
      </c>
      <c r="F1538" s="4" t="s">
        <v>634</v>
      </c>
      <c r="G1538" s="4">
        <v>53</v>
      </c>
      <c r="H1538" t="str">
        <f>CONCATENATE(Source[[#This Row],[Subject]],TRIM(Source[[#This Row],[Course]]))</f>
        <v>CDEV53</v>
      </c>
      <c r="I1538" t="str">
        <f>VLOOKUP(Source[[#This Row],[SubjCrse]],'Courses and Categories'!$E$2:$G$1816,3,FALSE)</f>
        <v>Credit Gen Ed/CTE</v>
      </c>
      <c r="J1538">
        <v>352</v>
      </c>
      <c r="K1538" t="s">
        <v>1363</v>
      </c>
      <c r="L1538" t="s">
        <v>39</v>
      </c>
      <c r="M1538" t="s">
        <v>903</v>
      </c>
      <c r="N1538" t="s">
        <v>185</v>
      </c>
      <c r="O1538">
        <v>1310</v>
      </c>
      <c r="P1538">
        <v>1600</v>
      </c>
      <c r="Q1538" t="s">
        <v>52</v>
      </c>
      <c r="R1538">
        <v>162</v>
      </c>
      <c r="S1538" t="s">
        <v>53</v>
      </c>
      <c r="T1538">
        <v>1</v>
      </c>
      <c r="U1538" s="1">
        <v>43479</v>
      </c>
      <c r="V1538" s="1">
        <v>43607</v>
      </c>
      <c r="W1538" t="s">
        <v>636</v>
      </c>
      <c r="X1538" t="s">
        <v>1929</v>
      </c>
      <c r="Y1538">
        <v>11</v>
      </c>
      <c r="Z1538">
        <v>5</v>
      </c>
      <c r="AA1538">
        <v>25</v>
      </c>
      <c r="AB1538">
        <v>20</v>
      </c>
      <c r="AD1538">
        <f>IF(ISBLANK(Source[[#This Row],[CrosslistID]]),1,1/COUNTIFS(Source[CrosslistID],Source[[#This Row],[CrosslistID]],Source[TermDesc],Source[[#This Row],[TermDesc]]))</f>
        <v>1</v>
      </c>
      <c r="AG1538">
        <v>0</v>
      </c>
      <c r="AH1538">
        <v>20</v>
      </c>
      <c r="AI1538">
        <v>1.1000000000000001</v>
      </c>
      <c r="AJ1538">
        <v>1.1000000000000001</v>
      </c>
      <c r="AK1538">
        <v>0.2</v>
      </c>
      <c r="AL15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38">
        <f>IF(AND(Source[[#This Row],[Credit_Noncredit]]="Noncredit",Source[[#This Row],[FTEF]]&gt;0),Source[[#This Row],[NC XLST FTES]]*525/(437.5*Source[[#This Row],[FTEF]]),0)</f>
        <v>0</v>
      </c>
      <c r="AN1538">
        <f>IF(Source[[#This Row],[Credit_Noncredit]]="Credit",Source[[#This Row],[Census Enrollment]],Source[[#This Row],[Noncredit Avg. Attendance]])</f>
        <v>11</v>
      </c>
    </row>
    <row r="1539" spans="1:40" x14ac:dyDescent="0.25">
      <c r="A1539" t="s">
        <v>4581</v>
      </c>
      <c r="B1539" t="s">
        <v>886</v>
      </c>
      <c r="C1539" t="s">
        <v>632</v>
      </c>
      <c r="D1539" t="s">
        <v>633</v>
      </c>
      <c r="E1539" s="4">
        <v>36110</v>
      </c>
      <c r="F1539" s="4" t="s">
        <v>634</v>
      </c>
      <c r="G1539" s="4">
        <v>53</v>
      </c>
      <c r="H1539" t="str">
        <f>CONCATENATE(Source[[#This Row],[Subject]],TRIM(Source[[#This Row],[Course]]))</f>
        <v>CDEV53</v>
      </c>
      <c r="I1539" t="str">
        <f>VLOOKUP(Source[[#This Row],[SubjCrse]],'Courses and Categories'!$E$2:$G$1816,3,FALSE)</f>
        <v>Credit Gen Ed/CTE</v>
      </c>
      <c r="J1539">
        <v>501</v>
      </c>
      <c r="K1539" t="s">
        <v>1363</v>
      </c>
      <c r="L1539" t="s">
        <v>87</v>
      </c>
      <c r="M1539" t="s">
        <v>903</v>
      </c>
      <c r="N1539" t="s">
        <v>185</v>
      </c>
      <c r="O1539">
        <v>1810</v>
      </c>
      <c r="P1539">
        <v>2100</v>
      </c>
      <c r="Q1539" t="s">
        <v>236</v>
      </c>
      <c r="R1539">
        <v>251</v>
      </c>
      <c r="S1539" t="s">
        <v>134</v>
      </c>
      <c r="T1539">
        <v>1</v>
      </c>
      <c r="U1539" s="1">
        <v>43479</v>
      </c>
      <c r="V1539" s="1">
        <v>43607</v>
      </c>
      <c r="W1539" t="s">
        <v>3063</v>
      </c>
      <c r="X1539" t="s">
        <v>1929</v>
      </c>
      <c r="Y1539">
        <v>38</v>
      </c>
      <c r="Z1539">
        <v>35</v>
      </c>
      <c r="AA1539">
        <v>45</v>
      </c>
      <c r="AB1539">
        <v>77.777799999999999</v>
      </c>
      <c r="AD1539">
        <f>IF(ISBLANK(Source[[#This Row],[CrosslistID]]),1,1/COUNTIFS(Source[CrosslistID],Source[[#This Row],[CrosslistID]],Source[TermDesc],Source[[#This Row],[TermDesc]]))</f>
        <v>1</v>
      </c>
      <c r="AG1539">
        <v>0</v>
      </c>
      <c r="AH1539">
        <v>77.777799999999999</v>
      </c>
      <c r="AI1539">
        <v>3.7</v>
      </c>
      <c r="AJ1539">
        <v>3.8</v>
      </c>
      <c r="AK1539">
        <v>0.2</v>
      </c>
      <c r="AL15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39">
        <f>IF(AND(Source[[#This Row],[Credit_Noncredit]]="Noncredit",Source[[#This Row],[FTEF]]&gt;0),Source[[#This Row],[NC XLST FTES]]*525/(437.5*Source[[#This Row],[FTEF]]),0)</f>
        <v>0</v>
      </c>
      <c r="AN1539">
        <f>IF(Source[[#This Row],[Credit_Noncredit]]="Credit",Source[[#This Row],[Census Enrollment]],Source[[#This Row],[Noncredit Avg. Attendance]])</f>
        <v>38</v>
      </c>
    </row>
    <row r="1540" spans="1:40" x14ac:dyDescent="0.25">
      <c r="A1540" t="s">
        <v>4581</v>
      </c>
      <c r="B1540" t="s">
        <v>886</v>
      </c>
      <c r="C1540" t="s">
        <v>632</v>
      </c>
      <c r="D1540" t="s">
        <v>633</v>
      </c>
      <c r="E1540" s="4">
        <v>38508</v>
      </c>
      <c r="F1540" s="4" t="s">
        <v>634</v>
      </c>
      <c r="G1540" s="4">
        <v>53</v>
      </c>
      <c r="H1540" t="str">
        <f>CONCATENATE(Source[[#This Row],[Subject]],TRIM(Source[[#This Row],[Course]]))</f>
        <v>CDEV53</v>
      </c>
      <c r="I1540" t="str">
        <f>VLOOKUP(Source[[#This Row],[SubjCrse]],'Courses and Categories'!$E$2:$G$1816,3,FALSE)</f>
        <v>Credit Gen Ed/CTE</v>
      </c>
      <c r="J1540">
        <v>961</v>
      </c>
      <c r="K1540" t="s">
        <v>1363</v>
      </c>
      <c r="L1540" t="s">
        <v>87</v>
      </c>
      <c r="M1540" t="s">
        <v>897</v>
      </c>
      <c r="N1540" t="s">
        <v>185</v>
      </c>
      <c r="O1540">
        <v>1810</v>
      </c>
      <c r="P1540">
        <v>2125</v>
      </c>
      <c r="Q1540" t="s">
        <v>236</v>
      </c>
      <c r="R1540">
        <v>255</v>
      </c>
      <c r="S1540" t="s">
        <v>134</v>
      </c>
      <c r="T1540" t="s">
        <v>44</v>
      </c>
      <c r="U1540" s="1">
        <v>43493</v>
      </c>
      <c r="V1540" s="1">
        <v>43607</v>
      </c>
      <c r="W1540" t="s">
        <v>1348</v>
      </c>
      <c r="X1540" t="s">
        <v>918</v>
      </c>
      <c r="Y1540">
        <v>47</v>
      </c>
      <c r="Z1540">
        <v>40</v>
      </c>
      <c r="AA1540">
        <v>50</v>
      </c>
      <c r="AB1540">
        <v>80</v>
      </c>
      <c r="AD1540">
        <f>IF(ISBLANK(Source[[#This Row],[CrosslistID]]),1,1/COUNTIFS(Source[CrosslistID],Source[[#This Row],[CrosslistID]],Source[TermDesc],Source[[#This Row],[TermDesc]]))</f>
        <v>1</v>
      </c>
      <c r="AG1540">
        <v>0</v>
      </c>
      <c r="AH1540">
        <v>80</v>
      </c>
      <c r="AI1540">
        <v>4.5999999999999996</v>
      </c>
      <c r="AJ1540">
        <v>4.7</v>
      </c>
      <c r="AK1540">
        <v>0.2</v>
      </c>
      <c r="AL15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40">
        <f>IF(AND(Source[[#This Row],[Credit_Noncredit]]="Noncredit",Source[[#This Row],[FTEF]]&gt;0),Source[[#This Row],[NC XLST FTES]]*525/(437.5*Source[[#This Row],[FTEF]]),0)</f>
        <v>0</v>
      </c>
      <c r="AN1540">
        <f>IF(Source[[#This Row],[Credit_Noncredit]]="Credit",Source[[#This Row],[Census Enrollment]],Source[[#This Row],[Noncredit Avg. Attendance]])</f>
        <v>47</v>
      </c>
    </row>
    <row r="1541" spans="1:40" x14ac:dyDescent="0.25">
      <c r="A1541" t="s">
        <v>4581</v>
      </c>
      <c r="B1541" t="s">
        <v>886</v>
      </c>
      <c r="C1541" t="s">
        <v>632</v>
      </c>
      <c r="D1541" t="s">
        <v>633</v>
      </c>
      <c r="E1541" s="4">
        <v>33790</v>
      </c>
      <c r="F1541" s="4" t="s">
        <v>634</v>
      </c>
      <c r="G1541" s="4">
        <v>61</v>
      </c>
      <c r="H1541" t="str">
        <f>CONCATENATE(Source[[#This Row],[Subject]],TRIM(Source[[#This Row],[Course]]))</f>
        <v>CDEV61</v>
      </c>
      <c r="I1541" t="str">
        <f>VLOOKUP(Source[[#This Row],[SubjCrse]],'Courses and Categories'!$E$2:$G$1816,3,FALSE)</f>
        <v>Credit Gen Ed/CTE</v>
      </c>
      <c r="J1541">
        <v>501</v>
      </c>
      <c r="K1541" t="s">
        <v>1364</v>
      </c>
      <c r="L1541" t="s">
        <v>87</v>
      </c>
      <c r="M1541" t="s">
        <v>903</v>
      </c>
      <c r="N1541" t="s">
        <v>41</v>
      </c>
      <c r="O1541">
        <v>1810</v>
      </c>
      <c r="P1541">
        <v>2100</v>
      </c>
      <c r="Q1541" t="s">
        <v>236</v>
      </c>
      <c r="R1541">
        <v>251</v>
      </c>
      <c r="S1541" t="s">
        <v>134</v>
      </c>
      <c r="T1541">
        <v>1</v>
      </c>
      <c r="U1541" s="1">
        <v>43479</v>
      </c>
      <c r="V1541" s="1">
        <v>43607</v>
      </c>
      <c r="W1541" t="s">
        <v>1365</v>
      </c>
      <c r="X1541" t="s">
        <v>1929</v>
      </c>
      <c r="Y1541">
        <v>34</v>
      </c>
      <c r="Z1541">
        <v>31</v>
      </c>
      <c r="AA1541">
        <v>50</v>
      </c>
      <c r="AB1541">
        <v>62</v>
      </c>
      <c r="AD1541">
        <f>IF(ISBLANK(Source[[#This Row],[CrosslistID]]),1,1/COUNTIFS(Source[CrosslistID],Source[[#This Row],[CrosslistID]],Source[TermDesc],Source[[#This Row],[TermDesc]]))</f>
        <v>1</v>
      </c>
      <c r="AG1541">
        <v>0</v>
      </c>
      <c r="AH1541">
        <v>62</v>
      </c>
      <c r="AI1541">
        <v>3.2</v>
      </c>
      <c r="AJ1541">
        <v>3.4</v>
      </c>
      <c r="AK1541">
        <v>0.2</v>
      </c>
      <c r="AL15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41">
        <f>IF(AND(Source[[#This Row],[Credit_Noncredit]]="Noncredit",Source[[#This Row],[FTEF]]&gt;0),Source[[#This Row],[NC XLST FTES]]*525/(437.5*Source[[#This Row],[FTEF]]),0)</f>
        <v>0</v>
      </c>
      <c r="AN1541">
        <f>IF(Source[[#This Row],[Credit_Noncredit]]="Credit",Source[[#This Row],[Census Enrollment]],Source[[#This Row],[Noncredit Avg. Attendance]])</f>
        <v>34</v>
      </c>
    </row>
    <row r="1542" spans="1:40" x14ac:dyDescent="0.25">
      <c r="A1542" t="s">
        <v>4581</v>
      </c>
      <c r="B1542" t="s">
        <v>886</v>
      </c>
      <c r="C1542" t="s">
        <v>632</v>
      </c>
      <c r="D1542" t="s">
        <v>633</v>
      </c>
      <c r="E1542" s="4">
        <v>37911</v>
      </c>
      <c r="F1542" s="4" t="s">
        <v>634</v>
      </c>
      <c r="G1542" s="4">
        <v>61</v>
      </c>
      <c r="H1542" t="str">
        <f>CONCATENATE(Source[[#This Row],[Subject]],TRIM(Source[[#This Row],[Course]]))</f>
        <v>CDEV61</v>
      </c>
      <c r="I1542" t="str">
        <f>VLOOKUP(Source[[#This Row],[SubjCrse]],'Courses and Categories'!$E$2:$G$1816,3,FALSE)</f>
        <v>Credit Gen Ed/CTE</v>
      </c>
      <c r="J1542">
        <v>831</v>
      </c>
      <c r="K1542" t="s">
        <v>1364</v>
      </c>
      <c r="L1542" t="s">
        <v>87</v>
      </c>
      <c r="M1542" t="s">
        <v>897</v>
      </c>
      <c r="N1542" t="s">
        <v>42</v>
      </c>
      <c r="O1542" t="s">
        <v>42</v>
      </c>
      <c r="P1542" t="s">
        <v>42</v>
      </c>
      <c r="Q1542" t="s">
        <v>42</v>
      </c>
      <c r="S1542" t="s">
        <v>134</v>
      </c>
      <c r="T1542">
        <v>1</v>
      </c>
      <c r="U1542" s="1">
        <v>43479</v>
      </c>
      <c r="V1542" s="1">
        <v>43607</v>
      </c>
      <c r="W1542" t="s">
        <v>1365</v>
      </c>
      <c r="X1542" t="s">
        <v>899</v>
      </c>
      <c r="Y1542">
        <v>37</v>
      </c>
      <c r="Z1542">
        <v>28</v>
      </c>
      <c r="AA1542">
        <v>50</v>
      </c>
      <c r="AB1542">
        <v>56</v>
      </c>
      <c r="AD1542">
        <f>IF(ISBLANK(Source[[#This Row],[CrosslistID]]),1,1/COUNTIFS(Source[CrosslistID],Source[[#This Row],[CrosslistID]],Source[TermDesc],Source[[#This Row],[TermDesc]]))</f>
        <v>1</v>
      </c>
      <c r="AG1542">
        <v>0</v>
      </c>
      <c r="AH1542">
        <v>56</v>
      </c>
      <c r="AI1542">
        <v>3.6</v>
      </c>
      <c r="AJ1542">
        <v>3.7</v>
      </c>
      <c r="AK1542">
        <v>0.2</v>
      </c>
      <c r="AL15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42">
        <f>IF(AND(Source[[#This Row],[Credit_Noncredit]]="Noncredit",Source[[#This Row],[FTEF]]&gt;0),Source[[#This Row],[NC XLST FTES]]*525/(437.5*Source[[#This Row],[FTEF]]),0)</f>
        <v>0</v>
      </c>
      <c r="AN1542">
        <f>IF(Source[[#This Row],[Credit_Noncredit]]="Credit",Source[[#This Row],[Census Enrollment]],Source[[#This Row],[Noncredit Avg. Attendance]])</f>
        <v>37</v>
      </c>
    </row>
    <row r="1543" spans="1:40" x14ac:dyDescent="0.25">
      <c r="A1543" t="s">
        <v>4581</v>
      </c>
      <c r="B1543" t="s">
        <v>886</v>
      </c>
      <c r="C1543" t="s">
        <v>632</v>
      </c>
      <c r="D1543" t="s">
        <v>633</v>
      </c>
      <c r="E1543" s="4">
        <v>38369</v>
      </c>
      <c r="F1543" s="4" t="s">
        <v>634</v>
      </c>
      <c r="G1543" s="4">
        <v>62</v>
      </c>
      <c r="H1543" t="str">
        <f>CONCATENATE(Source[[#This Row],[Subject]],TRIM(Source[[#This Row],[Course]]))</f>
        <v>CDEV62</v>
      </c>
      <c r="I1543" t="str">
        <f>VLOOKUP(Source[[#This Row],[SubjCrse]],'Courses and Categories'!$E$2:$G$1816,3,FALSE)</f>
        <v>Credit CTE</v>
      </c>
      <c r="J1543">
        <v>1</v>
      </c>
      <c r="K1543" t="s">
        <v>1366</v>
      </c>
      <c r="L1543" t="s">
        <v>39</v>
      </c>
      <c r="M1543" t="s">
        <v>903</v>
      </c>
      <c r="N1543" t="s">
        <v>41</v>
      </c>
      <c r="O1543">
        <v>910</v>
      </c>
      <c r="P1543">
        <v>1200</v>
      </c>
      <c r="Q1543" t="s">
        <v>236</v>
      </c>
      <c r="R1543">
        <v>261</v>
      </c>
      <c r="S1543" t="s">
        <v>134</v>
      </c>
      <c r="T1543">
        <v>1</v>
      </c>
      <c r="U1543" s="1">
        <v>43479</v>
      </c>
      <c r="V1543" s="1">
        <v>43607</v>
      </c>
      <c r="W1543" t="s">
        <v>1946</v>
      </c>
      <c r="X1543" t="s">
        <v>1929</v>
      </c>
      <c r="Y1543">
        <v>17</v>
      </c>
      <c r="Z1543">
        <v>14</v>
      </c>
      <c r="AA1543">
        <v>45</v>
      </c>
      <c r="AB1543">
        <v>31.1111</v>
      </c>
      <c r="AD1543">
        <f>IF(ISBLANK(Source[[#This Row],[CrosslistID]]),1,1/COUNTIFS(Source[CrosslistID],Source[[#This Row],[CrosslistID]],Source[TermDesc],Source[[#This Row],[TermDesc]]))</f>
        <v>1</v>
      </c>
      <c r="AG1543">
        <v>0</v>
      </c>
      <c r="AH1543">
        <v>31.1111</v>
      </c>
      <c r="AI1543">
        <v>1.7</v>
      </c>
      <c r="AJ1543">
        <v>1.7</v>
      </c>
      <c r="AK1543">
        <v>0.2</v>
      </c>
      <c r="AL15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43">
        <f>IF(AND(Source[[#This Row],[Credit_Noncredit]]="Noncredit",Source[[#This Row],[FTEF]]&gt;0),Source[[#This Row],[NC XLST FTES]]*525/(437.5*Source[[#This Row],[FTEF]]),0)</f>
        <v>0</v>
      </c>
      <c r="AN1543">
        <f>IF(Source[[#This Row],[Credit_Noncredit]]="Credit",Source[[#This Row],[Census Enrollment]],Source[[#This Row],[Noncredit Avg. Attendance]])</f>
        <v>17</v>
      </c>
    </row>
    <row r="1544" spans="1:40" x14ac:dyDescent="0.25">
      <c r="A1544" t="s">
        <v>4581</v>
      </c>
      <c r="B1544" t="s">
        <v>886</v>
      </c>
      <c r="C1544" t="s">
        <v>632</v>
      </c>
      <c r="D1544" t="s">
        <v>633</v>
      </c>
      <c r="E1544" s="4">
        <v>36111</v>
      </c>
      <c r="F1544" s="4" t="s">
        <v>634</v>
      </c>
      <c r="G1544" s="4">
        <v>62</v>
      </c>
      <c r="H1544" t="str">
        <f>CONCATENATE(Source[[#This Row],[Subject]],TRIM(Source[[#This Row],[Course]]))</f>
        <v>CDEV62</v>
      </c>
      <c r="I1544" t="str">
        <f>VLOOKUP(Source[[#This Row],[SubjCrse]],'Courses and Categories'!$E$2:$G$1816,3,FALSE)</f>
        <v>Credit CTE</v>
      </c>
      <c r="J1544">
        <v>831</v>
      </c>
      <c r="K1544" t="s">
        <v>1366</v>
      </c>
      <c r="L1544" t="s">
        <v>87</v>
      </c>
      <c r="M1544" t="s">
        <v>897</v>
      </c>
      <c r="N1544" t="s">
        <v>42</v>
      </c>
      <c r="O1544" t="s">
        <v>42</v>
      </c>
      <c r="P1544" t="s">
        <v>42</v>
      </c>
      <c r="Q1544" t="s">
        <v>42</v>
      </c>
      <c r="S1544" t="s">
        <v>134</v>
      </c>
      <c r="T1544">
        <v>1</v>
      </c>
      <c r="U1544" s="1">
        <v>43479</v>
      </c>
      <c r="V1544" s="1">
        <v>43607</v>
      </c>
      <c r="W1544" t="s">
        <v>1365</v>
      </c>
      <c r="X1544" t="s">
        <v>1450</v>
      </c>
      <c r="Y1544">
        <v>37</v>
      </c>
      <c r="Z1544">
        <v>25</v>
      </c>
      <c r="AA1544">
        <v>50</v>
      </c>
      <c r="AB1544">
        <v>50</v>
      </c>
      <c r="AD1544">
        <f>IF(ISBLANK(Source[[#This Row],[CrosslistID]]),1,1/COUNTIFS(Source[CrosslistID],Source[[#This Row],[CrosslistID]],Source[TermDesc],Source[[#This Row],[TermDesc]]))</f>
        <v>1</v>
      </c>
      <c r="AG1544">
        <v>0</v>
      </c>
      <c r="AH1544">
        <v>50</v>
      </c>
      <c r="AI1544">
        <v>3.4</v>
      </c>
      <c r="AJ1544">
        <v>3.7</v>
      </c>
      <c r="AK1544">
        <v>0.2</v>
      </c>
      <c r="AL15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44">
        <f>IF(AND(Source[[#This Row],[Credit_Noncredit]]="Noncredit",Source[[#This Row],[FTEF]]&gt;0),Source[[#This Row],[NC XLST FTES]]*525/(437.5*Source[[#This Row],[FTEF]]),0)</f>
        <v>0</v>
      </c>
      <c r="AN1544">
        <f>IF(Source[[#This Row],[Credit_Noncredit]]="Credit",Source[[#This Row],[Census Enrollment]],Source[[#This Row],[Noncredit Avg. Attendance]])</f>
        <v>37</v>
      </c>
    </row>
    <row r="1545" spans="1:40" x14ac:dyDescent="0.25">
      <c r="A1545" t="s">
        <v>4581</v>
      </c>
      <c r="B1545" t="s">
        <v>886</v>
      </c>
      <c r="C1545" t="s">
        <v>632</v>
      </c>
      <c r="D1545" t="s">
        <v>633</v>
      </c>
      <c r="E1545" s="4">
        <v>33084</v>
      </c>
      <c r="F1545" s="4" t="s">
        <v>634</v>
      </c>
      <c r="G1545" s="4">
        <v>65</v>
      </c>
      <c r="H1545" t="str">
        <f>CONCATENATE(Source[[#This Row],[Subject]],TRIM(Source[[#This Row],[Course]]))</f>
        <v>CDEV65</v>
      </c>
      <c r="I1545" t="str">
        <f>VLOOKUP(Source[[#This Row],[SubjCrse]],'Courses and Categories'!$E$2:$G$1816,3,FALSE)</f>
        <v>Credit CTE</v>
      </c>
      <c r="J1545">
        <v>1</v>
      </c>
      <c r="K1545" t="s">
        <v>1368</v>
      </c>
      <c r="L1545" t="s">
        <v>39</v>
      </c>
      <c r="M1545" t="s">
        <v>903</v>
      </c>
      <c r="N1545" t="s">
        <v>50</v>
      </c>
      <c r="O1545">
        <v>910</v>
      </c>
      <c r="P1545">
        <v>1200</v>
      </c>
      <c r="Q1545" t="s">
        <v>236</v>
      </c>
      <c r="R1545">
        <v>238</v>
      </c>
      <c r="S1545" t="s">
        <v>134</v>
      </c>
      <c r="T1545">
        <v>1</v>
      </c>
      <c r="U1545" s="1">
        <v>43479</v>
      </c>
      <c r="V1545" s="1">
        <v>43607</v>
      </c>
      <c r="W1545" t="s">
        <v>3074</v>
      </c>
      <c r="X1545" t="s">
        <v>1929</v>
      </c>
      <c r="Y1545">
        <v>45</v>
      </c>
      <c r="Z1545">
        <v>44</v>
      </c>
      <c r="AA1545">
        <v>45</v>
      </c>
      <c r="AB1545">
        <v>97.777799999999999</v>
      </c>
      <c r="AD1545">
        <f>IF(ISBLANK(Source[[#This Row],[CrosslistID]]),1,1/COUNTIFS(Source[CrosslistID],Source[[#This Row],[CrosslistID]],Source[TermDesc],Source[[#This Row],[TermDesc]]))</f>
        <v>1</v>
      </c>
      <c r="AG1545">
        <v>0</v>
      </c>
      <c r="AH1545">
        <v>97.777799999999999</v>
      </c>
      <c r="AI1545">
        <v>4.4000000000000004</v>
      </c>
      <c r="AJ1545">
        <v>4.5</v>
      </c>
      <c r="AK1545">
        <v>0.2</v>
      </c>
      <c r="AL15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45">
        <f>IF(AND(Source[[#This Row],[Credit_Noncredit]]="Noncredit",Source[[#This Row],[FTEF]]&gt;0),Source[[#This Row],[NC XLST FTES]]*525/(437.5*Source[[#This Row],[FTEF]]),0)</f>
        <v>0</v>
      </c>
      <c r="AN1545">
        <f>IF(Source[[#This Row],[Credit_Noncredit]]="Credit",Source[[#This Row],[Census Enrollment]],Source[[#This Row],[Noncredit Avg. Attendance]])</f>
        <v>45</v>
      </c>
    </row>
    <row r="1546" spans="1:40" x14ac:dyDescent="0.25">
      <c r="A1546" t="s">
        <v>4581</v>
      </c>
      <c r="B1546" t="s">
        <v>886</v>
      </c>
      <c r="C1546" t="s">
        <v>632</v>
      </c>
      <c r="D1546" t="s">
        <v>633</v>
      </c>
      <c r="E1546" s="4">
        <v>37010</v>
      </c>
      <c r="F1546" s="4" t="s">
        <v>634</v>
      </c>
      <c r="G1546" s="4">
        <v>65</v>
      </c>
      <c r="H1546" t="str">
        <f>CONCATENATE(Source[[#This Row],[Subject]],TRIM(Source[[#This Row],[Course]]))</f>
        <v>CDEV65</v>
      </c>
      <c r="I1546" t="str">
        <f>VLOOKUP(Source[[#This Row],[SubjCrse]],'Courses and Categories'!$E$2:$G$1816,3,FALSE)</f>
        <v>Credit CTE</v>
      </c>
      <c r="J1546">
        <v>2</v>
      </c>
      <c r="K1546" t="s">
        <v>1368</v>
      </c>
      <c r="L1546" t="s">
        <v>39</v>
      </c>
      <c r="M1546" t="s">
        <v>903</v>
      </c>
      <c r="N1546" t="s">
        <v>91</v>
      </c>
      <c r="O1546">
        <v>910</v>
      </c>
      <c r="P1546">
        <v>1200</v>
      </c>
      <c r="Q1546" t="s">
        <v>236</v>
      </c>
      <c r="R1546">
        <v>238</v>
      </c>
      <c r="S1546" t="s">
        <v>134</v>
      </c>
      <c r="T1546">
        <v>1</v>
      </c>
      <c r="U1546" s="1">
        <v>43479</v>
      </c>
      <c r="V1546" s="1">
        <v>43607</v>
      </c>
      <c r="W1546" t="s">
        <v>3075</v>
      </c>
      <c r="X1546" t="s">
        <v>1929</v>
      </c>
      <c r="Y1546">
        <v>26</v>
      </c>
      <c r="Z1546">
        <v>25</v>
      </c>
      <c r="AA1546">
        <v>45</v>
      </c>
      <c r="AB1546">
        <v>55.555599999999998</v>
      </c>
      <c r="AD1546">
        <f>IF(ISBLANK(Source[[#This Row],[CrosslistID]]),1,1/COUNTIFS(Source[CrosslistID],Source[[#This Row],[CrosslistID]],Source[TermDesc],Source[[#This Row],[TermDesc]]))</f>
        <v>1</v>
      </c>
      <c r="AG1546">
        <v>0</v>
      </c>
      <c r="AH1546">
        <v>55.555599999999998</v>
      </c>
      <c r="AI1546">
        <v>2.5</v>
      </c>
      <c r="AJ1546">
        <v>2.6</v>
      </c>
      <c r="AK1546">
        <v>0.2</v>
      </c>
      <c r="AL15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46">
        <f>IF(AND(Source[[#This Row],[Credit_Noncredit]]="Noncredit",Source[[#This Row],[FTEF]]&gt;0),Source[[#This Row],[NC XLST FTES]]*525/(437.5*Source[[#This Row],[FTEF]]),0)</f>
        <v>0</v>
      </c>
      <c r="AN1546">
        <f>IF(Source[[#This Row],[Credit_Noncredit]]="Credit",Source[[#This Row],[Census Enrollment]],Source[[#This Row],[Noncredit Avg. Attendance]])</f>
        <v>26</v>
      </c>
    </row>
    <row r="1547" spans="1:40" x14ac:dyDescent="0.25">
      <c r="A1547" t="s">
        <v>4581</v>
      </c>
      <c r="B1547" t="s">
        <v>886</v>
      </c>
      <c r="C1547" t="s">
        <v>632</v>
      </c>
      <c r="D1547" t="s">
        <v>633</v>
      </c>
      <c r="E1547" s="4">
        <v>33086</v>
      </c>
      <c r="F1547" s="4" t="s">
        <v>634</v>
      </c>
      <c r="G1547" s="4">
        <v>65</v>
      </c>
      <c r="H1547" t="str">
        <f>CONCATENATE(Source[[#This Row],[Subject]],TRIM(Source[[#This Row],[Course]]))</f>
        <v>CDEV65</v>
      </c>
      <c r="I1547" t="str">
        <f>VLOOKUP(Source[[#This Row],[SubjCrse]],'Courses and Categories'!$E$2:$G$1816,3,FALSE)</f>
        <v>Credit CTE</v>
      </c>
      <c r="J1547">
        <v>341</v>
      </c>
      <c r="K1547" t="s">
        <v>1368</v>
      </c>
      <c r="L1547" t="s">
        <v>39</v>
      </c>
      <c r="M1547" t="s">
        <v>903</v>
      </c>
      <c r="N1547" t="s">
        <v>180</v>
      </c>
      <c r="O1547">
        <v>1310</v>
      </c>
      <c r="P1547">
        <v>1600</v>
      </c>
      <c r="Q1547" t="s">
        <v>64</v>
      </c>
      <c r="R1547">
        <v>1302</v>
      </c>
      <c r="S1547" t="s">
        <v>65</v>
      </c>
      <c r="T1547">
        <v>1</v>
      </c>
      <c r="U1547" s="1">
        <v>43479</v>
      </c>
      <c r="V1547" s="1">
        <v>43607</v>
      </c>
      <c r="W1547" t="s">
        <v>1142</v>
      </c>
      <c r="X1547" t="s">
        <v>1929</v>
      </c>
      <c r="Y1547">
        <v>40</v>
      </c>
      <c r="Z1547">
        <v>37</v>
      </c>
      <c r="AA1547">
        <v>45</v>
      </c>
      <c r="AB1547">
        <v>82.222200000000001</v>
      </c>
      <c r="AD1547">
        <f>IF(ISBLANK(Source[[#This Row],[CrosslistID]]),1,1/COUNTIFS(Source[CrosslistID],Source[[#This Row],[CrosslistID]],Source[TermDesc],Source[[#This Row],[TermDesc]]))</f>
        <v>1</v>
      </c>
      <c r="AG1547">
        <v>0</v>
      </c>
      <c r="AH1547">
        <v>82.222200000000001</v>
      </c>
      <c r="AI1547">
        <v>3.9</v>
      </c>
      <c r="AJ1547">
        <v>4</v>
      </c>
      <c r="AK1547">
        <v>0.2</v>
      </c>
      <c r="AL15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47">
        <f>IF(AND(Source[[#This Row],[Credit_Noncredit]]="Noncredit",Source[[#This Row],[FTEF]]&gt;0),Source[[#This Row],[NC XLST FTES]]*525/(437.5*Source[[#This Row],[FTEF]]),0)</f>
        <v>0</v>
      </c>
      <c r="AN1547">
        <f>IF(Source[[#This Row],[Credit_Noncredit]]="Credit",Source[[#This Row],[Census Enrollment]],Source[[#This Row],[Noncredit Avg. Attendance]])</f>
        <v>40</v>
      </c>
    </row>
    <row r="1548" spans="1:40" x14ac:dyDescent="0.25">
      <c r="A1548" t="s">
        <v>4581</v>
      </c>
      <c r="B1548" t="s">
        <v>886</v>
      </c>
      <c r="C1548" t="s">
        <v>632</v>
      </c>
      <c r="D1548" t="s">
        <v>633</v>
      </c>
      <c r="E1548" s="4">
        <v>34840</v>
      </c>
      <c r="F1548" s="4" t="s">
        <v>634</v>
      </c>
      <c r="G1548" s="4">
        <v>65</v>
      </c>
      <c r="H1548" t="str">
        <f>CONCATENATE(Source[[#This Row],[Subject]],TRIM(Source[[#This Row],[Course]]))</f>
        <v>CDEV65</v>
      </c>
      <c r="I1548" t="str">
        <f>VLOOKUP(Source[[#This Row],[SubjCrse]],'Courses and Categories'!$E$2:$G$1816,3,FALSE)</f>
        <v>Credit CTE</v>
      </c>
      <c r="J1548">
        <v>342</v>
      </c>
      <c r="K1548" t="s">
        <v>1368</v>
      </c>
      <c r="L1548" t="s">
        <v>39</v>
      </c>
      <c r="M1548" t="s">
        <v>903</v>
      </c>
      <c r="N1548" t="s">
        <v>50</v>
      </c>
      <c r="O1548">
        <v>1310</v>
      </c>
      <c r="P1548">
        <v>1600</v>
      </c>
      <c r="Q1548" t="s">
        <v>64</v>
      </c>
      <c r="R1548">
        <v>1302</v>
      </c>
      <c r="S1548" t="s">
        <v>65</v>
      </c>
      <c r="T1548">
        <v>1</v>
      </c>
      <c r="U1548" s="1">
        <v>43479</v>
      </c>
      <c r="V1548" s="1">
        <v>43607</v>
      </c>
      <c r="W1548" t="s">
        <v>1142</v>
      </c>
      <c r="X1548" t="s">
        <v>1929</v>
      </c>
      <c r="Y1548">
        <v>37</v>
      </c>
      <c r="Z1548">
        <v>35</v>
      </c>
      <c r="AA1548">
        <v>45</v>
      </c>
      <c r="AB1548">
        <v>77.777799999999999</v>
      </c>
      <c r="AD1548">
        <f>IF(ISBLANK(Source[[#This Row],[CrosslistID]]),1,1/COUNTIFS(Source[CrosslistID],Source[[#This Row],[CrosslistID]],Source[TermDesc],Source[[#This Row],[TermDesc]]))</f>
        <v>1</v>
      </c>
      <c r="AG1548">
        <v>0</v>
      </c>
      <c r="AH1548">
        <v>77.777799999999999</v>
      </c>
      <c r="AI1548">
        <v>3.6</v>
      </c>
      <c r="AJ1548">
        <v>3.7</v>
      </c>
      <c r="AK1548">
        <v>0.2</v>
      </c>
      <c r="AL15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48">
        <f>IF(AND(Source[[#This Row],[Credit_Noncredit]]="Noncredit",Source[[#This Row],[FTEF]]&gt;0),Source[[#This Row],[NC XLST FTES]]*525/(437.5*Source[[#This Row],[FTEF]]),0)</f>
        <v>0</v>
      </c>
      <c r="AN1548">
        <f>IF(Source[[#This Row],[Credit_Noncredit]]="Credit",Source[[#This Row],[Census Enrollment]],Source[[#This Row],[Noncredit Avg. Attendance]])</f>
        <v>37</v>
      </c>
    </row>
    <row r="1549" spans="1:40" x14ac:dyDescent="0.25">
      <c r="A1549" t="s">
        <v>4581</v>
      </c>
      <c r="B1549" t="s">
        <v>886</v>
      </c>
      <c r="C1549" t="s">
        <v>632</v>
      </c>
      <c r="D1549" t="s">
        <v>633</v>
      </c>
      <c r="E1549" s="4">
        <v>34424</v>
      </c>
      <c r="F1549" s="4" t="s">
        <v>634</v>
      </c>
      <c r="G1549" s="4">
        <v>65</v>
      </c>
      <c r="H1549" t="str">
        <f>CONCATENATE(Source[[#This Row],[Subject]],TRIM(Source[[#This Row],[Course]]))</f>
        <v>CDEV65</v>
      </c>
      <c r="I1549" t="str">
        <f>VLOOKUP(Source[[#This Row],[SubjCrse]],'Courses and Categories'!$E$2:$G$1816,3,FALSE)</f>
        <v>Credit CTE</v>
      </c>
      <c r="J1549">
        <v>502</v>
      </c>
      <c r="K1549" t="s">
        <v>1368</v>
      </c>
      <c r="L1549" t="s">
        <v>87</v>
      </c>
      <c r="M1549" t="s">
        <v>903</v>
      </c>
      <c r="N1549" t="s">
        <v>41</v>
      </c>
      <c r="O1549">
        <v>1810</v>
      </c>
      <c r="P1549">
        <v>2100</v>
      </c>
      <c r="Q1549" t="s">
        <v>236</v>
      </c>
      <c r="R1549">
        <v>238</v>
      </c>
      <c r="S1549" t="s">
        <v>134</v>
      </c>
      <c r="T1549">
        <v>1</v>
      </c>
      <c r="U1549" s="1">
        <v>43479</v>
      </c>
      <c r="V1549" s="1">
        <v>43607</v>
      </c>
      <c r="W1549" t="s">
        <v>3074</v>
      </c>
      <c r="X1549" t="s">
        <v>1929</v>
      </c>
      <c r="Y1549">
        <v>46</v>
      </c>
      <c r="Z1549">
        <v>46</v>
      </c>
      <c r="AA1549">
        <v>45</v>
      </c>
      <c r="AB1549">
        <v>102.2222</v>
      </c>
      <c r="AD1549">
        <f>IF(ISBLANK(Source[[#This Row],[CrosslistID]]),1,1/COUNTIFS(Source[CrosslistID],Source[[#This Row],[CrosslistID]],Source[TermDesc],Source[[#This Row],[TermDesc]]))</f>
        <v>1</v>
      </c>
      <c r="AG1549">
        <v>0</v>
      </c>
      <c r="AH1549">
        <v>102.2222</v>
      </c>
      <c r="AI1549">
        <v>4.3</v>
      </c>
      <c r="AJ1549">
        <v>4.5999999999999996</v>
      </c>
      <c r="AK1549">
        <v>0.2</v>
      </c>
      <c r="AL15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49">
        <f>IF(AND(Source[[#This Row],[Credit_Noncredit]]="Noncredit",Source[[#This Row],[FTEF]]&gt;0),Source[[#This Row],[NC XLST FTES]]*525/(437.5*Source[[#This Row],[FTEF]]),0)</f>
        <v>0</v>
      </c>
      <c r="AN1549">
        <f>IF(Source[[#This Row],[Credit_Noncredit]]="Credit",Source[[#This Row],[Census Enrollment]],Source[[#This Row],[Noncredit Avg. Attendance]])</f>
        <v>46</v>
      </c>
    </row>
    <row r="1550" spans="1:40" x14ac:dyDescent="0.25">
      <c r="A1550" t="s">
        <v>4581</v>
      </c>
      <c r="B1550" t="s">
        <v>886</v>
      </c>
      <c r="C1550" t="s">
        <v>632</v>
      </c>
      <c r="D1550" t="s">
        <v>633</v>
      </c>
      <c r="E1550" s="4">
        <v>38952</v>
      </c>
      <c r="F1550" s="4" t="s">
        <v>634</v>
      </c>
      <c r="G1550" s="4">
        <v>65</v>
      </c>
      <c r="H1550" t="str">
        <f>CONCATENATE(Source[[#This Row],[Subject]],TRIM(Source[[#This Row],[Course]]))</f>
        <v>CDEV65</v>
      </c>
      <c r="I1550" t="str">
        <f>VLOOKUP(Source[[#This Row],[SubjCrse]],'Courses and Categories'!$E$2:$G$1816,3,FALSE)</f>
        <v>Credit CTE</v>
      </c>
      <c r="J1550">
        <v>551</v>
      </c>
      <c r="K1550" t="s">
        <v>1368</v>
      </c>
      <c r="L1550" t="s">
        <v>87</v>
      </c>
      <c r="M1550" t="s">
        <v>903</v>
      </c>
      <c r="N1550" t="s">
        <v>41</v>
      </c>
      <c r="O1550">
        <v>1810</v>
      </c>
      <c r="P1550">
        <v>2100</v>
      </c>
      <c r="Q1550" t="s">
        <v>52</v>
      </c>
      <c r="R1550">
        <v>106</v>
      </c>
      <c r="S1550" t="s">
        <v>53</v>
      </c>
      <c r="T1550">
        <v>1</v>
      </c>
      <c r="U1550" s="1">
        <v>43479</v>
      </c>
      <c r="V1550" s="1">
        <v>43607</v>
      </c>
      <c r="W1550" t="s">
        <v>290</v>
      </c>
      <c r="X1550" t="s">
        <v>1929</v>
      </c>
      <c r="Y1550">
        <v>42</v>
      </c>
      <c r="Z1550">
        <v>41</v>
      </c>
      <c r="AA1550">
        <v>45</v>
      </c>
      <c r="AB1550">
        <v>91.111099999999993</v>
      </c>
      <c r="AD1550">
        <f>IF(ISBLANK(Source[[#This Row],[CrosslistID]]),1,1/COUNTIFS(Source[CrosslistID],Source[[#This Row],[CrosslistID]],Source[TermDesc],Source[[#This Row],[TermDesc]]))</f>
        <v>1</v>
      </c>
      <c r="AG1550">
        <v>0</v>
      </c>
      <c r="AH1550">
        <v>91.111099999999993</v>
      </c>
      <c r="AI1550">
        <v>4</v>
      </c>
      <c r="AJ1550">
        <v>4.2</v>
      </c>
      <c r="AK1550">
        <v>0.2</v>
      </c>
      <c r="AL15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50">
        <f>IF(AND(Source[[#This Row],[Credit_Noncredit]]="Noncredit",Source[[#This Row],[FTEF]]&gt;0),Source[[#This Row],[NC XLST FTES]]*525/(437.5*Source[[#This Row],[FTEF]]),0)</f>
        <v>0</v>
      </c>
      <c r="AN1550">
        <f>IF(Source[[#This Row],[Credit_Noncredit]]="Credit",Source[[#This Row],[Census Enrollment]],Source[[#This Row],[Noncredit Avg. Attendance]])</f>
        <v>42</v>
      </c>
    </row>
    <row r="1551" spans="1:40" x14ac:dyDescent="0.25">
      <c r="A1551" t="s">
        <v>4581</v>
      </c>
      <c r="B1551" t="s">
        <v>886</v>
      </c>
      <c r="C1551" t="s">
        <v>632</v>
      </c>
      <c r="D1551" t="s">
        <v>633</v>
      </c>
      <c r="E1551" s="4">
        <v>31827</v>
      </c>
      <c r="F1551" s="4" t="s">
        <v>634</v>
      </c>
      <c r="G1551" s="4">
        <v>66</v>
      </c>
      <c r="H1551" t="str">
        <f>CONCATENATE(Source[[#This Row],[Subject]],TRIM(Source[[#This Row],[Course]]))</f>
        <v>CDEV66</v>
      </c>
      <c r="I1551" t="str">
        <f>VLOOKUP(Source[[#This Row],[SubjCrse]],'Courses and Categories'!$E$2:$G$1816,3,FALSE)</f>
        <v>Credit CTE</v>
      </c>
      <c r="J1551">
        <v>1</v>
      </c>
      <c r="K1551" t="s">
        <v>1369</v>
      </c>
      <c r="L1551" t="s">
        <v>39</v>
      </c>
      <c r="M1551" t="s">
        <v>903</v>
      </c>
      <c r="N1551" t="s">
        <v>180</v>
      </c>
      <c r="O1551">
        <v>910</v>
      </c>
      <c r="P1551">
        <v>1200</v>
      </c>
      <c r="Q1551" t="s">
        <v>236</v>
      </c>
      <c r="R1551">
        <v>230</v>
      </c>
      <c r="S1551" t="s">
        <v>134</v>
      </c>
      <c r="T1551">
        <v>1</v>
      </c>
      <c r="U1551" s="1">
        <v>43479</v>
      </c>
      <c r="V1551" s="1">
        <v>43607</v>
      </c>
      <c r="W1551" t="s">
        <v>1946</v>
      </c>
      <c r="X1551" t="s">
        <v>1929</v>
      </c>
      <c r="Y1551">
        <v>18</v>
      </c>
      <c r="Z1551">
        <v>15</v>
      </c>
      <c r="AA1551">
        <v>45</v>
      </c>
      <c r="AB1551">
        <v>33.333300000000001</v>
      </c>
      <c r="AD1551">
        <f>IF(ISBLANK(Source[[#This Row],[CrosslistID]]),1,1/COUNTIFS(Source[CrosslistID],Source[[#This Row],[CrosslistID]],Source[TermDesc],Source[[#This Row],[TermDesc]]))</f>
        <v>1</v>
      </c>
      <c r="AG1551">
        <v>0</v>
      </c>
      <c r="AH1551">
        <v>33.333300000000001</v>
      </c>
      <c r="AI1551">
        <v>1.7</v>
      </c>
      <c r="AJ1551">
        <v>1.8</v>
      </c>
      <c r="AK1551">
        <v>0.2</v>
      </c>
      <c r="AL15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51">
        <f>IF(AND(Source[[#This Row],[Credit_Noncredit]]="Noncredit",Source[[#This Row],[FTEF]]&gt;0),Source[[#This Row],[NC XLST FTES]]*525/(437.5*Source[[#This Row],[FTEF]]),0)</f>
        <v>0</v>
      </c>
      <c r="AN1551">
        <f>IF(Source[[#This Row],[Credit_Noncredit]]="Credit",Source[[#This Row],[Census Enrollment]],Source[[#This Row],[Noncredit Avg. Attendance]])</f>
        <v>18</v>
      </c>
    </row>
    <row r="1552" spans="1:40" x14ac:dyDescent="0.25">
      <c r="A1552" t="s">
        <v>4581</v>
      </c>
      <c r="B1552" t="s">
        <v>886</v>
      </c>
      <c r="C1552" t="s">
        <v>632</v>
      </c>
      <c r="D1552" t="s">
        <v>633</v>
      </c>
      <c r="E1552" s="4">
        <v>37912</v>
      </c>
      <c r="F1552" s="4" t="s">
        <v>634</v>
      </c>
      <c r="G1552" s="4">
        <v>66</v>
      </c>
      <c r="H1552" t="str">
        <f>CONCATENATE(Source[[#This Row],[Subject]],TRIM(Source[[#This Row],[Course]]))</f>
        <v>CDEV66</v>
      </c>
      <c r="I1552" t="str">
        <f>VLOOKUP(Source[[#This Row],[SubjCrse]],'Courses and Categories'!$E$2:$G$1816,3,FALSE)</f>
        <v>Credit CTE</v>
      </c>
      <c r="J1552">
        <v>2</v>
      </c>
      <c r="K1552" t="s">
        <v>1369</v>
      </c>
      <c r="L1552" t="s">
        <v>39</v>
      </c>
      <c r="M1552" t="s">
        <v>903</v>
      </c>
      <c r="N1552" t="s">
        <v>41</v>
      </c>
      <c r="O1552">
        <v>1010</v>
      </c>
      <c r="P1552">
        <v>1300</v>
      </c>
      <c r="Q1552" t="s">
        <v>236</v>
      </c>
      <c r="R1552">
        <v>240</v>
      </c>
      <c r="S1552" t="s">
        <v>134</v>
      </c>
      <c r="T1552">
        <v>1</v>
      </c>
      <c r="U1552" s="1">
        <v>43479</v>
      </c>
      <c r="V1552" s="1">
        <v>43607</v>
      </c>
      <c r="W1552" t="s">
        <v>123</v>
      </c>
      <c r="X1552" t="s">
        <v>1929</v>
      </c>
      <c r="Y1552">
        <v>36</v>
      </c>
      <c r="Z1552">
        <v>30</v>
      </c>
      <c r="AA1552">
        <v>25</v>
      </c>
      <c r="AB1552">
        <v>120</v>
      </c>
      <c r="AD1552">
        <f>IF(ISBLANK(Source[[#This Row],[CrosslistID]]),1,1/COUNTIFS(Source[CrosslistID],Source[[#This Row],[CrosslistID]],Source[TermDesc],Source[[#This Row],[TermDesc]]))</f>
        <v>1</v>
      </c>
      <c r="AG1552">
        <v>0</v>
      </c>
      <c r="AH1552">
        <v>120</v>
      </c>
      <c r="AI1552">
        <v>3.4</v>
      </c>
      <c r="AJ1552">
        <v>3.6</v>
      </c>
      <c r="AK1552">
        <v>0.2</v>
      </c>
      <c r="AL15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52">
        <f>IF(AND(Source[[#This Row],[Credit_Noncredit]]="Noncredit",Source[[#This Row],[FTEF]]&gt;0),Source[[#This Row],[NC XLST FTES]]*525/(437.5*Source[[#This Row],[FTEF]]),0)</f>
        <v>0</v>
      </c>
      <c r="AN1552">
        <f>IF(Source[[#This Row],[Credit_Noncredit]]="Credit",Source[[#This Row],[Census Enrollment]],Source[[#This Row],[Noncredit Avg. Attendance]])</f>
        <v>36</v>
      </c>
    </row>
    <row r="1553" spans="1:40" x14ac:dyDescent="0.25">
      <c r="A1553" t="s">
        <v>4581</v>
      </c>
      <c r="B1553" t="s">
        <v>886</v>
      </c>
      <c r="C1553" t="s">
        <v>632</v>
      </c>
      <c r="D1553" t="s">
        <v>633</v>
      </c>
      <c r="E1553" s="4">
        <v>32836</v>
      </c>
      <c r="F1553" s="4" t="s">
        <v>634</v>
      </c>
      <c r="G1553" s="4">
        <v>66</v>
      </c>
      <c r="H1553" t="str">
        <f>CONCATENATE(Source[[#This Row],[Subject]],TRIM(Source[[#This Row],[Course]]))</f>
        <v>CDEV66</v>
      </c>
      <c r="I1553" t="str">
        <f>VLOOKUP(Source[[#This Row],[SubjCrse]],'Courses and Categories'!$E$2:$G$1816,3,FALSE)</f>
        <v>Credit CTE</v>
      </c>
      <c r="J1553">
        <v>3</v>
      </c>
      <c r="K1553" t="s">
        <v>1369</v>
      </c>
      <c r="L1553" t="s">
        <v>39</v>
      </c>
      <c r="M1553" t="s">
        <v>903</v>
      </c>
      <c r="N1553" t="s">
        <v>91</v>
      </c>
      <c r="O1553">
        <v>910</v>
      </c>
      <c r="P1553">
        <v>1200</v>
      </c>
      <c r="Q1553" t="s">
        <v>236</v>
      </c>
      <c r="R1553">
        <v>261</v>
      </c>
      <c r="S1553" t="s">
        <v>134</v>
      </c>
      <c r="T1553">
        <v>1</v>
      </c>
      <c r="U1553" s="1">
        <v>43479</v>
      </c>
      <c r="V1553" s="1">
        <v>43607</v>
      </c>
      <c r="W1553" t="s">
        <v>636</v>
      </c>
      <c r="X1553" t="s">
        <v>1929</v>
      </c>
      <c r="Y1553">
        <v>29</v>
      </c>
      <c r="Z1553">
        <v>26</v>
      </c>
      <c r="AA1553">
        <v>45</v>
      </c>
      <c r="AB1553">
        <v>57.777799999999999</v>
      </c>
      <c r="AD1553">
        <f>IF(ISBLANK(Source[[#This Row],[CrosslistID]]),1,1/COUNTIFS(Source[CrosslistID],Source[[#This Row],[CrosslistID]],Source[TermDesc],Source[[#This Row],[TermDesc]]))</f>
        <v>1</v>
      </c>
      <c r="AG1553">
        <v>0</v>
      </c>
      <c r="AH1553">
        <v>57.777799999999999</v>
      </c>
      <c r="AI1553">
        <v>2.8</v>
      </c>
      <c r="AJ1553">
        <v>2.9</v>
      </c>
      <c r="AK1553">
        <v>0.2</v>
      </c>
      <c r="AL15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53">
        <f>IF(AND(Source[[#This Row],[Credit_Noncredit]]="Noncredit",Source[[#This Row],[FTEF]]&gt;0),Source[[#This Row],[NC XLST FTES]]*525/(437.5*Source[[#This Row],[FTEF]]),0)</f>
        <v>0</v>
      </c>
      <c r="AN1553">
        <f>IF(Source[[#This Row],[Credit_Noncredit]]="Credit",Source[[#This Row],[Census Enrollment]],Source[[#This Row],[Noncredit Avg. Attendance]])</f>
        <v>29</v>
      </c>
    </row>
    <row r="1554" spans="1:40" x14ac:dyDescent="0.25">
      <c r="A1554" t="s">
        <v>4581</v>
      </c>
      <c r="B1554" t="s">
        <v>886</v>
      </c>
      <c r="C1554" t="s">
        <v>632</v>
      </c>
      <c r="D1554" t="s">
        <v>633</v>
      </c>
      <c r="E1554" s="4">
        <v>37824</v>
      </c>
      <c r="F1554" s="4" t="s">
        <v>634</v>
      </c>
      <c r="G1554" s="4">
        <v>66</v>
      </c>
      <c r="H1554" t="str">
        <f>CONCATENATE(Source[[#This Row],[Subject]],TRIM(Source[[#This Row],[Course]]))</f>
        <v>CDEV66</v>
      </c>
      <c r="I1554" t="str">
        <f>VLOOKUP(Source[[#This Row],[SubjCrse]],'Courses and Categories'!$E$2:$G$1816,3,FALSE)</f>
        <v>Credit CTE</v>
      </c>
      <c r="J1554">
        <v>502</v>
      </c>
      <c r="K1554" t="s">
        <v>1369</v>
      </c>
      <c r="L1554" t="s">
        <v>87</v>
      </c>
      <c r="M1554" t="s">
        <v>903</v>
      </c>
      <c r="N1554" t="s">
        <v>50</v>
      </c>
      <c r="O1554">
        <v>1810</v>
      </c>
      <c r="P1554">
        <v>2100</v>
      </c>
      <c r="Q1554" t="s">
        <v>236</v>
      </c>
      <c r="R1554">
        <v>240</v>
      </c>
      <c r="S1554" t="s">
        <v>134</v>
      </c>
      <c r="T1554">
        <v>1</v>
      </c>
      <c r="U1554" s="1">
        <v>43479</v>
      </c>
      <c r="V1554" s="1">
        <v>43607</v>
      </c>
      <c r="W1554" t="s">
        <v>647</v>
      </c>
      <c r="X1554" t="s">
        <v>1929</v>
      </c>
      <c r="Y1554">
        <v>29</v>
      </c>
      <c r="Z1554">
        <v>26</v>
      </c>
      <c r="AA1554">
        <v>45</v>
      </c>
      <c r="AB1554">
        <v>57.777799999999999</v>
      </c>
      <c r="AD1554">
        <f>IF(ISBLANK(Source[[#This Row],[CrosslistID]]),1,1/COUNTIFS(Source[CrosslistID],Source[[#This Row],[CrosslistID]],Source[TermDesc],Source[[#This Row],[TermDesc]]))</f>
        <v>1</v>
      </c>
      <c r="AG1554">
        <v>0</v>
      </c>
      <c r="AH1554">
        <v>57.777799999999999</v>
      </c>
      <c r="AI1554">
        <v>2.8</v>
      </c>
      <c r="AJ1554">
        <v>2.9</v>
      </c>
      <c r="AK1554">
        <v>0.2</v>
      </c>
      <c r="AL15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54">
        <f>IF(AND(Source[[#This Row],[Credit_Noncredit]]="Noncredit",Source[[#This Row],[FTEF]]&gt;0),Source[[#This Row],[NC XLST FTES]]*525/(437.5*Source[[#This Row],[FTEF]]),0)</f>
        <v>0</v>
      </c>
      <c r="AN1554">
        <f>IF(Source[[#This Row],[Credit_Noncredit]]="Credit",Source[[#This Row],[Census Enrollment]],Source[[#This Row],[Noncredit Avg. Attendance]])</f>
        <v>29</v>
      </c>
    </row>
    <row r="1555" spans="1:40" x14ac:dyDescent="0.25">
      <c r="A1555" t="s">
        <v>4581</v>
      </c>
      <c r="B1555" t="s">
        <v>886</v>
      </c>
      <c r="C1555" t="s">
        <v>632</v>
      </c>
      <c r="D1555" t="s">
        <v>633</v>
      </c>
      <c r="E1555" s="4">
        <v>38953</v>
      </c>
      <c r="F1555" s="4" t="s">
        <v>634</v>
      </c>
      <c r="G1555" s="4">
        <v>66</v>
      </c>
      <c r="H1555" t="str">
        <f>CONCATENATE(Source[[#This Row],[Subject]],TRIM(Source[[#This Row],[Course]]))</f>
        <v>CDEV66</v>
      </c>
      <c r="I1555" t="str">
        <f>VLOOKUP(Source[[#This Row],[SubjCrse]],'Courses and Categories'!$E$2:$G$1816,3,FALSE)</f>
        <v>Credit CTE</v>
      </c>
      <c r="J1555">
        <v>503</v>
      </c>
      <c r="K1555" t="s">
        <v>1369</v>
      </c>
      <c r="L1555" t="s">
        <v>87</v>
      </c>
      <c r="M1555" t="s">
        <v>903</v>
      </c>
      <c r="N1555" t="s">
        <v>185</v>
      </c>
      <c r="O1555">
        <v>1810</v>
      </c>
      <c r="P1555">
        <v>2100</v>
      </c>
      <c r="Q1555" t="s">
        <v>236</v>
      </c>
      <c r="R1555">
        <v>238</v>
      </c>
      <c r="S1555" t="s">
        <v>134</v>
      </c>
      <c r="T1555">
        <v>1</v>
      </c>
      <c r="U1555" s="1">
        <v>43479</v>
      </c>
      <c r="V1555" s="1">
        <v>43607</v>
      </c>
      <c r="W1555" t="s">
        <v>647</v>
      </c>
      <c r="X1555" t="s">
        <v>1929</v>
      </c>
      <c r="Y1555">
        <v>22</v>
      </c>
      <c r="Z1555">
        <v>22</v>
      </c>
      <c r="AA1555">
        <v>45</v>
      </c>
      <c r="AB1555">
        <v>48.8889</v>
      </c>
      <c r="AD1555">
        <f>IF(ISBLANK(Source[[#This Row],[CrosslistID]]),1,1/COUNTIFS(Source[CrosslistID],Source[[#This Row],[CrosslistID]],Source[TermDesc],Source[[#This Row],[TermDesc]]))</f>
        <v>1</v>
      </c>
      <c r="AG1555">
        <v>0</v>
      </c>
      <c r="AH1555">
        <v>48.8889</v>
      </c>
      <c r="AI1555">
        <v>2.2000000000000002</v>
      </c>
      <c r="AJ1555">
        <v>2.2000000000000002</v>
      </c>
      <c r="AK1555">
        <v>0.2</v>
      </c>
      <c r="AL15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55">
        <f>IF(AND(Source[[#This Row],[Credit_Noncredit]]="Noncredit",Source[[#This Row],[FTEF]]&gt;0),Source[[#This Row],[NC XLST FTES]]*525/(437.5*Source[[#This Row],[FTEF]]),0)</f>
        <v>0</v>
      </c>
      <c r="AN1555">
        <f>IF(Source[[#This Row],[Credit_Noncredit]]="Credit",Source[[#This Row],[Census Enrollment]],Source[[#This Row],[Noncredit Avg. Attendance]])</f>
        <v>22</v>
      </c>
    </row>
    <row r="1556" spans="1:40" x14ac:dyDescent="0.25">
      <c r="A1556" t="s">
        <v>4581</v>
      </c>
      <c r="B1556" t="s">
        <v>886</v>
      </c>
      <c r="C1556" t="s">
        <v>632</v>
      </c>
      <c r="D1556" t="s">
        <v>633</v>
      </c>
      <c r="E1556" s="4">
        <v>38954</v>
      </c>
      <c r="F1556" s="4" t="s">
        <v>634</v>
      </c>
      <c r="G1556" s="4">
        <v>66</v>
      </c>
      <c r="H1556" t="str">
        <f>CONCATENATE(Source[[#This Row],[Subject]],TRIM(Source[[#This Row],[Course]]))</f>
        <v>CDEV66</v>
      </c>
      <c r="I1556" t="str">
        <f>VLOOKUP(Source[[#This Row],[SubjCrse]],'Courses and Categories'!$E$2:$G$1816,3,FALSE)</f>
        <v>Credit CTE</v>
      </c>
      <c r="J1556">
        <v>541</v>
      </c>
      <c r="K1556" t="s">
        <v>1369</v>
      </c>
      <c r="L1556" t="s">
        <v>87</v>
      </c>
      <c r="M1556" t="s">
        <v>903</v>
      </c>
      <c r="N1556" t="s">
        <v>185</v>
      </c>
      <c r="O1556">
        <v>1810</v>
      </c>
      <c r="P1556">
        <v>2100</v>
      </c>
      <c r="Q1556" t="s">
        <v>64</v>
      </c>
      <c r="R1556">
        <v>1302</v>
      </c>
      <c r="S1556" t="s">
        <v>65</v>
      </c>
      <c r="T1556">
        <v>1</v>
      </c>
      <c r="U1556" s="1">
        <v>43479</v>
      </c>
      <c r="V1556" s="1">
        <v>43607</v>
      </c>
      <c r="W1556" t="s">
        <v>5029</v>
      </c>
      <c r="X1556" t="s">
        <v>1929</v>
      </c>
      <c r="Y1556">
        <v>44</v>
      </c>
      <c r="Z1556">
        <v>44</v>
      </c>
      <c r="AA1556">
        <v>45</v>
      </c>
      <c r="AB1556">
        <v>97.777799999999999</v>
      </c>
      <c r="AD1556">
        <f>IF(ISBLANK(Source[[#This Row],[CrosslistID]]),1,1/COUNTIFS(Source[CrosslistID],Source[[#This Row],[CrosslistID]],Source[TermDesc],Source[[#This Row],[TermDesc]]))</f>
        <v>1</v>
      </c>
      <c r="AG1556">
        <v>0</v>
      </c>
      <c r="AH1556">
        <v>97.777799999999999</v>
      </c>
      <c r="AI1556">
        <v>4.4000000000000004</v>
      </c>
      <c r="AJ1556">
        <v>4.4000000000000004</v>
      </c>
      <c r="AK1556">
        <v>0.2</v>
      </c>
      <c r="AL15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56">
        <f>IF(AND(Source[[#This Row],[Credit_Noncredit]]="Noncredit",Source[[#This Row],[FTEF]]&gt;0),Source[[#This Row],[NC XLST FTES]]*525/(437.5*Source[[#This Row],[FTEF]]),0)</f>
        <v>0</v>
      </c>
      <c r="AN1556">
        <f>IF(Source[[#This Row],[Credit_Noncredit]]="Credit",Source[[#This Row],[Census Enrollment]],Source[[#This Row],[Noncredit Avg. Attendance]])</f>
        <v>44</v>
      </c>
    </row>
    <row r="1557" spans="1:40" x14ac:dyDescent="0.25">
      <c r="A1557" t="s">
        <v>4581</v>
      </c>
      <c r="B1557" t="s">
        <v>886</v>
      </c>
      <c r="C1557" t="s">
        <v>632</v>
      </c>
      <c r="D1557" t="s">
        <v>633</v>
      </c>
      <c r="E1557" s="4">
        <v>36997</v>
      </c>
      <c r="F1557" s="4" t="s">
        <v>634</v>
      </c>
      <c r="G1557" s="4">
        <v>66</v>
      </c>
      <c r="H1557" t="str">
        <f>CONCATENATE(Source[[#This Row],[Subject]],TRIM(Source[[#This Row],[Course]]))</f>
        <v>CDEV66</v>
      </c>
      <c r="I1557" t="str">
        <f>VLOOKUP(Source[[#This Row],[SubjCrse]],'Courses and Categories'!$E$2:$G$1816,3,FALSE)</f>
        <v>Credit CTE</v>
      </c>
      <c r="J1557">
        <v>542</v>
      </c>
      <c r="K1557" t="s">
        <v>1369</v>
      </c>
      <c r="L1557" t="s">
        <v>39</v>
      </c>
      <c r="M1557" t="s">
        <v>903</v>
      </c>
      <c r="N1557" t="s">
        <v>41</v>
      </c>
      <c r="O1557">
        <v>1440</v>
      </c>
      <c r="P1557">
        <v>1730</v>
      </c>
      <c r="Q1557" t="s">
        <v>64</v>
      </c>
      <c r="R1557">
        <v>1302</v>
      </c>
      <c r="S1557" t="s">
        <v>65</v>
      </c>
      <c r="T1557">
        <v>1</v>
      </c>
      <c r="U1557" s="1">
        <v>43479</v>
      </c>
      <c r="V1557" s="1">
        <v>43607</v>
      </c>
      <c r="W1557" t="s">
        <v>5029</v>
      </c>
      <c r="X1557" t="s">
        <v>1929</v>
      </c>
      <c r="Y1557">
        <v>40</v>
      </c>
      <c r="Z1557">
        <v>39</v>
      </c>
      <c r="AA1557">
        <v>45</v>
      </c>
      <c r="AB1557">
        <v>86.666700000000006</v>
      </c>
      <c r="AD1557">
        <f>IF(ISBLANK(Source[[#This Row],[CrosslistID]]),1,1/COUNTIFS(Source[CrosslistID],Source[[#This Row],[CrosslistID]],Source[TermDesc],Source[[#This Row],[TermDesc]]))</f>
        <v>1</v>
      </c>
      <c r="AG1557">
        <v>0</v>
      </c>
      <c r="AH1557">
        <v>86.666700000000006</v>
      </c>
      <c r="AI1557">
        <v>3.9</v>
      </c>
      <c r="AJ1557">
        <v>4</v>
      </c>
      <c r="AK1557">
        <v>0.2</v>
      </c>
      <c r="AL15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57">
        <f>IF(AND(Source[[#This Row],[Credit_Noncredit]]="Noncredit",Source[[#This Row],[FTEF]]&gt;0),Source[[#This Row],[NC XLST FTES]]*525/(437.5*Source[[#This Row],[FTEF]]),0)</f>
        <v>0</v>
      </c>
      <c r="AN1557">
        <f>IF(Source[[#This Row],[Credit_Noncredit]]="Credit",Source[[#This Row],[Census Enrollment]],Source[[#This Row],[Noncredit Avg. Attendance]])</f>
        <v>40</v>
      </c>
    </row>
    <row r="1558" spans="1:40" x14ac:dyDescent="0.25">
      <c r="A1558" t="s">
        <v>4581</v>
      </c>
      <c r="B1558" t="s">
        <v>886</v>
      </c>
      <c r="C1558" t="s">
        <v>632</v>
      </c>
      <c r="D1558" t="s">
        <v>633</v>
      </c>
      <c r="E1558" s="4">
        <v>33083</v>
      </c>
      <c r="F1558" s="4" t="s">
        <v>634</v>
      </c>
      <c r="G1558" s="4">
        <v>66</v>
      </c>
      <c r="H1558" t="str">
        <f>CONCATENATE(Source[[#This Row],[Subject]],TRIM(Source[[#This Row],[Course]]))</f>
        <v>CDEV66</v>
      </c>
      <c r="I1558" t="str">
        <f>VLOOKUP(Source[[#This Row],[SubjCrse]],'Courses and Categories'!$E$2:$G$1816,3,FALSE)</f>
        <v>Credit CTE</v>
      </c>
      <c r="J1558">
        <v>601</v>
      </c>
      <c r="K1558" t="s">
        <v>1369</v>
      </c>
      <c r="L1558" t="s">
        <v>50</v>
      </c>
      <c r="M1558" t="s">
        <v>903</v>
      </c>
      <c r="N1558" t="s">
        <v>5030</v>
      </c>
      <c r="O1558" t="s">
        <v>5031</v>
      </c>
      <c r="P1558" t="s">
        <v>5032</v>
      </c>
      <c r="Q1558" t="s">
        <v>5033</v>
      </c>
      <c r="R1558" t="s">
        <v>5034</v>
      </c>
      <c r="S1558" t="s">
        <v>134</v>
      </c>
      <c r="T1558" t="s">
        <v>44</v>
      </c>
      <c r="U1558" s="1">
        <v>43491</v>
      </c>
      <c r="V1558" s="1">
        <v>43589</v>
      </c>
      <c r="W1558" t="s">
        <v>5035</v>
      </c>
      <c r="X1558" t="s">
        <v>905</v>
      </c>
      <c r="Y1558">
        <v>34</v>
      </c>
      <c r="Z1558">
        <v>32</v>
      </c>
      <c r="AA1558">
        <v>40</v>
      </c>
      <c r="AB1558">
        <v>80</v>
      </c>
      <c r="AD1558">
        <f>IF(ISBLANK(Source[[#This Row],[CrosslistID]]),1,1/COUNTIFS(Source[CrosslistID],Source[[#This Row],[CrosslistID]],Source[TermDesc],Source[[#This Row],[TermDesc]]))</f>
        <v>1</v>
      </c>
      <c r="AG1558">
        <v>0</v>
      </c>
      <c r="AH1558">
        <v>80</v>
      </c>
      <c r="AI1558">
        <v>4.4039999999999999</v>
      </c>
      <c r="AJ1558">
        <v>4.4039999999999999</v>
      </c>
      <c r="AK1558">
        <v>0.2</v>
      </c>
      <c r="AL15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58">
        <f>IF(AND(Source[[#This Row],[Credit_Noncredit]]="Noncredit",Source[[#This Row],[FTEF]]&gt;0),Source[[#This Row],[NC XLST FTES]]*525/(437.5*Source[[#This Row],[FTEF]]),0)</f>
        <v>0</v>
      </c>
      <c r="AN1558">
        <f>IF(Source[[#This Row],[Credit_Noncredit]]="Credit",Source[[#This Row],[Census Enrollment]],Source[[#This Row],[Noncredit Avg. Attendance]])</f>
        <v>34</v>
      </c>
    </row>
    <row r="1559" spans="1:40" x14ac:dyDescent="0.25">
      <c r="A1559" t="s">
        <v>4581</v>
      </c>
      <c r="B1559" t="s">
        <v>886</v>
      </c>
      <c r="C1559" t="s">
        <v>632</v>
      </c>
      <c r="D1559" t="s">
        <v>633</v>
      </c>
      <c r="E1559" s="4">
        <v>37873</v>
      </c>
      <c r="F1559" s="4" t="s">
        <v>634</v>
      </c>
      <c r="G1559" s="4">
        <v>66</v>
      </c>
      <c r="H1559" t="str">
        <f>CONCATENATE(Source[[#This Row],[Subject]],TRIM(Source[[#This Row],[Course]]))</f>
        <v>CDEV66</v>
      </c>
      <c r="I1559" t="str">
        <f>VLOOKUP(Source[[#This Row],[SubjCrse]],'Courses and Categories'!$E$2:$G$1816,3,FALSE)</f>
        <v>Credit CTE</v>
      </c>
      <c r="J1559">
        <v>651</v>
      </c>
      <c r="K1559" t="s">
        <v>1369</v>
      </c>
      <c r="L1559" t="s">
        <v>50</v>
      </c>
      <c r="M1559" t="s">
        <v>903</v>
      </c>
      <c r="N1559" t="s">
        <v>51</v>
      </c>
      <c r="O1559">
        <v>910</v>
      </c>
      <c r="P1559">
        <v>1530</v>
      </c>
      <c r="Q1559" t="s">
        <v>52</v>
      </c>
      <c r="R1559">
        <v>106</v>
      </c>
      <c r="S1559" t="s">
        <v>53</v>
      </c>
      <c r="T1559" t="s">
        <v>44</v>
      </c>
      <c r="U1559" s="1">
        <v>43479</v>
      </c>
      <c r="V1559" s="1">
        <v>43540</v>
      </c>
      <c r="W1559" t="s">
        <v>3079</v>
      </c>
      <c r="X1559" t="s">
        <v>905</v>
      </c>
      <c r="Y1559">
        <v>26</v>
      </c>
      <c r="Z1559">
        <v>26</v>
      </c>
      <c r="AA1559">
        <v>45</v>
      </c>
      <c r="AB1559">
        <v>57.777799999999999</v>
      </c>
      <c r="AD1559">
        <f>IF(ISBLANK(Source[[#This Row],[CrosslistID]]),1,1/COUNTIFS(Source[CrosslistID],Source[[#This Row],[CrosslistID]],Source[TermDesc],Source[[#This Row],[TermDesc]]))</f>
        <v>1</v>
      </c>
      <c r="AG1559">
        <v>0</v>
      </c>
      <c r="AH1559">
        <v>57.777799999999999</v>
      </c>
      <c r="AI1559">
        <v>2.4140000000000001</v>
      </c>
      <c r="AJ1559">
        <v>2.6152000000000002</v>
      </c>
      <c r="AK1559">
        <v>0.2</v>
      </c>
      <c r="AL15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59">
        <f>IF(AND(Source[[#This Row],[Credit_Noncredit]]="Noncredit",Source[[#This Row],[FTEF]]&gt;0),Source[[#This Row],[NC XLST FTES]]*525/(437.5*Source[[#This Row],[FTEF]]),0)</f>
        <v>0</v>
      </c>
      <c r="AN1559">
        <f>IF(Source[[#This Row],[Credit_Noncredit]]="Credit",Source[[#This Row],[Census Enrollment]],Source[[#This Row],[Noncredit Avg. Attendance]])</f>
        <v>26</v>
      </c>
    </row>
    <row r="1560" spans="1:40" x14ac:dyDescent="0.25">
      <c r="A1560" t="s">
        <v>4581</v>
      </c>
      <c r="B1560" t="s">
        <v>886</v>
      </c>
      <c r="C1560" t="s">
        <v>632</v>
      </c>
      <c r="D1560" t="s">
        <v>633</v>
      </c>
      <c r="E1560" s="4">
        <v>31828</v>
      </c>
      <c r="F1560" s="4" t="s">
        <v>634</v>
      </c>
      <c r="G1560" s="4">
        <v>67</v>
      </c>
      <c r="H1560" t="str">
        <f>CONCATENATE(Source[[#This Row],[Subject]],TRIM(Source[[#This Row],[Course]]))</f>
        <v>CDEV67</v>
      </c>
      <c r="I1560" t="str">
        <f>VLOOKUP(Source[[#This Row],[SubjCrse]],'Courses and Categories'!$E$2:$G$1816,3,FALSE)</f>
        <v>Credit Gen Ed/CTE</v>
      </c>
      <c r="J1560">
        <v>1</v>
      </c>
      <c r="K1560" t="s">
        <v>1370</v>
      </c>
      <c r="L1560" t="s">
        <v>39</v>
      </c>
      <c r="M1560" t="s">
        <v>903</v>
      </c>
      <c r="N1560" t="s">
        <v>41</v>
      </c>
      <c r="O1560">
        <v>910</v>
      </c>
      <c r="P1560">
        <v>1200</v>
      </c>
      <c r="Q1560" t="s">
        <v>236</v>
      </c>
      <c r="R1560">
        <v>230</v>
      </c>
      <c r="S1560" t="s">
        <v>134</v>
      </c>
      <c r="T1560">
        <v>1</v>
      </c>
      <c r="U1560" s="1">
        <v>43479</v>
      </c>
      <c r="V1560" s="1">
        <v>43607</v>
      </c>
      <c r="W1560" t="s">
        <v>1349</v>
      </c>
      <c r="X1560" t="s">
        <v>1929</v>
      </c>
      <c r="Y1560">
        <v>44</v>
      </c>
      <c r="Z1560">
        <v>42</v>
      </c>
      <c r="AA1560">
        <v>45</v>
      </c>
      <c r="AB1560">
        <v>93.333299999999994</v>
      </c>
      <c r="AD1560">
        <f>IF(ISBLANK(Source[[#This Row],[CrosslistID]]),1,1/COUNTIFS(Source[CrosslistID],Source[[#This Row],[CrosslistID]],Source[TermDesc],Source[[#This Row],[TermDesc]]))</f>
        <v>1</v>
      </c>
      <c r="AG1560">
        <v>0</v>
      </c>
      <c r="AH1560">
        <v>93.333299999999994</v>
      </c>
      <c r="AI1560">
        <v>4</v>
      </c>
      <c r="AJ1560">
        <v>4.4000000000000004</v>
      </c>
      <c r="AK1560">
        <v>0.2</v>
      </c>
      <c r="AL15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60">
        <f>IF(AND(Source[[#This Row],[Credit_Noncredit]]="Noncredit",Source[[#This Row],[FTEF]]&gt;0),Source[[#This Row],[NC XLST FTES]]*525/(437.5*Source[[#This Row],[FTEF]]),0)</f>
        <v>0</v>
      </c>
      <c r="AN1560">
        <f>IF(Source[[#This Row],[Credit_Noncredit]]="Credit",Source[[#This Row],[Census Enrollment]],Source[[#This Row],[Noncredit Avg. Attendance]])</f>
        <v>44</v>
      </c>
    </row>
    <row r="1561" spans="1:40" x14ac:dyDescent="0.25">
      <c r="A1561" t="s">
        <v>4581</v>
      </c>
      <c r="B1561" t="s">
        <v>886</v>
      </c>
      <c r="C1561" t="s">
        <v>632</v>
      </c>
      <c r="D1561" t="s">
        <v>633</v>
      </c>
      <c r="E1561" s="4">
        <v>36115</v>
      </c>
      <c r="F1561" s="4" t="s">
        <v>634</v>
      </c>
      <c r="G1561" s="4">
        <v>67</v>
      </c>
      <c r="H1561" t="str">
        <f>CONCATENATE(Source[[#This Row],[Subject]],TRIM(Source[[#This Row],[Course]]))</f>
        <v>CDEV67</v>
      </c>
      <c r="I1561" t="str">
        <f>VLOOKUP(Source[[#This Row],[SubjCrse]],'Courses and Categories'!$E$2:$G$1816,3,FALSE)</f>
        <v>Credit Gen Ed/CTE</v>
      </c>
      <c r="J1561">
        <v>2</v>
      </c>
      <c r="K1561" t="s">
        <v>1370</v>
      </c>
      <c r="L1561" t="s">
        <v>39</v>
      </c>
      <c r="M1561" t="s">
        <v>903</v>
      </c>
      <c r="N1561" t="s">
        <v>185</v>
      </c>
      <c r="O1561">
        <v>1510</v>
      </c>
      <c r="P1561">
        <v>1800</v>
      </c>
      <c r="Q1561" t="s">
        <v>236</v>
      </c>
      <c r="R1561">
        <v>240</v>
      </c>
      <c r="S1561" t="s">
        <v>134</v>
      </c>
      <c r="T1561">
        <v>1</v>
      </c>
      <c r="U1561" s="1">
        <v>43479</v>
      </c>
      <c r="V1561" s="1">
        <v>43607</v>
      </c>
      <c r="W1561" t="s">
        <v>645</v>
      </c>
      <c r="X1561" t="s">
        <v>1929</v>
      </c>
      <c r="Y1561">
        <v>18</v>
      </c>
      <c r="Z1561">
        <v>16</v>
      </c>
      <c r="AA1561">
        <v>35</v>
      </c>
      <c r="AB1561">
        <v>45.714300000000001</v>
      </c>
      <c r="AD1561">
        <f>IF(ISBLANK(Source[[#This Row],[CrosslistID]]),1,1/COUNTIFS(Source[CrosslistID],Source[[#This Row],[CrosslistID]],Source[TermDesc],Source[[#This Row],[TermDesc]]))</f>
        <v>1</v>
      </c>
      <c r="AG1561">
        <v>0</v>
      </c>
      <c r="AH1561">
        <v>45.714300000000001</v>
      </c>
      <c r="AI1561">
        <v>1.6</v>
      </c>
      <c r="AJ1561">
        <v>1.8</v>
      </c>
      <c r="AK1561">
        <v>0.2</v>
      </c>
      <c r="AL15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61">
        <f>IF(AND(Source[[#This Row],[Credit_Noncredit]]="Noncredit",Source[[#This Row],[FTEF]]&gt;0),Source[[#This Row],[NC XLST FTES]]*525/(437.5*Source[[#This Row],[FTEF]]),0)</f>
        <v>0</v>
      </c>
      <c r="AN1561">
        <f>IF(Source[[#This Row],[Credit_Noncredit]]="Credit",Source[[#This Row],[Census Enrollment]],Source[[#This Row],[Noncredit Avg. Attendance]])</f>
        <v>18</v>
      </c>
    </row>
    <row r="1562" spans="1:40" x14ac:dyDescent="0.25">
      <c r="A1562" t="s">
        <v>4581</v>
      </c>
      <c r="B1562" t="s">
        <v>886</v>
      </c>
      <c r="C1562" t="s">
        <v>632</v>
      </c>
      <c r="D1562" t="s">
        <v>633</v>
      </c>
      <c r="E1562" s="4">
        <v>33085</v>
      </c>
      <c r="F1562" s="4" t="s">
        <v>634</v>
      </c>
      <c r="G1562" s="4">
        <v>67</v>
      </c>
      <c r="H1562" t="str">
        <f>CONCATENATE(Source[[#This Row],[Subject]],TRIM(Source[[#This Row],[Course]]))</f>
        <v>CDEV67</v>
      </c>
      <c r="I1562" t="str">
        <f>VLOOKUP(Source[[#This Row],[SubjCrse]],'Courses and Categories'!$E$2:$G$1816,3,FALSE)</f>
        <v>Credit Gen Ed/CTE</v>
      </c>
      <c r="J1562">
        <v>3</v>
      </c>
      <c r="K1562" t="s">
        <v>1370</v>
      </c>
      <c r="L1562" t="s">
        <v>87</v>
      </c>
      <c r="M1562" t="s">
        <v>903</v>
      </c>
      <c r="N1562" t="s">
        <v>41</v>
      </c>
      <c r="O1562">
        <v>1210</v>
      </c>
      <c r="P1562">
        <v>1500</v>
      </c>
      <c r="Q1562" t="s">
        <v>236</v>
      </c>
      <c r="R1562">
        <v>238</v>
      </c>
      <c r="S1562" t="s">
        <v>134</v>
      </c>
      <c r="T1562">
        <v>1</v>
      </c>
      <c r="U1562" s="1">
        <v>43479</v>
      </c>
      <c r="V1562" s="1">
        <v>43607</v>
      </c>
      <c r="W1562" t="s">
        <v>645</v>
      </c>
      <c r="X1562" t="s">
        <v>1929</v>
      </c>
      <c r="Y1562">
        <v>20</v>
      </c>
      <c r="Z1562">
        <v>16</v>
      </c>
      <c r="AA1562">
        <v>45</v>
      </c>
      <c r="AB1562">
        <v>35.555599999999998</v>
      </c>
      <c r="AD1562">
        <f>IF(ISBLANK(Source[[#This Row],[CrosslistID]]),1,1/COUNTIFS(Source[CrosslistID],Source[[#This Row],[CrosslistID]],Source[TermDesc],Source[[#This Row],[TermDesc]]))</f>
        <v>1</v>
      </c>
      <c r="AG1562">
        <v>0</v>
      </c>
      <c r="AH1562">
        <v>35.555599999999998</v>
      </c>
      <c r="AI1562">
        <v>1.9</v>
      </c>
      <c r="AJ1562">
        <v>2</v>
      </c>
      <c r="AK1562">
        <v>0.2</v>
      </c>
      <c r="AL15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62">
        <f>IF(AND(Source[[#This Row],[Credit_Noncredit]]="Noncredit",Source[[#This Row],[FTEF]]&gt;0),Source[[#This Row],[NC XLST FTES]]*525/(437.5*Source[[#This Row],[FTEF]]),0)</f>
        <v>0</v>
      </c>
      <c r="AN1562">
        <f>IF(Source[[#This Row],[Credit_Noncredit]]="Credit",Source[[#This Row],[Census Enrollment]],Source[[#This Row],[Noncredit Avg. Attendance]])</f>
        <v>20</v>
      </c>
    </row>
    <row r="1563" spans="1:40" x14ac:dyDescent="0.25">
      <c r="A1563" t="s">
        <v>4581</v>
      </c>
      <c r="B1563" t="s">
        <v>886</v>
      </c>
      <c r="C1563" t="s">
        <v>632</v>
      </c>
      <c r="D1563" t="s">
        <v>633</v>
      </c>
      <c r="E1563" s="4">
        <v>38011</v>
      </c>
      <c r="F1563" s="4" t="s">
        <v>634</v>
      </c>
      <c r="G1563" s="4">
        <v>67</v>
      </c>
      <c r="H1563" t="str">
        <f>CONCATENATE(Source[[#This Row],[Subject]],TRIM(Source[[#This Row],[Course]]))</f>
        <v>CDEV67</v>
      </c>
      <c r="I1563" t="str">
        <f>VLOOKUP(Source[[#This Row],[SubjCrse]],'Courses and Categories'!$E$2:$G$1816,3,FALSE)</f>
        <v>Credit Gen Ed/CTE</v>
      </c>
      <c r="J1563">
        <v>341</v>
      </c>
      <c r="K1563" t="s">
        <v>1370</v>
      </c>
      <c r="L1563" t="s">
        <v>87</v>
      </c>
      <c r="M1563" t="s">
        <v>903</v>
      </c>
      <c r="N1563" t="s">
        <v>41</v>
      </c>
      <c r="O1563">
        <v>1800</v>
      </c>
      <c r="P1563">
        <v>2050</v>
      </c>
      <c r="Q1563" t="s">
        <v>64</v>
      </c>
      <c r="R1563">
        <v>1302</v>
      </c>
      <c r="S1563" t="s">
        <v>65</v>
      </c>
      <c r="T1563">
        <v>1</v>
      </c>
      <c r="U1563" s="1">
        <v>43479</v>
      </c>
      <c r="V1563" s="1">
        <v>43607</v>
      </c>
      <c r="W1563" t="s">
        <v>5029</v>
      </c>
      <c r="X1563" t="s">
        <v>1929</v>
      </c>
      <c r="Y1563">
        <v>45</v>
      </c>
      <c r="Z1563">
        <v>45</v>
      </c>
      <c r="AA1563">
        <v>45</v>
      </c>
      <c r="AB1563">
        <v>100</v>
      </c>
      <c r="AD1563">
        <f>IF(ISBLANK(Source[[#This Row],[CrosslistID]]),1,1/COUNTIFS(Source[CrosslistID],Source[[#This Row],[CrosslistID]],Source[TermDesc],Source[[#This Row],[TermDesc]]))</f>
        <v>1</v>
      </c>
      <c r="AG1563">
        <v>0</v>
      </c>
      <c r="AH1563">
        <v>100</v>
      </c>
      <c r="AI1563">
        <v>4.5</v>
      </c>
      <c r="AJ1563">
        <v>4.5</v>
      </c>
      <c r="AK1563">
        <v>0.2</v>
      </c>
      <c r="AL15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63">
        <f>IF(AND(Source[[#This Row],[Credit_Noncredit]]="Noncredit",Source[[#This Row],[FTEF]]&gt;0),Source[[#This Row],[NC XLST FTES]]*525/(437.5*Source[[#This Row],[FTEF]]),0)</f>
        <v>0</v>
      </c>
      <c r="AN1563">
        <f>IF(Source[[#This Row],[Credit_Noncredit]]="Credit",Source[[#This Row],[Census Enrollment]],Source[[#This Row],[Noncredit Avg. Attendance]])</f>
        <v>45</v>
      </c>
    </row>
    <row r="1564" spans="1:40" x14ac:dyDescent="0.25">
      <c r="A1564" t="s">
        <v>4581</v>
      </c>
      <c r="B1564" t="s">
        <v>886</v>
      </c>
      <c r="C1564" t="s">
        <v>632</v>
      </c>
      <c r="D1564" t="s">
        <v>633</v>
      </c>
      <c r="E1564" s="4">
        <v>38474</v>
      </c>
      <c r="F1564" s="4" t="s">
        <v>634</v>
      </c>
      <c r="G1564" s="4">
        <v>67</v>
      </c>
      <c r="H1564" t="str">
        <f>CONCATENATE(Source[[#This Row],[Subject]],TRIM(Source[[#This Row],[Course]]))</f>
        <v>CDEV67</v>
      </c>
      <c r="I1564" t="str">
        <f>VLOOKUP(Source[[#This Row],[SubjCrse]],'Courses and Categories'!$E$2:$G$1816,3,FALSE)</f>
        <v>Credit Gen Ed/CTE</v>
      </c>
      <c r="J1564">
        <v>351</v>
      </c>
      <c r="K1564" t="s">
        <v>1370</v>
      </c>
      <c r="L1564" t="s">
        <v>39</v>
      </c>
      <c r="M1564" t="s">
        <v>903</v>
      </c>
      <c r="N1564" t="s">
        <v>180</v>
      </c>
      <c r="O1564">
        <v>1310</v>
      </c>
      <c r="P1564">
        <v>1600</v>
      </c>
      <c r="Q1564" t="s">
        <v>236</v>
      </c>
      <c r="R1564">
        <v>261</v>
      </c>
      <c r="S1564" t="s">
        <v>134</v>
      </c>
      <c r="T1564">
        <v>1</v>
      </c>
      <c r="U1564" s="1">
        <v>43479</v>
      </c>
      <c r="V1564" s="1">
        <v>43607</v>
      </c>
      <c r="W1564" t="s">
        <v>636</v>
      </c>
      <c r="X1564" t="s">
        <v>1929</v>
      </c>
      <c r="Y1564">
        <v>26</v>
      </c>
      <c r="Z1564">
        <v>24</v>
      </c>
      <c r="AA1564">
        <v>45</v>
      </c>
      <c r="AB1564">
        <v>53.333300000000001</v>
      </c>
      <c r="AD1564">
        <f>IF(ISBLANK(Source[[#This Row],[CrosslistID]]),1,1/COUNTIFS(Source[CrosslistID],Source[[#This Row],[CrosslistID]],Source[TermDesc],Source[[#This Row],[TermDesc]]))</f>
        <v>1</v>
      </c>
      <c r="AG1564">
        <v>0</v>
      </c>
      <c r="AH1564">
        <v>53.333300000000001</v>
      </c>
      <c r="AI1564">
        <v>2.2000000000000002</v>
      </c>
      <c r="AJ1564">
        <v>2.6</v>
      </c>
      <c r="AK1564">
        <v>0.2</v>
      </c>
      <c r="AL15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64">
        <f>IF(AND(Source[[#This Row],[Credit_Noncredit]]="Noncredit",Source[[#This Row],[FTEF]]&gt;0),Source[[#This Row],[NC XLST FTES]]*525/(437.5*Source[[#This Row],[FTEF]]),0)</f>
        <v>0</v>
      </c>
      <c r="AN1564">
        <f>IF(Source[[#This Row],[Credit_Noncredit]]="Credit",Source[[#This Row],[Census Enrollment]],Source[[#This Row],[Noncredit Avg. Attendance]])</f>
        <v>26</v>
      </c>
    </row>
    <row r="1565" spans="1:40" x14ac:dyDescent="0.25">
      <c r="A1565" t="s">
        <v>4581</v>
      </c>
      <c r="B1565" t="s">
        <v>886</v>
      </c>
      <c r="C1565" t="s">
        <v>632</v>
      </c>
      <c r="D1565" t="s">
        <v>633</v>
      </c>
      <c r="E1565" s="4">
        <v>37115</v>
      </c>
      <c r="F1565" s="4" t="s">
        <v>634</v>
      </c>
      <c r="G1565" s="4">
        <v>67</v>
      </c>
      <c r="H1565" t="str">
        <f>CONCATENATE(Source[[#This Row],[Subject]],TRIM(Source[[#This Row],[Course]]))</f>
        <v>CDEV67</v>
      </c>
      <c r="I1565" t="str">
        <f>VLOOKUP(Source[[#This Row],[SubjCrse]],'Courses and Categories'!$E$2:$G$1816,3,FALSE)</f>
        <v>Credit Gen Ed/CTE</v>
      </c>
      <c r="J1565">
        <v>501</v>
      </c>
      <c r="K1565" t="s">
        <v>1370</v>
      </c>
      <c r="L1565" t="s">
        <v>87</v>
      </c>
      <c r="M1565" t="s">
        <v>903</v>
      </c>
      <c r="N1565" t="s">
        <v>41</v>
      </c>
      <c r="O1565">
        <v>1810</v>
      </c>
      <c r="P1565">
        <v>2100</v>
      </c>
      <c r="Q1565" t="s">
        <v>236</v>
      </c>
      <c r="R1565">
        <v>230</v>
      </c>
      <c r="S1565" t="s">
        <v>134</v>
      </c>
      <c r="T1565">
        <v>1</v>
      </c>
      <c r="U1565" s="1">
        <v>43479</v>
      </c>
      <c r="V1565" s="1">
        <v>43607</v>
      </c>
      <c r="W1565" t="s">
        <v>645</v>
      </c>
      <c r="X1565" t="s">
        <v>1929</v>
      </c>
      <c r="Y1565">
        <v>32</v>
      </c>
      <c r="Z1565">
        <v>23</v>
      </c>
      <c r="AA1565">
        <v>45</v>
      </c>
      <c r="AB1565">
        <v>51.1111</v>
      </c>
      <c r="AD1565">
        <f>IF(ISBLANK(Source[[#This Row],[CrosslistID]]),1,1/COUNTIFS(Source[CrosslistID],Source[[#This Row],[CrosslistID]],Source[TermDesc],Source[[#This Row],[TermDesc]]))</f>
        <v>1</v>
      </c>
      <c r="AG1565">
        <v>0</v>
      </c>
      <c r="AH1565">
        <v>51.1111</v>
      </c>
      <c r="AI1565">
        <v>2.9</v>
      </c>
      <c r="AJ1565">
        <v>3.2</v>
      </c>
      <c r="AK1565">
        <v>0.2</v>
      </c>
      <c r="AL15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65">
        <f>IF(AND(Source[[#This Row],[Credit_Noncredit]]="Noncredit",Source[[#This Row],[FTEF]]&gt;0),Source[[#This Row],[NC XLST FTES]]*525/(437.5*Source[[#This Row],[FTEF]]),0)</f>
        <v>0</v>
      </c>
      <c r="AN1565">
        <f>IF(Source[[#This Row],[Credit_Noncredit]]="Credit",Source[[#This Row],[Census Enrollment]],Source[[#This Row],[Noncredit Avg. Attendance]])</f>
        <v>32</v>
      </c>
    </row>
    <row r="1566" spans="1:40" x14ac:dyDescent="0.25">
      <c r="A1566" t="s">
        <v>4581</v>
      </c>
      <c r="B1566" t="s">
        <v>886</v>
      </c>
      <c r="C1566" t="s">
        <v>632</v>
      </c>
      <c r="D1566" t="s">
        <v>633</v>
      </c>
      <c r="E1566" s="4">
        <v>39309</v>
      </c>
      <c r="F1566" s="4" t="s">
        <v>634</v>
      </c>
      <c r="G1566" s="4">
        <v>67</v>
      </c>
      <c r="H1566" t="str">
        <f>CONCATENATE(Source[[#This Row],[Subject]],TRIM(Source[[#This Row],[Course]]))</f>
        <v>CDEV67</v>
      </c>
      <c r="I1566" t="str">
        <f>VLOOKUP(Source[[#This Row],[SubjCrse]],'Courses and Categories'!$E$2:$G$1816,3,FALSE)</f>
        <v>Credit Gen Ed/CTE</v>
      </c>
      <c r="J1566">
        <v>548</v>
      </c>
      <c r="K1566" t="s">
        <v>1370</v>
      </c>
      <c r="L1566" t="s">
        <v>50</v>
      </c>
      <c r="M1566" t="s">
        <v>903</v>
      </c>
      <c r="N1566" t="s">
        <v>51</v>
      </c>
      <c r="O1566">
        <v>900</v>
      </c>
      <c r="P1566">
        <v>1530</v>
      </c>
      <c r="Q1566" t="s">
        <v>236</v>
      </c>
      <c r="R1566">
        <v>230</v>
      </c>
      <c r="S1566" t="s">
        <v>134</v>
      </c>
      <c r="T1566" t="s">
        <v>44</v>
      </c>
      <c r="U1566" s="1">
        <v>43491</v>
      </c>
      <c r="V1566" s="1">
        <v>43547</v>
      </c>
      <c r="W1566" t="s">
        <v>3063</v>
      </c>
      <c r="X1566" t="s">
        <v>905</v>
      </c>
      <c r="Y1566">
        <v>28</v>
      </c>
      <c r="Z1566">
        <v>24</v>
      </c>
      <c r="AA1566">
        <v>45</v>
      </c>
      <c r="AB1566">
        <v>53.333300000000001</v>
      </c>
      <c r="AD1566">
        <f>IF(ISBLANK(Source[[#This Row],[CrosslistID]]),1,1/COUNTIFS(Source[CrosslistID],Source[[#This Row],[CrosslistID]],Source[TermDesc],Source[[#This Row],[TermDesc]]))</f>
        <v>1</v>
      </c>
      <c r="AG1566">
        <v>0</v>
      </c>
      <c r="AH1566">
        <v>53.333300000000001</v>
      </c>
      <c r="AI1566">
        <v>2.7149999999999999</v>
      </c>
      <c r="AJ1566">
        <v>2.8155999999999999</v>
      </c>
      <c r="AK1566">
        <v>0.2</v>
      </c>
      <c r="AL15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66">
        <f>IF(AND(Source[[#This Row],[Credit_Noncredit]]="Noncredit",Source[[#This Row],[FTEF]]&gt;0),Source[[#This Row],[NC XLST FTES]]*525/(437.5*Source[[#This Row],[FTEF]]),0)</f>
        <v>0</v>
      </c>
      <c r="AN1566">
        <f>IF(Source[[#This Row],[Credit_Noncredit]]="Credit",Source[[#This Row],[Census Enrollment]],Source[[#This Row],[Noncredit Avg. Attendance]])</f>
        <v>28</v>
      </c>
    </row>
    <row r="1567" spans="1:40" x14ac:dyDescent="0.25">
      <c r="A1567" t="s">
        <v>4581</v>
      </c>
      <c r="B1567" t="s">
        <v>886</v>
      </c>
      <c r="C1567" t="s">
        <v>632</v>
      </c>
      <c r="D1567" t="s">
        <v>633</v>
      </c>
      <c r="E1567" s="4">
        <v>37874</v>
      </c>
      <c r="F1567" s="4" t="s">
        <v>634</v>
      </c>
      <c r="G1567" s="4">
        <v>68</v>
      </c>
      <c r="H1567" t="str">
        <f>CONCATENATE(Source[[#This Row],[Subject]],TRIM(Source[[#This Row],[Course]]))</f>
        <v>CDEV68</v>
      </c>
      <c r="I1567" t="str">
        <f>VLOOKUP(Source[[#This Row],[SubjCrse]],'Courses and Categories'!$E$2:$G$1816,3,FALSE)</f>
        <v>Credit Gen Ed/CTE</v>
      </c>
      <c r="J1567">
        <v>1</v>
      </c>
      <c r="K1567" t="s">
        <v>5036</v>
      </c>
      <c r="L1567" t="s">
        <v>39</v>
      </c>
      <c r="M1567" t="s">
        <v>903</v>
      </c>
      <c r="N1567" t="s">
        <v>185</v>
      </c>
      <c r="O1567">
        <v>1510</v>
      </c>
      <c r="P1567">
        <v>1800</v>
      </c>
      <c r="Q1567" t="s">
        <v>236</v>
      </c>
      <c r="R1567">
        <v>230</v>
      </c>
      <c r="S1567" t="s">
        <v>134</v>
      </c>
      <c r="T1567">
        <v>1</v>
      </c>
      <c r="U1567" s="1">
        <v>43479</v>
      </c>
      <c r="V1567" s="1">
        <v>43607</v>
      </c>
      <c r="W1567" t="s">
        <v>3063</v>
      </c>
      <c r="X1567" t="s">
        <v>1929</v>
      </c>
      <c r="Y1567">
        <v>17</v>
      </c>
      <c r="Z1567">
        <v>17</v>
      </c>
      <c r="AA1567">
        <v>45</v>
      </c>
      <c r="AB1567">
        <v>37.777799999999999</v>
      </c>
      <c r="AD1567">
        <f>IF(ISBLANK(Source[[#This Row],[CrosslistID]]),1,1/COUNTIFS(Source[CrosslistID],Source[[#This Row],[CrosslistID]],Source[TermDesc],Source[[#This Row],[TermDesc]]))</f>
        <v>1</v>
      </c>
      <c r="AG1567">
        <v>0</v>
      </c>
      <c r="AH1567">
        <v>37.777799999999999</v>
      </c>
      <c r="AI1567">
        <v>1.6</v>
      </c>
      <c r="AJ1567">
        <v>1.7</v>
      </c>
      <c r="AK1567">
        <v>0.2</v>
      </c>
      <c r="AL15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67">
        <f>IF(AND(Source[[#This Row],[Credit_Noncredit]]="Noncredit",Source[[#This Row],[FTEF]]&gt;0),Source[[#This Row],[NC XLST FTES]]*525/(437.5*Source[[#This Row],[FTEF]]),0)</f>
        <v>0</v>
      </c>
      <c r="AN1567">
        <f>IF(Source[[#This Row],[Credit_Noncredit]]="Credit",Source[[#This Row],[Census Enrollment]],Source[[#This Row],[Noncredit Avg. Attendance]])</f>
        <v>17</v>
      </c>
    </row>
    <row r="1568" spans="1:40" x14ac:dyDescent="0.25">
      <c r="A1568" t="s">
        <v>4581</v>
      </c>
      <c r="B1568" t="s">
        <v>886</v>
      </c>
      <c r="C1568" t="s">
        <v>632</v>
      </c>
      <c r="D1568" t="s">
        <v>633</v>
      </c>
      <c r="E1568" s="4">
        <v>37875</v>
      </c>
      <c r="F1568" s="4" t="s">
        <v>634</v>
      </c>
      <c r="G1568" s="4">
        <v>71</v>
      </c>
      <c r="H1568" t="str">
        <f>CONCATENATE(Source[[#This Row],[Subject]],TRIM(Source[[#This Row],[Course]]))</f>
        <v>CDEV71</v>
      </c>
      <c r="I1568" t="str">
        <f>VLOOKUP(Source[[#This Row],[SubjCrse]],'Courses and Categories'!$E$2:$G$1816,3,FALSE)</f>
        <v>Credit CTE</v>
      </c>
      <c r="J1568">
        <v>351</v>
      </c>
      <c r="K1568" t="s">
        <v>1371</v>
      </c>
      <c r="L1568" t="s">
        <v>39</v>
      </c>
      <c r="M1568" t="s">
        <v>891</v>
      </c>
      <c r="N1568" t="s">
        <v>5037</v>
      </c>
      <c r="O1568" t="s">
        <v>5038</v>
      </c>
      <c r="P1568" t="s">
        <v>5039</v>
      </c>
      <c r="Q1568" t="s">
        <v>5040</v>
      </c>
      <c r="R1568">
        <v>162</v>
      </c>
      <c r="S1568" t="s">
        <v>53</v>
      </c>
      <c r="T1568">
        <v>1</v>
      </c>
      <c r="U1568" s="1">
        <v>43479</v>
      </c>
      <c r="V1568" s="1">
        <v>43607</v>
      </c>
      <c r="W1568" t="s">
        <v>5041</v>
      </c>
      <c r="X1568" t="s">
        <v>893</v>
      </c>
      <c r="Y1568">
        <v>26</v>
      </c>
      <c r="Z1568">
        <v>20</v>
      </c>
      <c r="AA1568">
        <v>30</v>
      </c>
      <c r="AB1568">
        <v>66.666700000000006</v>
      </c>
      <c r="AD1568">
        <f>IF(ISBLANK(Source[[#This Row],[CrosslistID]]),1,1/COUNTIFS(Source[CrosslistID],Source[[#This Row],[CrosslistID]],Source[TermDesc],Source[[#This Row],[TermDesc]]))</f>
        <v>1</v>
      </c>
      <c r="AG1568">
        <v>0</v>
      </c>
      <c r="AH1568">
        <v>66.666700000000006</v>
      </c>
      <c r="AI1568">
        <v>2.6</v>
      </c>
      <c r="AJ1568">
        <v>2.6</v>
      </c>
      <c r="AK1568">
        <v>0.20799999999999999</v>
      </c>
      <c r="AL15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68">
        <f>IF(AND(Source[[#This Row],[Credit_Noncredit]]="Noncredit",Source[[#This Row],[FTEF]]&gt;0),Source[[#This Row],[NC XLST FTES]]*525/(437.5*Source[[#This Row],[FTEF]]),0)</f>
        <v>0</v>
      </c>
      <c r="AN1568">
        <f>IF(Source[[#This Row],[Credit_Noncredit]]="Credit",Source[[#This Row],[Census Enrollment]],Source[[#This Row],[Noncredit Avg. Attendance]])</f>
        <v>26</v>
      </c>
    </row>
    <row r="1569" spans="1:40" x14ac:dyDescent="0.25">
      <c r="A1569" t="s">
        <v>4581</v>
      </c>
      <c r="B1569" t="s">
        <v>886</v>
      </c>
      <c r="C1569" t="s">
        <v>632</v>
      </c>
      <c r="D1569" t="s">
        <v>633</v>
      </c>
      <c r="E1569" s="4">
        <v>34842</v>
      </c>
      <c r="F1569" s="4" t="s">
        <v>634</v>
      </c>
      <c r="G1569" s="4">
        <v>72</v>
      </c>
      <c r="H1569" t="str">
        <f>CONCATENATE(Source[[#This Row],[Subject]],TRIM(Source[[#This Row],[Course]]))</f>
        <v>CDEV72</v>
      </c>
      <c r="I1569" t="str">
        <f>VLOOKUP(Source[[#This Row],[SubjCrse]],'Courses and Categories'!$E$2:$G$1816,3,FALSE)</f>
        <v>Credit CTE</v>
      </c>
      <c r="J1569">
        <v>1</v>
      </c>
      <c r="K1569" t="s">
        <v>1377</v>
      </c>
      <c r="L1569" t="s">
        <v>39</v>
      </c>
      <c r="M1569" t="s">
        <v>891</v>
      </c>
      <c r="N1569" t="s">
        <v>42</v>
      </c>
      <c r="O1569" t="s">
        <v>42</v>
      </c>
      <c r="P1569" t="s">
        <v>42</v>
      </c>
      <c r="Q1569" t="s">
        <v>236</v>
      </c>
      <c r="R1569">
        <v>238</v>
      </c>
      <c r="S1569" t="s">
        <v>134</v>
      </c>
      <c r="T1569">
        <v>1</v>
      </c>
      <c r="U1569" s="1">
        <v>43479</v>
      </c>
      <c r="V1569" s="1">
        <v>43607</v>
      </c>
      <c r="W1569" t="s">
        <v>645</v>
      </c>
      <c r="X1569" t="s">
        <v>893</v>
      </c>
      <c r="Y1569">
        <v>20</v>
      </c>
      <c r="Z1569">
        <v>20</v>
      </c>
      <c r="AA1569">
        <v>30</v>
      </c>
      <c r="AB1569">
        <v>66.666700000000006</v>
      </c>
      <c r="AD1569">
        <f>IF(ISBLANK(Source[[#This Row],[CrosslistID]]),1,1/COUNTIFS(Source[CrosslistID],Source[[#This Row],[CrosslistID]],Source[TermDesc],Source[[#This Row],[TermDesc]]))</f>
        <v>1</v>
      </c>
      <c r="AG1569">
        <v>0</v>
      </c>
      <c r="AH1569">
        <v>66.666700000000006</v>
      </c>
      <c r="AI1569">
        <v>1.9</v>
      </c>
      <c r="AJ1569">
        <v>2</v>
      </c>
      <c r="AK1569">
        <v>0</v>
      </c>
      <c r="AL15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69">
        <f>IF(AND(Source[[#This Row],[Credit_Noncredit]]="Noncredit",Source[[#This Row],[FTEF]]&gt;0),Source[[#This Row],[NC XLST FTES]]*525/(437.5*Source[[#This Row],[FTEF]]),0)</f>
        <v>0</v>
      </c>
      <c r="AN1569">
        <f>IF(Source[[#This Row],[Credit_Noncredit]]="Credit",Source[[#This Row],[Census Enrollment]],Source[[#This Row],[Noncredit Avg. Attendance]])</f>
        <v>20</v>
      </c>
    </row>
    <row r="1570" spans="1:40" x14ac:dyDescent="0.25">
      <c r="A1570" t="s">
        <v>4581</v>
      </c>
      <c r="B1570" t="s">
        <v>886</v>
      </c>
      <c r="C1570" t="s">
        <v>632</v>
      </c>
      <c r="D1570" t="s">
        <v>633</v>
      </c>
      <c r="E1570" s="4">
        <v>37825</v>
      </c>
      <c r="F1570" s="4" t="s">
        <v>634</v>
      </c>
      <c r="G1570" s="4">
        <v>72</v>
      </c>
      <c r="H1570" t="str">
        <f>CONCATENATE(Source[[#This Row],[Subject]],TRIM(Source[[#This Row],[Course]]))</f>
        <v>CDEV72</v>
      </c>
      <c r="I1570" t="str">
        <f>VLOOKUP(Source[[#This Row],[SubjCrse]],'Courses and Categories'!$E$2:$G$1816,3,FALSE)</f>
        <v>Credit CTE</v>
      </c>
      <c r="J1570">
        <v>2</v>
      </c>
      <c r="K1570" t="s">
        <v>1377</v>
      </c>
      <c r="L1570" t="s">
        <v>39</v>
      </c>
      <c r="M1570" t="s">
        <v>891</v>
      </c>
      <c r="N1570" t="s">
        <v>42</v>
      </c>
      <c r="O1570" t="s">
        <v>42</v>
      </c>
      <c r="P1570" t="s">
        <v>42</v>
      </c>
      <c r="Q1570" t="s">
        <v>236</v>
      </c>
      <c r="R1570">
        <v>238</v>
      </c>
      <c r="S1570" t="s">
        <v>134</v>
      </c>
      <c r="T1570">
        <v>1</v>
      </c>
      <c r="U1570" s="1">
        <v>43479</v>
      </c>
      <c r="V1570" s="1">
        <v>43607</v>
      </c>
      <c r="W1570" t="s">
        <v>3074</v>
      </c>
      <c r="X1570" t="s">
        <v>893</v>
      </c>
      <c r="Y1570">
        <v>31</v>
      </c>
      <c r="Z1570">
        <v>33</v>
      </c>
      <c r="AA1570">
        <v>30</v>
      </c>
      <c r="AB1570">
        <v>110</v>
      </c>
      <c r="AD1570">
        <f>IF(ISBLANK(Source[[#This Row],[CrosslistID]]),1,1/COUNTIFS(Source[CrosslistID],Source[[#This Row],[CrosslistID]],Source[TermDesc],Source[[#This Row],[TermDesc]]))</f>
        <v>1</v>
      </c>
      <c r="AG1570">
        <v>0</v>
      </c>
      <c r="AH1570">
        <v>110</v>
      </c>
      <c r="AI1570">
        <v>3</v>
      </c>
      <c r="AJ1570">
        <v>3.1</v>
      </c>
      <c r="AK1570">
        <v>0</v>
      </c>
      <c r="AL15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70">
        <f>IF(AND(Source[[#This Row],[Credit_Noncredit]]="Noncredit",Source[[#This Row],[FTEF]]&gt;0),Source[[#This Row],[NC XLST FTES]]*525/(437.5*Source[[#This Row],[FTEF]]),0)</f>
        <v>0</v>
      </c>
      <c r="AN1570">
        <f>IF(Source[[#This Row],[Credit_Noncredit]]="Credit",Source[[#This Row],[Census Enrollment]],Source[[#This Row],[Noncredit Avg. Attendance]])</f>
        <v>31</v>
      </c>
    </row>
    <row r="1571" spans="1:40" x14ac:dyDescent="0.25">
      <c r="A1571" t="s">
        <v>4581</v>
      </c>
      <c r="B1571" t="s">
        <v>886</v>
      </c>
      <c r="C1571" t="s">
        <v>632</v>
      </c>
      <c r="D1571" t="s">
        <v>633</v>
      </c>
      <c r="E1571" s="4">
        <v>38955</v>
      </c>
      <c r="F1571" s="4" t="s">
        <v>634</v>
      </c>
      <c r="G1571" s="4">
        <v>73</v>
      </c>
      <c r="H1571" t="str">
        <f>CONCATENATE(Source[[#This Row],[Subject]],TRIM(Source[[#This Row],[Course]]))</f>
        <v>CDEV73</v>
      </c>
      <c r="I1571" t="str">
        <f>VLOOKUP(Source[[#This Row],[SubjCrse]],'Courses and Categories'!$E$2:$G$1816,3,FALSE)</f>
        <v>Credit CTE</v>
      </c>
      <c r="J1571">
        <v>1</v>
      </c>
      <c r="K1571" t="s">
        <v>3097</v>
      </c>
      <c r="L1571" t="s">
        <v>39</v>
      </c>
      <c r="M1571" t="s">
        <v>903</v>
      </c>
      <c r="N1571" t="s">
        <v>180</v>
      </c>
      <c r="O1571">
        <v>910</v>
      </c>
      <c r="P1571">
        <v>1200</v>
      </c>
      <c r="Q1571" t="s">
        <v>236</v>
      </c>
      <c r="R1571">
        <v>238</v>
      </c>
      <c r="S1571" t="s">
        <v>134</v>
      </c>
      <c r="T1571">
        <v>1</v>
      </c>
      <c r="U1571" s="1">
        <v>43479</v>
      </c>
      <c r="V1571" s="1">
        <v>43607</v>
      </c>
      <c r="W1571" t="s">
        <v>3074</v>
      </c>
      <c r="X1571" t="s">
        <v>1929</v>
      </c>
      <c r="Y1571">
        <v>29</v>
      </c>
      <c r="Z1571">
        <v>28</v>
      </c>
      <c r="AA1571">
        <v>45</v>
      </c>
      <c r="AB1571">
        <v>62.222200000000001</v>
      </c>
      <c r="AD1571">
        <f>IF(ISBLANK(Source[[#This Row],[CrosslistID]]),1,1/COUNTIFS(Source[CrosslistID],Source[[#This Row],[CrosslistID]],Source[TermDesc],Source[[#This Row],[TermDesc]]))</f>
        <v>1</v>
      </c>
      <c r="AG1571">
        <v>0</v>
      </c>
      <c r="AH1571">
        <v>62.222200000000001</v>
      </c>
      <c r="AI1571">
        <v>2.9</v>
      </c>
      <c r="AJ1571">
        <v>2.9</v>
      </c>
      <c r="AK1571">
        <v>0.2</v>
      </c>
      <c r="AL15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71">
        <f>IF(AND(Source[[#This Row],[Credit_Noncredit]]="Noncredit",Source[[#This Row],[FTEF]]&gt;0),Source[[#This Row],[NC XLST FTES]]*525/(437.5*Source[[#This Row],[FTEF]]),0)</f>
        <v>0</v>
      </c>
      <c r="AN1571">
        <f>IF(Source[[#This Row],[Credit_Noncredit]]="Credit",Source[[#This Row],[Census Enrollment]],Source[[#This Row],[Noncredit Avg. Attendance]])</f>
        <v>29</v>
      </c>
    </row>
    <row r="1572" spans="1:40" x14ac:dyDescent="0.25">
      <c r="A1572" t="s">
        <v>4581</v>
      </c>
      <c r="B1572" t="s">
        <v>886</v>
      </c>
      <c r="C1572" t="s">
        <v>632</v>
      </c>
      <c r="D1572" t="s">
        <v>633</v>
      </c>
      <c r="E1572" s="4">
        <v>31312</v>
      </c>
      <c r="F1572" s="4" t="s">
        <v>634</v>
      </c>
      <c r="G1572" s="4">
        <v>73</v>
      </c>
      <c r="H1572" t="str">
        <f>CONCATENATE(Source[[#This Row],[Subject]],TRIM(Source[[#This Row],[Course]]))</f>
        <v>CDEV73</v>
      </c>
      <c r="I1572" t="str">
        <f>VLOOKUP(Source[[#This Row],[SubjCrse]],'Courses and Categories'!$E$2:$G$1816,3,FALSE)</f>
        <v>Credit CTE</v>
      </c>
      <c r="J1572">
        <v>2</v>
      </c>
      <c r="K1572" t="s">
        <v>3097</v>
      </c>
      <c r="L1572" t="s">
        <v>39</v>
      </c>
      <c r="M1572" t="s">
        <v>903</v>
      </c>
      <c r="N1572" t="s">
        <v>41</v>
      </c>
      <c r="O1572">
        <v>1240</v>
      </c>
      <c r="P1572">
        <v>1530</v>
      </c>
      <c r="Q1572" t="s">
        <v>236</v>
      </c>
      <c r="R1572">
        <v>251</v>
      </c>
      <c r="S1572" t="s">
        <v>134</v>
      </c>
      <c r="T1572">
        <v>1</v>
      </c>
      <c r="U1572" s="1">
        <v>43479</v>
      </c>
      <c r="V1572" s="1">
        <v>43607</v>
      </c>
      <c r="W1572" t="s">
        <v>3062</v>
      </c>
      <c r="X1572" t="s">
        <v>1929</v>
      </c>
      <c r="Y1572">
        <v>21</v>
      </c>
      <c r="Z1572">
        <v>18</v>
      </c>
      <c r="AA1572">
        <v>45</v>
      </c>
      <c r="AB1572">
        <v>40</v>
      </c>
      <c r="AD1572">
        <f>IF(ISBLANK(Source[[#This Row],[CrosslistID]]),1,1/COUNTIFS(Source[CrosslistID],Source[[#This Row],[CrosslistID]],Source[TermDesc],Source[[#This Row],[TermDesc]]))</f>
        <v>1</v>
      </c>
      <c r="AG1572">
        <v>0</v>
      </c>
      <c r="AH1572">
        <v>40</v>
      </c>
      <c r="AI1572">
        <v>2</v>
      </c>
      <c r="AJ1572">
        <v>2.1</v>
      </c>
      <c r="AK1572">
        <v>0.2</v>
      </c>
      <c r="AL15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72">
        <f>IF(AND(Source[[#This Row],[Credit_Noncredit]]="Noncredit",Source[[#This Row],[FTEF]]&gt;0),Source[[#This Row],[NC XLST FTES]]*525/(437.5*Source[[#This Row],[FTEF]]),0)</f>
        <v>0</v>
      </c>
      <c r="AN1572">
        <f>IF(Source[[#This Row],[Credit_Noncredit]]="Credit",Source[[#This Row],[Census Enrollment]],Source[[#This Row],[Noncredit Avg. Attendance]])</f>
        <v>21</v>
      </c>
    </row>
    <row r="1573" spans="1:40" x14ac:dyDescent="0.25">
      <c r="A1573" t="s">
        <v>4581</v>
      </c>
      <c r="B1573" t="s">
        <v>886</v>
      </c>
      <c r="C1573" t="s">
        <v>632</v>
      </c>
      <c r="D1573" t="s">
        <v>633</v>
      </c>
      <c r="E1573" s="4">
        <v>34425</v>
      </c>
      <c r="F1573" s="4" t="s">
        <v>634</v>
      </c>
      <c r="G1573" s="4">
        <v>73</v>
      </c>
      <c r="H1573" t="str">
        <f>CONCATENATE(Source[[#This Row],[Subject]],TRIM(Source[[#This Row],[Course]]))</f>
        <v>CDEV73</v>
      </c>
      <c r="I1573" t="str">
        <f>VLOOKUP(Source[[#This Row],[SubjCrse]],'Courses and Categories'!$E$2:$G$1816,3,FALSE)</f>
        <v>Credit CTE</v>
      </c>
      <c r="J1573">
        <v>501</v>
      </c>
      <c r="K1573" t="s">
        <v>3097</v>
      </c>
      <c r="L1573" t="s">
        <v>87</v>
      </c>
      <c r="M1573" t="s">
        <v>903</v>
      </c>
      <c r="N1573" t="s">
        <v>50</v>
      </c>
      <c r="O1573">
        <v>1810</v>
      </c>
      <c r="P1573">
        <v>2100</v>
      </c>
      <c r="Q1573" t="s">
        <v>236</v>
      </c>
      <c r="R1573">
        <v>230</v>
      </c>
      <c r="S1573" t="s">
        <v>134</v>
      </c>
      <c r="T1573">
        <v>1</v>
      </c>
      <c r="U1573" s="1">
        <v>43479</v>
      </c>
      <c r="V1573" s="1">
        <v>43607</v>
      </c>
      <c r="W1573" t="s">
        <v>3074</v>
      </c>
      <c r="X1573" t="s">
        <v>1929</v>
      </c>
      <c r="Y1573">
        <v>39</v>
      </c>
      <c r="Z1573">
        <v>39</v>
      </c>
      <c r="AA1573">
        <v>45</v>
      </c>
      <c r="AB1573">
        <v>86.666700000000006</v>
      </c>
      <c r="AD1573">
        <f>IF(ISBLANK(Source[[#This Row],[CrosslistID]]),1,1/COUNTIFS(Source[CrosslistID],Source[[#This Row],[CrosslistID]],Source[TermDesc],Source[[#This Row],[TermDesc]]))</f>
        <v>1</v>
      </c>
      <c r="AG1573">
        <v>0</v>
      </c>
      <c r="AH1573">
        <v>86.666700000000006</v>
      </c>
      <c r="AI1573">
        <v>3.6</v>
      </c>
      <c r="AJ1573">
        <v>3.9</v>
      </c>
      <c r="AK1573">
        <v>0.2</v>
      </c>
      <c r="AL15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73">
        <f>IF(AND(Source[[#This Row],[Credit_Noncredit]]="Noncredit",Source[[#This Row],[FTEF]]&gt;0),Source[[#This Row],[NC XLST FTES]]*525/(437.5*Source[[#This Row],[FTEF]]),0)</f>
        <v>0</v>
      </c>
      <c r="AN1573">
        <f>IF(Source[[#This Row],[Credit_Noncredit]]="Credit",Source[[#This Row],[Census Enrollment]],Source[[#This Row],[Noncredit Avg. Attendance]])</f>
        <v>39</v>
      </c>
    </row>
    <row r="1574" spans="1:40" x14ac:dyDescent="0.25">
      <c r="A1574" t="s">
        <v>4581</v>
      </c>
      <c r="B1574" t="s">
        <v>886</v>
      </c>
      <c r="C1574" t="s">
        <v>632</v>
      </c>
      <c r="D1574" t="s">
        <v>633</v>
      </c>
      <c r="E1574" s="4">
        <v>34426</v>
      </c>
      <c r="F1574" s="4" t="s">
        <v>634</v>
      </c>
      <c r="G1574" s="4">
        <v>74</v>
      </c>
      <c r="H1574" t="str">
        <f>CONCATENATE(Source[[#This Row],[Subject]],TRIM(Source[[#This Row],[Course]]))</f>
        <v>CDEV74</v>
      </c>
      <c r="I1574" t="str">
        <f>VLOOKUP(Source[[#This Row],[SubjCrse]],'Courses and Categories'!$E$2:$G$1816,3,FALSE)</f>
        <v>Credit CTE</v>
      </c>
      <c r="J1574">
        <v>501</v>
      </c>
      <c r="K1574" t="s">
        <v>3098</v>
      </c>
      <c r="L1574" t="s">
        <v>87</v>
      </c>
      <c r="M1574" t="s">
        <v>903</v>
      </c>
      <c r="N1574" t="s">
        <v>185</v>
      </c>
      <c r="O1574">
        <v>1810</v>
      </c>
      <c r="P1574">
        <v>2100</v>
      </c>
      <c r="Q1574" t="s">
        <v>236</v>
      </c>
      <c r="R1574">
        <v>230</v>
      </c>
      <c r="S1574" t="s">
        <v>134</v>
      </c>
      <c r="T1574">
        <v>1</v>
      </c>
      <c r="U1574" s="1">
        <v>43479</v>
      </c>
      <c r="V1574" s="1">
        <v>43607</v>
      </c>
      <c r="W1574" t="s">
        <v>3075</v>
      </c>
      <c r="X1574" t="s">
        <v>1929</v>
      </c>
      <c r="Y1574">
        <v>20</v>
      </c>
      <c r="Z1574">
        <v>18</v>
      </c>
      <c r="AA1574">
        <v>45</v>
      </c>
      <c r="AB1574">
        <v>40</v>
      </c>
      <c r="AD1574">
        <f>IF(ISBLANK(Source[[#This Row],[CrosslistID]]),1,1/COUNTIFS(Source[CrosslistID],Source[[#This Row],[CrosslistID]],Source[TermDesc],Source[[#This Row],[TermDesc]]))</f>
        <v>1</v>
      </c>
      <c r="AG1574">
        <v>0</v>
      </c>
      <c r="AH1574">
        <v>40</v>
      </c>
      <c r="AI1574">
        <v>1.5</v>
      </c>
      <c r="AJ1574">
        <v>2</v>
      </c>
      <c r="AK1574">
        <v>0.2</v>
      </c>
      <c r="AL15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74">
        <f>IF(AND(Source[[#This Row],[Credit_Noncredit]]="Noncredit",Source[[#This Row],[FTEF]]&gt;0),Source[[#This Row],[NC XLST FTES]]*525/(437.5*Source[[#This Row],[FTEF]]),0)</f>
        <v>0</v>
      </c>
      <c r="AN1574">
        <f>IF(Source[[#This Row],[Credit_Noncredit]]="Credit",Source[[#This Row],[Census Enrollment]],Source[[#This Row],[Noncredit Avg. Attendance]])</f>
        <v>20</v>
      </c>
    </row>
    <row r="1575" spans="1:40" x14ac:dyDescent="0.25">
      <c r="A1575" t="s">
        <v>4581</v>
      </c>
      <c r="B1575" t="s">
        <v>886</v>
      </c>
      <c r="C1575" t="s">
        <v>632</v>
      </c>
      <c r="D1575" t="s">
        <v>633</v>
      </c>
      <c r="E1575" s="4">
        <v>38373</v>
      </c>
      <c r="F1575" s="4" t="s">
        <v>634</v>
      </c>
      <c r="G1575" s="4">
        <v>79</v>
      </c>
      <c r="H1575" t="str">
        <f>CONCATENATE(Source[[#This Row],[Subject]],TRIM(Source[[#This Row],[Course]]))</f>
        <v>CDEV79</v>
      </c>
      <c r="I1575" t="str">
        <f>VLOOKUP(Source[[#This Row],[SubjCrse]],'Courses and Categories'!$E$2:$G$1816,3,FALSE)</f>
        <v>Credit CTE</v>
      </c>
      <c r="J1575">
        <v>501</v>
      </c>
      <c r="K1575" t="s">
        <v>5042</v>
      </c>
      <c r="L1575" t="s">
        <v>87</v>
      </c>
      <c r="M1575" t="s">
        <v>903</v>
      </c>
      <c r="N1575" t="s">
        <v>180</v>
      </c>
      <c r="O1575">
        <v>1810</v>
      </c>
      <c r="P1575">
        <v>2100</v>
      </c>
      <c r="Q1575" t="s">
        <v>236</v>
      </c>
      <c r="R1575">
        <v>261</v>
      </c>
      <c r="S1575" t="s">
        <v>134</v>
      </c>
      <c r="T1575">
        <v>1</v>
      </c>
      <c r="U1575" s="1">
        <v>43479</v>
      </c>
      <c r="V1575" s="1">
        <v>43607</v>
      </c>
      <c r="W1575" t="s">
        <v>636</v>
      </c>
      <c r="X1575" t="s">
        <v>1929</v>
      </c>
      <c r="Y1575">
        <v>18</v>
      </c>
      <c r="Z1575">
        <v>11</v>
      </c>
      <c r="AA1575">
        <v>45</v>
      </c>
      <c r="AB1575">
        <v>24.444400000000002</v>
      </c>
      <c r="AD1575">
        <f>IF(ISBLANK(Source[[#This Row],[CrosslistID]]),1,1/COUNTIFS(Source[CrosslistID],Source[[#This Row],[CrosslistID]],Source[TermDesc],Source[[#This Row],[TermDesc]]))</f>
        <v>1</v>
      </c>
      <c r="AG1575">
        <v>0</v>
      </c>
      <c r="AH1575">
        <v>24.444400000000002</v>
      </c>
      <c r="AI1575">
        <v>1.7</v>
      </c>
      <c r="AJ1575">
        <v>1.8</v>
      </c>
      <c r="AK1575">
        <v>0.2</v>
      </c>
      <c r="AL15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75">
        <f>IF(AND(Source[[#This Row],[Credit_Noncredit]]="Noncredit",Source[[#This Row],[FTEF]]&gt;0),Source[[#This Row],[NC XLST FTES]]*525/(437.5*Source[[#This Row],[FTEF]]),0)</f>
        <v>0</v>
      </c>
      <c r="AN1575">
        <f>IF(Source[[#This Row],[Credit_Noncredit]]="Credit",Source[[#This Row],[Census Enrollment]],Source[[#This Row],[Noncredit Avg. Attendance]])</f>
        <v>18</v>
      </c>
    </row>
    <row r="1576" spans="1:40" x14ac:dyDescent="0.25">
      <c r="A1576" t="s">
        <v>4581</v>
      </c>
      <c r="B1576" t="s">
        <v>886</v>
      </c>
      <c r="C1576" t="s">
        <v>632</v>
      </c>
      <c r="D1576" t="s">
        <v>633</v>
      </c>
      <c r="E1576" s="4">
        <v>37447</v>
      </c>
      <c r="F1576" s="4" t="s">
        <v>634</v>
      </c>
      <c r="G1576" s="4">
        <v>85</v>
      </c>
      <c r="H1576" t="str">
        <f>CONCATENATE(Source[[#This Row],[Subject]],TRIM(Source[[#This Row],[Course]]))</f>
        <v>CDEV85</v>
      </c>
      <c r="I1576" t="str">
        <f>VLOOKUP(Source[[#This Row],[SubjCrse]],'Courses and Categories'!$E$2:$G$1816,3,FALSE)</f>
        <v>Credit CTE</v>
      </c>
      <c r="J1576">
        <v>601</v>
      </c>
      <c r="K1576" t="s">
        <v>3099</v>
      </c>
      <c r="L1576" t="s">
        <v>50</v>
      </c>
      <c r="M1576" t="s">
        <v>903</v>
      </c>
      <c r="N1576" t="s">
        <v>5043</v>
      </c>
      <c r="O1576" t="s">
        <v>5044</v>
      </c>
      <c r="P1576" t="s">
        <v>5045</v>
      </c>
      <c r="Q1576" t="s">
        <v>5046</v>
      </c>
      <c r="R1576" t="s">
        <v>5047</v>
      </c>
      <c r="S1576" t="s">
        <v>134</v>
      </c>
      <c r="T1576" t="s">
        <v>44</v>
      </c>
      <c r="U1576" s="1">
        <v>43484</v>
      </c>
      <c r="V1576" s="1">
        <v>43603</v>
      </c>
      <c r="W1576" t="s">
        <v>5048</v>
      </c>
      <c r="X1576" t="s">
        <v>905</v>
      </c>
      <c r="Y1576">
        <v>31</v>
      </c>
      <c r="Z1576">
        <v>30</v>
      </c>
      <c r="AA1576">
        <v>100</v>
      </c>
      <c r="AB1576">
        <v>30</v>
      </c>
      <c r="AD1576">
        <f>IF(ISBLANK(Source[[#This Row],[CrosslistID]]),1,1/COUNTIFS(Source[CrosslistID],Source[[#This Row],[CrosslistID]],Source[TermDesc],Source[[#This Row],[TermDesc]]))</f>
        <v>1</v>
      </c>
      <c r="AG1576">
        <v>0</v>
      </c>
      <c r="AH1576">
        <v>30</v>
      </c>
      <c r="AI1576">
        <v>2.88</v>
      </c>
      <c r="AJ1576">
        <v>3.1886000000000001</v>
      </c>
      <c r="AK1576">
        <v>0.2</v>
      </c>
      <c r="AL15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76">
        <f>IF(AND(Source[[#This Row],[Credit_Noncredit]]="Noncredit",Source[[#This Row],[FTEF]]&gt;0),Source[[#This Row],[NC XLST FTES]]*525/(437.5*Source[[#This Row],[FTEF]]),0)</f>
        <v>0</v>
      </c>
      <c r="AN1576">
        <f>IF(Source[[#This Row],[Credit_Noncredit]]="Credit",Source[[#This Row],[Census Enrollment]],Source[[#This Row],[Noncredit Avg. Attendance]])</f>
        <v>31</v>
      </c>
    </row>
    <row r="1577" spans="1:40" x14ac:dyDescent="0.25">
      <c r="A1577" t="s">
        <v>4581</v>
      </c>
      <c r="B1577" t="s">
        <v>886</v>
      </c>
      <c r="C1577" t="s">
        <v>632</v>
      </c>
      <c r="D1577" t="s">
        <v>633</v>
      </c>
      <c r="E1577" s="4">
        <v>38647</v>
      </c>
      <c r="F1577" s="4" t="s">
        <v>634</v>
      </c>
      <c r="G1577" s="4">
        <v>85</v>
      </c>
      <c r="H1577" t="str">
        <f>CONCATENATE(Source[[#This Row],[Subject]],TRIM(Source[[#This Row],[Course]]))</f>
        <v>CDEV85</v>
      </c>
      <c r="I1577" t="str">
        <f>VLOOKUP(Source[[#This Row],[SubjCrse]],'Courses and Categories'!$E$2:$G$1816,3,FALSE)</f>
        <v>Credit CTE</v>
      </c>
      <c r="J1577">
        <v>602</v>
      </c>
      <c r="K1577" t="s">
        <v>3099</v>
      </c>
      <c r="L1577" t="s">
        <v>50</v>
      </c>
      <c r="M1577" t="s">
        <v>903</v>
      </c>
      <c r="N1577" t="s">
        <v>5049</v>
      </c>
      <c r="O1577" t="s">
        <v>5050</v>
      </c>
      <c r="P1577" t="s">
        <v>5051</v>
      </c>
      <c r="Q1577" t="s">
        <v>487</v>
      </c>
      <c r="R1577" t="s">
        <v>5052</v>
      </c>
      <c r="S1577" t="s">
        <v>134</v>
      </c>
      <c r="T1577" t="s">
        <v>44</v>
      </c>
      <c r="U1577" s="1">
        <v>43484</v>
      </c>
      <c r="V1577" s="1">
        <v>43607</v>
      </c>
      <c r="W1577" t="s">
        <v>5053</v>
      </c>
      <c r="X1577" t="s">
        <v>905</v>
      </c>
      <c r="Y1577">
        <v>22</v>
      </c>
      <c r="Z1577">
        <v>22</v>
      </c>
      <c r="AA1577">
        <v>45</v>
      </c>
      <c r="AB1577">
        <v>48.8889</v>
      </c>
      <c r="AD1577">
        <f>IF(ISBLANK(Source[[#This Row],[CrosslistID]]),1,1/COUNTIFS(Source[CrosslistID],Source[[#This Row],[CrosslistID]],Source[TermDesc],Source[[#This Row],[TermDesc]]))</f>
        <v>1</v>
      </c>
      <c r="AG1577">
        <v>0</v>
      </c>
      <c r="AH1577">
        <v>48.8889</v>
      </c>
      <c r="AI1577">
        <v>2.1120000000000001</v>
      </c>
      <c r="AJ1577">
        <v>2.2126000000000001</v>
      </c>
      <c r="AK1577">
        <v>0.2</v>
      </c>
      <c r="AL15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77">
        <f>IF(AND(Source[[#This Row],[Credit_Noncredit]]="Noncredit",Source[[#This Row],[FTEF]]&gt;0),Source[[#This Row],[NC XLST FTES]]*525/(437.5*Source[[#This Row],[FTEF]]),0)</f>
        <v>0</v>
      </c>
      <c r="AN1577">
        <f>IF(Source[[#This Row],[Credit_Noncredit]]="Credit",Source[[#This Row],[Census Enrollment]],Source[[#This Row],[Noncredit Avg. Attendance]])</f>
        <v>22</v>
      </c>
    </row>
    <row r="1578" spans="1:40" x14ac:dyDescent="0.25">
      <c r="A1578" t="s">
        <v>4581</v>
      </c>
      <c r="B1578" t="s">
        <v>886</v>
      </c>
      <c r="C1578" t="s">
        <v>632</v>
      </c>
      <c r="D1578" t="s">
        <v>633</v>
      </c>
      <c r="E1578" s="4">
        <v>38956</v>
      </c>
      <c r="F1578" s="4" t="s">
        <v>634</v>
      </c>
      <c r="G1578" s="4">
        <v>89</v>
      </c>
      <c r="H1578" t="str">
        <f>CONCATENATE(Source[[#This Row],[Subject]],TRIM(Source[[#This Row],[Course]]))</f>
        <v>CDEV89</v>
      </c>
      <c r="I1578" t="str">
        <f>VLOOKUP(Source[[#This Row],[SubjCrse]],'Courses and Categories'!$E$2:$G$1816,3,FALSE)</f>
        <v>Credit CTE</v>
      </c>
      <c r="J1578">
        <v>548</v>
      </c>
      <c r="K1578" t="s">
        <v>5054</v>
      </c>
      <c r="L1578" t="s">
        <v>87</v>
      </c>
      <c r="M1578" t="s">
        <v>903</v>
      </c>
      <c r="N1578" t="s">
        <v>41</v>
      </c>
      <c r="O1578">
        <v>1810</v>
      </c>
      <c r="P1578">
        <v>2100</v>
      </c>
      <c r="Q1578" t="s">
        <v>60</v>
      </c>
      <c r="R1578">
        <v>130</v>
      </c>
      <c r="S1578" t="s">
        <v>61</v>
      </c>
      <c r="T1578">
        <v>1</v>
      </c>
      <c r="U1578" s="1">
        <v>43479</v>
      </c>
      <c r="V1578" s="1">
        <v>43607</v>
      </c>
      <c r="W1578" t="s">
        <v>1145</v>
      </c>
      <c r="X1578" t="s">
        <v>1929</v>
      </c>
      <c r="Y1578">
        <v>16</v>
      </c>
      <c r="Z1578">
        <v>14</v>
      </c>
      <c r="AA1578">
        <v>45</v>
      </c>
      <c r="AB1578">
        <v>31.1111</v>
      </c>
      <c r="AD1578">
        <f>IF(ISBLANK(Source[[#This Row],[CrosslistID]]),1,1/COUNTIFS(Source[CrosslistID],Source[[#This Row],[CrosslistID]],Source[TermDesc],Source[[#This Row],[TermDesc]]))</f>
        <v>1</v>
      </c>
      <c r="AG1578">
        <v>0</v>
      </c>
      <c r="AH1578">
        <v>31.1111</v>
      </c>
      <c r="AI1578">
        <v>1.6</v>
      </c>
      <c r="AJ1578">
        <v>1.6</v>
      </c>
      <c r="AK1578">
        <v>0.2</v>
      </c>
      <c r="AL15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78">
        <f>IF(AND(Source[[#This Row],[Credit_Noncredit]]="Noncredit",Source[[#This Row],[FTEF]]&gt;0),Source[[#This Row],[NC XLST FTES]]*525/(437.5*Source[[#This Row],[FTEF]]),0)</f>
        <v>0</v>
      </c>
      <c r="AN1578">
        <f>IF(Source[[#This Row],[Credit_Noncredit]]="Credit",Source[[#This Row],[Census Enrollment]],Source[[#This Row],[Noncredit Avg. Attendance]])</f>
        <v>16</v>
      </c>
    </row>
    <row r="1579" spans="1:40" x14ac:dyDescent="0.25">
      <c r="A1579" t="s">
        <v>4581</v>
      </c>
      <c r="B1579" t="s">
        <v>886</v>
      </c>
      <c r="C1579" t="s">
        <v>632</v>
      </c>
      <c r="D1579" t="s">
        <v>633</v>
      </c>
      <c r="E1579" s="4">
        <v>32747</v>
      </c>
      <c r="F1579" s="4" t="s">
        <v>634</v>
      </c>
      <c r="G1579" s="4">
        <v>90</v>
      </c>
      <c r="H1579" t="str">
        <f>CONCATENATE(Source[[#This Row],[Subject]],TRIM(Source[[#This Row],[Course]]))</f>
        <v>CDEV90</v>
      </c>
      <c r="I1579" t="str">
        <f>VLOOKUP(Source[[#This Row],[SubjCrse]],'Courses and Categories'!$E$2:$G$1816,3,FALSE)</f>
        <v>Credit CTE</v>
      </c>
      <c r="J1579">
        <v>1</v>
      </c>
      <c r="K1579" t="s">
        <v>3100</v>
      </c>
      <c r="L1579" t="s">
        <v>39</v>
      </c>
      <c r="M1579" t="s">
        <v>903</v>
      </c>
      <c r="N1579" t="s">
        <v>50</v>
      </c>
      <c r="O1579">
        <v>910</v>
      </c>
      <c r="P1579">
        <v>1200</v>
      </c>
      <c r="Q1579" t="s">
        <v>236</v>
      </c>
      <c r="R1579">
        <v>230</v>
      </c>
      <c r="S1579" t="s">
        <v>134</v>
      </c>
      <c r="T1579">
        <v>1</v>
      </c>
      <c r="U1579" s="1">
        <v>43479</v>
      </c>
      <c r="V1579" s="1">
        <v>43607</v>
      </c>
      <c r="W1579" t="s">
        <v>1145</v>
      </c>
      <c r="X1579" t="s">
        <v>1929</v>
      </c>
      <c r="Y1579">
        <v>31</v>
      </c>
      <c r="Z1579">
        <v>26</v>
      </c>
      <c r="AA1579">
        <v>45</v>
      </c>
      <c r="AB1579">
        <v>57.777799999999999</v>
      </c>
      <c r="AD1579">
        <f>IF(ISBLANK(Source[[#This Row],[CrosslistID]]),1,1/COUNTIFS(Source[CrosslistID],Source[[#This Row],[CrosslistID]],Source[TermDesc],Source[[#This Row],[TermDesc]]))</f>
        <v>1</v>
      </c>
      <c r="AG1579">
        <v>0</v>
      </c>
      <c r="AH1579">
        <v>57.777799999999999</v>
      </c>
      <c r="AI1579">
        <v>2.9</v>
      </c>
      <c r="AJ1579">
        <v>3.1</v>
      </c>
      <c r="AK1579">
        <v>0.2</v>
      </c>
      <c r="AL15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79">
        <f>IF(AND(Source[[#This Row],[Credit_Noncredit]]="Noncredit",Source[[#This Row],[FTEF]]&gt;0),Source[[#This Row],[NC XLST FTES]]*525/(437.5*Source[[#This Row],[FTEF]]),0)</f>
        <v>0</v>
      </c>
      <c r="AN1579">
        <f>IF(Source[[#This Row],[Credit_Noncredit]]="Credit",Source[[#This Row],[Census Enrollment]],Source[[#This Row],[Noncredit Avg. Attendance]])</f>
        <v>31</v>
      </c>
    </row>
    <row r="1580" spans="1:40" x14ac:dyDescent="0.25">
      <c r="A1580" t="s">
        <v>4581</v>
      </c>
      <c r="B1580" t="s">
        <v>886</v>
      </c>
      <c r="C1580" t="s">
        <v>632</v>
      </c>
      <c r="D1580" t="s">
        <v>633</v>
      </c>
      <c r="E1580" s="4">
        <v>32883</v>
      </c>
      <c r="F1580" s="4" t="s">
        <v>634</v>
      </c>
      <c r="G1580" s="4">
        <v>92</v>
      </c>
      <c r="H1580" t="str">
        <f>CONCATENATE(Source[[#This Row],[Subject]],TRIM(Source[[#This Row],[Course]]))</f>
        <v>CDEV92</v>
      </c>
      <c r="I1580" t="str">
        <f>VLOOKUP(Source[[#This Row],[SubjCrse]],'Courses and Categories'!$E$2:$G$1816,3,FALSE)</f>
        <v>Credit CTE</v>
      </c>
      <c r="J1580">
        <v>501</v>
      </c>
      <c r="K1580" t="s">
        <v>3102</v>
      </c>
      <c r="L1580" t="s">
        <v>87</v>
      </c>
      <c r="M1580" t="s">
        <v>903</v>
      </c>
      <c r="N1580" t="s">
        <v>50</v>
      </c>
      <c r="O1580">
        <v>1810</v>
      </c>
      <c r="P1580">
        <v>2100</v>
      </c>
      <c r="Q1580" t="s">
        <v>236</v>
      </c>
      <c r="R1580">
        <v>238</v>
      </c>
      <c r="S1580" t="s">
        <v>134</v>
      </c>
      <c r="T1580">
        <v>1</v>
      </c>
      <c r="U1580" s="1">
        <v>43479</v>
      </c>
      <c r="V1580" s="1">
        <v>43607</v>
      </c>
      <c r="W1580" t="s">
        <v>123</v>
      </c>
      <c r="X1580" t="s">
        <v>1929</v>
      </c>
      <c r="Y1580">
        <v>42</v>
      </c>
      <c r="Z1580">
        <v>42</v>
      </c>
      <c r="AA1580">
        <v>45</v>
      </c>
      <c r="AB1580">
        <v>93.333299999999994</v>
      </c>
      <c r="AD1580">
        <f>IF(ISBLANK(Source[[#This Row],[CrosslistID]]),1,1/COUNTIFS(Source[CrosslistID],Source[[#This Row],[CrosslistID]],Source[TermDesc],Source[[#This Row],[TermDesc]]))</f>
        <v>1</v>
      </c>
      <c r="AG1580">
        <v>0</v>
      </c>
      <c r="AH1580">
        <v>93.333299999999994</v>
      </c>
      <c r="AI1580">
        <v>3.9</v>
      </c>
      <c r="AJ1580">
        <v>4.2</v>
      </c>
      <c r="AK1580">
        <v>0.2</v>
      </c>
      <c r="AL15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80">
        <f>IF(AND(Source[[#This Row],[Credit_Noncredit]]="Noncredit",Source[[#This Row],[FTEF]]&gt;0),Source[[#This Row],[NC XLST FTES]]*525/(437.5*Source[[#This Row],[FTEF]]),0)</f>
        <v>0</v>
      </c>
      <c r="AN1580">
        <f>IF(Source[[#This Row],[Credit_Noncredit]]="Credit",Source[[#This Row],[Census Enrollment]],Source[[#This Row],[Noncredit Avg. Attendance]])</f>
        <v>42</v>
      </c>
    </row>
    <row r="1581" spans="1:40" x14ac:dyDescent="0.25">
      <c r="A1581" t="s">
        <v>4581</v>
      </c>
      <c r="B1581" t="s">
        <v>886</v>
      </c>
      <c r="C1581" t="s">
        <v>632</v>
      </c>
      <c r="D1581" t="s">
        <v>633</v>
      </c>
      <c r="E1581" s="4">
        <v>34695</v>
      </c>
      <c r="F1581" s="4" t="s">
        <v>634</v>
      </c>
      <c r="G1581" s="4">
        <v>92</v>
      </c>
      <c r="H1581" t="str">
        <f>CONCATENATE(Source[[#This Row],[Subject]],TRIM(Source[[#This Row],[Course]]))</f>
        <v>CDEV92</v>
      </c>
      <c r="I1581" t="str">
        <f>VLOOKUP(Source[[#This Row],[SubjCrse]],'Courses and Categories'!$E$2:$G$1816,3,FALSE)</f>
        <v>Credit CTE</v>
      </c>
      <c r="J1581">
        <v>831</v>
      </c>
      <c r="K1581" t="s">
        <v>3102</v>
      </c>
      <c r="L1581" t="s">
        <v>87</v>
      </c>
      <c r="M1581" t="s">
        <v>897</v>
      </c>
      <c r="N1581" t="s">
        <v>42</v>
      </c>
      <c r="O1581" t="s">
        <v>42</v>
      </c>
      <c r="P1581" t="s">
        <v>42</v>
      </c>
      <c r="Q1581" t="s">
        <v>42</v>
      </c>
      <c r="S1581" t="s">
        <v>134</v>
      </c>
      <c r="T1581">
        <v>1</v>
      </c>
      <c r="U1581" s="1">
        <v>43479</v>
      </c>
      <c r="V1581" s="1">
        <v>43607</v>
      </c>
      <c r="W1581" t="s">
        <v>3104</v>
      </c>
      <c r="X1581" t="s">
        <v>1450</v>
      </c>
      <c r="Y1581">
        <v>47</v>
      </c>
      <c r="Z1581">
        <v>45</v>
      </c>
      <c r="AA1581">
        <v>45</v>
      </c>
      <c r="AB1581">
        <v>100</v>
      </c>
      <c r="AD1581">
        <f>IF(ISBLANK(Source[[#This Row],[CrosslistID]]),1,1/COUNTIFS(Source[CrosslistID],Source[[#This Row],[CrosslistID]],Source[TermDesc],Source[[#This Row],[TermDesc]]))</f>
        <v>1</v>
      </c>
      <c r="AG1581">
        <v>0</v>
      </c>
      <c r="AH1581">
        <v>100</v>
      </c>
      <c r="AI1581">
        <v>4.7</v>
      </c>
      <c r="AJ1581">
        <v>4.7</v>
      </c>
      <c r="AK1581">
        <v>0.2</v>
      </c>
      <c r="AL15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81">
        <f>IF(AND(Source[[#This Row],[Credit_Noncredit]]="Noncredit",Source[[#This Row],[FTEF]]&gt;0),Source[[#This Row],[NC XLST FTES]]*525/(437.5*Source[[#This Row],[FTEF]]),0)</f>
        <v>0</v>
      </c>
      <c r="AN1581">
        <f>IF(Source[[#This Row],[Credit_Noncredit]]="Credit",Source[[#This Row],[Census Enrollment]],Source[[#This Row],[Noncredit Avg. Attendance]])</f>
        <v>47</v>
      </c>
    </row>
    <row r="1582" spans="1:40" x14ac:dyDescent="0.25">
      <c r="A1582" t="s">
        <v>4581</v>
      </c>
      <c r="B1582" t="s">
        <v>886</v>
      </c>
      <c r="C1582" t="s">
        <v>632</v>
      </c>
      <c r="D1582" t="s">
        <v>633</v>
      </c>
      <c r="E1582" s="4">
        <v>31120</v>
      </c>
      <c r="F1582" s="4" t="s">
        <v>634</v>
      </c>
      <c r="G1582" s="4">
        <v>93</v>
      </c>
      <c r="H1582" t="str">
        <f>CONCATENATE(Source[[#This Row],[Subject]],TRIM(Source[[#This Row],[Course]]))</f>
        <v>CDEV93</v>
      </c>
      <c r="I1582" t="str">
        <f>VLOOKUP(Source[[#This Row],[SubjCrse]],'Courses and Categories'!$E$2:$G$1816,3,FALSE)</f>
        <v>Credit Gen Ed/CTE</v>
      </c>
      <c r="J1582">
        <v>1</v>
      </c>
      <c r="K1582" t="s">
        <v>3105</v>
      </c>
      <c r="L1582" t="s">
        <v>39</v>
      </c>
      <c r="M1582" t="s">
        <v>903</v>
      </c>
      <c r="N1582" t="s">
        <v>41</v>
      </c>
      <c r="O1582">
        <v>1510</v>
      </c>
      <c r="P1582">
        <v>1800</v>
      </c>
      <c r="Q1582" t="s">
        <v>236</v>
      </c>
      <c r="R1582">
        <v>230</v>
      </c>
      <c r="S1582" t="s">
        <v>134</v>
      </c>
      <c r="T1582">
        <v>1</v>
      </c>
      <c r="U1582" s="1">
        <v>43479</v>
      </c>
      <c r="V1582" s="1">
        <v>43607</v>
      </c>
      <c r="W1582" t="s">
        <v>3106</v>
      </c>
      <c r="X1582" t="s">
        <v>1929</v>
      </c>
      <c r="Y1582">
        <v>29</v>
      </c>
      <c r="Z1582">
        <v>27</v>
      </c>
      <c r="AA1582">
        <v>45</v>
      </c>
      <c r="AB1582">
        <v>60</v>
      </c>
      <c r="AD1582">
        <f>IF(ISBLANK(Source[[#This Row],[CrosslistID]]),1,1/COUNTIFS(Source[CrosslistID],Source[[#This Row],[CrosslistID]],Source[TermDesc],Source[[#This Row],[TermDesc]]))</f>
        <v>1</v>
      </c>
      <c r="AG1582">
        <v>0</v>
      </c>
      <c r="AH1582">
        <v>60</v>
      </c>
      <c r="AI1582">
        <v>2.7</v>
      </c>
      <c r="AJ1582">
        <v>2.9</v>
      </c>
      <c r="AK1582">
        <v>0.2</v>
      </c>
      <c r="AL15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82">
        <f>IF(AND(Source[[#This Row],[Credit_Noncredit]]="Noncredit",Source[[#This Row],[FTEF]]&gt;0),Source[[#This Row],[NC XLST FTES]]*525/(437.5*Source[[#This Row],[FTEF]]),0)</f>
        <v>0</v>
      </c>
      <c r="AN1582">
        <f>IF(Source[[#This Row],[Credit_Noncredit]]="Credit",Source[[#This Row],[Census Enrollment]],Source[[#This Row],[Noncredit Avg. Attendance]])</f>
        <v>29</v>
      </c>
    </row>
    <row r="1583" spans="1:40" x14ac:dyDescent="0.25">
      <c r="A1583" t="s">
        <v>4581</v>
      </c>
      <c r="B1583" t="s">
        <v>886</v>
      </c>
      <c r="C1583" t="s">
        <v>632</v>
      </c>
      <c r="D1583" t="s">
        <v>633</v>
      </c>
      <c r="E1583" s="4">
        <v>34429</v>
      </c>
      <c r="F1583" s="4" t="s">
        <v>634</v>
      </c>
      <c r="G1583" s="4">
        <v>93</v>
      </c>
      <c r="H1583" t="str">
        <f>CONCATENATE(Source[[#This Row],[Subject]],TRIM(Source[[#This Row],[Course]]))</f>
        <v>CDEV93</v>
      </c>
      <c r="I1583" t="str">
        <f>VLOOKUP(Source[[#This Row],[SubjCrse]],'Courses and Categories'!$E$2:$G$1816,3,FALSE)</f>
        <v>Credit Gen Ed/CTE</v>
      </c>
      <c r="J1583">
        <v>601</v>
      </c>
      <c r="K1583" t="s">
        <v>3105</v>
      </c>
      <c r="L1583" t="s">
        <v>50</v>
      </c>
      <c r="M1583" t="s">
        <v>903</v>
      </c>
      <c r="N1583" t="s">
        <v>51</v>
      </c>
      <c r="O1583">
        <v>910</v>
      </c>
      <c r="P1583">
        <v>1200</v>
      </c>
      <c r="Q1583" t="s">
        <v>236</v>
      </c>
      <c r="R1583">
        <v>238</v>
      </c>
      <c r="S1583" t="s">
        <v>134</v>
      </c>
      <c r="T1583">
        <v>1</v>
      </c>
      <c r="U1583" s="1">
        <v>43479</v>
      </c>
      <c r="V1583" s="1">
        <v>43607</v>
      </c>
      <c r="W1583" t="s">
        <v>3106</v>
      </c>
      <c r="X1583" t="s">
        <v>1929</v>
      </c>
      <c r="Y1583">
        <v>39</v>
      </c>
      <c r="Z1583">
        <v>38</v>
      </c>
      <c r="AA1583">
        <v>45</v>
      </c>
      <c r="AB1583">
        <v>84.444400000000002</v>
      </c>
      <c r="AD1583">
        <f>IF(ISBLANK(Source[[#This Row],[CrosslistID]]),1,1/COUNTIFS(Source[CrosslistID],Source[[#This Row],[CrosslistID]],Source[TermDesc],Source[[#This Row],[TermDesc]]))</f>
        <v>1</v>
      </c>
      <c r="AG1583">
        <v>0</v>
      </c>
      <c r="AH1583">
        <v>84.444400000000002</v>
      </c>
      <c r="AI1583">
        <v>3.5</v>
      </c>
      <c r="AJ1583">
        <v>3.9</v>
      </c>
      <c r="AK1583">
        <v>0.2</v>
      </c>
      <c r="AL15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83">
        <f>IF(AND(Source[[#This Row],[Credit_Noncredit]]="Noncredit",Source[[#This Row],[FTEF]]&gt;0),Source[[#This Row],[NC XLST FTES]]*525/(437.5*Source[[#This Row],[FTEF]]),0)</f>
        <v>0</v>
      </c>
      <c r="AN1583">
        <f>IF(Source[[#This Row],[Credit_Noncredit]]="Credit",Source[[#This Row],[Census Enrollment]],Source[[#This Row],[Noncredit Avg. Attendance]])</f>
        <v>39</v>
      </c>
    </row>
    <row r="1584" spans="1:40" x14ac:dyDescent="0.25">
      <c r="A1584" t="s">
        <v>4581</v>
      </c>
      <c r="B1584" t="s">
        <v>886</v>
      </c>
      <c r="C1584" t="s">
        <v>632</v>
      </c>
      <c r="D1584" t="s">
        <v>633</v>
      </c>
      <c r="E1584" s="4">
        <v>37878</v>
      </c>
      <c r="F1584" s="4" t="s">
        <v>634</v>
      </c>
      <c r="G1584" s="4">
        <v>96</v>
      </c>
      <c r="H1584" t="str">
        <f>CONCATENATE(Source[[#This Row],[Subject]],TRIM(Source[[#This Row],[Course]]))</f>
        <v>CDEV96</v>
      </c>
      <c r="I1584" t="str">
        <f>VLOOKUP(Source[[#This Row],[SubjCrse]],'Courses and Categories'!$E$2:$G$1816,3,FALSE)</f>
        <v>Credit CTE</v>
      </c>
      <c r="J1584">
        <v>501</v>
      </c>
      <c r="K1584" t="s">
        <v>5055</v>
      </c>
      <c r="L1584" t="s">
        <v>87</v>
      </c>
      <c r="M1584" t="s">
        <v>903</v>
      </c>
      <c r="N1584" t="s">
        <v>815</v>
      </c>
      <c r="O1584" t="s">
        <v>425</v>
      </c>
      <c r="P1584" t="s">
        <v>2345</v>
      </c>
      <c r="Q1584" t="s">
        <v>1779</v>
      </c>
      <c r="R1584" t="s">
        <v>5056</v>
      </c>
      <c r="S1584" t="s">
        <v>134</v>
      </c>
      <c r="T1584">
        <v>1</v>
      </c>
      <c r="U1584" s="1">
        <v>43479</v>
      </c>
      <c r="V1584" s="1">
        <v>43607</v>
      </c>
      <c r="W1584" t="s">
        <v>5057</v>
      </c>
      <c r="X1584" t="s">
        <v>1929</v>
      </c>
      <c r="Y1584">
        <v>15</v>
      </c>
      <c r="Z1584">
        <v>14</v>
      </c>
      <c r="AA1584">
        <v>45</v>
      </c>
      <c r="AB1584">
        <v>31.1111</v>
      </c>
      <c r="AD1584">
        <f>IF(ISBLANK(Source[[#This Row],[CrosslistID]]),1,1/COUNTIFS(Source[CrosslistID],Source[[#This Row],[CrosslistID]],Source[TermDesc],Source[[#This Row],[TermDesc]]))</f>
        <v>1</v>
      </c>
      <c r="AG1584">
        <v>0</v>
      </c>
      <c r="AH1584">
        <v>31.1111</v>
      </c>
      <c r="AI1584">
        <v>1.3</v>
      </c>
      <c r="AJ1584">
        <v>1.5</v>
      </c>
      <c r="AK1584">
        <v>0.2</v>
      </c>
      <c r="AL15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84">
        <f>IF(AND(Source[[#This Row],[Credit_Noncredit]]="Noncredit",Source[[#This Row],[FTEF]]&gt;0),Source[[#This Row],[NC XLST FTES]]*525/(437.5*Source[[#This Row],[FTEF]]),0)</f>
        <v>0</v>
      </c>
      <c r="AN1584">
        <f>IF(Source[[#This Row],[Credit_Noncredit]]="Credit",Source[[#This Row],[Census Enrollment]],Source[[#This Row],[Noncredit Avg. Attendance]])</f>
        <v>15</v>
      </c>
    </row>
    <row r="1585" spans="1:40" x14ac:dyDescent="0.25">
      <c r="A1585" t="s">
        <v>4581</v>
      </c>
      <c r="B1585" t="s">
        <v>886</v>
      </c>
      <c r="C1585" t="s">
        <v>632</v>
      </c>
      <c r="D1585" t="s">
        <v>633</v>
      </c>
      <c r="E1585" s="4">
        <v>31161</v>
      </c>
      <c r="F1585" s="4" t="s">
        <v>634</v>
      </c>
      <c r="G1585" s="4">
        <v>97</v>
      </c>
      <c r="H1585" t="str">
        <f>CONCATENATE(Source[[#This Row],[Subject]],TRIM(Source[[#This Row],[Course]]))</f>
        <v>CDEV97</v>
      </c>
      <c r="I1585" t="str">
        <f>VLOOKUP(Source[[#This Row],[SubjCrse]],'Courses and Categories'!$E$2:$G$1816,3,FALSE)</f>
        <v>Credit Gen Ed/CTE</v>
      </c>
      <c r="J1585">
        <v>1</v>
      </c>
      <c r="K1585" t="s">
        <v>3108</v>
      </c>
      <c r="L1585" t="s">
        <v>39</v>
      </c>
      <c r="M1585" t="s">
        <v>903</v>
      </c>
      <c r="N1585" t="s">
        <v>185</v>
      </c>
      <c r="O1585">
        <v>910</v>
      </c>
      <c r="P1585">
        <v>1200</v>
      </c>
      <c r="Q1585" t="s">
        <v>236</v>
      </c>
      <c r="R1585">
        <v>251</v>
      </c>
      <c r="S1585" t="s">
        <v>134</v>
      </c>
      <c r="T1585">
        <v>1</v>
      </c>
      <c r="U1585" s="1">
        <v>43479</v>
      </c>
      <c r="V1585" s="1">
        <v>43607</v>
      </c>
      <c r="W1585" t="s">
        <v>3062</v>
      </c>
      <c r="X1585" t="s">
        <v>1929</v>
      </c>
      <c r="Y1585">
        <v>27</v>
      </c>
      <c r="Z1585">
        <v>26</v>
      </c>
      <c r="AA1585">
        <v>45</v>
      </c>
      <c r="AB1585">
        <v>57.777799999999999</v>
      </c>
      <c r="AD1585">
        <f>IF(ISBLANK(Source[[#This Row],[CrosslistID]]),1,1/COUNTIFS(Source[CrosslistID],Source[[#This Row],[CrosslistID]],Source[TermDesc],Source[[#This Row],[TermDesc]]))</f>
        <v>1</v>
      </c>
      <c r="AG1585">
        <v>0</v>
      </c>
      <c r="AH1585">
        <v>57.777799999999999</v>
      </c>
      <c r="AI1585">
        <v>2.5</v>
      </c>
      <c r="AJ1585">
        <v>2.7</v>
      </c>
      <c r="AK1585">
        <v>0.2</v>
      </c>
      <c r="AL15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85">
        <f>IF(AND(Source[[#This Row],[Credit_Noncredit]]="Noncredit",Source[[#This Row],[FTEF]]&gt;0),Source[[#This Row],[NC XLST FTES]]*525/(437.5*Source[[#This Row],[FTEF]]),0)</f>
        <v>0</v>
      </c>
      <c r="AN1585">
        <f>IF(Source[[#This Row],[Credit_Noncredit]]="Credit",Source[[#This Row],[Census Enrollment]],Source[[#This Row],[Noncredit Avg. Attendance]])</f>
        <v>27</v>
      </c>
    </row>
    <row r="1586" spans="1:40" x14ac:dyDescent="0.25">
      <c r="A1586" t="s">
        <v>4581</v>
      </c>
      <c r="B1586" t="s">
        <v>886</v>
      </c>
      <c r="C1586" t="s">
        <v>632</v>
      </c>
      <c r="D1586" t="s">
        <v>633</v>
      </c>
      <c r="E1586" s="4">
        <v>37882</v>
      </c>
      <c r="F1586" s="4" t="s">
        <v>634</v>
      </c>
      <c r="G1586" s="4">
        <v>99</v>
      </c>
      <c r="H1586" t="str">
        <f>CONCATENATE(Source[[#This Row],[Subject]],TRIM(Source[[#This Row],[Course]]))</f>
        <v>CDEV99</v>
      </c>
      <c r="I1586" t="str">
        <f>VLOOKUP(Source[[#This Row],[SubjCrse]],'Courses and Categories'!$E$2:$G$1816,3,FALSE)</f>
        <v>Credit CTE</v>
      </c>
      <c r="J1586">
        <v>601</v>
      </c>
      <c r="K1586" t="s">
        <v>3111</v>
      </c>
      <c r="L1586" t="s">
        <v>50</v>
      </c>
      <c r="M1586" t="s">
        <v>903</v>
      </c>
      <c r="N1586" t="s">
        <v>51</v>
      </c>
      <c r="O1586">
        <v>910</v>
      </c>
      <c r="P1586">
        <v>1325</v>
      </c>
      <c r="Q1586" t="s">
        <v>236</v>
      </c>
      <c r="R1586">
        <v>240</v>
      </c>
      <c r="S1586" t="s">
        <v>134</v>
      </c>
      <c r="T1586" t="s">
        <v>44</v>
      </c>
      <c r="U1586" s="1">
        <v>43540</v>
      </c>
      <c r="V1586" s="1">
        <v>43568</v>
      </c>
      <c r="W1586" t="s">
        <v>1390</v>
      </c>
      <c r="X1586" t="s">
        <v>46</v>
      </c>
      <c r="Y1586">
        <v>22</v>
      </c>
      <c r="Z1586">
        <v>19</v>
      </c>
      <c r="AA1586">
        <v>45</v>
      </c>
      <c r="AB1586">
        <v>42.222200000000001</v>
      </c>
      <c r="AD1586">
        <f>IF(ISBLANK(Source[[#This Row],[CrosslistID]]),1,1/COUNTIFS(Source[CrosslistID],Source[[#This Row],[CrosslistID]],Source[TermDesc],Source[[#This Row],[TermDesc]]))</f>
        <v>1</v>
      </c>
      <c r="AG1586">
        <v>0</v>
      </c>
      <c r="AH1586">
        <v>42.222200000000001</v>
      </c>
      <c r="AI1586">
        <v>0.65100000000000002</v>
      </c>
      <c r="AJ1586">
        <v>0.65100000000000002</v>
      </c>
      <c r="AK1586">
        <v>6.6699999999999995E-2</v>
      </c>
      <c r="AL15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86">
        <f>IF(AND(Source[[#This Row],[Credit_Noncredit]]="Noncredit",Source[[#This Row],[FTEF]]&gt;0),Source[[#This Row],[NC XLST FTES]]*525/(437.5*Source[[#This Row],[FTEF]]),0)</f>
        <v>0</v>
      </c>
      <c r="AN1586">
        <f>IF(Source[[#This Row],[Credit_Noncredit]]="Credit",Source[[#This Row],[Census Enrollment]],Source[[#This Row],[Noncredit Avg. Attendance]])</f>
        <v>22</v>
      </c>
    </row>
    <row r="1587" spans="1:40" x14ac:dyDescent="0.25">
      <c r="A1587" t="s">
        <v>4581</v>
      </c>
      <c r="B1587" t="s">
        <v>886</v>
      </c>
      <c r="C1587" t="s">
        <v>632</v>
      </c>
      <c r="D1587" t="s">
        <v>633</v>
      </c>
      <c r="E1587" s="4">
        <v>35785</v>
      </c>
      <c r="F1587" s="4" t="s">
        <v>634</v>
      </c>
      <c r="G1587" s="4">
        <v>101</v>
      </c>
      <c r="H1587" t="str">
        <f>CONCATENATE(Source[[#This Row],[Subject]],TRIM(Source[[#This Row],[Course]]))</f>
        <v>CDEV101</v>
      </c>
      <c r="I1587" t="str">
        <f>VLOOKUP(Source[[#This Row],[SubjCrse]],'Courses and Categories'!$E$2:$G$1816,3,FALSE)</f>
        <v>Credit CTE</v>
      </c>
      <c r="J1587">
        <v>501</v>
      </c>
      <c r="K1587" t="s">
        <v>5058</v>
      </c>
      <c r="L1587" t="s">
        <v>87</v>
      </c>
      <c r="M1587" t="s">
        <v>903</v>
      </c>
      <c r="N1587" t="s">
        <v>50</v>
      </c>
      <c r="O1587">
        <v>1810</v>
      </c>
      <c r="P1587">
        <v>2100</v>
      </c>
      <c r="Q1587" t="s">
        <v>236</v>
      </c>
      <c r="R1587">
        <v>251</v>
      </c>
      <c r="S1587" t="s">
        <v>134</v>
      </c>
      <c r="T1587">
        <v>1</v>
      </c>
      <c r="U1587" s="1">
        <v>43479</v>
      </c>
      <c r="V1587" s="1">
        <v>43607</v>
      </c>
      <c r="W1587" t="s">
        <v>3063</v>
      </c>
      <c r="X1587" t="s">
        <v>1929</v>
      </c>
      <c r="Y1587">
        <v>19</v>
      </c>
      <c r="Z1587">
        <v>16</v>
      </c>
      <c r="AA1587">
        <v>45</v>
      </c>
      <c r="AB1587">
        <v>35.555599999999998</v>
      </c>
      <c r="AD1587">
        <f>IF(ISBLANK(Source[[#This Row],[CrosslistID]]),1,1/COUNTIFS(Source[CrosslistID],Source[[#This Row],[CrosslistID]],Source[TermDesc],Source[[#This Row],[TermDesc]]))</f>
        <v>1</v>
      </c>
      <c r="AG1587">
        <v>0</v>
      </c>
      <c r="AH1587">
        <v>35.555599999999998</v>
      </c>
      <c r="AI1587">
        <v>1.8</v>
      </c>
      <c r="AJ1587">
        <v>1.9</v>
      </c>
      <c r="AK1587">
        <v>0.2</v>
      </c>
      <c r="AL15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87">
        <f>IF(AND(Source[[#This Row],[Credit_Noncredit]]="Noncredit",Source[[#This Row],[FTEF]]&gt;0),Source[[#This Row],[NC XLST FTES]]*525/(437.5*Source[[#This Row],[FTEF]]),0)</f>
        <v>0</v>
      </c>
      <c r="AN1587">
        <f>IF(Source[[#This Row],[Credit_Noncredit]]="Credit",Source[[#This Row],[Census Enrollment]],Source[[#This Row],[Noncredit Avg. Attendance]])</f>
        <v>19</v>
      </c>
    </row>
    <row r="1588" spans="1:40" x14ac:dyDescent="0.25">
      <c r="A1588" t="s">
        <v>4581</v>
      </c>
      <c r="B1588" t="s">
        <v>886</v>
      </c>
      <c r="C1588" t="s">
        <v>632</v>
      </c>
      <c r="D1588" t="s">
        <v>633</v>
      </c>
      <c r="E1588" s="4">
        <v>37883</v>
      </c>
      <c r="F1588" s="4" t="s">
        <v>634</v>
      </c>
      <c r="G1588" s="4">
        <v>105</v>
      </c>
      <c r="H1588" t="str">
        <f>CONCATENATE(Source[[#This Row],[Subject]],TRIM(Source[[#This Row],[Course]]))</f>
        <v>CDEV105</v>
      </c>
      <c r="I1588" t="str">
        <f>VLOOKUP(Source[[#This Row],[SubjCrse]],'Courses and Categories'!$E$2:$G$1816,3,FALSE)</f>
        <v>Credit CTE</v>
      </c>
      <c r="J1588">
        <v>548</v>
      </c>
      <c r="K1588" t="s">
        <v>1387</v>
      </c>
      <c r="L1588" t="s">
        <v>87</v>
      </c>
      <c r="M1588" t="s">
        <v>903</v>
      </c>
      <c r="N1588" t="s">
        <v>185</v>
      </c>
      <c r="O1588">
        <v>1810</v>
      </c>
      <c r="P1588">
        <v>2000</v>
      </c>
      <c r="Q1588" t="s">
        <v>60</v>
      </c>
      <c r="R1588">
        <v>130</v>
      </c>
      <c r="S1588" t="s">
        <v>61</v>
      </c>
      <c r="T1588">
        <v>1</v>
      </c>
      <c r="U1588" s="1">
        <v>43479</v>
      </c>
      <c r="V1588" s="1">
        <v>43607</v>
      </c>
      <c r="W1588" t="s">
        <v>1145</v>
      </c>
      <c r="X1588" t="s">
        <v>1929</v>
      </c>
      <c r="Y1588">
        <v>39</v>
      </c>
      <c r="Z1588">
        <v>37</v>
      </c>
      <c r="AA1588">
        <v>40</v>
      </c>
      <c r="AB1588">
        <v>92.5</v>
      </c>
      <c r="AD1588">
        <f>IF(ISBLANK(Source[[#This Row],[CrosslistID]]),1,1/COUNTIFS(Source[CrosslistID],Source[[#This Row],[CrosslistID]],Source[TermDesc],Source[[#This Row],[TermDesc]]))</f>
        <v>1</v>
      </c>
      <c r="AG1588">
        <v>0</v>
      </c>
      <c r="AH1588">
        <v>92.5</v>
      </c>
      <c r="AI1588">
        <v>2.6</v>
      </c>
      <c r="AJ1588">
        <v>2.6</v>
      </c>
      <c r="AK1588">
        <v>0.1333</v>
      </c>
      <c r="AL15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88">
        <f>IF(AND(Source[[#This Row],[Credit_Noncredit]]="Noncredit",Source[[#This Row],[FTEF]]&gt;0),Source[[#This Row],[NC XLST FTES]]*525/(437.5*Source[[#This Row],[FTEF]]),0)</f>
        <v>0</v>
      </c>
      <c r="AN1588">
        <f>IF(Source[[#This Row],[Credit_Noncredit]]="Credit",Source[[#This Row],[Census Enrollment]],Source[[#This Row],[Noncredit Avg. Attendance]])</f>
        <v>39</v>
      </c>
    </row>
    <row r="1589" spans="1:40" x14ac:dyDescent="0.25">
      <c r="A1589" t="s">
        <v>4581</v>
      </c>
      <c r="B1589" t="s">
        <v>886</v>
      </c>
      <c r="C1589" t="s">
        <v>632</v>
      </c>
      <c r="D1589" t="s">
        <v>633</v>
      </c>
      <c r="E1589" s="4">
        <v>39254</v>
      </c>
      <c r="F1589" s="4" t="s">
        <v>634</v>
      </c>
      <c r="G1589" s="4">
        <v>107</v>
      </c>
      <c r="H1589" t="str">
        <f>CONCATENATE(Source[[#This Row],[Subject]],TRIM(Source[[#This Row],[Course]]))</f>
        <v>CDEV107</v>
      </c>
      <c r="I1589" t="str">
        <f>VLOOKUP(Source[[#This Row],[SubjCrse]],'Courses and Categories'!$E$2:$G$1816,3,FALSE)</f>
        <v>Credit Gen Ed/CTE</v>
      </c>
      <c r="J1589">
        <v>931</v>
      </c>
      <c r="K1589" t="s">
        <v>3113</v>
      </c>
      <c r="L1589" t="s">
        <v>87</v>
      </c>
      <c r="M1589" t="s">
        <v>897</v>
      </c>
      <c r="N1589" t="s">
        <v>42</v>
      </c>
      <c r="O1589" t="s">
        <v>42</v>
      </c>
      <c r="P1589" t="s">
        <v>42</v>
      </c>
      <c r="Q1589" t="s">
        <v>42</v>
      </c>
      <c r="S1589" t="s">
        <v>134</v>
      </c>
      <c r="T1589" t="s">
        <v>44</v>
      </c>
      <c r="U1589" s="1">
        <v>43493</v>
      </c>
      <c r="V1589" s="1">
        <v>43607</v>
      </c>
      <c r="W1589" t="s">
        <v>5059</v>
      </c>
      <c r="X1589" t="s">
        <v>918</v>
      </c>
      <c r="Y1589">
        <v>17</v>
      </c>
      <c r="Z1589">
        <v>15</v>
      </c>
      <c r="AA1589">
        <v>20</v>
      </c>
      <c r="AB1589">
        <v>75</v>
      </c>
      <c r="AC1589" t="s">
        <v>4120</v>
      </c>
      <c r="AD1589">
        <f>IF(ISBLANK(Source[[#This Row],[CrosslistID]]),1,1/COUNTIFS(Source[CrosslistID],Source[[#This Row],[CrosslistID]],Source[TermDesc],Source[[#This Row],[TermDesc]]))</f>
        <v>0.5</v>
      </c>
      <c r="AE1589">
        <v>39</v>
      </c>
      <c r="AF1589">
        <v>45</v>
      </c>
      <c r="AG1589">
        <v>86.666700000000006</v>
      </c>
      <c r="AH1589">
        <v>86.666700000000006</v>
      </c>
      <c r="AI1589">
        <v>1.6</v>
      </c>
      <c r="AJ1589">
        <v>1.7</v>
      </c>
      <c r="AK1589">
        <v>0</v>
      </c>
      <c r="AL15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89">
        <f>IF(AND(Source[[#This Row],[Credit_Noncredit]]="Noncredit",Source[[#This Row],[FTEF]]&gt;0),Source[[#This Row],[NC XLST FTES]]*525/(437.5*Source[[#This Row],[FTEF]]),0)</f>
        <v>0</v>
      </c>
      <c r="AN1589">
        <f>IF(Source[[#This Row],[Credit_Noncredit]]="Credit",Source[[#This Row],[Census Enrollment]],Source[[#This Row],[Noncredit Avg. Attendance]])</f>
        <v>17</v>
      </c>
    </row>
    <row r="1590" spans="1:40" x14ac:dyDescent="0.25">
      <c r="A1590" t="s">
        <v>4581</v>
      </c>
      <c r="B1590" t="s">
        <v>886</v>
      </c>
      <c r="C1590" t="s">
        <v>632</v>
      </c>
      <c r="D1590" t="s">
        <v>633</v>
      </c>
      <c r="E1590" s="4">
        <v>36545</v>
      </c>
      <c r="F1590" s="4" t="s">
        <v>634</v>
      </c>
      <c r="G1590" s="4">
        <v>114</v>
      </c>
      <c r="H1590" t="str">
        <f>CONCATENATE(Source[[#This Row],[Subject]],TRIM(Source[[#This Row],[Course]]))</f>
        <v>CDEV114</v>
      </c>
      <c r="I1590" t="str">
        <f>VLOOKUP(Source[[#This Row],[SubjCrse]],'Courses and Categories'!$E$2:$G$1816,3,FALSE)</f>
        <v>Credit CTE</v>
      </c>
      <c r="J1590">
        <v>1</v>
      </c>
      <c r="K1590" t="s">
        <v>1388</v>
      </c>
      <c r="L1590" t="s">
        <v>39</v>
      </c>
      <c r="M1590" t="s">
        <v>891</v>
      </c>
      <c r="N1590" t="s">
        <v>42</v>
      </c>
      <c r="O1590" t="s">
        <v>42</v>
      </c>
      <c r="P1590" t="s">
        <v>42</v>
      </c>
      <c r="Q1590" t="s">
        <v>42</v>
      </c>
      <c r="S1590" t="s">
        <v>134</v>
      </c>
      <c r="T1590">
        <v>1</v>
      </c>
      <c r="U1590" s="1">
        <v>43479</v>
      </c>
      <c r="V1590" s="1">
        <v>43607</v>
      </c>
      <c r="W1590" t="s">
        <v>1199</v>
      </c>
      <c r="X1590" t="s">
        <v>893</v>
      </c>
      <c r="Y1590">
        <v>45</v>
      </c>
      <c r="Z1590">
        <v>42</v>
      </c>
      <c r="AA1590">
        <v>80</v>
      </c>
      <c r="AB1590">
        <v>52.5</v>
      </c>
      <c r="AD1590">
        <f>IF(ISBLANK(Source[[#This Row],[CrosslistID]]),1,1/COUNTIFS(Source[CrosslistID],Source[[#This Row],[CrosslistID]],Source[TermDesc],Source[[#This Row],[TermDesc]]))</f>
        <v>1</v>
      </c>
      <c r="AG1590">
        <v>0</v>
      </c>
      <c r="AH1590">
        <v>52.5</v>
      </c>
      <c r="AI1590">
        <v>1.7330000000000001</v>
      </c>
      <c r="AJ1590">
        <v>1.7663</v>
      </c>
      <c r="AK1590">
        <v>0.34399999999999997</v>
      </c>
      <c r="AL15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90">
        <f>IF(AND(Source[[#This Row],[Credit_Noncredit]]="Noncredit",Source[[#This Row],[FTEF]]&gt;0),Source[[#This Row],[NC XLST FTES]]*525/(437.5*Source[[#This Row],[FTEF]]),0)</f>
        <v>0</v>
      </c>
      <c r="AN1590">
        <f>IF(Source[[#This Row],[Credit_Noncredit]]="Credit",Source[[#This Row],[Census Enrollment]],Source[[#This Row],[Noncredit Avg. Attendance]])</f>
        <v>45</v>
      </c>
    </row>
    <row r="1591" spans="1:40" x14ac:dyDescent="0.25">
      <c r="A1591" t="s">
        <v>4581</v>
      </c>
      <c r="B1591" t="s">
        <v>886</v>
      </c>
      <c r="C1591" t="s">
        <v>632</v>
      </c>
      <c r="D1591" t="s">
        <v>633</v>
      </c>
      <c r="E1591" s="4">
        <v>38600</v>
      </c>
      <c r="F1591" s="4" t="s">
        <v>634</v>
      </c>
      <c r="G1591" s="4">
        <v>120</v>
      </c>
      <c r="H1591" t="str">
        <f>CONCATENATE(Source[[#This Row],[Subject]],TRIM(Source[[#This Row],[Course]]))</f>
        <v>CDEV120</v>
      </c>
      <c r="I1591" t="str">
        <f>VLOOKUP(Source[[#This Row],[SubjCrse]],'Courses and Categories'!$E$2:$G$1816,3,FALSE)</f>
        <v>Credit CTE</v>
      </c>
      <c r="J1591">
        <v>501</v>
      </c>
      <c r="K1591" t="s">
        <v>5060</v>
      </c>
      <c r="L1591" t="s">
        <v>87</v>
      </c>
      <c r="M1591" t="s">
        <v>903</v>
      </c>
      <c r="N1591" t="s">
        <v>3080</v>
      </c>
      <c r="O1591" t="s">
        <v>5061</v>
      </c>
      <c r="P1591" t="s">
        <v>5062</v>
      </c>
      <c r="Q1591" t="s">
        <v>3083</v>
      </c>
      <c r="R1591" t="s">
        <v>5063</v>
      </c>
      <c r="S1591" t="s">
        <v>134</v>
      </c>
      <c r="T1591" t="s">
        <v>44</v>
      </c>
      <c r="U1591" s="1">
        <v>43487</v>
      </c>
      <c r="V1591" s="1">
        <v>43599</v>
      </c>
      <c r="W1591" t="s">
        <v>5064</v>
      </c>
      <c r="X1591" t="s">
        <v>46</v>
      </c>
      <c r="Y1591">
        <v>35</v>
      </c>
      <c r="Z1591">
        <v>12</v>
      </c>
      <c r="AA1591">
        <v>40</v>
      </c>
      <c r="AB1591">
        <v>30</v>
      </c>
      <c r="AD1591">
        <f>IF(ISBLANK(Source[[#This Row],[CrosslistID]]),1,1/COUNTIFS(Source[CrosslistID],Source[[#This Row],[CrosslistID]],Source[TermDesc],Source[[#This Row],[TermDesc]]))</f>
        <v>1</v>
      </c>
      <c r="AG1591">
        <v>0</v>
      </c>
      <c r="AH1591">
        <v>30</v>
      </c>
      <c r="AI1591">
        <v>0.35399999999999998</v>
      </c>
      <c r="AJ1591">
        <v>0.49099999999999999</v>
      </c>
      <c r="AK1591">
        <v>0.2</v>
      </c>
      <c r="AL15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91">
        <f>IF(AND(Source[[#This Row],[Credit_Noncredit]]="Noncredit",Source[[#This Row],[FTEF]]&gt;0),Source[[#This Row],[NC XLST FTES]]*525/(437.5*Source[[#This Row],[FTEF]]),0)</f>
        <v>0</v>
      </c>
      <c r="AN1591">
        <f>IF(Source[[#This Row],[Credit_Noncredit]]="Credit",Source[[#This Row],[Census Enrollment]],Source[[#This Row],[Noncredit Avg. Attendance]])</f>
        <v>35</v>
      </c>
    </row>
    <row r="1592" spans="1:40" x14ac:dyDescent="0.25">
      <c r="A1592" t="s">
        <v>4581</v>
      </c>
      <c r="B1592" t="s">
        <v>886</v>
      </c>
      <c r="C1592" t="s">
        <v>632</v>
      </c>
      <c r="D1592" t="s">
        <v>633</v>
      </c>
      <c r="E1592" s="4">
        <v>38646</v>
      </c>
      <c r="F1592" s="4" t="s">
        <v>634</v>
      </c>
      <c r="G1592" s="4">
        <v>121</v>
      </c>
      <c r="H1592" t="str">
        <f>CONCATENATE(Source[[#This Row],[Subject]],TRIM(Source[[#This Row],[Course]]))</f>
        <v>CDEV121</v>
      </c>
      <c r="I1592" t="str">
        <f>VLOOKUP(Source[[#This Row],[SubjCrse]],'Courses and Categories'!$E$2:$G$1816,3,FALSE)</f>
        <v>Credit CTE</v>
      </c>
      <c r="J1592">
        <v>601</v>
      </c>
      <c r="K1592" t="s">
        <v>1389</v>
      </c>
      <c r="L1592" t="s">
        <v>50</v>
      </c>
      <c r="M1592" t="s">
        <v>903</v>
      </c>
      <c r="N1592" t="s">
        <v>51</v>
      </c>
      <c r="O1592">
        <v>910</v>
      </c>
      <c r="P1592">
        <v>1730</v>
      </c>
      <c r="Q1592" t="s">
        <v>236</v>
      </c>
      <c r="R1592">
        <v>255</v>
      </c>
      <c r="S1592" t="s">
        <v>134</v>
      </c>
      <c r="T1592" t="s">
        <v>44</v>
      </c>
      <c r="U1592" s="1">
        <v>43505</v>
      </c>
      <c r="V1592" s="1">
        <v>43519</v>
      </c>
      <c r="W1592" t="s">
        <v>1367</v>
      </c>
      <c r="X1592" t="s">
        <v>905</v>
      </c>
      <c r="Y1592">
        <v>42</v>
      </c>
      <c r="Z1592">
        <v>42</v>
      </c>
      <c r="AA1592">
        <v>45</v>
      </c>
      <c r="AB1592">
        <v>93.333299999999994</v>
      </c>
      <c r="AD1592">
        <f>IF(ISBLANK(Source[[#This Row],[CrosslistID]]),1,1/COUNTIFS(Source[CrosslistID],Source[[#This Row],[CrosslistID]],Source[TermDesc],Source[[#This Row],[TermDesc]]))</f>
        <v>1</v>
      </c>
      <c r="AG1592">
        <v>0</v>
      </c>
      <c r="AH1592">
        <v>93.333299999999994</v>
      </c>
      <c r="AI1592">
        <v>1.3759999999999999</v>
      </c>
      <c r="AJ1592">
        <v>1.3759999999999999</v>
      </c>
      <c r="AK1592">
        <v>6.6699999999999995E-2</v>
      </c>
      <c r="AL15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92">
        <f>IF(AND(Source[[#This Row],[Credit_Noncredit]]="Noncredit",Source[[#This Row],[FTEF]]&gt;0),Source[[#This Row],[NC XLST FTES]]*525/(437.5*Source[[#This Row],[FTEF]]),0)</f>
        <v>0</v>
      </c>
      <c r="AN1592">
        <f>IF(Source[[#This Row],[Credit_Noncredit]]="Credit",Source[[#This Row],[Census Enrollment]],Source[[#This Row],[Noncredit Avg. Attendance]])</f>
        <v>42</v>
      </c>
    </row>
    <row r="1593" spans="1:40" x14ac:dyDescent="0.25">
      <c r="A1593" t="s">
        <v>4581</v>
      </c>
      <c r="B1593" t="s">
        <v>886</v>
      </c>
      <c r="C1593" t="s">
        <v>632</v>
      </c>
      <c r="D1593" t="s">
        <v>633</v>
      </c>
      <c r="E1593" s="4">
        <v>37915</v>
      </c>
      <c r="F1593" s="4" t="s">
        <v>634</v>
      </c>
      <c r="G1593" s="4">
        <v>121</v>
      </c>
      <c r="H1593" t="str">
        <f>CONCATENATE(Source[[#This Row],[Subject]],TRIM(Source[[#This Row],[Course]]))</f>
        <v>CDEV121</v>
      </c>
      <c r="I1593" t="str">
        <f>VLOOKUP(Source[[#This Row],[SubjCrse]],'Courses and Categories'!$E$2:$G$1816,3,FALSE)</f>
        <v>Credit CTE</v>
      </c>
      <c r="J1593">
        <v>602</v>
      </c>
      <c r="K1593" t="s">
        <v>1389</v>
      </c>
      <c r="L1593" t="s">
        <v>50</v>
      </c>
      <c r="M1593" t="s">
        <v>903</v>
      </c>
      <c r="N1593" t="s">
        <v>51</v>
      </c>
      <c r="O1593">
        <v>900</v>
      </c>
      <c r="P1593">
        <v>1715</v>
      </c>
      <c r="Q1593" t="s">
        <v>236</v>
      </c>
      <c r="R1593">
        <v>240</v>
      </c>
      <c r="S1593" t="s">
        <v>134</v>
      </c>
      <c r="T1593" t="s">
        <v>44</v>
      </c>
      <c r="U1593" s="1">
        <v>43568</v>
      </c>
      <c r="V1593" s="1">
        <v>43575</v>
      </c>
      <c r="W1593" t="s">
        <v>653</v>
      </c>
      <c r="X1593" t="s">
        <v>46</v>
      </c>
      <c r="Y1593">
        <v>39</v>
      </c>
      <c r="Z1593">
        <v>17</v>
      </c>
      <c r="AA1593">
        <v>45</v>
      </c>
      <c r="AB1593">
        <v>37.777799999999999</v>
      </c>
      <c r="AD1593">
        <f>IF(ISBLANK(Source[[#This Row],[CrosslistID]]),1,1/COUNTIFS(Source[CrosslistID],Source[[#This Row],[CrosslistID]],Source[TermDesc],Source[[#This Row],[TermDesc]]))</f>
        <v>1</v>
      </c>
      <c r="AG1593">
        <v>0</v>
      </c>
      <c r="AH1593">
        <v>37.777799999999999</v>
      </c>
      <c r="AI1593">
        <v>0.51800000000000002</v>
      </c>
      <c r="AJ1593">
        <v>0.5504</v>
      </c>
      <c r="AK1593">
        <v>6.6699999999999995E-2</v>
      </c>
      <c r="AL15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93">
        <f>IF(AND(Source[[#This Row],[Credit_Noncredit]]="Noncredit",Source[[#This Row],[FTEF]]&gt;0),Source[[#This Row],[NC XLST FTES]]*525/(437.5*Source[[#This Row],[FTEF]]),0)</f>
        <v>0</v>
      </c>
      <c r="AN1593">
        <f>IF(Source[[#This Row],[Credit_Noncredit]]="Credit",Source[[#This Row],[Census Enrollment]],Source[[#This Row],[Noncredit Avg. Attendance]])</f>
        <v>39</v>
      </c>
    </row>
    <row r="1594" spans="1:40" x14ac:dyDescent="0.25">
      <c r="A1594" t="s">
        <v>4581</v>
      </c>
      <c r="B1594" t="s">
        <v>886</v>
      </c>
      <c r="C1594" t="s">
        <v>632</v>
      </c>
      <c r="D1594" t="s">
        <v>633</v>
      </c>
      <c r="E1594" s="4">
        <v>39174</v>
      </c>
      <c r="F1594" s="4" t="s">
        <v>634</v>
      </c>
      <c r="G1594" s="4">
        <v>123</v>
      </c>
      <c r="H1594" t="str">
        <f>CONCATENATE(Source[[#This Row],[Subject]],TRIM(Source[[#This Row],[Course]]))</f>
        <v>CDEV123</v>
      </c>
      <c r="I1594" t="str">
        <f>VLOOKUP(Source[[#This Row],[SubjCrse]],'Courses and Categories'!$E$2:$G$1816,3,FALSE)</f>
        <v>Credit CTE</v>
      </c>
      <c r="J1594">
        <v>601</v>
      </c>
      <c r="K1594" t="s">
        <v>5065</v>
      </c>
      <c r="L1594" t="s">
        <v>50</v>
      </c>
      <c r="M1594" t="s">
        <v>903</v>
      </c>
      <c r="N1594" t="s">
        <v>51</v>
      </c>
      <c r="O1594">
        <v>910</v>
      </c>
      <c r="P1594">
        <v>1700</v>
      </c>
      <c r="Q1594" t="s">
        <v>236</v>
      </c>
      <c r="R1594">
        <v>230</v>
      </c>
      <c r="S1594" t="s">
        <v>134</v>
      </c>
      <c r="T1594" t="s">
        <v>44</v>
      </c>
      <c r="U1594" s="1">
        <v>43561</v>
      </c>
      <c r="V1594" s="1">
        <v>43568</v>
      </c>
      <c r="W1594" t="s">
        <v>659</v>
      </c>
      <c r="X1594" t="s">
        <v>46</v>
      </c>
      <c r="Y1594">
        <v>40</v>
      </c>
      <c r="Z1594">
        <v>28</v>
      </c>
      <c r="AA1594">
        <v>45</v>
      </c>
      <c r="AB1594">
        <v>62.222200000000001</v>
      </c>
      <c r="AD1594">
        <f>IF(ISBLANK(Source[[#This Row],[CrosslistID]]),1,1/COUNTIFS(Source[CrosslistID],Source[[#This Row],[CrosslistID]],Source[TermDesc],Source[[#This Row],[TermDesc]]))</f>
        <v>1</v>
      </c>
      <c r="AG1594">
        <v>0</v>
      </c>
      <c r="AH1594">
        <v>62.222200000000001</v>
      </c>
      <c r="AI1594">
        <v>0.79200000000000004</v>
      </c>
      <c r="AJ1594">
        <v>0.85289999999999999</v>
      </c>
      <c r="AK1594">
        <v>6.6699999999999995E-2</v>
      </c>
      <c r="AL15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94">
        <f>IF(AND(Source[[#This Row],[Credit_Noncredit]]="Noncredit",Source[[#This Row],[FTEF]]&gt;0),Source[[#This Row],[NC XLST FTES]]*525/(437.5*Source[[#This Row],[FTEF]]),0)</f>
        <v>0</v>
      </c>
      <c r="AN1594">
        <f>IF(Source[[#This Row],[Credit_Noncredit]]="Credit",Source[[#This Row],[Census Enrollment]],Source[[#This Row],[Noncredit Avg. Attendance]])</f>
        <v>40</v>
      </c>
    </row>
    <row r="1595" spans="1:40" x14ac:dyDescent="0.25">
      <c r="A1595" t="s">
        <v>4581</v>
      </c>
      <c r="B1595" t="s">
        <v>886</v>
      </c>
      <c r="C1595" t="s">
        <v>632</v>
      </c>
      <c r="D1595" t="s">
        <v>633</v>
      </c>
      <c r="E1595" s="4">
        <v>37494</v>
      </c>
      <c r="F1595" s="4" t="s">
        <v>634</v>
      </c>
      <c r="G1595" s="4">
        <v>124</v>
      </c>
      <c r="H1595" t="str">
        <f>CONCATENATE(Source[[#This Row],[Subject]],TRIM(Source[[#This Row],[Course]]))</f>
        <v>CDEV124</v>
      </c>
      <c r="I1595" t="str">
        <f>VLOOKUP(Source[[#This Row],[SubjCrse]],'Courses and Categories'!$E$2:$G$1816,3,FALSE)</f>
        <v>Credit CTE</v>
      </c>
      <c r="J1595">
        <v>601</v>
      </c>
      <c r="K1595" t="s">
        <v>3122</v>
      </c>
      <c r="L1595" t="s">
        <v>50</v>
      </c>
      <c r="M1595" t="s">
        <v>903</v>
      </c>
      <c r="N1595" t="s">
        <v>329</v>
      </c>
      <c r="O1595" t="s">
        <v>1353</v>
      </c>
      <c r="P1595" t="s">
        <v>1354</v>
      </c>
      <c r="Q1595" t="s">
        <v>1779</v>
      </c>
      <c r="R1595" t="s">
        <v>5056</v>
      </c>
      <c r="S1595" t="s">
        <v>134</v>
      </c>
      <c r="T1595" t="s">
        <v>44</v>
      </c>
      <c r="U1595" s="1">
        <v>43533</v>
      </c>
      <c r="V1595" s="1">
        <v>43547</v>
      </c>
      <c r="W1595" t="s">
        <v>5066</v>
      </c>
      <c r="X1595" t="s">
        <v>46</v>
      </c>
      <c r="Y1595">
        <v>43</v>
      </c>
      <c r="Z1595">
        <v>30</v>
      </c>
      <c r="AA1595">
        <v>45</v>
      </c>
      <c r="AB1595">
        <v>66.666700000000006</v>
      </c>
      <c r="AD1595">
        <f>IF(ISBLANK(Source[[#This Row],[CrosslistID]]),1,1/COUNTIFS(Source[CrosslistID],Source[[#This Row],[CrosslistID]],Source[TermDesc],Source[[#This Row],[TermDesc]]))</f>
        <v>1</v>
      </c>
      <c r="AG1595">
        <v>0</v>
      </c>
      <c r="AH1595">
        <v>66.666700000000006</v>
      </c>
      <c r="AI1595">
        <v>0.78600000000000003</v>
      </c>
      <c r="AJ1595">
        <v>0.94969999999999999</v>
      </c>
      <c r="AK1595">
        <v>6.6699999999999995E-2</v>
      </c>
      <c r="AL15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95">
        <f>IF(AND(Source[[#This Row],[Credit_Noncredit]]="Noncredit",Source[[#This Row],[FTEF]]&gt;0),Source[[#This Row],[NC XLST FTES]]*525/(437.5*Source[[#This Row],[FTEF]]),0)</f>
        <v>0</v>
      </c>
      <c r="AN1595">
        <f>IF(Source[[#This Row],[Credit_Noncredit]]="Credit",Source[[#This Row],[Census Enrollment]],Source[[#This Row],[Noncredit Avg. Attendance]])</f>
        <v>43</v>
      </c>
    </row>
    <row r="1596" spans="1:40" x14ac:dyDescent="0.25">
      <c r="A1596" t="s">
        <v>4581</v>
      </c>
      <c r="B1596" t="s">
        <v>886</v>
      </c>
      <c r="C1596" t="s">
        <v>632</v>
      </c>
      <c r="D1596" t="s">
        <v>633</v>
      </c>
      <c r="E1596" s="4">
        <v>37120</v>
      </c>
      <c r="F1596" s="4" t="s">
        <v>634</v>
      </c>
      <c r="G1596" s="4">
        <v>150</v>
      </c>
      <c r="H1596" t="str">
        <f>CONCATENATE(Source[[#This Row],[Subject]],TRIM(Source[[#This Row],[Course]]))</f>
        <v>CDEV150</v>
      </c>
      <c r="I1596" t="str">
        <f>VLOOKUP(Source[[#This Row],[SubjCrse]],'Courses and Categories'!$E$2:$G$1816,3,FALSE)</f>
        <v>Credit CTE</v>
      </c>
      <c r="J1596" t="s">
        <v>37</v>
      </c>
      <c r="K1596" t="s">
        <v>5067</v>
      </c>
      <c r="L1596" t="s">
        <v>87</v>
      </c>
      <c r="M1596" t="s">
        <v>903</v>
      </c>
      <c r="N1596" t="s">
        <v>185</v>
      </c>
      <c r="O1596">
        <v>1810</v>
      </c>
      <c r="P1596">
        <v>2100</v>
      </c>
      <c r="Q1596" t="s">
        <v>236</v>
      </c>
      <c r="R1596">
        <v>261</v>
      </c>
      <c r="S1596" t="s">
        <v>134</v>
      </c>
      <c r="T1596">
        <v>1</v>
      </c>
      <c r="U1596" s="1">
        <v>43479</v>
      </c>
      <c r="V1596" s="1">
        <v>43607</v>
      </c>
      <c r="W1596" t="s">
        <v>3064</v>
      </c>
      <c r="X1596" t="s">
        <v>1929</v>
      </c>
      <c r="Y1596">
        <v>8</v>
      </c>
      <c r="Z1596">
        <v>8</v>
      </c>
      <c r="AA1596">
        <v>45</v>
      </c>
      <c r="AB1596">
        <v>17.777799999999999</v>
      </c>
      <c r="AD1596">
        <f>IF(ISBLANK(Source[[#This Row],[CrosslistID]]),1,1/COUNTIFS(Source[CrosslistID],Source[[#This Row],[CrosslistID]],Source[TermDesc],Source[[#This Row],[TermDesc]]))</f>
        <v>1</v>
      </c>
      <c r="AG1596">
        <v>0</v>
      </c>
      <c r="AH1596">
        <v>17.777799999999999</v>
      </c>
      <c r="AI1596">
        <v>0.8</v>
      </c>
      <c r="AJ1596">
        <v>0.8</v>
      </c>
      <c r="AK1596">
        <v>0.2</v>
      </c>
      <c r="AL15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96">
        <f>IF(AND(Source[[#This Row],[Credit_Noncredit]]="Noncredit",Source[[#This Row],[FTEF]]&gt;0),Source[[#This Row],[NC XLST FTES]]*525/(437.5*Source[[#This Row],[FTEF]]),0)</f>
        <v>0</v>
      </c>
      <c r="AN1596">
        <f>IF(Source[[#This Row],[Credit_Noncredit]]="Credit",Source[[#This Row],[Census Enrollment]],Source[[#This Row],[Noncredit Avg. Attendance]])</f>
        <v>8</v>
      </c>
    </row>
    <row r="1597" spans="1:40" x14ac:dyDescent="0.25">
      <c r="A1597" t="s">
        <v>4581</v>
      </c>
      <c r="B1597" t="s">
        <v>886</v>
      </c>
      <c r="C1597" t="s">
        <v>632</v>
      </c>
      <c r="D1597" t="s">
        <v>3124</v>
      </c>
      <c r="E1597" s="4">
        <v>30259</v>
      </c>
      <c r="F1597" s="4" t="s">
        <v>3125</v>
      </c>
      <c r="G1597" s="4">
        <v>54</v>
      </c>
      <c r="H1597" t="str">
        <f>CONCATENATE(Source[[#This Row],[Subject]],TRIM(Source[[#This Row],[Course]]))</f>
        <v>DENT54</v>
      </c>
      <c r="I1597" t="str">
        <f>VLOOKUP(Source[[#This Row],[SubjCrse]],'Courses and Categories'!$E$2:$G$1816,3,FALSE)</f>
        <v>Credit Allied Health CTE</v>
      </c>
      <c r="J1597">
        <v>1</v>
      </c>
      <c r="K1597" t="s">
        <v>5068</v>
      </c>
      <c r="L1597" t="s">
        <v>39</v>
      </c>
      <c r="M1597" t="s">
        <v>903</v>
      </c>
      <c r="N1597" t="s">
        <v>180</v>
      </c>
      <c r="O1597">
        <v>1310</v>
      </c>
      <c r="P1597">
        <v>1500</v>
      </c>
      <c r="Q1597" t="s">
        <v>240</v>
      </c>
      <c r="R1597">
        <v>301</v>
      </c>
      <c r="S1597" t="s">
        <v>134</v>
      </c>
      <c r="T1597">
        <v>1</v>
      </c>
      <c r="U1597" s="1">
        <v>43479</v>
      </c>
      <c r="V1597" s="1">
        <v>43607</v>
      </c>
      <c r="W1597" t="s">
        <v>1855</v>
      </c>
      <c r="X1597" t="s">
        <v>1929</v>
      </c>
      <c r="Y1597">
        <v>16</v>
      </c>
      <c r="Z1597">
        <v>16</v>
      </c>
      <c r="AA1597">
        <v>20</v>
      </c>
      <c r="AB1597">
        <v>80</v>
      </c>
      <c r="AD1597">
        <f>IF(ISBLANK(Source[[#This Row],[CrosslistID]]),1,1/COUNTIFS(Source[CrosslistID],Source[[#This Row],[CrosslistID]],Source[TermDesc],Source[[#This Row],[TermDesc]]))</f>
        <v>1</v>
      </c>
      <c r="AG1597">
        <v>0</v>
      </c>
      <c r="AH1597">
        <v>80</v>
      </c>
      <c r="AI1597">
        <v>1</v>
      </c>
      <c r="AJ1597">
        <v>1.0667</v>
      </c>
      <c r="AK1597">
        <v>0.1333</v>
      </c>
      <c r="AL15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97">
        <f>IF(AND(Source[[#This Row],[Credit_Noncredit]]="Noncredit",Source[[#This Row],[FTEF]]&gt;0),Source[[#This Row],[NC XLST FTES]]*525/(437.5*Source[[#This Row],[FTEF]]),0)</f>
        <v>0</v>
      </c>
      <c r="AN1597">
        <f>IF(Source[[#This Row],[Credit_Noncredit]]="Credit",Source[[#This Row],[Census Enrollment]],Source[[#This Row],[Noncredit Avg. Attendance]])</f>
        <v>16</v>
      </c>
    </row>
    <row r="1598" spans="1:40" x14ac:dyDescent="0.25">
      <c r="A1598" t="s">
        <v>4581</v>
      </c>
      <c r="B1598" t="s">
        <v>886</v>
      </c>
      <c r="C1598" t="s">
        <v>632</v>
      </c>
      <c r="D1598" t="s">
        <v>3124</v>
      </c>
      <c r="E1598" s="4">
        <v>30260</v>
      </c>
      <c r="F1598" s="4" t="s">
        <v>3125</v>
      </c>
      <c r="G1598" s="4" t="s">
        <v>4584</v>
      </c>
      <c r="H1598" t="str">
        <f>CONCATENATE(Source[[#This Row],[Subject]],TRIM(Source[[#This Row],[Course]]))</f>
        <v>DENT55B</v>
      </c>
      <c r="I1598" t="str">
        <f>VLOOKUP(Source[[#This Row],[SubjCrse]],'Courses and Categories'!$E$2:$G$1816,3,FALSE)</f>
        <v>Credit Allied Health CTE</v>
      </c>
      <c r="J1598">
        <v>1</v>
      </c>
      <c r="K1598" t="s">
        <v>3137</v>
      </c>
      <c r="L1598" t="s">
        <v>39</v>
      </c>
      <c r="M1598" t="s">
        <v>903</v>
      </c>
      <c r="N1598" t="s">
        <v>91</v>
      </c>
      <c r="O1598">
        <v>1240</v>
      </c>
      <c r="P1598">
        <v>1330</v>
      </c>
      <c r="Q1598" t="s">
        <v>240</v>
      </c>
      <c r="R1598">
        <v>301</v>
      </c>
      <c r="S1598" t="s">
        <v>134</v>
      </c>
      <c r="T1598">
        <v>1</v>
      </c>
      <c r="U1598" s="1">
        <v>43479</v>
      </c>
      <c r="V1598" s="1">
        <v>43607</v>
      </c>
      <c r="W1598" t="s">
        <v>3138</v>
      </c>
      <c r="X1598" t="s">
        <v>1929</v>
      </c>
      <c r="Y1598">
        <v>14</v>
      </c>
      <c r="Z1598">
        <v>14</v>
      </c>
      <c r="AA1598">
        <v>20</v>
      </c>
      <c r="AB1598">
        <v>70</v>
      </c>
      <c r="AD1598">
        <f>IF(ISBLANK(Source[[#This Row],[CrosslistID]]),1,1/COUNTIFS(Source[CrosslistID],Source[[#This Row],[CrosslistID]],Source[TermDesc],Source[[#This Row],[TermDesc]]))</f>
        <v>1</v>
      </c>
      <c r="AG1598">
        <v>0</v>
      </c>
      <c r="AH1598">
        <v>70</v>
      </c>
      <c r="AI1598">
        <v>0.46700000000000003</v>
      </c>
      <c r="AJ1598">
        <v>0.46700000000000003</v>
      </c>
      <c r="AK1598">
        <v>6.6699999999999995E-2</v>
      </c>
      <c r="AL15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98">
        <f>IF(AND(Source[[#This Row],[Credit_Noncredit]]="Noncredit",Source[[#This Row],[FTEF]]&gt;0),Source[[#This Row],[NC XLST FTES]]*525/(437.5*Source[[#This Row],[FTEF]]),0)</f>
        <v>0</v>
      </c>
      <c r="AN1598">
        <f>IF(Source[[#This Row],[Credit_Noncredit]]="Credit",Source[[#This Row],[Census Enrollment]],Source[[#This Row],[Noncredit Avg. Attendance]])</f>
        <v>14</v>
      </c>
    </row>
    <row r="1599" spans="1:40" x14ac:dyDescent="0.25">
      <c r="A1599" t="s">
        <v>4581</v>
      </c>
      <c r="B1599" t="s">
        <v>886</v>
      </c>
      <c r="C1599" t="s">
        <v>632</v>
      </c>
      <c r="D1599" t="s">
        <v>3124</v>
      </c>
      <c r="E1599" s="4">
        <v>38767</v>
      </c>
      <c r="F1599" s="4" t="s">
        <v>3125</v>
      </c>
      <c r="G1599" s="4" t="s">
        <v>4584</v>
      </c>
      <c r="H1599" t="str">
        <f>CONCATENATE(Source[[#This Row],[Subject]],TRIM(Source[[#This Row],[Course]]))</f>
        <v>DENT55B</v>
      </c>
      <c r="I1599" t="str">
        <f>VLOOKUP(Source[[#This Row],[SubjCrse]],'Courses and Categories'!$E$2:$G$1816,3,FALSE)</f>
        <v>Credit Allied Health CTE</v>
      </c>
      <c r="J1599">
        <v>2</v>
      </c>
      <c r="K1599" t="s">
        <v>3137</v>
      </c>
      <c r="L1599" t="s">
        <v>39</v>
      </c>
      <c r="M1599" t="s">
        <v>1063</v>
      </c>
      <c r="N1599" t="s">
        <v>91</v>
      </c>
      <c r="O1599">
        <v>840</v>
      </c>
      <c r="P1599">
        <v>1130</v>
      </c>
      <c r="Q1599" t="s">
        <v>240</v>
      </c>
      <c r="R1599" t="s">
        <v>5069</v>
      </c>
      <c r="S1599" t="s">
        <v>134</v>
      </c>
      <c r="T1599">
        <v>1</v>
      </c>
      <c r="U1599" s="1">
        <v>43479</v>
      </c>
      <c r="V1599" s="1">
        <v>43607</v>
      </c>
      <c r="W1599" t="s">
        <v>3138</v>
      </c>
      <c r="X1599" t="s">
        <v>1929</v>
      </c>
      <c r="Y1599">
        <v>4</v>
      </c>
      <c r="Z1599">
        <v>4</v>
      </c>
      <c r="AA1599">
        <v>6</v>
      </c>
      <c r="AB1599">
        <v>66.666700000000006</v>
      </c>
      <c r="AD1599">
        <f>IF(ISBLANK(Source[[#This Row],[CrosslistID]]),1,1/COUNTIFS(Source[CrosslistID],Source[[#This Row],[CrosslistID]],Source[TermDesc],Source[[#This Row],[TermDesc]]))</f>
        <v>1</v>
      </c>
      <c r="AG1599">
        <v>0</v>
      </c>
      <c r="AH1599">
        <v>66.666700000000006</v>
      </c>
      <c r="AI1599">
        <v>0.4</v>
      </c>
      <c r="AJ1599">
        <v>0.4</v>
      </c>
      <c r="AK1599">
        <v>0.17</v>
      </c>
      <c r="AL15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599">
        <f>IF(AND(Source[[#This Row],[Credit_Noncredit]]="Noncredit",Source[[#This Row],[FTEF]]&gt;0),Source[[#This Row],[NC XLST FTES]]*525/(437.5*Source[[#This Row],[FTEF]]),0)</f>
        <v>0</v>
      </c>
      <c r="AN1599">
        <f>IF(Source[[#This Row],[Credit_Noncredit]]="Credit",Source[[#This Row],[Census Enrollment]],Source[[#This Row],[Noncredit Avg. Attendance]])</f>
        <v>4</v>
      </c>
    </row>
    <row r="1600" spans="1:40" x14ac:dyDescent="0.25">
      <c r="A1600" t="s">
        <v>4581</v>
      </c>
      <c r="B1600" t="s">
        <v>886</v>
      </c>
      <c r="C1600" t="s">
        <v>632</v>
      </c>
      <c r="D1600" t="s">
        <v>3124</v>
      </c>
      <c r="E1600" s="4">
        <v>38768</v>
      </c>
      <c r="F1600" s="4" t="s">
        <v>3125</v>
      </c>
      <c r="G1600" s="4" t="s">
        <v>4584</v>
      </c>
      <c r="H1600" t="str">
        <f>CONCATENATE(Source[[#This Row],[Subject]],TRIM(Source[[#This Row],[Course]]))</f>
        <v>DENT55B</v>
      </c>
      <c r="I1600" t="str">
        <f>VLOOKUP(Source[[#This Row],[SubjCrse]],'Courses and Categories'!$E$2:$G$1816,3,FALSE)</f>
        <v>Credit Allied Health CTE</v>
      </c>
      <c r="J1600">
        <v>3</v>
      </c>
      <c r="K1600" t="s">
        <v>3137</v>
      </c>
      <c r="L1600" t="s">
        <v>39</v>
      </c>
      <c r="M1600" t="s">
        <v>1063</v>
      </c>
      <c r="N1600" t="s">
        <v>91</v>
      </c>
      <c r="O1600">
        <v>1340</v>
      </c>
      <c r="P1600">
        <v>1630</v>
      </c>
      <c r="Q1600" t="s">
        <v>240</v>
      </c>
      <c r="R1600" t="s">
        <v>5069</v>
      </c>
      <c r="S1600" t="s">
        <v>134</v>
      </c>
      <c r="T1600">
        <v>1</v>
      </c>
      <c r="U1600" s="1">
        <v>43479</v>
      </c>
      <c r="V1600" s="1">
        <v>43607</v>
      </c>
      <c r="W1600" t="s">
        <v>3138</v>
      </c>
      <c r="X1600" t="s">
        <v>1929</v>
      </c>
      <c r="Y1600">
        <v>5</v>
      </c>
      <c r="Z1600">
        <v>5</v>
      </c>
      <c r="AA1600">
        <v>7</v>
      </c>
      <c r="AB1600">
        <v>71.428600000000003</v>
      </c>
      <c r="AD1600">
        <f>IF(ISBLANK(Source[[#This Row],[CrosslistID]]),1,1/COUNTIFS(Source[CrosslistID],Source[[#This Row],[CrosslistID]],Source[TermDesc],Source[[#This Row],[TermDesc]]))</f>
        <v>1</v>
      </c>
      <c r="AG1600">
        <v>0</v>
      </c>
      <c r="AH1600">
        <v>71.428600000000003</v>
      </c>
      <c r="AI1600">
        <v>0.5</v>
      </c>
      <c r="AJ1600">
        <v>0.5</v>
      </c>
      <c r="AK1600">
        <v>0.17</v>
      </c>
      <c r="AL16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00">
        <f>IF(AND(Source[[#This Row],[Credit_Noncredit]]="Noncredit",Source[[#This Row],[FTEF]]&gt;0),Source[[#This Row],[NC XLST FTES]]*525/(437.5*Source[[#This Row],[FTEF]]),0)</f>
        <v>0</v>
      </c>
      <c r="AN1600">
        <f>IF(Source[[#This Row],[Credit_Noncredit]]="Credit",Source[[#This Row],[Census Enrollment]],Source[[#This Row],[Noncredit Avg. Attendance]])</f>
        <v>5</v>
      </c>
    </row>
    <row r="1601" spans="1:40" x14ac:dyDescent="0.25">
      <c r="A1601" t="s">
        <v>4581</v>
      </c>
      <c r="B1601" t="s">
        <v>886</v>
      </c>
      <c r="C1601" t="s">
        <v>632</v>
      </c>
      <c r="D1601" t="s">
        <v>3124</v>
      </c>
      <c r="E1601" s="4">
        <v>38769</v>
      </c>
      <c r="F1601" s="4" t="s">
        <v>3125</v>
      </c>
      <c r="G1601" s="4" t="s">
        <v>4584</v>
      </c>
      <c r="H1601" t="str">
        <f>CONCATENATE(Source[[#This Row],[Subject]],TRIM(Source[[#This Row],[Course]]))</f>
        <v>DENT55B</v>
      </c>
      <c r="I1601" t="str">
        <f>VLOOKUP(Source[[#This Row],[SubjCrse]],'Courses and Categories'!$E$2:$G$1816,3,FALSE)</f>
        <v>Credit Allied Health CTE</v>
      </c>
      <c r="J1601">
        <v>4</v>
      </c>
      <c r="K1601" t="s">
        <v>3137</v>
      </c>
      <c r="L1601" t="s">
        <v>39</v>
      </c>
      <c r="M1601" t="s">
        <v>1063</v>
      </c>
      <c r="N1601" t="s">
        <v>185</v>
      </c>
      <c r="O1601">
        <v>1410</v>
      </c>
      <c r="P1601">
        <v>1700</v>
      </c>
      <c r="Q1601" t="s">
        <v>240</v>
      </c>
      <c r="R1601" t="s">
        <v>5069</v>
      </c>
      <c r="S1601" t="s">
        <v>134</v>
      </c>
      <c r="T1601">
        <v>1</v>
      </c>
      <c r="U1601" s="1">
        <v>43479</v>
      </c>
      <c r="V1601" s="1">
        <v>43607</v>
      </c>
      <c r="W1601" t="s">
        <v>3138</v>
      </c>
      <c r="X1601" t="s">
        <v>1929</v>
      </c>
      <c r="Y1601">
        <v>5</v>
      </c>
      <c r="Z1601">
        <v>5</v>
      </c>
      <c r="AA1601">
        <v>7</v>
      </c>
      <c r="AB1601">
        <v>71.428600000000003</v>
      </c>
      <c r="AD1601">
        <f>IF(ISBLANK(Source[[#This Row],[CrosslistID]]),1,1/COUNTIFS(Source[CrosslistID],Source[[#This Row],[CrosslistID]],Source[TermDesc],Source[[#This Row],[TermDesc]]))</f>
        <v>1</v>
      </c>
      <c r="AG1601">
        <v>0</v>
      </c>
      <c r="AH1601">
        <v>71.428600000000003</v>
      </c>
      <c r="AI1601">
        <v>0.5</v>
      </c>
      <c r="AJ1601">
        <v>0.5</v>
      </c>
      <c r="AK1601">
        <v>0.17</v>
      </c>
      <c r="AL16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01">
        <f>IF(AND(Source[[#This Row],[Credit_Noncredit]]="Noncredit",Source[[#This Row],[FTEF]]&gt;0),Source[[#This Row],[NC XLST FTES]]*525/(437.5*Source[[#This Row],[FTEF]]),0)</f>
        <v>0</v>
      </c>
      <c r="AN1601">
        <f>IF(Source[[#This Row],[Credit_Noncredit]]="Credit",Source[[#This Row],[Census Enrollment]],Source[[#This Row],[Noncredit Avg. Attendance]])</f>
        <v>5</v>
      </c>
    </row>
    <row r="1602" spans="1:40" x14ac:dyDescent="0.25">
      <c r="A1602" t="s">
        <v>4581</v>
      </c>
      <c r="B1602" t="s">
        <v>886</v>
      </c>
      <c r="C1602" t="s">
        <v>632</v>
      </c>
      <c r="D1602" t="s">
        <v>3124</v>
      </c>
      <c r="E1602" s="4">
        <v>30263</v>
      </c>
      <c r="F1602" s="4" t="s">
        <v>3125</v>
      </c>
      <c r="G1602" s="4">
        <v>57</v>
      </c>
      <c r="H1602" t="str">
        <f>CONCATENATE(Source[[#This Row],[Subject]],TRIM(Source[[#This Row],[Course]]))</f>
        <v>DENT57</v>
      </c>
      <c r="I1602" t="str">
        <f>VLOOKUP(Source[[#This Row],[SubjCrse]],'Courses and Categories'!$E$2:$G$1816,3,FALSE)</f>
        <v>Credit Allied Health CTE</v>
      </c>
      <c r="J1602">
        <v>1</v>
      </c>
      <c r="K1602" t="s">
        <v>5070</v>
      </c>
      <c r="L1602" t="s">
        <v>39</v>
      </c>
      <c r="M1602" t="s">
        <v>903</v>
      </c>
      <c r="N1602" t="s">
        <v>50</v>
      </c>
      <c r="O1602">
        <v>1410</v>
      </c>
      <c r="P1602">
        <v>1700</v>
      </c>
      <c r="Q1602" t="s">
        <v>240</v>
      </c>
      <c r="R1602">
        <v>301</v>
      </c>
      <c r="S1602" t="s">
        <v>134</v>
      </c>
      <c r="T1602">
        <v>1</v>
      </c>
      <c r="U1602" s="1">
        <v>43479</v>
      </c>
      <c r="V1602" s="1">
        <v>43607</v>
      </c>
      <c r="W1602" t="s">
        <v>552</v>
      </c>
      <c r="X1602" t="s">
        <v>1929</v>
      </c>
      <c r="Y1602">
        <v>15</v>
      </c>
      <c r="Z1602">
        <v>15</v>
      </c>
      <c r="AA1602">
        <v>20</v>
      </c>
      <c r="AB1602">
        <v>75</v>
      </c>
      <c r="AD1602">
        <f>IF(ISBLANK(Source[[#This Row],[CrosslistID]]),1,1/COUNTIFS(Source[CrosslistID],Source[[#This Row],[CrosslistID]],Source[TermDesc],Source[[#This Row],[TermDesc]]))</f>
        <v>1</v>
      </c>
      <c r="AG1602">
        <v>0</v>
      </c>
      <c r="AH1602">
        <v>75</v>
      </c>
      <c r="AI1602">
        <v>1.5</v>
      </c>
      <c r="AJ1602">
        <v>1.5</v>
      </c>
      <c r="AK1602">
        <v>0.2</v>
      </c>
      <c r="AL16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02">
        <f>IF(AND(Source[[#This Row],[Credit_Noncredit]]="Noncredit",Source[[#This Row],[FTEF]]&gt;0),Source[[#This Row],[NC XLST FTES]]*525/(437.5*Source[[#This Row],[FTEF]]),0)</f>
        <v>0</v>
      </c>
      <c r="AN1602">
        <f>IF(Source[[#This Row],[Credit_Noncredit]]="Credit",Source[[#This Row],[Census Enrollment]],Source[[#This Row],[Noncredit Avg. Attendance]])</f>
        <v>15</v>
      </c>
    </row>
    <row r="1603" spans="1:40" x14ac:dyDescent="0.25">
      <c r="A1603" t="s">
        <v>4581</v>
      </c>
      <c r="B1603" t="s">
        <v>886</v>
      </c>
      <c r="C1603" t="s">
        <v>632</v>
      </c>
      <c r="D1603" t="s">
        <v>3124</v>
      </c>
      <c r="E1603" s="4">
        <v>30264</v>
      </c>
      <c r="F1603" s="4" t="s">
        <v>3125</v>
      </c>
      <c r="G1603" s="4">
        <v>67</v>
      </c>
      <c r="H1603" t="str">
        <f>CONCATENATE(Source[[#This Row],[Subject]],TRIM(Source[[#This Row],[Course]]))</f>
        <v>DENT67</v>
      </c>
      <c r="I1603" t="str">
        <f>VLOOKUP(Source[[#This Row],[SubjCrse]],'Courses and Categories'!$E$2:$G$1816,3,FALSE)</f>
        <v>Credit Allied Health CTE</v>
      </c>
      <c r="J1603">
        <v>1</v>
      </c>
      <c r="K1603" t="s">
        <v>5071</v>
      </c>
      <c r="L1603" t="s">
        <v>39</v>
      </c>
      <c r="M1603" t="s">
        <v>903</v>
      </c>
      <c r="N1603" t="s">
        <v>1960</v>
      </c>
      <c r="O1603" t="s">
        <v>4157</v>
      </c>
      <c r="P1603" t="s">
        <v>5072</v>
      </c>
      <c r="Q1603" t="s">
        <v>2153</v>
      </c>
      <c r="R1603" t="s">
        <v>475</v>
      </c>
      <c r="S1603" t="s">
        <v>134</v>
      </c>
      <c r="T1603">
        <v>1</v>
      </c>
      <c r="U1603" s="1">
        <v>43479</v>
      </c>
      <c r="V1603" s="1">
        <v>43607</v>
      </c>
      <c r="W1603" t="s">
        <v>3134</v>
      </c>
      <c r="X1603" t="s">
        <v>1929</v>
      </c>
      <c r="Y1603">
        <v>17</v>
      </c>
      <c r="Z1603">
        <v>17</v>
      </c>
      <c r="AA1603">
        <v>20</v>
      </c>
      <c r="AB1603">
        <v>85</v>
      </c>
      <c r="AD1603">
        <f>IF(ISBLANK(Source[[#This Row],[CrosslistID]]),1,1/COUNTIFS(Source[CrosslistID],Source[[#This Row],[CrosslistID]],Source[TermDesc],Source[[#This Row],[TermDesc]]))</f>
        <v>1</v>
      </c>
      <c r="AG1603">
        <v>0</v>
      </c>
      <c r="AH1603">
        <v>85</v>
      </c>
      <c r="AI1603">
        <v>1.6</v>
      </c>
      <c r="AJ1603">
        <v>1.7</v>
      </c>
      <c r="AK1603">
        <v>0.2</v>
      </c>
      <c r="AL16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03">
        <f>IF(AND(Source[[#This Row],[Credit_Noncredit]]="Noncredit",Source[[#This Row],[FTEF]]&gt;0),Source[[#This Row],[NC XLST FTES]]*525/(437.5*Source[[#This Row],[FTEF]]),0)</f>
        <v>0</v>
      </c>
      <c r="AN1603">
        <f>IF(Source[[#This Row],[Credit_Noncredit]]="Credit",Source[[#This Row],[Census Enrollment]],Source[[#This Row],[Noncredit Avg. Attendance]])</f>
        <v>17</v>
      </c>
    </row>
    <row r="1604" spans="1:40" x14ac:dyDescent="0.25">
      <c r="A1604" t="s">
        <v>4581</v>
      </c>
      <c r="B1604" t="s">
        <v>886</v>
      </c>
      <c r="C1604" t="s">
        <v>632</v>
      </c>
      <c r="D1604" t="s">
        <v>3124</v>
      </c>
      <c r="E1604" s="4">
        <v>30265</v>
      </c>
      <c r="F1604" s="4" t="s">
        <v>3125</v>
      </c>
      <c r="G1604" s="4">
        <v>67</v>
      </c>
      <c r="H1604" t="str">
        <f>CONCATENATE(Source[[#This Row],[Subject]],TRIM(Source[[#This Row],[Course]]))</f>
        <v>DENT67</v>
      </c>
      <c r="I1604" t="str">
        <f>VLOOKUP(Source[[#This Row],[SubjCrse]],'Courses and Categories'!$E$2:$G$1816,3,FALSE)</f>
        <v>Credit Allied Health CTE</v>
      </c>
      <c r="J1604">
        <v>2</v>
      </c>
      <c r="K1604" t="s">
        <v>5071</v>
      </c>
      <c r="L1604" t="s">
        <v>39</v>
      </c>
      <c r="M1604" t="s">
        <v>1063</v>
      </c>
      <c r="N1604" t="s">
        <v>180</v>
      </c>
      <c r="O1604">
        <v>810</v>
      </c>
      <c r="P1604">
        <v>1100</v>
      </c>
      <c r="Q1604" t="s">
        <v>240</v>
      </c>
      <c r="R1604">
        <v>303</v>
      </c>
      <c r="S1604" t="s">
        <v>134</v>
      </c>
      <c r="T1604">
        <v>1</v>
      </c>
      <c r="U1604" s="1">
        <v>43479</v>
      </c>
      <c r="V1604" s="1">
        <v>43607</v>
      </c>
      <c r="W1604" t="s">
        <v>1855</v>
      </c>
      <c r="X1604" t="s">
        <v>1929</v>
      </c>
      <c r="Y1604">
        <v>8</v>
      </c>
      <c r="Z1604">
        <v>8</v>
      </c>
      <c r="AA1604">
        <v>10</v>
      </c>
      <c r="AB1604">
        <v>80</v>
      </c>
      <c r="AD1604">
        <f>IF(ISBLANK(Source[[#This Row],[CrosslistID]]),1,1/COUNTIFS(Source[CrosslistID],Source[[#This Row],[CrosslistID]],Source[TermDesc],Source[[#This Row],[TermDesc]]))</f>
        <v>1</v>
      </c>
      <c r="AG1604">
        <v>0</v>
      </c>
      <c r="AH1604">
        <v>80</v>
      </c>
      <c r="AI1604">
        <v>0.7</v>
      </c>
      <c r="AJ1604">
        <v>0.8</v>
      </c>
      <c r="AK1604">
        <v>0.15</v>
      </c>
      <c r="AL16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04">
        <f>IF(AND(Source[[#This Row],[Credit_Noncredit]]="Noncredit",Source[[#This Row],[FTEF]]&gt;0),Source[[#This Row],[NC XLST FTES]]*525/(437.5*Source[[#This Row],[FTEF]]),0)</f>
        <v>0</v>
      </c>
      <c r="AN1604">
        <f>IF(Source[[#This Row],[Credit_Noncredit]]="Credit",Source[[#This Row],[Census Enrollment]],Source[[#This Row],[Noncredit Avg. Attendance]])</f>
        <v>8</v>
      </c>
    </row>
    <row r="1605" spans="1:40" x14ac:dyDescent="0.25">
      <c r="A1605" t="s">
        <v>4581</v>
      </c>
      <c r="B1605" t="s">
        <v>886</v>
      </c>
      <c r="C1605" t="s">
        <v>632</v>
      </c>
      <c r="D1605" t="s">
        <v>3124</v>
      </c>
      <c r="E1605" s="4">
        <v>31291</v>
      </c>
      <c r="F1605" s="4" t="s">
        <v>3125</v>
      </c>
      <c r="G1605" s="4">
        <v>67</v>
      </c>
      <c r="H1605" t="str">
        <f>CONCATENATE(Source[[#This Row],[Subject]],TRIM(Source[[#This Row],[Course]]))</f>
        <v>DENT67</v>
      </c>
      <c r="I1605" t="str">
        <f>VLOOKUP(Source[[#This Row],[SubjCrse]],'Courses and Categories'!$E$2:$G$1816,3,FALSE)</f>
        <v>Credit Allied Health CTE</v>
      </c>
      <c r="J1605">
        <v>3</v>
      </c>
      <c r="K1605" t="s">
        <v>5071</v>
      </c>
      <c r="L1605" t="s">
        <v>39</v>
      </c>
      <c r="M1605" t="s">
        <v>1063</v>
      </c>
      <c r="N1605" t="s">
        <v>50</v>
      </c>
      <c r="O1605">
        <v>810</v>
      </c>
      <c r="P1605">
        <v>1100</v>
      </c>
      <c r="Q1605" t="s">
        <v>240</v>
      </c>
      <c r="R1605">
        <v>303</v>
      </c>
      <c r="S1605" t="s">
        <v>134</v>
      </c>
      <c r="T1605">
        <v>1</v>
      </c>
      <c r="U1605" s="1">
        <v>43479</v>
      </c>
      <c r="V1605" s="1">
        <v>43607</v>
      </c>
      <c r="W1605" t="s">
        <v>552</v>
      </c>
      <c r="X1605" t="s">
        <v>1929</v>
      </c>
      <c r="Y1605">
        <v>9</v>
      </c>
      <c r="Z1605">
        <v>9</v>
      </c>
      <c r="AA1605">
        <v>10</v>
      </c>
      <c r="AB1605">
        <v>90</v>
      </c>
      <c r="AD1605">
        <f>IF(ISBLANK(Source[[#This Row],[CrosslistID]]),1,1/COUNTIFS(Source[CrosslistID],Source[[#This Row],[CrosslistID]],Source[TermDesc],Source[[#This Row],[TermDesc]]))</f>
        <v>1</v>
      </c>
      <c r="AG1605">
        <v>0</v>
      </c>
      <c r="AH1605">
        <v>90</v>
      </c>
      <c r="AI1605">
        <v>0.9</v>
      </c>
      <c r="AJ1605">
        <v>0.9</v>
      </c>
      <c r="AK1605">
        <v>0.15</v>
      </c>
      <c r="AL16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05">
        <f>IF(AND(Source[[#This Row],[Credit_Noncredit]]="Noncredit",Source[[#This Row],[FTEF]]&gt;0),Source[[#This Row],[NC XLST FTES]]*525/(437.5*Source[[#This Row],[FTEF]]),0)</f>
        <v>0</v>
      </c>
      <c r="AN1605">
        <f>IF(Source[[#This Row],[Credit_Noncredit]]="Credit",Source[[#This Row],[Census Enrollment]],Source[[#This Row],[Noncredit Avg. Attendance]])</f>
        <v>9</v>
      </c>
    </row>
    <row r="1606" spans="1:40" x14ac:dyDescent="0.25">
      <c r="A1606" t="s">
        <v>4581</v>
      </c>
      <c r="B1606" t="s">
        <v>886</v>
      </c>
      <c r="C1606" t="s">
        <v>632</v>
      </c>
      <c r="D1606" t="s">
        <v>3124</v>
      </c>
      <c r="E1606" s="4">
        <v>30266</v>
      </c>
      <c r="F1606" s="4" t="s">
        <v>3125</v>
      </c>
      <c r="G1606" s="4">
        <v>70</v>
      </c>
      <c r="H1606" t="str">
        <f>CONCATENATE(Source[[#This Row],[Subject]],TRIM(Source[[#This Row],[Course]]))</f>
        <v>DENT70</v>
      </c>
      <c r="I1606" t="str">
        <f>VLOOKUP(Source[[#This Row],[SubjCrse]],'Courses and Categories'!$E$2:$G$1816,3,FALSE)</f>
        <v>Credit Allied Health CTE</v>
      </c>
      <c r="J1606">
        <v>1</v>
      </c>
      <c r="K1606" t="s">
        <v>5073</v>
      </c>
      <c r="L1606" t="s">
        <v>39</v>
      </c>
      <c r="M1606" t="s">
        <v>891</v>
      </c>
      <c r="N1606" t="s">
        <v>5074</v>
      </c>
      <c r="O1606" t="s">
        <v>5075</v>
      </c>
      <c r="P1606" t="s">
        <v>5076</v>
      </c>
      <c r="Q1606" t="s">
        <v>3565</v>
      </c>
      <c r="R1606" t="s">
        <v>3130</v>
      </c>
      <c r="S1606" t="s">
        <v>134</v>
      </c>
      <c r="T1606" t="s">
        <v>44</v>
      </c>
      <c r="U1606" s="1">
        <v>43472</v>
      </c>
      <c r="V1606" s="1">
        <v>43607</v>
      </c>
      <c r="W1606" t="s">
        <v>5077</v>
      </c>
      <c r="X1606" t="s">
        <v>893</v>
      </c>
      <c r="Y1606">
        <v>16</v>
      </c>
      <c r="Z1606">
        <v>16</v>
      </c>
      <c r="AA1606">
        <v>20</v>
      </c>
      <c r="AB1606">
        <v>80</v>
      </c>
      <c r="AD1606">
        <f>IF(ISBLANK(Source[[#This Row],[CrosslistID]]),1,1/COUNTIFS(Source[CrosslistID],Source[[#This Row],[CrosslistID]],Source[TermDesc],Source[[#This Row],[TermDesc]]))</f>
        <v>1</v>
      </c>
      <c r="AG1606">
        <v>0</v>
      </c>
      <c r="AH1606">
        <v>80</v>
      </c>
      <c r="AI1606">
        <v>3.5</v>
      </c>
      <c r="AJ1606">
        <v>3.7332999999999998</v>
      </c>
      <c r="AK1606">
        <v>1.117</v>
      </c>
      <c r="AL16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06">
        <f>IF(AND(Source[[#This Row],[Credit_Noncredit]]="Noncredit",Source[[#This Row],[FTEF]]&gt;0),Source[[#This Row],[NC XLST FTES]]*525/(437.5*Source[[#This Row],[FTEF]]),0)</f>
        <v>0</v>
      </c>
      <c r="AN1606">
        <f>IF(Source[[#This Row],[Credit_Noncredit]]="Credit",Source[[#This Row],[Census Enrollment]],Source[[#This Row],[Noncredit Avg. Attendance]])</f>
        <v>16</v>
      </c>
    </row>
    <row r="1607" spans="1:40" x14ac:dyDescent="0.25">
      <c r="A1607" t="s">
        <v>4581</v>
      </c>
      <c r="B1607" t="s">
        <v>886</v>
      </c>
      <c r="C1607" t="s">
        <v>632</v>
      </c>
      <c r="D1607" t="s">
        <v>3124</v>
      </c>
      <c r="E1607" s="4">
        <v>39278</v>
      </c>
      <c r="F1607" s="4" t="s">
        <v>3125</v>
      </c>
      <c r="G1607" s="4" t="s">
        <v>1711</v>
      </c>
      <c r="H1607" t="str">
        <f>CONCATENATE(Source[[#This Row],[Subject]],TRIM(Source[[#This Row],[Course]]))</f>
        <v>DENT110A</v>
      </c>
      <c r="I1607" t="str">
        <f>VLOOKUP(Source[[#This Row],[SubjCrse]],'Courses and Categories'!$E$2:$G$1816,3,FALSE)</f>
        <v>Credit Allied Health CTE</v>
      </c>
      <c r="J1607">
        <v>1</v>
      </c>
      <c r="K1607" t="s">
        <v>5078</v>
      </c>
      <c r="L1607" t="s">
        <v>50</v>
      </c>
      <c r="M1607" t="s">
        <v>1046</v>
      </c>
      <c r="N1607" t="s">
        <v>51</v>
      </c>
      <c r="O1607">
        <v>810</v>
      </c>
      <c r="P1607">
        <v>1525</v>
      </c>
      <c r="Q1607" t="s">
        <v>240</v>
      </c>
      <c r="R1607">
        <v>303</v>
      </c>
      <c r="S1607" t="s">
        <v>134</v>
      </c>
      <c r="T1607" t="s">
        <v>44</v>
      </c>
      <c r="U1607" s="1">
        <v>43533</v>
      </c>
      <c r="V1607" s="1">
        <v>43540</v>
      </c>
      <c r="W1607" t="s">
        <v>2637</v>
      </c>
      <c r="X1607" t="s">
        <v>46</v>
      </c>
      <c r="Y1607">
        <v>17</v>
      </c>
      <c r="Z1607">
        <v>17</v>
      </c>
      <c r="AA1607">
        <v>20</v>
      </c>
      <c r="AB1607">
        <v>85</v>
      </c>
      <c r="AD1607">
        <f>IF(ISBLANK(Source[[#This Row],[CrosslistID]]),1,1/COUNTIFS(Source[CrosslistID],Source[[#This Row],[CrosslistID]],Source[TermDesc],Source[[#This Row],[TermDesc]]))</f>
        <v>1</v>
      </c>
      <c r="AG1607">
        <v>0</v>
      </c>
      <c r="AH1607">
        <v>85</v>
      </c>
      <c r="AI1607">
        <v>0.45700000000000002</v>
      </c>
      <c r="AJ1607">
        <v>0.48559999999999998</v>
      </c>
      <c r="AK1607">
        <v>5.2600000000000001E-2</v>
      </c>
      <c r="AL16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07">
        <f>IF(AND(Source[[#This Row],[Credit_Noncredit]]="Noncredit",Source[[#This Row],[FTEF]]&gt;0),Source[[#This Row],[NC XLST FTES]]*525/(437.5*Source[[#This Row],[FTEF]]),0)</f>
        <v>0</v>
      </c>
      <c r="AN1607">
        <f>IF(Source[[#This Row],[Credit_Noncredit]]="Credit",Source[[#This Row],[Census Enrollment]],Source[[#This Row],[Noncredit Avg. Attendance]])</f>
        <v>17</v>
      </c>
    </row>
    <row r="1608" spans="1:40" x14ac:dyDescent="0.25">
      <c r="A1608" t="s">
        <v>4581</v>
      </c>
      <c r="B1608" t="s">
        <v>886</v>
      </c>
      <c r="C1608" t="s">
        <v>632</v>
      </c>
      <c r="D1608" t="s">
        <v>1393</v>
      </c>
      <c r="E1608" s="4">
        <v>35907</v>
      </c>
      <c r="F1608" s="4" t="s">
        <v>1394</v>
      </c>
      <c r="G1608" s="4">
        <v>49</v>
      </c>
      <c r="H1608" t="str">
        <f>CONCATENATE(Source[[#This Row],[Subject]],TRIM(Source[[#This Row],[Course]]))</f>
        <v>DMI49</v>
      </c>
      <c r="I1608" t="str">
        <f>VLOOKUP(Source[[#This Row],[SubjCrse]],'Courses and Categories'!$E$2:$G$1816,3,FALSE)</f>
        <v>Credit Allied Health CTE</v>
      </c>
      <c r="J1608">
        <v>1</v>
      </c>
      <c r="K1608" t="s">
        <v>3141</v>
      </c>
      <c r="L1608" t="s">
        <v>39</v>
      </c>
      <c r="M1608" t="s">
        <v>903</v>
      </c>
      <c r="N1608" t="s">
        <v>41</v>
      </c>
      <c r="O1608">
        <v>910</v>
      </c>
      <c r="P1608">
        <v>1200</v>
      </c>
      <c r="Q1608" t="s">
        <v>240</v>
      </c>
      <c r="R1608" t="s">
        <v>1575</v>
      </c>
      <c r="S1608" t="s">
        <v>134</v>
      </c>
      <c r="T1608">
        <v>1</v>
      </c>
      <c r="U1608" s="1">
        <v>43479</v>
      </c>
      <c r="V1608" s="1">
        <v>43607</v>
      </c>
      <c r="W1608" t="s">
        <v>3142</v>
      </c>
      <c r="X1608" t="s">
        <v>1929</v>
      </c>
      <c r="Y1608">
        <v>24</v>
      </c>
      <c r="Z1608">
        <v>22</v>
      </c>
      <c r="AA1608">
        <v>50</v>
      </c>
      <c r="AB1608">
        <v>44</v>
      </c>
      <c r="AD1608">
        <f>IF(ISBLANK(Source[[#This Row],[CrosslistID]]),1,1/COUNTIFS(Source[CrosslistID],Source[[#This Row],[CrosslistID]],Source[TermDesc],Source[[#This Row],[TermDesc]]))</f>
        <v>1</v>
      </c>
      <c r="AG1608">
        <v>0</v>
      </c>
      <c r="AH1608">
        <v>44</v>
      </c>
      <c r="AI1608">
        <v>2.2999999999999998</v>
      </c>
      <c r="AJ1608">
        <v>2.4</v>
      </c>
      <c r="AK1608">
        <v>0.2</v>
      </c>
      <c r="AL16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08">
        <f>IF(AND(Source[[#This Row],[Credit_Noncredit]]="Noncredit",Source[[#This Row],[FTEF]]&gt;0),Source[[#This Row],[NC XLST FTES]]*525/(437.5*Source[[#This Row],[FTEF]]),0)</f>
        <v>0</v>
      </c>
      <c r="AN1608">
        <f>IF(Source[[#This Row],[Credit_Noncredit]]="Credit",Source[[#This Row],[Census Enrollment]],Source[[#This Row],[Noncredit Avg. Attendance]])</f>
        <v>24</v>
      </c>
    </row>
    <row r="1609" spans="1:40" x14ac:dyDescent="0.25">
      <c r="A1609" t="s">
        <v>4581</v>
      </c>
      <c r="B1609" t="s">
        <v>886</v>
      </c>
      <c r="C1609" t="s">
        <v>632</v>
      </c>
      <c r="D1609" t="s">
        <v>1393</v>
      </c>
      <c r="E1609" s="4">
        <v>35908</v>
      </c>
      <c r="F1609" s="4" t="s">
        <v>1394</v>
      </c>
      <c r="G1609" s="4" t="s">
        <v>1435</v>
      </c>
      <c r="H1609" t="str">
        <f>CONCATENATE(Source[[#This Row],[Subject]],TRIM(Source[[#This Row],[Course]]))</f>
        <v>DMI50A</v>
      </c>
      <c r="I1609" t="str">
        <f>VLOOKUP(Source[[#This Row],[SubjCrse]],'Courses and Categories'!$E$2:$G$1816,3,FALSE)</f>
        <v>Credit Allied Health CTE</v>
      </c>
      <c r="J1609">
        <v>1</v>
      </c>
      <c r="K1609" t="s">
        <v>5079</v>
      </c>
      <c r="L1609" t="s">
        <v>39</v>
      </c>
      <c r="M1609" t="s">
        <v>903</v>
      </c>
      <c r="N1609" t="s">
        <v>95</v>
      </c>
      <c r="O1609" t="s">
        <v>432</v>
      </c>
      <c r="P1609" t="s">
        <v>5080</v>
      </c>
      <c r="Q1609" t="s">
        <v>2153</v>
      </c>
      <c r="R1609" t="s">
        <v>3621</v>
      </c>
      <c r="S1609" t="s">
        <v>134</v>
      </c>
      <c r="T1609">
        <v>1</v>
      </c>
      <c r="U1609" s="1">
        <v>43479</v>
      </c>
      <c r="V1609" s="1">
        <v>43607</v>
      </c>
      <c r="W1609" t="s">
        <v>5081</v>
      </c>
      <c r="X1609" t="s">
        <v>1929</v>
      </c>
      <c r="Y1609">
        <v>15</v>
      </c>
      <c r="Z1609">
        <v>15</v>
      </c>
      <c r="AA1609">
        <v>15</v>
      </c>
      <c r="AB1609">
        <v>100</v>
      </c>
      <c r="AD1609">
        <f>IF(ISBLANK(Source[[#This Row],[CrosslistID]]),1,1/COUNTIFS(Source[CrosslistID],Source[[#This Row],[CrosslistID]],Source[TermDesc],Source[[#This Row],[TermDesc]]))</f>
        <v>1</v>
      </c>
      <c r="AG1609">
        <v>0</v>
      </c>
      <c r="AH1609">
        <v>100</v>
      </c>
      <c r="AI1609">
        <v>1</v>
      </c>
      <c r="AJ1609">
        <v>1</v>
      </c>
      <c r="AK1609">
        <v>0.13400000000000001</v>
      </c>
      <c r="AL16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09">
        <f>IF(AND(Source[[#This Row],[Credit_Noncredit]]="Noncredit",Source[[#This Row],[FTEF]]&gt;0),Source[[#This Row],[NC XLST FTES]]*525/(437.5*Source[[#This Row],[FTEF]]),0)</f>
        <v>0</v>
      </c>
      <c r="AN1609">
        <f>IF(Source[[#This Row],[Credit_Noncredit]]="Credit",Source[[#This Row],[Census Enrollment]],Source[[#This Row],[Noncredit Avg. Attendance]])</f>
        <v>15</v>
      </c>
    </row>
    <row r="1610" spans="1:40" x14ac:dyDescent="0.25">
      <c r="A1610" t="s">
        <v>4581</v>
      </c>
      <c r="B1610" t="s">
        <v>886</v>
      </c>
      <c r="C1610" t="s">
        <v>632</v>
      </c>
      <c r="D1610" t="s">
        <v>1393</v>
      </c>
      <c r="E1610" s="4">
        <v>35909</v>
      </c>
      <c r="F1610" s="4" t="s">
        <v>1394</v>
      </c>
      <c r="G1610" s="4" t="s">
        <v>1435</v>
      </c>
      <c r="H1610" t="str">
        <f>CONCATENATE(Source[[#This Row],[Subject]],TRIM(Source[[#This Row],[Course]]))</f>
        <v>DMI50A</v>
      </c>
      <c r="I1610" t="str">
        <f>VLOOKUP(Source[[#This Row],[SubjCrse]],'Courses and Categories'!$E$2:$G$1816,3,FALSE)</f>
        <v>Credit Allied Health CTE</v>
      </c>
      <c r="J1610">
        <v>2</v>
      </c>
      <c r="K1610" t="s">
        <v>5079</v>
      </c>
      <c r="L1610" t="s">
        <v>39</v>
      </c>
      <c r="M1610" t="s">
        <v>1063</v>
      </c>
      <c r="N1610" t="s">
        <v>180</v>
      </c>
      <c r="O1610">
        <v>910</v>
      </c>
      <c r="P1610">
        <v>1200</v>
      </c>
      <c r="Q1610" t="s">
        <v>240</v>
      </c>
      <c r="R1610">
        <v>240</v>
      </c>
      <c r="S1610" t="s">
        <v>134</v>
      </c>
      <c r="T1610">
        <v>1</v>
      </c>
      <c r="U1610" s="1">
        <v>43479</v>
      </c>
      <c r="V1610" s="1">
        <v>43607</v>
      </c>
      <c r="W1610" t="s">
        <v>5082</v>
      </c>
      <c r="X1610" t="s">
        <v>1929</v>
      </c>
      <c r="Y1610">
        <v>7</v>
      </c>
      <c r="Z1610">
        <v>7</v>
      </c>
      <c r="AA1610">
        <v>7</v>
      </c>
      <c r="AB1610">
        <v>100</v>
      </c>
      <c r="AD1610">
        <f>IF(ISBLANK(Source[[#This Row],[CrosslistID]]),1,1/COUNTIFS(Source[CrosslistID],Source[[#This Row],[CrosslistID]],Source[TermDesc],Source[[#This Row],[TermDesc]]))</f>
        <v>1</v>
      </c>
      <c r="AG1610">
        <v>0</v>
      </c>
      <c r="AH1610">
        <v>100</v>
      </c>
      <c r="AI1610">
        <v>0.7</v>
      </c>
      <c r="AJ1610">
        <v>0.7</v>
      </c>
      <c r="AK1610">
        <v>0.15</v>
      </c>
      <c r="AL16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10">
        <f>IF(AND(Source[[#This Row],[Credit_Noncredit]]="Noncredit",Source[[#This Row],[FTEF]]&gt;0),Source[[#This Row],[NC XLST FTES]]*525/(437.5*Source[[#This Row],[FTEF]]),0)</f>
        <v>0</v>
      </c>
      <c r="AN1610">
        <f>IF(Source[[#This Row],[Credit_Noncredit]]="Credit",Source[[#This Row],[Census Enrollment]],Source[[#This Row],[Noncredit Avg. Attendance]])</f>
        <v>7</v>
      </c>
    </row>
    <row r="1611" spans="1:40" x14ac:dyDescent="0.25">
      <c r="A1611" t="s">
        <v>4581</v>
      </c>
      <c r="B1611" t="s">
        <v>886</v>
      </c>
      <c r="C1611" t="s">
        <v>632</v>
      </c>
      <c r="D1611" t="s">
        <v>1393</v>
      </c>
      <c r="E1611" s="4">
        <v>35910</v>
      </c>
      <c r="F1611" s="4" t="s">
        <v>1394</v>
      </c>
      <c r="G1611" s="4" t="s">
        <v>1435</v>
      </c>
      <c r="H1611" t="str">
        <f>CONCATENATE(Source[[#This Row],[Subject]],TRIM(Source[[#This Row],[Course]]))</f>
        <v>DMI50A</v>
      </c>
      <c r="I1611" t="str">
        <f>VLOOKUP(Source[[#This Row],[SubjCrse]],'Courses and Categories'!$E$2:$G$1816,3,FALSE)</f>
        <v>Credit Allied Health CTE</v>
      </c>
      <c r="J1611">
        <v>3</v>
      </c>
      <c r="K1611" t="s">
        <v>5079</v>
      </c>
      <c r="L1611" t="s">
        <v>39</v>
      </c>
      <c r="M1611" t="s">
        <v>1063</v>
      </c>
      <c r="N1611" t="s">
        <v>50</v>
      </c>
      <c r="O1611">
        <v>910</v>
      </c>
      <c r="P1611">
        <v>1200</v>
      </c>
      <c r="Q1611" t="s">
        <v>240</v>
      </c>
      <c r="R1611">
        <v>240</v>
      </c>
      <c r="S1611" t="s">
        <v>134</v>
      </c>
      <c r="T1611">
        <v>1</v>
      </c>
      <c r="U1611" s="1">
        <v>43479</v>
      </c>
      <c r="V1611" s="1">
        <v>43607</v>
      </c>
      <c r="W1611" t="s">
        <v>5082</v>
      </c>
      <c r="X1611" t="s">
        <v>1929</v>
      </c>
      <c r="Y1611">
        <v>8</v>
      </c>
      <c r="Z1611">
        <v>8</v>
      </c>
      <c r="AA1611">
        <v>8</v>
      </c>
      <c r="AB1611">
        <v>100</v>
      </c>
      <c r="AD1611">
        <f>IF(ISBLANK(Source[[#This Row],[CrosslistID]]),1,1/COUNTIFS(Source[CrosslistID],Source[[#This Row],[CrosslistID]],Source[TermDesc],Source[[#This Row],[TermDesc]]))</f>
        <v>1</v>
      </c>
      <c r="AG1611">
        <v>0</v>
      </c>
      <c r="AH1611">
        <v>100</v>
      </c>
      <c r="AI1611">
        <v>0.8</v>
      </c>
      <c r="AJ1611">
        <v>0.8</v>
      </c>
      <c r="AK1611">
        <v>0.15</v>
      </c>
      <c r="AL16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11">
        <f>IF(AND(Source[[#This Row],[Credit_Noncredit]]="Noncredit",Source[[#This Row],[FTEF]]&gt;0),Source[[#This Row],[NC XLST FTES]]*525/(437.5*Source[[#This Row],[FTEF]]),0)</f>
        <v>0</v>
      </c>
      <c r="AN1611">
        <f>IF(Source[[#This Row],[Credit_Noncredit]]="Credit",Source[[#This Row],[Census Enrollment]],Source[[#This Row],[Noncredit Avg. Attendance]])</f>
        <v>8</v>
      </c>
    </row>
    <row r="1612" spans="1:40" x14ac:dyDescent="0.25">
      <c r="A1612" t="s">
        <v>4581</v>
      </c>
      <c r="B1612" t="s">
        <v>886</v>
      </c>
      <c r="C1612" t="s">
        <v>632</v>
      </c>
      <c r="D1612" t="s">
        <v>1393</v>
      </c>
      <c r="E1612" s="4">
        <v>37497</v>
      </c>
      <c r="F1612" s="4" t="s">
        <v>1394</v>
      </c>
      <c r="G1612" s="4" t="s">
        <v>1288</v>
      </c>
      <c r="H1612" t="str">
        <f>CONCATENATE(Source[[#This Row],[Subject]],TRIM(Source[[#This Row],[Course]]))</f>
        <v>DMI50B</v>
      </c>
      <c r="I1612" t="str">
        <f>VLOOKUP(Source[[#This Row],[SubjCrse]],'Courses and Categories'!$E$2:$G$1816,3,FALSE)</f>
        <v>Credit Allied Health CTE</v>
      </c>
      <c r="J1612">
        <v>1</v>
      </c>
      <c r="K1612" t="s">
        <v>5083</v>
      </c>
      <c r="L1612" t="s">
        <v>39</v>
      </c>
      <c r="M1612" t="s">
        <v>903</v>
      </c>
      <c r="N1612" t="s">
        <v>797</v>
      </c>
      <c r="O1612" t="s">
        <v>330</v>
      </c>
      <c r="P1612" t="s">
        <v>1410</v>
      </c>
      <c r="Q1612" t="s">
        <v>2153</v>
      </c>
      <c r="R1612" t="s">
        <v>3175</v>
      </c>
      <c r="S1612" t="s">
        <v>134</v>
      </c>
      <c r="T1612">
        <v>1</v>
      </c>
      <c r="U1612" s="1">
        <v>43479</v>
      </c>
      <c r="V1612" s="1">
        <v>43607</v>
      </c>
      <c r="W1612" t="s">
        <v>5084</v>
      </c>
      <c r="X1612" t="s">
        <v>1929</v>
      </c>
      <c r="Y1612">
        <v>13</v>
      </c>
      <c r="Z1612">
        <v>13</v>
      </c>
      <c r="AA1612">
        <v>14</v>
      </c>
      <c r="AB1612">
        <v>92.857100000000003</v>
      </c>
      <c r="AD1612">
        <f>IF(ISBLANK(Source[[#This Row],[CrosslistID]]),1,1/COUNTIFS(Source[CrosslistID],Source[[#This Row],[CrosslistID]],Source[TermDesc],Source[[#This Row],[TermDesc]]))</f>
        <v>1</v>
      </c>
      <c r="AG1612">
        <v>0</v>
      </c>
      <c r="AH1612">
        <v>92.857100000000003</v>
      </c>
      <c r="AI1612">
        <v>0.8</v>
      </c>
      <c r="AJ1612">
        <v>0.86670000000000003</v>
      </c>
      <c r="AK1612">
        <v>0.1331</v>
      </c>
      <c r="AL16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12">
        <f>IF(AND(Source[[#This Row],[Credit_Noncredit]]="Noncredit",Source[[#This Row],[FTEF]]&gt;0),Source[[#This Row],[NC XLST FTES]]*525/(437.5*Source[[#This Row],[FTEF]]),0)</f>
        <v>0</v>
      </c>
      <c r="AN1612">
        <f>IF(Source[[#This Row],[Credit_Noncredit]]="Credit",Source[[#This Row],[Census Enrollment]],Source[[#This Row],[Noncredit Avg. Attendance]])</f>
        <v>13</v>
      </c>
    </row>
    <row r="1613" spans="1:40" x14ac:dyDescent="0.25">
      <c r="A1613" t="s">
        <v>4581</v>
      </c>
      <c r="B1613" t="s">
        <v>886</v>
      </c>
      <c r="C1613" t="s">
        <v>632</v>
      </c>
      <c r="D1613" t="s">
        <v>1393</v>
      </c>
      <c r="E1613" s="4">
        <v>35913</v>
      </c>
      <c r="F1613" s="4" t="s">
        <v>1394</v>
      </c>
      <c r="G1613" s="4" t="s">
        <v>1288</v>
      </c>
      <c r="H1613" t="str">
        <f>CONCATENATE(Source[[#This Row],[Subject]],TRIM(Source[[#This Row],[Course]]))</f>
        <v>DMI50B</v>
      </c>
      <c r="I1613" t="str">
        <f>VLOOKUP(Source[[#This Row],[SubjCrse]],'Courses and Categories'!$E$2:$G$1816,3,FALSE)</f>
        <v>Credit Allied Health CTE</v>
      </c>
      <c r="J1613">
        <v>2</v>
      </c>
      <c r="K1613" t="s">
        <v>5083</v>
      </c>
      <c r="L1613" t="s">
        <v>39</v>
      </c>
      <c r="M1613" t="s">
        <v>1063</v>
      </c>
      <c r="N1613" t="s">
        <v>820</v>
      </c>
      <c r="O1613" t="s">
        <v>1353</v>
      </c>
      <c r="P1613" t="s">
        <v>447</v>
      </c>
      <c r="Q1613" t="s">
        <v>2153</v>
      </c>
      <c r="R1613" t="s">
        <v>3175</v>
      </c>
      <c r="S1613" t="s">
        <v>134</v>
      </c>
      <c r="T1613">
        <v>1</v>
      </c>
      <c r="U1613" s="1">
        <v>43479</v>
      </c>
      <c r="V1613" s="1">
        <v>43607</v>
      </c>
      <c r="W1613" t="s">
        <v>5084</v>
      </c>
      <c r="X1613" t="s">
        <v>1929</v>
      </c>
      <c r="Y1613">
        <v>7</v>
      </c>
      <c r="Z1613">
        <v>7</v>
      </c>
      <c r="AA1613">
        <v>7</v>
      </c>
      <c r="AB1613">
        <v>100</v>
      </c>
      <c r="AD1613">
        <f>IF(ISBLANK(Source[[#This Row],[CrosslistID]]),1,1/COUNTIFS(Source[CrosslistID],Source[[#This Row],[CrosslistID]],Source[TermDesc],Source[[#This Row],[TermDesc]]))</f>
        <v>1</v>
      </c>
      <c r="AG1613">
        <v>0</v>
      </c>
      <c r="AH1613">
        <v>100</v>
      </c>
      <c r="AI1613">
        <v>0.4</v>
      </c>
      <c r="AJ1613">
        <v>0.4667</v>
      </c>
      <c r="AK1613">
        <v>0.1</v>
      </c>
      <c r="AL16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13">
        <f>IF(AND(Source[[#This Row],[Credit_Noncredit]]="Noncredit",Source[[#This Row],[FTEF]]&gt;0),Source[[#This Row],[NC XLST FTES]]*525/(437.5*Source[[#This Row],[FTEF]]),0)</f>
        <v>0</v>
      </c>
      <c r="AN1613">
        <f>IF(Source[[#This Row],[Credit_Noncredit]]="Credit",Source[[#This Row],[Census Enrollment]],Source[[#This Row],[Noncredit Avg. Attendance]])</f>
        <v>7</v>
      </c>
    </row>
    <row r="1614" spans="1:40" x14ac:dyDescent="0.25">
      <c r="A1614" t="s">
        <v>4581</v>
      </c>
      <c r="B1614" t="s">
        <v>886</v>
      </c>
      <c r="C1614" t="s">
        <v>632</v>
      </c>
      <c r="D1614" t="s">
        <v>1393</v>
      </c>
      <c r="E1614" s="4">
        <v>35914</v>
      </c>
      <c r="F1614" s="4" t="s">
        <v>1394</v>
      </c>
      <c r="G1614" s="4" t="s">
        <v>1288</v>
      </c>
      <c r="H1614" t="str">
        <f>CONCATENATE(Source[[#This Row],[Subject]],TRIM(Source[[#This Row],[Course]]))</f>
        <v>DMI50B</v>
      </c>
      <c r="I1614" t="str">
        <f>VLOOKUP(Source[[#This Row],[SubjCrse]],'Courses and Categories'!$E$2:$G$1816,3,FALSE)</f>
        <v>Credit Allied Health CTE</v>
      </c>
      <c r="J1614">
        <v>3</v>
      </c>
      <c r="K1614" t="s">
        <v>5083</v>
      </c>
      <c r="L1614" t="s">
        <v>39</v>
      </c>
      <c r="M1614" t="s">
        <v>1063</v>
      </c>
      <c r="N1614" t="s">
        <v>185</v>
      </c>
      <c r="O1614">
        <v>910</v>
      </c>
      <c r="P1614">
        <v>1100</v>
      </c>
      <c r="Q1614" t="s">
        <v>240</v>
      </c>
      <c r="R1614">
        <v>241</v>
      </c>
      <c r="S1614" t="s">
        <v>134</v>
      </c>
      <c r="T1614">
        <v>1</v>
      </c>
      <c r="U1614" s="1">
        <v>43479</v>
      </c>
      <c r="V1614" s="1">
        <v>43607</v>
      </c>
      <c r="W1614" t="s">
        <v>3158</v>
      </c>
      <c r="X1614" t="s">
        <v>1929</v>
      </c>
      <c r="Y1614">
        <v>6</v>
      </c>
      <c r="Z1614">
        <v>6</v>
      </c>
      <c r="AA1614">
        <v>7</v>
      </c>
      <c r="AB1614">
        <v>85.714299999999994</v>
      </c>
      <c r="AD1614">
        <f>IF(ISBLANK(Source[[#This Row],[CrosslistID]]),1,1/COUNTIFS(Source[CrosslistID],Source[[#This Row],[CrosslistID]],Source[TermDesc],Source[[#This Row],[TermDesc]]))</f>
        <v>1</v>
      </c>
      <c r="AG1614">
        <v>0</v>
      </c>
      <c r="AH1614">
        <v>85.714299999999994</v>
      </c>
      <c r="AI1614">
        <v>0.4</v>
      </c>
      <c r="AJ1614">
        <v>0.4</v>
      </c>
      <c r="AK1614">
        <v>0.1</v>
      </c>
      <c r="AL16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14">
        <f>IF(AND(Source[[#This Row],[Credit_Noncredit]]="Noncredit",Source[[#This Row],[FTEF]]&gt;0),Source[[#This Row],[NC XLST FTES]]*525/(437.5*Source[[#This Row],[FTEF]]),0)</f>
        <v>0</v>
      </c>
      <c r="AN1614">
        <f>IF(Source[[#This Row],[Credit_Noncredit]]="Credit",Source[[#This Row],[Census Enrollment]],Source[[#This Row],[Noncredit Avg. Attendance]])</f>
        <v>6</v>
      </c>
    </row>
    <row r="1615" spans="1:40" x14ac:dyDescent="0.25">
      <c r="A1615" t="s">
        <v>4581</v>
      </c>
      <c r="B1615" t="s">
        <v>886</v>
      </c>
      <c r="C1615" t="s">
        <v>632</v>
      </c>
      <c r="D1615" t="s">
        <v>1393</v>
      </c>
      <c r="E1615" s="4">
        <v>37508</v>
      </c>
      <c r="F1615" s="4" t="s">
        <v>1394</v>
      </c>
      <c r="G1615" s="4" t="s">
        <v>3148</v>
      </c>
      <c r="H1615" t="str">
        <f>CONCATENATE(Source[[#This Row],[Subject]],TRIM(Source[[#This Row],[Course]]))</f>
        <v>DMI51A</v>
      </c>
      <c r="I1615" t="str">
        <f>VLOOKUP(Source[[#This Row],[SubjCrse]],'Courses and Categories'!$E$2:$G$1816,3,FALSE)</f>
        <v>Credit Allied Health CTE</v>
      </c>
      <c r="J1615">
        <v>1</v>
      </c>
      <c r="K1615" t="s">
        <v>3149</v>
      </c>
      <c r="L1615" t="s">
        <v>39</v>
      </c>
      <c r="M1615" t="s">
        <v>903</v>
      </c>
      <c r="N1615" t="s">
        <v>2714</v>
      </c>
      <c r="O1615" t="s">
        <v>2715</v>
      </c>
      <c r="P1615" t="s">
        <v>3535</v>
      </c>
      <c r="Q1615" t="s">
        <v>2208</v>
      </c>
      <c r="R1615" t="s">
        <v>3175</v>
      </c>
      <c r="S1615" t="s">
        <v>134</v>
      </c>
      <c r="T1615">
        <v>1</v>
      </c>
      <c r="U1615" s="1">
        <v>43479</v>
      </c>
      <c r="V1615" s="1">
        <v>43607</v>
      </c>
      <c r="W1615" t="s">
        <v>5085</v>
      </c>
      <c r="X1615" t="s">
        <v>1929</v>
      </c>
      <c r="Y1615">
        <v>13</v>
      </c>
      <c r="Z1615">
        <v>13</v>
      </c>
      <c r="AA1615">
        <v>14</v>
      </c>
      <c r="AB1615">
        <v>92.857100000000003</v>
      </c>
      <c r="AD1615">
        <f>IF(ISBLANK(Source[[#This Row],[CrosslistID]]),1,1/COUNTIFS(Source[CrosslistID],Source[[#This Row],[CrosslistID]],Source[TermDesc],Source[[#This Row],[TermDesc]]))</f>
        <v>1</v>
      </c>
      <c r="AG1615">
        <v>0</v>
      </c>
      <c r="AH1615">
        <v>92.857100000000003</v>
      </c>
      <c r="AI1615">
        <v>1.6</v>
      </c>
      <c r="AJ1615">
        <v>1.7333000000000001</v>
      </c>
      <c r="AK1615">
        <v>0.26629999999999998</v>
      </c>
      <c r="AL16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15">
        <f>IF(AND(Source[[#This Row],[Credit_Noncredit]]="Noncredit",Source[[#This Row],[FTEF]]&gt;0),Source[[#This Row],[NC XLST FTES]]*525/(437.5*Source[[#This Row],[FTEF]]),0)</f>
        <v>0</v>
      </c>
      <c r="AN1615">
        <f>IF(Source[[#This Row],[Credit_Noncredit]]="Credit",Source[[#This Row],[Census Enrollment]],Source[[#This Row],[Noncredit Avg. Attendance]])</f>
        <v>13</v>
      </c>
    </row>
    <row r="1616" spans="1:40" x14ac:dyDescent="0.25">
      <c r="A1616" t="s">
        <v>4581</v>
      </c>
      <c r="B1616" t="s">
        <v>886</v>
      </c>
      <c r="C1616" t="s">
        <v>632</v>
      </c>
      <c r="D1616" t="s">
        <v>1393</v>
      </c>
      <c r="E1616" s="4">
        <v>35917</v>
      </c>
      <c r="F1616" s="4" t="s">
        <v>1394</v>
      </c>
      <c r="G1616" s="4" t="s">
        <v>3148</v>
      </c>
      <c r="H1616" t="str">
        <f>CONCATENATE(Source[[#This Row],[Subject]],TRIM(Source[[#This Row],[Course]]))</f>
        <v>DMI51A</v>
      </c>
      <c r="I1616" t="str">
        <f>VLOOKUP(Source[[#This Row],[SubjCrse]],'Courses and Categories'!$E$2:$G$1816,3,FALSE)</f>
        <v>Credit Allied Health CTE</v>
      </c>
      <c r="J1616">
        <v>2</v>
      </c>
      <c r="K1616" t="s">
        <v>3149</v>
      </c>
      <c r="L1616" t="s">
        <v>39</v>
      </c>
      <c r="M1616" t="s">
        <v>1063</v>
      </c>
      <c r="N1616" t="s">
        <v>820</v>
      </c>
      <c r="O1616" t="s">
        <v>96</v>
      </c>
      <c r="P1616" t="s">
        <v>1983</v>
      </c>
      <c r="Q1616" t="s">
        <v>2153</v>
      </c>
      <c r="R1616" t="s">
        <v>3175</v>
      </c>
      <c r="S1616" t="s">
        <v>134</v>
      </c>
      <c r="T1616">
        <v>1</v>
      </c>
      <c r="U1616" s="1">
        <v>43479</v>
      </c>
      <c r="V1616" s="1">
        <v>43607</v>
      </c>
      <c r="W1616" t="s">
        <v>5086</v>
      </c>
      <c r="X1616" t="s">
        <v>1929</v>
      </c>
      <c r="Y1616">
        <v>6</v>
      </c>
      <c r="Z1616">
        <v>6</v>
      </c>
      <c r="AA1616">
        <v>7</v>
      </c>
      <c r="AB1616">
        <v>85.714299999999994</v>
      </c>
      <c r="AD1616">
        <f>IF(ISBLANK(Source[[#This Row],[CrosslistID]]),1,1/COUNTIFS(Source[CrosslistID],Source[[#This Row],[CrosslistID]],Source[TermDesc],Source[[#This Row],[TermDesc]]))</f>
        <v>1</v>
      </c>
      <c r="AG1616">
        <v>0</v>
      </c>
      <c r="AH1616">
        <v>85.714299999999994</v>
      </c>
      <c r="AI1616">
        <v>0.6</v>
      </c>
      <c r="AJ1616">
        <v>0.6</v>
      </c>
      <c r="AK1616">
        <v>0.15</v>
      </c>
      <c r="AL16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16">
        <f>IF(AND(Source[[#This Row],[Credit_Noncredit]]="Noncredit",Source[[#This Row],[FTEF]]&gt;0),Source[[#This Row],[NC XLST FTES]]*525/(437.5*Source[[#This Row],[FTEF]]),0)</f>
        <v>0</v>
      </c>
      <c r="AN1616">
        <f>IF(Source[[#This Row],[Credit_Noncredit]]="Credit",Source[[#This Row],[Census Enrollment]],Source[[#This Row],[Noncredit Avg. Attendance]])</f>
        <v>6</v>
      </c>
    </row>
    <row r="1617" spans="1:40" x14ac:dyDescent="0.25">
      <c r="A1617" t="s">
        <v>4581</v>
      </c>
      <c r="B1617" t="s">
        <v>886</v>
      </c>
      <c r="C1617" t="s">
        <v>632</v>
      </c>
      <c r="D1617" t="s">
        <v>1393</v>
      </c>
      <c r="E1617" s="4">
        <v>35918</v>
      </c>
      <c r="F1617" s="4" t="s">
        <v>1394</v>
      </c>
      <c r="G1617" s="4" t="s">
        <v>3148</v>
      </c>
      <c r="H1617" t="str">
        <f>CONCATENATE(Source[[#This Row],[Subject]],TRIM(Source[[#This Row],[Course]]))</f>
        <v>DMI51A</v>
      </c>
      <c r="I1617" t="str">
        <f>VLOOKUP(Source[[#This Row],[SubjCrse]],'Courses and Categories'!$E$2:$G$1816,3,FALSE)</f>
        <v>Credit Allied Health CTE</v>
      </c>
      <c r="J1617">
        <v>3</v>
      </c>
      <c r="K1617" t="s">
        <v>3149</v>
      </c>
      <c r="L1617" t="s">
        <v>39</v>
      </c>
      <c r="M1617" t="s">
        <v>1063</v>
      </c>
      <c r="N1617" t="s">
        <v>826</v>
      </c>
      <c r="O1617" t="s">
        <v>432</v>
      </c>
      <c r="P1617" t="s">
        <v>2918</v>
      </c>
      <c r="Q1617" t="s">
        <v>2153</v>
      </c>
      <c r="R1617" t="s">
        <v>3175</v>
      </c>
      <c r="S1617" t="s">
        <v>134</v>
      </c>
      <c r="T1617">
        <v>1</v>
      </c>
      <c r="U1617" s="1">
        <v>43479</v>
      </c>
      <c r="V1617" s="1">
        <v>43607</v>
      </c>
      <c r="W1617" t="s">
        <v>5086</v>
      </c>
      <c r="X1617" t="s">
        <v>1929</v>
      </c>
      <c r="Y1617">
        <v>7</v>
      </c>
      <c r="Z1617">
        <v>7</v>
      </c>
      <c r="AA1617">
        <v>7</v>
      </c>
      <c r="AB1617">
        <v>100</v>
      </c>
      <c r="AD1617">
        <f>IF(ISBLANK(Source[[#This Row],[CrosslistID]]),1,1/COUNTIFS(Source[CrosslistID],Source[[#This Row],[CrosslistID]],Source[TermDesc],Source[[#This Row],[TermDesc]]))</f>
        <v>1</v>
      </c>
      <c r="AG1617">
        <v>0</v>
      </c>
      <c r="AH1617">
        <v>100</v>
      </c>
      <c r="AI1617">
        <v>0.6</v>
      </c>
      <c r="AJ1617">
        <v>0.7</v>
      </c>
      <c r="AK1617">
        <v>0.3</v>
      </c>
      <c r="AL16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17">
        <f>IF(AND(Source[[#This Row],[Credit_Noncredit]]="Noncredit",Source[[#This Row],[FTEF]]&gt;0),Source[[#This Row],[NC XLST FTES]]*525/(437.5*Source[[#This Row],[FTEF]]),0)</f>
        <v>0</v>
      </c>
      <c r="AN1617">
        <f>IF(Source[[#This Row],[Credit_Noncredit]]="Credit",Source[[#This Row],[Census Enrollment]],Source[[#This Row],[Noncredit Avg. Attendance]])</f>
        <v>7</v>
      </c>
    </row>
    <row r="1618" spans="1:40" x14ac:dyDescent="0.25">
      <c r="A1618" t="s">
        <v>4581</v>
      </c>
      <c r="B1618" t="s">
        <v>886</v>
      </c>
      <c r="C1618" t="s">
        <v>632</v>
      </c>
      <c r="D1618" t="s">
        <v>1393</v>
      </c>
      <c r="E1618" s="4">
        <v>31074</v>
      </c>
      <c r="F1618" s="4" t="s">
        <v>1394</v>
      </c>
      <c r="G1618" s="4" t="s">
        <v>3150</v>
      </c>
      <c r="H1618" t="str">
        <f>CONCATENATE(Source[[#This Row],[Subject]],TRIM(Source[[#This Row],[Course]]))</f>
        <v>DMI51B</v>
      </c>
      <c r="I1618" t="str">
        <f>VLOOKUP(Source[[#This Row],[SubjCrse]],'Courses and Categories'!$E$2:$G$1816,3,FALSE)</f>
        <v>Credit Allied Health CTE</v>
      </c>
      <c r="J1618">
        <v>1</v>
      </c>
      <c r="K1618" t="s">
        <v>3151</v>
      </c>
      <c r="L1618" t="s">
        <v>39</v>
      </c>
      <c r="M1618" t="s">
        <v>903</v>
      </c>
      <c r="N1618" t="s">
        <v>185</v>
      </c>
      <c r="O1618">
        <v>1410</v>
      </c>
      <c r="P1618">
        <v>1600</v>
      </c>
      <c r="Q1618" t="s">
        <v>240</v>
      </c>
      <c r="R1618">
        <v>241</v>
      </c>
      <c r="S1618" t="s">
        <v>134</v>
      </c>
      <c r="T1618">
        <v>1</v>
      </c>
      <c r="U1618" s="1">
        <v>43479</v>
      </c>
      <c r="V1618" s="1">
        <v>43607</v>
      </c>
      <c r="W1618" t="s">
        <v>3152</v>
      </c>
      <c r="X1618" t="s">
        <v>1929</v>
      </c>
      <c r="Y1618">
        <v>13</v>
      </c>
      <c r="Z1618">
        <v>13</v>
      </c>
      <c r="AA1618">
        <v>14</v>
      </c>
      <c r="AB1618">
        <v>92.857100000000003</v>
      </c>
      <c r="AD1618">
        <f>IF(ISBLANK(Source[[#This Row],[CrosslistID]]),1,1/COUNTIFS(Source[CrosslistID],Source[[#This Row],[CrosslistID]],Source[TermDesc],Source[[#This Row],[TermDesc]]))</f>
        <v>1</v>
      </c>
      <c r="AG1618">
        <v>0</v>
      </c>
      <c r="AH1618">
        <v>92.857100000000003</v>
      </c>
      <c r="AI1618">
        <v>0.8</v>
      </c>
      <c r="AJ1618">
        <v>0.86670000000000003</v>
      </c>
      <c r="AK1618">
        <v>0.1333</v>
      </c>
      <c r="AL16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18">
        <f>IF(AND(Source[[#This Row],[Credit_Noncredit]]="Noncredit",Source[[#This Row],[FTEF]]&gt;0),Source[[#This Row],[NC XLST FTES]]*525/(437.5*Source[[#This Row],[FTEF]]),0)</f>
        <v>0</v>
      </c>
      <c r="AN1618">
        <f>IF(Source[[#This Row],[Credit_Noncredit]]="Credit",Source[[#This Row],[Census Enrollment]],Source[[#This Row],[Noncredit Avg. Attendance]])</f>
        <v>13</v>
      </c>
    </row>
    <row r="1619" spans="1:40" x14ac:dyDescent="0.25">
      <c r="A1619" t="s">
        <v>4581</v>
      </c>
      <c r="B1619" t="s">
        <v>886</v>
      </c>
      <c r="C1619" t="s">
        <v>632</v>
      </c>
      <c r="D1619" t="s">
        <v>1393</v>
      </c>
      <c r="E1619" s="4">
        <v>31075</v>
      </c>
      <c r="F1619" s="4" t="s">
        <v>1394</v>
      </c>
      <c r="G1619" s="4" t="s">
        <v>3150</v>
      </c>
      <c r="H1619" t="str">
        <f>CONCATENATE(Source[[#This Row],[Subject]],TRIM(Source[[#This Row],[Course]]))</f>
        <v>DMI51B</v>
      </c>
      <c r="I1619" t="str">
        <f>VLOOKUP(Source[[#This Row],[SubjCrse]],'Courses and Categories'!$E$2:$G$1816,3,FALSE)</f>
        <v>Credit Allied Health CTE</v>
      </c>
      <c r="J1619">
        <v>2</v>
      </c>
      <c r="K1619" t="s">
        <v>3151</v>
      </c>
      <c r="L1619" t="s">
        <v>39</v>
      </c>
      <c r="M1619" t="s">
        <v>1063</v>
      </c>
      <c r="N1619" t="s">
        <v>185</v>
      </c>
      <c r="O1619">
        <v>1610</v>
      </c>
      <c r="P1619">
        <v>1700</v>
      </c>
      <c r="Q1619" t="s">
        <v>240</v>
      </c>
      <c r="R1619">
        <v>241</v>
      </c>
      <c r="S1619" t="s">
        <v>134</v>
      </c>
      <c r="T1619">
        <v>1</v>
      </c>
      <c r="U1619" s="1">
        <v>43479</v>
      </c>
      <c r="V1619" s="1">
        <v>43607</v>
      </c>
      <c r="W1619" t="s">
        <v>3152</v>
      </c>
      <c r="X1619" t="s">
        <v>1929</v>
      </c>
      <c r="Y1619">
        <v>7</v>
      </c>
      <c r="Z1619">
        <v>7</v>
      </c>
      <c r="AA1619">
        <v>7</v>
      </c>
      <c r="AB1619">
        <v>100</v>
      </c>
      <c r="AD1619">
        <f>IF(ISBLANK(Source[[#This Row],[CrosslistID]]),1,1/COUNTIFS(Source[CrosslistID],Source[[#This Row],[CrosslistID]],Source[TermDesc],Source[[#This Row],[TermDesc]]))</f>
        <v>1</v>
      </c>
      <c r="AG1619">
        <v>0</v>
      </c>
      <c r="AH1619">
        <v>100</v>
      </c>
      <c r="AI1619">
        <v>0.2</v>
      </c>
      <c r="AJ1619">
        <v>0.23330000000000001</v>
      </c>
      <c r="AK1619">
        <v>0.05</v>
      </c>
      <c r="AL16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19">
        <f>IF(AND(Source[[#This Row],[Credit_Noncredit]]="Noncredit",Source[[#This Row],[FTEF]]&gt;0),Source[[#This Row],[NC XLST FTES]]*525/(437.5*Source[[#This Row],[FTEF]]),0)</f>
        <v>0</v>
      </c>
      <c r="AN1619">
        <f>IF(Source[[#This Row],[Credit_Noncredit]]="Credit",Source[[#This Row],[Census Enrollment]],Source[[#This Row],[Noncredit Avg. Attendance]])</f>
        <v>7</v>
      </c>
    </row>
    <row r="1620" spans="1:40" x14ac:dyDescent="0.25">
      <c r="A1620" t="s">
        <v>4581</v>
      </c>
      <c r="B1620" t="s">
        <v>886</v>
      </c>
      <c r="C1620" t="s">
        <v>632</v>
      </c>
      <c r="D1620" t="s">
        <v>1393</v>
      </c>
      <c r="E1620" s="4">
        <v>31076</v>
      </c>
      <c r="F1620" s="4" t="s">
        <v>1394</v>
      </c>
      <c r="G1620" s="4" t="s">
        <v>3150</v>
      </c>
      <c r="H1620" t="str">
        <f>CONCATENATE(Source[[#This Row],[Subject]],TRIM(Source[[#This Row],[Course]]))</f>
        <v>DMI51B</v>
      </c>
      <c r="I1620" t="str">
        <f>VLOOKUP(Source[[#This Row],[SubjCrse]],'Courses and Categories'!$E$2:$G$1816,3,FALSE)</f>
        <v>Credit Allied Health CTE</v>
      </c>
      <c r="J1620">
        <v>501</v>
      </c>
      <c r="K1620" t="s">
        <v>3151</v>
      </c>
      <c r="L1620" t="s">
        <v>87</v>
      </c>
      <c r="M1620" t="s">
        <v>1063</v>
      </c>
      <c r="N1620" t="s">
        <v>185</v>
      </c>
      <c r="O1620">
        <v>1710</v>
      </c>
      <c r="P1620">
        <v>1800</v>
      </c>
      <c r="Q1620" t="s">
        <v>240</v>
      </c>
      <c r="R1620">
        <v>241</v>
      </c>
      <c r="S1620" t="s">
        <v>134</v>
      </c>
      <c r="T1620">
        <v>1</v>
      </c>
      <c r="U1620" s="1">
        <v>43479</v>
      </c>
      <c r="V1620" s="1">
        <v>43607</v>
      </c>
      <c r="W1620" t="s">
        <v>3152</v>
      </c>
      <c r="X1620" t="s">
        <v>1929</v>
      </c>
      <c r="Y1620">
        <v>6</v>
      </c>
      <c r="Z1620">
        <v>6</v>
      </c>
      <c r="AA1620">
        <v>7</v>
      </c>
      <c r="AB1620">
        <v>85.714299999999994</v>
      </c>
      <c r="AD1620">
        <f>IF(ISBLANK(Source[[#This Row],[CrosslistID]]),1,1/COUNTIFS(Source[CrosslistID],Source[[#This Row],[CrosslistID]],Source[TermDesc],Source[[#This Row],[TermDesc]]))</f>
        <v>1</v>
      </c>
      <c r="AG1620">
        <v>0</v>
      </c>
      <c r="AH1620">
        <v>85.714299999999994</v>
      </c>
      <c r="AI1620">
        <v>0.2</v>
      </c>
      <c r="AJ1620">
        <v>0.2</v>
      </c>
      <c r="AK1620">
        <v>0.05</v>
      </c>
      <c r="AL16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20">
        <f>IF(AND(Source[[#This Row],[Credit_Noncredit]]="Noncredit",Source[[#This Row],[FTEF]]&gt;0),Source[[#This Row],[NC XLST FTES]]*525/(437.5*Source[[#This Row],[FTEF]]),0)</f>
        <v>0</v>
      </c>
      <c r="AN1620">
        <f>IF(Source[[#This Row],[Credit_Noncredit]]="Credit",Source[[#This Row],[Census Enrollment]],Source[[#This Row],[Noncredit Avg. Attendance]])</f>
        <v>6</v>
      </c>
    </row>
    <row r="1621" spans="1:40" x14ac:dyDescent="0.25">
      <c r="A1621" t="s">
        <v>4581</v>
      </c>
      <c r="B1621" t="s">
        <v>886</v>
      </c>
      <c r="C1621" t="s">
        <v>632</v>
      </c>
      <c r="D1621" t="s">
        <v>1393</v>
      </c>
      <c r="E1621" s="4">
        <v>36756</v>
      </c>
      <c r="F1621" s="4" t="s">
        <v>1394</v>
      </c>
      <c r="G1621" s="4">
        <v>52</v>
      </c>
      <c r="H1621" t="str">
        <f>CONCATENATE(Source[[#This Row],[Subject]],TRIM(Source[[#This Row],[Course]]))</f>
        <v>DMI52</v>
      </c>
      <c r="I1621" t="str">
        <f>VLOOKUP(Source[[#This Row],[SubjCrse]],'Courses and Categories'!$E$2:$G$1816,3,FALSE)</f>
        <v>Credit Allied Health CTE</v>
      </c>
      <c r="J1621">
        <v>1</v>
      </c>
      <c r="K1621" t="s">
        <v>5087</v>
      </c>
      <c r="L1621" t="s">
        <v>39</v>
      </c>
      <c r="M1621" t="s">
        <v>903</v>
      </c>
      <c r="N1621" t="s">
        <v>1905</v>
      </c>
      <c r="O1621" t="s">
        <v>1353</v>
      </c>
      <c r="P1621" t="s">
        <v>467</v>
      </c>
      <c r="Q1621" t="s">
        <v>2153</v>
      </c>
      <c r="R1621" t="s">
        <v>3175</v>
      </c>
      <c r="S1621" t="s">
        <v>134</v>
      </c>
      <c r="T1621">
        <v>1</v>
      </c>
      <c r="U1621" s="1">
        <v>43479</v>
      </c>
      <c r="V1621" s="1">
        <v>43607</v>
      </c>
      <c r="W1621" t="s">
        <v>5081</v>
      </c>
      <c r="X1621" t="s">
        <v>1929</v>
      </c>
      <c r="Y1621">
        <v>15</v>
      </c>
      <c r="Z1621">
        <v>15</v>
      </c>
      <c r="AA1621">
        <v>15</v>
      </c>
      <c r="AB1621">
        <v>100</v>
      </c>
      <c r="AD1621">
        <f>IF(ISBLANK(Source[[#This Row],[CrosslistID]]),1,1/COUNTIFS(Source[CrosslistID],Source[[#This Row],[CrosslistID]],Source[TermDesc],Source[[#This Row],[TermDesc]]))</f>
        <v>1</v>
      </c>
      <c r="AG1621">
        <v>0</v>
      </c>
      <c r="AH1621">
        <v>100</v>
      </c>
      <c r="AI1621">
        <v>1.5</v>
      </c>
      <c r="AJ1621">
        <v>1.5</v>
      </c>
      <c r="AK1621">
        <v>0.2</v>
      </c>
      <c r="AL16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21">
        <f>IF(AND(Source[[#This Row],[Credit_Noncredit]]="Noncredit",Source[[#This Row],[FTEF]]&gt;0),Source[[#This Row],[NC XLST FTES]]*525/(437.5*Source[[#This Row],[FTEF]]),0)</f>
        <v>0</v>
      </c>
      <c r="AN1621">
        <f>IF(Source[[#This Row],[Credit_Noncredit]]="Credit",Source[[#This Row],[Census Enrollment]],Source[[#This Row],[Noncredit Avg. Attendance]])</f>
        <v>15</v>
      </c>
    </row>
    <row r="1622" spans="1:40" x14ac:dyDescent="0.25">
      <c r="A1622" t="s">
        <v>4581</v>
      </c>
      <c r="B1622" t="s">
        <v>886</v>
      </c>
      <c r="C1622" t="s">
        <v>632</v>
      </c>
      <c r="D1622" t="s">
        <v>1393</v>
      </c>
      <c r="E1622" s="4">
        <v>39319</v>
      </c>
      <c r="F1622" s="4" t="s">
        <v>1394</v>
      </c>
      <c r="G1622" s="4">
        <v>54</v>
      </c>
      <c r="H1622" t="str">
        <f>CONCATENATE(Source[[#This Row],[Subject]],TRIM(Source[[#This Row],[Course]]))</f>
        <v>DMI54</v>
      </c>
      <c r="I1622" t="str">
        <f>VLOOKUP(Source[[#This Row],[SubjCrse]],'Courses and Categories'!$E$2:$G$1816,3,FALSE)</f>
        <v>Credit Allied Health CTE</v>
      </c>
      <c r="J1622">
        <v>501</v>
      </c>
      <c r="K1622" t="s">
        <v>3154</v>
      </c>
      <c r="L1622" t="s">
        <v>39</v>
      </c>
      <c r="M1622" t="s">
        <v>903</v>
      </c>
      <c r="N1622" t="s">
        <v>41</v>
      </c>
      <c r="O1622">
        <v>1730</v>
      </c>
      <c r="P1622">
        <v>1930</v>
      </c>
      <c r="Q1622" t="s">
        <v>42</v>
      </c>
      <c r="S1622" t="s">
        <v>134</v>
      </c>
      <c r="T1622">
        <v>1</v>
      </c>
      <c r="U1622" s="1">
        <v>43479</v>
      </c>
      <c r="V1622" s="1">
        <v>43607</v>
      </c>
      <c r="W1622" t="s">
        <v>3155</v>
      </c>
      <c r="X1622" t="s">
        <v>1929</v>
      </c>
      <c r="Y1622">
        <v>9</v>
      </c>
      <c r="Z1622">
        <v>9</v>
      </c>
      <c r="AA1622">
        <v>11</v>
      </c>
      <c r="AB1622">
        <v>81.818200000000004</v>
      </c>
      <c r="AD1622">
        <f>IF(ISBLANK(Source[[#This Row],[CrosslistID]]),1,1/COUNTIFS(Source[CrosslistID],Source[[#This Row],[CrosslistID]],Source[TermDesc],Source[[#This Row],[TermDesc]]))</f>
        <v>1</v>
      </c>
      <c r="AG1622">
        <v>0</v>
      </c>
      <c r="AH1622">
        <v>81.818200000000004</v>
      </c>
      <c r="AI1622">
        <v>0.6</v>
      </c>
      <c r="AJ1622">
        <v>0.6</v>
      </c>
      <c r="AK1622">
        <v>0.1333</v>
      </c>
      <c r="AL16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22">
        <f>IF(AND(Source[[#This Row],[Credit_Noncredit]]="Noncredit",Source[[#This Row],[FTEF]]&gt;0),Source[[#This Row],[NC XLST FTES]]*525/(437.5*Source[[#This Row],[FTEF]]),0)</f>
        <v>0</v>
      </c>
      <c r="AN1622">
        <f>IF(Source[[#This Row],[Credit_Noncredit]]="Credit",Source[[#This Row],[Census Enrollment]],Source[[#This Row],[Noncredit Avg. Attendance]])</f>
        <v>9</v>
      </c>
    </row>
    <row r="1623" spans="1:40" x14ac:dyDescent="0.25">
      <c r="A1623" t="s">
        <v>4581</v>
      </c>
      <c r="B1623" t="s">
        <v>886</v>
      </c>
      <c r="C1623" t="s">
        <v>632</v>
      </c>
      <c r="D1623" t="s">
        <v>1393</v>
      </c>
      <c r="E1623" s="4">
        <v>35920</v>
      </c>
      <c r="F1623" s="4" t="s">
        <v>1394</v>
      </c>
      <c r="G1623" s="4">
        <v>55</v>
      </c>
      <c r="H1623" t="str">
        <f>CONCATENATE(Source[[#This Row],[Subject]],TRIM(Source[[#This Row],[Course]]))</f>
        <v>DMI55</v>
      </c>
      <c r="I1623" t="str">
        <f>VLOOKUP(Source[[#This Row],[SubjCrse]],'Courses and Categories'!$E$2:$G$1816,3,FALSE)</f>
        <v>Credit Allied Health CTE</v>
      </c>
      <c r="J1623">
        <v>1</v>
      </c>
      <c r="K1623" t="s">
        <v>3156</v>
      </c>
      <c r="L1623" t="s">
        <v>39</v>
      </c>
      <c r="M1623" t="s">
        <v>903</v>
      </c>
      <c r="N1623" t="s">
        <v>820</v>
      </c>
      <c r="O1623" t="s">
        <v>4157</v>
      </c>
      <c r="P1623" t="s">
        <v>5080</v>
      </c>
      <c r="Q1623" t="s">
        <v>2153</v>
      </c>
      <c r="R1623" t="s">
        <v>3175</v>
      </c>
      <c r="S1623" t="s">
        <v>134</v>
      </c>
      <c r="T1623">
        <v>1</v>
      </c>
      <c r="U1623" s="1">
        <v>43479</v>
      </c>
      <c r="V1623" s="1">
        <v>43607</v>
      </c>
      <c r="W1623" t="s">
        <v>5086</v>
      </c>
      <c r="X1623" t="s">
        <v>1929</v>
      </c>
      <c r="Y1623">
        <v>10</v>
      </c>
      <c r="Z1623">
        <v>10</v>
      </c>
      <c r="AA1623">
        <v>14</v>
      </c>
      <c r="AB1623">
        <v>71.428600000000003</v>
      </c>
      <c r="AD1623">
        <f>IF(ISBLANK(Source[[#This Row],[CrosslistID]]),1,1/COUNTIFS(Source[CrosslistID],Source[[#This Row],[CrosslistID]],Source[TermDesc],Source[[#This Row],[TermDesc]]))</f>
        <v>1</v>
      </c>
      <c r="AG1623">
        <v>0</v>
      </c>
      <c r="AH1623">
        <v>71.428600000000003</v>
      </c>
      <c r="AI1623">
        <v>0.66700000000000004</v>
      </c>
      <c r="AJ1623">
        <v>0.66700000000000004</v>
      </c>
      <c r="AK1623">
        <v>0.1331</v>
      </c>
      <c r="AL16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23">
        <f>IF(AND(Source[[#This Row],[Credit_Noncredit]]="Noncredit",Source[[#This Row],[FTEF]]&gt;0),Source[[#This Row],[NC XLST FTES]]*525/(437.5*Source[[#This Row],[FTEF]]),0)</f>
        <v>0</v>
      </c>
      <c r="AN1623">
        <f>IF(Source[[#This Row],[Credit_Noncredit]]="Credit",Source[[#This Row],[Census Enrollment]],Source[[#This Row],[Noncredit Avg. Attendance]])</f>
        <v>10</v>
      </c>
    </row>
    <row r="1624" spans="1:40" x14ac:dyDescent="0.25">
      <c r="A1624" t="s">
        <v>4581</v>
      </c>
      <c r="B1624" t="s">
        <v>886</v>
      </c>
      <c r="C1624" t="s">
        <v>632</v>
      </c>
      <c r="D1624" t="s">
        <v>1393</v>
      </c>
      <c r="E1624" s="4">
        <v>37871</v>
      </c>
      <c r="F1624" s="4" t="s">
        <v>1394</v>
      </c>
      <c r="G1624" s="4">
        <v>57</v>
      </c>
      <c r="H1624" t="str">
        <f>CONCATENATE(Source[[#This Row],[Subject]],TRIM(Source[[#This Row],[Course]]))</f>
        <v>DMI57</v>
      </c>
      <c r="I1624" t="str">
        <f>VLOOKUP(Source[[#This Row],[SubjCrse]],'Courses and Categories'!$E$2:$G$1816,3,FALSE)</f>
        <v>Credit Allied Health CTE</v>
      </c>
      <c r="J1624">
        <v>1</v>
      </c>
      <c r="K1624" t="s">
        <v>3159</v>
      </c>
      <c r="L1624" t="s">
        <v>39</v>
      </c>
      <c r="M1624" t="s">
        <v>903</v>
      </c>
      <c r="N1624" t="s">
        <v>1905</v>
      </c>
      <c r="O1624" t="s">
        <v>5088</v>
      </c>
      <c r="P1624" t="s">
        <v>1354</v>
      </c>
      <c r="Q1624" t="s">
        <v>2153</v>
      </c>
      <c r="R1624" t="s">
        <v>3621</v>
      </c>
      <c r="S1624" t="s">
        <v>134</v>
      </c>
      <c r="T1624">
        <v>1</v>
      </c>
      <c r="U1624" s="1">
        <v>43479</v>
      </c>
      <c r="V1624" s="1">
        <v>43607</v>
      </c>
      <c r="W1624" t="s">
        <v>5084</v>
      </c>
      <c r="X1624" t="s">
        <v>1929</v>
      </c>
      <c r="Y1624">
        <v>10</v>
      </c>
      <c r="Z1624">
        <v>10</v>
      </c>
      <c r="AA1624">
        <v>14</v>
      </c>
      <c r="AB1624">
        <v>71.428600000000003</v>
      </c>
      <c r="AD1624">
        <f>IF(ISBLANK(Source[[#This Row],[CrosslistID]]),1,1/COUNTIFS(Source[CrosslistID],Source[[#This Row],[CrosslistID]],Source[TermDesc],Source[[#This Row],[TermDesc]]))</f>
        <v>1</v>
      </c>
      <c r="AG1624">
        <v>0</v>
      </c>
      <c r="AH1624">
        <v>71.428600000000003</v>
      </c>
      <c r="AI1624">
        <v>1</v>
      </c>
      <c r="AJ1624">
        <v>1</v>
      </c>
      <c r="AK1624">
        <v>0.2</v>
      </c>
      <c r="AL16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24">
        <f>IF(AND(Source[[#This Row],[Credit_Noncredit]]="Noncredit",Source[[#This Row],[FTEF]]&gt;0),Source[[#This Row],[NC XLST FTES]]*525/(437.5*Source[[#This Row],[FTEF]]),0)</f>
        <v>0</v>
      </c>
      <c r="AN1624">
        <f>IF(Source[[#This Row],[Credit_Noncredit]]="Credit",Source[[#This Row],[Census Enrollment]],Source[[#This Row],[Noncredit Avg. Attendance]])</f>
        <v>10</v>
      </c>
    </row>
    <row r="1625" spans="1:40" x14ac:dyDescent="0.25">
      <c r="A1625" t="s">
        <v>4581</v>
      </c>
      <c r="B1625" t="s">
        <v>886</v>
      </c>
      <c r="C1625" t="s">
        <v>632</v>
      </c>
      <c r="D1625" t="s">
        <v>1393</v>
      </c>
      <c r="E1625" s="4">
        <v>37527</v>
      </c>
      <c r="F1625" s="4" t="s">
        <v>1394</v>
      </c>
      <c r="G1625" s="4">
        <v>62</v>
      </c>
      <c r="H1625" t="str">
        <f>CONCATENATE(Source[[#This Row],[Subject]],TRIM(Source[[#This Row],[Course]]))</f>
        <v>DMI62</v>
      </c>
      <c r="I1625" t="str">
        <f>VLOOKUP(Source[[#This Row],[SubjCrse]],'Courses and Categories'!$E$2:$G$1816,3,FALSE)</f>
        <v>Credit Allied Health CTE</v>
      </c>
      <c r="J1625">
        <v>1</v>
      </c>
      <c r="K1625" t="s">
        <v>1395</v>
      </c>
      <c r="L1625" t="s">
        <v>39</v>
      </c>
      <c r="M1625" t="s">
        <v>891</v>
      </c>
      <c r="N1625" t="s">
        <v>5089</v>
      </c>
      <c r="O1625" t="s">
        <v>1396</v>
      </c>
      <c r="P1625" t="s">
        <v>1397</v>
      </c>
      <c r="Q1625" t="s">
        <v>1398</v>
      </c>
      <c r="S1625" t="s">
        <v>134</v>
      </c>
      <c r="T1625">
        <v>1</v>
      </c>
      <c r="U1625" s="1">
        <v>43479</v>
      </c>
      <c r="V1625" s="1">
        <v>43607</v>
      </c>
      <c r="W1625" t="s">
        <v>5090</v>
      </c>
      <c r="X1625" t="s">
        <v>1929</v>
      </c>
      <c r="Y1625">
        <v>10</v>
      </c>
      <c r="Z1625">
        <v>10</v>
      </c>
      <c r="AA1625">
        <v>14</v>
      </c>
      <c r="AB1625">
        <v>71.428600000000003</v>
      </c>
      <c r="AC1625" t="s">
        <v>5091</v>
      </c>
      <c r="AD1625">
        <f>IF(ISBLANK(Source[[#This Row],[CrosslistID]]),1,1/COUNTIFS(Source[CrosslistID],Source[[#This Row],[CrosslistID]],Source[TermDesc],Source[[#This Row],[TermDesc]]))</f>
        <v>0.33333333333333331</v>
      </c>
      <c r="AE1625">
        <v>33</v>
      </c>
      <c r="AF1625">
        <v>45</v>
      </c>
      <c r="AG1625">
        <v>73.333299999999994</v>
      </c>
      <c r="AH1625">
        <v>73.333299999999994</v>
      </c>
      <c r="AI1625">
        <v>5.3330000000000002</v>
      </c>
      <c r="AJ1625">
        <v>5.3330000000000002</v>
      </c>
      <c r="AK1625">
        <v>0.65490000000000004</v>
      </c>
      <c r="AL16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25">
        <f>IF(AND(Source[[#This Row],[Credit_Noncredit]]="Noncredit",Source[[#This Row],[FTEF]]&gt;0),Source[[#This Row],[NC XLST FTES]]*525/(437.5*Source[[#This Row],[FTEF]]),0)</f>
        <v>0</v>
      </c>
      <c r="AN1625">
        <f>IF(Source[[#This Row],[Credit_Noncredit]]="Credit",Source[[#This Row],[Census Enrollment]],Source[[#This Row],[Noncredit Avg. Attendance]])</f>
        <v>10</v>
      </c>
    </row>
    <row r="1626" spans="1:40" x14ac:dyDescent="0.25">
      <c r="A1626" t="s">
        <v>4581</v>
      </c>
      <c r="B1626" t="s">
        <v>886</v>
      </c>
      <c r="C1626" t="s">
        <v>632</v>
      </c>
      <c r="D1626" t="s">
        <v>1393</v>
      </c>
      <c r="E1626" s="4">
        <v>35968</v>
      </c>
      <c r="F1626" s="4" t="s">
        <v>1394</v>
      </c>
      <c r="G1626" s="4">
        <v>63</v>
      </c>
      <c r="H1626" t="str">
        <f>CONCATENATE(Source[[#This Row],[Subject]],TRIM(Source[[#This Row],[Course]]))</f>
        <v>DMI63</v>
      </c>
      <c r="I1626" t="str">
        <f>VLOOKUP(Source[[#This Row],[SubjCrse]],'Courses and Categories'!$E$2:$G$1816,3,FALSE)</f>
        <v>Credit Allied Health CTE</v>
      </c>
      <c r="J1626">
        <v>1</v>
      </c>
      <c r="K1626" t="s">
        <v>3160</v>
      </c>
      <c r="L1626" t="s">
        <v>39</v>
      </c>
      <c r="M1626" t="s">
        <v>1046</v>
      </c>
      <c r="N1626" t="s">
        <v>41</v>
      </c>
      <c r="O1626">
        <v>1610</v>
      </c>
      <c r="P1626">
        <v>1900</v>
      </c>
      <c r="Q1626" t="s">
        <v>240</v>
      </c>
      <c r="R1626">
        <v>241</v>
      </c>
      <c r="S1626" t="s">
        <v>134</v>
      </c>
      <c r="T1626">
        <v>1</v>
      </c>
      <c r="U1626" s="1">
        <v>43479</v>
      </c>
      <c r="V1626" s="1">
        <v>43607</v>
      </c>
      <c r="W1626" t="s">
        <v>674</v>
      </c>
      <c r="X1626" t="s">
        <v>1929</v>
      </c>
      <c r="Y1626">
        <v>10</v>
      </c>
      <c r="Z1626">
        <v>10</v>
      </c>
      <c r="AA1626">
        <v>14</v>
      </c>
      <c r="AB1626">
        <v>71.428600000000003</v>
      </c>
      <c r="AD1626">
        <f>IF(ISBLANK(Source[[#This Row],[CrosslistID]]),1,1/COUNTIFS(Source[CrosslistID],Source[[#This Row],[CrosslistID]],Source[TermDesc],Source[[#This Row],[TermDesc]]))</f>
        <v>1</v>
      </c>
      <c r="AG1626">
        <v>0</v>
      </c>
      <c r="AH1626">
        <v>71.428600000000003</v>
      </c>
      <c r="AI1626">
        <v>1</v>
      </c>
      <c r="AJ1626">
        <v>1</v>
      </c>
      <c r="AK1626">
        <v>0.18329999999999999</v>
      </c>
      <c r="AL16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26">
        <f>IF(AND(Source[[#This Row],[Credit_Noncredit]]="Noncredit",Source[[#This Row],[FTEF]]&gt;0),Source[[#This Row],[NC XLST FTES]]*525/(437.5*Source[[#This Row],[FTEF]]),0)</f>
        <v>0</v>
      </c>
      <c r="AN1626">
        <f>IF(Source[[#This Row],[Credit_Noncredit]]="Credit",Source[[#This Row],[Census Enrollment]],Source[[#This Row],[Noncredit Avg. Attendance]])</f>
        <v>10</v>
      </c>
    </row>
    <row r="1627" spans="1:40" x14ac:dyDescent="0.25">
      <c r="A1627" t="s">
        <v>4581</v>
      </c>
      <c r="B1627" t="s">
        <v>886</v>
      </c>
      <c r="C1627" t="s">
        <v>632</v>
      </c>
      <c r="D1627" t="s">
        <v>1393</v>
      </c>
      <c r="E1627" s="4">
        <v>35922</v>
      </c>
      <c r="F1627" s="4" t="s">
        <v>1394</v>
      </c>
      <c r="G1627" s="4">
        <v>65</v>
      </c>
      <c r="H1627" t="str">
        <f>CONCATENATE(Source[[#This Row],[Subject]],TRIM(Source[[#This Row],[Course]]))</f>
        <v>DMI65</v>
      </c>
      <c r="I1627" t="str">
        <f>VLOOKUP(Source[[#This Row],[SubjCrse]],'Courses and Categories'!$E$2:$G$1816,3,FALSE)</f>
        <v>Credit Allied Health CTE</v>
      </c>
      <c r="J1627">
        <v>1</v>
      </c>
      <c r="K1627" t="s">
        <v>3166</v>
      </c>
      <c r="L1627" t="s">
        <v>39</v>
      </c>
      <c r="M1627" t="s">
        <v>903</v>
      </c>
      <c r="N1627" t="s">
        <v>50</v>
      </c>
      <c r="O1627">
        <v>810</v>
      </c>
      <c r="P1627">
        <v>1000</v>
      </c>
      <c r="Q1627" t="s">
        <v>240</v>
      </c>
      <c r="R1627" t="s">
        <v>1575</v>
      </c>
      <c r="S1627" t="s">
        <v>134</v>
      </c>
      <c r="T1627">
        <v>1</v>
      </c>
      <c r="U1627" s="1">
        <v>43479</v>
      </c>
      <c r="V1627" s="1">
        <v>43607</v>
      </c>
      <c r="W1627" t="s">
        <v>3167</v>
      </c>
      <c r="X1627" t="s">
        <v>1929</v>
      </c>
      <c r="Y1627">
        <v>9</v>
      </c>
      <c r="Z1627">
        <v>9</v>
      </c>
      <c r="AA1627">
        <v>11</v>
      </c>
      <c r="AB1627">
        <v>81.818200000000004</v>
      </c>
      <c r="AD1627">
        <f>IF(ISBLANK(Source[[#This Row],[CrosslistID]]),1,1/COUNTIFS(Source[CrosslistID],Source[[#This Row],[CrosslistID]],Source[TermDesc],Source[[#This Row],[TermDesc]]))</f>
        <v>1</v>
      </c>
      <c r="AG1627">
        <v>0</v>
      </c>
      <c r="AH1627">
        <v>81.818200000000004</v>
      </c>
      <c r="AI1627">
        <v>0.6</v>
      </c>
      <c r="AJ1627">
        <v>0.6</v>
      </c>
      <c r="AK1627">
        <v>0.1333</v>
      </c>
      <c r="AL16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27">
        <f>IF(AND(Source[[#This Row],[Credit_Noncredit]]="Noncredit",Source[[#This Row],[FTEF]]&gt;0),Source[[#This Row],[NC XLST FTES]]*525/(437.5*Source[[#This Row],[FTEF]]),0)</f>
        <v>0</v>
      </c>
      <c r="AN1627">
        <f>IF(Source[[#This Row],[Credit_Noncredit]]="Credit",Source[[#This Row],[Census Enrollment]],Source[[#This Row],[Noncredit Avg. Attendance]])</f>
        <v>9</v>
      </c>
    </row>
    <row r="1628" spans="1:40" x14ac:dyDescent="0.25">
      <c r="A1628" t="s">
        <v>4581</v>
      </c>
      <c r="B1628" t="s">
        <v>886</v>
      </c>
      <c r="C1628" t="s">
        <v>632</v>
      </c>
      <c r="D1628" t="s">
        <v>1393</v>
      </c>
      <c r="E1628" s="4">
        <v>37528</v>
      </c>
      <c r="F1628" s="4" t="s">
        <v>1394</v>
      </c>
      <c r="G1628" s="4">
        <v>66</v>
      </c>
      <c r="H1628" t="str">
        <f>CONCATENATE(Source[[#This Row],[Subject]],TRIM(Source[[#This Row],[Course]]))</f>
        <v>DMI66</v>
      </c>
      <c r="I1628" t="str">
        <f>VLOOKUP(Source[[#This Row],[SubjCrse]],'Courses and Categories'!$E$2:$G$1816,3,FALSE)</f>
        <v>Credit Allied Health CTE</v>
      </c>
      <c r="J1628">
        <v>1</v>
      </c>
      <c r="K1628" t="s">
        <v>3168</v>
      </c>
      <c r="L1628" t="s">
        <v>39</v>
      </c>
      <c r="M1628" t="s">
        <v>891</v>
      </c>
      <c r="N1628" t="s">
        <v>3184</v>
      </c>
      <c r="O1628" t="s">
        <v>1396</v>
      </c>
      <c r="P1628" t="s">
        <v>1397</v>
      </c>
      <c r="Q1628" t="s">
        <v>1398</v>
      </c>
      <c r="S1628" t="s">
        <v>134</v>
      </c>
      <c r="T1628">
        <v>1</v>
      </c>
      <c r="U1628" s="1">
        <v>43479</v>
      </c>
      <c r="V1628" s="1">
        <v>43607</v>
      </c>
      <c r="W1628" t="s">
        <v>5090</v>
      </c>
      <c r="X1628" t="s">
        <v>1929</v>
      </c>
      <c r="Y1628">
        <v>10</v>
      </c>
      <c r="Z1628">
        <v>10</v>
      </c>
      <c r="AA1628">
        <v>11</v>
      </c>
      <c r="AB1628">
        <v>90.909099999999995</v>
      </c>
      <c r="AC1628" t="s">
        <v>5091</v>
      </c>
      <c r="AD1628">
        <f>IF(ISBLANK(Source[[#This Row],[CrosslistID]]),1,1/COUNTIFS(Source[CrosslistID],Source[[#This Row],[CrosslistID]],Source[TermDesc],Source[[#This Row],[TermDesc]]))</f>
        <v>0.33333333333333331</v>
      </c>
      <c r="AE1628">
        <v>33</v>
      </c>
      <c r="AF1628">
        <v>45</v>
      </c>
      <c r="AG1628">
        <v>73.333299999999994</v>
      </c>
      <c r="AH1628">
        <v>73.333299999999994</v>
      </c>
      <c r="AI1628">
        <v>5.3330000000000002</v>
      </c>
      <c r="AJ1628">
        <v>5.3330000000000002</v>
      </c>
      <c r="AK1628">
        <v>0.65490000000000004</v>
      </c>
      <c r="AL16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28">
        <f>IF(AND(Source[[#This Row],[Credit_Noncredit]]="Noncredit",Source[[#This Row],[FTEF]]&gt;0),Source[[#This Row],[NC XLST FTES]]*525/(437.5*Source[[#This Row],[FTEF]]),0)</f>
        <v>0</v>
      </c>
      <c r="AN1628">
        <f>IF(Source[[#This Row],[Credit_Noncredit]]="Credit",Source[[#This Row],[Census Enrollment]],Source[[#This Row],[Noncredit Avg. Attendance]])</f>
        <v>10</v>
      </c>
    </row>
    <row r="1629" spans="1:40" x14ac:dyDescent="0.25">
      <c r="A1629" t="s">
        <v>4581</v>
      </c>
      <c r="B1629" t="s">
        <v>886</v>
      </c>
      <c r="C1629" t="s">
        <v>632</v>
      </c>
      <c r="D1629" t="s">
        <v>1393</v>
      </c>
      <c r="E1629" s="4">
        <v>35924</v>
      </c>
      <c r="F1629" s="4" t="s">
        <v>1394</v>
      </c>
      <c r="G1629" s="4">
        <v>68</v>
      </c>
      <c r="H1629" t="str">
        <f>CONCATENATE(Source[[#This Row],[Subject]],TRIM(Source[[#This Row],[Course]]))</f>
        <v>DMI68</v>
      </c>
      <c r="I1629" t="str">
        <f>VLOOKUP(Source[[#This Row],[SubjCrse]],'Courses and Categories'!$E$2:$G$1816,3,FALSE)</f>
        <v>Credit Allied Health CTE</v>
      </c>
      <c r="J1629">
        <v>1</v>
      </c>
      <c r="K1629" t="s">
        <v>3170</v>
      </c>
      <c r="L1629" t="s">
        <v>39</v>
      </c>
      <c r="M1629" t="s">
        <v>891</v>
      </c>
      <c r="N1629" t="s">
        <v>241</v>
      </c>
      <c r="O1629" t="s">
        <v>1396</v>
      </c>
      <c r="P1629" t="s">
        <v>1397</v>
      </c>
      <c r="Q1629" t="s">
        <v>1398</v>
      </c>
      <c r="S1629" t="s">
        <v>134</v>
      </c>
      <c r="T1629">
        <v>1</v>
      </c>
      <c r="U1629" s="1">
        <v>43479</v>
      </c>
      <c r="V1629" s="1">
        <v>43607</v>
      </c>
      <c r="W1629" t="s">
        <v>5090</v>
      </c>
      <c r="X1629" t="s">
        <v>893</v>
      </c>
      <c r="Y1629">
        <v>13</v>
      </c>
      <c r="Z1629">
        <v>13</v>
      </c>
      <c r="AA1629">
        <v>14</v>
      </c>
      <c r="AB1629">
        <v>92.857100000000003</v>
      </c>
      <c r="AC1629" t="s">
        <v>5091</v>
      </c>
      <c r="AD1629">
        <f>IF(ISBLANK(Source[[#This Row],[CrosslistID]]),1,1/COUNTIFS(Source[CrosslistID],Source[[#This Row],[CrosslistID]],Source[TermDesc],Source[[#This Row],[TermDesc]]))</f>
        <v>0.33333333333333331</v>
      </c>
      <c r="AE1629">
        <v>33</v>
      </c>
      <c r="AF1629">
        <v>45</v>
      </c>
      <c r="AG1629">
        <v>73.333299999999994</v>
      </c>
      <c r="AH1629">
        <v>73.333299999999994</v>
      </c>
      <c r="AI1629">
        <v>4.9829999999999997</v>
      </c>
      <c r="AJ1629">
        <v>4.9829999999999997</v>
      </c>
      <c r="AK1629">
        <v>0.65490000000000004</v>
      </c>
      <c r="AL16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29">
        <f>IF(AND(Source[[#This Row],[Credit_Noncredit]]="Noncredit",Source[[#This Row],[FTEF]]&gt;0),Source[[#This Row],[NC XLST FTES]]*525/(437.5*Source[[#This Row],[FTEF]]),0)</f>
        <v>0</v>
      </c>
      <c r="AN1629">
        <f>IF(Source[[#This Row],[Credit_Noncredit]]="Credit",Source[[#This Row],[Census Enrollment]],Source[[#This Row],[Noncredit Avg. Attendance]])</f>
        <v>13</v>
      </c>
    </row>
    <row r="1630" spans="1:40" x14ac:dyDescent="0.25">
      <c r="A1630" t="s">
        <v>4581</v>
      </c>
      <c r="B1630" t="s">
        <v>886</v>
      </c>
      <c r="C1630" t="s">
        <v>632</v>
      </c>
      <c r="D1630" t="s">
        <v>1393</v>
      </c>
      <c r="E1630" s="4">
        <v>36760</v>
      </c>
      <c r="F1630" s="4" t="s">
        <v>1394</v>
      </c>
      <c r="G1630" s="4">
        <v>70</v>
      </c>
      <c r="H1630" t="str">
        <f>CONCATENATE(Source[[#This Row],[Subject]],TRIM(Source[[#This Row],[Course]]))</f>
        <v>DMI70</v>
      </c>
      <c r="I1630" t="str">
        <f>VLOOKUP(Source[[#This Row],[SubjCrse]],'Courses and Categories'!$E$2:$G$1816,3,FALSE)</f>
        <v>Credit Allied Health CTE</v>
      </c>
      <c r="J1630">
        <v>1</v>
      </c>
      <c r="K1630" t="s">
        <v>3172</v>
      </c>
      <c r="L1630" t="s">
        <v>39</v>
      </c>
      <c r="M1630" t="s">
        <v>1046</v>
      </c>
      <c r="N1630" t="s">
        <v>815</v>
      </c>
      <c r="O1630" t="s">
        <v>5092</v>
      </c>
      <c r="P1630" t="s">
        <v>5093</v>
      </c>
      <c r="Q1630" t="s">
        <v>2153</v>
      </c>
      <c r="R1630" t="s">
        <v>3175</v>
      </c>
      <c r="S1630" t="s">
        <v>134</v>
      </c>
      <c r="T1630">
        <v>1</v>
      </c>
      <c r="U1630" s="1">
        <v>43479</v>
      </c>
      <c r="V1630" s="1">
        <v>43607</v>
      </c>
      <c r="W1630" t="s">
        <v>5094</v>
      </c>
      <c r="X1630" t="s">
        <v>1929</v>
      </c>
      <c r="Y1630">
        <v>9</v>
      </c>
      <c r="Z1630">
        <v>9</v>
      </c>
      <c r="AA1630">
        <v>11</v>
      </c>
      <c r="AB1630">
        <v>81.818200000000004</v>
      </c>
      <c r="AD1630">
        <f>IF(ISBLANK(Source[[#This Row],[CrosslistID]]),1,1/COUNTIFS(Source[CrosslistID],Source[[#This Row],[CrosslistID]],Source[TermDesc],Source[[#This Row],[TermDesc]]))</f>
        <v>1</v>
      </c>
      <c r="AG1630">
        <v>0</v>
      </c>
      <c r="AH1630">
        <v>81.818200000000004</v>
      </c>
      <c r="AI1630">
        <v>0.9</v>
      </c>
      <c r="AJ1630">
        <v>0.9</v>
      </c>
      <c r="AK1630">
        <v>0.18329999999999999</v>
      </c>
      <c r="AL16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30">
        <f>IF(AND(Source[[#This Row],[Credit_Noncredit]]="Noncredit",Source[[#This Row],[FTEF]]&gt;0),Source[[#This Row],[NC XLST FTES]]*525/(437.5*Source[[#This Row],[FTEF]]),0)</f>
        <v>0</v>
      </c>
      <c r="AN1630">
        <f>IF(Source[[#This Row],[Credit_Noncredit]]="Credit",Source[[#This Row],[Census Enrollment]],Source[[#This Row],[Noncredit Avg. Attendance]])</f>
        <v>9</v>
      </c>
    </row>
    <row r="1631" spans="1:40" x14ac:dyDescent="0.25">
      <c r="A1631" t="s">
        <v>4581</v>
      </c>
      <c r="B1631" t="s">
        <v>886</v>
      </c>
      <c r="C1631" t="s">
        <v>632</v>
      </c>
      <c r="D1631" t="s">
        <v>1393</v>
      </c>
      <c r="E1631" s="4">
        <v>35925</v>
      </c>
      <c r="F1631" s="4" t="s">
        <v>1394</v>
      </c>
      <c r="G1631" s="4">
        <v>100</v>
      </c>
      <c r="H1631" t="str">
        <f>CONCATENATE(Source[[#This Row],[Subject]],TRIM(Source[[#This Row],[Course]]))</f>
        <v>DMI100</v>
      </c>
      <c r="I1631" t="str">
        <f>VLOOKUP(Source[[#This Row],[SubjCrse]],'Courses and Categories'!$E$2:$G$1816,3,FALSE)</f>
        <v>Credit Allied Health CTE</v>
      </c>
      <c r="J1631">
        <v>401</v>
      </c>
      <c r="K1631" t="s">
        <v>3177</v>
      </c>
      <c r="L1631" t="s">
        <v>39</v>
      </c>
      <c r="M1631" t="s">
        <v>903</v>
      </c>
      <c r="N1631" t="s">
        <v>41</v>
      </c>
      <c r="O1631">
        <v>1710</v>
      </c>
      <c r="P1631">
        <v>2000</v>
      </c>
      <c r="Q1631" t="s">
        <v>240</v>
      </c>
      <c r="R1631" t="s">
        <v>1575</v>
      </c>
      <c r="S1631" t="s">
        <v>134</v>
      </c>
      <c r="T1631" t="s">
        <v>44</v>
      </c>
      <c r="U1631" s="1">
        <v>43557</v>
      </c>
      <c r="V1631" s="1">
        <v>43585</v>
      </c>
      <c r="W1631" t="s">
        <v>2553</v>
      </c>
      <c r="X1631" t="s">
        <v>905</v>
      </c>
      <c r="Y1631">
        <v>13</v>
      </c>
      <c r="Z1631">
        <v>13</v>
      </c>
      <c r="AA1631">
        <v>15</v>
      </c>
      <c r="AB1631">
        <v>86.666700000000006</v>
      </c>
      <c r="AD1631">
        <f>IF(ISBLANK(Source[[#This Row],[CrosslistID]]),1,1/COUNTIFS(Source[CrosslistID],Source[[#This Row],[CrosslistID]],Source[TermDesc],Source[[#This Row],[TermDesc]]))</f>
        <v>1</v>
      </c>
      <c r="AG1631">
        <v>0</v>
      </c>
      <c r="AH1631">
        <v>86.666700000000006</v>
      </c>
      <c r="AI1631">
        <v>0.371</v>
      </c>
      <c r="AJ1631">
        <v>0.371</v>
      </c>
      <c r="AK1631">
        <v>5.7000000000000002E-2</v>
      </c>
      <c r="AL16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31">
        <f>IF(AND(Source[[#This Row],[Credit_Noncredit]]="Noncredit",Source[[#This Row],[FTEF]]&gt;0),Source[[#This Row],[NC XLST FTES]]*525/(437.5*Source[[#This Row],[FTEF]]),0)</f>
        <v>0</v>
      </c>
      <c r="AN1631">
        <f>IF(Source[[#This Row],[Credit_Noncredit]]="Credit",Source[[#This Row],[Census Enrollment]],Source[[#This Row],[Noncredit Avg. Attendance]])</f>
        <v>13</v>
      </c>
    </row>
    <row r="1632" spans="1:40" x14ac:dyDescent="0.25">
      <c r="A1632" t="s">
        <v>4581</v>
      </c>
      <c r="B1632" t="s">
        <v>886</v>
      </c>
      <c r="C1632" t="s">
        <v>632</v>
      </c>
      <c r="D1632" t="s">
        <v>1402</v>
      </c>
      <c r="E1632" s="4">
        <v>32805</v>
      </c>
      <c r="F1632" s="4" t="s">
        <v>1403</v>
      </c>
      <c r="G1632" s="4">
        <v>17</v>
      </c>
      <c r="H1632" t="str">
        <f>CONCATENATE(Source[[#This Row],[Subject]],TRIM(Source[[#This Row],[Course]]))</f>
        <v>F SC17</v>
      </c>
      <c r="I1632" t="str">
        <f>VLOOKUP(Source[[#This Row],[SubjCrse]],'Courses and Categories'!$E$2:$G$1816,3,FALSE)</f>
        <v>Credit Gen Ed/CTE</v>
      </c>
      <c r="J1632">
        <v>1</v>
      </c>
      <c r="K1632" t="s">
        <v>3178</v>
      </c>
      <c r="L1632" t="s">
        <v>87</v>
      </c>
      <c r="M1632" t="s">
        <v>903</v>
      </c>
      <c r="N1632" t="s">
        <v>830</v>
      </c>
      <c r="O1632" t="s">
        <v>425</v>
      </c>
      <c r="P1632" t="s">
        <v>2345</v>
      </c>
      <c r="Q1632" t="s">
        <v>427</v>
      </c>
      <c r="R1632" t="s">
        <v>3179</v>
      </c>
      <c r="S1632" t="s">
        <v>134</v>
      </c>
      <c r="T1632">
        <v>1</v>
      </c>
      <c r="U1632" s="1">
        <v>43479</v>
      </c>
      <c r="V1632" s="1">
        <v>43607</v>
      </c>
      <c r="W1632" t="s">
        <v>3180</v>
      </c>
      <c r="X1632" t="s">
        <v>1929</v>
      </c>
      <c r="Y1632">
        <v>28</v>
      </c>
      <c r="Z1632">
        <v>27</v>
      </c>
      <c r="AA1632">
        <v>28</v>
      </c>
      <c r="AB1632">
        <v>96.428600000000003</v>
      </c>
      <c r="AD1632">
        <f>IF(ISBLANK(Source[[#This Row],[CrosslistID]]),1,1/COUNTIFS(Source[CrosslistID],Source[[#This Row],[CrosslistID]],Source[TermDesc],Source[[#This Row],[TermDesc]]))</f>
        <v>1</v>
      </c>
      <c r="AG1632">
        <v>0</v>
      </c>
      <c r="AH1632">
        <v>96.428600000000003</v>
      </c>
      <c r="AI1632">
        <v>2.8</v>
      </c>
      <c r="AJ1632">
        <v>2.8</v>
      </c>
      <c r="AK1632">
        <v>0.2</v>
      </c>
      <c r="AL16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32">
        <f>IF(AND(Source[[#This Row],[Credit_Noncredit]]="Noncredit",Source[[#This Row],[FTEF]]&gt;0),Source[[#This Row],[NC XLST FTES]]*525/(437.5*Source[[#This Row],[FTEF]]),0)</f>
        <v>0</v>
      </c>
      <c r="AN1632">
        <f>IF(Source[[#This Row],[Credit_Noncredit]]="Credit",Source[[#This Row],[Census Enrollment]],Source[[#This Row],[Noncredit Avg. Attendance]])</f>
        <v>28</v>
      </c>
    </row>
    <row r="1633" spans="1:40" x14ac:dyDescent="0.25">
      <c r="A1633" t="s">
        <v>4581</v>
      </c>
      <c r="B1633" t="s">
        <v>886</v>
      </c>
      <c r="C1633" t="s">
        <v>632</v>
      </c>
      <c r="D1633" t="s">
        <v>1402</v>
      </c>
      <c r="E1633" s="4">
        <v>31246</v>
      </c>
      <c r="F1633" s="4" t="s">
        <v>1403</v>
      </c>
      <c r="G1633" s="4">
        <v>50</v>
      </c>
      <c r="H1633" t="str">
        <f>CONCATENATE(Source[[#This Row],[Subject]],TRIM(Source[[#This Row],[Course]]))</f>
        <v>F SC50</v>
      </c>
      <c r="I1633" t="str">
        <f>VLOOKUP(Source[[#This Row],[SubjCrse]],'Courses and Categories'!$E$2:$G$1816,3,FALSE)</f>
        <v>Credit CTE</v>
      </c>
      <c r="J1633">
        <v>1</v>
      </c>
      <c r="K1633" t="s">
        <v>1404</v>
      </c>
      <c r="L1633" t="s">
        <v>39</v>
      </c>
      <c r="M1633" t="s">
        <v>903</v>
      </c>
      <c r="N1633" t="s">
        <v>59</v>
      </c>
      <c r="O1633">
        <v>940</v>
      </c>
      <c r="P1633">
        <v>1055</v>
      </c>
      <c r="Q1633" t="s">
        <v>850</v>
      </c>
      <c r="R1633">
        <v>222</v>
      </c>
      <c r="S1633" t="s">
        <v>134</v>
      </c>
      <c r="T1633">
        <v>1</v>
      </c>
      <c r="U1633" s="1">
        <v>43479</v>
      </c>
      <c r="V1633" s="1">
        <v>43607</v>
      </c>
      <c r="W1633" t="s">
        <v>1405</v>
      </c>
      <c r="X1633" t="s">
        <v>1929</v>
      </c>
      <c r="Y1633">
        <v>39</v>
      </c>
      <c r="Z1633">
        <v>39</v>
      </c>
      <c r="AA1633">
        <v>35</v>
      </c>
      <c r="AB1633">
        <v>111.4286</v>
      </c>
      <c r="AD1633">
        <f>IF(ISBLANK(Source[[#This Row],[CrosslistID]]),1,1/COUNTIFS(Source[CrosslistID],Source[[#This Row],[CrosslistID]],Source[TermDesc],Source[[#This Row],[TermDesc]]))</f>
        <v>1</v>
      </c>
      <c r="AG1633">
        <v>0</v>
      </c>
      <c r="AH1633">
        <v>111.4286</v>
      </c>
      <c r="AI1633">
        <v>3.9</v>
      </c>
      <c r="AJ1633">
        <v>3.9</v>
      </c>
      <c r="AK1633">
        <v>0.2</v>
      </c>
      <c r="AL16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33">
        <f>IF(AND(Source[[#This Row],[Credit_Noncredit]]="Noncredit",Source[[#This Row],[FTEF]]&gt;0),Source[[#This Row],[NC XLST FTES]]*525/(437.5*Source[[#This Row],[FTEF]]),0)</f>
        <v>0</v>
      </c>
      <c r="AN1633">
        <f>IF(Source[[#This Row],[Credit_Noncredit]]="Credit",Source[[#This Row],[Census Enrollment]],Source[[#This Row],[Noncredit Avg. Attendance]])</f>
        <v>39</v>
      </c>
    </row>
    <row r="1634" spans="1:40" x14ac:dyDescent="0.25">
      <c r="A1634" t="s">
        <v>4581</v>
      </c>
      <c r="B1634" t="s">
        <v>886</v>
      </c>
      <c r="C1634" t="s">
        <v>632</v>
      </c>
      <c r="D1634" t="s">
        <v>1402</v>
      </c>
      <c r="E1634" s="4">
        <v>38921</v>
      </c>
      <c r="F1634" s="4" t="s">
        <v>1403</v>
      </c>
      <c r="G1634" s="4">
        <v>50</v>
      </c>
      <c r="H1634" t="str">
        <f>CONCATENATE(Source[[#This Row],[Subject]],TRIM(Source[[#This Row],[Course]]))</f>
        <v>F SC50</v>
      </c>
      <c r="I1634" t="str">
        <f>VLOOKUP(Source[[#This Row],[SubjCrse]],'Courses and Categories'!$E$2:$G$1816,3,FALSE)</f>
        <v>Credit CTE</v>
      </c>
      <c r="J1634">
        <v>2</v>
      </c>
      <c r="K1634" t="s">
        <v>1404</v>
      </c>
      <c r="L1634" t="s">
        <v>39</v>
      </c>
      <c r="M1634" t="s">
        <v>903</v>
      </c>
      <c r="N1634" t="s">
        <v>826</v>
      </c>
      <c r="O1634" t="s">
        <v>1995</v>
      </c>
      <c r="P1634" t="s">
        <v>798</v>
      </c>
      <c r="Q1634" t="s">
        <v>296</v>
      </c>
      <c r="R1634" t="s">
        <v>5095</v>
      </c>
      <c r="S1634" t="s">
        <v>53</v>
      </c>
      <c r="T1634" t="s">
        <v>44</v>
      </c>
      <c r="U1634" s="1">
        <v>43486</v>
      </c>
      <c r="V1634" s="1">
        <v>43607</v>
      </c>
      <c r="W1634" t="s">
        <v>5096</v>
      </c>
      <c r="X1634" t="s">
        <v>905</v>
      </c>
      <c r="Y1634">
        <v>16</v>
      </c>
      <c r="Z1634">
        <v>12</v>
      </c>
      <c r="AA1634">
        <v>30</v>
      </c>
      <c r="AB1634">
        <v>40</v>
      </c>
      <c r="AD1634">
        <f>IF(ISBLANK(Source[[#This Row],[CrosslistID]]),1,1/COUNTIFS(Source[CrosslistID],Source[[#This Row],[CrosslistID]],Source[TermDesc],Source[[#This Row],[TermDesc]]))</f>
        <v>1</v>
      </c>
      <c r="AG1634">
        <v>0</v>
      </c>
      <c r="AH1634">
        <v>40</v>
      </c>
      <c r="AI1634">
        <v>1.554</v>
      </c>
      <c r="AJ1634">
        <v>1.554</v>
      </c>
      <c r="AK1634">
        <v>0.2</v>
      </c>
      <c r="AL16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34">
        <f>IF(AND(Source[[#This Row],[Credit_Noncredit]]="Noncredit",Source[[#This Row],[FTEF]]&gt;0),Source[[#This Row],[NC XLST FTES]]*525/(437.5*Source[[#This Row],[FTEF]]),0)</f>
        <v>0</v>
      </c>
      <c r="AN1634">
        <f>IF(Source[[#This Row],[Credit_Noncredit]]="Credit",Source[[#This Row],[Census Enrollment]],Source[[#This Row],[Noncredit Avg. Attendance]])</f>
        <v>16</v>
      </c>
    </row>
    <row r="1635" spans="1:40" x14ac:dyDescent="0.25">
      <c r="A1635" t="s">
        <v>4581</v>
      </c>
      <c r="B1635" t="s">
        <v>886</v>
      </c>
      <c r="C1635" t="s">
        <v>632</v>
      </c>
      <c r="D1635" t="s">
        <v>1402</v>
      </c>
      <c r="E1635" s="4">
        <v>31748</v>
      </c>
      <c r="F1635" s="4" t="s">
        <v>1403</v>
      </c>
      <c r="G1635" s="4">
        <v>50</v>
      </c>
      <c r="H1635" t="str">
        <f>CONCATENATE(Source[[#This Row],[Subject]],TRIM(Source[[#This Row],[Course]]))</f>
        <v>F SC50</v>
      </c>
      <c r="I1635" t="str">
        <f>VLOOKUP(Source[[#This Row],[SubjCrse]],'Courses and Categories'!$E$2:$G$1816,3,FALSE)</f>
        <v>Credit CTE</v>
      </c>
      <c r="J1635">
        <v>501</v>
      </c>
      <c r="K1635" t="s">
        <v>1404</v>
      </c>
      <c r="L1635" t="s">
        <v>87</v>
      </c>
      <c r="M1635" t="s">
        <v>903</v>
      </c>
      <c r="N1635" t="s">
        <v>815</v>
      </c>
      <c r="O1635" t="s">
        <v>2151</v>
      </c>
      <c r="P1635" t="s">
        <v>2152</v>
      </c>
      <c r="Q1635" t="s">
        <v>427</v>
      </c>
      <c r="R1635" t="s">
        <v>3179</v>
      </c>
      <c r="S1635" t="s">
        <v>134</v>
      </c>
      <c r="T1635">
        <v>1</v>
      </c>
      <c r="U1635" s="1">
        <v>43479</v>
      </c>
      <c r="V1635" s="1">
        <v>43607</v>
      </c>
      <c r="W1635" t="s">
        <v>5097</v>
      </c>
      <c r="X1635" t="s">
        <v>1929</v>
      </c>
      <c r="Y1635">
        <v>37</v>
      </c>
      <c r="Z1635">
        <v>33</v>
      </c>
      <c r="AA1635">
        <v>35</v>
      </c>
      <c r="AB1635">
        <v>94.285700000000006</v>
      </c>
      <c r="AD1635">
        <f>IF(ISBLANK(Source[[#This Row],[CrosslistID]]),1,1/COUNTIFS(Source[CrosslistID],Source[[#This Row],[CrosslistID]],Source[TermDesc],Source[[#This Row],[TermDesc]]))</f>
        <v>1</v>
      </c>
      <c r="AG1635">
        <v>0</v>
      </c>
      <c r="AH1635">
        <v>94.285700000000006</v>
      </c>
      <c r="AI1635">
        <v>3.7</v>
      </c>
      <c r="AJ1635">
        <v>3.7</v>
      </c>
      <c r="AK1635">
        <v>0.2</v>
      </c>
      <c r="AL16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35">
        <f>IF(AND(Source[[#This Row],[Credit_Noncredit]]="Noncredit",Source[[#This Row],[FTEF]]&gt;0),Source[[#This Row],[NC XLST FTES]]*525/(437.5*Source[[#This Row],[FTEF]]),0)</f>
        <v>0</v>
      </c>
      <c r="AN1635">
        <f>IF(Source[[#This Row],[Credit_Noncredit]]="Credit",Source[[#This Row],[Census Enrollment]],Source[[#This Row],[Noncredit Avg. Attendance]])</f>
        <v>37</v>
      </c>
    </row>
    <row r="1636" spans="1:40" x14ac:dyDescent="0.25">
      <c r="A1636" t="s">
        <v>4581</v>
      </c>
      <c r="B1636" t="s">
        <v>886</v>
      </c>
      <c r="C1636" t="s">
        <v>632</v>
      </c>
      <c r="D1636" t="s">
        <v>1402</v>
      </c>
      <c r="E1636" s="4">
        <v>34884</v>
      </c>
      <c r="F1636" s="4" t="s">
        <v>1403</v>
      </c>
      <c r="G1636" s="4" t="s">
        <v>3148</v>
      </c>
      <c r="H1636" t="str">
        <f>CONCATENATE(Source[[#This Row],[Subject]],TRIM(Source[[#This Row],[Course]]))</f>
        <v>F SC51A</v>
      </c>
      <c r="I1636" t="str">
        <f>VLOOKUP(Source[[#This Row],[SubjCrse]],'Courses and Categories'!$E$2:$G$1816,3,FALSE)</f>
        <v>Credit CTE</v>
      </c>
      <c r="J1636">
        <v>501</v>
      </c>
      <c r="K1636" t="s">
        <v>5098</v>
      </c>
      <c r="L1636" t="s">
        <v>87</v>
      </c>
      <c r="M1636" t="s">
        <v>903</v>
      </c>
      <c r="N1636" t="s">
        <v>50</v>
      </c>
      <c r="O1636">
        <v>1810</v>
      </c>
      <c r="P1636">
        <v>2100</v>
      </c>
      <c r="Q1636" t="s">
        <v>850</v>
      </c>
      <c r="R1636">
        <v>222</v>
      </c>
      <c r="S1636" t="s">
        <v>134</v>
      </c>
      <c r="T1636">
        <v>1</v>
      </c>
      <c r="U1636" s="1">
        <v>43479</v>
      </c>
      <c r="V1636" s="1">
        <v>43607</v>
      </c>
      <c r="W1636" t="s">
        <v>5099</v>
      </c>
      <c r="X1636" t="s">
        <v>1929</v>
      </c>
      <c r="Y1636">
        <v>15</v>
      </c>
      <c r="Z1636">
        <v>15</v>
      </c>
      <c r="AA1636">
        <v>30</v>
      </c>
      <c r="AB1636">
        <v>50</v>
      </c>
      <c r="AD1636">
        <f>IF(ISBLANK(Source[[#This Row],[CrosslistID]]),1,1/COUNTIFS(Source[CrosslistID],Source[[#This Row],[CrosslistID]],Source[TermDesc],Source[[#This Row],[TermDesc]]))</f>
        <v>1</v>
      </c>
      <c r="AG1636">
        <v>0</v>
      </c>
      <c r="AH1636">
        <v>50</v>
      </c>
      <c r="AI1636">
        <v>1.4</v>
      </c>
      <c r="AJ1636">
        <v>1.5</v>
      </c>
      <c r="AK1636">
        <v>0.2</v>
      </c>
      <c r="AL16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36">
        <f>IF(AND(Source[[#This Row],[Credit_Noncredit]]="Noncredit",Source[[#This Row],[FTEF]]&gt;0),Source[[#This Row],[NC XLST FTES]]*525/(437.5*Source[[#This Row],[FTEF]]),0)</f>
        <v>0</v>
      </c>
      <c r="AN1636">
        <f>IF(Source[[#This Row],[Credit_Noncredit]]="Credit",Source[[#This Row],[Census Enrollment]],Source[[#This Row],[Noncredit Avg. Attendance]])</f>
        <v>15</v>
      </c>
    </row>
    <row r="1637" spans="1:40" x14ac:dyDescent="0.25">
      <c r="A1637" t="s">
        <v>4581</v>
      </c>
      <c r="B1637" t="s">
        <v>886</v>
      </c>
      <c r="C1637" t="s">
        <v>632</v>
      </c>
      <c r="D1637" t="s">
        <v>1402</v>
      </c>
      <c r="E1637" s="4">
        <v>31232</v>
      </c>
      <c r="F1637" s="4" t="s">
        <v>1403</v>
      </c>
      <c r="G1637" s="4">
        <v>53</v>
      </c>
      <c r="H1637" t="str">
        <f>CONCATENATE(Source[[#This Row],[Subject]],TRIM(Source[[#This Row],[Course]]))</f>
        <v>F SC53</v>
      </c>
      <c r="I1637" t="str">
        <f>VLOOKUP(Source[[#This Row],[SubjCrse]],'Courses and Categories'!$E$2:$G$1816,3,FALSE)</f>
        <v>Credit CTE</v>
      </c>
      <c r="J1637">
        <v>1</v>
      </c>
      <c r="K1637" t="s">
        <v>5100</v>
      </c>
      <c r="L1637" t="s">
        <v>39</v>
      </c>
      <c r="M1637" t="s">
        <v>903</v>
      </c>
      <c r="N1637" t="s">
        <v>59</v>
      </c>
      <c r="O1637">
        <v>1240</v>
      </c>
      <c r="P1637">
        <v>1355</v>
      </c>
      <c r="Q1637" t="s">
        <v>850</v>
      </c>
      <c r="R1637">
        <v>222</v>
      </c>
      <c r="S1637" t="s">
        <v>134</v>
      </c>
      <c r="T1637">
        <v>1</v>
      </c>
      <c r="U1637" s="1">
        <v>43479</v>
      </c>
      <c r="V1637" s="1">
        <v>43607</v>
      </c>
      <c r="W1637" t="s">
        <v>5101</v>
      </c>
      <c r="X1637" t="s">
        <v>1929</v>
      </c>
      <c r="Y1637">
        <v>44</v>
      </c>
      <c r="Z1637">
        <v>43</v>
      </c>
      <c r="AA1637">
        <v>35</v>
      </c>
      <c r="AB1637">
        <v>122.8571</v>
      </c>
      <c r="AD1637">
        <f>IF(ISBLANK(Source[[#This Row],[CrosslistID]]),1,1/COUNTIFS(Source[CrosslistID],Source[[#This Row],[CrosslistID]],Source[TermDesc],Source[[#This Row],[TermDesc]]))</f>
        <v>1</v>
      </c>
      <c r="AG1637">
        <v>0</v>
      </c>
      <c r="AH1637">
        <v>122.8571</v>
      </c>
      <c r="AI1637">
        <v>4.4000000000000004</v>
      </c>
      <c r="AJ1637">
        <v>4.4000000000000004</v>
      </c>
      <c r="AK1637">
        <v>0.2</v>
      </c>
      <c r="AL16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37">
        <f>IF(AND(Source[[#This Row],[Credit_Noncredit]]="Noncredit",Source[[#This Row],[FTEF]]&gt;0),Source[[#This Row],[NC XLST FTES]]*525/(437.5*Source[[#This Row],[FTEF]]),0)</f>
        <v>0</v>
      </c>
      <c r="AN1637">
        <f>IF(Source[[#This Row],[Credit_Noncredit]]="Credit",Source[[#This Row],[Census Enrollment]],Source[[#This Row],[Noncredit Avg. Attendance]])</f>
        <v>44</v>
      </c>
    </row>
    <row r="1638" spans="1:40" x14ac:dyDescent="0.25">
      <c r="A1638" t="s">
        <v>4581</v>
      </c>
      <c r="B1638" t="s">
        <v>886</v>
      </c>
      <c r="C1638" t="s">
        <v>632</v>
      </c>
      <c r="D1638" t="s">
        <v>1402</v>
      </c>
      <c r="E1638" s="4">
        <v>38063</v>
      </c>
      <c r="F1638" s="4" t="s">
        <v>1403</v>
      </c>
      <c r="G1638" s="4">
        <v>53</v>
      </c>
      <c r="H1638" t="str">
        <f>CONCATENATE(Source[[#This Row],[Subject]],TRIM(Source[[#This Row],[Course]]))</f>
        <v>F SC53</v>
      </c>
      <c r="I1638" t="str">
        <f>VLOOKUP(Source[[#This Row],[SubjCrse]],'Courses and Categories'!$E$2:$G$1816,3,FALSE)</f>
        <v>Credit CTE</v>
      </c>
      <c r="J1638">
        <v>501</v>
      </c>
      <c r="K1638" t="s">
        <v>5100</v>
      </c>
      <c r="L1638" t="s">
        <v>87</v>
      </c>
      <c r="M1638" t="s">
        <v>903</v>
      </c>
      <c r="N1638" t="s">
        <v>185</v>
      </c>
      <c r="O1638">
        <v>1830</v>
      </c>
      <c r="P1638">
        <v>2120</v>
      </c>
      <c r="Q1638" t="s">
        <v>850</v>
      </c>
      <c r="R1638">
        <v>511</v>
      </c>
      <c r="S1638" t="s">
        <v>134</v>
      </c>
      <c r="T1638">
        <v>1</v>
      </c>
      <c r="U1638" s="1">
        <v>43479</v>
      </c>
      <c r="V1638" s="1">
        <v>43607</v>
      </c>
      <c r="W1638" t="s">
        <v>1644</v>
      </c>
      <c r="X1638" t="s">
        <v>1929</v>
      </c>
      <c r="Y1638">
        <v>23</v>
      </c>
      <c r="Z1638">
        <v>18</v>
      </c>
      <c r="AA1638">
        <v>30</v>
      </c>
      <c r="AB1638">
        <v>60</v>
      </c>
      <c r="AD1638">
        <f>IF(ISBLANK(Source[[#This Row],[CrosslistID]]),1,1/COUNTIFS(Source[CrosslistID],Source[[#This Row],[CrosslistID]],Source[TermDesc],Source[[#This Row],[TermDesc]]))</f>
        <v>1</v>
      </c>
      <c r="AG1638">
        <v>0</v>
      </c>
      <c r="AH1638">
        <v>60</v>
      </c>
      <c r="AI1638">
        <v>2.2999999999999998</v>
      </c>
      <c r="AJ1638">
        <v>2.2999999999999998</v>
      </c>
      <c r="AK1638">
        <v>0.2</v>
      </c>
      <c r="AL16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38">
        <f>IF(AND(Source[[#This Row],[Credit_Noncredit]]="Noncredit",Source[[#This Row],[FTEF]]&gt;0),Source[[#This Row],[NC XLST FTES]]*525/(437.5*Source[[#This Row],[FTEF]]),0)</f>
        <v>0</v>
      </c>
      <c r="AN1638">
        <f>IF(Source[[#This Row],[Credit_Noncredit]]="Credit",Source[[#This Row],[Census Enrollment]],Source[[#This Row],[Noncredit Avg. Attendance]])</f>
        <v>23</v>
      </c>
    </row>
    <row r="1639" spans="1:40" x14ac:dyDescent="0.25">
      <c r="A1639" t="s">
        <v>4581</v>
      </c>
      <c r="B1639" t="s">
        <v>886</v>
      </c>
      <c r="C1639" t="s">
        <v>632</v>
      </c>
      <c r="D1639" t="s">
        <v>1402</v>
      </c>
      <c r="E1639" s="4">
        <v>38922</v>
      </c>
      <c r="F1639" s="4" t="s">
        <v>1403</v>
      </c>
      <c r="G1639" s="4">
        <v>55</v>
      </c>
      <c r="H1639" t="str">
        <f>CONCATENATE(Source[[#This Row],[Subject]],TRIM(Source[[#This Row],[Course]]))</f>
        <v>F SC55</v>
      </c>
      <c r="I1639" t="str">
        <f>VLOOKUP(Source[[#This Row],[SubjCrse]],'Courses and Categories'!$E$2:$G$1816,3,FALSE)</f>
        <v>Credit CTE</v>
      </c>
      <c r="J1639">
        <v>961</v>
      </c>
      <c r="K1639" t="s">
        <v>3192</v>
      </c>
      <c r="L1639" t="s">
        <v>87</v>
      </c>
      <c r="M1639" t="s">
        <v>897</v>
      </c>
      <c r="N1639" t="s">
        <v>42</v>
      </c>
      <c r="O1639" t="s">
        <v>42</v>
      </c>
      <c r="P1639" t="s">
        <v>42</v>
      </c>
      <c r="Q1639" t="s">
        <v>42</v>
      </c>
      <c r="S1639" t="s">
        <v>134</v>
      </c>
      <c r="T1639" t="s">
        <v>44</v>
      </c>
      <c r="U1639" s="1">
        <v>43493</v>
      </c>
      <c r="V1639" s="1">
        <v>43607</v>
      </c>
      <c r="W1639" t="s">
        <v>3193</v>
      </c>
      <c r="X1639" t="s">
        <v>918</v>
      </c>
      <c r="Y1639">
        <v>29</v>
      </c>
      <c r="Z1639">
        <v>28</v>
      </c>
      <c r="AA1639">
        <v>24</v>
      </c>
      <c r="AB1639">
        <v>116.66670000000001</v>
      </c>
      <c r="AD1639">
        <f>IF(ISBLANK(Source[[#This Row],[CrosslistID]]),1,1/COUNTIFS(Source[CrosslistID],Source[[#This Row],[CrosslistID]],Source[TermDesc],Source[[#This Row],[TermDesc]]))</f>
        <v>1</v>
      </c>
      <c r="AG1639">
        <v>0</v>
      </c>
      <c r="AH1639">
        <v>116.66670000000001</v>
      </c>
      <c r="AI1639">
        <v>2.9</v>
      </c>
      <c r="AJ1639">
        <v>2.9</v>
      </c>
      <c r="AK1639">
        <v>0.2</v>
      </c>
      <c r="AL16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39">
        <f>IF(AND(Source[[#This Row],[Credit_Noncredit]]="Noncredit",Source[[#This Row],[FTEF]]&gt;0),Source[[#This Row],[NC XLST FTES]]*525/(437.5*Source[[#This Row],[FTEF]]),0)</f>
        <v>0</v>
      </c>
      <c r="AN1639">
        <f>IF(Source[[#This Row],[Credit_Noncredit]]="Credit",Source[[#This Row],[Census Enrollment]],Source[[#This Row],[Noncredit Avg. Attendance]])</f>
        <v>29</v>
      </c>
    </row>
    <row r="1640" spans="1:40" x14ac:dyDescent="0.25">
      <c r="A1640" t="s">
        <v>4581</v>
      </c>
      <c r="B1640" t="s">
        <v>886</v>
      </c>
      <c r="C1640" t="s">
        <v>632</v>
      </c>
      <c r="D1640" t="s">
        <v>1402</v>
      </c>
      <c r="E1640" s="4">
        <v>34309</v>
      </c>
      <c r="F1640" s="4" t="s">
        <v>1403</v>
      </c>
      <c r="G1640" s="4">
        <v>57</v>
      </c>
      <c r="H1640" t="str">
        <f>CONCATENATE(Source[[#This Row],[Subject]],TRIM(Source[[#This Row],[Course]]))</f>
        <v>F SC57</v>
      </c>
      <c r="I1640" t="str">
        <f>VLOOKUP(Source[[#This Row],[SubjCrse]],'Courses and Categories'!$E$2:$G$1816,3,FALSE)</f>
        <v>Credit CTE</v>
      </c>
      <c r="J1640">
        <v>501</v>
      </c>
      <c r="K1640" t="s">
        <v>5102</v>
      </c>
      <c r="L1640" t="s">
        <v>39</v>
      </c>
      <c r="M1640" t="s">
        <v>903</v>
      </c>
      <c r="N1640" t="s">
        <v>59</v>
      </c>
      <c r="O1640">
        <v>810</v>
      </c>
      <c r="P1640">
        <v>925</v>
      </c>
      <c r="Q1640" t="s">
        <v>850</v>
      </c>
      <c r="R1640">
        <v>222</v>
      </c>
      <c r="S1640" t="s">
        <v>134</v>
      </c>
      <c r="T1640">
        <v>1</v>
      </c>
      <c r="U1640" s="1">
        <v>43479</v>
      </c>
      <c r="V1640" s="1">
        <v>43607</v>
      </c>
      <c r="W1640" t="s">
        <v>3217</v>
      </c>
      <c r="X1640" t="s">
        <v>1929</v>
      </c>
      <c r="Y1640">
        <v>43</v>
      </c>
      <c r="Z1640">
        <v>42</v>
      </c>
      <c r="AA1640">
        <v>35</v>
      </c>
      <c r="AB1640">
        <v>120</v>
      </c>
      <c r="AD1640">
        <f>IF(ISBLANK(Source[[#This Row],[CrosslistID]]),1,1/COUNTIFS(Source[CrosslistID],Source[[#This Row],[CrosslistID]],Source[TermDesc],Source[[#This Row],[TermDesc]]))</f>
        <v>1</v>
      </c>
      <c r="AG1640">
        <v>0</v>
      </c>
      <c r="AH1640">
        <v>120</v>
      </c>
      <c r="AI1640">
        <v>4.3</v>
      </c>
      <c r="AJ1640">
        <v>4.3</v>
      </c>
      <c r="AK1640">
        <v>0.2</v>
      </c>
      <c r="AL16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40">
        <f>IF(AND(Source[[#This Row],[Credit_Noncredit]]="Noncredit",Source[[#This Row],[FTEF]]&gt;0),Source[[#This Row],[NC XLST FTES]]*525/(437.5*Source[[#This Row],[FTEF]]),0)</f>
        <v>0</v>
      </c>
      <c r="AN1640">
        <f>IF(Source[[#This Row],[Credit_Noncredit]]="Credit",Source[[#This Row],[Census Enrollment]],Source[[#This Row],[Noncredit Avg. Attendance]])</f>
        <v>43</v>
      </c>
    </row>
    <row r="1641" spans="1:40" x14ac:dyDescent="0.25">
      <c r="A1641" t="s">
        <v>4581</v>
      </c>
      <c r="B1641" t="s">
        <v>886</v>
      </c>
      <c r="C1641" t="s">
        <v>632</v>
      </c>
      <c r="D1641" t="s">
        <v>1402</v>
      </c>
      <c r="E1641" s="4">
        <v>35061</v>
      </c>
      <c r="F1641" s="4" t="s">
        <v>1403</v>
      </c>
      <c r="G1641" s="4">
        <v>62</v>
      </c>
      <c r="H1641" t="str">
        <f>CONCATENATE(Source[[#This Row],[Subject]],TRIM(Source[[#This Row],[Course]]))</f>
        <v>F SC62</v>
      </c>
      <c r="I1641" t="str">
        <f>VLOOKUP(Source[[#This Row],[SubjCrse]],'Courses and Categories'!$E$2:$G$1816,3,FALSE)</f>
        <v>Credit CTE</v>
      </c>
      <c r="J1641">
        <v>1</v>
      </c>
      <c r="K1641" t="s">
        <v>3196</v>
      </c>
      <c r="L1641" t="s">
        <v>39</v>
      </c>
      <c r="M1641" t="s">
        <v>903</v>
      </c>
      <c r="N1641" t="s">
        <v>59</v>
      </c>
      <c r="O1641">
        <v>1110</v>
      </c>
      <c r="P1641">
        <v>1225</v>
      </c>
      <c r="Q1641" t="s">
        <v>850</v>
      </c>
      <c r="R1641">
        <v>222</v>
      </c>
      <c r="S1641" t="s">
        <v>134</v>
      </c>
      <c r="T1641">
        <v>1</v>
      </c>
      <c r="U1641" s="1">
        <v>43479</v>
      </c>
      <c r="V1641" s="1">
        <v>43607</v>
      </c>
      <c r="W1641" t="s">
        <v>3197</v>
      </c>
      <c r="X1641" t="s">
        <v>1929</v>
      </c>
      <c r="Y1641">
        <v>38</v>
      </c>
      <c r="Z1641">
        <v>38</v>
      </c>
      <c r="AA1641">
        <v>30</v>
      </c>
      <c r="AB1641">
        <v>126.66670000000001</v>
      </c>
      <c r="AD1641">
        <f>IF(ISBLANK(Source[[#This Row],[CrosslistID]]),1,1/COUNTIFS(Source[CrosslistID],Source[[#This Row],[CrosslistID]],Source[TermDesc],Source[[#This Row],[TermDesc]]))</f>
        <v>1</v>
      </c>
      <c r="AG1641">
        <v>0</v>
      </c>
      <c r="AH1641">
        <v>126.66670000000001</v>
      </c>
      <c r="AI1641">
        <v>3.8</v>
      </c>
      <c r="AJ1641">
        <v>3.8</v>
      </c>
      <c r="AK1641">
        <v>0.2</v>
      </c>
      <c r="AL16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41">
        <f>IF(AND(Source[[#This Row],[Credit_Noncredit]]="Noncredit",Source[[#This Row],[FTEF]]&gt;0),Source[[#This Row],[NC XLST FTES]]*525/(437.5*Source[[#This Row],[FTEF]]),0)</f>
        <v>0</v>
      </c>
      <c r="AN1641">
        <f>IF(Source[[#This Row],[Credit_Noncredit]]="Credit",Source[[#This Row],[Census Enrollment]],Source[[#This Row],[Noncredit Avg. Attendance]])</f>
        <v>38</v>
      </c>
    </row>
    <row r="1642" spans="1:40" x14ac:dyDescent="0.25">
      <c r="A1642" t="s">
        <v>4581</v>
      </c>
      <c r="B1642" t="s">
        <v>886</v>
      </c>
      <c r="C1642" t="s">
        <v>632</v>
      </c>
      <c r="D1642" t="s">
        <v>1402</v>
      </c>
      <c r="E1642" s="4">
        <v>37909</v>
      </c>
      <c r="F1642" s="4" t="s">
        <v>1403</v>
      </c>
      <c r="G1642" s="4">
        <v>106</v>
      </c>
      <c r="H1642" t="str">
        <f>CONCATENATE(Source[[#This Row],[Subject]],TRIM(Source[[#This Row],[Course]]))</f>
        <v>F SC106</v>
      </c>
      <c r="I1642" t="str">
        <f>VLOOKUP(Source[[#This Row],[SubjCrse]],'Courses and Categories'!$E$2:$G$1816,3,FALSE)</f>
        <v>Credit CTE</v>
      </c>
      <c r="J1642">
        <v>341</v>
      </c>
      <c r="K1642" t="s">
        <v>3203</v>
      </c>
      <c r="L1642" t="s">
        <v>39</v>
      </c>
      <c r="M1642" t="s">
        <v>903</v>
      </c>
      <c r="N1642" t="s">
        <v>50</v>
      </c>
      <c r="O1642">
        <v>900</v>
      </c>
      <c r="P1642">
        <v>1150</v>
      </c>
      <c r="Q1642" t="s">
        <v>64</v>
      </c>
      <c r="S1642" t="s">
        <v>65</v>
      </c>
      <c r="T1642" t="s">
        <v>44</v>
      </c>
      <c r="U1642" s="1">
        <v>43479</v>
      </c>
      <c r="V1642" s="1">
        <v>43537</v>
      </c>
      <c r="W1642" t="s">
        <v>515</v>
      </c>
      <c r="X1642" t="s">
        <v>905</v>
      </c>
      <c r="Y1642">
        <v>10</v>
      </c>
      <c r="Z1642">
        <v>18</v>
      </c>
      <c r="AA1642">
        <v>30</v>
      </c>
      <c r="AB1642">
        <v>60</v>
      </c>
      <c r="AD1642">
        <f>IF(ISBLANK(Source[[#This Row],[CrosslistID]]),1,1/COUNTIFS(Source[CrosslistID],Source[[#This Row],[CrosslistID]],Source[TermDesc],Source[[#This Row],[TermDesc]]))</f>
        <v>1</v>
      </c>
      <c r="AG1642">
        <v>0</v>
      </c>
      <c r="AH1642">
        <v>60</v>
      </c>
      <c r="AI1642">
        <v>0.51400000000000001</v>
      </c>
      <c r="AJ1642">
        <v>0.51400000000000001</v>
      </c>
      <c r="AK1642">
        <v>0.10290000000000001</v>
      </c>
      <c r="AL16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42">
        <f>IF(AND(Source[[#This Row],[Credit_Noncredit]]="Noncredit",Source[[#This Row],[FTEF]]&gt;0),Source[[#This Row],[NC XLST FTES]]*525/(437.5*Source[[#This Row],[FTEF]]),0)</f>
        <v>0</v>
      </c>
      <c r="AN1642">
        <f>IF(Source[[#This Row],[Credit_Noncredit]]="Credit",Source[[#This Row],[Census Enrollment]],Source[[#This Row],[Noncredit Avg. Attendance]])</f>
        <v>10</v>
      </c>
    </row>
    <row r="1643" spans="1:40" x14ac:dyDescent="0.25">
      <c r="A1643" t="s">
        <v>4581</v>
      </c>
      <c r="B1643" t="s">
        <v>886</v>
      </c>
      <c r="C1643" t="s">
        <v>632</v>
      </c>
      <c r="D1643" t="s">
        <v>1402</v>
      </c>
      <c r="E1643" s="4">
        <v>34885</v>
      </c>
      <c r="F1643" s="4" t="s">
        <v>1403</v>
      </c>
      <c r="G1643" s="4">
        <v>106</v>
      </c>
      <c r="H1643" t="str">
        <f>CONCATENATE(Source[[#This Row],[Subject]],TRIM(Source[[#This Row],[Course]]))</f>
        <v>F SC106</v>
      </c>
      <c r="I1643" t="str">
        <f>VLOOKUP(Source[[#This Row],[SubjCrse]],'Courses and Categories'!$E$2:$G$1816,3,FALSE)</f>
        <v>Credit CTE</v>
      </c>
      <c r="J1643">
        <v>451</v>
      </c>
      <c r="K1643" t="s">
        <v>3203</v>
      </c>
      <c r="L1643" t="s">
        <v>39</v>
      </c>
      <c r="M1643" t="s">
        <v>903</v>
      </c>
      <c r="N1643" t="s">
        <v>50</v>
      </c>
      <c r="O1643">
        <v>900</v>
      </c>
      <c r="P1643">
        <v>1150</v>
      </c>
      <c r="Q1643" t="s">
        <v>64</v>
      </c>
      <c r="R1643">
        <v>1401</v>
      </c>
      <c r="S1643" t="s">
        <v>65</v>
      </c>
      <c r="T1643" t="s">
        <v>44</v>
      </c>
      <c r="U1643" s="1">
        <v>43558</v>
      </c>
      <c r="V1643" s="1">
        <v>43614</v>
      </c>
      <c r="W1643" t="s">
        <v>515</v>
      </c>
      <c r="X1643" t="s">
        <v>905</v>
      </c>
      <c r="Y1643">
        <v>9</v>
      </c>
      <c r="Z1643">
        <v>14</v>
      </c>
      <c r="AA1643">
        <v>30</v>
      </c>
      <c r="AB1643">
        <v>46.666699999999999</v>
      </c>
      <c r="AD1643">
        <f>IF(ISBLANK(Source[[#This Row],[CrosslistID]]),1,1/COUNTIFS(Source[CrosslistID],Source[[#This Row],[CrosslistID]],Source[TermDesc],Source[[#This Row],[TermDesc]]))</f>
        <v>1</v>
      </c>
      <c r="AG1643">
        <v>0</v>
      </c>
      <c r="AH1643">
        <v>46.666699999999999</v>
      </c>
      <c r="AI1643">
        <v>0.41099999999999998</v>
      </c>
      <c r="AJ1643">
        <v>0.46239999999999998</v>
      </c>
      <c r="AK1643">
        <v>0.10290000000000001</v>
      </c>
      <c r="AL16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43">
        <f>IF(AND(Source[[#This Row],[Credit_Noncredit]]="Noncredit",Source[[#This Row],[FTEF]]&gt;0),Source[[#This Row],[NC XLST FTES]]*525/(437.5*Source[[#This Row],[FTEF]]),0)</f>
        <v>0</v>
      </c>
      <c r="AN1643">
        <f>IF(Source[[#This Row],[Credit_Noncredit]]="Credit",Source[[#This Row],[Census Enrollment]],Source[[#This Row],[Noncredit Avg. Attendance]])</f>
        <v>9</v>
      </c>
    </row>
    <row r="1644" spans="1:40" x14ac:dyDescent="0.25">
      <c r="A1644" t="s">
        <v>4581</v>
      </c>
      <c r="B1644" t="s">
        <v>886</v>
      </c>
      <c r="C1644" t="s">
        <v>632</v>
      </c>
      <c r="D1644" t="s">
        <v>1402</v>
      </c>
      <c r="E1644" s="4">
        <v>38923</v>
      </c>
      <c r="F1644" s="4" t="s">
        <v>1403</v>
      </c>
      <c r="G1644" s="4" t="s">
        <v>1661</v>
      </c>
      <c r="H1644" t="str">
        <f>CONCATENATE(Source[[#This Row],[Subject]],TRIM(Source[[#This Row],[Course]]))</f>
        <v>F SC107A</v>
      </c>
      <c r="I1644" t="str">
        <f>VLOOKUP(Source[[#This Row],[SubjCrse]],'Courses and Categories'!$E$2:$G$1816,3,FALSE)</f>
        <v>Credit CTE</v>
      </c>
      <c r="J1644">
        <v>1</v>
      </c>
      <c r="K1644" t="s">
        <v>3205</v>
      </c>
      <c r="L1644" t="s">
        <v>39</v>
      </c>
      <c r="M1644" t="s">
        <v>891</v>
      </c>
      <c r="N1644" t="s">
        <v>42</v>
      </c>
      <c r="O1644" t="s">
        <v>42</v>
      </c>
      <c r="P1644" t="s">
        <v>42</v>
      </c>
      <c r="Q1644" t="s">
        <v>42</v>
      </c>
      <c r="S1644" t="s">
        <v>134</v>
      </c>
      <c r="T1644">
        <v>1</v>
      </c>
      <c r="U1644" s="1">
        <v>43479</v>
      </c>
      <c r="V1644" s="1">
        <v>43607</v>
      </c>
      <c r="W1644" t="s">
        <v>3202</v>
      </c>
      <c r="X1644" t="s">
        <v>893</v>
      </c>
      <c r="Y1644">
        <v>23</v>
      </c>
      <c r="Z1644">
        <v>20</v>
      </c>
      <c r="AA1644">
        <v>24</v>
      </c>
      <c r="AB1644">
        <v>83.333299999999994</v>
      </c>
      <c r="AD1644">
        <f>IF(ISBLANK(Source[[#This Row],[CrosslistID]]),1,1/COUNTIFS(Source[CrosslistID],Source[[#This Row],[CrosslistID]],Source[TermDesc],Source[[#This Row],[TermDesc]]))</f>
        <v>1</v>
      </c>
      <c r="AG1644">
        <v>0</v>
      </c>
      <c r="AH1644">
        <v>83.333299999999994</v>
      </c>
      <c r="AI1644">
        <v>0.76700000000000002</v>
      </c>
      <c r="AJ1644">
        <v>0.76700000000000002</v>
      </c>
      <c r="AK1644">
        <v>0.184</v>
      </c>
      <c r="AL16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44">
        <f>IF(AND(Source[[#This Row],[Credit_Noncredit]]="Noncredit",Source[[#This Row],[FTEF]]&gt;0),Source[[#This Row],[NC XLST FTES]]*525/(437.5*Source[[#This Row],[FTEF]]),0)</f>
        <v>0</v>
      </c>
      <c r="AN1644">
        <f>IF(Source[[#This Row],[Credit_Noncredit]]="Credit",Source[[#This Row],[Census Enrollment]],Source[[#This Row],[Noncredit Avg. Attendance]])</f>
        <v>23</v>
      </c>
    </row>
    <row r="1645" spans="1:40" x14ac:dyDescent="0.25">
      <c r="A1645" t="s">
        <v>4581</v>
      </c>
      <c r="B1645" t="s">
        <v>886</v>
      </c>
      <c r="C1645" t="s">
        <v>632</v>
      </c>
      <c r="D1645" t="s">
        <v>1402</v>
      </c>
      <c r="E1645" s="4">
        <v>38789</v>
      </c>
      <c r="F1645" s="4" t="s">
        <v>1403</v>
      </c>
      <c r="G1645" s="4" t="s">
        <v>3206</v>
      </c>
      <c r="H1645" t="str">
        <f>CONCATENATE(Source[[#This Row],[Subject]],TRIM(Source[[#This Row],[Course]]))</f>
        <v>F SC107B</v>
      </c>
      <c r="I1645" t="str">
        <f>VLOOKUP(Source[[#This Row],[SubjCrse]],'Courses and Categories'!$E$2:$G$1816,3,FALSE)</f>
        <v>Credit CTE</v>
      </c>
      <c r="J1645">
        <v>1</v>
      </c>
      <c r="K1645" t="s">
        <v>3205</v>
      </c>
      <c r="L1645" t="s">
        <v>39</v>
      </c>
      <c r="M1645" t="s">
        <v>891</v>
      </c>
      <c r="N1645" t="s">
        <v>781</v>
      </c>
      <c r="O1645" t="s">
        <v>781</v>
      </c>
      <c r="P1645" t="s">
        <v>781</v>
      </c>
      <c r="Q1645" t="s">
        <v>1631</v>
      </c>
      <c r="R1645" t="s">
        <v>5103</v>
      </c>
      <c r="S1645" t="s">
        <v>1632</v>
      </c>
      <c r="T1645">
        <v>1</v>
      </c>
      <c r="U1645" s="1">
        <v>43479</v>
      </c>
      <c r="V1645" s="1">
        <v>43607</v>
      </c>
      <c r="W1645" t="s">
        <v>5104</v>
      </c>
      <c r="X1645" t="s">
        <v>893</v>
      </c>
      <c r="Y1645">
        <v>20</v>
      </c>
      <c r="Z1645">
        <v>20</v>
      </c>
      <c r="AA1645">
        <v>25</v>
      </c>
      <c r="AB1645">
        <v>80</v>
      </c>
      <c r="AD1645">
        <f>IF(ISBLANK(Source[[#This Row],[CrosslistID]]),1,1/COUNTIFS(Source[CrosslistID],Source[[#This Row],[CrosslistID]],Source[TermDesc],Source[[#This Row],[TermDesc]]))</f>
        <v>1</v>
      </c>
      <c r="AG1645">
        <v>0</v>
      </c>
      <c r="AH1645">
        <v>80</v>
      </c>
      <c r="AI1645">
        <v>1.333</v>
      </c>
      <c r="AJ1645">
        <v>1.333</v>
      </c>
      <c r="AK1645">
        <v>0.16</v>
      </c>
      <c r="AL16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45">
        <f>IF(AND(Source[[#This Row],[Credit_Noncredit]]="Noncredit",Source[[#This Row],[FTEF]]&gt;0),Source[[#This Row],[NC XLST FTES]]*525/(437.5*Source[[#This Row],[FTEF]]),0)</f>
        <v>0</v>
      </c>
      <c r="AN1645">
        <f>IF(Source[[#This Row],[Credit_Noncredit]]="Credit",Source[[#This Row],[Census Enrollment]],Source[[#This Row],[Noncredit Avg. Attendance]])</f>
        <v>20</v>
      </c>
    </row>
    <row r="1646" spans="1:40" x14ac:dyDescent="0.25">
      <c r="A1646" t="s">
        <v>4581</v>
      </c>
      <c r="B1646" t="s">
        <v>886</v>
      </c>
      <c r="C1646" t="s">
        <v>632</v>
      </c>
      <c r="D1646" t="s">
        <v>1402</v>
      </c>
      <c r="E1646" s="4">
        <v>39289</v>
      </c>
      <c r="F1646" s="4" t="s">
        <v>1403</v>
      </c>
      <c r="G1646" s="4">
        <v>110</v>
      </c>
      <c r="H1646" t="str">
        <f>CONCATENATE(Source[[#This Row],[Subject]],TRIM(Source[[#This Row],[Course]]))</f>
        <v>F SC110</v>
      </c>
      <c r="I1646" t="str">
        <f>VLOOKUP(Source[[#This Row],[SubjCrse]],'Courses and Categories'!$E$2:$G$1816,3,FALSE)</f>
        <v>SFPD/SFFD Academy</v>
      </c>
      <c r="J1646">
        <v>1</v>
      </c>
      <c r="K1646" t="s">
        <v>3208</v>
      </c>
      <c r="L1646" t="s">
        <v>39</v>
      </c>
      <c r="M1646" t="s">
        <v>1046</v>
      </c>
      <c r="N1646" t="s">
        <v>293</v>
      </c>
      <c r="O1646" t="s">
        <v>5105</v>
      </c>
      <c r="P1646" t="s">
        <v>5106</v>
      </c>
      <c r="Q1646" t="s">
        <v>5107</v>
      </c>
      <c r="S1646" t="s">
        <v>43</v>
      </c>
      <c r="T1646">
        <v>3</v>
      </c>
      <c r="U1646" s="1">
        <v>43493</v>
      </c>
      <c r="V1646" s="1">
        <v>43630</v>
      </c>
      <c r="W1646" t="s">
        <v>5108</v>
      </c>
      <c r="X1646" t="s">
        <v>905</v>
      </c>
      <c r="Y1646">
        <v>51</v>
      </c>
      <c r="Z1646">
        <v>48</v>
      </c>
      <c r="AA1646">
        <v>55</v>
      </c>
      <c r="AB1646">
        <v>87.2727</v>
      </c>
      <c r="AD1646">
        <f>IF(ISBLANK(Source[[#This Row],[CrosslistID]]),1,1/COUNTIFS(Source[CrosslistID],Source[[#This Row],[CrosslistID]],Source[TermDesc],Source[[#This Row],[TermDesc]]))</f>
        <v>1</v>
      </c>
      <c r="AG1646">
        <v>0</v>
      </c>
      <c r="AH1646">
        <v>87.2727</v>
      </c>
      <c r="AI1646">
        <v>47.563000000000002</v>
      </c>
      <c r="AJ1646">
        <v>49.504300000000001</v>
      </c>
      <c r="AK1646">
        <v>0</v>
      </c>
      <c r="AL16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46">
        <f>IF(AND(Source[[#This Row],[Credit_Noncredit]]="Noncredit",Source[[#This Row],[FTEF]]&gt;0),Source[[#This Row],[NC XLST FTES]]*525/(437.5*Source[[#This Row],[FTEF]]),0)</f>
        <v>0</v>
      </c>
      <c r="AN1646">
        <f>IF(Source[[#This Row],[Credit_Noncredit]]="Credit",Source[[#This Row],[Census Enrollment]],Source[[#This Row],[Noncredit Avg. Attendance]])</f>
        <v>51</v>
      </c>
    </row>
    <row r="1647" spans="1:40" x14ac:dyDescent="0.25">
      <c r="A1647" t="s">
        <v>4581</v>
      </c>
      <c r="B1647" t="s">
        <v>886</v>
      </c>
      <c r="C1647" t="s">
        <v>632</v>
      </c>
      <c r="D1647" t="s">
        <v>1402</v>
      </c>
      <c r="E1647" s="4">
        <v>32663</v>
      </c>
      <c r="F1647" s="4" t="s">
        <v>1403</v>
      </c>
      <c r="G1647" s="4">
        <v>111</v>
      </c>
      <c r="H1647" t="str">
        <f>CONCATENATE(Source[[#This Row],[Subject]],TRIM(Source[[#This Row],[Course]]))</f>
        <v>F SC111</v>
      </c>
      <c r="I1647" t="str">
        <f>VLOOKUP(Source[[#This Row],[SubjCrse]],'Courses and Categories'!$E$2:$G$1816,3,FALSE)</f>
        <v>Credit CTE</v>
      </c>
      <c r="J1647">
        <v>601</v>
      </c>
      <c r="K1647" t="s">
        <v>3210</v>
      </c>
      <c r="L1647" t="s">
        <v>87</v>
      </c>
      <c r="M1647" t="s">
        <v>1046</v>
      </c>
      <c r="N1647" t="s">
        <v>5109</v>
      </c>
      <c r="O1647" t="s">
        <v>5110</v>
      </c>
      <c r="P1647" t="s">
        <v>5111</v>
      </c>
      <c r="Q1647" t="s">
        <v>5112</v>
      </c>
      <c r="S1647" t="s">
        <v>1632</v>
      </c>
      <c r="T1647">
        <v>1</v>
      </c>
      <c r="U1647" s="1">
        <v>43479</v>
      </c>
      <c r="V1647" s="1">
        <v>43607</v>
      </c>
      <c r="W1647" t="s">
        <v>5113</v>
      </c>
      <c r="X1647" t="s">
        <v>1929</v>
      </c>
      <c r="Y1647">
        <v>22</v>
      </c>
      <c r="Z1647">
        <v>20</v>
      </c>
      <c r="AA1647">
        <v>24</v>
      </c>
      <c r="AB1647">
        <v>83.333299999999994</v>
      </c>
      <c r="AD1647">
        <f>IF(ISBLANK(Source[[#This Row],[CrosslistID]]),1,1/COUNTIFS(Source[CrosslistID],Source[[#This Row],[CrosslistID]],Source[TermDesc],Source[[#This Row],[TermDesc]]))</f>
        <v>1</v>
      </c>
      <c r="AG1647">
        <v>0</v>
      </c>
      <c r="AH1647">
        <v>83.333299999999994</v>
      </c>
      <c r="AI1647">
        <v>12.76</v>
      </c>
      <c r="AJ1647">
        <v>12.76</v>
      </c>
      <c r="AK1647">
        <v>3.8660000000000001</v>
      </c>
      <c r="AL16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47">
        <f>IF(AND(Source[[#This Row],[Credit_Noncredit]]="Noncredit",Source[[#This Row],[FTEF]]&gt;0),Source[[#This Row],[NC XLST FTES]]*525/(437.5*Source[[#This Row],[FTEF]]),0)</f>
        <v>0</v>
      </c>
      <c r="AN1647">
        <f>IF(Source[[#This Row],[Credit_Noncredit]]="Credit",Source[[#This Row],[Census Enrollment]],Source[[#This Row],[Noncredit Avg. Attendance]])</f>
        <v>22</v>
      </c>
    </row>
    <row r="1648" spans="1:40" x14ac:dyDescent="0.25">
      <c r="A1648" t="s">
        <v>4581</v>
      </c>
      <c r="B1648" t="s">
        <v>886</v>
      </c>
      <c r="C1648" t="s">
        <v>632</v>
      </c>
      <c r="D1648" t="s">
        <v>663</v>
      </c>
      <c r="E1648" s="4">
        <v>38839</v>
      </c>
      <c r="F1648" s="4" t="s">
        <v>3218</v>
      </c>
      <c r="G1648" s="4">
        <v>201</v>
      </c>
      <c r="H1648" t="str">
        <f>CONCATENATE(Source[[#This Row],[Subject]],TRIM(Source[[#This Row],[Course]]))</f>
        <v>CVT201</v>
      </c>
      <c r="I1648" t="str">
        <f>VLOOKUP(Source[[#This Row],[SubjCrse]],'Courses and Categories'!$E$2:$G$1816,3,FALSE)</f>
        <v>Credit Allied Health CTE</v>
      </c>
      <c r="J1648">
        <v>348</v>
      </c>
      <c r="K1648" t="s">
        <v>5114</v>
      </c>
      <c r="L1648" t="s">
        <v>39</v>
      </c>
      <c r="M1648" t="s">
        <v>1046</v>
      </c>
      <c r="N1648" t="s">
        <v>830</v>
      </c>
      <c r="O1648" t="s">
        <v>816</v>
      </c>
      <c r="P1648" t="s">
        <v>817</v>
      </c>
      <c r="Q1648" t="s">
        <v>71</v>
      </c>
      <c r="R1648" t="s">
        <v>5115</v>
      </c>
      <c r="S1648" t="s">
        <v>61</v>
      </c>
      <c r="T1648">
        <v>1</v>
      </c>
      <c r="U1648" s="1">
        <v>43479</v>
      </c>
      <c r="V1648" s="1">
        <v>43607</v>
      </c>
      <c r="W1648" t="s">
        <v>3251</v>
      </c>
      <c r="X1648" t="s">
        <v>1929</v>
      </c>
      <c r="Y1648">
        <v>20</v>
      </c>
      <c r="Z1648">
        <v>20</v>
      </c>
      <c r="AA1648">
        <v>0</v>
      </c>
      <c r="AB1648">
        <v>0</v>
      </c>
      <c r="AD1648">
        <f>IF(ISBLANK(Source[[#This Row],[CrosslistID]]),1,1/COUNTIFS(Source[CrosslistID],Source[[#This Row],[CrosslistID]],Source[TermDesc],Source[[#This Row],[TermDesc]]))</f>
        <v>1</v>
      </c>
      <c r="AG1648">
        <v>0</v>
      </c>
      <c r="AH1648">
        <v>0</v>
      </c>
      <c r="AI1648">
        <v>4</v>
      </c>
      <c r="AJ1648">
        <v>4</v>
      </c>
      <c r="AK1648">
        <v>0.35</v>
      </c>
      <c r="AL16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48">
        <f>IF(AND(Source[[#This Row],[Credit_Noncredit]]="Noncredit",Source[[#This Row],[FTEF]]&gt;0),Source[[#This Row],[NC XLST FTES]]*525/(437.5*Source[[#This Row],[FTEF]]),0)</f>
        <v>0</v>
      </c>
      <c r="AN1648">
        <f>IF(Source[[#This Row],[Credit_Noncredit]]="Credit",Source[[#This Row],[Census Enrollment]],Source[[#This Row],[Noncredit Avg. Attendance]])</f>
        <v>20</v>
      </c>
    </row>
    <row r="1649" spans="1:40" x14ac:dyDescent="0.25">
      <c r="A1649" t="s">
        <v>4581</v>
      </c>
      <c r="B1649" t="s">
        <v>886</v>
      </c>
      <c r="C1649" t="s">
        <v>632</v>
      </c>
      <c r="D1649" t="s">
        <v>663</v>
      </c>
      <c r="E1649" s="4">
        <v>38840</v>
      </c>
      <c r="F1649" s="4" t="s">
        <v>3218</v>
      </c>
      <c r="G1649" s="4">
        <v>210</v>
      </c>
      <c r="H1649" t="str">
        <f>CONCATENATE(Source[[#This Row],[Subject]],TRIM(Source[[#This Row],[Course]]))</f>
        <v>CVT210</v>
      </c>
      <c r="I1649" t="str">
        <f>VLOOKUP(Source[[#This Row],[SubjCrse]],'Courses and Categories'!$E$2:$G$1816,3,FALSE)</f>
        <v>Credit Allied Health CTE</v>
      </c>
      <c r="J1649">
        <v>348</v>
      </c>
      <c r="K1649" t="s">
        <v>5116</v>
      </c>
      <c r="L1649" t="s">
        <v>87</v>
      </c>
      <c r="M1649" t="s">
        <v>1046</v>
      </c>
      <c r="N1649" t="s">
        <v>5117</v>
      </c>
      <c r="O1649" t="s">
        <v>5118</v>
      </c>
      <c r="P1649" t="s">
        <v>5119</v>
      </c>
      <c r="Q1649" t="s">
        <v>5120</v>
      </c>
      <c r="R1649" t="s">
        <v>3220</v>
      </c>
      <c r="S1649" t="s">
        <v>61</v>
      </c>
      <c r="T1649">
        <v>1</v>
      </c>
      <c r="U1649" s="1">
        <v>43479</v>
      </c>
      <c r="V1649" s="1">
        <v>43607</v>
      </c>
      <c r="W1649" t="s">
        <v>5121</v>
      </c>
      <c r="X1649" t="s">
        <v>1929</v>
      </c>
      <c r="Y1649">
        <v>20</v>
      </c>
      <c r="Z1649">
        <v>20</v>
      </c>
      <c r="AA1649">
        <v>0</v>
      </c>
      <c r="AB1649">
        <v>0</v>
      </c>
      <c r="AD1649">
        <f>IF(ISBLANK(Source[[#This Row],[CrosslistID]]),1,1/COUNTIFS(Source[CrosslistID],Source[[#This Row],[CrosslistID]],Source[TermDesc],Source[[#This Row],[TermDesc]]))</f>
        <v>1</v>
      </c>
      <c r="AG1649">
        <v>0</v>
      </c>
      <c r="AH1649">
        <v>0</v>
      </c>
      <c r="AI1649">
        <v>7.3330000000000002</v>
      </c>
      <c r="AJ1649">
        <v>7.3330000000000002</v>
      </c>
      <c r="AK1649">
        <v>0.63329999999999997</v>
      </c>
      <c r="AL16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49">
        <f>IF(AND(Source[[#This Row],[Credit_Noncredit]]="Noncredit",Source[[#This Row],[FTEF]]&gt;0),Source[[#This Row],[NC XLST FTES]]*525/(437.5*Source[[#This Row],[FTEF]]),0)</f>
        <v>0</v>
      </c>
      <c r="AN1649">
        <f>IF(Source[[#This Row],[Credit_Noncredit]]="Credit",Source[[#This Row],[Census Enrollment]],Source[[#This Row],[Noncredit Avg. Attendance]])</f>
        <v>20</v>
      </c>
    </row>
    <row r="1650" spans="1:40" x14ac:dyDescent="0.25">
      <c r="A1650" t="s">
        <v>4581</v>
      </c>
      <c r="B1650" t="s">
        <v>886</v>
      </c>
      <c r="C1650" t="s">
        <v>632</v>
      </c>
      <c r="D1650" t="s">
        <v>663</v>
      </c>
      <c r="E1650" s="4">
        <v>37993</v>
      </c>
      <c r="F1650" s="4" t="s">
        <v>3229</v>
      </c>
      <c r="G1650" s="4">
        <v>101</v>
      </c>
      <c r="H1650" t="str">
        <f>CONCATENATE(Source[[#This Row],[Subject]],TRIM(Source[[#This Row],[Course]]))</f>
        <v>ECGT101</v>
      </c>
      <c r="I1650" t="str">
        <f>VLOOKUP(Source[[#This Row],[SubjCrse]],'Courses and Categories'!$E$2:$G$1816,3,FALSE)</f>
        <v>Credit Allied Health CTE</v>
      </c>
      <c r="J1650">
        <v>348</v>
      </c>
      <c r="K1650" t="s">
        <v>3230</v>
      </c>
      <c r="L1650" t="s">
        <v>87</v>
      </c>
      <c r="M1650" t="s">
        <v>1046</v>
      </c>
      <c r="N1650" t="s">
        <v>1960</v>
      </c>
      <c r="O1650" t="s">
        <v>3231</v>
      </c>
      <c r="P1650" t="s">
        <v>3007</v>
      </c>
      <c r="Q1650" t="s">
        <v>71</v>
      </c>
      <c r="R1650" t="s">
        <v>5115</v>
      </c>
      <c r="S1650" t="s">
        <v>61</v>
      </c>
      <c r="T1650">
        <v>1</v>
      </c>
      <c r="U1650" s="1">
        <v>43479</v>
      </c>
      <c r="V1650" s="1">
        <v>43607</v>
      </c>
      <c r="W1650" t="s">
        <v>3233</v>
      </c>
      <c r="X1650" t="s">
        <v>1929</v>
      </c>
      <c r="Y1650">
        <v>31</v>
      </c>
      <c r="Z1650">
        <v>28</v>
      </c>
      <c r="AA1650">
        <v>35</v>
      </c>
      <c r="AB1650">
        <v>80</v>
      </c>
      <c r="AD1650">
        <f>IF(ISBLANK(Source[[#This Row],[CrosslistID]]),1,1/COUNTIFS(Source[CrosslistID],Source[[#This Row],[CrosslistID]],Source[TermDesc],Source[[#This Row],[TermDesc]]))</f>
        <v>1</v>
      </c>
      <c r="AG1650">
        <v>0</v>
      </c>
      <c r="AH1650">
        <v>80</v>
      </c>
      <c r="AI1650">
        <v>7.2329999999999997</v>
      </c>
      <c r="AJ1650">
        <v>7.2329999999999997</v>
      </c>
      <c r="AK1650">
        <v>0.4</v>
      </c>
      <c r="AL16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50">
        <f>IF(AND(Source[[#This Row],[Credit_Noncredit]]="Noncredit",Source[[#This Row],[FTEF]]&gt;0),Source[[#This Row],[NC XLST FTES]]*525/(437.5*Source[[#This Row],[FTEF]]),0)</f>
        <v>0</v>
      </c>
      <c r="AN1650">
        <f>IF(Source[[#This Row],[Credit_Noncredit]]="Credit",Source[[#This Row],[Census Enrollment]],Source[[#This Row],[Noncredit Avg. Attendance]])</f>
        <v>31</v>
      </c>
    </row>
    <row r="1651" spans="1:40" x14ac:dyDescent="0.25">
      <c r="A1651" t="s">
        <v>4581</v>
      </c>
      <c r="B1651" t="s">
        <v>886</v>
      </c>
      <c r="C1651" t="s">
        <v>632</v>
      </c>
      <c r="D1651" t="s">
        <v>663</v>
      </c>
      <c r="E1651" s="4">
        <v>36211</v>
      </c>
      <c r="F1651" s="4" t="s">
        <v>3229</v>
      </c>
      <c r="G1651" s="4">
        <v>102</v>
      </c>
      <c r="H1651" t="str">
        <f>CONCATENATE(Source[[#This Row],[Subject]],TRIM(Source[[#This Row],[Course]]))</f>
        <v>ECGT102</v>
      </c>
      <c r="I1651" t="str">
        <f>VLOOKUP(Source[[#This Row],[SubjCrse]],'Courses and Categories'!$E$2:$G$1816,3,FALSE)</f>
        <v>Credit Allied Health CTE</v>
      </c>
      <c r="J1651">
        <v>548</v>
      </c>
      <c r="K1651" t="s">
        <v>3234</v>
      </c>
      <c r="L1651" t="s">
        <v>87</v>
      </c>
      <c r="M1651" t="s">
        <v>1046</v>
      </c>
      <c r="N1651" t="s">
        <v>59</v>
      </c>
      <c r="O1651">
        <v>1800</v>
      </c>
      <c r="P1651">
        <v>2050</v>
      </c>
      <c r="Q1651" t="s">
        <v>60</v>
      </c>
      <c r="R1651" t="s">
        <v>3220</v>
      </c>
      <c r="S1651" t="s">
        <v>61</v>
      </c>
      <c r="T1651">
        <v>1</v>
      </c>
      <c r="U1651" s="1">
        <v>43479</v>
      </c>
      <c r="V1651" s="1">
        <v>43607</v>
      </c>
      <c r="W1651" t="s">
        <v>5122</v>
      </c>
      <c r="X1651" t="s">
        <v>1929</v>
      </c>
      <c r="Y1651">
        <v>23</v>
      </c>
      <c r="Z1651">
        <v>23</v>
      </c>
      <c r="AA1651">
        <v>35</v>
      </c>
      <c r="AB1651">
        <v>65.714299999999994</v>
      </c>
      <c r="AD1651">
        <f>IF(ISBLANK(Source[[#This Row],[CrosslistID]]),1,1/COUNTIFS(Source[CrosslistID],Source[[#This Row],[CrosslistID]],Source[TermDesc],Source[[#This Row],[TermDesc]]))</f>
        <v>1</v>
      </c>
      <c r="AG1651">
        <v>0</v>
      </c>
      <c r="AH1651">
        <v>65.714299999999994</v>
      </c>
      <c r="AI1651">
        <v>4.4000000000000004</v>
      </c>
      <c r="AJ1651">
        <v>4.5999999999999996</v>
      </c>
      <c r="AK1651">
        <v>0.35</v>
      </c>
      <c r="AL16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51">
        <f>IF(AND(Source[[#This Row],[Credit_Noncredit]]="Noncredit",Source[[#This Row],[FTEF]]&gt;0),Source[[#This Row],[NC XLST FTES]]*525/(437.5*Source[[#This Row],[FTEF]]),0)</f>
        <v>0</v>
      </c>
      <c r="AN1651">
        <f>IF(Source[[#This Row],[Credit_Noncredit]]="Credit",Source[[#This Row],[Census Enrollment]],Source[[#This Row],[Noncredit Avg. Attendance]])</f>
        <v>23</v>
      </c>
    </row>
    <row r="1652" spans="1:40" x14ac:dyDescent="0.25">
      <c r="A1652" t="s">
        <v>4581</v>
      </c>
      <c r="B1652" t="s">
        <v>886</v>
      </c>
      <c r="C1652" t="s">
        <v>632</v>
      </c>
      <c r="D1652" t="s">
        <v>663</v>
      </c>
      <c r="E1652" s="4">
        <v>38841</v>
      </c>
      <c r="F1652" s="4" t="s">
        <v>3246</v>
      </c>
      <c r="G1652" s="4">
        <v>201</v>
      </c>
      <c r="H1652" t="str">
        <f>CONCATENATE(Source[[#This Row],[Subject]],TRIM(Source[[#This Row],[Course]]))</f>
        <v>ECHO201</v>
      </c>
      <c r="I1652" t="str">
        <f>VLOOKUP(Source[[#This Row],[SubjCrse]],'Courses and Categories'!$E$2:$G$1816,3,FALSE)</f>
        <v>Credit Allied Health CTE</v>
      </c>
      <c r="J1652">
        <v>348</v>
      </c>
      <c r="K1652" t="s">
        <v>5123</v>
      </c>
      <c r="L1652" t="s">
        <v>87</v>
      </c>
      <c r="M1652" t="s">
        <v>1046</v>
      </c>
      <c r="N1652" t="s">
        <v>5124</v>
      </c>
      <c r="O1652" t="s">
        <v>5125</v>
      </c>
      <c r="P1652" t="s">
        <v>5126</v>
      </c>
      <c r="Q1652" t="s">
        <v>1431</v>
      </c>
      <c r="R1652" t="s">
        <v>5115</v>
      </c>
      <c r="S1652" t="s">
        <v>61</v>
      </c>
      <c r="T1652">
        <v>1</v>
      </c>
      <c r="U1652" s="1">
        <v>43479</v>
      </c>
      <c r="V1652" s="1">
        <v>43607</v>
      </c>
      <c r="W1652" t="s">
        <v>5127</v>
      </c>
      <c r="X1652" t="s">
        <v>1929</v>
      </c>
      <c r="Y1652">
        <v>20</v>
      </c>
      <c r="Z1652">
        <v>20</v>
      </c>
      <c r="AA1652">
        <v>20</v>
      </c>
      <c r="AB1652">
        <v>100</v>
      </c>
      <c r="AD1652">
        <f>IF(ISBLANK(Source[[#This Row],[CrosslistID]]),1,1/COUNTIFS(Source[CrosslistID],Source[[#This Row],[CrosslistID]],Source[TermDesc],Source[[#This Row],[TermDesc]]))</f>
        <v>1</v>
      </c>
      <c r="AG1652">
        <v>0</v>
      </c>
      <c r="AH1652">
        <v>100</v>
      </c>
      <c r="AI1652">
        <v>7.3330000000000002</v>
      </c>
      <c r="AJ1652">
        <v>7.3330000000000002</v>
      </c>
      <c r="AK1652">
        <v>0.63329999999999997</v>
      </c>
      <c r="AL16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52">
        <f>IF(AND(Source[[#This Row],[Credit_Noncredit]]="Noncredit",Source[[#This Row],[FTEF]]&gt;0),Source[[#This Row],[NC XLST FTES]]*525/(437.5*Source[[#This Row],[FTEF]]),0)</f>
        <v>0</v>
      </c>
      <c r="AN1652">
        <f>IF(Source[[#This Row],[Credit_Noncredit]]="Credit",Source[[#This Row],[Census Enrollment]],Source[[#This Row],[Noncredit Avg. Attendance]])</f>
        <v>20</v>
      </c>
    </row>
    <row r="1653" spans="1:40" x14ac:dyDescent="0.25">
      <c r="A1653" t="s">
        <v>4581</v>
      </c>
      <c r="B1653" t="s">
        <v>886</v>
      </c>
      <c r="C1653" t="s">
        <v>632</v>
      </c>
      <c r="D1653" t="s">
        <v>663</v>
      </c>
      <c r="E1653" s="4">
        <v>38842</v>
      </c>
      <c r="F1653" s="4" t="s">
        <v>667</v>
      </c>
      <c r="G1653" s="4" t="s">
        <v>1408</v>
      </c>
      <c r="H1653" t="str">
        <f>CONCATENATE(Source[[#This Row],[Subject]],TRIM(Source[[#This Row],[Course]]))</f>
        <v>EMT11A</v>
      </c>
      <c r="I1653" t="str">
        <f>VLOOKUP(Source[[#This Row],[SubjCrse]],'Courses and Categories'!$E$2:$G$1816,3,FALSE)</f>
        <v>Credit Allied Health CTE</v>
      </c>
      <c r="J1653">
        <v>348</v>
      </c>
      <c r="K1653" t="s">
        <v>1409</v>
      </c>
      <c r="L1653" t="s">
        <v>50</v>
      </c>
      <c r="M1653" t="s">
        <v>903</v>
      </c>
      <c r="N1653" t="s">
        <v>50</v>
      </c>
      <c r="O1653">
        <v>900</v>
      </c>
      <c r="P1653">
        <v>1750</v>
      </c>
      <c r="Q1653" t="s">
        <v>60</v>
      </c>
      <c r="S1653" t="s">
        <v>61</v>
      </c>
      <c r="T1653" t="s">
        <v>44</v>
      </c>
      <c r="U1653" s="1">
        <v>43565</v>
      </c>
      <c r="V1653" s="1">
        <v>43565</v>
      </c>
      <c r="W1653" t="s">
        <v>669</v>
      </c>
      <c r="X1653" t="s">
        <v>46</v>
      </c>
      <c r="Y1653">
        <v>24</v>
      </c>
      <c r="Z1653">
        <v>24</v>
      </c>
      <c r="AA1653">
        <v>25</v>
      </c>
      <c r="AB1653">
        <v>96</v>
      </c>
      <c r="AD1653">
        <f>IF(ISBLANK(Source[[#This Row],[CrosslistID]]),1,1/COUNTIFS(Source[CrosslistID],Source[[#This Row],[CrosslistID]],Source[TermDesc],Source[[#This Row],[TermDesc]]))</f>
        <v>1</v>
      </c>
      <c r="AG1653">
        <v>0</v>
      </c>
      <c r="AH1653">
        <v>96</v>
      </c>
      <c r="AI1653">
        <v>0.41099999999999998</v>
      </c>
      <c r="AJ1653">
        <v>0.41099999999999998</v>
      </c>
      <c r="AK1653">
        <v>3.4299999999999997E-2</v>
      </c>
      <c r="AL16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53">
        <f>IF(AND(Source[[#This Row],[Credit_Noncredit]]="Noncredit",Source[[#This Row],[FTEF]]&gt;0),Source[[#This Row],[NC XLST FTES]]*525/(437.5*Source[[#This Row],[FTEF]]),0)</f>
        <v>0</v>
      </c>
      <c r="AN1653">
        <f>IF(Source[[#This Row],[Credit_Noncredit]]="Credit",Source[[#This Row],[Census Enrollment]],Source[[#This Row],[Noncredit Avg. Attendance]])</f>
        <v>24</v>
      </c>
    </row>
    <row r="1654" spans="1:40" x14ac:dyDescent="0.25">
      <c r="A1654" t="s">
        <v>4581</v>
      </c>
      <c r="B1654" t="s">
        <v>886</v>
      </c>
      <c r="C1654" t="s">
        <v>632</v>
      </c>
      <c r="D1654" t="s">
        <v>663</v>
      </c>
      <c r="E1654" s="4">
        <v>36750</v>
      </c>
      <c r="F1654" s="4" t="s">
        <v>667</v>
      </c>
      <c r="G1654" s="4" t="s">
        <v>1408</v>
      </c>
      <c r="H1654" t="str">
        <f>CONCATENATE(Source[[#This Row],[Subject]],TRIM(Source[[#This Row],[Course]]))</f>
        <v>EMT11A</v>
      </c>
      <c r="I1654" t="str">
        <f>VLOOKUP(Source[[#This Row],[SubjCrse]],'Courses and Categories'!$E$2:$G$1816,3,FALSE)</f>
        <v>Credit Allied Health CTE</v>
      </c>
      <c r="J1654">
        <v>601</v>
      </c>
      <c r="K1654" t="s">
        <v>1409</v>
      </c>
      <c r="L1654" t="s">
        <v>50</v>
      </c>
      <c r="M1654" t="s">
        <v>903</v>
      </c>
      <c r="N1654" t="s">
        <v>51</v>
      </c>
      <c r="O1654">
        <v>900</v>
      </c>
      <c r="P1654">
        <v>1750</v>
      </c>
      <c r="Q1654" t="s">
        <v>60</v>
      </c>
      <c r="R1654">
        <v>64</v>
      </c>
      <c r="S1654" t="s">
        <v>61</v>
      </c>
      <c r="T1654" t="s">
        <v>44</v>
      </c>
      <c r="U1654" s="1">
        <v>43561</v>
      </c>
      <c r="V1654" s="1">
        <v>43561</v>
      </c>
      <c r="W1654" t="s">
        <v>669</v>
      </c>
      <c r="X1654" t="s">
        <v>46</v>
      </c>
      <c r="Y1654">
        <v>24</v>
      </c>
      <c r="Z1654">
        <v>21</v>
      </c>
      <c r="AA1654">
        <v>25</v>
      </c>
      <c r="AB1654">
        <v>84</v>
      </c>
      <c r="AD1654">
        <f>IF(ISBLANK(Source[[#This Row],[CrosslistID]]),1,1/COUNTIFS(Source[CrosslistID],Source[[#This Row],[CrosslistID]],Source[TermDesc],Source[[#This Row],[TermDesc]]))</f>
        <v>1</v>
      </c>
      <c r="AG1654">
        <v>0</v>
      </c>
      <c r="AH1654">
        <v>84</v>
      </c>
      <c r="AI1654">
        <v>0.17100000000000001</v>
      </c>
      <c r="AJ1654">
        <v>0.17100000000000001</v>
      </c>
      <c r="AK1654">
        <v>3.4299999999999997E-2</v>
      </c>
      <c r="AL16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54">
        <f>IF(AND(Source[[#This Row],[Credit_Noncredit]]="Noncredit",Source[[#This Row],[FTEF]]&gt;0),Source[[#This Row],[NC XLST FTES]]*525/(437.5*Source[[#This Row],[FTEF]]),0)</f>
        <v>0</v>
      </c>
      <c r="AN1654">
        <f>IF(Source[[#This Row],[Credit_Noncredit]]="Credit",Source[[#This Row],[Census Enrollment]],Source[[#This Row],[Noncredit Avg. Attendance]])</f>
        <v>24</v>
      </c>
    </row>
    <row r="1655" spans="1:40" x14ac:dyDescent="0.25">
      <c r="A1655" t="s">
        <v>4581</v>
      </c>
      <c r="B1655" t="s">
        <v>886</v>
      </c>
      <c r="C1655" t="s">
        <v>632</v>
      </c>
      <c r="D1655" t="s">
        <v>663</v>
      </c>
      <c r="E1655" s="4">
        <v>36749</v>
      </c>
      <c r="F1655" s="4" t="s">
        <v>667</v>
      </c>
      <c r="G1655" s="4" t="s">
        <v>1408</v>
      </c>
      <c r="H1655" t="str">
        <f>CONCATENATE(Source[[#This Row],[Subject]],TRIM(Source[[#This Row],[Course]]))</f>
        <v>EMT11A</v>
      </c>
      <c r="I1655" t="str">
        <f>VLOOKUP(Source[[#This Row],[SubjCrse]],'Courses and Categories'!$E$2:$G$1816,3,FALSE)</f>
        <v>Credit Allied Health CTE</v>
      </c>
      <c r="J1655">
        <v>602</v>
      </c>
      <c r="K1655" t="s">
        <v>1409</v>
      </c>
      <c r="L1655" t="s">
        <v>50</v>
      </c>
      <c r="M1655" t="s">
        <v>903</v>
      </c>
      <c r="N1655" t="s">
        <v>51</v>
      </c>
      <c r="O1655">
        <v>900</v>
      </c>
      <c r="P1655">
        <v>1750</v>
      </c>
      <c r="Q1655" t="s">
        <v>60</v>
      </c>
      <c r="R1655">
        <v>64</v>
      </c>
      <c r="S1655" t="s">
        <v>61</v>
      </c>
      <c r="T1655" t="s">
        <v>44</v>
      </c>
      <c r="U1655" s="1">
        <v>43575</v>
      </c>
      <c r="V1655" s="1">
        <v>43575</v>
      </c>
      <c r="W1655" t="s">
        <v>3104</v>
      </c>
      <c r="X1655" t="s">
        <v>46</v>
      </c>
      <c r="Y1655">
        <v>24</v>
      </c>
      <c r="Z1655">
        <v>17</v>
      </c>
      <c r="AA1655">
        <v>25</v>
      </c>
      <c r="AB1655">
        <v>68</v>
      </c>
      <c r="AD1655">
        <f>IF(ISBLANK(Source[[#This Row],[CrosslistID]]),1,1/COUNTIFS(Source[CrosslistID],Source[[#This Row],[CrosslistID]],Source[TermDesc],Source[[#This Row],[TermDesc]]))</f>
        <v>1</v>
      </c>
      <c r="AG1655">
        <v>0</v>
      </c>
      <c r="AH1655">
        <v>68</v>
      </c>
      <c r="AI1655">
        <v>0.25900000000000001</v>
      </c>
      <c r="AJ1655">
        <v>0.25900000000000001</v>
      </c>
      <c r="AK1655">
        <v>3.4299999999999997E-2</v>
      </c>
      <c r="AL16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55">
        <f>IF(AND(Source[[#This Row],[Credit_Noncredit]]="Noncredit",Source[[#This Row],[FTEF]]&gt;0),Source[[#This Row],[NC XLST FTES]]*525/(437.5*Source[[#This Row],[FTEF]]),0)</f>
        <v>0</v>
      </c>
      <c r="AN1655">
        <f>IF(Source[[#This Row],[Credit_Noncredit]]="Credit",Source[[#This Row],[Census Enrollment]],Source[[#This Row],[Noncredit Avg. Attendance]])</f>
        <v>24</v>
      </c>
    </row>
    <row r="1656" spans="1:40" x14ac:dyDescent="0.25">
      <c r="A1656" t="s">
        <v>4581</v>
      </c>
      <c r="B1656" t="s">
        <v>886</v>
      </c>
      <c r="C1656" t="s">
        <v>632</v>
      </c>
      <c r="D1656" t="s">
        <v>663</v>
      </c>
      <c r="E1656" s="4">
        <v>38102</v>
      </c>
      <c r="F1656" s="4" t="s">
        <v>667</v>
      </c>
      <c r="G1656" s="4" t="s">
        <v>1408</v>
      </c>
      <c r="H1656" t="str">
        <f>CONCATENATE(Source[[#This Row],[Subject]],TRIM(Source[[#This Row],[Course]]))</f>
        <v>EMT11A</v>
      </c>
      <c r="I1656" t="str">
        <f>VLOOKUP(Source[[#This Row],[SubjCrse]],'Courses and Categories'!$E$2:$G$1816,3,FALSE)</f>
        <v>Credit Allied Health CTE</v>
      </c>
      <c r="J1656">
        <v>603</v>
      </c>
      <c r="K1656" t="s">
        <v>1409</v>
      </c>
      <c r="L1656" t="s">
        <v>50</v>
      </c>
      <c r="M1656" t="s">
        <v>903</v>
      </c>
      <c r="N1656" t="s">
        <v>51</v>
      </c>
      <c r="O1656">
        <v>900</v>
      </c>
      <c r="P1656">
        <v>1750</v>
      </c>
      <c r="Q1656" t="s">
        <v>60</v>
      </c>
      <c r="R1656">
        <v>64</v>
      </c>
      <c r="S1656" t="s">
        <v>61</v>
      </c>
      <c r="T1656" t="s">
        <v>44</v>
      </c>
      <c r="U1656" s="1">
        <v>43540</v>
      </c>
      <c r="V1656" s="1">
        <v>43540</v>
      </c>
      <c r="W1656" t="s">
        <v>3104</v>
      </c>
      <c r="X1656" t="s">
        <v>46</v>
      </c>
      <c r="Y1656">
        <v>26</v>
      </c>
      <c r="Z1656">
        <v>24</v>
      </c>
      <c r="AA1656">
        <v>25</v>
      </c>
      <c r="AB1656">
        <v>96</v>
      </c>
      <c r="AD1656">
        <f>IF(ISBLANK(Source[[#This Row],[CrosslistID]]),1,1/COUNTIFS(Source[CrosslistID],Source[[#This Row],[CrosslistID]],Source[TermDesc],Source[[#This Row],[TermDesc]]))</f>
        <v>1</v>
      </c>
      <c r="AG1656">
        <v>0</v>
      </c>
      <c r="AH1656">
        <v>96</v>
      </c>
      <c r="AI1656">
        <v>0.33500000000000002</v>
      </c>
      <c r="AJ1656">
        <v>0.36549999999999999</v>
      </c>
      <c r="AK1656">
        <v>3.4299999999999997E-2</v>
      </c>
      <c r="AL16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56">
        <f>IF(AND(Source[[#This Row],[Credit_Noncredit]]="Noncredit",Source[[#This Row],[FTEF]]&gt;0),Source[[#This Row],[NC XLST FTES]]*525/(437.5*Source[[#This Row],[FTEF]]),0)</f>
        <v>0</v>
      </c>
      <c r="AN1656">
        <f>IF(Source[[#This Row],[Credit_Noncredit]]="Credit",Source[[#This Row],[Census Enrollment]],Source[[#This Row],[Noncredit Avg. Attendance]])</f>
        <v>26</v>
      </c>
    </row>
    <row r="1657" spans="1:40" x14ac:dyDescent="0.25">
      <c r="A1657" t="s">
        <v>4581</v>
      </c>
      <c r="B1657" t="s">
        <v>886</v>
      </c>
      <c r="C1657" t="s">
        <v>632</v>
      </c>
      <c r="D1657" t="s">
        <v>663</v>
      </c>
      <c r="E1657" s="4">
        <v>38101</v>
      </c>
      <c r="F1657" s="4" t="s">
        <v>667</v>
      </c>
      <c r="G1657" s="4" t="s">
        <v>1408</v>
      </c>
      <c r="H1657" t="str">
        <f>CONCATENATE(Source[[#This Row],[Subject]],TRIM(Source[[#This Row],[Course]]))</f>
        <v>EMT11A</v>
      </c>
      <c r="I1657" t="str">
        <f>VLOOKUP(Source[[#This Row],[SubjCrse]],'Courses and Categories'!$E$2:$G$1816,3,FALSE)</f>
        <v>Credit Allied Health CTE</v>
      </c>
      <c r="J1657">
        <v>604</v>
      </c>
      <c r="K1657" t="s">
        <v>1409</v>
      </c>
      <c r="L1657" t="s">
        <v>50</v>
      </c>
      <c r="M1657" t="s">
        <v>903</v>
      </c>
      <c r="N1657" t="s">
        <v>51</v>
      </c>
      <c r="O1657">
        <v>900</v>
      </c>
      <c r="P1657">
        <v>1750</v>
      </c>
      <c r="Q1657" t="s">
        <v>60</v>
      </c>
      <c r="R1657">
        <v>64</v>
      </c>
      <c r="S1657" t="s">
        <v>61</v>
      </c>
      <c r="T1657" t="s">
        <v>44</v>
      </c>
      <c r="U1657" s="1">
        <v>43596</v>
      </c>
      <c r="V1657" s="1">
        <v>43596</v>
      </c>
      <c r="W1657" t="s">
        <v>669</v>
      </c>
      <c r="X1657" t="s">
        <v>46</v>
      </c>
      <c r="Y1657">
        <v>25</v>
      </c>
      <c r="Z1657">
        <v>25</v>
      </c>
      <c r="AA1657">
        <v>25</v>
      </c>
      <c r="AB1657">
        <v>100</v>
      </c>
      <c r="AD1657">
        <f>IF(ISBLANK(Source[[#This Row],[CrosslistID]]),1,1/COUNTIFS(Source[CrosslistID],Source[[#This Row],[CrosslistID]],Source[TermDesc],Source[[#This Row],[TermDesc]]))</f>
        <v>1</v>
      </c>
      <c r="AG1657">
        <v>0</v>
      </c>
      <c r="AH1657">
        <v>100</v>
      </c>
      <c r="AI1657">
        <v>0.24</v>
      </c>
      <c r="AJ1657">
        <v>0.2571</v>
      </c>
      <c r="AK1657">
        <v>3.4299999999999997E-2</v>
      </c>
      <c r="AL16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57">
        <f>IF(AND(Source[[#This Row],[Credit_Noncredit]]="Noncredit",Source[[#This Row],[FTEF]]&gt;0),Source[[#This Row],[NC XLST FTES]]*525/(437.5*Source[[#This Row],[FTEF]]),0)</f>
        <v>0</v>
      </c>
      <c r="AN1657">
        <f>IF(Source[[#This Row],[Credit_Noncredit]]="Credit",Source[[#This Row],[Census Enrollment]],Source[[#This Row],[Noncredit Avg. Attendance]])</f>
        <v>25</v>
      </c>
    </row>
    <row r="1658" spans="1:40" x14ac:dyDescent="0.25">
      <c r="A1658" t="s">
        <v>4581</v>
      </c>
      <c r="B1658" t="s">
        <v>886</v>
      </c>
      <c r="C1658" t="s">
        <v>632</v>
      </c>
      <c r="D1658" t="s">
        <v>663</v>
      </c>
      <c r="E1658" s="4">
        <v>38539</v>
      </c>
      <c r="F1658" s="4" t="s">
        <v>667</v>
      </c>
      <c r="G1658" s="4">
        <v>12</v>
      </c>
      <c r="H1658" t="str">
        <f>CONCATENATE(Source[[#This Row],[Subject]],TRIM(Source[[#This Row],[Course]]))</f>
        <v>EMT12</v>
      </c>
      <c r="I1658" t="str">
        <f>VLOOKUP(Source[[#This Row],[SubjCrse]],'Courses and Categories'!$E$2:$G$1816,3,FALSE)</f>
        <v>Credit Gen Ed/CTE</v>
      </c>
      <c r="J1658">
        <v>348</v>
      </c>
      <c r="K1658" t="s">
        <v>1414</v>
      </c>
      <c r="L1658" t="s">
        <v>39</v>
      </c>
      <c r="M1658" t="s">
        <v>903</v>
      </c>
      <c r="N1658" t="s">
        <v>91</v>
      </c>
      <c r="O1658">
        <v>900</v>
      </c>
      <c r="P1658">
        <v>1750</v>
      </c>
      <c r="Q1658" t="s">
        <v>60</v>
      </c>
      <c r="S1658" t="s">
        <v>61</v>
      </c>
      <c r="T1658" t="s">
        <v>44</v>
      </c>
      <c r="U1658" s="1">
        <v>43539</v>
      </c>
      <c r="V1658" s="1">
        <v>43539</v>
      </c>
      <c r="W1658" t="s">
        <v>669</v>
      </c>
      <c r="X1658" t="s">
        <v>46</v>
      </c>
      <c r="Y1658">
        <v>26</v>
      </c>
      <c r="Z1658">
        <v>17</v>
      </c>
      <c r="AA1658">
        <v>25</v>
      </c>
      <c r="AB1658">
        <v>68</v>
      </c>
      <c r="AD1658">
        <f>IF(ISBLANK(Source[[#This Row],[CrosslistID]]),1,1/COUNTIFS(Source[CrosslistID],Source[[#This Row],[CrosslistID]],Source[TermDesc],Source[[#This Row],[TermDesc]]))</f>
        <v>1</v>
      </c>
      <c r="AG1658">
        <v>0</v>
      </c>
      <c r="AH1658">
        <v>68</v>
      </c>
      <c r="AI1658">
        <v>0.29099999999999998</v>
      </c>
      <c r="AJ1658">
        <v>0.29099999999999998</v>
      </c>
      <c r="AK1658">
        <v>3.4299999999999997E-2</v>
      </c>
      <c r="AL16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58">
        <f>IF(AND(Source[[#This Row],[Credit_Noncredit]]="Noncredit",Source[[#This Row],[FTEF]]&gt;0),Source[[#This Row],[NC XLST FTES]]*525/(437.5*Source[[#This Row],[FTEF]]),0)</f>
        <v>0</v>
      </c>
      <c r="AN1658">
        <f>IF(Source[[#This Row],[Credit_Noncredit]]="Credit",Source[[#This Row],[Census Enrollment]],Source[[#This Row],[Noncredit Avg. Attendance]])</f>
        <v>26</v>
      </c>
    </row>
    <row r="1659" spans="1:40" x14ac:dyDescent="0.25">
      <c r="A1659" t="s">
        <v>4581</v>
      </c>
      <c r="B1659" t="s">
        <v>886</v>
      </c>
      <c r="C1659" t="s">
        <v>632</v>
      </c>
      <c r="D1659" t="s">
        <v>663</v>
      </c>
      <c r="E1659" s="4">
        <v>38843</v>
      </c>
      <c r="F1659" s="4" t="s">
        <v>667</v>
      </c>
      <c r="G1659" s="4">
        <v>12</v>
      </c>
      <c r="H1659" t="str">
        <f>CONCATENATE(Source[[#This Row],[Subject]],TRIM(Source[[#This Row],[Course]]))</f>
        <v>EMT12</v>
      </c>
      <c r="I1659" t="str">
        <f>VLOOKUP(Source[[#This Row],[SubjCrse]],'Courses and Categories'!$E$2:$G$1816,3,FALSE)</f>
        <v>Credit Gen Ed/CTE</v>
      </c>
      <c r="J1659">
        <v>349</v>
      </c>
      <c r="K1659" t="s">
        <v>1414</v>
      </c>
      <c r="L1659" t="s">
        <v>39</v>
      </c>
      <c r="M1659" t="s">
        <v>903</v>
      </c>
      <c r="N1659" t="s">
        <v>91</v>
      </c>
      <c r="O1659">
        <v>900</v>
      </c>
      <c r="P1659">
        <v>1750</v>
      </c>
      <c r="Q1659" t="s">
        <v>60</v>
      </c>
      <c r="S1659" t="s">
        <v>61</v>
      </c>
      <c r="T1659" t="s">
        <v>44</v>
      </c>
      <c r="U1659" s="1">
        <v>43532</v>
      </c>
      <c r="V1659" s="1">
        <v>43532</v>
      </c>
      <c r="W1659" t="s">
        <v>669</v>
      </c>
      <c r="X1659" t="s">
        <v>46</v>
      </c>
      <c r="Y1659">
        <v>28</v>
      </c>
      <c r="Z1659">
        <v>24</v>
      </c>
      <c r="AA1659">
        <v>25</v>
      </c>
      <c r="AB1659">
        <v>96</v>
      </c>
      <c r="AD1659">
        <f>IF(ISBLANK(Source[[#This Row],[CrosslistID]]),1,1/COUNTIFS(Source[CrosslistID],Source[[#This Row],[CrosslistID]],Source[TermDesc],Source[[#This Row],[TermDesc]]))</f>
        <v>1</v>
      </c>
      <c r="AG1659">
        <v>0</v>
      </c>
      <c r="AH1659">
        <v>96</v>
      </c>
      <c r="AI1659">
        <v>0.377</v>
      </c>
      <c r="AJ1659">
        <v>0.4113</v>
      </c>
      <c r="AK1659">
        <v>3.4299999999999997E-2</v>
      </c>
      <c r="AL16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59">
        <f>IF(AND(Source[[#This Row],[Credit_Noncredit]]="Noncredit",Source[[#This Row],[FTEF]]&gt;0),Source[[#This Row],[NC XLST FTES]]*525/(437.5*Source[[#This Row],[FTEF]]),0)</f>
        <v>0</v>
      </c>
      <c r="AN1659">
        <f>IF(Source[[#This Row],[Credit_Noncredit]]="Credit",Source[[#This Row],[Census Enrollment]],Source[[#This Row],[Noncredit Avg. Attendance]])</f>
        <v>28</v>
      </c>
    </row>
    <row r="1660" spans="1:40" x14ac:dyDescent="0.25">
      <c r="A1660" t="s">
        <v>4581</v>
      </c>
      <c r="B1660" t="s">
        <v>886</v>
      </c>
      <c r="C1660" t="s">
        <v>632</v>
      </c>
      <c r="D1660" t="s">
        <v>663</v>
      </c>
      <c r="E1660" s="4">
        <v>39341</v>
      </c>
      <c r="F1660" s="4" t="s">
        <v>667</v>
      </c>
      <c r="G1660" s="4">
        <v>12</v>
      </c>
      <c r="H1660" t="str">
        <f>CONCATENATE(Source[[#This Row],[Subject]],TRIM(Source[[#This Row],[Course]]))</f>
        <v>EMT12</v>
      </c>
      <c r="I1660" t="str">
        <f>VLOOKUP(Source[[#This Row],[SubjCrse]],'Courses and Categories'!$E$2:$G$1816,3,FALSE)</f>
        <v>Credit Gen Ed/CTE</v>
      </c>
      <c r="J1660">
        <v>350</v>
      </c>
      <c r="K1660" t="s">
        <v>1414</v>
      </c>
      <c r="L1660" t="s">
        <v>39</v>
      </c>
      <c r="M1660" t="s">
        <v>903</v>
      </c>
      <c r="N1660" t="s">
        <v>815</v>
      </c>
      <c r="O1660" t="s">
        <v>1838</v>
      </c>
      <c r="P1660" t="s">
        <v>1354</v>
      </c>
      <c r="Q1660" t="s">
        <v>71</v>
      </c>
      <c r="R1660" t="s">
        <v>1412</v>
      </c>
      <c r="S1660" t="s">
        <v>61</v>
      </c>
      <c r="T1660" t="s">
        <v>44</v>
      </c>
      <c r="U1660" s="1">
        <v>43493</v>
      </c>
      <c r="V1660" s="1">
        <v>43493</v>
      </c>
      <c r="W1660" t="s">
        <v>5128</v>
      </c>
      <c r="X1660" t="s">
        <v>46</v>
      </c>
      <c r="Y1660">
        <v>24</v>
      </c>
      <c r="Z1660">
        <v>24</v>
      </c>
      <c r="AA1660">
        <v>35</v>
      </c>
      <c r="AB1660">
        <v>68.571399999999997</v>
      </c>
      <c r="AD1660">
        <f>IF(ISBLANK(Source[[#This Row],[CrosslistID]]),1,1/COUNTIFS(Source[CrosslistID],Source[[#This Row],[CrosslistID]],Source[TermDesc],Source[[#This Row],[TermDesc]]))</f>
        <v>1</v>
      </c>
      <c r="AG1660">
        <v>0</v>
      </c>
      <c r="AH1660">
        <v>68.571399999999997</v>
      </c>
      <c r="AI1660">
        <v>0.434</v>
      </c>
      <c r="AJ1660">
        <v>0.434</v>
      </c>
      <c r="AK1660">
        <v>6.8500000000000005E-2</v>
      </c>
      <c r="AL16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60">
        <f>IF(AND(Source[[#This Row],[Credit_Noncredit]]="Noncredit",Source[[#This Row],[FTEF]]&gt;0),Source[[#This Row],[NC XLST FTES]]*525/(437.5*Source[[#This Row],[FTEF]]),0)</f>
        <v>0</v>
      </c>
      <c r="AN1660">
        <f>IF(Source[[#This Row],[Credit_Noncredit]]="Credit",Source[[#This Row],[Census Enrollment]],Source[[#This Row],[Noncredit Avg. Attendance]])</f>
        <v>24</v>
      </c>
    </row>
    <row r="1661" spans="1:40" x14ac:dyDescent="0.25">
      <c r="A1661" t="s">
        <v>4581</v>
      </c>
      <c r="B1661" t="s">
        <v>886</v>
      </c>
      <c r="C1661" t="s">
        <v>632</v>
      </c>
      <c r="D1661" t="s">
        <v>663</v>
      </c>
      <c r="E1661" s="4">
        <v>39358</v>
      </c>
      <c r="F1661" s="4" t="s">
        <v>667</v>
      </c>
      <c r="G1661" s="4">
        <v>13</v>
      </c>
      <c r="H1661" t="str">
        <f>CONCATENATE(Source[[#This Row],[Subject]],TRIM(Source[[#This Row],[Course]]))</f>
        <v>EMT13</v>
      </c>
      <c r="I1661" t="str">
        <f>VLOOKUP(Source[[#This Row],[SubjCrse]],'Courses and Categories'!$E$2:$G$1816,3,FALSE)</f>
        <v>Credit Allied Health CTE</v>
      </c>
      <c r="J1661">
        <v>1</v>
      </c>
      <c r="K1661" t="s">
        <v>5129</v>
      </c>
      <c r="L1661" t="s">
        <v>39</v>
      </c>
      <c r="M1661" t="s">
        <v>903</v>
      </c>
      <c r="N1661" t="s">
        <v>91</v>
      </c>
      <c r="O1661">
        <v>800</v>
      </c>
      <c r="P1661">
        <v>1730</v>
      </c>
      <c r="Q1661" t="s">
        <v>42</v>
      </c>
      <c r="S1661" t="s">
        <v>61</v>
      </c>
      <c r="T1661" t="s">
        <v>44</v>
      </c>
      <c r="U1661" s="1">
        <v>43588</v>
      </c>
      <c r="V1661" s="1">
        <v>43588</v>
      </c>
      <c r="W1661" t="s">
        <v>5130</v>
      </c>
      <c r="X1661" t="s">
        <v>46</v>
      </c>
      <c r="Y1661">
        <v>0</v>
      </c>
      <c r="Z1661">
        <v>0</v>
      </c>
      <c r="AA1661">
        <v>0</v>
      </c>
      <c r="AB1661">
        <v>0</v>
      </c>
      <c r="AD1661">
        <f>IF(ISBLANK(Source[[#This Row],[CrosslistID]]),1,1/COUNTIFS(Source[CrosslistID],Source[[#This Row],[CrosslistID]],Source[TermDesc],Source[[#This Row],[TermDesc]]))</f>
        <v>1</v>
      </c>
      <c r="AG1661">
        <v>0</v>
      </c>
      <c r="AH1661">
        <v>0</v>
      </c>
      <c r="AI1661">
        <v>0</v>
      </c>
      <c r="AJ1661">
        <v>0</v>
      </c>
      <c r="AK1661">
        <v>3.4299999999999997E-2</v>
      </c>
      <c r="AL16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61">
        <f>IF(AND(Source[[#This Row],[Credit_Noncredit]]="Noncredit",Source[[#This Row],[FTEF]]&gt;0),Source[[#This Row],[NC XLST FTES]]*525/(437.5*Source[[#This Row],[FTEF]]),0)</f>
        <v>0</v>
      </c>
      <c r="AN1661">
        <f>IF(Source[[#This Row],[Credit_Noncredit]]="Credit",Source[[#This Row],[Census Enrollment]],Source[[#This Row],[Noncredit Avg. Attendance]])</f>
        <v>0</v>
      </c>
    </row>
    <row r="1662" spans="1:40" x14ac:dyDescent="0.25">
      <c r="A1662" t="s">
        <v>4581</v>
      </c>
      <c r="B1662" t="s">
        <v>886</v>
      </c>
      <c r="C1662" t="s">
        <v>632</v>
      </c>
      <c r="D1662" t="s">
        <v>663</v>
      </c>
      <c r="E1662" s="4">
        <v>39356</v>
      </c>
      <c r="F1662" s="4" t="s">
        <v>667</v>
      </c>
      <c r="G1662" s="4">
        <v>13</v>
      </c>
      <c r="H1662" t="str">
        <f>CONCATENATE(Source[[#This Row],[Subject]],TRIM(Source[[#This Row],[Course]]))</f>
        <v>EMT13</v>
      </c>
      <c r="I1662" t="str">
        <f>VLOOKUP(Source[[#This Row],[SubjCrse]],'Courses and Categories'!$E$2:$G$1816,3,FALSE)</f>
        <v>Credit Allied Health CTE</v>
      </c>
      <c r="J1662">
        <v>2</v>
      </c>
      <c r="K1662" t="s">
        <v>5129</v>
      </c>
      <c r="M1662" t="s">
        <v>903</v>
      </c>
      <c r="N1662" t="s">
        <v>91</v>
      </c>
      <c r="O1662">
        <v>800</v>
      </c>
      <c r="P1662">
        <v>1730</v>
      </c>
      <c r="Q1662" t="s">
        <v>42</v>
      </c>
      <c r="S1662" t="s">
        <v>61</v>
      </c>
      <c r="T1662" t="s">
        <v>44</v>
      </c>
      <c r="U1662" s="1">
        <v>43588</v>
      </c>
      <c r="V1662" s="1">
        <v>43588</v>
      </c>
      <c r="W1662" t="s">
        <v>5130</v>
      </c>
      <c r="X1662" t="s">
        <v>46</v>
      </c>
      <c r="Y1662">
        <v>48</v>
      </c>
      <c r="Z1662">
        <v>48</v>
      </c>
      <c r="AA1662">
        <v>50</v>
      </c>
      <c r="AB1662">
        <v>96</v>
      </c>
      <c r="AD1662">
        <f>IF(ISBLANK(Source[[#This Row],[CrosslistID]]),1,1/COUNTIFS(Source[CrosslistID],Source[[#This Row],[CrosslistID]],Source[TermDesc],Source[[#This Row],[TermDesc]]))</f>
        <v>1</v>
      </c>
      <c r="AG1662">
        <v>0</v>
      </c>
      <c r="AH1662">
        <v>96</v>
      </c>
      <c r="AI1662">
        <v>0.89600000000000002</v>
      </c>
      <c r="AJ1662">
        <v>0.89600000000000002</v>
      </c>
      <c r="AK1662">
        <v>3.4299999999999997E-2</v>
      </c>
      <c r="AL16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62">
        <f>IF(AND(Source[[#This Row],[Credit_Noncredit]]="Noncredit",Source[[#This Row],[FTEF]]&gt;0),Source[[#This Row],[NC XLST FTES]]*525/(437.5*Source[[#This Row],[FTEF]]),0)</f>
        <v>0</v>
      </c>
      <c r="AN1662">
        <f>IF(Source[[#This Row],[Credit_Noncredit]]="Credit",Source[[#This Row],[Census Enrollment]],Source[[#This Row],[Noncredit Avg. Attendance]])</f>
        <v>48</v>
      </c>
    </row>
    <row r="1663" spans="1:40" x14ac:dyDescent="0.25">
      <c r="A1663" t="s">
        <v>4581</v>
      </c>
      <c r="B1663" t="s">
        <v>886</v>
      </c>
      <c r="C1663" t="s">
        <v>632</v>
      </c>
      <c r="D1663" t="s">
        <v>663</v>
      </c>
      <c r="E1663" s="4">
        <v>39355</v>
      </c>
      <c r="F1663" s="4" t="s">
        <v>667</v>
      </c>
      <c r="G1663" s="4">
        <v>13</v>
      </c>
      <c r="H1663" t="str">
        <f>CONCATENATE(Source[[#This Row],[Subject]],TRIM(Source[[#This Row],[Course]]))</f>
        <v>EMT13</v>
      </c>
      <c r="I1663" t="str">
        <f>VLOOKUP(Source[[#This Row],[SubjCrse]],'Courses and Categories'!$E$2:$G$1816,3,FALSE)</f>
        <v>Credit Allied Health CTE</v>
      </c>
      <c r="J1663">
        <v>3</v>
      </c>
      <c r="K1663" t="s">
        <v>5129</v>
      </c>
      <c r="M1663" t="s">
        <v>903</v>
      </c>
      <c r="N1663" t="s">
        <v>185</v>
      </c>
      <c r="O1663">
        <v>800</v>
      </c>
      <c r="P1663">
        <v>1730</v>
      </c>
      <c r="Q1663" t="s">
        <v>42</v>
      </c>
      <c r="S1663" t="s">
        <v>61</v>
      </c>
      <c r="T1663" t="s">
        <v>44</v>
      </c>
      <c r="U1663" s="1">
        <v>43587</v>
      </c>
      <c r="V1663" s="1">
        <v>43587</v>
      </c>
      <c r="W1663" t="s">
        <v>5131</v>
      </c>
      <c r="X1663" t="s">
        <v>46</v>
      </c>
      <c r="Y1663">
        <v>46</v>
      </c>
      <c r="Z1663">
        <v>46</v>
      </c>
      <c r="AA1663">
        <v>50</v>
      </c>
      <c r="AB1663">
        <v>92</v>
      </c>
      <c r="AD1663">
        <f>IF(ISBLANK(Source[[#This Row],[CrosslistID]]),1,1/COUNTIFS(Source[CrosslistID],Source[[#This Row],[CrosslistID]],Source[TermDesc],Source[[#This Row],[TermDesc]]))</f>
        <v>1</v>
      </c>
      <c r="AG1663">
        <v>0</v>
      </c>
      <c r="AH1663">
        <v>92</v>
      </c>
      <c r="AI1663">
        <v>0.67</v>
      </c>
      <c r="AJ1663">
        <v>0.68520000000000003</v>
      </c>
      <c r="AK1663">
        <v>3.4299999999999997E-2</v>
      </c>
      <c r="AL16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63">
        <f>IF(AND(Source[[#This Row],[Credit_Noncredit]]="Noncredit",Source[[#This Row],[FTEF]]&gt;0),Source[[#This Row],[NC XLST FTES]]*525/(437.5*Source[[#This Row],[FTEF]]),0)</f>
        <v>0</v>
      </c>
      <c r="AN1663">
        <f>IF(Source[[#This Row],[Credit_Noncredit]]="Credit",Source[[#This Row],[Census Enrollment]],Source[[#This Row],[Noncredit Avg. Attendance]])</f>
        <v>46</v>
      </c>
    </row>
    <row r="1664" spans="1:40" x14ac:dyDescent="0.25">
      <c r="A1664" t="s">
        <v>4581</v>
      </c>
      <c r="B1664" t="s">
        <v>886</v>
      </c>
      <c r="C1664" t="s">
        <v>632</v>
      </c>
      <c r="D1664" t="s">
        <v>663</v>
      </c>
      <c r="E1664" s="4">
        <v>38030</v>
      </c>
      <c r="F1664" s="4" t="s">
        <v>667</v>
      </c>
      <c r="G1664" s="4">
        <v>13</v>
      </c>
      <c r="H1664" t="str">
        <f>CONCATENATE(Source[[#This Row],[Subject]],TRIM(Source[[#This Row],[Course]]))</f>
        <v>EMT13</v>
      </c>
      <c r="I1664" t="str">
        <f>VLOOKUP(Source[[#This Row],[SubjCrse]],'Courses and Categories'!$E$2:$G$1816,3,FALSE)</f>
        <v>Credit Allied Health CTE</v>
      </c>
      <c r="J1664">
        <v>348</v>
      </c>
      <c r="K1664" t="s">
        <v>5129</v>
      </c>
      <c r="L1664" t="s">
        <v>39</v>
      </c>
      <c r="M1664" t="s">
        <v>903</v>
      </c>
      <c r="N1664" t="s">
        <v>91</v>
      </c>
      <c r="O1664">
        <v>800</v>
      </c>
      <c r="P1664">
        <v>1650</v>
      </c>
      <c r="Q1664" t="s">
        <v>60</v>
      </c>
      <c r="S1664" t="s">
        <v>61</v>
      </c>
      <c r="T1664" t="s">
        <v>44</v>
      </c>
      <c r="U1664" s="1">
        <v>43595</v>
      </c>
      <c r="V1664" s="1">
        <v>43595</v>
      </c>
      <c r="W1664" t="s">
        <v>669</v>
      </c>
      <c r="X1664" t="s">
        <v>46</v>
      </c>
      <c r="Y1664">
        <v>26</v>
      </c>
      <c r="Z1664">
        <v>24</v>
      </c>
      <c r="AA1664">
        <v>30</v>
      </c>
      <c r="AB1664">
        <v>80</v>
      </c>
      <c r="AD1664">
        <f>IF(ISBLANK(Source[[#This Row],[CrosslistID]]),1,1/COUNTIFS(Source[CrosslistID],Source[[#This Row],[CrosslistID]],Source[TermDesc],Source[[#This Row],[TermDesc]]))</f>
        <v>1</v>
      </c>
      <c r="AG1664">
        <v>0</v>
      </c>
      <c r="AH1664">
        <v>80</v>
      </c>
      <c r="AI1664">
        <v>0.36</v>
      </c>
      <c r="AJ1664">
        <v>0.36</v>
      </c>
      <c r="AK1664">
        <v>3.4299999999999997E-2</v>
      </c>
      <c r="AL16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64">
        <f>IF(AND(Source[[#This Row],[Credit_Noncredit]]="Noncredit",Source[[#This Row],[FTEF]]&gt;0),Source[[#This Row],[NC XLST FTES]]*525/(437.5*Source[[#This Row],[FTEF]]),0)</f>
        <v>0</v>
      </c>
      <c r="AN1664">
        <f>IF(Source[[#This Row],[Credit_Noncredit]]="Credit",Source[[#This Row],[Census Enrollment]],Source[[#This Row],[Noncredit Avg. Attendance]])</f>
        <v>26</v>
      </c>
    </row>
    <row r="1665" spans="1:40" x14ac:dyDescent="0.25">
      <c r="A1665" t="s">
        <v>4581</v>
      </c>
      <c r="B1665" t="s">
        <v>886</v>
      </c>
      <c r="C1665" t="s">
        <v>632</v>
      </c>
      <c r="D1665" t="s">
        <v>663</v>
      </c>
      <c r="E1665" s="4">
        <v>39357</v>
      </c>
      <c r="F1665" s="4" t="s">
        <v>667</v>
      </c>
      <c r="G1665" s="4">
        <v>13</v>
      </c>
      <c r="H1665" t="str">
        <f>CONCATENATE(Source[[#This Row],[Subject]],TRIM(Source[[#This Row],[Course]]))</f>
        <v>EMT13</v>
      </c>
      <c r="I1665" t="str">
        <f>VLOOKUP(Source[[#This Row],[SubjCrse]],'Courses and Categories'!$E$2:$G$1816,3,FALSE)</f>
        <v>Credit Allied Health CTE</v>
      </c>
      <c r="J1665">
        <v>349</v>
      </c>
      <c r="K1665" t="s">
        <v>5129</v>
      </c>
      <c r="L1665" t="s">
        <v>39</v>
      </c>
      <c r="M1665" t="s">
        <v>903</v>
      </c>
      <c r="N1665" t="s">
        <v>185</v>
      </c>
      <c r="O1665">
        <v>800</v>
      </c>
      <c r="P1665">
        <v>1730</v>
      </c>
      <c r="Q1665" t="s">
        <v>42</v>
      </c>
      <c r="S1665" t="s">
        <v>61</v>
      </c>
      <c r="T1665" t="s">
        <v>44</v>
      </c>
      <c r="U1665" s="1">
        <v>43587</v>
      </c>
      <c r="V1665" s="1">
        <v>43587</v>
      </c>
      <c r="W1665" t="s">
        <v>631</v>
      </c>
      <c r="X1665" t="s">
        <v>46</v>
      </c>
      <c r="Y1665">
        <v>0</v>
      </c>
      <c r="Z1665">
        <v>0</v>
      </c>
      <c r="AA1665">
        <v>0</v>
      </c>
      <c r="AB1665">
        <v>0</v>
      </c>
      <c r="AD1665">
        <f>IF(ISBLANK(Source[[#This Row],[CrosslistID]]),1,1/COUNTIFS(Source[CrosslistID],Source[[#This Row],[CrosslistID]],Source[TermDesc],Source[[#This Row],[TermDesc]]))</f>
        <v>1</v>
      </c>
      <c r="AG1665">
        <v>0</v>
      </c>
      <c r="AH1665">
        <v>0</v>
      </c>
      <c r="AI1665">
        <v>0</v>
      </c>
      <c r="AJ1665">
        <v>0</v>
      </c>
      <c r="AL16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65">
        <f>IF(AND(Source[[#This Row],[Credit_Noncredit]]="Noncredit",Source[[#This Row],[FTEF]]&gt;0),Source[[#This Row],[NC XLST FTES]]*525/(437.5*Source[[#This Row],[FTEF]]),0)</f>
        <v>0</v>
      </c>
      <c r="AN1665">
        <f>IF(Source[[#This Row],[Credit_Noncredit]]="Credit",Source[[#This Row],[Census Enrollment]],Source[[#This Row],[Noncredit Avg. Attendance]])</f>
        <v>0</v>
      </c>
    </row>
    <row r="1666" spans="1:40" x14ac:dyDescent="0.25">
      <c r="A1666" t="s">
        <v>4581</v>
      </c>
      <c r="B1666" t="s">
        <v>886</v>
      </c>
      <c r="C1666" t="s">
        <v>632</v>
      </c>
      <c r="D1666" t="s">
        <v>663</v>
      </c>
      <c r="E1666" s="4">
        <v>37989</v>
      </c>
      <c r="F1666" s="4" t="s">
        <v>667</v>
      </c>
      <c r="G1666" s="4">
        <v>14</v>
      </c>
      <c r="H1666" t="str">
        <f>CONCATENATE(Source[[#This Row],[Subject]],TRIM(Source[[#This Row],[Course]]))</f>
        <v>EMT14</v>
      </c>
      <c r="I1666" t="str">
        <f>VLOOKUP(Source[[#This Row],[SubjCrse]],'Courses and Categories'!$E$2:$G$1816,3,FALSE)</f>
        <v>Credit Gen Ed/CTE</v>
      </c>
      <c r="J1666">
        <v>348</v>
      </c>
      <c r="K1666" t="s">
        <v>1415</v>
      </c>
      <c r="L1666" t="s">
        <v>39</v>
      </c>
      <c r="M1666" t="s">
        <v>903</v>
      </c>
      <c r="N1666" t="s">
        <v>91</v>
      </c>
      <c r="O1666">
        <v>900</v>
      </c>
      <c r="P1666">
        <v>1450</v>
      </c>
      <c r="Q1666" t="s">
        <v>60</v>
      </c>
      <c r="S1666" t="s">
        <v>61</v>
      </c>
      <c r="T1666" t="s">
        <v>44</v>
      </c>
      <c r="U1666" s="1">
        <v>43483</v>
      </c>
      <c r="V1666" s="1">
        <v>43525</v>
      </c>
      <c r="W1666" t="s">
        <v>669</v>
      </c>
      <c r="X1666" t="s">
        <v>905</v>
      </c>
      <c r="Y1666">
        <v>24</v>
      </c>
      <c r="Z1666">
        <v>24</v>
      </c>
      <c r="AA1666">
        <v>25</v>
      </c>
      <c r="AB1666">
        <v>96</v>
      </c>
      <c r="AD1666">
        <f>IF(ISBLANK(Source[[#This Row],[CrosslistID]]),1,1/COUNTIFS(Source[CrosslistID],Source[[#This Row],[CrosslistID]],Source[TermDesc],Source[[#This Row],[TermDesc]]))</f>
        <v>1</v>
      </c>
      <c r="AG1666">
        <v>0</v>
      </c>
      <c r="AH1666">
        <v>96</v>
      </c>
      <c r="AI1666">
        <v>1.6459999999999999</v>
      </c>
      <c r="AJ1666">
        <v>1.6459999999999999</v>
      </c>
      <c r="AK1666">
        <v>0.1371</v>
      </c>
      <c r="AL16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66">
        <f>IF(AND(Source[[#This Row],[Credit_Noncredit]]="Noncredit",Source[[#This Row],[FTEF]]&gt;0),Source[[#This Row],[NC XLST FTES]]*525/(437.5*Source[[#This Row],[FTEF]]),0)</f>
        <v>0</v>
      </c>
      <c r="AN1666">
        <f>IF(Source[[#This Row],[Credit_Noncredit]]="Credit",Source[[#This Row],[Census Enrollment]],Source[[#This Row],[Noncredit Avg. Attendance]])</f>
        <v>24</v>
      </c>
    </row>
    <row r="1667" spans="1:40" x14ac:dyDescent="0.25">
      <c r="A1667" t="s">
        <v>4581</v>
      </c>
      <c r="B1667" t="s">
        <v>886</v>
      </c>
      <c r="C1667" t="s">
        <v>632</v>
      </c>
      <c r="D1667" t="s">
        <v>663</v>
      </c>
      <c r="E1667" s="4">
        <v>38592</v>
      </c>
      <c r="F1667" s="4" t="s">
        <v>667</v>
      </c>
      <c r="G1667" s="4">
        <v>14</v>
      </c>
      <c r="H1667" t="str">
        <f>CONCATENATE(Source[[#This Row],[Subject]],TRIM(Source[[#This Row],[Course]]))</f>
        <v>EMT14</v>
      </c>
      <c r="I1667" t="str">
        <f>VLOOKUP(Source[[#This Row],[SubjCrse]],'Courses and Categories'!$E$2:$G$1816,3,FALSE)</f>
        <v>Credit Gen Ed/CTE</v>
      </c>
      <c r="J1667">
        <v>648</v>
      </c>
      <c r="K1667" t="s">
        <v>1415</v>
      </c>
      <c r="L1667" t="s">
        <v>50</v>
      </c>
      <c r="M1667" t="s">
        <v>903</v>
      </c>
      <c r="N1667" t="s">
        <v>91</v>
      </c>
      <c r="O1667">
        <v>900</v>
      </c>
      <c r="P1667">
        <v>1450</v>
      </c>
      <c r="Q1667" t="s">
        <v>60</v>
      </c>
      <c r="S1667" t="s">
        <v>61</v>
      </c>
      <c r="T1667" t="s">
        <v>44</v>
      </c>
      <c r="U1667" s="1">
        <v>43546</v>
      </c>
      <c r="V1667" s="1">
        <v>43588</v>
      </c>
      <c r="W1667" t="s">
        <v>669</v>
      </c>
      <c r="X1667" t="s">
        <v>905</v>
      </c>
      <c r="Y1667">
        <v>26</v>
      </c>
      <c r="Z1667">
        <v>22</v>
      </c>
      <c r="AA1667">
        <v>25</v>
      </c>
      <c r="AB1667">
        <v>88</v>
      </c>
      <c r="AD1667">
        <f>IF(ISBLANK(Source[[#This Row],[CrosslistID]]),1,1/COUNTIFS(Source[CrosslistID],Source[[#This Row],[CrosslistID]],Source[TermDesc],Source[[#This Row],[TermDesc]]))</f>
        <v>1</v>
      </c>
      <c r="AG1667">
        <v>0</v>
      </c>
      <c r="AH1667">
        <v>88</v>
      </c>
      <c r="AI1667">
        <v>1.7829999999999999</v>
      </c>
      <c r="AJ1667">
        <v>1.7829999999999999</v>
      </c>
      <c r="AK1667">
        <v>0.1371</v>
      </c>
      <c r="AL16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67">
        <f>IF(AND(Source[[#This Row],[Credit_Noncredit]]="Noncredit",Source[[#This Row],[FTEF]]&gt;0),Source[[#This Row],[NC XLST FTES]]*525/(437.5*Source[[#This Row],[FTEF]]),0)</f>
        <v>0</v>
      </c>
      <c r="AN1667">
        <f>IF(Source[[#This Row],[Credit_Noncredit]]="Credit",Source[[#This Row],[Census Enrollment]],Source[[#This Row],[Noncredit Avg. Attendance]])</f>
        <v>26</v>
      </c>
    </row>
    <row r="1668" spans="1:40" x14ac:dyDescent="0.25">
      <c r="A1668" t="s">
        <v>4581</v>
      </c>
      <c r="B1668" t="s">
        <v>886</v>
      </c>
      <c r="C1668" t="s">
        <v>632</v>
      </c>
      <c r="D1668" t="s">
        <v>663</v>
      </c>
      <c r="E1668" s="4">
        <v>37751</v>
      </c>
      <c r="F1668" s="4" t="s">
        <v>667</v>
      </c>
      <c r="G1668" s="4">
        <v>99</v>
      </c>
      <c r="H1668" t="str">
        <f>CONCATENATE(Source[[#This Row],[Subject]],TRIM(Source[[#This Row],[Course]]))</f>
        <v>EMT99</v>
      </c>
      <c r="I1668" t="str">
        <f>VLOOKUP(Source[[#This Row],[SubjCrse]],'Courses and Categories'!$E$2:$G$1816,3,FALSE)</f>
        <v>Credit Allied Health CTE</v>
      </c>
      <c r="J1668">
        <v>349</v>
      </c>
      <c r="K1668" t="s">
        <v>3253</v>
      </c>
      <c r="L1668" t="s">
        <v>39</v>
      </c>
      <c r="M1668" t="s">
        <v>903</v>
      </c>
      <c r="N1668" t="s">
        <v>288</v>
      </c>
      <c r="O1668">
        <v>1230</v>
      </c>
      <c r="P1668">
        <v>1650</v>
      </c>
      <c r="Q1668" t="s">
        <v>60</v>
      </c>
      <c r="R1668" t="s">
        <v>5132</v>
      </c>
      <c r="S1668" t="s">
        <v>61</v>
      </c>
      <c r="T1668" t="s">
        <v>44</v>
      </c>
      <c r="U1668" s="1">
        <v>43577</v>
      </c>
      <c r="V1668" s="1">
        <v>43585</v>
      </c>
      <c r="W1668" t="s">
        <v>3254</v>
      </c>
      <c r="X1668" t="s">
        <v>905</v>
      </c>
      <c r="Y1668">
        <v>19</v>
      </c>
      <c r="Z1668">
        <v>19</v>
      </c>
      <c r="AA1668">
        <v>35</v>
      </c>
      <c r="AB1668">
        <v>54.285699999999999</v>
      </c>
      <c r="AD1668">
        <f>IF(ISBLANK(Source[[#This Row],[CrosslistID]]),1,1/COUNTIFS(Source[CrosslistID],Source[[#This Row],[CrosslistID]],Source[TermDesc],Source[[#This Row],[TermDesc]]))</f>
        <v>1</v>
      </c>
      <c r="AG1668">
        <v>0</v>
      </c>
      <c r="AH1668">
        <v>54.285699999999999</v>
      </c>
      <c r="AI1668">
        <v>0.66600000000000004</v>
      </c>
      <c r="AJ1668">
        <v>0.66600000000000004</v>
      </c>
      <c r="AK1668">
        <v>6.8599999999999994E-2</v>
      </c>
      <c r="AL16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68">
        <f>IF(AND(Source[[#This Row],[Credit_Noncredit]]="Noncredit",Source[[#This Row],[FTEF]]&gt;0),Source[[#This Row],[NC XLST FTES]]*525/(437.5*Source[[#This Row],[FTEF]]),0)</f>
        <v>0</v>
      </c>
      <c r="AN1668">
        <f>IF(Source[[#This Row],[Credit_Noncredit]]="Credit",Source[[#This Row],[Census Enrollment]],Source[[#This Row],[Noncredit Avg. Attendance]])</f>
        <v>19</v>
      </c>
    </row>
    <row r="1669" spans="1:40" x14ac:dyDescent="0.25">
      <c r="A1669" t="s">
        <v>4581</v>
      </c>
      <c r="B1669" t="s">
        <v>886</v>
      </c>
      <c r="C1669" t="s">
        <v>632</v>
      </c>
      <c r="D1669" t="s">
        <v>663</v>
      </c>
      <c r="E1669" s="4">
        <v>36212</v>
      </c>
      <c r="F1669" s="4" t="s">
        <v>667</v>
      </c>
      <c r="G1669" s="4">
        <v>100</v>
      </c>
      <c r="H1669" t="str">
        <f>CONCATENATE(Source[[#This Row],[Subject]],TRIM(Source[[#This Row],[Course]]))</f>
        <v>EMT100</v>
      </c>
      <c r="I1669" t="str">
        <f>VLOOKUP(Source[[#This Row],[SubjCrse]],'Courses and Categories'!$E$2:$G$1816,3,FALSE)</f>
        <v>Credit Allied Health CTE</v>
      </c>
      <c r="J1669">
        <v>348</v>
      </c>
      <c r="K1669" t="s">
        <v>1416</v>
      </c>
      <c r="L1669" t="s">
        <v>39</v>
      </c>
      <c r="M1669" t="s">
        <v>1046</v>
      </c>
      <c r="N1669" t="s">
        <v>5133</v>
      </c>
      <c r="O1669" t="s">
        <v>5134</v>
      </c>
      <c r="P1669" t="s">
        <v>5135</v>
      </c>
      <c r="Q1669" t="s">
        <v>5136</v>
      </c>
      <c r="R1669" t="s">
        <v>5137</v>
      </c>
      <c r="S1669" t="s">
        <v>61</v>
      </c>
      <c r="T1669">
        <v>1</v>
      </c>
      <c r="U1669" s="1">
        <v>43479</v>
      </c>
      <c r="V1669" s="1">
        <v>43607</v>
      </c>
      <c r="W1669" t="s">
        <v>5138</v>
      </c>
      <c r="X1669" t="s">
        <v>1929</v>
      </c>
      <c r="Y1669">
        <v>33</v>
      </c>
      <c r="Z1669">
        <v>29</v>
      </c>
      <c r="AA1669">
        <v>30</v>
      </c>
      <c r="AB1669">
        <v>96.666700000000006</v>
      </c>
      <c r="AD1669">
        <f>IF(ISBLANK(Source[[#This Row],[CrosslistID]]),1,1/COUNTIFS(Source[CrosslistID],Source[[#This Row],[CrosslistID]],Source[TermDesc],Source[[#This Row],[TermDesc]]))</f>
        <v>1</v>
      </c>
      <c r="AG1669">
        <v>0</v>
      </c>
      <c r="AH1669">
        <v>96.666700000000006</v>
      </c>
      <c r="AI1669">
        <v>13.2</v>
      </c>
      <c r="AJ1669">
        <v>13.2</v>
      </c>
      <c r="AK1669">
        <v>1.139</v>
      </c>
      <c r="AL16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69">
        <f>IF(AND(Source[[#This Row],[Credit_Noncredit]]="Noncredit",Source[[#This Row],[FTEF]]&gt;0),Source[[#This Row],[NC XLST FTES]]*525/(437.5*Source[[#This Row],[FTEF]]),0)</f>
        <v>0</v>
      </c>
      <c r="AN1669">
        <f>IF(Source[[#This Row],[Credit_Noncredit]]="Credit",Source[[#This Row],[Census Enrollment]],Source[[#This Row],[Noncredit Avg. Attendance]])</f>
        <v>33</v>
      </c>
    </row>
    <row r="1670" spans="1:40" x14ac:dyDescent="0.25">
      <c r="A1670" t="s">
        <v>4581</v>
      </c>
      <c r="B1670" t="s">
        <v>886</v>
      </c>
      <c r="C1670" t="s">
        <v>632</v>
      </c>
      <c r="D1670" t="s">
        <v>663</v>
      </c>
      <c r="E1670" s="4">
        <v>35654</v>
      </c>
      <c r="F1670" s="4" t="s">
        <v>667</v>
      </c>
      <c r="G1670" s="4">
        <v>100</v>
      </c>
      <c r="H1670" t="str">
        <f>CONCATENATE(Source[[#This Row],[Subject]],TRIM(Source[[#This Row],[Course]]))</f>
        <v>EMT100</v>
      </c>
      <c r="I1670" t="str">
        <f>VLOOKUP(Source[[#This Row],[SubjCrse]],'Courses and Categories'!$E$2:$G$1816,3,FALSE)</f>
        <v>Credit Allied Health CTE</v>
      </c>
      <c r="J1670">
        <v>548</v>
      </c>
      <c r="K1670" t="s">
        <v>1416</v>
      </c>
      <c r="L1670" t="s">
        <v>87</v>
      </c>
      <c r="M1670" t="s">
        <v>1046</v>
      </c>
      <c r="N1670" t="s">
        <v>5139</v>
      </c>
      <c r="O1670" t="s">
        <v>5140</v>
      </c>
      <c r="P1670" t="s">
        <v>5141</v>
      </c>
      <c r="Q1670" t="s">
        <v>5142</v>
      </c>
      <c r="R1670" t="s">
        <v>5143</v>
      </c>
      <c r="S1670" t="s">
        <v>61</v>
      </c>
      <c r="T1670">
        <v>1</v>
      </c>
      <c r="U1670" s="1">
        <v>43479</v>
      </c>
      <c r="V1670" s="1">
        <v>43607</v>
      </c>
      <c r="W1670" t="s">
        <v>5144</v>
      </c>
      <c r="X1670" t="s">
        <v>1929</v>
      </c>
      <c r="Y1670">
        <v>32</v>
      </c>
      <c r="Z1670">
        <v>28</v>
      </c>
      <c r="AA1670">
        <v>30</v>
      </c>
      <c r="AB1670">
        <v>93.333299999999994</v>
      </c>
      <c r="AD1670">
        <f>IF(ISBLANK(Source[[#This Row],[CrosslistID]]),1,1/COUNTIFS(Source[CrosslistID],Source[[#This Row],[CrosslistID]],Source[TermDesc],Source[[#This Row],[TermDesc]]))</f>
        <v>1</v>
      </c>
      <c r="AG1670">
        <v>0</v>
      </c>
      <c r="AH1670">
        <v>93.333299999999994</v>
      </c>
      <c r="AI1670">
        <v>12.4</v>
      </c>
      <c r="AJ1670">
        <v>12.8</v>
      </c>
      <c r="AK1670">
        <v>0.91490000000000005</v>
      </c>
      <c r="AL16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70">
        <f>IF(AND(Source[[#This Row],[Credit_Noncredit]]="Noncredit",Source[[#This Row],[FTEF]]&gt;0),Source[[#This Row],[NC XLST FTES]]*525/(437.5*Source[[#This Row],[FTEF]]),0)</f>
        <v>0</v>
      </c>
      <c r="AN1670">
        <f>IF(Source[[#This Row],[Credit_Noncredit]]="Credit",Source[[#This Row],[Census Enrollment]],Source[[#This Row],[Noncredit Avg. Attendance]])</f>
        <v>32</v>
      </c>
    </row>
    <row r="1671" spans="1:40" x14ac:dyDescent="0.25">
      <c r="A1671" t="s">
        <v>4581</v>
      </c>
      <c r="B1671" t="s">
        <v>886</v>
      </c>
      <c r="C1671" t="s">
        <v>632</v>
      </c>
      <c r="D1671" t="s">
        <v>663</v>
      </c>
      <c r="E1671" s="4">
        <v>37253</v>
      </c>
      <c r="F1671" s="4" t="s">
        <v>667</v>
      </c>
      <c r="G1671" s="4" t="s">
        <v>4123</v>
      </c>
      <c r="H1671" t="str">
        <f>CONCATENATE(Source[[#This Row],[Subject]],TRIM(Source[[#This Row],[Course]]))</f>
        <v>EMT101B</v>
      </c>
      <c r="I1671" t="str">
        <f>VLOOKUP(Source[[#This Row],[SubjCrse]],'Courses and Categories'!$E$2:$G$1816,3,FALSE)</f>
        <v>Credit Allied Health CTE</v>
      </c>
      <c r="J1671">
        <v>348</v>
      </c>
      <c r="K1671" t="s">
        <v>5145</v>
      </c>
      <c r="L1671" t="s">
        <v>39</v>
      </c>
      <c r="M1671" t="s">
        <v>903</v>
      </c>
      <c r="N1671" t="s">
        <v>2365</v>
      </c>
      <c r="O1671" t="s">
        <v>1681</v>
      </c>
      <c r="P1671" t="s">
        <v>3269</v>
      </c>
      <c r="Q1671" t="s">
        <v>2589</v>
      </c>
      <c r="R1671">
        <v>203</v>
      </c>
      <c r="S1671" t="s">
        <v>745</v>
      </c>
      <c r="T1671">
        <v>1</v>
      </c>
      <c r="U1671" s="1">
        <v>43479</v>
      </c>
      <c r="V1671" s="1">
        <v>43607</v>
      </c>
      <c r="W1671" t="s">
        <v>3272</v>
      </c>
      <c r="X1671" t="s">
        <v>46</v>
      </c>
      <c r="Y1671">
        <v>25</v>
      </c>
      <c r="Z1671">
        <v>25</v>
      </c>
      <c r="AA1671">
        <v>30</v>
      </c>
      <c r="AB1671">
        <v>83.333299999999994</v>
      </c>
      <c r="AD1671">
        <f>IF(ISBLANK(Source[[#This Row],[CrosslistID]]),1,1/COUNTIFS(Source[CrosslistID],Source[[#This Row],[CrosslistID]],Source[TermDesc],Source[[#This Row],[TermDesc]]))</f>
        <v>1</v>
      </c>
      <c r="AG1671">
        <v>0</v>
      </c>
      <c r="AH1671">
        <v>83.333299999999994</v>
      </c>
      <c r="AI1671">
        <v>3.1890000000000001</v>
      </c>
      <c r="AJ1671">
        <v>3.1890000000000001</v>
      </c>
      <c r="AK1671">
        <v>0.3347</v>
      </c>
      <c r="AL16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71">
        <f>IF(AND(Source[[#This Row],[Credit_Noncredit]]="Noncredit",Source[[#This Row],[FTEF]]&gt;0),Source[[#This Row],[NC XLST FTES]]*525/(437.5*Source[[#This Row],[FTEF]]),0)</f>
        <v>0</v>
      </c>
      <c r="AN1671">
        <f>IF(Source[[#This Row],[Credit_Noncredit]]="Credit",Source[[#This Row],[Census Enrollment]],Source[[#This Row],[Noncredit Avg. Attendance]])</f>
        <v>25</v>
      </c>
    </row>
    <row r="1672" spans="1:40" x14ac:dyDescent="0.25">
      <c r="A1672" t="s">
        <v>4581</v>
      </c>
      <c r="B1672" t="s">
        <v>886</v>
      </c>
      <c r="C1672" t="s">
        <v>632</v>
      </c>
      <c r="D1672" t="s">
        <v>663</v>
      </c>
      <c r="E1672" s="4">
        <v>37254</v>
      </c>
      <c r="F1672" s="4" t="s">
        <v>667</v>
      </c>
      <c r="G1672" s="4" t="s">
        <v>4123</v>
      </c>
      <c r="H1672" t="str">
        <f>CONCATENATE(Source[[#This Row],[Subject]],TRIM(Source[[#This Row],[Course]]))</f>
        <v>EMT101B</v>
      </c>
      <c r="I1672" t="str">
        <f>VLOOKUP(Source[[#This Row],[SubjCrse]],'Courses and Categories'!$E$2:$G$1816,3,FALSE)</f>
        <v>Credit Allied Health CTE</v>
      </c>
      <c r="J1672">
        <v>349</v>
      </c>
      <c r="K1672" t="s">
        <v>5145</v>
      </c>
      <c r="L1672" t="s">
        <v>39</v>
      </c>
      <c r="M1672" t="s">
        <v>903</v>
      </c>
      <c r="N1672" t="s">
        <v>2611</v>
      </c>
      <c r="O1672" t="s">
        <v>1681</v>
      </c>
      <c r="P1672" t="s">
        <v>3269</v>
      </c>
      <c r="Q1672" t="s">
        <v>2589</v>
      </c>
      <c r="R1672">
        <v>203</v>
      </c>
      <c r="S1672" t="s">
        <v>745</v>
      </c>
      <c r="T1672">
        <v>1</v>
      </c>
      <c r="U1672" s="1">
        <v>43479</v>
      </c>
      <c r="V1672" s="1">
        <v>43607</v>
      </c>
      <c r="W1672" t="s">
        <v>3272</v>
      </c>
      <c r="X1672" t="s">
        <v>46</v>
      </c>
      <c r="Y1672">
        <v>28</v>
      </c>
      <c r="Z1672">
        <v>28</v>
      </c>
      <c r="AA1672">
        <v>30</v>
      </c>
      <c r="AB1672">
        <v>93.333299999999994</v>
      </c>
      <c r="AD1672">
        <f>IF(ISBLANK(Source[[#This Row],[CrosslistID]]),1,1/COUNTIFS(Source[CrosslistID],Source[[#This Row],[CrosslistID]],Source[TermDesc],Source[[#This Row],[TermDesc]]))</f>
        <v>1</v>
      </c>
      <c r="AG1672">
        <v>0</v>
      </c>
      <c r="AH1672">
        <v>93.333299999999994</v>
      </c>
      <c r="AI1672">
        <v>3.5430000000000001</v>
      </c>
      <c r="AJ1672">
        <v>3.5430000000000001</v>
      </c>
      <c r="AK1672">
        <v>0.3347</v>
      </c>
      <c r="AL16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72">
        <f>IF(AND(Source[[#This Row],[Credit_Noncredit]]="Noncredit",Source[[#This Row],[FTEF]]&gt;0),Source[[#This Row],[NC XLST FTES]]*525/(437.5*Source[[#This Row],[FTEF]]),0)</f>
        <v>0</v>
      </c>
      <c r="AN1672">
        <f>IF(Source[[#This Row],[Credit_Noncredit]]="Credit",Source[[#This Row],[Census Enrollment]],Source[[#This Row],[Noncredit Avg. Attendance]])</f>
        <v>28</v>
      </c>
    </row>
    <row r="1673" spans="1:40" x14ac:dyDescent="0.25">
      <c r="A1673" t="s">
        <v>4581</v>
      </c>
      <c r="B1673" t="s">
        <v>886</v>
      </c>
      <c r="C1673" t="s">
        <v>632</v>
      </c>
      <c r="D1673" t="s">
        <v>663</v>
      </c>
      <c r="E1673" s="4">
        <v>34998</v>
      </c>
      <c r="F1673" s="4" t="s">
        <v>667</v>
      </c>
      <c r="G1673" s="4">
        <v>104</v>
      </c>
      <c r="H1673" t="str">
        <f>CONCATENATE(Source[[#This Row],[Subject]],TRIM(Source[[#This Row],[Course]]))</f>
        <v>EMT104</v>
      </c>
      <c r="I1673" t="str">
        <f>VLOOKUP(Source[[#This Row],[SubjCrse]],'Courses and Categories'!$E$2:$G$1816,3,FALSE)</f>
        <v>Credit Allied Health CTE</v>
      </c>
      <c r="J1673">
        <v>831</v>
      </c>
      <c r="K1673" t="s">
        <v>3273</v>
      </c>
      <c r="L1673" t="s">
        <v>87</v>
      </c>
      <c r="M1673" t="s">
        <v>897</v>
      </c>
      <c r="N1673" t="s">
        <v>42</v>
      </c>
      <c r="O1673" t="s">
        <v>42</v>
      </c>
      <c r="P1673" t="s">
        <v>42</v>
      </c>
      <c r="Q1673" t="s">
        <v>60</v>
      </c>
      <c r="R1673" t="s">
        <v>3252</v>
      </c>
      <c r="S1673" t="s">
        <v>61</v>
      </c>
      <c r="T1673">
        <v>1</v>
      </c>
      <c r="U1673" s="1">
        <v>43479</v>
      </c>
      <c r="V1673" s="1">
        <v>43607</v>
      </c>
      <c r="W1673" t="s">
        <v>1424</v>
      </c>
      <c r="X1673" t="s">
        <v>1450</v>
      </c>
      <c r="Y1673">
        <v>63</v>
      </c>
      <c r="Z1673">
        <v>62</v>
      </c>
      <c r="AA1673">
        <v>35</v>
      </c>
      <c r="AB1673">
        <v>177.1429</v>
      </c>
      <c r="AD1673">
        <f>IF(ISBLANK(Source[[#This Row],[CrosslistID]]),1,1/COUNTIFS(Source[CrosslistID],Source[[#This Row],[CrosslistID]],Source[TermDesc],Source[[#This Row],[TermDesc]]))</f>
        <v>1</v>
      </c>
      <c r="AG1673">
        <v>0</v>
      </c>
      <c r="AH1673">
        <v>177.1429</v>
      </c>
      <c r="AI1673">
        <v>8.2669999999999995</v>
      </c>
      <c r="AJ1673">
        <v>8.4002999999999997</v>
      </c>
      <c r="AK1673">
        <v>0.26669999999999999</v>
      </c>
      <c r="AL16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73">
        <f>IF(AND(Source[[#This Row],[Credit_Noncredit]]="Noncredit",Source[[#This Row],[FTEF]]&gt;0),Source[[#This Row],[NC XLST FTES]]*525/(437.5*Source[[#This Row],[FTEF]]),0)</f>
        <v>0</v>
      </c>
      <c r="AN1673">
        <f>IF(Source[[#This Row],[Credit_Noncredit]]="Credit",Source[[#This Row],[Census Enrollment]],Source[[#This Row],[Noncredit Avg. Attendance]])</f>
        <v>63</v>
      </c>
    </row>
    <row r="1674" spans="1:40" x14ac:dyDescent="0.25">
      <c r="A1674" t="s">
        <v>4581</v>
      </c>
      <c r="B1674" t="s">
        <v>886</v>
      </c>
      <c r="C1674" t="s">
        <v>632</v>
      </c>
      <c r="D1674" t="s">
        <v>663</v>
      </c>
      <c r="E1674" s="4">
        <v>37752</v>
      </c>
      <c r="F1674" s="4" t="s">
        <v>667</v>
      </c>
      <c r="G1674" s="4">
        <v>105</v>
      </c>
      <c r="H1674" t="str">
        <f>CONCATENATE(Source[[#This Row],[Subject]],TRIM(Source[[#This Row],[Course]]))</f>
        <v>EMT105</v>
      </c>
      <c r="I1674" t="str">
        <f>VLOOKUP(Source[[#This Row],[SubjCrse]],'Courses and Categories'!$E$2:$G$1816,3,FALSE)</f>
        <v>Credit Allied Health CTE</v>
      </c>
      <c r="J1674">
        <v>348</v>
      </c>
      <c r="K1674" t="s">
        <v>1423</v>
      </c>
      <c r="L1674" t="s">
        <v>39</v>
      </c>
      <c r="M1674" t="s">
        <v>903</v>
      </c>
      <c r="N1674" t="s">
        <v>185</v>
      </c>
      <c r="O1674">
        <v>900</v>
      </c>
      <c r="P1674">
        <v>1150</v>
      </c>
      <c r="Q1674" t="s">
        <v>60</v>
      </c>
      <c r="R1674" t="s">
        <v>5146</v>
      </c>
      <c r="S1674" t="s">
        <v>61</v>
      </c>
      <c r="T1674">
        <v>1</v>
      </c>
      <c r="U1674" s="1">
        <v>43479</v>
      </c>
      <c r="V1674" s="1">
        <v>43607</v>
      </c>
      <c r="W1674" t="s">
        <v>3289</v>
      </c>
      <c r="X1674" t="s">
        <v>1929</v>
      </c>
      <c r="Y1674">
        <v>24</v>
      </c>
      <c r="Z1674">
        <v>18</v>
      </c>
      <c r="AA1674">
        <v>35</v>
      </c>
      <c r="AB1674">
        <v>51.428600000000003</v>
      </c>
      <c r="AD1674">
        <f>IF(ISBLANK(Source[[#This Row],[CrosslistID]]),1,1/COUNTIFS(Source[CrosslistID],Source[[#This Row],[CrosslistID]],Source[TermDesc],Source[[#This Row],[TermDesc]]))</f>
        <v>1</v>
      </c>
      <c r="AG1674">
        <v>0</v>
      </c>
      <c r="AH1674">
        <v>51.428600000000003</v>
      </c>
      <c r="AI1674">
        <v>2.4</v>
      </c>
      <c r="AJ1674">
        <v>2.4</v>
      </c>
      <c r="AK1674">
        <v>0.2</v>
      </c>
      <c r="AL16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74">
        <f>IF(AND(Source[[#This Row],[Credit_Noncredit]]="Noncredit",Source[[#This Row],[FTEF]]&gt;0),Source[[#This Row],[NC XLST FTES]]*525/(437.5*Source[[#This Row],[FTEF]]),0)</f>
        <v>0</v>
      </c>
      <c r="AN1674">
        <f>IF(Source[[#This Row],[Credit_Noncredit]]="Credit",Source[[#This Row],[Census Enrollment]],Source[[#This Row],[Noncredit Avg. Attendance]])</f>
        <v>24</v>
      </c>
    </row>
    <row r="1675" spans="1:40" x14ac:dyDescent="0.25">
      <c r="A1675" t="s">
        <v>4581</v>
      </c>
      <c r="B1675" t="s">
        <v>886</v>
      </c>
      <c r="C1675" t="s">
        <v>632</v>
      </c>
      <c r="D1675" t="s">
        <v>663</v>
      </c>
      <c r="E1675" s="4">
        <v>39290</v>
      </c>
      <c r="F1675" s="4" t="s">
        <v>1425</v>
      </c>
      <c r="G1675" s="4">
        <v>120</v>
      </c>
      <c r="H1675" t="str">
        <f>CONCATENATE(Source[[#This Row],[Subject]],TRIM(Source[[#This Row],[Course]]))</f>
        <v>EMTP120</v>
      </c>
      <c r="I1675" t="str">
        <f>VLOOKUP(Source[[#This Row],[SubjCrse]],'Courses and Categories'!$E$2:$G$1816,3,FALSE)</f>
        <v>Credit Allied Health CTE</v>
      </c>
      <c r="J1675">
        <v>831</v>
      </c>
      <c r="K1675" t="s">
        <v>5147</v>
      </c>
      <c r="L1675" t="s">
        <v>39</v>
      </c>
      <c r="M1675" t="s">
        <v>897</v>
      </c>
      <c r="N1675" t="s">
        <v>2123</v>
      </c>
      <c r="O1675" t="s">
        <v>213</v>
      </c>
      <c r="P1675" t="s">
        <v>3293</v>
      </c>
      <c r="Q1675" t="s">
        <v>3250</v>
      </c>
      <c r="R1675" t="s">
        <v>3252</v>
      </c>
      <c r="S1675" t="s">
        <v>61</v>
      </c>
      <c r="T1675">
        <v>1</v>
      </c>
      <c r="U1675" s="1">
        <v>43479</v>
      </c>
      <c r="V1675" s="1">
        <v>43607</v>
      </c>
      <c r="W1675" t="s">
        <v>5148</v>
      </c>
      <c r="X1675" t="s">
        <v>1450</v>
      </c>
      <c r="Y1675">
        <v>56</v>
      </c>
      <c r="Z1675">
        <v>52</v>
      </c>
      <c r="AA1675">
        <v>60</v>
      </c>
      <c r="AB1675">
        <v>86.666700000000006</v>
      </c>
      <c r="AD1675">
        <f>IF(ISBLANK(Source[[#This Row],[CrosslistID]]),1,1/COUNTIFS(Source[CrosslistID],Source[[#This Row],[CrosslistID]],Source[TermDesc],Source[[#This Row],[TermDesc]]))</f>
        <v>1</v>
      </c>
      <c r="AG1675">
        <v>0</v>
      </c>
      <c r="AH1675">
        <v>86.666700000000006</v>
      </c>
      <c r="AI1675">
        <v>9.1669999999999998</v>
      </c>
      <c r="AJ1675">
        <v>9.3337000000000003</v>
      </c>
      <c r="AK1675">
        <v>0.33329999999999999</v>
      </c>
      <c r="AL16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75">
        <f>IF(AND(Source[[#This Row],[Credit_Noncredit]]="Noncredit",Source[[#This Row],[FTEF]]&gt;0),Source[[#This Row],[NC XLST FTES]]*525/(437.5*Source[[#This Row],[FTEF]]),0)</f>
        <v>0</v>
      </c>
      <c r="AN1675">
        <f>IF(Source[[#This Row],[Credit_Noncredit]]="Credit",Source[[#This Row],[Census Enrollment]],Source[[#This Row],[Noncredit Avg. Attendance]])</f>
        <v>56</v>
      </c>
    </row>
    <row r="1676" spans="1:40" x14ac:dyDescent="0.25">
      <c r="A1676" t="s">
        <v>4581</v>
      </c>
      <c r="B1676" t="s">
        <v>886</v>
      </c>
      <c r="C1676" t="s">
        <v>632</v>
      </c>
      <c r="D1676" t="s">
        <v>663</v>
      </c>
      <c r="E1676" s="4">
        <v>36213</v>
      </c>
      <c r="F1676" s="4" t="s">
        <v>1425</v>
      </c>
      <c r="G1676" s="4">
        <v>126</v>
      </c>
      <c r="H1676" t="str">
        <f>CONCATENATE(Source[[#This Row],[Subject]],TRIM(Source[[#This Row],[Course]]))</f>
        <v>EMTP126</v>
      </c>
      <c r="I1676" t="str">
        <f>VLOOKUP(Source[[#This Row],[SubjCrse]],'Courses and Categories'!$E$2:$G$1816,3,FALSE)</f>
        <v>Credit Allied Health CTE</v>
      </c>
      <c r="J1676">
        <v>348</v>
      </c>
      <c r="K1676" t="s">
        <v>5149</v>
      </c>
      <c r="L1676" t="s">
        <v>39</v>
      </c>
      <c r="M1676" t="s">
        <v>1046</v>
      </c>
      <c r="N1676" t="s">
        <v>2365</v>
      </c>
      <c r="O1676" t="s">
        <v>213</v>
      </c>
      <c r="P1676" t="s">
        <v>5150</v>
      </c>
      <c r="Q1676" t="s">
        <v>3250</v>
      </c>
      <c r="R1676" t="s">
        <v>3252</v>
      </c>
      <c r="S1676" t="s">
        <v>61</v>
      </c>
      <c r="T1676">
        <v>1</v>
      </c>
      <c r="U1676" s="1">
        <v>43479</v>
      </c>
      <c r="V1676" s="1">
        <v>43607</v>
      </c>
      <c r="W1676" t="s">
        <v>5151</v>
      </c>
      <c r="X1676" t="s">
        <v>46</v>
      </c>
      <c r="Y1676">
        <v>18</v>
      </c>
      <c r="Z1676">
        <v>19</v>
      </c>
      <c r="AA1676">
        <v>0</v>
      </c>
      <c r="AB1676">
        <v>0</v>
      </c>
      <c r="AD1676">
        <f>IF(ISBLANK(Source[[#This Row],[CrosslistID]]),1,1/COUNTIFS(Source[CrosslistID],Source[[#This Row],[CrosslistID]],Source[TermDesc],Source[[#This Row],[TermDesc]]))</f>
        <v>1</v>
      </c>
      <c r="AG1676">
        <v>0</v>
      </c>
      <c r="AH1676">
        <v>0</v>
      </c>
      <c r="AI1676">
        <v>2.9489999999999998</v>
      </c>
      <c r="AJ1676">
        <v>2.9489999999999998</v>
      </c>
      <c r="AK1676">
        <v>0.30330000000000001</v>
      </c>
      <c r="AL16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76">
        <f>IF(AND(Source[[#This Row],[Credit_Noncredit]]="Noncredit",Source[[#This Row],[FTEF]]&gt;0),Source[[#This Row],[NC XLST FTES]]*525/(437.5*Source[[#This Row],[FTEF]]),0)</f>
        <v>0</v>
      </c>
      <c r="AN1676">
        <f>IF(Source[[#This Row],[Credit_Noncredit]]="Credit",Source[[#This Row],[Census Enrollment]],Source[[#This Row],[Noncredit Avg. Attendance]])</f>
        <v>18</v>
      </c>
    </row>
    <row r="1677" spans="1:40" x14ac:dyDescent="0.25">
      <c r="A1677" t="s">
        <v>4581</v>
      </c>
      <c r="B1677" t="s">
        <v>886</v>
      </c>
      <c r="C1677" t="s">
        <v>632</v>
      </c>
      <c r="D1677" t="s">
        <v>663</v>
      </c>
      <c r="E1677" s="4">
        <v>36214</v>
      </c>
      <c r="F1677" s="4" t="s">
        <v>1425</v>
      </c>
      <c r="G1677" s="4">
        <v>127</v>
      </c>
      <c r="H1677" t="str">
        <f>CONCATENATE(Source[[#This Row],[Subject]],TRIM(Source[[#This Row],[Course]]))</f>
        <v>EMTP127</v>
      </c>
      <c r="I1677" t="str">
        <f>VLOOKUP(Source[[#This Row],[SubjCrse]],'Courses and Categories'!$E$2:$G$1816,3,FALSE)</f>
        <v>Credit Allied Health CTE</v>
      </c>
      <c r="J1677">
        <v>348</v>
      </c>
      <c r="K1677" t="s">
        <v>5152</v>
      </c>
      <c r="L1677" t="s">
        <v>39</v>
      </c>
      <c r="M1677" t="s">
        <v>1046</v>
      </c>
      <c r="N1677" t="s">
        <v>2611</v>
      </c>
      <c r="O1677" t="s">
        <v>2249</v>
      </c>
      <c r="P1677" t="s">
        <v>5153</v>
      </c>
      <c r="Q1677" t="s">
        <v>3250</v>
      </c>
      <c r="R1677" t="s">
        <v>5154</v>
      </c>
      <c r="S1677" t="s">
        <v>61</v>
      </c>
      <c r="T1677">
        <v>1</v>
      </c>
      <c r="U1677" s="1">
        <v>43479</v>
      </c>
      <c r="V1677" s="1">
        <v>43607</v>
      </c>
      <c r="W1677" t="s">
        <v>5155</v>
      </c>
      <c r="X1677" t="s">
        <v>46</v>
      </c>
      <c r="Y1677">
        <v>18</v>
      </c>
      <c r="Z1677">
        <v>19</v>
      </c>
      <c r="AA1677">
        <v>0</v>
      </c>
      <c r="AB1677">
        <v>0</v>
      </c>
      <c r="AD1677">
        <f>IF(ISBLANK(Source[[#This Row],[CrosslistID]]),1,1/COUNTIFS(Source[CrosslistID],Source[[#This Row],[CrosslistID]],Source[TermDesc],Source[[#This Row],[TermDesc]]))</f>
        <v>1</v>
      </c>
      <c r="AG1677">
        <v>0</v>
      </c>
      <c r="AH1677">
        <v>0</v>
      </c>
      <c r="AI1677">
        <v>2.8140000000000001</v>
      </c>
      <c r="AJ1677">
        <v>2.8140000000000001</v>
      </c>
      <c r="AK1677">
        <v>0.30330000000000001</v>
      </c>
      <c r="AL16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77">
        <f>IF(AND(Source[[#This Row],[Credit_Noncredit]]="Noncredit",Source[[#This Row],[FTEF]]&gt;0),Source[[#This Row],[NC XLST FTES]]*525/(437.5*Source[[#This Row],[FTEF]]),0)</f>
        <v>0</v>
      </c>
      <c r="AN1677">
        <f>IF(Source[[#This Row],[Credit_Noncredit]]="Credit",Source[[#This Row],[Census Enrollment]],Source[[#This Row],[Noncredit Avg. Attendance]])</f>
        <v>18</v>
      </c>
    </row>
    <row r="1678" spans="1:40" x14ac:dyDescent="0.25">
      <c r="A1678" t="s">
        <v>4581</v>
      </c>
      <c r="B1678" t="s">
        <v>886</v>
      </c>
      <c r="C1678" t="s">
        <v>632</v>
      </c>
      <c r="D1678" t="s">
        <v>663</v>
      </c>
      <c r="E1678" s="4">
        <v>36216</v>
      </c>
      <c r="F1678" s="4" t="s">
        <v>1425</v>
      </c>
      <c r="G1678" s="4">
        <v>128</v>
      </c>
      <c r="H1678" t="str">
        <f>CONCATENATE(Source[[#This Row],[Subject]],TRIM(Source[[#This Row],[Course]]))</f>
        <v>EMTP128</v>
      </c>
      <c r="I1678" t="str">
        <f>VLOOKUP(Source[[#This Row],[SubjCrse]],'Courses and Categories'!$E$2:$G$1816,3,FALSE)</f>
        <v>Credit Allied Health CTE</v>
      </c>
      <c r="J1678">
        <v>348</v>
      </c>
      <c r="K1678" t="s">
        <v>5156</v>
      </c>
      <c r="L1678" t="s">
        <v>39</v>
      </c>
      <c r="M1678" t="s">
        <v>903</v>
      </c>
      <c r="N1678" t="s">
        <v>2611</v>
      </c>
      <c r="O1678" t="s">
        <v>213</v>
      </c>
      <c r="P1678" t="s">
        <v>3293</v>
      </c>
      <c r="Q1678" t="s">
        <v>3250</v>
      </c>
      <c r="S1678" t="s">
        <v>61</v>
      </c>
      <c r="T1678">
        <v>1</v>
      </c>
      <c r="U1678" s="1">
        <v>43479</v>
      </c>
      <c r="V1678" s="1">
        <v>43607</v>
      </c>
      <c r="W1678" t="s">
        <v>3294</v>
      </c>
      <c r="X1678" t="s">
        <v>46</v>
      </c>
      <c r="Y1678">
        <v>18</v>
      </c>
      <c r="Z1678">
        <v>19</v>
      </c>
      <c r="AA1678">
        <v>0</v>
      </c>
      <c r="AB1678">
        <v>0</v>
      </c>
      <c r="AD1678">
        <f>IF(ISBLANK(Source[[#This Row],[CrosslistID]]),1,1/COUNTIFS(Source[CrosslistID],Source[[#This Row],[CrosslistID]],Source[TermDesc],Source[[#This Row],[TermDesc]]))</f>
        <v>1</v>
      </c>
      <c r="AG1678">
        <v>0</v>
      </c>
      <c r="AH1678">
        <v>0</v>
      </c>
      <c r="AI1678">
        <v>3.2909999999999999</v>
      </c>
      <c r="AJ1678">
        <v>3.2909999999999999</v>
      </c>
      <c r="AK1678">
        <v>0.58099999999999996</v>
      </c>
      <c r="AL16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78">
        <f>IF(AND(Source[[#This Row],[Credit_Noncredit]]="Noncredit",Source[[#This Row],[FTEF]]&gt;0),Source[[#This Row],[NC XLST FTES]]*525/(437.5*Source[[#This Row],[FTEF]]),0)</f>
        <v>0</v>
      </c>
      <c r="AN1678">
        <f>IF(Source[[#This Row],[Credit_Noncredit]]="Credit",Source[[#This Row],[Census Enrollment]],Source[[#This Row],[Noncredit Avg. Attendance]])</f>
        <v>18</v>
      </c>
    </row>
    <row r="1679" spans="1:40" x14ac:dyDescent="0.25">
      <c r="A1679" t="s">
        <v>4581</v>
      </c>
      <c r="B1679" t="s">
        <v>886</v>
      </c>
      <c r="C1679" t="s">
        <v>632</v>
      </c>
      <c r="D1679" t="s">
        <v>663</v>
      </c>
      <c r="E1679" s="4">
        <v>36217</v>
      </c>
      <c r="F1679" s="4" t="s">
        <v>1425</v>
      </c>
      <c r="G1679" s="4">
        <v>129</v>
      </c>
      <c r="H1679" t="str">
        <f>CONCATENATE(Source[[#This Row],[Subject]],TRIM(Source[[#This Row],[Course]]))</f>
        <v>EMTP129</v>
      </c>
      <c r="I1679" t="str">
        <f>VLOOKUP(Source[[#This Row],[SubjCrse]],'Courses and Categories'!$E$2:$G$1816,3,FALSE)</f>
        <v>Credit Allied Health CTE</v>
      </c>
      <c r="J1679">
        <v>348</v>
      </c>
      <c r="K1679" t="s">
        <v>5157</v>
      </c>
      <c r="L1679" t="s">
        <v>39</v>
      </c>
      <c r="M1679" t="s">
        <v>903</v>
      </c>
      <c r="N1679" t="s">
        <v>2365</v>
      </c>
      <c r="O1679" t="s">
        <v>2249</v>
      </c>
      <c r="P1679" t="s">
        <v>5158</v>
      </c>
      <c r="Q1679" t="s">
        <v>3250</v>
      </c>
      <c r="R1679">
        <v>47</v>
      </c>
      <c r="S1679" t="s">
        <v>61</v>
      </c>
      <c r="T1679">
        <v>1</v>
      </c>
      <c r="U1679" s="1">
        <v>43479</v>
      </c>
      <c r="V1679" s="1">
        <v>43607</v>
      </c>
      <c r="W1679" t="s">
        <v>5159</v>
      </c>
      <c r="X1679" t="s">
        <v>46</v>
      </c>
      <c r="Y1679">
        <v>18</v>
      </c>
      <c r="Z1679">
        <v>19</v>
      </c>
      <c r="AA1679">
        <v>0</v>
      </c>
      <c r="AB1679">
        <v>0</v>
      </c>
      <c r="AD1679">
        <f>IF(ISBLANK(Source[[#This Row],[CrosslistID]]),1,1/COUNTIFS(Source[CrosslistID],Source[[#This Row],[CrosslistID]],Source[TermDesc],Source[[#This Row],[TermDesc]]))</f>
        <v>1</v>
      </c>
      <c r="AG1679">
        <v>0</v>
      </c>
      <c r="AH1679">
        <v>0</v>
      </c>
      <c r="AI1679">
        <v>3.53</v>
      </c>
      <c r="AJ1679">
        <v>3.53</v>
      </c>
      <c r="AK1679">
        <v>0.16</v>
      </c>
      <c r="AL16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79">
        <f>IF(AND(Source[[#This Row],[Credit_Noncredit]]="Noncredit",Source[[#This Row],[FTEF]]&gt;0),Source[[#This Row],[NC XLST FTES]]*525/(437.5*Source[[#This Row],[FTEF]]),0)</f>
        <v>0</v>
      </c>
      <c r="AN1679">
        <f>IF(Source[[#This Row],[Credit_Noncredit]]="Credit",Source[[#This Row],[Census Enrollment]],Source[[#This Row],[Noncredit Avg. Attendance]])</f>
        <v>18</v>
      </c>
    </row>
    <row r="1680" spans="1:40" x14ac:dyDescent="0.25">
      <c r="A1680" t="s">
        <v>4581</v>
      </c>
      <c r="B1680" t="s">
        <v>886</v>
      </c>
      <c r="C1680" t="s">
        <v>632</v>
      </c>
      <c r="D1680" t="s">
        <v>663</v>
      </c>
      <c r="E1680" s="4">
        <v>31361</v>
      </c>
      <c r="F1680" s="4" t="s">
        <v>1428</v>
      </c>
      <c r="G1680" s="4">
        <v>61</v>
      </c>
      <c r="H1680" t="str">
        <f>CONCATENATE(Source[[#This Row],[Subject]],TRIM(Source[[#This Row],[Course]]))</f>
        <v>HCT61</v>
      </c>
      <c r="I1680" t="str">
        <f>VLOOKUP(Source[[#This Row],[SubjCrse]],'Courses and Categories'!$E$2:$G$1816,3,FALSE)</f>
        <v>Credit Allied Health CTE</v>
      </c>
      <c r="J1680">
        <v>548</v>
      </c>
      <c r="K1680" t="s">
        <v>3295</v>
      </c>
      <c r="L1680" t="s">
        <v>39</v>
      </c>
      <c r="M1680" t="s">
        <v>1046</v>
      </c>
      <c r="N1680" t="s">
        <v>105</v>
      </c>
      <c r="O1680">
        <v>1200</v>
      </c>
      <c r="P1680">
        <v>1415</v>
      </c>
      <c r="Q1680" t="s">
        <v>60</v>
      </c>
      <c r="R1680" t="s">
        <v>1437</v>
      </c>
      <c r="S1680" t="s">
        <v>61</v>
      </c>
      <c r="T1680">
        <v>1</v>
      </c>
      <c r="U1680" s="1">
        <v>43479</v>
      </c>
      <c r="V1680" s="1">
        <v>43607</v>
      </c>
      <c r="W1680" t="s">
        <v>1438</v>
      </c>
      <c r="X1680" t="s">
        <v>1929</v>
      </c>
      <c r="Y1680">
        <v>44</v>
      </c>
      <c r="Z1680">
        <v>43</v>
      </c>
      <c r="AA1680">
        <v>50</v>
      </c>
      <c r="AB1680">
        <v>86</v>
      </c>
      <c r="AD1680">
        <f>IF(ISBLANK(Source[[#This Row],[CrosslistID]]),1,1/COUNTIFS(Source[CrosslistID],Source[[#This Row],[CrosslistID]],Source[TermDesc],Source[[#This Row],[TermDesc]]))</f>
        <v>1</v>
      </c>
      <c r="AG1680">
        <v>0</v>
      </c>
      <c r="AH1680">
        <v>86</v>
      </c>
      <c r="AI1680">
        <v>6.6669999999999998</v>
      </c>
      <c r="AJ1680">
        <v>7.3337000000000003</v>
      </c>
      <c r="AK1680">
        <v>0.2833</v>
      </c>
      <c r="AL16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80">
        <f>IF(AND(Source[[#This Row],[Credit_Noncredit]]="Noncredit",Source[[#This Row],[FTEF]]&gt;0),Source[[#This Row],[NC XLST FTES]]*525/(437.5*Source[[#This Row],[FTEF]]),0)</f>
        <v>0</v>
      </c>
      <c r="AN1680">
        <f>IF(Source[[#This Row],[Credit_Noncredit]]="Credit",Source[[#This Row],[Census Enrollment]],Source[[#This Row],[Noncredit Avg. Attendance]])</f>
        <v>44</v>
      </c>
    </row>
    <row r="1681" spans="1:40" x14ac:dyDescent="0.25">
      <c r="A1681" t="s">
        <v>4581</v>
      </c>
      <c r="B1681" t="s">
        <v>886</v>
      </c>
      <c r="C1681" t="s">
        <v>632</v>
      </c>
      <c r="D1681" t="s">
        <v>663</v>
      </c>
      <c r="E1681" s="4">
        <v>37990</v>
      </c>
      <c r="F1681" s="4" t="s">
        <v>1428</v>
      </c>
      <c r="G1681" s="4">
        <v>67</v>
      </c>
      <c r="H1681" t="str">
        <f>CONCATENATE(Source[[#This Row],[Subject]],TRIM(Source[[#This Row],[Course]]))</f>
        <v>HCT67</v>
      </c>
      <c r="I1681" t="str">
        <f>VLOOKUP(Source[[#This Row],[SubjCrse]],'Courses and Categories'!$E$2:$G$1816,3,FALSE)</f>
        <v>Credit Allied Health CTE</v>
      </c>
      <c r="J1681">
        <v>348</v>
      </c>
      <c r="K1681" t="s">
        <v>3296</v>
      </c>
      <c r="L1681" t="s">
        <v>39</v>
      </c>
      <c r="M1681" t="s">
        <v>1046</v>
      </c>
      <c r="N1681" t="s">
        <v>41</v>
      </c>
      <c r="O1681">
        <v>1300</v>
      </c>
      <c r="P1681">
        <v>1650</v>
      </c>
      <c r="Q1681" t="s">
        <v>60</v>
      </c>
      <c r="R1681">
        <v>301</v>
      </c>
      <c r="S1681" t="s">
        <v>61</v>
      </c>
      <c r="T1681">
        <v>1</v>
      </c>
      <c r="U1681" s="1">
        <v>43479</v>
      </c>
      <c r="V1681" s="1">
        <v>43607</v>
      </c>
      <c r="W1681" t="s">
        <v>3297</v>
      </c>
      <c r="X1681" t="s">
        <v>1929</v>
      </c>
      <c r="Y1681">
        <v>39</v>
      </c>
      <c r="Z1681">
        <v>36</v>
      </c>
      <c r="AA1681">
        <v>35</v>
      </c>
      <c r="AB1681">
        <v>102.8571</v>
      </c>
      <c r="AD1681">
        <f>IF(ISBLANK(Source[[#This Row],[CrosslistID]]),1,1/COUNTIFS(Source[CrosslistID],Source[[#This Row],[CrosslistID]],Source[TermDesc],Source[[#This Row],[TermDesc]]))</f>
        <v>1</v>
      </c>
      <c r="AG1681">
        <v>0</v>
      </c>
      <c r="AH1681">
        <v>102.8571</v>
      </c>
      <c r="AI1681">
        <v>5.0670000000000002</v>
      </c>
      <c r="AJ1681">
        <v>5.2003000000000004</v>
      </c>
      <c r="AK1681">
        <v>0.2167</v>
      </c>
      <c r="AL16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81">
        <f>IF(AND(Source[[#This Row],[Credit_Noncredit]]="Noncredit",Source[[#This Row],[FTEF]]&gt;0),Source[[#This Row],[NC XLST FTES]]*525/(437.5*Source[[#This Row],[FTEF]]),0)</f>
        <v>0</v>
      </c>
      <c r="AN1681">
        <f>IF(Source[[#This Row],[Credit_Noncredit]]="Credit",Source[[#This Row],[Census Enrollment]],Source[[#This Row],[Noncredit Avg. Attendance]])</f>
        <v>39</v>
      </c>
    </row>
    <row r="1682" spans="1:40" x14ac:dyDescent="0.25">
      <c r="A1682" t="s">
        <v>4581</v>
      </c>
      <c r="B1682" t="s">
        <v>886</v>
      </c>
      <c r="C1682" t="s">
        <v>632</v>
      </c>
      <c r="D1682" t="s">
        <v>663</v>
      </c>
      <c r="E1682" s="4">
        <v>37398</v>
      </c>
      <c r="F1682" s="4" t="s">
        <v>1428</v>
      </c>
      <c r="G1682" s="4">
        <v>100</v>
      </c>
      <c r="H1682" t="str">
        <f>CONCATENATE(Source[[#This Row],[Subject]],TRIM(Source[[#This Row],[Course]]))</f>
        <v>HCT100</v>
      </c>
      <c r="I1682" t="str">
        <f>VLOOKUP(Source[[#This Row],[SubjCrse]],'Courses and Categories'!$E$2:$G$1816,3,FALSE)</f>
        <v>Credit Allied Health CTE</v>
      </c>
      <c r="J1682">
        <v>348</v>
      </c>
      <c r="K1682" t="s">
        <v>5160</v>
      </c>
      <c r="L1682" t="s">
        <v>39</v>
      </c>
      <c r="M1682" t="s">
        <v>903</v>
      </c>
      <c r="N1682" t="s">
        <v>180</v>
      </c>
      <c r="O1682">
        <v>1600</v>
      </c>
      <c r="P1682">
        <v>1850</v>
      </c>
      <c r="Q1682" t="s">
        <v>60</v>
      </c>
      <c r="R1682">
        <v>105</v>
      </c>
      <c r="S1682" t="s">
        <v>61</v>
      </c>
      <c r="T1682">
        <v>1</v>
      </c>
      <c r="U1682" s="1">
        <v>43479</v>
      </c>
      <c r="V1682" s="1">
        <v>43607</v>
      </c>
      <c r="W1682" t="s">
        <v>631</v>
      </c>
      <c r="X1682" t="s">
        <v>1929</v>
      </c>
      <c r="Y1682">
        <v>0</v>
      </c>
      <c r="Z1682">
        <v>0</v>
      </c>
      <c r="AA1682">
        <v>30</v>
      </c>
      <c r="AB1682">
        <v>0</v>
      </c>
      <c r="AD1682">
        <f>IF(ISBLANK(Source[[#This Row],[CrosslistID]]),1,1/COUNTIFS(Source[CrosslistID],Source[[#This Row],[CrosslistID]],Source[TermDesc],Source[[#This Row],[TermDesc]]))</f>
        <v>1</v>
      </c>
      <c r="AG1682">
        <v>0</v>
      </c>
      <c r="AH1682">
        <v>0</v>
      </c>
      <c r="AI1682">
        <v>0</v>
      </c>
      <c r="AJ1682">
        <v>0</v>
      </c>
      <c r="AL16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82">
        <f>IF(AND(Source[[#This Row],[Credit_Noncredit]]="Noncredit",Source[[#This Row],[FTEF]]&gt;0),Source[[#This Row],[NC XLST FTES]]*525/(437.5*Source[[#This Row],[FTEF]]),0)</f>
        <v>0</v>
      </c>
      <c r="AN1682">
        <f>IF(Source[[#This Row],[Credit_Noncredit]]="Credit",Source[[#This Row],[Census Enrollment]],Source[[#This Row],[Noncredit Avg. Attendance]])</f>
        <v>0</v>
      </c>
    </row>
    <row r="1683" spans="1:40" x14ac:dyDescent="0.25">
      <c r="A1683" t="s">
        <v>4581</v>
      </c>
      <c r="B1683" t="s">
        <v>886</v>
      </c>
      <c r="C1683" t="s">
        <v>632</v>
      </c>
      <c r="D1683" t="s">
        <v>663</v>
      </c>
      <c r="E1683" s="4">
        <v>35649</v>
      </c>
      <c r="F1683" s="4" t="s">
        <v>1428</v>
      </c>
      <c r="G1683" s="4">
        <v>104</v>
      </c>
      <c r="H1683" t="str">
        <f>CONCATENATE(Source[[#This Row],[Subject]],TRIM(Source[[#This Row],[Course]]))</f>
        <v>HCT104</v>
      </c>
      <c r="I1683" t="str">
        <f>VLOOKUP(Source[[#This Row],[SubjCrse]],'Courses and Categories'!$E$2:$G$1816,3,FALSE)</f>
        <v>Credit Allied Health CTE</v>
      </c>
      <c r="J1683">
        <v>1</v>
      </c>
      <c r="K1683" t="s">
        <v>3298</v>
      </c>
      <c r="L1683" t="s">
        <v>39</v>
      </c>
      <c r="M1683" t="s">
        <v>903</v>
      </c>
      <c r="N1683" t="s">
        <v>2261</v>
      </c>
      <c r="O1683" t="s">
        <v>1983</v>
      </c>
      <c r="P1683" t="s">
        <v>5161</v>
      </c>
      <c r="Q1683" t="s">
        <v>71</v>
      </c>
      <c r="R1683" t="s">
        <v>3241</v>
      </c>
      <c r="S1683" t="s">
        <v>61</v>
      </c>
      <c r="T1683">
        <v>1</v>
      </c>
      <c r="U1683" s="1">
        <v>43479</v>
      </c>
      <c r="V1683" s="1">
        <v>43607</v>
      </c>
      <c r="W1683" t="s">
        <v>5162</v>
      </c>
      <c r="X1683" t="s">
        <v>1929</v>
      </c>
      <c r="Y1683">
        <v>25</v>
      </c>
      <c r="Z1683">
        <v>25</v>
      </c>
      <c r="AA1683">
        <v>0</v>
      </c>
      <c r="AB1683">
        <v>0</v>
      </c>
      <c r="AD1683">
        <f>IF(ISBLANK(Source[[#This Row],[CrosslistID]]),1,1/COUNTIFS(Source[CrosslistID],Source[[#This Row],[CrosslistID]],Source[TermDesc],Source[[#This Row],[TermDesc]]))</f>
        <v>1</v>
      </c>
      <c r="AG1683">
        <v>0</v>
      </c>
      <c r="AH1683">
        <v>0</v>
      </c>
      <c r="AI1683">
        <v>5.44</v>
      </c>
      <c r="AJ1683">
        <v>5.6666999999999996</v>
      </c>
      <c r="AK1683">
        <v>0.42949999999999999</v>
      </c>
      <c r="AL16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83">
        <f>IF(AND(Source[[#This Row],[Credit_Noncredit]]="Noncredit",Source[[#This Row],[FTEF]]&gt;0),Source[[#This Row],[NC XLST FTES]]*525/(437.5*Source[[#This Row],[FTEF]]),0)</f>
        <v>0</v>
      </c>
      <c r="AN1683">
        <f>IF(Source[[#This Row],[Credit_Noncredit]]="Credit",Source[[#This Row],[Census Enrollment]],Source[[#This Row],[Noncredit Avg. Attendance]])</f>
        <v>25</v>
      </c>
    </row>
    <row r="1684" spans="1:40" x14ac:dyDescent="0.25">
      <c r="A1684" t="s">
        <v>4581</v>
      </c>
      <c r="B1684" t="s">
        <v>886</v>
      </c>
      <c r="C1684" t="s">
        <v>632</v>
      </c>
      <c r="D1684" t="s">
        <v>663</v>
      </c>
      <c r="E1684" s="4">
        <v>35889</v>
      </c>
      <c r="F1684" s="4" t="s">
        <v>1434</v>
      </c>
      <c r="G1684" s="4" t="s">
        <v>1435</v>
      </c>
      <c r="H1684" t="str">
        <f>CONCATENATE(Source[[#This Row],[Subject]],TRIM(Source[[#This Row],[Course]]))</f>
        <v>HIT50A</v>
      </c>
      <c r="I1684" t="str">
        <f>VLOOKUP(Source[[#This Row],[SubjCrse]],'Courses and Categories'!$E$2:$G$1816,3,FALSE)</f>
        <v>Credit Allied Health CTE</v>
      </c>
      <c r="J1684">
        <v>1</v>
      </c>
      <c r="K1684" t="s">
        <v>1436</v>
      </c>
      <c r="L1684" t="s">
        <v>39</v>
      </c>
      <c r="M1684" t="s">
        <v>903</v>
      </c>
      <c r="N1684" t="s">
        <v>105</v>
      </c>
      <c r="O1684">
        <v>1000</v>
      </c>
      <c r="P1684">
        <v>1115</v>
      </c>
      <c r="Q1684" t="s">
        <v>60</v>
      </c>
      <c r="R1684" t="s">
        <v>1437</v>
      </c>
      <c r="S1684" t="s">
        <v>61</v>
      </c>
      <c r="T1684">
        <v>1</v>
      </c>
      <c r="U1684" s="1">
        <v>43479</v>
      </c>
      <c r="V1684" s="1">
        <v>43607</v>
      </c>
      <c r="W1684" t="s">
        <v>3297</v>
      </c>
      <c r="X1684" t="s">
        <v>1929</v>
      </c>
      <c r="Y1684">
        <v>40</v>
      </c>
      <c r="Z1684">
        <v>40</v>
      </c>
      <c r="AA1684">
        <v>40</v>
      </c>
      <c r="AB1684">
        <v>100</v>
      </c>
      <c r="AC1684" t="s">
        <v>5163</v>
      </c>
      <c r="AD1684">
        <f>IF(ISBLANK(Source[[#This Row],[CrosslistID]]),1,1/COUNTIFS(Source[CrosslistID],Source[[#This Row],[CrosslistID]],Source[TermDesc],Source[[#This Row],[TermDesc]]))</f>
        <v>0.5</v>
      </c>
      <c r="AE1684">
        <v>47</v>
      </c>
      <c r="AF1684">
        <v>40</v>
      </c>
      <c r="AG1684">
        <v>117.5</v>
      </c>
      <c r="AH1684">
        <v>117.5</v>
      </c>
      <c r="AI1684">
        <v>3.9</v>
      </c>
      <c r="AJ1684">
        <v>4</v>
      </c>
      <c r="AK1684">
        <v>0.2</v>
      </c>
      <c r="AL16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84">
        <f>IF(AND(Source[[#This Row],[Credit_Noncredit]]="Noncredit",Source[[#This Row],[FTEF]]&gt;0),Source[[#This Row],[NC XLST FTES]]*525/(437.5*Source[[#This Row],[FTEF]]),0)</f>
        <v>0</v>
      </c>
      <c r="AN1684">
        <f>IF(Source[[#This Row],[Credit_Noncredit]]="Credit",Source[[#This Row],[Census Enrollment]],Source[[#This Row],[Noncredit Avg. Attendance]])</f>
        <v>40</v>
      </c>
    </row>
    <row r="1685" spans="1:40" x14ac:dyDescent="0.25">
      <c r="A1685" t="s">
        <v>4581</v>
      </c>
      <c r="B1685" t="s">
        <v>886</v>
      </c>
      <c r="C1685" t="s">
        <v>632</v>
      </c>
      <c r="D1685" t="s">
        <v>663</v>
      </c>
      <c r="E1685" s="4">
        <v>35890</v>
      </c>
      <c r="F1685" s="4" t="s">
        <v>1434</v>
      </c>
      <c r="G1685" s="4" t="s">
        <v>1435</v>
      </c>
      <c r="H1685" t="str">
        <f>CONCATENATE(Source[[#This Row],[Subject]],TRIM(Source[[#This Row],[Course]]))</f>
        <v>HIT50A</v>
      </c>
      <c r="I1685" t="str">
        <f>VLOOKUP(Source[[#This Row],[SubjCrse]],'Courses and Categories'!$E$2:$G$1816,3,FALSE)</f>
        <v>Credit Allied Health CTE</v>
      </c>
      <c r="J1685">
        <v>2</v>
      </c>
      <c r="K1685" t="s">
        <v>1436</v>
      </c>
      <c r="L1685" t="s">
        <v>87</v>
      </c>
      <c r="M1685" t="s">
        <v>903</v>
      </c>
      <c r="N1685" t="s">
        <v>41</v>
      </c>
      <c r="O1685">
        <v>1630</v>
      </c>
      <c r="P1685">
        <v>1920</v>
      </c>
      <c r="Q1685" t="s">
        <v>60</v>
      </c>
      <c r="R1685">
        <v>303</v>
      </c>
      <c r="S1685" t="s">
        <v>61</v>
      </c>
      <c r="T1685">
        <v>1</v>
      </c>
      <c r="U1685" s="1">
        <v>43479</v>
      </c>
      <c r="V1685" s="1">
        <v>43607</v>
      </c>
      <c r="W1685" t="s">
        <v>3303</v>
      </c>
      <c r="X1685" t="s">
        <v>1929</v>
      </c>
      <c r="Y1685">
        <v>40</v>
      </c>
      <c r="Z1685">
        <v>36</v>
      </c>
      <c r="AA1685">
        <v>40</v>
      </c>
      <c r="AB1685">
        <v>90</v>
      </c>
      <c r="AD1685">
        <f>IF(ISBLANK(Source[[#This Row],[CrosslistID]]),1,1/COUNTIFS(Source[CrosslistID],Source[[#This Row],[CrosslistID]],Source[TermDesc],Source[[#This Row],[TermDesc]]))</f>
        <v>1</v>
      </c>
      <c r="AG1685">
        <v>0</v>
      </c>
      <c r="AH1685">
        <v>90</v>
      </c>
      <c r="AI1685">
        <v>3.9</v>
      </c>
      <c r="AJ1685">
        <v>4</v>
      </c>
      <c r="AK1685">
        <v>0.2</v>
      </c>
      <c r="AL16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85">
        <f>IF(AND(Source[[#This Row],[Credit_Noncredit]]="Noncredit",Source[[#This Row],[FTEF]]&gt;0),Source[[#This Row],[NC XLST FTES]]*525/(437.5*Source[[#This Row],[FTEF]]),0)</f>
        <v>0</v>
      </c>
      <c r="AN1685">
        <f>IF(Source[[#This Row],[Credit_Noncredit]]="Credit",Source[[#This Row],[Census Enrollment]],Source[[#This Row],[Noncredit Avg. Attendance]])</f>
        <v>40</v>
      </c>
    </row>
    <row r="1686" spans="1:40" x14ac:dyDescent="0.25">
      <c r="A1686" t="s">
        <v>4581</v>
      </c>
      <c r="B1686" t="s">
        <v>886</v>
      </c>
      <c r="C1686" t="s">
        <v>632</v>
      </c>
      <c r="D1686" t="s">
        <v>663</v>
      </c>
      <c r="E1686" s="4">
        <v>37255</v>
      </c>
      <c r="F1686" s="4" t="s">
        <v>1434</v>
      </c>
      <c r="G1686" s="4" t="s">
        <v>1435</v>
      </c>
      <c r="H1686" t="str">
        <f>CONCATENATE(Source[[#This Row],[Subject]],TRIM(Source[[#This Row],[Course]]))</f>
        <v>HIT50A</v>
      </c>
      <c r="I1686" t="str">
        <f>VLOOKUP(Source[[#This Row],[SubjCrse]],'Courses and Categories'!$E$2:$G$1816,3,FALSE)</f>
        <v>Credit Allied Health CTE</v>
      </c>
      <c r="J1686">
        <v>349</v>
      </c>
      <c r="K1686" t="s">
        <v>1436</v>
      </c>
      <c r="L1686" t="s">
        <v>39</v>
      </c>
      <c r="M1686" t="s">
        <v>903</v>
      </c>
      <c r="N1686" t="s">
        <v>50</v>
      </c>
      <c r="O1686">
        <v>800</v>
      </c>
      <c r="P1686">
        <v>1050</v>
      </c>
      <c r="Q1686" t="s">
        <v>743</v>
      </c>
      <c r="R1686">
        <v>203</v>
      </c>
      <c r="S1686" t="s">
        <v>745</v>
      </c>
      <c r="T1686">
        <v>1</v>
      </c>
      <c r="U1686" s="1">
        <v>43479</v>
      </c>
      <c r="V1686" s="1">
        <v>43607</v>
      </c>
      <c r="W1686" t="s">
        <v>3304</v>
      </c>
      <c r="X1686" t="s">
        <v>1929</v>
      </c>
      <c r="Y1686">
        <v>24</v>
      </c>
      <c r="Z1686">
        <v>25</v>
      </c>
      <c r="AA1686">
        <v>40</v>
      </c>
      <c r="AB1686">
        <v>62.5</v>
      </c>
      <c r="AD1686">
        <f>IF(ISBLANK(Source[[#This Row],[CrosslistID]]),1,1/COUNTIFS(Source[CrosslistID],Source[[#This Row],[CrosslistID]],Source[TermDesc],Source[[#This Row],[TermDesc]]))</f>
        <v>1</v>
      </c>
      <c r="AG1686">
        <v>0</v>
      </c>
      <c r="AH1686">
        <v>62.5</v>
      </c>
      <c r="AI1686">
        <v>2.2999999999999998</v>
      </c>
      <c r="AJ1686">
        <v>2.4</v>
      </c>
      <c r="AK1686">
        <v>0.2</v>
      </c>
      <c r="AL16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86">
        <f>IF(AND(Source[[#This Row],[Credit_Noncredit]]="Noncredit",Source[[#This Row],[FTEF]]&gt;0),Source[[#This Row],[NC XLST FTES]]*525/(437.5*Source[[#This Row],[FTEF]]),0)</f>
        <v>0</v>
      </c>
      <c r="AN1686">
        <f>IF(Source[[#This Row],[Credit_Noncredit]]="Credit",Source[[#This Row],[Census Enrollment]],Source[[#This Row],[Noncredit Avg. Attendance]])</f>
        <v>24</v>
      </c>
    </row>
    <row r="1687" spans="1:40" x14ac:dyDescent="0.25">
      <c r="A1687" t="s">
        <v>4581</v>
      </c>
      <c r="B1687" t="s">
        <v>886</v>
      </c>
      <c r="C1687" t="s">
        <v>632</v>
      </c>
      <c r="D1687" t="s">
        <v>663</v>
      </c>
      <c r="E1687" s="4">
        <v>37256</v>
      </c>
      <c r="F1687" s="4" t="s">
        <v>1434</v>
      </c>
      <c r="G1687" s="4" t="s">
        <v>1435</v>
      </c>
      <c r="H1687" t="str">
        <f>CONCATENATE(Source[[#This Row],[Subject]],TRIM(Source[[#This Row],[Course]]))</f>
        <v>HIT50A</v>
      </c>
      <c r="I1687" t="str">
        <f>VLOOKUP(Source[[#This Row],[SubjCrse]],'Courses and Categories'!$E$2:$G$1816,3,FALSE)</f>
        <v>Credit Allied Health CTE</v>
      </c>
      <c r="J1687">
        <v>350</v>
      </c>
      <c r="K1687" t="s">
        <v>1436</v>
      </c>
      <c r="L1687" t="s">
        <v>39</v>
      </c>
      <c r="M1687" t="s">
        <v>903</v>
      </c>
      <c r="N1687" t="s">
        <v>185</v>
      </c>
      <c r="O1687">
        <v>800</v>
      </c>
      <c r="P1687">
        <v>1050</v>
      </c>
      <c r="Q1687" t="s">
        <v>743</v>
      </c>
      <c r="R1687">
        <v>203</v>
      </c>
      <c r="S1687" t="s">
        <v>745</v>
      </c>
      <c r="T1687">
        <v>1</v>
      </c>
      <c r="U1687" s="1">
        <v>43479</v>
      </c>
      <c r="V1687" s="1">
        <v>43607</v>
      </c>
      <c r="W1687" t="s">
        <v>3303</v>
      </c>
      <c r="X1687" t="s">
        <v>1929</v>
      </c>
      <c r="Y1687">
        <v>32</v>
      </c>
      <c r="Z1687">
        <v>28</v>
      </c>
      <c r="AA1687">
        <v>40</v>
      </c>
      <c r="AB1687">
        <v>70</v>
      </c>
      <c r="AD1687">
        <f>IF(ISBLANK(Source[[#This Row],[CrosslistID]]),1,1/COUNTIFS(Source[CrosslistID],Source[[#This Row],[CrosslistID]],Source[TermDesc],Source[[#This Row],[TermDesc]]))</f>
        <v>1</v>
      </c>
      <c r="AG1687">
        <v>0</v>
      </c>
      <c r="AH1687">
        <v>70</v>
      </c>
      <c r="AI1687">
        <v>2.8</v>
      </c>
      <c r="AJ1687">
        <v>3.2</v>
      </c>
      <c r="AK1687">
        <v>0.2</v>
      </c>
      <c r="AL16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87">
        <f>IF(AND(Source[[#This Row],[Credit_Noncredit]]="Noncredit",Source[[#This Row],[FTEF]]&gt;0),Source[[#This Row],[NC XLST FTES]]*525/(437.5*Source[[#This Row],[FTEF]]),0)</f>
        <v>0</v>
      </c>
      <c r="AN1687">
        <f>IF(Source[[#This Row],[Credit_Noncredit]]="Credit",Source[[#This Row],[Census Enrollment]],Source[[#This Row],[Noncredit Avg. Attendance]])</f>
        <v>32</v>
      </c>
    </row>
    <row r="1688" spans="1:40" x14ac:dyDescent="0.25">
      <c r="A1688" t="s">
        <v>4581</v>
      </c>
      <c r="B1688" t="s">
        <v>886</v>
      </c>
      <c r="C1688" t="s">
        <v>632</v>
      </c>
      <c r="D1688" t="s">
        <v>663</v>
      </c>
      <c r="E1688" s="4">
        <v>35891</v>
      </c>
      <c r="F1688" s="4" t="s">
        <v>1434</v>
      </c>
      <c r="G1688" s="4" t="s">
        <v>1288</v>
      </c>
      <c r="H1688" t="str">
        <f>CONCATENATE(Source[[#This Row],[Subject]],TRIM(Source[[#This Row],[Course]]))</f>
        <v>HIT50B</v>
      </c>
      <c r="I1688" t="str">
        <f>VLOOKUP(Source[[#This Row],[SubjCrse]],'Courses and Categories'!$E$2:$G$1816,3,FALSE)</f>
        <v>Credit Allied Health CTE</v>
      </c>
      <c r="J1688">
        <v>3</v>
      </c>
      <c r="K1688" t="s">
        <v>3305</v>
      </c>
      <c r="L1688" t="s">
        <v>87</v>
      </c>
      <c r="M1688" t="s">
        <v>903</v>
      </c>
      <c r="N1688" t="s">
        <v>180</v>
      </c>
      <c r="O1688">
        <v>1800</v>
      </c>
      <c r="P1688">
        <v>1950</v>
      </c>
      <c r="Q1688" t="s">
        <v>60</v>
      </c>
      <c r="R1688">
        <v>303</v>
      </c>
      <c r="S1688" t="s">
        <v>61</v>
      </c>
      <c r="T1688">
        <v>1</v>
      </c>
      <c r="U1688" s="1">
        <v>43479</v>
      </c>
      <c r="V1688" s="1">
        <v>43607</v>
      </c>
      <c r="W1688" t="s">
        <v>3303</v>
      </c>
      <c r="X1688" t="s">
        <v>1929</v>
      </c>
      <c r="Y1688">
        <v>39</v>
      </c>
      <c r="Z1688">
        <v>34</v>
      </c>
      <c r="AA1688">
        <v>40</v>
      </c>
      <c r="AB1688">
        <v>85</v>
      </c>
      <c r="AD1688">
        <f>IF(ISBLANK(Source[[#This Row],[CrosslistID]]),1,1/COUNTIFS(Source[CrosslistID],Source[[#This Row],[CrosslistID]],Source[TermDesc],Source[[#This Row],[TermDesc]]))</f>
        <v>1</v>
      </c>
      <c r="AG1688">
        <v>0</v>
      </c>
      <c r="AH1688">
        <v>85</v>
      </c>
      <c r="AI1688">
        <v>2.6</v>
      </c>
      <c r="AJ1688">
        <v>2.6</v>
      </c>
      <c r="AK1688">
        <v>0.1333</v>
      </c>
      <c r="AL16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88">
        <f>IF(AND(Source[[#This Row],[Credit_Noncredit]]="Noncredit",Source[[#This Row],[FTEF]]&gt;0),Source[[#This Row],[NC XLST FTES]]*525/(437.5*Source[[#This Row],[FTEF]]),0)</f>
        <v>0</v>
      </c>
      <c r="AN1688">
        <f>IF(Source[[#This Row],[Credit_Noncredit]]="Credit",Source[[#This Row],[Census Enrollment]],Source[[#This Row],[Noncredit Avg. Attendance]])</f>
        <v>39</v>
      </c>
    </row>
    <row r="1689" spans="1:40" x14ac:dyDescent="0.25">
      <c r="A1689" t="s">
        <v>4581</v>
      </c>
      <c r="B1689" t="s">
        <v>886</v>
      </c>
      <c r="C1689" t="s">
        <v>632</v>
      </c>
      <c r="D1689" t="s">
        <v>663</v>
      </c>
      <c r="E1689" s="4">
        <v>35900</v>
      </c>
      <c r="F1689" s="4" t="s">
        <v>1434</v>
      </c>
      <c r="G1689" s="4">
        <v>51</v>
      </c>
      <c r="H1689" t="str">
        <f>CONCATENATE(Source[[#This Row],[Subject]],TRIM(Source[[#This Row],[Course]]))</f>
        <v>HIT51</v>
      </c>
      <c r="I1689" t="str">
        <f>VLOOKUP(Source[[#This Row],[SubjCrse]],'Courses and Categories'!$E$2:$G$1816,3,FALSE)</f>
        <v>Credit Allied Health CTE</v>
      </c>
      <c r="J1689">
        <v>348</v>
      </c>
      <c r="K1689" t="s">
        <v>3306</v>
      </c>
      <c r="L1689" t="s">
        <v>39</v>
      </c>
      <c r="M1689" t="s">
        <v>903</v>
      </c>
      <c r="N1689" t="s">
        <v>105</v>
      </c>
      <c r="O1689">
        <v>1000</v>
      </c>
      <c r="P1689">
        <v>1115</v>
      </c>
      <c r="Q1689" t="s">
        <v>60</v>
      </c>
      <c r="R1689" t="s">
        <v>1437</v>
      </c>
      <c r="S1689" t="s">
        <v>61</v>
      </c>
      <c r="T1689" t="s">
        <v>44</v>
      </c>
      <c r="U1689" s="1">
        <v>43479</v>
      </c>
      <c r="V1689" s="1">
        <v>43530</v>
      </c>
      <c r="W1689" t="s">
        <v>3297</v>
      </c>
      <c r="X1689" t="s">
        <v>905</v>
      </c>
      <c r="Y1689">
        <v>6</v>
      </c>
      <c r="Z1689">
        <v>7</v>
      </c>
      <c r="AA1689">
        <v>20</v>
      </c>
      <c r="AB1689">
        <v>35</v>
      </c>
      <c r="AC1689" t="s">
        <v>5163</v>
      </c>
      <c r="AD1689">
        <f>IF(ISBLANK(Source[[#This Row],[CrosslistID]]),1,1/COUNTIFS(Source[CrosslistID],Source[[#This Row],[CrosslistID]],Source[TermDesc],Source[[#This Row],[TermDesc]]))</f>
        <v>0.5</v>
      </c>
      <c r="AE1689">
        <v>47</v>
      </c>
      <c r="AF1689">
        <v>40</v>
      </c>
      <c r="AG1689">
        <v>117.5</v>
      </c>
      <c r="AH1689">
        <v>117.5</v>
      </c>
      <c r="AI1689">
        <v>0.24</v>
      </c>
      <c r="AJ1689">
        <v>0.24</v>
      </c>
      <c r="AK1689">
        <v>0</v>
      </c>
      <c r="AL16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89">
        <f>IF(AND(Source[[#This Row],[Credit_Noncredit]]="Noncredit",Source[[#This Row],[FTEF]]&gt;0),Source[[#This Row],[NC XLST FTES]]*525/(437.5*Source[[#This Row],[FTEF]]),0)</f>
        <v>0</v>
      </c>
      <c r="AN1689">
        <f>IF(Source[[#This Row],[Credit_Noncredit]]="Credit",Source[[#This Row],[Census Enrollment]],Source[[#This Row],[Noncredit Avg. Attendance]])</f>
        <v>6</v>
      </c>
    </row>
    <row r="1690" spans="1:40" x14ac:dyDescent="0.25">
      <c r="A1690" t="s">
        <v>4581</v>
      </c>
      <c r="B1690" t="s">
        <v>886</v>
      </c>
      <c r="C1690" t="s">
        <v>632</v>
      </c>
      <c r="D1690" t="s">
        <v>663</v>
      </c>
      <c r="E1690" s="4">
        <v>31711</v>
      </c>
      <c r="F1690" s="4" t="s">
        <v>1434</v>
      </c>
      <c r="G1690" s="4">
        <v>57</v>
      </c>
      <c r="H1690" t="str">
        <f>CONCATENATE(Source[[#This Row],[Subject]],TRIM(Source[[#This Row],[Course]]))</f>
        <v>HIT57</v>
      </c>
      <c r="I1690" t="str">
        <f>VLOOKUP(Source[[#This Row],[SubjCrse]],'Courses and Categories'!$E$2:$G$1816,3,FALSE)</f>
        <v>Credit Allied Health CTE</v>
      </c>
      <c r="J1690">
        <v>348</v>
      </c>
      <c r="K1690" t="s">
        <v>3307</v>
      </c>
      <c r="L1690" t="s">
        <v>39</v>
      </c>
      <c r="M1690" t="s">
        <v>903</v>
      </c>
      <c r="N1690" t="s">
        <v>185</v>
      </c>
      <c r="O1690">
        <v>1300</v>
      </c>
      <c r="P1690">
        <v>1550</v>
      </c>
      <c r="Q1690" t="s">
        <v>60</v>
      </c>
      <c r="R1690">
        <v>303</v>
      </c>
      <c r="S1690" t="s">
        <v>61</v>
      </c>
      <c r="T1690">
        <v>1</v>
      </c>
      <c r="U1690" s="1">
        <v>43479</v>
      </c>
      <c r="V1690" s="1">
        <v>43607</v>
      </c>
      <c r="W1690" t="s">
        <v>3297</v>
      </c>
      <c r="X1690" t="s">
        <v>1929</v>
      </c>
      <c r="Y1690">
        <v>21</v>
      </c>
      <c r="Z1690">
        <v>19</v>
      </c>
      <c r="AA1690">
        <v>35</v>
      </c>
      <c r="AB1690">
        <v>54.285699999999999</v>
      </c>
      <c r="AD1690">
        <f>IF(ISBLANK(Source[[#This Row],[CrosslistID]]),1,1/COUNTIFS(Source[CrosslistID],Source[[#This Row],[CrosslistID]],Source[TermDesc],Source[[#This Row],[TermDesc]]))</f>
        <v>1</v>
      </c>
      <c r="AG1690">
        <v>0</v>
      </c>
      <c r="AH1690">
        <v>54.285699999999999</v>
      </c>
      <c r="AI1690">
        <v>2.1</v>
      </c>
      <c r="AJ1690">
        <v>2.1</v>
      </c>
      <c r="AK1690">
        <v>0.2</v>
      </c>
      <c r="AL16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90">
        <f>IF(AND(Source[[#This Row],[Credit_Noncredit]]="Noncredit",Source[[#This Row],[FTEF]]&gt;0),Source[[#This Row],[NC XLST FTES]]*525/(437.5*Source[[#This Row],[FTEF]]),0)</f>
        <v>0</v>
      </c>
      <c r="AN1690">
        <f>IF(Source[[#This Row],[Credit_Noncredit]]="Credit",Source[[#This Row],[Census Enrollment]],Source[[#This Row],[Noncredit Avg. Attendance]])</f>
        <v>21</v>
      </c>
    </row>
    <row r="1691" spans="1:40" x14ac:dyDescent="0.25">
      <c r="A1691" t="s">
        <v>4581</v>
      </c>
      <c r="B1691" t="s">
        <v>886</v>
      </c>
      <c r="C1691" t="s">
        <v>632</v>
      </c>
      <c r="D1691" t="s">
        <v>663</v>
      </c>
      <c r="E1691" s="4">
        <v>36218</v>
      </c>
      <c r="F1691" s="4" t="s">
        <v>1434</v>
      </c>
      <c r="G1691" s="4">
        <v>63</v>
      </c>
      <c r="H1691" t="str">
        <f>CONCATENATE(Source[[#This Row],[Subject]],TRIM(Source[[#This Row],[Course]]))</f>
        <v>HIT63</v>
      </c>
      <c r="I1691" t="str">
        <f>VLOOKUP(Source[[#This Row],[SubjCrse]],'Courses and Categories'!$E$2:$G$1816,3,FALSE)</f>
        <v>Credit Allied Health CTE</v>
      </c>
      <c r="J1691">
        <v>348</v>
      </c>
      <c r="K1691" t="s">
        <v>5164</v>
      </c>
      <c r="L1691" t="s">
        <v>39</v>
      </c>
      <c r="M1691" t="s">
        <v>1046</v>
      </c>
      <c r="N1691" t="s">
        <v>105</v>
      </c>
      <c r="O1691">
        <v>830</v>
      </c>
      <c r="P1691">
        <v>1045</v>
      </c>
      <c r="Q1691" t="s">
        <v>60</v>
      </c>
      <c r="R1691">
        <v>308</v>
      </c>
      <c r="S1691" t="s">
        <v>61</v>
      </c>
      <c r="T1691">
        <v>1</v>
      </c>
      <c r="U1691" s="1">
        <v>43479</v>
      </c>
      <c r="V1691" s="1">
        <v>43607</v>
      </c>
      <c r="W1691" t="s">
        <v>3327</v>
      </c>
      <c r="X1691" t="s">
        <v>1929</v>
      </c>
      <c r="Y1691">
        <v>14</v>
      </c>
      <c r="Z1691">
        <v>13</v>
      </c>
      <c r="AA1691">
        <v>35</v>
      </c>
      <c r="AB1691">
        <v>37.142899999999997</v>
      </c>
      <c r="AD1691">
        <f>IF(ISBLANK(Source[[#This Row],[CrosslistID]]),1,1/COUNTIFS(Source[CrosslistID],Source[[#This Row],[CrosslistID]],Source[TermDesc],Source[[#This Row],[TermDesc]]))</f>
        <v>1</v>
      </c>
      <c r="AG1691">
        <v>0</v>
      </c>
      <c r="AH1691">
        <v>37.142899999999997</v>
      </c>
      <c r="AI1691">
        <v>2.3330000000000002</v>
      </c>
      <c r="AJ1691">
        <v>2.3330000000000002</v>
      </c>
      <c r="AK1691">
        <v>0.2833</v>
      </c>
      <c r="AL16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91">
        <f>IF(AND(Source[[#This Row],[Credit_Noncredit]]="Noncredit",Source[[#This Row],[FTEF]]&gt;0),Source[[#This Row],[NC XLST FTES]]*525/(437.5*Source[[#This Row],[FTEF]]),0)</f>
        <v>0</v>
      </c>
      <c r="AN1691">
        <f>IF(Source[[#This Row],[Credit_Noncredit]]="Credit",Source[[#This Row],[Census Enrollment]],Source[[#This Row],[Noncredit Avg. Attendance]])</f>
        <v>14</v>
      </c>
    </row>
    <row r="1692" spans="1:40" x14ac:dyDescent="0.25">
      <c r="A1692" t="s">
        <v>4581</v>
      </c>
      <c r="B1692" t="s">
        <v>886</v>
      </c>
      <c r="C1692" t="s">
        <v>632</v>
      </c>
      <c r="D1692" t="s">
        <v>663</v>
      </c>
      <c r="E1692" s="4">
        <v>31106</v>
      </c>
      <c r="F1692" s="4" t="s">
        <v>1434</v>
      </c>
      <c r="G1692" s="4">
        <v>65</v>
      </c>
      <c r="H1692" t="str">
        <f>CONCATENATE(Source[[#This Row],[Subject]],TRIM(Source[[#This Row],[Course]]))</f>
        <v>HIT65</v>
      </c>
      <c r="I1692" t="str">
        <f>VLOOKUP(Source[[#This Row],[SubjCrse]],'Courses and Categories'!$E$2:$G$1816,3,FALSE)</f>
        <v>Credit Allied Health CTE</v>
      </c>
      <c r="J1692">
        <v>348</v>
      </c>
      <c r="K1692" t="s">
        <v>5165</v>
      </c>
      <c r="L1692" t="s">
        <v>39</v>
      </c>
      <c r="M1692" t="s">
        <v>1046</v>
      </c>
      <c r="N1692" t="s">
        <v>180</v>
      </c>
      <c r="O1692">
        <v>1430</v>
      </c>
      <c r="P1692">
        <v>1820</v>
      </c>
      <c r="Q1692" t="s">
        <v>60</v>
      </c>
      <c r="R1692">
        <v>308</v>
      </c>
      <c r="S1692" t="s">
        <v>61</v>
      </c>
      <c r="T1692">
        <v>1</v>
      </c>
      <c r="U1692" s="1">
        <v>43479</v>
      </c>
      <c r="V1692" s="1">
        <v>43607</v>
      </c>
      <c r="W1692" t="s">
        <v>1438</v>
      </c>
      <c r="X1692" t="s">
        <v>1929</v>
      </c>
      <c r="Y1692">
        <v>14</v>
      </c>
      <c r="Z1692">
        <v>13</v>
      </c>
      <c r="AA1692">
        <v>35</v>
      </c>
      <c r="AB1692">
        <v>37.142899999999997</v>
      </c>
      <c r="AD1692">
        <f>IF(ISBLANK(Source[[#This Row],[CrosslistID]]),1,1/COUNTIFS(Source[CrosslistID],Source[[#This Row],[CrosslistID]],Source[TermDesc],Source[[#This Row],[TermDesc]]))</f>
        <v>1</v>
      </c>
      <c r="AG1692">
        <v>0</v>
      </c>
      <c r="AH1692">
        <v>37.142899999999997</v>
      </c>
      <c r="AI1692">
        <v>1.867</v>
      </c>
      <c r="AJ1692">
        <v>1.867</v>
      </c>
      <c r="AK1692">
        <v>0.2167</v>
      </c>
      <c r="AL16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92">
        <f>IF(AND(Source[[#This Row],[Credit_Noncredit]]="Noncredit",Source[[#This Row],[FTEF]]&gt;0),Source[[#This Row],[NC XLST FTES]]*525/(437.5*Source[[#This Row],[FTEF]]),0)</f>
        <v>0</v>
      </c>
      <c r="AN1692">
        <f>IF(Source[[#This Row],[Credit_Noncredit]]="Credit",Source[[#This Row],[Census Enrollment]],Source[[#This Row],[Noncredit Avg. Attendance]])</f>
        <v>14</v>
      </c>
    </row>
    <row r="1693" spans="1:40" x14ac:dyDescent="0.25">
      <c r="A1693" t="s">
        <v>4581</v>
      </c>
      <c r="B1693" t="s">
        <v>886</v>
      </c>
      <c r="C1693" t="s">
        <v>632</v>
      </c>
      <c r="D1693" t="s">
        <v>663</v>
      </c>
      <c r="E1693" s="4">
        <v>34642</v>
      </c>
      <c r="F1693" s="4" t="s">
        <v>1434</v>
      </c>
      <c r="G1693" s="4" t="s">
        <v>3309</v>
      </c>
      <c r="H1693" t="str">
        <f>CONCATENATE(Source[[#This Row],[Subject]],TRIM(Source[[#This Row],[Course]]))</f>
        <v>HIT73A</v>
      </c>
      <c r="I1693" t="str">
        <f>VLOOKUP(Source[[#This Row],[SubjCrse]],'Courses and Categories'!$E$2:$G$1816,3,FALSE)</f>
        <v>Credit Allied Health CTE</v>
      </c>
      <c r="J1693">
        <v>348</v>
      </c>
      <c r="K1693" t="s">
        <v>3310</v>
      </c>
      <c r="L1693" t="s">
        <v>39</v>
      </c>
      <c r="M1693" t="s">
        <v>1046</v>
      </c>
      <c r="N1693" t="s">
        <v>50</v>
      </c>
      <c r="O1693">
        <v>1600</v>
      </c>
      <c r="P1693">
        <v>1850</v>
      </c>
      <c r="Q1693" t="s">
        <v>60</v>
      </c>
      <c r="R1693">
        <v>303</v>
      </c>
      <c r="S1693" t="s">
        <v>61</v>
      </c>
      <c r="T1693">
        <v>1</v>
      </c>
      <c r="U1693" s="1">
        <v>43479</v>
      </c>
      <c r="V1693" s="1">
        <v>43607</v>
      </c>
      <c r="W1693" t="s">
        <v>3297</v>
      </c>
      <c r="X1693" t="s">
        <v>1929</v>
      </c>
      <c r="Y1693">
        <v>18</v>
      </c>
      <c r="Z1693">
        <v>19</v>
      </c>
      <c r="AA1693">
        <v>30</v>
      </c>
      <c r="AB1693">
        <v>63.333300000000001</v>
      </c>
      <c r="AD1693">
        <f>IF(ISBLANK(Source[[#This Row],[CrosslistID]]),1,1/COUNTIFS(Source[CrosslistID],Source[[#This Row],[CrosslistID]],Source[TermDesc],Source[[#This Row],[TermDesc]]))</f>
        <v>1</v>
      </c>
      <c r="AG1693">
        <v>0</v>
      </c>
      <c r="AH1693">
        <v>63.333300000000001</v>
      </c>
      <c r="AI1693">
        <v>1.8</v>
      </c>
      <c r="AJ1693">
        <v>1.8</v>
      </c>
      <c r="AK1693">
        <v>0.18329999999999999</v>
      </c>
      <c r="AL16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93">
        <f>IF(AND(Source[[#This Row],[Credit_Noncredit]]="Noncredit",Source[[#This Row],[FTEF]]&gt;0),Source[[#This Row],[NC XLST FTES]]*525/(437.5*Source[[#This Row],[FTEF]]),0)</f>
        <v>0</v>
      </c>
      <c r="AN1693">
        <f>IF(Source[[#This Row],[Credit_Noncredit]]="Credit",Source[[#This Row],[Census Enrollment]],Source[[#This Row],[Noncredit Avg. Attendance]])</f>
        <v>18</v>
      </c>
    </row>
    <row r="1694" spans="1:40" x14ac:dyDescent="0.25">
      <c r="A1694" t="s">
        <v>4581</v>
      </c>
      <c r="B1694" t="s">
        <v>886</v>
      </c>
      <c r="C1694" t="s">
        <v>632</v>
      </c>
      <c r="D1694" t="s">
        <v>663</v>
      </c>
      <c r="E1694" s="4">
        <v>35969</v>
      </c>
      <c r="F1694" s="4" t="s">
        <v>1434</v>
      </c>
      <c r="G1694" s="4" t="s">
        <v>5166</v>
      </c>
      <c r="H1694" t="str">
        <f>CONCATENATE(Source[[#This Row],[Subject]],TRIM(Source[[#This Row],[Course]]))</f>
        <v>HIT73B</v>
      </c>
      <c r="I1694" t="str">
        <f>VLOOKUP(Source[[#This Row],[SubjCrse]],'Courses and Categories'!$E$2:$G$1816,3,FALSE)</f>
        <v>Credit Allied Health CTE</v>
      </c>
      <c r="J1694">
        <v>348</v>
      </c>
      <c r="K1694" t="s">
        <v>5167</v>
      </c>
      <c r="L1694" t="s">
        <v>39</v>
      </c>
      <c r="M1694" t="s">
        <v>1046</v>
      </c>
      <c r="N1694" t="s">
        <v>105</v>
      </c>
      <c r="O1694">
        <v>1100</v>
      </c>
      <c r="P1694">
        <v>1350</v>
      </c>
      <c r="Q1694" t="s">
        <v>60</v>
      </c>
      <c r="R1694">
        <v>234</v>
      </c>
      <c r="S1694" t="s">
        <v>61</v>
      </c>
      <c r="T1694">
        <v>1</v>
      </c>
      <c r="U1694" s="1">
        <v>43479</v>
      </c>
      <c r="V1694" s="1">
        <v>43607</v>
      </c>
      <c r="W1694" t="s">
        <v>3327</v>
      </c>
      <c r="X1694" t="s">
        <v>1929</v>
      </c>
      <c r="Y1694">
        <v>20</v>
      </c>
      <c r="Z1694">
        <v>19</v>
      </c>
      <c r="AA1694">
        <v>30</v>
      </c>
      <c r="AB1694">
        <v>63.333300000000001</v>
      </c>
      <c r="AD1694">
        <f>IF(ISBLANK(Source[[#This Row],[CrosslistID]]),1,1/COUNTIFS(Source[CrosslistID],Source[[#This Row],[CrosslistID]],Source[TermDesc],Source[[#This Row],[TermDesc]]))</f>
        <v>1</v>
      </c>
      <c r="AG1694">
        <v>0</v>
      </c>
      <c r="AH1694">
        <v>63.333300000000001</v>
      </c>
      <c r="AI1694">
        <v>3.8</v>
      </c>
      <c r="AJ1694">
        <v>4</v>
      </c>
      <c r="AK1694">
        <v>0.35</v>
      </c>
      <c r="AL16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94">
        <f>IF(AND(Source[[#This Row],[Credit_Noncredit]]="Noncredit",Source[[#This Row],[FTEF]]&gt;0),Source[[#This Row],[NC XLST FTES]]*525/(437.5*Source[[#This Row],[FTEF]]),0)</f>
        <v>0</v>
      </c>
      <c r="AN1694">
        <f>IF(Source[[#This Row],[Credit_Noncredit]]="Credit",Source[[#This Row],[Census Enrollment]],Source[[#This Row],[Noncredit Avg. Attendance]])</f>
        <v>20</v>
      </c>
    </row>
    <row r="1695" spans="1:40" x14ac:dyDescent="0.25">
      <c r="A1695" t="s">
        <v>4581</v>
      </c>
      <c r="B1695" t="s">
        <v>886</v>
      </c>
      <c r="C1695" t="s">
        <v>632</v>
      </c>
      <c r="D1695" t="s">
        <v>663</v>
      </c>
      <c r="E1695" s="4">
        <v>38540</v>
      </c>
      <c r="F1695" s="4" t="s">
        <v>1434</v>
      </c>
      <c r="G1695" s="4">
        <v>74</v>
      </c>
      <c r="H1695" t="str">
        <f>CONCATENATE(Source[[#This Row],[Subject]],TRIM(Source[[#This Row],[Course]]))</f>
        <v>HIT74</v>
      </c>
      <c r="I1695" t="str">
        <f>VLOOKUP(Source[[#This Row],[SubjCrse]],'Courses and Categories'!$E$2:$G$1816,3,FALSE)</f>
        <v>Credit Allied Health CTE</v>
      </c>
      <c r="J1695">
        <v>348</v>
      </c>
      <c r="K1695" t="s">
        <v>5168</v>
      </c>
      <c r="L1695" t="s">
        <v>87</v>
      </c>
      <c r="M1695" t="s">
        <v>1046</v>
      </c>
      <c r="N1695" t="s">
        <v>41</v>
      </c>
      <c r="O1695">
        <v>1640</v>
      </c>
      <c r="P1695">
        <v>2030</v>
      </c>
      <c r="Q1695" t="s">
        <v>60</v>
      </c>
      <c r="R1695">
        <v>308</v>
      </c>
      <c r="S1695" t="s">
        <v>61</v>
      </c>
      <c r="T1695">
        <v>1</v>
      </c>
      <c r="U1695" s="1">
        <v>43479</v>
      </c>
      <c r="V1695" s="1">
        <v>43607</v>
      </c>
      <c r="W1695" t="s">
        <v>5169</v>
      </c>
      <c r="X1695" t="s">
        <v>1929</v>
      </c>
      <c r="Y1695">
        <v>17</v>
      </c>
      <c r="Z1695">
        <v>17</v>
      </c>
      <c r="AA1695">
        <v>30</v>
      </c>
      <c r="AB1695">
        <v>56.666699999999999</v>
      </c>
      <c r="AD1695">
        <f>IF(ISBLANK(Source[[#This Row],[CrosslistID]]),1,1/COUNTIFS(Source[CrosslistID],Source[[#This Row],[CrosslistID]],Source[TermDesc],Source[[#This Row],[TermDesc]]))</f>
        <v>1</v>
      </c>
      <c r="AG1695">
        <v>0</v>
      </c>
      <c r="AH1695">
        <v>56.666699999999999</v>
      </c>
      <c r="AI1695">
        <v>2</v>
      </c>
      <c r="AJ1695">
        <v>2.2667000000000002</v>
      </c>
      <c r="AK1695">
        <v>0.2167</v>
      </c>
      <c r="AL16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95">
        <f>IF(AND(Source[[#This Row],[Credit_Noncredit]]="Noncredit",Source[[#This Row],[FTEF]]&gt;0),Source[[#This Row],[NC XLST FTES]]*525/(437.5*Source[[#This Row],[FTEF]]),0)</f>
        <v>0</v>
      </c>
      <c r="AN1695">
        <f>IF(Source[[#This Row],[Credit_Noncredit]]="Credit",Source[[#This Row],[Census Enrollment]],Source[[#This Row],[Noncredit Avg. Attendance]])</f>
        <v>17</v>
      </c>
    </row>
    <row r="1696" spans="1:40" x14ac:dyDescent="0.25">
      <c r="A1696" t="s">
        <v>4581</v>
      </c>
      <c r="B1696" t="s">
        <v>886</v>
      </c>
      <c r="C1696" t="s">
        <v>632</v>
      </c>
      <c r="D1696" t="s">
        <v>663</v>
      </c>
      <c r="E1696" s="4">
        <v>31110</v>
      </c>
      <c r="F1696" s="4" t="s">
        <v>1434</v>
      </c>
      <c r="G1696" s="4">
        <v>76</v>
      </c>
      <c r="H1696" t="str">
        <f>CONCATENATE(Source[[#This Row],[Subject]],TRIM(Source[[#This Row],[Course]]))</f>
        <v>HIT76</v>
      </c>
      <c r="I1696" t="str">
        <f>VLOOKUP(Source[[#This Row],[SubjCrse]],'Courses and Categories'!$E$2:$G$1816,3,FALSE)</f>
        <v>Credit Allied Health CTE</v>
      </c>
      <c r="J1696">
        <v>348</v>
      </c>
      <c r="K1696" t="s">
        <v>3312</v>
      </c>
      <c r="L1696" t="s">
        <v>39</v>
      </c>
      <c r="M1696" t="s">
        <v>903</v>
      </c>
      <c r="N1696" t="s">
        <v>180</v>
      </c>
      <c r="O1696">
        <v>1500</v>
      </c>
      <c r="P1696">
        <v>1750</v>
      </c>
      <c r="Q1696" t="s">
        <v>60</v>
      </c>
      <c r="R1696">
        <v>303</v>
      </c>
      <c r="S1696" t="s">
        <v>61</v>
      </c>
      <c r="T1696">
        <v>1</v>
      </c>
      <c r="U1696" s="1">
        <v>43479</v>
      </c>
      <c r="V1696" s="1">
        <v>43607</v>
      </c>
      <c r="W1696" t="s">
        <v>3245</v>
      </c>
      <c r="X1696" t="s">
        <v>1929</v>
      </c>
      <c r="Y1696">
        <v>38</v>
      </c>
      <c r="Z1696">
        <v>37</v>
      </c>
      <c r="AA1696">
        <v>40</v>
      </c>
      <c r="AB1696">
        <v>92.5</v>
      </c>
      <c r="AD1696">
        <f>IF(ISBLANK(Source[[#This Row],[CrosslistID]]),1,1/COUNTIFS(Source[CrosslistID],Source[[#This Row],[CrosslistID]],Source[TermDesc],Source[[#This Row],[TermDesc]]))</f>
        <v>1</v>
      </c>
      <c r="AG1696">
        <v>0</v>
      </c>
      <c r="AH1696">
        <v>92.5</v>
      </c>
      <c r="AI1696">
        <v>3.7</v>
      </c>
      <c r="AJ1696">
        <v>3.8</v>
      </c>
      <c r="AK1696">
        <v>0.2</v>
      </c>
      <c r="AL16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96">
        <f>IF(AND(Source[[#This Row],[Credit_Noncredit]]="Noncredit",Source[[#This Row],[FTEF]]&gt;0),Source[[#This Row],[NC XLST FTES]]*525/(437.5*Source[[#This Row],[FTEF]]),0)</f>
        <v>0</v>
      </c>
      <c r="AN1696">
        <f>IF(Source[[#This Row],[Credit_Noncredit]]="Credit",Source[[#This Row],[Census Enrollment]],Source[[#This Row],[Noncredit Avg. Attendance]])</f>
        <v>38</v>
      </c>
    </row>
    <row r="1697" spans="1:40" x14ac:dyDescent="0.25">
      <c r="A1697" t="s">
        <v>4581</v>
      </c>
      <c r="B1697" t="s">
        <v>886</v>
      </c>
      <c r="C1697" t="s">
        <v>632</v>
      </c>
      <c r="D1697" t="s">
        <v>663</v>
      </c>
      <c r="E1697" s="4">
        <v>38423</v>
      </c>
      <c r="F1697" s="4" t="s">
        <v>1434</v>
      </c>
      <c r="G1697" s="4" t="s">
        <v>3313</v>
      </c>
      <c r="H1697" t="str">
        <f>CONCATENATE(Source[[#This Row],[Subject]],TRIM(Source[[#This Row],[Course]]))</f>
        <v>HIT77A</v>
      </c>
      <c r="I1697" t="str">
        <f>VLOOKUP(Source[[#This Row],[SubjCrse]],'Courses and Categories'!$E$2:$G$1816,3,FALSE)</f>
        <v>Credit Allied Health CTE</v>
      </c>
      <c r="J1697">
        <v>348</v>
      </c>
      <c r="K1697" t="s">
        <v>3314</v>
      </c>
      <c r="L1697" t="s">
        <v>39</v>
      </c>
      <c r="M1697" t="s">
        <v>1046</v>
      </c>
      <c r="N1697" t="s">
        <v>3235</v>
      </c>
      <c r="O1697" t="s">
        <v>1410</v>
      </c>
      <c r="P1697" t="s">
        <v>3315</v>
      </c>
      <c r="Q1697" t="s">
        <v>71</v>
      </c>
      <c r="R1697" t="s">
        <v>503</v>
      </c>
      <c r="S1697" t="s">
        <v>61</v>
      </c>
      <c r="T1697">
        <v>1</v>
      </c>
      <c r="U1697" s="1">
        <v>43479</v>
      </c>
      <c r="V1697" s="1">
        <v>43607</v>
      </c>
      <c r="W1697" t="s">
        <v>3316</v>
      </c>
      <c r="X1697" t="s">
        <v>1929</v>
      </c>
      <c r="Y1697">
        <v>3</v>
      </c>
      <c r="Z1697">
        <v>3</v>
      </c>
      <c r="AA1697">
        <v>25</v>
      </c>
      <c r="AB1697">
        <v>12</v>
      </c>
      <c r="AC1697" t="s">
        <v>5170</v>
      </c>
      <c r="AD1697">
        <f>IF(ISBLANK(Source[[#This Row],[CrosslistID]]),1,1/COUNTIFS(Source[CrosslistID],Source[[#This Row],[CrosslistID]],Source[TermDesc],Source[[#This Row],[TermDesc]]))</f>
        <v>0.5</v>
      </c>
      <c r="AE1697">
        <v>11</v>
      </c>
      <c r="AF1697">
        <v>35</v>
      </c>
      <c r="AG1697">
        <v>31.428599999999999</v>
      </c>
      <c r="AH1697">
        <v>31.428599999999999</v>
      </c>
      <c r="AI1697">
        <v>0.9</v>
      </c>
      <c r="AJ1697">
        <v>0.9</v>
      </c>
      <c r="AK1697">
        <v>0.5</v>
      </c>
      <c r="AL16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97">
        <f>IF(AND(Source[[#This Row],[Credit_Noncredit]]="Noncredit",Source[[#This Row],[FTEF]]&gt;0),Source[[#This Row],[NC XLST FTES]]*525/(437.5*Source[[#This Row],[FTEF]]),0)</f>
        <v>0</v>
      </c>
      <c r="AN1697">
        <f>IF(Source[[#This Row],[Credit_Noncredit]]="Credit",Source[[#This Row],[Census Enrollment]],Source[[#This Row],[Noncredit Avg. Attendance]])</f>
        <v>3</v>
      </c>
    </row>
    <row r="1698" spans="1:40" x14ac:dyDescent="0.25">
      <c r="A1698" t="s">
        <v>4581</v>
      </c>
      <c r="B1698" t="s">
        <v>886</v>
      </c>
      <c r="C1698" t="s">
        <v>632</v>
      </c>
      <c r="D1698" t="s">
        <v>663</v>
      </c>
      <c r="E1698" s="4">
        <v>38424</v>
      </c>
      <c r="F1698" s="4" t="s">
        <v>1434</v>
      </c>
      <c r="G1698" s="4" t="s">
        <v>3318</v>
      </c>
      <c r="H1698" t="str">
        <f>CONCATENATE(Source[[#This Row],[Subject]],TRIM(Source[[#This Row],[Course]]))</f>
        <v>HIT77B</v>
      </c>
      <c r="I1698" t="str">
        <f>VLOOKUP(Source[[#This Row],[SubjCrse]],'Courses and Categories'!$E$2:$G$1816,3,FALSE)</f>
        <v>Credit Allied Health CTE</v>
      </c>
      <c r="J1698">
        <v>348</v>
      </c>
      <c r="K1698" t="s">
        <v>3319</v>
      </c>
      <c r="L1698" t="s">
        <v>39</v>
      </c>
      <c r="M1698" t="s">
        <v>1046</v>
      </c>
      <c r="N1698" t="s">
        <v>3235</v>
      </c>
      <c r="O1698" t="s">
        <v>1410</v>
      </c>
      <c r="P1698" t="s">
        <v>3315</v>
      </c>
      <c r="Q1698" t="s">
        <v>71</v>
      </c>
      <c r="R1698" t="s">
        <v>503</v>
      </c>
      <c r="S1698" t="s">
        <v>61</v>
      </c>
      <c r="T1698">
        <v>1</v>
      </c>
      <c r="U1698" s="1">
        <v>43479</v>
      </c>
      <c r="V1698" s="1">
        <v>43607</v>
      </c>
      <c r="W1698" t="s">
        <v>3316</v>
      </c>
      <c r="X1698" t="s">
        <v>1929</v>
      </c>
      <c r="Y1698">
        <v>8</v>
      </c>
      <c r="Z1698">
        <v>8</v>
      </c>
      <c r="AA1698">
        <v>25</v>
      </c>
      <c r="AB1698">
        <v>32</v>
      </c>
      <c r="AC1698" t="s">
        <v>5170</v>
      </c>
      <c r="AD1698">
        <f>IF(ISBLANK(Source[[#This Row],[CrosslistID]]),1,1/COUNTIFS(Source[CrosslistID],Source[[#This Row],[CrosslistID]],Source[TermDesc],Source[[#This Row],[TermDesc]]))</f>
        <v>0.5</v>
      </c>
      <c r="AE1698">
        <v>11</v>
      </c>
      <c r="AF1698">
        <v>35</v>
      </c>
      <c r="AG1698">
        <v>31.428599999999999</v>
      </c>
      <c r="AH1698">
        <v>31.428599999999999</v>
      </c>
      <c r="AI1698">
        <v>2.1</v>
      </c>
      <c r="AJ1698">
        <v>2.4</v>
      </c>
      <c r="AK1698">
        <v>0</v>
      </c>
      <c r="AL16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98">
        <f>IF(AND(Source[[#This Row],[Credit_Noncredit]]="Noncredit",Source[[#This Row],[FTEF]]&gt;0),Source[[#This Row],[NC XLST FTES]]*525/(437.5*Source[[#This Row],[FTEF]]),0)</f>
        <v>0</v>
      </c>
      <c r="AN1698">
        <f>IF(Source[[#This Row],[Credit_Noncredit]]="Credit",Source[[#This Row],[Census Enrollment]],Source[[#This Row],[Noncredit Avg. Attendance]])</f>
        <v>8</v>
      </c>
    </row>
    <row r="1699" spans="1:40" x14ac:dyDescent="0.25">
      <c r="A1699" t="s">
        <v>4581</v>
      </c>
      <c r="B1699" t="s">
        <v>886</v>
      </c>
      <c r="C1699" t="s">
        <v>632</v>
      </c>
      <c r="D1699" t="s">
        <v>663</v>
      </c>
      <c r="E1699" s="4">
        <v>31113</v>
      </c>
      <c r="F1699" s="4" t="s">
        <v>1434</v>
      </c>
      <c r="G1699" s="4">
        <v>78</v>
      </c>
      <c r="H1699" t="str">
        <f>CONCATENATE(Source[[#This Row],[Subject]],TRIM(Source[[#This Row],[Course]]))</f>
        <v>HIT78</v>
      </c>
      <c r="I1699" t="str">
        <f>VLOOKUP(Source[[#This Row],[SubjCrse]],'Courses and Categories'!$E$2:$G$1816,3,FALSE)</f>
        <v>Credit Allied Health CTE</v>
      </c>
      <c r="J1699">
        <v>348</v>
      </c>
      <c r="K1699" t="s">
        <v>5171</v>
      </c>
      <c r="L1699" t="s">
        <v>39</v>
      </c>
      <c r="M1699" t="s">
        <v>903</v>
      </c>
      <c r="N1699" t="s">
        <v>41</v>
      </c>
      <c r="O1699">
        <v>1300</v>
      </c>
      <c r="P1699">
        <v>1450</v>
      </c>
      <c r="Q1699" t="s">
        <v>60</v>
      </c>
      <c r="R1699">
        <v>308</v>
      </c>
      <c r="S1699" t="s">
        <v>61</v>
      </c>
      <c r="T1699">
        <v>1</v>
      </c>
      <c r="U1699" s="1">
        <v>43479</v>
      </c>
      <c r="V1699" s="1">
        <v>43607</v>
      </c>
      <c r="W1699" t="s">
        <v>1438</v>
      </c>
      <c r="X1699" t="s">
        <v>1929</v>
      </c>
      <c r="Y1699">
        <v>16</v>
      </c>
      <c r="Z1699">
        <v>15</v>
      </c>
      <c r="AA1699">
        <v>35</v>
      </c>
      <c r="AB1699">
        <v>42.857100000000003</v>
      </c>
      <c r="AD1699">
        <f>IF(ISBLANK(Source[[#This Row],[CrosslistID]]),1,1/COUNTIFS(Source[CrosslistID],Source[[#This Row],[CrosslistID]],Source[TermDesc],Source[[#This Row],[TermDesc]]))</f>
        <v>1</v>
      </c>
      <c r="AG1699">
        <v>0</v>
      </c>
      <c r="AH1699">
        <v>42.857100000000003</v>
      </c>
      <c r="AI1699">
        <v>1.0669999999999999</v>
      </c>
      <c r="AJ1699">
        <v>1.0669999999999999</v>
      </c>
      <c r="AK1699">
        <v>0.1333</v>
      </c>
      <c r="AL16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699">
        <f>IF(AND(Source[[#This Row],[Credit_Noncredit]]="Noncredit",Source[[#This Row],[FTEF]]&gt;0),Source[[#This Row],[NC XLST FTES]]*525/(437.5*Source[[#This Row],[FTEF]]),0)</f>
        <v>0</v>
      </c>
      <c r="AN1699">
        <f>IF(Source[[#This Row],[Credit_Noncredit]]="Credit",Source[[#This Row],[Census Enrollment]],Source[[#This Row],[Noncredit Avg. Attendance]])</f>
        <v>16</v>
      </c>
    </row>
    <row r="1700" spans="1:40" x14ac:dyDescent="0.25">
      <c r="A1700" t="s">
        <v>4581</v>
      </c>
      <c r="B1700" t="s">
        <v>886</v>
      </c>
      <c r="C1700" t="s">
        <v>632</v>
      </c>
      <c r="D1700" t="s">
        <v>663</v>
      </c>
      <c r="E1700" s="4">
        <v>31870</v>
      </c>
      <c r="F1700" s="4" t="s">
        <v>3321</v>
      </c>
      <c r="G1700" s="4">
        <v>49</v>
      </c>
      <c r="H1700" t="str">
        <f>CONCATENATE(Source[[#This Row],[Subject]],TRIM(Source[[#This Row],[Course]]))</f>
        <v>MED49</v>
      </c>
      <c r="I1700" t="str">
        <f>VLOOKUP(Source[[#This Row],[SubjCrse]],'Courses and Categories'!$E$2:$G$1816,3,FALSE)</f>
        <v>Credit Allied Health CTE</v>
      </c>
      <c r="J1700">
        <v>348</v>
      </c>
      <c r="K1700" t="s">
        <v>3322</v>
      </c>
      <c r="L1700" t="s">
        <v>39</v>
      </c>
      <c r="M1700" t="s">
        <v>1046</v>
      </c>
      <c r="N1700" t="s">
        <v>3356</v>
      </c>
      <c r="O1700" t="s">
        <v>5172</v>
      </c>
      <c r="P1700" t="s">
        <v>5173</v>
      </c>
      <c r="Q1700" t="s">
        <v>244</v>
      </c>
      <c r="R1700" t="s">
        <v>5174</v>
      </c>
      <c r="S1700" t="s">
        <v>61</v>
      </c>
      <c r="T1700">
        <v>1</v>
      </c>
      <c r="U1700" s="1">
        <v>43479</v>
      </c>
      <c r="V1700" s="1">
        <v>43607</v>
      </c>
      <c r="W1700" t="s">
        <v>5175</v>
      </c>
      <c r="X1700" t="s">
        <v>1929</v>
      </c>
      <c r="Y1700">
        <v>13</v>
      </c>
      <c r="Z1700">
        <v>13</v>
      </c>
      <c r="AA1700">
        <v>17</v>
      </c>
      <c r="AB1700">
        <v>76.470600000000005</v>
      </c>
      <c r="AD1700">
        <f>IF(ISBLANK(Source[[#This Row],[CrosslistID]]),1,1/COUNTIFS(Source[CrosslistID],Source[[#This Row],[CrosslistID]],Source[TermDesc],Source[[#This Row],[TermDesc]]))</f>
        <v>1</v>
      </c>
      <c r="AG1700">
        <v>0</v>
      </c>
      <c r="AH1700">
        <v>76.470600000000005</v>
      </c>
      <c r="AI1700">
        <v>3.0329999999999999</v>
      </c>
      <c r="AJ1700">
        <v>3.0329999999999999</v>
      </c>
      <c r="AK1700">
        <v>0.433</v>
      </c>
      <c r="AL17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00">
        <f>IF(AND(Source[[#This Row],[Credit_Noncredit]]="Noncredit",Source[[#This Row],[FTEF]]&gt;0),Source[[#This Row],[NC XLST FTES]]*525/(437.5*Source[[#This Row],[FTEF]]),0)</f>
        <v>0</v>
      </c>
      <c r="AN1700">
        <f>IF(Source[[#This Row],[Credit_Noncredit]]="Credit",Source[[#This Row],[Census Enrollment]],Source[[#This Row],[Noncredit Avg. Attendance]])</f>
        <v>13</v>
      </c>
    </row>
    <row r="1701" spans="1:40" x14ac:dyDescent="0.25">
      <c r="A1701" t="s">
        <v>4581</v>
      </c>
      <c r="B1701" t="s">
        <v>886</v>
      </c>
      <c r="C1701" t="s">
        <v>632</v>
      </c>
      <c r="D1701" t="s">
        <v>663</v>
      </c>
      <c r="E1701" s="4">
        <v>33185</v>
      </c>
      <c r="F1701" s="4" t="s">
        <v>3321</v>
      </c>
      <c r="G1701" s="4">
        <v>55</v>
      </c>
      <c r="H1701" t="str">
        <f>CONCATENATE(Source[[#This Row],[Subject]],TRIM(Source[[#This Row],[Course]]))</f>
        <v>MED55</v>
      </c>
      <c r="I1701" t="str">
        <f>VLOOKUP(Source[[#This Row],[SubjCrse]],'Courses and Categories'!$E$2:$G$1816,3,FALSE)</f>
        <v>Credit Allied Health CTE</v>
      </c>
      <c r="J1701">
        <v>348</v>
      </c>
      <c r="K1701" t="s">
        <v>3325</v>
      </c>
      <c r="L1701" t="s">
        <v>39</v>
      </c>
      <c r="M1701" t="s">
        <v>1046</v>
      </c>
      <c r="N1701" t="s">
        <v>105</v>
      </c>
      <c r="O1701">
        <v>1200</v>
      </c>
      <c r="P1701">
        <v>1450</v>
      </c>
      <c r="Q1701" t="s">
        <v>60</v>
      </c>
      <c r="R1701">
        <v>301</v>
      </c>
      <c r="S1701" t="s">
        <v>61</v>
      </c>
      <c r="T1701">
        <v>1</v>
      </c>
      <c r="U1701" s="1">
        <v>43479</v>
      </c>
      <c r="V1701" s="1">
        <v>43607</v>
      </c>
      <c r="W1701" t="s">
        <v>3297</v>
      </c>
      <c r="X1701" t="s">
        <v>1929</v>
      </c>
      <c r="Y1701">
        <v>20</v>
      </c>
      <c r="Z1701">
        <v>20</v>
      </c>
      <c r="AA1701">
        <v>30</v>
      </c>
      <c r="AB1701">
        <v>66.666700000000006</v>
      </c>
      <c r="AD1701">
        <f>IF(ISBLANK(Source[[#This Row],[CrosslistID]]),1,1/COUNTIFS(Source[CrosslistID],Source[[#This Row],[CrosslistID]],Source[TermDesc],Source[[#This Row],[TermDesc]]))</f>
        <v>1</v>
      </c>
      <c r="AG1701">
        <v>0</v>
      </c>
      <c r="AH1701">
        <v>66.666700000000006</v>
      </c>
      <c r="AI1701">
        <v>4</v>
      </c>
      <c r="AJ1701">
        <v>4</v>
      </c>
      <c r="AK1701">
        <v>0.35</v>
      </c>
      <c r="AL17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01">
        <f>IF(AND(Source[[#This Row],[Credit_Noncredit]]="Noncredit",Source[[#This Row],[FTEF]]&gt;0),Source[[#This Row],[NC XLST FTES]]*525/(437.5*Source[[#This Row],[FTEF]]),0)</f>
        <v>0</v>
      </c>
      <c r="AN1701">
        <f>IF(Source[[#This Row],[Credit_Noncredit]]="Credit",Source[[#This Row],[Census Enrollment]],Source[[#This Row],[Noncredit Avg. Attendance]])</f>
        <v>20</v>
      </c>
    </row>
    <row r="1702" spans="1:40" x14ac:dyDescent="0.25">
      <c r="A1702" t="s">
        <v>4581</v>
      </c>
      <c r="B1702" t="s">
        <v>886</v>
      </c>
      <c r="C1702" t="s">
        <v>632</v>
      </c>
      <c r="D1702" t="s">
        <v>663</v>
      </c>
      <c r="E1702" s="4">
        <v>37754</v>
      </c>
      <c r="F1702" s="4" t="s">
        <v>3321</v>
      </c>
      <c r="G1702" s="4">
        <v>62</v>
      </c>
      <c r="H1702" t="str">
        <f>CONCATENATE(Source[[#This Row],[Subject]],TRIM(Source[[#This Row],[Course]]))</f>
        <v>MED62</v>
      </c>
      <c r="I1702" t="str">
        <f>VLOOKUP(Source[[#This Row],[SubjCrse]],'Courses and Categories'!$E$2:$G$1816,3,FALSE)</f>
        <v>Credit Allied Health CTE</v>
      </c>
      <c r="J1702">
        <v>348</v>
      </c>
      <c r="K1702" t="s">
        <v>5176</v>
      </c>
      <c r="L1702" t="s">
        <v>39</v>
      </c>
      <c r="M1702" t="s">
        <v>903</v>
      </c>
      <c r="N1702" t="s">
        <v>180</v>
      </c>
      <c r="O1702">
        <v>1000</v>
      </c>
      <c r="P1702">
        <v>1150</v>
      </c>
      <c r="Q1702" t="s">
        <v>60</v>
      </c>
      <c r="R1702">
        <v>303</v>
      </c>
      <c r="S1702" t="s">
        <v>61</v>
      </c>
      <c r="T1702">
        <v>1</v>
      </c>
      <c r="U1702" s="1">
        <v>43479</v>
      </c>
      <c r="V1702" s="1">
        <v>43607</v>
      </c>
      <c r="W1702" t="s">
        <v>3245</v>
      </c>
      <c r="X1702" t="s">
        <v>1929</v>
      </c>
      <c r="Y1702">
        <v>38</v>
      </c>
      <c r="Z1702">
        <v>38</v>
      </c>
      <c r="AA1702">
        <v>30</v>
      </c>
      <c r="AB1702">
        <v>126.66670000000001</v>
      </c>
      <c r="AD1702">
        <f>IF(ISBLANK(Source[[#This Row],[CrosslistID]]),1,1/COUNTIFS(Source[CrosslistID],Source[[#This Row],[CrosslistID]],Source[TermDesc],Source[[#This Row],[TermDesc]]))</f>
        <v>1</v>
      </c>
      <c r="AG1702">
        <v>0</v>
      </c>
      <c r="AH1702">
        <v>126.66670000000001</v>
      </c>
      <c r="AI1702">
        <v>2.4</v>
      </c>
      <c r="AJ1702">
        <v>2.5333000000000001</v>
      </c>
      <c r="AK1702">
        <v>0.1333</v>
      </c>
      <c r="AL17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02">
        <f>IF(AND(Source[[#This Row],[Credit_Noncredit]]="Noncredit",Source[[#This Row],[FTEF]]&gt;0),Source[[#This Row],[NC XLST FTES]]*525/(437.5*Source[[#This Row],[FTEF]]),0)</f>
        <v>0</v>
      </c>
      <c r="AN1702">
        <f>IF(Source[[#This Row],[Credit_Noncredit]]="Credit",Source[[#This Row],[Census Enrollment]],Source[[#This Row],[Noncredit Avg. Attendance]])</f>
        <v>38</v>
      </c>
    </row>
    <row r="1703" spans="1:40" x14ac:dyDescent="0.25">
      <c r="A1703" t="s">
        <v>4581</v>
      </c>
      <c r="B1703" t="s">
        <v>886</v>
      </c>
      <c r="C1703" t="s">
        <v>632</v>
      </c>
      <c r="D1703" t="s">
        <v>663</v>
      </c>
      <c r="E1703" s="4">
        <v>31115</v>
      </c>
      <c r="F1703" s="4" t="s">
        <v>3321</v>
      </c>
      <c r="G1703" s="4">
        <v>70</v>
      </c>
      <c r="H1703" t="str">
        <f>CONCATENATE(Source[[#This Row],[Subject]],TRIM(Source[[#This Row],[Course]]))</f>
        <v>MED70</v>
      </c>
      <c r="I1703" t="str">
        <f>VLOOKUP(Source[[#This Row],[SubjCrse]],'Courses and Categories'!$E$2:$G$1816,3,FALSE)</f>
        <v>Credit Allied Health CTE</v>
      </c>
      <c r="J1703">
        <v>348</v>
      </c>
      <c r="K1703" t="s">
        <v>5177</v>
      </c>
      <c r="L1703" t="s">
        <v>39</v>
      </c>
      <c r="M1703" t="s">
        <v>1046</v>
      </c>
      <c r="N1703" t="s">
        <v>41</v>
      </c>
      <c r="O1703">
        <v>1000</v>
      </c>
      <c r="P1703">
        <v>1250</v>
      </c>
      <c r="Q1703" t="s">
        <v>60</v>
      </c>
      <c r="R1703">
        <v>303</v>
      </c>
      <c r="S1703" t="s">
        <v>61</v>
      </c>
      <c r="T1703">
        <v>1</v>
      </c>
      <c r="U1703" s="1">
        <v>43479</v>
      </c>
      <c r="V1703" s="1">
        <v>43607</v>
      </c>
      <c r="W1703" t="s">
        <v>3245</v>
      </c>
      <c r="X1703" t="s">
        <v>1929</v>
      </c>
      <c r="Y1703">
        <v>34</v>
      </c>
      <c r="Z1703">
        <v>33</v>
      </c>
      <c r="AA1703">
        <v>35</v>
      </c>
      <c r="AB1703">
        <v>94.285700000000006</v>
      </c>
      <c r="AD1703">
        <f>IF(ISBLANK(Source[[#This Row],[CrosslistID]]),1,1/COUNTIFS(Source[CrosslistID],Source[[#This Row],[CrosslistID]],Source[TermDesc],Source[[#This Row],[TermDesc]]))</f>
        <v>1</v>
      </c>
      <c r="AG1703">
        <v>0</v>
      </c>
      <c r="AH1703">
        <v>94.285700000000006</v>
      </c>
      <c r="AI1703">
        <v>3.3</v>
      </c>
      <c r="AJ1703">
        <v>3.4</v>
      </c>
      <c r="AK1703">
        <v>0.18329999999999999</v>
      </c>
      <c r="AL17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03">
        <f>IF(AND(Source[[#This Row],[Credit_Noncredit]]="Noncredit",Source[[#This Row],[FTEF]]&gt;0),Source[[#This Row],[NC XLST FTES]]*525/(437.5*Source[[#This Row],[FTEF]]),0)</f>
        <v>0</v>
      </c>
      <c r="AN1703">
        <f>IF(Source[[#This Row],[Credit_Noncredit]]="Credit",Source[[#This Row],[Census Enrollment]],Source[[#This Row],[Noncredit Avg. Attendance]])</f>
        <v>34</v>
      </c>
    </row>
    <row r="1704" spans="1:40" x14ac:dyDescent="0.25">
      <c r="A1704" t="s">
        <v>4581</v>
      </c>
      <c r="B1704" t="s">
        <v>886</v>
      </c>
      <c r="C1704" t="s">
        <v>632</v>
      </c>
      <c r="D1704" t="s">
        <v>663</v>
      </c>
      <c r="E1704" s="4">
        <v>31116</v>
      </c>
      <c r="F1704" s="4" t="s">
        <v>3321</v>
      </c>
      <c r="G1704" s="4">
        <v>71</v>
      </c>
      <c r="H1704" t="str">
        <f>CONCATENATE(Source[[#This Row],[Subject]],TRIM(Source[[#This Row],[Course]]))</f>
        <v>MED71</v>
      </c>
      <c r="I1704" t="str">
        <f>VLOOKUP(Source[[#This Row],[SubjCrse]],'Courses and Categories'!$E$2:$G$1816,3,FALSE)</f>
        <v>Credit Allied Health CTE</v>
      </c>
      <c r="J1704">
        <v>348</v>
      </c>
      <c r="K1704" t="s">
        <v>5178</v>
      </c>
      <c r="L1704" t="s">
        <v>39</v>
      </c>
      <c r="M1704" t="s">
        <v>1046</v>
      </c>
      <c r="N1704" t="s">
        <v>185</v>
      </c>
      <c r="O1704">
        <v>900</v>
      </c>
      <c r="P1704">
        <v>1250</v>
      </c>
      <c r="Q1704" t="s">
        <v>60</v>
      </c>
      <c r="R1704">
        <v>301</v>
      </c>
      <c r="S1704" t="s">
        <v>61</v>
      </c>
      <c r="T1704">
        <v>1</v>
      </c>
      <c r="U1704" s="1">
        <v>43479</v>
      </c>
      <c r="V1704" s="1">
        <v>43607</v>
      </c>
      <c r="W1704" t="s">
        <v>3245</v>
      </c>
      <c r="X1704" t="s">
        <v>1929</v>
      </c>
      <c r="Y1704">
        <v>38</v>
      </c>
      <c r="Z1704">
        <v>36</v>
      </c>
      <c r="AA1704">
        <v>30</v>
      </c>
      <c r="AB1704">
        <v>120</v>
      </c>
      <c r="AD1704">
        <f>IF(ISBLANK(Source[[#This Row],[CrosslistID]]),1,1/COUNTIFS(Source[CrosslistID],Source[[#This Row],[CrosslistID]],Source[TermDesc],Source[[#This Row],[TermDesc]]))</f>
        <v>1</v>
      </c>
      <c r="AG1704">
        <v>0</v>
      </c>
      <c r="AH1704">
        <v>120</v>
      </c>
      <c r="AI1704">
        <v>4.9329999999999998</v>
      </c>
      <c r="AJ1704">
        <v>5.0663</v>
      </c>
      <c r="AK1704">
        <v>0.2167</v>
      </c>
      <c r="AL17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04">
        <f>IF(AND(Source[[#This Row],[Credit_Noncredit]]="Noncredit",Source[[#This Row],[FTEF]]&gt;0),Source[[#This Row],[NC XLST FTES]]*525/(437.5*Source[[#This Row],[FTEF]]),0)</f>
        <v>0</v>
      </c>
      <c r="AN1704">
        <f>IF(Source[[#This Row],[Credit_Noncredit]]="Credit",Source[[#This Row],[Census Enrollment]],Source[[#This Row],[Noncredit Avg. Attendance]])</f>
        <v>38</v>
      </c>
    </row>
    <row r="1705" spans="1:40" x14ac:dyDescent="0.25">
      <c r="A1705" t="s">
        <v>4581</v>
      </c>
      <c r="B1705" t="s">
        <v>886</v>
      </c>
      <c r="C1705" t="s">
        <v>632</v>
      </c>
      <c r="D1705" t="s">
        <v>663</v>
      </c>
      <c r="E1705" s="4">
        <v>31117</v>
      </c>
      <c r="F1705" s="4" t="s">
        <v>1439</v>
      </c>
      <c r="G1705" s="4">
        <v>103</v>
      </c>
      <c r="H1705" t="str">
        <f>CONCATENATE(Source[[#This Row],[Subject]],TRIM(Source[[#This Row],[Course]]))</f>
        <v>PHTC103</v>
      </c>
      <c r="I1705" t="str">
        <f>VLOOKUP(Source[[#This Row],[SubjCrse]],'Courses and Categories'!$E$2:$G$1816,3,FALSE)</f>
        <v>Credit Allied Health CTE</v>
      </c>
      <c r="J1705">
        <v>548</v>
      </c>
      <c r="K1705" t="s">
        <v>5179</v>
      </c>
      <c r="L1705" t="s">
        <v>87</v>
      </c>
      <c r="M1705" t="s">
        <v>903</v>
      </c>
      <c r="N1705" t="s">
        <v>5180</v>
      </c>
      <c r="O1705" t="s">
        <v>3334</v>
      </c>
      <c r="P1705" t="s">
        <v>3335</v>
      </c>
      <c r="Q1705" t="s">
        <v>244</v>
      </c>
      <c r="R1705" t="s">
        <v>5181</v>
      </c>
      <c r="S1705" t="s">
        <v>61</v>
      </c>
      <c r="T1705">
        <v>1</v>
      </c>
      <c r="U1705" s="1">
        <v>43479</v>
      </c>
      <c r="V1705" s="1">
        <v>43607</v>
      </c>
      <c r="W1705" t="s">
        <v>5182</v>
      </c>
      <c r="X1705" t="s">
        <v>1929</v>
      </c>
      <c r="Y1705">
        <v>16</v>
      </c>
      <c r="Z1705">
        <v>15</v>
      </c>
      <c r="AA1705">
        <v>35</v>
      </c>
      <c r="AB1705">
        <v>42.857100000000003</v>
      </c>
      <c r="AD1705">
        <f>IF(ISBLANK(Source[[#This Row],[CrosslistID]]),1,1/COUNTIFS(Source[CrosslistID],Source[[#This Row],[CrosslistID]],Source[TermDesc],Source[[#This Row],[TermDesc]]))</f>
        <v>1</v>
      </c>
      <c r="AG1705">
        <v>0</v>
      </c>
      <c r="AH1705">
        <v>42.857100000000003</v>
      </c>
      <c r="AI1705">
        <v>4.8</v>
      </c>
      <c r="AJ1705">
        <v>4.8</v>
      </c>
      <c r="AK1705">
        <v>0.6</v>
      </c>
      <c r="AL17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05">
        <f>IF(AND(Source[[#This Row],[Credit_Noncredit]]="Noncredit",Source[[#This Row],[FTEF]]&gt;0),Source[[#This Row],[NC XLST FTES]]*525/(437.5*Source[[#This Row],[FTEF]]),0)</f>
        <v>0</v>
      </c>
      <c r="AN1705">
        <f>IF(Source[[#This Row],[Credit_Noncredit]]="Credit",Source[[#This Row],[Census Enrollment]],Source[[#This Row],[Noncredit Avg. Attendance]])</f>
        <v>16</v>
      </c>
    </row>
    <row r="1706" spans="1:40" x14ac:dyDescent="0.25">
      <c r="A1706" t="s">
        <v>4581</v>
      </c>
      <c r="B1706" t="s">
        <v>886</v>
      </c>
      <c r="C1706" t="s">
        <v>632</v>
      </c>
      <c r="D1706" t="s">
        <v>663</v>
      </c>
      <c r="E1706" s="4">
        <v>31140</v>
      </c>
      <c r="F1706" s="4" t="s">
        <v>1439</v>
      </c>
      <c r="G1706" s="4">
        <v>104</v>
      </c>
      <c r="H1706" t="str">
        <f>CONCATENATE(Source[[#This Row],[Subject]],TRIM(Source[[#This Row],[Course]]))</f>
        <v>PHTC104</v>
      </c>
      <c r="I1706" t="str">
        <f>VLOOKUP(Source[[#This Row],[SubjCrse]],'Courses and Categories'!$E$2:$G$1816,3,FALSE)</f>
        <v>Credit Allied Health CTE</v>
      </c>
      <c r="J1706">
        <v>348</v>
      </c>
      <c r="K1706" t="s">
        <v>5183</v>
      </c>
      <c r="L1706" t="s">
        <v>39</v>
      </c>
      <c r="M1706" t="s">
        <v>1046</v>
      </c>
      <c r="N1706" t="s">
        <v>5184</v>
      </c>
      <c r="O1706" t="s">
        <v>5185</v>
      </c>
      <c r="P1706" t="s">
        <v>5186</v>
      </c>
      <c r="Q1706" t="s">
        <v>5187</v>
      </c>
      <c r="R1706" t="s">
        <v>5188</v>
      </c>
      <c r="S1706" t="s">
        <v>61</v>
      </c>
      <c r="T1706">
        <v>1</v>
      </c>
      <c r="U1706" s="1">
        <v>43479</v>
      </c>
      <c r="V1706" s="1">
        <v>43607</v>
      </c>
      <c r="W1706" t="s">
        <v>5189</v>
      </c>
      <c r="X1706" t="s">
        <v>46</v>
      </c>
      <c r="Y1706">
        <v>16</v>
      </c>
      <c r="Z1706">
        <v>15</v>
      </c>
      <c r="AA1706">
        <v>35</v>
      </c>
      <c r="AB1706">
        <v>42.857100000000003</v>
      </c>
      <c r="AD1706">
        <f>IF(ISBLANK(Source[[#This Row],[CrosslistID]]),1,1/COUNTIFS(Source[CrosslistID],Source[[#This Row],[CrosslistID]],Source[TermDesc],Source[[#This Row],[TermDesc]]))</f>
        <v>1</v>
      </c>
      <c r="AG1706">
        <v>0</v>
      </c>
      <c r="AH1706">
        <v>42.857100000000003</v>
      </c>
      <c r="AI1706">
        <v>3.1259999999999999</v>
      </c>
      <c r="AJ1706">
        <v>3.1259999999999999</v>
      </c>
      <c r="AK1706">
        <v>0.59899999999999998</v>
      </c>
      <c r="AL17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06">
        <f>IF(AND(Source[[#This Row],[Credit_Noncredit]]="Noncredit",Source[[#This Row],[FTEF]]&gt;0),Source[[#This Row],[NC XLST FTES]]*525/(437.5*Source[[#This Row],[FTEF]]),0)</f>
        <v>0</v>
      </c>
      <c r="AN1706">
        <f>IF(Source[[#This Row],[Credit_Noncredit]]="Credit",Source[[#This Row],[Census Enrollment]],Source[[#This Row],[Noncredit Avg. Attendance]])</f>
        <v>16</v>
      </c>
    </row>
    <row r="1707" spans="1:40" x14ac:dyDescent="0.25">
      <c r="A1707" t="s">
        <v>4581</v>
      </c>
      <c r="B1707" t="s">
        <v>886</v>
      </c>
      <c r="C1707" t="s">
        <v>632</v>
      </c>
      <c r="D1707" t="s">
        <v>565</v>
      </c>
      <c r="E1707" s="4">
        <v>31786</v>
      </c>
      <c r="F1707" s="4" t="s">
        <v>672</v>
      </c>
      <c r="G1707" s="4">
        <v>10</v>
      </c>
      <c r="H1707" t="str">
        <f>CONCATENATE(Source[[#This Row],[Subject]],TRIM(Source[[#This Row],[Course]]))</f>
        <v>HLTH10</v>
      </c>
      <c r="I1707" t="str">
        <f>VLOOKUP(Source[[#This Row],[SubjCrse]],'Courses and Categories'!$E$2:$G$1816,3,FALSE)</f>
        <v>Credit General Education</v>
      </c>
      <c r="J1707">
        <v>1</v>
      </c>
      <c r="K1707" t="s">
        <v>3343</v>
      </c>
      <c r="L1707" t="s">
        <v>39</v>
      </c>
      <c r="M1707" t="s">
        <v>903</v>
      </c>
      <c r="N1707" t="s">
        <v>59</v>
      </c>
      <c r="O1707">
        <v>940</v>
      </c>
      <c r="P1707">
        <v>1055</v>
      </c>
      <c r="Q1707" t="s">
        <v>236</v>
      </c>
      <c r="R1707">
        <v>340</v>
      </c>
      <c r="S1707" t="s">
        <v>134</v>
      </c>
      <c r="T1707">
        <v>1</v>
      </c>
      <c r="U1707" s="1">
        <v>43479</v>
      </c>
      <c r="V1707" s="1">
        <v>43607</v>
      </c>
      <c r="W1707" t="s">
        <v>3344</v>
      </c>
      <c r="X1707" t="s">
        <v>1929</v>
      </c>
      <c r="Y1707">
        <v>42</v>
      </c>
      <c r="Z1707">
        <v>34</v>
      </c>
      <c r="AA1707">
        <v>45</v>
      </c>
      <c r="AB1707">
        <v>75.555599999999998</v>
      </c>
      <c r="AD1707">
        <f>IF(ISBLANK(Source[[#This Row],[CrosslistID]]),1,1/COUNTIFS(Source[CrosslistID],Source[[#This Row],[CrosslistID]],Source[TermDesc],Source[[#This Row],[TermDesc]]))</f>
        <v>1</v>
      </c>
      <c r="AG1707">
        <v>0</v>
      </c>
      <c r="AH1707">
        <v>75.555599999999998</v>
      </c>
      <c r="AI1707">
        <v>3.7</v>
      </c>
      <c r="AJ1707">
        <v>4.2</v>
      </c>
      <c r="AK1707">
        <v>0.2</v>
      </c>
      <c r="AL17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07">
        <f>IF(AND(Source[[#This Row],[Credit_Noncredit]]="Noncredit",Source[[#This Row],[FTEF]]&gt;0),Source[[#This Row],[NC XLST FTES]]*525/(437.5*Source[[#This Row],[FTEF]]),0)</f>
        <v>0</v>
      </c>
      <c r="AN1707">
        <f>IF(Source[[#This Row],[Credit_Noncredit]]="Credit",Source[[#This Row],[Census Enrollment]],Source[[#This Row],[Noncredit Avg. Attendance]])</f>
        <v>42</v>
      </c>
    </row>
    <row r="1708" spans="1:40" x14ac:dyDescent="0.25">
      <c r="A1708" t="s">
        <v>4581</v>
      </c>
      <c r="B1708" t="s">
        <v>886</v>
      </c>
      <c r="C1708" t="s">
        <v>632</v>
      </c>
      <c r="D1708" t="s">
        <v>565</v>
      </c>
      <c r="E1708" s="4">
        <v>37153</v>
      </c>
      <c r="F1708" s="4" t="s">
        <v>672</v>
      </c>
      <c r="G1708" s="4">
        <v>10</v>
      </c>
      <c r="H1708" t="str">
        <f>CONCATENATE(Source[[#This Row],[Subject]],TRIM(Source[[#This Row],[Course]]))</f>
        <v>HLTH10</v>
      </c>
      <c r="I1708" t="str">
        <f>VLOOKUP(Source[[#This Row],[SubjCrse]],'Courses and Categories'!$E$2:$G$1816,3,FALSE)</f>
        <v>Credit General Education</v>
      </c>
      <c r="J1708">
        <v>2</v>
      </c>
      <c r="K1708" t="s">
        <v>3343</v>
      </c>
      <c r="L1708" t="s">
        <v>39</v>
      </c>
      <c r="M1708" t="s">
        <v>903</v>
      </c>
      <c r="N1708" t="s">
        <v>59</v>
      </c>
      <c r="O1708">
        <v>1110</v>
      </c>
      <c r="P1708">
        <v>1225</v>
      </c>
      <c r="Q1708" t="s">
        <v>236</v>
      </c>
      <c r="R1708">
        <v>340</v>
      </c>
      <c r="S1708" t="s">
        <v>134</v>
      </c>
      <c r="T1708">
        <v>1</v>
      </c>
      <c r="U1708" s="1">
        <v>43479</v>
      </c>
      <c r="V1708" s="1">
        <v>43607</v>
      </c>
      <c r="W1708" t="s">
        <v>3344</v>
      </c>
      <c r="X1708" t="s">
        <v>1929</v>
      </c>
      <c r="Y1708">
        <v>29</v>
      </c>
      <c r="Z1708">
        <v>24</v>
      </c>
      <c r="AA1708">
        <v>45</v>
      </c>
      <c r="AB1708">
        <v>53.333300000000001</v>
      </c>
      <c r="AD1708">
        <f>IF(ISBLANK(Source[[#This Row],[CrosslistID]]),1,1/COUNTIFS(Source[CrosslistID],Source[[#This Row],[CrosslistID]],Source[TermDesc],Source[[#This Row],[TermDesc]]))</f>
        <v>1</v>
      </c>
      <c r="AG1708">
        <v>0</v>
      </c>
      <c r="AH1708">
        <v>53.333300000000001</v>
      </c>
      <c r="AI1708">
        <v>2.8</v>
      </c>
      <c r="AJ1708">
        <v>2.9</v>
      </c>
      <c r="AK1708">
        <v>0.2</v>
      </c>
      <c r="AL17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08">
        <f>IF(AND(Source[[#This Row],[Credit_Noncredit]]="Noncredit",Source[[#This Row],[FTEF]]&gt;0),Source[[#This Row],[NC XLST FTES]]*525/(437.5*Source[[#This Row],[FTEF]]),0)</f>
        <v>0</v>
      </c>
      <c r="AN1708">
        <f>IF(Source[[#This Row],[Credit_Noncredit]]="Credit",Source[[#This Row],[Census Enrollment]],Source[[#This Row],[Noncredit Avg. Attendance]])</f>
        <v>29</v>
      </c>
    </row>
    <row r="1709" spans="1:40" x14ac:dyDescent="0.25">
      <c r="A1709" t="s">
        <v>4581</v>
      </c>
      <c r="B1709" t="s">
        <v>886</v>
      </c>
      <c r="C1709" t="s">
        <v>632</v>
      </c>
      <c r="D1709" t="s">
        <v>565</v>
      </c>
      <c r="E1709" s="4">
        <v>38925</v>
      </c>
      <c r="F1709" s="4" t="s">
        <v>672</v>
      </c>
      <c r="G1709" s="4">
        <v>10</v>
      </c>
      <c r="H1709" t="str">
        <f>CONCATENATE(Source[[#This Row],[Subject]],TRIM(Source[[#This Row],[Course]]))</f>
        <v>HLTH10</v>
      </c>
      <c r="I1709" t="str">
        <f>VLOOKUP(Source[[#This Row],[SubjCrse]],'Courses and Categories'!$E$2:$G$1816,3,FALSE)</f>
        <v>Credit General Education</v>
      </c>
      <c r="J1709">
        <v>501</v>
      </c>
      <c r="K1709" t="s">
        <v>3343</v>
      </c>
      <c r="L1709" t="s">
        <v>87</v>
      </c>
      <c r="M1709" t="s">
        <v>903</v>
      </c>
      <c r="N1709" t="s">
        <v>185</v>
      </c>
      <c r="O1709">
        <v>1710</v>
      </c>
      <c r="P1709">
        <v>2000</v>
      </c>
      <c r="Q1709" t="s">
        <v>236</v>
      </c>
      <c r="R1709">
        <v>360</v>
      </c>
      <c r="S1709" t="s">
        <v>134</v>
      </c>
      <c r="T1709">
        <v>1</v>
      </c>
      <c r="U1709" s="1">
        <v>43479</v>
      </c>
      <c r="V1709" s="1">
        <v>43607</v>
      </c>
      <c r="W1709" t="s">
        <v>3345</v>
      </c>
      <c r="X1709" t="s">
        <v>1929</v>
      </c>
      <c r="Y1709">
        <v>22</v>
      </c>
      <c r="Z1709">
        <v>20</v>
      </c>
      <c r="AA1709">
        <v>45</v>
      </c>
      <c r="AB1709">
        <v>44.444400000000002</v>
      </c>
      <c r="AD1709">
        <f>IF(ISBLANK(Source[[#This Row],[CrosslistID]]),1,1/COUNTIFS(Source[CrosslistID],Source[[#This Row],[CrosslistID]],Source[TermDesc],Source[[#This Row],[TermDesc]]))</f>
        <v>1</v>
      </c>
      <c r="AG1709">
        <v>0</v>
      </c>
      <c r="AH1709">
        <v>44.444400000000002</v>
      </c>
      <c r="AI1709">
        <v>2</v>
      </c>
      <c r="AJ1709">
        <v>2.2000000000000002</v>
      </c>
      <c r="AK1709">
        <v>0.2</v>
      </c>
      <c r="AL17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09">
        <f>IF(AND(Source[[#This Row],[Credit_Noncredit]]="Noncredit",Source[[#This Row],[FTEF]]&gt;0),Source[[#This Row],[NC XLST FTES]]*525/(437.5*Source[[#This Row],[FTEF]]),0)</f>
        <v>0</v>
      </c>
      <c r="AN1709">
        <f>IF(Source[[#This Row],[Credit_Noncredit]]="Credit",Source[[#This Row],[Census Enrollment]],Source[[#This Row],[Noncredit Avg. Attendance]])</f>
        <v>22</v>
      </c>
    </row>
    <row r="1710" spans="1:40" x14ac:dyDescent="0.25">
      <c r="A1710" t="s">
        <v>4581</v>
      </c>
      <c r="B1710" t="s">
        <v>886</v>
      </c>
      <c r="C1710" t="s">
        <v>632</v>
      </c>
      <c r="D1710" t="s">
        <v>565</v>
      </c>
      <c r="E1710" s="4">
        <v>37615</v>
      </c>
      <c r="F1710" s="4" t="s">
        <v>672</v>
      </c>
      <c r="G1710" s="4">
        <v>10</v>
      </c>
      <c r="H1710" t="str">
        <f>CONCATENATE(Source[[#This Row],[Subject]],TRIM(Source[[#This Row],[Course]]))</f>
        <v>HLTH10</v>
      </c>
      <c r="I1710" t="str">
        <f>VLOOKUP(Source[[#This Row],[SubjCrse]],'Courses and Categories'!$E$2:$G$1816,3,FALSE)</f>
        <v>Credit General Education</v>
      </c>
      <c r="J1710">
        <v>831</v>
      </c>
      <c r="K1710" t="s">
        <v>3343</v>
      </c>
      <c r="L1710" t="s">
        <v>87</v>
      </c>
      <c r="M1710" t="s">
        <v>897</v>
      </c>
      <c r="N1710" t="s">
        <v>42</v>
      </c>
      <c r="O1710" t="s">
        <v>42</v>
      </c>
      <c r="P1710" t="s">
        <v>42</v>
      </c>
      <c r="Q1710" t="s">
        <v>42</v>
      </c>
      <c r="S1710" t="s">
        <v>134</v>
      </c>
      <c r="T1710">
        <v>1</v>
      </c>
      <c r="U1710" s="1">
        <v>43479</v>
      </c>
      <c r="V1710" s="1">
        <v>43607</v>
      </c>
      <c r="W1710" t="s">
        <v>3345</v>
      </c>
      <c r="X1710" t="s">
        <v>899</v>
      </c>
      <c r="Y1710">
        <v>43</v>
      </c>
      <c r="Z1710">
        <v>38</v>
      </c>
      <c r="AA1710">
        <v>45</v>
      </c>
      <c r="AB1710">
        <v>84.444400000000002</v>
      </c>
      <c r="AD1710">
        <f>IF(ISBLANK(Source[[#This Row],[CrosslistID]]),1,1/COUNTIFS(Source[CrosslistID],Source[[#This Row],[CrosslistID]],Source[TermDesc],Source[[#This Row],[TermDesc]]))</f>
        <v>1</v>
      </c>
      <c r="AG1710">
        <v>0</v>
      </c>
      <c r="AH1710">
        <v>84.444400000000002</v>
      </c>
      <c r="AI1710">
        <v>4.3</v>
      </c>
      <c r="AJ1710">
        <v>4.3</v>
      </c>
      <c r="AK1710">
        <v>0.2</v>
      </c>
      <c r="AL17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10">
        <f>IF(AND(Source[[#This Row],[Credit_Noncredit]]="Noncredit",Source[[#This Row],[FTEF]]&gt;0),Source[[#This Row],[NC XLST FTES]]*525/(437.5*Source[[#This Row],[FTEF]]),0)</f>
        <v>0</v>
      </c>
      <c r="AN1710">
        <f>IF(Source[[#This Row],[Credit_Noncredit]]="Credit",Source[[#This Row],[Census Enrollment]],Source[[#This Row],[Noncredit Avg. Attendance]])</f>
        <v>43</v>
      </c>
    </row>
    <row r="1711" spans="1:40" x14ac:dyDescent="0.25">
      <c r="A1711" t="s">
        <v>4581</v>
      </c>
      <c r="B1711" t="s">
        <v>886</v>
      </c>
      <c r="C1711" t="s">
        <v>632</v>
      </c>
      <c r="D1711" t="s">
        <v>565</v>
      </c>
      <c r="E1711" s="4">
        <v>33203</v>
      </c>
      <c r="F1711" s="4" t="s">
        <v>672</v>
      </c>
      <c r="G1711" s="4">
        <v>25</v>
      </c>
      <c r="H1711" t="str">
        <f>CONCATENATE(Source[[#This Row],[Subject]],TRIM(Source[[#This Row],[Course]]))</f>
        <v>HLTH25</v>
      </c>
      <c r="I1711" t="str">
        <f>VLOOKUP(Source[[#This Row],[SubjCrse]],'Courses and Categories'!$E$2:$G$1816,3,FALSE)</f>
        <v>Credit General Education</v>
      </c>
      <c r="J1711">
        <v>1</v>
      </c>
      <c r="K1711" t="s">
        <v>1447</v>
      </c>
      <c r="L1711" t="s">
        <v>39</v>
      </c>
      <c r="M1711" t="s">
        <v>903</v>
      </c>
      <c r="N1711" t="s">
        <v>105</v>
      </c>
      <c r="O1711">
        <v>940</v>
      </c>
      <c r="P1711">
        <v>1055</v>
      </c>
      <c r="Q1711" t="s">
        <v>236</v>
      </c>
      <c r="R1711">
        <v>340</v>
      </c>
      <c r="S1711" t="s">
        <v>134</v>
      </c>
      <c r="T1711">
        <v>1</v>
      </c>
      <c r="U1711" s="1">
        <v>43479</v>
      </c>
      <c r="V1711" s="1">
        <v>43607</v>
      </c>
      <c r="W1711" t="s">
        <v>3344</v>
      </c>
      <c r="X1711" t="s">
        <v>1929</v>
      </c>
      <c r="Y1711">
        <v>32</v>
      </c>
      <c r="Z1711">
        <v>28</v>
      </c>
      <c r="AA1711">
        <v>45</v>
      </c>
      <c r="AB1711">
        <v>62.222200000000001</v>
      </c>
      <c r="AD1711">
        <f>IF(ISBLANK(Source[[#This Row],[CrosslistID]]),1,1/COUNTIFS(Source[CrosslistID],Source[[#This Row],[CrosslistID]],Source[TermDesc],Source[[#This Row],[TermDesc]]))</f>
        <v>1</v>
      </c>
      <c r="AG1711">
        <v>0</v>
      </c>
      <c r="AH1711">
        <v>62.222200000000001</v>
      </c>
      <c r="AI1711">
        <v>3</v>
      </c>
      <c r="AJ1711">
        <v>3.2</v>
      </c>
      <c r="AK1711">
        <v>0.2</v>
      </c>
      <c r="AL17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11">
        <f>IF(AND(Source[[#This Row],[Credit_Noncredit]]="Noncredit",Source[[#This Row],[FTEF]]&gt;0),Source[[#This Row],[NC XLST FTES]]*525/(437.5*Source[[#This Row],[FTEF]]),0)</f>
        <v>0</v>
      </c>
      <c r="AN1711">
        <f>IF(Source[[#This Row],[Credit_Noncredit]]="Credit",Source[[#This Row],[Census Enrollment]],Source[[#This Row],[Noncredit Avg. Attendance]])</f>
        <v>32</v>
      </c>
    </row>
    <row r="1712" spans="1:40" x14ac:dyDescent="0.25">
      <c r="A1712" t="s">
        <v>4581</v>
      </c>
      <c r="B1712" t="s">
        <v>886</v>
      </c>
      <c r="C1712" t="s">
        <v>632</v>
      </c>
      <c r="D1712" t="s">
        <v>565</v>
      </c>
      <c r="E1712" s="4">
        <v>36142</v>
      </c>
      <c r="F1712" s="4" t="s">
        <v>672</v>
      </c>
      <c r="G1712" s="4">
        <v>25</v>
      </c>
      <c r="H1712" t="str">
        <f>CONCATENATE(Source[[#This Row],[Subject]],TRIM(Source[[#This Row],[Course]]))</f>
        <v>HLTH25</v>
      </c>
      <c r="I1712" t="str">
        <f>VLOOKUP(Source[[#This Row],[SubjCrse]],'Courses and Categories'!$E$2:$G$1816,3,FALSE)</f>
        <v>Credit General Education</v>
      </c>
      <c r="J1712">
        <v>2</v>
      </c>
      <c r="K1712" t="s">
        <v>1447</v>
      </c>
      <c r="L1712" t="s">
        <v>39</v>
      </c>
      <c r="M1712" t="s">
        <v>903</v>
      </c>
      <c r="N1712" t="s">
        <v>105</v>
      </c>
      <c r="O1712">
        <v>1110</v>
      </c>
      <c r="P1712">
        <v>1225</v>
      </c>
      <c r="Q1712" t="s">
        <v>236</v>
      </c>
      <c r="R1712">
        <v>340</v>
      </c>
      <c r="S1712" t="s">
        <v>134</v>
      </c>
      <c r="T1712">
        <v>1</v>
      </c>
      <c r="U1712" s="1">
        <v>43479</v>
      </c>
      <c r="V1712" s="1">
        <v>43607</v>
      </c>
      <c r="W1712" t="s">
        <v>3344</v>
      </c>
      <c r="X1712" t="s">
        <v>1929</v>
      </c>
      <c r="Y1712">
        <v>42</v>
      </c>
      <c r="Z1712">
        <v>37</v>
      </c>
      <c r="AA1712">
        <v>45</v>
      </c>
      <c r="AB1712">
        <v>82.222200000000001</v>
      </c>
      <c r="AD1712">
        <f>IF(ISBLANK(Source[[#This Row],[CrosslistID]]),1,1/COUNTIFS(Source[CrosslistID],Source[[#This Row],[CrosslistID]],Source[TermDesc],Source[[#This Row],[TermDesc]]))</f>
        <v>1</v>
      </c>
      <c r="AG1712">
        <v>0</v>
      </c>
      <c r="AH1712">
        <v>82.222200000000001</v>
      </c>
      <c r="AI1712">
        <v>4.0999999999999996</v>
      </c>
      <c r="AJ1712">
        <v>4.2</v>
      </c>
      <c r="AK1712">
        <v>0.2</v>
      </c>
      <c r="AL17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12">
        <f>IF(AND(Source[[#This Row],[Credit_Noncredit]]="Noncredit",Source[[#This Row],[FTEF]]&gt;0),Source[[#This Row],[NC XLST FTES]]*525/(437.5*Source[[#This Row],[FTEF]]),0)</f>
        <v>0</v>
      </c>
      <c r="AN1712">
        <f>IF(Source[[#This Row],[Credit_Noncredit]]="Credit",Source[[#This Row],[Census Enrollment]],Source[[#This Row],[Noncredit Avg. Attendance]])</f>
        <v>42</v>
      </c>
    </row>
    <row r="1713" spans="1:40" x14ac:dyDescent="0.25">
      <c r="A1713" t="s">
        <v>4581</v>
      </c>
      <c r="B1713" t="s">
        <v>886</v>
      </c>
      <c r="C1713" t="s">
        <v>632</v>
      </c>
      <c r="D1713" t="s">
        <v>565</v>
      </c>
      <c r="E1713" s="4">
        <v>31222</v>
      </c>
      <c r="F1713" s="4" t="s">
        <v>672</v>
      </c>
      <c r="G1713" s="4">
        <v>25</v>
      </c>
      <c r="H1713" t="str">
        <f>CONCATENATE(Source[[#This Row],[Subject]],TRIM(Source[[#This Row],[Course]]))</f>
        <v>HLTH25</v>
      </c>
      <c r="I1713" t="str">
        <f>VLOOKUP(Source[[#This Row],[SubjCrse]],'Courses and Categories'!$E$2:$G$1816,3,FALSE)</f>
        <v>Credit General Education</v>
      </c>
      <c r="J1713">
        <v>4</v>
      </c>
      <c r="K1713" t="s">
        <v>1447</v>
      </c>
      <c r="L1713" t="s">
        <v>39</v>
      </c>
      <c r="M1713" t="s">
        <v>903</v>
      </c>
      <c r="N1713" t="s">
        <v>59</v>
      </c>
      <c r="O1713">
        <v>940</v>
      </c>
      <c r="P1713">
        <v>1055</v>
      </c>
      <c r="Q1713" t="s">
        <v>236</v>
      </c>
      <c r="R1713">
        <v>361</v>
      </c>
      <c r="S1713" t="s">
        <v>134</v>
      </c>
      <c r="T1713">
        <v>1</v>
      </c>
      <c r="U1713" s="1">
        <v>43479</v>
      </c>
      <c r="V1713" s="1">
        <v>43607</v>
      </c>
      <c r="W1713" t="s">
        <v>1474</v>
      </c>
      <c r="X1713" t="s">
        <v>1929</v>
      </c>
      <c r="Y1713">
        <v>18</v>
      </c>
      <c r="Z1713">
        <v>14</v>
      </c>
      <c r="AA1713">
        <v>45</v>
      </c>
      <c r="AB1713">
        <v>31.1111</v>
      </c>
      <c r="AD1713">
        <f>IF(ISBLANK(Source[[#This Row],[CrosslistID]]),1,1/COUNTIFS(Source[CrosslistID],Source[[#This Row],[CrosslistID]],Source[TermDesc],Source[[#This Row],[TermDesc]]))</f>
        <v>1</v>
      </c>
      <c r="AG1713">
        <v>0</v>
      </c>
      <c r="AH1713">
        <v>31.1111</v>
      </c>
      <c r="AI1713">
        <v>1.8</v>
      </c>
      <c r="AJ1713">
        <v>1.8</v>
      </c>
      <c r="AK1713">
        <v>0.2</v>
      </c>
      <c r="AL17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13">
        <f>IF(AND(Source[[#This Row],[Credit_Noncredit]]="Noncredit",Source[[#This Row],[FTEF]]&gt;0),Source[[#This Row],[NC XLST FTES]]*525/(437.5*Source[[#This Row],[FTEF]]),0)</f>
        <v>0</v>
      </c>
      <c r="AN1713">
        <f>IF(Source[[#This Row],[Credit_Noncredit]]="Credit",Source[[#This Row],[Census Enrollment]],Source[[#This Row],[Noncredit Avg. Attendance]])</f>
        <v>18</v>
      </c>
    </row>
    <row r="1714" spans="1:40" x14ac:dyDescent="0.25">
      <c r="A1714" t="s">
        <v>4581</v>
      </c>
      <c r="B1714" t="s">
        <v>886</v>
      </c>
      <c r="C1714" t="s">
        <v>632</v>
      </c>
      <c r="D1714" t="s">
        <v>565</v>
      </c>
      <c r="E1714" s="4">
        <v>31225</v>
      </c>
      <c r="F1714" s="4" t="s">
        <v>672</v>
      </c>
      <c r="G1714" s="4">
        <v>25</v>
      </c>
      <c r="H1714" t="str">
        <f>CONCATENATE(Source[[#This Row],[Subject]],TRIM(Source[[#This Row],[Course]]))</f>
        <v>HLTH25</v>
      </c>
      <c r="I1714" t="str">
        <f>VLOOKUP(Source[[#This Row],[SubjCrse]],'Courses and Categories'!$E$2:$G$1816,3,FALSE)</f>
        <v>Credit General Education</v>
      </c>
      <c r="J1714">
        <v>5</v>
      </c>
      <c r="K1714" t="s">
        <v>1447</v>
      </c>
      <c r="L1714" t="s">
        <v>39</v>
      </c>
      <c r="M1714" t="s">
        <v>903</v>
      </c>
      <c r="N1714" t="s">
        <v>59</v>
      </c>
      <c r="O1714">
        <v>1110</v>
      </c>
      <c r="P1714">
        <v>1225</v>
      </c>
      <c r="Q1714" t="s">
        <v>236</v>
      </c>
      <c r="R1714">
        <v>361</v>
      </c>
      <c r="S1714" t="s">
        <v>134</v>
      </c>
      <c r="T1714">
        <v>1</v>
      </c>
      <c r="U1714" s="1">
        <v>43479</v>
      </c>
      <c r="V1714" s="1">
        <v>43607</v>
      </c>
      <c r="W1714" t="s">
        <v>1474</v>
      </c>
      <c r="X1714" t="s">
        <v>1929</v>
      </c>
      <c r="Y1714">
        <v>30</v>
      </c>
      <c r="Z1714">
        <v>23</v>
      </c>
      <c r="AA1714">
        <v>45</v>
      </c>
      <c r="AB1714">
        <v>51.1111</v>
      </c>
      <c r="AD1714">
        <f>IF(ISBLANK(Source[[#This Row],[CrosslistID]]),1,1/COUNTIFS(Source[CrosslistID],Source[[#This Row],[CrosslistID]],Source[TermDesc],Source[[#This Row],[TermDesc]]))</f>
        <v>1</v>
      </c>
      <c r="AG1714">
        <v>0</v>
      </c>
      <c r="AH1714">
        <v>51.1111</v>
      </c>
      <c r="AI1714">
        <v>3</v>
      </c>
      <c r="AJ1714">
        <v>3</v>
      </c>
      <c r="AK1714">
        <v>0.2</v>
      </c>
      <c r="AL17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14">
        <f>IF(AND(Source[[#This Row],[Credit_Noncredit]]="Noncredit",Source[[#This Row],[FTEF]]&gt;0),Source[[#This Row],[NC XLST FTES]]*525/(437.5*Source[[#This Row],[FTEF]]),0)</f>
        <v>0</v>
      </c>
      <c r="AN1714">
        <f>IF(Source[[#This Row],[Credit_Noncredit]]="Credit",Source[[#This Row],[Census Enrollment]],Source[[#This Row],[Noncredit Avg. Attendance]])</f>
        <v>30</v>
      </c>
    </row>
    <row r="1715" spans="1:40" x14ac:dyDescent="0.25">
      <c r="A1715" t="s">
        <v>4581</v>
      </c>
      <c r="B1715" t="s">
        <v>886</v>
      </c>
      <c r="C1715" t="s">
        <v>632</v>
      </c>
      <c r="D1715" t="s">
        <v>565</v>
      </c>
      <c r="E1715" s="4">
        <v>32612</v>
      </c>
      <c r="F1715" s="4" t="s">
        <v>672</v>
      </c>
      <c r="G1715" s="4">
        <v>25</v>
      </c>
      <c r="H1715" t="str">
        <f>CONCATENATE(Source[[#This Row],[Subject]],TRIM(Source[[#This Row],[Course]]))</f>
        <v>HLTH25</v>
      </c>
      <c r="I1715" t="str">
        <f>VLOOKUP(Source[[#This Row],[SubjCrse]],'Courses and Categories'!$E$2:$G$1816,3,FALSE)</f>
        <v>Credit General Education</v>
      </c>
      <c r="J1715">
        <v>6</v>
      </c>
      <c r="K1715" t="s">
        <v>1447</v>
      </c>
      <c r="L1715" t="s">
        <v>39</v>
      </c>
      <c r="M1715" t="s">
        <v>903</v>
      </c>
      <c r="N1715" t="s">
        <v>59</v>
      </c>
      <c r="O1715">
        <v>1240</v>
      </c>
      <c r="P1715">
        <v>1355</v>
      </c>
      <c r="Q1715" t="s">
        <v>236</v>
      </c>
      <c r="R1715">
        <v>361</v>
      </c>
      <c r="S1715" t="s">
        <v>134</v>
      </c>
      <c r="T1715">
        <v>1</v>
      </c>
      <c r="U1715" s="1">
        <v>43479</v>
      </c>
      <c r="V1715" s="1">
        <v>43607</v>
      </c>
      <c r="W1715" t="s">
        <v>1474</v>
      </c>
      <c r="X1715" t="s">
        <v>1929</v>
      </c>
      <c r="Y1715">
        <v>34</v>
      </c>
      <c r="Z1715">
        <v>31</v>
      </c>
      <c r="AA1715">
        <v>45</v>
      </c>
      <c r="AB1715">
        <v>68.888900000000007</v>
      </c>
      <c r="AD1715">
        <f>IF(ISBLANK(Source[[#This Row],[CrosslistID]]),1,1/COUNTIFS(Source[CrosslistID],Source[[#This Row],[CrosslistID]],Source[TermDesc],Source[[#This Row],[TermDesc]]))</f>
        <v>1</v>
      </c>
      <c r="AG1715">
        <v>0</v>
      </c>
      <c r="AH1715">
        <v>68.888900000000007</v>
      </c>
      <c r="AI1715">
        <v>3.3</v>
      </c>
      <c r="AJ1715">
        <v>3.4</v>
      </c>
      <c r="AK1715">
        <v>0.2</v>
      </c>
      <c r="AL17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15">
        <f>IF(AND(Source[[#This Row],[Credit_Noncredit]]="Noncredit",Source[[#This Row],[FTEF]]&gt;0),Source[[#This Row],[NC XLST FTES]]*525/(437.5*Source[[#This Row],[FTEF]]),0)</f>
        <v>0</v>
      </c>
      <c r="AN1715">
        <f>IF(Source[[#This Row],[Credit_Noncredit]]="Credit",Source[[#This Row],[Census Enrollment]],Source[[#This Row],[Noncredit Avg. Attendance]])</f>
        <v>34</v>
      </c>
    </row>
    <row r="1716" spans="1:40" x14ac:dyDescent="0.25">
      <c r="A1716" t="s">
        <v>4581</v>
      </c>
      <c r="B1716" t="s">
        <v>886</v>
      </c>
      <c r="C1716" t="s">
        <v>632</v>
      </c>
      <c r="D1716" t="s">
        <v>565</v>
      </c>
      <c r="E1716" s="4">
        <v>31810</v>
      </c>
      <c r="F1716" s="4" t="s">
        <v>672</v>
      </c>
      <c r="G1716" s="4">
        <v>25</v>
      </c>
      <c r="H1716" t="str">
        <f>CONCATENATE(Source[[#This Row],[Subject]],TRIM(Source[[#This Row],[Course]]))</f>
        <v>HLTH25</v>
      </c>
      <c r="I1716" t="str">
        <f>VLOOKUP(Source[[#This Row],[SubjCrse]],'Courses and Categories'!$E$2:$G$1816,3,FALSE)</f>
        <v>Credit General Education</v>
      </c>
      <c r="J1716">
        <v>502</v>
      </c>
      <c r="K1716" t="s">
        <v>1447</v>
      </c>
      <c r="L1716" t="s">
        <v>87</v>
      </c>
      <c r="M1716" t="s">
        <v>903</v>
      </c>
      <c r="N1716" t="s">
        <v>185</v>
      </c>
      <c r="O1716">
        <v>1810</v>
      </c>
      <c r="P1716">
        <v>2100</v>
      </c>
      <c r="Q1716" t="s">
        <v>236</v>
      </c>
      <c r="R1716">
        <v>361</v>
      </c>
      <c r="S1716" t="s">
        <v>134</v>
      </c>
      <c r="T1716">
        <v>1</v>
      </c>
      <c r="U1716" s="1">
        <v>43479</v>
      </c>
      <c r="V1716" s="1">
        <v>43607</v>
      </c>
      <c r="W1716" t="s">
        <v>5190</v>
      </c>
      <c r="X1716" t="s">
        <v>1929</v>
      </c>
      <c r="Y1716">
        <v>20</v>
      </c>
      <c r="Z1716">
        <v>18</v>
      </c>
      <c r="AA1716">
        <v>45</v>
      </c>
      <c r="AB1716">
        <v>40</v>
      </c>
      <c r="AD1716">
        <f>IF(ISBLANK(Source[[#This Row],[CrosslistID]]),1,1/COUNTIFS(Source[CrosslistID],Source[[#This Row],[CrosslistID]],Source[TermDesc],Source[[#This Row],[TermDesc]]))</f>
        <v>1</v>
      </c>
      <c r="AG1716">
        <v>0</v>
      </c>
      <c r="AH1716">
        <v>40</v>
      </c>
      <c r="AI1716">
        <v>1.8</v>
      </c>
      <c r="AJ1716">
        <v>2</v>
      </c>
      <c r="AK1716">
        <v>0.2</v>
      </c>
      <c r="AL17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16">
        <f>IF(AND(Source[[#This Row],[Credit_Noncredit]]="Noncredit",Source[[#This Row],[FTEF]]&gt;0),Source[[#This Row],[NC XLST FTES]]*525/(437.5*Source[[#This Row],[FTEF]]),0)</f>
        <v>0</v>
      </c>
      <c r="AN1716">
        <f>IF(Source[[#This Row],[Credit_Noncredit]]="Credit",Source[[#This Row],[Census Enrollment]],Source[[#This Row],[Noncredit Avg. Attendance]])</f>
        <v>20</v>
      </c>
    </row>
    <row r="1717" spans="1:40" x14ac:dyDescent="0.25">
      <c r="A1717" t="s">
        <v>4581</v>
      </c>
      <c r="B1717" t="s">
        <v>886</v>
      </c>
      <c r="C1717" t="s">
        <v>632</v>
      </c>
      <c r="D1717" t="s">
        <v>565</v>
      </c>
      <c r="E1717" s="4">
        <v>37154</v>
      </c>
      <c r="F1717" s="4" t="s">
        <v>672</v>
      </c>
      <c r="G1717" s="4">
        <v>25</v>
      </c>
      <c r="H1717" t="str">
        <f>CONCATENATE(Source[[#This Row],[Subject]],TRIM(Source[[#This Row],[Course]]))</f>
        <v>HLTH25</v>
      </c>
      <c r="I1717" t="str">
        <f>VLOOKUP(Source[[#This Row],[SubjCrse]],'Courses and Categories'!$E$2:$G$1816,3,FALSE)</f>
        <v>Credit General Education</v>
      </c>
      <c r="J1717">
        <v>931</v>
      </c>
      <c r="K1717" t="s">
        <v>1447</v>
      </c>
      <c r="L1717" t="s">
        <v>87</v>
      </c>
      <c r="M1717" t="s">
        <v>897</v>
      </c>
      <c r="N1717" t="s">
        <v>42</v>
      </c>
      <c r="O1717" t="s">
        <v>42</v>
      </c>
      <c r="P1717" t="s">
        <v>42</v>
      </c>
      <c r="Q1717" t="s">
        <v>42</v>
      </c>
      <c r="S1717" t="s">
        <v>134</v>
      </c>
      <c r="T1717" t="s">
        <v>44</v>
      </c>
      <c r="U1717" s="1">
        <v>43493</v>
      </c>
      <c r="V1717" s="1">
        <v>43607</v>
      </c>
      <c r="W1717" t="s">
        <v>1449</v>
      </c>
      <c r="X1717" t="s">
        <v>918</v>
      </c>
      <c r="Y1717">
        <v>41</v>
      </c>
      <c r="Z1717">
        <v>41</v>
      </c>
      <c r="AA1717">
        <v>45</v>
      </c>
      <c r="AB1717">
        <v>91.111099999999993</v>
      </c>
      <c r="AD1717">
        <f>IF(ISBLANK(Source[[#This Row],[CrosslistID]]),1,1/COUNTIFS(Source[CrosslistID],Source[[#This Row],[CrosslistID]],Source[TermDesc],Source[[#This Row],[TermDesc]]))</f>
        <v>1</v>
      </c>
      <c r="AG1717">
        <v>0</v>
      </c>
      <c r="AH1717">
        <v>91.111099999999993</v>
      </c>
      <c r="AI1717">
        <v>4</v>
      </c>
      <c r="AJ1717">
        <v>4.0999999999999996</v>
      </c>
      <c r="AK1717">
        <v>0.2</v>
      </c>
      <c r="AL17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17">
        <f>IF(AND(Source[[#This Row],[Credit_Noncredit]]="Noncredit",Source[[#This Row],[FTEF]]&gt;0),Source[[#This Row],[NC XLST FTES]]*525/(437.5*Source[[#This Row],[FTEF]]),0)</f>
        <v>0</v>
      </c>
      <c r="AN1717">
        <f>IF(Source[[#This Row],[Credit_Noncredit]]="Credit",Source[[#This Row],[Census Enrollment]],Source[[#This Row],[Noncredit Avg. Attendance]])</f>
        <v>41</v>
      </c>
    </row>
    <row r="1718" spans="1:40" x14ac:dyDescent="0.25">
      <c r="A1718" t="s">
        <v>4581</v>
      </c>
      <c r="B1718" t="s">
        <v>886</v>
      </c>
      <c r="C1718" t="s">
        <v>632</v>
      </c>
      <c r="D1718" t="s">
        <v>565</v>
      </c>
      <c r="E1718" s="4">
        <v>30274</v>
      </c>
      <c r="F1718" s="4" t="s">
        <v>672</v>
      </c>
      <c r="G1718" s="4">
        <v>27</v>
      </c>
      <c r="H1718" t="str">
        <f>CONCATENATE(Source[[#This Row],[Subject]],TRIM(Source[[#This Row],[Course]]))</f>
        <v>HLTH27</v>
      </c>
      <c r="I1718" t="str">
        <f>VLOOKUP(Source[[#This Row],[SubjCrse]],'Courses and Categories'!$E$2:$G$1816,3,FALSE)</f>
        <v>Credit General Education</v>
      </c>
      <c r="J1718">
        <v>1</v>
      </c>
      <c r="K1718" t="s">
        <v>1451</v>
      </c>
      <c r="L1718" t="s">
        <v>39</v>
      </c>
      <c r="M1718" t="s">
        <v>903</v>
      </c>
      <c r="N1718" t="s">
        <v>59</v>
      </c>
      <c r="O1718">
        <v>940</v>
      </c>
      <c r="P1718">
        <v>1055</v>
      </c>
      <c r="Q1718" t="s">
        <v>236</v>
      </c>
      <c r="R1718">
        <v>330</v>
      </c>
      <c r="S1718" t="s">
        <v>134</v>
      </c>
      <c r="T1718">
        <v>1</v>
      </c>
      <c r="U1718" s="1">
        <v>43479</v>
      </c>
      <c r="V1718" s="1">
        <v>43607</v>
      </c>
      <c r="W1718" t="s">
        <v>3348</v>
      </c>
      <c r="X1718" t="s">
        <v>1929</v>
      </c>
      <c r="Y1718">
        <v>27</v>
      </c>
      <c r="Z1718">
        <v>22</v>
      </c>
      <c r="AA1718">
        <v>45</v>
      </c>
      <c r="AB1718">
        <v>48.8889</v>
      </c>
      <c r="AD1718">
        <f>IF(ISBLANK(Source[[#This Row],[CrosslistID]]),1,1/COUNTIFS(Source[CrosslistID],Source[[#This Row],[CrosslistID]],Source[TermDesc],Source[[#This Row],[TermDesc]]))</f>
        <v>1</v>
      </c>
      <c r="AG1718">
        <v>0</v>
      </c>
      <c r="AH1718">
        <v>48.8889</v>
      </c>
      <c r="AI1718">
        <v>2.6</v>
      </c>
      <c r="AJ1718">
        <v>2.7</v>
      </c>
      <c r="AK1718">
        <v>0.2</v>
      </c>
      <c r="AL17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18">
        <f>IF(AND(Source[[#This Row],[Credit_Noncredit]]="Noncredit",Source[[#This Row],[FTEF]]&gt;0),Source[[#This Row],[NC XLST FTES]]*525/(437.5*Source[[#This Row],[FTEF]]),0)</f>
        <v>0</v>
      </c>
      <c r="AN1718">
        <f>IF(Source[[#This Row],[Credit_Noncredit]]="Credit",Source[[#This Row],[Census Enrollment]],Source[[#This Row],[Noncredit Avg. Attendance]])</f>
        <v>27</v>
      </c>
    </row>
    <row r="1719" spans="1:40" x14ac:dyDescent="0.25">
      <c r="A1719" t="s">
        <v>4581</v>
      </c>
      <c r="B1719" t="s">
        <v>886</v>
      </c>
      <c r="C1719" t="s">
        <v>632</v>
      </c>
      <c r="D1719" t="s">
        <v>565</v>
      </c>
      <c r="E1719" s="4">
        <v>30273</v>
      </c>
      <c r="F1719" s="4" t="s">
        <v>672</v>
      </c>
      <c r="G1719" s="4">
        <v>27</v>
      </c>
      <c r="H1719" t="str">
        <f>CONCATENATE(Source[[#This Row],[Subject]],TRIM(Source[[#This Row],[Course]]))</f>
        <v>HLTH27</v>
      </c>
      <c r="I1719" t="str">
        <f>VLOOKUP(Source[[#This Row],[SubjCrse]],'Courses and Categories'!$E$2:$G$1816,3,FALSE)</f>
        <v>Credit General Education</v>
      </c>
      <c r="J1719">
        <v>2</v>
      </c>
      <c r="K1719" t="s">
        <v>1451</v>
      </c>
      <c r="L1719" t="s">
        <v>39</v>
      </c>
      <c r="M1719" t="s">
        <v>903</v>
      </c>
      <c r="N1719" t="s">
        <v>59</v>
      </c>
      <c r="O1719">
        <v>1110</v>
      </c>
      <c r="P1719">
        <v>1225</v>
      </c>
      <c r="Q1719" t="s">
        <v>236</v>
      </c>
      <c r="R1719">
        <v>330</v>
      </c>
      <c r="S1719" t="s">
        <v>134</v>
      </c>
      <c r="T1719">
        <v>1</v>
      </c>
      <c r="U1719" s="1">
        <v>43479</v>
      </c>
      <c r="V1719" s="1">
        <v>43607</v>
      </c>
      <c r="W1719" t="s">
        <v>3348</v>
      </c>
      <c r="X1719" t="s">
        <v>1929</v>
      </c>
      <c r="Y1719">
        <v>34</v>
      </c>
      <c r="Z1719">
        <v>30</v>
      </c>
      <c r="AA1719">
        <v>45</v>
      </c>
      <c r="AB1719">
        <v>66.666700000000006</v>
      </c>
      <c r="AD1719">
        <f>IF(ISBLANK(Source[[#This Row],[CrosslistID]]),1,1/COUNTIFS(Source[CrosslistID],Source[[#This Row],[CrosslistID]],Source[TermDesc],Source[[#This Row],[TermDesc]]))</f>
        <v>1</v>
      </c>
      <c r="AG1719">
        <v>0</v>
      </c>
      <c r="AH1719">
        <v>66.666700000000006</v>
      </c>
      <c r="AI1719">
        <v>3.3</v>
      </c>
      <c r="AJ1719">
        <v>3.4</v>
      </c>
      <c r="AK1719">
        <v>0.2</v>
      </c>
      <c r="AL17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19">
        <f>IF(AND(Source[[#This Row],[Credit_Noncredit]]="Noncredit",Source[[#This Row],[FTEF]]&gt;0),Source[[#This Row],[NC XLST FTES]]*525/(437.5*Source[[#This Row],[FTEF]]),0)</f>
        <v>0</v>
      </c>
      <c r="AN1719">
        <f>IF(Source[[#This Row],[Credit_Noncredit]]="Credit",Source[[#This Row],[Census Enrollment]],Source[[#This Row],[Noncredit Avg. Attendance]])</f>
        <v>34</v>
      </c>
    </row>
    <row r="1720" spans="1:40" x14ac:dyDescent="0.25">
      <c r="A1720" t="s">
        <v>4581</v>
      </c>
      <c r="B1720" t="s">
        <v>886</v>
      </c>
      <c r="C1720" t="s">
        <v>632</v>
      </c>
      <c r="D1720" t="s">
        <v>565</v>
      </c>
      <c r="E1720" s="4">
        <v>36991</v>
      </c>
      <c r="F1720" s="4" t="s">
        <v>672</v>
      </c>
      <c r="G1720" s="4">
        <v>27</v>
      </c>
      <c r="H1720" t="str">
        <f>CONCATENATE(Source[[#This Row],[Subject]],TRIM(Source[[#This Row],[Course]]))</f>
        <v>HLTH27</v>
      </c>
      <c r="I1720" t="str">
        <f>VLOOKUP(Source[[#This Row],[SubjCrse]],'Courses and Categories'!$E$2:$G$1816,3,FALSE)</f>
        <v>Credit General Education</v>
      </c>
      <c r="J1720">
        <v>831</v>
      </c>
      <c r="K1720" t="s">
        <v>1451</v>
      </c>
      <c r="L1720" t="s">
        <v>87</v>
      </c>
      <c r="M1720" t="s">
        <v>897</v>
      </c>
      <c r="N1720" t="s">
        <v>42</v>
      </c>
      <c r="O1720" t="s">
        <v>42</v>
      </c>
      <c r="P1720" t="s">
        <v>42</v>
      </c>
      <c r="Q1720" t="s">
        <v>42</v>
      </c>
      <c r="S1720" t="s">
        <v>134</v>
      </c>
      <c r="T1720">
        <v>1</v>
      </c>
      <c r="U1720" s="1">
        <v>43479</v>
      </c>
      <c r="V1720" s="1">
        <v>43607</v>
      </c>
      <c r="W1720" t="s">
        <v>1452</v>
      </c>
      <c r="X1720" t="s">
        <v>899</v>
      </c>
      <c r="Y1720">
        <v>39</v>
      </c>
      <c r="Z1720">
        <v>36</v>
      </c>
      <c r="AA1720">
        <v>45</v>
      </c>
      <c r="AB1720">
        <v>80</v>
      </c>
      <c r="AD1720">
        <f>IF(ISBLANK(Source[[#This Row],[CrosslistID]]),1,1/COUNTIFS(Source[CrosslistID],Source[[#This Row],[CrosslistID]],Source[TermDesc],Source[[#This Row],[TermDesc]]))</f>
        <v>1</v>
      </c>
      <c r="AG1720">
        <v>0</v>
      </c>
      <c r="AH1720">
        <v>80</v>
      </c>
      <c r="AI1720">
        <v>3.8</v>
      </c>
      <c r="AJ1720">
        <v>3.9</v>
      </c>
      <c r="AK1720">
        <v>0.2</v>
      </c>
      <c r="AL17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20">
        <f>IF(AND(Source[[#This Row],[Credit_Noncredit]]="Noncredit",Source[[#This Row],[FTEF]]&gt;0),Source[[#This Row],[NC XLST FTES]]*525/(437.5*Source[[#This Row],[FTEF]]),0)</f>
        <v>0</v>
      </c>
      <c r="AN1720">
        <f>IF(Source[[#This Row],[Credit_Noncredit]]="Credit",Source[[#This Row],[Census Enrollment]],Source[[#This Row],[Noncredit Avg. Attendance]])</f>
        <v>39</v>
      </c>
    </row>
    <row r="1721" spans="1:40" x14ac:dyDescent="0.25">
      <c r="A1721" t="s">
        <v>4581</v>
      </c>
      <c r="B1721" t="s">
        <v>886</v>
      </c>
      <c r="C1721" t="s">
        <v>632</v>
      </c>
      <c r="D1721" t="s">
        <v>565</v>
      </c>
      <c r="E1721" s="4">
        <v>39144</v>
      </c>
      <c r="F1721" s="4" t="s">
        <v>672</v>
      </c>
      <c r="G1721" s="4">
        <v>27</v>
      </c>
      <c r="H1721" t="str">
        <f>CONCATENATE(Source[[#This Row],[Subject]],TRIM(Source[[#This Row],[Course]]))</f>
        <v>HLTH27</v>
      </c>
      <c r="I1721" t="str">
        <f>VLOOKUP(Source[[#This Row],[SubjCrse]],'Courses and Categories'!$E$2:$G$1816,3,FALSE)</f>
        <v>Credit General Education</v>
      </c>
      <c r="J1721">
        <v>832</v>
      </c>
      <c r="K1721" t="s">
        <v>1451</v>
      </c>
      <c r="L1721" t="s">
        <v>87</v>
      </c>
      <c r="M1721" t="s">
        <v>897</v>
      </c>
      <c r="N1721" t="s">
        <v>42</v>
      </c>
      <c r="O1721" t="s">
        <v>42</v>
      </c>
      <c r="P1721" t="s">
        <v>42</v>
      </c>
      <c r="Q1721" t="s">
        <v>42</v>
      </c>
      <c r="S1721" t="s">
        <v>134</v>
      </c>
      <c r="T1721" t="s">
        <v>44</v>
      </c>
      <c r="U1721" s="1">
        <v>43493</v>
      </c>
      <c r="V1721" s="1">
        <v>43607</v>
      </c>
      <c r="W1721" t="s">
        <v>1452</v>
      </c>
      <c r="X1721" t="s">
        <v>918</v>
      </c>
      <c r="Y1721">
        <v>35</v>
      </c>
      <c r="Z1721">
        <v>33</v>
      </c>
      <c r="AA1721">
        <v>45</v>
      </c>
      <c r="AB1721">
        <v>73.333299999999994</v>
      </c>
      <c r="AD1721">
        <f>IF(ISBLANK(Source[[#This Row],[CrosslistID]]),1,1/COUNTIFS(Source[CrosslistID],Source[[#This Row],[CrosslistID]],Source[TermDesc],Source[[#This Row],[TermDesc]]))</f>
        <v>1</v>
      </c>
      <c r="AG1721">
        <v>0</v>
      </c>
      <c r="AH1721">
        <v>73.333299999999994</v>
      </c>
      <c r="AI1721">
        <v>3.2</v>
      </c>
      <c r="AJ1721">
        <v>3.5</v>
      </c>
      <c r="AK1721">
        <v>0.2</v>
      </c>
      <c r="AL17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21">
        <f>IF(AND(Source[[#This Row],[Credit_Noncredit]]="Noncredit",Source[[#This Row],[FTEF]]&gt;0),Source[[#This Row],[NC XLST FTES]]*525/(437.5*Source[[#This Row],[FTEF]]),0)</f>
        <v>0</v>
      </c>
      <c r="AN1721">
        <f>IF(Source[[#This Row],[Credit_Noncredit]]="Credit",Source[[#This Row],[Census Enrollment]],Source[[#This Row],[Noncredit Avg. Attendance]])</f>
        <v>35</v>
      </c>
    </row>
    <row r="1722" spans="1:40" x14ac:dyDescent="0.25">
      <c r="A1722" t="s">
        <v>4581</v>
      </c>
      <c r="B1722" t="s">
        <v>886</v>
      </c>
      <c r="C1722" t="s">
        <v>632</v>
      </c>
      <c r="D1722" t="s">
        <v>565</v>
      </c>
      <c r="E1722" s="4">
        <v>37617</v>
      </c>
      <c r="F1722" s="4" t="s">
        <v>672</v>
      </c>
      <c r="G1722" s="4">
        <v>30</v>
      </c>
      <c r="H1722" t="str">
        <f>CONCATENATE(Source[[#This Row],[Subject]],TRIM(Source[[#This Row],[Course]]))</f>
        <v>HLTH30</v>
      </c>
      <c r="I1722" t="str">
        <f>VLOOKUP(Source[[#This Row],[SubjCrse]],'Courses and Categories'!$E$2:$G$1816,3,FALSE)</f>
        <v>Credit Gen Ed/CTE</v>
      </c>
      <c r="J1722">
        <v>1</v>
      </c>
      <c r="K1722" t="s">
        <v>3349</v>
      </c>
      <c r="L1722" t="s">
        <v>39</v>
      </c>
      <c r="M1722" t="s">
        <v>903</v>
      </c>
      <c r="N1722" t="s">
        <v>41</v>
      </c>
      <c r="O1722">
        <v>1610</v>
      </c>
      <c r="P1722">
        <v>1900</v>
      </c>
      <c r="Q1722" t="s">
        <v>236</v>
      </c>
      <c r="R1722">
        <v>340</v>
      </c>
      <c r="S1722" t="s">
        <v>134</v>
      </c>
      <c r="T1722">
        <v>1</v>
      </c>
      <c r="U1722" s="1">
        <v>43479</v>
      </c>
      <c r="V1722" s="1">
        <v>43607</v>
      </c>
      <c r="W1722" t="s">
        <v>5191</v>
      </c>
      <c r="X1722" t="s">
        <v>1929</v>
      </c>
      <c r="Y1722">
        <v>29</v>
      </c>
      <c r="Z1722">
        <v>22</v>
      </c>
      <c r="AA1722">
        <v>45</v>
      </c>
      <c r="AB1722">
        <v>48.8889</v>
      </c>
      <c r="AD1722">
        <f>IF(ISBLANK(Source[[#This Row],[CrosslistID]]),1,1/COUNTIFS(Source[CrosslistID],Source[[#This Row],[CrosslistID]],Source[TermDesc],Source[[#This Row],[TermDesc]]))</f>
        <v>1</v>
      </c>
      <c r="AG1722">
        <v>0</v>
      </c>
      <c r="AH1722">
        <v>48.8889</v>
      </c>
      <c r="AI1722">
        <v>2.9</v>
      </c>
      <c r="AJ1722">
        <v>2.9</v>
      </c>
      <c r="AK1722">
        <v>0.2</v>
      </c>
      <c r="AL17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22">
        <f>IF(AND(Source[[#This Row],[Credit_Noncredit]]="Noncredit",Source[[#This Row],[FTEF]]&gt;0),Source[[#This Row],[NC XLST FTES]]*525/(437.5*Source[[#This Row],[FTEF]]),0)</f>
        <v>0</v>
      </c>
      <c r="AN1722">
        <f>IF(Source[[#This Row],[Credit_Noncredit]]="Credit",Source[[#This Row],[Census Enrollment]],Source[[#This Row],[Noncredit Avg. Attendance]])</f>
        <v>29</v>
      </c>
    </row>
    <row r="1723" spans="1:40" x14ac:dyDescent="0.25">
      <c r="A1723" t="s">
        <v>4581</v>
      </c>
      <c r="B1723" t="s">
        <v>886</v>
      </c>
      <c r="C1723" t="s">
        <v>632</v>
      </c>
      <c r="D1723" t="s">
        <v>565</v>
      </c>
      <c r="E1723" s="4">
        <v>30310</v>
      </c>
      <c r="F1723" s="4" t="s">
        <v>672</v>
      </c>
      <c r="G1723" s="4">
        <v>33</v>
      </c>
      <c r="H1723" t="str">
        <f>CONCATENATE(Source[[#This Row],[Subject]],TRIM(Source[[#This Row],[Course]]))</f>
        <v>HLTH33</v>
      </c>
      <c r="I1723" t="str">
        <f>VLOOKUP(Source[[#This Row],[SubjCrse]],'Courses and Categories'!$E$2:$G$1816,3,FALSE)</f>
        <v>Credit General Education</v>
      </c>
      <c r="J1723">
        <v>1</v>
      </c>
      <c r="K1723" t="s">
        <v>1453</v>
      </c>
      <c r="L1723" t="s">
        <v>39</v>
      </c>
      <c r="M1723" t="s">
        <v>903</v>
      </c>
      <c r="N1723" t="s">
        <v>105</v>
      </c>
      <c r="O1723">
        <v>1010</v>
      </c>
      <c r="P1723">
        <v>1100</v>
      </c>
      <c r="Q1723" t="s">
        <v>236</v>
      </c>
      <c r="R1723">
        <v>330</v>
      </c>
      <c r="S1723" t="s">
        <v>134</v>
      </c>
      <c r="T1723">
        <v>1</v>
      </c>
      <c r="U1723" s="1">
        <v>43479</v>
      </c>
      <c r="V1723" s="1">
        <v>43607</v>
      </c>
      <c r="W1723" t="s">
        <v>3104</v>
      </c>
      <c r="X1723" t="s">
        <v>1929</v>
      </c>
      <c r="Y1723">
        <v>40</v>
      </c>
      <c r="Z1723">
        <v>38</v>
      </c>
      <c r="AA1723">
        <v>45</v>
      </c>
      <c r="AB1723">
        <v>84.444400000000002</v>
      </c>
      <c r="AD1723">
        <f>IF(ISBLANK(Source[[#This Row],[CrosslistID]]),1,1/COUNTIFS(Source[CrosslistID],Source[[#This Row],[CrosslistID]],Source[TermDesc],Source[[#This Row],[TermDesc]]))</f>
        <v>1</v>
      </c>
      <c r="AG1723">
        <v>0</v>
      </c>
      <c r="AH1723">
        <v>84.444400000000002</v>
      </c>
      <c r="AI1723">
        <v>2.6</v>
      </c>
      <c r="AJ1723">
        <v>2.6667000000000001</v>
      </c>
      <c r="AK1723">
        <v>0.1333</v>
      </c>
      <c r="AL17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23">
        <f>IF(AND(Source[[#This Row],[Credit_Noncredit]]="Noncredit",Source[[#This Row],[FTEF]]&gt;0),Source[[#This Row],[NC XLST FTES]]*525/(437.5*Source[[#This Row],[FTEF]]),0)</f>
        <v>0</v>
      </c>
      <c r="AN1723">
        <f>IF(Source[[#This Row],[Credit_Noncredit]]="Credit",Source[[#This Row],[Census Enrollment]],Source[[#This Row],[Noncredit Avg. Attendance]])</f>
        <v>40</v>
      </c>
    </row>
    <row r="1724" spans="1:40" x14ac:dyDescent="0.25">
      <c r="A1724" t="s">
        <v>4581</v>
      </c>
      <c r="B1724" t="s">
        <v>886</v>
      </c>
      <c r="C1724" t="s">
        <v>632</v>
      </c>
      <c r="D1724" t="s">
        <v>565</v>
      </c>
      <c r="E1724" s="4">
        <v>30314</v>
      </c>
      <c r="F1724" s="4" t="s">
        <v>672</v>
      </c>
      <c r="G1724" s="4">
        <v>33</v>
      </c>
      <c r="H1724" t="str">
        <f>CONCATENATE(Source[[#This Row],[Subject]],TRIM(Source[[#This Row],[Course]]))</f>
        <v>HLTH33</v>
      </c>
      <c r="I1724" t="str">
        <f>VLOOKUP(Source[[#This Row],[SubjCrse]],'Courses and Categories'!$E$2:$G$1816,3,FALSE)</f>
        <v>Credit General Education</v>
      </c>
      <c r="J1724">
        <v>2</v>
      </c>
      <c r="K1724" t="s">
        <v>1453</v>
      </c>
      <c r="L1724" t="s">
        <v>39</v>
      </c>
      <c r="M1724" t="s">
        <v>903</v>
      </c>
      <c r="N1724" t="s">
        <v>105</v>
      </c>
      <c r="O1724">
        <v>1110</v>
      </c>
      <c r="P1724">
        <v>1200</v>
      </c>
      <c r="Q1724" t="s">
        <v>236</v>
      </c>
      <c r="R1724">
        <v>330</v>
      </c>
      <c r="S1724" t="s">
        <v>134</v>
      </c>
      <c r="T1724">
        <v>1</v>
      </c>
      <c r="U1724" s="1">
        <v>43479</v>
      </c>
      <c r="V1724" s="1">
        <v>43607</v>
      </c>
      <c r="W1724" t="s">
        <v>3104</v>
      </c>
      <c r="X1724" t="s">
        <v>1929</v>
      </c>
      <c r="Y1724">
        <v>34</v>
      </c>
      <c r="Z1724">
        <v>33</v>
      </c>
      <c r="AA1724">
        <v>45</v>
      </c>
      <c r="AB1724">
        <v>73.333299999999994</v>
      </c>
      <c r="AD1724">
        <f>IF(ISBLANK(Source[[#This Row],[CrosslistID]]),1,1/COUNTIFS(Source[CrosslistID],Source[[#This Row],[CrosslistID]],Source[TermDesc],Source[[#This Row],[TermDesc]]))</f>
        <v>1</v>
      </c>
      <c r="AG1724">
        <v>0</v>
      </c>
      <c r="AH1724">
        <v>73.333299999999994</v>
      </c>
      <c r="AI1724">
        <v>2.2000000000000002</v>
      </c>
      <c r="AJ1724">
        <v>2.2667000000000002</v>
      </c>
      <c r="AK1724">
        <v>0.1333</v>
      </c>
      <c r="AL17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24">
        <f>IF(AND(Source[[#This Row],[Credit_Noncredit]]="Noncredit",Source[[#This Row],[FTEF]]&gt;0),Source[[#This Row],[NC XLST FTES]]*525/(437.5*Source[[#This Row],[FTEF]]),0)</f>
        <v>0</v>
      </c>
      <c r="AN1724">
        <f>IF(Source[[#This Row],[Credit_Noncredit]]="Credit",Source[[#This Row],[Census Enrollment]],Source[[#This Row],[Noncredit Avg. Attendance]])</f>
        <v>34</v>
      </c>
    </row>
    <row r="1725" spans="1:40" x14ac:dyDescent="0.25">
      <c r="A1725" t="s">
        <v>4581</v>
      </c>
      <c r="B1725" t="s">
        <v>886</v>
      </c>
      <c r="C1725" t="s">
        <v>632</v>
      </c>
      <c r="D1725" t="s">
        <v>565</v>
      </c>
      <c r="E1725" s="4">
        <v>38927</v>
      </c>
      <c r="F1725" s="4" t="s">
        <v>672</v>
      </c>
      <c r="G1725" s="4">
        <v>33</v>
      </c>
      <c r="H1725" t="str">
        <f>CONCATENATE(Source[[#This Row],[Subject]],TRIM(Source[[#This Row],[Course]]))</f>
        <v>HLTH33</v>
      </c>
      <c r="I1725" t="str">
        <f>VLOOKUP(Source[[#This Row],[SubjCrse]],'Courses and Categories'!$E$2:$G$1816,3,FALSE)</f>
        <v>Credit General Education</v>
      </c>
      <c r="J1725">
        <v>5</v>
      </c>
      <c r="K1725" t="s">
        <v>1453</v>
      </c>
      <c r="L1725" t="s">
        <v>39</v>
      </c>
      <c r="M1725" t="s">
        <v>903</v>
      </c>
      <c r="N1725" t="s">
        <v>180</v>
      </c>
      <c r="O1725">
        <v>1410</v>
      </c>
      <c r="P1725">
        <v>1600</v>
      </c>
      <c r="Q1725" t="s">
        <v>236</v>
      </c>
      <c r="R1725">
        <v>330</v>
      </c>
      <c r="S1725" t="s">
        <v>134</v>
      </c>
      <c r="T1725">
        <v>1</v>
      </c>
      <c r="U1725" s="1">
        <v>43479</v>
      </c>
      <c r="V1725" s="1">
        <v>43607</v>
      </c>
      <c r="W1725" t="s">
        <v>5192</v>
      </c>
      <c r="X1725" t="s">
        <v>1929</v>
      </c>
      <c r="Y1725">
        <v>41</v>
      </c>
      <c r="Z1725">
        <v>38</v>
      </c>
      <c r="AA1725">
        <v>45</v>
      </c>
      <c r="AB1725">
        <v>84.444400000000002</v>
      </c>
      <c r="AD1725">
        <f>IF(ISBLANK(Source[[#This Row],[CrosslistID]]),1,1/COUNTIFS(Source[CrosslistID],Source[[#This Row],[CrosslistID]],Source[TermDesc],Source[[#This Row],[TermDesc]]))</f>
        <v>1</v>
      </c>
      <c r="AG1725">
        <v>0</v>
      </c>
      <c r="AH1725">
        <v>84.444400000000002</v>
      </c>
      <c r="AI1725">
        <v>2.3330000000000002</v>
      </c>
      <c r="AJ1725">
        <v>2.7328999999999999</v>
      </c>
      <c r="AK1725">
        <v>0.1333</v>
      </c>
      <c r="AL17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25">
        <f>IF(AND(Source[[#This Row],[Credit_Noncredit]]="Noncredit",Source[[#This Row],[FTEF]]&gt;0),Source[[#This Row],[NC XLST FTES]]*525/(437.5*Source[[#This Row],[FTEF]]),0)</f>
        <v>0</v>
      </c>
      <c r="AN1725">
        <f>IF(Source[[#This Row],[Credit_Noncredit]]="Credit",Source[[#This Row],[Census Enrollment]],Source[[#This Row],[Noncredit Avg. Attendance]])</f>
        <v>41</v>
      </c>
    </row>
    <row r="1726" spans="1:40" x14ac:dyDescent="0.25">
      <c r="A1726" t="s">
        <v>4581</v>
      </c>
      <c r="B1726" t="s">
        <v>886</v>
      </c>
      <c r="C1726" t="s">
        <v>632</v>
      </c>
      <c r="D1726" t="s">
        <v>565</v>
      </c>
      <c r="E1726" s="4">
        <v>30315</v>
      </c>
      <c r="F1726" s="4" t="s">
        <v>672</v>
      </c>
      <c r="G1726" s="4">
        <v>33</v>
      </c>
      <c r="H1726" t="str">
        <f>CONCATENATE(Source[[#This Row],[Subject]],TRIM(Source[[#This Row],[Course]]))</f>
        <v>HLTH33</v>
      </c>
      <c r="I1726" t="str">
        <f>VLOOKUP(Source[[#This Row],[SubjCrse]],'Courses and Categories'!$E$2:$G$1816,3,FALSE)</f>
        <v>Credit General Education</v>
      </c>
      <c r="J1726">
        <v>6</v>
      </c>
      <c r="K1726" t="s">
        <v>1453</v>
      </c>
      <c r="L1726" t="s">
        <v>39</v>
      </c>
      <c r="M1726" t="s">
        <v>903</v>
      </c>
      <c r="N1726" t="s">
        <v>41</v>
      </c>
      <c r="O1726">
        <v>1410</v>
      </c>
      <c r="P1726">
        <v>1600</v>
      </c>
      <c r="Q1726" t="s">
        <v>236</v>
      </c>
      <c r="R1726">
        <v>330</v>
      </c>
      <c r="S1726" t="s">
        <v>134</v>
      </c>
      <c r="T1726">
        <v>1</v>
      </c>
      <c r="U1726" s="1">
        <v>43479</v>
      </c>
      <c r="V1726" s="1">
        <v>43607</v>
      </c>
      <c r="W1726" t="s">
        <v>5192</v>
      </c>
      <c r="X1726" t="s">
        <v>1929</v>
      </c>
      <c r="Y1726">
        <v>32</v>
      </c>
      <c r="Z1726">
        <v>29</v>
      </c>
      <c r="AA1726">
        <v>45</v>
      </c>
      <c r="AB1726">
        <v>64.444400000000002</v>
      </c>
      <c r="AD1726">
        <f>IF(ISBLANK(Source[[#This Row],[CrosslistID]]),1,1/COUNTIFS(Source[CrosslistID],Source[[#This Row],[CrosslistID]],Source[TermDesc],Source[[#This Row],[TermDesc]]))</f>
        <v>1</v>
      </c>
      <c r="AG1726">
        <v>0</v>
      </c>
      <c r="AH1726">
        <v>64.444400000000002</v>
      </c>
      <c r="AI1726">
        <v>2</v>
      </c>
      <c r="AJ1726">
        <v>2.1333000000000002</v>
      </c>
      <c r="AK1726">
        <v>0.1333</v>
      </c>
      <c r="AL17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26">
        <f>IF(AND(Source[[#This Row],[Credit_Noncredit]]="Noncredit",Source[[#This Row],[FTEF]]&gt;0),Source[[#This Row],[NC XLST FTES]]*525/(437.5*Source[[#This Row],[FTEF]]),0)</f>
        <v>0</v>
      </c>
      <c r="AN1726">
        <f>IF(Source[[#This Row],[Credit_Noncredit]]="Credit",Source[[#This Row],[Census Enrollment]],Source[[#This Row],[Noncredit Avg. Attendance]])</f>
        <v>32</v>
      </c>
    </row>
    <row r="1727" spans="1:40" x14ac:dyDescent="0.25">
      <c r="A1727" t="s">
        <v>4581</v>
      </c>
      <c r="B1727" t="s">
        <v>886</v>
      </c>
      <c r="C1727" t="s">
        <v>632</v>
      </c>
      <c r="D1727" t="s">
        <v>565</v>
      </c>
      <c r="E1727" s="4">
        <v>36143</v>
      </c>
      <c r="F1727" s="4" t="s">
        <v>672</v>
      </c>
      <c r="G1727" s="4">
        <v>33</v>
      </c>
      <c r="H1727" t="str">
        <f>CONCATENATE(Source[[#This Row],[Subject]],TRIM(Source[[#This Row],[Course]]))</f>
        <v>HLTH33</v>
      </c>
      <c r="I1727" t="str">
        <f>VLOOKUP(Source[[#This Row],[SubjCrse]],'Courses and Categories'!$E$2:$G$1816,3,FALSE)</f>
        <v>Credit General Education</v>
      </c>
      <c r="J1727">
        <v>831</v>
      </c>
      <c r="K1727" t="s">
        <v>1453</v>
      </c>
      <c r="L1727" t="s">
        <v>87</v>
      </c>
      <c r="M1727" t="s">
        <v>897</v>
      </c>
      <c r="N1727" t="s">
        <v>42</v>
      </c>
      <c r="O1727" t="s">
        <v>42</v>
      </c>
      <c r="P1727" t="s">
        <v>42</v>
      </c>
      <c r="Q1727" t="s">
        <v>42</v>
      </c>
      <c r="S1727" t="s">
        <v>134</v>
      </c>
      <c r="T1727">
        <v>1</v>
      </c>
      <c r="U1727" s="1">
        <v>43479</v>
      </c>
      <c r="V1727" s="1">
        <v>43607</v>
      </c>
      <c r="W1727" t="s">
        <v>3104</v>
      </c>
      <c r="X1727" t="s">
        <v>899</v>
      </c>
      <c r="Y1727">
        <v>41</v>
      </c>
      <c r="Z1727">
        <v>37</v>
      </c>
      <c r="AA1727">
        <v>45</v>
      </c>
      <c r="AB1727">
        <v>82.222200000000001</v>
      </c>
      <c r="AD1727">
        <f>IF(ISBLANK(Source[[#This Row],[CrosslistID]]),1,1/COUNTIFS(Source[CrosslistID],Source[[#This Row],[CrosslistID]],Source[TermDesc],Source[[#This Row],[TermDesc]]))</f>
        <v>1</v>
      </c>
      <c r="AG1727">
        <v>0</v>
      </c>
      <c r="AH1727">
        <v>82.222200000000001</v>
      </c>
      <c r="AI1727">
        <v>2.6</v>
      </c>
      <c r="AJ1727">
        <v>2.7332999999999998</v>
      </c>
      <c r="AK1727">
        <v>0.1333</v>
      </c>
      <c r="AL17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27">
        <f>IF(AND(Source[[#This Row],[Credit_Noncredit]]="Noncredit",Source[[#This Row],[FTEF]]&gt;0),Source[[#This Row],[NC XLST FTES]]*525/(437.5*Source[[#This Row],[FTEF]]),0)</f>
        <v>0</v>
      </c>
      <c r="AN1727">
        <f>IF(Source[[#This Row],[Credit_Noncredit]]="Credit",Source[[#This Row],[Census Enrollment]],Source[[#This Row],[Noncredit Avg. Attendance]])</f>
        <v>41</v>
      </c>
    </row>
    <row r="1728" spans="1:40" x14ac:dyDescent="0.25">
      <c r="A1728" t="s">
        <v>4581</v>
      </c>
      <c r="B1728" t="s">
        <v>886</v>
      </c>
      <c r="C1728" t="s">
        <v>632</v>
      </c>
      <c r="D1728" t="s">
        <v>565</v>
      </c>
      <c r="E1728" s="4">
        <v>38557</v>
      </c>
      <c r="F1728" s="4" t="s">
        <v>672</v>
      </c>
      <c r="G1728" s="4">
        <v>33</v>
      </c>
      <c r="H1728" t="str">
        <f>CONCATENATE(Source[[#This Row],[Subject]],TRIM(Source[[#This Row],[Course]]))</f>
        <v>HLTH33</v>
      </c>
      <c r="I1728" t="str">
        <f>VLOOKUP(Source[[#This Row],[SubjCrse]],'Courses and Categories'!$E$2:$G$1816,3,FALSE)</f>
        <v>Credit General Education</v>
      </c>
      <c r="J1728">
        <v>832</v>
      </c>
      <c r="K1728" t="s">
        <v>1453</v>
      </c>
      <c r="L1728" t="s">
        <v>87</v>
      </c>
      <c r="M1728" t="s">
        <v>897</v>
      </c>
      <c r="N1728" t="s">
        <v>42</v>
      </c>
      <c r="O1728" t="s">
        <v>42</v>
      </c>
      <c r="P1728" t="s">
        <v>42</v>
      </c>
      <c r="Q1728" t="s">
        <v>42</v>
      </c>
      <c r="S1728" t="s">
        <v>134</v>
      </c>
      <c r="T1728">
        <v>1</v>
      </c>
      <c r="U1728" s="1">
        <v>43479</v>
      </c>
      <c r="V1728" s="1">
        <v>43607</v>
      </c>
      <c r="W1728" t="s">
        <v>1452</v>
      </c>
      <c r="X1728" t="s">
        <v>899</v>
      </c>
      <c r="Y1728">
        <v>39</v>
      </c>
      <c r="Z1728">
        <v>36</v>
      </c>
      <c r="AA1728">
        <v>45</v>
      </c>
      <c r="AB1728">
        <v>80</v>
      </c>
      <c r="AD1728">
        <f>IF(ISBLANK(Source[[#This Row],[CrosslistID]]),1,1/COUNTIFS(Source[CrosslistID],Source[[#This Row],[CrosslistID]],Source[TermDesc],Source[[#This Row],[TermDesc]]))</f>
        <v>1</v>
      </c>
      <c r="AG1728">
        <v>0</v>
      </c>
      <c r="AH1728">
        <v>80</v>
      </c>
      <c r="AI1728">
        <v>2.5329999999999999</v>
      </c>
      <c r="AJ1728">
        <v>2.5996999999999999</v>
      </c>
      <c r="AK1728">
        <v>0.1333</v>
      </c>
      <c r="AL17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28">
        <f>IF(AND(Source[[#This Row],[Credit_Noncredit]]="Noncredit",Source[[#This Row],[FTEF]]&gt;0),Source[[#This Row],[NC XLST FTES]]*525/(437.5*Source[[#This Row],[FTEF]]),0)</f>
        <v>0</v>
      </c>
      <c r="AN1728">
        <f>IF(Source[[#This Row],[Credit_Noncredit]]="Credit",Source[[#This Row],[Census Enrollment]],Source[[#This Row],[Noncredit Avg. Attendance]])</f>
        <v>39</v>
      </c>
    </row>
    <row r="1729" spans="1:40" x14ac:dyDescent="0.25">
      <c r="A1729" t="s">
        <v>4581</v>
      </c>
      <c r="B1729" t="s">
        <v>886</v>
      </c>
      <c r="C1729" t="s">
        <v>632</v>
      </c>
      <c r="D1729" t="s">
        <v>565</v>
      </c>
      <c r="E1729" s="4">
        <v>38928</v>
      </c>
      <c r="F1729" s="4" t="s">
        <v>672</v>
      </c>
      <c r="G1729" s="4">
        <v>33</v>
      </c>
      <c r="H1729" t="str">
        <f>CONCATENATE(Source[[#This Row],[Subject]],TRIM(Source[[#This Row],[Course]]))</f>
        <v>HLTH33</v>
      </c>
      <c r="I1729" t="str">
        <f>VLOOKUP(Source[[#This Row],[SubjCrse]],'Courses and Categories'!$E$2:$G$1816,3,FALSE)</f>
        <v>Credit General Education</v>
      </c>
      <c r="J1729">
        <v>833</v>
      </c>
      <c r="K1729" t="s">
        <v>1453</v>
      </c>
      <c r="L1729" t="s">
        <v>87</v>
      </c>
      <c r="M1729" t="s">
        <v>897</v>
      </c>
      <c r="N1729" t="s">
        <v>42</v>
      </c>
      <c r="O1729" t="s">
        <v>42</v>
      </c>
      <c r="P1729" t="s">
        <v>42</v>
      </c>
      <c r="Q1729" t="s">
        <v>42</v>
      </c>
      <c r="S1729" t="s">
        <v>134</v>
      </c>
      <c r="T1729" t="s">
        <v>44</v>
      </c>
      <c r="U1729" s="1">
        <v>43570</v>
      </c>
      <c r="V1729" s="1">
        <v>43607</v>
      </c>
      <c r="W1729" t="s">
        <v>1452</v>
      </c>
      <c r="X1729" t="s">
        <v>918</v>
      </c>
      <c r="Y1729">
        <v>36</v>
      </c>
      <c r="Z1729">
        <v>34</v>
      </c>
      <c r="AA1729">
        <v>45</v>
      </c>
      <c r="AB1729">
        <v>75.555599999999998</v>
      </c>
      <c r="AD1729">
        <f>IF(ISBLANK(Source[[#This Row],[CrosslistID]]),1,1/COUNTIFS(Source[CrosslistID],Source[[#This Row],[CrosslistID]],Source[TermDesc],Source[[#This Row],[TermDesc]]))</f>
        <v>1</v>
      </c>
      <c r="AG1729">
        <v>0</v>
      </c>
      <c r="AH1729">
        <v>75.555599999999998</v>
      </c>
      <c r="AI1729">
        <v>2.2669999999999999</v>
      </c>
      <c r="AJ1729">
        <v>2.4003999999999999</v>
      </c>
      <c r="AK1729">
        <v>0.1333</v>
      </c>
      <c r="AL17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29">
        <f>IF(AND(Source[[#This Row],[Credit_Noncredit]]="Noncredit",Source[[#This Row],[FTEF]]&gt;0),Source[[#This Row],[NC XLST FTES]]*525/(437.5*Source[[#This Row],[FTEF]]),0)</f>
        <v>0</v>
      </c>
      <c r="AN1729">
        <f>IF(Source[[#This Row],[Credit_Noncredit]]="Credit",Source[[#This Row],[Census Enrollment]],Source[[#This Row],[Noncredit Avg. Attendance]])</f>
        <v>36</v>
      </c>
    </row>
    <row r="1730" spans="1:40" x14ac:dyDescent="0.25">
      <c r="A1730" t="s">
        <v>4581</v>
      </c>
      <c r="B1730" t="s">
        <v>886</v>
      </c>
      <c r="C1730" t="s">
        <v>632</v>
      </c>
      <c r="D1730" t="s">
        <v>565</v>
      </c>
      <c r="E1730" s="4">
        <v>39342</v>
      </c>
      <c r="F1730" s="4" t="s">
        <v>672</v>
      </c>
      <c r="G1730" s="4">
        <v>33</v>
      </c>
      <c r="H1730" t="str">
        <f>CONCATENATE(Source[[#This Row],[Subject]],TRIM(Source[[#This Row],[Course]]))</f>
        <v>HLTH33</v>
      </c>
      <c r="I1730" t="str">
        <f>VLOOKUP(Source[[#This Row],[SubjCrse]],'Courses and Categories'!$E$2:$G$1816,3,FALSE)</f>
        <v>Credit General Education</v>
      </c>
      <c r="J1730">
        <v>834</v>
      </c>
      <c r="K1730" t="s">
        <v>1453</v>
      </c>
      <c r="M1730" t="s">
        <v>897</v>
      </c>
      <c r="N1730" t="s">
        <v>42</v>
      </c>
      <c r="O1730" t="s">
        <v>42</v>
      </c>
      <c r="P1730" t="s">
        <v>42</v>
      </c>
      <c r="Q1730" t="s">
        <v>42</v>
      </c>
      <c r="S1730" t="s">
        <v>134</v>
      </c>
      <c r="T1730" t="s">
        <v>44</v>
      </c>
      <c r="U1730" s="1">
        <v>43556</v>
      </c>
      <c r="V1730" s="1">
        <v>43607</v>
      </c>
      <c r="W1730" t="s">
        <v>1448</v>
      </c>
      <c r="X1730" t="s">
        <v>899</v>
      </c>
      <c r="Y1730">
        <v>34</v>
      </c>
      <c r="Z1730">
        <v>26</v>
      </c>
      <c r="AA1730">
        <v>45</v>
      </c>
      <c r="AB1730">
        <v>57.777799999999999</v>
      </c>
      <c r="AD1730">
        <f>IF(ISBLANK(Source[[#This Row],[CrosslistID]]),1,1/COUNTIFS(Source[CrosslistID],Source[[#This Row],[CrosslistID]],Source[TermDesc],Source[[#This Row],[TermDesc]]))</f>
        <v>1</v>
      </c>
      <c r="AG1730">
        <v>0</v>
      </c>
      <c r="AH1730">
        <v>57.777799999999999</v>
      </c>
      <c r="AI1730">
        <v>2.2000000000000002</v>
      </c>
      <c r="AJ1730">
        <v>2.2667000000000002</v>
      </c>
      <c r="AK1730">
        <v>0.1333</v>
      </c>
      <c r="AL17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30">
        <f>IF(AND(Source[[#This Row],[Credit_Noncredit]]="Noncredit",Source[[#This Row],[FTEF]]&gt;0),Source[[#This Row],[NC XLST FTES]]*525/(437.5*Source[[#This Row],[FTEF]]),0)</f>
        <v>0</v>
      </c>
      <c r="AN1730">
        <f>IF(Source[[#This Row],[Credit_Noncredit]]="Credit",Source[[#This Row],[Census Enrollment]],Source[[#This Row],[Noncredit Avg. Attendance]])</f>
        <v>34</v>
      </c>
    </row>
    <row r="1731" spans="1:40" x14ac:dyDescent="0.25">
      <c r="A1731" t="s">
        <v>4581</v>
      </c>
      <c r="B1731" t="s">
        <v>886</v>
      </c>
      <c r="C1731" t="s">
        <v>632</v>
      </c>
      <c r="D1731" t="s">
        <v>565</v>
      </c>
      <c r="E1731" s="4">
        <v>38469</v>
      </c>
      <c r="F1731" s="4" t="s">
        <v>672</v>
      </c>
      <c r="G1731" s="4">
        <v>48</v>
      </c>
      <c r="H1731" t="str">
        <f>CONCATENATE(Source[[#This Row],[Subject]],TRIM(Source[[#This Row],[Course]]))</f>
        <v>HLTH48</v>
      </c>
      <c r="I1731" t="str">
        <f>VLOOKUP(Source[[#This Row],[SubjCrse]],'Courses and Categories'!$E$2:$G$1816,3,FALSE)</f>
        <v>Credit Gen Ed/CTE</v>
      </c>
      <c r="J1731">
        <v>501</v>
      </c>
      <c r="K1731" t="s">
        <v>5193</v>
      </c>
      <c r="L1731" t="s">
        <v>39</v>
      </c>
      <c r="M1731" t="s">
        <v>903</v>
      </c>
      <c r="N1731" t="s">
        <v>50</v>
      </c>
      <c r="O1731">
        <v>1410</v>
      </c>
      <c r="P1731">
        <v>1700</v>
      </c>
      <c r="Q1731" t="s">
        <v>236</v>
      </c>
      <c r="R1731">
        <v>357</v>
      </c>
      <c r="S1731" t="s">
        <v>134</v>
      </c>
      <c r="T1731">
        <v>1</v>
      </c>
      <c r="U1731" s="1">
        <v>43479</v>
      </c>
      <c r="V1731" s="1">
        <v>43607</v>
      </c>
      <c r="W1731" t="s">
        <v>3353</v>
      </c>
      <c r="X1731" t="s">
        <v>1929</v>
      </c>
      <c r="Y1731">
        <v>18</v>
      </c>
      <c r="Z1731">
        <v>17</v>
      </c>
      <c r="AA1731">
        <v>45</v>
      </c>
      <c r="AB1731">
        <v>37.777799999999999</v>
      </c>
      <c r="AD1731">
        <f>IF(ISBLANK(Source[[#This Row],[CrosslistID]]),1,1/COUNTIFS(Source[CrosslistID],Source[[#This Row],[CrosslistID]],Source[TermDesc],Source[[#This Row],[TermDesc]]))</f>
        <v>1</v>
      </c>
      <c r="AG1731">
        <v>0</v>
      </c>
      <c r="AH1731">
        <v>37.777799999999999</v>
      </c>
      <c r="AI1731">
        <v>1.6</v>
      </c>
      <c r="AJ1731">
        <v>1.8</v>
      </c>
      <c r="AK1731">
        <v>0.2</v>
      </c>
      <c r="AL17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31">
        <f>IF(AND(Source[[#This Row],[Credit_Noncredit]]="Noncredit",Source[[#This Row],[FTEF]]&gt;0),Source[[#This Row],[NC XLST FTES]]*525/(437.5*Source[[#This Row],[FTEF]]),0)</f>
        <v>0</v>
      </c>
      <c r="AN1731">
        <f>IF(Source[[#This Row],[Credit_Noncredit]]="Credit",Source[[#This Row],[Census Enrollment]],Source[[#This Row],[Noncredit Avg. Attendance]])</f>
        <v>18</v>
      </c>
    </row>
    <row r="1732" spans="1:40" x14ac:dyDescent="0.25">
      <c r="A1732" t="s">
        <v>4581</v>
      </c>
      <c r="B1732" t="s">
        <v>886</v>
      </c>
      <c r="C1732" t="s">
        <v>632</v>
      </c>
      <c r="D1732" t="s">
        <v>565</v>
      </c>
      <c r="E1732" s="4">
        <v>39145</v>
      </c>
      <c r="F1732" s="4" t="s">
        <v>672</v>
      </c>
      <c r="G1732" s="4">
        <v>52</v>
      </c>
      <c r="H1732" t="str">
        <f>CONCATENATE(Source[[#This Row],[Subject]],TRIM(Source[[#This Row],[Course]]))</f>
        <v>HLTH52</v>
      </c>
      <c r="I1732" t="str">
        <f>VLOOKUP(Source[[#This Row],[SubjCrse]],'Courses and Categories'!$E$2:$G$1816,3,FALSE)</f>
        <v>Credit General Education</v>
      </c>
      <c r="J1732">
        <v>831</v>
      </c>
      <c r="K1732" t="s">
        <v>3352</v>
      </c>
      <c r="L1732" t="s">
        <v>87</v>
      </c>
      <c r="M1732" t="s">
        <v>897</v>
      </c>
      <c r="N1732" t="s">
        <v>42</v>
      </c>
      <c r="O1732" t="s">
        <v>42</v>
      </c>
      <c r="P1732" t="s">
        <v>42</v>
      </c>
      <c r="Q1732" t="s">
        <v>42</v>
      </c>
      <c r="S1732" t="s">
        <v>134</v>
      </c>
      <c r="T1732" t="s">
        <v>44</v>
      </c>
      <c r="U1732" s="1">
        <v>43493</v>
      </c>
      <c r="V1732" s="1">
        <v>43607</v>
      </c>
      <c r="W1732" t="s">
        <v>3353</v>
      </c>
      <c r="X1732" t="s">
        <v>918</v>
      </c>
      <c r="Y1732">
        <v>32</v>
      </c>
      <c r="Z1732">
        <v>24</v>
      </c>
      <c r="AA1732">
        <v>45</v>
      </c>
      <c r="AB1732">
        <v>53.333300000000001</v>
      </c>
      <c r="AD1732">
        <f>IF(ISBLANK(Source[[#This Row],[CrosslistID]]),1,1/COUNTIFS(Source[CrosslistID],Source[[#This Row],[CrosslistID]],Source[TermDesc],Source[[#This Row],[TermDesc]]))</f>
        <v>1</v>
      </c>
      <c r="AG1732">
        <v>0</v>
      </c>
      <c r="AH1732">
        <v>53.333300000000001</v>
      </c>
      <c r="AI1732">
        <v>3.1</v>
      </c>
      <c r="AJ1732">
        <v>3.2</v>
      </c>
      <c r="AK1732">
        <v>0.2</v>
      </c>
      <c r="AL17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32">
        <f>IF(AND(Source[[#This Row],[Credit_Noncredit]]="Noncredit",Source[[#This Row],[FTEF]]&gt;0),Source[[#This Row],[NC XLST FTES]]*525/(437.5*Source[[#This Row],[FTEF]]),0)</f>
        <v>0</v>
      </c>
      <c r="AN1732">
        <f>IF(Source[[#This Row],[Credit_Noncredit]]="Credit",Source[[#This Row],[Census Enrollment]],Source[[#This Row],[Noncredit Avg. Attendance]])</f>
        <v>32</v>
      </c>
    </row>
    <row r="1733" spans="1:40" x14ac:dyDescent="0.25">
      <c r="A1733" t="s">
        <v>4581</v>
      </c>
      <c r="B1733" t="s">
        <v>886</v>
      </c>
      <c r="C1733" t="s">
        <v>632</v>
      </c>
      <c r="D1733" t="s">
        <v>565</v>
      </c>
      <c r="E1733" s="4">
        <v>38179</v>
      </c>
      <c r="F1733" s="4" t="s">
        <v>672</v>
      </c>
      <c r="G1733" s="4">
        <v>52</v>
      </c>
      <c r="H1733" t="str">
        <f>CONCATENATE(Source[[#This Row],[Subject]],TRIM(Source[[#This Row],[Course]]))</f>
        <v>HLTH52</v>
      </c>
      <c r="I1733" t="str">
        <f>VLOOKUP(Source[[#This Row],[SubjCrse]],'Courses and Categories'!$E$2:$G$1816,3,FALSE)</f>
        <v>Credit General Education</v>
      </c>
      <c r="J1733">
        <v>832</v>
      </c>
      <c r="K1733" t="s">
        <v>3352</v>
      </c>
      <c r="L1733" t="s">
        <v>87</v>
      </c>
      <c r="M1733" t="s">
        <v>897</v>
      </c>
      <c r="N1733" t="s">
        <v>42</v>
      </c>
      <c r="O1733" t="s">
        <v>42</v>
      </c>
      <c r="P1733" t="s">
        <v>42</v>
      </c>
      <c r="Q1733" t="s">
        <v>42</v>
      </c>
      <c r="S1733" t="s">
        <v>134</v>
      </c>
      <c r="T1733" t="s">
        <v>44</v>
      </c>
      <c r="U1733" s="1">
        <v>43493</v>
      </c>
      <c r="V1733" s="1">
        <v>43607</v>
      </c>
      <c r="W1733" t="s">
        <v>3353</v>
      </c>
      <c r="X1733" t="s">
        <v>918</v>
      </c>
      <c r="Y1733">
        <v>26</v>
      </c>
      <c r="Z1733">
        <v>17</v>
      </c>
      <c r="AA1733">
        <v>45</v>
      </c>
      <c r="AB1733">
        <v>37.777799999999999</v>
      </c>
      <c r="AD1733">
        <f>IF(ISBLANK(Source[[#This Row],[CrosslistID]]),1,1/COUNTIFS(Source[CrosslistID],Source[[#This Row],[CrosslistID]],Source[TermDesc],Source[[#This Row],[TermDesc]]))</f>
        <v>1</v>
      </c>
      <c r="AG1733">
        <v>0</v>
      </c>
      <c r="AH1733">
        <v>37.777799999999999</v>
      </c>
      <c r="AI1733">
        <v>2.5</v>
      </c>
      <c r="AJ1733">
        <v>2.6</v>
      </c>
      <c r="AK1733">
        <v>0.2</v>
      </c>
      <c r="AL17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33">
        <f>IF(AND(Source[[#This Row],[Credit_Noncredit]]="Noncredit",Source[[#This Row],[FTEF]]&gt;0),Source[[#This Row],[NC XLST FTES]]*525/(437.5*Source[[#This Row],[FTEF]]),0)</f>
        <v>0</v>
      </c>
      <c r="AN1733">
        <f>IF(Source[[#This Row],[Credit_Noncredit]]="Credit",Source[[#This Row],[Census Enrollment]],Source[[#This Row],[Noncredit Avg. Attendance]])</f>
        <v>26</v>
      </c>
    </row>
    <row r="1734" spans="1:40" x14ac:dyDescent="0.25">
      <c r="A1734" t="s">
        <v>4581</v>
      </c>
      <c r="B1734" t="s">
        <v>886</v>
      </c>
      <c r="C1734" t="s">
        <v>632</v>
      </c>
      <c r="D1734" t="s">
        <v>565</v>
      </c>
      <c r="E1734" s="4">
        <v>30484</v>
      </c>
      <c r="F1734" s="4" t="s">
        <v>672</v>
      </c>
      <c r="G1734" s="4">
        <v>53</v>
      </c>
      <c r="H1734" t="str">
        <f>CONCATENATE(Source[[#This Row],[Subject]],TRIM(Source[[#This Row],[Course]]))</f>
        <v>HLTH53</v>
      </c>
      <c r="I1734" t="str">
        <f>VLOOKUP(Source[[#This Row],[SubjCrse]],'Courses and Categories'!$E$2:$G$1816,3,FALSE)</f>
        <v>Credit General Education</v>
      </c>
      <c r="J1734">
        <v>931</v>
      </c>
      <c r="K1734" t="s">
        <v>1455</v>
      </c>
      <c r="L1734" t="s">
        <v>87</v>
      </c>
      <c r="M1734" t="s">
        <v>897</v>
      </c>
      <c r="N1734" t="s">
        <v>42</v>
      </c>
      <c r="O1734" t="s">
        <v>42</v>
      </c>
      <c r="P1734" t="s">
        <v>42</v>
      </c>
      <c r="Q1734" t="s">
        <v>42</v>
      </c>
      <c r="S1734" t="s">
        <v>134</v>
      </c>
      <c r="T1734" t="s">
        <v>44</v>
      </c>
      <c r="U1734" s="1">
        <v>43493</v>
      </c>
      <c r="V1734" s="1">
        <v>43607</v>
      </c>
      <c r="W1734" t="s">
        <v>1449</v>
      </c>
      <c r="X1734" t="s">
        <v>918</v>
      </c>
      <c r="Y1734">
        <v>44</v>
      </c>
      <c r="Z1734">
        <v>42</v>
      </c>
      <c r="AA1734">
        <v>45</v>
      </c>
      <c r="AB1734">
        <v>93.333299999999994</v>
      </c>
      <c r="AD1734">
        <f>IF(ISBLANK(Source[[#This Row],[CrosslistID]]),1,1/COUNTIFS(Source[CrosslistID],Source[[#This Row],[CrosslistID]],Source[TermDesc],Source[[#This Row],[TermDesc]]))</f>
        <v>1</v>
      </c>
      <c r="AG1734">
        <v>0</v>
      </c>
      <c r="AH1734">
        <v>93.333299999999994</v>
      </c>
      <c r="AI1734">
        <v>4.3</v>
      </c>
      <c r="AJ1734">
        <v>4.4000000000000004</v>
      </c>
      <c r="AK1734">
        <v>0.2</v>
      </c>
      <c r="AL17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34">
        <f>IF(AND(Source[[#This Row],[Credit_Noncredit]]="Noncredit",Source[[#This Row],[FTEF]]&gt;0),Source[[#This Row],[NC XLST FTES]]*525/(437.5*Source[[#This Row],[FTEF]]),0)</f>
        <v>0</v>
      </c>
      <c r="AN1734">
        <f>IF(Source[[#This Row],[Credit_Noncredit]]="Credit",Source[[#This Row],[Census Enrollment]],Source[[#This Row],[Noncredit Avg. Attendance]])</f>
        <v>44</v>
      </c>
    </row>
    <row r="1735" spans="1:40" x14ac:dyDescent="0.25">
      <c r="A1735" t="s">
        <v>4581</v>
      </c>
      <c r="B1735" t="s">
        <v>886</v>
      </c>
      <c r="C1735" t="s">
        <v>632</v>
      </c>
      <c r="D1735" t="s">
        <v>565</v>
      </c>
      <c r="E1735" s="4">
        <v>30489</v>
      </c>
      <c r="F1735" s="4" t="s">
        <v>672</v>
      </c>
      <c r="G1735" s="4">
        <v>53</v>
      </c>
      <c r="H1735" t="str">
        <f>CONCATENATE(Source[[#This Row],[Subject]],TRIM(Source[[#This Row],[Course]]))</f>
        <v>HLTH53</v>
      </c>
      <c r="I1735" t="str">
        <f>VLOOKUP(Source[[#This Row],[SubjCrse]],'Courses and Categories'!$E$2:$G$1816,3,FALSE)</f>
        <v>Credit General Education</v>
      </c>
      <c r="J1735">
        <v>932</v>
      </c>
      <c r="K1735" t="s">
        <v>1455</v>
      </c>
      <c r="L1735" t="s">
        <v>39</v>
      </c>
      <c r="M1735" t="s">
        <v>897</v>
      </c>
      <c r="N1735" t="s">
        <v>42</v>
      </c>
      <c r="O1735" t="s">
        <v>42</v>
      </c>
      <c r="P1735" t="s">
        <v>42</v>
      </c>
      <c r="Q1735" t="s">
        <v>42</v>
      </c>
      <c r="S1735" t="s">
        <v>134</v>
      </c>
      <c r="T1735" t="s">
        <v>44</v>
      </c>
      <c r="U1735" s="1">
        <v>43493</v>
      </c>
      <c r="V1735" s="1">
        <v>43607</v>
      </c>
      <c r="W1735" t="s">
        <v>1449</v>
      </c>
      <c r="X1735" t="s">
        <v>918</v>
      </c>
      <c r="Y1735">
        <v>37</v>
      </c>
      <c r="Z1735">
        <v>35</v>
      </c>
      <c r="AA1735">
        <v>45</v>
      </c>
      <c r="AB1735">
        <v>77.777799999999999</v>
      </c>
      <c r="AD1735">
        <f>IF(ISBLANK(Source[[#This Row],[CrosslistID]]),1,1/COUNTIFS(Source[CrosslistID],Source[[#This Row],[CrosslistID]],Source[TermDesc],Source[[#This Row],[TermDesc]]))</f>
        <v>1</v>
      </c>
      <c r="AG1735">
        <v>0</v>
      </c>
      <c r="AH1735">
        <v>77.777799999999999</v>
      </c>
      <c r="AI1735">
        <v>3.4</v>
      </c>
      <c r="AJ1735">
        <v>3.7</v>
      </c>
      <c r="AK1735">
        <v>0.2</v>
      </c>
      <c r="AL17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35">
        <f>IF(AND(Source[[#This Row],[Credit_Noncredit]]="Noncredit",Source[[#This Row],[FTEF]]&gt;0),Source[[#This Row],[NC XLST FTES]]*525/(437.5*Source[[#This Row],[FTEF]]),0)</f>
        <v>0</v>
      </c>
      <c r="AN1735">
        <f>IF(Source[[#This Row],[Credit_Noncredit]]="Credit",Source[[#This Row],[Census Enrollment]],Source[[#This Row],[Noncredit Avg. Attendance]])</f>
        <v>37</v>
      </c>
    </row>
    <row r="1736" spans="1:40" x14ac:dyDescent="0.25">
      <c r="A1736" t="s">
        <v>4581</v>
      </c>
      <c r="B1736" t="s">
        <v>886</v>
      </c>
      <c r="C1736" t="s">
        <v>632</v>
      </c>
      <c r="D1736" t="s">
        <v>565</v>
      </c>
      <c r="E1736" s="4">
        <v>34536</v>
      </c>
      <c r="F1736" s="4" t="s">
        <v>672</v>
      </c>
      <c r="G1736" s="4">
        <v>54</v>
      </c>
      <c r="H1736" t="str">
        <f>CONCATENATE(Source[[#This Row],[Subject]],TRIM(Source[[#This Row],[Course]]))</f>
        <v>HLTH54</v>
      </c>
      <c r="I1736" t="str">
        <f>VLOOKUP(Source[[#This Row],[SubjCrse]],'Courses and Categories'!$E$2:$G$1816,3,FALSE)</f>
        <v>Credit General Education</v>
      </c>
      <c r="J1736">
        <v>1</v>
      </c>
      <c r="K1736" t="s">
        <v>3354</v>
      </c>
      <c r="L1736" t="s">
        <v>39</v>
      </c>
      <c r="M1736" t="s">
        <v>903</v>
      </c>
      <c r="N1736" t="s">
        <v>105</v>
      </c>
      <c r="O1736">
        <v>940</v>
      </c>
      <c r="P1736">
        <v>1055</v>
      </c>
      <c r="Q1736" t="s">
        <v>236</v>
      </c>
      <c r="R1736">
        <v>357</v>
      </c>
      <c r="S1736" t="s">
        <v>134</v>
      </c>
      <c r="T1736">
        <v>1</v>
      </c>
      <c r="U1736" s="1">
        <v>43479</v>
      </c>
      <c r="V1736" s="1">
        <v>43607</v>
      </c>
      <c r="W1736" t="s">
        <v>1448</v>
      </c>
      <c r="X1736" t="s">
        <v>1929</v>
      </c>
      <c r="Y1736">
        <v>22</v>
      </c>
      <c r="Z1736">
        <v>18</v>
      </c>
      <c r="AA1736">
        <v>45</v>
      </c>
      <c r="AB1736">
        <v>40</v>
      </c>
      <c r="AD1736">
        <f>IF(ISBLANK(Source[[#This Row],[CrosslistID]]),1,1/COUNTIFS(Source[CrosslistID],Source[[#This Row],[CrosslistID]],Source[TermDesc],Source[[#This Row],[TermDesc]]))</f>
        <v>1</v>
      </c>
      <c r="AG1736">
        <v>0</v>
      </c>
      <c r="AH1736">
        <v>40</v>
      </c>
      <c r="AI1736">
        <v>2.2000000000000002</v>
      </c>
      <c r="AJ1736">
        <v>2.2000000000000002</v>
      </c>
      <c r="AK1736">
        <v>0.2</v>
      </c>
      <c r="AL17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36">
        <f>IF(AND(Source[[#This Row],[Credit_Noncredit]]="Noncredit",Source[[#This Row],[FTEF]]&gt;0),Source[[#This Row],[NC XLST FTES]]*525/(437.5*Source[[#This Row],[FTEF]]),0)</f>
        <v>0</v>
      </c>
      <c r="AN1736">
        <f>IF(Source[[#This Row],[Credit_Noncredit]]="Credit",Source[[#This Row],[Census Enrollment]],Source[[#This Row],[Noncredit Avg. Attendance]])</f>
        <v>22</v>
      </c>
    </row>
    <row r="1737" spans="1:40" x14ac:dyDescent="0.25">
      <c r="A1737" t="s">
        <v>4581</v>
      </c>
      <c r="B1737" t="s">
        <v>886</v>
      </c>
      <c r="C1737" t="s">
        <v>632</v>
      </c>
      <c r="D1737" t="s">
        <v>565</v>
      </c>
      <c r="E1737" s="4">
        <v>39146</v>
      </c>
      <c r="F1737" s="4" t="s">
        <v>672</v>
      </c>
      <c r="G1737" s="4">
        <v>54</v>
      </c>
      <c r="H1737" t="str">
        <f>CONCATENATE(Source[[#This Row],[Subject]],TRIM(Source[[#This Row],[Course]]))</f>
        <v>HLTH54</v>
      </c>
      <c r="I1737" t="str">
        <f>VLOOKUP(Source[[#This Row],[SubjCrse]],'Courses and Categories'!$E$2:$G$1816,3,FALSE)</f>
        <v>Credit General Education</v>
      </c>
      <c r="J1737">
        <v>501</v>
      </c>
      <c r="K1737" t="s">
        <v>3354</v>
      </c>
      <c r="L1737" t="s">
        <v>39</v>
      </c>
      <c r="M1737" t="s">
        <v>903</v>
      </c>
      <c r="N1737" t="s">
        <v>59</v>
      </c>
      <c r="O1737">
        <v>1310</v>
      </c>
      <c r="P1737">
        <v>1425</v>
      </c>
      <c r="Q1737" t="s">
        <v>52</v>
      </c>
      <c r="R1737">
        <v>253</v>
      </c>
      <c r="S1737" t="s">
        <v>53</v>
      </c>
      <c r="T1737">
        <v>1</v>
      </c>
      <c r="U1737" s="1">
        <v>43479</v>
      </c>
      <c r="V1737" s="1">
        <v>43607</v>
      </c>
      <c r="W1737" t="s">
        <v>2001</v>
      </c>
      <c r="X1737" t="s">
        <v>1929</v>
      </c>
      <c r="Y1737">
        <v>23</v>
      </c>
      <c r="Z1737">
        <v>23</v>
      </c>
      <c r="AA1737">
        <v>45</v>
      </c>
      <c r="AB1737">
        <v>51.1111</v>
      </c>
      <c r="AD1737">
        <f>IF(ISBLANK(Source[[#This Row],[CrosslistID]]),1,1/COUNTIFS(Source[CrosslistID],Source[[#This Row],[CrosslistID]],Source[TermDesc],Source[[#This Row],[TermDesc]]))</f>
        <v>1</v>
      </c>
      <c r="AG1737">
        <v>0</v>
      </c>
      <c r="AH1737">
        <v>51.1111</v>
      </c>
      <c r="AI1737">
        <v>2.2999999999999998</v>
      </c>
      <c r="AJ1737">
        <v>2.2999999999999998</v>
      </c>
      <c r="AK1737">
        <v>0.2</v>
      </c>
      <c r="AL17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37">
        <f>IF(AND(Source[[#This Row],[Credit_Noncredit]]="Noncredit",Source[[#This Row],[FTEF]]&gt;0),Source[[#This Row],[NC XLST FTES]]*525/(437.5*Source[[#This Row],[FTEF]]),0)</f>
        <v>0</v>
      </c>
      <c r="AN1737">
        <f>IF(Source[[#This Row],[Credit_Noncredit]]="Credit",Source[[#This Row],[Census Enrollment]],Source[[#This Row],[Noncredit Avg. Attendance]])</f>
        <v>23</v>
      </c>
    </row>
    <row r="1738" spans="1:40" x14ac:dyDescent="0.25">
      <c r="A1738" t="s">
        <v>4581</v>
      </c>
      <c r="B1738" t="s">
        <v>886</v>
      </c>
      <c r="C1738" t="s">
        <v>632</v>
      </c>
      <c r="D1738" t="s">
        <v>565</v>
      </c>
      <c r="E1738" s="4">
        <v>36146</v>
      </c>
      <c r="F1738" s="4" t="s">
        <v>672</v>
      </c>
      <c r="G1738" s="4">
        <v>54</v>
      </c>
      <c r="H1738" t="str">
        <f>CONCATENATE(Source[[#This Row],[Subject]],TRIM(Source[[#This Row],[Course]]))</f>
        <v>HLTH54</v>
      </c>
      <c r="I1738" t="str">
        <f>VLOOKUP(Source[[#This Row],[SubjCrse]],'Courses and Categories'!$E$2:$G$1816,3,FALSE)</f>
        <v>Credit General Education</v>
      </c>
      <c r="J1738">
        <v>831</v>
      </c>
      <c r="K1738" t="s">
        <v>3354</v>
      </c>
      <c r="L1738" t="s">
        <v>87</v>
      </c>
      <c r="M1738" t="s">
        <v>897</v>
      </c>
      <c r="N1738" t="s">
        <v>42</v>
      </c>
      <c r="O1738" t="s">
        <v>42</v>
      </c>
      <c r="P1738" t="s">
        <v>42</v>
      </c>
      <c r="Q1738" t="s">
        <v>42</v>
      </c>
      <c r="S1738" t="s">
        <v>134</v>
      </c>
      <c r="T1738" t="s">
        <v>44</v>
      </c>
      <c r="U1738" s="1">
        <v>43493</v>
      </c>
      <c r="V1738" s="1">
        <v>43607</v>
      </c>
      <c r="W1738" t="s">
        <v>3217</v>
      </c>
      <c r="X1738" t="s">
        <v>918</v>
      </c>
      <c r="Y1738">
        <v>35</v>
      </c>
      <c r="Z1738">
        <v>30</v>
      </c>
      <c r="AA1738">
        <v>45</v>
      </c>
      <c r="AB1738">
        <v>66.666700000000006</v>
      </c>
      <c r="AD1738">
        <f>IF(ISBLANK(Source[[#This Row],[CrosslistID]]),1,1/COUNTIFS(Source[CrosslistID],Source[[#This Row],[CrosslistID]],Source[TermDesc],Source[[#This Row],[TermDesc]]))</f>
        <v>1</v>
      </c>
      <c r="AG1738">
        <v>0</v>
      </c>
      <c r="AH1738">
        <v>66.666700000000006</v>
      </c>
      <c r="AI1738">
        <v>3.1</v>
      </c>
      <c r="AJ1738">
        <v>3.5</v>
      </c>
      <c r="AK1738">
        <v>0.2</v>
      </c>
      <c r="AL17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38">
        <f>IF(AND(Source[[#This Row],[Credit_Noncredit]]="Noncredit",Source[[#This Row],[FTEF]]&gt;0),Source[[#This Row],[NC XLST FTES]]*525/(437.5*Source[[#This Row],[FTEF]]),0)</f>
        <v>0</v>
      </c>
      <c r="AN1738">
        <f>IF(Source[[#This Row],[Credit_Noncredit]]="Credit",Source[[#This Row],[Census Enrollment]],Source[[#This Row],[Noncredit Avg. Attendance]])</f>
        <v>35</v>
      </c>
    </row>
    <row r="1739" spans="1:40" x14ac:dyDescent="0.25">
      <c r="A1739" t="s">
        <v>4581</v>
      </c>
      <c r="B1739" t="s">
        <v>886</v>
      </c>
      <c r="C1739" t="s">
        <v>632</v>
      </c>
      <c r="D1739" t="s">
        <v>565</v>
      </c>
      <c r="E1739" s="4">
        <v>32334</v>
      </c>
      <c r="F1739" s="4" t="s">
        <v>672</v>
      </c>
      <c r="G1739" s="4">
        <v>54</v>
      </c>
      <c r="H1739" t="str">
        <f>CONCATENATE(Source[[#This Row],[Subject]],TRIM(Source[[#This Row],[Course]]))</f>
        <v>HLTH54</v>
      </c>
      <c r="I1739" t="str">
        <f>VLOOKUP(Source[[#This Row],[SubjCrse]],'Courses and Categories'!$E$2:$G$1816,3,FALSE)</f>
        <v>Credit General Education</v>
      </c>
      <c r="J1739">
        <v>832</v>
      </c>
      <c r="K1739" t="s">
        <v>3354</v>
      </c>
      <c r="L1739" t="s">
        <v>87</v>
      </c>
      <c r="M1739" t="s">
        <v>897</v>
      </c>
      <c r="N1739" t="s">
        <v>42</v>
      </c>
      <c r="O1739" t="s">
        <v>42</v>
      </c>
      <c r="P1739" t="s">
        <v>42</v>
      </c>
      <c r="Q1739" t="s">
        <v>42</v>
      </c>
      <c r="S1739" t="s">
        <v>134</v>
      </c>
      <c r="T1739" t="s">
        <v>44</v>
      </c>
      <c r="U1739" s="1">
        <v>43493</v>
      </c>
      <c r="V1739" s="1">
        <v>43607</v>
      </c>
      <c r="W1739" t="s">
        <v>3217</v>
      </c>
      <c r="X1739" t="s">
        <v>918</v>
      </c>
      <c r="Y1739">
        <v>34</v>
      </c>
      <c r="Z1739">
        <v>26</v>
      </c>
      <c r="AA1739">
        <v>45</v>
      </c>
      <c r="AB1739">
        <v>57.777799999999999</v>
      </c>
      <c r="AD1739">
        <f>IF(ISBLANK(Source[[#This Row],[CrosslistID]]),1,1/COUNTIFS(Source[CrosslistID],Source[[#This Row],[CrosslistID]],Source[TermDesc],Source[[#This Row],[TermDesc]]))</f>
        <v>1</v>
      </c>
      <c r="AG1739">
        <v>0</v>
      </c>
      <c r="AH1739">
        <v>57.777799999999999</v>
      </c>
      <c r="AI1739">
        <v>3.3</v>
      </c>
      <c r="AJ1739">
        <v>3.4</v>
      </c>
      <c r="AK1739">
        <v>0.2</v>
      </c>
      <c r="AL17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39">
        <f>IF(AND(Source[[#This Row],[Credit_Noncredit]]="Noncredit",Source[[#This Row],[FTEF]]&gt;0),Source[[#This Row],[NC XLST FTES]]*525/(437.5*Source[[#This Row],[FTEF]]),0)</f>
        <v>0</v>
      </c>
      <c r="AN1739">
        <f>IF(Source[[#This Row],[Credit_Noncredit]]="Credit",Source[[#This Row],[Census Enrollment]],Source[[#This Row],[Noncredit Avg. Attendance]])</f>
        <v>34</v>
      </c>
    </row>
    <row r="1740" spans="1:40" x14ac:dyDescent="0.25">
      <c r="A1740" t="s">
        <v>4581</v>
      </c>
      <c r="B1740" t="s">
        <v>886</v>
      </c>
      <c r="C1740" t="s">
        <v>632</v>
      </c>
      <c r="D1740" t="s">
        <v>565</v>
      </c>
      <c r="E1740" s="4">
        <v>37620</v>
      </c>
      <c r="F1740" s="4" t="s">
        <v>672</v>
      </c>
      <c r="G1740" s="4">
        <v>59</v>
      </c>
      <c r="H1740" t="str">
        <f>CONCATENATE(Source[[#This Row],[Subject]],TRIM(Source[[#This Row],[Course]]))</f>
        <v>HLTH59</v>
      </c>
      <c r="I1740" t="str">
        <f>VLOOKUP(Source[[#This Row],[SubjCrse]],'Courses and Categories'!$E$2:$G$1816,3,FALSE)</f>
        <v>Credit CTE</v>
      </c>
      <c r="J1740">
        <v>1</v>
      </c>
      <c r="K1740" t="s">
        <v>1457</v>
      </c>
      <c r="L1740" t="s">
        <v>39</v>
      </c>
      <c r="M1740" t="s">
        <v>903</v>
      </c>
      <c r="N1740" t="s">
        <v>50</v>
      </c>
      <c r="O1740">
        <v>1710</v>
      </c>
      <c r="P1740">
        <v>2000</v>
      </c>
      <c r="Q1740" t="s">
        <v>236</v>
      </c>
      <c r="R1740">
        <v>361</v>
      </c>
      <c r="S1740" t="s">
        <v>134</v>
      </c>
      <c r="T1740" t="s">
        <v>44</v>
      </c>
      <c r="U1740" s="1">
        <v>43509</v>
      </c>
      <c r="V1740" s="1">
        <v>43544</v>
      </c>
      <c r="W1740" t="s">
        <v>3415</v>
      </c>
      <c r="X1740" t="s">
        <v>905</v>
      </c>
      <c r="Y1740">
        <v>23</v>
      </c>
      <c r="Z1740">
        <v>16</v>
      </c>
      <c r="AA1740">
        <v>45</v>
      </c>
      <c r="AB1740">
        <v>35.555599999999998</v>
      </c>
      <c r="AD1740">
        <f>IF(ISBLANK(Source[[#This Row],[CrosslistID]]),1,1/COUNTIFS(Source[CrosslistID],Source[[#This Row],[CrosslistID]],Source[TermDesc],Source[[#This Row],[TermDesc]]))</f>
        <v>1</v>
      </c>
      <c r="AG1740">
        <v>0</v>
      </c>
      <c r="AH1740">
        <v>35.555599999999998</v>
      </c>
      <c r="AI1740">
        <v>0.65100000000000002</v>
      </c>
      <c r="AJ1740">
        <v>0.78810000000000002</v>
      </c>
      <c r="AK1740">
        <v>6.6699999999999995E-2</v>
      </c>
      <c r="AL17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40">
        <f>IF(AND(Source[[#This Row],[Credit_Noncredit]]="Noncredit",Source[[#This Row],[FTEF]]&gt;0),Source[[#This Row],[NC XLST FTES]]*525/(437.5*Source[[#This Row],[FTEF]]),0)</f>
        <v>0</v>
      </c>
      <c r="AN1740">
        <f>IF(Source[[#This Row],[Credit_Noncredit]]="Credit",Source[[#This Row],[Census Enrollment]],Source[[#This Row],[Noncredit Avg. Attendance]])</f>
        <v>23</v>
      </c>
    </row>
    <row r="1741" spans="1:40" x14ac:dyDescent="0.25">
      <c r="A1741" t="s">
        <v>4581</v>
      </c>
      <c r="B1741" t="s">
        <v>886</v>
      </c>
      <c r="C1741" t="s">
        <v>632</v>
      </c>
      <c r="D1741" t="s">
        <v>565</v>
      </c>
      <c r="E1741" s="4">
        <v>38182</v>
      </c>
      <c r="F1741" s="4" t="s">
        <v>672</v>
      </c>
      <c r="G1741" s="4">
        <v>64</v>
      </c>
      <c r="H1741" t="str">
        <f>CONCATENATE(Source[[#This Row],[Subject]],TRIM(Source[[#This Row],[Course]]))</f>
        <v>HLTH64</v>
      </c>
      <c r="I1741" t="str">
        <f>VLOOKUP(Source[[#This Row],[SubjCrse]],'Courses and Categories'!$E$2:$G$1816,3,FALSE)</f>
        <v>Credit CTE</v>
      </c>
      <c r="J1741">
        <v>361</v>
      </c>
      <c r="K1741" t="s">
        <v>3361</v>
      </c>
      <c r="L1741" t="s">
        <v>87</v>
      </c>
      <c r="M1741" t="s">
        <v>903</v>
      </c>
      <c r="N1741" t="s">
        <v>41</v>
      </c>
      <c r="O1741">
        <v>1710</v>
      </c>
      <c r="P1741">
        <v>2000</v>
      </c>
      <c r="Q1741" t="s">
        <v>3047</v>
      </c>
      <c r="R1741">
        <v>413</v>
      </c>
      <c r="S1741" t="s">
        <v>724</v>
      </c>
      <c r="T1741">
        <v>1</v>
      </c>
      <c r="U1741" s="1">
        <v>43479</v>
      </c>
      <c r="V1741" s="1">
        <v>43607</v>
      </c>
      <c r="W1741" t="s">
        <v>5192</v>
      </c>
      <c r="X1741" t="s">
        <v>1929</v>
      </c>
      <c r="Y1741">
        <v>15</v>
      </c>
      <c r="Z1741">
        <v>14</v>
      </c>
      <c r="AA1741">
        <v>45</v>
      </c>
      <c r="AB1741">
        <v>31.1111</v>
      </c>
      <c r="AD1741">
        <f>IF(ISBLANK(Source[[#This Row],[CrosslistID]]),1,1/COUNTIFS(Source[CrosslistID],Source[[#This Row],[CrosslistID]],Source[TermDesc],Source[[#This Row],[TermDesc]]))</f>
        <v>1</v>
      </c>
      <c r="AG1741">
        <v>0</v>
      </c>
      <c r="AH1741">
        <v>31.1111</v>
      </c>
      <c r="AI1741">
        <v>1.3</v>
      </c>
      <c r="AJ1741">
        <v>1.5</v>
      </c>
      <c r="AK1741">
        <v>0.2</v>
      </c>
      <c r="AL17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41">
        <f>IF(AND(Source[[#This Row],[Credit_Noncredit]]="Noncredit",Source[[#This Row],[FTEF]]&gt;0),Source[[#This Row],[NC XLST FTES]]*525/(437.5*Source[[#This Row],[FTEF]]),0)</f>
        <v>0</v>
      </c>
      <c r="AN1741">
        <f>IF(Source[[#This Row],[Credit_Noncredit]]="Credit",Source[[#This Row],[Census Enrollment]],Source[[#This Row],[Noncredit Avg. Attendance]])</f>
        <v>15</v>
      </c>
    </row>
    <row r="1742" spans="1:40" x14ac:dyDescent="0.25">
      <c r="A1742" t="s">
        <v>4581</v>
      </c>
      <c r="B1742" t="s">
        <v>886</v>
      </c>
      <c r="C1742" t="s">
        <v>632</v>
      </c>
      <c r="D1742" t="s">
        <v>565</v>
      </c>
      <c r="E1742" s="4">
        <v>38930</v>
      </c>
      <c r="F1742" s="4" t="s">
        <v>672</v>
      </c>
      <c r="G1742" s="4">
        <v>65</v>
      </c>
      <c r="H1742" t="str">
        <f>CONCATENATE(Source[[#This Row],[Subject]],TRIM(Source[[#This Row],[Course]]))</f>
        <v>HLTH65</v>
      </c>
      <c r="I1742" t="str">
        <f>VLOOKUP(Source[[#This Row],[SubjCrse]],'Courses and Categories'!$E$2:$G$1816,3,FALSE)</f>
        <v>Credit CTE</v>
      </c>
      <c r="J1742">
        <v>501</v>
      </c>
      <c r="K1742" t="s">
        <v>5194</v>
      </c>
      <c r="L1742" t="s">
        <v>87</v>
      </c>
      <c r="M1742" t="s">
        <v>903</v>
      </c>
      <c r="N1742" t="s">
        <v>180</v>
      </c>
      <c r="O1742">
        <v>1710</v>
      </c>
      <c r="P1742">
        <v>2000</v>
      </c>
      <c r="Q1742" t="s">
        <v>236</v>
      </c>
      <c r="R1742">
        <v>340</v>
      </c>
      <c r="S1742" t="s">
        <v>134</v>
      </c>
      <c r="T1742">
        <v>1</v>
      </c>
      <c r="U1742" s="1">
        <v>43479</v>
      </c>
      <c r="V1742" s="1">
        <v>43607</v>
      </c>
      <c r="W1742" t="s">
        <v>5192</v>
      </c>
      <c r="X1742" t="s">
        <v>1929</v>
      </c>
      <c r="Y1742">
        <v>20</v>
      </c>
      <c r="Z1742">
        <v>18</v>
      </c>
      <c r="AA1742">
        <v>45</v>
      </c>
      <c r="AB1742">
        <v>40</v>
      </c>
      <c r="AD1742">
        <f>IF(ISBLANK(Source[[#This Row],[CrosslistID]]),1,1/COUNTIFS(Source[CrosslistID],Source[[#This Row],[CrosslistID]],Source[TermDesc],Source[[#This Row],[TermDesc]]))</f>
        <v>1</v>
      </c>
      <c r="AG1742">
        <v>0</v>
      </c>
      <c r="AH1742">
        <v>40</v>
      </c>
      <c r="AI1742">
        <v>1.9</v>
      </c>
      <c r="AJ1742">
        <v>2</v>
      </c>
      <c r="AK1742">
        <v>0.2</v>
      </c>
      <c r="AL17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42">
        <f>IF(AND(Source[[#This Row],[Credit_Noncredit]]="Noncredit",Source[[#This Row],[FTEF]]&gt;0),Source[[#This Row],[NC XLST FTES]]*525/(437.5*Source[[#This Row],[FTEF]]),0)</f>
        <v>0</v>
      </c>
      <c r="AN1742">
        <f>IF(Source[[#This Row],[Credit_Noncredit]]="Credit",Source[[#This Row],[Census Enrollment]],Source[[#This Row],[Noncredit Avg. Attendance]])</f>
        <v>20</v>
      </c>
    </row>
    <row r="1743" spans="1:40" x14ac:dyDescent="0.25">
      <c r="A1743" t="s">
        <v>4581</v>
      </c>
      <c r="B1743" t="s">
        <v>886</v>
      </c>
      <c r="C1743" t="s">
        <v>632</v>
      </c>
      <c r="D1743" t="s">
        <v>565</v>
      </c>
      <c r="E1743" s="4">
        <v>38931</v>
      </c>
      <c r="F1743" s="4" t="s">
        <v>672</v>
      </c>
      <c r="G1743" s="4">
        <v>67</v>
      </c>
      <c r="H1743" t="str">
        <f>CONCATENATE(Source[[#This Row],[Subject]],TRIM(Source[[#This Row],[Course]]))</f>
        <v>HLTH67</v>
      </c>
      <c r="I1743" t="str">
        <f>VLOOKUP(Source[[#This Row],[SubjCrse]],'Courses and Categories'!$E$2:$G$1816,3,FALSE)</f>
        <v>Credit Gen Ed/CTE</v>
      </c>
      <c r="J1743">
        <v>501</v>
      </c>
      <c r="K1743" t="s">
        <v>5195</v>
      </c>
      <c r="L1743" t="s">
        <v>87</v>
      </c>
      <c r="M1743" t="s">
        <v>903</v>
      </c>
      <c r="N1743" t="s">
        <v>180</v>
      </c>
      <c r="O1743">
        <v>1710</v>
      </c>
      <c r="P1743">
        <v>2000</v>
      </c>
      <c r="Q1743" t="s">
        <v>236</v>
      </c>
      <c r="R1743">
        <v>350</v>
      </c>
      <c r="S1743" t="s">
        <v>134</v>
      </c>
      <c r="T1743">
        <v>1</v>
      </c>
      <c r="U1743" s="1">
        <v>43479</v>
      </c>
      <c r="V1743" s="1">
        <v>43607</v>
      </c>
      <c r="W1743" t="s">
        <v>3407</v>
      </c>
      <c r="X1743" t="s">
        <v>1929</v>
      </c>
      <c r="Y1743">
        <v>16</v>
      </c>
      <c r="Z1743">
        <v>11</v>
      </c>
      <c r="AA1743">
        <v>45</v>
      </c>
      <c r="AB1743">
        <v>24.444400000000002</v>
      </c>
      <c r="AD1743">
        <f>IF(ISBLANK(Source[[#This Row],[CrosslistID]]),1,1/COUNTIFS(Source[CrosslistID],Source[[#This Row],[CrosslistID]],Source[TermDesc],Source[[#This Row],[TermDesc]]))</f>
        <v>1</v>
      </c>
      <c r="AG1743">
        <v>0</v>
      </c>
      <c r="AH1743">
        <v>24.444400000000002</v>
      </c>
      <c r="AI1743">
        <v>1.4</v>
      </c>
      <c r="AJ1743">
        <v>1.6</v>
      </c>
      <c r="AK1743">
        <v>0.2</v>
      </c>
      <c r="AL17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43">
        <f>IF(AND(Source[[#This Row],[Credit_Noncredit]]="Noncredit",Source[[#This Row],[FTEF]]&gt;0),Source[[#This Row],[NC XLST FTES]]*525/(437.5*Source[[#This Row],[FTEF]]),0)</f>
        <v>0</v>
      </c>
      <c r="AN1743">
        <f>IF(Source[[#This Row],[Credit_Noncredit]]="Credit",Source[[#This Row],[Census Enrollment]],Source[[#This Row],[Noncredit Avg. Attendance]])</f>
        <v>16</v>
      </c>
    </row>
    <row r="1744" spans="1:40" x14ac:dyDescent="0.25">
      <c r="A1744" t="s">
        <v>4581</v>
      </c>
      <c r="B1744" t="s">
        <v>886</v>
      </c>
      <c r="C1744" t="s">
        <v>632</v>
      </c>
      <c r="D1744" t="s">
        <v>565</v>
      </c>
      <c r="E1744" s="4">
        <v>34529</v>
      </c>
      <c r="F1744" s="4" t="s">
        <v>672</v>
      </c>
      <c r="G1744" s="4">
        <v>70</v>
      </c>
      <c r="H1744" t="str">
        <f>CONCATENATE(Source[[#This Row],[Subject]],TRIM(Source[[#This Row],[Course]]))</f>
        <v>HLTH70</v>
      </c>
      <c r="I1744" t="str">
        <f>VLOOKUP(Source[[#This Row],[SubjCrse]],'Courses and Categories'!$E$2:$G$1816,3,FALSE)</f>
        <v>Credit CTE</v>
      </c>
      <c r="J1744">
        <v>501</v>
      </c>
      <c r="K1744" t="s">
        <v>3371</v>
      </c>
      <c r="L1744" t="s">
        <v>87</v>
      </c>
      <c r="M1744" t="s">
        <v>903</v>
      </c>
      <c r="N1744" t="s">
        <v>50</v>
      </c>
      <c r="O1744">
        <v>1710</v>
      </c>
      <c r="P1744">
        <v>2000</v>
      </c>
      <c r="Q1744" t="s">
        <v>236</v>
      </c>
      <c r="R1744">
        <v>340</v>
      </c>
      <c r="S1744" t="s">
        <v>134</v>
      </c>
      <c r="T1744">
        <v>1</v>
      </c>
      <c r="U1744" s="1">
        <v>43479</v>
      </c>
      <c r="V1744" s="1">
        <v>43607</v>
      </c>
      <c r="W1744" t="s">
        <v>3372</v>
      </c>
      <c r="X1744" t="s">
        <v>1929</v>
      </c>
      <c r="Y1744">
        <v>37</v>
      </c>
      <c r="Z1744">
        <v>36</v>
      </c>
      <c r="AA1744">
        <v>45</v>
      </c>
      <c r="AB1744">
        <v>80</v>
      </c>
      <c r="AD1744">
        <f>IF(ISBLANK(Source[[#This Row],[CrosslistID]]),1,1/COUNTIFS(Source[CrosslistID],Source[[#This Row],[CrosslistID]],Source[TermDesc],Source[[#This Row],[TermDesc]]))</f>
        <v>1</v>
      </c>
      <c r="AG1744">
        <v>0</v>
      </c>
      <c r="AH1744">
        <v>80</v>
      </c>
      <c r="AI1744">
        <v>3.7</v>
      </c>
      <c r="AJ1744">
        <v>3.7</v>
      </c>
      <c r="AK1744">
        <v>0.2</v>
      </c>
      <c r="AL17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44">
        <f>IF(AND(Source[[#This Row],[Credit_Noncredit]]="Noncredit",Source[[#This Row],[FTEF]]&gt;0),Source[[#This Row],[NC XLST FTES]]*525/(437.5*Source[[#This Row],[FTEF]]),0)</f>
        <v>0</v>
      </c>
      <c r="AN1744">
        <f>IF(Source[[#This Row],[Credit_Noncredit]]="Credit",Source[[#This Row],[Census Enrollment]],Source[[#This Row],[Noncredit Avg. Attendance]])</f>
        <v>37</v>
      </c>
    </row>
    <row r="1745" spans="1:40" x14ac:dyDescent="0.25">
      <c r="A1745" t="s">
        <v>4581</v>
      </c>
      <c r="B1745" t="s">
        <v>886</v>
      </c>
      <c r="C1745" t="s">
        <v>632</v>
      </c>
      <c r="D1745" t="s">
        <v>565</v>
      </c>
      <c r="E1745" s="4">
        <v>31384</v>
      </c>
      <c r="F1745" s="4" t="s">
        <v>672</v>
      </c>
      <c r="G1745" s="4">
        <v>73</v>
      </c>
      <c r="H1745" t="str">
        <f>CONCATENATE(Source[[#This Row],[Subject]],TRIM(Source[[#This Row],[Course]]))</f>
        <v>HLTH73</v>
      </c>
      <c r="I1745" t="str">
        <f>VLOOKUP(Source[[#This Row],[SubjCrse]],'Courses and Categories'!$E$2:$G$1816,3,FALSE)</f>
        <v>Credit CTE</v>
      </c>
      <c r="J1745">
        <v>501</v>
      </c>
      <c r="K1745" t="s">
        <v>5196</v>
      </c>
      <c r="L1745" t="s">
        <v>87</v>
      </c>
      <c r="M1745" t="s">
        <v>903</v>
      </c>
      <c r="N1745" t="s">
        <v>185</v>
      </c>
      <c r="O1745">
        <v>1710</v>
      </c>
      <c r="P1745">
        <v>2000</v>
      </c>
      <c r="Q1745" t="s">
        <v>236</v>
      </c>
      <c r="R1745">
        <v>340</v>
      </c>
      <c r="S1745" t="s">
        <v>134</v>
      </c>
      <c r="T1745">
        <v>1</v>
      </c>
      <c r="U1745" s="1">
        <v>43479</v>
      </c>
      <c r="V1745" s="1">
        <v>43607</v>
      </c>
      <c r="W1745" t="s">
        <v>3376</v>
      </c>
      <c r="X1745" t="s">
        <v>1929</v>
      </c>
      <c r="Y1745">
        <v>37</v>
      </c>
      <c r="Z1745">
        <v>37</v>
      </c>
      <c r="AA1745">
        <v>45</v>
      </c>
      <c r="AB1745">
        <v>82.222200000000001</v>
      </c>
      <c r="AD1745">
        <f>IF(ISBLANK(Source[[#This Row],[CrosslistID]]),1,1/COUNTIFS(Source[CrosslistID],Source[[#This Row],[CrosslistID]],Source[TermDesc],Source[[#This Row],[TermDesc]]))</f>
        <v>1</v>
      </c>
      <c r="AG1745">
        <v>0</v>
      </c>
      <c r="AH1745">
        <v>82.222200000000001</v>
      </c>
      <c r="AI1745">
        <v>3.7</v>
      </c>
      <c r="AJ1745">
        <v>3.7</v>
      </c>
      <c r="AK1745">
        <v>0.2</v>
      </c>
      <c r="AL17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45">
        <f>IF(AND(Source[[#This Row],[Credit_Noncredit]]="Noncredit",Source[[#This Row],[FTEF]]&gt;0),Source[[#This Row],[NC XLST FTES]]*525/(437.5*Source[[#This Row],[FTEF]]),0)</f>
        <v>0</v>
      </c>
      <c r="AN1745">
        <f>IF(Source[[#This Row],[Credit_Noncredit]]="Credit",Source[[#This Row],[Census Enrollment]],Source[[#This Row],[Noncredit Avg. Attendance]])</f>
        <v>37</v>
      </c>
    </row>
    <row r="1746" spans="1:40" x14ac:dyDescent="0.25">
      <c r="A1746" t="s">
        <v>4581</v>
      </c>
      <c r="B1746" t="s">
        <v>886</v>
      </c>
      <c r="C1746" t="s">
        <v>632</v>
      </c>
      <c r="D1746" t="s">
        <v>565</v>
      </c>
      <c r="E1746" s="4">
        <v>39248</v>
      </c>
      <c r="F1746" s="4" t="s">
        <v>672</v>
      </c>
      <c r="G1746" s="4">
        <v>75</v>
      </c>
      <c r="H1746" t="str">
        <f>CONCATENATE(Source[[#This Row],[Subject]],TRIM(Source[[#This Row],[Course]]))</f>
        <v>HLTH75</v>
      </c>
      <c r="I1746" t="str">
        <f>VLOOKUP(Source[[#This Row],[SubjCrse]],'Courses and Categories'!$E$2:$G$1816,3,FALSE)</f>
        <v>Credit CTE</v>
      </c>
      <c r="J1746">
        <v>501</v>
      </c>
      <c r="K1746" t="s">
        <v>3373</v>
      </c>
      <c r="L1746" t="s">
        <v>87</v>
      </c>
      <c r="M1746" t="s">
        <v>903</v>
      </c>
      <c r="N1746" t="s">
        <v>180</v>
      </c>
      <c r="O1746">
        <v>1710</v>
      </c>
      <c r="P1746">
        <v>2000</v>
      </c>
      <c r="Q1746" t="s">
        <v>236</v>
      </c>
      <c r="R1746">
        <v>361</v>
      </c>
      <c r="S1746" t="s">
        <v>134</v>
      </c>
      <c r="T1746">
        <v>1</v>
      </c>
      <c r="U1746" s="1">
        <v>43479</v>
      </c>
      <c r="V1746" s="1">
        <v>43607</v>
      </c>
      <c r="W1746" t="s">
        <v>5191</v>
      </c>
      <c r="X1746" t="s">
        <v>1929</v>
      </c>
      <c r="Y1746">
        <v>29</v>
      </c>
      <c r="Z1746">
        <v>27</v>
      </c>
      <c r="AA1746">
        <v>45</v>
      </c>
      <c r="AB1746">
        <v>60</v>
      </c>
      <c r="AD1746">
        <f>IF(ISBLANK(Source[[#This Row],[CrosslistID]]),1,1/COUNTIFS(Source[CrosslistID],Source[[#This Row],[CrosslistID]],Source[TermDesc],Source[[#This Row],[TermDesc]]))</f>
        <v>1</v>
      </c>
      <c r="AG1746">
        <v>0</v>
      </c>
      <c r="AH1746">
        <v>60</v>
      </c>
      <c r="AI1746">
        <v>2.9</v>
      </c>
      <c r="AJ1746">
        <v>2.9</v>
      </c>
      <c r="AK1746">
        <v>0.2</v>
      </c>
      <c r="AL17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46">
        <f>IF(AND(Source[[#This Row],[Credit_Noncredit]]="Noncredit",Source[[#This Row],[FTEF]]&gt;0),Source[[#This Row],[NC XLST FTES]]*525/(437.5*Source[[#This Row],[FTEF]]),0)</f>
        <v>0</v>
      </c>
      <c r="AN1746">
        <f>IF(Source[[#This Row],[Credit_Noncredit]]="Credit",Source[[#This Row],[Census Enrollment]],Source[[#This Row],[Noncredit Avg. Attendance]])</f>
        <v>29</v>
      </c>
    </row>
    <row r="1747" spans="1:40" x14ac:dyDescent="0.25">
      <c r="A1747" t="s">
        <v>4581</v>
      </c>
      <c r="B1747" t="s">
        <v>886</v>
      </c>
      <c r="C1747" t="s">
        <v>632</v>
      </c>
      <c r="D1747" t="s">
        <v>565</v>
      </c>
      <c r="E1747" s="4">
        <v>36723</v>
      </c>
      <c r="F1747" s="4" t="s">
        <v>672</v>
      </c>
      <c r="G1747" s="4">
        <v>77</v>
      </c>
      <c r="H1747" t="str">
        <f>CONCATENATE(Source[[#This Row],[Subject]],TRIM(Source[[#This Row],[Course]]))</f>
        <v>HLTH77</v>
      </c>
      <c r="I1747" t="str">
        <f>VLOOKUP(Source[[#This Row],[SubjCrse]],'Courses and Categories'!$E$2:$G$1816,3,FALSE)</f>
        <v>Credit CTE</v>
      </c>
      <c r="J1747">
        <v>501</v>
      </c>
      <c r="K1747" t="s">
        <v>5197</v>
      </c>
      <c r="L1747" t="s">
        <v>87</v>
      </c>
      <c r="M1747" t="s">
        <v>903</v>
      </c>
      <c r="N1747" t="s">
        <v>180</v>
      </c>
      <c r="O1747">
        <v>1710</v>
      </c>
      <c r="P1747">
        <v>2000</v>
      </c>
      <c r="Q1747" t="s">
        <v>236</v>
      </c>
      <c r="R1747">
        <v>330</v>
      </c>
      <c r="S1747" t="s">
        <v>134</v>
      </c>
      <c r="T1747">
        <v>1</v>
      </c>
      <c r="U1747" s="1">
        <v>43479</v>
      </c>
      <c r="V1747" s="1">
        <v>43607</v>
      </c>
      <c r="W1747" t="s">
        <v>5198</v>
      </c>
      <c r="X1747" t="s">
        <v>1929</v>
      </c>
      <c r="Y1747">
        <v>20</v>
      </c>
      <c r="Z1747">
        <v>20</v>
      </c>
      <c r="AA1747">
        <v>45</v>
      </c>
      <c r="AB1747">
        <v>44.444400000000002</v>
      </c>
      <c r="AD1747">
        <f>IF(ISBLANK(Source[[#This Row],[CrosslistID]]),1,1/COUNTIFS(Source[CrosslistID],Source[[#This Row],[CrosslistID]],Source[TermDesc],Source[[#This Row],[TermDesc]]))</f>
        <v>1</v>
      </c>
      <c r="AG1747">
        <v>0</v>
      </c>
      <c r="AH1747">
        <v>44.444400000000002</v>
      </c>
      <c r="AI1747">
        <v>2</v>
      </c>
      <c r="AJ1747">
        <v>2</v>
      </c>
      <c r="AK1747">
        <v>0.2</v>
      </c>
      <c r="AL17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47">
        <f>IF(AND(Source[[#This Row],[Credit_Noncredit]]="Noncredit",Source[[#This Row],[FTEF]]&gt;0),Source[[#This Row],[NC XLST FTES]]*525/(437.5*Source[[#This Row],[FTEF]]),0)</f>
        <v>0</v>
      </c>
      <c r="AN1747">
        <f>IF(Source[[#This Row],[Credit_Noncredit]]="Credit",Source[[#This Row],[Census Enrollment]],Source[[#This Row],[Noncredit Avg. Attendance]])</f>
        <v>20</v>
      </c>
    </row>
    <row r="1748" spans="1:40" x14ac:dyDescent="0.25">
      <c r="A1748" t="s">
        <v>4581</v>
      </c>
      <c r="B1748" t="s">
        <v>886</v>
      </c>
      <c r="C1748" t="s">
        <v>632</v>
      </c>
      <c r="D1748" t="s">
        <v>565</v>
      </c>
      <c r="E1748" s="4">
        <v>36149</v>
      </c>
      <c r="F1748" s="4" t="s">
        <v>672</v>
      </c>
      <c r="G1748" s="4">
        <v>78</v>
      </c>
      <c r="H1748" t="str">
        <f>CONCATENATE(Source[[#This Row],[Subject]],TRIM(Source[[#This Row],[Course]]))</f>
        <v>HLTH78</v>
      </c>
      <c r="I1748" t="str">
        <f>VLOOKUP(Source[[#This Row],[SubjCrse]],'Courses and Categories'!$E$2:$G$1816,3,FALSE)</f>
        <v>Credit CTE</v>
      </c>
      <c r="J1748">
        <v>501</v>
      </c>
      <c r="K1748" t="s">
        <v>3374</v>
      </c>
      <c r="L1748" t="s">
        <v>87</v>
      </c>
      <c r="M1748" t="s">
        <v>903</v>
      </c>
      <c r="N1748" t="s">
        <v>41</v>
      </c>
      <c r="O1748">
        <v>1910</v>
      </c>
      <c r="P1748">
        <v>2100</v>
      </c>
      <c r="Q1748" t="s">
        <v>236</v>
      </c>
      <c r="R1748">
        <v>340</v>
      </c>
      <c r="S1748" t="s">
        <v>134</v>
      </c>
      <c r="T1748">
        <v>1</v>
      </c>
      <c r="U1748" s="1">
        <v>43479</v>
      </c>
      <c r="V1748" s="1">
        <v>43607</v>
      </c>
      <c r="W1748" t="s">
        <v>1463</v>
      </c>
      <c r="X1748" t="s">
        <v>1929</v>
      </c>
      <c r="Y1748">
        <v>28</v>
      </c>
      <c r="Z1748">
        <v>23</v>
      </c>
      <c r="AA1748">
        <v>45</v>
      </c>
      <c r="AB1748">
        <v>51.1111</v>
      </c>
      <c r="AD1748">
        <f>IF(ISBLANK(Source[[#This Row],[CrosslistID]]),1,1/COUNTIFS(Source[CrosslistID],Source[[#This Row],[CrosslistID]],Source[TermDesc],Source[[#This Row],[TermDesc]]))</f>
        <v>1</v>
      </c>
      <c r="AG1748">
        <v>0</v>
      </c>
      <c r="AH1748">
        <v>51.1111</v>
      </c>
      <c r="AI1748">
        <v>1.867</v>
      </c>
      <c r="AJ1748">
        <v>1.867</v>
      </c>
      <c r="AK1748">
        <v>0.1333</v>
      </c>
      <c r="AL17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48">
        <f>IF(AND(Source[[#This Row],[Credit_Noncredit]]="Noncredit",Source[[#This Row],[FTEF]]&gt;0),Source[[#This Row],[NC XLST FTES]]*525/(437.5*Source[[#This Row],[FTEF]]),0)</f>
        <v>0</v>
      </c>
      <c r="AN1748">
        <f>IF(Source[[#This Row],[Credit_Noncredit]]="Credit",Source[[#This Row],[Census Enrollment]],Source[[#This Row],[Noncredit Avg. Attendance]])</f>
        <v>28</v>
      </c>
    </row>
    <row r="1749" spans="1:40" x14ac:dyDescent="0.25">
      <c r="A1749" t="s">
        <v>4581</v>
      </c>
      <c r="B1749" t="s">
        <v>886</v>
      </c>
      <c r="C1749" t="s">
        <v>632</v>
      </c>
      <c r="D1749" t="s">
        <v>565</v>
      </c>
      <c r="E1749" s="4">
        <v>31812</v>
      </c>
      <c r="F1749" s="4" t="s">
        <v>672</v>
      </c>
      <c r="G1749" s="4" t="s">
        <v>5199</v>
      </c>
      <c r="H1749" t="str">
        <f>CONCATENATE(Source[[#This Row],[Subject]],TRIM(Source[[#This Row],[Course]]))</f>
        <v>HLTH79B</v>
      </c>
      <c r="I1749" t="str">
        <f>VLOOKUP(Source[[#This Row],[SubjCrse]],'Courses and Categories'!$E$2:$G$1816,3,FALSE)</f>
        <v>Credit CTE</v>
      </c>
      <c r="J1749">
        <v>501</v>
      </c>
      <c r="K1749" t="s">
        <v>5200</v>
      </c>
      <c r="L1749" t="s">
        <v>87</v>
      </c>
      <c r="M1749" t="s">
        <v>903</v>
      </c>
      <c r="N1749" t="s">
        <v>5201</v>
      </c>
      <c r="O1749" t="s">
        <v>5202</v>
      </c>
      <c r="P1749" t="s">
        <v>5203</v>
      </c>
      <c r="Q1749" t="s">
        <v>5204</v>
      </c>
      <c r="R1749">
        <v>357</v>
      </c>
      <c r="S1749" t="s">
        <v>134</v>
      </c>
      <c r="T1749">
        <v>1</v>
      </c>
      <c r="U1749" s="1">
        <v>43479</v>
      </c>
      <c r="V1749" s="1">
        <v>43607</v>
      </c>
      <c r="W1749" t="s">
        <v>5205</v>
      </c>
      <c r="X1749" t="s">
        <v>893</v>
      </c>
      <c r="Y1749">
        <v>24</v>
      </c>
      <c r="Z1749">
        <v>23</v>
      </c>
      <c r="AA1749">
        <v>45</v>
      </c>
      <c r="AB1749">
        <v>51.1111</v>
      </c>
      <c r="AD1749">
        <f>IF(ISBLANK(Source[[#This Row],[CrosslistID]]),1,1/COUNTIFS(Source[CrosslistID],Source[[#This Row],[CrosslistID]],Source[TermDesc],Source[[#This Row],[TermDesc]]))</f>
        <v>1</v>
      </c>
      <c r="AG1749">
        <v>0</v>
      </c>
      <c r="AH1749">
        <v>51.1111</v>
      </c>
      <c r="AI1749">
        <v>4</v>
      </c>
      <c r="AJ1749">
        <v>4</v>
      </c>
      <c r="AK1749">
        <v>0.38400000000000001</v>
      </c>
      <c r="AL17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49">
        <f>IF(AND(Source[[#This Row],[Credit_Noncredit]]="Noncredit",Source[[#This Row],[FTEF]]&gt;0),Source[[#This Row],[NC XLST FTES]]*525/(437.5*Source[[#This Row],[FTEF]]),0)</f>
        <v>0</v>
      </c>
      <c r="AN1749">
        <f>IF(Source[[#This Row],[Credit_Noncredit]]="Credit",Source[[#This Row],[Census Enrollment]],Source[[#This Row],[Noncredit Avg. Attendance]])</f>
        <v>24</v>
      </c>
    </row>
    <row r="1750" spans="1:40" x14ac:dyDescent="0.25">
      <c r="A1750" t="s">
        <v>4581</v>
      </c>
      <c r="B1750" t="s">
        <v>886</v>
      </c>
      <c r="C1750" t="s">
        <v>632</v>
      </c>
      <c r="D1750" t="s">
        <v>565</v>
      </c>
      <c r="E1750" s="4">
        <v>34890</v>
      </c>
      <c r="F1750" s="4" t="s">
        <v>672</v>
      </c>
      <c r="G1750" s="4">
        <v>80</v>
      </c>
      <c r="H1750" t="str">
        <f>CONCATENATE(Source[[#This Row],[Subject]],TRIM(Source[[#This Row],[Course]]))</f>
        <v>HLTH80</v>
      </c>
      <c r="I1750" t="str">
        <f>VLOOKUP(Source[[#This Row],[SubjCrse]],'Courses and Categories'!$E$2:$G$1816,3,FALSE)</f>
        <v>Credit CTE</v>
      </c>
      <c r="J1750">
        <v>1</v>
      </c>
      <c r="K1750" t="s">
        <v>3380</v>
      </c>
      <c r="L1750" t="s">
        <v>39</v>
      </c>
      <c r="M1750" t="s">
        <v>1046</v>
      </c>
      <c r="N1750" t="s">
        <v>4988</v>
      </c>
      <c r="O1750" t="s">
        <v>1680</v>
      </c>
      <c r="P1750" t="s">
        <v>1374</v>
      </c>
      <c r="Q1750" t="s">
        <v>1375</v>
      </c>
      <c r="R1750">
        <v>330</v>
      </c>
      <c r="S1750" t="s">
        <v>134</v>
      </c>
      <c r="T1750">
        <v>1</v>
      </c>
      <c r="U1750" s="1">
        <v>43479</v>
      </c>
      <c r="V1750" s="1">
        <v>43607</v>
      </c>
      <c r="W1750" t="s">
        <v>3384</v>
      </c>
      <c r="X1750" t="s">
        <v>46</v>
      </c>
      <c r="Y1750">
        <v>27</v>
      </c>
      <c r="Z1750">
        <v>19</v>
      </c>
      <c r="AA1750">
        <v>45</v>
      </c>
      <c r="AB1750">
        <v>42.222200000000001</v>
      </c>
      <c r="AD1750">
        <f>IF(ISBLANK(Source[[#This Row],[CrosslistID]]),1,1/COUNTIFS(Source[CrosslistID],Source[[#This Row],[CrosslistID]],Source[TermDesc],Source[[#This Row],[TermDesc]]))</f>
        <v>1</v>
      </c>
      <c r="AG1750">
        <v>0</v>
      </c>
      <c r="AH1750">
        <v>42.222200000000001</v>
      </c>
      <c r="AI1750">
        <v>4.5970000000000004</v>
      </c>
      <c r="AJ1750">
        <v>4.5970000000000004</v>
      </c>
      <c r="AK1750">
        <v>0.47710000000000002</v>
      </c>
      <c r="AL17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50">
        <f>IF(AND(Source[[#This Row],[Credit_Noncredit]]="Noncredit",Source[[#This Row],[FTEF]]&gt;0),Source[[#This Row],[NC XLST FTES]]*525/(437.5*Source[[#This Row],[FTEF]]),0)</f>
        <v>0</v>
      </c>
      <c r="AN1750">
        <f>IF(Source[[#This Row],[Credit_Noncredit]]="Credit",Source[[#This Row],[Census Enrollment]],Source[[#This Row],[Noncredit Avg. Attendance]])</f>
        <v>27</v>
      </c>
    </row>
    <row r="1751" spans="1:40" x14ac:dyDescent="0.25">
      <c r="A1751" t="s">
        <v>4581</v>
      </c>
      <c r="B1751" t="s">
        <v>886</v>
      </c>
      <c r="C1751" t="s">
        <v>632</v>
      </c>
      <c r="D1751" t="s">
        <v>565</v>
      </c>
      <c r="E1751" s="4">
        <v>31424</v>
      </c>
      <c r="F1751" s="4" t="s">
        <v>672</v>
      </c>
      <c r="G1751" s="4">
        <v>81</v>
      </c>
      <c r="H1751" t="str">
        <f>CONCATENATE(Source[[#This Row],[Subject]],TRIM(Source[[#This Row],[Course]]))</f>
        <v>HLTH81</v>
      </c>
      <c r="I1751" t="str">
        <f>VLOOKUP(Source[[#This Row],[SubjCrse]],'Courses and Categories'!$E$2:$G$1816,3,FALSE)</f>
        <v>Credit CTE</v>
      </c>
      <c r="J1751">
        <v>601</v>
      </c>
      <c r="K1751" t="s">
        <v>3385</v>
      </c>
      <c r="L1751" t="s">
        <v>50</v>
      </c>
      <c r="M1751" t="s">
        <v>1046</v>
      </c>
      <c r="N1751" t="s">
        <v>51</v>
      </c>
      <c r="O1751">
        <v>910</v>
      </c>
      <c r="P1751">
        <v>1730</v>
      </c>
      <c r="Q1751" t="s">
        <v>236</v>
      </c>
      <c r="R1751">
        <v>330</v>
      </c>
      <c r="S1751" t="s">
        <v>134</v>
      </c>
      <c r="T1751">
        <v>1</v>
      </c>
      <c r="U1751" s="1">
        <v>43479</v>
      </c>
      <c r="V1751" s="1">
        <v>43607</v>
      </c>
      <c r="W1751" t="s">
        <v>1460</v>
      </c>
      <c r="X1751" t="s">
        <v>46</v>
      </c>
      <c r="Y1751">
        <v>31</v>
      </c>
      <c r="Z1751">
        <v>27</v>
      </c>
      <c r="AA1751">
        <v>45</v>
      </c>
      <c r="AB1751">
        <v>60</v>
      </c>
      <c r="AD1751">
        <f>IF(ISBLANK(Source[[#This Row],[CrosslistID]]),1,1/COUNTIFS(Source[CrosslistID],Source[[#This Row],[CrosslistID]],Source[TermDesc],Source[[#This Row],[TermDesc]]))</f>
        <v>1</v>
      </c>
      <c r="AG1751">
        <v>0</v>
      </c>
      <c r="AH1751">
        <v>60</v>
      </c>
      <c r="AI1751">
        <v>6.29</v>
      </c>
      <c r="AJ1751">
        <v>7.0762</v>
      </c>
      <c r="AK1751">
        <v>0.47699999999999998</v>
      </c>
      <c r="AL17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51">
        <f>IF(AND(Source[[#This Row],[Credit_Noncredit]]="Noncredit",Source[[#This Row],[FTEF]]&gt;0),Source[[#This Row],[NC XLST FTES]]*525/(437.5*Source[[#This Row],[FTEF]]),0)</f>
        <v>0</v>
      </c>
      <c r="AN1751">
        <f>IF(Source[[#This Row],[Credit_Noncredit]]="Credit",Source[[#This Row],[Census Enrollment]],Source[[#This Row],[Noncredit Avg. Attendance]])</f>
        <v>31</v>
      </c>
    </row>
    <row r="1752" spans="1:40" x14ac:dyDescent="0.25">
      <c r="A1752" t="s">
        <v>4581</v>
      </c>
      <c r="B1752" t="s">
        <v>886</v>
      </c>
      <c r="C1752" t="s">
        <v>632</v>
      </c>
      <c r="D1752" t="s">
        <v>565</v>
      </c>
      <c r="E1752" s="4">
        <v>36092</v>
      </c>
      <c r="F1752" s="4" t="s">
        <v>672</v>
      </c>
      <c r="G1752" s="4">
        <v>82</v>
      </c>
      <c r="H1752" t="str">
        <f>CONCATENATE(Source[[#This Row],[Subject]],TRIM(Source[[#This Row],[Course]]))</f>
        <v>HLTH82</v>
      </c>
      <c r="I1752" t="str">
        <f>VLOOKUP(Source[[#This Row],[SubjCrse]],'Courses and Categories'!$E$2:$G$1816,3,FALSE)</f>
        <v>Credit CTE</v>
      </c>
      <c r="J1752">
        <v>601</v>
      </c>
      <c r="K1752" t="s">
        <v>5206</v>
      </c>
      <c r="L1752" t="s">
        <v>87</v>
      </c>
      <c r="M1752" t="s">
        <v>903</v>
      </c>
      <c r="N1752" t="s">
        <v>2611</v>
      </c>
      <c r="O1752" t="s">
        <v>3956</v>
      </c>
      <c r="P1752" t="s">
        <v>3957</v>
      </c>
      <c r="Q1752" t="s">
        <v>1375</v>
      </c>
      <c r="R1752">
        <v>330</v>
      </c>
      <c r="S1752" t="s">
        <v>134</v>
      </c>
      <c r="T1752">
        <v>1</v>
      </c>
      <c r="U1752" s="1">
        <v>43479</v>
      </c>
      <c r="V1752" s="1">
        <v>43607</v>
      </c>
      <c r="W1752" t="s">
        <v>5207</v>
      </c>
      <c r="X1752" t="s">
        <v>893</v>
      </c>
      <c r="Y1752">
        <v>28</v>
      </c>
      <c r="Z1752">
        <v>27</v>
      </c>
      <c r="AA1752">
        <v>45</v>
      </c>
      <c r="AB1752">
        <v>60</v>
      </c>
      <c r="AD1752">
        <f>IF(ISBLANK(Source[[#This Row],[CrosslistID]]),1,1/COUNTIFS(Source[CrosslistID],Source[[#This Row],[CrosslistID]],Source[TermDesc],Source[[#This Row],[TermDesc]]))</f>
        <v>1</v>
      </c>
      <c r="AG1752">
        <v>0</v>
      </c>
      <c r="AH1752">
        <v>60</v>
      </c>
      <c r="AI1752">
        <v>2.9169999999999998</v>
      </c>
      <c r="AJ1752">
        <v>3.2669999999999999</v>
      </c>
      <c r="AK1752">
        <v>0.42399999999999999</v>
      </c>
      <c r="AL17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52">
        <f>IF(AND(Source[[#This Row],[Credit_Noncredit]]="Noncredit",Source[[#This Row],[FTEF]]&gt;0),Source[[#This Row],[NC XLST FTES]]*525/(437.5*Source[[#This Row],[FTEF]]),0)</f>
        <v>0</v>
      </c>
      <c r="AN1752">
        <f>IF(Source[[#This Row],[Credit_Noncredit]]="Credit",Source[[#This Row],[Census Enrollment]],Source[[#This Row],[Noncredit Avg. Attendance]])</f>
        <v>28</v>
      </c>
    </row>
    <row r="1753" spans="1:40" x14ac:dyDescent="0.25">
      <c r="A1753" t="s">
        <v>4581</v>
      </c>
      <c r="B1753" t="s">
        <v>886</v>
      </c>
      <c r="C1753" t="s">
        <v>632</v>
      </c>
      <c r="D1753" t="s">
        <v>565</v>
      </c>
      <c r="E1753" s="4">
        <v>34891</v>
      </c>
      <c r="F1753" s="4" t="s">
        <v>672</v>
      </c>
      <c r="G1753" s="4">
        <v>84</v>
      </c>
      <c r="H1753" t="str">
        <f>CONCATENATE(Source[[#This Row],[Subject]],TRIM(Source[[#This Row],[Course]]))</f>
        <v>HLTH84</v>
      </c>
      <c r="I1753" t="str">
        <f>VLOOKUP(Source[[#This Row],[SubjCrse]],'Courses and Categories'!$E$2:$G$1816,3,FALSE)</f>
        <v>Credit CTE</v>
      </c>
      <c r="J1753">
        <v>1</v>
      </c>
      <c r="K1753" t="s">
        <v>1459</v>
      </c>
      <c r="L1753" t="s">
        <v>39</v>
      </c>
      <c r="M1753" t="s">
        <v>903</v>
      </c>
      <c r="N1753" t="s">
        <v>91</v>
      </c>
      <c r="O1753">
        <v>1010</v>
      </c>
      <c r="P1753">
        <v>1900</v>
      </c>
      <c r="Q1753" t="s">
        <v>236</v>
      </c>
      <c r="R1753">
        <v>357</v>
      </c>
      <c r="S1753" t="s">
        <v>134</v>
      </c>
      <c r="T1753" t="s">
        <v>44</v>
      </c>
      <c r="U1753" s="1">
        <v>43560</v>
      </c>
      <c r="V1753" s="1">
        <v>43560</v>
      </c>
      <c r="W1753" t="s">
        <v>1460</v>
      </c>
      <c r="X1753" t="s">
        <v>46</v>
      </c>
      <c r="Y1753">
        <v>26</v>
      </c>
      <c r="Z1753">
        <v>13</v>
      </c>
      <c r="AA1753">
        <v>45</v>
      </c>
      <c r="AB1753">
        <v>28.8889</v>
      </c>
      <c r="AD1753">
        <f>IF(ISBLANK(Source[[#This Row],[CrosslistID]]),1,1/COUNTIFS(Source[CrosslistID],Source[[#This Row],[CrosslistID]],Source[TermDesc],Source[[#This Row],[TermDesc]]))</f>
        <v>1</v>
      </c>
      <c r="AG1753">
        <v>0</v>
      </c>
      <c r="AH1753">
        <v>28.8889</v>
      </c>
      <c r="AI1753">
        <v>0.223</v>
      </c>
      <c r="AJ1753">
        <v>0.223</v>
      </c>
      <c r="AK1753">
        <v>3.4299999999999997E-2</v>
      </c>
      <c r="AL17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53">
        <f>IF(AND(Source[[#This Row],[Credit_Noncredit]]="Noncredit",Source[[#This Row],[FTEF]]&gt;0),Source[[#This Row],[NC XLST FTES]]*525/(437.5*Source[[#This Row],[FTEF]]),0)</f>
        <v>0</v>
      </c>
      <c r="AN1753">
        <f>IF(Source[[#This Row],[Credit_Noncredit]]="Credit",Source[[#This Row],[Census Enrollment]],Source[[#This Row],[Noncredit Avg. Attendance]])</f>
        <v>26</v>
      </c>
    </row>
    <row r="1754" spans="1:40" x14ac:dyDescent="0.25">
      <c r="A1754" t="s">
        <v>4581</v>
      </c>
      <c r="B1754" t="s">
        <v>886</v>
      </c>
      <c r="C1754" t="s">
        <v>632</v>
      </c>
      <c r="D1754" t="s">
        <v>565</v>
      </c>
      <c r="E1754" s="4">
        <v>34892</v>
      </c>
      <c r="F1754" s="4" t="s">
        <v>672</v>
      </c>
      <c r="G1754" s="4">
        <v>84</v>
      </c>
      <c r="H1754" t="str">
        <f>CONCATENATE(Source[[#This Row],[Subject]],TRIM(Source[[#This Row],[Course]]))</f>
        <v>HLTH84</v>
      </c>
      <c r="I1754" t="str">
        <f>VLOOKUP(Source[[#This Row],[SubjCrse]],'Courses and Categories'!$E$2:$G$1816,3,FALSE)</f>
        <v>Credit CTE</v>
      </c>
      <c r="J1754">
        <v>601</v>
      </c>
      <c r="K1754" t="s">
        <v>1459</v>
      </c>
      <c r="L1754" t="s">
        <v>50</v>
      </c>
      <c r="M1754" t="s">
        <v>903</v>
      </c>
      <c r="N1754" t="s">
        <v>51</v>
      </c>
      <c r="O1754">
        <v>1010</v>
      </c>
      <c r="P1754">
        <v>1900</v>
      </c>
      <c r="Q1754" t="s">
        <v>236</v>
      </c>
      <c r="R1754">
        <v>357</v>
      </c>
      <c r="S1754" t="s">
        <v>134</v>
      </c>
      <c r="T1754" t="s">
        <v>44</v>
      </c>
      <c r="U1754" s="1">
        <v>43561</v>
      </c>
      <c r="V1754" s="1">
        <v>43561</v>
      </c>
      <c r="W1754" t="s">
        <v>3390</v>
      </c>
      <c r="X1754" t="s">
        <v>46</v>
      </c>
      <c r="Y1754">
        <v>35</v>
      </c>
      <c r="Z1754">
        <v>24</v>
      </c>
      <c r="AA1754">
        <v>45</v>
      </c>
      <c r="AB1754">
        <v>53.333300000000001</v>
      </c>
      <c r="AD1754">
        <f>IF(ISBLANK(Source[[#This Row],[CrosslistID]]),1,1/COUNTIFS(Source[CrosslistID],Source[[#This Row],[CrosslistID]],Source[TermDesc],Source[[#This Row],[TermDesc]]))</f>
        <v>1</v>
      </c>
      <c r="AG1754">
        <v>0</v>
      </c>
      <c r="AH1754">
        <v>53.333300000000001</v>
      </c>
      <c r="AI1754">
        <v>0.34300000000000003</v>
      </c>
      <c r="AJ1754">
        <v>0.41160000000000002</v>
      </c>
      <c r="AK1754">
        <v>3.4299999999999997E-2</v>
      </c>
      <c r="AL17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54">
        <f>IF(AND(Source[[#This Row],[Credit_Noncredit]]="Noncredit",Source[[#This Row],[FTEF]]&gt;0),Source[[#This Row],[NC XLST FTES]]*525/(437.5*Source[[#This Row],[FTEF]]),0)</f>
        <v>0</v>
      </c>
      <c r="AN1754">
        <f>IF(Source[[#This Row],[Credit_Noncredit]]="Credit",Source[[#This Row],[Census Enrollment]],Source[[#This Row],[Noncredit Avg. Attendance]])</f>
        <v>35</v>
      </c>
    </row>
    <row r="1755" spans="1:40" x14ac:dyDescent="0.25">
      <c r="A1755" t="s">
        <v>4581</v>
      </c>
      <c r="B1755" t="s">
        <v>886</v>
      </c>
      <c r="C1755" t="s">
        <v>632</v>
      </c>
      <c r="D1755" t="s">
        <v>565</v>
      </c>
      <c r="E1755" s="4">
        <v>34893</v>
      </c>
      <c r="F1755" s="4" t="s">
        <v>672</v>
      </c>
      <c r="G1755" s="4">
        <v>84</v>
      </c>
      <c r="H1755" t="str">
        <f>CONCATENATE(Source[[#This Row],[Subject]],TRIM(Source[[#This Row],[Course]]))</f>
        <v>HLTH84</v>
      </c>
      <c r="I1755" t="str">
        <f>VLOOKUP(Source[[#This Row],[SubjCrse]],'Courses and Categories'!$E$2:$G$1816,3,FALSE)</f>
        <v>Credit CTE</v>
      </c>
      <c r="J1755">
        <v>602</v>
      </c>
      <c r="K1755" t="s">
        <v>1459</v>
      </c>
      <c r="L1755" t="s">
        <v>50</v>
      </c>
      <c r="M1755" t="s">
        <v>903</v>
      </c>
      <c r="N1755" t="s">
        <v>51</v>
      </c>
      <c r="O1755">
        <v>1010</v>
      </c>
      <c r="P1755">
        <v>1900</v>
      </c>
      <c r="Q1755" t="s">
        <v>236</v>
      </c>
      <c r="R1755">
        <v>357</v>
      </c>
      <c r="S1755" t="s">
        <v>134</v>
      </c>
      <c r="T1755" t="s">
        <v>44</v>
      </c>
      <c r="U1755" s="1">
        <v>43575</v>
      </c>
      <c r="V1755" s="1">
        <v>43575</v>
      </c>
      <c r="W1755" t="s">
        <v>3390</v>
      </c>
      <c r="X1755" t="s">
        <v>46</v>
      </c>
      <c r="Y1755">
        <v>20</v>
      </c>
      <c r="Z1755">
        <v>13</v>
      </c>
      <c r="AA1755">
        <v>45</v>
      </c>
      <c r="AB1755">
        <v>28.8889</v>
      </c>
      <c r="AD1755">
        <f>IF(ISBLANK(Source[[#This Row],[CrosslistID]]),1,1/COUNTIFS(Source[CrosslistID],Source[[#This Row],[CrosslistID]],Source[TermDesc],Source[[#This Row],[TermDesc]]))</f>
        <v>1</v>
      </c>
      <c r="AG1755">
        <v>0</v>
      </c>
      <c r="AH1755">
        <v>28.8889</v>
      </c>
      <c r="AI1755">
        <v>0.17100000000000001</v>
      </c>
      <c r="AJ1755">
        <v>0.18809999999999999</v>
      </c>
      <c r="AK1755">
        <v>3.4299999999999997E-2</v>
      </c>
      <c r="AL17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55">
        <f>IF(AND(Source[[#This Row],[Credit_Noncredit]]="Noncredit",Source[[#This Row],[FTEF]]&gt;0),Source[[#This Row],[NC XLST FTES]]*525/(437.5*Source[[#This Row],[FTEF]]),0)</f>
        <v>0</v>
      </c>
      <c r="AN1755">
        <f>IF(Source[[#This Row],[Credit_Noncredit]]="Credit",Source[[#This Row],[Census Enrollment]],Source[[#This Row],[Noncredit Avg. Attendance]])</f>
        <v>20</v>
      </c>
    </row>
    <row r="1756" spans="1:40" x14ac:dyDescent="0.25">
      <c r="A1756" t="s">
        <v>4581</v>
      </c>
      <c r="B1756" t="s">
        <v>886</v>
      </c>
      <c r="C1756" t="s">
        <v>632</v>
      </c>
      <c r="D1756" t="s">
        <v>565</v>
      </c>
      <c r="E1756" s="4">
        <v>34535</v>
      </c>
      <c r="F1756" s="4" t="s">
        <v>672</v>
      </c>
      <c r="G1756" s="4" t="s">
        <v>1461</v>
      </c>
      <c r="H1756" t="str">
        <f>CONCATENATE(Source[[#This Row],[Subject]],TRIM(Source[[#This Row],[Course]]))</f>
        <v>HLTH90B</v>
      </c>
      <c r="I1756" t="str">
        <f>VLOOKUP(Source[[#This Row],[SubjCrse]],'Courses and Categories'!$E$2:$G$1816,3,FALSE)</f>
        <v>Credit CTE</v>
      </c>
      <c r="J1756">
        <v>601</v>
      </c>
      <c r="K1756" t="s">
        <v>1462</v>
      </c>
      <c r="L1756" t="s">
        <v>50</v>
      </c>
      <c r="M1756" t="s">
        <v>903</v>
      </c>
      <c r="N1756" t="s">
        <v>51</v>
      </c>
      <c r="O1756">
        <v>940</v>
      </c>
      <c r="P1756">
        <v>1400</v>
      </c>
      <c r="Q1756" t="s">
        <v>236</v>
      </c>
      <c r="R1756">
        <v>361</v>
      </c>
      <c r="S1756" t="s">
        <v>134</v>
      </c>
      <c r="T1756" t="s">
        <v>44</v>
      </c>
      <c r="U1756" s="1">
        <v>43540</v>
      </c>
      <c r="V1756" s="1">
        <v>43547</v>
      </c>
      <c r="W1756" t="s">
        <v>1463</v>
      </c>
      <c r="X1756" t="s">
        <v>46</v>
      </c>
      <c r="Y1756">
        <v>51</v>
      </c>
      <c r="Z1756">
        <v>37</v>
      </c>
      <c r="AA1756">
        <v>45</v>
      </c>
      <c r="AB1756">
        <v>82.222200000000001</v>
      </c>
      <c r="AD1756">
        <f>IF(ISBLANK(Source[[#This Row],[CrosslistID]]),1,1/COUNTIFS(Source[CrosslistID],Source[[#This Row],[CrosslistID]],Source[TermDesc],Source[[#This Row],[TermDesc]]))</f>
        <v>1</v>
      </c>
      <c r="AG1756">
        <v>0</v>
      </c>
      <c r="AH1756">
        <v>82.222200000000001</v>
      </c>
      <c r="AI1756">
        <v>0.71</v>
      </c>
      <c r="AJ1756">
        <v>0.71</v>
      </c>
      <c r="AK1756">
        <v>3.4299999999999997E-2</v>
      </c>
      <c r="AL17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56">
        <f>IF(AND(Source[[#This Row],[Credit_Noncredit]]="Noncredit",Source[[#This Row],[FTEF]]&gt;0),Source[[#This Row],[NC XLST FTES]]*525/(437.5*Source[[#This Row],[FTEF]]),0)</f>
        <v>0</v>
      </c>
      <c r="AN1756">
        <f>IF(Source[[#This Row],[Credit_Noncredit]]="Credit",Source[[#This Row],[Census Enrollment]],Source[[#This Row],[Noncredit Avg. Attendance]])</f>
        <v>51</v>
      </c>
    </row>
    <row r="1757" spans="1:40" x14ac:dyDescent="0.25">
      <c r="A1757" t="s">
        <v>4581</v>
      </c>
      <c r="B1757" t="s">
        <v>886</v>
      </c>
      <c r="C1757" t="s">
        <v>632</v>
      </c>
      <c r="D1757" t="s">
        <v>565</v>
      </c>
      <c r="E1757" s="4">
        <v>37156</v>
      </c>
      <c r="F1757" s="4" t="s">
        <v>672</v>
      </c>
      <c r="G1757" s="4" t="s">
        <v>3394</v>
      </c>
      <c r="H1757" t="str">
        <f>CONCATENATE(Source[[#This Row],[Subject]],TRIM(Source[[#This Row],[Course]]))</f>
        <v>HLTH90C</v>
      </c>
      <c r="I1757" t="str">
        <f>VLOOKUP(Source[[#This Row],[SubjCrse]],'Courses and Categories'!$E$2:$G$1816,3,FALSE)</f>
        <v>Credit CTE</v>
      </c>
      <c r="J1757">
        <v>601</v>
      </c>
      <c r="K1757" t="s">
        <v>3395</v>
      </c>
      <c r="L1757" t="s">
        <v>50</v>
      </c>
      <c r="M1757" t="s">
        <v>903</v>
      </c>
      <c r="N1757" t="s">
        <v>51</v>
      </c>
      <c r="O1757">
        <v>1010</v>
      </c>
      <c r="P1757">
        <v>1425</v>
      </c>
      <c r="Q1757" t="s">
        <v>236</v>
      </c>
      <c r="R1757">
        <v>340</v>
      </c>
      <c r="S1757" t="s">
        <v>134</v>
      </c>
      <c r="T1757" t="s">
        <v>44</v>
      </c>
      <c r="U1757" s="1">
        <v>43491</v>
      </c>
      <c r="V1757" s="1">
        <v>43498</v>
      </c>
      <c r="W1757" t="s">
        <v>3396</v>
      </c>
      <c r="X1757" t="s">
        <v>46</v>
      </c>
      <c r="Y1757">
        <v>44</v>
      </c>
      <c r="Z1757">
        <v>26</v>
      </c>
      <c r="AA1757">
        <v>45</v>
      </c>
      <c r="AB1757">
        <v>57.777799999999999</v>
      </c>
      <c r="AD1757">
        <f>IF(ISBLANK(Source[[#This Row],[CrosslistID]]),1,1/COUNTIFS(Source[CrosslistID],Source[[#This Row],[CrosslistID]],Source[TermDesc],Source[[#This Row],[TermDesc]]))</f>
        <v>1</v>
      </c>
      <c r="AG1757">
        <v>0</v>
      </c>
      <c r="AH1757">
        <v>57.777799999999999</v>
      </c>
      <c r="AI1757">
        <v>0.376</v>
      </c>
      <c r="AJ1757">
        <v>0.42399999999999999</v>
      </c>
      <c r="AK1757">
        <v>3.4299999999999997E-2</v>
      </c>
      <c r="AL17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57">
        <f>IF(AND(Source[[#This Row],[Credit_Noncredit]]="Noncredit",Source[[#This Row],[FTEF]]&gt;0),Source[[#This Row],[NC XLST FTES]]*525/(437.5*Source[[#This Row],[FTEF]]),0)</f>
        <v>0</v>
      </c>
      <c r="AN1757">
        <f>IF(Source[[#This Row],[Credit_Noncredit]]="Credit",Source[[#This Row],[Census Enrollment]],Source[[#This Row],[Noncredit Avg. Attendance]])</f>
        <v>44</v>
      </c>
    </row>
    <row r="1758" spans="1:40" x14ac:dyDescent="0.25">
      <c r="A1758" t="s">
        <v>4581</v>
      </c>
      <c r="B1758" t="s">
        <v>886</v>
      </c>
      <c r="C1758" t="s">
        <v>632</v>
      </c>
      <c r="D1758" t="s">
        <v>565</v>
      </c>
      <c r="E1758" s="4">
        <v>37480</v>
      </c>
      <c r="F1758" s="4" t="s">
        <v>672</v>
      </c>
      <c r="G1758" s="4" t="s">
        <v>3397</v>
      </c>
      <c r="H1758" t="str">
        <f>CONCATENATE(Source[[#This Row],[Subject]],TRIM(Source[[#This Row],[Course]]))</f>
        <v>HLTH91C</v>
      </c>
      <c r="I1758" t="str">
        <f>VLOOKUP(Source[[#This Row],[SubjCrse]],'Courses and Categories'!$E$2:$G$1816,3,FALSE)</f>
        <v>Credit CTE</v>
      </c>
      <c r="J1758">
        <v>501</v>
      </c>
      <c r="K1758" t="s">
        <v>3398</v>
      </c>
      <c r="L1758" t="s">
        <v>50</v>
      </c>
      <c r="M1758" t="s">
        <v>903</v>
      </c>
      <c r="N1758" t="s">
        <v>51</v>
      </c>
      <c r="O1758">
        <v>1010</v>
      </c>
      <c r="P1758">
        <v>1600</v>
      </c>
      <c r="Q1758" t="s">
        <v>236</v>
      </c>
      <c r="R1758">
        <v>340</v>
      </c>
      <c r="S1758" t="s">
        <v>134</v>
      </c>
      <c r="T1758" t="s">
        <v>44</v>
      </c>
      <c r="U1758" s="1">
        <v>43561</v>
      </c>
      <c r="V1758" s="1">
        <v>43575</v>
      </c>
      <c r="W1758" t="s">
        <v>5208</v>
      </c>
      <c r="X1758" t="s">
        <v>46</v>
      </c>
      <c r="Y1758">
        <v>55</v>
      </c>
      <c r="Z1758">
        <v>38</v>
      </c>
      <c r="AA1758">
        <v>45</v>
      </c>
      <c r="AB1758">
        <v>84.444400000000002</v>
      </c>
      <c r="AD1758">
        <f>IF(ISBLANK(Source[[#This Row],[CrosslistID]]),1,1/COUNTIFS(Source[CrosslistID],Source[[#This Row],[CrosslistID]],Source[TermDesc],Source[[#This Row],[TermDesc]]))</f>
        <v>1</v>
      </c>
      <c r="AG1758">
        <v>0</v>
      </c>
      <c r="AH1758">
        <v>84.444400000000002</v>
      </c>
      <c r="AI1758">
        <v>1.3029999999999999</v>
      </c>
      <c r="AJ1758">
        <v>1.3029999999999999</v>
      </c>
      <c r="AK1758">
        <v>6.7000000000000004E-2</v>
      </c>
      <c r="AL17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58">
        <f>IF(AND(Source[[#This Row],[Credit_Noncredit]]="Noncredit",Source[[#This Row],[FTEF]]&gt;0),Source[[#This Row],[NC XLST FTES]]*525/(437.5*Source[[#This Row],[FTEF]]),0)</f>
        <v>0</v>
      </c>
      <c r="AN1758">
        <f>IF(Source[[#This Row],[Credit_Noncredit]]="Credit",Source[[#This Row],[Census Enrollment]],Source[[#This Row],[Noncredit Avg. Attendance]])</f>
        <v>55</v>
      </c>
    </row>
    <row r="1759" spans="1:40" x14ac:dyDescent="0.25">
      <c r="A1759" t="s">
        <v>4581</v>
      </c>
      <c r="B1759" t="s">
        <v>886</v>
      </c>
      <c r="C1759" t="s">
        <v>632</v>
      </c>
      <c r="D1759" t="s">
        <v>565</v>
      </c>
      <c r="E1759" s="4">
        <v>36919</v>
      </c>
      <c r="F1759" s="4" t="s">
        <v>672</v>
      </c>
      <c r="G1759" s="4" t="s">
        <v>1464</v>
      </c>
      <c r="H1759" t="str">
        <f>CONCATENATE(Source[[#This Row],[Subject]],TRIM(Source[[#This Row],[Course]]))</f>
        <v>HLTH91D</v>
      </c>
      <c r="I1759" t="str">
        <f>VLOOKUP(Source[[#This Row],[SubjCrse]],'Courses and Categories'!$E$2:$G$1816,3,FALSE)</f>
        <v>Credit CTE</v>
      </c>
      <c r="J1759">
        <v>601</v>
      </c>
      <c r="K1759" t="s">
        <v>1465</v>
      </c>
      <c r="L1759" t="s">
        <v>50</v>
      </c>
      <c r="M1759" t="s">
        <v>903</v>
      </c>
      <c r="N1759" t="s">
        <v>329</v>
      </c>
      <c r="O1759" t="s">
        <v>1353</v>
      </c>
      <c r="P1759" t="s">
        <v>949</v>
      </c>
      <c r="Q1759" t="s">
        <v>1779</v>
      </c>
      <c r="R1759" t="s">
        <v>5209</v>
      </c>
      <c r="S1759" t="s">
        <v>134</v>
      </c>
      <c r="T1759" t="s">
        <v>44</v>
      </c>
      <c r="U1759" s="1">
        <v>43526</v>
      </c>
      <c r="V1759" s="1">
        <v>43540</v>
      </c>
      <c r="W1759" t="s">
        <v>5210</v>
      </c>
      <c r="X1759" t="s">
        <v>46</v>
      </c>
      <c r="Y1759">
        <v>28</v>
      </c>
      <c r="Z1759">
        <v>12</v>
      </c>
      <c r="AA1759">
        <v>45</v>
      </c>
      <c r="AB1759">
        <v>26.666699999999999</v>
      </c>
      <c r="AD1759">
        <f>IF(ISBLANK(Source[[#This Row],[CrosslistID]]),1,1/COUNTIFS(Source[CrosslistID],Source[[#This Row],[CrosslistID]],Source[TermDesc],Source[[#This Row],[TermDesc]]))</f>
        <v>1</v>
      </c>
      <c r="AG1759">
        <v>0</v>
      </c>
      <c r="AH1759">
        <v>26.666699999999999</v>
      </c>
      <c r="AI1759">
        <v>0.35199999999999998</v>
      </c>
      <c r="AJ1759">
        <v>0.38619999999999999</v>
      </c>
      <c r="AK1759">
        <v>6.6699999999999995E-2</v>
      </c>
      <c r="AL17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59">
        <f>IF(AND(Source[[#This Row],[Credit_Noncredit]]="Noncredit",Source[[#This Row],[FTEF]]&gt;0),Source[[#This Row],[NC XLST FTES]]*525/(437.5*Source[[#This Row],[FTEF]]),0)</f>
        <v>0</v>
      </c>
      <c r="AN1759">
        <f>IF(Source[[#This Row],[Credit_Noncredit]]="Credit",Source[[#This Row],[Census Enrollment]],Source[[#This Row],[Noncredit Avg. Attendance]])</f>
        <v>28</v>
      </c>
    </row>
    <row r="1760" spans="1:40" x14ac:dyDescent="0.25">
      <c r="A1760" t="s">
        <v>4581</v>
      </c>
      <c r="B1760" t="s">
        <v>886</v>
      </c>
      <c r="C1760" t="s">
        <v>632</v>
      </c>
      <c r="D1760" t="s">
        <v>565</v>
      </c>
      <c r="E1760" s="4">
        <v>38934</v>
      </c>
      <c r="F1760" s="4" t="s">
        <v>672</v>
      </c>
      <c r="G1760" s="4" t="s">
        <v>3401</v>
      </c>
      <c r="H1760" t="str">
        <f>CONCATENATE(Source[[#This Row],[Subject]],TRIM(Source[[#This Row],[Course]]))</f>
        <v>HLTH91H</v>
      </c>
      <c r="I1760" t="str">
        <f>VLOOKUP(Source[[#This Row],[SubjCrse]],'Courses and Categories'!$E$2:$G$1816,3,FALSE)</f>
        <v>Credit CTE</v>
      </c>
      <c r="J1760">
        <v>831</v>
      </c>
      <c r="K1760" t="s">
        <v>3402</v>
      </c>
      <c r="L1760" t="s">
        <v>87</v>
      </c>
      <c r="M1760" t="s">
        <v>897</v>
      </c>
      <c r="N1760" t="s">
        <v>42</v>
      </c>
      <c r="O1760" t="s">
        <v>42</v>
      </c>
      <c r="P1760" t="s">
        <v>42</v>
      </c>
      <c r="Q1760" t="s">
        <v>42</v>
      </c>
      <c r="S1760" t="s">
        <v>134</v>
      </c>
      <c r="T1760" t="s">
        <v>44</v>
      </c>
      <c r="U1760" s="1">
        <v>43556</v>
      </c>
      <c r="V1760" s="1">
        <v>43584</v>
      </c>
      <c r="W1760" t="s">
        <v>3345</v>
      </c>
      <c r="X1760" t="s">
        <v>893</v>
      </c>
      <c r="Y1760">
        <v>43</v>
      </c>
      <c r="Z1760">
        <v>31</v>
      </c>
      <c r="AA1760">
        <v>45</v>
      </c>
      <c r="AB1760">
        <v>68.888900000000007</v>
      </c>
      <c r="AD1760">
        <f>IF(ISBLANK(Source[[#This Row],[CrosslistID]]),1,1/COUNTIFS(Source[CrosslistID],Source[[#This Row],[CrosslistID]],Source[TermDesc],Source[[#This Row],[TermDesc]]))</f>
        <v>1</v>
      </c>
      <c r="AG1760">
        <v>0</v>
      </c>
      <c r="AH1760">
        <v>68.888900000000007</v>
      </c>
      <c r="AI1760">
        <v>1.367</v>
      </c>
      <c r="AJ1760">
        <v>1.4337</v>
      </c>
      <c r="AK1760">
        <v>6.6699999999999995E-2</v>
      </c>
      <c r="AL17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60">
        <f>IF(AND(Source[[#This Row],[Credit_Noncredit]]="Noncredit",Source[[#This Row],[FTEF]]&gt;0),Source[[#This Row],[NC XLST FTES]]*525/(437.5*Source[[#This Row],[FTEF]]),0)</f>
        <v>0</v>
      </c>
      <c r="AN1760">
        <f>IF(Source[[#This Row],[Credit_Noncredit]]="Credit",Source[[#This Row],[Census Enrollment]],Source[[#This Row],[Noncredit Avg. Attendance]])</f>
        <v>43</v>
      </c>
    </row>
    <row r="1761" spans="1:40" x14ac:dyDescent="0.25">
      <c r="A1761" t="s">
        <v>4581</v>
      </c>
      <c r="B1761" t="s">
        <v>886</v>
      </c>
      <c r="C1761" t="s">
        <v>632</v>
      </c>
      <c r="D1761" t="s">
        <v>565</v>
      </c>
      <c r="E1761" s="4">
        <v>38935</v>
      </c>
      <c r="F1761" s="4" t="s">
        <v>672</v>
      </c>
      <c r="G1761" s="4" t="s">
        <v>3403</v>
      </c>
      <c r="H1761" t="str">
        <f>CONCATENATE(Source[[#This Row],[Subject]],TRIM(Source[[#This Row],[Course]]))</f>
        <v>HLTH91M</v>
      </c>
      <c r="I1761" t="str">
        <f>VLOOKUP(Source[[#This Row],[SubjCrse]],'Courses and Categories'!$E$2:$G$1816,3,FALSE)</f>
        <v>Credit General Education</v>
      </c>
      <c r="J1761">
        <v>551</v>
      </c>
      <c r="K1761" t="s">
        <v>3404</v>
      </c>
      <c r="L1761" t="s">
        <v>87</v>
      </c>
      <c r="M1761" t="s">
        <v>903</v>
      </c>
      <c r="N1761" t="s">
        <v>185</v>
      </c>
      <c r="O1761">
        <v>1810</v>
      </c>
      <c r="P1761">
        <v>2100</v>
      </c>
      <c r="Q1761" t="s">
        <v>76</v>
      </c>
      <c r="R1761">
        <v>818</v>
      </c>
      <c r="S1761" t="s">
        <v>77</v>
      </c>
      <c r="T1761" t="s">
        <v>44</v>
      </c>
      <c r="U1761" s="1">
        <v>43531</v>
      </c>
      <c r="V1761" s="1">
        <v>43573</v>
      </c>
      <c r="W1761" t="s">
        <v>3405</v>
      </c>
      <c r="X1761" t="s">
        <v>905</v>
      </c>
      <c r="Y1761">
        <v>29</v>
      </c>
      <c r="Z1761">
        <v>29</v>
      </c>
      <c r="AA1761">
        <v>45</v>
      </c>
      <c r="AB1761">
        <v>64.444400000000002</v>
      </c>
      <c r="AD1761">
        <f>IF(ISBLANK(Source[[#This Row],[CrosslistID]]),1,1/COUNTIFS(Source[CrosslistID],Source[[#This Row],[CrosslistID]],Source[TermDesc],Source[[#This Row],[TermDesc]]))</f>
        <v>1</v>
      </c>
      <c r="AG1761">
        <v>0</v>
      </c>
      <c r="AH1761">
        <v>64.444400000000002</v>
      </c>
      <c r="AI1761">
        <v>0.96</v>
      </c>
      <c r="AJ1761">
        <v>0.99429999999999996</v>
      </c>
      <c r="AK1761">
        <v>6.8599999999999994E-2</v>
      </c>
      <c r="AL17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61">
        <f>IF(AND(Source[[#This Row],[Credit_Noncredit]]="Noncredit",Source[[#This Row],[FTEF]]&gt;0),Source[[#This Row],[NC XLST FTES]]*525/(437.5*Source[[#This Row],[FTEF]]),0)</f>
        <v>0</v>
      </c>
      <c r="AN1761">
        <f>IF(Source[[#This Row],[Credit_Noncredit]]="Credit",Source[[#This Row],[Census Enrollment]],Source[[#This Row],[Noncredit Avg. Attendance]])</f>
        <v>29</v>
      </c>
    </row>
    <row r="1762" spans="1:40" x14ac:dyDescent="0.25">
      <c r="A1762" t="s">
        <v>4581</v>
      </c>
      <c r="B1762" t="s">
        <v>886</v>
      </c>
      <c r="C1762" t="s">
        <v>632</v>
      </c>
      <c r="D1762" t="s">
        <v>565</v>
      </c>
      <c r="E1762" s="4">
        <v>32013</v>
      </c>
      <c r="F1762" s="4" t="s">
        <v>672</v>
      </c>
      <c r="G1762" s="4">
        <v>100</v>
      </c>
      <c r="H1762" t="str">
        <f>CONCATENATE(Source[[#This Row],[Subject]],TRIM(Source[[#This Row],[Course]]))</f>
        <v>HLTH100</v>
      </c>
      <c r="I1762" t="str">
        <f>VLOOKUP(Source[[#This Row],[SubjCrse]],'Courses and Categories'!$E$2:$G$1816,3,FALSE)</f>
        <v>Credit CTE</v>
      </c>
      <c r="J1762">
        <v>501</v>
      </c>
      <c r="K1762" t="s">
        <v>3408</v>
      </c>
      <c r="L1762" t="s">
        <v>87</v>
      </c>
      <c r="M1762" t="s">
        <v>903</v>
      </c>
      <c r="N1762" t="s">
        <v>185</v>
      </c>
      <c r="O1762">
        <v>1710</v>
      </c>
      <c r="P1762">
        <v>2000</v>
      </c>
      <c r="Q1762" t="s">
        <v>236</v>
      </c>
      <c r="R1762">
        <v>350</v>
      </c>
      <c r="S1762" t="s">
        <v>134</v>
      </c>
      <c r="T1762" t="s">
        <v>44</v>
      </c>
      <c r="U1762" s="1">
        <v>43503</v>
      </c>
      <c r="V1762" s="1">
        <v>43538</v>
      </c>
      <c r="W1762" t="s">
        <v>3350</v>
      </c>
      <c r="X1762" t="s">
        <v>905</v>
      </c>
      <c r="Y1762">
        <v>36</v>
      </c>
      <c r="Z1762">
        <v>34</v>
      </c>
      <c r="AA1762">
        <v>45</v>
      </c>
      <c r="AB1762">
        <v>75.555599999999998</v>
      </c>
      <c r="AD1762">
        <f>IF(ISBLANK(Source[[#This Row],[CrosslistID]]),1,1/COUNTIFS(Source[CrosslistID],Source[[#This Row],[CrosslistID]],Source[TermDesc],Source[[#This Row],[TermDesc]]))</f>
        <v>1</v>
      </c>
      <c r="AG1762">
        <v>0</v>
      </c>
      <c r="AH1762">
        <v>75.555599999999998</v>
      </c>
      <c r="AI1762">
        <v>1.234</v>
      </c>
      <c r="AJ1762">
        <v>1.234</v>
      </c>
      <c r="AK1762">
        <v>6.6699999999999995E-2</v>
      </c>
      <c r="AL17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62">
        <f>IF(AND(Source[[#This Row],[Credit_Noncredit]]="Noncredit",Source[[#This Row],[FTEF]]&gt;0),Source[[#This Row],[NC XLST FTES]]*525/(437.5*Source[[#This Row],[FTEF]]),0)</f>
        <v>0</v>
      </c>
      <c r="AN1762">
        <f>IF(Source[[#This Row],[Credit_Noncredit]]="Credit",Source[[#This Row],[Census Enrollment]],Source[[#This Row],[Noncredit Avg. Attendance]])</f>
        <v>36</v>
      </c>
    </row>
    <row r="1763" spans="1:40" x14ac:dyDescent="0.25">
      <c r="A1763" t="s">
        <v>4581</v>
      </c>
      <c r="B1763" t="s">
        <v>886</v>
      </c>
      <c r="C1763" t="s">
        <v>632</v>
      </c>
      <c r="D1763" t="s">
        <v>565</v>
      </c>
      <c r="E1763" s="4">
        <v>38936</v>
      </c>
      <c r="F1763" s="4" t="s">
        <v>672</v>
      </c>
      <c r="G1763" s="4">
        <v>103</v>
      </c>
      <c r="H1763" t="str">
        <f>CONCATENATE(Source[[#This Row],[Subject]],TRIM(Source[[#This Row],[Course]]))</f>
        <v>HLTH103</v>
      </c>
      <c r="I1763" t="str">
        <f>VLOOKUP(Source[[#This Row],[SubjCrse]],'Courses and Categories'!$E$2:$G$1816,3,FALSE)</f>
        <v>Credit CTE</v>
      </c>
      <c r="J1763">
        <v>501</v>
      </c>
      <c r="K1763" t="s">
        <v>5211</v>
      </c>
      <c r="L1763" t="s">
        <v>87</v>
      </c>
      <c r="M1763" t="s">
        <v>903</v>
      </c>
      <c r="N1763" t="s">
        <v>185</v>
      </c>
      <c r="O1763">
        <v>1710</v>
      </c>
      <c r="P1763">
        <v>2000</v>
      </c>
      <c r="Q1763" t="s">
        <v>236</v>
      </c>
      <c r="R1763">
        <v>357</v>
      </c>
      <c r="S1763" t="s">
        <v>134</v>
      </c>
      <c r="T1763">
        <v>1</v>
      </c>
      <c r="U1763" s="1">
        <v>43479</v>
      </c>
      <c r="V1763" s="1">
        <v>43607</v>
      </c>
      <c r="W1763" t="s">
        <v>1466</v>
      </c>
      <c r="X1763" t="s">
        <v>1929</v>
      </c>
      <c r="Y1763">
        <v>27</v>
      </c>
      <c r="Z1763">
        <v>24</v>
      </c>
      <c r="AA1763">
        <v>45</v>
      </c>
      <c r="AB1763">
        <v>53.333300000000001</v>
      </c>
      <c r="AD1763">
        <f>IF(ISBLANK(Source[[#This Row],[CrosslistID]]),1,1/COUNTIFS(Source[CrosslistID],Source[[#This Row],[CrosslistID]],Source[TermDesc],Source[[#This Row],[TermDesc]]))</f>
        <v>1</v>
      </c>
      <c r="AG1763">
        <v>0</v>
      </c>
      <c r="AH1763">
        <v>53.333300000000001</v>
      </c>
      <c r="AI1763">
        <v>2.6</v>
      </c>
      <c r="AJ1763">
        <v>2.7</v>
      </c>
      <c r="AK1763">
        <v>0.2</v>
      </c>
      <c r="AL17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63">
        <f>IF(AND(Source[[#This Row],[Credit_Noncredit]]="Noncredit",Source[[#This Row],[FTEF]]&gt;0),Source[[#This Row],[NC XLST FTES]]*525/(437.5*Source[[#This Row],[FTEF]]),0)</f>
        <v>0</v>
      </c>
      <c r="AN1763">
        <f>IF(Source[[#This Row],[Credit_Noncredit]]="Credit",Source[[#This Row],[Census Enrollment]],Source[[#This Row],[Noncredit Avg. Attendance]])</f>
        <v>27</v>
      </c>
    </row>
    <row r="1764" spans="1:40" x14ac:dyDescent="0.25">
      <c r="A1764" t="s">
        <v>4581</v>
      </c>
      <c r="B1764" t="s">
        <v>886</v>
      </c>
      <c r="C1764" t="s">
        <v>632</v>
      </c>
      <c r="D1764" t="s">
        <v>565</v>
      </c>
      <c r="E1764" s="4">
        <v>37623</v>
      </c>
      <c r="F1764" s="4" t="s">
        <v>672</v>
      </c>
      <c r="G1764" s="4">
        <v>104</v>
      </c>
      <c r="H1764" t="str">
        <f>CONCATENATE(Source[[#This Row],[Subject]],TRIM(Source[[#This Row],[Course]]))</f>
        <v>HLTH104</v>
      </c>
      <c r="I1764" t="str">
        <f>VLOOKUP(Source[[#This Row],[SubjCrse]],'Courses and Categories'!$E$2:$G$1816,3,FALSE)</f>
        <v>Credit CTE</v>
      </c>
      <c r="J1764" t="s">
        <v>3239</v>
      </c>
      <c r="K1764" t="s">
        <v>5212</v>
      </c>
      <c r="L1764" t="s">
        <v>87</v>
      </c>
      <c r="M1764" t="s">
        <v>903</v>
      </c>
      <c r="N1764" t="s">
        <v>41</v>
      </c>
      <c r="O1764">
        <v>1710</v>
      </c>
      <c r="P1764">
        <v>2000</v>
      </c>
      <c r="Q1764" t="s">
        <v>236</v>
      </c>
      <c r="R1764">
        <v>357</v>
      </c>
      <c r="S1764" t="s">
        <v>134</v>
      </c>
      <c r="T1764">
        <v>1</v>
      </c>
      <c r="U1764" s="1">
        <v>43479</v>
      </c>
      <c r="V1764" s="1">
        <v>43607</v>
      </c>
      <c r="W1764" t="s">
        <v>3393</v>
      </c>
      <c r="X1764" t="s">
        <v>1929</v>
      </c>
      <c r="Y1764">
        <v>21</v>
      </c>
      <c r="Z1764">
        <v>19</v>
      </c>
      <c r="AA1764">
        <v>45</v>
      </c>
      <c r="AB1764">
        <v>42.222200000000001</v>
      </c>
      <c r="AD1764">
        <f>IF(ISBLANK(Source[[#This Row],[CrosslistID]]),1,1/COUNTIFS(Source[CrosslistID],Source[[#This Row],[CrosslistID]],Source[TermDesc],Source[[#This Row],[TermDesc]]))</f>
        <v>1</v>
      </c>
      <c r="AG1764">
        <v>0</v>
      </c>
      <c r="AH1764">
        <v>42.222200000000001</v>
      </c>
      <c r="AI1764">
        <v>2</v>
      </c>
      <c r="AJ1764">
        <v>2.1</v>
      </c>
      <c r="AK1764">
        <v>0.2</v>
      </c>
      <c r="AL17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64">
        <f>IF(AND(Source[[#This Row],[Credit_Noncredit]]="Noncredit",Source[[#This Row],[FTEF]]&gt;0),Source[[#This Row],[NC XLST FTES]]*525/(437.5*Source[[#This Row],[FTEF]]),0)</f>
        <v>0</v>
      </c>
      <c r="AN1764">
        <f>IF(Source[[#This Row],[Credit_Noncredit]]="Credit",Source[[#This Row],[Census Enrollment]],Source[[#This Row],[Noncredit Avg. Attendance]])</f>
        <v>21</v>
      </c>
    </row>
    <row r="1765" spans="1:40" x14ac:dyDescent="0.25">
      <c r="A1765" t="s">
        <v>4581</v>
      </c>
      <c r="B1765" t="s">
        <v>886</v>
      </c>
      <c r="C1765" t="s">
        <v>632</v>
      </c>
      <c r="D1765" t="s">
        <v>565</v>
      </c>
      <c r="E1765" s="4">
        <v>39353</v>
      </c>
      <c r="F1765" s="4" t="s">
        <v>672</v>
      </c>
      <c r="G1765" s="4">
        <v>116</v>
      </c>
      <c r="H1765" t="str">
        <f>CONCATENATE(Source[[#This Row],[Subject]],TRIM(Source[[#This Row],[Course]]))</f>
        <v>HLTH116</v>
      </c>
      <c r="I1765" t="str">
        <f>VLOOKUP(Source[[#This Row],[SubjCrse]],'Courses and Categories'!$E$2:$G$1816,3,FALSE)</f>
        <v>Credit CTE</v>
      </c>
      <c r="J1765">
        <v>603</v>
      </c>
      <c r="K1765" t="s">
        <v>5213</v>
      </c>
      <c r="L1765" t="s">
        <v>50</v>
      </c>
      <c r="M1765" t="s">
        <v>903</v>
      </c>
      <c r="N1765" t="s">
        <v>51</v>
      </c>
      <c r="O1765">
        <v>910</v>
      </c>
      <c r="P1765">
        <v>1800</v>
      </c>
      <c r="Q1765" t="s">
        <v>236</v>
      </c>
      <c r="R1765">
        <v>361</v>
      </c>
      <c r="S1765" t="s">
        <v>134</v>
      </c>
      <c r="T1765" t="s">
        <v>44</v>
      </c>
      <c r="U1765" s="1">
        <v>43589</v>
      </c>
      <c r="V1765" s="1">
        <v>43596</v>
      </c>
      <c r="W1765" t="s">
        <v>1474</v>
      </c>
      <c r="X1765" t="s">
        <v>46</v>
      </c>
      <c r="Y1765">
        <v>26</v>
      </c>
      <c r="Z1765">
        <v>14</v>
      </c>
      <c r="AA1765">
        <v>45</v>
      </c>
      <c r="AB1765">
        <v>31.1111</v>
      </c>
      <c r="AD1765">
        <f>IF(ISBLANK(Source[[#This Row],[CrosslistID]]),1,1/COUNTIFS(Source[CrosslistID],Source[[#This Row],[CrosslistID]],Source[TermDesc],Source[[#This Row],[TermDesc]]))</f>
        <v>1</v>
      </c>
      <c r="AG1765">
        <v>0</v>
      </c>
      <c r="AH1765">
        <v>31.1111</v>
      </c>
      <c r="AI1765">
        <v>0.377</v>
      </c>
      <c r="AJ1765">
        <v>0.4798</v>
      </c>
      <c r="AK1765">
        <v>6.6699999999999995E-2</v>
      </c>
      <c r="AL17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65">
        <f>IF(AND(Source[[#This Row],[Credit_Noncredit]]="Noncredit",Source[[#This Row],[FTEF]]&gt;0),Source[[#This Row],[NC XLST FTES]]*525/(437.5*Source[[#This Row],[FTEF]]),0)</f>
        <v>0</v>
      </c>
      <c r="AN1765">
        <f>IF(Source[[#This Row],[Credit_Noncredit]]="Credit",Source[[#This Row],[Census Enrollment]],Source[[#This Row],[Noncredit Avg. Attendance]])</f>
        <v>26</v>
      </c>
    </row>
    <row r="1766" spans="1:40" x14ac:dyDescent="0.25">
      <c r="A1766" t="s">
        <v>4581</v>
      </c>
      <c r="B1766" t="s">
        <v>886</v>
      </c>
      <c r="C1766" t="s">
        <v>632</v>
      </c>
      <c r="D1766" t="s">
        <v>565</v>
      </c>
      <c r="E1766" s="4">
        <v>38937</v>
      </c>
      <c r="F1766" s="4" t="s">
        <v>672</v>
      </c>
      <c r="G1766" s="4">
        <v>173</v>
      </c>
      <c r="H1766" t="str">
        <f>CONCATENATE(Source[[#This Row],[Subject]],TRIM(Source[[#This Row],[Course]]))</f>
        <v>HLTH173</v>
      </c>
      <c r="I1766" t="str">
        <f>VLOOKUP(Source[[#This Row],[SubjCrse]],'Courses and Categories'!$E$2:$G$1816,3,FALSE)</f>
        <v>Credit CTE</v>
      </c>
      <c r="J1766">
        <v>831</v>
      </c>
      <c r="K1766" t="s">
        <v>5214</v>
      </c>
      <c r="L1766" t="s">
        <v>87</v>
      </c>
      <c r="M1766" t="s">
        <v>897</v>
      </c>
      <c r="N1766" t="s">
        <v>42</v>
      </c>
      <c r="O1766" t="s">
        <v>42</v>
      </c>
      <c r="P1766" t="s">
        <v>42</v>
      </c>
      <c r="Q1766" t="s">
        <v>42</v>
      </c>
      <c r="S1766" t="s">
        <v>134</v>
      </c>
      <c r="T1766" t="s">
        <v>44</v>
      </c>
      <c r="U1766" s="1">
        <v>43480</v>
      </c>
      <c r="V1766" s="1">
        <v>43571</v>
      </c>
      <c r="W1766" t="s">
        <v>66</v>
      </c>
      <c r="X1766" t="s">
        <v>893</v>
      </c>
      <c r="Y1766">
        <v>19</v>
      </c>
      <c r="Z1766">
        <v>17</v>
      </c>
      <c r="AA1766">
        <v>30</v>
      </c>
      <c r="AB1766">
        <v>56.666699999999999</v>
      </c>
      <c r="AD1766">
        <f>IF(ISBLANK(Source[[#This Row],[CrosslistID]]),1,1/COUNTIFS(Source[CrosslistID],Source[[#This Row],[CrosslistID]],Source[TermDesc],Source[[#This Row],[TermDesc]]))</f>
        <v>1</v>
      </c>
      <c r="AG1766">
        <v>0</v>
      </c>
      <c r="AH1766">
        <v>56.666699999999999</v>
      </c>
      <c r="AI1766">
        <v>2.2669999999999999</v>
      </c>
      <c r="AJ1766">
        <v>2.5337000000000001</v>
      </c>
      <c r="AK1766">
        <v>0.26669999999999999</v>
      </c>
      <c r="AL17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66">
        <f>IF(AND(Source[[#This Row],[Credit_Noncredit]]="Noncredit",Source[[#This Row],[FTEF]]&gt;0),Source[[#This Row],[NC XLST FTES]]*525/(437.5*Source[[#This Row],[FTEF]]),0)</f>
        <v>0</v>
      </c>
      <c r="AN1766">
        <f>IF(Source[[#This Row],[Credit_Noncredit]]="Credit",Source[[#This Row],[Census Enrollment]],Source[[#This Row],[Noncredit Avg. Attendance]])</f>
        <v>19</v>
      </c>
    </row>
    <row r="1767" spans="1:40" x14ac:dyDescent="0.25">
      <c r="A1767" t="s">
        <v>4581</v>
      </c>
      <c r="B1767" t="s">
        <v>886</v>
      </c>
      <c r="C1767" t="s">
        <v>632</v>
      </c>
      <c r="D1767" t="s">
        <v>565</v>
      </c>
      <c r="E1767" s="4">
        <v>38938</v>
      </c>
      <c r="F1767" s="4" t="s">
        <v>672</v>
      </c>
      <c r="G1767" s="4" t="s">
        <v>5215</v>
      </c>
      <c r="H1767" t="str">
        <f>CONCATENATE(Source[[#This Row],[Subject]],TRIM(Source[[#This Row],[Course]]))</f>
        <v>HLTH174A</v>
      </c>
      <c r="I1767" t="str">
        <f>VLOOKUP(Source[[#This Row],[SubjCrse]],'Courses and Categories'!$E$2:$G$1816,3,FALSE)</f>
        <v>Credit CTE</v>
      </c>
      <c r="J1767">
        <v>1</v>
      </c>
      <c r="K1767" t="s">
        <v>5216</v>
      </c>
      <c r="L1767" t="s">
        <v>39</v>
      </c>
      <c r="M1767" t="s">
        <v>903</v>
      </c>
      <c r="N1767" t="s">
        <v>59</v>
      </c>
      <c r="O1767">
        <v>1110</v>
      </c>
      <c r="P1767">
        <v>1400</v>
      </c>
      <c r="Q1767" t="s">
        <v>236</v>
      </c>
      <c r="R1767">
        <v>357</v>
      </c>
      <c r="S1767" t="s">
        <v>134</v>
      </c>
      <c r="T1767" t="s">
        <v>44</v>
      </c>
      <c r="U1767" s="1">
        <v>43524</v>
      </c>
      <c r="V1767" s="1">
        <v>43571</v>
      </c>
      <c r="W1767" t="s">
        <v>66</v>
      </c>
      <c r="X1767" t="s">
        <v>905</v>
      </c>
      <c r="Y1767">
        <v>13</v>
      </c>
      <c r="Z1767">
        <v>13</v>
      </c>
      <c r="AA1767">
        <v>30</v>
      </c>
      <c r="AB1767">
        <v>43.333300000000001</v>
      </c>
      <c r="AD1767">
        <f>IF(ISBLANK(Source[[#This Row],[CrosslistID]]),1,1/COUNTIFS(Source[CrosslistID],Source[[#This Row],[CrosslistID]],Source[TermDesc],Source[[#This Row],[TermDesc]]))</f>
        <v>1</v>
      </c>
      <c r="AG1767">
        <v>0</v>
      </c>
      <c r="AH1767">
        <v>43.333300000000001</v>
      </c>
      <c r="AI1767">
        <v>0.754</v>
      </c>
      <c r="AJ1767">
        <v>0.8911</v>
      </c>
      <c r="AK1767">
        <v>0.1333</v>
      </c>
      <c r="AL17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67">
        <f>IF(AND(Source[[#This Row],[Credit_Noncredit]]="Noncredit",Source[[#This Row],[FTEF]]&gt;0),Source[[#This Row],[NC XLST FTES]]*525/(437.5*Source[[#This Row],[FTEF]]),0)</f>
        <v>0</v>
      </c>
      <c r="AN1767">
        <f>IF(Source[[#This Row],[Credit_Noncredit]]="Credit",Source[[#This Row],[Census Enrollment]],Source[[#This Row],[Noncredit Avg. Attendance]])</f>
        <v>13</v>
      </c>
    </row>
    <row r="1768" spans="1:40" x14ac:dyDescent="0.25">
      <c r="A1768" t="s">
        <v>4581</v>
      </c>
      <c r="B1768" t="s">
        <v>886</v>
      </c>
      <c r="C1768" t="s">
        <v>632</v>
      </c>
      <c r="D1768" t="s">
        <v>565</v>
      </c>
      <c r="E1768" s="4">
        <v>37949</v>
      </c>
      <c r="F1768" s="4" t="s">
        <v>672</v>
      </c>
      <c r="G1768" s="4" t="s">
        <v>5217</v>
      </c>
      <c r="H1768" t="str">
        <f>CONCATENATE(Source[[#This Row],[Subject]],TRIM(Source[[#This Row],[Course]]))</f>
        <v>HLTH174B</v>
      </c>
      <c r="I1768" t="str">
        <f>VLOOKUP(Source[[#This Row],[SubjCrse]],'Courses and Categories'!$E$2:$G$1816,3,FALSE)</f>
        <v>Credit CTE</v>
      </c>
      <c r="J1768">
        <v>1</v>
      </c>
      <c r="K1768" t="s">
        <v>5218</v>
      </c>
      <c r="L1768" t="s">
        <v>39</v>
      </c>
      <c r="M1768" t="s">
        <v>903</v>
      </c>
      <c r="N1768" t="s">
        <v>59</v>
      </c>
      <c r="O1768">
        <v>1110</v>
      </c>
      <c r="P1768">
        <v>1400</v>
      </c>
      <c r="Q1768" t="s">
        <v>236</v>
      </c>
      <c r="R1768">
        <v>357</v>
      </c>
      <c r="S1768" t="s">
        <v>134</v>
      </c>
      <c r="T1768" t="s">
        <v>44</v>
      </c>
      <c r="U1768" s="1">
        <v>43480</v>
      </c>
      <c r="V1768" s="1">
        <v>43522</v>
      </c>
      <c r="W1768" t="s">
        <v>66</v>
      </c>
      <c r="X1768" t="s">
        <v>905</v>
      </c>
      <c r="Y1768">
        <v>16</v>
      </c>
      <c r="Z1768">
        <v>15</v>
      </c>
      <c r="AA1768">
        <v>30</v>
      </c>
      <c r="AB1768">
        <v>50</v>
      </c>
      <c r="AD1768">
        <f>IF(ISBLANK(Source[[#This Row],[CrosslistID]]),1,1/COUNTIFS(Source[CrosslistID],Source[[#This Row],[CrosslistID]],Source[TermDesc],Source[[#This Row],[TermDesc]]))</f>
        <v>1</v>
      </c>
      <c r="AG1768">
        <v>0</v>
      </c>
      <c r="AH1768">
        <v>50</v>
      </c>
      <c r="AI1768">
        <v>0.96</v>
      </c>
      <c r="AJ1768">
        <v>1.0971</v>
      </c>
      <c r="AK1768">
        <v>0.1333</v>
      </c>
      <c r="AL17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68">
        <f>IF(AND(Source[[#This Row],[Credit_Noncredit]]="Noncredit",Source[[#This Row],[FTEF]]&gt;0),Source[[#This Row],[NC XLST FTES]]*525/(437.5*Source[[#This Row],[FTEF]]),0)</f>
        <v>0</v>
      </c>
      <c r="AN1768">
        <f>IF(Source[[#This Row],[Credit_Noncredit]]="Credit",Source[[#This Row],[Census Enrollment]],Source[[#This Row],[Noncredit Avg. Attendance]])</f>
        <v>16</v>
      </c>
    </row>
    <row r="1769" spans="1:40" x14ac:dyDescent="0.25">
      <c r="A1769" t="s">
        <v>4581</v>
      </c>
      <c r="B1769" t="s">
        <v>886</v>
      </c>
      <c r="C1769" t="s">
        <v>632</v>
      </c>
      <c r="D1769" t="s">
        <v>565</v>
      </c>
      <c r="E1769" s="4">
        <v>33597</v>
      </c>
      <c r="F1769" s="4" t="s">
        <v>672</v>
      </c>
      <c r="G1769" s="4">
        <v>175</v>
      </c>
      <c r="H1769" t="str">
        <f>CONCATENATE(Source[[#This Row],[Subject]],TRIM(Source[[#This Row],[Course]]))</f>
        <v>HLTH175</v>
      </c>
      <c r="I1769" t="str">
        <f>VLOOKUP(Source[[#This Row],[SubjCrse]],'Courses and Categories'!$E$2:$G$1816,3,FALSE)</f>
        <v>Credit CTE</v>
      </c>
      <c r="J1769">
        <v>931</v>
      </c>
      <c r="K1769" t="s">
        <v>5219</v>
      </c>
      <c r="L1769" t="s">
        <v>87</v>
      </c>
      <c r="M1769" t="s">
        <v>897</v>
      </c>
      <c r="N1769" t="s">
        <v>42</v>
      </c>
      <c r="O1769" t="s">
        <v>42</v>
      </c>
      <c r="P1769" t="s">
        <v>42</v>
      </c>
      <c r="Q1769" t="s">
        <v>42</v>
      </c>
      <c r="S1769" t="s">
        <v>61</v>
      </c>
      <c r="T1769" t="s">
        <v>44</v>
      </c>
      <c r="U1769" s="1">
        <v>43572</v>
      </c>
      <c r="V1769" s="1">
        <v>43644</v>
      </c>
      <c r="W1769" t="s">
        <v>5059</v>
      </c>
      <c r="X1769" t="s">
        <v>893</v>
      </c>
      <c r="Y1769">
        <v>12</v>
      </c>
      <c r="Z1769">
        <v>12</v>
      </c>
      <c r="AA1769">
        <v>30</v>
      </c>
      <c r="AB1769">
        <v>40</v>
      </c>
      <c r="AD1769">
        <f>IF(ISBLANK(Source[[#This Row],[CrosslistID]]),1,1/COUNTIFS(Source[CrosslistID],Source[[#This Row],[CrosslistID]],Source[TermDesc],Source[[#This Row],[TermDesc]]))</f>
        <v>1</v>
      </c>
      <c r="AG1769">
        <v>0</v>
      </c>
      <c r="AH1769">
        <v>40</v>
      </c>
      <c r="AI1769">
        <v>1.5</v>
      </c>
      <c r="AJ1769">
        <v>1.8</v>
      </c>
      <c r="AK1769">
        <v>0.22900000000000001</v>
      </c>
      <c r="AL17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69">
        <f>IF(AND(Source[[#This Row],[Credit_Noncredit]]="Noncredit",Source[[#This Row],[FTEF]]&gt;0),Source[[#This Row],[NC XLST FTES]]*525/(437.5*Source[[#This Row],[FTEF]]),0)</f>
        <v>0</v>
      </c>
      <c r="AN1769">
        <f>IF(Source[[#This Row],[Credit_Noncredit]]="Credit",Source[[#This Row],[Census Enrollment]],Source[[#This Row],[Noncredit Avg. Attendance]])</f>
        <v>12</v>
      </c>
    </row>
    <row r="1770" spans="1:40" x14ac:dyDescent="0.25">
      <c r="A1770" t="s">
        <v>4581</v>
      </c>
      <c r="B1770" t="s">
        <v>886</v>
      </c>
      <c r="C1770" t="s">
        <v>632</v>
      </c>
      <c r="D1770" t="s">
        <v>565</v>
      </c>
      <c r="E1770" s="4">
        <v>38760</v>
      </c>
      <c r="F1770" s="4" t="s">
        <v>672</v>
      </c>
      <c r="G1770" s="4" t="s">
        <v>5220</v>
      </c>
      <c r="H1770" t="str">
        <f>CONCATENATE(Source[[#This Row],[Subject]],TRIM(Source[[#This Row],[Course]]))</f>
        <v>HLTH175L</v>
      </c>
      <c r="I1770" t="str">
        <f>VLOOKUP(Source[[#This Row],[SubjCrse]],'Courses and Categories'!$E$2:$G$1816,3,FALSE)</f>
        <v>Credit CTE</v>
      </c>
      <c r="J1770">
        <v>1</v>
      </c>
      <c r="K1770" t="s">
        <v>5221</v>
      </c>
      <c r="L1770" t="s">
        <v>39</v>
      </c>
      <c r="M1770" t="s">
        <v>1063</v>
      </c>
      <c r="N1770" t="s">
        <v>781</v>
      </c>
      <c r="O1770" t="s">
        <v>781</v>
      </c>
      <c r="P1770" t="s">
        <v>781</v>
      </c>
      <c r="Q1770" t="s">
        <v>781</v>
      </c>
      <c r="S1770" t="s">
        <v>61</v>
      </c>
      <c r="T1770" t="s">
        <v>44</v>
      </c>
      <c r="U1770" s="1">
        <v>43558</v>
      </c>
      <c r="V1770" s="1">
        <v>43607</v>
      </c>
      <c r="W1770" t="s">
        <v>5222</v>
      </c>
      <c r="X1770" t="s">
        <v>46</v>
      </c>
      <c r="Y1770">
        <v>14</v>
      </c>
      <c r="Z1770">
        <v>12</v>
      </c>
      <c r="AA1770">
        <v>45</v>
      </c>
      <c r="AB1770">
        <v>26.666699999999999</v>
      </c>
      <c r="AD1770">
        <f>IF(ISBLANK(Source[[#This Row],[CrosslistID]]),1,1/COUNTIFS(Source[CrosslistID],Source[[#This Row],[CrosslistID]],Source[TermDesc],Source[[#This Row],[TermDesc]]))</f>
        <v>1</v>
      </c>
      <c r="AG1770">
        <v>0</v>
      </c>
      <c r="AH1770">
        <v>26.666699999999999</v>
      </c>
      <c r="AI1770">
        <v>0.371</v>
      </c>
      <c r="AJ1770">
        <v>0.44519999999999998</v>
      </c>
      <c r="AK1770">
        <v>0.24099999999999999</v>
      </c>
      <c r="AL17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70">
        <f>IF(AND(Source[[#This Row],[Credit_Noncredit]]="Noncredit",Source[[#This Row],[FTEF]]&gt;0),Source[[#This Row],[NC XLST FTES]]*525/(437.5*Source[[#This Row],[FTEF]]),0)</f>
        <v>0</v>
      </c>
      <c r="AN1770">
        <f>IF(Source[[#This Row],[Credit_Noncredit]]="Credit",Source[[#This Row],[Census Enrollment]],Source[[#This Row],[Noncredit Avg. Attendance]])</f>
        <v>14</v>
      </c>
    </row>
    <row r="1771" spans="1:40" x14ac:dyDescent="0.25">
      <c r="A1771" t="s">
        <v>4581</v>
      </c>
      <c r="B1771" t="s">
        <v>886</v>
      </c>
      <c r="C1771" t="s">
        <v>632</v>
      </c>
      <c r="D1771" t="s">
        <v>565</v>
      </c>
      <c r="E1771" s="4">
        <v>38033</v>
      </c>
      <c r="F1771" s="4" t="s">
        <v>672</v>
      </c>
      <c r="G1771" s="4">
        <v>177</v>
      </c>
      <c r="H1771" t="str">
        <f>CONCATENATE(Source[[#This Row],[Subject]],TRIM(Source[[#This Row],[Course]]))</f>
        <v>HLTH177</v>
      </c>
      <c r="I1771" t="str">
        <f>VLOOKUP(Source[[#This Row],[SubjCrse]],'Courses and Categories'!$E$2:$G$1816,3,FALSE)</f>
        <v>Credit Gen Ed/CTE</v>
      </c>
      <c r="J1771">
        <v>931</v>
      </c>
      <c r="K1771" t="s">
        <v>3113</v>
      </c>
      <c r="L1771" t="s">
        <v>87</v>
      </c>
      <c r="M1771" t="s">
        <v>897</v>
      </c>
      <c r="N1771" t="s">
        <v>42</v>
      </c>
      <c r="O1771" t="s">
        <v>42</v>
      </c>
      <c r="P1771" t="s">
        <v>42</v>
      </c>
      <c r="Q1771" t="s">
        <v>42</v>
      </c>
      <c r="S1771" t="s">
        <v>134</v>
      </c>
      <c r="T1771" t="s">
        <v>44</v>
      </c>
      <c r="U1771" s="1">
        <v>43493</v>
      </c>
      <c r="V1771" s="1">
        <v>43607</v>
      </c>
      <c r="W1771" t="s">
        <v>5059</v>
      </c>
      <c r="X1771" t="s">
        <v>899</v>
      </c>
      <c r="Y1771">
        <v>17</v>
      </c>
      <c r="Z1771">
        <v>12</v>
      </c>
      <c r="AA1771">
        <v>25</v>
      </c>
      <c r="AB1771">
        <v>48</v>
      </c>
      <c r="AC1771" t="s">
        <v>4120</v>
      </c>
      <c r="AD1771">
        <f>IF(ISBLANK(Source[[#This Row],[CrosslistID]]),1,1/COUNTIFS(Source[CrosslistID],Source[[#This Row],[CrosslistID]],Source[TermDesc],Source[[#This Row],[TermDesc]]))</f>
        <v>0.5</v>
      </c>
      <c r="AE1771">
        <v>39</v>
      </c>
      <c r="AF1771">
        <v>45</v>
      </c>
      <c r="AG1771">
        <v>86.666700000000006</v>
      </c>
      <c r="AH1771">
        <v>86.666700000000006</v>
      </c>
      <c r="AI1771">
        <v>1.7</v>
      </c>
      <c r="AJ1771">
        <v>1.7</v>
      </c>
      <c r="AK1771">
        <v>0.2</v>
      </c>
      <c r="AL17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71">
        <f>IF(AND(Source[[#This Row],[Credit_Noncredit]]="Noncredit",Source[[#This Row],[FTEF]]&gt;0),Source[[#This Row],[NC XLST FTES]]*525/(437.5*Source[[#This Row],[FTEF]]),0)</f>
        <v>0</v>
      </c>
      <c r="AN1771">
        <f>IF(Source[[#This Row],[Credit_Noncredit]]="Credit",Source[[#This Row],[Census Enrollment]],Source[[#This Row],[Noncredit Avg. Attendance]])</f>
        <v>17</v>
      </c>
    </row>
    <row r="1772" spans="1:40" x14ac:dyDescent="0.25">
      <c r="A1772" t="s">
        <v>4581</v>
      </c>
      <c r="B1772" t="s">
        <v>886</v>
      </c>
      <c r="C1772" t="s">
        <v>632</v>
      </c>
      <c r="D1772" t="s">
        <v>565</v>
      </c>
      <c r="E1772" s="4">
        <v>36152</v>
      </c>
      <c r="F1772" s="4" t="s">
        <v>672</v>
      </c>
      <c r="G1772" s="4">
        <v>201</v>
      </c>
      <c r="H1772" t="str">
        <f>CONCATENATE(Source[[#This Row],[Subject]],TRIM(Source[[#This Row],[Course]]))</f>
        <v>HLTH201</v>
      </c>
      <c r="I1772" t="str">
        <f>VLOOKUP(Source[[#This Row],[SubjCrse]],'Courses and Categories'!$E$2:$G$1816,3,FALSE)</f>
        <v>Credit CTE</v>
      </c>
      <c r="J1772">
        <v>581</v>
      </c>
      <c r="K1772" t="s">
        <v>3413</v>
      </c>
      <c r="L1772" t="s">
        <v>87</v>
      </c>
      <c r="M1772" t="s">
        <v>903</v>
      </c>
      <c r="N1772" t="s">
        <v>2365</v>
      </c>
      <c r="O1772" t="s">
        <v>3956</v>
      </c>
      <c r="P1772" t="s">
        <v>3957</v>
      </c>
      <c r="Q1772" t="s">
        <v>781</v>
      </c>
      <c r="S1772" t="s">
        <v>248</v>
      </c>
      <c r="T1772">
        <v>1</v>
      </c>
      <c r="U1772" s="1">
        <v>43479</v>
      </c>
      <c r="V1772" s="1">
        <v>43607</v>
      </c>
      <c r="W1772" t="s">
        <v>5223</v>
      </c>
      <c r="X1772" t="s">
        <v>1450</v>
      </c>
      <c r="Y1772">
        <v>22</v>
      </c>
      <c r="Z1772">
        <v>21</v>
      </c>
      <c r="AA1772">
        <v>40</v>
      </c>
      <c r="AB1772">
        <v>52.5</v>
      </c>
      <c r="AD1772">
        <f>IF(ISBLANK(Source[[#This Row],[CrosslistID]]),1,1/COUNTIFS(Source[CrosslistID],Source[[#This Row],[CrosslistID]],Source[TermDesc],Source[[#This Row],[TermDesc]]))</f>
        <v>1</v>
      </c>
      <c r="AG1772">
        <v>0</v>
      </c>
      <c r="AH1772">
        <v>52.5</v>
      </c>
      <c r="AI1772">
        <v>3.3330000000000002</v>
      </c>
      <c r="AJ1772">
        <v>3.6663000000000001</v>
      </c>
      <c r="AK1772">
        <v>0.33329999999999999</v>
      </c>
      <c r="AL17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72">
        <f>IF(AND(Source[[#This Row],[Credit_Noncredit]]="Noncredit",Source[[#This Row],[FTEF]]&gt;0),Source[[#This Row],[NC XLST FTES]]*525/(437.5*Source[[#This Row],[FTEF]]),0)</f>
        <v>0</v>
      </c>
      <c r="AN1772">
        <f>IF(Source[[#This Row],[Credit_Noncredit]]="Credit",Source[[#This Row],[Census Enrollment]],Source[[#This Row],[Noncredit Avg. Attendance]])</f>
        <v>22</v>
      </c>
    </row>
    <row r="1773" spans="1:40" x14ac:dyDescent="0.25">
      <c r="A1773" t="s">
        <v>4581</v>
      </c>
      <c r="B1773" t="s">
        <v>886</v>
      </c>
      <c r="C1773" t="s">
        <v>632</v>
      </c>
      <c r="D1773" t="s">
        <v>565</v>
      </c>
      <c r="E1773" s="4">
        <v>34897</v>
      </c>
      <c r="F1773" s="4" t="s">
        <v>672</v>
      </c>
      <c r="G1773" s="4">
        <v>202</v>
      </c>
      <c r="H1773" t="str">
        <f>CONCATENATE(Source[[#This Row],[Subject]],TRIM(Source[[#This Row],[Course]]))</f>
        <v>HLTH202</v>
      </c>
      <c r="I1773" t="str">
        <f>VLOOKUP(Source[[#This Row],[SubjCrse]],'Courses and Categories'!$E$2:$G$1816,3,FALSE)</f>
        <v>Credit CTE</v>
      </c>
      <c r="J1773">
        <v>831</v>
      </c>
      <c r="K1773" t="s">
        <v>3414</v>
      </c>
      <c r="L1773" t="s">
        <v>87</v>
      </c>
      <c r="M1773" t="s">
        <v>897</v>
      </c>
      <c r="N1773" t="s">
        <v>2365</v>
      </c>
      <c r="O1773" t="s">
        <v>3956</v>
      </c>
      <c r="P1773" t="s">
        <v>5224</v>
      </c>
      <c r="Q1773" t="s">
        <v>1375</v>
      </c>
      <c r="R1773">
        <v>330</v>
      </c>
      <c r="S1773" t="s">
        <v>134</v>
      </c>
      <c r="T1773">
        <v>1</v>
      </c>
      <c r="U1773" s="1">
        <v>43479</v>
      </c>
      <c r="V1773" s="1">
        <v>43607</v>
      </c>
      <c r="W1773" t="s">
        <v>5225</v>
      </c>
      <c r="X1773" t="s">
        <v>893</v>
      </c>
      <c r="Y1773">
        <v>21</v>
      </c>
      <c r="Z1773">
        <v>20</v>
      </c>
      <c r="AA1773">
        <v>45</v>
      </c>
      <c r="AB1773">
        <v>44.444400000000002</v>
      </c>
      <c r="AD1773">
        <f>IF(ISBLANK(Source[[#This Row],[CrosslistID]]),1,1/COUNTIFS(Source[CrosslistID],Source[[#This Row],[CrosslistID]],Source[TermDesc],Source[[#This Row],[TermDesc]]))</f>
        <v>1</v>
      </c>
      <c r="AG1773">
        <v>0</v>
      </c>
      <c r="AH1773">
        <v>44.444400000000002</v>
      </c>
      <c r="AI1773">
        <v>3.5</v>
      </c>
      <c r="AJ1773">
        <v>3.5</v>
      </c>
      <c r="AK1773">
        <v>0.33329999999999999</v>
      </c>
      <c r="AL17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73">
        <f>IF(AND(Source[[#This Row],[Credit_Noncredit]]="Noncredit",Source[[#This Row],[FTEF]]&gt;0),Source[[#This Row],[NC XLST FTES]]*525/(437.5*Source[[#This Row],[FTEF]]),0)</f>
        <v>0</v>
      </c>
      <c r="AN1773">
        <f>IF(Source[[#This Row],[Credit_Noncredit]]="Credit",Source[[#This Row],[Census Enrollment]],Source[[#This Row],[Noncredit Avg. Attendance]])</f>
        <v>21</v>
      </c>
    </row>
    <row r="1774" spans="1:40" x14ac:dyDescent="0.25">
      <c r="A1774" t="s">
        <v>4581</v>
      </c>
      <c r="B1774" t="s">
        <v>886</v>
      </c>
      <c r="C1774" t="s">
        <v>632</v>
      </c>
      <c r="D1774" t="s">
        <v>565</v>
      </c>
      <c r="E1774" s="4">
        <v>37624</v>
      </c>
      <c r="F1774" s="4" t="s">
        <v>672</v>
      </c>
      <c r="G1774" s="4">
        <v>203</v>
      </c>
      <c r="H1774" t="str">
        <f>CONCATENATE(Source[[#This Row],[Subject]],TRIM(Source[[#This Row],[Course]]))</f>
        <v>HLTH203</v>
      </c>
      <c r="I1774" t="str">
        <f>VLOOKUP(Source[[#This Row],[SubjCrse]],'Courses and Categories'!$E$2:$G$1816,3,FALSE)</f>
        <v>Credit CTE</v>
      </c>
      <c r="J1774">
        <v>831</v>
      </c>
      <c r="K1774" t="s">
        <v>3424</v>
      </c>
      <c r="L1774" t="s">
        <v>87</v>
      </c>
      <c r="M1774" t="s">
        <v>891</v>
      </c>
      <c r="N1774" t="s">
        <v>5226</v>
      </c>
      <c r="O1774" t="s">
        <v>5227</v>
      </c>
      <c r="P1774" t="s">
        <v>5228</v>
      </c>
      <c r="Q1774" t="s">
        <v>5229</v>
      </c>
      <c r="R1774" t="s">
        <v>5230</v>
      </c>
      <c r="S1774" t="s">
        <v>134</v>
      </c>
      <c r="T1774">
        <v>1</v>
      </c>
      <c r="U1774" s="1">
        <v>43479</v>
      </c>
      <c r="V1774" s="1">
        <v>43607</v>
      </c>
      <c r="W1774" t="s">
        <v>5231</v>
      </c>
      <c r="X1774" t="s">
        <v>918</v>
      </c>
      <c r="Y1774">
        <v>15</v>
      </c>
      <c r="Z1774">
        <v>15</v>
      </c>
      <c r="AA1774">
        <v>45</v>
      </c>
      <c r="AB1774">
        <v>33.333300000000001</v>
      </c>
      <c r="AD1774">
        <f>IF(ISBLANK(Source[[#This Row],[CrosslistID]]),1,1/COUNTIFS(Source[CrosslistID],Source[[#This Row],[CrosslistID]],Source[TermDesc],Source[[#This Row],[TermDesc]]))</f>
        <v>1</v>
      </c>
      <c r="AG1774">
        <v>0</v>
      </c>
      <c r="AH1774">
        <v>33.333300000000001</v>
      </c>
      <c r="AI1774">
        <v>2</v>
      </c>
      <c r="AJ1774">
        <v>2</v>
      </c>
      <c r="AK1774">
        <v>0.25330000000000003</v>
      </c>
      <c r="AL17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74">
        <f>IF(AND(Source[[#This Row],[Credit_Noncredit]]="Noncredit",Source[[#This Row],[FTEF]]&gt;0),Source[[#This Row],[NC XLST FTES]]*525/(437.5*Source[[#This Row],[FTEF]]),0)</f>
        <v>0</v>
      </c>
      <c r="AN1774">
        <f>IF(Source[[#This Row],[Credit_Noncredit]]="Credit",Source[[#This Row],[Census Enrollment]],Source[[#This Row],[Noncredit Avg. Attendance]])</f>
        <v>15</v>
      </c>
    </row>
    <row r="1775" spans="1:40" x14ac:dyDescent="0.25">
      <c r="A1775" t="s">
        <v>4581</v>
      </c>
      <c r="B1775" t="s">
        <v>886</v>
      </c>
      <c r="C1775" t="s">
        <v>632</v>
      </c>
      <c r="D1775" t="s">
        <v>703</v>
      </c>
      <c r="E1775" s="4">
        <v>32887</v>
      </c>
      <c r="F1775" s="4" t="s">
        <v>704</v>
      </c>
      <c r="G1775" s="4">
        <v>23</v>
      </c>
      <c r="H1775" t="str">
        <f>CONCATENATE(Source[[#This Row],[Subject]],TRIM(Source[[#This Row],[Course]]))</f>
        <v>VOCN23</v>
      </c>
      <c r="I1775" t="str">
        <f>VLOOKUP(Source[[#This Row],[SubjCrse]],'Courses and Categories'!$E$2:$G$1816,3,FALSE)</f>
        <v>Credit Allied Health CTE</v>
      </c>
      <c r="J1775">
        <v>348</v>
      </c>
      <c r="K1775" t="s">
        <v>3428</v>
      </c>
      <c r="L1775" t="s">
        <v>39</v>
      </c>
      <c r="M1775" t="s">
        <v>1046</v>
      </c>
      <c r="N1775" t="s">
        <v>3429</v>
      </c>
      <c r="O1775" t="s">
        <v>5232</v>
      </c>
      <c r="P1775" t="s">
        <v>5233</v>
      </c>
      <c r="Q1775" t="s">
        <v>3432</v>
      </c>
      <c r="R1775" t="s">
        <v>3440</v>
      </c>
      <c r="S1775" t="s">
        <v>61</v>
      </c>
      <c r="T1775" t="s">
        <v>44</v>
      </c>
      <c r="U1775" s="1">
        <v>43479</v>
      </c>
      <c r="V1775" s="1">
        <v>43544</v>
      </c>
      <c r="W1775" t="s">
        <v>5234</v>
      </c>
      <c r="X1775" t="s">
        <v>46</v>
      </c>
      <c r="Y1775">
        <v>21</v>
      </c>
      <c r="Z1775">
        <v>17</v>
      </c>
      <c r="AA1775">
        <v>22</v>
      </c>
      <c r="AB1775">
        <v>77.2727</v>
      </c>
      <c r="AD1775">
        <f>IF(ISBLANK(Source[[#This Row],[CrosslistID]]),1,1/COUNTIFS(Source[CrosslistID],Source[[#This Row],[CrosslistID]],Source[TermDesc],Source[[#This Row],[TermDesc]]))</f>
        <v>1</v>
      </c>
      <c r="AG1775">
        <v>0</v>
      </c>
      <c r="AH1775">
        <v>77.2727</v>
      </c>
      <c r="AI1775">
        <v>6.423</v>
      </c>
      <c r="AJ1775">
        <v>6.423</v>
      </c>
      <c r="AK1775">
        <v>1.008</v>
      </c>
      <c r="AL17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75">
        <f>IF(AND(Source[[#This Row],[Credit_Noncredit]]="Noncredit",Source[[#This Row],[FTEF]]&gt;0),Source[[#This Row],[NC XLST FTES]]*525/(437.5*Source[[#This Row],[FTEF]]),0)</f>
        <v>0</v>
      </c>
      <c r="AN1775">
        <f>IF(Source[[#This Row],[Credit_Noncredit]]="Credit",Source[[#This Row],[Census Enrollment]],Source[[#This Row],[Noncredit Avg. Attendance]])</f>
        <v>21</v>
      </c>
    </row>
    <row r="1776" spans="1:40" x14ac:dyDescent="0.25">
      <c r="A1776" t="s">
        <v>4581</v>
      </c>
      <c r="B1776" t="s">
        <v>886</v>
      </c>
      <c r="C1776" t="s">
        <v>632</v>
      </c>
      <c r="D1776" t="s">
        <v>703</v>
      </c>
      <c r="E1776" s="4">
        <v>37965</v>
      </c>
      <c r="F1776" s="4" t="s">
        <v>704</v>
      </c>
      <c r="G1776" s="4">
        <v>24</v>
      </c>
      <c r="H1776" t="str">
        <f>CONCATENATE(Source[[#This Row],[Subject]],TRIM(Source[[#This Row],[Course]]))</f>
        <v>VOCN24</v>
      </c>
      <c r="I1776" t="str">
        <f>VLOOKUP(Source[[#This Row],[SubjCrse]],'Courses and Categories'!$E$2:$G$1816,3,FALSE)</f>
        <v>Credit Allied Health CTE</v>
      </c>
      <c r="J1776">
        <v>348</v>
      </c>
      <c r="K1776" t="s">
        <v>3435</v>
      </c>
      <c r="L1776" t="s">
        <v>39</v>
      </c>
      <c r="M1776" t="s">
        <v>1046</v>
      </c>
      <c r="N1776" t="s">
        <v>5235</v>
      </c>
      <c r="O1776" t="s">
        <v>5236</v>
      </c>
      <c r="P1776" t="s">
        <v>5237</v>
      </c>
      <c r="Q1776" t="s">
        <v>5238</v>
      </c>
      <c r="S1776" t="s">
        <v>61</v>
      </c>
      <c r="T1776" t="s">
        <v>44</v>
      </c>
      <c r="U1776" s="1">
        <v>43594</v>
      </c>
      <c r="V1776" s="1">
        <v>43607</v>
      </c>
      <c r="W1776" t="s">
        <v>5239</v>
      </c>
      <c r="X1776" t="s">
        <v>46</v>
      </c>
      <c r="Y1776">
        <v>17</v>
      </c>
      <c r="Z1776">
        <v>14</v>
      </c>
      <c r="AA1776">
        <v>25</v>
      </c>
      <c r="AB1776">
        <v>56</v>
      </c>
      <c r="AD1776">
        <f>IF(ISBLANK(Source[[#This Row],[CrosslistID]]),1,1/COUNTIFS(Source[CrosslistID],Source[[#This Row],[CrosslistID]],Source[TermDesc],Source[[#This Row],[TermDesc]]))</f>
        <v>1</v>
      </c>
      <c r="AG1776">
        <v>0</v>
      </c>
      <c r="AH1776">
        <v>56</v>
      </c>
      <c r="AI1776">
        <v>1.7569999999999999</v>
      </c>
      <c r="AJ1776">
        <v>1.7569999999999999</v>
      </c>
      <c r="AK1776">
        <v>0.30790000000000001</v>
      </c>
      <c r="AL17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76">
        <f>IF(AND(Source[[#This Row],[Credit_Noncredit]]="Noncredit",Source[[#This Row],[FTEF]]&gt;0),Source[[#This Row],[NC XLST FTES]]*525/(437.5*Source[[#This Row],[FTEF]]),0)</f>
        <v>0</v>
      </c>
      <c r="AN1776">
        <f>IF(Source[[#This Row],[Credit_Noncredit]]="Credit",Source[[#This Row],[Census Enrollment]],Source[[#This Row],[Noncredit Avg. Attendance]])</f>
        <v>17</v>
      </c>
    </row>
    <row r="1777" spans="1:40" x14ac:dyDescent="0.25">
      <c r="A1777" t="s">
        <v>4581</v>
      </c>
      <c r="B1777" t="s">
        <v>886</v>
      </c>
      <c r="C1777" t="s">
        <v>632</v>
      </c>
      <c r="D1777" t="s">
        <v>703</v>
      </c>
      <c r="E1777" s="4">
        <v>32392</v>
      </c>
      <c r="F1777" s="4" t="s">
        <v>704</v>
      </c>
      <c r="G1777" s="4">
        <v>25</v>
      </c>
      <c r="H1777" t="str">
        <f>CONCATENATE(Source[[#This Row],[Subject]],TRIM(Source[[#This Row],[Course]]))</f>
        <v>VOCN25</v>
      </c>
      <c r="I1777" t="str">
        <f>VLOOKUP(Source[[#This Row],[SubjCrse]],'Courses and Categories'!$E$2:$G$1816,3,FALSE)</f>
        <v>Credit Allied Health CTE</v>
      </c>
      <c r="J1777">
        <v>348</v>
      </c>
      <c r="K1777" t="s">
        <v>3442</v>
      </c>
      <c r="L1777" t="s">
        <v>39</v>
      </c>
      <c r="M1777" t="s">
        <v>1046</v>
      </c>
      <c r="N1777" t="s">
        <v>5240</v>
      </c>
      <c r="O1777" t="s">
        <v>5241</v>
      </c>
      <c r="P1777" t="s">
        <v>5242</v>
      </c>
      <c r="Q1777" t="s">
        <v>5243</v>
      </c>
      <c r="S1777" t="s">
        <v>61</v>
      </c>
      <c r="T1777" t="s">
        <v>44</v>
      </c>
      <c r="U1777" s="1">
        <v>43556</v>
      </c>
      <c r="V1777" s="1">
        <v>43593</v>
      </c>
      <c r="W1777" t="s">
        <v>5244</v>
      </c>
      <c r="X1777" t="s">
        <v>46</v>
      </c>
      <c r="Y1777">
        <v>19</v>
      </c>
      <c r="Z1777">
        <v>16</v>
      </c>
      <c r="AA1777">
        <v>55</v>
      </c>
      <c r="AB1777">
        <v>29.090900000000001</v>
      </c>
      <c r="AD1777">
        <f>IF(ISBLANK(Source[[#This Row],[CrosslistID]]),1,1/COUNTIFS(Source[CrosslistID],Source[[#This Row],[CrosslistID]],Source[TermDesc],Source[[#This Row],[TermDesc]]))</f>
        <v>1</v>
      </c>
      <c r="AG1777">
        <v>0</v>
      </c>
      <c r="AH1777">
        <v>29.090900000000001</v>
      </c>
      <c r="AI1777">
        <v>4.0449999999999999</v>
      </c>
      <c r="AJ1777">
        <v>4.0449999999999999</v>
      </c>
      <c r="AK1777">
        <v>0.73599999999999999</v>
      </c>
      <c r="AL17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77">
        <f>IF(AND(Source[[#This Row],[Credit_Noncredit]]="Noncredit",Source[[#This Row],[FTEF]]&gt;0),Source[[#This Row],[NC XLST FTES]]*525/(437.5*Source[[#This Row],[FTEF]]),0)</f>
        <v>0</v>
      </c>
      <c r="AN1777">
        <f>IF(Source[[#This Row],[Credit_Noncredit]]="Credit",Source[[#This Row],[Census Enrollment]],Source[[#This Row],[Noncredit Avg. Attendance]])</f>
        <v>19</v>
      </c>
    </row>
    <row r="1778" spans="1:40" x14ac:dyDescent="0.25">
      <c r="A1778" t="s">
        <v>4581</v>
      </c>
      <c r="B1778" t="s">
        <v>886</v>
      </c>
      <c r="C1778" t="s">
        <v>632</v>
      </c>
      <c r="D1778" t="s">
        <v>703</v>
      </c>
      <c r="E1778" s="4">
        <v>32030</v>
      </c>
      <c r="F1778" s="4" t="s">
        <v>704</v>
      </c>
      <c r="G1778" s="4" t="s">
        <v>2086</v>
      </c>
      <c r="H1778" t="str">
        <f>CONCATENATE(Source[[#This Row],[Subject]],TRIM(Source[[#This Row],[Course]]))</f>
        <v>VOCN41A</v>
      </c>
      <c r="I1778" t="str">
        <f>VLOOKUP(Source[[#This Row],[SubjCrse]],'Courses and Categories'!$E$2:$G$1816,3,FALSE)</f>
        <v>Credit Allied Health CTE</v>
      </c>
      <c r="J1778">
        <v>348</v>
      </c>
      <c r="K1778" t="s">
        <v>3448</v>
      </c>
      <c r="L1778" t="s">
        <v>39</v>
      </c>
      <c r="M1778" t="s">
        <v>1046</v>
      </c>
      <c r="N1778" t="s">
        <v>3449</v>
      </c>
      <c r="O1778" t="s">
        <v>3450</v>
      </c>
      <c r="P1778" t="s">
        <v>3451</v>
      </c>
      <c r="Q1778" t="s">
        <v>3452</v>
      </c>
      <c r="R1778" t="s">
        <v>3453</v>
      </c>
      <c r="S1778" t="s">
        <v>61</v>
      </c>
      <c r="T1778" t="s">
        <v>44</v>
      </c>
      <c r="U1778" s="1">
        <v>43479</v>
      </c>
      <c r="V1778" s="1">
        <v>43502</v>
      </c>
      <c r="W1778" t="s">
        <v>5245</v>
      </c>
      <c r="X1778" t="s">
        <v>46</v>
      </c>
      <c r="Y1778">
        <v>27</v>
      </c>
      <c r="Z1778">
        <v>24</v>
      </c>
      <c r="AA1778">
        <v>33</v>
      </c>
      <c r="AB1778">
        <v>72.7273</v>
      </c>
      <c r="AD1778">
        <f>IF(ISBLANK(Source[[#This Row],[CrosslistID]]),1,1/COUNTIFS(Source[CrosslistID],Source[[#This Row],[CrosslistID]],Source[TermDesc],Source[[#This Row],[TermDesc]]))</f>
        <v>1</v>
      </c>
      <c r="AG1778">
        <v>0</v>
      </c>
      <c r="AH1778">
        <v>72.7273</v>
      </c>
      <c r="AI1778">
        <v>3.577</v>
      </c>
      <c r="AJ1778">
        <v>3.7332000000000001</v>
      </c>
      <c r="AK1778">
        <v>0.34860000000000002</v>
      </c>
      <c r="AL17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78">
        <f>IF(AND(Source[[#This Row],[Credit_Noncredit]]="Noncredit",Source[[#This Row],[FTEF]]&gt;0),Source[[#This Row],[NC XLST FTES]]*525/(437.5*Source[[#This Row],[FTEF]]),0)</f>
        <v>0</v>
      </c>
      <c r="AN1778">
        <f>IF(Source[[#This Row],[Credit_Noncredit]]="Credit",Source[[#This Row],[Census Enrollment]],Source[[#This Row],[Noncredit Avg. Attendance]])</f>
        <v>27</v>
      </c>
    </row>
    <row r="1779" spans="1:40" x14ac:dyDescent="0.25">
      <c r="A1779" t="s">
        <v>4581</v>
      </c>
      <c r="B1779" t="s">
        <v>886</v>
      </c>
      <c r="C1779" t="s">
        <v>632</v>
      </c>
      <c r="D1779" t="s">
        <v>703</v>
      </c>
      <c r="E1779" s="4">
        <v>33979</v>
      </c>
      <c r="F1779" s="4" t="s">
        <v>704</v>
      </c>
      <c r="G1779" s="4" t="s">
        <v>1346</v>
      </c>
      <c r="H1779" t="str">
        <f>CONCATENATE(Source[[#This Row],[Subject]],TRIM(Source[[#This Row],[Course]]))</f>
        <v>VOCN41B</v>
      </c>
      <c r="I1779" t="str">
        <f>VLOOKUP(Source[[#This Row],[SubjCrse]],'Courses and Categories'!$E$2:$G$1816,3,FALSE)</f>
        <v>Credit Allied Health CTE</v>
      </c>
      <c r="J1779">
        <v>348</v>
      </c>
      <c r="K1779" t="s">
        <v>3455</v>
      </c>
      <c r="L1779" t="s">
        <v>39</v>
      </c>
      <c r="M1779" t="s">
        <v>1046</v>
      </c>
      <c r="N1779" t="s">
        <v>5246</v>
      </c>
      <c r="O1779" t="s">
        <v>5247</v>
      </c>
      <c r="P1779" t="s">
        <v>5248</v>
      </c>
      <c r="Q1779" t="s">
        <v>5249</v>
      </c>
      <c r="R1779" t="s">
        <v>3460</v>
      </c>
      <c r="S1779" t="s">
        <v>61</v>
      </c>
      <c r="T1779" t="s">
        <v>44</v>
      </c>
      <c r="U1779" s="1">
        <v>43507</v>
      </c>
      <c r="V1779" s="1">
        <v>43607</v>
      </c>
      <c r="W1779" t="s">
        <v>5250</v>
      </c>
      <c r="X1779" t="s">
        <v>46</v>
      </c>
      <c r="Y1779">
        <v>26</v>
      </c>
      <c r="Z1779">
        <v>22</v>
      </c>
      <c r="AA1779">
        <v>33</v>
      </c>
      <c r="AB1779">
        <v>66.666700000000006</v>
      </c>
      <c r="AD1779">
        <f>IF(ISBLANK(Source[[#This Row],[CrosslistID]]),1,1/COUNTIFS(Source[CrosslistID],Source[[#This Row],[CrosslistID]],Source[TermDesc],Source[[#This Row],[TermDesc]]))</f>
        <v>1</v>
      </c>
      <c r="AG1779">
        <v>0</v>
      </c>
      <c r="AH1779">
        <v>66.666700000000006</v>
      </c>
      <c r="AI1779">
        <v>11.866</v>
      </c>
      <c r="AJ1779">
        <v>12.4374</v>
      </c>
      <c r="AK1779">
        <v>2.1118000000000001</v>
      </c>
      <c r="AL17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79">
        <f>IF(AND(Source[[#This Row],[Credit_Noncredit]]="Noncredit",Source[[#This Row],[FTEF]]&gt;0),Source[[#This Row],[NC XLST FTES]]*525/(437.5*Source[[#This Row],[FTEF]]),0)</f>
        <v>0</v>
      </c>
      <c r="AN1779">
        <f>IF(Source[[#This Row],[Credit_Noncredit]]="Credit",Source[[#This Row],[Census Enrollment]],Source[[#This Row],[Noncredit Avg. Attendance]])</f>
        <v>26</v>
      </c>
    </row>
    <row r="1780" spans="1:40" x14ac:dyDescent="0.25">
      <c r="A1780" t="s">
        <v>4581</v>
      </c>
      <c r="B1780" t="s">
        <v>886</v>
      </c>
      <c r="C1780" t="s">
        <v>632</v>
      </c>
      <c r="D1780" t="s">
        <v>703</v>
      </c>
      <c r="E1780" s="4">
        <v>32031</v>
      </c>
      <c r="F1780" s="4" t="s">
        <v>704</v>
      </c>
      <c r="G1780" s="4" t="s">
        <v>1350</v>
      </c>
      <c r="H1780" t="str">
        <f>CONCATENATE(Source[[#This Row],[Subject]],TRIM(Source[[#This Row],[Course]]))</f>
        <v>VOCN41C</v>
      </c>
      <c r="I1780" t="str">
        <f>VLOOKUP(Source[[#This Row],[SubjCrse]],'Courses and Categories'!$E$2:$G$1816,3,FALSE)</f>
        <v>Credit Allied Health CTE</v>
      </c>
      <c r="J1780">
        <v>348</v>
      </c>
      <c r="K1780" t="s">
        <v>3462</v>
      </c>
      <c r="L1780" t="s">
        <v>39</v>
      </c>
      <c r="M1780" t="s">
        <v>1063</v>
      </c>
      <c r="N1780" t="s">
        <v>815</v>
      </c>
      <c r="O1780" t="s">
        <v>294</v>
      </c>
      <c r="P1780" t="s">
        <v>299</v>
      </c>
      <c r="Q1780" t="s">
        <v>71</v>
      </c>
      <c r="R1780" t="s">
        <v>5251</v>
      </c>
      <c r="S1780" t="s">
        <v>61</v>
      </c>
      <c r="T1780">
        <v>1</v>
      </c>
      <c r="U1780" s="1">
        <v>43479</v>
      </c>
      <c r="V1780" s="1">
        <v>43607</v>
      </c>
      <c r="W1780" t="s">
        <v>5252</v>
      </c>
      <c r="X1780" t="s">
        <v>1929</v>
      </c>
      <c r="Y1780">
        <v>24</v>
      </c>
      <c r="Z1780">
        <v>22</v>
      </c>
      <c r="AA1780">
        <v>45</v>
      </c>
      <c r="AB1780">
        <v>48.8889</v>
      </c>
      <c r="AD1780">
        <f>IF(ISBLANK(Source[[#This Row],[CrosslistID]]),1,1/COUNTIFS(Source[CrosslistID],Source[[#This Row],[CrosslistID]],Source[TermDesc],Source[[#This Row],[TermDesc]]))</f>
        <v>1</v>
      </c>
      <c r="AG1780">
        <v>0</v>
      </c>
      <c r="AH1780">
        <v>48.8889</v>
      </c>
      <c r="AI1780">
        <v>1.5329999999999999</v>
      </c>
      <c r="AJ1780">
        <v>1.5996999999999999</v>
      </c>
      <c r="AK1780">
        <v>9.1399999999999995E-2</v>
      </c>
      <c r="AL17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80">
        <f>IF(AND(Source[[#This Row],[Credit_Noncredit]]="Noncredit",Source[[#This Row],[FTEF]]&gt;0),Source[[#This Row],[NC XLST FTES]]*525/(437.5*Source[[#This Row],[FTEF]]),0)</f>
        <v>0</v>
      </c>
      <c r="AN1780">
        <f>IF(Source[[#This Row],[Credit_Noncredit]]="Credit",Source[[#This Row],[Census Enrollment]],Source[[#This Row],[Noncredit Avg. Attendance]])</f>
        <v>24</v>
      </c>
    </row>
    <row r="1781" spans="1:40" x14ac:dyDescent="0.25">
      <c r="A1781" t="s">
        <v>4581</v>
      </c>
      <c r="B1781" t="s">
        <v>886</v>
      </c>
      <c r="C1781" t="s">
        <v>632</v>
      </c>
      <c r="D1781" t="s">
        <v>703</v>
      </c>
      <c r="E1781" s="4">
        <v>32029</v>
      </c>
      <c r="F1781" s="4" t="s">
        <v>704</v>
      </c>
      <c r="G1781" s="4" t="s">
        <v>3465</v>
      </c>
      <c r="H1781" t="str">
        <f>CONCATENATE(Source[[#This Row],[Subject]],TRIM(Source[[#This Row],[Course]]))</f>
        <v>VOCN41D</v>
      </c>
      <c r="I1781" t="str">
        <f>VLOOKUP(Source[[#This Row],[SubjCrse]],'Courses and Categories'!$E$2:$G$1816,3,FALSE)</f>
        <v>Credit Allied Health CTE</v>
      </c>
      <c r="J1781">
        <v>348</v>
      </c>
      <c r="K1781" t="s">
        <v>3466</v>
      </c>
      <c r="L1781" t="s">
        <v>39</v>
      </c>
      <c r="M1781" t="s">
        <v>903</v>
      </c>
      <c r="N1781" t="s">
        <v>185</v>
      </c>
      <c r="O1781">
        <v>900</v>
      </c>
      <c r="P1781">
        <v>1150</v>
      </c>
      <c r="Q1781" t="s">
        <v>60</v>
      </c>
      <c r="R1781">
        <v>131</v>
      </c>
      <c r="S1781" t="s">
        <v>61</v>
      </c>
      <c r="T1781" t="s">
        <v>44</v>
      </c>
      <c r="U1781" s="1">
        <v>43482</v>
      </c>
      <c r="V1781" s="1">
        <v>43601</v>
      </c>
      <c r="W1781" t="s">
        <v>3467</v>
      </c>
      <c r="X1781" t="s">
        <v>905</v>
      </c>
      <c r="Y1781">
        <v>38</v>
      </c>
      <c r="Z1781">
        <v>36</v>
      </c>
      <c r="AA1781">
        <v>45</v>
      </c>
      <c r="AB1781">
        <v>80</v>
      </c>
      <c r="AD1781">
        <f>IF(ISBLANK(Source[[#This Row],[CrosslistID]]),1,1/COUNTIFS(Source[CrosslistID],Source[[#This Row],[CrosslistID]],Source[TermDesc],Source[[#This Row],[TermDesc]]))</f>
        <v>1</v>
      </c>
      <c r="AG1781">
        <v>0</v>
      </c>
      <c r="AH1781">
        <v>80</v>
      </c>
      <c r="AI1781">
        <v>3.5939999999999999</v>
      </c>
      <c r="AJ1781">
        <v>3.6911</v>
      </c>
      <c r="AK1781">
        <v>0.1943</v>
      </c>
      <c r="AL17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81">
        <f>IF(AND(Source[[#This Row],[Credit_Noncredit]]="Noncredit",Source[[#This Row],[FTEF]]&gt;0),Source[[#This Row],[NC XLST FTES]]*525/(437.5*Source[[#This Row],[FTEF]]),0)</f>
        <v>0</v>
      </c>
      <c r="AN1781">
        <f>IF(Source[[#This Row],[Credit_Noncredit]]="Credit",Source[[#This Row],[Census Enrollment]],Source[[#This Row],[Noncredit Avg. Attendance]])</f>
        <v>38</v>
      </c>
    </row>
    <row r="1782" spans="1:40" x14ac:dyDescent="0.25">
      <c r="A1782" t="s">
        <v>4581</v>
      </c>
      <c r="B1782" t="s">
        <v>886</v>
      </c>
      <c r="C1782" t="s">
        <v>632</v>
      </c>
      <c r="D1782" t="s">
        <v>703</v>
      </c>
      <c r="E1782" s="4">
        <v>33885</v>
      </c>
      <c r="F1782" s="4" t="s">
        <v>704</v>
      </c>
      <c r="G1782" s="4" t="s">
        <v>3468</v>
      </c>
      <c r="H1782" t="str">
        <f>CONCATENATE(Source[[#This Row],[Subject]],TRIM(Source[[#This Row],[Course]]))</f>
        <v>VOCN42A</v>
      </c>
      <c r="I1782" t="str">
        <f>VLOOKUP(Source[[#This Row],[SubjCrse]],'Courses and Categories'!$E$2:$G$1816,3,FALSE)</f>
        <v>Credit Allied Health CTE</v>
      </c>
      <c r="J1782">
        <v>448</v>
      </c>
      <c r="K1782" t="s">
        <v>3469</v>
      </c>
      <c r="L1782" t="s">
        <v>39</v>
      </c>
      <c r="M1782" t="s">
        <v>1046</v>
      </c>
      <c r="N1782" t="s">
        <v>5253</v>
      </c>
      <c r="O1782" t="s">
        <v>5254</v>
      </c>
      <c r="P1782" t="s">
        <v>5255</v>
      </c>
      <c r="Q1782" t="s">
        <v>3473</v>
      </c>
      <c r="S1782" t="s">
        <v>61</v>
      </c>
      <c r="T1782" t="s">
        <v>44</v>
      </c>
      <c r="U1782" s="1">
        <v>43479</v>
      </c>
      <c r="V1782" s="1">
        <v>43539</v>
      </c>
      <c r="W1782" t="s">
        <v>5256</v>
      </c>
      <c r="X1782" t="s">
        <v>46</v>
      </c>
      <c r="Y1782">
        <v>25</v>
      </c>
      <c r="Z1782">
        <v>21</v>
      </c>
      <c r="AA1782">
        <v>33</v>
      </c>
      <c r="AB1782">
        <v>63.636400000000002</v>
      </c>
      <c r="AD1782">
        <f>IF(ISBLANK(Source[[#This Row],[CrosslistID]]),1,1/COUNTIFS(Source[CrosslistID],Source[[#This Row],[CrosslistID]],Source[TermDesc],Source[[#This Row],[TermDesc]]))</f>
        <v>1</v>
      </c>
      <c r="AG1782">
        <v>0</v>
      </c>
      <c r="AH1782">
        <v>63.636400000000002</v>
      </c>
      <c r="AI1782">
        <v>8.73</v>
      </c>
      <c r="AJ1782">
        <v>8.73</v>
      </c>
      <c r="AK1782">
        <v>1.3181</v>
      </c>
      <c r="AL17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82">
        <f>IF(AND(Source[[#This Row],[Credit_Noncredit]]="Noncredit",Source[[#This Row],[FTEF]]&gt;0),Source[[#This Row],[NC XLST FTES]]*525/(437.5*Source[[#This Row],[FTEF]]),0)</f>
        <v>0</v>
      </c>
      <c r="AN1782">
        <f>IF(Source[[#This Row],[Credit_Noncredit]]="Credit",Source[[#This Row],[Census Enrollment]],Source[[#This Row],[Noncredit Avg. Attendance]])</f>
        <v>25</v>
      </c>
    </row>
    <row r="1783" spans="1:40" x14ac:dyDescent="0.25">
      <c r="A1783" t="s">
        <v>4581</v>
      </c>
      <c r="B1783" t="s">
        <v>886</v>
      </c>
      <c r="C1783" t="s">
        <v>632</v>
      </c>
      <c r="D1783" t="s">
        <v>703</v>
      </c>
      <c r="E1783" s="4">
        <v>33889</v>
      </c>
      <c r="F1783" s="4" t="s">
        <v>704</v>
      </c>
      <c r="G1783" s="4" t="s">
        <v>3476</v>
      </c>
      <c r="H1783" t="str">
        <f>CONCATENATE(Source[[#This Row],[Subject]],TRIM(Source[[#This Row],[Course]]))</f>
        <v>VOCN42B</v>
      </c>
      <c r="I1783" t="str">
        <f>VLOOKUP(Source[[#This Row],[SubjCrse]],'Courses and Categories'!$E$2:$G$1816,3,FALSE)</f>
        <v>Credit Allied Health CTE</v>
      </c>
      <c r="J1783">
        <v>448</v>
      </c>
      <c r="K1783" t="s">
        <v>3477</v>
      </c>
      <c r="L1783" t="s">
        <v>39</v>
      </c>
      <c r="M1783" t="s">
        <v>1046</v>
      </c>
      <c r="N1783" t="s">
        <v>5257</v>
      </c>
      <c r="O1783" t="s">
        <v>5258</v>
      </c>
      <c r="P1783" t="s">
        <v>5259</v>
      </c>
      <c r="Q1783" t="s">
        <v>3473</v>
      </c>
      <c r="R1783" t="s">
        <v>3474</v>
      </c>
      <c r="S1783" t="s">
        <v>61</v>
      </c>
      <c r="T1783" t="s">
        <v>44</v>
      </c>
      <c r="U1783" s="1">
        <v>43542</v>
      </c>
      <c r="V1783" s="1">
        <v>43607</v>
      </c>
      <c r="W1783" t="s">
        <v>5260</v>
      </c>
      <c r="X1783" t="s">
        <v>46</v>
      </c>
      <c r="Y1783">
        <v>24</v>
      </c>
      <c r="Z1783">
        <v>21</v>
      </c>
      <c r="AA1783">
        <v>33</v>
      </c>
      <c r="AB1783">
        <v>63.636400000000002</v>
      </c>
      <c r="AD1783">
        <f>IF(ISBLANK(Source[[#This Row],[CrosslistID]]),1,1/COUNTIFS(Source[CrosslistID],Source[[#This Row],[CrosslistID]],Source[TermDesc],Source[[#This Row],[TermDesc]]))</f>
        <v>1</v>
      </c>
      <c r="AG1783">
        <v>0</v>
      </c>
      <c r="AH1783">
        <v>63.636400000000002</v>
      </c>
      <c r="AI1783">
        <v>7.7350000000000003</v>
      </c>
      <c r="AJ1783">
        <v>7.7350000000000003</v>
      </c>
      <c r="AK1783">
        <v>1.3413999999999999</v>
      </c>
      <c r="AL17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83">
        <f>IF(AND(Source[[#This Row],[Credit_Noncredit]]="Noncredit",Source[[#This Row],[FTEF]]&gt;0),Source[[#This Row],[NC XLST FTES]]*525/(437.5*Source[[#This Row],[FTEF]]),0)</f>
        <v>0</v>
      </c>
      <c r="AN1783">
        <f>IF(Source[[#This Row],[Credit_Noncredit]]="Credit",Source[[#This Row],[Census Enrollment]],Source[[#This Row],[Noncredit Avg. Attendance]])</f>
        <v>24</v>
      </c>
    </row>
    <row r="1784" spans="1:40" x14ac:dyDescent="0.25">
      <c r="A1784" t="s">
        <v>4581</v>
      </c>
      <c r="B1784" t="s">
        <v>886</v>
      </c>
      <c r="C1784" t="s">
        <v>632</v>
      </c>
      <c r="D1784" t="s">
        <v>703</v>
      </c>
      <c r="E1784" s="4">
        <v>32375</v>
      </c>
      <c r="F1784" s="4" t="s">
        <v>704</v>
      </c>
      <c r="G1784" s="4" t="s">
        <v>3484</v>
      </c>
      <c r="H1784" t="str">
        <f>CONCATENATE(Source[[#This Row],[Subject]],TRIM(Source[[#This Row],[Course]]))</f>
        <v>VOCN42C</v>
      </c>
      <c r="I1784" t="str">
        <f>VLOOKUP(Source[[#This Row],[SubjCrse]],'Courses and Categories'!$E$2:$G$1816,3,FALSE)</f>
        <v>Credit Allied Health CTE</v>
      </c>
      <c r="J1784">
        <v>348</v>
      </c>
      <c r="K1784" t="s">
        <v>3485</v>
      </c>
      <c r="L1784" t="s">
        <v>39</v>
      </c>
      <c r="M1784" t="s">
        <v>1063</v>
      </c>
      <c r="N1784" t="s">
        <v>820</v>
      </c>
      <c r="O1784" t="s">
        <v>294</v>
      </c>
      <c r="P1784" t="s">
        <v>299</v>
      </c>
      <c r="Q1784" t="s">
        <v>71</v>
      </c>
      <c r="R1784" t="s">
        <v>5261</v>
      </c>
      <c r="S1784" t="s">
        <v>61</v>
      </c>
      <c r="T1784">
        <v>1</v>
      </c>
      <c r="U1784" s="1">
        <v>43479</v>
      </c>
      <c r="V1784" s="1">
        <v>43607</v>
      </c>
      <c r="W1784" t="s">
        <v>3487</v>
      </c>
      <c r="X1784" t="s">
        <v>1929</v>
      </c>
      <c r="Y1784">
        <v>21</v>
      </c>
      <c r="Z1784">
        <v>18</v>
      </c>
      <c r="AA1784">
        <v>45</v>
      </c>
      <c r="AB1784">
        <v>40</v>
      </c>
      <c r="AD1784">
        <f>IF(ISBLANK(Source[[#This Row],[CrosslistID]]),1,1/COUNTIFS(Source[CrosslistID],Source[[#This Row],[CrosslistID]],Source[TermDesc],Source[[#This Row],[TermDesc]]))</f>
        <v>1</v>
      </c>
      <c r="AG1784">
        <v>0</v>
      </c>
      <c r="AH1784">
        <v>40</v>
      </c>
      <c r="AI1784">
        <v>1.4</v>
      </c>
      <c r="AJ1784">
        <v>1.4</v>
      </c>
      <c r="AK1784">
        <v>0.1943</v>
      </c>
      <c r="AL17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84">
        <f>IF(AND(Source[[#This Row],[Credit_Noncredit]]="Noncredit",Source[[#This Row],[FTEF]]&gt;0),Source[[#This Row],[NC XLST FTES]]*525/(437.5*Source[[#This Row],[FTEF]]),0)</f>
        <v>0</v>
      </c>
      <c r="AN1784">
        <f>IF(Source[[#This Row],[Credit_Noncredit]]="Credit",Source[[#This Row],[Census Enrollment]],Source[[#This Row],[Noncredit Avg. Attendance]])</f>
        <v>21</v>
      </c>
    </row>
    <row r="1785" spans="1:40" x14ac:dyDescent="0.25">
      <c r="A1785" t="s">
        <v>4581</v>
      </c>
      <c r="B1785" t="s">
        <v>886</v>
      </c>
      <c r="C1785" t="s">
        <v>632</v>
      </c>
      <c r="D1785" t="s">
        <v>703</v>
      </c>
      <c r="E1785" s="4">
        <v>32123</v>
      </c>
      <c r="F1785" s="4" t="s">
        <v>704</v>
      </c>
      <c r="G1785" s="4" t="s">
        <v>3488</v>
      </c>
      <c r="H1785" t="str">
        <f>CONCATENATE(Source[[#This Row],[Subject]],TRIM(Source[[#This Row],[Course]]))</f>
        <v>VOCN42D</v>
      </c>
      <c r="I1785" t="str">
        <f>VLOOKUP(Source[[#This Row],[SubjCrse]],'Courses and Categories'!$E$2:$G$1816,3,FALSE)</f>
        <v>Credit Allied Health CTE</v>
      </c>
      <c r="J1785">
        <v>348</v>
      </c>
      <c r="K1785" t="s">
        <v>3489</v>
      </c>
      <c r="L1785" t="s">
        <v>39</v>
      </c>
      <c r="M1785" t="s">
        <v>903</v>
      </c>
      <c r="N1785" t="s">
        <v>180</v>
      </c>
      <c r="O1785">
        <v>800</v>
      </c>
      <c r="P1785">
        <v>950</v>
      </c>
      <c r="Q1785" t="s">
        <v>60</v>
      </c>
      <c r="R1785">
        <v>129</v>
      </c>
      <c r="S1785" t="s">
        <v>61</v>
      </c>
      <c r="T1785">
        <v>1</v>
      </c>
      <c r="U1785" s="1">
        <v>43479</v>
      </c>
      <c r="V1785" s="1">
        <v>43607</v>
      </c>
      <c r="W1785" t="s">
        <v>5262</v>
      </c>
      <c r="X1785" t="s">
        <v>1929</v>
      </c>
      <c r="Y1785">
        <v>24</v>
      </c>
      <c r="Z1785">
        <v>24</v>
      </c>
      <c r="AA1785">
        <v>45</v>
      </c>
      <c r="AB1785">
        <v>53.333300000000001</v>
      </c>
      <c r="AD1785">
        <f>IF(ISBLANK(Source[[#This Row],[CrosslistID]]),1,1/COUNTIFS(Source[CrosslistID],Source[[#This Row],[CrosslistID]],Source[TermDesc],Source[[#This Row],[TermDesc]]))</f>
        <v>1</v>
      </c>
      <c r="AG1785">
        <v>0</v>
      </c>
      <c r="AH1785">
        <v>53.333300000000001</v>
      </c>
      <c r="AI1785">
        <v>1.6</v>
      </c>
      <c r="AJ1785">
        <v>1.6</v>
      </c>
      <c r="AK1785">
        <v>0.12189999999999999</v>
      </c>
      <c r="AL17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85">
        <f>IF(AND(Source[[#This Row],[Credit_Noncredit]]="Noncredit",Source[[#This Row],[FTEF]]&gt;0),Source[[#This Row],[NC XLST FTES]]*525/(437.5*Source[[#This Row],[FTEF]]),0)</f>
        <v>0</v>
      </c>
      <c r="AN1785">
        <f>IF(Source[[#This Row],[Credit_Noncredit]]="Credit",Source[[#This Row],[Census Enrollment]],Source[[#This Row],[Noncredit Avg. Attendance]])</f>
        <v>24</v>
      </c>
    </row>
    <row r="1786" spans="1:40" x14ac:dyDescent="0.25">
      <c r="A1786" t="s">
        <v>4581</v>
      </c>
      <c r="B1786" t="s">
        <v>886</v>
      </c>
      <c r="C1786" t="s">
        <v>632</v>
      </c>
      <c r="D1786" t="s">
        <v>703</v>
      </c>
      <c r="E1786" s="4">
        <v>38526</v>
      </c>
      <c r="F1786" s="4" t="s">
        <v>704</v>
      </c>
      <c r="G1786" s="4" t="s">
        <v>5263</v>
      </c>
      <c r="H1786" t="str">
        <f>CONCATENATE(Source[[#This Row],[Subject]],TRIM(Source[[#This Row],[Course]]))</f>
        <v>VOCN42E</v>
      </c>
      <c r="I1786" t="str">
        <f>VLOOKUP(Source[[#This Row],[SubjCrse]],'Courses and Categories'!$E$2:$G$1816,3,FALSE)</f>
        <v>Credit Allied Health CTE</v>
      </c>
      <c r="J1786">
        <v>348</v>
      </c>
      <c r="K1786" t="s">
        <v>5264</v>
      </c>
      <c r="L1786" t="s">
        <v>39</v>
      </c>
      <c r="M1786" t="s">
        <v>903</v>
      </c>
      <c r="N1786" t="s">
        <v>180</v>
      </c>
      <c r="O1786">
        <v>1100</v>
      </c>
      <c r="P1786">
        <v>1350</v>
      </c>
      <c r="Q1786" t="s">
        <v>60</v>
      </c>
      <c r="R1786">
        <v>129</v>
      </c>
      <c r="S1786" t="s">
        <v>61</v>
      </c>
      <c r="T1786">
        <v>1</v>
      </c>
      <c r="U1786" s="1">
        <v>43479</v>
      </c>
      <c r="V1786" s="1">
        <v>43607</v>
      </c>
      <c r="W1786" t="s">
        <v>5262</v>
      </c>
      <c r="X1786" t="s">
        <v>1929</v>
      </c>
      <c r="Y1786">
        <v>10</v>
      </c>
      <c r="Z1786">
        <v>10</v>
      </c>
      <c r="AA1786">
        <v>45</v>
      </c>
      <c r="AB1786">
        <v>22.222200000000001</v>
      </c>
      <c r="AD1786">
        <f>IF(ISBLANK(Source[[#This Row],[CrosslistID]]),1,1/COUNTIFS(Source[CrosslistID],Source[[#This Row],[CrosslistID]],Source[TermDesc],Source[[#This Row],[TermDesc]]))</f>
        <v>1</v>
      </c>
      <c r="AG1786">
        <v>0</v>
      </c>
      <c r="AH1786">
        <v>22.222200000000001</v>
      </c>
      <c r="AI1786">
        <v>1</v>
      </c>
      <c r="AJ1786">
        <v>1</v>
      </c>
      <c r="AK1786">
        <v>0.18290000000000001</v>
      </c>
      <c r="AL17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86">
        <f>IF(AND(Source[[#This Row],[Credit_Noncredit]]="Noncredit",Source[[#This Row],[FTEF]]&gt;0),Source[[#This Row],[NC XLST FTES]]*525/(437.5*Source[[#This Row],[FTEF]]),0)</f>
        <v>0</v>
      </c>
      <c r="AN1786">
        <f>IF(Source[[#This Row],[Credit_Noncredit]]="Credit",Source[[#This Row],[Census Enrollment]],Source[[#This Row],[Noncredit Avg. Attendance]])</f>
        <v>10</v>
      </c>
    </row>
    <row r="1787" spans="1:40" x14ac:dyDescent="0.25">
      <c r="A1787" t="s">
        <v>4581</v>
      </c>
      <c r="B1787" t="s">
        <v>886</v>
      </c>
      <c r="C1787" t="s">
        <v>632</v>
      </c>
      <c r="D1787" t="s">
        <v>703</v>
      </c>
      <c r="E1787" s="4">
        <v>32126</v>
      </c>
      <c r="F1787" s="4" t="s">
        <v>704</v>
      </c>
      <c r="G1787" s="4" t="s">
        <v>3492</v>
      </c>
      <c r="H1787" t="str">
        <f>CONCATENATE(Source[[#This Row],[Subject]],TRIM(Source[[#This Row],[Course]]))</f>
        <v>VOCN43A</v>
      </c>
      <c r="I1787" t="str">
        <f>VLOOKUP(Source[[#This Row],[SubjCrse]],'Courses and Categories'!$E$2:$G$1816,3,FALSE)</f>
        <v>Credit Allied Health CTE</v>
      </c>
      <c r="J1787">
        <v>348</v>
      </c>
      <c r="K1787" t="s">
        <v>3493</v>
      </c>
      <c r="L1787" t="s">
        <v>39</v>
      </c>
      <c r="M1787" t="s">
        <v>1046</v>
      </c>
      <c r="N1787" t="s">
        <v>5265</v>
      </c>
      <c r="O1787" t="s">
        <v>3495</v>
      </c>
      <c r="P1787" t="s">
        <v>3496</v>
      </c>
      <c r="Q1787" t="s">
        <v>3497</v>
      </c>
      <c r="R1787" t="s">
        <v>3498</v>
      </c>
      <c r="S1787" t="s">
        <v>61</v>
      </c>
      <c r="T1787" t="s">
        <v>44</v>
      </c>
      <c r="U1787" s="1">
        <v>43584</v>
      </c>
      <c r="V1787" s="1">
        <v>43607</v>
      </c>
      <c r="W1787" t="s">
        <v>5266</v>
      </c>
      <c r="X1787" t="s">
        <v>46</v>
      </c>
      <c r="Y1787">
        <v>13</v>
      </c>
      <c r="Z1787">
        <v>13</v>
      </c>
      <c r="AA1787">
        <v>33</v>
      </c>
      <c r="AB1787">
        <v>39.393900000000002</v>
      </c>
      <c r="AD1787">
        <f>IF(ISBLANK(Source[[#This Row],[CrosslistID]]),1,1/COUNTIFS(Source[CrosslistID],Source[[#This Row],[CrosslistID]],Source[TermDesc],Source[[#This Row],[TermDesc]]))</f>
        <v>1</v>
      </c>
      <c r="AG1787">
        <v>0</v>
      </c>
      <c r="AH1787">
        <v>39.393900000000002</v>
      </c>
      <c r="AI1787">
        <v>2.069</v>
      </c>
      <c r="AJ1787">
        <v>2.069</v>
      </c>
      <c r="AK1787">
        <v>0.59919999999999995</v>
      </c>
      <c r="AL17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87">
        <f>IF(AND(Source[[#This Row],[Credit_Noncredit]]="Noncredit",Source[[#This Row],[FTEF]]&gt;0),Source[[#This Row],[NC XLST FTES]]*525/(437.5*Source[[#This Row],[FTEF]]),0)</f>
        <v>0</v>
      </c>
      <c r="AN1787">
        <f>IF(Source[[#This Row],[Credit_Noncredit]]="Credit",Source[[#This Row],[Census Enrollment]],Source[[#This Row],[Noncredit Avg. Attendance]])</f>
        <v>13</v>
      </c>
    </row>
    <row r="1788" spans="1:40" x14ac:dyDescent="0.25">
      <c r="A1788" t="s">
        <v>4581</v>
      </c>
      <c r="B1788" t="s">
        <v>886</v>
      </c>
      <c r="C1788" t="s">
        <v>632</v>
      </c>
      <c r="D1788" t="s">
        <v>703</v>
      </c>
      <c r="E1788" s="4">
        <v>39318</v>
      </c>
      <c r="F1788" s="4" t="s">
        <v>704</v>
      </c>
      <c r="G1788" s="4" t="s">
        <v>3500</v>
      </c>
      <c r="H1788" t="str">
        <f>CONCATENATE(Source[[#This Row],[Subject]],TRIM(Source[[#This Row],[Course]]))</f>
        <v>VOCN43B</v>
      </c>
      <c r="I1788" t="str">
        <f>VLOOKUP(Source[[#This Row],[SubjCrse]],'Courses and Categories'!$E$2:$G$1816,3,FALSE)</f>
        <v>Credit Allied Health CTE</v>
      </c>
      <c r="J1788">
        <v>348</v>
      </c>
      <c r="K1788" t="s">
        <v>3501</v>
      </c>
      <c r="L1788" t="s">
        <v>50</v>
      </c>
      <c r="M1788" t="s">
        <v>1046</v>
      </c>
      <c r="N1788" t="s">
        <v>5267</v>
      </c>
      <c r="O1788" t="s">
        <v>5268</v>
      </c>
      <c r="P1788" t="s">
        <v>5269</v>
      </c>
      <c r="Q1788" t="s">
        <v>3517</v>
      </c>
      <c r="R1788" t="s">
        <v>3498</v>
      </c>
      <c r="S1788" t="s">
        <v>61</v>
      </c>
      <c r="T1788" t="s">
        <v>44</v>
      </c>
      <c r="U1788" s="1">
        <v>43479</v>
      </c>
      <c r="V1788" s="1">
        <v>43510</v>
      </c>
      <c r="W1788" t="s">
        <v>5270</v>
      </c>
      <c r="X1788" t="s">
        <v>46</v>
      </c>
      <c r="Y1788">
        <v>12</v>
      </c>
      <c r="Z1788">
        <v>12</v>
      </c>
      <c r="AA1788">
        <v>45</v>
      </c>
      <c r="AB1788">
        <v>26.666699999999999</v>
      </c>
      <c r="AD1788">
        <f>IF(ISBLANK(Source[[#This Row],[CrosslistID]]),1,1/COUNTIFS(Source[CrosslistID],Source[[#This Row],[CrosslistID]],Source[TermDesc],Source[[#This Row],[TermDesc]]))</f>
        <v>1</v>
      </c>
      <c r="AG1788">
        <v>0</v>
      </c>
      <c r="AH1788">
        <v>26.666699999999999</v>
      </c>
      <c r="AI1788">
        <v>2.827</v>
      </c>
      <c r="AJ1788">
        <v>2.827</v>
      </c>
      <c r="AK1788">
        <v>0.90980000000000005</v>
      </c>
      <c r="AL17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88">
        <f>IF(AND(Source[[#This Row],[Credit_Noncredit]]="Noncredit",Source[[#This Row],[FTEF]]&gt;0),Source[[#This Row],[NC XLST FTES]]*525/(437.5*Source[[#This Row],[FTEF]]),0)</f>
        <v>0</v>
      </c>
      <c r="AN1788">
        <f>IF(Source[[#This Row],[Credit_Noncredit]]="Credit",Source[[#This Row],[Census Enrollment]],Source[[#This Row],[Noncredit Avg. Attendance]])</f>
        <v>12</v>
      </c>
    </row>
    <row r="1789" spans="1:40" x14ac:dyDescent="0.25">
      <c r="A1789" t="s">
        <v>4581</v>
      </c>
      <c r="B1789" t="s">
        <v>886</v>
      </c>
      <c r="C1789" t="s">
        <v>632</v>
      </c>
      <c r="D1789" t="s">
        <v>703</v>
      </c>
      <c r="E1789" s="4">
        <v>32120</v>
      </c>
      <c r="F1789" s="4" t="s">
        <v>704</v>
      </c>
      <c r="G1789" s="4" t="s">
        <v>3506</v>
      </c>
      <c r="H1789" t="str">
        <f>CONCATENATE(Source[[#This Row],[Subject]],TRIM(Source[[#This Row],[Course]]))</f>
        <v>VOCN43C</v>
      </c>
      <c r="I1789" t="str">
        <f>VLOOKUP(Source[[#This Row],[SubjCrse]],'Courses and Categories'!$E$2:$G$1816,3,FALSE)</f>
        <v>Credit Allied Health CTE</v>
      </c>
      <c r="J1789">
        <v>348</v>
      </c>
      <c r="K1789" t="s">
        <v>3507</v>
      </c>
      <c r="L1789" t="s">
        <v>39</v>
      </c>
      <c r="M1789" t="s">
        <v>1046</v>
      </c>
      <c r="N1789" t="s">
        <v>5271</v>
      </c>
      <c r="O1789" t="s">
        <v>5272</v>
      </c>
      <c r="P1789" t="s">
        <v>5273</v>
      </c>
      <c r="Q1789" t="s">
        <v>5274</v>
      </c>
      <c r="R1789" t="s">
        <v>5275</v>
      </c>
      <c r="S1789" t="s">
        <v>61</v>
      </c>
      <c r="T1789" t="s">
        <v>44</v>
      </c>
      <c r="U1789" s="1">
        <v>43521</v>
      </c>
      <c r="V1789" s="1">
        <v>43547</v>
      </c>
      <c r="W1789" t="s">
        <v>5270</v>
      </c>
      <c r="X1789" t="s">
        <v>46</v>
      </c>
      <c r="Y1789">
        <v>12</v>
      </c>
      <c r="Z1789">
        <v>12</v>
      </c>
      <c r="AA1789">
        <v>33</v>
      </c>
      <c r="AB1789">
        <v>36.363599999999998</v>
      </c>
      <c r="AD1789">
        <f>IF(ISBLANK(Source[[#This Row],[CrosslistID]]),1,1/COUNTIFS(Source[CrosslistID],Source[[#This Row],[CrosslistID]],Source[TermDesc],Source[[#This Row],[TermDesc]]))</f>
        <v>1</v>
      </c>
      <c r="AG1789">
        <v>0</v>
      </c>
      <c r="AH1789">
        <v>36.363599999999998</v>
      </c>
      <c r="AI1789">
        <v>2.4670000000000001</v>
      </c>
      <c r="AJ1789">
        <v>2.4670000000000001</v>
      </c>
      <c r="AK1789">
        <v>0.81910000000000005</v>
      </c>
      <c r="AL17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89">
        <f>IF(AND(Source[[#This Row],[Credit_Noncredit]]="Noncredit",Source[[#This Row],[FTEF]]&gt;0),Source[[#This Row],[NC XLST FTES]]*525/(437.5*Source[[#This Row],[FTEF]]),0)</f>
        <v>0</v>
      </c>
      <c r="AN1789">
        <f>IF(Source[[#This Row],[Credit_Noncredit]]="Credit",Source[[#This Row],[Census Enrollment]],Source[[#This Row],[Noncredit Avg. Attendance]])</f>
        <v>12</v>
      </c>
    </row>
    <row r="1790" spans="1:40" x14ac:dyDescent="0.25">
      <c r="A1790" t="s">
        <v>4581</v>
      </c>
      <c r="B1790" t="s">
        <v>886</v>
      </c>
      <c r="C1790" t="s">
        <v>632</v>
      </c>
      <c r="D1790" t="s">
        <v>703</v>
      </c>
      <c r="E1790" s="4">
        <v>32125</v>
      </c>
      <c r="F1790" s="4" t="s">
        <v>704</v>
      </c>
      <c r="G1790" s="4" t="s">
        <v>3512</v>
      </c>
      <c r="H1790" t="str">
        <f>CONCATENATE(Source[[#This Row],[Subject]],TRIM(Source[[#This Row],[Course]]))</f>
        <v>VOCN43D</v>
      </c>
      <c r="I1790" t="str">
        <f>VLOOKUP(Source[[#This Row],[SubjCrse]],'Courses and Categories'!$E$2:$G$1816,3,FALSE)</f>
        <v>Credit Allied Health CTE</v>
      </c>
      <c r="J1790">
        <v>448</v>
      </c>
      <c r="K1790" t="s">
        <v>3513</v>
      </c>
      <c r="L1790" t="s">
        <v>39</v>
      </c>
      <c r="M1790" t="s">
        <v>1046</v>
      </c>
      <c r="N1790" t="s">
        <v>5276</v>
      </c>
      <c r="O1790" t="s">
        <v>5277</v>
      </c>
      <c r="P1790" t="s">
        <v>5278</v>
      </c>
      <c r="Q1790" t="s">
        <v>3517</v>
      </c>
      <c r="R1790" t="s">
        <v>3498</v>
      </c>
      <c r="S1790" t="s">
        <v>61</v>
      </c>
      <c r="T1790" t="s">
        <v>44</v>
      </c>
      <c r="U1790" s="1">
        <v>43556</v>
      </c>
      <c r="V1790" s="1">
        <v>43582</v>
      </c>
      <c r="W1790" t="s">
        <v>5279</v>
      </c>
      <c r="X1790" t="s">
        <v>46</v>
      </c>
      <c r="Y1790">
        <v>13</v>
      </c>
      <c r="Z1790">
        <v>13</v>
      </c>
      <c r="AA1790">
        <v>33</v>
      </c>
      <c r="AB1790">
        <v>39.393900000000002</v>
      </c>
      <c r="AD1790">
        <f>IF(ISBLANK(Source[[#This Row],[CrosslistID]]),1,1/COUNTIFS(Source[CrosslistID],Source[[#This Row],[CrosslistID]],Source[TermDesc],Source[[#This Row],[TermDesc]]))</f>
        <v>1</v>
      </c>
      <c r="AG1790">
        <v>0</v>
      </c>
      <c r="AH1790">
        <v>39.393900000000002</v>
      </c>
      <c r="AI1790">
        <v>2.5870000000000002</v>
      </c>
      <c r="AJ1790">
        <v>2.5870000000000002</v>
      </c>
      <c r="AK1790">
        <v>0.82579999999999998</v>
      </c>
      <c r="AL17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90">
        <f>IF(AND(Source[[#This Row],[Credit_Noncredit]]="Noncredit",Source[[#This Row],[FTEF]]&gt;0),Source[[#This Row],[NC XLST FTES]]*525/(437.5*Source[[#This Row],[FTEF]]),0)</f>
        <v>0</v>
      </c>
      <c r="AN1790">
        <f>IF(Source[[#This Row],[Credit_Noncredit]]="Credit",Source[[#This Row],[Census Enrollment]],Source[[#This Row],[Noncredit Avg. Attendance]])</f>
        <v>13</v>
      </c>
    </row>
    <row r="1791" spans="1:40" x14ac:dyDescent="0.25">
      <c r="A1791" t="s">
        <v>4581</v>
      </c>
      <c r="B1791" t="s">
        <v>886</v>
      </c>
      <c r="C1791" t="s">
        <v>632</v>
      </c>
      <c r="D1791" t="s">
        <v>703</v>
      </c>
      <c r="E1791" s="4">
        <v>34733</v>
      </c>
      <c r="F1791" s="4" t="s">
        <v>704</v>
      </c>
      <c r="G1791" s="4" t="s">
        <v>3519</v>
      </c>
      <c r="H1791" t="str">
        <f>CONCATENATE(Source[[#This Row],[Subject]],TRIM(Source[[#This Row],[Course]]))</f>
        <v>VOCN43E</v>
      </c>
      <c r="I1791" t="str">
        <f>VLOOKUP(Source[[#This Row],[SubjCrse]],'Courses and Categories'!$E$2:$G$1816,3,FALSE)</f>
        <v>Credit Allied Health CTE</v>
      </c>
      <c r="J1791">
        <v>348</v>
      </c>
      <c r="K1791" t="s">
        <v>3520</v>
      </c>
      <c r="L1791" t="s">
        <v>39</v>
      </c>
      <c r="M1791" t="s">
        <v>1063</v>
      </c>
      <c r="N1791" t="s">
        <v>815</v>
      </c>
      <c r="O1791" t="s">
        <v>526</v>
      </c>
      <c r="P1791" t="s">
        <v>527</v>
      </c>
      <c r="Q1791" t="s">
        <v>71</v>
      </c>
      <c r="R1791" t="s">
        <v>5261</v>
      </c>
      <c r="S1791" t="s">
        <v>61</v>
      </c>
      <c r="T1791">
        <v>1</v>
      </c>
      <c r="U1791" s="1">
        <v>43479</v>
      </c>
      <c r="V1791" s="1">
        <v>43607</v>
      </c>
      <c r="W1791" t="s">
        <v>3522</v>
      </c>
      <c r="X1791" t="s">
        <v>1929</v>
      </c>
      <c r="Y1791">
        <v>12</v>
      </c>
      <c r="Z1791">
        <v>12</v>
      </c>
      <c r="AA1791">
        <v>33</v>
      </c>
      <c r="AB1791">
        <v>36.363599999999998</v>
      </c>
      <c r="AD1791">
        <f>IF(ISBLANK(Source[[#This Row],[CrosslistID]]),1,1/COUNTIFS(Source[CrosslistID],Source[[#This Row],[CrosslistID]],Source[TermDesc],Source[[#This Row],[TermDesc]]))</f>
        <v>1</v>
      </c>
      <c r="AG1791">
        <v>0</v>
      </c>
      <c r="AH1791">
        <v>36.363599999999998</v>
      </c>
      <c r="AI1791">
        <v>0.8</v>
      </c>
      <c r="AJ1791">
        <v>0.8</v>
      </c>
      <c r="AK1791">
        <v>0.18279999999999999</v>
      </c>
      <c r="AL17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91">
        <f>IF(AND(Source[[#This Row],[Credit_Noncredit]]="Noncredit",Source[[#This Row],[FTEF]]&gt;0),Source[[#This Row],[NC XLST FTES]]*525/(437.5*Source[[#This Row],[FTEF]]),0)</f>
        <v>0</v>
      </c>
      <c r="AN1791">
        <f>IF(Source[[#This Row],[Credit_Noncredit]]="Credit",Source[[#This Row],[Census Enrollment]],Source[[#This Row],[Noncredit Avg. Attendance]])</f>
        <v>12</v>
      </c>
    </row>
    <row r="1792" spans="1:40" x14ac:dyDescent="0.25">
      <c r="A1792" t="s">
        <v>4581</v>
      </c>
      <c r="B1792" t="s">
        <v>886</v>
      </c>
      <c r="C1792" t="s">
        <v>632</v>
      </c>
      <c r="D1792" t="s">
        <v>703</v>
      </c>
      <c r="E1792" s="4">
        <v>38527</v>
      </c>
      <c r="F1792" s="4" t="s">
        <v>704</v>
      </c>
      <c r="G1792" s="4" t="s">
        <v>3523</v>
      </c>
      <c r="H1792" t="str">
        <f>CONCATENATE(Source[[#This Row],[Subject]],TRIM(Source[[#This Row],[Course]]))</f>
        <v>VOCN43F</v>
      </c>
      <c r="I1792" t="str">
        <f>VLOOKUP(Source[[#This Row],[SubjCrse]],'Courses and Categories'!$E$2:$G$1816,3,FALSE)</f>
        <v>Credit Allied Health CTE</v>
      </c>
      <c r="J1792">
        <v>448</v>
      </c>
      <c r="K1792" t="s">
        <v>3524</v>
      </c>
      <c r="L1792" t="s">
        <v>39</v>
      </c>
      <c r="M1792" t="s">
        <v>1046</v>
      </c>
      <c r="N1792" t="s">
        <v>5280</v>
      </c>
      <c r="O1792" t="s">
        <v>5281</v>
      </c>
      <c r="P1792" t="s">
        <v>5282</v>
      </c>
      <c r="Q1792" t="s">
        <v>3285</v>
      </c>
      <c r="R1792" t="s">
        <v>3482</v>
      </c>
      <c r="S1792" t="s">
        <v>61</v>
      </c>
      <c r="T1792" t="s">
        <v>44</v>
      </c>
      <c r="U1792" s="1">
        <v>43515</v>
      </c>
      <c r="V1792" s="1">
        <v>43518</v>
      </c>
      <c r="W1792" t="s">
        <v>5283</v>
      </c>
      <c r="X1792" t="s">
        <v>46</v>
      </c>
      <c r="Y1792">
        <v>9</v>
      </c>
      <c r="Z1792">
        <v>9</v>
      </c>
      <c r="AA1792">
        <v>45</v>
      </c>
      <c r="AB1792">
        <v>20</v>
      </c>
      <c r="AD1792">
        <f>IF(ISBLANK(Source[[#This Row],[CrosslistID]]),1,1/COUNTIFS(Source[CrosslistID],Source[[#This Row],[CrosslistID]],Source[TermDesc],Source[[#This Row],[TermDesc]]))</f>
        <v>1</v>
      </c>
      <c r="AG1792">
        <v>0</v>
      </c>
      <c r="AH1792">
        <v>20</v>
      </c>
      <c r="AI1792">
        <v>0.48</v>
      </c>
      <c r="AJ1792">
        <v>0.48</v>
      </c>
      <c r="AK1792">
        <v>8.5300000000000001E-2</v>
      </c>
      <c r="AL17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92">
        <f>IF(AND(Source[[#This Row],[Credit_Noncredit]]="Noncredit",Source[[#This Row],[FTEF]]&gt;0),Source[[#This Row],[NC XLST FTES]]*525/(437.5*Source[[#This Row],[FTEF]]),0)</f>
        <v>0</v>
      </c>
      <c r="AN1792">
        <f>IF(Source[[#This Row],[Credit_Noncredit]]="Credit",Source[[#This Row],[Census Enrollment]],Source[[#This Row],[Noncredit Avg. Attendance]])</f>
        <v>9</v>
      </c>
    </row>
    <row r="1793" spans="1:40" x14ac:dyDescent="0.25">
      <c r="A1793" t="s">
        <v>4581</v>
      </c>
      <c r="B1793" t="s">
        <v>886</v>
      </c>
      <c r="C1793" t="s">
        <v>632</v>
      </c>
      <c r="D1793" t="s">
        <v>3531</v>
      </c>
      <c r="E1793" s="4">
        <v>31162</v>
      </c>
      <c r="F1793" s="4" t="s">
        <v>3532</v>
      </c>
      <c r="G1793" s="4">
        <v>50</v>
      </c>
      <c r="H1793" t="str">
        <f>CONCATENATE(Source[[#This Row],[Subject]],TRIM(Source[[#This Row],[Course]]))</f>
        <v>NURS50</v>
      </c>
      <c r="I1793" t="str">
        <f>VLOOKUP(Source[[#This Row],[SubjCrse]],'Courses and Categories'!$E$2:$G$1816,3,FALSE)</f>
        <v>Credit Allied Health CTE</v>
      </c>
      <c r="J1793">
        <v>1</v>
      </c>
      <c r="K1793" t="s">
        <v>3533</v>
      </c>
      <c r="L1793" t="s">
        <v>39</v>
      </c>
      <c r="M1793" t="s">
        <v>1046</v>
      </c>
      <c r="N1793" t="s">
        <v>5284</v>
      </c>
      <c r="O1793" t="s">
        <v>5285</v>
      </c>
      <c r="P1793" t="s">
        <v>5286</v>
      </c>
      <c r="Q1793" t="s">
        <v>5287</v>
      </c>
      <c r="R1793" t="s">
        <v>2538</v>
      </c>
      <c r="S1793" t="s">
        <v>134</v>
      </c>
      <c r="T1793">
        <v>1</v>
      </c>
      <c r="U1793" s="1">
        <v>43479</v>
      </c>
      <c r="V1793" s="1">
        <v>43607</v>
      </c>
      <c r="W1793" t="s">
        <v>5288</v>
      </c>
      <c r="X1793" t="s">
        <v>46</v>
      </c>
      <c r="Y1793">
        <v>47</v>
      </c>
      <c r="Z1793">
        <v>46</v>
      </c>
      <c r="AA1793">
        <v>50</v>
      </c>
      <c r="AB1793">
        <v>92</v>
      </c>
      <c r="AD1793">
        <f>IF(ISBLANK(Source[[#This Row],[CrosslistID]]),1,1/COUNTIFS(Source[CrosslistID],Source[[#This Row],[CrosslistID]],Source[TermDesc],Source[[#This Row],[TermDesc]]))</f>
        <v>1</v>
      </c>
      <c r="AG1793">
        <v>0</v>
      </c>
      <c r="AH1793">
        <v>92</v>
      </c>
      <c r="AI1793">
        <v>17.138999999999999</v>
      </c>
      <c r="AJ1793">
        <v>17.902799999999999</v>
      </c>
      <c r="AK1793">
        <v>4.0879000000000003</v>
      </c>
      <c r="AL17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93">
        <f>IF(AND(Source[[#This Row],[Credit_Noncredit]]="Noncredit",Source[[#This Row],[FTEF]]&gt;0),Source[[#This Row],[NC XLST FTES]]*525/(437.5*Source[[#This Row],[FTEF]]),0)</f>
        <v>0</v>
      </c>
      <c r="AN1793">
        <f>IF(Source[[#This Row],[Credit_Noncredit]]="Credit",Source[[#This Row],[Census Enrollment]],Source[[#This Row],[Noncredit Avg. Attendance]])</f>
        <v>47</v>
      </c>
    </row>
    <row r="1794" spans="1:40" x14ac:dyDescent="0.25">
      <c r="A1794" t="s">
        <v>4581</v>
      </c>
      <c r="B1794" t="s">
        <v>886</v>
      </c>
      <c r="C1794" t="s">
        <v>632</v>
      </c>
      <c r="D1794" t="s">
        <v>3531</v>
      </c>
      <c r="E1794" s="4">
        <v>31525</v>
      </c>
      <c r="F1794" s="4" t="s">
        <v>3532</v>
      </c>
      <c r="G1794" s="4" t="s">
        <v>1435</v>
      </c>
      <c r="H1794" t="str">
        <f>CONCATENATE(Source[[#This Row],[Subject]],TRIM(Source[[#This Row],[Course]]))</f>
        <v>NURS50A</v>
      </c>
      <c r="I1794" t="str">
        <f>VLOOKUP(Source[[#This Row],[SubjCrse]],'Courses and Categories'!$E$2:$G$1816,3,FALSE)</f>
        <v>Credit Allied Health CTE</v>
      </c>
      <c r="J1794">
        <v>1</v>
      </c>
      <c r="K1794" t="s">
        <v>3556</v>
      </c>
      <c r="L1794" t="s">
        <v>39</v>
      </c>
      <c r="M1794" t="s">
        <v>903</v>
      </c>
      <c r="N1794" t="s">
        <v>180</v>
      </c>
      <c r="O1794">
        <v>1410</v>
      </c>
      <c r="P1794">
        <v>1600</v>
      </c>
      <c r="Q1794" t="s">
        <v>240</v>
      </c>
      <c r="R1794">
        <v>312</v>
      </c>
      <c r="S1794" t="s">
        <v>134</v>
      </c>
      <c r="T1794">
        <v>1</v>
      </c>
      <c r="U1794" s="1">
        <v>43479</v>
      </c>
      <c r="V1794" s="1">
        <v>43607</v>
      </c>
      <c r="W1794" t="s">
        <v>1855</v>
      </c>
      <c r="X1794" t="s">
        <v>1929</v>
      </c>
      <c r="Y1794">
        <v>47</v>
      </c>
      <c r="Z1794">
        <v>46</v>
      </c>
      <c r="AA1794">
        <v>51</v>
      </c>
      <c r="AB1794">
        <v>90.196100000000001</v>
      </c>
      <c r="AD1794">
        <f>IF(ISBLANK(Source[[#This Row],[CrosslistID]]),1,1/COUNTIFS(Source[CrosslistID],Source[[#This Row],[CrosslistID]],Source[TermDesc],Source[[#This Row],[TermDesc]]))</f>
        <v>1</v>
      </c>
      <c r="AG1794">
        <v>0</v>
      </c>
      <c r="AH1794">
        <v>90.196100000000001</v>
      </c>
      <c r="AI1794">
        <v>3</v>
      </c>
      <c r="AJ1794">
        <v>3.1333000000000002</v>
      </c>
      <c r="AK1794">
        <v>0.1333</v>
      </c>
      <c r="AL17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94">
        <f>IF(AND(Source[[#This Row],[Credit_Noncredit]]="Noncredit",Source[[#This Row],[FTEF]]&gt;0),Source[[#This Row],[NC XLST FTES]]*525/(437.5*Source[[#This Row],[FTEF]]),0)</f>
        <v>0</v>
      </c>
      <c r="AN1794">
        <f>IF(Source[[#This Row],[Credit_Noncredit]]="Credit",Source[[#This Row],[Census Enrollment]],Source[[#This Row],[Noncredit Avg. Attendance]])</f>
        <v>47</v>
      </c>
    </row>
    <row r="1795" spans="1:40" x14ac:dyDescent="0.25">
      <c r="A1795" t="s">
        <v>4581</v>
      </c>
      <c r="B1795" t="s">
        <v>886</v>
      </c>
      <c r="C1795" t="s">
        <v>632</v>
      </c>
      <c r="D1795" t="s">
        <v>3531</v>
      </c>
      <c r="E1795" s="4">
        <v>31164</v>
      </c>
      <c r="F1795" s="4" t="s">
        <v>3532</v>
      </c>
      <c r="G1795" s="4" t="s">
        <v>1288</v>
      </c>
      <c r="H1795" t="str">
        <f>CONCATENATE(Source[[#This Row],[Subject]],TRIM(Source[[#This Row],[Course]]))</f>
        <v>NURS50B</v>
      </c>
      <c r="I1795" t="str">
        <f>VLOOKUP(Source[[#This Row],[SubjCrse]],'Courses and Categories'!$E$2:$G$1816,3,FALSE)</f>
        <v>Credit Allied Health CTE</v>
      </c>
      <c r="J1795">
        <v>1</v>
      </c>
      <c r="K1795" t="s">
        <v>3557</v>
      </c>
      <c r="L1795" t="s">
        <v>39</v>
      </c>
      <c r="M1795" t="s">
        <v>903</v>
      </c>
      <c r="N1795" t="s">
        <v>180</v>
      </c>
      <c r="O1795">
        <v>1010</v>
      </c>
      <c r="P1795">
        <v>1200</v>
      </c>
      <c r="Q1795" t="s">
        <v>240</v>
      </c>
      <c r="R1795">
        <v>312</v>
      </c>
      <c r="S1795" t="s">
        <v>134</v>
      </c>
      <c r="T1795">
        <v>1</v>
      </c>
      <c r="U1795" s="1">
        <v>43479</v>
      </c>
      <c r="V1795" s="1">
        <v>43607</v>
      </c>
      <c r="W1795" t="s">
        <v>1855</v>
      </c>
      <c r="X1795" t="s">
        <v>1929</v>
      </c>
      <c r="Y1795">
        <v>43</v>
      </c>
      <c r="Z1795">
        <v>43</v>
      </c>
      <c r="AA1795">
        <v>50</v>
      </c>
      <c r="AB1795">
        <v>86</v>
      </c>
      <c r="AD1795">
        <f>IF(ISBLANK(Source[[#This Row],[CrosslistID]]),1,1/COUNTIFS(Source[CrosslistID],Source[[#This Row],[CrosslistID]],Source[TermDesc],Source[[#This Row],[TermDesc]]))</f>
        <v>1</v>
      </c>
      <c r="AG1795">
        <v>0</v>
      </c>
      <c r="AH1795">
        <v>86</v>
      </c>
      <c r="AI1795">
        <v>2.867</v>
      </c>
      <c r="AJ1795">
        <v>2.867</v>
      </c>
      <c r="AK1795">
        <v>0.1333</v>
      </c>
      <c r="AL17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95">
        <f>IF(AND(Source[[#This Row],[Credit_Noncredit]]="Noncredit",Source[[#This Row],[FTEF]]&gt;0),Source[[#This Row],[NC XLST FTES]]*525/(437.5*Source[[#This Row],[FTEF]]),0)</f>
        <v>0</v>
      </c>
      <c r="AN1795">
        <f>IF(Source[[#This Row],[Credit_Noncredit]]="Credit",Source[[#This Row],[Census Enrollment]],Source[[#This Row],[Noncredit Avg. Attendance]])</f>
        <v>43</v>
      </c>
    </row>
    <row r="1796" spans="1:40" x14ac:dyDescent="0.25">
      <c r="A1796" t="s">
        <v>4581</v>
      </c>
      <c r="B1796" t="s">
        <v>886</v>
      </c>
      <c r="C1796" t="s">
        <v>632</v>
      </c>
      <c r="D1796" t="s">
        <v>3531</v>
      </c>
      <c r="E1796" s="4">
        <v>31383</v>
      </c>
      <c r="F1796" s="4" t="s">
        <v>3532</v>
      </c>
      <c r="G1796" s="4" t="s">
        <v>3558</v>
      </c>
      <c r="H1796" t="str">
        <f>CONCATENATE(Source[[#This Row],[Subject]],TRIM(Source[[#This Row],[Course]]))</f>
        <v>NURS50L</v>
      </c>
      <c r="I1796" t="str">
        <f>VLOOKUP(Source[[#This Row],[SubjCrse]],'Courses and Categories'!$E$2:$G$1816,3,FALSE)</f>
        <v>Credit Allied Health CTE</v>
      </c>
      <c r="J1796">
        <v>1</v>
      </c>
      <c r="K1796" t="s">
        <v>3559</v>
      </c>
      <c r="L1796" t="s">
        <v>39</v>
      </c>
      <c r="M1796" t="s">
        <v>1063</v>
      </c>
      <c r="N1796" t="s">
        <v>180</v>
      </c>
      <c r="O1796">
        <v>710</v>
      </c>
      <c r="P1796">
        <v>1000</v>
      </c>
      <c r="Q1796" t="s">
        <v>240</v>
      </c>
      <c r="R1796">
        <v>343</v>
      </c>
      <c r="S1796" t="s">
        <v>134</v>
      </c>
      <c r="T1796">
        <v>1</v>
      </c>
      <c r="U1796" s="1">
        <v>43479</v>
      </c>
      <c r="V1796" s="1">
        <v>43607</v>
      </c>
      <c r="W1796" t="s">
        <v>3560</v>
      </c>
      <c r="X1796" t="s">
        <v>1929</v>
      </c>
      <c r="Y1796">
        <v>12</v>
      </c>
      <c r="Z1796">
        <v>12</v>
      </c>
      <c r="AA1796">
        <v>13</v>
      </c>
      <c r="AB1796">
        <v>92.307699999999997</v>
      </c>
      <c r="AD1796">
        <f>IF(ISBLANK(Source[[#This Row],[CrosslistID]]),1,1/COUNTIFS(Source[CrosslistID],Source[[#This Row],[CrosslistID]],Source[TermDesc],Source[[#This Row],[TermDesc]]))</f>
        <v>1</v>
      </c>
      <c r="AG1796">
        <v>0</v>
      </c>
      <c r="AH1796">
        <v>92.307699999999997</v>
      </c>
      <c r="AI1796">
        <v>1.2</v>
      </c>
      <c r="AJ1796">
        <v>1.2</v>
      </c>
      <c r="AK1796">
        <v>0.15</v>
      </c>
      <c r="AL17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96">
        <f>IF(AND(Source[[#This Row],[Credit_Noncredit]]="Noncredit",Source[[#This Row],[FTEF]]&gt;0),Source[[#This Row],[NC XLST FTES]]*525/(437.5*Source[[#This Row],[FTEF]]),0)</f>
        <v>0</v>
      </c>
      <c r="AN1796">
        <f>IF(Source[[#This Row],[Credit_Noncredit]]="Credit",Source[[#This Row],[Census Enrollment]],Source[[#This Row],[Noncredit Avg. Attendance]])</f>
        <v>12</v>
      </c>
    </row>
    <row r="1797" spans="1:40" x14ac:dyDescent="0.25">
      <c r="A1797" t="s">
        <v>4581</v>
      </c>
      <c r="B1797" t="s">
        <v>886</v>
      </c>
      <c r="C1797" t="s">
        <v>632</v>
      </c>
      <c r="D1797" t="s">
        <v>3531</v>
      </c>
      <c r="E1797" s="4">
        <v>31877</v>
      </c>
      <c r="F1797" s="4" t="s">
        <v>3532</v>
      </c>
      <c r="G1797" s="4" t="s">
        <v>3558</v>
      </c>
      <c r="H1797" t="str">
        <f>CONCATENATE(Source[[#This Row],[Subject]],TRIM(Source[[#This Row],[Course]]))</f>
        <v>NURS50L</v>
      </c>
      <c r="I1797" t="str">
        <f>VLOOKUP(Source[[#This Row],[SubjCrse]],'Courses and Categories'!$E$2:$G$1816,3,FALSE)</f>
        <v>Credit Allied Health CTE</v>
      </c>
      <c r="J1797">
        <v>2</v>
      </c>
      <c r="K1797" t="s">
        <v>3559</v>
      </c>
      <c r="L1797" t="s">
        <v>39</v>
      </c>
      <c r="M1797" t="s">
        <v>1063</v>
      </c>
      <c r="N1797" t="s">
        <v>180</v>
      </c>
      <c r="O1797">
        <v>1040</v>
      </c>
      <c r="P1797">
        <v>1330</v>
      </c>
      <c r="Q1797" t="s">
        <v>240</v>
      </c>
      <c r="R1797">
        <v>343</v>
      </c>
      <c r="S1797" t="s">
        <v>134</v>
      </c>
      <c r="T1797">
        <v>1</v>
      </c>
      <c r="U1797" s="1">
        <v>43479</v>
      </c>
      <c r="V1797" s="1">
        <v>43607</v>
      </c>
      <c r="W1797" t="s">
        <v>3560</v>
      </c>
      <c r="X1797" t="s">
        <v>1929</v>
      </c>
      <c r="Y1797">
        <v>13</v>
      </c>
      <c r="Z1797">
        <v>13</v>
      </c>
      <c r="AA1797">
        <v>13</v>
      </c>
      <c r="AB1797">
        <v>100</v>
      </c>
      <c r="AD1797">
        <f>IF(ISBLANK(Source[[#This Row],[CrosslistID]]),1,1/COUNTIFS(Source[CrosslistID],Source[[#This Row],[CrosslistID]],Source[TermDesc],Source[[#This Row],[TermDesc]]))</f>
        <v>1</v>
      </c>
      <c r="AG1797">
        <v>0</v>
      </c>
      <c r="AH1797">
        <v>100</v>
      </c>
      <c r="AI1797">
        <v>1.2</v>
      </c>
      <c r="AJ1797">
        <v>1.3</v>
      </c>
      <c r="AK1797">
        <v>0.15</v>
      </c>
      <c r="AL17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97">
        <f>IF(AND(Source[[#This Row],[Credit_Noncredit]]="Noncredit",Source[[#This Row],[FTEF]]&gt;0),Source[[#This Row],[NC XLST FTES]]*525/(437.5*Source[[#This Row],[FTEF]]),0)</f>
        <v>0</v>
      </c>
      <c r="AN1797">
        <f>IF(Source[[#This Row],[Credit_Noncredit]]="Credit",Source[[#This Row],[Census Enrollment]],Source[[#This Row],[Noncredit Avg. Attendance]])</f>
        <v>13</v>
      </c>
    </row>
    <row r="1798" spans="1:40" x14ac:dyDescent="0.25">
      <c r="A1798" t="s">
        <v>4581</v>
      </c>
      <c r="B1798" t="s">
        <v>886</v>
      </c>
      <c r="C1798" t="s">
        <v>632</v>
      </c>
      <c r="D1798" t="s">
        <v>3531</v>
      </c>
      <c r="E1798" s="4">
        <v>31878</v>
      </c>
      <c r="F1798" s="4" t="s">
        <v>3532</v>
      </c>
      <c r="G1798" s="4" t="s">
        <v>3558</v>
      </c>
      <c r="H1798" t="str">
        <f>CONCATENATE(Source[[#This Row],[Subject]],TRIM(Source[[#This Row],[Course]]))</f>
        <v>NURS50L</v>
      </c>
      <c r="I1798" t="str">
        <f>VLOOKUP(Source[[#This Row],[SubjCrse]],'Courses and Categories'!$E$2:$G$1816,3,FALSE)</f>
        <v>Credit Allied Health CTE</v>
      </c>
      <c r="J1798">
        <v>3</v>
      </c>
      <c r="K1798" t="s">
        <v>3559</v>
      </c>
      <c r="L1798" t="s">
        <v>39</v>
      </c>
      <c r="M1798" t="s">
        <v>1063</v>
      </c>
      <c r="N1798" t="s">
        <v>91</v>
      </c>
      <c r="O1798">
        <v>710</v>
      </c>
      <c r="P1798">
        <v>1000</v>
      </c>
      <c r="Q1798" t="s">
        <v>240</v>
      </c>
      <c r="R1798">
        <v>343</v>
      </c>
      <c r="S1798" t="s">
        <v>134</v>
      </c>
      <c r="T1798">
        <v>1</v>
      </c>
      <c r="U1798" s="1">
        <v>43479</v>
      </c>
      <c r="V1798" s="1">
        <v>43607</v>
      </c>
      <c r="W1798" t="s">
        <v>3560</v>
      </c>
      <c r="X1798" t="s">
        <v>1929</v>
      </c>
      <c r="Y1798">
        <v>10</v>
      </c>
      <c r="Z1798">
        <v>9</v>
      </c>
      <c r="AA1798">
        <v>13</v>
      </c>
      <c r="AB1798">
        <v>69.230800000000002</v>
      </c>
      <c r="AD1798">
        <f>IF(ISBLANK(Source[[#This Row],[CrosslistID]]),1,1/COUNTIFS(Source[CrosslistID],Source[[#This Row],[CrosslistID]],Source[TermDesc],Source[[#This Row],[TermDesc]]))</f>
        <v>1</v>
      </c>
      <c r="AG1798">
        <v>0</v>
      </c>
      <c r="AH1798">
        <v>69.230800000000002</v>
      </c>
      <c r="AI1798">
        <v>1</v>
      </c>
      <c r="AJ1798">
        <v>1</v>
      </c>
      <c r="AK1798">
        <v>0.15</v>
      </c>
      <c r="AL17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98">
        <f>IF(AND(Source[[#This Row],[Credit_Noncredit]]="Noncredit",Source[[#This Row],[FTEF]]&gt;0),Source[[#This Row],[NC XLST FTES]]*525/(437.5*Source[[#This Row],[FTEF]]),0)</f>
        <v>0</v>
      </c>
      <c r="AN1798">
        <f>IF(Source[[#This Row],[Credit_Noncredit]]="Credit",Source[[#This Row],[Census Enrollment]],Source[[#This Row],[Noncredit Avg. Attendance]])</f>
        <v>10</v>
      </c>
    </row>
    <row r="1799" spans="1:40" x14ac:dyDescent="0.25">
      <c r="A1799" t="s">
        <v>4581</v>
      </c>
      <c r="B1799" t="s">
        <v>886</v>
      </c>
      <c r="C1799" t="s">
        <v>632</v>
      </c>
      <c r="D1799" t="s">
        <v>3531</v>
      </c>
      <c r="E1799" s="4">
        <v>32021</v>
      </c>
      <c r="F1799" s="4" t="s">
        <v>3532</v>
      </c>
      <c r="G1799" s="4" t="s">
        <v>3558</v>
      </c>
      <c r="H1799" t="str">
        <f>CONCATENATE(Source[[#This Row],[Subject]],TRIM(Source[[#This Row],[Course]]))</f>
        <v>NURS50L</v>
      </c>
      <c r="I1799" t="str">
        <f>VLOOKUP(Source[[#This Row],[SubjCrse]],'Courses and Categories'!$E$2:$G$1816,3,FALSE)</f>
        <v>Credit Allied Health CTE</v>
      </c>
      <c r="J1799">
        <v>4</v>
      </c>
      <c r="K1799" t="s">
        <v>3559</v>
      </c>
      <c r="L1799" t="s">
        <v>39</v>
      </c>
      <c r="M1799" t="s">
        <v>1063</v>
      </c>
      <c r="N1799" t="s">
        <v>91</v>
      </c>
      <c r="O1799">
        <v>1040</v>
      </c>
      <c r="P1799">
        <v>1330</v>
      </c>
      <c r="Q1799" t="s">
        <v>240</v>
      </c>
      <c r="R1799">
        <v>343</v>
      </c>
      <c r="S1799" t="s">
        <v>134</v>
      </c>
      <c r="T1799">
        <v>1</v>
      </c>
      <c r="U1799" s="1">
        <v>43479</v>
      </c>
      <c r="V1799" s="1">
        <v>43607</v>
      </c>
      <c r="W1799" t="s">
        <v>3560</v>
      </c>
      <c r="X1799" t="s">
        <v>1929</v>
      </c>
      <c r="Y1799">
        <v>12</v>
      </c>
      <c r="Z1799">
        <v>12</v>
      </c>
      <c r="AA1799">
        <v>13</v>
      </c>
      <c r="AB1799">
        <v>92.307699999999997</v>
      </c>
      <c r="AD1799">
        <f>IF(ISBLANK(Source[[#This Row],[CrosslistID]]),1,1/COUNTIFS(Source[CrosslistID],Source[[#This Row],[CrosslistID]],Source[TermDesc],Source[[#This Row],[TermDesc]]))</f>
        <v>1</v>
      </c>
      <c r="AG1799">
        <v>0</v>
      </c>
      <c r="AH1799">
        <v>92.307699999999997</v>
      </c>
      <c r="AI1799">
        <v>1.1000000000000001</v>
      </c>
      <c r="AJ1799">
        <v>1.2</v>
      </c>
      <c r="AK1799">
        <v>0.15</v>
      </c>
      <c r="AL17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799">
        <f>IF(AND(Source[[#This Row],[Credit_Noncredit]]="Noncredit",Source[[#This Row],[FTEF]]&gt;0),Source[[#This Row],[NC XLST FTES]]*525/(437.5*Source[[#This Row],[FTEF]]),0)</f>
        <v>0</v>
      </c>
      <c r="AN1799">
        <f>IF(Source[[#This Row],[Credit_Noncredit]]="Credit",Source[[#This Row],[Census Enrollment]],Source[[#This Row],[Noncredit Avg. Attendance]])</f>
        <v>12</v>
      </c>
    </row>
    <row r="1800" spans="1:40" x14ac:dyDescent="0.25">
      <c r="A1800" t="s">
        <v>4581</v>
      </c>
      <c r="B1800" t="s">
        <v>886</v>
      </c>
      <c r="C1800" t="s">
        <v>632</v>
      </c>
      <c r="D1800" t="s">
        <v>3531</v>
      </c>
      <c r="E1800" s="4">
        <v>31165</v>
      </c>
      <c r="F1800" s="4" t="s">
        <v>3532</v>
      </c>
      <c r="G1800" s="4">
        <v>51</v>
      </c>
      <c r="H1800" t="str">
        <f>CONCATENATE(Source[[#This Row],[Subject]],TRIM(Source[[#This Row],[Course]]))</f>
        <v>NURS51</v>
      </c>
      <c r="I1800" t="str">
        <f>VLOOKUP(Source[[#This Row],[SubjCrse]],'Courses and Categories'!$E$2:$G$1816,3,FALSE)</f>
        <v>Credit Allied Health CTE</v>
      </c>
      <c r="J1800">
        <v>1</v>
      </c>
      <c r="K1800" t="s">
        <v>3561</v>
      </c>
      <c r="L1800" t="s">
        <v>39</v>
      </c>
      <c r="M1800" t="s">
        <v>1046</v>
      </c>
      <c r="N1800" t="s">
        <v>5289</v>
      </c>
      <c r="O1800" t="s">
        <v>5290</v>
      </c>
      <c r="P1800" t="s">
        <v>5291</v>
      </c>
      <c r="Q1800" t="s">
        <v>5292</v>
      </c>
      <c r="R1800" t="s">
        <v>2538</v>
      </c>
      <c r="S1800" t="s">
        <v>134</v>
      </c>
      <c r="T1800">
        <v>1</v>
      </c>
      <c r="U1800" s="1">
        <v>43479</v>
      </c>
      <c r="V1800" s="1">
        <v>43607</v>
      </c>
      <c r="W1800" t="s">
        <v>5293</v>
      </c>
      <c r="X1800" t="s">
        <v>46</v>
      </c>
      <c r="Y1800">
        <v>44</v>
      </c>
      <c r="Z1800">
        <v>43</v>
      </c>
      <c r="AA1800">
        <v>50</v>
      </c>
      <c r="AB1800">
        <v>86</v>
      </c>
      <c r="AD1800">
        <f>IF(ISBLANK(Source[[#This Row],[CrosslistID]]),1,1/COUNTIFS(Source[CrosslistID],Source[[#This Row],[CrosslistID]],Source[TermDesc],Source[[#This Row],[TermDesc]]))</f>
        <v>1</v>
      </c>
      <c r="AG1800">
        <v>0</v>
      </c>
      <c r="AH1800">
        <v>86</v>
      </c>
      <c r="AI1800">
        <v>16.329999999999998</v>
      </c>
      <c r="AJ1800">
        <v>16.329999999999998</v>
      </c>
      <c r="AK1800">
        <v>3.6869999999999998</v>
      </c>
      <c r="AL18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00">
        <f>IF(AND(Source[[#This Row],[Credit_Noncredit]]="Noncredit",Source[[#This Row],[FTEF]]&gt;0),Source[[#This Row],[NC XLST FTES]]*525/(437.5*Source[[#This Row],[FTEF]]),0)</f>
        <v>0</v>
      </c>
      <c r="AN1800">
        <f>IF(Source[[#This Row],[Credit_Noncredit]]="Credit",Source[[#This Row],[Census Enrollment]],Source[[#This Row],[Noncredit Avg. Attendance]])</f>
        <v>44</v>
      </c>
    </row>
    <row r="1801" spans="1:40" x14ac:dyDescent="0.25">
      <c r="A1801" t="s">
        <v>4581</v>
      </c>
      <c r="B1801" t="s">
        <v>886</v>
      </c>
      <c r="C1801" t="s">
        <v>632</v>
      </c>
      <c r="D1801" t="s">
        <v>3531</v>
      </c>
      <c r="E1801" s="4">
        <v>32204</v>
      </c>
      <c r="F1801" s="4" t="s">
        <v>3532</v>
      </c>
      <c r="G1801" s="4" t="s">
        <v>3574</v>
      </c>
      <c r="H1801" t="str">
        <f>CONCATENATE(Source[[#This Row],[Subject]],TRIM(Source[[#This Row],[Course]]))</f>
        <v>NURS51L</v>
      </c>
      <c r="I1801" t="str">
        <f>VLOOKUP(Source[[#This Row],[SubjCrse]],'Courses and Categories'!$E$2:$G$1816,3,FALSE)</f>
        <v>Credit Allied Health CTE</v>
      </c>
      <c r="J1801">
        <v>1</v>
      </c>
      <c r="K1801" t="s">
        <v>3575</v>
      </c>
      <c r="L1801" t="s">
        <v>39</v>
      </c>
      <c r="M1801" t="s">
        <v>1063</v>
      </c>
      <c r="N1801" t="s">
        <v>41</v>
      </c>
      <c r="O1801">
        <v>710</v>
      </c>
      <c r="P1801">
        <v>1000</v>
      </c>
      <c r="Q1801" t="s">
        <v>240</v>
      </c>
      <c r="R1801">
        <v>343</v>
      </c>
      <c r="S1801" t="s">
        <v>134</v>
      </c>
      <c r="T1801">
        <v>1</v>
      </c>
      <c r="U1801" s="1">
        <v>43479</v>
      </c>
      <c r="V1801" s="1">
        <v>43607</v>
      </c>
      <c r="W1801" t="s">
        <v>3576</v>
      </c>
      <c r="X1801" t="s">
        <v>1929</v>
      </c>
      <c r="Y1801">
        <v>13</v>
      </c>
      <c r="Z1801">
        <v>13</v>
      </c>
      <c r="AA1801">
        <v>15</v>
      </c>
      <c r="AB1801">
        <v>86.666700000000006</v>
      </c>
      <c r="AD1801">
        <f>IF(ISBLANK(Source[[#This Row],[CrosslistID]]),1,1/COUNTIFS(Source[CrosslistID],Source[[#This Row],[CrosslistID]],Source[TermDesc],Source[[#This Row],[TermDesc]]))</f>
        <v>1</v>
      </c>
      <c r="AG1801">
        <v>0</v>
      </c>
      <c r="AH1801">
        <v>86.666700000000006</v>
      </c>
      <c r="AI1801">
        <v>1.3</v>
      </c>
      <c r="AJ1801">
        <v>1.3</v>
      </c>
      <c r="AK1801">
        <v>0.15</v>
      </c>
      <c r="AL18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01">
        <f>IF(AND(Source[[#This Row],[Credit_Noncredit]]="Noncredit",Source[[#This Row],[FTEF]]&gt;0),Source[[#This Row],[NC XLST FTES]]*525/(437.5*Source[[#This Row],[FTEF]]),0)</f>
        <v>0</v>
      </c>
      <c r="AN1801">
        <f>IF(Source[[#This Row],[Credit_Noncredit]]="Credit",Source[[#This Row],[Census Enrollment]],Source[[#This Row],[Noncredit Avg. Attendance]])</f>
        <v>13</v>
      </c>
    </row>
    <row r="1802" spans="1:40" x14ac:dyDescent="0.25">
      <c r="A1802" t="s">
        <v>4581</v>
      </c>
      <c r="B1802" t="s">
        <v>886</v>
      </c>
      <c r="C1802" t="s">
        <v>632</v>
      </c>
      <c r="D1802" t="s">
        <v>3531</v>
      </c>
      <c r="E1802" s="4">
        <v>32205</v>
      </c>
      <c r="F1802" s="4" t="s">
        <v>3532</v>
      </c>
      <c r="G1802" s="4" t="s">
        <v>3574</v>
      </c>
      <c r="H1802" t="str">
        <f>CONCATENATE(Source[[#This Row],[Subject]],TRIM(Source[[#This Row],[Course]]))</f>
        <v>NURS51L</v>
      </c>
      <c r="I1802" t="str">
        <f>VLOOKUP(Source[[#This Row],[SubjCrse]],'Courses and Categories'!$E$2:$G$1816,3,FALSE)</f>
        <v>Credit Allied Health CTE</v>
      </c>
      <c r="J1802">
        <v>2</v>
      </c>
      <c r="K1802" t="s">
        <v>3575</v>
      </c>
      <c r="L1802" t="s">
        <v>39</v>
      </c>
      <c r="M1802" t="s">
        <v>1063</v>
      </c>
      <c r="N1802" t="s">
        <v>41</v>
      </c>
      <c r="O1802">
        <v>1010</v>
      </c>
      <c r="P1802">
        <v>1300</v>
      </c>
      <c r="Q1802" t="s">
        <v>240</v>
      </c>
      <c r="R1802">
        <v>343</v>
      </c>
      <c r="S1802" t="s">
        <v>134</v>
      </c>
      <c r="T1802">
        <v>1</v>
      </c>
      <c r="U1802" s="1">
        <v>43479</v>
      </c>
      <c r="V1802" s="1">
        <v>43607</v>
      </c>
      <c r="W1802" t="s">
        <v>3576</v>
      </c>
      <c r="X1802" t="s">
        <v>1929</v>
      </c>
      <c r="Y1802">
        <v>15</v>
      </c>
      <c r="Z1802">
        <v>15</v>
      </c>
      <c r="AA1802">
        <v>15</v>
      </c>
      <c r="AB1802">
        <v>100</v>
      </c>
      <c r="AD1802">
        <f>IF(ISBLANK(Source[[#This Row],[CrosslistID]]),1,1/COUNTIFS(Source[CrosslistID],Source[[#This Row],[CrosslistID]],Source[TermDesc],Source[[#This Row],[TermDesc]]))</f>
        <v>1</v>
      </c>
      <c r="AG1802">
        <v>0</v>
      </c>
      <c r="AH1802">
        <v>100</v>
      </c>
      <c r="AI1802">
        <v>1.5</v>
      </c>
      <c r="AJ1802">
        <v>1.5</v>
      </c>
      <c r="AK1802">
        <v>0.15</v>
      </c>
      <c r="AL18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02">
        <f>IF(AND(Source[[#This Row],[Credit_Noncredit]]="Noncredit",Source[[#This Row],[FTEF]]&gt;0),Source[[#This Row],[NC XLST FTES]]*525/(437.5*Source[[#This Row],[FTEF]]),0)</f>
        <v>0</v>
      </c>
      <c r="AN1802">
        <f>IF(Source[[#This Row],[Credit_Noncredit]]="Credit",Source[[#This Row],[Census Enrollment]],Source[[#This Row],[Noncredit Avg. Attendance]])</f>
        <v>15</v>
      </c>
    </row>
    <row r="1803" spans="1:40" x14ac:dyDescent="0.25">
      <c r="A1803" t="s">
        <v>4581</v>
      </c>
      <c r="B1803" t="s">
        <v>886</v>
      </c>
      <c r="C1803" t="s">
        <v>632</v>
      </c>
      <c r="D1803" t="s">
        <v>3531</v>
      </c>
      <c r="E1803" s="4">
        <v>31789</v>
      </c>
      <c r="F1803" s="4" t="s">
        <v>3532</v>
      </c>
      <c r="G1803" s="4" t="s">
        <v>3574</v>
      </c>
      <c r="H1803" t="str">
        <f>CONCATENATE(Source[[#This Row],[Subject]],TRIM(Source[[#This Row],[Course]]))</f>
        <v>NURS51L</v>
      </c>
      <c r="I1803" t="str">
        <f>VLOOKUP(Source[[#This Row],[SubjCrse]],'Courses and Categories'!$E$2:$G$1816,3,FALSE)</f>
        <v>Credit Allied Health CTE</v>
      </c>
      <c r="J1803">
        <v>3</v>
      </c>
      <c r="K1803" t="s">
        <v>3575</v>
      </c>
      <c r="L1803" t="s">
        <v>39</v>
      </c>
      <c r="M1803" t="s">
        <v>1063</v>
      </c>
      <c r="N1803" t="s">
        <v>50</v>
      </c>
      <c r="O1803">
        <v>910</v>
      </c>
      <c r="P1803">
        <v>1200</v>
      </c>
      <c r="Q1803" t="s">
        <v>240</v>
      </c>
      <c r="R1803">
        <v>343</v>
      </c>
      <c r="S1803" t="s">
        <v>134</v>
      </c>
      <c r="T1803">
        <v>1</v>
      </c>
      <c r="U1803" s="1">
        <v>43479</v>
      </c>
      <c r="V1803" s="1">
        <v>43607</v>
      </c>
      <c r="W1803" t="s">
        <v>3577</v>
      </c>
      <c r="X1803" t="s">
        <v>1929</v>
      </c>
      <c r="Y1803">
        <v>15</v>
      </c>
      <c r="Z1803">
        <v>15</v>
      </c>
      <c r="AA1803">
        <v>15</v>
      </c>
      <c r="AB1803">
        <v>100</v>
      </c>
      <c r="AD1803">
        <f>IF(ISBLANK(Source[[#This Row],[CrosslistID]]),1,1/COUNTIFS(Source[CrosslistID],Source[[#This Row],[CrosslistID]],Source[TermDesc],Source[[#This Row],[TermDesc]]))</f>
        <v>1</v>
      </c>
      <c r="AG1803">
        <v>0</v>
      </c>
      <c r="AH1803">
        <v>100</v>
      </c>
      <c r="AI1803">
        <v>1.5</v>
      </c>
      <c r="AJ1803">
        <v>1.5</v>
      </c>
      <c r="AK1803">
        <v>0.15</v>
      </c>
      <c r="AL18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03">
        <f>IF(AND(Source[[#This Row],[Credit_Noncredit]]="Noncredit",Source[[#This Row],[FTEF]]&gt;0),Source[[#This Row],[NC XLST FTES]]*525/(437.5*Source[[#This Row],[FTEF]]),0)</f>
        <v>0</v>
      </c>
      <c r="AN1803">
        <f>IF(Source[[#This Row],[Credit_Noncredit]]="Credit",Source[[#This Row],[Census Enrollment]],Source[[#This Row],[Noncredit Avg. Attendance]])</f>
        <v>15</v>
      </c>
    </row>
    <row r="1804" spans="1:40" x14ac:dyDescent="0.25">
      <c r="A1804" t="s">
        <v>4581</v>
      </c>
      <c r="B1804" t="s">
        <v>886</v>
      </c>
      <c r="C1804" t="s">
        <v>632</v>
      </c>
      <c r="D1804" t="s">
        <v>3531</v>
      </c>
      <c r="E1804" s="4">
        <v>31301</v>
      </c>
      <c r="F1804" s="4" t="s">
        <v>3532</v>
      </c>
      <c r="G1804" s="4">
        <v>53</v>
      </c>
      <c r="H1804" t="str">
        <f>CONCATENATE(Source[[#This Row],[Subject]],TRIM(Source[[#This Row],[Course]]))</f>
        <v>NURS53</v>
      </c>
      <c r="I1804" t="str">
        <f>VLOOKUP(Source[[#This Row],[SubjCrse]],'Courses and Categories'!$E$2:$G$1816,3,FALSE)</f>
        <v>Credit Allied Health CTE</v>
      </c>
      <c r="J1804">
        <v>1</v>
      </c>
      <c r="K1804" t="s">
        <v>3578</v>
      </c>
      <c r="L1804" t="s">
        <v>39</v>
      </c>
      <c r="M1804" t="s">
        <v>1046</v>
      </c>
      <c r="N1804" t="s">
        <v>5294</v>
      </c>
      <c r="O1804" t="s">
        <v>5295</v>
      </c>
      <c r="P1804" t="s">
        <v>5296</v>
      </c>
      <c r="Q1804" t="s">
        <v>5297</v>
      </c>
      <c r="R1804">
        <v>347</v>
      </c>
      <c r="S1804" t="s">
        <v>134</v>
      </c>
      <c r="T1804" t="s">
        <v>44</v>
      </c>
      <c r="U1804" s="1">
        <v>43479</v>
      </c>
      <c r="V1804" s="1">
        <v>43539</v>
      </c>
      <c r="W1804" t="s">
        <v>5298</v>
      </c>
      <c r="X1804" t="s">
        <v>46</v>
      </c>
      <c r="Y1804">
        <v>21</v>
      </c>
      <c r="Z1804">
        <v>21</v>
      </c>
      <c r="AA1804">
        <v>24</v>
      </c>
      <c r="AB1804">
        <v>87.5</v>
      </c>
      <c r="AD1804">
        <f>IF(ISBLANK(Source[[#This Row],[CrosslistID]]),1,1/COUNTIFS(Source[CrosslistID],Source[[#This Row],[CrosslistID]],Source[TermDesc],Source[[#This Row],[TermDesc]]))</f>
        <v>1</v>
      </c>
      <c r="AG1804">
        <v>0</v>
      </c>
      <c r="AH1804">
        <v>87.5</v>
      </c>
      <c r="AI1804">
        <v>7.27</v>
      </c>
      <c r="AJ1804">
        <v>7.6280999999999999</v>
      </c>
      <c r="AK1804">
        <v>1.667</v>
      </c>
      <c r="AL18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04">
        <f>IF(AND(Source[[#This Row],[Credit_Noncredit]]="Noncredit",Source[[#This Row],[FTEF]]&gt;0),Source[[#This Row],[NC XLST FTES]]*525/(437.5*Source[[#This Row],[FTEF]]),0)</f>
        <v>0</v>
      </c>
      <c r="AN1804">
        <f>IF(Source[[#This Row],[Credit_Noncredit]]="Credit",Source[[#This Row],[Census Enrollment]],Source[[#This Row],[Noncredit Avg. Attendance]])</f>
        <v>21</v>
      </c>
    </row>
    <row r="1805" spans="1:40" x14ac:dyDescent="0.25">
      <c r="A1805" t="s">
        <v>4581</v>
      </c>
      <c r="B1805" t="s">
        <v>886</v>
      </c>
      <c r="C1805" t="s">
        <v>632</v>
      </c>
      <c r="D1805" t="s">
        <v>3531</v>
      </c>
      <c r="E1805" s="4">
        <v>31302</v>
      </c>
      <c r="F1805" s="4" t="s">
        <v>3532</v>
      </c>
      <c r="G1805" s="4">
        <v>53</v>
      </c>
      <c r="H1805" t="str">
        <f>CONCATENATE(Source[[#This Row],[Subject]],TRIM(Source[[#This Row],[Course]]))</f>
        <v>NURS53</v>
      </c>
      <c r="I1805" t="str">
        <f>VLOOKUP(Source[[#This Row],[SubjCrse]],'Courses and Categories'!$E$2:$G$1816,3,FALSE)</f>
        <v>Credit Allied Health CTE</v>
      </c>
      <c r="J1805">
        <v>2</v>
      </c>
      <c r="K1805" t="s">
        <v>3578</v>
      </c>
      <c r="L1805" t="s">
        <v>39</v>
      </c>
      <c r="M1805" t="s">
        <v>1046</v>
      </c>
      <c r="N1805" t="s">
        <v>5299</v>
      </c>
      <c r="O1805" t="s">
        <v>5300</v>
      </c>
      <c r="P1805" t="s">
        <v>5301</v>
      </c>
      <c r="Q1805" t="s">
        <v>5302</v>
      </c>
      <c r="R1805" t="s">
        <v>3582</v>
      </c>
      <c r="S1805" t="s">
        <v>134</v>
      </c>
      <c r="T1805" t="s">
        <v>44</v>
      </c>
      <c r="U1805" s="1">
        <v>43542</v>
      </c>
      <c r="V1805" s="1">
        <v>43607</v>
      </c>
      <c r="W1805" t="s">
        <v>5303</v>
      </c>
      <c r="X1805" t="s">
        <v>46</v>
      </c>
      <c r="Y1805">
        <v>19</v>
      </c>
      <c r="Z1805">
        <v>19</v>
      </c>
      <c r="AA1805">
        <v>24</v>
      </c>
      <c r="AB1805">
        <v>79.166700000000006</v>
      </c>
      <c r="AD1805">
        <f>IF(ISBLANK(Source[[#This Row],[CrosslistID]]),1,1/COUNTIFS(Source[CrosslistID],Source[[#This Row],[CrosslistID]],Source[TermDesc],Source[[#This Row],[TermDesc]]))</f>
        <v>1</v>
      </c>
      <c r="AG1805">
        <v>0</v>
      </c>
      <c r="AH1805">
        <v>79.166700000000006</v>
      </c>
      <c r="AI1805">
        <v>6.827</v>
      </c>
      <c r="AJ1805">
        <v>6.827</v>
      </c>
      <c r="AK1805">
        <v>1.75</v>
      </c>
      <c r="AL18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05">
        <f>IF(AND(Source[[#This Row],[Credit_Noncredit]]="Noncredit",Source[[#This Row],[FTEF]]&gt;0),Source[[#This Row],[NC XLST FTES]]*525/(437.5*Source[[#This Row],[FTEF]]),0)</f>
        <v>0</v>
      </c>
      <c r="AN1805">
        <f>IF(Source[[#This Row],[Credit_Noncredit]]="Credit",Source[[#This Row],[Census Enrollment]],Source[[#This Row],[Noncredit Avg. Attendance]])</f>
        <v>19</v>
      </c>
    </row>
    <row r="1806" spans="1:40" x14ac:dyDescent="0.25">
      <c r="A1806" t="s">
        <v>4581</v>
      </c>
      <c r="B1806" t="s">
        <v>886</v>
      </c>
      <c r="C1806" t="s">
        <v>632</v>
      </c>
      <c r="D1806" t="s">
        <v>3531</v>
      </c>
      <c r="E1806" s="4">
        <v>31305</v>
      </c>
      <c r="F1806" s="4" t="s">
        <v>3532</v>
      </c>
      <c r="G1806" s="4">
        <v>54</v>
      </c>
      <c r="H1806" t="str">
        <f>CONCATENATE(Source[[#This Row],[Subject]],TRIM(Source[[#This Row],[Course]]))</f>
        <v>NURS54</v>
      </c>
      <c r="I1806" t="str">
        <f>VLOOKUP(Source[[#This Row],[SubjCrse]],'Courses and Categories'!$E$2:$G$1816,3,FALSE)</f>
        <v>Credit Allied Health CTE</v>
      </c>
      <c r="J1806">
        <v>1</v>
      </c>
      <c r="K1806" t="s">
        <v>3597</v>
      </c>
      <c r="L1806" t="s">
        <v>39</v>
      </c>
      <c r="M1806" t="s">
        <v>903</v>
      </c>
      <c r="N1806" t="s">
        <v>5304</v>
      </c>
      <c r="O1806" t="s">
        <v>5305</v>
      </c>
      <c r="P1806" t="s">
        <v>5306</v>
      </c>
      <c r="Q1806" t="s">
        <v>5307</v>
      </c>
      <c r="R1806" t="s">
        <v>5308</v>
      </c>
      <c r="S1806" t="s">
        <v>134</v>
      </c>
      <c r="T1806" t="s">
        <v>44</v>
      </c>
      <c r="U1806" s="1">
        <v>43479</v>
      </c>
      <c r="V1806" s="1">
        <v>43539</v>
      </c>
      <c r="W1806" t="s">
        <v>5309</v>
      </c>
      <c r="X1806" t="s">
        <v>46</v>
      </c>
      <c r="Y1806">
        <v>19</v>
      </c>
      <c r="Z1806">
        <v>19</v>
      </c>
      <c r="AA1806">
        <v>24</v>
      </c>
      <c r="AB1806">
        <v>79.166700000000006</v>
      </c>
      <c r="AD1806">
        <f>IF(ISBLANK(Source[[#This Row],[CrosslistID]]),1,1/COUNTIFS(Source[CrosslistID],Source[[#This Row],[CrosslistID]],Source[TermDesc],Source[[#This Row],[TermDesc]]))</f>
        <v>1</v>
      </c>
      <c r="AG1806">
        <v>0</v>
      </c>
      <c r="AH1806">
        <v>79.166700000000006</v>
      </c>
      <c r="AI1806">
        <v>6.6760000000000002</v>
      </c>
      <c r="AJ1806">
        <v>6.6760000000000002</v>
      </c>
      <c r="AK1806">
        <v>1.6459999999999999</v>
      </c>
      <c r="AL18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06">
        <f>IF(AND(Source[[#This Row],[Credit_Noncredit]]="Noncredit",Source[[#This Row],[FTEF]]&gt;0),Source[[#This Row],[NC XLST FTES]]*525/(437.5*Source[[#This Row],[FTEF]]),0)</f>
        <v>0</v>
      </c>
      <c r="AN1806">
        <f>IF(Source[[#This Row],[Credit_Noncredit]]="Credit",Source[[#This Row],[Census Enrollment]],Source[[#This Row],[Noncredit Avg. Attendance]])</f>
        <v>19</v>
      </c>
    </row>
    <row r="1807" spans="1:40" x14ac:dyDescent="0.25">
      <c r="A1807" t="s">
        <v>4581</v>
      </c>
      <c r="B1807" t="s">
        <v>886</v>
      </c>
      <c r="C1807" t="s">
        <v>632</v>
      </c>
      <c r="D1807" t="s">
        <v>3531</v>
      </c>
      <c r="E1807" s="4">
        <v>31306</v>
      </c>
      <c r="F1807" s="4" t="s">
        <v>3532</v>
      </c>
      <c r="G1807" s="4">
        <v>54</v>
      </c>
      <c r="H1807" t="str">
        <f>CONCATENATE(Source[[#This Row],[Subject]],TRIM(Source[[#This Row],[Course]]))</f>
        <v>NURS54</v>
      </c>
      <c r="I1807" t="str">
        <f>VLOOKUP(Source[[#This Row],[SubjCrse]],'Courses and Categories'!$E$2:$G$1816,3,FALSE)</f>
        <v>Credit Allied Health CTE</v>
      </c>
      <c r="J1807">
        <v>2</v>
      </c>
      <c r="K1807" t="s">
        <v>3597</v>
      </c>
      <c r="L1807" t="s">
        <v>39</v>
      </c>
      <c r="M1807" t="s">
        <v>1046</v>
      </c>
      <c r="N1807" t="s">
        <v>5304</v>
      </c>
      <c r="O1807" t="s">
        <v>5305</v>
      </c>
      <c r="P1807" t="s">
        <v>5310</v>
      </c>
      <c r="Q1807" t="s">
        <v>5307</v>
      </c>
      <c r="R1807" t="s">
        <v>5308</v>
      </c>
      <c r="S1807" t="s">
        <v>134</v>
      </c>
      <c r="T1807" t="s">
        <v>44</v>
      </c>
      <c r="U1807" s="1">
        <v>43542</v>
      </c>
      <c r="V1807" s="1">
        <v>43607</v>
      </c>
      <c r="W1807" t="s">
        <v>5309</v>
      </c>
      <c r="X1807" t="s">
        <v>46</v>
      </c>
      <c r="Y1807">
        <v>19</v>
      </c>
      <c r="Z1807">
        <v>19</v>
      </c>
      <c r="AA1807">
        <v>24</v>
      </c>
      <c r="AB1807">
        <v>79.166700000000006</v>
      </c>
      <c r="AD1807">
        <f>IF(ISBLANK(Source[[#This Row],[CrosslistID]]),1,1/COUNTIFS(Source[CrosslistID],Source[[#This Row],[CrosslistID]],Source[TermDesc],Source[[#This Row],[TermDesc]]))</f>
        <v>1</v>
      </c>
      <c r="AG1807">
        <v>0</v>
      </c>
      <c r="AH1807">
        <v>79.166700000000006</v>
      </c>
      <c r="AI1807">
        <v>7.0910000000000002</v>
      </c>
      <c r="AJ1807">
        <v>7.0910000000000002</v>
      </c>
      <c r="AK1807">
        <v>1.52</v>
      </c>
      <c r="AL18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07">
        <f>IF(AND(Source[[#This Row],[Credit_Noncredit]]="Noncredit",Source[[#This Row],[FTEF]]&gt;0),Source[[#This Row],[NC XLST FTES]]*525/(437.5*Source[[#This Row],[FTEF]]),0)</f>
        <v>0</v>
      </c>
      <c r="AN1807">
        <f>IF(Source[[#This Row],[Credit_Noncredit]]="Credit",Source[[#This Row],[Census Enrollment]],Source[[#This Row],[Noncredit Avg. Attendance]])</f>
        <v>19</v>
      </c>
    </row>
    <row r="1808" spans="1:40" x14ac:dyDescent="0.25">
      <c r="A1808" t="s">
        <v>4581</v>
      </c>
      <c r="B1808" t="s">
        <v>886</v>
      </c>
      <c r="C1808" t="s">
        <v>632</v>
      </c>
      <c r="D1808" t="s">
        <v>3531</v>
      </c>
      <c r="E1808" s="4">
        <v>31303</v>
      </c>
      <c r="F1808" s="4" t="s">
        <v>3532</v>
      </c>
      <c r="G1808" s="4">
        <v>55</v>
      </c>
      <c r="H1808" t="str">
        <f>CONCATENATE(Source[[#This Row],[Subject]],TRIM(Source[[#This Row],[Course]]))</f>
        <v>NURS55</v>
      </c>
      <c r="I1808" t="str">
        <f>VLOOKUP(Source[[#This Row],[SubjCrse]],'Courses and Categories'!$E$2:$G$1816,3,FALSE)</f>
        <v>Credit Allied Health CTE</v>
      </c>
      <c r="J1808">
        <v>1</v>
      </c>
      <c r="K1808" t="s">
        <v>3605</v>
      </c>
      <c r="L1808" t="s">
        <v>39</v>
      </c>
      <c r="M1808" t="s">
        <v>1046</v>
      </c>
      <c r="N1808" t="s">
        <v>5311</v>
      </c>
      <c r="O1808" t="s">
        <v>5312</v>
      </c>
      <c r="P1808" t="s">
        <v>5313</v>
      </c>
      <c r="Q1808" t="s">
        <v>5314</v>
      </c>
      <c r="R1808">
        <v>347</v>
      </c>
      <c r="S1808" t="s">
        <v>134</v>
      </c>
      <c r="T1808" t="s">
        <v>44</v>
      </c>
      <c r="U1808" s="1">
        <v>43479</v>
      </c>
      <c r="V1808" s="1">
        <v>43539</v>
      </c>
      <c r="W1808" t="s">
        <v>5315</v>
      </c>
      <c r="X1808" t="s">
        <v>46</v>
      </c>
      <c r="Y1808">
        <v>22</v>
      </c>
      <c r="Z1808">
        <v>19</v>
      </c>
      <c r="AA1808">
        <v>24</v>
      </c>
      <c r="AB1808">
        <v>79.166700000000006</v>
      </c>
      <c r="AD1808">
        <f>IF(ISBLANK(Source[[#This Row],[CrosslistID]]),1,1/COUNTIFS(Source[CrosslistID],Source[[#This Row],[CrosslistID]],Source[TermDesc],Source[[#This Row],[TermDesc]]))</f>
        <v>1</v>
      </c>
      <c r="AG1808">
        <v>0</v>
      </c>
      <c r="AH1808">
        <v>79.166700000000006</v>
      </c>
      <c r="AI1808">
        <v>6.77</v>
      </c>
      <c r="AJ1808">
        <v>6.77</v>
      </c>
      <c r="AK1808">
        <v>1.339</v>
      </c>
      <c r="AL18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08">
        <f>IF(AND(Source[[#This Row],[Credit_Noncredit]]="Noncredit",Source[[#This Row],[FTEF]]&gt;0),Source[[#This Row],[NC XLST FTES]]*525/(437.5*Source[[#This Row],[FTEF]]),0)</f>
        <v>0</v>
      </c>
      <c r="AN1808">
        <f>IF(Source[[#This Row],[Credit_Noncredit]]="Credit",Source[[#This Row],[Census Enrollment]],Source[[#This Row],[Noncredit Avg. Attendance]])</f>
        <v>22</v>
      </c>
    </row>
    <row r="1809" spans="1:40" x14ac:dyDescent="0.25">
      <c r="A1809" t="s">
        <v>4581</v>
      </c>
      <c r="B1809" t="s">
        <v>886</v>
      </c>
      <c r="C1809" t="s">
        <v>632</v>
      </c>
      <c r="D1809" t="s">
        <v>3531</v>
      </c>
      <c r="E1809" s="4">
        <v>31304</v>
      </c>
      <c r="F1809" s="4" t="s">
        <v>3532</v>
      </c>
      <c r="G1809" s="4">
        <v>55</v>
      </c>
      <c r="H1809" t="str">
        <f>CONCATENATE(Source[[#This Row],[Subject]],TRIM(Source[[#This Row],[Course]]))</f>
        <v>NURS55</v>
      </c>
      <c r="I1809" t="str">
        <f>VLOOKUP(Source[[#This Row],[SubjCrse]],'Courses and Categories'!$E$2:$G$1816,3,FALSE)</f>
        <v>Credit Allied Health CTE</v>
      </c>
      <c r="J1809">
        <v>2</v>
      </c>
      <c r="K1809" t="s">
        <v>3605</v>
      </c>
      <c r="L1809" t="s">
        <v>39</v>
      </c>
      <c r="M1809" t="s">
        <v>1046</v>
      </c>
      <c r="N1809" t="s">
        <v>5316</v>
      </c>
      <c r="O1809" t="s">
        <v>5295</v>
      </c>
      <c r="P1809" t="s">
        <v>5296</v>
      </c>
      <c r="Q1809" t="s">
        <v>5297</v>
      </c>
      <c r="R1809">
        <v>347</v>
      </c>
      <c r="S1809" t="s">
        <v>134</v>
      </c>
      <c r="T1809" t="s">
        <v>44</v>
      </c>
      <c r="U1809" s="1">
        <v>43542</v>
      </c>
      <c r="V1809" s="1">
        <v>43607</v>
      </c>
      <c r="W1809" t="s">
        <v>5317</v>
      </c>
      <c r="X1809" t="s">
        <v>46</v>
      </c>
      <c r="Y1809">
        <v>21</v>
      </c>
      <c r="Z1809">
        <v>21</v>
      </c>
      <c r="AA1809">
        <v>24</v>
      </c>
      <c r="AB1809">
        <v>87.5</v>
      </c>
      <c r="AD1809">
        <f>IF(ISBLANK(Source[[#This Row],[CrosslistID]]),1,1/COUNTIFS(Source[CrosslistID],Source[[#This Row],[CrosslistID]],Source[TermDesc],Source[[#This Row],[TermDesc]]))</f>
        <v>1</v>
      </c>
      <c r="AG1809">
        <v>0</v>
      </c>
      <c r="AH1809">
        <v>87.5</v>
      </c>
      <c r="AI1809">
        <v>7.1449999999999996</v>
      </c>
      <c r="AJ1809">
        <v>7.5030999999999999</v>
      </c>
      <c r="AK1809">
        <v>1.5069999999999999</v>
      </c>
      <c r="AL18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09">
        <f>IF(AND(Source[[#This Row],[Credit_Noncredit]]="Noncredit",Source[[#This Row],[FTEF]]&gt;0),Source[[#This Row],[NC XLST FTES]]*525/(437.5*Source[[#This Row],[FTEF]]),0)</f>
        <v>0</v>
      </c>
      <c r="AN1809">
        <f>IF(Source[[#This Row],[Credit_Noncredit]]="Credit",Source[[#This Row],[Census Enrollment]],Source[[#This Row],[Noncredit Avg. Attendance]])</f>
        <v>21</v>
      </c>
    </row>
    <row r="1810" spans="1:40" x14ac:dyDescent="0.25">
      <c r="A1810" t="s">
        <v>4581</v>
      </c>
      <c r="B1810" t="s">
        <v>886</v>
      </c>
      <c r="C1810" t="s">
        <v>632</v>
      </c>
      <c r="D1810" t="s">
        <v>3531</v>
      </c>
      <c r="E1810" s="4">
        <v>39112</v>
      </c>
      <c r="F1810" s="4" t="s">
        <v>3532</v>
      </c>
      <c r="G1810" s="4">
        <v>56</v>
      </c>
      <c r="H1810" t="str">
        <f>CONCATENATE(Source[[#This Row],[Subject]],TRIM(Source[[#This Row],[Course]]))</f>
        <v>NURS56</v>
      </c>
      <c r="I1810" t="str">
        <f>VLOOKUP(Source[[#This Row],[SubjCrse]],'Courses and Categories'!$E$2:$G$1816,3,FALSE)</f>
        <v>Credit Allied Health CTE</v>
      </c>
      <c r="J1810">
        <v>1</v>
      </c>
      <c r="K1810" t="s">
        <v>3616</v>
      </c>
      <c r="L1810" t="s">
        <v>39</v>
      </c>
      <c r="M1810" t="s">
        <v>1046</v>
      </c>
      <c r="N1810" t="s">
        <v>5318</v>
      </c>
      <c r="O1810" t="s">
        <v>5319</v>
      </c>
      <c r="P1810" t="s">
        <v>5320</v>
      </c>
      <c r="Q1810" t="s">
        <v>5321</v>
      </c>
      <c r="R1810" t="s">
        <v>3621</v>
      </c>
      <c r="S1810" t="s">
        <v>134</v>
      </c>
      <c r="T1810" t="s">
        <v>44</v>
      </c>
      <c r="U1810" s="1">
        <v>43479</v>
      </c>
      <c r="V1810" s="1">
        <v>43539</v>
      </c>
      <c r="W1810" t="s">
        <v>5322</v>
      </c>
      <c r="X1810" t="s">
        <v>46</v>
      </c>
      <c r="Y1810">
        <v>20</v>
      </c>
      <c r="Z1810">
        <v>19</v>
      </c>
      <c r="AA1810">
        <v>24</v>
      </c>
      <c r="AB1810">
        <v>79.166700000000006</v>
      </c>
      <c r="AD1810">
        <f>IF(ISBLANK(Source[[#This Row],[CrosslistID]]),1,1/COUNTIFS(Source[CrosslistID],Source[[#This Row],[CrosslistID]],Source[TermDesc],Source[[#This Row],[TermDesc]]))</f>
        <v>1</v>
      </c>
      <c r="AG1810">
        <v>0</v>
      </c>
      <c r="AH1810">
        <v>79.166700000000006</v>
      </c>
      <c r="AI1810">
        <v>7.1260000000000003</v>
      </c>
      <c r="AJ1810">
        <v>7.1260000000000003</v>
      </c>
      <c r="AK1810">
        <v>1.73</v>
      </c>
      <c r="AL18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10">
        <f>IF(AND(Source[[#This Row],[Credit_Noncredit]]="Noncredit",Source[[#This Row],[FTEF]]&gt;0),Source[[#This Row],[NC XLST FTES]]*525/(437.5*Source[[#This Row],[FTEF]]),0)</f>
        <v>0</v>
      </c>
      <c r="AN1810">
        <f>IF(Source[[#This Row],[Credit_Noncredit]]="Credit",Source[[#This Row],[Census Enrollment]],Source[[#This Row],[Noncredit Avg. Attendance]])</f>
        <v>20</v>
      </c>
    </row>
    <row r="1811" spans="1:40" x14ac:dyDescent="0.25">
      <c r="A1811" t="s">
        <v>4581</v>
      </c>
      <c r="B1811" t="s">
        <v>886</v>
      </c>
      <c r="C1811" t="s">
        <v>632</v>
      </c>
      <c r="D1811" t="s">
        <v>3531</v>
      </c>
      <c r="E1811" s="4">
        <v>32326</v>
      </c>
      <c r="F1811" s="4" t="s">
        <v>3532</v>
      </c>
      <c r="G1811" s="4">
        <v>56</v>
      </c>
      <c r="H1811" t="str">
        <f>CONCATENATE(Source[[#This Row],[Subject]],TRIM(Source[[#This Row],[Course]]))</f>
        <v>NURS56</v>
      </c>
      <c r="I1811" t="str">
        <f>VLOOKUP(Source[[#This Row],[SubjCrse]],'Courses and Categories'!$E$2:$G$1816,3,FALSE)</f>
        <v>Credit Allied Health CTE</v>
      </c>
      <c r="J1811">
        <v>2</v>
      </c>
      <c r="K1811" t="s">
        <v>3616</v>
      </c>
      <c r="L1811" t="s">
        <v>39</v>
      </c>
      <c r="M1811" t="s">
        <v>1046</v>
      </c>
      <c r="N1811" t="s">
        <v>5318</v>
      </c>
      <c r="O1811" t="s">
        <v>5319</v>
      </c>
      <c r="P1811" t="s">
        <v>5320</v>
      </c>
      <c r="Q1811" t="s">
        <v>5321</v>
      </c>
      <c r="R1811" t="s">
        <v>3621</v>
      </c>
      <c r="S1811" t="s">
        <v>134</v>
      </c>
      <c r="T1811" t="s">
        <v>44</v>
      </c>
      <c r="U1811" s="1">
        <v>43542</v>
      </c>
      <c r="V1811" s="1">
        <v>43607</v>
      </c>
      <c r="W1811" t="s">
        <v>5322</v>
      </c>
      <c r="X1811" t="s">
        <v>46</v>
      </c>
      <c r="Y1811">
        <v>19</v>
      </c>
      <c r="Z1811">
        <v>19</v>
      </c>
      <c r="AA1811">
        <v>24</v>
      </c>
      <c r="AB1811">
        <v>79.166700000000006</v>
      </c>
      <c r="AD1811">
        <f>IF(ISBLANK(Source[[#This Row],[CrosslistID]]),1,1/COUNTIFS(Source[CrosslistID],Source[[#This Row],[CrosslistID]],Source[TermDesc],Source[[#This Row],[TermDesc]]))</f>
        <v>1</v>
      </c>
      <c r="AG1811">
        <v>0</v>
      </c>
      <c r="AH1811">
        <v>79.166700000000006</v>
      </c>
      <c r="AI1811">
        <v>6.4829999999999997</v>
      </c>
      <c r="AJ1811">
        <v>6.4829999999999997</v>
      </c>
      <c r="AK1811">
        <v>1.73</v>
      </c>
      <c r="AL18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11">
        <f>IF(AND(Source[[#This Row],[Credit_Noncredit]]="Noncredit",Source[[#This Row],[FTEF]]&gt;0),Source[[#This Row],[NC XLST FTES]]*525/(437.5*Source[[#This Row],[FTEF]]),0)</f>
        <v>0</v>
      </c>
      <c r="AN1811">
        <f>IF(Source[[#This Row],[Credit_Noncredit]]="Credit",Source[[#This Row],[Census Enrollment]],Source[[#This Row],[Noncredit Avg. Attendance]])</f>
        <v>19</v>
      </c>
    </row>
    <row r="1812" spans="1:40" x14ac:dyDescent="0.25">
      <c r="A1812" t="s">
        <v>4581</v>
      </c>
      <c r="B1812" t="s">
        <v>886</v>
      </c>
      <c r="C1812" t="s">
        <v>632</v>
      </c>
      <c r="D1812" t="s">
        <v>3531</v>
      </c>
      <c r="E1812" s="4">
        <v>32357</v>
      </c>
      <c r="F1812" s="4" t="s">
        <v>3532</v>
      </c>
      <c r="G1812" s="4">
        <v>58</v>
      </c>
      <c r="H1812" t="str">
        <f>CONCATENATE(Source[[#This Row],[Subject]],TRIM(Source[[#This Row],[Course]]))</f>
        <v>NURS58</v>
      </c>
      <c r="I1812" t="str">
        <f>VLOOKUP(Source[[#This Row],[SubjCrse]],'Courses and Categories'!$E$2:$G$1816,3,FALSE)</f>
        <v>Credit Allied Health CTE</v>
      </c>
      <c r="J1812">
        <v>1</v>
      </c>
      <c r="K1812" t="s">
        <v>3623</v>
      </c>
      <c r="L1812" t="s">
        <v>39</v>
      </c>
      <c r="M1812" t="s">
        <v>903</v>
      </c>
      <c r="N1812" t="s">
        <v>180</v>
      </c>
      <c r="O1812">
        <v>810</v>
      </c>
      <c r="P1812">
        <v>900</v>
      </c>
      <c r="Q1812" t="s">
        <v>240</v>
      </c>
      <c r="R1812">
        <v>312</v>
      </c>
      <c r="S1812" t="s">
        <v>134</v>
      </c>
      <c r="T1812">
        <v>1</v>
      </c>
      <c r="U1812" s="1">
        <v>43479</v>
      </c>
      <c r="V1812" s="1">
        <v>43607</v>
      </c>
      <c r="W1812" t="s">
        <v>3624</v>
      </c>
      <c r="X1812" t="s">
        <v>1929</v>
      </c>
      <c r="Y1812">
        <v>38</v>
      </c>
      <c r="Z1812">
        <v>37</v>
      </c>
      <c r="AA1812">
        <v>50</v>
      </c>
      <c r="AB1812">
        <v>74</v>
      </c>
      <c r="AD1812">
        <f>IF(ISBLANK(Source[[#This Row],[CrosslistID]]),1,1/COUNTIFS(Source[CrosslistID],Source[[#This Row],[CrosslistID]],Source[TermDesc],Source[[#This Row],[TermDesc]]))</f>
        <v>1</v>
      </c>
      <c r="AG1812">
        <v>0</v>
      </c>
      <c r="AH1812">
        <v>74</v>
      </c>
      <c r="AI1812">
        <v>1.2669999999999999</v>
      </c>
      <c r="AJ1812">
        <v>1.2669999999999999</v>
      </c>
      <c r="AK1812">
        <v>6.6699999999999995E-2</v>
      </c>
      <c r="AL18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12">
        <f>IF(AND(Source[[#This Row],[Credit_Noncredit]]="Noncredit",Source[[#This Row],[FTEF]]&gt;0),Source[[#This Row],[NC XLST FTES]]*525/(437.5*Source[[#This Row],[FTEF]]),0)</f>
        <v>0</v>
      </c>
      <c r="AN1812">
        <f>IF(Source[[#This Row],[Credit_Noncredit]]="Credit",Source[[#This Row],[Census Enrollment]],Source[[#This Row],[Noncredit Avg. Attendance]])</f>
        <v>38</v>
      </c>
    </row>
    <row r="1813" spans="1:40" x14ac:dyDescent="0.25">
      <c r="A1813" t="s">
        <v>4581</v>
      </c>
      <c r="B1813" t="s">
        <v>886</v>
      </c>
      <c r="C1813" t="s">
        <v>632</v>
      </c>
      <c r="D1813" t="s">
        <v>1475</v>
      </c>
      <c r="E1813" s="4">
        <v>34583</v>
      </c>
      <c r="F1813" s="4" t="s">
        <v>1476</v>
      </c>
      <c r="G1813" s="4" t="s">
        <v>3625</v>
      </c>
      <c r="H1813" t="str">
        <f>CONCATENATE(Source[[#This Row],[Subject]],TRIM(Source[[#This Row],[Course]]))</f>
        <v>DANC34A</v>
      </c>
      <c r="I1813" t="str">
        <f>VLOOKUP(Source[[#This Row],[SubjCrse]],'Courses and Categories'!$E$2:$G$1816,3,FALSE)</f>
        <v>Credit PE/Dance Activity</v>
      </c>
      <c r="J1813">
        <v>1</v>
      </c>
      <c r="K1813" t="s">
        <v>3626</v>
      </c>
      <c r="L1813" t="s">
        <v>39</v>
      </c>
      <c r="M1813" t="s">
        <v>1063</v>
      </c>
      <c r="N1813" t="s">
        <v>180</v>
      </c>
      <c r="O1813">
        <v>1210</v>
      </c>
      <c r="P1813">
        <v>1400</v>
      </c>
      <c r="Q1813" t="s">
        <v>675</v>
      </c>
      <c r="R1813">
        <v>307</v>
      </c>
      <c r="S1813" t="s">
        <v>134</v>
      </c>
      <c r="T1813">
        <v>1</v>
      </c>
      <c r="U1813" s="1">
        <v>43479</v>
      </c>
      <c r="V1813" s="1">
        <v>43607</v>
      </c>
      <c r="W1813" t="s">
        <v>3627</v>
      </c>
      <c r="X1813" t="s">
        <v>1929</v>
      </c>
      <c r="Y1813">
        <v>33</v>
      </c>
      <c r="Z1813">
        <v>30</v>
      </c>
      <c r="AA1813">
        <v>30</v>
      </c>
      <c r="AB1813">
        <v>100</v>
      </c>
      <c r="AD1813">
        <f>IF(ISBLANK(Source[[#This Row],[CrosslistID]]),1,1/COUNTIFS(Source[CrosslistID],Source[[#This Row],[CrosslistID]],Source[TermDesc],Source[[#This Row],[TermDesc]]))</f>
        <v>1</v>
      </c>
      <c r="AG1813">
        <v>0</v>
      </c>
      <c r="AH1813">
        <v>100</v>
      </c>
      <c r="AI1813">
        <v>2.2000000000000002</v>
      </c>
      <c r="AJ1813">
        <v>2.2000000000000002</v>
      </c>
      <c r="AK1813">
        <v>0.1</v>
      </c>
      <c r="AL18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13">
        <f>IF(AND(Source[[#This Row],[Credit_Noncredit]]="Noncredit",Source[[#This Row],[FTEF]]&gt;0),Source[[#This Row],[NC XLST FTES]]*525/(437.5*Source[[#This Row],[FTEF]]),0)</f>
        <v>0</v>
      </c>
      <c r="AN1813">
        <f>IF(Source[[#This Row],[Credit_Noncredit]]="Credit",Source[[#This Row],[Census Enrollment]],Source[[#This Row],[Noncredit Avg. Attendance]])</f>
        <v>33</v>
      </c>
    </row>
    <row r="1814" spans="1:40" x14ac:dyDescent="0.25">
      <c r="A1814" t="s">
        <v>4581</v>
      </c>
      <c r="B1814" t="s">
        <v>886</v>
      </c>
      <c r="C1814" t="s">
        <v>632</v>
      </c>
      <c r="D1814" t="s">
        <v>1475</v>
      </c>
      <c r="E1814" s="4">
        <v>33476</v>
      </c>
      <c r="F1814" s="4" t="s">
        <v>1476</v>
      </c>
      <c r="G1814" s="4" t="s">
        <v>3625</v>
      </c>
      <c r="H1814" t="str">
        <f>CONCATENATE(Source[[#This Row],[Subject]],TRIM(Source[[#This Row],[Course]]))</f>
        <v>DANC34A</v>
      </c>
      <c r="I1814" t="str">
        <f>VLOOKUP(Source[[#This Row],[SubjCrse]],'Courses and Categories'!$E$2:$G$1816,3,FALSE)</f>
        <v>Credit PE/Dance Activity</v>
      </c>
      <c r="J1814">
        <v>2</v>
      </c>
      <c r="K1814" t="s">
        <v>3626</v>
      </c>
      <c r="L1814" t="s">
        <v>39</v>
      </c>
      <c r="M1814" t="s">
        <v>1063</v>
      </c>
      <c r="N1814" t="s">
        <v>41</v>
      </c>
      <c r="O1814">
        <v>1310</v>
      </c>
      <c r="P1814">
        <v>1500</v>
      </c>
      <c r="Q1814" t="s">
        <v>675</v>
      </c>
      <c r="R1814">
        <v>307</v>
      </c>
      <c r="S1814" t="s">
        <v>134</v>
      </c>
      <c r="T1814">
        <v>1</v>
      </c>
      <c r="U1814" s="1">
        <v>43479</v>
      </c>
      <c r="V1814" s="1">
        <v>43607</v>
      </c>
      <c r="W1814" t="s">
        <v>1482</v>
      </c>
      <c r="X1814" t="s">
        <v>1929</v>
      </c>
      <c r="Y1814">
        <v>24</v>
      </c>
      <c r="Z1814">
        <v>21</v>
      </c>
      <c r="AA1814">
        <v>30</v>
      </c>
      <c r="AB1814">
        <v>70</v>
      </c>
      <c r="AD1814">
        <f>IF(ISBLANK(Source[[#This Row],[CrosslistID]]),1,1/COUNTIFS(Source[CrosslistID],Source[[#This Row],[CrosslistID]],Source[TermDesc],Source[[#This Row],[TermDesc]]))</f>
        <v>1</v>
      </c>
      <c r="AG1814">
        <v>0</v>
      </c>
      <c r="AH1814">
        <v>70</v>
      </c>
      <c r="AI1814">
        <v>1.5329999999999999</v>
      </c>
      <c r="AJ1814">
        <v>1.5996999999999999</v>
      </c>
      <c r="AK1814">
        <v>0.1</v>
      </c>
      <c r="AL18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14">
        <f>IF(AND(Source[[#This Row],[Credit_Noncredit]]="Noncredit",Source[[#This Row],[FTEF]]&gt;0),Source[[#This Row],[NC XLST FTES]]*525/(437.5*Source[[#This Row],[FTEF]]),0)</f>
        <v>0</v>
      </c>
      <c r="AN1814">
        <f>IF(Source[[#This Row],[Credit_Noncredit]]="Credit",Source[[#This Row],[Census Enrollment]],Source[[#This Row],[Noncredit Avg. Attendance]])</f>
        <v>24</v>
      </c>
    </row>
    <row r="1815" spans="1:40" x14ac:dyDescent="0.25">
      <c r="A1815" t="s">
        <v>4581</v>
      </c>
      <c r="B1815" t="s">
        <v>886</v>
      </c>
      <c r="C1815" t="s">
        <v>632</v>
      </c>
      <c r="D1815" t="s">
        <v>1475</v>
      </c>
      <c r="E1815" s="4">
        <v>38355</v>
      </c>
      <c r="F1815" s="4" t="s">
        <v>1476</v>
      </c>
      <c r="G1815" s="4">
        <v>37</v>
      </c>
      <c r="H1815" t="str">
        <f>CONCATENATE(Source[[#This Row],[Subject]],TRIM(Source[[#This Row],[Course]]))</f>
        <v>DANC37</v>
      </c>
      <c r="I1815" t="str">
        <f>VLOOKUP(Source[[#This Row],[SubjCrse]],'Courses and Categories'!$E$2:$G$1816,3,FALSE)</f>
        <v>Credit PE/Dance Activity</v>
      </c>
      <c r="J1815">
        <v>1</v>
      </c>
      <c r="K1815" t="s">
        <v>3628</v>
      </c>
      <c r="L1815" t="s">
        <v>39</v>
      </c>
      <c r="M1815" t="s">
        <v>1063</v>
      </c>
      <c r="N1815" t="s">
        <v>50</v>
      </c>
      <c r="O1815">
        <v>1410</v>
      </c>
      <c r="P1815">
        <v>1600</v>
      </c>
      <c r="Q1815" t="s">
        <v>675</v>
      </c>
      <c r="R1815">
        <v>307</v>
      </c>
      <c r="S1815" t="s">
        <v>134</v>
      </c>
      <c r="T1815">
        <v>1</v>
      </c>
      <c r="U1815" s="1">
        <v>43479</v>
      </c>
      <c r="V1815" s="1">
        <v>43607</v>
      </c>
      <c r="W1815" t="s">
        <v>866</v>
      </c>
      <c r="X1815" t="s">
        <v>1929</v>
      </c>
      <c r="Y1815">
        <v>10</v>
      </c>
      <c r="Z1815">
        <v>8</v>
      </c>
      <c r="AA1815">
        <v>25</v>
      </c>
      <c r="AB1815">
        <v>32</v>
      </c>
      <c r="AC1815" t="s">
        <v>3829</v>
      </c>
      <c r="AD1815">
        <f>IF(ISBLANK(Source[[#This Row],[CrosslistID]]),1,1/COUNTIFS(Source[CrosslistID],Source[[#This Row],[CrosslistID]],Source[TermDesc],Source[[#This Row],[TermDesc]]))</f>
        <v>0.5</v>
      </c>
      <c r="AE1815">
        <v>19</v>
      </c>
      <c r="AF1815">
        <v>30</v>
      </c>
      <c r="AG1815">
        <v>63.333300000000001</v>
      </c>
      <c r="AH1815">
        <v>63.333300000000001</v>
      </c>
      <c r="AI1815">
        <v>0.66700000000000004</v>
      </c>
      <c r="AJ1815">
        <v>0.66700000000000004</v>
      </c>
      <c r="AK1815">
        <v>0.1</v>
      </c>
      <c r="AL18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15">
        <f>IF(AND(Source[[#This Row],[Credit_Noncredit]]="Noncredit",Source[[#This Row],[FTEF]]&gt;0),Source[[#This Row],[NC XLST FTES]]*525/(437.5*Source[[#This Row],[FTEF]]),0)</f>
        <v>0</v>
      </c>
      <c r="AN1815">
        <f>IF(Source[[#This Row],[Credit_Noncredit]]="Credit",Source[[#This Row],[Census Enrollment]],Source[[#This Row],[Noncredit Avg. Attendance]])</f>
        <v>10</v>
      </c>
    </row>
    <row r="1816" spans="1:40" x14ac:dyDescent="0.25">
      <c r="A1816" t="s">
        <v>4581</v>
      </c>
      <c r="B1816" t="s">
        <v>886</v>
      </c>
      <c r="C1816" t="s">
        <v>632</v>
      </c>
      <c r="D1816" t="s">
        <v>1475</v>
      </c>
      <c r="E1816" s="4">
        <v>37979</v>
      </c>
      <c r="F1816" s="4" t="s">
        <v>1476</v>
      </c>
      <c r="G1816" s="4" t="s">
        <v>3267</v>
      </c>
      <c r="H1816" t="str">
        <f>CONCATENATE(Source[[#This Row],[Subject]],TRIM(Source[[#This Row],[Course]]))</f>
        <v>DANC101A</v>
      </c>
      <c r="I1816" t="str">
        <f>VLOOKUP(Source[[#This Row],[SubjCrse]],'Courses and Categories'!$E$2:$G$1816,3,FALSE)</f>
        <v>Credit PE/Dance Activity</v>
      </c>
      <c r="J1816">
        <v>1</v>
      </c>
      <c r="K1816" t="s">
        <v>3637</v>
      </c>
      <c r="L1816" t="s">
        <v>39</v>
      </c>
      <c r="M1816" t="s">
        <v>1063</v>
      </c>
      <c r="N1816" t="s">
        <v>41</v>
      </c>
      <c r="O1816">
        <v>1110</v>
      </c>
      <c r="P1816">
        <v>1300</v>
      </c>
      <c r="Q1816" t="s">
        <v>675</v>
      </c>
      <c r="R1816">
        <v>307</v>
      </c>
      <c r="S1816" t="s">
        <v>134</v>
      </c>
      <c r="T1816">
        <v>1</v>
      </c>
      <c r="U1816" s="1">
        <v>43479</v>
      </c>
      <c r="V1816" s="1">
        <v>43607</v>
      </c>
      <c r="W1816" t="s">
        <v>3636</v>
      </c>
      <c r="X1816" t="s">
        <v>1929</v>
      </c>
      <c r="Y1816">
        <v>5</v>
      </c>
      <c r="Z1816">
        <v>4</v>
      </c>
      <c r="AA1816">
        <v>20</v>
      </c>
      <c r="AB1816">
        <v>20</v>
      </c>
      <c r="AC1816" t="s">
        <v>3633</v>
      </c>
      <c r="AD1816">
        <f>IF(ISBLANK(Source[[#This Row],[CrosslistID]]),1,1/COUNTIFS(Source[CrosslistID],Source[[#This Row],[CrosslistID]],Source[TermDesc],Source[[#This Row],[TermDesc]]))</f>
        <v>0.25</v>
      </c>
      <c r="AE1816">
        <v>30</v>
      </c>
      <c r="AF1816">
        <v>40</v>
      </c>
      <c r="AG1816">
        <v>75</v>
      </c>
      <c r="AH1816">
        <v>75</v>
      </c>
      <c r="AI1816">
        <v>0.33300000000000002</v>
      </c>
      <c r="AJ1816">
        <v>0.33300000000000002</v>
      </c>
      <c r="AK1816">
        <v>0.1</v>
      </c>
      <c r="AL18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16">
        <f>IF(AND(Source[[#This Row],[Credit_Noncredit]]="Noncredit",Source[[#This Row],[FTEF]]&gt;0),Source[[#This Row],[NC XLST FTES]]*525/(437.5*Source[[#This Row],[FTEF]]),0)</f>
        <v>0</v>
      </c>
      <c r="AN1816">
        <f>IF(Source[[#This Row],[Credit_Noncredit]]="Credit",Source[[#This Row],[Census Enrollment]],Source[[#This Row],[Noncredit Avg. Attendance]])</f>
        <v>5</v>
      </c>
    </row>
    <row r="1817" spans="1:40" x14ac:dyDescent="0.25">
      <c r="A1817" t="s">
        <v>4581</v>
      </c>
      <c r="B1817" t="s">
        <v>886</v>
      </c>
      <c r="C1817" t="s">
        <v>632</v>
      </c>
      <c r="D1817" t="s">
        <v>1475</v>
      </c>
      <c r="E1817" s="4">
        <v>39030</v>
      </c>
      <c r="F1817" s="4" t="s">
        <v>1476</v>
      </c>
      <c r="G1817" s="4" t="s">
        <v>3267</v>
      </c>
      <c r="H1817" t="str">
        <f>CONCATENATE(Source[[#This Row],[Subject]],TRIM(Source[[#This Row],[Course]]))</f>
        <v>DANC101A</v>
      </c>
      <c r="I1817" t="str">
        <f>VLOOKUP(Source[[#This Row],[SubjCrse]],'Courses and Categories'!$E$2:$G$1816,3,FALSE)</f>
        <v>Credit PE/Dance Activity</v>
      </c>
      <c r="J1817">
        <v>502</v>
      </c>
      <c r="K1817" t="s">
        <v>3637</v>
      </c>
      <c r="L1817" t="s">
        <v>87</v>
      </c>
      <c r="M1817" t="s">
        <v>1063</v>
      </c>
      <c r="N1817" t="s">
        <v>180</v>
      </c>
      <c r="O1817">
        <v>1810</v>
      </c>
      <c r="P1817">
        <v>2000</v>
      </c>
      <c r="Q1817" t="s">
        <v>675</v>
      </c>
      <c r="R1817">
        <v>301</v>
      </c>
      <c r="S1817" t="s">
        <v>134</v>
      </c>
      <c r="T1817">
        <v>1</v>
      </c>
      <c r="U1817" s="1">
        <v>43479</v>
      </c>
      <c r="V1817" s="1">
        <v>43607</v>
      </c>
      <c r="W1817" t="s">
        <v>5323</v>
      </c>
      <c r="X1817" t="s">
        <v>1929</v>
      </c>
      <c r="Y1817">
        <v>13</v>
      </c>
      <c r="Z1817">
        <v>13</v>
      </c>
      <c r="AA1817">
        <v>25</v>
      </c>
      <c r="AB1817">
        <v>52</v>
      </c>
      <c r="AC1817" t="s">
        <v>5324</v>
      </c>
      <c r="AD1817">
        <f>IF(ISBLANK(Source[[#This Row],[CrosslistID]]),1,1/COUNTIFS(Source[CrosslistID],Source[[#This Row],[CrosslistID]],Source[TermDesc],Source[[#This Row],[TermDesc]]))</f>
        <v>0.33333333333333331</v>
      </c>
      <c r="AE1817">
        <v>46</v>
      </c>
      <c r="AF1817">
        <v>40</v>
      </c>
      <c r="AG1817">
        <v>115</v>
      </c>
      <c r="AH1817">
        <v>115</v>
      </c>
      <c r="AI1817">
        <v>0.86699999999999999</v>
      </c>
      <c r="AJ1817">
        <v>0.86699999999999999</v>
      </c>
      <c r="AK1817">
        <v>0</v>
      </c>
      <c r="AL18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17">
        <f>IF(AND(Source[[#This Row],[Credit_Noncredit]]="Noncredit",Source[[#This Row],[FTEF]]&gt;0),Source[[#This Row],[NC XLST FTES]]*525/(437.5*Source[[#This Row],[FTEF]]),0)</f>
        <v>0</v>
      </c>
      <c r="AN1817">
        <f>IF(Source[[#This Row],[Credit_Noncredit]]="Credit",Source[[#This Row],[Census Enrollment]],Source[[#This Row],[Noncredit Avg. Attendance]])</f>
        <v>13</v>
      </c>
    </row>
    <row r="1818" spans="1:40" x14ac:dyDescent="0.25">
      <c r="A1818" t="s">
        <v>4581</v>
      </c>
      <c r="B1818" t="s">
        <v>886</v>
      </c>
      <c r="C1818" t="s">
        <v>632</v>
      </c>
      <c r="D1818" t="s">
        <v>1475</v>
      </c>
      <c r="E1818" s="4">
        <v>37281</v>
      </c>
      <c r="F1818" s="4" t="s">
        <v>1476</v>
      </c>
      <c r="G1818" s="4" t="s">
        <v>1440</v>
      </c>
      <c r="H1818" t="str">
        <f>CONCATENATE(Source[[#This Row],[Subject]],TRIM(Source[[#This Row],[Course]]))</f>
        <v>DANC102A</v>
      </c>
      <c r="I1818" t="str">
        <f>VLOOKUP(Source[[#This Row],[SubjCrse]],'Courses and Categories'!$E$2:$G$1816,3,FALSE)</f>
        <v>Credit PE/Dance Activity</v>
      </c>
      <c r="J1818">
        <v>1</v>
      </c>
      <c r="K1818" t="s">
        <v>5325</v>
      </c>
      <c r="L1818" t="s">
        <v>39</v>
      </c>
      <c r="M1818" t="s">
        <v>1063</v>
      </c>
      <c r="N1818" t="s">
        <v>91</v>
      </c>
      <c r="O1818">
        <v>1410</v>
      </c>
      <c r="P1818">
        <v>1600</v>
      </c>
      <c r="Q1818" t="s">
        <v>675</v>
      </c>
      <c r="R1818">
        <v>301</v>
      </c>
      <c r="S1818" t="s">
        <v>134</v>
      </c>
      <c r="T1818">
        <v>1</v>
      </c>
      <c r="U1818" s="1">
        <v>43479</v>
      </c>
      <c r="V1818" s="1">
        <v>43607</v>
      </c>
      <c r="W1818" t="s">
        <v>1482</v>
      </c>
      <c r="X1818" t="s">
        <v>46</v>
      </c>
      <c r="Y1818">
        <v>11</v>
      </c>
      <c r="Z1818">
        <v>4</v>
      </c>
      <c r="AA1818">
        <v>15</v>
      </c>
      <c r="AB1818">
        <v>26.666699999999999</v>
      </c>
      <c r="AC1818" t="s">
        <v>5326</v>
      </c>
      <c r="AD1818">
        <f>IF(ISBLANK(Source[[#This Row],[CrosslistID]]),1,1/COUNTIFS(Source[CrosslistID],Source[[#This Row],[CrosslistID]],Source[TermDesc],Source[[#This Row],[TermDesc]]))</f>
        <v>0.33333333333333331</v>
      </c>
      <c r="AE1818">
        <v>33</v>
      </c>
      <c r="AF1818">
        <v>40</v>
      </c>
      <c r="AG1818">
        <v>82.5</v>
      </c>
      <c r="AH1818">
        <v>82.5</v>
      </c>
      <c r="AI1818">
        <v>0.24399999999999999</v>
      </c>
      <c r="AJ1818">
        <v>0.24399999999999999</v>
      </c>
      <c r="AK1818">
        <v>0.1</v>
      </c>
      <c r="AL18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18">
        <f>IF(AND(Source[[#This Row],[Credit_Noncredit]]="Noncredit",Source[[#This Row],[FTEF]]&gt;0),Source[[#This Row],[NC XLST FTES]]*525/(437.5*Source[[#This Row],[FTEF]]),0)</f>
        <v>0</v>
      </c>
      <c r="AN1818">
        <f>IF(Source[[#This Row],[Credit_Noncredit]]="Credit",Source[[#This Row],[Census Enrollment]],Source[[#This Row],[Noncredit Avg. Attendance]])</f>
        <v>11</v>
      </c>
    </row>
    <row r="1819" spans="1:40" x14ac:dyDescent="0.25">
      <c r="A1819" t="s">
        <v>4581</v>
      </c>
      <c r="B1819" t="s">
        <v>886</v>
      </c>
      <c r="C1819" t="s">
        <v>632</v>
      </c>
      <c r="D1819" t="s">
        <v>1475</v>
      </c>
      <c r="E1819" s="4">
        <v>38356</v>
      </c>
      <c r="F1819" s="4" t="s">
        <v>1476</v>
      </c>
      <c r="G1819" s="4" t="s">
        <v>1440</v>
      </c>
      <c r="H1819" t="str">
        <f>CONCATENATE(Source[[#This Row],[Subject]],TRIM(Source[[#This Row],[Course]]))</f>
        <v>DANC102A</v>
      </c>
      <c r="I1819" t="str">
        <f>VLOOKUP(Source[[#This Row],[SubjCrse]],'Courses and Categories'!$E$2:$G$1816,3,FALSE)</f>
        <v>Credit PE/Dance Activity</v>
      </c>
      <c r="J1819">
        <v>2</v>
      </c>
      <c r="K1819" t="s">
        <v>5325</v>
      </c>
      <c r="L1819" t="s">
        <v>39</v>
      </c>
      <c r="M1819" t="s">
        <v>1063</v>
      </c>
      <c r="N1819" t="s">
        <v>50</v>
      </c>
      <c r="O1819">
        <v>1410</v>
      </c>
      <c r="P1819">
        <v>1600</v>
      </c>
      <c r="Q1819" t="s">
        <v>675</v>
      </c>
      <c r="R1819">
        <v>301</v>
      </c>
      <c r="S1819" t="s">
        <v>134</v>
      </c>
      <c r="T1819">
        <v>1</v>
      </c>
      <c r="U1819" s="1">
        <v>43479</v>
      </c>
      <c r="V1819" s="1">
        <v>43607</v>
      </c>
      <c r="W1819" t="s">
        <v>3627</v>
      </c>
      <c r="X1819" t="s">
        <v>46</v>
      </c>
      <c r="Y1819">
        <v>23</v>
      </c>
      <c r="Z1819">
        <v>18</v>
      </c>
      <c r="AA1819">
        <v>20</v>
      </c>
      <c r="AB1819">
        <v>90</v>
      </c>
      <c r="AC1819" t="s">
        <v>5327</v>
      </c>
      <c r="AD1819">
        <f>IF(ISBLANK(Source[[#This Row],[CrosslistID]]),1,1/COUNTIFS(Source[CrosslistID],Source[[#This Row],[CrosslistID]],Source[TermDesc],Source[[#This Row],[TermDesc]]))</f>
        <v>0.5</v>
      </c>
      <c r="AE1819">
        <v>36</v>
      </c>
      <c r="AF1819">
        <v>40</v>
      </c>
      <c r="AG1819">
        <v>90</v>
      </c>
      <c r="AH1819">
        <v>90</v>
      </c>
      <c r="AI1819">
        <v>1.143</v>
      </c>
      <c r="AJ1819">
        <v>1.204</v>
      </c>
      <c r="AK1819">
        <v>0.1</v>
      </c>
      <c r="AL18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19">
        <f>IF(AND(Source[[#This Row],[Credit_Noncredit]]="Noncredit",Source[[#This Row],[FTEF]]&gt;0),Source[[#This Row],[NC XLST FTES]]*525/(437.5*Source[[#This Row],[FTEF]]),0)</f>
        <v>0</v>
      </c>
      <c r="AN1819">
        <f>IF(Source[[#This Row],[Credit_Noncredit]]="Credit",Source[[#This Row],[Census Enrollment]],Source[[#This Row],[Noncredit Avg. Attendance]])</f>
        <v>23</v>
      </c>
    </row>
    <row r="1820" spans="1:40" x14ac:dyDescent="0.25">
      <c r="A1820" t="s">
        <v>4581</v>
      </c>
      <c r="B1820" t="s">
        <v>886</v>
      </c>
      <c r="C1820" t="s">
        <v>632</v>
      </c>
      <c r="D1820" t="s">
        <v>1475</v>
      </c>
      <c r="E1820" s="4">
        <v>33696</v>
      </c>
      <c r="F1820" s="4" t="s">
        <v>1476</v>
      </c>
      <c r="G1820" s="4" t="s">
        <v>1440</v>
      </c>
      <c r="H1820" t="str">
        <f>CONCATENATE(Source[[#This Row],[Subject]],TRIM(Source[[#This Row],[Course]]))</f>
        <v>DANC102A</v>
      </c>
      <c r="I1820" t="str">
        <f>VLOOKUP(Source[[#This Row],[SubjCrse]],'Courses and Categories'!$E$2:$G$1816,3,FALSE)</f>
        <v>Credit PE/Dance Activity</v>
      </c>
      <c r="J1820">
        <v>501</v>
      </c>
      <c r="K1820" t="s">
        <v>5325</v>
      </c>
      <c r="L1820" t="s">
        <v>87</v>
      </c>
      <c r="M1820" t="s">
        <v>1063</v>
      </c>
      <c r="N1820" t="s">
        <v>50</v>
      </c>
      <c r="O1820">
        <v>2010</v>
      </c>
      <c r="P1820">
        <v>2200</v>
      </c>
      <c r="Q1820" t="s">
        <v>675</v>
      </c>
      <c r="R1820">
        <v>307</v>
      </c>
      <c r="S1820" t="s">
        <v>134</v>
      </c>
      <c r="T1820">
        <v>1</v>
      </c>
      <c r="U1820" s="1">
        <v>43479</v>
      </c>
      <c r="V1820" s="1">
        <v>43607</v>
      </c>
      <c r="W1820" t="s">
        <v>3639</v>
      </c>
      <c r="X1820" t="s">
        <v>46</v>
      </c>
      <c r="Y1820">
        <v>15</v>
      </c>
      <c r="Z1820">
        <v>13</v>
      </c>
      <c r="AA1820">
        <v>20</v>
      </c>
      <c r="AB1820">
        <v>65</v>
      </c>
      <c r="AC1820" t="s">
        <v>3640</v>
      </c>
      <c r="AD1820">
        <f>IF(ISBLANK(Source[[#This Row],[CrosslistID]]),1,1/COUNTIFS(Source[CrosslistID],Source[[#This Row],[CrosslistID]],Source[TermDesc],Source[[#This Row],[TermDesc]]))</f>
        <v>0.33333333333333331</v>
      </c>
      <c r="AE1820">
        <v>27</v>
      </c>
      <c r="AF1820">
        <v>35</v>
      </c>
      <c r="AG1820">
        <v>77.142899999999997</v>
      </c>
      <c r="AH1820">
        <v>77.142899999999997</v>
      </c>
      <c r="AI1820">
        <v>0.76600000000000001</v>
      </c>
      <c r="AJ1820">
        <v>0.76600000000000001</v>
      </c>
      <c r="AK1820">
        <v>0.1</v>
      </c>
      <c r="AL18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20">
        <f>IF(AND(Source[[#This Row],[Credit_Noncredit]]="Noncredit",Source[[#This Row],[FTEF]]&gt;0),Source[[#This Row],[NC XLST FTES]]*525/(437.5*Source[[#This Row],[FTEF]]),0)</f>
        <v>0</v>
      </c>
      <c r="AN1820">
        <f>IF(Source[[#This Row],[Credit_Noncredit]]="Credit",Source[[#This Row],[Census Enrollment]],Source[[#This Row],[Noncredit Avg. Attendance]])</f>
        <v>15</v>
      </c>
    </row>
    <row r="1821" spans="1:40" x14ac:dyDescent="0.25">
      <c r="A1821" t="s">
        <v>4581</v>
      </c>
      <c r="B1821" t="s">
        <v>886</v>
      </c>
      <c r="C1821" t="s">
        <v>632</v>
      </c>
      <c r="D1821" t="s">
        <v>1475</v>
      </c>
      <c r="E1821" s="4">
        <v>38357</v>
      </c>
      <c r="F1821" s="4" t="s">
        <v>1476</v>
      </c>
      <c r="G1821" s="4" t="s">
        <v>1440</v>
      </c>
      <c r="H1821" t="str">
        <f>CONCATENATE(Source[[#This Row],[Subject]],TRIM(Source[[#This Row],[Course]]))</f>
        <v>DANC102A</v>
      </c>
      <c r="I1821" t="str">
        <f>VLOOKUP(Source[[#This Row],[SubjCrse]],'Courses and Categories'!$E$2:$G$1816,3,FALSE)</f>
        <v>Credit PE/Dance Activity</v>
      </c>
      <c r="J1821">
        <v>601</v>
      </c>
      <c r="K1821" t="s">
        <v>5325</v>
      </c>
      <c r="L1821" t="s">
        <v>50</v>
      </c>
      <c r="M1821" t="s">
        <v>1063</v>
      </c>
      <c r="N1821" t="s">
        <v>51</v>
      </c>
      <c r="O1821">
        <v>1410</v>
      </c>
      <c r="P1821">
        <v>1600</v>
      </c>
      <c r="Q1821" t="s">
        <v>675</v>
      </c>
      <c r="R1821">
        <v>301</v>
      </c>
      <c r="S1821" t="s">
        <v>134</v>
      </c>
      <c r="T1821">
        <v>1</v>
      </c>
      <c r="U1821" s="1">
        <v>43479</v>
      </c>
      <c r="V1821" s="1">
        <v>43607</v>
      </c>
      <c r="W1821" t="s">
        <v>732</v>
      </c>
      <c r="X1821" t="s">
        <v>46</v>
      </c>
      <c r="Y1821">
        <v>16</v>
      </c>
      <c r="Z1821">
        <v>9</v>
      </c>
      <c r="AA1821">
        <v>20</v>
      </c>
      <c r="AB1821">
        <v>45</v>
      </c>
      <c r="AC1821" t="s">
        <v>5328</v>
      </c>
      <c r="AD1821">
        <f>IF(ISBLANK(Source[[#This Row],[CrosslistID]]),1,1/COUNTIFS(Source[CrosslistID],Source[[#This Row],[CrosslistID]],Source[TermDesc],Source[[#This Row],[TermDesc]]))</f>
        <v>0.5</v>
      </c>
      <c r="AE1821">
        <v>30</v>
      </c>
      <c r="AF1821">
        <v>40</v>
      </c>
      <c r="AG1821">
        <v>75</v>
      </c>
      <c r="AH1821">
        <v>75</v>
      </c>
      <c r="AI1821">
        <v>0.53700000000000003</v>
      </c>
      <c r="AJ1821">
        <v>0.53700000000000003</v>
      </c>
      <c r="AK1821">
        <v>0.1</v>
      </c>
      <c r="AL18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21">
        <f>IF(AND(Source[[#This Row],[Credit_Noncredit]]="Noncredit",Source[[#This Row],[FTEF]]&gt;0),Source[[#This Row],[NC XLST FTES]]*525/(437.5*Source[[#This Row],[FTEF]]),0)</f>
        <v>0</v>
      </c>
      <c r="AN1821">
        <f>IF(Source[[#This Row],[Credit_Noncredit]]="Credit",Source[[#This Row],[Census Enrollment]],Source[[#This Row],[Noncredit Avg. Attendance]])</f>
        <v>16</v>
      </c>
    </row>
    <row r="1822" spans="1:40" x14ac:dyDescent="0.25">
      <c r="A1822" t="s">
        <v>4581</v>
      </c>
      <c r="B1822" t="s">
        <v>886</v>
      </c>
      <c r="C1822" t="s">
        <v>632</v>
      </c>
      <c r="D1822" t="s">
        <v>1475</v>
      </c>
      <c r="E1822" s="4">
        <v>33466</v>
      </c>
      <c r="F1822" s="4" t="s">
        <v>1476</v>
      </c>
      <c r="G1822" s="4" t="s">
        <v>2318</v>
      </c>
      <c r="H1822" t="str">
        <f>CONCATENATE(Source[[#This Row],[Subject]],TRIM(Source[[#This Row],[Course]]))</f>
        <v>DANC111A</v>
      </c>
      <c r="I1822" t="str">
        <f>VLOOKUP(Source[[#This Row],[SubjCrse]],'Courses and Categories'!$E$2:$G$1816,3,FALSE)</f>
        <v>Credit PE/Dance Activity</v>
      </c>
      <c r="J1822">
        <v>501</v>
      </c>
      <c r="K1822" t="s">
        <v>5329</v>
      </c>
      <c r="L1822" t="s">
        <v>87</v>
      </c>
      <c r="M1822" t="s">
        <v>1063</v>
      </c>
      <c r="N1822" t="s">
        <v>50</v>
      </c>
      <c r="O1822">
        <v>2010</v>
      </c>
      <c r="P1822">
        <v>2200</v>
      </c>
      <c r="Q1822" t="s">
        <v>675</v>
      </c>
      <c r="R1822">
        <v>307</v>
      </c>
      <c r="S1822" t="s">
        <v>134</v>
      </c>
      <c r="T1822">
        <v>1</v>
      </c>
      <c r="U1822" s="1">
        <v>43479</v>
      </c>
      <c r="V1822" s="1">
        <v>43607</v>
      </c>
      <c r="W1822" t="s">
        <v>3639</v>
      </c>
      <c r="X1822" t="s">
        <v>1929</v>
      </c>
      <c r="Y1822">
        <v>3</v>
      </c>
      <c r="Z1822">
        <v>3</v>
      </c>
      <c r="AA1822">
        <v>20</v>
      </c>
      <c r="AB1822">
        <v>15</v>
      </c>
      <c r="AC1822" t="s">
        <v>3640</v>
      </c>
      <c r="AD1822">
        <f>IF(ISBLANK(Source[[#This Row],[CrosslistID]]),1,1/COUNTIFS(Source[CrosslistID],Source[[#This Row],[CrosslistID]],Source[TermDesc],Source[[#This Row],[TermDesc]]))</f>
        <v>0.33333333333333331</v>
      </c>
      <c r="AE1822">
        <v>27</v>
      </c>
      <c r="AF1822">
        <v>35</v>
      </c>
      <c r="AG1822">
        <v>77.142899999999997</v>
      </c>
      <c r="AH1822">
        <v>77.142899999999997</v>
      </c>
      <c r="AI1822">
        <v>0.2</v>
      </c>
      <c r="AJ1822">
        <v>0.2</v>
      </c>
      <c r="AK1822">
        <v>0</v>
      </c>
      <c r="AL18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22">
        <f>IF(AND(Source[[#This Row],[Credit_Noncredit]]="Noncredit",Source[[#This Row],[FTEF]]&gt;0),Source[[#This Row],[NC XLST FTES]]*525/(437.5*Source[[#This Row],[FTEF]]),0)</f>
        <v>0</v>
      </c>
      <c r="AN1822">
        <f>IF(Source[[#This Row],[Credit_Noncredit]]="Credit",Source[[#This Row],[Census Enrollment]],Source[[#This Row],[Noncredit Avg. Attendance]])</f>
        <v>3</v>
      </c>
    </row>
    <row r="1823" spans="1:40" x14ac:dyDescent="0.25">
      <c r="A1823" t="s">
        <v>4581</v>
      </c>
      <c r="B1823" t="s">
        <v>886</v>
      </c>
      <c r="C1823" t="s">
        <v>632</v>
      </c>
      <c r="D1823" t="s">
        <v>1475</v>
      </c>
      <c r="E1823" s="4">
        <v>36845</v>
      </c>
      <c r="F1823" s="4" t="s">
        <v>1476</v>
      </c>
      <c r="G1823" s="4" t="s">
        <v>1477</v>
      </c>
      <c r="H1823" t="str">
        <f>CONCATENATE(Source[[#This Row],[Subject]],TRIM(Source[[#This Row],[Course]]))</f>
        <v>DANC119A</v>
      </c>
      <c r="I1823" t="str">
        <f>VLOOKUP(Source[[#This Row],[SubjCrse]],'Courses and Categories'!$E$2:$G$1816,3,FALSE)</f>
        <v>Credit PE/Dance Activity</v>
      </c>
      <c r="J1823">
        <v>1</v>
      </c>
      <c r="K1823" t="s">
        <v>1478</v>
      </c>
      <c r="L1823" t="s">
        <v>39</v>
      </c>
      <c r="M1823" t="s">
        <v>1063</v>
      </c>
      <c r="N1823" t="s">
        <v>50</v>
      </c>
      <c r="O1823">
        <v>1210</v>
      </c>
      <c r="P1823">
        <v>1400</v>
      </c>
      <c r="Q1823" t="s">
        <v>675</v>
      </c>
      <c r="R1823">
        <v>307</v>
      </c>
      <c r="S1823" t="s">
        <v>134</v>
      </c>
      <c r="T1823">
        <v>1</v>
      </c>
      <c r="U1823" s="1">
        <v>43479</v>
      </c>
      <c r="V1823" s="1">
        <v>43607</v>
      </c>
      <c r="W1823" t="s">
        <v>5330</v>
      </c>
      <c r="X1823" t="s">
        <v>1929</v>
      </c>
      <c r="Y1823">
        <v>18</v>
      </c>
      <c r="Z1823">
        <v>14</v>
      </c>
      <c r="AA1823">
        <v>25</v>
      </c>
      <c r="AB1823">
        <v>56</v>
      </c>
      <c r="AC1823" t="s">
        <v>5331</v>
      </c>
      <c r="AD1823">
        <f>IF(ISBLANK(Source[[#This Row],[CrosslistID]]),1,1/COUNTIFS(Source[CrosslistID],Source[[#This Row],[CrosslistID]],Source[TermDesc],Source[[#This Row],[TermDesc]]))</f>
        <v>0.5</v>
      </c>
      <c r="AE1823">
        <v>33</v>
      </c>
      <c r="AF1823">
        <v>40</v>
      </c>
      <c r="AG1823">
        <v>82.5</v>
      </c>
      <c r="AH1823">
        <v>82.5</v>
      </c>
      <c r="AI1823">
        <v>1.2</v>
      </c>
      <c r="AJ1823">
        <v>1.2</v>
      </c>
      <c r="AK1823">
        <v>0</v>
      </c>
      <c r="AL18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23">
        <f>IF(AND(Source[[#This Row],[Credit_Noncredit]]="Noncredit",Source[[#This Row],[FTEF]]&gt;0),Source[[#This Row],[NC XLST FTES]]*525/(437.5*Source[[#This Row],[FTEF]]),0)</f>
        <v>0</v>
      </c>
      <c r="AN1823">
        <f>IF(Source[[#This Row],[Credit_Noncredit]]="Credit",Source[[#This Row],[Census Enrollment]],Source[[#This Row],[Noncredit Avg. Attendance]])</f>
        <v>18</v>
      </c>
    </row>
    <row r="1824" spans="1:40" x14ac:dyDescent="0.25">
      <c r="A1824" t="s">
        <v>4581</v>
      </c>
      <c r="B1824" t="s">
        <v>886</v>
      </c>
      <c r="C1824" t="s">
        <v>632</v>
      </c>
      <c r="D1824" t="s">
        <v>1475</v>
      </c>
      <c r="E1824" s="4">
        <v>36841</v>
      </c>
      <c r="F1824" s="4" t="s">
        <v>1476</v>
      </c>
      <c r="G1824" s="4" t="s">
        <v>1477</v>
      </c>
      <c r="H1824" t="str">
        <f>CONCATENATE(Source[[#This Row],[Subject]],TRIM(Source[[#This Row],[Course]]))</f>
        <v>DANC119A</v>
      </c>
      <c r="I1824" t="str">
        <f>VLOOKUP(Source[[#This Row],[SubjCrse]],'Courses and Categories'!$E$2:$G$1816,3,FALSE)</f>
        <v>Credit PE/Dance Activity</v>
      </c>
      <c r="J1824">
        <v>2</v>
      </c>
      <c r="K1824" t="s">
        <v>1478</v>
      </c>
      <c r="L1824" t="s">
        <v>39</v>
      </c>
      <c r="M1824" t="s">
        <v>1063</v>
      </c>
      <c r="N1824" t="s">
        <v>185</v>
      </c>
      <c r="O1824">
        <v>1510</v>
      </c>
      <c r="P1824">
        <v>1700</v>
      </c>
      <c r="Q1824" t="s">
        <v>675</v>
      </c>
      <c r="R1824">
        <v>307</v>
      </c>
      <c r="S1824" t="s">
        <v>134</v>
      </c>
      <c r="T1824">
        <v>1</v>
      </c>
      <c r="U1824" s="1">
        <v>43479</v>
      </c>
      <c r="V1824" s="1">
        <v>43607</v>
      </c>
      <c r="W1824" t="s">
        <v>5330</v>
      </c>
      <c r="X1824" t="s">
        <v>1929</v>
      </c>
      <c r="Y1824">
        <v>28</v>
      </c>
      <c r="Z1824">
        <v>20</v>
      </c>
      <c r="AA1824">
        <v>35</v>
      </c>
      <c r="AB1824">
        <v>57.142899999999997</v>
      </c>
      <c r="AD1824">
        <f>IF(ISBLANK(Source[[#This Row],[CrosslistID]]),1,1/COUNTIFS(Source[CrosslistID],Source[[#This Row],[CrosslistID]],Source[TermDesc],Source[[#This Row],[TermDesc]]))</f>
        <v>1</v>
      </c>
      <c r="AG1824">
        <v>0</v>
      </c>
      <c r="AH1824">
        <v>57.142899999999997</v>
      </c>
      <c r="AI1824">
        <v>1.8</v>
      </c>
      <c r="AJ1824">
        <v>1.8667</v>
      </c>
      <c r="AK1824">
        <v>0.1</v>
      </c>
      <c r="AL18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24">
        <f>IF(AND(Source[[#This Row],[Credit_Noncredit]]="Noncredit",Source[[#This Row],[FTEF]]&gt;0),Source[[#This Row],[NC XLST FTES]]*525/(437.5*Source[[#This Row],[FTEF]]),0)</f>
        <v>0</v>
      </c>
      <c r="AN1824">
        <f>IF(Source[[#This Row],[Credit_Noncredit]]="Credit",Source[[#This Row],[Census Enrollment]],Source[[#This Row],[Noncredit Avg. Attendance]])</f>
        <v>28</v>
      </c>
    </row>
    <row r="1825" spans="1:40" x14ac:dyDescent="0.25">
      <c r="A1825" t="s">
        <v>4581</v>
      </c>
      <c r="B1825" t="s">
        <v>886</v>
      </c>
      <c r="C1825" t="s">
        <v>632</v>
      </c>
      <c r="D1825" t="s">
        <v>1475</v>
      </c>
      <c r="E1825" s="4">
        <v>36842</v>
      </c>
      <c r="F1825" s="4" t="s">
        <v>1476</v>
      </c>
      <c r="G1825" s="4" t="s">
        <v>3641</v>
      </c>
      <c r="H1825" t="str">
        <f>CONCATENATE(Source[[#This Row],[Subject]],TRIM(Source[[#This Row],[Course]]))</f>
        <v>DANC119B</v>
      </c>
      <c r="I1825" t="str">
        <f>VLOOKUP(Source[[#This Row],[SubjCrse]],'Courses and Categories'!$E$2:$G$1816,3,FALSE)</f>
        <v>Credit PE/Dance Activity</v>
      </c>
      <c r="J1825">
        <v>1</v>
      </c>
      <c r="K1825" t="s">
        <v>3642</v>
      </c>
      <c r="L1825" t="s">
        <v>39</v>
      </c>
      <c r="M1825" t="s">
        <v>1063</v>
      </c>
      <c r="N1825" t="s">
        <v>50</v>
      </c>
      <c r="O1825">
        <v>1210</v>
      </c>
      <c r="P1825">
        <v>1400</v>
      </c>
      <c r="Q1825" t="s">
        <v>675</v>
      </c>
      <c r="R1825">
        <v>307</v>
      </c>
      <c r="S1825" t="s">
        <v>134</v>
      </c>
      <c r="T1825">
        <v>1</v>
      </c>
      <c r="U1825" s="1">
        <v>43479</v>
      </c>
      <c r="V1825" s="1">
        <v>43607</v>
      </c>
      <c r="W1825" t="s">
        <v>5330</v>
      </c>
      <c r="X1825" t="s">
        <v>1929</v>
      </c>
      <c r="Y1825">
        <v>18</v>
      </c>
      <c r="Z1825">
        <v>14</v>
      </c>
      <c r="AA1825">
        <v>20</v>
      </c>
      <c r="AB1825">
        <v>70</v>
      </c>
      <c r="AC1825" t="s">
        <v>5331</v>
      </c>
      <c r="AD1825">
        <f>IF(ISBLANK(Source[[#This Row],[CrosslistID]]),1,1/COUNTIFS(Source[CrosslistID],Source[[#This Row],[CrosslistID]],Source[TermDesc],Source[[#This Row],[TermDesc]]))</f>
        <v>0.5</v>
      </c>
      <c r="AE1825">
        <v>33</v>
      </c>
      <c r="AF1825">
        <v>40</v>
      </c>
      <c r="AG1825">
        <v>82.5</v>
      </c>
      <c r="AH1825">
        <v>82.5</v>
      </c>
      <c r="AI1825">
        <v>1.2</v>
      </c>
      <c r="AJ1825">
        <v>1.2</v>
      </c>
      <c r="AK1825">
        <v>0.1</v>
      </c>
      <c r="AL18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25">
        <f>IF(AND(Source[[#This Row],[Credit_Noncredit]]="Noncredit",Source[[#This Row],[FTEF]]&gt;0),Source[[#This Row],[NC XLST FTES]]*525/(437.5*Source[[#This Row],[FTEF]]),0)</f>
        <v>0</v>
      </c>
      <c r="AN1825">
        <f>IF(Source[[#This Row],[Credit_Noncredit]]="Credit",Source[[#This Row],[Census Enrollment]],Source[[#This Row],[Noncredit Avg. Attendance]])</f>
        <v>18</v>
      </c>
    </row>
    <row r="1826" spans="1:40" x14ac:dyDescent="0.25">
      <c r="A1826" t="s">
        <v>4581</v>
      </c>
      <c r="B1826" t="s">
        <v>886</v>
      </c>
      <c r="C1826" t="s">
        <v>632</v>
      </c>
      <c r="D1826" t="s">
        <v>1475</v>
      </c>
      <c r="E1826" s="4">
        <v>37954</v>
      </c>
      <c r="F1826" s="4" t="s">
        <v>1476</v>
      </c>
      <c r="G1826" s="4" t="s">
        <v>3644</v>
      </c>
      <c r="H1826" t="str">
        <f>CONCATENATE(Source[[#This Row],[Subject]],TRIM(Source[[#This Row],[Course]]))</f>
        <v>DANC119C</v>
      </c>
      <c r="I1826" t="str">
        <f>VLOOKUP(Source[[#This Row],[SubjCrse]],'Courses and Categories'!$E$2:$G$1816,3,FALSE)</f>
        <v>Credit PE/Dance Activity</v>
      </c>
      <c r="J1826">
        <v>501</v>
      </c>
      <c r="K1826" t="s">
        <v>3645</v>
      </c>
      <c r="L1826" t="s">
        <v>87</v>
      </c>
      <c r="M1826" t="s">
        <v>1063</v>
      </c>
      <c r="N1826" t="s">
        <v>820</v>
      </c>
      <c r="O1826" t="s">
        <v>425</v>
      </c>
      <c r="P1826" t="s">
        <v>790</v>
      </c>
      <c r="Q1826" t="s">
        <v>1534</v>
      </c>
      <c r="R1826" t="s">
        <v>5332</v>
      </c>
      <c r="S1826" t="s">
        <v>134</v>
      </c>
      <c r="T1826">
        <v>1</v>
      </c>
      <c r="U1826" s="1">
        <v>43479</v>
      </c>
      <c r="V1826" s="1">
        <v>43607</v>
      </c>
      <c r="W1826" t="s">
        <v>5333</v>
      </c>
      <c r="X1826" t="s">
        <v>1929</v>
      </c>
      <c r="Y1826">
        <v>13</v>
      </c>
      <c r="Z1826">
        <v>9</v>
      </c>
      <c r="AA1826">
        <v>15</v>
      </c>
      <c r="AB1826">
        <v>60</v>
      </c>
      <c r="AC1826" t="s">
        <v>3643</v>
      </c>
      <c r="AD1826">
        <f>IF(ISBLANK(Source[[#This Row],[CrosslistID]]),1,1/COUNTIFS(Source[CrosslistID],Source[[#This Row],[CrosslistID]],Source[TermDesc],Source[[#This Row],[TermDesc]]))</f>
        <v>0.33333333333333331</v>
      </c>
      <c r="AE1826">
        <v>24</v>
      </c>
      <c r="AF1826">
        <v>40</v>
      </c>
      <c r="AG1826">
        <v>60</v>
      </c>
      <c r="AH1826">
        <v>60</v>
      </c>
      <c r="AI1826">
        <v>0.86699999999999999</v>
      </c>
      <c r="AJ1826">
        <v>0.86699999999999999</v>
      </c>
      <c r="AK1826">
        <v>0</v>
      </c>
      <c r="AL18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26">
        <f>IF(AND(Source[[#This Row],[Credit_Noncredit]]="Noncredit",Source[[#This Row],[FTEF]]&gt;0),Source[[#This Row],[NC XLST FTES]]*525/(437.5*Source[[#This Row],[FTEF]]),0)</f>
        <v>0</v>
      </c>
      <c r="AN1826">
        <f>IF(Source[[#This Row],[Credit_Noncredit]]="Credit",Source[[#This Row],[Census Enrollment]],Source[[#This Row],[Noncredit Avg. Attendance]])</f>
        <v>13</v>
      </c>
    </row>
    <row r="1827" spans="1:40" x14ac:dyDescent="0.25">
      <c r="A1827" t="s">
        <v>4581</v>
      </c>
      <c r="B1827" t="s">
        <v>886</v>
      </c>
      <c r="C1827" t="s">
        <v>632</v>
      </c>
      <c r="D1827" t="s">
        <v>1475</v>
      </c>
      <c r="E1827" s="4">
        <v>38359</v>
      </c>
      <c r="F1827" s="4" t="s">
        <v>1476</v>
      </c>
      <c r="G1827" s="4" t="s">
        <v>5334</v>
      </c>
      <c r="H1827" t="str">
        <f>CONCATENATE(Source[[#This Row],[Subject]],TRIM(Source[[#This Row],[Course]]))</f>
        <v>DANC119D</v>
      </c>
      <c r="I1827" t="str">
        <f>VLOOKUP(Source[[#This Row],[SubjCrse]],'Courses and Categories'!$E$2:$G$1816,3,FALSE)</f>
        <v>Credit PE/Dance Activity</v>
      </c>
      <c r="J1827">
        <v>501</v>
      </c>
      <c r="K1827" t="s">
        <v>5335</v>
      </c>
      <c r="L1827" t="s">
        <v>87</v>
      </c>
      <c r="M1827" t="s">
        <v>1063</v>
      </c>
      <c r="N1827" t="s">
        <v>797</v>
      </c>
      <c r="O1827" t="s">
        <v>425</v>
      </c>
      <c r="P1827" t="s">
        <v>790</v>
      </c>
      <c r="Q1827" t="s">
        <v>1534</v>
      </c>
      <c r="R1827" t="s">
        <v>5332</v>
      </c>
      <c r="S1827" t="s">
        <v>134</v>
      </c>
      <c r="T1827">
        <v>1</v>
      </c>
      <c r="U1827" s="1">
        <v>43479</v>
      </c>
      <c r="V1827" s="1">
        <v>43607</v>
      </c>
      <c r="W1827" t="s">
        <v>5333</v>
      </c>
      <c r="X1827" t="s">
        <v>1929</v>
      </c>
      <c r="Y1827">
        <v>8</v>
      </c>
      <c r="Z1827">
        <v>8</v>
      </c>
      <c r="AA1827">
        <v>15</v>
      </c>
      <c r="AB1827">
        <v>53.333300000000001</v>
      </c>
      <c r="AC1827" t="s">
        <v>3643</v>
      </c>
      <c r="AD1827">
        <f>IF(ISBLANK(Source[[#This Row],[CrosslistID]]),1,1/COUNTIFS(Source[CrosslistID],Source[[#This Row],[CrosslistID]],Source[TermDesc],Source[[#This Row],[TermDesc]]))</f>
        <v>0.33333333333333331</v>
      </c>
      <c r="AE1827">
        <v>24</v>
      </c>
      <c r="AF1827">
        <v>40</v>
      </c>
      <c r="AG1827">
        <v>60</v>
      </c>
      <c r="AH1827">
        <v>60</v>
      </c>
      <c r="AI1827">
        <v>1.0669999999999999</v>
      </c>
      <c r="AJ1827">
        <v>1.0669999999999999</v>
      </c>
      <c r="AK1827">
        <v>0</v>
      </c>
      <c r="AL18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27">
        <f>IF(AND(Source[[#This Row],[Credit_Noncredit]]="Noncredit",Source[[#This Row],[FTEF]]&gt;0),Source[[#This Row],[NC XLST FTES]]*525/(437.5*Source[[#This Row],[FTEF]]),0)</f>
        <v>0</v>
      </c>
      <c r="AN1827">
        <f>IF(Source[[#This Row],[Credit_Noncredit]]="Credit",Source[[#This Row],[Census Enrollment]],Source[[#This Row],[Noncredit Avg. Attendance]])</f>
        <v>8</v>
      </c>
    </row>
    <row r="1828" spans="1:40" x14ac:dyDescent="0.25">
      <c r="A1828" t="s">
        <v>4581</v>
      </c>
      <c r="B1828" t="s">
        <v>886</v>
      </c>
      <c r="C1828" t="s">
        <v>632</v>
      </c>
      <c r="D1828" t="s">
        <v>1475</v>
      </c>
      <c r="E1828" s="4">
        <v>33408</v>
      </c>
      <c r="F1828" s="4" t="s">
        <v>1476</v>
      </c>
      <c r="G1828" s="4" t="s">
        <v>5336</v>
      </c>
      <c r="H1828" t="str">
        <f>CONCATENATE(Source[[#This Row],[Subject]],TRIM(Source[[#This Row],[Course]]))</f>
        <v>DANC121B</v>
      </c>
      <c r="I1828" t="str">
        <f>VLOOKUP(Source[[#This Row],[SubjCrse]],'Courses and Categories'!$E$2:$G$1816,3,FALSE)</f>
        <v>Credit PE/Dance Activity</v>
      </c>
      <c r="J1828">
        <v>501</v>
      </c>
      <c r="K1828" t="s">
        <v>5337</v>
      </c>
      <c r="L1828" t="s">
        <v>87</v>
      </c>
      <c r="M1828" t="s">
        <v>1063</v>
      </c>
      <c r="N1828" t="s">
        <v>797</v>
      </c>
      <c r="O1828" t="s">
        <v>425</v>
      </c>
      <c r="P1828" t="s">
        <v>790</v>
      </c>
      <c r="Q1828" t="s">
        <v>1534</v>
      </c>
      <c r="R1828" t="s">
        <v>5332</v>
      </c>
      <c r="S1828" t="s">
        <v>134</v>
      </c>
      <c r="T1828">
        <v>1</v>
      </c>
      <c r="U1828" s="1">
        <v>43479</v>
      </c>
      <c r="V1828" s="1">
        <v>43607</v>
      </c>
      <c r="W1828" t="s">
        <v>5333</v>
      </c>
      <c r="X1828" t="s">
        <v>1929</v>
      </c>
      <c r="Y1828">
        <v>5</v>
      </c>
      <c r="Z1828">
        <v>3</v>
      </c>
      <c r="AA1828">
        <v>15</v>
      </c>
      <c r="AB1828">
        <v>20</v>
      </c>
      <c r="AC1828" t="s">
        <v>3643</v>
      </c>
      <c r="AD1828">
        <f>IF(ISBLANK(Source[[#This Row],[CrosslistID]]),1,1/COUNTIFS(Source[CrosslistID],Source[[#This Row],[CrosslistID]],Source[TermDesc],Source[[#This Row],[TermDesc]]))</f>
        <v>0.33333333333333331</v>
      </c>
      <c r="AE1828">
        <v>24</v>
      </c>
      <c r="AF1828">
        <v>40</v>
      </c>
      <c r="AG1828">
        <v>60</v>
      </c>
      <c r="AH1828">
        <v>60</v>
      </c>
      <c r="AI1828">
        <v>0.53300000000000003</v>
      </c>
      <c r="AJ1828">
        <v>0.6663</v>
      </c>
      <c r="AK1828">
        <v>0.20039999999999999</v>
      </c>
      <c r="AL18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28">
        <f>IF(AND(Source[[#This Row],[Credit_Noncredit]]="Noncredit",Source[[#This Row],[FTEF]]&gt;0),Source[[#This Row],[NC XLST FTES]]*525/(437.5*Source[[#This Row],[FTEF]]),0)</f>
        <v>0</v>
      </c>
      <c r="AN1828">
        <f>IF(Source[[#This Row],[Credit_Noncredit]]="Credit",Source[[#This Row],[Census Enrollment]],Source[[#This Row],[Noncredit Avg. Attendance]])</f>
        <v>5</v>
      </c>
    </row>
    <row r="1829" spans="1:40" x14ac:dyDescent="0.25">
      <c r="A1829" t="s">
        <v>4581</v>
      </c>
      <c r="B1829" t="s">
        <v>886</v>
      </c>
      <c r="C1829" t="s">
        <v>632</v>
      </c>
      <c r="D1829" t="s">
        <v>1475</v>
      </c>
      <c r="E1829" s="4">
        <v>36225</v>
      </c>
      <c r="F1829" s="4" t="s">
        <v>1476</v>
      </c>
      <c r="G1829" s="4" t="s">
        <v>1480</v>
      </c>
      <c r="H1829" t="str">
        <f>CONCATENATE(Source[[#This Row],[Subject]],TRIM(Source[[#This Row],[Course]]))</f>
        <v>DANC124A</v>
      </c>
      <c r="I1829" t="str">
        <f>VLOOKUP(Source[[#This Row],[SubjCrse]],'Courses and Categories'!$E$2:$G$1816,3,FALSE)</f>
        <v>Credit PE/Dance Activity</v>
      </c>
      <c r="J1829">
        <v>1</v>
      </c>
      <c r="K1829" t="s">
        <v>1481</v>
      </c>
      <c r="L1829" t="s">
        <v>39</v>
      </c>
      <c r="M1829" t="s">
        <v>1063</v>
      </c>
      <c r="N1829" t="s">
        <v>185</v>
      </c>
      <c r="O1829">
        <v>1310</v>
      </c>
      <c r="P1829">
        <v>1500</v>
      </c>
      <c r="Q1829" t="s">
        <v>675</v>
      </c>
      <c r="R1829">
        <v>307</v>
      </c>
      <c r="S1829" t="s">
        <v>134</v>
      </c>
      <c r="T1829">
        <v>1</v>
      </c>
      <c r="U1829" s="1">
        <v>43479</v>
      </c>
      <c r="V1829" s="1">
        <v>43607</v>
      </c>
      <c r="W1829" t="s">
        <v>3636</v>
      </c>
      <c r="X1829" t="s">
        <v>1929</v>
      </c>
      <c r="Y1829">
        <v>20</v>
      </c>
      <c r="Z1829">
        <v>19</v>
      </c>
      <c r="AA1829">
        <v>30</v>
      </c>
      <c r="AB1829">
        <v>63.333300000000001</v>
      </c>
      <c r="AD1829">
        <f>IF(ISBLANK(Source[[#This Row],[CrosslistID]]),1,1/COUNTIFS(Source[CrosslistID],Source[[#This Row],[CrosslistID]],Source[TermDesc],Source[[#This Row],[TermDesc]]))</f>
        <v>1</v>
      </c>
      <c r="AG1829">
        <v>0</v>
      </c>
      <c r="AH1829">
        <v>63.333300000000001</v>
      </c>
      <c r="AI1829">
        <v>1.2669999999999999</v>
      </c>
      <c r="AJ1829">
        <v>1.3337000000000001</v>
      </c>
      <c r="AK1829">
        <v>0.1</v>
      </c>
      <c r="AL18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29">
        <f>IF(AND(Source[[#This Row],[Credit_Noncredit]]="Noncredit",Source[[#This Row],[FTEF]]&gt;0),Source[[#This Row],[NC XLST FTES]]*525/(437.5*Source[[#This Row],[FTEF]]),0)</f>
        <v>0</v>
      </c>
      <c r="AN1829">
        <f>IF(Source[[#This Row],[Credit_Noncredit]]="Credit",Source[[#This Row],[Census Enrollment]],Source[[#This Row],[Noncredit Avg. Attendance]])</f>
        <v>20</v>
      </c>
    </row>
    <row r="1830" spans="1:40" x14ac:dyDescent="0.25">
      <c r="A1830" t="s">
        <v>4581</v>
      </c>
      <c r="B1830" t="s">
        <v>886</v>
      </c>
      <c r="C1830" t="s">
        <v>632</v>
      </c>
      <c r="D1830" t="s">
        <v>1475</v>
      </c>
      <c r="E1830" s="4">
        <v>39031</v>
      </c>
      <c r="F1830" s="4" t="s">
        <v>1476</v>
      </c>
      <c r="G1830" s="4" t="s">
        <v>1480</v>
      </c>
      <c r="H1830" t="str">
        <f>CONCATENATE(Source[[#This Row],[Subject]],TRIM(Source[[#This Row],[Course]]))</f>
        <v>DANC124A</v>
      </c>
      <c r="I1830" t="str">
        <f>VLOOKUP(Source[[#This Row],[SubjCrse]],'Courses and Categories'!$E$2:$G$1816,3,FALSE)</f>
        <v>Credit PE/Dance Activity</v>
      </c>
      <c r="J1830">
        <v>501</v>
      </c>
      <c r="K1830" t="s">
        <v>1481</v>
      </c>
      <c r="L1830" t="s">
        <v>87</v>
      </c>
      <c r="M1830" t="s">
        <v>1063</v>
      </c>
      <c r="N1830" t="s">
        <v>50</v>
      </c>
      <c r="O1830">
        <v>1810</v>
      </c>
      <c r="P1830">
        <v>2000</v>
      </c>
      <c r="Q1830" t="s">
        <v>675</v>
      </c>
      <c r="R1830">
        <v>301</v>
      </c>
      <c r="S1830" t="s">
        <v>134</v>
      </c>
      <c r="T1830">
        <v>1</v>
      </c>
      <c r="U1830" s="1">
        <v>43479</v>
      </c>
      <c r="V1830" s="1">
        <v>43607</v>
      </c>
      <c r="W1830" t="s">
        <v>1482</v>
      </c>
      <c r="X1830" t="s">
        <v>1929</v>
      </c>
      <c r="Y1830">
        <v>28</v>
      </c>
      <c r="Z1830">
        <v>24</v>
      </c>
      <c r="AA1830">
        <v>30</v>
      </c>
      <c r="AB1830">
        <v>80</v>
      </c>
      <c r="AD1830">
        <f>IF(ISBLANK(Source[[#This Row],[CrosslistID]]),1,1/COUNTIFS(Source[CrosslistID],Source[[#This Row],[CrosslistID]],Source[TermDesc],Source[[#This Row],[TermDesc]]))</f>
        <v>1</v>
      </c>
      <c r="AG1830">
        <v>0</v>
      </c>
      <c r="AH1830">
        <v>80</v>
      </c>
      <c r="AI1830">
        <v>1.867</v>
      </c>
      <c r="AJ1830">
        <v>1.867</v>
      </c>
      <c r="AK1830">
        <v>0.1</v>
      </c>
      <c r="AL18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30">
        <f>IF(AND(Source[[#This Row],[Credit_Noncredit]]="Noncredit",Source[[#This Row],[FTEF]]&gt;0),Source[[#This Row],[NC XLST FTES]]*525/(437.5*Source[[#This Row],[FTEF]]),0)</f>
        <v>0</v>
      </c>
      <c r="AN1830">
        <f>IF(Source[[#This Row],[Credit_Noncredit]]="Credit",Source[[#This Row],[Census Enrollment]],Source[[#This Row],[Noncredit Avg. Attendance]])</f>
        <v>28</v>
      </c>
    </row>
    <row r="1831" spans="1:40" x14ac:dyDescent="0.25">
      <c r="A1831" t="s">
        <v>4581</v>
      </c>
      <c r="B1831" t="s">
        <v>886</v>
      </c>
      <c r="C1831" t="s">
        <v>632</v>
      </c>
      <c r="D1831" t="s">
        <v>1475</v>
      </c>
      <c r="E1831" s="4">
        <v>36227</v>
      </c>
      <c r="F1831" s="4" t="s">
        <v>1476</v>
      </c>
      <c r="G1831" s="4" t="s">
        <v>1484</v>
      </c>
      <c r="H1831" t="str">
        <f>CONCATENATE(Source[[#This Row],[Subject]],TRIM(Source[[#This Row],[Course]]))</f>
        <v>DANC124B</v>
      </c>
      <c r="I1831" t="str">
        <f>VLOOKUP(Source[[#This Row],[SubjCrse]],'Courses and Categories'!$E$2:$G$1816,3,FALSE)</f>
        <v>Credit PE/Dance Activity</v>
      </c>
      <c r="J1831">
        <v>601</v>
      </c>
      <c r="K1831" t="s">
        <v>1485</v>
      </c>
      <c r="L1831" t="s">
        <v>50</v>
      </c>
      <c r="M1831" t="s">
        <v>1063</v>
      </c>
      <c r="N1831" t="s">
        <v>51</v>
      </c>
      <c r="O1831">
        <v>1410</v>
      </c>
      <c r="P1831">
        <v>1600</v>
      </c>
      <c r="Q1831" t="s">
        <v>675</v>
      </c>
      <c r="R1831">
        <v>307</v>
      </c>
      <c r="S1831" t="s">
        <v>134</v>
      </c>
      <c r="T1831">
        <v>1</v>
      </c>
      <c r="U1831" s="1">
        <v>43479</v>
      </c>
      <c r="V1831" s="1">
        <v>43607</v>
      </c>
      <c r="W1831" t="s">
        <v>3636</v>
      </c>
      <c r="X1831" t="s">
        <v>1929</v>
      </c>
      <c r="Y1831">
        <v>17</v>
      </c>
      <c r="Z1831">
        <v>15</v>
      </c>
      <c r="AA1831">
        <v>20</v>
      </c>
      <c r="AB1831">
        <v>75</v>
      </c>
      <c r="AC1831" t="s">
        <v>5338</v>
      </c>
      <c r="AD1831">
        <f>IF(ISBLANK(Source[[#This Row],[CrosslistID]]),1,1/COUNTIFS(Source[CrosslistID],Source[[#This Row],[CrosslistID]],Source[TermDesc],Source[[#This Row],[TermDesc]]))</f>
        <v>0.5</v>
      </c>
      <c r="AE1831">
        <v>22</v>
      </c>
      <c r="AF1831">
        <v>40</v>
      </c>
      <c r="AG1831">
        <v>55</v>
      </c>
      <c r="AH1831">
        <v>55</v>
      </c>
      <c r="AI1831">
        <v>1.0669999999999999</v>
      </c>
      <c r="AJ1831">
        <v>1.1336999999999999</v>
      </c>
      <c r="AK1831">
        <v>0.1</v>
      </c>
      <c r="AL18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31">
        <f>IF(AND(Source[[#This Row],[Credit_Noncredit]]="Noncredit",Source[[#This Row],[FTEF]]&gt;0),Source[[#This Row],[NC XLST FTES]]*525/(437.5*Source[[#This Row],[FTEF]]),0)</f>
        <v>0</v>
      </c>
      <c r="AN1831">
        <f>IF(Source[[#This Row],[Credit_Noncredit]]="Credit",Source[[#This Row],[Census Enrollment]],Source[[#This Row],[Noncredit Avg. Attendance]])</f>
        <v>17</v>
      </c>
    </row>
    <row r="1832" spans="1:40" x14ac:dyDescent="0.25">
      <c r="A1832" t="s">
        <v>4581</v>
      </c>
      <c r="B1832" t="s">
        <v>886</v>
      </c>
      <c r="C1832" t="s">
        <v>632</v>
      </c>
      <c r="D1832" t="s">
        <v>1475</v>
      </c>
      <c r="E1832" s="4">
        <v>36837</v>
      </c>
      <c r="F1832" s="4" t="s">
        <v>1476</v>
      </c>
      <c r="G1832" s="4" t="s">
        <v>3649</v>
      </c>
      <c r="H1832" t="str">
        <f>CONCATENATE(Source[[#This Row],[Subject]],TRIM(Source[[#This Row],[Course]]))</f>
        <v>DANC124C</v>
      </c>
      <c r="I1832" t="str">
        <f>VLOOKUP(Source[[#This Row],[SubjCrse]],'Courses and Categories'!$E$2:$G$1816,3,FALSE)</f>
        <v>Credit PE/Dance Activity</v>
      </c>
      <c r="J1832">
        <v>1</v>
      </c>
      <c r="K1832" t="s">
        <v>3650</v>
      </c>
      <c r="L1832" t="s">
        <v>39</v>
      </c>
      <c r="M1832" t="s">
        <v>1063</v>
      </c>
      <c r="N1832" t="s">
        <v>41</v>
      </c>
      <c r="O1832">
        <v>1110</v>
      </c>
      <c r="P1832">
        <v>1300</v>
      </c>
      <c r="Q1832" t="s">
        <v>675</v>
      </c>
      <c r="R1832">
        <v>307</v>
      </c>
      <c r="S1832" t="s">
        <v>134</v>
      </c>
      <c r="T1832">
        <v>1</v>
      </c>
      <c r="U1832" s="1">
        <v>43479</v>
      </c>
      <c r="V1832" s="1">
        <v>43607</v>
      </c>
      <c r="W1832" t="s">
        <v>3636</v>
      </c>
      <c r="X1832" t="s">
        <v>1929</v>
      </c>
      <c r="Y1832">
        <v>7</v>
      </c>
      <c r="Z1832">
        <v>6</v>
      </c>
      <c r="AA1832">
        <v>20</v>
      </c>
      <c r="AB1832">
        <v>30</v>
      </c>
      <c r="AC1832" t="s">
        <v>3633</v>
      </c>
      <c r="AD1832">
        <f>IF(ISBLANK(Source[[#This Row],[CrosslistID]]),1,1/COUNTIFS(Source[CrosslistID],Source[[#This Row],[CrosslistID]],Source[TermDesc],Source[[#This Row],[TermDesc]]))</f>
        <v>0.25</v>
      </c>
      <c r="AE1832">
        <v>30</v>
      </c>
      <c r="AF1832">
        <v>40</v>
      </c>
      <c r="AG1832">
        <v>75</v>
      </c>
      <c r="AH1832">
        <v>75</v>
      </c>
      <c r="AI1832">
        <v>0.46700000000000003</v>
      </c>
      <c r="AJ1832">
        <v>0.46700000000000003</v>
      </c>
      <c r="AK1832">
        <v>0</v>
      </c>
      <c r="AL18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32">
        <f>IF(AND(Source[[#This Row],[Credit_Noncredit]]="Noncredit",Source[[#This Row],[FTEF]]&gt;0),Source[[#This Row],[NC XLST FTES]]*525/(437.5*Source[[#This Row],[FTEF]]),0)</f>
        <v>0</v>
      </c>
      <c r="AN1832">
        <f>IF(Source[[#This Row],[Credit_Noncredit]]="Credit",Source[[#This Row],[Census Enrollment]],Source[[#This Row],[Noncredit Avg. Attendance]])</f>
        <v>7</v>
      </c>
    </row>
    <row r="1833" spans="1:40" x14ac:dyDescent="0.25">
      <c r="A1833" t="s">
        <v>4581</v>
      </c>
      <c r="B1833" t="s">
        <v>886</v>
      </c>
      <c r="C1833" t="s">
        <v>632</v>
      </c>
      <c r="D1833" t="s">
        <v>1475</v>
      </c>
      <c r="E1833" s="4">
        <v>37955</v>
      </c>
      <c r="F1833" s="4" t="s">
        <v>1476</v>
      </c>
      <c r="G1833" s="4" t="s">
        <v>3649</v>
      </c>
      <c r="H1833" t="str">
        <f>CONCATENATE(Source[[#This Row],[Subject]],TRIM(Source[[#This Row],[Course]]))</f>
        <v>DANC124C</v>
      </c>
      <c r="I1833" t="str">
        <f>VLOOKUP(Source[[#This Row],[SubjCrse]],'Courses and Categories'!$E$2:$G$1816,3,FALSE)</f>
        <v>Credit PE/Dance Activity</v>
      </c>
      <c r="J1833">
        <v>601</v>
      </c>
      <c r="K1833" t="s">
        <v>3650</v>
      </c>
      <c r="L1833" t="s">
        <v>50</v>
      </c>
      <c r="M1833" t="s">
        <v>1063</v>
      </c>
      <c r="N1833" t="s">
        <v>51</v>
      </c>
      <c r="O1833">
        <v>1410</v>
      </c>
      <c r="P1833">
        <v>1600</v>
      </c>
      <c r="Q1833" t="s">
        <v>675</v>
      </c>
      <c r="R1833">
        <v>307</v>
      </c>
      <c r="S1833" t="s">
        <v>134</v>
      </c>
      <c r="T1833">
        <v>1</v>
      </c>
      <c r="U1833" s="1">
        <v>43479</v>
      </c>
      <c r="V1833" s="1">
        <v>43607</v>
      </c>
      <c r="W1833" t="s">
        <v>3636</v>
      </c>
      <c r="X1833" t="s">
        <v>1929</v>
      </c>
      <c r="Y1833">
        <v>7</v>
      </c>
      <c r="Z1833">
        <v>7</v>
      </c>
      <c r="AA1833">
        <v>15</v>
      </c>
      <c r="AB1833">
        <v>46.666699999999999</v>
      </c>
      <c r="AC1833" t="s">
        <v>5338</v>
      </c>
      <c r="AD1833">
        <f>IF(ISBLANK(Source[[#This Row],[CrosslistID]]),1,1/COUNTIFS(Source[CrosslistID],Source[[#This Row],[CrosslistID]],Source[TermDesc],Source[[#This Row],[TermDesc]]))</f>
        <v>0.5</v>
      </c>
      <c r="AE1833">
        <v>22</v>
      </c>
      <c r="AF1833">
        <v>40</v>
      </c>
      <c r="AG1833">
        <v>55</v>
      </c>
      <c r="AH1833">
        <v>55</v>
      </c>
      <c r="AI1833">
        <v>0.46700000000000003</v>
      </c>
      <c r="AJ1833">
        <v>0.46700000000000003</v>
      </c>
      <c r="AK1833">
        <v>0</v>
      </c>
      <c r="AL18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33">
        <f>IF(AND(Source[[#This Row],[Credit_Noncredit]]="Noncredit",Source[[#This Row],[FTEF]]&gt;0),Source[[#This Row],[NC XLST FTES]]*525/(437.5*Source[[#This Row],[FTEF]]),0)</f>
        <v>0</v>
      </c>
      <c r="AN1833">
        <f>IF(Source[[#This Row],[Credit_Noncredit]]="Credit",Source[[#This Row],[Census Enrollment]],Source[[#This Row],[Noncredit Avg. Attendance]])</f>
        <v>7</v>
      </c>
    </row>
    <row r="1834" spans="1:40" x14ac:dyDescent="0.25">
      <c r="A1834" t="s">
        <v>4581</v>
      </c>
      <c r="B1834" t="s">
        <v>886</v>
      </c>
      <c r="C1834" t="s">
        <v>632</v>
      </c>
      <c r="D1834" t="s">
        <v>1475</v>
      </c>
      <c r="E1834" s="4">
        <v>37956</v>
      </c>
      <c r="F1834" s="4" t="s">
        <v>1476</v>
      </c>
      <c r="G1834" s="4" t="s">
        <v>5339</v>
      </c>
      <c r="H1834" t="str">
        <f>CONCATENATE(Source[[#This Row],[Subject]],TRIM(Source[[#This Row],[Course]]))</f>
        <v>DANC124D</v>
      </c>
      <c r="I1834" t="str">
        <f>VLOOKUP(Source[[#This Row],[SubjCrse]],'Courses and Categories'!$E$2:$G$1816,3,FALSE)</f>
        <v>Credit PE/Dance Activity</v>
      </c>
      <c r="J1834">
        <v>1</v>
      </c>
      <c r="K1834" t="s">
        <v>5340</v>
      </c>
      <c r="L1834" t="s">
        <v>39</v>
      </c>
      <c r="M1834" t="s">
        <v>1063</v>
      </c>
      <c r="N1834" t="s">
        <v>59</v>
      </c>
      <c r="O1834">
        <v>1110</v>
      </c>
      <c r="P1834">
        <v>1300</v>
      </c>
      <c r="Q1834" t="s">
        <v>675</v>
      </c>
      <c r="R1834">
        <v>307</v>
      </c>
      <c r="S1834" t="s">
        <v>134</v>
      </c>
      <c r="T1834">
        <v>1</v>
      </c>
      <c r="U1834" s="1">
        <v>43479</v>
      </c>
      <c r="V1834" s="1">
        <v>43607</v>
      </c>
      <c r="W1834" t="s">
        <v>3636</v>
      </c>
      <c r="X1834" t="s">
        <v>1929</v>
      </c>
      <c r="Y1834">
        <v>11</v>
      </c>
      <c r="Z1834">
        <v>8</v>
      </c>
      <c r="AA1834">
        <v>15</v>
      </c>
      <c r="AB1834">
        <v>53.333300000000001</v>
      </c>
      <c r="AC1834" t="s">
        <v>3633</v>
      </c>
      <c r="AD1834">
        <f>IF(ISBLANK(Source[[#This Row],[CrosslistID]]),1,1/COUNTIFS(Source[CrosslistID],Source[[#This Row],[CrosslistID]],Source[TermDesc],Source[[#This Row],[TermDesc]]))</f>
        <v>0.25</v>
      </c>
      <c r="AE1834">
        <v>30</v>
      </c>
      <c r="AF1834">
        <v>40</v>
      </c>
      <c r="AG1834">
        <v>75</v>
      </c>
      <c r="AH1834">
        <v>75</v>
      </c>
      <c r="AI1834">
        <v>1.333</v>
      </c>
      <c r="AJ1834">
        <v>1.4662999999999999</v>
      </c>
      <c r="AK1834">
        <v>0.1</v>
      </c>
      <c r="AL18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34">
        <f>IF(AND(Source[[#This Row],[Credit_Noncredit]]="Noncredit",Source[[#This Row],[FTEF]]&gt;0),Source[[#This Row],[NC XLST FTES]]*525/(437.5*Source[[#This Row],[FTEF]]),0)</f>
        <v>0</v>
      </c>
      <c r="AN1834">
        <f>IF(Source[[#This Row],[Credit_Noncredit]]="Credit",Source[[#This Row],[Census Enrollment]],Source[[#This Row],[Noncredit Avg. Attendance]])</f>
        <v>11</v>
      </c>
    </row>
    <row r="1835" spans="1:40" x14ac:dyDescent="0.25">
      <c r="A1835" t="s">
        <v>4581</v>
      </c>
      <c r="B1835" t="s">
        <v>886</v>
      </c>
      <c r="C1835" t="s">
        <v>632</v>
      </c>
      <c r="D1835" t="s">
        <v>1475</v>
      </c>
      <c r="E1835" s="4">
        <v>33400</v>
      </c>
      <c r="F1835" s="4" t="s">
        <v>1476</v>
      </c>
      <c r="G1835" s="4" t="s">
        <v>5341</v>
      </c>
      <c r="H1835" t="str">
        <f>CONCATENATE(Source[[#This Row],[Subject]],TRIM(Source[[#This Row],[Course]]))</f>
        <v>DANC126B</v>
      </c>
      <c r="I1835" t="str">
        <f>VLOOKUP(Source[[#This Row],[SubjCrse]],'Courses and Categories'!$E$2:$G$1816,3,FALSE)</f>
        <v>Credit PE/Dance Activity</v>
      </c>
      <c r="J1835">
        <v>1</v>
      </c>
      <c r="K1835" t="s">
        <v>5342</v>
      </c>
      <c r="L1835" t="s">
        <v>39</v>
      </c>
      <c r="M1835" t="s">
        <v>1063</v>
      </c>
      <c r="N1835" t="s">
        <v>59</v>
      </c>
      <c r="O1835">
        <v>1110</v>
      </c>
      <c r="P1835">
        <v>1300</v>
      </c>
      <c r="Q1835" t="s">
        <v>675</v>
      </c>
      <c r="R1835">
        <v>307</v>
      </c>
      <c r="S1835" t="s">
        <v>134</v>
      </c>
      <c r="T1835">
        <v>1</v>
      </c>
      <c r="U1835" s="1">
        <v>43479</v>
      </c>
      <c r="V1835" s="1">
        <v>43607</v>
      </c>
      <c r="W1835" t="s">
        <v>3636</v>
      </c>
      <c r="X1835" t="s">
        <v>1929</v>
      </c>
      <c r="Y1835">
        <v>9</v>
      </c>
      <c r="Z1835">
        <v>8</v>
      </c>
      <c r="AA1835">
        <v>15</v>
      </c>
      <c r="AB1835">
        <v>53.333300000000001</v>
      </c>
      <c r="AC1835" t="s">
        <v>3633</v>
      </c>
      <c r="AD1835">
        <f>IF(ISBLANK(Source[[#This Row],[CrosslistID]]),1,1/COUNTIFS(Source[CrosslistID],Source[[#This Row],[CrosslistID]],Source[TermDesc],Source[[#This Row],[TermDesc]]))</f>
        <v>0.25</v>
      </c>
      <c r="AE1835">
        <v>30</v>
      </c>
      <c r="AF1835">
        <v>40</v>
      </c>
      <c r="AG1835">
        <v>75</v>
      </c>
      <c r="AH1835">
        <v>75</v>
      </c>
      <c r="AI1835">
        <v>1.0669999999999999</v>
      </c>
      <c r="AJ1835">
        <v>1.2003999999999999</v>
      </c>
      <c r="AK1835">
        <v>0</v>
      </c>
      <c r="AL18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35">
        <f>IF(AND(Source[[#This Row],[Credit_Noncredit]]="Noncredit",Source[[#This Row],[FTEF]]&gt;0),Source[[#This Row],[NC XLST FTES]]*525/(437.5*Source[[#This Row],[FTEF]]),0)</f>
        <v>0</v>
      </c>
      <c r="AN1835">
        <f>IF(Source[[#This Row],[Credit_Noncredit]]="Credit",Source[[#This Row],[Census Enrollment]],Source[[#This Row],[Noncredit Avg. Attendance]])</f>
        <v>9</v>
      </c>
    </row>
    <row r="1836" spans="1:40" x14ac:dyDescent="0.25">
      <c r="A1836" t="s">
        <v>4581</v>
      </c>
      <c r="B1836" t="s">
        <v>886</v>
      </c>
      <c r="C1836" t="s">
        <v>632</v>
      </c>
      <c r="D1836" t="s">
        <v>1475</v>
      </c>
      <c r="E1836" s="4">
        <v>36229</v>
      </c>
      <c r="F1836" s="4" t="s">
        <v>1476</v>
      </c>
      <c r="G1836" s="4" t="s">
        <v>1486</v>
      </c>
      <c r="H1836" t="str">
        <f>CONCATENATE(Source[[#This Row],[Subject]],TRIM(Source[[#This Row],[Course]]))</f>
        <v>DANC129A</v>
      </c>
      <c r="I1836" t="str">
        <f>VLOOKUP(Source[[#This Row],[SubjCrse]],'Courses and Categories'!$E$2:$G$1816,3,FALSE)</f>
        <v>Credit PE/Dance Activity</v>
      </c>
      <c r="J1836">
        <v>1</v>
      </c>
      <c r="K1836" t="s">
        <v>1487</v>
      </c>
      <c r="L1836" t="s">
        <v>39</v>
      </c>
      <c r="M1836" t="s">
        <v>1063</v>
      </c>
      <c r="N1836" t="s">
        <v>180</v>
      </c>
      <c r="O1836">
        <v>1210</v>
      </c>
      <c r="P1836">
        <v>1400</v>
      </c>
      <c r="Q1836" t="s">
        <v>675</v>
      </c>
      <c r="R1836">
        <v>301</v>
      </c>
      <c r="S1836" t="s">
        <v>134</v>
      </c>
      <c r="T1836">
        <v>1</v>
      </c>
      <c r="U1836" s="1">
        <v>43479</v>
      </c>
      <c r="V1836" s="1">
        <v>43607</v>
      </c>
      <c r="W1836" t="s">
        <v>1482</v>
      </c>
      <c r="X1836" t="s">
        <v>1929</v>
      </c>
      <c r="Y1836">
        <v>23</v>
      </c>
      <c r="Z1836">
        <v>21</v>
      </c>
      <c r="AA1836">
        <v>30</v>
      </c>
      <c r="AB1836">
        <v>70</v>
      </c>
      <c r="AD1836">
        <f>IF(ISBLANK(Source[[#This Row],[CrosslistID]]),1,1/COUNTIFS(Source[CrosslistID],Source[[#This Row],[CrosslistID]],Source[TermDesc],Source[[#This Row],[TermDesc]]))</f>
        <v>1</v>
      </c>
      <c r="AG1836">
        <v>0</v>
      </c>
      <c r="AH1836">
        <v>70</v>
      </c>
      <c r="AI1836">
        <v>1.4</v>
      </c>
      <c r="AJ1836">
        <v>1.5333000000000001</v>
      </c>
      <c r="AK1836">
        <v>0.1</v>
      </c>
      <c r="AL18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36">
        <f>IF(AND(Source[[#This Row],[Credit_Noncredit]]="Noncredit",Source[[#This Row],[FTEF]]&gt;0),Source[[#This Row],[NC XLST FTES]]*525/(437.5*Source[[#This Row],[FTEF]]),0)</f>
        <v>0</v>
      </c>
      <c r="AN1836">
        <f>IF(Source[[#This Row],[Credit_Noncredit]]="Credit",Source[[#This Row],[Census Enrollment]],Source[[#This Row],[Noncredit Avg. Attendance]])</f>
        <v>23</v>
      </c>
    </row>
    <row r="1837" spans="1:40" x14ac:dyDescent="0.25">
      <c r="A1837" t="s">
        <v>4581</v>
      </c>
      <c r="B1837" t="s">
        <v>886</v>
      </c>
      <c r="C1837" t="s">
        <v>632</v>
      </c>
      <c r="D1837" t="s">
        <v>1475</v>
      </c>
      <c r="E1837" s="4">
        <v>39032</v>
      </c>
      <c r="F1837" s="4" t="s">
        <v>1476</v>
      </c>
      <c r="G1837" s="4" t="s">
        <v>1486</v>
      </c>
      <c r="H1837" t="str">
        <f>CONCATENATE(Source[[#This Row],[Subject]],TRIM(Source[[#This Row],[Course]]))</f>
        <v>DANC129A</v>
      </c>
      <c r="I1837" t="str">
        <f>VLOOKUP(Source[[#This Row],[SubjCrse]],'Courses and Categories'!$E$2:$G$1816,3,FALSE)</f>
        <v>Credit PE/Dance Activity</v>
      </c>
      <c r="J1837">
        <v>501</v>
      </c>
      <c r="K1837" t="s">
        <v>1487</v>
      </c>
      <c r="L1837" t="s">
        <v>87</v>
      </c>
      <c r="M1837" t="s">
        <v>1063</v>
      </c>
      <c r="N1837" t="s">
        <v>180</v>
      </c>
      <c r="O1837">
        <v>1810</v>
      </c>
      <c r="P1837">
        <v>2000</v>
      </c>
      <c r="Q1837" t="s">
        <v>675</v>
      </c>
      <c r="R1837">
        <v>307</v>
      </c>
      <c r="S1837" t="s">
        <v>134</v>
      </c>
      <c r="T1837">
        <v>1</v>
      </c>
      <c r="U1837" s="1">
        <v>43479</v>
      </c>
      <c r="V1837" s="1">
        <v>43607</v>
      </c>
      <c r="W1837" t="s">
        <v>1482</v>
      </c>
      <c r="X1837" t="s">
        <v>1929</v>
      </c>
      <c r="Y1837">
        <v>18</v>
      </c>
      <c r="Z1837">
        <v>16</v>
      </c>
      <c r="AA1837">
        <v>30</v>
      </c>
      <c r="AB1837">
        <v>53.333300000000001</v>
      </c>
      <c r="AC1837" t="s">
        <v>5343</v>
      </c>
      <c r="AD1837">
        <f>IF(ISBLANK(Source[[#This Row],[CrosslistID]]),1,1/COUNTIFS(Source[CrosslistID],Source[[#This Row],[CrosslistID]],Source[TermDesc],Source[[#This Row],[TermDesc]]))</f>
        <v>0.5</v>
      </c>
      <c r="AE1837">
        <v>28</v>
      </c>
      <c r="AF1837">
        <v>36</v>
      </c>
      <c r="AG1837">
        <v>77.777799999999999</v>
      </c>
      <c r="AH1837">
        <v>77.777799999999999</v>
      </c>
      <c r="AI1837">
        <v>1.133</v>
      </c>
      <c r="AJ1837">
        <v>1.1996</v>
      </c>
      <c r="AK1837">
        <v>0</v>
      </c>
      <c r="AL18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37">
        <f>IF(AND(Source[[#This Row],[Credit_Noncredit]]="Noncredit",Source[[#This Row],[FTEF]]&gt;0),Source[[#This Row],[NC XLST FTES]]*525/(437.5*Source[[#This Row],[FTEF]]),0)</f>
        <v>0</v>
      </c>
      <c r="AN1837">
        <f>IF(Source[[#This Row],[Credit_Noncredit]]="Credit",Source[[#This Row],[Census Enrollment]],Source[[#This Row],[Noncredit Avg. Attendance]])</f>
        <v>18</v>
      </c>
    </row>
    <row r="1838" spans="1:40" x14ac:dyDescent="0.25">
      <c r="A1838" t="s">
        <v>4581</v>
      </c>
      <c r="B1838" t="s">
        <v>886</v>
      </c>
      <c r="C1838" t="s">
        <v>632</v>
      </c>
      <c r="D1838" t="s">
        <v>1475</v>
      </c>
      <c r="E1838" s="4">
        <v>36230</v>
      </c>
      <c r="F1838" s="4" t="s">
        <v>1476</v>
      </c>
      <c r="G1838" s="4" t="s">
        <v>1489</v>
      </c>
      <c r="H1838" t="str">
        <f>CONCATENATE(Source[[#This Row],[Subject]],TRIM(Source[[#This Row],[Course]]))</f>
        <v>DANC129B</v>
      </c>
      <c r="I1838" t="str">
        <f>VLOOKUP(Source[[#This Row],[SubjCrse]],'Courses and Categories'!$E$2:$G$1816,3,FALSE)</f>
        <v>Credit PE/Dance Activity</v>
      </c>
      <c r="J1838">
        <v>501</v>
      </c>
      <c r="K1838" t="s">
        <v>1490</v>
      </c>
      <c r="L1838" t="s">
        <v>87</v>
      </c>
      <c r="M1838" t="s">
        <v>1063</v>
      </c>
      <c r="N1838" t="s">
        <v>180</v>
      </c>
      <c r="O1838">
        <v>1810</v>
      </c>
      <c r="P1838">
        <v>2000</v>
      </c>
      <c r="Q1838" t="s">
        <v>675</v>
      </c>
      <c r="R1838">
        <v>307</v>
      </c>
      <c r="S1838" t="s">
        <v>134</v>
      </c>
      <c r="T1838">
        <v>1</v>
      </c>
      <c r="U1838" s="1">
        <v>43479</v>
      </c>
      <c r="V1838" s="1">
        <v>43607</v>
      </c>
      <c r="W1838" t="s">
        <v>1482</v>
      </c>
      <c r="X1838" t="s">
        <v>1929</v>
      </c>
      <c r="Y1838">
        <v>11</v>
      </c>
      <c r="Z1838">
        <v>11</v>
      </c>
      <c r="AA1838">
        <v>15</v>
      </c>
      <c r="AB1838">
        <v>73.333299999999994</v>
      </c>
      <c r="AC1838" t="s">
        <v>5343</v>
      </c>
      <c r="AD1838">
        <f>IF(ISBLANK(Source[[#This Row],[CrosslistID]]),1,1/COUNTIFS(Source[CrosslistID],Source[[#This Row],[CrosslistID]],Source[TermDesc],Source[[#This Row],[TermDesc]]))</f>
        <v>0.5</v>
      </c>
      <c r="AE1838">
        <v>28</v>
      </c>
      <c r="AF1838">
        <v>36</v>
      </c>
      <c r="AG1838">
        <v>77.777799999999999</v>
      </c>
      <c r="AH1838">
        <v>77.777799999999999</v>
      </c>
      <c r="AI1838">
        <v>0.73299999999999998</v>
      </c>
      <c r="AJ1838">
        <v>0.73299999999999998</v>
      </c>
      <c r="AK1838">
        <v>0.1</v>
      </c>
      <c r="AL18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38">
        <f>IF(AND(Source[[#This Row],[Credit_Noncredit]]="Noncredit",Source[[#This Row],[FTEF]]&gt;0),Source[[#This Row],[NC XLST FTES]]*525/(437.5*Source[[#This Row],[FTEF]]),0)</f>
        <v>0</v>
      </c>
      <c r="AN1838">
        <f>IF(Source[[#This Row],[Credit_Noncredit]]="Credit",Source[[#This Row],[Census Enrollment]],Source[[#This Row],[Noncredit Avg. Attendance]])</f>
        <v>11</v>
      </c>
    </row>
    <row r="1839" spans="1:40" x14ac:dyDescent="0.25">
      <c r="A1839" t="s">
        <v>4581</v>
      </c>
      <c r="B1839" t="s">
        <v>886</v>
      </c>
      <c r="C1839" t="s">
        <v>632</v>
      </c>
      <c r="D1839" t="s">
        <v>1475</v>
      </c>
      <c r="E1839" s="4">
        <v>37957</v>
      </c>
      <c r="F1839" s="4" t="s">
        <v>1476</v>
      </c>
      <c r="G1839" s="4" t="s">
        <v>3652</v>
      </c>
      <c r="H1839" t="str">
        <f>CONCATENATE(Source[[#This Row],[Subject]],TRIM(Source[[#This Row],[Course]]))</f>
        <v>DANC129C</v>
      </c>
      <c r="I1839" t="str">
        <f>VLOOKUP(Source[[#This Row],[SubjCrse]],'Courses and Categories'!$E$2:$G$1816,3,FALSE)</f>
        <v>Credit PE/Dance Activity</v>
      </c>
      <c r="J1839">
        <v>1</v>
      </c>
      <c r="K1839" t="s">
        <v>3653</v>
      </c>
      <c r="L1839" t="s">
        <v>39</v>
      </c>
      <c r="M1839" t="s">
        <v>1063</v>
      </c>
      <c r="N1839" t="s">
        <v>50</v>
      </c>
      <c r="O1839">
        <v>1410</v>
      </c>
      <c r="P1839">
        <v>1600</v>
      </c>
      <c r="Q1839" t="s">
        <v>675</v>
      </c>
      <c r="R1839">
        <v>301</v>
      </c>
      <c r="S1839" t="s">
        <v>134</v>
      </c>
      <c r="T1839">
        <v>1</v>
      </c>
      <c r="U1839" s="1">
        <v>43479</v>
      </c>
      <c r="V1839" s="1">
        <v>43607</v>
      </c>
      <c r="W1839" t="s">
        <v>3627</v>
      </c>
      <c r="X1839" t="s">
        <v>1929</v>
      </c>
      <c r="Y1839">
        <v>18</v>
      </c>
      <c r="Z1839">
        <v>18</v>
      </c>
      <c r="AA1839">
        <v>15</v>
      </c>
      <c r="AB1839">
        <v>120</v>
      </c>
      <c r="AC1839" t="s">
        <v>5327</v>
      </c>
      <c r="AD1839">
        <f>IF(ISBLANK(Source[[#This Row],[CrosslistID]]),1,1/COUNTIFS(Source[CrosslistID],Source[[#This Row],[CrosslistID]],Source[TermDesc],Source[[#This Row],[TermDesc]]))</f>
        <v>0.5</v>
      </c>
      <c r="AE1839">
        <v>36</v>
      </c>
      <c r="AF1839">
        <v>40</v>
      </c>
      <c r="AG1839">
        <v>90</v>
      </c>
      <c r="AH1839">
        <v>90</v>
      </c>
      <c r="AI1839">
        <v>1.133</v>
      </c>
      <c r="AJ1839">
        <v>1.1996</v>
      </c>
      <c r="AK1839">
        <v>0</v>
      </c>
      <c r="AL18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39">
        <f>IF(AND(Source[[#This Row],[Credit_Noncredit]]="Noncredit",Source[[#This Row],[FTEF]]&gt;0),Source[[#This Row],[NC XLST FTES]]*525/(437.5*Source[[#This Row],[FTEF]]),0)</f>
        <v>0</v>
      </c>
      <c r="AN1839">
        <f>IF(Source[[#This Row],[Credit_Noncredit]]="Credit",Source[[#This Row],[Census Enrollment]],Source[[#This Row],[Noncredit Avg. Attendance]])</f>
        <v>18</v>
      </c>
    </row>
    <row r="1840" spans="1:40" x14ac:dyDescent="0.25">
      <c r="A1840" t="s">
        <v>4581</v>
      </c>
      <c r="B1840" t="s">
        <v>886</v>
      </c>
      <c r="C1840" t="s">
        <v>632</v>
      </c>
      <c r="D1840" t="s">
        <v>1475</v>
      </c>
      <c r="E1840" s="4">
        <v>39159</v>
      </c>
      <c r="F1840" s="4" t="s">
        <v>1476</v>
      </c>
      <c r="G1840" s="4" t="s">
        <v>3654</v>
      </c>
      <c r="H1840" t="str">
        <f>CONCATENATE(Source[[#This Row],[Subject]],TRIM(Source[[#This Row],[Course]]))</f>
        <v>DANC133A</v>
      </c>
      <c r="I1840" t="str">
        <f>VLOOKUP(Source[[#This Row],[SubjCrse]],'Courses and Categories'!$E$2:$G$1816,3,FALSE)</f>
        <v>Credit PE/Dance Activity</v>
      </c>
      <c r="J1840">
        <v>601</v>
      </c>
      <c r="K1840" t="s">
        <v>3655</v>
      </c>
      <c r="L1840" t="s">
        <v>87</v>
      </c>
      <c r="M1840" t="s">
        <v>1063</v>
      </c>
      <c r="N1840" t="s">
        <v>51</v>
      </c>
      <c r="O1840">
        <v>1210</v>
      </c>
      <c r="P1840">
        <v>1400</v>
      </c>
      <c r="Q1840" t="s">
        <v>675</v>
      </c>
      <c r="R1840">
        <v>307</v>
      </c>
      <c r="S1840" t="s">
        <v>134</v>
      </c>
      <c r="T1840">
        <v>1</v>
      </c>
      <c r="U1840" s="1">
        <v>43479</v>
      </c>
      <c r="V1840" s="1">
        <v>43607</v>
      </c>
      <c r="W1840" t="s">
        <v>1501</v>
      </c>
      <c r="X1840" t="s">
        <v>1929</v>
      </c>
      <c r="Y1840">
        <v>13</v>
      </c>
      <c r="Z1840">
        <v>9</v>
      </c>
      <c r="AA1840">
        <v>15</v>
      </c>
      <c r="AB1840">
        <v>60</v>
      </c>
      <c r="AC1840" t="s">
        <v>3656</v>
      </c>
      <c r="AD1840">
        <f>IF(ISBLANK(Source[[#This Row],[CrosslistID]]),1,1/COUNTIFS(Source[CrosslistID],Source[[#This Row],[CrosslistID]],Source[TermDesc],Source[[#This Row],[TermDesc]]))</f>
        <v>0.5</v>
      </c>
      <c r="AE1840">
        <v>16</v>
      </c>
      <c r="AF1840">
        <v>33</v>
      </c>
      <c r="AG1840">
        <v>48.4848</v>
      </c>
      <c r="AH1840">
        <v>48.4848</v>
      </c>
      <c r="AI1840">
        <v>0.86699999999999999</v>
      </c>
      <c r="AJ1840">
        <v>0.86699999999999999</v>
      </c>
      <c r="AK1840">
        <v>0.1</v>
      </c>
      <c r="AL18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40">
        <f>IF(AND(Source[[#This Row],[Credit_Noncredit]]="Noncredit",Source[[#This Row],[FTEF]]&gt;0),Source[[#This Row],[NC XLST FTES]]*525/(437.5*Source[[#This Row],[FTEF]]),0)</f>
        <v>0</v>
      </c>
      <c r="AN1840">
        <f>IF(Source[[#This Row],[Credit_Noncredit]]="Credit",Source[[#This Row],[Census Enrollment]],Source[[#This Row],[Noncredit Avg. Attendance]])</f>
        <v>13</v>
      </c>
    </row>
    <row r="1841" spans="1:40" x14ac:dyDescent="0.25">
      <c r="A1841" t="s">
        <v>4581</v>
      </c>
      <c r="B1841" t="s">
        <v>886</v>
      </c>
      <c r="C1841" t="s">
        <v>632</v>
      </c>
      <c r="D1841" t="s">
        <v>1475</v>
      </c>
      <c r="E1841" s="4">
        <v>38360</v>
      </c>
      <c r="F1841" s="4" t="s">
        <v>1476</v>
      </c>
      <c r="G1841" s="4" t="s">
        <v>5344</v>
      </c>
      <c r="H1841" t="str">
        <f>CONCATENATE(Source[[#This Row],[Subject]],TRIM(Source[[#This Row],[Course]]))</f>
        <v>DANC133C</v>
      </c>
      <c r="I1841" t="str">
        <f>VLOOKUP(Source[[#This Row],[SubjCrse]],'Courses and Categories'!$E$2:$G$1816,3,FALSE)</f>
        <v>Credit PE/Dance Activity</v>
      </c>
      <c r="J1841">
        <v>601</v>
      </c>
      <c r="K1841" t="s">
        <v>5345</v>
      </c>
      <c r="L1841" t="s">
        <v>50</v>
      </c>
      <c r="M1841" t="s">
        <v>1063</v>
      </c>
      <c r="N1841" t="s">
        <v>51</v>
      </c>
      <c r="O1841">
        <v>1210</v>
      </c>
      <c r="P1841">
        <v>1400</v>
      </c>
      <c r="Q1841" t="s">
        <v>675</v>
      </c>
      <c r="R1841">
        <v>307</v>
      </c>
      <c r="S1841" t="s">
        <v>134</v>
      </c>
      <c r="T1841">
        <v>1</v>
      </c>
      <c r="U1841" s="1">
        <v>43479</v>
      </c>
      <c r="V1841" s="1">
        <v>43607</v>
      </c>
      <c r="W1841" t="s">
        <v>1501</v>
      </c>
      <c r="X1841" t="s">
        <v>1929</v>
      </c>
      <c r="Y1841">
        <v>7</v>
      </c>
      <c r="Z1841">
        <v>6</v>
      </c>
      <c r="AA1841">
        <v>15</v>
      </c>
      <c r="AB1841">
        <v>40</v>
      </c>
      <c r="AC1841" t="s">
        <v>3656</v>
      </c>
      <c r="AD1841">
        <f>IF(ISBLANK(Source[[#This Row],[CrosslistID]]),1,1/COUNTIFS(Source[CrosslistID],Source[[#This Row],[CrosslistID]],Source[TermDesc],Source[[#This Row],[TermDesc]]))</f>
        <v>0.5</v>
      </c>
      <c r="AE1841">
        <v>16</v>
      </c>
      <c r="AF1841">
        <v>33</v>
      </c>
      <c r="AG1841">
        <v>48.4848</v>
      </c>
      <c r="AH1841">
        <v>48.4848</v>
      </c>
      <c r="AI1841">
        <v>0.46700000000000003</v>
      </c>
      <c r="AJ1841">
        <v>0.46700000000000003</v>
      </c>
      <c r="AK1841">
        <v>0</v>
      </c>
      <c r="AL18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41">
        <f>IF(AND(Source[[#This Row],[Credit_Noncredit]]="Noncredit",Source[[#This Row],[FTEF]]&gt;0),Source[[#This Row],[NC XLST FTES]]*525/(437.5*Source[[#This Row],[FTEF]]),0)</f>
        <v>0</v>
      </c>
      <c r="AN1841">
        <f>IF(Source[[#This Row],[Credit_Noncredit]]="Credit",Source[[#This Row],[Census Enrollment]],Source[[#This Row],[Noncredit Avg. Attendance]])</f>
        <v>7</v>
      </c>
    </row>
    <row r="1842" spans="1:40" x14ac:dyDescent="0.25">
      <c r="A1842" t="s">
        <v>4581</v>
      </c>
      <c r="B1842" t="s">
        <v>886</v>
      </c>
      <c r="C1842" t="s">
        <v>632</v>
      </c>
      <c r="D1842" t="s">
        <v>1475</v>
      </c>
      <c r="E1842" s="4">
        <v>37284</v>
      </c>
      <c r="F1842" s="4" t="s">
        <v>1476</v>
      </c>
      <c r="G1842" s="4" t="s">
        <v>1491</v>
      </c>
      <c r="H1842" t="str">
        <f>CONCATENATE(Source[[#This Row],[Subject]],TRIM(Source[[#This Row],[Course]]))</f>
        <v>DANC134A</v>
      </c>
      <c r="I1842" t="str">
        <f>VLOOKUP(Source[[#This Row],[SubjCrse]],'Courses and Categories'!$E$2:$G$1816,3,FALSE)</f>
        <v>Credit PE/Dance Activity</v>
      </c>
      <c r="J1842">
        <v>501</v>
      </c>
      <c r="K1842" t="s">
        <v>1492</v>
      </c>
      <c r="L1842" t="s">
        <v>87</v>
      </c>
      <c r="M1842" t="s">
        <v>1063</v>
      </c>
      <c r="N1842" t="s">
        <v>50</v>
      </c>
      <c r="O1842">
        <v>1810</v>
      </c>
      <c r="P1842">
        <v>2000</v>
      </c>
      <c r="Q1842" t="s">
        <v>675</v>
      </c>
      <c r="R1842">
        <v>207</v>
      </c>
      <c r="S1842" t="s">
        <v>134</v>
      </c>
      <c r="T1842">
        <v>1</v>
      </c>
      <c r="U1842" s="1">
        <v>43479</v>
      </c>
      <c r="V1842" s="1">
        <v>43607</v>
      </c>
      <c r="W1842" t="s">
        <v>1493</v>
      </c>
      <c r="X1842" t="s">
        <v>1929</v>
      </c>
      <c r="Y1842">
        <v>20</v>
      </c>
      <c r="Z1842">
        <v>16</v>
      </c>
      <c r="AA1842">
        <v>30</v>
      </c>
      <c r="AB1842">
        <v>53.333300000000001</v>
      </c>
      <c r="AD1842">
        <f>IF(ISBLANK(Source[[#This Row],[CrosslistID]]),1,1/COUNTIFS(Source[CrosslistID],Source[[#This Row],[CrosslistID]],Source[TermDesc],Source[[#This Row],[TermDesc]]))</f>
        <v>1</v>
      </c>
      <c r="AG1842">
        <v>0</v>
      </c>
      <c r="AH1842">
        <v>53.333300000000001</v>
      </c>
      <c r="AI1842">
        <v>1.2669999999999999</v>
      </c>
      <c r="AJ1842">
        <v>1.3337000000000001</v>
      </c>
      <c r="AK1842">
        <v>0.1</v>
      </c>
      <c r="AL18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42">
        <f>IF(AND(Source[[#This Row],[Credit_Noncredit]]="Noncredit",Source[[#This Row],[FTEF]]&gt;0),Source[[#This Row],[NC XLST FTES]]*525/(437.5*Source[[#This Row],[FTEF]]),0)</f>
        <v>0</v>
      </c>
      <c r="AN1842">
        <f>IF(Source[[#This Row],[Credit_Noncredit]]="Credit",Source[[#This Row],[Census Enrollment]],Source[[#This Row],[Noncredit Avg. Attendance]])</f>
        <v>20</v>
      </c>
    </row>
    <row r="1843" spans="1:40" x14ac:dyDescent="0.25">
      <c r="A1843" t="s">
        <v>4581</v>
      </c>
      <c r="B1843" t="s">
        <v>886</v>
      </c>
      <c r="C1843" t="s">
        <v>632</v>
      </c>
      <c r="D1843" t="s">
        <v>1475</v>
      </c>
      <c r="E1843" s="4">
        <v>39033</v>
      </c>
      <c r="F1843" s="4" t="s">
        <v>1476</v>
      </c>
      <c r="G1843" s="4" t="s">
        <v>1491</v>
      </c>
      <c r="H1843" t="str">
        <f>CONCATENATE(Source[[#This Row],[Subject]],TRIM(Source[[#This Row],[Course]]))</f>
        <v>DANC134A</v>
      </c>
      <c r="I1843" t="str">
        <f>VLOOKUP(Source[[#This Row],[SubjCrse]],'Courses and Categories'!$E$2:$G$1816,3,FALSE)</f>
        <v>Credit PE/Dance Activity</v>
      </c>
      <c r="J1843">
        <v>602</v>
      </c>
      <c r="K1843" t="s">
        <v>1492</v>
      </c>
      <c r="L1843" t="s">
        <v>50</v>
      </c>
      <c r="M1843" t="s">
        <v>1063</v>
      </c>
      <c r="N1843" t="s">
        <v>51</v>
      </c>
      <c r="O1843">
        <v>1210</v>
      </c>
      <c r="P1843">
        <v>1400</v>
      </c>
      <c r="Q1843" t="s">
        <v>675</v>
      </c>
      <c r="R1843">
        <v>207</v>
      </c>
      <c r="S1843" t="s">
        <v>134</v>
      </c>
      <c r="T1843">
        <v>1</v>
      </c>
      <c r="U1843" s="1">
        <v>43479</v>
      </c>
      <c r="V1843" s="1">
        <v>43607</v>
      </c>
      <c r="W1843" t="s">
        <v>1493</v>
      </c>
      <c r="X1843" t="s">
        <v>1929</v>
      </c>
      <c r="Y1843">
        <v>18</v>
      </c>
      <c r="Z1843">
        <v>18</v>
      </c>
      <c r="AA1843">
        <v>20</v>
      </c>
      <c r="AB1843">
        <v>90</v>
      </c>
      <c r="AC1843" t="s">
        <v>5346</v>
      </c>
      <c r="AD1843">
        <f>IF(ISBLANK(Source[[#This Row],[CrosslistID]]),1,1/COUNTIFS(Source[CrosslistID],Source[[#This Row],[CrosslistID]],Source[TermDesc],Source[[#This Row],[TermDesc]]))</f>
        <v>0.5</v>
      </c>
      <c r="AE1843">
        <v>29</v>
      </c>
      <c r="AF1843">
        <v>40</v>
      </c>
      <c r="AG1843">
        <v>72.5</v>
      </c>
      <c r="AH1843">
        <v>72.5</v>
      </c>
      <c r="AI1843">
        <v>1.2</v>
      </c>
      <c r="AJ1843">
        <v>1.2</v>
      </c>
      <c r="AK1843">
        <v>0</v>
      </c>
      <c r="AL18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43">
        <f>IF(AND(Source[[#This Row],[Credit_Noncredit]]="Noncredit",Source[[#This Row],[FTEF]]&gt;0),Source[[#This Row],[NC XLST FTES]]*525/(437.5*Source[[#This Row],[FTEF]]),0)</f>
        <v>0</v>
      </c>
      <c r="AN1843">
        <f>IF(Source[[#This Row],[Credit_Noncredit]]="Credit",Source[[#This Row],[Census Enrollment]],Source[[#This Row],[Noncredit Avg. Attendance]])</f>
        <v>18</v>
      </c>
    </row>
    <row r="1844" spans="1:40" x14ac:dyDescent="0.25">
      <c r="A1844" t="s">
        <v>4581</v>
      </c>
      <c r="B1844" t="s">
        <v>886</v>
      </c>
      <c r="C1844" t="s">
        <v>632</v>
      </c>
      <c r="D1844" t="s">
        <v>1475</v>
      </c>
      <c r="E1844" s="4">
        <v>37287</v>
      </c>
      <c r="F1844" s="4" t="s">
        <v>1476</v>
      </c>
      <c r="G1844" s="4" t="s">
        <v>1495</v>
      </c>
      <c r="H1844" t="str">
        <f>CONCATENATE(Source[[#This Row],[Subject]],TRIM(Source[[#This Row],[Course]]))</f>
        <v>DANC134B</v>
      </c>
      <c r="I1844" t="str">
        <f>VLOOKUP(Source[[#This Row],[SubjCrse]],'Courses and Categories'!$E$2:$G$1816,3,FALSE)</f>
        <v>Credit PE/Dance Activity</v>
      </c>
      <c r="J1844">
        <v>601</v>
      </c>
      <c r="K1844" t="s">
        <v>1496</v>
      </c>
      <c r="L1844" t="s">
        <v>50</v>
      </c>
      <c r="M1844" t="s">
        <v>1063</v>
      </c>
      <c r="N1844" t="s">
        <v>51</v>
      </c>
      <c r="O1844">
        <v>1230</v>
      </c>
      <c r="P1844">
        <v>1420</v>
      </c>
      <c r="Q1844" t="s">
        <v>675</v>
      </c>
      <c r="R1844">
        <v>207</v>
      </c>
      <c r="S1844" t="s">
        <v>134</v>
      </c>
      <c r="T1844">
        <v>1</v>
      </c>
      <c r="U1844" s="1">
        <v>43479</v>
      </c>
      <c r="V1844" s="1">
        <v>43607</v>
      </c>
      <c r="W1844" t="s">
        <v>1493</v>
      </c>
      <c r="X1844" t="s">
        <v>1929</v>
      </c>
      <c r="Y1844">
        <v>9</v>
      </c>
      <c r="Z1844">
        <v>9</v>
      </c>
      <c r="AA1844">
        <v>20</v>
      </c>
      <c r="AB1844">
        <v>45</v>
      </c>
      <c r="AC1844" t="s">
        <v>5346</v>
      </c>
      <c r="AD1844">
        <f>IF(ISBLANK(Source[[#This Row],[CrosslistID]]),1,1/COUNTIFS(Source[CrosslistID],Source[[#This Row],[CrosslistID]],Source[TermDesc],Source[[#This Row],[TermDesc]]))</f>
        <v>0.5</v>
      </c>
      <c r="AE1844">
        <v>29</v>
      </c>
      <c r="AF1844">
        <v>40</v>
      </c>
      <c r="AG1844">
        <v>72.5</v>
      </c>
      <c r="AH1844">
        <v>72.5</v>
      </c>
      <c r="AI1844">
        <v>0.6</v>
      </c>
      <c r="AJ1844">
        <v>0.6</v>
      </c>
      <c r="AK1844">
        <v>0.1</v>
      </c>
      <c r="AL18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44">
        <f>IF(AND(Source[[#This Row],[Credit_Noncredit]]="Noncredit",Source[[#This Row],[FTEF]]&gt;0),Source[[#This Row],[NC XLST FTES]]*525/(437.5*Source[[#This Row],[FTEF]]),0)</f>
        <v>0</v>
      </c>
      <c r="AN1844">
        <f>IF(Source[[#This Row],[Credit_Noncredit]]="Credit",Source[[#This Row],[Census Enrollment]],Source[[#This Row],[Noncredit Avg. Attendance]])</f>
        <v>9</v>
      </c>
    </row>
    <row r="1845" spans="1:40" x14ac:dyDescent="0.25">
      <c r="A1845" t="s">
        <v>4581</v>
      </c>
      <c r="B1845" t="s">
        <v>886</v>
      </c>
      <c r="C1845" t="s">
        <v>632</v>
      </c>
      <c r="D1845" t="s">
        <v>1475</v>
      </c>
      <c r="E1845" s="4">
        <v>37288</v>
      </c>
      <c r="F1845" s="4" t="s">
        <v>1476</v>
      </c>
      <c r="G1845" s="4" t="s">
        <v>1497</v>
      </c>
      <c r="H1845" t="str">
        <f>CONCATENATE(Source[[#This Row],[Subject]],TRIM(Source[[#This Row],[Course]]))</f>
        <v>DANC138A</v>
      </c>
      <c r="I1845" t="str">
        <f>VLOOKUP(Source[[#This Row],[SubjCrse]],'Courses and Categories'!$E$2:$G$1816,3,FALSE)</f>
        <v>Credit PE/Dance Activity</v>
      </c>
      <c r="J1845">
        <v>1</v>
      </c>
      <c r="K1845" t="s">
        <v>1498</v>
      </c>
      <c r="L1845" t="s">
        <v>39</v>
      </c>
      <c r="M1845" t="s">
        <v>1063</v>
      </c>
      <c r="N1845" t="s">
        <v>50</v>
      </c>
      <c r="O1845">
        <v>1210</v>
      </c>
      <c r="P1845">
        <v>1400</v>
      </c>
      <c r="Q1845" t="s">
        <v>675</v>
      </c>
      <c r="R1845">
        <v>301</v>
      </c>
      <c r="S1845" t="s">
        <v>134</v>
      </c>
      <c r="T1845">
        <v>1</v>
      </c>
      <c r="U1845" s="1">
        <v>43479</v>
      </c>
      <c r="V1845" s="1">
        <v>43607</v>
      </c>
      <c r="W1845" t="s">
        <v>3627</v>
      </c>
      <c r="X1845" t="s">
        <v>1929</v>
      </c>
      <c r="Y1845">
        <v>33</v>
      </c>
      <c r="Z1845">
        <v>33</v>
      </c>
      <c r="AA1845">
        <v>35</v>
      </c>
      <c r="AB1845">
        <v>94.285700000000006</v>
      </c>
      <c r="AD1845">
        <f>IF(ISBLANK(Source[[#This Row],[CrosslistID]]),1,1/COUNTIFS(Source[CrosslistID],Source[[#This Row],[CrosslistID]],Source[TermDesc],Source[[#This Row],[TermDesc]]))</f>
        <v>1</v>
      </c>
      <c r="AG1845">
        <v>0</v>
      </c>
      <c r="AH1845">
        <v>94.285700000000006</v>
      </c>
      <c r="AI1845">
        <v>2.133</v>
      </c>
      <c r="AJ1845">
        <v>2.1997</v>
      </c>
      <c r="AK1845">
        <v>0.1</v>
      </c>
      <c r="AL18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45">
        <f>IF(AND(Source[[#This Row],[Credit_Noncredit]]="Noncredit",Source[[#This Row],[FTEF]]&gt;0),Source[[#This Row],[NC XLST FTES]]*525/(437.5*Source[[#This Row],[FTEF]]),0)</f>
        <v>0</v>
      </c>
      <c r="AN1845">
        <f>IF(Source[[#This Row],[Credit_Noncredit]]="Credit",Source[[#This Row],[Census Enrollment]],Source[[#This Row],[Noncredit Avg. Attendance]])</f>
        <v>33</v>
      </c>
    </row>
    <row r="1846" spans="1:40" x14ac:dyDescent="0.25">
      <c r="A1846" t="s">
        <v>4581</v>
      </c>
      <c r="B1846" t="s">
        <v>886</v>
      </c>
      <c r="C1846" t="s">
        <v>632</v>
      </c>
      <c r="D1846" t="s">
        <v>1475</v>
      </c>
      <c r="E1846" s="4">
        <v>36833</v>
      </c>
      <c r="F1846" s="4" t="s">
        <v>1476</v>
      </c>
      <c r="G1846" s="4" t="s">
        <v>3663</v>
      </c>
      <c r="H1846" t="str">
        <f>CONCATENATE(Source[[#This Row],[Subject]],TRIM(Source[[#This Row],[Course]]))</f>
        <v>DANC138B</v>
      </c>
      <c r="I1846" t="str">
        <f>VLOOKUP(Source[[#This Row],[SubjCrse]],'Courses and Categories'!$E$2:$G$1816,3,FALSE)</f>
        <v>Credit PE/Dance Activity</v>
      </c>
      <c r="J1846">
        <v>501</v>
      </c>
      <c r="K1846" t="s">
        <v>3664</v>
      </c>
      <c r="L1846" t="s">
        <v>39</v>
      </c>
      <c r="M1846" t="s">
        <v>1063</v>
      </c>
      <c r="N1846" t="s">
        <v>180</v>
      </c>
      <c r="O1846">
        <v>1610</v>
      </c>
      <c r="P1846">
        <v>1800</v>
      </c>
      <c r="Q1846" t="s">
        <v>675</v>
      </c>
      <c r="R1846">
        <v>307</v>
      </c>
      <c r="S1846" t="s">
        <v>134</v>
      </c>
      <c r="T1846">
        <v>1</v>
      </c>
      <c r="U1846" s="1">
        <v>43479</v>
      </c>
      <c r="V1846" s="1">
        <v>43607</v>
      </c>
      <c r="W1846" t="s">
        <v>1482</v>
      </c>
      <c r="X1846" t="s">
        <v>1929</v>
      </c>
      <c r="Y1846">
        <v>21</v>
      </c>
      <c r="Z1846">
        <v>18</v>
      </c>
      <c r="AA1846">
        <v>30</v>
      </c>
      <c r="AB1846">
        <v>60</v>
      </c>
      <c r="AD1846">
        <f>IF(ISBLANK(Source[[#This Row],[CrosslistID]]),1,1/COUNTIFS(Source[CrosslistID],Source[[#This Row],[CrosslistID]],Source[TermDesc],Source[[#This Row],[TermDesc]]))</f>
        <v>1</v>
      </c>
      <c r="AG1846">
        <v>0</v>
      </c>
      <c r="AH1846">
        <v>60</v>
      </c>
      <c r="AI1846">
        <v>1.2669999999999999</v>
      </c>
      <c r="AJ1846">
        <v>1.4004000000000001</v>
      </c>
      <c r="AK1846">
        <v>0.1</v>
      </c>
      <c r="AL18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46">
        <f>IF(AND(Source[[#This Row],[Credit_Noncredit]]="Noncredit",Source[[#This Row],[FTEF]]&gt;0),Source[[#This Row],[NC XLST FTES]]*525/(437.5*Source[[#This Row],[FTEF]]),0)</f>
        <v>0</v>
      </c>
      <c r="AN1846">
        <f>IF(Source[[#This Row],[Credit_Noncredit]]="Credit",Source[[#This Row],[Census Enrollment]],Source[[#This Row],[Noncredit Avg. Attendance]])</f>
        <v>21</v>
      </c>
    </row>
    <row r="1847" spans="1:40" x14ac:dyDescent="0.25">
      <c r="A1847" t="s">
        <v>4581</v>
      </c>
      <c r="B1847" t="s">
        <v>886</v>
      </c>
      <c r="C1847" t="s">
        <v>632</v>
      </c>
      <c r="D1847" t="s">
        <v>1475</v>
      </c>
      <c r="E1847" s="4">
        <v>37289</v>
      </c>
      <c r="F1847" s="4" t="s">
        <v>1476</v>
      </c>
      <c r="G1847" s="4" t="s">
        <v>3665</v>
      </c>
      <c r="H1847" t="str">
        <f>CONCATENATE(Source[[#This Row],[Subject]],TRIM(Source[[#This Row],[Course]]))</f>
        <v>DANC138C</v>
      </c>
      <c r="I1847" t="str">
        <f>VLOOKUP(Source[[#This Row],[SubjCrse]],'Courses and Categories'!$E$2:$G$1816,3,FALSE)</f>
        <v>Credit PE/Dance Activity</v>
      </c>
      <c r="J1847">
        <v>1</v>
      </c>
      <c r="K1847" t="s">
        <v>3666</v>
      </c>
      <c r="L1847" t="s">
        <v>39</v>
      </c>
      <c r="M1847" t="s">
        <v>1063</v>
      </c>
      <c r="N1847" t="s">
        <v>91</v>
      </c>
      <c r="O1847">
        <v>1410</v>
      </c>
      <c r="P1847">
        <v>1600</v>
      </c>
      <c r="Q1847" t="s">
        <v>675</v>
      </c>
      <c r="R1847">
        <v>301</v>
      </c>
      <c r="S1847" t="s">
        <v>134</v>
      </c>
      <c r="T1847">
        <v>1</v>
      </c>
      <c r="U1847" s="1">
        <v>43479</v>
      </c>
      <c r="V1847" s="1">
        <v>43607</v>
      </c>
      <c r="W1847" t="s">
        <v>1482</v>
      </c>
      <c r="X1847" t="s">
        <v>1929</v>
      </c>
      <c r="Y1847">
        <v>22</v>
      </c>
      <c r="Z1847">
        <v>20</v>
      </c>
      <c r="AA1847">
        <v>20</v>
      </c>
      <c r="AB1847">
        <v>100</v>
      </c>
      <c r="AC1847" t="s">
        <v>5326</v>
      </c>
      <c r="AD1847">
        <f>IF(ISBLANK(Source[[#This Row],[CrosslistID]]),1,1/COUNTIFS(Source[CrosslistID],Source[[#This Row],[CrosslistID]],Source[TermDesc],Source[[#This Row],[TermDesc]]))</f>
        <v>0.33333333333333331</v>
      </c>
      <c r="AE1847">
        <v>33</v>
      </c>
      <c r="AF1847">
        <v>40</v>
      </c>
      <c r="AG1847">
        <v>82.5</v>
      </c>
      <c r="AH1847">
        <v>82.5</v>
      </c>
      <c r="AI1847">
        <v>1.4670000000000001</v>
      </c>
      <c r="AJ1847">
        <v>1.4670000000000001</v>
      </c>
      <c r="AK1847">
        <v>0</v>
      </c>
      <c r="AL18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47">
        <f>IF(AND(Source[[#This Row],[Credit_Noncredit]]="Noncredit",Source[[#This Row],[FTEF]]&gt;0),Source[[#This Row],[NC XLST FTES]]*525/(437.5*Source[[#This Row],[FTEF]]),0)</f>
        <v>0</v>
      </c>
      <c r="AN1847">
        <f>IF(Source[[#This Row],[Credit_Noncredit]]="Credit",Source[[#This Row],[Census Enrollment]],Source[[#This Row],[Noncredit Avg. Attendance]])</f>
        <v>22</v>
      </c>
    </row>
    <row r="1848" spans="1:40" x14ac:dyDescent="0.25">
      <c r="A1848" t="s">
        <v>4581</v>
      </c>
      <c r="B1848" t="s">
        <v>886</v>
      </c>
      <c r="C1848" t="s">
        <v>632</v>
      </c>
      <c r="D1848" t="s">
        <v>1475</v>
      </c>
      <c r="E1848" s="4">
        <v>37290</v>
      </c>
      <c r="F1848" s="4" t="s">
        <v>1476</v>
      </c>
      <c r="G1848" s="4" t="s">
        <v>3667</v>
      </c>
      <c r="H1848" t="str">
        <f>CONCATENATE(Source[[#This Row],[Subject]],TRIM(Source[[#This Row],[Course]]))</f>
        <v>DANC138D</v>
      </c>
      <c r="I1848" t="str">
        <f>VLOOKUP(Source[[#This Row],[SubjCrse]],'Courses and Categories'!$E$2:$G$1816,3,FALSE)</f>
        <v>Credit PE/Dance Activity</v>
      </c>
      <c r="J1848">
        <v>1</v>
      </c>
      <c r="K1848" t="s">
        <v>3668</v>
      </c>
      <c r="L1848" t="s">
        <v>39</v>
      </c>
      <c r="M1848" t="s">
        <v>1063</v>
      </c>
      <c r="N1848" t="s">
        <v>91</v>
      </c>
      <c r="O1848">
        <v>1410</v>
      </c>
      <c r="P1848">
        <v>1600</v>
      </c>
      <c r="Q1848" t="s">
        <v>675</v>
      </c>
      <c r="R1848">
        <v>301</v>
      </c>
      <c r="S1848" t="s">
        <v>134</v>
      </c>
      <c r="T1848">
        <v>1</v>
      </c>
      <c r="U1848" s="1">
        <v>43479</v>
      </c>
      <c r="V1848" s="1">
        <v>43607</v>
      </c>
      <c r="W1848" t="s">
        <v>1482</v>
      </c>
      <c r="X1848" t="s">
        <v>1929</v>
      </c>
      <c r="Y1848">
        <v>9</v>
      </c>
      <c r="Z1848">
        <v>8</v>
      </c>
      <c r="AA1848">
        <v>20</v>
      </c>
      <c r="AB1848">
        <v>40</v>
      </c>
      <c r="AC1848" t="s">
        <v>5326</v>
      </c>
      <c r="AD1848">
        <f>IF(ISBLANK(Source[[#This Row],[CrosslistID]]),1,1/COUNTIFS(Source[CrosslistID],Source[[#This Row],[CrosslistID]],Source[TermDesc],Source[[#This Row],[TermDesc]]))</f>
        <v>0.33333333333333331</v>
      </c>
      <c r="AE1848">
        <v>33</v>
      </c>
      <c r="AF1848">
        <v>40</v>
      </c>
      <c r="AG1848">
        <v>82.5</v>
      </c>
      <c r="AH1848">
        <v>82.5</v>
      </c>
      <c r="AI1848">
        <v>0.6</v>
      </c>
      <c r="AJ1848">
        <v>0.6</v>
      </c>
      <c r="AK1848">
        <v>0</v>
      </c>
      <c r="AL18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48">
        <f>IF(AND(Source[[#This Row],[Credit_Noncredit]]="Noncredit",Source[[#This Row],[FTEF]]&gt;0),Source[[#This Row],[NC XLST FTES]]*525/(437.5*Source[[#This Row],[FTEF]]),0)</f>
        <v>0</v>
      </c>
      <c r="AN1848">
        <f>IF(Source[[#This Row],[Credit_Noncredit]]="Credit",Source[[#This Row],[Census Enrollment]],Source[[#This Row],[Noncredit Avg. Attendance]])</f>
        <v>9</v>
      </c>
    </row>
    <row r="1849" spans="1:40" x14ac:dyDescent="0.25">
      <c r="A1849" t="s">
        <v>4581</v>
      </c>
      <c r="B1849" t="s">
        <v>886</v>
      </c>
      <c r="C1849" t="s">
        <v>632</v>
      </c>
      <c r="D1849" t="s">
        <v>1475</v>
      </c>
      <c r="E1849" s="4">
        <v>37960</v>
      </c>
      <c r="F1849" s="4" t="s">
        <v>1476</v>
      </c>
      <c r="G1849" s="4" t="s">
        <v>1200</v>
      </c>
      <c r="H1849" t="str">
        <f>CONCATENATE(Source[[#This Row],[Subject]],TRIM(Source[[#This Row],[Course]]))</f>
        <v>DANC140A</v>
      </c>
      <c r="I1849" t="str">
        <f>VLOOKUP(Source[[#This Row],[SubjCrse]],'Courses and Categories'!$E$2:$G$1816,3,FALSE)</f>
        <v>Credit PE/Dance Activity</v>
      </c>
      <c r="J1849">
        <v>501</v>
      </c>
      <c r="K1849" t="s">
        <v>5347</v>
      </c>
      <c r="L1849" t="s">
        <v>87</v>
      </c>
      <c r="M1849" t="s">
        <v>1063</v>
      </c>
      <c r="N1849" t="s">
        <v>180</v>
      </c>
      <c r="O1849">
        <v>1810</v>
      </c>
      <c r="P1849">
        <v>2000</v>
      </c>
      <c r="Q1849" t="s">
        <v>675</v>
      </c>
      <c r="R1849">
        <v>310</v>
      </c>
      <c r="S1849" t="s">
        <v>134</v>
      </c>
      <c r="T1849">
        <v>1</v>
      </c>
      <c r="U1849" s="1">
        <v>43479</v>
      </c>
      <c r="V1849" s="1">
        <v>43607</v>
      </c>
      <c r="W1849" t="s">
        <v>732</v>
      </c>
      <c r="X1849" t="s">
        <v>1929</v>
      </c>
      <c r="Y1849">
        <v>14</v>
      </c>
      <c r="Z1849">
        <v>13</v>
      </c>
      <c r="AA1849">
        <v>20</v>
      </c>
      <c r="AB1849">
        <v>65</v>
      </c>
      <c r="AC1849" t="s">
        <v>3662</v>
      </c>
      <c r="AD1849">
        <f>IF(ISBLANK(Source[[#This Row],[CrosslistID]]),1,1/COUNTIFS(Source[CrosslistID],Source[[#This Row],[CrosslistID]],Source[TermDesc],Source[[#This Row],[TermDesc]]))</f>
        <v>0.5</v>
      </c>
      <c r="AE1849">
        <v>27</v>
      </c>
      <c r="AF1849">
        <v>28</v>
      </c>
      <c r="AG1849">
        <v>96.428600000000003</v>
      </c>
      <c r="AH1849">
        <v>96.428600000000003</v>
      </c>
      <c r="AI1849">
        <v>0.93300000000000005</v>
      </c>
      <c r="AJ1849">
        <v>0.93300000000000005</v>
      </c>
      <c r="AK1849">
        <v>0.1</v>
      </c>
      <c r="AL18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49">
        <f>IF(AND(Source[[#This Row],[Credit_Noncredit]]="Noncredit",Source[[#This Row],[FTEF]]&gt;0),Source[[#This Row],[NC XLST FTES]]*525/(437.5*Source[[#This Row],[FTEF]]),0)</f>
        <v>0</v>
      </c>
      <c r="AN1849">
        <f>IF(Source[[#This Row],[Credit_Noncredit]]="Credit",Source[[#This Row],[Census Enrollment]],Source[[#This Row],[Noncredit Avg. Attendance]])</f>
        <v>14</v>
      </c>
    </row>
    <row r="1850" spans="1:40" x14ac:dyDescent="0.25">
      <c r="A1850" t="s">
        <v>4581</v>
      </c>
      <c r="B1850" t="s">
        <v>886</v>
      </c>
      <c r="C1850" t="s">
        <v>632</v>
      </c>
      <c r="D1850" t="s">
        <v>1475</v>
      </c>
      <c r="E1850" s="4">
        <v>38363</v>
      </c>
      <c r="F1850" s="4" t="s">
        <v>1476</v>
      </c>
      <c r="G1850" s="4" t="s">
        <v>1204</v>
      </c>
      <c r="H1850" t="str">
        <f>CONCATENATE(Source[[#This Row],[Subject]],TRIM(Source[[#This Row],[Course]]))</f>
        <v>DANC140B</v>
      </c>
      <c r="I1850" t="str">
        <f>VLOOKUP(Source[[#This Row],[SubjCrse]],'Courses and Categories'!$E$2:$G$1816,3,FALSE)</f>
        <v>Credit PE/Dance Activity</v>
      </c>
      <c r="J1850">
        <v>501</v>
      </c>
      <c r="K1850" t="s">
        <v>5348</v>
      </c>
      <c r="L1850" t="s">
        <v>87</v>
      </c>
      <c r="M1850" t="s">
        <v>1063</v>
      </c>
      <c r="N1850" t="s">
        <v>180</v>
      </c>
      <c r="O1850">
        <v>1810</v>
      </c>
      <c r="P1850">
        <v>2000</v>
      </c>
      <c r="Q1850" t="s">
        <v>675</v>
      </c>
      <c r="R1850">
        <v>310</v>
      </c>
      <c r="S1850" t="s">
        <v>134</v>
      </c>
      <c r="T1850">
        <v>1</v>
      </c>
      <c r="U1850" s="1">
        <v>43479</v>
      </c>
      <c r="V1850" s="1">
        <v>43607</v>
      </c>
      <c r="W1850" t="s">
        <v>732</v>
      </c>
      <c r="X1850" t="s">
        <v>1929</v>
      </c>
      <c r="Y1850">
        <v>8</v>
      </c>
      <c r="Z1850">
        <v>8</v>
      </c>
      <c r="AA1850">
        <v>20</v>
      </c>
      <c r="AB1850">
        <v>40</v>
      </c>
      <c r="AC1850" t="s">
        <v>3662</v>
      </c>
      <c r="AD1850">
        <f>IF(ISBLANK(Source[[#This Row],[CrosslistID]]),1,1/COUNTIFS(Source[CrosslistID],Source[[#This Row],[CrosslistID]],Source[TermDesc],Source[[#This Row],[TermDesc]]))</f>
        <v>0.5</v>
      </c>
      <c r="AE1850">
        <v>27</v>
      </c>
      <c r="AF1850">
        <v>28</v>
      </c>
      <c r="AG1850">
        <v>96.428600000000003</v>
      </c>
      <c r="AH1850">
        <v>96.428600000000003</v>
      </c>
      <c r="AI1850">
        <v>0.53300000000000003</v>
      </c>
      <c r="AJ1850">
        <v>0.53300000000000003</v>
      </c>
      <c r="AK1850">
        <v>0</v>
      </c>
      <c r="AL18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50">
        <f>IF(AND(Source[[#This Row],[Credit_Noncredit]]="Noncredit",Source[[#This Row],[FTEF]]&gt;0),Source[[#This Row],[NC XLST FTES]]*525/(437.5*Source[[#This Row],[FTEF]]),0)</f>
        <v>0</v>
      </c>
      <c r="AN1850">
        <f>IF(Source[[#This Row],[Credit_Noncredit]]="Credit",Source[[#This Row],[Census Enrollment]],Source[[#This Row],[Noncredit Avg. Attendance]])</f>
        <v>8</v>
      </c>
    </row>
    <row r="1851" spans="1:40" x14ac:dyDescent="0.25">
      <c r="A1851" t="s">
        <v>4581</v>
      </c>
      <c r="B1851" t="s">
        <v>886</v>
      </c>
      <c r="C1851" t="s">
        <v>632</v>
      </c>
      <c r="D1851" t="s">
        <v>1475</v>
      </c>
      <c r="E1851" s="4">
        <v>33469</v>
      </c>
      <c r="F1851" s="4" t="s">
        <v>1476</v>
      </c>
      <c r="G1851" s="4" t="s">
        <v>2624</v>
      </c>
      <c r="H1851" t="str">
        <f>CONCATENATE(Source[[#This Row],[Subject]],TRIM(Source[[#This Row],[Course]]))</f>
        <v>DANC145A</v>
      </c>
      <c r="I1851" t="str">
        <f>VLOOKUP(Source[[#This Row],[SubjCrse]],'Courses and Categories'!$E$2:$G$1816,3,FALSE)</f>
        <v>Credit PE/Dance Activity</v>
      </c>
      <c r="J1851">
        <v>501</v>
      </c>
      <c r="K1851" t="s">
        <v>3674</v>
      </c>
      <c r="L1851" t="s">
        <v>87</v>
      </c>
      <c r="M1851" t="s">
        <v>1063</v>
      </c>
      <c r="N1851" t="s">
        <v>185</v>
      </c>
      <c r="O1851">
        <v>2010</v>
      </c>
      <c r="P1851">
        <v>2200</v>
      </c>
      <c r="Q1851" t="s">
        <v>675</v>
      </c>
      <c r="R1851">
        <v>301</v>
      </c>
      <c r="S1851" t="s">
        <v>134</v>
      </c>
      <c r="T1851">
        <v>1</v>
      </c>
      <c r="U1851" s="1">
        <v>43479</v>
      </c>
      <c r="V1851" s="1">
        <v>43607</v>
      </c>
      <c r="W1851" t="s">
        <v>5323</v>
      </c>
      <c r="X1851" t="s">
        <v>1929</v>
      </c>
      <c r="Y1851">
        <v>36</v>
      </c>
      <c r="Z1851">
        <v>32</v>
      </c>
      <c r="AA1851">
        <v>40</v>
      </c>
      <c r="AB1851">
        <v>80</v>
      </c>
      <c r="AD1851">
        <f>IF(ISBLANK(Source[[#This Row],[CrosslistID]]),1,1/COUNTIFS(Source[CrosslistID],Source[[#This Row],[CrosslistID]],Source[TermDesc],Source[[#This Row],[TermDesc]]))</f>
        <v>1</v>
      </c>
      <c r="AG1851">
        <v>0</v>
      </c>
      <c r="AH1851">
        <v>80</v>
      </c>
      <c r="AI1851">
        <v>2.4</v>
      </c>
      <c r="AJ1851">
        <v>2.4</v>
      </c>
      <c r="AK1851">
        <v>0.1</v>
      </c>
      <c r="AL18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51">
        <f>IF(AND(Source[[#This Row],[Credit_Noncredit]]="Noncredit",Source[[#This Row],[FTEF]]&gt;0),Source[[#This Row],[NC XLST FTES]]*525/(437.5*Source[[#This Row],[FTEF]]),0)</f>
        <v>0</v>
      </c>
      <c r="AN1851">
        <f>IF(Source[[#This Row],[Credit_Noncredit]]="Credit",Source[[#This Row],[Census Enrollment]],Source[[#This Row],[Noncredit Avg. Attendance]])</f>
        <v>36</v>
      </c>
    </row>
    <row r="1852" spans="1:40" x14ac:dyDescent="0.25">
      <c r="A1852" t="s">
        <v>4581</v>
      </c>
      <c r="B1852" t="s">
        <v>886</v>
      </c>
      <c r="C1852" t="s">
        <v>632</v>
      </c>
      <c r="D1852" t="s">
        <v>1475</v>
      </c>
      <c r="E1852" s="4">
        <v>37292</v>
      </c>
      <c r="F1852" s="4" t="s">
        <v>1476</v>
      </c>
      <c r="G1852" s="4" t="s">
        <v>2629</v>
      </c>
      <c r="H1852" t="str">
        <f>CONCATENATE(Source[[#This Row],[Subject]],TRIM(Source[[#This Row],[Course]]))</f>
        <v>DANC145B</v>
      </c>
      <c r="I1852" t="str">
        <f>VLOOKUP(Source[[#This Row],[SubjCrse]],'Courses and Categories'!$E$2:$G$1816,3,FALSE)</f>
        <v>Credit PE/Dance Activity</v>
      </c>
      <c r="J1852">
        <v>501</v>
      </c>
      <c r="K1852" t="s">
        <v>5349</v>
      </c>
      <c r="L1852" t="s">
        <v>87</v>
      </c>
      <c r="M1852" t="s">
        <v>1063</v>
      </c>
      <c r="N1852" t="s">
        <v>50</v>
      </c>
      <c r="O1852">
        <v>2010</v>
      </c>
      <c r="P1852">
        <v>2200</v>
      </c>
      <c r="Q1852" t="s">
        <v>675</v>
      </c>
      <c r="R1852">
        <v>301</v>
      </c>
      <c r="S1852" t="s">
        <v>134</v>
      </c>
      <c r="T1852">
        <v>1</v>
      </c>
      <c r="U1852" s="1">
        <v>43479</v>
      </c>
      <c r="V1852" s="1">
        <v>43607</v>
      </c>
      <c r="W1852" t="s">
        <v>3675</v>
      </c>
      <c r="X1852" t="s">
        <v>1929</v>
      </c>
      <c r="Y1852">
        <v>27</v>
      </c>
      <c r="Z1852">
        <v>26</v>
      </c>
      <c r="AA1852">
        <v>30</v>
      </c>
      <c r="AB1852">
        <v>86.666700000000006</v>
      </c>
      <c r="AD1852">
        <f>IF(ISBLANK(Source[[#This Row],[CrosslistID]]),1,1/COUNTIFS(Source[CrosslistID],Source[[#This Row],[CrosslistID]],Source[TermDesc],Source[[#This Row],[TermDesc]]))</f>
        <v>1</v>
      </c>
      <c r="AG1852">
        <v>0</v>
      </c>
      <c r="AH1852">
        <v>86.666700000000006</v>
      </c>
      <c r="AI1852">
        <v>1.8</v>
      </c>
      <c r="AJ1852">
        <v>1.8</v>
      </c>
      <c r="AK1852">
        <v>0.1</v>
      </c>
      <c r="AL18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52">
        <f>IF(AND(Source[[#This Row],[Credit_Noncredit]]="Noncredit",Source[[#This Row],[FTEF]]&gt;0),Source[[#This Row],[NC XLST FTES]]*525/(437.5*Source[[#This Row],[FTEF]]),0)</f>
        <v>0</v>
      </c>
      <c r="AN1852">
        <f>IF(Source[[#This Row],[Credit_Noncredit]]="Credit",Source[[#This Row],[Census Enrollment]],Source[[#This Row],[Noncredit Avg. Attendance]])</f>
        <v>27</v>
      </c>
    </row>
    <row r="1853" spans="1:40" x14ac:dyDescent="0.25">
      <c r="A1853" t="s">
        <v>4581</v>
      </c>
      <c r="B1853" t="s">
        <v>886</v>
      </c>
      <c r="C1853" t="s">
        <v>632</v>
      </c>
      <c r="D1853" t="s">
        <v>1475</v>
      </c>
      <c r="E1853" s="4">
        <v>39034</v>
      </c>
      <c r="F1853" s="4" t="s">
        <v>1476</v>
      </c>
      <c r="G1853" s="4" t="s">
        <v>1210</v>
      </c>
      <c r="H1853" t="str">
        <f>CONCATENATE(Source[[#This Row],[Subject]],TRIM(Source[[#This Row],[Course]]))</f>
        <v>DANC150A</v>
      </c>
      <c r="I1853" t="str">
        <f>VLOOKUP(Source[[#This Row],[SubjCrse]],'Courses and Categories'!$E$2:$G$1816,3,FALSE)</f>
        <v>Credit PE/Dance Activity</v>
      </c>
      <c r="J1853">
        <v>351</v>
      </c>
      <c r="K1853" t="s">
        <v>3676</v>
      </c>
      <c r="L1853" t="s">
        <v>39</v>
      </c>
      <c r="M1853" t="s">
        <v>1063</v>
      </c>
      <c r="N1853" t="s">
        <v>41</v>
      </c>
      <c r="O1853">
        <v>1210</v>
      </c>
      <c r="P1853">
        <v>1400</v>
      </c>
      <c r="Q1853" t="s">
        <v>52</v>
      </c>
      <c r="R1853">
        <v>109</v>
      </c>
      <c r="S1853" t="s">
        <v>53</v>
      </c>
      <c r="T1853">
        <v>1</v>
      </c>
      <c r="U1853" s="1">
        <v>43479</v>
      </c>
      <c r="V1853" s="1">
        <v>43607</v>
      </c>
      <c r="W1853" t="s">
        <v>3675</v>
      </c>
      <c r="X1853" t="s">
        <v>1929</v>
      </c>
      <c r="Y1853">
        <v>17</v>
      </c>
      <c r="Z1853">
        <v>15</v>
      </c>
      <c r="AA1853">
        <v>30</v>
      </c>
      <c r="AB1853">
        <v>50</v>
      </c>
      <c r="AD1853">
        <f>IF(ISBLANK(Source[[#This Row],[CrosslistID]]),1,1/COUNTIFS(Source[CrosslistID],Source[[#This Row],[CrosslistID]],Source[TermDesc],Source[[#This Row],[TermDesc]]))</f>
        <v>1</v>
      </c>
      <c r="AG1853">
        <v>0</v>
      </c>
      <c r="AH1853">
        <v>50</v>
      </c>
      <c r="AI1853">
        <v>1.0669999999999999</v>
      </c>
      <c r="AJ1853">
        <v>1.1336999999999999</v>
      </c>
      <c r="AK1853">
        <v>0.1</v>
      </c>
      <c r="AL18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53">
        <f>IF(AND(Source[[#This Row],[Credit_Noncredit]]="Noncredit",Source[[#This Row],[FTEF]]&gt;0),Source[[#This Row],[NC XLST FTES]]*525/(437.5*Source[[#This Row],[FTEF]]),0)</f>
        <v>0</v>
      </c>
      <c r="AN1853">
        <f>IF(Source[[#This Row],[Credit_Noncredit]]="Credit",Source[[#This Row],[Census Enrollment]],Source[[#This Row],[Noncredit Avg. Attendance]])</f>
        <v>17</v>
      </c>
    </row>
    <row r="1854" spans="1:40" x14ac:dyDescent="0.25">
      <c r="A1854" t="s">
        <v>4581</v>
      </c>
      <c r="B1854" t="s">
        <v>886</v>
      </c>
      <c r="C1854" t="s">
        <v>632</v>
      </c>
      <c r="D1854" t="s">
        <v>1475</v>
      </c>
      <c r="E1854" s="4">
        <v>33419</v>
      </c>
      <c r="F1854" s="4" t="s">
        <v>1476</v>
      </c>
      <c r="G1854" s="4" t="s">
        <v>1210</v>
      </c>
      <c r="H1854" t="str">
        <f>CONCATENATE(Source[[#This Row],[Subject]],TRIM(Source[[#This Row],[Course]]))</f>
        <v>DANC150A</v>
      </c>
      <c r="I1854" t="str">
        <f>VLOOKUP(Source[[#This Row],[SubjCrse]],'Courses and Categories'!$E$2:$G$1816,3,FALSE)</f>
        <v>Credit PE/Dance Activity</v>
      </c>
      <c r="J1854">
        <v>501</v>
      </c>
      <c r="K1854" t="s">
        <v>3676</v>
      </c>
      <c r="L1854" t="s">
        <v>87</v>
      </c>
      <c r="M1854" t="s">
        <v>1063</v>
      </c>
      <c r="N1854" t="s">
        <v>41</v>
      </c>
      <c r="O1854">
        <v>1810</v>
      </c>
      <c r="P1854">
        <v>2000</v>
      </c>
      <c r="Q1854" t="s">
        <v>675</v>
      </c>
      <c r="R1854">
        <v>301</v>
      </c>
      <c r="S1854" t="s">
        <v>134</v>
      </c>
      <c r="T1854">
        <v>1</v>
      </c>
      <c r="U1854" s="1">
        <v>43479</v>
      </c>
      <c r="V1854" s="1">
        <v>43607</v>
      </c>
      <c r="W1854" t="s">
        <v>5323</v>
      </c>
      <c r="X1854" t="s">
        <v>1929</v>
      </c>
      <c r="Y1854">
        <v>30</v>
      </c>
      <c r="Z1854">
        <v>29</v>
      </c>
      <c r="AA1854">
        <v>30</v>
      </c>
      <c r="AB1854">
        <v>96.666700000000006</v>
      </c>
      <c r="AD1854">
        <f>IF(ISBLANK(Source[[#This Row],[CrosslistID]]),1,1/COUNTIFS(Source[CrosslistID],Source[[#This Row],[CrosslistID]],Source[TermDesc],Source[[#This Row],[TermDesc]]))</f>
        <v>1</v>
      </c>
      <c r="AG1854">
        <v>0</v>
      </c>
      <c r="AH1854">
        <v>96.666700000000006</v>
      </c>
      <c r="AI1854">
        <v>2</v>
      </c>
      <c r="AJ1854">
        <v>2</v>
      </c>
      <c r="AK1854">
        <v>0.1</v>
      </c>
      <c r="AL18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54">
        <f>IF(AND(Source[[#This Row],[Credit_Noncredit]]="Noncredit",Source[[#This Row],[FTEF]]&gt;0),Source[[#This Row],[NC XLST FTES]]*525/(437.5*Source[[#This Row],[FTEF]]),0)</f>
        <v>0</v>
      </c>
      <c r="AN1854">
        <f>IF(Source[[#This Row],[Credit_Noncredit]]="Credit",Source[[#This Row],[Census Enrollment]],Source[[#This Row],[Noncredit Avg. Attendance]])</f>
        <v>30</v>
      </c>
    </row>
    <row r="1855" spans="1:40" x14ac:dyDescent="0.25">
      <c r="A1855" t="s">
        <v>4581</v>
      </c>
      <c r="B1855" t="s">
        <v>886</v>
      </c>
      <c r="C1855" t="s">
        <v>632</v>
      </c>
      <c r="D1855" t="s">
        <v>1475</v>
      </c>
      <c r="E1855" s="4">
        <v>37766</v>
      </c>
      <c r="F1855" s="4" t="s">
        <v>1476</v>
      </c>
      <c r="G1855" s="4" t="s">
        <v>1213</v>
      </c>
      <c r="H1855" t="str">
        <f>CONCATENATE(Source[[#This Row],[Subject]],TRIM(Source[[#This Row],[Course]]))</f>
        <v>DANC150B</v>
      </c>
      <c r="I1855" t="str">
        <f>VLOOKUP(Source[[#This Row],[SubjCrse]],'Courses and Categories'!$E$2:$G$1816,3,FALSE)</f>
        <v>Credit PE/Dance Activity</v>
      </c>
      <c r="J1855">
        <v>501</v>
      </c>
      <c r="K1855" t="s">
        <v>5350</v>
      </c>
      <c r="L1855" t="s">
        <v>87</v>
      </c>
      <c r="M1855" t="s">
        <v>1063</v>
      </c>
      <c r="N1855" t="s">
        <v>180</v>
      </c>
      <c r="O1855">
        <v>1810</v>
      </c>
      <c r="P1855">
        <v>2000</v>
      </c>
      <c r="Q1855" t="s">
        <v>675</v>
      </c>
      <c r="R1855">
        <v>301</v>
      </c>
      <c r="S1855" t="s">
        <v>134</v>
      </c>
      <c r="T1855">
        <v>1</v>
      </c>
      <c r="U1855" s="1">
        <v>43479</v>
      </c>
      <c r="V1855" s="1">
        <v>43607</v>
      </c>
      <c r="W1855" t="s">
        <v>5323</v>
      </c>
      <c r="X1855" t="s">
        <v>1929</v>
      </c>
      <c r="Y1855">
        <v>18</v>
      </c>
      <c r="Z1855">
        <v>15</v>
      </c>
      <c r="AA1855">
        <v>20</v>
      </c>
      <c r="AB1855">
        <v>75</v>
      </c>
      <c r="AC1855" t="s">
        <v>5324</v>
      </c>
      <c r="AD1855">
        <f>IF(ISBLANK(Source[[#This Row],[CrosslistID]]),1,1/COUNTIFS(Source[CrosslistID],Source[[#This Row],[CrosslistID]],Source[TermDesc],Source[[#This Row],[TermDesc]]))</f>
        <v>0.33333333333333331</v>
      </c>
      <c r="AE1855">
        <v>46</v>
      </c>
      <c r="AF1855">
        <v>40</v>
      </c>
      <c r="AG1855">
        <v>115</v>
      </c>
      <c r="AH1855">
        <v>115</v>
      </c>
      <c r="AI1855">
        <v>1.2</v>
      </c>
      <c r="AJ1855">
        <v>1.2</v>
      </c>
      <c r="AK1855">
        <v>0.1</v>
      </c>
      <c r="AL18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55">
        <f>IF(AND(Source[[#This Row],[Credit_Noncredit]]="Noncredit",Source[[#This Row],[FTEF]]&gt;0),Source[[#This Row],[NC XLST FTES]]*525/(437.5*Source[[#This Row],[FTEF]]),0)</f>
        <v>0</v>
      </c>
      <c r="AN1855">
        <f>IF(Source[[#This Row],[Credit_Noncredit]]="Credit",Source[[#This Row],[Census Enrollment]],Source[[#This Row],[Noncredit Avg. Attendance]])</f>
        <v>18</v>
      </c>
    </row>
    <row r="1856" spans="1:40" x14ac:dyDescent="0.25">
      <c r="A1856" t="s">
        <v>4581</v>
      </c>
      <c r="B1856" t="s">
        <v>886</v>
      </c>
      <c r="C1856" t="s">
        <v>632</v>
      </c>
      <c r="D1856" t="s">
        <v>1475</v>
      </c>
      <c r="E1856" s="4">
        <v>35192</v>
      </c>
      <c r="F1856" s="4" t="s">
        <v>1476</v>
      </c>
      <c r="G1856" s="4" t="s">
        <v>5351</v>
      </c>
      <c r="H1856" t="str">
        <f>CONCATENATE(Source[[#This Row],[Subject]],TRIM(Source[[#This Row],[Course]]))</f>
        <v>DANC151A</v>
      </c>
      <c r="I1856" t="str">
        <f>VLOOKUP(Source[[#This Row],[SubjCrse]],'Courses and Categories'!$E$2:$G$1816,3,FALSE)</f>
        <v>Credit PE/Dance Activity</v>
      </c>
      <c r="J1856">
        <v>501</v>
      </c>
      <c r="K1856" t="s">
        <v>5352</v>
      </c>
      <c r="L1856" t="s">
        <v>87</v>
      </c>
      <c r="M1856" t="s">
        <v>1063</v>
      </c>
      <c r="N1856" t="s">
        <v>185</v>
      </c>
      <c r="O1856">
        <v>1810</v>
      </c>
      <c r="P1856">
        <v>2000</v>
      </c>
      <c r="Q1856" t="s">
        <v>675</v>
      </c>
      <c r="R1856">
        <v>301</v>
      </c>
      <c r="S1856" t="s">
        <v>134</v>
      </c>
      <c r="T1856">
        <v>1</v>
      </c>
      <c r="U1856" s="1">
        <v>43479</v>
      </c>
      <c r="V1856" s="1">
        <v>43607</v>
      </c>
      <c r="W1856" t="s">
        <v>5323</v>
      </c>
      <c r="X1856" t="s">
        <v>1929</v>
      </c>
      <c r="Y1856">
        <v>27</v>
      </c>
      <c r="Z1856">
        <v>25</v>
      </c>
      <c r="AA1856">
        <v>30</v>
      </c>
      <c r="AB1856">
        <v>83.333299999999994</v>
      </c>
      <c r="AD1856">
        <f>IF(ISBLANK(Source[[#This Row],[CrosslistID]]),1,1/COUNTIFS(Source[CrosslistID],Source[[#This Row],[CrosslistID]],Source[TermDesc],Source[[#This Row],[TermDesc]]))</f>
        <v>1</v>
      </c>
      <c r="AG1856">
        <v>0</v>
      </c>
      <c r="AH1856">
        <v>83.333299999999994</v>
      </c>
      <c r="AI1856">
        <v>1.7330000000000001</v>
      </c>
      <c r="AJ1856">
        <v>1.7997000000000001</v>
      </c>
      <c r="AK1856">
        <v>0.1</v>
      </c>
      <c r="AL18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56">
        <f>IF(AND(Source[[#This Row],[Credit_Noncredit]]="Noncredit",Source[[#This Row],[FTEF]]&gt;0),Source[[#This Row],[NC XLST FTES]]*525/(437.5*Source[[#This Row],[FTEF]]),0)</f>
        <v>0</v>
      </c>
      <c r="AN1856">
        <f>IF(Source[[#This Row],[Credit_Noncredit]]="Credit",Source[[#This Row],[Census Enrollment]],Source[[#This Row],[Noncredit Avg. Attendance]])</f>
        <v>27</v>
      </c>
    </row>
    <row r="1857" spans="1:40" x14ac:dyDescent="0.25">
      <c r="A1857" t="s">
        <v>4581</v>
      </c>
      <c r="B1857" t="s">
        <v>886</v>
      </c>
      <c r="C1857" t="s">
        <v>632</v>
      </c>
      <c r="D1857" t="s">
        <v>1475</v>
      </c>
      <c r="E1857" s="4">
        <v>33552</v>
      </c>
      <c r="F1857" s="4" t="s">
        <v>1476</v>
      </c>
      <c r="G1857" s="4" t="s">
        <v>5353</v>
      </c>
      <c r="H1857" t="str">
        <f>CONCATENATE(Source[[#This Row],[Subject]],TRIM(Source[[#This Row],[Course]]))</f>
        <v>DANC151B</v>
      </c>
      <c r="I1857" t="str">
        <f>VLOOKUP(Source[[#This Row],[SubjCrse]],'Courses and Categories'!$E$2:$G$1816,3,FALSE)</f>
        <v>Credit PE/Dance Activity</v>
      </c>
      <c r="J1857">
        <v>501</v>
      </c>
      <c r="K1857" t="s">
        <v>5354</v>
      </c>
      <c r="L1857" t="s">
        <v>87</v>
      </c>
      <c r="M1857" t="s">
        <v>1063</v>
      </c>
      <c r="N1857" t="s">
        <v>180</v>
      </c>
      <c r="O1857">
        <v>1810</v>
      </c>
      <c r="P1857">
        <v>2000</v>
      </c>
      <c r="Q1857" t="s">
        <v>675</v>
      </c>
      <c r="R1857">
        <v>301</v>
      </c>
      <c r="S1857" t="s">
        <v>134</v>
      </c>
      <c r="T1857">
        <v>1</v>
      </c>
      <c r="U1857" s="1">
        <v>43479</v>
      </c>
      <c r="V1857" s="1">
        <v>43607</v>
      </c>
      <c r="W1857" t="s">
        <v>5323</v>
      </c>
      <c r="X1857" t="s">
        <v>1929</v>
      </c>
      <c r="Y1857">
        <v>14</v>
      </c>
      <c r="Z1857">
        <v>8</v>
      </c>
      <c r="AA1857">
        <v>15</v>
      </c>
      <c r="AB1857">
        <v>53.333300000000001</v>
      </c>
      <c r="AC1857" t="s">
        <v>5324</v>
      </c>
      <c r="AD1857">
        <f>IF(ISBLANK(Source[[#This Row],[CrosslistID]]),1,1/COUNTIFS(Source[CrosslistID],Source[[#This Row],[CrosslistID]],Source[TermDesc],Source[[#This Row],[TermDesc]]))</f>
        <v>0.33333333333333331</v>
      </c>
      <c r="AE1857">
        <v>46</v>
      </c>
      <c r="AF1857">
        <v>40</v>
      </c>
      <c r="AG1857">
        <v>115</v>
      </c>
      <c r="AH1857">
        <v>115</v>
      </c>
      <c r="AI1857">
        <v>0.86699999999999999</v>
      </c>
      <c r="AJ1857">
        <v>0.93369999999999997</v>
      </c>
      <c r="AK1857">
        <v>0</v>
      </c>
      <c r="AL18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57">
        <f>IF(AND(Source[[#This Row],[Credit_Noncredit]]="Noncredit",Source[[#This Row],[FTEF]]&gt;0),Source[[#This Row],[NC XLST FTES]]*525/(437.5*Source[[#This Row],[FTEF]]),0)</f>
        <v>0</v>
      </c>
      <c r="AN1857">
        <f>IF(Source[[#This Row],[Credit_Noncredit]]="Credit",Source[[#This Row],[Census Enrollment]],Source[[#This Row],[Noncredit Avg. Attendance]])</f>
        <v>14</v>
      </c>
    </row>
    <row r="1858" spans="1:40" x14ac:dyDescent="0.25">
      <c r="A1858" t="s">
        <v>4581</v>
      </c>
      <c r="B1858" t="s">
        <v>886</v>
      </c>
      <c r="C1858" t="s">
        <v>632</v>
      </c>
      <c r="D1858" t="s">
        <v>1475</v>
      </c>
      <c r="E1858" s="4">
        <v>39035</v>
      </c>
      <c r="F1858" s="4" t="s">
        <v>1476</v>
      </c>
      <c r="G1858" s="4" t="s">
        <v>1499</v>
      </c>
      <c r="H1858" t="str">
        <f>CONCATENATE(Source[[#This Row],[Subject]],TRIM(Source[[#This Row],[Course]]))</f>
        <v>DANC155A</v>
      </c>
      <c r="I1858" t="str">
        <f>VLOOKUP(Source[[#This Row],[SubjCrse]],'Courses and Categories'!$E$2:$G$1816,3,FALSE)</f>
        <v>Credit PE/Dance Activity</v>
      </c>
      <c r="J1858">
        <v>541</v>
      </c>
      <c r="K1858" t="s">
        <v>1500</v>
      </c>
      <c r="L1858" t="s">
        <v>87</v>
      </c>
      <c r="M1858" t="s">
        <v>1063</v>
      </c>
      <c r="N1858" t="s">
        <v>180</v>
      </c>
      <c r="O1858">
        <v>1915</v>
      </c>
      <c r="P1858">
        <v>2105</v>
      </c>
      <c r="Q1858" t="s">
        <v>64</v>
      </c>
      <c r="R1858">
        <v>402</v>
      </c>
      <c r="S1858" t="s">
        <v>65</v>
      </c>
      <c r="T1858">
        <v>1</v>
      </c>
      <c r="U1858" s="1">
        <v>43479</v>
      </c>
      <c r="V1858" s="1">
        <v>43607</v>
      </c>
      <c r="W1858" t="s">
        <v>3675</v>
      </c>
      <c r="X1858" t="s">
        <v>1929</v>
      </c>
      <c r="Y1858">
        <v>38</v>
      </c>
      <c r="Z1858">
        <v>38</v>
      </c>
      <c r="AA1858">
        <v>30</v>
      </c>
      <c r="AB1858">
        <v>126.66670000000001</v>
      </c>
      <c r="AD1858">
        <f>IF(ISBLANK(Source[[#This Row],[CrosslistID]]),1,1/COUNTIFS(Source[CrosslistID],Source[[#This Row],[CrosslistID]],Source[TermDesc],Source[[#This Row],[TermDesc]]))</f>
        <v>1</v>
      </c>
      <c r="AG1858">
        <v>0</v>
      </c>
      <c r="AH1858">
        <v>126.66670000000001</v>
      </c>
      <c r="AI1858">
        <v>2.5329999999999999</v>
      </c>
      <c r="AJ1858">
        <v>2.5329999999999999</v>
      </c>
      <c r="AK1858">
        <v>0.1</v>
      </c>
      <c r="AL18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58">
        <f>IF(AND(Source[[#This Row],[Credit_Noncredit]]="Noncredit",Source[[#This Row],[FTEF]]&gt;0),Source[[#This Row],[NC XLST FTES]]*525/(437.5*Source[[#This Row],[FTEF]]),0)</f>
        <v>0</v>
      </c>
      <c r="AN1858">
        <f>IF(Source[[#This Row],[Credit_Noncredit]]="Credit",Source[[#This Row],[Census Enrollment]],Source[[#This Row],[Noncredit Avg. Attendance]])</f>
        <v>38</v>
      </c>
    </row>
    <row r="1859" spans="1:40" x14ac:dyDescent="0.25">
      <c r="A1859" t="s">
        <v>4581</v>
      </c>
      <c r="B1859" t="s">
        <v>886</v>
      </c>
      <c r="C1859" t="s">
        <v>632</v>
      </c>
      <c r="D1859" t="s">
        <v>1475</v>
      </c>
      <c r="E1859" s="4">
        <v>36781</v>
      </c>
      <c r="F1859" s="4" t="s">
        <v>1476</v>
      </c>
      <c r="G1859" s="4" t="s">
        <v>1499</v>
      </c>
      <c r="H1859" t="str">
        <f>CONCATENATE(Source[[#This Row],[Subject]],TRIM(Source[[#This Row],[Course]]))</f>
        <v>DANC155A</v>
      </c>
      <c r="I1859" t="str">
        <f>VLOOKUP(Source[[#This Row],[SubjCrse]],'Courses and Categories'!$E$2:$G$1816,3,FALSE)</f>
        <v>Credit PE/Dance Activity</v>
      </c>
      <c r="J1859">
        <v>551</v>
      </c>
      <c r="K1859" t="s">
        <v>1500</v>
      </c>
      <c r="L1859" t="s">
        <v>87</v>
      </c>
      <c r="M1859" t="s">
        <v>1063</v>
      </c>
      <c r="N1859" t="s">
        <v>50</v>
      </c>
      <c r="O1859">
        <v>1810</v>
      </c>
      <c r="P1859">
        <v>2000</v>
      </c>
      <c r="Q1859" t="s">
        <v>52</v>
      </c>
      <c r="R1859">
        <v>109</v>
      </c>
      <c r="S1859" t="s">
        <v>53</v>
      </c>
      <c r="T1859">
        <v>1</v>
      </c>
      <c r="U1859" s="1">
        <v>43479</v>
      </c>
      <c r="V1859" s="1">
        <v>43607</v>
      </c>
      <c r="W1859" t="s">
        <v>1501</v>
      </c>
      <c r="X1859" t="s">
        <v>1929</v>
      </c>
      <c r="Y1859">
        <v>37</v>
      </c>
      <c r="Z1859">
        <v>34</v>
      </c>
      <c r="AA1859">
        <v>30</v>
      </c>
      <c r="AB1859">
        <v>113.33329999999999</v>
      </c>
      <c r="AD1859">
        <f>IF(ISBLANK(Source[[#This Row],[CrosslistID]]),1,1/COUNTIFS(Source[CrosslistID],Source[[#This Row],[CrosslistID]],Source[TermDesc],Source[[#This Row],[TermDesc]]))</f>
        <v>1</v>
      </c>
      <c r="AG1859">
        <v>0</v>
      </c>
      <c r="AH1859">
        <v>113.33329999999999</v>
      </c>
      <c r="AI1859">
        <v>2.4670000000000001</v>
      </c>
      <c r="AJ1859">
        <v>2.4670000000000001</v>
      </c>
      <c r="AK1859">
        <v>0.1</v>
      </c>
      <c r="AL18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59">
        <f>IF(AND(Source[[#This Row],[Credit_Noncredit]]="Noncredit",Source[[#This Row],[FTEF]]&gt;0),Source[[#This Row],[NC XLST FTES]]*525/(437.5*Source[[#This Row],[FTEF]]),0)</f>
        <v>0</v>
      </c>
      <c r="AN1859">
        <f>IF(Source[[#This Row],[Credit_Noncredit]]="Credit",Source[[#This Row],[Census Enrollment]],Source[[#This Row],[Noncredit Avg. Attendance]])</f>
        <v>37</v>
      </c>
    </row>
    <row r="1860" spans="1:40" x14ac:dyDescent="0.25">
      <c r="A1860" t="s">
        <v>4581</v>
      </c>
      <c r="B1860" t="s">
        <v>886</v>
      </c>
      <c r="C1860" t="s">
        <v>632</v>
      </c>
      <c r="D1860" t="s">
        <v>1475</v>
      </c>
      <c r="E1860" s="4">
        <v>33338</v>
      </c>
      <c r="F1860" s="4" t="s">
        <v>1476</v>
      </c>
      <c r="G1860" s="4" t="s">
        <v>1499</v>
      </c>
      <c r="H1860" t="str">
        <f>CONCATENATE(Source[[#This Row],[Subject]],TRIM(Source[[#This Row],[Course]]))</f>
        <v>DANC155A</v>
      </c>
      <c r="I1860" t="str">
        <f>VLOOKUP(Source[[#This Row],[SubjCrse]],'Courses and Categories'!$E$2:$G$1816,3,FALSE)</f>
        <v>Credit PE/Dance Activity</v>
      </c>
      <c r="J1860">
        <v>601</v>
      </c>
      <c r="K1860" t="s">
        <v>1500</v>
      </c>
      <c r="L1860" t="s">
        <v>50</v>
      </c>
      <c r="M1860" t="s">
        <v>1063</v>
      </c>
      <c r="N1860" t="s">
        <v>51</v>
      </c>
      <c r="O1860">
        <v>1210</v>
      </c>
      <c r="P1860">
        <v>1400</v>
      </c>
      <c r="Q1860" t="s">
        <v>675</v>
      </c>
      <c r="R1860">
        <v>301</v>
      </c>
      <c r="S1860" t="s">
        <v>134</v>
      </c>
      <c r="T1860">
        <v>1</v>
      </c>
      <c r="U1860" s="1">
        <v>43479</v>
      </c>
      <c r="V1860" s="1">
        <v>43607</v>
      </c>
      <c r="W1860" t="s">
        <v>732</v>
      </c>
      <c r="X1860" t="s">
        <v>1929</v>
      </c>
      <c r="Y1860">
        <v>37</v>
      </c>
      <c r="Z1860">
        <v>32</v>
      </c>
      <c r="AA1860">
        <v>30</v>
      </c>
      <c r="AB1860">
        <v>106.66670000000001</v>
      </c>
      <c r="AD1860">
        <f>IF(ISBLANK(Source[[#This Row],[CrosslistID]]),1,1/COUNTIFS(Source[CrosslistID],Source[[#This Row],[CrosslistID]],Source[TermDesc],Source[[#This Row],[TermDesc]]))</f>
        <v>1</v>
      </c>
      <c r="AG1860">
        <v>0</v>
      </c>
      <c r="AH1860">
        <v>106.66670000000001</v>
      </c>
      <c r="AI1860">
        <v>2.4670000000000001</v>
      </c>
      <c r="AJ1860">
        <v>2.4670000000000001</v>
      </c>
      <c r="AK1860">
        <v>0.1</v>
      </c>
      <c r="AL18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60">
        <f>IF(AND(Source[[#This Row],[Credit_Noncredit]]="Noncredit",Source[[#This Row],[FTEF]]&gt;0),Source[[#This Row],[NC XLST FTES]]*525/(437.5*Source[[#This Row],[FTEF]]),0)</f>
        <v>0</v>
      </c>
      <c r="AN1860">
        <f>IF(Source[[#This Row],[Credit_Noncredit]]="Credit",Source[[#This Row],[Census Enrollment]],Source[[#This Row],[Noncredit Avg. Attendance]])</f>
        <v>37</v>
      </c>
    </row>
    <row r="1861" spans="1:40" x14ac:dyDescent="0.25">
      <c r="A1861" t="s">
        <v>4581</v>
      </c>
      <c r="B1861" t="s">
        <v>886</v>
      </c>
      <c r="C1861" t="s">
        <v>632</v>
      </c>
      <c r="D1861" t="s">
        <v>1475</v>
      </c>
      <c r="E1861" s="4">
        <v>37767</v>
      </c>
      <c r="F1861" s="4" t="s">
        <v>1476</v>
      </c>
      <c r="G1861" s="4" t="s">
        <v>3678</v>
      </c>
      <c r="H1861" t="str">
        <f>CONCATENATE(Source[[#This Row],[Subject]],TRIM(Source[[#This Row],[Course]]))</f>
        <v>DANC155B</v>
      </c>
      <c r="I1861" t="str">
        <f>VLOOKUP(Source[[#This Row],[SubjCrse]],'Courses and Categories'!$E$2:$G$1816,3,FALSE)</f>
        <v>Credit PE/Dance Activity</v>
      </c>
      <c r="J1861">
        <v>501</v>
      </c>
      <c r="K1861" t="s">
        <v>5355</v>
      </c>
      <c r="L1861" t="s">
        <v>87</v>
      </c>
      <c r="M1861" t="s">
        <v>1063</v>
      </c>
      <c r="N1861" t="s">
        <v>180</v>
      </c>
      <c r="O1861">
        <v>2010</v>
      </c>
      <c r="P1861">
        <v>2200</v>
      </c>
      <c r="Q1861" t="s">
        <v>675</v>
      </c>
      <c r="R1861">
        <v>310</v>
      </c>
      <c r="S1861" t="s">
        <v>134</v>
      </c>
      <c r="T1861">
        <v>1</v>
      </c>
      <c r="U1861" s="1">
        <v>43479</v>
      </c>
      <c r="V1861" s="1">
        <v>43607</v>
      </c>
      <c r="W1861" t="s">
        <v>732</v>
      </c>
      <c r="X1861" t="s">
        <v>1929</v>
      </c>
      <c r="Y1861">
        <v>21</v>
      </c>
      <c r="Z1861">
        <v>21</v>
      </c>
      <c r="AA1861">
        <v>30</v>
      </c>
      <c r="AB1861">
        <v>70</v>
      </c>
      <c r="AD1861">
        <f>IF(ISBLANK(Source[[#This Row],[CrosslistID]]),1,1/COUNTIFS(Source[CrosslistID],Source[[#This Row],[CrosslistID]],Source[TermDesc],Source[[#This Row],[TermDesc]]))</f>
        <v>1</v>
      </c>
      <c r="AG1861">
        <v>0</v>
      </c>
      <c r="AH1861">
        <v>70</v>
      </c>
      <c r="AI1861">
        <v>1.4</v>
      </c>
      <c r="AJ1861">
        <v>1.4</v>
      </c>
      <c r="AK1861">
        <v>0.1</v>
      </c>
      <c r="AL18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61">
        <f>IF(AND(Source[[#This Row],[Credit_Noncredit]]="Noncredit",Source[[#This Row],[FTEF]]&gt;0),Source[[#This Row],[NC XLST FTES]]*525/(437.5*Source[[#This Row],[FTEF]]),0)</f>
        <v>0</v>
      </c>
      <c r="AN1861">
        <f>IF(Source[[#This Row],[Credit_Noncredit]]="Credit",Source[[#This Row],[Census Enrollment]],Source[[#This Row],[Noncredit Avg. Attendance]])</f>
        <v>21</v>
      </c>
    </row>
    <row r="1862" spans="1:40" x14ac:dyDescent="0.25">
      <c r="A1862" t="s">
        <v>4581</v>
      </c>
      <c r="B1862" t="s">
        <v>886</v>
      </c>
      <c r="C1862" t="s">
        <v>632</v>
      </c>
      <c r="D1862" t="s">
        <v>1475</v>
      </c>
      <c r="E1862" s="4">
        <v>39160</v>
      </c>
      <c r="F1862" s="4" t="s">
        <v>1476</v>
      </c>
      <c r="G1862" s="4" t="s">
        <v>3678</v>
      </c>
      <c r="H1862" t="str">
        <f>CONCATENATE(Source[[#This Row],[Subject]],TRIM(Source[[#This Row],[Course]]))</f>
        <v>DANC155B</v>
      </c>
      <c r="I1862" t="str">
        <f>VLOOKUP(Source[[#This Row],[SubjCrse]],'Courses and Categories'!$E$2:$G$1816,3,FALSE)</f>
        <v>Credit PE/Dance Activity</v>
      </c>
      <c r="J1862">
        <v>551</v>
      </c>
      <c r="K1862" t="s">
        <v>5355</v>
      </c>
      <c r="L1862" t="s">
        <v>87</v>
      </c>
      <c r="M1862" t="s">
        <v>1063</v>
      </c>
      <c r="N1862" t="s">
        <v>41</v>
      </c>
      <c r="O1862">
        <v>1930</v>
      </c>
      <c r="P1862">
        <v>2120</v>
      </c>
      <c r="Q1862" t="s">
        <v>52</v>
      </c>
      <c r="R1862">
        <v>109</v>
      </c>
      <c r="S1862" t="s">
        <v>53</v>
      </c>
      <c r="T1862">
        <v>1</v>
      </c>
      <c r="U1862" s="1">
        <v>43479</v>
      </c>
      <c r="V1862" s="1">
        <v>43607</v>
      </c>
      <c r="W1862" t="s">
        <v>3675</v>
      </c>
      <c r="X1862" t="s">
        <v>1929</v>
      </c>
      <c r="Y1862">
        <v>15</v>
      </c>
      <c r="Z1862">
        <v>15</v>
      </c>
      <c r="AA1862">
        <v>25</v>
      </c>
      <c r="AB1862">
        <v>60</v>
      </c>
      <c r="AC1862" t="s">
        <v>1609</v>
      </c>
      <c r="AD1862">
        <f>IF(ISBLANK(Source[[#This Row],[CrosslistID]]),1,1/COUNTIFS(Source[CrosslistID],Source[[#This Row],[CrosslistID]],Source[TermDesc],Source[[#This Row],[TermDesc]]))</f>
        <v>0.5</v>
      </c>
      <c r="AE1862">
        <v>46</v>
      </c>
      <c r="AF1862">
        <v>40</v>
      </c>
      <c r="AG1862">
        <v>115</v>
      </c>
      <c r="AH1862">
        <v>115</v>
      </c>
      <c r="AI1862">
        <v>1</v>
      </c>
      <c r="AJ1862">
        <v>1</v>
      </c>
      <c r="AK1862">
        <v>0.1</v>
      </c>
      <c r="AL18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62">
        <f>IF(AND(Source[[#This Row],[Credit_Noncredit]]="Noncredit",Source[[#This Row],[FTEF]]&gt;0),Source[[#This Row],[NC XLST FTES]]*525/(437.5*Source[[#This Row],[FTEF]]),0)</f>
        <v>0</v>
      </c>
      <c r="AN1862">
        <f>IF(Source[[#This Row],[Credit_Noncredit]]="Credit",Source[[#This Row],[Census Enrollment]],Source[[#This Row],[Noncredit Avg. Attendance]])</f>
        <v>15</v>
      </c>
    </row>
    <row r="1863" spans="1:40" x14ac:dyDescent="0.25">
      <c r="A1863" t="s">
        <v>4581</v>
      </c>
      <c r="B1863" t="s">
        <v>886</v>
      </c>
      <c r="C1863" t="s">
        <v>632</v>
      </c>
      <c r="D1863" t="s">
        <v>1475</v>
      </c>
      <c r="E1863" s="4">
        <v>39246</v>
      </c>
      <c r="F1863" s="4" t="s">
        <v>1476</v>
      </c>
      <c r="G1863" s="4" t="s">
        <v>5356</v>
      </c>
      <c r="H1863" t="str">
        <f>CONCATENATE(Source[[#This Row],[Subject]],TRIM(Source[[#This Row],[Course]]))</f>
        <v>DANC155C</v>
      </c>
      <c r="I1863" t="str">
        <f>VLOOKUP(Source[[#This Row],[SubjCrse]],'Courses and Categories'!$E$2:$G$1816,3,FALSE)</f>
        <v>Credit PE/Dance Activity</v>
      </c>
      <c r="J1863">
        <v>552</v>
      </c>
      <c r="K1863" t="s">
        <v>5357</v>
      </c>
      <c r="L1863" t="s">
        <v>87</v>
      </c>
      <c r="M1863" t="s">
        <v>1063</v>
      </c>
      <c r="N1863" t="s">
        <v>41</v>
      </c>
      <c r="O1863">
        <v>1930</v>
      </c>
      <c r="P1863">
        <v>2120</v>
      </c>
      <c r="Q1863" t="s">
        <v>52</v>
      </c>
      <c r="R1863">
        <v>109</v>
      </c>
      <c r="S1863" t="s">
        <v>53</v>
      </c>
      <c r="T1863">
        <v>1</v>
      </c>
      <c r="U1863" s="1">
        <v>43479</v>
      </c>
      <c r="V1863" s="1">
        <v>43607</v>
      </c>
      <c r="W1863" t="s">
        <v>3675</v>
      </c>
      <c r="X1863" t="s">
        <v>1929</v>
      </c>
      <c r="Y1863">
        <v>30</v>
      </c>
      <c r="Z1863">
        <v>31</v>
      </c>
      <c r="AA1863">
        <v>20</v>
      </c>
      <c r="AB1863">
        <v>155</v>
      </c>
      <c r="AC1863" t="s">
        <v>1609</v>
      </c>
      <c r="AD1863">
        <f>IF(ISBLANK(Source[[#This Row],[CrosslistID]]),1,1/COUNTIFS(Source[CrosslistID],Source[[#This Row],[CrosslistID]],Source[TermDesc],Source[[#This Row],[TermDesc]]))</f>
        <v>0.5</v>
      </c>
      <c r="AE1863">
        <v>46</v>
      </c>
      <c r="AF1863">
        <v>40</v>
      </c>
      <c r="AG1863">
        <v>115</v>
      </c>
      <c r="AH1863">
        <v>115</v>
      </c>
      <c r="AI1863">
        <v>2</v>
      </c>
      <c r="AJ1863">
        <v>2</v>
      </c>
      <c r="AK1863">
        <v>0</v>
      </c>
      <c r="AL18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63">
        <f>IF(AND(Source[[#This Row],[Credit_Noncredit]]="Noncredit",Source[[#This Row],[FTEF]]&gt;0),Source[[#This Row],[NC XLST FTES]]*525/(437.5*Source[[#This Row],[FTEF]]),0)</f>
        <v>0</v>
      </c>
      <c r="AN1863">
        <f>IF(Source[[#This Row],[Credit_Noncredit]]="Credit",Source[[#This Row],[Census Enrollment]],Source[[#This Row],[Noncredit Avg. Attendance]])</f>
        <v>30</v>
      </c>
    </row>
    <row r="1864" spans="1:40" x14ac:dyDescent="0.25">
      <c r="A1864" t="s">
        <v>4581</v>
      </c>
      <c r="B1864" t="s">
        <v>886</v>
      </c>
      <c r="C1864" t="s">
        <v>632</v>
      </c>
      <c r="D1864" t="s">
        <v>1475</v>
      </c>
      <c r="E1864" s="4">
        <v>35303</v>
      </c>
      <c r="F1864" s="4" t="s">
        <v>1476</v>
      </c>
      <c r="G1864" s="4" t="s">
        <v>5356</v>
      </c>
      <c r="H1864" t="str">
        <f>CONCATENATE(Source[[#This Row],[Subject]],TRIM(Source[[#This Row],[Course]]))</f>
        <v>DANC155C</v>
      </c>
      <c r="I1864" t="str">
        <f>VLOOKUP(Source[[#This Row],[SubjCrse]],'Courses and Categories'!$E$2:$G$1816,3,FALSE)</f>
        <v>Credit PE/Dance Activity</v>
      </c>
      <c r="J1864">
        <v>601</v>
      </c>
      <c r="K1864" t="s">
        <v>5357</v>
      </c>
      <c r="L1864" t="s">
        <v>50</v>
      </c>
      <c r="M1864" t="s">
        <v>1063</v>
      </c>
      <c r="N1864" t="s">
        <v>51</v>
      </c>
      <c r="O1864">
        <v>1410</v>
      </c>
      <c r="P1864">
        <v>1600</v>
      </c>
      <c r="Q1864" t="s">
        <v>675</v>
      </c>
      <c r="R1864">
        <v>301</v>
      </c>
      <c r="S1864" t="s">
        <v>134</v>
      </c>
      <c r="T1864">
        <v>1</v>
      </c>
      <c r="U1864" s="1">
        <v>43479</v>
      </c>
      <c r="V1864" s="1">
        <v>43607</v>
      </c>
      <c r="W1864" t="s">
        <v>732</v>
      </c>
      <c r="X1864" t="s">
        <v>1929</v>
      </c>
      <c r="Y1864">
        <v>18</v>
      </c>
      <c r="Z1864">
        <v>19</v>
      </c>
      <c r="AA1864">
        <v>20</v>
      </c>
      <c r="AB1864">
        <v>95</v>
      </c>
      <c r="AC1864" t="s">
        <v>5328</v>
      </c>
      <c r="AD1864">
        <f>IF(ISBLANK(Source[[#This Row],[CrosslistID]]),1,1/COUNTIFS(Source[CrosslistID],Source[[#This Row],[CrosslistID]],Source[TermDesc],Source[[#This Row],[TermDesc]]))</f>
        <v>0.5</v>
      </c>
      <c r="AE1864">
        <v>30</v>
      </c>
      <c r="AF1864">
        <v>40</v>
      </c>
      <c r="AG1864">
        <v>75</v>
      </c>
      <c r="AH1864">
        <v>75</v>
      </c>
      <c r="AI1864">
        <v>1.2</v>
      </c>
      <c r="AJ1864">
        <v>1.2</v>
      </c>
      <c r="AK1864">
        <v>0</v>
      </c>
      <c r="AL18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64">
        <f>IF(AND(Source[[#This Row],[Credit_Noncredit]]="Noncredit",Source[[#This Row],[FTEF]]&gt;0),Source[[#This Row],[NC XLST FTES]]*525/(437.5*Source[[#This Row],[FTEF]]),0)</f>
        <v>0</v>
      </c>
      <c r="AN1864">
        <f>IF(Source[[#This Row],[Credit_Noncredit]]="Credit",Source[[#This Row],[Census Enrollment]],Source[[#This Row],[Noncredit Avg. Attendance]])</f>
        <v>18</v>
      </c>
    </row>
    <row r="1865" spans="1:40" x14ac:dyDescent="0.25">
      <c r="A1865" t="s">
        <v>4581</v>
      </c>
      <c r="B1865" t="s">
        <v>886</v>
      </c>
      <c r="C1865" t="s">
        <v>632</v>
      </c>
      <c r="D1865" t="s">
        <v>1475</v>
      </c>
      <c r="E1865" s="4">
        <v>33409</v>
      </c>
      <c r="F1865" s="4" t="s">
        <v>1476</v>
      </c>
      <c r="G1865" s="4" t="s">
        <v>1219</v>
      </c>
      <c r="H1865" t="str">
        <f>CONCATENATE(Source[[#This Row],[Subject]],TRIM(Source[[#This Row],[Course]]))</f>
        <v>DANC160A</v>
      </c>
      <c r="I1865" t="str">
        <f>VLOOKUP(Source[[#This Row],[SubjCrse]],'Courses and Categories'!$E$2:$G$1816,3,FALSE)</f>
        <v>Credit PE/Dance Activity</v>
      </c>
      <c r="J1865">
        <v>1</v>
      </c>
      <c r="K1865" t="s">
        <v>3680</v>
      </c>
      <c r="L1865" t="s">
        <v>39</v>
      </c>
      <c r="M1865" t="s">
        <v>1063</v>
      </c>
      <c r="N1865" t="s">
        <v>180</v>
      </c>
      <c r="O1865">
        <v>1210</v>
      </c>
      <c r="P1865">
        <v>1400</v>
      </c>
      <c r="Q1865" t="s">
        <v>675</v>
      </c>
      <c r="R1865">
        <v>207</v>
      </c>
      <c r="S1865" t="s">
        <v>134</v>
      </c>
      <c r="T1865">
        <v>1</v>
      </c>
      <c r="U1865" s="1">
        <v>43479</v>
      </c>
      <c r="V1865" s="1">
        <v>43607</v>
      </c>
      <c r="W1865" t="s">
        <v>3639</v>
      </c>
      <c r="X1865" t="s">
        <v>1929</v>
      </c>
      <c r="Y1865">
        <v>21</v>
      </c>
      <c r="Z1865">
        <v>19</v>
      </c>
      <c r="AA1865">
        <v>30</v>
      </c>
      <c r="AB1865">
        <v>63.333300000000001</v>
      </c>
      <c r="AD1865">
        <f>IF(ISBLANK(Source[[#This Row],[CrosslistID]]),1,1/COUNTIFS(Source[CrosslistID],Source[[#This Row],[CrosslistID]],Source[TermDesc],Source[[#This Row],[TermDesc]]))</f>
        <v>1</v>
      </c>
      <c r="AG1865">
        <v>0</v>
      </c>
      <c r="AH1865">
        <v>63.333300000000001</v>
      </c>
      <c r="AI1865">
        <v>1.4</v>
      </c>
      <c r="AJ1865">
        <v>1.4</v>
      </c>
      <c r="AK1865">
        <v>0.1</v>
      </c>
      <c r="AL18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65">
        <f>IF(AND(Source[[#This Row],[Credit_Noncredit]]="Noncredit",Source[[#This Row],[FTEF]]&gt;0),Source[[#This Row],[NC XLST FTES]]*525/(437.5*Source[[#This Row],[FTEF]]),0)</f>
        <v>0</v>
      </c>
      <c r="AN1865">
        <f>IF(Source[[#This Row],[Credit_Noncredit]]="Credit",Source[[#This Row],[Census Enrollment]],Source[[#This Row],[Noncredit Avg. Attendance]])</f>
        <v>21</v>
      </c>
    </row>
    <row r="1866" spans="1:40" x14ac:dyDescent="0.25">
      <c r="A1866" t="s">
        <v>4581</v>
      </c>
      <c r="B1866" t="s">
        <v>886</v>
      </c>
      <c r="C1866" t="s">
        <v>632</v>
      </c>
      <c r="D1866" t="s">
        <v>1475</v>
      </c>
      <c r="E1866" s="4">
        <v>33410</v>
      </c>
      <c r="F1866" s="4" t="s">
        <v>1476</v>
      </c>
      <c r="G1866" s="4" t="s">
        <v>1219</v>
      </c>
      <c r="H1866" t="str">
        <f>CONCATENATE(Source[[#This Row],[Subject]],TRIM(Source[[#This Row],[Course]]))</f>
        <v>DANC160A</v>
      </c>
      <c r="I1866" t="str">
        <f>VLOOKUP(Source[[#This Row],[SubjCrse]],'Courses and Categories'!$E$2:$G$1816,3,FALSE)</f>
        <v>Credit PE/Dance Activity</v>
      </c>
      <c r="J1866">
        <v>501</v>
      </c>
      <c r="K1866" t="s">
        <v>3680</v>
      </c>
      <c r="L1866" t="s">
        <v>87</v>
      </c>
      <c r="M1866" t="s">
        <v>1063</v>
      </c>
      <c r="N1866" t="s">
        <v>180</v>
      </c>
      <c r="O1866">
        <v>1810</v>
      </c>
      <c r="P1866">
        <v>2000</v>
      </c>
      <c r="Q1866" t="s">
        <v>675</v>
      </c>
      <c r="R1866">
        <v>207</v>
      </c>
      <c r="S1866" t="s">
        <v>134</v>
      </c>
      <c r="T1866">
        <v>1</v>
      </c>
      <c r="U1866" s="1">
        <v>43479</v>
      </c>
      <c r="V1866" s="1">
        <v>43607</v>
      </c>
      <c r="W1866" t="s">
        <v>3639</v>
      </c>
      <c r="X1866" t="s">
        <v>1929</v>
      </c>
      <c r="Y1866">
        <v>24</v>
      </c>
      <c r="Z1866">
        <v>21</v>
      </c>
      <c r="AA1866">
        <v>30</v>
      </c>
      <c r="AB1866">
        <v>70</v>
      </c>
      <c r="AD1866">
        <f>IF(ISBLANK(Source[[#This Row],[CrosslistID]]),1,1/COUNTIFS(Source[CrosslistID],Source[[#This Row],[CrosslistID]],Source[TermDesc],Source[[#This Row],[TermDesc]]))</f>
        <v>1</v>
      </c>
      <c r="AG1866">
        <v>0</v>
      </c>
      <c r="AH1866">
        <v>70</v>
      </c>
      <c r="AI1866">
        <v>1.6</v>
      </c>
      <c r="AJ1866">
        <v>1.6</v>
      </c>
      <c r="AK1866">
        <v>0.1</v>
      </c>
      <c r="AL18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66">
        <f>IF(AND(Source[[#This Row],[Credit_Noncredit]]="Noncredit",Source[[#This Row],[FTEF]]&gt;0),Source[[#This Row],[NC XLST FTES]]*525/(437.5*Source[[#This Row],[FTEF]]),0)</f>
        <v>0</v>
      </c>
      <c r="AN1866">
        <f>IF(Source[[#This Row],[Credit_Noncredit]]="Credit",Source[[#This Row],[Census Enrollment]],Source[[#This Row],[Noncredit Avg. Attendance]])</f>
        <v>24</v>
      </c>
    </row>
    <row r="1867" spans="1:40" x14ac:dyDescent="0.25">
      <c r="A1867" t="s">
        <v>4581</v>
      </c>
      <c r="B1867" t="s">
        <v>886</v>
      </c>
      <c r="C1867" t="s">
        <v>632</v>
      </c>
      <c r="D1867" t="s">
        <v>1475</v>
      </c>
      <c r="E1867" s="4">
        <v>33411</v>
      </c>
      <c r="F1867" s="4" t="s">
        <v>1476</v>
      </c>
      <c r="G1867" s="4" t="s">
        <v>1223</v>
      </c>
      <c r="H1867" t="str">
        <f>CONCATENATE(Source[[#This Row],[Subject]],TRIM(Source[[#This Row],[Course]]))</f>
        <v>DANC160B</v>
      </c>
      <c r="I1867" t="str">
        <f>VLOOKUP(Source[[#This Row],[SubjCrse]],'Courses and Categories'!$E$2:$G$1816,3,FALSE)</f>
        <v>Credit PE/Dance Activity</v>
      </c>
      <c r="J1867">
        <v>501</v>
      </c>
      <c r="K1867" t="s">
        <v>3681</v>
      </c>
      <c r="L1867" t="s">
        <v>87</v>
      </c>
      <c r="M1867" t="s">
        <v>1063</v>
      </c>
      <c r="N1867" t="s">
        <v>180</v>
      </c>
      <c r="O1867">
        <v>2010</v>
      </c>
      <c r="P1867">
        <v>2200</v>
      </c>
      <c r="Q1867" t="s">
        <v>675</v>
      </c>
      <c r="R1867">
        <v>307</v>
      </c>
      <c r="S1867" t="s">
        <v>134</v>
      </c>
      <c r="T1867">
        <v>1</v>
      </c>
      <c r="U1867" s="1">
        <v>43479</v>
      </c>
      <c r="V1867" s="1">
        <v>43607</v>
      </c>
      <c r="W1867" t="s">
        <v>3639</v>
      </c>
      <c r="X1867" t="s">
        <v>1929</v>
      </c>
      <c r="Y1867">
        <v>22</v>
      </c>
      <c r="Z1867">
        <v>22</v>
      </c>
      <c r="AA1867">
        <v>30</v>
      </c>
      <c r="AB1867">
        <v>73.333299999999994</v>
      </c>
      <c r="AD1867">
        <f>IF(ISBLANK(Source[[#This Row],[CrosslistID]]),1,1/COUNTIFS(Source[CrosslistID],Source[[#This Row],[CrosslistID]],Source[TermDesc],Source[[#This Row],[TermDesc]]))</f>
        <v>1</v>
      </c>
      <c r="AG1867">
        <v>0</v>
      </c>
      <c r="AH1867">
        <v>73.333299999999994</v>
      </c>
      <c r="AI1867">
        <v>1.4670000000000001</v>
      </c>
      <c r="AJ1867">
        <v>1.4670000000000001</v>
      </c>
      <c r="AK1867">
        <v>0.1</v>
      </c>
      <c r="AL18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67">
        <f>IF(AND(Source[[#This Row],[Credit_Noncredit]]="Noncredit",Source[[#This Row],[FTEF]]&gt;0),Source[[#This Row],[NC XLST FTES]]*525/(437.5*Source[[#This Row],[FTEF]]),0)</f>
        <v>0</v>
      </c>
      <c r="AN1867">
        <f>IF(Source[[#This Row],[Credit_Noncredit]]="Credit",Source[[#This Row],[Census Enrollment]],Source[[#This Row],[Noncredit Avg. Attendance]])</f>
        <v>22</v>
      </c>
    </row>
    <row r="1868" spans="1:40" x14ac:dyDescent="0.25">
      <c r="A1868" t="s">
        <v>4581</v>
      </c>
      <c r="B1868" t="s">
        <v>886</v>
      </c>
      <c r="C1868" t="s">
        <v>632</v>
      </c>
      <c r="D1868" t="s">
        <v>1475</v>
      </c>
      <c r="E1868" s="4">
        <v>33435</v>
      </c>
      <c r="F1868" s="4" t="s">
        <v>1476</v>
      </c>
      <c r="G1868" s="4" t="s">
        <v>1225</v>
      </c>
      <c r="H1868" t="str">
        <f>CONCATENATE(Source[[#This Row],[Subject]],TRIM(Source[[#This Row],[Course]]))</f>
        <v>DANC160C</v>
      </c>
      <c r="I1868" t="str">
        <f>VLOOKUP(Source[[#This Row],[SubjCrse]],'Courses and Categories'!$E$2:$G$1816,3,FALSE)</f>
        <v>Credit PE/Dance Activity</v>
      </c>
      <c r="J1868">
        <v>501</v>
      </c>
      <c r="K1868" t="s">
        <v>3682</v>
      </c>
      <c r="L1868" t="s">
        <v>87</v>
      </c>
      <c r="M1868" t="s">
        <v>1063</v>
      </c>
      <c r="N1868" t="s">
        <v>50</v>
      </c>
      <c r="O1868">
        <v>2010</v>
      </c>
      <c r="P1868">
        <v>2200</v>
      </c>
      <c r="Q1868" t="s">
        <v>675</v>
      </c>
      <c r="R1868">
        <v>307</v>
      </c>
      <c r="S1868" t="s">
        <v>134</v>
      </c>
      <c r="T1868">
        <v>1</v>
      </c>
      <c r="U1868" s="1">
        <v>43479</v>
      </c>
      <c r="V1868" s="1">
        <v>43607</v>
      </c>
      <c r="W1868" t="s">
        <v>3639</v>
      </c>
      <c r="X1868" t="s">
        <v>1929</v>
      </c>
      <c r="Y1868">
        <v>10</v>
      </c>
      <c r="Z1868">
        <v>11</v>
      </c>
      <c r="AA1868">
        <v>15</v>
      </c>
      <c r="AB1868">
        <v>73.333299999999994</v>
      </c>
      <c r="AC1868" t="s">
        <v>3640</v>
      </c>
      <c r="AD1868">
        <f>IF(ISBLANK(Source[[#This Row],[CrosslistID]]),1,1/COUNTIFS(Source[CrosslistID],Source[[#This Row],[CrosslistID]],Source[TermDesc],Source[[#This Row],[TermDesc]]))</f>
        <v>0.33333333333333331</v>
      </c>
      <c r="AE1868">
        <v>27</v>
      </c>
      <c r="AF1868">
        <v>35</v>
      </c>
      <c r="AG1868">
        <v>77.142899999999997</v>
      </c>
      <c r="AH1868">
        <v>77.142899999999997</v>
      </c>
      <c r="AI1868">
        <v>0.66700000000000004</v>
      </c>
      <c r="AJ1868">
        <v>0.66700000000000004</v>
      </c>
      <c r="AK1868">
        <v>0</v>
      </c>
      <c r="AL18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68">
        <f>IF(AND(Source[[#This Row],[Credit_Noncredit]]="Noncredit",Source[[#This Row],[FTEF]]&gt;0),Source[[#This Row],[NC XLST FTES]]*525/(437.5*Source[[#This Row],[FTEF]]),0)</f>
        <v>0</v>
      </c>
      <c r="AN1868">
        <f>IF(Source[[#This Row],[Credit_Noncredit]]="Credit",Source[[#This Row],[Census Enrollment]],Source[[#This Row],[Noncredit Avg. Attendance]])</f>
        <v>10</v>
      </c>
    </row>
    <row r="1869" spans="1:40" x14ac:dyDescent="0.25">
      <c r="A1869" t="s">
        <v>4581</v>
      </c>
      <c r="B1869" t="s">
        <v>886</v>
      </c>
      <c r="C1869" t="s">
        <v>632</v>
      </c>
      <c r="D1869" t="s">
        <v>1475</v>
      </c>
      <c r="E1869" s="4">
        <v>33443</v>
      </c>
      <c r="F1869" s="4" t="s">
        <v>1476</v>
      </c>
      <c r="G1869" s="4">
        <v>161</v>
      </c>
      <c r="H1869" t="str">
        <f>CONCATENATE(Source[[#This Row],[Subject]],TRIM(Source[[#This Row],[Course]]))</f>
        <v>DANC161</v>
      </c>
      <c r="I1869" t="str">
        <f>VLOOKUP(Source[[#This Row],[SubjCrse]],'Courses and Categories'!$E$2:$G$1816,3,FALSE)</f>
        <v>Credit PE/Dance Activity</v>
      </c>
      <c r="J1869">
        <v>501</v>
      </c>
      <c r="K1869" t="s">
        <v>3683</v>
      </c>
      <c r="L1869" t="s">
        <v>87</v>
      </c>
      <c r="M1869" t="s">
        <v>1063</v>
      </c>
      <c r="N1869" t="s">
        <v>50</v>
      </c>
      <c r="O1869">
        <v>1810</v>
      </c>
      <c r="P1869">
        <v>2000</v>
      </c>
      <c r="Q1869" t="s">
        <v>675</v>
      </c>
      <c r="R1869">
        <v>307</v>
      </c>
      <c r="S1869" t="s">
        <v>134</v>
      </c>
      <c r="T1869">
        <v>1</v>
      </c>
      <c r="U1869" s="1">
        <v>43479</v>
      </c>
      <c r="V1869" s="1">
        <v>43607</v>
      </c>
      <c r="W1869" t="s">
        <v>3639</v>
      </c>
      <c r="X1869" t="s">
        <v>1929</v>
      </c>
      <c r="Y1869">
        <v>23</v>
      </c>
      <c r="Z1869">
        <v>21</v>
      </c>
      <c r="AA1869">
        <v>30</v>
      </c>
      <c r="AB1869">
        <v>70</v>
      </c>
      <c r="AD1869">
        <f>IF(ISBLANK(Source[[#This Row],[CrosslistID]]),1,1/COUNTIFS(Source[CrosslistID],Source[[#This Row],[CrosslistID]],Source[TermDesc],Source[[#This Row],[TermDesc]]))</f>
        <v>1</v>
      </c>
      <c r="AG1869">
        <v>0</v>
      </c>
      <c r="AH1869">
        <v>70</v>
      </c>
      <c r="AI1869">
        <v>1.5329999999999999</v>
      </c>
      <c r="AJ1869">
        <v>1.5329999999999999</v>
      </c>
      <c r="AK1869">
        <v>0.1</v>
      </c>
      <c r="AL18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69">
        <f>IF(AND(Source[[#This Row],[Credit_Noncredit]]="Noncredit",Source[[#This Row],[FTEF]]&gt;0),Source[[#This Row],[NC XLST FTES]]*525/(437.5*Source[[#This Row],[FTEF]]),0)</f>
        <v>0</v>
      </c>
      <c r="AN1869">
        <f>IF(Source[[#This Row],[Credit_Noncredit]]="Credit",Source[[#This Row],[Census Enrollment]],Source[[#This Row],[Noncredit Avg. Attendance]])</f>
        <v>23</v>
      </c>
    </row>
    <row r="1870" spans="1:40" x14ac:dyDescent="0.25">
      <c r="A1870" t="s">
        <v>4581</v>
      </c>
      <c r="B1870" t="s">
        <v>886</v>
      </c>
      <c r="C1870" t="s">
        <v>632</v>
      </c>
      <c r="D1870" t="s">
        <v>1475</v>
      </c>
      <c r="E1870" s="4">
        <v>37298</v>
      </c>
      <c r="F1870" s="4" t="s">
        <v>1476</v>
      </c>
      <c r="G1870" s="4" t="s">
        <v>3684</v>
      </c>
      <c r="H1870" t="str">
        <f>CONCATENATE(Source[[#This Row],[Subject]],TRIM(Source[[#This Row],[Course]]))</f>
        <v>DANC172A</v>
      </c>
      <c r="I1870" t="str">
        <f>VLOOKUP(Source[[#This Row],[SubjCrse]],'Courses and Categories'!$E$2:$G$1816,3,FALSE)</f>
        <v>Credit PE/Dance Activity</v>
      </c>
      <c r="J1870">
        <v>502</v>
      </c>
      <c r="K1870" t="s">
        <v>3685</v>
      </c>
      <c r="L1870" t="s">
        <v>87</v>
      </c>
      <c r="M1870" t="s">
        <v>1063</v>
      </c>
      <c r="N1870" t="s">
        <v>41</v>
      </c>
      <c r="O1870">
        <v>1730</v>
      </c>
      <c r="P1870">
        <v>1920</v>
      </c>
      <c r="Q1870" t="s">
        <v>52</v>
      </c>
      <c r="R1870">
        <v>109</v>
      </c>
      <c r="S1870" t="s">
        <v>53</v>
      </c>
      <c r="T1870">
        <v>1</v>
      </c>
      <c r="U1870" s="1">
        <v>43479</v>
      </c>
      <c r="V1870" s="1">
        <v>43607</v>
      </c>
      <c r="W1870" t="s">
        <v>3675</v>
      </c>
      <c r="X1870" t="s">
        <v>1929</v>
      </c>
      <c r="Y1870">
        <v>25</v>
      </c>
      <c r="Z1870">
        <v>23</v>
      </c>
      <c r="AA1870">
        <v>25</v>
      </c>
      <c r="AB1870">
        <v>92</v>
      </c>
      <c r="AD1870">
        <f>IF(ISBLANK(Source[[#This Row],[CrosslistID]]),1,1/COUNTIFS(Source[CrosslistID],Source[[#This Row],[CrosslistID]],Source[TermDesc],Source[[#This Row],[TermDesc]]))</f>
        <v>1</v>
      </c>
      <c r="AG1870">
        <v>0</v>
      </c>
      <c r="AH1870">
        <v>92</v>
      </c>
      <c r="AI1870">
        <v>1.667</v>
      </c>
      <c r="AJ1870">
        <v>1.667</v>
      </c>
      <c r="AK1870">
        <v>0.1</v>
      </c>
      <c r="AL18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70">
        <f>IF(AND(Source[[#This Row],[Credit_Noncredit]]="Noncredit",Source[[#This Row],[FTEF]]&gt;0),Source[[#This Row],[NC XLST FTES]]*525/(437.5*Source[[#This Row],[FTEF]]),0)</f>
        <v>0</v>
      </c>
      <c r="AN1870">
        <f>IF(Source[[#This Row],[Credit_Noncredit]]="Credit",Source[[#This Row],[Census Enrollment]],Source[[#This Row],[Noncredit Avg. Attendance]])</f>
        <v>25</v>
      </c>
    </row>
    <row r="1871" spans="1:40" x14ac:dyDescent="0.25">
      <c r="A1871" t="s">
        <v>4581</v>
      </c>
      <c r="B1871" t="s">
        <v>886</v>
      </c>
      <c r="C1871" t="s">
        <v>632</v>
      </c>
      <c r="D1871" t="s">
        <v>1475</v>
      </c>
      <c r="E1871" s="4">
        <v>39037</v>
      </c>
      <c r="F1871" s="4" t="s">
        <v>1476</v>
      </c>
      <c r="G1871" s="4" t="s">
        <v>5358</v>
      </c>
      <c r="H1871" t="str">
        <f>CONCATENATE(Source[[#This Row],[Subject]],TRIM(Source[[#This Row],[Course]]))</f>
        <v>DANC172B</v>
      </c>
      <c r="I1871" t="str">
        <f>VLOOKUP(Source[[#This Row],[SubjCrse]],'Courses and Categories'!$E$2:$G$1816,3,FALSE)</f>
        <v>Credit PE/Dance Activity</v>
      </c>
      <c r="J1871">
        <v>1</v>
      </c>
      <c r="K1871" t="s">
        <v>5359</v>
      </c>
      <c r="L1871" t="s">
        <v>39</v>
      </c>
      <c r="M1871" t="s">
        <v>1063</v>
      </c>
      <c r="N1871" t="s">
        <v>59</v>
      </c>
      <c r="O1871">
        <v>1210</v>
      </c>
      <c r="P1871">
        <v>1300</v>
      </c>
      <c r="Q1871" t="s">
        <v>675</v>
      </c>
      <c r="R1871">
        <v>301</v>
      </c>
      <c r="S1871" t="s">
        <v>134</v>
      </c>
      <c r="T1871">
        <v>1</v>
      </c>
      <c r="U1871" s="1">
        <v>43479</v>
      </c>
      <c r="V1871" s="1">
        <v>43607</v>
      </c>
      <c r="W1871" t="s">
        <v>1482</v>
      </c>
      <c r="X1871" t="s">
        <v>1929</v>
      </c>
      <c r="Y1871">
        <v>29</v>
      </c>
      <c r="Z1871">
        <v>25</v>
      </c>
      <c r="AA1871">
        <v>30</v>
      </c>
      <c r="AB1871">
        <v>83.333299999999994</v>
      </c>
      <c r="AD1871">
        <f>IF(ISBLANK(Source[[#This Row],[CrosslistID]]),1,1/COUNTIFS(Source[CrosslistID],Source[[#This Row],[CrosslistID]],Source[TermDesc],Source[[#This Row],[TermDesc]]))</f>
        <v>1</v>
      </c>
      <c r="AG1871">
        <v>0</v>
      </c>
      <c r="AH1871">
        <v>83.333299999999994</v>
      </c>
      <c r="AI1871">
        <v>1.867</v>
      </c>
      <c r="AJ1871">
        <v>1.9337</v>
      </c>
      <c r="AK1871">
        <v>0.1</v>
      </c>
      <c r="AL18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71">
        <f>IF(AND(Source[[#This Row],[Credit_Noncredit]]="Noncredit",Source[[#This Row],[FTEF]]&gt;0),Source[[#This Row],[NC XLST FTES]]*525/(437.5*Source[[#This Row],[FTEF]]),0)</f>
        <v>0</v>
      </c>
      <c r="AN1871">
        <f>IF(Source[[#This Row],[Credit_Noncredit]]="Credit",Source[[#This Row],[Census Enrollment]],Source[[#This Row],[Noncredit Avg. Attendance]])</f>
        <v>29</v>
      </c>
    </row>
    <row r="1872" spans="1:40" x14ac:dyDescent="0.25">
      <c r="A1872" t="s">
        <v>4581</v>
      </c>
      <c r="B1872" t="s">
        <v>886</v>
      </c>
      <c r="C1872" t="s">
        <v>632</v>
      </c>
      <c r="D1872" t="s">
        <v>1475</v>
      </c>
      <c r="E1872" s="4">
        <v>39038</v>
      </c>
      <c r="F1872" s="4" t="s">
        <v>1476</v>
      </c>
      <c r="G1872" s="4" t="s">
        <v>5358</v>
      </c>
      <c r="H1872" t="str">
        <f>CONCATENATE(Source[[#This Row],[Subject]],TRIM(Source[[#This Row],[Course]]))</f>
        <v>DANC172B</v>
      </c>
      <c r="I1872" t="str">
        <f>VLOOKUP(Source[[#This Row],[SubjCrse]],'Courses and Categories'!$E$2:$G$1816,3,FALSE)</f>
        <v>Credit PE/Dance Activity</v>
      </c>
      <c r="J1872">
        <v>501</v>
      </c>
      <c r="K1872" t="s">
        <v>5359</v>
      </c>
      <c r="L1872" t="s">
        <v>87</v>
      </c>
      <c r="M1872" t="s">
        <v>1063</v>
      </c>
      <c r="N1872" t="s">
        <v>105</v>
      </c>
      <c r="O1872">
        <v>1710</v>
      </c>
      <c r="P1872">
        <v>1800</v>
      </c>
      <c r="Q1872" t="s">
        <v>675</v>
      </c>
      <c r="R1872">
        <v>301</v>
      </c>
      <c r="S1872" t="s">
        <v>134</v>
      </c>
      <c r="T1872">
        <v>1</v>
      </c>
      <c r="U1872" s="1">
        <v>43479</v>
      </c>
      <c r="V1872" s="1">
        <v>43607</v>
      </c>
      <c r="W1872" t="s">
        <v>3627</v>
      </c>
      <c r="X1872" t="s">
        <v>1929</v>
      </c>
      <c r="Y1872">
        <v>37</v>
      </c>
      <c r="Z1872">
        <v>33</v>
      </c>
      <c r="AA1872">
        <v>30</v>
      </c>
      <c r="AB1872">
        <v>110</v>
      </c>
      <c r="AD1872">
        <f>IF(ISBLANK(Source[[#This Row],[CrosslistID]]),1,1/COUNTIFS(Source[CrosslistID],Source[[#This Row],[CrosslistID]],Source[TermDesc],Source[[#This Row],[TermDesc]]))</f>
        <v>1</v>
      </c>
      <c r="AG1872">
        <v>0</v>
      </c>
      <c r="AH1872">
        <v>110</v>
      </c>
      <c r="AI1872">
        <v>2.4</v>
      </c>
      <c r="AJ1872">
        <v>2.4666999999999999</v>
      </c>
      <c r="AK1872">
        <v>0.1</v>
      </c>
      <c r="AL18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72">
        <f>IF(AND(Source[[#This Row],[Credit_Noncredit]]="Noncredit",Source[[#This Row],[FTEF]]&gt;0),Source[[#This Row],[NC XLST FTES]]*525/(437.5*Source[[#This Row],[FTEF]]),0)</f>
        <v>0</v>
      </c>
      <c r="AN1872">
        <f>IF(Source[[#This Row],[Credit_Noncredit]]="Credit",Source[[#This Row],[Census Enrollment]],Source[[#This Row],[Noncredit Avg. Attendance]])</f>
        <v>37</v>
      </c>
    </row>
    <row r="1873" spans="1:40" x14ac:dyDescent="0.25">
      <c r="A1873" t="s">
        <v>4581</v>
      </c>
      <c r="B1873" t="s">
        <v>886</v>
      </c>
      <c r="C1873" t="s">
        <v>632</v>
      </c>
      <c r="D1873" t="s">
        <v>1475</v>
      </c>
      <c r="E1873" s="4">
        <v>38805</v>
      </c>
      <c r="F1873" s="4" t="s">
        <v>1476</v>
      </c>
      <c r="G1873" s="4">
        <v>173</v>
      </c>
      <c r="H1873" t="str">
        <f>CONCATENATE(Source[[#This Row],[Subject]],TRIM(Source[[#This Row],[Course]]))</f>
        <v>DANC173</v>
      </c>
      <c r="I1873" t="str">
        <f>VLOOKUP(Source[[#This Row],[SubjCrse]],'Courses and Categories'!$E$2:$G$1816,3,FALSE)</f>
        <v>Credit PE/Dance Activity</v>
      </c>
      <c r="J1873">
        <v>601</v>
      </c>
      <c r="K1873" t="s">
        <v>3686</v>
      </c>
      <c r="L1873" t="s">
        <v>50</v>
      </c>
      <c r="M1873" t="s">
        <v>1063</v>
      </c>
      <c r="N1873" t="s">
        <v>51</v>
      </c>
      <c r="O1873">
        <v>1210</v>
      </c>
      <c r="P1873">
        <v>1400</v>
      </c>
      <c r="Q1873" t="s">
        <v>675</v>
      </c>
      <c r="R1873">
        <v>310</v>
      </c>
      <c r="S1873" t="s">
        <v>134</v>
      </c>
      <c r="T1873">
        <v>1</v>
      </c>
      <c r="U1873" s="1">
        <v>43479</v>
      </c>
      <c r="V1873" s="1">
        <v>43607</v>
      </c>
      <c r="W1873" t="s">
        <v>3636</v>
      </c>
      <c r="X1873" t="s">
        <v>46</v>
      </c>
      <c r="Y1873">
        <v>39</v>
      </c>
      <c r="Z1873">
        <v>22</v>
      </c>
      <c r="AA1873">
        <v>30</v>
      </c>
      <c r="AB1873">
        <v>73.333299999999994</v>
      </c>
      <c r="AD1873">
        <f>IF(ISBLANK(Source[[#This Row],[CrosslistID]]),1,1/COUNTIFS(Source[CrosslistID],Source[[#This Row],[CrosslistID]],Source[TermDesc],Source[[#This Row],[TermDesc]]))</f>
        <v>1</v>
      </c>
      <c r="AG1873">
        <v>0</v>
      </c>
      <c r="AH1873">
        <v>73.333299999999994</v>
      </c>
      <c r="AI1873">
        <v>1.143</v>
      </c>
      <c r="AJ1873">
        <v>1.143</v>
      </c>
      <c r="AK1873">
        <v>0.1</v>
      </c>
      <c r="AL18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73">
        <f>IF(AND(Source[[#This Row],[Credit_Noncredit]]="Noncredit",Source[[#This Row],[FTEF]]&gt;0),Source[[#This Row],[NC XLST FTES]]*525/(437.5*Source[[#This Row],[FTEF]]),0)</f>
        <v>0</v>
      </c>
      <c r="AN1873">
        <f>IF(Source[[#This Row],[Credit_Noncredit]]="Credit",Source[[#This Row],[Census Enrollment]],Source[[#This Row],[Noncredit Avg. Attendance]])</f>
        <v>39</v>
      </c>
    </row>
    <row r="1874" spans="1:40" x14ac:dyDescent="0.25">
      <c r="A1874" t="s">
        <v>4581</v>
      </c>
      <c r="B1874" t="s">
        <v>886</v>
      </c>
      <c r="C1874" t="s">
        <v>632</v>
      </c>
      <c r="D1874" t="s">
        <v>1475</v>
      </c>
      <c r="E1874" s="4">
        <v>35554</v>
      </c>
      <c r="F1874" s="4" t="s">
        <v>1502</v>
      </c>
      <c r="G1874" s="4">
        <v>7</v>
      </c>
      <c r="H1874" t="str">
        <f>CONCATENATE(Source[[#This Row],[Subject]],TRIM(Source[[#This Row],[Course]]))</f>
        <v>PE7</v>
      </c>
      <c r="I1874" t="str">
        <f>VLOOKUP(Source[[#This Row],[SubjCrse]],'Courses and Categories'!$E$2:$G$1816,3,FALSE)</f>
        <v>Credit CTE</v>
      </c>
      <c r="J1874">
        <v>1</v>
      </c>
      <c r="K1874" t="s">
        <v>3687</v>
      </c>
      <c r="L1874" t="s">
        <v>39</v>
      </c>
      <c r="M1874" t="s">
        <v>903</v>
      </c>
      <c r="N1874" t="s">
        <v>59</v>
      </c>
      <c r="O1874">
        <v>1110</v>
      </c>
      <c r="P1874">
        <v>1225</v>
      </c>
      <c r="Q1874" t="s">
        <v>675</v>
      </c>
      <c r="R1874">
        <v>103</v>
      </c>
      <c r="S1874" t="s">
        <v>134</v>
      </c>
      <c r="T1874">
        <v>1</v>
      </c>
      <c r="U1874" s="1">
        <v>43479</v>
      </c>
      <c r="V1874" s="1">
        <v>43607</v>
      </c>
      <c r="W1874" t="s">
        <v>3199</v>
      </c>
      <c r="X1874" t="s">
        <v>1929</v>
      </c>
      <c r="Y1874">
        <v>22</v>
      </c>
      <c r="Z1874">
        <v>22</v>
      </c>
      <c r="AA1874">
        <v>30</v>
      </c>
      <c r="AB1874">
        <v>73.333299999999994</v>
      </c>
      <c r="AD1874">
        <f>IF(ISBLANK(Source[[#This Row],[CrosslistID]]),1,1/COUNTIFS(Source[CrosslistID],Source[[#This Row],[CrosslistID]],Source[TermDesc],Source[[#This Row],[TermDesc]]))</f>
        <v>1</v>
      </c>
      <c r="AG1874">
        <v>0</v>
      </c>
      <c r="AH1874">
        <v>73.333299999999994</v>
      </c>
      <c r="AI1874">
        <v>1.8</v>
      </c>
      <c r="AJ1874">
        <v>2.2000000000000002</v>
      </c>
      <c r="AK1874">
        <v>0.2</v>
      </c>
      <c r="AL18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74">
        <f>IF(AND(Source[[#This Row],[Credit_Noncredit]]="Noncredit",Source[[#This Row],[FTEF]]&gt;0),Source[[#This Row],[NC XLST FTES]]*525/(437.5*Source[[#This Row],[FTEF]]),0)</f>
        <v>0</v>
      </c>
      <c r="AN1874">
        <f>IF(Source[[#This Row],[Credit_Noncredit]]="Credit",Source[[#This Row],[Census Enrollment]],Source[[#This Row],[Noncredit Avg. Attendance]])</f>
        <v>22</v>
      </c>
    </row>
    <row r="1875" spans="1:40" x14ac:dyDescent="0.25">
      <c r="A1875" t="s">
        <v>4581</v>
      </c>
      <c r="B1875" t="s">
        <v>886</v>
      </c>
      <c r="C1875" t="s">
        <v>632</v>
      </c>
      <c r="D1875" t="s">
        <v>1475</v>
      </c>
      <c r="E1875" s="4">
        <v>37768</v>
      </c>
      <c r="F1875" s="4" t="s">
        <v>1502</v>
      </c>
      <c r="G1875" s="4">
        <v>8</v>
      </c>
      <c r="H1875" t="str">
        <f>CONCATENATE(Source[[#This Row],[Subject]],TRIM(Source[[#This Row],[Course]]))</f>
        <v>PE8</v>
      </c>
      <c r="I1875" t="str">
        <f>VLOOKUP(Source[[#This Row],[SubjCrse]],'Courses and Categories'!$E$2:$G$1816,3,FALSE)</f>
        <v>Credit Gen Ed/CTE</v>
      </c>
      <c r="J1875">
        <v>501</v>
      </c>
      <c r="K1875" t="s">
        <v>5360</v>
      </c>
      <c r="L1875" t="s">
        <v>87</v>
      </c>
      <c r="M1875" t="s">
        <v>903</v>
      </c>
      <c r="N1875" t="s">
        <v>180</v>
      </c>
      <c r="O1875">
        <v>1810</v>
      </c>
      <c r="P1875">
        <v>2100</v>
      </c>
      <c r="Q1875" t="s">
        <v>675</v>
      </c>
      <c r="R1875">
        <v>321</v>
      </c>
      <c r="S1875" t="s">
        <v>134</v>
      </c>
      <c r="T1875">
        <v>1</v>
      </c>
      <c r="U1875" s="1">
        <v>43479</v>
      </c>
      <c r="V1875" s="1">
        <v>43607</v>
      </c>
      <c r="W1875" t="s">
        <v>3691</v>
      </c>
      <c r="X1875" t="s">
        <v>1929</v>
      </c>
      <c r="Y1875">
        <v>26</v>
      </c>
      <c r="Z1875">
        <v>21</v>
      </c>
      <c r="AA1875">
        <v>30</v>
      </c>
      <c r="AB1875">
        <v>70</v>
      </c>
      <c r="AD1875">
        <f>IF(ISBLANK(Source[[#This Row],[CrosslistID]]),1,1/COUNTIFS(Source[CrosslistID],Source[[#This Row],[CrosslistID]],Source[TermDesc],Source[[#This Row],[TermDesc]]))</f>
        <v>1</v>
      </c>
      <c r="AG1875">
        <v>0</v>
      </c>
      <c r="AH1875">
        <v>70</v>
      </c>
      <c r="AI1875">
        <v>2.4</v>
      </c>
      <c r="AJ1875">
        <v>2.6</v>
      </c>
      <c r="AK1875">
        <v>0.2</v>
      </c>
      <c r="AL18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75">
        <f>IF(AND(Source[[#This Row],[Credit_Noncredit]]="Noncredit",Source[[#This Row],[FTEF]]&gt;0),Source[[#This Row],[NC XLST FTES]]*525/(437.5*Source[[#This Row],[FTEF]]),0)</f>
        <v>0</v>
      </c>
      <c r="AN1875">
        <f>IF(Source[[#This Row],[Credit_Noncredit]]="Credit",Source[[#This Row],[Census Enrollment]],Source[[#This Row],[Noncredit Avg. Attendance]])</f>
        <v>26</v>
      </c>
    </row>
    <row r="1876" spans="1:40" x14ac:dyDescent="0.25">
      <c r="A1876" t="s">
        <v>4581</v>
      </c>
      <c r="B1876" t="s">
        <v>886</v>
      </c>
      <c r="C1876" t="s">
        <v>632</v>
      </c>
      <c r="D1876" t="s">
        <v>1475</v>
      </c>
      <c r="E1876" s="4">
        <v>38365</v>
      </c>
      <c r="F1876" s="4" t="s">
        <v>1502</v>
      </c>
      <c r="G1876" s="4">
        <v>9</v>
      </c>
      <c r="H1876" t="str">
        <f>CONCATENATE(Source[[#This Row],[Subject]],TRIM(Source[[#This Row],[Course]]))</f>
        <v>PE9</v>
      </c>
      <c r="I1876" t="str">
        <f>VLOOKUP(Source[[#This Row],[SubjCrse]],'Courses and Categories'!$E$2:$G$1816,3,FALSE)</f>
        <v>Credit General Education</v>
      </c>
      <c r="J1876">
        <v>1</v>
      </c>
      <c r="K1876" t="s">
        <v>5361</v>
      </c>
      <c r="L1876" t="s">
        <v>39</v>
      </c>
      <c r="M1876" t="s">
        <v>903</v>
      </c>
      <c r="N1876" t="s">
        <v>50</v>
      </c>
      <c r="O1876">
        <v>1010</v>
      </c>
      <c r="P1876">
        <v>1200</v>
      </c>
      <c r="Q1876" t="s">
        <v>675</v>
      </c>
      <c r="R1876">
        <v>103</v>
      </c>
      <c r="S1876" t="s">
        <v>134</v>
      </c>
      <c r="T1876">
        <v>1</v>
      </c>
      <c r="U1876" s="1">
        <v>43479</v>
      </c>
      <c r="V1876" s="1">
        <v>43607</v>
      </c>
      <c r="W1876" t="s">
        <v>631</v>
      </c>
      <c r="X1876" t="s">
        <v>1929</v>
      </c>
      <c r="Y1876">
        <v>22</v>
      </c>
      <c r="Z1876">
        <v>19</v>
      </c>
      <c r="AA1876">
        <v>25</v>
      </c>
      <c r="AB1876">
        <v>76</v>
      </c>
      <c r="AD1876">
        <f>IF(ISBLANK(Source[[#This Row],[CrosslistID]]),1,1/COUNTIFS(Source[CrosslistID],Source[[#This Row],[CrosslistID]],Source[TermDesc],Source[[#This Row],[TermDesc]]))</f>
        <v>1</v>
      </c>
      <c r="AG1876">
        <v>0</v>
      </c>
      <c r="AH1876">
        <v>76</v>
      </c>
      <c r="AI1876">
        <v>1.4670000000000001</v>
      </c>
      <c r="AJ1876">
        <v>1.4670000000000001</v>
      </c>
      <c r="AK1876">
        <v>0.1333</v>
      </c>
      <c r="AL18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76">
        <f>IF(AND(Source[[#This Row],[Credit_Noncredit]]="Noncredit",Source[[#This Row],[FTEF]]&gt;0),Source[[#This Row],[NC XLST FTES]]*525/(437.5*Source[[#This Row],[FTEF]]),0)</f>
        <v>0</v>
      </c>
      <c r="AN1876">
        <f>IF(Source[[#This Row],[Credit_Noncredit]]="Credit",Source[[#This Row],[Census Enrollment]],Source[[#This Row],[Noncredit Avg. Attendance]])</f>
        <v>22</v>
      </c>
    </row>
    <row r="1877" spans="1:40" x14ac:dyDescent="0.25">
      <c r="A1877" t="s">
        <v>4581</v>
      </c>
      <c r="B1877" t="s">
        <v>886</v>
      </c>
      <c r="C1877" t="s">
        <v>632</v>
      </c>
      <c r="D1877" t="s">
        <v>1475</v>
      </c>
      <c r="E1877" s="4">
        <v>31342</v>
      </c>
      <c r="F1877" s="4" t="s">
        <v>1502</v>
      </c>
      <c r="G1877" s="4">
        <v>13</v>
      </c>
      <c r="H1877" t="str">
        <f>CONCATENATE(Source[[#This Row],[Subject]],TRIM(Source[[#This Row],[Course]]))</f>
        <v>PE13</v>
      </c>
      <c r="I1877" t="str">
        <f>VLOOKUP(Source[[#This Row],[SubjCrse]],'Courses and Categories'!$E$2:$G$1816,3,FALSE)</f>
        <v>Credit General Education</v>
      </c>
      <c r="J1877">
        <v>1</v>
      </c>
      <c r="K1877" t="s">
        <v>1503</v>
      </c>
      <c r="L1877" t="s">
        <v>39</v>
      </c>
      <c r="M1877" t="s">
        <v>903</v>
      </c>
      <c r="N1877" t="s">
        <v>1041</v>
      </c>
      <c r="O1877">
        <v>1010</v>
      </c>
      <c r="P1877">
        <v>1100</v>
      </c>
      <c r="Q1877" t="s">
        <v>675</v>
      </c>
      <c r="R1877">
        <v>323</v>
      </c>
      <c r="S1877" t="s">
        <v>134</v>
      </c>
      <c r="T1877">
        <v>1</v>
      </c>
      <c r="U1877" s="1">
        <v>43479</v>
      </c>
      <c r="V1877" s="1">
        <v>43607</v>
      </c>
      <c r="W1877" t="s">
        <v>3699</v>
      </c>
      <c r="X1877" t="s">
        <v>1929</v>
      </c>
      <c r="Y1877">
        <v>26</v>
      </c>
      <c r="Z1877">
        <v>26</v>
      </c>
      <c r="AA1877">
        <v>25</v>
      </c>
      <c r="AB1877">
        <v>104</v>
      </c>
      <c r="AD1877">
        <f>IF(ISBLANK(Source[[#This Row],[CrosslistID]]),1,1/COUNTIFS(Source[CrosslistID],Source[[#This Row],[CrosslistID]],Source[TermDesc],Source[[#This Row],[TermDesc]]))</f>
        <v>1</v>
      </c>
      <c r="AG1877">
        <v>0</v>
      </c>
      <c r="AH1877">
        <v>104</v>
      </c>
      <c r="AI1877">
        <v>2.4</v>
      </c>
      <c r="AJ1877">
        <v>2.6</v>
      </c>
      <c r="AK1877">
        <v>0.2</v>
      </c>
      <c r="AL18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77">
        <f>IF(AND(Source[[#This Row],[Credit_Noncredit]]="Noncredit",Source[[#This Row],[FTEF]]&gt;0),Source[[#This Row],[NC XLST FTES]]*525/(437.5*Source[[#This Row],[FTEF]]),0)</f>
        <v>0</v>
      </c>
      <c r="AN1877">
        <f>IF(Source[[#This Row],[Credit_Noncredit]]="Credit",Source[[#This Row],[Census Enrollment]],Source[[#This Row],[Noncredit Avg. Attendance]])</f>
        <v>26</v>
      </c>
    </row>
    <row r="1878" spans="1:40" x14ac:dyDescent="0.25">
      <c r="A1878" t="s">
        <v>4581</v>
      </c>
      <c r="B1878" t="s">
        <v>886</v>
      </c>
      <c r="C1878" t="s">
        <v>632</v>
      </c>
      <c r="D1878" t="s">
        <v>1475</v>
      </c>
      <c r="E1878" s="4">
        <v>32299</v>
      </c>
      <c r="F1878" s="4" t="s">
        <v>1502</v>
      </c>
      <c r="G1878" s="4">
        <v>13</v>
      </c>
      <c r="H1878" t="str">
        <f>CONCATENATE(Source[[#This Row],[Subject]],TRIM(Source[[#This Row],[Course]]))</f>
        <v>PE13</v>
      </c>
      <c r="I1878" t="str">
        <f>VLOOKUP(Source[[#This Row],[SubjCrse]],'Courses and Categories'!$E$2:$G$1816,3,FALSE)</f>
        <v>Credit General Education</v>
      </c>
      <c r="J1878">
        <v>2</v>
      </c>
      <c r="K1878" t="s">
        <v>1503</v>
      </c>
      <c r="L1878" t="s">
        <v>39</v>
      </c>
      <c r="M1878" t="s">
        <v>903</v>
      </c>
      <c r="N1878" t="s">
        <v>59</v>
      </c>
      <c r="O1878">
        <v>940</v>
      </c>
      <c r="P1878">
        <v>1055</v>
      </c>
      <c r="Q1878" t="s">
        <v>675</v>
      </c>
      <c r="R1878">
        <v>103</v>
      </c>
      <c r="S1878" t="s">
        <v>134</v>
      </c>
      <c r="T1878">
        <v>1</v>
      </c>
      <c r="U1878" s="1">
        <v>43479</v>
      </c>
      <c r="V1878" s="1">
        <v>43607</v>
      </c>
      <c r="W1878" t="s">
        <v>3199</v>
      </c>
      <c r="X1878" t="s">
        <v>1929</v>
      </c>
      <c r="Y1878">
        <v>40</v>
      </c>
      <c r="Z1878">
        <v>40</v>
      </c>
      <c r="AA1878">
        <v>40</v>
      </c>
      <c r="AB1878">
        <v>100</v>
      </c>
      <c r="AD1878">
        <f>IF(ISBLANK(Source[[#This Row],[CrosslistID]]),1,1/COUNTIFS(Source[CrosslistID],Source[[#This Row],[CrosslistID]],Source[TermDesc],Source[[#This Row],[TermDesc]]))</f>
        <v>1</v>
      </c>
      <c r="AG1878">
        <v>0</v>
      </c>
      <c r="AH1878">
        <v>100</v>
      </c>
      <c r="AI1878">
        <v>3.7</v>
      </c>
      <c r="AJ1878">
        <v>4</v>
      </c>
      <c r="AK1878">
        <v>0.2</v>
      </c>
      <c r="AL18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78">
        <f>IF(AND(Source[[#This Row],[Credit_Noncredit]]="Noncredit",Source[[#This Row],[FTEF]]&gt;0),Source[[#This Row],[NC XLST FTES]]*525/(437.5*Source[[#This Row],[FTEF]]),0)</f>
        <v>0</v>
      </c>
      <c r="AN1878">
        <f>IF(Source[[#This Row],[Credit_Noncredit]]="Credit",Source[[#This Row],[Census Enrollment]],Source[[#This Row],[Noncredit Avg. Attendance]])</f>
        <v>40</v>
      </c>
    </row>
    <row r="1879" spans="1:40" x14ac:dyDescent="0.25">
      <c r="A1879" t="s">
        <v>4581</v>
      </c>
      <c r="B1879" t="s">
        <v>886</v>
      </c>
      <c r="C1879" t="s">
        <v>632</v>
      </c>
      <c r="D1879" t="s">
        <v>1475</v>
      </c>
      <c r="E1879" s="4">
        <v>38133</v>
      </c>
      <c r="F1879" s="4" t="s">
        <v>1502</v>
      </c>
      <c r="G1879" s="4" t="s">
        <v>1505</v>
      </c>
      <c r="H1879" t="str">
        <f>CONCATENATE(Source[[#This Row],[Subject]],TRIM(Source[[#This Row],[Course]]))</f>
        <v>PE29A</v>
      </c>
      <c r="I1879" t="str">
        <f>VLOOKUP(Source[[#This Row],[SubjCrse]],'Courses and Categories'!$E$2:$G$1816,3,FALSE)</f>
        <v>Credit PE/Dance Activity</v>
      </c>
      <c r="J1879">
        <v>1</v>
      </c>
      <c r="K1879" t="s">
        <v>1506</v>
      </c>
      <c r="L1879" t="s">
        <v>39</v>
      </c>
      <c r="M1879" t="s">
        <v>1046</v>
      </c>
      <c r="N1879" t="s">
        <v>1041</v>
      </c>
      <c r="O1879">
        <v>1010</v>
      </c>
      <c r="P1879">
        <v>1100</v>
      </c>
      <c r="Q1879" t="s">
        <v>675</v>
      </c>
      <c r="R1879">
        <v>160</v>
      </c>
      <c r="S1879" t="s">
        <v>134</v>
      </c>
      <c r="T1879">
        <v>1</v>
      </c>
      <c r="U1879" s="1">
        <v>43479</v>
      </c>
      <c r="V1879" s="1">
        <v>43607</v>
      </c>
      <c r="W1879" t="s">
        <v>1507</v>
      </c>
      <c r="X1879" t="s">
        <v>1929</v>
      </c>
      <c r="Y1879">
        <v>33</v>
      </c>
      <c r="Z1879">
        <v>29</v>
      </c>
      <c r="AA1879">
        <v>30</v>
      </c>
      <c r="AB1879">
        <v>96.666700000000006</v>
      </c>
      <c r="AC1879" t="s">
        <v>5362</v>
      </c>
      <c r="AD1879">
        <f>IF(ISBLANK(Source[[#This Row],[CrosslistID]]),1,1/COUNTIFS(Source[CrosslistID],Source[[#This Row],[CrosslistID]],Source[TermDesc],Source[[#This Row],[TermDesc]]))</f>
        <v>0.5</v>
      </c>
      <c r="AE1879">
        <v>31</v>
      </c>
      <c r="AF1879">
        <v>40</v>
      </c>
      <c r="AG1879">
        <v>77.5</v>
      </c>
      <c r="AH1879">
        <v>77.5</v>
      </c>
      <c r="AI1879">
        <v>3.2</v>
      </c>
      <c r="AJ1879">
        <v>3.3</v>
      </c>
      <c r="AK1879">
        <v>0.16669999999999999</v>
      </c>
      <c r="AL18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79">
        <f>IF(AND(Source[[#This Row],[Credit_Noncredit]]="Noncredit",Source[[#This Row],[FTEF]]&gt;0),Source[[#This Row],[NC XLST FTES]]*525/(437.5*Source[[#This Row],[FTEF]]),0)</f>
        <v>0</v>
      </c>
      <c r="AN1879">
        <f>IF(Source[[#This Row],[Credit_Noncredit]]="Credit",Source[[#This Row],[Census Enrollment]],Source[[#This Row],[Noncredit Avg. Attendance]])</f>
        <v>33</v>
      </c>
    </row>
    <row r="1880" spans="1:40" x14ac:dyDescent="0.25">
      <c r="A1880" t="s">
        <v>4581</v>
      </c>
      <c r="B1880" t="s">
        <v>886</v>
      </c>
      <c r="C1880" t="s">
        <v>632</v>
      </c>
      <c r="D1880" t="s">
        <v>1475</v>
      </c>
      <c r="E1880" s="4">
        <v>36826</v>
      </c>
      <c r="F1880" s="4" t="s">
        <v>1502</v>
      </c>
      <c r="G1880" s="4" t="s">
        <v>1509</v>
      </c>
      <c r="H1880" t="str">
        <f>CONCATENATE(Source[[#This Row],[Subject]],TRIM(Source[[#This Row],[Course]]))</f>
        <v>PE29B</v>
      </c>
      <c r="I1880" t="str">
        <f>VLOOKUP(Source[[#This Row],[SubjCrse]],'Courses and Categories'!$E$2:$G$1816,3,FALSE)</f>
        <v>Credit PE/Dance Activity</v>
      </c>
      <c r="J1880">
        <v>1</v>
      </c>
      <c r="K1880" t="s">
        <v>1510</v>
      </c>
      <c r="L1880" t="s">
        <v>87</v>
      </c>
      <c r="M1880" t="s">
        <v>1046</v>
      </c>
      <c r="N1880" t="s">
        <v>1041</v>
      </c>
      <c r="O1880">
        <v>1010</v>
      </c>
      <c r="P1880">
        <v>1100</v>
      </c>
      <c r="Q1880" t="s">
        <v>675</v>
      </c>
      <c r="R1880">
        <v>160</v>
      </c>
      <c r="S1880" t="s">
        <v>134</v>
      </c>
      <c r="T1880">
        <v>1</v>
      </c>
      <c r="U1880" s="1">
        <v>43479</v>
      </c>
      <c r="V1880" s="1">
        <v>43607</v>
      </c>
      <c r="W1880" t="s">
        <v>1507</v>
      </c>
      <c r="X1880" t="s">
        <v>1929</v>
      </c>
      <c r="Y1880">
        <v>2</v>
      </c>
      <c r="Z1880">
        <v>2</v>
      </c>
      <c r="AA1880">
        <v>15</v>
      </c>
      <c r="AB1880">
        <v>13.333299999999999</v>
      </c>
      <c r="AC1880" t="s">
        <v>5362</v>
      </c>
      <c r="AD1880">
        <f>IF(ISBLANK(Source[[#This Row],[CrosslistID]]),1,1/COUNTIFS(Source[CrosslistID],Source[[#This Row],[CrosslistID]],Source[TermDesc],Source[[#This Row],[TermDesc]]))</f>
        <v>0.5</v>
      </c>
      <c r="AE1880">
        <v>31</v>
      </c>
      <c r="AF1880">
        <v>40</v>
      </c>
      <c r="AG1880">
        <v>77.5</v>
      </c>
      <c r="AH1880">
        <v>77.5</v>
      </c>
      <c r="AI1880">
        <v>0.2</v>
      </c>
      <c r="AJ1880">
        <v>0.2</v>
      </c>
      <c r="AK1880">
        <v>0</v>
      </c>
      <c r="AL18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80">
        <f>IF(AND(Source[[#This Row],[Credit_Noncredit]]="Noncredit",Source[[#This Row],[FTEF]]&gt;0),Source[[#This Row],[NC XLST FTES]]*525/(437.5*Source[[#This Row],[FTEF]]),0)</f>
        <v>0</v>
      </c>
      <c r="AN1880">
        <f>IF(Source[[#This Row],[Credit_Noncredit]]="Credit",Source[[#This Row],[Census Enrollment]],Source[[#This Row],[Noncredit Avg. Attendance]])</f>
        <v>2</v>
      </c>
    </row>
    <row r="1881" spans="1:40" x14ac:dyDescent="0.25">
      <c r="A1881" t="s">
        <v>4581</v>
      </c>
      <c r="B1881" t="s">
        <v>886</v>
      </c>
      <c r="C1881" t="s">
        <v>632</v>
      </c>
      <c r="D1881" t="s">
        <v>1475</v>
      </c>
      <c r="E1881" s="4">
        <v>33367</v>
      </c>
      <c r="F1881" s="4" t="s">
        <v>1502</v>
      </c>
      <c r="G1881" s="4" t="s">
        <v>3697</v>
      </c>
      <c r="H1881" t="str">
        <f>CONCATENATE(Source[[#This Row],[Subject]],TRIM(Source[[#This Row],[Course]]))</f>
        <v>PE200C</v>
      </c>
      <c r="I1881" t="str">
        <f>VLOOKUP(Source[[#This Row],[SubjCrse]],'Courses and Categories'!$E$2:$G$1816,3,FALSE)</f>
        <v>Credit PE/Dance Activity</v>
      </c>
      <c r="J1881">
        <v>1</v>
      </c>
      <c r="K1881" t="s">
        <v>1513</v>
      </c>
      <c r="L1881" t="s">
        <v>39</v>
      </c>
      <c r="M1881" t="s">
        <v>1063</v>
      </c>
      <c r="N1881" t="s">
        <v>42</v>
      </c>
      <c r="O1881" t="s">
        <v>42</v>
      </c>
      <c r="P1881" t="s">
        <v>42</v>
      </c>
      <c r="Q1881" t="s">
        <v>675</v>
      </c>
      <c r="R1881">
        <v>201</v>
      </c>
      <c r="S1881" t="s">
        <v>134</v>
      </c>
      <c r="T1881">
        <v>1</v>
      </c>
      <c r="U1881" s="1">
        <v>43479</v>
      </c>
      <c r="V1881" s="1">
        <v>43607</v>
      </c>
      <c r="W1881" t="s">
        <v>1516</v>
      </c>
      <c r="X1881" t="s">
        <v>46</v>
      </c>
      <c r="Y1881">
        <v>780</v>
      </c>
      <c r="Z1881">
        <v>560</v>
      </c>
      <c r="AA1881">
        <v>600</v>
      </c>
      <c r="AB1881">
        <v>93.333299999999994</v>
      </c>
      <c r="AD1881">
        <f>IF(ISBLANK(Source[[#This Row],[CrosslistID]]),1,1/COUNTIFS(Source[CrosslistID],Source[[#This Row],[CrosslistID]],Source[TermDesc],Source[[#This Row],[TermDesc]]))</f>
        <v>1</v>
      </c>
      <c r="AG1881">
        <v>0</v>
      </c>
      <c r="AH1881">
        <v>93.333299999999994</v>
      </c>
      <c r="AI1881">
        <v>18.888000000000002</v>
      </c>
      <c r="AJ1881">
        <v>20.233899999999998</v>
      </c>
      <c r="AK1881">
        <v>0</v>
      </c>
      <c r="AL18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81">
        <f>IF(AND(Source[[#This Row],[Credit_Noncredit]]="Noncredit",Source[[#This Row],[FTEF]]&gt;0),Source[[#This Row],[NC XLST FTES]]*525/(437.5*Source[[#This Row],[FTEF]]),0)</f>
        <v>0</v>
      </c>
      <c r="AN1881">
        <f>IF(Source[[#This Row],[Credit_Noncredit]]="Credit",Source[[#This Row],[Census Enrollment]],Source[[#This Row],[Noncredit Avg. Attendance]])</f>
        <v>780</v>
      </c>
    </row>
    <row r="1882" spans="1:40" x14ac:dyDescent="0.25">
      <c r="A1882" t="s">
        <v>4581</v>
      </c>
      <c r="B1882" t="s">
        <v>886</v>
      </c>
      <c r="C1882" t="s">
        <v>632</v>
      </c>
      <c r="D1882" t="s">
        <v>1475</v>
      </c>
      <c r="E1882" s="4">
        <v>36234</v>
      </c>
      <c r="F1882" s="4" t="s">
        <v>1502</v>
      </c>
      <c r="G1882" s="4" t="s">
        <v>3697</v>
      </c>
      <c r="H1882" t="str">
        <f>CONCATENATE(Source[[#This Row],[Subject]],TRIM(Source[[#This Row],[Course]]))</f>
        <v>PE200C</v>
      </c>
      <c r="I1882" t="str">
        <f>VLOOKUP(Source[[#This Row],[SubjCrse]],'Courses and Categories'!$E$2:$G$1816,3,FALSE)</f>
        <v>Credit PE/Dance Activity</v>
      </c>
      <c r="J1882" t="s">
        <v>3544</v>
      </c>
      <c r="K1882" t="s">
        <v>1513</v>
      </c>
      <c r="L1882" t="s">
        <v>50</v>
      </c>
      <c r="M1882" t="s">
        <v>1063</v>
      </c>
      <c r="N1882" t="s">
        <v>51</v>
      </c>
      <c r="O1882">
        <v>810</v>
      </c>
      <c r="P1882">
        <v>1000</v>
      </c>
      <c r="Q1882" t="s">
        <v>675</v>
      </c>
      <c r="R1882">
        <v>201</v>
      </c>
      <c r="S1882" t="s">
        <v>134</v>
      </c>
      <c r="T1882">
        <v>1</v>
      </c>
      <c r="U1882" s="1">
        <v>43479</v>
      </c>
      <c r="V1882" s="1">
        <v>43607</v>
      </c>
      <c r="W1882" t="s">
        <v>5363</v>
      </c>
      <c r="X1882" t="s">
        <v>3543</v>
      </c>
      <c r="Y1882">
        <v>0</v>
      </c>
      <c r="Z1882">
        <v>0</v>
      </c>
      <c r="AA1882">
        <v>0</v>
      </c>
      <c r="AB1882">
        <v>0</v>
      </c>
      <c r="AD1882">
        <f>IF(ISBLANK(Source[[#This Row],[CrosslistID]]),1,1/COUNTIFS(Source[CrosslistID],Source[[#This Row],[CrosslistID]],Source[TermDesc],Source[[#This Row],[TermDesc]]))</f>
        <v>1</v>
      </c>
      <c r="AG1882">
        <v>0</v>
      </c>
      <c r="AH1882">
        <v>0</v>
      </c>
      <c r="AI1882">
        <v>0</v>
      </c>
      <c r="AJ1882">
        <v>0</v>
      </c>
      <c r="AK1882">
        <v>0.1</v>
      </c>
      <c r="AL18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82">
        <f>IF(AND(Source[[#This Row],[Credit_Noncredit]]="Noncredit",Source[[#This Row],[FTEF]]&gt;0),Source[[#This Row],[NC XLST FTES]]*525/(437.5*Source[[#This Row],[FTEF]]),0)</f>
        <v>0</v>
      </c>
      <c r="AN1882">
        <f>IF(Source[[#This Row],[Credit_Noncredit]]="Credit",Source[[#This Row],[Census Enrollment]],Source[[#This Row],[Noncredit Avg. Attendance]])</f>
        <v>0</v>
      </c>
    </row>
    <row r="1883" spans="1:40" x14ac:dyDescent="0.25">
      <c r="A1883" t="s">
        <v>4581</v>
      </c>
      <c r="B1883" t="s">
        <v>886</v>
      </c>
      <c r="C1883" t="s">
        <v>632</v>
      </c>
      <c r="D1883" t="s">
        <v>1475</v>
      </c>
      <c r="E1883" s="4">
        <v>33369</v>
      </c>
      <c r="F1883" s="4" t="s">
        <v>1502</v>
      </c>
      <c r="G1883" s="4" t="s">
        <v>3697</v>
      </c>
      <c r="H1883" t="str">
        <f>CONCATENATE(Source[[#This Row],[Subject]],TRIM(Source[[#This Row],[Course]]))</f>
        <v>PE200C</v>
      </c>
      <c r="I1883" t="str">
        <f>VLOOKUP(Source[[#This Row],[SubjCrse]],'Courses and Categories'!$E$2:$G$1816,3,FALSE)</f>
        <v>Credit PE/Dance Activity</v>
      </c>
      <c r="J1883" t="s">
        <v>3546</v>
      </c>
      <c r="K1883" t="s">
        <v>1513</v>
      </c>
      <c r="L1883" t="s">
        <v>39</v>
      </c>
      <c r="M1883" t="s">
        <v>1063</v>
      </c>
      <c r="N1883" t="s">
        <v>95</v>
      </c>
      <c r="O1883" t="s">
        <v>330</v>
      </c>
      <c r="P1883" t="s">
        <v>1410</v>
      </c>
      <c r="Q1883" t="s">
        <v>1534</v>
      </c>
      <c r="R1883" t="s">
        <v>4676</v>
      </c>
      <c r="S1883" t="s">
        <v>134</v>
      </c>
      <c r="T1883">
        <v>1</v>
      </c>
      <c r="U1883" s="1">
        <v>43479</v>
      </c>
      <c r="V1883" s="1">
        <v>43607</v>
      </c>
      <c r="W1883" t="s">
        <v>5364</v>
      </c>
      <c r="X1883" t="s">
        <v>3543</v>
      </c>
      <c r="Y1883">
        <v>0</v>
      </c>
      <c r="Z1883">
        <v>0</v>
      </c>
      <c r="AA1883">
        <v>0</v>
      </c>
      <c r="AB1883">
        <v>0</v>
      </c>
      <c r="AD1883">
        <f>IF(ISBLANK(Source[[#This Row],[CrosslistID]]),1,1/COUNTIFS(Source[CrosslistID],Source[[#This Row],[CrosslistID]],Source[TermDesc],Source[[#This Row],[TermDesc]]))</f>
        <v>1</v>
      </c>
      <c r="AG1883">
        <v>0</v>
      </c>
      <c r="AH1883">
        <v>0</v>
      </c>
      <c r="AI1883">
        <v>0</v>
      </c>
      <c r="AJ1883">
        <v>0</v>
      </c>
      <c r="AK1883">
        <v>0.1</v>
      </c>
      <c r="AL18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83">
        <f>IF(AND(Source[[#This Row],[Credit_Noncredit]]="Noncredit",Source[[#This Row],[FTEF]]&gt;0),Source[[#This Row],[NC XLST FTES]]*525/(437.5*Source[[#This Row],[FTEF]]),0)</f>
        <v>0</v>
      </c>
      <c r="AN1883">
        <f>IF(Source[[#This Row],[Credit_Noncredit]]="Credit",Source[[#This Row],[Census Enrollment]],Source[[#This Row],[Noncredit Avg. Attendance]])</f>
        <v>0</v>
      </c>
    </row>
    <row r="1884" spans="1:40" x14ac:dyDescent="0.25">
      <c r="A1884" t="s">
        <v>4581</v>
      </c>
      <c r="B1884" t="s">
        <v>886</v>
      </c>
      <c r="C1884" t="s">
        <v>632</v>
      </c>
      <c r="D1884" t="s">
        <v>1475</v>
      </c>
      <c r="E1884" s="4">
        <v>33374</v>
      </c>
      <c r="F1884" s="4" t="s">
        <v>1502</v>
      </c>
      <c r="G1884" s="4" t="s">
        <v>3697</v>
      </c>
      <c r="H1884" t="str">
        <f>CONCATENATE(Source[[#This Row],[Subject]],TRIM(Source[[#This Row],[Course]]))</f>
        <v>PE200C</v>
      </c>
      <c r="I1884" t="str">
        <f>VLOOKUP(Source[[#This Row],[SubjCrse]],'Courses and Categories'!$E$2:$G$1816,3,FALSE)</f>
        <v>Credit PE/Dance Activity</v>
      </c>
      <c r="J1884" t="s">
        <v>3549</v>
      </c>
      <c r="K1884" t="s">
        <v>1513</v>
      </c>
      <c r="L1884" t="s">
        <v>39</v>
      </c>
      <c r="M1884" t="s">
        <v>1063</v>
      </c>
      <c r="N1884" t="s">
        <v>105</v>
      </c>
      <c r="O1884">
        <v>910</v>
      </c>
      <c r="P1884">
        <v>1000</v>
      </c>
      <c r="Q1884" t="s">
        <v>675</v>
      </c>
      <c r="R1884">
        <v>201</v>
      </c>
      <c r="S1884" t="s">
        <v>134</v>
      </c>
      <c r="T1884">
        <v>1</v>
      </c>
      <c r="U1884" s="1">
        <v>43479</v>
      </c>
      <c r="V1884" s="1">
        <v>43607</v>
      </c>
      <c r="W1884" t="s">
        <v>3701</v>
      </c>
      <c r="X1884" t="s">
        <v>3543</v>
      </c>
      <c r="Y1884">
        <v>0</v>
      </c>
      <c r="Z1884">
        <v>0</v>
      </c>
      <c r="AA1884">
        <v>0</v>
      </c>
      <c r="AB1884">
        <v>0</v>
      </c>
      <c r="AD1884">
        <f>IF(ISBLANK(Source[[#This Row],[CrosslistID]]),1,1/COUNTIFS(Source[CrosslistID],Source[[#This Row],[CrosslistID]],Source[TermDesc],Source[[#This Row],[TermDesc]]))</f>
        <v>1</v>
      </c>
      <c r="AG1884">
        <v>0</v>
      </c>
      <c r="AH1884">
        <v>0</v>
      </c>
      <c r="AI1884">
        <v>0</v>
      </c>
      <c r="AJ1884">
        <v>0</v>
      </c>
      <c r="AK1884">
        <v>0.1</v>
      </c>
      <c r="AL18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84">
        <f>IF(AND(Source[[#This Row],[Credit_Noncredit]]="Noncredit",Source[[#This Row],[FTEF]]&gt;0),Source[[#This Row],[NC XLST FTES]]*525/(437.5*Source[[#This Row],[FTEF]]),0)</f>
        <v>0</v>
      </c>
      <c r="AN1884">
        <f>IF(Source[[#This Row],[Credit_Noncredit]]="Credit",Source[[#This Row],[Census Enrollment]],Source[[#This Row],[Noncredit Avg. Attendance]])</f>
        <v>0</v>
      </c>
    </row>
    <row r="1885" spans="1:40" x14ac:dyDescent="0.25">
      <c r="A1885" t="s">
        <v>4581</v>
      </c>
      <c r="B1885" t="s">
        <v>886</v>
      </c>
      <c r="C1885" t="s">
        <v>632</v>
      </c>
      <c r="D1885" t="s">
        <v>1475</v>
      </c>
      <c r="E1885" s="4">
        <v>33376</v>
      </c>
      <c r="F1885" s="4" t="s">
        <v>1502</v>
      </c>
      <c r="G1885" s="4" t="s">
        <v>3697</v>
      </c>
      <c r="H1885" t="str">
        <f>CONCATENATE(Source[[#This Row],[Subject]],TRIM(Source[[#This Row],[Course]]))</f>
        <v>PE200C</v>
      </c>
      <c r="I1885" t="str">
        <f>VLOOKUP(Source[[#This Row],[SubjCrse]],'Courses and Categories'!$E$2:$G$1816,3,FALSE)</f>
        <v>Credit PE/Dance Activity</v>
      </c>
      <c r="J1885" t="s">
        <v>3550</v>
      </c>
      <c r="K1885" t="s">
        <v>1513</v>
      </c>
      <c r="L1885" t="s">
        <v>39</v>
      </c>
      <c r="M1885" t="s">
        <v>1063</v>
      </c>
      <c r="N1885" t="s">
        <v>105</v>
      </c>
      <c r="O1885">
        <v>1010</v>
      </c>
      <c r="P1885">
        <v>1100</v>
      </c>
      <c r="Q1885" t="s">
        <v>675</v>
      </c>
      <c r="R1885">
        <v>201</v>
      </c>
      <c r="S1885" t="s">
        <v>134</v>
      </c>
      <c r="T1885">
        <v>1</v>
      </c>
      <c r="U1885" s="1">
        <v>43479</v>
      </c>
      <c r="V1885" s="1">
        <v>43607</v>
      </c>
      <c r="W1885" t="s">
        <v>3702</v>
      </c>
      <c r="X1885" t="s">
        <v>3543</v>
      </c>
      <c r="Y1885">
        <v>0</v>
      </c>
      <c r="Z1885">
        <v>0</v>
      </c>
      <c r="AA1885">
        <v>0</v>
      </c>
      <c r="AB1885">
        <v>0</v>
      </c>
      <c r="AD1885">
        <f>IF(ISBLANK(Source[[#This Row],[CrosslistID]]),1,1/COUNTIFS(Source[CrosslistID],Source[[#This Row],[CrosslistID]],Source[TermDesc],Source[[#This Row],[TermDesc]]))</f>
        <v>1</v>
      </c>
      <c r="AG1885">
        <v>0</v>
      </c>
      <c r="AH1885">
        <v>0</v>
      </c>
      <c r="AI1885">
        <v>0</v>
      </c>
      <c r="AJ1885">
        <v>0</v>
      </c>
      <c r="AK1885">
        <v>0.1</v>
      </c>
      <c r="AL18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85">
        <f>IF(AND(Source[[#This Row],[Credit_Noncredit]]="Noncredit",Source[[#This Row],[FTEF]]&gt;0),Source[[#This Row],[NC XLST FTES]]*525/(437.5*Source[[#This Row],[FTEF]]),0)</f>
        <v>0</v>
      </c>
      <c r="AN1885">
        <f>IF(Source[[#This Row],[Credit_Noncredit]]="Credit",Source[[#This Row],[Census Enrollment]],Source[[#This Row],[Noncredit Avg. Attendance]])</f>
        <v>0</v>
      </c>
    </row>
    <row r="1886" spans="1:40" x14ac:dyDescent="0.25">
      <c r="A1886" t="s">
        <v>4581</v>
      </c>
      <c r="B1886" t="s">
        <v>886</v>
      </c>
      <c r="C1886" t="s">
        <v>632</v>
      </c>
      <c r="D1886" t="s">
        <v>1475</v>
      </c>
      <c r="E1886" s="4">
        <v>33379</v>
      </c>
      <c r="F1886" s="4" t="s">
        <v>1502</v>
      </c>
      <c r="G1886" s="4" t="s">
        <v>3697</v>
      </c>
      <c r="H1886" t="str">
        <f>CONCATENATE(Source[[#This Row],[Subject]],TRIM(Source[[#This Row],[Course]]))</f>
        <v>PE200C</v>
      </c>
      <c r="I1886" t="str">
        <f>VLOOKUP(Source[[#This Row],[SubjCrse]],'Courses and Categories'!$E$2:$G$1816,3,FALSE)</f>
        <v>Credit PE/Dance Activity</v>
      </c>
      <c r="J1886" t="s">
        <v>3552</v>
      </c>
      <c r="K1886" t="s">
        <v>1513</v>
      </c>
      <c r="L1886" t="s">
        <v>39</v>
      </c>
      <c r="M1886" t="s">
        <v>1063</v>
      </c>
      <c r="N1886" t="s">
        <v>105</v>
      </c>
      <c r="O1886">
        <v>1110</v>
      </c>
      <c r="P1886">
        <v>1200</v>
      </c>
      <c r="Q1886" t="s">
        <v>675</v>
      </c>
      <c r="R1886">
        <v>201</v>
      </c>
      <c r="S1886" t="s">
        <v>134</v>
      </c>
      <c r="T1886">
        <v>1</v>
      </c>
      <c r="U1886" s="1">
        <v>43479</v>
      </c>
      <c r="V1886" s="1">
        <v>43607</v>
      </c>
      <c r="W1886" t="s">
        <v>1584</v>
      </c>
      <c r="X1886" t="s">
        <v>3543</v>
      </c>
      <c r="Y1886">
        <v>0</v>
      </c>
      <c r="Z1886">
        <v>0</v>
      </c>
      <c r="AA1886">
        <v>0</v>
      </c>
      <c r="AB1886">
        <v>0</v>
      </c>
      <c r="AD1886">
        <f>IF(ISBLANK(Source[[#This Row],[CrosslistID]]),1,1/COUNTIFS(Source[CrosslistID],Source[[#This Row],[CrosslistID]],Source[TermDesc],Source[[#This Row],[TermDesc]]))</f>
        <v>1</v>
      </c>
      <c r="AG1886">
        <v>0</v>
      </c>
      <c r="AH1886">
        <v>0</v>
      </c>
      <c r="AI1886">
        <v>0</v>
      </c>
      <c r="AJ1886">
        <v>0</v>
      </c>
      <c r="AK1886">
        <v>0.1</v>
      </c>
      <c r="AL18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86">
        <f>IF(AND(Source[[#This Row],[Credit_Noncredit]]="Noncredit",Source[[#This Row],[FTEF]]&gt;0),Source[[#This Row],[NC XLST FTES]]*525/(437.5*Source[[#This Row],[FTEF]]),0)</f>
        <v>0</v>
      </c>
      <c r="AN1886">
        <f>IF(Source[[#This Row],[Credit_Noncredit]]="Credit",Source[[#This Row],[Census Enrollment]],Source[[#This Row],[Noncredit Avg. Attendance]])</f>
        <v>0</v>
      </c>
    </row>
    <row r="1887" spans="1:40" x14ac:dyDescent="0.25">
      <c r="A1887" t="s">
        <v>4581</v>
      </c>
      <c r="B1887" t="s">
        <v>886</v>
      </c>
      <c r="C1887" t="s">
        <v>632</v>
      </c>
      <c r="D1887" t="s">
        <v>1475</v>
      </c>
      <c r="E1887" s="4">
        <v>33382</v>
      </c>
      <c r="F1887" s="4" t="s">
        <v>1502</v>
      </c>
      <c r="G1887" s="4" t="s">
        <v>3697</v>
      </c>
      <c r="H1887" t="str">
        <f>CONCATENATE(Source[[#This Row],[Subject]],TRIM(Source[[#This Row],[Course]]))</f>
        <v>PE200C</v>
      </c>
      <c r="I1887" t="str">
        <f>VLOOKUP(Source[[#This Row],[SubjCrse]],'Courses and Categories'!$E$2:$G$1816,3,FALSE)</f>
        <v>Credit PE/Dance Activity</v>
      </c>
      <c r="J1887" t="s">
        <v>3554</v>
      </c>
      <c r="K1887" t="s">
        <v>1513</v>
      </c>
      <c r="L1887" t="s">
        <v>39</v>
      </c>
      <c r="M1887" t="s">
        <v>1063</v>
      </c>
      <c r="N1887" t="s">
        <v>105</v>
      </c>
      <c r="O1887">
        <v>1210</v>
      </c>
      <c r="P1887">
        <v>1300</v>
      </c>
      <c r="Q1887" t="s">
        <v>675</v>
      </c>
      <c r="R1887">
        <v>201</v>
      </c>
      <c r="S1887" t="s">
        <v>134</v>
      </c>
      <c r="T1887">
        <v>1</v>
      </c>
      <c r="U1887" s="1">
        <v>43479</v>
      </c>
      <c r="V1887" s="1">
        <v>43607</v>
      </c>
      <c r="W1887" t="s">
        <v>3701</v>
      </c>
      <c r="X1887" t="s">
        <v>3543</v>
      </c>
      <c r="Y1887">
        <v>0</v>
      </c>
      <c r="Z1887">
        <v>0</v>
      </c>
      <c r="AA1887">
        <v>0</v>
      </c>
      <c r="AB1887">
        <v>0</v>
      </c>
      <c r="AD1887">
        <f>IF(ISBLANK(Source[[#This Row],[CrosslistID]]),1,1/COUNTIFS(Source[CrosslistID],Source[[#This Row],[CrosslistID]],Source[TermDesc],Source[[#This Row],[TermDesc]]))</f>
        <v>1</v>
      </c>
      <c r="AG1887">
        <v>0</v>
      </c>
      <c r="AH1887">
        <v>0</v>
      </c>
      <c r="AI1887">
        <v>0</v>
      </c>
      <c r="AJ1887">
        <v>0</v>
      </c>
      <c r="AK1887">
        <v>0.1</v>
      </c>
      <c r="AL18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87">
        <f>IF(AND(Source[[#This Row],[Credit_Noncredit]]="Noncredit",Source[[#This Row],[FTEF]]&gt;0),Source[[#This Row],[NC XLST FTES]]*525/(437.5*Source[[#This Row],[FTEF]]),0)</f>
        <v>0</v>
      </c>
      <c r="AN1887">
        <f>IF(Source[[#This Row],[Credit_Noncredit]]="Credit",Source[[#This Row],[Census Enrollment]],Source[[#This Row],[Noncredit Avg. Attendance]])</f>
        <v>0</v>
      </c>
    </row>
    <row r="1888" spans="1:40" x14ac:dyDescent="0.25">
      <c r="A1888" t="s">
        <v>4581</v>
      </c>
      <c r="B1888" t="s">
        <v>886</v>
      </c>
      <c r="C1888" t="s">
        <v>632</v>
      </c>
      <c r="D1888" t="s">
        <v>1475</v>
      </c>
      <c r="E1888" s="4">
        <v>33387</v>
      </c>
      <c r="F1888" s="4" t="s">
        <v>1502</v>
      </c>
      <c r="G1888" s="4" t="s">
        <v>3697</v>
      </c>
      <c r="H1888" t="str">
        <f>CONCATENATE(Source[[#This Row],[Subject]],TRIM(Source[[#This Row],[Course]]))</f>
        <v>PE200C</v>
      </c>
      <c r="I1888" t="str">
        <f>VLOOKUP(Source[[#This Row],[SubjCrse]],'Courses and Categories'!$E$2:$G$1816,3,FALSE)</f>
        <v>Credit PE/Dance Activity</v>
      </c>
      <c r="J1888" t="s">
        <v>3573</v>
      </c>
      <c r="K1888" t="s">
        <v>1513</v>
      </c>
      <c r="L1888" t="s">
        <v>39</v>
      </c>
      <c r="M1888" t="s">
        <v>1063</v>
      </c>
      <c r="N1888" t="s">
        <v>105</v>
      </c>
      <c r="O1888">
        <v>1310</v>
      </c>
      <c r="P1888">
        <v>1400</v>
      </c>
      <c r="Q1888" t="s">
        <v>675</v>
      </c>
      <c r="R1888">
        <v>201</v>
      </c>
      <c r="S1888" t="s">
        <v>134</v>
      </c>
      <c r="T1888">
        <v>1</v>
      </c>
      <c r="U1888" s="1">
        <v>43479</v>
      </c>
      <c r="V1888" s="1">
        <v>43607</v>
      </c>
      <c r="W1888" t="s">
        <v>3700</v>
      </c>
      <c r="X1888" t="s">
        <v>3543</v>
      </c>
      <c r="Y1888">
        <v>0</v>
      </c>
      <c r="Z1888">
        <v>0</v>
      </c>
      <c r="AA1888">
        <v>0</v>
      </c>
      <c r="AB1888">
        <v>0</v>
      </c>
      <c r="AD1888">
        <f>IF(ISBLANK(Source[[#This Row],[CrosslistID]]),1,1/COUNTIFS(Source[CrosslistID],Source[[#This Row],[CrosslistID]],Source[TermDesc],Source[[#This Row],[TermDesc]]))</f>
        <v>1</v>
      </c>
      <c r="AG1888">
        <v>0</v>
      </c>
      <c r="AH1888">
        <v>0</v>
      </c>
      <c r="AI1888">
        <v>0</v>
      </c>
      <c r="AJ1888">
        <v>0</v>
      </c>
      <c r="AK1888">
        <v>0.1</v>
      </c>
      <c r="AL18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88">
        <f>IF(AND(Source[[#This Row],[Credit_Noncredit]]="Noncredit",Source[[#This Row],[FTEF]]&gt;0),Source[[#This Row],[NC XLST FTES]]*525/(437.5*Source[[#This Row],[FTEF]]),0)</f>
        <v>0</v>
      </c>
      <c r="AN1888">
        <f>IF(Source[[#This Row],[Credit_Noncredit]]="Credit",Source[[#This Row],[Census Enrollment]],Source[[#This Row],[Noncredit Avg. Attendance]])</f>
        <v>0</v>
      </c>
    </row>
    <row r="1889" spans="1:40" x14ac:dyDescent="0.25">
      <c r="A1889" t="s">
        <v>4581</v>
      </c>
      <c r="B1889" t="s">
        <v>886</v>
      </c>
      <c r="C1889" t="s">
        <v>632</v>
      </c>
      <c r="D1889" t="s">
        <v>1475</v>
      </c>
      <c r="E1889" s="4">
        <v>33423</v>
      </c>
      <c r="F1889" s="4" t="s">
        <v>1502</v>
      </c>
      <c r="G1889" s="4" t="s">
        <v>3697</v>
      </c>
      <c r="H1889" t="str">
        <f>CONCATENATE(Source[[#This Row],[Subject]],TRIM(Source[[#This Row],[Course]]))</f>
        <v>PE200C</v>
      </c>
      <c r="I1889" t="str">
        <f>VLOOKUP(Source[[#This Row],[SubjCrse]],'Courses and Categories'!$E$2:$G$1816,3,FALSE)</f>
        <v>Credit PE/Dance Activity</v>
      </c>
      <c r="J1889" t="s">
        <v>3703</v>
      </c>
      <c r="K1889" t="s">
        <v>1513</v>
      </c>
      <c r="L1889" t="s">
        <v>39</v>
      </c>
      <c r="M1889" t="s">
        <v>1063</v>
      </c>
      <c r="N1889" t="s">
        <v>180</v>
      </c>
      <c r="O1889">
        <v>1410</v>
      </c>
      <c r="P1889">
        <v>1600</v>
      </c>
      <c r="Q1889" t="s">
        <v>675</v>
      </c>
      <c r="R1889">
        <v>201</v>
      </c>
      <c r="S1889" t="s">
        <v>134</v>
      </c>
      <c r="T1889">
        <v>1</v>
      </c>
      <c r="U1889" s="1">
        <v>43479</v>
      </c>
      <c r="V1889" s="1">
        <v>43607</v>
      </c>
      <c r="W1889" t="s">
        <v>1504</v>
      </c>
      <c r="X1889" t="s">
        <v>3543</v>
      </c>
      <c r="Y1889">
        <v>0</v>
      </c>
      <c r="Z1889">
        <v>0</v>
      </c>
      <c r="AA1889">
        <v>0</v>
      </c>
      <c r="AB1889">
        <v>0</v>
      </c>
      <c r="AD1889">
        <f>IF(ISBLANK(Source[[#This Row],[CrosslistID]]),1,1/COUNTIFS(Source[CrosslistID],Source[[#This Row],[CrosslistID]],Source[TermDesc],Source[[#This Row],[TermDesc]]))</f>
        <v>1</v>
      </c>
      <c r="AG1889">
        <v>0</v>
      </c>
      <c r="AH1889">
        <v>0</v>
      </c>
      <c r="AI1889">
        <v>0</v>
      </c>
      <c r="AJ1889">
        <v>0</v>
      </c>
      <c r="AK1889">
        <v>0.1</v>
      </c>
      <c r="AL18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89">
        <f>IF(AND(Source[[#This Row],[Credit_Noncredit]]="Noncredit",Source[[#This Row],[FTEF]]&gt;0),Source[[#This Row],[NC XLST FTES]]*525/(437.5*Source[[#This Row],[FTEF]]),0)</f>
        <v>0</v>
      </c>
      <c r="AN1889">
        <f>IF(Source[[#This Row],[Credit_Noncredit]]="Credit",Source[[#This Row],[Census Enrollment]],Source[[#This Row],[Noncredit Avg. Attendance]])</f>
        <v>0</v>
      </c>
    </row>
    <row r="1890" spans="1:40" x14ac:dyDescent="0.25">
      <c r="A1890" t="s">
        <v>4581</v>
      </c>
      <c r="B1890" t="s">
        <v>886</v>
      </c>
      <c r="C1890" t="s">
        <v>632</v>
      </c>
      <c r="D1890" t="s">
        <v>1475</v>
      </c>
      <c r="E1890" s="4">
        <v>33406</v>
      </c>
      <c r="F1890" s="4" t="s">
        <v>1502</v>
      </c>
      <c r="G1890" s="4" t="s">
        <v>3697</v>
      </c>
      <c r="H1890" t="str">
        <f>CONCATENATE(Source[[#This Row],[Subject]],TRIM(Source[[#This Row],[Course]]))</f>
        <v>PE200C</v>
      </c>
      <c r="I1890" t="str">
        <f>VLOOKUP(Source[[#This Row],[SubjCrse]],'Courses and Categories'!$E$2:$G$1816,3,FALSE)</f>
        <v>Credit PE/Dance Activity</v>
      </c>
      <c r="J1890" t="s">
        <v>3704</v>
      </c>
      <c r="K1890" t="s">
        <v>1513</v>
      </c>
      <c r="L1890" t="s">
        <v>39</v>
      </c>
      <c r="M1890" t="s">
        <v>1063</v>
      </c>
      <c r="N1890" t="s">
        <v>50</v>
      </c>
      <c r="O1890">
        <v>1410</v>
      </c>
      <c r="P1890">
        <v>1600</v>
      </c>
      <c r="Q1890" t="s">
        <v>675</v>
      </c>
      <c r="R1890">
        <v>201</v>
      </c>
      <c r="S1890" t="s">
        <v>134</v>
      </c>
      <c r="T1890">
        <v>1</v>
      </c>
      <c r="U1890" s="1">
        <v>43479</v>
      </c>
      <c r="V1890" s="1">
        <v>43607</v>
      </c>
      <c r="W1890" t="s">
        <v>5365</v>
      </c>
      <c r="X1890" t="s">
        <v>3543</v>
      </c>
      <c r="Y1890">
        <v>0</v>
      </c>
      <c r="Z1890">
        <v>0</v>
      </c>
      <c r="AA1890">
        <v>0</v>
      </c>
      <c r="AB1890">
        <v>0</v>
      </c>
      <c r="AD1890">
        <f>IF(ISBLANK(Source[[#This Row],[CrosslistID]]),1,1/COUNTIFS(Source[CrosslistID],Source[[#This Row],[CrosslistID]],Source[TermDesc],Source[[#This Row],[TermDesc]]))</f>
        <v>1</v>
      </c>
      <c r="AG1890">
        <v>0</v>
      </c>
      <c r="AH1890">
        <v>0</v>
      </c>
      <c r="AI1890">
        <v>0</v>
      </c>
      <c r="AJ1890">
        <v>0</v>
      </c>
      <c r="AK1890">
        <v>0.1</v>
      </c>
      <c r="AL18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90">
        <f>IF(AND(Source[[#This Row],[Credit_Noncredit]]="Noncredit",Source[[#This Row],[FTEF]]&gt;0),Source[[#This Row],[NC XLST FTES]]*525/(437.5*Source[[#This Row],[FTEF]]),0)</f>
        <v>0</v>
      </c>
      <c r="AN1890">
        <f>IF(Source[[#This Row],[Credit_Noncredit]]="Credit",Source[[#This Row],[Census Enrollment]],Source[[#This Row],[Noncredit Avg. Attendance]])</f>
        <v>0</v>
      </c>
    </row>
    <row r="1891" spans="1:40" x14ac:dyDescent="0.25">
      <c r="A1891" t="s">
        <v>4581</v>
      </c>
      <c r="B1891" t="s">
        <v>886</v>
      </c>
      <c r="C1891" t="s">
        <v>632</v>
      </c>
      <c r="D1891" t="s">
        <v>1475</v>
      </c>
      <c r="E1891" s="4">
        <v>33384</v>
      </c>
      <c r="F1891" s="4" t="s">
        <v>1502</v>
      </c>
      <c r="G1891" s="4" t="s">
        <v>3697</v>
      </c>
      <c r="H1891" t="str">
        <f>CONCATENATE(Source[[#This Row],[Subject]],TRIM(Source[[#This Row],[Course]]))</f>
        <v>PE200C</v>
      </c>
      <c r="I1891" t="str">
        <f>VLOOKUP(Source[[#This Row],[SubjCrse]],'Courses and Categories'!$E$2:$G$1816,3,FALSE)</f>
        <v>Credit PE/Dance Activity</v>
      </c>
      <c r="J1891" t="s">
        <v>3705</v>
      </c>
      <c r="K1891" t="s">
        <v>1513</v>
      </c>
      <c r="L1891" t="s">
        <v>39</v>
      </c>
      <c r="M1891" t="s">
        <v>1063</v>
      </c>
      <c r="N1891" t="s">
        <v>180</v>
      </c>
      <c r="O1891">
        <v>1610</v>
      </c>
      <c r="P1891">
        <v>1800</v>
      </c>
      <c r="Q1891" t="s">
        <v>675</v>
      </c>
      <c r="R1891">
        <v>201</v>
      </c>
      <c r="S1891" t="s">
        <v>134</v>
      </c>
      <c r="T1891">
        <v>1</v>
      </c>
      <c r="U1891" s="1">
        <v>43479</v>
      </c>
      <c r="V1891" s="1">
        <v>43607</v>
      </c>
      <c r="W1891" t="s">
        <v>5323</v>
      </c>
      <c r="X1891" t="s">
        <v>3543</v>
      </c>
      <c r="Y1891">
        <v>0</v>
      </c>
      <c r="Z1891">
        <v>0</v>
      </c>
      <c r="AA1891">
        <v>0</v>
      </c>
      <c r="AB1891">
        <v>0</v>
      </c>
      <c r="AD1891">
        <f>IF(ISBLANK(Source[[#This Row],[CrosslistID]]),1,1/COUNTIFS(Source[CrosslistID],Source[[#This Row],[CrosslistID]],Source[TermDesc],Source[[#This Row],[TermDesc]]))</f>
        <v>1</v>
      </c>
      <c r="AG1891">
        <v>0</v>
      </c>
      <c r="AH1891">
        <v>0</v>
      </c>
      <c r="AI1891">
        <v>0</v>
      </c>
      <c r="AJ1891">
        <v>0</v>
      </c>
      <c r="AK1891">
        <v>0.1</v>
      </c>
      <c r="AL18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91">
        <f>IF(AND(Source[[#This Row],[Credit_Noncredit]]="Noncredit",Source[[#This Row],[FTEF]]&gt;0),Source[[#This Row],[NC XLST FTES]]*525/(437.5*Source[[#This Row],[FTEF]]),0)</f>
        <v>0</v>
      </c>
      <c r="AN1891">
        <f>IF(Source[[#This Row],[Credit_Noncredit]]="Credit",Source[[#This Row],[Census Enrollment]],Source[[#This Row],[Noncredit Avg. Attendance]])</f>
        <v>0</v>
      </c>
    </row>
    <row r="1892" spans="1:40" x14ac:dyDescent="0.25">
      <c r="A1892" t="s">
        <v>4581</v>
      </c>
      <c r="B1892" t="s">
        <v>886</v>
      </c>
      <c r="C1892" t="s">
        <v>632</v>
      </c>
      <c r="D1892" t="s">
        <v>1475</v>
      </c>
      <c r="E1892" s="4">
        <v>33388</v>
      </c>
      <c r="F1892" s="4" t="s">
        <v>1502</v>
      </c>
      <c r="G1892" s="4" t="s">
        <v>3697</v>
      </c>
      <c r="H1892" t="str">
        <f>CONCATENATE(Source[[#This Row],[Subject]],TRIM(Source[[#This Row],[Course]]))</f>
        <v>PE200C</v>
      </c>
      <c r="I1892" t="str">
        <f>VLOOKUP(Source[[#This Row],[SubjCrse]],'Courses and Categories'!$E$2:$G$1816,3,FALSE)</f>
        <v>Credit PE/Dance Activity</v>
      </c>
      <c r="J1892" t="s">
        <v>3742</v>
      </c>
      <c r="K1892" t="s">
        <v>1513</v>
      </c>
      <c r="L1892" t="s">
        <v>39</v>
      </c>
      <c r="M1892" t="s">
        <v>1063</v>
      </c>
      <c r="N1892" t="s">
        <v>50</v>
      </c>
      <c r="O1892">
        <v>1610</v>
      </c>
      <c r="P1892">
        <v>1800</v>
      </c>
      <c r="Q1892" t="s">
        <v>675</v>
      </c>
      <c r="R1892">
        <v>201</v>
      </c>
      <c r="S1892" t="s">
        <v>134</v>
      </c>
      <c r="T1892">
        <v>1</v>
      </c>
      <c r="U1892" s="1">
        <v>43479</v>
      </c>
      <c r="V1892" s="1">
        <v>43607</v>
      </c>
      <c r="W1892" t="s">
        <v>3691</v>
      </c>
      <c r="X1892" t="s">
        <v>3543</v>
      </c>
      <c r="Y1892">
        <v>0</v>
      </c>
      <c r="Z1892">
        <v>0</v>
      </c>
      <c r="AA1892">
        <v>0</v>
      </c>
      <c r="AB1892">
        <v>0</v>
      </c>
      <c r="AD1892">
        <f>IF(ISBLANK(Source[[#This Row],[CrosslistID]]),1,1/COUNTIFS(Source[CrosslistID],Source[[#This Row],[CrosslistID]],Source[TermDesc],Source[[#This Row],[TermDesc]]))</f>
        <v>1</v>
      </c>
      <c r="AG1892">
        <v>0</v>
      </c>
      <c r="AH1892">
        <v>0</v>
      </c>
      <c r="AI1892">
        <v>0</v>
      </c>
      <c r="AJ1892">
        <v>0</v>
      </c>
      <c r="AK1892">
        <v>0.1</v>
      </c>
      <c r="AL18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92">
        <f>IF(AND(Source[[#This Row],[Credit_Noncredit]]="Noncredit",Source[[#This Row],[FTEF]]&gt;0),Source[[#This Row],[NC XLST FTES]]*525/(437.5*Source[[#This Row],[FTEF]]),0)</f>
        <v>0</v>
      </c>
      <c r="AN1892">
        <f>IF(Source[[#This Row],[Credit_Noncredit]]="Credit",Source[[#This Row],[Census Enrollment]],Source[[#This Row],[Noncredit Avg. Attendance]])</f>
        <v>0</v>
      </c>
    </row>
    <row r="1893" spans="1:40" x14ac:dyDescent="0.25">
      <c r="A1893" t="s">
        <v>4581</v>
      </c>
      <c r="B1893" t="s">
        <v>886</v>
      </c>
      <c r="C1893" t="s">
        <v>632</v>
      </c>
      <c r="D1893" t="s">
        <v>1475</v>
      </c>
      <c r="E1893" s="4">
        <v>36235</v>
      </c>
      <c r="F1893" s="4" t="s">
        <v>1502</v>
      </c>
      <c r="G1893" s="4" t="s">
        <v>3697</v>
      </c>
      <c r="H1893" t="str">
        <f>CONCATENATE(Source[[#This Row],[Subject]],TRIM(Source[[#This Row],[Course]]))</f>
        <v>PE200C</v>
      </c>
      <c r="I1893" t="str">
        <f>VLOOKUP(Source[[#This Row],[SubjCrse]],'Courses and Categories'!$E$2:$G$1816,3,FALSE)</f>
        <v>Credit PE/Dance Activity</v>
      </c>
      <c r="J1893" t="s">
        <v>3743</v>
      </c>
      <c r="K1893" t="s">
        <v>1513</v>
      </c>
      <c r="L1893" t="s">
        <v>50</v>
      </c>
      <c r="M1893" t="s">
        <v>1063</v>
      </c>
      <c r="N1893" t="s">
        <v>59</v>
      </c>
      <c r="O1893">
        <v>1010</v>
      </c>
      <c r="P1893">
        <v>1200</v>
      </c>
      <c r="Q1893" t="s">
        <v>675</v>
      </c>
      <c r="R1893">
        <v>201</v>
      </c>
      <c r="S1893" t="s">
        <v>134</v>
      </c>
      <c r="T1893">
        <v>1</v>
      </c>
      <c r="U1893" s="1">
        <v>43479</v>
      </c>
      <c r="V1893" s="1">
        <v>43607</v>
      </c>
      <c r="W1893" t="s">
        <v>1584</v>
      </c>
      <c r="X1893" t="s">
        <v>3543</v>
      </c>
      <c r="Y1893">
        <v>0</v>
      </c>
      <c r="Z1893">
        <v>0</v>
      </c>
      <c r="AA1893">
        <v>0</v>
      </c>
      <c r="AB1893">
        <v>0</v>
      </c>
      <c r="AD1893">
        <f>IF(ISBLANK(Source[[#This Row],[CrosslistID]]),1,1/COUNTIFS(Source[CrosslistID],Source[[#This Row],[CrosslistID]],Source[TermDesc],Source[[#This Row],[TermDesc]]))</f>
        <v>1</v>
      </c>
      <c r="AG1893">
        <v>0</v>
      </c>
      <c r="AH1893">
        <v>0</v>
      </c>
      <c r="AI1893">
        <v>0</v>
      </c>
      <c r="AJ1893">
        <v>0</v>
      </c>
      <c r="AK1893">
        <v>0.1</v>
      </c>
      <c r="AL18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93">
        <f>IF(AND(Source[[#This Row],[Credit_Noncredit]]="Noncredit",Source[[#This Row],[FTEF]]&gt;0),Source[[#This Row],[NC XLST FTES]]*525/(437.5*Source[[#This Row],[FTEF]]),0)</f>
        <v>0</v>
      </c>
      <c r="AN1893">
        <f>IF(Source[[#This Row],[Credit_Noncredit]]="Credit",Source[[#This Row],[Census Enrollment]],Source[[#This Row],[Noncredit Avg. Attendance]])</f>
        <v>0</v>
      </c>
    </row>
    <row r="1894" spans="1:40" x14ac:dyDescent="0.25">
      <c r="A1894" t="s">
        <v>4581</v>
      </c>
      <c r="B1894" t="s">
        <v>886</v>
      </c>
      <c r="C1894" t="s">
        <v>632</v>
      </c>
      <c r="D1894" t="s">
        <v>1475</v>
      </c>
      <c r="E1894" s="4">
        <v>33370</v>
      </c>
      <c r="F1894" s="4" t="s">
        <v>1502</v>
      </c>
      <c r="G1894" s="4" t="s">
        <v>3697</v>
      </c>
      <c r="H1894" t="str">
        <f>CONCATENATE(Source[[#This Row],[Subject]],TRIM(Source[[#This Row],[Course]]))</f>
        <v>PE200C</v>
      </c>
      <c r="I1894" t="str">
        <f>VLOOKUP(Source[[#This Row],[SubjCrse]],'Courses and Categories'!$E$2:$G$1816,3,FALSE)</f>
        <v>Credit PE/Dance Activity</v>
      </c>
      <c r="J1894" t="s">
        <v>3744</v>
      </c>
      <c r="K1894" t="s">
        <v>1513</v>
      </c>
      <c r="L1894" t="s">
        <v>39</v>
      </c>
      <c r="M1894" t="s">
        <v>1063</v>
      </c>
      <c r="N1894" t="s">
        <v>59</v>
      </c>
      <c r="O1894">
        <v>810</v>
      </c>
      <c r="P1894">
        <v>900</v>
      </c>
      <c r="Q1894" t="s">
        <v>675</v>
      </c>
      <c r="R1894">
        <v>201</v>
      </c>
      <c r="S1894" t="s">
        <v>134</v>
      </c>
      <c r="T1894">
        <v>1</v>
      </c>
      <c r="U1894" s="1">
        <v>43479</v>
      </c>
      <c r="V1894" s="1">
        <v>43607</v>
      </c>
      <c r="W1894" t="s">
        <v>3698</v>
      </c>
      <c r="X1894" t="s">
        <v>3543</v>
      </c>
      <c r="Y1894">
        <v>0</v>
      </c>
      <c r="Z1894">
        <v>0</v>
      </c>
      <c r="AA1894">
        <v>0</v>
      </c>
      <c r="AB1894">
        <v>0</v>
      </c>
      <c r="AD1894">
        <f>IF(ISBLANK(Source[[#This Row],[CrosslistID]]),1,1/COUNTIFS(Source[CrosslistID],Source[[#This Row],[CrosslistID]],Source[TermDesc],Source[[#This Row],[TermDesc]]))</f>
        <v>1</v>
      </c>
      <c r="AG1894">
        <v>0</v>
      </c>
      <c r="AH1894">
        <v>0</v>
      </c>
      <c r="AI1894">
        <v>0</v>
      </c>
      <c r="AJ1894">
        <v>0</v>
      </c>
      <c r="AK1894">
        <v>0.1</v>
      </c>
      <c r="AL18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94">
        <f>IF(AND(Source[[#This Row],[Credit_Noncredit]]="Noncredit",Source[[#This Row],[FTEF]]&gt;0),Source[[#This Row],[NC XLST FTES]]*525/(437.5*Source[[#This Row],[FTEF]]),0)</f>
        <v>0</v>
      </c>
      <c r="AN1894">
        <f>IF(Source[[#This Row],[Credit_Noncredit]]="Credit",Source[[#This Row],[Census Enrollment]],Source[[#This Row],[Noncredit Avg. Attendance]])</f>
        <v>0</v>
      </c>
    </row>
    <row r="1895" spans="1:40" x14ac:dyDescent="0.25">
      <c r="A1895" t="s">
        <v>4581</v>
      </c>
      <c r="B1895" t="s">
        <v>886</v>
      </c>
      <c r="C1895" t="s">
        <v>632</v>
      </c>
      <c r="D1895" t="s">
        <v>1475</v>
      </c>
      <c r="E1895" s="4">
        <v>33375</v>
      </c>
      <c r="F1895" s="4" t="s">
        <v>1502</v>
      </c>
      <c r="G1895" s="4" t="s">
        <v>3697</v>
      </c>
      <c r="H1895" t="str">
        <f>CONCATENATE(Source[[#This Row],[Subject]],TRIM(Source[[#This Row],[Course]]))</f>
        <v>PE200C</v>
      </c>
      <c r="I1895" t="str">
        <f>VLOOKUP(Source[[#This Row],[SubjCrse]],'Courses and Categories'!$E$2:$G$1816,3,FALSE)</f>
        <v>Credit PE/Dance Activity</v>
      </c>
      <c r="J1895" t="s">
        <v>3706</v>
      </c>
      <c r="K1895" t="s">
        <v>1513</v>
      </c>
      <c r="L1895" t="s">
        <v>39</v>
      </c>
      <c r="M1895" t="s">
        <v>1063</v>
      </c>
      <c r="N1895" t="s">
        <v>59</v>
      </c>
      <c r="O1895">
        <v>910</v>
      </c>
      <c r="P1895">
        <v>1000</v>
      </c>
      <c r="Q1895" t="s">
        <v>675</v>
      </c>
      <c r="R1895">
        <v>201</v>
      </c>
      <c r="S1895" t="s">
        <v>134</v>
      </c>
      <c r="T1895">
        <v>1</v>
      </c>
      <c r="U1895" s="1">
        <v>43479</v>
      </c>
      <c r="V1895" s="1">
        <v>43607</v>
      </c>
      <c r="W1895" t="s">
        <v>1558</v>
      </c>
      <c r="X1895" t="s">
        <v>3543</v>
      </c>
      <c r="Y1895">
        <v>0</v>
      </c>
      <c r="Z1895">
        <v>0</v>
      </c>
      <c r="AA1895">
        <v>0</v>
      </c>
      <c r="AB1895">
        <v>0</v>
      </c>
      <c r="AD1895">
        <f>IF(ISBLANK(Source[[#This Row],[CrosslistID]]),1,1/COUNTIFS(Source[CrosslistID],Source[[#This Row],[CrosslistID]],Source[TermDesc],Source[[#This Row],[TermDesc]]))</f>
        <v>1</v>
      </c>
      <c r="AG1895">
        <v>0</v>
      </c>
      <c r="AH1895">
        <v>0</v>
      </c>
      <c r="AI1895">
        <v>0</v>
      </c>
      <c r="AJ1895">
        <v>0</v>
      </c>
      <c r="AK1895">
        <v>8.2000000000000003E-2</v>
      </c>
      <c r="AL18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95">
        <f>IF(AND(Source[[#This Row],[Credit_Noncredit]]="Noncredit",Source[[#This Row],[FTEF]]&gt;0),Source[[#This Row],[NC XLST FTES]]*525/(437.5*Source[[#This Row],[FTEF]]),0)</f>
        <v>0</v>
      </c>
      <c r="AN1895">
        <f>IF(Source[[#This Row],[Credit_Noncredit]]="Credit",Source[[#This Row],[Census Enrollment]],Source[[#This Row],[Noncredit Avg. Attendance]])</f>
        <v>0</v>
      </c>
    </row>
    <row r="1896" spans="1:40" x14ac:dyDescent="0.25">
      <c r="A1896" t="s">
        <v>4581</v>
      </c>
      <c r="B1896" t="s">
        <v>886</v>
      </c>
      <c r="C1896" t="s">
        <v>632</v>
      </c>
      <c r="D1896" t="s">
        <v>1475</v>
      </c>
      <c r="E1896" s="4">
        <v>33377</v>
      </c>
      <c r="F1896" s="4" t="s">
        <v>1502</v>
      </c>
      <c r="G1896" s="4" t="s">
        <v>3697</v>
      </c>
      <c r="H1896" t="str">
        <f>CONCATENATE(Source[[#This Row],[Subject]],TRIM(Source[[#This Row],[Course]]))</f>
        <v>PE200C</v>
      </c>
      <c r="I1896" t="str">
        <f>VLOOKUP(Source[[#This Row],[SubjCrse]],'Courses and Categories'!$E$2:$G$1816,3,FALSE)</f>
        <v>Credit PE/Dance Activity</v>
      </c>
      <c r="J1896" t="s">
        <v>3707</v>
      </c>
      <c r="K1896" t="s">
        <v>1513</v>
      </c>
      <c r="L1896" t="s">
        <v>39</v>
      </c>
      <c r="M1896" t="s">
        <v>1063</v>
      </c>
      <c r="N1896" t="s">
        <v>59</v>
      </c>
      <c r="O1896">
        <v>1010</v>
      </c>
      <c r="P1896">
        <v>1100</v>
      </c>
      <c r="Q1896" t="s">
        <v>675</v>
      </c>
      <c r="R1896">
        <v>201</v>
      </c>
      <c r="S1896" t="s">
        <v>134</v>
      </c>
      <c r="T1896">
        <v>1</v>
      </c>
      <c r="U1896" s="1">
        <v>43479</v>
      </c>
      <c r="V1896" s="1">
        <v>43607</v>
      </c>
      <c r="W1896" t="s">
        <v>3702</v>
      </c>
      <c r="X1896" t="s">
        <v>3543</v>
      </c>
      <c r="Y1896">
        <v>0</v>
      </c>
      <c r="Z1896">
        <v>0</v>
      </c>
      <c r="AA1896">
        <v>0</v>
      </c>
      <c r="AB1896">
        <v>0</v>
      </c>
      <c r="AD1896">
        <f>IF(ISBLANK(Source[[#This Row],[CrosslistID]]),1,1/COUNTIFS(Source[CrosslistID],Source[[#This Row],[CrosslistID]],Source[TermDesc],Source[[#This Row],[TermDesc]]))</f>
        <v>1</v>
      </c>
      <c r="AG1896">
        <v>0</v>
      </c>
      <c r="AH1896">
        <v>0</v>
      </c>
      <c r="AI1896">
        <v>0</v>
      </c>
      <c r="AJ1896">
        <v>0</v>
      </c>
      <c r="AK1896">
        <v>0.1</v>
      </c>
      <c r="AL18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96">
        <f>IF(AND(Source[[#This Row],[Credit_Noncredit]]="Noncredit",Source[[#This Row],[FTEF]]&gt;0),Source[[#This Row],[NC XLST FTES]]*525/(437.5*Source[[#This Row],[FTEF]]),0)</f>
        <v>0</v>
      </c>
      <c r="AN1896">
        <f>IF(Source[[#This Row],[Credit_Noncredit]]="Credit",Source[[#This Row],[Census Enrollment]],Source[[#This Row],[Noncredit Avg. Attendance]])</f>
        <v>0</v>
      </c>
    </row>
    <row r="1897" spans="1:40" x14ac:dyDescent="0.25">
      <c r="A1897" t="s">
        <v>4581</v>
      </c>
      <c r="B1897" t="s">
        <v>886</v>
      </c>
      <c r="C1897" t="s">
        <v>632</v>
      </c>
      <c r="D1897" t="s">
        <v>1475</v>
      </c>
      <c r="E1897" s="4">
        <v>33381</v>
      </c>
      <c r="F1897" s="4" t="s">
        <v>1502</v>
      </c>
      <c r="G1897" s="4" t="s">
        <v>3697</v>
      </c>
      <c r="H1897" t="str">
        <f>CONCATENATE(Source[[#This Row],[Subject]],TRIM(Source[[#This Row],[Course]]))</f>
        <v>PE200C</v>
      </c>
      <c r="I1897" t="str">
        <f>VLOOKUP(Source[[#This Row],[SubjCrse]],'Courses and Categories'!$E$2:$G$1816,3,FALSE)</f>
        <v>Credit PE/Dance Activity</v>
      </c>
      <c r="J1897" t="s">
        <v>3708</v>
      </c>
      <c r="K1897" t="s">
        <v>1513</v>
      </c>
      <c r="L1897" t="s">
        <v>39</v>
      </c>
      <c r="M1897" t="s">
        <v>1063</v>
      </c>
      <c r="N1897" t="s">
        <v>59</v>
      </c>
      <c r="O1897">
        <v>1110</v>
      </c>
      <c r="P1897">
        <v>1200</v>
      </c>
      <c r="Q1897" t="s">
        <v>675</v>
      </c>
      <c r="R1897">
        <v>201</v>
      </c>
      <c r="S1897" t="s">
        <v>134</v>
      </c>
      <c r="T1897">
        <v>1</v>
      </c>
      <c r="U1897" s="1">
        <v>43479</v>
      </c>
      <c r="V1897" s="1">
        <v>43607</v>
      </c>
      <c r="W1897" t="s">
        <v>3700</v>
      </c>
      <c r="X1897" t="s">
        <v>3543</v>
      </c>
      <c r="Y1897">
        <v>0</v>
      </c>
      <c r="Z1897">
        <v>0</v>
      </c>
      <c r="AA1897">
        <v>0</v>
      </c>
      <c r="AB1897">
        <v>0</v>
      </c>
      <c r="AD1897">
        <f>IF(ISBLANK(Source[[#This Row],[CrosslistID]]),1,1/COUNTIFS(Source[CrosslistID],Source[[#This Row],[CrosslistID]],Source[TermDesc],Source[[#This Row],[TermDesc]]))</f>
        <v>1</v>
      </c>
      <c r="AG1897">
        <v>0</v>
      </c>
      <c r="AH1897">
        <v>0</v>
      </c>
      <c r="AI1897">
        <v>0</v>
      </c>
      <c r="AJ1897">
        <v>0</v>
      </c>
      <c r="AK1897">
        <v>0.1</v>
      </c>
      <c r="AL18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97">
        <f>IF(AND(Source[[#This Row],[Credit_Noncredit]]="Noncredit",Source[[#This Row],[FTEF]]&gt;0),Source[[#This Row],[NC XLST FTES]]*525/(437.5*Source[[#This Row],[FTEF]]),0)</f>
        <v>0</v>
      </c>
      <c r="AN1897">
        <f>IF(Source[[#This Row],[Credit_Noncredit]]="Credit",Source[[#This Row],[Census Enrollment]],Source[[#This Row],[Noncredit Avg. Attendance]])</f>
        <v>0</v>
      </c>
    </row>
    <row r="1898" spans="1:40" x14ac:dyDescent="0.25">
      <c r="A1898" t="s">
        <v>4581</v>
      </c>
      <c r="B1898" t="s">
        <v>886</v>
      </c>
      <c r="C1898" t="s">
        <v>632</v>
      </c>
      <c r="D1898" t="s">
        <v>1475</v>
      </c>
      <c r="E1898" s="4">
        <v>33383</v>
      </c>
      <c r="F1898" s="4" t="s">
        <v>1502</v>
      </c>
      <c r="G1898" s="4" t="s">
        <v>3697</v>
      </c>
      <c r="H1898" t="str">
        <f>CONCATENATE(Source[[#This Row],[Subject]],TRIM(Source[[#This Row],[Course]]))</f>
        <v>PE200C</v>
      </c>
      <c r="I1898" t="str">
        <f>VLOOKUP(Source[[#This Row],[SubjCrse]],'Courses and Categories'!$E$2:$G$1816,3,FALSE)</f>
        <v>Credit PE/Dance Activity</v>
      </c>
      <c r="J1898" t="s">
        <v>3709</v>
      </c>
      <c r="K1898" t="s">
        <v>1513</v>
      </c>
      <c r="L1898" t="s">
        <v>39</v>
      </c>
      <c r="M1898" t="s">
        <v>1063</v>
      </c>
      <c r="N1898" t="s">
        <v>59</v>
      </c>
      <c r="O1898">
        <v>1210</v>
      </c>
      <c r="P1898">
        <v>1300</v>
      </c>
      <c r="Q1898" t="s">
        <v>675</v>
      </c>
      <c r="R1898">
        <v>201</v>
      </c>
      <c r="S1898" t="s">
        <v>134</v>
      </c>
      <c r="T1898">
        <v>1</v>
      </c>
      <c r="U1898" s="1">
        <v>43479</v>
      </c>
      <c r="V1898" s="1">
        <v>43607</v>
      </c>
      <c r="W1898" t="s">
        <v>3698</v>
      </c>
      <c r="X1898" t="s">
        <v>3543</v>
      </c>
      <c r="Y1898">
        <v>0</v>
      </c>
      <c r="Z1898">
        <v>0</v>
      </c>
      <c r="AA1898">
        <v>0</v>
      </c>
      <c r="AB1898">
        <v>0</v>
      </c>
      <c r="AD1898">
        <f>IF(ISBLANK(Source[[#This Row],[CrosslistID]]),1,1/COUNTIFS(Source[CrosslistID],Source[[#This Row],[CrosslistID]],Source[TermDesc],Source[[#This Row],[TermDesc]]))</f>
        <v>1</v>
      </c>
      <c r="AG1898">
        <v>0</v>
      </c>
      <c r="AH1898">
        <v>0</v>
      </c>
      <c r="AI1898">
        <v>0</v>
      </c>
      <c r="AJ1898">
        <v>0</v>
      </c>
      <c r="AK1898">
        <v>0.1</v>
      </c>
      <c r="AL18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98">
        <f>IF(AND(Source[[#This Row],[Credit_Noncredit]]="Noncredit",Source[[#This Row],[FTEF]]&gt;0),Source[[#This Row],[NC XLST FTES]]*525/(437.5*Source[[#This Row],[FTEF]]),0)</f>
        <v>0</v>
      </c>
      <c r="AN1898">
        <f>IF(Source[[#This Row],[Credit_Noncredit]]="Credit",Source[[#This Row],[Census Enrollment]],Source[[#This Row],[Noncredit Avg. Attendance]])</f>
        <v>0</v>
      </c>
    </row>
    <row r="1899" spans="1:40" x14ac:dyDescent="0.25">
      <c r="A1899" t="s">
        <v>4581</v>
      </c>
      <c r="B1899" t="s">
        <v>886</v>
      </c>
      <c r="C1899" t="s">
        <v>632</v>
      </c>
      <c r="D1899" t="s">
        <v>1475</v>
      </c>
      <c r="E1899" s="4">
        <v>33390</v>
      </c>
      <c r="F1899" s="4" t="s">
        <v>1502</v>
      </c>
      <c r="G1899" s="4" t="s">
        <v>3697</v>
      </c>
      <c r="H1899" t="str">
        <f>CONCATENATE(Source[[#This Row],[Subject]],TRIM(Source[[#This Row],[Course]]))</f>
        <v>PE200C</v>
      </c>
      <c r="I1899" t="str">
        <f>VLOOKUP(Source[[#This Row],[SubjCrse]],'Courses and Categories'!$E$2:$G$1816,3,FALSE)</f>
        <v>Credit PE/Dance Activity</v>
      </c>
      <c r="J1899" t="s">
        <v>3710</v>
      </c>
      <c r="K1899" t="s">
        <v>1513</v>
      </c>
      <c r="L1899" t="s">
        <v>39</v>
      </c>
      <c r="M1899" t="s">
        <v>1063</v>
      </c>
      <c r="N1899" t="s">
        <v>59</v>
      </c>
      <c r="O1899">
        <v>1310</v>
      </c>
      <c r="P1899">
        <v>1400</v>
      </c>
      <c r="Q1899" t="s">
        <v>675</v>
      </c>
      <c r="R1899">
        <v>201</v>
      </c>
      <c r="S1899" t="s">
        <v>134</v>
      </c>
      <c r="T1899">
        <v>1</v>
      </c>
      <c r="U1899" s="1">
        <v>43479</v>
      </c>
      <c r="V1899" s="1">
        <v>43607</v>
      </c>
      <c r="W1899" t="s">
        <v>3698</v>
      </c>
      <c r="X1899" t="s">
        <v>3543</v>
      </c>
      <c r="Y1899">
        <v>0</v>
      </c>
      <c r="Z1899">
        <v>0</v>
      </c>
      <c r="AA1899">
        <v>0</v>
      </c>
      <c r="AB1899">
        <v>0</v>
      </c>
      <c r="AD1899">
        <f>IF(ISBLANK(Source[[#This Row],[CrosslistID]]),1,1/COUNTIFS(Source[CrosslistID],Source[[#This Row],[CrosslistID]],Source[TermDesc],Source[[#This Row],[TermDesc]]))</f>
        <v>1</v>
      </c>
      <c r="AG1899">
        <v>0</v>
      </c>
      <c r="AH1899">
        <v>0</v>
      </c>
      <c r="AI1899">
        <v>0</v>
      </c>
      <c r="AJ1899">
        <v>0</v>
      </c>
      <c r="AK1899">
        <v>0.1</v>
      </c>
      <c r="AL18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899">
        <f>IF(AND(Source[[#This Row],[Credit_Noncredit]]="Noncredit",Source[[#This Row],[FTEF]]&gt;0),Source[[#This Row],[NC XLST FTES]]*525/(437.5*Source[[#This Row],[FTEF]]),0)</f>
        <v>0</v>
      </c>
      <c r="AN1899">
        <f>IF(Source[[#This Row],[Credit_Noncredit]]="Credit",Source[[#This Row],[Census Enrollment]],Source[[#This Row],[Noncredit Avg. Attendance]])</f>
        <v>0</v>
      </c>
    </row>
    <row r="1900" spans="1:40" x14ac:dyDescent="0.25">
      <c r="A1900" t="s">
        <v>4581</v>
      </c>
      <c r="B1900" t="s">
        <v>886</v>
      </c>
      <c r="C1900" t="s">
        <v>632</v>
      </c>
      <c r="D1900" t="s">
        <v>1475</v>
      </c>
      <c r="E1900" s="4">
        <v>33380</v>
      </c>
      <c r="F1900" s="4" t="s">
        <v>1502</v>
      </c>
      <c r="G1900" s="4" t="s">
        <v>3697</v>
      </c>
      <c r="H1900" t="str">
        <f>CONCATENATE(Source[[#This Row],[Subject]],TRIM(Source[[#This Row],[Course]]))</f>
        <v>PE200C</v>
      </c>
      <c r="I1900" t="str">
        <f>VLOOKUP(Source[[#This Row],[SubjCrse]],'Courses and Categories'!$E$2:$G$1816,3,FALSE)</f>
        <v>Credit PE/Dance Activity</v>
      </c>
      <c r="J1900" t="s">
        <v>3711</v>
      </c>
      <c r="K1900" t="s">
        <v>1513</v>
      </c>
      <c r="L1900" t="s">
        <v>39</v>
      </c>
      <c r="M1900" t="s">
        <v>1063</v>
      </c>
      <c r="N1900" t="s">
        <v>59</v>
      </c>
      <c r="O1900">
        <v>1410</v>
      </c>
      <c r="P1900">
        <v>1500</v>
      </c>
      <c r="Q1900" t="s">
        <v>675</v>
      </c>
      <c r="R1900">
        <v>201</v>
      </c>
      <c r="S1900" t="s">
        <v>134</v>
      </c>
      <c r="T1900">
        <v>1</v>
      </c>
      <c r="U1900" s="1">
        <v>43479</v>
      </c>
      <c r="V1900" s="1">
        <v>43607</v>
      </c>
      <c r="W1900" t="s">
        <v>1558</v>
      </c>
      <c r="X1900" t="s">
        <v>3543</v>
      </c>
      <c r="Y1900">
        <v>0</v>
      </c>
      <c r="Z1900">
        <v>0</v>
      </c>
      <c r="AA1900">
        <v>0</v>
      </c>
      <c r="AB1900">
        <v>0</v>
      </c>
      <c r="AD1900">
        <f>IF(ISBLANK(Source[[#This Row],[CrosslistID]]),1,1/COUNTIFS(Source[CrosslistID],Source[[#This Row],[CrosslistID]],Source[TermDesc],Source[[#This Row],[TermDesc]]))</f>
        <v>1</v>
      </c>
      <c r="AG1900">
        <v>0</v>
      </c>
      <c r="AH1900">
        <v>0</v>
      </c>
      <c r="AI1900">
        <v>0</v>
      </c>
      <c r="AJ1900">
        <v>0</v>
      </c>
      <c r="AK1900">
        <v>0.1</v>
      </c>
      <c r="AL19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00">
        <f>IF(AND(Source[[#This Row],[Credit_Noncredit]]="Noncredit",Source[[#This Row],[FTEF]]&gt;0),Source[[#This Row],[NC XLST FTES]]*525/(437.5*Source[[#This Row],[FTEF]]),0)</f>
        <v>0</v>
      </c>
      <c r="AN1900">
        <f>IF(Source[[#This Row],[Credit_Noncredit]]="Credit",Source[[#This Row],[Census Enrollment]],Source[[#This Row],[Noncredit Avg. Attendance]])</f>
        <v>0</v>
      </c>
    </row>
    <row r="1901" spans="1:40" x14ac:dyDescent="0.25">
      <c r="A1901" t="s">
        <v>4581</v>
      </c>
      <c r="B1901" t="s">
        <v>886</v>
      </c>
      <c r="C1901" t="s">
        <v>632</v>
      </c>
      <c r="D1901" t="s">
        <v>1475</v>
      </c>
      <c r="E1901" s="4">
        <v>33407</v>
      </c>
      <c r="F1901" s="4" t="s">
        <v>1502</v>
      </c>
      <c r="G1901" s="4" t="s">
        <v>3697</v>
      </c>
      <c r="H1901" t="str">
        <f>CONCATENATE(Source[[#This Row],[Subject]],TRIM(Source[[#This Row],[Course]]))</f>
        <v>PE200C</v>
      </c>
      <c r="I1901" t="str">
        <f>VLOOKUP(Source[[#This Row],[SubjCrse]],'Courses and Categories'!$E$2:$G$1816,3,FALSE)</f>
        <v>Credit PE/Dance Activity</v>
      </c>
      <c r="J1901" t="s">
        <v>3712</v>
      </c>
      <c r="K1901" t="s">
        <v>1513</v>
      </c>
      <c r="L1901" t="s">
        <v>39</v>
      </c>
      <c r="M1901" t="s">
        <v>1063</v>
      </c>
      <c r="N1901" t="s">
        <v>59</v>
      </c>
      <c r="O1901">
        <v>1510</v>
      </c>
      <c r="P1901">
        <v>1600</v>
      </c>
      <c r="Q1901" t="s">
        <v>675</v>
      </c>
      <c r="R1901">
        <v>201</v>
      </c>
      <c r="S1901" t="s">
        <v>134</v>
      </c>
      <c r="T1901">
        <v>1</v>
      </c>
      <c r="U1901" s="1">
        <v>43479</v>
      </c>
      <c r="V1901" s="1">
        <v>43607</v>
      </c>
      <c r="W1901" t="s">
        <v>1504</v>
      </c>
      <c r="X1901" t="s">
        <v>3543</v>
      </c>
      <c r="Y1901">
        <v>0</v>
      </c>
      <c r="Z1901">
        <v>0</v>
      </c>
      <c r="AA1901">
        <v>0</v>
      </c>
      <c r="AB1901">
        <v>0</v>
      </c>
      <c r="AD1901">
        <f>IF(ISBLANK(Source[[#This Row],[CrosslistID]]),1,1/COUNTIFS(Source[CrosslistID],Source[[#This Row],[CrosslistID]],Source[TermDesc],Source[[#This Row],[TermDesc]]))</f>
        <v>1</v>
      </c>
      <c r="AG1901">
        <v>0</v>
      </c>
      <c r="AH1901">
        <v>0</v>
      </c>
      <c r="AI1901">
        <v>0</v>
      </c>
      <c r="AJ1901">
        <v>0</v>
      </c>
      <c r="AK1901">
        <v>0.1</v>
      </c>
      <c r="AL19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01">
        <f>IF(AND(Source[[#This Row],[Credit_Noncredit]]="Noncredit",Source[[#This Row],[FTEF]]&gt;0),Source[[#This Row],[NC XLST FTES]]*525/(437.5*Source[[#This Row],[FTEF]]),0)</f>
        <v>0</v>
      </c>
      <c r="AN1901">
        <f>IF(Source[[#This Row],[Credit_Noncredit]]="Credit",Source[[#This Row],[Census Enrollment]],Source[[#This Row],[Noncredit Avg. Attendance]])</f>
        <v>0</v>
      </c>
    </row>
    <row r="1902" spans="1:40" x14ac:dyDescent="0.25">
      <c r="A1902" t="s">
        <v>4581</v>
      </c>
      <c r="B1902" t="s">
        <v>886</v>
      </c>
      <c r="C1902" t="s">
        <v>632</v>
      </c>
      <c r="D1902" t="s">
        <v>1475</v>
      </c>
      <c r="E1902" s="4">
        <v>33386</v>
      </c>
      <c r="F1902" s="4" t="s">
        <v>1502</v>
      </c>
      <c r="G1902" s="4" t="s">
        <v>3697</v>
      </c>
      <c r="H1902" t="str">
        <f>CONCATENATE(Source[[#This Row],[Subject]],TRIM(Source[[#This Row],[Course]]))</f>
        <v>PE200C</v>
      </c>
      <c r="I1902" t="str">
        <f>VLOOKUP(Source[[#This Row],[SubjCrse]],'Courses and Categories'!$E$2:$G$1816,3,FALSE)</f>
        <v>Credit PE/Dance Activity</v>
      </c>
      <c r="J1902" t="s">
        <v>3713</v>
      </c>
      <c r="K1902" t="s">
        <v>1513</v>
      </c>
      <c r="L1902" t="s">
        <v>39</v>
      </c>
      <c r="M1902" t="s">
        <v>1063</v>
      </c>
      <c r="N1902" t="s">
        <v>59</v>
      </c>
      <c r="O1902">
        <v>1610</v>
      </c>
      <c r="P1902">
        <v>1700</v>
      </c>
      <c r="Q1902" t="s">
        <v>675</v>
      </c>
      <c r="R1902">
        <v>201</v>
      </c>
      <c r="S1902" t="s">
        <v>134</v>
      </c>
      <c r="T1902">
        <v>1</v>
      </c>
      <c r="U1902" s="1">
        <v>43479</v>
      </c>
      <c r="V1902" s="1">
        <v>43607</v>
      </c>
      <c r="W1902" t="s">
        <v>5323</v>
      </c>
      <c r="X1902" t="s">
        <v>3543</v>
      </c>
      <c r="Y1902">
        <v>0</v>
      </c>
      <c r="Z1902">
        <v>0</v>
      </c>
      <c r="AA1902">
        <v>0</v>
      </c>
      <c r="AB1902">
        <v>0</v>
      </c>
      <c r="AD1902">
        <f>IF(ISBLANK(Source[[#This Row],[CrosslistID]]),1,1/COUNTIFS(Source[CrosslistID],Source[[#This Row],[CrosslistID]],Source[TermDesc],Source[[#This Row],[TermDesc]]))</f>
        <v>1</v>
      </c>
      <c r="AG1902">
        <v>0</v>
      </c>
      <c r="AH1902">
        <v>0</v>
      </c>
      <c r="AI1902">
        <v>0</v>
      </c>
      <c r="AJ1902">
        <v>0</v>
      </c>
      <c r="AK1902">
        <v>0.1</v>
      </c>
      <c r="AL19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02">
        <f>IF(AND(Source[[#This Row],[Credit_Noncredit]]="Noncredit",Source[[#This Row],[FTEF]]&gt;0),Source[[#This Row],[NC XLST FTES]]*525/(437.5*Source[[#This Row],[FTEF]]),0)</f>
        <v>0</v>
      </c>
      <c r="AN1902">
        <f>IF(Source[[#This Row],[Credit_Noncredit]]="Credit",Source[[#This Row],[Census Enrollment]],Source[[#This Row],[Noncredit Avg. Attendance]])</f>
        <v>0</v>
      </c>
    </row>
    <row r="1903" spans="1:40" x14ac:dyDescent="0.25">
      <c r="A1903" t="s">
        <v>4581</v>
      </c>
      <c r="B1903" t="s">
        <v>886</v>
      </c>
      <c r="C1903" t="s">
        <v>632</v>
      </c>
      <c r="D1903" t="s">
        <v>1475</v>
      </c>
      <c r="E1903" s="4">
        <v>33371</v>
      </c>
      <c r="F1903" s="4" t="s">
        <v>1502</v>
      </c>
      <c r="G1903" s="4" t="s">
        <v>3697</v>
      </c>
      <c r="H1903" t="str">
        <f>CONCATENATE(Source[[#This Row],[Subject]],TRIM(Source[[#This Row],[Course]]))</f>
        <v>PE200C</v>
      </c>
      <c r="I1903" t="str">
        <f>VLOOKUP(Source[[#This Row],[SubjCrse]],'Courses and Categories'!$E$2:$G$1816,3,FALSE)</f>
        <v>Credit PE/Dance Activity</v>
      </c>
      <c r="J1903" t="s">
        <v>3714</v>
      </c>
      <c r="K1903" t="s">
        <v>1513</v>
      </c>
      <c r="L1903" t="s">
        <v>39</v>
      </c>
      <c r="M1903" t="s">
        <v>1063</v>
      </c>
      <c r="N1903" t="s">
        <v>91</v>
      </c>
      <c r="O1903">
        <v>810</v>
      </c>
      <c r="P1903">
        <v>1000</v>
      </c>
      <c r="Q1903" t="s">
        <v>675</v>
      </c>
      <c r="R1903">
        <v>201</v>
      </c>
      <c r="S1903" t="s">
        <v>134</v>
      </c>
      <c r="T1903">
        <v>1</v>
      </c>
      <c r="U1903" s="1">
        <v>43479</v>
      </c>
      <c r="V1903" s="1">
        <v>43607</v>
      </c>
      <c r="W1903" t="s">
        <v>3698</v>
      </c>
      <c r="X1903" t="s">
        <v>3543</v>
      </c>
      <c r="Y1903">
        <v>0</v>
      </c>
      <c r="Z1903">
        <v>0</v>
      </c>
      <c r="AA1903">
        <v>0</v>
      </c>
      <c r="AB1903">
        <v>0</v>
      </c>
      <c r="AD1903">
        <f>IF(ISBLANK(Source[[#This Row],[CrosslistID]]),1,1/COUNTIFS(Source[CrosslistID],Source[[#This Row],[CrosslistID]],Source[TermDesc],Source[[#This Row],[TermDesc]]))</f>
        <v>1</v>
      </c>
      <c r="AG1903">
        <v>0</v>
      </c>
      <c r="AH1903">
        <v>0</v>
      </c>
      <c r="AI1903">
        <v>0</v>
      </c>
      <c r="AJ1903">
        <v>0</v>
      </c>
      <c r="AK1903">
        <v>0.1</v>
      </c>
      <c r="AL19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03">
        <f>IF(AND(Source[[#This Row],[Credit_Noncredit]]="Noncredit",Source[[#This Row],[FTEF]]&gt;0),Source[[#This Row],[NC XLST FTES]]*525/(437.5*Source[[#This Row],[FTEF]]),0)</f>
        <v>0</v>
      </c>
      <c r="AN1903">
        <f>IF(Source[[#This Row],[Credit_Noncredit]]="Credit",Source[[#This Row],[Census Enrollment]],Source[[#This Row],[Noncredit Avg. Attendance]])</f>
        <v>0</v>
      </c>
    </row>
    <row r="1904" spans="1:40" x14ac:dyDescent="0.25">
      <c r="A1904" t="s">
        <v>4581</v>
      </c>
      <c r="B1904" t="s">
        <v>886</v>
      </c>
      <c r="C1904" t="s">
        <v>632</v>
      </c>
      <c r="D1904" t="s">
        <v>1475</v>
      </c>
      <c r="E1904" s="4">
        <v>33378</v>
      </c>
      <c r="F1904" s="4" t="s">
        <v>1502</v>
      </c>
      <c r="G1904" s="4" t="s">
        <v>3697</v>
      </c>
      <c r="H1904" t="str">
        <f>CONCATENATE(Source[[#This Row],[Subject]],TRIM(Source[[#This Row],[Course]]))</f>
        <v>PE200C</v>
      </c>
      <c r="I1904" t="str">
        <f>VLOOKUP(Source[[#This Row],[SubjCrse]],'Courses and Categories'!$E$2:$G$1816,3,FALSE)</f>
        <v>Credit PE/Dance Activity</v>
      </c>
      <c r="J1904" t="s">
        <v>3715</v>
      </c>
      <c r="K1904" t="s">
        <v>1513</v>
      </c>
      <c r="L1904" t="s">
        <v>39</v>
      </c>
      <c r="M1904" t="s">
        <v>1063</v>
      </c>
      <c r="N1904" t="s">
        <v>91</v>
      </c>
      <c r="O1904">
        <v>1010</v>
      </c>
      <c r="P1904">
        <v>1200</v>
      </c>
      <c r="Q1904" t="s">
        <v>675</v>
      </c>
      <c r="R1904">
        <v>201</v>
      </c>
      <c r="S1904" t="s">
        <v>134</v>
      </c>
      <c r="T1904">
        <v>1</v>
      </c>
      <c r="U1904" s="1">
        <v>43479</v>
      </c>
      <c r="V1904" s="1">
        <v>43607</v>
      </c>
      <c r="W1904" t="s">
        <v>3701</v>
      </c>
      <c r="X1904" t="s">
        <v>3543</v>
      </c>
      <c r="Y1904">
        <v>0</v>
      </c>
      <c r="Z1904">
        <v>0</v>
      </c>
      <c r="AA1904">
        <v>0</v>
      </c>
      <c r="AB1904">
        <v>0</v>
      </c>
      <c r="AD1904">
        <f>IF(ISBLANK(Source[[#This Row],[CrosslistID]]),1,1/COUNTIFS(Source[CrosslistID],Source[[#This Row],[CrosslistID]],Source[TermDesc],Source[[#This Row],[TermDesc]]))</f>
        <v>1</v>
      </c>
      <c r="AG1904">
        <v>0</v>
      </c>
      <c r="AH1904">
        <v>0</v>
      </c>
      <c r="AI1904">
        <v>0</v>
      </c>
      <c r="AJ1904">
        <v>0</v>
      </c>
      <c r="AK1904">
        <v>0.1</v>
      </c>
      <c r="AL19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04">
        <f>IF(AND(Source[[#This Row],[Credit_Noncredit]]="Noncredit",Source[[#This Row],[FTEF]]&gt;0),Source[[#This Row],[NC XLST FTES]]*525/(437.5*Source[[#This Row],[FTEF]]),0)</f>
        <v>0</v>
      </c>
      <c r="AN1904">
        <f>IF(Source[[#This Row],[Credit_Noncredit]]="Credit",Source[[#This Row],[Census Enrollment]],Source[[#This Row],[Noncredit Avg. Attendance]])</f>
        <v>0</v>
      </c>
    </row>
    <row r="1905" spans="1:40" x14ac:dyDescent="0.25">
      <c r="A1905" t="s">
        <v>4581</v>
      </c>
      <c r="B1905" t="s">
        <v>886</v>
      </c>
      <c r="C1905" t="s">
        <v>632</v>
      </c>
      <c r="D1905" t="s">
        <v>1475</v>
      </c>
      <c r="E1905" s="4">
        <v>33385</v>
      </c>
      <c r="F1905" s="4" t="s">
        <v>1502</v>
      </c>
      <c r="G1905" s="4" t="s">
        <v>3697</v>
      </c>
      <c r="H1905" t="str">
        <f>CONCATENATE(Source[[#This Row],[Subject]],TRIM(Source[[#This Row],[Course]]))</f>
        <v>PE200C</v>
      </c>
      <c r="I1905" t="str">
        <f>VLOOKUP(Source[[#This Row],[SubjCrse]],'Courses and Categories'!$E$2:$G$1816,3,FALSE)</f>
        <v>Credit PE/Dance Activity</v>
      </c>
      <c r="J1905" t="s">
        <v>5366</v>
      </c>
      <c r="K1905" t="s">
        <v>1513</v>
      </c>
      <c r="L1905" t="s">
        <v>39</v>
      </c>
      <c r="M1905" t="s">
        <v>1063</v>
      </c>
      <c r="N1905" t="s">
        <v>91</v>
      </c>
      <c r="O1905">
        <v>1210</v>
      </c>
      <c r="P1905">
        <v>1400</v>
      </c>
      <c r="Q1905" t="s">
        <v>675</v>
      </c>
      <c r="R1905">
        <v>201</v>
      </c>
      <c r="S1905" t="s">
        <v>134</v>
      </c>
      <c r="T1905">
        <v>1</v>
      </c>
      <c r="U1905" s="1">
        <v>43479</v>
      </c>
      <c r="V1905" s="1">
        <v>43607</v>
      </c>
      <c r="W1905" t="s">
        <v>3699</v>
      </c>
      <c r="X1905" t="s">
        <v>3543</v>
      </c>
      <c r="Y1905">
        <v>0</v>
      </c>
      <c r="Z1905">
        <v>0</v>
      </c>
      <c r="AA1905">
        <v>0</v>
      </c>
      <c r="AB1905">
        <v>0</v>
      </c>
      <c r="AD1905">
        <f>IF(ISBLANK(Source[[#This Row],[CrosslistID]]),1,1/COUNTIFS(Source[CrosslistID],Source[[#This Row],[CrosslistID]],Source[TermDesc],Source[[#This Row],[TermDesc]]))</f>
        <v>1</v>
      </c>
      <c r="AG1905">
        <v>0</v>
      </c>
      <c r="AH1905">
        <v>0</v>
      </c>
      <c r="AI1905">
        <v>0</v>
      </c>
      <c r="AJ1905">
        <v>0</v>
      </c>
      <c r="AK1905">
        <v>0.1</v>
      </c>
      <c r="AL19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05">
        <f>IF(AND(Source[[#This Row],[Credit_Noncredit]]="Noncredit",Source[[#This Row],[FTEF]]&gt;0),Source[[#This Row],[NC XLST FTES]]*525/(437.5*Source[[#This Row],[FTEF]]),0)</f>
        <v>0</v>
      </c>
      <c r="AN1905">
        <f>IF(Source[[#This Row],[Credit_Noncredit]]="Credit",Source[[#This Row],[Census Enrollment]],Source[[#This Row],[Noncredit Avg. Attendance]])</f>
        <v>0</v>
      </c>
    </row>
    <row r="1906" spans="1:40" x14ac:dyDescent="0.25">
      <c r="A1906" t="s">
        <v>4581</v>
      </c>
      <c r="B1906" t="s">
        <v>886</v>
      </c>
      <c r="C1906" t="s">
        <v>632</v>
      </c>
      <c r="D1906" t="s">
        <v>1475</v>
      </c>
      <c r="E1906" s="4">
        <v>33392</v>
      </c>
      <c r="F1906" s="4" t="s">
        <v>1502</v>
      </c>
      <c r="G1906" s="4" t="s">
        <v>3697</v>
      </c>
      <c r="H1906" t="str">
        <f>CONCATENATE(Source[[#This Row],[Subject]],TRIM(Source[[#This Row],[Course]]))</f>
        <v>PE200C</v>
      </c>
      <c r="I1906" t="str">
        <f>VLOOKUP(Source[[#This Row],[SubjCrse]],'Courses and Categories'!$E$2:$G$1816,3,FALSE)</f>
        <v>Credit PE/Dance Activity</v>
      </c>
      <c r="J1906" t="s">
        <v>5367</v>
      </c>
      <c r="K1906" t="s">
        <v>1513</v>
      </c>
      <c r="L1906" t="s">
        <v>87</v>
      </c>
      <c r="M1906" t="s">
        <v>1063</v>
      </c>
      <c r="N1906" t="s">
        <v>815</v>
      </c>
      <c r="O1906" t="s">
        <v>425</v>
      </c>
      <c r="P1906" t="s">
        <v>790</v>
      </c>
      <c r="Q1906" t="s">
        <v>1534</v>
      </c>
      <c r="R1906" t="s">
        <v>4676</v>
      </c>
      <c r="S1906" t="s">
        <v>134</v>
      </c>
      <c r="T1906">
        <v>1</v>
      </c>
      <c r="U1906" s="1">
        <v>43479</v>
      </c>
      <c r="V1906" s="1">
        <v>43607</v>
      </c>
      <c r="W1906" t="s">
        <v>5368</v>
      </c>
      <c r="X1906" t="s">
        <v>3543</v>
      </c>
      <c r="Y1906">
        <v>0</v>
      </c>
      <c r="Z1906">
        <v>0</v>
      </c>
      <c r="AA1906">
        <v>0</v>
      </c>
      <c r="AB1906">
        <v>0</v>
      </c>
      <c r="AD1906">
        <f>IF(ISBLANK(Source[[#This Row],[CrosslistID]]),1,1/COUNTIFS(Source[CrosslistID],Source[[#This Row],[CrosslistID]],Source[TermDesc],Source[[#This Row],[TermDesc]]))</f>
        <v>1</v>
      </c>
      <c r="AG1906">
        <v>0</v>
      </c>
      <c r="AH1906">
        <v>0</v>
      </c>
      <c r="AI1906">
        <v>0</v>
      </c>
      <c r="AJ1906">
        <v>0</v>
      </c>
      <c r="AK1906">
        <v>0.11899999999999999</v>
      </c>
      <c r="AL19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06">
        <f>IF(AND(Source[[#This Row],[Credit_Noncredit]]="Noncredit",Source[[#This Row],[FTEF]]&gt;0),Source[[#This Row],[NC XLST FTES]]*525/(437.5*Source[[#This Row],[FTEF]]),0)</f>
        <v>0</v>
      </c>
      <c r="AN1906">
        <f>IF(Source[[#This Row],[Credit_Noncredit]]="Credit",Source[[#This Row],[Census Enrollment]],Source[[#This Row],[Noncredit Avg. Attendance]])</f>
        <v>0</v>
      </c>
    </row>
    <row r="1907" spans="1:40" x14ac:dyDescent="0.25">
      <c r="A1907" t="s">
        <v>4581</v>
      </c>
      <c r="B1907" t="s">
        <v>886</v>
      </c>
      <c r="C1907" t="s">
        <v>632</v>
      </c>
      <c r="D1907" t="s">
        <v>1475</v>
      </c>
      <c r="E1907" s="4">
        <v>33394</v>
      </c>
      <c r="F1907" s="4" t="s">
        <v>1502</v>
      </c>
      <c r="G1907" s="4" t="s">
        <v>3697</v>
      </c>
      <c r="H1907" t="str">
        <f>CONCATENATE(Source[[#This Row],[Subject]],TRIM(Source[[#This Row],[Course]]))</f>
        <v>PE200C</v>
      </c>
      <c r="I1907" t="str">
        <f>VLOOKUP(Source[[#This Row],[SubjCrse]],'Courses and Categories'!$E$2:$G$1816,3,FALSE)</f>
        <v>Credit PE/Dance Activity</v>
      </c>
      <c r="J1907" t="s">
        <v>3716</v>
      </c>
      <c r="K1907" t="s">
        <v>1513</v>
      </c>
      <c r="L1907" t="s">
        <v>87</v>
      </c>
      <c r="M1907" t="s">
        <v>1063</v>
      </c>
      <c r="N1907" t="s">
        <v>50</v>
      </c>
      <c r="O1907">
        <v>1810</v>
      </c>
      <c r="P1907">
        <v>2000</v>
      </c>
      <c r="Q1907" t="s">
        <v>675</v>
      </c>
      <c r="R1907">
        <v>201</v>
      </c>
      <c r="S1907" t="s">
        <v>134</v>
      </c>
      <c r="T1907">
        <v>1</v>
      </c>
      <c r="U1907" s="1">
        <v>43479</v>
      </c>
      <c r="V1907" s="1">
        <v>43607</v>
      </c>
      <c r="W1907" t="s">
        <v>5363</v>
      </c>
      <c r="X1907" t="s">
        <v>3543</v>
      </c>
      <c r="Y1907">
        <v>0</v>
      </c>
      <c r="Z1907">
        <v>0</v>
      </c>
      <c r="AA1907">
        <v>0</v>
      </c>
      <c r="AB1907">
        <v>0</v>
      </c>
      <c r="AD1907">
        <f>IF(ISBLANK(Source[[#This Row],[CrosslistID]]),1,1/COUNTIFS(Source[CrosslistID],Source[[#This Row],[CrosslistID]],Source[TermDesc],Source[[#This Row],[TermDesc]]))</f>
        <v>1</v>
      </c>
      <c r="AG1907">
        <v>0</v>
      </c>
      <c r="AH1907">
        <v>0</v>
      </c>
      <c r="AI1907">
        <v>0</v>
      </c>
      <c r="AJ1907">
        <v>0</v>
      </c>
      <c r="AK1907">
        <v>0.1</v>
      </c>
      <c r="AL19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07">
        <f>IF(AND(Source[[#This Row],[Credit_Noncredit]]="Noncredit",Source[[#This Row],[FTEF]]&gt;0),Source[[#This Row],[NC XLST FTES]]*525/(437.5*Source[[#This Row],[FTEF]]),0)</f>
        <v>0</v>
      </c>
      <c r="AN1907">
        <f>IF(Source[[#This Row],[Credit_Noncredit]]="Credit",Source[[#This Row],[Census Enrollment]],Source[[#This Row],[Noncredit Avg. Attendance]])</f>
        <v>0</v>
      </c>
    </row>
    <row r="1908" spans="1:40" x14ac:dyDescent="0.25">
      <c r="A1908" t="s">
        <v>4581</v>
      </c>
      <c r="B1908" t="s">
        <v>886</v>
      </c>
      <c r="C1908" t="s">
        <v>632</v>
      </c>
      <c r="D1908" t="s">
        <v>1475</v>
      </c>
      <c r="E1908" s="4">
        <v>33391</v>
      </c>
      <c r="F1908" s="4" t="s">
        <v>1502</v>
      </c>
      <c r="G1908" s="4" t="s">
        <v>3697</v>
      </c>
      <c r="H1908" t="str">
        <f>CONCATENATE(Source[[#This Row],[Subject]],TRIM(Source[[#This Row],[Course]]))</f>
        <v>PE200C</v>
      </c>
      <c r="I1908" t="str">
        <f>VLOOKUP(Source[[#This Row],[SubjCrse]],'Courses and Categories'!$E$2:$G$1816,3,FALSE)</f>
        <v>Credit PE/Dance Activity</v>
      </c>
      <c r="J1908" t="s">
        <v>3717</v>
      </c>
      <c r="K1908" t="s">
        <v>1513</v>
      </c>
      <c r="L1908" t="s">
        <v>87</v>
      </c>
      <c r="M1908" t="s">
        <v>1063</v>
      </c>
      <c r="N1908" t="s">
        <v>59</v>
      </c>
      <c r="O1908">
        <v>1710</v>
      </c>
      <c r="P1908">
        <v>1800</v>
      </c>
      <c r="Q1908" t="s">
        <v>675</v>
      </c>
      <c r="R1908">
        <v>201</v>
      </c>
      <c r="S1908" t="s">
        <v>134</v>
      </c>
      <c r="T1908">
        <v>1</v>
      </c>
      <c r="U1908" s="1">
        <v>43479</v>
      </c>
      <c r="V1908" s="1">
        <v>43607</v>
      </c>
      <c r="W1908" t="s">
        <v>5323</v>
      </c>
      <c r="X1908" t="s">
        <v>3543</v>
      </c>
      <c r="Y1908">
        <v>0</v>
      </c>
      <c r="Z1908">
        <v>0</v>
      </c>
      <c r="AA1908">
        <v>0</v>
      </c>
      <c r="AB1908">
        <v>0</v>
      </c>
      <c r="AD1908">
        <f>IF(ISBLANK(Source[[#This Row],[CrosslistID]]),1,1/COUNTIFS(Source[CrosslistID],Source[[#This Row],[CrosslistID]],Source[TermDesc],Source[[#This Row],[TermDesc]]))</f>
        <v>1</v>
      </c>
      <c r="AG1908">
        <v>0</v>
      </c>
      <c r="AH1908">
        <v>0</v>
      </c>
      <c r="AI1908">
        <v>0</v>
      </c>
      <c r="AJ1908">
        <v>0</v>
      </c>
      <c r="AK1908">
        <v>0.1</v>
      </c>
      <c r="AL19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08">
        <f>IF(AND(Source[[#This Row],[Credit_Noncredit]]="Noncredit",Source[[#This Row],[FTEF]]&gt;0),Source[[#This Row],[NC XLST FTES]]*525/(437.5*Source[[#This Row],[FTEF]]),0)</f>
        <v>0</v>
      </c>
      <c r="AN1908">
        <f>IF(Source[[#This Row],[Credit_Noncredit]]="Credit",Source[[#This Row],[Census Enrollment]],Source[[#This Row],[Noncredit Avg. Attendance]])</f>
        <v>0</v>
      </c>
    </row>
    <row r="1909" spans="1:40" x14ac:dyDescent="0.25">
      <c r="A1909" t="s">
        <v>4581</v>
      </c>
      <c r="B1909" t="s">
        <v>886</v>
      </c>
      <c r="C1909" t="s">
        <v>632</v>
      </c>
      <c r="D1909" t="s">
        <v>1475</v>
      </c>
      <c r="E1909" s="4">
        <v>33393</v>
      </c>
      <c r="F1909" s="4" t="s">
        <v>1502</v>
      </c>
      <c r="G1909" s="4" t="s">
        <v>3697</v>
      </c>
      <c r="H1909" t="str">
        <f>CONCATENATE(Source[[#This Row],[Subject]],TRIM(Source[[#This Row],[Course]]))</f>
        <v>PE200C</v>
      </c>
      <c r="I1909" t="str">
        <f>VLOOKUP(Source[[#This Row],[SubjCrse]],'Courses and Categories'!$E$2:$G$1816,3,FALSE)</f>
        <v>Credit PE/Dance Activity</v>
      </c>
      <c r="J1909" t="s">
        <v>3718</v>
      </c>
      <c r="K1909" t="s">
        <v>1513</v>
      </c>
      <c r="L1909" t="s">
        <v>87</v>
      </c>
      <c r="M1909" t="s">
        <v>1063</v>
      </c>
      <c r="N1909" t="s">
        <v>41</v>
      </c>
      <c r="O1909">
        <v>1810</v>
      </c>
      <c r="P1909">
        <v>2000</v>
      </c>
      <c r="Q1909" t="s">
        <v>675</v>
      </c>
      <c r="R1909">
        <v>201</v>
      </c>
      <c r="S1909" t="s">
        <v>134</v>
      </c>
      <c r="T1909">
        <v>1</v>
      </c>
      <c r="U1909" s="1">
        <v>43479</v>
      </c>
      <c r="V1909" s="1">
        <v>43607</v>
      </c>
      <c r="W1909" t="s">
        <v>1558</v>
      </c>
      <c r="X1909" t="s">
        <v>3543</v>
      </c>
      <c r="Y1909">
        <v>0</v>
      </c>
      <c r="Z1909">
        <v>0</v>
      </c>
      <c r="AA1909">
        <v>0</v>
      </c>
      <c r="AB1909">
        <v>0</v>
      </c>
      <c r="AD1909">
        <f>IF(ISBLANK(Source[[#This Row],[CrosslistID]]),1,1/COUNTIFS(Source[CrosslistID],Source[[#This Row],[CrosslistID]],Source[TermDesc],Source[[#This Row],[TermDesc]]))</f>
        <v>1</v>
      </c>
      <c r="AG1909">
        <v>0</v>
      </c>
      <c r="AH1909">
        <v>0</v>
      </c>
      <c r="AI1909">
        <v>0</v>
      </c>
      <c r="AJ1909">
        <v>0</v>
      </c>
      <c r="AK1909">
        <v>0.1</v>
      </c>
      <c r="AL19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09">
        <f>IF(AND(Source[[#This Row],[Credit_Noncredit]]="Noncredit",Source[[#This Row],[FTEF]]&gt;0),Source[[#This Row],[NC XLST FTES]]*525/(437.5*Source[[#This Row],[FTEF]]),0)</f>
        <v>0</v>
      </c>
      <c r="AN1909">
        <f>IF(Source[[#This Row],[Credit_Noncredit]]="Credit",Source[[#This Row],[Census Enrollment]],Source[[#This Row],[Noncredit Avg. Attendance]])</f>
        <v>0</v>
      </c>
    </row>
    <row r="1910" spans="1:40" x14ac:dyDescent="0.25">
      <c r="A1910" t="s">
        <v>4581</v>
      </c>
      <c r="B1910" t="s">
        <v>886</v>
      </c>
      <c r="C1910" t="s">
        <v>632</v>
      </c>
      <c r="D1910" t="s">
        <v>1475</v>
      </c>
      <c r="E1910" s="4">
        <v>33395</v>
      </c>
      <c r="F1910" s="4" t="s">
        <v>1502</v>
      </c>
      <c r="G1910" s="4" t="s">
        <v>3697</v>
      </c>
      <c r="H1910" t="str">
        <f>CONCATENATE(Source[[#This Row],[Subject]],TRIM(Source[[#This Row],[Course]]))</f>
        <v>PE200C</v>
      </c>
      <c r="I1910" t="str">
        <f>VLOOKUP(Source[[#This Row],[SubjCrse]],'Courses and Categories'!$E$2:$G$1816,3,FALSE)</f>
        <v>Credit PE/Dance Activity</v>
      </c>
      <c r="J1910" t="s">
        <v>5369</v>
      </c>
      <c r="K1910" t="s">
        <v>1513</v>
      </c>
      <c r="L1910" t="s">
        <v>87</v>
      </c>
      <c r="M1910" t="s">
        <v>1063</v>
      </c>
      <c r="N1910" t="s">
        <v>830</v>
      </c>
      <c r="O1910" t="s">
        <v>425</v>
      </c>
      <c r="P1910" t="s">
        <v>790</v>
      </c>
      <c r="Q1910" t="s">
        <v>1534</v>
      </c>
      <c r="R1910" t="s">
        <v>4676</v>
      </c>
      <c r="S1910" t="s">
        <v>134</v>
      </c>
      <c r="T1910">
        <v>1</v>
      </c>
      <c r="U1910" s="1">
        <v>43479</v>
      </c>
      <c r="V1910" s="1">
        <v>43607</v>
      </c>
      <c r="W1910" t="s">
        <v>5370</v>
      </c>
      <c r="X1910" t="s">
        <v>3543</v>
      </c>
      <c r="Y1910">
        <v>0</v>
      </c>
      <c r="Z1910">
        <v>0</v>
      </c>
      <c r="AA1910">
        <v>0</v>
      </c>
      <c r="AB1910">
        <v>0</v>
      </c>
      <c r="AD1910">
        <f>IF(ISBLANK(Source[[#This Row],[CrosslistID]]),1,1/COUNTIFS(Source[CrosslistID],Source[[#This Row],[CrosslistID]],Source[TermDesc],Source[[#This Row],[TermDesc]]))</f>
        <v>1</v>
      </c>
      <c r="AG1910">
        <v>0</v>
      </c>
      <c r="AH1910">
        <v>0</v>
      </c>
      <c r="AI1910">
        <v>0</v>
      </c>
      <c r="AJ1910">
        <v>0</v>
      </c>
      <c r="AK1910">
        <v>0.1</v>
      </c>
      <c r="AL19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10">
        <f>IF(AND(Source[[#This Row],[Credit_Noncredit]]="Noncredit",Source[[#This Row],[FTEF]]&gt;0),Source[[#This Row],[NC XLST FTES]]*525/(437.5*Source[[#This Row],[FTEF]]),0)</f>
        <v>0</v>
      </c>
      <c r="AN1910">
        <f>IF(Source[[#This Row],[Credit_Noncredit]]="Credit",Source[[#This Row],[Census Enrollment]],Source[[#This Row],[Noncredit Avg. Attendance]])</f>
        <v>0</v>
      </c>
    </row>
    <row r="1911" spans="1:40" x14ac:dyDescent="0.25">
      <c r="A1911" t="s">
        <v>4581</v>
      </c>
      <c r="B1911" t="s">
        <v>886</v>
      </c>
      <c r="C1911" t="s">
        <v>632</v>
      </c>
      <c r="D1911" t="s">
        <v>1475</v>
      </c>
      <c r="E1911" s="4">
        <v>36782</v>
      </c>
      <c r="F1911" s="4" t="s">
        <v>1502</v>
      </c>
      <c r="G1911" s="4" t="s">
        <v>3697</v>
      </c>
      <c r="H1911" t="str">
        <f>CONCATENATE(Source[[#This Row],[Subject]],TRIM(Source[[#This Row],[Course]]))</f>
        <v>PE200C</v>
      </c>
      <c r="I1911" t="str">
        <f>VLOOKUP(Source[[#This Row],[SubjCrse]],'Courses and Categories'!$E$2:$G$1816,3,FALSE)</f>
        <v>Credit PE/Dance Activity</v>
      </c>
      <c r="J1911" t="s">
        <v>5371</v>
      </c>
      <c r="K1911" t="s">
        <v>1513</v>
      </c>
      <c r="L1911" t="s">
        <v>39</v>
      </c>
      <c r="M1911" t="s">
        <v>1063</v>
      </c>
      <c r="N1911" t="s">
        <v>91</v>
      </c>
      <c r="O1911">
        <v>1410</v>
      </c>
      <c r="P1911">
        <v>1600</v>
      </c>
      <c r="Q1911" t="s">
        <v>675</v>
      </c>
      <c r="R1911">
        <v>201</v>
      </c>
      <c r="S1911" t="s">
        <v>134</v>
      </c>
      <c r="T1911">
        <v>1</v>
      </c>
      <c r="U1911" s="1">
        <v>43479</v>
      </c>
      <c r="V1911" s="1">
        <v>43607</v>
      </c>
      <c r="W1911" t="s">
        <v>3819</v>
      </c>
      <c r="X1911" t="s">
        <v>3543</v>
      </c>
      <c r="Y1911">
        <v>0</v>
      </c>
      <c r="Z1911">
        <v>0</v>
      </c>
      <c r="AA1911">
        <v>0</v>
      </c>
      <c r="AB1911">
        <v>0</v>
      </c>
      <c r="AD1911">
        <f>IF(ISBLANK(Source[[#This Row],[CrosslistID]]),1,1/COUNTIFS(Source[CrosslistID],Source[[#This Row],[CrosslistID]],Source[TermDesc],Source[[#This Row],[TermDesc]]))</f>
        <v>1</v>
      </c>
      <c r="AG1911">
        <v>0</v>
      </c>
      <c r="AH1911">
        <v>0</v>
      </c>
      <c r="AI1911">
        <v>0</v>
      </c>
      <c r="AJ1911">
        <v>0</v>
      </c>
      <c r="AK1911">
        <v>0.1</v>
      </c>
      <c r="AL19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11">
        <f>IF(AND(Source[[#This Row],[Credit_Noncredit]]="Noncredit",Source[[#This Row],[FTEF]]&gt;0),Source[[#This Row],[NC XLST FTES]]*525/(437.5*Source[[#This Row],[FTEF]]),0)</f>
        <v>0</v>
      </c>
      <c r="AN1911">
        <f>IF(Source[[#This Row],[Credit_Noncredit]]="Credit",Source[[#This Row],[Census Enrollment]],Source[[#This Row],[Noncredit Avg. Attendance]])</f>
        <v>0</v>
      </c>
    </row>
    <row r="1912" spans="1:40" x14ac:dyDescent="0.25">
      <c r="A1912" t="s">
        <v>4581</v>
      </c>
      <c r="B1912" t="s">
        <v>886</v>
      </c>
      <c r="C1912" t="s">
        <v>632</v>
      </c>
      <c r="D1912" t="s">
        <v>1475</v>
      </c>
      <c r="E1912" s="4">
        <v>37299</v>
      </c>
      <c r="F1912" s="4" t="s">
        <v>1502</v>
      </c>
      <c r="G1912" s="4" t="s">
        <v>3697</v>
      </c>
      <c r="H1912" t="str">
        <f>CONCATENATE(Source[[#This Row],[Subject]],TRIM(Source[[#This Row],[Course]]))</f>
        <v>PE200C</v>
      </c>
      <c r="I1912" t="str">
        <f>VLOOKUP(Source[[#This Row],[SubjCrse]],'Courses and Categories'!$E$2:$G$1816,3,FALSE)</f>
        <v>Credit PE/Dance Activity</v>
      </c>
      <c r="J1912" t="s">
        <v>5372</v>
      </c>
      <c r="K1912" t="s">
        <v>1513</v>
      </c>
      <c r="L1912" t="s">
        <v>39</v>
      </c>
      <c r="M1912" t="s">
        <v>1063</v>
      </c>
      <c r="N1912" t="s">
        <v>91</v>
      </c>
      <c r="O1912">
        <v>1610</v>
      </c>
      <c r="P1912">
        <v>1800</v>
      </c>
      <c r="Q1912" t="s">
        <v>675</v>
      </c>
      <c r="R1912">
        <v>201</v>
      </c>
      <c r="S1912" t="s">
        <v>134</v>
      </c>
      <c r="T1912">
        <v>1</v>
      </c>
      <c r="U1912" s="1">
        <v>43479</v>
      </c>
      <c r="V1912" s="1">
        <v>43607</v>
      </c>
      <c r="W1912" t="s">
        <v>3819</v>
      </c>
      <c r="X1912" t="s">
        <v>3543</v>
      </c>
      <c r="Y1912">
        <v>0</v>
      </c>
      <c r="Z1912">
        <v>0</v>
      </c>
      <c r="AA1912">
        <v>0</v>
      </c>
      <c r="AB1912">
        <v>0</v>
      </c>
      <c r="AD1912">
        <f>IF(ISBLANK(Source[[#This Row],[CrosslistID]]),1,1/COUNTIFS(Source[CrosslistID],Source[[#This Row],[CrosslistID]],Source[TermDesc],Source[[#This Row],[TermDesc]]))</f>
        <v>1</v>
      </c>
      <c r="AG1912">
        <v>0</v>
      </c>
      <c r="AH1912">
        <v>0</v>
      </c>
      <c r="AI1912">
        <v>0</v>
      </c>
      <c r="AJ1912">
        <v>0</v>
      </c>
      <c r="AK1912">
        <v>0.1</v>
      </c>
      <c r="AL19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12">
        <f>IF(AND(Source[[#This Row],[Credit_Noncredit]]="Noncredit",Source[[#This Row],[FTEF]]&gt;0),Source[[#This Row],[NC XLST FTES]]*525/(437.5*Source[[#This Row],[FTEF]]),0)</f>
        <v>0</v>
      </c>
      <c r="AN1912">
        <f>IF(Source[[#This Row],[Credit_Noncredit]]="Credit",Source[[#This Row],[Census Enrollment]],Source[[#This Row],[Noncredit Avg. Attendance]])</f>
        <v>0</v>
      </c>
    </row>
    <row r="1913" spans="1:40" x14ac:dyDescent="0.25">
      <c r="A1913" t="s">
        <v>4581</v>
      </c>
      <c r="B1913" t="s">
        <v>886</v>
      </c>
      <c r="C1913" t="s">
        <v>632</v>
      </c>
      <c r="D1913" t="s">
        <v>1475</v>
      </c>
      <c r="E1913" s="4">
        <v>37300</v>
      </c>
      <c r="F1913" s="4" t="s">
        <v>1502</v>
      </c>
      <c r="G1913" s="4" t="s">
        <v>3719</v>
      </c>
      <c r="H1913" t="str">
        <f>CONCATENATE(Source[[#This Row],[Subject]],TRIM(Source[[#This Row],[Course]]))</f>
        <v>PE200D</v>
      </c>
      <c r="I1913" t="str">
        <f>VLOOKUP(Source[[#This Row],[SubjCrse]],'Courses and Categories'!$E$2:$G$1816,3,FALSE)</f>
        <v>Credit PE/Dance Activity</v>
      </c>
      <c r="J1913">
        <v>1</v>
      </c>
      <c r="K1913" t="s">
        <v>3720</v>
      </c>
      <c r="L1913" t="s">
        <v>39</v>
      </c>
      <c r="M1913" t="s">
        <v>1063</v>
      </c>
      <c r="N1913" t="s">
        <v>42</v>
      </c>
      <c r="O1913" t="s">
        <v>42</v>
      </c>
      <c r="P1913" t="s">
        <v>42</v>
      </c>
      <c r="Q1913" t="s">
        <v>42</v>
      </c>
      <c r="S1913" t="s">
        <v>134</v>
      </c>
      <c r="T1913">
        <v>1</v>
      </c>
      <c r="U1913" s="1">
        <v>43479</v>
      </c>
      <c r="V1913" s="1">
        <v>43607</v>
      </c>
      <c r="W1913" t="s">
        <v>1516</v>
      </c>
      <c r="X1913" t="s">
        <v>46</v>
      </c>
      <c r="Y1913">
        <v>235</v>
      </c>
      <c r="Z1913">
        <v>191</v>
      </c>
      <c r="AA1913">
        <v>200</v>
      </c>
      <c r="AB1913">
        <v>95.5</v>
      </c>
      <c r="AD1913">
        <f>IF(ISBLANK(Source[[#This Row],[CrosslistID]]),1,1/COUNTIFS(Source[CrosslistID],Source[[#This Row],[CrosslistID]],Source[TermDesc],Source[[#This Row],[TermDesc]]))</f>
        <v>1</v>
      </c>
      <c r="AG1913">
        <v>0</v>
      </c>
      <c r="AH1913">
        <v>95.5</v>
      </c>
      <c r="AI1913">
        <v>6.7320000000000002</v>
      </c>
      <c r="AJ1913">
        <v>7.0258000000000003</v>
      </c>
      <c r="AK1913">
        <v>0</v>
      </c>
      <c r="AL19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13">
        <f>IF(AND(Source[[#This Row],[Credit_Noncredit]]="Noncredit",Source[[#This Row],[FTEF]]&gt;0),Source[[#This Row],[NC XLST FTES]]*525/(437.5*Source[[#This Row],[FTEF]]),0)</f>
        <v>0</v>
      </c>
      <c r="AN1913">
        <f>IF(Source[[#This Row],[Credit_Noncredit]]="Credit",Source[[#This Row],[Census Enrollment]],Source[[#This Row],[Noncredit Avg. Attendance]])</f>
        <v>235</v>
      </c>
    </row>
    <row r="1914" spans="1:40" x14ac:dyDescent="0.25">
      <c r="A1914" t="s">
        <v>4581</v>
      </c>
      <c r="B1914" t="s">
        <v>886</v>
      </c>
      <c r="C1914" t="s">
        <v>632</v>
      </c>
      <c r="D1914" t="s">
        <v>1475</v>
      </c>
      <c r="E1914" s="4">
        <v>37547</v>
      </c>
      <c r="F1914" s="4" t="s">
        <v>1502</v>
      </c>
      <c r="G1914" s="4" t="s">
        <v>3721</v>
      </c>
      <c r="H1914" t="str">
        <f>CONCATENATE(Source[[#This Row],[Subject]],TRIM(Source[[#This Row],[Course]]))</f>
        <v>PE200E</v>
      </c>
      <c r="I1914" t="str">
        <f>VLOOKUP(Source[[#This Row],[SubjCrse]],'Courses and Categories'!$E$2:$G$1816,3,FALSE)</f>
        <v>Credit PE/Dance Activity</v>
      </c>
      <c r="J1914">
        <v>1</v>
      </c>
      <c r="K1914" t="s">
        <v>3722</v>
      </c>
      <c r="L1914" t="s">
        <v>39</v>
      </c>
      <c r="M1914" t="s">
        <v>1063</v>
      </c>
      <c r="N1914" t="s">
        <v>42</v>
      </c>
      <c r="O1914" t="s">
        <v>42</v>
      </c>
      <c r="P1914" t="s">
        <v>42</v>
      </c>
      <c r="Q1914" t="s">
        <v>42</v>
      </c>
      <c r="S1914" t="s">
        <v>134</v>
      </c>
      <c r="T1914">
        <v>1</v>
      </c>
      <c r="U1914" s="1">
        <v>43479</v>
      </c>
      <c r="V1914" s="1">
        <v>43607</v>
      </c>
      <c r="W1914" t="s">
        <v>1516</v>
      </c>
      <c r="X1914" t="s">
        <v>46</v>
      </c>
      <c r="Y1914">
        <v>115</v>
      </c>
      <c r="Z1914">
        <v>95</v>
      </c>
      <c r="AA1914">
        <v>100</v>
      </c>
      <c r="AB1914">
        <v>95</v>
      </c>
      <c r="AD1914">
        <f>IF(ISBLANK(Source[[#This Row],[CrosslistID]]),1,1/COUNTIFS(Source[CrosslistID],Source[[#This Row],[CrosslistID]],Source[TermDesc],Source[[#This Row],[TermDesc]]))</f>
        <v>1</v>
      </c>
      <c r="AG1914">
        <v>0</v>
      </c>
      <c r="AH1914">
        <v>95</v>
      </c>
      <c r="AI1914">
        <v>3.19</v>
      </c>
      <c r="AJ1914">
        <v>3.2669999999999999</v>
      </c>
      <c r="AK1914">
        <v>0</v>
      </c>
      <c r="AL19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14">
        <f>IF(AND(Source[[#This Row],[Credit_Noncredit]]="Noncredit",Source[[#This Row],[FTEF]]&gt;0),Source[[#This Row],[NC XLST FTES]]*525/(437.5*Source[[#This Row],[FTEF]]),0)</f>
        <v>0</v>
      </c>
      <c r="AN1914">
        <f>IF(Source[[#This Row],[Credit_Noncredit]]="Credit",Source[[#This Row],[Census Enrollment]],Source[[#This Row],[Noncredit Avg. Attendance]])</f>
        <v>115</v>
      </c>
    </row>
    <row r="1915" spans="1:40" x14ac:dyDescent="0.25">
      <c r="A1915" t="s">
        <v>4581</v>
      </c>
      <c r="B1915" t="s">
        <v>886</v>
      </c>
      <c r="C1915" t="s">
        <v>632</v>
      </c>
      <c r="D1915" t="s">
        <v>1475</v>
      </c>
      <c r="E1915" s="4">
        <v>37546</v>
      </c>
      <c r="F1915" s="4" t="s">
        <v>1502</v>
      </c>
      <c r="G1915" s="4">
        <v>201</v>
      </c>
      <c r="H1915" t="str">
        <f>CONCATENATE(Source[[#This Row],[Subject]],TRIM(Source[[#This Row],[Course]]))</f>
        <v>PE201</v>
      </c>
      <c r="I1915" t="str">
        <f>VLOOKUP(Source[[#This Row],[SubjCrse]],'Courses and Categories'!$E$2:$G$1816,3,FALSE)</f>
        <v>Credit Other</v>
      </c>
      <c r="J1915">
        <v>1</v>
      </c>
      <c r="K1915" t="s">
        <v>1515</v>
      </c>
      <c r="L1915" t="s">
        <v>39</v>
      </c>
      <c r="M1915" t="s">
        <v>1063</v>
      </c>
      <c r="N1915" t="s">
        <v>42</v>
      </c>
      <c r="O1915" t="s">
        <v>42</v>
      </c>
      <c r="P1915" t="s">
        <v>42</v>
      </c>
      <c r="Q1915" t="s">
        <v>42</v>
      </c>
      <c r="S1915" t="s">
        <v>134</v>
      </c>
      <c r="T1915">
        <v>1</v>
      </c>
      <c r="U1915" s="1">
        <v>43479</v>
      </c>
      <c r="V1915" s="1">
        <v>43607</v>
      </c>
      <c r="W1915" t="s">
        <v>1516</v>
      </c>
      <c r="X1915" t="s">
        <v>46</v>
      </c>
      <c r="Y1915">
        <v>107</v>
      </c>
      <c r="Z1915">
        <v>97</v>
      </c>
      <c r="AA1915">
        <v>75</v>
      </c>
      <c r="AB1915">
        <v>129.33330000000001</v>
      </c>
      <c r="AD1915">
        <f>IF(ISBLANK(Source[[#This Row],[CrosslistID]]),1,1/COUNTIFS(Source[CrosslistID],Source[[#This Row],[CrosslistID]],Source[TermDesc],Source[[#This Row],[TermDesc]]))</f>
        <v>1</v>
      </c>
      <c r="AG1915">
        <v>0</v>
      </c>
      <c r="AH1915">
        <v>129.33330000000001</v>
      </c>
      <c r="AI1915">
        <v>1.4119999999999999</v>
      </c>
      <c r="AJ1915">
        <v>1.4387000000000001</v>
      </c>
      <c r="AK1915">
        <v>0</v>
      </c>
      <c r="AL19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15">
        <f>IF(AND(Source[[#This Row],[Credit_Noncredit]]="Noncredit",Source[[#This Row],[FTEF]]&gt;0),Source[[#This Row],[NC XLST FTES]]*525/(437.5*Source[[#This Row],[FTEF]]),0)</f>
        <v>0</v>
      </c>
      <c r="AN1915">
        <f>IF(Source[[#This Row],[Credit_Noncredit]]="Credit",Source[[#This Row],[Census Enrollment]],Source[[#This Row],[Noncredit Avg. Attendance]])</f>
        <v>107</v>
      </c>
    </row>
    <row r="1916" spans="1:40" x14ac:dyDescent="0.25">
      <c r="A1916" t="s">
        <v>4581</v>
      </c>
      <c r="B1916" t="s">
        <v>886</v>
      </c>
      <c r="C1916" t="s">
        <v>632</v>
      </c>
      <c r="D1916" t="s">
        <v>1475</v>
      </c>
      <c r="E1916" s="4">
        <v>33504</v>
      </c>
      <c r="F1916" s="4" t="s">
        <v>1502</v>
      </c>
      <c r="G1916" s="4">
        <v>202</v>
      </c>
      <c r="H1916" t="str">
        <f>CONCATENATE(Source[[#This Row],[Subject]],TRIM(Source[[#This Row],[Course]]))</f>
        <v>PE202</v>
      </c>
      <c r="I1916" t="str">
        <f>VLOOKUP(Source[[#This Row],[SubjCrse]],'Courses and Categories'!$E$2:$G$1816,3,FALSE)</f>
        <v>Credit PE/Dance Activity</v>
      </c>
      <c r="J1916">
        <v>831</v>
      </c>
      <c r="K1916" t="s">
        <v>3723</v>
      </c>
      <c r="L1916" t="s">
        <v>87</v>
      </c>
      <c r="M1916" t="s">
        <v>897</v>
      </c>
      <c r="N1916" t="s">
        <v>42</v>
      </c>
      <c r="O1916" t="s">
        <v>42</v>
      </c>
      <c r="P1916" t="s">
        <v>42</v>
      </c>
      <c r="Q1916" t="s">
        <v>42</v>
      </c>
      <c r="S1916" t="s">
        <v>134</v>
      </c>
      <c r="T1916">
        <v>1</v>
      </c>
      <c r="U1916" s="1">
        <v>43479</v>
      </c>
      <c r="V1916" s="1">
        <v>43607</v>
      </c>
      <c r="W1916" t="s">
        <v>1516</v>
      </c>
      <c r="X1916" t="s">
        <v>1096</v>
      </c>
      <c r="Y1916">
        <v>171</v>
      </c>
      <c r="Z1916">
        <v>149</v>
      </c>
      <c r="AA1916">
        <v>200</v>
      </c>
      <c r="AB1916">
        <v>74.5</v>
      </c>
      <c r="AD1916">
        <f>IF(ISBLANK(Source[[#This Row],[CrosslistID]]),1,1/COUNTIFS(Source[CrosslistID],Source[[#This Row],[CrosslistID]],Source[TermDesc],Source[[#This Row],[TermDesc]]))</f>
        <v>1</v>
      </c>
      <c r="AG1916">
        <v>0</v>
      </c>
      <c r="AH1916">
        <v>74.5</v>
      </c>
      <c r="AI1916">
        <v>11.132999999999999</v>
      </c>
      <c r="AJ1916">
        <v>11.399699999999999</v>
      </c>
      <c r="AK1916">
        <v>0.2</v>
      </c>
      <c r="AL19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16">
        <f>IF(AND(Source[[#This Row],[Credit_Noncredit]]="Noncredit",Source[[#This Row],[FTEF]]&gt;0),Source[[#This Row],[NC XLST FTES]]*525/(437.5*Source[[#This Row],[FTEF]]),0)</f>
        <v>0</v>
      </c>
      <c r="AN1916">
        <f>IF(Source[[#This Row],[Credit_Noncredit]]="Credit",Source[[#This Row],[Census Enrollment]],Source[[#This Row],[Noncredit Avg. Attendance]])</f>
        <v>171</v>
      </c>
    </row>
    <row r="1917" spans="1:40" x14ac:dyDescent="0.25">
      <c r="A1917" t="s">
        <v>4581</v>
      </c>
      <c r="B1917" t="s">
        <v>886</v>
      </c>
      <c r="C1917" t="s">
        <v>632</v>
      </c>
      <c r="D1917" t="s">
        <v>1475</v>
      </c>
      <c r="E1917" s="4">
        <v>35560</v>
      </c>
      <c r="F1917" s="4" t="s">
        <v>1502</v>
      </c>
      <c r="G1917" s="4" t="s">
        <v>1517</v>
      </c>
      <c r="H1917" t="str">
        <f>CONCATENATE(Source[[#This Row],[Subject]],TRIM(Source[[#This Row],[Course]]))</f>
        <v>PE204A</v>
      </c>
      <c r="I1917" t="str">
        <f>VLOOKUP(Source[[#This Row],[SubjCrse]],'Courses and Categories'!$E$2:$G$1816,3,FALSE)</f>
        <v>Credit PE/Dance Activity</v>
      </c>
      <c r="J1917">
        <v>1</v>
      </c>
      <c r="K1917" t="s">
        <v>1518</v>
      </c>
      <c r="L1917" t="s">
        <v>39</v>
      </c>
      <c r="M1917" t="s">
        <v>1063</v>
      </c>
      <c r="N1917" t="s">
        <v>59</v>
      </c>
      <c r="O1917">
        <v>1210</v>
      </c>
      <c r="P1917">
        <v>1300</v>
      </c>
      <c r="Q1917" t="s">
        <v>675</v>
      </c>
      <c r="R1917" t="s">
        <v>1525</v>
      </c>
      <c r="S1917" t="s">
        <v>134</v>
      </c>
      <c r="T1917">
        <v>1</v>
      </c>
      <c r="U1917" s="1">
        <v>43479</v>
      </c>
      <c r="V1917" s="1">
        <v>43607</v>
      </c>
      <c r="W1917" t="s">
        <v>158</v>
      </c>
      <c r="X1917" t="s">
        <v>1929</v>
      </c>
      <c r="Y1917">
        <v>18</v>
      </c>
      <c r="Z1917">
        <v>18</v>
      </c>
      <c r="AA1917">
        <v>20</v>
      </c>
      <c r="AB1917">
        <v>90</v>
      </c>
      <c r="AC1917" t="s">
        <v>3814</v>
      </c>
      <c r="AD1917">
        <f>IF(ISBLANK(Source[[#This Row],[CrosslistID]]),1,1/COUNTIFS(Source[CrosslistID],Source[[#This Row],[CrosslistID]],Source[TermDesc],Source[[#This Row],[TermDesc]]))</f>
        <v>0.5</v>
      </c>
      <c r="AE1917">
        <v>21</v>
      </c>
      <c r="AF1917">
        <v>30</v>
      </c>
      <c r="AG1917">
        <v>70</v>
      </c>
      <c r="AH1917">
        <v>70</v>
      </c>
      <c r="AI1917">
        <v>1.133</v>
      </c>
      <c r="AJ1917">
        <v>1.1996</v>
      </c>
      <c r="AK1917">
        <v>0.1</v>
      </c>
      <c r="AL19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17">
        <f>IF(AND(Source[[#This Row],[Credit_Noncredit]]="Noncredit",Source[[#This Row],[FTEF]]&gt;0),Source[[#This Row],[NC XLST FTES]]*525/(437.5*Source[[#This Row],[FTEF]]),0)</f>
        <v>0</v>
      </c>
      <c r="AN1917">
        <f>IF(Source[[#This Row],[Credit_Noncredit]]="Credit",Source[[#This Row],[Census Enrollment]],Source[[#This Row],[Noncredit Avg. Attendance]])</f>
        <v>18</v>
      </c>
    </row>
    <row r="1918" spans="1:40" x14ac:dyDescent="0.25">
      <c r="A1918" t="s">
        <v>4581</v>
      </c>
      <c r="B1918" t="s">
        <v>886</v>
      </c>
      <c r="C1918" t="s">
        <v>632</v>
      </c>
      <c r="D1918" t="s">
        <v>1475</v>
      </c>
      <c r="E1918" s="4">
        <v>35566</v>
      </c>
      <c r="F1918" s="4" t="s">
        <v>1502</v>
      </c>
      <c r="G1918" s="4" t="s">
        <v>1520</v>
      </c>
      <c r="H1918" t="str">
        <f>CONCATENATE(Source[[#This Row],[Subject]],TRIM(Source[[#This Row],[Course]]))</f>
        <v>PE204B</v>
      </c>
      <c r="I1918" t="str">
        <f>VLOOKUP(Source[[#This Row],[SubjCrse]],'Courses and Categories'!$E$2:$G$1816,3,FALSE)</f>
        <v>Credit PE/Dance Activity</v>
      </c>
      <c r="J1918">
        <v>1</v>
      </c>
      <c r="K1918" t="s">
        <v>1521</v>
      </c>
      <c r="L1918" t="s">
        <v>39</v>
      </c>
      <c r="M1918" t="s">
        <v>1063</v>
      </c>
      <c r="N1918" t="s">
        <v>59</v>
      </c>
      <c r="O1918">
        <v>810</v>
      </c>
      <c r="P1918">
        <v>900</v>
      </c>
      <c r="Q1918" t="s">
        <v>675</v>
      </c>
      <c r="R1918">
        <v>207</v>
      </c>
      <c r="S1918" t="s">
        <v>134</v>
      </c>
      <c r="T1918">
        <v>1</v>
      </c>
      <c r="U1918" s="1">
        <v>43479</v>
      </c>
      <c r="V1918" s="1">
        <v>43607</v>
      </c>
      <c r="W1918" t="s">
        <v>1094</v>
      </c>
      <c r="X1918" t="s">
        <v>1929</v>
      </c>
      <c r="Y1918">
        <v>9</v>
      </c>
      <c r="Z1918">
        <v>9</v>
      </c>
      <c r="AA1918">
        <v>10</v>
      </c>
      <c r="AB1918">
        <v>90</v>
      </c>
      <c r="AC1918" t="s">
        <v>5373</v>
      </c>
      <c r="AD1918">
        <f>IF(ISBLANK(Source[[#This Row],[CrosslistID]]),1,1/COUNTIFS(Source[CrosslistID],Source[[#This Row],[CrosslistID]],Source[TermDesc],Source[[#This Row],[TermDesc]]))</f>
        <v>0.5</v>
      </c>
      <c r="AE1918">
        <v>20</v>
      </c>
      <c r="AF1918">
        <v>30</v>
      </c>
      <c r="AG1918">
        <v>66.666700000000006</v>
      </c>
      <c r="AH1918">
        <v>66.666700000000006</v>
      </c>
      <c r="AI1918">
        <v>0.53300000000000003</v>
      </c>
      <c r="AJ1918">
        <v>0.59960000000000002</v>
      </c>
      <c r="AK1918">
        <v>0.1</v>
      </c>
      <c r="AL19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18">
        <f>IF(AND(Source[[#This Row],[Credit_Noncredit]]="Noncredit",Source[[#This Row],[FTEF]]&gt;0),Source[[#This Row],[NC XLST FTES]]*525/(437.5*Source[[#This Row],[FTEF]]),0)</f>
        <v>0</v>
      </c>
      <c r="AN1918">
        <f>IF(Source[[#This Row],[Credit_Noncredit]]="Credit",Source[[#This Row],[Census Enrollment]],Source[[#This Row],[Noncredit Avg. Attendance]])</f>
        <v>9</v>
      </c>
    </row>
    <row r="1919" spans="1:40" x14ac:dyDescent="0.25">
      <c r="A1919" t="s">
        <v>4581</v>
      </c>
      <c r="B1919" t="s">
        <v>886</v>
      </c>
      <c r="C1919" t="s">
        <v>632</v>
      </c>
      <c r="D1919" t="s">
        <v>1475</v>
      </c>
      <c r="E1919" s="4">
        <v>37962</v>
      </c>
      <c r="F1919" s="4" t="s">
        <v>1502</v>
      </c>
      <c r="G1919" s="4" t="s">
        <v>1520</v>
      </c>
      <c r="H1919" t="str">
        <f>CONCATENATE(Source[[#This Row],[Subject]],TRIM(Source[[#This Row],[Course]]))</f>
        <v>PE204B</v>
      </c>
      <c r="I1919" t="str">
        <f>VLOOKUP(Source[[#This Row],[SubjCrse]],'Courses and Categories'!$E$2:$G$1816,3,FALSE)</f>
        <v>Credit PE/Dance Activity</v>
      </c>
      <c r="J1919">
        <v>2</v>
      </c>
      <c r="K1919" t="s">
        <v>1521</v>
      </c>
      <c r="L1919" t="s">
        <v>39</v>
      </c>
      <c r="M1919" t="s">
        <v>1063</v>
      </c>
      <c r="N1919" t="s">
        <v>59</v>
      </c>
      <c r="O1919">
        <v>1010</v>
      </c>
      <c r="P1919">
        <v>1100</v>
      </c>
      <c r="Q1919" t="s">
        <v>675</v>
      </c>
      <c r="R1919" t="s">
        <v>1525</v>
      </c>
      <c r="S1919" t="s">
        <v>134</v>
      </c>
      <c r="T1919">
        <v>1</v>
      </c>
      <c r="U1919" s="1">
        <v>43479</v>
      </c>
      <c r="V1919" s="1">
        <v>43607</v>
      </c>
      <c r="W1919" t="s">
        <v>1504</v>
      </c>
      <c r="X1919" t="s">
        <v>1929</v>
      </c>
      <c r="Y1919">
        <v>12</v>
      </c>
      <c r="Z1919">
        <v>12</v>
      </c>
      <c r="AA1919">
        <v>10</v>
      </c>
      <c r="AB1919">
        <v>120</v>
      </c>
      <c r="AC1919" t="s">
        <v>5374</v>
      </c>
      <c r="AD1919">
        <f>IF(ISBLANK(Source[[#This Row],[CrosslistID]]),1,1/COUNTIFS(Source[CrosslistID],Source[[#This Row],[CrosslistID]],Source[TermDesc],Source[[#This Row],[TermDesc]]))</f>
        <v>0.5</v>
      </c>
      <c r="AE1919">
        <v>22</v>
      </c>
      <c r="AF1919">
        <v>30</v>
      </c>
      <c r="AG1919">
        <v>73.333299999999994</v>
      </c>
      <c r="AH1919">
        <v>73.333299999999994</v>
      </c>
      <c r="AI1919">
        <v>0.8</v>
      </c>
      <c r="AJ1919">
        <v>0.8</v>
      </c>
      <c r="AK1919">
        <v>0</v>
      </c>
      <c r="AL19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19">
        <f>IF(AND(Source[[#This Row],[Credit_Noncredit]]="Noncredit",Source[[#This Row],[FTEF]]&gt;0),Source[[#This Row],[NC XLST FTES]]*525/(437.5*Source[[#This Row],[FTEF]]),0)</f>
        <v>0</v>
      </c>
      <c r="AN1919">
        <f>IF(Source[[#This Row],[Credit_Noncredit]]="Credit",Source[[#This Row],[Census Enrollment]],Source[[#This Row],[Noncredit Avg. Attendance]])</f>
        <v>12</v>
      </c>
    </row>
    <row r="1920" spans="1:40" x14ac:dyDescent="0.25">
      <c r="A1920" t="s">
        <v>4581</v>
      </c>
      <c r="B1920" t="s">
        <v>886</v>
      </c>
      <c r="C1920" t="s">
        <v>632</v>
      </c>
      <c r="D1920" t="s">
        <v>1475</v>
      </c>
      <c r="E1920" s="4">
        <v>35568</v>
      </c>
      <c r="F1920" s="4" t="s">
        <v>1502</v>
      </c>
      <c r="G1920" s="4" t="s">
        <v>1520</v>
      </c>
      <c r="H1920" t="str">
        <f>CONCATENATE(Source[[#This Row],[Subject]],TRIM(Source[[#This Row],[Course]]))</f>
        <v>PE204B</v>
      </c>
      <c r="I1920" t="str">
        <f>VLOOKUP(Source[[#This Row],[SubjCrse]],'Courses and Categories'!$E$2:$G$1816,3,FALSE)</f>
        <v>Credit PE/Dance Activity</v>
      </c>
      <c r="J1920">
        <v>3</v>
      </c>
      <c r="K1920" t="s">
        <v>1521</v>
      </c>
      <c r="L1920" t="s">
        <v>39</v>
      </c>
      <c r="M1920" t="s">
        <v>1063</v>
      </c>
      <c r="N1920" t="s">
        <v>59</v>
      </c>
      <c r="O1920">
        <v>1210</v>
      </c>
      <c r="P1920">
        <v>1300</v>
      </c>
      <c r="Q1920" t="s">
        <v>675</v>
      </c>
      <c r="R1920" t="s">
        <v>1525</v>
      </c>
      <c r="S1920" t="s">
        <v>134</v>
      </c>
      <c r="T1920">
        <v>1</v>
      </c>
      <c r="U1920" s="1">
        <v>43479</v>
      </c>
      <c r="V1920" s="1">
        <v>43607</v>
      </c>
      <c r="W1920" t="s">
        <v>158</v>
      </c>
      <c r="X1920" t="s">
        <v>1929</v>
      </c>
      <c r="Y1920">
        <v>2</v>
      </c>
      <c r="Z1920">
        <v>2</v>
      </c>
      <c r="AA1920">
        <v>10</v>
      </c>
      <c r="AB1920">
        <v>20</v>
      </c>
      <c r="AC1920" t="s">
        <v>3814</v>
      </c>
      <c r="AD1920">
        <f>IF(ISBLANK(Source[[#This Row],[CrosslistID]]),1,1/COUNTIFS(Source[CrosslistID],Source[[#This Row],[CrosslistID]],Source[TermDesc],Source[[#This Row],[TermDesc]]))</f>
        <v>0.5</v>
      </c>
      <c r="AE1920">
        <v>21</v>
      </c>
      <c r="AF1920">
        <v>30</v>
      </c>
      <c r="AG1920">
        <v>70</v>
      </c>
      <c r="AH1920">
        <v>70</v>
      </c>
      <c r="AI1920">
        <v>0.13300000000000001</v>
      </c>
      <c r="AJ1920">
        <v>0.13300000000000001</v>
      </c>
      <c r="AK1920">
        <v>0</v>
      </c>
      <c r="AL19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20">
        <f>IF(AND(Source[[#This Row],[Credit_Noncredit]]="Noncredit",Source[[#This Row],[FTEF]]&gt;0),Source[[#This Row],[NC XLST FTES]]*525/(437.5*Source[[#This Row],[FTEF]]),0)</f>
        <v>0</v>
      </c>
      <c r="AN1920">
        <f>IF(Source[[#This Row],[Credit_Noncredit]]="Credit",Source[[#This Row],[Census Enrollment]],Source[[#This Row],[Noncredit Avg. Attendance]])</f>
        <v>2</v>
      </c>
    </row>
    <row r="1921" spans="1:40" x14ac:dyDescent="0.25">
      <c r="A1921" t="s">
        <v>4581</v>
      </c>
      <c r="B1921" t="s">
        <v>886</v>
      </c>
      <c r="C1921" t="s">
        <v>632</v>
      </c>
      <c r="D1921" t="s">
        <v>1475</v>
      </c>
      <c r="E1921" s="4">
        <v>37985</v>
      </c>
      <c r="F1921" s="4" t="s">
        <v>1502</v>
      </c>
      <c r="G1921" s="4" t="s">
        <v>1520</v>
      </c>
      <c r="H1921" t="str">
        <f>CONCATENATE(Source[[#This Row],[Subject]],TRIM(Source[[#This Row],[Course]]))</f>
        <v>PE204B</v>
      </c>
      <c r="I1921" t="str">
        <f>VLOOKUP(Source[[#This Row],[SubjCrse]],'Courses and Categories'!$E$2:$G$1816,3,FALSE)</f>
        <v>Credit PE/Dance Activity</v>
      </c>
      <c r="J1921">
        <v>5</v>
      </c>
      <c r="K1921" t="s">
        <v>1521</v>
      </c>
      <c r="L1921" t="s">
        <v>39</v>
      </c>
      <c r="M1921" t="s">
        <v>1063</v>
      </c>
      <c r="N1921" t="s">
        <v>105</v>
      </c>
      <c r="O1921">
        <v>910</v>
      </c>
      <c r="P1921">
        <v>1000</v>
      </c>
      <c r="Q1921" t="s">
        <v>675</v>
      </c>
      <c r="R1921" t="s">
        <v>1525</v>
      </c>
      <c r="S1921" t="s">
        <v>134</v>
      </c>
      <c r="T1921">
        <v>1</v>
      </c>
      <c r="U1921" s="1">
        <v>43479</v>
      </c>
      <c r="V1921" s="1">
        <v>43607</v>
      </c>
      <c r="W1921" t="s">
        <v>3700</v>
      </c>
      <c r="X1921" t="s">
        <v>1929</v>
      </c>
      <c r="Y1921">
        <v>2</v>
      </c>
      <c r="Z1921">
        <v>2</v>
      </c>
      <c r="AA1921">
        <v>10</v>
      </c>
      <c r="AB1921">
        <v>20</v>
      </c>
      <c r="AC1921" t="s">
        <v>3648</v>
      </c>
      <c r="AD1921">
        <f>IF(ISBLANK(Source[[#This Row],[CrosslistID]]),1,1/COUNTIFS(Source[CrosslistID],Source[[#This Row],[CrosslistID]],Source[TermDesc],Source[[#This Row],[TermDesc]]))</f>
        <v>0.5</v>
      </c>
      <c r="AE1921">
        <v>17</v>
      </c>
      <c r="AF1921">
        <v>40</v>
      </c>
      <c r="AG1921">
        <v>42.5</v>
      </c>
      <c r="AH1921">
        <v>42.5</v>
      </c>
      <c r="AI1921">
        <v>0.13300000000000001</v>
      </c>
      <c r="AJ1921">
        <v>0.13300000000000001</v>
      </c>
      <c r="AK1921">
        <v>0.1</v>
      </c>
      <c r="AL19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21">
        <f>IF(AND(Source[[#This Row],[Credit_Noncredit]]="Noncredit",Source[[#This Row],[FTEF]]&gt;0),Source[[#This Row],[NC XLST FTES]]*525/(437.5*Source[[#This Row],[FTEF]]),0)</f>
        <v>0</v>
      </c>
      <c r="AN1921">
        <f>IF(Source[[#This Row],[Credit_Noncredit]]="Credit",Source[[#This Row],[Census Enrollment]],Source[[#This Row],[Noncredit Avg. Attendance]])</f>
        <v>2</v>
      </c>
    </row>
    <row r="1922" spans="1:40" x14ac:dyDescent="0.25">
      <c r="A1922" t="s">
        <v>4581</v>
      </c>
      <c r="B1922" t="s">
        <v>886</v>
      </c>
      <c r="C1922" t="s">
        <v>632</v>
      </c>
      <c r="D1922" t="s">
        <v>1475</v>
      </c>
      <c r="E1922" s="4">
        <v>35195</v>
      </c>
      <c r="F1922" s="4" t="s">
        <v>1502</v>
      </c>
      <c r="G1922" s="4" t="s">
        <v>1523</v>
      </c>
      <c r="H1922" t="str">
        <f>CONCATENATE(Source[[#This Row],[Subject]],TRIM(Source[[#This Row],[Course]]))</f>
        <v>PE205A</v>
      </c>
      <c r="I1922" t="str">
        <f>VLOOKUP(Source[[#This Row],[SubjCrse]],'Courses and Categories'!$E$2:$G$1816,3,FALSE)</f>
        <v>Credit PE/Dance Activity</v>
      </c>
      <c r="J1922">
        <v>1</v>
      </c>
      <c r="K1922" t="s">
        <v>1524</v>
      </c>
      <c r="L1922" t="s">
        <v>39</v>
      </c>
      <c r="M1922" t="s">
        <v>1063</v>
      </c>
      <c r="N1922" t="s">
        <v>59</v>
      </c>
      <c r="O1922">
        <v>810</v>
      </c>
      <c r="P1922">
        <v>900</v>
      </c>
      <c r="Q1922" t="s">
        <v>675</v>
      </c>
      <c r="R1922" t="s">
        <v>1525</v>
      </c>
      <c r="S1922" t="s">
        <v>134</v>
      </c>
      <c r="T1922">
        <v>1</v>
      </c>
      <c r="U1922" s="1">
        <v>43479</v>
      </c>
      <c r="V1922" s="1">
        <v>43607</v>
      </c>
      <c r="W1922" t="s">
        <v>631</v>
      </c>
      <c r="X1922" t="s">
        <v>1929</v>
      </c>
      <c r="Y1922">
        <v>13</v>
      </c>
      <c r="Z1922">
        <v>11</v>
      </c>
      <c r="AA1922">
        <v>22</v>
      </c>
      <c r="AB1922">
        <v>50</v>
      </c>
      <c r="AC1922" t="s">
        <v>5375</v>
      </c>
      <c r="AD1922">
        <f>IF(ISBLANK(Source[[#This Row],[CrosslistID]]),1,1/COUNTIFS(Source[CrosslistID],Source[[#This Row],[CrosslistID]],Source[TermDesc],Source[[#This Row],[TermDesc]]))</f>
        <v>5.8823529411764705E-2</v>
      </c>
      <c r="AE1922">
        <v>61</v>
      </c>
      <c r="AF1922">
        <v>65</v>
      </c>
      <c r="AG1922">
        <v>93.846199999999996</v>
      </c>
      <c r="AH1922">
        <v>93.846199999999996</v>
      </c>
      <c r="AI1922">
        <v>0.86699999999999999</v>
      </c>
      <c r="AJ1922">
        <v>0.86699999999999999</v>
      </c>
      <c r="AK1922">
        <v>0</v>
      </c>
      <c r="AL19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22">
        <f>IF(AND(Source[[#This Row],[Credit_Noncredit]]="Noncredit",Source[[#This Row],[FTEF]]&gt;0),Source[[#This Row],[NC XLST FTES]]*525/(437.5*Source[[#This Row],[FTEF]]),0)</f>
        <v>0</v>
      </c>
      <c r="AN1922">
        <f>IF(Source[[#This Row],[Credit_Noncredit]]="Credit",Source[[#This Row],[Census Enrollment]],Source[[#This Row],[Noncredit Avg. Attendance]])</f>
        <v>13</v>
      </c>
    </row>
    <row r="1923" spans="1:40" x14ac:dyDescent="0.25">
      <c r="A1923" t="s">
        <v>4581</v>
      </c>
      <c r="B1923" t="s">
        <v>886</v>
      </c>
      <c r="C1923" t="s">
        <v>632</v>
      </c>
      <c r="D1923" t="s">
        <v>1475</v>
      </c>
      <c r="E1923" s="4">
        <v>35196</v>
      </c>
      <c r="F1923" s="4" t="s">
        <v>1502</v>
      </c>
      <c r="G1923" s="4" t="s">
        <v>1523</v>
      </c>
      <c r="H1923" t="str">
        <f>CONCATENATE(Source[[#This Row],[Subject]],TRIM(Source[[#This Row],[Course]]))</f>
        <v>PE205A</v>
      </c>
      <c r="I1923" t="str">
        <f>VLOOKUP(Source[[#This Row],[SubjCrse]],'Courses and Categories'!$E$2:$G$1816,3,FALSE)</f>
        <v>Credit PE/Dance Activity</v>
      </c>
      <c r="J1923">
        <v>2</v>
      </c>
      <c r="K1923" t="s">
        <v>1524</v>
      </c>
      <c r="L1923" t="s">
        <v>39</v>
      </c>
      <c r="M1923" t="s">
        <v>1063</v>
      </c>
      <c r="N1923" t="s">
        <v>59</v>
      </c>
      <c r="O1923">
        <v>1110</v>
      </c>
      <c r="P1923">
        <v>1200</v>
      </c>
      <c r="Q1923" t="s">
        <v>675</v>
      </c>
      <c r="R1923" t="s">
        <v>1525</v>
      </c>
      <c r="S1923" t="s">
        <v>134</v>
      </c>
      <c r="T1923">
        <v>1</v>
      </c>
      <c r="U1923" s="1">
        <v>43479</v>
      </c>
      <c r="V1923" s="1">
        <v>43607</v>
      </c>
      <c r="W1923" t="s">
        <v>631</v>
      </c>
      <c r="X1923" t="s">
        <v>1929</v>
      </c>
      <c r="Y1923">
        <v>17</v>
      </c>
      <c r="Z1923">
        <v>16</v>
      </c>
      <c r="AA1923">
        <v>27</v>
      </c>
      <c r="AB1923">
        <v>59.259300000000003</v>
      </c>
      <c r="AC1923" t="s">
        <v>3811</v>
      </c>
      <c r="AD1923">
        <f>IF(ISBLANK(Source[[#This Row],[CrosslistID]]),1,1/COUNTIFS(Source[CrosslistID],Source[[#This Row],[CrosslistID]],Source[TermDesc],Source[[#This Row],[TermDesc]]))</f>
        <v>0.16666666666666666</v>
      </c>
      <c r="AE1923">
        <v>37</v>
      </c>
      <c r="AF1923">
        <v>40</v>
      </c>
      <c r="AG1923">
        <v>92.5</v>
      </c>
      <c r="AH1923">
        <v>92.5</v>
      </c>
      <c r="AI1923">
        <v>1.0669999999999999</v>
      </c>
      <c r="AJ1923">
        <v>1.1336999999999999</v>
      </c>
      <c r="AK1923">
        <v>0.1</v>
      </c>
      <c r="AL19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23">
        <f>IF(AND(Source[[#This Row],[Credit_Noncredit]]="Noncredit",Source[[#This Row],[FTEF]]&gt;0),Source[[#This Row],[NC XLST FTES]]*525/(437.5*Source[[#This Row],[FTEF]]),0)</f>
        <v>0</v>
      </c>
      <c r="AN1923">
        <f>IF(Source[[#This Row],[Credit_Noncredit]]="Credit",Source[[#This Row],[Census Enrollment]],Source[[#This Row],[Noncredit Avg. Attendance]])</f>
        <v>17</v>
      </c>
    </row>
    <row r="1924" spans="1:40" x14ac:dyDescent="0.25">
      <c r="A1924" t="s">
        <v>4581</v>
      </c>
      <c r="B1924" t="s">
        <v>886</v>
      </c>
      <c r="C1924" t="s">
        <v>632</v>
      </c>
      <c r="D1924" t="s">
        <v>1475</v>
      </c>
      <c r="E1924" s="4">
        <v>35197</v>
      </c>
      <c r="F1924" s="4" t="s">
        <v>1502</v>
      </c>
      <c r="G1924" s="4" t="s">
        <v>1523</v>
      </c>
      <c r="H1924" t="str">
        <f>CONCATENATE(Source[[#This Row],[Subject]],TRIM(Source[[#This Row],[Course]]))</f>
        <v>PE205A</v>
      </c>
      <c r="I1924" t="str">
        <f>VLOOKUP(Source[[#This Row],[SubjCrse]],'Courses and Categories'!$E$2:$G$1816,3,FALSE)</f>
        <v>Credit PE/Dance Activity</v>
      </c>
      <c r="J1924">
        <v>3</v>
      </c>
      <c r="K1924" t="s">
        <v>1524</v>
      </c>
      <c r="L1924" t="s">
        <v>39</v>
      </c>
      <c r="M1924" t="s">
        <v>1063</v>
      </c>
      <c r="N1924" t="s">
        <v>3730</v>
      </c>
      <c r="O1924">
        <v>810</v>
      </c>
      <c r="P1924">
        <v>900</v>
      </c>
      <c r="Q1924" t="s">
        <v>675</v>
      </c>
      <c r="R1924" t="s">
        <v>1525</v>
      </c>
      <c r="S1924" t="s">
        <v>134</v>
      </c>
      <c r="T1924">
        <v>1</v>
      </c>
      <c r="U1924" s="1">
        <v>43479</v>
      </c>
      <c r="V1924" s="1">
        <v>43607</v>
      </c>
      <c r="W1924" t="s">
        <v>631</v>
      </c>
      <c r="X1924" t="s">
        <v>1929</v>
      </c>
      <c r="Y1924">
        <v>4</v>
      </c>
      <c r="Z1924">
        <v>4</v>
      </c>
      <c r="AA1924">
        <v>25</v>
      </c>
      <c r="AB1924">
        <v>16</v>
      </c>
      <c r="AC1924" t="s">
        <v>5375</v>
      </c>
      <c r="AD1924">
        <f>IF(ISBLANK(Source[[#This Row],[CrosslistID]]),1,1/COUNTIFS(Source[CrosslistID],Source[[#This Row],[CrosslistID]],Source[TermDesc],Source[[#This Row],[TermDesc]]))</f>
        <v>5.8823529411764705E-2</v>
      </c>
      <c r="AE1924">
        <v>61</v>
      </c>
      <c r="AF1924">
        <v>65</v>
      </c>
      <c r="AG1924">
        <v>93.846199999999996</v>
      </c>
      <c r="AH1924">
        <v>93.846199999999996</v>
      </c>
      <c r="AI1924">
        <v>0.26700000000000002</v>
      </c>
      <c r="AJ1924">
        <v>0.26700000000000002</v>
      </c>
      <c r="AK1924">
        <v>0</v>
      </c>
      <c r="AL19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24">
        <f>IF(AND(Source[[#This Row],[Credit_Noncredit]]="Noncredit",Source[[#This Row],[FTEF]]&gt;0),Source[[#This Row],[NC XLST FTES]]*525/(437.5*Source[[#This Row],[FTEF]]),0)</f>
        <v>0</v>
      </c>
      <c r="AN1924">
        <f>IF(Source[[#This Row],[Credit_Noncredit]]="Credit",Source[[#This Row],[Census Enrollment]],Source[[#This Row],[Noncredit Avg. Attendance]])</f>
        <v>4</v>
      </c>
    </row>
    <row r="1925" spans="1:40" x14ac:dyDescent="0.25">
      <c r="A1925" t="s">
        <v>4581</v>
      </c>
      <c r="B1925" t="s">
        <v>886</v>
      </c>
      <c r="C1925" t="s">
        <v>632</v>
      </c>
      <c r="D1925" t="s">
        <v>1475</v>
      </c>
      <c r="E1925" s="4">
        <v>39307</v>
      </c>
      <c r="F1925" s="4" t="s">
        <v>1502</v>
      </c>
      <c r="G1925" s="4" t="s">
        <v>1523</v>
      </c>
      <c r="H1925" t="str">
        <f>CONCATENATE(Source[[#This Row],[Subject]],TRIM(Source[[#This Row],[Course]]))</f>
        <v>PE205A</v>
      </c>
      <c r="I1925" t="str">
        <f>VLOOKUP(Source[[#This Row],[SubjCrse]],'Courses and Categories'!$E$2:$G$1816,3,FALSE)</f>
        <v>Credit PE/Dance Activity</v>
      </c>
      <c r="J1925">
        <v>4</v>
      </c>
      <c r="K1925" t="s">
        <v>1524</v>
      </c>
      <c r="M1925" t="s">
        <v>1063</v>
      </c>
      <c r="N1925" t="s">
        <v>105</v>
      </c>
      <c r="O1925">
        <v>900</v>
      </c>
      <c r="P1925">
        <v>1000</v>
      </c>
      <c r="Q1925" t="s">
        <v>221</v>
      </c>
      <c r="R1925">
        <v>227</v>
      </c>
      <c r="S1925" t="s">
        <v>43</v>
      </c>
      <c r="T1925">
        <v>1</v>
      </c>
      <c r="U1925" s="1">
        <v>43479</v>
      </c>
      <c r="V1925" s="1">
        <v>43607</v>
      </c>
      <c r="W1925" t="s">
        <v>1504</v>
      </c>
      <c r="X1925" t="s">
        <v>1929</v>
      </c>
      <c r="Y1925">
        <v>39</v>
      </c>
      <c r="Z1925">
        <v>39</v>
      </c>
      <c r="AA1925">
        <v>100</v>
      </c>
      <c r="AB1925">
        <v>39</v>
      </c>
      <c r="AD1925">
        <f>IF(ISBLANK(Source[[#This Row],[CrosslistID]]),1,1/COUNTIFS(Source[CrosslistID],Source[[#This Row],[CrosslistID]],Source[TermDesc],Source[[#This Row],[TermDesc]]))</f>
        <v>1</v>
      </c>
      <c r="AG1925">
        <v>0</v>
      </c>
      <c r="AH1925">
        <v>39</v>
      </c>
      <c r="AI1925">
        <v>2.6</v>
      </c>
      <c r="AJ1925">
        <v>2.6</v>
      </c>
      <c r="AK1925">
        <v>0.1</v>
      </c>
      <c r="AL19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25">
        <f>IF(AND(Source[[#This Row],[Credit_Noncredit]]="Noncredit",Source[[#This Row],[FTEF]]&gt;0),Source[[#This Row],[NC XLST FTES]]*525/(437.5*Source[[#This Row],[FTEF]]),0)</f>
        <v>0</v>
      </c>
      <c r="AN1925">
        <f>IF(Source[[#This Row],[Credit_Noncredit]]="Credit",Source[[#This Row],[Census Enrollment]],Source[[#This Row],[Noncredit Avg. Attendance]])</f>
        <v>39</v>
      </c>
    </row>
    <row r="1926" spans="1:40" x14ac:dyDescent="0.25">
      <c r="A1926" t="s">
        <v>4581</v>
      </c>
      <c r="B1926" t="s">
        <v>886</v>
      </c>
      <c r="C1926" t="s">
        <v>632</v>
      </c>
      <c r="D1926" t="s">
        <v>1475</v>
      </c>
      <c r="E1926" s="4">
        <v>39326</v>
      </c>
      <c r="F1926" s="4" t="s">
        <v>1502</v>
      </c>
      <c r="G1926" s="4" t="s">
        <v>1523</v>
      </c>
      <c r="H1926" t="str">
        <f>CONCATENATE(Source[[#This Row],[Subject]],TRIM(Source[[#This Row],[Course]]))</f>
        <v>PE205A</v>
      </c>
      <c r="I1926" t="str">
        <f>VLOOKUP(Source[[#This Row],[SubjCrse]],'Courses and Categories'!$E$2:$G$1816,3,FALSE)</f>
        <v>Credit PE/Dance Activity</v>
      </c>
      <c r="J1926">
        <v>321</v>
      </c>
      <c r="K1926" t="s">
        <v>1524</v>
      </c>
      <c r="L1926" t="s">
        <v>39</v>
      </c>
      <c r="M1926" t="s">
        <v>1063</v>
      </c>
      <c r="N1926" t="s">
        <v>105</v>
      </c>
      <c r="O1926">
        <v>800</v>
      </c>
      <c r="P1926">
        <v>900</v>
      </c>
      <c r="Q1926" t="s">
        <v>221</v>
      </c>
      <c r="R1926">
        <v>108</v>
      </c>
      <c r="S1926" t="s">
        <v>43</v>
      </c>
      <c r="T1926">
        <v>1</v>
      </c>
      <c r="U1926" s="1">
        <v>43479</v>
      </c>
      <c r="V1926" s="1">
        <v>43607</v>
      </c>
      <c r="W1926" t="s">
        <v>1504</v>
      </c>
      <c r="X1926" t="s">
        <v>1929</v>
      </c>
      <c r="Y1926">
        <v>16</v>
      </c>
      <c r="Z1926">
        <v>16</v>
      </c>
      <c r="AA1926">
        <v>30</v>
      </c>
      <c r="AB1926">
        <v>53.333300000000001</v>
      </c>
      <c r="AD1926">
        <f>IF(ISBLANK(Source[[#This Row],[CrosslistID]]),1,1/COUNTIFS(Source[CrosslistID],Source[[#This Row],[CrosslistID]],Source[TermDesc],Source[[#This Row],[TermDesc]]))</f>
        <v>1</v>
      </c>
      <c r="AG1926">
        <v>0</v>
      </c>
      <c r="AH1926">
        <v>53.333300000000001</v>
      </c>
      <c r="AI1926">
        <v>0.93300000000000005</v>
      </c>
      <c r="AJ1926">
        <v>1.0663</v>
      </c>
      <c r="AK1926">
        <v>0.1</v>
      </c>
      <c r="AL19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26">
        <f>IF(AND(Source[[#This Row],[Credit_Noncredit]]="Noncredit",Source[[#This Row],[FTEF]]&gt;0),Source[[#This Row],[NC XLST FTES]]*525/(437.5*Source[[#This Row],[FTEF]]),0)</f>
        <v>0</v>
      </c>
      <c r="AN1926">
        <f>IF(Source[[#This Row],[Credit_Noncredit]]="Credit",Source[[#This Row],[Census Enrollment]],Source[[#This Row],[Noncredit Avg. Attendance]])</f>
        <v>16</v>
      </c>
    </row>
    <row r="1927" spans="1:40" x14ac:dyDescent="0.25">
      <c r="A1927" t="s">
        <v>4581</v>
      </c>
      <c r="B1927" t="s">
        <v>886</v>
      </c>
      <c r="C1927" t="s">
        <v>632</v>
      </c>
      <c r="D1927" t="s">
        <v>1475</v>
      </c>
      <c r="E1927" s="4">
        <v>36972</v>
      </c>
      <c r="F1927" s="4" t="s">
        <v>1502</v>
      </c>
      <c r="G1927" s="4" t="s">
        <v>1523</v>
      </c>
      <c r="H1927" t="str">
        <f>CONCATENATE(Source[[#This Row],[Subject]],TRIM(Source[[#This Row],[Course]]))</f>
        <v>PE205A</v>
      </c>
      <c r="I1927" t="str">
        <f>VLOOKUP(Source[[#This Row],[SubjCrse]],'Courses and Categories'!$E$2:$G$1816,3,FALSE)</f>
        <v>Credit PE/Dance Activity</v>
      </c>
      <c r="J1927">
        <v>401</v>
      </c>
      <c r="K1927" t="s">
        <v>1524</v>
      </c>
      <c r="L1927" t="s">
        <v>39</v>
      </c>
      <c r="M1927" t="s">
        <v>1063</v>
      </c>
      <c r="N1927" t="s">
        <v>3731</v>
      </c>
      <c r="O1927">
        <v>810</v>
      </c>
      <c r="P1927">
        <v>900</v>
      </c>
      <c r="Q1927" t="s">
        <v>675</v>
      </c>
      <c r="R1927" t="s">
        <v>1525</v>
      </c>
      <c r="S1927" t="s">
        <v>134</v>
      </c>
      <c r="T1927" t="s">
        <v>44</v>
      </c>
      <c r="U1927" s="1">
        <v>43479</v>
      </c>
      <c r="V1927" s="1">
        <v>43539</v>
      </c>
      <c r="W1927" t="s">
        <v>631</v>
      </c>
      <c r="X1927" t="s">
        <v>905</v>
      </c>
      <c r="Y1927">
        <v>1</v>
      </c>
      <c r="Z1927">
        <v>1</v>
      </c>
      <c r="AA1927">
        <v>20</v>
      </c>
      <c r="AB1927">
        <v>5</v>
      </c>
      <c r="AC1927" t="s">
        <v>5375</v>
      </c>
      <c r="AD1927">
        <f>IF(ISBLANK(Source[[#This Row],[CrosslistID]]),1,1/COUNTIFS(Source[CrosslistID],Source[[#This Row],[CrosslistID]],Source[TermDesc],Source[[#This Row],[TermDesc]]))</f>
        <v>5.8823529411764705E-2</v>
      </c>
      <c r="AE1927">
        <v>61</v>
      </c>
      <c r="AF1927">
        <v>65</v>
      </c>
      <c r="AG1927">
        <v>93.846199999999996</v>
      </c>
      <c r="AH1927">
        <v>93.846199999999996</v>
      </c>
      <c r="AI1927">
        <v>6.5000000000000002E-2</v>
      </c>
      <c r="AJ1927">
        <v>6.5000000000000002E-2</v>
      </c>
      <c r="AK1927">
        <v>0</v>
      </c>
      <c r="AL19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27">
        <f>IF(AND(Source[[#This Row],[Credit_Noncredit]]="Noncredit",Source[[#This Row],[FTEF]]&gt;0),Source[[#This Row],[NC XLST FTES]]*525/(437.5*Source[[#This Row],[FTEF]]),0)</f>
        <v>0</v>
      </c>
      <c r="AN1927">
        <f>IF(Source[[#This Row],[Credit_Noncredit]]="Credit",Source[[#This Row],[Census Enrollment]],Source[[#This Row],[Noncredit Avg. Attendance]])</f>
        <v>1</v>
      </c>
    </row>
    <row r="1928" spans="1:40" x14ac:dyDescent="0.25">
      <c r="A1928" t="s">
        <v>4581</v>
      </c>
      <c r="B1928" t="s">
        <v>886</v>
      </c>
      <c r="C1928" t="s">
        <v>632</v>
      </c>
      <c r="D1928" t="s">
        <v>1475</v>
      </c>
      <c r="E1928" s="4">
        <v>35201</v>
      </c>
      <c r="F1928" s="4" t="s">
        <v>1502</v>
      </c>
      <c r="G1928" s="4" t="s">
        <v>1523</v>
      </c>
      <c r="H1928" t="str">
        <f>CONCATENATE(Source[[#This Row],[Subject]],TRIM(Source[[#This Row],[Course]]))</f>
        <v>PE205A</v>
      </c>
      <c r="I1928" t="str">
        <f>VLOOKUP(Source[[#This Row],[SubjCrse]],'Courses and Categories'!$E$2:$G$1816,3,FALSE)</f>
        <v>Credit PE/Dance Activity</v>
      </c>
      <c r="J1928">
        <v>402</v>
      </c>
      <c r="K1928" t="s">
        <v>1524</v>
      </c>
      <c r="L1928" t="s">
        <v>39</v>
      </c>
      <c r="M1928" t="s">
        <v>1063</v>
      </c>
      <c r="N1928" t="s">
        <v>3731</v>
      </c>
      <c r="O1928">
        <v>810</v>
      </c>
      <c r="P1928">
        <v>900</v>
      </c>
      <c r="Q1928" t="s">
        <v>675</v>
      </c>
      <c r="R1928" t="s">
        <v>1525</v>
      </c>
      <c r="S1928" t="s">
        <v>134</v>
      </c>
      <c r="T1928" t="s">
        <v>44</v>
      </c>
      <c r="U1928" s="1">
        <v>43542</v>
      </c>
      <c r="V1928" s="1">
        <v>43607</v>
      </c>
      <c r="W1928" t="s">
        <v>631</v>
      </c>
      <c r="X1928" t="s">
        <v>905</v>
      </c>
      <c r="Y1928">
        <v>5</v>
      </c>
      <c r="Z1928">
        <v>5</v>
      </c>
      <c r="AA1928">
        <v>12</v>
      </c>
      <c r="AB1928">
        <v>41.666699999999999</v>
      </c>
      <c r="AC1928" t="s">
        <v>5375</v>
      </c>
      <c r="AD1928">
        <f>IF(ISBLANK(Source[[#This Row],[CrosslistID]]),1,1/COUNTIFS(Source[CrosslistID],Source[[#This Row],[CrosslistID]],Source[TermDesc],Source[[#This Row],[TermDesc]]))</f>
        <v>5.8823529411764705E-2</v>
      </c>
      <c r="AE1928">
        <v>61</v>
      </c>
      <c r="AF1928">
        <v>65</v>
      </c>
      <c r="AG1928">
        <v>93.846199999999996</v>
      </c>
      <c r="AH1928">
        <v>93.846199999999996</v>
      </c>
      <c r="AI1928">
        <v>0.32400000000000001</v>
      </c>
      <c r="AJ1928">
        <v>0.32400000000000001</v>
      </c>
      <c r="AK1928">
        <v>0.1</v>
      </c>
      <c r="AL19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28">
        <f>IF(AND(Source[[#This Row],[Credit_Noncredit]]="Noncredit",Source[[#This Row],[FTEF]]&gt;0),Source[[#This Row],[NC XLST FTES]]*525/(437.5*Source[[#This Row],[FTEF]]),0)</f>
        <v>0</v>
      </c>
      <c r="AN1928">
        <f>IF(Source[[#This Row],[Credit_Noncredit]]="Credit",Source[[#This Row],[Census Enrollment]],Source[[#This Row],[Noncredit Avg. Attendance]])</f>
        <v>5</v>
      </c>
    </row>
    <row r="1929" spans="1:40" x14ac:dyDescent="0.25">
      <c r="A1929" t="s">
        <v>4581</v>
      </c>
      <c r="B1929" t="s">
        <v>886</v>
      </c>
      <c r="C1929" t="s">
        <v>632</v>
      </c>
      <c r="D1929" t="s">
        <v>1475</v>
      </c>
      <c r="E1929" s="4">
        <v>35307</v>
      </c>
      <c r="F1929" s="4" t="s">
        <v>1502</v>
      </c>
      <c r="G1929" s="4" t="s">
        <v>1527</v>
      </c>
      <c r="H1929" t="str">
        <f>CONCATENATE(Source[[#This Row],[Subject]],TRIM(Source[[#This Row],[Course]]))</f>
        <v>PE205B</v>
      </c>
      <c r="I1929" t="str">
        <f>VLOOKUP(Source[[#This Row],[SubjCrse]],'Courses and Categories'!$E$2:$G$1816,3,FALSE)</f>
        <v>Credit PE/Dance Activity</v>
      </c>
      <c r="J1929">
        <v>1</v>
      </c>
      <c r="K1929" t="s">
        <v>1528</v>
      </c>
      <c r="L1929" t="s">
        <v>39</v>
      </c>
      <c r="M1929" t="s">
        <v>1063</v>
      </c>
      <c r="N1929" t="s">
        <v>59</v>
      </c>
      <c r="O1929">
        <v>810</v>
      </c>
      <c r="P1929">
        <v>900</v>
      </c>
      <c r="Q1929" t="s">
        <v>675</v>
      </c>
      <c r="R1929" t="s">
        <v>1525</v>
      </c>
      <c r="S1929" t="s">
        <v>134</v>
      </c>
      <c r="T1929">
        <v>1</v>
      </c>
      <c r="U1929" s="1">
        <v>43479</v>
      </c>
      <c r="V1929" s="1">
        <v>43607</v>
      </c>
      <c r="W1929" t="s">
        <v>631</v>
      </c>
      <c r="X1929" t="s">
        <v>1929</v>
      </c>
      <c r="Y1929">
        <v>4</v>
      </c>
      <c r="Z1929">
        <v>4</v>
      </c>
      <c r="AA1929">
        <v>12</v>
      </c>
      <c r="AB1929">
        <v>33.333300000000001</v>
      </c>
      <c r="AC1929" t="s">
        <v>5375</v>
      </c>
      <c r="AD1929">
        <f>IF(ISBLANK(Source[[#This Row],[CrosslistID]]),1,1/COUNTIFS(Source[CrosslistID],Source[[#This Row],[CrosslistID]],Source[TermDesc],Source[[#This Row],[TermDesc]]))</f>
        <v>5.8823529411764705E-2</v>
      </c>
      <c r="AE1929">
        <v>61</v>
      </c>
      <c r="AF1929">
        <v>65</v>
      </c>
      <c r="AG1929">
        <v>93.846199999999996</v>
      </c>
      <c r="AH1929">
        <v>93.846199999999996</v>
      </c>
      <c r="AI1929">
        <v>0.26700000000000002</v>
      </c>
      <c r="AJ1929">
        <v>0.26700000000000002</v>
      </c>
      <c r="AK1929">
        <v>0</v>
      </c>
      <c r="AL19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29">
        <f>IF(AND(Source[[#This Row],[Credit_Noncredit]]="Noncredit",Source[[#This Row],[FTEF]]&gt;0),Source[[#This Row],[NC XLST FTES]]*525/(437.5*Source[[#This Row],[FTEF]]),0)</f>
        <v>0</v>
      </c>
      <c r="AN1929">
        <f>IF(Source[[#This Row],[Credit_Noncredit]]="Credit",Source[[#This Row],[Census Enrollment]],Source[[#This Row],[Noncredit Avg. Attendance]])</f>
        <v>4</v>
      </c>
    </row>
    <row r="1930" spans="1:40" x14ac:dyDescent="0.25">
      <c r="A1930" t="s">
        <v>4581</v>
      </c>
      <c r="B1930" t="s">
        <v>886</v>
      </c>
      <c r="C1930" t="s">
        <v>632</v>
      </c>
      <c r="D1930" t="s">
        <v>1475</v>
      </c>
      <c r="E1930" s="4">
        <v>35308</v>
      </c>
      <c r="F1930" s="4" t="s">
        <v>1502</v>
      </c>
      <c r="G1930" s="4" t="s">
        <v>1527</v>
      </c>
      <c r="H1930" t="str">
        <f>CONCATENATE(Source[[#This Row],[Subject]],TRIM(Source[[#This Row],[Course]]))</f>
        <v>PE205B</v>
      </c>
      <c r="I1930" t="str">
        <f>VLOOKUP(Source[[#This Row],[SubjCrse]],'Courses and Categories'!$E$2:$G$1816,3,FALSE)</f>
        <v>Credit PE/Dance Activity</v>
      </c>
      <c r="J1930">
        <v>2</v>
      </c>
      <c r="K1930" t="s">
        <v>1528</v>
      </c>
      <c r="L1930" t="s">
        <v>39</v>
      </c>
      <c r="M1930" t="s">
        <v>1063</v>
      </c>
      <c r="N1930" t="s">
        <v>59</v>
      </c>
      <c r="O1930">
        <v>1110</v>
      </c>
      <c r="P1930">
        <v>1200</v>
      </c>
      <c r="Q1930" t="s">
        <v>675</v>
      </c>
      <c r="R1930" t="s">
        <v>1525</v>
      </c>
      <c r="S1930" t="s">
        <v>134</v>
      </c>
      <c r="T1930">
        <v>1</v>
      </c>
      <c r="U1930" s="1">
        <v>43479</v>
      </c>
      <c r="V1930" s="1">
        <v>43607</v>
      </c>
      <c r="W1930" t="s">
        <v>631</v>
      </c>
      <c r="X1930" t="s">
        <v>1929</v>
      </c>
      <c r="Y1930">
        <v>4</v>
      </c>
      <c r="Z1930">
        <v>3</v>
      </c>
      <c r="AA1930">
        <v>10</v>
      </c>
      <c r="AB1930">
        <v>30</v>
      </c>
      <c r="AC1930" t="s">
        <v>3811</v>
      </c>
      <c r="AD1930">
        <f>IF(ISBLANK(Source[[#This Row],[CrosslistID]]),1,1/COUNTIFS(Source[CrosslistID],Source[[#This Row],[CrosslistID]],Source[TermDesc],Source[[#This Row],[TermDesc]]))</f>
        <v>0.16666666666666666</v>
      </c>
      <c r="AE1930">
        <v>37</v>
      </c>
      <c r="AF1930">
        <v>40</v>
      </c>
      <c r="AG1930">
        <v>92.5</v>
      </c>
      <c r="AH1930">
        <v>92.5</v>
      </c>
      <c r="AI1930">
        <v>0.26700000000000002</v>
      </c>
      <c r="AJ1930">
        <v>0.26700000000000002</v>
      </c>
      <c r="AK1930">
        <v>0</v>
      </c>
      <c r="AL19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30">
        <f>IF(AND(Source[[#This Row],[Credit_Noncredit]]="Noncredit",Source[[#This Row],[FTEF]]&gt;0),Source[[#This Row],[NC XLST FTES]]*525/(437.5*Source[[#This Row],[FTEF]]),0)</f>
        <v>0</v>
      </c>
      <c r="AN1930">
        <f>IF(Source[[#This Row],[Credit_Noncredit]]="Credit",Source[[#This Row],[Census Enrollment]],Source[[#This Row],[Noncredit Avg. Attendance]])</f>
        <v>4</v>
      </c>
    </row>
    <row r="1931" spans="1:40" x14ac:dyDescent="0.25">
      <c r="A1931" t="s">
        <v>4581</v>
      </c>
      <c r="B1931" t="s">
        <v>886</v>
      </c>
      <c r="C1931" t="s">
        <v>632</v>
      </c>
      <c r="D1931" t="s">
        <v>1475</v>
      </c>
      <c r="E1931" s="4">
        <v>35309</v>
      </c>
      <c r="F1931" s="4" t="s">
        <v>1502</v>
      </c>
      <c r="G1931" s="4" t="s">
        <v>1527</v>
      </c>
      <c r="H1931" t="str">
        <f>CONCATENATE(Source[[#This Row],[Subject]],TRIM(Source[[#This Row],[Course]]))</f>
        <v>PE205B</v>
      </c>
      <c r="I1931" t="str">
        <f>VLOOKUP(Source[[#This Row],[SubjCrse]],'Courses and Categories'!$E$2:$G$1816,3,FALSE)</f>
        <v>Credit PE/Dance Activity</v>
      </c>
      <c r="J1931">
        <v>3</v>
      </c>
      <c r="K1931" t="s">
        <v>1528</v>
      </c>
      <c r="L1931" t="s">
        <v>39</v>
      </c>
      <c r="M1931" t="s">
        <v>1063</v>
      </c>
      <c r="N1931" t="s">
        <v>3730</v>
      </c>
      <c r="O1931">
        <v>810</v>
      </c>
      <c r="P1931">
        <v>900</v>
      </c>
      <c r="Q1931" t="s">
        <v>675</v>
      </c>
      <c r="R1931" t="s">
        <v>1525</v>
      </c>
      <c r="S1931" t="s">
        <v>134</v>
      </c>
      <c r="T1931">
        <v>1</v>
      </c>
      <c r="U1931" s="1">
        <v>43479</v>
      </c>
      <c r="V1931" s="1">
        <v>43607</v>
      </c>
      <c r="W1931" t="s">
        <v>631</v>
      </c>
      <c r="X1931" t="s">
        <v>1929</v>
      </c>
      <c r="Y1931">
        <v>1</v>
      </c>
      <c r="Z1931">
        <v>1</v>
      </c>
      <c r="AA1931">
        <v>7</v>
      </c>
      <c r="AB1931">
        <v>14.2857</v>
      </c>
      <c r="AC1931" t="s">
        <v>5375</v>
      </c>
      <c r="AD1931">
        <f>IF(ISBLANK(Source[[#This Row],[CrosslistID]]),1,1/COUNTIFS(Source[CrosslistID],Source[[#This Row],[CrosslistID]],Source[TermDesc],Source[[#This Row],[TermDesc]]))</f>
        <v>5.8823529411764705E-2</v>
      </c>
      <c r="AE1931">
        <v>61</v>
      </c>
      <c r="AF1931">
        <v>65</v>
      </c>
      <c r="AG1931">
        <v>93.846199999999996</v>
      </c>
      <c r="AH1931">
        <v>93.846199999999996</v>
      </c>
      <c r="AI1931">
        <v>6.7000000000000004E-2</v>
      </c>
      <c r="AJ1931">
        <v>6.7000000000000004E-2</v>
      </c>
      <c r="AK1931">
        <v>0</v>
      </c>
      <c r="AL19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31">
        <f>IF(AND(Source[[#This Row],[Credit_Noncredit]]="Noncredit",Source[[#This Row],[FTEF]]&gt;0),Source[[#This Row],[NC XLST FTES]]*525/(437.5*Source[[#This Row],[FTEF]]),0)</f>
        <v>0</v>
      </c>
      <c r="AN1931">
        <f>IF(Source[[#This Row],[Credit_Noncredit]]="Credit",Source[[#This Row],[Census Enrollment]],Source[[#This Row],[Noncredit Avg. Attendance]])</f>
        <v>1</v>
      </c>
    </row>
    <row r="1932" spans="1:40" x14ac:dyDescent="0.25">
      <c r="A1932" t="s">
        <v>4581</v>
      </c>
      <c r="B1932" t="s">
        <v>886</v>
      </c>
      <c r="C1932" t="s">
        <v>632</v>
      </c>
      <c r="D1932" t="s">
        <v>1475</v>
      </c>
      <c r="E1932" s="4">
        <v>35314</v>
      </c>
      <c r="F1932" s="4" t="s">
        <v>1502</v>
      </c>
      <c r="G1932" s="4" t="s">
        <v>1530</v>
      </c>
      <c r="H1932" t="str">
        <f>CONCATENATE(Source[[#This Row],[Subject]],TRIM(Source[[#This Row],[Course]]))</f>
        <v>PE205C</v>
      </c>
      <c r="I1932" t="str">
        <f>VLOOKUP(Source[[#This Row],[SubjCrse]],'Courses and Categories'!$E$2:$G$1816,3,FALSE)</f>
        <v>Credit PE/Dance Activity</v>
      </c>
      <c r="J1932">
        <v>1</v>
      </c>
      <c r="K1932" t="s">
        <v>1531</v>
      </c>
      <c r="L1932" t="s">
        <v>39</v>
      </c>
      <c r="M1932" t="s">
        <v>1063</v>
      </c>
      <c r="N1932" t="s">
        <v>59</v>
      </c>
      <c r="O1932">
        <v>810</v>
      </c>
      <c r="P1932">
        <v>900</v>
      </c>
      <c r="Q1932" t="s">
        <v>675</v>
      </c>
      <c r="R1932" t="s">
        <v>1525</v>
      </c>
      <c r="S1932" t="s">
        <v>134</v>
      </c>
      <c r="T1932">
        <v>1</v>
      </c>
      <c r="U1932" s="1">
        <v>43479</v>
      </c>
      <c r="V1932" s="1">
        <v>43607</v>
      </c>
      <c r="W1932" t="s">
        <v>631</v>
      </c>
      <c r="X1932" t="s">
        <v>1929</v>
      </c>
      <c r="Y1932">
        <v>5</v>
      </c>
      <c r="Z1932">
        <v>4</v>
      </c>
      <c r="AA1932">
        <v>8</v>
      </c>
      <c r="AB1932">
        <v>50</v>
      </c>
      <c r="AC1932" t="s">
        <v>5375</v>
      </c>
      <c r="AD1932">
        <f>IF(ISBLANK(Source[[#This Row],[CrosslistID]]),1,1/COUNTIFS(Source[CrosslistID],Source[[#This Row],[CrosslistID]],Source[TermDesc],Source[[#This Row],[TermDesc]]))</f>
        <v>5.8823529411764705E-2</v>
      </c>
      <c r="AE1932">
        <v>61</v>
      </c>
      <c r="AF1932">
        <v>65</v>
      </c>
      <c r="AG1932">
        <v>93.846199999999996</v>
      </c>
      <c r="AH1932">
        <v>93.846199999999996</v>
      </c>
      <c r="AI1932">
        <v>0.33300000000000002</v>
      </c>
      <c r="AJ1932">
        <v>0.33300000000000002</v>
      </c>
      <c r="AK1932">
        <v>0</v>
      </c>
      <c r="AL19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32">
        <f>IF(AND(Source[[#This Row],[Credit_Noncredit]]="Noncredit",Source[[#This Row],[FTEF]]&gt;0),Source[[#This Row],[NC XLST FTES]]*525/(437.5*Source[[#This Row],[FTEF]]),0)</f>
        <v>0</v>
      </c>
      <c r="AN1932">
        <f>IF(Source[[#This Row],[Credit_Noncredit]]="Credit",Source[[#This Row],[Census Enrollment]],Source[[#This Row],[Noncredit Avg. Attendance]])</f>
        <v>5</v>
      </c>
    </row>
    <row r="1933" spans="1:40" x14ac:dyDescent="0.25">
      <c r="A1933" t="s">
        <v>4581</v>
      </c>
      <c r="B1933" t="s">
        <v>886</v>
      </c>
      <c r="C1933" t="s">
        <v>632</v>
      </c>
      <c r="D1933" t="s">
        <v>1475</v>
      </c>
      <c r="E1933" s="4">
        <v>35315</v>
      </c>
      <c r="F1933" s="4" t="s">
        <v>1502</v>
      </c>
      <c r="G1933" s="4" t="s">
        <v>1530</v>
      </c>
      <c r="H1933" t="str">
        <f>CONCATENATE(Source[[#This Row],[Subject]],TRIM(Source[[#This Row],[Course]]))</f>
        <v>PE205C</v>
      </c>
      <c r="I1933" t="str">
        <f>VLOOKUP(Source[[#This Row],[SubjCrse]],'Courses and Categories'!$E$2:$G$1816,3,FALSE)</f>
        <v>Credit PE/Dance Activity</v>
      </c>
      <c r="J1933">
        <v>2</v>
      </c>
      <c r="K1933" t="s">
        <v>1531</v>
      </c>
      <c r="L1933" t="s">
        <v>39</v>
      </c>
      <c r="M1933" t="s">
        <v>1063</v>
      </c>
      <c r="N1933" t="s">
        <v>3730</v>
      </c>
      <c r="O1933">
        <v>810</v>
      </c>
      <c r="P1933">
        <v>900</v>
      </c>
      <c r="Q1933" t="s">
        <v>675</v>
      </c>
      <c r="R1933" t="s">
        <v>1525</v>
      </c>
      <c r="S1933" t="s">
        <v>134</v>
      </c>
      <c r="T1933">
        <v>1</v>
      </c>
      <c r="U1933" s="1">
        <v>43479</v>
      </c>
      <c r="V1933" s="1">
        <v>43607</v>
      </c>
      <c r="W1933" t="s">
        <v>631</v>
      </c>
      <c r="X1933" t="s">
        <v>1929</v>
      </c>
      <c r="Y1933">
        <v>4</v>
      </c>
      <c r="Z1933">
        <v>4</v>
      </c>
      <c r="AA1933">
        <v>5</v>
      </c>
      <c r="AB1933">
        <v>80</v>
      </c>
      <c r="AC1933" t="s">
        <v>5375</v>
      </c>
      <c r="AD1933">
        <f>IF(ISBLANK(Source[[#This Row],[CrosslistID]]),1,1/COUNTIFS(Source[CrosslistID],Source[[#This Row],[CrosslistID]],Source[TermDesc],Source[[#This Row],[TermDesc]]))</f>
        <v>5.8823529411764705E-2</v>
      </c>
      <c r="AE1933">
        <v>61</v>
      </c>
      <c r="AF1933">
        <v>65</v>
      </c>
      <c r="AG1933">
        <v>93.846199999999996</v>
      </c>
      <c r="AH1933">
        <v>93.846199999999996</v>
      </c>
      <c r="AI1933">
        <v>0.26700000000000002</v>
      </c>
      <c r="AJ1933">
        <v>0.26700000000000002</v>
      </c>
      <c r="AK1933">
        <v>0</v>
      </c>
      <c r="AL19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33">
        <f>IF(AND(Source[[#This Row],[Credit_Noncredit]]="Noncredit",Source[[#This Row],[FTEF]]&gt;0),Source[[#This Row],[NC XLST FTES]]*525/(437.5*Source[[#This Row],[FTEF]]),0)</f>
        <v>0</v>
      </c>
      <c r="AN1933">
        <f>IF(Source[[#This Row],[Credit_Noncredit]]="Credit",Source[[#This Row],[Census Enrollment]],Source[[#This Row],[Noncredit Avg. Attendance]])</f>
        <v>4</v>
      </c>
    </row>
    <row r="1934" spans="1:40" x14ac:dyDescent="0.25">
      <c r="A1934" t="s">
        <v>4581</v>
      </c>
      <c r="B1934" t="s">
        <v>886</v>
      </c>
      <c r="C1934" t="s">
        <v>632</v>
      </c>
      <c r="D1934" t="s">
        <v>1475</v>
      </c>
      <c r="E1934" s="4">
        <v>39039</v>
      </c>
      <c r="F1934" s="4" t="s">
        <v>1502</v>
      </c>
      <c r="G1934" s="4" t="s">
        <v>1530</v>
      </c>
      <c r="H1934" t="str">
        <f>CONCATENATE(Source[[#This Row],[Subject]],TRIM(Source[[#This Row],[Course]]))</f>
        <v>PE205C</v>
      </c>
      <c r="I1934" t="str">
        <f>VLOOKUP(Source[[#This Row],[SubjCrse]],'Courses and Categories'!$E$2:$G$1816,3,FALSE)</f>
        <v>Credit PE/Dance Activity</v>
      </c>
      <c r="J1934">
        <v>3</v>
      </c>
      <c r="K1934" t="s">
        <v>1531</v>
      </c>
      <c r="L1934" t="s">
        <v>39</v>
      </c>
      <c r="M1934" t="s">
        <v>1063</v>
      </c>
      <c r="N1934" t="s">
        <v>59</v>
      </c>
      <c r="O1934">
        <v>1110</v>
      </c>
      <c r="P1934">
        <v>1200</v>
      </c>
      <c r="Q1934" t="s">
        <v>675</v>
      </c>
      <c r="R1934" t="s">
        <v>1525</v>
      </c>
      <c r="S1934" t="s">
        <v>134</v>
      </c>
      <c r="T1934">
        <v>1</v>
      </c>
      <c r="U1934" s="1">
        <v>43479</v>
      </c>
      <c r="V1934" s="1">
        <v>43607</v>
      </c>
      <c r="W1934" t="s">
        <v>631</v>
      </c>
      <c r="X1934" t="s">
        <v>1929</v>
      </c>
      <c r="Y1934">
        <v>1</v>
      </c>
      <c r="Z1934">
        <v>1</v>
      </c>
      <c r="AA1934">
        <v>5</v>
      </c>
      <c r="AB1934">
        <v>20</v>
      </c>
      <c r="AC1934" t="s">
        <v>3811</v>
      </c>
      <c r="AD1934">
        <f>IF(ISBLANK(Source[[#This Row],[CrosslistID]]),1,1/COUNTIFS(Source[CrosslistID],Source[[#This Row],[CrosslistID]],Source[TermDesc],Source[[#This Row],[TermDesc]]))</f>
        <v>0.16666666666666666</v>
      </c>
      <c r="AE1934">
        <v>37</v>
      </c>
      <c r="AF1934">
        <v>40</v>
      </c>
      <c r="AG1934">
        <v>92.5</v>
      </c>
      <c r="AH1934">
        <v>92.5</v>
      </c>
      <c r="AI1934">
        <v>6.7000000000000004E-2</v>
      </c>
      <c r="AJ1934">
        <v>6.7000000000000004E-2</v>
      </c>
      <c r="AK1934">
        <v>0</v>
      </c>
      <c r="AL19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34">
        <f>IF(AND(Source[[#This Row],[Credit_Noncredit]]="Noncredit",Source[[#This Row],[FTEF]]&gt;0),Source[[#This Row],[NC XLST FTES]]*525/(437.5*Source[[#This Row],[FTEF]]),0)</f>
        <v>0</v>
      </c>
      <c r="AN1934">
        <f>IF(Source[[#This Row],[Credit_Noncredit]]="Credit",Source[[#This Row],[Census Enrollment]],Source[[#This Row],[Noncredit Avg. Attendance]])</f>
        <v>1</v>
      </c>
    </row>
    <row r="1935" spans="1:40" x14ac:dyDescent="0.25">
      <c r="A1935" t="s">
        <v>4581</v>
      </c>
      <c r="B1935" t="s">
        <v>886</v>
      </c>
      <c r="C1935" t="s">
        <v>632</v>
      </c>
      <c r="D1935" t="s">
        <v>1475</v>
      </c>
      <c r="E1935" s="4">
        <v>35319</v>
      </c>
      <c r="F1935" s="4" t="s">
        <v>1502</v>
      </c>
      <c r="G1935" s="4" t="s">
        <v>1537</v>
      </c>
      <c r="H1935" t="str">
        <f>CONCATENATE(Source[[#This Row],[Subject]],TRIM(Source[[#This Row],[Course]]))</f>
        <v>PE206A</v>
      </c>
      <c r="I1935" t="str">
        <f>VLOOKUP(Source[[#This Row],[SubjCrse]],'Courses and Categories'!$E$2:$G$1816,3,FALSE)</f>
        <v>Credit PE/Dance Activity</v>
      </c>
      <c r="J1935">
        <v>1</v>
      </c>
      <c r="K1935" t="s">
        <v>1538</v>
      </c>
      <c r="L1935" t="s">
        <v>39</v>
      </c>
      <c r="M1935" t="s">
        <v>1063</v>
      </c>
      <c r="N1935" t="s">
        <v>59</v>
      </c>
      <c r="O1935">
        <v>810</v>
      </c>
      <c r="P1935">
        <v>900</v>
      </c>
      <c r="Q1935" t="s">
        <v>675</v>
      </c>
      <c r="R1935" t="s">
        <v>1525</v>
      </c>
      <c r="S1935" t="s">
        <v>134</v>
      </c>
      <c r="T1935">
        <v>1</v>
      </c>
      <c r="U1935" s="1">
        <v>43479</v>
      </c>
      <c r="V1935" s="1">
        <v>43607</v>
      </c>
      <c r="W1935" t="s">
        <v>631</v>
      </c>
      <c r="X1935" t="s">
        <v>1929</v>
      </c>
      <c r="Y1935">
        <v>5</v>
      </c>
      <c r="Z1935">
        <v>5</v>
      </c>
      <c r="AA1935">
        <v>20</v>
      </c>
      <c r="AB1935">
        <v>25</v>
      </c>
      <c r="AC1935" t="s">
        <v>5375</v>
      </c>
      <c r="AD1935">
        <f>IF(ISBLANK(Source[[#This Row],[CrosslistID]]),1,1/COUNTIFS(Source[CrosslistID],Source[[#This Row],[CrosslistID]],Source[TermDesc],Source[[#This Row],[TermDesc]]))</f>
        <v>5.8823529411764705E-2</v>
      </c>
      <c r="AE1935">
        <v>61</v>
      </c>
      <c r="AF1935">
        <v>65</v>
      </c>
      <c r="AG1935">
        <v>93.846199999999996</v>
      </c>
      <c r="AH1935">
        <v>93.846199999999996</v>
      </c>
      <c r="AI1935">
        <v>0.26700000000000002</v>
      </c>
      <c r="AJ1935">
        <v>0.3337</v>
      </c>
      <c r="AK1935">
        <v>0</v>
      </c>
      <c r="AL19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35">
        <f>IF(AND(Source[[#This Row],[Credit_Noncredit]]="Noncredit",Source[[#This Row],[FTEF]]&gt;0),Source[[#This Row],[NC XLST FTES]]*525/(437.5*Source[[#This Row],[FTEF]]),0)</f>
        <v>0</v>
      </c>
      <c r="AN1935">
        <f>IF(Source[[#This Row],[Credit_Noncredit]]="Credit",Source[[#This Row],[Census Enrollment]],Source[[#This Row],[Noncredit Avg. Attendance]])</f>
        <v>5</v>
      </c>
    </row>
    <row r="1936" spans="1:40" x14ac:dyDescent="0.25">
      <c r="A1936" t="s">
        <v>4581</v>
      </c>
      <c r="B1936" t="s">
        <v>886</v>
      </c>
      <c r="C1936" t="s">
        <v>632</v>
      </c>
      <c r="D1936" t="s">
        <v>1475</v>
      </c>
      <c r="E1936" s="4">
        <v>35321</v>
      </c>
      <c r="F1936" s="4" t="s">
        <v>1502</v>
      </c>
      <c r="G1936" s="4" t="s">
        <v>1537</v>
      </c>
      <c r="H1936" t="str">
        <f>CONCATENATE(Source[[#This Row],[Subject]],TRIM(Source[[#This Row],[Course]]))</f>
        <v>PE206A</v>
      </c>
      <c r="I1936" t="str">
        <f>VLOOKUP(Source[[#This Row],[SubjCrse]],'Courses and Categories'!$E$2:$G$1816,3,FALSE)</f>
        <v>Credit PE/Dance Activity</v>
      </c>
      <c r="J1936">
        <v>2</v>
      </c>
      <c r="K1936" t="s">
        <v>1538</v>
      </c>
      <c r="L1936" t="s">
        <v>39</v>
      </c>
      <c r="M1936" t="s">
        <v>1063</v>
      </c>
      <c r="N1936" t="s">
        <v>59</v>
      </c>
      <c r="O1936">
        <v>1110</v>
      </c>
      <c r="P1936">
        <v>1200</v>
      </c>
      <c r="Q1936" t="s">
        <v>675</v>
      </c>
      <c r="R1936" t="s">
        <v>1525</v>
      </c>
      <c r="S1936" t="s">
        <v>134</v>
      </c>
      <c r="T1936">
        <v>1</v>
      </c>
      <c r="U1936" s="1">
        <v>43479</v>
      </c>
      <c r="V1936" s="1">
        <v>43607</v>
      </c>
      <c r="W1936" t="s">
        <v>631</v>
      </c>
      <c r="X1936" t="s">
        <v>1929</v>
      </c>
      <c r="Y1936">
        <v>11</v>
      </c>
      <c r="Z1936">
        <v>10</v>
      </c>
      <c r="AA1936">
        <v>22</v>
      </c>
      <c r="AB1936">
        <v>45.454500000000003</v>
      </c>
      <c r="AC1936" t="s">
        <v>3811</v>
      </c>
      <c r="AD1936">
        <f>IF(ISBLANK(Source[[#This Row],[CrosslistID]]),1,1/COUNTIFS(Source[CrosslistID],Source[[#This Row],[CrosslistID]],Source[TermDesc],Source[[#This Row],[TermDesc]]))</f>
        <v>0.16666666666666666</v>
      </c>
      <c r="AE1936">
        <v>37</v>
      </c>
      <c r="AF1936">
        <v>40</v>
      </c>
      <c r="AG1936">
        <v>92.5</v>
      </c>
      <c r="AH1936">
        <v>92.5</v>
      </c>
      <c r="AI1936">
        <v>0.73299999999999998</v>
      </c>
      <c r="AJ1936">
        <v>0.73299999999999998</v>
      </c>
      <c r="AK1936">
        <v>0</v>
      </c>
      <c r="AL19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36">
        <f>IF(AND(Source[[#This Row],[Credit_Noncredit]]="Noncredit",Source[[#This Row],[FTEF]]&gt;0),Source[[#This Row],[NC XLST FTES]]*525/(437.5*Source[[#This Row],[FTEF]]),0)</f>
        <v>0</v>
      </c>
      <c r="AN1936">
        <f>IF(Source[[#This Row],[Credit_Noncredit]]="Credit",Source[[#This Row],[Census Enrollment]],Source[[#This Row],[Noncredit Avg. Attendance]])</f>
        <v>11</v>
      </c>
    </row>
    <row r="1937" spans="1:40" x14ac:dyDescent="0.25">
      <c r="A1937" t="s">
        <v>4581</v>
      </c>
      <c r="B1937" t="s">
        <v>886</v>
      </c>
      <c r="C1937" t="s">
        <v>632</v>
      </c>
      <c r="D1937" t="s">
        <v>1475</v>
      </c>
      <c r="E1937" s="4">
        <v>35322</v>
      </c>
      <c r="F1937" s="4" t="s">
        <v>1502</v>
      </c>
      <c r="G1937" s="4" t="s">
        <v>1537</v>
      </c>
      <c r="H1937" t="str">
        <f>CONCATENATE(Source[[#This Row],[Subject]],TRIM(Source[[#This Row],[Course]]))</f>
        <v>PE206A</v>
      </c>
      <c r="I1937" t="str">
        <f>VLOOKUP(Source[[#This Row],[SubjCrse]],'Courses and Categories'!$E$2:$G$1816,3,FALSE)</f>
        <v>Credit PE/Dance Activity</v>
      </c>
      <c r="J1937">
        <v>3</v>
      </c>
      <c r="K1937" t="s">
        <v>1538</v>
      </c>
      <c r="L1937" t="s">
        <v>39</v>
      </c>
      <c r="M1937" t="s">
        <v>1063</v>
      </c>
      <c r="N1937" t="s">
        <v>3730</v>
      </c>
      <c r="O1937">
        <v>810</v>
      </c>
      <c r="P1937">
        <v>900</v>
      </c>
      <c r="Q1937" t="s">
        <v>675</v>
      </c>
      <c r="R1937" t="s">
        <v>1525</v>
      </c>
      <c r="S1937" t="s">
        <v>134</v>
      </c>
      <c r="T1937">
        <v>1</v>
      </c>
      <c r="U1937" s="1">
        <v>43479</v>
      </c>
      <c r="V1937" s="1">
        <v>43607</v>
      </c>
      <c r="W1937" t="s">
        <v>631</v>
      </c>
      <c r="X1937" t="s">
        <v>1929</v>
      </c>
      <c r="Y1937">
        <v>6</v>
      </c>
      <c r="Z1937">
        <v>5</v>
      </c>
      <c r="AA1937">
        <v>18</v>
      </c>
      <c r="AB1937">
        <v>27.777799999999999</v>
      </c>
      <c r="AC1937" t="s">
        <v>5375</v>
      </c>
      <c r="AD1937">
        <f>IF(ISBLANK(Source[[#This Row],[CrosslistID]]),1,1/COUNTIFS(Source[CrosslistID],Source[[#This Row],[CrosslistID]],Source[TermDesc],Source[[#This Row],[TermDesc]]))</f>
        <v>5.8823529411764705E-2</v>
      </c>
      <c r="AE1937">
        <v>61</v>
      </c>
      <c r="AF1937">
        <v>65</v>
      </c>
      <c r="AG1937">
        <v>93.846199999999996</v>
      </c>
      <c r="AH1937">
        <v>93.846199999999996</v>
      </c>
      <c r="AI1937">
        <v>0.4</v>
      </c>
      <c r="AJ1937">
        <v>0.4</v>
      </c>
      <c r="AK1937">
        <v>0</v>
      </c>
      <c r="AL19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37">
        <f>IF(AND(Source[[#This Row],[Credit_Noncredit]]="Noncredit",Source[[#This Row],[FTEF]]&gt;0),Source[[#This Row],[NC XLST FTES]]*525/(437.5*Source[[#This Row],[FTEF]]),0)</f>
        <v>0</v>
      </c>
      <c r="AN1937">
        <f>IF(Source[[#This Row],[Credit_Noncredit]]="Credit",Source[[#This Row],[Census Enrollment]],Source[[#This Row],[Noncredit Avg. Attendance]])</f>
        <v>6</v>
      </c>
    </row>
    <row r="1938" spans="1:40" x14ac:dyDescent="0.25">
      <c r="A1938" t="s">
        <v>4581</v>
      </c>
      <c r="B1938" t="s">
        <v>886</v>
      </c>
      <c r="C1938" t="s">
        <v>632</v>
      </c>
      <c r="D1938" t="s">
        <v>1475</v>
      </c>
      <c r="E1938" s="4">
        <v>35324</v>
      </c>
      <c r="F1938" s="4" t="s">
        <v>1502</v>
      </c>
      <c r="G1938" s="4" t="s">
        <v>1537</v>
      </c>
      <c r="H1938" t="str">
        <f>CONCATENATE(Source[[#This Row],[Subject]],TRIM(Source[[#This Row],[Course]]))</f>
        <v>PE206A</v>
      </c>
      <c r="I1938" t="str">
        <f>VLOOKUP(Source[[#This Row],[SubjCrse]],'Courses and Categories'!$E$2:$G$1816,3,FALSE)</f>
        <v>Credit PE/Dance Activity</v>
      </c>
      <c r="J1938">
        <v>401</v>
      </c>
      <c r="K1938" t="s">
        <v>1538</v>
      </c>
      <c r="L1938" t="s">
        <v>39</v>
      </c>
      <c r="M1938" t="s">
        <v>1063</v>
      </c>
      <c r="N1938" t="s">
        <v>3731</v>
      </c>
      <c r="O1938">
        <v>810</v>
      </c>
      <c r="P1938">
        <v>900</v>
      </c>
      <c r="Q1938" t="s">
        <v>675</v>
      </c>
      <c r="R1938" t="s">
        <v>1525</v>
      </c>
      <c r="S1938" t="s">
        <v>134</v>
      </c>
      <c r="T1938" t="s">
        <v>44</v>
      </c>
      <c r="U1938" s="1">
        <v>43479</v>
      </c>
      <c r="V1938" s="1">
        <v>43539</v>
      </c>
      <c r="W1938" t="s">
        <v>631</v>
      </c>
      <c r="X1938" t="s">
        <v>905</v>
      </c>
      <c r="Y1938">
        <v>1</v>
      </c>
      <c r="Z1938">
        <v>2</v>
      </c>
      <c r="AA1938">
        <v>12</v>
      </c>
      <c r="AB1938">
        <v>16.666699999999999</v>
      </c>
      <c r="AC1938" t="s">
        <v>5375</v>
      </c>
      <c r="AD1938">
        <f>IF(ISBLANK(Source[[#This Row],[CrosslistID]]),1,1/COUNTIFS(Source[CrosslistID],Source[[#This Row],[CrosslistID]],Source[TermDesc],Source[[#This Row],[TermDesc]]))</f>
        <v>5.8823529411764705E-2</v>
      </c>
      <c r="AE1938">
        <v>61</v>
      </c>
      <c r="AF1938">
        <v>65</v>
      </c>
      <c r="AG1938">
        <v>93.846199999999996</v>
      </c>
      <c r="AH1938">
        <v>93.846199999999996</v>
      </c>
      <c r="AI1938">
        <v>6.5000000000000002E-2</v>
      </c>
      <c r="AJ1938">
        <v>6.5000000000000002E-2</v>
      </c>
      <c r="AK1938">
        <v>0</v>
      </c>
      <c r="AL19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38">
        <f>IF(AND(Source[[#This Row],[Credit_Noncredit]]="Noncredit",Source[[#This Row],[FTEF]]&gt;0),Source[[#This Row],[NC XLST FTES]]*525/(437.5*Source[[#This Row],[FTEF]]),0)</f>
        <v>0</v>
      </c>
      <c r="AN1938">
        <f>IF(Source[[#This Row],[Credit_Noncredit]]="Credit",Source[[#This Row],[Census Enrollment]],Source[[#This Row],[Noncredit Avg. Attendance]])</f>
        <v>1</v>
      </c>
    </row>
    <row r="1939" spans="1:40" x14ac:dyDescent="0.25">
      <c r="A1939" t="s">
        <v>4581</v>
      </c>
      <c r="B1939" t="s">
        <v>886</v>
      </c>
      <c r="C1939" t="s">
        <v>632</v>
      </c>
      <c r="D1939" t="s">
        <v>1475</v>
      </c>
      <c r="E1939" s="4">
        <v>36973</v>
      </c>
      <c r="F1939" s="4" t="s">
        <v>1502</v>
      </c>
      <c r="G1939" s="4" t="s">
        <v>1537</v>
      </c>
      <c r="H1939" t="str">
        <f>CONCATENATE(Source[[#This Row],[Subject]],TRIM(Source[[#This Row],[Course]]))</f>
        <v>PE206A</v>
      </c>
      <c r="I1939" t="str">
        <f>VLOOKUP(Source[[#This Row],[SubjCrse]],'Courses and Categories'!$E$2:$G$1816,3,FALSE)</f>
        <v>Credit PE/Dance Activity</v>
      </c>
      <c r="J1939">
        <v>402</v>
      </c>
      <c r="K1939" t="s">
        <v>1538</v>
      </c>
      <c r="L1939" t="s">
        <v>39</v>
      </c>
      <c r="M1939" t="s">
        <v>1063</v>
      </c>
      <c r="N1939" t="s">
        <v>3731</v>
      </c>
      <c r="O1939">
        <v>810</v>
      </c>
      <c r="P1939">
        <v>900</v>
      </c>
      <c r="Q1939" t="s">
        <v>675</v>
      </c>
      <c r="R1939" t="s">
        <v>1525</v>
      </c>
      <c r="S1939" t="s">
        <v>134</v>
      </c>
      <c r="T1939" t="s">
        <v>44</v>
      </c>
      <c r="U1939" s="1">
        <v>43542</v>
      </c>
      <c r="V1939" s="1">
        <v>43607</v>
      </c>
      <c r="W1939" t="s">
        <v>631</v>
      </c>
      <c r="X1939" t="s">
        <v>905</v>
      </c>
      <c r="Y1939">
        <v>2</v>
      </c>
      <c r="Z1939">
        <v>1</v>
      </c>
      <c r="AA1939">
        <v>20</v>
      </c>
      <c r="AB1939">
        <v>5</v>
      </c>
      <c r="AC1939" t="s">
        <v>5375</v>
      </c>
      <c r="AD1939">
        <f>IF(ISBLANK(Source[[#This Row],[CrosslistID]]),1,1/COUNTIFS(Source[CrosslistID],Source[[#This Row],[CrosslistID]],Source[TermDesc],Source[[#This Row],[TermDesc]]))</f>
        <v>5.8823529411764705E-2</v>
      </c>
      <c r="AE1939">
        <v>61</v>
      </c>
      <c r="AF1939">
        <v>65</v>
      </c>
      <c r="AG1939">
        <v>93.846199999999996</v>
      </c>
      <c r="AH1939">
        <v>93.846199999999996</v>
      </c>
      <c r="AI1939">
        <v>0.13</v>
      </c>
      <c r="AJ1939">
        <v>0.13</v>
      </c>
      <c r="AK1939">
        <v>0</v>
      </c>
      <c r="AL19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39">
        <f>IF(AND(Source[[#This Row],[Credit_Noncredit]]="Noncredit",Source[[#This Row],[FTEF]]&gt;0),Source[[#This Row],[NC XLST FTES]]*525/(437.5*Source[[#This Row],[FTEF]]),0)</f>
        <v>0</v>
      </c>
      <c r="AN1939">
        <f>IF(Source[[#This Row],[Credit_Noncredit]]="Credit",Source[[#This Row],[Census Enrollment]],Source[[#This Row],[Noncredit Avg. Attendance]])</f>
        <v>2</v>
      </c>
    </row>
    <row r="1940" spans="1:40" x14ac:dyDescent="0.25">
      <c r="A1940" t="s">
        <v>4581</v>
      </c>
      <c r="B1940" t="s">
        <v>886</v>
      </c>
      <c r="C1940" t="s">
        <v>632</v>
      </c>
      <c r="D1940" t="s">
        <v>1475</v>
      </c>
      <c r="E1940" s="4">
        <v>35325</v>
      </c>
      <c r="F1940" s="4" t="s">
        <v>1502</v>
      </c>
      <c r="G1940" s="4" t="s">
        <v>3733</v>
      </c>
      <c r="H1940" t="str">
        <f>CONCATENATE(Source[[#This Row],[Subject]],TRIM(Source[[#This Row],[Course]]))</f>
        <v>PE206B</v>
      </c>
      <c r="I1940" t="str">
        <f>VLOOKUP(Source[[#This Row],[SubjCrse]],'Courses and Categories'!$E$2:$G$1816,3,FALSE)</f>
        <v>Credit PE/Dance Activity</v>
      </c>
      <c r="J1940">
        <v>1</v>
      </c>
      <c r="K1940" t="s">
        <v>3734</v>
      </c>
      <c r="L1940" t="s">
        <v>39</v>
      </c>
      <c r="M1940" t="s">
        <v>1063</v>
      </c>
      <c r="N1940" t="s">
        <v>59</v>
      </c>
      <c r="O1940">
        <v>810</v>
      </c>
      <c r="P1940">
        <v>900</v>
      </c>
      <c r="Q1940" t="s">
        <v>675</v>
      </c>
      <c r="R1940" t="s">
        <v>1525</v>
      </c>
      <c r="S1940" t="s">
        <v>134</v>
      </c>
      <c r="T1940">
        <v>1</v>
      </c>
      <c r="U1940" s="1">
        <v>43479</v>
      </c>
      <c r="V1940" s="1">
        <v>43607</v>
      </c>
      <c r="W1940" t="s">
        <v>631</v>
      </c>
      <c r="X1940" t="s">
        <v>1929</v>
      </c>
      <c r="Y1940">
        <v>5</v>
      </c>
      <c r="Z1940">
        <v>4</v>
      </c>
      <c r="AA1940">
        <v>12</v>
      </c>
      <c r="AB1940">
        <v>33.333300000000001</v>
      </c>
      <c r="AC1940" t="s">
        <v>5375</v>
      </c>
      <c r="AD1940">
        <f>IF(ISBLANK(Source[[#This Row],[CrosslistID]]),1,1/COUNTIFS(Source[CrosslistID],Source[[#This Row],[CrosslistID]],Source[TermDesc],Source[[#This Row],[TermDesc]]))</f>
        <v>5.8823529411764705E-2</v>
      </c>
      <c r="AE1940">
        <v>61</v>
      </c>
      <c r="AF1940">
        <v>65</v>
      </c>
      <c r="AG1940">
        <v>93.846199999999996</v>
      </c>
      <c r="AH1940">
        <v>93.846199999999996</v>
      </c>
      <c r="AI1940">
        <v>0.33300000000000002</v>
      </c>
      <c r="AJ1940">
        <v>0.33300000000000002</v>
      </c>
      <c r="AK1940">
        <v>0</v>
      </c>
      <c r="AL19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40">
        <f>IF(AND(Source[[#This Row],[Credit_Noncredit]]="Noncredit",Source[[#This Row],[FTEF]]&gt;0),Source[[#This Row],[NC XLST FTES]]*525/(437.5*Source[[#This Row],[FTEF]]),0)</f>
        <v>0</v>
      </c>
      <c r="AN1940">
        <f>IF(Source[[#This Row],[Credit_Noncredit]]="Credit",Source[[#This Row],[Census Enrollment]],Source[[#This Row],[Noncredit Avg. Attendance]])</f>
        <v>5</v>
      </c>
    </row>
    <row r="1941" spans="1:40" x14ac:dyDescent="0.25">
      <c r="A1941" t="s">
        <v>4581</v>
      </c>
      <c r="B1941" t="s">
        <v>886</v>
      </c>
      <c r="C1941" t="s">
        <v>632</v>
      </c>
      <c r="D1941" t="s">
        <v>1475</v>
      </c>
      <c r="E1941" s="4">
        <v>35326</v>
      </c>
      <c r="F1941" s="4" t="s">
        <v>1502</v>
      </c>
      <c r="G1941" s="4" t="s">
        <v>3733</v>
      </c>
      <c r="H1941" t="str">
        <f>CONCATENATE(Source[[#This Row],[Subject]],TRIM(Source[[#This Row],[Course]]))</f>
        <v>PE206B</v>
      </c>
      <c r="I1941" t="str">
        <f>VLOOKUP(Source[[#This Row],[SubjCrse]],'Courses and Categories'!$E$2:$G$1816,3,FALSE)</f>
        <v>Credit PE/Dance Activity</v>
      </c>
      <c r="J1941">
        <v>2</v>
      </c>
      <c r="K1941" t="s">
        <v>3734</v>
      </c>
      <c r="L1941" t="s">
        <v>39</v>
      </c>
      <c r="M1941" t="s">
        <v>1063</v>
      </c>
      <c r="N1941" t="s">
        <v>59</v>
      </c>
      <c r="O1941">
        <v>1110</v>
      </c>
      <c r="P1941">
        <v>1200</v>
      </c>
      <c r="Q1941" t="s">
        <v>675</v>
      </c>
      <c r="R1941" t="s">
        <v>1525</v>
      </c>
      <c r="S1941" t="s">
        <v>134</v>
      </c>
      <c r="T1941">
        <v>1</v>
      </c>
      <c r="U1941" s="1">
        <v>43479</v>
      </c>
      <c r="V1941" s="1">
        <v>43607</v>
      </c>
      <c r="W1941" t="s">
        <v>631</v>
      </c>
      <c r="X1941" t="s">
        <v>1929</v>
      </c>
      <c r="Y1941">
        <v>4</v>
      </c>
      <c r="Z1941">
        <v>4</v>
      </c>
      <c r="AA1941">
        <v>10</v>
      </c>
      <c r="AB1941">
        <v>40</v>
      </c>
      <c r="AC1941" t="s">
        <v>3811</v>
      </c>
      <c r="AD1941">
        <f>IF(ISBLANK(Source[[#This Row],[CrosslistID]]),1,1/COUNTIFS(Source[CrosslistID],Source[[#This Row],[CrosslistID]],Source[TermDesc],Source[[#This Row],[TermDesc]]))</f>
        <v>0.16666666666666666</v>
      </c>
      <c r="AE1941">
        <v>37</v>
      </c>
      <c r="AF1941">
        <v>40</v>
      </c>
      <c r="AG1941">
        <v>92.5</v>
      </c>
      <c r="AH1941">
        <v>92.5</v>
      </c>
      <c r="AI1941">
        <v>0.26700000000000002</v>
      </c>
      <c r="AJ1941">
        <v>0.26700000000000002</v>
      </c>
      <c r="AK1941">
        <v>0</v>
      </c>
      <c r="AL19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41">
        <f>IF(AND(Source[[#This Row],[Credit_Noncredit]]="Noncredit",Source[[#This Row],[FTEF]]&gt;0),Source[[#This Row],[NC XLST FTES]]*525/(437.5*Source[[#This Row],[FTEF]]),0)</f>
        <v>0</v>
      </c>
      <c r="AN1941">
        <f>IF(Source[[#This Row],[Credit_Noncredit]]="Credit",Source[[#This Row],[Census Enrollment]],Source[[#This Row],[Noncredit Avg. Attendance]])</f>
        <v>4</v>
      </c>
    </row>
    <row r="1942" spans="1:40" x14ac:dyDescent="0.25">
      <c r="A1942" t="s">
        <v>4581</v>
      </c>
      <c r="B1942" t="s">
        <v>886</v>
      </c>
      <c r="C1942" t="s">
        <v>632</v>
      </c>
      <c r="D1942" t="s">
        <v>1475</v>
      </c>
      <c r="E1942" s="4">
        <v>35327</v>
      </c>
      <c r="F1942" s="4" t="s">
        <v>1502</v>
      </c>
      <c r="G1942" s="4" t="s">
        <v>3733</v>
      </c>
      <c r="H1942" t="str">
        <f>CONCATENATE(Source[[#This Row],[Subject]],TRIM(Source[[#This Row],[Course]]))</f>
        <v>PE206B</v>
      </c>
      <c r="I1942" t="str">
        <f>VLOOKUP(Source[[#This Row],[SubjCrse]],'Courses and Categories'!$E$2:$G$1816,3,FALSE)</f>
        <v>Credit PE/Dance Activity</v>
      </c>
      <c r="J1942">
        <v>3</v>
      </c>
      <c r="K1942" t="s">
        <v>3734</v>
      </c>
      <c r="L1942" t="s">
        <v>39</v>
      </c>
      <c r="M1942" t="s">
        <v>1063</v>
      </c>
      <c r="N1942" t="s">
        <v>3730</v>
      </c>
      <c r="O1942">
        <v>810</v>
      </c>
      <c r="P1942">
        <v>900</v>
      </c>
      <c r="Q1942" t="s">
        <v>675</v>
      </c>
      <c r="R1942" t="s">
        <v>1525</v>
      </c>
      <c r="S1942" t="s">
        <v>134</v>
      </c>
      <c r="T1942">
        <v>1</v>
      </c>
      <c r="U1942" s="1">
        <v>43479</v>
      </c>
      <c r="V1942" s="1">
        <v>43607</v>
      </c>
      <c r="W1942" t="s">
        <v>631</v>
      </c>
      <c r="X1942" t="s">
        <v>1929</v>
      </c>
      <c r="Y1942">
        <v>1</v>
      </c>
      <c r="Z1942">
        <v>1</v>
      </c>
      <c r="AA1942">
        <v>7</v>
      </c>
      <c r="AB1942">
        <v>14.2857</v>
      </c>
      <c r="AC1942" t="s">
        <v>5375</v>
      </c>
      <c r="AD1942">
        <f>IF(ISBLANK(Source[[#This Row],[CrosslistID]]),1,1/COUNTIFS(Source[CrosslistID],Source[[#This Row],[CrosslistID]],Source[TermDesc],Source[[#This Row],[TermDesc]]))</f>
        <v>5.8823529411764705E-2</v>
      </c>
      <c r="AE1942">
        <v>61</v>
      </c>
      <c r="AF1942">
        <v>65</v>
      </c>
      <c r="AG1942">
        <v>93.846199999999996</v>
      </c>
      <c r="AH1942">
        <v>93.846199999999996</v>
      </c>
      <c r="AI1942">
        <v>6.7000000000000004E-2</v>
      </c>
      <c r="AJ1942">
        <v>6.7000000000000004E-2</v>
      </c>
      <c r="AK1942">
        <v>0</v>
      </c>
      <c r="AL19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42">
        <f>IF(AND(Source[[#This Row],[Credit_Noncredit]]="Noncredit",Source[[#This Row],[FTEF]]&gt;0),Source[[#This Row],[NC XLST FTES]]*525/(437.5*Source[[#This Row],[FTEF]]),0)</f>
        <v>0</v>
      </c>
      <c r="AN1942">
        <f>IF(Source[[#This Row],[Credit_Noncredit]]="Credit",Source[[#This Row],[Census Enrollment]],Source[[#This Row],[Noncredit Avg. Attendance]])</f>
        <v>1</v>
      </c>
    </row>
    <row r="1943" spans="1:40" x14ac:dyDescent="0.25">
      <c r="A1943" t="s">
        <v>4581</v>
      </c>
      <c r="B1943" t="s">
        <v>886</v>
      </c>
      <c r="C1943" t="s">
        <v>632</v>
      </c>
      <c r="D1943" t="s">
        <v>1475</v>
      </c>
      <c r="E1943" s="4">
        <v>35329</v>
      </c>
      <c r="F1943" s="4" t="s">
        <v>1502</v>
      </c>
      <c r="G1943" s="4" t="s">
        <v>3733</v>
      </c>
      <c r="H1943" t="str">
        <f>CONCATENATE(Source[[#This Row],[Subject]],TRIM(Source[[#This Row],[Course]]))</f>
        <v>PE206B</v>
      </c>
      <c r="I1943" t="str">
        <f>VLOOKUP(Source[[#This Row],[SubjCrse]],'Courses and Categories'!$E$2:$G$1816,3,FALSE)</f>
        <v>Credit PE/Dance Activity</v>
      </c>
      <c r="J1943">
        <v>401</v>
      </c>
      <c r="K1943" t="s">
        <v>3734</v>
      </c>
      <c r="L1943" t="s">
        <v>39</v>
      </c>
      <c r="M1943" t="s">
        <v>1063</v>
      </c>
      <c r="N1943" t="s">
        <v>3731</v>
      </c>
      <c r="O1943">
        <v>810</v>
      </c>
      <c r="P1943">
        <v>900</v>
      </c>
      <c r="Q1943" t="s">
        <v>675</v>
      </c>
      <c r="R1943" t="s">
        <v>1525</v>
      </c>
      <c r="S1943" t="s">
        <v>134</v>
      </c>
      <c r="T1943">
        <v>1</v>
      </c>
      <c r="U1943" s="1">
        <v>43479</v>
      </c>
      <c r="V1943" s="1">
        <v>43607</v>
      </c>
      <c r="W1943" t="s">
        <v>631</v>
      </c>
      <c r="X1943" t="s">
        <v>1929</v>
      </c>
      <c r="Y1943">
        <v>1</v>
      </c>
      <c r="Z1943">
        <v>1</v>
      </c>
      <c r="AA1943">
        <v>0</v>
      </c>
      <c r="AB1943">
        <v>0</v>
      </c>
      <c r="AC1943" t="s">
        <v>5375</v>
      </c>
      <c r="AD1943">
        <f>IF(ISBLANK(Source[[#This Row],[CrosslistID]]),1,1/COUNTIFS(Source[CrosslistID],Source[[#This Row],[CrosslistID]],Source[TermDesc],Source[[#This Row],[TermDesc]]))</f>
        <v>5.8823529411764705E-2</v>
      </c>
      <c r="AE1943">
        <v>61</v>
      </c>
      <c r="AF1943">
        <v>65</v>
      </c>
      <c r="AG1943">
        <v>93.846199999999996</v>
      </c>
      <c r="AH1943">
        <v>93.846199999999996</v>
      </c>
      <c r="AI1943">
        <v>0.13300000000000001</v>
      </c>
      <c r="AJ1943">
        <v>0.13300000000000001</v>
      </c>
      <c r="AK1943">
        <v>0</v>
      </c>
      <c r="AL19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43">
        <f>IF(AND(Source[[#This Row],[Credit_Noncredit]]="Noncredit",Source[[#This Row],[FTEF]]&gt;0),Source[[#This Row],[NC XLST FTES]]*525/(437.5*Source[[#This Row],[FTEF]]),0)</f>
        <v>0</v>
      </c>
      <c r="AN1943">
        <f>IF(Source[[#This Row],[Credit_Noncredit]]="Credit",Source[[#This Row],[Census Enrollment]],Source[[#This Row],[Noncredit Avg. Attendance]])</f>
        <v>1</v>
      </c>
    </row>
    <row r="1944" spans="1:40" x14ac:dyDescent="0.25">
      <c r="A1944" t="s">
        <v>4581</v>
      </c>
      <c r="B1944" t="s">
        <v>886</v>
      </c>
      <c r="C1944" t="s">
        <v>632</v>
      </c>
      <c r="D1944" t="s">
        <v>1475</v>
      </c>
      <c r="E1944" s="4">
        <v>35330</v>
      </c>
      <c r="F1944" s="4" t="s">
        <v>1502</v>
      </c>
      <c r="G1944" s="4" t="s">
        <v>3735</v>
      </c>
      <c r="H1944" t="str">
        <f>CONCATENATE(Source[[#This Row],[Subject]],TRIM(Source[[#This Row],[Course]]))</f>
        <v>PE206C</v>
      </c>
      <c r="I1944" t="str">
        <f>VLOOKUP(Source[[#This Row],[SubjCrse]],'Courses and Categories'!$E$2:$G$1816,3,FALSE)</f>
        <v>Credit PE/Dance Activity</v>
      </c>
      <c r="J1944">
        <v>1</v>
      </c>
      <c r="K1944" t="s">
        <v>3736</v>
      </c>
      <c r="L1944" t="s">
        <v>39</v>
      </c>
      <c r="M1944" t="s">
        <v>1063</v>
      </c>
      <c r="N1944" t="s">
        <v>59</v>
      </c>
      <c r="O1944">
        <v>810</v>
      </c>
      <c r="P1944">
        <v>900</v>
      </c>
      <c r="Q1944" t="s">
        <v>675</v>
      </c>
      <c r="R1944" t="s">
        <v>1525</v>
      </c>
      <c r="S1944" t="s">
        <v>134</v>
      </c>
      <c r="T1944">
        <v>1</v>
      </c>
      <c r="U1944" s="1">
        <v>43479</v>
      </c>
      <c r="V1944" s="1">
        <v>43607</v>
      </c>
      <c r="W1944" t="s">
        <v>631</v>
      </c>
      <c r="X1944" t="s">
        <v>1929</v>
      </c>
      <c r="Y1944">
        <v>0</v>
      </c>
      <c r="Z1944">
        <v>0</v>
      </c>
      <c r="AA1944">
        <v>6</v>
      </c>
      <c r="AB1944">
        <v>0</v>
      </c>
      <c r="AC1944" t="s">
        <v>5375</v>
      </c>
      <c r="AD1944">
        <f>IF(ISBLANK(Source[[#This Row],[CrosslistID]]),1,1/COUNTIFS(Source[CrosslistID],Source[[#This Row],[CrosslistID]],Source[TermDesc],Source[[#This Row],[TermDesc]]))</f>
        <v>5.8823529411764705E-2</v>
      </c>
      <c r="AE1944">
        <v>61</v>
      </c>
      <c r="AF1944">
        <v>65</v>
      </c>
      <c r="AG1944">
        <v>93.846199999999996</v>
      </c>
      <c r="AH1944">
        <v>93.846199999999996</v>
      </c>
      <c r="AI1944">
        <v>0</v>
      </c>
      <c r="AJ1944">
        <v>0</v>
      </c>
      <c r="AK1944">
        <v>0</v>
      </c>
      <c r="AL19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44">
        <f>IF(AND(Source[[#This Row],[Credit_Noncredit]]="Noncredit",Source[[#This Row],[FTEF]]&gt;0),Source[[#This Row],[NC XLST FTES]]*525/(437.5*Source[[#This Row],[FTEF]]),0)</f>
        <v>0</v>
      </c>
      <c r="AN1944">
        <f>IF(Source[[#This Row],[Credit_Noncredit]]="Credit",Source[[#This Row],[Census Enrollment]],Source[[#This Row],[Noncredit Avg. Attendance]])</f>
        <v>0</v>
      </c>
    </row>
    <row r="1945" spans="1:40" x14ac:dyDescent="0.25">
      <c r="A1945" t="s">
        <v>4581</v>
      </c>
      <c r="B1945" t="s">
        <v>886</v>
      </c>
      <c r="C1945" t="s">
        <v>632</v>
      </c>
      <c r="D1945" t="s">
        <v>1475</v>
      </c>
      <c r="E1945" s="4">
        <v>35331</v>
      </c>
      <c r="F1945" s="4" t="s">
        <v>1502</v>
      </c>
      <c r="G1945" s="4" t="s">
        <v>3735</v>
      </c>
      <c r="H1945" t="str">
        <f>CONCATENATE(Source[[#This Row],[Subject]],TRIM(Source[[#This Row],[Course]]))</f>
        <v>PE206C</v>
      </c>
      <c r="I1945" t="str">
        <f>VLOOKUP(Source[[#This Row],[SubjCrse]],'Courses and Categories'!$E$2:$G$1816,3,FALSE)</f>
        <v>Credit PE/Dance Activity</v>
      </c>
      <c r="J1945">
        <v>2</v>
      </c>
      <c r="K1945" t="s">
        <v>3736</v>
      </c>
      <c r="L1945" t="s">
        <v>39</v>
      </c>
      <c r="M1945" t="s">
        <v>1063</v>
      </c>
      <c r="N1945" t="s">
        <v>3730</v>
      </c>
      <c r="O1945">
        <v>810</v>
      </c>
      <c r="P1945">
        <v>900</v>
      </c>
      <c r="Q1945" t="s">
        <v>675</v>
      </c>
      <c r="R1945" t="s">
        <v>1525</v>
      </c>
      <c r="S1945" t="s">
        <v>134</v>
      </c>
      <c r="T1945">
        <v>1</v>
      </c>
      <c r="U1945" s="1">
        <v>43479</v>
      </c>
      <c r="V1945" s="1">
        <v>43607</v>
      </c>
      <c r="W1945" t="s">
        <v>631</v>
      </c>
      <c r="X1945" t="s">
        <v>1929</v>
      </c>
      <c r="Y1945">
        <v>2</v>
      </c>
      <c r="Z1945">
        <v>2</v>
      </c>
      <c r="AA1945">
        <v>5</v>
      </c>
      <c r="AB1945">
        <v>40</v>
      </c>
      <c r="AC1945" t="s">
        <v>5375</v>
      </c>
      <c r="AD1945">
        <f>IF(ISBLANK(Source[[#This Row],[CrosslistID]]),1,1/COUNTIFS(Source[CrosslistID],Source[[#This Row],[CrosslistID]],Source[TermDesc],Source[[#This Row],[TermDesc]]))</f>
        <v>5.8823529411764705E-2</v>
      </c>
      <c r="AE1945">
        <v>61</v>
      </c>
      <c r="AF1945">
        <v>65</v>
      </c>
      <c r="AG1945">
        <v>93.846199999999996</v>
      </c>
      <c r="AH1945">
        <v>93.846199999999996</v>
      </c>
      <c r="AI1945">
        <v>0.13300000000000001</v>
      </c>
      <c r="AJ1945">
        <v>0.13300000000000001</v>
      </c>
      <c r="AK1945">
        <v>0</v>
      </c>
      <c r="AL19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45">
        <f>IF(AND(Source[[#This Row],[Credit_Noncredit]]="Noncredit",Source[[#This Row],[FTEF]]&gt;0),Source[[#This Row],[NC XLST FTES]]*525/(437.5*Source[[#This Row],[FTEF]]),0)</f>
        <v>0</v>
      </c>
      <c r="AN1945">
        <f>IF(Source[[#This Row],[Credit_Noncredit]]="Credit",Source[[#This Row],[Census Enrollment]],Source[[#This Row],[Noncredit Avg. Attendance]])</f>
        <v>2</v>
      </c>
    </row>
    <row r="1946" spans="1:40" x14ac:dyDescent="0.25">
      <c r="A1946" t="s">
        <v>4581</v>
      </c>
      <c r="B1946" t="s">
        <v>886</v>
      </c>
      <c r="C1946" t="s">
        <v>632</v>
      </c>
      <c r="D1946" t="s">
        <v>1475</v>
      </c>
      <c r="E1946" s="4">
        <v>39040</v>
      </c>
      <c r="F1946" s="4" t="s">
        <v>1502</v>
      </c>
      <c r="G1946" s="4" t="s">
        <v>3735</v>
      </c>
      <c r="H1946" t="str">
        <f>CONCATENATE(Source[[#This Row],[Subject]],TRIM(Source[[#This Row],[Course]]))</f>
        <v>PE206C</v>
      </c>
      <c r="I1946" t="str">
        <f>VLOOKUP(Source[[#This Row],[SubjCrse]],'Courses and Categories'!$E$2:$G$1816,3,FALSE)</f>
        <v>Credit PE/Dance Activity</v>
      </c>
      <c r="J1946">
        <v>3</v>
      </c>
      <c r="K1946" t="s">
        <v>3736</v>
      </c>
      <c r="L1946" t="s">
        <v>39</v>
      </c>
      <c r="M1946" t="s">
        <v>1063</v>
      </c>
      <c r="N1946" t="s">
        <v>59</v>
      </c>
      <c r="O1946">
        <v>1110</v>
      </c>
      <c r="P1946">
        <v>1200</v>
      </c>
      <c r="Q1946" t="s">
        <v>675</v>
      </c>
      <c r="R1946" t="s">
        <v>1525</v>
      </c>
      <c r="S1946" t="s">
        <v>134</v>
      </c>
      <c r="T1946">
        <v>1</v>
      </c>
      <c r="U1946" s="1">
        <v>43479</v>
      </c>
      <c r="V1946" s="1">
        <v>43607</v>
      </c>
      <c r="W1946" t="s">
        <v>631</v>
      </c>
      <c r="X1946" t="s">
        <v>1929</v>
      </c>
      <c r="Y1946">
        <v>1</v>
      </c>
      <c r="Z1946">
        <v>1</v>
      </c>
      <c r="AA1946">
        <v>10</v>
      </c>
      <c r="AB1946">
        <v>10</v>
      </c>
      <c r="AC1946" t="s">
        <v>3811</v>
      </c>
      <c r="AD1946">
        <f>IF(ISBLANK(Source[[#This Row],[CrosslistID]]),1,1/COUNTIFS(Source[CrosslistID],Source[[#This Row],[CrosslistID]],Source[TermDesc],Source[[#This Row],[TermDesc]]))</f>
        <v>0.16666666666666666</v>
      </c>
      <c r="AE1946">
        <v>37</v>
      </c>
      <c r="AF1946">
        <v>40</v>
      </c>
      <c r="AG1946">
        <v>92.5</v>
      </c>
      <c r="AH1946">
        <v>92.5</v>
      </c>
      <c r="AI1946">
        <v>6.7000000000000004E-2</v>
      </c>
      <c r="AJ1946">
        <v>6.7000000000000004E-2</v>
      </c>
      <c r="AK1946">
        <v>0</v>
      </c>
      <c r="AL19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46">
        <f>IF(AND(Source[[#This Row],[Credit_Noncredit]]="Noncredit",Source[[#This Row],[FTEF]]&gt;0),Source[[#This Row],[NC XLST FTES]]*525/(437.5*Source[[#This Row],[FTEF]]),0)</f>
        <v>0</v>
      </c>
      <c r="AN1946">
        <f>IF(Source[[#This Row],[Credit_Noncredit]]="Credit",Source[[#This Row],[Census Enrollment]],Source[[#This Row],[Noncredit Avg. Attendance]])</f>
        <v>1</v>
      </c>
    </row>
    <row r="1947" spans="1:40" x14ac:dyDescent="0.25">
      <c r="A1947" t="s">
        <v>4581</v>
      </c>
      <c r="B1947" t="s">
        <v>886</v>
      </c>
      <c r="C1947" t="s">
        <v>632</v>
      </c>
      <c r="D1947" t="s">
        <v>1475</v>
      </c>
      <c r="E1947" s="4">
        <v>37302</v>
      </c>
      <c r="F1947" s="4" t="s">
        <v>1502</v>
      </c>
      <c r="G1947" s="4" t="s">
        <v>1539</v>
      </c>
      <c r="H1947" t="str">
        <f>CONCATENATE(Source[[#This Row],[Subject]],TRIM(Source[[#This Row],[Course]]))</f>
        <v>PE207A</v>
      </c>
      <c r="I1947" t="str">
        <f>VLOOKUP(Source[[#This Row],[SubjCrse]],'Courses and Categories'!$E$2:$G$1816,3,FALSE)</f>
        <v>Credit PE/Dance Activity</v>
      </c>
      <c r="J1947">
        <v>1</v>
      </c>
      <c r="K1947" t="s">
        <v>1540</v>
      </c>
      <c r="L1947" t="s">
        <v>39</v>
      </c>
      <c r="M1947" t="s">
        <v>1063</v>
      </c>
      <c r="N1947" t="s">
        <v>105</v>
      </c>
      <c r="O1947">
        <v>910</v>
      </c>
      <c r="P1947">
        <v>1000</v>
      </c>
      <c r="Q1947" t="s">
        <v>675</v>
      </c>
      <c r="R1947" t="s">
        <v>1525</v>
      </c>
      <c r="S1947" t="s">
        <v>134</v>
      </c>
      <c r="T1947">
        <v>1</v>
      </c>
      <c r="U1947" s="1">
        <v>43479</v>
      </c>
      <c r="V1947" s="1">
        <v>43607</v>
      </c>
      <c r="W1947" t="s">
        <v>3700</v>
      </c>
      <c r="X1947" t="s">
        <v>1929</v>
      </c>
      <c r="Y1947">
        <v>16</v>
      </c>
      <c r="Z1947">
        <v>15</v>
      </c>
      <c r="AA1947">
        <v>20</v>
      </c>
      <c r="AB1947">
        <v>75</v>
      </c>
      <c r="AC1947" t="s">
        <v>3648</v>
      </c>
      <c r="AD1947">
        <f>IF(ISBLANK(Source[[#This Row],[CrosslistID]]),1,1/COUNTIFS(Source[CrosslistID],Source[[#This Row],[CrosslistID]],Source[TermDesc],Source[[#This Row],[TermDesc]]))</f>
        <v>0.5</v>
      </c>
      <c r="AE1947">
        <v>17</v>
      </c>
      <c r="AF1947">
        <v>40</v>
      </c>
      <c r="AG1947">
        <v>42.5</v>
      </c>
      <c r="AH1947">
        <v>42.5</v>
      </c>
      <c r="AI1947">
        <v>1</v>
      </c>
      <c r="AJ1947">
        <v>1.0667</v>
      </c>
      <c r="AK1947">
        <v>0</v>
      </c>
      <c r="AL19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47">
        <f>IF(AND(Source[[#This Row],[Credit_Noncredit]]="Noncredit",Source[[#This Row],[FTEF]]&gt;0),Source[[#This Row],[NC XLST FTES]]*525/(437.5*Source[[#This Row],[FTEF]]),0)</f>
        <v>0</v>
      </c>
      <c r="AN1947">
        <f>IF(Source[[#This Row],[Credit_Noncredit]]="Credit",Source[[#This Row],[Census Enrollment]],Source[[#This Row],[Noncredit Avg. Attendance]])</f>
        <v>16</v>
      </c>
    </row>
    <row r="1948" spans="1:40" x14ac:dyDescent="0.25">
      <c r="A1948" t="s">
        <v>4581</v>
      </c>
      <c r="B1948" t="s">
        <v>886</v>
      </c>
      <c r="C1948" t="s">
        <v>632</v>
      </c>
      <c r="D1948" t="s">
        <v>1475</v>
      </c>
      <c r="E1948" s="4">
        <v>36834</v>
      </c>
      <c r="F1948" s="4" t="s">
        <v>1502</v>
      </c>
      <c r="G1948" s="4" t="s">
        <v>1539</v>
      </c>
      <c r="H1948" t="str">
        <f>CONCATENATE(Source[[#This Row],[Subject]],TRIM(Source[[#This Row],[Course]]))</f>
        <v>PE207A</v>
      </c>
      <c r="I1948" t="str">
        <f>VLOOKUP(Source[[#This Row],[SubjCrse]],'Courses and Categories'!$E$2:$G$1816,3,FALSE)</f>
        <v>Credit PE/Dance Activity</v>
      </c>
      <c r="J1948">
        <v>2</v>
      </c>
      <c r="K1948" t="s">
        <v>1540</v>
      </c>
      <c r="L1948" t="s">
        <v>39</v>
      </c>
      <c r="M1948" t="s">
        <v>1063</v>
      </c>
      <c r="N1948" t="s">
        <v>59</v>
      </c>
      <c r="O1948">
        <v>810</v>
      </c>
      <c r="P1948">
        <v>900</v>
      </c>
      <c r="Q1948" t="s">
        <v>675</v>
      </c>
      <c r="R1948">
        <v>207</v>
      </c>
      <c r="S1948" t="s">
        <v>134</v>
      </c>
      <c r="T1948">
        <v>1</v>
      </c>
      <c r="U1948" s="1">
        <v>43479</v>
      </c>
      <c r="V1948" s="1">
        <v>43607</v>
      </c>
      <c r="W1948" t="s">
        <v>1094</v>
      </c>
      <c r="X1948" t="s">
        <v>1929</v>
      </c>
      <c r="Y1948">
        <v>16</v>
      </c>
      <c r="Z1948">
        <v>10</v>
      </c>
      <c r="AA1948">
        <v>20</v>
      </c>
      <c r="AB1948">
        <v>50</v>
      </c>
      <c r="AC1948" t="s">
        <v>5373</v>
      </c>
      <c r="AD1948">
        <f>IF(ISBLANK(Source[[#This Row],[CrosslistID]]),1,1/COUNTIFS(Source[CrosslistID],Source[[#This Row],[CrosslistID]],Source[TermDesc],Source[[#This Row],[TermDesc]]))</f>
        <v>0.5</v>
      </c>
      <c r="AE1948">
        <v>20</v>
      </c>
      <c r="AF1948">
        <v>30</v>
      </c>
      <c r="AG1948">
        <v>66.666700000000006</v>
      </c>
      <c r="AH1948">
        <v>66.666700000000006</v>
      </c>
      <c r="AI1948">
        <v>1</v>
      </c>
      <c r="AJ1948">
        <v>1.0667</v>
      </c>
      <c r="AK1948">
        <v>0</v>
      </c>
      <c r="AL19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48">
        <f>IF(AND(Source[[#This Row],[Credit_Noncredit]]="Noncredit",Source[[#This Row],[FTEF]]&gt;0),Source[[#This Row],[NC XLST FTES]]*525/(437.5*Source[[#This Row],[FTEF]]),0)</f>
        <v>0</v>
      </c>
      <c r="AN1948">
        <f>IF(Source[[#This Row],[Credit_Noncredit]]="Credit",Source[[#This Row],[Census Enrollment]],Source[[#This Row],[Noncredit Avg. Attendance]])</f>
        <v>16</v>
      </c>
    </row>
    <row r="1949" spans="1:40" x14ac:dyDescent="0.25">
      <c r="A1949" t="s">
        <v>4581</v>
      </c>
      <c r="B1949" t="s">
        <v>886</v>
      </c>
      <c r="C1949" t="s">
        <v>632</v>
      </c>
      <c r="D1949" t="s">
        <v>1475</v>
      </c>
      <c r="E1949" s="4">
        <v>37303</v>
      </c>
      <c r="F1949" s="4" t="s">
        <v>1502</v>
      </c>
      <c r="G1949" s="4" t="s">
        <v>1539</v>
      </c>
      <c r="H1949" t="str">
        <f>CONCATENATE(Source[[#This Row],[Subject]],TRIM(Source[[#This Row],[Course]]))</f>
        <v>PE207A</v>
      </c>
      <c r="I1949" t="str">
        <f>VLOOKUP(Source[[#This Row],[SubjCrse]],'Courses and Categories'!$E$2:$G$1816,3,FALSE)</f>
        <v>Credit PE/Dance Activity</v>
      </c>
      <c r="J1949">
        <v>3</v>
      </c>
      <c r="K1949" t="s">
        <v>1540</v>
      </c>
      <c r="L1949" t="s">
        <v>39</v>
      </c>
      <c r="M1949" t="s">
        <v>1063</v>
      </c>
      <c r="N1949" t="s">
        <v>59</v>
      </c>
      <c r="O1949">
        <v>1010</v>
      </c>
      <c r="P1949">
        <v>1100</v>
      </c>
      <c r="Q1949" t="s">
        <v>675</v>
      </c>
      <c r="R1949" t="s">
        <v>1525</v>
      </c>
      <c r="S1949" t="s">
        <v>134</v>
      </c>
      <c r="T1949">
        <v>1</v>
      </c>
      <c r="U1949" s="1">
        <v>43479</v>
      </c>
      <c r="V1949" s="1">
        <v>43607</v>
      </c>
      <c r="W1949" t="s">
        <v>1504</v>
      </c>
      <c r="X1949" t="s">
        <v>1929</v>
      </c>
      <c r="Y1949">
        <v>10</v>
      </c>
      <c r="Z1949">
        <v>10</v>
      </c>
      <c r="AA1949">
        <v>20</v>
      </c>
      <c r="AB1949">
        <v>50</v>
      </c>
      <c r="AC1949" t="s">
        <v>5374</v>
      </c>
      <c r="AD1949">
        <f>IF(ISBLANK(Source[[#This Row],[CrosslistID]]),1,1/COUNTIFS(Source[CrosslistID],Source[[#This Row],[CrosslistID]],Source[TermDesc],Source[[#This Row],[TermDesc]]))</f>
        <v>0.5</v>
      </c>
      <c r="AE1949">
        <v>22</v>
      </c>
      <c r="AF1949">
        <v>30</v>
      </c>
      <c r="AG1949">
        <v>73.333299999999994</v>
      </c>
      <c r="AH1949">
        <v>73.333299999999994</v>
      </c>
      <c r="AI1949">
        <v>0.66700000000000004</v>
      </c>
      <c r="AJ1949">
        <v>0.66700000000000004</v>
      </c>
      <c r="AK1949">
        <v>0.1</v>
      </c>
      <c r="AL19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49">
        <f>IF(AND(Source[[#This Row],[Credit_Noncredit]]="Noncredit",Source[[#This Row],[FTEF]]&gt;0),Source[[#This Row],[NC XLST FTES]]*525/(437.5*Source[[#This Row],[FTEF]]),0)</f>
        <v>0</v>
      </c>
      <c r="AN1949">
        <f>IF(Source[[#This Row],[Credit_Noncredit]]="Credit",Source[[#This Row],[Census Enrollment]],Source[[#This Row],[Noncredit Avg. Attendance]])</f>
        <v>10</v>
      </c>
    </row>
    <row r="1950" spans="1:40" x14ac:dyDescent="0.25">
      <c r="A1950" t="s">
        <v>4581</v>
      </c>
      <c r="B1950" t="s">
        <v>886</v>
      </c>
      <c r="C1950" t="s">
        <v>632</v>
      </c>
      <c r="D1950" t="s">
        <v>1475</v>
      </c>
      <c r="E1950" s="4">
        <v>36237</v>
      </c>
      <c r="F1950" s="4" t="s">
        <v>1502</v>
      </c>
      <c r="G1950" s="4" t="s">
        <v>3737</v>
      </c>
      <c r="H1950" t="str">
        <f>CONCATENATE(Source[[#This Row],[Subject]],TRIM(Source[[#This Row],[Course]]))</f>
        <v>PE210A</v>
      </c>
      <c r="I1950" t="str">
        <f>VLOOKUP(Source[[#This Row],[SubjCrse]],'Courses and Categories'!$E$2:$G$1816,3,FALSE)</f>
        <v>Credit PE/Dance Activity</v>
      </c>
      <c r="J1950">
        <v>1</v>
      </c>
      <c r="K1950" t="s">
        <v>3738</v>
      </c>
      <c r="L1950" t="s">
        <v>39</v>
      </c>
      <c r="M1950" t="s">
        <v>1063</v>
      </c>
      <c r="N1950" t="s">
        <v>105</v>
      </c>
      <c r="O1950">
        <v>1610</v>
      </c>
      <c r="P1950">
        <v>1700</v>
      </c>
      <c r="Q1950" t="s">
        <v>675</v>
      </c>
      <c r="S1950" t="s">
        <v>134</v>
      </c>
      <c r="T1950">
        <v>1</v>
      </c>
      <c r="U1950" s="1">
        <v>43479</v>
      </c>
      <c r="V1950" s="1">
        <v>43607</v>
      </c>
      <c r="W1950" t="s">
        <v>3627</v>
      </c>
      <c r="X1950" t="s">
        <v>1929</v>
      </c>
      <c r="Y1950">
        <v>31</v>
      </c>
      <c r="Z1950">
        <v>29</v>
      </c>
      <c r="AA1950">
        <v>20</v>
      </c>
      <c r="AB1950">
        <v>145</v>
      </c>
      <c r="AD1950">
        <f>IF(ISBLANK(Source[[#This Row],[CrosslistID]]),1,1/COUNTIFS(Source[CrosslistID],Source[[#This Row],[CrosslistID]],Source[TermDesc],Source[[#This Row],[TermDesc]]))</f>
        <v>1</v>
      </c>
      <c r="AG1950">
        <v>0</v>
      </c>
      <c r="AH1950">
        <v>145</v>
      </c>
      <c r="AI1950">
        <v>2</v>
      </c>
      <c r="AJ1950">
        <v>2.0667</v>
      </c>
      <c r="AK1950">
        <v>0.1</v>
      </c>
      <c r="AL19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50">
        <f>IF(AND(Source[[#This Row],[Credit_Noncredit]]="Noncredit",Source[[#This Row],[FTEF]]&gt;0),Source[[#This Row],[NC XLST FTES]]*525/(437.5*Source[[#This Row],[FTEF]]),0)</f>
        <v>0</v>
      </c>
      <c r="AN1950">
        <f>IF(Source[[#This Row],[Credit_Noncredit]]="Credit",Source[[#This Row],[Census Enrollment]],Source[[#This Row],[Noncredit Avg. Attendance]])</f>
        <v>31</v>
      </c>
    </row>
    <row r="1951" spans="1:40" x14ac:dyDescent="0.25">
      <c r="A1951" t="s">
        <v>4581</v>
      </c>
      <c r="B1951" t="s">
        <v>886</v>
      </c>
      <c r="C1951" t="s">
        <v>632</v>
      </c>
      <c r="D1951" t="s">
        <v>1475</v>
      </c>
      <c r="E1951" s="4">
        <v>36238</v>
      </c>
      <c r="F1951" s="4" t="s">
        <v>1502</v>
      </c>
      <c r="G1951" s="4" t="s">
        <v>3739</v>
      </c>
      <c r="H1951" t="str">
        <f>CONCATENATE(Source[[#This Row],[Subject]],TRIM(Source[[#This Row],[Course]]))</f>
        <v>PE210B</v>
      </c>
      <c r="I1951" t="str">
        <f>VLOOKUP(Source[[#This Row],[SubjCrse]],'Courses and Categories'!$E$2:$G$1816,3,FALSE)</f>
        <v>Credit PE/Dance Activity</v>
      </c>
      <c r="J1951">
        <v>1</v>
      </c>
      <c r="K1951" t="s">
        <v>3740</v>
      </c>
      <c r="L1951" t="s">
        <v>39</v>
      </c>
      <c r="M1951" t="s">
        <v>1063</v>
      </c>
      <c r="N1951" t="s">
        <v>180</v>
      </c>
      <c r="O1951">
        <v>1410</v>
      </c>
      <c r="P1951">
        <v>1600</v>
      </c>
      <c r="Q1951" t="s">
        <v>675</v>
      </c>
      <c r="R1951">
        <v>207</v>
      </c>
      <c r="S1951" t="s">
        <v>134</v>
      </c>
      <c r="T1951">
        <v>1</v>
      </c>
      <c r="U1951" s="1">
        <v>43479</v>
      </c>
      <c r="V1951" s="1">
        <v>43607</v>
      </c>
      <c r="W1951" t="s">
        <v>3627</v>
      </c>
      <c r="X1951" t="s">
        <v>1929</v>
      </c>
      <c r="Y1951">
        <v>23</v>
      </c>
      <c r="Z1951">
        <v>22</v>
      </c>
      <c r="AA1951">
        <v>30</v>
      </c>
      <c r="AB1951">
        <v>73.333299999999994</v>
      </c>
      <c r="AD1951">
        <f>IF(ISBLANK(Source[[#This Row],[CrosslistID]]),1,1/COUNTIFS(Source[CrosslistID],Source[[#This Row],[CrosslistID]],Source[TermDesc],Source[[#This Row],[TermDesc]]))</f>
        <v>1</v>
      </c>
      <c r="AG1951">
        <v>0</v>
      </c>
      <c r="AH1951">
        <v>73.333299999999994</v>
      </c>
      <c r="AI1951">
        <v>1.5329999999999999</v>
      </c>
      <c r="AJ1951">
        <v>1.5329999999999999</v>
      </c>
      <c r="AK1951">
        <v>0.1</v>
      </c>
      <c r="AL19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51">
        <f>IF(AND(Source[[#This Row],[Credit_Noncredit]]="Noncredit",Source[[#This Row],[FTEF]]&gt;0),Source[[#This Row],[NC XLST FTES]]*525/(437.5*Source[[#This Row],[FTEF]]),0)</f>
        <v>0</v>
      </c>
      <c r="AN1951">
        <f>IF(Source[[#This Row],[Credit_Noncredit]]="Credit",Source[[#This Row],[Census Enrollment]],Source[[#This Row],[Noncredit Avg. Attendance]])</f>
        <v>23</v>
      </c>
    </row>
    <row r="1952" spans="1:40" x14ac:dyDescent="0.25">
      <c r="A1952" t="s">
        <v>4581</v>
      </c>
      <c r="B1952" t="s">
        <v>886</v>
      </c>
      <c r="C1952" t="s">
        <v>632</v>
      </c>
      <c r="D1952" t="s">
        <v>1475</v>
      </c>
      <c r="E1952" s="4">
        <v>36930</v>
      </c>
      <c r="F1952" s="4" t="s">
        <v>1502</v>
      </c>
      <c r="G1952" s="4" t="s">
        <v>1541</v>
      </c>
      <c r="H1952" t="str">
        <f>CONCATENATE(Source[[#This Row],[Subject]],TRIM(Source[[#This Row],[Course]]))</f>
        <v>PE212C</v>
      </c>
      <c r="I1952" t="str">
        <f>VLOOKUP(Source[[#This Row],[SubjCrse]],'Courses and Categories'!$E$2:$G$1816,3,FALSE)</f>
        <v>Credit PE/Dance Activity</v>
      </c>
      <c r="J1952">
        <v>1</v>
      </c>
      <c r="K1952" t="s">
        <v>1542</v>
      </c>
      <c r="L1952" t="s">
        <v>39</v>
      </c>
      <c r="M1952" t="s">
        <v>1063</v>
      </c>
      <c r="N1952" t="s">
        <v>42</v>
      </c>
      <c r="O1952" t="s">
        <v>42</v>
      </c>
      <c r="P1952" t="s">
        <v>42</v>
      </c>
      <c r="Q1952" t="s">
        <v>675</v>
      </c>
      <c r="R1952">
        <v>160</v>
      </c>
      <c r="S1952" t="s">
        <v>134</v>
      </c>
      <c r="T1952">
        <v>1</v>
      </c>
      <c r="U1952" s="1">
        <v>43479</v>
      </c>
      <c r="V1952" s="1">
        <v>43607</v>
      </c>
      <c r="W1952" t="s">
        <v>1507</v>
      </c>
      <c r="X1952" t="s">
        <v>46</v>
      </c>
      <c r="Y1952">
        <v>30</v>
      </c>
      <c r="Z1952">
        <v>20</v>
      </c>
      <c r="AA1952">
        <v>20</v>
      </c>
      <c r="AB1952">
        <v>100</v>
      </c>
      <c r="AD1952">
        <f>IF(ISBLANK(Source[[#This Row],[CrosslistID]]),1,1/COUNTIFS(Source[CrosslistID],Source[[#This Row],[CrosslistID]],Source[TermDesc],Source[[#This Row],[TermDesc]]))</f>
        <v>1</v>
      </c>
      <c r="AG1952">
        <v>0</v>
      </c>
      <c r="AH1952">
        <v>100</v>
      </c>
      <c r="AI1952">
        <v>1.0249999999999999</v>
      </c>
      <c r="AJ1952">
        <v>1.0783</v>
      </c>
      <c r="AK1952">
        <v>0.1</v>
      </c>
      <c r="AL19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52">
        <f>IF(AND(Source[[#This Row],[Credit_Noncredit]]="Noncredit",Source[[#This Row],[FTEF]]&gt;0),Source[[#This Row],[NC XLST FTES]]*525/(437.5*Source[[#This Row],[FTEF]]),0)</f>
        <v>0</v>
      </c>
      <c r="AN1952">
        <f>IF(Source[[#This Row],[Credit_Noncredit]]="Credit",Source[[#This Row],[Census Enrollment]],Source[[#This Row],[Noncredit Avg. Attendance]])</f>
        <v>30</v>
      </c>
    </row>
    <row r="1953" spans="1:40" x14ac:dyDescent="0.25">
      <c r="A1953" t="s">
        <v>4581</v>
      </c>
      <c r="B1953" t="s">
        <v>886</v>
      </c>
      <c r="C1953" t="s">
        <v>632</v>
      </c>
      <c r="D1953" t="s">
        <v>1475</v>
      </c>
      <c r="E1953" s="4">
        <v>36239</v>
      </c>
      <c r="F1953" s="4" t="s">
        <v>1502</v>
      </c>
      <c r="G1953" s="4" t="s">
        <v>1544</v>
      </c>
      <c r="H1953" t="str">
        <f>CONCATENATE(Source[[#This Row],[Subject]],TRIM(Source[[#This Row],[Course]]))</f>
        <v>PE214A</v>
      </c>
      <c r="I1953" t="str">
        <f>VLOOKUP(Source[[#This Row],[SubjCrse]],'Courses and Categories'!$E$2:$G$1816,3,FALSE)</f>
        <v>Credit PE/Dance Activity</v>
      </c>
      <c r="J1953">
        <v>1</v>
      </c>
      <c r="K1953" t="s">
        <v>1545</v>
      </c>
      <c r="L1953" t="s">
        <v>39</v>
      </c>
      <c r="M1953" t="s">
        <v>1063</v>
      </c>
      <c r="N1953" t="s">
        <v>42</v>
      </c>
      <c r="O1953" t="s">
        <v>42</v>
      </c>
      <c r="P1953" t="s">
        <v>42</v>
      </c>
      <c r="Q1953" t="s">
        <v>42</v>
      </c>
      <c r="S1953" t="s">
        <v>134</v>
      </c>
      <c r="T1953">
        <v>1</v>
      </c>
      <c r="U1953" s="1">
        <v>43479</v>
      </c>
      <c r="V1953" s="1">
        <v>43607</v>
      </c>
      <c r="W1953" t="s">
        <v>66</v>
      </c>
      <c r="X1953" t="s">
        <v>46</v>
      </c>
      <c r="Y1953">
        <v>262</v>
      </c>
      <c r="Z1953">
        <v>192</v>
      </c>
      <c r="AA1953">
        <v>500</v>
      </c>
      <c r="AB1953">
        <v>38.4</v>
      </c>
      <c r="AC1953" t="s">
        <v>1494</v>
      </c>
      <c r="AD1953">
        <f>IF(ISBLANK(Source[[#This Row],[CrosslistID]]),1,1/COUNTIFS(Source[CrosslistID],Source[[#This Row],[CrosslistID]],Source[TermDesc],Source[[#This Row],[TermDesc]]))</f>
        <v>0.25</v>
      </c>
      <c r="AE1953">
        <v>396</v>
      </c>
      <c r="AF1953">
        <v>300</v>
      </c>
      <c r="AG1953">
        <v>132</v>
      </c>
      <c r="AH1953">
        <v>132</v>
      </c>
      <c r="AI1953">
        <v>6.867</v>
      </c>
      <c r="AJ1953">
        <v>7.1976000000000004</v>
      </c>
      <c r="AK1953">
        <v>0.1</v>
      </c>
      <c r="AL19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53">
        <f>IF(AND(Source[[#This Row],[Credit_Noncredit]]="Noncredit",Source[[#This Row],[FTEF]]&gt;0),Source[[#This Row],[NC XLST FTES]]*525/(437.5*Source[[#This Row],[FTEF]]),0)</f>
        <v>0</v>
      </c>
      <c r="AN1953">
        <f>IF(Source[[#This Row],[Credit_Noncredit]]="Credit",Source[[#This Row],[Census Enrollment]],Source[[#This Row],[Noncredit Avg. Attendance]])</f>
        <v>262</v>
      </c>
    </row>
    <row r="1954" spans="1:40" x14ac:dyDescent="0.25">
      <c r="A1954" t="s">
        <v>4581</v>
      </c>
      <c r="B1954" t="s">
        <v>886</v>
      </c>
      <c r="C1954" t="s">
        <v>632</v>
      </c>
      <c r="D1954" t="s">
        <v>1475</v>
      </c>
      <c r="E1954" s="4">
        <v>36240</v>
      </c>
      <c r="F1954" s="4" t="s">
        <v>1502</v>
      </c>
      <c r="G1954" s="4" t="s">
        <v>1544</v>
      </c>
      <c r="H1954" t="str">
        <f>CONCATENATE(Source[[#This Row],[Subject]],TRIM(Source[[#This Row],[Course]]))</f>
        <v>PE214A</v>
      </c>
      <c r="I1954" t="str">
        <f>VLOOKUP(Source[[#This Row],[SubjCrse]],'Courses and Categories'!$E$2:$G$1816,3,FALSE)</f>
        <v>Credit PE/Dance Activity</v>
      </c>
      <c r="J1954" t="s">
        <v>3538</v>
      </c>
      <c r="K1954" t="s">
        <v>1545</v>
      </c>
      <c r="L1954" t="s">
        <v>39</v>
      </c>
      <c r="M1954" t="s">
        <v>1063</v>
      </c>
      <c r="N1954" t="s">
        <v>105</v>
      </c>
      <c r="O1954">
        <v>810</v>
      </c>
      <c r="P1954">
        <v>900</v>
      </c>
      <c r="Q1954" t="s">
        <v>675</v>
      </c>
      <c r="R1954">
        <v>101</v>
      </c>
      <c r="S1954" t="s">
        <v>134</v>
      </c>
      <c r="T1954">
        <v>1</v>
      </c>
      <c r="U1954" s="1">
        <v>43479</v>
      </c>
      <c r="V1954" s="1">
        <v>43607</v>
      </c>
      <c r="W1954" t="s">
        <v>1558</v>
      </c>
      <c r="X1954" t="s">
        <v>3543</v>
      </c>
      <c r="Y1954">
        <v>0</v>
      </c>
      <c r="Z1954">
        <v>0</v>
      </c>
      <c r="AA1954">
        <v>0</v>
      </c>
      <c r="AB1954">
        <v>0</v>
      </c>
      <c r="AD1954">
        <f>IF(ISBLANK(Source[[#This Row],[CrosslistID]]),1,1/COUNTIFS(Source[CrosslistID],Source[[#This Row],[CrosslistID]],Source[TermDesc],Source[[#This Row],[TermDesc]]))</f>
        <v>1</v>
      </c>
      <c r="AG1954">
        <v>0</v>
      </c>
      <c r="AH1954">
        <v>0</v>
      </c>
      <c r="AI1954">
        <v>0</v>
      </c>
      <c r="AJ1954">
        <v>0</v>
      </c>
      <c r="AK1954">
        <v>0.1</v>
      </c>
      <c r="AL19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54">
        <f>IF(AND(Source[[#This Row],[Credit_Noncredit]]="Noncredit",Source[[#This Row],[FTEF]]&gt;0),Source[[#This Row],[NC XLST FTES]]*525/(437.5*Source[[#This Row],[FTEF]]),0)</f>
        <v>0</v>
      </c>
      <c r="AN1954">
        <f>IF(Source[[#This Row],[Credit_Noncredit]]="Credit",Source[[#This Row],[Census Enrollment]],Source[[#This Row],[Noncredit Avg. Attendance]])</f>
        <v>0</v>
      </c>
    </row>
    <row r="1955" spans="1:40" x14ac:dyDescent="0.25">
      <c r="A1955" t="s">
        <v>4581</v>
      </c>
      <c r="B1955" t="s">
        <v>886</v>
      </c>
      <c r="C1955" t="s">
        <v>632</v>
      </c>
      <c r="D1955" t="s">
        <v>1475</v>
      </c>
      <c r="E1955" s="4">
        <v>36241</v>
      </c>
      <c r="F1955" s="4" t="s">
        <v>1502</v>
      </c>
      <c r="G1955" s="4" t="s">
        <v>1544</v>
      </c>
      <c r="H1955" t="str">
        <f>CONCATENATE(Source[[#This Row],[Subject]],TRIM(Source[[#This Row],[Course]]))</f>
        <v>PE214A</v>
      </c>
      <c r="I1955" t="str">
        <f>VLOOKUP(Source[[#This Row],[SubjCrse]],'Courses and Categories'!$E$2:$G$1816,3,FALSE)</f>
        <v>Credit PE/Dance Activity</v>
      </c>
      <c r="J1955" t="s">
        <v>3544</v>
      </c>
      <c r="K1955" t="s">
        <v>1545</v>
      </c>
      <c r="L1955" t="s">
        <v>39</v>
      </c>
      <c r="M1955" t="s">
        <v>1063</v>
      </c>
      <c r="N1955" t="s">
        <v>105</v>
      </c>
      <c r="O1955">
        <v>910</v>
      </c>
      <c r="P1955">
        <v>1000</v>
      </c>
      <c r="Q1955" t="s">
        <v>675</v>
      </c>
      <c r="R1955">
        <v>101</v>
      </c>
      <c r="S1955" t="s">
        <v>134</v>
      </c>
      <c r="T1955">
        <v>1</v>
      </c>
      <c r="U1955" s="1">
        <v>43479</v>
      </c>
      <c r="V1955" s="1">
        <v>43607</v>
      </c>
      <c r="W1955" t="s">
        <v>1507</v>
      </c>
      <c r="X1955" t="s">
        <v>3543</v>
      </c>
      <c r="Y1955">
        <v>0</v>
      </c>
      <c r="Z1955">
        <v>0</v>
      </c>
      <c r="AA1955">
        <v>0</v>
      </c>
      <c r="AB1955">
        <v>0</v>
      </c>
      <c r="AD1955">
        <f>IF(ISBLANK(Source[[#This Row],[CrosslistID]]),1,1/COUNTIFS(Source[CrosslistID],Source[[#This Row],[CrosslistID]],Source[TermDesc],Source[[#This Row],[TermDesc]]))</f>
        <v>1</v>
      </c>
      <c r="AG1955">
        <v>0</v>
      </c>
      <c r="AH1955">
        <v>0</v>
      </c>
      <c r="AI1955">
        <v>0</v>
      </c>
      <c r="AJ1955">
        <v>0</v>
      </c>
      <c r="AK1955">
        <v>0.1</v>
      </c>
      <c r="AL19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55">
        <f>IF(AND(Source[[#This Row],[Credit_Noncredit]]="Noncredit",Source[[#This Row],[FTEF]]&gt;0),Source[[#This Row],[NC XLST FTES]]*525/(437.5*Source[[#This Row],[FTEF]]),0)</f>
        <v>0</v>
      </c>
      <c r="AN1955">
        <f>IF(Source[[#This Row],[Credit_Noncredit]]="Credit",Source[[#This Row],[Census Enrollment]],Source[[#This Row],[Noncredit Avg. Attendance]])</f>
        <v>0</v>
      </c>
    </row>
    <row r="1956" spans="1:40" x14ac:dyDescent="0.25">
      <c r="A1956" t="s">
        <v>4581</v>
      </c>
      <c r="B1956" t="s">
        <v>886</v>
      </c>
      <c r="C1956" t="s">
        <v>632</v>
      </c>
      <c r="D1956" t="s">
        <v>1475</v>
      </c>
      <c r="E1956" s="4">
        <v>36242</v>
      </c>
      <c r="F1956" s="4" t="s">
        <v>1502</v>
      </c>
      <c r="G1956" s="4" t="s">
        <v>1544</v>
      </c>
      <c r="H1956" t="str">
        <f>CONCATENATE(Source[[#This Row],[Subject]],TRIM(Source[[#This Row],[Course]]))</f>
        <v>PE214A</v>
      </c>
      <c r="I1956" t="str">
        <f>VLOOKUP(Source[[#This Row],[SubjCrse]],'Courses and Categories'!$E$2:$G$1816,3,FALSE)</f>
        <v>Credit PE/Dance Activity</v>
      </c>
      <c r="J1956" t="s">
        <v>3546</v>
      </c>
      <c r="K1956" t="s">
        <v>1545</v>
      </c>
      <c r="L1956" t="s">
        <v>39</v>
      </c>
      <c r="M1956" t="s">
        <v>1063</v>
      </c>
      <c r="N1956" t="s">
        <v>105</v>
      </c>
      <c r="O1956">
        <v>1010</v>
      </c>
      <c r="P1956">
        <v>1100</v>
      </c>
      <c r="Q1956" t="s">
        <v>675</v>
      </c>
      <c r="R1956">
        <v>101</v>
      </c>
      <c r="S1956" t="s">
        <v>134</v>
      </c>
      <c r="T1956">
        <v>1</v>
      </c>
      <c r="U1956" s="1">
        <v>43479</v>
      </c>
      <c r="V1956" s="1">
        <v>43607</v>
      </c>
      <c r="W1956" t="s">
        <v>3700</v>
      </c>
      <c r="X1956" t="s">
        <v>3543</v>
      </c>
      <c r="Y1956">
        <v>0</v>
      </c>
      <c r="Z1956">
        <v>0</v>
      </c>
      <c r="AA1956">
        <v>0</v>
      </c>
      <c r="AB1956">
        <v>0</v>
      </c>
      <c r="AD1956">
        <f>IF(ISBLANK(Source[[#This Row],[CrosslistID]]),1,1/COUNTIFS(Source[CrosslistID],Source[[#This Row],[CrosslistID]],Source[TermDesc],Source[[#This Row],[TermDesc]]))</f>
        <v>1</v>
      </c>
      <c r="AG1956">
        <v>0</v>
      </c>
      <c r="AH1956">
        <v>0</v>
      </c>
      <c r="AI1956">
        <v>0</v>
      </c>
      <c r="AJ1956">
        <v>0</v>
      </c>
      <c r="AK1956">
        <v>0.1</v>
      </c>
      <c r="AL19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56">
        <f>IF(AND(Source[[#This Row],[Credit_Noncredit]]="Noncredit",Source[[#This Row],[FTEF]]&gt;0),Source[[#This Row],[NC XLST FTES]]*525/(437.5*Source[[#This Row],[FTEF]]),0)</f>
        <v>0</v>
      </c>
      <c r="AN1956">
        <f>IF(Source[[#This Row],[Credit_Noncredit]]="Credit",Source[[#This Row],[Census Enrollment]],Source[[#This Row],[Noncredit Avg. Attendance]])</f>
        <v>0</v>
      </c>
    </row>
    <row r="1957" spans="1:40" x14ac:dyDescent="0.25">
      <c r="A1957" t="s">
        <v>4581</v>
      </c>
      <c r="B1957" t="s">
        <v>886</v>
      </c>
      <c r="C1957" t="s">
        <v>632</v>
      </c>
      <c r="D1957" t="s">
        <v>1475</v>
      </c>
      <c r="E1957" s="4">
        <v>36243</v>
      </c>
      <c r="F1957" s="4" t="s">
        <v>1502</v>
      </c>
      <c r="G1957" s="4" t="s">
        <v>1544</v>
      </c>
      <c r="H1957" t="str">
        <f>CONCATENATE(Source[[#This Row],[Subject]],TRIM(Source[[#This Row],[Course]]))</f>
        <v>PE214A</v>
      </c>
      <c r="I1957" t="str">
        <f>VLOOKUP(Source[[#This Row],[SubjCrse]],'Courses and Categories'!$E$2:$G$1816,3,FALSE)</f>
        <v>Credit PE/Dance Activity</v>
      </c>
      <c r="J1957" t="s">
        <v>3549</v>
      </c>
      <c r="K1957" t="s">
        <v>1545</v>
      </c>
      <c r="L1957" t="s">
        <v>39</v>
      </c>
      <c r="M1957" t="s">
        <v>1063</v>
      </c>
      <c r="N1957" t="s">
        <v>105</v>
      </c>
      <c r="O1957">
        <v>1110</v>
      </c>
      <c r="P1957">
        <v>1200</v>
      </c>
      <c r="Q1957" t="s">
        <v>675</v>
      </c>
      <c r="R1957">
        <v>101</v>
      </c>
      <c r="S1957" t="s">
        <v>134</v>
      </c>
      <c r="T1957">
        <v>1</v>
      </c>
      <c r="U1957" s="1">
        <v>43479</v>
      </c>
      <c r="V1957" s="1">
        <v>43607</v>
      </c>
      <c r="W1957" t="s">
        <v>3699</v>
      </c>
      <c r="X1957" t="s">
        <v>3543</v>
      </c>
      <c r="Y1957">
        <v>0</v>
      </c>
      <c r="Z1957">
        <v>0</v>
      </c>
      <c r="AA1957">
        <v>0</v>
      </c>
      <c r="AB1957">
        <v>0</v>
      </c>
      <c r="AD1957">
        <f>IF(ISBLANK(Source[[#This Row],[CrosslistID]]),1,1/COUNTIFS(Source[CrosslistID],Source[[#This Row],[CrosslistID]],Source[TermDesc],Source[[#This Row],[TermDesc]]))</f>
        <v>1</v>
      </c>
      <c r="AG1957">
        <v>0</v>
      </c>
      <c r="AH1957">
        <v>0</v>
      </c>
      <c r="AI1957">
        <v>0</v>
      </c>
      <c r="AJ1957">
        <v>0</v>
      </c>
      <c r="AK1957">
        <v>0.1</v>
      </c>
      <c r="AL19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57">
        <f>IF(AND(Source[[#This Row],[Credit_Noncredit]]="Noncredit",Source[[#This Row],[FTEF]]&gt;0),Source[[#This Row],[NC XLST FTES]]*525/(437.5*Source[[#This Row],[FTEF]]),0)</f>
        <v>0</v>
      </c>
      <c r="AN1957">
        <f>IF(Source[[#This Row],[Credit_Noncredit]]="Credit",Source[[#This Row],[Census Enrollment]],Source[[#This Row],[Noncredit Avg. Attendance]])</f>
        <v>0</v>
      </c>
    </row>
    <row r="1958" spans="1:40" x14ac:dyDescent="0.25">
      <c r="A1958" t="s">
        <v>4581</v>
      </c>
      <c r="B1958" t="s">
        <v>886</v>
      </c>
      <c r="C1958" t="s">
        <v>632</v>
      </c>
      <c r="D1958" t="s">
        <v>1475</v>
      </c>
      <c r="E1958" s="4">
        <v>36244</v>
      </c>
      <c r="F1958" s="4" t="s">
        <v>1502</v>
      </c>
      <c r="G1958" s="4" t="s">
        <v>1544</v>
      </c>
      <c r="H1958" t="str">
        <f>CONCATENATE(Source[[#This Row],[Subject]],TRIM(Source[[#This Row],[Course]]))</f>
        <v>PE214A</v>
      </c>
      <c r="I1958" t="str">
        <f>VLOOKUP(Source[[#This Row],[SubjCrse]],'Courses and Categories'!$E$2:$G$1816,3,FALSE)</f>
        <v>Credit PE/Dance Activity</v>
      </c>
      <c r="J1958" t="s">
        <v>3550</v>
      </c>
      <c r="K1958" t="s">
        <v>1545</v>
      </c>
      <c r="L1958" t="s">
        <v>39</v>
      </c>
      <c r="M1958" t="s">
        <v>1063</v>
      </c>
      <c r="N1958" t="s">
        <v>105</v>
      </c>
      <c r="O1958">
        <v>1210</v>
      </c>
      <c r="P1958">
        <v>1300</v>
      </c>
      <c r="Q1958" t="s">
        <v>675</v>
      </c>
      <c r="R1958">
        <v>101</v>
      </c>
      <c r="S1958" t="s">
        <v>134</v>
      </c>
      <c r="T1958">
        <v>1</v>
      </c>
      <c r="U1958" s="1">
        <v>43479</v>
      </c>
      <c r="V1958" s="1">
        <v>43607</v>
      </c>
      <c r="W1958" t="s">
        <v>3702</v>
      </c>
      <c r="X1958" t="s">
        <v>3543</v>
      </c>
      <c r="Y1958">
        <v>0</v>
      </c>
      <c r="Z1958">
        <v>0</v>
      </c>
      <c r="AA1958">
        <v>0</v>
      </c>
      <c r="AB1958">
        <v>0</v>
      </c>
      <c r="AD1958">
        <f>IF(ISBLANK(Source[[#This Row],[CrosslistID]]),1,1/COUNTIFS(Source[CrosslistID],Source[[#This Row],[CrosslistID]],Source[TermDesc],Source[[#This Row],[TermDesc]]))</f>
        <v>1</v>
      </c>
      <c r="AG1958">
        <v>0</v>
      </c>
      <c r="AH1958">
        <v>0</v>
      </c>
      <c r="AI1958">
        <v>0</v>
      </c>
      <c r="AJ1958">
        <v>0</v>
      </c>
      <c r="AK1958">
        <v>0.1</v>
      </c>
      <c r="AL19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58">
        <f>IF(AND(Source[[#This Row],[Credit_Noncredit]]="Noncredit",Source[[#This Row],[FTEF]]&gt;0),Source[[#This Row],[NC XLST FTES]]*525/(437.5*Source[[#This Row],[FTEF]]),0)</f>
        <v>0</v>
      </c>
      <c r="AN1958">
        <f>IF(Source[[#This Row],[Credit_Noncredit]]="Credit",Source[[#This Row],[Census Enrollment]],Source[[#This Row],[Noncredit Avg. Attendance]])</f>
        <v>0</v>
      </c>
    </row>
    <row r="1959" spans="1:40" x14ac:dyDescent="0.25">
      <c r="A1959" t="s">
        <v>4581</v>
      </c>
      <c r="B1959" t="s">
        <v>886</v>
      </c>
      <c r="C1959" t="s">
        <v>632</v>
      </c>
      <c r="D1959" t="s">
        <v>1475</v>
      </c>
      <c r="E1959" s="4">
        <v>36245</v>
      </c>
      <c r="F1959" s="4" t="s">
        <v>1502</v>
      </c>
      <c r="G1959" s="4" t="s">
        <v>1544</v>
      </c>
      <c r="H1959" t="str">
        <f>CONCATENATE(Source[[#This Row],[Subject]],TRIM(Source[[#This Row],[Course]]))</f>
        <v>PE214A</v>
      </c>
      <c r="I1959" t="str">
        <f>VLOOKUP(Source[[#This Row],[SubjCrse]],'Courses and Categories'!$E$2:$G$1816,3,FALSE)</f>
        <v>Credit PE/Dance Activity</v>
      </c>
      <c r="J1959" t="s">
        <v>3552</v>
      </c>
      <c r="K1959" t="s">
        <v>1545</v>
      </c>
      <c r="L1959" t="s">
        <v>39</v>
      </c>
      <c r="M1959" t="s">
        <v>1063</v>
      </c>
      <c r="N1959" t="s">
        <v>105</v>
      </c>
      <c r="O1959">
        <v>1310</v>
      </c>
      <c r="P1959">
        <v>1400</v>
      </c>
      <c r="Q1959" t="s">
        <v>675</v>
      </c>
      <c r="R1959">
        <v>101</v>
      </c>
      <c r="S1959" t="s">
        <v>134</v>
      </c>
      <c r="T1959">
        <v>1</v>
      </c>
      <c r="U1959" s="1">
        <v>43479</v>
      </c>
      <c r="V1959" s="1">
        <v>43607</v>
      </c>
      <c r="W1959" t="s">
        <v>3702</v>
      </c>
      <c r="X1959" t="s">
        <v>3543</v>
      </c>
      <c r="Y1959">
        <v>0</v>
      </c>
      <c r="Z1959">
        <v>0</v>
      </c>
      <c r="AA1959">
        <v>0</v>
      </c>
      <c r="AB1959">
        <v>0</v>
      </c>
      <c r="AD1959">
        <f>IF(ISBLANK(Source[[#This Row],[CrosslistID]]),1,1/COUNTIFS(Source[CrosslistID],Source[[#This Row],[CrosslistID]],Source[TermDesc],Source[[#This Row],[TermDesc]]))</f>
        <v>1</v>
      </c>
      <c r="AG1959">
        <v>0</v>
      </c>
      <c r="AH1959">
        <v>0</v>
      </c>
      <c r="AI1959">
        <v>0</v>
      </c>
      <c r="AJ1959">
        <v>0</v>
      </c>
      <c r="AK1959">
        <v>0.1</v>
      </c>
      <c r="AL19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59">
        <f>IF(AND(Source[[#This Row],[Credit_Noncredit]]="Noncredit",Source[[#This Row],[FTEF]]&gt;0),Source[[#This Row],[NC XLST FTES]]*525/(437.5*Source[[#This Row],[FTEF]]),0)</f>
        <v>0</v>
      </c>
      <c r="AN1959">
        <f>IF(Source[[#This Row],[Credit_Noncredit]]="Credit",Source[[#This Row],[Census Enrollment]],Source[[#This Row],[Noncredit Avg. Attendance]])</f>
        <v>0</v>
      </c>
    </row>
    <row r="1960" spans="1:40" x14ac:dyDescent="0.25">
      <c r="A1960" t="s">
        <v>4581</v>
      </c>
      <c r="B1960" t="s">
        <v>886</v>
      </c>
      <c r="C1960" t="s">
        <v>632</v>
      </c>
      <c r="D1960" t="s">
        <v>1475</v>
      </c>
      <c r="E1960" s="4">
        <v>36246</v>
      </c>
      <c r="F1960" s="4" t="s">
        <v>1502</v>
      </c>
      <c r="G1960" s="4" t="s">
        <v>1544</v>
      </c>
      <c r="H1960" t="str">
        <f>CONCATENATE(Source[[#This Row],[Subject]],TRIM(Source[[#This Row],[Course]]))</f>
        <v>PE214A</v>
      </c>
      <c r="I1960" t="str">
        <f>VLOOKUP(Source[[#This Row],[SubjCrse]],'Courses and Categories'!$E$2:$G$1816,3,FALSE)</f>
        <v>Credit PE/Dance Activity</v>
      </c>
      <c r="J1960" t="s">
        <v>3554</v>
      </c>
      <c r="K1960" t="s">
        <v>1545</v>
      </c>
      <c r="L1960" t="s">
        <v>39</v>
      </c>
      <c r="M1960" t="s">
        <v>1063</v>
      </c>
      <c r="N1960" t="s">
        <v>105</v>
      </c>
      <c r="O1960">
        <v>1410</v>
      </c>
      <c r="P1960">
        <v>1500</v>
      </c>
      <c r="Q1960" t="s">
        <v>675</v>
      </c>
      <c r="R1960">
        <v>101</v>
      </c>
      <c r="S1960" t="s">
        <v>134</v>
      </c>
      <c r="T1960">
        <v>1</v>
      </c>
      <c r="U1960" s="1">
        <v>43479</v>
      </c>
      <c r="V1960" s="1">
        <v>43607</v>
      </c>
      <c r="W1960" t="s">
        <v>1584</v>
      </c>
      <c r="X1960" t="s">
        <v>3543</v>
      </c>
      <c r="Y1960">
        <v>0</v>
      </c>
      <c r="Z1960">
        <v>0</v>
      </c>
      <c r="AA1960">
        <v>0</v>
      </c>
      <c r="AB1960">
        <v>0</v>
      </c>
      <c r="AD1960">
        <f>IF(ISBLANK(Source[[#This Row],[CrosslistID]]),1,1/COUNTIFS(Source[CrosslistID],Source[[#This Row],[CrosslistID]],Source[TermDesc],Source[[#This Row],[TermDesc]]))</f>
        <v>1</v>
      </c>
      <c r="AG1960">
        <v>0</v>
      </c>
      <c r="AH1960">
        <v>0</v>
      </c>
      <c r="AI1960">
        <v>0</v>
      </c>
      <c r="AJ1960">
        <v>0</v>
      </c>
      <c r="AK1960">
        <v>0.1</v>
      </c>
      <c r="AL19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60">
        <f>IF(AND(Source[[#This Row],[Credit_Noncredit]]="Noncredit",Source[[#This Row],[FTEF]]&gt;0),Source[[#This Row],[NC XLST FTES]]*525/(437.5*Source[[#This Row],[FTEF]]),0)</f>
        <v>0</v>
      </c>
      <c r="AN1960">
        <f>IF(Source[[#This Row],[Credit_Noncredit]]="Credit",Source[[#This Row],[Census Enrollment]],Source[[#This Row],[Noncredit Avg. Attendance]])</f>
        <v>0</v>
      </c>
    </row>
    <row r="1961" spans="1:40" x14ac:dyDescent="0.25">
      <c r="A1961" t="s">
        <v>4581</v>
      </c>
      <c r="B1961" t="s">
        <v>886</v>
      </c>
      <c r="C1961" t="s">
        <v>632</v>
      </c>
      <c r="D1961" t="s">
        <v>1475</v>
      </c>
      <c r="E1961" s="4">
        <v>36247</v>
      </c>
      <c r="F1961" s="4" t="s">
        <v>1502</v>
      </c>
      <c r="G1961" s="4" t="s">
        <v>1544</v>
      </c>
      <c r="H1961" t="str">
        <f>CONCATENATE(Source[[#This Row],[Subject]],TRIM(Source[[#This Row],[Course]]))</f>
        <v>PE214A</v>
      </c>
      <c r="I1961" t="str">
        <f>VLOOKUP(Source[[#This Row],[SubjCrse]],'Courses and Categories'!$E$2:$G$1816,3,FALSE)</f>
        <v>Credit PE/Dance Activity</v>
      </c>
      <c r="J1961" t="s">
        <v>3573</v>
      </c>
      <c r="K1961" t="s">
        <v>1545</v>
      </c>
      <c r="L1961" t="s">
        <v>39</v>
      </c>
      <c r="M1961" t="s">
        <v>1063</v>
      </c>
      <c r="N1961" t="s">
        <v>105</v>
      </c>
      <c r="O1961">
        <v>1510</v>
      </c>
      <c r="P1961">
        <v>1600</v>
      </c>
      <c r="Q1961" t="s">
        <v>675</v>
      </c>
      <c r="R1961">
        <v>101</v>
      </c>
      <c r="S1961" t="s">
        <v>134</v>
      </c>
      <c r="T1961">
        <v>1</v>
      </c>
      <c r="U1961" s="1">
        <v>43479</v>
      </c>
      <c r="V1961" s="1">
        <v>43607</v>
      </c>
      <c r="W1961" t="s">
        <v>3691</v>
      </c>
      <c r="X1961" t="s">
        <v>3543</v>
      </c>
      <c r="Y1961">
        <v>0</v>
      </c>
      <c r="Z1961">
        <v>0</v>
      </c>
      <c r="AA1961">
        <v>0</v>
      </c>
      <c r="AB1961">
        <v>0</v>
      </c>
      <c r="AD1961">
        <f>IF(ISBLANK(Source[[#This Row],[CrosslistID]]),1,1/COUNTIFS(Source[CrosslistID],Source[[#This Row],[CrosslistID]],Source[TermDesc],Source[[#This Row],[TermDesc]]))</f>
        <v>1</v>
      </c>
      <c r="AG1961">
        <v>0</v>
      </c>
      <c r="AH1961">
        <v>0</v>
      </c>
      <c r="AI1961">
        <v>0</v>
      </c>
      <c r="AJ1961">
        <v>0</v>
      </c>
      <c r="AK1961">
        <v>0.1</v>
      </c>
      <c r="AL19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61">
        <f>IF(AND(Source[[#This Row],[Credit_Noncredit]]="Noncredit",Source[[#This Row],[FTEF]]&gt;0),Source[[#This Row],[NC XLST FTES]]*525/(437.5*Source[[#This Row],[FTEF]]),0)</f>
        <v>0</v>
      </c>
      <c r="AN1961">
        <f>IF(Source[[#This Row],[Credit_Noncredit]]="Credit",Source[[#This Row],[Census Enrollment]],Source[[#This Row],[Noncredit Avg. Attendance]])</f>
        <v>0</v>
      </c>
    </row>
    <row r="1962" spans="1:40" x14ac:dyDescent="0.25">
      <c r="A1962" t="s">
        <v>4581</v>
      </c>
      <c r="B1962" t="s">
        <v>886</v>
      </c>
      <c r="C1962" t="s">
        <v>632</v>
      </c>
      <c r="D1962" t="s">
        <v>1475</v>
      </c>
      <c r="E1962" s="4">
        <v>36786</v>
      </c>
      <c r="F1962" s="4" t="s">
        <v>1502</v>
      </c>
      <c r="G1962" s="4" t="s">
        <v>1544</v>
      </c>
      <c r="H1962" t="str">
        <f>CONCATENATE(Source[[#This Row],[Subject]],TRIM(Source[[#This Row],[Course]]))</f>
        <v>PE214A</v>
      </c>
      <c r="I1962" t="str">
        <f>VLOOKUP(Source[[#This Row],[SubjCrse]],'Courses and Categories'!$E$2:$G$1816,3,FALSE)</f>
        <v>Credit PE/Dance Activity</v>
      </c>
      <c r="J1962" t="s">
        <v>3703</v>
      </c>
      <c r="K1962" t="s">
        <v>1545</v>
      </c>
      <c r="L1962" t="s">
        <v>87</v>
      </c>
      <c r="M1962" t="s">
        <v>1063</v>
      </c>
      <c r="N1962" t="s">
        <v>41</v>
      </c>
      <c r="O1962">
        <v>1810</v>
      </c>
      <c r="P1962">
        <v>2000</v>
      </c>
      <c r="Q1962" t="s">
        <v>675</v>
      </c>
      <c r="R1962">
        <v>101</v>
      </c>
      <c r="S1962" t="s">
        <v>134</v>
      </c>
      <c r="T1962">
        <v>1</v>
      </c>
      <c r="U1962" s="1">
        <v>43479</v>
      </c>
      <c r="V1962" s="1">
        <v>43607</v>
      </c>
      <c r="W1962" t="s">
        <v>5363</v>
      </c>
      <c r="X1962" t="s">
        <v>3543</v>
      </c>
      <c r="Y1962">
        <v>0</v>
      </c>
      <c r="Z1962">
        <v>0</v>
      </c>
      <c r="AA1962">
        <v>0</v>
      </c>
      <c r="AB1962">
        <v>0</v>
      </c>
      <c r="AD1962">
        <f>IF(ISBLANK(Source[[#This Row],[CrosslistID]]),1,1/COUNTIFS(Source[CrosslistID],Source[[#This Row],[CrosslistID]],Source[TermDesc],Source[[#This Row],[TermDesc]]))</f>
        <v>1</v>
      </c>
      <c r="AG1962">
        <v>0</v>
      </c>
      <c r="AH1962">
        <v>0</v>
      </c>
      <c r="AI1962">
        <v>0</v>
      </c>
      <c r="AJ1962">
        <v>0</v>
      </c>
      <c r="AK1962">
        <v>0.1</v>
      </c>
      <c r="AL19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62">
        <f>IF(AND(Source[[#This Row],[Credit_Noncredit]]="Noncredit",Source[[#This Row],[FTEF]]&gt;0),Source[[#This Row],[NC XLST FTES]]*525/(437.5*Source[[#This Row],[FTEF]]),0)</f>
        <v>0</v>
      </c>
      <c r="AN1962">
        <f>IF(Source[[#This Row],[Credit_Noncredit]]="Credit",Source[[#This Row],[Census Enrollment]],Source[[#This Row],[Noncredit Avg. Attendance]])</f>
        <v>0</v>
      </c>
    </row>
    <row r="1963" spans="1:40" x14ac:dyDescent="0.25">
      <c r="A1963" t="s">
        <v>4581</v>
      </c>
      <c r="B1963" t="s">
        <v>886</v>
      </c>
      <c r="C1963" t="s">
        <v>632</v>
      </c>
      <c r="D1963" t="s">
        <v>1475</v>
      </c>
      <c r="E1963" s="4">
        <v>36249</v>
      </c>
      <c r="F1963" s="4" t="s">
        <v>1502</v>
      </c>
      <c r="G1963" s="4" t="s">
        <v>1544</v>
      </c>
      <c r="H1963" t="str">
        <f>CONCATENATE(Source[[#This Row],[Subject]],TRIM(Source[[#This Row],[Course]]))</f>
        <v>PE214A</v>
      </c>
      <c r="I1963" t="str">
        <f>VLOOKUP(Source[[#This Row],[SubjCrse]],'Courses and Categories'!$E$2:$G$1816,3,FALSE)</f>
        <v>Credit PE/Dance Activity</v>
      </c>
      <c r="J1963" t="s">
        <v>3704</v>
      </c>
      <c r="K1963" t="s">
        <v>1545</v>
      </c>
      <c r="L1963" t="s">
        <v>87</v>
      </c>
      <c r="M1963" t="s">
        <v>1063</v>
      </c>
      <c r="N1963" t="s">
        <v>180</v>
      </c>
      <c r="O1963">
        <v>1810</v>
      </c>
      <c r="P1963">
        <v>2000</v>
      </c>
      <c r="Q1963" t="s">
        <v>675</v>
      </c>
      <c r="R1963">
        <v>101</v>
      </c>
      <c r="S1963" t="s">
        <v>134</v>
      </c>
      <c r="T1963">
        <v>1</v>
      </c>
      <c r="U1963" s="1">
        <v>43479</v>
      </c>
      <c r="V1963" s="1">
        <v>43607</v>
      </c>
      <c r="W1963" t="s">
        <v>3819</v>
      </c>
      <c r="X1963" t="s">
        <v>3543</v>
      </c>
      <c r="Y1963">
        <v>0</v>
      </c>
      <c r="Z1963">
        <v>0</v>
      </c>
      <c r="AA1963">
        <v>0</v>
      </c>
      <c r="AB1963">
        <v>0</v>
      </c>
      <c r="AD1963">
        <f>IF(ISBLANK(Source[[#This Row],[CrosslistID]]),1,1/COUNTIFS(Source[CrosslistID],Source[[#This Row],[CrosslistID]],Source[TermDesc],Source[[#This Row],[TermDesc]]))</f>
        <v>1</v>
      </c>
      <c r="AG1963">
        <v>0</v>
      </c>
      <c r="AH1963">
        <v>0</v>
      </c>
      <c r="AI1963">
        <v>0</v>
      </c>
      <c r="AJ1963">
        <v>0</v>
      </c>
      <c r="AK1963">
        <v>0.1</v>
      </c>
      <c r="AL19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63">
        <f>IF(AND(Source[[#This Row],[Credit_Noncredit]]="Noncredit",Source[[#This Row],[FTEF]]&gt;0),Source[[#This Row],[NC XLST FTES]]*525/(437.5*Source[[#This Row],[FTEF]]),0)</f>
        <v>0</v>
      </c>
      <c r="AN1963">
        <f>IF(Source[[#This Row],[Credit_Noncredit]]="Credit",Source[[#This Row],[Census Enrollment]],Source[[#This Row],[Noncredit Avg. Attendance]])</f>
        <v>0</v>
      </c>
    </row>
    <row r="1964" spans="1:40" x14ac:dyDescent="0.25">
      <c r="A1964" t="s">
        <v>4581</v>
      </c>
      <c r="B1964" t="s">
        <v>886</v>
      </c>
      <c r="C1964" t="s">
        <v>632</v>
      </c>
      <c r="D1964" t="s">
        <v>1475</v>
      </c>
      <c r="E1964" s="4">
        <v>36250</v>
      </c>
      <c r="F1964" s="4" t="s">
        <v>1502</v>
      </c>
      <c r="G1964" s="4" t="s">
        <v>1544</v>
      </c>
      <c r="H1964" t="str">
        <f>CONCATENATE(Source[[#This Row],[Subject]],TRIM(Source[[#This Row],[Course]]))</f>
        <v>PE214A</v>
      </c>
      <c r="I1964" t="str">
        <f>VLOOKUP(Source[[#This Row],[SubjCrse]],'Courses and Categories'!$E$2:$G$1816,3,FALSE)</f>
        <v>Credit PE/Dance Activity</v>
      </c>
      <c r="J1964" t="s">
        <v>3705</v>
      </c>
      <c r="K1964" t="s">
        <v>1545</v>
      </c>
      <c r="L1964" t="s">
        <v>87</v>
      </c>
      <c r="M1964" t="s">
        <v>1063</v>
      </c>
      <c r="N1964" t="s">
        <v>50</v>
      </c>
      <c r="O1964">
        <v>1810</v>
      </c>
      <c r="P1964">
        <v>2000</v>
      </c>
      <c r="Q1964" t="s">
        <v>675</v>
      </c>
      <c r="R1964">
        <v>101</v>
      </c>
      <c r="S1964" t="s">
        <v>134</v>
      </c>
      <c r="T1964">
        <v>1</v>
      </c>
      <c r="U1964" s="1">
        <v>43479</v>
      </c>
      <c r="V1964" s="1">
        <v>43607</v>
      </c>
      <c r="W1964" t="s">
        <v>3819</v>
      </c>
      <c r="X1964" t="s">
        <v>3543</v>
      </c>
      <c r="Y1964">
        <v>0</v>
      </c>
      <c r="Z1964">
        <v>0</v>
      </c>
      <c r="AA1964">
        <v>0</v>
      </c>
      <c r="AB1964">
        <v>0</v>
      </c>
      <c r="AD1964">
        <f>IF(ISBLANK(Source[[#This Row],[CrosslistID]]),1,1/COUNTIFS(Source[CrosslistID],Source[[#This Row],[CrosslistID]],Source[TermDesc],Source[[#This Row],[TermDesc]]))</f>
        <v>1</v>
      </c>
      <c r="AG1964">
        <v>0</v>
      </c>
      <c r="AH1964">
        <v>0</v>
      </c>
      <c r="AI1964">
        <v>0</v>
      </c>
      <c r="AJ1964">
        <v>0</v>
      </c>
      <c r="AK1964">
        <v>0.1</v>
      </c>
      <c r="AL19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64">
        <f>IF(AND(Source[[#This Row],[Credit_Noncredit]]="Noncredit",Source[[#This Row],[FTEF]]&gt;0),Source[[#This Row],[NC XLST FTES]]*525/(437.5*Source[[#This Row],[FTEF]]),0)</f>
        <v>0</v>
      </c>
      <c r="AN1964">
        <f>IF(Source[[#This Row],[Credit_Noncredit]]="Credit",Source[[#This Row],[Census Enrollment]],Source[[#This Row],[Noncredit Avg. Attendance]])</f>
        <v>0</v>
      </c>
    </row>
    <row r="1965" spans="1:40" x14ac:dyDescent="0.25">
      <c r="A1965" t="s">
        <v>4581</v>
      </c>
      <c r="B1965" t="s">
        <v>886</v>
      </c>
      <c r="C1965" t="s">
        <v>632</v>
      </c>
      <c r="D1965" t="s">
        <v>1475</v>
      </c>
      <c r="E1965" s="4">
        <v>36252</v>
      </c>
      <c r="F1965" s="4" t="s">
        <v>1502</v>
      </c>
      <c r="G1965" s="4" t="s">
        <v>1544</v>
      </c>
      <c r="H1965" t="str">
        <f>CONCATENATE(Source[[#This Row],[Subject]],TRIM(Source[[#This Row],[Course]]))</f>
        <v>PE214A</v>
      </c>
      <c r="I1965" t="str">
        <f>VLOOKUP(Source[[#This Row],[SubjCrse]],'Courses and Categories'!$E$2:$G$1816,3,FALSE)</f>
        <v>Credit PE/Dance Activity</v>
      </c>
      <c r="J1965" t="s">
        <v>3743</v>
      </c>
      <c r="K1965" t="s">
        <v>1545</v>
      </c>
      <c r="L1965" t="s">
        <v>39</v>
      </c>
      <c r="M1965" t="s">
        <v>1063</v>
      </c>
      <c r="N1965" t="s">
        <v>59</v>
      </c>
      <c r="O1965">
        <v>910</v>
      </c>
      <c r="P1965">
        <v>1000</v>
      </c>
      <c r="Q1965" t="s">
        <v>675</v>
      </c>
      <c r="R1965">
        <v>101</v>
      </c>
      <c r="S1965" t="s">
        <v>134</v>
      </c>
      <c r="T1965">
        <v>1</v>
      </c>
      <c r="U1965" s="1">
        <v>43479</v>
      </c>
      <c r="V1965" s="1">
        <v>43607</v>
      </c>
      <c r="W1965" t="s">
        <v>1504</v>
      </c>
      <c r="X1965" t="s">
        <v>3543</v>
      </c>
      <c r="Y1965">
        <v>0</v>
      </c>
      <c r="Z1965">
        <v>0</v>
      </c>
      <c r="AA1965">
        <v>0</v>
      </c>
      <c r="AB1965">
        <v>0</v>
      </c>
      <c r="AD1965">
        <f>IF(ISBLANK(Source[[#This Row],[CrosslistID]]),1,1/COUNTIFS(Source[CrosslistID],Source[[#This Row],[CrosslistID]],Source[TermDesc],Source[[#This Row],[TermDesc]]))</f>
        <v>1</v>
      </c>
      <c r="AG1965">
        <v>0</v>
      </c>
      <c r="AH1965">
        <v>0</v>
      </c>
      <c r="AI1965">
        <v>0</v>
      </c>
      <c r="AJ1965">
        <v>0</v>
      </c>
      <c r="AK1965">
        <v>0.1</v>
      </c>
      <c r="AL19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65">
        <f>IF(AND(Source[[#This Row],[Credit_Noncredit]]="Noncredit",Source[[#This Row],[FTEF]]&gt;0),Source[[#This Row],[NC XLST FTES]]*525/(437.5*Source[[#This Row],[FTEF]]),0)</f>
        <v>0</v>
      </c>
      <c r="AN1965">
        <f>IF(Source[[#This Row],[Credit_Noncredit]]="Credit",Source[[#This Row],[Census Enrollment]],Source[[#This Row],[Noncredit Avg. Attendance]])</f>
        <v>0</v>
      </c>
    </row>
    <row r="1966" spans="1:40" x14ac:dyDescent="0.25">
      <c r="A1966" t="s">
        <v>4581</v>
      </c>
      <c r="B1966" t="s">
        <v>886</v>
      </c>
      <c r="C1966" t="s">
        <v>632</v>
      </c>
      <c r="D1966" t="s">
        <v>1475</v>
      </c>
      <c r="E1966" s="4">
        <v>36253</v>
      </c>
      <c r="F1966" s="4" t="s">
        <v>1502</v>
      </c>
      <c r="G1966" s="4" t="s">
        <v>1544</v>
      </c>
      <c r="H1966" t="str">
        <f>CONCATENATE(Source[[#This Row],[Subject]],TRIM(Source[[#This Row],[Course]]))</f>
        <v>PE214A</v>
      </c>
      <c r="I1966" t="str">
        <f>VLOOKUP(Source[[#This Row],[SubjCrse]],'Courses and Categories'!$E$2:$G$1816,3,FALSE)</f>
        <v>Credit PE/Dance Activity</v>
      </c>
      <c r="J1966" t="s">
        <v>3744</v>
      </c>
      <c r="K1966" t="s">
        <v>1545</v>
      </c>
      <c r="L1966" t="s">
        <v>39</v>
      </c>
      <c r="M1966" t="s">
        <v>1063</v>
      </c>
      <c r="N1966" t="s">
        <v>59</v>
      </c>
      <c r="O1966">
        <v>1010</v>
      </c>
      <c r="P1966">
        <v>1100</v>
      </c>
      <c r="Q1966" t="s">
        <v>675</v>
      </c>
      <c r="R1966">
        <v>101</v>
      </c>
      <c r="S1966" t="s">
        <v>134</v>
      </c>
      <c r="T1966">
        <v>1</v>
      </c>
      <c r="U1966" s="1">
        <v>43479</v>
      </c>
      <c r="V1966" s="1">
        <v>43607</v>
      </c>
      <c r="W1966" t="s">
        <v>3700</v>
      </c>
      <c r="X1966" t="s">
        <v>3543</v>
      </c>
      <c r="Y1966">
        <v>0</v>
      </c>
      <c r="Z1966">
        <v>0</v>
      </c>
      <c r="AA1966">
        <v>0</v>
      </c>
      <c r="AB1966">
        <v>0</v>
      </c>
      <c r="AD1966">
        <f>IF(ISBLANK(Source[[#This Row],[CrosslistID]]),1,1/COUNTIFS(Source[CrosslistID],Source[[#This Row],[CrosslistID]],Source[TermDesc],Source[[#This Row],[TermDesc]]))</f>
        <v>1</v>
      </c>
      <c r="AG1966">
        <v>0</v>
      </c>
      <c r="AH1966">
        <v>0</v>
      </c>
      <c r="AI1966">
        <v>0</v>
      </c>
      <c r="AJ1966">
        <v>0</v>
      </c>
      <c r="AK1966">
        <v>0.1</v>
      </c>
      <c r="AL19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66">
        <f>IF(AND(Source[[#This Row],[Credit_Noncredit]]="Noncredit",Source[[#This Row],[FTEF]]&gt;0),Source[[#This Row],[NC XLST FTES]]*525/(437.5*Source[[#This Row],[FTEF]]),0)</f>
        <v>0</v>
      </c>
      <c r="AN1966">
        <f>IF(Source[[#This Row],[Credit_Noncredit]]="Credit",Source[[#This Row],[Census Enrollment]],Source[[#This Row],[Noncredit Avg. Attendance]])</f>
        <v>0</v>
      </c>
    </row>
    <row r="1967" spans="1:40" x14ac:dyDescent="0.25">
      <c r="A1967" t="s">
        <v>4581</v>
      </c>
      <c r="B1967" t="s">
        <v>886</v>
      </c>
      <c r="C1967" t="s">
        <v>632</v>
      </c>
      <c r="D1967" t="s">
        <v>1475</v>
      </c>
      <c r="E1967" s="4">
        <v>36254</v>
      </c>
      <c r="F1967" s="4" t="s">
        <v>1502</v>
      </c>
      <c r="G1967" s="4" t="s">
        <v>1544</v>
      </c>
      <c r="H1967" t="str">
        <f>CONCATENATE(Source[[#This Row],[Subject]],TRIM(Source[[#This Row],[Course]]))</f>
        <v>PE214A</v>
      </c>
      <c r="I1967" t="str">
        <f>VLOOKUP(Source[[#This Row],[SubjCrse]],'Courses and Categories'!$E$2:$G$1816,3,FALSE)</f>
        <v>Credit PE/Dance Activity</v>
      </c>
      <c r="J1967" t="s">
        <v>3706</v>
      </c>
      <c r="K1967" t="s">
        <v>1545</v>
      </c>
      <c r="L1967" t="s">
        <v>39</v>
      </c>
      <c r="M1967" t="s">
        <v>1063</v>
      </c>
      <c r="N1967" t="s">
        <v>59</v>
      </c>
      <c r="O1967">
        <v>1110</v>
      </c>
      <c r="P1967">
        <v>1200</v>
      </c>
      <c r="Q1967" t="s">
        <v>675</v>
      </c>
      <c r="R1967">
        <v>101</v>
      </c>
      <c r="S1967" t="s">
        <v>134</v>
      </c>
      <c r="T1967">
        <v>1</v>
      </c>
      <c r="U1967" s="1">
        <v>43479</v>
      </c>
      <c r="V1967" s="1">
        <v>43607</v>
      </c>
      <c r="W1967" t="s">
        <v>1504</v>
      </c>
      <c r="X1967" t="s">
        <v>3543</v>
      </c>
      <c r="Y1967">
        <v>0</v>
      </c>
      <c r="Z1967">
        <v>0</v>
      </c>
      <c r="AA1967">
        <v>0</v>
      </c>
      <c r="AB1967">
        <v>0</v>
      </c>
      <c r="AD1967">
        <f>IF(ISBLANK(Source[[#This Row],[CrosslistID]]),1,1/COUNTIFS(Source[CrosslistID],Source[[#This Row],[CrosslistID]],Source[TermDesc],Source[[#This Row],[TermDesc]]))</f>
        <v>1</v>
      </c>
      <c r="AG1967">
        <v>0</v>
      </c>
      <c r="AH1967">
        <v>0</v>
      </c>
      <c r="AI1967">
        <v>0</v>
      </c>
      <c r="AJ1967">
        <v>0</v>
      </c>
      <c r="AK1967">
        <v>0.1</v>
      </c>
      <c r="AL19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67">
        <f>IF(AND(Source[[#This Row],[Credit_Noncredit]]="Noncredit",Source[[#This Row],[FTEF]]&gt;0),Source[[#This Row],[NC XLST FTES]]*525/(437.5*Source[[#This Row],[FTEF]]),0)</f>
        <v>0</v>
      </c>
      <c r="AN1967">
        <f>IF(Source[[#This Row],[Credit_Noncredit]]="Credit",Source[[#This Row],[Census Enrollment]],Source[[#This Row],[Noncredit Avg. Attendance]])</f>
        <v>0</v>
      </c>
    </row>
    <row r="1968" spans="1:40" x14ac:dyDescent="0.25">
      <c r="A1968" t="s">
        <v>4581</v>
      </c>
      <c r="B1968" t="s">
        <v>886</v>
      </c>
      <c r="C1968" t="s">
        <v>632</v>
      </c>
      <c r="D1968" t="s">
        <v>1475</v>
      </c>
      <c r="E1968" s="4">
        <v>36255</v>
      </c>
      <c r="F1968" s="4" t="s">
        <v>1502</v>
      </c>
      <c r="G1968" s="4" t="s">
        <v>1544</v>
      </c>
      <c r="H1968" t="str">
        <f>CONCATENATE(Source[[#This Row],[Subject]],TRIM(Source[[#This Row],[Course]]))</f>
        <v>PE214A</v>
      </c>
      <c r="I1968" t="str">
        <f>VLOOKUP(Source[[#This Row],[SubjCrse]],'Courses and Categories'!$E$2:$G$1816,3,FALSE)</f>
        <v>Credit PE/Dance Activity</v>
      </c>
      <c r="J1968" t="s">
        <v>3707</v>
      </c>
      <c r="K1968" t="s">
        <v>1545</v>
      </c>
      <c r="L1968" t="s">
        <v>39</v>
      </c>
      <c r="M1968" t="s">
        <v>1063</v>
      </c>
      <c r="N1968" t="s">
        <v>59</v>
      </c>
      <c r="O1968">
        <v>1210</v>
      </c>
      <c r="P1968">
        <v>1300</v>
      </c>
      <c r="Q1968" t="s">
        <v>675</v>
      </c>
      <c r="R1968">
        <v>101</v>
      </c>
      <c r="S1968" t="s">
        <v>134</v>
      </c>
      <c r="T1968">
        <v>1</v>
      </c>
      <c r="U1968" s="1">
        <v>43479</v>
      </c>
      <c r="V1968" s="1">
        <v>43607</v>
      </c>
      <c r="W1968" t="s">
        <v>3702</v>
      </c>
      <c r="X1968" t="s">
        <v>3543</v>
      </c>
      <c r="Y1968">
        <v>0</v>
      </c>
      <c r="Z1968">
        <v>0</v>
      </c>
      <c r="AA1968">
        <v>0</v>
      </c>
      <c r="AB1968">
        <v>0</v>
      </c>
      <c r="AD1968">
        <f>IF(ISBLANK(Source[[#This Row],[CrosslistID]]),1,1/COUNTIFS(Source[CrosslistID],Source[[#This Row],[CrosslistID]],Source[TermDesc],Source[[#This Row],[TermDesc]]))</f>
        <v>1</v>
      </c>
      <c r="AG1968">
        <v>0</v>
      </c>
      <c r="AH1968">
        <v>0</v>
      </c>
      <c r="AI1968">
        <v>0</v>
      </c>
      <c r="AJ1968">
        <v>0</v>
      </c>
      <c r="AK1968">
        <v>0.1</v>
      </c>
      <c r="AL19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68">
        <f>IF(AND(Source[[#This Row],[Credit_Noncredit]]="Noncredit",Source[[#This Row],[FTEF]]&gt;0),Source[[#This Row],[NC XLST FTES]]*525/(437.5*Source[[#This Row],[FTEF]]),0)</f>
        <v>0</v>
      </c>
      <c r="AN1968">
        <f>IF(Source[[#This Row],[Credit_Noncredit]]="Credit",Source[[#This Row],[Census Enrollment]],Source[[#This Row],[Noncredit Avg. Attendance]])</f>
        <v>0</v>
      </c>
    </row>
    <row r="1969" spans="1:40" x14ac:dyDescent="0.25">
      <c r="A1969" t="s">
        <v>4581</v>
      </c>
      <c r="B1969" t="s">
        <v>886</v>
      </c>
      <c r="C1969" t="s">
        <v>632</v>
      </c>
      <c r="D1969" t="s">
        <v>1475</v>
      </c>
      <c r="E1969" s="4">
        <v>36256</v>
      </c>
      <c r="F1969" s="4" t="s">
        <v>1502</v>
      </c>
      <c r="G1969" s="4" t="s">
        <v>1544</v>
      </c>
      <c r="H1969" t="str">
        <f>CONCATENATE(Source[[#This Row],[Subject]],TRIM(Source[[#This Row],[Course]]))</f>
        <v>PE214A</v>
      </c>
      <c r="I1969" t="str">
        <f>VLOOKUP(Source[[#This Row],[SubjCrse]],'Courses and Categories'!$E$2:$G$1816,3,FALSE)</f>
        <v>Credit PE/Dance Activity</v>
      </c>
      <c r="J1969" t="s">
        <v>3708</v>
      </c>
      <c r="K1969" t="s">
        <v>1545</v>
      </c>
      <c r="L1969" t="s">
        <v>39</v>
      </c>
      <c r="M1969" t="s">
        <v>1063</v>
      </c>
      <c r="N1969" t="s">
        <v>59</v>
      </c>
      <c r="O1969">
        <v>1310</v>
      </c>
      <c r="P1969">
        <v>1400</v>
      </c>
      <c r="Q1969" t="s">
        <v>675</v>
      </c>
      <c r="R1969">
        <v>101</v>
      </c>
      <c r="S1969" t="s">
        <v>134</v>
      </c>
      <c r="T1969">
        <v>1</v>
      </c>
      <c r="U1969" s="1">
        <v>43479</v>
      </c>
      <c r="V1969" s="1">
        <v>43607</v>
      </c>
      <c r="W1969" t="s">
        <v>3701</v>
      </c>
      <c r="X1969" t="s">
        <v>3543</v>
      </c>
      <c r="Y1969">
        <v>0</v>
      </c>
      <c r="Z1969">
        <v>0</v>
      </c>
      <c r="AA1969">
        <v>0</v>
      </c>
      <c r="AB1969">
        <v>0</v>
      </c>
      <c r="AD1969">
        <f>IF(ISBLANK(Source[[#This Row],[CrosslistID]]),1,1/COUNTIFS(Source[CrosslistID],Source[[#This Row],[CrosslistID]],Source[TermDesc],Source[[#This Row],[TermDesc]]))</f>
        <v>1</v>
      </c>
      <c r="AG1969">
        <v>0</v>
      </c>
      <c r="AH1969">
        <v>0</v>
      </c>
      <c r="AI1969">
        <v>0</v>
      </c>
      <c r="AJ1969">
        <v>0</v>
      </c>
      <c r="AK1969">
        <v>0.1</v>
      </c>
      <c r="AL19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69">
        <f>IF(AND(Source[[#This Row],[Credit_Noncredit]]="Noncredit",Source[[#This Row],[FTEF]]&gt;0),Source[[#This Row],[NC XLST FTES]]*525/(437.5*Source[[#This Row],[FTEF]]),0)</f>
        <v>0</v>
      </c>
      <c r="AN1969">
        <f>IF(Source[[#This Row],[Credit_Noncredit]]="Credit",Source[[#This Row],[Census Enrollment]],Source[[#This Row],[Noncredit Avg. Attendance]])</f>
        <v>0</v>
      </c>
    </row>
    <row r="1970" spans="1:40" x14ac:dyDescent="0.25">
      <c r="A1970" t="s">
        <v>4581</v>
      </c>
      <c r="B1970" t="s">
        <v>886</v>
      </c>
      <c r="C1970" t="s">
        <v>632</v>
      </c>
      <c r="D1970" t="s">
        <v>1475</v>
      </c>
      <c r="E1970" s="4">
        <v>36257</v>
      </c>
      <c r="F1970" s="4" t="s">
        <v>1502</v>
      </c>
      <c r="G1970" s="4" t="s">
        <v>1544</v>
      </c>
      <c r="H1970" t="str">
        <f>CONCATENATE(Source[[#This Row],[Subject]],TRIM(Source[[#This Row],[Course]]))</f>
        <v>PE214A</v>
      </c>
      <c r="I1970" t="str">
        <f>VLOOKUP(Source[[#This Row],[SubjCrse]],'Courses and Categories'!$E$2:$G$1816,3,FALSE)</f>
        <v>Credit PE/Dance Activity</v>
      </c>
      <c r="J1970" t="s">
        <v>3709</v>
      </c>
      <c r="K1970" t="s">
        <v>1545</v>
      </c>
      <c r="L1970" t="s">
        <v>39</v>
      </c>
      <c r="M1970" t="s">
        <v>1063</v>
      </c>
      <c r="N1970" t="s">
        <v>59</v>
      </c>
      <c r="O1970">
        <v>1410</v>
      </c>
      <c r="P1970">
        <v>1500</v>
      </c>
      <c r="Q1970" t="s">
        <v>675</v>
      </c>
      <c r="R1970">
        <v>101</v>
      </c>
      <c r="S1970" t="s">
        <v>134</v>
      </c>
      <c r="T1970">
        <v>1</v>
      </c>
      <c r="U1970" s="1">
        <v>43479</v>
      </c>
      <c r="V1970" s="1">
        <v>43607</v>
      </c>
      <c r="W1970" t="s">
        <v>3701</v>
      </c>
      <c r="X1970" t="s">
        <v>3543</v>
      </c>
      <c r="Y1970">
        <v>0</v>
      </c>
      <c r="Z1970">
        <v>0</v>
      </c>
      <c r="AA1970">
        <v>0</v>
      </c>
      <c r="AB1970">
        <v>0</v>
      </c>
      <c r="AD1970">
        <f>IF(ISBLANK(Source[[#This Row],[CrosslistID]]),1,1/COUNTIFS(Source[CrosslistID],Source[[#This Row],[CrosslistID]],Source[TermDesc],Source[[#This Row],[TermDesc]]))</f>
        <v>1</v>
      </c>
      <c r="AG1970">
        <v>0</v>
      </c>
      <c r="AH1970">
        <v>0</v>
      </c>
      <c r="AI1970">
        <v>0</v>
      </c>
      <c r="AJ1970">
        <v>0</v>
      </c>
      <c r="AK1970">
        <v>0.1</v>
      </c>
      <c r="AL19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70">
        <f>IF(AND(Source[[#This Row],[Credit_Noncredit]]="Noncredit",Source[[#This Row],[FTEF]]&gt;0),Source[[#This Row],[NC XLST FTES]]*525/(437.5*Source[[#This Row],[FTEF]]),0)</f>
        <v>0</v>
      </c>
      <c r="AN1970">
        <f>IF(Source[[#This Row],[Credit_Noncredit]]="Credit",Source[[#This Row],[Census Enrollment]],Source[[#This Row],[Noncredit Avg. Attendance]])</f>
        <v>0</v>
      </c>
    </row>
    <row r="1971" spans="1:40" x14ac:dyDescent="0.25">
      <c r="A1971" t="s">
        <v>4581</v>
      </c>
      <c r="B1971" t="s">
        <v>886</v>
      </c>
      <c r="C1971" t="s">
        <v>632</v>
      </c>
      <c r="D1971" t="s">
        <v>1475</v>
      </c>
      <c r="E1971" s="4">
        <v>36258</v>
      </c>
      <c r="F1971" s="4" t="s">
        <v>1502</v>
      </c>
      <c r="G1971" s="4" t="s">
        <v>1544</v>
      </c>
      <c r="H1971" t="str">
        <f>CONCATENATE(Source[[#This Row],[Subject]],TRIM(Source[[#This Row],[Course]]))</f>
        <v>PE214A</v>
      </c>
      <c r="I1971" t="str">
        <f>VLOOKUP(Source[[#This Row],[SubjCrse]],'Courses and Categories'!$E$2:$G$1816,3,FALSE)</f>
        <v>Credit PE/Dance Activity</v>
      </c>
      <c r="J1971" t="s">
        <v>3710</v>
      </c>
      <c r="K1971" t="s">
        <v>1545</v>
      </c>
      <c r="L1971" t="s">
        <v>39</v>
      </c>
      <c r="M1971" t="s">
        <v>1063</v>
      </c>
      <c r="N1971" t="s">
        <v>91</v>
      </c>
      <c r="O1971">
        <v>810</v>
      </c>
      <c r="P1971">
        <v>1000</v>
      </c>
      <c r="Q1971" t="s">
        <v>675</v>
      </c>
      <c r="R1971">
        <v>101</v>
      </c>
      <c r="S1971" t="s">
        <v>134</v>
      </c>
      <c r="T1971">
        <v>1</v>
      </c>
      <c r="U1971" s="1">
        <v>43479</v>
      </c>
      <c r="V1971" s="1">
        <v>43607</v>
      </c>
      <c r="W1971" t="s">
        <v>3699</v>
      </c>
      <c r="X1971" t="s">
        <v>3543</v>
      </c>
      <c r="Y1971">
        <v>0</v>
      </c>
      <c r="Z1971">
        <v>0</v>
      </c>
      <c r="AA1971">
        <v>0</v>
      </c>
      <c r="AB1971">
        <v>0</v>
      </c>
      <c r="AD1971">
        <f>IF(ISBLANK(Source[[#This Row],[CrosslistID]]),1,1/COUNTIFS(Source[CrosslistID],Source[[#This Row],[CrosslistID]],Source[TermDesc],Source[[#This Row],[TermDesc]]))</f>
        <v>1</v>
      </c>
      <c r="AG1971">
        <v>0</v>
      </c>
      <c r="AH1971">
        <v>0</v>
      </c>
      <c r="AI1971">
        <v>0</v>
      </c>
      <c r="AJ1971">
        <v>0</v>
      </c>
      <c r="AK1971">
        <v>0.1</v>
      </c>
      <c r="AL19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71">
        <f>IF(AND(Source[[#This Row],[Credit_Noncredit]]="Noncredit",Source[[#This Row],[FTEF]]&gt;0),Source[[#This Row],[NC XLST FTES]]*525/(437.5*Source[[#This Row],[FTEF]]),0)</f>
        <v>0</v>
      </c>
      <c r="AN1971">
        <f>IF(Source[[#This Row],[Credit_Noncredit]]="Credit",Source[[#This Row],[Census Enrollment]],Source[[#This Row],[Noncredit Avg. Attendance]])</f>
        <v>0</v>
      </c>
    </row>
    <row r="1972" spans="1:40" x14ac:dyDescent="0.25">
      <c r="A1972" t="s">
        <v>4581</v>
      </c>
      <c r="B1972" t="s">
        <v>886</v>
      </c>
      <c r="C1972" t="s">
        <v>632</v>
      </c>
      <c r="D1972" t="s">
        <v>1475</v>
      </c>
      <c r="E1972" s="4">
        <v>36259</v>
      </c>
      <c r="F1972" s="4" t="s">
        <v>1502</v>
      </c>
      <c r="G1972" s="4" t="s">
        <v>1544</v>
      </c>
      <c r="H1972" t="str">
        <f>CONCATENATE(Source[[#This Row],[Subject]],TRIM(Source[[#This Row],[Course]]))</f>
        <v>PE214A</v>
      </c>
      <c r="I1972" t="str">
        <f>VLOOKUP(Source[[#This Row],[SubjCrse]],'Courses and Categories'!$E$2:$G$1816,3,FALSE)</f>
        <v>Credit PE/Dance Activity</v>
      </c>
      <c r="J1972" t="s">
        <v>3711</v>
      </c>
      <c r="K1972" t="s">
        <v>1545</v>
      </c>
      <c r="L1972" t="s">
        <v>39</v>
      </c>
      <c r="M1972" t="s">
        <v>1063</v>
      </c>
      <c r="N1972" t="s">
        <v>91</v>
      </c>
      <c r="O1972">
        <v>1010</v>
      </c>
      <c r="P1972">
        <v>1200</v>
      </c>
      <c r="Q1972" t="s">
        <v>675</v>
      </c>
      <c r="R1972">
        <v>101</v>
      </c>
      <c r="S1972" t="s">
        <v>134</v>
      </c>
      <c r="T1972">
        <v>1</v>
      </c>
      <c r="U1972" s="1">
        <v>43479</v>
      </c>
      <c r="V1972" s="1">
        <v>43607</v>
      </c>
      <c r="W1972" t="s">
        <v>3700</v>
      </c>
      <c r="X1972" t="s">
        <v>3543</v>
      </c>
      <c r="Y1972">
        <v>0</v>
      </c>
      <c r="Z1972">
        <v>0</v>
      </c>
      <c r="AA1972">
        <v>0</v>
      </c>
      <c r="AB1972">
        <v>0</v>
      </c>
      <c r="AD1972">
        <f>IF(ISBLANK(Source[[#This Row],[CrosslistID]]),1,1/COUNTIFS(Source[CrosslistID],Source[[#This Row],[CrosslistID]],Source[TermDesc],Source[[#This Row],[TermDesc]]))</f>
        <v>1</v>
      </c>
      <c r="AG1972">
        <v>0</v>
      </c>
      <c r="AH1972">
        <v>0</v>
      </c>
      <c r="AI1972">
        <v>0</v>
      </c>
      <c r="AJ1972">
        <v>0</v>
      </c>
      <c r="AK1972">
        <v>0.1</v>
      </c>
      <c r="AL19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72">
        <f>IF(AND(Source[[#This Row],[Credit_Noncredit]]="Noncredit",Source[[#This Row],[FTEF]]&gt;0),Source[[#This Row],[NC XLST FTES]]*525/(437.5*Source[[#This Row],[FTEF]]),0)</f>
        <v>0</v>
      </c>
      <c r="AN1972">
        <f>IF(Source[[#This Row],[Credit_Noncredit]]="Credit",Source[[#This Row],[Census Enrollment]],Source[[#This Row],[Noncredit Avg. Attendance]])</f>
        <v>0</v>
      </c>
    </row>
    <row r="1973" spans="1:40" x14ac:dyDescent="0.25">
      <c r="A1973" t="s">
        <v>4581</v>
      </c>
      <c r="B1973" t="s">
        <v>886</v>
      </c>
      <c r="C1973" t="s">
        <v>632</v>
      </c>
      <c r="D1973" t="s">
        <v>1475</v>
      </c>
      <c r="E1973" s="4">
        <v>36785</v>
      </c>
      <c r="F1973" s="4" t="s">
        <v>1502</v>
      </c>
      <c r="G1973" s="4" t="s">
        <v>1544</v>
      </c>
      <c r="H1973" t="str">
        <f>CONCATENATE(Source[[#This Row],[Subject]],TRIM(Source[[#This Row],[Course]]))</f>
        <v>PE214A</v>
      </c>
      <c r="I1973" t="str">
        <f>VLOOKUP(Source[[#This Row],[SubjCrse]],'Courses and Categories'!$E$2:$G$1816,3,FALSE)</f>
        <v>Credit PE/Dance Activity</v>
      </c>
      <c r="J1973" t="s">
        <v>3713</v>
      </c>
      <c r="K1973" t="s">
        <v>1545</v>
      </c>
      <c r="L1973" t="s">
        <v>87</v>
      </c>
      <c r="M1973" t="s">
        <v>1063</v>
      </c>
      <c r="N1973" t="s">
        <v>185</v>
      </c>
      <c r="O1973">
        <v>1810</v>
      </c>
      <c r="P1973">
        <v>2000</v>
      </c>
      <c r="Q1973" t="s">
        <v>675</v>
      </c>
      <c r="R1973">
        <v>101</v>
      </c>
      <c r="S1973" t="s">
        <v>134</v>
      </c>
      <c r="T1973">
        <v>1</v>
      </c>
      <c r="U1973" s="1">
        <v>43479</v>
      </c>
      <c r="V1973" s="1">
        <v>43607</v>
      </c>
      <c r="W1973" t="s">
        <v>3819</v>
      </c>
      <c r="X1973" t="s">
        <v>3543</v>
      </c>
      <c r="Y1973">
        <v>0</v>
      </c>
      <c r="Z1973">
        <v>0</v>
      </c>
      <c r="AA1973">
        <v>0</v>
      </c>
      <c r="AB1973">
        <v>0</v>
      </c>
      <c r="AD1973">
        <f>IF(ISBLANK(Source[[#This Row],[CrosslistID]]),1,1/COUNTIFS(Source[CrosslistID],Source[[#This Row],[CrosslistID]],Source[TermDesc],Source[[#This Row],[TermDesc]]))</f>
        <v>1</v>
      </c>
      <c r="AG1973">
        <v>0</v>
      </c>
      <c r="AH1973">
        <v>0</v>
      </c>
      <c r="AI1973">
        <v>0</v>
      </c>
      <c r="AJ1973">
        <v>0</v>
      </c>
      <c r="AK1973">
        <v>0.1</v>
      </c>
      <c r="AL19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73">
        <f>IF(AND(Source[[#This Row],[Credit_Noncredit]]="Noncredit",Source[[#This Row],[FTEF]]&gt;0),Source[[#This Row],[NC XLST FTES]]*525/(437.5*Source[[#This Row],[FTEF]]),0)</f>
        <v>0</v>
      </c>
      <c r="AN1973">
        <f>IF(Source[[#This Row],[Credit_Noncredit]]="Credit",Source[[#This Row],[Census Enrollment]],Source[[#This Row],[Noncredit Avg. Attendance]])</f>
        <v>0</v>
      </c>
    </row>
    <row r="1974" spans="1:40" x14ac:dyDescent="0.25">
      <c r="A1974" t="s">
        <v>4581</v>
      </c>
      <c r="B1974" t="s">
        <v>886</v>
      </c>
      <c r="C1974" t="s">
        <v>632</v>
      </c>
      <c r="D1974" t="s">
        <v>1475</v>
      </c>
      <c r="E1974" s="4">
        <v>38649</v>
      </c>
      <c r="F1974" s="4" t="s">
        <v>1502</v>
      </c>
      <c r="G1974" s="4" t="s">
        <v>1544</v>
      </c>
      <c r="H1974" t="str">
        <f>CONCATENATE(Source[[#This Row],[Subject]],TRIM(Source[[#This Row],[Course]]))</f>
        <v>PE214A</v>
      </c>
      <c r="I1974" t="str">
        <f>VLOOKUP(Source[[#This Row],[SubjCrse]],'Courses and Categories'!$E$2:$G$1816,3,FALSE)</f>
        <v>Credit PE/Dance Activity</v>
      </c>
      <c r="J1974" t="s">
        <v>3715</v>
      </c>
      <c r="K1974" t="s">
        <v>1545</v>
      </c>
      <c r="L1974" t="s">
        <v>39</v>
      </c>
      <c r="M1974" t="s">
        <v>1063</v>
      </c>
      <c r="N1974" t="s">
        <v>59</v>
      </c>
      <c r="O1974">
        <v>810</v>
      </c>
      <c r="P1974">
        <v>900</v>
      </c>
      <c r="Q1974" t="s">
        <v>675</v>
      </c>
      <c r="R1974">
        <v>101</v>
      </c>
      <c r="S1974" t="s">
        <v>134</v>
      </c>
      <c r="T1974">
        <v>1</v>
      </c>
      <c r="U1974" s="1">
        <v>43479</v>
      </c>
      <c r="V1974" s="1">
        <v>43607</v>
      </c>
      <c r="W1974" t="s">
        <v>1558</v>
      </c>
      <c r="X1974" t="s">
        <v>1929</v>
      </c>
      <c r="Y1974">
        <v>0</v>
      </c>
      <c r="Z1974">
        <v>0</v>
      </c>
      <c r="AA1974">
        <v>0</v>
      </c>
      <c r="AB1974">
        <v>0</v>
      </c>
      <c r="AD1974">
        <f>IF(ISBLANK(Source[[#This Row],[CrosslistID]]),1,1/COUNTIFS(Source[CrosslistID],Source[[#This Row],[CrosslistID]],Source[TermDesc],Source[[#This Row],[TermDesc]]))</f>
        <v>1</v>
      </c>
      <c r="AG1974">
        <v>0</v>
      </c>
      <c r="AH1974">
        <v>0</v>
      </c>
      <c r="AI1974">
        <v>0</v>
      </c>
      <c r="AJ1974">
        <v>0</v>
      </c>
      <c r="AK1974">
        <v>0.1</v>
      </c>
      <c r="AL19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74">
        <f>IF(AND(Source[[#This Row],[Credit_Noncredit]]="Noncredit",Source[[#This Row],[FTEF]]&gt;0),Source[[#This Row],[NC XLST FTES]]*525/(437.5*Source[[#This Row],[FTEF]]),0)</f>
        <v>0</v>
      </c>
      <c r="AN1974">
        <f>IF(Source[[#This Row],[Credit_Noncredit]]="Credit",Source[[#This Row],[Census Enrollment]],Source[[#This Row],[Noncredit Avg. Attendance]])</f>
        <v>0</v>
      </c>
    </row>
    <row r="1975" spans="1:40" x14ac:dyDescent="0.25">
      <c r="A1975" t="s">
        <v>4581</v>
      </c>
      <c r="B1975" t="s">
        <v>886</v>
      </c>
      <c r="C1975" t="s">
        <v>632</v>
      </c>
      <c r="D1975" t="s">
        <v>1475</v>
      </c>
      <c r="E1975" s="4">
        <v>36261</v>
      </c>
      <c r="F1975" s="4" t="s">
        <v>1502</v>
      </c>
      <c r="G1975" s="4" t="s">
        <v>1550</v>
      </c>
      <c r="H1975" t="str">
        <f>CONCATENATE(Source[[#This Row],[Subject]],TRIM(Source[[#This Row],[Course]]))</f>
        <v>PE214B</v>
      </c>
      <c r="I1975" t="str">
        <f>VLOOKUP(Source[[#This Row],[SubjCrse]],'Courses and Categories'!$E$2:$G$1816,3,FALSE)</f>
        <v>Credit PE/Dance Activity</v>
      </c>
      <c r="J1975">
        <v>1</v>
      </c>
      <c r="K1975" t="s">
        <v>1551</v>
      </c>
      <c r="L1975" t="s">
        <v>39</v>
      </c>
      <c r="M1975" t="s">
        <v>1063</v>
      </c>
      <c r="N1975" t="s">
        <v>42</v>
      </c>
      <c r="O1975" t="s">
        <v>42</v>
      </c>
      <c r="P1975" t="s">
        <v>42</v>
      </c>
      <c r="Q1975" t="s">
        <v>42</v>
      </c>
      <c r="S1975" t="s">
        <v>134</v>
      </c>
      <c r="T1975">
        <v>1</v>
      </c>
      <c r="U1975" s="1">
        <v>43479</v>
      </c>
      <c r="V1975" s="1">
        <v>43607</v>
      </c>
      <c r="W1975" t="s">
        <v>66</v>
      </c>
      <c r="X1975" t="s">
        <v>46</v>
      </c>
      <c r="Y1975">
        <v>94</v>
      </c>
      <c r="Z1975">
        <v>69</v>
      </c>
      <c r="AA1975">
        <v>125</v>
      </c>
      <c r="AB1975">
        <v>55.2</v>
      </c>
      <c r="AC1975" t="s">
        <v>1494</v>
      </c>
      <c r="AD1975">
        <f>IF(ISBLANK(Source[[#This Row],[CrosslistID]]),1,1/COUNTIFS(Source[CrosslistID],Source[[#This Row],[CrosslistID]],Source[TermDesc],Source[[#This Row],[TermDesc]]))</f>
        <v>0.25</v>
      </c>
      <c r="AE1975">
        <v>396</v>
      </c>
      <c r="AF1975">
        <v>300</v>
      </c>
      <c r="AG1975">
        <v>132</v>
      </c>
      <c r="AH1975">
        <v>132</v>
      </c>
      <c r="AI1975">
        <v>2.9260000000000002</v>
      </c>
      <c r="AJ1975">
        <v>3.0888</v>
      </c>
      <c r="AK1975">
        <v>0</v>
      </c>
      <c r="AL19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75">
        <f>IF(AND(Source[[#This Row],[Credit_Noncredit]]="Noncredit",Source[[#This Row],[FTEF]]&gt;0),Source[[#This Row],[NC XLST FTES]]*525/(437.5*Source[[#This Row],[FTEF]]),0)</f>
        <v>0</v>
      </c>
      <c r="AN1975">
        <f>IF(Source[[#This Row],[Credit_Noncredit]]="Credit",Source[[#This Row],[Census Enrollment]],Source[[#This Row],[Noncredit Avg. Attendance]])</f>
        <v>94</v>
      </c>
    </row>
    <row r="1976" spans="1:40" x14ac:dyDescent="0.25">
      <c r="A1976" t="s">
        <v>4581</v>
      </c>
      <c r="B1976" t="s">
        <v>886</v>
      </c>
      <c r="C1976" t="s">
        <v>632</v>
      </c>
      <c r="D1976" t="s">
        <v>1475</v>
      </c>
      <c r="E1976" s="4">
        <v>36262</v>
      </c>
      <c r="F1976" s="4" t="s">
        <v>1502</v>
      </c>
      <c r="G1976" s="4" t="s">
        <v>3745</v>
      </c>
      <c r="H1976" t="str">
        <f>CONCATENATE(Source[[#This Row],[Subject]],TRIM(Source[[#This Row],[Course]]))</f>
        <v>PE215A</v>
      </c>
      <c r="I1976" t="str">
        <f>VLOOKUP(Source[[#This Row],[SubjCrse]],'Courses and Categories'!$E$2:$G$1816,3,FALSE)</f>
        <v>Credit PE/Dance Activity</v>
      </c>
      <c r="J1976">
        <v>1</v>
      </c>
      <c r="K1976" t="s">
        <v>3746</v>
      </c>
      <c r="L1976" t="s">
        <v>39</v>
      </c>
      <c r="M1976" t="s">
        <v>1063</v>
      </c>
      <c r="N1976" t="s">
        <v>42</v>
      </c>
      <c r="O1976" t="s">
        <v>42</v>
      </c>
      <c r="P1976" t="s">
        <v>42</v>
      </c>
      <c r="Q1976" t="s">
        <v>42</v>
      </c>
      <c r="S1976" t="s">
        <v>134</v>
      </c>
      <c r="T1976">
        <v>1</v>
      </c>
      <c r="U1976" s="1">
        <v>43479</v>
      </c>
      <c r="V1976" s="1">
        <v>43607</v>
      </c>
      <c r="W1976" t="s">
        <v>66</v>
      </c>
      <c r="X1976" t="s">
        <v>46</v>
      </c>
      <c r="Y1976">
        <v>94</v>
      </c>
      <c r="Z1976">
        <v>80</v>
      </c>
      <c r="AA1976">
        <v>50</v>
      </c>
      <c r="AB1976">
        <v>160</v>
      </c>
      <c r="AC1976" t="s">
        <v>1494</v>
      </c>
      <c r="AD1976">
        <f>IF(ISBLANK(Source[[#This Row],[CrosslistID]]),1,1/COUNTIFS(Source[CrosslistID],Source[[#This Row],[CrosslistID]],Source[TermDesc],Source[[#This Row],[TermDesc]]))</f>
        <v>0.25</v>
      </c>
      <c r="AE1976">
        <v>396</v>
      </c>
      <c r="AF1976">
        <v>300</v>
      </c>
      <c r="AG1976">
        <v>132</v>
      </c>
      <c r="AH1976">
        <v>132</v>
      </c>
      <c r="AI1976">
        <v>1.371</v>
      </c>
      <c r="AJ1976">
        <v>1.371</v>
      </c>
      <c r="AK1976">
        <v>0</v>
      </c>
      <c r="AL19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76">
        <f>IF(AND(Source[[#This Row],[Credit_Noncredit]]="Noncredit",Source[[#This Row],[FTEF]]&gt;0),Source[[#This Row],[NC XLST FTES]]*525/(437.5*Source[[#This Row],[FTEF]]),0)</f>
        <v>0</v>
      </c>
      <c r="AN1976">
        <f>IF(Source[[#This Row],[Credit_Noncredit]]="Credit",Source[[#This Row],[Census Enrollment]],Source[[#This Row],[Noncredit Avg. Attendance]])</f>
        <v>94</v>
      </c>
    </row>
    <row r="1977" spans="1:40" x14ac:dyDescent="0.25">
      <c r="A1977" t="s">
        <v>4581</v>
      </c>
      <c r="B1977" t="s">
        <v>886</v>
      </c>
      <c r="C1977" t="s">
        <v>632</v>
      </c>
      <c r="D1977" t="s">
        <v>1475</v>
      </c>
      <c r="E1977" s="4">
        <v>36020</v>
      </c>
      <c r="F1977" s="4" t="s">
        <v>1502</v>
      </c>
      <c r="G1977" s="4" t="s">
        <v>1553</v>
      </c>
      <c r="H1977" t="str">
        <f>CONCATENATE(Source[[#This Row],[Subject]],TRIM(Source[[#This Row],[Course]]))</f>
        <v>PE215B</v>
      </c>
      <c r="I1977" t="str">
        <f>VLOOKUP(Source[[#This Row],[SubjCrse]],'Courses and Categories'!$E$2:$G$1816,3,FALSE)</f>
        <v>Credit PE/Dance Activity</v>
      </c>
      <c r="J1977">
        <v>1</v>
      </c>
      <c r="K1977" t="s">
        <v>1554</v>
      </c>
      <c r="L1977" t="s">
        <v>39</v>
      </c>
      <c r="M1977" t="s">
        <v>1063</v>
      </c>
      <c r="N1977" t="s">
        <v>42</v>
      </c>
      <c r="O1977" t="s">
        <v>42</v>
      </c>
      <c r="P1977" t="s">
        <v>42</v>
      </c>
      <c r="Q1977" t="s">
        <v>42</v>
      </c>
      <c r="S1977" t="s">
        <v>134</v>
      </c>
      <c r="T1977">
        <v>1</v>
      </c>
      <c r="U1977" s="1">
        <v>43479</v>
      </c>
      <c r="V1977" s="1">
        <v>43607</v>
      </c>
      <c r="W1977" t="s">
        <v>66</v>
      </c>
      <c r="X1977" t="s">
        <v>46</v>
      </c>
      <c r="Y1977">
        <v>22</v>
      </c>
      <c r="Z1977">
        <v>19</v>
      </c>
      <c r="AA1977">
        <v>50</v>
      </c>
      <c r="AB1977">
        <v>38</v>
      </c>
      <c r="AC1977" t="s">
        <v>1494</v>
      </c>
      <c r="AD1977">
        <f>IF(ISBLANK(Source[[#This Row],[CrosslistID]]),1,1/COUNTIFS(Source[CrosslistID],Source[[#This Row],[CrosslistID]],Source[TermDesc],Source[[#This Row],[TermDesc]]))</f>
        <v>0.25</v>
      </c>
      <c r="AE1977">
        <v>396</v>
      </c>
      <c r="AF1977">
        <v>300</v>
      </c>
      <c r="AG1977">
        <v>132</v>
      </c>
      <c r="AH1977">
        <v>132</v>
      </c>
      <c r="AI1977">
        <v>0.748</v>
      </c>
      <c r="AJ1977">
        <v>0.748</v>
      </c>
      <c r="AK1977">
        <v>0</v>
      </c>
      <c r="AL19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77">
        <f>IF(AND(Source[[#This Row],[Credit_Noncredit]]="Noncredit",Source[[#This Row],[FTEF]]&gt;0),Source[[#This Row],[NC XLST FTES]]*525/(437.5*Source[[#This Row],[FTEF]]),0)</f>
        <v>0</v>
      </c>
      <c r="AN1977">
        <f>IF(Source[[#This Row],[Credit_Noncredit]]="Credit",Source[[#This Row],[Census Enrollment]],Source[[#This Row],[Noncredit Avg. Attendance]])</f>
        <v>22</v>
      </c>
    </row>
    <row r="1978" spans="1:40" x14ac:dyDescent="0.25">
      <c r="A1978" t="s">
        <v>4581</v>
      </c>
      <c r="B1978" t="s">
        <v>886</v>
      </c>
      <c r="C1978" t="s">
        <v>632</v>
      </c>
      <c r="D1978" t="s">
        <v>1475</v>
      </c>
      <c r="E1978" s="4">
        <v>35206</v>
      </c>
      <c r="F1978" s="4" t="s">
        <v>1502</v>
      </c>
      <c r="G1978" s="4" t="s">
        <v>1555</v>
      </c>
      <c r="H1978" t="str">
        <f>CONCATENATE(Source[[#This Row],[Subject]],TRIM(Source[[#This Row],[Course]]))</f>
        <v>PE216A</v>
      </c>
      <c r="I1978" t="str">
        <f>VLOOKUP(Source[[#This Row],[SubjCrse]],'Courses and Categories'!$E$2:$G$1816,3,FALSE)</f>
        <v>Credit PE/Dance Activity</v>
      </c>
      <c r="J1978">
        <v>1</v>
      </c>
      <c r="K1978" t="s">
        <v>1556</v>
      </c>
      <c r="L1978" t="s">
        <v>39</v>
      </c>
      <c r="M1978" t="s">
        <v>1063</v>
      </c>
      <c r="N1978" t="s">
        <v>105</v>
      </c>
      <c r="O1978">
        <v>910</v>
      </c>
      <c r="P1978">
        <v>1000</v>
      </c>
      <c r="Q1978" t="s">
        <v>675</v>
      </c>
      <c r="R1978">
        <v>207</v>
      </c>
      <c r="S1978" t="s">
        <v>134</v>
      </c>
      <c r="T1978">
        <v>1</v>
      </c>
      <c r="U1978" s="1">
        <v>43479</v>
      </c>
      <c r="V1978" s="1">
        <v>43607</v>
      </c>
      <c r="W1978" t="s">
        <v>3699</v>
      </c>
      <c r="X1978" t="s">
        <v>1929</v>
      </c>
      <c r="Y1978">
        <v>19</v>
      </c>
      <c r="Z1978">
        <v>17</v>
      </c>
      <c r="AA1978">
        <v>20</v>
      </c>
      <c r="AB1978">
        <v>85</v>
      </c>
      <c r="AC1978" t="s">
        <v>3830</v>
      </c>
      <c r="AD1978">
        <f>IF(ISBLANK(Source[[#This Row],[CrosslistID]]),1,1/COUNTIFS(Source[CrosslistID],Source[[#This Row],[CrosslistID]],Source[TermDesc],Source[[#This Row],[TermDesc]]))</f>
        <v>0.5</v>
      </c>
      <c r="AE1978">
        <v>21</v>
      </c>
      <c r="AF1978">
        <v>30</v>
      </c>
      <c r="AG1978">
        <v>70</v>
      </c>
      <c r="AH1978">
        <v>70</v>
      </c>
      <c r="AI1978">
        <v>1.133</v>
      </c>
      <c r="AJ1978">
        <v>1.2663</v>
      </c>
      <c r="AK1978">
        <v>0</v>
      </c>
      <c r="AL19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78">
        <f>IF(AND(Source[[#This Row],[Credit_Noncredit]]="Noncredit",Source[[#This Row],[FTEF]]&gt;0),Source[[#This Row],[NC XLST FTES]]*525/(437.5*Source[[#This Row],[FTEF]]),0)</f>
        <v>0</v>
      </c>
      <c r="AN1978">
        <f>IF(Source[[#This Row],[Credit_Noncredit]]="Credit",Source[[#This Row],[Census Enrollment]],Source[[#This Row],[Noncredit Avg. Attendance]])</f>
        <v>19</v>
      </c>
    </row>
    <row r="1979" spans="1:40" x14ac:dyDescent="0.25">
      <c r="A1979" t="s">
        <v>4581</v>
      </c>
      <c r="B1979" t="s">
        <v>886</v>
      </c>
      <c r="C1979" t="s">
        <v>632</v>
      </c>
      <c r="D1979" t="s">
        <v>1475</v>
      </c>
      <c r="E1979" s="4">
        <v>35204</v>
      </c>
      <c r="F1979" s="4" t="s">
        <v>1502</v>
      </c>
      <c r="G1979" s="4" t="s">
        <v>1555</v>
      </c>
      <c r="H1979" t="str">
        <f>CONCATENATE(Source[[#This Row],[Subject]],TRIM(Source[[#This Row],[Course]]))</f>
        <v>PE216A</v>
      </c>
      <c r="I1979" t="str">
        <f>VLOOKUP(Source[[#This Row],[SubjCrse]],'Courses and Categories'!$E$2:$G$1816,3,FALSE)</f>
        <v>Credit PE/Dance Activity</v>
      </c>
      <c r="J1979">
        <v>2</v>
      </c>
      <c r="K1979" t="s">
        <v>1556</v>
      </c>
      <c r="L1979" t="s">
        <v>39</v>
      </c>
      <c r="M1979" t="s">
        <v>1063</v>
      </c>
      <c r="N1979" t="s">
        <v>59</v>
      </c>
      <c r="O1979">
        <v>910</v>
      </c>
      <c r="P1979">
        <v>1000</v>
      </c>
      <c r="Q1979" t="s">
        <v>675</v>
      </c>
      <c r="R1979">
        <v>207</v>
      </c>
      <c r="S1979" t="s">
        <v>134</v>
      </c>
      <c r="T1979">
        <v>1</v>
      </c>
      <c r="U1979" s="1">
        <v>43479</v>
      </c>
      <c r="V1979" s="1">
        <v>43607</v>
      </c>
      <c r="W1979" t="s">
        <v>1094</v>
      </c>
      <c r="X1979" t="s">
        <v>1929</v>
      </c>
      <c r="Y1979">
        <v>16</v>
      </c>
      <c r="Z1979">
        <v>13</v>
      </c>
      <c r="AA1979">
        <v>20</v>
      </c>
      <c r="AB1979">
        <v>65</v>
      </c>
      <c r="AC1979" t="s">
        <v>5376</v>
      </c>
      <c r="AD1979">
        <f>IF(ISBLANK(Source[[#This Row],[CrosslistID]]),1,1/COUNTIFS(Source[CrosslistID],Source[[#This Row],[CrosslistID]],Source[TermDesc],Source[[#This Row],[TermDesc]]))</f>
        <v>0.5</v>
      </c>
      <c r="AE1979">
        <v>19</v>
      </c>
      <c r="AF1979">
        <v>40</v>
      </c>
      <c r="AG1979">
        <v>47.5</v>
      </c>
      <c r="AH1979">
        <v>47.5</v>
      </c>
      <c r="AI1979">
        <v>1.0669999999999999</v>
      </c>
      <c r="AJ1979">
        <v>1.0669999999999999</v>
      </c>
      <c r="AK1979">
        <v>0.1</v>
      </c>
      <c r="AL19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79">
        <f>IF(AND(Source[[#This Row],[Credit_Noncredit]]="Noncredit",Source[[#This Row],[FTEF]]&gt;0),Source[[#This Row],[NC XLST FTES]]*525/(437.5*Source[[#This Row],[FTEF]]),0)</f>
        <v>0</v>
      </c>
      <c r="AN1979">
        <f>IF(Source[[#This Row],[Credit_Noncredit]]="Credit",Source[[#This Row],[Census Enrollment]],Source[[#This Row],[Noncredit Avg. Attendance]])</f>
        <v>16</v>
      </c>
    </row>
    <row r="1980" spans="1:40" x14ac:dyDescent="0.25">
      <c r="A1980" t="s">
        <v>4581</v>
      </c>
      <c r="B1980" t="s">
        <v>886</v>
      </c>
      <c r="C1980" t="s">
        <v>632</v>
      </c>
      <c r="D1980" t="s">
        <v>1475</v>
      </c>
      <c r="E1980" s="4">
        <v>39308</v>
      </c>
      <c r="F1980" s="4" t="s">
        <v>1502</v>
      </c>
      <c r="G1980" s="4" t="s">
        <v>1555</v>
      </c>
      <c r="H1980" t="str">
        <f>CONCATENATE(Source[[#This Row],[Subject]],TRIM(Source[[#This Row],[Course]]))</f>
        <v>PE216A</v>
      </c>
      <c r="I1980" t="str">
        <f>VLOOKUP(Source[[#This Row],[SubjCrse]],'Courses and Categories'!$E$2:$G$1816,3,FALSE)</f>
        <v>Credit PE/Dance Activity</v>
      </c>
      <c r="J1980">
        <v>3</v>
      </c>
      <c r="K1980" t="s">
        <v>1556</v>
      </c>
      <c r="L1980" t="s">
        <v>39</v>
      </c>
      <c r="M1980" t="s">
        <v>1063</v>
      </c>
      <c r="N1980" t="s">
        <v>91</v>
      </c>
      <c r="O1980">
        <v>800</v>
      </c>
      <c r="P1980">
        <v>955</v>
      </c>
      <c r="Q1980" t="s">
        <v>221</v>
      </c>
      <c r="R1980">
        <v>227</v>
      </c>
      <c r="S1980" t="s">
        <v>43</v>
      </c>
      <c r="T1980">
        <v>1</v>
      </c>
      <c r="U1980" s="1">
        <v>43479</v>
      </c>
      <c r="V1980" s="1">
        <v>43607</v>
      </c>
      <c r="W1980" t="s">
        <v>1558</v>
      </c>
      <c r="X1980" t="s">
        <v>1929</v>
      </c>
      <c r="Y1980">
        <v>42</v>
      </c>
      <c r="Z1980">
        <v>42</v>
      </c>
      <c r="AA1980">
        <v>50</v>
      </c>
      <c r="AB1980">
        <v>84</v>
      </c>
      <c r="AD1980">
        <f>IF(ISBLANK(Source[[#This Row],[CrosslistID]]),1,1/COUNTIFS(Source[CrosslistID],Source[[#This Row],[CrosslistID]],Source[TermDesc],Source[[#This Row],[TermDesc]]))</f>
        <v>1</v>
      </c>
      <c r="AG1980">
        <v>0</v>
      </c>
      <c r="AH1980">
        <v>84</v>
      </c>
      <c r="AI1980">
        <v>2.8</v>
      </c>
      <c r="AJ1980">
        <v>2.8</v>
      </c>
      <c r="AK1980">
        <v>0.1</v>
      </c>
      <c r="AL19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80">
        <f>IF(AND(Source[[#This Row],[Credit_Noncredit]]="Noncredit",Source[[#This Row],[FTEF]]&gt;0),Source[[#This Row],[NC XLST FTES]]*525/(437.5*Source[[#This Row],[FTEF]]),0)</f>
        <v>0</v>
      </c>
      <c r="AN1980">
        <f>IF(Source[[#This Row],[Credit_Noncredit]]="Credit",Source[[#This Row],[Census Enrollment]],Source[[#This Row],[Noncredit Avg. Attendance]])</f>
        <v>42</v>
      </c>
    </row>
    <row r="1981" spans="1:40" x14ac:dyDescent="0.25">
      <c r="A1981" t="s">
        <v>4581</v>
      </c>
      <c r="B1981" t="s">
        <v>886</v>
      </c>
      <c r="C1981" t="s">
        <v>632</v>
      </c>
      <c r="D1981" t="s">
        <v>1475</v>
      </c>
      <c r="E1981" s="4">
        <v>35342</v>
      </c>
      <c r="F1981" s="4" t="s">
        <v>1502</v>
      </c>
      <c r="G1981" s="4" t="s">
        <v>1559</v>
      </c>
      <c r="H1981" t="str">
        <f>CONCATENATE(Source[[#This Row],[Subject]],TRIM(Source[[#This Row],[Course]]))</f>
        <v>PE216B</v>
      </c>
      <c r="I1981" t="str">
        <f>VLOOKUP(Source[[#This Row],[SubjCrse]],'Courses and Categories'!$E$2:$G$1816,3,FALSE)</f>
        <v>Credit PE/Dance Activity</v>
      </c>
      <c r="J1981">
        <v>1</v>
      </c>
      <c r="K1981" t="s">
        <v>1560</v>
      </c>
      <c r="L1981" t="s">
        <v>39</v>
      </c>
      <c r="M1981" t="s">
        <v>1063</v>
      </c>
      <c r="N1981" t="s">
        <v>105</v>
      </c>
      <c r="O1981">
        <v>910</v>
      </c>
      <c r="P1981">
        <v>1000</v>
      </c>
      <c r="Q1981" t="s">
        <v>675</v>
      </c>
      <c r="R1981">
        <v>207</v>
      </c>
      <c r="S1981" t="s">
        <v>134</v>
      </c>
      <c r="T1981">
        <v>1</v>
      </c>
      <c r="U1981" s="1">
        <v>43479</v>
      </c>
      <c r="V1981" s="1">
        <v>43607</v>
      </c>
      <c r="W1981" t="s">
        <v>3699</v>
      </c>
      <c r="X1981" t="s">
        <v>1929</v>
      </c>
      <c r="Y1981">
        <v>4</v>
      </c>
      <c r="Z1981">
        <v>4</v>
      </c>
      <c r="AA1981">
        <v>10</v>
      </c>
      <c r="AB1981">
        <v>40</v>
      </c>
      <c r="AC1981" t="s">
        <v>3830</v>
      </c>
      <c r="AD1981">
        <f>IF(ISBLANK(Source[[#This Row],[CrosslistID]]),1,1/COUNTIFS(Source[CrosslistID],Source[[#This Row],[CrosslistID]],Source[TermDesc],Source[[#This Row],[TermDesc]]))</f>
        <v>0.5</v>
      </c>
      <c r="AE1981">
        <v>21</v>
      </c>
      <c r="AF1981">
        <v>30</v>
      </c>
      <c r="AG1981">
        <v>70</v>
      </c>
      <c r="AH1981">
        <v>70</v>
      </c>
      <c r="AI1981">
        <v>0.26700000000000002</v>
      </c>
      <c r="AJ1981">
        <v>0.26700000000000002</v>
      </c>
      <c r="AK1981">
        <v>0.1</v>
      </c>
      <c r="AL19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81">
        <f>IF(AND(Source[[#This Row],[Credit_Noncredit]]="Noncredit",Source[[#This Row],[FTEF]]&gt;0),Source[[#This Row],[NC XLST FTES]]*525/(437.5*Source[[#This Row],[FTEF]]),0)</f>
        <v>0</v>
      </c>
      <c r="AN1981">
        <f>IF(Source[[#This Row],[Credit_Noncredit]]="Credit",Source[[#This Row],[Census Enrollment]],Source[[#This Row],[Noncredit Avg. Attendance]])</f>
        <v>4</v>
      </c>
    </row>
    <row r="1982" spans="1:40" x14ac:dyDescent="0.25">
      <c r="A1982" t="s">
        <v>4581</v>
      </c>
      <c r="B1982" t="s">
        <v>886</v>
      </c>
      <c r="C1982" t="s">
        <v>632</v>
      </c>
      <c r="D1982" t="s">
        <v>1475</v>
      </c>
      <c r="E1982" s="4">
        <v>37304</v>
      </c>
      <c r="F1982" s="4" t="s">
        <v>1502</v>
      </c>
      <c r="G1982" s="4" t="s">
        <v>1559</v>
      </c>
      <c r="H1982" t="str">
        <f>CONCATENATE(Source[[#This Row],[Subject]],TRIM(Source[[#This Row],[Course]]))</f>
        <v>PE216B</v>
      </c>
      <c r="I1982" t="str">
        <f>VLOOKUP(Source[[#This Row],[SubjCrse]],'Courses and Categories'!$E$2:$G$1816,3,FALSE)</f>
        <v>Credit PE/Dance Activity</v>
      </c>
      <c r="J1982">
        <v>2</v>
      </c>
      <c r="K1982" t="s">
        <v>1560</v>
      </c>
      <c r="L1982" t="s">
        <v>39</v>
      </c>
      <c r="M1982" t="s">
        <v>1063</v>
      </c>
      <c r="N1982" t="s">
        <v>59</v>
      </c>
      <c r="O1982">
        <v>910</v>
      </c>
      <c r="P1982">
        <v>1000</v>
      </c>
      <c r="Q1982" t="s">
        <v>675</v>
      </c>
      <c r="R1982">
        <v>207</v>
      </c>
      <c r="S1982" t="s">
        <v>134</v>
      </c>
      <c r="T1982">
        <v>1</v>
      </c>
      <c r="U1982" s="1">
        <v>43479</v>
      </c>
      <c r="V1982" s="1">
        <v>43607</v>
      </c>
      <c r="W1982" t="s">
        <v>1094</v>
      </c>
      <c r="X1982" t="s">
        <v>1929</v>
      </c>
      <c r="Y1982">
        <v>6</v>
      </c>
      <c r="Z1982">
        <v>5</v>
      </c>
      <c r="AA1982">
        <v>20</v>
      </c>
      <c r="AB1982">
        <v>25</v>
      </c>
      <c r="AC1982" t="s">
        <v>5376</v>
      </c>
      <c r="AD1982">
        <f>IF(ISBLANK(Source[[#This Row],[CrosslistID]]),1,1/COUNTIFS(Source[CrosslistID],Source[[#This Row],[CrosslistID]],Source[TermDesc],Source[[#This Row],[TermDesc]]))</f>
        <v>0.5</v>
      </c>
      <c r="AE1982">
        <v>19</v>
      </c>
      <c r="AF1982">
        <v>40</v>
      </c>
      <c r="AG1982">
        <v>47.5</v>
      </c>
      <c r="AH1982">
        <v>47.5</v>
      </c>
      <c r="AI1982">
        <v>0.33300000000000002</v>
      </c>
      <c r="AJ1982">
        <v>0.39960000000000001</v>
      </c>
      <c r="AK1982">
        <v>0</v>
      </c>
      <c r="AL19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82">
        <f>IF(AND(Source[[#This Row],[Credit_Noncredit]]="Noncredit",Source[[#This Row],[FTEF]]&gt;0),Source[[#This Row],[NC XLST FTES]]*525/(437.5*Source[[#This Row],[FTEF]]),0)</f>
        <v>0</v>
      </c>
      <c r="AN1982">
        <f>IF(Source[[#This Row],[Credit_Noncredit]]="Credit",Source[[#This Row],[Census Enrollment]],Source[[#This Row],[Noncredit Avg. Attendance]])</f>
        <v>6</v>
      </c>
    </row>
    <row r="1983" spans="1:40" x14ac:dyDescent="0.25">
      <c r="A1983" t="s">
        <v>4581</v>
      </c>
      <c r="B1983" t="s">
        <v>886</v>
      </c>
      <c r="C1983" t="s">
        <v>632</v>
      </c>
      <c r="D1983" t="s">
        <v>1475</v>
      </c>
      <c r="E1983" s="4">
        <v>37850</v>
      </c>
      <c r="F1983" s="4" t="s">
        <v>1502</v>
      </c>
      <c r="G1983" s="4" t="s">
        <v>3748</v>
      </c>
      <c r="H1983" t="str">
        <f>CONCATENATE(Source[[#This Row],[Subject]],TRIM(Source[[#This Row],[Course]]))</f>
        <v>PE217A</v>
      </c>
      <c r="I1983" t="str">
        <f>VLOOKUP(Source[[#This Row],[SubjCrse]],'Courses and Categories'!$E$2:$G$1816,3,FALSE)</f>
        <v>Credit PE/Dance Activity</v>
      </c>
      <c r="J1983">
        <v>1</v>
      </c>
      <c r="K1983" t="s">
        <v>3749</v>
      </c>
      <c r="L1983" t="s">
        <v>39</v>
      </c>
      <c r="M1983" t="s">
        <v>1063</v>
      </c>
      <c r="N1983" t="s">
        <v>105</v>
      </c>
      <c r="O1983">
        <v>1010</v>
      </c>
      <c r="P1983">
        <v>1100</v>
      </c>
      <c r="Q1983" t="s">
        <v>675</v>
      </c>
      <c r="R1983">
        <v>301</v>
      </c>
      <c r="S1983" t="s">
        <v>134</v>
      </c>
      <c r="T1983">
        <v>1</v>
      </c>
      <c r="U1983" s="1">
        <v>43479</v>
      </c>
      <c r="V1983" s="1">
        <v>43607</v>
      </c>
      <c r="W1983" t="s">
        <v>158</v>
      </c>
      <c r="X1983" t="s">
        <v>1929</v>
      </c>
      <c r="Y1983">
        <v>18</v>
      </c>
      <c r="Z1983">
        <v>16</v>
      </c>
      <c r="AA1983">
        <v>20</v>
      </c>
      <c r="AB1983">
        <v>80</v>
      </c>
      <c r="AC1983" t="s">
        <v>5377</v>
      </c>
      <c r="AD1983">
        <f>IF(ISBLANK(Source[[#This Row],[CrosslistID]]),1,1/COUNTIFS(Source[CrosslistID],Source[[#This Row],[CrosslistID]],Source[TermDesc],Source[[#This Row],[TermDesc]]))</f>
        <v>0.5</v>
      </c>
      <c r="AE1983">
        <v>18</v>
      </c>
      <c r="AF1983">
        <v>30</v>
      </c>
      <c r="AG1983">
        <v>60</v>
      </c>
      <c r="AH1983">
        <v>60</v>
      </c>
      <c r="AI1983">
        <v>1.0669999999999999</v>
      </c>
      <c r="AJ1983">
        <v>1.2003999999999999</v>
      </c>
      <c r="AK1983">
        <v>0.1</v>
      </c>
      <c r="AL19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83">
        <f>IF(AND(Source[[#This Row],[Credit_Noncredit]]="Noncredit",Source[[#This Row],[FTEF]]&gt;0),Source[[#This Row],[NC XLST FTES]]*525/(437.5*Source[[#This Row],[FTEF]]),0)</f>
        <v>0</v>
      </c>
      <c r="AN1983">
        <f>IF(Source[[#This Row],[Credit_Noncredit]]="Credit",Source[[#This Row],[Census Enrollment]],Source[[#This Row],[Noncredit Avg. Attendance]])</f>
        <v>18</v>
      </c>
    </row>
    <row r="1984" spans="1:40" x14ac:dyDescent="0.25">
      <c r="A1984" t="s">
        <v>4581</v>
      </c>
      <c r="B1984" t="s">
        <v>886</v>
      </c>
      <c r="C1984" t="s">
        <v>632</v>
      </c>
      <c r="D1984" t="s">
        <v>1475</v>
      </c>
      <c r="E1984" s="4">
        <v>35211</v>
      </c>
      <c r="F1984" s="4" t="s">
        <v>1502</v>
      </c>
      <c r="G1984" s="4" t="s">
        <v>3748</v>
      </c>
      <c r="H1984" t="str">
        <f>CONCATENATE(Source[[#This Row],[Subject]],TRIM(Source[[#This Row],[Course]]))</f>
        <v>PE217A</v>
      </c>
      <c r="I1984" t="str">
        <f>VLOOKUP(Source[[#This Row],[SubjCrse]],'Courses and Categories'!$E$2:$G$1816,3,FALSE)</f>
        <v>Credit PE/Dance Activity</v>
      </c>
      <c r="J1984">
        <v>2</v>
      </c>
      <c r="K1984" t="s">
        <v>3749</v>
      </c>
      <c r="L1984" t="s">
        <v>39</v>
      </c>
      <c r="M1984" t="s">
        <v>1063</v>
      </c>
      <c r="N1984" t="s">
        <v>59</v>
      </c>
      <c r="O1984">
        <v>1010</v>
      </c>
      <c r="P1984">
        <v>1100</v>
      </c>
      <c r="Q1984" t="s">
        <v>675</v>
      </c>
      <c r="R1984">
        <v>205</v>
      </c>
      <c r="S1984" t="s">
        <v>134</v>
      </c>
      <c r="T1984">
        <v>1</v>
      </c>
      <c r="U1984" s="1">
        <v>43479</v>
      </c>
      <c r="V1984" s="1">
        <v>43607</v>
      </c>
      <c r="W1984" t="s">
        <v>1094</v>
      </c>
      <c r="X1984" t="s">
        <v>1929</v>
      </c>
      <c r="Y1984">
        <v>18</v>
      </c>
      <c r="Z1984">
        <v>16</v>
      </c>
      <c r="AA1984">
        <v>20</v>
      </c>
      <c r="AB1984">
        <v>80</v>
      </c>
      <c r="AC1984" t="s">
        <v>3750</v>
      </c>
      <c r="AD1984">
        <f>IF(ISBLANK(Source[[#This Row],[CrosslistID]]),1,1/COUNTIFS(Source[CrosslistID],Source[[#This Row],[CrosslistID]],Source[TermDesc],Source[[#This Row],[TermDesc]]))</f>
        <v>0.5</v>
      </c>
      <c r="AE1984">
        <v>32</v>
      </c>
      <c r="AF1984">
        <v>30</v>
      </c>
      <c r="AG1984">
        <v>106.66670000000001</v>
      </c>
      <c r="AH1984">
        <v>106.66670000000001</v>
      </c>
      <c r="AI1984">
        <v>1</v>
      </c>
      <c r="AJ1984">
        <v>1.2</v>
      </c>
      <c r="AK1984">
        <v>0.1</v>
      </c>
      <c r="AL19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84">
        <f>IF(AND(Source[[#This Row],[Credit_Noncredit]]="Noncredit",Source[[#This Row],[FTEF]]&gt;0),Source[[#This Row],[NC XLST FTES]]*525/(437.5*Source[[#This Row],[FTEF]]),0)</f>
        <v>0</v>
      </c>
      <c r="AN1984">
        <f>IF(Source[[#This Row],[Credit_Noncredit]]="Credit",Source[[#This Row],[Census Enrollment]],Source[[#This Row],[Noncredit Avg. Attendance]])</f>
        <v>18</v>
      </c>
    </row>
    <row r="1985" spans="1:40" x14ac:dyDescent="0.25">
      <c r="A1985" t="s">
        <v>4581</v>
      </c>
      <c r="B1985" t="s">
        <v>886</v>
      </c>
      <c r="C1985" t="s">
        <v>632</v>
      </c>
      <c r="D1985" t="s">
        <v>1475</v>
      </c>
      <c r="E1985" s="4">
        <v>37851</v>
      </c>
      <c r="F1985" s="4" t="s">
        <v>1502</v>
      </c>
      <c r="G1985" s="4" t="s">
        <v>3752</v>
      </c>
      <c r="H1985" t="str">
        <f>CONCATENATE(Source[[#This Row],[Subject]],TRIM(Source[[#This Row],[Course]]))</f>
        <v>PE217B</v>
      </c>
      <c r="I1985" t="str">
        <f>VLOOKUP(Source[[#This Row],[SubjCrse]],'Courses and Categories'!$E$2:$G$1816,3,FALSE)</f>
        <v>Credit PE/Dance Activity</v>
      </c>
      <c r="J1985">
        <v>1</v>
      </c>
      <c r="K1985" t="s">
        <v>3753</v>
      </c>
      <c r="L1985" t="s">
        <v>39</v>
      </c>
      <c r="M1985" t="s">
        <v>1063</v>
      </c>
      <c r="N1985" t="s">
        <v>105</v>
      </c>
      <c r="O1985">
        <v>1010</v>
      </c>
      <c r="P1985">
        <v>1100</v>
      </c>
      <c r="Q1985" t="s">
        <v>675</v>
      </c>
      <c r="R1985">
        <v>301</v>
      </c>
      <c r="S1985" t="s">
        <v>134</v>
      </c>
      <c r="T1985">
        <v>1</v>
      </c>
      <c r="U1985" s="1">
        <v>43479</v>
      </c>
      <c r="V1985" s="1">
        <v>43607</v>
      </c>
      <c r="W1985" t="s">
        <v>158</v>
      </c>
      <c r="X1985" t="s">
        <v>1929</v>
      </c>
      <c r="Y1985">
        <v>2</v>
      </c>
      <c r="Z1985">
        <v>2</v>
      </c>
      <c r="AA1985">
        <v>10</v>
      </c>
      <c r="AB1985">
        <v>20</v>
      </c>
      <c r="AC1985" t="s">
        <v>5377</v>
      </c>
      <c r="AD1985">
        <f>IF(ISBLANK(Source[[#This Row],[CrosslistID]]),1,1/COUNTIFS(Source[CrosslistID],Source[[#This Row],[CrosslistID]],Source[TermDesc],Source[[#This Row],[TermDesc]]))</f>
        <v>0.5</v>
      </c>
      <c r="AE1985">
        <v>18</v>
      </c>
      <c r="AF1985">
        <v>30</v>
      </c>
      <c r="AG1985">
        <v>60</v>
      </c>
      <c r="AH1985">
        <v>60</v>
      </c>
      <c r="AI1985">
        <v>0.13300000000000001</v>
      </c>
      <c r="AJ1985">
        <v>0.13300000000000001</v>
      </c>
      <c r="AK1985">
        <v>0</v>
      </c>
      <c r="AL19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85">
        <f>IF(AND(Source[[#This Row],[Credit_Noncredit]]="Noncredit",Source[[#This Row],[FTEF]]&gt;0),Source[[#This Row],[NC XLST FTES]]*525/(437.5*Source[[#This Row],[FTEF]]),0)</f>
        <v>0</v>
      </c>
      <c r="AN1985">
        <f>IF(Source[[#This Row],[Credit_Noncredit]]="Credit",Source[[#This Row],[Census Enrollment]],Source[[#This Row],[Noncredit Avg. Attendance]])</f>
        <v>2</v>
      </c>
    </row>
    <row r="1986" spans="1:40" x14ac:dyDescent="0.25">
      <c r="A1986" t="s">
        <v>4581</v>
      </c>
      <c r="B1986" t="s">
        <v>886</v>
      </c>
      <c r="C1986" t="s">
        <v>632</v>
      </c>
      <c r="D1986" t="s">
        <v>1475</v>
      </c>
      <c r="E1986" s="4">
        <v>35962</v>
      </c>
      <c r="F1986" s="4" t="s">
        <v>1502</v>
      </c>
      <c r="G1986" s="4" t="s">
        <v>3752</v>
      </c>
      <c r="H1986" t="str">
        <f>CONCATENATE(Source[[#This Row],[Subject]],TRIM(Source[[#This Row],[Course]]))</f>
        <v>PE217B</v>
      </c>
      <c r="I1986" t="str">
        <f>VLOOKUP(Source[[#This Row],[SubjCrse]],'Courses and Categories'!$E$2:$G$1816,3,FALSE)</f>
        <v>Credit PE/Dance Activity</v>
      </c>
      <c r="J1986">
        <v>2</v>
      </c>
      <c r="K1986" t="s">
        <v>3753</v>
      </c>
      <c r="L1986" t="s">
        <v>39</v>
      </c>
      <c r="M1986" t="s">
        <v>1063</v>
      </c>
      <c r="N1986" t="s">
        <v>59</v>
      </c>
      <c r="O1986">
        <v>1010</v>
      </c>
      <c r="P1986">
        <v>1100</v>
      </c>
      <c r="Q1986" t="s">
        <v>675</v>
      </c>
      <c r="R1986">
        <v>205</v>
      </c>
      <c r="S1986" t="s">
        <v>134</v>
      </c>
      <c r="T1986">
        <v>1</v>
      </c>
      <c r="U1986" s="1">
        <v>43479</v>
      </c>
      <c r="V1986" s="1">
        <v>43607</v>
      </c>
      <c r="W1986" t="s">
        <v>1094</v>
      </c>
      <c r="X1986" t="s">
        <v>1929</v>
      </c>
      <c r="Y1986">
        <v>12</v>
      </c>
      <c r="Z1986">
        <v>11</v>
      </c>
      <c r="AA1986">
        <v>10</v>
      </c>
      <c r="AB1986">
        <v>110</v>
      </c>
      <c r="AC1986" t="s">
        <v>3750</v>
      </c>
      <c r="AD1986">
        <f>IF(ISBLANK(Source[[#This Row],[CrosslistID]]),1,1/COUNTIFS(Source[CrosslistID],Source[[#This Row],[CrosslistID]],Source[TermDesc],Source[[#This Row],[TermDesc]]))</f>
        <v>0.5</v>
      </c>
      <c r="AE1986">
        <v>32</v>
      </c>
      <c r="AF1986">
        <v>30</v>
      </c>
      <c r="AG1986">
        <v>106.66670000000001</v>
      </c>
      <c r="AH1986">
        <v>106.66670000000001</v>
      </c>
      <c r="AI1986">
        <v>0.8</v>
      </c>
      <c r="AJ1986">
        <v>0.8</v>
      </c>
      <c r="AK1986">
        <v>0</v>
      </c>
      <c r="AL19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86">
        <f>IF(AND(Source[[#This Row],[Credit_Noncredit]]="Noncredit",Source[[#This Row],[FTEF]]&gt;0),Source[[#This Row],[NC XLST FTES]]*525/(437.5*Source[[#This Row],[FTEF]]),0)</f>
        <v>0</v>
      </c>
      <c r="AN1986">
        <f>IF(Source[[#This Row],[Credit_Noncredit]]="Credit",Source[[#This Row],[Census Enrollment]],Source[[#This Row],[Noncredit Avg. Attendance]])</f>
        <v>12</v>
      </c>
    </row>
    <row r="1987" spans="1:40" x14ac:dyDescent="0.25">
      <c r="A1987" t="s">
        <v>4581</v>
      </c>
      <c r="B1987" t="s">
        <v>886</v>
      </c>
      <c r="C1987" t="s">
        <v>632</v>
      </c>
      <c r="D1987" t="s">
        <v>1475</v>
      </c>
      <c r="E1987" s="4">
        <v>33550</v>
      </c>
      <c r="F1987" s="4" t="s">
        <v>1502</v>
      </c>
      <c r="G1987" s="4">
        <v>218</v>
      </c>
      <c r="H1987" t="str">
        <f>CONCATENATE(Source[[#This Row],[Subject]],TRIM(Source[[#This Row],[Course]]))</f>
        <v>PE218</v>
      </c>
      <c r="I1987" t="str">
        <f>VLOOKUP(Source[[#This Row],[SubjCrse]],'Courses and Categories'!$E$2:$G$1816,3,FALSE)</f>
        <v>Credit PE/Dance Activity</v>
      </c>
      <c r="J1987">
        <v>1</v>
      </c>
      <c r="K1987" t="s">
        <v>3754</v>
      </c>
      <c r="L1987" t="s">
        <v>39</v>
      </c>
      <c r="M1987" t="s">
        <v>1063</v>
      </c>
      <c r="N1987" t="s">
        <v>50</v>
      </c>
      <c r="O1987">
        <v>1010</v>
      </c>
      <c r="P1987">
        <v>1200</v>
      </c>
      <c r="Q1987" t="s">
        <v>675</v>
      </c>
      <c r="R1987">
        <v>310</v>
      </c>
      <c r="S1987" t="s">
        <v>134</v>
      </c>
      <c r="T1987">
        <v>1</v>
      </c>
      <c r="U1987" s="1">
        <v>43479</v>
      </c>
      <c r="V1987" s="1">
        <v>43607</v>
      </c>
      <c r="W1987" t="s">
        <v>866</v>
      </c>
      <c r="X1987" t="s">
        <v>1929</v>
      </c>
      <c r="Y1987">
        <v>29</v>
      </c>
      <c r="Z1987">
        <v>25</v>
      </c>
      <c r="AA1987">
        <v>25</v>
      </c>
      <c r="AB1987">
        <v>100</v>
      </c>
      <c r="AD1987">
        <f>IF(ISBLANK(Source[[#This Row],[CrosslistID]]),1,1/COUNTIFS(Source[CrosslistID],Source[[#This Row],[CrosslistID]],Source[TermDesc],Source[[#This Row],[TermDesc]]))</f>
        <v>1</v>
      </c>
      <c r="AG1987">
        <v>0</v>
      </c>
      <c r="AH1987">
        <v>100</v>
      </c>
      <c r="AI1987">
        <v>1.9330000000000001</v>
      </c>
      <c r="AJ1987">
        <v>1.9330000000000001</v>
      </c>
      <c r="AK1987">
        <v>0.1</v>
      </c>
      <c r="AL19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87">
        <f>IF(AND(Source[[#This Row],[Credit_Noncredit]]="Noncredit",Source[[#This Row],[FTEF]]&gt;0),Source[[#This Row],[NC XLST FTES]]*525/(437.5*Source[[#This Row],[FTEF]]),0)</f>
        <v>0</v>
      </c>
      <c r="AN1987">
        <f>IF(Source[[#This Row],[Credit_Noncredit]]="Credit",Source[[#This Row],[Census Enrollment]],Source[[#This Row],[Noncredit Avg. Attendance]])</f>
        <v>29</v>
      </c>
    </row>
    <row r="1988" spans="1:40" x14ac:dyDescent="0.25">
      <c r="A1988" t="s">
        <v>4581</v>
      </c>
      <c r="B1988" t="s">
        <v>886</v>
      </c>
      <c r="C1988" t="s">
        <v>632</v>
      </c>
      <c r="D1988" t="s">
        <v>1475</v>
      </c>
      <c r="E1988" s="4">
        <v>39247</v>
      </c>
      <c r="F1988" s="4" t="s">
        <v>1502</v>
      </c>
      <c r="G1988" s="4">
        <v>218</v>
      </c>
      <c r="H1988" t="str">
        <f>CONCATENATE(Source[[#This Row],[Subject]],TRIM(Source[[#This Row],[Course]]))</f>
        <v>PE218</v>
      </c>
      <c r="I1988" t="str">
        <f>VLOOKUP(Source[[#This Row],[SubjCrse]],'Courses and Categories'!$E$2:$G$1816,3,FALSE)</f>
        <v>Credit PE/Dance Activity</v>
      </c>
      <c r="J1988">
        <v>501</v>
      </c>
      <c r="K1988" t="s">
        <v>3754</v>
      </c>
      <c r="L1988" t="s">
        <v>87</v>
      </c>
      <c r="M1988" t="s">
        <v>1063</v>
      </c>
      <c r="N1988" t="s">
        <v>185</v>
      </c>
      <c r="O1988">
        <v>1810</v>
      </c>
      <c r="P1988">
        <v>2000</v>
      </c>
      <c r="Q1988" t="s">
        <v>675</v>
      </c>
      <c r="R1988">
        <v>310</v>
      </c>
      <c r="S1988" t="s">
        <v>134</v>
      </c>
      <c r="T1988">
        <v>1</v>
      </c>
      <c r="U1988" s="1">
        <v>43479</v>
      </c>
      <c r="V1988" s="1">
        <v>43607</v>
      </c>
      <c r="W1988" t="s">
        <v>866</v>
      </c>
      <c r="X1988" t="s">
        <v>1929</v>
      </c>
      <c r="Y1988">
        <v>23</v>
      </c>
      <c r="Z1988">
        <v>21</v>
      </c>
      <c r="AA1988">
        <v>25</v>
      </c>
      <c r="AB1988">
        <v>84</v>
      </c>
      <c r="AD1988">
        <f>IF(ISBLANK(Source[[#This Row],[CrosslistID]]),1,1/COUNTIFS(Source[CrosslistID],Source[[#This Row],[CrosslistID]],Source[TermDesc],Source[[#This Row],[TermDesc]]))</f>
        <v>1</v>
      </c>
      <c r="AG1988">
        <v>0</v>
      </c>
      <c r="AH1988">
        <v>84</v>
      </c>
      <c r="AI1988">
        <v>1.4670000000000001</v>
      </c>
      <c r="AJ1988">
        <v>1.5337000000000001</v>
      </c>
      <c r="AK1988">
        <v>0.1</v>
      </c>
      <c r="AL19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88">
        <f>IF(AND(Source[[#This Row],[Credit_Noncredit]]="Noncredit",Source[[#This Row],[FTEF]]&gt;0),Source[[#This Row],[NC XLST FTES]]*525/(437.5*Source[[#This Row],[FTEF]]),0)</f>
        <v>0</v>
      </c>
      <c r="AN1988">
        <f>IF(Source[[#This Row],[Credit_Noncredit]]="Credit",Source[[#This Row],[Census Enrollment]],Source[[#This Row],[Noncredit Avg. Attendance]])</f>
        <v>23</v>
      </c>
    </row>
    <row r="1989" spans="1:40" x14ac:dyDescent="0.25">
      <c r="A1989" t="s">
        <v>4581</v>
      </c>
      <c r="B1989" t="s">
        <v>886</v>
      </c>
      <c r="C1989" t="s">
        <v>632</v>
      </c>
      <c r="D1989" t="s">
        <v>1475</v>
      </c>
      <c r="E1989" s="4">
        <v>33472</v>
      </c>
      <c r="F1989" s="4" t="s">
        <v>1502</v>
      </c>
      <c r="G1989" s="4" t="s">
        <v>1561</v>
      </c>
      <c r="H1989" t="str">
        <f>CONCATENATE(Source[[#This Row],[Subject]],TRIM(Source[[#This Row],[Course]]))</f>
        <v>PE219A</v>
      </c>
      <c r="I1989" t="str">
        <f>VLOOKUP(Source[[#This Row],[SubjCrse]],'Courses and Categories'!$E$2:$G$1816,3,FALSE)</f>
        <v>Credit PE/Dance Activity</v>
      </c>
      <c r="J1989">
        <v>1</v>
      </c>
      <c r="K1989" t="s">
        <v>1562</v>
      </c>
      <c r="L1989" t="s">
        <v>39</v>
      </c>
      <c r="M1989" t="s">
        <v>1063</v>
      </c>
      <c r="N1989" t="s">
        <v>180</v>
      </c>
      <c r="O1989">
        <v>1410</v>
      </c>
      <c r="P1989">
        <v>1600</v>
      </c>
      <c r="Q1989" t="s">
        <v>675</v>
      </c>
      <c r="R1989">
        <v>310</v>
      </c>
      <c r="S1989" t="s">
        <v>134</v>
      </c>
      <c r="T1989">
        <v>1</v>
      </c>
      <c r="U1989" s="1">
        <v>43479</v>
      </c>
      <c r="V1989" s="1">
        <v>43607</v>
      </c>
      <c r="W1989" t="s">
        <v>5365</v>
      </c>
      <c r="X1989" t="s">
        <v>1929</v>
      </c>
      <c r="Y1989">
        <v>20</v>
      </c>
      <c r="Z1989">
        <v>15</v>
      </c>
      <c r="AA1989">
        <v>25</v>
      </c>
      <c r="AB1989">
        <v>60</v>
      </c>
      <c r="AD1989">
        <f>IF(ISBLANK(Source[[#This Row],[CrosslistID]]),1,1/COUNTIFS(Source[CrosslistID],Source[[#This Row],[CrosslistID]],Source[TermDesc],Source[[#This Row],[TermDesc]]))</f>
        <v>1</v>
      </c>
      <c r="AG1989">
        <v>0</v>
      </c>
      <c r="AH1989">
        <v>60</v>
      </c>
      <c r="AI1989">
        <v>1.133</v>
      </c>
      <c r="AJ1989">
        <v>1.3329</v>
      </c>
      <c r="AK1989">
        <v>0.1</v>
      </c>
      <c r="AL19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89">
        <f>IF(AND(Source[[#This Row],[Credit_Noncredit]]="Noncredit",Source[[#This Row],[FTEF]]&gt;0),Source[[#This Row],[NC XLST FTES]]*525/(437.5*Source[[#This Row],[FTEF]]),0)</f>
        <v>0</v>
      </c>
      <c r="AN1989">
        <f>IF(Source[[#This Row],[Credit_Noncredit]]="Credit",Source[[#This Row],[Census Enrollment]],Source[[#This Row],[Noncredit Avg. Attendance]])</f>
        <v>20</v>
      </c>
    </row>
    <row r="1990" spans="1:40" x14ac:dyDescent="0.25">
      <c r="A1990" t="s">
        <v>4581</v>
      </c>
      <c r="B1990" t="s">
        <v>886</v>
      </c>
      <c r="C1990" t="s">
        <v>632</v>
      </c>
      <c r="D1990" t="s">
        <v>1475</v>
      </c>
      <c r="E1990" s="4">
        <v>33306</v>
      </c>
      <c r="F1990" s="4" t="s">
        <v>1502</v>
      </c>
      <c r="G1990" s="4" t="s">
        <v>1561</v>
      </c>
      <c r="H1990" t="str">
        <f>CONCATENATE(Source[[#This Row],[Subject]],TRIM(Source[[#This Row],[Course]]))</f>
        <v>PE219A</v>
      </c>
      <c r="I1990" t="str">
        <f>VLOOKUP(Source[[#This Row],[SubjCrse]],'Courses and Categories'!$E$2:$G$1816,3,FALSE)</f>
        <v>Credit PE/Dance Activity</v>
      </c>
      <c r="J1990">
        <v>3</v>
      </c>
      <c r="K1990" t="s">
        <v>1562</v>
      </c>
      <c r="L1990" t="s">
        <v>39</v>
      </c>
      <c r="M1990" t="s">
        <v>1063</v>
      </c>
      <c r="N1990" t="s">
        <v>59</v>
      </c>
      <c r="O1990">
        <v>810</v>
      </c>
      <c r="P1990">
        <v>900</v>
      </c>
      <c r="Q1990" t="s">
        <v>675</v>
      </c>
      <c r="R1990">
        <v>310</v>
      </c>
      <c r="S1990" t="s">
        <v>134</v>
      </c>
      <c r="T1990">
        <v>1</v>
      </c>
      <c r="U1990" s="1">
        <v>43479</v>
      </c>
      <c r="V1990" s="1">
        <v>43607</v>
      </c>
      <c r="W1990" t="s">
        <v>3636</v>
      </c>
      <c r="X1990" t="s">
        <v>1929</v>
      </c>
      <c r="Y1990">
        <v>28</v>
      </c>
      <c r="Z1990">
        <v>27</v>
      </c>
      <c r="AA1990">
        <v>25</v>
      </c>
      <c r="AB1990">
        <v>108</v>
      </c>
      <c r="AD1990">
        <f>IF(ISBLANK(Source[[#This Row],[CrosslistID]]),1,1/COUNTIFS(Source[CrosslistID],Source[[#This Row],[CrosslistID]],Source[TermDesc],Source[[#This Row],[TermDesc]]))</f>
        <v>1</v>
      </c>
      <c r="AG1990">
        <v>0</v>
      </c>
      <c r="AH1990">
        <v>108</v>
      </c>
      <c r="AI1990">
        <v>1.867</v>
      </c>
      <c r="AJ1990">
        <v>1.867</v>
      </c>
      <c r="AK1990">
        <v>0.1</v>
      </c>
      <c r="AL19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90">
        <f>IF(AND(Source[[#This Row],[Credit_Noncredit]]="Noncredit",Source[[#This Row],[FTEF]]&gt;0),Source[[#This Row],[NC XLST FTES]]*525/(437.5*Source[[#This Row],[FTEF]]),0)</f>
        <v>0</v>
      </c>
      <c r="AN1990">
        <f>IF(Source[[#This Row],[Credit_Noncredit]]="Credit",Source[[#This Row],[Census Enrollment]],Source[[#This Row],[Noncredit Avg. Attendance]])</f>
        <v>28</v>
      </c>
    </row>
    <row r="1991" spans="1:40" x14ac:dyDescent="0.25">
      <c r="A1991" t="s">
        <v>4581</v>
      </c>
      <c r="B1991" t="s">
        <v>886</v>
      </c>
      <c r="C1991" t="s">
        <v>632</v>
      </c>
      <c r="D1991" t="s">
        <v>1475</v>
      </c>
      <c r="E1991" s="4">
        <v>33530</v>
      </c>
      <c r="F1991" s="4" t="s">
        <v>1502</v>
      </c>
      <c r="G1991" s="4" t="s">
        <v>1561</v>
      </c>
      <c r="H1991" t="str">
        <f>CONCATENATE(Source[[#This Row],[Subject]],TRIM(Source[[#This Row],[Course]]))</f>
        <v>PE219A</v>
      </c>
      <c r="I1991" t="str">
        <f>VLOOKUP(Source[[#This Row],[SubjCrse]],'Courses and Categories'!$E$2:$G$1816,3,FALSE)</f>
        <v>Credit PE/Dance Activity</v>
      </c>
      <c r="J1991">
        <v>5</v>
      </c>
      <c r="K1991" t="s">
        <v>1562</v>
      </c>
      <c r="L1991" t="s">
        <v>39</v>
      </c>
      <c r="M1991" t="s">
        <v>1063</v>
      </c>
      <c r="N1991" t="s">
        <v>50</v>
      </c>
      <c r="O1991">
        <v>1210</v>
      </c>
      <c r="P1991">
        <v>1400</v>
      </c>
      <c r="Q1991" t="s">
        <v>675</v>
      </c>
      <c r="R1991">
        <v>310</v>
      </c>
      <c r="S1991" t="s">
        <v>134</v>
      </c>
      <c r="T1991">
        <v>1</v>
      </c>
      <c r="U1991" s="1">
        <v>43479</v>
      </c>
      <c r="V1991" s="1">
        <v>43607</v>
      </c>
      <c r="W1991" t="s">
        <v>866</v>
      </c>
      <c r="X1991" t="s">
        <v>1929</v>
      </c>
      <c r="Y1991">
        <v>24</v>
      </c>
      <c r="Z1991">
        <v>19</v>
      </c>
      <c r="AA1991">
        <v>25</v>
      </c>
      <c r="AB1991">
        <v>76</v>
      </c>
      <c r="AD1991">
        <f>IF(ISBLANK(Source[[#This Row],[CrosslistID]]),1,1/COUNTIFS(Source[CrosslistID],Source[[#This Row],[CrosslistID]],Source[TermDesc],Source[[#This Row],[TermDesc]]))</f>
        <v>1</v>
      </c>
      <c r="AG1991">
        <v>0</v>
      </c>
      <c r="AH1991">
        <v>76</v>
      </c>
      <c r="AI1991">
        <v>1.333</v>
      </c>
      <c r="AJ1991">
        <v>1.5995999999999999</v>
      </c>
      <c r="AK1991">
        <v>0.1</v>
      </c>
      <c r="AL19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91">
        <f>IF(AND(Source[[#This Row],[Credit_Noncredit]]="Noncredit",Source[[#This Row],[FTEF]]&gt;0),Source[[#This Row],[NC XLST FTES]]*525/(437.5*Source[[#This Row],[FTEF]]),0)</f>
        <v>0</v>
      </c>
      <c r="AN1991">
        <f>IF(Source[[#This Row],[Credit_Noncredit]]="Credit",Source[[#This Row],[Census Enrollment]],Source[[#This Row],[Noncredit Avg. Attendance]])</f>
        <v>24</v>
      </c>
    </row>
    <row r="1992" spans="1:40" x14ac:dyDescent="0.25">
      <c r="A1992" t="s">
        <v>4581</v>
      </c>
      <c r="B1992" t="s">
        <v>886</v>
      </c>
      <c r="C1992" t="s">
        <v>632</v>
      </c>
      <c r="D1992" t="s">
        <v>1475</v>
      </c>
      <c r="E1992" s="4">
        <v>33420</v>
      </c>
      <c r="F1992" s="4" t="s">
        <v>1502</v>
      </c>
      <c r="G1992" s="4" t="s">
        <v>1561</v>
      </c>
      <c r="H1992" t="str">
        <f>CONCATENATE(Source[[#This Row],[Subject]],TRIM(Source[[#This Row],[Course]]))</f>
        <v>PE219A</v>
      </c>
      <c r="I1992" t="str">
        <f>VLOOKUP(Source[[#This Row],[SubjCrse]],'Courses and Categories'!$E$2:$G$1816,3,FALSE)</f>
        <v>Credit PE/Dance Activity</v>
      </c>
      <c r="J1992">
        <v>6</v>
      </c>
      <c r="K1992" t="s">
        <v>1562</v>
      </c>
      <c r="L1992" t="s">
        <v>39</v>
      </c>
      <c r="M1992" t="s">
        <v>1063</v>
      </c>
      <c r="N1992" t="s">
        <v>185</v>
      </c>
      <c r="O1992">
        <v>1310</v>
      </c>
      <c r="P1992">
        <v>1500</v>
      </c>
      <c r="Q1992" t="s">
        <v>675</v>
      </c>
      <c r="R1992">
        <v>310</v>
      </c>
      <c r="S1992" t="s">
        <v>134</v>
      </c>
      <c r="T1992">
        <v>1</v>
      </c>
      <c r="U1992" s="1">
        <v>43479</v>
      </c>
      <c r="V1992" s="1">
        <v>43607</v>
      </c>
      <c r="W1992" t="s">
        <v>1482</v>
      </c>
      <c r="X1992" t="s">
        <v>1929</v>
      </c>
      <c r="Y1992">
        <v>24</v>
      </c>
      <c r="Z1992">
        <v>22</v>
      </c>
      <c r="AA1992">
        <v>25</v>
      </c>
      <c r="AB1992">
        <v>88</v>
      </c>
      <c r="AD1992">
        <f>IF(ISBLANK(Source[[#This Row],[CrosslistID]]),1,1/COUNTIFS(Source[CrosslistID],Source[[#This Row],[CrosslistID]],Source[TermDesc],Source[[#This Row],[TermDesc]]))</f>
        <v>1</v>
      </c>
      <c r="AG1992">
        <v>0</v>
      </c>
      <c r="AH1992">
        <v>88</v>
      </c>
      <c r="AI1992">
        <v>1.5329999999999999</v>
      </c>
      <c r="AJ1992">
        <v>1.5996999999999999</v>
      </c>
      <c r="AK1992">
        <v>0.1</v>
      </c>
      <c r="AL19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92">
        <f>IF(AND(Source[[#This Row],[Credit_Noncredit]]="Noncredit",Source[[#This Row],[FTEF]]&gt;0),Source[[#This Row],[NC XLST FTES]]*525/(437.5*Source[[#This Row],[FTEF]]),0)</f>
        <v>0</v>
      </c>
      <c r="AN1992">
        <f>IF(Source[[#This Row],[Credit_Noncredit]]="Credit",Source[[#This Row],[Census Enrollment]],Source[[#This Row],[Noncredit Avg. Attendance]])</f>
        <v>24</v>
      </c>
    </row>
    <row r="1993" spans="1:40" x14ac:dyDescent="0.25">
      <c r="A1993" t="s">
        <v>4581</v>
      </c>
      <c r="B1993" t="s">
        <v>886</v>
      </c>
      <c r="C1993" t="s">
        <v>632</v>
      </c>
      <c r="D1993" t="s">
        <v>1475</v>
      </c>
      <c r="E1993" s="4">
        <v>33308</v>
      </c>
      <c r="F1993" s="4" t="s">
        <v>1502</v>
      </c>
      <c r="G1993" s="4" t="s">
        <v>1561</v>
      </c>
      <c r="H1993" t="str">
        <f>CONCATENATE(Source[[#This Row],[Subject]],TRIM(Source[[#This Row],[Course]]))</f>
        <v>PE219A</v>
      </c>
      <c r="I1993" t="str">
        <f>VLOOKUP(Source[[#This Row],[SubjCrse]],'Courses and Categories'!$E$2:$G$1816,3,FALSE)</f>
        <v>Credit PE/Dance Activity</v>
      </c>
      <c r="J1993">
        <v>7</v>
      </c>
      <c r="K1993" t="s">
        <v>1562</v>
      </c>
      <c r="L1993" t="s">
        <v>39</v>
      </c>
      <c r="M1993" t="s">
        <v>1063</v>
      </c>
      <c r="N1993" t="s">
        <v>91</v>
      </c>
      <c r="O1993">
        <v>1410</v>
      </c>
      <c r="P1993">
        <v>1600</v>
      </c>
      <c r="Q1993" t="s">
        <v>675</v>
      </c>
      <c r="R1993">
        <v>310</v>
      </c>
      <c r="S1993" t="s">
        <v>134</v>
      </c>
      <c r="T1993">
        <v>1</v>
      </c>
      <c r="U1993" s="1">
        <v>43479</v>
      </c>
      <c r="V1993" s="1">
        <v>43607</v>
      </c>
      <c r="W1993" t="s">
        <v>1493</v>
      </c>
      <c r="X1993" t="s">
        <v>1929</v>
      </c>
      <c r="Y1993">
        <v>22</v>
      </c>
      <c r="Z1993">
        <v>15</v>
      </c>
      <c r="AA1993">
        <v>25</v>
      </c>
      <c r="AB1993">
        <v>60</v>
      </c>
      <c r="AD1993">
        <f>IF(ISBLANK(Source[[#This Row],[CrosslistID]]),1,1/COUNTIFS(Source[CrosslistID],Source[[#This Row],[CrosslistID]],Source[TermDesc],Source[[#This Row],[TermDesc]]))</f>
        <v>1</v>
      </c>
      <c r="AG1993">
        <v>0</v>
      </c>
      <c r="AH1993">
        <v>60</v>
      </c>
      <c r="AI1993">
        <v>1.4670000000000001</v>
      </c>
      <c r="AJ1993">
        <v>1.4670000000000001</v>
      </c>
      <c r="AK1993">
        <v>0.1</v>
      </c>
      <c r="AL19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93">
        <f>IF(AND(Source[[#This Row],[Credit_Noncredit]]="Noncredit",Source[[#This Row],[FTEF]]&gt;0),Source[[#This Row],[NC XLST FTES]]*525/(437.5*Source[[#This Row],[FTEF]]),0)</f>
        <v>0</v>
      </c>
      <c r="AN1993">
        <f>IF(Source[[#This Row],[Credit_Noncredit]]="Credit",Source[[#This Row],[Census Enrollment]],Source[[#This Row],[Noncredit Avg. Attendance]])</f>
        <v>22</v>
      </c>
    </row>
    <row r="1994" spans="1:40" x14ac:dyDescent="0.25">
      <c r="A1994" t="s">
        <v>4581</v>
      </c>
      <c r="B1994" t="s">
        <v>886</v>
      </c>
      <c r="C1994" t="s">
        <v>632</v>
      </c>
      <c r="D1994" t="s">
        <v>1475</v>
      </c>
      <c r="E1994" s="4">
        <v>33309</v>
      </c>
      <c r="F1994" s="4" t="s">
        <v>1502</v>
      </c>
      <c r="G1994" s="4" t="s">
        <v>1561</v>
      </c>
      <c r="H1994" t="str">
        <f>CONCATENATE(Source[[#This Row],[Subject]],TRIM(Source[[#This Row],[Course]]))</f>
        <v>PE219A</v>
      </c>
      <c r="I1994" t="str">
        <f>VLOOKUP(Source[[#This Row],[SubjCrse]],'Courses and Categories'!$E$2:$G$1816,3,FALSE)</f>
        <v>Credit PE/Dance Activity</v>
      </c>
      <c r="J1994">
        <v>8</v>
      </c>
      <c r="K1994" t="s">
        <v>1562</v>
      </c>
      <c r="L1994" t="s">
        <v>39</v>
      </c>
      <c r="M1994" t="s">
        <v>1063</v>
      </c>
      <c r="N1994" t="s">
        <v>91</v>
      </c>
      <c r="O1994">
        <v>1010</v>
      </c>
      <c r="P1994">
        <v>1200</v>
      </c>
      <c r="Q1994" t="s">
        <v>675</v>
      </c>
      <c r="R1994">
        <v>310</v>
      </c>
      <c r="S1994" t="s">
        <v>134</v>
      </c>
      <c r="T1994">
        <v>1</v>
      </c>
      <c r="U1994" s="1">
        <v>43479</v>
      </c>
      <c r="V1994" s="1">
        <v>43607</v>
      </c>
      <c r="W1994" t="s">
        <v>1493</v>
      </c>
      <c r="X1994" t="s">
        <v>1929</v>
      </c>
      <c r="Y1994">
        <v>21</v>
      </c>
      <c r="Z1994">
        <v>20</v>
      </c>
      <c r="AA1994">
        <v>25</v>
      </c>
      <c r="AB1994">
        <v>80</v>
      </c>
      <c r="AD1994">
        <f>IF(ISBLANK(Source[[#This Row],[CrosslistID]]),1,1/COUNTIFS(Source[CrosslistID],Source[[#This Row],[CrosslistID]],Source[TermDesc],Source[[#This Row],[TermDesc]]))</f>
        <v>1</v>
      </c>
      <c r="AG1994">
        <v>0</v>
      </c>
      <c r="AH1994">
        <v>80</v>
      </c>
      <c r="AI1994">
        <v>1.4</v>
      </c>
      <c r="AJ1994">
        <v>1.4</v>
      </c>
      <c r="AK1994">
        <v>0.1</v>
      </c>
      <c r="AL19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94">
        <f>IF(AND(Source[[#This Row],[Credit_Noncredit]]="Noncredit",Source[[#This Row],[FTEF]]&gt;0),Source[[#This Row],[NC XLST FTES]]*525/(437.5*Source[[#This Row],[FTEF]]),0)</f>
        <v>0</v>
      </c>
      <c r="AN1994">
        <f>IF(Source[[#This Row],[Credit_Noncredit]]="Credit",Source[[#This Row],[Census Enrollment]],Source[[#This Row],[Noncredit Avg. Attendance]])</f>
        <v>21</v>
      </c>
    </row>
    <row r="1995" spans="1:40" x14ac:dyDescent="0.25">
      <c r="A1995" t="s">
        <v>4581</v>
      </c>
      <c r="B1995" t="s">
        <v>886</v>
      </c>
      <c r="C1995" t="s">
        <v>632</v>
      </c>
      <c r="D1995" t="s">
        <v>1475</v>
      </c>
      <c r="E1995" s="4">
        <v>38092</v>
      </c>
      <c r="F1995" s="4" t="s">
        <v>1502</v>
      </c>
      <c r="G1995" s="4" t="s">
        <v>1561</v>
      </c>
      <c r="H1995" t="str">
        <f>CONCATENATE(Source[[#This Row],[Subject]],TRIM(Source[[#This Row],[Course]]))</f>
        <v>PE219A</v>
      </c>
      <c r="I1995" t="str">
        <f>VLOOKUP(Source[[#This Row],[SubjCrse]],'Courses and Categories'!$E$2:$G$1816,3,FALSE)</f>
        <v>Credit PE/Dance Activity</v>
      </c>
      <c r="J1995">
        <v>9</v>
      </c>
      <c r="K1995" t="s">
        <v>1562</v>
      </c>
      <c r="L1995" t="s">
        <v>39</v>
      </c>
      <c r="M1995" t="s">
        <v>1063</v>
      </c>
      <c r="N1995" t="s">
        <v>50</v>
      </c>
      <c r="O1995">
        <v>1410</v>
      </c>
      <c r="P1995">
        <v>1600</v>
      </c>
      <c r="Q1995" t="s">
        <v>675</v>
      </c>
      <c r="R1995">
        <v>310</v>
      </c>
      <c r="S1995" t="s">
        <v>134</v>
      </c>
      <c r="T1995">
        <v>1</v>
      </c>
      <c r="U1995" s="1">
        <v>43479</v>
      </c>
      <c r="V1995" s="1">
        <v>43607</v>
      </c>
      <c r="W1995" t="s">
        <v>3636</v>
      </c>
      <c r="X1995" t="s">
        <v>1929</v>
      </c>
      <c r="Y1995">
        <v>19</v>
      </c>
      <c r="Z1995">
        <v>19</v>
      </c>
      <c r="AA1995">
        <v>25</v>
      </c>
      <c r="AB1995">
        <v>76</v>
      </c>
      <c r="AD1995">
        <f>IF(ISBLANK(Source[[#This Row],[CrosslistID]]),1,1/COUNTIFS(Source[CrosslistID],Source[[#This Row],[CrosslistID]],Source[TermDesc],Source[[#This Row],[TermDesc]]))</f>
        <v>1</v>
      </c>
      <c r="AG1995">
        <v>0</v>
      </c>
      <c r="AH1995">
        <v>76</v>
      </c>
      <c r="AI1995">
        <v>1.133</v>
      </c>
      <c r="AJ1995">
        <v>1.2663</v>
      </c>
      <c r="AK1995">
        <v>0.1</v>
      </c>
      <c r="AL19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95">
        <f>IF(AND(Source[[#This Row],[Credit_Noncredit]]="Noncredit",Source[[#This Row],[FTEF]]&gt;0),Source[[#This Row],[NC XLST FTES]]*525/(437.5*Source[[#This Row],[FTEF]]),0)</f>
        <v>0</v>
      </c>
      <c r="AN1995">
        <f>IF(Source[[#This Row],[Credit_Noncredit]]="Credit",Source[[#This Row],[Census Enrollment]],Source[[#This Row],[Noncredit Avg. Attendance]])</f>
        <v>19</v>
      </c>
    </row>
    <row r="1996" spans="1:40" x14ac:dyDescent="0.25">
      <c r="A1996" t="s">
        <v>4581</v>
      </c>
      <c r="B1996" t="s">
        <v>886</v>
      </c>
      <c r="C1996" t="s">
        <v>632</v>
      </c>
      <c r="D1996" t="s">
        <v>1475</v>
      </c>
      <c r="E1996" s="4">
        <v>39245</v>
      </c>
      <c r="F1996" s="4" t="s">
        <v>1502</v>
      </c>
      <c r="G1996" s="4" t="s">
        <v>1561</v>
      </c>
      <c r="H1996" t="str">
        <f>CONCATENATE(Source[[#This Row],[Subject]],TRIM(Source[[#This Row],[Course]]))</f>
        <v>PE219A</v>
      </c>
      <c r="I1996" t="str">
        <f>VLOOKUP(Source[[#This Row],[SubjCrse]],'Courses and Categories'!$E$2:$G$1816,3,FALSE)</f>
        <v>Credit PE/Dance Activity</v>
      </c>
      <c r="J1996">
        <v>10</v>
      </c>
      <c r="K1996" t="s">
        <v>1562</v>
      </c>
      <c r="L1996" t="s">
        <v>39</v>
      </c>
      <c r="M1996" t="s">
        <v>1063</v>
      </c>
      <c r="N1996" t="s">
        <v>59</v>
      </c>
      <c r="O1996">
        <v>1110</v>
      </c>
      <c r="P1996">
        <v>1200</v>
      </c>
      <c r="Q1996" t="s">
        <v>675</v>
      </c>
      <c r="R1996">
        <v>310</v>
      </c>
      <c r="S1996" t="s">
        <v>134</v>
      </c>
      <c r="T1996">
        <v>1</v>
      </c>
      <c r="U1996" s="1">
        <v>43479</v>
      </c>
      <c r="V1996" s="1">
        <v>43607</v>
      </c>
      <c r="W1996" t="s">
        <v>1482</v>
      </c>
      <c r="X1996" t="s">
        <v>1929</v>
      </c>
      <c r="Y1996">
        <v>29</v>
      </c>
      <c r="Z1996">
        <v>24</v>
      </c>
      <c r="AA1996">
        <v>25</v>
      </c>
      <c r="AB1996">
        <v>96</v>
      </c>
      <c r="AD1996">
        <f>IF(ISBLANK(Source[[#This Row],[CrosslistID]]),1,1/COUNTIFS(Source[CrosslistID],Source[[#This Row],[CrosslistID]],Source[TermDesc],Source[[#This Row],[TermDesc]]))</f>
        <v>1</v>
      </c>
      <c r="AG1996">
        <v>0</v>
      </c>
      <c r="AH1996">
        <v>96</v>
      </c>
      <c r="AI1996">
        <v>1.8</v>
      </c>
      <c r="AJ1996">
        <v>1.9333</v>
      </c>
      <c r="AK1996">
        <v>0.1</v>
      </c>
      <c r="AL19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96">
        <f>IF(AND(Source[[#This Row],[Credit_Noncredit]]="Noncredit",Source[[#This Row],[FTEF]]&gt;0),Source[[#This Row],[NC XLST FTES]]*525/(437.5*Source[[#This Row],[FTEF]]),0)</f>
        <v>0</v>
      </c>
      <c r="AN1996">
        <f>IF(Source[[#This Row],[Credit_Noncredit]]="Credit",Source[[#This Row],[Census Enrollment]],Source[[#This Row],[Noncredit Avg. Attendance]])</f>
        <v>29</v>
      </c>
    </row>
    <row r="1997" spans="1:40" x14ac:dyDescent="0.25">
      <c r="A1997" t="s">
        <v>4581</v>
      </c>
      <c r="B1997" t="s">
        <v>886</v>
      </c>
      <c r="C1997" t="s">
        <v>632</v>
      </c>
      <c r="D1997" t="s">
        <v>1475</v>
      </c>
      <c r="E1997" s="4">
        <v>37964</v>
      </c>
      <c r="F1997" s="4" t="s">
        <v>1502</v>
      </c>
      <c r="G1997" s="4" t="s">
        <v>1561</v>
      </c>
      <c r="H1997" t="str">
        <f>CONCATENATE(Source[[#This Row],[Subject]],TRIM(Source[[#This Row],[Course]]))</f>
        <v>PE219A</v>
      </c>
      <c r="I1997" t="str">
        <f>VLOOKUP(Source[[#This Row],[SubjCrse]],'Courses and Categories'!$E$2:$G$1816,3,FALSE)</f>
        <v>Credit PE/Dance Activity</v>
      </c>
      <c r="J1997">
        <v>351</v>
      </c>
      <c r="K1997" t="s">
        <v>1562</v>
      </c>
      <c r="L1997" t="s">
        <v>39</v>
      </c>
      <c r="M1997" t="s">
        <v>1063</v>
      </c>
      <c r="N1997" t="s">
        <v>50</v>
      </c>
      <c r="O1997">
        <v>1610</v>
      </c>
      <c r="P1997">
        <v>1800</v>
      </c>
      <c r="Q1997" t="s">
        <v>52</v>
      </c>
      <c r="R1997">
        <v>109</v>
      </c>
      <c r="S1997" t="s">
        <v>53</v>
      </c>
      <c r="T1997">
        <v>1</v>
      </c>
      <c r="U1997" s="1">
        <v>43479</v>
      </c>
      <c r="V1997" s="1">
        <v>43607</v>
      </c>
      <c r="W1997" t="s">
        <v>1501</v>
      </c>
      <c r="X1997" t="s">
        <v>1929</v>
      </c>
      <c r="Y1997">
        <v>23</v>
      </c>
      <c r="Z1997">
        <v>22</v>
      </c>
      <c r="AA1997">
        <v>25</v>
      </c>
      <c r="AB1997">
        <v>88</v>
      </c>
      <c r="AD1997">
        <f>IF(ISBLANK(Source[[#This Row],[CrosslistID]]),1,1/COUNTIFS(Source[CrosslistID],Source[[#This Row],[CrosslistID]],Source[TermDesc],Source[[#This Row],[TermDesc]]))</f>
        <v>1</v>
      </c>
      <c r="AG1997">
        <v>0</v>
      </c>
      <c r="AH1997">
        <v>88</v>
      </c>
      <c r="AI1997">
        <v>1.4</v>
      </c>
      <c r="AJ1997">
        <v>1.5333000000000001</v>
      </c>
      <c r="AK1997">
        <v>0.1</v>
      </c>
      <c r="AL19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97">
        <f>IF(AND(Source[[#This Row],[Credit_Noncredit]]="Noncredit",Source[[#This Row],[FTEF]]&gt;0),Source[[#This Row],[NC XLST FTES]]*525/(437.5*Source[[#This Row],[FTEF]]),0)</f>
        <v>0</v>
      </c>
      <c r="AN1997">
        <f>IF(Source[[#This Row],[Credit_Noncredit]]="Credit",Source[[#This Row],[Census Enrollment]],Source[[#This Row],[Noncredit Avg. Attendance]])</f>
        <v>23</v>
      </c>
    </row>
    <row r="1998" spans="1:40" x14ac:dyDescent="0.25">
      <c r="A1998" t="s">
        <v>4581</v>
      </c>
      <c r="B1998" t="s">
        <v>886</v>
      </c>
      <c r="C1998" t="s">
        <v>632</v>
      </c>
      <c r="D1998" t="s">
        <v>1475</v>
      </c>
      <c r="E1998" s="4">
        <v>38559</v>
      </c>
      <c r="F1998" s="4" t="s">
        <v>1502</v>
      </c>
      <c r="G1998" s="4" t="s">
        <v>1561</v>
      </c>
      <c r="H1998" t="str">
        <f>CONCATENATE(Source[[#This Row],[Subject]],TRIM(Source[[#This Row],[Course]]))</f>
        <v>PE219A</v>
      </c>
      <c r="I1998" t="str">
        <f>VLOOKUP(Source[[#This Row],[SubjCrse]],'Courses and Categories'!$E$2:$G$1816,3,FALSE)</f>
        <v>Credit PE/Dance Activity</v>
      </c>
      <c r="J1998">
        <v>501</v>
      </c>
      <c r="K1998" t="s">
        <v>1562</v>
      </c>
      <c r="L1998" t="s">
        <v>87</v>
      </c>
      <c r="M1998" t="s">
        <v>1063</v>
      </c>
      <c r="N1998" t="s">
        <v>50</v>
      </c>
      <c r="O1998">
        <v>1810</v>
      </c>
      <c r="P1998">
        <v>2000</v>
      </c>
      <c r="Q1998" t="s">
        <v>675</v>
      </c>
      <c r="R1998">
        <v>310</v>
      </c>
      <c r="S1998" t="s">
        <v>134</v>
      </c>
      <c r="T1998">
        <v>1</v>
      </c>
      <c r="U1998" s="1">
        <v>43479</v>
      </c>
      <c r="V1998" s="1">
        <v>43607</v>
      </c>
      <c r="W1998" t="s">
        <v>732</v>
      </c>
      <c r="X1998" t="s">
        <v>1929</v>
      </c>
      <c r="Y1998">
        <v>26</v>
      </c>
      <c r="Z1998">
        <v>23</v>
      </c>
      <c r="AA1998">
        <v>30</v>
      </c>
      <c r="AB1998">
        <v>76.666700000000006</v>
      </c>
      <c r="AD1998">
        <f>IF(ISBLANK(Source[[#This Row],[CrosslistID]]),1,1/COUNTIFS(Source[CrosslistID],Source[[#This Row],[CrosslistID]],Source[TermDesc],Source[[#This Row],[TermDesc]]))</f>
        <v>1</v>
      </c>
      <c r="AG1998">
        <v>0</v>
      </c>
      <c r="AH1998">
        <v>76.666700000000006</v>
      </c>
      <c r="AI1998">
        <v>1.7330000000000001</v>
      </c>
      <c r="AJ1998">
        <v>1.7330000000000001</v>
      </c>
      <c r="AK1998">
        <v>0.1</v>
      </c>
      <c r="AL19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98">
        <f>IF(AND(Source[[#This Row],[Credit_Noncredit]]="Noncredit",Source[[#This Row],[FTEF]]&gt;0),Source[[#This Row],[NC XLST FTES]]*525/(437.5*Source[[#This Row],[FTEF]]),0)</f>
        <v>0</v>
      </c>
      <c r="AN1998">
        <f>IF(Source[[#This Row],[Credit_Noncredit]]="Credit",Source[[#This Row],[Census Enrollment]],Source[[#This Row],[Noncredit Avg. Attendance]])</f>
        <v>26</v>
      </c>
    </row>
    <row r="1999" spans="1:40" x14ac:dyDescent="0.25">
      <c r="A1999" t="s">
        <v>4581</v>
      </c>
      <c r="B1999" t="s">
        <v>886</v>
      </c>
      <c r="C1999" t="s">
        <v>632</v>
      </c>
      <c r="D1999" t="s">
        <v>1475</v>
      </c>
      <c r="E1999" s="4">
        <v>34619</v>
      </c>
      <c r="F1999" s="4" t="s">
        <v>1502</v>
      </c>
      <c r="G1999" s="4" t="s">
        <v>1561</v>
      </c>
      <c r="H1999" t="str">
        <f>CONCATENATE(Source[[#This Row],[Subject]],TRIM(Source[[#This Row],[Course]]))</f>
        <v>PE219A</v>
      </c>
      <c r="I1999" t="str">
        <f>VLOOKUP(Source[[#This Row],[SubjCrse]],'Courses and Categories'!$E$2:$G$1816,3,FALSE)</f>
        <v>Credit PE/Dance Activity</v>
      </c>
      <c r="J1999">
        <v>502</v>
      </c>
      <c r="K1999" t="s">
        <v>1562</v>
      </c>
      <c r="L1999" t="s">
        <v>87</v>
      </c>
      <c r="M1999" t="s">
        <v>1063</v>
      </c>
      <c r="N1999" t="s">
        <v>105</v>
      </c>
      <c r="O1999">
        <v>1710</v>
      </c>
      <c r="P1999">
        <v>1800</v>
      </c>
      <c r="Q1999" t="s">
        <v>675</v>
      </c>
      <c r="R1999">
        <v>310</v>
      </c>
      <c r="S1999" t="s">
        <v>134</v>
      </c>
      <c r="T1999">
        <v>1</v>
      </c>
      <c r="U1999" s="1">
        <v>43479</v>
      </c>
      <c r="V1999" s="1">
        <v>43607</v>
      </c>
      <c r="W1999" t="s">
        <v>5365</v>
      </c>
      <c r="X1999" t="s">
        <v>1929</v>
      </c>
      <c r="Y1999">
        <v>18</v>
      </c>
      <c r="Z1999">
        <v>15</v>
      </c>
      <c r="AA1999">
        <v>25</v>
      </c>
      <c r="AB1999">
        <v>60</v>
      </c>
      <c r="AD1999">
        <f>IF(ISBLANK(Source[[#This Row],[CrosslistID]]),1,1/COUNTIFS(Source[CrosslistID],Source[[#This Row],[CrosslistID]],Source[TermDesc],Source[[#This Row],[TermDesc]]))</f>
        <v>1</v>
      </c>
      <c r="AG1999">
        <v>0</v>
      </c>
      <c r="AH1999">
        <v>60</v>
      </c>
      <c r="AI1999">
        <v>1.133</v>
      </c>
      <c r="AJ1999">
        <v>1.1996</v>
      </c>
      <c r="AK1999">
        <v>0.1</v>
      </c>
      <c r="AL19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1999">
        <f>IF(AND(Source[[#This Row],[Credit_Noncredit]]="Noncredit",Source[[#This Row],[FTEF]]&gt;0),Source[[#This Row],[NC XLST FTES]]*525/(437.5*Source[[#This Row],[FTEF]]),0)</f>
        <v>0</v>
      </c>
      <c r="AN1999">
        <f>IF(Source[[#This Row],[Credit_Noncredit]]="Credit",Source[[#This Row],[Census Enrollment]],Source[[#This Row],[Noncredit Avg. Attendance]])</f>
        <v>18</v>
      </c>
    </row>
    <row r="2000" spans="1:40" x14ac:dyDescent="0.25">
      <c r="A2000" t="s">
        <v>4581</v>
      </c>
      <c r="B2000" t="s">
        <v>886</v>
      </c>
      <c r="C2000" t="s">
        <v>632</v>
      </c>
      <c r="D2000" t="s">
        <v>1475</v>
      </c>
      <c r="E2000" s="4">
        <v>38605</v>
      </c>
      <c r="F2000" s="4" t="s">
        <v>1502</v>
      </c>
      <c r="G2000" s="4" t="s">
        <v>1561</v>
      </c>
      <c r="H2000" t="str">
        <f>CONCATENATE(Source[[#This Row],[Subject]],TRIM(Source[[#This Row],[Course]]))</f>
        <v>PE219A</v>
      </c>
      <c r="I2000" t="str">
        <f>VLOOKUP(Source[[#This Row],[SubjCrse]],'Courses and Categories'!$E$2:$G$1816,3,FALSE)</f>
        <v>Credit PE/Dance Activity</v>
      </c>
      <c r="J2000">
        <v>551</v>
      </c>
      <c r="K2000" t="s">
        <v>1562</v>
      </c>
      <c r="L2000" t="s">
        <v>87</v>
      </c>
      <c r="M2000" t="s">
        <v>1063</v>
      </c>
      <c r="N2000" t="s">
        <v>180</v>
      </c>
      <c r="O2000">
        <v>1730</v>
      </c>
      <c r="P2000">
        <v>1920</v>
      </c>
      <c r="Q2000" t="s">
        <v>52</v>
      </c>
      <c r="R2000">
        <v>109</v>
      </c>
      <c r="S2000" t="s">
        <v>53</v>
      </c>
      <c r="T2000">
        <v>1</v>
      </c>
      <c r="U2000" s="1">
        <v>43479</v>
      </c>
      <c r="V2000" s="1">
        <v>43607</v>
      </c>
      <c r="W2000" t="s">
        <v>1501</v>
      </c>
      <c r="X2000" t="s">
        <v>1929</v>
      </c>
      <c r="Y2000">
        <v>27</v>
      </c>
      <c r="Z2000">
        <v>25</v>
      </c>
      <c r="AA2000">
        <v>30</v>
      </c>
      <c r="AB2000">
        <v>83.333299999999994</v>
      </c>
      <c r="AD2000">
        <f>IF(ISBLANK(Source[[#This Row],[CrosslistID]]),1,1/COUNTIFS(Source[CrosslistID],Source[[#This Row],[CrosslistID]],Source[TermDesc],Source[[#This Row],[TermDesc]]))</f>
        <v>1</v>
      </c>
      <c r="AG2000">
        <v>0</v>
      </c>
      <c r="AH2000">
        <v>83.333299999999994</v>
      </c>
      <c r="AI2000">
        <v>1.8</v>
      </c>
      <c r="AJ2000">
        <v>1.8</v>
      </c>
      <c r="AK2000">
        <v>0.1</v>
      </c>
      <c r="AL20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00">
        <f>IF(AND(Source[[#This Row],[Credit_Noncredit]]="Noncredit",Source[[#This Row],[FTEF]]&gt;0),Source[[#This Row],[NC XLST FTES]]*525/(437.5*Source[[#This Row],[FTEF]]),0)</f>
        <v>0</v>
      </c>
      <c r="AN2000">
        <f>IF(Source[[#This Row],[Credit_Noncredit]]="Credit",Source[[#This Row],[Census Enrollment]],Source[[#This Row],[Noncredit Avg. Attendance]])</f>
        <v>27</v>
      </c>
    </row>
    <row r="2001" spans="1:40" x14ac:dyDescent="0.25">
      <c r="A2001" t="s">
        <v>4581</v>
      </c>
      <c r="B2001" t="s">
        <v>886</v>
      </c>
      <c r="C2001" t="s">
        <v>632</v>
      </c>
      <c r="D2001" t="s">
        <v>1475</v>
      </c>
      <c r="E2001" s="4">
        <v>35671</v>
      </c>
      <c r="F2001" s="4" t="s">
        <v>1502</v>
      </c>
      <c r="G2001" s="4" t="s">
        <v>1561</v>
      </c>
      <c r="H2001" t="str">
        <f>CONCATENATE(Source[[#This Row],[Subject]],TRIM(Source[[#This Row],[Course]]))</f>
        <v>PE219A</v>
      </c>
      <c r="I2001" t="str">
        <f>VLOOKUP(Source[[#This Row],[SubjCrse]],'Courses and Categories'!$E$2:$G$1816,3,FALSE)</f>
        <v>Credit PE/Dance Activity</v>
      </c>
      <c r="J2001">
        <v>601</v>
      </c>
      <c r="K2001" t="s">
        <v>1562</v>
      </c>
      <c r="L2001" t="s">
        <v>50</v>
      </c>
      <c r="M2001" t="s">
        <v>1063</v>
      </c>
      <c r="N2001" t="s">
        <v>51</v>
      </c>
      <c r="O2001">
        <v>1010</v>
      </c>
      <c r="P2001">
        <v>1200</v>
      </c>
      <c r="Q2001" t="s">
        <v>675</v>
      </c>
      <c r="R2001">
        <v>310</v>
      </c>
      <c r="S2001" t="s">
        <v>134</v>
      </c>
      <c r="T2001">
        <v>1</v>
      </c>
      <c r="U2001" s="1">
        <v>43479</v>
      </c>
      <c r="V2001" s="1">
        <v>43607</v>
      </c>
      <c r="W2001" t="s">
        <v>1493</v>
      </c>
      <c r="X2001" t="s">
        <v>1929</v>
      </c>
      <c r="Y2001">
        <v>28</v>
      </c>
      <c r="Z2001">
        <v>18</v>
      </c>
      <c r="AA2001">
        <v>25</v>
      </c>
      <c r="AB2001">
        <v>72</v>
      </c>
      <c r="AD2001">
        <f>IF(ISBLANK(Source[[#This Row],[CrosslistID]]),1,1/COUNTIFS(Source[CrosslistID],Source[[#This Row],[CrosslistID]],Source[TermDesc],Source[[#This Row],[TermDesc]]))</f>
        <v>1</v>
      </c>
      <c r="AG2001">
        <v>0</v>
      </c>
      <c r="AH2001">
        <v>72</v>
      </c>
      <c r="AI2001">
        <v>1.867</v>
      </c>
      <c r="AJ2001">
        <v>1.867</v>
      </c>
      <c r="AK2001">
        <v>0.1</v>
      </c>
      <c r="AL20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01">
        <f>IF(AND(Source[[#This Row],[Credit_Noncredit]]="Noncredit",Source[[#This Row],[FTEF]]&gt;0),Source[[#This Row],[NC XLST FTES]]*525/(437.5*Source[[#This Row],[FTEF]]),0)</f>
        <v>0</v>
      </c>
      <c r="AN2001">
        <f>IF(Source[[#This Row],[Credit_Noncredit]]="Credit",Source[[#This Row],[Census Enrollment]],Source[[#This Row],[Noncredit Avg. Attendance]])</f>
        <v>28</v>
      </c>
    </row>
    <row r="2002" spans="1:40" x14ac:dyDescent="0.25">
      <c r="A2002" t="s">
        <v>4581</v>
      </c>
      <c r="B2002" t="s">
        <v>886</v>
      </c>
      <c r="C2002" t="s">
        <v>632</v>
      </c>
      <c r="D2002" t="s">
        <v>1475</v>
      </c>
      <c r="E2002" s="4">
        <v>36053</v>
      </c>
      <c r="F2002" s="4" t="s">
        <v>1502</v>
      </c>
      <c r="G2002" s="4" t="s">
        <v>3755</v>
      </c>
      <c r="H2002" t="str">
        <f>CONCATENATE(Source[[#This Row],[Subject]],TRIM(Source[[#This Row],[Course]]))</f>
        <v>PE219B</v>
      </c>
      <c r="I2002" t="str">
        <f>VLOOKUP(Source[[#This Row],[SubjCrse]],'Courses and Categories'!$E$2:$G$1816,3,FALSE)</f>
        <v>Credit PE/Dance Activity</v>
      </c>
      <c r="J2002">
        <v>1</v>
      </c>
      <c r="K2002" t="s">
        <v>3756</v>
      </c>
      <c r="L2002" t="s">
        <v>39</v>
      </c>
      <c r="M2002" t="s">
        <v>1063</v>
      </c>
      <c r="N2002" t="s">
        <v>41</v>
      </c>
      <c r="O2002">
        <v>910</v>
      </c>
      <c r="P2002">
        <v>1100</v>
      </c>
      <c r="Q2002" t="s">
        <v>675</v>
      </c>
      <c r="R2002">
        <v>310</v>
      </c>
      <c r="S2002" t="s">
        <v>134</v>
      </c>
      <c r="T2002">
        <v>1</v>
      </c>
      <c r="U2002" s="1">
        <v>43479</v>
      </c>
      <c r="V2002" s="1">
        <v>43607</v>
      </c>
      <c r="W2002" t="s">
        <v>3636</v>
      </c>
      <c r="X2002" t="s">
        <v>1929</v>
      </c>
      <c r="Y2002">
        <v>18</v>
      </c>
      <c r="Z2002">
        <v>17</v>
      </c>
      <c r="AA2002">
        <v>20</v>
      </c>
      <c r="AB2002">
        <v>85</v>
      </c>
      <c r="AC2002" t="s">
        <v>5378</v>
      </c>
      <c r="AD2002">
        <f>IF(ISBLANK(Source[[#This Row],[CrosslistID]]),1,1/COUNTIFS(Source[CrosslistID],Source[[#This Row],[CrosslistID]],Source[TermDesc],Source[[#This Row],[TermDesc]]))</f>
        <v>0.33333333333333331</v>
      </c>
      <c r="AE2002">
        <v>38</v>
      </c>
      <c r="AF2002">
        <v>40</v>
      </c>
      <c r="AG2002">
        <v>95</v>
      </c>
      <c r="AH2002">
        <v>95</v>
      </c>
      <c r="AI2002">
        <v>1.2</v>
      </c>
      <c r="AJ2002">
        <v>1.2</v>
      </c>
      <c r="AK2002">
        <v>0.1</v>
      </c>
      <c r="AL20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02">
        <f>IF(AND(Source[[#This Row],[Credit_Noncredit]]="Noncredit",Source[[#This Row],[FTEF]]&gt;0),Source[[#This Row],[NC XLST FTES]]*525/(437.5*Source[[#This Row],[FTEF]]),0)</f>
        <v>0</v>
      </c>
      <c r="AN2002">
        <f>IF(Source[[#This Row],[Credit_Noncredit]]="Credit",Source[[#This Row],[Census Enrollment]],Source[[#This Row],[Noncredit Avg. Attendance]])</f>
        <v>18</v>
      </c>
    </row>
    <row r="2003" spans="1:40" x14ac:dyDescent="0.25">
      <c r="A2003" t="s">
        <v>4581</v>
      </c>
      <c r="B2003" t="s">
        <v>886</v>
      </c>
      <c r="C2003" t="s">
        <v>632</v>
      </c>
      <c r="D2003" t="s">
        <v>1475</v>
      </c>
      <c r="E2003" s="4">
        <v>33455</v>
      </c>
      <c r="F2003" s="4" t="s">
        <v>1502</v>
      </c>
      <c r="G2003" s="4" t="s">
        <v>3755</v>
      </c>
      <c r="H2003" t="str">
        <f>CONCATENATE(Source[[#This Row],[Subject]],TRIM(Source[[#This Row],[Course]]))</f>
        <v>PE219B</v>
      </c>
      <c r="I2003" t="str">
        <f>VLOOKUP(Source[[#This Row],[SubjCrse]],'Courses and Categories'!$E$2:$G$1816,3,FALSE)</f>
        <v>Credit PE/Dance Activity</v>
      </c>
      <c r="J2003">
        <v>2</v>
      </c>
      <c r="K2003" t="s">
        <v>3756</v>
      </c>
      <c r="L2003" t="s">
        <v>39</v>
      </c>
      <c r="M2003" t="s">
        <v>1063</v>
      </c>
      <c r="N2003" t="s">
        <v>91</v>
      </c>
      <c r="O2003">
        <v>1210</v>
      </c>
      <c r="P2003">
        <v>1400</v>
      </c>
      <c r="Q2003" t="s">
        <v>675</v>
      </c>
      <c r="R2003">
        <v>310</v>
      </c>
      <c r="S2003" t="s">
        <v>134</v>
      </c>
      <c r="T2003">
        <v>1</v>
      </c>
      <c r="U2003" s="1">
        <v>43479</v>
      </c>
      <c r="V2003" s="1">
        <v>43607</v>
      </c>
      <c r="W2003" t="s">
        <v>1482</v>
      </c>
      <c r="X2003" t="s">
        <v>1929</v>
      </c>
      <c r="Y2003">
        <v>26</v>
      </c>
      <c r="Z2003">
        <v>26</v>
      </c>
      <c r="AA2003">
        <v>25</v>
      </c>
      <c r="AB2003">
        <v>104</v>
      </c>
      <c r="AD2003">
        <f>IF(ISBLANK(Source[[#This Row],[CrosslistID]]),1,1/COUNTIFS(Source[CrosslistID],Source[[#This Row],[CrosslistID]],Source[TermDesc],Source[[#This Row],[TermDesc]]))</f>
        <v>1</v>
      </c>
      <c r="AG2003">
        <v>0</v>
      </c>
      <c r="AH2003">
        <v>104</v>
      </c>
      <c r="AI2003">
        <v>1.5329999999999999</v>
      </c>
      <c r="AJ2003">
        <v>1.7330000000000001</v>
      </c>
      <c r="AK2003">
        <v>0.1</v>
      </c>
      <c r="AL20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03">
        <f>IF(AND(Source[[#This Row],[Credit_Noncredit]]="Noncredit",Source[[#This Row],[FTEF]]&gt;0),Source[[#This Row],[NC XLST FTES]]*525/(437.5*Source[[#This Row],[FTEF]]),0)</f>
        <v>0</v>
      </c>
      <c r="AN2003">
        <f>IF(Source[[#This Row],[Credit_Noncredit]]="Credit",Source[[#This Row],[Census Enrollment]],Source[[#This Row],[Noncredit Avg. Attendance]])</f>
        <v>26</v>
      </c>
    </row>
    <row r="2004" spans="1:40" x14ac:dyDescent="0.25">
      <c r="A2004" t="s">
        <v>4581</v>
      </c>
      <c r="B2004" t="s">
        <v>886</v>
      </c>
      <c r="C2004" t="s">
        <v>632</v>
      </c>
      <c r="D2004" t="s">
        <v>1475</v>
      </c>
      <c r="E2004" s="4">
        <v>36264</v>
      </c>
      <c r="F2004" s="4" t="s">
        <v>1502</v>
      </c>
      <c r="G2004" s="4" t="s">
        <v>3758</v>
      </c>
      <c r="H2004" t="str">
        <f>CONCATENATE(Source[[#This Row],[Subject]],TRIM(Source[[#This Row],[Course]]))</f>
        <v>PE219C</v>
      </c>
      <c r="I2004" t="str">
        <f>VLOOKUP(Source[[#This Row],[SubjCrse]],'Courses and Categories'!$E$2:$G$1816,3,FALSE)</f>
        <v>Credit PE/Dance Activity</v>
      </c>
      <c r="J2004">
        <v>1</v>
      </c>
      <c r="K2004" t="s">
        <v>3759</v>
      </c>
      <c r="L2004" t="s">
        <v>39</v>
      </c>
      <c r="M2004" t="s">
        <v>1063</v>
      </c>
      <c r="N2004" t="s">
        <v>185</v>
      </c>
      <c r="O2004">
        <v>910</v>
      </c>
      <c r="P2004">
        <v>1100</v>
      </c>
      <c r="Q2004" t="s">
        <v>675</v>
      </c>
      <c r="R2004">
        <v>310</v>
      </c>
      <c r="S2004" t="s">
        <v>134</v>
      </c>
      <c r="T2004">
        <v>1</v>
      </c>
      <c r="U2004" s="1">
        <v>43479</v>
      </c>
      <c r="V2004" s="1">
        <v>43607</v>
      </c>
      <c r="W2004" t="s">
        <v>3636</v>
      </c>
      <c r="X2004" t="s">
        <v>1929</v>
      </c>
      <c r="Y2004">
        <v>8</v>
      </c>
      <c r="Z2004">
        <v>8</v>
      </c>
      <c r="AA2004">
        <v>15</v>
      </c>
      <c r="AB2004">
        <v>53.333300000000001</v>
      </c>
      <c r="AC2004" t="s">
        <v>5378</v>
      </c>
      <c r="AD2004">
        <f>IF(ISBLANK(Source[[#This Row],[CrosslistID]]),1,1/COUNTIFS(Source[CrosslistID],Source[[#This Row],[CrosslistID]],Source[TermDesc],Source[[#This Row],[TermDesc]]))</f>
        <v>0.33333333333333331</v>
      </c>
      <c r="AE2004">
        <v>38</v>
      </c>
      <c r="AF2004">
        <v>40</v>
      </c>
      <c r="AG2004">
        <v>95</v>
      </c>
      <c r="AH2004">
        <v>95</v>
      </c>
      <c r="AI2004">
        <v>0.53300000000000003</v>
      </c>
      <c r="AJ2004">
        <v>0.53300000000000003</v>
      </c>
      <c r="AK2004">
        <v>0.1</v>
      </c>
      <c r="AL20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04">
        <f>IF(AND(Source[[#This Row],[Credit_Noncredit]]="Noncredit",Source[[#This Row],[FTEF]]&gt;0),Source[[#This Row],[NC XLST FTES]]*525/(437.5*Source[[#This Row],[FTEF]]),0)</f>
        <v>0</v>
      </c>
      <c r="AN2004">
        <f>IF(Source[[#This Row],[Credit_Noncredit]]="Credit",Source[[#This Row],[Census Enrollment]],Source[[#This Row],[Noncredit Avg. Attendance]])</f>
        <v>8</v>
      </c>
    </row>
    <row r="2005" spans="1:40" x14ac:dyDescent="0.25">
      <c r="A2005" t="s">
        <v>4581</v>
      </c>
      <c r="B2005" t="s">
        <v>886</v>
      </c>
      <c r="C2005" t="s">
        <v>632</v>
      </c>
      <c r="D2005" t="s">
        <v>1475</v>
      </c>
      <c r="E2005" s="4">
        <v>38120</v>
      </c>
      <c r="F2005" s="4" t="s">
        <v>1502</v>
      </c>
      <c r="G2005" s="4">
        <v>220</v>
      </c>
      <c r="H2005" t="str">
        <f>CONCATENATE(Source[[#This Row],[Subject]],TRIM(Source[[#This Row],[Course]]))</f>
        <v>PE220</v>
      </c>
      <c r="I2005" t="str">
        <f>VLOOKUP(Source[[#This Row],[SubjCrse]],'Courses and Categories'!$E$2:$G$1816,3,FALSE)</f>
        <v>Credit PE/Dance Activity</v>
      </c>
      <c r="J2005">
        <v>1</v>
      </c>
      <c r="K2005" t="s">
        <v>5379</v>
      </c>
      <c r="L2005" t="s">
        <v>39</v>
      </c>
      <c r="M2005" t="s">
        <v>1063</v>
      </c>
      <c r="N2005" t="s">
        <v>59</v>
      </c>
      <c r="O2005">
        <v>910</v>
      </c>
      <c r="P2005">
        <v>1100</v>
      </c>
      <c r="Q2005" t="s">
        <v>675</v>
      </c>
      <c r="R2005">
        <v>310</v>
      </c>
      <c r="S2005" t="s">
        <v>134</v>
      </c>
      <c r="T2005">
        <v>1</v>
      </c>
      <c r="U2005" s="1">
        <v>43479</v>
      </c>
      <c r="V2005" s="1">
        <v>43607</v>
      </c>
      <c r="W2005" t="s">
        <v>3636</v>
      </c>
      <c r="X2005" t="s">
        <v>1929</v>
      </c>
      <c r="Y2005">
        <v>13</v>
      </c>
      <c r="Z2005">
        <v>13</v>
      </c>
      <c r="AA2005">
        <v>20</v>
      </c>
      <c r="AB2005">
        <v>65</v>
      </c>
      <c r="AC2005" t="s">
        <v>5378</v>
      </c>
      <c r="AD2005">
        <f>IF(ISBLANK(Source[[#This Row],[CrosslistID]]),1,1/COUNTIFS(Source[CrosslistID],Source[[#This Row],[CrosslistID]],Source[TermDesc],Source[[#This Row],[TermDesc]]))</f>
        <v>0.33333333333333331</v>
      </c>
      <c r="AE2005">
        <v>38</v>
      </c>
      <c r="AF2005">
        <v>40</v>
      </c>
      <c r="AG2005">
        <v>95</v>
      </c>
      <c r="AH2005">
        <v>95</v>
      </c>
      <c r="AI2005">
        <v>1.7330000000000001</v>
      </c>
      <c r="AJ2005">
        <v>1.7330000000000001</v>
      </c>
      <c r="AK2005">
        <v>0</v>
      </c>
      <c r="AL20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05">
        <f>IF(AND(Source[[#This Row],[Credit_Noncredit]]="Noncredit",Source[[#This Row],[FTEF]]&gt;0),Source[[#This Row],[NC XLST FTES]]*525/(437.5*Source[[#This Row],[FTEF]]),0)</f>
        <v>0</v>
      </c>
      <c r="AN2005">
        <f>IF(Source[[#This Row],[Credit_Noncredit]]="Credit",Source[[#This Row],[Census Enrollment]],Source[[#This Row],[Noncredit Avg. Attendance]])</f>
        <v>13</v>
      </c>
    </row>
    <row r="2006" spans="1:40" x14ac:dyDescent="0.25">
      <c r="A2006" t="s">
        <v>4581</v>
      </c>
      <c r="B2006" t="s">
        <v>886</v>
      </c>
      <c r="C2006" t="s">
        <v>632</v>
      </c>
      <c r="D2006" t="s">
        <v>1475</v>
      </c>
      <c r="E2006" s="4">
        <v>38366</v>
      </c>
      <c r="F2006" s="4" t="s">
        <v>1502</v>
      </c>
      <c r="G2006" s="4">
        <v>222</v>
      </c>
      <c r="H2006" t="str">
        <f>CONCATENATE(Source[[#This Row],[Subject]],TRIM(Source[[#This Row],[Course]]))</f>
        <v>PE222</v>
      </c>
      <c r="I2006" t="str">
        <f>VLOOKUP(Source[[#This Row],[SubjCrse]],'Courses and Categories'!$E$2:$G$1816,3,FALSE)</f>
        <v>Credit PE/Dance Activity</v>
      </c>
      <c r="J2006">
        <v>1</v>
      </c>
      <c r="K2006" t="s">
        <v>3760</v>
      </c>
      <c r="L2006" t="s">
        <v>39</v>
      </c>
      <c r="M2006" t="s">
        <v>1063</v>
      </c>
      <c r="N2006" t="s">
        <v>185</v>
      </c>
      <c r="O2006">
        <v>1510</v>
      </c>
      <c r="P2006">
        <v>1700</v>
      </c>
      <c r="Q2006" t="s">
        <v>675</v>
      </c>
      <c r="R2006">
        <v>310</v>
      </c>
      <c r="S2006" t="s">
        <v>134</v>
      </c>
      <c r="T2006">
        <v>1</v>
      </c>
      <c r="U2006" s="1">
        <v>43479</v>
      </c>
      <c r="V2006" s="1">
        <v>43607</v>
      </c>
      <c r="W2006" t="s">
        <v>866</v>
      </c>
      <c r="X2006" t="s">
        <v>1929</v>
      </c>
      <c r="Y2006">
        <v>21</v>
      </c>
      <c r="Z2006">
        <v>19</v>
      </c>
      <c r="AA2006">
        <v>25</v>
      </c>
      <c r="AB2006">
        <v>76</v>
      </c>
      <c r="AD2006">
        <f>IF(ISBLANK(Source[[#This Row],[CrosslistID]]),1,1/COUNTIFS(Source[CrosslistID],Source[[#This Row],[CrosslistID]],Source[TermDesc],Source[[#This Row],[TermDesc]]))</f>
        <v>1</v>
      </c>
      <c r="AG2006">
        <v>0</v>
      </c>
      <c r="AH2006">
        <v>76</v>
      </c>
      <c r="AI2006">
        <v>1.4</v>
      </c>
      <c r="AJ2006">
        <v>1.4</v>
      </c>
      <c r="AK2006">
        <v>0.1</v>
      </c>
      <c r="AL20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06">
        <f>IF(AND(Source[[#This Row],[Credit_Noncredit]]="Noncredit",Source[[#This Row],[FTEF]]&gt;0),Source[[#This Row],[NC XLST FTES]]*525/(437.5*Source[[#This Row],[FTEF]]),0)</f>
        <v>0</v>
      </c>
      <c r="AN2006">
        <f>IF(Source[[#This Row],[Credit_Noncredit]]="Credit",Source[[#This Row],[Census Enrollment]],Source[[#This Row],[Noncredit Avg. Attendance]])</f>
        <v>21</v>
      </c>
    </row>
    <row r="2007" spans="1:40" x14ac:dyDescent="0.25">
      <c r="A2007" t="s">
        <v>4581</v>
      </c>
      <c r="B2007" t="s">
        <v>886</v>
      </c>
      <c r="C2007" t="s">
        <v>632</v>
      </c>
      <c r="D2007" t="s">
        <v>1475</v>
      </c>
      <c r="E2007" s="4">
        <v>35352</v>
      </c>
      <c r="F2007" s="4" t="s">
        <v>1502</v>
      </c>
      <c r="G2007" s="4" t="s">
        <v>5380</v>
      </c>
      <c r="H2007" t="str">
        <f>CONCATENATE(Source[[#This Row],[Subject]],TRIM(Source[[#This Row],[Course]]))</f>
        <v>PE223A</v>
      </c>
      <c r="I2007" t="str">
        <f>VLOOKUP(Source[[#This Row],[SubjCrse]],'Courses and Categories'!$E$2:$G$1816,3,FALSE)</f>
        <v>Credit PE/Dance Activity</v>
      </c>
      <c r="J2007">
        <v>1</v>
      </c>
      <c r="K2007" t="s">
        <v>5381</v>
      </c>
      <c r="L2007" t="s">
        <v>39</v>
      </c>
      <c r="M2007" t="s">
        <v>1063</v>
      </c>
      <c r="N2007" t="s">
        <v>50</v>
      </c>
      <c r="O2007">
        <v>1410</v>
      </c>
      <c r="P2007">
        <v>1600</v>
      </c>
      <c r="Q2007" t="s">
        <v>675</v>
      </c>
      <c r="R2007">
        <v>307</v>
      </c>
      <c r="S2007" t="s">
        <v>134</v>
      </c>
      <c r="T2007">
        <v>1</v>
      </c>
      <c r="U2007" s="1">
        <v>43479</v>
      </c>
      <c r="V2007" s="1">
        <v>43607</v>
      </c>
      <c r="W2007" t="s">
        <v>866</v>
      </c>
      <c r="X2007" t="s">
        <v>1929</v>
      </c>
      <c r="Y2007">
        <v>13</v>
      </c>
      <c r="Z2007">
        <v>11</v>
      </c>
      <c r="AA2007">
        <v>25</v>
      </c>
      <c r="AB2007">
        <v>44</v>
      </c>
      <c r="AC2007" t="s">
        <v>3829</v>
      </c>
      <c r="AD2007">
        <f>IF(ISBLANK(Source[[#This Row],[CrosslistID]]),1,1/COUNTIFS(Source[CrosslistID],Source[[#This Row],[CrosslistID]],Source[TermDesc],Source[[#This Row],[TermDesc]]))</f>
        <v>0.5</v>
      </c>
      <c r="AE2007">
        <v>19</v>
      </c>
      <c r="AF2007">
        <v>30</v>
      </c>
      <c r="AG2007">
        <v>63.333300000000001</v>
      </c>
      <c r="AH2007">
        <v>63.333300000000001</v>
      </c>
      <c r="AI2007">
        <v>0.86699999999999999</v>
      </c>
      <c r="AJ2007">
        <v>0.86699999999999999</v>
      </c>
      <c r="AK2007">
        <v>0</v>
      </c>
      <c r="AL20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07">
        <f>IF(AND(Source[[#This Row],[Credit_Noncredit]]="Noncredit",Source[[#This Row],[FTEF]]&gt;0),Source[[#This Row],[NC XLST FTES]]*525/(437.5*Source[[#This Row],[FTEF]]),0)</f>
        <v>0</v>
      </c>
      <c r="AN2007">
        <f>IF(Source[[#This Row],[Credit_Noncredit]]="Credit",Source[[#This Row],[Census Enrollment]],Source[[#This Row],[Noncredit Avg. Attendance]])</f>
        <v>13</v>
      </c>
    </row>
    <row r="2008" spans="1:40" x14ac:dyDescent="0.25">
      <c r="A2008" t="s">
        <v>4581</v>
      </c>
      <c r="B2008" t="s">
        <v>886</v>
      </c>
      <c r="C2008" t="s">
        <v>632</v>
      </c>
      <c r="D2008" t="s">
        <v>1475</v>
      </c>
      <c r="E2008" s="4">
        <v>35576</v>
      </c>
      <c r="F2008" s="4" t="s">
        <v>1502</v>
      </c>
      <c r="G2008" s="4" t="s">
        <v>5382</v>
      </c>
      <c r="H2008" t="str">
        <f>CONCATENATE(Source[[#This Row],[Subject]],TRIM(Source[[#This Row],[Course]]))</f>
        <v>PE230A</v>
      </c>
      <c r="I2008" t="str">
        <f>VLOOKUP(Source[[#This Row],[SubjCrse]],'Courses and Categories'!$E$2:$G$1816,3,FALSE)</f>
        <v>Credit PE/Dance Activity</v>
      </c>
      <c r="J2008">
        <v>2</v>
      </c>
      <c r="K2008" t="s">
        <v>5383</v>
      </c>
      <c r="L2008" t="s">
        <v>39</v>
      </c>
      <c r="M2008" t="s">
        <v>1063</v>
      </c>
      <c r="N2008" t="s">
        <v>41</v>
      </c>
      <c r="O2008">
        <v>1410</v>
      </c>
      <c r="P2008">
        <v>1600</v>
      </c>
      <c r="Q2008" t="s">
        <v>1635</v>
      </c>
      <c r="S2008" t="s">
        <v>134</v>
      </c>
      <c r="T2008">
        <v>1</v>
      </c>
      <c r="U2008" s="1">
        <v>43479</v>
      </c>
      <c r="V2008" s="1">
        <v>43607</v>
      </c>
      <c r="W2008" t="s">
        <v>5384</v>
      </c>
      <c r="X2008" t="s">
        <v>1929</v>
      </c>
      <c r="Y2008">
        <v>20</v>
      </c>
      <c r="Z2008">
        <v>18</v>
      </c>
      <c r="AA2008">
        <v>20</v>
      </c>
      <c r="AB2008">
        <v>90</v>
      </c>
      <c r="AC2008" t="s">
        <v>5385</v>
      </c>
      <c r="AD2008">
        <f>IF(ISBLANK(Source[[#This Row],[CrosslistID]]),1,1/COUNTIFS(Source[CrosslistID],Source[[#This Row],[CrosslistID]],Source[TermDesc],Source[[#This Row],[TermDesc]]))</f>
        <v>0.33333333333333331</v>
      </c>
      <c r="AE2008">
        <v>36</v>
      </c>
      <c r="AF2008">
        <v>40</v>
      </c>
      <c r="AG2008">
        <v>90</v>
      </c>
      <c r="AH2008">
        <v>90</v>
      </c>
      <c r="AI2008">
        <v>1.333</v>
      </c>
      <c r="AJ2008">
        <v>1.333</v>
      </c>
      <c r="AK2008">
        <v>0.1</v>
      </c>
      <c r="AL20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08">
        <f>IF(AND(Source[[#This Row],[Credit_Noncredit]]="Noncredit",Source[[#This Row],[FTEF]]&gt;0),Source[[#This Row],[NC XLST FTES]]*525/(437.5*Source[[#This Row],[FTEF]]),0)</f>
        <v>0</v>
      </c>
      <c r="AN2008">
        <f>IF(Source[[#This Row],[Credit_Noncredit]]="Credit",Source[[#This Row],[Census Enrollment]],Source[[#This Row],[Noncredit Avg. Attendance]])</f>
        <v>20</v>
      </c>
    </row>
    <row r="2009" spans="1:40" x14ac:dyDescent="0.25">
      <c r="A2009" t="s">
        <v>4581</v>
      </c>
      <c r="B2009" t="s">
        <v>886</v>
      </c>
      <c r="C2009" t="s">
        <v>632</v>
      </c>
      <c r="D2009" t="s">
        <v>1475</v>
      </c>
      <c r="E2009" s="4">
        <v>35579</v>
      </c>
      <c r="F2009" s="4" t="s">
        <v>1502</v>
      </c>
      <c r="G2009" s="4" t="s">
        <v>5386</v>
      </c>
      <c r="H2009" t="str">
        <f>CONCATENATE(Source[[#This Row],[Subject]],TRIM(Source[[#This Row],[Course]]))</f>
        <v>PE230B</v>
      </c>
      <c r="I2009" t="str">
        <f>VLOOKUP(Source[[#This Row],[SubjCrse]],'Courses and Categories'!$E$2:$G$1816,3,FALSE)</f>
        <v>Credit PE/Dance Activity</v>
      </c>
      <c r="J2009">
        <v>1</v>
      </c>
      <c r="K2009" t="s">
        <v>5387</v>
      </c>
      <c r="L2009" t="s">
        <v>39</v>
      </c>
      <c r="M2009" t="s">
        <v>1063</v>
      </c>
      <c r="N2009" t="s">
        <v>41</v>
      </c>
      <c r="O2009">
        <v>1410</v>
      </c>
      <c r="P2009">
        <v>1600</v>
      </c>
      <c r="Q2009" t="s">
        <v>1635</v>
      </c>
      <c r="S2009" t="s">
        <v>134</v>
      </c>
      <c r="T2009">
        <v>1</v>
      </c>
      <c r="U2009" s="1">
        <v>43479</v>
      </c>
      <c r="V2009" s="1">
        <v>43607</v>
      </c>
      <c r="W2009" t="s">
        <v>5384</v>
      </c>
      <c r="X2009" t="s">
        <v>1929</v>
      </c>
      <c r="Y2009">
        <v>13</v>
      </c>
      <c r="Z2009">
        <v>12</v>
      </c>
      <c r="AA2009">
        <v>20</v>
      </c>
      <c r="AB2009">
        <v>60</v>
      </c>
      <c r="AC2009" t="s">
        <v>5385</v>
      </c>
      <c r="AD2009">
        <f>IF(ISBLANK(Source[[#This Row],[CrosslistID]]),1,1/COUNTIFS(Source[CrosslistID],Source[[#This Row],[CrosslistID]],Source[TermDesc],Source[[#This Row],[TermDesc]]))</f>
        <v>0.33333333333333331</v>
      </c>
      <c r="AE2009">
        <v>36</v>
      </c>
      <c r="AF2009">
        <v>40</v>
      </c>
      <c r="AG2009">
        <v>90</v>
      </c>
      <c r="AH2009">
        <v>90</v>
      </c>
      <c r="AI2009">
        <v>0.86699999999999999</v>
      </c>
      <c r="AJ2009">
        <v>0.86699999999999999</v>
      </c>
      <c r="AK2009">
        <v>0</v>
      </c>
      <c r="AL20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09">
        <f>IF(AND(Source[[#This Row],[Credit_Noncredit]]="Noncredit",Source[[#This Row],[FTEF]]&gt;0),Source[[#This Row],[NC XLST FTES]]*525/(437.5*Source[[#This Row],[FTEF]]),0)</f>
        <v>0</v>
      </c>
      <c r="AN2009">
        <f>IF(Source[[#This Row],[Credit_Noncredit]]="Credit",Source[[#This Row],[Census Enrollment]],Source[[#This Row],[Noncredit Avg. Attendance]])</f>
        <v>13</v>
      </c>
    </row>
    <row r="2010" spans="1:40" x14ac:dyDescent="0.25">
      <c r="A2010" t="s">
        <v>4581</v>
      </c>
      <c r="B2010" t="s">
        <v>886</v>
      </c>
      <c r="C2010" t="s">
        <v>632</v>
      </c>
      <c r="D2010" t="s">
        <v>1475</v>
      </c>
      <c r="E2010" s="4">
        <v>37773</v>
      </c>
      <c r="F2010" s="4" t="s">
        <v>1502</v>
      </c>
      <c r="G2010" s="4" t="s">
        <v>5388</v>
      </c>
      <c r="H2010" t="str">
        <f>CONCATENATE(Source[[#This Row],[Subject]],TRIM(Source[[#This Row],[Course]]))</f>
        <v>PE230C</v>
      </c>
      <c r="I2010" t="str">
        <f>VLOOKUP(Source[[#This Row],[SubjCrse]],'Courses and Categories'!$E$2:$G$1816,3,FALSE)</f>
        <v>Credit PE/Dance Activity</v>
      </c>
      <c r="J2010">
        <v>1</v>
      </c>
      <c r="K2010" t="s">
        <v>5389</v>
      </c>
      <c r="L2010" t="s">
        <v>39</v>
      </c>
      <c r="M2010" t="s">
        <v>1063</v>
      </c>
      <c r="N2010" t="s">
        <v>41</v>
      </c>
      <c r="O2010">
        <v>1410</v>
      </c>
      <c r="P2010">
        <v>1600</v>
      </c>
      <c r="Q2010" t="s">
        <v>1635</v>
      </c>
      <c r="S2010" t="s">
        <v>134</v>
      </c>
      <c r="T2010">
        <v>1</v>
      </c>
      <c r="U2010" s="1">
        <v>43479</v>
      </c>
      <c r="V2010" s="1">
        <v>43607</v>
      </c>
      <c r="W2010" t="s">
        <v>5384</v>
      </c>
      <c r="X2010" t="s">
        <v>1929</v>
      </c>
      <c r="Y2010">
        <v>6</v>
      </c>
      <c r="Z2010">
        <v>5</v>
      </c>
      <c r="AA2010">
        <v>8</v>
      </c>
      <c r="AB2010">
        <v>62.5</v>
      </c>
      <c r="AC2010" t="s">
        <v>5385</v>
      </c>
      <c r="AD2010">
        <f>IF(ISBLANK(Source[[#This Row],[CrosslistID]]),1,1/COUNTIFS(Source[CrosslistID],Source[[#This Row],[CrosslistID]],Source[TermDesc],Source[[#This Row],[TermDesc]]))</f>
        <v>0.33333333333333331</v>
      </c>
      <c r="AE2010">
        <v>36</v>
      </c>
      <c r="AF2010">
        <v>40</v>
      </c>
      <c r="AG2010">
        <v>90</v>
      </c>
      <c r="AH2010">
        <v>90</v>
      </c>
      <c r="AI2010">
        <v>0.4</v>
      </c>
      <c r="AJ2010">
        <v>0.4</v>
      </c>
      <c r="AK2010">
        <v>0</v>
      </c>
      <c r="AL20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10">
        <f>IF(AND(Source[[#This Row],[Credit_Noncredit]]="Noncredit",Source[[#This Row],[FTEF]]&gt;0),Source[[#This Row],[NC XLST FTES]]*525/(437.5*Source[[#This Row],[FTEF]]),0)</f>
        <v>0</v>
      </c>
      <c r="AN2010">
        <f>IF(Source[[#This Row],[Credit_Noncredit]]="Credit",Source[[#This Row],[Census Enrollment]],Source[[#This Row],[Noncredit Avg. Attendance]])</f>
        <v>6</v>
      </c>
    </row>
    <row r="2011" spans="1:40" x14ac:dyDescent="0.25">
      <c r="A2011" t="s">
        <v>4581</v>
      </c>
      <c r="B2011" t="s">
        <v>886</v>
      </c>
      <c r="C2011" t="s">
        <v>632</v>
      </c>
      <c r="D2011" t="s">
        <v>1475</v>
      </c>
      <c r="E2011" s="4">
        <v>33285</v>
      </c>
      <c r="F2011" s="4" t="s">
        <v>1502</v>
      </c>
      <c r="G2011" s="4" t="s">
        <v>3761</v>
      </c>
      <c r="H2011" t="str">
        <f>CONCATENATE(Source[[#This Row],[Subject]],TRIM(Source[[#This Row],[Course]]))</f>
        <v>PE231A</v>
      </c>
      <c r="I2011" t="str">
        <f>VLOOKUP(Source[[#This Row],[SubjCrse]],'Courses and Categories'!$E$2:$G$1816,3,FALSE)</f>
        <v>Credit PE/Dance Activity</v>
      </c>
      <c r="J2011">
        <v>1</v>
      </c>
      <c r="K2011" t="s">
        <v>3762</v>
      </c>
      <c r="L2011" t="s">
        <v>39</v>
      </c>
      <c r="M2011" t="s">
        <v>1063</v>
      </c>
      <c r="N2011" t="s">
        <v>59</v>
      </c>
      <c r="O2011">
        <v>910</v>
      </c>
      <c r="P2011">
        <v>1000</v>
      </c>
      <c r="Q2011" t="s">
        <v>675</v>
      </c>
      <c r="R2011" t="s">
        <v>3031</v>
      </c>
      <c r="S2011" t="s">
        <v>134</v>
      </c>
      <c r="T2011">
        <v>1</v>
      </c>
      <c r="U2011" s="1">
        <v>43479</v>
      </c>
      <c r="V2011" s="1">
        <v>43607</v>
      </c>
      <c r="W2011" t="s">
        <v>631</v>
      </c>
      <c r="X2011" t="s">
        <v>1929</v>
      </c>
      <c r="Y2011">
        <v>17</v>
      </c>
      <c r="Z2011">
        <v>15</v>
      </c>
      <c r="AA2011">
        <v>20</v>
      </c>
      <c r="AB2011">
        <v>75</v>
      </c>
      <c r="AC2011" t="s">
        <v>3778</v>
      </c>
      <c r="AD2011">
        <f>IF(ISBLANK(Source[[#This Row],[CrosslistID]]),1,1/COUNTIFS(Source[CrosslistID],Source[[#This Row],[CrosslistID]],Source[TermDesc],Source[[#This Row],[TermDesc]]))</f>
        <v>0.33333333333333331</v>
      </c>
      <c r="AE2011">
        <v>25</v>
      </c>
      <c r="AF2011">
        <v>35</v>
      </c>
      <c r="AG2011">
        <v>71.428600000000003</v>
      </c>
      <c r="AH2011">
        <v>71.428600000000003</v>
      </c>
      <c r="AI2011">
        <v>1.0669999999999999</v>
      </c>
      <c r="AJ2011">
        <v>1.1336999999999999</v>
      </c>
      <c r="AK2011">
        <v>0</v>
      </c>
      <c r="AL20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11">
        <f>IF(AND(Source[[#This Row],[Credit_Noncredit]]="Noncredit",Source[[#This Row],[FTEF]]&gt;0),Source[[#This Row],[NC XLST FTES]]*525/(437.5*Source[[#This Row],[FTEF]]),0)</f>
        <v>0</v>
      </c>
      <c r="AN2011">
        <f>IF(Source[[#This Row],[Credit_Noncredit]]="Credit",Source[[#This Row],[Census Enrollment]],Source[[#This Row],[Noncredit Avg. Attendance]])</f>
        <v>17</v>
      </c>
    </row>
    <row r="2012" spans="1:40" x14ac:dyDescent="0.25">
      <c r="A2012" t="s">
        <v>4581</v>
      </c>
      <c r="B2012" t="s">
        <v>886</v>
      </c>
      <c r="C2012" t="s">
        <v>632</v>
      </c>
      <c r="D2012" t="s">
        <v>1475</v>
      </c>
      <c r="E2012" s="4">
        <v>33286</v>
      </c>
      <c r="F2012" s="4" t="s">
        <v>1502</v>
      </c>
      <c r="G2012" s="4" t="s">
        <v>3761</v>
      </c>
      <c r="H2012" t="str">
        <f>CONCATENATE(Source[[#This Row],[Subject]],TRIM(Source[[#This Row],[Course]]))</f>
        <v>PE231A</v>
      </c>
      <c r="I2012" t="str">
        <f>VLOOKUP(Source[[#This Row],[SubjCrse]],'Courses and Categories'!$E$2:$G$1816,3,FALSE)</f>
        <v>Credit PE/Dance Activity</v>
      </c>
      <c r="J2012">
        <v>2</v>
      </c>
      <c r="K2012" t="s">
        <v>3762</v>
      </c>
      <c r="L2012" t="s">
        <v>39</v>
      </c>
      <c r="M2012" t="s">
        <v>1063</v>
      </c>
      <c r="N2012" t="s">
        <v>59</v>
      </c>
      <c r="O2012">
        <v>1010</v>
      </c>
      <c r="P2012">
        <v>1100</v>
      </c>
      <c r="Q2012" t="s">
        <v>675</v>
      </c>
      <c r="R2012" t="s">
        <v>3031</v>
      </c>
      <c r="S2012" t="s">
        <v>134</v>
      </c>
      <c r="T2012">
        <v>1</v>
      </c>
      <c r="U2012" s="1">
        <v>43479</v>
      </c>
      <c r="V2012" s="1">
        <v>43607</v>
      </c>
      <c r="W2012" t="s">
        <v>631</v>
      </c>
      <c r="X2012" t="s">
        <v>1929</v>
      </c>
      <c r="Y2012">
        <v>11</v>
      </c>
      <c r="Z2012">
        <v>10</v>
      </c>
      <c r="AA2012">
        <v>20</v>
      </c>
      <c r="AB2012">
        <v>50</v>
      </c>
      <c r="AC2012" t="s">
        <v>3747</v>
      </c>
      <c r="AD2012">
        <f>IF(ISBLANK(Source[[#This Row],[CrosslistID]]),1,1/COUNTIFS(Source[CrosslistID],Source[[#This Row],[CrosslistID]],Source[TermDesc],Source[[#This Row],[TermDesc]]))</f>
        <v>0.33333333333333331</v>
      </c>
      <c r="AE2012">
        <v>23</v>
      </c>
      <c r="AF2012">
        <v>30</v>
      </c>
      <c r="AG2012">
        <v>76.666700000000006</v>
      </c>
      <c r="AH2012">
        <v>76.666700000000006</v>
      </c>
      <c r="AI2012">
        <v>0.73299999999999998</v>
      </c>
      <c r="AJ2012">
        <v>0.73299999999999998</v>
      </c>
      <c r="AK2012">
        <v>0.1</v>
      </c>
      <c r="AL20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12">
        <f>IF(AND(Source[[#This Row],[Credit_Noncredit]]="Noncredit",Source[[#This Row],[FTEF]]&gt;0),Source[[#This Row],[NC XLST FTES]]*525/(437.5*Source[[#This Row],[FTEF]]),0)</f>
        <v>0</v>
      </c>
      <c r="AN2012">
        <f>IF(Source[[#This Row],[Credit_Noncredit]]="Credit",Source[[#This Row],[Census Enrollment]],Source[[#This Row],[Noncredit Avg. Attendance]])</f>
        <v>11</v>
      </c>
    </row>
    <row r="2013" spans="1:40" x14ac:dyDescent="0.25">
      <c r="A2013" t="s">
        <v>4581</v>
      </c>
      <c r="B2013" t="s">
        <v>886</v>
      </c>
      <c r="C2013" t="s">
        <v>632</v>
      </c>
      <c r="D2013" t="s">
        <v>1475</v>
      </c>
      <c r="E2013" s="4">
        <v>35355</v>
      </c>
      <c r="F2013" s="4" t="s">
        <v>1502</v>
      </c>
      <c r="G2013" s="4" t="s">
        <v>3761</v>
      </c>
      <c r="H2013" t="str">
        <f>CONCATENATE(Source[[#This Row],[Subject]],TRIM(Source[[#This Row],[Course]]))</f>
        <v>PE231A</v>
      </c>
      <c r="I2013" t="str">
        <f>VLOOKUP(Source[[#This Row],[SubjCrse]],'Courses and Categories'!$E$2:$G$1816,3,FALSE)</f>
        <v>Credit PE/Dance Activity</v>
      </c>
      <c r="J2013">
        <v>3</v>
      </c>
      <c r="K2013" t="s">
        <v>3762</v>
      </c>
      <c r="L2013" t="s">
        <v>39</v>
      </c>
      <c r="M2013" t="s">
        <v>1063</v>
      </c>
      <c r="N2013" t="s">
        <v>91</v>
      </c>
      <c r="O2013">
        <v>910</v>
      </c>
      <c r="P2013">
        <v>1100</v>
      </c>
      <c r="Q2013" t="s">
        <v>675</v>
      </c>
      <c r="R2013" t="s">
        <v>3031</v>
      </c>
      <c r="S2013" t="s">
        <v>134</v>
      </c>
      <c r="T2013">
        <v>1</v>
      </c>
      <c r="U2013" s="1">
        <v>43479</v>
      </c>
      <c r="V2013" s="1">
        <v>43607</v>
      </c>
      <c r="W2013" t="s">
        <v>631</v>
      </c>
      <c r="X2013" t="s">
        <v>1929</v>
      </c>
      <c r="Y2013">
        <v>22</v>
      </c>
      <c r="Z2013">
        <v>22</v>
      </c>
      <c r="AA2013">
        <v>20</v>
      </c>
      <c r="AB2013">
        <v>110</v>
      </c>
      <c r="AC2013" t="s">
        <v>5390</v>
      </c>
      <c r="AD2013">
        <f>IF(ISBLANK(Source[[#This Row],[CrosslistID]]),1,1/COUNTIFS(Source[CrosslistID],Source[[#This Row],[CrosslistID]],Source[TermDesc],Source[[#This Row],[TermDesc]]))</f>
        <v>0.33333333333333331</v>
      </c>
      <c r="AE2013">
        <v>33</v>
      </c>
      <c r="AF2013">
        <v>30</v>
      </c>
      <c r="AG2013">
        <v>110</v>
      </c>
      <c r="AH2013">
        <v>110</v>
      </c>
      <c r="AI2013">
        <v>1.333</v>
      </c>
      <c r="AJ2013">
        <v>1.4662999999999999</v>
      </c>
      <c r="AK2013">
        <v>0.1</v>
      </c>
      <c r="AL20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13">
        <f>IF(AND(Source[[#This Row],[Credit_Noncredit]]="Noncredit",Source[[#This Row],[FTEF]]&gt;0),Source[[#This Row],[NC XLST FTES]]*525/(437.5*Source[[#This Row],[FTEF]]),0)</f>
        <v>0</v>
      </c>
      <c r="AN2013">
        <f>IF(Source[[#This Row],[Credit_Noncredit]]="Credit",Source[[#This Row],[Census Enrollment]],Source[[#This Row],[Noncredit Avg. Attendance]])</f>
        <v>22</v>
      </c>
    </row>
    <row r="2014" spans="1:40" x14ac:dyDescent="0.25">
      <c r="A2014" t="s">
        <v>4581</v>
      </c>
      <c r="B2014" t="s">
        <v>886</v>
      </c>
      <c r="C2014" t="s">
        <v>632</v>
      </c>
      <c r="D2014" t="s">
        <v>1475</v>
      </c>
      <c r="E2014" s="4">
        <v>34573</v>
      </c>
      <c r="F2014" s="4" t="s">
        <v>1502</v>
      </c>
      <c r="G2014" s="4" t="s">
        <v>3761</v>
      </c>
      <c r="H2014" t="str">
        <f>CONCATENATE(Source[[#This Row],[Subject]],TRIM(Source[[#This Row],[Course]]))</f>
        <v>PE231A</v>
      </c>
      <c r="I2014" t="str">
        <f>VLOOKUP(Source[[#This Row],[SubjCrse]],'Courses and Categories'!$E$2:$G$1816,3,FALSE)</f>
        <v>Credit PE/Dance Activity</v>
      </c>
      <c r="J2014">
        <v>501</v>
      </c>
      <c r="K2014" t="s">
        <v>3762</v>
      </c>
      <c r="L2014" t="s">
        <v>87</v>
      </c>
      <c r="M2014" t="s">
        <v>1063</v>
      </c>
      <c r="N2014" t="s">
        <v>41</v>
      </c>
      <c r="O2014">
        <v>1910</v>
      </c>
      <c r="P2014">
        <v>2100</v>
      </c>
      <c r="Q2014" t="s">
        <v>675</v>
      </c>
      <c r="R2014" t="s">
        <v>3031</v>
      </c>
      <c r="S2014" t="s">
        <v>134</v>
      </c>
      <c r="T2014">
        <v>1</v>
      </c>
      <c r="U2014" s="1">
        <v>43479</v>
      </c>
      <c r="V2014" s="1">
        <v>43607</v>
      </c>
      <c r="W2014" t="s">
        <v>669</v>
      </c>
      <c r="X2014" t="s">
        <v>1929</v>
      </c>
      <c r="Y2014">
        <v>18</v>
      </c>
      <c r="Z2014">
        <v>17</v>
      </c>
      <c r="AA2014">
        <v>20</v>
      </c>
      <c r="AB2014">
        <v>85</v>
      </c>
      <c r="AC2014" t="s">
        <v>3788</v>
      </c>
      <c r="AD2014">
        <f>IF(ISBLANK(Source[[#This Row],[CrosslistID]]),1,1/COUNTIFS(Source[CrosslistID],Source[[#This Row],[CrosslistID]],Source[TermDesc],Source[[#This Row],[TermDesc]]))</f>
        <v>0.33333333333333331</v>
      </c>
      <c r="AE2014">
        <v>29</v>
      </c>
      <c r="AF2014">
        <v>38</v>
      </c>
      <c r="AG2014">
        <v>76.315799999999996</v>
      </c>
      <c r="AH2014">
        <v>76.315799999999996</v>
      </c>
      <c r="AI2014">
        <v>1.2</v>
      </c>
      <c r="AJ2014">
        <v>1.2</v>
      </c>
      <c r="AK2014">
        <v>0.1</v>
      </c>
      <c r="AL20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14">
        <f>IF(AND(Source[[#This Row],[Credit_Noncredit]]="Noncredit",Source[[#This Row],[FTEF]]&gt;0),Source[[#This Row],[NC XLST FTES]]*525/(437.5*Source[[#This Row],[FTEF]]),0)</f>
        <v>0</v>
      </c>
      <c r="AN2014">
        <f>IF(Source[[#This Row],[Credit_Noncredit]]="Credit",Source[[#This Row],[Census Enrollment]],Source[[#This Row],[Noncredit Avg. Attendance]])</f>
        <v>18</v>
      </c>
    </row>
    <row r="2015" spans="1:40" x14ac:dyDescent="0.25">
      <c r="A2015" t="s">
        <v>4581</v>
      </c>
      <c r="B2015" t="s">
        <v>886</v>
      </c>
      <c r="C2015" t="s">
        <v>632</v>
      </c>
      <c r="D2015" t="s">
        <v>1475</v>
      </c>
      <c r="E2015" s="4">
        <v>39161</v>
      </c>
      <c r="F2015" s="4" t="s">
        <v>1502</v>
      </c>
      <c r="G2015" s="4" t="s">
        <v>3761</v>
      </c>
      <c r="H2015" t="str">
        <f>CONCATENATE(Source[[#This Row],[Subject]],TRIM(Source[[#This Row],[Course]]))</f>
        <v>PE231A</v>
      </c>
      <c r="I2015" t="str">
        <f>VLOOKUP(Source[[#This Row],[SubjCrse]],'Courses and Categories'!$E$2:$G$1816,3,FALSE)</f>
        <v>Credit PE/Dance Activity</v>
      </c>
      <c r="J2015">
        <v>502</v>
      </c>
      <c r="K2015" t="s">
        <v>3762</v>
      </c>
      <c r="L2015" t="s">
        <v>87</v>
      </c>
      <c r="M2015" t="s">
        <v>1063</v>
      </c>
      <c r="N2015" t="s">
        <v>830</v>
      </c>
      <c r="O2015" t="s">
        <v>5391</v>
      </c>
      <c r="P2015" t="s">
        <v>2345</v>
      </c>
      <c r="Q2015" t="s">
        <v>1534</v>
      </c>
      <c r="R2015" t="s">
        <v>5392</v>
      </c>
      <c r="S2015" t="s">
        <v>134</v>
      </c>
      <c r="T2015">
        <v>1</v>
      </c>
      <c r="U2015" s="1">
        <v>43479</v>
      </c>
      <c r="V2015" s="1">
        <v>43607</v>
      </c>
      <c r="W2015" t="s">
        <v>5370</v>
      </c>
      <c r="X2015" t="s">
        <v>1929</v>
      </c>
      <c r="Y2015">
        <v>21</v>
      </c>
      <c r="Z2015">
        <v>23</v>
      </c>
      <c r="AA2015">
        <v>20</v>
      </c>
      <c r="AB2015">
        <v>115</v>
      </c>
      <c r="AC2015" t="s">
        <v>3818</v>
      </c>
      <c r="AD2015">
        <f>IF(ISBLANK(Source[[#This Row],[CrosslistID]]),1,1/COUNTIFS(Source[CrosslistID],Source[[#This Row],[CrosslistID]],Source[TermDesc],Source[[#This Row],[TermDesc]]))</f>
        <v>0.33333333333333331</v>
      </c>
      <c r="AE2015">
        <v>32</v>
      </c>
      <c r="AF2015">
        <v>30</v>
      </c>
      <c r="AG2015">
        <v>106.66670000000001</v>
      </c>
      <c r="AH2015">
        <v>106.66670000000001</v>
      </c>
      <c r="AI2015">
        <v>1.333</v>
      </c>
      <c r="AJ2015">
        <v>1.3996999999999999</v>
      </c>
      <c r="AK2015">
        <v>0.1</v>
      </c>
      <c r="AL20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15">
        <f>IF(AND(Source[[#This Row],[Credit_Noncredit]]="Noncredit",Source[[#This Row],[FTEF]]&gt;0),Source[[#This Row],[NC XLST FTES]]*525/(437.5*Source[[#This Row],[FTEF]]),0)</f>
        <v>0</v>
      </c>
      <c r="AN2015">
        <f>IF(Source[[#This Row],[Credit_Noncredit]]="Credit",Source[[#This Row],[Census Enrollment]],Source[[#This Row],[Noncredit Avg. Attendance]])</f>
        <v>21</v>
      </c>
    </row>
    <row r="2016" spans="1:40" x14ac:dyDescent="0.25">
      <c r="A2016" t="s">
        <v>4581</v>
      </c>
      <c r="B2016" t="s">
        <v>886</v>
      </c>
      <c r="C2016" t="s">
        <v>632</v>
      </c>
      <c r="D2016" t="s">
        <v>1475</v>
      </c>
      <c r="E2016" s="4">
        <v>35357</v>
      </c>
      <c r="F2016" s="4" t="s">
        <v>1502</v>
      </c>
      <c r="G2016" s="4" t="s">
        <v>3764</v>
      </c>
      <c r="H2016" t="str">
        <f>CONCATENATE(Source[[#This Row],[Subject]],TRIM(Source[[#This Row],[Course]]))</f>
        <v>PE231B</v>
      </c>
      <c r="I2016" t="str">
        <f>VLOOKUP(Source[[#This Row],[SubjCrse]],'Courses and Categories'!$E$2:$G$1816,3,FALSE)</f>
        <v>Credit PE/Dance Activity</v>
      </c>
      <c r="J2016">
        <v>1</v>
      </c>
      <c r="K2016" t="s">
        <v>3765</v>
      </c>
      <c r="L2016" t="s">
        <v>39</v>
      </c>
      <c r="M2016" t="s">
        <v>1063</v>
      </c>
      <c r="N2016" t="s">
        <v>59</v>
      </c>
      <c r="O2016">
        <v>910</v>
      </c>
      <c r="P2016">
        <v>1000</v>
      </c>
      <c r="Q2016" t="s">
        <v>675</v>
      </c>
      <c r="R2016" t="s">
        <v>3031</v>
      </c>
      <c r="S2016" t="s">
        <v>134</v>
      </c>
      <c r="T2016">
        <v>1</v>
      </c>
      <c r="U2016" s="1">
        <v>43479</v>
      </c>
      <c r="V2016" s="1">
        <v>43607</v>
      </c>
      <c r="W2016" t="s">
        <v>631</v>
      </c>
      <c r="X2016" t="s">
        <v>1929</v>
      </c>
      <c r="Y2016">
        <v>5</v>
      </c>
      <c r="Z2016">
        <v>5</v>
      </c>
      <c r="AA2016">
        <v>10</v>
      </c>
      <c r="AB2016">
        <v>50</v>
      </c>
      <c r="AC2016" t="s">
        <v>3778</v>
      </c>
      <c r="AD2016">
        <f>IF(ISBLANK(Source[[#This Row],[CrosslistID]]),1,1/COUNTIFS(Source[CrosslistID],Source[[#This Row],[CrosslistID]],Source[TermDesc],Source[[#This Row],[TermDesc]]))</f>
        <v>0.33333333333333331</v>
      </c>
      <c r="AE2016">
        <v>25</v>
      </c>
      <c r="AF2016">
        <v>35</v>
      </c>
      <c r="AG2016">
        <v>71.428600000000003</v>
      </c>
      <c r="AH2016">
        <v>71.428600000000003</v>
      </c>
      <c r="AI2016">
        <v>0.33300000000000002</v>
      </c>
      <c r="AJ2016">
        <v>0.33300000000000002</v>
      </c>
      <c r="AK2016">
        <v>0.1</v>
      </c>
      <c r="AL20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16">
        <f>IF(AND(Source[[#This Row],[Credit_Noncredit]]="Noncredit",Source[[#This Row],[FTEF]]&gt;0),Source[[#This Row],[NC XLST FTES]]*525/(437.5*Source[[#This Row],[FTEF]]),0)</f>
        <v>0</v>
      </c>
      <c r="AN2016">
        <f>IF(Source[[#This Row],[Credit_Noncredit]]="Credit",Source[[#This Row],[Census Enrollment]],Source[[#This Row],[Noncredit Avg. Attendance]])</f>
        <v>5</v>
      </c>
    </row>
    <row r="2017" spans="1:40" x14ac:dyDescent="0.25">
      <c r="A2017" t="s">
        <v>4581</v>
      </c>
      <c r="B2017" t="s">
        <v>886</v>
      </c>
      <c r="C2017" t="s">
        <v>632</v>
      </c>
      <c r="D2017" t="s">
        <v>1475</v>
      </c>
      <c r="E2017" s="4">
        <v>35358</v>
      </c>
      <c r="F2017" s="4" t="s">
        <v>1502</v>
      </c>
      <c r="G2017" s="4" t="s">
        <v>3764</v>
      </c>
      <c r="H2017" t="str">
        <f>CONCATENATE(Source[[#This Row],[Subject]],TRIM(Source[[#This Row],[Course]]))</f>
        <v>PE231B</v>
      </c>
      <c r="I2017" t="str">
        <f>VLOOKUP(Source[[#This Row],[SubjCrse]],'Courses and Categories'!$E$2:$G$1816,3,FALSE)</f>
        <v>Credit PE/Dance Activity</v>
      </c>
      <c r="J2017">
        <v>2</v>
      </c>
      <c r="K2017" t="s">
        <v>3765</v>
      </c>
      <c r="L2017" t="s">
        <v>39</v>
      </c>
      <c r="M2017" t="s">
        <v>1063</v>
      </c>
      <c r="N2017" t="s">
        <v>59</v>
      </c>
      <c r="O2017">
        <v>1010</v>
      </c>
      <c r="P2017">
        <v>1100</v>
      </c>
      <c r="Q2017" t="s">
        <v>675</v>
      </c>
      <c r="R2017" t="s">
        <v>3031</v>
      </c>
      <c r="S2017" t="s">
        <v>134</v>
      </c>
      <c r="T2017">
        <v>1</v>
      </c>
      <c r="U2017" s="1">
        <v>43479</v>
      </c>
      <c r="V2017" s="1">
        <v>43607</v>
      </c>
      <c r="W2017" t="s">
        <v>631</v>
      </c>
      <c r="X2017" t="s">
        <v>1929</v>
      </c>
      <c r="Y2017">
        <v>9</v>
      </c>
      <c r="Z2017">
        <v>9</v>
      </c>
      <c r="AA2017">
        <v>10</v>
      </c>
      <c r="AB2017">
        <v>90</v>
      </c>
      <c r="AC2017" t="s">
        <v>3747</v>
      </c>
      <c r="AD2017">
        <f>IF(ISBLANK(Source[[#This Row],[CrosslistID]]),1,1/COUNTIFS(Source[CrosslistID],Source[[#This Row],[CrosslistID]],Source[TermDesc],Source[[#This Row],[TermDesc]]))</f>
        <v>0.33333333333333331</v>
      </c>
      <c r="AE2017">
        <v>23</v>
      </c>
      <c r="AF2017">
        <v>30</v>
      </c>
      <c r="AG2017">
        <v>76.666700000000006</v>
      </c>
      <c r="AH2017">
        <v>76.666700000000006</v>
      </c>
      <c r="AI2017">
        <v>0.6</v>
      </c>
      <c r="AJ2017">
        <v>0.6</v>
      </c>
      <c r="AK2017">
        <v>0</v>
      </c>
      <c r="AL20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17">
        <f>IF(AND(Source[[#This Row],[Credit_Noncredit]]="Noncredit",Source[[#This Row],[FTEF]]&gt;0),Source[[#This Row],[NC XLST FTES]]*525/(437.5*Source[[#This Row],[FTEF]]),0)</f>
        <v>0</v>
      </c>
      <c r="AN2017">
        <f>IF(Source[[#This Row],[Credit_Noncredit]]="Credit",Source[[#This Row],[Census Enrollment]],Source[[#This Row],[Noncredit Avg. Attendance]])</f>
        <v>9</v>
      </c>
    </row>
    <row r="2018" spans="1:40" x14ac:dyDescent="0.25">
      <c r="A2018" t="s">
        <v>4581</v>
      </c>
      <c r="B2018" t="s">
        <v>886</v>
      </c>
      <c r="C2018" t="s">
        <v>632</v>
      </c>
      <c r="D2018" t="s">
        <v>1475</v>
      </c>
      <c r="E2018" s="4">
        <v>35360</v>
      </c>
      <c r="F2018" s="4" t="s">
        <v>1502</v>
      </c>
      <c r="G2018" s="4" t="s">
        <v>3764</v>
      </c>
      <c r="H2018" t="str">
        <f>CONCATENATE(Source[[#This Row],[Subject]],TRIM(Source[[#This Row],[Course]]))</f>
        <v>PE231B</v>
      </c>
      <c r="I2018" t="str">
        <f>VLOOKUP(Source[[#This Row],[SubjCrse]],'Courses and Categories'!$E$2:$G$1816,3,FALSE)</f>
        <v>Credit PE/Dance Activity</v>
      </c>
      <c r="J2018">
        <v>3</v>
      </c>
      <c r="K2018" t="s">
        <v>3765</v>
      </c>
      <c r="L2018" t="s">
        <v>39</v>
      </c>
      <c r="M2018" t="s">
        <v>1063</v>
      </c>
      <c r="N2018" t="s">
        <v>91</v>
      </c>
      <c r="O2018">
        <v>910</v>
      </c>
      <c r="P2018">
        <v>1100</v>
      </c>
      <c r="Q2018" t="s">
        <v>675</v>
      </c>
      <c r="R2018" t="s">
        <v>3031</v>
      </c>
      <c r="S2018" t="s">
        <v>134</v>
      </c>
      <c r="T2018">
        <v>1</v>
      </c>
      <c r="U2018" s="1">
        <v>43479</v>
      </c>
      <c r="V2018" s="1">
        <v>43607</v>
      </c>
      <c r="W2018" t="s">
        <v>631</v>
      </c>
      <c r="X2018" t="s">
        <v>1929</v>
      </c>
      <c r="Y2018">
        <v>7</v>
      </c>
      <c r="Z2018">
        <v>6</v>
      </c>
      <c r="AA2018">
        <v>10</v>
      </c>
      <c r="AB2018">
        <v>60</v>
      </c>
      <c r="AC2018" t="s">
        <v>5390</v>
      </c>
      <c r="AD2018">
        <f>IF(ISBLANK(Source[[#This Row],[CrosslistID]]),1,1/COUNTIFS(Source[CrosslistID],Source[[#This Row],[CrosslistID]],Source[TermDesc],Source[[#This Row],[TermDesc]]))</f>
        <v>0.33333333333333331</v>
      </c>
      <c r="AE2018">
        <v>33</v>
      </c>
      <c r="AF2018">
        <v>30</v>
      </c>
      <c r="AG2018">
        <v>110</v>
      </c>
      <c r="AH2018">
        <v>110</v>
      </c>
      <c r="AI2018">
        <v>0.4</v>
      </c>
      <c r="AJ2018">
        <v>0.4667</v>
      </c>
      <c r="AK2018">
        <v>0</v>
      </c>
      <c r="AL20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18">
        <f>IF(AND(Source[[#This Row],[Credit_Noncredit]]="Noncredit",Source[[#This Row],[FTEF]]&gt;0),Source[[#This Row],[NC XLST FTES]]*525/(437.5*Source[[#This Row],[FTEF]]),0)</f>
        <v>0</v>
      </c>
      <c r="AN2018">
        <f>IF(Source[[#This Row],[Credit_Noncredit]]="Credit",Source[[#This Row],[Census Enrollment]],Source[[#This Row],[Noncredit Avg. Attendance]])</f>
        <v>7</v>
      </c>
    </row>
    <row r="2019" spans="1:40" x14ac:dyDescent="0.25">
      <c r="A2019" t="s">
        <v>4581</v>
      </c>
      <c r="B2019" t="s">
        <v>886</v>
      </c>
      <c r="C2019" t="s">
        <v>632</v>
      </c>
      <c r="D2019" t="s">
        <v>1475</v>
      </c>
      <c r="E2019" s="4">
        <v>35359</v>
      </c>
      <c r="F2019" s="4" t="s">
        <v>1502</v>
      </c>
      <c r="G2019" s="4" t="s">
        <v>3764</v>
      </c>
      <c r="H2019" t="str">
        <f>CONCATENATE(Source[[#This Row],[Subject]],TRIM(Source[[#This Row],[Course]]))</f>
        <v>PE231B</v>
      </c>
      <c r="I2019" t="str">
        <f>VLOOKUP(Source[[#This Row],[SubjCrse]],'Courses and Categories'!$E$2:$G$1816,3,FALSE)</f>
        <v>Credit PE/Dance Activity</v>
      </c>
      <c r="J2019">
        <v>501</v>
      </c>
      <c r="K2019" t="s">
        <v>3765</v>
      </c>
      <c r="L2019" t="s">
        <v>87</v>
      </c>
      <c r="M2019" t="s">
        <v>1063</v>
      </c>
      <c r="N2019" t="s">
        <v>41</v>
      </c>
      <c r="O2019">
        <v>1910</v>
      </c>
      <c r="P2019">
        <v>2100</v>
      </c>
      <c r="Q2019" t="s">
        <v>675</v>
      </c>
      <c r="R2019" t="s">
        <v>3031</v>
      </c>
      <c r="S2019" t="s">
        <v>134</v>
      </c>
      <c r="T2019">
        <v>1</v>
      </c>
      <c r="U2019" s="1">
        <v>43479</v>
      </c>
      <c r="V2019" s="1">
        <v>43607</v>
      </c>
      <c r="W2019" t="s">
        <v>669</v>
      </c>
      <c r="X2019" t="s">
        <v>1929</v>
      </c>
      <c r="Y2019">
        <v>10</v>
      </c>
      <c r="Z2019">
        <v>10</v>
      </c>
      <c r="AA2019">
        <v>10</v>
      </c>
      <c r="AB2019">
        <v>100</v>
      </c>
      <c r="AC2019" t="s">
        <v>3788</v>
      </c>
      <c r="AD2019">
        <f>IF(ISBLANK(Source[[#This Row],[CrosslistID]]),1,1/COUNTIFS(Source[CrosslistID],Source[[#This Row],[CrosslistID]],Source[TermDesc],Source[[#This Row],[TermDesc]]))</f>
        <v>0.33333333333333331</v>
      </c>
      <c r="AE2019">
        <v>29</v>
      </c>
      <c r="AF2019">
        <v>38</v>
      </c>
      <c r="AG2019">
        <v>76.315799999999996</v>
      </c>
      <c r="AH2019">
        <v>76.315799999999996</v>
      </c>
      <c r="AI2019">
        <v>0.66700000000000004</v>
      </c>
      <c r="AJ2019">
        <v>0.66700000000000004</v>
      </c>
      <c r="AK2019">
        <v>0</v>
      </c>
      <c r="AL20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19">
        <f>IF(AND(Source[[#This Row],[Credit_Noncredit]]="Noncredit",Source[[#This Row],[FTEF]]&gt;0),Source[[#This Row],[NC XLST FTES]]*525/(437.5*Source[[#This Row],[FTEF]]),0)</f>
        <v>0</v>
      </c>
      <c r="AN2019">
        <f>IF(Source[[#This Row],[Credit_Noncredit]]="Credit",Source[[#This Row],[Census Enrollment]],Source[[#This Row],[Noncredit Avg. Attendance]])</f>
        <v>10</v>
      </c>
    </row>
    <row r="2020" spans="1:40" x14ac:dyDescent="0.25">
      <c r="A2020" t="s">
        <v>4581</v>
      </c>
      <c r="B2020" t="s">
        <v>886</v>
      </c>
      <c r="C2020" t="s">
        <v>632</v>
      </c>
      <c r="D2020" t="s">
        <v>1475</v>
      </c>
      <c r="E2020" s="4">
        <v>39162</v>
      </c>
      <c r="F2020" s="4" t="s">
        <v>1502</v>
      </c>
      <c r="G2020" s="4" t="s">
        <v>3764</v>
      </c>
      <c r="H2020" t="str">
        <f>CONCATENATE(Source[[#This Row],[Subject]],TRIM(Source[[#This Row],[Course]]))</f>
        <v>PE231B</v>
      </c>
      <c r="I2020" t="str">
        <f>VLOOKUP(Source[[#This Row],[SubjCrse]],'Courses and Categories'!$E$2:$G$1816,3,FALSE)</f>
        <v>Credit PE/Dance Activity</v>
      </c>
      <c r="J2020">
        <v>502</v>
      </c>
      <c r="K2020" t="s">
        <v>3765</v>
      </c>
      <c r="L2020" t="s">
        <v>87</v>
      </c>
      <c r="M2020" t="s">
        <v>1063</v>
      </c>
      <c r="N2020" t="s">
        <v>830</v>
      </c>
      <c r="O2020" t="s">
        <v>5391</v>
      </c>
      <c r="P2020" t="s">
        <v>2345</v>
      </c>
      <c r="Q2020" t="s">
        <v>1534</v>
      </c>
      <c r="R2020" t="s">
        <v>5392</v>
      </c>
      <c r="S2020" t="s">
        <v>134</v>
      </c>
      <c r="T2020">
        <v>1</v>
      </c>
      <c r="U2020" s="1">
        <v>43479</v>
      </c>
      <c r="V2020" s="1">
        <v>43607</v>
      </c>
      <c r="W2020" t="s">
        <v>5370</v>
      </c>
      <c r="X2020" t="s">
        <v>1929</v>
      </c>
      <c r="Y2020">
        <v>4</v>
      </c>
      <c r="Z2020">
        <v>4</v>
      </c>
      <c r="AA2020">
        <v>10</v>
      </c>
      <c r="AB2020">
        <v>40</v>
      </c>
      <c r="AC2020" t="s">
        <v>3818</v>
      </c>
      <c r="AD2020">
        <f>IF(ISBLANK(Source[[#This Row],[CrosslistID]]),1,1/COUNTIFS(Source[CrosslistID],Source[[#This Row],[CrosslistID]],Source[TermDesc],Source[[#This Row],[TermDesc]]))</f>
        <v>0.33333333333333331</v>
      </c>
      <c r="AE2020">
        <v>32</v>
      </c>
      <c r="AF2020">
        <v>30</v>
      </c>
      <c r="AG2020">
        <v>106.66670000000001</v>
      </c>
      <c r="AH2020">
        <v>106.66670000000001</v>
      </c>
      <c r="AI2020">
        <v>0.26700000000000002</v>
      </c>
      <c r="AJ2020">
        <v>0.26700000000000002</v>
      </c>
      <c r="AK2020">
        <v>0</v>
      </c>
      <c r="AL20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20">
        <f>IF(AND(Source[[#This Row],[Credit_Noncredit]]="Noncredit",Source[[#This Row],[FTEF]]&gt;0),Source[[#This Row],[NC XLST FTES]]*525/(437.5*Source[[#This Row],[FTEF]]),0)</f>
        <v>0</v>
      </c>
      <c r="AN2020">
        <f>IF(Source[[#This Row],[Credit_Noncredit]]="Credit",Source[[#This Row],[Census Enrollment]],Source[[#This Row],[Noncredit Avg. Attendance]])</f>
        <v>4</v>
      </c>
    </row>
    <row r="2021" spans="1:40" x14ac:dyDescent="0.25">
      <c r="A2021" t="s">
        <v>4581</v>
      </c>
      <c r="B2021" t="s">
        <v>886</v>
      </c>
      <c r="C2021" t="s">
        <v>632</v>
      </c>
      <c r="D2021" t="s">
        <v>1475</v>
      </c>
      <c r="E2021" s="4">
        <v>35362</v>
      </c>
      <c r="F2021" s="4" t="s">
        <v>1502</v>
      </c>
      <c r="G2021" s="4" t="s">
        <v>3766</v>
      </c>
      <c r="H2021" t="str">
        <f>CONCATENATE(Source[[#This Row],[Subject]],TRIM(Source[[#This Row],[Course]]))</f>
        <v>PE231C</v>
      </c>
      <c r="I2021" t="str">
        <f>VLOOKUP(Source[[#This Row],[SubjCrse]],'Courses and Categories'!$E$2:$G$1816,3,FALSE)</f>
        <v>Credit PE/Dance Activity</v>
      </c>
      <c r="J2021">
        <v>1</v>
      </c>
      <c r="K2021" t="s">
        <v>3767</v>
      </c>
      <c r="L2021" t="s">
        <v>39</v>
      </c>
      <c r="M2021" t="s">
        <v>1063</v>
      </c>
      <c r="N2021" t="s">
        <v>59</v>
      </c>
      <c r="O2021">
        <v>910</v>
      </c>
      <c r="P2021">
        <v>1000</v>
      </c>
      <c r="Q2021" t="s">
        <v>675</v>
      </c>
      <c r="R2021" t="s">
        <v>3031</v>
      </c>
      <c r="S2021" t="s">
        <v>134</v>
      </c>
      <c r="T2021">
        <v>1</v>
      </c>
      <c r="U2021" s="1">
        <v>43479</v>
      </c>
      <c r="V2021" s="1">
        <v>43607</v>
      </c>
      <c r="W2021" t="s">
        <v>631</v>
      </c>
      <c r="X2021" t="s">
        <v>1929</v>
      </c>
      <c r="Y2021">
        <v>4</v>
      </c>
      <c r="Z2021">
        <v>4</v>
      </c>
      <c r="AA2021">
        <v>5</v>
      </c>
      <c r="AB2021">
        <v>80</v>
      </c>
      <c r="AC2021" t="s">
        <v>3778</v>
      </c>
      <c r="AD2021">
        <f>IF(ISBLANK(Source[[#This Row],[CrosslistID]]),1,1/COUNTIFS(Source[CrosslistID],Source[[#This Row],[CrosslistID]],Source[TermDesc],Source[[#This Row],[TermDesc]]))</f>
        <v>0.33333333333333331</v>
      </c>
      <c r="AE2021">
        <v>25</v>
      </c>
      <c r="AF2021">
        <v>35</v>
      </c>
      <c r="AG2021">
        <v>71.428600000000003</v>
      </c>
      <c r="AH2021">
        <v>71.428600000000003</v>
      </c>
      <c r="AI2021">
        <v>0.26700000000000002</v>
      </c>
      <c r="AJ2021">
        <v>0.26700000000000002</v>
      </c>
      <c r="AK2021">
        <v>0</v>
      </c>
      <c r="AL20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21">
        <f>IF(AND(Source[[#This Row],[Credit_Noncredit]]="Noncredit",Source[[#This Row],[FTEF]]&gt;0),Source[[#This Row],[NC XLST FTES]]*525/(437.5*Source[[#This Row],[FTEF]]),0)</f>
        <v>0</v>
      </c>
      <c r="AN2021">
        <f>IF(Source[[#This Row],[Credit_Noncredit]]="Credit",Source[[#This Row],[Census Enrollment]],Source[[#This Row],[Noncredit Avg. Attendance]])</f>
        <v>4</v>
      </c>
    </row>
    <row r="2022" spans="1:40" x14ac:dyDescent="0.25">
      <c r="A2022" t="s">
        <v>4581</v>
      </c>
      <c r="B2022" t="s">
        <v>886</v>
      </c>
      <c r="C2022" t="s">
        <v>632</v>
      </c>
      <c r="D2022" t="s">
        <v>1475</v>
      </c>
      <c r="E2022" s="4">
        <v>35365</v>
      </c>
      <c r="F2022" s="4" t="s">
        <v>1502</v>
      </c>
      <c r="G2022" s="4" t="s">
        <v>3766</v>
      </c>
      <c r="H2022" t="str">
        <f>CONCATENATE(Source[[#This Row],[Subject]],TRIM(Source[[#This Row],[Course]]))</f>
        <v>PE231C</v>
      </c>
      <c r="I2022" t="str">
        <f>VLOOKUP(Source[[#This Row],[SubjCrse]],'Courses and Categories'!$E$2:$G$1816,3,FALSE)</f>
        <v>Credit PE/Dance Activity</v>
      </c>
      <c r="J2022">
        <v>2</v>
      </c>
      <c r="K2022" t="s">
        <v>3767</v>
      </c>
      <c r="L2022" t="s">
        <v>39</v>
      </c>
      <c r="M2022" t="s">
        <v>1063</v>
      </c>
      <c r="N2022" t="s">
        <v>91</v>
      </c>
      <c r="O2022">
        <v>910</v>
      </c>
      <c r="P2022">
        <v>1100</v>
      </c>
      <c r="Q2022" t="s">
        <v>675</v>
      </c>
      <c r="R2022" t="s">
        <v>3031</v>
      </c>
      <c r="S2022" t="s">
        <v>134</v>
      </c>
      <c r="T2022">
        <v>1</v>
      </c>
      <c r="U2022" s="1">
        <v>43479</v>
      </c>
      <c r="V2022" s="1">
        <v>43607</v>
      </c>
      <c r="W2022" t="s">
        <v>631</v>
      </c>
      <c r="X2022" t="s">
        <v>1929</v>
      </c>
      <c r="Y2022">
        <v>5</v>
      </c>
      <c r="Z2022">
        <v>5</v>
      </c>
      <c r="AA2022">
        <v>8</v>
      </c>
      <c r="AB2022">
        <v>62.5</v>
      </c>
      <c r="AC2022" t="s">
        <v>5390</v>
      </c>
      <c r="AD2022">
        <f>IF(ISBLANK(Source[[#This Row],[CrosslistID]]),1,1/COUNTIFS(Source[CrosslistID],Source[[#This Row],[CrosslistID]],Source[TermDesc],Source[[#This Row],[TermDesc]]))</f>
        <v>0.33333333333333331</v>
      </c>
      <c r="AE2022">
        <v>33</v>
      </c>
      <c r="AF2022">
        <v>30</v>
      </c>
      <c r="AG2022">
        <v>110</v>
      </c>
      <c r="AH2022">
        <v>110</v>
      </c>
      <c r="AI2022">
        <v>0.33300000000000002</v>
      </c>
      <c r="AJ2022">
        <v>0.33300000000000002</v>
      </c>
      <c r="AK2022">
        <v>0</v>
      </c>
      <c r="AL20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22">
        <f>IF(AND(Source[[#This Row],[Credit_Noncredit]]="Noncredit",Source[[#This Row],[FTEF]]&gt;0),Source[[#This Row],[NC XLST FTES]]*525/(437.5*Source[[#This Row],[FTEF]]),0)</f>
        <v>0</v>
      </c>
      <c r="AN2022">
        <f>IF(Source[[#This Row],[Credit_Noncredit]]="Credit",Source[[#This Row],[Census Enrollment]],Source[[#This Row],[Noncredit Avg. Attendance]])</f>
        <v>5</v>
      </c>
    </row>
    <row r="2023" spans="1:40" x14ac:dyDescent="0.25">
      <c r="A2023" t="s">
        <v>4581</v>
      </c>
      <c r="B2023" t="s">
        <v>886</v>
      </c>
      <c r="C2023" t="s">
        <v>632</v>
      </c>
      <c r="D2023" t="s">
        <v>1475</v>
      </c>
      <c r="E2023" s="4">
        <v>37997</v>
      </c>
      <c r="F2023" s="4" t="s">
        <v>1502</v>
      </c>
      <c r="G2023" s="4" t="s">
        <v>3766</v>
      </c>
      <c r="H2023" t="str">
        <f>CONCATENATE(Source[[#This Row],[Subject]],TRIM(Source[[#This Row],[Course]]))</f>
        <v>PE231C</v>
      </c>
      <c r="I2023" t="str">
        <f>VLOOKUP(Source[[#This Row],[SubjCrse]],'Courses and Categories'!$E$2:$G$1816,3,FALSE)</f>
        <v>Credit PE/Dance Activity</v>
      </c>
      <c r="J2023">
        <v>3</v>
      </c>
      <c r="K2023" t="s">
        <v>3767</v>
      </c>
      <c r="L2023" t="s">
        <v>39</v>
      </c>
      <c r="M2023" t="s">
        <v>1063</v>
      </c>
      <c r="N2023" t="s">
        <v>59</v>
      </c>
      <c r="O2023">
        <v>1010</v>
      </c>
      <c r="P2023">
        <v>1100</v>
      </c>
      <c r="Q2023" t="s">
        <v>675</v>
      </c>
      <c r="R2023" t="s">
        <v>3031</v>
      </c>
      <c r="S2023" t="s">
        <v>134</v>
      </c>
      <c r="T2023">
        <v>1</v>
      </c>
      <c r="U2023" s="1">
        <v>43479</v>
      </c>
      <c r="V2023" s="1">
        <v>43607</v>
      </c>
      <c r="W2023" t="s">
        <v>631</v>
      </c>
      <c r="X2023" t="s">
        <v>1929</v>
      </c>
      <c r="Y2023">
        <v>3</v>
      </c>
      <c r="Z2023">
        <v>3</v>
      </c>
      <c r="AA2023">
        <v>10</v>
      </c>
      <c r="AB2023">
        <v>30</v>
      </c>
      <c r="AC2023" t="s">
        <v>3747</v>
      </c>
      <c r="AD2023">
        <f>IF(ISBLANK(Source[[#This Row],[CrosslistID]]),1,1/COUNTIFS(Source[CrosslistID],Source[[#This Row],[CrosslistID]],Source[TermDesc],Source[[#This Row],[TermDesc]]))</f>
        <v>0.33333333333333331</v>
      </c>
      <c r="AE2023">
        <v>23</v>
      </c>
      <c r="AF2023">
        <v>30</v>
      </c>
      <c r="AG2023">
        <v>76.666700000000006</v>
      </c>
      <c r="AH2023">
        <v>76.666700000000006</v>
      </c>
      <c r="AI2023">
        <v>0.2</v>
      </c>
      <c r="AJ2023">
        <v>0.2</v>
      </c>
      <c r="AK2023">
        <v>0</v>
      </c>
      <c r="AL20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23">
        <f>IF(AND(Source[[#This Row],[Credit_Noncredit]]="Noncredit",Source[[#This Row],[FTEF]]&gt;0),Source[[#This Row],[NC XLST FTES]]*525/(437.5*Source[[#This Row],[FTEF]]),0)</f>
        <v>0</v>
      </c>
      <c r="AN2023">
        <f>IF(Source[[#This Row],[Credit_Noncredit]]="Credit",Source[[#This Row],[Census Enrollment]],Source[[#This Row],[Noncredit Avg. Attendance]])</f>
        <v>3</v>
      </c>
    </row>
    <row r="2024" spans="1:40" x14ac:dyDescent="0.25">
      <c r="A2024" t="s">
        <v>4581</v>
      </c>
      <c r="B2024" t="s">
        <v>886</v>
      </c>
      <c r="C2024" t="s">
        <v>632</v>
      </c>
      <c r="D2024" t="s">
        <v>1475</v>
      </c>
      <c r="E2024" s="4">
        <v>35366</v>
      </c>
      <c r="F2024" s="4" t="s">
        <v>1502</v>
      </c>
      <c r="G2024" s="4" t="s">
        <v>3766</v>
      </c>
      <c r="H2024" t="str">
        <f>CONCATENATE(Source[[#This Row],[Subject]],TRIM(Source[[#This Row],[Course]]))</f>
        <v>PE231C</v>
      </c>
      <c r="I2024" t="str">
        <f>VLOOKUP(Source[[#This Row],[SubjCrse]],'Courses and Categories'!$E$2:$G$1816,3,FALSE)</f>
        <v>Credit PE/Dance Activity</v>
      </c>
      <c r="J2024">
        <v>501</v>
      </c>
      <c r="K2024" t="s">
        <v>3767</v>
      </c>
      <c r="L2024" t="s">
        <v>87</v>
      </c>
      <c r="M2024" t="s">
        <v>1063</v>
      </c>
      <c r="N2024" t="s">
        <v>41</v>
      </c>
      <c r="O2024">
        <v>1910</v>
      </c>
      <c r="P2024">
        <v>2100</v>
      </c>
      <c r="Q2024" t="s">
        <v>675</v>
      </c>
      <c r="R2024" t="s">
        <v>3031</v>
      </c>
      <c r="S2024" t="s">
        <v>134</v>
      </c>
      <c r="T2024">
        <v>1</v>
      </c>
      <c r="U2024" s="1">
        <v>43479</v>
      </c>
      <c r="V2024" s="1">
        <v>43607</v>
      </c>
      <c r="W2024" t="s">
        <v>669</v>
      </c>
      <c r="X2024" t="s">
        <v>1929</v>
      </c>
      <c r="Y2024">
        <v>2</v>
      </c>
      <c r="Z2024">
        <v>2</v>
      </c>
      <c r="AA2024">
        <v>5</v>
      </c>
      <c r="AB2024">
        <v>40</v>
      </c>
      <c r="AC2024" t="s">
        <v>3788</v>
      </c>
      <c r="AD2024">
        <f>IF(ISBLANK(Source[[#This Row],[CrosslistID]]),1,1/COUNTIFS(Source[CrosslistID],Source[[#This Row],[CrosslistID]],Source[TermDesc],Source[[#This Row],[TermDesc]]))</f>
        <v>0.33333333333333331</v>
      </c>
      <c r="AE2024">
        <v>29</v>
      </c>
      <c r="AF2024">
        <v>38</v>
      </c>
      <c r="AG2024">
        <v>76.315799999999996</v>
      </c>
      <c r="AH2024">
        <v>76.315799999999996</v>
      </c>
      <c r="AI2024">
        <v>0.13300000000000001</v>
      </c>
      <c r="AJ2024">
        <v>0.13300000000000001</v>
      </c>
      <c r="AK2024">
        <v>0</v>
      </c>
      <c r="AL20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24">
        <f>IF(AND(Source[[#This Row],[Credit_Noncredit]]="Noncredit",Source[[#This Row],[FTEF]]&gt;0),Source[[#This Row],[NC XLST FTES]]*525/(437.5*Source[[#This Row],[FTEF]]),0)</f>
        <v>0</v>
      </c>
      <c r="AN2024">
        <f>IF(Source[[#This Row],[Credit_Noncredit]]="Credit",Source[[#This Row],[Census Enrollment]],Source[[#This Row],[Noncredit Avg. Attendance]])</f>
        <v>2</v>
      </c>
    </row>
    <row r="2025" spans="1:40" x14ac:dyDescent="0.25">
      <c r="A2025" t="s">
        <v>4581</v>
      </c>
      <c r="B2025" t="s">
        <v>886</v>
      </c>
      <c r="C2025" t="s">
        <v>632</v>
      </c>
      <c r="D2025" t="s">
        <v>1475</v>
      </c>
      <c r="E2025" s="4">
        <v>39163</v>
      </c>
      <c r="F2025" s="4" t="s">
        <v>1502</v>
      </c>
      <c r="G2025" s="4" t="s">
        <v>3766</v>
      </c>
      <c r="H2025" t="str">
        <f>CONCATENATE(Source[[#This Row],[Subject]],TRIM(Source[[#This Row],[Course]]))</f>
        <v>PE231C</v>
      </c>
      <c r="I2025" t="str">
        <f>VLOOKUP(Source[[#This Row],[SubjCrse]],'Courses and Categories'!$E$2:$G$1816,3,FALSE)</f>
        <v>Credit PE/Dance Activity</v>
      </c>
      <c r="J2025">
        <v>502</v>
      </c>
      <c r="K2025" t="s">
        <v>3767</v>
      </c>
      <c r="L2025" t="s">
        <v>87</v>
      </c>
      <c r="M2025" t="s">
        <v>1063</v>
      </c>
      <c r="N2025" t="s">
        <v>830</v>
      </c>
      <c r="O2025" t="s">
        <v>5391</v>
      </c>
      <c r="P2025" t="s">
        <v>2345</v>
      </c>
      <c r="Q2025" t="s">
        <v>1534</v>
      </c>
      <c r="R2025" t="s">
        <v>5392</v>
      </c>
      <c r="S2025" t="s">
        <v>134</v>
      </c>
      <c r="T2025">
        <v>1</v>
      </c>
      <c r="U2025" s="1">
        <v>43479</v>
      </c>
      <c r="V2025" s="1">
        <v>43607</v>
      </c>
      <c r="W2025" t="s">
        <v>5370</v>
      </c>
      <c r="X2025" t="s">
        <v>1929</v>
      </c>
      <c r="Y2025">
        <v>5</v>
      </c>
      <c r="Z2025">
        <v>5</v>
      </c>
      <c r="AA2025">
        <v>5</v>
      </c>
      <c r="AB2025">
        <v>100</v>
      </c>
      <c r="AC2025" t="s">
        <v>3818</v>
      </c>
      <c r="AD2025">
        <f>IF(ISBLANK(Source[[#This Row],[CrosslistID]]),1,1/COUNTIFS(Source[CrosslistID],Source[[#This Row],[CrosslistID]],Source[TermDesc],Source[[#This Row],[TermDesc]]))</f>
        <v>0.33333333333333331</v>
      </c>
      <c r="AE2025">
        <v>32</v>
      </c>
      <c r="AF2025">
        <v>30</v>
      </c>
      <c r="AG2025">
        <v>106.66670000000001</v>
      </c>
      <c r="AH2025">
        <v>106.66670000000001</v>
      </c>
      <c r="AI2025">
        <v>0.33300000000000002</v>
      </c>
      <c r="AJ2025">
        <v>0.33300000000000002</v>
      </c>
      <c r="AK2025">
        <v>0</v>
      </c>
      <c r="AL20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25">
        <f>IF(AND(Source[[#This Row],[Credit_Noncredit]]="Noncredit",Source[[#This Row],[FTEF]]&gt;0),Source[[#This Row],[NC XLST FTES]]*525/(437.5*Source[[#This Row],[FTEF]]),0)</f>
        <v>0</v>
      </c>
      <c r="AN2025">
        <f>IF(Source[[#This Row],[Credit_Noncredit]]="Credit",Source[[#This Row],[Census Enrollment]],Source[[#This Row],[Noncredit Avg. Attendance]])</f>
        <v>5</v>
      </c>
    </row>
    <row r="2026" spans="1:40" x14ac:dyDescent="0.25">
      <c r="A2026" t="s">
        <v>4581</v>
      </c>
      <c r="B2026" t="s">
        <v>886</v>
      </c>
      <c r="C2026" t="s">
        <v>632</v>
      </c>
      <c r="D2026" t="s">
        <v>1475</v>
      </c>
      <c r="E2026" s="4">
        <v>35761</v>
      </c>
      <c r="F2026" s="4" t="s">
        <v>1502</v>
      </c>
      <c r="G2026" s="4" t="s">
        <v>3768</v>
      </c>
      <c r="H2026" t="str">
        <f>CONCATENATE(Source[[#This Row],[Subject]],TRIM(Source[[#This Row],[Course]]))</f>
        <v>PE233A</v>
      </c>
      <c r="I2026" t="str">
        <f>VLOOKUP(Source[[#This Row],[SubjCrse]],'Courses and Categories'!$E$2:$G$1816,3,FALSE)</f>
        <v>Credit PE/Dance Activity</v>
      </c>
      <c r="J2026">
        <v>1</v>
      </c>
      <c r="K2026" t="s">
        <v>3769</v>
      </c>
      <c r="L2026" t="s">
        <v>39</v>
      </c>
      <c r="M2026" t="s">
        <v>1063</v>
      </c>
      <c r="N2026" t="s">
        <v>105</v>
      </c>
      <c r="O2026">
        <v>810</v>
      </c>
      <c r="P2026">
        <v>900</v>
      </c>
      <c r="Q2026" t="s">
        <v>675</v>
      </c>
      <c r="R2026" t="s">
        <v>3031</v>
      </c>
      <c r="S2026" t="s">
        <v>134</v>
      </c>
      <c r="T2026">
        <v>1</v>
      </c>
      <c r="U2026" s="1">
        <v>43479</v>
      </c>
      <c r="V2026" s="1">
        <v>43607</v>
      </c>
      <c r="W2026" t="s">
        <v>3700</v>
      </c>
      <c r="X2026" t="s">
        <v>1929</v>
      </c>
      <c r="Y2026">
        <v>1</v>
      </c>
      <c r="Z2026">
        <v>1</v>
      </c>
      <c r="AA2026">
        <v>20</v>
      </c>
      <c r="AB2026">
        <v>5</v>
      </c>
      <c r="AC2026" t="s">
        <v>5393</v>
      </c>
      <c r="AD2026">
        <f>IF(ISBLANK(Source[[#This Row],[CrosslistID]]),1,1/COUNTIFS(Source[CrosslistID],Source[[#This Row],[CrosslistID]],Source[TermDesc],Source[[#This Row],[TermDesc]]))</f>
        <v>0.33333333333333331</v>
      </c>
      <c r="AE2026">
        <v>7</v>
      </c>
      <c r="AF2026">
        <v>35</v>
      </c>
      <c r="AG2026">
        <v>20</v>
      </c>
      <c r="AH2026">
        <v>20</v>
      </c>
      <c r="AI2026">
        <v>0</v>
      </c>
      <c r="AJ2026">
        <v>0</v>
      </c>
      <c r="AK2026">
        <v>0.1</v>
      </c>
      <c r="AL20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26">
        <f>IF(AND(Source[[#This Row],[Credit_Noncredit]]="Noncredit",Source[[#This Row],[FTEF]]&gt;0),Source[[#This Row],[NC XLST FTES]]*525/(437.5*Source[[#This Row],[FTEF]]),0)</f>
        <v>0</v>
      </c>
      <c r="AN2026">
        <f>IF(Source[[#This Row],[Credit_Noncredit]]="Credit",Source[[#This Row],[Census Enrollment]],Source[[#This Row],[Noncredit Avg. Attendance]])</f>
        <v>1</v>
      </c>
    </row>
    <row r="2027" spans="1:40" x14ac:dyDescent="0.25">
      <c r="A2027" t="s">
        <v>4581</v>
      </c>
      <c r="B2027" t="s">
        <v>886</v>
      </c>
      <c r="C2027" t="s">
        <v>632</v>
      </c>
      <c r="D2027" t="s">
        <v>1475</v>
      </c>
      <c r="E2027" s="4">
        <v>35757</v>
      </c>
      <c r="F2027" s="4" t="s">
        <v>1502</v>
      </c>
      <c r="G2027" s="4" t="s">
        <v>3768</v>
      </c>
      <c r="H2027" t="str">
        <f>CONCATENATE(Source[[#This Row],[Subject]],TRIM(Source[[#This Row],[Course]]))</f>
        <v>PE233A</v>
      </c>
      <c r="I2027" t="str">
        <f>VLOOKUP(Source[[#This Row],[SubjCrse]],'Courses and Categories'!$E$2:$G$1816,3,FALSE)</f>
        <v>Credit PE/Dance Activity</v>
      </c>
      <c r="J2027">
        <v>2</v>
      </c>
      <c r="K2027" t="s">
        <v>3769</v>
      </c>
      <c r="L2027" t="s">
        <v>39</v>
      </c>
      <c r="M2027" t="s">
        <v>1063</v>
      </c>
      <c r="N2027" t="s">
        <v>59</v>
      </c>
      <c r="O2027">
        <v>810</v>
      </c>
      <c r="P2027">
        <v>900</v>
      </c>
      <c r="Q2027" t="s">
        <v>675</v>
      </c>
      <c r="R2027" t="s">
        <v>3031</v>
      </c>
      <c r="S2027" t="s">
        <v>134</v>
      </c>
      <c r="T2027">
        <v>1</v>
      </c>
      <c r="U2027" s="1">
        <v>43479</v>
      </c>
      <c r="V2027" s="1">
        <v>43607</v>
      </c>
      <c r="W2027" t="s">
        <v>1504</v>
      </c>
      <c r="X2027" t="s">
        <v>1929</v>
      </c>
      <c r="Y2027">
        <v>8</v>
      </c>
      <c r="Z2027">
        <v>8</v>
      </c>
      <c r="AA2027">
        <v>20</v>
      </c>
      <c r="AB2027">
        <v>40</v>
      </c>
      <c r="AC2027" t="s">
        <v>1508</v>
      </c>
      <c r="AD2027">
        <f>IF(ISBLANK(Source[[#This Row],[CrosslistID]]),1,1/COUNTIFS(Source[CrosslistID],Source[[#This Row],[CrosslistID]],Source[TermDesc],Source[[#This Row],[TermDesc]]))</f>
        <v>0.33333333333333331</v>
      </c>
      <c r="AE2027">
        <v>20</v>
      </c>
      <c r="AF2027">
        <v>38</v>
      </c>
      <c r="AG2027">
        <v>52.631599999999999</v>
      </c>
      <c r="AH2027">
        <v>52.631599999999999</v>
      </c>
      <c r="AI2027">
        <v>0.53300000000000003</v>
      </c>
      <c r="AJ2027">
        <v>0.53300000000000003</v>
      </c>
      <c r="AK2027">
        <v>0.1</v>
      </c>
      <c r="AL20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27">
        <f>IF(AND(Source[[#This Row],[Credit_Noncredit]]="Noncredit",Source[[#This Row],[FTEF]]&gt;0),Source[[#This Row],[NC XLST FTES]]*525/(437.5*Source[[#This Row],[FTEF]]),0)</f>
        <v>0</v>
      </c>
      <c r="AN2027">
        <f>IF(Source[[#This Row],[Credit_Noncredit]]="Credit",Source[[#This Row],[Census Enrollment]],Source[[#This Row],[Noncredit Avg. Attendance]])</f>
        <v>8</v>
      </c>
    </row>
    <row r="2028" spans="1:40" x14ac:dyDescent="0.25">
      <c r="A2028" t="s">
        <v>4581</v>
      </c>
      <c r="B2028" t="s">
        <v>886</v>
      </c>
      <c r="C2028" t="s">
        <v>632</v>
      </c>
      <c r="D2028" t="s">
        <v>1475</v>
      </c>
      <c r="E2028" s="4">
        <v>35758</v>
      </c>
      <c r="F2028" s="4" t="s">
        <v>1502</v>
      </c>
      <c r="G2028" s="4" t="s">
        <v>3768</v>
      </c>
      <c r="H2028" t="str">
        <f>CONCATENATE(Source[[#This Row],[Subject]],TRIM(Source[[#This Row],[Course]]))</f>
        <v>PE233A</v>
      </c>
      <c r="I2028" t="str">
        <f>VLOOKUP(Source[[#This Row],[SubjCrse]],'Courses and Categories'!$E$2:$G$1816,3,FALSE)</f>
        <v>Credit PE/Dance Activity</v>
      </c>
      <c r="J2028">
        <v>3</v>
      </c>
      <c r="K2028" t="s">
        <v>3769</v>
      </c>
      <c r="L2028" t="s">
        <v>39</v>
      </c>
      <c r="M2028" t="s">
        <v>1063</v>
      </c>
      <c r="N2028" t="s">
        <v>59</v>
      </c>
      <c r="O2028">
        <v>1110</v>
      </c>
      <c r="P2028">
        <v>1200</v>
      </c>
      <c r="Q2028" t="s">
        <v>675</v>
      </c>
      <c r="R2028" t="s">
        <v>3031</v>
      </c>
      <c r="S2028" t="s">
        <v>134</v>
      </c>
      <c r="T2028">
        <v>1</v>
      </c>
      <c r="U2028" s="1">
        <v>43479</v>
      </c>
      <c r="V2028" s="1">
        <v>43607</v>
      </c>
      <c r="W2028" t="s">
        <v>3699</v>
      </c>
      <c r="X2028" t="s">
        <v>1929</v>
      </c>
      <c r="Y2028">
        <v>14</v>
      </c>
      <c r="Z2028">
        <v>15</v>
      </c>
      <c r="AA2028">
        <v>20</v>
      </c>
      <c r="AB2028">
        <v>75</v>
      </c>
      <c r="AC2028" t="s">
        <v>1519</v>
      </c>
      <c r="AD2028">
        <f>IF(ISBLANK(Source[[#This Row],[CrosslistID]]),1,1/COUNTIFS(Source[CrosslistID],Source[[#This Row],[CrosslistID]],Source[TermDesc],Source[[#This Row],[TermDesc]]))</f>
        <v>0.33333333333333331</v>
      </c>
      <c r="AE2028">
        <v>33</v>
      </c>
      <c r="AF2028">
        <v>38</v>
      </c>
      <c r="AG2028">
        <v>86.842100000000002</v>
      </c>
      <c r="AH2028">
        <v>86.842100000000002</v>
      </c>
      <c r="AI2028">
        <v>0.86699999999999999</v>
      </c>
      <c r="AJ2028">
        <v>0.93369999999999997</v>
      </c>
      <c r="AK2028">
        <v>0.1</v>
      </c>
      <c r="AL20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28">
        <f>IF(AND(Source[[#This Row],[Credit_Noncredit]]="Noncredit",Source[[#This Row],[FTEF]]&gt;0),Source[[#This Row],[NC XLST FTES]]*525/(437.5*Source[[#This Row],[FTEF]]),0)</f>
        <v>0</v>
      </c>
      <c r="AN2028">
        <f>IF(Source[[#This Row],[Credit_Noncredit]]="Credit",Source[[#This Row],[Census Enrollment]],Source[[#This Row],[Noncredit Avg. Attendance]])</f>
        <v>14</v>
      </c>
    </row>
    <row r="2029" spans="1:40" x14ac:dyDescent="0.25">
      <c r="A2029" t="s">
        <v>4581</v>
      </c>
      <c r="B2029" t="s">
        <v>886</v>
      </c>
      <c r="C2029" t="s">
        <v>632</v>
      </c>
      <c r="D2029" t="s">
        <v>1475</v>
      </c>
      <c r="E2029" s="4">
        <v>38485</v>
      </c>
      <c r="F2029" s="4" t="s">
        <v>1502</v>
      </c>
      <c r="G2029" s="4" t="s">
        <v>3768</v>
      </c>
      <c r="H2029" t="str">
        <f>CONCATENATE(Source[[#This Row],[Subject]],TRIM(Source[[#This Row],[Course]]))</f>
        <v>PE233A</v>
      </c>
      <c r="I2029" t="str">
        <f>VLOOKUP(Source[[#This Row],[SubjCrse]],'Courses and Categories'!$E$2:$G$1816,3,FALSE)</f>
        <v>Credit PE/Dance Activity</v>
      </c>
      <c r="J2029">
        <v>4</v>
      </c>
      <c r="K2029" t="s">
        <v>3769</v>
      </c>
      <c r="L2029" t="s">
        <v>39</v>
      </c>
      <c r="M2029" t="s">
        <v>1063</v>
      </c>
      <c r="N2029" t="s">
        <v>180</v>
      </c>
      <c r="O2029">
        <v>1010</v>
      </c>
      <c r="P2029">
        <v>1200</v>
      </c>
      <c r="Q2029" t="s">
        <v>675</v>
      </c>
      <c r="R2029" t="s">
        <v>3031</v>
      </c>
      <c r="S2029" t="s">
        <v>134</v>
      </c>
      <c r="T2029">
        <v>1</v>
      </c>
      <c r="U2029" s="1">
        <v>43479</v>
      </c>
      <c r="V2029" s="1">
        <v>43607</v>
      </c>
      <c r="W2029" t="s">
        <v>5394</v>
      </c>
      <c r="X2029" t="s">
        <v>1929</v>
      </c>
      <c r="Y2029">
        <v>5</v>
      </c>
      <c r="Z2029">
        <v>5</v>
      </c>
      <c r="AA2029">
        <v>20</v>
      </c>
      <c r="AB2029">
        <v>25</v>
      </c>
      <c r="AC2029" t="s">
        <v>5395</v>
      </c>
      <c r="AD2029">
        <f>IF(ISBLANK(Source[[#This Row],[CrosslistID]]),1,1/COUNTIFS(Source[CrosslistID],Source[[#This Row],[CrosslistID]],Source[TermDesc],Source[[#This Row],[TermDesc]]))</f>
        <v>0.33333333333333331</v>
      </c>
      <c r="AE2029">
        <v>14</v>
      </c>
      <c r="AF2029">
        <v>35</v>
      </c>
      <c r="AG2029">
        <v>40</v>
      </c>
      <c r="AH2029">
        <v>40</v>
      </c>
      <c r="AI2029">
        <v>0.33300000000000002</v>
      </c>
      <c r="AJ2029">
        <v>0.33300000000000002</v>
      </c>
      <c r="AK2029">
        <v>0.1</v>
      </c>
      <c r="AL20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29">
        <f>IF(AND(Source[[#This Row],[Credit_Noncredit]]="Noncredit",Source[[#This Row],[FTEF]]&gt;0),Source[[#This Row],[NC XLST FTES]]*525/(437.5*Source[[#This Row],[FTEF]]),0)</f>
        <v>0</v>
      </c>
      <c r="AN2029">
        <f>IF(Source[[#This Row],[Credit_Noncredit]]="Credit",Source[[#This Row],[Census Enrollment]],Source[[#This Row],[Noncredit Avg. Attendance]])</f>
        <v>5</v>
      </c>
    </row>
    <row r="2030" spans="1:40" x14ac:dyDescent="0.25">
      <c r="A2030" t="s">
        <v>4581</v>
      </c>
      <c r="B2030" t="s">
        <v>886</v>
      </c>
      <c r="C2030" t="s">
        <v>632</v>
      </c>
      <c r="D2030" t="s">
        <v>1475</v>
      </c>
      <c r="E2030" s="4">
        <v>35759</v>
      </c>
      <c r="F2030" s="4" t="s">
        <v>1502</v>
      </c>
      <c r="G2030" s="4" t="s">
        <v>3768</v>
      </c>
      <c r="H2030" t="str">
        <f>CONCATENATE(Source[[#This Row],[Subject]],TRIM(Source[[#This Row],[Course]]))</f>
        <v>PE233A</v>
      </c>
      <c r="I2030" t="str">
        <f>VLOOKUP(Source[[#This Row],[SubjCrse]],'Courses and Categories'!$E$2:$G$1816,3,FALSE)</f>
        <v>Credit PE/Dance Activity</v>
      </c>
      <c r="J2030">
        <v>501</v>
      </c>
      <c r="K2030" t="s">
        <v>3769</v>
      </c>
      <c r="L2030" t="s">
        <v>87</v>
      </c>
      <c r="M2030" t="s">
        <v>1063</v>
      </c>
      <c r="N2030" t="s">
        <v>50</v>
      </c>
      <c r="O2030">
        <v>1810</v>
      </c>
      <c r="P2030">
        <v>2100</v>
      </c>
      <c r="Q2030" t="s">
        <v>675</v>
      </c>
      <c r="R2030" t="s">
        <v>3031</v>
      </c>
      <c r="S2030" t="s">
        <v>134</v>
      </c>
      <c r="T2030" t="s">
        <v>44</v>
      </c>
      <c r="U2030" s="1">
        <v>43530</v>
      </c>
      <c r="V2030" s="1">
        <v>43607</v>
      </c>
      <c r="W2030" t="s">
        <v>3702</v>
      </c>
      <c r="X2030" t="s">
        <v>905</v>
      </c>
      <c r="Y2030">
        <v>22</v>
      </c>
      <c r="Z2030">
        <v>21</v>
      </c>
      <c r="AA2030">
        <v>20</v>
      </c>
      <c r="AB2030">
        <v>105</v>
      </c>
      <c r="AC2030" t="s">
        <v>1574</v>
      </c>
      <c r="AD2030">
        <f>IF(ISBLANK(Source[[#This Row],[CrosslistID]]),1,1/COUNTIFS(Source[CrosslistID],Source[[#This Row],[CrosslistID]],Source[TermDesc],Source[[#This Row],[TermDesc]]))</f>
        <v>0.33333333333333331</v>
      </c>
      <c r="AE2030">
        <v>40</v>
      </c>
      <c r="AF2030">
        <v>38</v>
      </c>
      <c r="AG2030">
        <v>105.2632</v>
      </c>
      <c r="AH2030">
        <v>105.2632</v>
      </c>
      <c r="AI2030">
        <v>1.383</v>
      </c>
      <c r="AJ2030">
        <v>1.383</v>
      </c>
      <c r="AK2030">
        <v>0.1</v>
      </c>
      <c r="AL20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30">
        <f>IF(AND(Source[[#This Row],[Credit_Noncredit]]="Noncredit",Source[[#This Row],[FTEF]]&gt;0),Source[[#This Row],[NC XLST FTES]]*525/(437.5*Source[[#This Row],[FTEF]]),0)</f>
        <v>0</v>
      </c>
      <c r="AN2030">
        <f>IF(Source[[#This Row],[Credit_Noncredit]]="Credit",Source[[#This Row],[Census Enrollment]],Source[[#This Row],[Noncredit Avg. Attendance]])</f>
        <v>22</v>
      </c>
    </row>
    <row r="2031" spans="1:40" x14ac:dyDescent="0.25">
      <c r="A2031" t="s">
        <v>4581</v>
      </c>
      <c r="B2031" t="s">
        <v>886</v>
      </c>
      <c r="C2031" t="s">
        <v>632</v>
      </c>
      <c r="D2031" t="s">
        <v>1475</v>
      </c>
      <c r="E2031" s="4">
        <v>35760</v>
      </c>
      <c r="F2031" s="4" t="s">
        <v>1502</v>
      </c>
      <c r="G2031" s="4" t="s">
        <v>3771</v>
      </c>
      <c r="H2031" t="str">
        <f>CONCATENATE(Source[[#This Row],[Subject]],TRIM(Source[[#This Row],[Course]]))</f>
        <v>PE233B</v>
      </c>
      <c r="I2031" t="str">
        <f>VLOOKUP(Source[[#This Row],[SubjCrse]],'Courses and Categories'!$E$2:$G$1816,3,FALSE)</f>
        <v>Credit PE/Dance Activity</v>
      </c>
      <c r="J2031">
        <v>1</v>
      </c>
      <c r="K2031" t="s">
        <v>3772</v>
      </c>
      <c r="L2031" t="s">
        <v>39</v>
      </c>
      <c r="M2031" t="s">
        <v>1063</v>
      </c>
      <c r="N2031" t="s">
        <v>105</v>
      </c>
      <c r="O2031">
        <v>810</v>
      </c>
      <c r="P2031">
        <v>900</v>
      </c>
      <c r="Q2031" t="s">
        <v>675</v>
      </c>
      <c r="R2031" t="s">
        <v>3031</v>
      </c>
      <c r="S2031" t="s">
        <v>134</v>
      </c>
      <c r="T2031">
        <v>1</v>
      </c>
      <c r="U2031" s="1">
        <v>43479</v>
      </c>
      <c r="V2031" s="1">
        <v>43607</v>
      </c>
      <c r="W2031" t="s">
        <v>3700</v>
      </c>
      <c r="X2031" t="s">
        <v>1929</v>
      </c>
      <c r="Y2031">
        <v>5</v>
      </c>
      <c r="Z2031">
        <v>4</v>
      </c>
      <c r="AA2031">
        <v>10</v>
      </c>
      <c r="AB2031">
        <v>40</v>
      </c>
      <c r="AC2031" t="s">
        <v>5393</v>
      </c>
      <c r="AD2031">
        <f>IF(ISBLANK(Source[[#This Row],[CrosslistID]]),1,1/COUNTIFS(Source[CrosslistID],Source[[#This Row],[CrosslistID]],Source[TermDesc],Source[[#This Row],[TermDesc]]))</f>
        <v>0.33333333333333331</v>
      </c>
      <c r="AE2031">
        <v>7</v>
      </c>
      <c r="AF2031">
        <v>35</v>
      </c>
      <c r="AG2031">
        <v>20</v>
      </c>
      <c r="AH2031">
        <v>20</v>
      </c>
      <c r="AI2031">
        <v>0.33300000000000002</v>
      </c>
      <c r="AJ2031">
        <v>0.33300000000000002</v>
      </c>
      <c r="AK2031">
        <v>0</v>
      </c>
      <c r="AL20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31">
        <f>IF(AND(Source[[#This Row],[Credit_Noncredit]]="Noncredit",Source[[#This Row],[FTEF]]&gt;0),Source[[#This Row],[NC XLST FTES]]*525/(437.5*Source[[#This Row],[FTEF]]),0)</f>
        <v>0</v>
      </c>
      <c r="AN2031">
        <f>IF(Source[[#This Row],[Credit_Noncredit]]="Credit",Source[[#This Row],[Census Enrollment]],Source[[#This Row],[Noncredit Avg. Attendance]])</f>
        <v>5</v>
      </c>
    </row>
    <row r="2032" spans="1:40" x14ac:dyDescent="0.25">
      <c r="A2032" t="s">
        <v>4581</v>
      </c>
      <c r="B2032" t="s">
        <v>886</v>
      </c>
      <c r="C2032" t="s">
        <v>632</v>
      </c>
      <c r="D2032" t="s">
        <v>1475</v>
      </c>
      <c r="E2032" s="4">
        <v>35762</v>
      </c>
      <c r="F2032" s="4" t="s">
        <v>1502</v>
      </c>
      <c r="G2032" s="4" t="s">
        <v>3771</v>
      </c>
      <c r="H2032" t="str">
        <f>CONCATENATE(Source[[#This Row],[Subject]],TRIM(Source[[#This Row],[Course]]))</f>
        <v>PE233B</v>
      </c>
      <c r="I2032" t="str">
        <f>VLOOKUP(Source[[#This Row],[SubjCrse]],'Courses and Categories'!$E$2:$G$1816,3,FALSE)</f>
        <v>Credit PE/Dance Activity</v>
      </c>
      <c r="J2032">
        <v>2</v>
      </c>
      <c r="K2032" t="s">
        <v>3772</v>
      </c>
      <c r="L2032" t="s">
        <v>39</v>
      </c>
      <c r="M2032" t="s">
        <v>1063</v>
      </c>
      <c r="N2032" t="s">
        <v>59</v>
      </c>
      <c r="O2032">
        <v>810</v>
      </c>
      <c r="P2032">
        <v>900</v>
      </c>
      <c r="Q2032" t="s">
        <v>675</v>
      </c>
      <c r="R2032" t="s">
        <v>3031</v>
      </c>
      <c r="S2032" t="s">
        <v>134</v>
      </c>
      <c r="T2032">
        <v>1</v>
      </c>
      <c r="U2032" s="1">
        <v>43479</v>
      </c>
      <c r="V2032" s="1">
        <v>43607</v>
      </c>
      <c r="W2032" t="s">
        <v>1504</v>
      </c>
      <c r="X2032" t="s">
        <v>1929</v>
      </c>
      <c r="Y2032">
        <v>10</v>
      </c>
      <c r="Z2032">
        <v>9</v>
      </c>
      <c r="AA2032">
        <v>15</v>
      </c>
      <c r="AB2032">
        <v>60</v>
      </c>
      <c r="AC2032" t="s">
        <v>1508</v>
      </c>
      <c r="AD2032">
        <f>IF(ISBLANK(Source[[#This Row],[CrosslistID]]),1,1/COUNTIFS(Source[CrosslistID],Source[[#This Row],[CrosslistID]],Source[TermDesc],Source[[#This Row],[TermDesc]]))</f>
        <v>0.33333333333333331</v>
      </c>
      <c r="AE2032">
        <v>20</v>
      </c>
      <c r="AF2032">
        <v>38</v>
      </c>
      <c r="AG2032">
        <v>52.631599999999999</v>
      </c>
      <c r="AH2032">
        <v>52.631599999999999</v>
      </c>
      <c r="AI2032">
        <v>0.66700000000000004</v>
      </c>
      <c r="AJ2032">
        <v>0.66700000000000004</v>
      </c>
      <c r="AK2032">
        <v>0</v>
      </c>
      <c r="AL20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32">
        <f>IF(AND(Source[[#This Row],[Credit_Noncredit]]="Noncredit",Source[[#This Row],[FTEF]]&gt;0),Source[[#This Row],[NC XLST FTES]]*525/(437.5*Source[[#This Row],[FTEF]]),0)</f>
        <v>0</v>
      </c>
      <c r="AN2032">
        <f>IF(Source[[#This Row],[Credit_Noncredit]]="Credit",Source[[#This Row],[Census Enrollment]],Source[[#This Row],[Noncredit Avg. Attendance]])</f>
        <v>10</v>
      </c>
    </row>
    <row r="2033" spans="1:40" x14ac:dyDescent="0.25">
      <c r="A2033" t="s">
        <v>4581</v>
      </c>
      <c r="B2033" t="s">
        <v>886</v>
      </c>
      <c r="C2033" t="s">
        <v>632</v>
      </c>
      <c r="D2033" t="s">
        <v>1475</v>
      </c>
      <c r="E2033" s="4">
        <v>35764</v>
      </c>
      <c r="F2033" s="4" t="s">
        <v>1502</v>
      </c>
      <c r="G2033" s="4" t="s">
        <v>3771</v>
      </c>
      <c r="H2033" t="str">
        <f>CONCATENATE(Source[[#This Row],[Subject]],TRIM(Source[[#This Row],[Course]]))</f>
        <v>PE233B</v>
      </c>
      <c r="I2033" t="str">
        <f>VLOOKUP(Source[[#This Row],[SubjCrse]],'Courses and Categories'!$E$2:$G$1816,3,FALSE)</f>
        <v>Credit PE/Dance Activity</v>
      </c>
      <c r="J2033">
        <v>3</v>
      </c>
      <c r="K2033" t="s">
        <v>3772</v>
      </c>
      <c r="L2033" t="s">
        <v>39</v>
      </c>
      <c r="M2033" t="s">
        <v>1063</v>
      </c>
      <c r="N2033" t="s">
        <v>59</v>
      </c>
      <c r="O2033">
        <v>1110</v>
      </c>
      <c r="P2033">
        <v>1200</v>
      </c>
      <c r="Q2033" t="s">
        <v>675</v>
      </c>
      <c r="R2033" t="s">
        <v>3031</v>
      </c>
      <c r="S2033" t="s">
        <v>134</v>
      </c>
      <c r="T2033">
        <v>1</v>
      </c>
      <c r="U2033" s="1">
        <v>43479</v>
      </c>
      <c r="V2033" s="1">
        <v>43607</v>
      </c>
      <c r="W2033" t="s">
        <v>3699</v>
      </c>
      <c r="X2033" t="s">
        <v>1929</v>
      </c>
      <c r="Y2033">
        <v>11</v>
      </c>
      <c r="Z2033">
        <v>11</v>
      </c>
      <c r="AA2033">
        <v>10</v>
      </c>
      <c r="AB2033">
        <v>110</v>
      </c>
      <c r="AC2033" t="s">
        <v>1519</v>
      </c>
      <c r="AD2033">
        <f>IF(ISBLANK(Source[[#This Row],[CrosslistID]]),1,1/COUNTIFS(Source[CrosslistID],Source[[#This Row],[CrosslistID]],Source[TermDesc],Source[[#This Row],[TermDesc]]))</f>
        <v>0.33333333333333331</v>
      </c>
      <c r="AE2033">
        <v>33</v>
      </c>
      <c r="AF2033">
        <v>38</v>
      </c>
      <c r="AG2033">
        <v>86.842100000000002</v>
      </c>
      <c r="AH2033">
        <v>86.842100000000002</v>
      </c>
      <c r="AI2033">
        <v>0.73299999999999998</v>
      </c>
      <c r="AJ2033">
        <v>0.73299999999999998</v>
      </c>
      <c r="AK2033">
        <v>0</v>
      </c>
      <c r="AL20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33">
        <f>IF(AND(Source[[#This Row],[Credit_Noncredit]]="Noncredit",Source[[#This Row],[FTEF]]&gt;0),Source[[#This Row],[NC XLST FTES]]*525/(437.5*Source[[#This Row],[FTEF]]),0)</f>
        <v>0</v>
      </c>
      <c r="AN2033">
        <f>IF(Source[[#This Row],[Credit_Noncredit]]="Credit",Source[[#This Row],[Census Enrollment]],Source[[#This Row],[Noncredit Avg. Attendance]])</f>
        <v>11</v>
      </c>
    </row>
    <row r="2034" spans="1:40" x14ac:dyDescent="0.25">
      <c r="A2034" t="s">
        <v>4581</v>
      </c>
      <c r="B2034" t="s">
        <v>886</v>
      </c>
      <c r="C2034" t="s">
        <v>632</v>
      </c>
      <c r="D2034" t="s">
        <v>1475</v>
      </c>
      <c r="E2034" s="4">
        <v>38486</v>
      </c>
      <c r="F2034" s="4" t="s">
        <v>1502</v>
      </c>
      <c r="G2034" s="4" t="s">
        <v>3771</v>
      </c>
      <c r="H2034" t="str">
        <f>CONCATENATE(Source[[#This Row],[Subject]],TRIM(Source[[#This Row],[Course]]))</f>
        <v>PE233B</v>
      </c>
      <c r="I2034" t="str">
        <f>VLOOKUP(Source[[#This Row],[SubjCrse]],'Courses and Categories'!$E$2:$G$1816,3,FALSE)</f>
        <v>Credit PE/Dance Activity</v>
      </c>
      <c r="J2034">
        <v>4</v>
      </c>
      <c r="K2034" t="s">
        <v>3772</v>
      </c>
      <c r="L2034" t="s">
        <v>39</v>
      </c>
      <c r="M2034" t="s">
        <v>1063</v>
      </c>
      <c r="N2034" t="s">
        <v>180</v>
      </c>
      <c r="O2034">
        <v>1010</v>
      </c>
      <c r="P2034">
        <v>1200</v>
      </c>
      <c r="Q2034" t="s">
        <v>675</v>
      </c>
      <c r="R2034" t="s">
        <v>3031</v>
      </c>
      <c r="S2034" t="s">
        <v>134</v>
      </c>
      <c r="T2034">
        <v>1</v>
      </c>
      <c r="U2034" s="1">
        <v>43479</v>
      </c>
      <c r="V2034" s="1">
        <v>43607</v>
      </c>
      <c r="W2034" t="s">
        <v>5394</v>
      </c>
      <c r="X2034" t="s">
        <v>1929</v>
      </c>
      <c r="Y2034">
        <v>7</v>
      </c>
      <c r="Z2034">
        <v>7</v>
      </c>
      <c r="AA2034">
        <v>10</v>
      </c>
      <c r="AB2034">
        <v>70</v>
      </c>
      <c r="AC2034" t="s">
        <v>5395</v>
      </c>
      <c r="AD2034">
        <f>IF(ISBLANK(Source[[#This Row],[CrosslistID]]),1,1/COUNTIFS(Source[CrosslistID],Source[[#This Row],[CrosslistID]],Source[TermDesc],Source[[#This Row],[TermDesc]]))</f>
        <v>0.33333333333333331</v>
      </c>
      <c r="AE2034">
        <v>14</v>
      </c>
      <c r="AF2034">
        <v>35</v>
      </c>
      <c r="AG2034">
        <v>40</v>
      </c>
      <c r="AH2034">
        <v>40</v>
      </c>
      <c r="AI2034">
        <v>0.46700000000000003</v>
      </c>
      <c r="AJ2034">
        <v>0.46700000000000003</v>
      </c>
      <c r="AK2034">
        <v>0</v>
      </c>
      <c r="AL20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34">
        <f>IF(AND(Source[[#This Row],[Credit_Noncredit]]="Noncredit",Source[[#This Row],[FTEF]]&gt;0),Source[[#This Row],[NC XLST FTES]]*525/(437.5*Source[[#This Row],[FTEF]]),0)</f>
        <v>0</v>
      </c>
      <c r="AN2034">
        <f>IF(Source[[#This Row],[Credit_Noncredit]]="Credit",Source[[#This Row],[Census Enrollment]],Source[[#This Row],[Noncredit Avg. Attendance]])</f>
        <v>7</v>
      </c>
    </row>
    <row r="2035" spans="1:40" x14ac:dyDescent="0.25">
      <c r="A2035" t="s">
        <v>4581</v>
      </c>
      <c r="B2035" t="s">
        <v>886</v>
      </c>
      <c r="C2035" t="s">
        <v>632</v>
      </c>
      <c r="D2035" t="s">
        <v>1475</v>
      </c>
      <c r="E2035" s="4">
        <v>35767</v>
      </c>
      <c r="F2035" s="4" t="s">
        <v>1502</v>
      </c>
      <c r="G2035" s="4" t="s">
        <v>3771</v>
      </c>
      <c r="H2035" t="str">
        <f>CONCATENATE(Source[[#This Row],[Subject]],TRIM(Source[[#This Row],[Course]]))</f>
        <v>PE233B</v>
      </c>
      <c r="I2035" t="str">
        <f>VLOOKUP(Source[[#This Row],[SubjCrse]],'Courses and Categories'!$E$2:$G$1816,3,FALSE)</f>
        <v>Credit PE/Dance Activity</v>
      </c>
      <c r="J2035">
        <v>501</v>
      </c>
      <c r="K2035" t="s">
        <v>3772</v>
      </c>
      <c r="L2035" t="s">
        <v>87</v>
      </c>
      <c r="M2035" t="s">
        <v>1063</v>
      </c>
      <c r="N2035" t="s">
        <v>50</v>
      </c>
      <c r="O2035">
        <v>1810</v>
      </c>
      <c r="P2035">
        <v>2100</v>
      </c>
      <c r="Q2035" t="s">
        <v>675</v>
      </c>
      <c r="R2035" t="s">
        <v>3031</v>
      </c>
      <c r="S2035" t="s">
        <v>134</v>
      </c>
      <c r="T2035" t="s">
        <v>44</v>
      </c>
      <c r="U2035" s="1">
        <v>43530</v>
      </c>
      <c r="V2035" s="1">
        <v>43607</v>
      </c>
      <c r="W2035" t="s">
        <v>3702</v>
      </c>
      <c r="X2035" t="s">
        <v>905</v>
      </c>
      <c r="Y2035">
        <v>12</v>
      </c>
      <c r="Z2035">
        <v>11</v>
      </c>
      <c r="AA2035">
        <v>10</v>
      </c>
      <c r="AB2035">
        <v>110</v>
      </c>
      <c r="AC2035" t="s">
        <v>1574</v>
      </c>
      <c r="AD2035">
        <f>IF(ISBLANK(Source[[#This Row],[CrosslistID]]),1,1/COUNTIFS(Source[CrosslistID],Source[[#This Row],[CrosslistID]],Source[TermDesc],Source[[#This Row],[TermDesc]]))</f>
        <v>0.33333333333333331</v>
      </c>
      <c r="AE2035">
        <v>40</v>
      </c>
      <c r="AF2035">
        <v>38</v>
      </c>
      <c r="AG2035">
        <v>105.2632</v>
      </c>
      <c r="AH2035">
        <v>105.2632</v>
      </c>
      <c r="AI2035">
        <v>0.754</v>
      </c>
      <c r="AJ2035">
        <v>0.754</v>
      </c>
      <c r="AK2035">
        <v>0</v>
      </c>
      <c r="AL20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35">
        <f>IF(AND(Source[[#This Row],[Credit_Noncredit]]="Noncredit",Source[[#This Row],[FTEF]]&gt;0),Source[[#This Row],[NC XLST FTES]]*525/(437.5*Source[[#This Row],[FTEF]]),0)</f>
        <v>0</v>
      </c>
      <c r="AN2035">
        <f>IF(Source[[#This Row],[Credit_Noncredit]]="Credit",Source[[#This Row],[Census Enrollment]],Source[[#This Row],[Noncredit Avg. Attendance]])</f>
        <v>12</v>
      </c>
    </row>
    <row r="2036" spans="1:40" x14ac:dyDescent="0.25">
      <c r="A2036" t="s">
        <v>4581</v>
      </c>
      <c r="B2036" t="s">
        <v>886</v>
      </c>
      <c r="C2036" t="s">
        <v>632</v>
      </c>
      <c r="D2036" t="s">
        <v>1475</v>
      </c>
      <c r="E2036" s="4">
        <v>35768</v>
      </c>
      <c r="F2036" s="4" t="s">
        <v>1502</v>
      </c>
      <c r="G2036" s="4" t="s">
        <v>3774</v>
      </c>
      <c r="H2036" t="str">
        <f>CONCATENATE(Source[[#This Row],[Subject]],TRIM(Source[[#This Row],[Course]]))</f>
        <v>PE233C</v>
      </c>
      <c r="I2036" t="str">
        <f>VLOOKUP(Source[[#This Row],[SubjCrse]],'Courses and Categories'!$E$2:$G$1816,3,FALSE)</f>
        <v>Credit PE/Dance Activity</v>
      </c>
      <c r="J2036">
        <v>1</v>
      </c>
      <c r="K2036" t="s">
        <v>3775</v>
      </c>
      <c r="L2036" t="s">
        <v>39</v>
      </c>
      <c r="M2036" t="s">
        <v>1063</v>
      </c>
      <c r="N2036" t="s">
        <v>105</v>
      </c>
      <c r="O2036">
        <v>810</v>
      </c>
      <c r="P2036">
        <v>900</v>
      </c>
      <c r="Q2036" t="s">
        <v>675</v>
      </c>
      <c r="R2036" t="s">
        <v>3031</v>
      </c>
      <c r="S2036" t="s">
        <v>134</v>
      </c>
      <c r="T2036">
        <v>1</v>
      </c>
      <c r="U2036" s="1">
        <v>43479</v>
      </c>
      <c r="V2036" s="1">
        <v>43607</v>
      </c>
      <c r="W2036" t="s">
        <v>3700</v>
      </c>
      <c r="X2036" t="s">
        <v>1929</v>
      </c>
      <c r="Y2036">
        <v>2</v>
      </c>
      <c r="Z2036">
        <v>2</v>
      </c>
      <c r="AA2036">
        <v>8</v>
      </c>
      <c r="AB2036">
        <v>25</v>
      </c>
      <c r="AC2036" t="s">
        <v>5393</v>
      </c>
      <c r="AD2036">
        <f>IF(ISBLANK(Source[[#This Row],[CrosslistID]]),1,1/COUNTIFS(Source[CrosslistID],Source[[#This Row],[CrosslistID]],Source[TermDesc],Source[[#This Row],[TermDesc]]))</f>
        <v>0.33333333333333331</v>
      </c>
      <c r="AE2036">
        <v>7</v>
      </c>
      <c r="AF2036">
        <v>35</v>
      </c>
      <c r="AG2036">
        <v>20</v>
      </c>
      <c r="AH2036">
        <v>20</v>
      </c>
      <c r="AI2036">
        <v>0.13300000000000001</v>
      </c>
      <c r="AJ2036">
        <v>0.13300000000000001</v>
      </c>
      <c r="AK2036">
        <v>0</v>
      </c>
      <c r="AL20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36">
        <f>IF(AND(Source[[#This Row],[Credit_Noncredit]]="Noncredit",Source[[#This Row],[FTEF]]&gt;0),Source[[#This Row],[NC XLST FTES]]*525/(437.5*Source[[#This Row],[FTEF]]),0)</f>
        <v>0</v>
      </c>
      <c r="AN2036">
        <f>IF(Source[[#This Row],[Credit_Noncredit]]="Credit",Source[[#This Row],[Census Enrollment]],Source[[#This Row],[Noncredit Avg. Attendance]])</f>
        <v>2</v>
      </c>
    </row>
    <row r="2037" spans="1:40" x14ac:dyDescent="0.25">
      <c r="A2037" t="s">
        <v>4581</v>
      </c>
      <c r="B2037" t="s">
        <v>886</v>
      </c>
      <c r="C2037" t="s">
        <v>632</v>
      </c>
      <c r="D2037" t="s">
        <v>1475</v>
      </c>
      <c r="E2037" s="4">
        <v>35769</v>
      </c>
      <c r="F2037" s="4" t="s">
        <v>1502</v>
      </c>
      <c r="G2037" s="4" t="s">
        <v>3774</v>
      </c>
      <c r="H2037" t="str">
        <f>CONCATENATE(Source[[#This Row],[Subject]],TRIM(Source[[#This Row],[Course]]))</f>
        <v>PE233C</v>
      </c>
      <c r="I2037" t="str">
        <f>VLOOKUP(Source[[#This Row],[SubjCrse]],'Courses and Categories'!$E$2:$G$1816,3,FALSE)</f>
        <v>Credit PE/Dance Activity</v>
      </c>
      <c r="J2037">
        <v>2</v>
      </c>
      <c r="K2037" t="s">
        <v>3775</v>
      </c>
      <c r="L2037" t="s">
        <v>39</v>
      </c>
      <c r="M2037" t="s">
        <v>1063</v>
      </c>
      <c r="N2037" t="s">
        <v>59</v>
      </c>
      <c r="O2037">
        <v>810</v>
      </c>
      <c r="P2037">
        <v>900</v>
      </c>
      <c r="Q2037" t="s">
        <v>675</v>
      </c>
      <c r="R2037" t="s">
        <v>3031</v>
      </c>
      <c r="S2037" t="s">
        <v>134</v>
      </c>
      <c r="T2037">
        <v>1</v>
      </c>
      <c r="U2037" s="1">
        <v>43479</v>
      </c>
      <c r="V2037" s="1">
        <v>43607</v>
      </c>
      <c r="W2037" t="s">
        <v>1504</v>
      </c>
      <c r="X2037" t="s">
        <v>1929</v>
      </c>
      <c r="Y2037">
        <v>3</v>
      </c>
      <c r="Z2037">
        <v>3</v>
      </c>
      <c r="AA2037">
        <v>15</v>
      </c>
      <c r="AB2037">
        <v>20</v>
      </c>
      <c r="AC2037" t="s">
        <v>1508</v>
      </c>
      <c r="AD2037">
        <f>IF(ISBLANK(Source[[#This Row],[CrosslistID]]),1,1/COUNTIFS(Source[CrosslistID],Source[[#This Row],[CrosslistID]],Source[TermDesc],Source[[#This Row],[TermDesc]]))</f>
        <v>0.33333333333333331</v>
      </c>
      <c r="AE2037">
        <v>20</v>
      </c>
      <c r="AF2037">
        <v>38</v>
      </c>
      <c r="AG2037">
        <v>52.631599999999999</v>
      </c>
      <c r="AH2037">
        <v>52.631599999999999</v>
      </c>
      <c r="AI2037">
        <v>0.2</v>
      </c>
      <c r="AJ2037">
        <v>0.2</v>
      </c>
      <c r="AK2037">
        <v>0</v>
      </c>
      <c r="AL20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37">
        <f>IF(AND(Source[[#This Row],[Credit_Noncredit]]="Noncredit",Source[[#This Row],[FTEF]]&gt;0),Source[[#This Row],[NC XLST FTES]]*525/(437.5*Source[[#This Row],[FTEF]]),0)</f>
        <v>0</v>
      </c>
      <c r="AN2037">
        <f>IF(Source[[#This Row],[Credit_Noncredit]]="Credit",Source[[#This Row],[Census Enrollment]],Source[[#This Row],[Noncredit Avg. Attendance]])</f>
        <v>3</v>
      </c>
    </row>
    <row r="2038" spans="1:40" x14ac:dyDescent="0.25">
      <c r="A2038" t="s">
        <v>4581</v>
      </c>
      <c r="B2038" t="s">
        <v>886</v>
      </c>
      <c r="C2038" t="s">
        <v>632</v>
      </c>
      <c r="D2038" t="s">
        <v>1475</v>
      </c>
      <c r="E2038" s="4">
        <v>35771</v>
      </c>
      <c r="F2038" s="4" t="s">
        <v>1502</v>
      </c>
      <c r="G2038" s="4" t="s">
        <v>3774</v>
      </c>
      <c r="H2038" t="str">
        <f>CONCATENATE(Source[[#This Row],[Subject]],TRIM(Source[[#This Row],[Course]]))</f>
        <v>PE233C</v>
      </c>
      <c r="I2038" t="str">
        <f>VLOOKUP(Source[[#This Row],[SubjCrse]],'Courses and Categories'!$E$2:$G$1816,3,FALSE)</f>
        <v>Credit PE/Dance Activity</v>
      </c>
      <c r="J2038">
        <v>3</v>
      </c>
      <c r="K2038" t="s">
        <v>3775</v>
      </c>
      <c r="L2038" t="s">
        <v>39</v>
      </c>
      <c r="M2038" t="s">
        <v>1063</v>
      </c>
      <c r="N2038" t="s">
        <v>59</v>
      </c>
      <c r="O2038">
        <v>1110</v>
      </c>
      <c r="P2038">
        <v>1200</v>
      </c>
      <c r="Q2038" t="s">
        <v>675</v>
      </c>
      <c r="R2038" t="s">
        <v>3031</v>
      </c>
      <c r="S2038" t="s">
        <v>134</v>
      </c>
      <c r="T2038">
        <v>1</v>
      </c>
      <c r="U2038" s="1">
        <v>43479</v>
      </c>
      <c r="V2038" s="1">
        <v>43607</v>
      </c>
      <c r="W2038" t="s">
        <v>3699</v>
      </c>
      <c r="X2038" t="s">
        <v>1929</v>
      </c>
      <c r="Y2038">
        <v>7</v>
      </c>
      <c r="Z2038">
        <v>7</v>
      </c>
      <c r="AA2038">
        <v>8</v>
      </c>
      <c r="AB2038">
        <v>87.5</v>
      </c>
      <c r="AC2038" t="s">
        <v>1519</v>
      </c>
      <c r="AD2038">
        <f>IF(ISBLANK(Source[[#This Row],[CrosslistID]]),1,1/COUNTIFS(Source[CrosslistID],Source[[#This Row],[CrosslistID]],Source[TermDesc],Source[[#This Row],[TermDesc]]))</f>
        <v>0.33333333333333331</v>
      </c>
      <c r="AE2038">
        <v>33</v>
      </c>
      <c r="AF2038">
        <v>38</v>
      </c>
      <c r="AG2038">
        <v>86.842100000000002</v>
      </c>
      <c r="AH2038">
        <v>86.842100000000002</v>
      </c>
      <c r="AI2038">
        <v>0.46700000000000003</v>
      </c>
      <c r="AJ2038">
        <v>0.46700000000000003</v>
      </c>
      <c r="AK2038">
        <v>0</v>
      </c>
      <c r="AL20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38">
        <f>IF(AND(Source[[#This Row],[Credit_Noncredit]]="Noncredit",Source[[#This Row],[FTEF]]&gt;0),Source[[#This Row],[NC XLST FTES]]*525/(437.5*Source[[#This Row],[FTEF]]),0)</f>
        <v>0</v>
      </c>
      <c r="AN2038">
        <f>IF(Source[[#This Row],[Credit_Noncredit]]="Credit",Source[[#This Row],[Census Enrollment]],Source[[#This Row],[Noncredit Avg. Attendance]])</f>
        <v>7</v>
      </c>
    </row>
    <row r="2039" spans="1:40" x14ac:dyDescent="0.25">
      <c r="A2039" t="s">
        <v>4581</v>
      </c>
      <c r="B2039" t="s">
        <v>886</v>
      </c>
      <c r="C2039" t="s">
        <v>632</v>
      </c>
      <c r="D2039" t="s">
        <v>1475</v>
      </c>
      <c r="E2039" s="4">
        <v>39164</v>
      </c>
      <c r="F2039" s="4" t="s">
        <v>1502</v>
      </c>
      <c r="G2039" s="4" t="s">
        <v>3774</v>
      </c>
      <c r="H2039" t="str">
        <f>CONCATENATE(Source[[#This Row],[Subject]],TRIM(Source[[#This Row],[Course]]))</f>
        <v>PE233C</v>
      </c>
      <c r="I2039" t="str">
        <f>VLOOKUP(Source[[#This Row],[SubjCrse]],'Courses and Categories'!$E$2:$G$1816,3,FALSE)</f>
        <v>Credit PE/Dance Activity</v>
      </c>
      <c r="J2039">
        <v>4</v>
      </c>
      <c r="K2039" t="s">
        <v>3775</v>
      </c>
      <c r="L2039" t="s">
        <v>39</v>
      </c>
      <c r="M2039" t="s">
        <v>1063</v>
      </c>
      <c r="N2039" t="s">
        <v>180</v>
      </c>
      <c r="O2039">
        <v>1010</v>
      </c>
      <c r="P2039">
        <v>1200</v>
      </c>
      <c r="Q2039" t="s">
        <v>675</v>
      </c>
      <c r="R2039" t="s">
        <v>3031</v>
      </c>
      <c r="S2039" t="s">
        <v>134</v>
      </c>
      <c r="T2039">
        <v>1</v>
      </c>
      <c r="U2039" s="1">
        <v>43479</v>
      </c>
      <c r="V2039" s="1">
        <v>43607</v>
      </c>
      <c r="W2039" t="s">
        <v>5394</v>
      </c>
      <c r="X2039" t="s">
        <v>1929</v>
      </c>
      <c r="Y2039">
        <v>2</v>
      </c>
      <c r="Z2039">
        <v>2</v>
      </c>
      <c r="AA2039">
        <v>8</v>
      </c>
      <c r="AB2039">
        <v>25</v>
      </c>
      <c r="AC2039" t="s">
        <v>5395</v>
      </c>
      <c r="AD2039">
        <f>IF(ISBLANK(Source[[#This Row],[CrosslistID]]),1,1/COUNTIFS(Source[CrosslistID],Source[[#This Row],[CrosslistID]],Source[TermDesc],Source[[#This Row],[TermDesc]]))</f>
        <v>0.33333333333333331</v>
      </c>
      <c r="AE2039">
        <v>14</v>
      </c>
      <c r="AF2039">
        <v>35</v>
      </c>
      <c r="AG2039">
        <v>40</v>
      </c>
      <c r="AH2039">
        <v>40</v>
      </c>
      <c r="AI2039">
        <v>0.13300000000000001</v>
      </c>
      <c r="AJ2039">
        <v>0.13300000000000001</v>
      </c>
      <c r="AK2039">
        <v>0</v>
      </c>
      <c r="AL20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39">
        <f>IF(AND(Source[[#This Row],[Credit_Noncredit]]="Noncredit",Source[[#This Row],[FTEF]]&gt;0),Source[[#This Row],[NC XLST FTES]]*525/(437.5*Source[[#This Row],[FTEF]]),0)</f>
        <v>0</v>
      </c>
      <c r="AN2039">
        <f>IF(Source[[#This Row],[Credit_Noncredit]]="Credit",Source[[#This Row],[Census Enrollment]],Source[[#This Row],[Noncredit Avg. Attendance]])</f>
        <v>2</v>
      </c>
    </row>
    <row r="2040" spans="1:40" x14ac:dyDescent="0.25">
      <c r="A2040" t="s">
        <v>4581</v>
      </c>
      <c r="B2040" t="s">
        <v>886</v>
      </c>
      <c r="C2040" t="s">
        <v>632</v>
      </c>
      <c r="D2040" t="s">
        <v>1475</v>
      </c>
      <c r="E2040" s="4">
        <v>35774</v>
      </c>
      <c r="F2040" s="4" t="s">
        <v>1502</v>
      </c>
      <c r="G2040" s="4" t="s">
        <v>3774</v>
      </c>
      <c r="H2040" t="str">
        <f>CONCATENATE(Source[[#This Row],[Subject]],TRIM(Source[[#This Row],[Course]]))</f>
        <v>PE233C</v>
      </c>
      <c r="I2040" t="str">
        <f>VLOOKUP(Source[[#This Row],[SubjCrse]],'Courses and Categories'!$E$2:$G$1816,3,FALSE)</f>
        <v>Credit PE/Dance Activity</v>
      </c>
      <c r="J2040">
        <v>501</v>
      </c>
      <c r="K2040" t="s">
        <v>3775</v>
      </c>
      <c r="L2040" t="s">
        <v>87</v>
      </c>
      <c r="M2040" t="s">
        <v>1063</v>
      </c>
      <c r="N2040" t="s">
        <v>50</v>
      </c>
      <c r="O2040">
        <v>1810</v>
      </c>
      <c r="P2040">
        <v>2100</v>
      </c>
      <c r="Q2040" t="s">
        <v>675</v>
      </c>
      <c r="R2040" t="s">
        <v>3031</v>
      </c>
      <c r="S2040" t="s">
        <v>134</v>
      </c>
      <c r="T2040" t="s">
        <v>44</v>
      </c>
      <c r="U2040" s="1">
        <v>43530</v>
      </c>
      <c r="V2040" s="1">
        <v>43607</v>
      </c>
      <c r="W2040" t="s">
        <v>3702</v>
      </c>
      <c r="X2040" t="s">
        <v>905</v>
      </c>
      <c r="Y2040">
        <v>7</v>
      </c>
      <c r="Z2040">
        <v>7</v>
      </c>
      <c r="AA2040">
        <v>8</v>
      </c>
      <c r="AB2040">
        <v>87.5</v>
      </c>
      <c r="AC2040" t="s">
        <v>1574</v>
      </c>
      <c r="AD2040">
        <f>IF(ISBLANK(Source[[#This Row],[CrosslistID]]),1,1/COUNTIFS(Source[CrosslistID],Source[[#This Row],[CrosslistID]],Source[TermDesc],Source[[#This Row],[TermDesc]]))</f>
        <v>0.33333333333333331</v>
      </c>
      <c r="AE2040">
        <v>40</v>
      </c>
      <c r="AF2040">
        <v>38</v>
      </c>
      <c r="AG2040">
        <v>105.2632</v>
      </c>
      <c r="AH2040">
        <v>105.2632</v>
      </c>
      <c r="AI2040">
        <v>0.44</v>
      </c>
      <c r="AJ2040">
        <v>0.44</v>
      </c>
      <c r="AK2040">
        <v>0</v>
      </c>
      <c r="AL20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40">
        <f>IF(AND(Source[[#This Row],[Credit_Noncredit]]="Noncredit",Source[[#This Row],[FTEF]]&gt;0),Source[[#This Row],[NC XLST FTES]]*525/(437.5*Source[[#This Row],[FTEF]]),0)</f>
        <v>0</v>
      </c>
      <c r="AN2040">
        <f>IF(Source[[#This Row],[Credit_Noncredit]]="Credit",Source[[#This Row],[Census Enrollment]],Source[[#This Row],[Noncredit Avg. Attendance]])</f>
        <v>7</v>
      </c>
    </row>
    <row r="2041" spans="1:40" x14ac:dyDescent="0.25">
      <c r="A2041" t="s">
        <v>4581</v>
      </c>
      <c r="B2041" t="s">
        <v>886</v>
      </c>
      <c r="C2041" t="s">
        <v>632</v>
      </c>
      <c r="D2041" t="s">
        <v>1475</v>
      </c>
      <c r="E2041" s="4">
        <v>36800</v>
      </c>
      <c r="F2041" s="4" t="s">
        <v>1502</v>
      </c>
      <c r="G2041" s="4" t="s">
        <v>3776</v>
      </c>
      <c r="H2041" t="str">
        <f>CONCATENATE(Source[[#This Row],[Subject]],TRIM(Source[[#This Row],[Course]]))</f>
        <v>PE236A</v>
      </c>
      <c r="I2041" t="str">
        <f>VLOOKUP(Source[[#This Row],[SubjCrse]],'Courses and Categories'!$E$2:$G$1816,3,FALSE)</f>
        <v>Credit PE/Dance Activity</v>
      </c>
      <c r="J2041">
        <v>1</v>
      </c>
      <c r="K2041" t="s">
        <v>3777</v>
      </c>
      <c r="L2041" t="s">
        <v>39</v>
      </c>
      <c r="M2041" t="s">
        <v>1063</v>
      </c>
      <c r="N2041" t="s">
        <v>91</v>
      </c>
      <c r="O2041">
        <v>810</v>
      </c>
      <c r="P2041">
        <v>1000</v>
      </c>
      <c r="Q2041" t="s">
        <v>675</v>
      </c>
      <c r="R2041">
        <v>103</v>
      </c>
      <c r="S2041" t="s">
        <v>134</v>
      </c>
      <c r="T2041">
        <v>1</v>
      </c>
      <c r="U2041" s="1">
        <v>43479</v>
      </c>
      <c r="V2041" s="1">
        <v>43607</v>
      </c>
      <c r="W2041" t="s">
        <v>123</v>
      </c>
      <c r="X2041" t="s">
        <v>1929</v>
      </c>
      <c r="Y2041">
        <v>16</v>
      </c>
      <c r="Z2041">
        <v>16</v>
      </c>
      <c r="AA2041">
        <v>20</v>
      </c>
      <c r="AB2041">
        <v>80</v>
      </c>
      <c r="AC2041" t="s">
        <v>3659</v>
      </c>
      <c r="AD2041">
        <f>IF(ISBLANK(Source[[#This Row],[CrosslistID]]),1,1/COUNTIFS(Source[CrosslistID],Source[[#This Row],[CrosslistID]],Source[TermDesc],Source[[#This Row],[TermDesc]]))</f>
        <v>0.5</v>
      </c>
      <c r="AE2041">
        <v>18</v>
      </c>
      <c r="AF2041">
        <v>30</v>
      </c>
      <c r="AG2041">
        <v>60</v>
      </c>
      <c r="AH2041">
        <v>60</v>
      </c>
      <c r="AI2041">
        <v>1.0669999999999999</v>
      </c>
      <c r="AJ2041">
        <v>1.0669999999999999</v>
      </c>
      <c r="AK2041">
        <v>0.1</v>
      </c>
      <c r="AL20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41">
        <f>IF(AND(Source[[#This Row],[Credit_Noncredit]]="Noncredit",Source[[#This Row],[FTEF]]&gt;0),Source[[#This Row],[NC XLST FTES]]*525/(437.5*Source[[#This Row],[FTEF]]),0)</f>
        <v>0</v>
      </c>
      <c r="AN2041">
        <f>IF(Source[[#This Row],[Credit_Noncredit]]="Credit",Source[[#This Row],[Census Enrollment]],Source[[#This Row],[Noncredit Avg. Attendance]])</f>
        <v>16</v>
      </c>
    </row>
    <row r="2042" spans="1:40" x14ac:dyDescent="0.25">
      <c r="A2042" t="s">
        <v>4581</v>
      </c>
      <c r="B2042" t="s">
        <v>886</v>
      </c>
      <c r="C2042" t="s">
        <v>632</v>
      </c>
      <c r="D2042" t="s">
        <v>1475</v>
      </c>
      <c r="E2042" s="4">
        <v>36801</v>
      </c>
      <c r="F2042" s="4" t="s">
        <v>1502</v>
      </c>
      <c r="G2042" s="4" t="s">
        <v>3776</v>
      </c>
      <c r="H2042" t="str">
        <f>CONCATENATE(Source[[#This Row],[Subject]],TRIM(Source[[#This Row],[Course]]))</f>
        <v>PE236A</v>
      </c>
      <c r="I2042" t="str">
        <f>VLOOKUP(Source[[#This Row],[SubjCrse]],'Courses and Categories'!$E$2:$G$1816,3,FALSE)</f>
        <v>Credit PE/Dance Activity</v>
      </c>
      <c r="J2042">
        <v>2</v>
      </c>
      <c r="K2042" t="s">
        <v>3777</v>
      </c>
      <c r="L2042" t="s">
        <v>39</v>
      </c>
      <c r="M2042" t="s">
        <v>1063</v>
      </c>
      <c r="N2042" t="s">
        <v>91</v>
      </c>
      <c r="O2042">
        <v>1010</v>
      </c>
      <c r="P2042">
        <v>1200</v>
      </c>
      <c r="Q2042" t="s">
        <v>675</v>
      </c>
      <c r="R2042">
        <v>103</v>
      </c>
      <c r="S2042" t="s">
        <v>134</v>
      </c>
      <c r="T2042">
        <v>1</v>
      </c>
      <c r="U2042" s="1">
        <v>43479</v>
      </c>
      <c r="V2042" s="1">
        <v>43607</v>
      </c>
      <c r="W2042" t="s">
        <v>123</v>
      </c>
      <c r="X2042" t="s">
        <v>1929</v>
      </c>
      <c r="Y2042">
        <v>13</v>
      </c>
      <c r="Z2042">
        <v>13</v>
      </c>
      <c r="AA2042">
        <v>20</v>
      </c>
      <c r="AB2042">
        <v>65</v>
      </c>
      <c r="AC2042" t="s">
        <v>5396</v>
      </c>
      <c r="AD2042">
        <f>IF(ISBLANK(Source[[#This Row],[CrosslistID]]),1,1/COUNTIFS(Source[CrosslistID],Source[[#This Row],[CrosslistID]],Source[TermDesc],Source[[#This Row],[TermDesc]]))</f>
        <v>0.5</v>
      </c>
      <c r="AE2042">
        <v>21</v>
      </c>
      <c r="AF2042">
        <v>30</v>
      </c>
      <c r="AG2042">
        <v>70</v>
      </c>
      <c r="AH2042">
        <v>70</v>
      </c>
      <c r="AI2042">
        <v>0.8</v>
      </c>
      <c r="AJ2042">
        <v>0.86670000000000003</v>
      </c>
      <c r="AK2042">
        <v>0.1</v>
      </c>
      <c r="AL20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42">
        <f>IF(AND(Source[[#This Row],[Credit_Noncredit]]="Noncredit",Source[[#This Row],[FTEF]]&gt;0),Source[[#This Row],[NC XLST FTES]]*525/(437.5*Source[[#This Row],[FTEF]]),0)</f>
        <v>0</v>
      </c>
      <c r="AN2042">
        <f>IF(Source[[#This Row],[Credit_Noncredit]]="Credit",Source[[#This Row],[Census Enrollment]],Source[[#This Row],[Noncredit Avg. Attendance]])</f>
        <v>13</v>
      </c>
    </row>
    <row r="2043" spans="1:40" x14ac:dyDescent="0.25">
      <c r="A2043" t="s">
        <v>4581</v>
      </c>
      <c r="B2043" t="s">
        <v>886</v>
      </c>
      <c r="C2043" t="s">
        <v>632</v>
      </c>
      <c r="D2043" t="s">
        <v>1475</v>
      </c>
      <c r="E2043" s="4">
        <v>35779</v>
      </c>
      <c r="F2043" s="4" t="s">
        <v>1502</v>
      </c>
      <c r="G2043" s="4" t="s">
        <v>3776</v>
      </c>
      <c r="H2043" t="str">
        <f>CONCATENATE(Source[[#This Row],[Subject]],TRIM(Source[[#This Row],[Course]]))</f>
        <v>PE236A</v>
      </c>
      <c r="I2043" t="str">
        <f>VLOOKUP(Source[[#This Row],[SubjCrse]],'Courses and Categories'!$E$2:$G$1816,3,FALSE)</f>
        <v>Credit PE/Dance Activity</v>
      </c>
      <c r="J2043">
        <v>501</v>
      </c>
      <c r="K2043" t="s">
        <v>3777</v>
      </c>
      <c r="L2043" t="s">
        <v>87</v>
      </c>
      <c r="M2043" t="s">
        <v>1063</v>
      </c>
      <c r="N2043" t="s">
        <v>91</v>
      </c>
      <c r="O2043">
        <v>1810</v>
      </c>
      <c r="P2043">
        <v>2000</v>
      </c>
      <c r="Q2043" t="s">
        <v>675</v>
      </c>
      <c r="R2043">
        <v>103</v>
      </c>
      <c r="S2043" t="s">
        <v>134</v>
      </c>
      <c r="T2043">
        <v>1</v>
      </c>
      <c r="U2043" s="1">
        <v>43479</v>
      </c>
      <c r="V2043" s="1">
        <v>43607</v>
      </c>
      <c r="W2043" t="s">
        <v>123</v>
      </c>
      <c r="X2043" t="s">
        <v>1929</v>
      </c>
      <c r="Y2043">
        <v>16</v>
      </c>
      <c r="Z2043">
        <v>13</v>
      </c>
      <c r="AA2043">
        <v>20</v>
      </c>
      <c r="AB2043">
        <v>65</v>
      </c>
      <c r="AC2043" t="s">
        <v>1557</v>
      </c>
      <c r="AD2043">
        <f>IF(ISBLANK(Source[[#This Row],[CrosslistID]]),1,1/COUNTIFS(Source[CrosslistID],Source[[#This Row],[CrosslistID]],Source[TermDesc],Source[[#This Row],[TermDesc]]))</f>
        <v>0.5</v>
      </c>
      <c r="AE2043">
        <v>19</v>
      </c>
      <c r="AF2043">
        <v>30</v>
      </c>
      <c r="AG2043">
        <v>63.333300000000001</v>
      </c>
      <c r="AH2043">
        <v>63.333300000000001</v>
      </c>
      <c r="AI2043">
        <v>1.0669999999999999</v>
      </c>
      <c r="AJ2043">
        <v>1.0669999999999999</v>
      </c>
      <c r="AK2043">
        <v>0.1</v>
      </c>
      <c r="AL20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43">
        <f>IF(AND(Source[[#This Row],[Credit_Noncredit]]="Noncredit",Source[[#This Row],[FTEF]]&gt;0),Source[[#This Row],[NC XLST FTES]]*525/(437.5*Source[[#This Row],[FTEF]]),0)</f>
        <v>0</v>
      </c>
      <c r="AN2043">
        <f>IF(Source[[#This Row],[Credit_Noncredit]]="Credit",Source[[#This Row],[Census Enrollment]],Source[[#This Row],[Noncredit Avg. Attendance]])</f>
        <v>16</v>
      </c>
    </row>
    <row r="2044" spans="1:40" x14ac:dyDescent="0.25">
      <c r="A2044" t="s">
        <v>4581</v>
      </c>
      <c r="B2044" t="s">
        <v>886</v>
      </c>
      <c r="C2044" t="s">
        <v>632</v>
      </c>
      <c r="D2044" t="s">
        <v>1475</v>
      </c>
      <c r="E2044" s="4">
        <v>35777</v>
      </c>
      <c r="F2044" s="4" t="s">
        <v>1502</v>
      </c>
      <c r="G2044" s="4" t="s">
        <v>3776</v>
      </c>
      <c r="H2044" t="str">
        <f>CONCATENATE(Source[[#This Row],[Subject]],TRIM(Source[[#This Row],[Course]]))</f>
        <v>PE236A</v>
      </c>
      <c r="I2044" t="str">
        <f>VLOOKUP(Source[[#This Row],[SubjCrse]],'Courses and Categories'!$E$2:$G$1816,3,FALSE)</f>
        <v>Credit PE/Dance Activity</v>
      </c>
      <c r="J2044">
        <v>601</v>
      </c>
      <c r="K2044" t="s">
        <v>3777</v>
      </c>
      <c r="L2044" t="s">
        <v>50</v>
      </c>
      <c r="M2044" t="s">
        <v>1063</v>
      </c>
      <c r="N2044" t="s">
        <v>51</v>
      </c>
      <c r="O2044">
        <v>810</v>
      </c>
      <c r="P2044">
        <v>1000</v>
      </c>
      <c r="Q2044" t="s">
        <v>675</v>
      </c>
      <c r="R2044">
        <v>103</v>
      </c>
      <c r="S2044" t="s">
        <v>134</v>
      </c>
      <c r="T2044">
        <v>1</v>
      </c>
      <c r="U2044" s="1">
        <v>43479</v>
      </c>
      <c r="V2044" s="1">
        <v>43607</v>
      </c>
      <c r="W2044" t="s">
        <v>123</v>
      </c>
      <c r="X2044" t="s">
        <v>1929</v>
      </c>
      <c r="Y2044">
        <v>14</v>
      </c>
      <c r="Z2044">
        <v>13</v>
      </c>
      <c r="AA2044">
        <v>20</v>
      </c>
      <c r="AB2044">
        <v>65</v>
      </c>
      <c r="AC2044" t="s">
        <v>1552</v>
      </c>
      <c r="AD2044">
        <f>IF(ISBLANK(Source[[#This Row],[CrosslistID]]),1,1/COUNTIFS(Source[CrosslistID],Source[[#This Row],[CrosslistID]],Source[TermDesc],Source[[#This Row],[TermDesc]]))</f>
        <v>0.5</v>
      </c>
      <c r="AE2044">
        <v>18</v>
      </c>
      <c r="AF2044">
        <v>30</v>
      </c>
      <c r="AG2044">
        <v>60</v>
      </c>
      <c r="AH2044">
        <v>60</v>
      </c>
      <c r="AI2044">
        <v>0.93300000000000005</v>
      </c>
      <c r="AJ2044">
        <v>0.93300000000000005</v>
      </c>
      <c r="AK2044">
        <v>0.1</v>
      </c>
      <c r="AL20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44">
        <f>IF(AND(Source[[#This Row],[Credit_Noncredit]]="Noncredit",Source[[#This Row],[FTEF]]&gt;0),Source[[#This Row],[NC XLST FTES]]*525/(437.5*Source[[#This Row],[FTEF]]),0)</f>
        <v>0</v>
      </c>
      <c r="AN2044">
        <f>IF(Source[[#This Row],[Credit_Noncredit]]="Credit",Source[[#This Row],[Census Enrollment]],Source[[#This Row],[Noncredit Avg. Attendance]])</f>
        <v>14</v>
      </c>
    </row>
    <row r="2045" spans="1:40" x14ac:dyDescent="0.25">
      <c r="A2045" t="s">
        <v>4581</v>
      </c>
      <c r="B2045" t="s">
        <v>886</v>
      </c>
      <c r="C2045" t="s">
        <v>632</v>
      </c>
      <c r="D2045" t="s">
        <v>1475</v>
      </c>
      <c r="E2045" s="4">
        <v>35778</v>
      </c>
      <c r="F2045" s="4" t="s">
        <v>1502</v>
      </c>
      <c r="G2045" s="4" t="s">
        <v>3776</v>
      </c>
      <c r="H2045" t="str">
        <f>CONCATENATE(Source[[#This Row],[Subject]],TRIM(Source[[#This Row],[Course]]))</f>
        <v>PE236A</v>
      </c>
      <c r="I2045" t="str">
        <f>VLOOKUP(Source[[#This Row],[SubjCrse]],'Courses and Categories'!$E$2:$G$1816,3,FALSE)</f>
        <v>Credit PE/Dance Activity</v>
      </c>
      <c r="J2045">
        <v>602</v>
      </c>
      <c r="K2045" t="s">
        <v>3777</v>
      </c>
      <c r="L2045" t="s">
        <v>50</v>
      </c>
      <c r="M2045" t="s">
        <v>1063</v>
      </c>
      <c r="N2045" t="s">
        <v>51</v>
      </c>
      <c r="O2045">
        <v>1010</v>
      </c>
      <c r="P2045">
        <v>1200</v>
      </c>
      <c r="Q2045" t="s">
        <v>675</v>
      </c>
      <c r="R2045">
        <v>103</v>
      </c>
      <c r="S2045" t="s">
        <v>134</v>
      </c>
      <c r="T2045">
        <v>1</v>
      </c>
      <c r="U2045" s="1">
        <v>43479</v>
      </c>
      <c r="V2045" s="1">
        <v>43607</v>
      </c>
      <c r="W2045" t="s">
        <v>123</v>
      </c>
      <c r="X2045" t="s">
        <v>1929</v>
      </c>
      <c r="Y2045">
        <v>20</v>
      </c>
      <c r="Z2045">
        <v>20</v>
      </c>
      <c r="AA2045">
        <v>20</v>
      </c>
      <c r="AB2045">
        <v>100</v>
      </c>
      <c r="AC2045" t="s">
        <v>1617</v>
      </c>
      <c r="AD2045">
        <f>IF(ISBLANK(Source[[#This Row],[CrosslistID]]),1,1/COUNTIFS(Source[CrosslistID],Source[[#This Row],[CrosslistID]],Source[TermDesc],Source[[#This Row],[TermDesc]]))</f>
        <v>0.5</v>
      </c>
      <c r="AE2045">
        <v>27</v>
      </c>
      <c r="AF2045">
        <v>30</v>
      </c>
      <c r="AG2045">
        <v>90</v>
      </c>
      <c r="AH2045">
        <v>90</v>
      </c>
      <c r="AI2045">
        <v>1.2669999999999999</v>
      </c>
      <c r="AJ2045">
        <v>1.3337000000000001</v>
      </c>
      <c r="AK2045">
        <v>0.1</v>
      </c>
      <c r="AL20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45">
        <f>IF(AND(Source[[#This Row],[Credit_Noncredit]]="Noncredit",Source[[#This Row],[FTEF]]&gt;0),Source[[#This Row],[NC XLST FTES]]*525/(437.5*Source[[#This Row],[FTEF]]),0)</f>
        <v>0</v>
      </c>
      <c r="AN2045">
        <f>IF(Source[[#This Row],[Credit_Noncredit]]="Credit",Source[[#This Row],[Census Enrollment]],Source[[#This Row],[Noncredit Avg. Attendance]])</f>
        <v>20</v>
      </c>
    </row>
    <row r="2046" spans="1:40" x14ac:dyDescent="0.25">
      <c r="A2046" t="s">
        <v>4581</v>
      </c>
      <c r="B2046" t="s">
        <v>886</v>
      </c>
      <c r="C2046" t="s">
        <v>632</v>
      </c>
      <c r="D2046" t="s">
        <v>1475</v>
      </c>
      <c r="E2046" s="4">
        <v>36802</v>
      </c>
      <c r="F2046" s="4" t="s">
        <v>1502</v>
      </c>
      <c r="G2046" s="4" t="s">
        <v>3779</v>
      </c>
      <c r="H2046" t="str">
        <f>CONCATENATE(Source[[#This Row],[Subject]],TRIM(Source[[#This Row],[Course]]))</f>
        <v>PE236B</v>
      </c>
      <c r="I2046" t="str">
        <f>VLOOKUP(Source[[#This Row],[SubjCrse]],'Courses and Categories'!$E$2:$G$1816,3,FALSE)</f>
        <v>Credit PE/Dance Activity</v>
      </c>
      <c r="J2046">
        <v>1</v>
      </c>
      <c r="K2046" t="s">
        <v>3780</v>
      </c>
      <c r="L2046" t="s">
        <v>39</v>
      </c>
      <c r="M2046" t="s">
        <v>1063</v>
      </c>
      <c r="N2046" t="s">
        <v>91</v>
      </c>
      <c r="O2046">
        <v>810</v>
      </c>
      <c r="P2046">
        <v>1000</v>
      </c>
      <c r="Q2046" t="s">
        <v>675</v>
      </c>
      <c r="R2046">
        <v>103</v>
      </c>
      <c r="S2046" t="s">
        <v>134</v>
      </c>
      <c r="T2046">
        <v>1</v>
      </c>
      <c r="U2046" s="1">
        <v>43479</v>
      </c>
      <c r="V2046" s="1">
        <v>43607</v>
      </c>
      <c r="W2046" t="s">
        <v>123</v>
      </c>
      <c r="X2046" t="s">
        <v>1929</v>
      </c>
      <c r="Y2046">
        <v>3</v>
      </c>
      <c r="Z2046">
        <v>2</v>
      </c>
      <c r="AA2046">
        <v>10</v>
      </c>
      <c r="AB2046">
        <v>20</v>
      </c>
      <c r="AC2046" t="s">
        <v>3659</v>
      </c>
      <c r="AD2046">
        <f>IF(ISBLANK(Source[[#This Row],[CrosslistID]]),1,1/COUNTIFS(Source[CrosslistID],Source[[#This Row],[CrosslistID]],Source[TermDesc],Source[[#This Row],[TermDesc]]))</f>
        <v>0.5</v>
      </c>
      <c r="AE2046">
        <v>18</v>
      </c>
      <c r="AF2046">
        <v>30</v>
      </c>
      <c r="AG2046">
        <v>60</v>
      </c>
      <c r="AH2046">
        <v>60</v>
      </c>
      <c r="AI2046">
        <v>0.2</v>
      </c>
      <c r="AJ2046">
        <v>0.2</v>
      </c>
      <c r="AK2046">
        <v>0</v>
      </c>
      <c r="AL20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46">
        <f>IF(AND(Source[[#This Row],[Credit_Noncredit]]="Noncredit",Source[[#This Row],[FTEF]]&gt;0),Source[[#This Row],[NC XLST FTES]]*525/(437.5*Source[[#This Row],[FTEF]]),0)</f>
        <v>0</v>
      </c>
      <c r="AN2046">
        <f>IF(Source[[#This Row],[Credit_Noncredit]]="Credit",Source[[#This Row],[Census Enrollment]],Source[[#This Row],[Noncredit Avg. Attendance]])</f>
        <v>3</v>
      </c>
    </row>
    <row r="2047" spans="1:40" x14ac:dyDescent="0.25">
      <c r="A2047" t="s">
        <v>4581</v>
      </c>
      <c r="B2047" t="s">
        <v>886</v>
      </c>
      <c r="C2047" t="s">
        <v>632</v>
      </c>
      <c r="D2047" t="s">
        <v>1475</v>
      </c>
      <c r="E2047" s="4">
        <v>36803</v>
      </c>
      <c r="F2047" s="4" t="s">
        <v>1502</v>
      </c>
      <c r="G2047" s="4" t="s">
        <v>3779</v>
      </c>
      <c r="H2047" t="str">
        <f>CONCATENATE(Source[[#This Row],[Subject]],TRIM(Source[[#This Row],[Course]]))</f>
        <v>PE236B</v>
      </c>
      <c r="I2047" t="str">
        <f>VLOOKUP(Source[[#This Row],[SubjCrse]],'Courses and Categories'!$E$2:$G$1816,3,FALSE)</f>
        <v>Credit PE/Dance Activity</v>
      </c>
      <c r="J2047">
        <v>2</v>
      </c>
      <c r="K2047" t="s">
        <v>3780</v>
      </c>
      <c r="L2047" t="s">
        <v>39</v>
      </c>
      <c r="M2047" t="s">
        <v>1063</v>
      </c>
      <c r="N2047" t="s">
        <v>91</v>
      </c>
      <c r="O2047">
        <v>1010</v>
      </c>
      <c r="P2047">
        <v>1200</v>
      </c>
      <c r="Q2047" t="s">
        <v>675</v>
      </c>
      <c r="R2047">
        <v>103</v>
      </c>
      <c r="S2047" t="s">
        <v>134</v>
      </c>
      <c r="T2047">
        <v>1</v>
      </c>
      <c r="U2047" s="1">
        <v>43479</v>
      </c>
      <c r="V2047" s="1">
        <v>43607</v>
      </c>
      <c r="W2047" t="s">
        <v>123</v>
      </c>
      <c r="X2047" t="s">
        <v>1929</v>
      </c>
      <c r="Y2047">
        <v>8</v>
      </c>
      <c r="Z2047">
        <v>8</v>
      </c>
      <c r="AA2047">
        <v>10</v>
      </c>
      <c r="AB2047">
        <v>80</v>
      </c>
      <c r="AC2047" t="s">
        <v>5396</v>
      </c>
      <c r="AD2047">
        <f>IF(ISBLANK(Source[[#This Row],[CrosslistID]]),1,1/COUNTIFS(Source[CrosslistID],Source[[#This Row],[CrosslistID]],Source[TermDesc],Source[[#This Row],[TermDesc]]))</f>
        <v>0.5</v>
      </c>
      <c r="AE2047">
        <v>21</v>
      </c>
      <c r="AF2047">
        <v>30</v>
      </c>
      <c r="AG2047">
        <v>70</v>
      </c>
      <c r="AH2047">
        <v>70</v>
      </c>
      <c r="AI2047">
        <v>0.46700000000000003</v>
      </c>
      <c r="AJ2047">
        <v>0.53369999999999995</v>
      </c>
      <c r="AK2047">
        <v>0</v>
      </c>
      <c r="AL20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47">
        <f>IF(AND(Source[[#This Row],[Credit_Noncredit]]="Noncredit",Source[[#This Row],[FTEF]]&gt;0),Source[[#This Row],[NC XLST FTES]]*525/(437.5*Source[[#This Row],[FTEF]]),0)</f>
        <v>0</v>
      </c>
      <c r="AN2047">
        <f>IF(Source[[#This Row],[Credit_Noncredit]]="Credit",Source[[#This Row],[Census Enrollment]],Source[[#This Row],[Noncredit Avg. Attendance]])</f>
        <v>8</v>
      </c>
    </row>
    <row r="2048" spans="1:40" x14ac:dyDescent="0.25">
      <c r="A2048" t="s">
        <v>4581</v>
      </c>
      <c r="B2048" t="s">
        <v>886</v>
      </c>
      <c r="C2048" t="s">
        <v>632</v>
      </c>
      <c r="D2048" t="s">
        <v>1475</v>
      </c>
      <c r="E2048" s="4">
        <v>35784</v>
      </c>
      <c r="F2048" s="4" t="s">
        <v>1502</v>
      </c>
      <c r="G2048" s="4" t="s">
        <v>3779</v>
      </c>
      <c r="H2048" t="str">
        <f>CONCATENATE(Source[[#This Row],[Subject]],TRIM(Source[[#This Row],[Course]]))</f>
        <v>PE236B</v>
      </c>
      <c r="I2048" t="str">
        <f>VLOOKUP(Source[[#This Row],[SubjCrse]],'Courses and Categories'!$E$2:$G$1816,3,FALSE)</f>
        <v>Credit PE/Dance Activity</v>
      </c>
      <c r="J2048">
        <v>501</v>
      </c>
      <c r="K2048" t="s">
        <v>3780</v>
      </c>
      <c r="L2048" t="s">
        <v>87</v>
      </c>
      <c r="M2048" t="s">
        <v>1063</v>
      </c>
      <c r="N2048" t="s">
        <v>91</v>
      </c>
      <c r="O2048">
        <v>1810</v>
      </c>
      <c r="P2048">
        <v>2000</v>
      </c>
      <c r="Q2048" t="s">
        <v>675</v>
      </c>
      <c r="R2048">
        <v>103</v>
      </c>
      <c r="S2048" t="s">
        <v>134</v>
      </c>
      <c r="T2048">
        <v>1</v>
      </c>
      <c r="U2048" s="1">
        <v>43479</v>
      </c>
      <c r="V2048" s="1">
        <v>43607</v>
      </c>
      <c r="W2048" t="s">
        <v>123</v>
      </c>
      <c r="X2048" t="s">
        <v>1929</v>
      </c>
      <c r="Y2048">
        <v>6</v>
      </c>
      <c r="Z2048">
        <v>6</v>
      </c>
      <c r="AA2048">
        <v>10</v>
      </c>
      <c r="AB2048">
        <v>60</v>
      </c>
      <c r="AC2048" t="s">
        <v>1557</v>
      </c>
      <c r="AD2048">
        <f>IF(ISBLANK(Source[[#This Row],[CrosslistID]]),1,1/COUNTIFS(Source[CrosslistID],Source[[#This Row],[CrosslistID]],Source[TermDesc],Source[[#This Row],[TermDesc]]))</f>
        <v>0.5</v>
      </c>
      <c r="AE2048">
        <v>19</v>
      </c>
      <c r="AF2048">
        <v>30</v>
      </c>
      <c r="AG2048">
        <v>63.333300000000001</v>
      </c>
      <c r="AH2048">
        <v>63.333300000000001</v>
      </c>
      <c r="AI2048">
        <v>0.4</v>
      </c>
      <c r="AJ2048">
        <v>0.4</v>
      </c>
      <c r="AK2048">
        <v>0</v>
      </c>
      <c r="AL20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48">
        <f>IF(AND(Source[[#This Row],[Credit_Noncredit]]="Noncredit",Source[[#This Row],[FTEF]]&gt;0),Source[[#This Row],[NC XLST FTES]]*525/(437.5*Source[[#This Row],[FTEF]]),0)</f>
        <v>0</v>
      </c>
      <c r="AN2048">
        <f>IF(Source[[#This Row],[Credit_Noncredit]]="Credit",Source[[#This Row],[Census Enrollment]],Source[[#This Row],[Noncredit Avg. Attendance]])</f>
        <v>6</v>
      </c>
    </row>
    <row r="2049" spans="1:40" x14ac:dyDescent="0.25">
      <c r="A2049" t="s">
        <v>4581</v>
      </c>
      <c r="B2049" t="s">
        <v>886</v>
      </c>
      <c r="C2049" t="s">
        <v>632</v>
      </c>
      <c r="D2049" t="s">
        <v>1475</v>
      </c>
      <c r="E2049" s="4">
        <v>35782</v>
      </c>
      <c r="F2049" s="4" t="s">
        <v>1502</v>
      </c>
      <c r="G2049" s="4" t="s">
        <v>3779</v>
      </c>
      <c r="H2049" t="str">
        <f>CONCATENATE(Source[[#This Row],[Subject]],TRIM(Source[[#This Row],[Course]]))</f>
        <v>PE236B</v>
      </c>
      <c r="I2049" t="str">
        <f>VLOOKUP(Source[[#This Row],[SubjCrse]],'Courses and Categories'!$E$2:$G$1816,3,FALSE)</f>
        <v>Credit PE/Dance Activity</v>
      </c>
      <c r="J2049">
        <v>601</v>
      </c>
      <c r="K2049" t="s">
        <v>3780</v>
      </c>
      <c r="L2049" t="s">
        <v>50</v>
      </c>
      <c r="M2049" t="s">
        <v>1063</v>
      </c>
      <c r="N2049" t="s">
        <v>51</v>
      </c>
      <c r="O2049">
        <v>810</v>
      </c>
      <c r="P2049">
        <v>1000</v>
      </c>
      <c r="Q2049" t="s">
        <v>675</v>
      </c>
      <c r="R2049">
        <v>103</v>
      </c>
      <c r="S2049" t="s">
        <v>134</v>
      </c>
      <c r="T2049">
        <v>1</v>
      </c>
      <c r="U2049" s="1">
        <v>43479</v>
      </c>
      <c r="V2049" s="1">
        <v>43607</v>
      </c>
      <c r="W2049" t="s">
        <v>123</v>
      </c>
      <c r="X2049" t="s">
        <v>1929</v>
      </c>
      <c r="Y2049">
        <v>5</v>
      </c>
      <c r="Z2049">
        <v>5</v>
      </c>
      <c r="AA2049">
        <v>10</v>
      </c>
      <c r="AB2049">
        <v>50</v>
      </c>
      <c r="AC2049" t="s">
        <v>1552</v>
      </c>
      <c r="AD2049">
        <f>IF(ISBLANK(Source[[#This Row],[CrosslistID]]),1,1/COUNTIFS(Source[CrosslistID],Source[[#This Row],[CrosslistID]],Source[TermDesc],Source[[#This Row],[TermDesc]]))</f>
        <v>0.5</v>
      </c>
      <c r="AE2049">
        <v>18</v>
      </c>
      <c r="AF2049">
        <v>30</v>
      </c>
      <c r="AG2049">
        <v>60</v>
      </c>
      <c r="AH2049">
        <v>60</v>
      </c>
      <c r="AI2049">
        <v>0.33300000000000002</v>
      </c>
      <c r="AJ2049">
        <v>0.33300000000000002</v>
      </c>
      <c r="AK2049">
        <v>0</v>
      </c>
      <c r="AL20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49">
        <f>IF(AND(Source[[#This Row],[Credit_Noncredit]]="Noncredit",Source[[#This Row],[FTEF]]&gt;0),Source[[#This Row],[NC XLST FTES]]*525/(437.5*Source[[#This Row],[FTEF]]),0)</f>
        <v>0</v>
      </c>
      <c r="AN2049">
        <f>IF(Source[[#This Row],[Credit_Noncredit]]="Credit",Source[[#This Row],[Census Enrollment]],Source[[#This Row],[Noncredit Avg. Attendance]])</f>
        <v>5</v>
      </c>
    </row>
    <row r="2050" spans="1:40" x14ac:dyDescent="0.25">
      <c r="A2050" t="s">
        <v>4581</v>
      </c>
      <c r="B2050" t="s">
        <v>886</v>
      </c>
      <c r="C2050" t="s">
        <v>632</v>
      </c>
      <c r="D2050" t="s">
        <v>1475</v>
      </c>
      <c r="E2050" s="4">
        <v>35783</v>
      </c>
      <c r="F2050" s="4" t="s">
        <v>1502</v>
      </c>
      <c r="G2050" s="4" t="s">
        <v>3779</v>
      </c>
      <c r="H2050" t="str">
        <f>CONCATENATE(Source[[#This Row],[Subject]],TRIM(Source[[#This Row],[Course]]))</f>
        <v>PE236B</v>
      </c>
      <c r="I2050" t="str">
        <f>VLOOKUP(Source[[#This Row],[SubjCrse]],'Courses and Categories'!$E$2:$G$1816,3,FALSE)</f>
        <v>Credit PE/Dance Activity</v>
      </c>
      <c r="J2050">
        <v>602</v>
      </c>
      <c r="K2050" t="s">
        <v>3780</v>
      </c>
      <c r="L2050" t="s">
        <v>50</v>
      </c>
      <c r="M2050" t="s">
        <v>1063</v>
      </c>
      <c r="N2050" t="s">
        <v>51</v>
      </c>
      <c r="O2050">
        <v>1010</v>
      </c>
      <c r="P2050">
        <v>1200</v>
      </c>
      <c r="Q2050" t="s">
        <v>675</v>
      </c>
      <c r="R2050">
        <v>103</v>
      </c>
      <c r="S2050" t="s">
        <v>134</v>
      </c>
      <c r="T2050">
        <v>1</v>
      </c>
      <c r="U2050" s="1">
        <v>43479</v>
      </c>
      <c r="V2050" s="1">
        <v>43607</v>
      </c>
      <c r="W2050" t="s">
        <v>123</v>
      </c>
      <c r="X2050" t="s">
        <v>1929</v>
      </c>
      <c r="Y2050">
        <v>7</v>
      </c>
      <c r="Z2050">
        <v>7</v>
      </c>
      <c r="AA2050">
        <v>10</v>
      </c>
      <c r="AB2050">
        <v>70</v>
      </c>
      <c r="AC2050" t="s">
        <v>1617</v>
      </c>
      <c r="AD2050">
        <f>IF(ISBLANK(Source[[#This Row],[CrosslistID]]),1,1/COUNTIFS(Source[CrosslistID],Source[[#This Row],[CrosslistID]],Source[TermDesc],Source[[#This Row],[TermDesc]]))</f>
        <v>0.5</v>
      </c>
      <c r="AE2050">
        <v>27</v>
      </c>
      <c r="AF2050">
        <v>30</v>
      </c>
      <c r="AG2050">
        <v>90</v>
      </c>
      <c r="AH2050">
        <v>90</v>
      </c>
      <c r="AI2050">
        <v>0.46700000000000003</v>
      </c>
      <c r="AJ2050">
        <v>0.46700000000000003</v>
      </c>
      <c r="AK2050">
        <v>0</v>
      </c>
      <c r="AL20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50">
        <f>IF(AND(Source[[#This Row],[Credit_Noncredit]]="Noncredit",Source[[#This Row],[FTEF]]&gt;0),Source[[#This Row],[NC XLST FTES]]*525/(437.5*Source[[#This Row],[FTEF]]),0)</f>
        <v>0</v>
      </c>
      <c r="AN2050">
        <f>IF(Source[[#This Row],[Credit_Noncredit]]="Credit",Source[[#This Row],[Census Enrollment]],Source[[#This Row],[Noncredit Avg. Attendance]])</f>
        <v>7</v>
      </c>
    </row>
    <row r="2051" spans="1:40" x14ac:dyDescent="0.25">
      <c r="A2051" t="s">
        <v>4581</v>
      </c>
      <c r="B2051" t="s">
        <v>886</v>
      </c>
      <c r="C2051" t="s">
        <v>632</v>
      </c>
      <c r="D2051" t="s">
        <v>1475</v>
      </c>
      <c r="E2051" s="4">
        <v>34577</v>
      </c>
      <c r="F2051" s="4" t="s">
        <v>1502</v>
      </c>
      <c r="G2051" s="4" t="s">
        <v>3781</v>
      </c>
      <c r="H2051" t="str">
        <f>CONCATENATE(Source[[#This Row],[Subject]],TRIM(Source[[#This Row],[Course]]))</f>
        <v>PE238A</v>
      </c>
      <c r="I2051" t="str">
        <f>VLOOKUP(Source[[#This Row],[SubjCrse]],'Courses and Categories'!$E$2:$G$1816,3,FALSE)</f>
        <v>Credit PE/Dance Activity</v>
      </c>
      <c r="J2051">
        <v>1</v>
      </c>
      <c r="K2051" t="s">
        <v>3782</v>
      </c>
      <c r="L2051" t="s">
        <v>39</v>
      </c>
      <c r="M2051" t="s">
        <v>1063</v>
      </c>
      <c r="N2051" t="s">
        <v>59</v>
      </c>
      <c r="O2051">
        <v>1010</v>
      </c>
      <c r="P2051">
        <v>1100</v>
      </c>
      <c r="Q2051" t="s">
        <v>5397</v>
      </c>
      <c r="R2051" t="s">
        <v>5398</v>
      </c>
      <c r="S2051" t="s">
        <v>134</v>
      </c>
      <c r="T2051">
        <v>1</v>
      </c>
      <c r="U2051" s="1">
        <v>43479</v>
      </c>
      <c r="V2051" s="1">
        <v>43607</v>
      </c>
      <c r="W2051" t="s">
        <v>1507</v>
      </c>
      <c r="X2051" t="s">
        <v>1929</v>
      </c>
      <c r="Y2051">
        <v>20</v>
      </c>
      <c r="Z2051">
        <v>20</v>
      </c>
      <c r="AA2051">
        <v>20</v>
      </c>
      <c r="AB2051">
        <v>100</v>
      </c>
      <c r="AC2051" t="s">
        <v>5399</v>
      </c>
      <c r="AD2051">
        <f>IF(ISBLANK(Source[[#This Row],[CrosslistID]]),1,1/COUNTIFS(Source[CrosslistID],Source[[#This Row],[CrosslistID]],Source[TermDesc],Source[[#This Row],[TermDesc]]))</f>
        <v>0.33333333333333331</v>
      </c>
      <c r="AE2051">
        <v>27</v>
      </c>
      <c r="AF2051">
        <v>30</v>
      </c>
      <c r="AG2051">
        <v>90</v>
      </c>
      <c r="AH2051">
        <v>90</v>
      </c>
      <c r="AI2051">
        <v>1.333</v>
      </c>
      <c r="AJ2051">
        <v>1.333</v>
      </c>
      <c r="AK2051">
        <v>0.1</v>
      </c>
      <c r="AL20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51">
        <f>IF(AND(Source[[#This Row],[Credit_Noncredit]]="Noncredit",Source[[#This Row],[FTEF]]&gt;0),Source[[#This Row],[NC XLST FTES]]*525/(437.5*Source[[#This Row],[FTEF]]),0)</f>
        <v>0</v>
      </c>
      <c r="AN2051">
        <f>IF(Source[[#This Row],[Credit_Noncredit]]="Credit",Source[[#This Row],[Census Enrollment]],Source[[#This Row],[Noncredit Avg. Attendance]])</f>
        <v>20</v>
      </c>
    </row>
    <row r="2052" spans="1:40" x14ac:dyDescent="0.25">
      <c r="A2052" t="s">
        <v>4581</v>
      </c>
      <c r="B2052" t="s">
        <v>886</v>
      </c>
      <c r="C2052" t="s">
        <v>632</v>
      </c>
      <c r="D2052" t="s">
        <v>1475</v>
      </c>
      <c r="E2052" s="4">
        <v>34578</v>
      </c>
      <c r="F2052" s="4" t="s">
        <v>1502</v>
      </c>
      <c r="G2052" s="4" t="s">
        <v>3781</v>
      </c>
      <c r="H2052" t="str">
        <f>CONCATENATE(Source[[#This Row],[Subject]],TRIM(Source[[#This Row],[Course]]))</f>
        <v>PE238A</v>
      </c>
      <c r="I2052" t="str">
        <f>VLOOKUP(Source[[#This Row],[SubjCrse]],'Courses and Categories'!$E$2:$G$1816,3,FALSE)</f>
        <v>Credit PE/Dance Activity</v>
      </c>
      <c r="J2052">
        <v>2</v>
      </c>
      <c r="K2052" t="s">
        <v>3782</v>
      </c>
      <c r="L2052" t="s">
        <v>39</v>
      </c>
      <c r="M2052" t="s">
        <v>1063</v>
      </c>
      <c r="N2052" t="s">
        <v>105</v>
      </c>
      <c r="O2052">
        <v>1110</v>
      </c>
      <c r="P2052">
        <v>1200</v>
      </c>
      <c r="Q2052" t="s">
        <v>675</v>
      </c>
      <c r="R2052" t="s">
        <v>3783</v>
      </c>
      <c r="S2052" t="s">
        <v>134</v>
      </c>
      <c r="T2052">
        <v>1</v>
      </c>
      <c r="U2052" s="1">
        <v>43479</v>
      </c>
      <c r="V2052" s="1">
        <v>43607</v>
      </c>
      <c r="W2052" t="s">
        <v>158</v>
      </c>
      <c r="X2052" t="s">
        <v>1929</v>
      </c>
      <c r="Y2052">
        <v>13</v>
      </c>
      <c r="Z2052">
        <v>13</v>
      </c>
      <c r="AA2052">
        <v>20</v>
      </c>
      <c r="AB2052">
        <v>65</v>
      </c>
      <c r="AC2052" t="s">
        <v>1586</v>
      </c>
      <c r="AD2052">
        <f>IF(ISBLANK(Source[[#This Row],[CrosslistID]]),1,1/COUNTIFS(Source[CrosslistID],Source[[#This Row],[CrosslistID]],Source[TermDesc],Source[[#This Row],[TermDesc]]))</f>
        <v>0.33333333333333331</v>
      </c>
      <c r="AE2052">
        <v>23</v>
      </c>
      <c r="AF2052">
        <v>30</v>
      </c>
      <c r="AG2052">
        <v>76.666700000000006</v>
      </c>
      <c r="AH2052">
        <v>76.666700000000006</v>
      </c>
      <c r="AI2052">
        <v>0.86699999999999999</v>
      </c>
      <c r="AJ2052">
        <v>0.86699999999999999</v>
      </c>
      <c r="AK2052">
        <v>0.1</v>
      </c>
      <c r="AL20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52">
        <f>IF(AND(Source[[#This Row],[Credit_Noncredit]]="Noncredit",Source[[#This Row],[FTEF]]&gt;0),Source[[#This Row],[NC XLST FTES]]*525/(437.5*Source[[#This Row],[FTEF]]),0)</f>
        <v>0</v>
      </c>
      <c r="AN2052">
        <f>IF(Source[[#This Row],[Credit_Noncredit]]="Credit",Source[[#This Row],[Census Enrollment]],Source[[#This Row],[Noncredit Avg. Attendance]])</f>
        <v>13</v>
      </c>
    </row>
    <row r="2053" spans="1:40" x14ac:dyDescent="0.25">
      <c r="A2053" t="s">
        <v>4581</v>
      </c>
      <c r="B2053" t="s">
        <v>886</v>
      </c>
      <c r="C2053" t="s">
        <v>632</v>
      </c>
      <c r="D2053" t="s">
        <v>1475</v>
      </c>
      <c r="E2053" s="4">
        <v>34609</v>
      </c>
      <c r="F2053" s="4" t="s">
        <v>1502</v>
      </c>
      <c r="G2053" s="4" t="s">
        <v>3781</v>
      </c>
      <c r="H2053" t="str">
        <f>CONCATENATE(Source[[#This Row],[Subject]],TRIM(Source[[#This Row],[Course]]))</f>
        <v>PE238A</v>
      </c>
      <c r="I2053" t="str">
        <f>VLOOKUP(Source[[#This Row],[SubjCrse]],'Courses and Categories'!$E$2:$G$1816,3,FALSE)</f>
        <v>Credit PE/Dance Activity</v>
      </c>
      <c r="J2053">
        <v>601</v>
      </c>
      <c r="K2053" t="s">
        <v>3782</v>
      </c>
      <c r="L2053" t="s">
        <v>50</v>
      </c>
      <c r="M2053" t="s">
        <v>1063</v>
      </c>
      <c r="N2053" t="s">
        <v>51</v>
      </c>
      <c r="O2053">
        <v>810</v>
      </c>
      <c r="P2053">
        <v>1000</v>
      </c>
      <c r="Q2053" t="s">
        <v>5397</v>
      </c>
      <c r="R2053" t="s">
        <v>5398</v>
      </c>
      <c r="S2053" t="s">
        <v>134</v>
      </c>
      <c r="T2053">
        <v>1</v>
      </c>
      <c r="U2053" s="1">
        <v>43479</v>
      </c>
      <c r="V2053" s="1">
        <v>43607</v>
      </c>
      <c r="W2053" t="s">
        <v>158</v>
      </c>
      <c r="X2053" t="s">
        <v>1929</v>
      </c>
      <c r="Y2053">
        <v>15</v>
      </c>
      <c r="Z2053">
        <v>14</v>
      </c>
      <c r="AA2053">
        <v>20</v>
      </c>
      <c r="AB2053">
        <v>70</v>
      </c>
      <c r="AC2053" t="s">
        <v>1502</v>
      </c>
      <c r="AD2053">
        <f>IF(ISBLANK(Source[[#This Row],[CrosslistID]]),1,1/COUNTIFS(Source[CrosslistID],Source[[#This Row],[CrosslistID]],Source[TermDesc],Source[[#This Row],[TermDesc]]))</f>
        <v>0.33333333333333331</v>
      </c>
      <c r="AE2053">
        <v>28</v>
      </c>
      <c r="AF2053">
        <v>30</v>
      </c>
      <c r="AG2053">
        <v>93.333299999999994</v>
      </c>
      <c r="AH2053">
        <v>93.333299999999994</v>
      </c>
      <c r="AI2053">
        <v>0.93300000000000005</v>
      </c>
      <c r="AJ2053">
        <v>0.99960000000000004</v>
      </c>
      <c r="AK2053">
        <v>0.1</v>
      </c>
      <c r="AL20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53">
        <f>IF(AND(Source[[#This Row],[Credit_Noncredit]]="Noncredit",Source[[#This Row],[FTEF]]&gt;0),Source[[#This Row],[NC XLST FTES]]*525/(437.5*Source[[#This Row],[FTEF]]),0)</f>
        <v>0</v>
      </c>
      <c r="AN2053">
        <f>IF(Source[[#This Row],[Credit_Noncredit]]="Credit",Source[[#This Row],[Census Enrollment]],Source[[#This Row],[Noncredit Avg. Attendance]])</f>
        <v>15</v>
      </c>
    </row>
    <row r="2054" spans="1:40" x14ac:dyDescent="0.25">
      <c r="A2054" t="s">
        <v>4581</v>
      </c>
      <c r="B2054" t="s">
        <v>886</v>
      </c>
      <c r="C2054" t="s">
        <v>632</v>
      </c>
      <c r="D2054" t="s">
        <v>1475</v>
      </c>
      <c r="E2054" s="4">
        <v>35749</v>
      </c>
      <c r="F2054" s="4" t="s">
        <v>1502</v>
      </c>
      <c r="G2054" s="4" t="s">
        <v>1567</v>
      </c>
      <c r="H2054" t="str">
        <f>CONCATENATE(Source[[#This Row],[Subject]],TRIM(Source[[#This Row],[Course]]))</f>
        <v>PE238B</v>
      </c>
      <c r="I2054" t="str">
        <f>VLOOKUP(Source[[#This Row],[SubjCrse]],'Courses and Categories'!$E$2:$G$1816,3,FALSE)</f>
        <v>Credit PE/Dance Activity</v>
      </c>
      <c r="J2054">
        <v>1</v>
      </c>
      <c r="K2054" t="s">
        <v>1568</v>
      </c>
      <c r="L2054" t="s">
        <v>39</v>
      </c>
      <c r="M2054" t="s">
        <v>1063</v>
      </c>
      <c r="N2054" t="s">
        <v>59</v>
      </c>
      <c r="O2054">
        <v>1010</v>
      </c>
      <c r="P2054">
        <v>1100</v>
      </c>
      <c r="Q2054" t="s">
        <v>5397</v>
      </c>
      <c r="R2054" t="s">
        <v>5398</v>
      </c>
      <c r="S2054" t="s">
        <v>134</v>
      </c>
      <c r="T2054">
        <v>1</v>
      </c>
      <c r="U2054" s="1">
        <v>43479</v>
      </c>
      <c r="V2054" s="1">
        <v>43607</v>
      </c>
      <c r="W2054" t="s">
        <v>1507</v>
      </c>
      <c r="X2054" t="s">
        <v>1929</v>
      </c>
      <c r="Y2054">
        <v>3</v>
      </c>
      <c r="Z2054">
        <v>3</v>
      </c>
      <c r="AA2054">
        <v>15</v>
      </c>
      <c r="AB2054">
        <v>20</v>
      </c>
      <c r="AC2054" t="s">
        <v>5399</v>
      </c>
      <c r="AD2054">
        <f>IF(ISBLANK(Source[[#This Row],[CrosslistID]]),1,1/COUNTIFS(Source[CrosslistID],Source[[#This Row],[CrosslistID]],Source[TermDesc],Source[[#This Row],[TermDesc]]))</f>
        <v>0.33333333333333331</v>
      </c>
      <c r="AE2054">
        <v>27</v>
      </c>
      <c r="AF2054">
        <v>30</v>
      </c>
      <c r="AG2054">
        <v>90</v>
      </c>
      <c r="AH2054">
        <v>90</v>
      </c>
      <c r="AI2054">
        <v>0.2</v>
      </c>
      <c r="AJ2054">
        <v>0.2</v>
      </c>
      <c r="AK2054">
        <v>0</v>
      </c>
      <c r="AL20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54">
        <f>IF(AND(Source[[#This Row],[Credit_Noncredit]]="Noncredit",Source[[#This Row],[FTEF]]&gt;0),Source[[#This Row],[NC XLST FTES]]*525/(437.5*Source[[#This Row],[FTEF]]),0)</f>
        <v>0</v>
      </c>
      <c r="AN2054">
        <f>IF(Source[[#This Row],[Credit_Noncredit]]="Credit",Source[[#This Row],[Census Enrollment]],Source[[#This Row],[Noncredit Avg. Attendance]])</f>
        <v>3</v>
      </c>
    </row>
    <row r="2055" spans="1:40" x14ac:dyDescent="0.25">
      <c r="A2055" t="s">
        <v>4581</v>
      </c>
      <c r="B2055" t="s">
        <v>886</v>
      </c>
      <c r="C2055" t="s">
        <v>632</v>
      </c>
      <c r="D2055" t="s">
        <v>1475</v>
      </c>
      <c r="E2055" s="4">
        <v>35750</v>
      </c>
      <c r="F2055" s="4" t="s">
        <v>1502</v>
      </c>
      <c r="G2055" s="4" t="s">
        <v>1567</v>
      </c>
      <c r="H2055" t="str">
        <f>CONCATENATE(Source[[#This Row],[Subject]],TRIM(Source[[#This Row],[Course]]))</f>
        <v>PE238B</v>
      </c>
      <c r="I2055" t="str">
        <f>VLOOKUP(Source[[#This Row],[SubjCrse]],'Courses and Categories'!$E$2:$G$1816,3,FALSE)</f>
        <v>Credit PE/Dance Activity</v>
      </c>
      <c r="J2055">
        <v>2</v>
      </c>
      <c r="K2055" t="s">
        <v>1568</v>
      </c>
      <c r="L2055" t="s">
        <v>39</v>
      </c>
      <c r="M2055" t="s">
        <v>1063</v>
      </c>
      <c r="N2055" t="s">
        <v>105</v>
      </c>
      <c r="O2055">
        <v>1110</v>
      </c>
      <c r="P2055">
        <v>1200</v>
      </c>
      <c r="Q2055" t="s">
        <v>675</v>
      </c>
      <c r="R2055" t="s">
        <v>3783</v>
      </c>
      <c r="S2055" t="s">
        <v>134</v>
      </c>
      <c r="T2055">
        <v>1</v>
      </c>
      <c r="U2055" s="1">
        <v>43479</v>
      </c>
      <c r="V2055" s="1">
        <v>43607</v>
      </c>
      <c r="W2055" t="s">
        <v>158</v>
      </c>
      <c r="X2055" t="s">
        <v>1929</v>
      </c>
      <c r="Y2055">
        <v>7</v>
      </c>
      <c r="Z2055">
        <v>7</v>
      </c>
      <c r="AA2055">
        <v>10</v>
      </c>
      <c r="AB2055">
        <v>70</v>
      </c>
      <c r="AC2055" t="s">
        <v>1586</v>
      </c>
      <c r="AD2055">
        <f>IF(ISBLANK(Source[[#This Row],[CrosslistID]]),1,1/COUNTIFS(Source[CrosslistID],Source[[#This Row],[CrosslistID]],Source[TermDesc],Source[[#This Row],[TermDesc]]))</f>
        <v>0.33333333333333331</v>
      </c>
      <c r="AE2055">
        <v>23</v>
      </c>
      <c r="AF2055">
        <v>30</v>
      </c>
      <c r="AG2055">
        <v>76.666700000000006</v>
      </c>
      <c r="AH2055">
        <v>76.666700000000006</v>
      </c>
      <c r="AI2055">
        <v>0.33300000000000002</v>
      </c>
      <c r="AJ2055">
        <v>0.4662</v>
      </c>
      <c r="AK2055">
        <v>0</v>
      </c>
      <c r="AL20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55">
        <f>IF(AND(Source[[#This Row],[Credit_Noncredit]]="Noncredit",Source[[#This Row],[FTEF]]&gt;0),Source[[#This Row],[NC XLST FTES]]*525/(437.5*Source[[#This Row],[FTEF]]),0)</f>
        <v>0</v>
      </c>
      <c r="AN2055">
        <f>IF(Source[[#This Row],[Credit_Noncredit]]="Credit",Source[[#This Row],[Census Enrollment]],Source[[#This Row],[Noncredit Avg. Attendance]])</f>
        <v>7</v>
      </c>
    </row>
    <row r="2056" spans="1:40" x14ac:dyDescent="0.25">
      <c r="A2056" t="s">
        <v>4581</v>
      </c>
      <c r="B2056" t="s">
        <v>886</v>
      </c>
      <c r="C2056" t="s">
        <v>632</v>
      </c>
      <c r="D2056" t="s">
        <v>1475</v>
      </c>
      <c r="E2056" s="4">
        <v>35751</v>
      </c>
      <c r="F2056" s="4" t="s">
        <v>1502</v>
      </c>
      <c r="G2056" s="4" t="s">
        <v>1567</v>
      </c>
      <c r="H2056" t="str">
        <f>CONCATENATE(Source[[#This Row],[Subject]],TRIM(Source[[#This Row],[Course]]))</f>
        <v>PE238B</v>
      </c>
      <c r="I2056" t="str">
        <f>VLOOKUP(Source[[#This Row],[SubjCrse]],'Courses and Categories'!$E$2:$G$1816,3,FALSE)</f>
        <v>Credit PE/Dance Activity</v>
      </c>
      <c r="J2056">
        <v>601</v>
      </c>
      <c r="K2056" t="s">
        <v>1568</v>
      </c>
      <c r="L2056" t="s">
        <v>50</v>
      </c>
      <c r="M2056" t="s">
        <v>1063</v>
      </c>
      <c r="N2056" t="s">
        <v>51</v>
      </c>
      <c r="O2056">
        <v>810</v>
      </c>
      <c r="P2056">
        <v>1000</v>
      </c>
      <c r="Q2056" t="s">
        <v>5397</v>
      </c>
      <c r="R2056" t="s">
        <v>5398</v>
      </c>
      <c r="S2056" t="s">
        <v>134</v>
      </c>
      <c r="T2056">
        <v>1</v>
      </c>
      <c r="U2056" s="1">
        <v>43479</v>
      </c>
      <c r="V2056" s="1">
        <v>43607</v>
      </c>
      <c r="W2056" t="s">
        <v>158</v>
      </c>
      <c r="X2056" t="s">
        <v>1929</v>
      </c>
      <c r="Y2056">
        <v>8</v>
      </c>
      <c r="Z2056">
        <v>8</v>
      </c>
      <c r="AA2056">
        <v>10</v>
      </c>
      <c r="AB2056">
        <v>80</v>
      </c>
      <c r="AC2056" t="s">
        <v>1502</v>
      </c>
      <c r="AD2056">
        <f>IF(ISBLANK(Source[[#This Row],[CrosslistID]]),1,1/COUNTIFS(Source[CrosslistID],Source[[#This Row],[CrosslistID]],Source[TermDesc],Source[[#This Row],[TermDesc]]))</f>
        <v>0.33333333333333331</v>
      </c>
      <c r="AE2056">
        <v>28</v>
      </c>
      <c r="AF2056">
        <v>30</v>
      </c>
      <c r="AG2056">
        <v>93.333299999999994</v>
      </c>
      <c r="AH2056">
        <v>93.333299999999994</v>
      </c>
      <c r="AI2056">
        <v>0.53300000000000003</v>
      </c>
      <c r="AJ2056">
        <v>0.53300000000000003</v>
      </c>
      <c r="AK2056">
        <v>0</v>
      </c>
      <c r="AL20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56">
        <f>IF(AND(Source[[#This Row],[Credit_Noncredit]]="Noncredit",Source[[#This Row],[FTEF]]&gt;0),Source[[#This Row],[NC XLST FTES]]*525/(437.5*Source[[#This Row],[FTEF]]),0)</f>
        <v>0</v>
      </c>
      <c r="AN2056">
        <f>IF(Source[[#This Row],[Credit_Noncredit]]="Credit",Source[[#This Row],[Census Enrollment]],Source[[#This Row],[Noncredit Avg. Attendance]])</f>
        <v>8</v>
      </c>
    </row>
    <row r="2057" spans="1:40" x14ac:dyDescent="0.25">
      <c r="A2057" t="s">
        <v>4581</v>
      </c>
      <c r="B2057" t="s">
        <v>886</v>
      </c>
      <c r="C2057" t="s">
        <v>632</v>
      </c>
      <c r="D2057" t="s">
        <v>1475</v>
      </c>
      <c r="E2057" s="4">
        <v>39165</v>
      </c>
      <c r="F2057" s="4" t="s">
        <v>1502</v>
      </c>
      <c r="G2057" s="4" t="s">
        <v>5400</v>
      </c>
      <c r="H2057" t="str">
        <f>CONCATENATE(Source[[#This Row],[Subject]],TRIM(Source[[#This Row],[Course]]))</f>
        <v>PE238C</v>
      </c>
      <c r="I2057" t="str">
        <f>VLOOKUP(Source[[#This Row],[SubjCrse]],'Courses and Categories'!$E$2:$G$1816,3,FALSE)</f>
        <v>Credit PE/Dance Activity</v>
      </c>
      <c r="J2057">
        <v>1</v>
      </c>
      <c r="K2057" t="s">
        <v>5401</v>
      </c>
      <c r="L2057" t="s">
        <v>39</v>
      </c>
      <c r="M2057" t="s">
        <v>1063</v>
      </c>
      <c r="N2057" t="s">
        <v>59</v>
      </c>
      <c r="O2057">
        <v>1010</v>
      </c>
      <c r="P2057">
        <v>1100</v>
      </c>
      <c r="Q2057" t="s">
        <v>675</v>
      </c>
      <c r="R2057" t="s">
        <v>3783</v>
      </c>
      <c r="S2057" t="s">
        <v>134</v>
      </c>
      <c r="T2057">
        <v>1</v>
      </c>
      <c r="U2057" s="1">
        <v>43479</v>
      </c>
      <c r="V2057" s="1">
        <v>43607</v>
      </c>
      <c r="W2057" t="s">
        <v>1507</v>
      </c>
      <c r="X2057" t="s">
        <v>1929</v>
      </c>
      <c r="Y2057">
        <v>4</v>
      </c>
      <c r="Z2057">
        <v>4</v>
      </c>
      <c r="AA2057">
        <v>15</v>
      </c>
      <c r="AB2057">
        <v>26.666699999999999</v>
      </c>
      <c r="AC2057" t="s">
        <v>5399</v>
      </c>
      <c r="AD2057">
        <f>IF(ISBLANK(Source[[#This Row],[CrosslistID]]),1,1/COUNTIFS(Source[CrosslistID],Source[[#This Row],[CrosslistID]],Source[TermDesc],Source[[#This Row],[TermDesc]]))</f>
        <v>0.33333333333333331</v>
      </c>
      <c r="AE2057">
        <v>27</v>
      </c>
      <c r="AF2057">
        <v>30</v>
      </c>
      <c r="AG2057">
        <v>90</v>
      </c>
      <c r="AH2057">
        <v>90</v>
      </c>
      <c r="AI2057">
        <v>0.26700000000000002</v>
      </c>
      <c r="AJ2057">
        <v>0.26700000000000002</v>
      </c>
      <c r="AK2057">
        <v>0</v>
      </c>
      <c r="AL20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57">
        <f>IF(AND(Source[[#This Row],[Credit_Noncredit]]="Noncredit",Source[[#This Row],[FTEF]]&gt;0),Source[[#This Row],[NC XLST FTES]]*525/(437.5*Source[[#This Row],[FTEF]]),0)</f>
        <v>0</v>
      </c>
      <c r="AN2057">
        <f>IF(Source[[#This Row],[Credit_Noncredit]]="Credit",Source[[#This Row],[Census Enrollment]],Source[[#This Row],[Noncredit Avg. Attendance]])</f>
        <v>4</v>
      </c>
    </row>
    <row r="2058" spans="1:40" x14ac:dyDescent="0.25">
      <c r="A2058" t="s">
        <v>4581</v>
      </c>
      <c r="B2058" t="s">
        <v>886</v>
      </c>
      <c r="C2058" t="s">
        <v>632</v>
      </c>
      <c r="D2058" t="s">
        <v>1475</v>
      </c>
      <c r="E2058" s="4">
        <v>39166</v>
      </c>
      <c r="F2058" s="4" t="s">
        <v>1502</v>
      </c>
      <c r="G2058" s="4" t="s">
        <v>5400</v>
      </c>
      <c r="H2058" t="str">
        <f>CONCATENATE(Source[[#This Row],[Subject]],TRIM(Source[[#This Row],[Course]]))</f>
        <v>PE238C</v>
      </c>
      <c r="I2058" t="str">
        <f>VLOOKUP(Source[[#This Row],[SubjCrse]],'Courses and Categories'!$E$2:$G$1816,3,FALSE)</f>
        <v>Credit PE/Dance Activity</v>
      </c>
      <c r="J2058">
        <v>2</v>
      </c>
      <c r="K2058" t="s">
        <v>5401</v>
      </c>
      <c r="L2058" t="s">
        <v>39</v>
      </c>
      <c r="M2058" t="s">
        <v>1063</v>
      </c>
      <c r="N2058" t="s">
        <v>105</v>
      </c>
      <c r="O2058">
        <v>1110</v>
      </c>
      <c r="P2058">
        <v>1200</v>
      </c>
      <c r="Q2058" t="s">
        <v>675</v>
      </c>
      <c r="R2058" t="s">
        <v>3783</v>
      </c>
      <c r="S2058" t="s">
        <v>134</v>
      </c>
      <c r="T2058">
        <v>1</v>
      </c>
      <c r="U2058" s="1">
        <v>43479</v>
      </c>
      <c r="V2058" s="1">
        <v>43607</v>
      </c>
      <c r="W2058" t="s">
        <v>158</v>
      </c>
      <c r="X2058" t="s">
        <v>1929</v>
      </c>
      <c r="Y2058">
        <v>4</v>
      </c>
      <c r="Z2058">
        <v>3</v>
      </c>
      <c r="AA2058">
        <v>8</v>
      </c>
      <c r="AB2058">
        <v>37.5</v>
      </c>
      <c r="AC2058" t="s">
        <v>1586</v>
      </c>
      <c r="AD2058">
        <f>IF(ISBLANK(Source[[#This Row],[CrosslistID]]),1,1/COUNTIFS(Source[CrosslistID],Source[[#This Row],[CrosslistID]],Source[TermDesc],Source[[#This Row],[TermDesc]]))</f>
        <v>0.33333333333333331</v>
      </c>
      <c r="AE2058">
        <v>23</v>
      </c>
      <c r="AF2058">
        <v>30</v>
      </c>
      <c r="AG2058">
        <v>76.666700000000006</v>
      </c>
      <c r="AH2058">
        <v>76.666700000000006</v>
      </c>
      <c r="AI2058">
        <v>0.26700000000000002</v>
      </c>
      <c r="AJ2058">
        <v>0.26700000000000002</v>
      </c>
      <c r="AK2058">
        <v>0</v>
      </c>
      <c r="AL20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58">
        <f>IF(AND(Source[[#This Row],[Credit_Noncredit]]="Noncredit",Source[[#This Row],[FTEF]]&gt;0),Source[[#This Row],[NC XLST FTES]]*525/(437.5*Source[[#This Row],[FTEF]]),0)</f>
        <v>0</v>
      </c>
      <c r="AN2058">
        <f>IF(Source[[#This Row],[Credit_Noncredit]]="Credit",Source[[#This Row],[Census Enrollment]],Source[[#This Row],[Noncredit Avg. Attendance]])</f>
        <v>4</v>
      </c>
    </row>
    <row r="2059" spans="1:40" x14ac:dyDescent="0.25">
      <c r="A2059" t="s">
        <v>4581</v>
      </c>
      <c r="B2059" t="s">
        <v>886</v>
      </c>
      <c r="C2059" t="s">
        <v>632</v>
      </c>
      <c r="D2059" t="s">
        <v>1475</v>
      </c>
      <c r="E2059" s="4">
        <v>39167</v>
      </c>
      <c r="F2059" s="4" t="s">
        <v>1502</v>
      </c>
      <c r="G2059" s="4" t="s">
        <v>5400</v>
      </c>
      <c r="H2059" t="str">
        <f>CONCATENATE(Source[[#This Row],[Subject]],TRIM(Source[[#This Row],[Course]]))</f>
        <v>PE238C</v>
      </c>
      <c r="I2059" t="str">
        <f>VLOOKUP(Source[[#This Row],[SubjCrse]],'Courses and Categories'!$E$2:$G$1816,3,FALSE)</f>
        <v>Credit PE/Dance Activity</v>
      </c>
      <c r="J2059">
        <v>601</v>
      </c>
      <c r="K2059" t="s">
        <v>5401</v>
      </c>
      <c r="L2059" t="s">
        <v>50</v>
      </c>
      <c r="M2059" t="s">
        <v>1063</v>
      </c>
      <c r="N2059" t="s">
        <v>51</v>
      </c>
      <c r="O2059">
        <v>810</v>
      </c>
      <c r="P2059">
        <v>1000</v>
      </c>
      <c r="Q2059" t="s">
        <v>675</v>
      </c>
      <c r="R2059" t="s">
        <v>3783</v>
      </c>
      <c r="S2059" t="s">
        <v>134</v>
      </c>
      <c r="T2059">
        <v>1</v>
      </c>
      <c r="U2059" s="1">
        <v>43479</v>
      </c>
      <c r="V2059" s="1">
        <v>43607</v>
      </c>
      <c r="W2059" t="s">
        <v>158</v>
      </c>
      <c r="X2059" t="s">
        <v>1929</v>
      </c>
      <c r="Y2059">
        <v>5</v>
      </c>
      <c r="Z2059">
        <v>5</v>
      </c>
      <c r="AA2059">
        <v>8</v>
      </c>
      <c r="AB2059">
        <v>62.5</v>
      </c>
      <c r="AC2059" t="s">
        <v>1502</v>
      </c>
      <c r="AD2059">
        <f>IF(ISBLANK(Source[[#This Row],[CrosslistID]]),1,1/COUNTIFS(Source[CrosslistID],Source[[#This Row],[CrosslistID]],Source[TermDesc],Source[[#This Row],[TermDesc]]))</f>
        <v>0.33333333333333331</v>
      </c>
      <c r="AE2059">
        <v>28</v>
      </c>
      <c r="AF2059">
        <v>30</v>
      </c>
      <c r="AG2059">
        <v>93.333299999999994</v>
      </c>
      <c r="AH2059">
        <v>93.333299999999994</v>
      </c>
      <c r="AI2059">
        <v>0.2</v>
      </c>
      <c r="AJ2059">
        <v>0.33329999999999999</v>
      </c>
      <c r="AK2059">
        <v>0</v>
      </c>
      <c r="AL20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59">
        <f>IF(AND(Source[[#This Row],[Credit_Noncredit]]="Noncredit",Source[[#This Row],[FTEF]]&gt;0),Source[[#This Row],[NC XLST FTES]]*525/(437.5*Source[[#This Row],[FTEF]]),0)</f>
        <v>0</v>
      </c>
      <c r="AN2059">
        <f>IF(Source[[#This Row],[Credit_Noncredit]]="Credit",Source[[#This Row],[Census Enrollment]],Source[[#This Row],[Noncredit Avg. Attendance]])</f>
        <v>5</v>
      </c>
    </row>
    <row r="2060" spans="1:40" x14ac:dyDescent="0.25">
      <c r="A2060" t="s">
        <v>4581</v>
      </c>
      <c r="B2060" t="s">
        <v>886</v>
      </c>
      <c r="C2060" t="s">
        <v>632</v>
      </c>
      <c r="D2060" t="s">
        <v>1475</v>
      </c>
      <c r="E2060" s="4">
        <v>35582</v>
      </c>
      <c r="F2060" s="4" t="s">
        <v>1502</v>
      </c>
      <c r="G2060" s="4" t="s">
        <v>1570</v>
      </c>
      <c r="H2060" t="str">
        <f>CONCATENATE(Source[[#This Row],[Subject]],TRIM(Source[[#This Row],[Course]]))</f>
        <v>PE240A</v>
      </c>
      <c r="I2060" t="str">
        <f>VLOOKUP(Source[[#This Row],[SubjCrse]],'Courses and Categories'!$E$2:$G$1816,3,FALSE)</f>
        <v>Credit PE/Dance Activity</v>
      </c>
      <c r="J2060">
        <v>1</v>
      </c>
      <c r="K2060" t="s">
        <v>1571</v>
      </c>
      <c r="L2060" t="s">
        <v>39</v>
      </c>
      <c r="M2060" t="s">
        <v>1063</v>
      </c>
      <c r="N2060" t="s">
        <v>105</v>
      </c>
      <c r="O2060">
        <v>910</v>
      </c>
      <c r="P2060">
        <v>1000</v>
      </c>
      <c r="Q2060" t="s">
        <v>675</v>
      </c>
      <c r="R2060" t="s">
        <v>1572</v>
      </c>
      <c r="S2060" t="s">
        <v>134</v>
      </c>
      <c r="T2060">
        <v>1</v>
      </c>
      <c r="U2060" s="1">
        <v>43479</v>
      </c>
      <c r="V2060" s="1">
        <v>43607</v>
      </c>
      <c r="W2060" t="s">
        <v>669</v>
      </c>
      <c r="X2060" t="s">
        <v>1929</v>
      </c>
      <c r="Y2060">
        <v>17</v>
      </c>
      <c r="Z2060">
        <v>18</v>
      </c>
      <c r="AA2060">
        <v>20</v>
      </c>
      <c r="AB2060">
        <v>90</v>
      </c>
      <c r="AC2060" t="s">
        <v>3784</v>
      </c>
      <c r="AD2060">
        <f>IF(ISBLANK(Source[[#This Row],[CrosslistID]]),1,1/COUNTIFS(Source[CrosslistID],Source[[#This Row],[CrosslistID]],Source[TermDesc],Source[[#This Row],[TermDesc]]))</f>
        <v>0.5</v>
      </c>
      <c r="AE2060">
        <v>28</v>
      </c>
      <c r="AF2060">
        <v>30</v>
      </c>
      <c r="AG2060">
        <v>93.333299999999994</v>
      </c>
      <c r="AH2060">
        <v>93.333299999999994</v>
      </c>
      <c r="AI2060">
        <v>0.73299999999999998</v>
      </c>
      <c r="AJ2060">
        <v>1.1328</v>
      </c>
      <c r="AK2060">
        <v>0.1</v>
      </c>
      <c r="AL20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60">
        <f>IF(AND(Source[[#This Row],[Credit_Noncredit]]="Noncredit",Source[[#This Row],[FTEF]]&gt;0),Source[[#This Row],[NC XLST FTES]]*525/(437.5*Source[[#This Row],[FTEF]]),0)</f>
        <v>0</v>
      </c>
      <c r="AN2060">
        <f>IF(Source[[#This Row],[Credit_Noncredit]]="Credit",Source[[#This Row],[Census Enrollment]],Source[[#This Row],[Noncredit Avg. Attendance]])</f>
        <v>17</v>
      </c>
    </row>
    <row r="2061" spans="1:40" x14ac:dyDescent="0.25">
      <c r="A2061" t="s">
        <v>4581</v>
      </c>
      <c r="B2061" t="s">
        <v>886</v>
      </c>
      <c r="C2061" t="s">
        <v>632</v>
      </c>
      <c r="D2061" t="s">
        <v>1475</v>
      </c>
      <c r="E2061" s="4">
        <v>35585</v>
      </c>
      <c r="F2061" s="4" t="s">
        <v>1502</v>
      </c>
      <c r="G2061" s="4" t="s">
        <v>1570</v>
      </c>
      <c r="H2061" t="str">
        <f>CONCATENATE(Source[[#This Row],[Subject]],TRIM(Source[[#This Row],[Course]]))</f>
        <v>PE240A</v>
      </c>
      <c r="I2061" t="str">
        <f>VLOOKUP(Source[[#This Row],[SubjCrse]],'Courses and Categories'!$E$2:$G$1816,3,FALSE)</f>
        <v>Credit PE/Dance Activity</v>
      </c>
      <c r="J2061">
        <v>2</v>
      </c>
      <c r="K2061" t="s">
        <v>1571</v>
      </c>
      <c r="L2061" t="s">
        <v>39</v>
      </c>
      <c r="M2061" t="s">
        <v>1063</v>
      </c>
      <c r="N2061" t="s">
        <v>185</v>
      </c>
      <c r="O2061">
        <v>1010</v>
      </c>
      <c r="P2061">
        <v>1200</v>
      </c>
      <c r="Q2061" t="s">
        <v>675</v>
      </c>
      <c r="R2061" t="s">
        <v>1572</v>
      </c>
      <c r="S2061" t="s">
        <v>134</v>
      </c>
      <c r="T2061">
        <v>1</v>
      </c>
      <c r="U2061" s="1">
        <v>43479</v>
      </c>
      <c r="V2061" s="1">
        <v>43607</v>
      </c>
      <c r="W2061" t="s">
        <v>3698</v>
      </c>
      <c r="X2061" t="s">
        <v>1929</v>
      </c>
      <c r="Y2061">
        <v>24</v>
      </c>
      <c r="Z2061">
        <v>24</v>
      </c>
      <c r="AA2061">
        <v>20</v>
      </c>
      <c r="AB2061">
        <v>120</v>
      </c>
      <c r="AC2061" t="s">
        <v>3786</v>
      </c>
      <c r="AD2061">
        <f>IF(ISBLANK(Source[[#This Row],[CrosslistID]]),1,1/COUNTIFS(Source[CrosslistID],Source[[#This Row],[CrosslistID]],Source[TermDesc],Source[[#This Row],[TermDesc]]))</f>
        <v>0.5</v>
      </c>
      <c r="AE2061">
        <v>28</v>
      </c>
      <c r="AF2061">
        <v>30</v>
      </c>
      <c r="AG2061">
        <v>93.333299999999994</v>
      </c>
      <c r="AH2061">
        <v>93.333299999999994</v>
      </c>
      <c r="AI2061">
        <v>1.5329999999999999</v>
      </c>
      <c r="AJ2061">
        <v>1.5996999999999999</v>
      </c>
      <c r="AK2061">
        <v>0.1</v>
      </c>
      <c r="AL20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61">
        <f>IF(AND(Source[[#This Row],[Credit_Noncredit]]="Noncredit",Source[[#This Row],[FTEF]]&gt;0),Source[[#This Row],[NC XLST FTES]]*525/(437.5*Source[[#This Row],[FTEF]]),0)</f>
        <v>0</v>
      </c>
      <c r="AN2061">
        <f>IF(Source[[#This Row],[Credit_Noncredit]]="Credit",Source[[#This Row],[Census Enrollment]],Source[[#This Row],[Noncredit Avg. Attendance]])</f>
        <v>24</v>
      </c>
    </row>
    <row r="2062" spans="1:40" x14ac:dyDescent="0.25">
      <c r="A2062" t="s">
        <v>4581</v>
      </c>
      <c r="B2062" t="s">
        <v>886</v>
      </c>
      <c r="C2062" t="s">
        <v>632</v>
      </c>
      <c r="D2062" t="s">
        <v>1475</v>
      </c>
      <c r="E2062" s="4">
        <v>35587</v>
      </c>
      <c r="F2062" s="4" t="s">
        <v>1502</v>
      </c>
      <c r="G2062" s="4" t="s">
        <v>1570</v>
      </c>
      <c r="H2062" t="str">
        <f>CONCATENATE(Source[[#This Row],[Subject]],TRIM(Source[[#This Row],[Course]]))</f>
        <v>PE240A</v>
      </c>
      <c r="I2062" t="str">
        <f>VLOOKUP(Source[[#This Row],[SubjCrse]],'Courses and Categories'!$E$2:$G$1816,3,FALSE)</f>
        <v>Credit PE/Dance Activity</v>
      </c>
      <c r="J2062">
        <v>401</v>
      </c>
      <c r="K2062" t="s">
        <v>1571</v>
      </c>
      <c r="L2062" t="s">
        <v>87</v>
      </c>
      <c r="M2062" t="s">
        <v>1063</v>
      </c>
      <c r="N2062" t="s">
        <v>105</v>
      </c>
      <c r="O2062">
        <v>1810</v>
      </c>
      <c r="P2062">
        <v>2000</v>
      </c>
      <c r="Q2062" t="s">
        <v>675</v>
      </c>
      <c r="R2062" t="s">
        <v>1572</v>
      </c>
      <c r="S2062" t="s">
        <v>134</v>
      </c>
      <c r="T2062" t="s">
        <v>44</v>
      </c>
      <c r="U2062" s="1">
        <v>43542</v>
      </c>
      <c r="V2062" s="1">
        <v>43607</v>
      </c>
      <c r="W2062" t="s">
        <v>5402</v>
      </c>
      <c r="X2062" t="s">
        <v>905</v>
      </c>
      <c r="Y2062">
        <v>16</v>
      </c>
      <c r="Z2062">
        <v>15</v>
      </c>
      <c r="AA2062">
        <v>20</v>
      </c>
      <c r="AB2062">
        <v>75</v>
      </c>
      <c r="AC2062" t="s">
        <v>1588</v>
      </c>
      <c r="AD2062">
        <f>IF(ISBLANK(Source[[#This Row],[CrosslistID]]),1,1/COUNTIFS(Source[CrosslistID],Source[[#This Row],[CrosslistID]],Source[TermDesc],Source[[#This Row],[TermDesc]]))</f>
        <v>0.33333333333333331</v>
      </c>
      <c r="AE2062">
        <v>32</v>
      </c>
      <c r="AF2062">
        <v>30</v>
      </c>
      <c r="AG2062">
        <v>106.66670000000001</v>
      </c>
      <c r="AH2062">
        <v>106.66670000000001</v>
      </c>
      <c r="AI2062">
        <v>1.097</v>
      </c>
      <c r="AJ2062">
        <v>1.097</v>
      </c>
      <c r="AK2062">
        <v>0.1</v>
      </c>
      <c r="AL20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62">
        <f>IF(AND(Source[[#This Row],[Credit_Noncredit]]="Noncredit",Source[[#This Row],[FTEF]]&gt;0),Source[[#This Row],[NC XLST FTES]]*525/(437.5*Source[[#This Row],[FTEF]]),0)</f>
        <v>0</v>
      </c>
      <c r="AN2062">
        <f>IF(Source[[#This Row],[Credit_Noncredit]]="Credit",Source[[#This Row],[Census Enrollment]],Source[[#This Row],[Noncredit Avg. Attendance]])</f>
        <v>16</v>
      </c>
    </row>
    <row r="2063" spans="1:40" x14ac:dyDescent="0.25">
      <c r="A2063" t="s">
        <v>4581</v>
      </c>
      <c r="B2063" t="s">
        <v>886</v>
      </c>
      <c r="C2063" t="s">
        <v>632</v>
      </c>
      <c r="D2063" t="s">
        <v>1475</v>
      </c>
      <c r="E2063" s="4">
        <v>35589</v>
      </c>
      <c r="F2063" s="4" t="s">
        <v>1502</v>
      </c>
      <c r="G2063" s="4" t="s">
        <v>1570</v>
      </c>
      <c r="H2063" t="str">
        <f>CONCATENATE(Source[[#This Row],[Subject]],TRIM(Source[[#This Row],[Course]]))</f>
        <v>PE240A</v>
      </c>
      <c r="I2063" t="str">
        <f>VLOOKUP(Source[[#This Row],[SubjCrse]],'Courses and Categories'!$E$2:$G$1816,3,FALSE)</f>
        <v>Credit PE/Dance Activity</v>
      </c>
      <c r="J2063">
        <v>602</v>
      </c>
      <c r="K2063" t="s">
        <v>1571</v>
      </c>
      <c r="L2063" t="s">
        <v>50</v>
      </c>
      <c r="M2063" t="s">
        <v>1063</v>
      </c>
      <c r="N2063" t="s">
        <v>51</v>
      </c>
      <c r="O2063">
        <v>1010</v>
      </c>
      <c r="P2063">
        <v>1200</v>
      </c>
      <c r="Q2063" t="s">
        <v>675</v>
      </c>
      <c r="R2063" t="s">
        <v>1572</v>
      </c>
      <c r="S2063" t="s">
        <v>134</v>
      </c>
      <c r="T2063">
        <v>1</v>
      </c>
      <c r="U2063" s="1">
        <v>43479</v>
      </c>
      <c r="V2063" s="1">
        <v>43607</v>
      </c>
      <c r="W2063" t="s">
        <v>669</v>
      </c>
      <c r="X2063" t="s">
        <v>1929</v>
      </c>
      <c r="Y2063">
        <v>19</v>
      </c>
      <c r="Z2063">
        <v>18</v>
      </c>
      <c r="AA2063">
        <v>20</v>
      </c>
      <c r="AB2063">
        <v>90</v>
      </c>
      <c r="AC2063" t="s">
        <v>1594</v>
      </c>
      <c r="AD2063">
        <f>IF(ISBLANK(Source[[#This Row],[CrosslistID]]),1,1/COUNTIFS(Source[CrosslistID],Source[[#This Row],[CrosslistID]],Source[TermDesc],Source[[#This Row],[TermDesc]]))</f>
        <v>0.5</v>
      </c>
      <c r="AE2063">
        <v>26</v>
      </c>
      <c r="AF2063">
        <v>35</v>
      </c>
      <c r="AG2063">
        <v>74.285700000000006</v>
      </c>
      <c r="AH2063">
        <v>74.285700000000006</v>
      </c>
      <c r="AI2063">
        <v>1.2</v>
      </c>
      <c r="AJ2063">
        <v>1.2666999999999999</v>
      </c>
      <c r="AK2063">
        <v>0.1</v>
      </c>
      <c r="AL20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63">
        <f>IF(AND(Source[[#This Row],[Credit_Noncredit]]="Noncredit",Source[[#This Row],[FTEF]]&gt;0),Source[[#This Row],[NC XLST FTES]]*525/(437.5*Source[[#This Row],[FTEF]]),0)</f>
        <v>0</v>
      </c>
      <c r="AN2063">
        <f>IF(Source[[#This Row],[Credit_Noncredit]]="Credit",Source[[#This Row],[Census Enrollment]],Source[[#This Row],[Noncredit Avg. Attendance]])</f>
        <v>19</v>
      </c>
    </row>
    <row r="2064" spans="1:40" x14ac:dyDescent="0.25">
      <c r="A2064" t="s">
        <v>4581</v>
      </c>
      <c r="B2064" t="s">
        <v>886</v>
      </c>
      <c r="C2064" t="s">
        <v>632</v>
      </c>
      <c r="D2064" t="s">
        <v>1475</v>
      </c>
      <c r="E2064" s="4">
        <v>35564</v>
      </c>
      <c r="F2064" s="4" t="s">
        <v>1502</v>
      </c>
      <c r="G2064" s="4" t="s">
        <v>3789</v>
      </c>
      <c r="H2064" t="str">
        <f>CONCATENATE(Source[[#This Row],[Subject]],TRIM(Source[[#This Row],[Course]]))</f>
        <v>PE240B</v>
      </c>
      <c r="I2064" t="str">
        <f>VLOOKUP(Source[[#This Row],[SubjCrse]],'Courses and Categories'!$E$2:$G$1816,3,FALSE)</f>
        <v>Credit PE/Dance Activity</v>
      </c>
      <c r="J2064">
        <v>1</v>
      </c>
      <c r="K2064" t="s">
        <v>3790</v>
      </c>
      <c r="L2064" t="s">
        <v>39</v>
      </c>
      <c r="M2064" t="s">
        <v>1063</v>
      </c>
      <c r="N2064" t="s">
        <v>105</v>
      </c>
      <c r="O2064">
        <v>910</v>
      </c>
      <c r="P2064">
        <v>1000</v>
      </c>
      <c r="Q2064" t="s">
        <v>675</v>
      </c>
      <c r="R2064" t="s">
        <v>1572</v>
      </c>
      <c r="S2064" t="s">
        <v>134</v>
      </c>
      <c r="T2064">
        <v>1</v>
      </c>
      <c r="U2064" s="1">
        <v>43479</v>
      </c>
      <c r="V2064" s="1">
        <v>43607</v>
      </c>
      <c r="W2064" t="s">
        <v>669</v>
      </c>
      <c r="X2064" t="s">
        <v>1929</v>
      </c>
      <c r="Y2064">
        <v>10</v>
      </c>
      <c r="Z2064">
        <v>10</v>
      </c>
      <c r="AA2064">
        <v>10</v>
      </c>
      <c r="AB2064">
        <v>100</v>
      </c>
      <c r="AC2064" t="s">
        <v>3784</v>
      </c>
      <c r="AD2064">
        <f>IF(ISBLANK(Source[[#This Row],[CrosslistID]]),1,1/COUNTIFS(Source[CrosslistID],Source[[#This Row],[CrosslistID]],Source[TermDesc],Source[[#This Row],[TermDesc]]))</f>
        <v>0.5</v>
      </c>
      <c r="AE2064">
        <v>28</v>
      </c>
      <c r="AF2064">
        <v>30</v>
      </c>
      <c r="AG2064">
        <v>93.333299999999994</v>
      </c>
      <c r="AH2064">
        <v>93.333299999999994</v>
      </c>
      <c r="AI2064">
        <v>0.6</v>
      </c>
      <c r="AJ2064">
        <v>0.66669999999999996</v>
      </c>
      <c r="AK2064">
        <v>0</v>
      </c>
      <c r="AL20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64">
        <f>IF(AND(Source[[#This Row],[Credit_Noncredit]]="Noncredit",Source[[#This Row],[FTEF]]&gt;0),Source[[#This Row],[NC XLST FTES]]*525/(437.5*Source[[#This Row],[FTEF]]),0)</f>
        <v>0</v>
      </c>
      <c r="AN2064">
        <f>IF(Source[[#This Row],[Credit_Noncredit]]="Credit",Source[[#This Row],[Census Enrollment]],Source[[#This Row],[Noncredit Avg. Attendance]])</f>
        <v>10</v>
      </c>
    </row>
    <row r="2065" spans="1:40" x14ac:dyDescent="0.25">
      <c r="A2065" t="s">
        <v>4581</v>
      </c>
      <c r="B2065" t="s">
        <v>886</v>
      </c>
      <c r="C2065" t="s">
        <v>632</v>
      </c>
      <c r="D2065" t="s">
        <v>1475</v>
      </c>
      <c r="E2065" s="4">
        <v>35595</v>
      </c>
      <c r="F2065" s="4" t="s">
        <v>1502</v>
      </c>
      <c r="G2065" s="4" t="s">
        <v>3789</v>
      </c>
      <c r="H2065" t="str">
        <f>CONCATENATE(Source[[#This Row],[Subject]],TRIM(Source[[#This Row],[Course]]))</f>
        <v>PE240B</v>
      </c>
      <c r="I2065" t="str">
        <f>VLOOKUP(Source[[#This Row],[SubjCrse]],'Courses and Categories'!$E$2:$G$1816,3,FALSE)</f>
        <v>Credit PE/Dance Activity</v>
      </c>
      <c r="J2065">
        <v>4</v>
      </c>
      <c r="K2065" t="s">
        <v>3790</v>
      </c>
      <c r="L2065" t="s">
        <v>39</v>
      </c>
      <c r="M2065" t="s">
        <v>1063</v>
      </c>
      <c r="N2065" t="s">
        <v>41</v>
      </c>
      <c r="O2065">
        <v>1010</v>
      </c>
      <c r="P2065">
        <v>1200</v>
      </c>
      <c r="Q2065" t="s">
        <v>675</v>
      </c>
      <c r="R2065" t="s">
        <v>1572</v>
      </c>
      <c r="S2065" t="s">
        <v>134</v>
      </c>
      <c r="T2065">
        <v>1</v>
      </c>
      <c r="U2065" s="1">
        <v>43479</v>
      </c>
      <c r="V2065" s="1">
        <v>43607</v>
      </c>
      <c r="W2065" t="s">
        <v>3698</v>
      </c>
      <c r="X2065" t="s">
        <v>1929</v>
      </c>
      <c r="Y2065">
        <v>11</v>
      </c>
      <c r="Z2065">
        <v>11</v>
      </c>
      <c r="AA2065">
        <v>15</v>
      </c>
      <c r="AB2065">
        <v>73.333299999999994</v>
      </c>
      <c r="AC2065" t="s">
        <v>3793</v>
      </c>
      <c r="AD2065">
        <f>IF(ISBLANK(Source[[#This Row],[CrosslistID]]),1,1/COUNTIFS(Source[CrosslistID],Source[[#This Row],[CrosslistID]],Source[TermDesc],Source[[#This Row],[TermDesc]]))</f>
        <v>0.5</v>
      </c>
      <c r="AE2065">
        <v>25</v>
      </c>
      <c r="AF2065">
        <v>20</v>
      </c>
      <c r="AG2065">
        <v>125</v>
      </c>
      <c r="AH2065">
        <v>125</v>
      </c>
      <c r="AI2065">
        <v>0.73299999999999998</v>
      </c>
      <c r="AJ2065">
        <v>0.73299999999999998</v>
      </c>
      <c r="AK2065">
        <v>0.1</v>
      </c>
      <c r="AL20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65">
        <f>IF(AND(Source[[#This Row],[Credit_Noncredit]]="Noncredit",Source[[#This Row],[FTEF]]&gt;0),Source[[#This Row],[NC XLST FTES]]*525/(437.5*Source[[#This Row],[FTEF]]),0)</f>
        <v>0</v>
      </c>
      <c r="AN2065">
        <f>IF(Source[[#This Row],[Credit_Noncredit]]="Credit",Source[[#This Row],[Census Enrollment]],Source[[#This Row],[Noncredit Avg. Attendance]])</f>
        <v>11</v>
      </c>
    </row>
    <row r="2066" spans="1:40" x14ac:dyDescent="0.25">
      <c r="A2066" t="s">
        <v>4581</v>
      </c>
      <c r="B2066" t="s">
        <v>886</v>
      </c>
      <c r="C2066" t="s">
        <v>632</v>
      </c>
      <c r="D2066" t="s">
        <v>1475</v>
      </c>
      <c r="E2066" s="4">
        <v>37467</v>
      </c>
      <c r="F2066" s="4" t="s">
        <v>1502</v>
      </c>
      <c r="G2066" s="4" t="s">
        <v>3789</v>
      </c>
      <c r="H2066" t="str">
        <f>CONCATENATE(Source[[#This Row],[Subject]],TRIM(Source[[#This Row],[Course]]))</f>
        <v>PE240B</v>
      </c>
      <c r="I2066" t="str">
        <f>VLOOKUP(Source[[#This Row],[SubjCrse]],'Courses and Categories'!$E$2:$G$1816,3,FALSE)</f>
        <v>Credit PE/Dance Activity</v>
      </c>
      <c r="J2066">
        <v>5</v>
      </c>
      <c r="K2066" t="s">
        <v>3790</v>
      </c>
      <c r="L2066" t="s">
        <v>39</v>
      </c>
      <c r="M2066" t="s">
        <v>1063</v>
      </c>
      <c r="N2066" t="s">
        <v>185</v>
      </c>
      <c r="O2066">
        <v>1010</v>
      </c>
      <c r="P2066">
        <v>1200</v>
      </c>
      <c r="Q2066" t="s">
        <v>675</v>
      </c>
      <c r="R2066" t="s">
        <v>1572</v>
      </c>
      <c r="S2066" t="s">
        <v>134</v>
      </c>
      <c r="T2066">
        <v>1</v>
      </c>
      <c r="U2066" s="1">
        <v>43479</v>
      </c>
      <c r="V2066" s="1">
        <v>43607</v>
      </c>
      <c r="W2066" t="s">
        <v>3698</v>
      </c>
      <c r="X2066" t="s">
        <v>1929</v>
      </c>
      <c r="Y2066">
        <v>4</v>
      </c>
      <c r="Z2066">
        <v>4</v>
      </c>
      <c r="AA2066">
        <v>10</v>
      </c>
      <c r="AB2066">
        <v>40</v>
      </c>
      <c r="AC2066" t="s">
        <v>3786</v>
      </c>
      <c r="AD2066">
        <f>IF(ISBLANK(Source[[#This Row],[CrosslistID]]),1,1/COUNTIFS(Source[CrosslistID],Source[[#This Row],[CrosslistID]],Source[TermDesc],Source[[#This Row],[TermDesc]]))</f>
        <v>0.5</v>
      </c>
      <c r="AE2066">
        <v>28</v>
      </c>
      <c r="AF2066">
        <v>30</v>
      </c>
      <c r="AG2066">
        <v>93.333299999999994</v>
      </c>
      <c r="AH2066">
        <v>93.333299999999994</v>
      </c>
      <c r="AI2066">
        <v>0.26700000000000002</v>
      </c>
      <c r="AJ2066">
        <v>0.26700000000000002</v>
      </c>
      <c r="AK2066">
        <v>0</v>
      </c>
      <c r="AL20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66">
        <f>IF(AND(Source[[#This Row],[Credit_Noncredit]]="Noncredit",Source[[#This Row],[FTEF]]&gt;0),Source[[#This Row],[NC XLST FTES]]*525/(437.5*Source[[#This Row],[FTEF]]),0)</f>
        <v>0</v>
      </c>
      <c r="AN2066">
        <f>IF(Source[[#This Row],[Credit_Noncredit]]="Credit",Source[[#This Row],[Census Enrollment]],Source[[#This Row],[Noncredit Avg. Attendance]])</f>
        <v>4</v>
      </c>
    </row>
    <row r="2067" spans="1:40" x14ac:dyDescent="0.25">
      <c r="A2067" t="s">
        <v>4581</v>
      </c>
      <c r="B2067" t="s">
        <v>886</v>
      </c>
      <c r="C2067" t="s">
        <v>632</v>
      </c>
      <c r="D2067" t="s">
        <v>1475</v>
      </c>
      <c r="E2067" s="4">
        <v>38368</v>
      </c>
      <c r="F2067" s="4" t="s">
        <v>1502</v>
      </c>
      <c r="G2067" s="4" t="s">
        <v>3789</v>
      </c>
      <c r="H2067" t="str">
        <f>CONCATENATE(Source[[#This Row],[Subject]],TRIM(Source[[#This Row],[Course]]))</f>
        <v>PE240B</v>
      </c>
      <c r="I2067" t="str">
        <f>VLOOKUP(Source[[#This Row],[SubjCrse]],'Courses and Categories'!$E$2:$G$1816,3,FALSE)</f>
        <v>Credit PE/Dance Activity</v>
      </c>
      <c r="J2067">
        <v>6</v>
      </c>
      <c r="K2067" t="s">
        <v>3790</v>
      </c>
      <c r="L2067" t="s">
        <v>39</v>
      </c>
      <c r="M2067" t="s">
        <v>1063</v>
      </c>
      <c r="N2067" t="s">
        <v>91</v>
      </c>
      <c r="O2067">
        <v>1010</v>
      </c>
      <c r="P2067">
        <v>1200</v>
      </c>
      <c r="Q2067" t="s">
        <v>675</v>
      </c>
      <c r="R2067" t="s">
        <v>1572</v>
      </c>
      <c r="S2067" t="s">
        <v>134</v>
      </c>
      <c r="T2067">
        <v>1</v>
      </c>
      <c r="U2067" s="1">
        <v>43479</v>
      </c>
      <c r="V2067" s="1">
        <v>43607</v>
      </c>
      <c r="W2067" t="s">
        <v>3698</v>
      </c>
      <c r="X2067" t="s">
        <v>1929</v>
      </c>
      <c r="Y2067">
        <v>10</v>
      </c>
      <c r="Z2067">
        <v>10</v>
      </c>
      <c r="AA2067">
        <v>10</v>
      </c>
      <c r="AB2067">
        <v>100</v>
      </c>
      <c r="AC2067" t="s">
        <v>5403</v>
      </c>
      <c r="AD2067">
        <f>IF(ISBLANK(Source[[#This Row],[CrosslistID]]),1,1/COUNTIFS(Source[CrosslistID],Source[[#This Row],[CrosslistID]],Source[TermDesc],Source[[#This Row],[TermDesc]]))</f>
        <v>0.5</v>
      </c>
      <c r="AE2067">
        <v>24</v>
      </c>
      <c r="AF2067">
        <v>30</v>
      </c>
      <c r="AG2067">
        <v>80</v>
      </c>
      <c r="AH2067">
        <v>80</v>
      </c>
      <c r="AI2067">
        <v>0.53300000000000003</v>
      </c>
      <c r="AJ2067">
        <v>0.6663</v>
      </c>
      <c r="AK2067">
        <v>0.1</v>
      </c>
      <c r="AL20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67">
        <f>IF(AND(Source[[#This Row],[Credit_Noncredit]]="Noncredit",Source[[#This Row],[FTEF]]&gt;0),Source[[#This Row],[NC XLST FTES]]*525/(437.5*Source[[#This Row],[FTEF]]),0)</f>
        <v>0</v>
      </c>
      <c r="AN2067">
        <f>IF(Source[[#This Row],[Credit_Noncredit]]="Credit",Source[[#This Row],[Census Enrollment]],Source[[#This Row],[Noncredit Avg. Attendance]])</f>
        <v>10</v>
      </c>
    </row>
    <row r="2068" spans="1:40" x14ac:dyDescent="0.25">
      <c r="A2068" t="s">
        <v>4581</v>
      </c>
      <c r="B2068" t="s">
        <v>886</v>
      </c>
      <c r="C2068" t="s">
        <v>632</v>
      </c>
      <c r="D2068" t="s">
        <v>1475</v>
      </c>
      <c r="E2068" s="4">
        <v>35598</v>
      </c>
      <c r="F2068" s="4" t="s">
        <v>1502</v>
      </c>
      <c r="G2068" s="4" t="s">
        <v>3789</v>
      </c>
      <c r="H2068" t="str">
        <f>CONCATENATE(Source[[#This Row],[Subject]],TRIM(Source[[#This Row],[Course]]))</f>
        <v>PE240B</v>
      </c>
      <c r="I2068" t="str">
        <f>VLOOKUP(Source[[#This Row],[SubjCrse]],'Courses and Categories'!$E$2:$G$1816,3,FALSE)</f>
        <v>Credit PE/Dance Activity</v>
      </c>
      <c r="J2068">
        <v>401</v>
      </c>
      <c r="K2068" t="s">
        <v>3790</v>
      </c>
      <c r="L2068" t="s">
        <v>87</v>
      </c>
      <c r="M2068" t="s">
        <v>1063</v>
      </c>
      <c r="N2068" t="s">
        <v>105</v>
      </c>
      <c r="O2068">
        <v>1810</v>
      </c>
      <c r="P2068">
        <v>2000</v>
      </c>
      <c r="Q2068" t="s">
        <v>675</v>
      </c>
      <c r="R2068" t="s">
        <v>1572</v>
      </c>
      <c r="S2068" t="s">
        <v>134</v>
      </c>
      <c r="T2068" t="s">
        <v>44</v>
      </c>
      <c r="U2068" s="1">
        <v>43542</v>
      </c>
      <c r="V2068" s="1">
        <v>43607</v>
      </c>
      <c r="W2068" t="s">
        <v>5402</v>
      </c>
      <c r="X2068" t="s">
        <v>905</v>
      </c>
      <c r="Y2068">
        <v>6</v>
      </c>
      <c r="Z2068">
        <v>4</v>
      </c>
      <c r="AA2068">
        <v>10</v>
      </c>
      <c r="AB2068">
        <v>40</v>
      </c>
      <c r="AC2068" t="s">
        <v>1588</v>
      </c>
      <c r="AD2068">
        <f>IF(ISBLANK(Source[[#This Row],[CrosslistID]]),1,1/COUNTIFS(Source[CrosslistID],Source[[#This Row],[CrosslistID]],Source[TermDesc],Source[[#This Row],[TermDesc]]))</f>
        <v>0.33333333333333331</v>
      </c>
      <c r="AE2068">
        <v>32</v>
      </c>
      <c r="AF2068">
        <v>30</v>
      </c>
      <c r="AG2068">
        <v>106.66670000000001</v>
      </c>
      <c r="AH2068">
        <v>106.66670000000001</v>
      </c>
      <c r="AI2068">
        <v>0.41099999999999998</v>
      </c>
      <c r="AJ2068">
        <v>0.41099999999999998</v>
      </c>
      <c r="AK2068">
        <v>0</v>
      </c>
      <c r="AL20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68">
        <f>IF(AND(Source[[#This Row],[Credit_Noncredit]]="Noncredit",Source[[#This Row],[FTEF]]&gt;0),Source[[#This Row],[NC XLST FTES]]*525/(437.5*Source[[#This Row],[FTEF]]),0)</f>
        <v>0</v>
      </c>
      <c r="AN2068">
        <f>IF(Source[[#This Row],[Credit_Noncredit]]="Credit",Source[[#This Row],[Census Enrollment]],Source[[#This Row],[Noncredit Avg. Attendance]])</f>
        <v>6</v>
      </c>
    </row>
    <row r="2069" spans="1:40" x14ac:dyDescent="0.25">
      <c r="A2069" t="s">
        <v>4581</v>
      </c>
      <c r="B2069" t="s">
        <v>886</v>
      </c>
      <c r="C2069" t="s">
        <v>632</v>
      </c>
      <c r="D2069" t="s">
        <v>1475</v>
      </c>
      <c r="E2069" s="4">
        <v>35600</v>
      </c>
      <c r="F2069" s="4" t="s">
        <v>1502</v>
      </c>
      <c r="G2069" s="4" t="s">
        <v>3789</v>
      </c>
      <c r="H2069" t="str">
        <f>CONCATENATE(Source[[#This Row],[Subject]],TRIM(Source[[#This Row],[Course]]))</f>
        <v>PE240B</v>
      </c>
      <c r="I2069" t="str">
        <f>VLOOKUP(Source[[#This Row],[SubjCrse]],'Courses and Categories'!$E$2:$G$1816,3,FALSE)</f>
        <v>Credit PE/Dance Activity</v>
      </c>
      <c r="J2069">
        <v>601</v>
      </c>
      <c r="K2069" t="s">
        <v>3790</v>
      </c>
      <c r="L2069" t="s">
        <v>50</v>
      </c>
      <c r="M2069" t="s">
        <v>1063</v>
      </c>
      <c r="N2069" t="s">
        <v>51</v>
      </c>
      <c r="O2069">
        <v>1010</v>
      </c>
      <c r="P2069">
        <v>1200</v>
      </c>
      <c r="Q2069" t="s">
        <v>675</v>
      </c>
      <c r="R2069" t="s">
        <v>1572</v>
      </c>
      <c r="S2069" t="s">
        <v>134</v>
      </c>
      <c r="T2069">
        <v>1</v>
      </c>
      <c r="U2069" s="1">
        <v>43479</v>
      </c>
      <c r="V2069" s="1">
        <v>43607</v>
      </c>
      <c r="W2069" t="s">
        <v>669</v>
      </c>
      <c r="X2069" t="s">
        <v>1929</v>
      </c>
      <c r="Y2069">
        <v>8</v>
      </c>
      <c r="Z2069">
        <v>7</v>
      </c>
      <c r="AA2069">
        <v>10</v>
      </c>
      <c r="AB2069">
        <v>70</v>
      </c>
      <c r="AC2069" t="s">
        <v>1594</v>
      </c>
      <c r="AD2069">
        <f>IF(ISBLANK(Source[[#This Row],[CrosslistID]]),1,1/COUNTIFS(Source[CrosslistID],Source[[#This Row],[CrosslistID]],Source[TermDesc],Source[[#This Row],[TermDesc]]))</f>
        <v>0.5</v>
      </c>
      <c r="AE2069">
        <v>26</v>
      </c>
      <c r="AF2069">
        <v>35</v>
      </c>
      <c r="AG2069">
        <v>74.285700000000006</v>
      </c>
      <c r="AH2069">
        <v>74.285700000000006</v>
      </c>
      <c r="AI2069">
        <v>0.53300000000000003</v>
      </c>
      <c r="AJ2069">
        <v>0.53300000000000003</v>
      </c>
      <c r="AK2069">
        <v>0</v>
      </c>
      <c r="AL20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69">
        <f>IF(AND(Source[[#This Row],[Credit_Noncredit]]="Noncredit",Source[[#This Row],[FTEF]]&gt;0),Source[[#This Row],[NC XLST FTES]]*525/(437.5*Source[[#This Row],[FTEF]]),0)</f>
        <v>0</v>
      </c>
      <c r="AN2069">
        <f>IF(Source[[#This Row],[Credit_Noncredit]]="Credit",Source[[#This Row],[Census Enrollment]],Source[[#This Row],[Noncredit Avg. Attendance]])</f>
        <v>8</v>
      </c>
    </row>
    <row r="2070" spans="1:40" x14ac:dyDescent="0.25">
      <c r="A2070" t="s">
        <v>4581</v>
      </c>
      <c r="B2070" t="s">
        <v>886</v>
      </c>
      <c r="C2070" t="s">
        <v>632</v>
      </c>
      <c r="D2070" t="s">
        <v>1475</v>
      </c>
      <c r="E2070" s="4">
        <v>39169</v>
      </c>
      <c r="F2070" s="4" t="s">
        <v>1502</v>
      </c>
      <c r="G2070" s="4" t="s">
        <v>5404</v>
      </c>
      <c r="H2070" t="str">
        <f>CONCATENATE(Source[[#This Row],[Subject]],TRIM(Source[[#This Row],[Course]]))</f>
        <v>PE240C</v>
      </c>
      <c r="I2070" t="str">
        <f>VLOOKUP(Source[[#This Row],[SubjCrse]],'Courses and Categories'!$E$2:$G$1816,3,FALSE)</f>
        <v>Credit PE/Dance Activity</v>
      </c>
      <c r="J2070">
        <v>1</v>
      </c>
      <c r="K2070" t="s">
        <v>5405</v>
      </c>
      <c r="L2070" t="s">
        <v>39</v>
      </c>
      <c r="M2070" t="s">
        <v>1063</v>
      </c>
      <c r="N2070" t="s">
        <v>41</v>
      </c>
      <c r="O2070">
        <v>1010</v>
      </c>
      <c r="P2070">
        <v>1200</v>
      </c>
      <c r="Q2070" t="s">
        <v>675</v>
      </c>
      <c r="R2070" t="s">
        <v>1572</v>
      </c>
      <c r="S2070" t="s">
        <v>134</v>
      </c>
      <c r="T2070">
        <v>1</v>
      </c>
      <c r="U2070" s="1">
        <v>43479</v>
      </c>
      <c r="V2070" s="1">
        <v>43607</v>
      </c>
      <c r="W2070" t="s">
        <v>3698</v>
      </c>
      <c r="X2070" t="s">
        <v>1929</v>
      </c>
      <c r="Y2070">
        <v>14</v>
      </c>
      <c r="Z2070">
        <v>14</v>
      </c>
      <c r="AA2070">
        <v>10</v>
      </c>
      <c r="AB2070">
        <v>140</v>
      </c>
      <c r="AC2070" t="s">
        <v>3793</v>
      </c>
      <c r="AD2070">
        <f>IF(ISBLANK(Source[[#This Row],[CrosslistID]]),1,1/COUNTIFS(Source[CrosslistID],Source[[#This Row],[CrosslistID]],Source[TermDesc],Source[[#This Row],[TermDesc]]))</f>
        <v>0.5</v>
      </c>
      <c r="AE2070">
        <v>25</v>
      </c>
      <c r="AF2070">
        <v>20</v>
      </c>
      <c r="AG2070">
        <v>125</v>
      </c>
      <c r="AH2070">
        <v>125</v>
      </c>
      <c r="AI2070">
        <v>0.93300000000000005</v>
      </c>
      <c r="AJ2070">
        <v>0.93300000000000005</v>
      </c>
      <c r="AK2070">
        <v>0</v>
      </c>
      <c r="AL20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70">
        <f>IF(AND(Source[[#This Row],[Credit_Noncredit]]="Noncredit",Source[[#This Row],[FTEF]]&gt;0),Source[[#This Row],[NC XLST FTES]]*525/(437.5*Source[[#This Row],[FTEF]]),0)</f>
        <v>0</v>
      </c>
      <c r="AN2070">
        <f>IF(Source[[#This Row],[Credit_Noncredit]]="Credit",Source[[#This Row],[Census Enrollment]],Source[[#This Row],[Noncredit Avg. Attendance]])</f>
        <v>14</v>
      </c>
    </row>
    <row r="2071" spans="1:40" x14ac:dyDescent="0.25">
      <c r="A2071" t="s">
        <v>4581</v>
      </c>
      <c r="B2071" t="s">
        <v>886</v>
      </c>
      <c r="C2071" t="s">
        <v>632</v>
      </c>
      <c r="D2071" t="s">
        <v>1475</v>
      </c>
      <c r="E2071" s="4">
        <v>35601</v>
      </c>
      <c r="F2071" s="4" t="s">
        <v>1502</v>
      </c>
      <c r="G2071" s="4" t="s">
        <v>5404</v>
      </c>
      <c r="H2071" t="str">
        <f>CONCATENATE(Source[[#This Row],[Subject]],TRIM(Source[[#This Row],[Course]]))</f>
        <v>PE240C</v>
      </c>
      <c r="I2071" t="str">
        <f>VLOOKUP(Source[[#This Row],[SubjCrse]],'Courses and Categories'!$E$2:$G$1816,3,FALSE)</f>
        <v>Credit PE/Dance Activity</v>
      </c>
      <c r="J2071">
        <v>2</v>
      </c>
      <c r="K2071" t="s">
        <v>5405</v>
      </c>
      <c r="L2071" t="s">
        <v>39</v>
      </c>
      <c r="M2071" t="s">
        <v>1063</v>
      </c>
      <c r="N2071" t="s">
        <v>91</v>
      </c>
      <c r="O2071">
        <v>1010</v>
      </c>
      <c r="P2071">
        <v>1200</v>
      </c>
      <c r="Q2071" t="s">
        <v>675</v>
      </c>
      <c r="R2071" t="s">
        <v>1572</v>
      </c>
      <c r="S2071" t="s">
        <v>134</v>
      </c>
      <c r="T2071">
        <v>1</v>
      </c>
      <c r="U2071" s="1">
        <v>43479</v>
      </c>
      <c r="V2071" s="1">
        <v>43607</v>
      </c>
      <c r="W2071" t="s">
        <v>3698</v>
      </c>
      <c r="X2071" t="s">
        <v>1929</v>
      </c>
      <c r="Y2071">
        <v>15</v>
      </c>
      <c r="Z2071">
        <v>14</v>
      </c>
      <c r="AA2071">
        <v>15</v>
      </c>
      <c r="AB2071">
        <v>93.333299999999994</v>
      </c>
      <c r="AC2071" t="s">
        <v>5403</v>
      </c>
      <c r="AD2071">
        <f>IF(ISBLANK(Source[[#This Row],[CrosslistID]]),1,1/COUNTIFS(Source[CrosslistID],Source[[#This Row],[CrosslistID]],Source[TermDesc],Source[[#This Row],[TermDesc]]))</f>
        <v>0.5</v>
      </c>
      <c r="AE2071">
        <v>24</v>
      </c>
      <c r="AF2071">
        <v>30</v>
      </c>
      <c r="AG2071">
        <v>80</v>
      </c>
      <c r="AH2071">
        <v>80</v>
      </c>
      <c r="AI2071">
        <v>0.93300000000000005</v>
      </c>
      <c r="AJ2071">
        <v>0.99960000000000004</v>
      </c>
      <c r="AK2071">
        <v>0</v>
      </c>
      <c r="AL20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71">
        <f>IF(AND(Source[[#This Row],[Credit_Noncredit]]="Noncredit",Source[[#This Row],[FTEF]]&gt;0),Source[[#This Row],[NC XLST FTES]]*525/(437.5*Source[[#This Row],[FTEF]]),0)</f>
        <v>0</v>
      </c>
      <c r="AN2071">
        <f>IF(Source[[#This Row],[Credit_Noncredit]]="Credit",Source[[#This Row],[Census Enrollment]],Source[[#This Row],[Noncredit Avg. Attendance]])</f>
        <v>15</v>
      </c>
    </row>
    <row r="2072" spans="1:40" x14ac:dyDescent="0.25">
      <c r="A2072" t="s">
        <v>4581</v>
      </c>
      <c r="B2072" t="s">
        <v>886</v>
      </c>
      <c r="C2072" t="s">
        <v>632</v>
      </c>
      <c r="D2072" t="s">
        <v>1475</v>
      </c>
      <c r="E2072" s="4">
        <v>39170</v>
      </c>
      <c r="F2072" s="4" t="s">
        <v>1502</v>
      </c>
      <c r="G2072" s="4" t="s">
        <v>5404</v>
      </c>
      <c r="H2072" t="str">
        <f>CONCATENATE(Source[[#This Row],[Subject]],TRIM(Source[[#This Row],[Course]]))</f>
        <v>PE240C</v>
      </c>
      <c r="I2072" t="str">
        <f>VLOOKUP(Source[[#This Row],[SubjCrse]],'Courses and Categories'!$E$2:$G$1816,3,FALSE)</f>
        <v>Credit PE/Dance Activity</v>
      </c>
      <c r="J2072">
        <v>401</v>
      </c>
      <c r="K2072" t="s">
        <v>5405</v>
      </c>
      <c r="L2072" t="s">
        <v>39</v>
      </c>
      <c r="M2072" t="s">
        <v>1063</v>
      </c>
      <c r="N2072" t="s">
        <v>105</v>
      </c>
      <c r="O2072">
        <v>1810</v>
      </c>
      <c r="P2072">
        <v>2000</v>
      </c>
      <c r="Q2072" t="s">
        <v>675</v>
      </c>
      <c r="R2072" t="s">
        <v>1572</v>
      </c>
      <c r="S2072" t="s">
        <v>134</v>
      </c>
      <c r="T2072" t="s">
        <v>44</v>
      </c>
      <c r="U2072" s="1">
        <v>43542</v>
      </c>
      <c r="V2072" s="1">
        <v>43607</v>
      </c>
      <c r="W2072" t="s">
        <v>5402</v>
      </c>
      <c r="X2072" t="s">
        <v>905</v>
      </c>
      <c r="Y2072">
        <v>8</v>
      </c>
      <c r="Z2072">
        <v>6</v>
      </c>
      <c r="AA2072">
        <v>10</v>
      </c>
      <c r="AB2072">
        <v>60</v>
      </c>
      <c r="AC2072" t="s">
        <v>1588</v>
      </c>
      <c r="AD2072">
        <f>IF(ISBLANK(Source[[#This Row],[CrosslistID]]),1,1/COUNTIFS(Source[CrosslistID],Source[[#This Row],[CrosslistID]],Source[TermDesc],Source[[#This Row],[TermDesc]]))</f>
        <v>0.33333333333333331</v>
      </c>
      <c r="AE2072">
        <v>32</v>
      </c>
      <c r="AF2072">
        <v>30</v>
      </c>
      <c r="AG2072">
        <v>106.66670000000001</v>
      </c>
      <c r="AH2072">
        <v>106.66670000000001</v>
      </c>
      <c r="AI2072">
        <v>0.54900000000000004</v>
      </c>
      <c r="AJ2072">
        <v>0.54900000000000004</v>
      </c>
      <c r="AK2072">
        <v>0</v>
      </c>
      <c r="AL20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72">
        <f>IF(AND(Source[[#This Row],[Credit_Noncredit]]="Noncredit",Source[[#This Row],[FTEF]]&gt;0),Source[[#This Row],[NC XLST FTES]]*525/(437.5*Source[[#This Row],[FTEF]]),0)</f>
        <v>0</v>
      </c>
      <c r="AN2072">
        <f>IF(Source[[#This Row],[Credit_Noncredit]]="Credit",Source[[#This Row],[Census Enrollment]],Source[[#This Row],[Noncredit Avg. Attendance]])</f>
        <v>8</v>
      </c>
    </row>
    <row r="2073" spans="1:40" x14ac:dyDescent="0.25">
      <c r="A2073" t="s">
        <v>4581</v>
      </c>
      <c r="B2073" t="s">
        <v>886</v>
      </c>
      <c r="C2073" t="s">
        <v>632</v>
      </c>
      <c r="D2073" t="s">
        <v>1475</v>
      </c>
      <c r="E2073" s="4">
        <v>36016</v>
      </c>
      <c r="F2073" s="4" t="s">
        <v>1502</v>
      </c>
      <c r="G2073" s="4" t="s">
        <v>3791</v>
      </c>
      <c r="H2073" t="str">
        <f>CONCATENATE(Source[[#This Row],[Subject]],TRIM(Source[[#This Row],[Course]]))</f>
        <v>PE242A</v>
      </c>
      <c r="I2073" t="str">
        <f>VLOOKUP(Source[[#This Row],[SubjCrse]],'Courses and Categories'!$E$2:$G$1816,3,FALSE)</f>
        <v>Credit PE/Dance Activity</v>
      </c>
      <c r="J2073">
        <v>2</v>
      </c>
      <c r="K2073" t="s">
        <v>3792</v>
      </c>
      <c r="L2073" t="s">
        <v>39</v>
      </c>
      <c r="M2073" t="s">
        <v>1063</v>
      </c>
      <c r="N2073" t="s">
        <v>50</v>
      </c>
      <c r="O2073">
        <v>1010</v>
      </c>
      <c r="P2073">
        <v>1200</v>
      </c>
      <c r="Q2073" t="s">
        <v>675</v>
      </c>
      <c r="R2073" t="s">
        <v>3031</v>
      </c>
      <c r="S2073" t="s">
        <v>134</v>
      </c>
      <c r="T2073">
        <v>1</v>
      </c>
      <c r="U2073" s="1">
        <v>43479</v>
      </c>
      <c r="V2073" s="1">
        <v>43607</v>
      </c>
      <c r="W2073" t="s">
        <v>3698</v>
      </c>
      <c r="X2073" t="s">
        <v>1929</v>
      </c>
      <c r="Y2073">
        <v>21</v>
      </c>
      <c r="Z2073">
        <v>21</v>
      </c>
      <c r="AA2073">
        <v>20</v>
      </c>
      <c r="AB2073">
        <v>105</v>
      </c>
      <c r="AC2073" t="s">
        <v>3787</v>
      </c>
      <c r="AD2073">
        <f>IF(ISBLANK(Source[[#This Row],[CrosslistID]]),1,1/COUNTIFS(Source[CrosslistID],Source[[#This Row],[CrosslistID]],Source[TermDesc],Source[[#This Row],[TermDesc]]))</f>
        <v>0.33333333333333331</v>
      </c>
      <c r="AE2073">
        <v>36</v>
      </c>
      <c r="AF2073">
        <v>40</v>
      </c>
      <c r="AG2073">
        <v>90</v>
      </c>
      <c r="AH2073">
        <v>90</v>
      </c>
      <c r="AI2073">
        <v>1.2669999999999999</v>
      </c>
      <c r="AJ2073">
        <v>1.4004000000000001</v>
      </c>
      <c r="AK2073">
        <v>0.1</v>
      </c>
      <c r="AL20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73">
        <f>IF(AND(Source[[#This Row],[Credit_Noncredit]]="Noncredit",Source[[#This Row],[FTEF]]&gt;0),Source[[#This Row],[NC XLST FTES]]*525/(437.5*Source[[#This Row],[FTEF]]),0)</f>
        <v>0</v>
      </c>
      <c r="AN2073">
        <f>IF(Source[[#This Row],[Credit_Noncredit]]="Credit",Source[[#This Row],[Census Enrollment]],Source[[#This Row],[Noncredit Avg. Attendance]])</f>
        <v>21</v>
      </c>
    </row>
    <row r="2074" spans="1:40" x14ac:dyDescent="0.25">
      <c r="A2074" t="s">
        <v>4581</v>
      </c>
      <c r="B2074" t="s">
        <v>886</v>
      </c>
      <c r="C2074" t="s">
        <v>632</v>
      </c>
      <c r="D2074" t="s">
        <v>1475</v>
      </c>
      <c r="E2074" s="4">
        <v>37774</v>
      </c>
      <c r="F2074" s="4" t="s">
        <v>1502</v>
      </c>
      <c r="G2074" s="4" t="s">
        <v>3791</v>
      </c>
      <c r="H2074" t="str">
        <f>CONCATENATE(Source[[#This Row],[Subject]],TRIM(Source[[#This Row],[Course]]))</f>
        <v>PE242A</v>
      </c>
      <c r="I2074" t="str">
        <f>VLOOKUP(Source[[#This Row],[SubjCrse]],'Courses and Categories'!$E$2:$G$1816,3,FALSE)</f>
        <v>Credit PE/Dance Activity</v>
      </c>
      <c r="J2074">
        <v>501</v>
      </c>
      <c r="K2074" t="s">
        <v>3792</v>
      </c>
      <c r="L2074" t="s">
        <v>87</v>
      </c>
      <c r="M2074" t="s">
        <v>1063</v>
      </c>
      <c r="N2074" t="s">
        <v>180</v>
      </c>
      <c r="O2074">
        <v>1910</v>
      </c>
      <c r="P2074">
        <v>2100</v>
      </c>
      <c r="Q2074" t="s">
        <v>675</v>
      </c>
      <c r="R2074" t="s">
        <v>3031</v>
      </c>
      <c r="S2074" t="s">
        <v>134</v>
      </c>
      <c r="T2074">
        <v>1</v>
      </c>
      <c r="U2074" s="1">
        <v>43479</v>
      </c>
      <c r="V2074" s="1">
        <v>43607</v>
      </c>
      <c r="W2074" t="s">
        <v>3698</v>
      </c>
      <c r="X2074" t="s">
        <v>1929</v>
      </c>
      <c r="Y2074">
        <v>14</v>
      </c>
      <c r="Z2074">
        <v>13</v>
      </c>
      <c r="AA2074">
        <v>20</v>
      </c>
      <c r="AB2074">
        <v>65</v>
      </c>
      <c r="AC2074" t="s">
        <v>3785</v>
      </c>
      <c r="AD2074">
        <f>IF(ISBLANK(Source[[#This Row],[CrosslistID]]),1,1/COUNTIFS(Source[CrosslistID],Source[[#This Row],[CrosslistID]],Source[TermDesc],Source[[#This Row],[TermDesc]]))</f>
        <v>0.33333333333333331</v>
      </c>
      <c r="AE2074">
        <v>31</v>
      </c>
      <c r="AF2074">
        <v>35</v>
      </c>
      <c r="AG2074">
        <v>88.571399999999997</v>
      </c>
      <c r="AH2074">
        <v>88.571399999999997</v>
      </c>
      <c r="AI2074">
        <v>0.93300000000000005</v>
      </c>
      <c r="AJ2074">
        <v>0.93300000000000005</v>
      </c>
      <c r="AK2074">
        <v>0.1</v>
      </c>
      <c r="AL20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74">
        <f>IF(AND(Source[[#This Row],[Credit_Noncredit]]="Noncredit",Source[[#This Row],[FTEF]]&gt;0),Source[[#This Row],[NC XLST FTES]]*525/(437.5*Source[[#This Row],[FTEF]]),0)</f>
        <v>0</v>
      </c>
      <c r="AN2074">
        <f>IF(Source[[#This Row],[Credit_Noncredit]]="Credit",Source[[#This Row],[Census Enrollment]],Source[[#This Row],[Noncredit Avg. Attendance]])</f>
        <v>14</v>
      </c>
    </row>
    <row r="2075" spans="1:40" x14ac:dyDescent="0.25">
      <c r="A2075" t="s">
        <v>4581</v>
      </c>
      <c r="B2075" t="s">
        <v>886</v>
      </c>
      <c r="C2075" t="s">
        <v>632</v>
      </c>
      <c r="D2075" t="s">
        <v>1475</v>
      </c>
      <c r="E2075" s="4">
        <v>35605</v>
      </c>
      <c r="F2075" s="4" t="s">
        <v>1502</v>
      </c>
      <c r="G2075" s="4" t="s">
        <v>3794</v>
      </c>
      <c r="H2075" t="str">
        <f>CONCATENATE(Source[[#This Row],[Subject]],TRIM(Source[[#This Row],[Course]]))</f>
        <v>PE242B</v>
      </c>
      <c r="I2075" t="str">
        <f>VLOOKUP(Source[[#This Row],[SubjCrse]],'Courses and Categories'!$E$2:$G$1816,3,FALSE)</f>
        <v>Credit PE/Dance Activity</v>
      </c>
      <c r="J2075">
        <v>2</v>
      </c>
      <c r="K2075" t="s">
        <v>3795</v>
      </c>
      <c r="L2075" t="s">
        <v>39</v>
      </c>
      <c r="M2075" t="s">
        <v>1063</v>
      </c>
      <c r="N2075" t="s">
        <v>50</v>
      </c>
      <c r="O2075">
        <v>1010</v>
      </c>
      <c r="P2075">
        <v>1200</v>
      </c>
      <c r="Q2075" t="s">
        <v>675</v>
      </c>
      <c r="R2075" t="s">
        <v>3031</v>
      </c>
      <c r="S2075" t="s">
        <v>134</v>
      </c>
      <c r="T2075">
        <v>1</v>
      </c>
      <c r="U2075" s="1">
        <v>43479</v>
      </c>
      <c r="V2075" s="1">
        <v>43607</v>
      </c>
      <c r="W2075" t="s">
        <v>3698</v>
      </c>
      <c r="X2075" t="s">
        <v>1929</v>
      </c>
      <c r="Y2075">
        <v>9</v>
      </c>
      <c r="Z2075">
        <v>8</v>
      </c>
      <c r="AA2075">
        <v>10</v>
      </c>
      <c r="AB2075">
        <v>80</v>
      </c>
      <c r="AC2075" t="s">
        <v>3787</v>
      </c>
      <c r="AD2075">
        <f>IF(ISBLANK(Source[[#This Row],[CrosslistID]]),1,1/COUNTIFS(Source[CrosslistID],Source[[#This Row],[CrosslistID]],Source[TermDesc],Source[[#This Row],[TermDesc]]))</f>
        <v>0.33333333333333331</v>
      </c>
      <c r="AE2075">
        <v>36</v>
      </c>
      <c r="AF2075">
        <v>40</v>
      </c>
      <c r="AG2075">
        <v>90</v>
      </c>
      <c r="AH2075">
        <v>90</v>
      </c>
      <c r="AI2075">
        <v>0.6</v>
      </c>
      <c r="AJ2075">
        <v>0.6</v>
      </c>
      <c r="AK2075">
        <v>0</v>
      </c>
      <c r="AL20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75">
        <f>IF(AND(Source[[#This Row],[Credit_Noncredit]]="Noncredit",Source[[#This Row],[FTEF]]&gt;0),Source[[#This Row],[NC XLST FTES]]*525/(437.5*Source[[#This Row],[FTEF]]),0)</f>
        <v>0</v>
      </c>
      <c r="AN2075">
        <f>IF(Source[[#This Row],[Credit_Noncredit]]="Credit",Source[[#This Row],[Census Enrollment]],Source[[#This Row],[Noncredit Avg. Attendance]])</f>
        <v>9</v>
      </c>
    </row>
    <row r="2076" spans="1:40" x14ac:dyDescent="0.25">
      <c r="A2076" t="s">
        <v>4581</v>
      </c>
      <c r="B2076" t="s">
        <v>886</v>
      </c>
      <c r="C2076" t="s">
        <v>632</v>
      </c>
      <c r="D2076" t="s">
        <v>1475</v>
      </c>
      <c r="E2076" s="4">
        <v>37775</v>
      </c>
      <c r="F2076" s="4" t="s">
        <v>1502</v>
      </c>
      <c r="G2076" s="4" t="s">
        <v>3794</v>
      </c>
      <c r="H2076" t="str">
        <f>CONCATENATE(Source[[#This Row],[Subject]],TRIM(Source[[#This Row],[Course]]))</f>
        <v>PE242B</v>
      </c>
      <c r="I2076" t="str">
        <f>VLOOKUP(Source[[#This Row],[SubjCrse]],'Courses and Categories'!$E$2:$G$1816,3,FALSE)</f>
        <v>Credit PE/Dance Activity</v>
      </c>
      <c r="J2076">
        <v>501</v>
      </c>
      <c r="K2076" t="s">
        <v>3795</v>
      </c>
      <c r="L2076" t="s">
        <v>87</v>
      </c>
      <c r="M2076" t="s">
        <v>1063</v>
      </c>
      <c r="N2076" t="s">
        <v>180</v>
      </c>
      <c r="O2076">
        <v>1910</v>
      </c>
      <c r="P2076">
        <v>2100</v>
      </c>
      <c r="Q2076" t="s">
        <v>675</v>
      </c>
      <c r="R2076" t="s">
        <v>3031</v>
      </c>
      <c r="S2076" t="s">
        <v>134</v>
      </c>
      <c r="T2076">
        <v>1</v>
      </c>
      <c r="U2076" s="1">
        <v>43479</v>
      </c>
      <c r="V2076" s="1">
        <v>43607</v>
      </c>
      <c r="W2076" t="s">
        <v>3698</v>
      </c>
      <c r="X2076" t="s">
        <v>1929</v>
      </c>
      <c r="Y2076">
        <v>10</v>
      </c>
      <c r="Z2076">
        <v>10</v>
      </c>
      <c r="AA2076">
        <v>10</v>
      </c>
      <c r="AB2076">
        <v>100</v>
      </c>
      <c r="AC2076" t="s">
        <v>3785</v>
      </c>
      <c r="AD2076">
        <f>IF(ISBLANK(Source[[#This Row],[CrosslistID]]),1,1/COUNTIFS(Source[CrosslistID],Source[[#This Row],[CrosslistID]],Source[TermDesc],Source[[#This Row],[TermDesc]]))</f>
        <v>0.33333333333333331</v>
      </c>
      <c r="AE2076">
        <v>31</v>
      </c>
      <c r="AF2076">
        <v>35</v>
      </c>
      <c r="AG2076">
        <v>88.571399999999997</v>
      </c>
      <c r="AH2076">
        <v>88.571399999999997</v>
      </c>
      <c r="AI2076">
        <v>0.6</v>
      </c>
      <c r="AJ2076">
        <v>0.66669999999999996</v>
      </c>
      <c r="AK2076">
        <v>0</v>
      </c>
      <c r="AL20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76">
        <f>IF(AND(Source[[#This Row],[Credit_Noncredit]]="Noncredit",Source[[#This Row],[FTEF]]&gt;0),Source[[#This Row],[NC XLST FTES]]*525/(437.5*Source[[#This Row],[FTEF]]),0)</f>
        <v>0</v>
      </c>
      <c r="AN2076">
        <f>IF(Source[[#This Row],[Credit_Noncredit]]="Credit",Source[[#This Row],[Census Enrollment]],Source[[#This Row],[Noncredit Avg. Attendance]])</f>
        <v>10</v>
      </c>
    </row>
    <row r="2077" spans="1:40" x14ac:dyDescent="0.25">
      <c r="A2077" t="s">
        <v>4581</v>
      </c>
      <c r="B2077" t="s">
        <v>886</v>
      </c>
      <c r="C2077" t="s">
        <v>632</v>
      </c>
      <c r="D2077" t="s">
        <v>1475</v>
      </c>
      <c r="E2077" s="4">
        <v>38487</v>
      </c>
      <c r="F2077" s="4" t="s">
        <v>1502</v>
      </c>
      <c r="G2077" s="4" t="s">
        <v>3796</v>
      </c>
      <c r="H2077" t="str">
        <f>CONCATENATE(Source[[#This Row],[Subject]],TRIM(Source[[#This Row],[Course]]))</f>
        <v>PE242C</v>
      </c>
      <c r="I2077" t="str">
        <f>VLOOKUP(Source[[#This Row],[SubjCrse]],'Courses and Categories'!$E$2:$G$1816,3,FALSE)</f>
        <v>Credit PE/Dance Activity</v>
      </c>
      <c r="J2077">
        <v>1</v>
      </c>
      <c r="K2077" t="s">
        <v>3797</v>
      </c>
      <c r="L2077" t="s">
        <v>39</v>
      </c>
      <c r="M2077" t="s">
        <v>1063</v>
      </c>
      <c r="N2077" t="s">
        <v>50</v>
      </c>
      <c r="O2077">
        <v>1010</v>
      </c>
      <c r="P2077">
        <v>1200</v>
      </c>
      <c r="Q2077" t="s">
        <v>675</v>
      </c>
      <c r="R2077" t="s">
        <v>3031</v>
      </c>
      <c r="S2077" t="s">
        <v>134</v>
      </c>
      <c r="T2077">
        <v>1</v>
      </c>
      <c r="U2077" s="1">
        <v>43479</v>
      </c>
      <c r="V2077" s="1">
        <v>43607</v>
      </c>
      <c r="W2077" t="s">
        <v>3698</v>
      </c>
      <c r="X2077" t="s">
        <v>1929</v>
      </c>
      <c r="Y2077">
        <v>8</v>
      </c>
      <c r="Z2077">
        <v>7</v>
      </c>
      <c r="AA2077">
        <v>8</v>
      </c>
      <c r="AB2077">
        <v>87.5</v>
      </c>
      <c r="AC2077" t="s">
        <v>3787</v>
      </c>
      <c r="AD2077">
        <f>IF(ISBLANK(Source[[#This Row],[CrosslistID]]),1,1/COUNTIFS(Source[CrosslistID],Source[[#This Row],[CrosslistID]],Source[TermDesc],Source[[#This Row],[TermDesc]]))</f>
        <v>0.33333333333333331</v>
      </c>
      <c r="AE2077">
        <v>36</v>
      </c>
      <c r="AF2077">
        <v>40</v>
      </c>
      <c r="AG2077">
        <v>90</v>
      </c>
      <c r="AH2077">
        <v>90</v>
      </c>
      <c r="AI2077">
        <v>0.46700000000000003</v>
      </c>
      <c r="AJ2077">
        <v>0.53369999999999995</v>
      </c>
      <c r="AK2077">
        <v>0</v>
      </c>
      <c r="AL20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77">
        <f>IF(AND(Source[[#This Row],[Credit_Noncredit]]="Noncredit",Source[[#This Row],[FTEF]]&gt;0),Source[[#This Row],[NC XLST FTES]]*525/(437.5*Source[[#This Row],[FTEF]]),0)</f>
        <v>0</v>
      </c>
      <c r="AN2077">
        <f>IF(Source[[#This Row],[Credit_Noncredit]]="Credit",Source[[#This Row],[Census Enrollment]],Source[[#This Row],[Noncredit Avg. Attendance]])</f>
        <v>8</v>
      </c>
    </row>
    <row r="2078" spans="1:40" x14ac:dyDescent="0.25">
      <c r="A2078" t="s">
        <v>4581</v>
      </c>
      <c r="B2078" t="s">
        <v>886</v>
      </c>
      <c r="C2078" t="s">
        <v>632</v>
      </c>
      <c r="D2078" t="s">
        <v>1475</v>
      </c>
      <c r="E2078" s="4">
        <v>39171</v>
      </c>
      <c r="F2078" s="4" t="s">
        <v>1502</v>
      </c>
      <c r="G2078" s="4" t="s">
        <v>3796</v>
      </c>
      <c r="H2078" t="str">
        <f>CONCATENATE(Source[[#This Row],[Subject]],TRIM(Source[[#This Row],[Course]]))</f>
        <v>PE242C</v>
      </c>
      <c r="I2078" t="str">
        <f>VLOOKUP(Source[[#This Row],[SubjCrse]],'Courses and Categories'!$E$2:$G$1816,3,FALSE)</f>
        <v>Credit PE/Dance Activity</v>
      </c>
      <c r="J2078">
        <v>501</v>
      </c>
      <c r="K2078" t="s">
        <v>3797</v>
      </c>
      <c r="L2078" t="s">
        <v>87</v>
      </c>
      <c r="M2078" t="s">
        <v>1063</v>
      </c>
      <c r="N2078" t="s">
        <v>180</v>
      </c>
      <c r="O2078">
        <v>1910</v>
      </c>
      <c r="P2078">
        <v>2100</v>
      </c>
      <c r="Q2078" t="s">
        <v>675</v>
      </c>
      <c r="R2078" t="s">
        <v>3031</v>
      </c>
      <c r="S2078" t="s">
        <v>134</v>
      </c>
      <c r="T2078">
        <v>1</v>
      </c>
      <c r="U2078" s="1">
        <v>43479</v>
      </c>
      <c r="V2078" s="1">
        <v>43607</v>
      </c>
      <c r="W2078" t="s">
        <v>3698</v>
      </c>
      <c r="X2078" t="s">
        <v>1929</v>
      </c>
      <c r="Y2078">
        <v>8</v>
      </c>
      <c r="Z2078">
        <v>8</v>
      </c>
      <c r="AA2078">
        <v>8</v>
      </c>
      <c r="AB2078">
        <v>100</v>
      </c>
      <c r="AC2078" t="s">
        <v>3785</v>
      </c>
      <c r="AD2078">
        <f>IF(ISBLANK(Source[[#This Row],[CrosslistID]]),1,1/COUNTIFS(Source[CrosslistID],Source[[#This Row],[CrosslistID]],Source[TermDesc],Source[[#This Row],[TermDesc]]))</f>
        <v>0.33333333333333331</v>
      </c>
      <c r="AE2078">
        <v>31</v>
      </c>
      <c r="AF2078">
        <v>35</v>
      </c>
      <c r="AG2078">
        <v>88.571399999999997</v>
      </c>
      <c r="AH2078">
        <v>88.571399999999997</v>
      </c>
      <c r="AI2078">
        <v>0.53300000000000003</v>
      </c>
      <c r="AJ2078">
        <v>0.53300000000000003</v>
      </c>
      <c r="AK2078">
        <v>0</v>
      </c>
      <c r="AL20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78">
        <f>IF(AND(Source[[#This Row],[Credit_Noncredit]]="Noncredit",Source[[#This Row],[FTEF]]&gt;0),Source[[#This Row],[NC XLST FTES]]*525/(437.5*Source[[#This Row],[FTEF]]),0)</f>
        <v>0</v>
      </c>
      <c r="AN2078">
        <f>IF(Source[[#This Row],[Credit_Noncredit]]="Credit",Source[[#This Row],[Census Enrollment]],Source[[#This Row],[Noncredit Avg. Attendance]])</f>
        <v>8</v>
      </c>
    </row>
    <row r="2079" spans="1:40" x14ac:dyDescent="0.25">
      <c r="A2079" t="s">
        <v>4581</v>
      </c>
      <c r="B2079" t="s">
        <v>886</v>
      </c>
      <c r="C2079" t="s">
        <v>632</v>
      </c>
      <c r="D2079" t="s">
        <v>1475</v>
      </c>
      <c r="E2079" s="4">
        <v>35369</v>
      </c>
      <c r="F2079" s="4" t="s">
        <v>1502</v>
      </c>
      <c r="G2079" s="4" t="s">
        <v>1577</v>
      </c>
      <c r="H2079" t="str">
        <f>CONCATENATE(Source[[#This Row],[Subject]],TRIM(Source[[#This Row],[Course]]))</f>
        <v>PE252A</v>
      </c>
      <c r="I2079" t="str">
        <f>VLOOKUP(Source[[#This Row],[SubjCrse]],'Courses and Categories'!$E$2:$G$1816,3,FALSE)</f>
        <v>Credit PE/Dance Activity</v>
      </c>
      <c r="J2079">
        <v>1</v>
      </c>
      <c r="K2079" t="s">
        <v>1578</v>
      </c>
      <c r="L2079" t="s">
        <v>39</v>
      </c>
      <c r="M2079" t="s">
        <v>1063</v>
      </c>
      <c r="N2079" t="s">
        <v>105</v>
      </c>
      <c r="O2079">
        <v>910</v>
      </c>
      <c r="P2079">
        <v>1000</v>
      </c>
      <c r="Q2079" t="s">
        <v>675</v>
      </c>
      <c r="R2079" t="s">
        <v>1579</v>
      </c>
      <c r="S2079" t="s">
        <v>134</v>
      </c>
      <c r="T2079">
        <v>1</v>
      </c>
      <c r="U2079" s="1">
        <v>43479</v>
      </c>
      <c r="V2079" s="1">
        <v>43607</v>
      </c>
      <c r="W2079" t="s">
        <v>1587</v>
      </c>
      <c r="X2079" t="s">
        <v>1929</v>
      </c>
      <c r="Y2079">
        <v>8</v>
      </c>
      <c r="Z2079">
        <v>7</v>
      </c>
      <c r="AA2079">
        <v>20</v>
      </c>
      <c r="AB2079">
        <v>35</v>
      </c>
      <c r="AC2079" t="s">
        <v>3725</v>
      </c>
      <c r="AD2079">
        <f>IF(ISBLANK(Source[[#This Row],[CrosslistID]]),1,1/COUNTIFS(Source[CrosslistID],Source[[#This Row],[CrosslistID]],Source[TermDesc],Source[[#This Row],[TermDesc]]))</f>
        <v>0.33333333333333331</v>
      </c>
      <c r="AE2079">
        <v>26</v>
      </c>
      <c r="AF2079">
        <v>40</v>
      </c>
      <c r="AG2079">
        <v>65</v>
      </c>
      <c r="AH2079">
        <v>65</v>
      </c>
      <c r="AI2079">
        <v>0.53300000000000003</v>
      </c>
      <c r="AJ2079">
        <v>0.53300000000000003</v>
      </c>
      <c r="AK2079">
        <v>0.1</v>
      </c>
      <c r="AL20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79">
        <f>IF(AND(Source[[#This Row],[Credit_Noncredit]]="Noncredit",Source[[#This Row],[FTEF]]&gt;0),Source[[#This Row],[NC XLST FTES]]*525/(437.5*Source[[#This Row],[FTEF]]),0)</f>
        <v>0</v>
      </c>
      <c r="AN2079">
        <f>IF(Source[[#This Row],[Credit_Noncredit]]="Credit",Source[[#This Row],[Census Enrollment]],Source[[#This Row],[Noncredit Avg. Attendance]])</f>
        <v>8</v>
      </c>
    </row>
    <row r="2080" spans="1:40" x14ac:dyDescent="0.25">
      <c r="A2080" t="s">
        <v>4581</v>
      </c>
      <c r="B2080" t="s">
        <v>886</v>
      </c>
      <c r="C2080" t="s">
        <v>632</v>
      </c>
      <c r="D2080" t="s">
        <v>1475</v>
      </c>
      <c r="E2080" s="4">
        <v>37853</v>
      </c>
      <c r="F2080" s="4" t="s">
        <v>1502</v>
      </c>
      <c r="G2080" s="4" t="s">
        <v>1577</v>
      </c>
      <c r="H2080" t="str">
        <f>CONCATENATE(Source[[#This Row],[Subject]],TRIM(Source[[#This Row],[Course]]))</f>
        <v>PE252A</v>
      </c>
      <c r="I2080" t="str">
        <f>VLOOKUP(Source[[#This Row],[SubjCrse]],'Courses and Categories'!$E$2:$G$1816,3,FALSE)</f>
        <v>Credit PE/Dance Activity</v>
      </c>
      <c r="J2080">
        <v>501</v>
      </c>
      <c r="K2080" t="s">
        <v>1578</v>
      </c>
      <c r="L2080" t="s">
        <v>87</v>
      </c>
      <c r="M2080" t="s">
        <v>1063</v>
      </c>
      <c r="N2080" t="s">
        <v>180</v>
      </c>
      <c r="O2080">
        <v>1910</v>
      </c>
      <c r="P2080">
        <v>2100</v>
      </c>
      <c r="Q2080" t="s">
        <v>675</v>
      </c>
      <c r="R2080" t="s">
        <v>1579</v>
      </c>
      <c r="S2080" t="s">
        <v>134</v>
      </c>
      <c r="T2080">
        <v>1</v>
      </c>
      <c r="U2080" s="1">
        <v>43479</v>
      </c>
      <c r="V2080" s="1">
        <v>43607</v>
      </c>
      <c r="W2080" t="s">
        <v>1587</v>
      </c>
      <c r="X2080" t="s">
        <v>1929</v>
      </c>
      <c r="Y2080">
        <v>13</v>
      </c>
      <c r="Z2080">
        <v>12</v>
      </c>
      <c r="AA2080">
        <v>20</v>
      </c>
      <c r="AB2080">
        <v>60</v>
      </c>
      <c r="AC2080" t="s">
        <v>5406</v>
      </c>
      <c r="AD2080">
        <f>IF(ISBLANK(Source[[#This Row],[CrosslistID]]),1,1/COUNTIFS(Source[CrosslistID],Source[[#This Row],[CrosslistID]],Source[TermDesc],Source[[#This Row],[TermDesc]]))</f>
        <v>0.33333333333333331</v>
      </c>
      <c r="AE2080">
        <v>30</v>
      </c>
      <c r="AF2080">
        <v>40</v>
      </c>
      <c r="AG2080">
        <v>75</v>
      </c>
      <c r="AH2080">
        <v>75</v>
      </c>
      <c r="AI2080">
        <v>0.86699999999999999</v>
      </c>
      <c r="AJ2080">
        <v>0.86699999999999999</v>
      </c>
      <c r="AK2080">
        <v>0.1</v>
      </c>
      <c r="AL20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80">
        <f>IF(AND(Source[[#This Row],[Credit_Noncredit]]="Noncredit",Source[[#This Row],[FTEF]]&gt;0),Source[[#This Row],[NC XLST FTES]]*525/(437.5*Source[[#This Row],[FTEF]]),0)</f>
        <v>0</v>
      </c>
      <c r="AN2080">
        <f>IF(Source[[#This Row],[Credit_Noncredit]]="Credit",Source[[#This Row],[Census Enrollment]],Source[[#This Row],[Noncredit Avg. Attendance]])</f>
        <v>13</v>
      </c>
    </row>
    <row r="2081" spans="1:40" x14ac:dyDescent="0.25">
      <c r="A2081" t="s">
        <v>4581</v>
      </c>
      <c r="B2081" t="s">
        <v>886</v>
      </c>
      <c r="C2081" t="s">
        <v>632</v>
      </c>
      <c r="D2081" t="s">
        <v>1475</v>
      </c>
      <c r="E2081" s="4">
        <v>35375</v>
      </c>
      <c r="F2081" s="4" t="s">
        <v>1502</v>
      </c>
      <c r="G2081" s="4" t="s">
        <v>1577</v>
      </c>
      <c r="H2081" t="str">
        <f>CONCATENATE(Source[[#This Row],[Subject]],TRIM(Source[[#This Row],[Course]]))</f>
        <v>PE252A</v>
      </c>
      <c r="I2081" t="str">
        <f>VLOOKUP(Source[[#This Row],[SubjCrse]],'Courses and Categories'!$E$2:$G$1816,3,FALSE)</f>
        <v>Credit PE/Dance Activity</v>
      </c>
      <c r="J2081">
        <v>502</v>
      </c>
      <c r="K2081" t="s">
        <v>1578</v>
      </c>
      <c r="L2081" t="s">
        <v>87</v>
      </c>
      <c r="M2081" t="s">
        <v>1063</v>
      </c>
      <c r="N2081" t="s">
        <v>50</v>
      </c>
      <c r="O2081">
        <v>1910</v>
      </c>
      <c r="P2081">
        <v>2100</v>
      </c>
      <c r="Q2081" t="s">
        <v>675</v>
      </c>
      <c r="R2081" t="s">
        <v>1579</v>
      </c>
      <c r="S2081" t="s">
        <v>134</v>
      </c>
      <c r="T2081">
        <v>1</v>
      </c>
      <c r="U2081" s="1">
        <v>43479</v>
      </c>
      <c r="V2081" s="1">
        <v>43607</v>
      </c>
      <c r="W2081" t="s">
        <v>5365</v>
      </c>
      <c r="X2081" t="s">
        <v>1929</v>
      </c>
      <c r="Y2081">
        <v>15</v>
      </c>
      <c r="Z2081">
        <v>11</v>
      </c>
      <c r="AA2081">
        <v>20</v>
      </c>
      <c r="AB2081">
        <v>55</v>
      </c>
      <c r="AC2081" t="s">
        <v>5407</v>
      </c>
      <c r="AD2081">
        <f>IF(ISBLANK(Source[[#This Row],[CrosslistID]]),1,1/COUNTIFS(Source[CrosslistID],Source[[#This Row],[CrosslistID]],Source[TermDesc],Source[[#This Row],[TermDesc]]))</f>
        <v>0.33333333333333331</v>
      </c>
      <c r="AE2081">
        <v>22</v>
      </c>
      <c r="AF2081">
        <v>40</v>
      </c>
      <c r="AG2081">
        <v>55</v>
      </c>
      <c r="AH2081">
        <v>55</v>
      </c>
      <c r="AI2081">
        <v>1</v>
      </c>
      <c r="AJ2081">
        <v>1</v>
      </c>
      <c r="AK2081">
        <v>0.1</v>
      </c>
      <c r="AL20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81">
        <f>IF(AND(Source[[#This Row],[Credit_Noncredit]]="Noncredit",Source[[#This Row],[FTEF]]&gt;0),Source[[#This Row],[NC XLST FTES]]*525/(437.5*Source[[#This Row],[FTEF]]),0)</f>
        <v>0</v>
      </c>
      <c r="AN2081">
        <f>IF(Source[[#This Row],[Credit_Noncredit]]="Credit",Source[[#This Row],[Census Enrollment]],Source[[#This Row],[Noncredit Avg. Attendance]])</f>
        <v>15</v>
      </c>
    </row>
    <row r="2082" spans="1:40" x14ac:dyDescent="0.25">
      <c r="A2082" t="s">
        <v>4581</v>
      </c>
      <c r="B2082" t="s">
        <v>886</v>
      </c>
      <c r="C2082" t="s">
        <v>632</v>
      </c>
      <c r="D2082" t="s">
        <v>1475</v>
      </c>
      <c r="E2082" s="4">
        <v>35377</v>
      </c>
      <c r="F2082" s="4" t="s">
        <v>1502</v>
      </c>
      <c r="G2082" s="4" t="s">
        <v>1581</v>
      </c>
      <c r="H2082" t="str">
        <f>CONCATENATE(Source[[#This Row],[Subject]],TRIM(Source[[#This Row],[Course]]))</f>
        <v>PE252B</v>
      </c>
      <c r="I2082" t="str">
        <f>VLOOKUP(Source[[#This Row],[SubjCrse]],'Courses and Categories'!$E$2:$G$1816,3,FALSE)</f>
        <v>Credit PE/Dance Activity</v>
      </c>
      <c r="J2082">
        <v>1</v>
      </c>
      <c r="K2082" t="s">
        <v>1582</v>
      </c>
      <c r="L2082" t="s">
        <v>39</v>
      </c>
      <c r="M2082" t="s">
        <v>1063</v>
      </c>
      <c r="N2082" t="s">
        <v>105</v>
      </c>
      <c r="O2082">
        <v>910</v>
      </c>
      <c r="P2082">
        <v>1000</v>
      </c>
      <c r="Q2082" t="s">
        <v>675</v>
      </c>
      <c r="R2082" t="s">
        <v>1579</v>
      </c>
      <c r="S2082" t="s">
        <v>134</v>
      </c>
      <c r="T2082">
        <v>1</v>
      </c>
      <c r="U2082" s="1">
        <v>43479</v>
      </c>
      <c r="V2082" s="1">
        <v>43607</v>
      </c>
      <c r="W2082" t="s">
        <v>1587</v>
      </c>
      <c r="X2082" t="s">
        <v>1929</v>
      </c>
      <c r="Y2082">
        <v>6</v>
      </c>
      <c r="Z2082">
        <v>6</v>
      </c>
      <c r="AA2082">
        <v>10</v>
      </c>
      <c r="AB2082">
        <v>60</v>
      </c>
      <c r="AC2082" t="s">
        <v>3725</v>
      </c>
      <c r="AD2082">
        <f>IF(ISBLANK(Source[[#This Row],[CrosslistID]]),1,1/COUNTIFS(Source[CrosslistID],Source[[#This Row],[CrosslistID]],Source[TermDesc],Source[[#This Row],[TermDesc]]))</f>
        <v>0.33333333333333331</v>
      </c>
      <c r="AE2082">
        <v>26</v>
      </c>
      <c r="AF2082">
        <v>40</v>
      </c>
      <c r="AG2082">
        <v>65</v>
      </c>
      <c r="AH2082">
        <v>65</v>
      </c>
      <c r="AI2082">
        <v>0.4</v>
      </c>
      <c r="AJ2082">
        <v>0.4</v>
      </c>
      <c r="AK2082">
        <v>0</v>
      </c>
      <c r="AL20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82">
        <f>IF(AND(Source[[#This Row],[Credit_Noncredit]]="Noncredit",Source[[#This Row],[FTEF]]&gt;0),Source[[#This Row],[NC XLST FTES]]*525/(437.5*Source[[#This Row],[FTEF]]),0)</f>
        <v>0</v>
      </c>
      <c r="AN2082">
        <f>IF(Source[[#This Row],[Credit_Noncredit]]="Credit",Source[[#This Row],[Census Enrollment]],Source[[#This Row],[Noncredit Avg. Attendance]])</f>
        <v>6</v>
      </c>
    </row>
    <row r="2083" spans="1:40" x14ac:dyDescent="0.25">
      <c r="A2083" t="s">
        <v>4581</v>
      </c>
      <c r="B2083" t="s">
        <v>886</v>
      </c>
      <c r="C2083" t="s">
        <v>632</v>
      </c>
      <c r="D2083" t="s">
        <v>1475</v>
      </c>
      <c r="E2083" s="4">
        <v>37854</v>
      </c>
      <c r="F2083" s="4" t="s">
        <v>1502</v>
      </c>
      <c r="G2083" s="4" t="s">
        <v>1581</v>
      </c>
      <c r="H2083" t="str">
        <f>CONCATENATE(Source[[#This Row],[Subject]],TRIM(Source[[#This Row],[Course]]))</f>
        <v>PE252B</v>
      </c>
      <c r="I2083" t="str">
        <f>VLOOKUP(Source[[#This Row],[SubjCrse]],'Courses and Categories'!$E$2:$G$1816,3,FALSE)</f>
        <v>Credit PE/Dance Activity</v>
      </c>
      <c r="J2083">
        <v>501</v>
      </c>
      <c r="K2083" t="s">
        <v>1582</v>
      </c>
      <c r="L2083" t="s">
        <v>87</v>
      </c>
      <c r="M2083" t="s">
        <v>1063</v>
      </c>
      <c r="N2083" t="s">
        <v>180</v>
      </c>
      <c r="O2083">
        <v>1910</v>
      </c>
      <c r="P2083">
        <v>2100</v>
      </c>
      <c r="Q2083" t="s">
        <v>675</v>
      </c>
      <c r="R2083" t="s">
        <v>1579</v>
      </c>
      <c r="S2083" t="s">
        <v>134</v>
      </c>
      <c r="T2083">
        <v>1</v>
      </c>
      <c r="U2083" s="1">
        <v>43479</v>
      </c>
      <c r="V2083" s="1">
        <v>43607</v>
      </c>
      <c r="W2083" t="s">
        <v>1587</v>
      </c>
      <c r="X2083" t="s">
        <v>1929</v>
      </c>
      <c r="Y2083">
        <v>10</v>
      </c>
      <c r="Z2083">
        <v>10</v>
      </c>
      <c r="AA2083">
        <v>10</v>
      </c>
      <c r="AB2083">
        <v>100</v>
      </c>
      <c r="AC2083" t="s">
        <v>5406</v>
      </c>
      <c r="AD2083">
        <f>IF(ISBLANK(Source[[#This Row],[CrosslistID]]),1,1/COUNTIFS(Source[CrosslistID],Source[[#This Row],[CrosslistID]],Source[TermDesc],Source[[#This Row],[TermDesc]]))</f>
        <v>0.33333333333333331</v>
      </c>
      <c r="AE2083">
        <v>30</v>
      </c>
      <c r="AF2083">
        <v>40</v>
      </c>
      <c r="AG2083">
        <v>75</v>
      </c>
      <c r="AH2083">
        <v>75</v>
      </c>
      <c r="AI2083">
        <v>0.66700000000000004</v>
      </c>
      <c r="AJ2083">
        <v>0.66700000000000004</v>
      </c>
      <c r="AK2083">
        <v>0</v>
      </c>
      <c r="AL20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83">
        <f>IF(AND(Source[[#This Row],[Credit_Noncredit]]="Noncredit",Source[[#This Row],[FTEF]]&gt;0),Source[[#This Row],[NC XLST FTES]]*525/(437.5*Source[[#This Row],[FTEF]]),0)</f>
        <v>0</v>
      </c>
      <c r="AN2083">
        <f>IF(Source[[#This Row],[Credit_Noncredit]]="Credit",Source[[#This Row],[Census Enrollment]],Source[[#This Row],[Noncredit Avg. Attendance]])</f>
        <v>10</v>
      </c>
    </row>
    <row r="2084" spans="1:40" x14ac:dyDescent="0.25">
      <c r="A2084" t="s">
        <v>4581</v>
      </c>
      <c r="B2084" t="s">
        <v>886</v>
      </c>
      <c r="C2084" t="s">
        <v>632</v>
      </c>
      <c r="D2084" t="s">
        <v>1475</v>
      </c>
      <c r="E2084" s="4">
        <v>35381</v>
      </c>
      <c r="F2084" s="4" t="s">
        <v>1502</v>
      </c>
      <c r="G2084" s="4" t="s">
        <v>1581</v>
      </c>
      <c r="H2084" t="str">
        <f>CONCATENATE(Source[[#This Row],[Subject]],TRIM(Source[[#This Row],[Course]]))</f>
        <v>PE252B</v>
      </c>
      <c r="I2084" t="str">
        <f>VLOOKUP(Source[[#This Row],[SubjCrse]],'Courses and Categories'!$E$2:$G$1816,3,FALSE)</f>
        <v>Credit PE/Dance Activity</v>
      </c>
      <c r="J2084">
        <v>502</v>
      </c>
      <c r="K2084" t="s">
        <v>1582</v>
      </c>
      <c r="L2084" t="s">
        <v>87</v>
      </c>
      <c r="M2084" t="s">
        <v>1063</v>
      </c>
      <c r="N2084" t="s">
        <v>50</v>
      </c>
      <c r="O2084">
        <v>1910</v>
      </c>
      <c r="P2084">
        <v>2100</v>
      </c>
      <c r="Q2084" t="s">
        <v>675</v>
      </c>
      <c r="R2084" t="s">
        <v>1579</v>
      </c>
      <c r="S2084" t="s">
        <v>134</v>
      </c>
      <c r="T2084">
        <v>1</v>
      </c>
      <c r="U2084" s="1">
        <v>43479</v>
      </c>
      <c r="V2084" s="1">
        <v>43607</v>
      </c>
      <c r="W2084" t="s">
        <v>5365</v>
      </c>
      <c r="X2084" t="s">
        <v>1929</v>
      </c>
      <c r="Y2084">
        <v>6</v>
      </c>
      <c r="Z2084">
        <v>4</v>
      </c>
      <c r="AA2084">
        <v>10</v>
      </c>
      <c r="AB2084">
        <v>40</v>
      </c>
      <c r="AC2084" t="s">
        <v>5407</v>
      </c>
      <c r="AD2084">
        <f>IF(ISBLANK(Source[[#This Row],[CrosslistID]]),1,1/COUNTIFS(Source[CrosslistID],Source[[#This Row],[CrosslistID]],Source[TermDesc],Source[[#This Row],[TermDesc]]))</f>
        <v>0.33333333333333331</v>
      </c>
      <c r="AE2084">
        <v>22</v>
      </c>
      <c r="AF2084">
        <v>40</v>
      </c>
      <c r="AG2084">
        <v>55</v>
      </c>
      <c r="AH2084">
        <v>55</v>
      </c>
      <c r="AI2084">
        <v>0.4</v>
      </c>
      <c r="AJ2084">
        <v>0.4</v>
      </c>
      <c r="AK2084">
        <v>0</v>
      </c>
      <c r="AL20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84">
        <f>IF(AND(Source[[#This Row],[Credit_Noncredit]]="Noncredit",Source[[#This Row],[FTEF]]&gt;0),Source[[#This Row],[NC XLST FTES]]*525/(437.5*Source[[#This Row],[FTEF]]),0)</f>
        <v>0</v>
      </c>
      <c r="AN2084">
        <f>IF(Source[[#This Row],[Credit_Noncredit]]="Credit",Source[[#This Row],[Census Enrollment]],Source[[#This Row],[Noncredit Avg. Attendance]])</f>
        <v>6</v>
      </c>
    </row>
    <row r="2085" spans="1:40" x14ac:dyDescent="0.25">
      <c r="A2085" t="s">
        <v>4581</v>
      </c>
      <c r="B2085" t="s">
        <v>886</v>
      </c>
      <c r="C2085" t="s">
        <v>632</v>
      </c>
      <c r="D2085" t="s">
        <v>1475</v>
      </c>
      <c r="E2085" s="4">
        <v>37306</v>
      </c>
      <c r="F2085" s="4" t="s">
        <v>1502</v>
      </c>
      <c r="G2085" s="4" t="s">
        <v>5408</v>
      </c>
      <c r="H2085" t="str">
        <f>CONCATENATE(Source[[#This Row],[Subject]],TRIM(Source[[#This Row],[Course]]))</f>
        <v>PE252D</v>
      </c>
      <c r="I2085" t="str">
        <f>VLOOKUP(Source[[#This Row],[SubjCrse]],'Courses and Categories'!$E$2:$G$1816,3,FALSE)</f>
        <v>Credit PE/Dance Activity</v>
      </c>
      <c r="J2085">
        <v>1</v>
      </c>
      <c r="K2085" t="s">
        <v>5409</v>
      </c>
      <c r="L2085" t="s">
        <v>39</v>
      </c>
      <c r="M2085" t="s">
        <v>1063</v>
      </c>
      <c r="N2085" t="s">
        <v>105</v>
      </c>
      <c r="O2085">
        <v>910</v>
      </c>
      <c r="P2085">
        <v>1000</v>
      </c>
      <c r="Q2085" t="s">
        <v>675</v>
      </c>
      <c r="R2085" t="s">
        <v>1579</v>
      </c>
      <c r="S2085" t="s">
        <v>134</v>
      </c>
      <c r="T2085">
        <v>1</v>
      </c>
      <c r="U2085" s="1">
        <v>43479</v>
      </c>
      <c r="V2085" s="1">
        <v>43607</v>
      </c>
      <c r="W2085" t="s">
        <v>1587</v>
      </c>
      <c r="X2085" t="s">
        <v>1929</v>
      </c>
      <c r="Y2085">
        <v>13</v>
      </c>
      <c r="Z2085">
        <v>13</v>
      </c>
      <c r="AA2085">
        <v>15</v>
      </c>
      <c r="AB2085">
        <v>86.666700000000006</v>
      </c>
      <c r="AC2085" t="s">
        <v>3725</v>
      </c>
      <c r="AD2085">
        <f>IF(ISBLANK(Source[[#This Row],[CrosslistID]]),1,1/COUNTIFS(Source[CrosslistID],Source[[#This Row],[CrosslistID]],Source[TermDesc],Source[[#This Row],[TermDesc]]))</f>
        <v>0.33333333333333331</v>
      </c>
      <c r="AE2085">
        <v>26</v>
      </c>
      <c r="AF2085">
        <v>40</v>
      </c>
      <c r="AG2085">
        <v>65</v>
      </c>
      <c r="AH2085">
        <v>65</v>
      </c>
      <c r="AI2085">
        <v>0.86699999999999999</v>
      </c>
      <c r="AJ2085">
        <v>0.86699999999999999</v>
      </c>
      <c r="AK2085">
        <v>0</v>
      </c>
      <c r="AL20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85">
        <f>IF(AND(Source[[#This Row],[Credit_Noncredit]]="Noncredit",Source[[#This Row],[FTEF]]&gt;0),Source[[#This Row],[NC XLST FTES]]*525/(437.5*Source[[#This Row],[FTEF]]),0)</f>
        <v>0</v>
      </c>
      <c r="AN2085">
        <f>IF(Source[[#This Row],[Credit_Noncredit]]="Credit",Source[[#This Row],[Census Enrollment]],Source[[#This Row],[Noncredit Avg. Attendance]])</f>
        <v>13</v>
      </c>
    </row>
    <row r="2086" spans="1:40" x14ac:dyDescent="0.25">
      <c r="A2086" t="s">
        <v>4581</v>
      </c>
      <c r="B2086" t="s">
        <v>886</v>
      </c>
      <c r="C2086" t="s">
        <v>632</v>
      </c>
      <c r="D2086" t="s">
        <v>1475</v>
      </c>
      <c r="E2086" s="4">
        <v>37856</v>
      </c>
      <c r="F2086" s="4" t="s">
        <v>1502</v>
      </c>
      <c r="G2086" s="4" t="s">
        <v>5408</v>
      </c>
      <c r="H2086" t="str">
        <f>CONCATENATE(Source[[#This Row],[Subject]],TRIM(Source[[#This Row],[Course]]))</f>
        <v>PE252D</v>
      </c>
      <c r="I2086" t="str">
        <f>VLOOKUP(Source[[#This Row],[SubjCrse]],'Courses and Categories'!$E$2:$G$1816,3,FALSE)</f>
        <v>Credit PE/Dance Activity</v>
      </c>
      <c r="J2086">
        <v>501</v>
      </c>
      <c r="K2086" t="s">
        <v>5409</v>
      </c>
      <c r="L2086" t="s">
        <v>87</v>
      </c>
      <c r="M2086" t="s">
        <v>1063</v>
      </c>
      <c r="N2086" t="s">
        <v>180</v>
      </c>
      <c r="O2086">
        <v>1910</v>
      </c>
      <c r="P2086">
        <v>2100</v>
      </c>
      <c r="Q2086" t="s">
        <v>675</v>
      </c>
      <c r="R2086" t="s">
        <v>1579</v>
      </c>
      <c r="S2086" t="s">
        <v>134</v>
      </c>
      <c r="T2086">
        <v>1</v>
      </c>
      <c r="U2086" s="1">
        <v>43479</v>
      </c>
      <c r="V2086" s="1">
        <v>43607</v>
      </c>
      <c r="W2086" t="s">
        <v>1587</v>
      </c>
      <c r="X2086" t="s">
        <v>1929</v>
      </c>
      <c r="Y2086">
        <v>5</v>
      </c>
      <c r="Z2086">
        <v>5</v>
      </c>
      <c r="AA2086">
        <v>10</v>
      </c>
      <c r="AB2086">
        <v>50</v>
      </c>
      <c r="AC2086" t="s">
        <v>5406</v>
      </c>
      <c r="AD2086">
        <f>IF(ISBLANK(Source[[#This Row],[CrosslistID]]),1,1/COUNTIFS(Source[CrosslistID],Source[[#This Row],[CrosslistID]],Source[TermDesc],Source[[#This Row],[TermDesc]]))</f>
        <v>0.33333333333333331</v>
      </c>
      <c r="AE2086">
        <v>30</v>
      </c>
      <c r="AF2086">
        <v>40</v>
      </c>
      <c r="AG2086">
        <v>75</v>
      </c>
      <c r="AH2086">
        <v>75</v>
      </c>
      <c r="AI2086">
        <v>0.33300000000000002</v>
      </c>
      <c r="AJ2086">
        <v>0.33300000000000002</v>
      </c>
      <c r="AK2086">
        <v>0</v>
      </c>
      <c r="AL20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86">
        <f>IF(AND(Source[[#This Row],[Credit_Noncredit]]="Noncredit",Source[[#This Row],[FTEF]]&gt;0),Source[[#This Row],[NC XLST FTES]]*525/(437.5*Source[[#This Row],[FTEF]]),0)</f>
        <v>0</v>
      </c>
      <c r="AN2086">
        <f>IF(Source[[#This Row],[Credit_Noncredit]]="Credit",Source[[#This Row],[Census Enrollment]],Source[[#This Row],[Noncredit Avg. Attendance]])</f>
        <v>5</v>
      </c>
    </row>
    <row r="2087" spans="1:40" x14ac:dyDescent="0.25">
      <c r="A2087" t="s">
        <v>4581</v>
      </c>
      <c r="B2087" t="s">
        <v>886</v>
      </c>
      <c r="C2087" t="s">
        <v>632</v>
      </c>
      <c r="D2087" t="s">
        <v>1475</v>
      </c>
      <c r="E2087" s="4">
        <v>37309</v>
      </c>
      <c r="F2087" s="4" t="s">
        <v>1502</v>
      </c>
      <c r="G2087" s="4" t="s">
        <v>5408</v>
      </c>
      <c r="H2087" t="str">
        <f>CONCATENATE(Source[[#This Row],[Subject]],TRIM(Source[[#This Row],[Course]]))</f>
        <v>PE252D</v>
      </c>
      <c r="I2087" t="str">
        <f>VLOOKUP(Source[[#This Row],[SubjCrse]],'Courses and Categories'!$E$2:$G$1816,3,FALSE)</f>
        <v>Credit PE/Dance Activity</v>
      </c>
      <c r="J2087">
        <v>502</v>
      </c>
      <c r="K2087" t="s">
        <v>5409</v>
      </c>
      <c r="L2087" t="s">
        <v>87</v>
      </c>
      <c r="M2087" t="s">
        <v>1063</v>
      </c>
      <c r="N2087" t="s">
        <v>50</v>
      </c>
      <c r="O2087">
        <v>1910</v>
      </c>
      <c r="P2087">
        <v>2100</v>
      </c>
      <c r="Q2087" t="s">
        <v>675</v>
      </c>
      <c r="R2087" t="s">
        <v>1579</v>
      </c>
      <c r="S2087" t="s">
        <v>134</v>
      </c>
      <c r="T2087">
        <v>1</v>
      </c>
      <c r="U2087" s="1">
        <v>43479</v>
      </c>
      <c r="V2087" s="1">
        <v>43607</v>
      </c>
      <c r="W2087" t="s">
        <v>5365</v>
      </c>
      <c r="X2087" t="s">
        <v>1929</v>
      </c>
      <c r="Y2087">
        <v>9</v>
      </c>
      <c r="Z2087">
        <v>6</v>
      </c>
      <c r="AA2087">
        <v>10</v>
      </c>
      <c r="AB2087">
        <v>60</v>
      </c>
      <c r="AC2087" t="s">
        <v>5407</v>
      </c>
      <c r="AD2087">
        <f>IF(ISBLANK(Source[[#This Row],[CrosslistID]]),1,1/COUNTIFS(Source[CrosslistID],Source[[#This Row],[CrosslistID]],Source[TermDesc],Source[[#This Row],[TermDesc]]))</f>
        <v>0.33333333333333331</v>
      </c>
      <c r="AE2087">
        <v>22</v>
      </c>
      <c r="AF2087">
        <v>40</v>
      </c>
      <c r="AG2087">
        <v>55</v>
      </c>
      <c r="AH2087">
        <v>55</v>
      </c>
      <c r="AI2087">
        <v>0.6</v>
      </c>
      <c r="AJ2087">
        <v>0.6</v>
      </c>
      <c r="AK2087">
        <v>0</v>
      </c>
      <c r="AL20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87">
        <f>IF(AND(Source[[#This Row],[Credit_Noncredit]]="Noncredit",Source[[#This Row],[FTEF]]&gt;0),Source[[#This Row],[NC XLST FTES]]*525/(437.5*Source[[#This Row],[FTEF]]),0)</f>
        <v>0</v>
      </c>
      <c r="AN2087">
        <f>IF(Source[[#This Row],[Credit_Noncredit]]="Credit",Source[[#This Row],[Census Enrollment]],Source[[#This Row],[Noncredit Avg. Attendance]])</f>
        <v>9</v>
      </c>
    </row>
    <row r="2088" spans="1:40" x14ac:dyDescent="0.25">
      <c r="A2088" t="s">
        <v>4581</v>
      </c>
      <c r="B2088" t="s">
        <v>886</v>
      </c>
      <c r="C2088" t="s">
        <v>632</v>
      </c>
      <c r="D2088" t="s">
        <v>1475</v>
      </c>
      <c r="E2088" s="4">
        <v>35382</v>
      </c>
      <c r="F2088" s="4" t="s">
        <v>1502</v>
      </c>
      <c r="G2088" s="4">
        <v>254</v>
      </c>
      <c r="H2088" t="str">
        <f>CONCATENATE(Source[[#This Row],[Subject]],TRIM(Source[[#This Row],[Course]]))</f>
        <v>PE254</v>
      </c>
      <c r="I2088" t="str">
        <f>VLOOKUP(Source[[#This Row],[SubjCrse]],'Courses and Categories'!$E$2:$G$1816,3,FALSE)</f>
        <v>Credit PE/Dance Activity</v>
      </c>
      <c r="J2088">
        <v>1</v>
      </c>
      <c r="K2088" t="s">
        <v>1583</v>
      </c>
      <c r="L2088" t="s">
        <v>39</v>
      </c>
      <c r="M2088" t="s">
        <v>1063</v>
      </c>
      <c r="N2088" t="s">
        <v>105</v>
      </c>
      <c r="O2088">
        <v>810</v>
      </c>
      <c r="P2088">
        <v>900</v>
      </c>
      <c r="Q2088" t="s">
        <v>675</v>
      </c>
      <c r="R2088" t="s">
        <v>1579</v>
      </c>
      <c r="S2088" t="s">
        <v>134</v>
      </c>
      <c r="T2088">
        <v>1</v>
      </c>
      <c r="U2088" s="1">
        <v>43479</v>
      </c>
      <c r="V2088" s="1">
        <v>43607</v>
      </c>
      <c r="W2088" t="s">
        <v>1584</v>
      </c>
      <c r="X2088" t="s">
        <v>1929</v>
      </c>
      <c r="Y2088">
        <v>8</v>
      </c>
      <c r="Z2088">
        <v>4</v>
      </c>
      <c r="AA2088">
        <v>20</v>
      </c>
      <c r="AB2088">
        <v>20</v>
      </c>
      <c r="AC2088" t="s">
        <v>5410</v>
      </c>
      <c r="AD2088">
        <f>IF(ISBLANK(Source[[#This Row],[CrosslistID]]),1,1/COUNTIFS(Source[CrosslistID],Source[[#This Row],[CrosslistID]],Source[TermDesc],Source[[#This Row],[TermDesc]]))</f>
        <v>0.5</v>
      </c>
      <c r="AE2088">
        <v>10</v>
      </c>
      <c r="AF2088">
        <v>35</v>
      </c>
      <c r="AG2088">
        <v>28.571400000000001</v>
      </c>
      <c r="AH2088">
        <v>28.571400000000001</v>
      </c>
      <c r="AI2088">
        <v>0.53300000000000003</v>
      </c>
      <c r="AJ2088">
        <v>0.53300000000000003</v>
      </c>
      <c r="AK2088">
        <v>0.1</v>
      </c>
      <c r="AL20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88">
        <f>IF(AND(Source[[#This Row],[Credit_Noncredit]]="Noncredit",Source[[#This Row],[FTEF]]&gt;0),Source[[#This Row],[NC XLST FTES]]*525/(437.5*Source[[#This Row],[FTEF]]),0)</f>
        <v>0</v>
      </c>
      <c r="AN2088">
        <f>IF(Source[[#This Row],[Credit_Noncredit]]="Credit",Source[[#This Row],[Census Enrollment]],Source[[#This Row],[Noncredit Avg. Attendance]])</f>
        <v>8</v>
      </c>
    </row>
    <row r="2089" spans="1:40" x14ac:dyDescent="0.25">
      <c r="A2089" t="s">
        <v>4581</v>
      </c>
      <c r="B2089" t="s">
        <v>886</v>
      </c>
      <c r="C2089" t="s">
        <v>632</v>
      </c>
      <c r="D2089" t="s">
        <v>1475</v>
      </c>
      <c r="E2089" s="4">
        <v>35383</v>
      </c>
      <c r="F2089" s="4" t="s">
        <v>1502</v>
      </c>
      <c r="G2089" s="4">
        <v>254</v>
      </c>
      <c r="H2089" t="str">
        <f>CONCATENATE(Source[[#This Row],[Subject]],TRIM(Source[[#This Row],[Course]]))</f>
        <v>PE254</v>
      </c>
      <c r="I2089" t="str">
        <f>VLOOKUP(Source[[#This Row],[SubjCrse]],'Courses and Categories'!$E$2:$G$1816,3,FALSE)</f>
        <v>Credit PE/Dance Activity</v>
      </c>
      <c r="J2089">
        <v>2</v>
      </c>
      <c r="K2089" t="s">
        <v>1583</v>
      </c>
      <c r="L2089" t="s">
        <v>39</v>
      </c>
      <c r="M2089" t="s">
        <v>1063</v>
      </c>
      <c r="N2089" t="s">
        <v>105</v>
      </c>
      <c r="O2089">
        <v>1010</v>
      </c>
      <c r="P2089">
        <v>1100</v>
      </c>
      <c r="Q2089" t="s">
        <v>675</v>
      </c>
      <c r="R2089" t="s">
        <v>1579</v>
      </c>
      <c r="S2089" t="s">
        <v>134</v>
      </c>
      <c r="T2089">
        <v>1</v>
      </c>
      <c r="U2089" s="1">
        <v>43479</v>
      </c>
      <c r="V2089" s="1">
        <v>43607</v>
      </c>
      <c r="W2089" t="s">
        <v>1558</v>
      </c>
      <c r="X2089" t="s">
        <v>1929</v>
      </c>
      <c r="Y2089">
        <v>10</v>
      </c>
      <c r="Z2089">
        <v>10</v>
      </c>
      <c r="AA2089">
        <v>20</v>
      </c>
      <c r="AB2089">
        <v>50</v>
      </c>
      <c r="AC2089" t="s">
        <v>3728</v>
      </c>
      <c r="AD2089">
        <f>IF(ISBLANK(Source[[#This Row],[CrosslistID]]),1,1/COUNTIFS(Source[CrosslistID],Source[[#This Row],[CrosslistID]],Source[TermDesc],Source[[#This Row],[TermDesc]]))</f>
        <v>0.5</v>
      </c>
      <c r="AE2089">
        <v>19</v>
      </c>
      <c r="AF2089">
        <v>35</v>
      </c>
      <c r="AG2089">
        <v>54.285699999999999</v>
      </c>
      <c r="AH2089">
        <v>54.285699999999999</v>
      </c>
      <c r="AI2089">
        <v>0.66700000000000004</v>
      </c>
      <c r="AJ2089">
        <v>0.66700000000000004</v>
      </c>
      <c r="AK2089">
        <v>0.1</v>
      </c>
      <c r="AL20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89">
        <f>IF(AND(Source[[#This Row],[Credit_Noncredit]]="Noncredit",Source[[#This Row],[FTEF]]&gt;0),Source[[#This Row],[NC XLST FTES]]*525/(437.5*Source[[#This Row],[FTEF]]),0)</f>
        <v>0</v>
      </c>
      <c r="AN2089">
        <f>IF(Source[[#This Row],[Credit_Noncredit]]="Credit",Source[[#This Row],[Census Enrollment]],Source[[#This Row],[Noncredit Avg. Attendance]])</f>
        <v>10</v>
      </c>
    </row>
    <row r="2090" spans="1:40" x14ac:dyDescent="0.25">
      <c r="A2090" t="s">
        <v>4581</v>
      </c>
      <c r="B2090" t="s">
        <v>886</v>
      </c>
      <c r="C2090" t="s">
        <v>632</v>
      </c>
      <c r="D2090" t="s">
        <v>1475</v>
      </c>
      <c r="E2090" s="4">
        <v>35386</v>
      </c>
      <c r="F2090" s="4" t="s">
        <v>1502</v>
      </c>
      <c r="G2090" s="4">
        <v>254</v>
      </c>
      <c r="H2090" t="str">
        <f>CONCATENATE(Source[[#This Row],[Subject]],TRIM(Source[[#This Row],[Course]]))</f>
        <v>PE254</v>
      </c>
      <c r="I2090" t="str">
        <f>VLOOKUP(Source[[#This Row],[SubjCrse]],'Courses and Categories'!$E$2:$G$1816,3,FALSE)</f>
        <v>Credit PE/Dance Activity</v>
      </c>
      <c r="J2090">
        <v>4</v>
      </c>
      <c r="K2090" t="s">
        <v>1583</v>
      </c>
      <c r="L2090" t="s">
        <v>39</v>
      </c>
      <c r="M2090" t="s">
        <v>1063</v>
      </c>
      <c r="N2090" t="s">
        <v>59</v>
      </c>
      <c r="O2090">
        <v>1010</v>
      </c>
      <c r="P2090">
        <v>1100</v>
      </c>
      <c r="Q2090" t="s">
        <v>675</v>
      </c>
      <c r="R2090" t="s">
        <v>1579</v>
      </c>
      <c r="S2090" t="s">
        <v>134</v>
      </c>
      <c r="T2090">
        <v>1</v>
      </c>
      <c r="U2090" s="1">
        <v>43479</v>
      </c>
      <c r="V2090" s="1">
        <v>43607</v>
      </c>
      <c r="W2090" t="s">
        <v>66</v>
      </c>
      <c r="X2090" t="s">
        <v>1929</v>
      </c>
      <c r="Y2090">
        <v>5</v>
      </c>
      <c r="Z2090">
        <v>5</v>
      </c>
      <c r="AA2090">
        <v>20</v>
      </c>
      <c r="AB2090">
        <v>25</v>
      </c>
      <c r="AC2090" t="s">
        <v>4065</v>
      </c>
      <c r="AD2090">
        <f>IF(ISBLANK(Source[[#This Row],[CrosslistID]]),1,1/COUNTIFS(Source[CrosslistID],Source[[#This Row],[CrosslistID]],Source[TermDesc],Source[[#This Row],[TermDesc]]))</f>
        <v>0.5</v>
      </c>
      <c r="AE2090">
        <v>13</v>
      </c>
      <c r="AF2090">
        <v>35</v>
      </c>
      <c r="AG2090">
        <v>37.142899999999997</v>
      </c>
      <c r="AH2090">
        <v>37.142899999999997</v>
      </c>
      <c r="AI2090">
        <v>0.26700000000000002</v>
      </c>
      <c r="AJ2090">
        <v>0.3337</v>
      </c>
      <c r="AK2090">
        <v>0.1</v>
      </c>
      <c r="AL20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90">
        <f>IF(AND(Source[[#This Row],[Credit_Noncredit]]="Noncredit",Source[[#This Row],[FTEF]]&gt;0),Source[[#This Row],[NC XLST FTES]]*525/(437.5*Source[[#This Row],[FTEF]]),0)</f>
        <v>0</v>
      </c>
      <c r="AN2090">
        <f>IF(Source[[#This Row],[Credit_Noncredit]]="Credit",Source[[#This Row],[Census Enrollment]],Source[[#This Row],[Noncredit Avg. Attendance]])</f>
        <v>5</v>
      </c>
    </row>
    <row r="2091" spans="1:40" x14ac:dyDescent="0.25">
      <c r="A2091" t="s">
        <v>4581</v>
      </c>
      <c r="B2091" t="s">
        <v>886</v>
      </c>
      <c r="C2091" t="s">
        <v>632</v>
      </c>
      <c r="D2091" t="s">
        <v>1475</v>
      </c>
      <c r="E2091" s="4">
        <v>35387</v>
      </c>
      <c r="F2091" s="4" t="s">
        <v>1502</v>
      </c>
      <c r="G2091" s="4">
        <v>254</v>
      </c>
      <c r="H2091" t="str">
        <f>CONCATENATE(Source[[#This Row],[Subject]],TRIM(Source[[#This Row],[Course]]))</f>
        <v>PE254</v>
      </c>
      <c r="I2091" t="str">
        <f>VLOOKUP(Source[[#This Row],[SubjCrse]],'Courses and Categories'!$E$2:$G$1816,3,FALSE)</f>
        <v>Credit PE/Dance Activity</v>
      </c>
      <c r="J2091">
        <v>5</v>
      </c>
      <c r="K2091" t="s">
        <v>1583</v>
      </c>
      <c r="L2091" t="s">
        <v>39</v>
      </c>
      <c r="M2091" t="s">
        <v>1063</v>
      </c>
      <c r="N2091" t="s">
        <v>91</v>
      </c>
      <c r="O2091">
        <v>1010</v>
      </c>
      <c r="P2091">
        <v>1200</v>
      </c>
      <c r="Q2091" t="s">
        <v>675</v>
      </c>
      <c r="R2091" t="s">
        <v>1579</v>
      </c>
      <c r="S2091" t="s">
        <v>134</v>
      </c>
      <c r="T2091">
        <v>1</v>
      </c>
      <c r="U2091" s="1">
        <v>43479</v>
      </c>
      <c r="V2091" s="1">
        <v>43607</v>
      </c>
      <c r="W2091" t="s">
        <v>1504</v>
      </c>
      <c r="X2091" t="s">
        <v>1929</v>
      </c>
      <c r="Y2091">
        <v>10</v>
      </c>
      <c r="Z2091">
        <v>10</v>
      </c>
      <c r="AA2091">
        <v>20</v>
      </c>
      <c r="AB2091">
        <v>50</v>
      </c>
      <c r="AC2091" t="s">
        <v>3763</v>
      </c>
      <c r="AD2091">
        <f>IF(ISBLANK(Source[[#This Row],[CrosslistID]]),1,1/COUNTIFS(Source[CrosslistID],Source[[#This Row],[CrosslistID]],Source[TermDesc],Source[[#This Row],[TermDesc]]))</f>
        <v>0.5</v>
      </c>
      <c r="AE2091">
        <v>22</v>
      </c>
      <c r="AF2091">
        <v>35</v>
      </c>
      <c r="AG2091">
        <v>62.857100000000003</v>
      </c>
      <c r="AH2091">
        <v>62.857100000000003</v>
      </c>
      <c r="AI2091">
        <v>0.66700000000000004</v>
      </c>
      <c r="AJ2091">
        <v>0.66700000000000004</v>
      </c>
      <c r="AK2091">
        <v>0.1</v>
      </c>
      <c r="AL20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91">
        <f>IF(AND(Source[[#This Row],[Credit_Noncredit]]="Noncredit",Source[[#This Row],[FTEF]]&gt;0),Source[[#This Row],[NC XLST FTES]]*525/(437.5*Source[[#This Row],[FTEF]]),0)</f>
        <v>0</v>
      </c>
      <c r="AN2091">
        <f>IF(Source[[#This Row],[Credit_Noncredit]]="Credit",Source[[#This Row],[Census Enrollment]],Source[[#This Row],[Noncredit Avg. Attendance]])</f>
        <v>10</v>
      </c>
    </row>
    <row r="2092" spans="1:40" x14ac:dyDescent="0.25">
      <c r="A2092" t="s">
        <v>4581</v>
      </c>
      <c r="B2092" t="s">
        <v>886</v>
      </c>
      <c r="C2092" t="s">
        <v>632</v>
      </c>
      <c r="D2092" t="s">
        <v>1475</v>
      </c>
      <c r="E2092" s="4">
        <v>35388</v>
      </c>
      <c r="F2092" s="4" t="s">
        <v>1502</v>
      </c>
      <c r="G2092" s="4">
        <v>254</v>
      </c>
      <c r="H2092" t="str">
        <f>CONCATENATE(Source[[#This Row],[Subject]],TRIM(Source[[#This Row],[Course]]))</f>
        <v>PE254</v>
      </c>
      <c r="I2092" t="str">
        <f>VLOOKUP(Source[[#This Row],[SubjCrse]],'Courses and Categories'!$E$2:$G$1816,3,FALSE)</f>
        <v>Credit PE/Dance Activity</v>
      </c>
      <c r="J2092">
        <v>6</v>
      </c>
      <c r="K2092" t="s">
        <v>1583</v>
      </c>
      <c r="L2092" t="s">
        <v>39</v>
      </c>
      <c r="M2092" t="s">
        <v>1063</v>
      </c>
      <c r="N2092" t="s">
        <v>91</v>
      </c>
      <c r="O2092">
        <v>1210</v>
      </c>
      <c r="P2092">
        <v>1400</v>
      </c>
      <c r="Q2092" t="s">
        <v>675</v>
      </c>
      <c r="R2092" t="s">
        <v>1579</v>
      </c>
      <c r="S2092" t="s">
        <v>134</v>
      </c>
      <c r="T2092">
        <v>1</v>
      </c>
      <c r="U2092" s="1">
        <v>43479</v>
      </c>
      <c r="V2092" s="1">
        <v>43607</v>
      </c>
      <c r="W2092" t="s">
        <v>3698</v>
      </c>
      <c r="X2092" t="s">
        <v>1929</v>
      </c>
      <c r="Y2092">
        <v>15</v>
      </c>
      <c r="Z2092">
        <v>13</v>
      </c>
      <c r="AA2092">
        <v>20</v>
      </c>
      <c r="AB2092">
        <v>65</v>
      </c>
      <c r="AC2092" t="s">
        <v>1526</v>
      </c>
      <c r="AD2092">
        <f>IF(ISBLANK(Source[[#This Row],[CrosslistID]]),1,1/COUNTIFS(Source[CrosslistID],Source[[#This Row],[CrosslistID]],Source[TermDesc],Source[[#This Row],[TermDesc]]))</f>
        <v>0.5</v>
      </c>
      <c r="AE2092">
        <v>28</v>
      </c>
      <c r="AF2092">
        <v>35</v>
      </c>
      <c r="AG2092">
        <v>80</v>
      </c>
      <c r="AH2092">
        <v>80</v>
      </c>
      <c r="AI2092">
        <v>0.93300000000000005</v>
      </c>
      <c r="AJ2092">
        <v>0.99960000000000004</v>
      </c>
      <c r="AK2092">
        <v>0.1</v>
      </c>
      <c r="AL20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92">
        <f>IF(AND(Source[[#This Row],[Credit_Noncredit]]="Noncredit",Source[[#This Row],[FTEF]]&gt;0),Source[[#This Row],[NC XLST FTES]]*525/(437.5*Source[[#This Row],[FTEF]]),0)</f>
        <v>0</v>
      </c>
      <c r="AN2092">
        <f>IF(Source[[#This Row],[Credit_Noncredit]]="Credit",Source[[#This Row],[Census Enrollment]],Source[[#This Row],[Noncredit Avg. Attendance]])</f>
        <v>15</v>
      </c>
    </row>
    <row r="2093" spans="1:40" x14ac:dyDescent="0.25">
      <c r="A2093" t="s">
        <v>4581</v>
      </c>
      <c r="B2093" t="s">
        <v>886</v>
      </c>
      <c r="C2093" t="s">
        <v>632</v>
      </c>
      <c r="D2093" t="s">
        <v>1475</v>
      </c>
      <c r="E2093" s="4">
        <v>35389</v>
      </c>
      <c r="F2093" s="4" t="s">
        <v>1502</v>
      </c>
      <c r="G2093" s="4">
        <v>254</v>
      </c>
      <c r="H2093" t="str">
        <f>CONCATENATE(Source[[#This Row],[Subject]],TRIM(Source[[#This Row],[Course]]))</f>
        <v>PE254</v>
      </c>
      <c r="I2093" t="str">
        <f>VLOOKUP(Source[[#This Row],[SubjCrse]],'Courses and Categories'!$E$2:$G$1816,3,FALSE)</f>
        <v>Credit PE/Dance Activity</v>
      </c>
      <c r="J2093">
        <v>501</v>
      </c>
      <c r="K2093" t="s">
        <v>1583</v>
      </c>
      <c r="L2093" t="s">
        <v>87</v>
      </c>
      <c r="M2093" t="s">
        <v>1063</v>
      </c>
      <c r="N2093" t="s">
        <v>41</v>
      </c>
      <c r="O2093">
        <v>1910</v>
      </c>
      <c r="P2093">
        <v>2100</v>
      </c>
      <c r="Q2093" t="s">
        <v>675</v>
      </c>
      <c r="R2093" t="s">
        <v>1579</v>
      </c>
      <c r="S2093" t="s">
        <v>134</v>
      </c>
      <c r="T2093">
        <v>1</v>
      </c>
      <c r="U2093" s="1">
        <v>43479</v>
      </c>
      <c r="V2093" s="1">
        <v>43607</v>
      </c>
      <c r="W2093" t="s">
        <v>3805</v>
      </c>
      <c r="X2093" t="s">
        <v>1929</v>
      </c>
      <c r="Y2093">
        <v>15</v>
      </c>
      <c r="Z2093">
        <v>13</v>
      </c>
      <c r="AA2093">
        <v>20</v>
      </c>
      <c r="AB2093">
        <v>65</v>
      </c>
      <c r="AC2093" t="s">
        <v>3804</v>
      </c>
      <c r="AD2093">
        <f>IF(ISBLANK(Source[[#This Row],[CrosslistID]]),1,1/COUNTIFS(Source[CrosslistID],Source[[#This Row],[CrosslistID]],Source[TermDesc],Source[[#This Row],[TermDesc]]))</f>
        <v>0.5</v>
      </c>
      <c r="AE2093">
        <v>30</v>
      </c>
      <c r="AF2093">
        <v>40</v>
      </c>
      <c r="AG2093">
        <v>75</v>
      </c>
      <c r="AH2093">
        <v>75</v>
      </c>
      <c r="AI2093">
        <v>1</v>
      </c>
      <c r="AJ2093">
        <v>1</v>
      </c>
      <c r="AK2093">
        <v>0.1</v>
      </c>
      <c r="AL20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93">
        <f>IF(AND(Source[[#This Row],[Credit_Noncredit]]="Noncredit",Source[[#This Row],[FTEF]]&gt;0),Source[[#This Row],[NC XLST FTES]]*525/(437.5*Source[[#This Row],[FTEF]]),0)</f>
        <v>0</v>
      </c>
      <c r="AN2093">
        <f>IF(Source[[#This Row],[Credit_Noncredit]]="Credit",Source[[#This Row],[Census Enrollment]],Source[[#This Row],[Noncredit Avg. Attendance]])</f>
        <v>15</v>
      </c>
    </row>
    <row r="2094" spans="1:40" x14ac:dyDescent="0.25">
      <c r="A2094" t="s">
        <v>4581</v>
      </c>
      <c r="B2094" t="s">
        <v>886</v>
      </c>
      <c r="C2094" t="s">
        <v>632</v>
      </c>
      <c r="D2094" t="s">
        <v>1475</v>
      </c>
      <c r="E2094" s="4">
        <v>35390</v>
      </c>
      <c r="F2094" s="4" t="s">
        <v>1502</v>
      </c>
      <c r="G2094" s="4">
        <v>254</v>
      </c>
      <c r="H2094" t="str">
        <f>CONCATENATE(Source[[#This Row],[Subject]],TRIM(Source[[#This Row],[Course]]))</f>
        <v>PE254</v>
      </c>
      <c r="I2094" t="str">
        <f>VLOOKUP(Source[[#This Row],[SubjCrse]],'Courses and Categories'!$E$2:$G$1816,3,FALSE)</f>
        <v>Credit PE/Dance Activity</v>
      </c>
      <c r="J2094">
        <v>502</v>
      </c>
      <c r="K2094" t="s">
        <v>1583</v>
      </c>
      <c r="L2094" t="s">
        <v>87</v>
      </c>
      <c r="M2094" t="s">
        <v>1063</v>
      </c>
      <c r="N2094" t="s">
        <v>185</v>
      </c>
      <c r="O2094">
        <v>1910</v>
      </c>
      <c r="P2094">
        <v>2100</v>
      </c>
      <c r="Q2094" t="s">
        <v>675</v>
      </c>
      <c r="R2094" t="s">
        <v>1579</v>
      </c>
      <c r="S2094" t="s">
        <v>134</v>
      </c>
      <c r="T2094">
        <v>1</v>
      </c>
      <c r="U2094" s="1">
        <v>43479</v>
      </c>
      <c r="V2094" s="1">
        <v>43607</v>
      </c>
      <c r="W2094" t="s">
        <v>3805</v>
      </c>
      <c r="X2094" t="s">
        <v>1929</v>
      </c>
      <c r="Y2094">
        <v>20</v>
      </c>
      <c r="Z2094">
        <v>18</v>
      </c>
      <c r="AA2094">
        <v>20</v>
      </c>
      <c r="AB2094">
        <v>90</v>
      </c>
      <c r="AC2094" t="s">
        <v>3806</v>
      </c>
      <c r="AD2094">
        <f>IF(ISBLANK(Source[[#This Row],[CrosslistID]]),1,1/COUNTIFS(Source[CrosslistID],Source[[#This Row],[CrosslistID]],Source[TermDesc],Source[[#This Row],[TermDesc]]))</f>
        <v>0.5</v>
      </c>
      <c r="AE2094">
        <v>35</v>
      </c>
      <c r="AF2094">
        <v>40</v>
      </c>
      <c r="AG2094">
        <v>87.5</v>
      </c>
      <c r="AH2094">
        <v>87.5</v>
      </c>
      <c r="AI2094">
        <v>1.333</v>
      </c>
      <c r="AJ2094">
        <v>1.333</v>
      </c>
      <c r="AK2094">
        <v>0.1</v>
      </c>
      <c r="AL20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94">
        <f>IF(AND(Source[[#This Row],[Credit_Noncredit]]="Noncredit",Source[[#This Row],[FTEF]]&gt;0),Source[[#This Row],[NC XLST FTES]]*525/(437.5*Source[[#This Row],[FTEF]]),0)</f>
        <v>0</v>
      </c>
      <c r="AN2094">
        <f>IF(Source[[#This Row],[Credit_Noncredit]]="Credit",Source[[#This Row],[Census Enrollment]],Source[[#This Row],[Noncredit Avg. Attendance]])</f>
        <v>20</v>
      </c>
    </row>
    <row r="2095" spans="1:40" x14ac:dyDescent="0.25">
      <c r="A2095" t="s">
        <v>4581</v>
      </c>
      <c r="B2095" t="s">
        <v>886</v>
      </c>
      <c r="C2095" t="s">
        <v>632</v>
      </c>
      <c r="D2095" t="s">
        <v>1475</v>
      </c>
      <c r="E2095" s="4">
        <v>38610</v>
      </c>
      <c r="F2095" s="4" t="s">
        <v>1502</v>
      </c>
      <c r="G2095" s="4">
        <v>254</v>
      </c>
      <c r="H2095" t="str">
        <f>CONCATENATE(Source[[#This Row],[Subject]],TRIM(Source[[#This Row],[Course]]))</f>
        <v>PE254</v>
      </c>
      <c r="I2095" t="str">
        <f>VLOOKUP(Source[[#This Row],[SubjCrse]],'Courses and Categories'!$E$2:$G$1816,3,FALSE)</f>
        <v>Credit PE/Dance Activity</v>
      </c>
      <c r="J2095">
        <v>601</v>
      </c>
      <c r="K2095" t="s">
        <v>1583</v>
      </c>
      <c r="L2095" t="s">
        <v>50</v>
      </c>
      <c r="M2095" t="s">
        <v>1063</v>
      </c>
      <c r="N2095" t="s">
        <v>51</v>
      </c>
      <c r="O2095">
        <v>810</v>
      </c>
      <c r="P2095">
        <v>1000</v>
      </c>
      <c r="Q2095" t="s">
        <v>675</v>
      </c>
      <c r="R2095" t="s">
        <v>1579</v>
      </c>
      <c r="S2095" t="s">
        <v>134</v>
      </c>
      <c r="T2095">
        <v>1</v>
      </c>
      <c r="U2095" s="1">
        <v>43479</v>
      </c>
      <c r="V2095" s="1">
        <v>43607</v>
      </c>
      <c r="W2095" t="s">
        <v>5411</v>
      </c>
      <c r="X2095" t="s">
        <v>1929</v>
      </c>
      <c r="Y2095">
        <v>18</v>
      </c>
      <c r="Z2095">
        <v>16</v>
      </c>
      <c r="AA2095">
        <v>22</v>
      </c>
      <c r="AB2095">
        <v>72.7273</v>
      </c>
      <c r="AC2095" t="s">
        <v>3757</v>
      </c>
      <c r="AD2095">
        <f>IF(ISBLANK(Source[[#This Row],[CrosslistID]]),1,1/COUNTIFS(Source[CrosslistID],Source[[#This Row],[CrosslistID]],Source[TermDesc],Source[[#This Row],[TermDesc]]))</f>
        <v>0.5</v>
      </c>
      <c r="AE2095">
        <v>25</v>
      </c>
      <c r="AF2095">
        <v>40</v>
      </c>
      <c r="AG2095">
        <v>62.5</v>
      </c>
      <c r="AH2095">
        <v>62.5</v>
      </c>
      <c r="AI2095">
        <v>1.2</v>
      </c>
      <c r="AJ2095">
        <v>1.2</v>
      </c>
      <c r="AK2095">
        <v>0.1</v>
      </c>
      <c r="AL20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95">
        <f>IF(AND(Source[[#This Row],[Credit_Noncredit]]="Noncredit",Source[[#This Row],[FTEF]]&gt;0),Source[[#This Row],[NC XLST FTES]]*525/(437.5*Source[[#This Row],[FTEF]]),0)</f>
        <v>0</v>
      </c>
      <c r="AN2095">
        <f>IF(Source[[#This Row],[Credit_Noncredit]]="Credit",Source[[#This Row],[Census Enrollment]],Source[[#This Row],[Noncredit Avg. Attendance]])</f>
        <v>18</v>
      </c>
    </row>
    <row r="2096" spans="1:40" x14ac:dyDescent="0.25">
      <c r="A2096" t="s">
        <v>4581</v>
      </c>
      <c r="B2096" t="s">
        <v>886</v>
      </c>
      <c r="C2096" t="s">
        <v>632</v>
      </c>
      <c r="D2096" t="s">
        <v>1475</v>
      </c>
      <c r="E2096" s="4">
        <v>35391</v>
      </c>
      <c r="F2096" s="4" t="s">
        <v>1502</v>
      </c>
      <c r="G2096" s="4">
        <v>254</v>
      </c>
      <c r="H2096" t="str">
        <f>CONCATENATE(Source[[#This Row],[Subject]],TRIM(Source[[#This Row],[Course]]))</f>
        <v>PE254</v>
      </c>
      <c r="I2096" t="str">
        <f>VLOOKUP(Source[[#This Row],[SubjCrse]],'Courses and Categories'!$E$2:$G$1816,3,FALSE)</f>
        <v>Credit PE/Dance Activity</v>
      </c>
      <c r="J2096">
        <v>602</v>
      </c>
      <c r="K2096" t="s">
        <v>1583</v>
      </c>
      <c r="L2096" t="s">
        <v>50</v>
      </c>
      <c r="M2096" t="s">
        <v>1063</v>
      </c>
      <c r="N2096" t="s">
        <v>51</v>
      </c>
      <c r="O2096">
        <v>1010</v>
      </c>
      <c r="P2096">
        <v>1200</v>
      </c>
      <c r="Q2096" t="s">
        <v>675</v>
      </c>
      <c r="R2096" t="s">
        <v>1579</v>
      </c>
      <c r="S2096" t="s">
        <v>134</v>
      </c>
      <c r="T2096">
        <v>1</v>
      </c>
      <c r="U2096" s="1">
        <v>43479</v>
      </c>
      <c r="V2096" s="1">
        <v>43607</v>
      </c>
      <c r="W2096" t="s">
        <v>5411</v>
      </c>
      <c r="X2096" t="s">
        <v>1929</v>
      </c>
      <c r="Y2096">
        <v>17</v>
      </c>
      <c r="Z2096">
        <v>16</v>
      </c>
      <c r="AA2096">
        <v>20</v>
      </c>
      <c r="AB2096">
        <v>80</v>
      </c>
      <c r="AC2096" t="s">
        <v>3807</v>
      </c>
      <c r="AD2096">
        <f>IF(ISBLANK(Source[[#This Row],[CrosslistID]]),1,1/COUNTIFS(Source[CrosslistID],Source[[#This Row],[CrosslistID]],Source[TermDesc],Source[[#This Row],[TermDesc]]))</f>
        <v>0.5</v>
      </c>
      <c r="AE2096">
        <v>31</v>
      </c>
      <c r="AF2096">
        <v>40</v>
      </c>
      <c r="AG2096">
        <v>77.5</v>
      </c>
      <c r="AH2096">
        <v>77.5</v>
      </c>
      <c r="AI2096">
        <v>1.0669999999999999</v>
      </c>
      <c r="AJ2096">
        <v>1.1336999999999999</v>
      </c>
      <c r="AK2096">
        <v>0.1</v>
      </c>
      <c r="AL20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96">
        <f>IF(AND(Source[[#This Row],[Credit_Noncredit]]="Noncredit",Source[[#This Row],[FTEF]]&gt;0),Source[[#This Row],[NC XLST FTES]]*525/(437.5*Source[[#This Row],[FTEF]]),0)</f>
        <v>0</v>
      </c>
      <c r="AN2096">
        <f>IF(Source[[#This Row],[Credit_Noncredit]]="Credit",Source[[#This Row],[Census Enrollment]],Source[[#This Row],[Noncredit Avg. Attendance]])</f>
        <v>17</v>
      </c>
    </row>
    <row r="2097" spans="1:40" x14ac:dyDescent="0.25">
      <c r="A2097" t="s">
        <v>4581</v>
      </c>
      <c r="B2097" t="s">
        <v>886</v>
      </c>
      <c r="C2097" t="s">
        <v>632</v>
      </c>
      <c r="D2097" t="s">
        <v>1475</v>
      </c>
      <c r="E2097" s="4">
        <v>35392</v>
      </c>
      <c r="F2097" s="4" t="s">
        <v>1502</v>
      </c>
      <c r="G2097" s="4" t="s">
        <v>1589</v>
      </c>
      <c r="H2097" t="str">
        <f>CONCATENATE(Source[[#This Row],[Subject]],TRIM(Source[[#This Row],[Course]]))</f>
        <v>PE255A</v>
      </c>
      <c r="I2097" t="str">
        <f>VLOOKUP(Source[[#This Row],[SubjCrse]],'Courses and Categories'!$E$2:$G$1816,3,FALSE)</f>
        <v>Credit PE/Dance Activity</v>
      </c>
      <c r="J2097">
        <v>1</v>
      </c>
      <c r="K2097" t="s">
        <v>1590</v>
      </c>
      <c r="L2097" t="s">
        <v>39</v>
      </c>
      <c r="M2097" t="s">
        <v>1063</v>
      </c>
      <c r="N2097" t="s">
        <v>105</v>
      </c>
      <c r="O2097">
        <v>810</v>
      </c>
      <c r="P2097">
        <v>900</v>
      </c>
      <c r="Q2097" t="s">
        <v>675</v>
      </c>
      <c r="R2097" t="s">
        <v>1579</v>
      </c>
      <c r="S2097" t="s">
        <v>134</v>
      </c>
      <c r="T2097">
        <v>1</v>
      </c>
      <c r="U2097" s="1">
        <v>43479</v>
      </c>
      <c r="V2097" s="1">
        <v>43607</v>
      </c>
      <c r="W2097" t="s">
        <v>1584</v>
      </c>
      <c r="X2097" t="s">
        <v>1929</v>
      </c>
      <c r="Y2097">
        <v>4</v>
      </c>
      <c r="Z2097">
        <v>4</v>
      </c>
      <c r="AA2097">
        <v>12</v>
      </c>
      <c r="AB2097">
        <v>33.333300000000001</v>
      </c>
      <c r="AC2097" t="s">
        <v>5410</v>
      </c>
      <c r="AD2097">
        <f>IF(ISBLANK(Source[[#This Row],[CrosslistID]]),1,1/COUNTIFS(Source[CrosslistID],Source[[#This Row],[CrosslistID]],Source[TermDesc],Source[[#This Row],[TermDesc]]))</f>
        <v>0.5</v>
      </c>
      <c r="AE2097">
        <v>10</v>
      </c>
      <c r="AF2097">
        <v>35</v>
      </c>
      <c r="AG2097">
        <v>28.571400000000001</v>
      </c>
      <c r="AH2097">
        <v>28.571400000000001</v>
      </c>
      <c r="AI2097">
        <v>0.26700000000000002</v>
      </c>
      <c r="AJ2097">
        <v>0.26700000000000002</v>
      </c>
      <c r="AK2097">
        <v>0</v>
      </c>
      <c r="AL20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97">
        <f>IF(AND(Source[[#This Row],[Credit_Noncredit]]="Noncredit",Source[[#This Row],[FTEF]]&gt;0),Source[[#This Row],[NC XLST FTES]]*525/(437.5*Source[[#This Row],[FTEF]]),0)</f>
        <v>0</v>
      </c>
      <c r="AN2097">
        <f>IF(Source[[#This Row],[Credit_Noncredit]]="Credit",Source[[#This Row],[Census Enrollment]],Source[[#This Row],[Noncredit Avg. Attendance]])</f>
        <v>4</v>
      </c>
    </row>
    <row r="2098" spans="1:40" x14ac:dyDescent="0.25">
      <c r="A2098" t="s">
        <v>4581</v>
      </c>
      <c r="B2098" t="s">
        <v>886</v>
      </c>
      <c r="C2098" t="s">
        <v>632</v>
      </c>
      <c r="D2098" t="s">
        <v>1475</v>
      </c>
      <c r="E2098" s="4">
        <v>35393</v>
      </c>
      <c r="F2098" s="4" t="s">
        <v>1502</v>
      </c>
      <c r="G2098" s="4" t="s">
        <v>1589</v>
      </c>
      <c r="H2098" t="str">
        <f>CONCATENATE(Source[[#This Row],[Subject]],TRIM(Source[[#This Row],[Course]]))</f>
        <v>PE255A</v>
      </c>
      <c r="I2098" t="str">
        <f>VLOOKUP(Source[[#This Row],[SubjCrse]],'Courses and Categories'!$E$2:$G$1816,3,FALSE)</f>
        <v>Credit PE/Dance Activity</v>
      </c>
      <c r="J2098">
        <v>2</v>
      </c>
      <c r="K2098" t="s">
        <v>1590</v>
      </c>
      <c r="L2098" t="s">
        <v>39</v>
      </c>
      <c r="M2098" t="s">
        <v>1063</v>
      </c>
      <c r="N2098" t="s">
        <v>105</v>
      </c>
      <c r="O2098">
        <v>1010</v>
      </c>
      <c r="P2098">
        <v>1100</v>
      </c>
      <c r="Q2098" t="s">
        <v>675</v>
      </c>
      <c r="R2098" t="s">
        <v>1579</v>
      </c>
      <c r="S2098" t="s">
        <v>134</v>
      </c>
      <c r="T2098">
        <v>1</v>
      </c>
      <c r="U2098" s="1">
        <v>43479</v>
      </c>
      <c r="V2098" s="1">
        <v>43607</v>
      </c>
      <c r="W2098" t="s">
        <v>1558</v>
      </c>
      <c r="X2098" t="s">
        <v>1929</v>
      </c>
      <c r="Y2098">
        <v>10</v>
      </c>
      <c r="Z2098">
        <v>9</v>
      </c>
      <c r="AA2098">
        <v>12</v>
      </c>
      <c r="AB2098">
        <v>75</v>
      </c>
      <c r="AC2098" t="s">
        <v>3728</v>
      </c>
      <c r="AD2098">
        <f>IF(ISBLANK(Source[[#This Row],[CrosslistID]]),1,1/COUNTIFS(Source[CrosslistID],Source[[#This Row],[CrosslistID]],Source[TermDesc],Source[[#This Row],[TermDesc]]))</f>
        <v>0.5</v>
      </c>
      <c r="AE2098">
        <v>19</v>
      </c>
      <c r="AF2098">
        <v>35</v>
      </c>
      <c r="AG2098">
        <v>54.285699999999999</v>
      </c>
      <c r="AH2098">
        <v>54.285699999999999</v>
      </c>
      <c r="AI2098">
        <v>0.66700000000000004</v>
      </c>
      <c r="AJ2098">
        <v>0.66700000000000004</v>
      </c>
      <c r="AK2098">
        <v>0</v>
      </c>
      <c r="AL20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98">
        <f>IF(AND(Source[[#This Row],[Credit_Noncredit]]="Noncredit",Source[[#This Row],[FTEF]]&gt;0),Source[[#This Row],[NC XLST FTES]]*525/(437.5*Source[[#This Row],[FTEF]]),0)</f>
        <v>0</v>
      </c>
      <c r="AN2098">
        <f>IF(Source[[#This Row],[Credit_Noncredit]]="Credit",Source[[#This Row],[Census Enrollment]],Source[[#This Row],[Noncredit Avg. Attendance]])</f>
        <v>10</v>
      </c>
    </row>
    <row r="2099" spans="1:40" x14ac:dyDescent="0.25">
      <c r="A2099" t="s">
        <v>4581</v>
      </c>
      <c r="B2099" t="s">
        <v>886</v>
      </c>
      <c r="C2099" t="s">
        <v>632</v>
      </c>
      <c r="D2099" t="s">
        <v>1475</v>
      </c>
      <c r="E2099" s="4">
        <v>35397</v>
      </c>
      <c r="F2099" s="4" t="s">
        <v>1502</v>
      </c>
      <c r="G2099" s="4" t="s">
        <v>1589</v>
      </c>
      <c r="H2099" t="str">
        <f>CONCATENATE(Source[[#This Row],[Subject]],TRIM(Source[[#This Row],[Course]]))</f>
        <v>PE255A</v>
      </c>
      <c r="I2099" t="str">
        <f>VLOOKUP(Source[[#This Row],[SubjCrse]],'Courses and Categories'!$E$2:$G$1816,3,FALSE)</f>
        <v>Credit PE/Dance Activity</v>
      </c>
      <c r="J2099">
        <v>4</v>
      </c>
      <c r="K2099" t="s">
        <v>1590</v>
      </c>
      <c r="L2099" t="s">
        <v>39</v>
      </c>
      <c r="M2099" t="s">
        <v>1063</v>
      </c>
      <c r="N2099" t="s">
        <v>59</v>
      </c>
      <c r="O2099">
        <v>1010</v>
      </c>
      <c r="P2099">
        <v>1100</v>
      </c>
      <c r="Q2099" t="s">
        <v>675</v>
      </c>
      <c r="R2099" t="s">
        <v>1579</v>
      </c>
      <c r="S2099" t="s">
        <v>134</v>
      </c>
      <c r="T2099">
        <v>1</v>
      </c>
      <c r="U2099" s="1">
        <v>43479</v>
      </c>
      <c r="V2099" s="1">
        <v>43607</v>
      </c>
      <c r="W2099" t="s">
        <v>66</v>
      </c>
      <c r="X2099" t="s">
        <v>1929</v>
      </c>
      <c r="Y2099">
        <v>11</v>
      </c>
      <c r="Z2099">
        <v>8</v>
      </c>
      <c r="AA2099">
        <v>12</v>
      </c>
      <c r="AB2099">
        <v>66.666700000000006</v>
      </c>
      <c r="AC2099" t="s">
        <v>4065</v>
      </c>
      <c r="AD2099">
        <f>IF(ISBLANK(Source[[#This Row],[CrosslistID]]),1,1/COUNTIFS(Source[CrosslistID],Source[[#This Row],[CrosslistID]],Source[TermDesc],Source[[#This Row],[TermDesc]]))</f>
        <v>0.5</v>
      </c>
      <c r="AE2099">
        <v>13</v>
      </c>
      <c r="AF2099">
        <v>35</v>
      </c>
      <c r="AG2099">
        <v>37.142899999999997</v>
      </c>
      <c r="AH2099">
        <v>37.142899999999997</v>
      </c>
      <c r="AI2099">
        <v>0.73299999999999998</v>
      </c>
      <c r="AJ2099">
        <v>0.73299999999999998</v>
      </c>
      <c r="AK2099">
        <v>0</v>
      </c>
      <c r="AL20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099">
        <f>IF(AND(Source[[#This Row],[Credit_Noncredit]]="Noncredit",Source[[#This Row],[FTEF]]&gt;0),Source[[#This Row],[NC XLST FTES]]*525/(437.5*Source[[#This Row],[FTEF]]),0)</f>
        <v>0</v>
      </c>
      <c r="AN2099">
        <f>IF(Source[[#This Row],[Credit_Noncredit]]="Credit",Source[[#This Row],[Census Enrollment]],Source[[#This Row],[Noncredit Avg. Attendance]])</f>
        <v>11</v>
      </c>
    </row>
    <row r="2100" spans="1:40" x14ac:dyDescent="0.25">
      <c r="A2100" t="s">
        <v>4581</v>
      </c>
      <c r="B2100" t="s">
        <v>886</v>
      </c>
      <c r="C2100" t="s">
        <v>632</v>
      </c>
      <c r="D2100" t="s">
        <v>1475</v>
      </c>
      <c r="E2100" s="4">
        <v>35398</v>
      </c>
      <c r="F2100" s="4" t="s">
        <v>1502</v>
      </c>
      <c r="G2100" s="4" t="s">
        <v>1589</v>
      </c>
      <c r="H2100" t="str">
        <f>CONCATENATE(Source[[#This Row],[Subject]],TRIM(Source[[#This Row],[Course]]))</f>
        <v>PE255A</v>
      </c>
      <c r="I2100" t="str">
        <f>VLOOKUP(Source[[#This Row],[SubjCrse]],'Courses and Categories'!$E$2:$G$1816,3,FALSE)</f>
        <v>Credit PE/Dance Activity</v>
      </c>
      <c r="J2100">
        <v>5</v>
      </c>
      <c r="K2100" t="s">
        <v>1590</v>
      </c>
      <c r="L2100" t="s">
        <v>39</v>
      </c>
      <c r="M2100" t="s">
        <v>1063</v>
      </c>
      <c r="N2100" t="s">
        <v>91</v>
      </c>
      <c r="O2100">
        <v>1010</v>
      </c>
      <c r="P2100">
        <v>1200</v>
      </c>
      <c r="Q2100" t="s">
        <v>675</v>
      </c>
      <c r="R2100" t="s">
        <v>1579</v>
      </c>
      <c r="S2100" t="s">
        <v>134</v>
      </c>
      <c r="T2100">
        <v>1</v>
      </c>
      <c r="U2100" s="1">
        <v>43479</v>
      </c>
      <c r="V2100" s="1">
        <v>43607</v>
      </c>
      <c r="W2100" t="s">
        <v>1504</v>
      </c>
      <c r="X2100" t="s">
        <v>1929</v>
      </c>
      <c r="Y2100">
        <v>12</v>
      </c>
      <c r="Z2100">
        <v>12</v>
      </c>
      <c r="AA2100">
        <v>12</v>
      </c>
      <c r="AB2100">
        <v>100</v>
      </c>
      <c r="AC2100" t="s">
        <v>3763</v>
      </c>
      <c r="AD2100">
        <f>IF(ISBLANK(Source[[#This Row],[CrosslistID]]),1,1/COUNTIFS(Source[CrosslistID],Source[[#This Row],[CrosslistID]],Source[TermDesc],Source[[#This Row],[TermDesc]]))</f>
        <v>0.5</v>
      </c>
      <c r="AE2100">
        <v>22</v>
      </c>
      <c r="AF2100">
        <v>35</v>
      </c>
      <c r="AG2100">
        <v>62.857100000000003</v>
      </c>
      <c r="AH2100">
        <v>62.857100000000003</v>
      </c>
      <c r="AI2100">
        <v>0.8</v>
      </c>
      <c r="AJ2100">
        <v>0.8</v>
      </c>
      <c r="AK2100">
        <v>0</v>
      </c>
      <c r="AL21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00">
        <f>IF(AND(Source[[#This Row],[Credit_Noncredit]]="Noncredit",Source[[#This Row],[FTEF]]&gt;0),Source[[#This Row],[NC XLST FTES]]*525/(437.5*Source[[#This Row],[FTEF]]),0)</f>
        <v>0</v>
      </c>
      <c r="AN2100">
        <f>IF(Source[[#This Row],[Credit_Noncredit]]="Credit",Source[[#This Row],[Census Enrollment]],Source[[#This Row],[Noncredit Avg. Attendance]])</f>
        <v>12</v>
      </c>
    </row>
    <row r="2101" spans="1:40" x14ac:dyDescent="0.25">
      <c r="A2101" t="s">
        <v>4581</v>
      </c>
      <c r="B2101" t="s">
        <v>886</v>
      </c>
      <c r="C2101" t="s">
        <v>632</v>
      </c>
      <c r="D2101" t="s">
        <v>1475</v>
      </c>
      <c r="E2101" s="4">
        <v>35399</v>
      </c>
      <c r="F2101" s="4" t="s">
        <v>1502</v>
      </c>
      <c r="G2101" s="4" t="s">
        <v>1589</v>
      </c>
      <c r="H2101" t="str">
        <f>CONCATENATE(Source[[#This Row],[Subject]],TRIM(Source[[#This Row],[Course]]))</f>
        <v>PE255A</v>
      </c>
      <c r="I2101" t="str">
        <f>VLOOKUP(Source[[#This Row],[SubjCrse]],'Courses and Categories'!$E$2:$G$1816,3,FALSE)</f>
        <v>Credit PE/Dance Activity</v>
      </c>
      <c r="J2101">
        <v>6</v>
      </c>
      <c r="K2101" t="s">
        <v>1590</v>
      </c>
      <c r="L2101" t="s">
        <v>39</v>
      </c>
      <c r="M2101" t="s">
        <v>1063</v>
      </c>
      <c r="N2101" t="s">
        <v>91</v>
      </c>
      <c r="O2101">
        <v>1210</v>
      </c>
      <c r="P2101">
        <v>1400</v>
      </c>
      <c r="Q2101" t="s">
        <v>675</v>
      </c>
      <c r="R2101" t="s">
        <v>1579</v>
      </c>
      <c r="S2101" t="s">
        <v>134</v>
      </c>
      <c r="T2101">
        <v>1</v>
      </c>
      <c r="U2101" s="1">
        <v>43479</v>
      </c>
      <c r="V2101" s="1">
        <v>43607</v>
      </c>
      <c r="W2101" t="s">
        <v>3698</v>
      </c>
      <c r="X2101" t="s">
        <v>1929</v>
      </c>
      <c r="Y2101">
        <v>15</v>
      </c>
      <c r="Z2101">
        <v>15</v>
      </c>
      <c r="AA2101">
        <v>12</v>
      </c>
      <c r="AB2101">
        <v>125</v>
      </c>
      <c r="AC2101" t="s">
        <v>1526</v>
      </c>
      <c r="AD2101">
        <f>IF(ISBLANK(Source[[#This Row],[CrosslistID]]),1,1/COUNTIFS(Source[CrosslistID],Source[[#This Row],[CrosslistID]],Source[TermDesc],Source[[#This Row],[TermDesc]]))</f>
        <v>0.5</v>
      </c>
      <c r="AE2101">
        <v>28</v>
      </c>
      <c r="AF2101">
        <v>35</v>
      </c>
      <c r="AG2101">
        <v>80</v>
      </c>
      <c r="AH2101">
        <v>80</v>
      </c>
      <c r="AI2101">
        <v>0.93300000000000005</v>
      </c>
      <c r="AJ2101">
        <v>0.99960000000000004</v>
      </c>
      <c r="AK2101">
        <v>0</v>
      </c>
      <c r="AL21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01">
        <f>IF(AND(Source[[#This Row],[Credit_Noncredit]]="Noncredit",Source[[#This Row],[FTEF]]&gt;0),Source[[#This Row],[NC XLST FTES]]*525/(437.5*Source[[#This Row],[FTEF]]),0)</f>
        <v>0</v>
      </c>
      <c r="AN2101">
        <f>IF(Source[[#This Row],[Credit_Noncredit]]="Credit",Source[[#This Row],[Census Enrollment]],Source[[#This Row],[Noncredit Avg. Attendance]])</f>
        <v>15</v>
      </c>
    </row>
    <row r="2102" spans="1:40" x14ac:dyDescent="0.25">
      <c r="A2102" t="s">
        <v>4581</v>
      </c>
      <c r="B2102" t="s">
        <v>886</v>
      </c>
      <c r="C2102" t="s">
        <v>632</v>
      </c>
      <c r="D2102" t="s">
        <v>1475</v>
      </c>
      <c r="E2102" s="4">
        <v>35400</v>
      </c>
      <c r="F2102" s="4" t="s">
        <v>1502</v>
      </c>
      <c r="G2102" s="4" t="s">
        <v>1589</v>
      </c>
      <c r="H2102" t="str">
        <f>CONCATENATE(Source[[#This Row],[Subject]],TRIM(Source[[#This Row],[Course]]))</f>
        <v>PE255A</v>
      </c>
      <c r="I2102" t="str">
        <f>VLOOKUP(Source[[#This Row],[SubjCrse]],'Courses and Categories'!$E$2:$G$1816,3,FALSE)</f>
        <v>Credit PE/Dance Activity</v>
      </c>
      <c r="J2102">
        <v>501</v>
      </c>
      <c r="K2102" t="s">
        <v>1590</v>
      </c>
      <c r="L2102" t="s">
        <v>87</v>
      </c>
      <c r="M2102" t="s">
        <v>1063</v>
      </c>
      <c r="N2102" t="s">
        <v>41</v>
      </c>
      <c r="O2102">
        <v>1910</v>
      </c>
      <c r="P2102">
        <v>2100</v>
      </c>
      <c r="Q2102" t="s">
        <v>675</v>
      </c>
      <c r="R2102" t="s">
        <v>1579</v>
      </c>
      <c r="S2102" t="s">
        <v>134</v>
      </c>
      <c r="T2102">
        <v>1</v>
      </c>
      <c r="U2102" s="1">
        <v>43479</v>
      </c>
      <c r="V2102" s="1">
        <v>43607</v>
      </c>
      <c r="W2102" t="s">
        <v>3805</v>
      </c>
      <c r="X2102" t="s">
        <v>1929</v>
      </c>
      <c r="Y2102">
        <v>15</v>
      </c>
      <c r="Z2102">
        <v>14</v>
      </c>
      <c r="AA2102">
        <v>15</v>
      </c>
      <c r="AB2102">
        <v>93.333299999999994</v>
      </c>
      <c r="AC2102" t="s">
        <v>3804</v>
      </c>
      <c r="AD2102">
        <f>IF(ISBLANK(Source[[#This Row],[CrosslistID]]),1,1/COUNTIFS(Source[CrosslistID],Source[[#This Row],[CrosslistID]],Source[TermDesc],Source[[#This Row],[TermDesc]]))</f>
        <v>0.5</v>
      </c>
      <c r="AE2102">
        <v>30</v>
      </c>
      <c r="AF2102">
        <v>40</v>
      </c>
      <c r="AG2102">
        <v>75</v>
      </c>
      <c r="AH2102">
        <v>75</v>
      </c>
      <c r="AI2102">
        <v>1</v>
      </c>
      <c r="AJ2102">
        <v>1</v>
      </c>
      <c r="AK2102">
        <v>0</v>
      </c>
      <c r="AL21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02">
        <f>IF(AND(Source[[#This Row],[Credit_Noncredit]]="Noncredit",Source[[#This Row],[FTEF]]&gt;0),Source[[#This Row],[NC XLST FTES]]*525/(437.5*Source[[#This Row],[FTEF]]),0)</f>
        <v>0</v>
      </c>
      <c r="AN2102">
        <f>IF(Source[[#This Row],[Credit_Noncredit]]="Credit",Source[[#This Row],[Census Enrollment]],Source[[#This Row],[Noncredit Avg. Attendance]])</f>
        <v>15</v>
      </c>
    </row>
    <row r="2103" spans="1:40" x14ac:dyDescent="0.25">
      <c r="A2103" t="s">
        <v>4581</v>
      </c>
      <c r="B2103" t="s">
        <v>886</v>
      </c>
      <c r="C2103" t="s">
        <v>632</v>
      </c>
      <c r="D2103" t="s">
        <v>1475</v>
      </c>
      <c r="E2103" s="4">
        <v>35401</v>
      </c>
      <c r="F2103" s="4" t="s">
        <v>1502</v>
      </c>
      <c r="G2103" s="4" t="s">
        <v>1589</v>
      </c>
      <c r="H2103" t="str">
        <f>CONCATENATE(Source[[#This Row],[Subject]],TRIM(Source[[#This Row],[Course]]))</f>
        <v>PE255A</v>
      </c>
      <c r="I2103" t="str">
        <f>VLOOKUP(Source[[#This Row],[SubjCrse]],'Courses and Categories'!$E$2:$G$1816,3,FALSE)</f>
        <v>Credit PE/Dance Activity</v>
      </c>
      <c r="J2103">
        <v>502</v>
      </c>
      <c r="K2103" t="s">
        <v>1590</v>
      </c>
      <c r="L2103" t="s">
        <v>87</v>
      </c>
      <c r="M2103" t="s">
        <v>1063</v>
      </c>
      <c r="N2103" t="s">
        <v>185</v>
      </c>
      <c r="O2103">
        <v>1910</v>
      </c>
      <c r="P2103">
        <v>2100</v>
      </c>
      <c r="Q2103" t="s">
        <v>675</v>
      </c>
      <c r="R2103" t="s">
        <v>1579</v>
      </c>
      <c r="S2103" t="s">
        <v>134</v>
      </c>
      <c r="T2103">
        <v>1</v>
      </c>
      <c r="U2103" s="1">
        <v>43479</v>
      </c>
      <c r="V2103" s="1">
        <v>43607</v>
      </c>
      <c r="W2103" t="s">
        <v>3805</v>
      </c>
      <c r="X2103" t="s">
        <v>1929</v>
      </c>
      <c r="Y2103">
        <v>14</v>
      </c>
      <c r="Z2103">
        <v>14</v>
      </c>
      <c r="AA2103">
        <v>15</v>
      </c>
      <c r="AB2103">
        <v>93.333299999999994</v>
      </c>
      <c r="AC2103" t="s">
        <v>3806</v>
      </c>
      <c r="AD2103">
        <f>IF(ISBLANK(Source[[#This Row],[CrosslistID]]),1,1/COUNTIFS(Source[CrosslistID],Source[[#This Row],[CrosslistID]],Source[TermDesc],Source[[#This Row],[TermDesc]]))</f>
        <v>0.5</v>
      </c>
      <c r="AE2103">
        <v>35</v>
      </c>
      <c r="AF2103">
        <v>40</v>
      </c>
      <c r="AG2103">
        <v>87.5</v>
      </c>
      <c r="AH2103">
        <v>87.5</v>
      </c>
      <c r="AI2103">
        <v>0.93300000000000005</v>
      </c>
      <c r="AJ2103">
        <v>0.93300000000000005</v>
      </c>
      <c r="AK2103">
        <v>0</v>
      </c>
      <c r="AL21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03">
        <f>IF(AND(Source[[#This Row],[Credit_Noncredit]]="Noncredit",Source[[#This Row],[FTEF]]&gt;0),Source[[#This Row],[NC XLST FTES]]*525/(437.5*Source[[#This Row],[FTEF]]),0)</f>
        <v>0</v>
      </c>
      <c r="AN2103">
        <f>IF(Source[[#This Row],[Credit_Noncredit]]="Credit",Source[[#This Row],[Census Enrollment]],Source[[#This Row],[Noncredit Avg. Attendance]])</f>
        <v>14</v>
      </c>
    </row>
    <row r="2104" spans="1:40" x14ac:dyDescent="0.25">
      <c r="A2104" t="s">
        <v>4581</v>
      </c>
      <c r="B2104" t="s">
        <v>886</v>
      </c>
      <c r="C2104" t="s">
        <v>632</v>
      </c>
      <c r="D2104" t="s">
        <v>1475</v>
      </c>
      <c r="E2104" s="4">
        <v>38609</v>
      </c>
      <c r="F2104" s="4" t="s">
        <v>1502</v>
      </c>
      <c r="G2104" s="4" t="s">
        <v>1589</v>
      </c>
      <c r="H2104" t="str">
        <f>CONCATENATE(Source[[#This Row],[Subject]],TRIM(Source[[#This Row],[Course]]))</f>
        <v>PE255A</v>
      </c>
      <c r="I2104" t="str">
        <f>VLOOKUP(Source[[#This Row],[SubjCrse]],'Courses and Categories'!$E$2:$G$1816,3,FALSE)</f>
        <v>Credit PE/Dance Activity</v>
      </c>
      <c r="J2104">
        <v>601</v>
      </c>
      <c r="K2104" t="s">
        <v>1590</v>
      </c>
      <c r="L2104" t="s">
        <v>50</v>
      </c>
      <c r="M2104" t="s">
        <v>1063</v>
      </c>
      <c r="N2104" t="s">
        <v>51</v>
      </c>
      <c r="O2104">
        <v>810</v>
      </c>
      <c r="P2104">
        <v>1000</v>
      </c>
      <c r="Q2104" t="s">
        <v>675</v>
      </c>
      <c r="R2104" t="s">
        <v>1579</v>
      </c>
      <c r="S2104" t="s">
        <v>134</v>
      </c>
      <c r="T2104">
        <v>1</v>
      </c>
      <c r="U2104" s="1">
        <v>43479</v>
      </c>
      <c r="V2104" s="1">
        <v>43607</v>
      </c>
      <c r="W2104" t="s">
        <v>5411</v>
      </c>
      <c r="X2104" t="s">
        <v>1929</v>
      </c>
      <c r="Y2104">
        <v>5</v>
      </c>
      <c r="Z2104">
        <v>4</v>
      </c>
      <c r="AA2104">
        <v>10</v>
      </c>
      <c r="AB2104">
        <v>40</v>
      </c>
      <c r="AC2104" t="s">
        <v>3757</v>
      </c>
      <c r="AD2104">
        <f>IF(ISBLANK(Source[[#This Row],[CrosslistID]]),1,1/COUNTIFS(Source[CrosslistID],Source[[#This Row],[CrosslistID]],Source[TermDesc],Source[[#This Row],[TermDesc]]))</f>
        <v>0.5</v>
      </c>
      <c r="AE2104">
        <v>25</v>
      </c>
      <c r="AF2104">
        <v>40</v>
      </c>
      <c r="AG2104">
        <v>62.5</v>
      </c>
      <c r="AH2104">
        <v>62.5</v>
      </c>
      <c r="AI2104">
        <v>0.33300000000000002</v>
      </c>
      <c r="AJ2104">
        <v>0.33300000000000002</v>
      </c>
      <c r="AK2104">
        <v>0</v>
      </c>
      <c r="AL21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04">
        <f>IF(AND(Source[[#This Row],[Credit_Noncredit]]="Noncredit",Source[[#This Row],[FTEF]]&gt;0),Source[[#This Row],[NC XLST FTES]]*525/(437.5*Source[[#This Row],[FTEF]]),0)</f>
        <v>0</v>
      </c>
      <c r="AN2104">
        <f>IF(Source[[#This Row],[Credit_Noncredit]]="Credit",Source[[#This Row],[Census Enrollment]],Source[[#This Row],[Noncredit Avg. Attendance]])</f>
        <v>5</v>
      </c>
    </row>
    <row r="2105" spans="1:40" x14ac:dyDescent="0.25">
      <c r="A2105" t="s">
        <v>4581</v>
      </c>
      <c r="B2105" t="s">
        <v>886</v>
      </c>
      <c r="C2105" t="s">
        <v>632</v>
      </c>
      <c r="D2105" t="s">
        <v>1475</v>
      </c>
      <c r="E2105" s="4">
        <v>35402</v>
      </c>
      <c r="F2105" s="4" t="s">
        <v>1502</v>
      </c>
      <c r="G2105" s="4" t="s">
        <v>1589</v>
      </c>
      <c r="H2105" t="str">
        <f>CONCATENATE(Source[[#This Row],[Subject]],TRIM(Source[[#This Row],[Course]]))</f>
        <v>PE255A</v>
      </c>
      <c r="I2105" t="str">
        <f>VLOOKUP(Source[[#This Row],[SubjCrse]],'Courses and Categories'!$E$2:$G$1816,3,FALSE)</f>
        <v>Credit PE/Dance Activity</v>
      </c>
      <c r="J2105">
        <v>602</v>
      </c>
      <c r="K2105" t="s">
        <v>1590</v>
      </c>
      <c r="L2105" t="s">
        <v>50</v>
      </c>
      <c r="M2105" t="s">
        <v>1063</v>
      </c>
      <c r="N2105" t="s">
        <v>51</v>
      </c>
      <c r="O2105">
        <v>1010</v>
      </c>
      <c r="P2105">
        <v>1200</v>
      </c>
      <c r="Q2105" t="s">
        <v>675</v>
      </c>
      <c r="R2105" t="s">
        <v>1579</v>
      </c>
      <c r="S2105" t="s">
        <v>134</v>
      </c>
      <c r="T2105">
        <v>1</v>
      </c>
      <c r="U2105" s="1">
        <v>43479</v>
      </c>
      <c r="V2105" s="1">
        <v>43607</v>
      </c>
      <c r="W2105" t="s">
        <v>5411</v>
      </c>
      <c r="X2105" t="s">
        <v>1929</v>
      </c>
      <c r="Y2105">
        <v>14</v>
      </c>
      <c r="Z2105">
        <v>12</v>
      </c>
      <c r="AA2105">
        <v>12</v>
      </c>
      <c r="AB2105">
        <v>100</v>
      </c>
      <c r="AC2105" t="s">
        <v>3807</v>
      </c>
      <c r="AD2105">
        <f>IF(ISBLANK(Source[[#This Row],[CrosslistID]]),1,1/COUNTIFS(Source[CrosslistID],Source[[#This Row],[CrosslistID]],Source[TermDesc],Source[[#This Row],[TermDesc]]))</f>
        <v>0.5</v>
      </c>
      <c r="AE2105">
        <v>31</v>
      </c>
      <c r="AF2105">
        <v>40</v>
      </c>
      <c r="AG2105">
        <v>77.5</v>
      </c>
      <c r="AH2105">
        <v>77.5</v>
      </c>
      <c r="AI2105">
        <v>0.93300000000000005</v>
      </c>
      <c r="AJ2105">
        <v>0.93300000000000005</v>
      </c>
      <c r="AK2105">
        <v>0</v>
      </c>
      <c r="AL21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05">
        <f>IF(AND(Source[[#This Row],[Credit_Noncredit]]="Noncredit",Source[[#This Row],[FTEF]]&gt;0),Source[[#This Row],[NC XLST FTES]]*525/(437.5*Source[[#This Row],[FTEF]]),0)</f>
        <v>0</v>
      </c>
      <c r="AN2105">
        <f>IF(Source[[#This Row],[Credit_Noncredit]]="Credit",Source[[#This Row],[Census Enrollment]],Source[[#This Row],[Noncredit Avg. Attendance]])</f>
        <v>14</v>
      </c>
    </row>
    <row r="2106" spans="1:40" x14ac:dyDescent="0.25">
      <c r="A2106" t="s">
        <v>4581</v>
      </c>
      <c r="B2106" t="s">
        <v>886</v>
      </c>
      <c r="C2106" t="s">
        <v>632</v>
      </c>
      <c r="D2106" t="s">
        <v>1475</v>
      </c>
      <c r="E2106" s="4">
        <v>35528</v>
      </c>
      <c r="F2106" s="4" t="s">
        <v>1502</v>
      </c>
      <c r="G2106" s="4" t="s">
        <v>1591</v>
      </c>
      <c r="H2106" t="str">
        <f>CONCATENATE(Source[[#This Row],[Subject]],TRIM(Source[[#This Row],[Course]]))</f>
        <v>PE255B</v>
      </c>
      <c r="I2106" t="str">
        <f>VLOOKUP(Source[[#This Row],[SubjCrse]],'Courses and Categories'!$E$2:$G$1816,3,FALSE)</f>
        <v>Credit PE/Dance Activity</v>
      </c>
      <c r="J2106">
        <v>1</v>
      </c>
      <c r="K2106" t="s">
        <v>1592</v>
      </c>
      <c r="L2106" t="s">
        <v>39</v>
      </c>
      <c r="M2106" t="s">
        <v>1063</v>
      </c>
      <c r="N2106" t="s">
        <v>105</v>
      </c>
      <c r="O2106">
        <v>1110</v>
      </c>
      <c r="P2106">
        <v>1200</v>
      </c>
      <c r="Q2106" t="s">
        <v>675</v>
      </c>
      <c r="R2106" t="s">
        <v>1579</v>
      </c>
      <c r="S2106" t="s">
        <v>134</v>
      </c>
      <c r="T2106">
        <v>1</v>
      </c>
      <c r="U2106" s="1">
        <v>43479</v>
      </c>
      <c r="V2106" s="1">
        <v>43607</v>
      </c>
      <c r="W2106" t="s">
        <v>66</v>
      </c>
      <c r="X2106" t="s">
        <v>1929</v>
      </c>
      <c r="Y2106">
        <v>14</v>
      </c>
      <c r="Z2106">
        <v>13</v>
      </c>
      <c r="AA2106">
        <v>12</v>
      </c>
      <c r="AB2106">
        <v>108.33329999999999</v>
      </c>
      <c r="AC2106" t="s">
        <v>2239</v>
      </c>
      <c r="AD2106">
        <f>IF(ISBLANK(Source[[#This Row],[CrosslistID]]),1,1/COUNTIFS(Source[CrosslistID],Source[[#This Row],[CrosslistID]],Source[TermDesc],Source[[#This Row],[TermDesc]]))</f>
        <v>0.5</v>
      </c>
      <c r="AE2106">
        <v>22</v>
      </c>
      <c r="AF2106">
        <v>35</v>
      </c>
      <c r="AG2106">
        <v>62.857100000000003</v>
      </c>
      <c r="AH2106">
        <v>62.857100000000003</v>
      </c>
      <c r="AI2106">
        <v>0.86699999999999999</v>
      </c>
      <c r="AJ2106">
        <v>0.93369999999999997</v>
      </c>
      <c r="AK2106">
        <v>0.1</v>
      </c>
      <c r="AL21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06">
        <f>IF(AND(Source[[#This Row],[Credit_Noncredit]]="Noncredit",Source[[#This Row],[FTEF]]&gt;0),Source[[#This Row],[NC XLST FTES]]*525/(437.5*Source[[#This Row],[FTEF]]),0)</f>
        <v>0</v>
      </c>
      <c r="AN2106">
        <f>IF(Source[[#This Row],[Credit_Noncredit]]="Credit",Source[[#This Row],[Census Enrollment]],Source[[#This Row],[Noncredit Avg. Attendance]])</f>
        <v>14</v>
      </c>
    </row>
    <row r="2107" spans="1:40" x14ac:dyDescent="0.25">
      <c r="A2107" t="s">
        <v>4581</v>
      </c>
      <c r="B2107" t="s">
        <v>886</v>
      </c>
      <c r="C2107" t="s">
        <v>632</v>
      </c>
      <c r="D2107" t="s">
        <v>1475</v>
      </c>
      <c r="E2107" s="4">
        <v>35530</v>
      </c>
      <c r="F2107" s="4" t="s">
        <v>1502</v>
      </c>
      <c r="G2107" s="4" t="s">
        <v>1591</v>
      </c>
      <c r="H2107" t="str">
        <f>CONCATENATE(Source[[#This Row],[Subject]],TRIM(Source[[#This Row],[Course]]))</f>
        <v>PE255B</v>
      </c>
      <c r="I2107" t="str">
        <f>VLOOKUP(Source[[#This Row],[SubjCrse]],'Courses and Categories'!$E$2:$G$1816,3,FALSE)</f>
        <v>Credit PE/Dance Activity</v>
      </c>
      <c r="J2107">
        <v>2</v>
      </c>
      <c r="K2107" t="s">
        <v>1592</v>
      </c>
      <c r="L2107" t="s">
        <v>39</v>
      </c>
      <c r="M2107" t="s">
        <v>1063</v>
      </c>
      <c r="N2107" t="s">
        <v>59</v>
      </c>
      <c r="O2107">
        <v>1110</v>
      </c>
      <c r="P2107">
        <v>1200</v>
      </c>
      <c r="Q2107" t="s">
        <v>675</v>
      </c>
      <c r="R2107" t="s">
        <v>1579</v>
      </c>
      <c r="S2107" t="s">
        <v>134</v>
      </c>
      <c r="T2107">
        <v>1</v>
      </c>
      <c r="U2107" s="1">
        <v>43479</v>
      </c>
      <c r="V2107" s="1">
        <v>43607</v>
      </c>
      <c r="W2107" t="s">
        <v>66</v>
      </c>
      <c r="X2107" t="s">
        <v>1929</v>
      </c>
      <c r="Y2107">
        <v>11</v>
      </c>
      <c r="Z2107">
        <v>10</v>
      </c>
      <c r="AA2107">
        <v>12</v>
      </c>
      <c r="AB2107">
        <v>83.333299999999994</v>
      </c>
      <c r="AC2107" t="s">
        <v>5412</v>
      </c>
      <c r="AD2107">
        <f>IF(ISBLANK(Source[[#This Row],[CrosslistID]]),1,1/COUNTIFS(Source[CrosslistID],Source[[#This Row],[CrosslistID]],Source[TermDesc],Source[[#This Row],[TermDesc]]))</f>
        <v>0.5</v>
      </c>
      <c r="AE2107">
        <v>29</v>
      </c>
      <c r="AF2107">
        <v>35</v>
      </c>
      <c r="AG2107">
        <v>82.857100000000003</v>
      </c>
      <c r="AH2107">
        <v>82.857100000000003</v>
      </c>
      <c r="AI2107">
        <v>0.66700000000000004</v>
      </c>
      <c r="AJ2107">
        <v>0.73370000000000002</v>
      </c>
      <c r="AK2107">
        <v>0.1</v>
      </c>
      <c r="AL21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07">
        <f>IF(AND(Source[[#This Row],[Credit_Noncredit]]="Noncredit",Source[[#This Row],[FTEF]]&gt;0),Source[[#This Row],[NC XLST FTES]]*525/(437.5*Source[[#This Row],[FTEF]]),0)</f>
        <v>0</v>
      </c>
      <c r="AN2107">
        <f>IF(Source[[#This Row],[Credit_Noncredit]]="Credit",Source[[#This Row],[Census Enrollment]],Source[[#This Row],[Noncredit Avg. Attendance]])</f>
        <v>11</v>
      </c>
    </row>
    <row r="2108" spans="1:40" x14ac:dyDescent="0.25">
      <c r="A2108" t="s">
        <v>4581</v>
      </c>
      <c r="B2108" t="s">
        <v>886</v>
      </c>
      <c r="C2108" t="s">
        <v>632</v>
      </c>
      <c r="D2108" t="s">
        <v>1475</v>
      </c>
      <c r="E2108" s="4">
        <v>35533</v>
      </c>
      <c r="F2108" s="4" t="s">
        <v>1502</v>
      </c>
      <c r="G2108" s="4" t="s">
        <v>1591</v>
      </c>
      <c r="H2108" t="str">
        <f>CONCATENATE(Source[[#This Row],[Subject]],TRIM(Source[[#This Row],[Course]]))</f>
        <v>PE255B</v>
      </c>
      <c r="I2108" t="str">
        <f>VLOOKUP(Source[[#This Row],[SubjCrse]],'Courses and Categories'!$E$2:$G$1816,3,FALSE)</f>
        <v>Credit PE/Dance Activity</v>
      </c>
      <c r="J2108">
        <v>3</v>
      </c>
      <c r="K2108" t="s">
        <v>1592</v>
      </c>
      <c r="L2108" t="s">
        <v>39</v>
      </c>
      <c r="M2108" t="s">
        <v>1063</v>
      </c>
      <c r="N2108" t="s">
        <v>91</v>
      </c>
      <c r="O2108">
        <v>1210</v>
      </c>
      <c r="P2108">
        <v>1400</v>
      </c>
      <c r="Q2108" t="s">
        <v>675</v>
      </c>
      <c r="R2108" t="s">
        <v>1579</v>
      </c>
      <c r="S2108" t="s">
        <v>134</v>
      </c>
      <c r="T2108">
        <v>1</v>
      </c>
      <c r="U2108" s="1">
        <v>43479</v>
      </c>
      <c r="V2108" s="1">
        <v>43607</v>
      </c>
      <c r="W2108" t="s">
        <v>5413</v>
      </c>
      <c r="X2108" t="s">
        <v>1929</v>
      </c>
      <c r="Y2108">
        <v>10</v>
      </c>
      <c r="Z2108">
        <v>10</v>
      </c>
      <c r="AA2108">
        <v>12</v>
      </c>
      <c r="AB2108">
        <v>83.333299999999994</v>
      </c>
      <c r="AC2108" t="s">
        <v>5414</v>
      </c>
      <c r="AD2108">
        <f>IF(ISBLANK(Source[[#This Row],[CrosslistID]]),1,1/COUNTIFS(Source[CrosslistID],Source[[#This Row],[CrosslistID]],Source[TermDesc],Source[[#This Row],[TermDesc]]))</f>
        <v>0.5</v>
      </c>
      <c r="AE2108">
        <v>22</v>
      </c>
      <c r="AF2108">
        <v>35</v>
      </c>
      <c r="AG2108">
        <v>62.857100000000003</v>
      </c>
      <c r="AH2108">
        <v>62.857100000000003</v>
      </c>
      <c r="AI2108">
        <v>0.66700000000000004</v>
      </c>
      <c r="AJ2108">
        <v>0.66700000000000004</v>
      </c>
      <c r="AK2108">
        <v>0.1</v>
      </c>
      <c r="AL21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08">
        <f>IF(AND(Source[[#This Row],[Credit_Noncredit]]="Noncredit",Source[[#This Row],[FTEF]]&gt;0),Source[[#This Row],[NC XLST FTES]]*525/(437.5*Source[[#This Row],[FTEF]]),0)</f>
        <v>0</v>
      </c>
      <c r="AN2108">
        <f>IF(Source[[#This Row],[Credit_Noncredit]]="Credit",Source[[#This Row],[Census Enrollment]],Source[[#This Row],[Noncredit Avg. Attendance]])</f>
        <v>10</v>
      </c>
    </row>
    <row r="2109" spans="1:40" x14ac:dyDescent="0.25">
      <c r="A2109" t="s">
        <v>4581</v>
      </c>
      <c r="B2109" t="s">
        <v>886</v>
      </c>
      <c r="C2109" t="s">
        <v>632</v>
      </c>
      <c r="D2109" t="s">
        <v>1475</v>
      </c>
      <c r="E2109" s="4">
        <v>36814</v>
      </c>
      <c r="F2109" s="4" t="s">
        <v>1502</v>
      </c>
      <c r="G2109" s="4" t="s">
        <v>1591</v>
      </c>
      <c r="H2109" t="str">
        <f>CONCATENATE(Source[[#This Row],[Subject]],TRIM(Source[[#This Row],[Course]]))</f>
        <v>PE255B</v>
      </c>
      <c r="I2109" t="str">
        <f>VLOOKUP(Source[[#This Row],[SubjCrse]],'Courses and Categories'!$E$2:$G$1816,3,FALSE)</f>
        <v>Credit PE/Dance Activity</v>
      </c>
      <c r="J2109">
        <v>501</v>
      </c>
      <c r="K2109" t="s">
        <v>1592</v>
      </c>
      <c r="L2109" t="s">
        <v>87</v>
      </c>
      <c r="M2109" t="s">
        <v>1063</v>
      </c>
      <c r="N2109" t="s">
        <v>50</v>
      </c>
      <c r="O2109">
        <v>1910</v>
      </c>
      <c r="P2109">
        <v>2100</v>
      </c>
      <c r="Q2109" t="s">
        <v>675</v>
      </c>
      <c r="R2109" t="s">
        <v>1579</v>
      </c>
      <c r="S2109" t="s">
        <v>134</v>
      </c>
      <c r="T2109">
        <v>1</v>
      </c>
      <c r="U2109" s="1">
        <v>43479</v>
      </c>
      <c r="V2109" s="1">
        <v>43607</v>
      </c>
      <c r="W2109" t="s">
        <v>3805</v>
      </c>
      <c r="X2109" t="s">
        <v>1929</v>
      </c>
      <c r="Y2109">
        <v>16</v>
      </c>
      <c r="Z2109">
        <v>16</v>
      </c>
      <c r="AA2109">
        <v>15</v>
      </c>
      <c r="AB2109">
        <v>106.66670000000001</v>
      </c>
      <c r="AC2109" t="s">
        <v>5415</v>
      </c>
      <c r="AD2109">
        <f>IF(ISBLANK(Source[[#This Row],[CrosslistID]]),1,1/COUNTIFS(Source[CrosslistID],Source[[#This Row],[CrosslistID]],Source[TermDesc],Source[[#This Row],[TermDesc]]))</f>
        <v>0.5</v>
      </c>
      <c r="AE2109">
        <v>29</v>
      </c>
      <c r="AF2109">
        <v>35</v>
      </c>
      <c r="AG2109">
        <v>82.857100000000003</v>
      </c>
      <c r="AH2109">
        <v>82.857100000000003</v>
      </c>
      <c r="AI2109">
        <v>1.0669999999999999</v>
      </c>
      <c r="AJ2109">
        <v>1.0669999999999999</v>
      </c>
      <c r="AK2109">
        <v>0.1</v>
      </c>
      <c r="AL21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09">
        <f>IF(AND(Source[[#This Row],[Credit_Noncredit]]="Noncredit",Source[[#This Row],[FTEF]]&gt;0),Source[[#This Row],[NC XLST FTES]]*525/(437.5*Source[[#This Row],[FTEF]]),0)</f>
        <v>0</v>
      </c>
      <c r="AN2109">
        <f>IF(Source[[#This Row],[Credit_Noncredit]]="Credit",Source[[#This Row],[Census Enrollment]],Source[[#This Row],[Noncredit Avg. Attendance]])</f>
        <v>16</v>
      </c>
    </row>
    <row r="2110" spans="1:40" x14ac:dyDescent="0.25">
      <c r="A2110" t="s">
        <v>4581</v>
      </c>
      <c r="B2110" t="s">
        <v>886</v>
      </c>
      <c r="C2110" t="s">
        <v>632</v>
      </c>
      <c r="D2110" t="s">
        <v>1475</v>
      </c>
      <c r="E2110" s="4">
        <v>38611</v>
      </c>
      <c r="F2110" s="4" t="s">
        <v>1502</v>
      </c>
      <c r="G2110" s="4" t="s">
        <v>1591</v>
      </c>
      <c r="H2110" t="str">
        <f>CONCATENATE(Source[[#This Row],[Subject]],TRIM(Source[[#This Row],[Course]]))</f>
        <v>PE255B</v>
      </c>
      <c r="I2110" t="str">
        <f>VLOOKUP(Source[[#This Row],[SubjCrse]],'Courses and Categories'!$E$2:$G$1816,3,FALSE)</f>
        <v>Credit PE/Dance Activity</v>
      </c>
      <c r="J2110">
        <v>502</v>
      </c>
      <c r="K2110" t="s">
        <v>1592</v>
      </c>
      <c r="L2110" t="s">
        <v>87</v>
      </c>
      <c r="M2110" t="s">
        <v>1063</v>
      </c>
      <c r="N2110" t="s">
        <v>41</v>
      </c>
      <c r="O2110">
        <v>1910</v>
      </c>
      <c r="P2110">
        <v>2100</v>
      </c>
      <c r="Q2110" t="s">
        <v>675</v>
      </c>
      <c r="R2110" t="s">
        <v>1579</v>
      </c>
      <c r="S2110" t="s">
        <v>134</v>
      </c>
      <c r="T2110">
        <v>1</v>
      </c>
      <c r="U2110" s="1">
        <v>43479</v>
      </c>
      <c r="V2110" s="1">
        <v>43607</v>
      </c>
      <c r="W2110" t="s">
        <v>1587</v>
      </c>
      <c r="X2110" t="s">
        <v>1929</v>
      </c>
      <c r="Y2110">
        <v>18</v>
      </c>
      <c r="Z2110">
        <v>17</v>
      </c>
      <c r="AA2110">
        <v>22</v>
      </c>
      <c r="AB2110">
        <v>77.2727</v>
      </c>
      <c r="AC2110" t="s">
        <v>5416</v>
      </c>
      <c r="AD2110">
        <f>IF(ISBLANK(Source[[#This Row],[CrosslistID]]),1,1/COUNTIFS(Source[CrosslistID],Source[[#This Row],[CrosslistID]],Source[TermDesc],Source[[#This Row],[TermDesc]]))</f>
        <v>0.5</v>
      </c>
      <c r="AE2110">
        <v>25</v>
      </c>
      <c r="AF2110">
        <v>40</v>
      </c>
      <c r="AG2110">
        <v>62.5</v>
      </c>
      <c r="AH2110">
        <v>62.5</v>
      </c>
      <c r="AI2110">
        <v>1.133</v>
      </c>
      <c r="AJ2110">
        <v>1.1996</v>
      </c>
      <c r="AK2110">
        <v>0.1</v>
      </c>
      <c r="AL21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10">
        <f>IF(AND(Source[[#This Row],[Credit_Noncredit]]="Noncredit",Source[[#This Row],[FTEF]]&gt;0),Source[[#This Row],[NC XLST FTES]]*525/(437.5*Source[[#This Row],[FTEF]]),0)</f>
        <v>0</v>
      </c>
      <c r="AN2110">
        <f>IF(Source[[#This Row],[Credit_Noncredit]]="Credit",Source[[#This Row],[Census Enrollment]],Source[[#This Row],[Noncredit Avg. Attendance]])</f>
        <v>18</v>
      </c>
    </row>
    <row r="2111" spans="1:40" x14ac:dyDescent="0.25">
      <c r="A2111" t="s">
        <v>4581</v>
      </c>
      <c r="B2111" t="s">
        <v>886</v>
      </c>
      <c r="C2111" t="s">
        <v>632</v>
      </c>
      <c r="D2111" t="s">
        <v>1475</v>
      </c>
      <c r="E2111" s="4">
        <v>35534</v>
      </c>
      <c r="F2111" s="4" t="s">
        <v>1502</v>
      </c>
      <c r="G2111" s="4" t="s">
        <v>1595</v>
      </c>
      <c r="H2111" t="str">
        <f>CONCATENATE(Source[[#This Row],[Subject]],TRIM(Source[[#This Row],[Course]]))</f>
        <v>PE255C</v>
      </c>
      <c r="I2111" t="str">
        <f>VLOOKUP(Source[[#This Row],[SubjCrse]],'Courses and Categories'!$E$2:$G$1816,3,FALSE)</f>
        <v>Credit PE/Dance Activity</v>
      </c>
      <c r="J2111">
        <v>1</v>
      </c>
      <c r="K2111" t="s">
        <v>1596</v>
      </c>
      <c r="L2111" t="s">
        <v>39</v>
      </c>
      <c r="M2111" t="s">
        <v>1063</v>
      </c>
      <c r="N2111" t="s">
        <v>105</v>
      </c>
      <c r="O2111">
        <v>1110</v>
      </c>
      <c r="P2111">
        <v>1200</v>
      </c>
      <c r="Q2111" t="s">
        <v>675</v>
      </c>
      <c r="R2111" t="s">
        <v>1579</v>
      </c>
      <c r="S2111" t="s">
        <v>134</v>
      </c>
      <c r="T2111">
        <v>1</v>
      </c>
      <c r="U2111" s="1">
        <v>43479</v>
      </c>
      <c r="V2111" s="1">
        <v>43607</v>
      </c>
      <c r="W2111" t="s">
        <v>66</v>
      </c>
      <c r="X2111" t="s">
        <v>1929</v>
      </c>
      <c r="Y2111">
        <v>9</v>
      </c>
      <c r="Z2111">
        <v>9</v>
      </c>
      <c r="AA2111">
        <v>20</v>
      </c>
      <c r="AB2111">
        <v>45</v>
      </c>
      <c r="AC2111" t="s">
        <v>2239</v>
      </c>
      <c r="AD2111">
        <f>IF(ISBLANK(Source[[#This Row],[CrosslistID]]),1,1/COUNTIFS(Source[CrosslistID],Source[[#This Row],[CrosslistID]],Source[TermDesc],Source[[#This Row],[TermDesc]]))</f>
        <v>0.5</v>
      </c>
      <c r="AE2111">
        <v>22</v>
      </c>
      <c r="AF2111">
        <v>35</v>
      </c>
      <c r="AG2111">
        <v>62.857100000000003</v>
      </c>
      <c r="AH2111">
        <v>62.857100000000003</v>
      </c>
      <c r="AI2111">
        <v>0.6</v>
      </c>
      <c r="AJ2111">
        <v>0.6</v>
      </c>
      <c r="AK2111">
        <v>0</v>
      </c>
      <c r="AL21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11">
        <f>IF(AND(Source[[#This Row],[Credit_Noncredit]]="Noncredit",Source[[#This Row],[FTEF]]&gt;0),Source[[#This Row],[NC XLST FTES]]*525/(437.5*Source[[#This Row],[FTEF]]),0)</f>
        <v>0</v>
      </c>
      <c r="AN2111">
        <f>IF(Source[[#This Row],[Credit_Noncredit]]="Credit",Source[[#This Row],[Census Enrollment]],Source[[#This Row],[Noncredit Avg. Attendance]])</f>
        <v>9</v>
      </c>
    </row>
    <row r="2112" spans="1:40" x14ac:dyDescent="0.25">
      <c r="A2112" t="s">
        <v>4581</v>
      </c>
      <c r="B2112" t="s">
        <v>886</v>
      </c>
      <c r="C2112" t="s">
        <v>632</v>
      </c>
      <c r="D2112" t="s">
        <v>1475</v>
      </c>
      <c r="E2112" s="4">
        <v>35536</v>
      </c>
      <c r="F2112" s="4" t="s">
        <v>1502</v>
      </c>
      <c r="G2112" s="4" t="s">
        <v>1595</v>
      </c>
      <c r="H2112" t="str">
        <f>CONCATENATE(Source[[#This Row],[Subject]],TRIM(Source[[#This Row],[Course]]))</f>
        <v>PE255C</v>
      </c>
      <c r="I2112" t="str">
        <f>VLOOKUP(Source[[#This Row],[SubjCrse]],'Courses and Categories'!$E$2:$G$1816,3,FALSE)</f>
        <v>Credit PE/Dance Activity</v>
      </c>
      <c r="J2112">
        <v>2</v>
      </c>
      <c r="K2112" t="s">
        <v>1596</v>
      </c>
      <c r="L2112" t="s">
        <v>39</v>
      </c>
      <c r="M2112" t="s">
        <v>1063</v>
      </c>
      <c r="N2112" t="s">
        <v>59</v>
      </c>
      <c r="O2112">
        <v>1110</v>
      </c>
      <c r="P2112">
        <v>1200</v>
      </c>
      <c r="Q2112" t="s">
        <v>675</v>
      </c>
      <c r="R2112" t="s">
        <v>1579</v>
      </c>
      <c r="S2112" t="s">
        <v>134</v>
      </c>
      <c r="T2112">
        <v>1</v>
      </c>
      <c r="U2112" s="1">
        <v>43479</v>
      </c>
      <c r="V2112" s="1">
        <v>43607</v>
      </c>
      <c r="W2112" t="s">
        <v>66</v>
      </c>
      <c r="X2112" t="s">
        <v>1929</v>
      </c>
      <c r="Y2112">
        <v>17</v>
      </c>
      <c r="Z2112">
        <v>16</v>
      </c>
      <c r="AA2112">
        <v>20</v>
      </c>
      <c r="AB2112">
        <v>80</v>
      </c>
      <c r="AC2112" t="s">
        <v>5412</v>
      </c>
      <c r="AD2112">
        <f>IF(ISBLANK(Source[[#This Row],[CrosslistID]]),1,1/COUNTIFS(Source[CrosslistID],Source[[#This Row],[CrosslistID]],Source[TermDesc],Source[[#This Row],[TermDesc]]))</f>
        <v>0.5</v>
      </c>
      <c r="AE2112">
        <v>29</v>
      </c>
      <c r="AF2112">
        <v>35</v>
      </c>
      <c r="AG2112">
        <v>82.857100000000003</v>
      </c>
      <c r="AH2112">
        <v>82.857100000000003</v>
      </c>
      <c r="AI2112">
        <v>1.0669999999999999</v>
      </c>
      <c r="AJ2112">
        <v>1.1336999999999999</v>
      </c>
      <c r="AK2112">
        <v>0</v>
      </c>
      <c r="AL21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12">
        <f>IF(AND(Source[[#This Row],[Credit_Noncredit]]="Noncredit",Source[[#This Row],[FTEF]]&gt;0),Source[[#This Row],[NC XLST FTES]]*525/(437.5*Source[[#This Row],[FTEF]]),0)</f>
        <v>0</v>
      </c>
      <c r="AN2112">
        <f>IF(Source[[#This Row],[Credit_Noncredit]]="Credit",Source[[#This Row],[Census Enrollment]],Source[[#This Row],[Noncredit Avg. Attendance]])</f>
        <v>17</v>
      </c>
    </row>
    <row r="2113" spans="1:40" x14ac:dyDescent="0.25">
      <c r="A2113" t="s">
        <v>4581</v>
      </c>
      <c r="B2113" t="s">
        <v>886</v>
      </c>
      <c r="C2113" t="s">
        <v>632</v>
      </c>
      <c r="D2113" t="s">
        <v>1475</v>
      </c>
      <c r="E2113" s="4">
        <v>35539</v>
      </c>
      <c r="F2113" s="4" t="s">
        <v>1502</v>
      </c>
      <c r="G2113" s="4" t="s">
        <v>1595</v>
      </c>
      <c r="H2113" t="str">
        <f>CONCATENATE(Source[[#This Row],[Subject]],TRIM(Source[[#This Row],[Course]]))</f>
        <v>PE255C</v>
      </c>
      <c r="I2113" t="str">
        <f>VLOOKUP(Source[[#This Row],[SubjCrse]],'Courses and Categories'!$E$2:$G$1816,3,FALSE)</f>
        <v>Credit PE/Dance Activity</v>
      </c>
      <c r="J2113">
        <v>3</v>
      </c>
      <c r="K2113" t="s">
        <v>1596</v>
      </c>
      <c r="L2113" t="s">
        <v>39</v>
      </c>
      <c r="M2113" t="s">
        <v>1063</v>
      </c>
      <c r="N2113" t="s">
        <v>91</v>
      </c>
      <c r="O2113">
        <v>1210</v>
      </c>
      <c r="P2113">
        <v>1400</v>
      </c>
      <c r="Q2113" t="s">
        <v>675</v>
      </c>
      <c r="R2113" t="s">
        <v>1579</v>
      </c>
      <c r="S2113" t="s">
        <v>134</v>
      </c>
      <c r="T2113">
        <v>1</v>
      </c>
      <c r="U2113" s="1">
        <v>43479</v>
      </c>
      <c r="V2113" s="1">
        <v>43607</v>
      </c>
      <c r="W2113" t="s">
        <v>5413</v>
      </c>
      <c r="X2113" t="s">
        <v>1929</v>
      </c>
      <c r="Y2113">
        <v>13</v>
      </c>
      <c r="Z2113">
        <v>12</v>
      </c>
      <c r="AA2113">
        <v>20</v>
      </c>
      <c r="AB2113">
        <v>60</v>
      </c>
      <c r="AC2113" t="s">
        <v>5414</v>
      </c>
      <c r="AD2113">
        <f>IF(ISBLANK(Source[[#This Row],[CrosslistID]]),1,1/COUNTIFS(Source[CrosslistID],Source[[#This Row],[CrosslistID]],Source[TermDesc],Source[[#This Row],[TermDesc]]))</f>
        <v>0.5</v>
      </c>
      <c r="AE2113">
        <v>22</v>
      </c>
      <c r="AF2113">
        <v>35</v>
      </c>
      <c r="AG2113">
        <v>62.857100000000003</v>
      </c>
      <c r="AH2113">
        <v>62.857100000000003</v>
      </c>
      <c r="AI2113">
        <v>0.86699999999999999</v>
      </c>
      <c r="AJ2113">
        <v>0.86699999999999999</v>
      </c>
      <c r="AK2113">
        <v>0</v>
      </c>
      <c r="AL21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13">
        <f>IF(AND(Source[[#This Row],[Credit_Noncredit]]="Noncredit",Source[[#This Row],[FTEF]]&gt;0),Source[[#This Row],[NC XLST FTES]]*525/(437.5*Source[[#This Row],[FTEF]]),0)</f>
        <v>0</v>
      </c>
      <c r="AN2113">
        <f>IF(Source[[#This Row],[Credit_Noncredit]]="Credit",Source[[#This Row],[Census Enrollment]],Source[[#This Row],[Noncredit Avg. Attendance]])</f>
        <v>13</v>
      </c>
    </row>
    <row r="2114" spans="1:40" x14ac:dyDescent="0.25">
      <c r="A2114" t="s">
        <v>4581</v>
      </c>
      <c r="B2114" t="s">
        <v>886</v>
      </c>
      <c r="C2114" t="s">
        <v>632</v>
      </c>
      <c r="D2114" t="s">
        <v>1475</v>
      </c>
      <c r="E2114" s="4">
        <v>36916</v>
      </c>
      <c r="F2114" s="4" t="s">
        <v>1502</v>
      </c>
      <c r="G2114" s="4" t="s">
        <v>1595</v>
      </c>
      <c r="H2114" t="str">
        <f>CONCATENATE(Source[[#This Row],[Subject]],TRIM(Source[[#This Row],[Course]]))</f>
        <v>PE255C</v>
      </c>
      <c r="I2114" t="str">
        <f>VLOOKUP(Source[[#This Row],[SubjCrse]],'Courses and Categories'!$E$2:$G$1816,3,FALSE)</f>
        <v>Credit PE/Dance Activity</v>
      </c>
      <c r="J2114">
        <v>501</v>
      </c>
      <c r="K2114" t="s">
        <v>1596</v>
      </c>
      <c r="L2114" t="s">
        <v>87</v>
      </c>
      <c r="M2114" t="s">
        <v>1063</v>
      </c>
      <c r="N2114" t="s">
        <v>50</v>
      </c>
      <c r="O2114">
        <v>1910</v>
      </c>
      <c r="P2114">
        <v>2100</v>
      </c>
      <c r="Q2114" t="s">
        <v>675</v>
      </c>
      <c r="R2114" t="s">
        <v>1579</v>
      </c>
      <c r="S2114" t="s">
        <v>134</v>
      </c>
      <c r="T2114">
        <v>1</v>
      </c>
      <c r="U2114" s="1">
        <v>43479</v>
      </c>
      <c r="V2114" s="1">
        <v>43607</v>
      </c>
      <c r="W2114" t="s">
        <v>3805</v>
      </c>
      <c r="X2114" t="s">
        <v>1929</v>
      </c>
      <c r="Y2114">
        <v>10</v>
      </c>
      <c r="Z2114">
        <v>10</v>
      </c>
      <c r="AA2114">
        <v>20</v>
      </c>
      <c r="AB2114">
        <v>50</v>
      </c>
      <c r="AC2114" t="s">
        <v>5415</v>
      </c>
      <c r="AD2114">
        <f>IF(ISBLANK(Source[[#This Row],[CrosslistID]]),1,1/COUNTIFS(Source[CrosslistID],Source[[#This Row],[CrosslistID]],Source[TermDesc],Source[[#This Row],[TermDesc]]))</f>
        <v>0.5</v>
      </c>
      <c r="AE2114">
        <v>29</v>
      </c>
      <c r="AF2114">
        <v>35</v>
      </c>
      <c r="AG2114">
        <v>82.857100000000003</v>
      </c>
      <c r="AH2114">
        <v>82.857100000000003</v>
      </c>
      <c r="AI2114">
        <v>0.66700000000000004</v>
      </c>
      <c r="AJ2114">
        <v>0.66700000000000004</v>
      </c>
      <c r="AK2114">
        <v>0</v>
      </c>
      <c r="AL21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14">
        <f>IF(AND(Source[[#This Row],[Credit_Noncredit]]="Noncredit",Source[[#This Row],[FTEF]]&gt;0),Source[[#This Row],[NC XLST FTES]]*525/(437.5*Source[[#This Row],[FTEF]]),0)</f>
        <v>0</v>
      </c>
      <c r="AN2114">
        <f>IF(Source[[#This Row],[Credit_Noncredit]]="Credit",Source[[#This Row],[Census Enrollment]],Source[[#This Row],[Noncredit Avg. Attendance]])</f>
        <v>10</v>
      </c>
    </row>
    <row r="2115" spans="1:40" x14ac:dyDescent="0.25">
      <c r="A2115" t="s">
        <v>4581</v>
      </c>
      <c r="B2115" t="s">
        <v>886</v>
      </c>
      <c r="C2115" t="s">
        <v>632</v>
      </c>
      <c r="D2115" t="s">
        <v>1475</v>
      </c>
      <c r="E2115" s="4">
        <v>38612</v>
      </c>
      <c r="F2115" s="4" t="s">
        <v>1502</v>
      </c>
      <c r="G2115" s="4" t="s">
        <v>1595</v>
      </c>
      <c r="H2115" t="str">
        <f>CONCATENATE(Source[[#This Row],[Subject]],TRIM(Source[[#This Row],[Course]]))</f>
        <v>PE255C</v>
      </c>
      <c r="I2115" t="str">
        <f>VLOOKUP(Source[[#This Row],[SubjCrse]],'Courses and Categories'!$E$2:$G$1816,3,FALSE)</f>
        <v>Credit PE/Dance Activity</v>
      </c>
      <c r="J2115">
        <v>502</v>
      </c>
      <c r="K2115" t="s">
        <v>1596</v>
      </c>
      <c r="L2115" t="s">
        <v>87</v>
      </c>
      <c r="M2115" t="s">
        <v>1063</v>
      </c>
      <c r="N2115" t="s">
        <v>41</v>
      </c>
      <c r="O2115">
        <v>1910</v>
      </c>
      <c r="P2115">
        <v>2100</v>
      </c>
      <c r="Q2115" t="s">
        <v>675</v>
      </c>
      <c r="R2115" t="s">
        <v>1579</v>
      </c>
      <c r="S2115" t="s">
        <v>134</v>
      </c>
      <c r="T2115">
        <v>1</v>
      </c>
      <c r="U2115" s="1">
        <v>43479</v>
      </c>
      <c r="V2115" s="1">
        <v>43607</v>
      </c>
      <c r="W2115" t="s">
        <v>1587</v>
      </c>
      <c r="X2115" t="s">
        <v>1929</v>
      </c>
      <c r="Y2115">
        <v>5</v>
      </c>
      <c r="Z2115">
        <v>5</v>
      </c>
      <c r="AA2115">
        <v>10</v>
      </c>
      <c r="AB2115">
        <v>50</v>
      </c>
      <c r="AC2115" t="s">
        <v>5416</v>
      </c>
      <c r="AD2115">
        <f>IF(ISBLANK(Source[[#This Row],[CrosslistID]]),1,1/COUNTIFS(Source[CrosslistID],Source[[#This Row],[CrosslistID]],Source[TermDesc],Source[[#This Row],[TermDesc]]))</f>
        <v>0.5</v>
      </c>
      <c r="AE2115">
        <v>25</v>
      </c>
      <c r="AF2115">
        <v>40</v>
      </c>
      <c r="AG2115">
        <v>62.5</v>
      </c>
      <c r="AH2115">
        <v>62.5</v>
      </c>
      <c r="AI2115">
        <v>0.33300000000000002</v>
      </c>
      <c r="AJ2115">
        <v>0.33300000000000002</v>
      </c>
      <c r="AK2115">
        <v>0</v>
      </c>
      <c r="AL21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15">
        <f>IF(AND(Source[[#This Row],[Credit_Noncredit]]="Noncredit",Source[[#This Row],[FTEF]]&gt;0),Source[[#This Row],[NC XLST FTES]]*525/(437.5*Source[[#This Row],[FTEF]]),0)</f>
        <v>0</v>
      </c>
      <c r="AN2115">
        <f>IF(Source[[#This Row],[Credit_Noncredit]]="Credit",Source[[#This Row],[Census Enrollment]],Source[[#This Row],[Noncredit Avg. Attendance]])</f>
        <v>5</v>
      </c>
    </row>
    <row r="2116" spans="1:40" x14ac:dyDescent="0.25">
      <c r="A2116" t="s">
        <v>4581</v>
      </c>
      <c r="B2116" t="s">
        <v>886</v>
      </c>
      <c r="C2116" t="s">
        <v>632</v>
      </c>
      <c r="D2116" t="s">
        <v>1475</v>
      </c>
      <c r="E2116" s="4">
        <v>35540</v>
      </c>
      <c r="F2116" s="4" t="s">
        <v>1502</v>
      </c>
      <c r="G2116" s="4" t="s">
        <v>3812</v>
      </c>
      <c r="H2116" t="str">
        <f>CONCATENATE(Source[[#This Row],[Subject]],TRIM(Source[[#This Row],[Course]]))</f>
        <v>PE255D</v>
      </c>
      <c r="I2116" t="str">
        <f>VLOOKUP(Source[[#This Row],[SubjCrse]],'Courses and Categories'!$E$2:$G$1816,3,FALSE)</f>
        <v>Credit PE/Dance Activity</v>
      </c>
      <c r="J2116">
        <v>1</v>
      </c>
      <c r="K2116" t="s">
        <v>3813</v>
      </c>
      <c r="L2116" t="s">
        <v>39</v>
      </c>
      <c r="M2116" t="s">
        <v>1063</v>
      </c>
      <c r="N2116" t="s">
        <v>105</v>
      </c>
      <c r="O2116">
        <v>1010</v>
      </c>
      <c r="P2116">
        <v>1100</v>
      </c>
      <c r="Q2116" t="s">
        <v>675</v>
      </c>
      <c r="R2116" t="s">
        <v>1579</v>
      </c>
      <c r="S2116" t="s">
        <v>134</v>
      </c>
      <c r="T2116">
        <v>1</v>
      </c>
      <c r="U2116" s="1">
        <v>43479</v>
      </c>
      <c r="V2116" s="1">
        <v>43607</v>
      </c>
      <c r="W2116" t="s">
        <v>1593</v>
      </c>
      <c r="X2116" t="s">
        <v>1929</v>
      </c>
      <c r="Y2116">
        <v>13</v>
      </c>
      <c r="Z2116">
        <v>13</v>
      </c>
      <c r="AA2116">
        <v>20</v>
      </c>
      <c r="AB2116">
        <v>65</v>
      </c>
      <c r="AC2116" t="s">
        <v>5417</v>
      </c>
      <c r="AD2116">
        <f>IF(ISBLANK(Source[[#This Row],[CrosslistID]]),1,1/COUNTIFS(Source[CrosslistID],Source[[#This Row],[CrosslistID]],Source[TermDesc],Source[[#This Row],[TermDesc]]))</f>
        <v>0.5</v>
      </c>
      <c r="AE2116">
        <v>22</v>
      </c>
      <c r="AF2116">
        <v>30</v>
      </c>
      <c r="AG2116">
        <v>73.333299999999994</v>
      </c>
      <c r="AH2116">
        <v>73.333299999999994</v>
      </c>
      <c r="AI2116">
        <v>0.8</v>
      </c>
      <c r="AJ2116">
        <v>0.86670000000000003</v>
      </c>
      <c r="AK2116">
        <v>0</v>
      </c>
      <c r="AL21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16">
        <f>IF(AND(Source[[#This Row],[Credit_Noncredit]]="Noncredit",Source[[#This Row],[FTEF]]&gt;0),Source[[#This Row],[NC XLST FTES]]*525/(437.5*Source[[#This Row],[FTEF]]),0)</f>
        <v>0</v>
      </c>
      <c r="AN2116">
        <f>IF(Source[[#This Row],[Credit_Noncredit]]="Credit",Source[[#This Row],[Census Enrollment]],Source[[#This Row],[Noncredit Avg. Attendance]])</f>
        <v>13</v>
      </c>
    </row>
    <row r="2117" spans="1:40" x14ac:dyDescent="0.25">
      <c r="A2117" t="s">
        <v>4581</v>
      </c>
      <c r="B2117" t="s">
        <v>886</v>
      </c>
      <c r="C2117" t="s">
        <v>632</v>
      </c>
      <c r="D2117" t="s">
        <v>1475</v>
      </c>
      <c r="E2117" s="4">
        <v>35541</v>
      </c>
      <c r="F2117" s="4" t="s">
        <v>1502</v>
      </c>
      <c r="G2117" s="4" t="s">
        <v>3812</v>
      </c>
      <c r="H2117" t="str">
        <f>CONCATENATE(Source[[#This Row],[Subject]],TRIM(Source[[#This Row],[Course]]))</f>
        <v>PE255D</v>
      </c>
      <c r="I2117" t="str">
        <f>VLOOKUP(Source[[#This Row],[SubjCrse]],'Courses and Categories'!$E$2:$G$1816,3,FALSE)</f>
        <v>Credit PE/Dance Activity</v>
      </c>
      <c r="J2117">
        <v>2</v>
      </c>
      <c r="K2117" t="s">
        <v>3813</v>
      </c>
      <c r="L2117" t="s">
        <v>39</v>
      </c>
      <c r="M2117" t="s">
        <v>1063</v>
      </c>
      <c r="N2117" t="s">
        <v>91</v>
      </c>
      <c r="O2117">
        <v>1010</v>
      </c>
      <c r="P2117">
        <v>1200</v>
      </c>
      <c r="Q2117" t="s">
        <v>675</v>
      </c>
      <c r="R2117" t="s">
        <v>1579</v>
      </c>
      <c r="S2117" t="s">
        <v>134</v>
      </c>
      <c r="T2117">
        <v>1</v>
      </c>
      <c r="U2117" s="1">
        <v>43479</v>
      </c>
      <c r="V2117" s="1">
        <v>43607</v>
      </c>
      <c r="W2117" t="s">
        <v>5413</v>
      </c>
      <c r="X2117" t="s">
        <v>1929</v>
      </c>
      <c r="Y2117">
        <v>18</v>
      </c>
      <c r="Z2117">
        <v>18</v>
      </c>
      <c r="AA2117">
        <v>20</v>
      </c>
      <c r="AB2117">
        <v>90</v>
      </c>
      <c r="AC2117" t="s">
        <v>5418</v>
      </c>
      <c r="AD2117">
        <f>IF(ISBLANK(Source[[#This Row],[CrosslistID]]),1,1/COUNTIFS(Source[CrosslistID],Source[[#This Row],[CrosslistID]],Source[TermDesc],Source[[#This Row],[TermDesc]]))</f>
        <v>0.5</v>
      </c>
      <c r="AE2117">
        <v>27</v>
      </c>
      <c r="AF2117">
        <v>35</v>
      </c>
      <c r="AG2117">
        <v>77.142899999999997</v>
      </c>
      <c r="AH2117">
        <v>77.142899999999997</v>
      </c>
      <c r="AI2117">
        <v>1.2</v>
      </c>
      <c r="AJ2117">
        <v>1.2</v>
      </c>
      <c r="AK2117">
        <v>0.1</v>
      </c>
      <c r="AL21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17">
        <f>IF(AND(Source[[#This Row],[Credit_Noncredit]]="Noncredit",Source[[#This Row],[FTEF]]&gt;0),Source[[#This Row],[NC XLST FTES]]*525/(437.5*Source[[#This Row],[FTEF]]),0)</f>
        <v>0</v>
      </c>
      <c r="AN2117">
        <f>IF(Source[[#This Row],[Credit_Noncredit]]="Credit",Source[[#This Row],[Census Enrollment]],Source[[#This Row],[Noncredit Avg. Attendance]])</f>
        <v>18</v>
      </c>
    </row>
    <row r="2118" spans="1:40" x14ac:dyDescent="0.25">
      <c r="A2118" t="s">
        <v>4581</v>
      </c>
      <c r="B2118" t="s">
        <v>886</v>
      </c>
      <c r="C2118" t="s">
        <v>632</v>
      </c>
      <c r="D2118" t="s">
        <v>1475</v>
      </c>
      <c r="E2118" s="4">
        <v>36815</v>
      </c>
      <c r="F2118" s="4" t="s">
        <v>1502</v>
      </c>
      <c r="G2118" s="4" t="s">
        <v>3816</v>
      </c>
      <c r="H2118" t="str">
        <f>CONCATENATE(Source[[#This Row],[Subject]],TRIM(Source[[#This Row],[Course]]))</f>
        <v>PE255E</v>
      </c>
      <c r="I2118" t="str">
        <f>VLOOKUP(Source[[#This Row],[SubjCrse]],'Courses and Categories'!$E$2:$G$1816,3,FALSE)</f>
        <v>Credit PE/Dance Activity</v>
      </c>
      <c r="J2118">
        <v>1</v>
      </c>
      <c r="K2118" t="s">
        <v>3817</v>
      </c>
      <c r="L2118" t="s">
        <v>39</v>
      </c>
      <c r="M2118" t="s">
        <v>1063</v>
      </c>
      <c r="N2118" t="s">
        <v>105</v>
      </c>
      <c r="O2118">
        <v>1010</v>
      </c>
      <c r="P2118">
        <v>1100</v>
      </c>
      <c r="Q2118" t="s">
        <v>675</v>
      </c>
      <c r="R2118" t="s">
        <v>1579</v>
      </c>
      <c r="S2118" t="s">
        <v>134</v>
      </c>
      <c r="T2118">
        <v>1</v>
      </c>
      <c r="U2118" s="1">
        <v>43479</v>
      </c>
      <c r="V2118" s="1">
        <v>43607</v>
      </c>
      <c r="W2118" t="s">
        <v>1593</v>
      </c>
      <c r="X2118" t="s">
        <v>1929</v>
      </c>
      <c r="Y2118">
        <v>7</v>
      </c>
      <c r="Z2118">
        <v>7</v>
      </c>
      <c r="AA2118">
        <v>12</v>
      </c>
      <c r="AB2118">
        <v>58.333300000000001</v>
      </c>
      <c r="AC2118" t="s">
        <v>5417</v>
      </c>
      <c r="AD2118">
        <f>IF(ISBLANK(Source[[#This Row],[CrosslistID]]),1,1/COUNTIFS(Source[CrosslistID],Source[[#This Row],[CrosslistID]],Source[TermDesc],Source[[#This Row],[TermDesc]]))</f>
        <v>0.5</v>
      </c>
      <c r="AE2118">
        <v>22</v>
      </c>
      <c r="AF2118">
        <v>30</v>
      </c>
      <c r="AG2118">
        <v>73.333299999999994</v>
      </c>
      <c r="AH2118">
        <v>73.333299999999994</v>
      </c>
      <c r="AI2118">
        <v>0.46700000000000003</v>
      </c>
      <c r="AJ2118">
        <v>0.46700000000000003</v>
      </c>
      <c r="AK2118">
        <v>0.1</v>
      </c>
      <c r="AL21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18">
        <f>IF(AND(Source[[#This Row],[Credit_Noncredit]]="Noncredit",Source[[#This Row],[FTEF]]&gt;0),Source[[#This Row],[NC XLST FTES]]*525/(437.5*Source[[#This Row],[FTEF]]),0)</f>
        <v>0</v>
      </c>
      <c r="AN2118">
        <f>IF(Source[[#This Row],[Credit_Noncredit]]="Credit",Source[[#This Row],[Census Enrollment]],Source[[#This Row],[Noncredit Avg. Attendance]])</f>
        <v>7</v>
      </c>
    </row>
    <row r="2119" spans="1:40" x14ac:dyDescent="0.25">
      <c r="A2119" t="s">
        <v>4581</v>
      </c>
      <c r="B2119" t="s">
        <v>886</v>
      </c>
      <c r="C2119" t="s">
        <v>632</v>
      </c>
      <c r="D2119" t="s">
        <v>1475</v>
      </c>
      <c r="E2119" s="4">
        <v>36816</v>
      </c>
      <c r="F2119" s="4" t="s">
        <v>1502</v>
      </c>
      <c r="G2119" s="4" t="s">
        <v>3816</v>
      </c>
      <c r="H2119" t="str">
        <f>CONCATENATE(Source[[#This Row],[Subject]],TRIM(Source[[#This Row],[Course]]))</f>
        <v>PE255E</v>
      </c>
      <c r="I2119" t="str">
        <f>VLOOKUP(Source[[#This Row],[SubjCrse]],'Courses and Categories'!$E$2:$G$1816,3,FALSE)</f>
        <v>Credit PE/Dance Activity</v>
      </c>
      <c r="J2119">
        <v>2</v>
      </c>
      <c r="K2119" t="s">
        <v>3817</v>
      </c>
      <c r="L2119" t="s">
        <v>39</v>
      </c>
      <c r="M2119" t="s">
        <v>1063</v>
      </c>
      <c r="N2119" t="s">
        <v>91</v>
      </c>
      <c r="O2119">
        <v>1010</v>
      </c>
      <c r="P2119">
        <v>1200</v>
      </c>
      <c r="Q2119" t="s">
        <v>675</v>
      </c>
      <c r="R2119" t="s">
        <v>1579</v>
      </c>
      <c r="S2119" t="s">
        <v>134</v>
      </c>
      <c r="T2119">
        <v>1</v>
      </c>
      <c r="U2119" s="1">
        <v>43479</v>
      </c>
      <c r="V2119" s="1">
        <v>43607</v>
      </c>
      <c r="W2119" t="s">
        <v>5413</v>
      </c>
      <c r="X2119" t="s">
        <v>1929</v>
      </c>
      <c r="Y2119">
        <v>9</v>
      </c>
      <c r="Z2119">
        <v>9</v>
      </c>
      <c r="AA2119">
        <v>12</v>
      </c>
      <c r="AB2119">
        <v>75</v>
      </c>
      <c r="AC2119" t="s">
        <v>5418</v>
      </c>
      <c r="AD2119">
        <f>IF(ISBLANK(Source[[#This Row],[CrosslistID]]),1,1/COUNTIFS(Source[CrosslistID],Source[[#This Row],[CrosslistID]],Source[TermDesc],Source[[#This Row],[TermDesc]]))</f>
        <v>0.5</v>
      </c>
      <c r="AE2119">
        <v>27</v>
      </c>
      <c r="AF2119">
        <v>35</v>
      </c>
      <c r="AG2119">
        <v>77.142899999999997</v>
      </c>
      <c r="AH2119">
        <v>77.142899999999997</v>
      </c>
      <c r="AI2119">
        <v>0.53300000000000003</v>
      </c>
      <c r="AJ2119">
        <v>0.59960000000000002</v>
      </c>
      <c r="AK2119">
        <v>0</v>
      </c>
      <c r="AL21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19">
        <f>IF(AND(Source[[#This Row],[Credit_Noncredit]]="Noncredit",Source[[#This Row],[FTEF]]&gt;0),Source[[#This Row],[NC XLST FTES]]*525/(437.5*Source[[#This Row],[FTEF]]),0)</f>
        <v>0</v>
      </c>
      <c r="AN2119">
        <f>IF(Source[[#This Row],[Credit_Noncredit]]="Credit",Source[[#This Row],[Census Enrollment]],Source[[#This Row],[Noncredit Avg. Attendance]])</f>
        <v>9</v>
      </c>
    </row>
    <row r="2120" spans="1:40" x14ac:dyDescent="0.25">
      <c r="A2120" t="s">
        <v>4581</v>
      </c>
      <c r="B2120" t="s">
        <v>886</v>
      </c>
      <c r="C2120" t="s">
        <v>632</v>
      </c>
      <c r="D2120" t="s">
        <v>1475</v>
      </c>
      <c r="E2120" s="4">
        <v>35542</v>
      </c>
      <c r="F2120" s="4" t="s">
        <v>1502</v>
      </c>
      <c r="G2120" s="4" t="s">
        <v>1597</v>
      </c>
      <c r="H2120" t="str">
        <f>CONCATENATE(Source[[#This Row],[Subject]],TRIM(Source[[#This Row],[Course]]))</f>
        <v>PE256A</v>
      </c>
      <c r="I2120" t="str">
        <f>VLOOKUP(Source[[#This Row],[SubjCrse]],'Courses and Categories'!$E$2:$G$1816,3,FALSE)</f>
        <v>Credit PE/Dance Activity</v>
      </c>
      <c r="J2120">
        <v>1</v>
      </c>
      <c r="K2120" t="s">
        <v>1598</v>
      </c>
      <c r="L2120" t="s">
        <v>39</v>
      </c>
      <c r="M2120" t="s">
        <v>1063</v>
      </c>
      <c r="N2120" t="s">
        <v>42</v>
      </c>
      <c r="O2120" t="s">
        <v>42</v>
      </c>
      <c r="P2120" t="s">
        <v>42</v>
      </c>
      <c r="Q2120" t="s">
        <v>675</v>
      </c>
      <c r="R2120" t="s">
        <v>1579</v>
      </c>
      <c r="S2120" t="s">
        <v>134</v>
      </c>
      <c r="T2120">
        <v>1</v>
      </c>
      <c r="U2120" s="1">
        <v>43479</v>
      </c>
      <c r="V2120" s="1">
        <v>43607</v>
      </c>
      <c r="W2120" t="s">
        <v>1593</v>
      </c>
      <c r="X2120" t="s">
        <v>46</v>
      </c>
      <c r="Y2120">
        <v>116</v>
      </c>
      <c r="Z2120">
        <v>66</v>
      </c>
      <c r="AA2120">
        <v>150</v>
      </c>
      <c r="AB2120">
        <v>44</v>
      </c>
      <c r="AC2120" t="s">
        <v>5419</v>
      </c>
      <c r="AD2120">
        <f>IF(ISBLANK(Source[[#This Row],[CrosslistID]]),1,1/COUNTIFS(Source[CrosslistID],Source[[#This Row],[CrosslistID]],Source[TermDesc],Source[[#This Row],[TermDesc]]))</f>
        <v>0.25</v>
      </c>
      <c r="AE2120">
        <v>168</v>
      </c>
      <c r="AF2120">
        <v>175</v>
      </c>
      <c r="AG2120">
        <v>96</v>
      </c>
      <c r="AH2120">
        <v>96</v>
      </c>
      <c r="AI2120">
        <v>2.17</v>
      </c>
      <c r="AJ2120">
        <v>2.2557</v>
      </c>
      <c r="AK2120">
        <v>0.1</v>
      </c>
      <c r="AL21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20">
        <f>IF(AND(Source[[#This Row],[Credit_Noncredit]]="Noncredit",Source[[#This Row],[FTEF]]&gt;0),Source[[#This Row],[NC XLST FTES]]*525/(437.5*Source[[#This Row],[FTEF]]),0)</f>
        <v>0</v>
      </c>
      <c r="AN2120">
        <f>IF(Source[[#This Row],[Credit_Noncredit]]="Credit",Source[[#This Row],[Census Enrollment]],Source[[#This Row],[Noncredit Avg. Attendance]])</f>
        <v>116</v>
      </c>
    </row>
    <row r="2121" spans="1:40" x14ac:dyDescent="0.25">
      <c r="A2121" t="s">
        <v>4581</v>
      </c>
      <c r="B2121" t="s">
        <v>886</v>
      </c>
      <c r="C2121" t="s">
        <v>632</v>
      </c>
      <c r="D2121" t="s">
        <v>1475</v>
      </c>
      <c r="E2121" s="4">
        <v>35543</v>
      </c>
      <c r="F2121" s="4" t="s">
        <v>1502</v>
      </c>
      <c r="G2121" s="4" t="s">
        <v>1597</v>
      </c>
      <c r="H2121" t="str">
        <f>CONCATENATE(Source[[#This Row],[Subject]],TRIM(Source[[#This Row],[Course]]))</f>
        <v>PE256A</v>
      </c>
      <c r="I2121" t="str">
        <f>VLOOKUP(Source[[#This Row],[SubjCrse]],'Courses and Categories'!$E$2:$G$1816,3,FALSE)</f>
        <v>Credit PE/Dance Activity</v>
      </c>
      <c r="J2121">
        <v>2</v>
      </c>
      <c r="K2121" t="s">
        <v>1598</v>
      </c>
      <c r="L2121" t="s">
        <v>39</v>
      </c>
      <c r="M2121" t="s">
        <v>1063</v>
      </c>
      <c r="N2121" t="s">
        <v>95</v>
      </c>
      <c r="O2121" t="s">
        <v>5420</v>
      </c>
      <c r="P2121" t="s">
        <v>1838</v>
      </c>
      <c r="Q2121" t="s">
        <v>1534</v>
      </c>
      <c r="R2121" t="s">
        <v>3822</v>
      </c>
      <c r="S2121" t="s">
        <v>134</v>
      </c>
      <c r="T2121">
        <v>1</v>
      </c>
      <c r="U2121" s="1">
        <v>43479</v>
      </c>
      <c r="V2121" s="1">
        <v>43607</v>
      </c>
      <c r="W2121" t="s">
        <v>5421</v>
      </c>
      <c r="X2121" t="s">
        <v>3543</v>
      </c>
      <c r="Y2121">
        <v>0</v>
      </c>
      <c r="Z2121">
        <v>0</v>
      </c>
      <c r="AA2121">
        <v>0</v>
      </c>
      <c r="AB2121">
        <v>0</v>
      </c>
      <c r="AD2121">
        <f>IF(ISBLANK(Source[[#This Row],[CrosslistID]]),1,1/COUNTIFS(Source[CrosslistID],Source[[#This Row],[CrosslistID]],Source[TermDesc],Source[[#This Row],[TermDesc]]))</f>
        <v>1</v>
      </c>
      <c r="AG2121">
        <v>0</v>
      </c>
      <c r="AH2121">
        <v>0</v>
      </c>
      <c r="AI2121">
        <v>0</v>
      </c>
      <c r="AJ2121">
        <v>0</v>
      </c>
      <c r="AK2121">
        <v>0.1</v>
      </c>
      <c r="AL21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21">
        <f>IF(AND(Source[[#This Row],[Credit_Noncredit]]="Noncredit",Source[[#This Row],[FTEF]]&gt;0),Source[[#This Row],[NC XLST FTES]]*525/(437.5*Source[[#This Row],[FTEF]]),0)</f>
        <v>0</v>
      </c>
      <c r="AN2121">
        <f>IF(Source[[#This Row],[Credit_Noncredit]]="Credit",Source[[#This Row],[Census Enrollment]],Source[[#This Row],[Noncredit Avg. Attendance]])</f>
        <v>0</v>
      </c>
    </row>
    <row r="2122" spans="1:40" x14ac:dyDescent="0.25">
      <c r="A2122" t="s">
        <v>4581</v>
      </c>
      <c r="B2122" t="s">
        <v>886</v>
      </c>
      <c r="C2122" t="s">
        <v>632</v>
      </c>
      <c r="D2122" t="s">
        <v>1475</v>
      </c>
      <c r="E2122" s="4">
        <v>35544</v>
      </c>
      <c r="F2122" s="4" t="s">
        <v>1502</v>
      </c>
      <c r="G2122" s="4" t="s">
        <v>1597</v>
      </c>
      <c r="H2122" t="str">
        <f>CONCATENATE(Source[[#This Row],[Subject]],TRIM(Source[[#This Row],[Course]]))</f>
        <v>PE256A</v>
      </c>
      <c r="I2122" t="str">
        <f>VLOOKUP(Source[[#This Row],[SubjCrse]],'Courses and Categories'!$E$2:$G$1816,3,FALSE)</f>
        <v>Credit PE/Dance Activity</v>
      </c>
      <c r="J2122">
        <v>3</v>
      </c>
      <c r="K2122" t="s">
        <v>1598</v>
      </c>
      <c r="L2122" t="s">
        <v>39</v>
      </c>
      <c r="M2122" t="s">
        <v>1063</v>
      </c>
      <c r="N2122" t="s">
        <v>105</v>
      </c>
      <c r="O2122">
        <v>810</v>
      </c>
      <c r="P2122">
        <v>900</v>
      </c>
      <c r="Q2122" t="s">
        <v>675</v>
      </c>
      <c r="R2122" t="s">
        <v>1579</v>
      </c>
      <c r="S2122" t="s">
        <v>134</v>
      </c>
      <c r="T2122">
        <v>1</v>
      </c>
      <c r="U2122" s="1">
        <v>43479</v>
      </c>
      <c r="V2122" s="1">
        <v>43607</v>
      </c>
      <c r="W2122" t="s">
        <v>669</v>
      </c>
      <c r="X2122" t="s">
        <v>3543</v>
      </c>
      <c r="Y2122">
        <v>0</v>
      </c>
      <c r="Z2122">
        <v>0</v>
      </c>
      <c r="AA2122">
        <v>0</v>
      </c>
      <c r="AB2122">
        <v>0</v>
      </c>
      <c r="AD2122">
        <f>IF(ISBLANK(Source[[#This Row],[CrosslistID]]),1,1/COUNTIFS(Source[CrosslistID],Source[[#This Row],[CrosslistID]],Source[TermDesc],Source[[#This Row],[TermDesc]]))</f>
        <v>1</v>
      </c>
      <c r="AG2122">
        <v>0</v>
      </c>
      <c r="AH2122">
        <v>0</v>
      </c>
      <c r="AI2122">
        <v>0</v>
      </c>
      <c r="AJ2122">
        <v>0</v>
      </c>
      <c r="AK2122">
        <v>0.1</v>
      </c>
      <c r="AL21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22">
        <f>IF(AND(Source[[#This Row],[Credit_Noncredit]]="Noncredit",Source[[#This Row],[FTEF]]&gt;0),Source[[#This Row],[NC XLST FTES]]*525/(437.5*Source[[#This Row],[FTEF]]),0)</f>
        <v>0</v>
      </c>
      <c r="AN2122">
        <f>IF(Source[[#This Row],[Credit_Noncredit]]="Credit",Source[[#This Row],[Census Enrollment]],Source[[#This Row],[Noncredit Avg. Attendance]])</f>
        <v>0</v>
      </c>
    </row>
    <row r="2123" spans="1:40" x14ac:dyDescent="0.25">
      <c r="A2123" t="s">
        <v>4581</v>
      </c>
      <c r="B2123" t="s">
        <v>886</v>
      </c>
      <c r="C2123" t="s">
        <v>632</v>
      </c>
      <c r="D2123" t="s">
        <v>1475</v>
      </c>
      <c r="E2123" s="4">
        <v>37370</v>
      </c>
      <c r="F2123" s="4" t="s">
        <v>1502</v>
      </c>
      <c r="G2123" s="4" t="s">
        <v>1597</v>
      </c>
      <c r="H2123" t="str">
        <f>CONCATENATE(Source[[#This Row],[Subject]],TRIM(Source[[#This Row],[Course]]))</f>
        <v>PE256A</v>
      </c>
      <c r="I2123" t="str">
        <f>VLOOKUP(Source[[#This Row],[SubjCrse]],'Courses and Categories'!$E$2:$G$1816,3,FALSE)</f>
        <v>Credit PE/Dance Activity</v>
      </c>
      <c r="J2123">
        <v>4</v>
      </c>
      <c r="K2123" t="s">
        <v>1598</v>
      </c>
      <c r="L2123" t="s">
        <v>39</v>
      </c>
      <c r="M2123" t="s">
        <v>1063</v>
      </c>
      <c r="N2123" t="s">
        <v>59</v>
      </c>
      <c r="O2123">
        <v>1210</v>
      </c>
      <c r="P2123">
        <v>1300</v>
      </c>
      <c r="Q2123" t="s">
        <v>675</v>
      </c>
      <c r="R2123" t="s">
        <v>1579</v>
      </c>
      <c r="S2123" t="s">
        <v>134</v>
      </c>
      <c r="T2123">
        <v>1</v>
      </c>
      <c r="U2123" s="1">
        <v>43479</v>
      </c>
      <c r="V2123" s="1">
        <v>43607</v>
      </c>
      <c r="W2123" t="s">
        <v>3699</v>
      </c>
      <c r="X2123" t="s">
        <v>3543</v>
      </c>
      <c r="Y2123">
        <v>0</v>
      </c>
      <c r="Z2123">
        <v>0</v>
      </c>
      <c r="AA2123">
        <v>0</v>
      </c>
      <c r="AB2123">
        <v>0</v>
      </c>
      <c r="AD2123">
        <f>IF(ISBLANK(Source[[#This Row],[CrosslistID]]),1,1/COUNTIFS(Source[CrosslistID],Source[[#This Row],[CrosslistID]],Source[TermDesc],Source[[#This Row],[TermDesc]]))</f>
        <v>1</v>
      </c>
      <c r="AG2123">
        <v>0</v>
      </c>
      <c r="AH2123">
        <v>0</v>
      </c>
      <c r="AI2123">
        <v>0</v>
      </c>
      <c r="AJ2123">
        <v>0</v>
      </c>
      <c r="AK2123">
        <v>0.1</v>
      </c>
      <c r="AL21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23">
        <f>IF(AND(Source[[#This Row],[Credit_Noncredit]]="Noncredit",Source[[#This Row],[FTEF]]&gt;0),Source[[#This Row],[NC XLST FTES]]*525/(437.5*Source[[#This Row],[FTEF]]),0)</f>
        <v>0</v>
      </c>
      <c r="AN2123">
        <f>IF(Source[[#This Row],[Credit_Noncredit]]="Credit",Source[[#This Row],[Census Enrollment]],Source[[#This Row],[Noncredit Avg. Attendance]])</f>
        <v>0</v>
      </c>
    </row>
    <row r="2124" spans="1:40" x14ac:dyDescent="0.25">
      <c r="A2124" t="s">
        <v>4581</v>
      </c>
      <c r="B2124" t="s">
        <v>886</v>
      </c>
      <c r="C2124" t="s">
        <v>632</v>
      </c>
      <c r="D2124" t="s">
        <v>1475</v>
      </c>
      <c r="E2124" s="4">
        <v>35545</v>
      </c>
      <c r="F2124" s="4" t="s">
        <v>1502</v>
      </c>
      <c r="G2124" s="4" t="s">
        <v>1597</v>
      </c>
      <c r="H2124" t="str">
        <f>CONCATENATE(Source[[#This Row],[Subject]],TRIM(Source[[#This Row],[Course]]))</f>
        <v>PE256A</v>
      </c>
      <c r="I2124" t="str">
        <f>VLOOKUP(Source[[#This Row],[SubjCrse]],'Courses and Categories'!$E$2:$G$1816,3,FALSE)</f>
        <v>Credit PE/Dance Activity</v>
      </c>
      <c r="J2124">
        <v>5</v>
      </c>
      <c r="K2124" t="s">
        <v>1598</v>
      </c>
      <c r="L2124" t="s">
        <v>39</v>
      </c>
      <c r="M2124" t="s">
        <v>1063</v>
      </c>
      <c r="N2124" t="s">
        <v>59</v>
      </c>
      <c r="O2124">
        <v>710</v>
      </c>
      <c r="P2124">
        <v>800</v>
      </c>
      <c r="Q2124" t="s">
        <v>675</v>
      </c>
      <c r="R2124" t="s">
        <v>1579</v>
      </c>
      <c r="S2124" t="s">
        <v>134</v>
      </c>
      <c r="T2124">
        <v>1</v>
      </c>
      <c r="U2124" s="1">
        <v>43479</v>
      </c>
      <c r="V2124" s="1">
        <v>43607</v>
      </c>
      <c r="W2124" t="s">
        <v>5411</v>
      </c>
      <c r="X2124" t="s">
        <v>3543</v>
      </c>
      <c r="Y2124">
        <v>0</v>
      </c>
      <c r="Z2124">
        <v>0</v>
      </c>
      <c r="AA2124">
        <v>0</v>
      </c>
      <c r="AB2124">
        <v>0</v>
      </c>
      <c r="AD2124">
        <f>IF(ISBLANK(Source[[#This Row],[CrosslistID]]),1,1/COUNTIFS(Source[CrosslistID],Source[[#This Row],[CrosslistID]],Source[TermDesc],Source[[#This Row],[TermDesc]]))</f>
        <v>1</v>
      </c>
      <c r="AG2124">
        <v>0</v>
      </c>
      <c r="AH2124">
        <v>0</v>
      </c>
      <c r="AI2124">
        <v>0</v>
      </c>
      <c r="AJ2124">
        <v>0</v>
      </c>
      <c r="AK2124">
        <v>0.1</v>
      </c>
      <c r="AL21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24">
        <f>IF(AND(Source[[#This Row],[Credit_Noncredit]]="Noncredit",Source[[#This Row],[FTEF]]&gt;0),Source[[#This Row],[NC XLST FTES]]*525/(437.5*Source[[#This Row],[FTEF]]),0)</f>
        <v>0</v>
      </c>
      <c r="AN2124">
        <f>IF(Source[[#This Row],[Credit_Noncredit]]="Credit",Source[[#This Row],[Census Enrollment]],Source[[#This Row],[Noncredit Avg. Attendance]])</f>
        <v>0</v>
      </c>
    </row>
    <row r="2125" spans="1:40" x14ac:dyDescent="0.25">
      <c r="A2125" t="s">
        <v>4581</v>
      </c>
      <c r="B2125" t="s">
        <v>886</v>
      </c>
      <c r="C2125" t="s">
        <v>632</v>
      </c>
      <c r="D2125" t="s">
        <v>1475</v>
      </c>
      <c r="E2125" s="4">
        <v>35546</v>
      </c>
      <c r="F2125" s="4" t="s">
        <v>1502</v>
      </c>
      <c r="G2125" s="4" t="s">
        <v>1597</v>
      </c>
      <c r="H2125" t="str">
        <f>CONCATENATE(Source[[#This Row],[Subject]],TRIM(Source[[#This Row],[Course]]))</f>
        <v>PE256A</v>
      </c>
      <c r="I2125" t="str">
        <f>VLOOKUP(Source[[#This Row],[SubjCrse]],'Courses and Categories'!$E$2:$G$1816,3,FALSE)</f>
        <v>Credit PE/Dance Activity</v>
      </c>
      <c r="J2125">
        <v>6</v>
      </c>
      <c r="K2125" t="s">
        <v>1598</v>
      </c>
      <c r="L2125" t="s">
        <v>39</v>
      </c>
      <c r="M2125" t="s">
        <v>1063</v>
      </c>
      <c r="N2125" t="s">
        <v>91</v>
      </c>
      <c r="O2125">
        <v>710</v>
      </c>
      <c r="P2125">
        <v>900</v>
      </c>
      <c r="Q2125" t="s">
        <v>675</v>
      </c>
      <c r="R2125" t="s">
        <v>1579</v>
      </c>
      <c r="S2125" t="s">
        <v>134</v>
      </c>
      <c r="T2125">
        <v>1</v>
      </c>
      <c r="U2125" s="1">
        <v>43479</v>
      </c>
      <c r="V2125" s="1">
        <v>43607</v>
      </c>
      <c r="W2125" t="s">
        <v>5363</v>
      </c>
      <c r="X2125" t="s">
        <v>3543</v>
      </c>
      <c r="Y2125">
        <v>0</v>
      </c>
      <c r="Z2125">
        <v>0</v>
      </c>
      <c r="AA2125">
        <v>0</v>
      </c>
      <c r="AB2125">
        <v>0</v>
      </c>
      <c r="AD2125">
        <f>IF(ISBLANK(Source[[#This Row],[CrosslistID]]),1,1/COUNTIFS(Source[CrosslistID],Source[[#This Row],[CrosslistID]],Source[TermDesc],Source[[#This Row],[TermDesc]]))</f>
        <v>1</v>
      </c>
      <c r="AG2125">
        <v>0</v>
      </c>
      <c r="AH2125">
        <v>0</v>
      </c>
      <c r="AI2125">
        <v>0</v>
      </c>
      <c r="AJ2125">
        <v>0</v>
      </c>
      <c r="AK2125">
        <v>0.1</v>
      </c>
      <c r="AL21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25">
        <f>IF(AND(Source[[#This Row],[Credit_Noncredit]]="Noncredit",Source[[#This Row],[FTEF]]&gt;0),Source[[#This Row],[NC XLST FTES]]*525/(437.5*Source[[#This Row],[FTEF]]),0)</f>
        <v>0</v>
      </c>
      <c r="AN2125">
        <f>IF(Source[[#This Row],[Credit_Noncredit]]="Credit",Source[[#This Row],[Census Enrollment]],Source[[#This Row],[Noncredit Avg. Attendance]])</f>
        <v>0</v>
      </c>
    </row>
    <row r="2126" spans="1:40" x14ac:dyDescent="0.25">
      <c r="A2126" t="s">
        <v>4581</v>
      </c>
      <c r="B2126" t="s">
        <v>886</v>
      </c>
      <c r="C2126" t="s">
        <v>632</v>
      </c>
      <c r="D2126" t="s">
        <v>1475</v>
      </c>
      <c r="E2126" s="4">
        <v>37310</v>
      </c>
      <c r="F2126" s="4" t="s">
        <v>1502</v>
      </c>
      <c r="G2126" s="4" t="s">
        <v>1597</v>
      </c>
      <c r="H2126" t="str">
        <f>CONCATENATE(Source[[#This Row],[Subject]],TRIM(Source[[#This Row],[Course]]))</f>
        <v>PE256A</v>
      </c>
      <c r="I2126" t="str">
        <f>VLOOKUP(Source[[#This Row],[SubjCrse]],'Courses and Categories'!$E$2:$G$1816,3,FALSE)</f>
        <v>Credit PE/Dance Activity</v>
      </c>
      <c r="J2126">
        <v>7</v>
      </c>
      <c r="K2126" t="s">
        <v>1598</v>
      </c>
      <c r="L2126" t="s">
        <v>39</v>
      </c>
      <c r="M2126" t="s">
        <v>1063</v>
      </c>
      <c r="N2126" t="s">
        <v>105</v>
      </c>
      <c r="O2126">
        <v>1210</v>
      </c>
      <c r="P2126">
        <v>1300</v>
      </c>
      <c r="Q2126" t="s">
        <v>675</v>
      </c>
      <c r="R2126" t="s">
        <v>1579</v>
      </c>
      <c r="S2126" t="s">
        <v>134</v>
      </c>
      <c r="T2126">
        <v>1</v>
      </c>
      <c r="U2126" s="1">
        <v>43479</v>
      </c>
      <c r="V2126" s="1">
        <v>43607</v>
      </c>
      <c r="W2126" t="s">
        <v>3699</v>
      </c>
      <c r="X2126" t="s">
        <v>3543</v>
      </c>
      <c r="Y2126">
        <v>0</v>
      </c>
      <c r="Z2126">
        <v>0</v>
      </c>
      <c r="AA2126">
        <v>0</v>
      </c>
      <c r="AB2126">
        <v>0</v>
      </c>
      <c r="AD2126">
        <f>IF(ISBLANK(Source[[#This Row],[CrosslistID]]),1,1/COUNTIFS(Source[CrosslistID],Source[[#This Row],[CrosslistID]],Source[TermDesc],Source[[#This Row],[TermDesc]]))</f>
        <v>1</v>
      </c>
      <c r="AG2126">
        <v>0</v>
      </c>
      <c r="AH2126">
        <v>0</v>
      </c>
      <c r="AI2126">
        <v>0</v>
      </c>
      <c r="AJ2126">
        <v>0</v>
      </c>
      <c r="AK2126">
        <v>0.1</v>
      </c>
      <c r="AL21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26">
        <f>IF(AND(Source[[#This Row],[Credit_Noncredit]]="Noncredit",Source[[#This Row],[FTEF]]&gt;0),Source[[#This Row],[NC XLST FTES]]*525/(437.5*Source[[#This Row],[FTEF]]),0)</f>
        <v>0</v>
      </c>
      <c r="AN2126">
        <f>IF(Source[[#This Row],[Credit_Noncredit]]="Credit",Source[[#This Row],[Census Enrollment]],Source[[#This Row],[Noncredit Avg. Attendance]])</f>
        <v>0</v>
      </c>
    </row>
    <row r="2127" spans="1:40" x14ac:dyDescent="0.25">
      <c r="A2127" t="s">
        <v>4581</v>
      </c>
      <c r="B2127" t="s">
        <v>886</v>
      </c>
      <c r="C2127" t="s">
        <v>632</v>
      </c>
      <c r="D2127" t="s">
        <v>1475</v>
      </c>
      <c r="E2127" s="4">
        <v>35547</v>
      </c>
      <c r="F2127" s="4" t="s">
        <v>1502</v>
      </c>
      <c r="G2127" s="4" t="s">
        <v>1597</v>
      </c>
      <c r="H2127" t="str">
        <f>CONCATENATE(Source[[#This Row],[Subject]],TRIM(Source[[#This Row],[Course]]))</f>
        <v>PE256A</v>
      </c>
      <c r="I2127" t="str">
        <f>VLOOKUP(Source[[#This Row],[SubjCrse]],'Courses and Categories'!$E$2:$G$1816,3,FALSE)</f>
        <v>Credit PE/Dance Activity</v>
      </c>
      <c r="J2127">
        <v>501</v>
      </c>
      <c r="K2127" t="s">
        <v>1598</v>
      </c>
      <c r="L2127" t="s">
        <v>87</v>
      </c>
      <c r="M2127" t="s">
        <v>1063</v>
      </c>
      <c r="N2127" t="s">
        <v>105</v>
      </c>
      <c r="O2127">
        <v>1810</v>
      </c>
      <c r="P2127">
        <v>1900</v>
      </c>
      <c r="Q2127" t="s">
        <v>675</v>
      </c>
      <c r="R2127" t="s">
        <v>1579</v>
      </c>
      <c r="S2127" t="s">
        <v>134</v>
      </c>
      <c r="T2127">
        <v>1</v>
      </c>
      <c r="U2127" s="1">
        <v>43479</v>
      </c>
      <c r="V2127" s="1">
        <v>43607</v>
      </c>
      <c r="W2127" t="s">
        <v>5365</v>
      </c>
      <c r="X2127" t="s">
        <v>3543</v>
      </c>
      <c r="Y2127">
        <v>0</v>
      </c>
      <c r="Z2127">
        <v>0</v>
      </c>
      <c r="AA2127">
        <v>0</v>
      </c>
      <c r="AB2127">
        <v>0</v>
      </c>
      <c r="AD2127">
        <f>IF(ISBLANK(Source[[#This Row],[CrosslistID]]),1,1/COUNTIFS(Source[CrosslistID],Source[[#This Row],[CrosslistID]],Source[TermDesc],Source[[#This Row],[TermDesc]]))</f>
        <v>1</v>
      </c>
      <c r="AG2127">
        <v>0</v>
      </c>
      <c r="AH2127">
        <v>0</v>
      </c>
      <c r="AI2127">
        <v>0</v>
      </c>
      <c r="AJ2127">
        <v>0</v>
      </c>
      <c r="AK2127">
        <v>0.1</v>
      </c>
      <c r="AL21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27">
        <f>IF(AND(Source[[#This Row],[Credit_Noncredit]]="Noncredit",Source[[#This Row],[FTEF]]&gt;0),Source[[#This Row],[NC XLST FTES]]*525/(437.5*Source[[#This Row],[FTEF]]),0)</f>
        <v>0</v>
      </c>
      <c r="AN2127">
        <f>IF(Source[[#This Row],[Credit_Noncredit]]="Credit",Source[[#This Row],[Census Enrollment]],Source[[#This Row],[Noncredit Avg. Attendance]])</f>
        <v>0</v>
      </c>
    </row>
    <row r="2128" spans="1:40" x14ac:dyDescent="0.25">
      <c r="A2128" t="s">
        <v>4581</v>
      </c>
      <c r="B2128" t="s">
        <v>886</v>
      </c>
      <c r="C2128" t="s">
        <v>632</v>
      </c>
      <c r="D2128" t="s">
        <v>1475</v>
      </c>
      <c r="E2128" s="4">
        <v>35548</v>
      </c>
      <c r="F2128" s="4" t="s">
        <v>1502</v>
      </c>
      <c r="G2128" s="4" t="s">
        <v>1597</v>
      </c>
      <c r="H2128" t="str">
        <f>CONCATENATE(Source[[#This Row],[Subject]],TRIM(Source[[#This Row],[Course]]))</f>
        <v>PE256A</v>
      </c>
      <c r="I2128" t="str">
        <f>VLOOKUP(Source[[#This Row],[SubjCrse]],'Courses and Categories'!$E$2:$G$1816,3,FALSE)</f>
        <v>Credit PE/Dance Activity</v>
      </c>
      <c r="J2128">
        <v>502</v>
      </c>
      <c r="K2128" t="s">
        <v>1598</v>
      </c>
      <c r="L2128" t="s">
        <v>87</v>
      </c>
      <c r="M2128" t="s">
        <v>1063</v>
      </c>
      <c r="N2128" t="s">
        <v>59</v>
      </c>
      <c r="O2128">
        <v>1810</v>
      </c>
      <c r="P2128">
        <v>1900</v>
      </c>
      <c r="Q2128" t="s">
        <v>675</v>
      </c>
      <c r="R2128" t="s">
        <v>1579</v>
      </c>
      <c r="S2128" t="s">
        <v>134</v>
      </c>
      <c r="T2128">
        <v>1</v>
      </c>
      <c r="U2128" s="1">
        <v>43479</v>
      </c>
      <c r="V2128" s="1">
        <v>43607</v>
      </c>
      <c r="W2128" t="s">
        <v>5422</v>
      </c>
      <c r="X2128" t="s">
        <v>3543</v>
      </c>
      <c r="Y2128">
        <v>0</v>
      </c>
      <c r="Z2128">
        <v>0</v>
      </c>
      <c r="AA2128">
        <v>0</v>
      </c>
      <c r="AB2128">
        <v>0</v>
      </c>
      <c r="AD2128">
        <f>IF(ISBLANK(Source[[#This Row],[CrosslistID]]),1,1/COUNTIFS(Source[CrosslistID],Source[[#This Row],[CrosslistID]],Source[TermDesc],Source[[#This Row],[TermDesc]]))</f>
        <v>1</v>
      </c>
      <c r="AG2128">
        <v>0</v>
      </c>
      <c r="AH2128">
        <v>0</v>
      </c>
      <c r="AI2128">
        <v>0</v>
      </c>
      <c r="AJ2128">
        <v>0</v>
      </c>
      <c r="AK2128">
        <v>0.1</v>
      </c>
      <c r="AL21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28">
        <f>IF(AND(Source[[#This Row],[Credit_Noncredit]]="Noncredit",Source[[#This Row],[FTEF]]&gt;0),Source[[#This Row],[NC XLST FTES]]*525/(437.5*Source[[#This Row],[FTEF]]),0)</f>
        <v>0</v>
      </c>
      <c r="AN2128">
        <f>IF(Source[[#This Row],[Credit_Noncredit]]="Credit",Source[[#This Row],[Census Enrollment]],Source[[#This Row],[Noncredit Avg. Attendance]])</f>
        <v>0</v>
      </c>
    </row>
    <row r="2129" spans="1:40" x14ac:dyDescent="0.25">
      <c r="A2129" t="s">
        <v>4581</v>
      </c>
      <c r="B2129" t="s">
        <v>886</v>
      </c>
      <c r="C2129" t="s">
        <v>632</v>
      </c>
      <c r="D2129" t="s">
        <v>1475</v>
      </c>
      <c r="E2129" s="4">
        <v>35549</v>
      </c>
      <c r="F2129" s="4" t="s">
        <v>1502</v>
      </c>
      <c r="G2129" s="4" t="s">
        <v>1597</v>
      </c>
      <c r="H2129" t="str">
        <f>CONCATENATE(Source[[#This Row],[Subject]],TRIM(Source[[#This Row],[Course]]))</f>
        <v>PE256A</v>
      </c>
      <c r="I2129" t="str">
        <f>VLOOKUP(Source[[#This Row],[SubjCrse]],'Courses and Categories'!$E$2:$G$1816,3,FALSE)</f>
        <v>Credit PE/Dance Activity</v>
      </c>
      <c r="J2129">
        <v>601</v>
      </c>
      <c r="K2129" t="s">
        <v>1598</v>
      </c>
      <c r="L2129" t="s">
        <v>50</v>
      </c>
      <c r="M2129" t="s">
        <v>1063</v>
      </c>
      <c r="N2129" t="s">
        <v>51</v>
      </c>
      <c r="O2129">
        <v>810</v>
      </c>
      <c r="P2129">
        <v>1000</v>
      </c>
      <c r="Q2129" t="s">
        <v>675</v>
      </c>
      <c r="R2129" t="s">
        <v>1579</v>
      </c>
      <c r="S2129" t="s">
        <v>134</v>
      </c>
      <c r="T2129">
        <v>1</v>
      </c>
      <c r="U2129" s="1">
        <v>43479</v>
      </c>
      <c r="V2129" s="1">
        <v>43607</v>
      </c>
      <c r="W2129" t="s">
        <v>4752</v>
      </c>
      <c r="X2129" t="s">
        <v>3543</v>
      </c>
      <c r="Y2129">
        <v>0</v>
      </c>
      <c r="Z2129">
        <v>0</v>
      </c>
      <c r="AA2129">
        <v>0</v>
      </c>
      <c r="AB2129">
        <v>0</v>
      </c>
      <c r="AD2129">
        <f>IF(ISBLANK(Source[[#This Row],[CrosslistID]]),1,1/COUNTIFS(Source[CrosslistID],Source[[#This Row],[CrosslistID]],Source[TermDesc],Source[[#This Row],[TermDesc]]))</f>
        <v>1</v>
      </c>
      <c r="AG2129">
        <v>0</v>
      </c>
      <c r="AH2129">
        <v>0</v>
      </c>
      <c r="AI2129">
        <v>0</v>
      </c>
      <c r="AJ2129">
        <v>0</v>
      </c>
      <c r="AK2129">
        <v>0.1</v>
      </c>
      <c r="AL21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29">
        <f>IF(AND(Source[[#This Row],[Credit_Noncredit]]="Noncredit",Source[[#This Row],[FTEF]]&gt;0),Source[[#This Row],[NC XLST FTES]]*525/(437.5*Source[[#This Row],[FTEF]]),0)</f>
        <v>0</v>
      </c>
      <c r="AN2129">
        <f>IF(Source[[#This Row],[Credit_Noncredit]]="Credit",Source[[#This Row],[Census Enrollment]],Source[[#This Row],[Noncredit Avg. Attendance]])</f>
        <v>0</v>
      </c>
    </row>
    <row r="2130" spans="1:40" x14ac:dyDescent="0.25">
      <c r="A2130" t="s">
        <v>4581</v>
      </c>
      <c r="B2130" t="s">
        <v>886</v>
      </c>
      <c r="C2130" t="s">
        <v>632</v>
      </c>
      <c r="D2130" t="s">
        <v>1475</v>
      </c>
      <c r="E2130" s="4">
        <v>35550</v>
      </c>
      <c r="F2130" s="4" t="s">
        <v>1502</v>
      </c>
      <c r="G2130" s="4" t="s">
        <v>1603</v>
      </c>
      <c r="H2130" t="str">
        <f>CONCATENATE(Source[[#This Row],[Subject]],TRIM(Source[[#This Row],[Course]]))</f>
        <v>PE256B</v>
      </c>
      <c r="I2130" t="str">
        <f>VLOOKUP(Source[[#This Row],[SubjCrse]],'Courses and Categories'!$E$2:$G$1816,3,FALSE)</f>
        <v>Credit PE/Dance Activity</v>
      </c>
      <c r="J2130">
        <v>1</v>
      </c>
      <c r="K2130" t="s">
        <v>1604</v>
      </c>
      <c r="L2130" t="s">
        <v>39</v>
      </c>
      <c r="M2130" t="s">
        <v>1063</v>
      </c>
      <c r="N2130" t="s">
        <v>42</v>
      </c>
      <c r="O2130" t="s">
        <v>42</v>
      </c>
      <c r="P2130" t="s">
        <v>42</v>
      </c>
      <c r="Q2130" t="s">
        <v>675</v>
      </c>
      <c r="R2130" t="s">
        <v>1579</v>
      </c>
      <c r="S2130" t="s">
        <v>134</v>
      </c>
      <c r="T2130">
        <v>1</v>
      </c>
      <c r="U2130" s="1">
        <v>43479</v>
      </c>
      <c r="V2130" s="1">
        <v>43607</v>
      </c>
      <c r="W2130" t="s">
        <v>1593</v>
      </c>
      <c r="X2130" t="s">
        <v>46</v>
      </c>
      <c r="Y2130">
        <v>50</v>
      </c>
      <c r="Z2130">
        <v>31</v>
      </c>
      <c r="AA2130">
        <v>60</v>
      </c>
      <c r="AB2130">
        <v>51.666699999999999</v>
      </c>
      <c r="AC2130" t="s">
        <v>5419</v>
      </c>
      <c r="AD2130">
        <f>IF(ISBLANK(Source[[#This Row],[CrosslistID]]),1,1/COUNTIFS(Source[CrosslistID],Source[[#This Row],[CrosslistID]],Source[TermDesc],Source[[#This Row],[TermDesc]]))</f>
        <v>0.25</v>
      </c>
      <c r="AE2130">
        <v>168</v>
      </c>
      <c r="AF2130">
        <v>175</v>
      </c>
      <c r="AG2130">
        <v>96</v>
      </c>
      <c r="AH2130">
        <v>96</v>
      </c>
      <c r="AI2130">
        <v>0.94899999999999995</v>
      </c>
      <c r="AJ2130">
        <v>1.0176000000000001</v>
      </c>
      <c r="AK2130">
        <v>0</v>
      </c>
      <c r="AL21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30">
        <f>IF(AND(Source[[#This Row],[Credit_Noncredit]]="Noncredit",Source[[#This Row],[FTEF]]&gt;0),Source[[#This Row],[NC XLST FTES]]*525/(437.5*Source[[#This Row],[FTEF]]),0)</f>
        <v>0</v>
      </c>
      <c r="AN2130">
        <f>IF(Source[[#This Row],[Credit_Noncredit]]="Credit",Source[[#This Row],[Census Enrollment]],Source[[#This Row],[Noncredit Avg. Attendance]])</f>
        <v>50</v>
      </c>
    </row>
    <row r="2131" spans="1:40" x14ac:dyDescent="0.25">
      <c r="A2131" t="s">
        <v>4581</v>
      </c>
      <c r="B2131" t="s">
        <v>886</v>
      </c>
      <c r="C2131" t="s">
        <v>632</v>
      </c>
      <c r="D2131" t="s">
        <v>1475</v>
      </c>
      <c r="E2131" s="4">
        <v>36270</v>
      </c>
      <c r="F2131" s="4" t="s">
        <v>1502</v>
      </c>
      <c r="G2131" s="4" t="s">
        <v>3820</v>
      </c>
      <c r="H2131" t="str">
        <f>CONCATENATE(Source[[#This Row],[Subject]],TRIM(Source[[#This Row],[Course]]))</f>
        <v>PE256C</v>
      </c>
      <c r="I2131" t="str">
        <f>VLOOKUP(Source[[#This Row],[SubjCrse]],'Courses and Categories'!$E$2:$G$1816,3,FALSE)</f>
        <v>Credit PE/Dance Activity</v>
      </c>
      <c r="J2131">
        <v>1</v>
      </c>
      <c r="K2131" t="s">
        <v>3821</v>
      </c>
      <c r="L2131" t="s">
        <v>39</v>
      </c>
      <c r="M2131" t="s">
        <v>1063</v>
      </c>
      <c r="N2131" t="s">
        <v>42</v>
      </c>
      <c r="O2131" t="s">
        <v>42</v>
      </c>
      <c r="P2131" t="s">
        <v>42</v>
      </c>
      <c r="Q2131" t="s">
        <v>675</v>
      </c>
      <c r="R2131" t="s">
        <v>1579</v>
      </c>
      <c r="S2131" t="s">
        <v>134</v>
      </c>
      <c r="T2131">
        <v>1</v>
      </c>
      <c r="U2131" s="1">
        <v>43479</v>
      </c>
      <c r="V2131" s="1">
        <v>43607</v>
      </c>
      <c r="W2131" t="s">
        <v>1593</v>
      </c>
      <c r="X2131" t="s">
        <v>46</v>
      </c>
      <c r="Y2131">
        <v>34</v>
      </c>
      <c r="Z2131">
        <v>25</v>
      </c>
      <c r="AA2131">
        <v>40</v>
      </c>
      <c r="AB2131">
        <v>62.5</v>
      </c>
      <c r="AC2131" t="s">
        <v>5419</v>
      </c>
      <c r="AD2131">
        <f>IF(ISBLANK(Source[[#This Row],[CrosslistID]]),1,1/COUNTIFS(Source[CrosslistID],Source[[#This Row],[CrosslistID]],Source[TermDesc],Source[[#This Row],[TermDesc]]))</f>
        <v>0.25</v>
      </c>
      <c r="AE2131">
        <v>168</v>
      </c>
      <c r="AF2131">
        <v>175</v>
      </c>
      <c r="AG2131">
        <v>96</v>
      </c>
      <c r="AH2131">
        <v>96</v>
      </c>
      <c r="AI2131">
        <v>0.99199999999999999</v>
      </c>
      <c r="AJ2131">
        <v>0.99199999999999999</v>
      </c>
      <c r="AK2131">
        <v>0</v>
      </c>
      <c r="AL21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31">
        <f>IF(AND(Source[[#This Row],[Credit_Noncredit]]="Noncredit",Source[[#This Row],[FTEF]]&gt;0),Source[[#This Row],[NC XLST FTES]]*525/(437.5*Source[[#This Row],[FTEF]]),0)</f>
        <v>0</v>
      </c>
      <c r="AN2131">
        <f>IF(Source[[#This Row],[Credit_Noncredit]]="Credit",Source[[#This Row],[Census Enrollment]],Source[[#This Row],[Noncredit Avg. Attendance]])</f>
        <v>34</v>
      </c>
    </row>
    <row r="2132" spans="1:40" x14ac:dyDescent="0.25">
      <c r="A2132" t="s">
        <v>4581</v>
      </c>
      <c r="B2132" t="s">
        <v>886</v>
      </c>
      <c r="C2132" t="s">
        <v>632</v>
      </c>
      <c r="D2132" t="s">
        <v>1475</v>
      </c>
      <c r="E2132" s="4">
        <v>36934</v>
      </c>
      <c r="F2132" s="4" t="s">
        <v>1502</v>
      </c>
      <c r="G2132" s="4" t="s">
        <v>1605</v>
      </c>
      <c r="H2132" t="str">
        <f>CONCATENATE(Source[[#This Row],[Subject]],TRIM(Source[[#This Row],[Course]]))</f>
        <v>PE256D</v>
      </c>
      <c r="I2132" t="str">
        <f>VLOOKUP(Source[[#This Row],[SubjCrse]],'Courses and Categories'!$E$2:$G$1816,3,FALSE)</f>
        <v>Credit PE/Dance Activity</v>
      </c>
      <c r="J2132">
        <v>1</v>
      </c>
      <c r="K2132" t="s">
        <v>1606</v>
      </c>
      <c r="L2132" t="s">
        <v>39</v>
      </c>
      <c r="M2132" t="s">
        <v>1063</v>
      </c>
      <c r="N2132" t="s">
        <v>42</v>
      </c>
      <c r="O2132" t="s">
        <v>42</v>
      </c>
      <c r="P2132" t="s">
        <v>42</v>
      </c>
      <c r="Q2132" t="s">
        <v>42</v>
      </c>
      <c r="S2132" t="s">
        <v>134</v>
      </c>
      <c r="T2132">
        <v>1</v>
      </c>
      <c r="U2132" s="1">
        <v>43479</v>
      </c>
      <c r="V2132" s="1">
        <v>43607</v>
      </c>
      <c r="W2132" t="s">
        <v>1593</v>
      </c>
      <c r="X2132" t="s">
        <v>46</v>
      </c>
      <c r="Y2132">
        <v>15</v>
      </c>
      <c r="Z2132">
        <v>12</v>
      </c>
      <c r="AA2132">
        <v>40</v>
      </c>
      <c r="AB2132">
        <v>30</v>
      </c>
      <c r="AC2132" t="s">
        <v>5419</v>
      </c>
      <c r="AD2132">
        <f>IF(ISBLANK(Source[[#This Row],[CrosslistID]]),1,1/COUNTIFS(Source[CrosslistID],Source[[#This Row],[CrosslistID]],Source[TermDesc],Source[[#This Row],[TermDesc]]))</f>
        <v>0.25</v>
      </c>
      <c r="AE2132">
        <v>168</v>
      </c>
      <c r="AF2132">
        <v>175</v>
      </c>
      <c r="AG2132">
        <v>96</v>
      </c>
      <c r="AH2132">
        <v>96</v>
      </c>
      <c r="AI2132">
        <v>0.46500000000000002</v>
      </c>
      <c r="AJ2132">
        <v>0.52600000000000002</v>
      </c>
      <c r="AK2132">
        <v>0</v>
      </c>
      <c r="AL21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32">
        <f>IF(AND(Source[[#This Row],[Credit_Noncredit]]="Noncredit",Source[[#This Row],[FTEF]]&gt;0),Source[[#This Row],[NC XLST FTES]]*525/(437.5*Source[[#This Row],[FTEF]]),0)</f>
        <v>0</v>
      </c>
      <c r="AN2132">
        <f>IF(Source[[#This Row],[Credit_Noncredit]]="Credit",Source[[#This Row],[Census Enrollment]],Source[[#This Row],[Noncredit Avg. Attendance]])</f>
        <v>15</v>
      </c>
    </row>
    <row r="2133" spans="1:40" x14ac:dyDescent="0.25">
      <c r="A2133" t="s">
        <v>4581</v>
      </c>
      <c r="B2133" t="s">
        <v>886</v>
      </c>
      <c r="C2133" t="s">
        <v>632</v>
      </c>
      <c r="D2133" t="s">
        <v>1475</v>
      </c>
      <c r="E2133" s="4">
        <v>36271</v>
      </c>
      <c r="F2133" s="4" t="s">
        <v>1502</v>
      </c>
      <c r="G2133" s="4" t="s">
        <v>1607</v>
      </c>
      <c r="H2133" t="str">
        <f>CONCATENATE(Source[[#This Row],[Subject]],TRIM(Source[[#This Row],[Course]]))</f>
        <v>PE258A</v>
      </c>
      <c r="I2133" t="str">
        <f>VLOOKUP(Source[[#This Row],[SubjCrse]],'Courses and Categories'!$E$2:$G$1816,3,FALSE)</f>
        <v>Credit PE/Dance Activity</v>
      </c>
      <c r="J2133">
        <v>1</v>
      </c>
      <c r="K2133" t="s">
        <v>1608</v>
      </c>
      <c r="L2133" t="s">
        <v>39</v>
      </c>
      <c r="M2133" t="s">
        <v>1063</v>
      </c>
      <c r="N2133" t="s">
        <v>59</v>
      </c>
      <c r="O2133">
        <v>1310</v>
      </c>
      <c r="P2133">
        <v>1400</v>
      </c>
      <c r="Q2133" t="s">
        <v>675</v>
      </c>
      <c r="R2133" t="s">
        <v>1579</v>
      </c>
      <c r="S2133" t="s">
        <v>134</v>
      </c>
      <c r="T2133">
        <v>1</v>
      </c>
      <c r="U2133" s="1">
        <v>43479</v>
      </c>
      <c r="V2133" s="1">
        <v>43607</v>
      </c>
      <c r="W2133" t="s">
        <v>1593</v>
      </c>
      <c r="X2133" t="s">
        <v>1929</v>
      </c>
      <c r="Y2133">
        <v>16</v>
      </c>
      <c r="Z2133">
        <v>15</v>
      </c>
      <c r="AA2133">
        <v>20</v>
      </c>
      <c r="AB2133">
        <v>75</v>
      </c>
      <c r="AC2133" t="s">
        <v>5423</v>
      </c>
      <c r="AD2133">
        <f>IF(ISBLANK(Source[[#This Row],[CrosslistID]]),1,1/COUNTIFS(Source[CrosslistID],Source[[#This Row],[CrosslistID]],Source[TermDesc],Source[[#This Row],[TermDesc]]))</f>
        <v>0.25</v>
      </c>
      <c r="AE2133">
        <v>33</v>
      </c>
      <c r="AF2133">
        <v>30</v>
      </c>
      <c r="AG2133">
        <v>110</v>
      </c>
      <c r="AH2133">
        <v>110</v>
      </c>
      <c r="AI2133">
        <v>1.0669999999999999</v>
      </c>
      <c r="AJ2133">
        <v>1.0669999999999999</v>
      </c>
      <c r="AK2133">
        <v>0.1</v>
      </c>
      <c r="AL21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33">
        <f>IF(AND(Source[[#This Row],[Credit_Noncredit]]="Noncredit",Source[[#This Row],[FTEF]]&gt;0),Source[[#This Row],[NC XLST FTES]]*525/(437.5*Source[[#This Row],[FTEF]]),0)</f>
        <v>0</v>
      </c>
      <c r="AN2133">
        <f>IF(Source[[#This Row],[Credit_Noncredit]]="Credit",Source[[#This Row],[Census Enrollment]],Source[[#This Row],[Noncredit Avg. Attendance]])</f>
        <v>16</v>
      </c>
    </row>
    <row r="2134" spans="1:40" x14ac:dyDescent="0.25">
      <c r="A2134" t="s">
        <v>4581</v>
      </c>
      <c r="B2134" t="s">
        <v>886</v>
      </c>
      <c r="C2134" t="s">
        <v>632</v>
      </c>
      <c r="D2134" t="s">
        <v>1475</v>
      </c>
      <c r="E2134" s="4">
        <v>37311</v>
      </c>
      <c r="F2134" s="4" t="s">
        <v>1502</v>
      </c>
      <c r="G2134" s="4" t="s">
        <v>1610</v>
      </c>
      <c r="H2134" t="str">
        <f>CONCATENATE(Source[[#This Row],[Subject]],TRIM(Source[[#This Row],[Course]]))</f>
        <v>PE258B</v>
      </c>
      <c r="I2134" t="str">
        <f>VLOOKUP(Source[[#This Row],[SubjCrse]],'Courses and Categories'!$E$2:$G$1816,3,FALSE)</f>
        <v>Credit PE/Dance Activity</v>
      </c>
      <c r="J2134">
        <v>1</v>
      </c>
      <c r="K2134" t="s">
        <v>1611</v>
      </c>
      <c r="L2134" t="s">
        <v>39</v>
      </c>
      <c r="M2134" t="s">
        <v>1063</v>
      </c>
      <c r="N2134" t="s">
        <v>59</v>
      </c>
      <c r="O2134">
        <v>1310</v>
      </c>
      <c r="P2134">
        <v>1400</v>
      </c>
      <c r="Q2134" t="s">
        <v>675</v>
      </c>
      <c r="R2134" t="s">
        <v>1579</v>
      </c>
      <c r="S2134" t="s">
        <v>134</v>
      </c>
      <c r="T2134">
        <v>1</v>
      </c>
      <c r="U2134" s="1">
        <v>43479</v>
      </c>
      <c r="V2134" s="1">
        <v>43607</v>
      </c>
      <c r="W2134" t="s">
        <v>1593</v>
      </c>
      <c r="X2134" t="s">
        <v>1929</v>
      </c>
      <c r="Y2134">
        <v>10</v>
      </c>
      <c r="Z2134">
        <v>10</v>
      </c>
      <c r="AA2134">
        <v>8</v>
      </c>
      <c r="AB2134">
        <v>125</v>
      </c>
      <c r="AC2134" t="s">
        <v>5423</v>
      </c>
      <c r="AD2134">
        <f>IF(ISBLANK(Source[[#This Row],[CrosslistID]]),1,1/COUNTIFS(Source[CrosslistID],Source[[#This Row],[CrosslistID]],Source[TermDesc],Source[[#This Row],[TermDesc]]))</f>
        <v>0.25</v>
      </c>
      <c r="AE2134">
        <v>33</v>
      </c>
      <c r="AF2134">
        <v>30</v>
      </c>
      <c r="AG2134">
        <v>110</v>
      </c>
      <c r="AH2134">
        <v>110</v>
      </c>
      <c r="AI2134">
        <v>0.66700000000000004</v>
      </c>
      <c r="AJ2134">
        <v>0.66700000000000004</v>
      </c>
      <c r="AK2134">
        <v>0</v>
      </c>
      <c r="AL21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34">
        <f>IF(AND(Source[[#This Row],[Credit_Noncredit]]="Noncredit",Source[[#This Row],[FTEF]]&gt;0),Source[[#This Row],[NC XLST FTES]]*525/(437.5*Source[[#This Row],[FTEF]]),0)</f>
        <v>0</v>
      </c>
      <c r="AN2134">
        <f>IF(Source[[#This Row],[Credit_Noncredit]]="Credit",Source[[#This Row],[Census Enrollment]],Source[[#This Row],[Noncredit Avg. Attendance]])</f>
        <v>10</v>
      </c>
    </row>
    <row r="2135" spans="1:40" x14ac:dyDescent="0.25">
      <c r="A2135" t="s">
        <v>4581</v>
      </c>
      <c r="B2135" t="s">
        <v>886</v>
      </c>
      <c r="C2135" t="s">
        <v>632</v>
      </c>
      <c r="D2135" t="s">
        <v>1475</v>
      </c>
      <c r="E2135" s="4">
        <v>38488</v>
      </c>
      <c r="F2135" s="4" t="s">
        <v>1502</v>
      </c>
      <c r="G2135" s="4" t="s">
        <v>3825</v>
      </c>
      <c r="H2135" t="str">
        <f>CONCATENATE(Source[[#This Row],[Subject]],TRIM(Source[[#This Row],[Course]]))</f>
        <v>PE258C</v>
      </c>
      <c r="I2135" t="str">
        <f>VLOOKUP(Source[[#This Row],[SubjCrse]],'Courses and Categories'!$E$2:$G$1816,3,FALSE)</f>
        <v>Credit PE/Dance Activity</v>
      </c>
      <c r="J2135">
        <v>1</v>
      </c>
      <c r="K2135" t="s">
        <v>3826</v>
      </c>
      <c r="L2135" t="s">
        <v>39</v>
      </c>
      <c r="M2135" t="s">
        <v>1063</v>
      </c>
      <c r="N2135" t="s">
        <v>59</v>
      </c>
      <c r="O2135">
        <v>1310</v>
      </c>
      <c r="P2135">
        <v>1400</v>
      </c>
      <c r="Q2135" t="s">
        <v>675</v>
      </c>
      <c r="R2135" t="s">
        <v>1579</v>
      </c>
      <c r="S2135" t="s">
        <v>134</v>
      </c>
      <c r="T2135">
        <v>1</v>
      </c>
      <c r="U2135" s="1">
        <v>43479</v>
      </c>
      <c r="V2135" s="1">
        <v>43607</v>
      </c>
      <c r="W2135" t="s">
        <v>1593</v>
      </c>
      <c r="X2135" t="s">
        <v>1929</v>
      </c>
      <c r="Y2135">
        <v>1</v>
      </c>
      <c r="Z2135">
        <v>1</v>
      </c>
      <c r="AA2135">
        <v>8</v>
      </c>
      <c r="AB2135">
        <v>12.5</v>
      </c>
      <c r="AC2135" t="s">
        <v>5423</v>
      </c>
      <c r="AD2135">
        <f>IF(ISBLANK(Source[[#This Row],[CrosslistID]]),1,1/COUNTIFS(Source[CrosslistID],Source[[#This Row],[CrosslistID]],Source[TermDesc],Source[[#This Row],[TermDesc]]))</f>
        <v>0.25</v>
      </c>
      <c r="AE2135">
        <v>33</v>
      </c>
      <c r="AF2135">
        <v>30</v>
      </c>
      <c r="AG2135">
        <v>110</v>
      </c>
      <c r="AH2135">
        <v>110</v>
      </c>
      <c r="AI2135">
        <v>6.7000000000000004E-2</v>
      </c>
      <c r="AJ2135">
        <v>6.7000000000000004E-2</v>
      </c>
      <c r="AK2135">
        <v>0</v>
      </c>
      <c r="AL21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35">
        <f>IF(AND(Source[[#This Row],[Credit_Noncredit]]="Noncredit",Source[[#This Row],[FTEF]]&gt;0),Source[[#This Row],[NC XLST FTES]]*525/(437.5*Source[[#This Row],[FTEF]]),0)</f>
        <v>0</v>
      </c>
      <c r="AN2135">
        <f>IF(Source[[#This Row],[Credit_Noncredit]]="Credit",Source[[#This Row],[Census Enrollment]],Source[[#This Row],[Noncredit Avg. Attendance]])</f>
        <v>1</v>
      </c>
    </row>
    <row r="2136" spans="1:40" x14ac:dyDescent="0.25">
      <c r="A2136" t="s">
        <v>4581</v>
      </c>
      <c r="B2136" t="s">
        <v>886</v>
      </c>
      <c r="C2136" t="s">
        <v>632</v>
      </c>
      <c r="D2136" t="s">
        <v>1475</v>
      </c>
      <c r="E2136" s="4">
        <v>38489</v>
      </c>
      <c r="F2136" s="4" t="s">
        <v>1502</v>
      </c>
      <c r="G2136" s="4" t="s">
        <v>1612</v>
      </c>
      <c r="H2136" t="str">
        <f>CONCATENATE(Source[[#This Row],[Subject]],TRIM(Source[[#This Row],[Course]]))</f>
        <v>PE258D</v>
      </c>
      <c r="I2136" t="str">
        <f>VLOOKUP(Source[[#This Row],[SubjCrse]],'Courses and Categories'!$E$2:$G$1816,3,FALSE)</f>
        <v>Credit PE/Dance Activity</v>
      </c>
      <c r="J2136">
        <v>1</v>
      </c>
      <c r="K2136" t="s">
        <v>1613</v>
      </c>
      <c r="L2136" t="s">
        <v>39</v>
      </c>
      <c r="M2136" t="s">
        <v>1063</v>
      </c>
      <c r="N2136" t="s">
        <v>59</v>
      </c>
      <c r="O2136">
        <v>1310</v>
      </c>
      <c r="P2136">
        <v>1400</v>
      </c>
      <c r="Q2136" t="s">
        <v>675</v>
      </c>
      <c r="R2136" t="s">
        <v>1579</v>
      </c>
      <c r="S2136" t="s">
        <v>134</v>
      </c>
      <c r="T2136">
        <v>1</v>
      </c>
      <c r="U2136" s="1">
        <v>43479</v>
      </c>
      <c r="V2136" s="1">
        <v>43607</v>
      </c>
      <c r="W2136" t="s">
        <v>1593</v>
      </c>
      <c r="X2136" t="s">
        <v>1929</v>
      </c>
      <c r="Y2136">
        <v>5</v>
      </c>
      <c r="Z2136">
        <v>5</v>
      </c>
      <c r="AA2136">
        <v>8</v>
      </c>
      <c r="AB2136">
        <v>62.5</v>
      </c>
      <c r="AC2136" t="s">
        <v>5423</v>
      </c>
      <c r="AD2136">
        <f>IF(ISBLANK(Source[[#This Row],[CrosslistID]]),1,1/COUNTIFS(Source[CrosslistID],Source[[#This Row],[CrosslistID]],Source[TermDesc],Source[[#This Row],[TermDesc]]))</f>
        <v>0.25</v>
      </c>
      <c r="AE2136">
        <v>33</v>
      </c>
      <c r="AF2136">
        <v>30</v>
      </c>
      <c r="AG2136">
        <v>110</v>
      </c>
      <c r="AH2136">
        <v>110</v>
      </c>
      <c r="AI2136">
        <v>0.33300000000000002</v>
      </c>
      <c r="AJ2136">
        <v>0.33300000000000002</v>
      </c>
      <c r="AK2136">
        <v>0</v>
      </c>
      <c r="AL21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36">
        <f>IF(AND(Source[[#This Row],[Credit_Noncredit]]="Noncredit",Source[[#This Row],[FTEF]]&gt;0),Source[[#This Row],[NC XLST FTES]]*525/(437.5*Source[[#This Row],[FTEF]]),0)</f>
        <v>0</v>
      </c>
      <c r="AN2136">
        <f>IF(Source[[#This Row],[Credit_Noncredit]]="Credit",Source[[#This Row],[Census Enrollment]],Source[[#This Row],[Noncredit Avg. Attendance]])</f>
        <v>5</v>
      </c>
    </row>
    <row r="2137" spans="1:40" x14ac:dyDescent="0.25">
      <c r="A2137" t="s">
        <v>4581</v>
      </c>
      <c r="B2137" t="s">
        <v>886</v>
      </c>
      <c r="C2137" t="s">
        <v>632</v>
      </c>
      <c r="D2137" t="s">
        <v>1475</v>
      </c>
      <c r="E2137" s="4">
        <v>36818</v>
      </c>
      <c r="F2137" s="4" t="s">
        <v>1502</v>
      </c>
      <c r="G2137" s="4" t="s">
        <v>3827</v>
      </c>
      <c r="H2137" t="str">
        <f>CONCATENATE(Source[[#This Row],[Subject]],TRIM(Source[[#This Row],[Course]]))</f>
        <v>PE271A</v>
      </c>
      <c r="I2137" t="str">
        <f>VLOOKUP(Source[[#This Row],[SubjCrse]],'Courses and Categories'!$E$2:$G$1816,3,FALSE)</f>
        <v>Credit PE/Dance Activity</v>
      </c>
      <c r="J2137">
        <v>1</v>
      </c>
      <c r="K2137" t="s">
        <v>3828</v>
      </c>
      <c r="L2137" t="s">
        <v>39</v>
      </c>
      <c r="M2137" t="s">
        <v>1063</v>
      </c>
      <c r="N2137" t="s">
        <v>59</v>
      </c>
      <c r="O2137">
        <v>1310</v>
      </c>
      <c r="P2137">
        <v>1400</v>
      </c>
      <c r="Q2137" t="s">
        <v>675</v>
      </c>
      <c r="R2137">
        <v>205</v>
      </c>
      <c r="S2137" t="s">
        <v>134</v>
      </c>
      <c r="T2137">
        <v>1</v>
      </c>
      <c r="U2137" s="1">
        <v>43479</v>
      </c>
      <c r="V2137" s="1">
        <v>43607</v>
      </c>
      <c r="W2137" t="s">
        <v>3691</v>
      </c>
      <c r="X2137" t="s">
        <v>1929</v>
      </c>
      <c r="Y2137">
        <v>14</v>
      </c>
      <c r="Z2137">
        <v>14</v>
      </c>
      <c r="AA2137">
        <v>20</v>
      </c>
      <c r="AB2137">
        <v>70</v>
      </c>
      <c r="AC2137" t="s">
        <v>5424</v>
      </c>
      <c r="AD2137">
        <f>IF(ISBLANK(Source[[#This Row],[CrosslistID]]),1,1/COUNTIFS(Source[CrosslistID],Source[[#This Row],[CrosslistID]],Source[TermDesc],Source[[#This Row],[TermDesc]]))</f>
        <v>0.5</v>
      </c>
      <c r="AE2137">
        <v>26</v>
      </c>
      <c r="AF2137">
        <v>40</v>
      </c>
      <c r="AG2137">
        <v>65</v>
      </c>
      <c r="AH2137">
        <v>65</v>
      </c>
      <c r="AI2137">
        <v>0.86699999999999999</v>
      </c>
      <c r="AJ2137">
        <v>0.93369999999999997</v>
      </c>
      <c r="AK2137">
        <v>0.1</v>
      </c>
      <c r="AL21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37">
        <f>IF(AND(Source[[#This Row],[Credit_Noncredit]]="Noncredit",Source[[#This Row],[FTEF]]&gt;0),Source[[#This Row],[NC XLST FTES]]*525/(437.5*Source[[#This Row],[FTEF]]),0)</f>
        <v>0</v>
      </c>
      <c r="AN2137">
        <f>IF(Source[[#This Row],[Credit_Noncredit]]="Credit",Source[[#This Row],[Census Enrollment]],Source[[#This Row],[Noncredit Avg. Attendance]])</f>
        <v>14</v>
      </c>
    </row>
    <row r="2138" spans="1:40" x14ac:dyDescent="0.25">
      <c r="A2138" t="s">
        <v>4581</v>
      </c>
      <c r="B2138" t="s">
        <v>886</v>
      </c>
      <c r="C2138" t="s">
        <v>632</v>
      </c>
      <c r="D2138" t="s">
        <v>1475</v>
      </c>
      <c r="E2138" s="4">
        <v>36817</v>
      </c>
      <c r="F2138" s="4" t="s">
        <v>1502</v>
      </c>
      <c r="G2138" s="4" t="s">
        <v>3827</v>
      </c>
      <c r="H2138" t="str">
        <f>CONCATENATE(Source[[#This Row],[Subject]],TRIM(Source[[#This Row],[Course]]))</f>
        <v>PE271A</v>
      </c>
      <c r="I2138" t="str">
        <f>VLOOKUP(Source[[#This Row],[SubjCrse]],'Courses and Categories'!$E$2:$G$1816,3,FALSE)</f>
        <v>Credit PE/Dance Activity</v>
      </c>
      <c r="J2138">
        <v>2</v>
      </c>
      <c r="K2138" t="s">
        <v>3828</v>
      </c>
      <c r="L2138" t="s">
        <v>39</v>
      </c>
      <c r="M2138" t="s">
        <v>1063</v>
      </c>
      <c r="N2138" t="s">
        <v>180</v>
      </c>
      <c r="O2138">
        <v>1210</v>
      </c>
      <c r="P2138">
        <v>1400</v>
      </c>
      <c r="Q2138" t="s">
        <v>675</v>
      </c>
      <c r="R2138">
        <v>205</v>
      </c>
      <c r="S2138" t="s">
        <v>134</v>
      </c>
      <c r="T2138">
        <v>1</v>
      </c>
      <c r="U2138" s="1">
        <v>43479</v>
      </c>
      <c r="V2138" s="1">
        <v>43607</v>
      </c>
      <c r="W2138" t="s">
        <v>3691</v>
      </c>
      <c r="X2138" t="s">
        <v>1929</v>
      </c>
      <c r="Y2138">
        <v>11</v>
      </c>
      <c r="Z2138">
        <v>8</v>
      </c>
      <c r="AA2138">
        <v>20</v>
      </c>
      <c r="AB2138">
        <v>40</v>
      </c>
      <c r="AC2138" t="s">
        <v>5425</v>
      </c>
      <c r="AD2138">
        <f>IF(ISBLANK(Source[[#This Row],[CrosslistID]]),1,1/COUNTIFS(Source[CrosslistID],Source[[#This Row],[CrosslistID]],Source[TermDesc],Source[[#This Row],[TermDesc]]))</f>
        <v>0.5</v>
      </c>
      <c r="AE2138">
        <v>13</v>
      </c>
      <c r="AF2138">
        <v>40</v>
      </c>
      <c r="AG2138">
        <v>32.5</v>
      </c>
      <c r="AH2138">
        <v>32.5</v>
      </c>
      <c r="AI2138">
        <v>0.66700000000000004</v>
      </c>
      <c r="AJ2138">
        <v>0.73370000000000002</v>
      </c>
      <c r="AK2138">
        <v>0.1</v>
      </c>
      <c r="AL21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38">
        <f>IF(AND(Source[[#This Row],[Credit_Noncredit]]="Noncredit",Source[[#This Row],[FTEF]]&gt;0),Source[[#This Row],[NC XLST FTES]]*525/(437.5*Source[[#This Row],[FTEF]]),0)</f>
        <v>0</v>
      </c>
      <c r="AN2138">
        <f>IF(Source[[#This Row],[Credit_Noncredit]]="Credit",Source[[#This Row],[Census Enrollment]],Source[[#This Row],[Noncredit Avg. Attendance]])</f>
        <v>11</v>
      </c>
    </row>
    <row r="2139" spans="1:40" x14ac:dyDescent="0.25">
      <c r="A2139" t="s">
        <v>4581</v>
      </c>
      <c r="B2139" t="s">
        <v>886</v>
      </c>
      <c r="C2139" t="s">
        <v>632</v>
      </c>
      <c r="D2139" t="s">
        <v>1475</v>
      </c>
      <c r="E2139" s="4">
        <v>36819</v>
      </c>
      <c r="F2139" s="4" t="s">
        <v>1502</v>
      </c>
      <c r="G2139" s="4" t="s">
        <v>3827</v>
      </c>
      <c r="H2139" t="str">
        <f>CONCATENATE(Source[[#This Row],[Subject]],TRIM(Source[[#This Row],[Course]]))</f>
        <v>PE271A</v>
      </c>
      <c r="I2139" t="str">
        <f>VLOOKUP(Source[[#This Row],[SubjCrse]],'Courses and Categories'!$E$2:$G$1816,3,FALSE)</f>
        <v>Credit PE/Dance Activity</v>
      </c>
      <c r="J2139">
        <v>3</v>
      </c>
      <c r="K2139" t="s">
        <v>3828</v>
      </c>
      <c r="L2139" t="s">
        <v>39</v>
      </c>
      <c r="M2139" t="s">
        <v>1063</v>
      </c>
      <c r="N2139" t="s">
        <v>50</v>
      </c>
      <c r="O2139">
        <v>1210</v>
      </c>
      <c r="P2139">
        <v>1400</v>
      </c>
      <c r="Q2139" t="s">
        <v>675</v>
      </c>
      <c r="R2139">
        <v>205</v>
      </c>
      <c r="S2139" t="s">
        <v>134</v>
      </c>
      <c r="T2139">
        <v>1</v>
      </c>
      <c r="U2139" s="1">
        <v>43479</v>
      </c>
      <c r="V2139" s="1">
        <v>43607</v>
      </c>
      <c r="W2139" t="s">
        <v>3691</v>
      </c>
      <c r="X2139" t="s">
        <v>1929</v>
      </c>
      <c r="Y2139">
        <v>10</v>
      </c>
      <c r="Z2139">
        <v>8</v>
      </c>
      <c r="AA2139">
        <v>20</v>
      </c>
      <c r="AB2139">
        <v>40</v>
      </c>
      <c r="AC2139" t="s">
        <v>5426</v>
      </c>
      <c r="AD2139">
        <f>IF(ISBLANK(Source[[#This Row],[CrosslistID]]),1,1/COUNTIFS(Source[CrosslistID],Source[[#This Row],[CrosslistID]],Source[TermDesc],Source[[#This Row],[TermDesc]]))</f>
        <v>0.5</v>
      </c>
      <c r="AE2139">
        <v>25</v>
      </c>
      <c r="AF2139">
        <v>40</v>
      </c>
      <c r="AG2139">
        <v>62.5</v>
      </c>
      <c r="AH2139">
        <v>62.5</v>
      </c>
      <c r="AI2139">
        <v>0.66700000000000004</v>
      </c>
      <c r="AJ2139">
        <v>0.66700000000000004</v>
      </c>
      <c r="AK2139">
        <v>0.1</v>
      </c>
      <c r="AL21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39">
        <f>IF(AND(Source[[#This Row],[Credit_Noncredit]]="Noncredit",Source[[#This Row],[FTEF]]&gt;0),Source[[#This Row],[NC XLST FTES]]*525/(437.5*Source[[#This Row],[FTEF]]),0)</f>
        <v>0</v>
      </c>
      <c r="AN2139">
        <f>IF(Source[[#This Row],[Credit_Noncredit]]="Credit",Source[[#This Row],[Census Enrollment]],Source[[#This Row],[Noncredit Avg. Attendance]])</f>
        <v>10</v>
      </c>
    </row>
    <row r="2140" spans="1:40" x14ac:dyDescent="0.25">
      <c r="A2140" t="s">
        <v>4581</v>
      </c>
      <c r="B2140" t="s">
        <v>886</v>
      </c>
      <c r="C2140" t="s">
        <v>632</v>
      </c>
      <c r="D2140" t="s">
        <v>1475</v>
      </c>
      <c r="E2140" s="4">
        <v>36820</v>
      </c>
      <c r="F2140" s="4" t="s">
        <v>1502</v>
      </c>
      <c r="G2140" s="4" t="s">
        <v>3827</v>
      </c>
      <c r="H2140" t="str">
        <f>CONCATENATE(Source[[#This Row],[Subject]],TRIM(Source[[#This Row],[Course]]))</f>
        <v>PE271A</v>
      </c>
      <c r="I2140" t="str">
        <f>VLOOKUP(Source[[#This Row],[SubjCrse]],'Courses and Categories'!$E$2:$G$1816,3,FALSE)</f>
        <v>Credit PE/Dance Activity</v>
      </c>
      <c r="J2140">
        <v>501</v>
      </c>
      <c r="K2140" t="s">
        <v>3828</v>
      </c>
      <c r="L2140" t="s">
        <v>87</v>
      </c>
      <c r="M2140" t="s">
        <v>1063</v>
      </c>
      <c r="N2140" t="s">
        <v>59</v>
      </c>
      <c r="O2140">
        <v>1810</v>
      </c>
      <c r="P2140">
        <v>1900</v>
      </c>
      <c r="Q2140" t="s">
        <v>675</v>
      </c>
      <c r="R2140">
        <v>205</v>
      </c>
      <c r="S2140" t="s">
        <v>134</v>
      </c>
      <c r="T2140">
        <v>1</v>
      </c>
      <c r="U2140" s="1">
        <v>43479</v>
      </c>
      <c r="V2140" s="1">
        <v>43607</v>
      </c>
      <c r="W2140" t="s">
        <v>3691</v>
      </c>
      <c r="X2140" t="s">
        <v>1929</v>
      </c>
      <c r="Y2140">
        <v>14</v>
      </c>
      <c r="Z2140">
        <v>12</v>
      </c>
      <c r="AA2140">
        <v>20</v>
      </c>
      <c r="AB2140">
        <v>60</v>
      </c>
      <c r="AC2140" t="s">
        <v>5427</v>
      </c>
      <c r="AD2140">
        <f>IF(ISBLANK(Source[[#This Row],[CrosslistID]]),1,1/COUNTIFS(Source[CrosslistID],Source[[#This Row],[CrosslistID]],Source[TermDesc],Source[[#This Row],[TermDesc]]))</f>
        <v>0.5</v>
      </c>
      <c r="AE2140">
        <v>17</v>
      </c>
      <c r="AF2140">
        <v>40</v>
      </c>
      <c r="AG2140">
        <v>42.5</v>
      </c>
      <c r="AH2140">
        <v>42.5</v>
      </c>
      <c r="AI2140">
        <v>0.93300000000000005</v>
      </c>
      <c r="AJ2140">
        <v>0.93300000000000005</v>
      </c>
      <c r="AK2140">
        <v>0.1</v>
      </c>
      <c r="AL21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40">
        <f>IF(AND(Source[[#This Row],[Credit_Noncredit]]="Noncredit",Source[[#This Row],[FTEF]]&gt;0),Source[[#This Row],[NC XLST FTES]]*525/(437.5*Source[[#This Row],[FTEF]]),0)</f>
        <v>0</v>
      </c>
      <c r="AN2140">
        <f>IF(Source[[#This Row],[Credit_Noncredit]]="Credit",Source[[#This Row],[Census Enrollment]],Source[[#This Row],[Noncredit Avg. Attendance]])</f>
        <v>14</v>
      </c>
    </row>
    <row r="2141" spans="1:40" x14ac:dyDescent="0.25">
      <c r="A2141" t="s">
        <v>4581</v>
      </c>
      <c r="B2141" t="s">
        <v>886</v>
      </c>
      <c r="C2141" t="s">
        <v>632</v>
      </c>
      <c r="D2141" t="s">
        <v>1475</v>
      </c>
      <c r="E2141" s="4">
        <v>33328</v>
      </c>
      <c r="F2141" s="4" t="s">
        <v>1502</v>
      </c>
      <c r="G2141" s="4" t="s">
        <v>3831</v>
      </c>
      <c r="H2141" t="str">
        <f>CONCATENATE(Source[[#This Row],[Subject]],TRIM(Source[[#This Row],[Course]]))</f>
        <v>PE271B</v>
      </c>
      <c r="I2141" t="str">
        <f>VLOOKUP(Source[[#This Row],[SubjCrse]],'Courses and Categories'!$E$2:$G$1816,3,FALSE)</f>
        <v>Credit PE/Dance Activity</v>
      </c>
      <c r="J2141">
        <v>501</v>
      </c>
      <c r="K2141" t="s">
        <v>3832</v>
      </c>
      <c r="L2141" t="s">
        <v>87</v>
      </c>
      <c r="M2141" t="s">
        <v>1063</v>
      </c>
      <c r="N2141" t="s">
        <v>59</v>
      </c>
      <c r="O2141">
        <v>1910</v>
      </c>
      <c r="P2141">
        <v>2000</v>
      </c>
      <c r="Q2141" t="s">
        <v>675</v>
      </c>
      <c r="R2141">
        <v>205</v>
      </c>
      <c r="S2141" t="s">
        <v>134</v>
      </c>
      <c r="T2141">
        <v>1</v>
      </c>
      <c r="U2141" s="1">
        <v>43479</v>
      </c>
      <c r="V2141" s="1">
        <v>43607</v>
      </c>
      <c r="W2141" t="s">
        <v>3691</v>
      </c>
      <c r="X2141" t="s">
        <v>1929</v>
      </c>
      <c r="Y2141">
        <v>14</v>
      </c>
      <c r="Z2141">
        <v>14</v>
      </c>
      <c r="AA2141">
        <v>20</v>
      </c>
      <c r="AB2141">
        <v>70</v>
      </c>
      <c r="AC2141" t="s">
        <v>5428</v>
      </c>
      <c r="AD2141">
        <f>IF(ISBLANK(Source[[#This Row],[CrosslistID]]),1,1/COUNTIFS(Source[CrosslistID],Source[[#This Row],[CrosslistID]],Source[TermDesc],Source[[#This Row],[TermDesc]]))</f>
        <v>0.5</v>
      </c>
      <c r="AE2141">
        <v>22</v>
      </c>
      <c r="AF2141">
        <v>40</v>
      </c>
      <c r="AG2141">
        <v>55</v>
      </c>
      <c r="AH2141">
        <v>55</v>
      </c>
      <c r="AI2141">
        <v>0.93300000000000005</v>
      </c>
      <c r="AJ2141">
        <v>0.93300000000000005</v>
      </c>
      <c r="AK2141">
        <v>0.1</v>
      </c>
      <c r="AL21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41">
        <f>IF(AND(Source[[#This Row],[Credit_Noncredit]]="Noncredit",Source[[#This Row],[FTEF]]&gt;0),Source[[#This Row],[NC XLST FTES]]*525/(437.5*Source[[#This Row],[FTEF]]),0)</f>
        <v>0</v>
      </c>
      <c r="AN2141">
        <f>IF(Source[[#This Row],[Credit_Noncredit]]="Credit",Source[[#This Row],[Census Enrollment]],Source[[#This Row],[Noncredit Avg. Attendance]])</f>
        <v>14</v>
      </c>
    </row>
    <row r="2142" spans="1:40" x14ac:dyDescent="0.25">
      <c r="A2142" t="s">
        <v>4581</v>
      </c>
      <c r="B2142" t="s">
        <v>886</v>
      </c>
      <c r="C2142" t="s">
        <v>632</v>
      </c>
      <c r="D2142" t="s">
        <v>1475</v>
      </c>
      <c r="E2142" s="4">
        <v>38555</v>
      </c>
      <c r="F2142" s="4" t="s">
        <v>1502</v>
      </c>
      <c r="G2142" s="4" t="s">
        <v>5429</v>
      </c>
      <c r="H2142" t="str">
        <f>CONCATENATE(Source[[#This Row],[Subject]],TRIM(Source[[#This Row],[Course]]))</f>
        <v>PE271D</v>
      </c>
      <c r="I2142" t="str">
        <f>VLOOKUP(Source[[#This Row],[SubjCrse]],'Courses and Categories'!$E$2:$G$1816,3,FALSE)</f>
        <v>Credit PE/Dance Activity</v>
      </c>
      <c r="J2142">
        <v>501</v>
      </c>
      <c r="K2142" t="s">
        <v>5430</v>
      </c>
      <c r="L2142" t="s">
        <v>39</v>
      </c>
      <c r="M2142" t="s">
        <v>1063</v>
      </c>
      <c r="N2142" t="s">
        <v>59</v>
      </c>
      <c r="O2142">
        <v>1910</v>
      </c>
      <c r="P2142">
        <v>2000</v>
      </c>
      <c r="Q2142" t="s">
        <v>675</v>
      </c>
      <c r="R2142">
        <v>205</v>
      </c>
      <c r="S2142" t="s">
        <v>134</v>
      </c>
      <c r="T2142">
        <v>1</v>
      </c>
      <c r="U2142" s="1">
        <v>43479</v>
      </c>
      <c r="V2142" s="1">
        <v>43607</v>
      </c>
      <c r="W2142" t="s">
        <v>3691</v>
      </c>
      <c r="X2142" t="s">
        <v>1929</v>
      </c>
      <c r="Y2142">
        <v>8</v>
      </c>
      <c r="Z2142">
        <v>8</v>
      </c>
      <c r="AA2142">
        <v>20</v>
      </c>
      <c r="AB2142">
        <v>40</v>
      </c>
      <c r="AC2142" t="s">
        <v>5428</v>
      </c>
      <c r="AD2142">
        <f>IF(ISBLANK(Source[[#This Row],[CrosslistID]]),1,1/COUNTIFS(Source[CrosslistID],Source[[#This Row],[CrosslistID]],Source[TermDesc],Source[[#This Row],[TermDesc]]))</f>
        <v>0.5</v>
      </c>
      <c r="AE2142">
        <v>22</v>
      </c>
      <c r="AF2142">
        <v>40</v>
      </c>
      <c r="AG2142">
        <v>55</v>
      </c>
      <c r="AH2142">
        <v>55</v>
      </c>
      <c r="AI2142">
        <v>0.53300000000000003</v>
      </c>
      <c r="AJ2142">
        <v>0.53300000000000003</v>
      </c>
      <c r="AK2142">
        <v>0</v>
      </c>
      <c r="AL21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42">
        <f>IF(AND(Source[[#This Row],[Credit_Noncredit]]="Noncredit",Source[[#This Row],[FTEF]]&gt;0),Source[[#This Row],[NC XLST FTES]]*525/(437.5*Source[[#This Row],[FTEF]]),0)</f>
        <v>0</v>
      </c>
      <c r="AN2142">
        <f>IF(Source[[#This Row],[Credit_Noncredit]]="Credit",Source[[#This Row],[Census Enrollment]],Source[[#This Row],[Noncredit Avg. Attendance]])</f>
        <v>8</v>
      </c>
    </row>
    <row r="2143" spans="1:40" x14ac:dyDescent="0.25">
      <c r="A2143" t="s">
        <v>4581</v>
      </c>
      <c r="B2143" t="s">
        <v>886</v>
      </c>
      <c r="C2143" t="s">
        <v>632</v>
      </c>
      <c r="D2143" t="s">
        <v>1475</v>
      </c>
      <c r="E2143" s="4">
        <v>36821</v>
      </c>
      <c r="F2143" s="4" t="s">
        <v>1502</v>
      </c>
      <c r="G2143" s="4" t="s">
        <v>1614</v>
      </c>
      <c r="H2143" t="str">
        <f>CONCATENATE(Source[[#This Row],[Subject]],TRIM(Source[[#This Row],[Course]]))</f>
        <v>PE274A</v>
      </c>
      <c r="I2143" t="str">
        <f>VLOOKUP(Source[[#This Row],[SubjCrse]],'Courses and Categories'!$E$2:$G$1816,3,FALSE)</f>
        <v>Credit PE/Dance Activity</v>
      </c>
      <c r="J2143">
        <v>1</v>
      </c>
      <c r="K2143" t="s">
        <v>1615</v>
      </c>
      <c r="L2143" t="s">
        <v>39</v>
      </c>
      <c r="M2143" t="s">
        <v>1063</v>
      </c>
      <c r="N2143" t="s">
        <v>59</v>
      </c>
      <c r="O2143">
        <v>1310</v>
      </c>
      <c r="P2143">
        <v>1400</v>
      </c>
      <c r="Q2143" t="s">
        <v>675</v>
      </c>
      <c r="R2143">
        <v>205</v>
      </c>
      <c r="S2143" t="s">
        <v>134</v>
      </c>
      <c r="T2143">
        <v>1</v>
      </c>
      <c r="U2143" s="1">
        <v>43479</v>
      </c>
      <c r="V2143" s="1">
        <v>43607</v>
      </c>
      <c r="W2143" t="s">
        <v>3691</v>
      </c>
      <c r="X2143" t="s">
        <v>1929</v>
      </c>
      <c r="Y2143">
        <v>16</v>
      </c>
      <c r="Z2143">
        <v>12</v>
      </c>
      <c r="AA2143">
        <v>20</v>
      </c>
      <c r="AB2143">
        <v>60</v>
      </c>
      <c r="AC2143" t="s">
        <v>5424</v>
      </c>
      <c r="AD2143">
        <f>IF(ISBLANK(Source[[#This Row],[CrosslistID]]),1,1/COUNTIFS(Source[CrosslistID],Source[[#This Row],[CrosslistID]],Source[TermDesc],Source[[#This Row],[TermDesc]]))</f>
        <v>0.5</v>
      </c>
      <c r="AE2143">
        <v>26</v>
      </c>
      <c r="AF2143">
        <v>40</v>
      </c>
      <c r="AG2143">
        <v>65</v>
      </c>
      <c r="AH2143">
        <v>65</v>
      </c>
      <c r="AI2143">
        <v>1.0669999999999999</v>
      </c>
      <c r="AJ2143">
        <v>1.0669999999999999</v>
      </c>
      <c r="AK2143">
        <v>0</v>
      </c>
      <c r="AL21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43">
        <f>IF(AND(Source[[#This Row],[Credit_Noncredit]]="Noncredit",Source[[#This Row],[FTEF]]&gt;0),Source[[#This Row],[NC XLST FTES]]*525/(437.5*Source[[#This Row],[FTEF]]),0)</f>
        <v>0</v>
      </c>
      <c r="AN2143">
        <f>IF(Source[[#This Row],[Credit_Noncredit]]="Credit",Source[[#This Row],[Census Enrollment]],Source[[#This Row],[Noncredit Avg. Attendance]])</f>
        <v>16</v>
      </c>
    </row>
    <row r="2144" spans="1:40" x14ac:dyDescent="0.25">
      <c r="A2144" t="s">
        <v>4581</v>
      </c>
      <c r="B2144" t="s">
        <v>886</v>
      </c>
      <c r="C2144" t="s">
        <v>632</v>
      </c>
      <c r="D2144" t="s">
        <v>1475</v>
      </c>
      <c r="E2144" s="4">
        <v>36822</v>
      </c>
      <c r="F2144" s="4" t="s">
        <v>1502</v>
      </c>
      <c r="G2144" s="4" t="s">
        <v>1614</v>
      </c>
      <c r="H2144" t="str">
        <f>CONCATENATE(Source[[#This Row],[Subject]],TRIM(Source[[#This Row],[Course]]))</f>
        <v>PE274A</v>
      </c>
      <c r="I2144" t="str">
        <f>VLOOKUP(Source[[#This Row],[SubjCrse]],'Courses and Categories'!$E$2:$G$1816,3,FALSE)</f>
        <v>Credit PE/Dance Activity</v>
      </c>
      <c r="J2144">
        <v>2</v>
      </c>
      <c r="K2144" t="s">
        <v>1615</v>
      </c>
      <c r="L2144" t="s">
        <v>39</v>
      </c>
      <c r="M2144" t="s">
        <v>1063</v>
      </c>
      <c r="N2144" t="s">
        <v>50</v>
      </c>
      <c r="O2144">
        <v>1210</v>
      </c>
      <c r="P2144">
        <v>1400</v>
      </c>
      <c r="Q2144" t="s">
        <v>675</v>
      </c>
      <c r="R2144">
        <v>205</v>
      </c>
      <c r="S2144" t="s">
        <v>134</v>
      </c>
      <c r="T2144">
        <v>1</v>
      </c>
      <c r="U2144" s="1">
        <v>43479</v>
      </c>
      <c r="V2144" s="1">
        <v>43607</v>
      </c>
      <c r="W2144" t="s">
        <v>3691</v>
      </c>
      <c r="X2144" t="s">
        <v>1929</v>
      </c>
      <c r="Y2144">
        <v>21</v>
      </c>
      <c r="Z2144">
        <v>17</v>
      </c>
      <c r="AA2144">
        <v>20</v>
      </c>
      <c r="AB2144">
        <v>85</v>
      </c>
      <c r="AC2144" t="s">
        <v>5426</v>
      </c>
      <c r="AD2144">
        <f>IF(ISBLANK(Source[[#This Row],[CrosslistID]]),1,1/COUNTIFS(Source[CrosslistID],Source[[#This Row],[CrosslistID]],Source[TermDesc],Source[[#This Row],[TermDesc]]))</f>
        <v>0.5</v>
      </c>
      <c r="AE2144">
        <v>25</v>
      </c>
      <c r="AF2144">
        <v>40</v>
      </c>
      <c r="AG2144">
        <v>62.5</v>
      </c>
      <c r="AH2144">
        <v>62.5</v>
      </c>
      <c r="AI2144">
        <v>1.4</v>
      </c>
      <c r="AJ2144">
        <v>1.4</v>
      </c>
      <c r="AK2144">
        <v>0</v>
      </c>
      <c r="AL21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44">
        <f>IF(AND(Source[[#This Row],[Credit_Noncredit]]="Noncredit",Source[[#This Row],[FTEF]]&gt;0),Source[[#This Row],[NC XLST FTES]]*525/(437.5*Source[[#This Row],[FTEF]]),0)</f>
        <v>0</v>
      </c>
      <c r="AN2144">
        <f>IF(Source[[#This Row],[Credit_Noncredit]]="Credit",Source[[#This Row],[Census Enrollment]],Source[[#This Row],[Noncredit Avg. Attendance]])</f>
        <v>21</v>
      </c>
    </row>
    <row r="2145" spans="1:40" x14ac:dyDescent="0.25">
      <c r="A2145" t="s">
        <v>4581</v>
      </c>
      <c r="B2145" t="s">
        <v>886</v>
      </c>
      <c r="C2145" t="s">
        <v>632</v>
      </c>
      <c r="D2145" t="s">
        <v>1475</v>
      </c>
      <c r="E2145" s="4">
        <v>37371</v>
      </c>
      <c r="F2145" s="4" t="s">
        <v>1502</v>
      </c>
      <c r="G2145" s="4" t="s">
        <v>1614</v>
      </c>
      <c r="H2145" t="str">
        <f>CONCATENATE(Source[[#This Row],[Subject]],TRIM(Source[[#This Row],[Course]]))</f>
        <v>PE274A</v>
      </c>
      <c r="I2145" t="str">
        <f>VLOOKUP(Source[[#This Row],[SubjCrse]],'Courses and Categories'!$E$2:$G$1816,3,FALSE)</f>
        <v>Credit PE/Dance Activity</v>
      </c>
      <c r="J2145">
        <v>3</v>
      </c>
      <c r="K2145" t="s">
        <v>1615</v>
      </c>
      <c r="L2145" t="s">
        <v>39</v>
      </c>
      <c r="M2145" t="s">
        <v>1063</v>
      </c>
      <c r="N2145" t="s">
        <v>180</v>
      </c>
      <c r="O2145">
        <v>1210</v>
      </c>
      <c r="P2145">
        <v>1400</v>
      </c>
      <c r="Q2145" t="s">
        <v>675</v>
      </c>
      <c r="R2145">
        <v>205</v>
      </c>
      <c r="S2145" t="s">
        <v>134</v>
      </c>
      <c r="T2145">
        <v>1</v>
      </c>
      <c r="U2145" s="1">
        <v>43479</v>
      </c>
      <c r="V2145" s="1">
        <v>43607</v>
      </c>
      <c r="W2145" t="s">
        <v>3691</v>
      </c>
      <c r="X2145" t="s">
        <v>1929</v>
      </c>
      <c r="Y2145">
        <v>10</v>
      </c>
      <c r="Z2145">
        <v>5</v>
      </c>
      <c r="AA2145">
        <v>20</v>
      </c>
      <c r="AB2145">
        <v>25</v>
      </c>
      <c r="AC2145" t="s">
        <v>5425</v>
      </c>
      <c r="AD2145">
        <f>IF(ISBLANK(Source[[#This Row],[CrosslistID]]),1,1/COUNTIFS(Source[CrosslistID],Source[[#This Row],[CrosslistID]],Source[TermDesc],Source[[#This Row],[TermDesc]]))</f>
        <v>0.5</v>
      </c>
      <c r="AE2145">
        <v>13</v>
      </c>
      <c r="AF2145">
        <v>40</v>
      </c>
      <c r="AG2145">
        <v>32.5</v>
      </c>
      <c r="AH2145">
        <v>32.5</v>
      </c>
      <c r="AI2145">
        <v>0.6</v>
      </c>
      <c r="AJ2145">
        <v>0.66669999999999996</v>
      </c>
      <c r="AK2145">
        <v>0</v>
      </c>
      <c r="AL21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45">
        <f>IF(AND(Source[[#This Row],[Credit_Noncredit]]="Noncredit",Source[[#This Row],[FTEF]]&gt;0),Source[[#This Row],[NC XLST FTES]]*525/(437.5*Source[[#This Row],[FTEF]]),0)</f>
        <v>0</v>
      </c>
      <c r="AN2145">
        <f>IF(Source[[#This Row],[Credit_Noncredit]]="Credit",Source[[#This Row],[Census Enrollment]],Source[[#This Row],[Noncredit Avg. Attendance]])</f>
        <v>10</v>
      </c>
    </row>
    <row r="2146" spans="1:40" x14ac:dyDescent="0.25">
      <c r="A2146" t="s">
        <v>4581</v>
      </c>
      <c r="B2146" t="s">
        <v>886</v>
      </c>
      <c r="C2146" t="s">
        <v>632</v>
      </c>
      <c r="D2146" t="s">
        <v>1475</v>
      </c>
      <c r="E2146" s="4">
        <v>36823</v>
      </c>
      <c r="F2146" s="4" t="s">
        <v>1502</v>
      </c>
      <c r="G2146" s="4" t="s">
        <v>1614</v>
      </c>
      <c r="H2146" t="str">
        <f>CONCATENATE(Source[[#This Row],[Subject]],TRIM(Source[[#This Row],[Course]]))</f>
        <v>PE274A</v>
      </c>
      <c r="I2146" t="str">
        <f>VLOOKUP(Source[[#This Row],[SubjCrse]],'Courses and Categories'!$E$2:$G$1816,3,FALSE)</f>
        <v>Credit PE/Dance Activity</v>
      </c>
      <c r="J2146">
        <v>501</v>
      </c>
      <c r="K2146" t="s">
        <v>1615</v>
      </c>
      <c r="L2146" t="s">
        <v>87</v>
      </c>
      <c r="M2146" t="s">
        <v>1063</v>
      </c>
      <c r="N2146" t="s">
        <v>59</v>
      </c>
      <c r="O2146">
        <v>1810</v>
      </c>
      <c r="P2146">
        <v>1900</v>
      </c>
      <c r="Q2146" t="s">
        <v>675</v>
      </c>
      <c r="R2146">
        <v>205</v>
      </c>
      <c r="S2146" t="s">
        <v>134</v>
      </c>
      <c r="T2146">
        <v>1</v>
      </c>
      <c r="U2146" s="1">
        <v>43479</v>
      </c>
      <c r="V2146" s="1">
        <v>43607</v>
      </c>
      <c r="W2146" t="s">
        <v>3691</v>
      </c>
      <c r="X2146" t="s">
        <v>1929</v>
      </c>
      <c r="Y2146">
        <v>5</v>
      </c>
      <c r="Z2146">
        <v>5</v>
      </c>
      <c r="AA2146">
        <v>20</v>
      </c>
      <c r="AB2146">
        <v>25</v>
      </c>
      <c r="AC2146" t="s">
        <v>5427</v>
      </c>
      <c r="AD2146">
        <f>IF(ISBLANK(Source[[#This Row],[CrosslistID]]),1,1/COUNTIFS(Source[CrosslistID],Source[[#This Row],[CrosslistID]],Source[TermDesc],Source[[#This Row],[TermDesc]]))</f>
        <v>0.5</v>
      </c>
      <c r="AE2146">
        <v>17</v>
      </c>
      <c r="AF2146">
        <v>40</v>
      </c>
      <c r="AG2146">
        <v>42.5</v>
      </c>
      <c r="AH2146">
        <v>42.5</v>
      </c>
      <c r="AI2146">
        <v>0.33300000000000002</v>
      </c>
      <c r="AJ2146">
        <v>0.33300000000000002</v>
      </c>
      <c r="AK2146">
        <v>0</v>
      </c>
      <c r="AL21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46">
        <f>IF(AND(Source[[#This Row],[Credit_Noncredit]]="Noncredit",Source[[#This Row],[FTEF]]&gt;0),Source[[#This Row],[NC XLST FTES]]*525/(437.5*Source[[#This Row],[FTEF]]),0)</f>
        <v>0</v>
      </c>
      <c r="AN2146">
        <f>IF(Source[[#This Row],[Credit_Noncredit]]="Credit",Source[[#This Row],[Census Enrollment]],Source[[#This Row],[Noncredit Avg. Attendance]])</f>
        <v>5</v>
      </c>
    </row>
    <row r="2147" spans="1:40" x14ac:dyDescent="0.25">
      <c r="A2147" t="s">
        <v>4581</v>
      </c>
      <c r="B2147" t="s">
        <v>886</v>
      </c>
      <c r="C2147" t="s">
        <v>632</v>
      </c>
      <c r="D2147" t="s">
        <v>1475</v>
      </c>
      <c r="E2147" s="4">
        <v>37967</v>
      </c>
      <c r="F2147" s="4" t="s">
        <v>1502</v>
      </c>
      <c r="G2147" s="4" t="s">
        <v>1614</v>
      </c>
      <c r="H2147" t="str">
        <f>CONCATENATE(Source[[#This Row],[Subject]],TRIM(Source[[#This Row],[Course]]))</f>
        <v>PE274A</v>
      </c>
      <c r="I2147" t="str">
        <f>VLOOKUP(Source[[#This Row],[SubjCrse]],'Courses and Categories'!$E$2:$G$1816,3,FALSE)</f>
        <v>Credit PE/Dance Activity</v>
      </c>
      <c r="J2147">
        <v>502</v>
      </c>
      <c r="K2147" t="s">
        <v>1615</v>
      </c>
      <c r="L2147" t="s">
        <v>87</v>
      </c>
      <c r="M2147" t="s">
        <v>1063</v>
      </c>
      <c r="N2147" t="s">
        <v>180</v>
      </c>
      <c r="O2147">
        <v>1910</v>
      </c>
      <c r="P2147">
        <v>2100</v>
      </c>
      <c r="Q2147" t="s">
        <v>675</v>
      </c>
      <c r="R2147">
        <v>205</v>
      </c>
      <c r="S2147" t="s">
        <v>134</v>
      </c>
      <c r="T2147">
        <v>1</v>
      </c>
      <c r="U2147" s="1">
        <v>43479</v>
      </c>
      <c r="V2147" s="1">
        <v>43607</v>
      </c>
      <c r="W2147" t="s">
        <v>1616</v>
      </c>
      <c r="X2147" t="s">
        <v>1929</v>
      </c>
      <c r="Y2147">
        <v>16</v>
      </c>
      <c r="Z2147">
        <v>12</v>
      </c>
      <c r="AA2147">
        <v>20</v>
      </c>
      <c r="AB2147">
        <v>60</v>
      </c>
      <c r="AC2147" t="s">
        <v>5431</v>
      </c>
      <c r="AD2147">
        <f>IF(ISBLANK(Source[[#This Row],[CrosslistID]]),1,1/COUNTIFS(Source[CrosslistID],Source[[#This Row],[CrosslistID]],Source[TermDesc],Source[[#This Row],[TermDesc]]))</f>
        <v>0.5</v>
      </c>
      <c r="AE2147">
        <v>25</v>
      </c>
      <c r="AF2147">
        <v>40</v>
      </c>
      <c r="AG2147">
        <v>62.5</v>
      </c>
      <c r="AH2147">
        <v>62.5</v>
      </c>
      <c r="AI2147">
        <v>1.0669999999999999</v>
      </c>
      <c r="AJ2147">
        <v>1.0669999999999999</v>
      </c>
      <c r="AK2147">
        <v>0.1</v>
      </c>
      <c r="AL21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47">
        <f>IF(AND(Source[[#This Row],[Credit_Noncredit]]="Noncredit",Source[[#This Row],[FTEF]]&gt;0),Source[[#This Row],[NC XLST FTES]]*525/(437.5*Source[[#This Row],[FTEF]]),0)</f>
        <v>0</v>
      </c>
      <c r="AN2147">
        <f>IF(Source[[#This Row],[Credit_Noncredit]]="Credit",Source[[#This Row],[Census Enrollment]],Source[[#This Row],[Noncredit Avg. Attendance]])</f>
        <v>16</v>
      </c>
    </row>
    <row r="2148" spans="1:40" x14ac:dyDescent="0.25">
      <c r="A2148" t="s">
        <v>4581</v>
      </c>
      <c r="B2148" t="s">
        <v>886</v>
      </c>
      <c r="C2148" t="s">
        <v>632</v>
      </c>
      <c r="D2148" t="s">
        <v>1475</v>
      </c>
      <c r="E2148" s="4">
        <v>37373</v>
      </c>
      <c r="F2148" s="4" t="s">
        <v>1502</v>
      </c>
      <c r="G2148" s="4" t="s">
        <v>1618</v>
      </c>
      <c r="H2148" t="str">
        <f>CONCATENATE(Source[[#This Row],[Subject]],TRIM(Source[[#This Row],[Course]]))</f>
        <v>PE274B</v>
      </c>
      <c r="I2148" t="str">
        <f>VLOOKUP(Source[[#This Row],[SubjCrse]],'Courses and Categories'!$E$2:$G$1816,3,FALSE)</f>
        <v>Credit PE/Dance Activity</v>
      </c>
      <c r="J2148">
        <v>501</v>
      </c>
      <c r="K2148" t="s">
        <v>1619</v>
      </c>
      <c r="L2148" t="s">
        <v>87</v>
      </c>
      <c r="M2148" t="s">
        <v>1063</v>
      </c>
      <c r="N2148" t="s">
        <v>180</v>
      </c>
      <c r="O2148">
        <v>1910</v>
      </c>
      <c r="P2148">
        <v>2100</v>
      </c>
      <c r="Q2148" t="s">
        <v>675</v>
      </c>
      <c r="R2148">
        <v>205</v>
      </c>
      <c r="S2148" t="s">
        <v>134</v>
      </c>
      <c r="T2148">
        <v>1</v>
      </c>
      <c r="U2148" s="1">
        <v>43479</v>
      </c>
      <c r="V2148" s="1">
        <v>43607</v>
      </c>
      <c r="W2148" t="s">
        <v>1616</v>
      </c>
      <c r="X2148" t="s">
        <v>1929</v>
      </c>
      <c r="Y2148">
        <v>13</v>
      </c>
      <c r="Z2148">
        <v>13</v>
      </c>
      <c r="AA2148">
        <v>20</v>
      </c>
      <c r="AB2148">
        <v>65</v>
      </c>
      <c r="AC2148" t="s">
        <v>5431</v>
      </c>
      <c r="AD2148">
        <f>IF(ISBLANK(Source[[#This Row],[CrosslistID]]),1,1/COUNTIFS(Source[CrosslistID],Source[[#This Row],[CrosslistID]],Source[TermDesc],Source[[#This Row],[TermDesc]]))</f>
        <v>0.5</v>
      </c>
      <c r="AE2148">
        <v>25</v>
      </c>
      <c r="AF2148">
        <v>40</v>
      </c>
      <c r="AG2148">
        <v>62.5</v>
      </c>
      <c r="AH2148">
        <v>62.5</v>
      </c>
      <c r="AI2148">
        <v>0.8</v>
      </c>
      <c r="AJ2148">
        <v>0.86670000000000003</v>
      </c>
      <c r="AK2148">
        <v>0</v>
      </c>
      <c r="AL21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48">
        <f>IF(AND(Source[[#This Row],[Credit_Noncredit]]="Noncredit",Source[[#This Row],[FTEF]]&gt;0),Source[[#This Row],[NC XLST FTES]]*525/(437.5*Source[[#This Row],[FTEF]]),0)</f>
        <v>0</v>
      </c>
      <c r="AN2148">
        <f>IF(Source[[#This Row],[Credit_Noncredit]]="Credit",Source[[#This Row],[Census Enrollment]],Source[[#This Row],[Noncredit Avg. Attendance]])</f>
        <v>13</v>
      </c>
    </row>
    <row r="2149" spans="1:40" x14ac:dyDescent="0.25">
      <c r="A2149" t="s">
        <v>4581</v>
      </c>
      <c r="B2149" t="s">
        <v>886</v>
      </c>
      <c r="C2149" t="s">
        <v>632</v>
      </c>
      <c r="D2149" t="s">
        <v>1475</v>
      </c>
      <c r="E2149" s="4">
        <v>37312</v>
      </c>
      <c r="F2149" s="4" t="s">
        <v>1502</v>
      </c>
      <c r="G2149" s="4" t="s">
        <v>3838</v>
      </c>
      <c r="H2149" t="str">
        <f>CONCATENATE(Source[[#This Row],[Subject]],TRIM(Source[[#This Row],[Course]]))</f>
        <v>PE276A</v>
      </c>
      <c r="I2149" t="str">
        <f>VLOOKUP(Source[[#This Row],[SubjCrse]],'Courses and Categories'!$E$2:$G$1816,3,FALSE)</f>
        <v>Credit PE/Dance Activity</v>
      </c>
      <c r="J2149">
        <v>1</v>
      </c>
      <c r="K2149" t="s">
        <v>3839</v>
      </c>
      <c r="L2149" t="s">
        <v>39</v>
      </c>
      <c r="M2149" t="s">
        <v>1063</v>
      </c>
      <c r="N2149" t="s">
        <v>105</v>
      </c>
      <c r="O2149">
        <v>1110</v>
      </c>
      <c r="P2149">
        <v>1200</v>
      </c>
      <c r="Q2149" t="s">
        <v>675</v>
      </c>
      <c r="R2149">
        <v>205</v>
      </c>
      <c r="S2149" t="s">
        <v>134</v>
      </c>
      <c r="T2149">
        <v>1</v>
      </c>
      <c r="U2149" s="1">
        <v>43479</v>
      </c>
      <c r="V2149" s="1">
        <v>43607</v>
      </c>
      <c r="W2149" t="s">
        <v>1507</v>
      </c>
      <c r="X2149" t="s">
        <v>1929</v>
      </c>
      <c r="Y2149">
        <v>18</v>
      </c>
      <c r="Z2149">
        <v>17</v>
      </c>
      <c r="AA2149">
        <v>20</v>
      </c>
      <c r="AB2149">
        <v>85</v>
      </c>
      <c r="AC2149" t="s">
        <v>5432</v>
      </c>
      <c r="AD2149">
        <f>IF(ISBLANK(Source[[#This Row],[CrosslistID]]),1,1/COUNTIFS(Source[CrosslistID],Source[[#This Row],[CrosslistID]],Source[TermDesc],Source[[#This Row],[TermDesc]]))</f>
        <v>0.5</v>
      </c>
      <c r="AE2149">
        <v>19</v>
      </c>
      <c r="AF2149">
        <v>35</v>
      </c>
      <c r="AG2149">
        <v>54.285699999999999</v>
      </c>
      <c r="AH2149">
        <v>54.285699999999999</v>
      </c>
      <c r="AI2149">
        <v>1.0669999999999999</v>
      </c>
      <c r="AJ2149">
        <v>1.2003999999999999</v>
      </c>
      <c r="AK2149">
        <v>0.1</v>
      </c>
      <c r="AL21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49">
        <f>IF(AND(Source[[#This Row],[Credit_Noncredit]]="Noncredit",Source[[#This Row],[FTEF]]&gt;0),Source[[#This Row],[NC XLST FTES]]*525/(437.5*Source[[#This Row],[FTEF]]),0)</f>
        <v>0</v>
      </c>
      <c r="AN2149">
        <f>IF(Source[[#This Row],[Credit_Noncredit]]="Credit",Source[[#This Row],[Census Enrollment]],Source[[#This Row],[Noncredit Avg. Attendance]])</f>
        <v>18</v>
      </c>
    </row>
    <row r="2150" spans="1:40" x14ac:dyDescent="0.25">
      <c r="A2150" t="s">
        <v>4581</v>
      </c>
      <c r="B2150" t="s">
        <v>886</v>
      </c>
      <c r="C2150" t="s">
        <v>632</v>
      </c>
      <c r="D2150" t="s">
        <v>1475</v>
      </c>
      <c r="E2150" s="4">
        <v>37313</v>
      </c>
      <c r="F2150" s="4" t="s">
        <v>1502</v>
      </c>
      <c r="G2150" s="4" t="s">
        <v>3838</v>
      </c>
      <c r="H2150" t="str">
        <f>CONCATENATE(Source[[#This Row],[Subject]],TRIM(Source[[#This Row],[Course]]))</f>
        <v>PE276A</v>
      </c>
      <c r="I2150" t="str">
        <f>VLOOKUP(Source[[#This Row],[SubjCrse]],'Courses and Categories'!$E$2:$G$1816,3,FALSE)</f>
        <v>Credit PE/Dance Activity</v>
      </c>
      <c r="J2150">
        <v>2</v>
      </c>
      <c r="K2150" t="s">
        <v>3839</v>
      </c>
      <c r="L2150" t="s">
        <v>39</v>
      </c>
      <c r="M2150" t="s">
        <v>1063</v>
      </c>
      <c r="N2150" t="s">
        <v>59</v>
      </c>
      <c r="O2150">
        <v>1110</v>
      </c>
      <c r="P2150">
        <v>1200</v>
      </c>
      <c r="Q2150" t="s">
        <v>675</v>
      </c>
      <c r="R2150">
        <v>205</v>
      </c>
      <c r="S2150" t="s">
        <v>134</v>
      </c>
      <c r="T2150">
        <v>1</v>
      </c>
      <c r="U2150" s="1">
        <v>43479</v>
      </c>
      <c r="V2150" s="1">
        <v>43607</v>
      </c>
      <c r="W2150" t="s">
        <v>1507</v>
      </c>
      <c r="X2150" t="s">
        <v>1929</v>
      </c>
      <c r="Y2150">
        <v>22</v>
      </c>
      <c r="Z2150">
        <v>19</v>
      </c>
      <c r="AA2150">
        <v>20</v>
      </c>
      <c r="AB2150">
        <v>95</v>
      </c>
      <c r="AC2150" t="s">
        <v>3671</v>
      </c>
      <c r="AD2150">
        <f>IF(ISBLANK(Source[[#This Row],[CrosslistID]]),1,1/COUNTIFS(Source[CrosslistID],Source[[#This Row],[CrosslistID]],Source[TermDesc],Source[[#This Row],[TermDesc]]))</f>
        <v>0.5</v>
      </c>
      <c r="AE2150">
        <v>20</v>
      </c>
      <c r="AF2150">
        <v>35</v>
      </c>
      <c r="AG2150">
        <v>57.142899999999997</v>
      </c>
      <c r="AH2150">
        <v>57.142899999999997</v>
      </c>
      <c r="AI2150">
        <v>1.4670000000000001</v>
      </c>
      <c r="AJ2150">
        <v>1.4670000000000001</v>
      </c>
      <c r="AK2150">
        <v>0.1</v>
      </c>
      <c r="AL21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50">
        <f>IF(AND(Source[[#This Row],[Credit_Noncredit]]="Noncredit",Source[[#This Row],[FTEF]]&gt;0),Source[[#This Row],[NC XLST FTES]]*525/(437.5*Source[[#This Row],[FTEF]]),0)</f>
        <v>0</v>
      </c>
      <c r="AN2150">
        <f>IF(Source[[#This Row],[Credit_Noncredit]]="Credit",Source[[#This Row],[Census Enrollment]],Source[[#This Row],[Noncredit Avg. Attendance]])</f>
        <v>22</v>
      </c>
    </row>
    <row r="2151" spans="1:40" x14ac:dyDescent="0.25">
      <c r="A2151" t="s">
        <v>4581</v>
      </c>
      <c r="B2151" t="s">
        <v>886</v>
      </c>
      <c r="C2151" t="s">
        <v>632</v>
      </c>
      <c r="D2151" t="s">
        <v>1475</v>
      </c>
      <c r="E2151" s="4">
        <v>37314</v>
      </c>
      <c r="F2151" s="4" t="s">
        <v>1502</v>
      </c>
      <c r="G2151" s="4" t="s">
        <v>3841</v>
      </c>
      <c r="H2151" t="str">
        <f>CONCATENATE(Source[[#This Row],[Subject]],TRIM(Source[[#This Row],[Course]]))</f>
        <v>PE276B</v>
      </c>
      <c r="I2151" t="str">
        <f>VLOOKUP(Source[[#This Row],[SubjCrse]],'Courses and Categories'!$E$2:$G$1816,3,FALSE)</f>
        <v>Credit PE/Dance Activity</v>
      </c>
      <c r="J2151">
        <v>1</v>
      </c>
      <c r="K2151" t="s">
        <v>3842</v>
      </c>
      <c r="L2151" t="s">
        <v>39</v>
      </c>
      <c r="M2151" t="s">
        <v>1063</v>
      </c>
      <c r="N2151" t="s">
        <v>105</v>
      </c>
      <c r="O2151">
        <v>1110</v>
      </c>
      <c r="P2151">
        <v>1200</v>
      </c>
      <c r="Q2151" t="s">
        <v>675</v>
      </c>
      <c r="R2151">
        <v>205</v>
      </c>
      <c r="S2151" t="s">
        <v>134</v>
      </c>
      <c r="T2151">
        <v>1</v>
      </c>
      <c r="U2151" s="1">
        <v>43479</v>
      </c>
      <c r="V2151" s="1">
        <v>43607</v>
      </c>
      <c r="W2151" t="s">
        <v>1507</v>
      </c>
      <c r="X2151" t="s">
        <v>1929</v>
      </c>
      <c r="Y2151">
        <v>2</v>
      </c>
      <c r="Z2151">
        <v>2</v>
      </c>
      <c r="AA2151">
        <v>15</v>
      </c>
      <c r="AB2151">
        <v>13.333299999999999</v>
      </c>
      <c r="AC2151" t="s">
        <v>5432</v>
      </c>
      <c r="AD2151">
        <f>IF(ISBLANK(Source[[#This Row],[CrosslistID]]),1,1/COUNTIFS(Source[CrosslistID],Source[[#This Row],[CrosslistID]],Source[TermDesc],Source[[#This Row],[TermDesc]]))</f>
        <v>0.5</v>
      </c>
      <c r="AE2151">
        <v>19</v>
      </c>
      <c r="AF2151">
        <v>35</v>
      </c>
      <c r="AG2151">
        <v>54.285699999999999</v>
      </c>
      <c r="AH2151">
        <v>54.285699999999999</v>
      </c>
      <c r="AI2151">
        <v>0.13300000000000001</v>
      </c>
      <c r="AJ2151">
        <v>0.13300000000000001</v>
      </c>
      <c r="AK2151">
        <v>0</v>
      </c>
      <c r="AL21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51">
        <f>IF(AND(Source[[#This Row],[Credit_Noncredit]]="Noncredit",Source[[#This Row],[FTEF]]&gt;0),Source[[#This Row],[NC XLST FTES]]*525/(437.5*Source[[#This Row],[FTEF]]),0)</f>
        <v>0</v>
      </c>
      <c r="AN2151">
        <f>IF(Source[[#This Row],[Credit_Noncredit]]="Credit",Source[[#This Row],[Census Enrollment]],Source[[#This Row],[Noncredit Avg. Attendance]])</f>
        <v>2</v>
      </c>
    </row>
    <row r="2152" spans="1:40" x14ac:dyDescent="0.25">
      <c r="A2152" t="s">
        <v>4581</v>
      </c>
      <c r="B2152" t="s">
        <v>886</v>
      </c>
      <c r="C2152" t="s">
        <v>632</v>
      </c>
      <c r="D2152" t="s">
        <v>1475</v>
      </c>
      <c r="E2152" s="4">
        <v>37315</v>
      </c>
      <c r="F2152" s="4" t="s">
        <v>1502</v>
      </c>
      <c r="G2152" s="4" t="s">
        <v>3841</v>
      </c>
      <c r="H2152" t="str">
        <f>CONCATENATE(Source[[#This Row],[Subject]],TRIM(Source[[#This Row],[Course]]))</f>
        <v>PE276B</v>
      </c>
      <c r="I2152" t="str">
        <f>VLOOKUP(Source[[#This Row],[SubjCrse]],'Courses and Categories'!$E$2:$G$1816,3,FALSE)</f>
        <v>Credit PE/Dance Activity</v>
      </c>
      <c r="J2152">
        <v>2</v>
      </c>
      <c r="K2152" t="s">
        <v>3842</v>
      </c>
      <c r="L2152" t="s">
        <v>39</v>
      </c>
      <c r="M2152" t="s">
        <v>1063</v>
      </c>
      <c r="N2152" t="s">
        <v>59</v>
      </c>
      <c r="O2152">
        <v>1110</v>
      </c>
      <c r="P2152">
        <v>1200</v>
      </c>
      <c r="Q2152" t="s">
        <v>675</v>
      </c>
      <c r="R2152">
        <v>205</v>
      </c>
      <c r="S2152" t="s">
        <v>134</v>
      </c>
      <c r="T2152">
        <v>1</v>
      </c>
      <c r="U2152" s="1">
        <v>43479</v>
      </c>
      <c r="V2152" s="1">
        <v>43607</v>
      </c>
      <c r="W2152" t="s">
        <v>1507</v>
      </c>
      <c r="X2152" t="s">
        <v>1929</v>
      </c>
      <c r="Y2152">
        <v>1</v>
      </c>
      <c r="Z2152">
        <v>1</v>
      </c>
      <c r="AA2152">
        <v>15</v>
      </c>
      <c r="AB2152">
        <v>6.6666999999999996</v>
      </c>
      <c r="AC2152" t="s">
        <v>3671</v>
      </c>
      <c r="AD2152">
        <f>IF(ISBLANK(Source[[#This Row],[CrosslistID]]),1,1/COUNTIFS(Source[CrosslistID],Source[[#This Row],[CrosslistID]],Source[TermDesc],Source[[#This Row],[TermDesc]]))</f>
        <v>0.5</v>
      </c>
      <c r="AE2152">
        <v>20</v>
      </c>
      <c r="AF2152">
        <v>35</v>
      </c>
      <c r="AG2152">
        <v>57.142899999999997</v>
      </c>
      <c r="AH2152">
        <v>57.142899999999997</v>
      </c>
      <c r="AI2152">
        <v>6.7000000000000004E-2</v>
      </c>
      <c r="AJ2152">
        <v>6.7000000000000004E-2</v>
      </c>
      <c r="AK2152">
        <v>0</v>
      </c>
      <c r="AL21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52">
        <f>IF(AND(Source[[#This Row],[Credit_Noncredit]]="Noncredit",Source[[#This Row],[FTEF]]&gt;0),Source[[#This Row],[NC XLST FTES]]*525/(437.5*Source[[#This Row],[FTEF]]),0)</f>
        <v>0</v>
      </c>
      <c r="AN2152">
        <f>IF(Source[[#This Row],[Credit_Noncredit]]="Credit",Source[[#This Row],[Census Enrollment]],Source[[#This Row],[Noncredit Avg. Attendance]])</f>
        <v>1</v>
      </c>
    </row>
    <row r="2153" spans="1:40" x14ac:dyDescent="0.25">
      <c r="A2153" t="s">
        <v>4581</v>
      </c>
      <c r="B2153" t="s">
        <v>886</v>
      </c>
      <c r="C2153" t="s">
        <v>632</v>
      </c>
      <c r="D2153" t="s">
        <v>1475</v>
      </c>
      <c r="E2153" s="4">
        <v>39302</v>
      </c>
      <c r="F2153" s="4" t="s">
        <v>1620</v>
      </c>
      <c r="G2153" s="4">
        <v>61</v>
      </c>
      <c r="H2153" t="str">
        <f>CONCATENATE(Source[[#This Row],[Subject]],TRIM(Source[[#This Row],[Course]]))</f>
        <v>PE A61</v>
      </c>
      <c r="I2153" t="str">
        <f>VLOOKUP(Source[[#This Row],[SubjCrse]],'Courses and Categories'!$E$2:$G$1816,3,FALSE)</f>
        <v>Credit Athletics</v>
      </c>
      <c r="J2153">
        <v>1</v>
      </c>
      <c r="K2153" t="s">
        <v>5433</v>
      </c>
      <c r="L2153" t="s">
        <v>39</v>
      </c>
      <c r="M2153" t="s">
        <v>1063</v>
      </c>
      <c r="N2153" t="s">
        <v>1338</v>
      </c>
      <c r="O2153" t="s">
        <v>1338</v>
      </c>
      <c r="P2153" t="s">
        <v>1338</v>
      </c>
      <c r="Q2153" t="s">
        <v>5434</v>
      </c>
      <c r="R2153" t="s">
        <v>5435</v>
      </c>
      <c r="S2153" t="s">
        <v>134</v>
      </c>
      <c r="T2153">
        <v>1</v>
      </c>
      <c r="U2153" s="1">
        <v>43479</v>
      </c>
      <c r="V2153" s="1">
        <v>43607</v>
      </c>
      <c r="W2153" t="s">
        <v>5436</v>
      </c>
      <c r="X2153" t="s">
        <v>46</v>
      </c>
      <c r="Y2153">
        <v>11</v>
      </c>
      <c r="Z2153">
        <v>10</v>
      </c>
      <c r="AA2153">
        <v>20</v>
      </c>
      <c r="AB2153">
        <v>50</v>
      </c>
      <c r="AD2153">
        <f>IF(ISBLANK(Source[[#This Row],[CrosslistID]]),1,1/COUNTIFS(Source[CrosslistID],Source[[#This Row],[CrosslistID]],Source[TermDesc],Source[[#This Row],[TermDesc]]))</f>
        <v>1</v>
      </c>
      <c r="AG2153">
        <v>0</v>
      </c>
      <c r="AH2153">
        <v>50</v>
      </c>
      <c r="AI2153">
        <v>1.68</v>
      </c>
      <c r="AJ2153">
        <v>1.8686</v>
      </c>
      <c r="AK2153">
        <v>0.4</v>
      </c>
      <c r="AL21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53">
        <f>IF(AND(Source[[#This Row],[Credit_Noncredit]]="Noncredit",Source[[#This Row],[FTEF]]&gt;0),Source[[#This Row],[NC XLST FTES]]*525/(437.5*Source[[#This Row],[FTEF]]),0)</f>
        <v>0</v>
      </c>
      <c r="AN2153">
        <f>IF(Source[[#This Row],[Credit_Noncredit]]="Credit",Source[[#This Row],[Census Enrollment]],Source[[#This Row],[Noncredit Avg. Attendance]])</f>
        <v>11</v>
      </c>
    </row>
    <row r="2154" spans="1:40" x14ac:dyDescent="0.25">
      <c r="A2154" t="s">
        <v>4581</v>
      </c>
      <c r="B2154" t="s">
        <v>886</v>
      </c>
      <c r="C2154" t="s">
        <v>632</v>
      </c>
      <c r="D2154" t="s">
        <v>1475</v>
      </c>
      <c r="E2154" s="4">
        <v>33548</v>
      </c>
      <c r="F2154" s="4" t="s">
        <v>1620</v>
      </c>
      <c r="G2154" s="4">
        <v>62</v>
      </c>
      <c r="H2154" t="str">
        <f>CONCATENATE(Source[[#This Row],[Subject]],TRIM(Source[[#This Row],[Course]]))</f>
        <v>PE A62</v>
      </c>
      <c r="I2154" t="str">
        <f>VLOOKUP(Source[[#This Row],[SubjCrse]],'Courses and Categories'!$E$2:$G$1816,3,FALSE)</f>
        <v>Credit Athletics</v>
      </c>
      <c r="J2154">
        <v>1</v>
      </c>
      <c r="K2154" t="s">
        <v>5437</v>
      </c>
      <c r="L2154" t="s">
        <v>39</v>
      </c>
      <c r="M2154" t="s">
        <v>1063</v>
      </c>
      <c r="N2154" t="s">
        <v>293</v>
      </c>
      <c r="O2154" t="s">
        <v>1995</v>
      </c>
      <c r="P2154" t="s">
        <v>1983</v>
      </c>
      <c r="Q2154" t="s">
        <v>1534</v>
      </c>
      <c r="R2154" t="s">
        <v>3822</v>
      </c>
      <c r="S2154" t="s">
        <v>134</v>
      </c>
      <c r="T2154">
        <v>1</v>
      </c>
      <c r="U2154" s="1">
        <v>43479</v>
      </c>
      <c r="V2154" s="1">
        <v>43607</v>
      </c>
      <c r="W2154" t="s">
        <v>3863</v>
      </c>
      <c r="X2154" t="s">
        <v>1929</v>
      </c>
      <c r="Y2154">
        <v>22</v>
      </c>
      <c r="Z2154">
        <v>22</v>
      </c>
      <c r="AA2154">
        <v>25</v>
      </c>
      <c r="AB2154">
        <v>88</v>
      </c>
      <c r="AD2154">
        <f>IF(ISBLANK(Source[[#This Row],[CrosslistID]]),1,1/COUNTIFS(Source[CrosslistID],Source[[#This Row],[CrosslistID]],Source[TermDesc],Source[[#This Row],[TermDesc]]))</f>
        <v>1</v>
      </c>
      <c r="AG2154">
        <v>0</v>
      </c>
      <c r="AH2154">
        <v>88</v>
      </c>
      <c r="AI2154">
        <v>7</v>
      </c>
      <c r="AJ2154">
        <v>7.3333000000000004</v>
      </c>
      <c r="AK2154">
        <v>0.8</v>
      </c>
      <c r="AL21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54">
        <f>IF(AND(Source[[#This Row],[Credit_Noncredit]]="Noncredit",Source[[#This Row],[FTEF]]&gt;0),Source[[#This Row],[NC XLST FTES]]*525/(437.5*Source[[#This Row],[FTEF]]),0)</f>
        <v>0</v>
      </c>
      <c r="AN2154">
        <f>IF(Source[[#This Row],[Credit_Noncredit]]="Credit",Source[[#This Row],[Census Enrollment]],Source[[#This Row],[Noncredit Avg. Attendance]])</f>
        <v>22</v>
      </c>
    </row>
    <row r="2155" spans="1:40" x14ac:dyDescent="0.25">
      <c r="A2155" t="s">
        <v>4581</v>
      </c>
      <c r="B2155" t="s">
        <v>886</v>
      </c>
      <c r="C2155" t="s">
        <v>632</v>
      </c>
      <c r="D2155" t="s">
        <v>1475</v>
      </c>
      <c r="E2155" s="4">
        <v>37849</v>
      </c>
      <c r="F2155" s="4" t="s">
        <v>1620</v>
      </c>
      <c r="G2155" s="4">
        <v>63</v>
      </c>
      <c r="H2155" t="str">
        <f>CONCATENATE(Source[[#This Row],[Subject]],TRIM(Source[[#This Row],[Course]]))</f>
        <v>PE A63</v>
      </c>
      <c r="I2155" t="str">
        <f>VLOOKUP(Source[[#This Row],[SubjCrse]],'Courses and Categories'!$E$2:$G$1816,3,FALSE)</f>
        <v>Credit Athletics</v>
      </c>
      <c r="J2155">
        <v>1</v>
      </c>
      <c r="K2155" t="s">
        <v>5438</v>
      </c>
      <c r="L2155" t="s">
        <v>39</v>
      </c>
      <c r="M2155" t="s">
        <v>1063</v>
      </c>
      <c r="N2155" t="s">
        <v>195</v>
      </c>
      <c r="O2155">
        <v>1310</v>
      </c>
      <c r="P2155">
        <v>1500</v>
      </c>
      <c r="Q2155" t="s">
        <v>675</v>
      </c>
      <c r="R2155" t="s">
        <v>1572</v>
      </c>
      <c r="S2155" t="s">
        <v>134</v>
      </c>
      <c r="T2155">
        <v>1</v>
      </c>
      <c r="U2155" s="1">
        <v>43479</v>
      </c>
      <c r="V2155" s="1">
        <v>43607</v>
      </c>
      <c r="W2155" t="s">
        <v>1573</v>
      </c>
      <c r="X2155" t="s">
        <v>46</v>
      </c>
      <c r="Y2155">
        <v>14</v>
      </c>
      <c r="Z2155">
        <v>11</v>
      </c>
      <c r="AA2155">
        <v>40</v>
      </c>
      <c r="AB2155">
        <v>27.5</v>
      </c>
      <c r="AD2155">
        <f>IF(ISBLANK(Source[[#This Row],[CrosslistID]]),1,1/COUNTIFS(Source[CrosslistID],Source[[#This Row],[CrosslistID]],Source[TermDesc],Source[[#This Row],[TermDesc]]))</f>
        <v>1</v>
      </c>
      <c r="AG2155">
        <v>0</v>
      </c>
      <c r="AH2155">
        <v>27.5</v>
      </c>
      <c r="AI2155">
        <v>3.2879999999999998</v>
      </c>
      <c r="AJ2155">
        <v>3.2879999999999998</v>
      </c>
      <c r="AK2155">
        <v>0.47</v>
      </c>
      <c r="AL21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55">
        <f>IF(AND(Source[[#This Row],[Credit_Noncredit]]="Noncredit",Source[[#This Row],[FTEF]]&gt;0),Source[[#This Row],[NC XLST FTES]]*525/(437.5*Source[[#This Row],[FTEF]]),0)</f>
        <v>0</v>
      </c>
      <c r="AN2155">
        <f>IF(Source[[#This Row],[Credit_Noncredit]]="Credit",Source[[#This Row],[Census Enrollment]],Source[[#This Row],[Noncredit Avg. Attendance]])</f>
        <v>14</v>
      </c>
    </row>
    <row r="2156" spans="1:40" x14ac:dyDescent="0.25">
      <c r="A2156" t="s">
        <v>4581</v>
      </c>
      <c r="B2156" t="s">
        <v>886</v>
      </c>
      <c r="C2156" t="s">
        <v>632</v>
      </c>
      <c r="D2156" t="s">
        <v>1475</v>
      </c>
      <c r="E2156" s="4">
        <v>35746</v>
      </c>
      <c r="F2156" s="4" t="s">
        <v>1620</v>
      </c>
      <c r="G2156" s="4">
        <v>66</v>
      </c>
      <c r="H2156" t="str">
        <f>CONCATENATE(Source[[#This Row],[Subject]],TRIM(Source[[#This Row],[Course]]))</f>
        <v>PE A66</v>
      </c>
      <c r="I2156" t="str">
        <f>VLOOKUP(Source[[#This Row],[SubjCrse]],'Courses and Categories'!$E$2:$G$1816,3,FALSE)</f>
        <v>Credit Athletics</v>
      </c>
      <c r="J2156">
        <v>1</v>
      </c>
      <c r="K2156" t="s">
        <v>5439</v>
      </c>
      <c r="L2156" t="s">
        <v>39</v>
      </c>
      <c r="M2156" t="s">
        <v>1063</v>
      </c>
      <c r="N2156" t="s">
        <v>293</v>
      </c>
      <c r="O2156" t="s">
        <v>1995</v>
      </c>
      <c r="P2156" t="s">
        <v>1983</v>
      </c>
      <c r="Q2156" t="s">
        <v>1534</v>
      </c>
      <c r="R2156" t="s">
        <v>1535</v>
      </c>
      <c r="S2156" t="s">
        <v>134</v>
      </c>
      <c r="T2156">
        <v>1</v>
      </c>
      <c r="U2156" s="1">
        <v>43479</v>
      </c>
      <c r="V2156" s="1">
        <v>43607</v>
      </c>
      <c r="W2156" t="s">
        <v>5440</v>
      </c>
      <c r="X2156" t="s">
        <v>46</v>
      </c>
      <c r="Y2156">
        <v>14</v>
      </c>
      <c r="Z2156">
        <v>13</v>
      </c>
      <c r="AA2156">
        <v>20</v>
      </c>
      <c r="AB2156">
        <v>65</v>
      </c>
      <c r="AD2156">
        <f>IF(ISBLANK(Source[[#This Row],[CrosslistID]]),1,1/COUNTIFS(Source[CrosslistID],Source[[#This Row],[CrosslistID]],Source[TermDesc],Source[[#This Row],[TermDesc]]))</f>
        <v>1</v>
      </c>
      <c r="AG2156">
        <v>0</v>
      </c>
      <c r="AH2156">
        <v>65</v>
      </c>
      <c r="AI2156">
        <v>2.6339999999999999</v>
      </c>
      <c r="AJ2156">
        <v>2.6339999999999999</v>
      </c>
      <c r="AK2156">
        <v>0.9</v>
      </c>
      <c r="AL21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56">
        <f>IF(AND(Source[[#This Row],[Credit_Noncredit]]="Noncredit",Source[[#This Row],[FTEF]]&gt;0),Source[[#This Row],[NC XLST FTES]]*525/(437.5*Source[[#This Row],[FTEF]]),0)</f>
        <v>0</v>
      </c>
      <c r="AN2156">
        <f>IF(Source[[#This Row],[Credit_Noncredit]]="Credit",Source[[#This Row],[Census Enrollment]],Source[[#This Row],[Noncredit Avg. Attendance]])</f>
        <v>14</v>
      </c>
    </row>
    <row r="2157" spans="1:40" x14ac:dyDescent="0.25">
      <c r="A2157" t="s">
        <v>4581</v>
      </c>
      <c r="B2157" t="s">
        <v>886</v>
      </c>
      <c r="C2157" t="s">
        <v>632</v>
      </c>
      <c r="D2157" t="s">
        <v>1475</v>
      </c>
      <c r="E2157" s="4">
        <v>35897</v>
      </c>
      <c r="F2157" s="4" t="s">
        <v>1620</v>
      </c>
      <c r="G2157" s="4">
        <v>80</v>
      </c>
      <c r="H2157" t="str">
        <f>CONCATENATE(Source[[#This Row],[Subject]],TRIM(Source[[#This Row],[Course]]))</f>
        <v>PE A80</v>
      </c>
      <c r="I2157" t="str">
        <f>VLOOKUP(Source[[#This Row],[SubjCrse]],'Courses and Categories'!$E$2:$G$1816,3,FALSE)</f>
        <v>Credit Athletics</v>
      </c>
      <c r="J2157">
        <v>1</v>
      </c>
      <c r="K2157" t="s">
        <v>5441</v>
      </c>
      <c r="L2157" t="s">
        <v>39</v>
      </c>
      <c r="M2157" t="s">
        <v>1063</v>
      </c>
      <c r="N2157" t="s">
        <v>293</v>
      </c>
      <c r="O2157" t="s">
        <v>5080</v>
      </c>
      <c r="P2157" t="s">
        <v>780</v>
      </c>
      <c r="Q2157" t="s">
        <v>781</v>
      </c>
      <c r="S2157" t="s">
        <v>134</v>
      </c>
      <c r="T2157">
        <v>1</v>
      </c>
      <c r="U2157" s="1">
        <v>43479</v>
      </c>
      <c r="V2157" s="1">
        <v>43607</v>
      </c>
      <c r="W2157" t="s">
        <v>5442</v>
      </c>
      <c r="X2157" t="s">
        <v>46</v>
      </c>
      <c r="Y2157">
        <v>30</v>
      </c>
      <c r="Z2157">
        <v>29</v>
      </c>
      <c r="AA2157">
        <v>40</v>
      </c>
      <c r="AB2157">
        <v>72.5</v>
      </c>
      <c r="AD2157">
        <f>IF(ISBLANK(Source[[#This Row],[CrosslistID]]),1,1/COUNTIFS(Source[CrosslistID],Source[[#This Row],[CrosslistID]],Source[TermDesc],Source[[#This Row],[TermDesc]]))</f>
        <v>1</v>
      </c>
      <c r="AG2157">
        <v>0</v>
      </c>
      <c r="AH2157">
        <v>72.5</v>
      </c>
      <c r="AI2157">
        <v>0.96</v>
      </c>
      <c r="AJ2157">
        <v>1.28</v>
      </c>
      <c r="AK2157">
        <v>0.6</v>
      </c>
      <c r="AL21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57">
        <f>IF(AND(Source[[#This Row],[Credit_Noncredit]]="Noncredit",Source[[#This Row],[FTEF]]&gt;0),Source[[#This Row],[NC XLST FTES]]*525/(437.5*Source[[#This Row],[FTEF]]),0)</f>
        <v>0</v>
      </c>
      <c r="AN2157">
        <f>IF(Source[[#This Row],[Credit_Noncredit]]="Credit",Source[[#This Row],[Census Enrollment]],Source[[#This Row],[Noncredit Avg. Attendance]])</f>
        <v>30</v>
      </c>
    </row>
    <row r="2158" spans="1:40" x14ac:dyDescent="0.25">
      <c r="A2158" t="s">
        <v>4581</v>
      </c>
      <c r="B2158" t="s">
        <v>886</v>
      </c>
      <c r="C2158" t="s">
        <v>632</v>
      </c>
      <c r="D2158" t="s">
        <v>1475</v>
      </c>
      <c r="E2158" s="4">
        <v>39277</v>
      </c>
      <c r="F2158" s="4" t="s">
        <v>1620</v>
      </c>
      <c r="G2158" s="4">
        <v>88</v>
      </c>
      <c r="H2158" t="str">
        <f>CONCATENATE(Source[[#This Row],[Subject]],TRIM(Source[[#This Row],[Course]]))</f>
        <v>PE A88</v>
      </c>
      <c r="I2158" t="str">
        <f>VLOOKUP(Source[[#This Row],[SubjCrse]],'Courses and Categories'!$E$2:$G$1816,3,FALSE)</f>
        <v>Credit Athletics</v>
      </c>
      <c r="J2158">
        <v>1</v>
      </c>
      <c r="K2158" t="s">
        <v>5443</v>
      </c>
      <c r="L2158" t="s">
        <v>39</v>
      </c>
      <c r="M2158" t="s">
        <v>1063</v>
      </c>
      <c r="N2158" t="s">
        <v>293</v>
      </c>
      <c r="O2158" t="s">
        <v>1995</v>
      </c>
      <c r="P2158" t="s">
        <v>1983</v>
      </c>
      <c r="Q2158" t="s">
        <v>1534</v>
      </c>
      <c r="R2158" t="s">
        <v>1535</v>
      </c>
      <c r="S2158" t="s">
        <v>134</v>
      </c>
      <c r="T2158" t="s">
        <v>44</v>
      </c>
      <c r="U2158" s="1">
        <v>43479</v>
      </c>
      <c r="V2158" s="1">
        <v>43602</v>
      </c>
      <c r="W2158" t="s">
        <v>3852</v>
      </c>
      <c r="X2158" t="s">
        <v>905</v>
      </c>
      <c r="Y2158">
        <v>26</v>
      </c>
      <c r="Z2158">
        <v>24</v>
      </c>
      <c r="AA2158">
        <v>30</v>
      </c>
      <c r="AB2158">
        <v>80</v>
      </c>
      <c r="AD2158">
        <f>IF(ISBLANK(Source[[#This Row],[CrosslistID]]),1,1/COUNTIFS(Source[CrosslistID],Source[[#This Row],[CrosslistID]],Source[TermDesc],Source[[#This Row],[TermDesc]]))</f>
        <v>1</v>
      </c>
      <c r="AG2158">
        <v>0</v>
      </c>
      <c r="AH2158">
        <v>80</v>
      </c>
      <c r="AI2158">
        <v>8.0229999999999997</v>
      </c>
      <c r="AJ2158">
        <v>8.0229999999999997</v>
      </c>
      <c r="AK2158">
        <v>0.8</v>
      </c>
      <c r="AL21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58">
        <f>IF(AND(Source[[#This Row],[Credit_Noncredit]]="Noncredit",Source[[#This Row],[FTEF]]&gt;0),Source[[#This Row],[NC XLST FTES]]*525/(437.5*Source[[#This Row],[FTEF]]),0)</f>
        <v>0</v>
      </c>
      <c r="AN2158">
        <f>IF(Source[[#This Row],[Credit_Noncredit]]="Credit",Source[[#This Row],[Census Enrollment]],Source[[#This Row],[Noncredit Avg. Attendance]])</f>
        <v>26</v>
      </c>
    </row>
    <row r="2159" spans="1:40" x14ac:dyDescent="0.25">
      <c r="A2159" t="s">
        <v>4581</v>
      </c>
      <c r="B2159" t="s">
        <v>886</v>
      </c>
      <c r="C2159" t="s">
        <v>632</v>
      </c>
      <c r="D2159" t="s">
        <v>1475</v>
      </c>
      <c r="E2159" s="4">
        <v>37405</v>
      </c>
      <c r="F2159" s="4" t="s">
        <v>1620</v>
      </c>
      <c r="G2159" s="4">
        <v>96</v>
      </c>
      <c r="H2159" t="str">
        <f>CONCATENATE(Source[[#This Row],[Subject]],TRIM(Source[[#This Row],[Course]]))</f>
        <v>PE A96</v>
      </c>
      <c r="I2159" t="str">
        <f>VLOOKUP(Source[[#This Row],[SubjCrse]],'Courses and Categories'!$E$2:$G$1816,3,FALSE)</f>
        <v>Credit Athletics</v>
      </c>
      <c r="J2159">
        <v>1</v>
      </c>
      <c r="K2159" t="s">
        <v>1621</v>
      </c>
      <c r="L2159" t="s">
        <v>39</v>
      </c>
      <c r="M2159" t="s">
        <v>1063</v>
      </c>
      <c r="N2159" t="s">
        <v>42</v>
      </c>
      <c r="O2159" t="s">
        <v>42</v>
      </c>
      <c r="P2159" t="s">
        <v>42</v>
      </c>
      <c r="Q2159" t="s">
        <v>42</v>
      </c>
      <c r="S2159" t="s">
        <v>134</v>
      </c>
      <c r="T2159" t="s">
        <v>44</v>
      </c>
      <c r="U2159" s="1">
        <v>43468</v>
      </c>
      <c r="V2159" s="1">
        <v>43476</v>
      </c>
      <c r="W2159" t="s">
        <v>1512</v>
      </c>
      <c r="X2159" t="s">
        <v>46</v>
      </c>
      <c r="Y2159">
        <v>23</v>
      </c>
      <c r="Z2159">
        <v>20</v>
      </c>
      <c r="AA2159">
        <v>20</v>
      </c>
      <c r="AB2159">
        <v>100</v>
      </c>
      <c r="AD2159">
        <f>IF(ISBLANK(Source[[#This Row],[CrosslistID]]),1,1/COUNTIFS(Source[CrosslistID],Source[[#This Row],[CrosslistID]],Source[TermDesc],Source[[#This Row],[TermDesc]]))</f>
        <v>1</v>
      </c>
      <c r="AG2159">
        <v>0</v>
      </c>
      <c r="AH2159">
        <v>100</v>
      </c>
      <c r="AI2159">
        <v>0.90500000000000003</v>
      </c>
      <c r="AJ2159">
        <v>1.0003</v>
      </c>
      <c r="AK2159">
        <v>7.4999999999999997E-2</v>
      </c>
      <c r="AL21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59">
        <f>IF(AND(Source[[#This Row],[Credit_Noncredit]]="Noncredit",Source[[#This Row],[FTEF]]&gt;0),Source[[#This Row],[NC XLST FTES]]*525/(437.5*Source[[#This Row],[FTEF]]),0)</f>
        <v>0</v>
      </c>
      <c r="AN2159">
        <f>IF(Source[[#This Row],[Credit_Noncredit]]="Credit",Source[[#This Row],[Census Enrollment]],Source[[#This Row],[Noncredit Avg. Attendance]])</f>
        <v>23</v>
      </c>
    </row>
    <row r="2160" spans="1:40" x14ac:dyDescent="0.25">
      <c r="A2160" t="s">
        <v>4581</v>
      </c>
      <c r="B2160" t="s">
        <v>886</v>
      </c>
      <c r="C2160" t="s">
        <v>632</v>
      </c>
      <c r="D2160" t="s">
        <v>1475</v>
      </c>
      <c r="E2160" s="4">
        <v>37406</v>
      </c>
      <c r="F2160" s="4" t="s">
        <v>1620</v>
      </c>
      <c r="G2160" s="4">
        <v>97</v>
      </c>
      <c r="H2160" t="str">
        <f>CONCATENATE(Source[[#This Row],[Subject]],TRIM(Source[[#This Row],[Course]]))</f>
        <v>PE A97</v>
      </c>
      <c r="I2160" t="str">
        <f>VLOOKUP(Source[[#This Row],[SubjCrse]],'Courses and Categories'!$E$2:$G$1816,3,FALSE)</f>
        <v>Credit Athletics</v>
      </c>
      <c r="J2160">
        <v>1</v>
      </c>
      <c r="K2160" t="s">
        <v>1622</v>
      </c>
      <c r="L2160" t="s">
        <v>39</v>
      </c>
      <c r="M2160" t="s">
        <v>1063</v>
      </c>
      <c r="N2160" t="s">
        <v>42</v>
      </c>
      <c r="O2160" t="s">
        <v>42</v>
      </c>
      <c r="P2160" t="s">
        <v>42</v>
      </c>
      <c r="Q2160" t="s">
        <v>675</v>
      </c>
      <c r="R2160" t="s">
        <v>3031</v>
      </c>
      <c r="S2160" t="s">
        <v>134</v>
      </c>
      <c r="T2160">
        <v>1</v>
      </c>
      <c r="U2160" s="1">
        <v>43479</v>
      </c>
      <c r="V2160" s="1">
        <v>43607</v>
      </c>
      <c r="W2160" t="s">
        <v>66</v>
      </c>
      <c r="X2160" t="s">
        <v>46</v>
      </c>
      <c r="Y2160">
        <v>15</v>
      </c>
      <c r="Z2160">
        <v>14</v>
      </c>
      <c r="AA2160">
        <v>20</v>
      </c>
      <c r="AB2160">
        <v>70</v>
      </c>
      <c r="AD2160">
        <f>IF(ISBLANK(Source[[#This Row],[CrosslistID]]),1,1/COUNTIFS(Source[CrosslistID],Source[[#This Row],[CrosslistID]],Source[TermDesc],Source[[#This Row],[TermDesc]]))</f>
        <v>1</v>
      </c>
      <c r="AG2160">
        <v>0</v>
      </c>
      <c r="AH2160">
        <v>70</v>
      </c>
      <c r="AI2160">
        <v>0.872</v>
      </c>
      <c r="AJ2160">
        <v>0.872</v>
      </c>
      <c r="AK2160">
        <v>0.10050000000000001</v>
      </c>
      <c r="AL21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60">
        <f>IF(AND(Source[[#This Row],[Credit_Noncredit]]="Noncredit",Source[[#This Row],[FTEF]]&gt;0),Source[[#This Row],[NC XLST FTES]]*525/(437.5*Source[[#This Row],[FTEF]]),0)</f>
        <v>0</v>
      </c>
      <c r="AN2160">
        <f>IF(Source[[#This Row],[Credit_Noncredit]]="Credit",Source[[#This Row],[Census Enrollment]],Source[[#This Row],[Noncredit Avg. Attendance]])</f>
        <v>15</v>
      </c>
    </row>
    <row r="2161" spans="1:40" x14ac:dyDescent="0.25">
      <c r="A2161" t="s">
        <v>4581</v>
      </c>
      <c r="B2161" t="s">
        <v>886</v>
      </c>
      <c r="C2161" t="s">
        <v>632</v>
      </c>
      <c r="D2161" t="s">
        <v>1475</v>
      </c>
      <c r="E2161" s="4">
        <v>38377</v>
      </c>
      <c r="F2161" s="4" t="s">
        <v>1620</v>
      </c>
      <c r="G2161" s="4">
        <v>97</v>
      </c>
      <c r="H2161" t="str">
        <f>CONCATENATE(Source[[#This Row],[Subject]],TRIM(Source[[#This Row],[Course]]))</f>
        <v>PE A97</v>
      </c>
      <c r="I2161" t="str">
        <f>VLOOKUP(Source[[#This Row],[SubjCrse]],'Courses and Categories'!$E$2:$G$1816,3,FALSE)</f>
        <v>Credit Athletics</v>
      </c>
      <c r="J2161">
        <v>2</v>
      </c>
      <c r="K2161" t="s">
        <v>1622</v>
      </c>
      <c r="L2161" t="s">
        <v>39</v>
      </c>
      <c r="M2161" t="s">
        <v>1063</v>
      </c>
      <c r="N2161" t="s">
        <v>781</v>
      </c>
      <c r="O2161" t="s">
        <v>781</v>
      </c>
      <c r="P2161" t="s">
        <v>781</v>
      </c>
      <c r="Q2161" t="s">
        <v>781</v>
      </c>
      <c r="S2161" t="s">
        <v>134</v>
      </c>
      <c r="T2161">
        <v>1</v>
      </c>
      <c r="U2161" s="1">
        <v>43479</v>
      </c>
      <c r="V2161" s="1">
        <v>43607</v>
      </c>
      <c r="W2161" t="s">
        <v>1626</v>
      </c>
      <c r="X2161" t="s">
        <v>46</v>
      </c>
      <c r="Y2161">
        <v>9</v>
      </c>
      <c r="Z2161">
        <v>9</v>
      </c>
      <c r="AA2161">
        <v>20</v>
      </c>
      <c r="AB2161">
        <v>45</v>
      </c>
      <c r="AD2161">
        <f>IF(ISBLANK(Source[[#This Row],[CrosslistID]]),1,1/COUNTIFS(Source[CrosslistID],Source[[#This Row],[CrosslistID]],Source[TermDesc],Source[[#This Row],[TermDesc]]))</f>
        <v>1</v>
      </c>
      <c r="AG2161">
        <v>0</v>
      </c>
      <c r="AH2161">
        <v>45</v>
      </c>
      <c r="AI2161">
        <v>0.76200000000000001</v>
      </c>
      <c r="AJ2161">
        <v>0.85719999999999996</v>
      </c>
      <c r="AK2161">
        <v>0.2</v>
      </c>
      <c r="AL21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61">
        <f>IF(AND(Source[[#This Row],[Credit_Noncredit]]="Noncredit",Source[[#This Row],[FTEF]]&gt;0),Source[[#This Row],[NC XLST FTES]]*525/(437.5*Source[[#This Row],[FTEF]]),0)</f>
        <v>0</v>
      </c>
      <c r="AN2161">
        <f>IF(Source[[#This Row],[Credit_Noncredit]]="Credit",Source[[#This Row],[Census Enrollment]],Source[[#This Row],[Noncredit Avg. Attendance]])</f>
        <v>9</v>
      </c>
    </row>
    <row r="2162" spans="1:40" x14ac:dyDescent="0.25">
      <c r="A2162" t="s">
        <v>4581</v>
      </c>
      <c r="B2162" t="s">
        <v>886</v>
      </c>
      <c r="C2162" t="s">
        <v>632</v>
      </c>
      <c r="D2162" t="s">
        <v>1475</v>
      </c>
      <c r="E2162" s="4">
        <v>37407</v>
      </c>
      <c r="F2162" s="4" t="s">
        <v>1620</v>
      </c>
      <c r="G2162" s="4">
        <v>98</v>
      </c>
      <c r="H2162" t="str">
        <f>CONCATENATE(Source[[#This Row],[Subject]],TRIM(Source[[#This Row],[Course]]))</f>
        <v>PE A98</v>
      </c>
      <c r="I2162" t="str">
        <f>VLOOKUP(Source[[#This Row],[SubjCrse]],'Courses and Categories'!$E$2:$G$1816,3,FALSE)</f>
        <v>Credit Athletics</v>
      </c>
      <c r="J2162">
        <v>1</v>
      </c>
      <c r="K2162" t="s">
        <v>5444</v>
      </c>
      <c r="L2162" t="s">
        <v>39</v>
      </c>
      <c r="M2162" t="s">
        <v>1063</v>
      </c>
      <c r="N2162" t="s">
        <v>781</v>
      </c>
      <c r="O2162" t="s">
        <v>781</v>
      </c>
      <c r="P2162" t="s">
        <v>781</v>
      </c>
      <c r="Q2162" t="s">
        <v>781</v>
      </c>
      <c r="S2162" t="s">
        <v>134</v>
      </c>
      <c r="T2162">
        <v>1</v>
      </c>
      <c r="U2162" s="1">
        <v>43479</v>
      </c>
      <c r="V2162" s="1">
        <v>43607</v>
      </c>
      <c r="W2162" t="s">
        <v>1569</v>
      </c>
      <c r="X2162" t="s">
        <v>46</v>
      </c>
      <c r="Y2162">
        <v>62</v>
      </c>
      <c r="Z2162">
        <v>54</v>
      </c>
      <c r="AA2162">
        <v>50</v>
      </c>
      <c r="AB2162">
        <v>108</v>
      </c>
      <c r="AD2162">
        <f>IF(ISBLANK(Source[[#This Row],[CrosslistID]]),1,1/COUNTIFS(Source[CrosslistID],Source[[#This Row],[CrosslistID]],Source[TermDesc],Source[[#This Row],[TermDesc]]))</f>
        <v>1</v>
      </c>
      <c r="AG2162">
        <v>0</v>
      </c>
      <c r="AH2162">
        <v>108</v>
      </c>
      <c r="AI2162">
        <v>6.8689999999999998</v>
      </c>
      <c r="AJ2162">
        <v>7.2766000000000002</v>
      </c>
      <c r="AK2162">
        <v>0.4</v>
      </c>
      <c r="AL21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62">
        <f>IF(AND(Source[[#This Row],[Credit_Noncredit]]="Noncredit",Source[[#This Row],[FTEF]]&gt;0),Source[[#This Row],[NC XLST FTES]]*525/(437.5*Source[[#This Row],[FTEF]]),0)</f>
        <v>0</v>
      </c>
      <c r="AN2162">
        <f>IF(Source[[#This Row],[Credit_Noncredit]]="Credit",Source[[#This Row],[Census Enrollment]],Source[[#This Row],[Noncredit Avg. Attendance]])</f>
        <v>62</v>
      </c>
    </row>
    <row r="2163" spans="1:40" x14ac:dyDescent="0.25">
      <c r="A2163" t="s">
        <v>4581</v>
      </c>
      <c r="B2163" t="s">
        <v>886</v>
      </c>
      <c r="C2163" t="s">
        <v>632</v>
      </c>
      <c r="D2163" t="s">
        <v>1475</v>
      </c>
      <c r="E2163" s="4">
        <v>37408</v>
      </c>
      <c r="F2163" s="4" t="s">
        <v>1620</v>
      </c>
      <c r="G2163" s="4">
        <v>98</v>
      </c>
      <c r="H2163" t="str">
        <f>CONCATENATE(Source[[#This Row],[Subject]],TRIM(Source[[#This Row],[Course]]))</f>
        <v>PE A98</v>
      </c>
      <c r="I2163" t="str">
        <f>VLOOKUP(Source[[#This Row],[SubjCrse]],'Courses and Categories'!$E$2:$G$1816,3,FALSE)</f>
        <v>Credit Athletics</v>
      </c>
      <c r="J2163">
        <v>2</v>
      </c>
      <c r="K2163" t="s">
        <v>5444</v>
      </c>
      <c r="L2163" t="s">
        <v>39</v>
      </c>
      <c r="M2163" t="s">
        <v>1063</v>
      </c>
      <c r="N2163" t="s">
        <v>781</v>
      </c>
      <c r="O2163" t="s">
        <v>781</v>
      </c>
      <c r="P2163" t="s">
        <v>781</v>
      </c>
      <c r="Q2163" t="s">
        <v>781</v>
      </c>
      <c r="S2163" t="s">
        <v>134</v>
      </c>
      <c r="T2163">
        <v>1</v>
      </c>
      <c r="U2163" s="1">
        <v>43479</v>
      </c>
      <c r="V2163" s="1">
        <v>43607</v>
      </c>
      <c r="W2163" t="s">
        <v>1566</v>
      </c>
      <c r="X2163" t="s">
        <v>46</v>
      </c>
      <c r="Y2163">
        <v>35</v>
      </c>
      <c r="Z2163">
        <v>31</v>
      </c>
      <c r="AA2163">
        <v>40</v>
      </c>
      <c r="AB2163">
        <v>77.5</v>
      </c>
      <c r="AD2163">
        <f>IF(ISBLANK(Source[[#This Row],[CrosslistID]]),1,1/COUNTIFS(Source[CrosslistID],Source[[#This Row],[CrosslistID]],Source[TermDesc],Source[[#This Row],[TermDesc]]))</f>
        <v>1</v>
      </c>
      <c r="AG2163">
        <v>0</v>
      </c>
      <c r="AH2163">
        <v>77.5</v>
      </c>
      <c r="AI2163">
        <v>4.9240000000000004</v>
      </c>
      <c r="AJ2163">
        <v>5.2668999999999997</v>
      </c>
      <c r="AK2163">
        <v>0.40100000000000002</v>
      </c>
      <c r="AL21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63">
        <f>IF(AND(Source[[#This Row],[Credit_Noncredit]]="Noncredit",Source[[#This Row],[FTEF]]&gt;0),Source[[#This Row],[NC XLST FTES]]*525/(437.5*Source[[#This Row],[FTEF]]),0)</f>
        <v>0</v>
      </c>
      <c r="AN2163">
        <f>IF(Source[[#This Row],[Credit_Noncredit]]="Credit",Source[[#This Row],[Census Enrollment]],Source[[#This Row],[Noncredit Avg. Attendance]])</f>
        <v>35</v>
      </c>
    </row>
    <row r="2164" spans="1:40" x14ac:dyDescent="0.25">
      <c r="A2164" t="s">
        <v>4581</v>
      </c>
      <c r="B2164" t="s">
        <v>886</v>
      </c>
      <c r="C2164" t="s">
        <v>632</v>
      </c>
      <c r="D2164" t="s">
        <v>1475</v>
      </c>
      <c r="E2164" s="4">
        <v>37409</v>
      </c>
      <c r="F2164" s="4" t="s">
        <v>1620</v>
      </c>
      <c r="G2164" s="4">
        <v>98</v>
      </c>
      <c r="H2164" t="str">
        <f>CONCATENATE(Source[[#This Row],[Subject]],TRIM(Source[[#This Row],[Course]]))</f>
        <v>PE A98</v>
      </c>
      <c r="I2164" t="str">
        <f>VLOOKUP(Source[[#This Row],[SubjCrse]],'Courses and Categories'!$E$2:$G$1816,3,FALSE)</f>
        <v>Credit Athletics</v>
      </c>
      <c r="J2164">
        <v>3</v>
      </c>
      <c r="K2164" t="s">
        <v>5444</v>
      </c>
      <c r="L2164" t="s">
        <v>39</v>
      </c>
      <c r="M2164" t="s">
        <v>1063</v>
      </c>
      <c r="N2164" t="s">
        <v>42</v>
      </c>
      <c r="O2164" t="s">
        <v>42</v>
      </c>
      <c r="P2164" t="s">
        <v>42</v>
      </c>
      <c r="Q2164" t="s">
        <v>42</v>
      </c>
      <c r="S2164" t="s">
        <v>134</v>
      </c>
      <c r="T2164">
        <v>1</v>
      </c>
      <c r="U2164" s="1">
        <v>43479</v>
      </c>
      <c r="V2164" s="1">
        <v>43607</v>
      </c>
      <c r="W2164" t="s">
        <v>3700</v>
      </c>
      <c r="X2164" t="s">
        <v>46</v>
      </c>
      <c r="Y2164">
        <v>34</v>
      </c>
      <c r="Z2164">
        <v>29</v>
      </c>
      <c r="AA2164">
        <v>40</v>
      </c>
      <c r="AB2164">
        <v>72.5</v>
      </c>
      <c r="AD2164">
        <f>IF(ISBLANK(Source[[#This Row],[CrosslistID]]),1,1/COUNTIFS(Source[CrosslistID],Source[[#This Row],[CrosslistID]],Source[TermDesc],Source[[#This Row],[TermDesc]]))</f>
        <v>1</v>
      </c>
      <c r="AG2164">
        <v>0</v>
      </c>
      <c r="AH2164">
        <v>72.5</v>
      </c>
      <c r="AI2164">
        <v>4.8</v>
      </c>
      <c r="AJ2164">
        <v>6</v>
      </c>
      <c r="AK2164">
        <v>0.2</v>
      </c>
      <c r="AL21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64">
        <f>IF(AND(Source[[#This Row],[Credit_Noncredit]]="Noncredit",Source[[#This Row],[FTEF]]&gt;0),Source[[#This Row],[NC XLST FTES]]*525/(437.5*Source[[#This Row],[FTEF]]),0)</f>
        <v>0</v>
      </c>
      <c r="AN2164">
        <f>IF(Source[[#This Row],[Credit_Noncredit]]="Credit",Source[[#This Row],[Census Enrollment]],Source[[#This Row],[Noncredit Avg. Attendance]])</f>
        <v>34</v>
      </c>
    </row>
    <row r="2165" spans="1:40" x14ac:dyDescent="0.25">
      <c r="A2165" t="s">
        <v>4581</v>
      </c>
      <c r="B2165" t="s">
        <v>886</v>
      </c>
      <c r="C2165" t="s">
        <v>632</v>
      </c>
      <c r="D2165" t="s">
        <v>1475</v>
      </c>
      <c r="E2165" s="4">
        <v>37968</v>
      </c>
      <c r="F2165" s="4" t="s">
        <v>1620</v>
      </c>
      <c r="G2165" s="4">
        <v>98</v>
      </c>
      <c r="H2165" t="str">
        <f>CONCATENATE(Source[[#This Row],[Subject]],TRIM(Source[[#This Row],[Course]]))</f>
        <v>PE A98</v>
      </c>
      <c r="I2165" t="str">
        <f>VLOOKUP(Source[[#This Row],[SubjCrse]],'Courses and Categories'!$E$2:$G$1816,3,FALSE)</f>
        <v>Credit Athletics</v>
      </c>
      <c r="J2165">
        <v>4</v>
      </c>
      <c r="K2165" t="s">
        <v>5444</v>
      </c>
      <c r="L2165" t="s">
        <v>39</v>
      </c>
      <c r="M2165" t="s">
        <v>1063</v>
      </c>
      <c r="N2165" t="s">
        <v>781</v>
      </c>
      <c r="O2165" t="s">
        <v>781</v>
      </c>
      <c r="P2165" t="s">
        <v>781</v>
      </c>
      <c r="Q2165" t="s">
        <v>781</v>
      </c>
      <c r="S2165" t="s">
        <v>134</v>
      </c>
      <c r="T2165">
        <v>1</v>
      </c>
      <c r="U2165" s="1">
        <v>43479</v>
      </c>
      <c r="V2165" s="1">
        <v>43607</v>
      </c>
      <c r="W2165" t="s">
        <v>5445</v>
      </c>
      <c r="X2165" t="s">
        <v>46</v>
      </c>
      <c r="Y2165">
        <v>33</v>
      </c>
      <c r="Z2165">
        <v>26</v>
      </c>
      <c r="AA2165">
        <v>40</v>
      </c>
      <c r="AB2165">
        <v>65</v>
      </c>
      <c r="AD2165">
        <f>IF(ISBLANK(Source[[#This Row],[CrosslistID]]),1,1/COUNTIFS(Source[CrosslistID],Source[[#This Row],[CrosslistID]],Source[TermDesc],Source[[#This Row],[TermDesc]]))</f>
        <v>1</v>
      </c>
      <c r="AG2165">
        <v>0</v>
      </c>
      <c r="AH2165">
        <v>65</v>
      </c>
      <c r="AI2165">
        <v>3.5329999999999999</v>
      </c>
      <c r="AJ2165">
        <v>4.3996000000000004</v>
      </c>
      <c r="AK2165">
        <v>0.6</v>
      </c>
      <c r="AL21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65">
        <f>IF(AND(Source[[#This Row],[Credit_Noncredit]]="Noncredit",Source[[#This Row],[FTEF]]&gt;0),Source[[#This Row],[NC XLST FTES]]*525/(437.5*Source[[#This Row],[FTEF]]),0)</f>
        <v>0</v>
      </c>
      <c r="AN2165">
        <f>IF(Source[[#This Row],[Credit_Noncredit]]="Credit",Source[[#This Row],[Census Enrollment]],Source[[#This Row],[Noncredit Avg. Attendance]])</f>
        <v>33</v>
      </c>
    </row>
    <row r="2166" spans="1:40" x14ac:dyDescent="0.25">
      <c r="A2166" t="s">
        <v>4581</v>
      </c>
      <c r="B2166" t="s">
        <v>886</v>
      </c>
      <c r="C2166" t="s">
        <v>775</v>
      </c>
      <c r="D2166" t="s">
        <v>1627</v>
      </c>
      <c r="E2166" s="4">
        <v>38419</v>
      </c>
      <c r="F2166" s="4" t="s">
        <v>1628</v>
      </c>
      <c r="G2166" s="4">
        <v>102</v>
      </c>
      <c r="H2166" t="str">
        <f>CONCATENATE(Source[[#This Row],[Subject]],TRIM(Source[[#This Row],[Course]]))</f>
        <v>AIRC102</v>
      </c>
      <c r="I2166" t="str">
        <f>VLOOKUP(Source[[#This Row],[SubjCrse]],'Courses and Categories'!$E$2:$G$1816,3,FALSE)</f>
        <v>Credit CTE</v>
      </c>
      <c r="J2166">
        <v>1</v>
      </c>
      <c r="K2166" t="s">
        <v>5446</v>
      </c>
      <c r="L2166" t="s">
        <v>39</v>
      </c>
      <c r="M2166" t="s">
        <v>1046</v>
      </c>
      <c r="N2166" t="s">
        <v>293</v>
      </c>
      <c r="O2166" t="s">
        <v>1630</v>
      </c>
      <c r="P2166" t="s">
        <v>431</v>
      </c>
      <c r="Q2166" t="s">
        <v>1631</v>
      </c>
      <c r="S2166" t="s">
        <v>1632</v>
      </c>
      <c r="T2166">
        <v>1</v>
      </c>
      <c r="U2166" s="1">
        <v>43479</v>
      </c>
      <c r="V2166" s="1">
        <v>43607</v>
      </c>
      <c r="W2166" t="s">
        <v>3872</v>
      </c>
      <c r="X2166" t="s">
        <v>1929</v>
      </c>
      <c r="Y2166">
        <v>26</v>
      </c>
      <c r="Z2166">
        <v>23</v>
      </c>
      <c r="AA2166">
        <v>25</v>
      </c>
      <c r="AB2166">
        <v>92</v>
      </c>
      <c r="AD2166">
        <f>IF(ISBLANK(Source[[#This Row],[CrosslistID]]),1,1/COUNTIFS(Source[CrosslistID],Source[[#This Row],[CrosslistID]],Source[TermDesc],Source[[#This Row],[TermDesc]]))</f>
        <v>1</v>
      </c>
      <c r="AG2166">
        <v>0</v>
      </c>
      <c r="AH2166">
        <v>92</v>
      </c>
      <c r="AI2166">
        <v>12.5</v>
      </c>
      <c r="AJ2166">
        <v>13</v>
      </c>
      <c r="AK2166">
        <v>0.83330000000000004</v>
      </c>
      <c r="AL21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66">
        <f>IF(AND(Source[[#This Row],[Credit_Noncredit]]="Noncredit",Source[[#This Row],[FTEF]]&gt;0),Source[[#This Row],[NC XLST FTES]]*525/(437.5*Source[[#This Row],[FTEF]]),0)</f>
        <v>0</v>
      </c>
      <c r="AN2166">
        <f>IF(Source[[#This Row],[Credit_Noncredit]]="Credit",Source[[#This Row],[Census Enrollment]],Source[[#This Row],[Noncredit Avg. Attendance]])</f>
        <v>26</v>
      </c>
    </row>
    <row r="2167" spans="1:40" x14ac:dyDescent="0.25">
      <c r="A2167" t="s">
        <v>4581</v>
      </c>
      <c r="B2167" t="s">
        <v>886</v>
      </c>
      <c r="C2167" t="s">
        <v>775</v>
      </c>
      <c r="D2167" t="s">
        <v>1627</v>
      </c>
      <c r="E2167" s="4">
        <v>37041</v>
      </c>
      <c r="F2167" s="4" t="s">
        <v>1628</v>
      </c>
      <c r="G2167" s="4">
        <v>103</v>
      </c>
      <c r="H2167" t="str">
        <f>CONCATENATE(Source[[#This Row],[Subject]],TRIM(Source[[#This Row],[Course]]))</f>
        <v>AIRC103</v>
      </c>
      <c r="I2167" t="str">
        <f>VLOOKUP(Source[[#This Row],[SubjCrse]],'Courses and Categories'!$E$2:$G$1816,3,FALSE)</f>
        <v>Credit CTE</v>
      </c>
      <c r="J2167">
        <v>2</v>
      </c>
      <c r="K2167" t="s">
        <v>3866</v>
      </c>
      <c r="L2167" t="s">
        <v>39</v>
      </c>
      <c r="M2167" t="s">
        <v>1046</v>
      </c>
      <c r="N2167" t="s">
        <v>293</v>
      </c>
      <c r="O2167" t="s">
        <v>439</v>
      </c>
      <c r="P2167" t="s">
        <v>491</v>
      </c>
      <c r="Q2167" t="s">
        <v>1631</v>
      </c>
      <c r="S2167" t="s">
        <v>1632</v>
      </c>
      <c r="T2167">
        <v>1</v>
      </c>
      <c r="U2167" s="1">
        <v>43479</v>
      </c>
      <c r="V2167" s="1">
        <v>43607</v>
      </c>
      <c r="W2167" t="s">
        <v>3874</v>
      </c>
      <c r="X2167" t="s">
        <v>1929</v>
      </c>
      <c r="Y2167">
        <v>25</v>
      </c>
      <c r="Z2167">
        <v>24</v>
      </c>
      <c r="AA2167">
        <v>25</v>
      </c>
      <c r="AB2167">
        <v>96</v>
      </c>
      <c r="AD2167">
        <f>IF(ISBLANK(Source[[#This Row],[CrosslistID]]),1,1/COUNTIFS(Source[CrosslistID],Source[[#This Row],[CrosslistID]],Source[TermDesc],Source[[#This Row],[TermDesc]]))</f>
        <v>1</v>
      </c>
      <c r="AG2167">
        <v>0</v>
      </c>
      <c r="AH2167">
        <v>96</v>
      </c>
      <c r="AI2167">
        <v>12</v>
      </c>
      <c r="AJ2167">
        <v>12.5</v>
      </c>
      <c r="AK2167">
        <v>0.83330000000000004</v>
      </c>
      <c r="AL21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67">
        <f>IF(AND(Source[[#This Row],[Credit_Noncredit]]="Noncredit",Source[[#This Row],[FTEF]]&gt;0),Source[[#This Row],[NC XLST FTES]]*525/(437.5*Source[[#This Row],[FTEF]]),0)</f>
        <v>0</v>
      </c>
      <c r="AN2167">
        <f>IF(Source[[#This Row],[Credit_Noncredit]]="Credit",Source[[#This Row],[Census Enrollment]],Source[[#This Row],[Noncredit Avg. Attendance]])</f>
        <v>25</v>
      </c>
    </row>
    <row r="2168" spans="1:40" x14ac:dyDescent="0.25">
      <c r="A2168" t="s">
        <v>4581</v>
      </c>
      <c r="B2168" t="s">
        <v>886</v>
      </c>
      <c r="C2168" t="s">
        <v>775</v>
      </c>
      <c r="D2168" t="s">
        <v>1627</v>
      </c>
      <c r="E2168" s="4">
        <v>37700</v>
      </c>
      <c r="F2168" s="4" t="s">
        <v>1628</v>
      </c>
      <c r="G2168" s="4">
        <v>107</v>
      </c>
      <c r="H2168" t="str">
        <f>CONCATENATE(Source[[#This Row],[Subject]],TRIM(Source[[#This Row],[Course]]))</f>
        <v>AIRC107</v>
      </c>
      <c r="I2168" t="str">
        <f>VLOOKUP(Source[[#This Row],[SubjCrse]],'Courses and Categories'!$E$2:$G$1816,3,FALSE)</f>
        <v>Credit CTE</v>
      </c>
      <c r="J2168">
        <v>1</v>
      </c>
      <c r="K2168" t="s">
        <v>5447</v>
      </c>
      <c r="L2168" t="s">
        <v>39</v>
      </c>
      <c r="M2168" t="s">
        <v>1046</v>
      </c>
      <c r="N2168" t="s">
        <v>293</v>
      </c>
      <c r="O2168" t="s">
        <v>1630</v>
      </c>
      <c r="P2168" t="s">
        <v>431</v>
      </c>
      <c r="Q2168" t="s">
        <v>1631</v>
      </c>
      <c r="S2168" t="s">
        <v>1632</v>
      </c>
      <c r="T2168">
        <v>1</v>
      </c>
      <c r="U2168" s="1">
        <v>43479</v>
      </c>
      <c r="V2168" s="1">
        <v>43607</v>
      </c>
      <c r="W2168" t="s">
        <v>3867</v>
      </c>
      <c r="X2168" t="s">
        <v>1929</v>
      </c>
      <c r="Y2168">
        <v>24</v>
      </c>
      <c r="Z2168">
        <v>24</v>
      </c>
      <c r="AA2168">
        <v>25</v>
      </c>
      <c r="AB2168">
        <v>96</v>
      </c>
      <c r="AD2168">
        <f>IF(ISBLANK(Source[[#This Row],[CrosslistID]]),1,1/COUNTIFS(Source[CrosslistID],Source[[#This Row],[CrosslistID]],Source[TermDesc],Source[[#This Row],[TermDesc]]))</f>
        <v>1</v>
      </c>
      <c r="AG2168">
        <v>0</v>
      </c>
      <c r="AH2168">
        <v>96</v>
      </c>
      <c r="AI2168">
        <v>11.5</v>
      </c>
      <c r="AJ2168">
        <v>12</v>
      </c>
      <c r="AK2168">
        <v>0.83330000000000004</v>
      </c>
      <c r="AL21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68">
        <f>IF(AND(Source[[#This Row],[Credit_Noncredit]]="Noncredit",Source[[#This Row],[FTEF]]&gt;0),Source[[#This Row],[NC XLST FTES]]*525/(437.5*Source[[#This Row],[FTEF]]),0)</f>
        <v>0</v>
      </c>
      <c r="AN2168">
        <f>IF(Source[[#This Row],[Credit_Noncredit]]="Credit",Source[[#This Row],[Census Enrollment]],Source[[#This Row],[Noncredit Avg. Attendance]])</f>
        <v>24</v>
      </c>
    </row>
    <row r="2169" spans="1:40" x14ac:dyDescent="0.25">
      <c r="A2169" t="s">
        <v>4581</v>
      </c>
      <c r="B2169" t="s">
        <v>886</v>
      </c>
      <c r="C2169" t="s">
        <v>775</v>
      </c>
      <c r="D2169" t="s">
        <v>1627</v>
      </c>
      <c r="E2169" s="4">
        <v>39113</v>
      </c>
      <c r="F2169" s="4" t="s">
        <v>1628</v>
      </c>
      <c r="G2169" s="4">
        <v>107</v>
      </c>
      <c r="H2169" t="str">
        <f>CONCATENATE(Source[[#This Row],[Subject]],TRIM(Source[[#This Row],[Course]]))</f>
        <v>AIRC107</v>
      </c>
      <c r="I2169" t="str">
        <f>VLOOKUP(Source[[#This Row],[SubjCrse]],'Courses and Categories'!$E$2:$G$1816,3,FALSE)</f>
        <v>Credit CTE</v>
      </c>
      <c r="J2169">
        <v>2</v>
      </c>
      <c r="K2169" t="s">
        <v>5447</v>
      </c>
      <c r="L2169" t="s">
        <v>39</v>
      </c>
      <c r="M2169" t="s">
        <v>1046</v>
      </c>
      <c r="N2169" t="s">
        <v>195</v>
      </c>
      <c r="O2169">
        <v>1030</v>
      </c>
      <c r="P2169">
        <v>1320</v>
      </c>
      <c r="Q2169" t="s">
        <v>3869</v>
      </c>
      <c r="S2169" t="s">
        <v>1632</v>
      </c>
      <c r="T2169">
        <v>1</v>
      </c>
      <c r="U2169" s="1">
        <v>43479</v>
      </c>
      <c r="V2169" s="1">
        <v>43607</v>
      </c>
      <c r="W2169" t="s">
        <v>3870</v>
      </c>
      <c r="X2169" t="s">
        <v>1929</v>
      </c>
      <c r="Y2169">
        <v>24</v>
      </c>
      <c r="Z2169">
        <v>24</v>
      </c>
      <c r="AA2169">
        <v>25</v>
      </c>
      <c r="AB2169">
        <v>96</v>
      </c>
      <c r="AD2169">
        <f>IF(ISBLANK(Source[[#This Row],[CrosslistID]]),1,1/COUNTIFS(Source[CrosslistID],Source[[#This Row],[CrosslistID]],Source[TermDesc],Source[[#This Row],[TermDesc]]))</f>
        <v>1</v>
      </c>
      <c r="AG2169">
        <v>0</v>
      </c>
      <c r="AH2169">
        <v>96</v>
      </c>
      <c r="AI2169">
        <v>11</v>
      </c>
      <c r="AJ2169">
        <v>12</v>
      </c>
      <c r="AK2169">
        <v>0.83330000000000004</v>
      </c>
      <c r="AL21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69">
        <f>IF(AND(Source[[#This Row],[Credit_Noncredit]]="Noncredit",Source[[#This Row],[FTEF]]&gt;0),Source[[#This Row],[NC XLST FTES]]*525/(437.5*Source[[#This Row],[FTEF]]),0)</f>
        <v>0</v>
      </c>
      <c r="AN2169">
        <f>IF(Source[[#This Row],[Credit_Noncredit]]="Credit",Source[[#This Row],[Census Enrollment]],Source[[#This Row],[Noncredit Avg. Attendance]])</f>
        <v>24</v>
      </c>
    </row>
    <row r="2170" spans="1:40" x14ac:dyDescent="0.25">
      <c r="A2170" t="s">
        <v>4581</v>
      </c>
      <c r="B2170" t="s">
        <v>886</v>
      </c>
      <c r="C2170" t="s">
        <v>775</v>
      </c>
      <c r="D2170" t="s">
        <v>1627</v>
      </c>
      <c r="E2170" s="4">
        <v>37701</v>
      </c>
      <c r="F2170" s="4" t="s">
        <v>1628</v>
      </c>
      <c r="G2170" s="4">
        <v>108</v>
      </c>
      <c r="H2170" t="str">
        <f>CONCATENATE(Source[[#This Row],[Subject]],TRIM(Source[[#This Row],[Course]]))</f>
        <v>AIRC108</v>
      </c>
      <c r="I2170" t="str">
        <f>VLOOKUP(Source[[#This Row],[SubjCrse]],'Courses and Categories'!$E$2:$G$1816,3,FALSE)</f>
        <v>Credit CTE</v>
      </c>
      <c r="J2170">
        <v>1</v>
      </c>
      <c r="K2170" t="s">
        <v>5448</v>
      </c>
      <c r="L2170" t="s">
        <v>39</v>
      </c>
      <c r="M2170" t="s">
        <v>1046</v>
      </c>
      <c r="N2170" t="s">
        <v>195</v>
      </c>
      <c r="O2170">
        <v>730</v>
      </c>
      <c r="P2170">
        <v>1020</v>
      </c>
      <c r="Q2170" t="s">
        <v>3869</v>
      </c>
      <c r="S2170" t="s">
        <v>1632</v>
      </c>
      <c r="T2170">
        <v>1</v>
      </c>
      <c r="U2170" s="1">
        <v>43479</v>
      </c>
      <c r="V2170" s="1">
        <v>43607</v>
      </c>
      <c r="W2170" t="s">
        <v>904</v>
      </c>
      <c r="X2170" t="s">
        <v>1929</v>
      </c>
      <c r="Y2170">
        <v>25</v>
      </c>
      <c r="Z2170">
        <v>25</v>
      </c>
      <c r="AA2170">
        <v>25</v>
      </c>
      <c r="AB2170">
        <v>100</v>
      </c>
      <c r="AD2170">
        <f>IF(ISBLANK(Source[[#This Row],[CrosslistID]]),1,1/COUNTIFS(Source[CrosslistID],Source[[#This Row],[CrosslistID]],Source[TermDesc],Source[[#This Row],[TermDesc]]))</f>
        <v>1</v>
      </c>
      <c r="AG2170">
        <v>0</v>
      </c>
      <c r="AH2170">
        <v>100</v>
      </c>
      <c r="AI2170">
        <v>11.5</v>
      </c>
      <c r="AJ2170">
        <v>12.5</v>
      </c>
      <c r="AK2170">
        <v>0.83330000000000004</v>
      </c>
      <c r="AL21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70">
        <f>IF(AND(Source[[#This Row],[Credit_Noncredit]]="Noncredit",Source[[#This Row],[FTEF]]&gt;0),Source[[#This Row],[NC XLST FTES]]*525/(437.5*Source[[#This Row],[FTEF]]),0)</f>
        <v>0</v>
      </c>
      <c r="AN2170">
        <f>IF(Source[[#This Row],[Credit_Noncredit]]="Credit",Source[[#This Row],[Census Enrollment]],Source[[#This Row],[Noncredit Avg. Attendance]])</f>
        <v>25</v>
      </c>
    </row>
    <row r="2171" spans="1:40" x14ac:dyDescent="0.25">
      <c r="A2171" t="s">
        <v>4581</v>
      </c>
      <c r="B2171" t="s">
        <v>886</v>
      </c>
      <c r="C2171" t="s">
        <v>775</v>
      </c>
      <c r="D2171" t="s">
        <v>1627</v>
      </c>
      <c r="E2171" s="4">
        <v>39114</v>
      </c>
      <c r="F2171" s="4" t="s">
        <v>1628</v>
      </c>
      <c r="G2171" s="4">
        <v>108</v>
      </c>
      <c r="H2171" t="str">
        <f>CONCATENATE(Source[[#This Row],[Subject]],TRIM(Source[[#This Row],[Course]]))</f>
        <v>AIRC108</v>
      </c>
      <c r="I2171" t="str">
        <f>VLOOKUP(Source[[#This Row],[SubjCrse]],'Courses and Categories'!$E$2:$G$1816,3,FALSE)</f>
        <v>Credit CTE</v>
      </c>
      <c r="J2171">
        <v>2</v>
      </c>
      <c r="K2171" t="s">
        <v>5448</v>
      </c>
      <c r="L2171" t="s">
        <v>39</v>
      </c>
      <c r="M2171" t="s">
        <v>1046</v>
      </c>
      <c r="N2171" t="s">
        <v>293</v>
      </c>
      <c r="O2171" t="s">
        <v>439</v>
      </c>
      <c r="P2171" t="s">
        <v>491</v>
      </c>
      <c r="Q2171" t="s">
        <v>1631</v>
      </c>
      <c r="S2171" t="s">
        <v>1632</v>
      </c>
      <c r="T2171">
        <v>1</v>
      </c>
      <c r="U2171" s="1">
        <v>43479</v>
      </c>
      <c r="V2171" s="1">
        <v>43607</v>
      </c>
      <c r="W2171" t="s">
        <v>3865</v>
      </c>
      <c r="X2171" t="s">
        <v>1929</v>
      </c>
      <c r="Y2171">
        <v>21</v>
      </c>
      <c r="Z2171">
        <v>20</v>
      </c>
      <c r="AA2171">
        <v>25</v>
      </c>
      <c r="AB2171">
        <v>80</v>
      </c>
      <c r="AD2171">
        <f>IF(ISBLANK(Source[[#This Row],[CrosslistID]]),1,1/COUNTIFS(Source[CrosslistID],Source[[#This Row],[CrosslistID]],Source[TermDesc],Source[[#This Row],[TermDesc]]))</f>
        <v>1</v>
      </c>
      <c r="AG2171">
        <v>0</v>
      </c>
      <c r="AH2171">
        <v>80</v>
      </c>
      <c r="AI2171">
        <v>10.5</v>
      </c>
      <c r="AJ2171">
        <v>10.5</v>
      </c>
      <c r="AK2171">
        <v>0.83330000000000004</v>
      </c>
      <c r="AL21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71">
        <f>IF(AND(Source[[#This Row],[Credit_Noncredit]]="Noncredit",Source[[#This Row],[FTEF]]&gt;0),Source[[#This Row],[NC XLST FTES]]*525/(437.5*Source[[#This Row],[FTEF]]),0)</f>
        <v>0</v>
      </c>
      <c r="AN2171">
        <f>IF(Source[[#This Row],[Credit_Noncredit]]="Credit",Source[[#This Row],[Census Enrollment]],Source[[#This Row],[Noncredit Avg. Attendance]])</f>
        <v>21</v>
      </c>
    </row>
    <row r="2172" spans="1:40" x14ac:dyDescent="0.25">
      <c r="A2172" t="s">
        <v>4581</v>
      </c>
      <c r="B2172" t="s">
        <v>886</v>
      </c>
      <c r="C2172" t="s">
        <v>775</v>
      </c>
      <c r="D2172" t="s">
        <v>1634</v>
      </c>
      <c r="E2172" s="4">
        <v>32040</v>
      </c>
      <c r="F2172" s="4" t="s">
        <v>1635</v>
      </c>
      <c r="G2172" s="4">
        <v>20</v>
      </c>
      <c r="H2172" t="str">
        <f>CONCATENATE(Source[[#This Row],[Subject]],TRIM(Source[[#This Row],[Course]]))</f>
        <v>ARCH20</v>
      </c>
      <c r="I2172" t="str">
        <f>VLOOKUP(Source[[#This Row],[SubjCrse]],'Courses and Categories'!$E$2:$G$1816,3,FALSE)</f>
        <v>Credit CTE</v>
      </c>
      <c r="J2172">
        <v>1</v>
      </c>
      <c r="K2172" t="s">
        <v>3875</v>
      </c>
      <c r="L2172" t="s">
        <v>39</v>
      </c>
      <c r="M2172" t="s">
        <v>1046</v>
      </c>
      <c r="N2172" t="s">
        <v>105</v>
      </c>
      <c r="O2172">
        <v>1310</v>
      </c>
      <c r="P2172">
        <v>1600</v>
      </c>
      <c r="Q2172" t="s">
        <v>850</v>
      </c>
      <c r="R2172">
        <v>241</v>
      </c>
      <c r="S2172" t="s">
        <v>134</v>
      </c>
      <c r="T2172">
        <v>1</v>
      </c>
      <c r="U2172" s="1">
        <v>43479</v>
      </c>
      <c r="V2172" s="1">
        <v>43607</v>
      </c>
      <c r="W2172" t="s">
        <v>3876</v>
      </c>
      <c r="X2172" t="s">
        <v>1929</v>
      </c>
      <c r="Y2172">
        <v>30</v>
      </c>
      <c r="Z2172">
        <v>26</v>
      </c>
      <c r="AA2172">
        <v>28</v>
      </c>
      <c r="AB2172">
        <v>92.857100000000003</v>
      </c>
      <c r="AD2172">
        <f>IF(ISBLANK(Source[[#This Row],[CrosslistID]]),1,1/COUNTIFS(Source[CrosslistID],Source[[#This Row],[CrosslistID]],Source[TermDesc],Source[[#This Row],[TermDesc]]))</f>
        <v>1</v>
      </c>
      <c r="AG2172">
        <v>0</v>
      </c>
      <c r="AH2172">
        <v>92.857100000000003</v>
      </c>
      <c r="AI2172">
        <v>5.6</v>
      </c>
      <c r="AJ2172">
        <v>6</v>
      </c>
      <c r="AK2172">
        <v>0.36</v>
      </c>
      <c r="AL21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72">
        <f>IF(AND(Source[[#This Row],[Credit_Noncredit]]="Noncredit",Source[[#This Row],[FTEF]]&gt;0),Source[[#This Row],[NC XLST FTES]]*525/(437.5*Source[[#This Row],[FTEF]]),0)</f>
        <v>0</v>
      </c>
      <c r="AN2172">
        <f>IF(Source[[#This Row],[Credit_Noncredit]]="Credit",Source[[#This Row],[Census Enrollment]],Source[[#This Row],[Noncredit Avg. Attendance]])</f>
        <v>30</v>
      </c>
    </row>
    <row r="2173" spans="1:40" x14ac:dyDescent="0.25">
      <c r="A2173" t="s">
        <v>4581</v>
      </c>
      <c r="B2173" t="s">
        <v>886</v>
      </c>
      <c r="C2173" t="s">
        <v>775</v>
      </c>
      <c r="D2173" t="s">
        <v>1634</v>
      </c>
      <c r="E2173" s="4">
        <v>33249</v>
      </c>
      <c r="F2173" s="4" t="s">
        <v>1635</v>
      </c>
      <c r="G2173" s="4">
        <v>20</v>
      </c>
      <c r="H2173" t="str">
        <f>CONCATENATE(Source[[#This Row],[Subject]],TRIM(Source[[#This Row],[Course]]))</f>
        <v>ARCH20</v>
      </c>
      <c r="I2173" t="str">
        <f>VLOOKUP(Source[[#This Row],[SubjCrse]],'Courses and Categories'!$E$2:$G$1816,3,FALSE)</f>
        <v>Credit CTE</v>
      </c>
      <c r="J2173">
        <v>2</v>
      </c>
      <c r="K2173" t="s">
        <v>3875</v>
      </c>
      <c r="L2173" t="s">
        <v>39</v>
      </c>
      <c r="M2173" t="s">
        <v>1046</v>
      </c>
      <c r="N2173" t="s">
        <v>59</v>
      </c>
      <c r="O2173">
        <v>910</v>
      </c>
      <c r="P2173">
        <v>1200</v>
      </c>
      <c r="Q2173" t="s">
        <v>850</v>
      </c>
      <c r="R2173">
        <v>241</v>
      </c>
      <c r="S2173" t="s">
        <v>134</v>
      </c>
      <c r="T2173">
        <v>1</v>
      </c>
      <c r="U2173" s="1">
        <v>43479</v>
      </c>
      <c r="V2173" s="1">
        <v>43607</v>
      </c>
      <c r="W2173" t="s">
        <v>3876</v>
      </c>
      <c r="X2173" t="s">
        <v>1929</v>
      </c>
      <c r="Y2173">
        <v>27</v>
      </c>
      <c r="Z2173">
        <v>24</v>
      </c>
      <c r="AA2173">
        <v>28</v>
      </c>
      <c r="AB2173">
        <v>85.714299999999994</v>
      </c>
      <c r="AD2173">
        <f>IF(ISBLANK(Source[[#This Row],[CrosslistID]]),1,1/COUNTIFS(Source[CrosslistID],Source[[#This Row],[CrosslistID]],Source[TermDesc],Source[[#This Row],[TermDesc]]))</f>
        <v>1</v>
      </c>
      <c r="AG2173">
        <v>0</v>
      </c>
      <c r="AH2173">
        <v>85.714299999999994</v>
      </c>
      <c r="AI2173">
        <v>5</v>
      </c>
      <c r="AJ2173">
        <v>5.4</v>
      </c>
      <c r="AK2173">
        <v>0.36</v>
      </c>
      <c r="AL21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73">
        <f>IF(AND(Source[[#This Row],[Credit_Noncredit]]="Noncredit",Source[[#This Row],[FTEF]]&gt;0),Source[[#This Row],[NC XLST FTES]]*525/(437.5*Source[[#This Row],[FTEF]]),0)</f>
        <v>0</v>
      </c>
      <c r="AN2173">
        <f>IF(Source[[#This Row],[Credit_Noncredit]]="Credit",Source[[#This Row],[Census Enrollment]],Source[[#This Row],[Noncredit Avg. Attendance]])</f>
        <v>27</v>
      </c>
    </row>
    <row r="2174" spans="1:40" x14ac:dyDescent="0.25">
      <c r="A2174" t="s">
        <v>4581</v>
      </c>
      <c r="B2174" t="s">
        <v>886</v>
      </c>
      <c r="C2174" t="s">
        <v>775</v>
      </c>
      <c r="D2174" t="s">
        <v>1634</v>
      </c>
      <c r="E2174" s="4">
        <v>31195</v>
      </c>
      <c r="F2174" s="4" t="s">
        <v>1635</v>
      </c>
      <c r="G2174" s="4" t="s">
        <v>2877</v>
      </c>
      <c r="H2174" t="str">
        <f>CONCATENATE(Source[[#This Row],[Subject]],TRIM(Source[[#This Row],[Course]]))</f>
        <v>ARCH22A</v>
      </c>
      <c r="I2174" t="str">
        <f>VLOOKUP(Source[[#This Row],[SubjCrse]],'Courses and Categories'!$E$2:$G$1816,3,FALSE)</f>
        <v>Credit CTE</v>
      </c>
      <c r="J2174">
        <v>1</v>
      </c>
      <c r="K2174" t="s">
        <v>3878</v>
      </c>
      <c r="L2174" t="s">
        <v>39</v>
      </c>
      <c r="M2174" t="s">
        <v>1046</v>
      </c>
      <c r="N2174" t="s">
        <v>105</v>
      </c>
      <c r="O2174">
        <v>910</v>
      </c>
      <c r="P2174">
        <v>1200</v>
      </c>
      <c r="Q2174" t="s">
        <v>850</v>
      </c>
      <c r="R2174">
        <v>241</v>
      </c>
      <c r="S2174" t="s">
        <v>134</v>
      </c>
      <c r="T2174">
        <v>1</v>
      </c>
      <c r="U2174" s="1">
        <v>43479</v>
      </c>
      <c r="V2174" s="1">
        <v>43607</v>
      </c>
      <c r="W2174" t="s">
        <v>932</v>
      </c>
      <c r="X2174" t="s">
        <v>1929</v>
      </c>
      <c r="Y2174">
        <v>29</v>
      </c>
      <c r="Z2174">
        <v>28</v>
      </c>
      <c r="AA2174">
        <v>25</v>
      </c>
      <c r="AB2174">
        <v>112</v>
      </c>
      <c r="AD2174">
        <f>IF(ISBLANK(Source[[#This Row],[CrosslistID]]),1,1/COUNTIFS(Source[CrosslistID],Source[[#This Row],[CrosslistID]],Source[TermDesc],Source[[#This Row],[TermDesc]]))</f>
        <v>1</v>
      </c>
      <c r="AG2174">
        <v>0</v>
      </c>
      <c r="AH2174">
        <v>112</v>
      </c>
      <c r="AI2174">
        <v>4.8</v>
      </c>
      <c r="AJ2174">
        <v>5.8</v>
      </c>
      <c r="AK2174">
        <v>0.36</v>
      </c>
      <c r="AL21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74">
        <f>IF(AND(Source[[#This Row],[Credit_Noncredit]]="Noncredit",Source[[#This Row],[FTEF]]&gt;0),Source[[#This Row],[NC XLST FTES]]*525/(437.5*Source[[#This Row],[FTEF]]),0)</f>
        <v>0</v>
      </c>
      <c r="AN2174">
        <f>IF(Source[[#This Row],[Credit_Noncredit]]="Credit",Source[[#This Row],[Census Enrollment]],Source[[#This Row],[Noncredit Avg. Attendance]])</f>
        <v>29</v>
      </c>
    </row>
    <row r="2175" spans="1:40" x14ac:dyDescent="0.25">
      <c r="A2175" t="s">
        <v>4581</v>
      </c>
      <c r="B2175" t="s">
        <v>886</v>
      </c>
      <c r="C2175" t="s">
        <v>775</v>
      </c>
      <c r="D2175" t="s">
        <v>1634</v>
      </c>
      <c r="E2175" s="4">
        <v>30932</v>
      </c>
      <c r="F2175" s="4" t="s">
        <v>1635</v>
      </c>
      <c r="G2175" s="4" t="s">
        <v>1505</v>
      </c>
      <c r="H2175" t="str">
        <f>CONCATENATE(Source[[#This Row],[Subject]],TRIM(Source[[#This Row],[Course]]))</f>
        <v>ARCH29A</v>
      </c>
      <c r="I2175" t="str">
        <f>VLOOKUP(Source[[#This Row],[SubjCrse]],'Courses and Categories'!$E$2:$G$1816,3,FALSE)</f>
        <v>Credit CTE</v>
      </c>
      <c r="J2175">
        <v>1</v>
      </c>
      <c r="K2175" t="s">
        <v>1636</v>
      </c>
      <c r="L2175" t="s">
        <v>39</v>
      </c>
      <c r="M2175" t="s">
        <v>1046</v>
      </c>
      <c r="N2175" t="s">
        <v>5449</v>
      </c>
      <c r="O2175" t="s">
        <v>5450</v>
      </c>
      <c r="P2175" t="s">
        <v>5451</v>
      </c>
      <c r="Q2175" t="s">
        <v>5452</v>
      </c>
      <c r="R2175" t="s">
        <v>5453</v>
      </c>
      <c r="S2175" t="s">
        <v>134</v>
      </c>
      <c r="T2175">
        <v>1</v>
      </c>
      <c r="U2175" s="1">
        <v>43479</v>
      </c>
      <c r="V2175" s="1">
        <v>43607</v>
      </c>
      <c r="W2175" t="s">
        <v>5454</v>
      </c>
      <c r="X2175" t="s">
        <v>1929</v>
      </c>
      <c r="Y2175">
        <v>19</v>
      </c>
      <c r="Z2175">
        <v>16</v>
      </c>
      <c r="AA2175">
        <v>30</v>
      </c>
      <c r="AB2175">
        <v>53.333300000000001</v>
      </c>
      <c r="AC2175" t="s">
        <v>5455</v>
      </c>
      <c r="AD2175">
        <f>IF(ISBLANK(Source[[#This Row],[CrosslistID]]),1,1/COUNTIFS(Source[CrosslistID],Source[[#This Row],[CrosslistID]],Source[TermDesc],Source[[#This Row],[TermDesc]]))</f>
        <v>0.5</v>
      </c>
      <c r="AE2175">
        <v>26</v>
      </c>
      <c r="AF2175">
        <v>30</v>
      </c>
      <c r="AG2175">
        <v>86.666700000000006</v>
      </c>
      <c r="AH2175">
        <v>86.666700000000006</v>
      </c>
      <c r="AI2175">
        <v>1.2</v>
      </c>
      <c r="AJ2175">
        <v>1.2666999999999999</v>
      </c>
      <c r="AK2175">
        <v>0.12330000000000001</v>
      </c>
      <c r="AL21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75">
        <f>IF(AND(Source[[#This Row],[Credit_Noncredit]]="Noncredit",Source[[#This Row],[FTEF]]&gt;0),Source[[#This Row],[NC XLST FTES]]*525/(437.5*Source[[#This Row],[FTEF]]),0)</f>
        <v>0</v>
      </c>
      <c r="AN2175">
        <f>IF(Source[[#This Row],[Credit_Noncredit]]="Credit",Source[[#This Row],[Census Enrollment]],Source[[#This Row],[Noncredit Avg. Attendance]])</f>
        <v>19</v>
      </c>
    </row>
    <row r="2176" spans="1:40" x14ac:dyDescent="0.25">
      <c r="A2176" t="s">
        <v>4581</v>
      </c>
      <c r="B2176" t="s">
        <v>886</v>
      </c>
      <c r="C2176" t="s">
        <v>775</v>
      </c>
      <c r="D2176" t="s">
        <v>1634</v>
      </c>
      <c r="E2176" s="4">
        <v>30930</v>
      </c>
      <c r="F2176" s="4" t="s">
        <v>1635</v>
      </c>
      <c r="G2176" s="4" t="s">
        <v>1505</v>
      </c>
      <c r="H2176" t="str">
        <f>CONCATENATE(Source[[#This Row],[Subject]],TRIM(Source[[#This Row],[Course]]))</f>
        <v>ARCH29A</v>
      </c>
      <c r="I2176" t="str">
        <f>VLOOKUP(Source[[#This Row],[SubjCrse]],'Courses and Categories'!$E$2:$G$1816,3,FALSE)</f>
        <v>Credit CTE</v>
      </c>
      <c r="J2176">
        <v>2</v>
      </c>
      <c r="K2176" t="s">
        <v>1636</v>
      </c>
      <c r="L2176" t="s">
        <v>39</v>
      </c>
      <c r="M2176" t="s">
        <v>1046</v>
      </c>
      <c r="N2176" t="s">
        <v>5456</v>
      </c>
      <c r="O2176" t="s">
        <v>5457</v>
      </c>
      <c r="P2176" t="s">
        <v>5458</v>
      </c>
      <c r="Q2176" t="s">
        <v>5452</v>
      </c>
      <c r="R2176" t="s">
        <v>5453</v>
      </c>
      <c r="S2176" t="s">
        <v>134</v>
      </c>
      <c r="T2176">
        <v>1</v>
      </c>
      <c r="U2176" s="1">
        <v>43479</v>
      </c>
      <c r="V2176" s="1">
        <v>43607</v>
      </c>
      <c r="W2176" t="s">
        <v>5454</v>
      </c>
      <c r="X2176" t="s">
        <v>1929</v>
      </c>
      <c r="Y2176">
        <v>22</v>
      </c>
      <c r="Z2176">
        <v>22</v>
      </c>
      <c r="AA2176">
        <v>30</v>
      </c>
      <c r="AB2176">
        <v>73.333299999999994</v>
      </c>
      <c r="AC2176" t="s">
        <v>5459</v>
      </c>
      <c r="AD2176">
        <f>IF(ISBLANK(Source[[#This Row],[CrosslistID]]),1,1/COUNTIFS(Source[CrosslistID],Source[[#This Row],[CrosslistID]],Source[TermDesc],Source[[#This Row],[TermDesc]]))</f>
        <v>0.5</v>
      </c>
      <c r="AE2176">
        <v>34</v>
      </c>
      <c r="AF2176">
        <v>30</v>
      </c>
      <c r="AG2176">
        <v>113.33329999999999</v>
      </c>
      <c r="AH2176">
        <v>113.33329999999999</v>
      </c>
      <c r="AI2176">
        <v>1.4</v>
      </c>
      <c r="AJ2176">
        <v>1.4666999999999999</v>
      </c>
      <c r="AK2176">
        <v>0.12330000000000001</v>
      </c>
      <c r="AL21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76">
        <f>IF(AND(Source[[#This Row],[Credit_Noncredit]]="Noncredit",Source[[#This Row],[FTEF]]&gt;0),Source[[#This Row],[NC XLST FTES]]*525/(437.5*Source[[#This Row],[FTEF]]),0)</f>
        <v>0</v>
      </c>
      <c r="AN2176">
        <f>IF(Source[[#This Row],[Credit_Noncredit]]="Credit",Source[[#This Row],[Census Enrollment]],Source[[#This Row],[Noncredit Avg. Attendance]])</f>
        <v>22</v>
      </c>
    </row>
    <row r="2177" spans="1:40" x14ac:dyDescent="0.25">
      <c r="A2177" t="s">
        <v>4581</v>
      </c>
      <c r="B2177" t="s">
        <v>886</v>
      </c>
      <c r="C2177" t="s">
        <v>775</v>
      </c>
      <c r="D2177" t="s">
        <v>1634</v>
      </c>
      <c r="E2177" s="4">
        <v>37891</v>
      </c>
      <c r="F2177" s="4" t="s">
        <v>1635</v>
      </c>
      <c r="G2177" s="4" t="s">
        <v>1509</v>
      </c>
      <c r="H2177" t="str">
        <f>CONCATENATE(Source[[#This Row],[Subject]],TRIM(Source[[#This Row],[Course]]))</f>
        <v>ARCH29B</v>
      </c>
      <c r="I2177" t="str">
        <f>VLOOKUP(Source[[#This Row],[SubjCrse]],'Courses and Categories'!$E$2:$G$1816,3,FALSE)</f>
        <v>Credit CTE</v>
      </c>
      <c r="J2177">
        <v>1</v>
      </c>
      <c r="K2177" t="s">
        <v>1639</v>
      </c>
      <c r="L2177" t="s">
        <v>39</v>
      </c>
      <c r="M2177" t="s">
        <v>1046</v>
      </c>
      <c r="N2177" t="s">
        <v>5460</v>
      </c>
      <c r="O2177" t="s">
        <v>5450</v>
      </c>
      <c r="P2177" t="s">
        <v>5451</v>
      </c>
      <c r="Q2177" t="s">
        <v>5452</v>
      </c>
      <c r="R2177" t="s">
        <v>5453</v>
      </c>
      <c r="S2177" t="s">
        <v>134</v>
      </c>
      <c r="T2177">
        <v>1</v>
      </c>
      <c r="U2177" s="1">
        <v>43479</v>
      </c>
      <c r="V2177" s="1">
        <v>43607</v>
      </c>
      <c r="W2177" t="s">
        <v>5454</v>
      </c>
      <c r="X2177" t="s">
        <v>1929</v>
      </c>
      <c r="Y2177">
        <v>14</v>
      </c>
      <c r="Z2177">
        <v>10</v>
      </c>
      <c r="AA2177">
        <v>30</v>
      </c>
      <c r="AB2177">
        <v>33.333300000000001</v>
      </c>
      <c r="AC2177" t="s">
        <v>5455</v>
      </c>
      <c r="AD2177">
        <f>IF(ISBLANK(Source[[#This Row],[CrosslistID]]),1,1/COUNTIFS(Source[CrosslistID],Source[[#This Row],[CrosslistID]],Source[TermDesc],Source[[#This Row],[TermDesc]]))</f>
        <v>0.5</v>
      </c>
      <c r="AE2177">
        <v>26</v>
      </c>
      <c r="AF2177">
        <v>30</v>
      </c>
      <c r="AG2177">
        <v>86.666700000000006</v>
      </c>
      <c r="AH2177">
        <v>86.666700000000006</v>
      </c>
      <c r="AI2177">
        <v>0.8</v>
      </c>
      <c r="AJ2177">
        <v>0.93330000000000002</v>
      </c>
      <c r="AK2177">
        <v>0</v>
      </c>
      <c r="AL21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77">
        <f>IF(AND(Source[[#This Row],[Credit_Noncredit]]="Noncredit",Source[[#This Row],[FTEF]]&gt;0),Source[[#This Row],[NC XLST FTES]]*525/(437.5*Source[[#This Row],[FTEF]]),0)</f>
        <v>0</v>
      </c>
      <c r="AN2177">
        <f>IF(Source[[#This Row],[Credit_Noncredit]]="Credit",Source[[#This Row],[Census Enrollment]],Source[[#This Row],[Noncredit Avg. Attendance]])</f>
        <v>14</v>
      </c>
    </row>
    <row r="2178" spans="1:40" x14ac:dyDescent="0.25">
      <c r="A2178" t="s">
        <v>4581</v>
      </c>
      <c r="B2178" t="s">
        <v>886</v>
      </c>
      <c r="C2178" t="s">
        <v>775</v>
      </c>
      <c r="D2178" t="s">
        <v>1634</v>
      </c>
      <c r="E2178" s="4">
        <v>37892</v>
      </c>
      <c r="F2178" s="4" t="s">
        <v>1635</v>
      </c>
      <c r="G2178" s="4" t="s">
        <v>1509</v>
      </c>
      <c r="H2178" t="str">
        <f>CONCATENATE(Source[[#This Row],[Subject]],TRIM(Source[[#This Row],[Course]]))</f>
        <v>ARCH29B</v>
      </c>
      <c r="I2178" t="str">
        <f>VLOOKUP(Source[[#This Row],[SubjCrse]],'Courses and Categories'!$E$2:$G$1816,3,FALSE)</f>
        <v>Credit CTE</v>
      </c>
      <c r="J2178">
        <v>2</v>
      </c>
      <c r="K2178" t="s">
        <v>1639</v>
      </c>
      <c r="L2178" t="s">
        <v>39</v>
      </c>
      <c r="M2178" t="s">
        <v>1046</v>
      </c>
      <c r="N2178" t="s">
        <v>5456</v>
      </c>
      <c r="O2178" t="s">
        <v>5457</v>
      </c>
      <c r="P2178" t="s">
        <v>5458</v>
      </c>
      <c r="Q2178" t="s">
        <v>5452</v>
      </c>
      <c r="R2178" t="s">
        <v>5453</v>
      </c>
      <c r="S2178" t="s">
        <v>134</v>
      </c>
      <c r="T2178">
        <v>1</v>
      </c>
      <c r="U2178" s="1">
        <v>43479</v>
      </c>
      <c r="V2178" s="1">
        <v>43607</v>
      </c>
      <c r="W2178" t="s">
        <v>5454</v>
      </c>
      <c r="X2178" t="s">
        <v>1929</v>
      </c>
      <c r="Y2178">
        <v>13</v>
      </c>
      <c r="Z2178">
        <v>12</v>
      </c>
      <c r="AA2178">
        <v>30</v>
      </c>
      <c r="AB2178">
        <v>40</v>
      </c>
      <c r="AC2178" t="s">
        <v>5459</v>
      </c>
      <c r="AD2178">
        <f>IF(ISBLANK(Source[[#This Row],[CrosslistID]]),1,1/COUNTIFS(Source[CrosslistID],Source[[#This Row],[CrosslistID]],Source[TermDesc],Source[[#This Row],[TermDesc]]))</f>
        <v>0.5</v>
      </c>
      <c r="AE2178">
        <v>34</v>
      </c>
      <c r="AF2178">
        <v>30</v>
      </c>
      <c r="AG2178">
        <v>113.33329999999999</v>
      </c>
      <c r="AH2178">
        <v>113.33329999999999</v>
      </c>
      <c r="AI2178">
        <v>0.86699999999999999</v>
      </c>
      <c r="AJ2178">
        <v>0.86699999999999999</v>
      </c>
      <c r="AK2178">
        <v>0</v>
      </c>
      <c r="AL21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78">
        <f>IF(AND(Source[[#This Row],[Credit_Noncredit]]="Noncredit",Source[[#This Row],[FTEF]]&gt;0),Source[[#This Row],[NC XLST FTES]]*525/(437.5*Source[[#This Row],[FTEF]]),0)</f>
        <v>0</v>
      </c>
      <c r="AN2178">
        <f>IF(Source[[#This Row],[Credit_Noncredit]]="Credit",Source[[#This Row],[Census Enrollment]],Source[[#This Row],[Noncredit Avg. Attendance]])</f>
        <v>13</v>
      </c>
    </row>
    <row r="2179" spans="1:40" x14ac:dyDescent="0.25">
      <c r="A2179" t="s">
        <v>4581</v>
      </c>
      <c r="B2179" t="s">
        <v>886</v>
      </c>
      <c r="C2179" t="s">
        <v>775</v>
      </c>
      <c r="D2179" t="s">
        <v>1634</v>
      </c>
      <c r="E2179" s="4">
        <v>37893</v>
      </c>
      <c r="F2179" s="4" t="s">
        <v>1635</v>
      </c>
      <c r="G2179" s="4" t="s">
        <v>4829</v>
      </c>
      <c r="H2179" t="str">
        <f>CONCATENATE(Source[[#This Row],[Subject]],TRIM(Source[[#This Row],[Course]]))</f>
        <v>ARCH31B</v>
      </c>
      <c r="I2179" t="str">
        <f>VLOOKUP(Source[[#This Row],[SubjCrse]],'Courses and Categories'!$E$2:$G$1816,3,FALSE)</f>
        <v>Credit Gen Ed/CTE</v>
      </c>
      <c r="J2179">
        <v>1</v>
      </c>
      <c r="K2179" t="s">
        <v>3881</v>
      </c>
      <c r="L2179" t="s">
        <v>87</v>
      </c>
      <c r="M2179" t="s">
        <v>903</v>
      </c>
      <c r="N2179" t="s">
        <v>59</v>
      </c>
      <c r="O2179">
        <v>1810</v>
      </c>
      <c r="P2179">
        <v>1930</v>
      </c>
      <c r="Q2179" t="s">
        <v>422</v>
      </c>
      <c r="R2179">
        <v>207</v>
      </c>
      <c r="S2179" t="s">
        <v>134</v>
      </c>
      <c r="T2179">
        <v>1</v>
      </c>
      <c r="U2179" s="1">
        <v>43479</v>
      </c>
      <c r="V2179" s="1">
        <v>43607</v>
      </c>
      <c r="W2179" t="s">
        <v>5461</v>
      </c>
      <c r="X2179" t="s">
        <v>1929</v>
      </c>
      <c r="Y2179">
        <v>42</v>
      </c>
      <c r="Z2179">
        <v>42</v>
      </c>
      <c r="AA2179">
        <v>45</v>
      </c>
      <c r="AB2179">
        <v>93.333299999999994</v>
      </c>
      <c r="AD2179">
        <f>IF(ISBLANK(Source[[#This Row],[CrosslistID]]),1,1/COUNTIFS(Source[CrosslistID],Source[[#This Row],[CrosslistID]],Source[TermDesc],Source[[#This Row],[TermDesc]]))</f>
        <v>1</v>
      </c>
      <c r="AG2179">
        <v>0</v>
      </c>
      <c r="AH2179">
        <v>93.333299999999994</v>
      </c>
      <c r="AI2179">
        <v>3.84</v>
      </c>
      <c r="AJ2179">
        <v>4.4800000000000004</v>
      </c>
      <c r="AK2179">
        <v>0.2</v>
      </c>
      <c r="AL21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79">
        <f>IF(AND(Source[[#This Row],[Credit_Noncredit]]="Noncredit",Source[[#This Row],[FTEF]]&gt;0),Source[[#This Row],[NC XLST FTES]]*525/(437.5*Source[[#This Row],[FTEF]]),0)</f>
        <v>0</v>
      </c>
      <c r="AN2179">
        <f>IF(Source[[#This Row],[Credit_Noncredit]]="Credit",Source[[#This Row],[Census Enrollment]],Source[[#This Row],[Noncredit Avg. Attendance]])</f>
        <v>42</v>
      </c>
    </row>
    <row r="2180" spans="1:40" x14ac:dyDescent="0.25">
      <c r="A2180" t="s">
        <v>4581</v>
      </c>
      <c r="B2180" t="s">
        <v>886</v>
      </c>
      <c r="C2180" t="s">
        <v>775</v>
      </c>
      <c r="D2180" t="s">
        <v>1634</v>
      </c>
      <c r="E2180" s="4">
        <v>35175</v>
      </c>
      <c r="F2180" s="4" t="s">
        <v>1635</v>
      </c>
      <c r="G2180" s="4">
        <v>100</v>
      </c>
      <c r="H2180" t="str">
        <f>CONCATENATE(Source[[#This Row],[Subject]],TRIM(Source[[#This Row],[Course]]))</f>
        <v>ARCH100</v>
      </c>
      <c r="I2180" t="str">
        <f>VLOOKUP(Source[[#This Row],[SubjCrse]],'Courses and Categories'!$E$2:$G$1816,3,FALSE)</f>
        <v>Credit CTE</v>
      </c>
      <c r="J2180">
        <v>1</v>
      </c>
      <c r="K2180" t="s">
        <v>5462</v>
      </c>
      <c r="L2180" t="s">
        <v>39</v>
      </c>
      <c r="M2180" t="s">
        <v>903</v>
      </c>
      <c r="N2180" t="s">
        <v>5449</v>
      </c>
      <c r="O2180" t="s">
        <v>5463</v>
      </c>
      <c r="P2180" t="s">
        <v>5464</v>
      </c>
      <c r="Q2180" t="s">
        <v>5452</v>
      </c>
      <c r="R2180" t="s">
        <v>3179</v>
      </c>
      <c r="S2180" t="s">
        <v>134</v>
      </c>
      <c r="T2180">
        <v>1</v>
      </c>
      <c r="U2180" s="1">
        <v>43479</v>
      </c>
      <c r="V2180" s="1">
        <v>43607</v>
      </c>
      <c r="W2180" t="s">
        <v>5465</v>
      </c>
      <c r="X2180" t="s">
        <v>1929</v>
      </c>
      <c r="Y2180">
        <v>30</v>
      </c>
      <c r="Z2180">
        <v>26</v>
      </c>
      <c r="AA2180">
        <v>45</v>
      </c>
      <c r="AB2180">
        <v>57.777799999999999</v>
      </c>
      <c r="AD2180">
        <f>IF(ISBLANK(Source[[#This Row],[CrosslistID]]),1,1/COUNTIFS(Source[CrosslistID],Source[[#This Row],[CrosslistID]],Source[TermDesc],Source[[#This Row],[TermDesc]]))</f>
        <v>1</v>
      </c>
      <c r="AG2180">
        <v>0</v>
      </c>
      <c r="AH2180">
        <v>57.777799999999999</v>
      </c>
      <c r="AI2180">
        <v>1.9330000000000001</v>
      </c>
      <c r="AJ2180">
        <v>1.9997</v>
      </c>
      <c r="AK2180">
        <v>0.1333</v>
      </c>
      <c r="AL21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80">
        <f>IF(AND(Source[[#This Row],[Credit_Noncredit]]="Noncredit",Source[[#This Row],[FTEF]]&gt;0),Source[[#This Row],[NC XLST FTES]]*525/(437.5*Source[[#This Row],[FTEF]]),0)</f>
        <v>0</v>
      </c>
      <c r="AN2180">
        <f>IF(Source[[#This Row],[Credit_Noncredit]]="Credit",Source[[#This Row],[Census Enrollment]],Source[[#This Row],[Noncredit Avg. Attendance]])</f>
        <v>30</v>
      </c>
    </row>
    <row r="2181" spans="1:40" x14ac:dyDescent="0.25">
      <c r="A2181" t="s">
        <v>4581</v>
      </c>
      <c r="B2181" t="s">
        <v>886</v>
      </c>
      <c r="C2181" t="s">
        <v>775</v>
      </c>
      <c r="D2181" t="s">
        <v>1634</v>
      </c>
      <c r="E2181" s="4">
        <v>35403</v>
      </c>
      <c r="F2181" s="4" t="s">
        <v>1635</v>
      </c>
      <c r="G2181" s="4">
        <v>100</v>
      </c>
      <c r="H2181" t="str">
        <f>CONCATENATE(Source[[#This Row],[Subject]],TRIM(Source[[#This Row],[Course]]))</f>
        <v>ARCH100</v>
      </c>
      <c r="I2181" t="str">
        <f>VLOOKUP(Source[[#This Row],[SubjCrse]],'Courses and Categories'!$E$2:$G$1816,3,FALSE)</f>
        <v>Credit CTE</v>
      </c>
      <c r="J2181">
        <v>2</v>
      </c>
      <c r="K2181" t="s">
        <v>5462</v>
      </c>
      <c r="L2181" t="s">
        <v>39</v>
      </c>
      <c r="M2181" t="s">
        <v>903</v>
      </c>
      <c r="N2181" t="s">
        <v>5456</v>
      </c>
      <c r="O2181" t="s">
        <v>5466</v>
      </c>
      <c r="P2181" t="s">
        <v>5467</v>
      </c>
      <c r="Q2181" t="s">
        <v>5452</v>
      </c>
      <c r="R2181" t="s">
        <v>3179</v>
      </c>
      <c r="S2181" t="s">
        <v>134</v>
      </c>
      <c r="T2181">
        <v>1</v>
      </c>
      <c r="U2181" s="1">
        <v>43479</v>
      </c>
      <c r="V2181" s="1">
        <v>43607</v>
      </c>
      <c r="W2181" t="s">
        <v>5465</v>
      </c>
      <c r="X2181" t="s">
        <v>1929</v>
      </c>
      <c r="Y2181">
        <v>29</v>
      </c>
      <c r="Z2181">
        <v>27</v>
      </c>
      <c r="AA2181">
        <v>45</v>
      </c>
      <c r="AB2181">
        <v>60</v>
      </c>
      <c r="AD2181">
        <f>IF(ISBLANK(Source[[#This Row],[CrosslistID]]),1,1/COUNTIFS(Source[CrosslistID],Source[[#This Row],[CrosslistID]],Source[TermDesc],Source[[#This Row],[TermDesc]]))</f>
        <v>1</v>
      </c>
      <c r="AG2181">
        <v>0</v>
      </c>
      <c r="AH2181">
        <v>60</v>
      </c>
      <c r="AI2181">
        <v>1.867</v>
      </c>
      <c r="AJ2181">
        <v>1.9337</v>
      </c>
      <c r="AK2181">
        <v>0.1333</v>
      </c>
      <c r="AL21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81">
        <f>IF(AND(Source[[#This Row],[Credit_Noncredit]]="Noncredit",Source[[#This Row],[FTEF]]&gt;0),Source[[#This Row],[NC XLST FTES]]*525/(437.5*Source[[#This Row],[FTEF]]),0)</f>
        <v>0</v>
      </c>
      <c r="AN2181">
        <f>IF(Source[[#This Row],[Credit_Noncredit]]="Credit",Source[[#This Row],[Census Enrollment]],Source[[#This Row],[Noncredit Avg. Attendance]])</f>
        <v>29</v>
      </c>
    </row>
    <row r="2182" spans="1:40" x14ac:dyDescent="0.25">
      <c r="A2182" t="s">
        <v>4581</v>
      </c>
      <c r="B2182" t="s">
        <v>886</v>
      </c>
      <c r="C2182" t="s">
        <v>775</v>
      </c>
      <c r="D2182" t="s">
        <v>1634</v>
      </c>
      <c r="E2182" s="4">
        <v>33917</v>
      </c>
      <c r="F2182" s="4" t="s">
        <v>1635</v>
      </c>
      <c r="G2182" s="4">
        <v>101</v>
      </c>
      <c r="H2182" t="str">
        <f>CONCATENATE(Source[[#This Row],[Subject]],TRIM(Source[[#This Row],[Course]]))</f>
        <v>ARCH101</v>
      </c>
      <c r="I2182" t="str">
        <f>VLOOKUP(Source[[#This Row],[SubjCrse]],'Courses and Categories'!$E$2:$G$1816,3,FALSE)</f>
        <v>Credit CTE</v>
      </c>
      <c r="J2182">
        <v>1</v>
      </c>
      <c r="K2182" t="s">
        <v>3883</v>
      </c>
      <c r="L2182" t="s">
        <v>39</v>
      </c>
      <c r="M2182" t="s">
        <v>1046</v>
      </c>
      <c r="N2182" t="s">
        <v>105</v>
      </c>
      <c r="O2182">
        <v>1210</v>
      </c>
      <c r="P2182">
        <v>1500</v>
      </c>
      <c r="Q2182" t="s">
        <v>850</v>
      </c>
      <c r="R2182">
        <v>245</v>
      </c>
      <c r="S2182" t="s">
        <v>134</v>
      </c>
      <c r="T2182">
        <v>1</v>
      </c>
      <c r="U2182" s="1">
        <v>43479</v>
      </c>
      <c r="V2182" s="1">
        <v>43607</v>
      </c>
      <c r="W2182" t="s">
        <v>746</v>
      </c>
      <c r="X2182" t="s">
        <v>1929</v>
      </c>
      <c r="Y2182">
        <v>31</v>
      </c>
      <c r="Z2182">
        <v>31</v>
      </c>
      <c r="AA2182">
        <v>30</v>
      </c>
      <c r="AB2182">
        <v>103.33329999999999</v>
      </c>
      <c r="AD2182">
        <f>IF(ISBLANK(Source[[#This Row],[CrosslistID]]),1,1/COUNTIFS(Source[CrosslistID],Source[[#This Row],[CrosslistID]],Source[TermDesc],Source[[#This Row],[TermDesc]]))</f>
        <v>1</v>
      </c>
      <c r="AG2182">
        <v>0</v>
      </c>
      <c r="AH2182">
        <v>103.33329999999999</v>
      </c>
      <c r="AI2182">
        <v>5</v>
      </c>
      <c r="AJ2182">
        <v>6.2</v>
      </c>
      <c r="AK2182">
        <v>0.36</v>
      </c>
      <c r="AL21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82">
        <f>IF(AND(Source[[#This Row],[Credit_Noncredit]]="Noncredit",Source[[#This Row],[FTEF]]&gt;0),Source[[#This Row],[NC XLST FTES]]*525/(437.5*Source[[#This Row],[FTEF]]),0)</f>
        <v>0</v>
      </c>
      <c r="AN2182">
        <f>IF(Source[[#This Row],[Credit_Noncredit]]="Credit",Source[[#This Row],[Census Enrollment]],Source[[#This Row],[Noncredit Avg. Attendance]])</f>
        <v>31</v>
      </c>
    </row>
    <row r="2183" spans="1:40" x14ac:dyDescent="0.25">
      <c r="A2183" t="s">
        <v>4581</v>
      </c>
      <c r="B2183" t="s">
        <v>886</v>
      </c>
      <c r="C2183" t="s">
        <v>775</v>
      </c>
      <c r="D2183" t="s">
        <v>1634</v>
      </c>
      <c r="E2183" s="4">
        <v>39052</v>
      </c>
      <c r="F2183" s="4" t="s">
        <v>1635</v>
      </c>
      <c r="G2183" s="4">
        <v>102</v>
      </c>
      <c r="H2183" t="str">
        <f>CONCATENATE(Source[[#This Row],[Subject]],TRIM(Source[[#This Row],[Course]]))</f>
        <v>ARCH102</v>
      </c>
      <c r="I2183" t="str">
        <f>VLOOKUP(Source[[#This Row],[SubjCrse]],'Courses and Categories'!$E$2:$G$1816,3,FALSE)</f>
        <v>Credit Gen Ed/CTE</v>
      </c>
      <c r="J2183">
        <v>1</v>
      </c>
      <c r="K2183" t="s">
        <v>3886</v>
      </c>
      <c r="L2183" t="s">
        <v>39</v>
      </c>
      <c r="M2183" t="s">
        <v>1046</v>
      </c>
      <c r="N2183" t="s">
        <v>59</v>
      </c>
      <c r="O2183">
        <v>910</v>
      </c>
      <c r="P2183">
        <v>1200</v>
      </c>
      <c r="Q2183" t="s">
        <v>850</v>
      </c>
      <c r="R2183">
        <v>246</v>
      </c>
      <c r="S2183" t="s">
        <v>134</v>
      </c>
      <c r="T2183">
        <v>1</v>
      </c>
      <c r="U2183" s="1">
        <v>43479</v>
      </c>
      <c r="V2183" s="1">
        <v>43607</v>
      </c>
      <c r="W2183" t="s">
        <v>746</v>
      </c>
      <c r="X2183" t="s">
        <v>1929</v>
      </c>
      <c r="Y2183">
        <v>29</v>
      </c>
      <c r="Z2183">
        <v>28</v>
      </c>
      <c r="AA2183">
        <v>30</v>
      </c>
      <c r="AB2183">
        <v>93.333299999999994</v>
      </c>
      <c r="AD2183">
        <f>IF(ISBLANK(Source[[#This Row],[CrosslistID]]),1,1/COUNTIFS(Source[CrosslistID],Source[[#This Row],[CrosslistID]],Source[TermDesc],Source[[#This Row],[TermDesc]]))</f>
        <v>1</v>
      </c>
      <c r="AG2183">
        <v>0</v>
      </c>
      <c r="AH2183">
        <v>93.333299999999994</v>
      </c>
      <c r="AI2183">
        <v>5.2</v>
      </c>
      <c r="AJ2183">
        <v>5.8</v>
      </c>
      <c r="AK2183">
        <v>0.36</v>
      </c>
      <c r="AL21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83">
        <f>IF(AND(Source[[#This Row],[Credit_Noncredit]]="Noncredit",Source[[#This Row],[FTEF]]&gt;0),Source[[#This Row],[NC XLST FTES]]*525/(437.5*Source[[#This Row],[FTEF]]),0)</f>
        <v>0</v>
      </c>
      <c r="AN2183">
        <f>IF(Source[[#This Row],[Credit_Noncredit]]="Credit",Source[[#This Row],[Census Enrollment]],Source[[#This Row],[Noncredit Avg. Attendance]])</f>
        <v>29</v>
      </c>
    </row>
    <row r="2184" spans="1:40" x14ac:dyDescent="0.25">
      <c r="A2184" t="s">
        <v>4581</v>
      </c>
      <c r="B2184" t="s">
        <v>886</v>
      </c>
      <c r="C2184" t="s">
        <v>775</v>
      </c>
      <c r="D2184" t="s">
        <v>1634</v>
      </c>
      <c r="E2184" s="4">
        <v>33920</v>
      </c>
      <c r="F2184" s="4" t="s">
        <v>1635</v>
      </c>
      <c r="G2184" s="4">
        <v>103</v>
      </c>
      <c r="H2184" t="str">
        <f>CONCATENATE(Source[[#This Row],[Subject]],TRIM(Source[[#This Row],[Course]]))</f>
        <v>ARCH103</v>
      </c>
      <c r="I2184" t="str">
        <f>VLOOKUP(Source[[#This Row],[SubjCrse]],'Courses and Categories'!$E$2:$G$1816,3,FALSE)</f>
        <v>Credit CTE</v>
      </c>
      <c r="J2184">
        <v>1</v>
      </c>
      <c r="K2184" t="s">
        <v>5468</v>
      </c>
      <c r="L2184" t="s">
        <v>39</v>
      </c>
      <c r="M2184" t="s">
        <v>1046</v>
      </c>
      <c r="N2184" t="s">
        <v>59</v>
      </c>
      <c r="O2184">
        <v>910</v>
      </c>
      <c r="P2184">
        <v>1200</v>
      </c>
      <c r="Q2184" t="s">
        <v>850</v>
      </c>
      <c r="R2184">
        <v>245</v>
      </c>
      <c r="S2184" t="s">
        <v>134</v>
      </c>
      <c r="T2184">
        <v>1</v>
      </c>
      <c r="U2184" s="1">
        <v>43479</v>
      </c>
      <c r="V2184" s="1">
        <v>43607</v>
      </c>
      <c r="W2184" t="s">
        <v>932</v>
      </c>
      <c r="X2184" t="s">
        <v>1929</v>
      </c>
      <c r="Y2184">
        <v>25</v>
      </c>
      <c r="Z2184">
        <v>25</v>
      </c>
      <c r="AA2184">
        <v>30</v>
      </c>
      <c r="AB2184">
        <v>83.333299999999994</v>
      </c>
      <c r="AD2184">
        <f>IF(ISBLANK(Source[[#This Row],[CrosslistID]]),1,1/COUNTIFS(Source[CrosslistID],Source[[#This Row],[CrosslistID]],Source[TermDesc],Source[[#This Row],[TermDesc]]))</f>
        <v>1</v>
      </c>
      <c r="AG2184">
        <v>0</v>
      </c>
      <c r="AH2184">
        <v>83.333299999999994</v>
      </c>
      <c r="AI2184">
        <v>3.6</v>
      </c>
      <c r="AJ2184">
        <v>5</v>
      </c>
      <c r="AK2184">
        <v>0.36</v>
      </c>
      <c r="AL21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84">
        <f>IF(AND(Source[[#This Row],[Credit_Noncredit]]="Noncredit",Source[[#This Row],[FTEF]]&gt;0),Source[[#This Row],[NC XLST FTES]]*525/(437.5*Source[[#This Row],[FTEF]]),0)</f>
        <v>0</v>
      </c>
      <c r="AN2184">
        <f>IF(Source[[#This Row],[Credit_Noncredit]]="Credit",Source[[#This Row],[Census Enrollment]],Source[[#This Row],[Noncredit Avg. Attendance]])</f>
        <v>25</v>
      </c>
    </row>
    <row r="2185" spans="1:40" x14ac:dyDescent="0.25">
      <c r="A2185" t="s">
        <v>4581</v>
      </c>
      <c r="B2185" t="s">
        <v>886</v>
      </c>
      <c r="C2185" t="s">
        <v>775</v>
      </c>
      <c r="D2185" t="s">
        <v>1634</v>
      </c>
      <c r="E2185" s="4">
        <v>34121</v>
      </c>
      <c r="F2185" s="4" t="s">
        <v>1635</v>
      </c>
      <c r="G2185" s="4">
        <v>120</v>
      </c>
      <c r="H2185" t="str">
        <f>CONCATENATE(Source[[#This Row],[Subject]],TRIM(Source[[#This Row],[Course]]))</f>
        <v>ARCH120</v>
      </c>
      <c r="I2185" t="str">
        <f>VLOOKUP(Source[[#This Row],[SubjCrse]],'Courses and Categories'!$E$2:$G$1816,3,FALSE)</f>
        <v>Credit CTE</v>
      </c>
      <c r="J2185">
        <v>1</v>
      </c>
      <c r="K2185" t="s">
        <v>3888</v>
      </c>
      <c r="L2185" t="s">
        <v>39</v>
      </c>
      <c r="M2185" t="s">
        <v>903</v>
      </c>
      <c r="N2185" t="s">
        <v>50</v>
      </c>
      <c r="O2185">
        <v>1310</v>
      </c>
      <c r="P2185">
        <v>1600</v>
      </c>
      <c r="Q2185" t="s">
        <v>850</v>
      </c>
      <c r="R2185">
        <v>222</v>
      </c>
      <c r="S2185" t="s">
        <v>134</v>
      </c>
      <c r="T2185">
        <v>1</v>
      </c>
      <c r="U2185" s="1">
        <v>43479</v>
      </c>
      <c r="V2185" s="1">
        <v>43607</v>
      </c>
      <c r="W2185" t="s">
        <v>3889</v>
      </c>
      <c r="X2185" t="s">
        <v>1929</v>
      </c>
      <c r="Y2185">
        <v>38</v>
      </c>
      <c r="Z2185">
        <v>36</v>
      </c>
      <c r="AA2185">
        <v>45</v>
      </c>
      <c r="AB2185">
        <v>80</v>
      </c>
      <c r="AD2185">
        <f>IF(ISBLANK(Source[[#This Row],[CrosslistID]]),1,1/COUNTIFS(Source[CrosslistID],Source[[#This Row],[CrosslistID]],Source[TermDesc],Source[[#This Row],[TermDesc]]))</f>
        <v>1</v>
      </c>
      <c r="AG2185">
        <v>0</v>
      </c>
      <c r="AH2185">
        <v>80</v>
      </c>
      <c r="AI2185">
        <v>3.4</v>
      </c>
      <c r="AJ2185">
        <v>3.8</v>
      </c>
      <c r="AK2185">
        <v>0.2</v>
      </c>
      <c r="AL21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85">
        <f>IF(AND(Source[[#This Row],[Credit_Noncredit]]="Noncredit",Source[[#This Row],[FTEF]]&gt;0),Source[[#This Row],[NC XLST FTES]]*525/(437.5*Source[[#This Row],[FTEF]]),0)</f>
        <v>0</v>
      </c>
      <c r="AN2185">
        <f>IF(Source[[#This Row],[Credit_Noncredit]]="Credit",Source[[#This Row],[Census Enrollment]],Source[[#This Row],[Noncredit Avg. Attendance]])</f>
        <v>38</v>
      </c>
    </row>
    <row r="2186" spans="1:40" x14ac:dyDescent="0.25">
      <c r="A2186" t="s">
        <v>4581</v>
      </c>
      <c r="B2186" t="s">
        <v>886</v>
      </c>
      <c r="C2186" t="s">
        <v>775</v>
      </c>
      <c r="D2186" t="s">
        <v>1634</v>
      </c>
      <c r="E2186" s="4">
        <v>38210</v>
      </c>
      <c r="F2186" s="4" t="s">
        <v>1635</v>
      </c>
      <c r="G2186" s="4">
        <v>120</v>
      </c>
      <c r="H2186" t="str">
        <f>CONCATENATE(Source[[#This Row],[Subject]],TRIM(Source[[#This Row],[Course]]))</f>
        <v>ARCH120</v>
      </c>
      <c r="I2186" t="str">
        <f>VLOOKUP(Source[[#This Row],[SubjCrse]],'Courses and Categories'!$E$2:$G$1816,3,FALSE)</f>
        <v>Credit CTE</v>
      </c>
      <c r="J2186">
        <v>551</v>
      </c>
      <c r="K2186" t="s">
        <v>3888</v>
      </c>
      <c r="L2186" t="s">
        <v>87</v>
      </c>
      <c r="M2186" t="s">
        <v>903</v>
      </c>
      <c r="N2186" t="s">
        <v>185</v>
      </c>
      <c r="O2186">
        <v>1810</v>
      </c>
      <c r="P2186">
        <v>2100</v>
      </c>
      <c r="Q2186" t="s">
        <v>52</v>
      </c>
      <c r="R2186">
        <v>254</v>
      </c>
      <c r="S2186" t="s">
        <v>53</v>
      </c>
      <c r="T2186">
        <v>1</v>
      </c>
      <c r="U2186" s="1">
        <v>43479</v>
      </c>
      <c r="V2186" s="1">
        <v>43607</v>
      </c>
      <c r="W2186" t="s">
        <v>1641</v>
      </c>
      <c r="X2186" t="s">
        <v>1929</v>
      </c>
      <c r="Y2186">
        <v>31</v>
      </c>
      <c r="Z2186">
        <v>29</v>
      </c>
      <c r="AA2186">
        <v>40</v>
      </c>
      <c r="AB2186">
        <v>72.5</v>
      </c>
      <c r="AD2186">
        <f>IF(ISBLANK(Source[[#This Row],[CrosslistID]]),1,1/COUNTIFS(Source[CrosslistID],Source[[#This Row],[CrosslistID]],Source[TermDesc],Source[[#This Row],[TermDesc]]))</f>
        <v>1</v>
      </c>
      <c r="AG2186">
        <v>0</v>
      </c>
      <c r="AH2186">
        <v>72.5</v>
      </c>
      <c r="AI2186">
        <v>2.8</v>
      </c>
      <c r="AJ2186">
        <v>3.1</v>
      </c>
      <c r="AK2186">
        <v>0.2</v>
      </c>
      <c r="AL21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86">
        <f>IF(AND(Source[[#This Row],[Credit_Noncredit]]="Noncredit",Source[[#This Row],[FTEF]]&gt;0),Source[[#This Row],[NC XLST FTES]]*525/(437.5*Source[[#This Row],[FTEF]]),0)</f>
        <v>0</v>
      </c>
      <c r="AN2186">
        <f>IF(Source[[#This Row],[Credit_Noncredit]]="Credit",Source[[#This Row],[Census Enrollment]],Source[[#This Row],[Noncredit Avg. Attendance]])</f>
        <v>31</v>
      </c>
    </row>
    <row r="2187" spans="1:40" x14ac:dyDescent="0.25">
      <c r="A2187" t="s">
        <v>4581</v>
      </c>
      <c r="B2187" t="s">
        <v>886</v>
      </c>
      <c r="C2187" t="s">
        <v>775</v>
      </c>
      <c r="D2187" t="s">
        <v>1634</v>
      </c>
      <c r="E2187" s="4">
        <v>30970</v>
      </c>
      <c r="F2187" s="4" t="s">
        <v>1635</v>
      </c>
      <c r="G2187" s="4">
        <v>160</v>
      </c>
      <c r="H2187" t="str">
        <f>CONCATENATE(Source[[#This Row],[Subject]],TRIM(Source[[#This Row],[Course]]))</f>
        <v>ARCH160</v>
      </c>
      <c r="I2187" t="str">
        <f>VLOOKUP(Source[[#This Row],[SubjCrse]],'Courses and Categories'!$E$2:$G$1816,3,FALSE)</f>
        <v>Credit CTE</v>
      </c>
      <c r="J2187">
        <v>1</v>
      </c>
      <c r="K2187" t="s">
        <v>1429</v>
      </c>
      <c r="L2187" t="s">
        <v>87</v>
      </c>
      <c r="M2187" t="s">
        <v>903</v>
      </c>
      <c r="N2187" t="s">
        <v>105</v>
      </c>
      <c r="O2187">
        <v>1610</v>
      </c>
      <c r="P2187">
        <v>1730</v>
      </c>
      <c r="Q2187" t="s">
        <v>850</v>
      </c>
      <c r="R2187">
        <v>222</v>
      </c>
      <c r="S2187" t="s">
        <v>134</v>
      </c>
      <c r="T2187">
        <v>1</v>
      </c>
      <c r="U2187" s="1">
        <v>43479</v>
      </c>
      <c r="V2187" s="1">
        <v>43607</v>
      </c>
      <c r="W2187" t="s">
        <v>123</v>
      </c>
      <c r="X2187" t="s">
        <v>1929</v>
      </c>
      <c r="Y2187">
        <v>46</v>
      </c>
      <c r="Z2187">
        <v>45</v>
      </c>
      <c r="AA2187">
        <v>45</v>
      </c>
      <c r="AB2187">
        <v>100</v>
      </c>
      <c r="AD2187">
        <f>IF(ISBLANK(Source[[#This Row],[CrosslistID]]),1,1/COUNTIFS(Source[CrosslistID],Source[[#This Row],[CrosslistID]],Source[TermDesc],Source[[#This Row],[TermDesc]]))</f>
        <v>1</v>
      </c>
      <c r="AG2187">
        <v>0</v>
      </c>
      <c r="AH2187">
        <v>100</v>
      </c>
      <c r="AI2187">
        <v>3.52</v>
      </c>
      <c r="AJ2187">
        <v>4.9066999999999998</v>
      </c>
      <c r="AK2187">
        <v>0.2</v>
      </c>
      <c r="AL21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87">
        <f>IF(AND(Source[[#This Row],[Credit_Noncredit]]="Noncredit",Source[[#This Row],[FTEF]]&gt;0),Source[[#This Row],[NC XLST FTES]]*525/(437.5*Source[[#This Row],[FTEF]]),0)</f>
        <v>0</v>
      </c>
      <c r="AN2187">
        <f>IF(Source[[#This Row],[Credit_Noncredit]]="Credit",Source[[#This Row],[Census Enrollment]],Source[[#This Row],[Noncredit Avg. Attendance]])</f>
        <v>46</v>
      </c>
    </row>
    <row r="2188" spans="1:40" x14ac:dyDescent="0.25">
      <c r="A2188" t="s">
        <v>4581</v>
      </c>
      <c r="B2188" t="s">
        <v>886</v>
      </c>
      <c r="C2188" t="s">
        <v>775</v>
      </c>
      <c r="D2188" t="s">
        <v>1634</v>
      </c>
      <c r="E2188" s="4">
        <v>39053</v>
      </c>
      <c r="F2188" s="4" t="s">
        <v>1635</v>
      </c>
      <c r="G2188" s="4">
        <v>218</v>
      </c>
      <c r="H2188" t="str">
        <f>CONCATENATE(Source[[#This Row],[Subject]],TRIM(Source[[#This Row],[Course]]))</f>
        <v>ARCH218</v>
      </c>
      <c r="I2188" t="str">
        <f>VLOOKUP(Source[[#This Row],[SubjCrse]],'Courses and Categories'!$E$2:$G$1816,3,FALSE)</f>
        <v>Credit CTE</v>
      </c>
      <c r="J2188">
        <v>1</v>
      </c>
      <c r="K2188" t="s">
        <v>3893</v>
      </c>
      <c r="L2188" t="s">
        <v>39</v>
      </c>
      <c r="M2188" t="s">
        <v>903</v>
      </c>
      <c r="N2188" t="s">
        <v>59</v>
      </c>
      <c r="O2188">
        <v>1310</v>
      </c>
      <c r="P2188">
        <v>1600</v>
      </c>
      <c r="Q2188" t="s">
        <v>850</v>
      </c>
      <c r="R2188">
        <v>241</v>
      </c>
      <c r="S2188" t="s">
        <v>134</v>
      </c>
      <c r="T2188">
        <v>1</v>
      </c>
      <c r="U2188" s="1">
        <v>43479</v>
      </c>
      <c r="V2188" s="1">
        <v>43607</v>
      </c>
      <c r="W2188" t="s">
        <v>932</v>
      </c>
      <c r="X2188" t="s">
        <v>1929</v>
      </c>
      <c r="Y2188">
        <v>27</v>
      </c>
      <c r="Z2188">
        <v>23</v>
      </c>
      <c r="AA2188">
        <v>28</v>
      </c>
      <c r="AB2188">
        <v>82.142899999999997</v>
      </c>
      <c r="AD2188">
        <f>IF(ISBLANK(Source[[#This Row],[CrosslistID]]),1,1/COUNTIFS(Source[CrosslistID],Source[[#This Row],[CrosslistID]],Source[TermDesc],Source[[#This Row],[TermDesc]]))</f>
        <v>1</v>
      </c>
      <c r="AG2188">
        <v>0</v>
      </c>
      <c r="AH2188">
        <v>82.142899999999997</v>
      </c>
      <c r="AI2188">
        <v>5</v>
      </c>
      <c r="AJ2188">
        <v>5.4</v>
      </c>
      <c r="AK2188">
        <v>0.36</v>
      </c>
      <c r="AL21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88">
        <f>IF(AND(Source[[#This Row],[Credit_Noncredit]]="Noncredit",Source[[#This Row],[FTEF]]&gt;0),Source[[#This Row],[NC XLST FTES]]*525/(437.5*Source[[#This Row],[FTEF]]),0)</f>
        <v>0</v>
      </c>
      <c r="AN2188">
        <f>IF(Source[[#This Row],[Credit_Noncredit]]="Credit",Source[[#This Row],[Census Enrollment]],Source[[#This Row],[Noncredit Avg. Attendance]])</f>
        <v>27</v>
      </c>
    </row>
    <row r="2189" spans="1:40" x14ac:dyDescent="0.25">
      <c r="A2189" t="s">
        <v>4581</v>
      </c>
      <c r="B2189" t="s">
        <v>886</v>
      </c>
      <c r="C2189" t="s">
        <v>775</v>
      </c>
      <c r="D2189" t="s">
        <v>1634</v>
      </c>
      <c r="E2189" s="4">
        <v>38675</v>
      </c>
      <c r="F2189" s="4" t="s">
        <v>3895</v>
      </c>
      <c r="G2189" s="4">
        <v>120</v>
      </c>
      <c r="H2189" t="str">
        <f>CONCATENATE(Source[[#This Row],[Subject]],TRIM(Source[[#This Row],[Course]]))</f>
        <v>BIM120</v>
      </c>
      <c r="I2189" t="str">
        <f>VLOOKUP(Source[[#This Row],[SubjCrse]],'Courses and Categories'!$E$2:$G$1816,3,FALSE)</f>
        <v>Credit CTE</v>
      </c>
      <c r="J2189">
        <v>502</v>
      </c>
      <c r="K2189" t="s">
        <v>3896</v>
      </c>
      <c r="L2189" t="s">
        <v>87</v>
      </c>
      <c r="M2189" t="s">
        <v>1046</v>
      </c>
      <c r="N2189" t="s">
        <v>105</v>
      </c>
      <c r="O2189">
        <v>1840</v>
      </c>
      <c r="P2189">
        <v>2110</v>
      </c>
      <c r="Q2189" t="s">
        <v>850</v>
      </c>
      <c r="R2189">
        <v>241</v>
      </c>
      <c r="S2189" t="s">
        <v>134</v>
      </c>
      <c r="T2189">
        <v>1</v>
      </c>
      <c r="U2189" s="1">
        <v>43479</v>
      </c>
      <c r="V2189" s="1">
        <v>43607</v>
      </c>
      <c r="W2189" t="s">
        <v>3897</v>
      </c>
      <c r="X2189" t="s">
        <v>1929</v>
      </c>
      <c r="Y2189">
        <v>28</v>
      </c>
      <c r="Z2189">
        <v>26</v>
      </c>
      <c r="AA2189">
        <v>28</v>
      </c>
      <c r="AB2189">
        <v>92.857100000000003</v>
      </c>
      <c r="AC2189" t="s">
        <v>4070</v>
      </c>
      <c r="AD2189">
        <f>IF(ISBLANK(Source[[#This Row],[CrosslistID]]),1,1/COUNTIFS(Source[CrosslistID],Source[[#This Row],[CrosslistID]],Source[TermDesc],Source[[#This Row],[TermDesc]]))</f>
        <v>0.5</v>
      </c>
      <c r="AE2189">
        <v>28</v>
      </c>
      <c r="AF2189">
        <v>28</v>
      </c>
      <c r="AG2189">
        <v>100</v>
      </c>
      <c r="AH2189">
        <v>100</v>
      </c>
      <c r="AI2189">
        <v>3.5470000000000002</v>
      </c>
      <c r="AJ2189">
        <v>5.2271999999999998</v>
      </c>
      <c r="AK2189">
        <v>0</v>
      </c>
      <c r="AL21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89">
        <f>IF(AND(Source[[#This Row],[Credit_Noncredit]]="Noncredit",Source[[#This Row],[FTEF]]&gt;0),Source[[#This Row],[NC XLST FTES]]*525/(437.5*Source[[#This Row],[FTEF]]),0)</f>
        <v>0</v>
      </c>
      <c r="AN2189">
        <f>IF(Source[[#This Row],[Credit_Noncredit]]="Credit",Source[[#This Row],[Census Enrollment]],Source[[#This Row],[Noncredit Avg. Attendance]])</f>
        <v>28</v>
      </c>
    </row>
    <row r="2190" spans="1:40" x14ac:dyDescent="0.25">
      <c r="A2190" t="s">
        <v>4581</v>
      </c>
      <c r="B2190" t="s">
        <v>886</v>
      </c>
      <c r="C2190" t="s">
        <v>775</v>
      </c>
      <c r="D2190" t="s">
        <v>1634</v>
      </c>
      <c r="E2190" s="4">
        <v>38566</v>
      </c>
      <c r="F2190" s="4" t="s">
        <v>3895</v>
      </c>
      <c r="G2190" s="4">
        <v>121</v>
      </c>
      <c r="H2190" t="str">
        <f>CONCATENATE(Source[[#This Row],[Subject]],TRIM(Source[[#This Row],[Course]]))</f>
        <v>BIM121</v>
      </c>
      <c r="I2190" t="str">
        <f>VLOOKUP(Source[[#This Row],[SubjCrse]],'Courses and Categories'!$E$2:$G$1816,3,FALSE)</f>
        <v>Credit CTE</v>
      </c>
      <c r="J2190">
        <v>501</v>
      </c>
      <c r="K2190" t="s">
        <v>5469</v>
      </c>
      <c r="L2190" t="s">
        <v>87</v>
      </c>
      <c r="M2190" t="s">
        <v>1046</v>
      </c>
      <c r="N2190" t="s">
        <v>105</v>
      </c>
      <c r="O2190">
        <v>1840</v>
      </c>
      <c r="P2190">
        <v>2110</v>
      </c>
      <c r="Q2190" t="s">
        <v>850</v>
      </c>
      <c r="R2190">
        <v>241</v>
      </c>
      <c r="S2190" t="s">
        <v>134</v>
      </c>
      <c r="T2190">
        <v>1</v>
      </c>
      <c r="U2190" s="1">
        <v>43479</v>
      </c>
      <c r="V2190" s="1">
        <v>43607</v>
      </c>
      <c r="W2190" t="s">
        <v>3897</v>
      </c>
      <c r="X2190" t="s">
        <v>1929</v>
      </c>
      <c r="Y2190">
        <v>1</v>
      </c>
      <c r="Z2190">
        <v>1</v>
      </c>
      <c r="AA2190">
        <v>28</v>
      </c>
      <c r="AB2190">
        <v>3.5714000000000001</v>
      </c>
      <c r="AC2190" t="s">
        <v>4070</v>
      </c>
      <c r="AD2190">
        <f>IF(ISBLANK(Source[[#This Row],[CrosslistID]]),1,1/COUNTIFS(Source[CrosslistID],Source[[#This Row],[CrosslistID]],Source[TermDesc],Source[[#This Row],[TermDesc]]))</f>
        <v>0.5</v>
      </c>
      <c r="AE2190">
        <v>28</v>
      </c>
      <c r="AF2190">
        <v>28</v>
      </c>
      <c r="AG2190">
        <v>100</v>
      </c>
      <c r="AH2190">
        <v>100</v>
      </c>
      <c r="AI2190">
        <v>0.187</v>
      </c>
      <c r="AJ2190">
        <v>0.187</v>
      </c>
      <c r="AK2190">
        <v>0.33169999999999999</v>
      </c>
      <c r="AL21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90">
        <f>IF(AND(Source[[#This Row],[Credit_Noncredit]]="Noncredit",Source[[#This Row],[FTEF]]&gt;0),Source[[#This Row],[NC XLST FTES]]*525/(437.5*Source[[#This Row],[FTEF]]),0)</f>
        <v>0</v>
      </c>
      <c r="AN2190">
        <f>IF(Source[[#This Row],[Credit_Noncredit]]="Credit",Source[[#This Row],[Census Enrollment]],Source[[#This Row],[Noncredit Avg. Attendance]])</f>
        <v>1</v>
      </c>
    </row>
    <row r="2191" spans="1:40" x14ac:dyDescent="0.25">
      <c r="A2191" t="s">
        <v>4581</v>
      </c>
      <c r="B2191" t="s">
        <v>886</v>
      </c>
      <c r="C2191" t="s">
        <v>775</v>
      </c>
      <c r="D2191" t="s">
        <v>1634</v>
      </c>
      <c r="E2191" s="4">
        <v>36789</v>
      </c>
      <c r="F2191" s="4" t="s">
        <v>1642</v>
      </c>
      <c r="G2191" s="4">
        <v>100</v>
      </c>
      <c r="H2191" t="str">
        <f>CONCATENATE(Source[[#This Row],[Subject]],TRIM(Source[[#This Row],[Course]]))</f>
        <v>CM100</v>
      </c>
      <c r="I2191" t="str">
        <f>VLOOKUP(Source[[#This Row],[SubjCrse]],'Courses and Categories'!$E$2:$G$1816,3,FALSE)</f>
        <v>Credit CTE</v>
      </c>
      <c r="J2191">
        <v>351</v>
      </c>
      <c r="K2191" t="s">
        <v>1645</v>
      </c>
      <c r="L2191" t="s">
        <v>39</v>
      </c>
      <c r="M2191" t="s">
        <v>903</v>
      </c>
      <c r="N2191" t="s">
        <v>41</v>
      </c>
      <c r="O2191">
        <v>1310</v>
      </c>
      <c r="P2191">
        <v>1600</v>
      </c>
      <c r="Q2191" t="s">
        <v>52</v>
      </c>
      <c r="R2191">
        <v>106</v>
      </c>
      <c r="S2191" t="s">
        <v>53</v>
      </c>
      <c r="T2191">
        <v>1</v>
      </c>
      <c r="U2191" s="1">
        <v>43479</v>
      </c>
      <c r="V2191" s="1">
        <v>43607</v>
      </c>
      <c r="W2191" t="s">
        <v>3889</v>
      </c>
      <c r="X2191" t="s">
        <v>1929</v>
      </c>
      <c r="Y2191">
        <v>42</v>
      </c>
      <c r="Z2191">
        <v>39</v>
      </c>
      <c r="AA2191">
        <v>55</v>
      </c>
      <c r="AB2191">
        <v>70.909099999999995</v>
      </c>
      <c r="AD2191">
        <f>IF(ISBLANK(Source[[#This Row],[CrosslistID]]),1,1/COUNTIFS(Source[CrosslistID],Source[[#This Row],[CrosslistID]],Source[TermDesc],Source[[#This Row],[TermDesc]]))</f>
        <v>1</v>
      </c>
      <c r="AG2191">
        <v>0</v>
      </c>
      <c r="AH2191">
        <v>70.909099999999995</v>
      </c>
      <c r="AI2191">
        <v>4.0999999999999996</v>
      </c>
      <c r="AJ2191">
        <v>4.2</v>
      </c>
      <c r="AK2191">
        <v>0.2</v>
      </c>
      <c r="AL21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91">
        <f>IF(AND(Source[[#This Row],[Credit_Noncredit]]="Noncredit",Source[[#This Row],[FTEF]]&gt;0),Source[[#This Row],[NC XLST FTES]]*525/(437.5*Source[[#This Row],[FTEF]]),0)</f>
        <v>0</v>
      </c>
      <c r="AN2191">
        <f>IF(Source[[#This Row],[Credit_Noncredit]]="Credit",Source[[#This Row],[Census Enrollment]],Source[[#This Row],[Noncredit Avg. Attendance]])</f>
        <v>42</v>
      </c>
    </row>
    <row r="2192" spans="1:40" x14ac:dyDescent="0.25">
      <c r="A2192" t="s">
        <v>4581</v>
      </c>
      <c r="B2192" t="s">
        <v>886</v>
      </c>
      <c r="C2192" t="s">
        <v>775</v>
      </c>
      <c r="D2192" t="s">
        <v>1634</v>
      </c>
      <c r="E2192" s="4">
        <v>36790</v>
      </c>
      <c r="F2192" s="4" t="s">
        <v>1642</v>
      </c>
      <c r="G2192" s="4">
        <v>100</v>
      </c>
      <c r="H2192" t="str">
        <f>CONCATENATE(Source[[#This Row],[Subject]],TRIM(Source[[#This Row],[Course]]))</f>
        <v>CM100</v>
      </c>
      <c r="I2192" t="str">
        <f>VLOOKUP(Source[[#This Row],[SubjCrse]],'Courses and Categories'!$E$2:$G$1816,3,FALSE)</f>
        <v>Credit CTE</v>
      </c>
      <c r="J2192">
        <v>501</v>
      </c>
      <c r="K2192" t="s">
        <v>1645</v>
      </c>
      <c r="L2192" t="s">
        <v>87</v>
      </c>
      <c r="M2192" t="s">
        <v>903</v>
      </c>
      <c r="N2192" t="s">
        <v>50</v>
      </c>
      <c r="O2192">
        <v>1810</v>
      </c>
      <c r="P2192">
        <v>2100</v>
      </c>
      <c r="Q2192" t="s">
        <v>238</v>
      </c>
      <c r="R2192">
        <v>702</v>
      </c>
      <c r="S2192" t="s">
        <v>134</v>
      </c>
      <c r="T2192">
        <v>1</v>
      </c>
      <c r="U2192" s="1">
        <v>43479</v>
      </c>
      <c r="V2192" s="1">
        <v>43607</v>
      </c>
      <c r="W2192" t="s">
        <v>3889</v>
      </c>
      <c r="X2192" t="s">
        <v>1929</v>
      </c>
      <c r="Y2192">
        <v>44</v>
      </c>
      <c r="Z2192">
        <v>44</v>
      </c>
      <c r="AA2192">
        <v>50</v>
      </c>
      <c r="AB2192">
        <v>88</v>
      </c>
      <c r="AD2192">
        <f>IF(ISBLANK(Source[[#This Row],[CrosslistID]]),1,1/COUNTIFS(Source[CrosslistID],Source[[#This Row],[CrosslistID]],Source[TermDesc],Source[[#This Row],[TermDesc]]))</f>
        <v>1</v>
      </c>
      <c r="AG2192">
        <v>0</v>
      </c>
      <c r="AH2192">
        <v>88</v>
      </c>
      <c r="AI2192">
        <v>4.4000000000000004</v>
      </c>
      <c r="AJ2192">
        <v>4.4000000000000004</v>
      </c>
      <c r="AK2192">
        <v>0.2</v>
      </c>
      <c r="AL21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92">
        <f>IF(AND(Source[[#This Row],[Credit_Noncredit]]="Noncredit",Source[[#This Row],[FTEF]]&gt;0),Source[[#This Row],[NC XLST FTES]]*525/(437.5*Source[[#This Row],[FTEF]]),0)</f>
        <v>0</v>
      </c>
      <c r="AN2192">
        <f>IF(Source[[#This Row],[Credit_Noncredit]]="Credit",Source[[#This Row],[Census Enrollment]],Source[[#This Row],[Noncredit Avg. Attendance]])</f>
        <v>44</v>
      </c>
    </row>
    <row r="2193" spans="1:40" x14ac:dyDescent="0.25">
      <c r="A2193" t="s">
        <v>4581</v>
      </c>
      <c r="B2193" t="s">
        <v>886</v>
      </c>
      <c r="C2193" t="s">
        <v>775</v>
      </c>
      <c r="D2193" t="s">
        <v>1634</v>
      </c>
      <c r="E2193" s="4">
        <v>36791</v>
      </c>
      <c r="F2193" s="4" t="s">
        <v>1642</v>
      </c>
      <c r="G2193" s="4">
        <v>110</v>
      </c>
      <c r="H2193" t="str">
        <f>CONCATENATE(Source[[#This Row],[Subject]],TRIM(Source[[#This Row],[Course]]))</f>
        <v>CM110</v>
      </c>
      <c r="I2193" t="str">
        <f>VLOOKUP(Source[[#This Row],[SubjCrse]],'Courses and Categories'!$E$2:$G$1816,3,FALSE)</f>
        <v>Credit CTE</v>
      </c>
      <c r="J2193">
        <v>501</v>
      </c>
      <c r="K2193" t="s">
        <v>3898</v>
      </c>
      <c r="L2193" t="s">
        <v>87</v>
      </c>
      <c r="M2193" t="s">
        <v>1046</v>
      </c>
      <c r="N2193" t="s">
        <v>59</v>
      </c>
      <c r="O2193">
        <v>1840</v>
      </c>
      <c r="P2193">
        <v>2130</v>
      </c>
      <c r="Q2193" t="s">
        <v>850</v>
      </c>
      <c r="R2193">
        <v>246</v>
      </c>
      <c r="S2193" t="s">
        <v>134</v>
      </c>
      <c r="T2193">
        <v>1</v>
      </c>
      <c r="U2193" s="1">
        <v>43479</v>
      </c>
      <c r="V2193" s="1">
        <v>43607</v>
      </c>
      <c r="W2193" t="s">
        <v>1644</v>
      </c>
      <c r="X2193" t="s">
        <v>1929</v>
      </c>
      <c r="Y2193">
        <v>30</v>
      </c>
      <c r="Z2193">
        <v>28</v>
      </c>
      <c r="AA2193">
        <v>30</v>
      </c>
      <c r="AB2193">
        <v>93.333299999999994</v>
      </c>
      <c r="AD2193">
        <f>IF(ISBLANK(Source[[#This Row],[CrosslistID]]),1,1/COUNTIFS(Source[CrosslistID],Source[[#This Row],[CrosslistID]],Source[TermDesc],Source[[#This Row],[TermDesc]]))</f>
        <v>1</v>
      </c>
      <c r="AG2193">
        <v>0</v>
      </c>
      <c r="AH2193">
        <v>93.333299999999994</v>
      </c>
      <c r="AI2193">
        <v>5.4</v>
      </c>
      <c r="AJ2193">
        <v>6</v>
      </c>
      <c r="AK2193">
        <v>0.36</v>
      </c>
      <c r="AL21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93">
        <f>IF(AND(Source[[#This Row],[Credit_Noncredit]]="Noncredit",Source[[#This Row],[FTEF]]&gt;0),Source[[#This Row],[NC XLST FTES]]*525/(437.5*Source[[#This Row],[FTEF]]),0)</f>
        <v>0</v>
      </c>
      <c r="AN2193">
        <f>IF(Source[[#This Row],[Credit_Noncredit]]="Credit",Source[[#This Row],[Census Enrollment]],Source[[#This Row],[Noncredit Avg. Attendance]])</f>
        <v>30</v>
      </c>
    </row>
    <row r="2194" spans="1:40" x14ac:dyDescent="0.25">
      <c r="A2194" t="s">
        <v>4581</v>
      </c>
      <c r="B2194" t="s">
        <v>886</v>
      </c>
      <c r="C2194" t="s">
        <v>775</v>
      </c>
      <c r="D2194" t="s">
        <v>1634</v>
      </c>
      <c r="E2194" s="4">
        <v>39054</v>
      </c>
      <c r="F2194" s="4" t="s">
        <v>1642</v>
      </c>
      <c r="G2194" s="4">
        <v>240</v>
      </c>
      <c r="H2194" t="str">
        <f>CONCATENATE(Source[[#This Row],[Subject]],TRIM(Source[[#This Row],[Course]]))</f>
        <v>CM240</v>
      </c>
      <c r="I2194" t="str">
        <f>VLOOKUP(Source[[#This Row],[SubjCrse]],'Courses and Categories'!$E$2:$G$1816,3,FALSE)</f>
        <v>Credit CTE</v>
      </c>
      <c r="J2194">
        <v>551</v>
      </c>
      <c r="K2194" t="s">
        <v>3899</v>
      </c>
      <c r="L2194" t="s">
        <v>87</v>
      </c>
      <c r="M2194" t="s">
        <v>903</v>
      </c>
      <c r="N2194" t="s">
        <v>180</v>
      </c>
      <c r="O2194">
        <v>1810</v>
      </c>
      <c r="P2194">
        <v>2100</v>
      </c>
      <c r="Q2194" t="s">
        <v>52</v>
      </c>
      <c r="R2194">
        <v>473</v>
      </c>
      <c r="S2194" t="s">
        <v>53</v>
      </c>
      <c r="T2194">
        <v>1</v>
      </c>
      <c r="U2194" s="1">
        <v>43479</v>
      </c>
      <c r="V2194" s="1">
        <v>43607</v>
      </c>
      <c r="W2194" t="s">
        <v>3889</v>
      </c>
      <c r="X2194" t="s">
        <v>1929</v>
      </c>
      <c r="Y2194">
        <v>33</v>
      </c>
      <c r="Z2194">
        <v>34</v>
      </c>
      <c r="AA2194">
        <v>34</v>
      </c>
      <c r="AB2194">
        <v>100</v>
      </c>
      <c r="AD2194">
        <f>IF(ISBLANK(Source[[#This Row],[CrosslistID]]),1,1/COUNTIFS(Source[CrosslistID],Source[[#This Row],[CrosslistID]],Source[TermDesc],Source[[#This Row],[TermDesc]]))</f>
        <v>1</v>
      </c>
      <c r="AG2194">
        <v>0</v>
      </c>
      <c r="AH2194">
        <v>100</v>
      </c>
      <c r="AI2194">
        <v>3.2</v>
      </c>
      <c r="AJ2194">
        <v>3.3</v>
      </c>
      <c r="AK2194">
        <v>0.2</v>
      </c>
      <c r="AL21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94">
        <f>IF(AND(Source[[#This Row],[Credit_Noncredit]]="Noncredit",Source[[#This Row],[FTEF]]&gt;0),Source[[#This Row],[NC XLST FTES]]*525/(437.5*Source[[#This Row],[FTEF]]),0)</f>
        <v>0</v>
      </c>
      <c r="AN2194">
        <f>IF(Source[[#This Row],[Credit_Noncredit]]="Credit",Source[[#This Row],[Census Enrollment]],Source[[#This Row],[Noncredit Avg. Attendance]])</f>
        <v>33</v>
      </c>
    </row>
    <row r="2195" spans="1:40" x14ac:dyDescent="0.25">
      <c r="A2195" t="s">
        <v>4581</v>
      </c>
      <c r="B2195" t="s">
        <v>886</v>
      </c>
      <c r="C2195" t="s">
        <v>775</v>
      </c>
      <c r="D2195" t="s">
        <v>1634</v>
      </c>
      <c r="E2195" s="4">
        <v>34303</v>
      </c>
      <c r="F2195" s="4" t="s">
        <v>1642</v>
      </c>
      <c r="G2195" s="4">
        <v>244</v>
      </c>
      <c r="H2195" t="str">
        <f>CONCATENATE(Source[[#This Row],[Subject]],TRIM(Source[[#This Row],[Course]]))</f>
        <v>CM244</v>
      </c>
      <c r="I2195" t="str">
        <f>VLOOKUP(Source[[#This Row],[SubjCrse]],'Courses and Categories'!$E$2:$G$1816,3,FALSE)</f>
        <v>Credit CTE</v>
      </c>
      <c r="J2195">
        <v>551</v>
      </c>
      <c r="K2195" t="s">
        <v>3900</v>
      </c>
      <c r="L2195" t="s">
        <v>87</v>
      </c>
      <c r="M2195" t="s">
        <v>903</v>
      </c>
      <c r="N2195" t="s">
        <v>41</v>
      </c>
      <c r="O2195">
        <v>1810</v>
      </c>
      <c r="P2195">
        <v>2100</v>
      </c>
      <c r="Q2195" t="s">
        <v>52</v>
      </c>
      <c r="R2195">
        <v>471</v>
      </c>
      <c r="S2195" t="s">
        <v>53</v>
      </c>
      <c r="T2195">
        <v>1</v>
      </c>
      <c r="U2195" s="1">
        <v>43479</v>
      </c>
      <c r="V2195" s="1">
        <v>43607</v>
      </c>
      <c r="W2195" t="s">
        <v>3889</v>
      </c>
      <c r="X2195" t="s">
        <v>1929</v>
      </c>
      <c r="Y2195">
        <v>32</v>
      </c>
      <c r="Z2195">
        <v>32</v>
      </c>
      <c r="AA2195">
        <v>34</v>
      </c>
      <c r="AB2195">
        <v>94.117599999999996</v>
      </c>
      <c r="AD2195">
        <f>IF(ISBLANK(Source[[#This Row],[CrosslistID]]),1,1/COUNTIFS(Source[CrosslistID],Source[[#This Row],[CrosslistID]],Source[TermDesc],Source[[#This Row],[TermDesc]]))</f>
        <v>1</v>
      </c>
      <c r="AG2195">
        <v>0</v>
      </c>
      <c r="AH2195">
        <v>94.117599999999996</v>
      </c>
      <c r="AI2195">
        <v>3.1</v>
      </c>
      <c r="AJ2195">
        <v>3.2</v>
      </c>
      <c r="AK2195">
        <v>0.2</v>
      </c>
      <c r="AL21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95">
        <f>IF(AND(Source[[#This Row],[Credit_Noncredit]]="Noncredit",Source[[#This Row],[FTEF]]&gt;0),Source[[#This Row],[NC XLST FTES]]*525/(437.5*Source[[#This Row],[FTEF]]),0)</f>
        <v>0</v>
      </c>
      <c r="AN2195">
        <f>IF(Source[[#This Row],[Credit_Noncredit]]="Credit",Source[[#This Row],[Census Enrollment]],Source[[#This Row],[Noncredit Avg. Attendance]])</f>
        <v>32</v>
      </c>
    </row>
    <row r="2196" spans="1:40" x14ac:dyDescent="0.25">
      <c r="A2196" t="s">
        <v>4581</v>
      </c>
      <c r="B2196" t="s">
        <v>886</v>
      </c>
      <c r="C2196" t="s">
        <v>775</v>
      </c>
      <c r="D2196" t="s">
        <v>1634</v>
      </c>
      <c r="E2196" s="4">
        <v>36359</v>
      </c>
      <c r="F2196" s="4" t="s">
        <v>1642</v>
      </c>
      <c r="G2196" s="4">
        <v>248</v>
      </c>
      <c r="H2196" t="str">
        <f>CONCATENATE(Source[[#This Row],[Subject]],TRIM(Source[[#This Row],[Course]]))</f>
        <v>CM248</v>
      </c>
      <c r="I2196" t="str">
        <f>VLOOKUP(Source[[#This Row],[SubjCrse]],'Courses and Categories'!$E$2:$G$1816,3,FALSE)</f>
        <v>Credit CTE</v>
      </c>
      <c r="J2196">
        <v>501</v>
      </c>
      <c r="K2196" t="s">
        <v>3901</v>
      </c>
      <c r="L2196" t="s">
        <v>87</v>
      </c>
      <c r="M2196" t="s">
        <v>903</v>
      </c>
      <c r="N2196" t="s">
        <v>180</v>
      </c>
      <c r="O2196">
        <v>1810</v>
      </c>
      <c r="P2196">
        <v>2100</v>
      </c>
      <c r="Q2196" t="s">
        <v>238</v>
      </c>
      <c r="R2196">
        <v>702</v>
      </c>
      <c r="S2196" t="s">
        <v>134</v>
      </c>
      <c r="T2196">
        <v>1</v>
      </c>
      <c r="U2196" s="1">
        <v>43479</v>
      </c>
      <c r="V2196" s="1">
        <v>43607</v>
      </c>
      <c r="W2196" t="s">
        <v>5470</v>
      </c>
      <c r="X2196" t="s">
        <v>1929</v>
      </c>
      <c r="Y2196">
        <v>35</v>
      </c>
      <c r="Z2196">
        <v>33</v>
      </c>
      <c r="AA2196">
        <v>45</v>
      </c>
      <c r="AB2196">
        <v>73.333299999999994</v>
      </c>
      <c r="AD2196">
        <f>IF(ISBLANK(Source[[#This Row],[CrosslistID]]),1,1/COUNTIFS(Source[CrosslistID],Source[[#This Row],[CrosslistID]],Source[TermDesc],Source[[#This Row],[TermDesc]]))</f>
        <v>1</v>
      </c>
      <c r="AG2196">
        <v>0</v>
      </c>
      <c r="AH2196">
        <v>73.333299999999994</v>
      </c>
      <c r="AI2196">
        <v>3.3</v>
      </c>
      <c r="AJ2196">
        <v>3.5</v>
      </c>
      <c r="AK2196">
        <v>0.2</v>
      </c>
      <c r="AL21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96">
        <f>IF(AND(Source[[#This Row],[Credit_Noncredit]]="Noncredit",Source[[#This Row],[FTEF]]&gt;0),Source[[#This Row],[NC XLST FTES]]*525/(437.5*Source[[#This Row],[FTEF]]),0)</f>
        <v>0</v>
      </c>
      <c r="AN2196">
        <f>IF(Source[[#This Row],[Credit_Noncredit]]="Credit",Source[[#This Row],[Census Enrollment]],Source[[#This Row],[Noncredit Avg. Attendance]])</f>
        <v>35</v>
      </c>
    </row>
    <row r="2197" spans="1:40" x14ac:dyDescent="0.25">
      <c r="A2197" t="s">
        <v>4581</v>
      </c>
      <c r="B2197" t="s">
        <v>886</v>
      </c>
      <c r="C2197" t="s">
        <v>775</v>
      </c>
      <c r="D2197" t="s">
        <v>1634</v>
      </c>
      <c r="E2197" s="4">
        <v>37054</v>
      </c>
      <c r="F2197" s="4" t="s">
        <v>3903</v>
      </c>
      <c r="G2197" s="4">
        <v>100</v>
      </c>
      <c r="H2197" t="str">
        <f>CONCATENATE(Source[[#This Row],[Subject]],TRIM(Source[[#This Row],[Course]]))</f>
        <v>INTD100</v>
      </c>
      <c r="I2197" t="str">
        <f>VLOOKUP(Source[[#This Row],[SubjCrse]],'Courses and Categories'!$E$2:$G$1816,3,FALSE)</f>
        <v>Credit CTE</v>
      </c>
      <c r="J2197">
        <v>1</v>
      </c>
      <c r="K2197" t="s">
        <v>3904</v>
      </c>
      <c r="L2197" t="s">
        <v>39</v>
      </c>
      <c r="M2197" t="s">
        <v>1046</v>
      </c>
      <c r="N2197" t="s">
        <v>105</v>
      </c>
      <c r="O2197">
        <v>1510</v>
      </c>
      <c r="P2197">
        <v>1800</v>
      </c>
      <c r="Q2197" t="s">
        <v>850</v>
      </c>
      <c r="R2197">
        <v>246</v>
      </c>
      <c r="S2197" t="s">
        <v>134</v>
      </c>
      <c r="T2197">
        <v>1</v>
      </c>
      <c r="U2197" s="1">
        <v>43479</v>
      </c>
      <c r="V2197" s="1">
        <v>43607</v>
      </c>
      <c r="W2197" t="s">
        <v>746</v>
      </c>
      <c r="X2197" t="s">
        <v>1929</v>
      </c>
      <c r="Y2197">
        <v>22</v>
      </c>
      <c r="Z2197">
        <v>19</v>
      </c>
      <c r="AA2197">
        <v>30</v>
      </c>
      <c r="AB2197">
        <v>63.333300000000001</v>
      </c>
      <c r="AD2197">
        <f>IF(ISBLANK(Source[[#This Row],[CrosslistID]]),1,1/COUNTIFS(Source[CrosslistID],Source[[#This Row],[CrosslistID]],Source[TermDesc],Source[[#This Row],[TermDesc]]))</f>
        <v>1</v>
      </c>
      <c r="AG2197">
        <v>0</v>
      </c>
      <c r="AH2197">
        <v>63.333300000000001</v>
      </c>
      <c r="AI2197">
        <v>4.2</v>
      </c>
      <c r="AJ2197">
        <v>4.4000000000000004</v>
      </c>
      <c r="AK2197">
        <v>0.36</v>
      </c>
      <c r="AL21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97">
        <f>IF(AND(Source[[#This Row],[Credit_Noncredit]]="Noncredit",Source[[#This Row],[FTEF]]&gt;0),Source[[#This Row],[NC XLST FTES]]*525/(437.5*Source[[#This Row],[FTEF]]),0)</f>
        <v>0</v>
      </c>
      <c r="AN2197">
        <f>IF(Source[[#This Row],[Credit_Noncredit]]="Credit",Source[[#This Row],[Census Enrollment]],Source[[#This Row],[Noncredit Avg. Attendance]])</f>
        <v>22</v>
      </c>
    </row>
    <row r="2198" spans="1:40" x14ac:dyDescent="0.25">
      <c r="A2198" t="s">
        <v>4581</v>
      </c>
      <c r="B2198" t="s">
        <v>886</v>
      </c>
      <c r="C2198" t="s">
        <v>775</v>
      </c>
      <c r="D2198" t="s">
        <v>1634</v>
      </c>
      <c r="E2198" s="4">
        <v>37894</v>
      </c>
      <c r="F2198" s="4" t="s">
        <v>3903</v>
      </c>
      <c r="G2198" s="4">
        <v>102</v>
      </c>
      <c r="H2198" t="str">
        <f>CONCATENATE(Source[[#This Row],[Subject]],TRIM(Source[[#This Row],[Course]]))</f>
        <v>INTD102</v>
      </c>
      <c r="I2198" t="str">
        <f>VLOOKUP(Source[[#This Row],[SubjCrse]],'Courses and Categories'!$E$2:$G$1816,3,FALSE)</f>
        <v>Credit CTE</v>
      </c>
      <c r="J2198">
        <v>1</v>
      </c>
      <c r="K2198" t="s">
        <v>5471</v>
      </c>
      <c r="L2198" t="s">
        <v>39</v>
      </c>
      <c r="M2198" t="s">
        <v>1046</v>
      </c>
      <c r="N2198" t="s">
        <v>105</v>
      </c>
      <c r="O2198">
        <v>1210</v>
      </c>
      <c r="P2198">
        <v>1500</v>
      </c>
      <c r="Q2198" t="s">
        <v>850</v>
      </c>
      <c r="R2198">
        <v>246</v>
      </c>
      <c r="S2198" t="s">
        <v>134</v>
      </c>
      <c r="T2198">
        <v>1</v>
      </c>
      <c r="U2198" s="1">
        <v>43479</v>
      </c>
      <c r="V2198" s="1">
        <v>43607</v>
      </c>
      <c r="W2198" t="s">
        <v>123</v>
      </c>
      <c r="X2198" t="s">
        <v>1929</v>
      </c>
      <c r="Y2198">
        <v>23</v>
      </c>
      <c r="Z2198">
        <v>23</v>
      </c>
      <c r="AA2198">
        <v>30</v>
      </c>
      <c r="AB2198">
        <v>76.666700000000006</v>
      </c>
      <c r="AD2198">
        <f>IF(ISBLANK(Source[[#This Row],[CrosslistID]]),1,1/COUNTIFS(Source[CrosslistID],Source[[#This Row],[CrosslistID]],Source[TermDesc],Source[[#This Row],[TermDesc]]))</f>
        <v>1</v>
      </c>
      <c r="AG2198">
        <v>0</v>
      </c>
      <c r="AH2198">
        <v>76.666700000000006</v>
      </c>
      <c r="AI2198">
        <v>3.6</v>
      </c>
      <c r="AJ2198">
        <v>4.5999999999999996</v>
      </c>
      <c r="AK2198">
        <v>0.36</v>
      </c>
      <c r="AL21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98">
        <f>IF(AND(Source[[#This Row],[Credit_Noncredit]]="Noncredit",Source[[#This Row],[FTEF]]&gt;0),Source[[#This Row],[NC XLST FTES]]*525/(437.5*Source[[#This Row],[FTEF]]),0)</f>
        <v>0</v>
      </c>
      <c r="AN2198">
        <f>IF(Source[[#This Row],[Credit_Noncredit]]="Credit",Source[[#This Row],[Census Enrollment]],Source[[#This Row],[Noncredit Avg. Attendance]])</f>
        <v>23</v>
      </c>
    </row>
    <row r="2199" spans="1:40" x14ac:dyDescent="0.25">
      <c r="A2199" t="s">
        <v>4581</v>
      </c>
      <c r="B2199" t="s">
        <v>886</v>
      </c>
      <c r="C2199" t="s">
        <v>775</v>
      </c>
      <c r="D2199" t="s">
        <v>1634</v>
      </c>
      <c r="E2199" s="4">
        <v>32812</v>
      </c>
      <c r="F2199" s="4" t="s">
        <v>3903</v>
      </c>
      <c r="G2199" s="4">
        <v>138</v>
      </c>
      <c r="H2199" t="str">
        <f>CONCATENATE(Source[[#This Row],[Subject]],TRIM(Source[[#This Row],[Course]]))</f>
        <v>INTD138</v>
      </c>
      <c r="I2199" t="str">
        <f>VLOOKUP(Source[[#This Row],[SubjCrse]],'Courses and Categories'!$E$2:$G$1816,3,FALSE)</f>
        <v>Credit Gen Ed/CTE</v>
      </c>
      <c r="J2199">
        <v>501</v>
      </c>
      <c r="K2199" t="s">
        <v>5472</v>
      </c>
      <c r="L2199" t="s">
        <v>39</v>
      </c>
      <c r="M2199" t="s">
        <v>903</v>
      </c>
      <c r="N2199" t="s">
        <v>105</v>
      </c>
      <c r="O2199">
        <v>940</v>
      </c>
      <c r="P2199">
        <v>1100</v>
      </c>
      <c r="Q2199" t="s">
        <v>850</v>
      </c>
      <c r="R2199">
        <v>513</v>
      </c>
      <c r="S2199" t="s">
        <v>134</v>
      </c>
      <c r="T2199">
        <v>1</v>
      </c>
      <c r="U2199" s="1">
        <v>43479</v>
      </c>
      <c r="V2199" s="1">
        <v>43607</v>
      </c>
      <c r="W2199" t="s">
        <v>3876</v>
      </c>
      <c r="X2199" t="s">
        <v>1929</v>
      </c>
      <c r="Y2199">
        <v>29</v>
      </c>
      <c r="Z2199">
        <v>27</v>
      </c>
      <c r="AA2199">
        <v>45</v>
      </c>
      <c r="AB2199">
        <v>60</v>
      </c>
      <c r="AD2199">
        <f>IF(ISBLANK(Source[[#This Row],[CrosslistID]]),1,1/COUNTIFS(Source[CrosslistID],Source[[#This Row],[CrosslistID]],Source[TermDesc],Source[[#This Row],[TermDesc]]))</f>
        <v>1</v>
      </c>
      <c r="AG2199">
        <v>0</v>
      </c>
      <c r="AH2199">
        <v>60</v>
      </c>
      <c r="AI2199">
        <v>2.6669999999999998</v>
      </c>
      <c r="AJ2199">
        <v>3.0937000000000001</v>
      </c>
      <c r="AK2199">
        <v>0.2</v>
      </c>
      <c r="AL21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199">
        <f>IF(AND(Source[[#This Row],[Credit_Noncredit]]="Noncredit",Source[[#This Row],[FTEF]]&gt;0),Source[[#This Row],[NC XLST FTES]]*525/(437.5*Source[[#This Row],[FTEF]]),0)</f>
        <v>0</v>
      </c>
      <c r="AN2199">
        <f>IF(Source[[#This Row],[Credit_Noncredit]]="Credit",Source[[#This Row],[Census Enrollment]],Source[[#This Row],[Noncredit Avg. Attendance]])</f>
        <v>29</v>
      </c>
    </row>
    <row r="2200" spans="1:40" x14ac:dyDescent="0.25">
      <c r="A2200" t="s">
        <v>4581</v>
      </c>
      <c r="B2200" t="s">
        <v>886</v>
      </c>
      <c r="C2200" t="s">
        <v>775</v>
      </c>
      <c r="D2200" t="s">
        <v>1646</v>
      </c>
      <c r="E2200" s="4">
        <v>30278</v>
      </c>
      <c r="F2200" s="4" t="s">
        <v>1647</v>
      </c>
      <c r="G2200" s="4">
        <v>1</v>
      </c>
      <c r="H2200" t="str">
        <f>CONCATENATE(Source[[#This Row],[Subject]],TRIM(Source[[#This Row],[Course]]))</f>
        <v>ASTR1</v>
      </c>
      <c r="I2200" t="str">
        <f>VLOOKUP(Source[[#This Row],[SubjCrse]],'Courses and Categories'!$E$2:$G$1816,3,FALSE)</f>
        <v>Credit General Education</v>
      </c>
      <c r="J2200">
        <v>2</v>
      </c>
      <c r="K2200" t="s">
        <v>3907</v>
      </c>
      <c r="L2200" t="s">
        <v>39</v>
      </c>
      <c r="M2200" t="s">
        <v>903</v>
      </c>
      <c r="N2200" t="s">
        <v>1041</v>
      </c>
      <c r="O2200">
        <v>1110</v>
      </c>
      <c r="P2200">
        <v>1200</v>
      </c>
      <c r="Q2200" t="s">
        <v>923</v>
      </c>
      <c r="R2200">
        <v>114</v>
      </c>
      <c r="S2200" t="s">
        <v>134</v>
      </c>
      <c r="T2200">
        <v>1</v>
      </c>
      <c r="U2200" s="1">
        <v>43479</v>
      </c>
      <c r="V2200" s="1">
        <v>43607</v>
      </c>
      <c r="W2200" t="s">
        <v>1650</v>
      </c>
      <c r="X2200" t="s">
        <v>1929</v>
      </c>
      <c r="Y2200">
        <v>40</v>
      </c>
      <c r="Z2200">
        <v>35</v>
      </c>
      <c r="AA2200">
        <v>59</v>
      </c>
      <c r="AB2200">
        <v>59.322000000000003</v>
      </c>
      <c r="AD2200">
        <f>IF(ISBLANK(Source[[#This Row],[CrosslistID]]),1,1/COUNTIFS(Source[CrosslistID],Source[[#This Row],[CrosslistID]],Source[TermDesc],Source[[#This Row],[TermDesc]]))</f>
        <v>1</v>
      </c>
      <c r="AG2200">
        <v>0</v>
      </c>
      <c r="AH2200">
        <v>59.322000000000003</v>
      </c>
      <c r="AI2200">
        <v>3.9</v>
      </c>
      <c r="AJ2200">
        <v>4</v>
      </c>
      <c r="AK2200">
        <v>0.2</v>
      </c>
      <c r="AL22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00">
        <f>IF(AND(Source[[#This Row],[Credit_Noncredit]]="Noncredit",Source[[#This Row],[FTEF]]&gt;0),Source[[#This Row],[NC XLST FTES]]*525/(437.5*Source[[#This Row],[FTEF]]),0)</f>
        <v>0</v>
      </c>
      <c r="AN2200">
        <f>IF(Source[[#This Row],[Credit_Noncredit]]="Credit",Source[[#This Row],[Census Enrollment]],Source[[#This Row],[Noncredit Avg. Attendance]])</f>
        <v>40</v>
      </c>
    </row>
    <row r="2201" spans="1:40" x14ac:dyDescent="0.25">
      <c r="A2201" t="s">
        <v>4581</v>
      </c>
      <c r="B2201" t="s">
        <v>886</v>
      </c>
      <c r="C2201" t="s">
        <v>775</v>
      </c>
      <c r="D2201" t="s">
        <v>1646</v>
      </c>
      <c r="E2201" s="4">
        <v>30280</v>
      </c>
      <c r="F2201" s="4" t="s">
        <v>1647</v>
      </c>
      <c r="G2201" s="4">
        <v>1</v>
      </c>
      <c r="H2201" t="str">
        <f>CONCATENATE(Source[[#This Row],[Subject]],TRIM(Source[[#This Row],[Course]]))</f>
        <v>ASTR1</v>
      </c>
      <c r="I2201" t="str">
        <f>VLOOKUP(Source[[#This Row],[SubjCrse]],'Courses and Categories'!$E$2:$G$1816,3,FALSE)</f>
        <v>Credit General Education</v>
      </c>
      <c r="J2201">
        <v>4</v>
      </c>
      <c r="K2201" t="s">
        <v>3907</v>
      </c>
      <c r="L2201" t="s">
        <v>39</v>
      </c>
      <c r="M2201" t="s">
        <v>903</v>
      </c>
      <c r="N2201" t="s">
        <v>59</v>
      </c>
      <c r="O2201">
        <v>940</v>
      </c>
      <c r="P2201">
        <v>1055</v>
      </c>
      <c r="Q2201" t="s">
        <v>1649</v>
      </c>
      <c r="R2201">
        <v>108</v>
      </c>
      <c r="S2201" t="s">
        <v>134</v>
      </c>
      <c r="T2201">
        <v>1</v>
      </c>
      <c r="U2201" s="1">
        <v>43479</v>
      </c>
      <c r="V2201" s="1">
        <v>43607</v>
      </c>
      <c r="W2201" t="s">
        <v>3908</v>
      </c>
      <c r="X2201" t="s">
        <v>1929</v>
      </c>
      <c r="Y2201">
        <v>72</v>
      </c>
      <c r="Z2201">
        <v>62</v>
      </c>
      <c r="AA2201">
        <v>69</v>
      </c>
      <c r="AB2201">
        <v>89.855099999999993</v>
      </c>
      <c r="AD2201">
        <f>IF(ISBLANK(Source[[#This Row],[CrosslistID]]),1,1/COUNTIFS(Source[CrosslistID],Source[[#This Row],[CrosslistID]],Source[TermDesc],Source[[#This Row],[TermDesc]]))</f>
        <v>1</v>
      </c>
      <c r="AG2201">
        <v>0</v>
      </c>
      <c r="AH2201">
        <v>89.855099999999993</v>
      </c>
      <c r="AI2201">
        <v>7.1</v>
      </c>
      <c r="AJ2201">
        <v>7.2</v>
      </c>
      <c r="AK2201">
        <v>0.3</v>
      </c>
      <c r="AL22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01">
        <f>IF(AND(Source[[#This Row],[Credit_Noncredit]]="Noncredit",Source[[#This Row],[FTEF]]&gt;0),Source[[#This Row],[NC XLST FTES]]*525/(437.5*Source[[#This Row],[FTEF]]),0)</f>
        <v>0</v>
      </c>
      <c r="AN2201">
        <f>IF(Source[[#This Row],[Credit_Noncredit]]="Credit",Source[[#This Row],[Census Enrollment]],Source[[#This Row],[Noncredit Avg. Attendance]])</f>
        <v>72</v>
      </c>
    </row>
    <row r="2202" spans="1:40" x14ac:dyDescent="0.25">
      <c r="A2202" t="s">
        <v>4581</v>
      </c>
      <c r="B2202" t="s">
        <v>886</v>
      </c>
      <c r="C2202" t="s">
        <v>775</v>
      </c>
      <c r="D2202" t="s">
        <v>1646</v>
      </c>
      <c r="E2202" s="4">
        <v>30279</v>
      </c>
      <c r="F2202" s="4" t="s">
        <v>1647</v>
      </c>
      <c r="G2202" s="4">
        <v>1</v>
      </c>
      <c r="H2202" t="str">
        <f>CONCATENATE(Source[[#This Row],[Subject]],TRIM(Source[[#This Row],[Course]]))</f>
        <v>ASTR1</v>
      </c>
      <c r="I2202" t="str">
        <f>VLOOKUP(Source[[#This Row],[SubjCrse]],'Courses and Categories'!$E$2:$G$1816,3,FALSE)</f>
        <v>Credit General Education</v>
      </c>
      <c r="J2202">
        <v>5</v>
      </c>
      <c r="K2202" t="s">
        <v>3907</v>
      </c>
      <c r="L2202" t="s">
        <v>39</v>
      </c>
      <c r="M2202" t="s">
        <v>903</v>
      </c>
      <c r="N2202" t="s">
        <v>59</v>
      </c>
      <c r="O2202">
        <v>1240</v>
      </c>
      <c r="P2202">
        <v>1355</v>
      </c>
      <c r="Q2202" t="s">
        <v>1649</v>
      </c>
      <c r="R2202">
        <v>100</v>
      </c>
      <c r="S2202" t="s">
        <v>134</v>
      </c>
      <c r="T2202">
        <v>1</v>
      </c>
      <c r="U2202" s="1">
        <v>43479</v>
      </c>
      <c r="V2202" s="1">
        <v>43607</v>
      </c>
      <c r="W2202" t="s">
        <v>3908</v>
      </c>
      <c r="X2202" t="s">
        <v>1929</v>
      </c>
      <c r="Y2202">
        <v>74</v>
      </c>
      <c r="Z2202">
        <v>67</v>
      </c>
      <c r="AA2202">
        <v>69</v>
      </c>
      <c r="AB2202">
        <v>97.101399999999998</v>
      </c>
      <c r="AD2202">
        <f>IF(ISBLANK(Source[[#This Row],[CrosslistID]]),1,1/COUNTIFS(Source[CrosslistID],Source[[#This Row],[CrosslistID]],Source[TermDesc],Source[[#This Row],[TermDesc]]))</f>
        <v>1</v>
      </c>
      <c r="AG2202">
        <v>0</v>
      </c>
      <c r="AH2202">
        <v>97.101399999999998</v>
      </c>
      <c r="AI2202">
        <v>7.1</v>
      </c>
      <c r="AJ2202">
        <v>7.4</v>
      </c>
      <c r="AK2202">
        <v>0.3</v>
      </c>
      <c r="AL22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02">
        <f>IF(AND(Source[[#This Row],[Credit_Noncredit]]="Noncredit",Source[[#This Row],[FTEF]]&gt;0),Source[[#This Row],[NC XLST FTES]]*525/(437.5*Source[[#This Row],[FTEF]]),0)</f>
        <v>0</v>
      </c>
      <c r="AN2202">
        <f>IF(Source[[#This Row],[Credit_Noncredit]]="Credit",Source[[#This Row],[Census Enrollment]],Source[[#This Row],[Noncredit Avg. Attendance]])</f>
        <v>74</v>
      </c>
    </row>
    <row r="2203" spans="1:40" x14ac:dyDescent="0.25">
      <c r="A2203" t="s">
        <v>4581</v>
      </c>
      <c r="B2203" t="s">
        <v>886</v>
      </c>
      <c r="C2203" t="s">
        <v>775</v>
      </c>
      <c r="D2203" t="s">
        <v>1646</v>
      </c>
      <c r="E2203" s="4">
        <v>36346</v>
      </c>
      <c r="F2203" s="4" t="s">
        <v>1647</v>
      </c>
      <c r="G2203" s="4">
        <v>1</v>
      </c>
      <c r="H2203" t="str">
        <f>CONCATENATE(Source[[#This Row],[Subject]],TRIM(Source[[#This Row],[Course]]))</f>
        <v>ASTR1</v>
      </c>
      <c r="I2203" t="str">
        <f>VLOOKUP(Source[[#This Row],[SubjCrse]],'Courses and Categories'!$E$2:$G$1816,3,FALSE)</f>
        <v>Credit General Education</v>
      </c>
      <c r="J2203">
        <v>501</v>
      </c>
      <c r="K2203" t="s">
        <v>3907</v>
      </c>
      <c r="L2203" t="s">
        <v>87</v>
      </c>
      <c r="M2203" t="s">
        <v>903</v>
      </c>
      <c r="N2203" t="s">
        <v>50</v>
      </c>
      <c r="O2203">
        <v>1840</v>
      </c>
      <c r="P2203">
        <v>2130</v>
      </c>
      <c r="Q2203" t="s">
        <v>1649</v>
      </c>
      <c r="R2203">
        <v>311</v>
      </c>
      <c r="S2203" t="s">
        <v>134</v>
      </c>
      <c r="T2203">
        <v>1</v>
      </c>
      <c r="U2203" s="1">
        <v>43479</v>
      </c>
      <c r="V2203" s="1">
        <v>43607</v>
      </c>
      <c r="W2203" t="s">
        <v>1826</v>
      </c>
      <c r="X2203" t="s">
        <v>1929</v>
      </c>
      <c r="Y2203">
        <v>24</v>
      </c>
      <c r="Z2203">
        <v>20</v>
      </c>
      <c r="AA2203">
        <v>59</v>
      </c>
      <c r="AB2203">
        <v>33.898299999999999</v>
      </c>
      <c r="AD2203">
        <f>IF(ISBLANK(Source[[#This Row],[CrosslistID]]),1,1/COUNTIFS(Source[CrosslistID],Source[[#This Row],[CrosslistID]],Source[TermDesc],Source[[#This Row],[TermDesc]]))</f>
        <v>1</v>
      </c>
      <c r="AG2203">
        <v>0</v>
      </c>
      <c r="AH2203">
        <v>33.898299999999999</v>
      </c>
      <c r="AI2203">
        <v>2.2999999999999998</v>
      </c>
      <c r="AJ2203">
        <v>2.4</v>
      </c>
      <c r="AK2203">
        <v>0.2</v>
      </c>
      <c r="AL22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03">
        <f>IF(AND(Source[[#This Row],[Credit_Noncredit]]="Noncredit",Source[[#This Row],[FTEF]]&gt;0),Source[[#This Row],[NC XLST FTES]]*525/(437.5*Source[[#This Row],[FTEF]]),0)</f>
        <v>0</v>
      </c>
      <c r="AN2203">
        <f>IF(Source[[#This Row],[Credit_Noncredit]]="Credit",Source[[#This Row],[Census Enrollment]],Source[[#This Row],[Noncredit Avg. Attendance]])</f>
        <v>24</v>
      </c>
    </row>
    <row r="2204" spans="1:40" x14ac:dyDescent="0.25">
      <c r="A2204" t="s">
        <v>4581</v>
      </c>
      <c r="B2204" t="s">
        <v>886</v>
      </c>
      <c r="C2204" t="s">
        <v>775</v>
      </c>
      <c r="D2204" t="s">
        <v>1646</v>
      </c>
      <c r="E2204" s="4">
        <v>32300</v>
      </c>
      <c r="F2204" s="4" t="s">
        <v>1647</v>
      </c>
      <c r="G2204" s="4">
        <v>1</v>
      </c>
      <c r="H2204" t="str">
        <f>CONCATENATE(Source[[#This Row],[Subject]],TRIM(Source[[#This Row],[Course]]))</f>
        <v>ASTR1</v>
      </c>
      <c r="I2204" t="str">
        <f>VLOOKUP(Source[[#This Row],[SubjCrse]],'Courses and Categories'!$E$2:$G$1816,3,FALSE)</f>
        <v>Credit General Education</v>
      </c>
      <c r="J2204">
        <v>831</v>
      </c>
      <c r="K2204" t="s">
        <v>3907</v>
      </c>
      <c r="L2204" t="s">
        <v>87</v>
      </c>
      <c r="M2204" t="s">
        <v>897</v>
      </c>
      <c r="N2204" t="s">
        <v>42</v>
      </c>
      <c r="O2204" t="s">
        <v>42</v>
      </c>
      <c r="P2204" t="s">
        <v>42</v>
      </c>
      <c r="Q2204" t="s">
        <v>42</v>
      </c>
      <c r="S2204" t="s">
        <v>134</v>
      </c>
      <c r="T2204">
        <v>1</v>
      </c>
      <c r="U2204" s="1">
        <v>43479</v>
      </c>
      <c r="V2204" s="1">
        <v>43607</v>
      </c>
      <c r="W2204" t="s">
        <v>3910</v>
      </c>
      <c r="X2204" t="s">
        <v>1450</v>
      </c>
      <c r="Y2204">
        <v>46</v>
      </c>
      <c r="Z2204">
        <v>31</v>
      </c>
      <c r="AA2204">
        <v>59</v>
      </c>
      <c r="AB2204">
        <v>52.542400000000001</v>
      </c>
      <c r="AD2204">
        <f>IF(ISBLANK(Source[[#This Row],[CrosslistID]]),1,1/COUNTIFS(Source[CrosslistID],Source[[#This Row],[CrosslistID]],Source[TermDesc],Source[[#This Row],[TermDesc]]))</f>
        <v>1</v>
      </c>
      <c r="AG2204">
        <v>0</v>
      </c>
      <c r="AH2204">
        <v>52.542400000000001</v>
      </c>
      <c r="AI2204">
        <v>4.5</v>
      </c>
      <c r="AJ2204">
        <v>4.5999999999999996</v>
      </c>
      <c r="AK2204">
        <v>0.2</v>
      </c>
      <c r="AL22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04">
        <f>IF(AND(Source[[#This Row],[Credit_Noncredit]]="Noncredit",Source[[#This Row],[FTEF]]&gt;0),Source[[#This Row],[NC XLST FTES]]*525/(437.5*Source[[#This Row],[FTEF]]),0)</f>
        <v>0</v>
      </c>
      <c r="AN2204">
        <f>IF(Source[[#This Row],[Credit_Noncredit]]="Credit",Source[[#This Row],[Census Enrollment]],Source[[#This Row],[Noncredit Avg. Attendance]])</f>
        <v>46</v>
      </c>
    </row>
    <row r="2205" spans="1:40" x14ac:dyDescent="0.25">
      <c r="A2205" t="s">
        <v>4581</v>
      </c>
      <c r="B2205" t="s">
        <v>886</v>
      </c>
      <c r="C2205" t="s">
        <v>775</v>
      </c>
      <c r="D2205" t="s">
        <v>1646</v>
      </c>
      <c r="E2205" s="4">
        <v>36355</v>
      </c>
      <c r="F2205" s="4" t="s">
        <v>1647</v>
      </c>
      <c r="G2205" s="4">
        <v>4</v>
      </c>
      <c r="H2205" t="str">
        <f>CONCATENATE(Source[[#This Row],[Subject]],TRIM(Source[[#This Row],[Course]]))</f>
        <v>ASTR4</v>
      </c>
      <c r="I2205" t="str">
        <f>VLOOKUP(Source[[#This Row],[SubjCrse]],'Courses and Categories'!$E$2:$G$1816,3,FALSE)</f>
        <v>Credit General Education</v>
      </c>
      <c r="J2205">
        <v>1</v>
      </c>
      <c r="K2205" t="s">
        <v>1648</v>
      </c>
      <c r="L2205" t="s">
        <v>39</v>
      </c>
      <c r="M2205" t="s">
        <v>903</v>
      </c>
      <c r="N2205" t="s">
        <v>1041</v>
      </c>
      <c r="O2205">
        <v>1010</v>
      </c>
      <c r="P2205">
        <v>1100</v>
      </c>
      <c r="Q2205" t="s">
        <v>1649</v>
      </c>
      <c r="R2205">
        <v>311</v>
      </c>
      <c r="S2205" t="s">
        <v>134</v>
      </c>
      <c r="T2205">
        <v>1</v>
      </c>
      <c r="U2205" s="1">
        <v>43479</v>
      </c>
      <c r="V2205" s="1">
        <v>43607</v>
      </c>
      <c r="W2205" t="s">
        <v>3909</v>
      </c>
      <c r="X2205" t="s">
        <v>1929</v>
      </c>
      <c r="Y2205">
        <v>16</v>
      </c>
      <c r="Z2205">
        <v>14</v>
      </c>
      <c r="AA2205">
        <v>69</v>
      </c>
      <c r="AB2205">
        <v>20.289899999999999</v>
      </c>
      <c r="AD2205">
        <f>IF(ISBLANK(Source[[#This Row],[CrosslistID]]),1,1/COUNTIFS(Source[CrosslistID],Source[[#This Row],[CrosslistID]],Source[TermDesc],Source[[#This Row],[TermDesc]]))</f>
        <v>1</v>
      </c>
      <c r="AG2205">
        <v>0</v>
      </c>
      <c r="AH2205">
        <v>20.289899999999999</v>
      </c>
      <c r="AI2205">
        <v>1.6</v>
      </c>
      <c r="AJ2205">
        <v>1.6</v>
      </c>
      <c r="AK2205">
        <v>0.2</v>
      </c>
      <c r="AL22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05">
        <f>IF(AND(Source[[#This Row],[Credit_Noncredit]]="Noncredit",Source[[#This Row],[FTEF]]&gt;0),Source[[#This Row],[NC XLST FTES]]*525/(437.5*Source[[#This Row],[FTEF]]),0)</f>
        <v>0</v>
      </c>
      <c r="AN2205">
        <f>IF(Source[[#This Row],[Credit_Noncredit]]="Credit",Source[[#This Row],[Census Enrollment]],Source[[#This Row],[Noncredit Avg. Attendance]])</f>
        <v>16</v>
      </c>
    </row>
    <row r="2206" spans="1:40" x14ac:dyDescent="0.25">
      <c r="A2206" t="s">
        <v>4581</v>
      </c>
      <c r="B2206" t="s">
        <v>886</v>
      </c>
      <c r="C2206" t="s">
        <v>775</v>
      </c>
      <c r="D2206" t="s">
        <v>1646</v>
      </c>
      <c r="E2206" s="4">
        <v>36356</v>
      </c>
      <c r="F2206" s="4" t="s">
        <v>1647</v>
      </c>
      <c r="G2206" s="4">
        <v>4</v>
      </c>
      <c r="H2206" t="str">
        <f>CONCATENATE(Source[[#This Row],[Subject]],TRIM(Source[[#This Row],[Course]]))</f>
        <v>ASTR4</v>
      </c>
      <c r="I2206" t="str">
        <f>VLOOKUP(Source[[#This Row],[SubjCrse]],'Courses and Categories'!$E$2:$G$1816,3,FALSE)</f>
        <v>Credit General Education</v>
      </c>
      <c r="J2206">
        <v>2</v>
      </c>
      <c r="K2206" t="s">
        <v>1648</v>
      </c>
      <c r="L2206" t="s">
        <v>39</v>
      </c>
      <c r="M2206" t="s">
        <v>903</v>
      </c>
      <c r="N2206" t="s">
        <v>59</v>
      </c>
      <c r="O2206">
        <v>810</v>
      </c>
      <c r="P2206">
        <v>925</v>
      </c>
      <c r="Q2206" t="s">
        <v>1649</v>
      </c>
      <c r="R2206">
        <v>311</v>
      </c>
      <c r="S2206" t="s">
        <v>134</v>
      </c>
      <c r="T2206">
        <v>1</v>
      </c>
      <c r="U2206" s="1">
        <v>43479</v>
      </c>
      <c r="V2206" s="1">
        <v>43607</v>
      </c>
      <c r="W2206" t="s">
        <v>1650</v>
      </c>
      <c r="X2206" t="s">
        <v>1929</v>
      </c>
      <c r="Y2206">
        <v>36</v>
      </c>
      <c r="Z2206">
        <v>31</v>
      </c>
      <c r="AA2206">
        <v>49</v>
      </c>
      <c r="AB2206">
        <v>63.265300000000003</v>
      </c>
      <c r="AD2206">
        <f>IF(ISBLANK(Source[[#This Row],[CrosslistID]]),1,1/COUNTIFS(Source[CrosslistID],Source[[#This Row],[CrosslistID]],Source[TermDesc],Source[[#This Row],[TermDesc]]))</f>
        <v>1</v>
      </c>
      <c r="AG2206">
        <v>0</v>
      </c>
      <c r="AH2206">
        <v>63.265300000000003</v>
      </c>
      <c r="AI2206">
        <v>3.3</v>
      </c>
      <c r="AJ2206">
        <v>3.6</v>
      </c>
      <c r="AK2206">
        <v>0.2</v>
      </c>
      <c r="AL22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06">
        <f>IF(AND(Source[[#This Row],[Credit_Noncredit]]="Noncredit",Source[[#This Row],[FTEF]]&gt;0),Source[[#This Row],[NC XLST FTES]]*525/(437.5*Source[[#This Row],[FTEF]]),0)</f>
        <v>0</v>
      </c>
      <c r="AN2206">
        <f>IF(Source[[#This Row],[Credit_Noncredit]]="Credit",Source[[#This Row],[Census Enrollment]],Source[[#This Row],[Noncredit Avg. Attendance]])</f>
        <v>36</v>
      </c>
    </row>
    <row r="2207" spans="1:40" x14ac:dyDescent="0.25">
      <c r="A2207" t="s">
        <v>4581</v>
      </c>
      <c r="B2207" t="s">
        <v>886</v>
      </c>
      <c r="C2207" t="s">
        <v>775</v>
      </c>
      <c r="D2207" t="s">
        <v>1646</v>
      </c>
      <c r="E2207" s="4">
        <v>36357</v>
      </c>
      <c r="F2207" s="4" t="s">
        <v>1647</v>
      </c>
      <c r="G2207" s="4">
        <v>4</v>
      </c>
      <c r="H2207" t="str">
        <f>CONCATENATE(Source[[#This Row],[Subject]],TRIM(Source[[#This Row],[Course]]))</f>
        <v>ASTR4</v>
      </c>
      <c r="I2207" t="str">
        <f>VLOOKUP(Source[[#This Row],[SubjCrse]],'Courses and Categories'!$E$2:$G$1816,3,FALSE)</f>
        <v>Credit General Education</v>
      </c>
      <c r="J2207">
        <v>3</v>
      </c>
      <c r="K2207" t="s">
        <v>1648</v>
      </c>
      <c r="L2207" t="s">
        <v>39</v>
      </c>
      <c r="M2207" t="s">
        <v>903</v>
      </c>
      <c r="N2207" t="s">
        <v>59</v>
      </c>
      <c r="O2207">
        <v>1110</v>
      </c>
      <c r="P2207">
        <v>1225</v>
      </c>
      <c r="Q2207" t="s">
        <v>1649</v>
      </c>
      <c r="R2207">
        <v>311</v>
      </c>
      <c r="S2207" t="s">
        <v>134</v>
      </c>
      <c r="T2207">
        <v>1</v>
      </c>
      <c r="U2207" s="1">
        <v>43479</v>
      </c>
      <c r="V2207" s="1">
        <v>43607</v>
      </c>
      <c r="W2207" t="s">
        <v>3909</v>
      </c>
      <c r="X2207" t="s">
        <v>1929</v>
      </c>
      <c r="Y2207">
        <v>14</v>
      </c>
      <c r="Z2207">
        <v>10</v>
      </c>
      <c r="AA2207">
        <v>49</v>
      </c>
      <c r="AB2207">
        <v>20.408200000000001</v>
      </c>
      <c r="AD2207">
        <f>IF(ISBLANK(Source[[#This Row],[CrosslistID]]),1,1/COUNTIFS(Source[CrosslistID],Source[[#This Row],[CrosslistID]],Source[TermDesc],Source[[#This Row],[TermDesc]]))</f>
        <v>1</v>
      </c>
      <c r="AG2207">
        <v>0</v>
      </c>
      <c r="AH2207">
        <v>20.408200000000001</v>
      </c>
      <c r="AI2207">
        <v>1.3</v>
      </c>
      <c r="AJ2207">
        <v>1.4</v>
      </c>
      <c r="AK2207">
        <v>0.2</v>
      </c>
      <c r="AL22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07">
        <f>IF(AND(Source[[#This Row],[Credit_Noncredit]]="Noncredit",Source[[#This Row],[FTEF]]&gt;0),Source[[#This Row],[NC XLST FTES]]*525/(437.5*Source[[#This Row],[FTEF]]),0)</f>
        <v>0</v>
      </c>
      <c r="AN2207">
        <f>IF(Source[[#This Row],[Credit_Noncredit]]="Credit",Source[[#This Row],[Census Enrollment]],Source[[#This Row],[Noncredit Avg. Attendance]])</f>
        <v>14</v>
      </c>
    </row>
    <row r="2208" spans="1:40" x14ac:dyDescent="0.25">
      <c r="A2208" t="s">
        <v>4581</v>
      </c>
      <c r="B2208" t="s">
        <v>886</v>
      </c>
      <c r="C2208" t="s">
        <v>775</v>
      </c>
      <c r="D2208" t="s">
        <v>1646</v>
      </c>
      <c r="E2208" s="4">
        <v>36347</v>
      </c>
      <c r="F2208" s="4" t="s">
        <v>1647</v>
      </c>
      <c r="G2208" s="4">
        <v>16</v>
      </c>
      <c r="H2208" t="str">
        <f>CONCATENATE(Source[[#This Row],[Subject]],TRIM(Source[[#This Row],[Course]]))</f>
        <v>ASTR16</v>
      </c>
      <c r="I2208" t="str">
        <f>VLOOKUP(Source[[#This Row],[SubjCrse]],'Courses and Categories'!$E$2:$G$1816,3,FALSE)</f>
        <v>Credit General Education</v>
      </c>
      <c r="J2208">
        <v>1</v>
      </c>
      <c r="K2208" t="s">
        <v>3911</v>
      </c>
      <c r="L2208" t="s">
        <v>39</v>
      </c>
      <c r="M2208" t="s">
        <v>1063</v>
      </c>
      <c r="N2208" t="s">
        <v>50</v>
      </c>
      <c r="O2208">
        <v>1540</v>
      </c>
      <c r="P2208">
        <v>1830</v>
      </c>
      <c r="Q2208" t="s">
        <v>1649</v>
      </c>
      <c r="R2208">
        <v>311</v>
      </c>
      <c r="S2208" t="s">
        <v>134</v>
      </c>
      <c r="T2208">
        <v>1</v>
      </c>
      <c r="U2208" s="1">
        <v>43479</v>
      </c>
      <c r="V2208" s="1">
        <v>43607</v>
      </c>
      <c r="W2208" t="s">
        <v>3910</v>
      </c>
      <c r="X2208" t="s">
        <v>1929</v>
      </c>
      <c r="Y2208">
        <v>23</v>
      </c>
      <c r="Z2208">
        <v>20</v>
      </c>
      <c r="AA2208">
        <v>35</v>
      </c>
      <c r="AB2208">
        <v>57.142899999999997</v>
      </c>
      <c r="AD2208">
        <f>IF(ISBLANK(Source[[#This Row],[CrosslistID]]),1,1/COUNTIFS(Source[CrosslistID],Source[[#This Row],[CrosslistID]],Source[TermDesc],Source[[#This Row],[TermDesc]]))</f>
        <v>1</v>
      </c>
      <c r="AG2208">
        <v>0</v>
      </c>
      <c r="AH2208">
        <v>57.142899999999997</v>
      </c>
      <c r="AI2208">
        <v>2.2000000000000002</v>
      </c>
      <c r="AJ2208">
        <v>2.2999999999999998</v>
      </c>
      <c r="AK2208">
        <v>0.17</v>
      </c>
      <c r="AL22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08">
        <f>IF(AND(Source[[#This Row],[Credit_Noncredit]]="Noncredit",Source[[#This Row],[FTEF]]&gt;0),Source[[#This Row],[NC XLST FTES]]*525/(437.5*Source[[#This Row],[FTEF]]),0)</f>
        <v>0</v>
      </c>
      <c r="AN2208">
        <f>IF(Source[[#This Row],[Credit_Noncredit]]="Credit",Source[[#This Row],[Census Enrollment]],Source[[#This Row],[Noncredit Avg. Attendance]])</f>
        <v>23</v>
      </c>
    </row>
    <row r="2209" spans="1:40" x14ac:dyDescent="0.25">
      <c r="A2209" t="s">
        <v>4581</v>
      </c>
      <c r="B2209" t="s">
        <v>886</v>
      </c>
      <c r="C2209" t="s">
        <v>775</v>
      </c>
      <c r="D2209" t="s">
        <v>1646</v>
      </c>
      <c r="E2209" s="4">
        <v>37815</v>
      </c>
      <c r="F2209" s="4" t="s">
        <v>1647</v>
      </c>
      <c r="G2209" s="4">
        <v>16</v>
      </c>
      <c r="H2209" t="str">
        <f>CONCATENATE(Source[[#This Row],[Subject]],TRIM(Source[[#This Row],[Course]]))</f>
        <v>ASTR16</v>
      </c>
      <c r="I2209" t="str">
        <f>VLOOKUP(Source[[#This Row],[SubjCrse]],'Courses and Categories'!$E$2:$G$1816,3,FALSE)</f>
        <v>Credit General Education</v>
      </c>
      <c r="J2209">
        <v>501</v>
      </c>
      <c r="K2209" t="s">
        <v>3911</v>
      </c>
      <c r="L2209" t="s">
        <v>87</v>
      </c>
      <c r="M2209" t="s">
        <v>1063</v>
      </c>
      <c r="N2209" t="s">
        <v>41</v>
      </c>
      <c r="O2209">
        <v>1900</v>
      </c>
      <c r="P2209">
        <v>2150</v>
      </c>
      <c r="Q2209" t="s">
        <v>1649</v>
      </c>
      <c r="R2209">
        <v>311</v>
      </c>
      <c r="S2209" t="s">
        <v>134</v>
      </c>
      <c r="T2209">
        <v>1</v>
      </c>
      <c r="U2209" s="1">
        <v>43479</v>
      </c>
      <c r="V2209" s="1">
        <v>43607</v>
      </c>
      <c r="W2209" t="s">
        <v>1826</v>
      </c>
      <c r="X2209" t="s">
        <v>1929</v>
      </c>
      <c r="Y2209">
        <v>28</v>
      </c>
      <c r="Z2209">
        <v>26</v>
      </c>
      <c r="AA2209">
        <v>35</v>
      </c>
      <c r="AB2209">
        <v>74.285700000000006</v>
      </c>
      <c r="AD2209">
        <f>IF(ISBLANK(Source[[#This Row],[CrosslistID]]),1,1/COUNTIFS(Source[CrosslistID],Source[[#This Row],[CrosslistID]],Source[TermDesc],Source[[#This Row],[TermDesc]]))</f>
        <v>1</v>
      </c>
      <c r="AG2209">
        <v>0</v>
      </c>
      <c r="AH2209">
        <v>74.285700000000006</v>
      </c>
      <c r="AI2209">
        <v>2.6</v>
      </c>
      <c r="AJ2209">
        <v>2.8</v>
      </c>
      <c r="AK2209">
        <v>0.17</v>
      </c>
      <c r="AL22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09">
        <f>IF(AND(Source[[#This Row],[Credit_Noncredit]]="Noncredit",Source[[#This Row],[FTEF]]&gt;0),Source[[#This Row],[NC XLST FTES]]*525/(437.5*Source[[#This Row],[FTEF]]),0)</f>
        <v>0</v>
      </c>
      <c r="AN2209">
        <f>IF(Source[[#This Row],[Credit_Noncredit]]="Credit",Source[[#This Row],[Census Enrollment]],Source[[#This Row],[Noncredit Avg. Attendance]])</f>
        <v>28</v>
      </c>
    </row>
    <row r="2210" spans="1:40" x14ac:dyDescent="0.25">
      <c r="A2210" t="s">
        <v>4581</v>
      </c>
      <c r="B2210" t="s">
        <v>886</v>
      </c>
      <c r="C2210" t="s">
        <v>775</v>
      </c>
      <c r="D2210" t="s">
        <v>1646</v>
      </c>
      <c r="E2210" s="4">
        <v>36353</v>
      </c>
      <c r="F2210" s="4" t="s">
        <v>1647</v>
      </c>
      <c r="G2210" s="4">
        <v>17</v>
      </c>
      <c r="H2210" t="str">
        <f>CONCATENATE(Source[[#This Row],[Subject]],TRIM(Source[[#This Row],[Course]]))</f>
        <v>ASTR17</v>
      </c>
      <c r="I2210" t="str">
        <f>VLOOKUP(Source[[#This Row],[SubjCrse]],'Courses and Categories'!$E$2:$G$1816,3,FALSE)</f>
        <v>Credit General Education</v>
      </c>
      <c r="J2210">
        <v>831</v>
      </c>
      <c r="K2210" t="s">
        <v>3912</v>
      </c>
      <c r="L2210" t="s">
        <v>87</v>
      </c>
      <c r="M2210" t="s">
        <v>897</v>
      </c>
      <c r="N2210" t="s">
        <v>42</v>
      </c>
      <c r="O2210" t="s">
        <v>42</v>
      </c>
      <c r="P2210" t="s">
        <v>42</v>
      </c>
      <c r="Q2210" t="s">
        <v>42</v>
      </c>
      <c r="S2210" t="s">
        <v>134</v>
      </c>
      <c r="T2210">
        <v>1</v>
      </c>
      <c r="U2210" s="1">
        <v>43479</v>
      </c>
      <c r="V2210" s="1">
        <v>43607</v>
      </c>
      <c r="W2210" t="s">
        <v>3910</v>
      </c>
      <c r="X2210" t="s">
        <v>899</v>
      </c>
      <c r="Y2210">
        <v>48</v>
      </c>
      <c r="Z2210">
        <v>35</v>
      </c>
      <c r="AA2210">
        <v>59</v>
      </c>
      <c r="AB2210">
        <v>59.322000000000003</v>
      </c>
      <c r="AD2210">
        <f>IF(ISBLANK(Source[[#This Row],[CrosslistID]]),1,1/COUNTIFS(Source[CrosslistID],Source[[#This Row],[CrosslistID]],Source[TermDesc],Source[[#This Row],[TermDesc]]))</f>
        <v>1</v>
      </c>
      <c r="AG2210">
        <v>0</v>
      </c>
      <c r="AH2210">
        <v>59.322000000000003</v>
      </c>
      <c r="AI2210">
        <v>4.8</v>
      </c>
      <c r="AJ2210">
        <v>4.8</v>
      </c>
      <c r="AK2210">
        <v>0.2</v>
      </c>
      <c r="AL22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10">
        <f>IF(AND(Source[[#This Row],[Credit_Noncredit]]="Noncredit",Source[[#This Row],[FTEF]]&gt;0),Source[[#This Row],[NC XLST FTES]]*525/(437.5*Source[[#This Row],[FTEF]]),0)</f>
        <v>0</v>
      </c>
      <c r="AN2210">
        <f>IF(Source[[#This Row],[Credit_Noncredit]]="Credit",Source[[#This Row],[Census Enrollment]],Source[[#This Row],[Noncredit Avg. Attendance]])</f>
        <v>48</v>
      </c>
    </row>
    <row r="2211" spans="1:40" x14ac:dyDescent="0.25">
      <c r="A2211" t="s">
        <v>4581</v>
      </c>
      <c r="B2211" t="s">
        <v>886</v>
      </c>
      <c r="C2211" t="s">
        <v>775</v>
      </c>
      <c r="D2211" t="s">
        <v>1646</v>
      </c>
      <c r="E2211" s="4">
        <v>37816</v>
      </c>
      <c r="F2211" s="4" t="s">
        <v>1647</v>
      </c>
      <c r="G2211" s="4">
        <v>19</v>
      </c>
      <c r="H2211" t="str">
        <f>CONCATENATE(Source[[#This Row],[Subject]],TRIM(Source[[#This Row],[Course]]))</f>
        <v>ASTR19</v>
      </c>
      <c r="I2211" t="str">
        <f>VLOOKUP(Source[[#This Row],[SubjCrse]],'Courses and Categories'!$E$2:$G$1816,3,FALSE)</f>
        <v>Credit General Education</v>
      </c>
      <c r="J2211">
        <v>831</v>
      </c>
      <c r="K2211" t="s">
        <v>3913</v>
      </c>
      <c r="L2211" t="s">
        <v>87</v>
      </c>
      <c r="M2211" t="s">
        <v>897</v>
      </c>
      <c r="N2211" t="s">
        <v>42</v>
      </c>
      <c r="O2211" t="s">
        <v>42</v>
      </c>
      <c r="P2211" t="s">
        <v>42</v>
      </c>
      <c r="Q2211" t="s">
        <v>42</v>
      </c>
      <c r="S2211" t="s">
        <v>134</v>
      </c>
      <c r="T2211">
        <v>1</v>
      </c>
      <c r="U2211" s="1">
        <v>43479</v>
      </c>
      <c r="V2211" s="1">
        <v>43607</v>
      </c>
      <c r="W2211" t="s">
        <v>3908</v>
      </c>
      <c r="X2211" t="s">
        <v>1450</v>
      </c>
      <c r="Y2211">
        <v>44</v>
      </c>
      <c r="Z2211">
        <v>33</v>
      </c>
      <c r="AA2211">
        <v>49</v>
      </c>
      <c r="AB2211">
        <v>67.346900000000005</v>
      </c>
      <c r="AD2211">
        <f>IF(ISBLANK(Source[[#This Row],[CrosslistID]]),1,1/COUNTIFS(Source[CrosslistID],Source[[#This Row],[CrosslistID]],Source[TermDesc],Source[[#This Row],[TermDesc]]))</f>
        <v>1</v>
      </c>
      <c r="AG2211">
        <v>0</v>
      </c>
      <c r="AH2211">
        <v>67.346900000000005</v>
      </c>
      <c r="AI2211">
        <v>4.2</v>
      </c>
      <c r="AJ2211">
        <v>4.4000000000000004</v>
      </c>
      <c r="AK2211">
        <v>0.2</v>
      </c>
      <c r="AL22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11">
        <f>IF(AND(Source[[#This Row],[Credit_Noncredit]]="Noncredit",Source[[#This Row],[FTEF]]&gt;0),Source[[#This Row],[NC XLST FTES]]*525/(437.5*Source[[#This Row],[FTEF]]),0)</f>
        <v>0</v>
      </c>
      <c r="AN2211">
        <f>IF(Source[[#This Row],[Credit_Noncredit]]="Credit",Source[[#This Row],[Census Enrollment]],Source[[#This Row],[Noncredit Avg. Attendance]])</f>
        <v>44</v>
      </c>
    </row>
    <row r="2212" spans="1:40" x14ac:dyDescent="0.25">
      <c r="A2212" t="s">
        <v>4581</v>
      </c>
      <c r="B2212" t="s">
        <v>886</v>
      </c>
      <c r="C2212" t="s">
        <v>775</v>
      </c>
      <c r="D2212" t="s">
        <v>1646</v>
      </c>
      <c r="E2212" s="4">
        <v>38506</v>
      </c>
      <c r="F2212" s="4" t="s">
        <v>1647</v>
      </c>
      <c r="G2212" s="4">
        <v>19</v>
      </c>
      <c r="H2212" t="str">
        <f>CONCATENATE(Source[[#This Row],[Subject]],TRIM(Source[[#This Row],[Course]]))</f>
        <v>ASTR19</v>
      </c>
      <c r="I2212" t="str">
        <f>VLOOKUP(Source[[#This Row],[SubjCrse]],'Courses and Categories'!$E$2:$G$1816,3,FALSE)</f>
        <v>Credit General Education</v>
      </c>
      <c r="J2212">
        <v>832</v>
      </c>
      <c r="K2212" t="s">
        <v>3913</v>
      </c>
      <c r="L2212" t="s">
        <v>87</v>
      </c>
      <c r="M2212" t="s">
        <v>897</v>
      </c>
      <c r="N2212" t="s">
        <v>42</v>
      </c>
      <c r="O2212" t="s">
        <v>42</v>
      </c>
      <c r="P2212" t="s">
        <v>42</v>
      </c>
      <c r="Q2212" t="s">
        <v>42</v>
      </c>
      <c r="S2212" t="s">
        <v>134</v>
      </c>
      <c r="T2212">
        <v>1</v>
      </c>
      <c r="U2212" s="1">
        <v>43479</v>
      </c>
      <c r="V2212" s="1">
        <v>43607</v>
      </c>
      <c r="W2212" t="s">
        <v>3908</v>
      </c>
      <c r="X2212" t="s">
        <v>899</v>
      </c>
      <c r="Y2212">
        <v>47</v>
      </c>
      <c r="Z2212">
        <v>43</v>
      </c>
      <c r="AA2212">
        <v>49</v>
      </c>
      <c r="AB2212">
        <v>87.755099999999999</v>
      </c>
      <c r="AD2212">
        <f>IF(ISBLANK(Source[[#This Row],[CrosslistID]]),1,1/COUNTIFS(Source[CrosslistID],Source[[#This Row],[CrosslistID]],Source[TermDesc],Source[[#This Row],[TermDesc]]))</f>
        <v>1</v>
      </c>
      <c r="AG2212">
        <v>0</v>
      </c>
      <c r="AH2212">
        <v>87.755099999999999</v>
      </c>
      <c r="AI2212">
        <v>4.5</v>
      </c>
      <c r="AJ2212">
        <v>4.7</v>
      </c>
      <c r="AK2212">
        <v>0.2</v>
      </c>
      <c r="AL22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12">
        <f>IF(AND(Source[[#This Row],[Credit_Noncredit]]="Noncredit",Source[[#This Row],[FTEF]]&gt;0),Source[[#This Row],[NC XLST FTES]]*525/(437.5*Source[[#This Row],[FTEF]]),0)</f>
        <v>0</v>
      </c>
      <c r="AN2212">
        <f>IF(Source[[#This Row],[Credit_Noncredit]]="Credit",Source[[#This Row],[Census Enrollment]],Source[[#This Row],[Noncredit Avg. Attendance]])</f>
        <v>47</v>
      </c>
    </row>
    <row r="2213" spans="1:40" x14ac:dyDescent="0.25">
      <c r="A2213" t="s">
        <v>4581</v>
      </c>
      <c r="B2213" t="s">
        <v>886</v>
      </c>
      <c r="C2213" t="s">
        <v>775</v>
      </c>
      <c r="D2213" t="s">
        <v>801</v>
      </c>
      <c r="E2213" s="4">
        <v>31796</v>
      </c>
      <c r="F2213" s="4" t="s">
        <v>1651</v>
      </c>
      <c r="G2213" s="4">
        <v>50</v>
      </c>
      <c r="H2213" t="str">
        <f>CONCATENATE(Source[[#This Row],[Subject]],TRIM(Source[[#This Row],[Course]]))</f>
        <v>AUTO50</v>
      </c>
      <c r="I2213" t="str">
        <f>VLOOKUP(Source[[#This Row],[SubjCrse]],'Courses and Categories'!$E$2:$G$1816,3,FALSE)</f>
        <v>Credit CTE</v>
      </c>
      <c r="J2213">
        <v>321</v>
      </c>
      <c r="K2213" t="s">
        <v>1655</v>
      </c>
      <c r="L2213" t="s">
        <v>39</v>
      </c>
      <c r="M2213" t="s">
        <v>1046</v>
      </c>
      <c r="N2213" t="s">
        <v>105</v>
      </c>
      <c r="O2213">
        <v>900</v>
      </c>
      <c r="P2213">
        <v>1150</v>
      </c>
      <c r="Q2213" t="s">
        <v>221</v>
      </c>
      <c r="R2213">
        <v>103</v>
      </c>
      <c r="S2213" t="s">
        <v>43</v>
      </c>
      <c r="T2213">
        <v>1</v>
      </c>
      <c r="U2213" s="1">
        <v>43479</v>
      </c>
      <c r="V2213" s="1">
        <v>43607</v>
      </c>
      <c r="W2213" t="s">
        <v>3914</v>
      </c>
      <c r="X2213" t="s">
        <v>1929</v>
      </c>
      <c r="Y2213">
        <v>25</v>
      </c>
      <c r="Z2213">
        <v>16</v>
      </c>
      <c r="AA2213">
        <v>35</v>
      </c>
      <c r="AB2213">
        <v>45.714300000000001</v>
      </c>
      <c r="AD2213">
        <f>IF(ISBLANK(Source[[#This Row],[CrosslistID]]),1,1/COUNTIFS(Source[CrosslistID],Source[[#This Row],[CrosslistID]],Source[TermDesc],Source[[#This Row],[TermDesc]]))</f>
        <v>1</v>
      </c>
      <c r="AG2213">
        <v>0</v>
      </c>
      <c r="AH2213">
        <v>45.714300000000001</v>
      </c>
      <c r="AI2213">
        <v>5</v>
      </c>
      <c r="AJ2213">
        <v>5</v>
      </c>
      <c r="AK2213">
        <v>0.33329999999999999</v>
      </c>
      <c r="AL22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13">
        <f>IF(AND(Source[[#This Row],[Credit_Noncredit]]="Noncredit",Source[[#This Row],[FTEF]]&gt;0),Source[[#This Row],[NC XLST FTES]]*525/(437.5*Source[[#This Row],[FTEF]]),0)</f>
        <v>0</v>
      </c>
      <c r="AN2213">
        <f>IF(Source[[#This Row],[Credit_Noncredit]]="Credit",Source[[#This Row],[Census Enrollment]],Source[[#This Row],[Noncredit Avg. Attendance]])</f>
        <v>25</v>
      </c>
    </row>
    <row r="2214" spans="1:40" x14ac:dyDescent="0.25">
      <c r="A2214" t="s">
        <v>4581</v>
      </c>
      <c r="B2214" t="s">
        <v>886</v>
      </c>
      <c r="C2214" t="s">
        <v>775</v>
      </c>
      <c r="D2214" t="s">
        <v>801</v>
      </c>
      <c r="E2214" s="4">
        <v>31795</v>
      </c>
      <c r="F2214" s="4" t="s">
        <v>1651</v>
      </c>
      <c r="G2214" s="4">
        <v>50</v>
      </c>
      <c r="H2214" t="str">
        <f>CONCATENATE(Source[[#This Row],[Subject]],TRIM(Source[[#This Row],[Course]]))</f>
        <v>AUTO50</v>
      </c>
      <c r="I2214" t="str">
        <f>VLOOKUP(Source[[#This Row],[SubjCrse]],'Courses and Categories'!$E$2:$G$1816,3,FALSE)</f>
        <v>Credit CTE</v>
      </c>
      <c r="J2214">
        <v>322</v>
      </c>
      <c r="K2214" t="s">
        <v>1655</v>
      </c>
      <c r="L2214" t="s">
        <v>87</v>
      </c>
      <c r="M2214" t="s">
        <v>1046</v>
      </c>
      <c r="N2214" t="s">
        <v>5473</v>
      </c>
      <c r="O2214">
        <v>1300</v>
      </c>
      <c r="P2214">
        <v>1450</v>
      </c>
      <c r="Q2214" t="s">
        <v>221</v>
      </c>
      <c r="R2214">
        <v>103</v>
      </c>
      <c r="S2214" t="s">
        <v>43</v>
      </c>
      <c r="T2214">
        <v>1</v>
      </c>
      <c r="U2214" s="1">
        <v>43479</v>
      </c>
      <c r="V2214" s="1">
        <v>43607</v>
      </c>
      <c r="W2214" t="s">
        <v>1084</v>
      </c>
      <c r="X2214" t="s">
        <v>1929</v>
      </c>
      <c r="Y2214">
        <v>33</v>
      </c>
      <c r="Z2214">
        <v>33</v>
      </c>
      <c r="AA2214">
        <v>30</v>
      </c>
      <c r="AB2214">
        <v>110</v>
      </c>
      <c r="AD2214">
        <f>IF(ISBLANK(Source[[#This Row],[CrosslistID]]),1,1/COUNTIFS(Source[CrosslistID],Source[[#This Row],[CrosslistID]],Source[TermDesc],Source[[#This Row],[TermDesc]]))</f>
        <v>1</v>
      </c>
      <c r="AG2214">
        <v>0</v>
      </c>
      <c r="AH2214">
        <v>110</v>
      </c>
      <c r="AI2214">
        <v>6.6</v>
      </c>
      <c r="AJ2214">
        <v>6.6</v>
      </c>
      <c r="AK2214">
        <v>0.33329999999999999</v>
      </c>
      <c r="AL22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14">
        <f>IF(AND(Source[[#This Row],[Credit_Noncredit]]="Noncredit",Source[[#This Row],[FTEF]]&gt;0),Source[[#This Row],[NC XLST FTES]]*525/(437.5*Source[[#This Row],[FTEF]]),0)</f>
        <v>0</v>
      </c>
      <c r="AN2214">
        <f>IF(Source[[#This Row],[Credit_Noncredit]]="Credit",Source[[#This Row],[Census Enrollment]],Source[[#This Row],[Noncredit Avg. Attendance]])</f>
        <v>33</v>
      </c>
    </row>
    <row r="2215" spans="1:40" x14ac:dyDescent="0.25">
      <c r="A2215" t="s">
        <v>4581</v>
      </c>
      <c r="B2215" t="s">
        <v>886</v>
      </c>
      <c r="C2215" t="s">
        <v>775</v>
      </c>
      <c r="D2215" t="s">
        <v>801</v>
      </c>
      <c r="E2215" s="4">
        <v>39151</v>
      </c>
      <c r="F2215" s="4" t="s">
        <v>1651</v>
      </c>
      <c r="G2215" s="4">
        <v>50</v>
      </c>
      <c r="H2215" t="str">
        <f>CONCATENATE(Source[[#This Row],[Subject]],TRIM(Source[[#This Row],[Course]]))</f>
        <v>AUTO50</v>
      </c>
      <c r="I2215" t="str">
        <f>VLOOKUP(Source[[#This Row],[SubjCrse]],'Courses and Categories'!$E$2:$G$1816,3,FALSE)</f>
        <v>Credit CTE</v>
      </c>
      <c r="J2215">
        <v>323</v>
      </c>
      <c r="K2215" t="s">
        <v>1655</v>
      </c>
      <c r="L2215" t="s">
        <v>87</v>
      </c>
      <c r="M2215" t="s">
        <v>1046</v>
      </c>
      <c r="N2215" t="s">
        <v>105</v>
      </c>
      <c r="O2215">
        <v>930</v>
      </c>
      <c r="P2215">
        <v>1630</v>
      </c>
      <c r="Q2215" t="s">
        <v>221</v>
      </c>
      <c r="R2215">
        <v>108</v>
      </c>
      <c r="S2215" t="s">
        <v>43</v>
      </c>
      <c r="T2215" t="s">
        <v>44</v>
      </c>
      <c r="U2215" s="1">
        <v>43479</v>
      </c>
      <c r="V2215" s="1">
        <v>43537</v>
      </c>
      <c r="W2215" t="s">
        <v>1656</v>
      </c>
      <c r="X2215" t="s">
        <v>905</v>
      </c>
      <c r="Y2215">
        <v>19</v>
      </c>
      <c r="Z2215">
        <v>18</v>
      </c>
      <c r="AA2215">
        <v>10</v>
      </c>
      <c r="AB2215">
        <v>180</v>
      </c>
      <c r="AD2215">
        <f>IF(ISBLANK(Source[[#This Row],[CrosslistID]]),1,1/COUNTIFS(Source[CrosslistID],Source[[#This Row],[CrosslistID]],Source[TermDesc],Source[[#This Row],[TermDesc]]))</f>
        <v>1</v>
      </c>
      <c r="AG2215">
        <v>0</v>
      </c>
      <c r="AH2215">
        <v>180</v>
      </c>
      <c r="AI2215">
        <v>3.4129999999999998</v>
      </c>
      <c r="AJ2215">
        <v>4.0529000000000002</v>
      </c>
      <c r="AK2215">
        <v>0.33329999999999999</v>
      </c>
      <c r="AL22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15">
        <f>IF(AND(Source[[#This Row],[Credit_Noncredit]]="Noncredit",Source[[#This Row],[FTEF]]&gt;0),Source[[#This Row],[NC XLST FTES]]*525/(437.5*Source[[#This Row],[FTEF]]),0)</f>
        <v>0</v>
      </c>
      <c r="AN2215">
        <f>IF(Source[[#This Row],[Credit_Noncredit]]="Credit",Source[[#This Row],[Census Enrollment]],Source[[#This Row],[Noncredit Avg. Attendance]])</f>
        <v>19</v>
      </c>
    </row>
    <row r="2216" spans="1:40" x14ac:dyDescent="0.25">
      <c r="A2216" t="s">
        <v>4581</v>
      </c>
      <c r="B2216" t="s">
        <v>886</v>
      </c>
      <c r="C2216" t="s">
        <v>775</v>
      </c>
      <c r="D2216" t="s">
        <v>801</v>
      </c>
      <c r="E2216" s="4">
        <v>38445</v>
      </c>
      <c r="F2216" s="4" t="s">
        <v>1651</v>
      </c>
      <c r="G2216" s="4">
        <v>50</v>
      </c>
      <c r="H2216" t="str">
        <f>CONCATENATE(Source[[#This Row],[Subject]],TRIM(Source[[#This Row],[Course]]))</f>
        <v>AUTO50</v>
      </c>
      <c r="I2216" t="str">
        <f>VLOOKUP(Source[[#This Row],[SubjCrse]],'Courses and Categories'!$E$2:$G$1816,3,FALSE)</f>
        <v>Credit CTE</v>
      </c>
      <c r="J2216">
        <v>521</v>
      </c>
      <c r="K2216" t="s">
        <v>1655</v>
      </c>
      <c r="L2216" t="s">
        <v>87</v>
      </c>
      <c r="M2216" t="s">
        <v>1046</v>
      </c>
      <c r="N2216" t="s">
        <v>105</v>
      </c>
      <c r="O2216">
        <v>1830</v>
      </c>
      <c r="P2216">
        <v>2120</v>
      </c>
      <c r="Q2216" t="s">
        <v>221</v>
      </c>
      <c r="R2216">
        <v>103</v>
      </c>
      <c r="S2216" t="s">
        <v>43</v>
      </c>
      <c r="T2216">
        <v>1</v>
      </c>
      <c r="U2216" s="1">
        <v>43479</v>
      </c>
      <c r="V2216" s="1">
        <v>43607</v>
      </c>
      <c r="W2216" t="s">
        <v>5474</v>
      </c>
      <c r="X2216" t="s">
        <v>1929</v>
      </c>
      <c r="Y2216">
        <v>30</v>
      </c>
      <c r="Z2216">
        <v>28</v>
      </c>
      <c r="AA2216">
        <v>35</v>
      </c>
      <c r="AB2216">
        <v>80</v>
      </c>
      <c r="AD2216">
        <f>IF(ISBLANK(Source[[#This Row],[CrosslistID]]),1,1/COUNTIFS(Source[CrosslistID],Source[[#This Row],[CrosslistID]],Source[TermDesc],Source[[#This Row],[TermDesc]]))</f>
        <v>1</v>
      </c>
      <c r="AG2216">
        <v>0</v>
      </c>
      <c r="AH2216">
        <v>80</v>
      </c>
      <c r="AI2216">
        <v>6</v>
      </c>
      <c r="AJ2216">
        <v>6</v>
      </c>
      <c r="AK2216">
        <v>0.33329999999999999</v>
      </c>
      <c r="AL22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16">
        <f>IF(AND(Source[[#This Row],[Credit_Noncredit]]="Noncredit",Source[[#This Row],[FTEF]]&gt;0),Source[[#This Row],[NC XLST FTES]]*525/(437.5*Source[[#This Row],[FTEF]]),0)</f>
        <v>0</v>
      </c>
      <c r="AN2216">
        <f>IF(Source[[#This Row],[Credit_Noncredit]]="Credit",Source[[#This Row],[Census Enrollment]],Source[[#This Row],[Noncredit Avg. Attendance]])</f>
        <v>30</v>
      </c>
    </row>
    <row r="2217" spans="1:40" x14ac:dyDescent="0.25">
      <c r="A2217" t="s">
        <v>4581</v>
      </c>
      <c r="B2217" t="s">
        <v>886</v>
      </c>
      <c r="C2217" t="s">
        <v>775</v>
      </c>
      <c r="D2217" t="s">
        <v>801</v>
      </c>
      <c r="E2217" s="4">
        <v>39152</v>
      </c>
      <c r="F2217" s="4" t="s">
        <v>1651</v>
      </c>
      <c r="G2217" s="4">
        <v>50</v>
      </c>
      <c r="H2217" t="str">
        <f>CONCATENATE(Source[[#This Row],[Subject]],TRIM(Source[[#This Row],[Course]]))</f>
        <v>AUTO50</v>
      </c>
      <c r="I2217" t="str">
        <f>VLOOKUP(Source[[#This Row],[SubjCrse]],'Courses and Categories'!$E$2:$G$1816,3,FALSE)</f>
        <v>Credit CTE</v>
      </c>
      <c r="J2217">
        <v>621</v>
      </c>
      <c r="K2217" t="s">
        <v>1655</v>
      </c>
      <c r="L2217" t="s">
        <v>50</v>
      </c>
      <c r="M2217" t="s">
        <v>1046</v>
      </c>
      <c r="N2217" t="s">
        <v>51</v>
      </c>
      <c r="O2217">
        <v>900</v>
      </c>
      <c r="P2217">
        <v>1445</v>
      </c>
      <c r="Q2217" t="s">
        <v>221</v>
      </c>
      <c r="R2217">
        <v>103</v>
      </c>
      <c r="S2217" t="s">
        <v>43</v>
      </c>
      <c r="T2217">
        <v>1</v>
      </c>
      <c r="U2217" s="1">
        <v>43479</v>
      </c>
      <c r="V2217" s="1">
        <v>43607</v>
      </c>
      <c r="W2217" t="s">
        <v>1656</v>
      </c>
      <c r="X2217" t="s">
        <v>1929</v>
      </c>
      <c r="Y2217">
        <v>33</v>
      </c>
      <c r="Z2217">
        <v>30</v>
      </c>
      <c r="AA2217">
        <v>35</v>
      </c>
      <c r="AB2217">
        <v>85.714299999999994</v>
      </c>
      <c r="AD2217">
        <f>IF(ISBLANK(Source[[#This Row],[CrosslistID]]),1,1/COUNTIFS(Source[CrosslistID],Source[[#This Row],[CrosslistID]],Source[TermDesc],Source[[#This Row],[TermDesc]]))</f>
        <v>1</v>
      </c>
      <c r="AG2217">
        <v>0</v>
      </c>
      <c r="AH2217">
        <v>85.714299999999994</v>
      </c>
      <c r="AI2217">
        <v>6.0970000000000004</v>
      </c>
      <c r="AJ2217">
        <v>6.4904000000000002</v>
      </c>
      <c r="AK2217">
        <v>0.33329999999999999</v>
      </c>
      <c r="AL22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17">
        <f>IF(AND(Source[[#This Row],[Credit_Noncredit]]="Noncredit",Source[[#This Row],[FTEF]]&gt;0),Source[[#This Row],[NC XLST FTES]]*525/(437.5*Source[[#This Row],[FTEF]]),0)</f>
        <v>0</v>
      </c>
      <c r="AN2217">
        <f>IF(Source[[#This Row],[Credit_Noncredit]]="Credit",Source[[#This Row],[Census Enrollment]],Source[[#This Row],[Noncredit Avg. Attendance]])</f>
        <v>33</v>
      </c>
    </row>
    <row r="2218" spans="1:40" x14ac:dyDescent="0.25">
      <c r="A2218" t="s">
        <v>4581</v>
      </c>
      <c r="B2218" t="s">
        <v>886</v>
      </c>
      <c r="C2218" t="s">
        <v>775</v>
      </c>
      <c r="D2218" t="s">
        <v>801</v>
      </c>
      <c r="E2218" s="4">
        <v>36531</v>
      </c>
      <c r="F2218" s="4" t="s">
        <v>1651</v>
      </c>
      <c r="G2218" s="4">
        <v>52</v>
      </c>
      <c r="H2218" t="str">
        <f>CONCATENATE(Source[[#This Row],[Subject]],TRIM(Source[[#This Row],[Course]]))</f>
        <v>AUTO52</v>
      </c>
      <c r="I2218" t="str">
        <f>VLOOKUP(Source[[#This Row],[SubjCrse]],'Courses and Categories'!$E$2:$G$1816,3,FALSE)</f>
        <v>Credit CTE</v>
      </c>
      <c r="J2218">
        <v>321</v>
      </c>
      <c r="K2218" t="s">
        <v>3917</v>
      </c>
      <c r="L2218" t="s">
        <v>39</v>
      </c>
      <c r="M2218" t="s">
        <v>1046</v>
      </c>
      <c r="N2218" t="s">
        <v>1050</v>
      </c>
      <c r="O2218">
        <v>1300</v>
      </c>
      <c r="P2218">
        <v>1650</v>
      </c>
      <c r="Q2218" t="s">
        <v>221</v>
      </c>
      <c r="R2218">
        <v>108</v>
      </c>
      <c r="S2218" t="s">
        <v>43</v>
      </c>
      <c r="T2218">
        <v>1</v>
      </c>
      <c r="U2218" s="1">
        <v>43479</v>
      </c>
      <c r="V2218" s="1">
        <v>43607</v>
      </c>
      <c r="W2218" t="s">
        <v>3914</v>
      </c>
      <c r="X2218" t="s">
        <v>1929</v>
      </c>
      <c r="Y2218">
        <v>27</v>
      </c>
      <c r="Z2218">
        <v>26</v>
      </c>
      <c r="AA2218">
        <v>35</v>
      </c>
      <c r="AB2218">
        <v>74.285700000000006</v>
      </c>
      <c r="AD2218">
        <f>IF(ISBLANK(Source[[#This Row],[CrosslistID]]),1,1/COUNTIFS(Source[CrosslistID],Source[[#This Row],[CrosslistID]],Source[TermDesc],Source[[#This Row],[TermDesc]]))</f>
        <v>1</v>
      </c>
      <c r="AG2218">
        <v>0</v>
      </c>
      <c r="AH2218">
        <v>74.285700000000006</v>
      </c>
      <c r="AI2218">
        <v>9.6</v>
      </c>
      <c r="AJ2218">
        <v>10.8</v>
      </c>
      <c r="AK2218">
        <v>0.7</v>
      </c>
      <c r="AL22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18">
        <f>IF(AND(Source[[#This Row],[Credit_Noncredit]]="Noncredit",Source[[#This Row],[FTEF]]&gt;0),Source[[#This Row],[NC XLST FTES]]*525/(437.5*Source[[#This Row],[FTEF]]),0)</f>
        <v>0</v>
      </c>
      <c r="AN2218">
        <f>IF(Source[[#This Row],[Credit_Noncredit]]="Credit",Source[[#This Row],[Census Enrollment]],Source[[#This Row],[Noncredit Avg. Attendance]])</f>
        <v>27</v>
      </c>
    </row>
    <row r="2219" spans="1:40" x14ac:dyDescent="0.25">
      <c r="A2219" t="s">
        <v>4581</v>
      </c>
      <c r="B2219" t="s">
        <v>886</v>
      </c>
      <c r="C2219" t="s">
        <v>775</v>
      </c>
      <c r="D2219" t="s">
        <v>801</v>
      </c>
      <c r="E2219" s="4">
        <v>37643</v>
      </c>
      <c r="F2219" s="4" t="s">
        <v>1651</v>
      </c>
      <c r="G2219" s="4">
        <v>53</v>
      </c>
      <c r="H2219" t="str">
        <f>CONCATENATE(Source[[#This Row],[Subject]],TRIM(Source[[#This Row],[Course]]))</f>
        <v>AUTO53</v>
      </c>
      <c r="I2219" t="str">
        <f>VLOOKUP(Source[[#This Row],[SubjCrse]],'Courses and Categories'!$E$2:$G$1816,3,FALSE)</f>
        <v>Credit CTE</v>
      </c>
      <c r="J2219">
        <v>1</v>
      </c>
      <c r="K2219" t="s">
        <v>5476</v>
      </c>
      <c r="L2219" t="s">
        <v>39</v>
      </c>
      <c r="M2219" t="s">
        <v>1046</v>
      </c>
      <c r="N2219" t="s">
        <v>1050</v>
      </c>
      <c r="O2219">
        <v>800</v>
      </c>
      <c r="P2219">
        <v>1150</v>
      </c>
      <c r="Q2219" t="s">
        <v>221</v>
      </c>
      <c r="R2219">
        <v>114</v>
      </c>
      <c r="S2219" t="s">
        <v>43</v>
      </c>
      <c r="T2219">
        <v>1</v>
      </c>
      <c r="U2219" s="1">
        <v>43479</v>
      </c>
      <c r="V2219" s="1">
        <v>43607</v>
      </c>
      <c r="W2219" t="s">
        <v>3919</v>
      </c>
      <c r="X2219" t="s">
        <v>1929</v>
      </c>
      <c r="Y2219">
        <v>23</v>
      </c>
      <c r="Z2219">
        <v>22</v>
      </c>
      <c r="AA2219">
        <v>35</v>
      </c>
      <c r="AB2219">
        <v>62.857100000000003</v>
      </c>
      <c r="AD2219">
        <f>IF(ISBLANK(Source[[#This Row],[CrosslistID]]),1,1/COUNTIFS(Source[CrosslistID],Source[[#This Row],[CrosslistID]],Source[TermDesc],Source[[#This Row],[TermDesc]]))</f>
        <v>1</v>
      </c>
      <c r="AG2219">
        <v>0</v>
      </c>
      <c r="AH2219">
        <v>62.857100000000003</v>
      </c>
      <c r="AI2219">
        <v>8</v>
      </c>
      <c r="AJ2219">
        <v>9.1999999999999993</v>
      </c>
      <c r="AK2219">
        <v>0.03</v>
      </c>
      <c r="AL22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19">
        <f>IF(AND(Source[[#This Row],[Credit_Noncredit]]="Noncredit",Source[[#This Row],[FTEF]]&gt;0),Source[[#This Row],[NC XLST FTES]]*525/(437.5*Source[[#This Row],[FTEF]]),0)</f>
        <v>0</v>
      </c>
      <c r="AN2219">
        <f>IF(Source[[#This Row],[Credit_Noncredit]]="Credit",Source[[#This Row],[Census Enrollment]],Source[[#This Row],[Noncredit Avg. Attendance]])</f>
        <v>23</v>
      </c>
    </row>
    <row r="2220" spans="1:40" x14ac:dyDescent="0.25">
      <c r="A2220" t="s">
        <v>4581</v>
      </c>
      <c r="B2220" t="s">
        <v>886</v>
      </c>
      <c r="C2220" t="s">
        <v>775</v>
      </c>
      <c r="D2220" t="s">
        <v>801</v>
      </c>
      <c r="E2220" s="4">
        <v>39153</v>
      </c>
      <c r="F2220" s="4" t="s">
        <v>1651</v>
      </c>
      <c r="G2220" s="4">
        <v>56</v>
      </c>
      <c r="H2220" t="str">
        <f>CONCATENATE(Source[[#This Row],[Subject]],TRIM(Source[[#This Row],[Course]]))</f>
        <v>AUTO56</v>
      </c>
      <c r="I2220" t="str">
        <f>VLOOKUP(Source[[#This Row],[SubjCrse]],'Courses and Categories'!$E$2:$G$1816,3,FALSE)</f>
        <v>Credit CTE</v>
      </c>
      <c r="J2220">
        <v>321</v>
      </c>
      <c r="K2220" t="s">
        <v>3921</v>
      </c>
      <c r="L2220" t="s">
        <v>39</v>
      </c>
      <c r="M2220" t="s">
        <v>1046</v>
      </c>
      <c r="N2220" t="s">
        <v>105</v>
      </c>
      <c r="O2220">
        <v>1300</v>
      </c>
      <c r="P2220">
        <v>1550</v>
      </c>
      <c r="Q2220" t="s">
        <v>221</v>
      </c>
      <c r="R2220">
        <v>114</v>
      </c>
      <c r="S2220" t="s">
        <v>43</v>
      </c>
      <c r="T2220">
        <v>1</v>
      </c>
      <c r="U2220" s="1">
        <v>43479</v>
      </c>
      <c r="V2220" s="1">
        <v>43607</v>
      </c>
      <c r="W2220" t="s">
        <v>3919</v>
      </c>
      <c r="X2220" t="s">
        <v>1929</v>
      </c>
      <c r="Y2220">
        <v>13</v>
      </c>
      <c r="Z2220">
        <v>10</v>
      </c>
      <c r="AA2220">
        <v>35</v>
      </c>
      <c r="AB2220">
        <v>28.571400000000001</v>
      </c>
      <c r="AD2220">
        <f>IF(ISBLANK(Source[[#This Row],[CrosslistID]]),1,1/COUNTIFS(Source[CrosslistID],Source[[#This Row],[CrosslistID]],Source[TermDesc],Source[[#This Row],[TermDesc]]))</f>
        <v>1</v>
      </c>
      <c r="AG2220">
        <v>0</v>
      </c>
      <c r="AH2220">
        <v>28.571400000000001</v>
      </c>
      <c r="AI2220">
        <v>2.6</v>
      </c>
      <c r="AJ2220">
        <v>2.6</v>
      </c>
      <c r="AK2220">
        <v>0.35</v>
      </c>
      <c r="AL22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20">
        <f>IF(AND(Source[[#This Row],[Credit_Noncredit]]="Noncredit",Source[[#This Row],[FTEF]]&gt;0),Source[[#This Row],[NC XLST FTES]]*525/(437.5*Source[[#This Row],[FTEF]]),0)</f>
        <v>0</v>
      </c>
      <c r="AN2220">
        <f>IF(Source[[#This Row],[Credit_Noncredit]]="Credit",Source[[#This Row],[Census Enrollment]],Source[[#This Row],[Noncredit Avg. Attendance]])</f>
        <v>13</v>
      </c>
    </row>
    <row r="2221" spans="1:40" x14ac:dyDescent="0.25">
      <c r="A2221" t="s">
        <v>4581</v>
      </c>
      <c r="B2221" t="s">
        <v>886</v>
      </c>
      <c r="C2221" t="s">
        <v>775</v>
      </c>
      <c r="D2221" t="s">
        <v>801</v>
      </c>
      <c r="E2221" s="4">
        <v>38449</v>
      </c>
      <c r="F2221" s="4" t="s">
        <v>1651</v>
      </c>
      <c r="G2221" s="4">
        <v>200</v>
      </c>
      <c r="H2221" t="str">
        <f>CONCATENATE(Source[[#This Row],[Subject]],TRIM(Source[[#This Row],[Course]]))</f>
        <v>AUTO200</v>
      </c>
      <c r="I2221" t="str">
        <f>VLOOKUP(Source[[#This Row],[SubjCrse]],'Courses and Categories'!$E$2:$G$1816,3,FALSE)</f>
        <v>Credit CTE</v>
      </c>
      <c r="J2221">
        <v>321</v>
      </c>
      <c r="K2221" t="s">
        <v>5477</v>
      </c>
      <c r="L2221" t="s">
        <v>39</v>
      </c>
      <c r="M2221" t="s">
        <v>1046</v>
      </c>
      <c r="N2221" t="s">
        <v>50</v>
      </c>
      <c r="O2221">
        <v>1300</v>
      </c>
      <c r="P2221">
        <v>1650</v>
      </c>
      <c r="Q2221" t="s">
        <v>221</v>
      </c>
      <c r="R2221">
        <v>110</v>
      </c>
      <c r="S2221" t="s">
        <v>43</v>
      </c>
      <c r="T2221">
        <v>1</v>
      </c>
      <c r="U2221" s="1">
        <v>43479</v>
      </c>
      <c r="V2221" s="1">
        <v>43607</v>
      </c>
      <c r="W2221" t="s">
        <v>3924</v>
      </c>
      <c r="X2221" t="s">
        <v>1929</v>
      </c>
      <c r="Y2221">
        <v>22</v>
      </c>
      <c r="Z2221">
        <v>15</v>
      </c>
      <c r="AA2221">
        <v>25</v>
      </c>
      <c r="AB2221">
        <v>60</v>
      </c>
      <c r="AD2221">
        <f>IF(ISBLANK(Source[[#This Row],[CrosslistID]]),1,1/COUNTIFS(Source[CrosslistID],Source[[#This Row],[CrosslistID]],Source[TermDesc],Source[[#This Row],[TermDesc]]))</f>
        <v>1</v>
      </c>
      <c r="AG2221">
        <v>0</v>
      </c>
      <c r="AH2221">
        <v>60</v>
      </c>
      <c r="AI2221">
        <v>2.8</v>
      </c>
      <c r="AJ2221">
        <v>2.9333</v>
      </c>
      <c r="AK2221">
        <v>0.2167</v>
      </c>
      <c r="AL22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21">
        <f>IF(AND(Source[[#This Row],[Credit_Noncredit]]="Noncredit",Source[[#This Row],[FTEF]]&gt;0),Source[[#This Row],[NC XLST FTES]]*525/(437.5*Source[[#This Row],[FTEF]]),0)</f>
        <v>0</v>
      </c>
      <c r="AN2221">
        <f>IF(Source[[#This Row],[Credit_Noncredit]]="Credit",Source[[#This Row],[Census Enrollment]],Source[[#This Row],[Noncredit Avg. Attendance]])</f>
        <v>22</v>
      </c>
    </row>
    <row r="2222" spans="1:40" x14ac:dyDescent="0.25">
      <c r="A2222" t="s">
        <v>4581</v>
      </c>
      <c r="B2222" t="s">
        <v>886</v>
      </c>
      <c r="C2222" t="s">
        <v>775</v>
      </c>
      <c r="D2222" t="s">
        <v>801</v>
      </c>
      <c r="E2222" s="4">
        <v>38450</v>
      </c>
      <c r="F2222" s="4" t="s">
        <v>1651</v>
      </c>
      <c r="G2222" s="4">
        <v>201</v>
      </c>
      <c r="H2222" t="str">
        <f>CONCATENATE(Source[[#This Row],[Subject]],TRIM(Source[[#This Row],[Course]]))</f>
        <v>AUTO201</v>
      </c>
      <c r="I2222" t="str">
        <f>VLOOKUP(Source[[#This Row],[SubjCrse]],'Courses and Categories'!$E$2:$G$1816,3,FALSE)</f>
        <v>Credit CTE</v>
      </c>
      <c r="J2222">
        <v>321</v>
      </c>
      <c r="K2222" t="s">
        <v>5478</v>
      </c>
      <c r="L2222" t="s">
        <v>39</v>
      </c>
      <c r="M2222" t="s">
        <v>1046</v>
      </c>
      <c r="N2222" t="s">
        <v>41</v>
      </c>
      <c r="O2222">
        <v>1300</v>
      </c>
      <c r="P2222">
        <v>1650</v>
      </c>
      <c r="Q2222" t="s">
        <v>221</v>
      </c>
      <c r="R2222">
        <v>110</v>
      </c>
      <c r="S2222" t="s">
        <v>43</v>
      </c>
      <c r="T2222">
        <v>1</v>
      </c>
      <c r="U2222" s="1">
        <v>43479</v>
      </c>
      <c r="V2222" s="1">
        <v>43607</v>
      </c>
      <c r="W2222" t="s">
        <v>3924</v>
      </c>
      <c r="X2222" t="s">
        <v>1929</v>
      </c>
      <c r="Y2222">
        <v>13</v>
      </c>
      <c r="Z2222">
        <v>12</v>
      </c>
      <c r="AA2222">
        <v>35</v>
      </c>
      <c r="AB2222">
        <v>34.285699999999999</v>
      </c>
      <c r="AD2222">
        <f>IF(ISBLANK(Source[[#This Row],[CrosslistID]]),1,1/COUNTIFS(Source[CrosslistID],Source[[#This Row],[CrosslistID]],Source[TermDesc],Source[[#This Row],[TermDesc]]))</f>
        <v>1</v>
      </c>
      <c r="AG2222">
        <v>0</v>
      </c>
      <c r="AH2222">
        <v>34.285699999999999</v>
      </c>
      <c r="AI2222">
        <v>1.4670000000000001</v>
      </c>
      <c r="AJ2222">
        <v>1.7337</v>
      </c>
      <c r="AK2222">
        <v>0.2167</v>
      </c>
      <c r="AL22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22">
        <f>IF(AND(Source[[#This Row],[Credit_Noncredit]]="Noncredit",Source[[#This Row],[FTEF]]&gt;0),Source[[#This Row],[NC XLST FTES]]*525/(437.5*Source[[#This Row],[FTEF]]),0)</f>
        <v>0</v>
      </c>
      <c r="AN2222">
        <f>IF(Source[[#This Row],[Credit_Noncredit]]="Credit",Source[[#This Row],[Census Enrollment]],Source[[#This Row],[Noncredit Avg. Attendance]])</f>
        <v>13</v>
      </c>
    </row>
    <row r="2223" spans="1:40" x14ac:dyDescent="0.25">
      <c r="A2223" t="s">
        <v>4581</v>
      </c>
      <c r="B2223" t="s">
        <v>886</v>
      </c>
      <c r="C2223" t="s">
        <v>775</v>
      </c>
      <c r="D2223" t="s">
        <v>801</v>
      </c>
      <c r="E2223" s="4">
        <v>37987</v>
      </c>
      <c r="F2223" s="4" t="s">
        <v>1651</v>
      </c>
      <c r="G2223" s="4">
        <v>202</v>
      </c>
      <c r="H2223" t="str">
        <f>CONCATENATE(Source[[#This Row],[Subject]],TRIM(Source[[#This Row],[Course]]))</f>
        <v>AUTO202</v>
      </c>
      <c r="I2223" t="str">
        <f>VLOOKUP(Source[[#This Row],[SubjCrse]],'Courses and Categories'!$E$2:$G$1816,3,FALSE)</f>
        <v>Credit CTE</v>
      </c>
      <c r="J2223">
        <v>321</v>
      </c>
      <c r="K2223" t="s">
        <v>5479</v>
      </c>
      <c r="L2223" t="s">
        <v>39</v>
      </c>
      <c r="M2223" t="s">
        <v>1046</v>
      </c>
      <c r="N2223" t="s">
        <v>185</v>
      </c>
      <c r="O2223">
        <v>1300</v>
      </c>
      <c r="P2223">
        <v>1650</v>
      </c>
      <c r="Q2223" t="s">
        <v>221</v>
      </c>
      <c r="R2223">
        <v>110</v>
      </c>
      <c r="S2223" t="s">
        <v>43</v>
      </c>
      <c r="T2223">
        <v>1</v>
      </c>
      <c r="U2223" s="1">
        <v>43479</v>
      </c>
      <c r="V2223" s="1">
        <v>43607</v>
      </c>
      <c r="W2223" t="s">
        <v>3924</v>
      </c>
      <c r="X2223" t="s">
        <v>1929</v>
      </c>
      <c r="Y2223">
        <v>21</v>
      </c>
      <c r="Z2223">
        <v>17</v>
      </c>
      <c r="AA2223">
        <v>25</v>
      </c>
      <c r="AB2223">
        <v>68</v>
      </c>
      <c r="AD2223">
        <f>IF(ISBLANK(Source[[#This Row],[CrosslistID]]),1,1/COUNTIFS(Source[CrosslistID],Source[[#This Row],[CrosslistID]],Source[TermDesc],Source[[#This Row],[TermDesc]]))</f>
        <v>1</v>
      </c>
      <c r="AG2223">
        <v>0</v>
      </c>
      <c r="AH2223">
        <v>68</v>
      </c>
      <c r="AI2223">
        <v>2.6669999999999998</v>
      </c>
      <c r="AJ2223">
        <v>2.8003</v>
      </c>
      <c r="AK2223">
        <v>0.2167</v>
      </c>
      <c r="AL22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23">
        <f>IF(AND(Source[[#This Row],[Credit_Noncredit]]="Noncredit",Source[[#This Row],[FTEF]]&gt;0),Source[[#This Row],[NC XLST FTES]]*525/(437.5*Source[[#This Row],[FTEF]]),0)</f>
        <v>0</v>
      </c>
      <c r="AN2223">
        <f>IF(Source[[#This Row],[Credit_Noncredit]]="Credit",Source[[#This Row],[Census Enrollment]],Source[[#This Row],[Noncredit Avg. Attendance]])</f>
        <v>21</v>
      </c>
    </row>
    <row r="2224" spans="1:40" x14ac:dyDescent="0.25">
      <c r="A2224" t="s">
        <v>4581</v>
      </c>
      <c r="B2224" t="s">
        <v>886</v>
      </c>
      <c r="C2224" t="s">
        <v>775</v>
      </c>
      <c r="D2224" t="s">
        <v>801</v>
      </c>
      <c r="E2224" s="4">
        <v>37988</v>
      </c>
      <c r="F2224" s="4" t="s">
        <v>1651</v>
      </c>
      <c r="G2224" s="4">
        <v>206</v>
      </c>
      <c r="H2224" t="str">
        <f>CONCATENATE(Source[[#This Row],[Subject]],TRIM(Source[[#This Row],[Course]]))</f>
        <v>AUTO206</v>
      </c>
      <c r="I2224" t="str">
        <f>VLOOKUP(Source[[#This Row],[SubjCrse]],'Courses and Categories'!$E$2:$G$1816,3,FALSE)</f>
        <v>Credit CTE</v>
      </c>
      <c r="J2224">
        <v>521</v>
      </c>
      <c r="K2224" t="s">
        <v>5480</v>
      </c>
      <c r="L2224" t="s">
        <v>87</v>
      </c>
      <c r="M2224" t="s">
        <v>1046</v>
      </c>
      <c r="N2224" t="s">
        <v>50</v>
      </c>
      <c r="O2224">
        <v>1745</v>
      </c>
      <c r="P2224">
        <v>2135</v>
      </c>
      <c r="Q2224" t="s">
        <v>221</v>
      </c>
      <c r="R2224">
        <v>108</v>
      </c>
      <c r="S2224" t="s">
        <v>43</v>
      </c>
      <c r="T2224">
        <v>1</v>
      </c>
      <c r="U2224" s="1">
        <v>43479</v>
      </c>
      <c r="V2224" s="1">
        <v>43607</v>
      </c>
      <c r="W2224" t="s">
        <v>3924</v>
      </c>
      <c r="X2224" t="s">
        <v>1929</v>
      </c>
      <c r="Y2224">
        <v>21</v>
      </c>
      <c r="Z2224">
        <v>16</v>
      </c>
      <c r="AA2224">
        <v>25</v>
      </c>
      <c r="AB2224">
        <v>64</v>
      </c>
      <c r="AD2224">
        <f>IF(ISBLANK(Source[[#This Row],[CrosslistID]]),1,1/COUNTIFS(Source[CrosslistID],Source[[#This Row],[CrosslistID]],Source[TermDesc],Source[[#This Row],[TermDesc]]))</f>
        <v>1</v>
      </c>
      <c r="AG2224">
        <v>0</v>
      </c>
      <c r="AH2224">
        <v>64</v>
      </c>
      <c r="AI2224">
        <v>2.8</v>
      </c>
      <c r="AJ2224">
        <v>2.8</v>
      </c>
      <c r="AK2224">
        <v>0.2167</v>
      </c>
      <c r="AL22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24">
        <f>IF(AND(Source[[#This Row],[Credit_Noncredit]]="Noncredit",Source[[#This Row],[FTEF]]&gt;0),Source[[#This Row],[NC XLST FTES]]*525/(437.5*Source[[#This Row],[FTEF]]),0)</f>
        <v>0</v>
      </c>
      <c r="AN2224">
        <f>IF(Source[[#This Row],[Credit_Noncredit]]="Credit",Source[[#This Row],[Census Enrollment]],Source[[#This Row],[Noncredit Avg. Attendance]])</f>
        <v>21</v>
      </c>
    </row>
    <row r="2225" spans="1:40" x14ac:dyDescent="0.25">
      <c r="A2225" t="s">
        <v>4581</v>
      </c>
      <c r="B2225" t="s">
        <v>886</v>
      </c>
      <c r="C2225" t="s">
        <v>775</v>
      </c>
      <c r="D2225" t="s">
        <v>801</v>
      </c>
      <c r="E2225" s="4">
        <v>38731</v>
      </c>
      <c r="F2225" s="4" t="s">
        <v>1657</v>
      </c>
      <c r="G2225" s="4">
        <v>69</v>
      </c>
      <c r="H2225" t="str">
        <f>CONCATENATE(Source[[#This Row],[Subject]],TRIM(Source[[#This Row],[Course]]))</f>
        <v>CNST69</v>
      </c>
      <c r="I2225" t="str">
        <f>VLOOKUP(Source[[#This Row],[SubjCrse]],'Courses and Categories'!$E$2:$G$1816,3,FALSE)</f>
        <v>Credit CTE</v>
      </c>
      <c r="J2225">
        <v>321</v>
      </c>
      <c r="K2225" t="s">
        <v>5481</v>
      </c>
      <c r="L2225" t="s">
        <v>87</v>
      </c>
      <c r="M2225" t="s">
        <v>903</v>
      </c>
      <c r="N2225" t="s">
        <v>105</v>
      </c>
      <c r="O2225">
        <v>1700</v>
      </c>
      <c r="P2225">
        <v>1815</v>
      </c>
      <c r="Q2225" t="s">
        <v>221</v>
      </c>
      <c r="R2225">
        <v>252</v>
      </c>
      <c r="S2225" t="s">
        <v>43</v>
      </c>
      <c r="T2225" t="s">
        <v>44</v>
      </c>
      <c r="U2225" s="1">
        <v>43493</v>
      </c>
      <c r="V2225" s="1">
        <v>43509</v>
      </c>
      <c r="W2225" t="s">
        <v>1707</v>
      </c>
      <c r="X2225" t="s">
        <v>905</v>
      </c>
      <c r="Y2225">
        <v>18</v>
      </c>
      <c r="Z2225">
        <v>18</v>
      </c>
      <c r="AA2225">
        <v>30</v>
      </c>
      <c r="AB2225">
        <v>60</v>
      </c>
      <c r="AD2225">
        <f>IF(ISBLANK(Source[[#This Row],[CrosslistID]]),1,1/COUNTIFS(Source[CrosslistID],Source[[#This Row],[CrosslistID]],Source[TermDesc],Source[[#This Row],[TermDesc]]))</f>
        <v>1</v>
      </c>
      <c r="AG2225">
        <v>0</v>
      </c>
      <c r="AH2225">
        <v>60</v>
      </c>
      <c r="AI2225">
        <v>0.29099999999999998</v>
      </c>
      <c r="AJ2225">
        <v>0.30809999999999998</v>
      </c>
      <c r="AK2225">
        <v>6.6699999999999995E-2</v>
      </c>
      <c r="AL22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25">
        <f>IF(AND(Source[[#This Row],[Credit_Noncredit]]="Noncredit",Source[[#This Row],[FTEF]]&gt;0),Source[[#This Row],[NC XLST FTES]]*525/(437.5*Source[[#This Row],[FTEF]]),0)</f>
        <v>0</v>
      </c>
      <c r="AN2225">
        <f>IF(Source[[#This Row],[Credit_Noncredit]]="Credit",Source[[#This Row],[Census Enrollment]],Source[[#This Row],[Noncredit Avg. Attendance]])</f>
        <v>18</v>
      </c>
    </row>
    <row r="2226" spans="1:40" x14ac:dyDescent="0.25">
      <c r="A2226" t="s">
        <v>4581</v>
      </c>
      <c r="B2226" t="s">
        <v>886</v>
      </c>
      <c r="C2226" t="s">
        <v>775</v>
      </c>
      <c r="D2226" t="s">
        <v>801</v>
      </c>
      <c r="E2226" s="4">
        <v>39154</v>
      </c>
      <c r="F2226" s="4" t="s">
        <v>1657</v>
      </c>
      <c r="G2226" s="4">
        <v>88</v>
      </c>
      <c r="H2226" t="str">
        <f>CONCATENATE(Source[[#This Row],[Subject]],TRIM(Source[[#This Row],[Course]]))</f>
        <v>CNST88</v>
      </c>
      <c r="I2226" t="str">
        <f>VLOOKUP(Source[[#This Row],[SubjCrse]],'Courses and Categories'!$E$2:$G$1816,3,FALSE)</f>
        <v>Credit CTE</v>
      </c>
      <c r="J2226">
        <v>321</v>
      </c>
      <c r="K2226" t="s">
        <v>3926</v>
      </c>
      <c r="L2226" t="s">
        <v>87</v>
      </c>
      <c r="M2226" t="s">
        <v>903</v>
      </c>
      <c r="N2226" t="s">
        <v>59</v>
      </c>
      <c r="O2226">
        <v>1700</v>
      </c>
      <c r="P2226">
        <v>1815</v>
      </c>
      <c r="Q2226" t="s">
        <v>221</v>
      </c>
      <c r="R2226">
        <v>256</v>
      </c>
      <c r="S2226" t="s">
        <v>43</v>
      </c>
      <c r="T2226">
        <v>1</v>
      </c>
      <c r="U2226" s="1">
        <v>43479</v>
      </c>
      <c r="V2226" s="1">
        <v>43607</v>
      </c>
      <c r="W2226" t="s">
        <v>4583</v>
      </c>
      <c r="X2226" t="s">
        <v>1929</v>
      </c>
      <c r="Y2226">
        <v>19</v>
      </c>
      <c r="Z2226">
        <v>14</v>
      </c>
      <c r="AA2226">
        <v>35</v>
      </c>
      <c r="AB2226">
        <v>40</v>
      </c>
      <c r="AD2226">
        <f>IF(ISBLANK(Source[[#This Row],[CrosslistID]]),1,1/COUNTIFS(Source[CrosslistID],Source[[#This Row],[CrosslistID]],Source[TermDesc],Source[[#This Row],[TermDesc]]))</f>
        <v>1</v>
      </c>
      <c r="AG2226">
        <v>0</v>
      </c>
      <c r="AH2226">
        <v>40</v>
      </c>
      <c r="AI2226">
        <v>1.8</v>
      </c>
      <c r="AJ2226">
        <v>1.9</v>
      </c>
      <c r="AK2226">
        <v>0.2</v>
      </c>
      <c r="AL22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26">
        <f>IF(AND(Source[[#This Row],[Credit_Noncredit]]="Noncredit",Source[[#This Row],[FTEF]]&gt;0),Source[[#This Row],[NC XLST FTES]]*525/(437.5*Source[[#This Row],[FTEF]]),0)</f>
        <v>0</v>
      </c>
      <c r="AN2226">
        <f>IF(Source[[#This Row],[Credit_Noncredit]]="Credit",Source[[#This Row],[Census Enrollment]],Source[[#This Row],[Noncredit Avg. Attendance]])</f>
        <v>19</v>
      </c>
    </row>
    <row r="2227" spans="1:40" x14ac:dyDescent="0.25">
      <c r="A2227" t="s">
        <v>4581</v>
      </c>
      <c r="B2227" t="s">
        <v>886</v>
      </c>
      <c r="C2227" t="s">
        <v>775</v>
      </c>
      <c r="D2227" t="s">
        <v>801</v>
      </c>
      <c r="E2227" s="4">
        <v>39155</v>
      </c>
      <c r="F2227" s="4" t="s">
        <v>1657</v>
      </c>
      <c r="G2227" s="4">
        <v>88</v>
      </c>
      <c r="H2227" t="str">
        <f>CONCATENATE(Source[[#This Row],[Subject]],TRIM(Source[[#This Row],[Course]]))</f>
        <v>CNST88</v>
      </c>
      <c r="I2227" t="str">
        <f>VLOOKUP(Source[[#This Row],[SubjCrse]],'Courses and Categories'!$E$2:$G$1816,3,FALSE)</f>
        <v>Credit CTE</v>
      </c>
      <c r="J2227">
        <v>322</v>
      </c>
      <c r="K2227" t="s">
        <v>3926</v>
      </c>
      <c r="L2227" t="s">
        <v>39</v>
      </c>
      <c r="M2227" t="s">
        <v>903</v>
      </c>
      <c r="N2227" t="s">
        <v>59</v>
      </c>
      <c r="O2227">
        <v>1040</v>
      </c>
      <c r="P2227">
        <v>1400</v>
      </c>
      <c r="Q2227" t="s">
        <v>221</v>
      </c>
      <c r="R2227">
        <v>115</v>
      </c>
      <c r="S2227" t="s">
        <v>43</v>
      </c>
      <c r="T2227" t="s">
        <v>44</v>
      </c>
      <c r="U2227" s="1">
        <v>43479</v>
      </c>
      <c r="V2227" s="1">
        <v>43538</v>
      </c>
      <c r="W2227" t="s">
        <v>78</v>
      </c>
      <c r="X2227" t="s">
        <v>905</v>
      </c>
      <c r="Y2227">
        <v>23</v>
      </c>
      <c r="Z2227">
        <v>20</v>
      </c>
      <c r="AA2227">
        <v>10</v>
      </c>
      <c r="AB2227">
        <v>200</v>
      </c>
      <c r="AD2227">
        <f>IF(ISBLANK(Source[[#This Row],[CrosslistID]]),1,1/COUNTIFS(Source[CrosslistID],Source[[#This Row],[CrosslistID]],Source[TermDesc],Source[[#This Row],[TermDesc]]))</f>
        <v>1</v>
      </c>
      <c r="AG2227">
        <v>0</v>
      </c>
      <c r="AH2227">
        <v>200</v>
      </c>
      <c r="AI2227">
        <v>2.331</v>
      </c>
      <c r="AJ2227">
        <v>2.6806000000000001</v>
      </c>
      <c r="AK2227">
        <v>0.2</v>
      </c>
      <c r="AL22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27">
        <f>IF(AND(Source[[#This Row],[Credit_Noncredit]]="Noncredit",Source[[#This Row],[FTEF]]&gt;0),Source[[#This Row],[NC XLST FTES]]*525/(437.5*Source[[#This Row],[FTEF]]),0)</f>
        <v>0</v>
      </c>
      <c r="AN2227">
        <f>IF(Source[[#This Row],[Credit_Noncredit]]="Credit",Source[[#This Row],[Census Enrollment]],Source[[#This Row],[Noncredit Avg. Attendance]])</f>
        <v>23</v>
      </c>
    </row>
    <row r="2228" spans="1:40" x14ac:dyDescent="0.25">
      <c r="A2228" t="s">
        <v>4581</v>
      </c>
      <c r="B2228" t="s">
        <v>886</v>
      </c>
      <c r="C2228" t="s">
        <v>775</v>
      </c>
      <c r="D2228" t="s">
        <v>801</v>
      </c>
      <c r="E2228" s="4">
        <v>38096</v>
      </c>
      <c r="F2228" s="4" t="s">
        <v>1657</v>
      </c>
      <c r="G2228" s="4">
        <v>100</v>
      </c>
      <c r="H2228" t="str">
        <f>CONCATENATE(Source[[#This Row],[Subject]],TRIM(Source[[#This Row],[Course]]))</f>
        <v>CNST100</v>
      </c>
      <c r="I2228" t="str">
        <f>VLOOKUP(Source[[#This Row],[SubjCrse]],'Courses and Categories'!$E$2:$G$1816,3,FALSE)</f>
        <v>Credit CTE</v>
      </c>
      <c r="J2228">
        <v>321</v>
      </c>
      <c r="K2228" t="s">
        <v>1658</v>
      </c>
      <c r="L2228" t="s">
        <v>39</v>
      </c>
      <c r="M2228" t="s">
        <v>1046</v>
      </c>
      <c r="N2228" t="s">
        <v>59</v>
      </c>
      <c r="O2228">
        <v>900</v>
      </c>
      <c r="P2228">
        <v>1150</v>
      </c>
      <c r="Q2228" t="s">
        <v>221</v>
      </c>
      <c r="R2228">
        <v>255</v>
      </c>
      <c r="S2228" t="s">
        <v>43</v>
      </c>
      <c r="T2228">
        <v>1</v>
      </c>
      <c r="U2228" s="1">
        <v>43479</v>
      </c>
      <c r="V2228" s="1">
        <v>43607</v>
      </c>
      <c r="W2228" t="s">
        <v>2308</v>
      </c>
      <c r="X2228" t="s">
        <v>1929</v>
      </c>
      <c r="Y2228">
        <v>19</v>
      </c>
      <c r="Z2228">
        <v>18</v>
      </c>
      <c r="AA2228">
        <v>35</v>
      </c>
      <c r="AB2228">
        <v>51.428600000000003</v>
      </c>
      <c r="AD2228">
        <f>IF(ISBLANK(Source[[#This Row],[CrosslistID]]),1,1/COUNTIFS(Source[CrosslistID],Source[[#This Row],[CrosslistID]],Source[TermDesc],Source[[#This Row],[TermDesc]]))</f>
        <v>1</v>
      </c>
      <c r="AG2228">
        <v>0</v>
      </c>
      <c r="AH2228">
        <v>51.428600000000003</v>
      </c>
      <c r="AI2228">
        <v>3.8</v>
      </c>
      <c r="AJ2228">
        <v>3.8</v>
      </c>
      <c r="AK2228">
        <v>0.33329999999999999</v>
      </c>
      <c r="AL22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28">
        <f>IF(AND(Source[[#This Row],[Credit_Noncredit]]="Noncredit",Source[[#This Row],[FTEF]]&gt;0),Source[[#This Row],[NC XLST FTES]]*525/(437.5*Source[[#This Row],[FTEF]]),0)</f>
        <v>0</v>
      </c>
      <c r="AN2228">
        <f>IF(Source[[#This Row],[Credit_Noncredit]]="Credit",Source[[#This Row],[Census Enrollment]],Source[[#This Row],[Noncredit Avg. Attendance]])</f>
        <v>19</v>
      </c>
    </row>
    <row r="2229" spans="1:40" x14ac:dyDescent="0.25">
      <c r="A2229" t="s">
        <v>4581</v>
      </c>
      <c r="B2229" t="s">
        <v>886</v>
      </c>
      <c r="C2229" t="s">
        <v>775</v>
      </c>
      <c r="D2229" t="s">
        <v>801</v>
      </c>
      <c r="E2229" s="4">
        <v>38455</v>
      </c>
      <c r="F2229" s="4" t="s">
        <v>1657</v>
      </c>
      <c r="G2229" s="4">
        <v>100</v>
      </c>
      <c r="H2229" t="str">
        <f>CONCATENATE(Source[[#This Row],[Subject]],TRIM(Source[[#This Row],[Course]]))</f>
        <v>CNST100</v>
      </c>
      <c r="I2229" t="str">
        <f>VLOOKUP(Source[[#This Row],[SubjCrse]],'Courses and Categories'!$E$2:$G$1816,3,FALSE)</f>
        <v>Credit CTE</v>
      </c>
      <c r="J2229">
        <v>621</v>
      </c>
      <c r="K2229" t="s">
        <v>1658</v>
      </c>
      <c r="L2229" t="s">
        <v>87</v>
      </c>
      <c r="M2229" t="s">
        <v>1046</v>
      </c>
      <c r="N2229" t="s">
        <v>59</v>
      </c>
      <c r="O2229">
        <v>1800</v>
      </c>
      <c r="P2229">
        <v>2050</v>
      </c>
      <c r="Q2229" t="s">
        <v>221</v>
      </c>
      <c r="R2229" t="s">
        <v>5482</v>
      </c>
      <c r="S2229" t="s">
        <v>43</v>
      </c>
      <c r="T2229">
        <v>1</v>
      </c>
      <c r="U2229" s="1">
        <v>43479</v>
      </c>
      <c r="V2229" s="1">
        <v>43607</v>
      </c>
      <c r="W2229" t="s">
        <v>3928</v>
      </c>
      <c r="X2229" t="s">
        <v>1929</v>
      </c>
      <c r="Y2229">
        <v>28</v>
      </c>
      <c r="Z2229">
        <v>25</v>
      </c>
      <c r="AA2229">
        <v>35</v>
      </c>
      <c r="AB2229">
        <v>71.428600000000003</v>
      </c>
      <c r="AD2229">
        <f>IF(ISBLANK(Source[[#This Row],[CrosslistID]]),1,1/COUNTIFS(Source[CrosslistID],Source[[#This Row],[CrosslistID]],Source[TermDesc],Source[[#This Row],[TermDesc]]))</f>
        <v>1</v>
      </c>
      <c r="AG2229">
        <v>0</v>
      </c>
      <c r="AH2229">
        <v>71.428600000000003</v>
      </c>
      <c r="AI2229">
        <v>5.4</v>
      </c>
      <c r="AJ2229">
        <v>5.6</v>
      </c>
      <c r="AK2229">
        <v>0.33329999999999999</v>
      </c>
      <c r="AL22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29">
        <f>IF(AND(Source[[#This Row],[Credit_Noncredit]]="Noncredit",Source[[#This Row],[FTEF]]&gt;0),Source[[#This Row],[NC XLST FTES]]*525/(437.5*Source[[#This Row],[FTEF]]),0)</f>
        <v>0</v>
      </c>
      <c r="AN2229">
        <f>IF(Source[[#This Row],[Credit_Noncredit]]="Credit",Source[[#This Row],[Census Enrollment]],Source[[#This Row],[Noncredit Avg. Attendance]])</f>
        <v>28</v>
      </c>
    </row>
    <row r="2230" spans="1:40" x14ac:dyDescent="0.25">
      <c r="A2230" t="s">
        <v>4581</v>
      </c>
      <c r="B2230" t="s">
        <v>886</v>
      </c>
      <c r="C2230" t="s">
        <v>775</v>
      </c>
      <c r="D2230" t="s">
        <v>801</v>
      </c>
      <c r="E2230" s="4">
        <v>38457</v>
      </c>
      <c r="F2230" s="4" t="s">
        <v>1657</v>
      </c>
      <c r="G2230" s="4">
        <v>103</v>
      </c>
      <c r="H2230" t="str">
        <f>CONCATENATE(Source[[#This Row],[Subject]],TRIM(Source[[#This Row],[Course]]))</f>
        <v>CNST103</v>
      </c>
      <c r="I2230" t="str">
        <f>VLOOKUP(Source[[#This Row],[SubjCrse]],'Courses and Categories'!$E$2:$G$1816,3,FALSE)</f>
        <v>Credit CTE</v>
      </c>
      <c r="J2230">
        <v>521</v>
      </c>
      <c r="K2230" t="s">
        <v>3929</v>
      </c>
      <c r="L2230" t="s">
        <v>87</v>
      </c>
      <c r="M2230" t="s">
        <v>1046</v>
      </c>
      <c r="N2230" t="s">
        <v>105</v>
      </c>
      <c r="O2230">
        <v>1830</v>
      </c>
      <c r="P2230">
        <v>2120</v>
      </c>
      <c r="Q2230" t="s">
        <v>221</v>
      </c>
      <c r="R2230">
        <v>251</v>
      </c>
      <c r="S2230" t="s">
        <v>43</v>
      </c>
      <c r="T2230">
        <v>1</v>
      </c>
      <c r="U2230" s="1">
        <v>43479</v>
      </c>
      <c r="V2230" s="1">
        <v>43607</v>
      </c>
      <c r="W2230" t="s">
        <v>1707</v>
      </c>
      <c r="X2230" t="s">
        <v>1929</v>
      </c>
      <c r="Y2230">
        <v>18</v>
      </c>
      <c r="Z2230">
        <v>15</v>
      </c>
      <c r="AA2230">
        <v>35</v>
      </c>
      <c r="AB2230">
        <v>42.857100000000003</v>
      </c>
      <c r="AD2230">
        <f>IF(ISBLANK(Source[[#This Row],[CrosslistID]]),1,1/COUNTIFS(Source[CrosslistID],Source[[#This Row],[CrosslistID]],Source[TermDesc],Source[[#This Row],[TermDesc]]))</f>
        <v>1</v>
      </c>
      <c r="AG2230">
        <v>0</v>
      </c>
      <c r="AH2230">
        <v>42.857100000000003</v>
      </c>
      <c r="AI2230">
        <v>3.6</v>
      </c>
      <c r="AJ2230">
        <v>3.6</v>
      </c>
      <c r="AK2230">
        <v>0.33329999999999999</v>
      </c>
      <c r="AL22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30">
        <f>IF(AND(Source[[#This Row],[Credit_Noncredit]]="Noncredit",Source[[#This Row],[FTEF]]&gt;0),Source[[#This Row],[NC XLST FTES]]*525/(437.5*Source[[#This Row],[FTEF]]),0)</f>
        <v>0</v>
      </c>
      <c r="AN2230">
        <f>IF(Source[[#This Row],[Credit_Noncredit]]="Credit",Source[[#This Row],[Census Enrollment]],Source[[#This Row],[Noncredit Avg. Attendance]])</f>
        <v>18</v>
      </c>
    </row>
    <row r="2231" spans="1:40" x14ac:dyDescent="0.25">
      <c r="A2231" t="s">
        <v>4581</v>
      </c>
      <c r="B2231" t="s">
        <v>886</v>
      </c>
      <c r="C2231" t="s">
        <v>775</v>
      </c>
      <c r="D2231" t="s">
        <v>801</v>
      </c>
      <c r="E2231" s="4">
        <v>38458</v>
      </c>
      <c r="F2231" s="4" t="s">
        <v>1657</v>
      </c>
      <c r="G2231" s="4">
        <v>107</v>
      </c>
      <c r="H2231" t="str">
        <f>CONCATENATE(Source[[#This Row],[Subject]],TRIM(Source[[#This Row],[Course]]))</f>
        <v>CNST107</v>
      </c>
      <c r="I2231" t="str">
        <f>VLOOKUP(Source[[#This Row],[SubjCrse]],'Courses and Categories'!$E$2:$G$1816,3,FALSE)</f>
        <v>Credit CTE</v>
      </c>
      <c r="J2231">
        <v>521</v>
      </c>
      <c r="K2231" t="s">
        <v>3930</v>
      </c>
      <c r="L2231" t="s">
        <v>87</v>
      </c>
      <c r="M2231" t="s">
        <v>1046</v>
      </c>
      <c r="N2231" t="s">
        <v>105</v>
      </c>
      <c r="O2231">
        <v>1830</v>
      </c>
      <c r="P2231">
        <v>2120</v>
      </c>
      <c r="Q2231" t="s">
        <v>221</v>
      </c>
      <c r="R2231">
        <v>222</v>
      </c>
      <c r="S2231" t="s">
        <v>43</v>
      </c>
      <c r="T2231">
        <v>1</v>
      </c>
      <c r="U2231" s="1">
        <v>43479</v>
      </c>
      <c r="V2231" s="1">
        <v>43607</v>
      </c>
      <c r="W2231" t="s">
        <v>1663</v>
      </c>
      <c r="X2231" t="s">
        <v>1929</v>
      </c>
      <c r="Y2231">
        <v>30</v>
      </c>
      <c r="Z2231">
        <v>30</v>
      </c>
      <c r="AA2231">
        <v>30</v>
      </c>
      <c r="AB2231">
        <v>100</v>
      </c>
      <c r="AD2231">
        <f>IF(ISBLANK(Source[[#This Row],[CrosslistID]]),1,1/COUNTIFS(Source[CrosslistID],Source[[#This Row],[CrosslistID]],Source[TermDesc],Source[[#This Row],[TermDesc]]))</f>
        <v>1</v>
      </c>
      <c r="AG2231">
        <v>0</v>
      </c>
      <c r="AH2231">
        <v>100</v>
      </c>
      <c r="AI2231">
        <v>5.2</v>
      </c>
      <c r="AJ2231">
        <v>6</v>
      </c>
      <c r="AK2231">
        <v>0.33329999999999999</v>
      </c>
      <c r="AL22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31">
        <f>IF(AND(Source[[#This Row],[Credit_Noncredit]]="Noncredit",Source[[#This Row],[FTEF]]&gt;0),Source[[#This Row],[NC XLST FTES]]*525/(437.5*Source[[#This Row],[FTEF]]),0)</f>
        <v>0</v>
      </c>
      <c r="AN2231">
        <f>IF(Source[[#This Row],[Credit_Noncredit]]="Credit",Source[[#This Row],[Census Enrollment]],Source[[#This Row],[Noncredit Avg. Attendance]])</f>
        <v>30</v>
      </c>
    </row>
    <row r="2232" spans="1:40" x14ac:dyDescent="0.25">
      <c r="A2232" t="s">
        <v>4581</v>
      </c>
      <c r="B2232" t="s">
        <v>886</v>
      </c>
      <c r="C2232" t="s">
        <v>775</v>
      </c>
      <c r="D2232" t="s">
        <v>801</v>
      </c>
      <c r="E2232" s="4">
        <v>38016</v>
      </c>
      <c r="F2232" s="4" t="s">
        <v>1657</v>
      </c>
      <c r="G2232" s="4">
        <v>107</v>
      </c>
      <c r="H2232" t="str">
        <f>CONCATENATE(Source[[#This Row],[Subject]],TRIM(Source[[#This Row],[Course]]))</f>
        <v>CNST107</v>
      </c>
      <c r="I2232" t="str">
        <f>VLOOKUP(Source[[#This Row],[SubjCrse]],'Courses and Categories'!$E$2:$G$1816,3,FALSE)</f>
        <v>Credit CTE</v>
      </c>
      <c r="J2232">
        <v>621</v>
      </c>
      <c r="K2232" t="s">
        <v>3930</v>
      </c>
      <c r="L2232" t="s">
        <v>50</v>
      </c>
      <c r="M2232" t="s">
        <v>1046</v>
      </c>
      <c r="N2232" t="s">
        <v>329</v>
      </c>
      <c r="O2232" t="s">
        <v>1838</v>
      </c>
      <c r="P2232" t="s">
        <v>468</v>
      </c>
      <c r="Q2232" t="s">
        <v>3915</v>
      </c>
      <c r="R2232" t="s">
        <v>3179</v>
      </c>
      <c r="S2232" t="s">
        <v>43</v>
      </c>
      <c r="T2232">
        <v>1</v>
      </c>
      <c r="U2232" s="1">
        <v>43479</v>
      </c>
      <c r="V2232" s="1">
        <v>43607</v>
      </c>
      <c r="W2232" t="s">
        <v>5483</v>
      </c>
      <c r="X2232" t="s">
        <v>1929</v>
      </c>
      <c r="Y2232">
        <v>24</v>
      </c>
      <c r="Z2232">
        <v>21</v>
      </c>
      <c r="AA2232">
        <v>25</v>
      </c>
      <c r="AB2232">
        <v>84</v>
      </c>
      <c r="AD2232">
        <f>IF(ISBLANK(Source[[#This Row],[CrosslistID]]),1,1/COUNTIFS(Source[CrosslistID],Source[[#This Row],[CrosslistID]],Source[TermDesc],Source[[#This Row],[TermDesc]]))</f>
        <v>1</v>
      </c>
      <c r="AG2232">
        <v>0</v>
      </c>
      <c r="AH2232">
        <v>84</v>
      </c>
      <c r="AI2232">
        <v>4.5999999999999996</v>
      </c>
      <c r="AJ2232">
        <v>4.8</v>
      </c>
      <c r="AK2232">
        <v>0.33329999999999999</v>
      </c>
      <c r="AL22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32">
        <f>IF(AND(Source[[#This Row],[Credit_Noncredit]]="Noncredit",Source[[#This Row],[FTEF]]&gt;0),Source[[#This Row],[NC XLST FTES]]*525/(437.5*Source[[#This Row],[FTEF]]),0)</f>
        <v>0</v>
      </c>
      <c r="AN2232">
        <f>IF(Source[[#This Row],[Credit_Noncredit]]="Credit",Source[[#This Row],[Census Enrollment]],Source[[#This Row],[Noncredit Avg. Attendance]])</f>
        <v>24</v>
      </c>
    </row>
    <row r="2233" spans="1:40" x14ac:dyDescent="0.25">
      <c r="A2233" t="s">
        <v>4581</v>
      </c>
      <c r="B2233" t="s">
        <v>886</v>
      </c>
      <c r="C2233" t="s">
        <v>775</v>
      </c>
      <c r="D2233" t="s">
        <v>801</v>
      </c>
      <c r="E2233" s="4">
        <v>39311</v>
      </c>
      <c r="F2233" s="4" t="s">
        <v>1657</v>
      </c>
      <c r="G2233" s="4" t="s">
        <v>1661</v>
      </c>
      <c r="H2233" t="str">
        <f>CONCATENATE(Source[[#This Row],[Subject]],TRIM(Source[[#This Row],[Course]]))</f>
        <v>CNST107A</v>
      </c>
      <c r="I2233" t="str">
        <f>VLOOKUP(Source[[#This Row],[SubjCrse]],'Courses and Categories'!$E$2:$G$1816,3,FALSE)</f>
        <v>Credit CTE</v>
      </c>
      <c r="J2233" t="s">
        <v>37</v>
      </c>
      <c r="K2233" t="s">
        <v>1662</v>
      </c>
      <c r="L2233" t="s">
        <v>39</v>
      </c>
      <c r="M2233" t="s">
        <v>1046</v>
      </c>
      <c r="N2233" t="s">
        <v>91</v>
      </c>
      <c r="O2233">
        <v>1000</v>
      </c>
      <c r="P2233">
        <v>1200</v>
      </c>
      <c r="Q2233" t="s">
        <v>42</v>
      </c>
      <c r="S2233" t="s">
        <v>43</v>
      </c>
      <c r="T2233">
        <v>1</v>
      </c>
      <c r="U2233" s="1">
        <v>43479</v>
      </c>
      <c r="V2233" s="1">
        <v>43607</v>
      </c>
      <c r="W2233" t="s">
        <v>1663</v>
      </c>
      <c r="X2233" t="s">
        <v>1929</v>
      </c>
      <c r="Y2233">
        <v>21</v>
      </c>
      <c r="Z2233">
        <v>21</v>
      </c>
      <c r="AA2233">
        <v>50</v>
      </c>
      <c r="AB2233">
        <v>42</v>
      </c>
      <c r="AD2233">
        <f>IF(ISBLANK(Source[[#This Row],[CrosslistID]]),1,1/COUNTIFS(Source[CrosslistID],Source[[#This Row],[CrosslistID]],Source[TermDesc],Source[[#This Row],[TermDesc]]))</f>
        <v>1</v>
      </c>
      <c r="AG2233">
        <v>0</v>
      </c>
      <c r="AH2233">
        <v>42</v>
      </c>
      <c r="AI2233">
        <v>1.4</v>
      </c>
      <c r="AJ2233">
        <v>1.4</v>
      </c>
      <c r="AK2233">
        <v>9.3700000000000006E-2</v>
      </c>
      <c r="AL22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33">
        <f>IF(AND(Source[[#This Row],[Credit_Noncredit]]="Noncredit",Source[[#This Row],[FTEF]]&gt;0),Source[[#This Row],[NC XLST FTES]]*525/(437.5*Source[[#This Row],[FTEF]]),0)</f>
        <v>0</v>
      </c>
      <c r="AN2233">
        <f>IF(Source[[#This Row],[Credit_Noncredit]]="Credit",Source[[#This Row],[Census Enrollment]],Source[[#This Row],[Noncredit Avg. Attendance]])</f>
        <v>21</v>
      </c>
    </row>
    <row r="2234" spans="1:40" x14ac:dyDescent="0.25">
      <c r="A2234" t="s">
        <v>4581</v>
      </c>
      <c r="B2234" t="s">
        <v>886</v>
      </c>
      <c r="C2234" t="s">
        <v>775</v>
      </c>
      <c r="D2234" t="s">
        <v>801</v>
      </c>
      <c r="E2234" s="4">
        <v>39312</v>
      </c>
      <c r="F2234" s="4" t="s">
        <v>1657</v>
      </c>
      <c r="G2234" s="4" t="s">
        <v>1661</v>
      </c>
      <c r="H2234" t="str">
        <f>CONCATENATE(Source[[#This Row],[Subject]],TRIM(Source[[#This Row],[Course]]))</f>
        <v>CNST107A</v>
      </c>
      <c r="I2234" t="str">
        <f>VLOOKUP(Source[[#This Row],[SubjCrse]],'Courses and Categories'!$E$2:$G$1816,3,FALSE)</f>
        <v>Credit CTE</v>
      </c>
      <c r="J2234" t="s">
        <v>615</v>
      </c>
      <c r="K2234" t="s">
        <v>1662</v>
      </c>
      <c r="L2234" t="s">
        <v>39</v>
      </c>
      <c r="M2234" t="s">
        <v>1046</v>
      </c>
      <c r="N2234" t="s">
        <v>91</v>
      </c>
      <c r="O2234">
        <v>1230</v>
      </c>
      <c r="P2234">
        <v>1430</v>
      </c>
      <c r="Q2234" t="s">
        <v>42</v>
      </c>
      <c r="S2234" t="s">
        <v>43</v>
      </c>
      <c r="T2234">
        <v>1</v>
      </c>
      <c r="U2234" s="1">
        <v>43479</v>
      </c>
      <c r="V2234" s="1">
        <v>43607</v>
      </c>
      <c r="W2234" t="s">
        <v>1663</v>
      </c>
      <c r="X2234" t="s">
        <v>1929</v>
      </c>
      <c r="Y2234">
        <v>15</v>
      </c>
      <c r="Z2234">
        <v>17</v>
      </c>
      <c r="AA2234">
        <v>50</v>
      </c>
      <c r="AB2234">
        <v>34</v>
      </c>
      <c r="AD2234">
        <f>IF(ISBLANK(Source[[#This Row],[CrosslistID]]),1,1/COUNTIFS(Source[CrosslistID],Source[[#This Row],[CrosslistID]],Source[TermDesc],Source[[#This Row],[TermDesc]]))</f>
        <v>1</v>
      </c>
      <c r="AG2234">
        <v>0</v>
      </c>
      <c r="AH2234">
        <v>34</v>
      </c>
      <c r="AI2234">
        <v>1</v>
      </c>
      <c r="AJ2234">
        <v>1</v>
      </c>
      <c r="AK2234">
        <v>9.3700000000000006E-2</v>
      </c>
      <c r="AL22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34">
        <f>IF(AND(Source[[#This Row],[Credit_Noncredit]]="Noncredit",Source[[#This Row],[FTEF]]&gt;0),Source[[#This Row],[NC XLST FTES]]*525/(437.5*Source[[#This Row],[FTEF]]),0)</f>
        <v>0</v>
      </c>
      <c r="AN2234">
        <f>IF(Source[[#This Row],[Credit_Noncredit]]="Credit",Source[[#This Row],[Census Enrollment]],Source[[#This Row],[Noncredit Avg. Attendance]])</f>
        <v>15</v>
      </c>
    </row>
    <row r="2235" spans="1:40" x14ac:dyDescent="0.25">
      <c r="A2235" t="s">
        <v>4581</v>
      </c>
      <c r="B2235" t="s">
        <v>886</v>
      </c>
      <c r="C2235" t="s">
        <v>775</v>
      </c>
      <c r="D2235" t="s">
        <v>801</v>
      </c>
      <c r="E2235" s="4">
        <v>38459</v>
      </c>
      <c r="F2235" s="4" t="s">
        <v>1657</v>
      </c>
      <c r="G2235" s="4">
        <v>109</v>
      </c>
      <c r="H2235" t="str">
        <f>CONCATENATE(Source[[#This Row],[Subject]],TRIM(Source[[#This Row],[Course]]))</f>
        <v>CNST109</v>
      </c>
      <c r="I2235" t="str">
        <f>VLOOKUP(Source[[#This Row],[SubjCrse]],'Courses and Categories'!$E$2:$G$1816,3,FALSE)</f>
        <v>Credit CTE</v>
      </c>
      <c r="J2235">
        <v>521</v>
      </c>
      <c r="K2235" t="s">
        <v>3932</v>
      </c>
      <c r="L2235" t="s">
        <v>87</v>
      </c>
      <c r="M2235" t="s">
        <v>1046</v>
      </c>
      <c r="N2235" t="s">
        <v>59</v>
      </c>
      <c r="O2235">
        <v>1840</v>
      </c>
      <c r="P2235">
        <v>2130</v>
      </c>
      <c r="Q2235" t="s">
        <v>221</v>
      </c>
      <c r="R2235">
        <v>252</v>
      </c>
      <c r="S2235" t="s">
        <v>43</v>
      </c>
      <c r="T2235">
        <v>1</v>
      </c>
      <c r="U2235" s="1">
        <v>43479</v>
      </c>
      <c r="V2235" s="1">
        <v>43607</v>
      </c>
      <c r="W2235" t="s">
        <v>4583</v>
      </c>
      <c r="X2235" t="s">
        <v>1929</v>
      </c>
      <c r="Y2235">
        <v>29</v>
      </c>
      <c r="Z2235">
        <v>24</v>
      </c>
      <c r="AA2235">
        <v>35</v>
      </c>
      <c r="AB2235">
        <v>68.571399999999997</v>
      </c>
      <c r="AD2235">
        <f>IF(ISBLANK(Source[[#This Row],[CrosslistID]]),1,1/COUNTIFS(Source[CrosslistID],Source[[#This Row],[CrosslistID]],Source[TermDesc],Source[[#This Row],[TermDesc]]))</f>
        <v>1</v>
      </c>
      <c r="AG2235">
        <v>0</v>
      </c>
      <c r="AH2235">
        <v>68.571399999999997</v>
      </c>
      <c r="AI2235">
        <v>5</v>
      </c>
      <c r="AJ2235">
        <v>5.8</v>
      </c>
      <c r="AK2235">
        <v>0.33329999999999999</v>
      </c>
      <c r="AL22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35">
        <f>IF(AND(Source[[#This Row],[Credit_Noncredit]]="Noncredit",Source[[#This Row],[FTEF]]&gt;0),Source[[#This Row],[NC XLST FTES]]*525/(437.5*Source[[#This Row],[FTEF]]),0)</f>
        <v>0</v>
      </c>
      <c r="AN2235">
        <f>IF(Source[[#This Row],[Credit_Noncredit]]="Credit",Source[[#This Row],[Census Enrollment]],Source[[#This Row],[Noncredit Avg. Attendance]])</f>
        <v>29</v>
      </c>
    </row>
    <row r="2236" spans="1:40" x14ac:dyDescent="0.25">
      <c r="A2236" t="s">
        <v>4581</v>
      </c>
      <c r="B2236" t="s">
        <v>886</v>
      </c>
      <c r="C2236" t="s">
        <v>775</v>
      </c>
      <c r="D2236" t="s">
        <v>801</v>
      </c>
      <c r="E2236" s="4">
        <v>37659</v>
      </c>
      <c r="F2236" s="4" t="s">
        <v>1657</v>
      </c>
      <c r="G2236" s="4">
        <v>111</v>
      </c>
      <c r="H2236" t="str">
        <f>CONCATENATE(Source[[#This Row],[Subject]],TRIM(Source[[#This Row],[Course]]))</f>
        <v>CNST111</v>
      </c>
      <c r="I2236" t="str">
        <f>VLOOKUP(Source[[#This Row],[SubjCrse]],'Courses and Categories'!$E$2:$G$1816,3,FALSE)</f>
        <v>Credit CTE</v>
      </c>
      <c r="J2236">
        <v>321</v>
      </c>
      <c r="K2236" t="s">
        <v>1664</v>
      </c>
      <c r="L2236" t="s">
        <v>39</v>
      </c>
      <c r="M2236" t="s">
        <v>1046</v>
      </c>
      <c r="N2236" t="s">
        <v>59</v>
      </c>
      <c r="O2236">
        <v>1245</v>
      </c>
      <c r="P2236">
        <v>1535</v>
      </c>
      <c r="Q2236" t="s">
        <v>221</v>
      </c>
      <c r="R2236">
        <v>255</v>
      </c>
      <c r="S2236" t="s">
        <v>43</v>
      </c>
      <c r="T2236">
        <v>1</v>
      </c>
      <c r="U2236" s="1">
        <v>43479</v>
      </c>
      <c r="V2236" s="1">
        <v>43607</v>
      </c>
      <c r="W2236" t="s">
        <v>2308</v>
      </c>
      <c r="X2236" t="s">
        <v>1929</v>
      </c>
      <c r="Y2236">
        <v>30</v>
      </c>
      <c r="Z2236">
        <v>28</v>
      </c>
      <c r="AA2236">
        <v>30</v>
      </c>
      <c r="AB2236">
        <v>93.333299999999994</v>
      </c>
      <c r="AD2236">
        <f>IF(ISBLANK(Source[[#This Row],[CrosslistID]]),1,1/COUNTIFS(Source[CrosslistID],Source[[#This Row],[CrosslistID]],Source[TermDesc],Source[[#This Row],[TermDesc]]))</f>
        <v>1</v>
      </c>
      <c r="AG2236">
        <v>0</v>
      </c>
      <c r="AH2236">
        <v>93.333299999999994</v>
      </c>
      <c r="AI2236">
        <v>5.8</v>
      </c>
      <c r="AJ2236">
        <v>6</v>
      </c>
      <c r="AK2236">
        <v>0.33329999999999999</v>
      </c>
      <c r="AL22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36">
        <f>IF(AND(Source[[#This Row],[Credit_Noncredit]]="Noncredit",Source[[#This Row],[FTEF]]&gt;0),Source[[#This Row],[NC XLST FTES]]*525/(437.5*Source[[#This Row],[FTEF]]),0)</f>
        <v>0</v>
      </c>
      <c r="AN2236">
        <f>IF(Source[[#This Row],[Credit_Noncredit]]="Credit",Source[[#This Row],[Census Enrollment]],Source[[#This Row],[Noncredit Avg. Attendance]])</f>
        <v>30</v>
      </c>
    </row>
    <row r="2237" spans="1:40" x14ac:dyDescent="0.25">
      <c r="A2237" t="s">
        <v>4581</v>
      </c>
      <c r="B2237" t="s">
        <v>886</v>
      </c>
      <c r="C2237" t="s">
        <v>775</v>
      </c>
      <c r="D2237" t="s">
        <v>801</v>
      </c>
      <c r="E2237" s="4">
        <v>39315</v>
      </c>
      <c r="F2237" s="4" t="s">
        <v>1657</v>
      </c>
      <c r="G2237" s="4">
        <v>111</v>
      </c>
      <c r="H2237" t="str">
        <f>CONCATENATE(Source[[#This Row],[Subject]],TRIM(Source[[#This Row],[Course]]))</f>
        <v>CNST111</v>
      </c>
      <c r="I2237" t="str">
        <f>VLOOKUP(Source[[#This Row],[SubjCrse]],'Courses and Categories'!$E$2:$G$1816,3,FALSE)</f>
        <v>Credit CTE</v>
      </c>
      <c r="J2237" t="s">
        <v>37</v>
      </c>
      <c r="K2237" t="s">
        <v>1664</v>
      </c>
      <c r="L2237" t="s">
        <v>39</v>
      </c>
      <c r="M2237" t="s">
        <v>1046</v>
      </c>
      <c r="N2237" t="s">
        <v>1665</v>
      </c>
      <c r="O2237">
        <v>1330</v>
      </c>
      <c r="P2237">
        <v>1530</v>
      </c>
      <c r="Q2237" t="s">
        <v>42</v>
      </c>
      <c r="S2237" t="s">
        <v>43</v>
      </c>
      <c r="T2237">
        <v>1</v>
      </c>
      <c r="U2237" s="1">
        <v>43479</v>
      </c>
      <c r="V2237" s="1">
        <v>43607</v>
      </c>
      <c r="W2237" t="s">
        <v>263</v>
      </c>
      <c r="X2237" t="s">
        <v>1929</v>
      </c>
      <c r="Y2237">
        <v>21</v>
      </c>
      <c r="Z2237">
        <v>21</v>
      </c>
      <c r="AA2237">
        <v>50</v>
      </c>
      <c r="AB2237">
        <v>42</v>
      </c>
      <c r="AD2237">
        <f>IF(ISBLANK(Source[[#This Row],[CrosslistID]]),1,1/COUNTIFS(Source[CrosslistID],Source[[#This Row],[CrosslistID]],Source[TermDesc],Source[[#This Row],[TermDesc]]))</f>
        <v>1</v>
      </c>
      <c r="AG2237">
        <v>0</v>
      </c>
      <c r="AH2237">
        <v>42</v>
      </c>
      <c r="AI2237">
        <v>4.2</v>
      </c>
      <c r="AJ2237">
        <v>4.2</v>
      </c>
      <c r="AK2237">
        <v>0.33329999999999999</v>
      </c>
      <c r="AL22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37">
        <f>IF(AND(Source[[#This Row],[Credit_Noncredit]]="Noncredit",Source[[#This Row],[FTEF]]&gt;0),Source[[#This Row],[NC XLST FTES]]*525/(437.5*Source[[#This Row],[FTEF]]),0)</f>
        <v>0</v>
      </c>
      <c r="AN2237">
        <f>IF(Source[[#This Row],[Credit_Noncredit]]="Credit",Source[[#This Row],[Census Enrollment]],Source[[#This Row],[Noncredit Avg. Attendance]])</f>
        <v>21</v>
      </c>
    </row>
    <row r="2238" spans="1:40" x14ac:dyDescent="0.25">
      <c r="A2238" t="s">
        <v>4581</v>
      </c>
      <c r="B2238" t="s">
        <v>886</v>
      </c>
      <c r="C2238" t="s">
        <v>775</v>
      </c>
      <c r="D2238" t="s">
        <v>801</v>
      </c>
      <c r="E2238" s="4">
        <v>39316</v>
      </c>
      <c r="F2238" s="4" t="s">
        <v>1657</v>
      </c>
      <c r="G2238" s="4">
        <v>111</v>
      </c>
      <c r="H2238" t="str">
        <f>CONCATENATE(Source[[#This Row],[Subject]],TRIM(Source[[#This Row],[Course]]))</f>
        <v>CNST111</v>
      </c>
      <c r="I2238" t="str">
        <f>VLOOKUP(Source[[#This Row],[SubjCrse]],'Courses and Categories'!$E$2:$G$1816,3,FALSE)</f>
        <v>Credit CTE</v>
      </c>
      <c r="J2238" t="s">
        <v>615</v>
      </c>
      <c r="K2238" t="s">
        <v>1664</v>
      </c>
      <c r="L2238" t="s">
        <v>39</v>
      </c>
      <c r="M2238" t="s">
        <v>1046</v>
      </c>
      <c r="N2238" t="s">
        <v>1665</v>
      </c>
      <c r="O2238">
        <v>1130</v>
      </c>
      <c r="P2238">
        <v>1325</v>
      </c>
      <c r="Q2238" t="s">
        <v>42</v>
      </c>
      <c r="S2238" t="s">
        <v>43</v>
      </c>
      <c r="T2238">
        <v>1</v>
      </c>
      <c r="U2238" s="1">
        <v>43479</v>
      </c>
      <c r="V2238" s="1">
        <v>43607</v>
      </c>
      <c r="W2238" t="s">
        <v>263</v>
      </c>
      <c r="X2238" t="s">
        <v>1929</v>
      </c>
      <c r="Y2238">
        <v>15</v>
      </c>
      <c r="Z2238">
        <v>17</v>
      </c>
      <c r="AA2238">
        <v>50</v>
      </c>
      <c r="AB2238">
        <v>34</v>
      </c>
      <c r="AD2238">
        <f>IF(ISBLANK(Source[[#This Row],[CrosslistID]]),1,1/COUNTIFS(Source[CrosslistID],Source[[#This Row],[CrosslistID]],Source[TermDesc],Source[[#This Row],[TermDesc]]))</f>
        <v>1</v>
      </c>
      <c r="AG2238">
        <v>0</v>
      </c>
      <c r="AH2238">
        <v>34</v>
      </c>
      <c r="AI2238">
        <v>3</v>
      </c>
      <c r="AJ2238">
        <v>3</v>
      </c>
      <c r="AK2238">
        <v>0.33329999999999999</v>
      </c>
      <c r="AL22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38">
        <f>IF(AND(Source[[#This Row],[Credit_Noncredit]]="Noncredit",Source[[#This Row],[FTEF]]&gt;0),Source[[#This Row],[NC XLST FTES]]*525/(437.5*Source[[#This Row],[FTEF]]),0)</f>
        <v>0</v>
      </c>
      <c r="AN2238">
        <f>IF(Source[[#This Row],[Credit_Noncredit]]="Credit",Source[[#This Row],[Census Enrollment]],Source[[#This Row],[Noncredit Avg. Attendance]])</f>
        <v>15</v>
      </c>
    </row>
    <row r="2239" spans="1:40" x14ac:dyDescent="0.25">
      <c r="A2239" t="s">
        <v>4581</v>
      </c>
      <c r="B2239" t="s">
        <v>886</v>
      </c>
      <c r="C2239" t="s">
        <v>775</v>
      </c>
      <c r="D2239" t="s">
        <v>801</v>
      </c>
      <c r="E2239" s="4">
        <v>39156</v>
      </c>
      <c r="F2239" s="4" t="s">
        <v>1657</v>
      </c>
      <c r="G2239" s="4">
        <v>114</v>
      </c>
      <c r="H2239" t="str">
        <f>CONCATENATE(Source[[#This Row],[Subject]],TRIM(Source[[#This Row],[Course]]))</f>
        <v>CNST114</v>
      </c>
      <c r="I2239" t="str">
        <f>VLOOKUP(Source[[#This Row],[SubjCrse]],'Courses and Categories'!$E$2:$G$1816,3,FALSE)</f>
        <v>Credit CTE</v>
      </c>
      <c r="J2239">
        <v>521</v>
      </c>
      <c r="K2239" t="s">
        <v>3938</v>
      </c>
      <c r="L2239" t="s">
        <v>87</v>
      </c>
      <c r="M2239" t="s">
        <v>1046</v>
      </c>
      <c r="N2239" t="s">
        <v>59</v>
      </c>
      <c r="O2239">
        <v>1800</v>
      </c>
      <c r="P2239">
        <v>2050</v>
      </c>
      <c r="Q2239" t="s">
        <v>221</v>
      </c>
      <c r="R2239">
        <v>257</v>
      </c>
      <c r="S2239" t="s">
        <v>43</v>
      </c>
      <c r="T2239">
        <v>1</v>
      </c>
      <c r="U2239" s="1">
        <v>43479</v>
      </c>
      <c r="V2239" s="1">
        <v>43607</v>
      </c>
      <c r="W2239" t="s">
        <v>3939</v>
      </c>
      <c r="X2239" t="s">
        <v>1929</v>
      </c>
      <c r="Y2239">
        <v>32</v>
      </c>
      <c r="Z2239">
        <v>30</v>
      </c>
      <c r="AA2239">
        <v>30</v>
      </c>
      <c r="AB2239">
        <v>100</v>
      </c>
      <c r="AD2239">
        <f>IF(ISBLANK(Source[[#This Row],[CrosslistID]]),1,1/COUNTIFS(Source[CrosslistID],Source[[#This Row],[CrosslistID]],Source[TermDesc],Source[[#This Row],[TermDesc]]))</f>
        <v>1</v>
      </c>
      <c r="AG2239">
        <v>0</v>
      </c>
      <c r="AH2239">
        <v>100</v>
      </c>
      <c r="AI2239">
        <v>6.2</v>
      </c>
      <c r="AJ2239">
        <v>6.4</v>
      </c>
      <c r="AK2239">
        <v>0.33329999999999999</v>
      </c>
      <c r="AL22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39">
        <f>IF(AND(Source[[#This Row],[Credit_Noncredit]]="Noncredit",Source[[#This Row],[FTEF]]&gt;0),Source[[#This Row],[NC XLST FTES]]*525/(437.5*Source[[#This Row],[FTEF]]),0)</f>
        <v>0</v>
      </c>
      <c r="AN2239">
        <f>IF(Source[[#This Row],[Credit_Noncredit]]="Credit",Source[[#This Row],[Census Enrollment]],Source[[#This Row],[Noncredit Avg. Attendance]])</f>
        <v>32</v>
      </c>
    </row>
    <row r="2240" spans="1:40" x14ac:dyDescent="0.25">
      <c r="A2240" t="s">
        <v>4581</v>
      </c>
      <c r="B2240" t="s">
        <v>886</v>
      </c>
      <c r="C2240" t="s">
        <v>775</v>
      </c>
      <c r="D2240" t="s">
        <v>801</v>
      </c>
      <c r="E2240" s="4">
        <v>37522</v>
      </c>
      <c r="F2240" s="4" t="s">
        <v>1657</v>
      </c>
      <c r="G2240" s="4">
        <v>116</v>
      </c>
      <c r="H2240" t="str">
        <f>CONCATENATE(Source[[#This Row],[Subject]],TRIM(Source[[#This Row],[Course]]))</f>
        <v>CNST116</v>
      </c>
      <c r="I2240" t="str">
        <f>VLOOKUP(Source[[#This Row],[SubjCrse]],'Courses and Categories'!$E$2:$G$1816,3,FALSE)</f>
        <v>Credit CTE</v>
      </c>
      <c r="J2240">
        <v>521</v>
      </c>
      <c r="K2240" t="s">
        <v>1666</v>
      </c>
      <c r="L2240" t="s">
        <v>87</v>
      </c>
      <c r="M2240" t="s">
        <v>1046</v>
      </c>
      <c r="N2240" t="s">
        <v>105</v>
      </c>
      <c r="O2240">
        <v>1830</v>
      </c>
      <c r="P2240">
        <v>2120</v>
      </c>
      <c r="Q2240" t="s">
        <v>221</v>
      </c>
      <c r="R2240">
        <v>257</v>
      </c>
      <c r="S2240" t="s">
        <v>43</v>
      </c>
      <c r="T2240">
        <v>1</v>
      </c>
      <c r="U2240" s="1">
        <v>43479</v>
      </c>
      <c r="V2240" s="1">
        <v>43607</v>
      </c>
      <c r="W2240" t="s">
        <v>3939</v>
      </c>
      <c r="X2240" t="s">
        <v>1929</v>
      </c>
      <c r="Y2240">
        <v>28</v>
      </c>
      <c r="Z2240">
        <v>26</v>
      </c>
      <c r="AA2240">
        <v>30</v>
      </c>
      <c r="AB2240">
        <v>86.666700000000006</v>
      </c>
      <c r="AD2240">
        <f>IF(ISBLANK(Source[[#This Row],[CrosslistID]]),1,1/COUNTIFS(Source[CrosslistID],Source[[#This Row],[CrosslistID]],Source[TermDesc],Source[[#This Row],[TermDesc]]))</f>
        <v>1</v>
      </c>
      <c r="AG2240">
        <v>0</v>
      </c>
      <c r="AH2240">
        <v>86.666700000000006</v>
      </c>
      <c r="AI2240">
        <v>5.6</v>
      </c>
      <c r="AJ2240">
        <v>5.6</v>
      </c>
      <c r="AK2240">
        <v>0.33329999999999999</v>
      </c>
      <c r="AL22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40">
        <f>IF(AND(Source[[#This Row],[Credit_Noncredit]]="Noncredit",Source[[#This Row],[FTEF]]&gt;0),Source[[#This Row],[NC XLST FTES]]*525/(437.5*Source[[#This Row],[FTEF]]),0)</f>
        <v>0</v>
      </c>
      <c r="AN2240">
        <f>IF(Source[[#This Row],[Credit_Noncredit]]="Credit",Source[[#This Row],[Census Enrollment]],Source[[#This Row],[Noncredit Avg. Attendance]])</f>
        <v>28</v>
      </c>
    </row>
    <row r="2241" spans="1:40" x14ac:dyDescent="0.25">
      <c r="A2241" t="s">
        <v>4581</v>
      </c>
      <c r="B2241" t="s">
        <v>886</v>
      </c>
      <c r="C2241" t="s">
        <v>775</v>
      </c>
      <c r="D2241" t="s">
        <v>801</v>
      </c>
      <c r="E2241" s="4">
        <v>39310</v>
      </c>
      <c r="F2241" s="4" t="s">
        <v>1657</v>
      </c>
      <c r="G2241" s="4">
        <v>116</v>
      </c>
      <c r="H2241" t="str">
        <f>CONCATENATE(Source[[#This Row],[Subject]],TRIM(Source[[#This Row],[Course]]))</f>
        <v>CNST116</v>
      </c>
      <c r="I2241" t="str">
        <f>VLOOKUP(Source[[#This Row],[SubjCrse]],'Courses and Categories'!$E$2:$G$1816,3,FALSE)</f>
        <v>Credit CTE</v>
      </c>
      <c r="J2241" t="s">
        <v>37</v>
      </c>
      <c r="K2241" t="s">
        <v>1666</v>
      </c>
      <c r="L2241" t="s">
        <v>39</v>
      </c>
      <c r="M2241" t="s">
        <v>1046</v>
      </c>
      <c r="N2241" t="s">
        <v>1050</v>
      </c>
      <c r="O2241">
        <v>1130</v>
      </c>
      <c r="P2241">
        <v>1325</v>
      </c>
      <c r="Q2241" t="s">
        <v>42</v>
      </c>
      <c r="S2241" t="s">
        <v>43</v>
      </c>
      <c r="T2241">
        <v>1</v>
      </c>
      <c r="U2241" s="1">
        <v>43479</v>
      </c>
      <c r="V2241" s="1">
        <v>43607</v>
      </c>
      <c r="W2241" t="s">
        <v>1668</v>
      </c>
      <c r="X2241" t="s">
        <v>1929</v>
      </c>
      <c r="Y2241">
        <v>19</v>
      </c>
      <c r="Z2241">
        <v>18</v>
      </c>
      <c r="AA2241">
        <v>50</v>
      </c>
      <c r="AB2241">
        <v>36</v>
      </c>
      <c r="AD2241">
        <f>IF(ISBLANK(Source[[#This Row],[CrosslistID]]),1,1/COUNTIFS(Source[CrosslistID],Source[[#This Row],[CrosslistID]],Source[TermDesc],Source[[#This Row],[TermDesc]]))</f>
        <v>1</v>
      </c>
      <c r="AG2241">
        <v>0</v>
      </c>
      <c r="AH2241">
        <v>36</v>
      </c>
      <c r="AI2241">
        <v>3.8</v>
      </c>
      <c r="AJ2241">
        <v>3.8</v>
      </c>
      <c r="AK2241">
        <v>0.33329999999999999</v>
      </c>
      <c r="AL22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41">
        <f>IF(AND(Source[[#This Row],[Credit_Noncredit]]="Noncredit",Source[[#This Row],[FTEF]]&gt;0),Source[[#This Row],[NC XLST FTES]]*525/(437.5*Source[[#This Row],[FTEF]]),0)</f>
        <v>0</v>
      </c>
      <c r="AN2241">
        <f>IF(Source[[#This Row],[Credit_Noncredit]]="Credit",Source[[#This Row],[Census Enrollment]],Source[[#This Row],[Noncredit Avg. Attendance]])</f>
        <v>19</v>
      </c>
    </row>
    <row r="2242" spans="1:40" x14ac:dyDescent="0.25">
      <c r="A2242" t="s">
        <v>4581</v>
      </c>
      <c r="B2242" t="s">
        <v>886</v>
      </c>
      <c r="C2242" t="s">
        <v>775</v>
      </c>
      <c r="D2242" t="s">
        <v>801</v>
      </c>
      <c r="E2242" s="4">
        <v>39314</v>
      </c>
      <c r="F2242" s="4" t="s">
        <v>1657</v>
      </c>
      <c r="G2242" s="4">
        <v>116</v>
      </c>
      <c r="H2242" t="str">
        <f>CONCATENATE(Source[[#This Row],[Subject]],TRIM(Source[[#This Row],[Course]]))</f>
        <v>CNST116</v>
      </c>
      <c r="I2242" t="str">
        <f>VLOOKUP(Source[[#This Row],[SubjCrse]],'Courses and Categories'!$E$2:$G$1816,3,FALSE)</f>
        <v>Credit CTE</v>
      </c>
      <c r="J2242" t="s">
        <v>615</v>
      </c>
      <c r="K2242" t="s">
        <v>1666</v>
      </c>
      <c r="L2242" t="s">
        <v>39</v>
      </c>
      <c r="M2242" t="s">
        <v>1046</v>
      </c>
      <c r="N2242" t="s">
        <v>1050</v>
      </c>
      <c r="O2242">
        <v>1330</v>
      </c>
      <c r="P2242">
        <v>1530</v>
      </c>
      <c r="Q2242" t="s">
        <v>42</v>
      </c>
      <c r="S2242" t="s">
        <v>43</v>
      </c>
      <c r="T2242">
        <v>1</v>
      </c>
      <c r="U2242" s="1">
        <v>43479</v>
      </c>
      <c r="V2242" s="1">
        <v>43607</v>
      </c>
      <c r="W2242" t="s">
        <v>1667</v>
      </c>
      <c r="X2242" t="s">
        <v>1929</v>
      </c>
      <c r="Y2242">
        <v>13</v>
      </c>
      <c r="Z2242">
        <v>15</v>
      </c>
      <c r="AA2242">
        <v>50</v>
      </c>
      <c r="AB2242">
        <v>30</v>
      </c>
      <c r="AD2242">
        <f>IF(ISBLANK(Source[[#This Row],[CrosslistID]]),1,1/COUNTIFS(Source[CrosslistID],Source[[#This Row],[CrosslistID]],Source[TermDesc],Source[[#This Row],[TermDesc]]))</f>
        <v>1</v>
      </c>
      <c r="AG2242">
        <v>0</v>
      </c>
      <c r="AH2242">
        <v>30</v>
      </c>
      <c r="AI2242">
        <v>2.6</v>
      </c>
      <c r="AJ2242">
        <v>2.6</v>
      </c>
      <c r="AK2242">
        <v>0.33329999999999999</v>
      </c>
      <c r="AL22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42">
        <f>IF(AND(Source[[#This Row],[Credit_Noncredit]]="Noncredit",Source[[#This Row],[FTEF]]&gt;0),Source[[#This Row],[NC XLST FTES]]*525/(437.5*Source[[#This Row],[FTEF]]),0)</f>
        <v>0</v>
      </c>
      <c r="AN2242">
        <f>IF(Source[[#This Row],[Credit_Noncredit]]="Credit",Source[[#This Row],[Census Enrollment]],Source[[#This Row],[Noncredit Avg. Attendance]])</f>
        <v>13</v>
      </c>
    </row>
    <row r="2243" spans="1:40" x14ac:dyDescent="0.25">
      <c r="A2243" t="s">
        <v>4581</v>
      </c>
      <c r="B2243" t="s">
        <v>886</v>
      </c>
      <c r="C2243" t="s">
        <v>775</v>
      </c>
      <c r="D2243" t="s">
        <v>801</v>
      </c>
      <c r="E2243" s="4">
        <v>39346</v>
      </c>
      <c r="F2243" s="4" t="s">
        <v>1657</v>
      </c>
      <c r="G2243" s="4">
        <v>116</v>
      </c>
      <c r="H2243" t="str">
        <f>CONCATENATE(Source[[#This Row],[Subject]],TRIM(Source[[#This Row],[Course]]))</f>
        <v>CNST116</v>
      </c>
      <c r="I2243" t="str">
        <f>VLOOKUP(Source[[#This Row],[SubjCrse]],'Courses and Categories'!$E$2:$G$1816,3,FALSE)</f>
        <v>Credit CTE</v>
      </c>
      <c r="J2243" t="s">
        <v>661</v>
      </c>
      <c r="K2243" t="s">
        <v>1666</v>
      </c>
      <c r="L2243" t="s">
        <v>39</v>
      </c>
      <c r="M2243" t="s">
        <v>1046</v>
      </c>
      <c r="N2243" t="s">
        <v>288</v>
      </c>
      <c r="O2243">
        <v>1130</v>
      </c>
      <c r="P2243">
        <v>1325</v>
      </c>
      <c r="Q2243" t="s">
        <v>221</v>
      </c>
      <c r="R2243">
        <v>227</v>
      </c>
      <c r="S2243" t="s">
        <v>43</v>
      </c>
      <c r="T2243">
        <v>1</v>
      </c>
      <c r="U2243" s="1">
        <v>43479</v>
      </c>
      <c r="V2243" s="1">
        <v>43607</v>
      </c>
      <c r="W2243" t="s">
        <v>1667</v>
      </c>
      <c r="X2243" t="s">
        <v>1929</v>
      </c>
      <c r="Y2243">
        <v>0</v>
      </c>
      <c r="Z2243">
        <v>0</v>
      </c>
      <c r="AA2243">
        <v>25</v>
      </c>
      <c r="AB2243">
        <v>0</v>
      </c>
      <c r="AD2243">
        <f>IF(ISBLANK(Source[[#This Row],[CrosslistID]]),1,1/COUNTIFS(Source[CrosslistID],Source[[#This Row],[CrosslistID]],Source[TermDesc],Source[[#This Row],[TermDesc]]))</f>
        <v>1</v>
      </c>
      <c r="AG2243">
        <v>0</v>
      </c>
      <c r="AH2243">
        <v>0</v>
      </c>
      <c r="AI2243">
        <v>0</v>
      </c>
      <c r="AJ2243">
        <v>0</v>
      </c>
      <c r="AK2243">
        <v>0.33329999999999999</v>
      </c>
      <c r="AL22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43">
        <f>IF(AND(Source[[#This Row],[Credit_Noncredit]]="Noncredit",Source[[#This Row],[FTEF]]&gt;0),Source[[#This Row],[NC XLST FTES]]*525/(437.5*Source[[#This Row],[FTEF]]),0)</f>
        <v>0</v>
      </c>
      <c r="AN2243">
        <f>IF(Source[[#This Row],[Credit_Noncredit]]="Credit",Source[[#This Row],[Census Enrollment]],Source[[#This Row],[Noncredit Avg. Attendance]])</f>
        <v>0</v>
      </c>
    </row>
    <row r="2244" spans="1:40" x14ac:dyDescent="0.25">
      <c r="A2244" t="s">
        <v>4581</v>
      </c>
      <c r="B2244" t="s">
        <v>886</v>
      </c>
      <c r="C2244" t="s">
        <v>775</v>
      </c>
      <c r="D2244" t="s">
        <v>801</v>
      </c>
      <c r="E2244" s="4">
        <v>39348</v>
      </c>
      <c r="F2244" s="4" t="s">
        <v>1657</v>
      </c>
      <c r="G2244" s="4">
        <v>116</v>
      </c>
      <c r="H2244" t="str">
        <f>CONCATENATE(Source[[#This Row],[Subject]],TRIM(Source[[#This Row],[Course]]))</f>
        <v>CNST116</v>
      </c>
      <c r="I2244" t="str">
        <f>VLOOKUP(Source[[#This Row],[SubjCrse]],'Courses and Categories'!$E$2:$G$1816,3,FALSE)</f>
        <v>Credit CTE</v>
      </c>
      <c r="J2244" t="s">
        <v>662</v>
      </c>
      <c r="K2244" t="s">
        <v>1666</v>
      </c>
      <c r="L2244" t="s">
        <v>39</v>
      </c>
      <c r="M2244" t="s">
        <v>1046</v>
      </c>
      <c r="N2244" t="s">
        <v>1050</v>
      </c>
      <c r="O2244">
        <v>1330</v>
      </c>
      <c r="P2244">
        <v>1525</v>
      </c>
      <c r="Q2244" t="s">
        <v>221</v>
      </c>
      <c r="R2244">
        <v>227</v>
      </c>
      <c r="S2244" t="s">
        <v>43</v>
      </c>
      <c r="T2244">
        <v>1</v>
      </c>
      <c r="U2244" s="1">
        <v>43479</v>
      </c>
      <c r="V2244" s="1">
        <v>43607</v>
      </c>
      <c r="W2244" t="s">
        <v>1668</v>
      </c>
      <c r="X2244" t="s">
        <v>1929</v>
      </c>
      <c r="Y2244">
        <v>0</v>
      </c>
      <c r="Z2244">
        <v>0</v>
      </c>
      <c r="AA2244">
        <v>25</v>
      </c>
      <c r="AB2244">
        <v>0</v>
      </c>
      <c r="AD2244">
        <f>IF(ISBLANK(Source[[#This Row],[CrosslistID]]),1,1/COUNTIFS(Source[CrosslistID],Source[[#This Row],[CrosslistID]],Source[TermDesc],Source[[#This Row],[TermDesc]]))</f>
        <v>1</v>
      </c>
      <c r="AG2244">
        <v>0</v>
      </c>
      <c r="AH2244">
        <v>0</v>
      </c>
      <c r="AI2244">
        <v>0</v>
      </c>
      <c r="AJ2244">
        <v>0</v>
      </c>
      <c r="AK2244">
        <v>0.33329999999999999</v>
      </c>
      <c r="AL22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44">
        <f>IF(AND(Source[[#This Row],[Credit_Noncredit]]="Noncredit",Source[[#This Row],[FTEF]]&gt;0),Source[[#This Row],[NC XLST FTES]]*525/(437.5*Source[[#This Row],[FTEF]]),0)</f>
        <v>0</v>
      </c>
      <c r="AN2244">
        <f>IF(Source[[#This Row],[Credit_Noncredit]]="Credit",Source[[#This Row],[Census Enrollment]],Source[[#This Row],[Noncredit Avg. Attendance]])</f>
        <v>0</v>
      </c>
    </row>
    <row r="2245" spans="1:40" x14ac:dyDescent="0.25">
      <c r="A2245" t="s">
        <v>4581</v>
      </c>
      <c r="B2245" t="s">
        <v>886</v>
      </c>
      <c r="C2245" t="s">
        <v>775</v>
      </c>
      <c r="D2245" t="s">
        <v>801</v>
      </c>
      <c r="E2245" s="4">
        <v>39157</v>
      </c>
      <c r="F2245" s="4" t="s">
        <v>3943</v>
      </c>
      <c r="G2245" s="4">
        <v>63</v>
      </c>
      <c r="H2245" t="str">
        <f>CONCATENATE(Source[[#This Row],[Subject]],TRIM(Source[[#This Row],[Course]]))</f>
        <v>MOTO63</v>
      </c>
      <c r="I2245" t="str">
        <f>VLOOKUP(Source[[#This Row],[SubjCrse]],'Courses and Categories'!$E$2:$G$1816,3,FALSE)</f>
        <v>Credit CTE</v>
      </c>
      <c r="J2245">
        <v>521</v>
      </c>
      <c r="K2245" t="s">
        <v>5484</v>
      </c>
      <c r="L2245" t="s">
        <v>87</v>
      </c>
      <c r="M2245" t="s">
        <v>1046</v>
      </c>
      <c r="N2245" t="s">
        <v>59</v>
      </c>
      <c r="O2245">
        <v>1830</v>
      </c>
      <c r="P2245">
        <v>2120</v>
      </c>
      <c r="Q2245" t="s">
        <v>221</v>
      </c>
      <c r="R2245">
        <v>108</v>
      </c>
      <c r="S2245" t="s">
        <v>43</v>
      </c>
      <c r="T2245">
        <v>1</v>
      </c>
      <c r="U2245" s="1">
        <v>43479</v>
      </c>
      <c r="V2245" s="1">
        <v>43607</v>
      </c>
      <c r="W2245" t="s">
        <v>3924</v>
      </c>
      <c r="X2245" t="s">
        <v>1929</v>
      </c>
      <c r="Y2245">
        <v>23</v>
      </c>
      <c r="Z2245">
        <v>22</v>
      </c>
      <c r="AA2245">
        <v>25</v>
      </c>
      <c r="AB2245">
        <v>88</v>
      </c>
      <c r="AD2245">
        <f>IF(ISBLANK(Source[[#This Row],[CrosslistID]]),1,1/COUNTIFS(Source[CrosslistID],Source[[#This Row],[CrosslistID]],Source[TermDesc],Source[[#This Row],[TermDesc]]))</f>
        <v>1</v>
      </c>
      <c r="AG2245">
        <v>0</v>
      </c>
      <c r="AH2245">
        <v>88</v>
      </c>
      <c r="AI2245">
        <v>4.5999999999999996</v>
      </c>
      <c r="AJ2245">
        <v>4.5999999999999996</v>
      </c>
      <c r="AK2245">
        <v>0.35</v>
      </c>
      <c r="AL22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45">
        <f>IF(AND(Source[[#This Row],[Credit_Noncredit]]="Noncredit",Source[[#This Row],[FTEF]]&gt;0),Source[[#This Row],[NC XLST FTES]]*525/(437.5*Source[[#This Row],[FTEF]]),0)</f>
        <v>0</v>
      </c>
      <c r="AN2245">
        <f>IF(Source[[#This Row],[Credit_Noncredit]]="Credit",Source[[#This Row],[Census Enrollment]],Source[[#This Row],[Noncredit Avg. Attendance]])</f>
        <v>23</v>
      </c>
    </row>
    <row r="2246" spans="1:40" x14ac:dyDescent="0.25">
      <c r="A2246" t="s">
        <v>4581</v>
      </c>
      <c r="B2246" t="s">
        <v>886</v>
      </c>
      <c r="C2246" t="s">
        <v>775</v>
      </c>
      <c r="D2246" t="s">
        <v>801</v>
      </c>
      <c r="E2246" s="4">
        <v>35045</v>
      </c>
      <c r="F2246" s="4" t="s">
        <v>3943</v>
      </c>
      <c r="G2246" s="4">
        <v>90</v>
      </c>
      <c r="H2246" t="str">
        <f>CONCATENATE(Source[[#This Row],[Subject]],TRIM(Source[[#This Row],[Course]]))</f>
        <v>MOTO90</v>
      </c>
      <c r="I2246" t="str">
        <f>VLOOKUP(Source[[#This Row],[SubjCrse]],'Courses and Categories'!$E$2:$G$1816,3,FALSE)</f>
        <v>Credit CTE</v>
      </c>
      <c r="J2246">
        <v>322</v>
      </c>
      <c r="K2246" t="s">
        <v>3945</v>
      </c>
      <c r="L2246" t="s">
        <v>87</v>
      </c>
      <c r="M2246" t="s">
        <v>1046</v>
      </c>
      <c r="N2246" t="s">
        <v>105</v>
      </c>
      <c r="O2246">
        <v>1830</v>
      </c>
      <c r="P2246">
        <v>2120</v>
      </c>
      <c r="Q2246" t="s">
        <v>221</v>
      </c>
      <c r="R2246">
        <v>115</v>
      </c>
      <c r="S2246" t="s">
        <v>43</v>
      </c>
      <c r="T2246">
        <v>1</v>
      </c>
      <c r="U2246" s="1">
        <v>43479</v>
      </c>
      <c r="V2246" s="1">
        <v>43607</v>
      </c>
      <c r="W2246" t="s">
        <v>3946</v>
      </c>
      <c r="X2246" t="s">
        <v>1929</v>
      </c>
      <c r="Y2246">
        <v>20</v>
      </c>
      <c r="Z2246">
        <v>15</v>
      </c>
      <c r="AA2246">
        <v>35</v>
      </c>
      <c r="AB2246">
        <v>42.857100000000003</v>
      </c>
      <c r="AD2246">
        <f>IF(ISBLANK(Source[[#This Row],[CrosslistID]]),1,1/COUNTIFS(Source[CrosslistID],Source[[#This Row],[CrosslistID]],Source[TermDesc],Source[[#This Row],[TermDesc]]))</f>
        <v>1</v>
      </c>
      <c r="AG2246">
        <v>0</v>
      </c>
      <c r="AH2246">
        <v>42.857100000000003</v>
      </c>
      <c r="AI2246">
        <v>3.6</v>
      </c>
      <c r="AJ2246">
        <v>4</v>
      </c>
      <c r="AK2246">
        <v>0.35</v>
      </c>
      <c r="AL22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46">
        <f>IF(AND(Source[[#This Row],[Credit_Noncredit]]="Noncredit",Source[[#This Row],[FTEF]]&gt;0),Source[[#This Row],[NC XLST FTES]]*525/(437.5*Source[[#This Row],[FTEF]]),0)</f>
        <v>0</v>
      </c>
      <c r="AN2246">
        <f>IF(Source[[#This Row],[Credit_Noncredit]]="Credit",Source[[#This Row],[Census Enrollment]],Source[[#This Row],[Noncredit Avg. Attendance]])</f>
        <v>20</v>
      </c>
    </row>
    <row r="2247" spans="1:40" x14ac:dyDescent="0.25">
      <c r="A2247" t="s">
        <v>4581</v>
      </c>
      <c r="B2247" t="s">
        <v>886</v>
      </c>
      <c r="C2247" t="s">
        <v>775</v>
      </c>
      <c r="D2247" t="s">
        <v>801</v>
      </c>
      <c r="E2247" s="4">
        <v>33846</v>
      </c>
      <c r="F2247" s="4" t="s">
        <v>3943</v>
      </c>
      <c r="G2247" s="4">
        <v>90</v>
      </c>
      <c r="H2247" t="str">
        <f>CONCATENATE(Source[[#This Row],[Subject]],TRIM(Source[[#This Row],[Course]]))</f>
        <v>MOTO90</v>
      </c>
      <c r="I2247" t="str">
        <f>VLOOKUP(Source[[#This Row],[SubjCrse]],'Courses and Categories'!$E$2:$G$1816,3,FALSE)</f>
        <v>Credit CTE</v>
      </c>
      <c r="J2247">
        <v>621</v>
      </c>
      <c r="K2247" t="s">
        <v>3945</v>
      </c>
      <c r="L2247" t="s">
        <v>50</v>
      </c>
      <c r="M2247" t="s">
        <v>1046</v>
      </c>
      <c r="N2247" t="s">
        <v>51</v>
      </c>
      <c r="O2247">
        <v>800</v>
      </c>
      <c r="P2247">
        <v>1350</v>
      </c>
      <c r="Q2247" t="s">
        <v>221</v>
      </c>
      <c r="R2247">
        <v>115</v>
      </c>
      <c r="S2247" t="s">
        <v>43</v>
      </c>
      <c r="T2247">
        <v>1</v>
      </c>
      <c r="U2247" s="1">
        <v>43479</v>
      </c>
      <c r="V2247" s="1">
        <v>43607</v>
      </c>
      <c r="W2247" t="s">
        <v>5485</v>
      </c>
      <c r="X2247" t="s">
        <v>1929</v>
      </c>
      <c r="Y2247">
        <v>17</v>
      </c>
      <c r="Z2247">
        <v>13</v>
      </c>
      <c r="AA2247">
        <v>25</v>
      </c>
      <c r="AB2247">
        <v>52</v>
      </c>
      <c r="AD2247">
        <f>IF(ISBLANK(Source[[#This Row],[CrosslistID]]),1,1/COUNTIFS(Source[CrosslistID],Source[[#This Row],[CrosslistID]],Source[TermDesc],Source[[#This Row],[TermDesc]]))</f>
        <v>1</v>
      </c>
      <c r="AG2247">
        <v>0</v>
      </c>
      <c r="AH2247">
        <v>52</v>
      </c>
      <c r="AI2247">
        <v>3.4</v>
      </c>
      <c r="AJ2247">
        <v>3.4</v>
      </c>
      <c r="AK2247">
        <v>0.35</v>
      </c>
      <c r="AL22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47">
        <f>IF(AND(Source[[#This Row],[Credit_Noncredit]]="Noncredit",Source[[#This Row],[FTEF]]&gt;0),Source[[#This Row],[NC XLST FTES]]*525/(437.5*Source[[#This Row],[FTEF]]),0)</f>
        <v>0</v>
      </c>
      <c r="AN2247">
        <f>IF(Source[[#This Row],[Credit_Noncredit]]="Credit",Source[[#This Row],[Census Enrollment]],Source[[#This Row],[Noncredit Avg. Attendance]])</f>
        <v>17</v>
      </c>
    </row>
    <row r="2248" spans="1:40" x14ac:dyDescent="0.25">
      <c r="A2248" t="s">
        <v>4581</v>
      </c>
      <c r="B2248" t="s">
        <v>886</v>
      </c>
      <c r="C2248" t="s">
        <v>775</v>
      </c>
      <c r="D2248" t="s">
        <v>801</v>
      </c>
      <c r="E2248" s="4">
        <v>38453</v>
      </c>
      <c r="F2248" s="4" t="s">
        <v>3943</v>
      </c>
      <c r="G2248" s="4">
        <v>91</v>
      </c>
      <c r="H2248" t="str">
        <f>CONCATENATE(Source[[#This Row],[Subject]],TRIM(Source[[#This Row],[Course]]))</f>
        <v>MOTO91</v>
      </c>
      <c r="I2248" t="str">
        <f>VLOOKUP(Source[[#This Row],[SubjCrse]],'Courses and Categories'!$E$2:$G$1816,3,FALSE)</f>
        <v>Credit CTE</v>
      </c>
      <c r="J2248">
        <v>621</v>
      </c>
      <c r="K2248" t="s">
        <v>5486</v>
      </c>
      <c r="L2248" t="s">
        <v>50</v>
      </c>
      <c r="M2248" t="s">
        <v>1046</v>
      </c>
      <c r="N2248" t="s">
        <v>329</v>
      </c>
      <c r="O2248" t="s">
        <v>1838</v>
      </c>
      <c r="P2248" t="s">
        <v>468</v>
      </c>
      <c r="Q2248" t="s">
        <v>3915</v>
      </c>
      <c r="R2248" t="s">
        <v>829</v>
      </c>
      <c r="S2248" t="s">
        <v>43</v>
      </c>
      <c r="T2248">
        <v>1</v>
      </c>
      <c r="U2248" s="1">
        <v>43479</v>
      </c>
      <c r="V2248" s="1">
        <v>43607</v>
      </c>
      <c r="W2248" t="s">
        <v>3948</v>
      </c>
      <c r="X2248" t="s">
        <v>1929</v>
      </c>
      <c r="Y2248">
        <v>30</v>
      </c>
      <c r="Z2248">
        <v>29</v>
      </c>
      <c r="AA2248">
        <v>35</v>
      </c>
      <c r="AB2248">
        <v>82.857100000000003</v>
      </c>
      <c r="AD2248">
        <f>IF(ISBLANK(Source[[#This Row],[CrosslistID]]),1,1/COUNTIFS(Source[CrosslistID],Source[[#This Row],[CrosslistID]],Source[TermDesc],Source[[#This Row],[TermDesc]]))</f>
        <v>1</v>
      </c>
      <c r="AG2248">
        <v>0</v>
      </c>
      <c r="AH2248">
        <v>82.857100000000003</v>
      </c>
      <c r="AI2248">
        <v>6</v>
      </c>
      <c r="AJ2248">
        <v>6</v>
      </c>
      <c r="AK2248">
        <v>0.35</v>
      </c>
      <c r="AL22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48">
        <f>IF(AND(Source[[#This Row],[Credit_Noncredit]]="Noncredit",Source[[#This Row],[FTEF]]&gt;0),Source[[#This Row],[NC XLST FTES]]*525/(437.5*Source[[#This Row],[FTEF]]),0)</f>
        <v>0</v>
      </c>
      <c r="AN2248">
        <f>IF(Source[[#This Row],[Credit_Noncredit]]="Credit",Source[[#This Row],[Census Enrollment]],Source[[#This Row],[Noncredit Avg. Attendance]])</f>
        <v>30</v>
      </c>
    </row>
    <row r="2249" spans="1:40" x14ac:dyDescent="0.25">
      <c r="A2249" t="s">
        <v>4581</v>
      </c>
      <c r="B2249" t="s">
        <v>886</v>
      </c>
      <c r="C2249" t="s">
        <v>775</v>
      </c>
      <c r="D2249" t="s">
        <v>1669</v>
      </c>
      <c r="E2249" s="4">
        <v>30313</v>
      </c>
      <c r="F2249" s="4" t="s">
        <v>1670</v>
      </c>
      <c r="G2249" s="4">
        <v>9</v>
      </c>
      <c r="H2249" t="str">
        <f>CONCATENATE(Source[[#This Row],[Subject]],TRIM(Source[[#This Row],[Course]]))</f>
        <v>BIO9</v>
      </c>
      <c r="I2249" t="str">
        <f>VLOOKUP(Source[[#This Row],[SubjCrse]],'Courses and Categories'!$E$2:$G$1816,3,FALSE)</f>
        <v>Credit General Education</v>
      </c>
      <c r="J2249">
        <v>1</v>
      </c>
      <c r="K2249" t="s">
        <v>1671</v>
      </c>
      <c r="L2249" t="s">
        <v>39</v>
      </c>
      <c r="M2249" t="s">
        <v>1046</v>
      </c>
      <c r="N2249" t="s">
        <v>1041</v>
      </c>
      <c r="O2249">
        <v>810</v>
      </c>
      <c r="P2249">
        <v>1000</v>
      </c>
      <c r="Q2249" t="s">
        <v>1649</v>
      </c>
      <c r="R2249">
        <v>334</v>
      </c>
      <c r="S2249" t="s">
        <v>134</v>
      </c>
      <c r="T2249">
        <v>1</v>
      </c>
      <c r="U2249" s="1">
        <v>43479</v>
      </c>
      <c r="V2249" s="1">
        <v>43607</v>
      </c>
      <c r="W2249" t="s">
        <v>3949</v>
      </c>
      <c r="X2249" t="s">
        <v>1929</v>
      </c>
      <c r="Y2249">
        <v>37</v>
      </c>
      <c r="Z2249">
        <v>36</v>
      </c>
      <c r="AA2249">
        <v>36</v>
      </c>
      <c r="AB2249">
        <v>100</v>
      </c>
      <c r="AD2249">
        <f>IF(ISBLANK(Source[[#This Row],[CrosslistID]]),1,1/COUNTIFS(Source[CrosslistID],Source[[#This Row],[CrosslistID]],Source[TermDesc],Source[[#This Row],[TermDesc]]))</f>
        <v>1</v>
      </c>
      <c r="AG2249">
        <v>0</v>
      </c>
      <c r="AH2249">
        <v>100</v>
      </c>
      <c r="AI2249">
        <v>7</v>
      </c>
      <c r="AJ2249">
        <v>7.4</v>
      </c>
      <c r="AK2249">
        <v>0.37</v>
      </c>
      <c r="AL22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49">
        <f>IF(AND(Source[[#This Row],[Credit_Noncredit]]="Noncredit",Source[[#This Row],[FTEF]]&gt;0),Source[[#This Row],[NC XLST FTES]]*525/(437.5*Source[[#This Row],[FTEF]]),0)</f>
        <v>0</v>
      </c>
      <c r="AN2249">
        <f>IF(Source[[#This Row],[Credit_Noncredit]]="Credit",Source[[#This Row],[Census Enrollment]],Source[[#This Row],[Noncredit Avg. Attendance]])</f>
        <v>37</v>
      </c>
    </row>
    <row r="2250" spans="1:40" x14ac:dyDescent="0.25">
      <c r="A2250" t="s">
        <v>4581</v>
      </c>
      <c r="B2250" t="s">
        <v>886</v>
      </c>
      <c r="C2250" t="s">
        <v>775</v>
      </c>
      <c r="D2250" t="s">
        <v>1669</v>
      </c>
      <c r="E2250" s="4">
        <v>31404</v>
      </c>
      <c r="F2250" s="4" t="s">
        <v>1670</v>
      </c>
      <c r="G2250" s="4">
        <v>9</v>
      </c>
      <c r="H2250" t="str">
        <f>CONCATENATE(Source[[#This Row],[Subject]],TRIM(Source[[#This Row],[Course]]))</f>
        <v>BIO9</v>
      </c>
      <c r="I2250" t="str">
        <f>VLOOKUP(Source[[#This Row],[SubjCrse]],'Courses and Categories'!$E$2:$G$1816,3,FALSE)</f>
        <v>Credit General Education</v>
      </c>
      <c r="J2250">
        <v>2</v>
      </c>
      <c r="K2250" t="s">
        <v>1671</v>
      </c>
      <c r="L2250" t="s">
        <v>39</v>
      </c>
      <c r="M2250" t="s">
        <v>1046</v>
      </c>
      <c r="N2250" t="s">
        <v>1041</v>
      </c>
      <c r="O2250">
        <v>1010</v>
      </c>
      <c r="P2250">
        <v>1200</v>
      </c>
      <c r="Q2250" t="s">
        <v>1649</v>
      </c>
      <c r="R2250">
        <v>307</v>
      </c>
      <c r="S2250" t="s">
        <v>134</v>
      </c>
      <c r="T2250">
        <v>1</v>
      </c>
      <c r="U2250" s="1">
        <v>43479</v>
      </c>
      <c r="V2250" s="1">
        <v>43607</v>
      </c>
      <c r="W2250" t="s">
        <v>1673</v>
      </c>
      <c r="X2250" t="s">
        <v>1929</v>
      </c>
      <c r="Y2250">
        <v>35</v>
      </c>
      <c r="Z2250">
        <v>31</v>
      </c>
      <c r="AA2250">
        <v>36</v>
      </c>
      <c r="AB2250">
        <v>86.111099999999993</v>
      </c>
      <c r="AD2250">
        <f>IF(ISBLANK(Source[[#This Row],[CrosslistID]]),1,1/COUNTIFS(Source[CrosslistID],Source[[#This Row],[CrosslistID]],Source[TermDesc],Source[[#This Row],[TermDesc]]))</f>
        <v>1</v>
      </c>
      <c r="AG2250">
        <v>0</v>
      </c>
      <c r="AH2250">
        <v>86.111099999999993</v>
      </c>
      <c r="AI2250">
        <v>6.6</v>
      </c>
      <c r="AJ2250">
        <v>7</v>
      </c>
      <c r="AK2250">
        <v>0.37</v>
      </c>
      <c r="AL22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50">
        <f>IF(AND(Source[[#This Row],[Credit_Noncredit]]="Noncredit",Source[[#This Row],[FTEF]]&gt;0),Source[[#This Row],[NC XLST FTES]]*525/(437.5*Source[[#This Row],[FTEF]]),0)</f>
        <v>0</v>
      </c>
      <c r="AN2250">
        <f>IF(Source[[#This Row],[Credit_Noncredit]]="Credit",Source[[#This Row],[Census Enrollment]],Source[[#This Row],[Noncredit Avg. Attendance]])</f>
        <v>35</v>
      </c>
    </row>
    <row r="2251" spans="1:40" x14ac:dyDescent="0.25">
      <c r="A2251" t="s">
        <v>4581</v>
      </c>
      <c r="B2251" t="s">
        <v>886</v>
      </c>
      <c r="C2251" t="s">
        <v>775</v>
      </c>
      <c r="D2251" t="s">
        <v>1669</v>
      </c>
      <c r="E2251" s="4">
        <v>30308</v>
      </c>
      <c r="F2251" s="4" t="s">
        <v>1670</v>
      </c>
      <c r="G2251" s="4">
        <v>9</v>
      </c>
      <c r="H2251" t="str">
        <f>CONCATENATE(Source[[#This Row],[Subject]],TRIM(Source[[#This Row],[Course]]))</f>
        <v>BIO9</v>
      </c>
      <c r="I2251" t="str">
        <f>VLOOKUP(Source[[#This Row],[SubjCrse]],'Courses and Categories'!$E$2:$G$1816,3,FALSE)</f>
        <v>Credit General Education</v>
      </c>
      <c r="J2251">
        <v>3</v>
      </c>
      <c r="K2251" t="s">
        <v>1671</v>
      </c>
      <c r="L2251" t="s">
        <v>39</v>
      </c>
      <c r="M2251" t="s">
        <v>1046</v>
      </c>
      <c r="N2251" t="s">
        <v>1041</v>
      </c>
      <c r="O2251">
        <v>1210</v>
      </c>
      <c r="P2251">
        <v>1400</v>
      </c>
      <c r="Q2251" t="s">
        <v>1649</v>
      </c>
      <c r="R2251">
        <v>307</v>
      </c>
      <c r="S2251" t="s">
        <v>134</v>
      </c>
      <c r="T2251">
        <v>1</v>
      </c>
      <c r="U2251" s="1">
        <v>43479</v>
      </c>
      <c r="V2251" s="1">
        <v>43607</v>
      </c>
      <c r="W2251" t="s">
        <v>3952</v>
      </c>
      <c r="X2251" t="s">
        <v>1929</v>
      </c>
      <c r="Y2251">
        <v>38</v>
      </c>
      <c r="Z2251">
        <v>38</v>
      </c>
      <c r="AA2251">
        <v>36</v>
      </c>
      <c r="AB2251">
        <v>105.5556</v>
      </c>
      <c r="AD2251">
        <f>IF(ISBLANK(Source[[#This Row],[CrosslistID]]),1,1/COUNTIFS(Source[CrosslistID],Source[[#This Row],[CrosslistID]],Source[TermDesc],Source[[#This Row],[TermDesc]]))</f>
        <v>1</v>
      </c>
      <c r="AG2251">
        <v>0</v>
      </c>
      <c r="AH2251">
        <v>105.5556</v>
      </c>
      <c r="AI2251">
        <v>7.2</v>
      </c>
      <c r="AJ2251">
        <v>7.6</v>
      </c>
      <c r="AK2251">
        <v>0.37</v>
      </c>
      <c r="AL22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51">
        <f>IF(AND(Source[[#This Row],[Credit_Noncredit]]="Noncredit",Source[[#This Row],[FTEF]]&gt;0),Source[[#This Row],[NC XLST FTES]]*525/(437.5*Source[[#This Row],[FTEF]]),0)</f>
        <v>0</v>
      </c>
      <c r="AN2251">
        <f>IF(Source[[#This Row],[Credit_Noncredit]]="Credit",Source[[#This Row],[Census Enrollment]],Source[[#This Row],[Noncredit Avg. Attendance]])</f>
        <v>38</v>
      </c>
    </row>
    <row r="2252" spans="1:40" x14ac:dyDescent="0.25">
      <c r="A2252" t="s">
        <v>4581</v>
      </c>
      <c r="B2252" t="s">
        <v>886</v>
      </c>
      <c r="C2252" t="s">
        <v>775</v>
      </c>
      <c r="D2252" t="s">
        <v>1669</v>
      </c>
      <c r="E2252" s="4">
        <v>31380</v>
      </c>
      <c r="F2252" s="4" t="s">
        <v>1670</v>
      </c>
      <c r="G2252" s="4">
        <v>9</v>
      </c>
      <c r="H2252" t="str">
        <f>CONCATENATE(Source[[#This Row],[Subject]],TRIM(Source[[#This Row],[Course]]))</f>
        <v>BIO9</v>
      </c>
      <c r="I2252" t="str">
        <f>VLOOKUP(Source[[#This Row],[SubjCrse]],'Courses and Categories'!$E$2:$G$1816,3,FALSE)</f>
        <v>Credit General Education</v>
      </c>
      <c r="J2252">
        <v>5</v>
      </c>
      <c r="K2252" t="s">
        <v>1671</v>
      </c>
      <c r="L2252" t="s">
        <v>39</v>
      </c>
      <c r="M2252" t="s">
        <v>1046</v>
      </c>
      <c r="N2252" t="s">
        <v>59</v>
      </c>
      <c r="O2252">
        <v>810</v>
      </c>
      <c r="P2252">
        <v>1100</v>
      </c>
      <c r="Q2252" t="s">
        <v>1649</v>
      </c>
      <c r="R2252">
        <v>307</v>
      </c>
      <c r="S2252" t="s">
        <v>134</v>
      </c>
      <c r="T2252">
        <v>1</v>
      </c>
      <c r="U2252" s="1">
        <v>43479</v>
      </c>
      <c r="V2252" s="1">
        <v>43607</v>
      </c>
      <c r="W2252" t="s">
        <v>92</v>
      </c>
      <c r="X2252" t="s">
        <v>1929</v>
      </c>
      <c r="Y2252">
        <v>40</v>
      </c>
      <c r="Z2252">
        <v>39</v>
      </c>
      <c r="AA2252">
        <v>36</v>
      </c>
      <c r="AB2252">
        <v>108.33329999999999</v>
      </c>
      <c r="AD2252">
        <f>IF(ISBLANK(Source[[#This Row],[CrosslistID]]),1,1/COUNTIFS(Source[CrosslistID],Source[[#This Row],[CrosslistID]],Source[TermDesc],Source[[#This Row],[TermDesc]]))</f>
        <v>1</v>
      </c>
      <c r="AG2252">
        <v>0</v>
      </c>
      <c r="AH2252">
        <v>108.33329999999999</v>
      </c>
      <c r="AI2252">
        <v>7.4</v>
      </c>
      <c r="AJ2252">
        <v>8</v>
      </c>
      <c r="AK2252">
        <v>0.37</v>
      </c>
      <c r="AL22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52">
        <f>IF(AND(Source[[#This Row],[Credit_Noncredit]]="Noncredit",Source[[#This Row],[FTEF]]&gt;0),Source[[#This Row],[NC XLST FTES]]*525/(437.5*Source[[#This Row],[FTEF]]),0)</f>
        <v>0</v>
      </c>
      <c r="AN2252">
        <f>IF(Source[[#This Row],[Credit_Noncredit]]="Credit",Source[[#This Row],[Census Enrollment]],Source[[#This Row],[Noncredit Avg. Attendance]])</f>
        <v>40</v>
      </c>
    </row>
    <row r="2253" spans="1:40" x14ac:dyDescent="0.25">
      <c r="A2253" t="s">
        <v>4581</v>
      </c>
      <c r="B2253" t="s">
        <v>886</v>
      </c>
      <c r="C2253" t="s">
        <v>775</v>
      </c>
      <c r="D2253" t="s">
        <v>1669</v>
      </c>
      <c r="E2253" s="4">
        <v>34672</v>
      </c>
      <c r="F2253" s="4" t="s">
        <v>1670</v>
      </c>
      <c r="G2253" s="4">
        <v>9</v>
      </c>
      <c r="H2253" t="str">
        <f>CONCATENATE(Source[[#This Row],[Subject]],TRIM(Source[[#This Row],[Course]]))</f>
        <v>BIO9</v>
      </c>
      <c r="I2253" t="str">
        <f>VLOOKUP(Source[[#This Row],[SubjCrse]],'Courses and Categories'!$E$2:$G$1816,3,FALSE)</f>
        <v>Credit General Education</v>
      </c>
      <c r="J2253">
        <v>6</v>
      </c>
      <c r="K2253" t="s">
        <v>1671</v>
      </c>
      <c r="L2253" t="s">
        <v>39</v>
      </c>
      <c r="M2253" t="s">
        <v>1046</v>
      </c>
      <c r="N2253" t="s">
        <v>59</v>
      </c>
      <c r="O2253">
        <v>1010</v>
      </c>
      <c r="P2253">
        <v>1300</v>
      </c>
      <c r="Q2253" t="s">
        <v>1649</v>
      </c>
      <c r="R2253">
        <v>335</v>
      </c>
      <c r="S2253" t="s">
        <v>134</v>
      </c>
      <c r="T2253">
        <v>1</v>
      </c>
      <c r="U2253" s="1">
        <v>43479</v>
      </c>
      <c r="V2253" s="1">
        <v>43607</v>
      </c>
      <c r="W2253" t="s">
        <v>3951</v>
      </c>
      <c r="X2253" t="s">
        <v>1929</v>
      </c>
      <c r="Y2253">
        <v>36</v>
      </c>
      <c r="Z2253">
        <v>35</v>
      </c>
      <c r="AA2253">
        <v>36</v>
      </c>
      <c r="AB2253">
        <v>97.222200000000001</v>
      </c>
      <c r="AD2253">
        <f>IF(ISBLANK(Source[[#This Row],[CrosslistID]]),1,1/COUNTIFS(Source[CrosslistID],Source[[#This Row],[CrosslistID]],Source[TermDesc],Source[[#This Row],[TermDesc]]))</f>
        <v>1</v>
      </c>
      <c r="AG2253">
        <v>0</v>
      </c>
      <c r="AH2253">
        <v>97.222200000000001</v>
      </c>
      <c r="AI2253">
        <v>6.6</v>
      </c>
      <c r="AJ2253">
        <v>7.2</v>
      </c>
      <c r="AK2253">
        <v>0.37</v>
      </c>
      <c r="AL22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53">
        <f>IF(AND(Source[[#This Row],[Credit_Noncredit]]="Noncredit",Source[[#This Row],[FTEF]]&gt;0),Source[[#This Row],[NC XLST FTES]]*525/(437.5*Source[[#This Row],[FTEF]]),0)</f>
        <v>0</v>
      </c>
      <c r="AN2253">
        <f>IF(Source[[#This Row],[Credit_Noncredit]]="Credit",Source[[#This Row],[Census Enrollment]],Source[[#This Row],[Noncredit Avg. Attendance]])</f>
        <v>36</v>
      </c>
    </row>
    <row r="2254" spans="1:40" x14ac:dyDescent="0.25">
      <c r="A2254" t="s">
        <v>4581</v>
      </c>
      <c r="B2254" t="s">
        <v>886</v>
      </c>
      <c r="C2254" t="s">
        <v>775</v>
      </c>
      <c r="D2254" t="s">
        <v>1669</v>
      </c>
      <c r="E2254" s="4">
        <v>31517</v>
      </c>
      <c r="F2254" s="4" t="s">
        <v>1670</v>
      </c>
      <c r="G2254" s="4">
        <v>9</v>
      </c>
      <c r="H2254" t="str">
        <f>CONCATENATE(Source[[#This Row],[Subject]],TRIM(Source[[#This Row],[Course]]))</f>
        <v>BIO9</v>
      </c>
      <c r="I2254" t="str">
        <f>VLOOKUP(Source[[#This Row],[SubjCrse]],'Courses and Categories'!$E$2:$G$1816,3,FALSE)</f>
        <v>Credit General Education</v>
      </c>
      <c r="J2254">
        <v>8</v>
      </c>
      <c r="K2254" t="s">
        <v>1671</v>
      </c>
      <c r="L2254" t="s">
        <v>39</v>
      </c>
      <c r="M2254" t="s">
        <v>1046</v>
      </c>
      <c r="N2254" t="s">
        <v>1041</v>
      </c>
      <c r="O2254">
        <v>1010</v>
      </c>
      <c r="P2254">
        <v>1200</v>
      </c>
      <c r="Q2254" t="s">
        <v>1649</v>
      </c>
      <c r="R2254">
        <v>334</v>
      </c>
      <c r="S2254" t="s">
        <v>134</v>
      </c>
      <c r="T2254">
        <v>1</v>
      </c>
      <c r="U2254" s="1">
        <v>43479</v>
      </c>
      <c r="V2254" s="1">
        <v>43607</v>
      </c>
      <c r="W2254" t="s">
        <v>1199</v>
      </c>
      <c r="X2254" t="s">
        <v>1929</v>
      </c>
      <c r="Y2254">
        <v>33</v>
      </c>
      <c r="Z2254">
        <v>24</v>
      </c>
      <c r="AA2254">
        <v>36</v>
      </c>
      <c r="AB2254">
        <v>66.666700000000006</v>
      </c>
      <c r="AD2254">
        <f>IF(ISBLANK(Source[[#This Row],[CrosslistID]]),1,1/COUNTIFS(Source[CrosslistID],Source[[#This Row],[CrosslistID]],Source[TermDesc],Source[[#This Row],[TermDesc]]))</f>
        <v>1</v>
      </c>
      <c r="AG2254">
        <v>0</v>
      </c>
      <c r="AH2254">
        <v>66.666700000000006</v>
      </c>
      <c r="AI2254">
        <v>6.4</v>
      </c>
      <c r="AJ2254">
        <v>6.6</v>
      </c>
      <c r="AK2254">
        <v>0.37</v>
      </c>
      <c r="AL22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54">
        <f>IF(AND(Source[[#This Row],[Credit_Noncredit]]="Noncredit",Source[[#This Row],[FTEF]]&gt;0),Source[[#This Row],[NC XLST FTES]]*525/(437.5*Source[[#This Row],[FTEF]]),0)</f>
        <v>0</v>
      </c>
      <c r="AN2254">
        <f>IF(Source[[#This Row],[Credit_Noncredit]]="Credit",Source[[#This Row],[Census Enrollment]],Source[[#This Row],[Noncredit Avg. Attendance]])</f>
        <v>33</v>
      </c>
    </row>
    <row r="2255" spans="1:40" x14ac:dyDescent="0.25">
      <c r="A2255" t="s">
        <v>4581</v>
      </c>
      <c r="B2255" t="s">
        <v>886</v>
      </c>
      <c r="C2255" t="s">
        <v>775</v>
      </c>
      <c r="D2255" t="s">
        <v>1669</v>
      </c>
      <c r="E2255" s="4">
        <v>30747</v>
      </c>
      <c r="F2255" s="4" t="s">
        <v>1670</v>
      </c>
      <c r="G2255" s="4">
        <v>9</v>
      </c>
      <c r="H2255" t="str">
        <f>CONCATENATE(Source[[#This Row],[Subject]],TRIM(Source[[#This Row],[Course]]))</f>
        <v>BIO9</v>
      </c>
      <c r="I2255" t="str">
        <f>VLOOKUP(Source[[#This Row],[SubjCrse]],'Courses and Categories'!$E$2:$G$1816,3,FALSE)</f>
        <v>Credit General Education</v>
      </c>
      <c r="J2255">
        <v>9</v>
      </c>
      <c r="K2255" t="s">
        <v>1671</v>
      </c>
      <c r="L2255" t="s">
        <v>39</v>
      </c>
      <c r="M2255" t="s">
        <v>1046</v>
      </c>
      <c r="N2255" t="s">
        <v>59</v>
      </c>
      <c r="O2255">
        <v>1310</v>
      </c>
      <c r="P2255">
        <v>1600</v>
      </c>
      <c r="Q2255" t="s">
        <v>1649</v>
      </c>
      <c r="R2255">
        <v>334</v>
      </c>
      <c r="S2255" t="s">
        <v>134</v>
      </c>
      <c r="T2255">
        <v>1</v>
      </c>
      <c r="U2255" s="1">
        <v>43479</v>
      </c>
      <c r="V2255" s="1">
        <v>43607</v>
      </c>
      <c r="W2255" t="s">
        <v>3950</v>
      </c>
      <c r="X2255" t="s">
        <v>1929</v>
      </c>
      <c r="Y2255">
        <v>34</v>
      </c>
      <c r="Z2255">
        <v>27</v>
      </c>
      <c r="AA2255">
        <v>36</v>
      </c>
      <c r="AB2255">
        <v>75</v>
      </c>
      <c r="AD2255">
        <f>IF(ISBLANK(Source[[#This Row],[CrosslistID]]),1,1/COUNTIFS(Source[CrosslistID],Source[[#This Row],[CrosslistID]],Source[TermDesc],Source[[#This Row],[TermDesc]]))</f>
        <v>1</v>
      </c>
      <c r="AG2255">
        <v>0</v>
      </c>
      <c r="AH2255">
        <v>75</v>
      </c>
      <c r="AI2255">
        <v>6.2</v>
      </c>
      <c r="AJ2255">
        <v>6.8</v>
      </c>
      <c r="AK2255">
        <v>0.37</v>
      </c>
      <c r="AL22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55">
        <f>IF(AND(Source[[#This Row],[Credit_Noncredit]]="Noncredit",Source[[#This Row],[FTEF]]&gt;0),Source[[#This Row],[NC XLST FTES]]*525/(437.5*Source[[#This Row],[FTEF]]),0)</f>
        <v>0</v>
      </c>
      <c r="AN2255">
        <f>IF(Source[[#This Row],[Credit_Noncredit]]="Credit",Source[[#This Row],[Census Enrollment]],Source[[#This Row],[Noncredit Avg. Attendance]])</f>
        <v>34</v>
      </c>
    </row>
    <row r="2256" spans="1:40" x14ac:dyDescent="0.25">
      <c r="A2256" t="s">
        <v>4581</v>
      </c>
      <c r="B2256" t="s">
        <v>886</v>
      </c>
      <c r="C2256" t="s">
        <v>775</v>
      </c>
      <c r="D2256" t="s">
        <v>1669</v>
      </c>
      <c r="E2256" s="4">
        <v>30309</v>
      </c>
      <c r="F2256" s="4" t="s">
        <v>1670</v>
      </c>
      <c r="G2256" s="4">
        <v>9</v>
      </c>
      <c r="H2256" t="str">
        <f>CONCATENATE(Source[[#This Row],[Subject]],TRIM(Source[[#This Row],[Course]]))</f>
        <v>BIO9</v>
      </c>
      <c r="I2256" t="str">
        <f>VLOOKUP(Source[[#This Row],[SubjCrse]],'Courses and Categories'!$E$2:$G$1816,3,FALSE)</f>
        <v>Credit General Education</v>
      </c>
      <c r="J2256">
        <v>10</v>
      </c>
      <c r="K2256" t="s">
        <v>1671</v>
      </c>
      <c r="L2256" t="s">
        <v>39</v>
      </c>
      <c r="M2256" t="s">
        <v>1046</v>
      </c>
      <c r="N2256" t="s">
        <v>59</v>
      </c>
      <c r="O2256">
        <v>1410</v>
      </c>
      <c r="P2256">
        <v>1700</v>
      </c>
      <c r="Q2256" t="s">
        <v>1649</v>
      </c>
      <c r="R2256">
        <v>307</v>
      </c>
      <c r="S2256" t="s">
        <v>134</v>
      </c>
      <c r="T2256">
        <v>1</v>
      </c>
      <c r="U2256" s="1">
        <v>43479</v>
      </c>
      <c r="V2256" s="1">
        <v>43607</v>
      </c>
      <c r="W2256" t="s">
        <v>3953</v>
      </c>
      <c r="X2256" t="s">
        <v>1929</v>
      </c>
      <c r="Y2256">
        <v>41</v>
      </c>
      <c r="Z2256">
        <v>36</v>
      </c>
      <c r="AA2256">
        <v>36</v>
      </c>
      <c r="AB2256">
        <v>100</v>
      </c>
      <c r="AD2256">
        <f>IF(ISBLANK(Source[[#This Row],[CrosslistID]]),1,1/COUNTIFS(Source[CrosslistID],Source[[#This Row],[CrosslistID]],Source[TermDesc],Source[[#This Row],[TermDesc]]))</f>
        <v>1</v>
      </c>
      <c r="AG2256">
        <v>0</v>
      </c>
      <c r="AH2256">
        <v>100</v>
      </c>
      <c r="AI2256">
        <v>7.4</v>
      </c>
      <c r="AJ2256">
        <v>8.1999999999999993</v>
      </c>
      <c r="AK2256">
        <v>0.37</v>
      </c>
      <c r="AL22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56">
        <f>IF(AND(Source[[#This Row],[Credit_Noncredit]]="Noncredit",Source[[#This Row],[FTEF]]&gt;0),Source[[#This Row],[NC XLST FTES]]*525/(437.5*Source[[#This Row],[FTEF]]),0)</f>
        <v>0</v>
      </c>
      <c r="AN2256">
        <f>IF(Source[[#This Row],[Credit_Noncredit]]="Credit",Source[[#This Row],[Census Enrollment]],Source[[#This Row],[Noncredit Avg. Attendance]])</f>
        <v>41</v>
      </c>
    </row>
    <row r="2257" spans="1:40" x14ac:dyDescent="0.25">
      <c r="A2257" t="s">
        <v>4581</v>
      </c>
      <c r="B2257" t="s">
        <v>886</v>
      </c>
      <c r="C2257" t="s">
        <v>775</v>
      </c>
      <c r="D2257" t="s">
        <v>1669</v>
      </c>
      <c r="E2257" s="4">
        <v>32660</v>
      </c>
      <c r="F2257" s="4" t="s">
        <v>1670</v>
      </c>
      <c r="G2257" s="4">
        <v>9</v>
      </c>
      <c r="H2257" t="str">
        <f>CONCATENATE(Source[[#This Row],[Subject]],TRIM(Source[[#This Row],[Course]]))</f>
        <v>BIO9</v>
      </c>
      <c r="I2257" t="str">
        <f>VLOOKUP(Source[[#This Row],[SubjCrse]],'Courses and Categories'!$E$2:$G$1816,3,FALSE)</f>
        <v>Credit General Education</v>
      </c>
      <c r="J2257">
        <v>351</v>
      </c>
      <c r="K2257" t="s">
        <v>1671</v>
      </c>
      <c r="L2257" t="s">
        <v>87</v>
      </c>
      <c r="M2257" t="s">
        <v>1046</v>
      </c>
      <c r="N2257" t="s">
        <v>105</v>
      </c>
      <c r="O2257">
        <v>1830</v>
      </c>
      <c r="P2257">
        <v>2120</v>
      </c>
      <c r="Q2257" t="s">
        <v>52</v>
      </c>
      <c r="R2257">
        <v>364</v>
      </c>
      <c r="S2257" t="s">
        <v>53</v>
      </c>
      <c r="T2257">
        <v>1</v>
      </c>
      <c r="U2257" s="1">
        <v>43479</v>
      </c>
      <c r="V2257" s="1">
        <v>43607</v>
      </c>
      <c r="W2257" t="s">
        <v>3954</v>
      </c>
      <c r="X2257" t="s">
        <v>1929</v>
      </c>
      <c r="Y2257">
        <v>32</v>
      </c>
      <c r="Z2257">
        <v>32</v>
      </c>
      <c r="AA2257">
        <v>28</v>
      </c>
      <c r="AB2257">
        <v>114.28570000000001</v>
      </c>
      <c r="AD2257">
        <f>IF(ISBLANK(Source[[#This Row],[CrosslistID]]),1,1/COUNTIFS(Source[CrosslistID],Source[[#This Row],[CrosslistID]],Source[TermDesc],Source[[#This Row],[TermDesc]]))</f>
        <v>1</v>
      </c>
      <c r="AG2257">
        <v>0</v>
      </c>
      <c r="AH2257">
        <v>114.28570000000001</v>
      </c>
      <c r="AI2257">
        <v>6.4</v>
      </c>
      <c r="AJ2257">
        <v>6.4</v>
      </c>
      <c r="AK2257">
        <v>0.37</v>
      </c>
      <c r="AL22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57">
        <f>IF(AND(Source[[#This Row],[Credit_Noncredit]]="Noncredit",Source[[#This Row],[FTEF]]&gt;0),Source[[#This Row],[NC XLST FTES]]*525/(437.5*Source[[#This Row],[FTEF]]),0)</f>
        <v>0</v>
      </c>
      <c r="AN2257">
        <f>IF(Source[[#This Row],[Credit_Noncredit]]="Credit",Source[[#This Row],[Census Enrollment]],Source[[#This Row],[Noncredit Avg. Attendance]])</f>
        <v>32</v>
      </c>
    </row>
    <row r="2258" spans="1:40" x14ac:dyDescent="0.25">
      <c r="A2258" t="s">
        <v>4581</v>
      </c>
      <c r="B2258" t="s">
        <v>886</v>
      </c>
      <c r="C2258" t="s">
        <v>775</v>
      </c>
      <c r="D2258" t="s">
        <v>1669</v>
      </c>
      <c r="E2258" s="4">
        <v>30738</v>
      </c>
      <c r="F2258" s="4" t="s">
        <v>1670</v>
      </c>
      <c r="G2258" s="4">
        <v>9</v>
      </c>
      <c r="H2258" t="str">
        <f>CONCATENATE(Source[[#This Row],[Subject]],TRIM(Source[[#This Row],[Course]]))</f>
        <v>BIO9</v>
      </c>
      <c r="I2258" t="str">
        <f>VLOOKUP(Source[[#This Row],[SubjCrse]],'Courses and Categories'!$E$2:$G$1816,3,FALSE)</f>
        <v>Credit General Education</v>
      </c>
      <c r="J2258">
        <v>832</v>
      </c>
      <c r="K2258" t="s">
        <v>1671</v>
      </c>
      <c r="L2258" t="s">
        <v>87</v>
      </c>
      <c r="M2258" t="s">
        <v>897</v>
      </c>
      <c r="N2258" t="s">
        <v>2365</v>
      </c>
      <c r="O2258" t="s">
        <v>1373</v>
      </c>
      <c r="P2258" t="s">
        <v>2369</v>
      </c>
      <c r="Q2258" t="s">
        <v>1682</v>
      </c>
      <c r="R2258">
        <v>334</v>
      </c>
      <c r="S2258" t="s">
        <v>134</v>
      </c>
      <c r="T2258">
        <v>1</v>
      </c>
      <c r="U2258" s="1">
        <v>43479</v>
      </c>
      <c r="V2258" s="1">
        <v>43607</v>
      </c>
      <c r="W2258" t="s">
        <v>3955</v>
      </c>
      <c r="X2258" t="s">
        <v>1450</v>
      </c>
      <c r="Y2258">
        <v>38</v>
      </c>
      <c r="Z2258">
        <v>37</v>
      </c>
      <c r="AA2258">
        <v>36</v>
      </c>
      <c r="AB2258">
        <v>102.7778</v>
      </c>
      <c r="AD2258">
        <f>IF(ISBLANK(Source[[#This Row],[CrosslistID]]),1,1/COUNTIFS(Source[CrosslistID],Source[[#This Row],[CrosslistID]],Source[TermDesc],Source[[#This Row],[TermDesc]]))</f>
        <v>1</v>
      </c>
      <c r="AG2258">
        <v>0</v>
      </c>
      <c r="AH2258">
        <v>102.7778</v>
      </c>
      <c r="AI2258">
        <v>4.6669999999999998</v>
      </c>
      <c r="AJ2258">
        <v>5.0670000000000002</v>
      </c>
      <c r="AK2258">
        <v>0.37</v>
      </c>
      <c r="AL22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58">
        <f>IF(AND(Source[[#This Row],[Credit_Noncredit]]="Noncredit",Source[[#This Row],[FTEF]]&gt;0),Source[[#This Row],[NC XLST FTES]]*525/(437.5*Source[[#This Row],[FTEF]]),0)</f>
        <v>0</v>
      </c>
      <c r="AN2258">
        <f>IF(Source[[#This Row],[Credit_Noncredit]]="Credit",Source[[#This Row],[Census Enrollment]],Source[[#This Row],[Noncredit Avg. Attendance]])</f>
        <v>38</v>
      </c>
    </row>
    <row r="2259" spans="1:40" x14ac:dyDescent="0.25">
      <c r="A2259" t="s">
        <v>4581</v>
      </c>
      <c r="B2259" t="s">
        <v>886</v>
      </c>
      <c r="C2259" t="s">
        <v>775</v>
      </c>
      <c r="D2259" t="s">
        <v>1669</v>
      </c>
      <c r="E2259" s="4">
        <v>30753</v>
      </c>
      <c r="F2259" s="4" t="s">
        <v>1670</v>
      </c>
      <c r="G2259" s="4">
        <v>9</v>
      </c>
      <c r="H2259" t="str">
        <f>CONCATENATE(Source[[#This Row],[Subject]],TRIM(Source[[#This Row],[Course]]))</f>
        <v>BIO9</v>
      </c>
      <c r="I2259" t="str">
        <f>VLOOKUP(Source[[#This Row],[SubjCrse]],'Courses and Categories'!$E$2:$G$1816,3,FALSE)</f>
        <v>Credit General Education</v>
      </c>
      <c r="J2259">
        <v>833</v>
      </c>
      <c r="K2259" t="s">
        <v>1671</v>
      </c>
      <c r="L2259" t="s">
        <v>87</v>
      </c>
      <c r="M2259" t="s">
        <v>897</v>
      </c>
      <c r="N2259" t="s">
        <v>2123</v>
      </c>
      <c r="O2259" t="s">
        <v>2243</v>
      </c>
      <c r="P2259" t="s">
        <v>3579</v>
      </c>
      <c r="Q2259" t="s">
        <v>1682</v>
      </c>
      <c r="R2259">
        <v>334</v>
      </c>
      <c r="S2259" t="s">
        <v>134</v>
      </c>
      <c r="T2259">
        <v>1</v>
      </c>
      <c r="U2259" s="1">
        <v>43479</v>
      </c>
      <c r="V2259" s="1">
        <v>43607</v>
      </c>
      <c r="W2259" t="s">
        <v>3962</v>
      </c>
      <c r="X2259" t="s">
        <v>1450</v>
      </c>
      <c r="Y2259">
        <v>37</v>
      </c>
      <c r="Z2259">
        <v>35</v>
      </c>
      <c r="AA2259">
        <v>36</v>
      </c>
      <c r="AB2259">
        <v>97.222200000000001</v>
      </c>
      <c r="AD2259">
        <f>IF(ISBLANK(Source[[#This Row],[CrosslistID]]),1,1/COUNTIFS(Source[CrosslistID],Source[[#This Row],[CrosslistID]],Source[TermDesc],Source[[#This Row],[TermDesc]]))</f>
        <v>1</v>
      </c>
      <c r="AG2259">
        <v>0</v>
      </c>
      <c r="AH2259">
        <v>97.222200000000001</v>
      </c>
      <c r="AI2259">
        <v>4.6669999999999998</v>
      </c>
      <c r="AJ2259">
        <v>4.9337</v>
      </c>
      <c r="AK2259">
        <v>0.37</v>
      </c>
      <c r="AL22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59">
        <f>IF(AND(Source[[#This Row],[Credit_Noncredit]]="Noncredit",Source[[#This Row],[FTEF]]&gt;0),Source[[#This Row],[NC XLST FTES]]*525/(437.5*Source[[#This Row],[FTEF]]),0)</f>
        <v>0</v>
      </c>
      <c r="AN2259">
        <f>IF(Source[[#This Row],[Credit_Noncredit]]="Credit",Source[[#This Row],[Census Enrollment]],Source[[#This Row],[Noncredit Avg. Attendance]])</f>
        <v>37</v>
      </c>
    </row>
    <row r="2260" spans="1:40" x14ac:dyDescent="0.25">
      <c r="A2260" t="s">
        <v>4581</v>
      </c>
      <c r="B2260" t="s">
        <v>886</v>
      </c>
      <c r="C2260" t="s">
        <v>775</v>
      </c>
      <c r="D2260" t="s">
        <v>1669</v>
      </c>
      <c r="E2260" s="4">
        <v>30745</v>
      </c>
      <c r="F2260" s="4" t="s">
        <v>1670</v>
      </c>
      <c r="G2260" s="4">
        <v>9</v>
      </c>
      <c r="H2260" t="str">
        <f>CONCATENATE(Source[[#This Row],[Subject]],TRIM(Source[[#This Row],[Course]]))</f>
        <v>BIO9</v>
      </c>
      <c r="I2260" t="str">
        <f>VLOOKUP(Source[[#This Row],[SubjCrse]],'Courses and Categories'!$E$2:$G$1816,3,FALSE)</f>
        <v>Credit General Education</v>
      </c>
      <c r="J2260">
        <v>834</v>
      </c>
      <c r="K2260" t="s">
        <v>1671</v>
      </c>
      <c r="L2260" t="s">
        <v>87</v>
      </c>
      <c r="M2260" t="s">
        <v>897</v>
      </c>
      <c r="N2260" t="s">
        <v>185</v>
      </c>
      <c r="O2260">
        <v>810</v>
      </c>
      <c r="P2260">
        <v>1100</v>
      </c>
      <c r="Q2260" t="s">
        <v>1649</v>
      </c>
      <c r="R2260">
        <v>334</v>
      </c>
      <c r="S2260" t="s">
        <v>134</v>
      </c>
      <c r="T2260">
        <v>1</v>
      </c>
      <c r="U2260" s="1">
        <v>43479</v>
      </c>
      <c r="V2260" s="1">
        <v>43607</v>
      </c>
      <c r="W2260" t="s">
        <v>1641</v>
      </c>
      <c r="X2260" t="s">
        <v>1450</v>
      </c>
      <c r="Y2260">
        <v>36</v>
      </c>
      <c r="Z2260">
        <v>34</v>
      </c>
      <c r="AA2260">
        <v>36</v>
      </c>
      <c r="AB2260">
        <v>94.444400000000002</v>
      </c>
      <c r="AD2260">
        <f>IF(ISBLANK(Source[[#This Row],[CrosslistID]]),1,1/COUNTIFS(Source[CrosslistID],Source[[#This Row],[CrosslistID]],Source[TermDesc],Source[[#This Row],[TermDesc]]))</f>
        <v>1</v>
      </c>
      <c r="AG2260">
        <v>0</v>
      </c>
      <c r="AH2260">
        <v>94.444400000000002</v>
      </c>
      <c r="AI2260">
        <v>4.5330000000000004</v>
      </c>
      <c r="AJ2260">
        <v>4.7995999999999999</v>
      </c>
      <c r="AK2260">
        <v>0.37</v>
      </c>
      <c r="AL22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60">
        <f>IF(AND(Source[[#This Row],[Credit_Noncredit]]="Noncredit",Source[[#This Row],[FTEF]]&gt;0),Source[[#This Row],[NC XLST FTES]]*525/(437.5*Source[[#This Row],[FTEF]]),0)</f>
        <v>0</v>
      </c>
      <c r="AN2260">
        <f>IF(Source[[#This Row],[Credit_Noncredit]]="Credit",Source[[#This Row],[Census Enrollment]],Source[[#This Row],[Noncredit Avg. Attendance]])</f>
        <v>36</v>
      </c>
    </row>
    <row r="2261" spans="1:40" x14ac:dyDescent="0.25">
      <c r="A2261" t="s">
        <v>4581</v>
      </c>
      <c r="B2261" t="s">
        <v>886</v>
      </c>
      <c r="C2261" t="s">
        <v>775</v>
      </c>
      <c r="D2261" t="s">
        <v>1669</v>
      </c>
      <c r="E2261" s="4">
        <v>30758</v>
      </c>
      <c r="F2261" s="4" t="s">
        <v>1670</v>
      </c>
      <c r="G2261" s="4">
        <v>11</v>
      </c>
      <c r="H2261" t="str">
        <f>CONCATENATE(Source[[#This Row],[Subject]],TRIM(Source[[#This Row],[Course]]))</f>
        <v>BIO11</v>
      </c>
      <c r="I2261" t="str">
        <f>VLOOKUP(Source[[#This Row],[SubjCrse]],'Courses and Categories'!$E$2:$G$1816,3,FALSE)</f>
        <v>Credit General Education</v>
      </c>
      <c r="J2261">
        <v>1</v>
      </c>
      <c r="K2261" t="s">
        <v>3965</v>
      </c>
      <c r="L2261" t="s">
        <v>39</v>
      </c>
      <c r="M2261" t="s">
        <v>1046</v>
      </c>
      <c r="N2261" t="s">
        <v>3966</v>
      </c>
      <c r="O2261" t="s">
        <v>3967</v>
      </c>
      <c r="P2261" t="s">
        <v>3968</v>
      </c>
      <c r="Q2261" t="s">
        <v>1693</v>
      </c>
      <c r="R2261" t="s">
        <v>5487</v>
      </c>
      <c r="S2261" t="s">
        <v>134</v>
      </c>
      <c r="T2261">
        <v>1</v>
      </c>
      <c r="U2261" s="1">
        <v>43479</v>
      </c>
      <c r="V2261" s="1">
        <v>43607</v>
      </c>
      <c r="W2261" t="s">
        <v>3970</v>
      </c>
      <c r="X2261" t="s">
        <v>1929</v>
      </c>
      <c r="Y2261">
        <v>22</v>
      </c>
      <c r="Z2261">
        <v>17</v>
      </c>
      <c r="AA2261">
        <v>24</v>
      </c>
      <c r="AB2261">
        <v>70.833299999999994</v>
      </c>
      <c r="AC2261" t="s">
        <v>3115</v>
      </c>
      <c r="AD2261">
        <f>IF(ISBLANK(Source[[#This Row],[CrosslistID]]),1,1/COUNTIFS(Source[CrosslistID],Source[[#This Row],[CrosslistID]],Source[TermDesc],Source[[#This Row],[TermDesc]]))</f>
        <v>0.5</v>
      </c>
      <c r="AE2261">
        <v>39</v>
      </c>
      <c r="AF2261">
        <v>48</v>
      </c>
      <c r="AG2261">
        <v>81.25</v>
      </c>
      <c r="AH2261">
        <v>81.25</v>
      </c>
      <c r="AI2261">
        <v>4.4000000000000004</v>
      </c>
      <c r="AJ2261">
        <v>4.4000000000000004</v>
      </c>
      <c r="AK2261">
        <v>0.37</v>
      </c>
      <c r="AL22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61">
        <f>IF(AND(Source[[#This Row],[Credit_Noncredit]]="Noncredit",Source[[#This Row],[FTEF]]&gt;0),Source[[#This Row],[NC XLST FTES]]*525/(437.5*Source[[#This Row],[FTEF]]),0)</f>
        <v>0</v>
      </c>
      <c r="AN2261">
        <f>IF(Source[[#This Row],[Credit_Noncredit]]="Credit",Source[[#This Row],[Census Enrollment]],Source[[#This Row],[Noncredit Avg. Attendance]])</f>
        <v>22</v>
      </c>
    </row>
    <row r="2262" spans="1:40" x14ac:dyDescent="0.25">
      <c r="A2262" t="s">
        <v>4581</v>
      </c>
      <c r="B2262" t="s">
        <v>886</v>
      </c>
      <c r="C2262" t="s">
        <v>775</v>
      </c>
      <c r="D2262" t="s">
        <v>1669</v>
      </c>
      <c r="E2262" s="4">
        <v>30777</v>
      </c>
      <c r="F2262" s="4" t="s">
        <v>1670</v>
      </c>
      <c r="G2262" s="4">
        <v>11</v>
      </c>
      <c r="H2262" t="str">
        <f>CONCATENATE(Source[[#This Row],[Subject]],TRIM(Source[[#This Row],[Course]]))</f>
        <v>BIO11</v>
      </c>
      <c r="I2262" t="str">
        <f>VLOOKUP(Source[[#This Row],[SubjCrse]],'Courses and Categories'!$E$2:$G$1816,3,FALSE)</f>
        <v>Credit General Education</v>
      </c>
      <c r="J2262">
        <v>2</v>
      </c>
      <c r="K2262" t="s">
        <v>3965</v>
      </c>
      <c r="L2262" t="s">
        <v>39</v>
      </c>
      <c r="M2262" t="s">
        <v>1046</v>
      </c>
      <c r="N2262" t="s">
        <v>3966</v>
      </c>
      <c r="O2262" t="s">
        <v>3972</v>
      </c>
      <c r="P2262" t="s">
        <v>3973</v>
      </c>
      <c r="Q2262" t="s">
        <v>1693</v>
      </c>
      <c r="R2262" t="s">
        <v>5487</v>
      </c>
      <c r="S2262" t="s">
        <v>134</v>
      </c>
      <c r="T2262">
        <v>1</v>
      </c>
      <c r="U2262" s="1">
        <v>43479</v>
      </c>
      <c r="V2262" s="1">
        <v>43607</v>
      </c>
      <c r="W2262" t="s">
        <v>3970</v>
      </c>
      <c r="X2262" t="s">
        <v>1929</v>
      </c>
      <c r="Y2262">
        <v>21</v>
      </c>
      <c r="Z2262">
        <v>18</v>
      </c>
      <c r="AA2262">
        <v>24</v>
      </c>
      <c r="AB2262">
        <v>75</v>
      </c>
      <c r="AC2262" t="s">
        <v>3115</v>
      </c>
      <c r="AD2262">
        <f>IF(ISBLANK(Source[[#This Row],[CrosslistID]]),1,1/COUNTIFS(Source[CrosslistID],Source[[#This Row],[CrosslistID]],Source[TermDesc],Source[[#This Row],[TermDesc]]))</f>
        <v>0.5</v>
      </c>
      <c r="AE2262">
        <v>39</v>
      </c>
      <c r="AF2262">
        <v>48</v>
      </c>
      <c r="AG2262">
        <v>81.25</v>
      </c>
      <c r="AH2262">
        <v>81.25</v>
      </c>
      <c r="AI2262">
        <v>3.8</v>
      </c>
      <c r="AJ2262">
        <v>4.2</v>
      </c>
      <c r="AK2262">
        <v>0.17</v>
      </c>
      <c r="AL22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62">
        <f>IF(AND(Source[[#This Row],[Credit_Noncredit]]="Noncredit",Source[[#This Row],[FTEF]]&gt;0),Source[[#This Row],[NC XLST FTES]]*525/(437.5*Source[[#This Row],[FTEF]]),0)</f>
        <v>0</v>
      </c>
      <c r="AN2262">
        <f>IF(Source[[#This Row],[Credit_Noncredit]]="Credit",Source[[#This Row],[Census Enrollment]],Source[[#This Row],[Noncredit Avg. Attendance]])</f>
        <v>21</v>
      </c>
    </row>
    <row r="2263" spans="1:40" x14ac:dyDescent="0.25">
      <c r="A2263" t="s">
        <v>4581</v>
      </c>
      <c r="B2263" t="s">
        <v>886</v>
      </c>
      <c r="C2263" t="s">
        <v>775</v>
      </c>
      <c r="D2263" t="s">
        <v>1669</v>
      </c>
      <c r="E2263" s="4">
        <v>30761</v>
      </c>
      <c r="F2263" s="4" t="s">
        <v>1670</v>
      </c>
      <c r="G2263" s="4">
        <v>11</v>
      </c>
      <c r="H2263" t="str">
        <f>CONCATENATE(Source[[#This Row],[Subject]],TRIM(Source[[#This Row],[Course]]))</f>
        <v>BIO11</v>
      </c>
      <c r="I2263" t="str">
        <f>VLOOKUP(Source[[#This Row],[SubjCrse]],'Courses and Categories'!$E$2:$G$1816,3,FALSE)</f>
        <v>Credit General Education</v>
      </c>
      <c r="J2263">
        <v>11</v>
      </c>
      <c r="K2263" t="s">
        <v>3965</v>
      </c>
      <c r="L2263" t="s">
        <v>39</v>
      </c>
      <c r="M2263" t="s">
        <v>1046</v>
      </c>
      <c r="N2263" t="s">
        <v>3974</v>
      </c>
      <c r="O2263" t="s">
        <v>3975</v>
      </c>
      <c r="P2263" t="s">
        <v>3976</v>
      </c>
      <c r="Q2263" t="s">
        <v>1693</v>
      </c>
      <c r="R2263" t="s">
        <v>3969</v>
      </c>
      <c r="S2263" t="s">
        <v>134</v>
      </c>
      <c r="T2263">
        <v>1</v>
      </c>
      <c r="U2263" s="1">
        <v>43479</v>
      </c>
      <c r="V2263" s="1">
        <v>43607</v>
      </c>
      <c r="W2263" t="s">
        <v>3970</v>
      </c>
      <c r="X2263" t="s">
        <v>1929</v>
      </c>
      <c r="Y2263">
        <v>23</v>
      </c>
      <c r="Z2263">
        <v>20</v>
      </c>
      <c r="AA2263">
        <v>24</v>
      </c>
      <c r="AB2263">
        <v>83.333299999999994</v>
      </c>
      <c r="AC2263" t="s">
        <v>3114</v>
      </c>
      <c r="AD2263">
        <f>IF(ISBLANK(Source[[#This Row],[CrosslistID]]),1,1/COUNTIFS(Source[CrosslistID],Source[[#This Row],[CrosslistID]],Source[TermDesc],Source[[#This Row],[TermDesc]]))</f>
        <v>0.5</v>
      </c>
      <c r="AE2263">
        <v>36</v>
      </c>
      <c r="AF2263">
        <v>48</v>
      </c>
      <c r="AG2263">
        <v>75</v>
      </c>
      <c r="AH2263">
        <v>75</v>
      </c>
      <c r="AI2263">
        <v>4.4000000000000004</v>
      </c>
      <c r="AJ2263">
        <v>4.5999999999999996</v>
      </c>
      <c r="AK2263">
        <v>0.2</v>
      </c>
      <c r="AL22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63">
        <f>IF(AND(Source[[#This Row],[Credit_Noncredit]]="Noncredit",Source[[#This Row],[FTEF]]&gt;0),Source[[#This Row],[NC XLST FTES]]*525/(437.5*Source[[#This Row],[FTEF]]),0)</f>
        <v>0</v>
      </c>
      <c r="AN2263">
        <f>IF(Source[[#This Row],[Credit_Noncredit]]="Credit",Source[[#This Row],[Census Enrollment]],Source[[#This Row],[Noncredit Avg. Attendance]])</f>
        <v>23</v>
      </c>
    </row>
    <row r="2264" spans="1:40" x14ac:dyDescent="0.25">
      <c r="A2264" t="s">
        <v>4581</v>
      </c>
      <c r="B2264" t="s">
        <v>886</v>
      </c>
      <c r="C2264" t="s">
        <v>775</v>
      </c>
      <c r="D2264" t="s">
        <v>1669</v>
      </c>
      <c r="E2264" s="4">
        <v>30768</v>
      </c>
      <c r="F2264" s="4" t="s">
        <v>1670</v>
      </c>
      <c r="G2264" s="4">
        <v>11</v>
      </c>
      <c r="H2264" t="str">
        <f>CONCATENATE(Source[[#This Row],[Subject]],TRIM(Source[[#This Row],[Course]]))</f>
        <v>BIO11</v>
      </c>
      <c r="I2264" t="str">
        <f>VLOOKUP(Source[[#This Row],[SubjCrse]],'Courses and Categories'!$E$2:$G$1816,3,FALSE)</f>
        <v>Credit General Education</v>
      </c>
      <c r="J2264">
        <v>12</v>
      </c>
      <c r="K2264" t="s">
        <v>3965</v>
      </c>
      <c r="L2264" t="s">
        <v>39</v>
      </c>
      <c r="M2264" t="s">
        <v>1046</v>
      </c>
      <c r="N2264" t="s">
        <v>3974</v>
      </c>
      <c r="O2264" t="s">
        <v>5488</v>
      </c>
      <c r="P2264" t="s">
        <v>5489</v>
      </c>
      <c r="Q2264" t="s">
        <v>1693</v>
      </c>
      <c r="R2264" t="s">
        <v>3969</v>
      </c>
      <c r="S2264" t="s">
        <v>134</v>
      </c>
      <c r="T2264">
        <v>1</v>
      </c>
      <c r="U2264" s="1">
        <v>43479</v>
      </c>
      <c r="V2264" s="1">
        <v>43607</v>
      </c>
      <c r="W2264" t="s">
        <v>3970</v>
      </c>
      <c r="X2264" t="s">
        <v>1929</v>
      </c>
      <c r="Y2264">
        <v>16</v>
      </c>
      <c r="Z2264">
        <v>14</v>
      </c>
      <c r="AA2264">
        <v>24</v>
      </c>
      <c r="AB2264">
        <v>58.333300000000001</v>
      </c>
      <c r="AC2264" t="s">
        <v>3114</v>
      </c>
      <c r="AD2264">
        <f>IF(ISBLANK(Source[[#This Row],[CrosslistID]]),1,1/COUNTIFS(Source[CrosslistID],Source[[#This Row],[CrosslistID]],Source[TermDesc],Source[[#This Row],[TermDesc]]))</f>
        <v>0.5</v>
      </c>
      <c r="AE2264">
        <v>36</v>
      </c>
      <c r="AF2264">
        <v>48</v>
      </c>
      <c r="AG2264">
        <v>75</v>
      </c>
      <c r="AH2264">
        <v>75</v>
      </c>
      <c r="AI2264">
        <v>3</v>
      </c>
      <c r="AJ2264">
        <v>3.2</v>
      </c>
      <c r="AK2264">
        <v>0</v>
      </c>
      <c r="AL22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64">
        <f>IF(AND(Source[[#This Row],[Credit_Noncredit]]="Noncredit",Source[[#This Row],[FTEF]]&gt;0),Source[[#This Row],[NC XLST FTES]]*525/(437.5*Source[[#This Row],[FTEF]]),0)</f>
        <v>0</v>
      </c>
      <c r="AN2264">
        <f>IF(Source[[#This Row],[Credit_Noncredit]]="Credit",Source[[#This Row],[Census Enrollment]],Source[[#This Row],[Noncredit Avg. Attendance]])</f>
        <v>16</v>
      </c>
    </row>
    <row r="2265" spans="1:40" x14ac:dyDescent="0.25">
      <c r="A2265" t="s">
        <v>4581</v>
      </c>
      <c r="B2265" t="s">
        <v>886</v>
      </c>
      <c r="C2265" t="s">
        <v>775</v>
      </c>
      <c r="D2265" t="s">
        <v>1669</v>
      </c>
      <c r="E2265" s="4">
        <v>33819</v>
      </c>
      <c r="F2265" s="4" t="s">
        <v>1670</v>
      </c>
      <c r="G2265" s="4">
        <v>11</v>
      </c>
      <c r="H2265" t="str">
        <f>CONCATENATE(Source[[#This Row],[Subject]],TRIM(Source[[#This Row],[Course]]))</f>
        <v>BIO11</v>
      </c>
      <c r="I2265" t="str">
        <f>VLOOKUP(Source[[#This Row],[SubjCrse]],'Courses and Categories'!$E$2:$G$1816,3,FALSE)</f>
        <v>Credit General Education</v>
      </c>
      <c r="J2265">
        <v>501</v>
      </c>
      <c r="K2265" t="s">
        <v>3965</v>
      </c>
      <c r="L2265" t="s">
        <v>87</v>
      </c>
      <c r="M2265" t="s">
        <v>1046</v>
      </c>
      <c r="N2265" t="s">
        <v>105</v>
      </c>
      <c r="O2265">
        <v>1810</v>
      </c>
      <c r="P2265">
        <v>2100</v>
      </c>
      <c r="Q2265" t="s">
        <v>1649</v>
      </c>
      <c r="R2265">
        <v>315</v>
      </c>
      <c r="S2265" t="s">
        <v>134</v>
      </c>
      <c r="T2265">
        <v>1</v>
      </c>
      <c r="U2265" s="1">
        <v>43479</v>
      </c>
      <c r="V2265" s="1">
        <v>43607</v>
      </c>
      <c r="W2265" t="s">
        <v>3984</v>
      </c>
      <c r="X2265" t="s">
        <v>1929</v>
      </c>
      <c r="Y2265">
        <v>23</v>
      </c>
      <c r="Z2265">
        <v>21</v>
      </c>
      <c r="AA2265">
        <v>24</v>
      </c>
      <c r="AB2265">
        <v>87.5</v>
      </c>
      <c r="AD2265">
        <f>IF(ISBLANK(Source[[#This Row],[CrosslistID]]),1,1/COUNTIFS(Source[CrosslistID],Source[[#This Row],[CrosslistID]],Source[TermDesc],Source[[#This Row],[TermDesc]]))</f>
        <v>1</v>
      </c>
      <c r="AG2265">
        <v>0</v>
      </c>
      <c r="AH2265">
        <v>87.5</v>
      </c>
      <c r="AI2265">
        <v>4.5999999999999996</v>
      </c>
      <c r="AJ2265">
        <v>4.5999999999999996</v>
      </c>
      <c r="AK2265">
        <v>0.37</v>
      </c>
      <c r="AL22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65">
        <f>IF(AND(Source[[#This Row],[Credit_Noncredit]]="Noncredit",Source[[#This Row],[FTEF]]&gt;0),Source[[#This Row],[NC XLST FTES]]*525/(437.5*Source[[#This Row],[FTEF]]),0)</f>
        <v>0</v>
      </c>
      <c r="AN2265">
        <f>IF(Source[[#This Row],[Credit_Noncredit]]="Credit",Source[[#This Row],[Census Enrollment]],Source[[#This Row],[Noncredit Avg. Attendance]])</f>
        <v>23</v>
      </c>
    </row>
    <row r="2266" spans="1:40" x14ac:dyDescent="0.25">
      <c r="A2266" t="s">
        <v>4581</v>
      </c>
      <c r="B2266" t="s">
        <v>886</v>
      </c>
      <c r="C2266" t="s">
        <v>775</v>
      </c>
      <c r="D2266" t="s">
        <v>1669</v>
      </c>
      <c r="E2266" s="4">
        <v>38351</v>
      </c>
      <c r="F2266" s="4" t="s">
        <v>1670</v>
      </c>
      <c r="G2266" s="4">
        <v>12</v>
      </c>
      <c r="H2266" t="str">
        <f>CONCATENATE(Source[[#This Row],[Subject]],TRIM(Source[[#This Row],[Course]]))</f>
        <v>BIO12</v>
      </c>
      <c r="I2266" t="str">
        <f>VLOOKUP(Source[[#This Row],[SubjCrse]],'Courses and Categories'!$E$2:$G$1816,3,FALSE)</f>
        <v>Credit General Education</v>
      </c>
      <c r="J2266">
        <v>831</v>
      </c>
      <c r="K2266" t="s">
        <v>5490</v>
      </c>
      <c r="L2266" t="s">
        <v>87</v>
      </c>
      <c r="M2266" t="s">
        <v>897</v>
      </c>
      <c r="N2266" t="s">
        <v>2365</v>
      </c>
      <c r="O2266" t="s">
        <v>1373</v>
      </c>
      <c r="P2266" t="s">
        <v>2369</v>
      </c>
      <c r="Q2266" t="s">
        <v>1682</v>
      </c>
      <c r="R2266">
        <v>322</v>
      </c>
      <c r="S2266" t="s">
        <v>134</v>
      </c>
      <c r="T2266">
        <v>1</v>
      </c>
      <c r="U2266" s="1">
        <v>43479</v>
      </c>
      <c r="V2266" s="1">
        <v>43607</v>
      </c>
      <c r="W2266" t="s">
        <v>4018</v>
      </c>
      <c r="X2266" t="s">
        <v>1450</v>
      </c>
      <c r="Y2266">
        <v>27</v>
      </c>
      <c r="Z2266">
        <v>26</v>
      </c>
      <c r="AA2266">
        <v>30</v>
      </c>
      <c r="AB2266">
        <v>86.666700000000006</v>
      </c>
      <c r="AD2266">
        <f>IF(ISBLANK(Source[[#This Row],[CrosslistID]]),1,1/COUNTIFS(Source[CrosslistID],Source[[#This Row],[CrosslistID]],Source[TermDesc],Source[[#This Row],[TermDesc]]))</f>
        <v>1</v>
      </c>
      <c r="AG2266">
        <v>0</v>
      </c>
      <c r="AH2266">
        <v>86.666700000000006</v>
      </c>
      <c r="AI2266">
        <v>3.4670000000000001</v>
      </c>
      <c r="AJ2266">
        <v>3.6002999999999998</v>
      </c>
      <c r="AK2266">
        <v>0.54</v>
      </c>
      <c r="AL22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66">
        <f>IF(AND(Source[[#This Row],[Credit_Noncredit]]="Noncredit",Source[[#This Row],[FTEF]]&gt;0),Source[[#This Row],[NC XLST FTES]]*525/(437.5*Source[[#This Row],[FTEF]]),0)</f>
        <v>0</v>
      </c>
      <c r="AN2266">
        <f>IF(Source[[#This Row],[Credit_Noncredit]]="Credit",Source[[#This Row],[Census Enrollment]],Source[[#This Row],[Noncredit Avg. Attendance]])</f>
        <v>27</v>
      </c>
    </row>
    <row r="2267" spans="1:40" x14ac:dyDescent="0.25">
      <c r="A2267" t="s">
        <v>4581</v>
      </c>
      <c r="B2267" t="s">
        <v>886</v>
      </c>
      <c r="C2267" t="s">
        <v>775</v>
      </c>
      <c r="D2267" t="s">
        <v>1669</v>
      </c>
      <c r="E2267" s="4">
        <v>38124</v>
      </c>
      <c r="F2267" s="4" t="s">
        <v>1670</v>
      </c>
      <c r="G2267" s="4">
        <v>19</v>
      </c>
      <c r="H2267" t="str">
        <f>CONCATENATE(Source[[#This Row],[Subject]],TRIM(Source[[#This Row],[Course]]))</f>
        <v>BIO19</v>
      </c>
      <c r="I2267" t="str">
        <f>VLOOKUP(Source[[#This Row],[SubjCrse]],'Courses and Categories'!$E$2:$G$1816,3,FALSE)</f>
        <v>Credit General Education</v>
      </c>
      <c r="J2267">
        <v>831</v>
      </c>
      <c r="K2267" t="s">
        <v>3981</v>
      </c>
      <c r="L2267" t="s">
        <v>87</v>
      </c>
      <c r="M2267" t="s">
        <v>897</v>
      </c>
      <c r="N2267" t="s">
        <v>2365</v>
      </c>
      <c r="O2267" t="s">
        <v>208</v>
      </c>
      <c r="P2267" t="s">
        <v>2227</v>
      </c>
      <c r="Q2267" t="s">
        <v>1682</v>
      </c>
      <c r="R2267">
        <v>322</v>
      </c>
      <c r="S2267" t="s">
        <v>134</v>
      </c>
      <c r="T2267">
        <v>1</v>
      </c>
      <c r="U2267" s="1">
        <v>43479</v>
      </c>
      <c r="V2267" s="1">
        <v>43607</v>
      </c>
      <c r="W2267" t="s">
        <v>3982</v>
      </c>
      <c r="X2267" t="s">
        <v>1450</v>
      </c>
      <c r="Y2267">
        <v>22</v>
      </c>
      <c r="Z2267">
        <v>18</v>
      </c>
      <c r="AA2267">
        <v>30</v>
      </c>
      <c r="AB2267">
        <v>60</v>
      </c>
      <c r="AD2267">
        <f>IF(ISBLANK(Source[[#This Row],[CrosslistID]]),1,1/COUNTIFS(Source[CrosslistID],Source[[#This Row],[CrosslistID]],Source[TermDesc],Source[[#This Row],[TermDesc]]))</f>
        <v>1</v>
      </c>
      <c r="AG2267">
        <v>0</v>
      </c>
      <c r="AH2267">
        <v>60</v>
      </c>
      <c r="AI2267">
        <v>2.8</v>
      </c>
      <c r="AJ2267">
        <v>2.9333</v>
      </c>
      <c r="AK2267">
        <v>0.37</v>
      </c>
      <c r="AL22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67">
        <f>IF(AND(Source[[#This Row],[Credit_Noncredit]]="Noncredit",Source[[#This Row],[FTEF]]&gt;0),Source[[#This Row],[NC XLST FTES]]*525/(437.5*Source[[#This Row],[FTEF]]),0)</f>
        <v>0</v>
      </c>
      <c r="AN2267">
        <f>IF(Source[[#This Row],[Credit_Noncredit]]="Credit",Source[[#This Row],[Census Enrollment]],Source[[#This Row],[Noncredit Avg. Attendance]])</f>
        <v>22</v>
      </c>
    </row>
    <row r="2268" spans="1:40" x14ac:dyDescent="0.25">
      <c r="A2268" t="s">
        <v>4581</v>
      </c>
      <c r="B2268" t="s">
        <v>886</v>
      </c>
      <c r="C2268" t="s">
        <v>775</v>
      </c>
      <c r="D2268" t="s">
        <v>1669</v>
      </c>
      <c r="E2268" s="4">
        <v>38122</v>
      </c>
      <c r="F2268" s="4" t="s">
        <v>1670</v>
      </c>
      <c r="G2268" s="4">
        <v>20</v>
      </c>
      <c r="H2268" t="str">
        <f>CONCATENATE(Source[[#This Row],[Subject]],TRIM(Source[[#This Row],[Course]]))</f>
        <v>BIO20</v>
      </c>
      <c r="I2268" t="str">
        <f>VLOOKUP(Source[[#This Row],[SubjCrse]],'Courses and Categories'!$E$2:$G$1816,3,FALSE)</f>
        <v>Credit General Education</v>
      </c>
      <c r="J2268">
        <v>1</v>
      </c>
      <c r="K2268" t="s">
        <v>3983</v>
      </c>
      <c r="L2268" t="s">
        <v>39</v>
      </c>
      <c r="M2268" t="s">
        <v>903</v>
      </c>
      <c r="N2268" t="s">
        <v>59</v>
      </c>
      <c r="O2268">
        <v>940</v>
      </c>
      <c r="P2268">
        <v>1100</v>
      </c>
      <c r="Q2268" t="s">
        <v>1649</v>
      </c>
      <c r="R2268">
        <v>303</v>
      </c>
      <c r="S2268" t="s">
        <v>134</v>
      </c>
      <c r="T2268">
        <v>1</v>
      </c>
      <c r="U2268" s="1">
        <v>43479</v>
      </c>
      <c r="V2268" s="1">
        <v>43607</v>
      </c>
      <c r="W2268" t="s">
        <v>3984</v>
      </c>
      <c r="X2268" t="s">
        <v>1929</v>
      </c>
      <c r="Y2268">
        <v>23</v>
      </c>
      <c r="Z2268">
        <v>22</v>
      </c>
      <c r="AA2268">
        <v>30</v>
      </c>
      <c r="AB2268">
        <v>73.333299999999994</v>
      </c>
      <c r="AD2268">
        <f>IF(ISBLANK(Source[[#This Row],[CrosslistID]]),1,1/COUNTIFS(Source[CrosslistID],Source[[#This Row],[CrosslistID]],Source[TermDesc],Source[[#This Row],[TermDesc]]))</f>
        <v>1</v>
      </c>
      <c r="AG2268">
        <v>0</v>
      </c>
      <c r="AH2268">
        <v>73.333299999999994</v>
      </c>
      <c r="AI2268">
        <v>2.4529999999999998</v>
      </c>
      <c r="AJ2268">
        <v>2.4529999999999998</v>
      </c>
      <c r="AK2268">
        <v>0.2</v>
      </c>
      <c r="AL22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68">
        <f>IF(AND(Source[[#This Row],[Credit_Noncredit]]="Noncredit",Source[[#This Row],[FTEF]]&gt;0),Source[[#This Row],[NC XLST FTES]]*525/(437.5*Source[[#This Row],[FTEF]]),0)</f>
        <v>0</v>
      </c>
      <c r="AN2268">
        <f>IF(Source[[#This Row],[Credit_Noncredit]]="Credit",Source[[#This Row],[Census Enrollment]],Source[[#This Row],[Noncredit Avg. Attendance]])</f>
        <v>23</v>
      </c>
    </row>
    <row r="2269" spans="1:40" x14ac:dyDescent="0.25">
      <c r="A2269" t="s">
        <v>4581</v>
      </c>
      <c r="B2269" t="s">
        <v>886</v>
      </c>
      <c r="C2269" t="s">
        <v>775</v>
      </c>
      <c r="D2269" t="s">
        <v>1669</v>
      </c>
      <c r="E2269" s="4">
        <v>38121</v>
      </c>
      <c r="F2269" s="4" t="s">
        <v>1670</v>
      </c>
      <c r="G2269" s="4">
        <v>20</v>
      </c>
      <c r="H2269" t="str">
        <f>CONCATENATE(Source[[#This Row],[Subject]],TRIM(Source[[#This Row],[Course]]))</f>
        <v>BIO20</v>
      </c>
      <c r="I2269" t="str">
        <f>VLOOKUP(Source[[#This Row],[SubjCrse]],'Courses and Categories'!$E$2:$G$1816,3,FALSE)</f>
        <v>Credit General Education</v>
      </c>
      <c r="J2269">
        <v>832</v>
      </c>
      <c r="K2269" t="s">
        <v>3983</v>
      </c>
      <c r="L2269" t="s">
        <v>87</v>
      </c>
      <c r="M2269" t="s">
        <v>897</v>
      </c>
      <c r="N2269" t="s">
        <v>42</v>
      </c>
      <c r="O2269" t="s">
        <v>42</v>
      </c>
      <c r="P2269" t="s">
        <v>42</v>
      </c>
      <c r="Q2269" t="s">
        <v>42</v>
      </c>
      <c r="S2269" t="s">
        <v>134</v>
      </c>
      <c r="T2269">
        <v>1</v>
      </c>
      <c r="U2269" s="1">
        <v>43479</v>
      </c>
      <c r="V2269" s="1">
        <v>43607</v>
      </c>
      <c r="W2269" t="s">
        <v>3984</v>
      </c>
      <c r="X2269" t="s">
        <v>1450</v>
      </c>
      <c r="Y2269">
        <v>25</v>
      </c>
      <c r="Z2269">
        <v>21</v>
      </c>
      <c r="AA2269">
        <v>30</v>
      </c>
      <c r="AB2269">
        <v>70</v>
      </c>
      <c r="AD2269">
        <f>IF(ISBLANK(Source[[#This Row],[CrosslistID]]),1,1/COUNTIFS(Source[CrosslistID],Source[[#This Row],[CrosslistID]],Source[TermDesc],Source[[#This Row],[TermDesc]]))</f>
        <v>1</v>
      </c>
      <c r="AG2269">
        <v>0</v>
      </c>
      <c r="AH2269">
        <v>70</v>
      </c>
      <c r="AI2269">
        <v>2.5</v>
      </c>
      <c r="AJ2269">
        <v>2.5</v>
      </c>
      <c r="AK2269">
        <v>0.2</v>
      </c>
      <c r="AL22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69">
        <f>IF(AND(Source[[#This Row],[Credit_Noncredit]]="Noncredit",Source[[#This Row],[FTEF]]&gt;0),Source[[#This Row],[NC XLST FTES]]*525/(437.5*Source[[#This Row],[FTEF]]),0)</f>
        <v>0</v>
      </c>
      <c r="AN2269">
        <f>IF(Source[[#This Row],[Credit_Noncredit]]="Credit",Source[[#This Row],[Census Enrollment]],Source[[#This Row],[Noncredit Avg. Attendance]])</f>
        <v>25</v>
      </c>
    </row>
    <row r="2270" spans="1:40" x14ac:dyDescent="0.25">
      <c r="A2270" t="s">
        <v>4581</v>
      </c>
      <c r="B2270" t="s">
        <v>886</v>
      </c>
      <c r="C2270" t="s">
        <v>775</v>
      </c>
      <c r="D2270" t="s">
        <v>1669</v>
      </c>
      <c r="E2270" s="4">
        <v>37919</v>
      </c>
      <c r="F2270" s="4" t="s">
        <v>1670</v>
      </c>
      <c r="G2270" s="4" t="s">
        <v>2552</v>
      </c>
      <c r="H2270" t="str">
        <f>CONCATENATE(Source[[#This Row],[Subject]],TRIM(Source[[#This Row],[Course]]))</f>
        <v>BIO21B</v>
      </c>
      <c r="I2270" t="str">
        <f>VLOOKUP(Source[[#This Row],[SubjCrse]],'Courses and Categories'!$E$2:$G$1816,3,FALSE)</f>
        <v>Credit Other</v>
      </c>
      <c r="J2270">
        <v>501</v>
      </c>
      <c r="K2270" t="s">
        <v>5491</v>
      </c>
      <c r="L2270" t="s">
        <v>87</v>
      </c>
      <c r="M2270" t="s">
        <v>903</v>
      </c>
      <c r="N2270" t="s">
        <v>5492</v>
      </c>
      <c r="O2270" t="s">
        <v>5493</v>
      </c>
      <c r="P2270" t="s">
        <v>5494</v>
      </c>
      <c r="Q2270" t="s">
        <v>5495</v>
      </c>
      <c r="R2270">
        <v>307</v>
      </c>
      <c r="S2270" t="s">
        <v>134</v>
      </c>
      <c r="T2270" t="s">
        <v>44</v>
      </c>
      <c r="U2270" s="1">
        <v>43558</v>
      </c>
      <c r="V2270" s="1">
        <v>43590</v>
      </c>
      <c r="W2270" t="s">
        <v>3990</v>
      </c>
      <c r="X2270" t="s">
        <v>46</v>
      </c>
      <c r="Y2270">
        <v>23</v>
      </c>
      <c r="Z2270">
        <v>18</v>
      </c>
      <c r="AA2270">
        <v>24</v>
      </c>
      <c r="AB2270">
        <v>75</v>
      </c>
      <c r="AD2270">
        <f>IF(ISBLANK(Source[[#This Row],[CrosslistID]]),1,1/COUNTIFS(Source[CrosslistID],Source[[#This Row],[CrosslistID]],Source[TermDesc],Source[[#This Row],[TermDesc]]))</f>
        <v>1</v>
      </c>
      <c r="AG2270">
        <v>0</v>
      </c>
      <c r="AH2270">
        <v>75</v>
      </c>
      <c r="AI2270">
        <v>0.373</v>
      </c>
      <c r="AJ2270">
        <v>0.40629999999999999</v>
      </c>
      <c r="AK2270">
        <v>6.6699999999999995E-2</v>
      </c>
      <c r="AL22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70">
        <f>IF(AND(Source[[#This Row],[Credit_Noncredit]]="Noncredit",Source[[#This Row],[FTEF]]&gt;0),Source[[#This Row],[NC XLST FTES]]*525/(437.5*Source[[#This Row],[FTEF]]),0)</f>
        <v>0</v>
      </c>
      <c r="AN2270">
        <f>IF(Source[[#This Row],[Credit_Noncredit]]="Credit",Source[[#This Row],[Census Enrollment]],Source[[#This Row],[Noncredit Avg. Attendance]])</f>
        <v>23</v>
      </c>
    </row>
    <row r="2271" spans="1:40" x14ac:dyDescent="0.25">
      <c r="A2271" t="s">
        <v>4581</v>
      </c>
      <c r="B2271" t="s">
        <v>886</v>
      </c>
      <c r="C2271" t="s">
        <v>775</v>
      </c>
      <c r="D2271" t="s">
        <v>1669</v>
      </c>
      <c r="E2271" s="4">
        <v>37918</v>
      </c>
      <c r="F2271" s="4" t="s">
        <v>1670</v>
      </c>
      <c r="G2271" s="4" t="s">
        <v>5496</v>
      </c>
      <c r="H2271" t="str">
        <f>CONCATENATE(Source[[#This Row],[Subject]],TRIM(Source[[#This Row],[Course]]))</f>
        <v>BIO21E</v>
      </c>
      <c r="I2271" t="str">
        <f>VLOOKUP(Source[[#This Row],[SubjCrse]],'Courses and Categories'!$E$2:$G$1816,3,FALSE)</f>
        <v>Credit Other</v>
      </c>
      <c r="J2271">
        <v>501</v>
      </c>
      <c r="K2271" t="s">
        <v>5497</v>
      </c>
      <c r="L2271" t="s">
        <v>87</v>
      </c>
      <c r="M2271" t="s">
        <v>903</v>
      </c>
      <c r="N2271" t="s">
        <v>2123</v>
      </c>
      <c r="O2271" t="s">
        <v>2196</v>
      </c>
      <c r="P2271" t="s">
        <v>2197</v>
      </c>
      <c r="Q2271" t="s">
        <v>1682</v>
      </c>
      <c r="R2271">
        <v>303</v>
      </c>
      <c r="S2271" t="s">
        <v>134</v>
      </c>
      <c r="T2271" t="s">
        <v>44</v>
      </c>
      <c r="U2271" s="1">
        <v>43543</v>
      </c>
      <c r="V2271" s="1">
        <v>43569</v>
      </c>
      <c r="W2271" t="s">
        <v>4004</v>
      </c>
      <c r="X2271" t="s">
        <v>46</v>
      </c>
      <c r="Y2271">
        <v>31</v>
      </c>
      <c r="Z2271">
        <v>27</v>
      </c>
      <c r="AA2271">
        <v>36</v>
      </c>
      <c r="AB2271">
        <v>75</v>
      </c>
      <c r="AD2271">
        <f>IF(ISBLANK(Source[[#This Row],[CrosslistID]]),1,1/COUNTIFS(Source[CrosslistID],Source[[#This Row],[CrosslistID]],Source[TermDesc],Source[[#This Row],[TermDesc]]))</f>
        <v>1</v>
      </c>
      <c r="AG2271">
        <v>0</v>
      </c>
      <c r="AH2271">
        <v>75</v>
      </c>
      <c r="AI2271">
        <v>0.45</v>
      </c>
      <c r="AJ2271">
        <v>0.45</v>
      </c>
      <c r="AK2271">
        <v>6.6699999999999995E-2</v>
      </c>
      <c r="AL22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71">
        <f>IF(AND(Source[[#This Row],[Credit_Noncredit]]="Noncredit",Source[[#This Row],[FTEF]]&gt;0),Source[[#This Row],[NC XLST FTES]]*525/(437.5*Source[[#This Row],[FTEF]]),0)</f>
        <v>0</v>
      </c>
      <c r="AN2271">
        <f>IF(Source[[#This Row],[Credit_Noncredit]]="Credit",Source[[#This Row],[Census Enrollment]],Source[[#This Row],[Noncredit Avg. Attendance]])</f>
        <v>31</v>
      </c>
    </row>
    <row r="2272" spans="1:40" x14ac:dyDescent="0.25">
      <c r="A2272" t="s">
        <v>4581</v>
      </c>
      <c r="B2272" t="s">
        <v>886</v>
      </c>
      <c r="C2272" t="s">
        <v>775</v>
      </c>
      <c r="D2272" t="s">
        <v>1669</v>
      </c>
      <c r="E2272" s="4">
        <v>38467</v>
      </c>
      <c r="F2272" s="4" t="s">
        <v>1670</v>
      </c>
      <c r="G2272" s="4" t="s">
        <v>5498</v>
      </c>
      <c r="H2272" t="str">
        <f>CONCATENATE(Source[[#This Row],[Subject]],TRIM(Source[[#This Row],[Course]]))</f>
        <v>BIO21J</v>
      </c>
      <c r="I2272" t="str">
        <f>VLOOKUP(Source[[#This Row],[SubjCrse]],'Courses and Categories'!$E$2:$G$1816,3,FALSE)</f>
        <v>Credit Other</v>
      </c>
      <c r="J2272">
        <v>501</v>
      </c>
      <c r="K2272" t="s">
        <v>5499</v>
      </c>
      <c r="L2272" t="s">
        <v>87</v>
      </c>
      <c r="M2272" t="s">
        <v>903</v>
      </c>
      <c r="N2272" t="s">
        <v>2120</v>
      </c>
      <c r="O2272" t="s">
        <v>3011</v>
      </c>
      <c r="P2272" t="s">
        <v>3012</v>
      </c>
      <c r="Q2272" t="s">
        <v>1682</v>
      </c>
      <c r="R2272">
        <v>309</v>
      </c>
      <c r="S2272" t="s">
        <v>134</v>
      </c>
      <c r="T2272" t="s">
        <v>44</v>
      </c>
      <c r="U2272" s="1">
        <v>43542</v>
      </c>
      <c r="V2272" s="1">
        <v>43575</v>
      </c>
      <c r="W2272" t="s">
        <v>3982</v>
      </c>
      <c r="X2272" t="s">
        <v>46</v>
      </c>
      <c r="Y2272">
        <v>34</v>
      </c>
      <c r="Z2272">
        <v>21</v>
      </c>
      <c r="AA2272">
        <v>36</v>
      </c>
      <c r="AB2272">
        <v>58.333300000000001</v>
      </c>
      <c r="AD2272">
        <f>IF(ISBLANK(Source[[#This Row],[CrosslistID]]),1,1/COUNTIFS(Source[CrosslistID],Source[[#This Row],[CrosslistID]],Source[TermDesc],Source[[#This Row],[TermDesc]]))</f>
        <v>1</v>
      </c>
      <c r="AG2272">
        <v>0</v>
      </c>
      <c r="AH2272">
        <v>58.333300000000001</v>
      </c>
      <c r="AI2272">
        <v>0.72</v>
      </c>
      <c r="AJ2272">
        <v>0.72</v>
      </c>
      <c r="AK2272">
        <v>0.13719999999999999</v>
      </c>
      <c r="AL22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72">
        <f>IF(AND(Source[[#This Row],[Credit_Noncredit]]="Noncredit",Source[[#This Row],[FTEF]]&gt;0),Source[[#This Row],[NC XLST FTES]]*525/(437.5*Source[[#This Row],[FTEF]]),0)</f>
        <v>0</v>
      </c>
      <c r="AN2272">
        <f>IF(Source[[#This Row],[Credit_Noncredit]]="Credit",Source[[#This Row],[Census Enrollment]],Source[[#This Row],[Noncredit Avg. Attendance]])</f>
        <v>34</v>
      </c>
    </row>
    <row r="2273" spans="1:40" x14ac:dyDescent="0.25">
      <c r="A2273" t="s">
        <v>4581</v>
      </c>
      <c r="B2273" t="s">
        <v>886</v>
      </c>
      <c r="C2273" t="s">
        <v>775</v>
      </c>
      <c r="D2273" t="s">
        <v>1669</v>
      </c>
      <c r="E2273" s="4">
        <v>32581</v>
      </c>
      <c r="F2273" s="4" t="s">
        <v>1670</v>
      </c>
      <c r="G2273" s="4">
        <v>31</v>
      </c>
      <c r="H2273" t="str">
        <f>CONCATENATE(Source[[#This Row],[Subject]],TRIM(Source[[#This Row],[Course]]))</f>
        <v>BIO31</v>
      </c>
      <c r="I2273" t="str">
        <f>VLOOKUP(Source[[#This Row],[SubjCrse]],'Courses and Categories'!$E$2:$G$1816,3,FALSE)</f>
        <v>Credit General Education</v>
      </c>
      <c r="J2273">
        <v>1</v>
      </c>
      <c r="K2273" t="s">
        <v>3991</v>
      </c>
      <c r="L2273" t="s">
        <v>39</v>
      </c>
      <c r="M2273" t="s">
        <v>903</v>
      </c>
      <c r="N2273" t="s">
        <v>59</v>
      </c>
      <c r="O2273">
        <v>1310</v>
      </c>
      <c r="P2273">
        <v>1425</v>
      </c>
      <c r="Q2273" t="s">
        <v>1649</v>
      </c>
      <c r="R2273">
        <v>302</v>
      </c>
      <c r="S2273" t="s">
        <v>134</v>
      </c>
      <c r="T2273">
        <v>1</v>
      </c>
      <c r="U2273" s="1">
        <v>43479</v>
      </c>
      <c r="V2273" s="1">
        <v>43607</v>
      </c>
      <c r="W2273" t="s">
        <v>3992</v>
      </c>
      <c r="X2273" t="s">
        <v>1929</v>
      </c>
      <c r="Y2273">
        <v>19</v>
      </c>
      <c r="Z2273">
        <v>16</v>
      </c>
      <c r="AA2273">
        <v>49</v>
      </c>
      <c r="AB2273">
        <v>32.653100000000002</v>
      </c>
      <c r="AC2273" t="s">
        <v>4429</v>
      </c>
      <c r="AD2273">
        <f>IF(ISBLANK(Source[[#This Row],[CrosslistID]]),1,1/COUNTIFS(Source[CrosslistID],Source[[#This Row],[CrosslistID]],Source[TermDesc],Source[[#This Row],[TermDesc]]))</f>
        <v>0.33333333333333331</v>
      </c>
      <c r="AE2273">
        <v>42</v>
      </c>
      <c r="AF2273">
        <v>49</v>
      </c>
      <c r="AG2273">
        <v>85.714299999999994</v>
      </c>
      <c r="AH2273">
        <v>85.714299999999994</v>
      </c>
      <c r="AI2273">
        <v>1.9</v>
      </c>
      <c r="AJ2273">
        <v>1.9</v>
      </c>
      <c r="AK2273">
        <v>0.2</v>
      </c>
      <c r="AL22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73">
        <f>IF(AND(Source[[#This Row],[Credit_Noncredit]]="Noncredit",Source[[#This Row],[FTEF]]&gt;0),Source[[#This Row],[NC XLST FTES]]*525/(437.5*Source[[#This Row],[FTEF]]),0)</f>
        <v>0</v>
      </c>
      <c r="AN2273">
        <f>IF(Source[[#This Row],[Credit_Noncredit]]="Credit",Source[[#This Row],[Census Enrollment]],Source[[#This Row],[Noncredit Avg. Attendance]])</f>
        <v>19</v>
      </c>
    </row>
    <row r="2274" spans="1:40" x14ac:dyDescent="0.25">
      <c r="A2274" t="s">
        <v>4581</v>
      </c>
      <c r="B2274" t="s">
        <v>886</v>
      </c>
      <c r="C2274" t="s">
        <v>775</v>
      </c>
      <c r="D2274" t="s">
        <v>1669</v>
      </c>
      <c r="E2274" s="4">
        <v>38448</v>
      </c>
      <c r="F2274" s="4" t="s">
        <v>1670</v>
      </c>
      <c r="G2274" s="4">
        <v>31</v>
      </c>
      <c r="H2274" t="str">
        <f>CONCATENATE(Source[[#This Row],[Subject]],TRIM(Source[[#This Row],[Course]]))</f>
        <v>BIO31</v>
      </c>
      <c r="I2274" t="str">
        <f>VLOOKUP(Source[[#This Row],[SubjCrse]],'Courses and Categories'!$E$2:$G$1816,3,FALSE)</f>
        <v>Credit General Education</v>
      </c>
      <c r="J2274">
        <v>2</v>
      </c>
      <c r="K2274" t="s">
        <v>3991</v>
      </c>
      <c r="L2274" t="s">
        <v>39</v>
      </c>
      <c r="M2274" t="s">
        <v>903</v>
      </c>
      <c r="N2274" t="s">
        <v>59</v>
      </c>
      <c r="O2274">
        <v>940</v>
      </c>
      <c r="P2274">
        <v>1055</v>
      </c>
      <c r="Q2274" t="s">
        <v>1649</v>
      </c>
      <c r="R2274">
        <v>302</v>
      </c>
      <c r="S2274" t="s">
        <v>134</v>
      </c>
      <c r="T2274">
        <v>1</v>
      </c>
      <c r="U2274" s="1">
        <v>43479</v>
      </c>
      <c r="V2274" s="1">
        <v>43607</v>
      </c>
      <c r="W2274" t="s">
        <v>3992</v>
      </c>
      <c r="X2274" t="s">
        <v>1929</v>
      </c>
      <c r="Y2274">
        <v>14</v>
      </c>
      <c r="Z2274">
        <v>12</v>
      </c>
      <c r="AA2274">
        <v>49</v>
      </c>
      <c r="AB2274">
        <v>24.489799999999999</v>
      </c>
      <c r="AC2274" t="s">
        <v>1982</v>
      </c>
      <c r="AD2274">
        <f>IF(ISBLANK(Source[[#This Row],[CrosslistID]]),1,1/COUNTIFS(Source[CrosslistID],Source[[#This Row],[CrosslistID]],Source[TermDesc],Source[[#This Row],[TermDesc]]))</f>
        <v>0.33333333333333331</v>
      </c>
      <c r="AE2274">
        <v>45</v>
      </c>
      <c r="AF2274">
        <v>49</v>
      </c>
      <c r="AG2274">
        <v>91.836699999999993</v>
      </c>
      <c r="AH2274">
        <v>91.836699999999993</v>
      </c>
      <c r="AI2274">
        <v>1.4</v>
      </c>
      <c r="AJ2274">
        <v>1.4</v>
      </c>
      <c r="AK2274">
        <v>0</v>
      </c>
      <c r="AL22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74">
        <f>IF(AND(Source[[#This Row],[Credit_Noncredit]]="Noncredit",Source[[#This Row],[FTEF]]&gt;0),Source[[#This Row],[NC XLST FTES]]*525/(437.5*Source[[#This Row],[FTEF]]),0)</f>
        <v>0</v>
      </c>
      <c r="AN2274">
        <f>IF(Source[[#This Row],[Credit_Noncredit]]="Credit",Source[[#This Row],[Census Enrollment]],Source[[#This Row],[Noncredit Avg. Attendance]])</f>
        <v>14</v>
      </c>
    </row>
    <row r="2275" spans="1:40" x14ac:dyDescent="0.25">
      <c r="A2275" t="s">
        <v>4581</v>
      </c>
      <c r="B2275" t="s">
        <v>886</v>
      </c>
      <c r="C2275" t="s">
        <v>775</v>
      </c>
      <c r="D2275" t="s">
        <v>1669</v>
      </c>
      <c r="E2275" s="4">
        <v>39227</v>
      </c>
      <c r="F2275" s="4" t="s">
        <v>1670</v>
      </c>
      <c r="G2275" s="4" t="s">
        <v>3995</v>
      </c>
      <c r="H2275" t="str">
        <f>CONCATENATE(Source[[#This Row],[Subject]],TRIM(Source[[#This Row],[Course]]))</f>
        <v>BIO31L</v>
      </c>
      <c r="I2275" t="str">
        <f>VLOOKUP(Source[[#This Row],[SubjCrse]],'Courses and Categories'!$E$2:$G$1816,3,FALSE)</f>
        <v>Credit General Education</v>
      </c>
      <c r="J2275">
        <v>1</v>
      </c>
      <c r="K2275" t="s">
        <v>3996</v>
      </c>
      <c r="L2275" t="s">
        <v>39</v>
      </c>
      <c r="M2275" t="s">
        <v>1063</v>
      </c>
      <c r="N2275" t="s">
        <v>91</v>
      </c>
      <c r="O2275">
        <v>910</v>
      </c>
      <c r="P2275">
        <v>1200</v>
      </c>
      <c r="Q2275" t="s">
        <v>1649</v>
      </c>
      <c r="R2275">
        <v>322</v>
      </c>
      <c r="S2275" t="s">
        <v>134</v>
      </c>
      <c r="T2275">
        <v>1</v>
      </c>
      <c r="U2275" s="1">
        <v>43479</v>
      </c>
      <c r="V2275" s="1">
        <v>43607</v>
      </c>
      <c r="W2275" t="s">
        <v>3992</v>
      </c>
      <c r="X2275" t="s">
        <v>1929</v>
      </c>
      <c r="Y2275">
        <v>8</v>
      </c>
      <c r="Z2275">
        <v>5</v>
      </c>
      <c r="AA2275">
        <v>24</v>
      </c>
      <c r="AB2275">
        <v>20.833300000000001</v>
      </c>
      <c r="AC2275" t="s">
        <v>4041</v>
      </c>
      <c r="AD2275">
        <f>IF(ISBLANK(Source[[#This Row],[CrosslistID]]),1,1/COUNTIFS(Source[CrosslistID],Source[[#This Row],[CrosslistID]],Source[TermDesc],Source[[#This Row],[TermDesc]]))</f>
        <v>0.33333333333333331</v>
      </c>
      <c r="AE2275">
        <v>21</v>
      </c>
      <c r="AF2275">
        <v>25</v>
      </c>
      <c r="AG2275">
        <v>84</v>
      </c>
      <c r="AH2275">
        <v>84</v>
      </c>
      <c r="AI2275">
        <v>0.8</v>
      </c>
      <c r="AJ2275">
        <v>0.8</v>
      </c>
      <c r="AK2275">
        <v>0.17</v>
      </c>
      <c r="AL22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75">
        <f>IF(AND(Source[[#This Row],[Credit_Noncredit]]="Noncredit",Source[[#This Row],[FTEF]]&gt;0),Source[[#This Row],[NC XLST FTES]]*525/(437.5*Source[[#This Row],[FTEF]]),0)</f>
        <v>0</v>
      </c>
      <c r="AN2275">
        <f>IF(Source[[#This Row],[Credit_Noncredit]]="Credit",Source[[#This Row],[Census Enrollment]],Source[[#This Row],[Noncredit Avg. Attendance]])</f>
        <v>8</v>
      </c>
    </row>
    <row r="2276" spans="1:40" x14ac:dyDescent="0.25">
      <c r="A2276" t="s">
        <v>4581</v>
      </c>
      <c r="B2276" t="s">
        <v>886</v>
      </c>
      <c r="C2276" t="s">
        <v>775</v>
      </c>
      <c r="D2276" t="s">
        <v>1669</v>
      </c>
      <c r="E2276" s="4">
        <v>37761</v>
      </c>
      <c r="F2276" s="4" t="s">
        <v>1670</v>
      </c>
      <c r="G2276" s="4">
        <v>32</v>
      </c>
      <c r="H2276" t="str">
        <f>CONCATENATE(Source[[#This Row],[Subject]],TRIM(Source[[#This Row],[Course]]))</f>
        <v>BIO32</v>
      </c>
      <c r="I2276" t="str">
        <f>VLOOKUP(Source[[#This Row],[SubjCrse]],'Courses and Categories'!$E$2:$G$1816,3,FALSE)</f>
        <v>Credit General Education</v>
      </c>
      <c r="J2276">
        <v>1</v>
      </c>
      <c r="K2276" t="s">
        <v>5500</v>
      </c>
      <c r="L2276" t="s">
        <v>87</v>
      </c>
      <c r="M2276" t="s">
        <v>903</v>
      </c>
      <c r="N2276" t="s">
        <v>815</v>
      </c>
      <c r="O2276" t="s">
        <v>4377</v>
      </c>
      <c r="P2276" t="s">
        <v>5501</v>
      </c>
      <c r="Q2276" t="s">
        <v>1693</v>
      </c>
      <c r="R2276" t="s">
        <v>5502</v>
      </c>
      <c r="S2276" t="s">
        <v>134</v>
      </c>
      <c r="T2276">
        <v>1</v>
      </c>
      <c r="U2276" s="1">
        <v>43479</v>
      </c>
      <c r="V2276" s="1">
        <v>43607</v>
      </c>
      <c r="W2276" t="s">
        <v>5503</v>
      </c>
      <c r="X2276" t="s">
        <v>1929</v>
      </c>
      <c r="Y2276">
        <v>26</v>
      </c>
      <c r="Z2276">
        <v>22</v>
      </c>
      <c r="AA2276">
        <v>30</v>
      </c>
      <c r="AB2276">
        <v>73.333299999999994</v>
      </c>
      <c r="AD2276">
        <f>IF(ISBLANK(Source[[#This Row],[CrosslistID]]),1,1/COUNTIFS(Source[CrosslistID],Source[[#This Row],[CrosslistID]],Source[TermDesc],Source[[#This Row],[TermDesc]]))</f>
        <v>1</v>
      </c>
      <c r="AG2276">
        <v>0</v>
      </c>
      <c r="AH2276">
        <v>73.333299999999994</v>
      </c>
      <c r="AI2276">
        <v>2.6</v>
      </c>
      <c r="AJ2276">
        <v>2.6</v>
      </c>
      <c r="AK2276">
        <v>0.2</v>
      </c>
      <c r="AL22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76">
        <f>IF(AND(Source[[#This Row],[Credit_Noncredit]]="Noncredit",Source[[#This Row],[FTEF]]&gt;0),Source[[#This Row],[NC XLST FTES]]*525/(437.5*Source[[#This Row],[FTEF]]),0)</f>
        <v>0</v>
      </c>
      <c r="AN2276">
        <f>IF(Source[[#This Row],[Credit_Noncredit]]="Credit",Source[[#This Row],[Census Enrollment]],Source[[#This Row],[Noncredit Avg. Attendance]])</f>
        <v>26</v>
      </c>
    </row>
    <row r="2277" spans="1:40" x14ac:dyDescent="0.25">
      <c r="A2277" t="s">
        <v>4581</v>
      </c>
      <c r="B2277" t="s">
        <v>886</v>
      </c>
      <c r="C2277" t="s">
        <v>775</v>
      </c>
      <c r="D2277" t="s">
        <v>1669</v>
      </c>
      <c r="E2277" s="4">
        <v>37762</v>
      </c>
      <c r="F2277" s="4" t="s">
        <v>1670</v>
      </c>
      <c r="G2277" s="4" t="s">
        <v>5504</v>
      </c>
      <c r="H2277" t="str">
        <f>CONCATENATE(Source[[#This Row],[Subject]],TRIM(Source[[#This Row],[Course]]))</f>
        <v>BIO32L</v>
      </c>
      <c r="I2277" t="str">
        <f>VLOOKUP(Source[[#This Row],[SubjCrse]],'Courses and Categories'!$E$2:$G$1816,3,FALSE)</f>
        <v>Credit General Education</v>
      </c>
      <c r="J2277">
        <v>1</v>
      </c>
      <c r="K2277" t="s">
        <v>5505</v>
      </c>
      <c r="L2277" t="s">
        <v>87</v>
      </c>
      <c r="M2277" t="s">
        <v>1063</v>
      </c>
      <c r="N2277" t="s">
        <v>826</v>
      </c>
      <c r="O2277" t="s">
        <v>4377</v>
      </c>
      <c r="P2277" t="s">
        <v>5501</v>
      </c>
      <c r="Q2277" t="s">
        <v>1693</v>
      </c>
      <c r="R2277" t="s">
        <v>5502</v>
      </c>
      <c r="S2277" t="s">
        <v>134</v>
      </c>
      <c r="T2277">
        <v>1</v>
      </c>
      <c r="U2277" s="1">
        <v>43479</v>
      </c>
      <c r="V2277" s="1">
        <v>43607</v>
      </c>
      <c r="W2277" t="s">
        <v>5503</v>
      </c>
      <c r="X2277" t="s">
        <v>1929</v>
      </c>
      <c r="Y2277">
        <v>19</v>
      </c>
      <c r="Z2277">
        <v>14</v>
      </c>
      <c r="AA2277">
        <v>30</v>
      </c>
      <c r="AB2277">
        <v>46.666699999999999</v>
      </c>
      <c r="AD2277">
        <f>IF(ISBLANK(Source[[#This Row],[CrosslistID]]),1,1/COUNTIFS(Source[CrosslistID],Source[[#This Row],[CrosslistID]],Source[TermDesc],Source[[#This Row],[TermDesc]]))</f>
        <v>1</v>
      </c>
      <c r="AG2277">
        <v>0</v>
      </c>
      <c r="AH2277">
        <v>46.666699999999999</v>
      </c>
      <c r="AI2277">
        <v>1.9</v>
      </c>
      <c r="AJ2277">
        <v>1.9</v>
      </c>
      <c r="AK2277">
        <v>0.17</v>
      </c>
      <c r="AL22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77">
        <f>IF(AND(Source[[#This Row],[Credit_Noncredit]]="Noncredit",Source[[#This Row],[FTEF]]&gt;0),Source[[#This Row],[NC XLST FTES]]*525/(437.5*Source[[#This Row],[FTEF]]),0)</f>
        <v>0</v>
      </c>
      <c r="AN2277">
        <f>IF(Source[[#This Row],[Credit_Noncredit]]="Credit",Source[[#This Row],[Census Enrollment]],Source[[#This Row],[Noncredit Avg. Attendance]])</f>
        <v>19</v>
      </c>
    </row>
    <row r="2278" spans="1:40" x14ac:dyDescent="0.25">
      <c r="A2278" t="s">
        <v>4581</v>
      </c>
      <c r="B2278" t="s">
        <v>886</v>
      </c>
      <c r="C2278" t="s">
        <v>775</v>
      </c>
      <c r="D2278" t="s">
        <v>1669</v>
      </c>
      <c r="E2278" s="4">
        <v>31937</v>
      </c>
      <c r="F2278" s="4" t="s">
        <v>1670</v>
      </c>
      <c r="G2278" s="4">
        <v>40</v>
      </c>
      <c r="H2278" t="str">
        <f>CONCATENATE(Source[[#This Row],[Subject]],TRIM(Source[[#This Row],[Course]]))</f>
        <v>BIO40</v>
      </c>
      <c r="I2278" t="str">
        <f>VLOOKUP(Source[[#This Row],[SubjCrse]],'Courses and Categories'!$E$2:$G$1816,3,FALSE)</f>
        <v>Credit General Education</v>
      </c>
      <c r="J2278">
        <v>501</v>
      </c>
      <c r="K2278" t="s">
        <v>5506</v>
      </c>
      <c r="L2278" t="s">
        <v>87</v>
      </c>
      <c r="M2278" t="s">
        <v>903</v>
      </c>
      <c r="N2278" t="s">
        <v>50</v>
      </c>
      <c r="O2278">
        <v>1840</v>
      </c>
      <c r="P2278">
        <v>2130</v>
      </c>
      <c r="Q2278" t="s">
        <v>1649</v>
      </c>
      <c r="R2278">
        <v>303</v>
      </c>
      <c r="S2278" t="s">
        <v>134</v>
      </c>
      <c r="T2278">
        <v>1</v>
      </c>
      <c r="U2278" s="1">
        <v>43479</v>
      </c>
      <c r="V2278" s="1">
        <v>43607</v>
      </c>
      <c r="W2278" t="s">
        <v>3953</v>
      </c>
      <c r="X2278" t="s">
        <v>1929</v>
      </c>
      <c r="Y2278">
        <v>14</v>
      </c>
      <c r="Z2278">
        <v>12</v>
      </c>
      <c r="AA2278">
        <v>49</v>
      </c>
      <c r="AB2278">
        <v>24.489799999999999</v>
      </c>
      <c r="AD2278">
        <f>IF(ISBLANK(Source[[#This Row],[CrosslistID]]),1,1/COUNTIFS(Source[CrosslistID],Source[[#This Row],[CrosslistID]],Source[TermDesc],Source[[#This Row],[TermDesc]]))</f>
        <v>1</v>
      </c>
      <c r="AG2278">
        <v>0</v>
      </c>
      <c r="AH2278">
        <v>24.489799999999999</v>
      </c>
      <c r="AI2278">
        <v>1.4</v>
      </c>
      <c r="AJ2278">
        <v>1.4</v>
      </c>
      <c r="AK2278">
        <v>0.2</v>
      </c>
      <c r="AL22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78">
        <f>IF(AND(Source[[#This Row],[Credit_Noncredit]]="Noncredit",Source[[#This Row],[FTEF]]&gt;0),Source[[#This Row],[NC XLST FTES]]*525/(437.5*Source[[#This Row],[FTEF]]),0)</f>
        <v>0</v>
      </c>
      <c r="AN2278">
        <f>IF(Source[[#This Row],[Credit_Noncredit]]="Credit",Source[[#This Row],[Census Enrollment]],Source[[#This Row],[Noncredit Avg. Attendance]])</f>
        <v>14</v>
      </c>
    </row>
    <row r="2279" spans="1:40" x14ac:dyDescent="0.25">
      <c r="A2279" t="s">
        <v>4581</v>
      </c>
      <c r="B2279" t="s">
        <v>886</v>
      </c>
      <c r="C2279" t="s">
        <v>775</v>
      </c>
      <c r="D2279" t="s">
        <v>1669</v>
      </c>
      <c r="E2279" s="4">
        <v>38790</v>
      </c>
      <c r="F2279" s="4" t="s">
        <v>1670</v>
      </c>
      <c r="G2279" s="4">
        <v>51</v>
      </c>
      <c r="H2279" t="str">
        <f>CONCATENATE(Source[[#This Row],[Subject]],TRIM(Source[[#This Row],[Course]]))</f>
        <v>BIO51</v>
      </c>
      <c r="I2279" t="str">
        <f>VLOOKUP(Source[[#This Row],[SubjCrse]],'Courses and Categories'!$E$2:$G$1816,3,FALSE)</f>
        <v>Credit General Education</v>
      </c>
      <c r="J2279">
        <v>1</v>
      </c>
      <c r="K2279" t="s">
        <v>5507</v>
      </c>
      <c r="L2279" t="s">
        <v>39</v>
      </c>
      <c r="M2279" t="s">
        <v>903</v>
      </c>
      <c r="N2279" t="s">
        <v>59</v>
      </c>
      <c r="O2279">
        <v>1110</v>
      </c>
      <c r="P2279">
        <v>1225</v>
      </c>
      <c r="Q2279" t="s">
        <v>1649</v>
      </c>
      <c r="R2279">
        <v>310</v>
      </c>
      <c r="S2279" t="s">
        <v>134</v>
      </c>
      <c r="T2279">
        <v>1</v>
      </c>
      <c r="U2279" s="1">
        <v>43479</v>
      </c>
      <c r="V2279" s="1">
        <v>43607</v>
      </c>
      <c r="W2279" t="s">
        <v>3950</v>
      </c>
      <c r="X2279" t="s">
        <v>1929</v>
      </c>
      <c r="Y2279">
        <v>13</v>
      </c>
      <c r="Z2279">
        <v>11</v>
      </c>
      <c r="AA2279">
        <v>30</v>
      </c>
      <c r="AB2279">
        <v>36.666699999999999</v>
      </c>
      <c r="AD2279">
        <f>IF(ISBLANK(Source[[#This Row],[CrosslistID]]),1,1/COUNTIFS(Source[CrosslistID],Source[[#This Row],[CrosslistID]],Source[TermDesc],Source[[#This Row],[TermDesc]]))</f>
        <v>1</v>
      </c>
      <c r="AG2279">
        <v>0</v>
      </c>
      <c r="AH2279">
        <v>36.666699999999999</v>
      </c>
      <c r="AI2279">
        <v>1.2</v>
      </c>
      <c r="AJ2279">
        <v>1.3</v>
      </c>
      <c r="AK2279">
        <v>0.2</v>
      </c>
      <c r="AL22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79">
        <f>IF(AND(Source[[#This Row],[Credit_Noncredit]]="Noncredit",Source[[#This Row],[FTEF]]&gt;0),Source[[#This Row],[NC XLST FTES]]*525/(437.5*Source[[#This Row],[FTEF]]),0)</f>
        <v>0</v>
      </c>
      <c r="AN2279">
        <f>IF(Source[[#This Row],[Credit_Noncredit]]="Credit",Source[[#This Row],[Census Enrollment]],Source[[#This Row],[Noncredit Avg. Attendance]])</f>
        <v>13</v>
      </c>
    </row>
    <row r="2280" spans="1:40" x14ac:dyDescent="0.25">
      <c r="A2280" t="s">
        <v>4581</v>
      </c>
      <c r="B2280" t="s">
        <v>886</v>
      </c>
      <c r="C2280" t="s">
        <v>775</v>
      </c>
      <c r="D2280" t="s">
        <v>1669</v>
      </c>
      <c r="E2280" s="4">
        <v>30908</v>
      </c>
      <c r="F2280" s="4" t="s">
        <v>1670</v>
      </c>
      <c r="G2280" s="4">
        <v>91</v>
      </c>
      <c r="H2280" t="str">
        <f>CONCATENATE(Source[[#This Row],[Subject]],TRIM(Source[[#This Row],[Course]]))</f>
        <v>BIO91</v>
      </c>
      <c r="I2280" t="str">
        <f>VLOOKUP(Source[[#This Row],[SubjCrse]],'Courses and Categories'!$E$2:$G$1816,3,FALSE)</f>
        <v>Credit CTE</v>
      </c>
      <c r="J2280">
        <v>1</v>
      </c>
      <c r="K2280" t="s">
        <v>5508</v>
      </c>
      <c r="L2280" t="s">
        <v>39</v>
      </c>
      <c r="M2280" t="s">
        <v>891</v>
      </c>
      <c r="N2280" t="s">
        <v>42</v>
      </c>
      <c r="O2280" t="s">
        <v>42</v>
      </c>
      <c r="P2280" t="s">
        <v>42</v>
      </c>
      <c r="Q2280" t="s">
        <v>42</v>
      </c>
      <c r="S2280" t="s">
        <v>134</v>
      </c>
      <c r="T2280">
        <v>1</v>
      </c>
      <c r="U2280" s="1">
        <v>43479</v>
      </c>
      <c r="V2280" s="1">
        <v>43607</v>
      </c>
      <c r="W2280" t="s">
        <v>5509</v>
      </c>
      <c r="X2280" t="s">
        <v>893</v>
      </c>
      <c r="Y2280">
        <v>3</v>
      </c>
      <c r="Z2280">
        <v>3</v>
      </c>
      <c r="AA2280">
        <v>0</v>
      </c>
      <c r="AB2280">
        <v>0</v>
      </c>
      <c r="AD2280">
        <f>IF(ISBLANK(Source[[#This Row],[CrosslistID]]),1,1/COUNTIFS(Source[CrosslistID],Source[[#This Row],[CrosslistID]],Source[TermDesc],Source[[#This Row],[TermDesc]]))</f>
        <v>1</v>
      </c>
      <c r="AG2280">
        <v>0</v>
      </c>
      <c r="AH2280">
        <v>0</v>
      </c>
      <c r="AI2280">
        <v>6.7000000000000004E-2</v>
      </c>
      <c r="AJ2280">
        <v>0.10050000000000001</v>
      </c>
      <c r="AK2280">
        <v>1.6E-2</v>
      </c>
      <c r="AL22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80">
        <f>IF(AND(Source[[#This Row],[Credit_Noncredit]]="Noncredit",Source[[#This Row],[FTEF]]&gt;0),Source[[#This Row],[NC XLST FTES]]*525/(437.5*Source[[#This Row],[FTEF]]),0)</f>
        <v>0</v>
      </c>
      <c r="AN2280">
        <f>IF(Source[[#This Row],[Credit_Noncredit]]="Credit",Source[[#This Row],[Census Enrollment]],Source[[#This Row],[Noncredit Avg. Attendance]])</f>
        <v>3</v>
      </c>
    </row>
    <row r="2281" spans="1:40" x14ac:dyDescent="0.25">
      <c r="A2281" t="s">
        <v>4581</v>
      </c>
      <c r="B2281" t="s">
        <v>886</v>
      </c>
      <c r="C2281" t="s">
        <v>775</v>
      </c>
      <c r="D2281" t="s">
        <v>1669</v>
      </c>
      <c r="E2281" s="4">
        <v>30909</v>
      </c>
      <c r="F2281" s="4" t="s">
        <v>1670</v>
      </c>
      <c r="G2281" s="4">
        <v>92</v>
      </c>
      <c r="H2281" t="str">
        <f>CONCATENATE(Source[[#This Row],[Subject]],TRIM(Source[[#This Row],[Course]]))</f>
        <v>BIO92</v>
      </c>
      <c r="I2281" t="str">
        <f>VLOOKUP(Source[[#This Row],[SubjCrse]],'Courses and Categories'!$E$2:$G$1816,3,FALSE)</f>
        <v>Credit CTE</v>
      </c>
      <c r="J2281">
        <v>1</v>
      </c>
      <c r="K2281" t="s">
        <v>5510</v>
      </c>
      <c r="L2281" t="s">
        <v>39</v>
      </c>
      <c r="M2281" t="s">
        <v>891</v>
      </c>
      <c r="N2281" t="s">
        <v>42</v>
      </c>
      <c r="O2281" t="s">
        <v>42</v>
      </c>
      <c r="P2281" t="s">
        <v>42</v>
      </c>
      <c r="Q2281" t="s">
        <v>42</v>
      </c>
      <c r="S2281" t="s">
        <v>134</v>
      </c>
      <c r="T2281">
        <v>1</v>
      </c>
      <c r="U2281" s="1">
        <v>43479</v>
      </c>
      <c r="V2281" s="1">
        <v>43607</v>
      </c>
      <c r="W2281" t="s">
        <v>5509</v>
      </c>
      <c r="X2281" t="s">
        <v>893</v>
      </c>
      <c r="Y2281">
        <v>49</v>
      </c>
      <c r="Z2281">
        <v>50</v>
      </c>
      <c r="AA2281">
        <v>0</v>
      </c>
      <c r="AB2281">
        <v>0</v>
      </c>
      <c r="AD2281">
        <f>IF(ISBLANK(Source[[#This Row],[CrosslistID]]),1,1/COUNTIFS(Source[CrosslistID],Source[[#This Row],[CrosslistID]],Source[TermDesc],Source[[#This Row],[TermDesc]]))</f>
        <v>1</v>
      </c>
      <c r="AG2281">
        <v>0</v>
      </c>
      <c r="AH2281">
        <v>0</v>
      </c>
      <c r="AI2281">
        <v>1.7</v>
      </c>
      <c r="AJ2281">
        <v>1.7333000000000001</v>
      </c>
      <c r="AK2281">
        <v>0.39200000000000002</v>
      </c>
      <c r="AL22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81">
        <f>IF(AND(Source[[#This Row],[Credit_Noncredit]]="Noncredit",Source[[#This Row],[FTEF]]&gt;0),Source[[#This Row],[NC XLST FTES]]*525/(437.5*Source[[#This Row],[FTEF]]),0)</f>
        <v>0</v>
      </c>
      <c r="AN2281">
        <f>IF(Source[[#This Row],[Credit_Noncredit]]="Credit",Source[[#This Row],[Census Enrollment]],Source[[#This Row],[Noncredit Avg. Attendance]])</f>
        <v>49</v>
      </c>
    </row>
    <row r="2282" spans="1:40" x14ac:dyDescent="0.25">
      <c r="A2282" t="s">
        <v>4581</v>
      </c>
      <c r="B2282" t="s">
        <v>886</v>
      </c>
      <c r="C2282" t="s">
        <v>775</v>
      </c>
      <c r="D2282" t="s">
        <v>1669</v>
      </c>
      <c r="E2282" s="4">
        <v>37510</v>
      </c>
      <c r="F2282" s="4" t="s">
        <v>1670</v>
      </c>
      <c r="G2282" s="4" t="s">
        <v>3629</v>
      </c>
      <c r="H2282" t="str">
        <f>CONCATENATE(Source[[#This Row],[Subject]],TRIM(Source[[#This Row],[Course]]))</f>
        <v>BIO100A</v>
      </c>
      <c r="I2282" t="str">
        <f>VLOOKUP(Source[[#This Row],[SubjCrse]],'Courses and Categories'!$E$2:$G$1816,3,FALSE)</f>
        <v>Credit General Education</v>
      </c>
      <c r="J2282">
        <v>1</v>
      </c>
      <c r="K2282" t="s">
        <v>4000</v>
      </c>
      <c r="L2282" t="s">
        <v>39</v>
      </c>
      <c r="M2282" t="s">
        <v>1046</v>
      </c>
      <c r="N2282" t="s">
        <v>797</v>
      </c>
      <c r="O2282" t="s">
        <v>4001</v>
      </c>
      <c r="P2282" t="s">
        <v>4002</v>
      </c>
      <c r="Q2282" t="s">
        <v>1693</v>
      </c>
      <c r="R2282" t="s">
        <v>4003</v>
      </c>
      <c r="S2282" t="s">
        <v>134</v>
      </c>
      <c r="T2282">
        <v>1</v>
      </c>
      <c r="U2282" s="1">
        <v>43479</v>
      </c>
      <c r="V2282" s="1">
        <v>43607</v>
      </c>
      <c r="W2282" t="s">
        <v>4004</v>
      </c>
      <c r="X2282" t="s">
        <v>1929</v>
      </c>
      <c r="Y2282">
        <v>23</v>
      </c>
      <c r="Z2282">
        <v>16</v>
      </c>
      <c r="AA2282">
        <v>25</v>
      </c>
      <c r="AB2282">
        <v>64</v>
      </c>
      <c r="AC2282" t="s">
        <v>2734</v>
      </c>
      <c r="AD2282">
        <f>IF(ISBLANK(Source[[#This Row],[CrosslistID]]),1,1/COUNTIFS(Source[CrosslistID],Source[[#This Row],[CrosslistID]],Source[TermDesc],Source[[#This Row],[TermDesc]]))</f>
        <v>0.33333333333333331</v>
      </c>
      <c r="AE2282">
        <v>51</v>
      </c>
      <c r="AF2282">
        <v>75</v>
      </c>
      <c r="AG2282">
        <v>68</v>
      </c>
      <c r="AH2282">
        <v>68</v>
      </c>
      <c r="AI2282">
        <v>6.6</v>
      </c>
      <c r="AJ2282">
        <v>6.9</v>
      </c>
      <c r="AK2282">
        <v>0.64</v>
      </c>
      <c r="AL22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82">
        <f>IF(AND(Source[[#This Row],[Credit_Noncredit]]="Noncredit",Source[[#This Row],[FTEF]]&gt;0),Source[[#This Row],[NC XLST FTES]]*525/(437.5*Source[[#This Row],[FTEF]]),0)</f>
        <v>0</v>
      </c>
      <c r="AN2282">
        <f>IF(Source[[#This Row],[Credit_Noncredit]]="Credit",Source[[#This Row],[Census Enrollment]],Source[[#This Row],[Noncredit Avg. Attendance]])</f>
        <v>23</v>
      </c>
    </row>
    <row r="2283" spans="1:40" x14ac:dyDescent="0.25">
      <c r="A2283" t="s">
        <v>4581</v>
      </c>
      <c r="B2283" t="s">
        <v>886</v>
      </c>
      <c r="C2283" t="s">
        <v>775</v>
      </c>
      <c r="D2283" t="s">
        <v>1669</v>
      </c>
      <c r="E2283" s="4">
        <v>37511</v>
      </c>
      <c r="F2283" s="4" t="s">
        <v>1670</v>
      </c>
      <c r="G2283" s="4" t="s">
        <v>3629</v>
      </c>
      <c r="H2283" t="str">
        <f>CONCATENATE(Source[[#This Row],[Subject]],TRIM(Source[[#This Row],[Course]]))</f>
        <v>BIO100A</v>
      </c>
      <c r="I2283" t="str">
        <f>VLOOKUP(Source[[#This Row],[SubjCrse]],'Courses and Categories'!$E$2:$G$1816,3,FALSE)</f>
        <v>Credit General Education</v>
      </c>
      <c r="J2283">
        <v>2</v>
      </c>
      <c r="K2283" t="s">
        <v>4000</v>
      </c>
      <c r="L2283" t="s">
        <v>39</v>
      </c>
      <c r="M2283" t="s">
        <v>1046</v>
      </c>
      <c r="N2283" t="s">
        <v>3184</v>
      </c>
      <c r="O2283" t="s">
        <v>5511</v>
      </c>
      <c r="P2283" t="s">
        <v>5512</v>
      </c>
      <c r="Q2283" t="s">
        <v>4012</v>
      </c>
      <c r="R2283" t="s">
        <v>4013</v>
      </c>
      <c r="S2283" t="s">
        <v>134</v>
      </c>
      <c r="T2283">
        <v>1</v>
      </c>
      <c r="U2283" s="1">
        <v>43479</v>
      </c>
      <c r="V2283" s="1">
        <v>43607</v>
      </c>
      <c r="W2283" t="s">
        <v>5513</v>
      </c>
      <c r="X2283" t="s">
        <v>1929</v>
      </c>
      <c r="Y2283">
        <v>27</v>
      </c>
      <c r="Z2283">
        <v>17</v>
      </c>
      <c r="AA2283">
        <v>25</v>
      </c>
      <c r="AB2283">
        <v>68</v>
      </c>
      <c r="AC2283" t="s">
        <v>2734</v>
      </c>
      <c r="AD2283">
        <f>IF(ISBLANK(Source[[#This Row],[CrosslistID]]),1,1/COUNTIFS(Source[CrosslistID],Source[[#This Row],[CrosslistID]],Source[TermDesc],Source[[#This Row],[TermDesc]]))</f>
        <v>0.33333333333333331</v>
      </c>
      <c r="AE2283">
        <v>51</v>
      </c>
      <c r="AF2283">
        <v>75</v>
      </c>
      <c r="AG2283">
        <v>68</v>
      </c>
      <c r="AH2283">
        <v>68</v>
      </c>
      <c r="AI2283">
        <v>7.8</v>
      </c>
      <c r="AJ2283">
        <v>8.1</v>
      </c>
      <c r="AK2283">
        <v>0.34720000000000001</v>
      </c>
      <c r="AL22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83">
        <f>IF(AND(Source[[#This Row],[Credit_Noncredit]]="Noncredit",Source[[#This Row],[FTEF]]&gt;0),Source[[#This Row],[NC XLST FTES]]*525/(437.5*Source[[#This Row],[FTEF]]),0)</f>
        <v>0</v>
      </c>
      <c r="AN2283">
        <f>IF(Source[[#This Row],[Credit_Noncredit]]="Credit",Source[[#This Row],[Census Enrollment]],Source[[#This Row],[Noncredit Avg. Attendance]])</f>
        <v>27</v>
      </c>
    </row>
    <row r="2284" spans="1:40" x14ac:dyDescent="0.25">
      <c r="A2284" t="s">
        <v>4581</v>
      </c>
      <c r="B2284" t="s">
        <v>886</v>
      </c>
      <c r="C2284" t="s">
        <v>775</v>
      </c>
      <c r="D2284" t="s">
        <v>1669</v>
      </c>
      <c r="E2284" s="4">
        <v>37512</v>
      </c>
      <c r="F2284" s="4" t="s">
        <v>1670</v>
      </c>
      <c r="G2284" s="4" t="s">
        <v>3629</v>
      </c>
      <c r="H2284" t="str">
        <f>CONCATENATE(Source[[#This Row],[Subject]],TRIM(Source[[#This Row],[Course]]))</f>
        <v>BIO100A</v>
      </c>
      <c r="I2284" t="str">
        <f>VLOOKUP(Source[[#This Row],[SubjCrse]],'Courses and Categories'!$E$2:$G$1816,3,FALSE)</f>
        <v>Credit General Education</v>
      </c>
      <c r="J2284">
        <v>3</v>
      </c>
      <c r="K2284" t="s">
        <v>4000</v>
      </c>
      <c r="L2284" t="s">
        <v>39</v>
      </c>
      <c r="M2284" t="s">
        <v>1046</v>
      </c>
      <c r="N2284" t="s">
        <v>4009</v>
      </c>
      <c r="O2284" t="s">
        <v>4010</v>
      </c>
      <c r="P2284" t="s">
        <v>4011</v>
      </c>
      <c r="Q2284" t="s">
        <v>4012</v>
      </c>
      <c r="R2284" t="s">
        <v>4013</v>
      </c>
      <c r="S2284" t="s">
        <v>134</v>
      </c>
      <c r="T2284">
        <v>1</v>
      </c>
      <c r="U2284" s="1">
        <v>43479</v>
      </c>
      <c r="V2284" s="1">
        <v>43607</v>
      </c>
      <c r="W2284" t="s">
        <v>5514</v>
      </c>
      <c r="X2284" t="s">
        <v>1929</v>
      </c>
      <c r="Y2284">
        <v>26</v>
      </c>
      <c r="Z2284">
        <v>14</v>
      </c>
      <c r="AA2284">
        <v>25</v>
      </c>
      <c r="AB2284">
        <v>56</v>
      </c>
      <c r="AC2284" t="s">
        <v>2734</v>
      </c>
      <c r="AD2284">
        <f>IF(ISBLANK(Source[[#This Row],[CrosslistID]]),1,1/COUNTIFS(Source[CrosslistID],Source[[#This Row],[CrosslistID]],Source[TermDesc],Source[[#This Row],[TermDesc]]))</f>
        <v>0.33333333333333331</v>
      </c>
      <c r="AE2284">
        <v>51</v>
      </c>
      <c r="AF2284">
        <v>75</v>
      </c>
      <c r="AG2284">
        <v>68</v>
      </c>
      <c r="AH2284">
        <v>68</v>
      </c>
      <c r="AI2284">
        <v>7.5</v>
      </c>
      <c r="AJ2284">
        <v>7.8</v>
      </c>
      <c r="AK2284">
        <v>0.34720000000000001</v>
      </c>
      <c r="AL22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84">
        <f>IF(AND(Source[[#This Row],[Credit_Noncredit]]="Noncredit",Source[[#This Row],[FTEF]]&gt;0),Source[[#This Row],[NC XLST FTES]]*525/(437.5*Source[[#This Row],[FTEF]]),0)</f>
        <v>0</v>
      </c>
      <c r="AN2284">
        <f>IF(Source[[#This Row],[Credit_Noncredit]]="Credit",Source[[#This Row],[Census Enrollment]],Source[[#This Row],[Noncredit Avg. Attendance]])</f>
        <v>26</v>
      </c>
    </row>
    <row r="2285" spans="1:40" x14ac:dyDescent="0.25">
      <c r="A2285" t="s">
        <v>4581</v>
      </c>
      <c r="B2285" t="s">
        <v>886</v>
      </c>
      <c r="C2285" t="s">
        <v>775</v>
      </c>
      <c r="D2285" t="s">
        <v>1669</v>
      </c>
      <c r="E2285" s="4">
        <v>37513</v>
      </c>
      <c r="F2285" s="4" t="s">
        <v>1670</v>
      </c>
      <c r="G2285" s="4" t="s">
        <v>3634</v>
      </c>
      <c r="H2285" t="str">
        <f>CONCATENATE(Source[[#This Row],[Subject]],TRIM(Source[[#This Row],[Course]]))</f>
        <v>BIO100B</v>
      </c>
      <c r="I2285" t="str">
        <f>VLOOKUP(Source[[#This Row],[SubjCrse]],'Courses and Categories'!$E$2:$G$1816,3,FALSE)</f>
        <v>Credit General Education</v>
      </c>
      <c r="J2285">
        <v>1</v>
      </c>
      <c r="K2285" t="s">
        <v>4000</v>
      </c>
      <c r="L2285" t="s">
        <v>39</v>
      </c>
      <c r="M2285" t="s">
        <v>1046</v>
      </c>
      <c r="N2285" t="s">
        <v>797</v>
      </c>
      <c r="O2285" t="s">
        <v>4015</v>
      </c>
      <c r="P2285" t="s">
        <v>4016</v>
      </c>
      <c r="Q2285" t="s">
        <v>1693</v>
      </c>
      <c r="R2285" t="s">
        <v>5515</v>
      </c>
      <c r="S2285" t="s">
        <v>134</v>
      </c>
      <c r="T2285">
        <v>1</v>
      </c>
      <c r="U2285" s="1">
        <v>43479</v>
      </c>
      <c r="V2285" s="1">
        <v>43607</v>
      </c>
      <c r="W2285" t="s">
        <v>4018</v>
      </c>
      <c r="X2285" t="s">
        <v>1929</v>
      </c>
      <c r="Y2285">
        <v>27</v>
      </c>
      <c r="Z2285">
        <v>26</v>
      </c>
      <c r="AA2285">
        <v>24</v>
      </c>
      <c r="AB2285">
        <v>108.33329999999999</v>
      </c>
      <c r="AD2285">
        <f>IF(ISBLANK(Source[[#This Row],[CrosslistID]]),1,1/COUNTIFS(Source[CrosslistID],Source[[#This Row],[CrosslistID]],Source[TermDesc],Source[[#This Row],[TermDesc]]))</f>
        <v>1</v>
      </c>
      <c r="AG2285">
        <v>0</v>
      </c>
      <c r="AH2285">
        <v>108.33329999999999</v>
      </c>
      <c r="AI2285">
        <v>7.5</v>
      </c>
      <c r="AJ2285">
        <v>8.1</v>
      </c>
      <c r="AK2285">
        <v>0.56000000000000005</v>
      </c>
      <c r="AL22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85">
        <f>IF(AND(Source[[#This Row],[Credit_Noncredit]]="Noncredit",Source[[#This Row],[FTEF]]&gt;0),Source[[#This Row],[NC XLST FTES]]*525/(437.5*Source[[#This Row],[FTEF]]),0)</f>
        <v>0</v>
      </c>
      <c r="AN2285">
        <f>IF(Source[[#This Row],[Credit_Noncredit]]="Credit",Source[[#This Row],[Census Enrollment]],Source[[#This Row],[Noncredit Avg. Attendance]])</f>
        <v>27</v>
      </c>
    </row>
    <row r="2286" spans="1:40" x14ac:dyDescent="0.25">
      <c r="A2286" t="s">
        <v>4581</v>
      </c>
      <c r="B2286" t="s">
        <v>886</v>
      </c>
      <c r="C2286" t="s">
        <v>775</v>
      </c>
      <c r="D2286" t="s">
        <v>1669</v>
      </c>
      <c r="E2286" s="4">
        <v>39268</v>
      </c>
      <c r="F2286" s="4" t="s">
        <v>1670</v>
      </c>
      <c r="G2286" s="4" t="s">
        <v>3634</v>
      </c>
      <c r="H2286" t="str">
        <f>CONCATENATE(Source[[#This Row],[Subject]],TRIM(Source[[#This Row],[Course]]))</f>
        <v>BIO100B</v>
      </c>
      <c r="I2286" t="str">
        <f>VLOOKUP(Source[[#This Row],[SubjCrse]],'Courses and Categories'!$E$2:$G$1816,3,FALSE)</f>
        <v>Credit General Education</v>
      </c>
      <c r="J2286">
        <v>2</v>
      </c>
      <c r="K2286" t="s">
        <v>4000</v>
      </c>
      <c r="L2286" t="s">
        <v>39</v>
      </c>
      <c r="M2286" t="s">
        <v>1046</v>
      </c>
      <c r="N2286" t="s">
        <v>797</v>
      </c>
      <c r="O2286" t="s">
        <v>4020</v>
      </c>
      <c r="P2286" t="s">
        <v>4021</v>
      </c>
      <c r="Q2286" t="s">
        <v>1693</v>
      </c>
      <c r="R2286" t="s">
        <v>5502</v>
      </c>
      <c r="S2286" t="s">
        <v>134</v>
      </c>
      <c r="T2286">
        <v>1</v>
      </c>
      <c r="U2286" s="1">
        <v>43479</v>
      </c>
      <c r="V2286" s="1">
        <v>43607</v>
      </c>
      <c r="W2286" t="s">
        <v>4022</v>
      </c>
      <c r="X2286" t="s">
        <v>1929</v>
      </c>
      <c r="Y2286">
        <v>24</v>
      </c>
      <c r="Z2286">
        <v>23</v>
      </c>
      <c r="AA2286">
        <v>24</v>
      </c>
      <c r="AB2286">
        <v>95.833299999999994</v>
      </c>
      <c r="AD2286">
        <f>IF(ISBLANK(Source[[#This Row],[CrosslistID]]),1,1/COUNTIFS(Source[CrosslistID],Source[[#This Row],[CrosslistID]],Source[TermDesc],Source[[#This Row],[TermDesc]]))</f>
        <v>1</v>
      </c>
      <c r="AG2286">
        <v>0</v>
      </c>
      <c r="AH2286">
        <v>95.833299999999994</v>
      </c>
      <c r="AI2286">
        <v>6.9</v>
      </c>
      <c r="AJ2286">
        <v>7.2</v>
      </c>
      <c r="AK2286">
        <v>0.36</v>
      </c>
      <c r="AL22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86">
        <f>IF(AND(Source[[#This Row],[Credit_Noncredit]]="Noncredit",Source[[#This Row],[FTEF]]&gt;0),Source[[#This Row],[NC XLST FTES]]*525/(437.5*Source[[#This Row],[FTEF]]),0)</f>
        <v>0</v>
      </c>
      <c r="AN2286">
        <f>IF(Source[[#This Row],[Credit_Noncredit]]="Credit",Source[[#This Row],[Census Enrollment]],Source[[#This Row],[Noncredit Avg. Attendance]])</f>
        <v>24</v>
      </c>
    </row>
    <row r="2287" spans="1:40" x14ac:dyDescent="0.25">
      <c r="A2287" t="s">
        <v>4581</v>
      </c>
      <c r="B2287" t="s">
        <v>886</v>
      </c>
      <c r="C2287" t="s">
        <v>775</v>
      </c>
      <c r="D2287" t="s">
        <v>1669</v>
      </c>
      <c r="E2287" s="4">
        <v>38770</v>
      </c>
      <c r="F2287" s="4" t="s">
        <v>1670</v>
      </c>
      <c r="G2287" s="4">
        <v>106</v>
      </c>
      <c r="H2287" t="str">
        <f>CONCATENATE(Source[[#This Row],[Subject]],TRIM(Source[[#This Row],[Course]]))</f>
        <v>BIO106</v>
      </c>
      <c r="I2287" t="str">
        <f>VLOOKUP(Source[[#This Row],[SubjCrse]],'Courses and Categories'!$E$2:$G$1816,3,FALSE)</f>
        <v>Credit General Education</v>
      </c>
      <c r="J2287">
        <v>1</v>
      </c>
      <c r="K2287" t="s">
        <v>1675</v>
      </c>
      <c r="L2287" t="s">
        <v>39</v>
      </c>
      <c r="M2287" t="s">
        <v>1046</v>
      </c>
      <c r="N2287" t="s">
        <v>1041</v>
      </c>
      <c r="O2287">
        <v>810</v>
      </c>
      <c r="P2287">
        <v>1000</v>
      </c>
      <c r="Q2287" t="s">
        <v>1649</v>
      </c>
      <c r="R2287">
        <v>314</v>
      </c>
      <c r="S2287" t="s">
        <v>134</v>
      </c>
      <c r="T2287">
        <v>1</v>
      </c>
      <c r="U2287" s="1">
        <v>43479</v>
      </c>
      <c r="V2287" s="1">
        <v>43607</v>
      </c>
      <c r="W2287" t="s">
        <v>1676</v>
      </c>
      <c r="X2287" t="s">
        <v>1929</v>
      </c>
      <c r="Y2287">
        <v>34</v>
      </c>
      <c r="Z2287">
        <v>30</v>
      </c>
      <c r="AA2287">
        <v>36</v>
      </c>
      <c r="AB2287">
        <v>83.333299999999994</v>
      </c>
      <c r="AD2287">
        <f>IF(ISBLANK(Source[[#This Row],[CrosslistID]]),1,1/COUNTIFS(Source[CrosslistID],Source[[#This Row],[CrosslistID]],Source[TermDesc],Source[[#This Row],[TermDesc]]))</f>
        <v>1</v>
      </c>
      <c r="AG2287">
        <v>0</v>
      </c>
      <c r="AH2287">
        <v>83.333299999999994</v>
      </c>
      <c r="AI2287">
        <v>6.8</v>
      </c>
      <c r="AJ2287">
        <v>6.8</v>
      </c>
      <c r="AK2287">
        <v>0.37</v>
      </c>
      <c r="AL22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87">
        <f>IF(AND(Source[[#This Row],[Credit_Noncredit]]="Noncredit",Source[[#This Row],[FTEF]]&gt;0),Source[[#This Row],[NC XLST FTES]]*525/(437.5*Source[[#This Row],[FTEF]]),0)</f>
        <v>0</v>
      </c>
      <c r="AN2287">
        <f>IF(Source[[#This Row],[Credit_Noncredit]]="Credit",Source[[#This Row],[Census Enrollment]],Source[[#This Row],[Noncredit Avg. Attendance]])</f>
        <v>34</v>
      </c>
    </row>
    <row r="2288" spans="1:40" x14ac:dyDescent="0.25">
      <c r="A2288" t="s">
        <v>4581</v>
      </c>
      <c r="B2288" t="s">
        <v>886</v>
      </c>
      <c r="C2288" t="s">
        <v>775</v>
      </c>
      <c r="D2288" t="s">
        <v>1669</v>
      </c>
      <c r="E2288" s="4">
        <v>38771</v>
      </c>
      <c r="F2288" s="4" t="s">
        <v>1670</v>
      </c>
      <c r="G2288" s="4">
        <v>106</v>
      </c>
      <c r="H2288" t="str">
        <f>CONCATENATE(Source[[#This Row],[Subject]],TRIM(Source[[#This Row],[Course]]))</f>
        <v>BIO106</v>
      </c>
      <c r="I2288" t="str">
        <f>VLOOKUP(Source[[#This Row],[SubjCrse]],'Courses and Categories'!$E$2:$G$1816,3,FALSE)</f>
        <v>Credit General Education</v>
      </c>
      <c r="J2288">
        <v>2</v>
      </c>
      <c r="K2288" t="s">
        <v>1675</v>
      </c>
      <c r="L2288" t="s">
        <v>39</v>
      </c>
      <c r="M2288" t="s">
        <v>1046</v>
      </c>
      <c r="N2288" t="s">
        <v>105</v>
      </c>
      <c r="O2288">
        <v>1010</v>
      </c>
      <c r="P2288">
        <v>1300</v>
      </c>
      <c r="Q2288" t="s">
        <v>1649</v>
      </c>
      <c r="R2288">
        <v>314</v>
      </c>
      <c r="S2288" t="s">
        <v>134</v>
      </c>
      <c r="T2288">
        <v>1</v>
      </c>
      <c r="U2288" s="1">
        <v>43479</v>
      </c>
      <c r="V2288" s="1">
        <v>43607</v>
      </c>
      <c r="W2288" t="s">
        <v>4023</v>
      </c>
      <c r="X2288" t="s">
        <v>1929</v>
      </c>
      <c r="Y2288">
        <v>36</v>
      </c>
      <c r="Z2288">
        <v>30</v>
      </c>
      <c r="AA2288">
        <v>36</v>
      </c>
      <c r="AB2288">
        <v>83.333299999999994</v>
      </c>
      <c r="AD2288">
        <f>IF(ISBLANK(Source[[#This Row],[CrosslistID]]),1,1/COUNTIFS(Source[CrosslistID],Source[[#This Row],[CrosslistID]],Source[TermDesc],Source[[#This Row],[TermDesc]]))</f>
        <v>1</v>
      </c>
      <c r="AG2288">
        <v>0</v>
      </c>
      <c r="AH2288">
        <v>83.333299999999994</v>
      </c>
      <c r="AI2288">
        <v>6.8</v>
      </c>
      <c r="AJ2288">
        <v>7.2</v>
      </c>
      <c r="AK2288">
        <v>0.37</v>
      </c>
      <c r="AL22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88">
        <f>IF(AND(Source[[#This Row],[Credit_Noncredit]]="Noncredit",Source[[#This Row],[FTEF]]&gt;0),Source[[#This Row],[NC XLST FTES]]*525/(437.5*Source[[#This Row],[FTEF]]),0)</f>
        <v>0</v>
      </c>
      <c r="AN2288">
        <f>IF(Source[[#This Row],[Credit_Noncredit]]="Credit",Source[[#This Row],[Census Enrollment]],Source[[#This Row],[Noncredit Avg. Attendance]])</f>
        <v>36</v>
      </c>
    </row>
    <row r="2289" spans="1:40" x14ac:dyDescent="0.25">
      <c r="A2289" t="s">
        <v>4581</v>
      </c>
      <c r="B2289" t="s">
        <v>886</v>
      </c>
      <c r="C2289" t="s">
        <v>775</v>
      </c>
      <c r="D2289" t="s">
        <v>1669</v>
      </c>
      <c r="E2289" s="4">
        <v>38772</v>
      </c>
      <c r="F2289" s="4" t="s">
        <v>1670</v>
      </c>
      <c r="G2289" s="4">
        <v>106</v>
      </c>
      <c r="H2289" t="str">
        <f>CONCATENATE(Source[[#This Row],[Subject]],TRIM(Source[[#This Row],[Course]]))</f>
        <v>BIO106</v>
      </c>
      <c r="I2289" t="str">
        <f>VLOOKUP(Source[[#This Row],[SubjCrse]],'Courses and Categories'!$E$2:$G$1816,3,FALSE)</f>
        <v>Credit General Education</v>
      </c>
      <c r="J2289">
        <v>3</v>
      </c>
      <c r="K2289" t="s">
        <v>1675</v>
      </c>
      <c r="L2289" t="s">
        <v>39</v>
      </c>
      <c r="M2289" t="s">
        <v>1046</v>
      </c>
      <c r="N2289" t="s">
        <v>59</v>
      </c>
      <c r="O2289">
        <v>910</v>
      </c>
      <c r="P2289">
        <v>1200</v>
      </c>
      <c r="Q2289" t="s">
        <v>1649</v>
      </c>
      <c r="R2289">
        <v>314</v>
      </c>
      <c r="S2289" t="s">
        <v>134</v>
      </c>
      <c r="T2289">
        <v>1</v>
      </c>
      <c r="U2289" s="1">
        <v>43479</v>
      </c>
      <c r="V2289" s="1">
        <v>43607</v>
      </c>
      <c r="W2289" t="s">
        <v>3964</v>
      </c>
      <c r="X2289" t="s">
        <v>1929</v>
      </c>
      <c r="Y2289">
        <v>33</v>
      </c>
      <c r="Z2289">
        <v>30</v>
      </c>
      <c r="AA2289">
        <v>36</v>
      </c>
      <c r="AB2289">
        <v>83.333299999999994</v>
      </c>
      <c r="AD2289">
        <f>IF(ISBLANK(Source[[#This Row],[CrosslistID]]),1,1/COUNTIFS(Source[CrosslistID],Source[[#This Row],[CrosslistID]],Source[TermDesc],Source[[#This Row],[TermDesc]]))</f>
        <v>1</v>
      </c>
      <c r="AG2289">
        <v>0</v>
      </c>
      <c r="AH2289">
        <v>83.333299999999994</v>
      </c>
      <c r="AI2289">
        <v>6.6</v>
      </c>
      <c r="AJ2289">
        <v>6.6</v>
      </c>
      <c r="AK2289">
        <v>0.37</v>
      </c>
      <c r="AL22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89">
        <f>IF(AND(Source[[#This Row],[Credit_Noncredit]]="Noncredit",Source[[#This Row],[FTEF]]&gt;0),Source[[#This Row],[NC XLST FTES]]*525/(437.5*Source[[#This Row],[FTEF]]),0)</f>
        <v>0</v>
      </c>
      <c r="AN2289">
        <f>IF(Source[[#This Row],[Credit_Noncredit]]="Credit",Source[[#This Row],[Census Enrollment]],Source[[#This Row],[Noncredit Avg. Attendance]])</f>
        <v>33</v>
      </c>
    </row>
    <row r="2290" spans="1:40" x14ac:dyDescent="0.25">
      <c r="A2290" t="s">
        <v>4581</v>
      </c>
      <c r="B2290" t="s">
        <v>886</v>
      </c>
      <c r="C2290" t="s">
        <v>775</v>
      </c>
      <c r="D2290" t="s">
        <v>1669</v>
      </c>
      <c r="E2290" s="4">
        <v>38773</v>
      </c>
      <c r="F2290" s="4" t="s">
        <v>1670</v>
      </c>
      <c r="G2290" s="4">
        <v>106</v>
      </c>
      <c r="H2290" t="str">
        <f>CONCATENATE(Source[[#This Row],[Subject]],TRIM(Source[[#This Row],[Course]]))</f>
        <v>BIO106</v>
      </c>
      <c r="I2290" t="str">
        <f>VLOOKUP(Source[[#This Row],[SubjCrse]],'Courses and Categories'!$E$2:$G$1816,3,FALSE)</f>
        <v>Credit General Education</v>
      </c>
      <c r="J2290">
        <v>4</v>
      </c>
      <c r="K2290" t="s">
        <v>1675</v>
      </c>
      <c r="L2290" t="s">
        <v>39</v>
      </c>
      <c r="M2290" t="s">
        <v>1046</v>
      </c>
      <c r="N2290" t="s">
        <v>59</v>
      </c>
      <c r="O2290">
        <v>1310</v>
      </c>
      <c r="P2290">
        <v>1600</v>
      </c>
      <c r="Q2290" t="s">
        <v>1649</v>
      </c>
      <c r="R2290">
        <v>314</v>
      </c>
      <c r="S2290" t="s">
        <v>134</v>
      </c>
      <c r="T2290">
        <v>1</v>
      </c>
      <c r="U2290" s="1">
        <v>43479</v>
      </c>
      <c r="V2290" s="1">
        <v>43607</v>
      </c>
      <c r="W2290" t="s">
        <v>3964</v>
      </c>
      <c r="X2290" t="s">
        <v>1929</v>
      </c>
      <c r="Y2290">
        <v>29</v>
      </c>
      <c r="Z2290">
        <v>22</v>
      </c>
      <c r="AA2290">
        <v>36</v>
      </c>
      <c r="AB2290">
        <v>61.1111</v>
      </c>
      <c r="AD2290">
        <f>IF(ISBLANK(Source[[#This Row],[CrosslistID]]),1,1/COUNTIFS(Source[CrosslistID],Source[[#This Row],[CrosslistID]],Source[TermDesc],Source[[#This Row],[TermDesc]]))</f>
        <v>1</v>
      </c>
      <c r="AG2290">
        <v>0</v>
      </c>
      <c r="AH2290">
        <v>61.1111</v>
      </c>
      <c r="AI2290">
        <v>5.6</v>
      </c>
      <c r="AJ2290">
        <v>5.8</v>
      </c>
      <c r="AK2290">
        <v>0.37</v>
      </c>
      <c r="AL22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90">
        <f>IF(AND(Source[[#This Row],[Credit_Noncredit]]="Noncredit",Source[[#This Row],[FTEF]]&gt;0),Source[[#This Row],[NC XLST FTES]]*525/(437.5*Source[[#This Row],[FTEF]]),0)</f>
        <v>0</v>
      </c>
      <c r="AN2290">
        <f>IF(Source[[#This Row],[Credit_Noncredit]]="Credit",Source[[#This Row],[Census Enrollment]],Source[[#This Row],[Noncredit Avg. Attendance]])</f>
        <v>29</v>
      </c>
    </row>
    <row r="2291" spans="1:40" x14ac:dyDescent="0.25">
      <c r="A2291" t="s">
        <v>4581</v>
      </c>
      <c r="B2291" t="s">
        <v>886</v>
      </c>
      <c r="C2291" t="s">
        <v>775</v>
      </c>
      <c r="D2291" t="s">
        <v>1669</v>
      </c>
      <c r="E2291" s="4">
        <v>38774</v>
      </c>
      <c r="F2291" s="4" t="s">
        <v>1670</v>
      </c>
      <c r="G2291" s="4">
        <v>106</v>
      </c>
      <c r="H2291" t="str">
        <f>CONCATENATE(Source[[#This Row],[Subject]],TRIM(Source[[#This Row],[Course]]))</f>
        <v>BIO106</v>
      </c>
      <c r="I2291" t="str">
        <f>VLOOKUP(Source[[#This Row],[SubjCrse]],'Courses and Categories'!$E$2:$G$1816,3,FALSE)</f>
        <v>Credit General Education</v>
      </c>
      <c r="J2291">
        <v>548</v>
      </c>
      <c r="K2291" t="s">
        <v>1675</v>
      </c>
      <c r="L2291" t="s">
        <v>87</v>
      </c>
      <c r="M2291" t="s">
        <v>1046</v>
      </c>
      <c r="N2291" t="s">
        <v>59</v>
      </c>
      <c r="O2291">
        <v>1810</v>
      </c>
      <c r="P2291">
        <v>2100</v>
      </c>
      <c r="Q2291" t="s">
        <v>60</v>
      </c>
      <c r="R2291">
        <v>331</v>
      </c>
      <c r="S2291" t="s">
        <v>61</v>
      </c>
      <c r="T2291">
        <v>1</v>
      </c>
      <c r="U2291" s="1">
        <v>43479</v>
      </c>
      <c r="V2291" s="1">
        <v>43607</v>
      </c>
      <c r="W2291" t="s">
        <v>1674</v>
      </c>
      <c r="X2291" t="s">
        <v>1929</v>
      </c>
      <c r="Y2291">
        <v>26</v>
      </c>
      <c r="Z2291">
        <v>23</v>
      </c>
      <c r="AA2291">
        <v>32</v>
      </c>
      <c r="AB2291">
        <v>71.875</v>
      </c>
      <c r="AD2291">
        <f>IF(ISBLANK(Source[[#This Row],[CrosslistID]]),1,1/COUNTIFS(Source[CrosslistID],Source[[#This Row],[CrosslistID]],Source[TermDesc],Source[[#This Row],[TermDesc]]))</f>
        <v>1</v>
      </c>
      <c r="AG2291">
        <v>0</v>
      </c>
      <c r="AH2291">
        <v>71.875</v>
      </c>
      <c r="AI2291">
        <v>5.2</v>
      </c>
      <c r="AJ2291">
        <v>5.2</v>
      </c>
      <c r="AK2291">
        <v>0.37</v>
      </c>
      <c r="AL22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91">
        <f>IF(AND(Source[[#This Row],[Credit_Noncredit]]="Noncredit",Source[[#This Row],[FTEF]]&gt;0),Source[[#This Row],[NC XLST FTES]]*525/(437.5*Source[[#This Row],[FTEF]]),0)</f>
        <v>0</v>
      </c>
      <c r="AN2291">
        <f>IF(Source[[#This Row],[Credit_Noncredit]]="Credit",Source[[#This Row],[Census Enrollment]],Source[[#This Row],[Noncredit Avg. Attendance]])</f>
        <v>26</v>
      </c>
    </row>
    <row r="2292" spans="1:40" x14ac:dyDescent="0.25">
      <c r="A2292" t="s">
        <v>4581</v>
      </c>
      <c r="B2292" t="s">
        <v>886</v>
      </c>
      <c r="C2292" t="s">
        <v>775</v>
      </c>
      <c r="D2292" t="s">
        <v>1669</v>
      </c>
      <c r="E2292" s="4">
        <v>38779</v>
      </c>
      <c r="F2292" s="4" t="s">
        <v>1670</v>
      </c>
      <c r="G2292" s="4">
        <v>108</v>
      </c>
      <c r="H2292" t="str">
        <f>CONCATENATE(Source[[#This Row],[Subject]],TRIM(Source[[#This Row],[Course]]))</f>
        <v>BIO108</v>
      </c>
      <c r="I2292" t="str">
        <f>VLOOKUP(Source[[#This Row],[SubjCrse]],'Courses and Categories'!$E$2:$G$1816,3,FALSE)</f>
        <v>Credit General Education</v>
      </c>
      <c r="J2292">
        <v>2</v>
      </c>
      <c r="K2292" t="s">
        <v>4024</v>
      </c>
      <c r="L2292" t="s">
        <v>39</v>
      </c>
      <c r="M2292" t="s">
        <v>1046</v>
      </c>
      <c r="N2292" t="s">
        <v>5516</v>
      </c>
      <c r="O2292" t="s">
        <v>5517</v>
      </c>
      <c r="P2292" t="s">
        <v>5518</v>
      </c>
      <c r="Q2292" t="s">
        <v>1693</v>
      </c>
      <c r="R2292" t="s">
        <v>5519</v>
      </c>
      <c r="S2292" t="s">
        <v>134</v>
      </c>
      <c r="T2292">
        <v>1</v>
      </c>
      <c r="U2292" s="1">
        <v>43479</v>
      </c>
      <c r="V2292" s="1">
        <v>43607</v>
      </c>
      <c r="W2292" t="s">
        <v>4029</v>
      </c>
      <c r="X2292" t="s">
        <v>1929</v>
      </c>
      <c r="Y2292">
        <v>36</v>
      </c>
      <c r="Z2292">
        <v>27</v>
      </c>
      <c r="AA2292">
        <v>36</v>
      </c>
      <c r="AB2292">
        <v>75</v>
      </c>
      <c r="AC2292" t="s">
        <v>5520</v>
      </c>
      <c r="AD2292">
        <f>IF(ISBLANK(Source[[#This Row],[CrosslistID]]),1,1/COUNTIFS(Source[CrosslistID],Source[[#This Row],[CrosslistID]],Source[TermDesc],Source[[#This Row],[TermDesc]]))</f>
        <v>0.25</v>
      </c>
      <c r="AE2292">
        <v>132</v>
      </c>
      <c r="AF2292">
        <v>144</v>
      </c>
      <c r="AG2292">
        <v>91.666700000000006</v>
      </c>
      <c r="AH2292">
        <v>91.666700000000006</v>
      </c>
      <c r="AI2292">
        <v>7.2329999999999997</v>
      </c>
      <c r="AJ2292">
        <v>7.4397000000000002</v>
      </c>
      <c r="AK2292">
        <v>0.56999999999999995</v>
      </c>
      <c r="AL22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92">
        <f>IF(AND(Source[[#This Row],[Credit_Noncredit]]="Noncredit",Source[[#This Row],[FTEF]]&gt;0),Source[[#This Row],[NC XLST FTES]]*525/(437.5*Source[[#This Row],[FTEF]]),0)</f>
        <v>0</v>
      </c>
      <c r="AN2292">
        <f>IF(Source[[#This Row],[Credit_Noncredit]]="Credit",Source[[#This Row],[Census Enrollment]],Source[[#This Row],[Noncredit Avg. Attendance]])</f>
        <v>36</v>
      </c>
    </row>
    <row r="2293" spans="1:40" x14ac:dyDescent="0.25">
      <c r="A2293" t="s">
        <v>4581</v>
      </c>
      <c r="B2293" t="s">
        <v>886</v>
      </c>
      <c r="C2293" t="s">
        <v>775</v>
      </c>
      <c r="D2293" t="s">
        <v>1669</v>
      </c>
      <c r="E2293" s="4">
        <v>38780</v>
      </c>
      <c r="F2293" s="4" t="s">
        <v>1670</v>
      </c>
      <c r="G2293" s="4">
        <v>108</v>
      </c>
      <c r="H2293" t="str">
        <f>CONCATENATE(Source[[#This Row],[Subject]],TRIM(Source[[#This Row],[Course]]))</f>
        <v>BIO108</v>
      </c>
      <c r="I2293" t="str">
        <f>VLOOKUP(Source[[#This Row],[SubjCrse]],'Courses and Categories'!$E$2:$G$1816,3,FALSE)</f>
        <v>Credit General Education</v>
      </c>
      <c r="J2293">
        <v>3</v>
      </c>
      <c r="K2293" t="s">
        <v>4024</v>
      </c>
      <c r="L2293" t="s">
        <v>39</v>
      </c>
      <c r="M2293" t="s">
        <v>1046</v>
      </c>
      <c r="N2293" t="s">
        <v>5521</v>
      </c>
      <c r="O2293" t="s">
        <v>5522</v>
      </c>
      <c r="P2293" t="s">
        <v>5523</v>
      </c>
      <c r="Q2293" t="s">
        <v>1693</v>
      </c>
      <c r="R2293" t="s">
        <v>5519</v>
      </c>
      <c r="S2293" t="s">
        <v>134</v>
      </c>
      <c r="T2293">
        <v>1</v>
      </c>
      <c r="U2293" s="1">
        <v>43479</v>
      </c>
      <c r="V2293" s="1">
        <v>43607</v>
      </c>
      <c r="W2293" t="s">
        <v>4029</v>
      </c>
      <c r="X2293" t="s">
        <v>1929</v>
      </c>
      <c r="Y2293">
        <v>38</v>
      </c>
      <c r="Z2293">
        <v>33</v>
      </c>
      <c r="AA2293">
        <v>36</v>
      </c>
      <c r="AB2293">
        <v>91.666700000000006</v>
      </c>
      <c r="AC2293" t="s">
        <v>5520</v>
      </c>
      <c r="AD2293">
        <f>IF(ISBLANK(Source[[#This Row],[CrosslistID]]),1,1/COUNTIFS(Source[CrosslistID],Source[[#This Row],[CrosslistID]],Source[TermDesc],Source[[#This Row],[TermDesc]]))</f>
        <v>0.25</v>
      </c>
      <c r="AE2293">
        <v>132</v>
      </c>
      <c r="AF2293">
        <v>144</v>
      </c>
      <c r="AG2293">
        <v>91.666700000000006</v>
      </c>
      <c r="AH2293">
        <v>91.666700000000006</v>
      </c>
      <c r="AI2293">
        <v>7.8529999999999998</v>
      </c>
      <c r="AJ2293">
        <v>7.8529999999999998</v>
      </c>
      <c r="AK2293">
        <v>0.17</v>
      </c>
      <c r="AL22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93">
        <f>IF(AND(Source[[#This Row],[Credit_Noncredit]]="Noncredit",Source[[#This Row],[FTEF]]&gt;0),Source[[#This Row],[NC XLST FTES]]*525/(437.5*Source[[#This Row],[FTEF]]),0)</f>
        <v>0</v>
      </c>
      <c r="AN2293">
        <f>IF(Source[[#This Row],[Credit_Noncredit]]="Credit",Source[[#This Row],[Census Enrollment]],Source[[#This Row],[Noncredit Avg. Attendance]])</f>
        <v>38</v>
      </c>
    </row>
    <row r="2294" spans="1:40" x14ac:dyDescent="0.25">
      <c r="A2294" t="s">
        <v>4581</v>
      </c>
      <c r="B2294" t="s">
        <v>886</v>
      </c>
      <c r="C2294" t="s">
        <v>775</v>
      </c>
      <c r="D2294" t="s">
        <v>1669</v>
      </c>
      <c r="E2294" s="4">
        <v>38781</v>
      </c>
      <c r="F2294" s="4" t="s">
        <v>1670</v>
      </c>
      <c r="G2294" s="4">
        <v>108</v>
      </c>
      <c r="H2294" t="str">
        <f>CONCATENATE(Source[[#This Row],[Subject]],TRIM(Source[[#This Row],[Course]]))</f>
        <v>BIO108</v>
      </c>
      <c r="I2294" t="str">
        <f>VLOOKUP(Source[[#This Row],[SubjCrse]],'Courses and Categories'!$E$2:$G$1816,3,FALSE)</f>
        <v>Credit General Education</v>
      </c>
      <c r="J2294">
        <v>4</v>
      </c>
      <c r="K2294" t="s">
        <v>4024</v>
      </c>
      <c r="L2294" t="s">
        <v>39</v>
      </c>
      <c r="M2294" t="s">
        <v>1046</v>
      </c>
      <c r="N2294" t="s">
        <v>4108</v>
      </c>
      <c r="O2294" t="s">
        <v>5517</v>
      </c>
      <c r="P2294" t="s">
        <v>5518</v>
      </c>
      <c r="Q2294" t="s">
        <v>1693</v>
      </c>
      <c r="R2294" t="s">
        <v>5519</v>
      </c>
      <c r="S2294" t="s">
        <v>134</v>
      </c>
      <c r="T2294">
        <v>1</v>
      </c>
      <c r="U2294" s="1">
        <v>43479</v>
      </c>
      <c r="V2294" s="1">
        <v>43607</v>
      </c>
      <c r="W2294" t="s">
        <v>4029</v>
      </c>
      <c r="X2294" t="s">
        <v>1929</v>
      </c>
      <c r="Y2294">
        <v>38</v>
      </c>
      <c r="Z2294">
        <v>32</v>
      </c>
      <c r="AA2294">
        <v>36</v>
      </c>
      <c r="AB2294">
        <v>88.888900000000007</v>
      </c>
      <c r="AC2294" t="s">
        <v>5520</v>
      </c>
      <c r="AD2294">
        <f>IF(ISBLANK(Source[[#This Row],[CrosslistID]]),1,1/COUNTIFS(Source[CrosslistID],Source[[#This Row],[CrosslistID]],Source[TermDesc],Source[[#This Row],[TermDesc]]))</f>
        <v>0.25</v>
      </c>
      <c r="AE2294">
        <v>132</v>
      </c>
      <c r="AF2294">
        <v>144</v>
      </c>
      <c r="AG2294">
        <v>91.666700000000006</v>
      </c>
      <c r="AH2294">
        <v>91.666700000000006</v>
      </c>
      <c r="AI2294">
        <v>7.6470000000000002</v>
      </c>
      <c r="AJ2294">
        <v>7.8536999999999999</v>
      </c>
      <c r="AK2294">
        <v>0.17</v>
      </c>
      <c r="AL22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94">
        <f>IF(AND(Source[[#This Row],[Credit_Noncredit]]="Noncredit",Source[[#This Row],[FTEF]]&gt;0),Source[[#This Row],[NC XLST FTES]]*525/(437.5*Source[[#This Row],[FTEF]]),0)</f>
        <v>0</v>
      </c>
      <c r="AN2294">
        <f>IF(Source[[#This Row],[Credit_Noncredit]]="Credit",Source[[#This Row],[Census Enrollment]],Source[[#This Row],[Noncredit Avg. Attendance]])</f>
        <v>38</v>
      </c>
    </row>
    <row r="2295" spans="1:40" x14ac:dyDescent="0.25">
      <c r="A2295" t="s">
        <v>4581</v>
      </c>
      <c r="B2295" t="s">
        <v>886</v>
      </c>
      <c r="C2295" t="s">
        <v>775</v>
      </c>
      <c r="D2295" t="s">
        <v>1669</v>
      </c>
      <c r="E2295" s="4">
        <v>39228</v>
      </c>
      <c r="F2295" s="4" t="s">
        <v>1670</v>
      </c>
      <c r="G2295" s="4">
        <v>108</v>
      </c>
      <c r="H2295" t="str">
        <f>CONCATENATE(Source[[#This Row],[Subject]],TRIM(Source[[#This Row],[Course]]))</f>
        <v>BIO108</v>
      </c>
      <c r="I2295" t="str">
        <f>VLOOKUP(Source[[#This Row],[SubjCrse]],'Courses and Categories'!$E$2:$G$1816,3,FALSE)</f>
        <v>Credit General Education</v>
      </c>
      <c r="J2295">
        <v>5</v>
      </c>
      <c r="K2295" t="s">
        <v>4024</v>
      </c>
      <c r="L2295" t="s">
        <v>39</v>
      </c>
      <c r="M2295" t="s">
        <v>1046</v>
      </c>
      <c r="N2295" t="s">
        <v>4034</v>
      </c>
      <c r="O2295" t="s">
        <v>5524</v>
      </c>
      <c r="P2295" t="s">
        <v>3968</v>
      </c>
      <c r="Q2295" t="s">
        <v>1693</v>
      </c>
      <c r="R2295" t="s">
        <v>4028</v>
      </c>
      <c r="S2295" t="s">
        <v>134</v>
      </c>
      <c r="T2295">
        <v>1</v>
      </c>
      <c r="U2295" s="1">
        <v>43479</v>
      </c>
      <c r="V2295" s="1">
        <v>43607</v>
      </c>
      <c r="W2295" t="s">
        <v>4029</v>
      </c>
      <c r="X2295" t="s">
        <v>1929</v>
      </c>
      <c r="Y2295">
        <v>39</v>
      </c>
      <c r="Z2295">
        <v>36</v>
      </c>
      <c r="AA2295">
        <v>36</v>
      </c>
      <c r="AB2295">
        <v>100</v>
      </c>
      <c r="AC2295" t="s">
        <v>5520</v>
      </c>
      <c r="AD2295">
        <f>IF(ISBLANK(Source[[#This Row],[CrosslistID]]),1,1/COUNTIFS(Source[CrosslistID],Source[[#This Row],[CrosslistID]],Source[TermDesc],Source[[#This Row],[TermDesc]]))</f>
        <v>0.25</v>
      </c>
      <c r="AE2295">
        <v>132</v>
      </c>
      <c r="AF2295">
        <v>144</v>
      </c>
      <c r="AG2295">
        <v>91.666700000000006</v>
      </c>
      <c r="AH2295">
        <v>91.666700000000006</v>
      </c>
      <c r="AI2295">
        <v>8.06</v>
      </c>
      <c r="AJ2295">
        <v>8.06</v>
      </c>
      <c r="AK2295">
        <v>0.17</v>
      </c>
      <c r="AL22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95">
        <f>IF(AND(Source[[#This Row],[Credit_Noncredit]]="Noncredit",Source[[#This Row],[FTEF]]&gt;0),Source[[#This Row],[NC XLST FTES]]*525/(437.5*Source[[#This Row],[FTEF]]),0)</f>
        <v>0</v>
      </c>
      <c r="AN2295">
        <f>IF(Source[[#This Row],[Credit_Noncredit]]="Credit",Source[[#This Row],[Census Enrollment]],Source[[#This Row],[Noncredit Avg. Attendance]])</f>
        <v>39</v>
      </c>
    </row>
    <row r="2296" spans="1:40" x14ac:dyDescent="0.25">
      <c r="A2296" t="s">
        <v>4581</v>
      </c>
      <c r="B2296" t="s">
        <v>886</v>
      </c>
      <c r="C2296" t="s">
        <v>775</v>
      </c>
      <c r="D2296" t="s">
        <v>1669</v>
      </c>
      <c r="E2296" s="4">
        <v>38783</v>
      </c>
      <c r="F2296" s="4" t="s">
        <v>1670</v>
      </c>
      <c r="G2296" s="4">
        <v>108</v>
      </c>
      <c r="H2296" t="str">
        <f>CONCATENATE(Source[[#This Row],[Subject]],TRIM(Source[[#This Row],[Course]]))</f>
        <v>BIO108</v>
      </c>
      <c r="I2296" t="str">
        <f>VLOOKUP(Source[[#This Row],[SubjCrse]],'Courses and Categories'!$E$2:$G$1816,3,FALSE)</f>
        <v>Credit General Education</v>
      </c>
      <c r="J2296">
        <v>11</v>
      </c>
      <c r="K2296" t="s">
        <v>4024</v>
      </c>
      <c r="L2296" t="s">
        <v>39</v>
      </c>
      <c r="M2296" t="s">
        <v>1046</v>
      </c>
      <c r="N2296" t="s">
        <v>4036</v>
      </c>
      <c r="O2296" t="s">
        <v>4042</v>
      </c>
      <c r="P2296" t="s">
        <v>5525</v>
      </c>
      <c r="Q2296" t="s">
        <v>1693</v>
      </c>
      <c r="R2296" t="s">
        <v>4039</v>
      </c>
      <c r="S2296" t="s">
        <v>134</v>
      </c>
      <c r="T2296">
        <v>1</v>
      </c>
      <c r="U2296" s="1">
        <v>43479</v>
      </c>
      <c r="V2296" s="1">
        <v>43607</v>
      </c>
      <c r="W2296" t="s">
        <v>4040</v>
      </c>
      <c r="X2296" t="s">
        <v>1929</v>
      </c>
      <c r="Y2296">
        <v>34</v>
      </c>
      <c r="Z2296">
        <v>26</v>
      </c>
      <c r="AA2296">
        <v>36</v>
      </c>
      <c r="AB2296">
        <v>72.222200000000001</v>
      </c>
      <c r="AC2296" t="s">
        <v>2466</v>
      </c>
      <c r="AD2296">
        <f>IF(ISBLANK(Source[[#This Row],[CrosslistID]]),1,1/COUNTIFS(Source[CrosslistID],Source[[#This Row],[CrosslistID]],Source[TermDesc],Source[[#This Row],[TermDesc]]))</f>
        <v>0.25</v>
      </c>
      <c r="AE2296">
        <v>119</v>
      </c>
      <c r="AF2296">
        <v>144</v>
      </c>
      <c r="AG2296">
        <v>82.638900000000007</v>
      </c>
      <c r="AH2296">
        <v>82.638900000000007</v>
      </c>
      <c r="AI2296">
        <v>6.82</v>
      </c>
      <c r="AJ2296">
        <v>7.0266999999999999</v>
      </c>
      <c r="AK2296">
        <v>0.56999999999999995</v>
      </c>
      <c r="AL22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96">
        <f>IF(AND(Source[[#This Row],[Credit_Noncredit]]="Noncredit",Source[[#This Row],[FTEF]]&gt;0),Source[[#This Row],[NC XLST FTES]]*525/(437.5*Source[[#This Row],[FTEF]]),0)</f>
        <v>0</v>
      </c>
      <c r="AN2296">
        <f>IF(Source[[#This Row],[Credit_Noncredit]]="Credit",Source[[#This Row],[Census Enrollment]],Source[[#This Row],[Noncredit Avg. Attendance]])</f>
        <v>34</v>
      </c>
    </row>
    <row r="2297" spans="1:40" x14ac:dyDescent="0.25">
      <c r="A2297" t="s">
        <v>4581</v>
      </c>
      <c r="B2297" t="s">
        <v>886</v>
      </c>
      <c r="C2297" t="s">
        <v>775</v>
      </c>
      <c r="D2297" t="s">
        <v>1669</v>
      </c>
      <c r="E2297" s="4">
        <v>38784</v>
      </c>
      <c r="F2297" s="4" t="s">
        <v>1670</v>
      </c>
      <c r="G2297" s="4">
        <v>108</v>
      </c>
      <c r="H2297" t="str">
        <f>CONCATENATE(Source[[#This Row],[Subject]],TRIM(Source[[#This Row],[Course]]))</f>
        <v>BIO108</v>
      </c>
      <c r="I2297" t="str">
        <f>VLOOKUP(Source[[#This Row],[SubjCrse]],'Courses and Categories'!$E$2:$G$1816,3,FALSE)</f>
        <v>Credit General Education</v>
      </c>
      <c r="J2297">
        <v>12</v>
      </c>
      <c r="K2297" t="s">
        <v>4024</v>
      </c>
      <c r="L2297" t="s">
        <v>39</v>
      </c>
      <c r="M2297" t="s">
        <v>1046</v>
      </c>
      <c r="N2297" t="s">
        <v>4044</v>
      </c>
      <c r="O2297" t="s">
        <v>4037</v>
      </c>
      <c r="P2297" t="s">
        <v>5526</v>
      </c>
      <c r="Q2297" t="s">
        <v>1693</v>
      </c>
      <c r="R2297" t="s">
        <v>4039</v>
      </c>
      <c r="S2297" t="s">
        <v>134</v>
      </c>
      <c r="T2297">
        <v>1</v>
      </c>
      <c r="U2297" s="1">
        <v>43479</v>
      </c>
      <c r="V2297" s="1">
        <v>43607</v>
      </c>
      <c r="W2297" t="s">
        <v>4040</v>
      </c>
      <c r="X2297" t="s">
        <v>1929</v>
      </c>
      <c r="Y2297">
        <v>38</v>
      </c>
      <c r="Z2297">
        <v>27</v>
      </c>
      <c r="AA2297">
        <v>36</v>
      </c>
      <c r="AB2297">
        <v>75</v>
      </c>
      <c r="AC2297" t="s">
        <v>2466</v>
      </c>
      <c r="AD2297">
        <f>IF(ISBLANK(Source[[#This Row],[CrosslistID]]),1,1/COUNTIFS(Source[CrosslistID],Source[[#This Row],[CrosslistID]],Source[TermDesc],Source[[#This Row],[TermDesc]]))</f>
        <v>0.25</v>
      </c>
      <c r="AE2297">
        <v>119</v>
      </c>
      <c r="AF2297">
        <v>144</v>
      </c>
      <c r="AG2297">
        <v>82.638900000000007</v>
      </c>
      <c r="AH2297">
        <v>82.638900000000007</v>
      </c>
      <c r="AI2297">
        <v>7.8529999999999998</v>
      </c>
      <c r="AJ2297">
        <v>7.8529999999999998</v>
      </c>
      <c r="AK2297">
        <v>0.17</v>
      </c>
      <c r="AL22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97">
        <f>IF(AND(Source[[#This Row],[Credit_Noncredit]]="Noncredit",Source[[#This Row],[FTEF]]&gt;0),Source[[#This Row],[NC XLST FTES]]*525/(437.5*Source[[#This Row],[FTEF]]),0)</f>
        <v>0</v>
      </c>
      <c r="AN2297">
        <f>IF(Source[[#This Row],[Credit_Noncredit]]="Credit",Source[[#This Row],[Census Enrollment]],Source[[#This Row],[Noncredit Avg. Attendance]])</f>
        <v>38</v>
      </c>
    </row>
    <row r="2298" spans="1:40" x14ac:dyDescent="0.25">
      <c r="A2298" t="s">
        <v>4581</v>
      </c>
      <c r="B2298" t="s">
        <v>886</v>
      </c>
      <c r="C2298" t="s">
        <v>775</v>
      </c>
      <c r="D2298" t="s">
        <v>1669</v>
      </c>
      <c r="E2298" s="4">
        <v>38785</v>
      </c>
      <c r="F2298" s="4" t="s">
        <v>1670</v>
      </c>
      <c r="G2298" s="4">
        <v>108</v>
      </c>
      <c r="H2298" t="str">
        <f>CONCATENATE(Source[[#This Row],[Subject]],TRIM(Source[[#This Row],[Course]]))</f>
        <v>BIO108</v>
      </c>
      <c r="I2298" t="str">
        <f>VLOOKUP(Source[[#This Row],[SubjCrse]],'Courses and Categories'!$E$2:$G$1816,3,FALSE)</f>
        <v>Credit General Education</v>
      </c>
      <c r="J2298">
        <v>13</v>
      </c>
      <c r="K2298" t="s">
        <v>4024</v>
      </c>
      <c r="L2298" t="s">
        <v>39</v>
      </c>
      <c r="M2298" t="s">
        <v>1046</v>
      </c>
      <c r="N2298" t="s">
        <v>4044</v>
      </c>
      <c r="O2298" t="s">
        <v>4042</v>
      </c>
      <c r="P2298" t="s">
        <v>5525</v>
      </c>
      <c r="Q2298" t="s">
        <v>1693</v>
      </c>
      <c r="R2298" t="s">
        <v>4039</v>
      </c>
      <c r="S2298" t="s">
        <v>134</v>
      </c>
      <c r="T2298">
        <v>1</v>
      </c>
      <c r="U2298" s="1">
        <v>43479</v>
      </c>
      <c r="V2298" s="1">
        <v>43607</v>
      </c>
      <c r="W2298" t="s">
        <v>4040</v>
      </c>
      <c r="X2298" t="s">
        <v>1929</v>
      </c>
      <c r="Y2298">
        <v>37</v>
      </c>
      <c r="Z2298">
        <v>29</v>
      </c>
      <c r="AA2298">
        <v>36</v>
      </c>
      <c r="AB2298">
        <v>80.555599999999998</v>
      </c>
      <c r="AC2298" t="s">
        <v>2466</v>
      </c>
      <c r="AD2298">
        <f>IF(ISBLANK(Source[[#This Row],[CrosslistID]]),1,1/COUNTIFS(Source[CrosslistID],Source[[#This Row],[CrosslistID]],Source[TermDesc],Source[[#This Row],[TermDesc]]))</f>
        <v>0.25</v>
      </c>
      <c r="AE2298">
        <v>119</v>
      </c>
      <c r="AF2298">
        <v>144</v>
      </c>
      <c r="AG2298">
        <v>82.638900000000007</v>
      </c>
      <c r="AH2298">
        <v>82.638900000000007</v>
      </c>
      <c r="AI2298">
        <v>7.2329999999999997</v>
      </c>
      <c r="AJ2298">
        <v>7.6463000000000001</v>
      </c>
      <c r="AK2298">
        <v>0.17</v>
      </c>
      <c r="AL22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98">
        <f>IF(AND(Source[[#This Row],[Credit_Noncredit]]="Noncredit",Source[[#This Row],[FTEF]]&gt;0),Source[[#This Row],[NC XLST FTES]]*525/(437.5*Source[[#This Row],[FTEF]]),0)</f>
        <v>0</v>
      </c>
      <c r="AN2298">
        <f>IF(Source[[#This Row],[Credit_Noncredit]]="Credit",Source[[#This Row],[Census Enrollment]],Source[[#This Row],[Noncredit Avg. Attendance]])</f>
        <v>37</v>
      </c>
    </row>
    <row r="2299" spans="1:40" x14ac:dyDescent="0.25">
      <c r="A2299" t="s">
        <v>4581</v>
      </c>
      <c r="B2299" t="s">
        <v>886</v>
      </c>
      <c r="C2299" t="s">
        <v>775</v>
      </c>
      <c r="D2299" t="s">
        <v>1669</v>
      </c>
      <c r="E2299" s="4">
        <v>39274</v>
      </c>
      <c r="F2299" s="4" t="s">
        <v>1670</v>
      </c>
      <c r="G2299" s="4">
        <v>108</v>
      </c>
      <c r="H2299" t="str">
        <f>CONCATENATE(Source[[#This Row],[Subject]],TRIM(Source[[#This Row],[Course]]))</f>
        <v>BIO108</v>
      </c>
      <c r="I2299" t="str">
        <f>VLOOKUP(Source[[#This Row],[SubjCrse]],'Courses and Categories'!$E$2:$G$1816,3,FALSE)</f>
        <v>Credit General Education</v>
      </c>
      <c r="J2299">
        <v>14</v>
      </c>
      <c r="K2299" t="s">
        <v>4024</v>
      </c>
      <c r="L2299" t="s">
        <v>39</v>
      </c>
      <c r="M2299" t="s">
        <v>1046</v>
      </c>
      <c r="N2299" t="s">
        <v>4036</v>
      </c>
      <c r="O2299" t="s">
        <v>4037</v>
      </c>
      <c r="P2299" t="s">
        <v>5526</v>
      </c>
      <c r="Q2299" t="s">
        <v>1693</v>
      </c>
      <c r="R2299" t="s">
        <v>4039</v>
      </c>
      <c r="S2299" t="s">
        <v>134</v>
      </c>
      <c r="T2299">
        <v>1</v>
      </c>
      <c r="U2299" s="1">
        <v>43479</v>
      </c>
      <c r="V2299" s="1">
        <v>43607</v>
      </c>
      <c r="W2299" t="s">
        <v>4040</v>
      </c>
      <c r="X2299" t="s">
        <v>1929</v>
      </c>
      <c r="Y2299">
        <v>42</v>
      </c>
      <c r="Z2299">
        <v>32</v>
      </c>
      <c r="AA2299">
        <v>36</v>
      </c>
      <c r="AB2299">
        <v>88.888900000000007</v>
      </c>
      <c r="AC2299" t="s">
        <v>2466</v>
      </c>
      <c r="AD2299">
        <f>IF(ISBLANK(Source[[#This Row],[CrosslistID]]),1,1/COUNTIFS(Source[CrosslistID],Source[[#This Row],[CrosslistID]],Source[TermDesc],Source[[#This Row],[TermDesc]]))</f>
        <v>0.25</v>
      </c>
      <c r="AE2299">
        <v>119</v>
      </c>
      <c r="AF2299">
        <v>144</v>
      </c>
      <c r="AG2299">
        <v>82.638900000000007</v>
      </c>
      <c r="AH2299">
        <v>82.638900000000007</v>
      </c>
      <c r="AI2299">
        <v>8.4730000000000008</v>
      </c>
      <c r="AJ2299">
        <v>8.6797000000000004</v>
      </c>
      <c r="AK2299">
        <v>0.17</v>
      </c>
      <c r="AL22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299">
        <f>IF(AND(Source[[#This Row],[Credit_Noncredit]]="Noncredit",Source[[#This Row],[FTEF]]&gt;0),Source[[#This Row],[NC XLST FTES]]*525/(437.5*Source[[#This Row],[FTEF]]),0)</f>
        <v>0</v>
      </c>
      <c r="AN2299">
        <f>IF(Source[[#This Row],[Credit_Noncredit]]="Credit",Source[[#This Row],[Census Enrollment]],Source[[#This Row],[Noncredit Avg. Attendance]])</f>
        <v>42</v>
      </c>
    </row>
    <row r="2300" spans="1:40" x14ac:dyDescent="0.25">
      <c r="A2300" t="s">
        <v>4581</v>
      </c>
      <c r="B2300" t="s">
        <v>886</v>
      </c>
      <c r="C2300" t="s">
        <v>775</v>
      </c>
      <c r="D2300" t="s">
        <v>1669</v>
      </c>
      <c r="E2300" s="4">
        <v>38786</v>
      </c>
      <c r="F2300" s="4" t="s">
        <v>1670</v>
      </c>
      <c r="G2300" s="4">
        <v>108</v>
      </c>
      <c r="H2300" t="str">
        <f>CONCATENATE(Source[[#This Row],[Subject]],TRIM(Source[[#This Row],[Course]]))</f>
        <v>BIO108</v>
      </c>
      <c r="I2300" t="str">
        <f>VLOOKUP(Source[[#This Row],[SubjCrse]],'Courses and Categories'!$E$2:$G$1816,3,FALSE)</f>
        <v>Credit General Education</v>
      </c>
      <c r="J2300">
        <v>501</v>
      </c>
      <c r="K2300" t="s">
        <v>4024</v>
      </c>
      <c r="L2300" t="s">
        <v>39</v>
      </c>
      <c r="M2300" t="s">
        <v>1046</v>
      </c>
      <c r="N2300" t="s">
        <v>59</v>
      </c>
      <c r="O2300">
        <v>1710</v>
      </c>
      <c r="P2300">
        <v>1825</v>
      </c>
      <c r="Q2300" t="s">
        <v>1649</v>
      </c>
      <c r="R2300">
        <v>300</v>
      </c>
      <c r="S2300" t="s">
        <v>134</v>
      </c>
      <c r="T2300">
        <v>1</v>
      </c>
      <c r="U2300" s="1">
        <v>43479</v>
      </c>
      <c r="V2300" s="1">
        <v>43607</v>
      </c>
      <c r="W2300" t="s">
        <v>4045</v>
      </c>
      <c r="X2300" t="s">
        <v>1929</v>
      </c>
      <c r="Y2300">
        <v>34</v>
      </c>
      <c r="Z2300">
        <v>28</v>
      </c>
      <c r="AA2300">
        <v>36</v>
      </c>
      <c r="AB2300">
        <v>77.777799999999999</v>
      </c>
      <c r="AC2300" t="s">
        <v>5527</v>
      </c>
      <c r="AD2300">
        <f>IF(ISBLANK(Source[[#This Row],[CrosslistID]]),1,1/COUNTIFS(Source[CrosslistID],Source[[#This Row],[CrosslistID]],Source[TermDesc],Source[[#This Row],[TermDesc]]))</f>
        <v>0.5</v>
      </c>
      <c r="AE2300">
        <v>58</v>
      </c>
      <c r="AF2300">
        <v>72</v>
      </c>
      <c r="AG2300">
        <v>80.555599999999998</v>
      </c>
      <c r="AH2300">
        <v>80.555599999999998</v>
      </c>
      <c r="AI2300">
        <v>6.8</v>
      </c>
      <c r="AJ2300">
        <v>6.8</v>
      </c>
      <c r="AK2300">
        <v>0.3</v>
      </c>
      <c r="AL23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00">
        <f>IF(AND(Source[[#This Row],[Credit_Noncredit]]="Noncredit",Source[[#This Row],[FTEF]]&gt;0),Source[[#This Row],[NC XLST FTES]]*525/(437.5*Source[[#This Row],[FTEF]]),0)</f>
        <v>0</v>
      </c>
      <c r="AN2300">
        <f>IF(Source[[#This Row],[Credit_Noncredit]]="Credit",Source[[#This Row],[Census Enrollment]],Source[[#This Row],[Noncredit Avg. Attendance]])</f>
        <v>34</v>
      </c>
    </row>
    <row r="2301" spans="1:40" x14ac:dyDescent="0.25">
      <c r="A2301" t="s">
        <v>4581</v>
      </c>
      <c r="B2301" t="s">
        <v>886</v>
      </c>
      <c r="C2301" t="s">
        <v>775</v>
      </c>
      <c r="D2301" t="s">
        <v>1669</v>
      </c>
      <c r="E2301" s="4">
        <v>38787</v>
      </c>
      <c r="F2301" s="4" t="s">
        <v>1670</v>
      </c>
      <c r="G2301" s="4">
        <v>108</v>
      </c>
      <c r="H2301" t="str">
        <f>CONCATENATE(Source[[#This Row],[Subject]],TRIM(Source[[#This Row],[Course]]))</f>
        <v>BIO108</v>
      </c>
      <c r="I2301" t="str">
        <f>VLOOKUP(Source[[#This Row],[SubjCrse]],'Courses and Categories'!$E$2:$G$1816,3,FALSE)</f>
        <v>Credit General Education</v>
      </c>
      <c r="J2301">
        <v>502</v>
      </c>
      <c r="K2301" t="s">
        <v>4024</v>
      </c>
      <c r="L2301" t="s">
        <v>39</v>
      </c>
      <c r="M2301" t="s">
        <v>1046</v>
      </c>
      <c r="N2301" t="s">
        <v>59</v>
      </c>
      <c r="O2301">
        <v>1710</v>
      </c>
      <c r="P2301">
        <v>1830</v>
      </c>
      <c r="Q2301" t="s">
        <v>1649</v>
      </c>
      <c r="R2301">
        <v>300</v>
      </c>
      <c r="S2301" t="s">
        <v>134</v>
      </c>
      <c r="T2301">
        <v>1</v>
      </c>
      <c r="U2301" s="1">
        <v>43479</v>
      </c>
      <c r="V2301" s="1">
        <v>43607</v>
      </c>
      <c r="W2301" t="s">
        <v>4045</v>
      </c>
      <c r="X2301" t="s">
        <v>1929</v>
      </c>
      <c r="Y2301">
        <v>36</v>
      </c>
      <c r="Z2301">
        <v>30</v>
      </c>
      <c r="AA2301">
        <v>36</v>
      </c>
      <c r="AB2301">
        <v>83.333299999999994</v>
      </c>
      <c r="AC2301" t="s">
        <v>5527</v>
      </c>
      <c r="AD2301">
        <f>IF(ISBLANK(Source[[#This Row],[CrosslistID]]),1,1/COUNTIFS(Source[CrosslistID],Source[[#This Row],[CrosslistID]],Source[TermDesc],Source[[#This Row],[TermDesc]]))</f>
        <v>0.5</v>
      </c>
      <c r="AE2301">
        <v>58</v>
      </c>
      <c r="AF2301">
        <v>72</v>
      </c>
      <c r="AG2301">
        <v>80.555599999999998</v>
      </c>
      <c r="AH2301">
        <v>80.555599999999998</v>
      </c>
      <c r="AI2301">
        <v>7.44</v>
      </c>
      <c r="AJ2301">
        <v>7.44</v>
      </c>
      <c r="AK2301">
        <v>0</v>
      </c>
      <c r="AL23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01">
        <f>IF(AND(Source[[#This Row],[Credit_Noncredit]]="Noncredit",Source[[#This Row],[FTEF]]&gt;0),Source[[#This Row],[NC XLST FTES]]*525/(437.5*Source[[#This Row],[FTEF]]),0)</f>
        <v>0</v>
      </c>
      <c r="AN2301">
        <f>IF(Source[[#This Row],[Credit_Noncredit]]="Credit",Source[[#This Row],[Census Enrollment]],Source[[#This Row],[Noncredit Avg. Attendance]])</f>
        <v>36</v>
      </c>
    </row>
    <row r="2302" spans="1:40" x14ac:dyDescent="0.25">
      <c r="A2302" t="s">
        <v>4581</v>
      </c>
      <c r="B2302" t="s">
        <v>886</v>
      </c>
      <c r="C2302" t="s">
        <v>775</v>
      </c>
      <c r="D2302" t="s">
        <v>1669</v>
      </c>
      <c r="E2302" s="4">
        <v>39229</v>
      </c>
      <c r="F2302" s="4" t="s">
        <v>1670</v>
      </c>
      <c r="G2302" s="4">
        <v>108</v>
      </c>
      <c r="H2302" t="str">
        <f>CONCATENATE(Source[[#This Row],[Subject]],TRIM(Source[[#This Row],[Course]]))</f>
        <v>BIO108</v>
      </c>
      <c r="I2302" t="str">
        <f>VLOOKUP(Source[[#This Row],[SubjCrse]],'Courses and Categories'!$E$2:$G$1816,3,FALSE)</f>
        <v>Credit General Education</v>
      </c>
      <c r="J2302">
        <v>503</v>
      </c>
      <c r="K2302" t="s">
        <v>4024</v>
      </c>
      <c r="L2302" t="s">
        <v>39</v>
      </c>
      <c r="M2302" t="s">
        <v>1046</v>
      </c>
      <c r="N2302" t="s">
        <v>4025</v>
      </c>
      <c r="O2302" t="s">
        <v>4046</v>
      </c>
      <c r="P2302" t="s">
        <v>4047</v>
      </c>
      <c r="Q2302" t="s">
        <v>1693</v>
      </c>
      <c r="R2302" t="s">
        <v>5528</v>
      </c>
      <c r="S2302" t="s">
        <v>134</v>
      </c>
      <c r="T2302">
        <v>1</v>
      </c>
      <c r="U2302" s="1">
        <v>43479</v>
      </c>
      <c r="V2302" s="1">
        <v>43607</v>
      </c>
      <c r="W2302" t="s">
        <v>4049</v>
      </c>
      <c r="X2302" t="s">
        <v>1929</v>
      </c>
      <c r="Y2302">
        <v>36</v>
      </c>
      <c r="Z2302">
        <v>25</v>
      </c>
      <c r="AA2302">
        <v>36</v>
      </c>
      <c r="AB2302">
        <v>69.444400000000002</v>
      </c>
      <c r="AC2302" t="s">
        <v>4100</v>
      </c>
      <c r="AD2302">
        <f>IF(ISBLANK(Source[[#This Row],[CrosslistID]]),1,1/COUNTIFS(Source[CrosslistID],Source[[#This Row],[CrosslistID]],Source[TermDesc],Source[[#This Row],[TermDesc]]))</f>
        <v>0.5</v>
      </c>
      <c r="AE2302">
        <v>56</v>
      </c>
      <c r="AF2302">
        <v>72</v>
      </c>
      <c r="AG2302">
        <v>77.777799999999999</v>
      </c>
      <c r="AH2302">
        <v>77.777799999999999</v>
      </c>
      <c r="AI2302">
        <v>7.44</v>
      </c>
      <c r="AJ2302">
        <v>7.44</v>
      </c>
      <c r="AK2302">
        <v>0.47010000000000002</v>
      </c>
      <c r="AL23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02">
        <f>IF(AND(Source[[#This Row],[Credit_Noncredit]]="Noncredit",Source[[#This Row],[FTEF]]&gt;0),Source[[#This Row],[NC XLST FTES]]*525/(437.5*Source[[#This Row],[FTEF]]),0)</f>
        <v>0</v>
      </c>
      <c r="AN2302">
        <f>IF(Source[[#This Row],[Credit_Noncredit]]="Credit",Source[[#This Row],[Census Enrollment]],Source[[#This Row],[Noncredit Avg. Attendance]])</f>
        <v>36</v>
      </c>
    </row>
    <row r="2303" spans="1:40" x14ac:dyDescent="0.25">
      <c r="A2303" t="s">
        <v>4581</v>
      </c>
      <c r="B2303" t="s">
        <v>886</v>
      </c>
      <c r="C2303" t="s">
        <v>775</v>
      </c>
      <c r="D2303" t="s">
        <v>1669</v>
      </c>
      <c r="E2303" s="4">
        <v>39230</v>
      </c>
      <c r="F2303" s="4" t="s">
        <v>1670</v>
      </c>
      <c r="G2303" s="4">
        <v>108</v>
      </c>
      <c r="H2303" t="str">
        <f>CONCATENATE(Source[[#This Row],[Subject]],TRIM(Source[[#This Row],[Course]]))</f>
        <v>BIO108</v>
      </c>
      <c r="I2303" t="str">
        <f>VLOOKUP(Source[[#This Row],[SubjCrse]],'Courses and Categories'!$E$2:$G$1816,3,FALSE)</f>
        <v>Credit General Education</v>
      </c>
      <c r="J2303">
        <v>504</v>
      </c>
      <c r="K2303" t="s">
        <v>4024</v>
      </c>
      <c r="L2303" t="s">
        <v>39</v>
      </c>
      <c r="M2303" t="s">
        <v>1046</v>
      </c>
      <c r="N2303" t="s">
        <v>4034</v>
      </c>
      <c r="O2303" t="s">
        <v>4046</v>
      </c>
      <c r="P2303" t="s">
        <v>4047</v>
      </c>
      <c r="Q2303" t="s">
        <v>1693</v>
      </c>
      <c r="R2303" t="s">
        <v>5528</v>
      </c>
      <c r="S2303" t="s">
        <v>134</v>
      </c>
      <c r="T2303">
        <v>1</v>
      </c>
      <c r="U2303" s="1">
        <v>43479</v>
      </c>
      <c r="V2303" s="1">
        <v>43607</v>
      </c>
      <c r="W2303" t="s">
        <v>4049</v>
      </c>
      <c r="X2303" t="s">
        <v>1929</v>
      </c>
      <c r="Y2303">
        <v>33</v>
      </c>
      <c r="Z2303">
        <v>21</v>
      </c>
      <c r="AA2303">
        <v>36</v>
      </c>
      <c r="AB2303">
        <v>58.333300000000001</v>
      </c>
      <c r="AC2303" t="s">
        <v>4100</v>
      </c>
      <c r="AD2303">
        <f>IF(ISBLANK(Source[[#This Row],[CrosslistID]]),1,1/COUNTIFS(Source[CrosslistID],Source[[#This Row],[CrosslistID]],Source[TermDesc],Source[[#This Row],[TermDesc]]))</f>
        <v>0.5</v>
      </c>
      <c r="AE2303">
        <v>56</v>
      </c>
      <c r="AF2303">
        <v>72</v>
      </c>
      <c r="AG2303">
        <v>77.777799999999999</v>
      </c>
      <c r="AH2303">
        <v>77.777799999999999</v>
      </c>
      <c r="AI2303">
        <v>6.6130000000000004</v>
      </c>
      <c r="AJ2303">
        <v>6.8197000000000001</v>
      </c>
      <c r="AK2303">
        <v>0.1701</v>
      </c>
      <c r="AL23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03">
        <f>IF(AND(Source[[#This Row],[Credit_Noncredit]]="Noncredit",Source[[#This Row],[FTEF]]&gt;0),Source[[#This Row],[NC XLST FTES]]*525/(437.5*Source[[#This Row],[FTEF]]),0)</f>
        <v>0</v>
      </c>
      <c r="AN2303">
        <f>IF(Source[[#This Row],[Credit_Noncredit]]="Credit",Source[[#This Row],[Census Enrollment]],Source[[#This Row],[Noncredit Avg. Attendance]])</f>
        <v>33</v>
      </c>
    </row>
    <row r="2304" spans="1:40" x14ac:dyDescent="0.25">
      <c r="A2304" t="s">
        <v>4581</v>
      </c>
      <c r="B2304" t="s">
        <v>886</v>
      </c>
      <c r="C2304" t="s">
        <v>775</v>
      </c>
      <c r="D2304" t="s">
        <v>1669</v>
      </c>
      <c r="E2304" s="4">
        <v>38792</v>
      </c>
      <c r="F2304" s="4" t="s">
        <v>1670</v>
      </c>
      <c r="G2304" s="4">
        <v>112</v>
      </c>
      <c r="H2304" t="str">
        <f>CONCATENATE(Source[[#This Row],[Subject]],TRIM(Source[[#This Row],[Course]]))</f>
        <v>BIO112</v>
      </c>
      <c r="I2304" t="str">
        <f>VLOOKUP(Source[[#This Row],[SubjCrse]],'Courses and Categories'!$E$2:$G$1816,3,FALSE)</f>
        <v>Credit General Education</v>
      </c>
      <c r="J2304">
        <v>1</v>
      </c>
      <c r="K2304" t="s">
        <v>4052</v>
      </c>
      <c r="L2304" t="s">
        <v>39</v>
      </c>
      <c r="M2304" t="s">
        <v>1046</v>
      </c>
      <c r="N2304" t="s">
        <v>5529</v>
      </c>
      <c r="O2304" t="s">
        <v>5530</v>
      </c>
      <c r="P2304" t="s">
        <v>5531</v>
      </c>
      <c r="Q2304" t="s">
        <v>1693</v>
      </c>
      <c r="R2304" t="s">
        <v>5532</v>
      </c>
      <c r="S2304" t="s">
        <v>134</v>
      </c>
      <c r="T2304">
        <v>1</v>
      </c>
      <c r="U2304" s="1">
        <v>43479</v>
      </c>
      <c r="V2304" s="1">
        <v>43607</v>
      </c>
      <c r="W2304" t="s">
        <v>4060</v>
      </c>
      <c r="X2304" t="s">
        <v>1929</v>
      </c>
      <c r="Y2304">
        <v>32</v>
      </c>
      <c r="Z2304">
        <v>29</v>
      </c>
      <c r="AA2304">
        <v>32</v>
      </c>
      <c r="AB2304">
        <v>90.625</v>
      </c>
      <c r="AC2304" t="s">
        <v>5533</v>
      </c>
      <c r="AD2304">
        <f>IF(ISBLANK(Source[[#This Row],[CrosslistID]]),1,1/COUNTIFS(Source[CrosslistID],Source[[#This Row],[CrosslistID]],Source[TermDesc],Source[[#This Row],[TermDesc]]))</f>
        <v>0.5</v>
      </c>
      <c r="AE2304">
        <v>62</v>
      </c>
      <c r="AF2304">
        <v>64</v>
      </c>
      <c r="AG2304">
        <v>96.875</v>
      </c>
      <c r="AH2304">
        <v>96.875</v>
      </c>
      <c r="AI2304">
        <v>6.6130000000000004</v>
      </c>
      <c r="AJ2304">
        <v>6.6130000000000004</v>
      </c>
      <c r="AK2304">
        <v>0.47</v>
      </c>
      <c r="AL23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04">
        <f>IF(AND(Source[[#This Row],[Credit_Noncredit]]="Noncredit",Source[[#This Row],[FTEF]]&gt;0),Source[[#This Row],[NC XLST FTES]]*525/(437.5*Source[[#This Row],[FTEF]]),0)</f>
        <v>0</v>
      </c>
      <c r="AN2304">
        <f>IF(Source[[#This Row],[Credit_Noncredit]]="Credit",Source[[#This Row],[Census Enrollment]],Source[[#This Row],[Noncredit Avg. Attendance]])</f>
        <v>32</v>
      </c>
    </row>
    <row r="2305" spans="1:40" x14ac:dyDescent="0.25">
      <c r="A2305" t="s">
        <v>4581</v>
      </c>
      <c r="B2305" t="s">
        <v>886</v>
      </c>
      <c r="C2305" t="s">
        <v>775</v>
      </c>
      <c r="D2305" t="s">
        <v>1669</v>
      </c>
      <c r="E2305" s="4">
        <v>38794</v>
      </c>
      <c r="F2305" s="4" t="s">
        <v>1670</v>
      </c>
      <c r="G2305" s="4">
        <v>112</v>
      </c>
      <c r="H2305" t="str">
        <f>CONCATENATE(Source[[#This Row],[Subject]],TRIM(Source[[#This Row],[Course]]))</f>
        <v>BIO112</v>
      </c>
      <c r="I2305" t="str">
        <f>VLOOKUP(Source[[#This Row],[SubjCrse]],'Courses and Categories'!$E$2:$G$1816,3,FALSE)</f>
        <v>Credit General Education</v>
      </c>
      <c r="J2305">
        <v>2</v>
      </c>
      <c r="K2305" t="s">
        <v>4052</v>
      </c>
      <c r="L2305" t="s">
        <v>39</v>
      </c>
      <c r="M2305" t="s">
        <v>903</v>
      </c>
      <c r="N2305" t="s">
        <v>5534</v>
      </c>
      <c r="O2305" t="s">
        <v>5530</v>
      </c>
      <c r="P2305" t="s">
        <v>5531</v>
      </c>
      <c r="Q2305" t="s">
        <v>1693</v>
      </c>
      <c r="R2305" t="s">
        <v>5532</v>
      </c>
      <c r="S2305" t="s">
        <v>134</v>
      </c>
      <c r="T2305">
        <v>1</v>
      </c>
      <c r="U2305" s="1">
        <v>43479</v>
      </c>
      <c r="V2305" s="1">
        <v>43607</v>
      </c>
      <c r="W2305" t="s">
        <v>4060</v>
      </c>
      <c r="X2305" t="s">
        <v>1929</v>
      </c>
      <c r="Y2305">
        <v>32</v>
      </c>
      <c r="Z2305">
        <v>28</v>
      </c>
      <c r="AA2305">
        <v>32</v>
      </c>
      <c r="AB2305">
        <v>87.5</v>
      </c>
      <c r="AC2305" t="s">
        <v>5533</v>
      </c>
      <c r="AD2305">
        <f>IF(ISBLANK(Source[[#This Row],[CrosslistID]]),1,1/COUNTIFS(Source[CrosslistID],Source[[#This Row],[CrosslistID]],Source[TermDesc],Source[[#This Row],[TermDesc]]))</f>
        <v>0.5</v>
      </c>
      <c r="AE2305">
        <v>62</v>
      </c>
      <c r="AF2305">
        <v>64</v>
      </c>
      <c r="AG2305">
        <v>96.875</v>
      </c>
      <c r="AH2305">
        <v>96.875</v>
      </c>
      <c r="AI2305">
        <v>6.6130000000000004</v>
      </c>
      <c r="AJ2305">
        <v>6.6130000000000004</v>
      </c>
      <c r="AK2305">
        <v>0.17</v>
      </c>
      <c r="AL23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05">
        <f>IF(AND(Source[[#This Row],[Credit_Noncredit]]="Noncredit",Source[[#This Row],[FTEF]]&gt;0),Source[[#This Row],[NC XLST FTES]]*525/(437.5*Source[[#This Row],[FTEF]]),0)</f>
        <v>0</v>
      </c>
      <c r="AN2305">
        <f>IF(Source[[#This Row],[Credit_Noncredit]]="Credit",Source[[#This Row],[Census Enrollment]],Source[[#This Row],[Noncredit Avg. Attendance]])</f>
        <v>32</v>
      </c>
    </row>
    <row r="2306" spans="1:40" x14ac:dyDescent="0.25">
      <c r="A2306" t="s">
        <v>4581</v>
      </c>
      <c r="B2306" t="s">
        <v>886</v>
      </c>
      <c r="C2306" t="s">
        <v>775</v>
      </c>
      <c r="D2306" t="s">
        <v>1669</v>
      </c>
      <c r="E2306" s="4">
        <v>38793</v>
      </c>
      <c r="F2306" s="4" t="s">
        <v>1670</v>
      </c>
      <c r="G2306" s="4">
        <v>112</v>
      </c>
      <c r="H2306" t="str">
        <f>CONCATENATE(Source[[#This Row],[Subject]],TRIM(Source[[#This Row],[Course]]))</f>
        <v>BIO112</v>
      </c>
      <c r="I2306" t="str">
        <f>VLOOKUP(Source[[#This Row],[SubjCrse]],'Courses and Categories'!$E$2:$G$1816,3,FALSE)</f>
        <v>Credit General Education</v>
      </c>
      <c r="J2306">
        <v>3</v>
      </c>
      <c r="K2306" t="s">
        <v>4052</v>
      </c>
      <c r="L2306" t="s">
        <v>39</v>
      </c>
      <c r="M2306" t="s">
        <v>903</v>
      </c>
      <c r="N2306" t="s">
        <v>5521</v>
      </c>
      <c r="O2306" t="s">
        <v>5535</v>
      </c>
      <c r="P2306" t="s">
        <v>5536</v>
      </c>
      <c r="Q2306" t="s">
        <v>1693</v>
      </c>
      <c r="R2306" t="s">
        <v>5532</v>
      </c>
      <c r="S2306" t="s">
        <v>134</v>
      </c>
      <c r="T2306">
        <v>1</v>
      </c>
      <c r="U2306" s="1">
        <v>43479</v>
      </c>
      <c r="V2306" s="1">
        <v>43607</v>
      </c>
      <c r="W2306" t="s">
        <v>4056</v>
      </c>
      <c r="X2306" t="s">
        <v>1929</v>
      </c>
      <c r="Y2306">
        <v>31</v>
      </c>
      <c r="Z2306">
        <v>27</v>
      </c>
      <c r="AA2306">
        <v>32</v>
      </c>
      <c r="AB2306">
        <v>84.375</v>
      </c>
      <c r="AC2306" t="s">
        <v>1522</v>
      </c>
      <c r="AD2306">
        <f>IF(ISBLANK(Source[[#This Row],[CrosslistID]]),1,1/COUNTIFS(Source[CrosslistID],Source[[#This Row],[CrosslistID]],Source[TermDesc],Source[[#This Row],[TermDesc]]))</f>
        <v>0.5</v>
      </c>
      <c r="AE2306">
        <v>60</v>
      </c>
      <c r="AF2306">
        <v>64</v>
      </c>
      <c r="AG2306">
        <v>93.75</v>
      </c>
      <c r="AH2306">
        <v>93.75</v>
      </c>
      <c r="AI2306">
        <v>5.58</v>
      </c>
      <c r="AJ2306">
        <v>6.4066999999999998</v>
      </c>
      <c r="AK2306">
        <v>0.47</v>
      </c>
      <c r="AL23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06">
        <f>IF(AND(Source[[#This Row],[Credit_Noncredit]]="Noncredit",Source[[#This Row],[FTEF]]&gt;0),Source[[#This Row],[NC XLST FTES]]*525/(437.5*Source[[#This Row],[FTEF]]),0)</f>
        <v>0</v>
      </c>
      <c r="AN2306">
        <f>IF(Source[[#This Row],[Credit_Noncredit]]="Credit",Source[[#This Row],[Census Enrollment]],Source[[#This Row],[Noncredit Avg. Attendance]])</f>
        <v>31</v>
      </c>
    </row>
    <row r="2307" spans="1:40" x14ac:dyDescent="0.25">
      <c r="A2307" t="s">
        <v>4581</v>
      </c>
      <c r="B2307" t="s">
        <v>886</v>
      </c>
      <c r="C2307" t="s">
        <v>775</v>
      </c>
      <c r="D2307" t="s">
        <v>1669</v>
      </c>
      <c r="E2307" s="4">
        <v>38795</v>
      </c>
      <c r="F2307" s="4" t="s">
        <v>1670</v>
      </c>
      <c r="G2307" s="4">
        <v>112</v>
      </c>
      <c r="H2307" t="str">
        <f>CONCATENATE(Source[[#This Row],[Subject]],TRIM(Source[[#This Row],[Course]]))</f>
        <v>BIO112</v>
      </c>
      <c r="I2307" t="str">
        <f>VLOOKUP(Source[[#This Row],[SubjCrse]],'Courses and Categories'!$E$2:$G$1816,3,FALSE)</f>
        <v>Credit General Education</v>
      </c>
      <c r="J2307">
        <v>4</v>
      </c>
      <c r="K2307" t="s">
        <v>4052</v>
      </c>
      <c r="L2307" t="s">
        <v>39</v>
      </c>
      <c r="M2307" t="s">
        <v>903</v>
      </c>
      <c r="N2307" t="s">
        <v>4034</v>
      </c>
      <c r="O2307" t="s">
        <v>4053</v>
      </c>
      <c r="P2307" t="s">
        <v>5537</v>
      </c>
      <c r="Q2307" t="s">
        <v>1693</v>
      </c>
      <c r="R2307" t="s">
        <v>4055</v>
      </c>
      <c r="S2307" t="s">
        <v>134</v>
      </c>
      <c r="T2307">
        <v>1</v>
      </c>
      <c r="U2307" s="1">
        <v>43479</v>
      </c>
      <c r="V2307" s="1">
        <v>43607</v>
      </c>
      <c r="W2307" t="s">
        <v>4056</v>
      </c>
      <c r="X2307" t="s">
        <v>1929</v>
      </c>
      <c r="Y2307">
        <v>34</v>
      </c>
      <c r="Z2307">
        <v>32</v>
      </c>
      <c r="AA2307">
        <v>32</v>
      </c>
      <c r="AB2307">
        <v>100</v>
      </c>
      <c r="AC2307" t="s">
        <v>1522</v>
      </c>
      <c r="AD2307">
        <f>IF(ISBLANK(Source[[#This Row],[CrosslistID]]),1,1/COUNTIFS(Source[CrosslistID],Source[[#This Row],[CrosslistID]],Source[TermDesc],Source[[#This Row],[TermDesc]]))</f>
        <v>0.5</v>
      </c>
      <c r="AE2307">
        <v>60</v>
      </c>
      <c r="AF2307">
        <v>64</v>
      </c>
      <c r="AG2307">
        <v>93.75</v>
      </c>
      <c r="AH2307">
        <v>93.75</v>
      </c>
      <c r="AI2307">
        <v>6.6130000000000004</v>
      </c>
      <c r="AJ2307">
        <v>7.0263</v>
      </c>
      <c r="AK2307">
        <v>0.17</v>
      </c>
      <c r="AL23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07">
        <f>IF(AND(Source[[#This Row],[Credit_Noncredit]]="Noncredit",Source[[#This Row],[FTEF]]&gt;0),Source[[#This Row],[NC XLST FTES]]*525/(437.5*Source[[#This Row],[FTEF]]),0)</f>
        <v>0</v>
      </c>
      <c r="AN2307">
        <f>IF(Source[[#This Row],[Credit_Noncredit]]="Credit",Source[[#This Row],[Census Enrollment]],Source[[#This Row],[Noncredit Avg. Attendance]])</f>
        <v>34</v>
      </c>
    </row>
    <row r="2308" spans="1:40" x14ac:dyDescent="0.25">
      <c r="A2308" t="s">
        <v>4581</v>
      </c>
      <c r="B2308" t="s">
        <v>886</v>
      </c>
      <c r="C2308" t="s">
        <v>775</v>
      </c>
      <c r="D2308" t="s">
        <v>1669</v>
      </c>
      <c r="E2308" s="4">
        <v>38796</v>
      </c>
      <c r="F2308" s="4" t="s">
        <v>1670</v>
      </c>
      <c r="G2308" s="4">
        <v>112</v>
      </c>
      <c r="H2308" t="str">
        <f>CONCATENATE(Source[[#This Row],[Subject]],TRIM(Source[[#This Row],[Course]]))</f>
        <v>BIO112</v>
      </c>
      <c r="I2308" t="str">
        <f>VLOOKUP(Source[[#This Row],[SubjCrse]],'Courses and Categories'!$E$2:$G$1816,3,FALSE)</f>
        <v>Credit General Education</v>
      </c>
      <c r="J2308">
        <v>501</v>
      </c>
      <c r="K2308" t="s">
        <v>4052</v>
      </c>
      <c r="L2308" t="s">
        <v>87</v>
      </c>
      <c r="M2308" t="s">
        <v>903</v>
      </c>
      <c r="N2308" t="s">
        <v>5521</v>
      </c>
      <c r="O2308" t="s">
        <v>5538</v>
      </c>
      <c r="P2308" t="s">
        <v>5539</v>
      </c>
      <c r="Q2308" t="s">
        <v>1693</v>
      </c>
      <c r="R2308" t="s">
        <v>5532</v>
      </c>
      <c r="S2308" t="s">
        <v>134</v>
      </c>
      <c r="T2308">
        <v>1</v>
      </c>
      <c r="U2308" s="1">
        <v>43479</v>
      </c>
      <c r="V2308" s="1">
        <v>43607</v>
      </c>
      <c r="W2308" t="s">
        <v>4056</v>
      </c>
      <c r="X2308" t="s">
        <v>1929</v>
      </c>
      <c r="Y2308">
        <v>32</v>
      </c>
      <c r="Z2308">
        <v>32</v>
      </c>
      <c r="AA2308">
        <v>32</v>
      </c>
      <c r="AB2308">
        <v>100</v>
      </c>
      <c r="AC2308" t="s">
        <v>5540</v>
      </c>
      <c r="AD2308">
        <f>IF(ISBLANK(Source[[#This Row],[CrosslistID]]),1,1/COUNTIFS(Source[CrosslistID],Source[[#This Row],[CrosslistID]],Source[TermDesc],Source[[#This Row],[TermDesc]]))</f>
        <v>0.5</v>
      </c>
      <c r="AE2308">
        <v>67</v>
      </c>
      <c r="AF2308">
        <v>64</v>
      </c>
      <c r="AG2308">
        <v>104.6875</v>
      </c>
      <c r="AH2308">
        <v>104.6875</v>
      </c>
      <c r="AI2308">
        <v>6.407</v>
      </c>
      <c r="AJ2308">
        <v>6.6136999999999997</v>
      </c>
      <c r="AK2308">
        <v>0.47</v>
      </c>
      <c r="AL23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08">
        <f>IF(AND(Source[[#This Row],[Credit_Noncredit]]="Noncredit",Source[[#This Row],[FTEF]]&gt;0),Source[[#This Row],[NC XLST FTES]]*525/(437.5*Source[[#This Row],[FTEF]]),0)</f>
        <v>0</v>
      </c>
      <c r="AN2308">
        <f>IF(Source[[#This Row],[Credit_Noncredit]]="Credit",Source[[#This Row],[Census Enrollment]],Source[[#This Row],[Noncredit Avg. Attendance]])</f>
        <v>32</v>
      </c>
    </row>
    <row r="2309" spans="1:40" x14ac:dyDescent="0.25">
      <c r="A2309" t="s">
        <v>4581</v>
      </c>
      <c r="B2309" t="s">
        <v>886</v>
      </c>
      <c r="C2309" t="s">
        <v>775</v>
      </c>
      <c r="D2309" t="s">
        <v>1669</v>
      </c>
      <c r="E2309" s="4">
        <v>38797</v>
      </c>
      <c r="F2309" s="4" t="s">
        <v>1670</v>
      </c>
      <c r="G2309" s="4">
        <v>112</v>
      </c>
      <c r="H2309" t="str">
        <f>CONCATENATE(Source[[#This Row],[Subject]],TRIM(Source[[#This Row],[Course]]))</f>
        <v>BIO112</v>
      </c>
      <c r="I2309" t="str">
        <f>VLOOKUP(Source[[#This Row],[SubjCrse]],'Courses and Categories'!$E$2:$G$1816,3,FALSE)</f>
        <v>Credit General Education</v>
      </c>
      <c r="J2309">
        <v>502</v>
      </c>
      <c r="K2309" t="s">
        <v>4052</v>
      </c>
      <c r="L2309" t="s">
        <v>87</v>
      </c>
      <c r="M2309" t="s">
        <v>903</v>
      </c>
      <c r="N2309" t="s">
        <v>5541</v>
      </c>
      <c r="O2309" t="s">
        <v>5538</v>
      </c>
      <c r="P2309" t="s">
        <v>5539</v>
      </c>
      <c r="Q2309" t="s">
        <v>1693</v>
      </c>
      <c r="R2309" t="s">
        <v>5532</v>
      </c>
      <c r="S2309" t="s">
        <v>134</v>
      </c>
      <c r="T2309">
        <v>1</v>
      </c>
      <c r="U2309" s="1">
        <v>43479</v>
      </c>
      <c r="V2309" s="1">
        <v>43607</v>
      </c>
      <c r="W2309" t="s">
        <v>4056</v>
      </c>
      <c r="X2309" t="s">
        <v>1929</v>
      </c>
      <c r="Y2309">
        <v>30</v>
      </c>
      <c r="Z2309">
        <v>28</v>
      </c>
      <c r="AA2309">
        <v>32</v>
      </c>
      <c r="AB2309">
        <v>87.5</v>
      </c>
      <c r="AC2309" t="s">
        <v>5540</v>
      </c>
      <c r="AD2309">
        <f>IF(ISBLANK(Source[[#This Row],[CrosslistID]]),1,1/COUNTIFS(Source[CrosslistID],Source[[#This Row],[CrosslistID]],Source[TermDesc],Source[[#This Row],[TermDesc]]))</f>
        <v>0.5</v>
      </c>
      <c r="AE2309">
        <v>67</v>
      </c>
      <c r="AF2309">
        <v>64</v>
      </c>
      <c r="AG2309">
        <v>104.6875</v>
      </c>
      <c r="AH2309">
        <v>104.6875</v>
      </c>
      <c r="AI2309">
        <v>5.9930000000000003</v>
      </c>
      <c r="AJ2309">
        <v>6.1997</v>
      </c>
      <c r="AK2309">
        <v>0.17</v>
      </c>
      <c r="AL23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09">
        <f>IF(AND(Source[[#This Row],[Credit_Noncredit]]="Noncredit",Source[[#This Row],[FTEF]]&gt;0),Source[[#This Row],[NC XLST FTES]]*525/(437.5*Source[[#This Row],[FTEF]]),0)</f>
        <v>0</v>
      </c>
      <c r="AN2309">
        <f>IF(Source[[#This Row],[Credit_Noncredit]]="Credit",Source[[#This Row],[Census Enrollment]],Source[[#This Row],[Noncredit Avg. Attendance]])</f>
        <v>30</v>
      </c>
    </row>
    <row r="2310" spans="1:40" x14ac:dyDescent="0.25">
      <c r="A2310" t="s">
        <v>4581</v>
      </c>
      <c r="B2310" t="s">
        <v>886</v>
      </c>
      <c r="C2310" t="s">
        <v>775</v>
      </c>
      <c r="D2310" t="s">
        <v>1669</v>
      </c>
      <c r="E2310" s="4">
        <v>39064</v>
      </c>
      <c r="F2310" s="4" t="s">
        <v>1670</v>
      </c>
      <c r="G2310" s="4">
        <v>114</v>
      </c>
      <c r="H2310" t="str">
        <f>CONCATENATE(Source[[#This Row],[Subject]],TRIM(Source[[#This Row],[Course]]))</f>
        <v>BIO114</v>
      </c>
      <c r="I2310" t="str">
        <f>VLOOKUP(Source[[#This Row],[SubjCrse]],'Courses and Categories'!$E$2:$G$1816,3,FALSE)</f>
        <v>Credit General Education</v>
      </c>
      <c r="J2310">
        <v>1</v>
      </c>
      <c r="K2310" t="s">
        <v>5542</v>
      </c>
      <c r="L2310" t="s">
        <v>39</v>
      </c>
      <c r="M2310" t="s">
        <v>903</v>
      </c>
      <c r="N2310" t="s">
        <v>797</v>
      </c>
      <c r="O2310" t="s">
        <v>4157</v>
      </c>
      <c r="P2310" t="s">
        <v>294</v>
      </c>
      <c r="Q2310" t="s">
        <v>1693</v>
      </c>
      <c r="R2310" t="s">
        <v>5332</v>
      </c>
      <c r="S2310" t="s">
        <v>134</v>
      </c>
      <c r="T2310">
        <v>1</v>
      </c>
      <c r="U2310" s="1">
        <v>43479</v>
      </c>
      <c r="V2310" s="1">
        <v>43607</v>
      </c>
      <c r="W2310" t="s">
        <v>5543</v>
      </c>
      <c r="X2310" t="s">
        <v>1929</v>
      </c>
      <c r="Y2310">
        <v>35</v>
      </c>
      <c r="Z2310">
        <v>33</v>
      </c>
      <c r="AA2310">
        <v>35</v>
      </c>
      <c r="AB2310">
        <v>94.285700000000006</v>
      </c>
      <c r="AD2310">
        <f>IF(ISBLANK(Source[[#This Row],[CrosslistID]]),1,1/COUNTIFS(Source[CrosslistID],Source[[#This Row],[CrosslistID]],Source[TermDesc],Source[[#This Row],[TermDesc]]))</f>
        <v>1</v>
      </c>
      <c r="AG2310">
        <v>0</v>
      </c>
      <c r="AH2310">
        <v>94.285700000000006</v>
      </c>
      <c r="AI2310">
        <v>3.52</v>
      </c>
      <c r="AJ2310">
        <v>3.7332999999999998</v>
      </c>
      <c r="AK2310">
        <v>0.2</v>
      </c>
      <c r="AL23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10">
        <f>IF(AND(Source[[#This Row],[Credit_Noncredit]]="Noncredit",Source[[#This Row],[FTEF]]&gt;0),Source[[#This Row],[NC XLST FTES]]*525/(437.5*Source[[#This Row],[FTEF]]),0)</f>
        <v>0</v>
      </c>
      <c r="AN2310">
        <f>IF(Source[[#This Row],[Credit_Noncredit]]="Credit",Source[[#This Row],[Census Enrollment]],Source[[#This Row],[Noncredit Avg. Attendance]])</f>
        <v>35</v>
      </c>
    </row>
    <row r="2311" spans="1:40" x14ac:dyDescent="0.25">
      <c r="A2311" t="s">
        <v>4581</v>
      </c>
      <c r="B2311" t="s">
        <v>886</v>
      </c>
      <c r="C2311" t="s">
        <v>775</v>
      </c>
      <c r="D2311" t="s">
        <v>1669</v>
      </c>
      <c r="E2311" s="4">
        <v>38125</v>
      </c>
      <c r="F2311" s="4" t="s">
        <v>1670</v>
      </c>
      <c r="G2311" s="4">
        <v>120</v>
      </c>
      <c r="H2311" t="str">
        <f>CONCATENATE(Source[[#This Row],[Subject]],TRIM(Source[[#This Row],[Course]]))</f>
        <v>BIO120</v>
      </c>
      <c r="I2311" t="str">
        <f>VLOOKUP(Source[[#This Row],[SubjCrse]],'Courses and Categories'!$E$2:$G$1816,3,FALSE)</f>
        <v>Credit General Education</v>
      </c>
      <c r="J2311">
        <v>1</v>
      </c>
      <c r="K2311" t="s">
        <v>4066</v>
      </c>
      <c r="L2311" t="s">
        <v>39</v>
      </c>
      <c r="M2311" t="s">
        <v>1046</v>
      </c>
      <c r="N2311" t="s">
        <v>95</v>
      </c>
      <c r="O2311" t="s">
        <v>3967</v>
      </c>
      <c r="P2311" t="s">
        <v>5544</v>
      </c>
      <c r="Q2311" t="s">
        <v>1693</v>
      </c>
      <c r="R2311" t="s">
        <v>4068</v>
      </c>
      <c r="S2311" t="s">
        <v>134</v>
      </c>
      <c r="T2311">
        <v>1</v>
      </c>
      <c r="U2311" s="1">
        <v>43479</v>
      </c>
      <c r="V2311" s="1">
        <v>43607</v>
      </c>
      <c r="W2311" t="s">
        <v>4069</v>
      </c>
      <c r="X2311" t="s">
        <v>1929</v>
      </c>
      <c r="Y2311">
        <v>26</v>
      </c>
      <c r="Z2311">
        <v>24</v>
      </c>
      <c r="AA2311">
        <v>24</v>
      </c>
      <c r="AB2311">
        <v>100</v>
      </c>
      <c r="AD2311">
        <f>IF(ISBLANK(Source[[#This Row],[CrosslistID]]),1,1/COUNTIFS(Source[CrosslistID],Source[[#This Row],[CrosslistID]],Source[TermDesc],Source[[#This Row],[TermDesc]]))</f>
        <v>1</v>
      </c>
      <c r="AG2311">
        <v>0</v>
      </c>
      <c r="AH2311">
        <v>100</v>
      </c>
      <c r="AI2311">
        <v>6.24</v>
      </c>
      <c r="AJ2311">
        <v>6.24</v>
      </c>
      <c r="AK2311">
        <v>0.42670000000000002</v>
      </c>
      <c r="AL23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11">
        <f>IF(AND(Source[[#This Row],[Credit_Noncredit]]="Noncredit",Source[[#This Row],[FTEF]]&gt;0),Source[[#This Row],[NC XLST FTES]]*525/(437.5*Source[[#This Row],[FTEF]]),0)</f>
        <v>0</v>
      </c>
      <c r="AN2311">
        <f>IF(Source[[#This Row],[Credit_Noncredit]]="Credit",Source[[#This Row],[Census Enrollment]],Source[[#This Row],[Noncredit Avg. Attendance]])</f>
        <v>26</v>
      </c>
    </row>
    <row r="2312" spans="1:40" x14ac:dyDescent="0.25">
      <c r="A2312" t="s">
        <v>4581</v>
      </c>
      <c r="B2312" t="s">
        <v>886</v>
      </c>
      <c r="C2312" t="s">
        <v>775</v>
      </c>
      <c r="D2312" t="s">
        <v>1669</v>
      </c>
      <c r="E2312" s="4">
        <v>38126</v>
      </c>
      <c r="F2312" s="4" t="s">
        <v>1670</v>
      </c>
      <c r="G2312" s="4">
        <v>120</v>
      </c>
      <c r="H2312" t="str">
        <f>CONCATENATE(Source[[#This Row],[Subject]],TRIM(Source[[#This Row],[Course]]))</f>
        <v>BIO120</v>
      </c>
      <c r="I2312" t="str">
        <f>VLOOKUP(Source[[#This Row],[SubjCrse]],'Courses and Categories'!$E$2:$G$1816,3,FALSE)</f>
        <v>Credit General Education</v>
      </c>
      <c r="J2312">
        <v>2</v>
      </c>
      <c r="K2312" t="s">
        <v>4066</v>
      </c>
      <c r="L2312" t="s">
        <v>39</v>
      </c>
      <c r="M2312" t="s">
        <v>1046</v>
      </c>
      <c r="N2312" t="s">
        <v>95</v>
      </c>
      <c r="O2312" t="s">
        <v>4071</v>
      </c>
      <c r="P2312" t="s">
        <v>5545</v>
      </c>
      <c r="Q2312" t="s">
        <v>1693</v>
      </c>
      <c r="R2312" t="s">
        <v>4068</v>
      </c>
      <c r="S2312" t="s">
        <v>134</v>
      </c>
      <c r="T2312">
        <v>1</v>
      </c>
      <c r="U2312" s="1">
        <v>43479</v>
      </c>
      <c r="V2312" s="1">
        <v>43607</v>
      </c>
      <c r="W2312" t="s">
        <v>4069</v>
      </c>
      <c r="X2312" t="s">
        <v>1929</v>
      </c>
      <c r="Y2312">
        <v>24</v>
      </c>
      <c r="Z2312">
        <v>24</v>
      </c>
      <c r="AA2312">
        <v>24</v>
      </c>
      <c r="AB2312">
        <v>100</v>
      </c>
      <c r="AD2312">
        <f>IF(ISBLANK(Source[[#This Row],[CrosslistID]]),1,1/COUNTIFS(Source[CrosslistID],Source[[#This Row],[CrosslistID]],Source[TermDesc],Source[[#This Row],[TermDesc]]))</f>
        <v>1</v>
      </c>
      <c r="AG2312">
        <v>0</v>
      </c>
      <c r="AH2312">
        <v>100</v>
      </c>
      <c r="AI2312">
        <v>5.52</v>
      </c>
      <c r="AJ2312">
        <v>5.76</v>
      </c>
      <c r="AK2312">
        <v>0.22670000000000001</v>
      </c>
      <c r="AL23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12">
        <f>IF(AND(Source[[#This Row],[Credit_Noncredit]]="Noncredit",Source[[#This Row],[FTEF]]&gt;0),Source[[#This Row],[NC XLST FTES]]*525/(437.5*Source[[#This Row],[FTEF]]),0)</f>
        <v>0</v>
      </c>
      <c r="AN2312">
        <f>IF(Source[[#This Row],[Credit_Noncredit]]="Credit",Source[[#This Row],[Census Enrollment]],Source[[#This Row],[Noncredit Avg. Attendance]])</f>
        <v>24</v>
      </c>
    </row>
    <row r="2313" spans="1:40" x14ac:dyDescent="0.25">
      <c r="A2313" t="s">
        <v>4581</v>
      </c>
      <c r="B2313" t="s">
        <v>886</v>
      </c>
      <c r="C2313" t="s">
        <v>775</v>
      </c>
      <c r="D2313" t="s">
        <v>1669</v>
      </c>
      <c r="E2313" s="4">
        <v>38129</v>
      </c>
      <c r="F2313" s="4" t="s">
        <v>1670</v>
      </c>
      <c r="G2313" s="4">
        <v>120</v>
      </c>
      <c r="H2313" t="str">
        <f>CONCATENATE(Source[[#This Row],[Subject]],TRIM(Source[[#This Row],[Course]]))</f>
        <v>BIO120</v>
      </c>
      <c r="I2313" t="str">
        <f>VLOOKUP(Source[[#This Row],[SubjCrse]],'Courses and Categories'!$E$2:$G$1816,3,FALSE)</f>
        <v>Credit General Education</v>
      </c>
      <c r="J2313">
        <v>10</v>
      </c>
      <c r="K2313" t="s">
        <v>4066</v>
      </c>
      <c r="L2313" t="s">
        <v>39</v>
      </c>
      <c r="M2313" t="s">
        <v>1046</v>
      </c>
      <c r="N2313" t="s">
        <v>797</v>
      </c>
      <c r="O2313" t="s">
        <v>3967</v>
      </c>
      <c r="P2313" t="s">
        <v>5544</v>
      </c>
      <c r="Q2313" t="s">
        <v>1693</v>
      </c>
      <c r="R2313" t="s">
        <v>4068</v>
      </c>
      <c r="S2313" t="s">
        <v>134</v>
      </c>
      <c r="T2313">
        <v>1</v>
      </c>
      <c r="U2313" s="1">
        <v>43479</v>
      </c>
      <c r="V2313" s="1">
        <v>43607</v>
      </c>
      <c r="W2313" t="s">
        <v>4074</v>
      </c>
      <c r="X2313" t="s">
        <v>1929</v>
      </c>
      <c r="Y2313">
        <v>26</v>
      </c>
      <c r="Z2313">
        <v>21</v>
      </c>
      <c r="AA2313">
        <v>24</v>
      </c>
      <c r="AB2313">
        <v>87.5</v>
      </c>
      <c r="AC2313" t="s">
        <v>5546</v>
      </c>
      <c r="AD2313">
        <f>IF(ISBLANK(Source[[#This Row],[CrosslistID]]),1,1/COUNTIFS(Source[CrosslistID],Source[[#This Row],[CrosslistID]],Source[TermDesc],Source[[#This Row],[TermDesc]]))</f>
        <v>0.5</v>
      </c>
      <c r="AE2313">
        <v>50</v>
      </c>
      <c r="AF2313">
        <v>48</v>
      </c>
      <c r="AG2313">
        <v>104.16670000000001</v>
      </c>
      <c r="AH2313">
        <v>104.16670000000001</v>
      </c>
      <c r="AI2313">
        <v>6.24</v>
      </c>
      <c r="AJ2313">
        <v>6.24</v>
      </c>
      <c r="AK2313">
        <v>0.42670000000000002</v>
      </c>
      <c r="AL23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13">
        <f>IF(AND(Source[[#This Row],[Credit_Noncredit]]="Noncredit",Source[[#This Row],[FTEF]]&gt;0),Source[[#This Row],[NC XLST FTES]]*525/(437.5*Source[[#This Row],[FTEF]]),0)</f>
        <v>0</v>
      </c>
      <c r="AN2313">
        <f>IF(Source[[#This Row],[Credit_Noncredit]]="Credit",Source[[#This Row],[Census Enrollment]],Source[[#This Row],[Noncredit Avg. Attendance]])</f>
        <v>26</v>
      </c>
    </row>
    <row r="2314" spans="1:40" x14ac:dyDescent="0.25">
      <c r="A2314" t="s">
        <v>4581</v>
      </c>
      <c r="B2314" t="s">
        <v>886</v>
      </c>
      <c r="C2314" t="s">
        <v>775</v>
      </c>
      <c r="D2314" t="s">
        <v>1669</v>
      </c>
      <c r="E2314" s="4">
        <v>38130</v>
      </c>
      <c r="F2314" s="4" t="s">
        <v>1670</v>
      </c>
      <c r="G2314" s="4">
        <v>120</v>
      </c>
      <c r="H2314" t="str">
        <f>CONCATENATE(Source[[#This Row],[Subject]],TRIM(Source[[#This Row],[Course]]))</f>
        <v>BIO120</v>
      </c>
      <c r="I2314" t="str">
        <f>VLOOKUP(Source[[#This Row],[SubjCrse]],'Courses and Categories'!$E$2:$G$1816,3,FALSE)</f>
        <v>Credit General Education</v>
      </c>
      <c r="J2314">
        <v>11</v>
      </c>
      <c r="K2314" t="s">
        <v>4066</v>
      </c>
      <c r="L2314" t="s">
        <v>39</v>
      </c>
      <c r="M2314" t="s">
        <v>1046</v>
      </c>
      <c r="N2314" t="s">
        <v>797</v>
      </c>
      <c r="O2314" t="s">
        <v>4001</v>
      </c>
      <c r="P2314" t="s">
        <v>5547</v>
      </c>
      <c r="Q2314" t="s">
        <v>1693</v>
      </c>
      <c r="R2314" t="s">
        <v>4073</v>
      </c>
      <c r="S2314" t="s">
        <v>134</v>
      </c>
      <c r="T2314">
        <v>1</v>
      </c>
      <c r="U2314" s="1">
        <v>43479</v>
      </c>
      <c r="V2314" s="1">
        <v>43607</v>
      </c>
      <c r="W2314" t="s">
        <v>4077</v>
      </c>
      <c r="X2314" t="s">
        <v>1929</v>
      </c>
      <c r="Y2314">
        <v>26</v>
      </c>
      <c r="Z2314">
        <v>24</v>
      </c>
      <c r="AA2314">
        <v>24</v>
      </c>
      <c r="AB2314">
        <v>100</v>
      </c>
      <c r="AC2314" t="s">
        <v>5546</v>
      </c>
      <c r="AD2314">
        <f>IF(ISBLANK(Source[[#This Row],[CrosslistID]]),1,1/COUNTIFS(Source[CrosslistID],Source[[#This Row],[CrosslistID]],Source[TermDesc],Source[[#This Row],[TermDesc]]))</f>
        <v>0.5</v>
      </c>
      <c r="AE2314">
        <v>50</v>
      </c>
      <c r="AF2314">
        <v>48</v>
      </c>
      <c r="AG2314">
        <v>104.16670000000001</v>
      </c>
      <c r="AH2314">
        <v>104.16670000000001</v>
      </c>
      <c r="AI2314">
        <v>5.76</v>
      </c>
      <c r="AJ2314">
        <v>6.24</v>
      </c>
      <c r="AK2314">
        <v>0.22670000000000001</v>
      </c>
      <c r="AL23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14">
        <f>IF(AND(Source[[#This Row],[Credit_Noncredit]]="Noncredit",Source[[#This Row],[FTEF]]&gt;0),Source[[#This Row],[NC XLST FTES]]*525/(437.5*Source[[#This Row],[FTEF]]),0)</f>
        <v>0</v>
      </c>
      <c r="AN2314">
        <f>IF(Source[[#This Row],[Credit_Noncredit]]="Credit",Source[[#This Row],[Census Enrollment]],Source[[#This Row],[Noncredit Avg. Attendance]])</f>
        <v>26</v>
      </c>
    </row>
    <row r="2315" spans="1:40" x14ac:dyDescent="0.25">
      <c r="A2315" t="s">
        <v>4581</v>
      </c>
      <c r="B2315" t="s">
        <v>886</v>
      </c>
      <c r="C2315" t="s">
        <v>775</v>
      </c>
      <c r="D2315" t="s">
        <v>1669</v>
      </c>
      <c r="E2315" s="4">
        <v>38127</v>
      </c>
      <c r="F2315" s="4" t="s">
        <v>1670</v>
      </c>
      <c r="G2315" s="4">
        <v>120</v>
      </c>
      <c r="H2315" t="str">
        <f>CONCATENATE(Source[[#This Row],[Subject]],TRIM(Source[[#This Row],[Course]]))</f>
        <v>BIO120</v>
      </c>
      <c r="I2315" t="str">
        <f>VLOOKUP(Source[[#This Row],[SubjCrse]],'Courses and Categories'!$E$2:$G$1816,3,FALSE)</f>
        <v>Credit General Education</v>
      </c>
      <c r="J2315">
        <v>501</v>
      </c>
      <c r="K2315" t="s">
        <v>4066</v>
      </c>
      <c r="L2315" t="s">
        <v>39</v>
      </c>
      <c r="M2315" t="s">
        <v>1046</v>
      </c>
      <c r="N2315" t="s">
        <v>95</v>
      </c>
      <c r="O2315" t="s">
        <v>4078</v>
      </c>
      <c r="P2315" t="s">
        <v>5548</v>
      </c>
      <c r="Q2315" t="s">
        <v>1693</v>
      </c>
      <c r="R2315" t="s">
        <v>4068</v>
      </c>
      <c r="S2315" t="s">
        <v>134</v>
      </c>
      <c r="T2315">
        <v>1</v>
      </c>
      <c r="U2315" s="1">
        <v>43479</v>
      </c>
      <c r="V2315" s="1">
        <v>43607</v>
      </c>
      <c r="W2315" t="s">
        <v>4080</v>
      </c>
      <c r="X2315" t="s">
        <v>1929</v>
      </c>
      <c r="Y2315">
        <v>25</v>
      </c>
      <c r="Z2315">
        <v>22</v>
      </c>
      <c r="AA2315">
        <v>24</v>
      </c>
      <c r="AB2315">
        <v>91.666700000000006</v>
      </c>
      <c r="AC2315" t="s">
        <v>4086</v>
      </c>
      <c r="AD2315">
        <f>IF(ISBLANK(Source[[#This Row],[CrosslistID]]),1,1/COUNTIFS(Source[CrosslistID],Source[[#This Row],[CrosslistID]],Source[TermDesc],Source[[#This Row],[TermDesc]]))</f>
        <v>0.5</v>
      </c>
      <c r="AE2315">
        <v>47</v>
      </c>
      <c r="AF2315">
        <v>48</v>
      </c>
      <c r="AG2315">
        <v>97.916700000000006</v>
      </c>
      <c r="AH2315">
        <v>97.916700000000006</v>
      </c>
      <c r="AI2315">
        <v>6</v>
      </c>
      <c r="AJ2315">
        <v>6</v>
      </c>
      <c r="AK2315">
        <v>0.42670000000000002</v>
      </c>
      <c r="AL23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15">
        <f>IF(AND(Source[[#This Row],[Credit_Noncredit]]="Noncredit",Source[[#This Row],[FTEF]]&gt;0),Source[[#This Row],[NC XLST FTES]]*525/(437.5*Source[[#This Row],[FTEF]]),0)</f>
        <v>0</v>
      </c>
      <c r="AN2315">
        <f>IF(Source[[#This Row],[Credit_Noncredit]]="Credit",Source[[#This Row],[Census Enrollment]],Source[[#This Row],[Noncredit Avg. Attendance]])</f>
        <v>25</v>
      </c>
    </row>
    <row r="2316" spans="1:40" x14ac:dyDescent="0.25">
      <c r="A2316" t="s">
        <v>4581</v>
      </c>
      <c r="B2316" t="s">
        <v>886</v>
      </c>
      <c r="C2316" t="s">
        <v>775</v>
      </c>
      <c r="D2316" t="s">
        <v>1669</v>
      </c>
      <c r="E2316" s="4">
        <v>38131</v>
      </c>
      <c r="F2316" s="4" t="s">
        <v>1670</v>
      </c>
      <c r="G2316" s="4">
        <v>120</v>
      </c>
      <c r="H2316" t="str">
        <f>CONCATENATE(Source[[#This Row],[Subject]],TRIM(Source[[#This Row],[Course]]))</f>
        <v>BIO120</v>
      </c>
      <c r="I2316" t="str">
        <f>VLOOKUP(Source[[#This Row],[SubjCrse]],'Courses and Categories'!$E$2:$G$1816,3,FALSE)</f>
        <v>Credit General Education</v>
      </c>
      <c r="J2316">
        <v>502</v>
      </c>
      <c r="K2316" t="s">
        <v>4066</v>
      </c>
      <c r="L2316" t="s">
        <v>87</v>
      </c>
      <c r="M2316" t="s">
        <v>1046</v>
      </c>
      <c r="N2316" t="s">
        <v>95</v>
      </c>
      <c r="O2316" t="s">
        <v>4082</v>
      </c>
      <c r="P2316" t="s">
        <v>5549</v>
      </c>
      <c r="Q2316" t="s">
        <v>1693</v>
      </c>
      <c r="R2316" t="s">
        <v>4073</v>
      </c>
      <c r="S2316" t="s">
        <v>134</v>
      </c>
      <c r="T2316">
        <v>1</v>
      </c>
      <c r="U2316" s="1">
        <v>43479</v>
      </c>
      <c r="V2316" s="1">
        <v>43607</v>
      </c>
      <c r="W2316" t="s">
        <v>4080</v>
      </c>
      <c r="X2316" t="s">
        <v>1929</v>
      </c>
      <c r="Y2316">
        <v>23</v>
      </c>
      <c r="Z2316">
        <v>22</v>
      </c>
      <c r="AA2316">
        <v>24</v>
      </c>
      <c r="AB2316">
        <v>91.666700000000006</v>
      </c>
      <c r="AC2316" t="s">
        <v>4086</v>
      </c>
      <c r="AD2316">
        <f>IF(ISBLANK(Source[[#This Row],[CrosslistID]]),1,1/COUNTIFS(Source[CrosslistID],Source[[#This Row],[CrosslistID]],Source[TermDesc],Source[[#This Row],[TermDesc]]))</f>
        <v>0.5</v>
      </c>
      <c r="AE2316">
        <v>47</v>
      </c>
      <c r="AF2316">
        <v>48</v>
      </c>
      <c r="AG2316">
        <v>97.916700000000006</v>
      </c>
      <c r="AH2316">
        <v>97.916700000000006</v>
      </c>
      <c r="AI2316">
        <v>5.52</v>
      </c>
      <c r="AJ2316">
        <v>5.52</v>
      </c>
      <c r="AK2316">
        <v>0.22670000000000001</v>
      </c>
      <c r="AL23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16">
        <f>IF(AND(Source[[#This Row],[Credit_Noncredit]]="Noncredit",Source[[#This Row],[FTEF]]&gt;0),Source[[#This Row],[NC XLST FTES]]*525/(437.5*Source[[#This Row],[FTEF]]),0)</f>
        <v>0</v>
      </c>
      <c r="AN2316">
        <f>IF(Source[[#This Row],[Credit_Noncredit]]="Credit",Source[[#This Row],[Census Enrollment]],Source[[#This Row],[Noncredit Avg. Attendance]])</f>
        <v>23</v>
      </c>
    </row>
    <row r="2317" spans="1:40" x14ac:dyDescent="0.25">
      <c r="A2317" t="s">
        <v>4581</v>
      </c>
      <c r="B2317" t="s">
        <v>886</v>
      </c>
      <c r="C2317" t="s">
        <v>775</v>
      </c>
      <c r="D2317" t="s">
        <v>1669</v>
      </c>
      <c r="E2317" s="4">
        <v>38128</v>
      </c>
      <c r="F2317" s="4" t="s">
        <v>1670</v>
      </c>
      <c r="G2317" s="4">
        <v>120</v>
      </c>
      <c r="H2317" t="str">
        <f>CONCATENATE(Source[[#This Row],[Subject]],TRIM(Source[[#This Row],[Course]]))</f>
        <v>BIO120</v>
      </c>
      <c r="I2317" t="str">
        <f>VLOOKUP(Source[[#This Row],[SubjCrse]],'Courses and Categories'!$E$2:$G$1816,3,FALSE)</f>
        <v>Credit General Education</v>
      </c>
      <c r="J2317">
        <v>503</v>
      </c>
      <c r="K2317" t="s">
        <v>4066</v>
      </c>
      <c r="L2317" t="s">
        <v>87</v>
      </c>
      <c r="M2317" t="s">
        <v>1046</v>
      </c>
      <c r="N2317" t="s">
        <v>797</v>
      </c>
      <c r="O2317" t="s">
        <v>4082</v>
      </c>
      <c r="P2317" t="s">
        <v>4083</v>
      </c>
      <c r="Q2317" t="s">
        <v>1693</v>
      </c>
      <c r="R2317" t="s">
        <v>4073</v>
      </c>
      <c r="S2317" t="s">
        <v>134</v>
      </c>
      <c r="T2317">
        <v>1</v>
      </c>
      <c r="U2317" s="1">
        <v>43479</v>
      </c>
      <c r="V2317" s="1">
        <v>43607</v>
      </c>
      <c r="W2317" t="s">
        <v>4080</v>
      </c>
      <c r="X2317" t="s">
        <v>1929</v>
      </c>
      <c r="Y2317">
        <v>26</v>
      </c>
      <c r="Z2317">
        <v>26</v>
      </c>
      <c r="AA2317">
        <v>24</v>
      </c>
      <c r="AB2317">
        <v>108.33329999999999</v>
      </c>
      <c r="AD2317">
        <f>IF(ISBLANK(Source[[#This Row],[CrosslistID]]),1,1/COUNTIFS(Source[CrosslistID],Source[[#This Row],[CrosslistID]],Source[TermDesc],Source[[#This Row],[TermDesc]]))</f>
        <v>1</v>
      </c>
      <c r="AG2317">
        <v>0</v>
      </c>
      <c r="AH2317">
        <v>108.33329999999999</v>
      </c>
      <c r="AI2317">
        <v>6.0670000000000002</v>
      </c>
      <c r="AJ2317">
        <v>6.0670000000000002</v>
      </c>
      <c r="AK2317">
        <v>0.42670000000000002</v>
      </c>
      <c r="AL23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17">
        <f>IF(AND(Source[[#This Row],[Credit_Noncredit]]="Noncredit",Source[[#This Row],[FTEF]]&gt;0),Source[[#This Row],[NC XLST FTES]]*525/(437.5*Source[[#This Row],[FTEF]]),0)</f>
        <v>0</v>
      </c>
      <c r="AN2317">
        <f>IF(Source[[#This Row],[Credit_Noncredit]]="Credit",Source[[#This Row],[Census Enrollment]],Source[[#This Row],[Noncredit Avg. Attendance]])</f>
        <v>26</v>
      </c>
    </row>
    <row r="2318" spans="1:40" x14ac:dyDescent="0.25">
      <c r="A2318" t="s">
        <v>4581</v>
      </c>
      <c r="B2318" t="s">
        <v>886</v>
      </c>
      <c r="C2318" t="s">
        <v>775</v>
      </c>
      <c r="D2318" t="s">
        <v>1669</v>
      </c>
      <c r="E2318" s="4">
        <v>38132</v>
      </c>
      <c r="F2318" s="4" t="s">
        <v>1670</v>
      </c>
      <c r="G2318" s="4">
        <v>121</v>
      </c>
      <c r="H2318" t="str">
        <f>CONCATENATE(Source[[#This Row],[Subject]],TRIM(Source[[#This Row],[Course]]))</f>
        <v>BIO121</v>
      </c>
      <c r="I2318" t="str">
        <f>VLOOKUP(Source[[#This Row],[SubjCrse]],'Courses and Categories'!$E$2:$G$1816,3,FALSE)</f>
        <v>Credit Gen Ed/CTE</v>
      </c>
      <c r="J2318">
        <v>831</v>
      </c>
      <c r="K2318" t="s">
        <v>1677</v>
      </c>
      <c r="L2318" t="s">
        <v>87</v>
      </c>
      <c r="M2318" t="s">
        <v>897</v>
      </c>
      <c r="N2318" t="s">
        <v>42</v>
      </c>
      <c r="O2318" t="s">
        <v>42</v>
      </c>
      <c r="P2318" t="s">
        <v>42</v>
      </c>
      <c r="Q2318" t="s">
        <v>42</v>
      </c>
      <c r="S2318" t="s">
        <v>134</v>
      </c>
      <c r="T2318">
        <v>1</v>
      </c>
      <c r="U2318" s="1">
        <v>43479</v>
      </c>
      <c r="V2318" s="1">
        <v>43607</v>
      </c>
      <c r="W2318" t="s">
        <v>1678</v>
      </c>
      <c r="X2318" t="s">
        <v>1450</v>
      </c>
      <c r="Y2318">
        <v>46</v>
      </c>
      <c r="Z2318">
        <v>37</v>
      </c>
      <c r="AA2318">
        <v>45</v>
      </c>
      <c r="AB2318">
        <v>82.222200000000001</v>
      </c>
      <c r="AD2318">
        <f>IF(ISBLANK(Source[[#This Row],[CrosslistID]]),1,1/COUNTIFS(Source[CrosslistID],Source[[#This Row],[CrosslistID]],Source[TermDesc],Source[[#This Row],[TermDesc]]))</f>
        <v>1</v>
      </c>
      <c r="AG2318">
        <v>0</v>
      </c>
      <c r="AH2318">
        <v>82.222200000000001</v>
      </c>
      <c r="AI2318">
        <v>2.6669999999999998</v>
      </c>
      <c r="AJ2318">
        <v>3.0670999999999999</v>
      </c>
      <c r="AK2318">
        <v>0.1333</v>
      </c>
      <c r="AL23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18">
        <f>IF(AND(Source[[#This Row],[Credit_Noncredit]]="Noncredit",Source[[#This Row],[FTEF]]&gt;0),Source[[#This Row],[NC XLST FTES]]*525/(437.5*Source[[#This Row],[FTEF]]),0)</f>
        <v>0</v>
      </c>
      <c r="AN2318">
        <f>IF(Source[[#This Row],[Credit_Noncredit]]="Credit",Source[[#This Row],[Census Enrollment]],Source[[#This Row],[Noncredit Avg. Attendance]])</f>
        <v>46</v>
      </c>
    </row>
    <row r="2319" spans="1:40" x14ac:dyDescent="0.25">
      <c r="A2319" t="s">
        <v>4581</v>
      </c>
      <c r="B2319" t="s">
        <v>886</v>
      </c>
      <c r="C2319" t="s">
        <v>775</v>
      </c>
      <c r="D2319" t="s">
        <v>1669</v>
      </c>
      <c r="E2319" s="4">
        <v>38802</v>
      </c>
      <c r="F2319" s="4" t="s">
        <v>1670</v>
      </c>
      <c r="G2319" s="4">
        <v>130</v>
      </c>
      <c r="H2319" t="str">
        <f>CONCATENATE(Source[[#This Row],[Subject]],TRIM(Source[[#This Row],[Course]]))</f>
        <v>BIO130</v>
      </c>
      <c r="I2319" t="str">
        <f>VLOOKUP(Source[[#This Row],[SubjCrse]],'Courses and Categories'!$E$2:$G$1816,3,FALSE)</f>
        <v>Credit Gen Ed/CTE</v>
      </c>
      <c r="J2319">
        <v>1</v>
      </c>
      <c r="K2319" t="s">
        <v>4087</v>
      </c>
      <c r="L2319" t="s">
        <v>39</v>
      </c>
      <c r="M2319" t="s">
        <v>903</v>
      </c>
      <c r="N2319" t="s">
        <v>59</v>
      </c>
      <c r="O2319">
        <v>1310</v>
      </c>
      <c r="P2319">
        <v>1400</v>
      </c>
      <c r="Q2319" t="s">
        <v>2034</v>
      </c>
      <c r="R2319">
        <v>14</v>
      </c>
      <c r="S2319" t="s">
        <v>134</v>
      </c>
      <c r="T2319">
        <v>1</v>
      </c>
      <c r="U2319" s="1">
        <v>43479</v>
      </c>
      <c r="V2319" s="1">
        <v>43607</v>
      </c>
      <c r="W2319" t="s">
        <v>1684</v>
      </c>
      <c r="X2319" t="s">
        <v>1929</v>
      </c>
      <c r="Y2319">
        <v>25</v>
      </c>
      <c r="Z2319">
        <v>25</v>
      </c>
      <c r="AA2319">
        <v>36</v>
      </c>
      <c r="AB2319">
        <v>69.444400000000002</v>
      </c>
      <c r="AD2319">
        <f>IF(ISBLANK(Source[[#This Row],[CrosslistID]]),1,1/COUNTIFS(Source[CrosslistID],Source[[#This Row],[CrosslistID]],Source[TermDesc],Source[[#This Row],[TermDesc]]))</f>
        <v>1</v>
      </c>
      <c r="AG2319">
        <v>0</v>
      </c>
      <c r="AH2319">
        <v>69.444400000000002</v>
      </c>
      <c r="AI2319">
        <v>1.4</v>
      </c>
      <c r="AJ2319">
        <v>1.6667000000000001</v>
      </c>
      <c r="AK2319">
        <v>0.1333</v>
      </c>
      <c r="AL23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19">
        <f>IF(AND(Source[[#This Row],[Credit_Noncredit]]="Noncredit",Source[[#This Row],[FTEF]]&gt;0),Source[[#This Row],[NC XLST FTES]]*525/(437.5*Source[[#This Row],[FTEF]]),0)</f>
        <v>0</v>
      </c>
      <c r="AN2319">
        <f>IF(Source[[#This Row],[Credit_Noncredit]]="Credit",Source[[#This Row],[Census Enrollment]],Source[[#This Row],[Noncredit Avg. Attendance]])</f>
        <v>25</v>
      </c>
    </row>
    <row r="2320" spans="1:40" x14ac:dyDescent="0.25">
      <c r="A2320" t="s">
        <v>4581</v>
      </c>
      <c r="B2320" t="s">
        <v>886</v>
      </c>
      <c r="C2320" t="s">
        <v>775</v>
      </c>
      <c r="D2320" t="s">
        <v>1669</v>
      </c>
      <c r="E2320" s="4">
        <v>38803</v>
      </c>
      <c r="F2320" s="4" t="s">
        <v>1670</v>
      </c>
      <c r="G2320" s="4">
        <v>132</v>
      </c>
      <c r="H2320" t="str">
        <f>CONCATENATE(Source[[#This Row],[Subject]],TRIM(Source[[#This Row],[Course]]))</f>
        <v>BIO132</v>
      </c>
      <c r="I2320" t="str">
        <f>VLOOKUP(Source[[#This Row],[SubjCrse]],'Courses and Categories'!$E$2:$G$1816,3,FALSE)</f>
        <v>Credit Gen Ed/CTE</v>
      </c>
      <c r="J2320">
        <v>1</v>
      </c>
      <c r="K2320" t="s">
        <v>4088</v>
      </c>
      <c r="L2320" t="s">
        <v>39</v>
      </c>
      <c r="M2320" t="s">
        <v>903</v>
      </c>
      <c r="N2320" t="s">
        <v>1041</v>
      </c>
      <c r="O2320">
        <v>1010</v>
      </c>
      <c r="P2320">
        <v>1100</v>
      </c>
      <c r="Q2320" t="s">
        <v>1649</v>
      </c>
      <c r="R2320">
        <v>302</v>
      </c>
      <c r="S2320" t="s">
        <v>134</v>
      </c>
      <c r="T2320">
        <v>1</v>
      </c>
      <c r="U2320" s="1">
        <v>43479</v>
      </c>
      <c r="V2320" s="1">
        <v>43607</v>
      </c>
      <c r="W2320" t="s">
        <v>3952</v>
      </c>
      <c r="X2320" t="s">
        <v>1929</v>
      </c>
      <c r="Y2320">
        <v>20</v>
      </c>
      <c r="Z2320">
        <v>18</v>
      </c>
      <c r="AA2320">
        <v>35</v>
      </c>
      <c r="AB2320">
        <v>51.428600000000003</v>
      </c>
      <c r="AD2320">
        <f>IF(ISBLANK(Source[[#This Row],[CrosslistID]]),1,1/COUNTIFS(Source[CrosslistID],Source[[#This Row],[CrosslistID]],Source[TermDesc],Source[[#This Row],[TermDesc]]))</f>
        <v>1</v>
      </c>
      <c r="AG2320">
        <v>0</v>
      </c>
      <c r="AH2320">
        <v>51.428600000000003</v>
      </c>
      <c r="AI2320">
        <v>2</v>
      </c>
      <c r="AJ2320">
        <v>2</v>
      </c>
      <c r="AK2320">
        <v>0.2</v>
      </c>
      <c r="AL23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20">
        <f>IF(AND(Source[[#This Row],[Credit_Noncredit]]="Noncredit",Source[[#This Row],[FTEF]]&gt;0),Source[[#This Row],[NC XLST FTES]]*525/(437.5*Source[[#This Row],[FTEF]]),0)</f>
        <v>0</v>
      </c>
      <c r="AN2320">
        <f>IF(Source[[#This Row],[Credit_Noncredit]]="Credit",Source[[#This Row],[Census Enrollment]],Source[[#This Row],[Noncredit Avg. Attendance]])</f>
        <v>20</v>
      </c>
    </row>
    <row r="2321" spans="1:40" x14ac:dyDescent="0.25">
      <c r="A2321" t="s">
        <v>4581</v>
      </c>
      <c r="B2321" t="s">
        <v>886</v>
      </c>
      <c r="C2321" t="s">
        <v>775</v>
      </c>
      <c r="D2321" t="s">
        <v>1669</v>
      </c>
      <c r="E2321" s="4">
        <v>38798</v>
      </c>
      <c r="F2321" s="4" t="s">
        <v>1670</v>
      </c>
      <c r="G2321" s="4">
        <v>134</v>
      </c>
      <c r="H2321" t="str">
        <f>CONCATENATE(Source[[#This Row],[Subject]],TRIM(Source[[#This Row],[Course]]))</f>
        <v>BIO134</v>
      </c>
      <c r="I2321" t="str">
        <f>VLOOKUP(Source[[#This Row],[SubjCrse]],'Courses and Categories'!$E$2:$G$1816,3,FALSE)</f>
        <v>Credit Gen Ed/CTE</v>
      </c>
      <c r="J2321">
        <v>1</v>
      </c>
      <c r="K2321" t="s">
        <v>1679</v>
      </c>
      <c r="L2321" t="s">
        <v>39</v>
      </c>
      <c r="M2321" t="s">
        <v>903</v>
      </c>
      <c r="N2321" t="s">
        <v>1041</v>
      </c>
      <c r="O2321">
        <v>910</v>
      </c>
      <c r="P2321">
        <v>1000</v>
      </c>
      <c r="Q2321" t="s">
        <v>1649</v>
      </c>
      <c r="R2321">
        <v>302</v>
      </c>
      <c r="S2321" t="s">
        <v>134</v>
      </c>
      <c r="T2321">
        <v>1</v>
      </c>
      <c r="U2321" s="1">
        <v>43479</v>
      </c>
      <c r="V2321" s="1">
        <v>43607</v>
      </c>
      <c r="W2321" t="s">
        <v>3952</v>
      </c>
      <c r="X2321" t="s">
        <v>1929</v>
      </c>
      <c r="Y2321">
        <v>44</v>
      </c>
      <c r="Z2321">
        <v>39</v>
      </c>
      <c r="AA2321">
        <v>70</v>
      </c>
      <c r="AB2321">
        <v>55.714300000000001</v>
      </c>
      <c r="AD2321">
        <f>IF(ISBLANK(Source[[#This Row],[CrosslistID]]),1,1/COUNTIFS(Source[CrosslistID],Source[[#This Row],[CrosslistID]],Source[TermDesc],Source[[#This Row],[TermDesc]]))</f>
        <v>1</v>
      </c>
      <c r="AG2321">
        <v>0</v>
      </c>
      <c r="AH2321">
        <v>55.714300000000001</v>
      </c>
      <c r="AI2321">
        <v>4.3</v>
      </c>
      <c r="AJ2321">
        <v>4.4000000000000004</v>
      </c>
      <c r="AK2321">
        <v>0.2</v>
      </c>
      <c r="AL23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21">
        <f>IF(AND(Source[[#This Row],[Credit_Noncredit]]="Noncredit",Source[[#This Row],[FTEF]]&gt;0),Source[[#This Row],[NC XLST FTES]]*525/(437.5*Source[[#This Row],[FTEF]]),0)</f>
        <v>0</v>
      </c>
      <c r="AN2321">
        <f>IF(Source[[#This Row],[Credit_Noncredit]]="Credit",Source[[#This Row],[Census Enrollment]],Source[[#This Row],[Noncredit Avg. Attendance]])</f>
        <v>44</v>
      </c>
    </row>
    <row r="2322" spans="1:40" x14ac:dyDescent="0.25">
      <c r="A2322" t="s">
        <v>4581</v>
      </c>
      <c r="B2322" t="s">
        <v>886</v>
      </c>
      <c r="C2322" t="s">
        <v>775</v>
      </c>
      <c r="D2322" t="s">
        <v>1669</v>
      </c>
      <c r="E2322" s="4">
        <v>38799</v>
      </c>
      <c r="F2322" s="4" t="s">
        <v>1670</v>
      </c>
      <c r="G2322" s="4">
        <v>134</v>
      </c>
      <c r="H2322" t="str">
        <f>CONCATENATE(Source[[#This Row],[Subject]],TRIM(Source[[#This Row],[Course]]))</f>
        <v>BIO134</v>
      </c>
      <c r="I2322" t="str">
        <f>VLOOKUP(Source[[#This Row],[SubjCrse]],'Courses and Categories'!$E$2:$G$1816,3,FALSE)</f>
        <v>Credit Gen Ed/CTE</v>
      </c>
      <c r="J2322">
        <v>2</v>
      </c>
      <c r="K2322" t="s">
        <v>1679</v>
      </c>
      <c r="L2322" t="s">
        <v>39</v>
      </c>
      <c r="M2322" t="s">
        <v>903</v>
      </c>
      <c r="N2322" t="s">
        <v>59</v>
      </c>
      <c r="O2322">
        <v>1110</v>
      </c>
      <c r="P2322">
        <v>1230</v>
      </c>
      <c r="Q2322" t="s">
        <v>1649</v>
      </c>
      <c r="R2322">
        <v>300</v>
      </c>
      <c r="S2322" t="s">
        <v>134</v>
      </c>
      <c r="T2322">
        <v>1</v>
      </c>
      <c r="U2322" s="1">
        <v>43479</v>
      </c>
      <c r="V2322" s="1">
        <v>43607</v>
      </c>
      <c r="W2322" t="s">
        <v>1684</v>
      </c>
      <c r="X2322" t="s">
        <v>1929</v>
      </c>
      <c r="Y2322">
        <v>64</v>
      </c>
      <c r="Z2322">
        <v>59</v>
      </c>
      <c r="AA2322">
        <v>70</v>
      </c>
      <c r="AB2322">
        <v>84.285700000000006</v>
      </c>
      <c r="AD2322">
        <f>IF(ISBLANK(Source[[#This Row],[CrosslistID]]),1,1/COUNTIFS(Source[CrosslistID],Source[[#This Row],[CrosslistID]],Source[TermDesc],Source[[#This Row],[TermDesc]]))</f>
        <v>1</v>
      </c>
      <c r="AG2322">
        <v>0</v>
      </c>
      <c r="AH2322">
        <v>84.285700000000006</v>
      </c>
      <c r="AI2322">
        <v>6.5069999999999997</v>
      </c>
      <c r="AJ2322">
        <v>6.827</v>
      </c>
      <c r="AK2322">
        <v>0.3</v>
      </c>
      <c r="AL23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22">
        <f>IF(AND(Source[[#This Row],[Credit_Noncredit]]="Noncredit",Source[[#This Row],[FTEF]]&gt;0),Source[[#This Row],[NC XLST FTES]]*525/(437.5*Source[[#This Row],[FTEF]]),0)</f>
        <v>0</v>
      </c>
      <c r="AN2322">
        <f>IF(Source[[#This Row],[Credit_Noncredit]]="Credit",Source[[#This Row],[Census Enrollment]],Source[[#This Row],[Noncredit Avg. Attendance]])</f>
        <v>64</v>
      </c>
    </row>
    <row r="2323" spans="1:40" x14ac:dyDescent="0.25">
      <c r="A2323" t="s">
        <v>4581</v>
      </c>
      <c r="B2323" t="s">
        <v>886</v>
      </c>
      <c r="C2323" t="s">
        <v>775</v>
      </c>
      <c r="D2323" t="s">
        <v>1669</v>
      </c>
      <c r="E2323" s="4">
        <v>38800</v>
      </c>
      <c r="F2323" s="4" t="s">
        <v>1670</v>
      </c>
      <c r="G2323" s="4">
        <v>134</v>
      </c>
      <c r="H2323" t="str">
        <f>CONCATENATE(Source[[#This Row],[Subject]],TRIM(Source[[#This Row],[Course]]))</f>
        <v>BIO134</v>
      </c>
      <c r="I2323" t="str">
        <f>VLOOKUP(Source[[#This Row],[SubjCrse]],'Courses and Categories'!$E$2:$G$1816,3,FALSE)</f>
        <v>Credit Gen Ed/CTE</v>
      </c>
      <c r="J2323">
        <v>3</v>
      </c>
      <c r="K2323" t="s">
        <v>1679</v>
      </c>
      <c r="L2323" t="s">
        <v>39</v>
      </c>
      <c r="M2323" t="s">
        <v>903</v>
      </c>
      <c r="N2323" t="s">
        <v>59</v>
      </c>
      <c r="O2323">
        <v>1430</v>
      </c>
      <c r="P2323">
        <v>1545</v>
      </c>
      <c r="Q2323" t="s">
        <v>1649</v>
      </c>
      <c r="R2323">
        <v>300</v>
      </c>
      <c r="S2323" t="s">
        <v>134</v>
      </c>
      <c r="T2323">
        <v>1</v>
      </c>
      <c r="U2323" s="1">
        <v>43479</v>
      </c>
      <c r="V2323" s="1">
        <v>43607</v>
      </c>
      <c r="W2323" t="s">
        <v>1684</v>
      </c>
      <c r="X2323" t="s">
        <v>1929</v>
      </c>
      <c r="Y2323">
        <v>51</v>
      </c>
      <c r="Z2323">
        <v>47</v>
      </c>
      <c r="AA2323">
        <v>70</v>
      </c>
      <c r="AB2323">
        <v>67.142899999999997</v>
      </c>
      <c r="AD2323">
        <f>IF(ISBLANK(Source[[#This Row],[CrosslistID]]),1,1/COUNTIFS(Source[CrosslistID],Source[[#This Row],[CrosslistID]],Source[TermDesc],Source[[#This Row],[TermDesc]]))</f>
        <v>1</v>
      </c>
      <c r="AG2323">
        <v>0</v>
      </c>
      <c r="AH2323">
        <v>67.142899999999997</v>
      </c>
      <c r="AI2323">
        <v>4.5999999999999996</v>
      </c>
      <c r="AJ2323">
        <v>5.0999999999999996</v>
      </c>
      <c r="AK2323">
        <v>0.2</v>
      </c>
      <c r="AL23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23">
        <f>IF(AND(Source[[#This Row],[Credit_Noncredit]]="Noncredit",Source[[#This Row],[FTEF]]&gt;0),Source[[#This Row],[NC XLST FTES]]*525/(437.5*Source[[#This Row],[FTEF]]),0)</f>
        <v>0</v>
      </c>
      <c r="AN2323">
        <f>IF(Source[[#This Row],[Credit_Noncredit]]="Credit",Source[[#This Row],[Census Enrollment]],Source[[#This Row],[Noncredit Avg. Attendance]])</f>
        <v>51</v>
      </c>
    </row>
    <row r="2324" spans="1:40" x14ac:dyDescent="0.25">
      <c r="A2324" t="s">
        <v>4581</v>
      </c>
      <c r="B2324" t="s">
        <v>886</v>
      </c>
      <c r="C2324" t="s">
        <v>775</v>
      </c>
      <c r="D2324" t="s">
        <v>1669</v>
      </c>
      <c r="E2324" s="4">
        <v>39275</v>
      </c>
      <c r="F2324" s="4" t="s">
        <v>1670</v>
      </c>
      <c r="G2324" s="4">
        <v>134</v>
      </c>
      <c r="H2324" t="str">
        <f>CONCATENATE(Source[[#This Row],[Subject]],TRIM(Source[[#This Row],[Course]]))</f>
        <v>BIO134</v>
      </c>
      <c r="I2324" t="str">
        <f>VLOOKUP(Source[[#This Row],[SubjCrse]],'Courses and Categories'!$E$2:$G$1816,3,FALSE)</f>
        <v>Credit Gen Ed/CTE</v>
      </c>
      <c r="J2324">
        <v>541</v>
      </c>
      <c r="K2324" t="s">
        <v>1679</v>
      </c>
      <c r="L2324" t="s">
        <v>87</v>
      </c>
      <c r="M2324" t="s">
        <v>903</v>
      </c>
      <c r="N2324" t="s">
        <v>50</v>
      </c>
      <c r="O2324">
        <v>1740</v>
      </c>
      <c r="P2324">
        <v>2030</v>
      </c>
      <c r="Q2324" t="s">
        <v>64</v>
      </c>
      <c r="R2324">
        <v>1105</v>
      </c>
      <c r="S2324" t="s">
        <v>65</v>
      </c>
      <c r="T2324">
        <v>1</v>
      </c>
      <c r="U2324" s="1">
        <v>43479</v>
      </c>
      <c r="V2324" s="1">
        <v>43607</v>
      </c>
      <c r="W2324" t="s">
        <v>3952</v>
      </c>
      <c r="X2324" t="s">
        <v>1929</v>
      </c>
      <c r="Y2324">
        <v>40</v>
      </c>
      <c r="Z2324">
        <v>40</v>
      </c>
      <c r="AA2324">
        <v>45</v>
      </c>
      <c r="AB2324">
        <v>88.888900000000007</v>
      </c>
      <c r="AD2324">
        <f>IF(ISBLANK(Source[[#This Row],[CrosslistID]]),1,1/COUNTIFS(Source[CrosslistID],Source[[#This Row],[CrosslistID]],Source[TermDesc],Source[[#This Row],[TermDesc]]))</f>
        <v>1</v>
      </c>
      <c r="AG2324">
        <v>0</v>
      </c>
      <c r="AH2324">
        <v>88.888900000000007</v>
      </c>
      <c r="AI2324">
        <v>3.5</v>
      </c>
      <c r="AJ2324">
        <v>4</v>
      </c>
      <c r="AK2324">
        <v>0.2</v>
      </c>
      <c r="AL23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24">
        <f>IF(AND(Source[[#This Row],[Credit_Noncredit]]="Noncredit",Source[[#This Row],[FTEF]]&gt;0),Source[[#This Row],[NC XLST FTES]]*525/(437.5*Source[[#This Row],[FTEF]]),0)</f>
        <v>0</v>
      </c>
      <c r="AN2324">
        <f>IF(Source[[#This Row],[Credit_Noncredit]]="Credit",Source[[#This Row],[Census Enrollment]],Source[[#This Row],[Noncredit Avg. Attendance]])</f>
        <v>40</v>
      </c>
    </row>
    <row r="2325" spans="1:40" x14ac:dyDescent="0.25">
      <c r="A2325" t="s">
        <v>4581</v>
      </c>
      <c r="B2325" t="s">
        <v>886</v>
      </c>
      <c r="C2325" t="s">
        <v>775</v>
      </c>
      <c r="D2325" t="s">
        <v>1669</v>
      </c>
      <c r="E2325" s="4">
        <v>38801</v>
      </c>
      <c r="F2325" s="4" t="s">
        <v>1670</v>
      </c>
      <c r="G2325" s="4">
        <v>134</v>
      </c>
      <c r="H2325" t="str">
        <f>CONCATENATE(Source[[#This Row],[Subject]],TRIM(Source[[#This Row],[Course]]))</f>
        <v>BIO134</v>
      </c>
      <c r="I2325" t="str">
        <f>VLOOKUP(Source[[#This Row],[SubjCrse]],'Courses and Categories'!$E$2:$G$1816,3,FALSE)</f>
        <v>Credit Gen Ed/CTE</v>
      </c>
      <c r="J2325">
        <v>831</v>
      </c>
      <c r="K2325" t="s">
        <v>1679</v>
      </c>
      <c r="L2325" t="s">
        <v>87</v>
      </c>
      <c r="M2325" t="s">
        <v>897</v>
      </c>
      <c r="N2325" t="s">
        <v>42</v>
      </c>
      <c r="O2325" t="s">
        <v>42</v>
      </c>
      <c r="P2325" t="s">
        <v>42</v>
      </c>
      <c r="Q2325" t="s">
        <v>42</v>
      </c>
      <c r="S2325" t="s">
        <v>134</v>
      </c>
      <c r="T2325">
        <v>1</v>
      </c>
      <c r="U2325" s="1">
        <v>43479</v>
      </c>
      <c r="V2325" s="1">
        <v>43607</v>
      </c>
      <c r="W2325" t="s">
        <v>1684</v>
      </c>
      <c r="X2325" t="s">
        <v>1450</v>
      </c>
      <c r="Y2325">
        <v>44</v>
      </c>
      <c r="Z2325">
        <v>42</v>
      </c>
      <c r="AA2325">
        <v>45</v>
      </c>
      <c r="AB2325">
        <v>93.333299999999994</v>
      </c>
      <c r="AD2325">
        <f>IF(ISBLANK(Source[[#This Row],[CrosslistID]]),1,1/COUNTIFS(Source[CrosslistID],Source[[#This Row],[CrosslistID]],Source[TermDesc],Source[[#This Row],[TermDesc]]))</f>
        <v>1</v>
      </c>
      <c r="AG2325">
        <v>0</v>
      </c>
      <c r="AH2325">
        <v>93.333299999999994</v>
      </c>
      <c r="AI2325">
        <v>4</v>
      </c>
      <c r="AJ2325">
        <v>4.4000000000000004</v>
      </c>
      <c r="AK2325">
        <v>0.2</v>
      </c>
      <c r="AL23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25">
        <f>IF(AND(Source[[#This Row],[Credit_Noncredit]]="Noncredit",Source[[#This Row],[FTEF]]&gt;0),Source[[#This Row],[NC XLST FTES]]*525/(437.5*Source[[#This Row],[FTEF]]),0)</f>
        <v>0</v>
      </c>
      <c r="AN2325">
        <f>IF(Source[[#This Row],[Credit_Noncredit]]="Credit",Source[[#This Row],[Census Enrollment]],Source[[#This Row],[Noncredit Avg. Attendance]])</f>
        <v>44</v>
      </c>
    </row>
    <row r="2326" spans="1:40" x14ac:dyDescent="0.25">
      <c r="A2326" t="s">
        <v>4581</v>
      </c>
      <c r="B2326" t="s">
        <v>886</v>
      </c>
      <c r="C2326" t="s">
        <v>775</v>
      </c>
      <c r="D2326" t="s">
        <v>1685</v>
      </c>
      <c r="E2326" s="4">
        <v>38199</v>
      </c>
      <c r="F2326" s="4" t="s">
        <v>1686</v>
      </c>
      <c r="G2326" s="4" t="s">
        <v>4089</v>
      </c>
      <c r="H2326" t="str">
        <f>CONCATENATE(Source[[#This Row],[Subject]],TRIM(Source[[#This Row],[Course]]))</f>
        <v>CHEMC</v>
      </c>
      <c r="I2326" t="str">
        <f>VLOOKUP(Source[[#This Row],[SubjCrse]],'Courses and Categories'!$E$2:$G$1816,3,FALSE)</f>
        <v>Credit Other</v>
      </c>
      <c r="J2326">
        <v>101</v>
      </c>
      <c r="K2326" t="s">
        <v>4090</v>
      </c>
      <c r="L2326" t="s">
        <v>39</v>
      </c>
      <c r="M2326" t="s">
        <v>903</v>
      </c>
      <c r="N2326" t="s">
        <v>50</v>
      </c>
      <c r="O2326">
        <v>1310</v>
      </c>
      <c r="P2326">
        <v>1430</v>
      </c>
      <c r="Q2326" t="s">
        <v>1649</v>
      </c>
      <c r="R2326">
        <v>242</v>
      </c>
      <c r="S2326" t="s">
        <v>134</v>
      </c>
      <c r="T2326" t="s">
        <v>44</v>
      </c>
      <c r="U2326" s="1">
        <v>43486</v>
      </c>
      <c r="V2326" s="1">
        <v>43607</v>
      </c>
      <c r="W2326" t="s">
        <v>1869</v>
      </c>
      <c r="X2326" t="s">
        <v>905</v>
      </c>
      <c r="Y2326">
        <v>18</v>
      </c>
      <c r="Z2326">
        <v>13</v>
      </c>
      <c r="AA2326">
        <v>28</v>
      </c>
      <c r="AB2326">
        <v>46.428600000000003</v>
      </c>
      <c r="AD2326">
        <f>IF(ISBLANK(Source[[#This Row],[CrosslistID]]),1,1/COUNTIFS(Source[CrosslistID],Source[[#This Row],[CrosslistID]],Source[TermDesc],Source[[#This Row],[TermDesc]]))</f>
        <v>1</v>
      </c>
      <c r="AG2326">
        <v>0</v>
      </c>
      <c r="AH2326">
        <v>46.428600000000003</v>
      </c>
      <c r="AI2326">
        <v>0.93300000000000005</v>
      </c>
      <c r="AJ2326">
        <v>0.93300000000000005</v>
      </c>
      <c r="AK2326">
        <v>0.1</v>
      </c>
      <c r="AL23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26">
        <f>IF(AND(Source[[#This Row],[Credit_Noncredit]]="Noncredit",Source[[#This Row],[FTEF]]&gt;0),Source[[#This Row],[NC XLST FTES]]*525/(437.5*Source[[#This Row],[FTEF]]),0)</f>
        <v>0</v>
      </c>
      <c r="AN2326">
        <f>IF(Source[[#This Row],[Credit_Noncredit]]="Credit",Source[[#This Row],[Census Enrollment]],Source[[#This Row],[Noncredit Avg. Attendance]])</f>
        <v>18</v>
      </c>
    </row>
    <row r="2327" spans="1:40" x14ac:dyDescent="0.25">
      <c r="A2327" t="s">
        <v>4581</v>
      </c>
      <c r="B2327" t="s">
        <v>886</v>
      </c>
      <c r="C2327" t="s">
        <v>775</v>
      </c>
      <c r="D2327" t="s">
        <v>1685</v>
      </c>
      <c r="E2327" s="4">
        <v>38690</v>
      </c>
      <c r="F2327" s="4" t="s">
        <v>1686</v>
      </c>
      <c r="G2327" s="4">
        <v>32</v>
      </c>
      <c r="H2327" t="str">
        <f>CONCATENATE(Source[[#This Row],[Subject]],TRIM(Source[[#This Row],[Course]]))</f>
        <v>CHEM32</v>
      </c>
      <c r="I2327" t="str">
        <f>VLOOKUP(Source[[#This Row],[SubjCrse]],'Courses and Categories'!$E$2:$G$1816,3,FALSE)</f>
        <v>Credit General Education</v>
      </c>
      <c r="J2327">
        <v>101</v>
      </c>
      <c r="K2327" t="s">
        <v>1687</v>
      </c>
      <c r="L2327" t="s">
        <v>39</v>
      </c>
      <c r="M2327" t="s">
        <v>903</v>
      </c>
      <c r="N2327" t="s">
        <v>59</v>
      </c>
      <c r="O2327">
        <v>810</v>
      </c>
      <c r="P2327">
        <v>925</v>
      </c>
      <c r="Q2327" t="s">
        <v>1649</v>
      </c>
      <c r="R2327">
        <v>100</v>
      </c>
      <c r="S2327" t="s">
        <v>134</v>
      </c>
      <c r="T2327">
        <v>1</v>
      </c>
      <c r="U2327" s="1">
        <v>43479</v>
      </c>
      <c r="V2327" s="1">
        <v>43607</v>
      </c>
      <c r="W2327" t="s">
        <v>4091</v>
      </c>
      <c r="X2327" t="s">
        <v>1929</v>
      </c>
      <c r="Y2327">
        <v>87</v>
      </c>
      <c r="Z2327">
        <v>54</v>
      </c>
      <c r="AA2327">
        <v>84</v>
      </c>
      <c r="AB2327">
        <v>64.285700000000006</v>
      </c>
      <c r="AD2327">
        <f>IF(ISBLANK(Source[[#This Row],[CrosslistID]]),1,1/COUNTIFS(Source[CrosslistID],Source[[#This Row],[CrosslistID]],Source[TermDesc],Source[[#This Row],[TermDesc]]))</f>
        <v>1</v>
      </c>
      <c r="AG2327">
        <v>0</v>
      </c>
      <c r="AH2327">
        <v>64.285700000000006</v>
      </c>
      <c r="AI2327">
        <v>8.5</v>
      </c>
      <c r="AJ2327">
        <v>8.6999999999999993</v>
      </c>
      <c r="AK2327">
        <v>0.2</v>
      </c>
      <c r="AL23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27">
        <f>IF(AND(Source[[#This Row],[Credit_Noncredit]]="Noncredit",Source[[#This Row],[FTEF]]&gt;0),Source[[#This Row],[NC XLST FTES]]*525/(437.5*Source[[#This Row],[FTEF]]),0)</f>
        <v>0</v>
      </c>
      <c r="AN2327">
        <f>IF(Source[[#This Row],[Credit_Noncredit]]="Credit",Source[[#This Row],[Census Enrollment]],Source[[#This Row],[Noncredit Avg. Attendance]])</f>
        <v>87</v>
      </c>
    </row>
    <row r="2328" spans="1:40" x14ac:dyDescent="0.25">
      <c r="A2328" t="s">
        <v>4581</v>
      </c>
      <c r="B2328" t="s">
        <v>886</v>
      </c>
      <c r="C2328" t="s">
        <v>775</v>
      </c>
      <c r="D2328" t="s">
        <v>1685</v>
      </c>
      <c r="E2328" s="4">
        <v>38691</v>
      </c>
      <c r="F2328" s="4" t="s">
        <v>1686</v>
      </c>
      <c r="G2328" s="4">
        <v>32</v>
      </c>
      <c r="H2328" t="str">
        <f>CONCATENATE(Source[[#This Row],[Subject]],TRIM(Source[[#This Row],[Course]]))</f>
        <v>CHEM32</v>
      </c>
      <c r="I2328" t="str">
        <f>VLOOKUP(Source[[#This Row],[SubjCrse]],'Courses and Categories'!$E$2:$G$1816,3,FALSE)</f>
        <v>Credit General Education</v>
      </c>
      <c r="J2328">
        <v>102</v>
      </c>
      <c r="K2328" t="s">
        <v>1687</v>
      </c>
      <c r="L2328" t="s">
        <v>39</v>
      </c>
      <c r="M2328" t="s">
        <v>1063</v>
      </c>
      <c r="N2328" t="s">
        <v>50</v>
      </c>
      <c r="O2328">
        <v>910</v>
      </c>
      <c r="P2328">
        <v>1200</v>
      </c>
      <c r="Q2328" t="s">
        <v>1649</v>
      </c>
      <c r="R2328">
        <v>207</v>
      </c>
      <c r="S2328" t="s">
        <v>134</v>
      </c>
      <c r="T2328">
        <v>1</v>
      </c>
      <c r="U2328" s="1">
        <v>43479</v>
      </c>
      <c r="V2328" s="1">
        <v>43607</v>
      </c>
      <c r="W2328" t="s">
        <v>4091</v>
      </c>
      <c r="X2328" t="s">
        <v>1929</v>
      </c>
      <c r="Y2328">
        <v>30</v>
      </c>
      <c r="Z2328">
        <v>22</v>
      </c>
      <c r="AA2328">
        <v>28</v>
      </c>
      <c r="AB2328">
        <v>78.571399999999997</v>
      </c>
      <c r="AD2328">
        <f>IF(ISBLANK(Source[[#This Row],[CrosslistID]]),1,1/COUNTIFS(Source[CrosslistID],Source[[#This Row],[CrosslistID]],Source[TermDesc],Source[[#This Row],[TermDesc]]))</f>
        <v>1</v>
      </c>
      <c r="AG2328">
        <v>0</v>
      </c>
      <c r="AH2328">
        <v>78.571399999999997</v>
      </c>
      <c r="AI2328">
        <v>2.9</v>
      </c>
      <c r="AJ2328">
        <v>3</v>
      </c>
      <c r="AK2328">
        <v>0.17</v>
      </c>
      <c r="AL23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28">
        <f>IF(AND(Source[[#This Row],[Credit_Noncredit]]="Noncredit",Source[[#This Row],[FTEF]]&gt;0),Source[[#This Row],[NC XLST FTES]]*525/(437.5*Source[[#This Row],[FTEF]]),0)</f>
        <v>0</v>
      </c>
      <c r="AN2328">
        <f>IF(Source[[#This Row],[Credit_Noncredit]]="Credit",Source[[#This Row],[Census Enrollment]],Source[[#This Row],[Noncredit Avg. Attendance]])</f>
        <v>30</v>
      </c>
    </row>
    <row r="2329" spans="1:40" x14ac:dyDescent="0.25">
      <c r="A2329" t="s">
        <v>4581</v>
      </c>
      <c r="B2329" t="s">
        <v>886</v>
      </c>
      <c r="C2329" t="s">
        <v>775</v>
      </c>
      <c r="D2329" t="s">
        <v>1685</v>
      </c>
      <c r="E2329" s="4">
        <v>38692</v>
      </c>
      <c r="F2329" s="4" t="s">
        <v>1686</v>
      </c>
      <c r="G2329" s="4">
        <v>32</v>
      </c>
      <c r="H2329" t="str">
        <f>CONCATENATE(Source[[#This Row],[Subject]],TRIM(Source[[#This Row],[Course]]))</f>
        <v>CHEM32</v>
      </c>
      <c r="I2329" t="str">
        <f>VLOOKUP(Source[[#This Row],[SubjCrse]],'Courses and Categories'!$E$2:$G$1816,3,FALSE)</f>
        <v>Credit General Education</v>
      </c>
      <c r="J2329">
        <v>103</v>
      </c>
      <c r="K2329" t="s">
        <v>1687</v>
      </c>
      <c r="L2329" t="s">
        <v>39</v>
      </c>
      <c r="M2329" t="s">
        <v>1063</v>
      </c>
      <c r="N2329" t="s">
        <v>50</v>
      </c>
      <c r="O2329">
        <v>1310</v>
      </c>
      <c r="P2329">
        <v>1600</v>
      </c>
      <c r="Q2329" t="s">
        <v>1649</v>
      </c>
      <c r="R2329">
        <v>207</v>
      </c>
      <c r="S2329" t="s">
        <v>134</v>
      </c>
      <c r="T2329">
        <v>1</v>
      </c>
      <c r="U2329" s="1">
        <v>43479</v>
      </c>
      <c r="V2329" s="1">
        <v>43607</v>
      </c>
      <c r="W2329" t="s">
        <v>4091</v>
      </c>
      <c r="X2329" t="s">
        <v>1929</v>
      </c>
      <c r="Y2329">
        <v>28</v>
      </c>
      <c r="Z2329">
        <v>16</v>
      </c>
      <c r="AA2329">
        <v>28</v>
      </c>
      <c r="AB2329">
        <v>57.142899999999997</v>
      </c>
      <c r="AD2329">
        <f>IF(ISBLANK(Source[[#This Row],[CrosslistID]]),1,1/COUNTIFS(Source[CrosslistID],Source[[#This Row],[CrosslistID]],Source[TermDesc],Source[[#This Row],[TermDesc]]))</f>
        <v>1</v>
      </c>
      <c r="AG2329">
        <v>0</v>
      </c>
      <c r="AH2329">
        <v>57.142899999999997</v>
      </c>
      <c r="AI2329">
        <v>2.7</v>
      </c>
      <c r="AJ2329">
        <v>2.8</v>
      </c>
      <c r="AK2329">
        <v>0.17</v>
      </c>
      <c r="AL23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29">
        <f>IF(AND(Source[[#This Row],[Credit_Noncredit]]="Noncredit",Source[[#This Row],[FTEF]]&gt;0),Source[[#This Row],[NC XLST FTES]]*525/(437.5*Source[[#This Row],[FTEF]]),0)</f>
        <v>0</v>
      </c>
      <c r="AN2329">
        <f>IF(Source[[#This Row],[Credit_Noncredit]]="Credit",Source[[#This Row],[Census Enrollment]],Source[[#This Row],[Noncredit Avg. Attendance]])</f>
        <v>28</v>
      </c>
    </row>
    <row r="2330" spans="1:40" x14ac:dyDescent="0.25">
      <c r="A2330" t="s">
        <v>4581</v>
      </c>
      <c r="B2330" t="s">
        <v>886</v>
      </c>
      <c r="C2330" t="s">
        <v>775</v>
      </c>
      <c r="D2330" t="s">
        <v>1685</v>
      </c>
      <c r="E2330" s="4">
        <v>36484</v>
      </c>
      <c r="F2330" s="4" t="s">
        <v>1686</v>
      </c>
      <c r="G2330" s="4">
        <v>32</v>
      </c>
      <c r="H2330" t="str">
        <f>CONCATENATE(Source[[#This Row],[Subject]],TRIM(Source[[#This Row],[Course]]))</f>
        <v>CHEM32</v>
      </c>
      <c r="I2330" t="str">
        <f>VLOOKUP(Source[[#This Row],[SubjCrse]],'Courses and Categories'!$E$2:$G$1816,3,FALSE)</f>
        <v>Credit General Education</v>
      </c>
      <c r="J2330">
        <v>104</v>
      </c>
      <c r="K2330" t="s">
        <v>1687</v>
      </c>
      <c r="L2330" t="s">
        <v>39</v>
      </c>
      <c r="M2330" t="s">
        <v>1063</v>
      </c>
      <c r="N2330" t="s">
        <v>41</v>
      </c>
      <c r="O2330">
        <v>1110</v>
      </c>
      <c r="P2330">
        <v>1400</v>
      </c>
      <c r="Q2330" t="s">
        <v>1649</v>
      </c>
      <c r="R2330">
        <v>206</v>
      </c>
      <c r="S2330" t="s">
        <v>134</v>
      </c>
      <c r="T2330">
        <v>1</v>
      </c>
      <c r="U2330" s="1">
        <v>43479</v>
      </c>
      <c r="V2330" s="1">
        <v>43607</v>
      </c>
      <c r="W2330" t="s">
        <v>4091</v>
      </c>
      <c r="X2330" t="s">
        <v>1929</v>
      </c>
      <c r="Y2330">
        <v>29</v>
      </c>
      <c r="Z2330">
        <v>16</v>
      </c>
      <c r="AA2330">
        <v>28</v>
      </c>
      <c r="AB2330">
        <v>57.142899999999997</v>
      </c>
      <c r="AD2330">
        <f>IF(ISBLANK(Source[[#This Row],[CrosslistID]]),1,1/COUNTIFS(Source[CrosslistID],Source[[#This Row],[CrosslistID]],Source[TermDesc],Source[[#This Row],[TermDesc]]))</f>
        <v>1</v>
      </c>
      <c r="AG2330">
        <v>0</v>
      </c>
      <c r="AH2330">
        <v>57.142899999999997</v>
      </c>
      <c r="AI2330">
        <v>2.9</v>
      </c>
      <c r="AJ2330">
        <v>2.9</v>
      </c>
      <c r="AK2330">
        <v>0.17</v>
      </c>
      <c r="AL23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30">
        <f>IF(AND(Source[[#This Row],[Credit_Noncredit]]="Noncredit",Source[[#This Row],[FTEF]]&gt;0),Source[[#This Row],[NC XLST FTES]]*525/(437.5*Source[[#This Row],[FTEF]]),0)</f>
        <v>0</v>
      </c>
      <c r="AN2330">
        <f>IF(Source[[#This Row],[Credit_Noncredit]]="Credit",Source[[#This Row],[Census Enrollment]],Source[[#This Row],[Noncredit Avg. Attendance]])</f>
        <v>29</v>
      </c>
    </row>
    <row r="2331" spans="1:40" x14ac:dyDescent="0.25">
      <c r="A2331" t="s">
        <v>4581</v>
      </c>
      <c r="B2331" t="s">
        <v>886</v>
      </c>
      <c r="C2331" t="s">
        <v>775</v>
      </c>
      <c r="D2331" t="s">
        <v>1685</v>
      </c>
      <c r="E2331" s="4">
        <v>37783</v>
      </c>
      <c r="F2331" s="4" t="s">
        <v>1686</v>
      </c>
      <c r="G2331" s="4">
        <v>32</v>
      </c>
      <c r="H2331" t="str">
        <f>CONCATENATE(Source[[#This Row],[Subject]],TRIM(Source[[#This Row],[Course]]))</f>
        <v>CHEM32</v>
      </c>
      <c r="I2331" t="str">
        <f>VLOOKUP(Source[[#This Row],[SubjCrse]],'Courses and Categories'!$E$2:$G$1816,3,FALSE)</f>
        <v>Credit General Education</v>
      </c>
      <c r="J2331">
        <v>301</v>
      </c>
      <c r="K2331" t="s">
        <v>1687</v>
      </c>
      <c r="L2331" t="s">
        <v>39</v>
      </c>
      <c r="M2331" t="s">
        <v>903</v>
      </c>
      <c r="N2331" t="s">
        <v>105</v>
      </c>
      <c r="O2331">
        <v>840</v>
      </c>
      <c r="P2331">
        <v>955</v>
      </c>
      <c r="Q2331" t="s">
        <v>52</v>
      </c>
      <c r="R2331">
        <v>106</v>
      </c>
      <c r="S2331" t="s">
        <v>53</v>
      </c>
      <c r="T2331">
        <v>1</v>
      </c>
      <c r="U2331" s="1">
        <v>43479</v>
      </c>
      <c r="V2331" s="1">
        <v>43607</v>
      </c>
      <c r="W2331" t="s">
        <v>645</v>
      </c>
      <c r="X2331" t="s">
        <v>1929</v>
      </c>
      <c r="Y2331">
        <v>46</v>
      </c>
      <c r="Z2331">
        <v>34</v>
      </c>
      <c r="AA2331">
        <v>56</v>
      </c>
      <c r="AB2331">
        <v>60.714300000000001</v>
      </c>
      <c r="AD2331">
        <f>IF(ISBLANK(Source[[#This Row],[CrosslistID]]),1,1/COUNTIFS(Source[CrosslistID],Source[[#This Row],[CrosslistID]],Source[TermDesc],Source[[#This Row],[TermDesc]]))</f>
        <v>1</v>
      </c>
      <c r="AG2331">
        <v>0</v>
      </c>
      <c r="AH2331">
        <v>60.714300000000001</v>
      </c>
      <c r="AI2331">
        <v>4.4000000000000004</v>
      </c>
      <c r="AJ2331">
        <v>4.5999999999999996</v>
      </c>
      <c r="AK2331">
        <v>0.2</v>
      </c>
      <c r="AL23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31">
        <f>IF(AND(Source[[#This Row],[Credit_Noncredit]]="Noncredit",Source[[#This Row],[FTEF]]&gt;0),Source[[#This Row],[NC XLST FTES]]*525/(437.5*Source[[#This Row],[FTEF]]),0)</f>
        <v>0</v>
      </c>
      <c r="AN2331">
        <f>IF(Source[[#This Row],[Credit_Noncredit]]="Credit",Source[[#This Row],[Census Enrollment]],Source[[#This Row],[Noncredit Avg. Attendance]])</f>
        <v>46</v>
      </c>
    </row>
    <row r="2332" spans="1:40" x14ac:dyDescent="0.25">
      <c r="A2332" t="s">
        <v>4581</v>
      </c>
      <c r="B2332" t="s">
        <v>886</v>
      </c>
      <c r="C2332" t="s">
        <v>775</v>
      </c>
      <c r="D2332" t="s">
        <v>1685</v>
      </c>
      <c r="E2332" s="4">
        <v>37781</v>
      </c>
      <c r="F2332" s="4" t="s">
        <v>1686</v>
      </c>
      <c r="G2332" s="4">
        <v>32</v>
      </c>
      <c r="H2332" t="str">
        <f>CONCATENATE(Source[[#This Row],[Subject]],TRIM(Source[[#This Row],[Course]]))</f>
        <v>CHEM32</v>
      </c>
      <c r="I2332" t="str">
        <f>VLOOKUP(Source[[#This Row],[SubjCrse]],'Courses and Categories'!$E$2:$G$1816,3,FALSE)</f>
        <v>Credit General Education</v>
      </c>
      <c r="J2332">
        <v>302</v>
      </c>
      <c r="K2332" t="s">
        <v>1687</v>
      </c>
      <c r="L2332" t="s">
        <v>39</v>
      </c>
      <c r="M2332" t="s">
        <v>1063</v>
      </c>
      <c r="N2332" t="s">
        <v>180</v>
      </c>
      <c r="O2332">
        <v>1040</v>
      </c>
      <c r="P2332">
        <v>1330</v>
      </c>
      <c r="Q2332" t="s">
        <v>52</v>
      </c>
      <c r="R2332">
        <v>364</v>
      </c>
      <c r="S2332" t="s">
        <v>53</v>
      </c>
      <c r="T2332">
        <v>1</v>
      </c>
      <c r="U2332" s="1">
        <v>43479</v>
      </c>
      <c r="V2332" s="1">
        <v>43607</v>
      </c>
      <c r="W2332" t="s">
        <v>645</v>
      </c>
      <c r="X2332" t="s">
        <v>1929</v>
      </c>
      <c r="Y2332">
        <v>24</v>
      </c>
      <c r="Z2332">
        <v>19</v>
      </c>
      <c r="AA2332">
        <v>28</v>
      </c>
      <c r="AB2332">
        <v>67.857100000000003</v>
      </c>
      <c r="AD2332">
        <f>IF(ISBLANK(Source[[#This Row],[CrosslistID]]),1,1/COUNTIFS(Source[CrosslistID],Source[[#This Row],[CrosslistID]],Source[TermDesc],Source[[#This Row],[TermDesc]]))</f>
        <v>1</v>
      </c>
      <c r="AG2332">
        <v>0</v>
      </c>
      <c r="AH2332">
        <v>67.857100000000003</v>
      </c>
      <c r="AI2332">
        <v>2.2999999999999998</v>
      </c>
      <c r="AJ2332">
        <v>2.4</v>
      </c>
      <c r="AK2332">
        <v>0.17</v>
      </c>
      <c r="AL23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32">
        <f>IF(AND(Source[[#This Row],[Credit_Noncredit]]="Noncredit",Source[[#This Row],[FTEF]]&gt;0),Source[[#This Row],[NC XLST FTES]]*525/(437.5*Source[[#This Row],[FTEF]]),0)</f>
        <v>0</v>
      </c>
      <c r="AN2332">
        <f>IF(Source[[#This Row],[Credit_Noncredit]]="Credit",Source[[#This Row],[Census Enrollment]],Source[[#This Row],[Noncredit Avg. Attendance]])</f>
        <v>24</v>
      </c>
    </row>
    <row r="2333" spans="1:40" x14ac:dyDescent="0.25">
      <c r="A2333" t="s">
        <v>4581</v>
      </c>
      <c r="B2333" t="s">
        <v>886</v>
      </c>
      <c r="C2333" t="s">
        <v>775</v>
      </c>
      <c r="D2333" t="s">
        <v>1685</v>
      </c>
      <c r="E2333" s="4">
        <v>38094</v>
      </c>
      <c r="F2333" s="4" t="s">
        <v>1686</v>
      </c>
      <c r="G2333" s="4">
        <v>32</v>
      </c>
      <c r="H2333" t="str">
        <f>CONCATENATE(Source[[#This Row],[Subject]],TRIM(Source[[#This Row],[Course]]))</f>
        <v>CHEM32</v>
      </c>
      <c r="I2333" t="str">
        <f>VLOOKUP(Source[[#This Row],[SubjCrse]],'Courses and Categories'!$E$2:$G$1816,3,FALSE)</f>
        <v>Credit General Education</v>
      </c>
      <c r="J2333">
        <v>303</v>
      </c>
      <c r="K2333" t="s">
        <v>1687</v>
      </c>
      <c r="L2333" t="s">
        <v>39</v>
      </c>
      <c r="M2333" t="s">
        <v>1063</v>
      </c>
      <c r="N2333" t="s">
        <v>50</v>
      </c>
      <c r="O2333">
        <v>1040</v>
      </c>
      <c r="P2333">
        <v>1330</v>
      </c>
      <c r="Q2333" t="s">
        <v>52</v>
      </c>
      <c r="R2333">
        <v>364</v>
      </c>
      <c r="S2333" t="s">
        <v>53</v>
      </c>
      <c r="T2333">
        <v>1</v>
      </c>
      <c r="U2333" s="1">
        <v>43479</v>
      </c>
      <c r="V2333" s="1">
        <v>43607</v>
      </c>
      <c r="W2333" t="s">
        <v>645</v>
      </c>
      <c r="X2333" t="s">
        <v>1929</v>
      </c>
      <c r="Y2333">
        <v>22</v>
      </c>
      <c r="Z2333">
        <v>15</v>
      </c>
      <c r="AA2333">
        <v>28</v>
      </c>
      <c r="AB2333">
        <v>53.571399999999997</v>
      </c>
      <c r="AD2333">
        <f>IF(ISBLANK(Source[[#This Row],[CrosslistID]]),1,1/COUNTIFS(Source[CrosslistID],Source[[#This Row],[CrosslistID]],Source[TermDesc],Source[[#This Row],[TermDesc]]))</f>
        <v>1</v>
      </c>
      <c r="AG2333">
        <v>0</v>
      </c>
      <c r="AH2333">
        <v>53.571399999999997</v>
      </c>
      <c r="AI2333">
        <v>2.1</v>
      </c>
      <c r="AJ2333">
        <v>2.2000000000000002</v>
      </c>
      <c r="AK2333">
        <v>0.17</v>
      </c>
      <c r="AL23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33">
        <f>IF(AND(Source[[#This Row],[Credit_Noncredit]]="Noncredit",Source[[#This Row],[FTEF]]&gt;0),Source[[#This Row],[NC XLST FTES]]*525/(437.5*Source[[#This Row],[FTEF]]),0)</f>
        <v>0</v>
      </c>
      <c r="AN2333">
        <f>IF(Source[[#This Row],[Credit_Noncredit]]="Credit",Source[[#This Row],[Census Enrollment]],Source[[#This Row],[Noncredit Avg. Attendance]])</f>
        <v>22</v>
      </c>
    </row>
    <row r="2334" spans="1:40" x14ac:dyDescent="0.25">
      <c r="A2334" t="s">
        <v>4581</v>
      </c>
      <c r="B2334" t="s">
        <v>886</v>
      </c>
      <c r="C2334" t="s">
        <v>775</v>
      </c>
      <c r="D2334" t="s">
        <v>1685</v>
      </c>
      <c r="E2334" s="4">
        <v>37258</v>
      </c>
      <c r="F2334" s="4" t="s">
        <v>1686</v>
      </c>
      <c r="G2334" s="4">
        <v>32</v>
      </c>
      <c r="H2334" t="str">
        <f>CONCATENATE(Source[[#This Row],[Subject]],TRIM(Source[[#This Row],[Course]]))</f>
        <v>CHEM32</v>
      </c>
      <c r="I2334" t="str">
        <f>VLOOKUP(Source[[#This Row],[SubjCrse]],'Courses and Categories'!$E$2:$G$1816,3,FALSE)</f>
        <v>Credit General Education</v>
      </c>
      <c r="J2334">
        <v>401</v>
      </c>
      <c r="K2334" t="s">
        <v>1687</v>
      </c>
      <c r="L2334" t="s">
        <v>87</v>
      </c>
      <c r="M2334" t="s">
        <v>903</v>
      </c>
      <c r="N2334" t="s">
        <v>105</v>
      </c>
      <c r="O2334">
        <v>1710</v>
      </c>
      <c r="P2334">
        <v>1825</v>
      </c>
      <c r="Q2334" t="s">
        <v>1649</v>
      </c>
      <c r="R2334">
        <v>136</v>
      </c>
      <c r="S2334" t="s">
        <v>134</v>
      </c>
      <c r="T2334">
        <v>1</v>
      </c>
      <c r="U2334" s="1">
        <v>43479</v>
      </c>
      <c r="V2334" s="1">
        <v>43607</v>
      </c>
      <c r="W2334" t="s">
        <v>4093</v>
      </c>
      <c r="X2334" t="s">
        <v>1929</v>
      </c>
      <c r="Y2334">
        <v>124</v>
      </c>
      <c r="Z2334">
        <v>108</v>
      </c>
      <c r="AA2334">
        <v>140</v>
      </c>
      <c r="AB2334">
        <v>77.142899999999997</v>
      </c>
      <c r="AD2334">
        <f>IF(ISBLANK(Source[[#This Row],[CrosslistID]]),1,1/COUNTIFS(Source[CrosslistID],Source[[#This Row],[CrosslistID]],Source[TermDesc],Source[[#This Row],[TermDesc]]))</f>
        <v>1</v>
      </c>
      <c r="AG2334">
        <v>0</v>
      </c>
      <c r="AH2334">
        <v>77.142899999999997</v>
      </c>
      <c r="AI2334">
        <v>11.6</v>
      </c>
      <c r="AJ2334">
        <v>12.4</v>
      </c>
      <c r="AK2334">
        <v>0.4</v>
      </c>
      <c r="AL23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34">
        <f>IF(AND(Source[[#This Row],[Credit_Noncredit]]="Noncredit",Source[[#This Row],[FTEF]]&gt;0),Source[[#This Row],[NC XLST FTES]]*525/(437.5*Source[[#This Row],[FTEF]]),0)</f>
        <v>0</v>
      </c>
      <c r="AN2334">
        <f>IF(Source[[#This Row],[Credit_Noncredit]]="Credit",Source[[#This Row],[Census Enrollment]],Source[[#This Row],[Noncredit Avg. Attendance]])</f>
        <v>124</v>
      </c>
    </row>
    <row r="2335" spans="1:40" x14ac:dyDescent="0.25">
      <c r="A2335" t="s">
        <v>4581</v>
      </c>
      <c r="B2335" t="s">
        <v>886</v>
      </c>
      <c r="C2335" t="s">
        <v>775</v>
      </c>
      <c r="D2335" t="s">
        <v>1685</v>
      </c>
      <c r="E2335" s="4">
        <v>37259</v>
      </c>
      <c r="F2335" s="4" t="s">
        <v>1686</v>
      </c>
      <c r="G2335" s="4">
        <v>32</v>
      </c>
      <c r="H2335" t="str">
        <f>CONCATENATE(Source[[#This Row],[Subject]],TRIM(Source[[#This Row],[Course]]))</f>
        <v>CHEM32</v>
      </c>
      <c r="I2335" t="str">
        <f>VLOOKUP(Source[[#This Row],[SubjCrse]],'Courses and Categories'!$E$2:$G$1816,3,FALSE)</f>
        <v>Credit General Education</v>
      </c>
      <c r="J2335">
        <v>402</v>
      </c>
      <c r="K2335" t="s">
        <v>1687</v>
      </c>
      <c r="L2335" t="s">
        <v>87</v>
      </c>
      <c r="M2335" t="s">
        <v>1063</v>
      </c>
      <c r="N2335" t="s">
        <v>180</v>
      </c>
      <c r="O2335">
        <v>1840</v>
      </c>
      <c r="P2335">
        <v>2130</v>
      </c>
      <c r="Q2335" t="s">
        <v>1649</v>
      </c>
      <c r="R2335">
        <v>206</v>
      </c>
      <c r="S2335" t="s">
        <v>134</v>
      </c>
      <c r="T2335">
        <v>1</v>
      </c>
      <c r="U2335" s="1">
        <v>43479</v>
      </c>
      <c r="V2335" s="1">
        <v>43607</v>
      </c>
      <c r="W2335" t="s">
        <v>4093</v>
      </c>
      <c r="X2335" t="s">
        <v>1929</v>
      </c>
      <c r="Y2335">
        <v>25</v>
      </c>
      <c r="Z2335">
        <v>22</v>
      </c>
      <c r="AA2335">
        <v>28</v>
      </c>
      <c r="AB2335">
        <v>78.571399999999997</v>
      </c>
      <c r="AD2335">
        <f>IF(ISBLANK(Source[[#This Row],[CrosslistID]]),1,1/COUNTIFS(Source[CrosslistID],Source[[#This Row],[CrosslistID]],Source[TermDesc],Source[[#This Row],[TermDesc]]))</f>
        <v>1</v>
      </c>
      <c r="AG2335">
        <v>0</v>
      </c>
      <c r="AH2335">
        <v>78.571399999999997</v>
      </c>
      <c r="AI2335">
        <v>2.5</v>
      </c>
      <c r="AJ2335">
        <v>2.5</v>
      </c>
      <c r="AK2335">
        <v>0.17</v>
      </c>
      <c r="AL23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35">
        <f>IF(AND(Source[[#This Row],[Credit_Noncredit]]="Noncredit",Source[[#This Row],[FTEF]]&gt;0),Source[[#This Row],[NC XLST FTES]]*525/(437.5*Source[[#This Row],[FTEF]]),0)</f>
        <v>0</v>
      </c>
      <c r="AN2335">
        <f>IF(Source[[#This Row],[Credit_Noncredit]]="Credit",Source[[#This Row],[Census Enrollment]],Source[[#This Row],[Noncredit Avg. Attendance]])</f>
        <v>25</v>
      </c>
    </row>
    <row r="2336" spans="1:40" x14ac:dyDescent="0.25">
      <c r="A2336" t="s">
        <v>4581</v>
      </c>
      <c r="B2336" t="s">
        <v>886</v>
      </c>
      <c r="C2336" t="s">
        <v>775</v>
      </c>
      <c r="D2336" t="s">
        <v>1685</v>
      </c>
      <c r="E2336" s="4">
        <v>36473</v>
      </c>
      <c r="F2336" s="4" t="s">
        <v>1686</v>
      </c>
      <c r="G2336" s="4">
        <v>32</v>
      </c>
      <c r="H2336" t="str">
        <f>CONCATENATE(Source[[#This Row],[Subject]],TRIM(Source[[#This Row],[Course]]))</f>
        <v>CHEM32</v>
      </c>
      <c r="I2336" t="str">
        <f>VLOOKUP(Source[[#This Row],[SubjCrse]],'Courses and Categories'!$E$2:$G$1816,3,FALSE)</f>
        <v>Credit General Education</v>
      </c>
      <c r="J2336">
        <v>403</v>
      </c>
      <c r="K2336" t="s">
        <v>1687</v>
      </c>
      <c r="L2336" t="s">
        <v>39</v>
      </c>
      <c r="M2336" t="s">
        <v>1063</v>
      </c>
      <c r="N2336" t="s">
        <v>50</v>
      </c>
      <c r="O2336">
        <v>1310</v>
      </c>
      <c r="P2336">
        <v>1600</v>
      </c>
      <c r="Q2336" t="s">
        <v>1649</v>
      </c>
      <c r="R2336">
        <v>206</v>
      </c>
      <c r="S2336" t="s">
        <v>134</v>
      </c>
      <c r="T2336">
        <v>1</v>
      </c>
      <c r="U2336" s="1">
        <v>43479</v>
      </c>
      <c r="V2336" s="1">
        <v>43607</v>
      </c>
      <c r="W2336" t="s">
        <v>4093</v>
      </c>
      <c r="X2336" t="s">
        <v>1929</v>
      </c>
      <c r="Y2336">
        <v>29</v>
      </c>
      <c r="Z2336">
        <v>24</v>
      </c>
      <c r="AA2336">
        <v>28</v>
      </c>
      <c r="AB2336">
        <v>85.714299999999994</v>
      </c>
      <c r="AD2336">
        <f>IF(ISBLANK(Source[[#This Row],[CrosslistID]]),1,1/COUNTIFS(Source[CrosslistID],Source[[#This Row],[CrosslistID]],Source[TermDesc],Source[[#This Row],[TermDesc]]))</f>
        <v>1</v>
      </c>
      <c r="AG2336">
        <v>0</v>
      </c>
      <c r="AH2336">
        <v>85.714299999999994</v>
      </c>
      <c r="AI2336">
        <v>2.7</v>
      </c>
      <c r="AJ2336">
        <v>2.9</v>
      </c>
      <c r="AK2336">
        <v>0.17</v>
      </c>
      <c r="AL23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36">
        <f>IF(AND(Source[[#This Row],[Credit_Noncredit]]="Noncredit",Source[[#This Row],[FTEF]]&gt;0),Source[[#This Row],[NC XLST FTES]]*525/(437.5*Source[[#This Row],[FTEF]]),0)</f>
        <v>0</v>
      </c>
      <c r="AN2336">
        <f>IF(Source[[#This Row],[Credit_Noncredit]]="Credit",Source[[#This Row],[Census Enrollment]],Source[[#This Row],[Noncredit Avg. Attendance]])</f>
        <v>29</v>
      </c>
    </row>
    <row r="2337" spans="1:40" x14ac:dyDescent="0.25">
      <c r="A2337" t="s">
        <v>4581</v>
      </c>
      <c r="B2337" t="s">
        <v>886</v>
      </c>
      <c r="C2337" t="s">
        <v>775</v>
      </c>
      <c r="D2337" t="s">
        <v>1685</v>
      </c>
      <c r="E2337" s="4">
        <v>37260</v>
      </c>
      <c r="F2337" s="4" t="s">
        <v>1686</v>
      </c>
      <c r="G2337" s="4">
        <v>32</v>
      </c>
      <c r="H2337" t="str">
        <f>CONCATENATE(Source[[#This Row],[Subject]],TRIM(Source[[#This Row],[Course]]))</f>
        <v>CHEM32</v>
      </c>
      <c r="I2337" t="str">
        <f>VLOOKUP(Source[[#This Row],[SubjCrse]],'Courses and Categories'!$E$2:$G$1816,3,FALSE)</f>
        <v>Credit General Education</v>
      </c>
      <c r="J2337">
        <v>404</v>
      </c>
      <c r="K2337" t="s">
        <v>1687</v>
      </c>
      <c r="L2337" t="s">
        <v>87</v>
      </c>
      <c r="M2337" t="s">
        <v>1063</v>
      </c>
      <c r="N2337" t="s">
        <v>50</v>
      </c>
      <c r="O2337">
        <v>1840</v>
      </c>
      <c r="P2337">
        <v>2130</v>
      </c>
      <c r="Q2337" t="s">
        <v>1649</v>
      </c>
      <c r="R2337">
        <v>206</v>
      </c>
      <c r="S2337" t="s">
        <v>134</v>
      </c>
      <c r="T2337">
        <v>1</v>
      </c>
      <c r="U2337" s="1">
        <v>43479</v>
      </c>
      <c r="V2337" s="1">
        <v>43607</v>
      </c>
      <c r="W2337" t="s">
        <v>4093</v>
      </c>
      <c r="X2337" t="s">
        <v>1929</v>
      </c>
      <c r="Y2337">
        <v>30</v>
      </c>
      <c r="Z2337">
        <v>25</v>
      </c>
      <c r="AA2337">
        <v>28</v>
      </c>
      <c r="AB2337">
        <v>89.285700000000006</v>
      </c>
      <c r="AD2337">
        <f>IF(ISBLANK(Source[[#This Row],[CrosslistID]]),1,1/COUNTIFS(Source[CrosslistID],Source[[#This Row],[CrosslistID]],Source[TermDesc],Source[[#This Row],[TermDesc]]))</f>
        <v>1</v>
      </c>
      <c r="AG2337">
        <v>0</v>
      </c>
      <c r="AH2337">
        <v>89.285700000000006</v>
      </c>
      <c r="AI2337">
        <v>2.9</v>
      </c>
      <c r="AJ2337">
        <v>3</v>
      </c>
      <c r="AK2337">
        <v>0.17</v>
      </c>
      <c r="AL23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37">
        <f>IF(AND(Source[[#This Row],[Credit_Noncredit]]="Noncredit",Source[[#This Row],[FTEF]]&gt;0),Source[[#This Row],[NC XLST FTES]]*525/(437.5*Source[[#This Row],[FTEF]]),0)</f>
        <v>0</v>
      </c>
      <c r="AN2337">
        <f>IF(Source[[#This Row],[Credit_Noncredit]]="Credit",Source[[#This Row],[Census Enrollment]],Source[[#This Row],[Noncredit Avg. Attendance]])</f>
        <v>30</v>
      </c>
    </row>
    <row r="2338" spans="1:40" x14ac:dyDescent="0.25">
      <c r="A2338" t="s">
        <v>4581</v>
      </c>
      <c r="B2338" t="s">
        <v>886</v>
      </c>
      <c r="C2338" t="s">
        <v>775</v>
      </c>
      <c r="D2338" t="s">
        <v>1685</v>
      </c>
      <c r="E2338" s="4">
        <v>38744</v>
      </c>
      <c r="F2338" s="4" t="s">
        <v>1686</v>
      </c>
      <c r="G2338" s="4">
        <v>32</v>
      </c>
      <c r="H2338" t="str">
        <f>CONCATENATE(Source[[#This Row],[Subject]],TRIM(Source[[#This Row],[Course]]))</f>
        <v>CHEM32</v>
      </c>
      <c r="I2338" t="str">
        <f>VLOOKUP(Source[[#This Row],[SubjCrse]],'Courses and Categories'!$E$2:$G$1816,3,FALSE)</f>
        <v>Credit General Education</v>
      </c>
      <c r="J2338">
        <v>405</v>
      </c>
      <c r="K2338" t="s">
        <v>1687</v>
      </c>
      <c r="L2338" t="s">
        <v>39</v>
      </c>
      <c r="M2338" t="s">
        <v>1063</v>
      </c>
      <c r="N2338" t="s">
        <v>41</v>
      </c>
      <c r="O2338">
        <v>1310</v>
      </c>
      <c r="P2338">
        <v>1600</v>
      </c>
      <c r="Q2338" t="s">
        <v>1649</v>
      </c>
      <c r="R2338">
        <v>207</v>
      </c>
      <c r="S2338" t="s">
        <v>134</v>
      </c>
      <c r="T2338">
        <v>1</v>
      </c>
      <c r="U2338" s="1">
        <v>43479</v>
      </c>
      <c r="V2338" s="1">
        <v>43607</v>
      </c>
      <c r="W2338" t="s">
        <v>5550</v>
      </c>
      <c r="X2338" t="s">
        <v>1929</v>
      </c>
      <c r="Y2338">
        <v>26</v>
      </c>
      <c r="Z2338">
        <v>24</v>
      </c>
      <c r="AA2338">
        <v>28</v>
      </c>
      <c r="AB2338">
        <v>85.714299999999994</v>
      </c>
      <c r="AD2338">
        <f>IF(ISBLANK(Source[[#This Row],[CrosslistID]]),1,1/COUNTIFS(Source[CrosslistID],Source[[#This Row],[CrosslistID]],Source[TermDesc],Source[[#This Row],[TermDesc]]))</f>
        <v>1</v>
      </c>
      <c r="AG2338">
        <v>0</v>
      </c>
      <c r="AH2338">
        <v>85.714299999999994</v>
      </c>
      <c r="AI2338">
        <v>2.4</v>
      </c>
      <c r="AJ2338">
        <v>2.6</v>
      </c>
      <c r="AK2338">
        <v>0.17</v>
      </c>
      <c r="AL23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38">
        <f>IF(AND(Source[[#This Row],[Credit_Noncredit]]="Noncredit",Source[[#This Row],[FTEF]]&gt;0),Source[[#This Row],[NC XLST FTES]]*525/(437.5*Source[[#This Row],[FTEF]]),0)</f>
        <v>0</v>
      </c>
      <c r="AN2338">
        <f>IF(Source[[#This Row],[Credit_Noncredit]]="Credit",Source[[#This Row],[Census Enrollment]],Source[[#This Row],[Noncredit Avg. Attendance]])</f>
        <v>26</v>
      </c>
    </row>
    <row r="2339" spans="1:40" x14ac:dyDescent="0.25">
      <c r="A2339" t="s">
        <v>4581</v>
      </c>
      <c r="B2339" t="s">
        <v>886</v>
      </c>
      <c r="C2339" t="s">
        <v>775</v>
      </c>
      <c r="D2339" t="s">
        <v>1685</v>
      </c>
      <c r="E2339" s="4">
        <v>39057</v>
      </c>
      <c r="F2339" s="4" t="s">
        <v>1686</v>
      </c>
      <c r="G2339" s="4">
        <v>32</v>
      </c>
      <c r="H2339" t="str">
        <f>CONCATENATE(Source[[#This Row],[Subject]],TRIM(Source[[#This Row],[Course]]))</f>
        <v>CHEM32</v>
      </c>
      <c r="I2339" t="str">
        <f>VLOOKUP(Source[[#This Row],[SubjCrse]],'Courses and Categories'!$E$2:$G$1816,3,FALSE)</f>
        <v>Credit General Education</v>
      </c>
      <c r="J2339">
        <v>406</v>
      </c>
      <c r="K2339" t="s">
        <v>1687</v>
      </c>
      <c r="L2339" t="s">
        <v>39</v>
      </c>
      <c r="M2339" t="s">
        <v>1063</v>
      </c>
      <c r="N2339" t="s">
        <v>180</v>
      </c>
      <c r="O2339">
        <v>1410</v>
      </c>
      <c r="P2339">
        <v>1700</v>
      </c>
      <c r="Q2339" t="s">
        <v>1649</v>
      </c>
      <c r="R2339">
        <v>207</v>
      </c>
      <c r="S2339" t="s">
        <v>134</v>
      </c>
      <c r="T2339">
        <v>1</v>
      </c>
      <c r="U2339" s="1">
        <v>43479</v>
      </c>
      <c r="V2339" s="1">
        <v>43607</v>
      </c>
      <c r="W2339" t="s">
        <v>645</v>
      </c>
      <c r="X2339" t="s">
        <v>1929</v>
      </c>
      <c r="Y2339">
        <v>14</v>
      </c>
      <c r="Z2339">
        <v>13</v>
      </c>
      <c r="AA2339">
        <v>28</v>
      </c>
      <c r="AB2339">
        <v>46.428600000000003</v>
      </c>
      <c r="AD2339">
        <f>IF(ISBLANK(Source[[#This Row],[CrosslistID]]),1,1/COUNTIFS(Source[CrosslistID],Source[[#This Row],[CrosslistID]],Source[TermDesc],Source[[#This Row],[TermDesc]]))</f>
        <v>1</v>
      </c>
      <c r="AG2339">
        <v>0</v>
      </c>
      <c r="AH2339">
        <v>46.428600000000003</v>
      </c>
      <c r="AI2339">
        <v>1.1000000000000001</v>
      </c>
      <c r="AJ2339">
        <v>1.4</v>
      </c>
      <c r="AK2339">
        <v>0.17</v>
      </c>
      <c r="AL23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39">
        <f>IF(AND(Source[[#This Row],[Credit_Noncredit]]="Noncredit",Source[[#This Row],[FTEF]]&gt;0),Source[[#This Row],[NC XLST FTES]]*525/(437.5*Source[[#This Row],[FTEF]]),0)</f>
        <v>0</v>
      </c>
      <c r="AN2339">
        <f>IF(Source[[#This Row],[Credit_Noncredit]]="Credit",Source[[#This Row],[Census Enrollment]],Source[[#This Row],[Noncredit Avg. Attendance]])</f>
        <v>14</v>
      </c>
    </row>
    <row r="2340" spans="1:40" x14ac:dyDescent="0.25">
      <c r="A2340" t="s">
        <v>4581</v>
      </c>
      <c r="B2340" t="s">
        <v>886</v>
      </c>
      <c r="C2340" t="s">
        <v>775</v>
      </c>
      <c r="D2340" t="s">
        <v>1685</v>
      </c>
      <c r="E2340" s="4">
        <v>38093</v>
      </c>
      <c r="F2340" s="4" t="s">
        <v>1686</v>
      </c>
      <c r="G2340" s="4">
        <v>32</v>
      </c>
      <c r="H2340" t="str">
        <f>CONCATENATE(Source[[#This Row],[Subject]],TRIM(Source[[#This Row],[Course]]))</f>
        <v>CHEM32</v>
      </c>
      <c r="I2340" t="str">
        <f>VLOOKUP(Source[[#This Row],[SubjCrse]],'Courses and Categories'!$E$2:$G$1816,3,FALSE)</f>
        <v>Credit General Education</v>
      </c>
      <c r="J2340">
        <v>801</v>
      </c>
      <c r="K2340" t="s">
        <v>1687</v>
      </c>
      <c r="L2340" t="s">
        <v>39</v>
      </c>
      <c r="M2340" t="s">
        <v>1063</v>
      </c>
      <c r="N2340" t="s">
        <v>41</v>
      </c>
      <c r="O2340">
        <v>910</v>
      </c>
      <c r="P2340">
        <v>1200</v>
      </c>
      <c r="Q2340" t="s">
        <v>1649</v>
      </c>
      <c r="R2340">
        <v>207</v>
      </c>
      <c r="S2340" t="s">
        <v>134</v>
      </c>
      <c r="T2340">
        <v>1</v>
      </c>
      <c r="U2340" s="1">
        <v>43479</v>
      </c>
      <c r="V2340" s="1">
        <v>43607</v>
      </c>
      <c r="W2340" t="s">
        <v>1688</v>
      </c>
      <c r="X2340" t="s">
        <v>1929</v>
      </c>
      <c r="Y2340">
        <v>32</v>
      </c>
      <c r="Z2340">
        <v>27</v>
      </c>
      <c r="AA2340">
        <v>28</v>
      </c>
      <c r="AB2340">
        <v>96.428600000000003</v>
      </c>
      <c r="AD2340">
        <f>IF(ISBLANK(Source[[#This Row],[CrosslistID]]),1,1/COUNTIFS(Source[CrosslistID],Source[[#This Row],[CrosslistID]],Source[TermDesc],Source[[#This Row],[TermDesc]]))</f>
        <v>1</v>
      </c>
      <c r="AG2340">
        <v>0</v>
      </c>
      <c r="AH2340">
        <v>96.428600000000003</v>
      </c>
      <c r="AI2340">
        <v>3.2</v>
      </c>
      <c r="AJ2340">
        <v>3.2</v>
      </c>
      <c r="AK2340">
        <v>0.17</v>
      </c>
      <c r="AL23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40">
        <f>IF(AND(Source[[#This Row],[Credit_Noncredit]]="Noncredit",Source[[#This Row],[FTEF]]&gt;0),Source[[#This Row],[NC XLST FTES]]*525/(437.5*Source[[#This Row],[FTEF]]),0)</f>
        <v>0</v>
      </c>
      <c r="AN2340">
        <f>IF(Source[[#This Row],[Credit_Noncredit]]="Credit",Source[[#This Row],[Census Enrollment]],Source[[#This Row],[Noncredit Avg. Attendance]])</f>
        <v>32</v>
      </c>
    </row>
    <row r="2341" spans="1:40" x14ac:dyDescent="0.25">
      <c r="A2341" t="s">
        <v>4581</v>
      </c>
      <c r="B2341" t="s">
        <v>886</v>
      </c>
      <c r="C2341" t="s">
        <v>775</v>
      </c>
      <c r="D2341" t="s">
        <v>1685</v>
      </c>
      <c r="E2341" s="4">
        <v>39241</v>
      </c>
      <c r="F2341" s="4" t="s">
        <v>1686</v>
      </c>
      <c r="G2341" s="4">
        <v>32</v>
      </c>
      <c r="H2341" t="str">
        <f>CONCATENATE(Source[[#This Row],[Subject]],TRIM(Source[[#This Row],[Course]]))</f>
        <v>CHEM32</v>
      </c>
      <c r="I2341" t="str">
        <f>VLOOKUP(Source[[#This Row],[SubjCrse]],'Courses and Categories'!$E$2:$G$1816,3,FALSE)</f>
        <v>Credit General Education</v>
      </c>
      <c r="J2341">
        <v>802</v>
      </c>
      <c r="K2341" t="s">
        <v>1687</v>
      </c>
      <c r="L2341" t="s">
        <v>39</v>
      </c>
      <c r="M2341" t="s">
        <v>1063</v>
      </c>
      <c r="N2341" t="s">
        <v>91</v>
      </c>
      <c r="O2341">
        <v>910</v>
      </c>
      <c r="P2341">
        <v>1200</v>
      </c>
      <c r="Q2341" t="s">
        <v>1649</v>
      </c>
      <c r="R2341">
        <v>207</v>
      </c>
      <c r="S2341" t="s">
        <v>134</v>
      </c>
      <c r="T2341">
        <v>1</v>
      </c>
      <c r="U2341" s="1">
        <v>43479</v>
      </c>
      <c r="V2341" s="1">
        <v>43607</v>
      </c>
      <c r="W2341" t="s">
        <v>645</v>
      </c>
      <c r="X2341" t="s">
        <v>1929</v>
      </c>
      <c r="Y2341">
        <v>22</v>
      </c>
      <c r="Z2341">
        <v>16</v>
      </c>
      <c r="AA2341">
        <v>28</v>
      </c>
      <c r="AB2341">
        <v>57.142899999999997</v>
      </c>
      <c r="AD2341">
        <f>IF(ISBLANK(Source[[#This Row],[CrosslistID]]),1,1/COUNTIFS(Source[CrosslistID],Source[[#This Row],[CrosslistID]],Source[TermDesc],Source[[#This Row],[TermDesc]]))</f>
        <v>1</v>
      </c>
      <c r="AG2341">
        <v>0</v>
      </c>
      <c r="AH2341">
        <v>57.142899999999997</v>
      </c>
      <c r="AI2341">
        <v>2.1</v>
      </c>
      <c r="AJ2341">
        <v>2.2000000000000002</v>
      </c>
      <c r="AK2341">
        <v>0.17</v>
      </c>
      <c r="AL23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41">
        <f>IF(AND(Source[[#This Row],[Credit_Noncredit]]="Noncredit",Source[[#This Row],[FTEF]]&gt;0),Source[[#This Row],[NC XLST FTES]]*525/(437.5*Source[[#This Row],[FTEF]]),0)</f>
        <v>0</v>
      </c>
      <c r="AN2341">
        <f>IF(Source[[#This Row],[Credit_Noncredit]]="Credit",Source[[#This Row],[Census Enrollment]],Source[[#This Row],[Noncredit Avg. Attendance]])</f>
        <v>22</v>
      </c>
    </row>
    <row r="2342" spans="1:40" x14ac:dyDescent="0.25">
      <c r="A2342" t="s">
        <v>4581</v>
      </c>
      <c r="B2342" t="s">
        <v>886</v>
      </c>
      <c r="C2342" t="s">
        <v>775</v>
      </c>
      <c r="D2342" t="s">
        <v>1685</v>
      </c>
      <c r="E2342" s="4">
        <v>36474</v>
      </c>
      <c r="F2342" s="4" t="s">
        <v>1686</v>
      </c>
      <c r="G2342" s="4">
        <v>32</v>
      </c>
      <c r="H2342" t="str">
        <f>CONCATENATE(Source[[#This Row],[Subject]],TRIM(Source[[#This Row],[Course]]))</f>
        <v>CHEM32</v>
      </c>
      <c r="I2342" t="str">
        <f>VLOOKUP(Source[[#This Row],[SubjCrse]],'Courses and Categories'!$E$2:$G$1816,3,FALSE)</f>
        <v>Credit General Education</v>
      </c>
      <c r="J2342">
        <v>803</v>
      </c>
      <c r="K2342" t="s">
        <v>1687</v>
      </c>
      <c r="L2342" t="s">
        <v>39</v>
      </c>
      <c r="M2342" t="s">
        <v>1063</v>
      </c>
      <c r="N2342" t="s">
        <v>91</v>
      </c>
      <c r="O2342">
        <v>1410</v>
      </c>
      <c r="P2342">
        <v>1700</v>
      </c>
      <c r="Q2342" t="s">
        <v>1649</v>
      </c>
      <c r="R2342">
        <v>207</v>
      </c>
      <c r="S2342" t="s">
        <v>134</v>
      </c>
      <c r="T2342">
        <v>1</v>
      </c>
      <c r="U2342" s="1">
        <v>43479</v>
      </c>
      <c r="V2342" s="1">
        <v>43607</v>
      </c>
      <c r="W2342" t="s">
        <v>1688</v>
      </c>
      <c r="X2342" t="s">
        <v>1929</v>
      </c>
      <c r="Y2342">
        <v>25</v>
      </c>
      <c r="Z2342">
        <v>19</v>
      </c>
      <c r="AA2342">
        <v>28</v>
      </c>
      <c r="AB2342">
        <v>67.857100000000003</v>
      </c>
      <c r="AD2342">
        <f>IF(ISBLANK(Source[[#This Row],[CrosslistID]]),1,1/COUNTIFS(Source[CrosslistID],Source[[#This Row],[CrosslistID]],Source[TermDesc],Source[[#This Row],[TermDesc]]))</f>
        <v>1</v>
      </c>
      <c r="AG2342">
        <v>0</v>
      </c>
      <c r="AH2342">
        <v>67.857100000000003</v>
      </c>
      <c r="AI2342">
        <v>2.1</v>
      </c>
      <c r="AJ2342">
        <v>2.5</v>
      </c>
      <c r="AK2342">
        <v>0.17</v>
      </c>
      <c r="AL23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42">
        <f>IF(AND(Source[[#This Row],[Credit_Noncredit]]="Noncredit",Source[[#This Row],[FTEF]]&gt;0),Source[[#This Row],[NC XLST FTES]]*525/(437.5*Source[[#This Row],[FTEF]]),0)</f>
        <v>0</v>
      </c>
      <c r="AN2342">
        <f>IF(Source[[#This Row],[Credit_Noncredit]]="Credit",Source[[#This Row],[Census Enrollment]],Source[[#This Row],[Noncredit Avg. Attendance]])</f>
        <v>25</v>
      </c>
    </row>
    <row r="2343" spans="1:40" x14ac:dyDescent="0.25">
      <c r="A2343" t="s">
        <v>4581</v>
      </c>
      <c r="B2343" t="s">
        <v>886</v>
      </c>
      <c r="C2343" t="s">
        <v>775</v>
      </c>
      <c r="D2343" t="s">
        <v>1685</v>
      </c>
      <c r="E2343" s="4">
        <v>39056</v>
      </c>
      <c r="F2343" s="4" t="s">
        <v>1686</v>
      </c>
      <c r="G2343" s="4">
        <v>32</v>
      </c>
      <c r="H2343" t="str">
        <f>CONCATENATE(Source[[#This Row],[Subject]],TRIM(Source[[#This Row],[Course]]))</f>
        <v>CHEM32</v>
      </c>
      <c r="I2343" t="str">
        <f>VLOOKUP(Source[[#This Row],[SubjCrse]],'Courses and Categories'!$E$2:$G$1816,3,FALSE)</f>
        <v>Credit General Education</v>
      </c>
      <c r="J2343">
        <v>831</v>
      </c>
      <c r="K2343" t="s">
        <v>1687</v>
      </c>
      <c r="L2343" t="s">
        <v>39</v>
      </c>
      <c r="M2343" t="s">
        <v>897</v>
      </c>
      <c r="N2343" t="s">
        <v>5551</v>
      </c>
      <c r="O2343" t="s">
        <v>5552</v>
      </c>
      <c r="P2343" t="s">
        <v>5553</v>
      </c>
      <c r="Q2343" t="s">
        <v>5554</v>
      </c>
      <c r="R2343" t="s">
        <v>5555</v>
      </c>
      <c r="S2343" t="s">
        <v>134</v>
      </c>
      <c r="T2343">
        <v>1</v>
      </c>
      <c r="U2343" s="1">
        <v>43479</v>
      </c>
      <c r="V2343" s="1">
        <v>43607</v>
      </c>
      <c r="W2343" t="s">
        <v>5556</v>
      </c>
      <c r="X2343" t="s">
        <v>1450</v>
      </c>
      <c r="Y2343">
        <v>79</v>
      </c>
      <c r="Z2343">
        <v>62</v>
      </c>
      <c r="AA2343">
        <v>84</v>
      </c>
      <c r="AB2343">
        <v>73.8095</v>
      </c>
      <c r="AD2343">
        <f>IF(ISBLANK(Source[[#This Row],[CrosslistID]]),1,1/COUNTIFS(Source[CrosslistID],Source[[#This Row],[CrosslistID]],Source[TermDesc],Source[[#This Row],[TermDesc]]))</f>
        <v>1</v>
      </c>
      <c r="AG2343">
        <v>0</v>
      </c>
      <c r="AH2343">
        <v>73.8095</v>
      </c>
      <c r="AI2343">
        <v>7.7329999999999997</v>
      </c>
      <c r="AJ2343">
        <v>8.2662999999999993</v>
      </c>
      <c r="AK2343">
        <v>0.2</v>
      </c>
      <c r="AL23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43">
        <f>IF(AND(Source[[#This Row],[Credit_Noncredit]]="Noncredit",Source[[#This Row],[FTEF]]&gt;0),Source[[#This Row],[NC XLST FTES]]*525/(437.5*Source[[#This Row],[FTEF]]),0)</f>
        <v>0</v>
      </c>
      <c r="AN2343">
        <f>IF(Source[[#This Row],[Credit_Noncredit]]="Credit",Source[[#This Row],[Census Enrollment]],Source[[#This Row],[Noncredit Avg. Attendance]])</f>
        <v>79</v>
      </c>
    </row>
    <row r="2344" spans="1:40" x14ac:dyDescent="0.25">
      <c r="A2344" t="s">
        <v>4581</v>
      </c>
      <c r="B2344" t="s">
        <v>886</v>
      </c>
      <c r="C2344" t="s">
        <v>775</v>
      </c>
      <c r="D2344" t="s">
        <v>1685</v>
      </c>
      <c r="E2344" s="4">
        <v>39058</v>
      </c>
      <c r="F2344" s="4" t="s">
        <v>1686</v>
      </c>
      <c r="G2344" s="4">
        <v>40</v>
      </c>
      <c r="H2344" t="str">
        <f>CONCATENATE(Source[[#This Row],[Subject]],TRIM(Source[[#This Row],[Course]]))</f>
        <v>CHEM40</v>
      </c>
      <c r="I2344" t="str">
        <f>VLOOKUP(Source[[#This Row],[SubjCrse]],'Courses and Categories'!$E$2:$G$1816,3,FALSE)</f>
        <v>Credit General Education</v>
      </c>
      <c r="J2344">
        <v>101</v>
      </c>
      <c r="K2344" t="s">
        <v>1689</v>
      </c>
      <c r="L2344" t="s">
        <v>39</v>
      </c>
      <c r="M2344" t="s">
        <v>903</v>
      </c>
      <c r="N2344" t="s">
        <v>4036</v>
      </c>
      <c r="O2344" t="s">
        <v>5557</v>
      </c>
      <c r="P2344" t="s">
        <v>5558</v>
      </c>
      <c r="Q2344" t="s">
        <v>1693</v>
      </c>
      <c r="R2344" t="s">
        <v>5559</v>
      </c>
      <c r="S2344" t="s">
        <v>134</v>
      </c>
      <c r="T2344">
        <v>1</v>
      </c>
      <c r="U2344" s="1">
        <v>43479</v>
      </c>
      <c r="V2344" s="1">
        <v>43607</v>
      </c>
      <c r="W2344" t="s">
        <v>4115</v>
      </c>
      <c r="X2344" t="s">
        <v>1929</v>
      </c>
      <c r="Y2344">
        <v>26</v>
      </c>
      <c r="Z2344">
        <v>21</v>
      </c>
      <c r="AA2344">
        <v>28</v>
      </c>
      <c r="AB2344">
        <v>75</v>
      </c>
      <c r="AC2344" t="s">
        <v>170</v>
      </c>
      <c r="AD2344">
        <f>IF(ISBLANK(Source[[#This Row],[CrosslistID]]),1,1/COUNTIFS(Source[CrosslistID],Source[[#This Row],[CrosslistID]],Source[TermDesc],Source[[#This Row],[TermDesc]]))</f>
        <v>0.33333333333333331</v>
      </c>
      <c r="AE2344">
        <v>62</v>
      </c>
      <c r="AF2344">
        <v>84</v>
      </c>
      <c r="AG2344">
        <v>73.8095</v>
      </c>
      <c r="AH2344">
        <v>73.8095</v>
      </c>
      <c r="AI2344">
        <v>3.3330000000000002</v>
      </c>
      <c r="AJ2344">
        <v>3.4662999999999999</v>
      </c>
      <c r="AK2344">
        <v>0.36670000000000003</v>
      </c>
      <c r="AL23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44">
        <f>IF(AND(Source[[#This Row],[Credit_Noncredit]]="Noncredit",Source[[#This Row],[FTEF]]&gt;0),Source[[#This Row],[NC XLST FTES]]*525/(437.5*Source[[#This Row],[FTEF]]),0)</f>
        <v>0</v>
      </c>
      <c r="AN2344">
        <f>IF(Source[[#This Row],[Credit_Noncredit]]="Credit",Source[[#This Row],[Census Enrollment]],Source[[#This Row],[Noncredit Avg. Attendance]])</f>
        <v>26</v>
      </c>
    </row>
    <row r="2345" spans="1:40" x14ac:dyDescent="0.25">
      <c r="A2345" t="s">
        <v>4581</v>
      </c>
      <c r="B2345" t="s">
        <v>886</v>
      </c>
      <c r="C2345" t="s">
        <v>775</v>
      </c>
      <c r="D2345" t="s">
        <v>1685</v>
      </c>
      <c r="E2345" s="4">
        <v>36491</v>
      </c>
      <c r="F2345" s="4" t="s">
        <v>1686</v>
      </c>
      <c r="G2345" s="4">
        <v>40</v>
      </c>
      <c r="H2345" t="str">
        <f>CONCATENATE(Source[[#This Row],[Subject]],TRIM(Source[[#This Row],[Course]]))</f>
        <v>CHEM40</v>
      </c>
      <c r="I2345" t="str">
        <f>VLOOKUP(Source[[#This Row],[SubjCrse]],'Courses and Categories'!$E$2:$G$1816,3,FALSE)</f>
        <v>Credit General Education</v>
      </c>
      <c r="J2345">
        <v>102</v>
      </c>
      <c r="K2345" t="s">
        <v>1689</v>
      </c>
      <c r="L2345" t="s">
        <v>39</v>
      </c>
      <c r="M2345" t="s">
        <v>1063</v>
      </c>
      <c r="N2345" t="s">
        <v>41</v>
      </c>
      <c r="O2345">
        <v>1310</v>
      </c>
      <c r="P2345">
        <v>1600</v>
      </c>
      <c r="Q2345" t="s">
        <v>1649</v>
      </c>
      <c r="R2345">
        <v>257</v>
      </c>
      <c r="S2345" t="s">
        <v>134</v>
      </c>
      <c r="T2345">
        <v>1</v>
      </c>
      <c r="U2345" s="1">
        <v>43479</v>
      </c>
      <c r="V2345" s="1">
        <v>43607</v>
      </c>
      <c r="W2345" t="s">
        <v>123</v>
      </c>
      <c r="X2345" t="s">
        <v>1929</v>
      </c>
      <c r="Y2345">
        <v>26</v>
      </c>
      <c r="Z2345">
        <v>21</v>
      </c>
      <c r="AA2345">
        <v>28</v>
      </c>
      <c r="AB2345">
        <v>75</v>
      </c>
      <c r="AD2345">
        <f>IF(ISBLANK(Source[[#This Row],[CrosslistID]]),1,1/COUNTIFS(Source[CrosslistID],Source[[#This Row],[CrosslistID]],Source[TermDesc],Source[[#This Row],[TermDesc]]))</f>
        <v>1</v>
      </c>
      <c r="AG2345">
        <v>0</v>
      </c>
      <c r="AH2345">
        <v>75</v>
      </c>
      <c r="AI2345">
        <v>2.5</v>
      </c>
      <c r="AJ2345">
        <v>2.6</v>
      </c>
      <c r="AK2345">
        <v>0.17</v>
      </c>
      <c r="AL23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45">
        <f>IF(AND(Source[[#This Row],[Credit_Noncredit]]="Noncredit",Source[[#This Row],[FTEF]]&gt;0),Source[[#This Row],[NC XLST FTES]]*525/(437.5*Source[[#This Row],[FTEF]]),0)</f>
        <v>0</v>
      </c>
      <c r="AN2345">
        <f>IF(Source[[#This Row],[Credit_Noncredit]]="Credit",Source[[#This Row],[Census Enrollment]],Source[[#This Row],[Noncredit Avg. Attendance]])</f>
        <v>26</v>
      </c>
    </row>
    <row r="2346" spans="1:40" x14ac:dyDescent="0.25">
      <c r="A2346" t="s">
        <v>4581</v>
      </c>
      <c r="B2346" t="s">
        <v>886</v>
      </c>
      <c r="C2346" t="s">
        <v>775</v>
      </c>
      <c r="D2346" t="s">
        <v>1685</v>
      </c>
      <c r="E2346" s="4">
        <v>37784</v>
      </c>
      <c r="F2346" s="4" t="s">
        <v>1686</v>
      </c>
      <c r="G2346" s="4">
        <v>40</v>
      </c>
      <c r="H2346" t="str">
        <f>CONCATENATE(Source[[#This Row],[Subject]],TRIM(Source[[#This Row],[Course]]))</f>
        <v>CHEM40</v>
      </c>
      <c r="I2346" t="str">
        <f>VLOOKUP(Source[[#This Row],[SubjCrse]],'Courses and Categories'!$E$2:$G$1816,3,FALSE)</f>
        <v>Credit General Education</v>
      </c>
      <c r="J2346">
        <v>103</v>
      </c>
      <c r="K2346" t="s">
        <v>1689</v>
      </c>
      <c r="L2346" t="s">
        <v>39</v>
      </c>
      <c r="M2346" t="s">
        <v>903</v>
      </c>
      <c r="N2346" t="s">
        <v>5560</v>
      </c>
      <c r="O2346" t="s">
        <v>789</v>
      </c>
      <c r="P2346" t="s">
        <v>5561</v>
      </c>
      <c r="Q2346" t="s">
        <v>1693</v>
      </c>
      <c r="R2346" t="s">
        <v>5559</v>
      </c>
      <c r="S2346" t="s">
        <v>134</v>
      </c>
      <c r="T2346">
        <v>1</v>
      </c>
      <c r="U2346" s="1">
        <v>43479</v>
      </c>
      <c r="V2346" s="1">
        <v>43607</v>
      </c>
      <c r="W2346" t="s">
        <v>4115</v>
      </c>
      <c r="X2346" t="s">
        <v>1929</v>
      </c>
      <c r="Y2346">
        <v>25</v>
      </c>
      <c r="Z2346">
        <v>18</v>
      </c>
      <c r="AA2346">
        <v>28</v>
      </c>
      <c r="AB2346">
        <v>64.285700000000006</v>
      </c>
      <c r="AC2346" t="s">
        <v>170</v>
      </c>
      <c r="AD2346">
        <f>IF(ISBLANK(Source[[#This Row],[CrosslistID]]),1,1/COUNTIFS(Source[CrosslistID],Source[[#This Row],[CrosslistID]],Source[TermDesc],Source[[#This Row],[TermDesc]]))</f>
        <v>0.33333333333333331</v>
      </c>
      <c r="AE2346">
        <v>62</v>
      </c>
      <c r="AF2346">
        <v>84</v>
      </c>
      <c r="AG2346">
        <v>73.8095</v>
      </c>
      <c r="AH2346">
        <v>73.8095</v>
      </c>
      <c r="AI2346">
        <v>3.3330000000000002</v>
      </c>
      <c r="AJ2346">
        <v>3.3330000000000002</v>
      </c>
      <c r="AK2346">
        <v>6.6699999999999995E-2</v>
      </c>
      <c r="AL23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46">
        <f>IF(AND(Source[[#This Row],[Credit_Noncredit]]="Noncredit",Source[[#This Row],[FTEF]]&gt;0),Source[[#This Row],[NC XLST FTES]]*525/(437.5*Source[[#This Row],[FTEF]]),0)</f>
        <v>0</v>
      </c>
      <c r="AN2346">
        <f>IF(Source[[#This Row],[Credit_Noncredit]]="Credit",Source[[#This Row],[Census Enrollment]],Source[[#This Row],[Noncredit Avg. Attendance]])</f>
        <v>25</v>
      </c>
    </row>
    <row r="2347" spans="1:40" x14ac:dyDescent="0.25">
      <c r="A2347" t="s">
        <v>4581</v>
      </c>
      <c r="B2347" t="s">
        <v>886</v>
      </c>
      <c r="C2347" t="s">
        <v>775</v>
      </c>
      <c r="D2347" t="s">
        <v>1685</v>
      </c>
      <c r="E2347" s="4">
        <v>37785</v>
      </c>
      <c r="F2347" s="4" t="s">
        <v>1686</v>
      </c>
      <c r="G2347" s="4">
        <v>40</v>
      </c>
      <c r="H2347" t="str">
        <f>CONCATENATE(Source[[#This Row],[Subject]],TRIM(Source[[#This Row],[Course]]))</f>
        <v>CHEM40</v>
      </c>
      <c r="I2347" t="str">
        <f>VLOOKUP(Source[[#This Row],[SubjCrse]],'Courses and Categories'!$E$2:$G$1816,3,FALSE)</f>
        <v>Credit General Education</v>
      </c>
      <c r="J2347">
        <v>104</v>
      </c>
      <c r="K2347" t="s">
        <v>1689</v>
      </c>
      <c r="L2347" t="s">
        <v>87</v>
      </c>
      <c r="M2347" t="s">
        <v>1063</v>
      </c>
      <c r="N2347" t="s">
        <v>50</v>
      </c>
      <c r="O2347">
        <v>1810</v>
      </c>
      <c r="P2347">
        <v>2100</v>
      </c>
      <c r="Q2347" t="s">
        <v>1649</v>
      </c>
      <c r="R2347">
        <v>257</v>
      </c>
      <c r="S2347" t="s">
        <v>134</v>
      </c>
      <c r="T2347">
        <v>1</v>
      </c>
      <c r="U2347" s="1">
        <v>43479</v>
      </c>
      <c r="V2347" s="1">
        <v>43607</v>
      </c>
      <c r="W2347" t="s">
        <v>123</v>
      </c>
      <c r="X2347" t="s">
        <v>1929</v>
      </c>
      <c r="Y2347">
        <v>25</v>
      </c>
      <c r="Z2347">
        <v>18</v>
      </c>
      <c r="AA2347">
        <v>28</v>
      </c>
      <c r="AB2347">
        <v>64.285700000000006</v>
      </c>
      <c r="AD2347">
        <f>IF(ISBLANK(Source[[#This Row],[CrosslistID]]),1,1/COUNTIFS(Source[CrosslistID],Source[[#This Row],[CrosslistID]],Source[TermDesc],Source[[#This Row],[TermDesc]]))</f>
        <v>1</v>
      </c>
      <c r="AG2347">
        <v>0</v>
      </c>
      <c r="AH2347">
        <v>64.285700000000006</v>
      </c>
      <c r="AI2347">
        <v>2.5</v>
      </c>
      <c r="AJ2347">
        <v>2.5</v>
      </c>
      <c r="AK2347">
        <v>0.17</v>
      </c>
      <c r="AL23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47">
        <f>IF(AND(Source[[#This Row],[Credit_Noncredit]]="Noncredit",Source[[#This Row],[FTEF]]&gt;0),Source[[#This Row],[NC XLST FTES]]*525/(437.5*Source[[#This Row],[FTEF]]),0)</f>
        <v>0</v>
      </c>
      <c r="AN2347">
        <f>IF(Source[[#This Row],[Credit_Noncredit]]="Credit",Source[[#This Row],[Census Enrollment]],Source[[#This Row],[Noncredit Avg. Attendance]])</f>
        <v>25</v>
      </c>
    </row>
    <row r="2348" spans="1:40" x14ac:dyDescent="0.25">
      <c r="A2348" t="s">
        <v>4581</v>
      </c>
      <c r="B2348" t="s">
        <v>886</v>
      </c>
      <c r="C2348" t="s">
        <v>775</v>
      </c>
      <c r="D2348" t="s">
        <v>1685</v>
      </c>
      <c r="E2348" s="4">
        <v>38097</v>
      </c>
      <c r="F2348" s="4" t="s">
        <v>1686</v>
      </c>
      <c r="G2348" s="4">
        <v>40</v>
      </c>
      <c r="H2348" t="str">
        <f>CONCATENATE(Source[[#This Row],[Subject]],TRIM(Source[[#This Row],[Course]]))</f>
        <v>CHEM40</v>
      </c>
      <c r="I2348" t="str">
        <f>VLOOKUP(Source[[#This Row],[SubjCrse]],'Courses and Categories'!$E$2:$G$1816,3,FALSE)</f>
        <v>Credit General Education</v>
      </c>
      <c r="J2348">
        <v>105</v>
      </c>
      <c r="K2348" t="s">
        <v>1689</v>
      </c>
      <c r="L2348" t="s">
        <v>39</v>
      </c>
      <c r="M2348" t="s">
        <v>903</v>
      </c>
      <c r="N2348" t="s">
        <v>4044</v>
      </c>
      <c r="O2348" t="s">
        <v>5557</v>
      </c>
      <c r="P2348" t="s">
        <v>5558</v>
      </c>
      <c r="Q2348" t="s">
        <v>1693</v>
      </c>
      <c r="R2348" t="s">
        <v>5559</v>
      </c>
      <c r="S2348" t="s">
        <v>134</v>
      </c>
      <c r="T2348">
        <v>1</v>
      </c>
      <c r="U2348" s="1">
        <v>43479</v>
      </c>
      <c r="V2348" s="1">
        <v>43607</v>
      </c>
      <c r="W2348" t="s">
        <v>4115</v>
      </c>
      <c r="X2348" t="s">
        <v>1929</v>
      </c>
      <c r="Y2348">
        <v>24</v>
      </c>
      <c r="Z2348">
        <v>16</v>
      </c>
      <c r="AA2348">
        <v>28</v>
      </c>
      <c r="AB2348">
        <v>57.142899999999997</v>
      </c>
      <c r="AC2348" t="s">
        <v>170</v>
      </c>
      <c r="AD2348">
        <f>IF(ISBLANK(Source[[#This Row],[CrosslistID]]),1,1/COUNTIFS(Source[CrosslistID],Source[[#This Row],[CrosslistID]],Source[TermDesc],Source[[#This Row],[TermDesc]]))</f>
        <v>0.33333333333333331</v>
      </c>
      <c r="AE2348">
        <v>62</v>
      </c>
      <c r="AF2348">
        <v>84</v>
      </c>
      <c r="AG2348">
        <v>73.8095</v>
      </c>
      <c r="AH2348">
        <v>73.8095</v>
      </c>
      <c r="AI2348">
        <v>3.2</v>
      </c>
      <c r="AJ2348">
        <v>3.2</v>
      </c>
      <c r="AK2348">
        <v>6.6699999999999995E-2</v>
      </c>
      <c r="AL23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48">
        <f>IF(AND(Source[[#This Row],[Credit_Noncredit]]="Noncredit",Source[[#This Row],[FTEF]]&gt;0),Source[[#This Row],[NC XLST FTES]]*525/(437.5*Source[[#This Row],[FTEF]]),0)</f>
        <v>0</v>
      </c>
      <c r="AN2348">
        <f>IF(Source[[#This Row],[Credit_Noncredit]]="Credit",Source[[#This Row],[Census Enrollment]],Source[[#This Row],[Noncredit Avg. Attendance]])</f>
        <v>24</v>
      </c>
    </row>
    <row r="2349" spans="1:40" x14ac:dyDescent="0.25">
      <c r="A2349" t="s">
        <v>4581</v>
      </c>
      <c r="B2349" t="s">
        <v>886</v>
      </c>
      <c r="C2349" t="s">
        <v>775</v>
      </c>
      <c r="D2349" t="s">
        <v>1685</v>
      </c>
      <c r="E2349" s="4">
        <v>38200</v>
      </c>
      <c r="F2349" s="4" t="s">
        <v>1686</v>
      </c>
      <c r="G2349" s="4">
        <v>40</v>
      </c>
      <c r="H2349" t="str">
        <f>CONCATENATE(Source[[#This Row],[Subject]],TRIM(Source[[#This Row],[Course]]))</f>
        <v>CHEM40</v>
      </c>
      <c r="I2349" t="str">
        <f>VLOOKUP(Source[[#This Row],[SubjCrse]],'Courses and Categories'!$E$2:$G$1816,3,FALSE)</f>
        <v>Credit General Education</v>
      </c>
      <c r="J2349">
        <v>106</v>
      </c>
      <c r="K2349" t="s">
        <v>1689</v>
      </c>
      <c r="L2349" t="s">
        <v>39</v>
      </c>
      <c r="M2349" t="s">
        <v>1063</v>
      </c>
      <c r="N2349" t="s">
        <v>185</v>
      </c>
      <c r="O2349">
        <v>1310</v>
      </c>
      <c r="P2349">
        <v>1600</v>
      </c>
      <c r="Q2349" t="s">
        <v>1649</v>
      </c>
      <c r="R2349">
        <v>257</v>
      </c>
      <c r="S2349" t="s">
        <v>134</v>
      </c>
      <c r="T2349">
        <v>1</v>
      </c>
      <c r="U2349" s="1">
        <v>43479</v>
      </c>
      <c r="V2349" s="1">
        <v>43607</v>
      </c>
      <c r="W2349" t="s">
        <v>123</v>
      </c>
      <c r="X2349" t="s">
        <v>1929</v>
      </c>
      <c r="Y2349">
        <v>24</v>
      </c>
      <c r="Z2349">
        <v>16</v>
      </c>
      <c r="AA2349">
        <v>28</v>
      </c>
      <c r="AB2349">
        <v>57.142899999999997</v>
      </c>
      <c r="AD2349">
        <f>IF(ISBLANK(Source[[#This Row],[CrosslistID]]),1,1/COUNTIFS(Source[CrosslistID],Source[[#This Row],[CrosslistID]],Source[TermDesc],Source[[#This Row],[TermDesc]]))</f>
        <v>1</v>
      </c>
      <c r="AG2349">
        <v>0</v>
      </c>
      <c r="AH2349">
        <v>57.142899999999997</v>
      </c>
      <c r="AI2349">
        <v>2.4</v>
      </c>
      <c r="AJ2349">
        <v>2.4</v>
      </c>
      <c r="AK2349">
        <v>0.17</v>
      </c>
      <c r="AL23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49">
        <f>IF(AND(Source[[#This Row],[Credit_Noncredit]]="Noncredit",Source[[#This Row],[FTEF]]&gt;0),Source[[#This Row],[NC XLST FTES]]*525/(437.5*Source[[#This Row],[FTEF]]),0)</f>
        <v>0</v>
      </c>
      <c r="AN2349">
        <f>IF(Source[[#This Row],[Credit_Noncredit]]="Credit",Source[[#This Row],[Census Enrollment]],Source[[#This Row],[Noncredit Avg. Attendance]])</f>
        <v>24</v>
      </c>
    </row>
    <row r="2350" spans="1:40" x14ac:dyDescent="0.25">
      <c r="A2350" t="s">
        <v>4581</v>
      </c>
      <c r="B2350" t="s">
        <v>886</v>
      </c>
      <c r="C2350" t="s">
        <v>775</v>
      </c>
      <c r="D2350" t="s">
        <v>1685</v>
      </c>
      <c r="E2350" s="4">
        <v>38706</v>
      </c>
      <c r="F2350" s="4" t="s">
        <v>1686</v>
      </c>
      <c r="G2350" s="4">
        <v>40</v>
      </c>
      <c r="H2350" t="str">
        <f>CONCATENATE(Source[[#This Row],[Subject]],TRIM(Source[[#This Row],[Course]]))</f>
        <v>CHEM40</v>
      </c>
      <c r="I2350" t="str">
        <f>VLOOKUP(Source[[#This Row],[SubjCrse]],'Courses and Categories'!$E$2:$G$1816,3,FALSE)</f>
        <v>Credit General Education</v>
      </c>
      <c r="J2350">
        <v>201</v>
      </c>
      <c r="K2350" t="s">
        <v>1689</v>
      </c>
      <c r="L2350" t="s">
        <v>39</v>
      </c>
      <c r="M2350" t="s">
        <v>903</v>
      </c>
      <c r="N2350" t="s">
        <v>105</v>
      </c>
      <c r="O2350">
        <v>1010</v>
      </c>
      <c r="P2350">
        <v>1200</v>
      </c>
      <c r="Q2350" t="s">
        <v>64</v>
      </c>
      <c r="R2350">
        <v>1405</v>
      </c>
      <c r="S2350" t="s">
        <v>65</v>
      </c>
      <c r="T2350">
        <v>1</v>
      </c>
      <c r="U2350" s="1">
        <v>43479</v>
      </c>
      <c r="V2350" s="1">
        <v>43607</v>
      </c>
      <c r="W2350" t="s">
        <v>4094</v>
      </c>
      <c r="X2350" t="s">
        <v>1929</v>
      </c>
      <c r="Y2350">
        <v>20</v>
      </c>
      <c r="Z2350">
        <v>17</v>
      </c>
      <c r="AA2350">
        <v>28</v>
      </c>
      <c r="AB2350">
        <v>60.714300000000001</v>
      </c>
      <c r="AD2350">
        <f>IF(ISBLANK(Source[[#This Row],[CrosslistID]]),1,1/COUNTIFS(Source[CrosslistID],Source[[#This Row],[CrosslistID]],Source[TermDesc],Source[[#This Row],[TermDesc]]))</f>
        <v>1</v>
      </c>
      <c r="AG2350">
        <v>0</v>
      </c>
      <c r="AH2350">
        <v>60.714300000000001</v>
      </c>
      <c r="AI2350">
        <v>2.6669999999999998</v>
      </c>
      <c r="AJ2350">
        <v>2.6669999999999998</v>
      </c>
      <c r="AK2350">
        <v>0.3</v>
      </c>
      <c r="AL23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50">
        <f>IF(AND(Source[[#This Row],[Credit_Noncredit]]="Noncredit",Source[[#This Row],[FTEF]]&gt;0),Source[[#This Row],[NC XLST FTES]]*525/(437.5*Source[[#This Row],[FTEF]]),0)</f>
        <v>0</v>
      </c>
      <c r="AN2350">
        <f>IF(Source[[#This Row],[Credit_Noncredit]]="Credit",Source[[#This Row],[Census Enrollment]],Source[[#This Row],[Noncredit Avg. Attendance]])</f>
        <v>20</v>
      </c>
    </row>
    <row r="2351" spans="1:40" x14ac:dyDescent="0.25">
      <c r="A2351" t="s">
        <v>4581</v>
      </c>
      <c r="B2351" t="s">
        <v>886</v>
      </c>
      <c r="C2351" t="s">
        <v>775</v>
      </c>
      <c r="D2351" t="s">
        <v>1685</v>
      </c>
      <c r="E2351" s="4">
        <v>38707</v>
      </c>
      <c r="F2351" s="4" t="s">
        <v>1686</v>
      </c>
      <c r="G2351" s="4">
        <v>40</v>
      </c>
      <c r="H2351" t="str">
        <f>CONCATENATE(Source[[#This Row],[Subject]],TRIM(Source[[#This Row],[Course]]))</f>
        <v>CHEM40</v>
      </c>
      <c r="I2351" t="str">
        <f>VLOOKUP(Source[[#This Row],[SubjCrse]],'Courses and Categories'!$E$2:$G$1816,3,FALSE)</f>
        <v>Credit General Education</v>
      </c>
      <c r="J2351">
        <v>202</v>
      </c>
      <c r="K2351" t="s">
        <v>1689</v>
      </c>
      <c r="L2351" t="s">
        <v>39</v>
      </c>
      <c r="M2351" t="s">
        <v>1063</v>
      </c>
      <c r="N2351" t="s">
        <v>91</v>
      </c>
      <c r="O2351">
        <v>1010</v>
      </c>
      <c r="P2351">
        <v>1300</v>
      </c>
      <c r="Q2351" t="s">
        <v>64</v>
      </c>
      <c r="R2351">
        <v>1402</v>
      </c>
      <c r="S2351" t="s">
        <v>65</v>
      </c>
      <c r="T2351">
        <v>1</v>
      </c>
      <c r="U2351" s="1">
        <v>43479</v>
      </c>
      <c r="V2351" s="1">
        <v>43607</v>
      </c>
      <c r="W2351" t="s">
        <v>4094</v>
      </c>
      <c r="X2351" t="s">
        <v>1929</v>
      </c>
      <c r="Y2351">
        <v>20</v>
      </c>
      <c r="Z2351">
        <v>17</v>
      </c>
      <c r="AA2351">
        <v>28</v>
      </c>
      <c r="AB2351">
        <v>60.714300000000001</v>
      </c>
      <c r="AD2351">
        <f>IF(ISBLANK(Source[[#This Row],[CrosslistID]]),1,1/COUNTIFS(Source[CrosslistID],Source[[#This Row],[CrosslistID]],Source[TermDesc],Source[[#This Row],[TermDesc]]))</f>
        <v>1</v>
      </c>
      <c r="AG2351">
        <v>0</v>
      </c>
      <c r="AH2351">
        <v>60.714300000000001</v>
      </c>
      <c r="AI2351">
        <v>2</v>
      </c>
      <c r="AJ2351">
        <v>2</v>
      </c>
      <c r="AK2351">
        <v>0.17</v>
      </c>
      <c r="AL23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51">
        <f>IF(AND(Source[[#This Row],[Credit_Noncredit]]="Noncredit",Source[[#This Row],[FTEF]]&gt;0),Source[[#This Row],[NC XLST FTES]]*525/(437.5*Source[[#This Row],[FTEF]]),0)</f>
        <v>0</v>
      </c>
      <c r="AN2351">
        <f>IF(Source[[#This Row],[Credit_Noncredit]]="Credit",Source[[#This Row],[Census Enrollment]],Source[[#This Row],[Noncredit Avg. Attendance]])</f>
        <v>20</v>
      </c>
    </row>
    <row r="2352" spans="1:40" x14ac:dyDescent="0.25">
      <c r="A2352" t="s">
        <v>4581</v>
      </c>
      <c r="B2352" t="s">
        <v>886</v>
      </c>
      <c r="C2352" t="s">
        <v>775</v>
      </c>
      <c r="D2352" t="s">
        <v>1685</v>
      </c>
      <c r="E2352" s="4">
        <v>36500</v>
      </c>
      <c r="F2352" s="4" t="s">
        <v>1686</v>
      </c>
      <c r="G2352" s="4">
        <v>40</v>
      </c>
      <c r="H2352" t="str">
        <f>CONCATENATE(Source[[#This Row],[Subject]],TRIM(Source[[#This Row],[Course]]))</f>
        <v>CHEM40</v>
      </c>
      <c r="I2352" t="str">
        <f>VLOOKUP(Source[[#This Row],[SubjCrse]],'Courses and Categories'!$E$2:$G$1816,3,FALSE)</f>
        <v>Credit General Education</v>
      </c>
      <c r="J2352">
        <v>301</v>
      </c>
      <c r="K2352" t="s">
        <v>1689</v>
      </c>
      <c r="L2352" t="s">
        <v>39</v>
      </c>
      <c r="M2352" t="s">
        <v>903</v>
      </c>
      <c r="N2352" t="s">
        <v>5534</v>
      </c>
      <c r="O2352" t="s">
        <v>5562</v>
      </c>
      <c r="P2352" t="s">
        <v>5563</v>
      </c>
      <c r="Q2352" t="s">
        <v>1693</v>
      </c>
      <c r="R2352" t="s">
        <v>4110</v>
      </c>
      <c r="S2352" t="s">
        <v>134</v>
      </c>
      <c r="T2352">
        <v>1</v>
      </c>
      <c r="U2352" s="1">
        <v>43479</v>
      </c>
      <c r="V2352" s="1">
        <v>43607</v>
      </c>
      <c r="W2352" t="s">
        <v>5564</v>
      </c>
      <c r="X2352" t="s">
        <v>1929</v>
      </c>
      <c r="Y2352">
        <v>29</v>
      </c>
      <c r="Z2352">
        <v>24</v>
      </c>
      <c r="AA2352">
        <v>28</v>
      </c>
      <c r="AB2352">
        <v>85.714299999999994</v>
      </c>
      <c r="AC2352" t="s">
        <v>5565</v>
      </c>
      <c r="AD2352">
        <f>IF(ISBLANK(Source[[#This Row],[CrosslistID]]),1,1/COUNTIFS(Source[CrosslistID],Source[[#This Row],[CrosslistID]],Source[TermDesc],Source[[#This Row],[TermDesc]]))</f>
        <v>0.5</v>
      </c>
      <c r="AE2352">
        <v>54</v>
      </c>
      <c r="AF2352">
        <v>56</v>
      </c>
      <c r="AG2352">
        <v>96.428600000000003</v>
      </c>
      <c r="AH2352">
        <v>96.428600000000003</v>
      </c>
      <c r="AI2352">
        <v>3.867</v>
      </c>
      <c r="AJ2352">
        <v>3.867</v>
      </c>
      <c r="AK2352">
        <v>0.2</v>
      </c>
      <c r="AL23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52">
        <f>IF(AND(Source[[#This Row],[Credit_Noncredit]]="Noncredit",Source[[#This Row],[FTEF]]&gt;0),Source[[#This Row],[NC XLST FTES]]*525/(437.5*Source[[#This Row],[FTEF]]),0)</f>
        <v>0</v>
      </c>
      <c r="AN2352">
        <f>IF(Source[[#This Row],[Credit_Noncredit]]="Credit",Source[[#This Row],[Census Enrollment]],Source[[#This Row],[Noncredit Avg. Attendance]])</f>
        <v>29</v>
      </c>
    </row>
    <row r="2353" spans="1:40" x14ac:dyDescent="0.25">
      <c r="A2353" t="s">
        <v>4581</v>
      </c>
      <c r="B2353" t="s">
        <v>886</v>
      </c>
      <c r="C2353" t="s">
        <v>775</v>
      </c>
      <c r="D2353" t="s">
        <v>1685</v>
      </c>
      <c r="E2353" s="4">
        <v>36501</v>
      </c>
      <c r="F2353" s="4" t="s">
        <v>1686</v>
      </c>
      <c r="G2353" s="4">
        <v>40</v>
      </c>
      <c r="H2353" t="str">
        <f>CONCATENATE(Source[[#This Row],[Subject]],TRIM(Source[[#This Row],[Course]]))</f>
        <v>CHEM40</v>
      </c>
      <c r="I2353" t="str">
        <f>VLOOKUP(Source[[#This Row],[SubjCrse]],'Courses and Categories'!$E$2:$G$1816,3,FALSE)</f>
        <v>Credit General Education</v>
      </c>
      <c r="J2353">
        <v>302</v>
      </c>
      <c r="K2353" t="s">
        <v>1689</v>
      </c>
      <c r="L2353" t="s">
        <v>39</v>
      </c>
      <c r="M2353" t="s">
        <v>1063</v>
      </c>
      <c r="N2353" t="s">
        <v>185</v>
      </c>
      <c r="O2353">
        <v>1310</v>
      </c>
      <c r="P2353">
        <v>1600</v>
      </c>
      <c r="Q2353" t="s">
        <v>1649</v>
      </c>
      <c r="R2353">
        <v>212</v>
      </c>
      <c r="S2353" t="s">
        <v>134</v>
      </c>
      <c r="T2353">
        <v>1</v>
      </c>
      <c r="U2353" s="1">
        <v>43479</v>
      </c>
      <c r="V2353" s="1">
        <v>43607</v>
      </c>
      <c r="W2353" t="s">
        <v>4091</v>
      </c>
      <c r="X2353" t="s">
        <v>1929</v>
      </c>
      <c r="Y2353">
        <v>29</v>
      </c>
      <c r="Z2353">
        <v>24</v>
      </c>
      <c r="AA2353">
        <v>28</v>
      </c>
      <c r="AB2353">
        <v>85.714299999999994</v>
      </c>
      <c r="AD2353">
        <f>IF(ISBLANK(Source[[#This Row],[CrosslistID]]),1,1/COUNTIFS(Source[CrosslistID],Source[[#This Row],[CrosslistID]],Source[TermDesc],Source[[#This Row],[TermDesc]]))</f>
        <v>1</v>
      </c>
      <c r="AG2353">
        <v>0</v>
      </c>
      <c r="AH2353">
        <v>85.714299999999994</v>
      </c>
      <c r="AI2353">
        <v>2.9</v>
      </c>
      <c r="AJ2353">
        <v>2.9</v>
      </c>
      <c r="AK2353">
        <v>0.17</v>
      </c>
      <c r="AL23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53">
        <f>IF(AND(Source[[#This Row],[Credit_Noncredit]]="Noncredit",Source[[#This Row],[FTEF]]&gt;0),Source[[#This Row],[NC XLST FTES]]*525/(437.5*Source[[#This Row],[FTEF]]),0)</f>
        <v>0</v>
      </c>
      <c r="AN2353">
        <f>IF(Source[[#This Row],[Credit_Noncredit]]="Credit",Source[[#This Row],[Census Enrollment]],Source[[#This Row],[Noncredit Avg. Attendance]])</f>
        <v>29</v>
      </c>
    </row>
    <row r="2354" spans="1:40" x14ac:dyDescent="0.25">
      <c r="A2354" t="s">
        <v>4581</v>
      </c>
      <c r="B2354" t="s">
        <v>886</v>
      </c>
      <c r="C2354" t="s">
        <v>775</v>
      </c>
      <c r="D2354" t="s">
        <v>1685</v>
      </c>
      <c r="E2354" s="4">
        <v>36502</v>
      </c>
      <c r="F2354" s="4" t="s">
        <v>1686</v>
      </c>
      <c r="G2354" s="4">
        <v>40</v>
      </c>
      <c r="H2354" t="str">
        <f>CONCATENATE(Source[[#This Row],[Subject]],TRIM(Source[[#This Row],[Course]]))</f>
        <v>CHEM40</v>
      </c>
      <c r="I2354" t="str">
        <f>VLOOKUP(Source[[#This Row],[SubjCrse]],'Courses and Categories'!$E$2:$G$1816,3,FALSE)</f>
        <v>Credit General Education</v>
      </c>
      <c r="J2354">
        <v>303</v>
      </c>
      <c r="K2354" t="s">
        <v>1689</v>
      </c>
      <c r="L2354" t="s">
        <v>39</v>
      </c>
      <c r="M2354" t="s">
        <v>903</v>
      </c>
      <c r="N2354" t="s">
        <v>4118</v>
      </c>
      <c r="O2354" t="s">
        <v>5566</v>
      </c>
      <c r="P2354" t="s">
        <v>5567</v>
      </c>
      <c r="Q2354" t="s">
        <v>1693</v>
      </c>
      <c r="R2354" t="s">
        <v>4110</v>
      </c>
      <c r="S2354" t="s">
        <v>134</v>
      </c>
      <c r="T2354">
        <v>1</v>
      </c>
      <c r="U2354" s="1">
        <v>43479</v>
      </c>
      <c r="V2354" s="1">
        <v>43607</v>
      </c>
      <c r="W2354" t="s">
        <v>4119</v>
      </c>
      <c r="X2354" t="s">
        <v>46</v>
      </c>
      <c r="Y2354">
        <v>31</v>
      </c>
      <c r="Z2354">
        <v>27</v>
      </c>
      <c r="AA2354">
        <v>28</v>
      </c>
      <c r="AB2354">
        <v>96.428600000000003</v>
      </c>
      <c r="AC2354" t="s">
        <v>5565</v>
      </c>
      <c r="AD2354">
        <f>IF(ISBLANK(Source[[#This Row],[CrosslistID]]),1,1/COUNTIFS(Source[CrosslistID],Source[[#This Row],[CrosslistID]],Source[TermDesc],Source[[#This Row],[TermDesc]]))</f>
        <v>0.5</v>
      </c>
      <c r="AE2354">
        <v>54</v>
      </c>
      <c r="AF2354">
        <v>56</v>
      </c>
      <c r="AG2354">
        <v>96.428600000000003</v>
      </c>
      <c r="AH2354">
        <v>96.428600000000003</v>
      </c>
      <c r="AI2354">
        <v>3.3180000000000001</v>
      </c>
      <c r="AJ2354">
        <v>3.4456000000000002</v>
      </c>
      <c r="AK2354">
        <v>0.26669999999999999</v>
      </c>
      <c r="AL23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54">
        <f>IF(AND(Source[[#This Row],[Credit_Noncredit]]="Noncredit",Source[[#This Row],[FTEF]]&gt;0),Source[[#This Row],[NC XLST FTES]]*525/(437.5*Source[[#This Row],[FTEF]]),0)</f>
        <v>0</v>
      </c>
      <c r="AN2354">
        <f>IF(Source[[#This Row],[Credit_Noncredit]]="Credit",Source[[#This Row],[Census Enrollment]],Source[[#This Row],[Noncredit Avg. Attendance]])</f>
        <v>31</v>
      </c>
    </row>
    <row r="2355" spans="1:40" x14ac:dyDescent="0.25">
      <c r="A2355" t="s">
        <v>4581</v>
      </c>
      <c r="B2355" t="s">
        <v>886</v>
      </c>
      <c r="C2355" t="s">
        <v>775</v>
      </c>
      <c r="D2355" t="s">
        <v>1685</v>
      </c>
      <c r="E2355" s="4">
        <v>36503</v>
      </c>
      <c r="F2355" s="4" t="s">
        <v>1686</v>
      </c>
      <c r="G2355" s="4">
        <v>40</v>
      </c>
      <c r="H2355" t="str">
        <f>CONCATENATE(Source[[#This Row],[Subject]],TRIM(Source[[#This Row],[Course]]))</f>
        <v>CHEM40</v>
      </c>
      <c r="I2355" t="str">
        <f>VLOOKUP(Source[[#This Row],[SubjCrse]],'Courses and Categories'!$E$2:$G$1816,3,FALSE)</f>
        <v>Credit General Education</v>
      </c>
      <c r="J2355">
        <v>304</v>
      </c>
      <c r="K2355" t="s">
        <v>1689</v>
      </c>
      <c r="L2355" t="s">
        <v>39</v>
      </c>
      <c r="M2355" t="s">
        <v>1063</v>
      </c>
      <c r="N2355" t="s">
        <v>91</v>
      </c>
      <c r="O2355">
        <v>1010</v>
      </c>
      <c r="P2355">
        <v>1300</v>
      </c>
      <c r="Q2355" t="s">
        <v>1649</v>
      </c>
      <c r="R2355">
        <v>212</v>
      </c>
      <c r="S2355" t="s">
        <v>134</v>
      </c>
      <c r="T2355">
        <v>1</v>
      </c>
      <c r="U2355" s="1">
        <v>43479</v>
      </c>
      <c r="V2355" s="1">
        <v>43607</v>
      </c>
      <c r="W2355" t="s">
        <v>2061</v>
      </c>
      <c r="X2355" t="s">
        <v>1929</v>
      </c>
      <c r="Y2355">
        <v>30</v>
      </c>
      <c r="Z2355">
        <v>27</v>
      </c>
      <c r="AA2355">
        <v>28</v>
      </c>
      <c r="AB2355">
        <v>96.428600000000003</v>
      </c>
      <c r="AD2355">
        <f>IF(ISBLANK(Source[[#This Row],[CrosslistID]]),1,1/COUNTIFS(Source[CrosslistID],Source[[#This Row],[CrosslistID]],Source[TermDesc],Source[[#This Row],[TermDesc]]))</f>
        <v>1</v>
      </c>
      <c r="AG2355">
        <v>0</v>
      </c>
      <c r="AH2355">
        <v>96.428600000000003</v>
      </c>
      <c r="AI2355">
        <v>2.9</v>
      </c>
      <c r="AJ2355">
        <v>3</v>
      </c>
      <c r="AK2355">
        <v>0.17</v>
      </c>
      <c r="AL23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55">
        <f>IF(AND(Source[[#This Row],[Credit_Noncredit]]="Noncredit",Source[[#This Row],[FTEF]]&gt;0),Source[[#This Row],[NC XLST FTES]]*525/(437.5*Source[[#This Row],[FTEF]]),0)</f>
        <v>0</v>
      </c>
      <c r="AN2355">
        <f>IF(Source[[#This Row],[Credit_Noncredit]]="Credit",Source[[#This Row],[Census Enrollment]],Source[[#This Row],[Noncredit Avg. Attendance]])</f>
        <v>30</v>
      </c>
    </row>
    <row r="2356" spans="1:40" x14ac:dyDescent="0.25">
      <c r="A2356" t="s">
        <v>4581</v>
      </c>
      <c r="B2356" t="s">
        <v>886</v>
      </c>
      <c r="C2356" t="s">
        <v>775</v>
      </c>
      <c r="D2356" t="s">
        <v>1685</v>
      </c>
      <c r="E2356" s="4">
        <v>39059</v>
      </c>
      <c r="F2356" s="4" t="s">
        <v>1686</v>
      </c>
      <c r="G2356" s="4">
        <v>40</v>
      </c>
      <c r="H2356" t="str">
        <f>CONCATENATE(Source[[#This Row],[Subject]],TRIM(Source[[#This Row],[Course]]))</f>
        <v>CHEM40</v>
      </c>
      <c r="I2356" t="str">
        <f>VLOOKUP(Source[[#This Row],[SubjCrse]],'Courses and Categories'!$E$2:$G$1816,3,FALSE)</f>
        <v>Credit General Education</v>
      </c>
      <c r="J2356">
        <v>401</v>
      </c>
      <c r="K2356" t="s">
        <v>1689</v>
      </c>
      <c r="L2356" t="s">
        <v>39</v>
      </c>
      <c r="M2356" t="s">
        <v>903</v>
      </c>
      <c r="N2356" t="s">
        <v>3966</v>
      </c>
      <c r="O2356" t="s">
        <v>5568</v>
      </c>
      <c r="P2356" t="s">
        <v>5569</v>
      </c>
      <c r="Q2356" t="s">
        <v>1693</v>
      </c>
      <c r="R2356" t="s">
        <v>5570</v>
      </c>
      <c r="S2356" t="s">
        <v>134</v>
      </c>
      <c r="T2356">
        <v>1</v>
      </c>
      <c r="U2356" s="1">
        <v>43479</v>
      </c>
      <c r="V2356" s="1">
        <v>43607</v>
      </c>
      <c r="W2356" t="s">
        <v>5571</v>
      </c>
      <c r="X2356" t="s">
        <v>1929</v>
      </c>
      <c r="Y2356">
        <v>30</v>
      </c>
      <c r="Z2356">
        <v>19</v>
      </c>
      <c r="AA2356">
        <v>28</v>
      </c>
      <c r="AB2356">
        <v>67.857100000000003</v>
      </c>
      <c r="AC2356" t="s">
        <v>167</v>
      </c>
      <c r="AD2356">
        <f>IF(ISBLANK(Source[[#This Row],[CrosslistID]]),1,1/COUNTIFS(Source[CrosslistID],Source[[#This Row],[CrosslistID]],Source[TermDesc],Source[[#This Row],[TermDesc]]))</f>
        <v>0.5</v>
      </c>
      <c r="AE2356">
        <v>45</v>
      </c>
      <c r="AF2356">
        <v>56</v>
      </c>
      <c r="AG2356">
        <v>80.357100000000003</v>
      </c>
      <c r="AH2356">
        <v>80.357100000000003</v>
      </c>
      <c r="AI2356">
        <v>4</v>
      </c>
      <c r="AJ2356">
        <v>4</v>
      </c>
      <c r="AK2356">
        <v>0.26669999999999999</v>
      </c>
      <c r="AL23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56">
        <f>IF(AND(Source[[#This Row],[Credit_Noncredit]]="Noncredit",Source[[#This Row],[FTEF]]&gt;0),Source[[#This Row],[NC XLST FTES]]*525/(437.5*Source[[#This Row],[FTEF]]),0)</f>
        <v>0</v>
      </c>
      <c r="AN2356">
        <f>IF(Source[[#This Row],[Credit_Noncredit]]="Credit",Source[[#This Row],[Census Enrollment]],Source[[#This Row],[Noncredit Avg. Attendance]])</f>
        <v>30</v>
      </c>
    </row>
    <row r="2357" spans="1:40" x14ac:dyDescent="0.25">
      <c r="A2357" t="s">
        <v>4581</v>
      </c>
      <c r="B2357" t="s">
        <v>886</v>
      </c>
      <c r="C2357" t="s">
        <v>775</v>
      </c>
      <c r="D2357" t="s">
        <v>1685</v>
      </c>
      <c r="E2357" s="4">
        <v>36498</v>
      </c>
      <c r="F2357" s="4" t="s">
        <v>1686</v>
      </c>
      <c r="G2357" s="4">
        <v>40</v>
      </c>
      <c r="H2357" t="str">
        <f>CONCATENATE(Source[[#This Row],[Subject]],TRIM(Source[[#This Row],[Course]]))</f>
        <v>CHEM40</v>
      </c>
      <c r="I2357" t="str">
        <f>VLOOKUP(Source[[#This Row],[SubjCrse]],'Courses and Categories'!$E$2:$G$1816,3,FALSE)</f>
        <v>Credit General Education</v>
      </c>
      <c r="J2357">
        <v>402</v>
      </c>
      <c r="K2357" t="s">
        <v>1689</v>
      </c>
      <c r="L2357" t="s">
        <v>39</v>
      </c>
      <c r="M2357" t="s">
        <v>1063</v>
      </c>
      <c r="N2357" t="s">
        <v>180</v>
      </c>
      <c r="O2357">
        <v>1310</v>
      </c>
      <c r="P2357">
        <v>1600</v>
      </c>
      <c r="Q2357" t="s">
        <v>1649</v>
      </c>
      <c r="R2357">
        <v>212</v>
      </c>
      <c r="S2357" t="s">
        <v>134</v>
      </c>
      <c r="T2357">
        <v>1</v>
      </c>
      <c r="U2357" s="1">
        <v>43479</v>
      </c>
      <c r="V2357" s="1">
        <v>43607</v>
      </c>
      <c r="W2357" t="s">
        <v>5572</v>
      </c>
      <c r="X2357" t="s">
        <v>1929</v>
      </c>
      <c r="Y2357">
        <v>30</v>
      </c>
      <c r="Z2357">
        <v>19</v>
      </c>
      <c r="AA2357">
        <v>28</v>
      </c>
      <c r="AB2357">
        <v>67.857100000000003</v>
      </c>
      <c r="AD2357">
        <f>IF(ISBLANK(Source[[#This Row],[CrosslistID]]),1,1/COUNTIFS(Source[CrosslistID],Source[[#This Row],[CrosslistID]],Source[TermDesc],Source[[#This Row],[TermDesc]]))</f>
        <v>1</v>
      </c>
      <c r="AG2357">
        <v>0</v>
      </c>
      <c r="AH2357">
        <v>67.857100000000003</v>
      </c>
      <c r="AI2357">
        <v>3</v>
      </c>
      <c r="AJ2357">
        <v>3</v>
      </c>
      <c r="AK2357">
        <v>0.17</v>
      </c>
      <c r="AL23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57">
        <f>IF(AND(Source[[#This Row],[Credit_Noncredit]]="Noncredit",Source[[#This Row],[FTEF]]&gt;0),Source[[#This Row],[NC XLST FTES]]*525/(437.5*Source[[#This Row],[FTEF]]),0)</f>
        <v>0</v>
      </c>
      <c r="AN2357">
        <f>IF(Source[[#This Row],[Credit_Noncredit]]="Credit",Source[[#This Row],[Census Enrollment]],Source[[#This Row],[Noncredit Avg. Attendance]])</f>
        <v>30</v>
      </c>
    </row>
    <row r="2358" spans="1:40" x14ac:dyDescent="0.25">
      <c r="A2358" t="s">
        <v>4581</v>
      </c>
      <c r="B2358" t="s">
        <v>886</v>
      </c>
      <c r="C2358" t="s">
        <v>775</v>
      </c>
      <c r="D2358" t="s">
        <v>1685</v>
      </c>
      <c r="E2358" s="4">
        <v>39060</v>
      </c>
      <c r="F2358" s="4" t="s">
        <v>1686</v>
      </c>
      <c r="G2358" s="4">
        <v>40</v>
      </c>
      <c r="H2358" t="str">
        <f>CONCATENATE(Source[[#This Row],[Subject]],TRIM(Source[[#This Row],[Course]]))</f>
        <v>CHEM40</v>
      </c>
      <c r="I2358" t="str">
        <f>VLOOKUP(Source[[#This Row],[SubjCrse]],'Courses and Categories'!$E$2:$G$1816,3,FALSE)</f>
        <v>Credit General Education</v>
      </c>
      <c r="J2358">
        <v>403</v>
      </c>
      <c r="K2358" t="s">
        <v>1689</v>
      </c>
      <c r="L2358" t="s">
        <v>39</v>
      </c>
      <c r="M2358" t="s">
        <v>903</v>
      </c>
      <c r="N2358" t="s">
        <v>3974</v>
      </c>
      <c r="O2358" t="s">
        <v>5568</v>
      </c>
      <c r="P2358" t="s">
        <v>5569</v>
      </c>
      <c r="Q2358" t="s">
        <v>1693</v>
      </c>
      <c r="R2358" t="s">
        <v>5570</v>
      </c>
      <c r="S2358" t="s">
        <v>134</v>
      </c>
      <c r="T2358">
        <v>1</v>
      </c>
      <c r="U2358" s="1">
        <v>43479</v>
      </c>
      <c r="V2358" s="1">
        <v>43607</v>
      </c>
      <c r="W2358" t="s">
        <v>5573</v>
      </c>
      <c r="X2358" t="s">
        <v>1929</v>
      </c>
      <c r="Y2358">
        <v>28</v>
      </c>
      <c r="Z2358">
        <v>24</v>
      </c>
      <c r="AA2358">
        <v>28</v>
      </c>
      <c r="AB2358">
        <v>85.714299999999994</v>
      </c>
      <c r="AC2358" t="s">
        <v>167</v>
      </c>
      <c r="AD2358">
        <f>IF(ISBLANK(Source[[#This Row],[CrosslistID]]),1,1/COUNTIFS(Source[CrosslistID],Source[[#This Row],[CrosslistID]],Source[TermDesc],Source[[#This Row],[TermDesc]]))</f>
        <v>0.5</v>
      </c>
      <c r="AE2358">
        <v>45</v>
      </c>
      <c r="AF2358">
        <v>56</v>
      </c>
      <c r="AG2358">
        <v>80.357100000000003</v>
      </c>
      <c r="AH2358">
        <v>80.357100000000003</v>
      </c>
      <c r="AI2358">
        <v>3.6</v>
      </c>
      <c r="AJ2358">
        <v>3.7332999999999998</v>
      </c>
      <c r="AK2358">
        <v>6.8000000000000005E-2</v>
      </c>
      <c r="AL23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58">
        <f>IF(AND(Source[[#This Row],[Credit_Noncredit]]="Noncredit",Source[[#This Row],[FTEF]]&gt;0),Source[[#This Row],[NC XLST FTES]]*525/(437.5*Source[[#This Row],[FTEF]]),0)</f>
        <v>0</v>
      </c>
      <c r="AN2358">
        <f>IF(Source[[#This Row],[Credit_Noncredit]]="Credit",Source[[#This Row],[Census Enrollment]],Source[[#This Row],[Noncredit Avg. Attendance]])</f>
        <v>28</v>
      </c>
    </row>
    <row r="2359" spans="1:40" x14ac:dyDescent="0.25">
      <c r="A2359" t="s">
        <v>4581</v>
      </c>
      <c r="B2359" t="s">
        <v>886</v>
      </c>
      <c r="C2359" t="s">
        <v>775</v>
      </c>
      <c r="D2359" t="s">
        <v>1685</v>
      </c>
      <c r="E2359" s="4">
        <v>37789</v>
      </c>
      <c r="F2359" s="4" t="s">
        <v>1686</v>
      </c>
      <c r="G2359" s="4">
        <v>40</v>
      </c>
      <c r="H2359" t="str">
        <f>CONCATENATE(Source[[#This Row],[Subject]],TRIM(Source[[#This Row],[Course]]))</f>
        <v>CHEM40</v>
      </c>
      <c r="I2359" t="str">
        <f>VLOOKUP(Source[[#This Row],[SubjCrse]],'Courses and Categories'!$E$2:$G$1816,3,FALSE)</f>
        <v>Credit General Education</v>
      </c>
      <c r="J2359">
        <v>404</v>
      </c>
      <c r="K2359" t="s">
        <v>1689</v>
      </c>
      <c r="L2359" t="s">
        <v>39</v>
      </c>
      <c r="M2359" t="s">
        <v>1063</v>
      </c>
      <c r="N2359" t="s">
        <v>50</v>
      </c>
      <c r="O2359">
        <v>1310</v>
      </c>
      <c r="P2359">
        <v>1600</v>
      </c>
      <c r="Q2359" t="s">
        <v>1649</v>
      </c>
      <c r="R2359">
        <v>212</v>
      </c>
      <c r="S2359" t="s">
        <v>134</v>
      </c>
      <c r="T2359">
        <v>1</v>
      </c>
      <c r="U2359" s="1">
        <v>43479</v>
      </c>
      <c r="V2359" s="1">
        <v>43607</v>
      </c>
      <c r="W2359" t="s">
        <v>5572</v>
      </c>
      <c r="X2359" t="s">
        <v>1929</v>
      </c>
      <c r="Y2359">
        <v>28</v>
      </c>
      <c r="Z2359">
        <v>24</v>
      </c>
      <c r="AA2359">
        <v>28</v>
      </c>
      <c r="AB2359">
        <v>85.714299999999994</v>
      </c>
      <c r="AD2359">
        <f>IF(ISBLANK(Source[[#This Row],[CrosslistID]]),1,1/COUNTIFS(Source[CrosslistID],Source[[#This Row],[CrosslistID]],Source[TermDesc],Source[[#This Row],[TermDesc]]))</f>
        <v>1</v>
      </c>
      <c r="AG2359">
        <v>0</v>
      </c>
      <c r="AH2359">
        <v>85.714299999999994</v>
      </c>
      <c r="AI2359">
        <v>2.7</v>
      </c>
      <c r="AJ2359">
        <v>2.8</v>
      </c>
      <c r="AK2359">
        <v>0.17</v>
      </c>
      <c r="AL23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59">
        <f>IF(AND(Source[[#This Row],[Credit_Noncredit]]="Noncredit",Source[[#This Row],[FTEF]]&gt;0),Source[[#This Row],[NC XLST FTES]]*525/(437.5*Source[[#This Row],[FTEF]]),0)</f>
        <v>0</v>
      </c>
      <c r="AN2359">
        <f>IF(Source[[#This Row],[Credit_Noncredit]]="Credit",Source[[#This Row],[Census Enrollment]],Source[[#This Row],[Noncredit Avg. Attendance]])</f>
        <v>28</v>
      </c>
    </row>
    <row r="2360" spans="1:40" x14ac:dyDescent="0.25">
      <c r="A2360" t="s">
        <v>4581</v>
      </c>
      <c r="B2360" t="s">
        <v>886</v>
      </c>
      <c r="C2360" t="s">
        <v>775</v>
      </c>
      <c r="D2360" t="s">
        <v>1685</v>
      </c>
      <c r="E2360" s="4">
        <v>36497</v>
      </c>
      <c r="F2360" s="4" t="s">
        <v>1686</v>
      </c>
      <c r="G2360" s="4">
        <v>40</v>
      </c>
      <c r="H2360" t="str">
        <f>CONCATENATE(Source[[#This Row],[Subject]],TRIM(Source[[#This Row],[Course]]))</f>
        <v>CHEM40</v>
      </c>
      <c r="I2360" t="str">
        <f>VLOOKUP(Source[[#This Row],[SubjCrse]],'Courses and Categories'!$E$2:$G$1816,3,FALSE)</f>
        <v>Credit General Education</v>
      </c>
      <c r="J2360">
        <v>501</v>
      </c>
      <c r="K2360" t="s">
        <v>1689</v>
      </c>
      <c r="L2360" t="s">
        <v>39</v>
      </c>
      <c r="M2360" t="s">
        <v>903</v>
      </c>
      <c r="N2360" t="s">
        <v>5574</v>
      </c>
      <c r="O2360" t="s">
        <v>5575</v>
      </c>
      <c r="P2360" t="s">
        <v>5576</v>
      </c>
      <c r="Q2360" t="s">
        <v>1693</v>
      </c>
      <c r="R2360" t="s">
        <v>5577</v>
      </c>
      <c r="S2360" t="s">
        <v>134</v>
      </c>
      <c r="T2360">
        <v>1</v>
      </c>
      <c r="U2360" s="1">
        <v>43479</v>
      </c>
      <c r="V2360" s="1">
        <v>43607</v>
      </c>
      <c r="W2360" t="s">
        <v>5578</v>
      </c>
      <c r="X2360" t="s">
        <v>1929</v>
      </c>
      <c r="Y2360">
        <v>29</v>
      </c>
      <c r="Z2360">
        <v>24</v>
      </c>
      <c r="AA2360">
        <v>28</v>
      </c>
      <c r="AB2360">
        <v>85.714299999999994</v>
      </c>
      <c r="AC2360" t="s">
        <v>5579</v>
      </c>
      <c r="AD2360">
        <f>IF(ISBLANK(Source[[#This Row],[CrosslistID]]),1,1/COUNTIFS(Source[CrosslistID],Source[[#This Row],[CrosslistID]],Source[TermDesc],Source[[#This Row],[TermDesc]]))</f>
        <v>0.5</v>
      </c>
      <c r="AE2360">
        <v>50</v>
      </c>
      <c r="AF2360">
        <v>56</v>
      </c>
      <c r="AG2360">
        <v>89.285700000000006</v>
      </c>
      <c r="AH2360">
        <v>89.285700000000006</v>
      </c>
      <c r="AI2360">
        <v>3.4670000000000001</v>
      </c>
      <c r="AJ2360">
        <v>3.867</v>
      </c>
      <c r="AK2360">
        <v>0.26669999999999999</v>
      </c>
      <c r="AL23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60">
        <f>IF(AND(Source[[#This Row],[Credit_Noncredit]]="Noncredit",Source[[#This Row],[FTEF]]&gt;0),Source[[#This Row],[NC XLST FTES]]*525/(437.5*Source[[#This Row],[FTEF]]),0)</f>
        <v>0</v>
      </c>
      <c r="AN2360">
        <f>IF(Source[[#This Row],[Credit_Noncredit]]="Credit",Source[[#This Row],[Census Enrollment]],Source[[#This Row],[Noncredit Avg. Attendance]])</f>
        <v>29</v>
      </c>
    </row>
    <row r="2361" spans="1:40" x14ac:dyDescent="0.25">
      <c r="A2361" t="s">
        <v>4581</v>
      </c>
      <c r="B2361" t="s">
        <v>886</v>
      </c>
      <c r="C2361" t="s">
        <v>775</v>
      </c>
      <c r="D2361" t="s">
        <v>1685</v>
      </c>
      <c r="E2361" s="4">
        <v>36496</v>
      </c>
      <c r="F2361" s="4" t="s">
        <v>1686</v>
      </c>
      <c r="G2361" s="4">
        <v>40</v>
      </c>
      <c r="H2361" t="str">
        <f>CONCATENATE(Source[[#This Row],[Subject]],TRIM(Source[[#This Row],[Course]]))</f>
        <v>CHEM40</v>
      </c>
      <c r="I2361" t="str">
        <f>VLOOKUP(Source[[#This Row],[SubjCrse]],'Courses and Categories'!$E$2:$G$1816,3,FALSE)</f>
        <v>Credit General Education</v>
      </c>
      <c r="J2361">
        <v>502</v>
      </c>
      <c r="K2361" t="s">
        <v>1689</v>
      </c>
      <c r="L2361" t="s">
        <v>39</v>
      </c>
      <c r="M2361" t="s">
        <v>1063</v>
      </c>
      <c r="N2361" t="s">
        <v>91</v>
      </c>
      <c r="O2361">
        <v>1110</v>
      </c>
      <c r="P2361">
        <v>1400</v>
      </c>
      <c r="Q2361" t="s">
        <v>1649</v>
      </c>
      <c r="R2361">
        <v>257</v>
      </c>
      <c r="S2361" t="s">
        <v>134</v>
      </c>
      <c r="T2361">
        <v>1</v>
      </c>
      <c r="U2361" s="1">
        <v>43479</v>
      </c>
      <c r="V2361" s="1">
        <v>43607</v>
      </c>
      <c r="W2361" t="s">
        <v>1697</v>
      </c>
      <c r="X2361" t="s">
        <v>1929</v>
      </c>
      <c r="Y2361">
        <v>29</v>
      </c>
      <c r="Z2361">
        <v>24</v>
      </c>
      <c r="AA2361">
        <v>28</v>
      </c>
      <c r="AB2361">
        <v>85.714299999999994</v>
      </c>
      <c r="AD2361">
        <f>IF(ISBLANK(Source[[#This Row],[CrosslistID]]),1,1/COUNTIFS(Source[CrosslistID],Source[[#This Row],[CrosslistID]],Source[TermDesc],Source[[#This Row],[TermDesc]]))</f>
        <v>1</v>
      </c>
      <c r="AG2361">
        <v>0</v>
      </c>
      <c r="AH2361">
        <v>85.714299999999994</v>
      </c>
      <c r="AI2361">
        <v>2.6</v>
      </c>
      <c r="AJ2361">
        <v>2.9</v>
      </c>
      <c r="AK2361">
        <v>0.17</v>
      </c>
      <c r="AL23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61">
        <f>IF(AND(Source[[#This Row],[Credit_Noncredit]]="Noncredit",Source[[#This Row],[FTEF]]&gt;0),Source[[#This Row],[NC XLST FTES]]*525/(437.5*Source[[#This Row],[FTEF]]),0)</f>
        <v>0</v>
      </c>
      <c r="AN2361">
        <f>IF(Source[[#This Row],[Credit_Noncredit]]="Credit",Source[[#This Row],[Census Enrollment]],Source[[#This Row],[Noncredit Avg. Attendance]])</f>
        <v>29</v>
      </c>
    </row>
    <row r="2362" spans="1:40" x14ac:dyDescent="0.25">
      <c r="A2362" t="s">
        <v>4581</v>
      </c>
      <c r="B2362" t="s">
        <v>886</v>
      </c>
      <c r="C2362" t="s">
        <v>775</v>
      </c>
      <c r="D2362" t="s">
        <v>1685</v>
      </c>
      <c r="E2362" s="4">
        <v>38201</v>
      </c>
      <c r="F2362" s="4" t="s">
        <v>1686</v>
      </c>
      <c r="G2362" s="4">
        <v>40</v>
      </c>
      <c r="H2362" t="str">
        <f>CONCATENATE(Source[[#This Row],[Subject]],TRIM(Source[[#This Row],[Course]]))</f>
        <v>CHEM40</v>
      </c>
      <c r="I2362" t="str">
        <f>VLOOKUP(Source[[#This Row],[SubjCrse]],'Courses and Categories'!$E$2:$G$1816,3,FALSE)</f>
        <v>Credit General Education</v>
      </c>
      <c r="J2362">
        <v>503</v>
      </c>
      <c r="K2362" t="s">
        <v>1689</v>
      </c>
      <c r="L2362" t="s">
        <v>39</v>
      </c>
      <c r="M2362" t="s">
        <v>903</v>
      </c>
      <c r="N2362" t="s">
        <v>5580</v>
      </c>
      <c r="O2362" t="s">
        <v>5581</v>
      </c>
      <c r="P2362" t="s">
        <v>5582</v>
      </c>
      <c r="Q2362" t="s">
        <v>4012</v>
      </c>
      <c r="R2362" t="s">
        <v>5583</v>
      </c>
      <c r="S2362" t="s">
        <v>134</v>
      </c>
      <c r="T2362">
        <v>1</v>
      </c>
      <c r="U2362" s="1">
        <v>43479</v>
      </c>
      <c r="V2362" s="1">
        <v>43607</v>
      </c>
      <c r="W2362" t="s">
        <v>5584</v>
      </c>
      <c r="X2362" t="s">
        <v>1929</v>
      </c>
      <c r="Y2362">
        <v>29</v>
      </c>
      <c r="Z2362">
        <v>25</v>
      </c>
      <c r="AA2362">
        <v>28</v>
      </c>
      <c r="AB2362">
        <v>89.285700000000006</v>
      </c>
      <c r="AC2362" t="s">
        <v>5579</v>
      </c>
      <c r="AD2362">
        <f>IF(ISBLANK(Source[[#This Row],[CrosslistID]]),1,1/COUNTIFS(Source[CrosslistID],Source[[#This Row],[CrosslistID]],Source[TermDesc],Source[[#This Row],[TermDesc]]))</f>
        <v>0.5</v>
      </c>
      <c r="AE2362">
        <v>50</v>
      </c>
      <c r="AF2362">
        <v>56</v>
      </c>
      <c r="AG2362">
        <v>89.285700000000006</v>
      </c>
      <c r="AH2362">
        <v>89.285700000000006</v>
      </c>
      <c r="AI2362">
        <v>3.7330000000000001</v>
      </c>
      <c r="AJ2362">
        <v>3.8662999999999998</v>
      </c>
      <c r="AK2362">
        <v>6.8000000000000005E-2</v>
      </c>
      <c r="AL23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62">
        <f>IF(AND(Source[[#This Row],[Credit_Noncredit]]="Noncredit",Source[[#This Row],[FTEF]]&gt;0),Source[[#This Row],[NC XLST FTES]]*525/(437.5*Source[[#This Row],[FTEF]]),0)</f>
        <v>0</v>
      </c>
      <c r="AN2362">
        <f>IF(Source[[#This Row],[Credit_Noncredit]]="Credit",Source[[#This Row],[Census Enrollment]],Source[[#This Row],[Noncredit Avg. Attendance]])</f>
        <v>29</v>
      </c>
    </row>
    <row r="2363" spans="1:40" x14ac:dyDescent="0.25">
      <c r="A2363" t="s">
        <v>4581</v>
      </c>
      <c r="B2363" t="s">
        <v>886</v>
      </c>
      <c r="C2363" t="s">
        <v>775</v>
      </c>
      <c r="D2363" t="s">
        <v>1685</v>
      </c>
      <c r="E2363" s="4">
        <v>39061</v>
      </c>
      <c r="F2363" s="4" t="s">
        <v>1686</v>
      </c>
      <c r="G2363" s="4">
        <v>40</v>
      </c>
      <c r="H2363" t="str">
        <f>CONCATENATE(Source[[#This Row],[Subject]],TRIM(Source[[#This Row],[Course]]))</f>
        <v>CHEM40</v>
      </c>
      <c r="I2363" t="str">
        <f>VLOOKUP(Source[[#This Row],[SubjCrse]],'Courses and Categories'!$E$2:$G$1816,3,FALSE)</f>
        <v>Credit General Education</v>
      </c>
      <c r="J2363">
        <v>504</v>
      </c>
      <c r="K2363" t="s">
        <v>1689</v>
      </c>
      <c r="L2363" t="s">
        <v>39</v>
      </c>
      <c r="M2363" t="s">
        <v>1063</v>
      </c>
      <c r="N2363" t="s">
        <v>50</v>
      </c>
      <c r="O2363">
        <v>1110</v>
      </c>
      <c r="P2363">
        <v>1400</v>
      </c>
      <c r="Q2363" t="s">
        <v>1649</v>
      </c>
      <c r="R2363">
        <v>257</v>
      </c>
      <c r="S2363" t="s">
        <v>134</v>
      </c>
      <c r="T2363">
        <v>1</v>
      </c>
      <c r="U2363" s="1">
        <v>43479</v>
      </c>
      <c r="V2363" s="1">
        <v>43607</v>
      </c>
      <c r="W2363" t="s">
        <v>1697</v>
      </c>
      <c r="X2363" t="s">
        <v>1929</v>
      </c>
      <c r="Y2363">
        <v>29</v>
      </c>
      <c r="Z2363">
        <v>25</v>
      </c>
      <c r="AA2363">
        <v>28</v>
      </c>
      <c r="AB2363">
        <v>89.285700000000006</v>
      </c>
      <c r="AD2363">
        <f>IF(ISBLANK(Source[[#This Row],[CrosslistID]]),1,1/COUNTIFS(Source[CrosslistID],Source[[#This Row],[CrosslistID]],Source[TermDesc],Source[[#This Row],[TermDesc]]))</f>
        <v>1</v>
      </c>
      <c r="AG2363">
        <v>0</v>
      </c>
      <c r="AH2363">
        <v>89.285700000000006</v>
      </c>
      <c r="AI2363">
        <v>2.8</v>
      </c>
      <c r="AJ2363">
        <v>2.9</v>
      </c>
      <c r="AK2363">
        <v>0.17</v>
      </c>
      <c r="AL23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63">
        <f>IF(AND(Source[[#This Row],[Credit_Noncredit]]="Noncredit",Source[[#This Row],[FTEF]]&gt;0),Source[[#This Row],[NC XLST FTES]]*525/(437.5*Source[[#This Row],[FTEF]]),0)</f>
        <v>0</v>
      </c>
      <c r="AN2363">
        <f>IF(Source[[#This Row],[Credit_Noncredit]]="Credit",Source[[#This Row],[Census Enrollment]],Source[[#This Row],[Noncredit Avg. Attendance]])</f>
        <v>29</v>
      </c>
    </row>
    <row r="2364" spans="1:40" x14ac:dyDescent="0.25">
      <c r="A2364" t="s">
        <v>4581</v>
      </c>
      <c r="B2364" t="s">
        <v>886</v>
      </c>
      <c r="C2364" t="s">
        <v>775</v>
      </c>
      <c r="D2364" t="s">
        <v>1685</v>
      </c>
      <c r="E2364" s="4">
        <v>37517</v>
      </c>
      <c r="F2364" s="4" t="s">
        <v>1686</v>
      </c>
      <c r="G2364" s="4" t="s">
        <v>3267</v>
      </c>
      <c r="H2364" t="str">
        <f>CONCATENATE(Source[[#This Row],[Subject]],TRIM(Source[[#This Row],[Course]]))</f>
        <v>CHEM101A</v>
      </c>
      <c r="I2364" t="str">
        <f>VLOOKUP(Source[[#This Row],[SubjCrse]],'Courses and Categories'!$E$2:$G$1816,3,FALSE)</f>
        <v>Credit General Education</v>
      </c>
      <c r="J2364">
        <v>101</v>
      </c>
      <c r="K2364" t="s">
        <v>4121</v>
      </c>
      <c r="L2364" t="s">
        <v>39</v>
      </c>
      <c r="M2364" t="s">
        <v>903</v>
      </c>
      <c r="N2364" t="s">
        <v>59</v>
      </c>
      <c r="O2364">
        <v>810</v>
      </c>
      <c r="P2364">
        <v>1000</v>
      </c>
      <c r="Q2364" t="s">
        <v>1649</v>
      </c>
      <c r="R2364">
        <v>136</v>
      </c>
      <c r="S2364" t="s">
        <v>134</v>
      </c>
      <c r="T2364">
        <v>1</v>
      </c>
      <c r="U2364" s="1">
        <v>43479</v>
      </c>
      <c r="V2364" s="1">
        <v>43607</v>
      </c>
      <c r="W2364" t="s">
        <v>2306</v>
      </c>
      <c r="X2364" t="s">
        <v>1929</v>
      </c>
      <c r="Y2364">
        <v>52</v>
      </c>
      <c r="Z2364">
        <v>39</v>
      </c>
      <c r="AA2364">
        <v>56</v>
      </c>
      <c r="AB2364">
        <v>69.642899999999997</v>
      </c>
      <c r="AD2364">
        <f>IF(ISBLANK(Source[[#This Row],[CrosslistID]]),1,1/COUNTIFS(Source[CrosslistID],Source[[#This Row],[CrosslistID]],Source[TermDesc],Source[[#This Row],[TermDesc]]))</f>
        <v>1</v>
      </c>
      <c r="AG2364">
        <v>0</v>
      </c>
      <c r="AH2364">
        <v>69.642899999999997</v>
      </c>
      <c r="AI2364">
        <v>6.5330000000000004</v>
      </c>
      <c r="AJ2364">
        <v>6.9329999999999998</v>
      </c>
      <c r="AK2364">
        <v>0.26669999999999999</v>
      </c>
      <c r="AL23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64">
        <f>IF(AND(Source[[#This Row],[Credit_Noncredit]]="Noncredit",Source[[#This Row],[FTEF]]&gt;0),Source[[#This Row],[NC XLST FTES]]*525/(437.5*Source[[#This Row],[FTEF]]),0)</f>
        <v>0</v>
      </c>
      <c r="AN2364">
        <f>IF(Source[[#This Row],[Credit_Noncredit]]="Credit",Source[[#This Row],[Census Enrollment]],Source[[#This Row],[Noncredit Avg. Attendance]])</f>
        <v>52</v>
      </c>
    </row>
    <row r="2365" spans="1:40" x14ac:dyDescent="0.25">
      <c r="A2365" t="s">
        <v>4581</v>
      </c>
      <c r="B2365" t="s">
        <v>886</v>
      </c>
      <c r="C2365" t="s">
        <v>775</v>
      </c>
      <c r="D2365" t="s">
        <v>1685</v>
      </c>
      <c r="E2365" s="4">
        <v>35106</v>
      </c>
      <c r="F2365" s="4" t="s">
        <v>1686</v>
      </c>
      <c r="G2365" s="4" t="s">
        <v>3267</v>
      </c>
      <c r="H2365" t="str">
        <f>CONCATENATE(Source[[#This Row],[Subject]],TRIM(Source[[#This Row],[Course]]))</f>
        <v>CHEM101A</v>
      </c>
      <c r="I2365" t="str">
        <f>VLOOKUP(Source[[#This Row],[SubjCrse]],'Courses and Categories'!$E$2:$G$1816,3,FALSE)</f>
        <v>Credit General Education</v>
      </c>
      <c r="J2365">
        <v>102</v>
      </c>
      <c r="K2365" t="s">
        <v>4121</v>
      </c>
      <c r="L2365" t="s">
        <v>39</v>
      </c>
      <c r="M2365" t="s">
        <v>1063</v>
      </c>
      <c r="N2365" t="s">
        <v>105</v>
      </c>
      <c r="O2365">
        <v>910</v>
      </c>
      <c r="P2365">
        <v>1200</v>
      </c>
      <c r="Q2365" t="s">
        <v>1649</v>
      </c>
      <c r="R2365">
        <v>201</v>
      </c>
      <c r="S2365" t="s">
        <v>134</v>
      </c>
      <c r="T2365">
        <v>1</v>
      </c>
      <c r="U2365" s="1">
        <v>43479</v>
      </c>
      <c r="V2365" s="1">
        <v>43607</v>
      </c>
      <c r="W2365" t="s">
        <v>2306</v>
      </c>
      <c r="X2365" t="s">
        <v>1929</v>
      </c>
      <c r="Y2365">
        <v>26</v>
      </c>
      <c r="Z2365">
        <v>19</v>
      </c>
      <c r="AA2365">
        <v>28</v>
      </c>
      <c r="AB2365">
        <v>67.857100000000003</v>
      </c>
      <c r="AD2365">
        <f>IF(ISBLANK(Source[[#This Row],[CrosslistID]]),1,1/COUNTIFS(Source[CrosslistID],Source[[#This Row],[CrosslistID]],Source[TermDesc],Source[[#This Row],[TermDesc]]))</f>
        <v>1</v>
      </c>
      <c r="AG2365">
        <v>0</v>
      </c>
      <c r="AH2365">
        <v>67.857100000000003</v>
      </c>
      <c r="AI2365">
        <v>5</v>
      </c>
      <c r="AJ2365">
        <v>5.2</v>
      </c>
      <c r="AK2365">
        <v>0.34</v>
      </c>
      <c r="AL23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65">
        <f>IF(AND(Source[[#This Row],[Credit_Noncredit]]="Noncredit",Source[[#This Row],[FTEF]]&gt;0),Source[[#This Row],[NC XLST FTES]]*525/(437.5*Source[[#This Row],[FTEF]]),0)</f>
        <v>0</v>
      </c>
      <c r="AN2365">
        <f>IF(Source[[#This Row],[Credit_Noncredit]]="Credit",Source[[#This Row],[Census Enrollment]],Source[[#This Row],[Noncredit Avg. Attendance]])</f>
        <v>26</v>
      </c>
    </row>
    <row r="2366" spans="1:40" x14ac:dyDescent="0.25">
      <c r="A2366" t="s">
        <v>4581</v>
      </c>
      <c r="B2366" t="s">
        <v>886</v>
      </c>
      <c r="C2366" t="s">
        <v>775</v>
      </c>
      <c r="D2366" t="s">
        <v>1685</v>
      </c>
      <c r="E2366" s="4">
        <v>36519</v>
      </c>
      <c r="F2366" s="4" t="s">
        <v>1686</v>
      </c>
      <c r="G2366" s="4" t="s">
        <v>3267</v>
      </c>
      <c r="H2366" t="str">
        <f>CONCATENATE(Source[[#This Row],[Subject]],TRIM(Source[[#This Row],[Course]]))</f>
        <v>CHEM101A</v>
      </c>
      <c r="I2366" t="str">
        <f>VLOOKUP(Source[[#This Row],[SubjCrse]],'Courses and Categories'!$E$2:$G$1816,3,FALSE)</f>
        <v>Credit General Education</v>
      </c>
      <c r="J2366">
        <v>103</v>
      </c>
      <c r="K2366" t="s">
        <v>4121</v>
      </c>
      <c r="L2366" t="s">
        <v>39</v>
      </c>
      <c r="M2366" t="s">
        <v>1063</v>
      </c>
      <c r="N2366" t="s">
        <v>59</v>
      </c>
      <c r="O2366">
        <v>1310</v>
      </c>
      <c r="P2366">
        <v>1600</v>
      </c>
      <c r="Q2366" t="s">
        <v>1649</v>
      </c>
      <c r="R2366">
        <v>201</v>
      </c>
      <c r="S2366" t="s">
        <v>134</v>
      </c>
      <c r="T2366">
        <v>1</v>
      </c>
      <c r="U2366" s="1">
        <v>43479</v>
      </c>
      <c r="V2366" s="1">
        <v>43607</v>
      </c>
      <c r="W2366" t="s">
        <v>2306</v>
      </c>
      <c r="X2366" t="s">
        <v>1929</v>
      </c>
      <c r="Y2366">
        <v>26</v>
      </c>
      <c r="Z2366">
        <v>20</v>
      </c>
      <c r="AA2366">
        <v>28</v>
      </c>
      <c r="AB2366">
        <v>71.428600000000003</v>
      </c>
      <c r="AD2366">
        <f>IF(ISBLANK(Source[[#This Row],[CrosslistID]]),1,1/COUNTIFS(Source[CrosslistID],Source[[#This Row],[CrosslistID]],Source[TermDesc],Source[[#This Row],[TermDesc]]))</f>
        <v>1</v>
      </c>
      <c r="AG2366">
        <v>0</v>
      </c>
      <c r="AH2366">
        <v>71.428600000000003</v>
      </c>
      <c r="AI2366">
        <v>4.8</v>
      </c>
      <c r="AJ2366">
        <v>5.2</v>
      </c>
      <c r="AK2366">
        <v>0.34</v>
      </c>
      <c r="AL23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66">
        <f>IF(AND(Source[[#This Row],[Credit_Noncredit]]="Noncredit",Source[[#This Row],[FTEF]]&gt;0),Source[[#This Row],[NC XLST FTES]]*525/(437.5*Source[[#This Row],[FTEF]]),0)</f>
        <v>0</v>
      </c>
      <c r="AN2366">
        <f>IF(Source[[#This Row],[Credit_Noncredit]]="Credit",Source[[#This Row],[Census Enrollment]],Source[[#This Row],[Noncredit Avg. Attendance]])</f>
        <v>26</v>
      </c>
    </row>
    <row r="2367" spans="1:40" x14ac:dyDescent="0.25">
      <c r="A2367" t="s">
        <v>4581</v>
      </c>
      <c r="B2367" t="s">
        <v>886</v>
      </c>
      <c r="C2367" t="s">
        <v>775</v>
      </c>
      <c r="D2367" t="s">
        <v>1685</v>
      </c>
      <c r="E2367" s="4">
        <v>37516</v>
      </c>
      <c r="F2367" s="4" t="s">
        <v>1686</v>
      </c>
      <c r="G2367" s="4" t="s">
        <v>3267</v>
      </c>
      <c r="H2367" t="str">
        <f>CONCATENATE(Source[[#This Row],[Subject]],TRIM(Source[[#This Row],[Course]]))</f>
        <v>CHEM101A</v>
      </c>
      <c r="I2367" t="str">
        <f>VLOOKUP(Source[[#This Row],[SubjCrse]],'Courses and Categories'!$E$2:$G$1816,3,FALSE)</f>
        <v>Credit General Education</v>
      </c>
      <c r="J2367">
        <v>201</v>
      </c>
      <c r="K2367" t="s">
        <v>4121</v>
      </c>
      <c r="L2367" t="s">
        <v>39</v>
      </c>
      <c r="M2367" t="s">
        <v>903</v>
      </c>
      <c r="N2367" t="s">
        <v>59</v>
      </c>
      <c r="O2367">
        <v>1210</v>
      </c>
      <c r="P2367">
        <v>1400</v>
      </c>
      <c r="Q2367" t="s">
        <v>1649</v>
      </c>
      <c r="R2367">
        <v>136</v>
      </c>
      <c r="S2367" t="s">
        <v>134</v>
      </c>
      <c r="T2367">
        <v>1</v>
      </c>
      <c r="U2367" s="1">
        <v>43479</v>
      </c>
      <c r="V2367" s="1">
        <v>43607</v>
      </c>
      <c r="W2367" t="s">
        <v>4122</v>
      </c>
      <c r="X2367" t="s">
        <v>1929</v>
      </c>
      <c r="Y2367">
        <v>57</v>
      </c>
      <c r="Z2367">
        <v>50</v>
      </c>
      <c r="AA2367">
        <v>56</v>
      </c>
      <c r="AB2367">
        <v>89.285700000000006</v>
      </c>
      <c r="AD2367">
        <f>IF(ISBLANK(Source[[#This Row],[CrosslistID]]),1,1/COUNTIFS(Source[CrosslistID],Source[[#This Row],[CrosslistID]],Source[TermDesc],Source[[#This Row],[TermDesc]]))</f>
        <v>1</v>
      </c>
      <c r="AG2367">
        <v>0</v>
      </c>
      <c r="AH2367">
        <v>89.285700000000006</v>
      </c>
      <c r="AI2367">
        <v>7.3330000000000002</v>
      </c>
      <c r="AJ2367">
        <v>7.5997000000000003</v>
      </c>
      <c r="AK2367">
        <v>0.26669999999999999</v>
      </c>
      <c r="AL23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67">
        <f>IF(AND(Source[[#This Row],[Credit_Noncredit]]="Noncredit",Source[[#This Row],[FTEF]]&gt;0),Source[[#This Row],[NC XLST FTES]]*525/(437.5*Source[[#This Row],[FTEF]]),0)</f>
        <v>0</v>
      </c>
      <c r="AN2367">
        <f>IF(Source[[#This Row],[Credit_Noncredit]]="Credit",Source[[#This Row],[Census Enrollment]],Source[[#This Row],[Noncredit Avg. Attendance]])</f>
        <v>57</v>
      </c>
    </row>
    <row r="2368" spans="1:40" x14ac:dyDescent="0.25">
      <c r="A2368" t="s">
        <v>4581</v>
      </c>
      <c r="B2368" t="s">
        <v>886</v>
      </c>
      <c r="C2368" t="s">
        <v>775</v>
      </c>
      <c r="D2368" t="s">
        <v>1685</v>
      </c>
      <c r="E2368" s="4">
        <v>35110</v>
      </c>
      <c r="F2368" s="4" t="s">
        <v>1686</v>
      </c>
      <c r="G2368" s="4" t="s">
        <v>3267</v>
      </c>
      <c r="H2368" t="str">
        <f>CONCATENATE(Source[[#This Row],[Subject]],TRIM(Source[[#This Row],[Course]]))</f>
        <v>CHEM101A</v>
      </c>
      <c r="I2368" t="str">
        <f>VLOOKUP(Source[[#This Row],[SubjCrse]],'Courses and Categories'!$E$2:$G$1816,3,FALSE)</f>
        <v>Credit General Education</v>
      </c>
      <c r="J2368">
        <v>202</v>
      </c>
      <c r="K2368" t="s">
        <v>4121</v>
      </c>
      <c r="L2368" t="s">
        <v>39</v>
      </c>
      <c r="M2368" t="s">
        <v>1063</v>
      </c>
      <c r="N2368" t="s">
        <v>59</v>
      </c>
      <c r="O2368">
        <v>810</v>
      </c>
      <c r="P2368">
        <v>1100</v>
      </c>
      <c r="Q2368" t="s">
        <v>1649</v>
      </c>
      <c r="R2368">
        <v>202</v>
      </c>
      <c r="S2368" t="s">
        <v>134</v>
      </c>
      <c r="T2368">
        <v>1</v>
      </c>
      <c r="U2368" s="1">
        <v>43479</v>
      </c>
      <c r="V2368" s="1">
        <v>43607</v>
      </c>
      <c r="W2368" t="s">
        <v>4122</v>
      </c>
      <c r="X2368" t="s">
        <v>1929</v>
      </c>
      <c r="Y2368">
        <v>29</v>
      </c>
      <c r="Z2368">
        <v>26</v>
      </c>
      <c r="AA2368">
        <v>28</v>
      </c>
      <c r="AB2368">
        <v>92.857100000000003</v>
      </c>
      <c r="AD2368">
        <f>IF(ISBLANK(Source[[#This Row],[CrosslistID]]),1,1/COUNTIFS(Source[CrosslistID],Source[[#This Row],[CrosslistID]],Source[TermDesc],Source[[#This Row],[TermDesc]]))</f>
        <v>1</v>
      </c>
      <c r="AG2368">
        <v>0</v>
      </c>
      <c r="AH2368">
        <v>92.857100000000003</v>
      </c>
      <c r="AI2368">
        <v>5.4</v>
      </c>
      <c r="AJ2368">
        <v>5.8</v>
      </c>
      <c r="AK2368">
        <v>0.34</v>
      </c>
      <c r="AL23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68">
        <f>IF(AND(Source[[#This Row],[Credit_Noncredit]]="Noncredit",Source[[#This Row],[FTEF]]&gt;0),Source[[#This Row],[NC XLST FTES]]*525/(437.5*Source[[#This Row],[FTEF]]),0)</f>
        <v>0</v>
      </c>
      <c r="AN2368">
        <f>IF(Source[[#This Row],[Credit_Noncredit]]="Credit",Source[[#This Row],[Census Enrollment]],Source[[#This Row],[Noncredit Avg. Attendance]])</f>
        <v>29</v>
      </c>
    </row>
    <row r="2369" spans="1:40" x14ac:dyDescent="0.25">
      <c r="A2369" t="s">
        <v>4581</v>
      </c>
      <c r="B2369" t="s">
        <v>886</v>
      </c>
      <c r="C2369" t="s">
        <v>775</v>
      </c>
      <c r="D2369" t="s">
        <v>1685</v>
      </c>
      <c r="E2369" s="4">
        <v>35109</v>
      </c>
      <c r="F2369" s="4" t="s">
        <v>1686</v>
      </c>
      <c r="G2369" s="4" t="s">
        <v>3267</v>
      </c>
      <c r="H2369" t="str">
        <f>CONCATENATE(Source[[#This Row],[Subject]],TRIM(Source[[#This Row],[Course]]))</f>
        <v>CHEM101A</v>
      </c>
      <c r="I2369" t="str">
        <f>VLOOKUP(Source[[#This Row],[SubjCrse]],'Courses and Categories'!$E$2:$G$1816,3,FALSE)</f>
        <v>Credit General Education</v>
      </c>
      <c r="J2369">
        <v>203</v>
      </c>
      <c r="K2369" t="s">
        <v>4121</v>
      </c>
      <c r="L2369" t="s">
        <v>39</v>
      </c>
      <c r="M2369" t="s">
        <v>1063</v>
      </c>
      <c r="N2369" t="s">
        <v>105</v>
      </c>
      <c r="O2369">
        <v>1310</v>
      </c>
      <c r="P2369">
        <v>1600</v>
      </c>
      <c r="Q2369" t="s">
        <v>1649</v>
      </c>
      <c r="R2369">
        <v>202</v>
      </c>
      <c r="S2369" t="s">
        <v>134</v>
      </c>
      <c r="T2369">
        <v>1</v>
      </c>
      <c r="U2369" s="1">
        <v>43479</v>
      </c>
      <c r="V2369" s="1">
        <v>43607</v>
      </c>
      <c r="W2369" t="s">
        <v>4122</v>
      </c>
      <c r="X2369" t="s">
        <v>1929</v>
      </c>
      <c r="Y2369">
        <v>28</v>
      </c>
      <c r="Z2369">
        <v>24</v>
      </c>
      <c r="AA2369">
        <v>28</v>
      </c>
      <c r="AB2369">
        <v>85.714299999999994</v>
      </c>
      <c r="AD2369">
        <f>IF(ISBLANK(Source[[#This Row],[CrosslistID]]),1,1/COUNTIFS(Source[CrosslistID],Source[[#This Row],[CrosslistID]],Source[TermDesc],Source[[#This Row],[TermDesc]]))</f>
        <v>1</v>
      </c>
      <c r="AG2369">
        <v>0</v>
      </c>
      <c r="AH2369">
        <v>85.714299999999994</v>
      </c>
      <c r="AI2369">
        <v>5.6</v>
      </c>
      <c r="AJ2369">
        <v>5.6</v>
      </c>
      <c r="AK2369">
        <v>0.34</v>
      </c>
      <c r="AL23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69">
        <f>IF(AND(Source[[#This Row],[Credit_Noncredit]]="Noncredit",Source[[#This Row],[FTEF]]&gt;0),Source[[#This Row],[NC XLST FTES]]*525/(437.5*Source[[#This Row],[FTEF]]),0)</f>
        <v>0</v>
      </c>
      <c r="AN2369">
        <f>IF(Source[[#This Row],[Credit_Noncredit]]="Credit",Source[[#This Row],[Census Enrollment]],Source[[#This Row],[Noncredit Avg. Attendance]])</f>
        <v>28</v>
      </c>
    </row>
    <row r="2370" spans="1:40" x14ac:dyDescent="0.25">
      <c r="A2370" t="s">
        <v>4581</v>
      </c>
      <c r="B2370" t="s">
        <v>886</v>
      </c>
      <c r="C2370" t="s">
        <v>775</v>
      </c>
      <c r="D2370" t="s">
        <v>1685</v>
      </c>
      <c r="E2370" s="4">
        <v>37790</v>
      </c>
      <c r="F2370" s="4" t="s">
        <v>1686</v>
      </c>
      <c r="G2370" s="4" t="s">
        <v>3267</v>
      </c>
      <c r="H2370" t="str">
        <f>CONCATENATE(Source[[#This Row],[Subject]],TRIM(Source[[#This Row],[Course]]))</f>
        <v>CHEM101A</v>
      </c>
      <c r="I2370" t="str">
        <f>VLOOKUP(Source[[#This Row],[SubjCrse]],'Courses and Categories'!$E$2:$G$1816,3,FALSE)</f>
        <v>Credit General Education</v>
      </c>
      <c r="J2370">
        <v>301</v>
      </c>
      <c r="K2370" t="s">
        <v>4121</v>
      </c>
      <c r="L2370" t="s">
        <v>39</v>
      </c>
      <c r="M2370" t="s">
        <v>903</v>
      </c>
      <c r="N2370" t="s">
        <v>59</v>
      </c>
      <c r="O2370">
        <v>1010</v>
      </c>
      <c r="P2370">
        <v>1200</v>
      </c>
      <c r="Q2370" t="s">
        <v>1649</v>
      </c>
      <c r="R2370">
        <v>136</v>
      </c>
      <c r="S2370" t="s">
        <v>134</v>
      </c>
      <c r="T2370">
        <v>1</v>
      </c>
      <c r="U2370" s="1">
        <v>43479</v>
      </c>
      <c r="V2370" s="1">
        <v>43607</v>
      </c>
      <c r="W2370" t="s">
        <v>1869</v>
      </c>
      <c r="X2370" t="s">
        <v>1929</v>
      </c>
      <c r="Y2370">
        <v>52</v>
      </c>
      <c r="Z2370">
        <v>42</v>
      </c>
      <c r="AA2370">
        <v>56</v>
      </c>
      <c r="AB2370">
        <v>75</v>
      </c>
      <c r="AD2370">
        <f>IF(ISBLANK(Source[[#This Row],[CrosslistID]]),1,1/COUNTIFS(Source[CrosslistID],Source[[#This Row],[CrosslistID]],Source[TermDesc],Source[[#This Row],[TermDesc]]))</f>
        <v>1</v>
      </c>
      <c r="AG2370">
        <v>0</v>
      </c>
      <c r="AH2370">
        <v>75</v>
      </c>
      <c r="AI2370">
        <v>6.5330000000000004</v>
      </c>
      <c r="AJ2370">
        <v>6.9329999999999998</v>
      </c>
      <c r="AK2370">
        <v>0.26669999999999999</v>
      </c>
      <c r="AL23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70">
        <f>IF(AND(Source[[#This Row],[Credit_Noncredit]]="Noncredit",Source[[#This Row],[FTEF]]&gt;0),Source[[#This Row],[NC XLST FTES]]*525/(437.5*Source[[#This Row],[FTEF]]),0)</f>
        <v>0</v>
      </c>
      <c r="AN2370">
        <f>IF(Source[[#This Row],[Credit_Noncredit]]="Credit",Source[[#This Row],[Census Enrollment]],Source[[#This Row],[Noncredit Avg. Attendance]])</f>
        <v>52</v>
      </c>
    </row>
    <row r="2371" spans="1:40" x14ac:dyDescent="0.25">
      <c r="A2371" t="s">
        <v>4581</v>
      </c>
      <c r="B2371" t="s">
        <v>886</v>
      </c>
      <c r="C2371" t="s">
        <v>775</v>
      </c>
      <c r="D2371" t="s">
        <v>1685</v>
      </c>
      <c r="E2371" s="4">
        <v>36875</v>
      </c>
      <c r="F2371" s="4" t="s">
        <v>1686</v>
      </c>
      <c r="G2371" s="4" t="s">
        <v>3267</v>
      </c>
      <c r="H2371" t="str">
        <f>CONCATENATE(Source[[#This Row],[Subject]],TRIM(Source[[#This Row],[Course]]))</f>
        <v>CHEM101A</v>
      </c>
      <c r="I2371" t="str">
        <f>VLOOKUP(Source[[#This Row],[SubjCrse]],'Courses and Categories'!$E$2:$G$1816,3,FALSE)</f>
        <v>Credit General Education</v>
      </c>
      <c r="J2371">
        <v>302</v>
      </c>
      <c r="K2371" t="s">
        <v>4121</v>
      </c>
      <c r="L2371" t="s">
        <v>39</v>
      </c>
      <c r="M2371" t="s">
        <v>1063</v>
      </c>
      <c r="N2371" t="s">
        <v>105</v>
      </c>
      <c r="O2371">
        <v>910</v>
      </c>
      <c r="P2371">
        <v>1200</v>
      </c>
      <c r="Q2371" t="s">
        <v>1649</v>
      </c>
      <c r="R2371">
        <v>202</v>
      </c>
      <c r="S2371" t="s">
        <v>134</v>
      </c>
      <c r="T2371">
        <v>1</v>
      </c>
      <c r="U2371" s="1">
        <v>43479</v>
      </c>
      <c r="V2371" s="1">
        <v>43607</v>
      </c>
      <c r="W2371" t="s">
        <v>1869</v>
      </c>
      <c r="X2371" t="s">
        <v>1929</v>
      </c>
      <c r="Y2371">
        <v>25</v>
      </c>
      <c r="Z2371">
        <v>22</v>
      </c>
      <c r="AA2371">
        <v>28</v>
      </c>
      <c r="AB2371">
        <v>78.571399999999997</v>
      </c>
      <c r="AD2371">
        <f>IF(ISBLANK(Source[[#This Row],[CrosslistID]]),1,1/COUNTIFS(Source[CrosslistID],Source[[#This Row],[CrosslistID]],Source[TermDesc],Source[[#This Row],[TermDesc]]))</f>
        <v>1</v>
      </c>
      <c r="AG2371">
        <v>0</v>
      </c>
      <c r="AH2371">
        <v>78.571399999999997</v>
      </c>
      <c r="AI2371">
        <v>4.5999999999999996</v>
      </c>
      <c r="AJ2371">
        <v>5</v>
      </c>
      <c r="AK2371">
        <v>0.34</v>
      </c>
      <c r="AL23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71">
        <f>IF(AND(Source[[#This Row],[Credit_Noncredit]]="Noncredit",Source[[#This Row],[FTEF]]&gt;0),Source[[#This Row],[NC XLST FTES]]*525/(437.5*Source[[#This Row],[FTEF]]),0)</f>
        <v>0</v>
      </c>
      <c r="AN2371">
        <f>IF(Source[[#This Row],[Credit_Noncredit]]="Credit",Source[[#This Row],[Census Enrollment]],Source[[#This Row],[Noncredit Avg. Attendance]])</f>
        <v>25</v>
      </c>
    </row>
    <row r="2372" spans="1:40" x14ac:dyDescent="0.25">
      <c r="A2372" t="s">
        <v>4581</v>
      </c>
      <c r="B2372" t="s">
        <v>886</v>
      </c>
      <c r="C2372" t="s">
        <v>775</v>
      </c>
      <c r="D2372" t="s">
        <v>1685</v>
      </c>
      <c r="E2372" s="4">
        <v>37791</v>
      </c>
      <c r="F2372" s="4" t="s">
        <v>1686</v>
      </c>
      <c r="G2372" s="4" t="s">
        <v>3267</v>
      </c>
      <c r="H2372" t="str">
        <f>CONCATENATE(Source[[#This Row],[Subject]],TRIM(Source[[#This Row],[Course]]))</f>
        <v>CHEM101A</v>
      </c>
      <c r="I2372" t="str">
        <f>VLOOKUP(Source[[#This Row],[SubjCrse]],'Courses and Categories'!$E$2:$G$1816,3,FALSE)</f>
        <v>Credit General Education</v>
      </c>
      <c r="J2372">
        <v>303</v>
      </c>
      <c r="K2372" t="s">
        <v>4121</v>
      </c>
      <c r="L2372" t="s">
        <v>39</v>
      </c>
      <c r="M2372" t="s">
        <v>1063</v>
      </c>
      <c r="N2372" t="s">
        <v>59</v>
      </c>
      <c r="O2372">
        <v>1310</v>
      </c>
      <c r="P2372">
        <v>1600</v>
      </c>
      <c r="Q2372" t="s">
        <v>1649</v>
      </c>
      <c r="R2372">
        <v>202</v>
      </c>
      <c r="S2372" t="s">
        <v>134</v>
      </c>
      <c r="T2372">
        <v>1</v>
      </c>
      <c r="U2372" s="1">
        <v>43479</v>
      </c>
      <c r="V2372" s="1">
        <v>43607</v>
      </c>
      <c r="W2372" t="s">
        <v>1869</v>
      </c>
      <c r="X2372" t="s">
        <v>1929</v>
      </c>
      <c r="Y2372">
        <v>27</v>
      </c>
      <c r="Z2372">
        <v>20</v>
      </c>
      <c r="AA2372">
        <v>28</v>
      </c>
      <c r="AB2372">
        <v>71.428600000000003</v>
      </c>
      <c r="AD2372">
        <f>IF(ISBLANK(Source[[#This Row],[CrosslistID]]),1,1/COUNTIFS(Source[CrosslistID],Source[[#This Row],[CrosslistID]],Source[TermDesc],Source[[#This Row],[TermDesc]]))</f>
        <v>1</v>
      </c>
      <c r="AG2372">
        <v>0</v>
      </c>
      <c r="AH2372">
        <v>71.428600000000003</v>
      </c>
      <c r="AI2372">
        <v>5.2</v>
      </c>
      <c r="AJ2372">
        <v>5.4</v>
      </c>
      <c r="AK2372">
        <v>0.34</v>
      </c>
      <c r="AL23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72">
        <f>IF(AND(Source[[#This Row],[Credit_Noncredit]]="Noncredit",Source[[#This Row],[FTEF]]&gt;0),Source[[#This Row],[NC XLST FTES]]*525/(437.5*Source[[#This Row],[FTEF]]),0)</f>
        <v>0</v>
      </c>
      <c r="AN2372">
        <f>IF(Source[[#This Row],[Credit_Noncredit]]="Credit",Source[[#This Row],[Census Enrollment]],Source[[#This Row],[Noncredit Avg. Attendance]])</f>
        <v>27</v>
      </c>
    </row>
    <row r="2373" spans="1:40" x14ac:dyDescent="0.25">
      <c r="A2373" t="s">
        <v>4581</v>
      </c>
      <c r="B2373" t="s">
        <v>886</v>
      </c>
      <c r="C2373" t="s">
        <v>775</v>
      </c>
      <c r="D2373" t="s">
        <v>1685</v>
      </c>
      <c r="E2373" s="4">
        <v>35112</v>
      </c>
      <c r="F2373" s="4" t="s">
        <v>1686</v>
      </c>
      <c r="G2373" s="4" t="s">
        <v>4123</v>
      </c>
      <c r="H2373" t="str">
        <f>CONCATENATE(Source[[#This Row],[Subject]],TRIM(Source[[#This Row],[Course]]))</f>
        <v>CHEM101B</v>
      </c>
      <c r="I2373" t="str">
        <f>VLOOKUP(Source[[#This Row],[SubjCrse]],'Courses and Categories'!$E$2:$G$1816,3,FALSE)</f>
        <v>Credit General Education</v>
      </c>
      <c r="J2373">
        <v>101</v>
      </c>
      <c r="K2373" t="s">
        <v>4121</v>
      </c>
      <c r="L2373" t="s">
        <v>39</v>
      </c>
      <c r="M2373" t="s">
        <v>903</v>
      </c>
      <c r="N2373" t="s">
        <v>59</v>
      </c>
      <c r="O2373">
        <v>810</v>
      </c>
      <c r="P2373">
        <v>925</v>
      </c>
      <c r="Q2373" t="s">
        <v>1649</v>
      </c>
      <c r="R2373">
        <v>204</v>
      </c>
      <c r="S2373" t="s">
        <v>134</v>
      </c>
      <c r="T2373">
        <v>1</v>
      </c>
      <c r="U2373" s="1">
        <v>43479</v>
      </c>
      <c r="V2373" s="1">
        <v>43607</v>
      </c>
      <c r="W2373" t="s">
        <v>645</v>
      </c>
      <c r="X2373" t="s">
        <v>1929</v>
      </c>
      <c r="Y2373">
        <v>49</v>
      </c>
      <c r="Z2373">
        <v>40</v>
      </c>
      <c r="AA2373">
        <v>56</v>
      </c>
      <c r="AB2373">
        <v>71.428600000000003</v>
      </c>
      <c r="AD2373">
        <f>IF(ISBLANK(Source[[#This Row],[CrosslistID]]),1,1/COUNTIFS(Source[CrosslistID],Source[[#This Row],[CrosslistID]],Source[TermDesc],Source[[#This Row],[TermDesc]]))</f>
        <v>1</v>
      </c>
      <c r="AG2373">
        <v>0</v>
      </c>
      <c r="AH2373">
        <v>71.428600000000003</v>
      </c>
      <c r="AI2373">
        <v>4.5999999999999996</v>
      </c>
      <c r="AJ2373">
        <v>4.9000000000000004</v>
      </c>
      <c r="AK2373">
        <v>0.2</v>
      </c>
      <c r="AL23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73">
        <f>IF(AND(Source[[#This Row],[Credit_Noncredit]]="Noncredit",Source[[#This Row],[FTEF]]&gt;0),Source[[#This Row],[NC XLST FTES]]*525/(437.5*Source[[#This Row],[FTEF]]),0)</f>
        <v>0</v>
      </c>
      <c r="AN2373">
        <f>IF(Source[[#This Row],[Credit_Noncredit]]="Credit",Source[[#This Row],[Census Enrollment]],Source[[#This Row],[Noncredit Avg. Attendance]])</f>
        <v>49</v>
      </c>
    </row>
    <row r="2374" spans="1:40" x14ac:dyDescent="0.25">
      <c r="A2374" t="s">
        <v>4581</v>
      </c>
      <c r="B2374" t="s">
        <v>886</v>
      </c>
      <c r="C2374" t="s">
        <v>775</v>
      </c>
      <c r="D2374" t="s">
        <v>1685</v>
      </c>
      <c r="E2374" s="4">
        <v>35113</v>
      </c>
      <c r="F2374" s="4" t="s">
        <v>1686</v>
      </c>
      <c r="G2374" s="4" t="s">
        <v>4123</v>
      </c>
      <c r="H2374" t="str">
        <f>CONCATENATE(Source[[#This Row],[Subject]],TRIM(Source[[#This Row],[Course]]))</f>
        <v>CHEM101B</v>
      </c>
      <c r="I2374" t="str">
        <f>VLOOKUP(Source[[#This Row],[SubjCrse]],'Courses and Categories'!$E$2:$G$1816,3,FALSE)</f>
        <v>Credit General Education</v>
      </c>
      <c r="J2374">
        <v>102</v>
      </c>
      <c r="K2374" t="s">
        <v>4121</v>
      </c>
      <c r="L2374" t="s">
        <v>39</v>
      </c>
      <c r="M2374" t="s">
        <v>1063</v>
      </c>
      <c r="N2374" t="s">
        <v>59</v>
      </c>
      <c r="O2374">
        <v>1010</v>
      </c>
      <c r="P2374">
        <v>1300</v>
      </c>
      <c r="Q2374" t="s">
        <v>1649</v>
      </c>
      <c r="R2374">
        <v>243</v>
      </c>
      <c r="S2374" t="s">
        <v>134</v>
      </c>
      <c r="T2374">
        <v>1</v>
      </c>
      <c r="U2374" s="1">
        <v>43479</v>
      </c>
      <c r="V2374" s="1">
        <v>43607</v>
      </c>
      <c r="W2374" t="s">
        <v>645</v>
      </c>
      <c r="X2374" t="s">
        <v>1929</v>
      </c>
      <c r="Y2374">
        <v>23</v>
      </c>
      <c r="Z2374">
        <v>18</v>
      </c>
      <c r="AA2374">
        <v>28</v>
      </c>
      <c r="AB2374">
        <v>64.285700000000006</v>
      </c>
      <c r="AD2374">
        <f>IF(ISBLANK(Source[[#This Row],[CrosslistID]]),1,1/COUNTIFS(Source[CrosslistID],Source[[#This Row],[CrosslistID]],Source[TermDesc],Source[[#This Row],[TermDesc]]))</f>
        <v>1</v>
      </c>
      <c r="AG2374">
        <v>0</v>
      </c>
      <c r="AH2374">
        <v>64.285700000000006</v>
      </c>
      <c r="AI2374">
        <v>4.2</v>
      </c>
      <c r="AJ2374">
        <v>4.5999999999999996</v>
      </c>
      <c r="AK2374">
        <v>0.34</v>
      </c>
      <c r="AL23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74">
        <f>IF(AND(Source[[#This Row],[Credit_Noncredit]]="Noncredit",Source[[#This Row],[FTEF]]&gt;0),Source[[#This Row],[NC XLST FTES]]*525/(437.5*Source[[#This Row],[FTEF]]),0)</f>
        <v>0</v>
      </c>
      <c r="AN2374">
        <f>IF(Source[[#This Row],[Credit_Noncredit]]="Credit",Source[[#This Row],[Census Enrollment]],Source[[#This Row],[Noncredit Avg. Attendance]])</f>
        <v>23</v>
      </c>
    </row>
    <row r="2375" spans="1:40" x14ac:dyDescent="0.25">
      <c r="A2375" t="s">
        <v>4581</v>
      </c>
      <c r="B2375" t="s">
        <v>886</v>
      </c>
      <c r="C2375" t="s">
        <v>775</v>
      </c>
      <c r="D2375" t="s">
        <v>1685</v>
      </c>
      <c r="E2375" s="4">
        <v>35114</v>
      </c>
      <c r="F2375" s="4" t="s">
        <v>1686</v>
      </c>
      <c r="G2375" s="4" t="s">
        <v>4123</v>
      </c>
      <c r="H2375" t="str">
        <f>CONCATENATE(Source[[#This Row],[Subject]],TRIM(Source[[#This Row],[Course]]))</f>
        <v>CHEM101B</v>
      </c>
      <c r="I2375" t="str">
        <f>VLOOKUP(Source[[#This Row],[SubjCrse]],'Courses and Categories'!$E$2:$G$1816,3,FALSE)</f>
        <v>Credit General Education</v>
      </c>
      <c r="J2375">
        <v>103</v>
      </c>
      <c r="K2375" t="s">
        <v>4121</v>
      </c>
      <c r="L2375" t="s">
        <v>39</v>
      </c>
      <c r="M2375" t="s">
        <v>1063</v>
      </c>
      <c r="N2375" t="s">
        <v>105</v>
      </c>
      <c r="O2375">
        <v>910</v>
      </c>
      <c r="P2375">
        <v>1200</v>
      </c>
      <c r="Q2375" t="s">
        <v>1649</v>
      </c>
      <c r="R2375">
        <v>243</v>
      </c>
      <c r="S2375" t="s">
        <v>134</v>
      </c>
      <c r="T2375">
        <v>1</v>
      </c>
      <c r="U2375" s="1">
        <v>43479</v>
      </c>
      <c r="V2375" s="1">
        <v>43607</v>
      </c>
      <c r="W2375" t="s">
        <v>4092</v>
      </c>
      <c r="X2375" t="s">
        <v>1929</v>
      </c>
      <c r="Y2375">
        <v>26</v>
      </c>
      <c r="Z2375">
        <v>23</v>
      </c>
      <c r="AA2375">
        <v>28</v>
      </c>
      <c r="AB2375">
        <v>82.142899999999997</v>
      </c>
      <c r="AD2375">
        <f>IF(ISBLANK(Source[[#This Row],[CrosslistID]]),1,1/COUNTIFS(Source[CrosslistID],Source[[#This Row],[CrosslistID]],Source[TermDesc],Source[[#This Row],[TermDesc]]))</f>
        <v>1</v>
      </c>
      <c r="AG2375">
        <v>0</v>
      </c>
      <c r="AH2375">
        <v>82.142899999999997</v>
      </c>
      <c r="AI2375">
        <v>5</v>
      </c>
      <c r="AJ2375">
        <v>5.2</v>
      </c>
      <c r="AK2375">
        <v>0.34</v>
      </c>
      <c r="AL23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75">
        <f>IF(AND(Source[[#This Row],[Credit_Noncredit]]="Noncredit",Source[[#This Row],[FTEF]]&gt;0),Source[[#This Row],[NC XLST FTES]]*525/(437.5*Source[[#This Row],[FTEF]]),0)</f>
        <v>0</v>
      </c>
      <c r="AN2375">
        <f>IF(Source[[#This Row],[Credit_Noncredit]]="Credit",Source[[#This Row],[Census Enrollment]],Source[[#This Row],[Noncredit Avg. Attendance]])</f>
        <v>26</v>
      </c>
    </row>
    <row r="2376" spans="1:40" x14ac:dyDescent="0.25">
      <c r="A2376" t="s">
        <v>4581</v>
      </c>
      <c r="B2376" t="s">
        <v>886</v>
      </c>
      <c r="C2376" t="s">
        <v>775</v>
      </c>
      <c r="D2376" t="s">
        <v>1685</v>
      </c>
      <c r="E2376" s="4">
        <v>35115</v>
      </c>
      <c r="F2376" s="4" t="s">
        <v>1686</v>
      </c>
      <c r="G2376" s="4" t="s">
        <v>4123</v>
      </c>
      <c r="H2376" t="str">
        <f>CONCATENATE(Source[[#This Row],[Subject]],TRIM(Source[[#This Row],[Course]]))</f>
        <v>CHEM101B</v>
      </c>
      <c r="I2376" t="str">
        <f>VLOOKUP(Source[[#This Row],[SubjCrse]],'Courses and Categories'!$E$2:$G$1816,3,FALSE)</f>
        <v>Credit General Education</v>
      </c>
      <c r="J2376">
        <v>201</v>
      </c>
      <c r="K2376" t="s">
        <v>4121</v>
      </c>
      <c r="L2376" t="s">
        <v>39</v>
      </c>
      <c r="M2376" t="s">
        <v>903</v>
      </c>
      <c r="N2376" t="s">
        <v>105</v>
      </c>
      <c r="O2376">
        <v>1240</v>
      </c>
      <c r="P2376">
        <v>1355</v>
      </c>
      <c r="Q2376" t="s">
        <v>1649</v>
      </c>
      <c r="R2376">
        <v>100</v>
      </c>
      <c r="S2376" t="s">
        <v>134</v>
      </c>
      <c r="T2376">
        <v>1</v>
      </c>
      <c r="U2376" s="1">
        <v>43479</v>
      </c>
      <c r="V2376" s="1">
        <v>43607</v>
      </c>
      <c r="W2376" t="s">
        <v>4107</v>
      </c>
      <c r="X2376" t="s">
        <v>1929</v>
      </c>
      <c r="Y2376">
        <v>59</v>
      </c>
      <c r="Z2376">
        <v>54</v>
      </c>
      <c r="AA2376">
        <v>56</v>
      </c>
      <c r="AB2376">
        <v>96.428600000000003</v>
      </c>
      <c r="AD2376">
        <f>IF(ISBLANK(Source[[#This Row],[CrosslistID]]),1,1/COUNTIFS(Source[CrosslistID],Source[[#This Row],[CrosslistID]],Source[TermDesc],Source[[#This Row],[TermDesc]]))</f>
        <v>1</v>
      </c>
      <c r="AG2376">
        <v>0</v>
      </c>
      <c r="AH2376">
        <v>96.428600000000003</v>
      </c>
      <c r="AI2376">
        <v>5.7</v>
      </c>
      <c r="AJ2376">
        <v>5.9</v>
      </c>
      <c r="AK2376">
        <v>0.2</v>
      </c>
      <c r="AL23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76">
        <f>IF(AND(Source[[#This Row],[Credit_Noncredit]]="Noncredit",Source[[#This Row],[FTEF]]&gt;0),Source[[#This Row],[NC XLST FTES]]*525/(437.5*Source[[#This Row],[FTEF]]),0)</f>
        <v>0</v>
      </c>
      <c r="AN2376">
        <f>IF(Source[[#This Row],[Credit_Noncredit]]="Credit",Source[[#This Row],[Census Enrollment]],Source[[#This Row],[Noncredit Avg. Attendance]])</f>
        <v>59</v>
      </c>
    </row>
    <row r="2377" spans="1:40" x14ac:dyDescent="0.25">
      <c r="A2377" t="s">
        <v>4581</v>
      </c>
      <c r="B2377" t="s">
        <v>886</v>
      </c>
      <c r="C2377" t="s">
        <v>775</v>
      </c>
      <c r="D2377" t="s">
        <v>1685</v>
      </c>
      <c r="E2377" s="4">
        <v>35116</v>
      </c>
      <c r="F2377" s="4" t="s">
        <v>1686</v>
      </c>
      <c r="G2377" s="4" t="s">
        <v>4123</v>
      </c>
      <c r="H2377" t="str">
        <f>CONCATENATE(Source[[#This Row],[Subject]],TRIM(Source[[#This Row],[Course]]))</f>
        <v>CHEM101B</v>
      </c>
      <c r="I2377" t="str">
        <f>VLOOKUP(Source[[#This Row],[SubjCrse]],'Courses and Categories'!$E$2:$G$1816,3,FALSE)</f>
        <v>Credit General Education</v>
      </c>
      <c r="J2377">
        <v>202</v>
      </c>
      <c r="K2377" t="s">
        <v>4121</v>
      </c>
      <c r="L2377" t="s">
        <v>39</v>
      </c>
      <c r="M2377" t="s">
        <v>1063</v>
      </c>
      <c r="N2377" t="s">
        <v>59</v>
      </c>
      <c r="O2377">
        <v>810</v>
      </c>
      <c r="P2377">
        <v>1100</v>
      </c>
      <c r="Q2377" t="s">
        <v>1649</v>
      </c>
      <c r="R2377">
        <v>242</v>
      </c>
      <c r="S2377" t="s">
        <v>134</v>
      </c>
      <c r="T2377">
        <v>1</v>
      </c>
      <c r="U2377" s="1">
        <v>43479</v>
      </c>
      <c r="V2377" s="1">
        <v>43607</v>
      </c>
      <c r="W2377" t="s">
        <v>4107</v>
      </c>
      <c r="X2377" t="s">
        <v>1929</v>
      </c>
      <c r="Y2377">
        <v>29</v>
      </c>
      <c r="Z2377">
        <v>27</v>
      </c>
      <c r="AA2377">
        <v>28</v>
      </c>
      <c r="AB2377">
        <v>96.428600000000003</v>
      </c>
      <c r="AD2377">
        <f>IF(ISBLANK(Source[[#This Row],[CrosslistID]]),1,1/COUNTIFS(Source[CrosslistID],Source[[#This Row],[CrosslistID]],Source[TermDesc],Source[[#This Row],[TermDesc]]))</f>
        <v>1</v>
      </c>
      <c r="AG2377">
        <v>0</v>
      </c>
      <c r="AH2377">
        <v>96.428600000000003</v>
      </c>
      <c r="AI2377">
        <v>5.8</v>
      </c>
      <c r="AJ2377">
        <v>5.8</v>
      </c>
      <c r="AK2377">
        <v>0.34</v>
      </c>
      <c r="AL23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77">
        <f>IF(AND(Source[[#This Row],[Credit_Noncredit]]="Noncredit",Source[[#This Row],[FTEF]]&gt;0),Source[[#This Row],[NC XLST FTES]]*525/(437.5*Source[[#This Row],[FTEF]]),0)</f>
        <v>0</v>
      </c>
      <c r="AN2377">
        <f>IF(Source[[#This Row],[Credit_Noncredit]]="Credit",Source[[#This Row],[Census Enrollment]],Source[[#This Row],[Noncredit Avg. Attendance]])</f>
        <v>29</v>
      </c>
    </row>
    <row r="2378" spans="1:40" x14ac:dyDescent="0.25">
      <c r="A2378" t="s">
        <v>4581</v>
      </c>
      <c r="B2378" t="s">
        <v>886</v>
      </c>
      <c r="C2378" t="s">
        <v>775</v>
      </c>
      <c r="D2378" t="s">
        <v>1685</v>
      </c>
      <c r="E2378" s="4">
        <v>35117</v>
      </c>
      <c r="F2378" s="4" t="s">
        <v>1686</v>
      </c>
      <c r="G2378" s="4" t="s">
        <v>4123</v>
      </c>
      <c r="H2378" t="str">
        <f>CONCATENATE(Source[[#This Row],[Subject]],TRIM(Source[[#This Row],[Course]]))</f>
        <v>CHEM101B</v>
      </c>
      <c r="I2378" t="str">
        <f>VLOOKUP(Source[[#This Row],[SubjCrse]],'Courses and Categories'!$E$2:$G$1816,3,FALSE)</f>
        <v>Credit General Education</v>
      </c>
      <c r="J2378">
        <v>203</v>
      </c>
      <c r="K2378" t="s">
        <v>4121</v>
      </c>
      <c r="L2378" t="s">
        <v>39</v>
      </c>
      <c r="M2378" t="s">
        <v>1063</v>
      </c>
      <c r="N2378" t="s">
        <v>59</v>
      </c>
      <c r="O2378">
        <v>1210</v>
      </c>
      <c r="P2378">
        <v>1500</v>
      </c>
      <c r="Q2378" t="s">
        <v>1649</v>
      </c>
      <c r="R2378">
        <v>242</v>
      </c>
      <c r="S2378" t="s">
        <v>134</v>
      </c>
      <c r="T2378">
        <v>1</v>
      </c>
      <c r="U2378" s="1">
        <v>43479</v>
      </c>
      <c r="V2378" s="1">
        <v>43607</v>
      </c>
      <c r="W2378" t="s">
        <v>4107</v>
      </c>
      <c r="X2378" t="s">
        <v>1929</v>
      </c>
      <c r="Y2378">
        <v>30</v>
      </c>
      <c r="Z2378">
        <v>27</v>
      </c>
      <c r="AA2378">
        <v>28</v>
      </c>
      <c r="AB2378">
        <v>96.428600000000003</v>
      </c>
      <c r="AD2378">
        <f>IF(ISBLANK(Source[[#This Row],[CrosslistID]]),1,1/COUNTIFS(Source[CrosslistID],Source[[#This Row],[CrosslistID]],Source[TermDesc],Source[[#This Row],[TermDesc]]))</f>
        <v>1</v>
      </c>
      <c r="AG2378">
        <v>0</v>
      </c>
      <c r="AH2378">
        <v>96.428600000000003</v>
      </c>
      <c r="AI2378">
        <v>5.6</v>
      </c>
      <c r="AJ2378">
        <v>6</v>
      </c>
      <c r="AK2378">
        <v>0.34</v>
      </c>
      <c r="AL23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78">
        <f>IF(AND(Source[[#This Row],[Credit_Noncredit]]="Noncredit",Source[[#This Row],[FTEF]]&gt;0),Source[[#This Row],[NC XLST FTES]]*525/(437.5*Source[[#This Row],[FTEF]]),0)</f>
        <v>0</v>
      </c>
      <c r="AN2378">
        <f>IF(Source[[#This Row],[Credit_Noncredit]]="Credit",Source[[#This Row],[Census Enrollment]],Source[[#This Row],[Noncredit Avg. Attendance]])</f>
        <v>30</v>
      </c>
    </row>
    <row r="2379" spans="1:40" x14ac:dyDescent="0.25">
      <c r="A2379" t="s">
        <v>4581</v>
      </c>
      <c r="B2379" t="s">
        <v>886</v>
      </c>
      <c r="C2379" t="s">
        <v>775</v>
      </c>
      <c r="D2379" t="s">
        <v>1685</v>
      </c>
      <c r="E2379" s="4">
        <v>39062</v>
      </c>
      <c r="F2379" s="4" t="s">
        <v>1686</v>
      </c>
      <c r="G2379" s="4">
        <v>110</v>
      </c>
      <c r="H2379" t="str">
        <f>CONCATENATE(Source[[#This Row],[Subject]],TRIM(Source[[#This Row],[Course]]))</f>
        <v>CHEM110</v>
      </c>
      <c r="I2379" t="str">
        <f>VLOOKUP(Source[[#This Row],[SubjCrse]],'Courses and Categories'!$E$2:$G$1816,3,FALSE)</f>
        <v>Credit General Education</v>
      </c>
      <c r="J2379">
        <v>831</v>
      </c>
      <c r="K2379" t="s">
        <v>4124</v>
      </c>
      <c r="L2379" t="s">
        <v>87</v>
      </c>
      <c r="M2379" t="s">
        <v>897</v>
      </c>
      <c r="N2379" t="s">
        <v>42</v>
      </c>
      <c r="O2379" t="s">
        <v>42</v>
      </c>
      <c r="P2379" t="s">
        <v>42</v>
      </c>
      <c r="Q2379" t="s">
        <v>42</v>
      </c>
      <c r="S2379" t="s">
        <v>134</v>
      </c>
      <c r="T2379">
        <v>1</v>
      </c>
      <c r="U2379" s="1">
        <v>43479</v>
      </c>
      <c r="V2379" s="1">
        <v>43607</v>
      </c>
      <c r="W2379" t="s">
        <v>1688</v>
      </c>
      <c r="X2379" t="s">
        <v>1450</v>
      </c>
      <c r="Y2379">
        <v>27</v>
      </c>
      <c r="Z2379">
        <v>23</v>
      </c>
      <c r="AA2379">
        <v>28</v>
      </c>
      <c r="AB2379">
        <v>82.142899999999997</v>
      </c>
      <c r="AD2379">
        <f>IF(ISBLANK(Source[[#This Row],[CrosslistID]]),1,1/COUNTIFS(Source[CrosslistID],Source[[#This Row],[CrosslistID]],Source[TermDesc],Source[[#This Row],[TermDesc]]))</f>
        <v>1</v>
      </c>
      <c r="AG2379">
        <v>0</v>
      </c>
      <c r="AH2379">
        <v>82.142899999999997</v>
      </c>
      <c r="AI2379">
        <v>2.5</v>
      </c>
      <c r="AJ2379">
        <v>2.7</v>
      </c>
      <c r="AK2379">
        <v>0.2</v>
      </c>
      <c r="AL23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79">
        <f>IF(AND(Source[[#This Row],[Credit_Noncredit]]="Noncredit",Source[[#This Row],[FTEF]]&gt;0),Source[[#This Row],[NC XLST FTES]]*525/(437.5*Source[[#This Row],[FTEF]]),0)</f>
        <v>0</v>
      </c>
      <c r="AN2379">
        <f>IF(Source[[#This Row],[Credit_Noncredit]]="Credit",Source[[#This Row],[Census Enrollment]],Source[[#This Row],[Noncredit Avg. Attendance]])</f>
        <v>27</v>
      </c>
    </row>
    <row r="2380" spans="1:40" x14ac:dyDescent="0.25">
      <c r="A2380" t="s">
        <v>4581</v>
      </c>
      <c r="B2380" t="s">
        <v>886</v>
      </c>
      <c r="C2380" t="s">
        <v>775</v>
      </c>
      <c r="D2380" t="s">
        <v>1685</v>
      </c>
      <c r="E2380" s="4">
        <v>35118</v>
      </c>
      <c r="F2380" s="4" t="s">
        <v>1686</v>
      </c>
      <c r="G2380" s="4" t="s">
        <v>4125</v>
      </c>
      <c r="H2380" t="str">
        <f>CONCATENATE(Source[[#This Row],[Subject]],TRIM(Source[[#This Row],[Course]]))</f>
        <v>CHEM208A</v>
      </c>
      <c r="I2380" t="str">
        <f>VLOOKUP(Source[[#This Row],[SubjCrse]],'Courses and Categories'!$E$2:$G$1816,3,FALSE)</f>
        <v>Credit General Education</v>
      </c>
      <c r="J2380">
        <v>101</v>
      </c>
      <c r="K2380" t="s">
        <v>4126</v>
      </c>
      <c r="L2380" t="s">
        <v>87</v>
      </c>
      <c r="M2380" t="s">
        <v>903</v>
      </c>
      <c r="N2380" t="s">
        <v>41</v>
      </c>
      <c r="O2380">
        <v>1840</v>
      </c>
      <c r="P2380">
        <v>2130</v>
      </c>
      <c r="Q2380" t="s">
        <v>1649</v>
      </c>
      <c r="R2380">
        <v>204</v>
      </c>
      <c r="S2380" t="s">
        <v>134</v>
      </c>
      <c r="T2380">
        <v>1</v>
      </c>
      <c r="U2380" s="1">
        <v>43479</v>
      </c>
      <c r="V2380" s="1">
        <v>43607</v>
      </c>
      <c r="W2380" t="s">
        <v>5550</v>
      </c>
      <c r="X2380" t="s">
        <v>1929</v>
      </c>
      <c r="Y2380">
        <v>26</v>
      </c>
      <c r="Z2380">
        <v>23</v>
      </c>
      <c r="AA2380">
        <v>24</v>
      </c>
      <c r="AB2380">
        <v>95.833299999999994</v>
      </c>
      <c r="AD2380">
        <f>IF(ISBLANK(Source[[#This Row],[CrosslistID]]),1,1/COUNTIFS(Source[CrosslistID],Source[[#This Row],[CrosslistID]],Source[TermDesc],Source[[#This Row],[TermDesc]]))</f>
        <v>1</v>
      </c>
      <c r="AG2380">
        <v>0</v>
      </c>
      <c r="AH2380">
        <v>95.833299999999994</v>
      </c>
      <c r="AI2380">
        <v>2.6</v>
      </c>
      <c r="AJ2380">
        <v>2.6</v>
      </c>
      <c r="AK2380">
        <v>0.2</v>
      </c>
      <c r="AL23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80">
        <f>IF(AND(Source[[#This Row],[Credit_Noncredit]]="Noncredit",Source[[#This Row],[FTEF]]&gt;0),Source[[#This Row],[NC XLST FTES]]*525/(437.5*Source[[#This Row],[FTEF]]),0)</f>
        <v>0</v>
      </c>
      <c r="AN2380">
        <f>IF(Source[[#This Row],[Credit_Noncredit]]="Credit",Source[[#This Row],[Census Enrollment]],Source[[#This Row],[Noncredit Avg. Attendance]])</f>
        <v>26</v>
      </c>
    </row>
    <row r="2381" spans="1:40" x14ac:dyDescent="0.25">
      <c r="A2381" t="s">
        <v>4581</v>
      </c>
      <c r="B2381" t="s">
        <v>886</v>
      </c>
      <c r="C2381" t="s">
        <v>775</v>
      </c>
      <c r="D2381" t="s">
        <v>1685</v>
      </c>
      <c r="E2381" s="4">
        <v>35119</v>
      </c>
      <c r="F2381" s="4" t="s">
        <v>1686</v>
      </c>
      <c r="G2381" s="4" t="s">
        <v>4125</v>
      </c>
      <c r="H2381" t="str">
        <f>CONCATENATE(Source[[#This Row],[Subject]],TRIM(Source[[#This Row],[Course]]))</f>
        <v>CHEM208A</v>
      </c>
      <c r="I2381" t="str">
        <f>VLOOKUP(Source[[#This Row],[SubjCrse]],'Courses and Categories'!$E$2:$G$1816,3,FALSE)</f>
        <v>Credit General Education</v>
      </c>
      <c r="J2381">
        <v>102</v>
      </c>
      <c r="K2381" t="s">
        <v>4126</v>
      </c>
      <c r="L2381" t="s">
        <v>39</v>
      </c>
      <c r="M2381" t="s">
        <v>1063</v>
      </c>
      <c r="N2381" t="s">
        <v>185</v>
      </c>
      <c r="O2381">
        <v>1310</v>
      </c>
      <c r="P2381">
        <v>1600</v>
      </c>
      <c r="Q2381" t="s">
        <v>1649</v>
      </c>
      <c r="R2381">
        <v>230</v>
      </c>
      <c r="S2381" t="s">
        <v>134</v>
      </c>
      <c r="T2381">
        <v>1</v>
      </c>
      <c r="U2381" s="1">
        <v>43479</v>
      </c>
      <c r="V2381" s="1">
        <v>43607</v>
      </c>
      <c r="W2381" t="s">
        <v>5550</v>
      </c>
      <c r="X2381" t="s">
        <v>1929</v>
      </c>
      <c r="Y2381">
        <v>26</v>
      </c>
      <c r="Z2381">
        <v>23</v>
      </c>
      <c r="AA2381">
        <v>24</v>
      </c>
      <c r="AB2381">
        <v>95.833299999999994</v>
      </c>
      <c r="AD2381">
        <f>IF(ISBLANK(Source[[#This Row],[CrosslistID]]),1,1/COUNTIFS(Source[CrosslistID],Source[[#This Row],[CrosslistID]],Source[TermDesc],Source[[#This Row],[TermDesc]]))</f>
        <v>1</v>
      </c>
      <c r="AG2381">
        <v>0</v>
      </c>
      <c r="AH2381">
        <v>95.833299999999994</v>
      </c>
      <c r="AI2381">
        <v>2.6</v>
      </c>
      <c r="AJ2381">
        <v>2.6</v>
      </c>
      <c r="AK2381">
        <v>0.17</v>
      </c>
      <c r="AL23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81">
        <f>IF(AND(Source[[#This Row],[Credit_Noncredit]]="Noncredit",Source[[#This Row],[FTEF]]&gt;0),Source[[#This Row],[NC XLST FTES]]*525/(437.5*Source[[#This Row],[FTEF]]),0)</f>
        <v>0</v>
      </c>
      <c r="AN2381">
        <f>IF(Source[[#This Row],[Credit_Noncredit]]="Credit",Source[[#This Row],[Census Enrollment]],Source[[#This Row],[Noncredit Avg. Attendance]])</f>
        <v>26</v>
      </c>
    </row>
    <row r="2382" spans="1:40" x14ac:dyDescent="0.25">
      <c r="A2382" t="s">
        <v>4581</v>
      </c>
      <c r="B2382" t="s">
        <v>886</v>
      </c>
      <c r="C2382" t="s">
        <v>775</v>
      </c>
      <c r="D2382" t="s">
        <v>1685</v>
      </c>
      <c r="E2382" s="4">
        <v>35121</v>
      </c>
      <c r="F2382" s="4" t="s">
        <v>1686</v>
      </c>
      <c r="G2382" s="4" t="s">
        <v>5585</v>
      </c>
      <c r="H2382" t="str">
        <f>CONCATENATE(Source[[#This Row],[Subject]],TRIM(Source[[#This Row],[Course]]))</f>
        <v>CHEM208B</v>
      </c>
      <c r="I2382" t="str">
        <f>VLOOKUP(Source[[#This Row],[SubjCrse]],'Courses and Categories'!$E$2:$G$1816,3,FALSE)</f>
        <v>Credit General Education</v>
      </c>
      <c r="J2382">
        <v>101</v>
      </c>
      <c r="K2382" t="s">
        <v>4126</v>
      </c>
      <c r="L2382" t="s">
        <v>87</v>
      </c>
      <c r="M2382" t="s">
        <v>903</v>
      </c>
      <c r="N2382" t="s">
        <v>41</v>
      </c>
      <c r="O2382">
        <v>1840</v>
      </c>
      <c r="P2382">
        <v>2130</v>
      </c>
      <c r="Q2382" t="s">
        <v>1649</v>
      </c>
      <c r="R2382">
        <v>200</v>
      </c>
      <c r="S2382" t="s">
        <v>134</v>
      </c>
      <c r="T2382">
        <v>1</v>
      </c>
      <c r="U2382" s="1">
        <v>43479</v>
      </c>
      <c r="V2382" s="1">
        <v>43607</v>
      </c>
      <c r="W2382" t="s">
        <v>4093</v>
      </c>
      <c r="X2382" t="s">
        <v>1929</v>
      </c>
      <c r="Y2382">
        <v>18</v>
      </c>
      <c r="Z2382">
        <v>17</v>
      </c>
      <c r="AA2382">
        <v>24</v>
      </c>
      <c r="AB2382">
        <v>70.833299999999994</v>
      </c>
      <c r="AD2382">
        <f>IF(ISBLANK(Source[[#This Row],[CrosslistID]]),1,1/COUNTIFS(Source[CrosslistID],Source[[#This Row],[CrosslistID]],Source[TermDesc],Source[[#This Row],[TermDesc]]))</f>
        <v>1</v>
      </c>
      <c r="AG2382">
        <v>0</v>
      </c>
      <c r="AH2382">
        <v>70.833299999999994</v>
      </c>
      <c r="AI2382">
        <v>1.8</v>
      </c>
      <c r="AJ2382">
        <v>1.8</v>
      </c>
      <c r="AK2382">
        <v>0.2</v>
      </c>
      <c r="AL23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82">
        <f>IF(AND(Source[[#This Row],[Credit_Noncredit]]="Noncredit",Source[[#This Row],[FTEF]]&gt;0),Source[[#This Row],[NC XLST FTES]]*525/(437.5*Source[[#This Row],[FTEF]]),0)</f>
        <v>0</v>
      </c>
      <c r="AN2382">
        <f>IF(Source[[#This Row],[Credit_Noncredit]]="Credit",Source[[#This Row],[Census Enrollment]],Source[[#This Row],[Noncredit Avg. Attendance]])</f>
        <v>18</v>
      </c>
    </row>
    <row r="2383" spans="1:40" x14ac:dyDescent="0.25">
      <c r="A2383" t="s">
        <v>4581</v>
      </c>
      <c r="B2383" t="s">
        <v>886</v>
      </c>
      <c r="C2383" t="s">
        <v>775</v>
      </c>
      <c r="D2383" t="s">
        <v>1685</v>
      </c>
      <c r="E2383" s="4">
        <v>35122</v>
      </c>
      <c r="F2383" s="4" t="s">
        <v>1686</v>
      </c>
      <c r="G2383" s="4" t="s">
        <v>5585</v>
      </c>
      <c r="H2383" t="str">
        <f>CONCATENATE(Source[[#This Row],[Subject]],TRIM(Source[[#This Row],[Course]]))</f>
        <v>CHEM208B</v>
      </c>
      <c r="I2383" t="str">
        <f>VLOOKUP(Source[[#This Row],[SubjCrse]],'Courses and Categories'!$E$2:$G$1816,3,FALSE)</f>
        <v>Credit General Education</v>
      </c>
      <c r="J2383">
        <v>102</v>
      </c>
      <c r="K2383" t="s">
        <v>4126</v>
      </c>
      <c r="L2383" t="s">
        <v>87</v>
      </c>
      <c r="M2383" t="s">
        <v>1063</v>
      </c>
      <c r="N2383" t="s">
        <v>185</v>
      </c>
      <c r="O2383">
        <v>1840</v>
      </c>
      <c r="P2383">
        <v>2130</v>
      </c>
      <c r="Q2383" t="s">
        <v>1649</v>
      </c>
      <c r="R2383">
        <v>229</v>
      </c>
      <c r="S2383" t="s">
        <v>134</v>
      </c>
      <c r="T2383">
        <v>1</v>
      </c>
      <c r="U2383" s="1">
        <v>43479</v>
      </c>
      <c r="V2383" s="1">
        <v>43607</v>
      </c>
      <c r="W2383" t="s">
        <v>4093</v>
      </c>
      <c r="X2383" t="s">
        <v>1929</v>
      </c>
      <c r="Y2383">
        <v>18</v>
      </c>
      <c r="Z2383">
        <v>17</v>
      </c>
      <c r="AA2383">
        <v>24</v>
      </c>
      <c r="AB2383">
        <v>70.833299999999994</v>
      </c>
      <c r="AD2383">
        <f>IF(ISBLANK(Source[[#This Row],[CrosslistID]]),1,1/COUNTIFS(Source[CrosslistID],Source[[#This Row],[CrosslistID]],Source[TermDesc],Source[[#This Row],[TermDesc]]))</f>
        <v>1</v>
      </c>
      <c r="AG2383">
        <v>0</v>
      </c>
      <c r="AH2383">
        <v>70.833299999999994</v>
      </c>
      <c r="AI2383">
        <v>1.8</v>
      </c>
      <c r="AJ2383">
        <v>1.8</v>
      </c>
      <c r="AK2383">
        <v>0.17</v>
      </c>
      <c r="AL23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83">
        <f>IF(AND(Source[[#This Row],[Credit_Noncredit]]="Noncredit",Source[[#This Row],[FTEF]]&gt;0),Source[[#This Row],[NC XLST FTES]]*525/(437.5*Source[[#This Row],[FTEF]]),0)</f>
        <v>0</v>
      </c>
      <c r="AN2383">
        <f>IF(Source[[#This Row],[Credit_Noncredit]]="Credit",Source[[#This Row],[Census Enrollment]],Source[[#This Row],[Noncredit Avg. Attendance]])</f>
        <v>18</v>
      </c>
    </row>
    <row r="2384" spans="1:40" x14ac:dyDescent="0.25">
      <c r="A2384" t="s">
        <v>4581</v>
      </c>
      <c r="B2384" t="s">
        <v>886</v>
      </c>
      <c r="C2384" t="s">
        <v>775</v>
      </c>
      <c r="D2384" t="s">
        <v>1685</v>
      </c>
      <c r="E2384" s="4">
        <v>39063</v>
      </c>
      <c r="F2384" s="4" t="s">
        <v>1686</v>
      </c>
      <c r="G2384" s="4" t="s">
        <v>4127</v>
      </c>
      <c r="H2384" t="str">
        <f>CONCATENATE(Source[[#This Row],[Subject]],TRIM(Source[[#This Row],[Course]]))</f>
        <v>CHEM212A</v>
      </c>
      <c r="I2384" t="str">
        <f>VLOOKUP(Source[[#This Row],[SubjCrse]],'Courses and Categories'!$E$2:$G$1816,3,FALSE)</f>
        <v>Credit General Education</v>
      </c>
      <c r="J2384">
        <v>101</v>
      </c>
      <c r="K2384" t="s">
        <v>4126</v>
      </c>
      <c r="L2384" t="s">
        <v>39</v>
      </c>
      <c r="M2384" t="s">
        <v>903</v>
      </c>
      <c r="N2384" t="s">
        <v>59</v>
      </c>
      <c r="O2384">
        <v>1310</v>
      </c>
      <c r="P2384">
        <v>1500</v>
      </c>
      <c r="Q2384" t="s">
        <v>1649</v>
      </c>
      <c r="R2384">
        <v>200</v>
      </c>
      <c r="S2384" t="s">
        <v>134</v>
      </c>
      <c r="T2384">
        <v>1</v>
      </c>
      <c r="U2384" s="1">
        <v>43479</v>
      </c>
      <c r="V2384" s="1">
        <v>43607</v>
      </c>
      <c r="W2384" t="s">
        <v>4094</v>
      </c>
      <c r="X2384" t="s">
        <v>1929</v>
      </c>
      <c r="Y2384">
        <v>25</v>
      </c>
      <c r="Z2384">
        <v>20</v>
      </c>
      <c r="AA2384">
        <v>48</v>
      </c>
      <c r="AB2384">
        <v>41.666699999999999</v>
      </c>
      <c r="AD2384">
        <f>IF(ISBLANK(Source[[#This Row],[CrosslistID]]),1,1/COUNTIFS(Source[CrosslistID],Source[[#This Row],[CrosslistID]],Source[TermDesc],Source[[#This Row],[TermDesc]]))</f>
        <v>1</v>
      </c>
      <c r="AG2384">
        <v>0</v>
      </c>
      <c r="AH2384">
        <v>41.666699999999999</v>
      </c>
      <c r="AI2384">
        <v>2.9329999999999998</v>
      </c>
      <c r="AJ2384">
        <v>3.3330000000000002</v>
      </c>
      <c r="AK2384">
        <v>0.26669999999999999</v>
      </c>
      <c r="AL23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84">
        <f>IF(AND(Source[[#This Row],[Credit_Noncredit]]="Noncredit",Source[[#This Row],[FTEF]]&gt;0),Source[[#This Row],[NC XLST FTES]]*525/(437.5*Source[[#This Row],[FTEF]]),0)</f>
        <v>0</v>
      </c>
      <c r="AN2384">
        <f>IF(Source[[#This Row],[Credit_Noncredit]]="Credit",Source[[#This Row],[Census Enrollment]],Source[[#This Row],[Noncredit Avg. Attendance]])</f>
        <v>25</v>
      </c>
    </row>
    <row r="2385" spans="1:40" x14ac:dyDescent="0.25">
      <c r="A2385" t="s">
        <v>4581</v>
      </c>
      <c r="B2385" t="s">
        <v>886</v>
      </c>
      <c r="C2385" t="s">
        <v>775</v>
      </c>
      <c r="D2385" t="s">
        <v>1685</v>
      </c>
      <c r="E2385" s="4">
        <v>38202</v>
      </c>
      <c r="F2385" s="4" t="s">
        <v>1686</v>
      </c>
      <c r="G2385" s="4" t="s">
        <v>4127</v>
      </c>
      <c r="H2385" t="str">
        <f>CONCATENATE(Source[[#This Row],[Subject]],TRIM(Source[[#This Row],[Course]]))</f>
        <v>CHEM212A</v>
      </c>
      <c r="I2385" t="str">
        <f>VLOOKUP(Source[[#This Row],[SubjCrse]],'Courses and Categories'!$E$2:$G$1816,3,FALSE)</f>
        <v>Credit General Education</v>
      </c>
      <c r="J2385">
        <v>103</v>
      </c>
      <c r="K2385" t="s">
        <v>4126</v>
      </c>
      <c r="L2385" t="s">
        <v>39</v>
      </c>
      <c r="M2385" t="s">
        <v>1063</v>
      </c>
      <c r="N2385" t="s">
        <v>59</v>
      </c>
      <c r="O2385">
        <v>810</v>
      </c>
      <c r="P2385">
        <v>1100</v>
      </c>
      <c r="Q2385" t="s">
        <v>1649</v>
      </c>
      <c r="R2385">
        <v>230</v>
      </c>
      <c r="S2385" t="s">
        <v>134</v>
      </c>
      <c r="T2385">
        <v>1</v>
      </c>
      <c r="U2385" s="1">
        <v>43479</v>
      </c>
      <c r="V2385" s="1">
        <v>43607</v>
      </c>
      <c r="W2385" t="s">
        <v>4094</v>
      </c>
      <c r="X2385" t="s">
        <v>1929</v>
      </c>
      <c r="Y2385">
        <v>25</v>
      </c>
      <c r="Z2385">
        <v>21</v>
      </c>
      <c r="AA2385">
        <v>24</v>
      </c>
      <c r="AB2385">
        <v>87.5</v>
      </c>
      <c r="AD2385">
        <f>IF(ISBLANK(Source[[#This Row],[CrosslistID]]),1,1/COUNTIFS(Source[CrosslistID],Source[[#This Row],[CrosslistID]],Source[TermDesc],Source[[#This Row],[TermDesc]]))</f>
        <v>1</v>
      </c>
      <c r="AG2385">
        <v>0</v>
      </c>
      <c r="AH2385">
        <v>87.5</v>
      </c>
      <c r="AI2385">
        <v>4.4000000000000004</v>
      </c>
      <c r="AJ2385">
        <v>5</v>
      </c>
      <c r="AK2385">
        <v>0.34</v>
      </c>
      <c r="AL23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85">
        <f>IF(AND(Source[[#This Row],[Credit_Noncredit]]="Noncredit",Source[[#This Row],[FTEF]]&gt;0),Source[[#This Row],[NC XLST FTES]]*525/(437.5*Source[[#This Row],[FTEF]]),0)</f>
        <v>0</v>
      </c>
      <c r="AN2385">
        <f>IF(Source[[#This Row],[Credit_Noncredit]]="Credit",Source[[#This Row],[Census Enrollment]],Source[[#This Row],[Noncredit Avg. Attendance]])</f>
        <v>25</v>
      </c>
    </row>
    <row r="2386" spans="1:40" x14ac:dyDescent="0.25">
      <c r="A2386" t="s">
        <v>4581</v>
      </c>
      <c r="B2386" t="s">
        <v>886</v>
      </c>
      <c r="C2386" t="s">
        <v>775</v>
      </c>
      <c r="D2386" t="s">
        <v>1685</v>
      </c>
      <c r="E2386" s="4">
        <v>37519</v>
      </c>
      <c r="F2386" s="4" t="s">
        <v>1686</v>
      </c>
      <c r="G2386" s="4" t="s">
        <v>4128</v>
      </c>
      <c r="H2386" t="str">
        <f>CONCATENATE(Source[[#This Row],[Subject]],TRIM(Source[[#This Row],[Course]]))</f>
        <v>CHEM212B</v>
      </c>
      <c r="I2386" t="str">
        <f>VLOOKUP(Source[[#This Row],[SubjCrse]],'Courses and Categories'!$E$2:$G$1816,3,FALSE)</f>
        <v>Credit General Education</v>
      </c>
      <c r="J2386">
        <v>101</v>
      </c>
      <c r="K2386" t="s">
        <v>4126</v>
      </c>
      <c r="L2386" t="s">
        <v>39</v>
      </c>
      <c r="M2386" t="s">
        <v>903</v>
      </c>
      <c r="N2386" t="s">
        <v>59</v>
      </c>
      <c r="O2386">
        <v>1230</v>
      </c>
      <c r="P2386">
        <v>1420</v>
      </c>
      <c r="Q2386" t="s">
        <v>1649</v>
      </c>
      <c r="R2386">
        <v>204</v>
      </c>
      <c r="S2386" t="s">
        <v>134</v>
      </c>
      <c r="T2386">
        <v>1</v>
      </c>
      <c r="U2386" s="1">
        <v>43479</v>
      </c>
      <c r="V2386" s="1">
        <v>43607</v>
      </c>
      <c r="W2386" t="s">
        <v>645</v>
      </c>
      <c r="X2386" t="s">
        <v>1929</v>
      </c>
      <c r="Y2386">
        <v>25</v>
      </c>
      <c r="Z2386">
        <v>22</v>
      </c>
      <c r="AA2386">
        <v>24</v>
      </c>
      <c r="AB2386">
        <v>91.666700000000006</v>
      </c>
      <c r="AD2386">
        <f>IF(ISBLANK(Source[[#This Row],[CrosslistID]]),1,1/COUNTIFS(Source[CrosslistID],Source[[#This Row],[CrosslistID]],Source[TermDesc],Source[[#This Row],[TermDesc]]))</f>
        <v>1</v>
      </c>
      <c r="AG2386">
        <v>0</v>
      </c>
      <c r="AH2386">
        <v>91.666700000000006</v>
      </c>
      <c r="AI2386">
        <v>3.0670000000000002</v>
      </c>
      <c r="AJ2386">
        <v>3.3336999999999999</v>
      </c>
      <c r="AK2386">
        <v>0.26669999999999999</v>
      </c>
      <c r="AL23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86">
        <f>IF(AND(Source[[#This Row],[Credit_Noncredit]]="Noncredit",Source[[#This Row],[FTEF]]&gt;0),Source[[#This Row],[NC XLST FTES]]*525/(437.5*Source[[#This Row],[FTEF]]),0)</f>
        <v>0</v>
      </c>
      <c r="AN2386">
        <f>IF(Source[[#This Row],[Credit_Noncredit]]="Credit",Source[[#This Row],[Census Enrollment]],Source[[#This Row],[Noncredit Avg. Attendance]])</f>
        <v>25</v>
      </c>
    </row>
    <row r="2387" spans="1:40" x14ac:dyDescent="0.25">
      <c r="A2387" t="s">
        <v>4581</v>
      </c>
      <c r="B2387" t="s">
        <v>886</v>
      </c>
      <c r="C2387" t="s">
        <v>775</v>
      </c>
      <c r="D2387" t="s">
        <v>1685</v>
      </c>
      <c r="E2387" s="4">
        <v>35126</v>
      </c>
      <c r="F2387" s="4" t="s">
        <v>1686</v>
      </c>
      <c r="G2387" s="4" t="s">
        <v>4128</v>
      </c>
      <c r="H2387" t="str">
        <f>CONCATENATE(Source[[#This Row],[Subject]],TRIM(Source[[#This Row],[Course]]))</f>
        <v>CHEM212B</v>
      </c>
      <c r="I2387" t="str">
        <f>VLOOKUP(Source[[#This Row],[SubjCrse]],'Courses and Categories'!$E$2:$G$1816,3,FALSE)</f>
        <v>Credit General Education</v>
      </c>
      <c r="J2387">
        <v>102</v>
      </c>
      <c r="K2387" t="s">
        <v>4126</v>
      </c>
      <c r="L2387" t="s">
        <v>39</v>
      </c>
      <c r="M2387" t="s">
        <v>1063</v>
      </c>
      <c r="N2387" t="s">
        <v>105</v>
      </c>
      <c r="O2387">
        <v>1110</v>
      </c>
      <c r="P2387">
        <v>1400</v>
      </c>
      <c r="Q2387" t="s">
        <v>1649</v>
      </c>
      <c r="R2387">
        <v>229</v>
      </c>
      <c r="S2387" t="s">
        <v>134</v>
      </c>
      <c r="T2387">
        <v>1</v>
      </c>
      <c r="U2387" s="1">
        <v>43479</v>
      </c>
      <c r="V2387" s="1">
        <v>43607</v>
      </c>
      <c r="W2387" t="s">
        <v>645</v>
      </c>
      <c r="X2387" t="s">
        <v>1929</v>
      </c>
      <c r="Y2387">
        <v>25</v>
      </c>
      <c r="Z2387">
        <v>22</v>
      </c>
      <c r="AA2387">
        <v>24</v>
      </c>
      <c r="AB2387">
        <v>91.666700000000006</v>
      </c>
      <c r="AD2387">
        <f>IF(ISBLANK(Source[[#This Row],[CrosslistID]]),1,1/COUNTIFS(Source[CrosslistID],Source[[#This Row],[CrosslistID]],Source[TermDesc],Source[[#This Row],[TermDesc]]))</f>
        <v>1</v>
      </c>
      <c r="AG2387">
        <v>0</v>
      </c>
      <c r="AH2387">
        <v>91.666700000000006</v>
      </c>
      <c r="AI2387">
        <v>4.5999999999999996</v>
      </c>
      <c r="AJ2387">
        <v>5</v>
      </c>
      <c r="AK2387">
        <v>0.34</v>
      </c>
      <c r="AL23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87">
        <f>IF(AND(Source[[#This Row],[Credit_Noncredit]]="Noncredit",Source[[#This Row],[FTEF]]&gt;0),Source[[#This Row],[NC XLST FTES]]*525/(437.5*Source[[#This Row],[FTEF]]),0)</f>
        <v>0</v>
      </c>
      <c r="AN2387">
        <f>IF(Source[[#This Row],[Credit_Noncredit]]="Credit",Source[[#This Row],[Census Enrollment]],Source[[#This Row],[Noncredit Avg. Attendance]])</f>
        <v>25</v>
      </c>
    </row>
    <row r="2388" spans="1:40" x14ac:dyDescent="0.25">
      <c r="A2388" t="s">
        <v>4581</v>
      </c>
      <c r="B2388" t="s">
        <v>886</v>
      </c>
      <c r="C2388" t="s">
        <v>775</v>
      </c>
      <c r="D2388" t="s">
        <v>1698</v>
      </c>
      <c r="E2388" s="4">
        <v>39096</v>
      </c>
      <c r="F2388" s="4" t="s">
        <v>1699</v>
      </c>
      <c r="G2388" s="4">
        <v>11</v>
      </c>
      <c r="H2388" t="str">
        <f>CONCATENATE(Source[[#This Row],[Subject]],TRIM(Source[[#This Row],[Course]]))</f>
        <v>CNIT11</v>
      </c>
      <c r="I2388" t="str">
        <f>VLOOKUP(Source[[#This Row],[SubjCrse]],'Courses and Categories'!$E$2:$G$1816,3,FALSE)</f>
        <v>Credit CTE</v>
      </c>
      <c r="J2388">
        <v>501</v>
      </c>
      <c r="K2388" t="s">
        <v>5586</v>
      </c>
      <c r="L2388" t="s">
        <v>87</v>
      </c>
      <c r="M2388" t="s">
        <v>903</v>
      </c>
      <c r="N2388" t="s">
        <v>5587</v>
      </c>
      <c r="O2388" t="s">
        <v>5588</v>
      </c>
      <c r="P2388" t="s">
        <v>5589</v>
      </c>
      <c r="Q2388" t="s">
        <v>5590</v>
      </c>
      <c r="R2388" t="s">
        <v>5591</v>
      </c>
      <c r="S2388" t="s">
        <v>134</v>
      </c>
      <c r="T2388" t="s">
        <v>44</v>
      </c>
      <c r="U2388" s="1">
        <v>43480</v>
      </c>
      <c r="V2388" s="1">
        <v>43606</v>
      </c>
      <c r="W2388" t="s">
        <v>5592</v>
      </c>
      <c r="X2388" t="s">
        <v>46</v>
      </c>
      <c r="Y2388">
        <v>24</v>
      </c>
      <c r="Z2388">
        <v>20</v>
      </c>
      <c r="AA2388">
        <v>35</v>
      </c>
      <c r="AB2388">
        <v>57.142899999999997</v>
      </c>
      <c r="AD2388">
        <f>IF(ISBLANK(Source[[#This Row],[CrosslistID]]),1,1/COUNTIFS(Source[CrosslistID],Source[[#This Row],[CrosslistID]],Source[TermDesc],Source[[#This Row],[TermDesc]]))</f>
        <v>1</v>
      </c>
      <c r="AG2388">
        <v>0</v>
      </c>
      <c r="AH2388">
        <v>57.142899999999997</v>
      </c>
      <c r="AI2388">
        <v>0.57899999999999996</v>
      </c>
      <c r="AJ2388">
        <v>0.60950000000000004</v>
      </c>
      <c r="AK2388">
        <v>6.6699999999999995E-2</v>
      </c>
      <c r="AL23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88">
        <f>IF(AND(Source[[#This Row],[Credit_Noncredit]]="Noncredit",Source[[#This Row],[FTEF]]&gt;0),Source[[#This Row],[NC XLST FTES]]*525/(437.5*Source[[#This Row],[FTEF]]),0)</f>
        <v>0</v>
      </c>
      <c r="AN2388">
        <f>IF(Source[[#This Row],[Credit_Noncredit]]="Credit",Source[[#This Row],[Census Enrollment]],Source[[#This Row],[Noncredit Avg. Attendance]])</f>
        <v>24</v>
      </c>
    </row>
    <row r="2389" spans="1:40" x14ac:dyDescent="0.25">
      <c r="A2389" t="s">
        <v>4581</v>
      </c>
      <c r="B2389" t="s">
        <v>886</v>
      </c>
      <c r="C2389" t="s">
        <v>775</v>
      </c>
      <c r="D2389" t="s">
        <v>1698</v>
      </c>
      <c r="E2389" s="4">
        <v>39269</v>
      </c>
      <c r="F2389" s="4" t="s">
        <v>1699</v>
      </c>
      <c r="G2389" s="4">
        <v>50</v>
      </c>
      <c r="H2389" t="str">
        <f>CONCATENATE(Source[[#This Row],[Subject]],TRIM(Source[[#This Row],[Course]]))</f>
        <v>CNIT50</v>
      </c>
      <c r="I2389" t="str">
        <f>VLOOKUP(Source[[#This Row],[SubjCrse]],'Courses and Categories'!$E$2:$G$1816,3,FALSE)</f>
        <v>Credit CTE</v>
      </c>
      <c r="J2389">
        <v>601</v>
      </c>
      <c r="K2389" t="s">
        <v>5593</v>
      </c>
      <c r="L2389" t="s">
        <v>50</v>
      </c>
      <c r="M2389" t="s">
        <v>903</v>
      </c>
      <c r="N2389" t="s">
        <v>51</v>
      </c>
      <c r="O2389">
        <v>1310</v>
      </c>
      <c r="P2389">
        <v>1600</v>
      </c>
      <c r="Q2389" t="s">
        <v>1649</v>
      </c>
      <c r="R2389">
        <v>37</v>
      </c>
      <c r="S2389" t="s">
        <v>134</v>
      </c>
      <c r="T2389" t="s">
        <v>44</v>
      </c>
      <c r="U2389" s="1">
        <v>43479</v>
      </c>
      <c r="V2389" s="1">
        <v>43582</v>
      </c>
      <c r="W2389" t="s">
        <v>4152</v>
      </c>
      <c r="X2389" t="s">
        <v>905</v>
      </c>
      <c r="Y2389">
        <v>44</v>
      </c>
      <c r="Z2389">
        <v>43</v>
      </c>
      <c r="AA2389">
        <v>35</v>
      </c>
      <c r="AB2389">
        <v>122.8571</v>
      </c>
      <c r="AD2389">
        <f>IF(ISBLANK(Source[[#This Row],[CrosslistID]]),1,1/COUNTIFS(Source[CrosslistID],Source[[#This Row],[CrosslistID]],Source[TermDesc],Source[[#This Row],[TermDesc]]))</f>
        <v>1</v>
      </c>
      <c r="AG2389">
        <v>0</v>
      </c>
      <c r="AH2389">
        <v>122.8571</v>
      </c>
      <c r="AI2389">
        <v>3.194</v>
      </c>
      <c r="AJ2389">
        <v>3.2683</v>
      </c>
      <c r="AK2389">
        <v>6.6699999999999995E-2</v>
      </c>
      <c r="AL23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89">
        <f>IF(AND(Source[[#This Row],[Credit_Noncredit]]="Noncredit",Source[[#This Row],[FTEF]]&gt;0),Source[[#This Row],[NC XLST FTES]]*525/(437.5*Source[[#This Row],[FTEF]]),0)</f>
        <v>0</v>
      </c>
      <c r="AN2389">
        <f>IF(Source[[#This Row],[Credit_Noncredit]]="Credit",Source[[#This Row],[Census Enrollment]],Source[[#This Row],[Noncredit Avg. Attendance]])</f>
        <v>44</v>
      </c>
    </row>
    <row r="2390" spans="1:40" x14ac:dyDescent="0.25">
      <c r="A2390" t="s">
        <v>4581</v>
      </c>
      <c r="B2390" t="s">
        <v>886</v>
      </c>
      <c r="C2390" t="s">
        <v>775</v>
      </c>
      <c r="D2390" t="s">
        <v>1698</v>
      </c>
      <c r="E2390" s="4">
        <v>36556</v>
      </c>
      <c r="F2390" s="4" t="s">
        <v>1699</v>
      </c>
      <c r="G2390" s="4">
        <v>100</v>
      </c>
      <c r="H2390" t="str">
        <f>CONCATENATE(Source[[#This Row],[Subject]],TRIM(Source[[#This Row],[Course]]))</f>
        <v>CNIT100</v>
      </c>
      <c r="I2390" t="str">
        <f>VLOOKUP(Source[[#This Row],[SubjCrse]],'Courses and Categories'!$E$2:$G$1816,3,FALSE)</f>
        <v>Credit CTE</v>
      </c>
      <c r="J2390">
        <v>1</v>
      </c>
      <c r="K2390" t="s">
        <v>1706</v>
      </c>
      <c r="L2390" t="s">
        <v>39</v>
      </c>
      <c r="M2390" t="s">
        <v>903</v>
      </c>
      <c r="N2390" t="s">
        <v>105</v>
      </c>
      <c r="O2390">
        <v>940</v>
      </c>
      <c r="P2390">
        <v>1055</v>
      </c>
      <c r="Q2390" t="s">
        <v>240</v>
      </c>
      <c r="R2390">
        <v>203</v>
      </c>
      <c r="S2390" t="s">
        <v>134</v>
      </c>
      <c r="T2390">
        <v>1</v>
      </c>
      <c r="U2390" s="1">
        <v>43479</v>
      </c>
      <c r="V2390" s="1">
        <v>43607</v>
      </c>
      <c r="W2390" t="s">
        <v>5594</v>
      </c>
      <c r="X2390" t="s">
        <v>1929</v>
      </c>
      <c r="Y2390">
        <v>22</v>
      </c>
      <c r="Z2390">
        <v>18</v>
      </c>
      <c r="AA2390">
        <v>35</v>
      </c>
      <c r="AB2390">
        <v>51.428600000000003</v>
      </c>
      <c r="AD2390">
        <f>IF(ISBLANK(Source[[#This Row],[CrosslistID]]),1,1/COUNTIFS(Source[CrosslistID],Source[[#This Row],[CrosslistID]],Source[TermDesc],Source[[#This Row],[TermDesc]]))</f>
        <v>1</v>
      </c>
      <c r="AG2390">
        <v>0</v>
      </c>
      <c r="AH2390">
        <v>51.428600000000003</v>
      </c>
      <c r="AI2390">
        <v>1.9</v>
      </c>
      <c r="AJ2390">
        <v>2.2000000000000002</v>
      </c>
      <c r="AK2390">
        <v>0.2</v>
      </c>
      <c r="AL23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90">
        <f>IF(AND(Source[[#This Row],[Credit_Noncredit]]="Noncredit",Source[[#This Row],[FTEF]]&gt;0),Source[[#This Row],[NC XLST FTES]]*525/(437.5*Source[[#This Row],[FTEF]]),0)</f>
        <v>0</v>
      </c>
      <c r="AN2390">
        <f>IF(Source[[#This Row],[Credit_Noncredit]]="Credit",Source[[#This Row],[Census Enrollment]],Source[[#This Row],[Noncredit Avg. Attendance]])</f>
        <v>22</v>
      </c>
    </row>
    <row r="2391" spans="1:40" x14ac:dyDescent="0.25">
      <c r="A2391" t="s">
        <v>4581</v>
      </c>
      <c r="B2391" t="s">
        <v>886</v>
      </c>
      <c r="C2391" t="s">
        <v>775</v>
      </c>
      <c r="D2391" t="s">
        <v>1698</v>
      </c>
      <c r="E2391" s="4">
        <v>36557</v>
      </c>
      <c r="F2391" s="4" t="s">
        <v>1699</v>
      </c>
      <c r="G2391" s="4">
        <v>100</v>
      </c>
      <c r="H2391" t="str">
        <f>CONCATENATE(Source[[#This Row],[Subject]],TRIM(Source[[#This Row],[Course]]))</f>
        <v>CNIT100</v>
      </c>
      <c r="I2391" t="str">
        <f>VLOOKUP(Source[[#This Row],[SubjCrse]],'Courses and Categories'!$E$2:$G$1816,3,FALSE)</f>
        <v>Credit CTE</v>
      </c>
      <c r="J2391">
        <v>2</v>
      </c>
      <c r="K2391" t="s">
        <v>1706</v>
      </c>
      <c r="L2391" t="s">
        <v>39</v>
      </c>
      <c r="M2391" t="s">
        <v>903</v>
      </c>
      <c r="N2391" t="s">
        <v>105</v>
      </c>
      <c r="O2391">
        <v>1110</v>
      </c>
      <c r="P2391">
        <v>1225</v>
      </c>
      <c r="Q2391" t="s">
        <v>240</v>
      </c>
      <c r="R2391">
        <v>203</v>
      </c>
      <c r="S2391" t="s">
        <v>134</v>
      </c>
      <c r="T2391">
        <v>1</v>
      </c>
      <c r="U2391" s="1">
        <v>43479</v>
      </c>
      <c r="V2391" s="1">
        <v>43607</v>
      </c>
      <c r="W2391" t="s">
        <v>5594</v>
      </c>
      <c r="X2391" t="s">
        <v>1929</v>
      </c>
      <c r="Y2391">
        <v>20</v>
      </c>
      <c r="Z2391">
        <v>17</v>
      </c>
      <c r="AA2391">
        <v>35</v>
      </c>
      <c r="AB2391">
        <v>48.571399999999997</v>
      </c>
      <c r="AD2391">
        <f>IF(ISBLANK(Source[[#This Row],[CrosslistID]]),1,1/COUNTIFS(Source[CrosslistID],Source[[#This Row],[CrosslistID]],Source[TermDesc],Source[[#This Row],[TermDesc]]))</f>
        <v>1</v>
      </c>
      <c r="AG2391">
        <v>0</v>
      </c>
      <c r="AH2391">
        <v>48.571399999999997</v>
      </c>
      <c r="AI2391">
        <v>2</v>
      </c>
      <c r="AJ2391">
        <v>2</v>
      </c>
      <c r="AK2391">
        <v>0.2</v>
      </c>
      <c r="AL23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91">
        <f>IF(AND(Source[[#This Row],[Credit_Noncredit]]="Noncredit",Source[[#This Row],[FTEF]]&gt;0),Source[[#This Row],[NC XLST FTES]]*525/(437.5*Source[[#This Row],[FTEF]]),0)</f>
        <v>0</v>
      </c>
      <c r="AN2391">
        <f>IF(Source[[#This Row],[Credit_Noncredit]]="Credit",Source[[#This Row],[Census Enrollment]],Source[[#This Row],[Noncredit Avg. Attendance]])</f>
        <v>20</v>
      </c>
    </row>
    <row r="2392" spans="1:40" x14ac:dyDescent="0.25">
      <c r="A2392" t="s">
        <v>4581</v>
      </c>
      <c r="B2392" t="s">
        <v>886</v>
      </c>
      <c r="C2392" t="s">
        <v>775</v>
      </c>
      <c r="D2392" t="s">
        <v>1698</v>
      </c>
      <c r="E2392" s="4">
        <v>36558</v>
      </c>
      <c r="F2392" s="4" t="s">
        <v>1699</v>
      </c>
      <c r="G2392" s="4">
        <v>100</v>
      </c>
      <c r="H2392" t="str">
        <f>CONCATENATE(Source[[#This Row],[Subject]],TRIM(Source[[#This Row],[Course]]))</f>
        <v>CNIT100</v>
      </c>
      <c r="I2392" t="str">
        <f>VLOOKUP(Source[[#This Row],[SubjCrse]],'Courses and Categories'!$E$2:$G$1816,3,FALSE)</f>
        <v>Credit CTE</v>
      </c>
      <c r="J2392">
        <v>4</v>
      </c>
      <c r="K2392" t="s">
        <v>1706</v>
      </c>
      <c r="L2392" t="s">
        <v>39</v>
      </c>
      <c r="M2392" t="s">
        <v>903</v>
      </c>
      <c r="N2392" t="s">
        <v>278</v>
      </c>
      <c r="O2392" t="s">
        <v>3534</v>
      </c>
      <c r="P2392" t="s">
        <v>5595</v>
      </c>
      <c r="Q2392" t="s">
        <v>2208</v>
      </c>
      <c r="R2392" t="s">
        <v>1300</v>
      </c>
      <c r="S2392" t="s">
        <v>134</v>
      </c>
      <c r="T2392">
        <v>1</v>
      </c>
      <c r="U2392" s="1">
        <v>43479</v>
      </c>
      <c r="V2392" s="1">
        <v>43607</v>
      </c>
      <c r="W2392" t="s">
        <v>5596</v>
      </c>
      <c r="X2392" t="s">
        <v>1929</v>
      </c>
      <c r="Y2392">
        <v>22</v>
      </c>
      <c r="Z2392">
        <v>17</v>
      </c>
      <c r="AA2392">
        <v>35</v>
      </c>
      <c r="AB2392">
        <v>48.571399999999997</v>
      </c>
      <c r="AD2392">
        <f>IF(ISBLANK(Source[[#This Row],[CrosslistID]]),1,1/COUNTIFS(Source[CrosslistID],Source[[#This Row],[CrosslistID]],Source[TermDesc],Source[[#This Row],[TermDesc]]))</f>
        <v>1</v>
      </c>
      <c r="AG2392">
        <v>0</v>
      </c>
      <c r="AH2392">
        <v>48.571399999999997</v>
      </c>
      <c r="AI2392">
        <v>2.1</v>
      </c>
      <c r="AJ2392">
        <v>2.2000000000000002</v>
      </c>
      <c r="AK2392">
        <v>0.2</v>
      </c>
      <c r="AL23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92">
        <f>IF(AND(Source[[#This Row],[Credit_Noncredit]]="Noncredit",Source[[#This Row],[FTEF]]&gt;0),Source[[#This Row],[NC XLST FTES]]*525/(437.5*Source[[#This Row],[FTEF]]),0)</f>
        <v>0</v>
      </c>
      <c r="AN2392">
        <f>IF(Source[[#This Row],[Credit_Noncredit]]="Credit",Source[[#This Row],[Census Enrollment]],Source[[#This Row],[Noncredit Avg. Attendance]])</f>
        <v>22</v>
      </c>
    </row>
    <row r="2393" spans="1:40" x14ac:dyDescent="0.25">
      <c r="A2393" t="s">
        <v>4581</v>
      </c>
      <c r="B2393" t="s">
        <v>886</v>
      </c>
      <c r="C2393" t="s">
        <v>775</v>
      </c>
      <c r="D2393" t="s">
        <v>1698</v>
      </c>
      <c r="E2393" s="4">
        <v>36559</v>
      </c>
      <c r="F2393" s="4" t="s">
        <v>1699</v>
      </c>
      <c r="G2393" s="4">
        <v>100</v>
      </c>
      <c r="H2393" t="str">
        <f>CONCATENATE(Source[[#This Row],[Subject]],TRIM(Source[[#This Row],[Course]]))</f>
        <v>CNIT100</v>
      </c>
      <c r="I2393" t="str">
        <f>VLOOKUP(Source[[#This Row],[SubjCrse]],'Courses and Categories'!$E$2:$G$1816,3,FALSE)</f>
        <v>Credit CTE</v>
      </c>
      <c r="J2393">
        <v>5</v>
      </c>
      <c r="K2393" t="s">
        <v>1706</v>
      </c>
      <c r="L2393" t="s">
        <v>39</v>
      </c>
      <c r="M2393" t="s">
        <v>903</v>
      </c>
      <c r="N2393" t="s">
        <v>278</v>
      </c>
      <c r="O2393" t="s">
        <v>5450</v>
      </c>
      <c r="P2393" t="s">
        <v>5597</v>
      </c>
      <c r="Q2393" t="s">
        <v>2208</v>
      </c>
      <c r="R2393" t="s">
        <v>1300</v>
      </c>
      <c r="S2393" t="s">
        <v>134</v>
      </c>
      <c r="T2393">
        <v>1</v>
      </c>
      <c r="U2393" s="1">
        <v>43479</v>
      </c>
      <c r="V2393" s="1">
        <v>43607</v>
      </c>
      <c r="W2393" t="s">
        <v>5598</v>
      </c>
      <c r="X2393" t="s">
        <v>1929</v>
      </c>
      <c r="Y2393">
        <v>28</v>
      </c>
      <c r="Z2393">
        <v>20</v>
      </c>
      <c r="AA2393">
        <v>35</v>
      </c>
      <c r="AB2393">
        <v>57.142899999999997</v>
      </c>
      <c r="AD2393">
        <f>IF(ISBLANK(Source[[#This Row],[CrosslistID]]),1,1/COUNTIFS(Source[CrosslistID],Source[[#This Row],[CrosslistID]],Source[TermDesc],Source[[#This Row],[TermDesc]]))</f>
        <v>1</v>
      </c>
      <c r="AG2393">
        <v>0</v>
      </c>
      <c r="AH2393">
        <v>57.142899999999997</v>
      </c>
      <c r="AI2393">
        <v>2.5</v>
      </c>
      <c r="AJ2393">
        <v>2.8</v>
      </c>
      <c r="AK2393">
        <v>0.20200000000000001</v>
      </c>
      <c r="AL23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93">
        <f>IF(AND(Source[[#This Row],[Credit_Noncredit]]="Noncredit",Source[[#This Row],[FTEF]]&gt;0),Source[[#This Row],[NC XLST FTES]]*525/(437.5*Source[[#This Row],[FTEF]]),0)</f>
        <v>0</v>
      </c>
      <c r="AN2393">
        <f>IF(Source[[#This Row],[Credit_Noncredit]]="Credit",Source[[#This Row],[Census Enrollment]],Source[[#This Row],[Noncredit Avg. Attendance]])</f>
        <v>28</v>
      </c>
    </row>
    <row r="2394" spans="1:40" x14ac:dyDescent="0.25">
      <c r="A2394" t="s">
        <v>4581</v>
      </c>
      <c r="B2394" t="s">
        <v>886</v>
      </c>
      <c r="C2394" t="s">
        <v>775</v>
      </c>
      <c r="D2394" t="s">
        <v>1698</v>
      </c>
      <c r="E2394" s="4">
        <v>36560</v>
      </c>
      <c r="F2394" s="4" t="s">
        <v>1699</v>
      </c>
      <c r="G2394" s="4">
        <v>100</v>
      </c>
      <c r="H2394" t="str">
        <f>CONCATENATE(Source[[#This Row],[Subject]],TRIM(Source[[#This Row],[Course]]))</f>
        <v>CNIT100</v>
      </c>
      <c r="I2394" t="str">
        <f>VLOOKUP(Source[[#This Row],[SubjCrse]],'Courses and Categories'!$E$2:$G$1816,3,FALSE)</f>
        <v>Credit CTE</v>
      </c>
      <c r="J2394">
        <v>6</v>
      </c>
      <c r="K2394" t="s">
        <v>1706</v>
      </c>
      <c r="L2394" t="s">
        <v>39</v>
      </c>
      <c r="M2394" t="s">
        <v>903</v>
      </c>
      <c r="N2394" t="s">
        <v>278</v>
      </c>
      <c r="O2394" t="s">
        <v>5599</v>
      </c>
      <c r="P2394" t="s">
        <v>279</v>
      </c>
      <c r="Q2394" t="s">
        <v>2208</v>
      </c>
      <c r="R2394" t="s">
        <v>1300</v>
      </c>
      <c r="S2394" t="s">
        <v>134</v>
      </c>
      <c r="T2394">
        <v>1</v>
      </c>
      <c r="U2394" s="1">
        <v>43479</v>
      </c>
      <c r="V2394" s="1">
        <v>43607</v>
      </c>
      <c r="W2394" t="s">
        <v>5600</v>
      </c>
      <c r="X2394" t="s">
        <v>1929</v>
      </c>
      <c r="Y2394">
        <v>24</v>
      </c>
      <c r="Z2394">
        <v>22</v>
      </c>
      <c r="AA2394">
        <v>35</v>
      </c>
      <c r="AB2394">
        <v>62.857100000000003</v>
      </c>
      <c r="AD2394">
        <f>IF(ISBLANK(Source[[#This Row],[CrosslistID]]),1,1/COUNTIFS(Source[CrosslistID],Source[[#This Row],[CrosslistID]],Source[TermDesc],Source[[#This Row],[TermDesc]]))</f>
        <v>1</v>
      </c>
      <c r="AG2394">
        <v>0</v>
      </c>
      <c r="AH2394">
        <v>62.857100000000003</v>
      </c>
      <c r="AI2394">
        <v>1.8</v>
      </c>
      <c r="AJ2394">
        <v>2.4</v>
      </c>
      <c r="AK2394">
        <v>0.20200000000000001</v>
      </c>
      <c r="AL23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94">
        <f>IF(AND(Source[[#This Row],[Credit_Noncredit]]="Noncredit",Source[[#This Row],[FTEF]]&gt;0),Source[[#This Row],[NC XLST FTES]]*525/(437.5*Source[[#This Row],[FTEF]]),0)</f>
        <v>0</v>
      </c>
      <c r="AN2394">
        <f>IF(Source[[#This Row],[Credit_Noncredit]]="Credit",Source[[#This Row],[Census Enrollment]],Source[[#This Row],[Noncredit Avg. Attendance]])</f>
        <v>24</v>
      </c>
    </row>
    <row r="2395" spans="1:40" x14ac:dyDescent="0.25">
      <c r="A2395" t="s">
        <v>4581</v>
      </c>
      <c r="B2395" t="s">
        <v>886</v>
      </c>
      <c r="C2395" t="s">
        <v>775</v>
      </c>
      <c r="D2395" t="s">
        <v>1698</v>
      </c>
      <c r="E2395" s="4">
        <v>36564</v>
      </c>
      <c r="F2395" s="4" t="s">
        <v>1699</v>
      </c>
      <c r="G2395" s="4">
        <v>100</v>
      </c>
      <c r="H2395" t="str">
        <f>CONCATENATE(Source[[#This Row],[Subject]],TRIM(Source[[#This Row],[Course]]))</f>
        <v>CNIT100</v>
      </c>
      <c r="I2395" t="str">
        <f>VLOOKUP(Source[[#This Row],[SubjCrse]],'Courses and Categories'!$E$2:$G$1816,3,FALSE)</f>
        <v>Credit CTE</v>
      </c>
      <c r="J2395">
        <v>831</v>
      </c>
      <c r="K2395" t="s">
        <v>1706</v>
      </c>
      <c r="L2395" t="s">
        <v>87</v>
      </c>
      <c r="M2395" t="s">
        <v>897</v>
      </c>
      <c r="N2395" t="s">
        <v>42</v>
      </c>
      <c r="O2395" t="s">
        <v>42</v>
      </c>
      <c r="P2395" t="s">
        <v>42</v>
      </c>
      <c r="Q2395" t="s">
        <v>42</v>
      </c>
      <c r="S2395" t="s">
        <v>134</v>
      </c>
      <c r="T2395">
        <v>1</v>
      </c>
      <c r="U2395" s="1">
        <v>43479</v>
      </c>
      <c r="V2395" s="1">
        <v>43607</v>
      </c>
      <c r="W2395" t="s">
        <v>4130</v>
      </c>
      <c r="X2395" t="s">
        <v>899</v>
      </c>
      <c r="Y2395">
        <v>37</v>
      </c>
      <c r="Z2395">
        <v>32</v>
      </c>
      <c r="AA2395">
        <v>35</v>
      </c>
      <c r="AB2395">
        <v>91.428600000000003</v>
      </c>
      <c r="AD2395">
        <f>IF(ISBLANK(Source[[#This Row],[CrosslistID]]),1,1/COUNTIFS(Source[CrosslistID],Source[[#This Row],[CrosslistID]],Source[TermDesc],Source[[#This Row],[TermDesc]]))</f>
        <v>1</v>
      </c>
      <c r="AG2395">
        <v>0</v>
      </c>
      <c r="AH2395">
        <v>91.428600000000003</v>
      </c>
      <c r="AI2395">
        <v>3.4</v>
      </c>
      <c r="AJ2395">
        <v>3.7</v>
      </c>
      <c r="AK2395">
        <v>0.2</v>
      </c>
      <c r="AL23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95">
        <f>IF(AND(Source[[#This Row],[Credit_Noncredit]]="Noncredit",Source[[#This Row],[FTEF]]&gt;0),Source[[#This Row],[NC XLST FTES]]*525/(437.5*Source[[#This Row],[FTEF]]),0)</f>
        <v>0</v>
      </c>
      <c r="AN2395">
        <f>IF(Source[[#This Row],[Credit_Noncredit]]="Credit",Source[[#This Row],[Census Enrollment]],Source[[#This Row],[Noncredit Avg. Attendance]])</f>
        <v>37</v>
      </c>
    </row>
    <row r="2396" spans="1:40" x14ac:dyDescent="0.25">
      <c r="A2396" t="s">
        <v>4581</v>
      </c>
      <c r="B2396" t="s">
        <v>886</v>
      </c>
      <c r="C2396" t="s">
        <v>775</v>
      </c>
      <c r="D2396" t="s">
        <v>1698</v>
      </c>
      <c r="E2396" s="4">
        <v>37921</v>
      </c>
      <c r="F2396" s="4" t="s">
        <v>1699</v>
      </c>
      <c r="G2396" s="4">
        <v>100</v>
      </c>
      <c r="H2396" t="str">
        <f>CONCATENATE(Source[[#This Row],[Subject]],TRIM(Source[[#This Row],[Course]]))</f>
        <v>CNIT100</v>
      </c>
      <c r="I2396" t="str">
        <f>VLOOKUP(Source[[#This Row],[SubjCrse]],'Courses and Categories'!$E$2:$G$1816,3,FALSE)</f>
        <v>Credit CTE</v>
      </c>
      <c r="J2396">
        <v>832</v>
      </c>
      <c r="K2396" t="s">
        <v>1706</v>
      </c>
      <c r="L2396" t="s">
        <v>87</v>
      </c>
      <c r="M2396" t="s">
        <v>897</v>
      </c>
      <c r="N2396" t="s">
        <v>42</v>
      </c>
      <c r="O2396" t="s">
        <v>42</v>
      </c>
      <c r="P2396" t="s">
        <v>42</v>
      </c>
      <c r="Q2396" t="s">
        <v>42</v>
      </c>
      <c r="S2396" t="s">
        <v>134</v>
      </c>
      <c r="T2396">
        <v>1</v>
      </c>
      <c r="U2396" s="1">
        <v>43479</v>
      </c>
      <c r="V2396" s="1">
        <v>43607</v>
      </c>
      <c r="W2396" t="s">
        <v>1673</v>
      </c>
      <c r="X2396" t="s">
        <v>899</v>
      </c>
      <c r="Y2396">
        <v>35</v>
      </c>
      <c r="Z2396">
        <v>32</v>
      </c>
      <c r="AA2396">
        <v>35</v>
      </c>
      <c r="AB2396">
        <v>91.428600000000003</v>
      </c>
      <c r="AD2396">
        <f>IF(ISBLANK(Source[[#This Row],[CrosslistID]]),1,1/COUNTIFS(Source[CrosslistID],Source[[#This Row],[CrosslistID]],Source[TermDesc],Source[[#This Row],[TermDesc]]))</f>
        <v>1</v>
      </c>
      <c r="AG2396">
        <v>0</v>
      </c>
      <c r="AH2396">
        <v>91.428600000000003</v>
      </c>
      <c r="AI2396">
        <v>3.4</v>
      </c>
      <c r="AJ2396">
        <v>3.5</v>
      </c>
      <c r="AK2396">
        <v>0.2</v>
      </c>
      <c r="AL23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96">
        <f>IF(AND(Source[[#This Row],[Credit_Noncredit]]="Noncredit",Source[[#This Row],[FTEF]]&gt;0),Source[[#This Row],[NC XLST FTES]]*525/(437.5*Source[[#This Row],[FTEF]]),0)</f>
        <v>0</v>
      </c>
      <c r="AN2396">
        <f>IF(Source[[#This Row],[Credit_Noncredit]]="Credit",Source[[#This Row],[Census Enrollment]],Source[[#This Row],[Noncredit Avg. Attendance]])</f>
        <v>35</v>
      </c>
    </row>
    <row r="2397" spans="1:40" x14ac:dyDescent="0.25">
      <c r="A2397" t="s">
        <v>4581</v>
      </c>
      <c r="B2397" t="s">
        <v>886</v>
      </c>
      <c r="C2397" t="s">
        <v>775</v>
      </c>
      <c r="D2397" t="s">
        <v>1698</v>
      </c>
      <c r="E2397" s="4">
        <v>36566</v>
      </c>
      <c r="F2397" s="4" t="s">
        <v>1699</v>
      </c>
      <c r="G2397" s="4">
        <v>101</v>
      </c>
      <c r="H2397" t="str">
        <f>CONCATENATE(Source[[#This Row],[Subject]],TRIM(Source[[#This Row],[Course]]))</f>
        <v>CNIT101</v>
      </c>
      <c r="I2397" t="str">
        <f>VLOOKUP(Source[[#This Row],[SubjCrse]],'Courses and Categories'!$E$2:$G$1816,3,FALSE)</f>
        <v>Credit CTE</v>
      </c>
      <c r="J2397">
        <v>831</v>
      </c>
      <c r="K2397" t="s">
        <v>4131</v>
      </c>
      <c r="L2397" t="s">
        <v>87</v>
      </c>
      <c r="M2397" t="s">
        <v>897</v>
      </c>
      <c r="N2397" t="s">
        <v>42</v>
      </c>
      <c r="O2397" t="s">
        <v>42</v>
      </c>
      <c r="P2397" t="s">
        <v>42</v>
      </c>
      <c r="Q2397" t="s">
        <v>42</v>
      </c>
      <c r="S2397" t="s">
        <v>134</v>
      </c>
      <c r="T2397">
        <v>1</v>
      </c>
      <c r="U2397" s="1">
        <v>43479</v>
      </c>
      <c r="V2397" s="1">
        <v>43607</v>
      </c>
      <c r="W2397" t="s">
        <v>4132</v>
      </c>
      <c r="X2397" t="s">
        <v>1450</v>
      </c>
      <c r="Y2397">
        <v>32</v>
      </c>
      <c r="Z2397">
        <v>31</v>
      </c>
      <c r="AA2397">
        <v>35</v>
      </c>
      <c r="AB2397">
        <v>88.571399999999997</v>
      </c>
      <c r="AD2397">
        <f>IF(ISBLANK(Source[[#This Row],[CrosslistID]]),1,1/COUNTIFS(Source[CrosslistID],Source[[#This Row],[CrosslistID]],Source[TermDesc],Source[[#This Row],[TermDesc]]))</f>
        <v>1</v>
      </c>
      <c r="AG2397">
        <v>0</v>
      </c>
      <c r="AH2397">
        <v>88.571399999999997</v>
      </c>
      <c r="AI2397">
        <v>3.2</v>
      </c>
      <c r="AJ2397">
        <v>3.2</v>
      </c>
      <c r="AK2397">
        <v>0.2</v>
      </c>
      <c r="AL23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97">
        <f>IF(AND(Source[[#This Row],[Credit_Noncredit]]="Noncredit",Source[[#This Row],[FTEF]]&gt;0),Source[[#This Row],[NC XLST FTES]]*525/(437.5*Source[[#This Row],[FTEF]]),0)</f>
        <v>0</v>
      </c>
      <c r="AN2397">
        <f>IF(Source[[#This Row],[Credit_Noncredit]]="Credit",Source[[#This Row],[Census Enrollment]],Source[[#This Row],[Noncredit Avg. Attendance]])</f>
        <v>32</v>
      </c>
    </row>
    <row r="2398" spans="1:40" x14ac:dyDescent="0.25">
      <c r="A2398" t="s">
        <v>4581</v>
      </c>
      <c r="B2398" t="s">
        <v>886</v>
      </c>
      <c r="C2398" t="s">
        <v>775</v>
      </c>
      <c r="D2398" t="s">
        <v>1698</v>
      </c>
      <c r="E2398" s="4">
        <v>37710</v>
      </c>
      <c r="F2398" s="4" t="s">
        <v>1699</v>
      </c>
      <c r="G2398" s="4">
        <v>102</v>
      </c>
      <c r="H2398" t="str">
        <f>CONCATENATE(Source[[#This Row],[Subject]],TRIM(Source[[#This Row],[Course]]))</f>
        <v>CNIT102</v>
      </c>
      <c r="I2398" t="str">
        <f>VLOOKUP(Source[[#This Row],[SubjCrse]],'Courses and Categories'!$E$2:$G$1816,3,FALSE)</f>
        <v>Credit CTE</v>
      </c>
      <c r="J2398">
        <v>831</v>
      </c>
      <c r="K2398" t="s">
        <v>4133</v>
      </c>
      <c r="L2398" t="s">
        <v>87</v>
      </c>
      <c r="M2398" t="s">
        <v>897</v>
      </c>
      <c r="N2398" t="s">
        <v>42</v>
      </c>
      <c r="O2398" t="s">
        <v>42</v>
      </c>
      <c r="P2398" t="s">
        <v>42</v>
      </c>
      <c r="Q2398" t="s">
        <v>42</v>
      </c>
      <c r="S2398" t="s">
        <v>134</v>
      </c>
      <c r="T2398">
        <v>1</v>
      </c>
      <c r="U2398" s="1">
        <v>43479</v>
      </c>
      <c r="V2398" s="1">
        <v>43607</v>
      </c>
      <c r="W2398" t="s">
        <v>551</v>
      </c>
      <c r="X2398" t="s">
        <v>899</v>
      </c>
      <c r="Y2398">
        <v>33</v>
      </c>
      <c r="Z2398">
        <v>31</v>
      </c>
      <c r="AA2398">
        <v>35</v>
      </c>
      <c r="AB2398">
        <v>88.571399999999997</v>
      </c>
      <c r="AD2398">
        <f>IF(ISBLANK(Source[[#This Row],[CrosslistID]]),1,1/COUNTIFS(Source[CrosslistID],Source[[#This Row],[CrosslistID]],Source[TermDesc],Source[[#This Row],[TermDesc]]))</f>
        <v>1</v>
      </c>
      <c r="AG2398">
        <v>0</v>
      </c>
      <c r="AH2398">
        <v>88.571399999999997</v>
      </c>
      <c r="AI2398">
        <v>3.3</v>
      </c>
      <c r="AJ2398">
        <v>3.3</v>
      </c>
      <c r="AK2398">
        <v>0.2</v>
      </c>
      <c r="AL23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98">
        <f>IF(AND(Source[[#This Row],[Credit_Noncredit]]="Noncredit",Source[[#This Row],[FTEF]]&gt;0),Source[[#This Row],[NC XLST FTES]]*525/(437.5*Source[[#This Row],[FTEF]]),0)</f>
        <v>0</v>
      </c>
      <c r="AN2398">
        <f>IF(Source[[#This Row],[Credit_Noncredit]]="Credit",Source[[#This Row],[Census Enrollment]],Source[[#This Row],[Noncredit Avg. Attendance]])</f>
        <v>33</v>
      </c>
    </row>
    <row r="2399" spans="1:40" x14ac:dyDescent="0.25">
      <c r="A2399" t="s">
        <v>4581</v>
      </c>
      <c r="B2399" t="s">
        <v>886</v>
      </c>
      <c r="C2399" t="s">
        <v>775</v>
      </c>
      <c r="D2399" t="s">
        <v>1698</v>
      </c>
      <c r="E2399" s="4">
        <v>33813</v>
      </c>
      <c r="F2399" s="4" t="s">
        <v>1699</v>
      </c>
      <c r="G2399" s="4">
        <v>103</v>
      </c>
      <c r="H2399" t="str">
        <f>CONCATENATE(Source[[#This Row],[Subject]],TRIM(Source[[#This Row],[Course]]))</f>
        <v>CNIT103</v>
      </c>
      <c r="I2399" t="str">
        <f>VLOOKUP(Source[[#This Row],[SubjCrse]],'Courses and Categories'!$E$2:$G$1816,3,FALSE)</f>
        <v>Credit CTE</v>
      </c>
      <c r="J2399">
        <v>1</v>
      </c>
      <c r="K2399" t="s">
        <v>4134</v>
      </c>
      <c r="L2399" t="s">
        <v>39</v>
      </c>
      <c r="M2399" t="s">
        <v>903</v>
      </c>
      <c r="N2399" t="s">
        <v>41</v>
      </c>
      <c r="O2399">
        <v>1310</v>
      </c>
      <c r="P2399">
        <v>1600</v>
      </c>
      <c r="Q2399" t="s">
        <v>240</v>
      </c>
      <c r="R2399">
        <v>218</v>
      </c>
      <c r="S2399" t="s">
        <v>134</v>
      </c>
      <c r="T2399">
        <v>1</v>
      </c>
      <c r="U2399" s="1">
        <v>43479</v>
      </c>
      <c r="V2399" s="1">
        <v>43607</v>
      </c>
      <c r="W2399" t="s">
        <v>1707</v>
      </c>
      <c r="X2399" t="s">
        <v>1929</v>
      </c>
      <c r="Y2399">
        <v>35</v>
      </c>
      <c r="Z2399">
        <v>31</v>
      </c>
      <c r="AA2399">
        <v>35</v>
      </c>
      <c r="AB2399">
        <v>88.571399999999997</v>
      </c>
      <c r="AD2399">
        <f>IF(ISBLANK(Source[[#This Row],[CrosslistID]]),1,1/COUNTIFS(Source[CrosslistID],Source[[#This Row],[CrosslistID]],Source[TermDesc],Source[[#This Row],[TermDesc]]))</f>
        <v>1</v>
      </c>
      <c r="AG2399">
        <v>0</v>
      </c>
      <c r="AH2399">
        <v>88.571399999999997</v>
      </c>
      <c r="AI2399">
        <v>3.3</v>
      </c>
      <c r="AJ2399">
        <v>3.5</v>
      </c>
      <c r="AK2399">
        <v>0.2</v>
      </c>
      <c r="AL23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399">
        <f>IF(AND(Source[[#This Row],[Credit_Noncredit]]="Noncredit",Source[[#This Row],[FTEF]]&gt;0),Source[[#This Row],[NC XLST FTES]]*525/(437.5*Source[[#This Row],[FTEF]]),0)</f>
        <v>0</v>
      </c>
      <c r="AN2399">
        <f>IF(Source[[#This Row],[Credit_Noncredit]]="Credit",Source[[#This Row],[Census Enrollment]],Source[[#This Row],[Noncredit Avg. Attendance]])</f>
        <v>35</v>
      </c>
    </row>
    <row r="2400" spans="1:40" x14ac:dyDescent="0.25">
      <c r="A2400" t="s">
        <v>4581</v>
      </c>
      <c r="B2400" t="s">
        <v>886</v>
      </c>
      <c r="C2400" t="s">
        <v>775</v>
      </c>
      <c r="D2400" t="s">
        <v>1698</v>
      </c>
      <c r="E2400" s="4">
        <v>33043</v>
      </c>
      <c r="F2400" s="4" t="s">
        <v>1699</v>
      </c>
      <c r="G2400" s="4">
        <v>103</v>
      </c>
      <c r="H2400" t="str">
        <f>CONCATENATE(Source[[#This Row],[Subject]],TRIM(Source[[#This Row],[Course]]))</f>
        <v>CNIT103</v>
      </c>
      <c r="I2400" t="str">
        <f>VLOOKUP(Source[[#This Row],[SubjCrse]],'Courses and Categories'!$E$2:$G$1816,3,FALSE)</f>
        <v>Credit CTE</v>
      </c>
      <c r="J2400">
        <v>501</v>
      </c>
      <c r="K2400" t="s">
        <v>4134</v>
      </c>
      <c r="L2400" t="s">
        <v>87</v>
      </c>
      <c r="M2400" t="s">
        <v>903</v>
      </c>
      <c r="N2400" t="s">
        <v>50</v>
      </c>
      <c r="O2400">
        <v>1810</v>
      </c>
      <c r="P2400">
        <v>2100</v>
      </c>
      <c r="Q2400" t="s">
        <v>240</v>
      </c>
      <c r="R2400">
        <v>218</v>
      </c>
      <c r="S2400" t="s">
        <v>134</v>
      </c>
      <c r="T2400">
        <v>1</v>
      </c>
      <c r="U2400" s="1">
        <v>43479</v>
      </c>
      <c r="V2400" s="1">
        <v>43607</v>
      </c>
      <c r="W2400" t="s">
        <v>4130</v>
      </c>
      <c r="X2400" t="s">
        <v>1929</v>
      </c>
      <c r="Y2400">
        <v>30</v>
      </c>
      <c r="Z2400">
        <v>25</v>
      </c>
      <c r="AA2400">
        <v>35</v>
      </c>
      <c r="AB2400">
        <v>71.428600000000003</v>
      </c>
      <c r="AD2400">
        <f>IF(ISBLANK(Source[[#This Row],[CrosslistID]]),1,1/COUNTIFS(Source[CrosslistID],Source[[#This Row],[CrosslistID]],Source[TermDesc],Source[[#This Row],[TermDesc]]))</f>
        <v>1</v>
      </c>
      <c r="AG2400">
        <v>0</v>
      </c>
      <c r="AH2400">
        <v>71.428600000000003</v>
      </c>
      <c r="AI2400">
        <v>2.9</v>
      </c>
      <c r="AJ2400">
        <v>3</v>
      </c>
      <c r="AK2400">
        <v>0.2</v>
      </c>
      <c r="AL24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00">
        <f>IF(AND(Source[[#This Row],[Credit_Noncredit]]="Noncredit",Source[[#This Row],[FTEF]]&gt;0),Source[[#This Row],[NC XLST FTES]]*525/(437.5*Source[[#This Row],[FTEF]]),0)</f>
        <v>0</v>
      </c>
      <c r="AN2400">
        <f>IF(Source[[#This Row],[Credit_Noncredit]]="Credit",Source[[#This Row],[Census Enrollment]],Source[[#This Row],[Noncredit Avg. Attendance]])</f>
        <v>30</v>
      </c>
    </row>
    <row r="2401" spans="1:40" x14ac:dyDescent="0.25">
      <c r="A2401" t="s">
        <v>4581</v>
      </c>
      <c r="B2401" t="s">
        <v>886</v>
      </c>
      <c r="C2401" t="s">
        <v>775</v>
      </c>
      <c r="D2401" t="s">
        <v>1698</v>
      </c>
      <c r="E2401" s="4">
        <v>38342</v>
      </c>
      <c r="F2401" s="4" t="s">
        <v>1699</v>
      </c>
      <c r="G2401" s="4">
        <v>103</v>
      </c>
      <c r="H2401" t="str">
        <f>CONCATENATE(Source[[#This Row],[Subject]],TRIM(Source[[#This Row],[Course]]))</f>
        <v>CNIT103</v>
      </c>
      <c r="I2401" t="str">
        <f>VLOOKUP(Source[[#This Row],[SubjCrse]],'Courses and Categories'!$E$2:$G$1816,3,FALSE)</f>
        <v>Credit CTE</v>
      </c>
      <c r="J2401">
        <v>831</v>
      </c>
      <c r="K2401" t="s">
        <v>4134</v>
      </c>
      <c r="L2401" t="s">
        <v>87</v>
      </c>
      <c r="M2401" t="s">
        <v>897</v>
      </c>
      <c r="N2401" t="s">
        <v>42</v>
      </c>
      <c r="O2401" t="s">
        <v>42</v>
      </c>
      <c r="P2401" t="s">
        <v>42</v>
      </c>
      <c r="Q2401" t="s">
        <v>42</v>
      </c>
      <c r="S2401" t="s">
        <v>134</v>
      </c>
      <c r="T2401">
        <v>1</v>
      </c>
      <c r="U2401" s="1">
        <v>43479</v>
      </c>
      <c r="V2401" s="1">
        <v>43607</v>
      </c>
      <c r="W2401" t="s">
        <v>4130</v>
      </c>
      <c r="X2401" t="s">
        <v>899</v>
      </c>
      <c r="Y2401">
        <v>38</v>
      </c>
      <c r="Z2401">
        <v>34</v>
      </c>
      <c r="AA2401">
        <v>35</v>
      </c>
      <c r="AB2401">
        <v>97.142899999999997</v>
      </c>
      <c r="AD2401">
        <f>IF(ISBLANK(Source[[#This Row],[CrosslistID]]),1,1/COUNTIFS(Source[CrosslistID],Source[[#This Row],[CrosslistID]],Source[TermDesc],Source[[#This Row],[TermDesc]]))</f>
        <v>1</v>
      </c>
      <c r="AG2401">
        <v>0</v>
      </c>
      <c r="AH2401">
        <v>97.142899999999997</v>
      </c>
      <c r="AI2401">
        <v>3.7</v>
      </c>
      <c r="AJ2401">
        <v>3.8</v>
      </c>
      <c r="AK2401">
        <v>0.2</v>
      </c>
      <c r="AL24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01">
        <f>IF(AND(Source[[#This Row],[Credit_Noncredit]]="Noncredit",Source[[#This Row],[FTEF]]&gt;0),Source[[#This Row],[NC XLST FTES]]*525/(437.5*Source[[#This Row],[FTEF]]),0)</f>
        <v>0</v>
      </c>
      <c r="AN2401">
        <f>IF(Source[[#This Row],[Credit_Noncredit]]="Credit",Source[[#This Row],[Census Enrollment]],Source[[#This Row],[Noncredit Avg. Attendance]])</f>
        <v>38</v>
      </c>
    </row>
    <row r="2402" spans="1:40" x14ac:dyDescent="0.25">
      <c r="A2402" t="s">
        <v>4581</v>
      </c>
      <c r="B2402" t="s">
        <v>886</v>
      </c>
      <c r="C2402" t="s">
        <v>775</v>
      </c>
      <c r="D2402" t="s">
        <v>1698</v>
      </c>
      <c r="E2402" s="4">
        <v>34069</v>
      </c>
      <c r="F2402" s="4" t="s">
        <v>1699</v>
      </c>
      <c r="G2402" s="4">
        <v>103</v>
      </c>
      <c r="H2402" t="str">
        <f>CONCATENATE(Source[[#This Row],[Subject]],TRIM(Source[[#This Row],[Course]]))</f>
        <v>CNIT103</v>
      </c>
      <c r="I2402" t="str">
        <f>VLOOKUP(Source[[#This Row],[SubjCrse]],'Courses and Categories'!$E$2:$G$1816,3,FALSE)</f>
        <v>Credit CTE</v>
      </c>
      <c r="J2402">
        <v>832</v>
      </c>
      <c r="K2402" t="s">
        <v>4134</v>
      </c>
      <c r="L2402" t="s">
        <v>87</v>
      </c>
      <c r="M2402" t="s">
        <v>897</v>
      </c>
      <c r="N2402" t="s">
        <v>42</v>
      </c>
      <c r="O2402" t="s">
        <v>42</v>
      </c>
      <c r="P2402" t="s">
        <v>42</v>
      </c>
      <c r="Q2402" t="s">
        <v>42</v>
      </c>
      <c r="S2402" t="s">
        <v>134</v>
      </c>
      <c r="T2402">
        <v>1</v>
      </c>
      <c r="U2402" s="1">
        <v>43479</v>
      </c>
      <c r="V2402" s="1">
        <v>43607</v>
      </c>
      <c r="W2402" t="s">
        <v>1707</v>
      </c>
      <c r="X2402" t="s">
        <v>899</v>
      </c>
      <c r="Y2402">
        <v>31</v>
      </c>
      <c r="Z2402">
        <v>28</v>
      </c>
      <c r="AA2402">
        <v>35</v>
      </c>
      <c r="AB2402">
        <v>80</v>
      </c>
      <c r="AD2402">
        <f>IF(ISBLANK(Source[[#This Row],[CrosslistID]]),1,1/COUNTIFS(Source[CrosslistID],Source[[#This Row],[CrosslistID]],Source[TermDesc],Source[[#This Row],[TermDesc]]))</f>
        <v>1</v>
      </c>
      <c r="AG2402">
        <v>0</v>
      </c>
      <c r="AH2402">
        <v>80</v>
      </c>
      <c r="AI2402">
        <v>3.1</v>
      </c>
      <c r="AJ2402">
        <v>3.1</v>
      </c>
      <c r="AK2402">
        <v>0.2</v>
      </c>
      <c r="AL24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02">
        <f>IF(AND(Source[[#This Row],[Credit_Noncredit]]="Noncredit",Source[[#This Row],[FTEF]]&gt;0),Source[[#This Row],[NC XLST FTES]]*525/(437.5*Source[[#This Row],[FTEF]]),0)</f>
        <v>0</v>
      </c>
      <c r="AN2402">
        <f>IF(Source[[#This Row],[Credit_Noncredit]]="Credit",Source[[#This Row],[Census Enrollment]],Source[[#This Row],[Noncredit Avg. Attendance]])</f>
        <v>31</v>
      </c>
    </row>
    <row r="2403" spans="1:40" x14ac:dyDescent="0.25">
      <c r="A2403" t="s">
        <v>4581</v>
      </c>
      <c r="B2403" t="s">
        <v>886</v>
      </c>
      <c r="C2403" t="s">
        <v>775</v>
      </c>
      <c r="D2403" t="s">
        <v>1698</v>
      </c>
      <c r="E2403" s="4">
        <v>36678</v>
      </c>
      <c r="F2403" s="4" t="s">
        <v>1699</v>
      </c>
      <c r="G2403" s="4" t="s">
        <v>4135</v>
      </c>
      <c r="H2403" t="str">
        <f>CONCATENATE(Source[[#This Row],[Subject]],TRIM(Source[[#This Row],[Course]]))</f>
        <v>CNIT103L</v>
      </c>
      <c r="I2403" t="str">
        <f>VLOOKUP(Source[[#This Row],[SubjCrse]],'Courses and Categories'!$E$2:$G$1816,3,FALSE)</f>
        <v>Credit CTE</v>
      </c>
      <c r="J2403">
        <v>502</v>
      </c>
      <c r="K2403" t="s">
        <v>4136</v>
      </c>
      <c r="L2403" t="s">
        <v>39</v>
      </c>
      <c r="M2403" t="s">
        <v>1063</v>
      </c>
      <c r="N2403" t="s">
        <v>185</v>
      </c>
      <c r="O2403">
        <v>1310</v>
      </c>
      <c r="P2403">
        <v>1600</v>
      </c>
      <c r="Q2403" t="s">
        <v>52</v>
      </c>
      <c r="R2403">
        <v>228</v>
      </c>
      <c r="S2403" t="s">
        <v>53</v>
      </c>
      <c r="T2403">
        <v>1</v>
      </c>
      <c r="U2403" s="1">
        <v>43479</v>
      </c>
      <c r="V2403" s="1">
        <v>43607</v>
      </c>
      <c r="W2403" t="s">
        <v>1707</v>
      </c>
      <c r="X2403" t="s">
        <v>1929</v>
      </c>
      <c r="Y2403">
        <v>18</v>
      </c>
      <c r="Z2403">
        <v>16</v>
      </c>
      <c r="AA2403">
        <v>20</v>
      </c>
      <c r="AB2403">
        <v>80</v>
      </c>
      <c r="AD2403">
        <f>IF(ISBLANK(Source[[#This Row],[CrosslistID]]),1,1/COUNTIFS(Source[CrosslistID],Source[[#This Row],[CrosslistID]],Source[TermDesc],Source[[#This Row],[TermDesc]]))</f>
        <v>1</v>
      </c>
      <c r="AG2403">
        <v>0</v>
      </c>
      <c r="AH2403">
        <v>80</v>
      </c>
      <c r="AI2403">
        <v>1.8</v>
      </c>
      <c r="AJ2403">
        <v>1.8</v>
      </c>
      <c r="AK2403">
        <v>0.17</v>
      </c>
      <c r="AL24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03">
        <f>IF(AND(Source[[#This Row],[Credit_Noncredit]]="Noncredit",Source[[#This Row],[FTEF]]&gt;0),Source[[#This Row],[NC XLST FTES]]*525/(437.5*Source[[#This Row],[FTEF]]),0)</f>
        <v>0</v>
      </c>
      <c r="AN2403">
        <f>IF(Source[[#This Row],[Credit_Noncredit]]="Credit",Source[[#This Row],[Census Enrollment]],Source[[#This Row],[Noncredit Avg. Attendance]])</f>
        <v>18</v>
      </c>
    </row>
    <row r="2404" spans="1:40" x14ac:dyDescent="0.25">
      <c r="A2404" t="s">
        <v>4581</v>
      </c>
      <c r="B2404" t="s">
        <v>886</v>
      </c>
      <c r="C2404" t="s">
        <v>775</v>
      </c>
      <c r="D2404" t="s">
        <v>1698</v>
      </c>
      <c r="E2404" s="4">
        <v>36568</v>
      </c>
      <c r="F2404" s="4" t="s">
        <v>1699</v>
      </c>
      <c r="G2404" s="4">
        <v>104</v>
      </c>
      <c r="H2404" t="str">
        <f>CONCATENATE(Source[[#This Row],[Subject]],TRIM(Source[[#This Row],[Course]]))</f>
        <v>CNIT104</v>
      </c>
      <c r="I2404" t="str">
        <f>VLOOKUP(Source[[#This Row],[SubjCrse]],'Courses and Categories'!$E$2:$G$1816,3,FALSE)</f>
        <v>Credit CTE</v>
      </c>
      <c r="J2404">
        <v>501</v>
      </c>
      <c r="K2404" t="s">
        <v>4137</v>
      </c>
      <c r="L2404" t="s">
        <v>39</v>
      </c>
      <c r="M2404" t="s">
        <v>903</v>
      </c>
      <c r="N2404" t="s">
        <v>180</v>
      </c>
      <c r="O2404">
        <v>1330</v>
      </c>
      <c r="P2404">
        <v>1620</v>
      </c>
      <c r="Q2404" t="s">
        <v>1649</v>
      </c>
      <c r="R2404">
        <v>37</v>
      </c>
      <c r="S2404" t="s">
        <v>134</v>
      </c>
      <c r="T2404">
        <v>1</v>
      </c>
      <c r="U2404" s="1">
        <v>43479</v>
      </c>
      <c r="V2404" s="1">
        <v>43607</v>
      </c>
      <c r="W2404" t="s">
        <v>1707</v>
      </c>
      <c r="X2404" t="s">
        <v>1929</v>
      </c>
      <c r="Y2404">
        <v>21</v>
      </c>
      <c r="Z2404">
        <v>18</v>
      </c>
      <c r="AA2404">
        <v>35</v>
      </c>
      <c r="AB2404">
        <v>51.428600000000003</v>
      </c>
      <c r="AD2404">
        <f>IF(ISBLANK(Source[[#This Row],[CrosslistID]]),1,1/COUNTIFS(Source[CrosslistID],Source[[#This Row],[CrosslistID]],Source[TermDesc],Source[[#This Row],[TermDesc]]))</f>
        <v>1</v>
      </c>
      <c r="AG2404">
        <v>0</v>
      </c>
      <c r="AH2404">
        <v>51.428600000000003</v>
      </c>
      <c r="AI2404">
        <v>1.9</v>
      </c>
      <c r="AJ2404">
        <v>2.1</v>
      </c>
      <c r="AK2404">
        <v>0.2</v>
      </c>
      <c r="AL24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04">
        <f>IF(AND(Source[[#This Row],[Credit_Noncredit]]="Noncredit",Source[[#This Row],[FTEF]]&gt;0),Source[[#This Row],[NC XLST FTES]]*525/(437.5*Source[[#This Row],[FTEF]]),0)</f>
        <v>0</v>
      </c>
      <c r="AN2404">
        <f>IF(Source[[#This Row],[Credit_Noncredit]]="Credit",Source[[#This Row],[Census Enrollment]],Source[[#This Row],[Noncredit Avg. Attendance]])</f>
        <v>21</v>
      </c>
    </row>
    <row r="2405" spans="1:40" x14ac:dyDescent="0.25">
      <c r="A2405" t="s">
        <v>4581</v>
      </c>
      <c r="B2405" t="s">
        <v>886</v>
      </c>
      <c r="C2405" t="s">
        <v>775</v>
      </c>
      <c r="D2405" t="s">
        <v>1698</v>
      </c>
      <c r="E2405" s="4">
        <v>36569</v>
      </c>
      <c r="F2405" s="4" t="s">
        <v>1699</v>
      </c>
      <c r="G2405" s="4">
        <v>104</v>
      </c>
      <c r="H2405" t="str">
        <f>CONCATENATE(Source[[#This Row],[Subject]],TRIM(Source[[#This Row],[Course]]))</f>
        <v>CNIT104</v>
      </c>
      <c r="I2405" t="str">
        <f>VLOOKUP(Source[[#This Row],[SubjCrse]],'Courses and Categories'!$E$2:$G$1816,3,FALSE)</f>
        <v>Credit CTE</v>
      </c>
      <c r="J2405">
        <v>831</v>
      </c>
      <c r="K2405" t="s">
        <v>4137</v>
      </c>
      <c r="L2405" t="s">
        <v>87</v>
      </c>
      <c r="M2405" t="s">
        <v>897</v>
      </c>
      <c r="N2405" t="s">
        <v>42</v>
      </c>
      <c r="O2405" t="s">
        <v>42</v>
      </c>
      <c r="P2405" t="s">
        <v>42</v>
      </c>
      <c r="Q2405" t="s">
        <v>42</v>
      </c>
      <c r="S2405" t="s">
        <v>53</v>
      </c>
      <c r="T2405">
        <v>1</v>
      </c>
      <c r="U2405" s="1">
        <v>43479</v>
      </c>
      <c r="V2405" s="1">
        <v>43607</v>
      </c>
      <c r="W2405" t="s">
        <v>4138</v>
      </c>
      <c r="X2405" t="s">
        <v>1096</v>
      </c>
      <c r="Y2405">
        <v>33</v>
      </c>
      <c r="Z2405">
        <v>27</v>
      </c>
      <c r="AA2405">
        <v>35</v>
      </c>
      <c r="AB2405">
        <v>77.142899999999997</v>
      </c>
      <c r="AD2405">
        <f>IF(ISBLANK(Source[[#This Row],[CrosslistID]]),1,1/COUNTIFS(Source[CrosslistID],Source[[#This Row],[CrosslistID]],Source[TermDesc],Source[[#This Row],[TermDesc]]))</f>
        <v>1</v>
      </c>
      <c r="AG2405">
        <v>0</v>
      </c>
      <c r="AH2405">
        <v>77.142899999999997</v>
      </c>
      <c r="AI2405">
        <v>3.3</v>
      </c>
      <c r="AJ2405">
        <v>3.3</v>
      </c>
      <c r="AK2405">
        <v>0.2</v>
      </c>
      <c r="AL24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05">
        <f>IF(AND(Source[[#This Row],[Credit_Noncredit]]="Noncredit",Source[[#This Row],[FTEF]]&gt;0),Source[[#This Row],[NC XLST FTES]]*525/(437.5*Source[[#This Row],[FTEF]]),0)</f>
        <v>0</v>
      </c>
      <c r="AN2405">
        <f>IF(Source[[#This Row],[Credit_Noncredit]]="Credit",Source[[#This Row],[Census Enrollment]],Source[[#This Row],[Noncredit Avg. Attendance]])</f>
        <v>33</v>
      </c>
    </row>
    <row r="2406" spans="1:40" x14ac:dyDescent="0.25">
      <c r="A2406" t="s">
        <v>4581</v>
      </c>
      <c r="B2406" t="s">
        <v>886</v>
      </c>
      <c r="C2406" t="s">
        <v>775</v>
      </c>
      <c r="D2406" t="s">
        <v>1698</v>
      </c>
      <c r="E2406" s="4">
        <v>39098</v>
      </c>
      <c r="F2406" s="4" t="s">
        <v>1699</v>
      </c>
      <c r="G2406" s="4">
        <v>105</v>
      </c>
      <c r="H2406" t="str">
        <f>CONCATENATE(Source[[#This Row],[Subject]],TRIM(Source[[#This Row],[Course]]))</f>
        <v>CNIT105</v>
      </c>
      <c r="I2406" t="str">
        <f>VLOOKUP(Source[[#This Row],[SubjCrse]],'Courses and Categories'!$E$2:$G$1816,3,FALSE)</f>
        <v>Credit CTE</v>
      </c>
      <c r="J2406">
        <v>831</v>
      </c>
      <c r="K2406" t="s">
        <v>4139</v>
      </c>
      <c r="L2406" t="s">
        <v>87</v>
      </c>
      <c r="M2406" t="s">
        <v>897</v>
      </c>
      <c r="N2406" t="s">
        <v>180</v>
      </c>
      <c r="O2406">
        <v>910</v>
      </c>
      <c r="P2406">
        <v>1200</v>
      </c>
      <c r="Q2406" t="s">
        <v>1649</v>
      </c>
      <c r="R2406">
        <v>37</v>
      </c>
      <c r="S2406" t="s">
        <v>134</v>
      </c>
      <c r="T2406">
        <v>1</v>
      </c>
      <c r="U2406" s="1">
        <v>43479</v>
      </c>
      <c r="V2406" s="1">
        <v>43607</v>
      </c>
      <c r="W2406" t="s">
        <v>1707</v>
      </c>
      <c r="X2406" t="s">
        <v>1450</v>
      </c>
      <c r="Y2406">
        <v>10</v>
      </c>
      <c r="Z2406">
        <v>8</v>
      </c>
      <c r="AA2406">
        <v>35</v>
      </c>
      <c r="AB2406">
        <v>22.857099999999999</v>
      </c>
      <c r="AD2406">
        <f>IF(ISBLANK(Source[[#This Row],[CrosslistID]]),1,1/COUNTIFS(Source[CrosslistID],Source[[#This Row],[CrosslistID]],Source[TermDesc],Source[[#This Row],[TermDesc]]))</f>
        <v>1</v>
      </c>
      <c r="AG2406">
        <v>0</v>
      </c>
      <c r="AH2406">
        <v>22.857099999999999</v>
      </c>
      <c r="AI2406">
        <v>0.9</v>
      </c>
      <c r="AJ2406">
        <v>1</v>
      </c>
      <c r="AK2406">
        <v>0.2</v>
      </c>
      <c r="AL24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06">
        <f>IF(AND(Source[[#This Row],[Credit_Noncredit]]="Noncredit",Source[[#This Row],[FTEF]]&gt;0),Source[[#This Row],[NC XLST FTES]]*525/(437.5*Source[[#This Row],[FTEF]]),0)</f>
        <v>0</v>
      </c>
      <c r="AN2406">
        <f>IF(Source[[#This Row],[Credit_Noncredit]]="Credit",Source[[#This Row],[Census Enrollment]],Source[[#This Row],[Noncredit Avg. Attendance]])</f>
        <v>10</v>
      </c>
    </row>
    <row r="2407" spans="1:40" x14ac:dyDescent="0.25">
      <c r="A2407" t="s">
        <v>4581</v>
      </c>
      <c r="B2407" t="s">
        <v>886</v>
      </c>
      <c r="C2407" t="s">
        <v>775</v>
      </c>
      <c r="D2407" t="s">
        <v>1698</v>
      </c>
      <c r="E2407" s="4">
        <v>38343</v>
      </c>
      <c r="F2407" s="4" t="s">
        <v>1699</v>
      </c>
      <c r="G2407" s="4">
        <v>105</v>
      </c>
      <c r="H2407" t="str">
        <f>CONCATENATE(Source[[#This Row],[Subject]],TRIM(Source[[#This Row],[Course]]))</f>
        <v>CNIT105</v>
      </c>
      <c r="I2407" t="str">
        <f>VLOOKUP(Source[[#This Row],[SubjCrse]],'Courses and Categories'!$E$2:$G$1816,3,FALSE)</f>
        <v>Credit CTE</v>
      </c>
      <c r="J2407">
        <v>832</v>
      </c>
      <c r="K2407" t="s">
        <v>4139</v>
      </c>
      <c r="L2407" t="s">
        <v>87</v>
      </c>
      <c r="M2407" t="s">
        <v>897</v>
      </c>
      <c r="N2407" t="s">
        <v>42</v>
      </c>
      <c r="O2407" t="s">
        <v>42</v>
      </c>
      <c r="P2407" t="s">
        <v>42</v>
      </c>
      <c r="Q2407" t="s">
        <v>42</v>
      </c>
      <c r="S2407" t="s">
        <v>134</v>
      </c>
      <c r="T2407">
        <v>1</v>
      </c>
      <c r="U2407" s="1">
        <v>43479</v>
      </c>
      <c r="V2407" s="1">
        <v>43607</v>
      </c>
      <c r="W2407" t="s">
        <v>1707</v>
      </c>
      <c r="X2407" t="s">
        <v>899</v>
      </c>
      <c r="Y2407">
        <v>25</v>
      </c>
      <c r="Z2407">
        <v>20</v>
      </c>
      <c r="AA2407">
        <v>35</v>
      </c>
      <c r="AB2407">
        <v>57.142899999999997</v>
      </c>
      <c r="AD2407">
        <f>IF(ISBLANK(Source[[#This Row],[CrosslistID]]),1,1/COUNTIFS(Source[CrosslistID],Source[[#This Row],[CrosslistID]],Source[TermDesc],Source[[#This Row],[TermDesc]]))</f>
        <v>1</v>
      </c>
      <c r="AG2407">
        <v>0</v>
      </c>
      <c r="AH2407">
        <v>57.142899999999997</v>
      </c>
      <c r="AI2407">
        <v>2.5</v>
      </c>
      <c r="AJ2407">
        <v>2.5</v>
      </c>
      <c r="AK2407">
        <v>0.2</v>
      </c>
      <c r="AL24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07">
        <f>IF(AND(Source[[#This Row],[Credit_Noncredit]]="Noncredit",Source[[#This Row],[FTEF]]&gt;0),Source[[#This Row],[NC XLST FTES]]*525/(437.5*Source[[#This Row],[FTEF]]),0)</f>
        <v>0</v>
      </c>
      <c r="AN2407">
        <f>IF(Source[[#This Row],[Credit_Noncredit]]="Credit",Source[[#This Row],[Census Enrollment]],Source[[#This Row],[Noncredit Avg. Attendance]])</f>
        <v>25</v>
      </c>
    </row>
    <row r="2408" spans="1:40" x14ac:dyDescent="0.25">
      <c r="A2408" t="s">
        <v>4581</v>
      </c>
      <c r="B2408" t="s">
        <v>886</v>
      </c>
      <c r="C2408" t="s">
        <v>775</v>
      </c>
      <c r="D2408" t="s">
        <v>1698</v>
      </c>
      <c r="E2408" s="4">
        <v>37363</v>
      </c>
      <c r="F2408" s="4" t="s">
        <v>1699</v>
      </c>
      <c r="G2408" s="4" t="s">
        <v>5601</v>
      </c>
      <c r="H2408" t="str">
        <f>CONCATENATE(Source[[#This Row],[Subject]],TRIM(Source[[#This Row],[Course]]))</f>
        <v>CNIT105L</v>
      </c>
      <c r="I2408" t="str">
        <f>VLOOKUP(Source[[#This Row],[SubjCrse]],'Courses and Categories'!$E$2:$G$1816,3,FALSE)</f>
        <v>Credit CTE</v>
      </c>
      <c r="J2408">
        <v>501</v>
      </c>
      <c r="K2408" t="s">
        <v>5602</v>
      </c>
      <c r="L2408" t="s">
        <v>87</v>
      </c>
      <c r="M2408" t="s">
        <v>1063</v>
      </c>
      <c r="N2408" t="s">
        <v>41</v>
      </c>
      <c r="O2408">
        <v>1810</v>
      </c>
      <c r="P2408">
        <v>2100</v>
      </c>
      <c r="Q2408" t="s">
        <v>1649</v>
      </c>
      <c r="R2408">
        <v>37</v>
      </c>
      <c r="S2408" t="s">
        <v>134</v>
      </c>
      <c r="T2408">
        <v>1</v>
      </c>
      <c r="U2408" s="1">
        <v>43479</v>
      </c>
      <c r="V2408" s="1">
        <v>43607</v>
      </c>
      <c r="W2408" t="s">
        <v>263</v>
      </c>
      <c r="X2408" t="s">
        <v>1929</v>
      </c>
      <c r="Y2408">
        <v>12</v>
      </c>
      <c r="Z2408">
        <v>11</v>
      </c>
      <c r="AA2408">
        <v>20</v>
      </c>
      <c r="AB2408">
        <v>55</v>
      </c>
      <c r="AD2408">
        <f>IF(ISBLANK(Source[[#This Row],[CrosslistID]]),1,1/COUNTIFS(Source[CrosslistID],Source[[#This Row],[CrosslistID]],Source[TermDesc],Source[[#This Row],[TermDesc]]))</f>
        <v>1</v>
      </c>
      <c r="AG2408">
        <v>0</v>
      </c>
      <c r="AH2408">
        <v>55</v>
      </c>
      <c r="AI2408">
        <v>1.2</v>
      </c>
      <c r="AJ2408">
        <v>1.2</v>
      </c>
      <c r="AK2408">
        <v>0.17</v>
      </c>
      <c r="AL24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08">
        <f>IF(AND(Source[[#This Row],[Credit_Noncredit]]="Noncredit",Source[[#This Row],[FTEF]]&gt;0),Source[[#This Row],[NC XLST FTES]]*525/(437.5*Source[[#This Row],[FTEF]]),0)</f>
        <v>0</v>
      </c>
      <c r="AN2408">
        <f>IF(Source[[#This Row],[Credit_Noncredit]]="Credit",Source[[#This Row],[Census Enrollment]],Source[[#This Row],[Noncredit Avg. Attendance]])</f>
        <v>12</v>
      </c>
    </row>
    <row r="2409" spans="1:40" x14ac:dyDescent="0.25">
      <c r="A2409" t="s">
        <v>4581</v>
      </c>
      <c r="B2409" t="s">
        <v>886</v>
      </c>
      <c r="C2409" t="s">
        <v>775</v>
      </c>
      <c r="D2409" t="s">
        <v>1698</v>
      </c>
      <c r="E2409" s="4">
        <v>38476</v>
      </c>
      <c r="F2409" s="4" t="s">
        <v>1699</v>
      </c>
      <c r="G2409" s="4">
        <v>106</v>
      </c>
      <c r="H2409" t="str">
        <f>CONCATENATE(Source[[#This Row],[Subject]],TRIM(Source[[#This Row],[Course]]))</f>
        <v>CNIT106</v>
      </c>
      <c r="I2409" t="str">
        <f>VLOOKUP(Source[[#This Row],[SubjCrse]],'Courses and Categories'!$E$2:$G$1816,3,FALSE)</f>
        <v>Credit CTE</v>
      </c>
      <c r="J2409">
        <v>1</v>
      </c>
      <c r="K2409" t="s">
        <v>4140</v>
      </c>
      <c r="L2409" t="s">
        <v>39</v>
      </c>
      <c r="M2409" t="s">
        <v>903</v>
      </c>
      <c r="N2409" t="s">
        <v>105</v>
      </c>
      <c r="O2409">
        <v>910</v>
      </c>
      <c r="P2409">
        <v>1030</v>
      </c>
      <c r="Q2409" t="s">
        <v>240</v>
      </c>
      <c r="R2409">
        <v>218</v>
      </c>
      <c r="S2409" t="s">
        <v>134</v>
      </c>
      <c r="T2409">
        <v>1</v>
      </c>
      <c r="U2409" s="1">
        <v>43479</v>
      </c>
      <c r="V2409" s="1">
        <v>43607</v>
      </c>
      <c r="W2409" t="s">
        <v>4129</v>
      </c>
      <c r="X2409" t="s">
        <v>1929</v>
      </c>
      <c r="Y2409">
        <v>22</v>
      </c>
      <c r="Z2409">
        <v>20</v>
      </c>
      <c r="AA2409">
        <v>35</v>
      </c>
      <c r="AB2409">
        <v>57.142899999999997</v>
      </c>
      <c r="AD2409">
        <f>IF(ISBLANK(Source[[#This Row],[CrosslistID]]),1,1/COUNTIFS(Source[CrosslistID],Source[[#This Row],[CrosslistID]],Source[TermDesc],Source[[#This Row],[TermDesc]]))</f>
        <v>1</v>
      </c>
      <c r="AG2409">
        <v>0</v>
      </c>
      <c r="AH2409">
        <v>57.142899999999997</v>
      </c>
      <c r="AI2409">
        <v>2.347</v>
      </c>
      <c r="AJ2409">
        <v>2.347</v>
      </c>
      <c r="AK2409">
        <v>0.2</v>
      </c>
      <c r="AL24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09">
        <f>IF(AND(Source[[#This Row],[Credit_Noncredit]]="Noncredit",Source[[#This Row],[FTEF]]&gt;0),Source[[#This Row],[NC XLST FTES]]*525/(437.5*Source[[#This Row],[FTEF]]),0)</f>
        <v>0</v>
      </c>
      <c r="AN2409">
        <f>IF(Source[[#This Row],[Credit_Noncredit]]="Credit",Source[[#This Row],[Census Enrollment]],Source[[#This Row],[Noncredit Avg. Attendance]])</f>
        <v>22</v>
      </c>
    </row>
    <row r="2410" spans="1:40" x14ac:dyDescent="0.25">
      <c r="A2410" t="s">
        <v>4581</v>
      </c>
      <c r="B2410" t="s">
        <v>886</v>
      </c>
      <c r="C2410" t="s">
        <v>775</v>
      </c>
      <c r="D2410" t="s">
        <v>1698</v>
      </c>
      <c r="E2410" s="4">
        <v>38722</v>
      </c>
      <c r="F2410" s="4" t="s">
        <v>1699</v>
      </c>
      <c r="G2410" s="4">
        <v>106</v>
      </c>
      <c r="H2410" t="str">
        <f>CONCATENATE(Source[[#This Row],[Subject]],TRIM(Source[[#This Row],[Course]]))</f>
        <v>CNIT106</v>
      </c>
      <c r="I2410" t="str">
        <f>VLOOKUP(Source[[#This Row],[SubjCrse]],'Courses and Categories'!$E$2:$G$1816,3,FALSE)</f>
        <v>Credit CTE</v>
      </c>
      <c r="J2410">
        <v>501</v>
      </c>
      <c r="K2410" t="s">
        <v>4140</v>
      </c>
      <c r="L2410" t="s">
        <v>87</v>
      </c>
      <c r="M2410" t="s">
        <v>903</v>
      </c>
      <c r="N2410" t="s">
        <v>41</v>
      </c>
      <c r="O2410">
        <v>1810</v>
      </c>
      <c r="P2410">
        <v>2100</v>
      </c>
      <c r="Q2410" t="s">
        <v>240</v>
      </c>
      <c r="R2410">
        <v>218</v>
      </c>
      <c r="S2410" t="s">
        <v>134</v>
      </c>
      <c r="T2410">
        <v>1</v>
      </c>
      <c r="U2410" s="1">
        <v>43479</v>
      </c>
      <c r="V2410" s="1">
        <v>43607</v>
      </c>
      <c r="W2410" t="s">
        <v>5603</v>
      </c>
      <c r="X2410" t="s">
        <v>1929</v>
      </c>
      <c r="Y2410">
        <v>19</v>
      </c>
      <c r="Z2410">
        <v>18</v>
      </c>
      <c r="AA2410">
        <v>35</v>
      </c>
      <c r="AB2410">
        <v>51.428600000000003</v>
      </c>
      <c r="AD2410">
        <f>IF(ISBLANK(Source[[#This Row],[CrosslistID]]),1,1/COUNTIFS(Source[CrosslistID],Source[[#This Row],[CrosslistID]],Source[TermDesc],Source[[#This Row],[TermDesc]]))</f>
        <v>1</v>
      </c>
      <c r="AG2410">
        <v>0</v>
      </c>
      <c r="AH2410">
        <v>51.428600000000003</v>
      </c>
      <c r="AI2410">
        <v>1.9</v>
      </c>
      <c r="AJ2410">
        <v>1.9</v>
      </c>
      <c r="AK2410">
        <v>0.2</v>
      </c>
      <c r="AL24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10">
        <f>IF(AND(Source[[#This Row],[Credit_Noncredit]]="Noncredit",Source[[#This Row],[FTEF]]&gt;0),Source[[#This Row],[NC XLST FTES]]*525/(437.5*Source[[#This Row],[FTEF]]),0)</f>
        <v>0</v>
      </c>
      <c r="AN2410">
        <f>IF(Source[[#This Row],[Credit_Noncredit]]="Credit",Source[[#This Row],[Census Enrollment]],Source[[#This Row],[Noncredit Avg. Attendance]])</f>
        <v>19</v>
      </c>
    </row>
    <row r="2411" spans="1:40" x14ac:dyDescent="0.25">
      <c r="A2411" t="s">
        <v>4581</v>
      </c>
      <c r="B2411" t="s">
        <v>886</v>
      </c>
      <c r="C2411" t="s">
        <v>775</v>
      </c>
      <c r="D2411" t="s">
        <v>1698</v>
      </c>
      <c r="E2411" s="4">
        <v>39099</v>
      </c>
      <c r="F2411" s="4" t="s">
        <v>1699</v>
      </c>
      <c r="G2411" s="4">
        <v>106</v>
      </c>
      <c r="H2411" t="str">
        <f>CONCATENATE(Source[[#This Row],[Subject]],TRIM(Source[[#This Row],[Course]]))</f>
        <v>CNIT106</v>
      </c>
      <c r="I2411" t="str">
        <f>VLOOKUP(Source[[#This Row],[SubjCrse]],'Courses and Categories'!$E$2:$G$1816,3,FALSE)</f>
        <v>Credit CTE</v>
      </c>
      <c r="J2411">
        <v>504</v>
      </c>
      <c r="K2411" t="s">
        <v>4140</v>
      </c>
      <c r="L2411" t="s">
        <v>87</v>
      </c>
      <c r="M2411" t="s">
        <v>903</v>
      </c>
      <c r="N2411" t="s">
        <v>180</v>
      </c>
      <c r="O2411">
        <v>1110</v>
      </c>
      <c r="P2411">
        <v>1400</v>
      </c>
      <c r="Q2411" t="s">
        <v>240</v>
      </c>
      <c r="R2411">
        <v>218</v>
      </c>
      <c r="S2411" t="s">
        <v>134</v>
      </c>
      <c r="T2411">
        <v>1</v>
      </c>
      <c r="U2411" s="1">
        <v>43479</v>
      </c>
      <c r="V2411" s="1">
        <v>43607</v>
      </c>
      <c r="W2411" t="s">
        <v>5603</v>
      </c>
      <c r="X2411" t="s">
        <v>1929</v>
      </c>
      <c r="Y2411">
        <v>24</v>
      </c>
      <c r="Z2411">
        <v>23</v>
      </c>
      <c r="AA2411">
        <v>35</v>
      </c>
      <c r="AB2411">
        <v>65.714299999999994</v>
      </c>
      <c r="AD2411">
        <f>IF(ISBLANK(Source[[#This Row],[CrosslistID]]),1,1/COUNTIFS(Source[CrosslistID],Source[[#This Row],[CrosslistID]],Source[TermDesc],Source[[#This Row],[TermDesc]]))</f>
        <v>1</v>
      </c>
      <c r="AG2411">
        <v>0</v>
      </c>
      <c r="AH2411">
        <v>65.714299999999994</v>
      </c>
      <c r="AI2411">
        <v>2.4</v>
      </c>
      <c r="AJ2411">
        <v>2.4</v>
      </c>
      <c r="AK2411">
        <v>0.2</v>
      </c>
      <c r="AL24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11">
        <f>IF(AND(Source[[#This Row],[Credit_Noncredit]]="Noncredit",Source[[#This Row],[FTEF]]&gt;0),Source[[#This Row],[NC XLST FTES]]*525/(437.5*Source[[#This Row],[FTEF]]),0)</f>
        <v>0</v>
      </c>
      <c r="AN2411">
        <f>IF(Source[[#This Row],[Credit_Noncredit]]="Credit",Source[[#This Row],[Census Enrollment]],Source[[#This Row],[Noncredit Avg. Attendance]])</f>
        <v>24</v>
      </c>
    </row>
    <row r="2412" spans="1:40" x14ac:dyDescent="0.25">
      <c r="A2412" t="s">
        <v>4581</v>
      </c>
      <c r="B2412" t="s">
        <v>886</v>
      </c>
      <c r="C2412" t="s">
        <v>775</v>
      </c>
      <c r="D2412" t="s">
        <v>1698</v>
      </c>
      <c r="E2412" s="4">
        <v>36573</v>
      </c>
      <c r="F2412" s="4" t="s">
        <v>1699</v>
      </c>
      <c r="G2412" s="4">
        <v>106</v>
      </c>
      <c r="H2412" t="str">
        <f>CONCATENATE(Source[[#This Row],[Subject]],TRIM(Source[[#This Row],[Course]]))</f>
        <v>CNIT106</v>
      </c>
      <c r="I2412" t="str">
        <f>VLOOKUP(Source[[#This Row],[SubjCrse]],'Courses and Categories'!$E$2:$G$1816,3,FALSE)</f>
        <v>Credit CTE</v>
      </c>
      <c r="J2412">
        <v>832</v>
      </c>
      <c r="K2412" t="s">
        <v>4140</v>
      </c>
      <c r="L2412" t="s">
        <v>87</v>
      </c>
      <c r="M2412" t="s">
        <v>897</v>
      </c>
      <c r="N2412" t="s">
        <v>42</v>
      </c>
      <c r="O2412" t="s">
        <v>42</v>
      </c>
      <c r="P2412" t="s">
        <v>42</v>
      </c>
      <c r="Q2412" t="s">
        <v>42</v>
      </c>
      <c r="S2412" t="s">
        <v>134</v>
      </c>
      <c r="T2412">
        <v>1</v>
      </c>
      <c r="U2412" s="1">
        <v>43479</v>
      </c>
      <c r="V2412" s="1">
        <v>43607</v>
      </c>
      <c r="W2412" t="s">
        <v>4138</v>
      </c>
      <c r="X2412" t="s">
        <v>1096</v>
      </c>
      <c r="Y2412">
        <v>34</v>
      </c>
      <c r="Z2412">
        <v>25</v>
      </c>
      <c r="AA2412">
        <v>35</v>
      </c>
      <c r="AB2412">
        <v>71.428600000000003</v>
      </c>
      <c r="AD2412">
        <f>IF(ISBLANK(Source[[#This Row],[CrosslistID]]),1,1/COUNTIFS(Source[CrosslistID],Source[[#This Row],[CrosslistID]],Source[TermDesc],Source[[#This Row],[TermDesc]]))</f>
        <v>1</v>
      </c>
      <c r="AG2412">
        <v>0</v>
      </c>
      <c r="AH2412">
        <v>71.428600000000003</v>
      </c>
      <c r="AI2412">
        <v>3.2</v>
      </c>
      <c r="AJ2412">
        <v>3.4</v>
      </c>
      <c r="AK2412">
        <v>0.2</v>
      </c>
      <c r="AL24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12">
        <f>IF(AND(Source[[#This Row],[Credit_Noncredit]]="Noncredit",Source[[#This Row],[FTEF]]&gt;0),Source[[#This Row],[NC XLST FTES]]*525/(437.5*Source[[#This Row],[FTEF]]),0)</f>
        <v>0</v>
      </c>
      <c r="AN2412">
        <f>IF(Source[[#This Row],[Credit_Noncredit]]="Credit",Source[[#This Row],[Census Enrollment]],Source[[#This Row],[Noncredit Avg. Attendance]])</f>
        <v>34</v>
      </c>
    </row>
    <row r="2413" spans="1:40" x14ac:dyDescent="0.25">
      <c r="A2413" t="s">
        <v>4581</v>
      </c>
      <c r="B2413" t="s">
        <v>886</v>
      </c>
      <c r="C2413" t="s">
        <v>775</v>
      </c>
      <c r="D2413" t="s">
        <v>1698</v>
      </c>
      <c r="E2413" s="4">
        <v>39100</v>
      </c>
      <c r="F2413" s="4" t="s">
        <v>1699</v>
      </c>
      <c r="G2413" s="4">
        <v>106</v>
      </c>
      <c r="H2413" t="str">
        <f>CONCATENATE(Source[[#This Row],[Subject]],TRIM(Source[[#This Row],[Course]]))</f>
        <v>CNIT106</v>
      </c>
      <c r="I2413" t="str">
        <f>VLOOKUP(Source[[#This Row],[SubjCrse]],'Courses and Categories'!$E$2:$G$1816,3,FALSE)</f>
        <v>Credit CTE</v>
      </c>
      <c r="J2413">
        <v>833</v>
      </c>
      <c r="K2413" t="s">
        <v>4140</v>
      </c>
      <c r="L2413" t="s">
        <v>87</v>
      </c>
      <c r="M2413" t="s">
        <v>897</v>
      </c>
      <c r="N2413" t="s">
        <v>42</v>
      </c>
      <c r="O2413" t="s">
        <v>42</v>
      </c>
      <c r="P2413" t="s">
        <v>42</v>
      </c>
      <c r="Q2413" t="s">
        <v>42</v>
      </c>
      <c r="S2413" t="s">
        <v>134</v>
      </c>
      <c r="T2413">
        <v>1</v>
      </c>
      <c r="U2413" s="1">
        <v>43479</v>
      </c>
      <c r="V2413" s="1">
        <v>43607</v>
      </c>
      <c r="W2413" t="s">
        <v>4130</v>
      </c>
      <c r="X2413" t="s">
        <v>1096</v>
      </c>
      <c r="Y2413">
        <v>30</v>
      </c>
      <c r="Z2413">
        <v>24</v>
      </c>
      <c r="AA2413">
        <v>35</v>
      </c>
      <c r="AB2413">
        <v>68.571399999999997</v>
      </c>
      <c r="AD2413">
        <f>IF(ISBLANK(Source[[#This Row],[CrosslistID]]),1,1/COUNTIFS(Source[CrosslistID],Source[[#This Row],[CrosslistID]],Source[TermDesc],Source[[#This Row],[TermDesc]]))</f>
        <v>1</v>
      </c>
      <c r="AG2413">
        <v>0</v>
      </c>
      <c r="AH2413">
        <v>68.571399999999997</v>
      </c>
      <c r="AI2413">
        <v>3</v>
      </c>
      <c r="AJ2413">
        <v>3</v>
      </c>
      <c r="AK2413">
        <v>0.2</v>
      </c>
      <c r="AL24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13">
        <f>IF(AND(Source[[#This Row],[Credit_Noncredit]]="Noncredit",Source[[#This Row],[FTEF]]&gt;0),Source[[#This Row],[NC XLST FTES]]*525/(437.5*Source[[#This Row],[FTEF]]),0)</f>
        <v>0</v>
      </c>
      <c r="AN2413">
        <f>IF(Source[[#This Row],[Credit_Noncredit]]="Credit",Source[[#This Row],[Census Enrollment]],Source[[#This Row],[Noncredit Avg. Attendance]])</f>
        <v>30</v>
      </c>
    </row>
    <row r="2414" spans="1:40" x14ac:dyDescent="0.25">
      <c r="A2414" t="s">
        <v>4581</v>
      </c>
      <c r="B2414" t="s">
        <v>886</v>
      </c>
      <c r="C2414" t="s">
        <v>775</v>
      </c>
      <c r="D2414" t="s">
        <v>1698</v>
      </c>
      <c r="E2414" s="4">
        <v>36572</v>
      </c>
      <c r="F2414" s="4" t="s">
        <v>1699</v>
      </c>
      <c r="G2414" s="4">
        <v>106</v>
      </c>
      <c r="H2414" t="str">
        <f>CONCATENATE(Source[[#This Row],[Subject]],TRIM(Source[[#This Row],[Course]]))</f>
        <v>CNIT106</v>
      </c>
      <c r="I2414" t="str">
        <f>VLOOKUP(Source[[#This Row],[SubjCrse]],'Courses and Categories'!$E$2:$G$1816,3,FALSE)</f>
        <v>Credit CTE</v>
      </c>
      <c r="J2414">
        <v>931</v>
      </c>
      <c r="K2414" t="s">
        <v>4140</v>
      </c>
      <c r="L2414" t="s">
        <v>87</v>
      </c>
      <c r="M2414" t="s">
        <v>897</v>
      </c>
      <c r="N2414" t="s">
        <v>42</v>
      </c>
      <c r="O2414" t="s">
        <v>42</v>
      </c>
      <c r="P2414" t="s">
        <v>42</v>
      </c>
      <c r="Q2414" t="s">
        <v>42</v>
      </c>
      <c r="S2414" t="s">
        <v>134</v>
      </c>
      <c r="T2414" t="s">
        <v>44</v>
      </c>
      <c r="U2414" s="1">
        <v>43493</v>
      </c>
      <c r="V2414" s="1">
        <v>43607</v>
      </c>
      <c r="W2414" t="s">
        <v>4138</v>
      </c>
      <c r="X2414" t="s">
        <v>918</v>
      </c>
      <c r="Y2414">
        <v>31</v>
      </c>
      <c r="Z2414">
        <v>26</v>
      </c>
      <c r="AA2414">
        <v>35</v>
      </c>
      <c r="AB2414">
        <v>74.285700000000006</v>
      </c>
      <c r="AD2414">
        <f>IF(ISBLANK(Source[[#This Row],[CrosslistID]]),1,1/COUNTIFS(Source[CrosslistID],Source[[#This Row],[CrosslistID]],Source[TermDesc],Source[[#This Row],[TermDesc]]))</f>
        <v>1</v>
      </c>
      <c r="AG2414">
        <v>0</v>
      </c>
      <c r="AH2414">
        <v>74.285700000000006</v>
      </c>
      <c r="AI2414">
        <v>3.1</v>
      </c>
      <c r="AJ2414">
        <v>3.1</v>
      </c>
      <c r="AK2414">
        <v>0.2</v>
      </c>
      <c r="AL24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14">
        <f>IF(AND(Source[[#This Row],[Credit_Noncredit]]="Noncredit",Source[[#This Row],[FTEF]]&gt;0),Source[[#This Row],[NC XLST FTES]]*525/(437.5*Source[[#This Row],[FTEF]]),0)</f>
        <v>0</v>
      </c>
      <c r="AN2414">
        <f>IF(Source[[#This Row],[Credit_Noncredit]]="Credit",Source[[#This Row],[Census Enrollment]],Source[[#This Row],[Noncredit Avg. Attendance]])</f>
        <v>31</v>
      </c>
    </row>
    <row r="2415" spans="1:40" x14ac:dyDescent="0.25">
      <c r="A2415" t="s">
        <v>4581</v>
      </c>
      <c r="B2415" t="s">
        <v>886</v>
      </c>
      <c r="C2415" t="s">
        <v>775</v>
      </c>
      <c r="D2415" t="s">
        <v>1698</v>
      </c>
      <c r="E2415" s="4">
        <v>39270</v>
      </c>
      <c r="F2415" s="4" t="s">
        <v>1699</v>
      </c>
      <c r="G2415" s="4">
        <v>120</v>
      </c>
      <c r="H2415" t="str">
        <f>CONCATENATE(Source[[#This Row],[Subject]],TRIM(Source[[#This Row],[Course]]))</f>
        <v>CNIT120</v>
      </c>
      <c r="I2415" t="str">
        <f>VLOOKUP(Source[[#This Row],[SubjCrse]],'Courses and Categories'!$E$2:$G$1816,3,FALSE)</f>
        <v>Credit CTE</v>
      </c>
      <c r="J2415">
        <v>501</v>
      </c>
      <c r="K2415" t="s">
        <v>4146</v>
      </c>
      <c r="L2415" t="s">
        <v>87</v>
      </c>
      <c r="M2415" t="s">
        <v>903</v>
      </c>
      <c r="N2415" t="s">
        <v>41</v>
      </c>
      <c r="O2415">
        <v>1810</v>
      </c>
      <c r="P2415">
        <v>2100</v>
      </c>
      <c r="Q2415" t="s">
        <v>240</v>
      </c>
      <c r="R2415">
        <v>261</v>
      </c>
      <c r="S2415" t="s">
        <v>134</v>
      </c>
      <c r="T2415">
        <v>1</v>
      </c>
      <c r="U2415" s="1">
        <v>43479</v>
      </c>
      <c r="V2415" s="1">
        <v>43607</v>
      </c>
      <c r="W2415" t="s">
        <v>4132</v>
      </c>
      <c r="X2415" t="s">
        <v>1929</v>
      </c>
      <c r="Y2415">
        <v>18</v>
      </c>
      <c r="Z2415">
        <v>17</v>
      </c>
      <c r="AA2415">
        <v>35</v>
      </c>
      <c r="AB2415">
        <v>48.571399999999997</v>
      </c>
      <c r="AD2415">
        <f>IF(ISBLANK(Source[[#This Row],[CrosslistID]]),1,1/COUNTIFS(Source[CrosslistID],Source[[#This Row],[CrosslistID]],Source[TermDesc],Source[[#This Row],[TermDesc]]))</f>
        <v>1</v>
      </c>
      <c r="AG2415">
        <v>0</v>
      </c>
      <c r="AH2415">
        <v>48.571399999999997</v>
      </c>
      <c r="AI2415">
        <v>1.8</v>
      </c>
      <c r="AJ2415">
        <v>1.8</v>
      </c>
      <c r="AK2415">
        <v>0.2</v>
      </c>
      <c r="AL24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15">
        <f>IF(AND(Source[[#This Row],[Credit_Noncredit]]="Noncredit",Source[[#This Row],[FTEF]]&gt;0),Source[[#This Row],[NC XLST FTES]]*525/(437.5*Source[[#This Row],[FTEF]]),0)</f>
        <v>0</v>
      </c>
      <c r="AN2415">
        <f>IF(Source[[#This Row],[Credit_Noncredit]]="Credit",Source[[#This Row],[Census Enrollment]],Source[[#This Row],[Noncredit Avg. Attendance]])</f>
        <v>18</v>
      </c>
    </row>
    <row r="2416" spans="1:40" x14ac:dyDescent="0.25">
      <c r="A2416" t="s">
        <v>4581</v>
      </c>
      <c r="B2416" t="s">
        <v>886</v>
      </c>
      <c r="C2416" t="s">
        <v>775</v>
      </c>
      <c r="D2416" t="s">
        <v>1698</v>
      </c>
      <c r="E2416" s="4">
        <v>38721</v>
      </c>
      <c r="F2416" s="4" t="s">
        <v>1699</v>
      </c>
      <c r="G2416" s="4">
        <v>120</v>
      </c>
      <c r="H2416" t="str">
        <f>CONCATENATE(Source[[#This Row],[Subject]],TRIM(Source[[#This Row],[Course]]))</f>
        <v>CNIT120</v>
      </c>
      <c r="I2416" t="str">
        <f>VLOOKUP(Source[[#This Row],[SubjCrse]],'Courses and Categories'!$E$2:$G$1816,3,FALSE)</f>
        <v>Credit CTE</v>
      </c>
      <c r="J2416">
        <v>502</v>
      </c>
      <c r="K2416" t="s">
        <v>4146</v>
      </c>
      <c r="L2416" t="s">
        <v>87</v>
      </c>
      <c r="M2416" t="s">
        <v>903</v>
      </c>
      <c r="N2416" t="s">
        <v>50</v>
      </c>
      <c r="O2416">
        <v>1810</v>
      </c>
      <c r="P2416">
        <v>2100</v>
      </c>
      <c r="Q2416" t="s">
        <v>1649</v>
      </c>
      <c r="R2416">
        <v>100</v>
      </c>
      <c r="S2416" t="s">
        <v>134</v>
      </c>
      <c r="T2416">
        <v>1</v>
      </c>
      <c r="U2416" s="1">
        <v>43479</v>
      </c>
      <c r="V2416" s="1">
        <v>43607</v>
      </c>
      <c r="W2416" t="s">
        <v>4129</v>
      </c>
      <c r="X2416" t="s">
        <v>1929</v>
      </c>
      <c r="Y2416">
        <v>41</v>
      </c>
      <c r="Z2416">
        <v>40</v>
      </c>
      <c r="AA2416">
        <v>35</v>
      </c>
      <c r="AB2416">
        <v>114.28570000000001</v>
      </c>
      <c r="AD2416">
        <f>IF(ISBLANK(Source[[#This Row],[CrosslistID]]),1,1/COUNTIFS(Source[CrosslistID],Source[[#This Row],[CrosslistID]],Source[TermDesc],Source[[#This Row],[TermDesc]]))</f>
        <v>1</v>
      </c>
      <c r="AG2416">
        <v>0</v>
      </c>
      <c r="AH2416">
        <v>114.28570000000001</v>
      </c>
      <c r="AI2416">
        <v>4.0999999999999996</v>
      </c>
      <c r="AJ2416">
        <v>4.0999999999999996</v>
      </c>
      <c r="AK2416">
        <v>0.2</v>
      </c>
      <c r="AL24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16">
        <f>IF(AND(Source[[#This Row],[Credit_Noncredit]]="Noncredit",Source[[#This Row],[FTEF]]&gt;0),Source[[#This Row],[NC XLST FTES]]*525/(437.5*Source[[#This Row],[FTEF]]),0)</f>
        <v>0</v>
      </c>
      <c r="AN2416">
        <f>IF(Source[[#This Row],[Credit_Noncredit]]="Credit",Source[[#This Row],[Census Enrollment]],Source[[#This Row],[Noncredit Avg. Attendance]])</f>
        <v>41</v>
      </c>
    </row>
    <row r="2417" spans="1:40" x14ac:dyDescent="0.25">
      <c r="A2417" t="s">
        <v>4581</v>
      </c>
      <c r="B2417" t="s">
        <v>886</v>
      </c>
      <c r="C2417" t="s">
        <v>775</v>
      </c>
      <c r="D2417" t="s">
        <v>1698</v>
      </c>
      <c r="E2417" s="4">
        <v>38638</v>
      </c>
      <c r="F2417" s="4" t="s">
        <v>1699</v>
      </c>
      <c r="G2417" s="4">
        <v>120</v>
      </c>
      <c r="H2417" t="str">
        <f>CONCATENATE(Source[[#This Row],[Subject]],TRIM(Source[[#This Row],[Course]]))</f>
        <v>CNIT120</v>
      </c>
      <c r="I2417" t="str">
        <f>VLOOKUP(Source[[#This Row],[SubjCrse]],'Courses and Categories'!$E$2:$G$1816,3,FALSE)</f>
        <v>Credit CTE</v>
      </c>
      <c r="J2417">
        <v>931</v>
      </c>
      <c r="K2417" t="s">
        <v>4146</v>
      </c>
      <c r="L2417" t="s">
        <v>87</v>
      </c>
      <c r="M2417" t="s">
        <v>897</v>
      </c>
      <c r="N2417" t="s">
        <v>42</v>
      </c>
      <c r="O2417" t="s">
        <v>42</v>
      </c>
      <c r="P2417" t="s">
        <v>42</v>
      </c>
      <c r="Q2417" t="s">
        <v>42</v>
      </c>
      <c r="S2417" t="s">
        <v>134</v>
      </c>
      <c r="T2417">
        <v>1</v>
      </c>
      <c r="U2417" s="1">
        <v>43479</v>
      </c>
      <c r="V2417" s="1">
        <v>43607</v>
      </c>
      <c r="W2417" t="s">
        <v>4138</v>
      </c>
      <c r="X2417" t="s">
        <v>899</v>
      </c>
      <c r="Y2417">
        <v>33</v>
      </c>
      <c r="Z2417">
        <v>24</v>
      </c>
      <c r="AA2417">
        <v>35</v>
      </c>
      <c r="AB2417">
        <v>68.571399999999997</v>
      </c>
      <c r="AD2417">
        <f>IF(ISBLANK(Source[[#This Row],[CrosslistID]]),1,1/COUNTIFS(Source[CrosslistID],Source[[#This Row],[CrosslistID]],Source[TermDesc],Source[[#This Row],[TermDesc]]))</f>
        <v>1</v>
      </c>
      <c r="AG2417">
        <v>0</v>
      </c>
      <c r="AH2417">
        <v>68.571399999999997</v>
      </c>
      <c r="AI2417">
        <v>3.2</v>
      </c>
      <c r="AJ2417">
        <v>3.3</v>
      </c>
      <c r="AK2417">
        <v>0.2</v>
      </c>
      <c r="AL24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17">
        <f>IF(AND(Source[[#This Row],[Credit_Noncredit]]="Noncredit",Source[[#This Row],[FTEF]]&gt;0),Source[[#This Row],[NC XLST FTES]]*525/(437.5*Source[[#This Row],[FTEF]]),0)</f>
        <v>0</v>
      </c>
      <c r="AN2417">
        <f>IF(Source[[#This Row],[Credit_Noncredit]]="Credit",Source[[#This Row],[Census Enrollment]],Source[[#This Row],[Noncredit Avg. Attendance]])</f>
        <v>33</v>
      </c>
    </row>
    <row r="2418" spans="1:40" x14ac:dyDescent="0.25">
      <c r="A2418" t="s">
        <v>4581</v>
      </c>
      <c r="B2418" t="s">
        <v>886</v>
      </c>
      <c r="C2418" t="s">
        <v>775</v>
      </c>
      <c r="D2418" t="s">
        <v>1698</v>
      </c>
      <c r="E2418" s="4">
        <v>38090</v>
      </c>
      <c r="F2418" s="4" t="s">
        <v>1699</v>
      </c>
      <c r="G2418" s="4">
        <v>120</v>
      </c>
      <c r="H2418" t="str">
        <f>CONCATENATE(Source[[#This Row],[Subject]],TRIM(Source[[#This Row],[Course]]))</f>
        <v>CNIT120</v>
      </c>
      <c r="I2418" t="str">
        <f>VLOOKUP(Source[[#This Row],[SubjCrse]],'Courses and Categories'!$E$2:$G$1816,3,FALSE)</f>
        <v>Credit CTE</v>
      </c>
      <c r="J2418">
        <v>932</v>
      </c>
      <c r="K2418" t="s">
        <v>4146</v>
      </c>
      <c r="L2418" t="s">
        <v>87</v>
      </c>
      <c r="M2418" t="s">
        <v>897</v>
      </c>
      <c r="N2418" t="s">
        <v>42</v>
      </c>
      <c r="O2418" t="s">
        <v>42</v>
      </c>
      <c r="P2418" t="s">
        <v>42</v>
      </c>
      <c r="Q2418" t="s">
        <v>42</v>
      </c>
      <c r="S2418" t="s">
        <v>134</v>
      </c>
      <c r="T2418" t="s">
        <v>44</v>
      </c>
      <c r="U2418" s="1">
        <v>43493</v>
      </c>
      <c r="V2418" s="1">
        <v>43607</v>
      </c>
      <c r="W2418" t="s">
        <v>4138</v>
      </c>
      <c r="X2418" t="s">
        <v>899</v>
      </c>
      <c r="Y2418">
        <v>31</v>
      </c>
      <c r="Z2418">
        <v>28</v>
      </c>
      <c r="AA2418">
        <v>35</v>
      </c>
      <c r="AB2418">
        <v>80</v>
      </c>
      <c r="AD2418">
        <f>IF(ISBLANK(Source[[#This Row],[CrosslistID]]),1,1/COUNTIFS(Source[CrosslistID],Source[[#This Row],[CrosslistID]],Source[TermDesc],Source[[#This Row],[TermDesc]]))</f>
        <v>1</v>
      </c>
      <c r="AG2418">
        <v>0</v>
      </c>
      <c r="AH2418">
        <v>80</v>
      </c>
      <c r="AI2418">
        <v>3.1</v>
      </c>
      <c r="AJ2418">
        <v>3.1</v>
      </c>
      <c r="AK2418">
        <v>0.2</v>
      </c>
      <c r="AL24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18">
        <f>IF(AND(Source[[#This Row],[Credit_Noncredit]]="Noncredit",Source[[#This Row],[FTEF]]&gt;0),Source[[#This Row],[NC XLST FTES]]*525/(437.5*Source[[#This Row],[FTEF]]),0)</f>
        <v>0</v>
      </c>
      <c r="AN2418">
        <f>IF(Source[[#This Row],[Credit_Noncredit]]="Credit",Source[[#This Row],[Census Enrollment]],Source[[#This Row],[Noncredit Avg. Attendance]])</f>
        <v>31</v>
      </c>
    </row>
    <row r="2419" spans="1:40" x14ac:dyDescent="0.25">
      <c r="A2419" t="s">
        <v>4581</v>
      </c>
      <c r="B2419" t="s">
        <v>886</v>
      </c>
      <c r="C2419" t="s">
        <v>775</v>
      </c>
      <c r="D2419" t="s">
        <v>1698</v>
      </c>
      <c r="E2419" s="4">
        <v>38345</v>
      </c>
      <c r="F2419" s="4" t="s">
        <v>1699</v>
      </c>
      <c r="G2419" s="4">
        <v>121</v>
      </c>
      <c r="H2419" t="str">
        <f>CONCATENATE(Source[[#This Row],[Subject]],TRIM(Source[[#This Row],[Course]]))</f>
        <v>CNIT121</v>
      </c>
      <c r="I2419" t="str">
        <f>VLOOKUP(Source[[#This Row],[SubjCrse]],'Courses and Categories'!$E$2:$G$1816,3,FALSE)</f>
        <v>Credit CTE</v>
      </c>
      <c r="J2419">
        <v>831</v>
      </c>
      <c r="K2419" t="s">
        <v>1708</v>
      </c>
      <c r="L2419" t="s">
        <v>87</v>
      </c>
      <c r="M2419" t="s">
        <v>897</v>
      </c>
      <c r="N2419" t="s">
        <v>42</v>
      </c>
      <c r="O2419" t="s">
        <v>42</v>
      </c>
      <c r="P2419" t="s">
        <v>42</v>
      </c>
      <c r="Q2419" t="s">
        <v>42</v>
      </c>
      <c r="S2419" t="s">
        <v>134</v>
      </c>
      <c r="T2419">
        <v>1</v>
      </c>
      <c r="U2419" s="1">
        <v>43479</v>
      </c>
      <c r="V2419" s="1">
        <v>43607</v>
      </c>
      <c r="W2419" t="s">
        <v>1673</v>
      </c>
      <c r="X2419" t="s">
        <v>899</v>
      </c>
      <c r="Y2419">
        <v>28</v>
      </c>
      <c r="Z2419">
        <v>24</v>
      </c>
      <c r="AA2419">
        <v>35</v>
      </c>
      <c r="AB2419">
        <v>68.571399999999997</v>
      </c>
      <c r="AD2419">
        <f>IF(ISBLANK(Source[[#This Row],[CrosslistID]]),1,1/COUNTIFS(Source[CrosslistID],Source[[#This Row],[CrosslistID]],Source[TermDesc],Source[[#This Row],[TermDesc]]))</f>
        <v>1</v>
      </c>
      <c r="AG2419">
        <v>0</v>
      </c>
      <c r="AH2419">
        <v>68.571399999999997</v>
      </c>
      <c r="AI2419">
        <v>2.8</v>
      </c>
      <c r="AJ2419">
        <v>2.8</v>
      </c>
      <c r="AK2419">
        <v>0.2</v>
      </c>
      <c r="AL24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19">
        <f>IF(AND(Source[[#This Row],[Credit_Noncredit]]="Noncredit",Source[[#This Row],[FTEF]]&gt;0),Source[[#This Row],[NC XLST FTES]]*525/(437.5*Source[[#This Row],[FTEF]]),0)</f>
        <v>0</v>
      </c>
      <c r="AN2419">
        <f>IF(Source[[#This Row],[Credit_Noncredit]]="Credit",Source[[#This Row],[Census Enrollment]],Source[[#This Row],[Noncredit Avg. Attendance]])</f>
        <v>28</v>
      </c>
    </row>
    <row r="2420" spans="1:40" x14ac:dyDescent="0.25">
      <c r="A2420" t="s">
        <v>4581</v>
      </c>
      <c r="B2420" t="s">
        <v>886</v>
      </c>
      <c r="C2420" t="s">
        <v>775</v>
      </c>
      <c r="D2420" t="s">
        <v>1698</v>
      </c>
      <c r="E2420" s="4">
        <v>38477</v>
      </c>
      <c r="F2420" s="4" t="s">
        <v>1699</v>
      </c>
      <c r="G2420" s="4">
        <v>121</v>
      </c>
      <c r="H2420" t="str">
        <f>CONCATENATE(Source[[#This Row],[Subject]],TRIM(Source[[#This Row],[Course]]))</f>
        <v>CNIT121</v>
      </c>
      <c r="I2420" t="str">
        <f>VLOOKUP(Source[[#This Row],[SubjCrse]],'Courses and Categories'!$E$2:$G$1816,3,FALSE)</f>
        <v>Credit CTE</v>
      </c>
      <c r="J2420">
        <v>832</v>
      </c>
      <c r="K2420" t="s">
        <v>1708</v>
      </c>
      <c r="L2420" t="s">
        <v>87</v>
      </c>
      <c r="M2420" t="s">
        <v>897</v>
      </c>
      <c r="N2420" t="s">
        <v>42</v>
      </c>
      <c r="O2420" t="s">
        <v>42</v>
      </c>
      <c r="P2420" t="s">
        <v>42</v>
      </c>
      <c r="Q2420" t="s">
        <v>42</v>
      </c>
      <c r="S2420" t="s">
        <v>134</v>
      </c>
      <c r="T2420">
        <v>1</v>
      </c>
      <c r="U2420" s="1">
        <v>43479</v>
      </c>
      <c r="V2420" s="1">
        <v>43607</v>
      </c>
      <c r="W2420" t="s">
        <v>4129</v>
      </c>
      <c r="X2420" t="s">
        <v>899</v>
      </c>
      <c r="Y2420">
        <v>34</v>
      </c>
      <c r="Z2420">
        <v>32</v>
      </c>
      <c r="AA2420">
        <v>35</v>
      </c>
      <c r="AB2420">
        <v>91.428600000000003</v>
      </c>
      <c r="AD2420">
        <f>IF(ISBLANK(Source[[#This Row],[CrosslistID]]),1,1/COUNTIFS(Source[CrosslistID],Source[[#This Row],[CrosslistID]],Source[TermDesc],Source[[#This Row],[TermDesc]]))</f>
        <v>1</v>
      </c>
      <c r="AG2420">
        <v>0</v>
      </c>
      <c r="AH2420">
        <v>91.428600000000003</v>
      </c>
      <c r="AI2420">
        <v>3.3</v>
      </c>
      <c r="AJ2420">
        <v>3.4</v>
      </c>
      <c r="AK2420">
        <v>0.2</v>
      </c>
      <c r="AL24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20">
        <f>IF(AND(Source[[#This Row],[Credit_Noncredit]]="Noncredit",Source[[#This Row],[FTEF]]&gt;0),Source[[#This Row],[NC XLST FTES]]*525/(437.5*Source[[#This Row],[FTEF]]),0)</f>
        <v>0</v>
      </c>
      <c r="AN2420">
        <f>IF(Source[[#This Row],[Credit_Noncredit]]="Credit",Source[[#This Row],[Census Enrollment]],Source[[#This Row],[Noncredit Avg. Attendance]])</f>
        <v>34</v>
      </c>
    </row>
    <row r="2421" spans="1:40" x14ac:dyDescent="0.25">
      <c r="A2421" t="s">
        <v>4581</v>
      </c>
      <c r="B2421" t="s">
        <v>886</v>
      </c>
      <c r="C2421" t="s">
        <v>775</v>
      </c>
      <c r="D2421" t="s">
        <v>1698</v>
      </c>
      <c r="E2421" s="4">
        <v>38344</v>
      </c>
      <c r="F2421" s="4" t="s">
        <v>1699</v>
      </c>
      <c r="G2421" s="4">
        <v>121</v>
      </c>
      <c r="H2421" t="str">
        <f>CONCATENATE(Source[[#This Row],[Subject]],TRIM(Source[[#This Row],[Course]]))</f>
        <v>CNIT121</v>
      </c>
      <c r="I2421" t="str">
        <f>VLOOKUP(Source[[#This Row],[SubjCrse]],'Courses and Categories'!$E$2:$G$1816,3,FALSE)</f>
        <v>Credit CTE</v>
      </c>
      <c r="J2421">
        <v>931</v>
      </c>
      <c r="K2421" t="s">
        <v>1708</v>
      </c>
      <c r="L2421" t="s">
        <v>87</v>
      </c>
      <c r="M2421" t="s">
        <v>897</v>
      </c>
      <c r="N2421" t="s">
        <v>42</v>
      </c>
      <c r="O2421" t="s">
        <v>42</v>
      </c>
      <c r="P2421" t="s">
        <v>42</v>
      </c>
      <c r="Q2421" t="s">
        <v>42</v>
      </c>
      <c r="S2421" t="s">
        <v>134</v>
      </c>
      <c r="T2421" t="s">
        <v>44</v>
      </c>
      <c r="U2421" s="1">
        <v>43493</v>
      </c>
      <c r="V2421" s="1">
        <v>43607</v>
      </c>
      <c r="W2421" t="s">
        <v>1707</v>
      </c>
      <c r="X2421" t="s">
        <v>918</v>
      </c>
      <c r="Y2421">
        <v>25</v>
      </c>
      <c r="Z2421">
        <v>19</v>
      </c>
      <c r="AA2421">
        <v>35</v>
      </c>
      <c r="AB2421">
        <v>54.285699999999999</v>
      </c>
      <c r="AD2421">
        <f>IF(ISBLANK(Source[[#This Row],[CrosslistID]]),1,1/COUNTIFS(Source[CrosslistID],Source[[#This Row],[CrosslistID]],Source[TermDesc],Source[[#This Row],[TermDesc]]))</f>
        <v>1</v>
      </c>
      <c r="AG2421">
        <v>0</v>
      </c>
      <c r="AH2421">
        <v>54.285699999999999</v>
      </c>
      <c r="AI2421">
        <v>2.5</v>
      </c>
      <c r="AJ2421">
        <v>2.5</v>
      </c>
      <c r="AK2421">
        <v>0.2</v>
      </c>
      <c r="AL24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21">
        <f>IF(AND(Source[[#This Row],[Credit_Noncredit]]="Noncredit",Source[[#This Row],[FTEF]]&gt;0),Source[[#This Row],[NC XLST FTES]]*525/(437.5*Source[[#This Row],[FTEF]]),0)</f>
        <v>0</v>
      </c>
      <c r="AN2421">
        <f>IF(Source[[#This Row],[Credit_Noncredit]]="Credit",Source[[#This Row],[Census Enrollment]],Source[[#This Row],[Noncredit Avg. Attendance]])</f>
        <v>25</v>
      </c>
    </row>
    <row r="2422" spans="1:40" x14ac:dyDescent="0.25">
      <c r="A2422" t="s">
        <v>4581</v>
      </c>
      <c r="B2422" t="s">
        <v>886</v>
      </c>
      <c r="C2422" t="s">
        <v>775</v>
      </c>
      <c r="D2422" t="s">
        <v>1698</v>
      </c>
      <c r="E2422" s="4">
        <v>38648</v>
      </c>
      <c r="F2422" s="4" t="s">
        <v>1699</v>
      </c>
      <c r="G2422" s="4">
        <v>122</v>
      </c>
      <c r="H2422" t="str">
        <f>CONCATENATE(Source[[#This Row],[Subject]],TRIM(Source[[#This Row],[Course]]))</f>
        <v>CNIT122</v>
      </c>
      <c r="I2422" t="str">
        <f>VLOOKUP(Source[[#This Row],[SubjCrse]],'Courses and Categories'!$E$2:$G$1816,3,FALSE)</f>
        <v>Credit CTE</v>
      </c>
      <c r="J2422">
        <v>931</v>
      </c>
      <c r="K2422" t="s">
        <v>4147</v>
      </c>
      <c r="L2422" t="s">
        <v>87</v>
      </c>
      <c r="M2422" t="s">
        <v>897</v>
      </c>
      <c r="N2422" t="s">
        <v>42</v>
      </c>
      <c r="O2422" t="s">
        <v>42</v>
      </c>
      <c r="P2422" t="s">
        <v>42</v>
      </c>
      <c r="Q2422" t="s">
        <v>42</v>
      </c>
      <c r="S2422" t="s">
        <v>134</v>
      </c>
      <c r="T2422" t="s">
        <v>44</v>
      </c>
      <c r="U2422" s="1">
        <v>43493</v>
      </c>
      <c r="V2422" s="1">
        <v>43607</v>
      </c>
      <c r="W2422" t="s">
        <v>4138</v>
      </c>
      <c r="X2422" t="s">
        <v>918</v>
      </c>
      <c r="Y2422">
        <v>40</v>
      </c>
      <c r="Z2422">
        <v>37</v>
      </c>
      <c r="AA2422">
        <v>35</v>
      </c>
      <c r="AB2422">
        <v>105.71429999999999</v>
      </c>
      <c r="AD2422">
        <f>IF(ISBLANK(Source[[#This Row],[CrosslistID]]),1,1/COUNTIFS(Source[CrosslistID],Source[[#This Row],[CrosslistID]],Source[TermDesc],Source[[#This Row],[TermDesc]]))</f>
        <v>1</v>
      </c>
      <c r="AG2422">
        <v>0</v>
      </c>
      <c r="AH2422">
        <v>105.71429999999999</v>
      </c>
      <c r="AI2422">
        <v>4</v>
      </c>
      <c r="AJ2422">
        <v>4</v>
      </c>
      <c r="AK2422">
        <v>0.2</v>
      </c>
      <c r="AL24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22">
        <f>IF(AND(Source[[#This Row],[Credit_Noncredit]]="Noncredit",Source[[#This Row],[FTEF]]&gt;0),Source[[#This Row],[NC XLST FTES]]*525/(437.5*Source[[#This Row],[FTEF]]),0)</f>
        <v>0</v>
      </c>
      <c r="AN2422">
        <f>IF(Source[[#This Row],[Credit_Noncredit]]="Credit",Source[[#This Row],[Census Enrollment]],Source[[#This Row],[Noncredit Avg. Attendance]])</f>
        <v>40</v>
      </c>
    </row>
    <row r="2423" spans="1:40" x14ac:dyDescent="0.25">
      <c r="A2423" t="s">
        <v>4581</v>
      </c>
      <c r="B2423" t="s">
        <v>886</v>
      </c>
      <c r="C2423" t="s">
        <v>775</v>
      </c>
      <c r="D2423" t="s">
        <v>1698</v>
      </c>
      <c r="E2423" s="4">
        <v>36684</v>
      </c>
      <c r="F2423" s="4" t="s">
        <v>1699</v>
      </c>
      <c r="G2423" s="4">
        <v>123</v>
      </c>
      <c r="H2423" t="str">
        <f>CONCATENATE(Source[[#This Row],[Subject]],TRIM(Source[[#This Row],[Course]]))</f>
        <v>CNIT123</v>
      </c>
      <c r="I2423" t="str">
        <f>VLOOKUP(Source[[#This Row],[SubjCrse]],'Courses and Categories'!$E$2:$G$1816,3,FALSE)</f>
        <v>Credit CTE</v>
      </c>
      <c r="J2423">
        <v>832</v>
      </c>
      <c r="K2423" t="s">
        <v>4148</v>
      </c>
      <c r="L2423" t="s">
        <v>87</v>
      </c>
      <c r="M2423" t="s">
        <v>897</v>
      </c>
      <c r="N2423" t="s">
        <v>42</v>
      </c>
      <c r="O2423" t="s">
        <v>42</v>
      </c>
      <c r="P2423" t="s">
        <v>42</v>
      </c>
      <c r="Q2423" t="s">
        <v>42</v>
      </c>
      <c r="S2423" t="s">
        <v>134</v>
      </c>
      <c r="T2423">
        <v>1</v>
      </c>
      <c r="U2423" s="1">
        <v>43479</v>
      </c>
      <c r="V2423" s="1">
        <v>43607</v>
      </c>
      <c r="W2423" t="s">
        <v>4149</v>
      </c>
      <c r="X2423" t="s">
        <v>1450</v>
      </c>
      <c r="Y2423">
        <v>34</v>
      </c>
      <c r="Z2423">
        <v>31</v>
      </c>
      <c r="AA2423">
        <v>35</v>
      </c>
      <c r="AB2423">
        <v>88.571399999999997</v>
      </c>
      <c r="AD2423">
        <f>IF(ISBLANK(Source[[#This Row],[CrosslistID]]),1,1/COUNTIFS(Source[CrosslistID],Source[[#This Row],[CrosslistID]],Source[TermDesc],Source[[#This Row],[TermDesc]]))</f>
        <v>1</v>
      </c>
      <c r="AG2423">
        <v>0</v>
      </c>
      <c r="AH2423">
        <v>88.571399999999997</v>
      </c>
      <c r="AI2423">
        <v>3.4</v>
      </c>
      <c r="AJ2423">
        <v>3.4</v>
      </c>
      <c r="AK2423">
        <v>0.2</v>
      </c>
      <c r="AL24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23">
        <f>IF(AND(Source[[#This Row],[Credit_Noncredit]]="Noncredit",Source[[#This Row],[FTEF]]&gt;0),Source[[#This Row],[NC XLST FTES]]*525/(437.5*Source[[#This Row],[FTEF]]),0)</f>
        <v>0</v>
      </c>
      <c r="AN2423">
        <f>IF(Source[[#This Row],[Credit_Noncredit]]="Credit",Source[[#This Row],[Census Enrollment]],Source[[#This Row],[Noncredit Avg. Attendance]])</f>
        <v>34</v>
      </c>
    </row>
    <row r="2424" spans="1:40" x14ac:dyDescent="0.25">
      <c r="A2424" t="s">
        <v>4581</v>
      </c>
      <c r="B2424" t="s">
        <v>886</v>
      </c>
      <c r="C2424" t="s">
        <v>775</v>
      </c>
      <c r="D2424" t="s">
        <v>1698</v>
      </c>
      <c r="E2424" s="4">
        <v>36894</v>
      </c>
      <c r="F2424" s="4" t="s">
        <v>1699</v>
      </c>
      <c r="G2424" s="4">
        <v>123</v>
      </c>
      <c r="H2424" t="str">
        <f>CONCATENATE(Source[[#This Row],[Subject]],TRIM(Source[[#This Row],[Course]]))</f>
        <v>CNIT123</v>
      </c>
      <c r="I2424" t="str">
        <f>VLOOKUP(Source[[#This Row],[SubjCrse]],'Courses and Categories'!$E$2:$G$1816,3,FALSE)</f>
        <v>Credit CTE</v>
      </c>
      <c r="J2424">
        <v>961</v>
      </c>
      <c r="K2424" t="s">
        <v>4148</v>
      </c>
      <c r="L2424" t="s">
        <v>87</v>
      </c>
      <c r="M2424" t="s">
        <v>897</v>
      </c>
      <c r="N2424" t="s">
        <v>42</v>
      </c>
      <c r="O2424" t="s">
        <v>42</v>
      </c>
      <c r="P2424" t="s">
        <v>42</v>
      </c>
      <c r="Q2424" t="s">
        <v>42</v>
      </c>
      <c r="S2424" t="s">
        <v>134</v>
      </c>
      <c r="T2424" t="s">
        <v>44</v>
      </c>
      <c r="U2424" s="1">
        <v>43493</v>
      </c>
      <c r="V2424" s="1">
        <v>43607</v>
      </c>
      <c r="W2424" t="s">
        <v>1673</v>
      </c>
      <c r="X2424" t="s">
        <v>918</v>
      </c>
      <c r="Y2424">
        <v>34</v>
      </c>
      <c r="Z2424">
        <v>33</v>
      </c>
      <c r="AA2424">
        <v>35</v>
      </c>
      <c r="AB2424">
        <v>94.285700000000006</v>
      </c>
      <c r="AD2424">
        <f>IF(ISBLANK(Source[[#This Row],[CrosslistID]]),1,1/COUNTIFS(Source[CrosslistID],Source[[#This Row],[CrosslistID]],Source[TermDesc],Source[[#This Row],[TermDesc]]))</f>
        <v>1</v>
      </c>
      <c r="AG2424">
        <v>0</v>
      </c>
      <c r="AH2424">
        <v>94.285700000000006</v>
      </c>
      <c r="AI2424">
        <v>3.4</v>
      </c>
      <c r="AJ2424">
        <v>3.4</v>
      </c>
      <c r="AK2424">
        <v>0.2</v>
      </c>
      <c r="AL24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24">
        <f>IF(AND(Source[[#This Row],[Credit_Noncredit]]="Noncredit",Source[[#This Row],[FTEF]]&gt;0),Source[[#This Row],[NC XLST FTES]]*525/(437.5*Source[[#This Row],[FTEF]]),0)</f>
        <v>0</v>
      </c>
      <c r="AN2424">
        <f>IF(Source[[#This Row],[Credit_Noncredit]]="Credit",Source[[#This Row],[Census Enrollment]],Source[[#This Row],[Noncredit Avg. Attendance]])</f>
        <v>34</v>
      </c>
    </row>
    <row r="2425" spans="1:40" x14ac:dyDescent="0.25">
      <c r="A2425" t="s">
        <v>4581</v>
      </c>
      <c r="B2425" t="s">
        <v>886</v>
      </c>
      <c r="C2425" t="s">
        <v>775</v>
      </c>
      <c r="D2425" t="s">
        <v>1698</v>
      </c>
      <c r="E2425" s="4">
        <v>39101</v>
      </c>
      <c r="F2425" s="4" t="s">
        <v>1699</v>
      </c>
      <c r="G2425" s="4">
        <v>124</v>
      </c>
      <c r="H2425" t="str">
        <f>CONCATENATE(Source[[#This Row],[Subject]],TRIM(Source[[#This Row],[Course]]))</f>
        <v>CNIT124</v>
      </c>
      <c r="I2425" t="str">
        <f>VLOOKUP(Source[[#This Row],[SubjCrse]],'Courses and Categories'!$E$2:$G$1816,3,FALSE)</f>
        <v>Credit CTE</v>
      </c>
      <c r="J2425">
        <v>601</v>
      </c>
      <c r="K2425" t="s">
        <v>4150</v>
      </c>
      <c r="L2425" t="s">
        <v>50</v>
      </c>
      <c r="M2425" t="s">
        <v>903</v>
      </c>
      <c r="N2425" t="s">
        <v>51</v>
      </c>
      <c r="O2425">
        <v>910</v>
      </c>
      <c r="P2425">
        <v>1200</v>
      </c>
      <c r="Q2425" t="s">
        <v>1649</v>
      </c>
      <c r="R2425">
        <v>37</v>
      </c>
      <c r="S2425" t="s">
        <v>134</v>
      </c>
      <c r="T2425">
        <v>1</v>
      </c>
      <c r="U2425" s="1">
        <v>43479</v>
      </c>
      <c r="V2425" s="1">
        <v>43607</v>
      </c>
      <c r="W2425" t="s">
        <v>4149</v>
      </c>
      <c r="X2425" t="s">
        <v>1929</v>
      </c>
      <c r="Y2425">
        <v>49</v>
      </c>
      <c r="Z2425">
        <v>49</v>
      </c>
      <c r="AA2425">
        <v>35</v>
      </c>
      <c r="AB2425">
        <v>140</v>
      </c>
      <c r="AD2425">
        <f>IF(ISBLANK(Source[[#This Row],[CrosslistID]]),1,1/COUNTIFS(Source[CrosslistID],Source[[#This Row],[CrosslistID]],Source[TermDesc],Source[[#This Row],[TermDesc]]))</f>
        <v>1</v>
      </c>
      <c r="AG2425">
        <v>0</v>
      </c>
      <c r="AH2425">
        <v>140</v>
      </c>
      <c r="AI2425">
        <v>4.5999999999999996</v>
      </c>
      <c r="AJ2425">
        <v>4.9000000000000004</v>
      </c>
      <c r="AK2425">
        <v>0.2</v>
      </c>
      <c r="AL24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25">
        <f>IF(AND(Source[[#This Row],[Credit_Noncredit]]="Noncredit",Source[[#This Row],[FTEF]]&gt;0),Source[[#This Row],[NC XLST FTES]]*525/(437.5*Source[[#This Row],[FTEF]]),0)</f>
        <v>0</v>
      </c>
      <c r="AN2425">
        <f>IF(Source[[#This Row],[Credit_Noncredit]]="Credit",Source[[#This Row],[Census Enrollment]],Source[[#This Row],[Noncredit Avg. Attendance]])</f>
        <v>49</v>
      </c>
    </row>
    <row r="2426" spans="1:40" x14ac:dyDescent="0.25">
      <c r="A2426" t="s">
        <v>4581</v>
      </c>
      <c r="B2426" t="s">
        <v>886</v>
      </c>
      <c r="C2426" t="s">
        <v>775</v>
      </c>
      <c r="D2426" t="s">
        <v>1698</v>
      </c>
      <c r="E2426" s="4">
        <v>39102</v>
      </c>
      <c r="F2426" s="4" t="s">
        <v>1699</v>
      </c>
      <c r="G2426" s="4">
        <v>128</v>
      </c>
      <c r="H2426" t="str">
        <f>CONCATENATE(Source[[#This Row],[Subject]],TRIM(Source[[#This Row],[Course]]))</f>
        <v>CNIT128</v>
      </c>
      <c r="I2426" t="str">
        <f>VLOOKUP(Source[[#This Row],[SubjCrse]],'Courses and Categories'!$E$2:$G$1816,3,FALSE)</f>
        <v>Credit CTE</v>
      </c>
      <c r="J2426">
        <v>501</v>
      </c>
      <c r="K2426" t="s">
        <v>5604</v>
      </c>
      <c r="L2426" t="s">
        <v>87</v>
      </c>
      <c r="M2426" t="s">
        <v>903</v>
      </c>
      <c r="N2426" t="s">
        <v>50</v>
      </c>
      <c r="O2426">
        <v>1810</v>
      </c>
      <c r="P2426">
        <v>2100</v>
      </c>
      <c r="Q2426" t="s">
        <v>1649</v>
      </c>
      <c r="R2426">
        <v>37</v>
      </c>
      <c r="S2426" t="s">
        <v>134</v>
      </c>
      <c r="T2426">
        <v>1</v>
      </c>
      <c r="U2426" s="1">
        <v>43479</v>
      </c>
      <c r="V2426" s="1">
        <v>43607</v>
      </c>
      <c r="W2426" t="s">
        <v>4152</v>
      </c>
      <c r="X2426" t="s">
        <v>1929</v>
      </c>
      <c r="Y2426">
        <v>43</v>
      </c>
      <c r="Z2426">
        <v>43</v>
      </c>
      <c r="AA2426">
        <v>35</v>
      </c>
      <c r="AB2426">
        <v>122.8571</v>
      </c>
      <c r="AD2426">
        <f>IF(ISBLANK(Source[[#This Row],[CrosslistID]]),1,1/COUNTIFS(Source[CrosslistID],Source[[#This Row],[CrosslistID]],Source[TermDesc],Source[[#This Row],[TermDesc]]))</f>
        <v>1</v>
      </c>
      <c r="AG2426">
        <v>0</v>
      </c>
      <c r="AH2426">
        <v>122.8571</v>
      </c>
      <c r="AI2426">
        <v>4.0999999999999996</v>
      </c>
      <c r="AJ2426">
        <v>4.3</v>
      </c>
      <c r="AK2426">
        <v>0.2</v>
      </c>
      <c r="AL24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26">
        <f>IF(AND(Source[[#This Row],[Credit_Noncredit]]="Noncredit",Source[[#This Row],[FTEF]]&gt;0),Source[[#This Row],[NC XLST FTES]]*525/(437.5*Source[[#This Row],[FTEF]]),0)</f>
        <v>0</v>
      </c>
      <c r="AN2426">
        <f>IF(Source[[#This Row],[Credit_Noncredit]]="Credit",Source[[#This Row],[Census Enrollment]],Source[[#This Row],[Noncredit Avg. Attendance]])</f>
        <v>43</v>
      </c>
    </row>
    <row r="2427" spans="1:40" x14ac:dyDescent="0.25">
      <c r="A2427" t="s">
        <v>4581</v>
      </c>
      <c r="B2427" t="s">
        <v>886</v>
      </c>
      <c r="C2427" t="s">
        <v>775</v>
      </c>
      <c r="D2427" t="s">
        <v>1698</v>
      </c>
      <c r="E2427" s="4">
        <v>34418</v>
      </c>
      <c r="F2427" s="4" t="s">
        <v>1699</v>
      </c>
      <c r="G2427" s="4">
        <v>129</v>
      </c>
      <c r="H2427" t="str">
        <f>CONCATENATE(Source[[#This Row],[Subject]],TRIM(Source[[#This Row],[Course]]))</f>
        <v>CNIT129</v>
      </c>
      <c r="I2427" t="str">
        <f>VLOOKUP(Source[[#This Row],[SubjCrse]],'Courses and Categories'!$E$2:$G$1816,3,FALSE)</f>
        <v>Credit CTE</v>
      </c>
      <c r="J2427">
        <v>831</v>
      </c>
      <c r="K2427" t="s">
        <v>5605</v>
      </c>
      <c r="L2427" t="s">
        <v>87</v>
      </c>
      <c r="M2427" t="s">
        <v>897</v>
      </c>
      <c r="N2427" t="s">
        <v>781</v>
      </c>
      <c r="O2427" t="s">
        <v>781</v>
      </c>
      <c r="P2427" t="s">
        <v>781</v>
      </c>
      <c r="Q2427" t="s">
        <v>781</v>
      </c>
      <c r="S2427" t="s">
        <v>134</v>
      </c>
      <c r="T2427">
        <v>1</v>
      </c>
      <c r="U2427" s="1">
        <v>43479</v>
      </c>
      <c r="V2427" s="1">
        <v>43607</v>
      </c>
      <c r="W2427" t="s">
        <v>5606</v>
      </c>
      <c r="X2427" t="s">
        <v>1450</v>
      </c>
      <c r="Y2427">
        <v>30</v>
      </c>
      <c r="Z2427">
        <v>29</v>
      </c>
      <c r="AA2427">
        <v>35</v>
      </c>
      <c r="AB2427">
        <v>82.857100000000003</v>
      </c>
      <c r="AD2427">
        <f>IF(ISBLANK(Source[[#This Row],[CrosslistID]]),1,1/COUNTIFS(Source[CrosslistID],Source[[#This Row],[CrosslistID]],Source[TermDesc],Source[[#This Row],[TermDesc]]))</f>
        <v>1</v>
      </c>
      <c r="AG2427">
        <v>0</v>
      </c>
      <c r="AH2427">
        <v>82.857100000000003</v>
      </c>
      <c r="AI2427">
        <v>3</v>
      </c>
      <c r="AJ2427">
        <v>3</v>
      </c>
      <c r="AK2427">
        <v>0.2</v>
      </c>
      <c r="AL24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27">
        <f>IF(AND(Source[[#This Row],[Credit_Noncredit]]="Noncredit",Source[[#This Row],[FTEF]]&gt;0),Source[[#This Row],[NC XLST FTES]]*525/(437.5*Source[[#This Row],[FTEF]]),0)</f>
        <v>0</v>
      </c>
      <c r="AN2427">
        <f>IF(Source[[#This Row],[Credit_Noncredit]]="Credit",Source[[#This Row],[Census Enrollment]],Source[[#This Row],[Noncredit Avg. Attendance]])</f>
        <v>30</v>
      </c>
    </row>
    <row r="2428" spans="1:40" x14ac:dyDescent="0.25">
      <c r="A2428" t="s">
        <v>4581</v>
      </c>
      <c r="B2428" t="s">
        <v>886</v>
      </c>
      <c r="C2428" t="s">
        <v>775</v>
      </c>
      <c r="D2428" t="s">
        <v>1698</v>
      </c>
      <c r="E2428" s="4">
        <v>39237</v>
      </c>
      <c r="F2428" s="4" t="s">
        <v>1699</v>
      </c>
      <c r="G2428" s="4" t="s">
        <v>5607</v>
      </c>
      <c r="H2428" t="str">
        <f>CONCATENATE(Source[[#This Row],[Subject]],TRIM(Source[[#This Row],[Course]]))</f>
        <v>CNIT129S</v>
      </c>
      <c r="I2428" t="str">
        <f>VLOOKUP(Source[[#This Row],[SubjCrse]],'Courses and Categories'!$E$2:$G$1816,3,FALSE)</f>
        <v>Credit CTE</v>
      </c>
      <c r="J2428">
        <v>501</v>
      </c>
      <c r="K2428" t="s">
        <v>5608</v>
      </c>
      <c r="L2428" t="s">
        <v>87</v>
      </c>
      <c r="M2428" t="s">
        <v>903</v>
      </c>
      <c r="N2428" t="s">
        <v>180</v>
      </c>
      <c r="O2428">
        <v>1810</v>
      </c>
      <c r="P2428">
        <v>2100</v>
      </c>
      <c r="Q2428" t="s">
        <v>1649</v>
      </c>
      <c r="R2428">
        <v>37</v>
      </c>
      <c r="S2428" t="s">
        <v>134</v>
      </c>
      <c r="T2428">
        <v>1</v>
      </c>
      <c r="U2428" s="1">
        <v>43479</v>
      </c>
      <c r="V2428" s="1">
        <v>43607</v>
      </c>
      <c r="W2428" t="s">
        <v>4152</v>
      </c>
      <c r="X2428" t="s">
        <v>1929</v>
      </c>
      <c r="Y2428">
        <v>36</v>
      </c>
      <c r="Z2428">
        <v>37</v>
      </c>
      <c r="AA2428">
        <v>35</v>
      </c>
      <c r="AB2428">
        <v>105.71429999999999</v>
      </c>
      <c r="AD2428">
        <f>IF(ISBLANK(Source[[#This Row],[CrosslistID]]),1,1/COUNTIFS(Source[CrosslistID],Source[[#This Row],[CrosslistID]],Source[TermDesc],Source[[#This Row],[TermDesc]]))</f>
        <v>1</v>
      </c>
      <c r="AG2428">
        <v>0</v>
      </c>
      <c r="AH2428">
        <v>105.71429999999999</v>
      </c>
      <c r="AI2428">
        <v>3.4</v>
      </c>
      <c r="AJ2428">
        <v>3.6</v>
      </c>
      <c r="AK2428">
        <v>0.2</v>
      </c>
      <c r="AL24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28">
        <f>IF(AND(Source[[#This Row],[Credit_Noncredit]]="Noncredit",Source[[#This Row],[FTEF]]&gt;0),Source[[#This Row],[NC XLST FTES]]*525/(437.5*Source[[#This Row],[FTEF]]),0)</f>
        <v>0</v>
      </c>
      <c r="AN2428">
        <f>IF(Source[[#This Row],[Credit_Noncredit]]="Credit",Source[[#This Row],[Census Enrollment]],Source[[#This Row],[Noncredit Avg. Attendance]])</f>
        <v>36</v>
      </c>
    </row>
    <row r="2429" spans="1:40" x14ac:dyDescent="0.25">
      <c r="A2429" t="s">
        <v>4581</v>
      </c>
      <c r="B2429" t="s">
        <v>886</v>
      </c>
      <c r="C2429" t="s">
        <v>775</v>
      </c>
      <c r="D2429" t="s">
        <v>1698</v>
      </c>
      <c r="E2429" s="4">
        <v>36577</v>
      </c>
      <c r="F2429" s="4" t="s">
        <v>1699</v>
      </c>
      <c r="G2429" s="4">
        <v>131</v>
      </c>
      <c r="H2429" t="str">
        <f>CONCATENATE(Source[[#This Row],[Subject]],TRIM(Source[[#This Row],[Course]]))</f>
        <v>CNIT131</v>
      </c>
      <c r="I2429" t="str">
        <f>VLOOKUP(Source[[#This Row],[SubjCrse]],'Courses and Categories'!$E$2:$G$1816,3,FALSE)</f>
        <v>Credit Gen Ed/CTE</v>
      </c>
      <c r="J2429">
        <v>501</v>
      </c>
      <c r="K2429" t="s">
        <v>4156</v>
      </c>
      <c r="L2429" t="s">
        <v>87</v>
      </c>
      <c r="M2429" t="s">
        <v>903</v>
      </c>
      <c r="N2429" t="s">
        <v>180</v>
      </c>
      <c r="O2429">
        <v>1810</v>
      </c>
      <c r="P2429">
        <v>2100</v>
      </c>
      <c r="Q2429" t="s">
        <v>240</v>
      </c>
      <c r="R2429">
        <v>203</v>
      </c>
      <c r="S2429" t="s">
        <v>134</v>
      </c>
      <c r="T2429">
        <v>1</v>
      </c>
      <c r="U2429" s="1">
        <v>43479</v>
      </c>
      <c r="V2429" s="1">
        <v>43607</v>
      </c>
      <c r="W2429" t="s">
        <v>5603</v>
      </c>
      <c r="X2429" t="s">
        <v>1929</v>
      </c>
      <c r="Y2429">
        <v>20</v>
      </c>
      <c r="Z2429">
        <v>19</v>
      </c>
      <c r="AA2429">
        <v>35</v>
      </c>
      <c r="AB2429">
        <v>54.285699999999999</v>
      </c>
      <c r="AD2429">
        <f>IF(ISBLANK(Source[[#This Row],[CrosslistID]]),1,1/COUNTIFS(Source[CrosslistID],Source[[#This Row],[CrosslistID]],Source[TermDesc],Source[[#This Row],[TermDesc]]))</f>
        <v>1</v>
      </c>
      <c r="AG2429">
        <v>0</v>
      </c>
      <c r="AH2429">
        <v>54.285699999999999</v>
      </c>
      <c r="AI2429">
        <v>2</v>
      </c>
      <c r="AJ2429">
        <v>2</v>
      </c>
      <c r="AK2429">
        <v>0.2</v>
      </c>
      <c r="AL24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29">
        <f>IF(AND(Source[[#This Row],[Credit_Noncredit]]="Noncredit",Source[[#This Row],[FTEF]]&gt;0),Source[[#This Row],[NC XLST FTES]]*525/(437.5*Source[[#This Row],[FTEF]]),0)</f>
        <v>0</v>
      </c>
      <c r="AN2429">
        <f>IF(Source[[#This Row],[Credit_Noncredit]]="Credit",Source[[#This Row],[Census Enrollment]],Source[[#This Row],[Noncredit Avg. Attendance]])</f>
        <v>20</v>
      </c>
    </row>
    <row r="2430" spans="1:40" x14ac:dyDescent="0.25">
      <c r="A2430" t="s">
        <v>4581</v>
      </c>
      <c r="B2430" t="s">
        <v>886</v>
      </c>
      <c r="C2430" t="s">
        <v>775</v>
      </c>
      <c r="D2430" t="s">
        <v>1698</v>
      </c>
      <c r="E2430" s="4">
        <v>36579</v>
      </c>
      <c r="F2430" s="4" t="s">
        <v>1699</v>
      </c>
      <c r="G2430" s="4">
        <v>131</v>
      </c>
      <c r="H2430" t="str">
        <f>CONCATENATE(Source[[#This Row],[Subject]],TRIM(Source[[#This Row],[Course]]))</f>
        <v>CNIT131</v>
      </c>
      <c r="I2430" t="str">
        <f>VLOOKUP(Source[[#This Row],[SubjCrse]],'Courses and Categories'!$E$2:$G$1816,3,FALSE)</f>
        <v>Credit Gen Ed/CTE</v>
      </c>
      <c r="J2430">
        <v>535</v>
      </c>
      <c r="K2430" t="s">
        <v>4156</v>
      </c>
      <c r="L2430" t="s">
        <v>87</v>
      </c>
      <c r="M2430" t="s">
        <v>903</v>
      </c>
      <c r="N2430" t="s">
        <v>105</v>
      </c>
      <c r="O2430">
        <v>1240</v>
      </c>
      <c r="P2430">
        <v>1355</v>
      </c>
      <c r="Q2430" t="s">
        <v>240</v>
      </c>
      <c r="R2430">
        <v>203</v>
      </c>
      <c r="S2430" t="s">
        <v>134</v>
      </c>
      <c r="T2430">
        <v>1</v>
      </c>
      <c r="U2430" s="1">
        <v>43479</v>
      </c>
      <c r="V2430" s="1">
        <v>43607</v>
      </c>
      <c r="W2430" t="s">
        <v>5594</v>
      </c>
      <c r="X2430" t="s">
        <v>1929</v>
      </c>
      <c r="Y2430">
        <v>29</v>
      </c>
      <c r="Z2430">
        <v>24</v>
      </c>
      <c r="AA2430">
        <v>35</v>
      </c>
      <c r="AB2430">
        <v>68.571399999999997</v>
      </c>
      <c r="AD2430">
        <f>IF(ISBLANK(Source[[#This Row],[CrosslistID]]),1,1/COUNTIFS(Source[CrosslistID],Source[[#This Row],[CrosslistID]],Source[TermDesc],Source[[#This Row],[TermDesc]]))</f>
        <v>1</v>
      </c>
      <c r="AG2430">
        <v>0</v>
      </c>
      <c r="AH2430">
        <v>68.571399999999997</v>
      </c>
      <c r="AI2430">
        <v>2.7</v>
      </c>
      <c r="AJ2430">
        <v>2.9</v>
      </c>
      <c r="AK2430">
        <v>0.2</v>
      </c>
      <c r="AL24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30">
        <f>IF(AND(Source[[#This Row],[Credit_Noncredit]]="Noncredit",Source[[#This Row],[FTEF]]&gt;0),Source[[#This Row],[NC XLST FTES]]*525/(437.5*Source[[#This Row],[FTEF]]),0)</f>
        <v>0</v>
      </c>
      <c r="AN2430">
        <f>IF(Source[[#This Row],[Credit_Noncredit]]="Credit",Source[[#This Row],[Census Enrollment]],Source[[#This Row],[Noncredit Avg. Attendance]])</f>
        <v>29</v>
      </c>
    </row>
    <row r="2431" spans="1:40" x14ac:dyDescent="0.25">
      <c r="A2431" t="s">
        <v>4581</v>
      </c>
      <c r="B2431" t="s">
        <v>886</v>
      </c>
      <c r="C2431" t="s">
        <v>775</v>
      </c>
      <c r="D2431" t="s">
        <v>1698</v>
      </c>
      <c r="E2431" s="4">
        <v>36578</v>
      </c>
      <c r="F2431" s="4" t="s">
        <v>1699</v>
      </c>
      <c r="G2431" s="4">
        <v>131</v>
      </c>
      <c r="H2431" t="str">
        <f>CONCATENATE(Source[[#This Row],[Subject]],TRIM(Source[[#This Row],[Course]]))</f>
        <v>CNIT131</v>
      </c>
      <c r="I2431" t="str">
        <f>VLOOKUP(Source[[#This Row],[SubjCrse]],'Courses and Categories'!$E$2:$G$1816,3,FALSE)</f>
        <v>Credit Gen Ed/CTE</v>
      </c>
      <c r="J2431">
        <v>831</v>
      </c>
      <c r="K2431" t="s">
        <v>4156</v>
      </c>
      <c r="L2431" t="s">
        <v>87</v>
      </c>
      <c r="M2431" t="s">
        <v>897</v>
      </c>
      <c r="N2431" t="s">
        <v>42</v>
      </c>
      <c r="O2431" t="s">
        <v>42</v>
      </c>
      <c r="P2431" t="s">
        <v>42</v>
      </c>
      <c r="Q2431" t="s">
        <v>42</v>
      </c>
      <c r="S2431" t="s">
        <v>134</v>
      </c>
      <c r="T2431">
        <v>1</v>
      </c>
      <c r="U2431" s="1">
        <v>43479</v>
      </c>
      <c r="V2431" s="1">
        <v>43607</v>
      </c>
      <c r="W2431" t="s">
        <v>4130</v>
      </c>
      <c r="X2431" t="s">
        <v>899</v>
      </c>
      <c r="Y2431">
        <v>38</v>
      </c>
      <c r="Z2431">
        <v>35</v>
      </c>
      <c r="AA2431">
        <v>35</v>
      </c>
      <c r="AB2431">
        <v>100</v>
      </c>
      <c r="AD2431">
        <f>IF(ISBLANK(Source[[#This Row],[CrosslistID]]),1,1/COUNTIFS(Source[CrosslistID],Source[[#This Row],[CrosslistID]],Source[TermDesc],Source[[#This Row],[TermDesc]]))</f>
        <v>1</v>
      </c>
      <c r="AG2431">
        <v>0</v>
      </c>
      <c r="AH2431">
        <v>100</v>
      </c>
      <c r="AI2431">
        <v>3.8</v>
      </c>
      <c r="AJ2431">
        <v>3.8</v>
      </c>
      <c r="AK2431">
        <v>0.2</v>
      </c>
      <c r="AL24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31">
        <f>IF(AND(Source[[#This Row],[Credit_Noncredit]]="Noncredit",Source[[#This Row],[FTEF]]&gt;0),Source[[#This Row],[NC XLST FTES]]*525/(437.5*Source[[#This Row],[FTEF]]),0)</f>
        <v>0</v>
      </c>
      <c r="AN2431">
        <f>IF(Source[[#This Row],[Credit_Noncredit]]="Credit",Source[[#This Row],[Census Enrollment]],Source[[#This Row],[Noncredit Avg. Attendance]])</f>
        <v>38</v>
      </c>
    </row>
    <row r="2432" spans="1:40" x14ac:dyDescent="0.25">
      <c r="A2432" t="s">
        <v>4581</v>
      </c>
      <c r="B2432" t="s">
        <v>886</v>
      </c>
      <c r="C2432" t="s">
        <v>775</v>
      </c>
      <c r="D2432" t="s">
        <v>1698</v>
      </c>
      <c r="E2432" s="4">
        <v>36576</v>
      </c>
      <c r="F2432" s="4" t="s">
        <v>1699</v>
      </c>
      <c r="G2432" s="4">
        <v>131</v>
      </c>
      <c r="H2432" t="str">
        <f>CONCATENATE(Source[[#This Row],[Subject]],TRIM(Source[[#This Row],[Course]]))</f>
        <v>CNIT131</v>
      </c>
      <c r="I2432" t="str">
        <f>VLOOKUP(Source[[#This Row],[SubjCrse]],'Courses and Categories'!$E$2:$G$1816,3,FALSE)</f>
        <v>Credit Gen Ed/CTE</v>
      </c>
      <c r="J2432">
        <v>832</v>
      </c>
      <c r="K2432" t="s">
        <v>4156</v>
      </c>
      <c r="L2432" t="s">
        <v>87</v>
      </c>
      <c r="M2432" t="s">
        <v>897</v>
      </c>
      <c r="N2432" t="s">
        <v>42</v>
      </c>
      <c r="O2432" t="s">
        <v>42</v>
      </c>
      <c r="P2432" t="s">
        <v>42</v>
      </c>
      <c r="Q2432" t="s">
        <v>42</v>
      </c>
      <c r="S2432" t="s">
        <v>134</v>
      </c>
      <c r="T2432">
        <v>1</v>
      </c>
      <c r="U2432" s="1">
        <v>43479</v>
      </c>
      <c r="V2432" s="1">
        <v>43607</v>
      </c>
      <c r="W2432" t="s">
        <v>1707</v>
      </c>
      <c r="X2432" t="s">
        <v>1450</v>
      </c>
      <c r="Y2432">
        <v>35</v>
      </c>
      <c r="Z2432">
        <v>29</v>
      </c>
      <c r="AA2432">
        <v>35</v>
      </c>
      <c r="AB2432">
        <v>82.857100000000003</v>
      </c>
      <c r="AD2432">
        <f>IF(ISBLANK(Source[[#This Row],[CrosslistID]]),1,1/COUNTIFS(Source[CrosslistID],Source[[#This Row],[CrosslistID]],Source[TermDesc],Source[[#This Row],[TermDesc]]))</f>
        <v>1</v>
      </c>
      <c r="AG2432">
        <v>0</v>
      </c>
      <c r="AH2432">
        <v>82.857100000000003</v>
      </c>
      <c r="AI2432">
        <v>3.5</v>
      </c>
      <c r="AJ2432">
        <v>3.5</v>
      </c>
      <c r="AK2432">
        <v>0.2</v>
      </c>
      <c r="AL24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32">
        <f>IF(AND(Source[[#This Row],[Credit_Noncredit]]="Noncredit",Source[[#This Row],[FTEF]]&gt;0),Source[[#This Row],[NC XLST FTES]]*525/(437.5*Source[[#This Row],[FTEF]]),0)</f>
        <v>0</v>
      </c>
      <c r="AN2432">
        <f>IF(Source[[#This Row],[Credit_Noncredit]]="Credit",Source[[#This Row],[Census Enrollment]],Source[[#This Row],[Noncredit Avg. Attendance]])</f>
        <v>35</v>
      </c>
    </row>
    <row r="2433" spans="1:40" x14ac:dyDescent="0.25">
      <c r="A2433" t="s">
        <v>4581</v>
      </c>
      <c r="B2433" t="s">
        <v>886</v>
      </c>
      <c r="C2433" t="s">
        <v>775</v>
      </c>
      <c r="D2433" t="s">
        <v>1698</v>
      </c>
      <c r="E2433" s="4">
        <v>37185</v>
      </c>
      <c r="F2433" s="4" t="s">
        <v>1699</v>
      </c>
      <c r="G2433" s="4" t="s">
        <v>4163</v>
      </c>
      <c r="H2433" t="str">
        <f>CONCATENATE(Source[[#This Row],[Subject]],TRIM(Source[[#This Row],[Course]]))</f>
        <v>CNIT131H</v>
      </c>
      <c r="I2433" t="str">
        <f>VLOOKUP(Source[[#This Row],[SubjCrse]],'Courses and Categories'!$E$2:$G$1816,3,FALSE)</f>
        <v>Credit CTE</v>
      </c>
      <c r="J2433">
        <v>831</v>
      </c>
      <c r="K2433" t="s">
        <v>4164</v>
      </c>
      <c r="L2433" t="s">
        <v>87</v>
      </c>
      <c r="M2433" t="s">
        <v>897</v>
      </c>
      <c r="N2433" t="s">
        <v>781</v>
      </c>
      <c r="O2433" t="s">
        <v>781</v>
      </c>
      <c r="P2433" t="s">
        <v>781</v>
      </c>
      <c r="Q2433" t="s">
        <v>781</v>
      </c>
      <c r="S2433" t="s">
        <v>134</v>
      </c>
      <c r="T2433" t="s">
        <v>44</v>
      </c>
      <c r="U2433" s="1">
        <v>43556</v>
      </c>
      <c r="V2433" s="1">
        <v>43607</v>
      </c>
      <c r="W2433" t="s">
        <v>5606</v>
      </c>
      <c r="X2433" t="s">
        <v>918</v>
      </c>
      <c r="Y2433">
        <v>27</v>
      </c>
      <c r="Z2433">
        <v>27</v>
      </c>
      <c r="AA2433">
        <v>35</v>
      </c>
      <c r="AB2433">
        <v>77.142899999999997</v>
      </c>
      <c r="AD2433">
        <f>IF(ISBLANK(Source[[#This Row],[CrosslistID]]),1,1/COUNTIFS(Source[CrosslistID],Source[[#This Row],[CrosslistID]],Source[TermDesc],Source[[#This Row],[TermDesc]]))</f>
        <v>1</v>
      </c>
      <c r="AG2433">
        <v>0</v>
      </c>
      <c r="AH2433">
        <v>77.142899999999997</v>
      </c>
      <c r="AI2433">
        <v>0.86699999999999999</v>
      </c>
      <c r="AJ2433">
        <v>0.90029999999999999</v>
      </c>
      <c r="AK2433">
        <v>6.6699999999999995E-2</v>
      </c>
      <c r="AL24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33">
        <f>IF(AND(Source[[#This Row],[Credit_Noncredit]]="Noncredit",Source[[#This Row],[FTEF]]&gt;0),Source[[#This Row],[NC XLST FTES]]*525/(437.5*Source[[#This Row],[FTEF]]),0)</f>
        <v>0</v>
      </c>
      <c r="AN2433">
        <f>IF(Source[[#This Row],[Credit_Noncredit]]="Credit",Source[[#This Row],[Census Enrollment]],Source[[#This Row],[Noncredit Avg. Attendance]])</f>
        <v>27</v>
      </c>
    </row>
    <row r="2434" spans="1:40" x14ac:dyDescent="0.25">
      <c r="A2434" t="s">
        <v>4581</v>
      </c>
      <c r="B2434" t="s">
        <v>886</v>
      </c>
      <c r="C2434" t="s">
        <v>775</v>
      </c>
      <c r="D2434" t="s">
        <v>1698</v>
      </c>
      <c r="E2434" s="4">
        <v>31966</v>
      </c>
      <c r="F2434" s="4" t="s">
        <v>1699</v>
      </c>
      <c r="G2434" s="4">
        <v>132</v>
      </c>
      <c r="H2434" t="str">
        <f>CONCATENATE(Source[[#This Row],[Subject]],TRIM(Source[[#This Row],[Course]]))</f>
        <v>CNIT132</v>
      </c>
      <c r="I2434" t="str">
        <f>VLOOKUP(Source[[#This Row],[SubjCrse]],'Courses and Categories'!$E$2:$G$1816,3,FALSE)</f>
        <v>Credit Gen Ed/CTE</v>
      </c>
      <c r="J2434">
        <v>501</v>
      </c>
      <c r="K2434" t="s">
        <v>4165</v>
      </c>
      <c r="L2434" t="s">
        <v>87</v>
      </c>
      <c r="M2434" t="s">
        <v>903</v>
      </c>
      <c r="N2434" t="s">
        <v>826</v>
      </c>
      <c r="O2434" t="s">
        <v>425</v>
      </c>
      <c r="P2434" t="s">
        <v>2345</v>
      </c>
      <c r="Q2434" t="s">
        <v>1693</v>
      </c>
      <c r="R2434" t="s">
        <v>5103</v>
      </c>
      <c r="S2434" t="s">
        <v>134</v>
      </c>
      <c r="T2434">
        <v>1</v>
      </c>
      <c r="U2434" s="1">
        <v>43479</v>
      </c>
      <c r="V2434" s="1">
        <v>43607</v>
      </c>
      <c r="W2434" t="s">
        <v>5609</v>
      </c>
      <c r="X2434" t="s">
        <v>1929</v>
      </c>
      <c r="Y2434">
        <v>23</v>
      </c>
      <c r="Z2434">
        <v>23</v>
      </c>
      <c r="AA2434">
        <v>35</v>
      </c>
      <c r="AB2434">
        <v>65.714299999999994</v>
      </c>
      <c r="AD2434">
        <f>IF(ISBLANK(Source[[#This Row],[CrosslistID]]),1,1/COUNTIFS(Source[CrosslistID],Source[[#This Row],[CrosslistID]],Source[TermDesc],Source[[#This Row],[TermDesc]]))</f>
        <v>1</v>
      </c>
      <c r="AG2434">
        <v>0</v>
      </c>
      <c r="AH2434">
        <v>65.714299999999994</v>
      </c>
      <c r="AI2434">
        <v>2</v>
      </c>
      <c r="AJ2434">
        <v>2.2999999999999998</v>
      </c>
      <c r="AK2434">
        <v>0.2</v>
      </c>
      <c r="AL24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34">
        <f>IF(AND(Source[[#This Row],[Credit_Noncredit]]="Noncredit",Source[[#This Row],[FTEF]]&gt;0),Source[[#This Row],[NC XLST FTES]]*525/(437.5*Source[[#This Row],[FTEF]]),0)</f>
        <v>0</v>
      </c>
      <c r="AN2434">
        <f>IF(Source[[#This Row],[Credit_Noncredit]]="Credit",Source[[#This Row],[Census Enrollment]],Source[[#This Row],[Noncredit Avg. Attendance]])</f>
        <v>23</v>
      </c>
    </row>
    <row r="2435" spans="1:40" x14ac:dyDescent="0.25">
      <c r="A2435" t="s">
        <v>4581</v>
      </c>
      <c r="B2435" t="s">
        <v>886</v>
      </c>
      <c r="C2435" t="s">
        <v>775</v>
      </c>
      <c r="D2435" t="s">
        <v>1698</v>
      </c>
      <c r="E2435" s="4">
        <v>39281</v>
      </c>
      <c r="F2435" s="4" t="s">
        <v>1699</v>
      </c>
      <c r="G2435" s="4">
        <v>132</v>
      </c>
      <c r="H2435" t="str">
        <f>CONCATENATE(Source[[#This Row],[Subject]],TRIM(Source[[#This Row],[Course]]))</f>
        <v>CNIT132</v>
      </c>
      <c r="I2435" t="str">
        <f>VLOOKUP(Source[[#This Row],[SubjCrse]],'Courses and Categories'!$E$2:$G$1816,3,FALSE)</f>
        <v>Credit Gen Ed/CTE</v>
      </c>
      <c r="J2435">
        <v>503</v>
      </c>
      <c r="K2435" t="s">
        <v>4165</v>
      </c>
      <c r="L2435" t="s">
        <v>39</v>
      </c>
      <c r="M2435" t="s">
        <v>903</v>
      </c>
      <c r="N2435" t="s">
        <v>185</v>
      </c>
      <c r="O2435">
        <v>1410</v>
      </c>
      <c r="P2435">
        <v>1700</v>
      </c>
      <c r="Q2435" t="s">
        <v>1649</v>
      </c>
      <c r="R2435">
        <v>8</v>
      </c>
      <c r="S2435" t="s">
        <v>134</v>
      </c>
      <c r="T2435">
        <v>1</v>
      </c>
      <c r="U2435" s="1">
        <v>43479</v>
      </c>
      <c r="V2435" s="1">
        <v>43607</v>
      </c>
      <c r="W2435" t="s">
        <v>5603</v>
      </c>
      <c r="X2435" t="s">
        <v>1929</v>
      </c>
      <c r="Y2435">
        <v>16</v>
      </c>
      <c r="Z2435">
        <v>16</v>
      </c>
      <c r="AA2435">
        <v>35</v>
      </c>
      <c r="AB2435">
        <v>45.714300000000001</v>
      </c>
      <c r="AD2435">
        <f>IF(ISBLANK(Source[[#This Row],[CrosslistID]]),1,1/COUNTIFS(Source[CrosslistID],Source[[#This Row],[CrosslistID]],Source[TermDesc],Source[[#This Row],[TermDesc]]))</f>
        <v>1</v>
      </c>
      <c r="AG2435">
        <v>0</v>
      </c>
      <c r="AH2435">
        <v>45.714300000000001</v>
      </c>
      <c r="AI2435">
        <v>1.5</v>
      </c>
      <c r="AJ2435">
        <v>1.6</v>
      </c>
      <c r="AK2435">
        <v>0.2</v>
      </c>
      <c r="AL24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35">
        <f>IF(AND(Source[[#This Row],[Credit_Noncredit]]="Noncredit",Source[[#This Row],[FTEF]]&gt;0),Source[[#This Row],[NC XLST FTES]]*525/(437.5*Source[[#This Row],[FTEF]]),0)</f>
        <v>0</v>
      </c>
      <c r="AN2435">
        <f>IF(Source[[#This Row],[Credit_Noncredit]]="Credit",Source[[#This Row],[Census Enrollment]],Source[[#This Row],[Noncredit Avg. Attendance]])</f>
        <v>16</v>
      </c>
    </row>
    <row r="2436" spans="1:40" x14ac:dyDescent="0.25">
      <c r="A2436" t="s">
        <v>4581</v>
      </c>
      <c r="B2436" t="s">
        <v>886</v>
      </c>
      <c r="C2436" t="s">
        <v>775</v>
      </c>
      <c r="D2436" t="s">
        <v>1698</v>
      </c>
      <c r="E2436" s="4">
        <v>39238</v>
      </c>
      <c r="F2436" s="4" t="s">
        <v>1699</v>
      </c>
      <c r="G2436" s="4">
        <v>132</v>
      </c>
      <c r="H2436" t="str">
        <f>CONCATENATE(Source[[#This Row],[Subject]],TRIM(Source[[#This Row],[Course]]))</f>
        <v>CNIT132</v>
      </c>
      <c r="I2436" t="str">
        <f>VLOOKUP(Source[[#This Row],[SubjCrse]],'Courses and Categories'!$E$2:$G$1816,3,FALSE)</f>
        <v>Credit Gen Ed/CTE</v>
      </c>
      <c r="J2436">
        <v>831</v>
      </c>
      <c r="K2436" t="s">
        <v>4165</v>
      </c>
      <c r="L2436" t="s">
        <v>87</v>
      </c>
      <c r="M2436" t="s">
        <v>897</v>
      </c>
      <c r="N2436" t="s">
        <v>42</v>
      </c>
      <c r="O2436" t="s">
        <v>42</v>
      </c>
      <c r="P2436" t="s">
        <v>42</v>
      </c>
      <c r="Q2436" t="s">
        <v>42</v>
      </c>
      <c r="S2436" t="s">
        <v>134</v>
      </c>
      <c r="T2436">
        <v>1</v>
      </c>
      <c r="U2436" s="1">
        <v>43479</v>
      </c>
      <c r="V2436" s="1">
        <v>43607</v>
      </c>
      <c r="W2436" t="s">
        <v>4162</v>
      </c>
      <c r="X2436" t="s">
        <v>1450</v>
      </c>
      <c r="Y2436">
        <v>33</v>
      </c>
      <c r="Z2436">
        <v>29</v>
      </c>
      <c r="AA2436">
        <v>35</v>
      </c>
      <c r="AB2436">
        <v>82.857100000000003</v>
      </c>
      <c r="AD2436">
        <f>IF(ISBLANK(Source[[#This Row],[CrosslistID]]),1,1/COUNTIFS(Source[CrosslistID],Source[[#This Row],[CrosslistID]],Source[TermDesc],Source[[#This Row],[TermDesc]]))</f>
        <v>1</v>
      </c>
      <c r="AG2436">
        <v>0</v>
      </c>
      <c r="AH2436">
        <v>82.857100000000003</v>
      </c>
      <c r="AI2436">
        <v>3.3</v>
      </c>
      <c r="AJ2436">
        <v>3.3</v>
      </c>
      <c r="AK2436">
        <v>0.2</v>
      </c>
      <c r="AL24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36">
        <f>IF(AND(Source[[#This Row],[Credit_Noncredit]]="Noncredit",Source[[#This Row],[FTEF]]&gt;0),Source[[#This Row],[NC XLST FTES]]*525/(437.5*Source[[#This Row],[FTEF]]),0)</f>
        <v>0</v>
      </c>
      <c r="AN2436">
        <f>IF(Source[[#This Row],[Credit_Noncredit]]="Credit",Source[[#This Row],[Census Enrollment]],Source[[#This Row],[Noncredit Avg. Attendance]])</f>
        <v>33</v>
      </c>
    </row>
    <row r="2437" spans="1:40" x14ac:dyDescent="0.25">
      <c r="A2437" t="s">
        <v>4581</v>
      </c>
      <c r="B2437" t="s">
        <v>886</v>
      </c>
      <c r="C2437" t="s">
        <v>775</v>
      </c>
      <c r="D2437" t="s">
        <v>1698</v>
      </c>
      <c r="E2437" s="4">
        <v>36583</v>
      </c>
      <c r="F2437" s="4" t="s">
        <v>1699</v>
      </c>
      <c r="G2437" s="4">
        <v>133</v>
      </c>
      <c r="H2437" t="str">
        <f>CONCATENATE(Source[[#This Row],[Subject]],TRIM(Source[[#This Row],[Course]]))</f>
        <v>CNIT133</v>
      </c>
      <c r="I2437" t="str">
        <f>VLOOKUP(Source[[#This Row],[SubjCrse]],'Courses and Categories'!$E$2:$G$1816,3,FALSE)</f>
        <v>Credit CTE</v>
      </c>
      <c r="J2437">
        <v>501</v>
      </c>
      <c r="K2437" t="s">
        <v>4169</v>
      </c>
      <c r="L2437" t="s">
        <v>87</v>
      </c>
      <c r="M2437" t="s">
        <v>903</v>
      </c>
      <c r="N2437" t="s">
        <v>185</v>
      </c>
      <c r="O2437">
        <v>1810</v>
      </c>
      <c r="P2437">
        <v>2100</v>
      </c>
      <c r="Q2437" t="s">
        <v>1649</v>
      </c>
      <c r="R2437">
        <v>8</v>
      </c>
      <c r="S2437" t="s">
        <v>134</v>
      </c>
      <c r="T2437">
        <v>1</v>
      </c>
      <c r="U2437" s="1">
        <v>43479</v>
      </c>
      <c r="V2437" s="1">
        <v>43607</v>
      </c>
      <c r="W2437" t="s">
        <v>5603</v>
      </c>
      <c r="X2437" t="s">
        <v>1929</v>
      </c>
      <c r="Y2437">
        <v>34</v>
      </c>
      <c r="Z2437">
        <v>30</v>
      </c>
      <c r="AA2437">
        <v>35</v>
      </c>
      <c r="AB2437">
        <v>85.714299999999994</v>
      </c>
      <c r="AD2437">
        <f>IF(ISBLANK(Source[[#This Row],[CrosslistID]]),1,1/COUNTIFS(Source[CrosslistID],Source[[#This Row],[CrosslistID]],Source[TermDesc],Source[[#This Row],[TermDesc]]))</f>
        <v>1</v>
      </c>
      <c r="AG2437">
        <v>0</v>
      </c>
      <c r="AH2437">
        <v>85.714299999999994</v>
      </c>
      <c r="AI2437">
        <v>3.1</v>
      </c>
      <c r="AJ2437">
        <v>3.4</v>
      </c>
      <c r="AK2437">
        <v>0.2</v>
      </c>
      <c r="AL24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37">
        <f>IF(AND(Source[[#This Row],[Credit_Noncredit]]="Noncredit",Source[[#This Row],[FTEF]]&gt;0),Source[[#This Row],[NC XLST FTES]]*525/(437.5*Source[[#This Row],[FTEF]]),0)</f>
        <v>0</v>
      </c>
      <c r="AN2437">
        <f>IF(Source[[#This Row],[Credit_Noncredit]]="Credit",Source[[#This Row],[Census Enrollment]],Source[[#This Row],[Noncredit Avg. Attendance]])</f>
        <v>34</v>
      </c>
    </row>
    <row r="2438" spans="1:40" x14ac:dyDescent="0.25">
      <c r="A2438" t="s">
        <v>4581</v>
      </c>
      <c r="B2438" t="s">
        <v>886</v>
      </c>
      <c r="C2438" t="s">
        <v>775</v>
      </c>
      <c r="D2438" t="s">
        <v>1698</v>
      </c>
      <c r="E2438" s="4">
        <v>36582</v>
      </c>
      <c r="F2438" s="4" t="s">
        <v>1699</v>
      </c>
      <c r="G2438" s="4">
        <v>133</v>
      </c>
      <c r="H2438" t="str">
        <f>CONCATENATE(Source[[#This Row],[Subject]],TRIM(Source[[#This Row],[Course]]))</f>
        <v>CNIT133</v>
      </c>
      <c r="I2438" t="str">
        <f>VLOOKUP(Source[[#This Row],[SubjCrse]],'Courses and Categories'!$E$2:$G$1816,3,FALSE)</f>
        <v>Credit CTE</v>
      </c>
      <c r="J2438">
        <v>831</v>
      </c>
      <c r="K2438" t="s">
        <v>4169</v>
      </c>
      <c r="L2438" t="s">
        <v>87</v>
      </c>
      <c r="M2438" t="s">
        <v>897</v>
      </c>
      <c r="N2438" t="s">
        <v>42</v>
      </c>
      <c r="O2438" t="s">
        <v>42</v>
      </c>
      <c r="P2438" t="s">
        <v>42</v>
      </c>
      <c r="Q2438" t="s">
        <v>42</v>
      </c>
      <c r="S2438" t="s">
        <v>134</v>
      </c>
      <c r="T2438">
        <v>1</v>
      </c>
      <c r="U2438" s="1">
        <v>43479</v>
      </c>
      <c r="V2438" s="1">
        <v>43607</v>
      </c>
      <c r="W2438" t="s">
        <v>4162</v>
      </c>
      <c r="X2438" t="s">
        <v>899</v>
      </c>
      <c r="Y2438">
        <v>33</v>
      </c>
      <c r="Z2438">
        <v>28</v>
      </c>
      <c r="AA2438">
        <v>35</v>
      </c>
      <c r="AB2438">
        <v>80</v>
      </c>
      <c r="AD2438">
        <f>IF(ISBLANK(Source[[#This Row],[CrosslistID]]),1,1/COUNTIFS(Source[CrosslistID],Source[[#This Row],[CrosslistID]],Source[TermDesc],Source[[#This Row],[TermDesc]]))</f>
        <v>1</v>
      </c>
      <c r="AG2438">
        <v>0</v>
      </c>
      <c r="AH2438">
        <v>80</v>
      </c>
      <c r="AI2438">
        <v>3.1</v>
      </c>
      <c r="AJ2438">
        <v>3.3</v>
      </c>
      <c r="AK2438">
        <v>0.2</v>
      </c>
      <c r="AL24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38">
        <f>IF(AND(Source[[#This Row],[Credit_Noncredit]]="Noncredit",Source[[#This Row],[FTEF]]&gt;0),Source[[#This Row],[NC XLST FTES]]*525/(437.5*Source[[#This Row],[FTEF]]),0)</f>
        <v>0</v>
      </c>
      <c r="AN2438">
        <f>IF(Source[[#This Row],[Credit_Noncredit]]="Credit",Source[[#This Row],[Census Enrollment]],Source[[#This Row],[Noncredit Avg. Attendance]])</f>
        <v>33</v>
      </c>
    </row>
    <row r="2439" spans="1:40" x14ac:dyDescent="0.25">
      <c r="A2439" t="s">
        <v>4581</v>
      </c>
      <c r="B2439" t="s">
        <v>886</v>
      </c>
      <c r="C2439" t="s">
        <v>775</v>
      </c>
      <c r="D2439" t="s">
        <v>1698</v>
      </c>
      <c r="E2439" s="4">
        <v>37828</v>
      </c>
      <c r="F2439" s="4" t="s">
        <v>1699</v>
      </c>
      <c r="G2439" s="4">
        <v>134</v>
      </c>
      <c r="H2439" t="str">
        <f>CONCATENATE(Source[[#This Row],[Subject]],TRIM(Source[[#This Row],[Course]]))</f>
        <v>CNIT134</v>
      </c>
      <c r="I2439" t="str">
        <f>VLOOKUP(Source[[#This Row],[SubjCrse]],'Courses and Categories'!$E$2:$G$1816,3,FALSE)</f>
        <v>Credit CTE</v>
      </c>
      <c r="J2439">
        <v>831</v>
      </c>
      <c r="K2439" t="s">
        <v>5610</v>
      </c>
      <c r="L2439" t="s">
        <v>87</v>
      </c>
      <c r="M2439" t="s">
        <v>897</v>
      </c>
      <c r="N2439" t="s">
        <v>781</v>
      </c>
      <c r="O2439" t="s">
        <v>781</v>
      </c>
      <c r="P2439" t="s">
        <v>781</v>
      </c>
      <c r="Q2439" t="s">
        <v>781</v>
      </c>
      <c r="S2439" t="s">
        <v>134</v>
      </c>
      <c r="T2439">
        <v>1</v>
      </c>
      <c r="U2439" s="1">
        <v>43479</v>
      </c>
      <c r="V2439" s="1">
        <v>43607</v>
      </c>
      <c r="W2439" t="s">
        <v>5606</v>
      </c>
      <c r="X2439" t="s">
        <v>899</v>
      </c>
      <c r="Y2439">
        <v>33</v>
      </c>
      <c r="Z2439">
        <v>29</v>
      </c>
      <c r="AA2439">
        <v>35</v>
      </c>
      <c r="AB2439">
        <v>82.857100000000003</v>
      </c>
      <c r="AD2439">
        <f>IF(ISBLANK(Source[[#This Row],[CrosslistID]]),1,1/COUNTIFS(Source[CrosslistID],Source[[#This Row],[CrosslistID]],Source[TermDesc],Source[[#This Row],[TermDesc]]))</f>
        <v>1</v>
      </c>
      <c r="AG2439">
        <v>0</v>
      </c>
      <c r="AH2439">
        <v>82.857100000000003</v>
      </c>
      <c r="AI2439">
        <v>3.2</v>
      </c>
      <c r="AJ2439">
        <v>3.3</v>
      </c>
      <c r="AK2439">
        <v>0.2</v>
      </c>
      <c r="AL24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39">
        <f>IF(AND(Source[[#This Row],[Credit_Noncredit]]="Noncredit",Source[[#This Row],[FTEF]]&gt;0),Source[[#This Row],[NC XLST FTES]]*525/(437.5*Source[[#This Row],[FTEF]]),0)</f>
        <v>0</v>
      </c>
      <c r="AN2439">
        <f>IF(Source[[#This Row],[Credit_Noncredit]]="Credit",Source[[#This Row],[Census Enrollment]],Source[[#This Row],[Noncredit Avg. Attendance]])</f>
        <v>33</v>
      </c>
    </row>
    <row r="2440" spans="1:40" x14ac:dyDescent="0.25">
      <c r="A2440" t="s">
        <v>4581</v>
      </c>
      <c r="B2440" t="s">
        <v>886</v>
      </c>
      <c r="C2440" t="s">
        <v>775</v>
      </c>
      <c r="D2440" t="s">
        <v>1698</v>
      </c>
      <c r="E2440" s="4">
        <v>39103</v>
      </c>
      <c r="F2440" s="4" t="s">
        <v>1699</v>
      </c>
      <c r="G2440" s="4">
        <v>141</v>
      </c>
      <c r="H2440" t="str">
        <f>CONCATENATE(Source[[#This Row],[Subject]],TRIM(Source[[#This Row],[Course]]))</f>
        <v>CNIT141</v>
      </c>
      <c r="I2440" t="str">
        <f>VLOOKUP(Source[[#This Row],[SubjCrse]],'Courses and Categories'!$E$2:$G$1816,3,FALSE)</f>
        <v>Credit CTE</v>
      </c>
      <c r="J2440">
        <v>501</v>
      </c>
      <c r="K2440" t="s">
        <v>5611</v>
      </c>
      <c r="L2440" t="s">
        <v>87</v>
      </c>
      <c r="M2440" t="s">
        <v>903</v>
      </c>
      <c r="N2440" t="s">
        <v>41</v>
      </c>
      <c r="O2440">
        <v>1810</v>
      </c>
      <c r="P2440">
        <v>2100</v>
      </c>
      <c r="Q2440" t="s">
        <v>1649</v>
      </c>
      <c r="R2440">
        <v>8</v>
      </c>
      <c r="S2440" t="s">
        <v>134</v>
      </c>
      <c r="T2440">
        <v>1</v>
      </c>
      <c r="U2440" s="1">
        <v>43479</v>
      </c>
      <c r="V2440" s="1">
        <v>43607</v>
      </c>
      <c r="W2440" t="s">
        <v>4152</v>
      </c>
      <c r="X2440" t="s">
        <v>1929</v>
      </c>
      <c r="Y2440">
        <v>33</v>
      </c>
      <c r="Z2440">
        <v>32</v>
      </c>
      <c r="AA2440">
        <v>35</v>
      </c>
      <c r="AB2440">
        <v>91.428600000000003</v>
      </c>
      <c r="AD2440">
        <f>IF(ISBLANK(Source[[#This Row],[CrosslistID]]),1,1/COUNTIFS(Source[CrosslistID],Source[[#This Row],[CrosslistID]],Source[TermDesc],Source[[#This Row],[TermDesc]]))</f>
        <v>1</v>
      </c>
      <c r="AG2440">
        <v>0</v>
      </c>
      <c r="AH2440">
        <v>91.428600000000003</v>
      </c>
      <c r="AI2440">
        <v>3.3</v>
      </c>
      <c r="AJ2440">
        <v>3.3</v>
      </c>
      <c r="AK2440">
        <v>0.2</v>
      </c>
      <c r="AL24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40">
        <f>IF(AND(Source[[#This Row],[Credit_Noncredit]]="Noncredit",Source[[#This Row],[FTEF]]&gt;0),Source[[#This Row],[NC XLST FTES]]*525/(437.5*Source[[#This Row],[FTEF]]),0)</f>
        <v>0</v>
      </c>
      <c r="AN2440">
        <f>IF(Source[[#This Row],[Credit_Noncredit]]="Credit",Source[[#This Row],[Census Enrollment]],Source[[#This Row],[Noncredit Avg. Attendance]])</f>
        <v>33</v>
      </c>
    </row>
    <row r="2441" spans="1:40" x14ac:dyDescent="0.25">
      <c r="A2441" t="s">
        <v>4581</v>
      </c>
      <c r="B2441" t="s">
        <v>886</v>
      </c>
      <c r="C2441" t="s">
        <v>775</v>
      </c>
      <c r="D2441" t="s">
        <v>1698</v>
      </c>
      <c r="E2441" s="4">
        <v>39239</v>
      </c>
      <c r="F2441" s="4" t="s">
        <v>1699</v>
      </c>
      <c r="G2441" s="4">
        <v>197</v>
      </c>
      <c r="H2441" t="str">
        <f>CONCATENATE(Source[[#This Row],[Subject]],TRIM(Source[[#This Row],[Course]]))</f>
        <v>CNIT197</v>
      </c>
      <c r="I2441" t="str">
        <f>VLOOKUP(Source[[#This Row],[SubjCrse]],'Courses and Categories'!$E$2:$G$1816,3,FALSE)</f>
        <v>Credit CTE</v>
      </c>
      <c r="J2441">
        <v>501</v>
      </c>
      <c r="K2441" t="s">
        <v>4175</v>
      </c>
      <c r="L2441" t="s">
        <v>39</v>
      </c>
      <c r="M2441" t="s">
        <v>891</v>
      </c>
      <c r="N2441" t="s">
        <v>781</v>
      </c>
      <c r="O2441" t="s">
        <v>781</v>
      </c>
      <c r="P2441" t="s">
        <v>781</v>
      </c>
      <c r="Q2441" t="s">
        <v>781</v>
      </c>
      <c r="S2441" t="s">
        <v>134</v>
      </c>
      <c r="T2441">
        <v>1</v>
      </c>
      <c r="U2441" s="1">
        <v>43479</v>
      </c>
      <c r="V2441" s="1">
        <v>43607</v>
      </c>
      <c r="W2441" t="s">
        <v>4176</v>
      </c>
      <c r="X2441" t="s">
        <v>893</v>
      </c>
      <c r="Y2441">
        <v>17</v>
      </c>
      <c r="Z2441">
        <v>15</v>
      </c>
      <c r="AA2441">
        <v>35</v>
      </c>
      <c r="AB2441">
        <v>42.857100000000003</v>
      </c>
      <c r="AD2441">
        <f>IF(ISBLANK(Source[[#This Row],[CrosslistID]]),1,1/COUNTIFS(Source[CrosslistID],Source[[#This Row],[CrosslistID]],Source[TermDesc],Source[[#This Row],[TermDesc]]))</f>
        <v>1</v>
      </c>
      <c r="AG2441">
        <v>0</v>
      </c>
      <c r="AH2441">
        <v>42.857100000000003</v>
      </c>
      <c r="AI2441">
        <v>0.56699999999999995</v>
      </c>
      <c r="AJ2441">
        <v>0.56699999999999995</v>
      </c>
      <c r="AK2441">
        <v>0.128</v>
      </c>
      <c r="AL24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41">
        <f>IF(AND(Source[[#This Row],[Credit_Noncredit]]="Noncredit",Source[[#This Row],[FTEF]]&gt;0),Source[[#This Row],[NC XLST FTES]]*525/(437.5*Source[[#This Row],[FTEF]]),0)</f>
        <v>0</v>
      </c>
      <c r="AN2441">
        <f>IF(Source[[#This Row],[Credit_Noncredit]]="Credit",Source[[#This Row],[Census Enrollment]],Source[[#This Row],[Noncredit Avg. Attendance]])</f>
        <v>17</v>
      </c>
    </row>
    <row r="2442" spans="1:40" x14ac:dyDescent="0.25">
      <c r="A2442" t="s">
        <v>4581</v>
      </c>
      <c r="B2442" t="s">
        <v>886</v>
      </c>
      <c r="C2442" t="s">
        <v>775</v>
      </c>
      <c r="D2442" t="s">
        <v>1698</v>
      </c>
      <c r="E2442" s="4">
        <v>39240</v>
      </c>
      <c r="F2442" s="4" t="s">
        <v>1699</v>
      </c>
      <c r="G2442" s="4">
        <v>198</v>
      </c>
      <c r="H2442" t="str">
        <f>CONCATENATE(Source[[#This Row],[Subject]],TRIM(Source[[#This Row],[Course]]))</f>
        <v>CNIT198</v>
      </c>
      <c r="I2442" t="str">
        <f>VLOOKUP(Source[[#This Row],[SubjCrse]],'Courses and Categories'!$E$2:$G$1816,3,FALSE)</f>
        <v>Credit CTE</v>
      </c>
      <c r="J2442">
        <v>501</v>
      </c>
      <c r="K2442" t="s">
        <v>4175</v>
      </c>
      <c r="L2442" t="s">
        <v>39</v>
      </c>
      <c r="M2442" t="s">
        <v>891</v>
      </c>
      <c r="N2442" t="s">
        <v>781</v>
      </c>
      <c r="O2442" t="s">
        <v>781</v>
      </c>
      <c r="P2442" t="s">
        <v>781</v>
      </c>
      <c r="Q2442" t="s">
        <v>781</v>
      </c>
      <c r="S2442" t="s">
        <v>134</v>
      </c>
      <c r="T2442">
        <v>1</v>
      </c>
      <c r="U2442" s="1">
        <v>43479</v>
      </c>
      <c r="V2442" s="1">
        <v>43607</v>
      </c>
      <c r="W2442" t="s">
        <v>4176</v>
      </c>
      <c r="X2442" t="s">
        <v>893</v>
      </c>
      <c r="Y2442">
        <v>8</v>
      </c>
      <c r="Z2442">
        <v>7</v>
      </c>
      <c r="AA2442">
        <v>35</v>
      </c>
      <c r="AB2442">
        <v>20</v>
      </c>
      <c r="AD2442">
        <f>IF(ISBLANK(Source[[#This Row],[CrosslistID]]),1,1/COUNTIFS(Source[CrosslistID],Source[[#This Row],[CrosslistID]],Source[TermDesc],Source[[#This Row],[TermDesc]]))</f>
        <v>1</v>
      </c>
      <c r="AG2442">
        <v>0</v>
      </c>
      <c r="AH2442">
        <v>20</v>
      </c>
      <c r="AI2442">
        <v>0.4</v>
      </c>
      <c r="AJ2442">
        <v>0.5333</v>
      </c>
      <c r="AK2442">
        <v>4.8000000000000001E-2</v>
      </c>
      <c r="AL24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42">
        <f>IF(AND(Source[[#This Row],[Credit_Noncredit]]="Noncredit",Source[[#This Row],[FTEF]]&gt;0),Source[[#This Row],[NC XLST FTES]]*525/(437.5*Source[[#This Row],[FTEF]]),0)</f>
        <v>0</v>
      </c>
      <c r="AN2442">
        <f>IF(Source[[#This Row],[Credit_Noncredit]]="Credit",Source[[#This Row],[Census Enrollment]],Source[[#This Row],[Noncredit Avg. Attendance]])</f>
        <v>8</v>
      </c>
    </row>
    <row r="2443" spans="1:40" x14ac:dyDescent="0.25">
      <c r="A2443" t="s">
        <v>4581</v>
      </c>
      <c r="B2443" t="s">
        <v>886</v>
      </c>
      <c r="C2443" t="s">
        <v>775</v>
      </c>
      <c r="D2443" t="s">
        <v>1698</v>
      </c>
      <c r="E2443" s="4">
        <v>36584</v>
      </c>
      <c r="F2443" s="4" t="s">
        <v>1699</v>
      </c>
      <c r="G2443" s="4" t="s">
        <v>4177</v>
      </c>
      <c r="H2443" t="str">
        <f>CONCATENATE(Source[[#This Row],[Subject]],TRIM(Source[[#This Row],[Course]]))</f>
        <v>CNIT201C</v>
      </c>
      <c r="I2443" t="str">
        <f>VLOOKUP(Source[[#This Row],[SubjCrse]],'Courses and Categories'!$E$2:$G$1816,3,FALSE)</f>
        <v>Credit CTE</v>
      </c>
      <c r="J2443">
        <v>931</v>
      </c>
      <c r="K2443" t="s">
        <v>4178</v>
      </c>
      <c r="L2443" t="s">
        <v>87</v>
      </c>
      <c r="M2443" t="s">
        <v>897</v>
      </c>
      <c r="N2443" t="s">
        <v>781</v>
      </c>
      <c r="O2443" t="s">
        <v>781</v>
      </c>
      <c r="P2443" t="s">
        <v>781</v>
      </c>
      <c r="Q2443" t="s">
        <v>781</v>
      </c>
      <c r="S2443" t="s">
        <v>134</v>
      </c>
      <c r="T2443" t="s">
        <v>44</v>
      </c>
      <c r="U2443" s="1">
        <v>43493</v>
      </c>
      <c r="V2443" s="1">
        <v>43546</v>
      </c>
      <c r="W2443" t="s">
        <v>4179</v>
      </c>
      <c r="X2443" t="s">
        <v>918</v>
      </c>
      <c r="Y2443">
        <v>16</v>
      </c>
      <c r="Z2443">
        <v>13</v>
      </c>
      <c r="AA2443">
        <v>35</v>
      </c>
      <c r="AB2443">
        <v>37.142899999999997</v>
      </c>
      <c r="AD2443">
        <f>IF(ISBLANK(Source[[#This Row],[CrosslistID]]),1,1/COUNTIFS(Source[CrosslistID],Source[[#This Row],[CrosslistID]],Source[TermDesc],Source[[#This Row],[TermDesc]]))</f>
        <v>1</v>
      </c>
      <c r="AG2443">
        <v>0</v>
      </c>
      <c r="AH2443">
        <v>37.142899999999997</v>
      </c>
      <c r="AI2443">
        <v>1.6</v>
      </c>
      <c r="AJ2443">
        <v>1.6</v>
      </c>
      <c r="AK2443">
        <v>0.2</v>
      </c>
      <c r="AL24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43">
        <f>IF(AND(Source[[#This Row],[Credit_Noncredit]]="Noncredit",Source[[#This Row],[FTEF]]&gt;0),Source[[#This Row],[NC XLST FTES]]*525/(437.5*Source[[#This Row],[FTEF]]),0)</f>
        <v>0</v>
      </c>
      <c r="AN2443">
        <f>IF(Source[[#This Row],[Credit_Noncredit]]="Credit",Source[[#This Row],[Census Enrollment]],Source[[#This Row],[Noncredit Avg. Attendance]])</f>
        <v>16</v>
      </c>
    </row>
    <row r="2444" spans="1:40" x14ac:dyDescent="0.25">
      <c r="A2444" t="s">
        <v>4581</v>
      </c>
      <c r="B2444" t="s">
        <v>886</v>
      </c>
      <c r="C2444" t="s">
        <v>775</v>
      </c>
      <c r="D2444" t="s">
        <v>1698</v>
      </c>
      <c r="E2444" s="4">
        <v>38480</v>
      </c>
      <c r="F2444" s="4" t="s">
        <v>1699</v>
      </c>
      <c r="G2444" s="4" t="s">
        <v>4177</v>
      </c>
      <c r="H2444" t="str">
        <f>CONCATENATE(Source[[#This Row],[Subject]],TRIM(Source[[#This Row],[Course]]))</f>
        <v>CNIT201C</v>
      </c>
      <c r="I2444" t="str">
        <f>VLOOKUP(Source[[#This Row],[SubjCrse]],'Courses and Categories'!$E$2:$G$1816,3,FALSE)</f>
        <v>Credit CTE</v>
      </c>
      <c r="J2444">
        <v>932</v>
      </c>
      <c r="K2444" t="s">
        <v>4178</v>
      </c>
      <c r="L2444" t="s">
        <v>87</v>
      </c>
      <c r="M2444" t="s">
        <v>897</v>
      </c>
      <c r="N2444" t="s">
        <v>42</v>
      </c>
      <c r="O2444" t="s">
        <v>42</v>
      </c>
      <c r="P2444" t="s">
        <v>42</v>
      </c>
      <c r="Q2444" t="s">
        <v>42</v>
      </c>
      <c r="S2444" t="s">
        <v>134</v>
      </c>
      <c r="T2444" t="s">
        <v>44</v>
      </c>
      <c r="U2444" s="1">
        <v>43493</v>
      </c>
      <c r="V2444" s="1">
        <v>43546</v>
      </c>
      <c r="W2444" t="s">
        <v>292</v>
      </c>
      <c r="X2444" t="s">
        <v>899</v>
      </c>
      <c r="Y2444">
        <v>15</v>
      </c>
      <c r="Z2444">
        <v>15</v>
      </c>
      <c r="AA2444">
        <v>35</v>
      </c>
      <c r="AB2444">
        <v>42.857100000000003</v>
      </c>
      <c r="AD2444">
        <f>IF(ISBLANK(Source[[#This Row],[CrosslistID]]),1,1/COUNTIFS(Source[CrosslistID],Source[[#This Row],[CrosslistID]],Source[TermDesc],Source[[#This Row],[TermDesc]]))</f>
        <v>1</v>
      </c>
      <c r="AG2444">
        <v>0</v>
      </c>
      <c r="AH2444">
        <v>42.857100000000003</v>
      </c>
      <c r="AI2444">
        <v>1.5</v>
      </c>
      <c r="AJ2444">
        <v>1.5</v>
      </c>
      <c r="AK2444">
        <v>0.2</v>
      </c>
      <c r="AL24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44">
        <f>IF(AND(Source[[#This Row],[Credit_Noncredit]]="Noncredit",Source[[#This Row],[FTEF]]&gt;0),Source[[#This Row],[NC XLST FTES]]*525/(437.5*Source[[#This Row],[FTEF]]),0)</f>
        <v>0</v>
      </c>
      <c r="AN2444">
        <f>IF(Source[[#This Row],[Credit_Noncredit]]="Credit",Source[[#This Row],[Census Enrollment]],Source[[#This Row],[Noncredit Avg. Attendance]])</f>
        <v>15</v>
      </c>
    </row>
    <row r="2445" spans="1:40" x14ac:dyDescent="0.25">
      <c r="A2445" t="s">
        <v>4581</v>
      </c>
      <c r="B2445" t="s">
        <v>886</v>
      </c>
      <c r="C2445" t="s">
        <v>775</v>
      </c>
      <c r="D2445" t="s">
        <v>1698</v>
      </c>
      <c r="E2445" s="4">
        <v>39104</v>
      </c>
      <c r="F2445" s="4" t="s">
        <v>1699</v>
      </c>
      <c r="G2445" s="4" t="s">
        <v>4177</v>
      </c>
      <c r="H2445" t="str">
        <f>CONCATENATE(Source[[#This Row],[Subject]],TRIM(Source[[#This Row],[Course]]))</f>
        <v>CNIT201C</v>
      </c>
      <c r="I2445" t="str">
        <f>VLOOKUP(Source[[#This Row],[SubjCrse]],'Courses and Categories'!$E$2:$G$1816,3,FALSE)</f>
        <v>Credit CTE</v>
      </c>
      <c r="J2445">
        <v>933</v>
      </c>
      <c r="K2445" t="s">
        <v>4178</v>
      </c>
      <c r="L2445" t="s">
        <v>87</v>
      </c>
      <c r="M2445" t="s">
        <v>897</v>
      </c>
      <c r="N2445" t="s">
        <v>42</v>
      </c>
      <c r="O2445" t="s">
        <v>42</v>
      </c>
      <c r="P2445" t="s">
        <v>42</v>
      </c>
      <c r="Q2445" t="s">
        <v>42</v>
      </c>
      <c r="S2445" t="s">
        <v>134</v>
      </c>
      <c r="T2445" t="s">
        <v>44</v>
      </c>
      <c r="U2445" s="1">
        <v>43493</v>
      </c>
      <c r="V2445" s="1">
        <v>43546</v>
      </c>
      <c r="W2445" t="s">
        <v>292</v>
      </c>
      <c r="X2445" t="s">
        <v>918</v>
      </c>
      <c r="Y2445">
        <v>18</v>
      </c>
      <c r="Z2445">
        <v>17</v>
      </c>
      <c r="AA2445">
        <v>35</v>
      </c>
      <c r="AB2445">
        <v>48.571399999999997</v>
      </c>
      <c r="AD2445">
        <f>IF(ISBLANK(Source[[#This Row],[CrosslistID]]),1,1/COUNTIFS(Source[CrosslistID],Source[[#This Row],[CrosslistID]],Source[TermDesc],Source[[#This Row],[TermDesc]]))</f>
        <v>1</v>
      </c>
      <c r="AG2445">
        <v>0</v>
      </c>
      <c r="AH2445">
        <v>48.571399999999997</v>
      </c>
      <c r="AI2445">
        <v>1.8</v>
      </c>
      <c r="AJ2445">
        <v>1.8</v>
      </c>
      <c r="AK2445">
        <v>0.2</v>
      </c>
      <c r="AL24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45">
        <f>IF(AND(Source[[#This Row],[Credit_Noncredit]]="Noncredit",Source[[#This Row],[FTEF]]&gt;0),Source[[#This Row],[NC XLST FTES]]*525/(437.5*Source[[#This Row],[FTEF]]),0)</f>
        <v>0</v>
      </c>
      <c r="AN2445">
        <f>IF(Source[[#This Row],[Credit_Noncredit]]="Credit",Source[[#This Row],[Census Enrollment]],Source[[#This Row],[Noncredit Avg. Attendance]])</f>
        <v>18</v>
      </c>
    </row>
    <row r="2446" spans="1:40" x14ac:dyDescent="0.25">
      <c r="A2446" t="s">
        <v>4581</v>
      </c>
      <c r="B2446" t="s">
        <v>886</v>
      </c>
      <c r="C2446" t="s">
        <v>775</v>
      </c>
      <c r="D2446" t="s">
        <v>1698</v>
      </c>
      <c r="E2446" s="4">
        <v>39105</v>
      </c>
      <c r="F2446" s="4" t="s">
        <v>1699</v>
      </c>
      <c r="G2446" s="4" t="s">
        <v>4177</v>
      </c>
      <c r="H2446" t="str">
        <f>CONCATENATE(Source[[#This Row],[Subject]],TRIM(Source[[#This Row],[Course]]))</f>
        <v>CNIT201C</v>
      </c>
      <c r="I2446" t="str">
        <f>VLOOKUP(Source[[#This Row],[SubjCrse]],'Courses and Categories'!$E$2:$G$1816,3,FALSE)</f>
        <v>Credit CTE</v>
      </c>
      <c r="J2446">
        <v>934</v>
      </c>
      <c r="K2446" t="s">
        <v>4178</v>
      </c>
      <c r="L2446" t="s">
        <v>87</v>
      </c>
      <c r="M2446" t="s">
        <v>897</v>
      </c>
      <c r="N2446" t="s">
        <v>42</v>
      </c>
      <c r="O2446" t="s">
        <v>42</v>
      </c>
      <c r="P2446" t="s">
        <v>42</v>
      </c>
      <c r="Q2446" t="s">
        <v>42</v>
      </c>
      <c r="S2446" t="s">
        <v>134</v>
      </c>
      <c r="T2446" t="s">
        <v>44</v>
      </c>
      <c r="U2446" s="1">
        <v>43493</v>
      </c>
      <c r="V2446" s="1">
        <v>43546</v>
      </c>
      <c r="W2446" t="s">
        <v>292</v>
      </c>
      <c r="X2446" t="s">
        <v>918</v>
      </c>
      <c r="Y2446">
        <v>19</v>
      </c>
      <c r="Z2446">
        <v>19</v>
      </c>
      <c r="AA2446">
        <v>35</v>
      </c>
      <c r="AB2446">
        <v>54.285699999999999</v>
      </c>
      <c r="AD2446">
        <f>IF(ISBLANK(Source[[#This Row],[CrosslistID]]),1,1/COUNTIFS(Source[CrosslistID],Source[[#This Row],[CrosslistID]],Source[TermDesc],Source[[#This Row],[TermDesc]]))</f>
        <v>1</v>
      </c>
      <c r="AG2446">
        <v>0</v>
      </c>
      <c r="AH2446">
        <v>54.285699999999999</v>
      </c>
      <c r="AI2446">
        <v>1.9</v>
      </c>
      <c r="AJ2446">
        <v>1.9</v>
      </c>
      <c r="AK2446">
        <v>0.2</v>
      </c>
      <c r="AL24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46">
        <f>IF(AND(Source[[#This Row],[Credit_Noncredit]]="Noncredit",Source[[#This Row],[FTEF]]&gt;0),Source[[#This Row],[NC XLST FTES]]*525/(437.5*Source[[#This Row],[FTEF]]),0)</f>
        <v>0</v>
      </c>
      <c r="AN2446">
        <f>IF(Source[[#This Row],[Credit_Noncredit]]="Credit",Source[[#This Row],[Census Enrollment]],Source[[#This Row],[Noncredit Avg. Attendance]])</f>
        <v>19</v>
      </c>
    </row>
    <row r="2447" spans="1:40" x14ac:dyDescent="0.25">
      <c r="A2447" t="s">
        <v>4581</v>
      </c>
      <c r="B2447" t="s">
        <v>886</v>
      </c>
      <c r="C2447" t="s">
        <v>775</v>
      </c>
      <c r="D2447" t="s">
        <v>1698</v>
      </c>
      <c r="E2447" s="4">
        <v>36585</v>
      </c>
      <c r="F2447" s="4" t="s">
        <v>1699</v>
      </c>
      <c r="G2447" s="4" t="s">
        <v>2993</v>
      </c>
      <c r="H2447" t="str">
        <f>CONCATENATE(Source[[#This Row],[Subject]],TRIM(Source[[#This Row],[Course]]))</f>
        <v>CNIT202C</v>
      </c>
      <c r="I2447" t="str">
        <f>VLOOKUP(Source[[#This Row],[SubjCrse]],'Courses and Categories'!$E$2:$G$1816,3,FALSE)</f>
        <v>Credit CTE</v>
      </c>
      <c r="J2447">
        <v>931</v>
      </c>
      <c r="K2447" t="s">
        <v>4180</v>
      </c>
      <c r="L2447" t="s">
        <v>87</v>
      </c>
      <c r="M2447" t="s">
        <v>897</v>
      </c>
      <c r="N2447" t="s">
        <v>42</v>
      </c>
      <c r="O2447" t="s">
        <v>42</v>
      </c>
      <c r="P2447" t="s">
        <v>42</v>
      </c>
      <c r="Q2447" t="s">
        <v>42</v>
      </c>
      <c r="S2447" t="s">
        <v>134</v>
      </c>
      <c r="T2447" t="s">
        <v>44</v>
      </c>
      <c r="U2447" s="1">
        <v>43556</v>
      </c>
      <c r="V2447" s="1">
        <v>43607</v>
      </c>
      <c r="W2447" t="s">
        <v>292</v>
      </c>
      <c r="X2447" t="s">
        <v>918</v>
      </c>
      <c r="Y2447">
        <v>30</v>
      </c>
      <c r="Z2447">
        <v>29</v>
      </c>
      <c r="AA2447">
        <v>35</v>
      </c>
      <c r="AB2447">
        <v>82.857100000000003</v>
      </c>
      <c r="AD2447">
        <f>IF(ISBLANK(Source[[#This Row],[CrosslistID]]),1,1/COUNTIFS(Source[CrosslistID],Source[[#This Row],[CrosslistID]],Source[TermDesc],Source[[#This Row],[TermDesc]]))</f>
        <v>1</v>
      </c>
      <c r="AG2447">
        <v>0</v>
      </c>
      <c r="AH2447">
        <v>82.857100000000003</v>
      </c>
      <c r="AI2447">
        <v>3</v>
      </c>
      <c r="AJ2447">
        <v>3</v>
      </c>
      <c r="AK2447">
        <v>0.2</v>
      </c>
      <c r="AL24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47">
        <f>IF(AND(Source[[#This Row],[Credit_Noncredit]]="Noncredit",Source[[#This Row],[FTEF]]&gt;0),Source[[#This Row],[NC XLST FTES]]*525/(437.5*Source[[#This Row],[FTEF]]),0)</f>
        <v>0</v>
      </c>
      <c r="AN2447">
        <f>IF(Source[[#This Row],[Credit_Noncredit]]="Credit",Source[[#This Row],[Census Enrollment]],Source[[#This Row],[Noncredit Avg. Attendance]])</f>
        <v>30</v>
      </c>
    </row>
    <row r="2448" spans="1:40" x14ac:dyDescent="0.25">
      <c r="A2448" t="s">
        <v>4581</v>
      </c>
      <c r="B2448" t="s">
        <v>886</v>
      </c>
      <c r="C2448" t="s">
        <v>775</v>
      </c>
      <c r="D2448" t="s">
        <v>1698</v>
      </c>
      <c r="E2448" s="4">
        <v>39107</v>
      </c>
      <c r="F2448" s="4" t="s">
        <v>1699</v>
      </c>
      <c r="G2448" s="4" t="s">
        <v>4181</v>
      </c>
      <c r="H2448" t="str">
        <f>CONCATENATE(Source[[#This Row],[Subject]],TRIM(Source[[#This Row],[Course]]))</f>
        <v>CNIT203C</v>
      </c>
      <c r="I2448" t="str">
        <f>VLOOKUP(Source[[#This Row],[SubjCrse]],'Courses and Categories'!$E$2:$G$1816,3,FALSE)</f>
        <v>Credit CTE</v>
      </c>
      <c r="J2448">
        <v>931</v>
      </c>
      <c r="K2448" t="s">
        <v>4182</v>
      </c>
      <c r="L2448" t="s">
        <v>87</v>
      </c>
      <c r="M2448" t="s">
        <v>897</v>
      </c>
      <c r="N2448" t="s">
        <v>42</v>
      </c>
      <c r="O2448" t="s">
        <v>42</v>
      </c>
      <c r="P2448" t="s">
        <v>42</v>
      </c>
      <c r="Q2448" t="s">
        <v>42</v>
      </c>
      <c r="S2448" t="s">
        <v>134</v>
      </c>
      <c r="T2448" t="s">
        <v>44</v>
      </c>
      <c r="U2448" s="1">
        <v>43493</v>
      </c>
      <c r="V2448" s="1">
        <v>43546</v>
      </c>
      <c r="W2448" t="s">
        <v>5612</v>
      </c>
      <c r="X2448" t="s">
        <v>918</v>
      </c>
      <c r="Y2448">
        <v>30</v>
      </c>
      <c r="Z2448">
        <v>30</v>
      </c>
      <c r="AA2448">
        <v>35</v>
      </c>
      <c r="AB2448">
        <v>85.714299999999994</v>
      </c>
      <c r="AD2448">
        <f>IF(ISBLANK(Source[[#This Row],[CrosslistID]]),1,1/COUNTIFS(Source[CrosslistID],Source[[#This Row],[CrosslistID]],Source[TermDesc],Source[[#This Row],[TermDesc]]))</f>
        <v>1</v>
      </c>
      <c r="AG2448">
        <v>0</v>
      </c>
      <c r="AH2448">
        <v>85.714299999999994</v>
      </c>
      <c r="AI2448">
        <v>2.9</v>
      </c>
      <c r="AJ2448">
        <v>3</v>
      </c>
      <c r="AK2448">
        <v>0.2</v>
      </c>
      <c r="AL24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48">
        <f>IF(AND(Source[[#This Row],[Credit_Noncredit]]="Noncredit",Source[[#This Row],[FTEF]]&gt;0),Source[[#This Row],[NC XLST FTES]]*525/(437.5*Source[[#This Row],[FTEF]]),0)</f>
        <v>0</v>
      </c>
      <c r="AN2448">
        <f>IF(Source[[#This Row],[Credit_Noncredit]]="Credit",Source[[#This Row],[Census Enrollment]],Source[[#This Row],[Noncredit Avg. Attendance]])</f>
        <v>30</v>
      </c>
    </row>
    <row r="2449" spans="1:40" x14ac:dyDescent="0.25">
      <c r="A2449" t="s">
        <v>4581</v>
      </c>
      <c r="B2449" t="s">
        <v>886</v>
      </c>
      <c r="C2449" t="s">
        <v>775</v>
      </c>
      <c r="D2449" t="s">
        <v>1698</v>
      </c>
      <c r="E2449" s="4">
        <v>39109</v>
      </c>
      <c r="F2449" s="4" t="s">
        <v>1699</v>
      </c>
      <c r="G2449" s="4" t="s">
        <v>4184</v>
      </c>
      <c r="H2449" t="str">
        <f>CONCATENATE(Source[[#This Row],[Subject]],TRIM(Source[[#This Row],[Course]]))</f>
        <v>CNIT204C</v>
      </c>
      <c r="I2449" t="str">
        <f>VLOOKUP(Source[[#This Row],[SubjCrse]],'Courses and Categories'!$E$2:$G$1816,3,FALSE)</f>
        <v>Credit CTE</v>
      </c>
      <c r="J2449">
        <v>931</v>
      </c>
      <c r="K2449" t="s">
        <v>4185</v>
      </c>
      <c r="L2449" t="s">
        <v>87</v>
      </c>
      <c r="M2449" t="s">
        <v>897</v>
      </c>
      <c r="N2449" t="s">
        <v>42</v>
      </c>
      <c r="O2449" t="s">
        <v>42</v>
      </c>
      <c r="P2449" t="s">
        <v>42</v>
      </c>
      <c r="Q2449" t="s">
        <v>42</v>
      </c>
      <c r="S2449" t="s">
        <v>134</v>
      </c>
      <c r="T2449" t="s">
        <v>44</v>
      </c>
      <c r="U2449" s="1">
        <v>43556</v>
      </c>
      <c r="V2449" s="1">
        <v>43607</v>
      </c>
      <c r="W2449" t="s">
        <v>5612</v>
      </c>
      <c r="X2449" t="s">
        <v>918</v>
      </c>
      <c r="Y2449">
        <v>32</v>
      </c>
      <c r="Z2449">
        <v>32</v>
      </c>
      <c r="AA2449">
        <v>35</v>
      </c>
      <c r="AB2449">
        <v>91.428600000000003</v>
      </c>
      <c r="AD2449">
        <f>IF(ISBLANK(Source[[#This Row],[CrosslistID]]),1,1/COUNTIFS(Source[CrosslistID],Source[[#This Row],[CrosslistID]],Source[TermDesc],Source[[#This Row],[TermDesc]]))</f>
        <v>1</v>
      </c>
      <c r="AG2449">
        <v>0</v>
      </c>
      <c r="AH2449">
        <v>91.428600000000003</v>
      </c>
      <c r="AI2449">
        <v>3.2</v>
      </c>
      <c r="AJ2449">
        <v>3.2</v>
      </c>
      <c r="AK2449">
        <v>0.2</v>
      </c>
      <c r="AL24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49">
        <f>IF(AND(Source[[#This Row],[Credit_Noncredit]]="Noncredit",Source[[#This Row],[FTEF]]&gt;0),Source[[#This Row],[NC XLST FTES]]*525/(437.5*Source[[#This Row],[FTEF]]),0)</f>
        <v>0</v>
      </c>
      <c r="AN2449">
        <f>IF(Source[[#This Row],[Credit_Noncredit]]="Credit",Source[[#This Row],[Census Enrollment]],Source[[#This Row],[Noncredit Avg. Attendance]])</f>
        <v>32</v>
      </c>
    </row>
    <row r="2450" spans="1:40" x14ac:dyDescent="0.25">
      <c r="A2450" t="s">
        <v>4581</v>
      </c>
      <c r="B2450" t="s">
        <v>886</v>
      </c>
      <c r="C2450" t="s">
        <v>775</v>
      </c>
      <c r="D2450" t="s">
        <v>1698</v>
      </c>
      <c r="E2450" s="4">
        <v>39111</v>
      </c>
      <c r="F2450" s="4" t="s">
        <v>1699</v>
      </c>
      <c r="G2450" s="4">
        <v>417</v>
      </c>
      <c r="H2450" t="str">
        <f>CONCATENATE(Source[[#This Row],[Subject]],TRIM(Source[[#This Row],[Course]]))</f>
        <v>CNIT417</v>
      </c>
      <c r="I2450" t="str">
        <f>VLOOKUP(Source[[#This Row],[SubjCrse]],'Courses and Categories'!$E$2:$G$1816,3,FALSE)</f>
        <v>Credit CTE</v>
      </c>
      <c r="J2450">
        <v>501</v>
      </c>
      <c r="K2450" t="s">
        <v>5613</v>
      </c>
      <c r="L2450" t="s">
        <v>87</v>
      </c>
      <c r="M2450" t="s">
        <v>903</v>
      </c>
      <c r="N2450" t="s">
        <v>41</v>
      </c>
      <c r="O2450">
        <v>1810</v>
      </c>
      <c r="P2450">
        <v>2100</v>
      </c>
      <c r="Q2450" t="s">
        <v>420</v>
      </c>
      <c r="R2450">
        <v>183</v>
      </c>
      <c r="S2450" t="s">
        <v>134</v>
      </c>
      <c r="T2450">
        <v>1</v>
      </c>
      <c r="U2450" s="1">
        <v>43479</v>
      </c>
      <c r="V2450" s="1">
        <v>43607</v>
      </c>
      <c r="W2450" t="s">
        <v>4138</v>
      </c>
      <c r="X2450" t="s">
        <v>1929</v>
      </c>
      <c r="Y2450">
        <v>21</v>
      </c>
      <c r="Z2450">
        <v>20</v>
      </c>
      <c r="AA2450">
        <v>35</v>
      </c>
      <c r="AB2450">
        <v>57.142899999999997</v>
      </c>
      <c r="AD2450">
        <f>IF(ISBLANK(Source[[#This Row],[CrosslistID]]),1,1/COUNTIFS(Source[CrosslistID],Source[[#This Row],[CrosslistID]],Source[TermDesc],Source[[#This Row],[TermDesc]]))</f>
        <v>1</v>
      </c>
      <c r="AG2450">
        <v>0</v>
      </c>
      <c r="AH2450">
        <v>57.142899999999997</v>
      </c>
      <c r="AI2450">
        <v>2</v>
      </c>
      <c r="AJ2450">
        <v>2.1</v>
      </c>
      <c r="AK2450">
        <v>0.2</v>
      </c>
      <c r="AL24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50">
        <f>IF(AND(Source[[#This Row],[Credit_Noncredit]]="Noncredit",Source[[#This Row],[FTEF]]&gt;0),Source[[#This Row],[NC XLST FTES]]*525/(437.5*Source[[#This Row],[FTEF]]),0)</f>
        <v>0</v>
      </c>
      <c r="AN2450">
        <f>IF(Source[[#This Row],[Credit_Noncredit]]="Credit",Source[[#This Row],[Census Enrollment]],Source[[#This Row],[Noncredit Avg. Attendance]])</f>
        <v>21</v>
      </c>
    </row>
    <row r="2451" spans="1:40" x14ac:dyDescent="0.25">
      <c r="A2451" t="s">
        <v>4581</v>
      </c>
      <c r="B2451" t="s">
        <v>886</v>
      </c>
      <c r="C2451" t="s">
        <v>775</v>
      </c>
      <c r="D2451" t="s">
        <v>1698</v>
      </c>
      <c r="E2451" s="4">
        <v>39110</v>
      </c>
      <c r="F2451" s="4" t="s">
        <v>1699</v>
      </c>
      <c r="G2451" s="4">
        <v>420</v>
      </c>
      <c r="H2451" t="str">
        <f>CONCATENATE(Source[[#This Row],[Subject]],TRIM(Source[[#This Row],[Course]]))</f>
        <v>CNIT420</v>
      </c>
      <c r="I2451" t="str">
        <f>VLOOKUP(Source[[#This Row],[SubjCrse]],'Courses and Categories'!$E$2:$G$1816,3,FALSE)</f>
        <v>Credit CTE</v>
      </c>
      <c r="J2451">
        <v>501</v>
      </c>
      <c r="K2451" t="s">
        <v>4187</v>
      </c>
      <c r="L2451" t="s">
        <v>87</v>
      </c>
      <c r="M2451" t="s">
        <v>903</v>
      </c>
      <c r="N2451" t="s">
        <v>815</v>
      </c>
      <c r="O2451" t="s">
        <v>425</v>
      </c>
      <c r="P2451" t="s">
        <v>2345</v>
      </c>
      <c r="Q2451" t="s">
        <v>2702</v>
      </c>
      <c r="R2451" t="s">
        <v>5614</v>
      </c>
      <c r="S2451" t="s">
        <v>134</v>
      </c>
      <c r="T2451">
        <v>1</v>
      </c>
      <c r="U2451" s="1">
        <v>43479</v>
      </c>
      <c r="V2451" s="1">
        <v>43607</v>
      </c>
      <c r="W2451" t="s">
        <v>5615</v>
      </c>
      <c r="X2451" t="s">
        <v>1929</v>
      </c>
      <c r="Y2451">
        <v>13</v>
      </c>
      <c r="Z2451">
        <v>13</v>
      </c>
      <c r="AA2451">
        <v>35</v>
      </c>
      <c r="AB2451">
        <v>37.142899999999997</v>
      </c>
      <c r="AD2451">
        <f>IF(ISBLANK(Source[[#This Row],[CrosslistID]]),1,1/COUNTIFS(Source[CrosslistID],Source[[#This Row],[CrosslistID]],Source[TermDesc],Source[[#This Row],[TermDesc]]))</f>
        <v>1</v>
      </c>
      <c r="AG2451">
        <v>0</v>
      </c>
      <c r="AH2451">
        <v>37.142899999999997</v>
      </c>
      <c r="AI2451">
        <v>1.2</v>
      </c>
      <c r="AJ2451">
        <v>1.3</v>
      </c>
      <c r="AK2451">
        <v>0.2</v>
      </c>
      <c r="AL24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51">
        <f>IF(AND(Source[[#This Row],[Credit_Noncredit]]="Noncredit",Source[[#This Row],[FTEF]]&gt;0),Source[[#This Row],[NC XLST FTES]]*525/(437.5*Source[[#This Row],[FTEF]]),0)</f>
        <v>0</v>
      </c>
      <c r="AN2451">
        <f>IF(Source[[#This Row],[Credit_Noncredit]]="Credit",Source[[#This Row],[Census Enrollment]],Source[[#This Row],[Noncredit Avg. Attendance]])</f>
        <v>13</v>
      </c>
    </row>
    <row r="2452" spans="1:40" x14ac:dyDescent="0.25">
      <c r="A2452" t="s">
        <v>4581</v>
      </c>
      <c r="B2452" t="s">
        <v>886</v>
      </c>
      <c r="C2452" t="s">
        <v>775</v>
      </c>
      <c r="D2452" t="s">
        <v>1709</v>
      </c>
      <c r="E2452" s="4">
        <v>37174</v>
      </c>
      <c r="F2452" s="4" t="s">
        <v>1710</v>
      </c>
      <c r="G2452" s="4">
        <v>101</v>
      </c>
      <c r="H2452" t="str">
        <f>CONCATENATE(Source[[#This Row],[Subject]],TRIM(Source[[#This Row],[Course]]))</f>
        <v>CS101</v>
      </c>
      <c r="I2452" t="str">
        <f>VLOOKUP(Source[[#This Row],[SubjCrse]],'Courses and Categories'!$E$2:$G$1816,3,FALSE)</f>
        <v>Credit General Education</v>
      </c>
      <c r="J2452">
        <v>1</v>
      </c>
      <c r="K2452" t="s">
        <v>5616</v>
      </c>
      <c r="L2452" t="s">
        <v>39</v>
      </c>
      <c r="M2452" t="s">
        <v>903</v>
      </c>
      <c r="N2452" t="s">
        <v>59</v>
      </c>
      <c r="O2452">
        <v>1110</v>
      </c>
      <c r="P2452">
        <v>1225</v>
      </c>
      <c r="Q2452" t="s">
        <v>850</v>
      </c>
      <c r="R2452" t="s">
        <v>4190</v>
      </c>
      <c r="S2452" t="s">
        <v>134</v>
      </c>
      <c r="T2452">
        <v>1</v>
      </c>
      <c r="U2452" s="1">
        <v>43479</v>
      </c>
      <c r="V2452" s="1">
        <v>43607</v>
      </c>
      <c r="W2452" t="s">
        <v>1004</v>
      </c>
      <c r="X2452" t="s">
        <v>1929</v>
      </c>
      <c r="Y2452">
        <v>32</v>
      </c>
      <c r="Z2452">
        <v>29</v>
      </c>
      <c r="AA2452">
        <v>32</v>
      </c>
      <c r="AB2452">
        <v>90.625</v>
      </c>
      <c r="AD2452">
        <f>IF(ISBLANK(Source[[#This Row],[CrosslistID]]),1,1/COUNTIFS(Source[CrosslistID],Source[[#This Row],[CrosslistID]],Source[TermDesc],Source[[#This Row],[TermDesc]]))</f>
        <v>1</v>
      </c>
      <c r="AG2452">
        <v>0</v>
      </c>
      <c r="AH2452">
        <v>90.625</v>
      </c>
      <c r="AI2452">
        <v>2.8</v>
      </c>
      <c r="AJ2452">
        <v>3.2</v>
      </c>
      <c r="AK2452">
        <v>0.2</v>
      </c>
      <c r="AL24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52">
        <f>IF(AND(Source[[#This Row],[Credit_Noncredit]]="Noncredit",Source[[#This Row],[FTEF]]&gt;0),Source[[#This Row],[NC XLST FTES]]*525/(437.5*Source[[#This Row],[FTEF]]),0)</f>
        <v>0</v>
      </c>
      <c r="AN2452">
        <f>IF(Source[[#This Row],[Credit_Noncredit]]="Credit",Source[[#This Row],[Census Enrollment]],Source[[#This Row],[Noncredit Avg. Attendance]])</f>
        <v>32</v>
      </c>
    </row>
    <row r="2453" spans="1:40" x14ac:dyDescent="0.25">
      <c r="A2453" t="s">
        <v>4581</v>
      </c>
      <c r="B2453" t="s">
        <v>886</v>
      </c>
      <c r="C2453" t="s">
        <v>775</v>
      </c>
      <c r="D2453" t="s">
        <v>1709</v>
      </c>
      <c r="E2453" s="4">
        <v>32584</v>
      </c>
      <c r="F2453" s="4" t="s">
        <v>1710</v>
      </c>
      <c r="G2453" s="4">
        <v>101</v>
      </c>
      <c r="H2453" t="str">
        <f>CONCATENATE(Source[[#This Row],[Subject]],TRIM(Source[[#This Row],[Course]]))</f>
        <v>CS101</v>
      </c>
      <c r="I2453" t="str">
        <f>VLOOKUP(Source[[#This Row],[SubjCrse]],'Courses and Categories'!$E$2:$G$1816,3,FALSE)</f>
        <v>Credit General Education</v>
      </c>
      <c r="J2453">
        <v>831</v>
      </c>
      <c r="K2453" t="s">
        <v>5616</v>
      </c>
      <c r="L2453" t="s">
        <v>87</v>
      </c>
      <c r="M2453" t="s">
        <v>897</v>
      </c>
      <c r="N2453" t="s">
        <v>42</v>
      </c>
      <c r="O2453" t="s">
        <v>42</v>
      </c>
      <c r="P2453" t="s">
        <v>42</v>
      </c>
      <c r="Q2453" t="s">
        <v>42</v>
      </c>
      <c r="S2453" t="s">
        <v>134</v>
      </c>
      <c r="T2453">
        <v>1</v>
      </c>
      <c r="U2453" s="1">
        <v>43479</v>
      </c>
      <c r="V2453" s="1">
        <v>43607</v>
      </c>
      <c r="W2453" t="s">
        <v>4192</v>
      </c>
      <c r="X2453" t="s">
        <v>899</v>
      </c>
      <c r="Y2453">
        <v>32</v>
      </c>
      <c r="Z2453">
        <v>30</v>
      </c>
      <c r="AA2453">
        <v>40</v>
      </c>
      <c r="AB2453">
        <v>75</v>
      </c>
      <c r="AD2453">
        <f>IF(ISBLANK(Source[[#This Row],[CrosslistID]]),1,1/COUNTIFS(Source[CrosslistID],Source[[#This Row],[CrosslistID]],Source[TermDesc],Source[[#This Row],[TermDesc]]))</f>
        <v>1</v>
      </c>
      <c r="AG2453">
        <v>0</v>
      </c>
      <c r="AH2453">
        <v>75</v>
      </c>
      <c r="AI2453">
        <v>3.2</v>
      </c>
      <c r="AJ2453">
        <v>3.2</v>
      </c>
      <c r="AK2453">
        <v>0.2</v>
      </c>
      <c r="AL24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53">
        <f>IF(AND(Source[[#This Row],[Credit_Noncredit]]="Noncredit",Source[[#This Row],[FTEF]]&gt;0),Source[[#This Row],[NC XLST FTES]]*525/(437.5*Source[[#This Row],[FTEF]]),0)</f>
        <v>0</v>
      </c>
      <c r="AN2453">
        <f>IF(Source[[#This Row],[Credit_Noncredit]]="Credit",Source[[#This Row],[Census Enrollment]],Source[[#This Row],[Noncredit Avg. Attendance]])</f>
        <v>32</v>
      </c>
    </row>
    <row r="2454" spans="1:40" x14ac:dyDescent="0.25">
      <c r="A2454" t="s">
        <v>4581</v>
      </c>
      <c r="B2454" t="s">
        <v>886</v>
      </c>
      <c r="C2454" t="s">
        <v>775</v>
      </c>
      <c r="D2454" t="s">
        <v>1709</v>
      </c>
      <c r="E2454" s="4">
        <v>39322</v>
      </c>
      <c r="F2454" s="4" t="s">
        <v>1710</v>
      </c>
      <c r="G2454" s="4">
        <v>101</v>
      </c>
      <c r="H2454" t="str">
        <f>CONCATENATE(Source[[#This Row],[Subject]],TRIM(Source[[#This Row],[Course]]))</f>
        <v>CS101</v>
      </c>
      <c r="I2454" t="str">
        <f>VLOOKUP(Source[[#This Row],[SubjCrse]],'Courses and Categories'!$E$2:$G$1816,3,FALSE)</f>
        <v>Credit General Education</v>
      </c>
      <c r="J2454">
        <v>832</v>
      </c>
      <c r="K2454" t="s">
        <v>5616</v>
      </c>
      <c r="L2454" t="s">
        <v>87</v>
      </c>
      <c r="M2454" t="s">
        <v>897</v>
      </c>
      <c r="N2454" t="s">
        <v>42</v>
      </c>
      <c r="O2454" t="s">
        <v>42</v>
      </c>
      <c r="P2454" t="s">
        <v>42</v>
      </c>
      <c r="Q2454" t="s">
        <v>42</v>
      </c>
      <c r="S2454" t="s">
        <v>134</v>
      </c>
      <c r="T2454">
        <v>1</v>
      </c>
      <c r="U2454" s="1">
        <v>43479</v>
      </c>
      <c r="V2454" s="1">
        <v>43607</v>
      </c>
      <c r="W2454" t="s">
        <v>4192</v>
      </c>
      <c r="X2454" t="s">
        <v>899</v>
      </c>
      <c r="Y2454">
        <v>32</v>
      </c>
      <c r="Z2454">
        <v>28</v>
      </c>
      <c r="AA2454">
        <v>40</v>
      </c>
      <c r="AB2454">
        <v>70</v>
      </c>
      <c r="AD2454">
        <f>IF(ISBLANK(Source[[#This Row],[CrosslistID]]),1,1/COUNTIFS(Source[CrosslistID],Source[[#This Row],[CrosslistID]],Source[TermDesc],Source[[#This Row],[TermDesc]]))</f>
        <v>1</v>
      </c>
      <c r="AG2454">
        <v>0</v>
      </c>
      <c r="AH2454">
        <v>70</v>
      </c>
      <c r="AI2454">
        <v>3</v>
      </c>
      <c r="AJ2454">
        <v>3.2</v>
      </c>
      <c r="AK2454">
        <v>0.2</v>
      </c>
      <c r="AL24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54">
        <f>IF(AND(Source[[#This Row],[Credit_Noncredit]]="Noncredit",Source[[#This Row],[FTEF]]&gt;0),Source[[#This Row],[NC XLST FTES]]*525/(437.5*Source[[#This Row],[FTEF]]),0)</f>
        <v>0</v>
      </c>
      <c r="AN2454">
        <f>IF(Source[[#This Row],[Credit_Noncredit]]="Credit",Source[[#This Row],[Census Enrollment]],Source[[#This Row],[Noncredit Avg. Attendance]])</f>
        <v>32</v>
      </c>
    </row>
    <row r="2455" spans="1:40" x14ac:dyDescent="0.25">
      <c r="A2455" t="s">
        <v>4581</v>
      </c>
      <c r="B2455" t="s">
        <v>886</v>
      </c>
      <c r="C2455" t="s">
        <v>775</v>
      </c>
      <c r="D2455" t="s">
        <v>1709</v>
      </c>
      <c r="E2455" s="4">
        <v>34906</v>
      </c>
      <c r="F2455" s="4" t="s">
        <v>1710</v>
      </c>
      <c r="G2455" s="4" t="s">
        <v>1711</v>
      </c>
      <c r="H2455" t="str">
        <f>CONCATENATE(Source[[#This Row],[Subject]],TRIM(Source[[#This Row],[Course]]))</f>
        <v>CS110A</v>
      </c>
      <c r="I2455" t="str">
        <f>VLOOKUP(Source[[#This Row],[SubjCrse]],'Courses and Categories'!$E$2:$G$1816,3,FALSE)</f>
        <v>Credit Gen Ed/CTE</v>
      </c>
      <c r="J2455">
        <v>1</v>
      </c>
      <c r="K2455" t="s">
        <v>1712</v>
      </c>
      <c r="L2455" t="s">
        <v>39</v>
      </c>
      <c r="M2455" t="s">
        <v>903</v>
      </c>
      <c r="N2455" t="s">
        <v>105</v>
      </c>
      <c r="O2455">
        <v>810</v>
      </c>
      <c r="P2455">
        <v>1000</v>
      </c>
      <c r="Q2455" t="s">
        <v>850</v>
      </c>
      <c r="R2455">
        <v>451</v>
      </c>
      <c r="S2455" t="s">
        <v>134</v>
      </c>
      <c r="T2455">
        <v>1</v>
      </c>
      <c r="U2455" s="1">
        <v>43479</v>
      </c>
      <c r="V2455" s="1">
        <v>43607</v>
      </c>
      <c r="W2455" t="s">
        <v>402</v>
      </c>
      <c r="X2455" t="s">
        <v>1929</v>
      </c>
      <c r="Y2455">
        <v>24</v>
      </c>
      <c r="Z2455">
        <v>20</v>
      </c>
      <c r="AA2455">
        <v>35</v>
      </c>
      <c r="AB2455">
        <v>57.142899999999997</v>
      </c>
      <c r="AD2455">
        <f>IF(ISBLANK(Source[[#This Row],[CrosslistID]]),1,1/COUNTIFS(Source[CrosslistID],Source[[#This Row],[CrosslistID]],Source[TermDesc],Source[[#This Row],[TermDesc]]))</f>
        <v>1</v>
      </c>
      <c r="AG2455">
        <v>0</v>
      </c>
      <c r="AH2455">
        <v>57.142899999999997</v>
      </c>
      <c r="AI2455">
        <v>3.2</v>
      </c>
      <c r="AJ2455">
        <v>3.2</v>
      </c>
      <c r="AK2455">
        <v>0.26669999999999999</v>
      </c>
      <c r="AL24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55">
        <f>IF(AND(Source[[#This Row],[Credit_Noncredit]]="Noncredit",Source[[#This Row],[FTEF]]&gt;0),Source[[#This Row],[NC XLST FTES]]*525/(437.5*Source[[#This Row],[FTEF]]),0)</f>
        <v>0</v>
      </c>
      <c r="AN2455">
        <f>IF(Source[[#This Row],[Credit_Noncredit]]="Credit",Source[[#This Row],[Census Enrollment]],Source[[#This Row],[Noncredit Avg. Attendance]])</f>
        <v>24</v>
      </c>
    </row>
    <row r="2456" spans="1:40" x14ac:dyDescent="0.25">
      <c r="A2456" t="s">
        <v>4581</v>
      </c>
      <c r="B2456" t="s">
        <v>886</v>
      </c>
      <c r="C2456" t="s">
        <v>775</v>
      </c>
      <c r="D2456" t="s">
        <v>1709</v>
      </c>
      <c r="E2456" s="4">
        <v>39089</v>
      </c>
      <c r="F2456" s="4" t="s">
        <v>1710</v>
      </c>
      <c r="G2456" s="4" t="s">
        <v>1711</v>
      </c>
      <c r="H2456" t="str">
        <f>CONCATENATE(Source[[#This Row],[Subject]],TRIM(Source[[#This Row],[Course]]))</f>
        <v>CS110A</v>
      </c>
      <c r="I2456" t="str">
        <f>VLOOKUP(Source[[#This Row],[SubjCrse]],'Courses and Categories'!$E$2:$G$1816,3,FALSE)</f>
        <v>Credit Gen Ed/CTE</v>
      </c>
      <c r="J2456">
        <v>3</v>
      </c>
      <c r="K2456" t="s">
        <v>1712</v>
      </c>
      <c r="L2456" t="s">
        <v>39</v>
      </c>
      <c r="M2456" t="s">
        <v>903</v>
      </c>
      <c r="N2456" t="s">
        <v>105</v>
      </c>
      <c r="O2456">
        <v>1010</v>
      </c>
      <c r="P2456">
        <v>1200</v>
      </c>
      <c r="Q2456" t="s">
        <v>850</v>
      </c>
      <c r="R2456">
        <v>451</v>
      </c>
      <c r="S2456" t="s">
        <v>134</v>
      </c>
      <c r="T2456">
        <v>1</v>
      </c>
      <c r="U2456" s="1">
        <v>43479</v>
      </c>
      <c r="V2456" s="1">
        <v>43607</v>
      </c>
      <c r="W2456" t="s">
        <v>402</v>
      </c>
      <c r="X2456" t="s">
        <v>1929</v>
      </c>
      <c r="Y2456">
        <v>33</v>
      </c>
      <c r="Z2456">
        <v>29</v>
      </c>
      <c r="AA2456">
        <v>35</v>
      </c>
      <c r="AB2456">
        <v>82.857100000000003</v>
      </c>
      <c r="AD2456">
        <f>IF(ISBLANK(Source[[#This Row],[CrosslistID]]),1,1/COUNTIFS(Source[CrosslistID],Source[[#This Row],[CrosslistID]],Source[TermDesc],Source[[#This Row],[TermDesc]]))</f>
        <v>1</v>
      </c>
      <c r="AG2456">
        <v>0</v>
      </c>
      <c r="AH2456">
        <v>82.857100000000003</v>
      </c>
      <c r="AI2456">
        <v>4</v>
      </c>
      <c r="AJ2456">
        <v>4.4000000000000004</v>
      </c>
      <c r="AK2456">
        <v>0.26669999999999999</v>
      </c>
      <c r="AL24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56">
        <f>IF(AND(Source[[#This Row],[Credit_Noncredit]]="Noncredit",Source[[#This Row],[FTEF]]&gt;0),Source[[#This Row],[NC XLST FTES]]*525/(437.5*Source[[#This Row],[FTEF]]),0)</f>
        <v>0</v>
      </c>
      <c r="AN2456">
        <f>IF(Source[[#This Row],[Credit_Noncredit]]="Credit",Source[[#This Row],[Census Enrollment]],Source[[#This Row],[Noncredit Avg. Attendance]])</f>
        <v>33</v>
      </c>
    </row>
    <row r="2457" spans="1:40" x14ac:dyDescent="0.25">
      <c r="A2457" t="s">
        <v>4581</v>
      </c>
      <c r="B2457" t="s">
        <v>886</v>
      </c>
      <c r="C2457" t="s">
        <v>775</v>
      </c>
      <c r="D2457" t="s">
        <v>1709</v>
      </c>
      <c r="E2457" s="4">
        <v>34313</v>
      </c>
      <c r="F2457" s="4" t="s">
        <v>1710</v>
      </c>
      <c r="G2457" s="4" t="s">
        <v>1711</v>
      </c>
      <c r="H2457" t="str">
        <f>CONCATENATE(Source[[#This Row],[Subject]],TRIM(Source[[#This Row],[Course]]))</f>
        <v>CS110A</v>
      </c>
      <c r="I2457" t="str">
        <f>VLOOKUP(Source[[#This Row],[SubjCrse]],'Courses and Categories'!$E$2:$G$1816,3,FALSE)</f>
        <v>Credit Gen Ed/CTE</v>
      </c>
      <c r="J2457">
        <v>5</v>
      </c>
      <c r="K2457" t="s">
        <v>1712</v>
      </c>
      <c r="L2457" t="s">
        <v>39</v>
      </c>
      <c r="M2457" t="s">
        <v>903</v>
      </c>
      <c r="N2457" t="s">
        <v>105</v>
      </c>
      <c r="O2457">
        <v>1210</v>
      </c>
      <c r="P2457">
        <v>1400</v>
      </c>
      <c r="Q2457" t="s">
        <v>850</v>
      </c>
      <c r="R2457">
        <v>451</v>
      </c>
      <c r="S2457" t="s">
        <v>134</v>
      </c>
      <c r="T2457">
        <v>1</v>
      </c>
      <c r="U2457" s="1">
        <v>43479</v>
      </c>
      <c r="V2457" s="1">
        <v>43607</v>
      </c>
      <c r="W2457" t="s">
        <v>1727</v>
      </c>
      <c r="X2457" t="s">
        <v>1929</v>
      </c>
      <c r="Y2457">
        <v>34</v>
      </c>
      <c r="Z2457">
        <v>25</v>
      </c>
      <c r="AA2457">
        <v>35</v>
      </c>
      <c r="AB2457">
        <v>71.428600000000003</v>
      </c>
      <c r="AD2457">
        <f>IF(ISBLANK(Source[[#This Row],[CrosslistID]]),1,1/COUNTIFS(Source[CrosslistID],Source[[#This Row],[CrosslistID]],Source[TermDesc],Source[[#This Row],[TermDesc]]))</f>
        <v>1</v>
      </c>
      <c r="AG2457">
        <v>0</v>
      </c>
      <c r="AH2457">
        <v>71.428600000000003</v>
      </c>
      <c r="AI2457">
        <v>4.2670000000000003</v>
      </c>
      <c r="AJ2457">
        <v>4.5336999999999996</v>
      </c>
      <c r="AK2457">
        <v>0.26669999999999999</v>
      </c>
      <c r="AL24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57">
        <f>IF(AND(Source[[#This Row],[Credit_Noncredit]]="Noncredit",Source[[#This Row],[FTEF]]&gt;0),Source[[#This Row],[NC XLST FTES]]*525/(437.5*Source[[#This Row],[FTEF]]),0)</f>
        <v>0</v>
      </c>
      <c r="AN2457">
        <f>IF(Source[[#This Row],[Credit_Noncredit]]="Credit",Source[[#This Row],[Census Enrollment]],Source[[#This Row],[Noncredit Avg. Attendance]])</f>
        <v>34</v>
      </c>
    </row>
    <row r="2458" spans="1:40" x14ac:dyDescent="0.25">
      <c r="A2458" t="s">
        <v>4581</v>
      </c>
      <c r="B2458" t="s">
        <v>886</v>
      </c>
      <c r="C2458" t="s">
        <v>775</v>
      </c>
      <c r="D2458" t="s">
        <v>1709</v>
      </c>
      <c r="E2458" s="4">
        <v>34312</v>
      </c>
      <c r="F2458" s="4" t="s">
        <v>1710</v>
      </c>
      <c r="G2458" s="4" t="s">
        <v>1711</v>
      </c>
      <c r="H2458" t="str">
        <f>CONCATENATE(Source[[#This Row],[Subject]],TRIM(Source[[#This Row],[Course]]))</f>
        <v>CS110A</v>
      </c>
      <c r="I2458" t="str">
        <f>VLOOKUP(Source[[#This Row],[SubjCrse]],'Courses and Categories'!$E$2:$G$1816,3,FALSE)</f>
        <v>Credit Gen Ed/CTE</v>
      </c>
      <c r="J2458">
        <v>6</v>
      </c>
      <c r="K2458" t="s">
        <v>1712</v>
      </c>
      <c r="L2458" t="s">
        <v>39</v>
      </c>
      <c r="M2458" t="s">
        <v>903</v>
      </c>
      <c r="N2458" t="s">
        <v>105</v>
      </c>
      <c r="O2458">
        <v>1410</v>
      </c>
      <c r="P2458">
        <v>1600</v>
      </c>
      <c r="Q2458" t="s">
        <v>850</v>
      </c>
      <c r="R2458" t="s">
        <v>4190</v>
      </c>
      <c r="S2458" t="s">
        <v>134</v>
      </c>
      <c r="T2458">
        <v>1</v>
      </c>
      <c r="U2458" s="1">
        <v>43479</v>
      </c>
      <c r="V2458" s="1">
        <v>43607</v>
      </c>
      <c r="W2458" t="s">
        <v>4191</v>
      </c>
      <c r="X2458" t="s">
        <v>1929</v>
      </c>
      <c r="Y2458">
        <v>30</v>
      </c>
      <c r="Z2458">
        <v>27</v>
      </c>
      <c r="AA2458">
        <v>32</v>
      </c>
      <c r="AB2458">
        <v>84.375</v>
      </c>
      <c r="AD2458">
        <f>IF(ISBLANK(Source[[#This Row],[CrosslistID]]),1,1/COUNTIFS(Source[CrosslistID],Source[[#This Row],[CrosslistID]],Source[TermDesc],Source[[#This Row],[TermDesc]]))</f>
        <v>1</v>
      </c>
      <c r="AG2458">
        <v>0</v>
      </c>
      <c r="AH2458">
        <v>84.375</v>
      </c>
      <c r="AI2458">
        <v>3.3330000000000002</v>
      </c>
      <c r="AJ2458">
        <v>3.9996</v>
      </c>
      <c r="AK2458">
        <v>0.26669999999999999</v>
      </c>
      <c r="AL24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58">
        <f>IF(AND(Source[[#This Row],[Credit_Noncredit]]="Noncredit",Source[[#This Row],[FTEF]]&gt;0),Source[[#This Row],[NC XLST FTES]]*525/(437.5*Source[[#This Row],[FTEF]]),0)</f>
        <v>0</v>
      </c>
      <c r="AN2458">
        <f>IF(Source[[#This Row],[Credit_Noncredit]]="Credit",Source[[#This Row],[Census Enrollment]],Source[[#This Row],[Noncredit Avg. Attendance]])</f>
        <v>30</v>
      </c>
    </row>
    <row r="2459" spans="1:40" x14ac:dyDescent="0.25">
      <c r="A2459" t="s">
        <v>4581</v>
      </c>
      <c r="B2459" t="s">
        <v>886</v>
      </c>
      <c r="C2459" t="s">
        <v>775</v>
      </c>
      <c r="D2459" t="s">
        <v>1709</v>
      </c>
      <c r="E2459" s="4">
        <v>37417</v>
      </c>
      <c r="F2459" s="4" t="s">
        <v>1710</v>
      </c>
      <c r="G2459" s="4" t="s">
        <v>1711</v>
      </c>
      <c r="H2459" t="str">
        <f>CONCATENATE(Source[[#This Row],[Subject]],TRIM(Source[[#This Row],[Course]]))</f>
        <v>CS110A</v>
      </c>
      <c r="I2459" t="str">
        <f>VLOOKUP(Source[[#This Row],[SubjCrse]],'Courses and Categories'!$E$2:$G$1816,3,FALSE)</f>
        <v>Credit Gen Ed/CTE</v>
      </c>
      <c r="J2459">
        <v>7</v>
      </c>
      <c r="K2459" t="s">
        <v>1712</v>
      </c>
      <c r="L2459" t="s">
        <v>39</v>
      </c>
      <c r="M2459" t="s">
        <v>903</v>
      </c>
      <c r="N2459" t="s">
        <v>105</v>
      </c>
      <c r="O2459">
        <v>1610</v>
      </c>
      <c r="P2459">
        <v>1800</v>
      </c>
      <c r="Q2459" t="s">
        <v>850</v>
      </c>
      <c r="R2459" t="s">
        <v>4190</v>
      </c>
      <c r="S2459" t="s">
        <v>134</v>
      </c>
      <c r="T2459">
        <v>1</v>
      </c>
      <c r="U2459" s="1">
        <v>43479</v>
      </c>
      <c r="V2459" s="1">
        <v>43607</v>
      </c>
      <c r="W2459" t="s">
        <v>4191</v>
      </c>
      <c r="X2459" t="s">
        <v>1929</v>
      </c>
      <c r="Y2459">
        <v>15</v>
      </c>
      <c r="Z2459">
        <v>14</v>
      </c>
      <c r="AA2459">
        <v>32</v>
      </c>
      <c r="AB2459">
        <v>43.75</v>
      </c>
      <c r="AD2459">
        <f>IF(ISBLANK(Source[[#This Row],[CrosslistID]]),1,1/COUNTIFS(Source[CrosslistID],Source[[#This Row],[CrosslistID]],Source[TermDesc],Source[[#This Row],[TermDesc]]))</f>
        <v>1</v>
      </c>
      <c r="AG2459">
        <v>0</v>
      </c>
      <c r="AH2459">
        <v>43.75</v>
      </c>
      <c r="AI2459">
        <v>1.6</v>
      </c>
      <c r="AJ2459">
        <v>2</v>
      </c>
      <c r="AK2459">
        <v>0.26669999999999999</v>
      </c>
      <c r="AL24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59">
        <f>IF(AND(Source[[#This Row],[Credit_Noncredit]]="Noncredit",Source[[#This Row],[FTEF]]&gt;0),Source[[#This Row],[NC XLST FTES]]*525/(437.5*Source[[#This Row],[FTEF]]),0)</f>
        <v>0</v>
      </c>
      <c r="AN2459">
        <f>IF(Source[[#This Row],[Credit_Noncredit]]="Credit",Source[[#This Row],[Census Enrollment]],Source[[#This Row],[Noncredit Avg. Attendance]])</f>
        <v>15</v>
      </c>
    </row>
    <row r="2460" spans="1:40" x14ac:dyDescent="0.25">
      <c r="A2460" t="s">
        <v>4581</v>
      </c>
      <c r="B2460" t="s">
        <v>886</v>
      </c>
      <c r="C2460" t="s">
        <v>775</v>
      </c>
      <c r="D2460" t="s">
        <v>1709</v>
      </c>
      <c r="E2460" s="4">
        <v>39090</v>
      </c>
      <c r="F2460" s="4" t="s">
        <v>1710</v>
      </c>
      <c r="G2460" s="4" t="s">
        <v>1711</v>
      </c>
      <c r="H2460" t="str">
        <f>CONCATENATE(Source[[#This Row],[Subject]],TRIM(Source[[#This Row],[Course]]))</f>
        <v>CS110A</v>
      </c>
      <c r="I2460" t="str">
        <f>VLOOKUP(Source[[#This Row],[SubjCrse]],'Courses and Categories'!$E$2:$G$1816,3,FALSE)</f>
        <v>Credit Gen Ed/CTE</v>
      </c>
      <c r="J2460">
        <v>21</v>
      </c>
      <c r="K2460" t="s">
        <v>1712</v>
      </c>
      <c r="L2460" t="s">
        <v>39</v>
      </c>
      <c r="M2460" t="s">
        <v>903</v>
      </c>
      <c r="N2460" t="s">
        <v>59</v>
      </c>
      <c r="O2460">
        <v>810</v>
      </c>
      <c r="P2460">
        <v>1000</v>
      </c>
      <c r="Q2460" t="s">
        <v>850</v>
      </c>
      <c r="R2460">
        <v>453</v>
      </c>
      <c r="S2460" t="s">
        <v>134</v>
      </c>
      <c r="T2460">
        <v>1</v>
      </c>
      <c r="U2460" s="1">
        <v>43479</v>
      </c>
      <c r="V2460" s="1">
        <v>43607</v>
      </c>
      <c r="W2460" t="s">
        <v>4192</v>
      </c>
      <c r="X2460" t="s">
        <v>1929</v>
      </c>
      <c r="Y2460">
        <v>26</v>
      </c>
      <c r="Z2460">
        <v>22</v>
      </c>
      <c r="AA2460">
        <v>35</v>
      </c>
      <c r="AB2460">
        <v>62.857100000000003</v>
      </c>
      <c r="AD2460">
        <f>IF(ISBLANK(Source[[#This Row],[CrosslistID]]),1,1/COUNTIFS(Source[CrosslistID],Source[[#This Row],[CrosslistID]],Source[TermDesc],Source[[#This Row],[TermDesc]]))</f>
        <v>1</v>
      </c>
      <c r="AG2460">
        <v>0</v>
      </c>
      <c r="AH2460">
        <v>62.857100000000003</v>
      </c>
      <c r="AI2460">
        <v>3.0670000000000002</v>
      </c>
      <c r="AJ2460">
        <v>3.4670000000000001</v>
      </c>
      <c r="AK2460">
        <v>0.26669999999999999</v>
      </c>
      <c r="AL24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60">
        <f>IF(AND(Source[[#This Row],[Credit_Noncredit]]="Noncredit",Source[[#This Row],[FTEF]]&gt;0),Source[[#This Row],[NC XLST FTES]]*525/(437.5*Source[[#This Row],[FTEF]]),0)</f>
        <v>0</v>
      </c>
      <c r="AN2460">
        <f>IF(Source[[#This Row],[Credit_Noncredit]]="Credit",Source[[#This Row],[Census Enrollment]],Source[[#This Row],[Noncredit Avg. Attendance]])</f>
        <v>26</v>
      </c>
    </row>
    <row r="2461" spans="1:40" x14ac:dyDescent="0.25">
      <c r="A2461" t="s">
        <v>4581</v>
      </c>
      <c r="B2461" t="s">
        <v>886</v>
      </c>
      <c r="C2461" t="s">
        <v>775</v>
      </c>
      <c r="D2461" t="s">
        <v>1709</v>
      </c>
      <c r="E2461" s="4">
        <v>38619</v>
      </c>
      <c r="F2461" s="4" t="s">
        <v>1710</v>
      </c>
      <c r="G2461" s="4" t="s">
        <v>1711</v>
      </c>
      <c r="H2461" t="str">
        <f>CONCATENATE(Source[[#This Row],[Subject]],TRIM(Source[[#This Row],[Course]]))</f>
        <v>CS110A</v>
      </c>
      <c r="I2461" t="str">
        <f>VLOOKUP(Source[[#This Row],[SubjCrse]],'Courses and Categories'!$E$2:$G$1816,3,FALSE)</f>
        <v>Credit Gen Ed/CTE</v>
      </c>
      <c r="J2461">
        <v>22</v>
      </c>
      <c r="K2461" t="s">
        <v>1712</v>
      </c>
      <c r="L2461" t="s">
        <v>87</v>
      </c>
      <c r="M2461" t="s">
        <v>903</v>
      </c>
      <c r="N2461" t="s">
        <v>59</v>
      </c>
      <c r="O2461">
        <v>910</v>
      </c>
      <c r="P2461">
        <v>1100</v>
      </c>
      <c r="Q2461" t="s">
        <v>850</v>
      </c>
      <c r="R2461" t="s">
        <v>4190</v>
      </c>
      <c r="S2461" t="s">
        <v>134</v>
      </c>
      <c r="T2461">
        <v>1</v>
      </c>
      <c r="U2461" s="1">
        <v>43479</v>
      </c>
      <c r="V2461" s="1">
        <v>43607</v>
      </c>
      <c r="W2461" t="s">
        <v>560</v>
      </c>
      <c r="X2461" t="s">
        <v>1929</v>
      </c>
      <c r="Y2461">
        <v>37</v>
      </c>
      <c r="Z2461">
        <v>34</v>
      </c>
      <c r="AA2461">
        <v>32</v>
      </c>
      <c r="AB2461">
        <v>106.25</v>
      </c>
      <c r="AD2461">
        <f>IF(ISBLANK(Source[[#This Row],[CrosslistID]]),1,1/COUNTIFS(Source[CrosslistID],Source[[#This Row],[CrosslistID]],Source[TermDesc],Source[[#This Row],[TermDesc]]))</f>
        <v>1</v>
      </c>
      <c r="AG2461">
        <v>0</v>
      </c>
      <c r="AH2461">
        <v>106.25</v>
      </c>
      <c r="AI2461">
        <v>4.4000000000000004</v>
      </c>
      <c r="AJ2461">
        <v>4.9333</v>
      </c>
      <c r="AK2461">
        <v>0.26669999999999999</v>
      </c>
      <c r="AL24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61">
        <f>IF(AND(Source[[#This Row],[Credit_Noncredit]]="Noncredit",Source[[#This Row],[FTEF]]&gt;0),Source[[#This Row],[NC XLST FTES]]*525/(437.5*Source[[#This Row],[FTEF]]),0)</f>
        <v>0</v>
      </c>
      <c r="AN2461">
        <f>IF(Source[[#This Row],[Credit_Noncredit]]="Credit",Source[[#This Row],[Census Enrollment]],Source[[#This Row],[Noncredit Avg. Attendance]])</f>
        <v>37</v>
      </c>
    </row>
    <row r="2462" spans="1:40" x14ac:dyDescent="0.25">
      <c r="A2462" t="s">
        <v>4581</v>
      </c>
      <c r="B2462" t="s">
        <v>886</v>
      </c>
      <c r="C2462" t="s">
        <v>775</v>
      </c>
      <c r="D2462" t="s">
        <v>1709</v>
      </c>
      <c r="E2462" s="4">
        <v>31843</v>
      </c>
      <c r="F2462" s="4" t="s">
        <v>1710</v>
      </c>
      <c r="G2462" s="4" t="s">
        <v>1711</v>
      </c>
      <c r="H2462" t="str">
        <f>CONCATENATE(Source[[#This Row],[Subject]],TRIM(Source[[#This Row],[Course]]))</f>
        <v>CS110A</v>
      </c>
      <c r="I2462" t="str">
        <f>VLOOKUP(Source[[#This Row],[SubjCrse]],'Courses and Categories'!$E$2:$G$1816,3,FALSE)</f>
        <v>Credit Gen Ed/CTE</v>
      </c>
      <c r="J2462">
        <v>23</v>
      </c>
      <c r="K2462" t="s">
        <v>1712</v>
      </c>
      <c r="L2462" t="s">
        <v>87</v>
      </c>
      <c r="M2462" t="s">
        <v>903</v>
      </c>
      <c r="N2462" t="s">
        <v>59</v>
      </c>
      <c r="O2462">
        <v>1010</v>
      </c>
      <c r="P2462">
        <v>1200</v>
      </c>
      <c r="Q2462" t="s">
        <v>850</v>
      </c>
      <c r="R2462">
        <v>453</v>
      </c>
      <c r="S2462" t="s">
        <v>134</v>
      </c>
      <c r="T2462">
        <v>1</v>
      </c>
      <c r="U2462" s="1">
        <v>43479</v>
      </c>
      <c r="V2462" s="1">
        <v>43607</v>
      </c>
      <c r="W2462" t="s">
        <v>4193</v>
      </c>
      <c r="X2462" t="s">
        <v>1929</v>
      </c>
      <c r="Y2462">
        <v>34</v>
      </c>
      <c r="Z2462">
        <v>27</v>
      </c>
      <c r="AA2462">
        <v>35</v>
      </c>
      <c r="AB2462">
        <v>77.142899999999997</v>
      </c>
      <c r="AD2462">
        <f>IF(ISBLANK(Source[[#This Row],[CrosslistID]]),1,1/COUNTIFS(Source[CrosslistID],Source[[#This Row],[CrosslistID]],Source[TermDesc],Source[[#This Row],[TermDesc]]))</f>
        <v>1</v>
      </c>
      <c r="AG2462">
        <v>0</v>
      </c>
      <c r="AH2462">
        <v>77.142899999999997</v>
      </c>
      <c r="AI2462">
        <v>4.133</v>
      </c>
      <c r="AJ2462">
        <v>4.5330000000000004</v>
      </c>
      <c r="AK2462">
        <v>0.26669999999999999</v>
      </c>
      <c r="AL24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62">
        <f>IF(AND(Source[[#This Row],[Credit_Noncredit]]="Noncredit",Source[[#This Row],[FTEF]]&gt;0),Source[[#This Row],[NC XLST FTES]]*525/(437.5*Source[[#This Row],[FTEF]]),0)</f>
        <v>0</v>
      </c>
      <c r="AN2462">
        <f>IF(Source[[#This Row],[Credit_Noncredit]]="Credit",Source[[#This Row],[Census Enrollment]],Source[[#This Row],[Noncredit Avg. Attendance]])</f>
        <v>34</v>
      </c>
    </row>
    <row r="2463" spans="1:40" x14ac:dyDescent="0.25">
      <c r="A2463" t="s">
        <v>4581</v>
      </c>
      <c r="B2463" t="s">
        <v>886</v>
      </c>
      <c r="C2463" t="s">
        <v>775</v>
      </c>
      <c r="D2463" t="s">
        <v>1709</v>
      </c>
      <c r="E2463" s="4">
        <v>31842</v>
      </c>
      <c r="F2463" s="4" t="s">
        <v>1710</v>
      </c>
      <c r="G2463" s="4" t="s">
        <v>1711</v>
      </c>
      <c r="H2463" t="str">
        <f>CONCATENATE(Source[[#This Row],[Subject]],TRIM(Source[[#This Row],[Course]]))</f>
        <v>CS110A</v>
      </c>
      <c r="I2463" t="str">
        <f>VLOOKUP(Source[[#This Row],[SubjCrse]],'Courses and Categories'!$E$2:$G$1816,3,FALSE)</f>
        <v>Credit Gen Ed/CTE</v>
      </c>
      <c r="J2463">
        <v>25</v>
      </c>
      <c r="K2463" t="s">
        <v>1712</v>
      </c>
      <c r="L2463" t="s">
        <v>39</v>
      </c>
      <c r="M2463" t="s">
        <v>903</v>
      </c>
      <c r="N2463" t="s">
        <v>59</v>
      </c>
      <c r="O2463">
        <v>1310</v>
      </c>
      <c r="P2463">
        <v>1500</v>
      </c>
      <c r="Q2463" t="s">
        <v>850</v>
      </c>
      <c r="R2463">
        <v>413</v>
      </c>
      <c r="S2463" t="s">
        <v>134</v>
      </c>
      <c r="T2463">
        <v>1</v>
      </c>
      <c r="U2463" s="1">
        <v>43479</v>
      </c>
      <c r="V2463" s="1">
        <v>43607</v>
      </c>
      <c r="W2463" t="s">
        <v>560</v>
      </c>
      <c r="X2463" t="s">
        <v>1929</v>
      </c>
      <c r="Y2463">
        <v>40</v>
      </c>
      <c r="Z2463">
        <v>35</v>
      </c>
      <c r="AA2463">
        <v>35</v>
      </c>
      <c r="AB2463">
        <v>100</v>
      </c>
      <c r="AD2463">
        <f>IF(ISBLANK(Source[[#This Row],[CrosslistID]]),1,1/COUNTIFS(Source[CrosslistID],Source[[#This Row],[CrosslistID]],Source[TermDesc],Source[[#This Row],[TermDesc]]))</f>
        <v>1</v>
      </c>
      <c r="AG2463">
        <v>0</v>
      </c>
      <c r="AH2463">
        <v>100</v>
      </c>
      <c r="AI2463">
        <v>4.2670000000000003</v>
      </c>
      <c r="AJ2463">
        <v>5.3338000000000001</v>
      </c>
      <c r="AK2463">
        <v>0.26669999999999999</v>
      </c>
      <c r="AL24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63">
        <f>IF(AND(Source[[#This Row],[Credit_Noncredit]]="Noncredit",Source[[#This Row],[FTEF]]&gt;0),Source[[#This Row],[NC XLST FTES]]*525/(437.5*Source[[#This Row],[FTEF]]),0)</f>
        <v>0</v>
      </c>
      <c r="AN2463">
        <f>IF(Source[[#This Row],[Credit_Noncredit]]="Credit",Source[[#This Row],[Census Enrollment]],Source[[#This Row],[Noncredit Avg. Attendance]])</f>
        <v>40</v>
      </c>
    </row>
    <row r="2464" spans="1:40" x14ac:dyDescent="0.25">
      <c r="A2464" t="s">
        <v>4581</v>
      </c>
      <c r="B2464" t="s">
        <v>886</v>
      </c>
      <c r="C2464" t="s">
        <v>775</v>
      </c>
      <c r="D2464" t="s">
        <v>1709</v>
      </c>
      <c r="E2464" s="4">
        <v>39092</v>
      </c>
      <c r="F2464" s="4" t="s">
        <v>1710</v>
      </c>
      <c r="G2464" s="4" t="s">
        <v>1711</v>
      </c>
      <c r="H2464" t="str">
        <f>CONCATENATE(Source[[#This Row],[Subject]],TRIM(Source[[#This Row],[Course]]))</f>
        <v>CS110A</v>
      </c>
      <c r="I2464" t="str">
        <f>VLOOKUP(Source[[#This Row],[SubjCrse]],'Courses and Categories'!$E$2:$G$1816,3,FALSE)</f>
        <v>Credit Gen Ed/CTE</v>
      </c>
      <c r="J2464">
        <v>26</v>
      </c>
      <c r="K2464" t="s">
        <v>1712</v>
      </c>
      <c r="L2464" t="s">
        <v>87</v>
      </c>
      <c r="M2464" t="s">
        <v>903</v>
      </c>
      <c r="N2464" t="s">
        <v>59</v>
      </c>
      <c r="O2464">
        <v>1610</v>
      </c>
      <c r="P2464">
        <v>1800</v>
      </c>
      <c r="Q2464" t="s">
        <v>850</v>
      </c>
      <c r="R2464">
        <v>413</v>
      </c>
      <c r="S2464" t="s">
        <v>134</v>
      </c>
      <c r="T2464">
        <v>1</v>
      </c>
      <c r="U2464" s="1">
        <v>43479</v>
      </c>
      <c r="V2464" s="1">
        <v>43607</v>
      </c>
      <c r="W2464" t="s">
        <v>1715</v>
      </c>
      <c r="X2464" t="s">
        <v>1929</v>
      </c>
      <c r="Y2464">
        <v>19</v>
      </c>
      <c r="Z2464">
        <v>13</v>
      </c>
      <c r="AA2464">
        <v>35</v>
      </c>
      <c r="AB2464">
        <v>37.142899999999997</v>
      </c>
      <c r="AD2464">
        <f>IF(ISBLANK(Source[[#This Row],[CrosslistID]]),1,1/COUNTIFS(Source[CrosslistID],Source[[#This Row],[CrosslistID]],Source[TermDesc],Source[[#This Row],[TermDesc]]))</f>
        <v>1</v>
      </c>
      <c r="AG2464">
        <v>0</v>
      </c>
      <c r="AH2464">
        <v>37.142899999999997</v>
      </c>
      <c r="AI2464">
        <v>2.2669999999999999</v>
      </c>
      <c r="AJ2464">
        <v>2.5337000000000001</v>
      </c>
      <c r="AK2464">
        <v>0.26669999999999999</v>
      </c>
      <c r="AL24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64">
        <f>IF(AND(Source[[#This Row],[Credit_Noncredit]]="Noncredit",Source[[#This Row],[FTEF]]&gt;0),Source[[#This Row],[NC XLST FTES]]*525/(437.5*Source[[#This Row],[FTEF]]),0)</f>
        <v>0</v>
      </c>
      <c r="AN2464">
        <f>IF(Source[[#This Row],[Credit_Noncredit]]="Credit",Source[[#This Row],[Census Enrollment]],Source[[#This Row],[Noncredit Avg. Attendance]])</f>
        <v>19</v>
      </c>
    </row>
    <row r="2465" spans="1:40" x14ac:dyDescent="0.25">
      <c r="A2465" t="s">
        <v>4581</v>
      </c>
      <c r="B2465" t="s">
        <v>886</v>
      </c>
      <c r="C2465" t="s">
        <v>775</v>
      </c>
      <c r="D2465" t="s">
        <v>1709</v>
      </c>
      <c r="E2465" s="4">
        <v>32365</v>
      </c>
      <c r="F2465" s="4" t="s">
        <v>1710</v>
      </c>
      <c r="G2465" s="4" t="s">
        <v>1711</v>
      </c>
      <c r="H2465" t="str">
        <f>CONCATENATE(Source[[#This Row],[Subject]],TRIM(Source[[#This Row],[Course]]))</f>
        <v>CS110A</v>
      </c>
      <c r="I2465" t="str">
        <f>VLOOKUP(Source[[#This Row],[SubjCrse]],'Courses and Categories'!$E$2:$G$1816,3,FALSE)</f>
        <v>Credit Gen Ed/CTE</v>
      </c>
      <c r="J2465">
        <v>501</v>
      </c>
      <c r="K2465" t="s">
        <v>1712</v>
      </c>
      <c r="L2465" t="s">
        <v>87</v>
      </c>
      <c r="M2465" t="s">
        <v>903</v>
      </c>
      <c r="N2465" t="s">
        <v>185</v>
      </c>
      <c r="O2465">
        <v>1810</v>
      </c>
      <c r="P2465">
        <v>2200</v>
      </c>
      <c r="Q2465" t="s">
        <v>850</v>
      </c>
      <c r="R2465">
        <v>453</v>
      </c>
      <c r="S2465" t="s">
        <v>134</v>
      </c>
      <c r="T2465">
        <v>1</v>
      </c>
      <c r="U2465" s="1">
        <v>43479</v>
      </c>
      <c r="V2465" s="1">
        <v>43607</v>
      </c>
      <c r="W2465" t="s">
        <v>374</v>
      </c>
      <c r="X2465" t="s">
        <v>1929</v>
      </c>
      <c r="Y2465">
        <v>32</v>
      </c>
      <c r="Z2465">
        <v>30</v>
      </c>
      <c r="AA2465">
        <v>35</v>
      </c>
      <c r="AB2465">
        <v>85.714299999999994</v>
      </c>
      <c r="AD2465">
        <f>IF(ISBLANK(Source[[#This Row],[CrosslistID]]),1,1/COUNTIFS(Source[CrosslistID],Source[[#This Row],[CrosslistID]],Source[TermDesc],Source[[#This Row],[TermDesc]]))</f>
        <v>1</v>
      </c>
      <c r="AG2465">
        <v>0</v>
      </c>
      <c r="AH2465">
        <v>85.714299999999994</v>
      </c>
      <c r="AI2465">
        <v>3.867</v>
      </c>
      <c r="AJ2465">
        <v>4.2670000000000003</v>
      </c>
      <c r="AK2465">
        <v>0.26669999999999999</v>
      </c>
      <c r="AL24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65">
        <f>IF(AND(Source[[#This Row],[Credit_Noncredit]]="Noncredit",Source[[#This Row],[FTEF]]&gt;0),Source[[#This Row],[NC XLST FTES]]*525/(437.5*Source[[#This Row],[FTEF]]),0)</f>
        <v>0</v>
      </c>
      <c r="AN2465">
        <f>IF(Source[[#This Row],[Credit_Noncredit]]="Credit",Source[[#This Row],[Census Enrollment]],Source[[#This Row],[Noncredit Avg. Attendance]])</f>
        <v>32</v>
      </c>
    </row>
    <row r="2466" spans="1:40" x14ac:dyDescent="0.25">
      <c r="A2466" t="s">
        <v>4581</v>
      </c>
      <c r="B2466" t="s">
        <v>886</v>
      </c>
      <c r="C2466" t="s">
        <v>775</v>
      </c>
      <c r="D2466" t="s">
        <v>1709</v>
      </c>
      <c r="E2466" s="4">
        <v>39085</v>
      </c>
      <c r="F2466" s="4" t="s">
        <v>1710</v>
      </c>
      <c r="G2466" s="4" t="s">
        <v>1711</v>
      </c>
      <c r="H2466" t="str">
        <f>CONCATENATE(Source[[#This Row],[Subject]],TRIM(Source[[#This Row],[Course]]))</f>
        <v>CS110A</v>
      </c>
      <c r="I2466" t="str">
        <f>VLOOKUP(Source[[#This Row],[SubjCrse]],'Courses and Categories'!$E$2:$G$1816,3,FALSE)</f>
        <v>Credit Gen Ed/CTE</v>
      </c>
      <c r="J2466">
        <v>541</v>
      </c>
      <c r="K2466" t="s">
        <v>1712</v>
      </c>
      <c r="L2466" t="s">
        <v>87</v>
      </c>
      <c r="M2466" t="s">
        <v>903</v>
      </c>
      <c r="N2466" t="s">
        <v>105</v>
      </c>
      <c r="O2466">
        <v>1830</v>
      </c>
      <c r="P2466">
        <v>2020</v>
      </c>
      <c r="Q2466" t="s">
        <v>64</v>
      </c>
      <c r="R2466">
        <v>1202</v>
      </c>
      <c r="S2466" t="s">
        <v>65</v>
      </c>
      <c r="T2466">
        <v>1</v>
      </c>
      <c r="U2466" s="1">
        <v>43479</v>
      </c>
      <c r="V2466" s="1">
        <v>43607</v>
      </c>
      <c r="W2466" t="s">
        <v>1641</v>
      </c>
      <c r="X2466" t="s">
        <v>1929</v>
      </c>
      <c r="Y2466">
        <v>29</v>
      </c>
      <c r="Z2466">
        <v>22</v>
      </c>
      <c r="AA2466">
        <v>35</v>
      </c>
      <c r="AB2466">
        <v>62.857100000000003</v>
      </c>
      <c r="AD2466">
        <f>IF(ISBLANK(Source[[#This Row],[CrosslistID]]),1,1/COUNTIFS(Source[CrosslistID],Source[[#This Row],[CrosslistID]],Source[TermDesc],Source[[#This Row],[TermDesc]]))</f>
        <v>1</v>
      </c>
      <c r="AG2466">
        <v>0</v>
      </c>
      <c r="AH2466">
        <v>62.857100000000003</v>
      </c>
      <c r="AI2466">
        <v>3.867</v>
      </c>
      <c r="AJ2466">
        <v>3.867</v>
      </c>
      <c r="AK2466">
        <v>0.26669999999999999</v>
      </c>
      <c r="AL24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66">
        <f>IF(AND(Source[[#This Row],[Credit_Noncredit]]="Noncredit",Source[[#This Row],[FTEF]]&gt;0),Source[[#This Row],[NC XLST FTES]]*525/(437.5*Source[[#This Row],[FTEF]]),0)</f>
        <v>0</v>
      </c>
      <c r="AN2466">
        <f>IF(Source[[#This Row],[Credit_Noncredit]]="Credit",Source[[#This Row],[Census Enrollment]],Source[[#This Row],[Noncredit Avg. Attendance]])</f>
        <v>29</v>
      </c>
    </row>
    <row r="2467" spans="1:40" x14ac:dyDescent="0.25">
      <c r="A2467" t="s">
        <v>4581</v>
      </c>
      <c r="B2467" t="s">
        <v>886</v>
      </c>
      <c r="C2467" t="s">
        <v>775</v>
      </c>
      <c r="D2467" t="s">
        <v>1709</v>
      </c>
      <c r="E2467" s="4">
        <v>39088</v>
      </c>
      <c r="F2467" s="4" t="s">
        <v>1710</v>
      </c>
      <c r="G2467" s="4" t="s">
        <v>1711</v>
      </c>
      <c r="H2467" t="str">
        <f>CONCATENATE(Source[[#This Row],[Subject]],TRIM(Source[[#This Row],[Course]]))</f>
        <v>CS110A</v>
      </c>
      <c r="I2467" t="str">
        <f>VLOOKUP(Source[[#This Row],[SubjCrse]],'Courses and Categories'!$E$2:$G$1816,3,FALSE)</f>
        <v>Credit Gen Ed/CTE</v>
      </c>
      <c r="J2467">
        <v>601</v>
      </c>
      <c r="K2467" t="s">
        <v>1712</v>
      </c>
      <c r="L2467" t="s">
        <v>50</v>
      </c>
      <c r="M2467" t="s">
        <v>903</v>
      </c>
      <c r="N2467" t="s">
        <v>51</v>
      </c>
      <c r="O2467">
        <v>910</v>
      </c>
      <c r="P2467">
        <v>1300</v>
      </c>
      <c r="Q2467" t="s">
        <v>850</v>
      </c>
      <c r="R2467">
        <v>451</v>
      </c>
      <c r="S2467" t="s">
        <v>134</v>
      </c>
      <c r="T2467">
        <v>1</v>
      </c>
      <c r="U2467" s="1">
        <v>43479</v>
      </c>
      <c r="V2467" s="1">
        <v>43607</v>
      </c>
      <c r="W2467" t="s">
        <v>1722</v>
      </c>
      <c r="X2467" t="s">
        <v>1929</v>
      </c>
      <c r="Y2467">
        <v>31</v>
      </c>
      <c r="Z2467">
        <v>28</v>
      </c>
      <c r="AA2467">
        <v>35</v>
      </c>
      <c r="AB2467">
        <v>80</v>
      </c>
      <c r="AD2467">
        <f>IF(ISBLANK(Source[[#This Row],[CrosslistID]]),1,1/COUNTIFS(Source[CrosslistID],Source[[#This Row],[CrosslistID]],Source[TermDesc],Source[[#This Row],[TermDesc]]))</f>
        <v>1</v>
      </c>
      <c r="AG2467">
        <v>0</v>
      </c>
      <c r="AH2467">
        <v>80</v>
      </c>
      <c r="AI2467">
        <v>3.867</v>
      </c>
      <c r="AJ2467">
        <v>4.1337000000000002</v>
      </c>
      <c r="AK2467">
        <v>0.26669999999999999</v>
      </c>
      <c r="AL24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67">
        <f>IF(AND(Source[[#This Row],[Credit_Noncredit]]="Noncredit",Source[[#This Row],[FTEF]]&gt;0),Source[[#This Row],[NC XLST FTES]]*525/(437.5*Source[[#This Row],[FTEF]]),0)</f>
        <v>0</v>
      </c>
      <c r="AN2467">
        <f>IF(Source[[#This Row],[Credit_Noncredit]]="Credit",Source[[#This Row],[Census Enrollment]],Source[[#This Row],[Noncredit Avg. Attendance]])</f>
        <v>31</v>
      </c>
    </row>
    <row r="2468" spans="1:40" x14ac:dyDescent="0.25">
      <c r="A2468" t="s">
        <v>4581</v>
      </c>
      <c r="B2468" t="s">
        <v>886</v>
      </c>
      <c r="C2468" t="s">
        <v>775</v>
      </c>
      <c r="D2468" t="s">
        <v>1709</v>
      </c>
      <c r="E2468" s="4">
        <v>32014</v>
      </c>
      <c r="F2468" s="4" t="s">
        <v>1710</v>
      </c>
      <c r="G2468" s="4" t="s">
        <v>1711</v>
      </c>
      <c r="H2468" t="str">
        <f>CONCATENATE(Source[[#This Row],[Subject]],TRIM(Source[[#This Row],[Course]]))</f>
        <v>CS110A</v>
      </c>
      <c r="I2468" t="str">
        <f>VLOOKUP(Source[[#This Row],[SubjCrse]],'Courses and Categories'!$E$2:$G$1816,3,FALSE)</f>
        <v>Credit Gen Ed/CTE</v>
      </c>
      <c r="J2468">
        <v>833</v>
      </c>
      <c r="K2468" t="s">
        <v>1712</v>
      </c>
      <c r="L2468" t="s">
        <v>87</v>
      </c>
      <c r="M2468" t="s">
        <v>897</v>
      </c>
      <c r="N2468" t="s">
        <v>42</v>
      </c>
      <c r="O2468" t="s">
        <v>42</v>
      </c>
      <c r="P2468" t="s">
        <v>42</v>
      </c>
      <c r="Q2468" t="s">
        <v>42</v>
      </c>
      <c r="S2468" t="s">
        <v>134</v>
      </c>
      <c r="T2468">
        <v>1</v>
      </c>
      <c r="U2468" s="1">
        <v>43479</v>
      </c>
      <c r="V2468" s="1">
        <v>43607</v>
      </c>
      <c r="W2468" t="s">
        <v>1716</v>
      </c>
      <c r="X2468" t="s">
        <v>899</v>
      </c>
      <c r="Y2468">
        <v>27</v>
      </c>
      <c r="Z2468">
        <v>20</v>
      </c>
      <c r="AA2468">
        <v>40</v>
      </c>
      <c r="AB2468">
        <v>50</v>
      </c>
      <c r="AD2468">
        <f>IF(ISBLANK(Source[[#This Row],[CrosslistID]]),1,1/COUNTIFS(Source[CrosslistID],Source[[#This Row],[CrosslistID]],Source[TermDesc],Source[[#This Row],[TermDesc]]))</f>
        <v>1</v>
      </c>
      <c r="AG2468">
        <v>0</v>
      </c>
      <c r="AH2468">
        <v>50</v>
      </c>
      <c r="AI2468">
        <v>3.6</v>
      </c>
      <c r="AJ2468">
        <v>3.6</v>
      </c>
      <c r="AK2468">
        <v>0.26669999999999999</v>
      </c>
      <c r="AL24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68">
        <f>IF(AND(Source[[#This Row],[Credit_Noncredit]]="Noncredit",Source[[#This Row],[FTEF]]&gt;0),Source[[#This Row],[NC XLST FTES]]*525/(437.5*Source[[#This Row],[FTEF]]),0)</f>
        <v>0</v>
      </c>
      <c r="AN2468">
        <f>IF(Source[[#This Row],[Credit_Noncredit]]="Credit",Source[[#This Row],[Census Enrollment]],Source[[#This Row],[Noncredit Avg. Attendance]])</f>
        <v>27</v>
      </c>
    </row>
    <row r="2469" spans="1:40" x14ac:dyDescent="0.25">
      <c r="A2469" t="s">
        <v>4581</v>
      </c>
      <c r="B2469" t="s">
        <v>886</v>
      </c>
      <c r="C2469" t="s">
        <v>775</v>
      </c>
      <c r="D2469" t="s">
        <v>1709</v>
      </c>
      <c r="E2469" s="4">
        <v>39086</v>
      </c>
      <c r="F2469" s="4" t="s">
        <v>1710</v>
      </c>
      <c r="G2469" s="4" t="s">
        <v>1711</v>
      </c>
      <c r="H2469" t="str">
        <f>CONCATENATE(Source[[#This Row],[Subject]],TRIM(Source[[#This Row],[Course]]))</f>
        <v>CS110A</v>
      </c>
      <c r="I2469" t="str">
        <f>VLOOKUP(Source[[#This Row],[SubjCrse]],'Courses and Categories'!$E$2:$G$1816,3,FALSE)</f>
        <v>Credit Gen Ed/CTE</v>
      </c>
      <c r="J2469">
        <v>961</v>
      </c>
      <c r="K2469" t="s">
        <v>1712</v>
      </c>
      <c r="L2469" t="s">
        <v>87</v>
      </c>
      <c r="M2469" t="s">
        <v>897</v>
      </c>
      <c r="N2469" t="s">
        <v>42</v>
      </c>
      <c r="O2469" t="s">
        <v>42</v>
      </c>
      <c r="P2469" t="s">
        <v>42</v>
      </c>
      <c r="Q2469" t="s">
        <v>42</v>
      </c>
      <c r="S2469" t="s">
        <v>134</v>
      </c>
      <c r="T2469" t="s">
        <v>44</v>
      </c>
      <c r="U2469" s="1">
        <v>43493</v>
      </c>
      <c r="V2469" s="1">
        <v>43546</v>
      </c>
      <c r="W2469" t="s">
        <v>1732</v>
      </c>
      <c r="X2469" t="s">
        <v>918</v>
      </c>
      <c r="Y2469">
        <v>36</v>
      </c>
      <c r="Z2469">
        <v>31</v>
      </c>
      <c r="AA2469">
        <v>40</v>
      </c>
      <c r="AB2469">
        <v>77.5</v>
      </c>
      <c r="AD2469">
        <f>IF(ISBLANK(Source[[#This Row],[CrosslistID]]),1,1/COUNTIFS(Source[CrosslistID],Source[[#This Row],[CrosslistID]],Source[TermDesc],Source[[#This Row],[TermDesc]]))</f>
        <v>1</v>
      </c>
      <c r="AG2469">
        <v>0</v>
      </c>
      <c r="AH2469">
        <v>77.5</v>
      </c>
      <c r="AI2469">
        <v>4.6669999999999998</v>
      </c>
      <c r="AJ2469">
        <v>4.8003</v>
      </c>
      <c r="AK2469">
        <v>0.26669999999999999</v>
      </c>
      <c r="AL24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69">
        <f>IF(AND(Source[[#This Row],[Credit_Noncredit]]="Noncredit",Source[[#This Row],[FTEF]]&gt;0),Source[[#This Row],[NC XLST FTES]]*525/(437.5*Source[[#This Row],[FTEF]]),0)</f>
        <v>0</v>
      </c>
      <c r="AN2469">
        <f>IF(Source[[#This Row],[Credit_Noncredit]]="Credit",Source[[#This Row],[Census Enrollment]],Source[[#This Row],[Noncredit Avg. Attendance]])</f>
        <v>36</v>
      </c>
    </row>
    <row r="2470" spans="1:40" x14ac:dyDescent="0.25">
      <c r="A2470" t="s">
        <v>4581</v>
      </c>
      <c r="B2470" t="s">
        <v>886</v>
      </c>
      <c r="C2470" t="s">
        <v>775</v>
      </c>
      <c r="D2470" t="s">
        <v>1709</v>
      </c>
      <c r="E2470" s="4">
        <v>39087</v>
      </c>
      <c r="F2470" s="4" t="s">
        <v>1710</v>
      </c>
      <c r="G2470" s="4" t="s">
        <v>1711</v>
      </c>
      <c r="H2470" t="str">
        <f>CONCATENATE(Source[[#This Row],[Subject]],TRIM(Source[[#This Row],[Course]]))</f>
        <v>CS110A</v>
      </c>
      <c r="I2470" t="str">
        <f>VLOOKUP(Source[[#This Row],[SubjCrse]],'Courses and Categories'!$E$2:$G$1816,3,FALSE)</f>
        <v>Credit Gen Ed/CTE</v>
      </c>
      <c r="J2470">
        <v>962</v>
      </c>
      <c r="K2470" t="s">
        <v>1712</v>
      </c>
      <c r="L2470" t="s">
        <v>87</v>
      </c>
      <c r="M2470" t="s">
        <v>897</v>
      </c>
      <c r="N2470" t="s">
        <v>42</v>
      </c>
      <c r="O2470" t="s">
        <v>42</v>
      </c>
      <c r="P2470" t="s">
        <v>42</v>
      </c>
      <c r="Q2470" t="s">
        <v>42</v>
      </c>
      <c r="S2470" t="s">
        <v>134</v>
      </c>
      <c r="T2470" t="s">
        <v>44</v>
      </c>
      <c r="U2470" s="1">
        <v>43493</v>
      </c>
      <c r="V2470" s="1">
        <v>43607</v>
      </c>
      <c r="W2470" t="s">
        <v>308</v>
      </c>
      <c r="X2470" t="s">
        <v>918</v>
      </c>
      <c r="Y2470">
        <v>31</v>
      </c>
      <c r="Z2470">
        <v>27</v>
      </c>
      <c r="AA2470">
        <v>40</v>
      </c>
      <c r="AB2470">
        <v>67.5</v>
      </c>
      <c r="AD2470">
        <f>IF(ISBLANK(Source[[#This Row],[CrosslistID]]),1,1/COUNTIFS(Source[CrosslistID],Source[[#This Row],[CrosslistID]],Source[TermDesc],Source[[#This Row],[TermDesc]]))</f>
        <v>1</v>
      </c>
      <c r="AG2470">
        <v>0</v>
      </c>
      <c r="AH2470">
        <v>67.5</v>
      </c>
      <c r="AI2470">
        <v>4</v>
      </c>
      <c r="AJ2470">
        <v>4.1333000000000002</v>
      </c>
      <c r="AK2470">
        <v>0.26669999999999999</v>
      </c>
      <c r="AL24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70">
        <f>IF(AND(Source[[#This Row],[Credit_Noncredit]]="Noncredit",Source[[#This Row],[FTEF]]&gt;0),Source[[#This Row],[NC XLST FTES]]*525/(437.5*Source[[#This Row],[FTEF]]),0)</f>
        <v>0</v>
      </c>
      <c r="AN2470">
        <f>IF(Source[[#This Row],[Credit_Noncredit]]="Credit",Source[[#This Row],[Census Enrollment]],Source[[#This Row],[Noncredit Avg. Attendance]])</f>
        <v>31</v>
      </c>
    </row>
    <row r="2471" spans="1:40" x14ac:dyDescent="0.25">
      <c r="A2471" t="s">
        <v>4581</v>
      </c>
      <c r="B2471" t="s">
        <v>886</v>
      </c>
      <c r="C2471" t="s">
        <v>775</v>
      </c>
      <c r="D2471" t="s">
        <v>1709</v>
      </c>
      <c r="E2471" s="4">
        <v>39321</v>
      </c>
      <c r="F2471" s="4" t="s">
        <v>1710</v>
      </c>
      <c r="G2471" s="4" t="s">
        <v>1711</v>
      </c>
      <c r="H2471" t="str">
        <f>CONCATENATE(Source[[#This Row],[Subject]],TRIM(Source[[#This Row],[Course]]))</f>
        <v>CS110A</v>
      </c>
      <c r="I2471" t="str">
        <f>VLOOKUP(Source[[#This Row],[SubjCrse]],'Courses and Categories'!$E$2:$G$1816,3,FALSE)</f>
        <v>Credit Gen Ed/CTE</v>
      </c>
      <c r="J2471">
        <v>963</v>
      </c>
      <c r="K2471" t="s">
        <v>1712</v>
      </c>
      <c r="L2471" t="s">
        <v>87</v>
      </c>
      <c r="M2471" t="s">
        <v>897</v>
      </c>
      <c r="N2471" t="s">
        <v>42</v>
      </c>
      <c r="O2471" t="s">
        <v>42</v>
      </c>
      <c r="P2471" t="s">
        <v>42</v>
      </c>
      <c r="Q2471" t="s">
        <v>42</v>
      </c>
      <c r="S2471" t="s">
        <v>134</v>
      </c>
      <c r="T2471" t="s">
        <v>44</v>
      </c>
      <c r="U2471" s="1">
        <v>43493</v>
      </c>
      <c r="V2471" s="1">
        <v>43607</v>
      </c>
      <c r="W2471" t="s">
        <v>308</v>
      </c>
      <c r="X2471" t="s">
        <v>918</v>
      </c>
      <c r="Y2471">
        <v>35</v>
      </c>
      <c r="Z2471">
        <v>28</v>
      </c>
      <c r="AA2471">
        <v>40</v>
      </c>
      <c r="AB2471">
        <v>70</v>
      </c>
      <c r="AD2471">
        <f>IF(ISBLANK(Source[[#This Row],[CrosslistID]]),1,1/COUNTIFS(Source[CrosslistID],Source[[#This Row],[CrosslistID]],Source[TermDesc],Source[[#This Row],[TermDesc]]))</f>
        <v>1</v>
      </c>
      <c r="AG2471">
        <v>0</v>
      </c>
      <c r="AH2471">
        <v>70</v>
      </c>
      <c r="AI2471">
        <v>4.4000000000000004</v>
      </c>
      <c r="AJ2471">
        <v>4.6666999999999996</v>
      </c>
      <c r="AK2471">
        <v>0.26669999999999999</v>
      </c>
      <c r="AL24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71">
        <f>IF(AND(Source[[#This Row],[Credit_Noncredit]]="Noncredit",Source[[#This Row],[FTEF]]&gt;0),Source[[#This Row],[NC XLST FTES]]*525/(437.5*Source[[#This Row],[FTEF]]),0)</f>
        <v>0</v>
      </c>
      <c r="AN2471">
        <f>IF(Source[[#This Row],[Credit_Noncredit]]="Credit",Source[[#This Row],[Census Enrollment]],Source[[#This Row],[Noncredit Avg. Attendance]])</f>
        <v>35</v>
      </c>
    </row>
    <row r="2472" spans="1:40" x14ac:dyDescent="0.25">
      <c r="A2472" t="s">
        <v>4581</v>
      </c>
      <c r="B2472" t="s">
        <v>886</v>
      </c>
      <c r="C2472" t="s">
        <v>775</v>
      </c>
      <c r="D2472" t="s">
        <v>1709</v>
      </c>
      <c r="E2472" s="4">
        <v>36292</v>
      </c>
      <c r="F2472" s="4" t="s">
        <v>1710</v>
      </c>
      <c r="G2472" s="4" t="s">
        <v>1717</v>
      </c>
      <c r="H2472" t="str">
        <f>CONCATENATE(Source[[#This Row],[Subject]],TRIM(Source[[#This Row],[Course]]))</f>
        <v>CS110B</v>
      </c>
      <c r="I2472" t="str">
        <f>VLOOKUP(Source[[#This Row],[SubjCrse]],'Courses and Categories'!$E$2:$G$1816,3,FALSE)</f>
        <v>Credit CTE</v>
      </c>
      <c r="J2472">
        <v>2</v>
      </c>
      <c r="K2472" t="s">
        <v>1718</v>
      </c>
      <c r="L2472" t="s">
        <v>39</v>
      </c>
      <c r="M2472" t="s">
        <v>903</v>
      </c>
      <c r="N2472" t="s">
        <v>105</v>
      </c>
      <c r="O2472">
        <v>1610</v>
      </c>
      <c r="P2472">
        <v>1800</v>
      </c>
      <c r="Q2472" t="s">
        <v>850</v>
      </c>
      <c r="R2472">
        <v>451</v>
      </c>
      <c r="S2472" t="s">
        <v>134</v>
      </c>
      <c r="T2472">
        <v>1</v>
      </c>
      <c r="U2472" s="1">
        <v>43479</v>
      </c>
      <c r="V2472" s="1">
        <v>43607</v>
      </c>
      <c r="W2472" t="s">
        <v>5617</v>
      </c>
      <c r="X2472" t="s">
        <v>1929</v>
      </c>
      <c r="Y2472">
        <v>35</v>
      </c>
      <c r="Z2472">
        <v>31</v>
      </c>
      <c r="AA2472">
        <v>35</v>
      </c>
      <c r="AB2472">
        <v>88.571399999999997</v>
      </c>
      <c r="AD2472">
        <f>IF(ISBLANK(Source[[#This Row],[CrosslistID]]),1,1/COUNTIFS(Source[CrosslistID],Source[[#This Row],[CrosslistID]],Source[TermDesc],Source[[#This Row],[TermDesc]]))</f>
        <v>1</v>
      </c>
      <c r="AG2472">
        <v>0</v>
      </c>
      <c r="AH2472">
        <v>88.571399999999997</v>
      </c>
      <c r="AI2472">
        <v>4.133</v>
      </c>
      <c r="AJ2472">
        <v>4.6662999999999997</v>
      </c>
      <c r="AK2472">
        <v>0.26669999999999999</v>
      </c>
      <c r="AL24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72">
        <f>IF(AND(Source[[#This Row],[Credit_Noncredit]]="Noncredit",Source[[#This Row],[FTEF]]&gt;0),Source[[#This Row],[NC XLST FTES]]*525/(437.5*Source[[#This Row],[FTEF]]),0)</f>
        <v>0</v>
      </c>
      <c r="AN2472">
        <f>IF(Source[[#This Row],[Credit_Noncredit]]="Credit",Source[[#This Row],[Census Enrollment]],Source[[#This Row],[Noncredit Avg. Attendance]])</f>
        <v>35</v>
      </c>
    </row>
    <row r="2473" spans="1:40" x14ac:dyDescent="0.25">
      <c r="A2473" t="s">
        <v>4581</v>
      </c>
      <c r="B2473" t="s">
        <v>886</v>
      </c>
      <c r="C2473" t="s">
        <v>775</v>
      </c>
      <c r="D2473" t="s">
        <v>1709</v>
      </c>
      <c r="E2473" s="4">
        <v>31938</v>
      </c>
      <c r="F2473" s="4" t="s">
        <v>1710</v>
      </c>
      <c r="G2473" s="4" t="s">
        <v>1717</v>
      </c>
      <c r="H2473" t="str">
        <f>CONCATENATE(Source[[#This Row],[Subject]],TRIM(Source[[#This Row],[Course]]))</f>
        <v>CS110B</v>
      </c>
      <c r="I2473" t="str">
        <f>VLOOKUP(Source[[#This Row],[SubjCrse]],'Courses and Categories'!$E$2:$G$1816,3,FALSE)</f>
        <v>Credit CTE</v>
      </c>
      <c r="J2473">
        <v>3</v>
      </c>
      <c r="K2473" t="s">
        <v>1718</v>
      </c>
      <c r="L2473" t="s">
        <v>39</v>
      </c>
      <c r="M2473" t="s">
        <v>903</v>
      </c>
      <c r="N2473" t="s">
        <v>59</v>
      </c>
      <c r="O2473">
        <v>910</v>
      </c>
      <c r="P2473">
        <v>1100</v>
      </c>
      <c r="Q2473" t="s">
        <v>850</v>
      </c>
      <c r="R2473">
        <v>451</v>
      </c>
      <c r="S2473" t="s">
        <v>134</v>
      </c>
      <c r="T2473">
        <v>1</v>
      </c>
      <c r="U2473" s="1">
        <v>43479</v>
      </c>
      <c r="V2473" s="1">
        <v>43607</v>
      </c>
      <c r="W2473" t="s">
        <v>4195</v>
      </c>
      <c r="X2473" t="s">
        <v>1929</v>
      </c>
      <c r="Y2473">
        <v>36</v>
      </c>
      <c r="Z2473">
        <v>32</v>
      </c>
      <c r="AA2473">
        <v>35</v>
      </c>
      <c r="AB2473">
        <v>91.428600000000003</v>
      </c>
      <c r="AD2473">
        <f>IF(ISBLANK(Source[[#This Row],[CrosslistID]]),1,1/COUNTIFS(Source[CrosslistID],Source[[#This Row],[CrosslistID]],Source[TermDesc],Source[[#This Row],[TermDesc]]))</f>
        <v>1</v>
      </c>
      <c r="AG2473">
        <v>0</v>
      </c>
      <c r="AH2473">
        <v>91.428600000000003</v>
      </c>
      <c r="AI2473">
        <v>4.5330000000000004</v>
      </c>
      <c r="AJ2473">
        <v>4.7995999999999999</v>
      </c>
      <c r="AK2473">
        <v>0.26669999999999999</v>
      </c>
      <c r="AL24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73">
        <f>IF(AND(Source[[#This Row],[Credit_Noncredit]]="Noncredit",Source[[#This Row],[FTEF]]&gt;0),Source[[#This Row],[NC XLST FTES]]*525/(437.5*Source[[#This Row],[FTEF]]),0)</f>
        <v>0</v>
      </c>
      <c r="AN2473">
        <f>IF(Source[[#This Row],[Credit_Noncredit]]="Credit",Source[[#This Row],[Census Enrollment]],Source[[#This Row],[Noncredit Avg. Attendance]])</f>
        <v>36</v>
      </c>
    </row>
    <row r="2474" spans="1:40" x14ac:dyDescent="0.25">
      <c r="A2474" t="s">
        <v>4581</v>
      </c>
      <c r="B2474" t="s">
        <v>886</v>
      </c>
      <c r="C2474" t="s">
        <v>775</v>
      </c>
      <c r="D2474" t="s">
        <v>1709</v>
      </c>
      <c r="E2474" s="4">
        <v>38188</v>
      </c>
      <c r="F2474" s="4" t="s">
        <v>1710</v>
      </c>
      <c r="G2474" s="4" t="s">
        <v>1717</v>
      </c>
      <c r="H2474" t="str">
        <f>CONCATENATE(Source[[#This Row],[Subject]],TRIM(Source[[#This Row],[Course]]))</f>
        <v>CS110B</v>
      </c>
      <c r="I2474" t="str">
        <f>VLOOKUP(Source[[#This Row],[SubjCrse]],'Courses and Categories'!$E$2:$G$1816,3,FALSE)</f>
        <v>Credit CTE</v>
      </c>
      <c r="J2474">
        <v>5</v>
      </c>
      <c r="K2474" t="s">
        <v>1718</v>
      </c>
      <c r="L2474" t="s">
        <v>39</v>
      </c>
      <c r="M2474" t="s">
        <v>903</v>
      </c>
      <c r="N2474" t="s">
        <v>59</v>
      </c>
      <c r="O2474">
        <v>1410</v>
      </c>
      <c r="P2474">
        <v>1600</v>
      </c>
      <c r="Q2474" t="s">
        <v>850</v>
      </c>
      <c r="R2474">
        <v>453</v>
      </c>
      <c r="S2474" t="s">
        <v>134</v>
      </c>
      <c r="T2474">
        <v>1</v>
      </c>
      <c r="U2474" s="1">
        <v>43479</v>
      </c>
      <c r="V2474" s="1">
        <v>43607</v>
      </c>
      <c r="W2474" t="s">
        <v>5618</v>
      </c>
      <c r="X2474" t="s">
        <v>1929</v>
      </c>
      <c r="Y2474">
        <v>33</v>
      </c>
      <c r="Z2474">
        <v>29</v>
      </c>
      <c r="AA2474">
        <v>35</v>
      </c>
      <c r="AB2474">
        <v>82.857100000000003</v>
      </c>
      <c r="AD2474">
        <f>IF(ISBLANK(Source[[#This Row],[CrosslistID]]),1,1/COUNTIFS(Source[CrosslistID],Source[[#This Row],[CrosslistID]],Source[TermDesc],Source[[#This Row],[TermDesc]]))</f>
        <v>1</v>
      </c>
      <c r="AG2474">
        <v>0</v>
      </c>
      <c r="AH2474">
        <v>82.857100000000003</v>
      </c>
      <c r="AI2474">
        <v>3.867</v>
      </c>
      <c r="AJ2474">
        <v>4.4004000000000003</v>
      </c>
      <c r="AK2474">
        <v>0.26669999999999999</v>
      </c>
      <c r="AL24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74">
        <f>IF(AND(Source[[#This Row],[Credit_Noncredit]]="Noncredit",Source[[#This Row],[FTEF]]&gt;0),Source[[#This Row],[NC XLST FTES]]*525/(437.5*Source[[#This Row],[FTEF]]),0)</f>
        <v>0</v>
      </c>
      <c r="AN2474">
        <f>IF(Source[[#This Row],[Credit_Noncredit]]="Credit",Source[[#This Row],[Census Enrollment]],Source[[#This Row],[Noncredit Avg. Attendance]])</f>
        <v>33</v>
      </c>
    </row>
    <row r="2475" spans="1:40" x14ac:dyDescent="0.25">
      <c r="A2475" t="s">
        <v>4581</v>
      </c>
      <c r="B2475" t="s">
        <v>886</v>
      </c>
      <c r="C2475" t="s">
        <v>775</v>
      </c>
      <c r="D2475" t="s">
        <v>1709</v>
      </c>
      <c r="E2475" s="4">
        <v>38631</v>
      </c>
      <c r="F2475" s="4" t="s">
        <v>1710</v>
      </c>
      <c r="G2475" s="4" t="s">
        <v>1717</v>
      </c>
      <c r="H2475" t="str">
        <f>CONCATENATE(Source[[#This Row],[Subject]],TRIM(Source[[#This Row],[Course]]))</f>
        <v>CS110B</v>
      </c>
      <c r="I2475" t="str">
        <f>VLOOKUP(Source[[#This Row],[SubjCrse]],'Courses and Categories'!$E$2:$G$1816,3,FALSE)</f>
        <v>Credit CTE</v>
      </c>
      <c r="J2475">
        <v>601</v>
      </c>
      <c r="K2475" t="s">
        <v>1718</v>
      </c>
      <c r="L2475" t="s">
        <v>50</v>
      </c>
      <c r="M2475" t="s">
        <v>903</v>
      </c>
      <c r="N2475" t="s">
        <v>51</v>
      </c>
      <c r="O2475">
        <v>910</v>
      </c>
      <c r="P2475">
        <v>1300</v>
      </c>
      <c r="Q2475" t="s">
        <v>850</v>
      </c>
      <c r="R2475">
        <v>453</v>
      </c>
      <c r="S2475" t="s">
        <v>134</v>
      </c>
      <c r="T2475">
        <v>1</v>
      </c>
      <c r="U2475" s="1">
        <v>43479</v>
      </c>
      <c r="V2475" s="1">
        <v>43607</v>
      </c>
      <c r="W2475" t="s">
        <v>5619</v>
      </c>
      <c r="X2475" t="s">
        <v>1929</v>
      </c>
      <c r="Y2475">
        <v>18</v>
      </c>
      <c r="Z2475">
        <v>5</v>
      </c>
      <c r="AA2475">
        <v>35</v>
      </c>
      <c r="AB2475">
        <v>14.2857</v>
      </c>
      <c r="AD2475">
        <f>IF(ISBLANK(Source[[#This Row],[CrosslistID]]),1,1/COUNTIFS(Source[CrosslistID],Source[[#This Row],[CrosslistID]],Source[TermDesc],Source[[#This Row],[TermDesc]]))</f>
        <v>1</v>
      </c>
      <c r="AG2475">
        <v>0</v>
      </c>
      <c r="AH2475">
        <v>14.2857</v>
      </c>
      <c r="AI2475">
        <v>2.2669999999999999</v>
      </c>
      <c r="AJ2475">
        <v>2.4003999999999999</v>
      </c>
      <c r="AK2475">
        <v>0.26669999999999999</v>
      </c>
      <c r="AL24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75">
        <f>IF(AND(Source[[#This Row],[Credit_Noncredit]]="Noncredit",Source[[#This Row],[FTEF]]&gt;0),Source[[#This Row],[NC XLST FTES]]*525/(437.5*Source[[#This Row],[FTEF]]),0)</f>
        <v>0</v>
      </c>
      <c r="AN2475">
        <f>IF(Source[[#This Row],[Credit_Noncredit]]="Credit",Source[[#This Row],[Census Enrollment]],Source[[#This Row],[Noncredit Avg. Attendance]])</f>
        <v>18</v>
      </c>
    </row>
    <row r="2476" spans="1:40" x14ac:dyDescent="0.25">
      <c r="A2476" t="s">
        <v>4581</v>
      </c>
      <c r="B2476" t="s">
        <v>886</v>
      </c>
      <c r="C2476" t="s">
        <v>775</v>
      </c>
      <c r="D2476" t="s">
        <v>1709</v>
      </c>
      <c r="E2476" s="4">
        <v>32015</v>
      </c>
      <c r="F2476" s="4" t="s">
        <v>1710</v>
      </c>
      <c r="G2476" s="4" t="s">
        <v>1717</v>
      </c>
      <c r="H2476" t="str">
        <f>CONCATENATE(Source[[#This Row],[Subject]],TRIM(Source[[#This Row],[Course]]))</f>
        <v>CS110B</v>
      </c>
      <c r="I2476" t="str">
        <f>VLOOKUP(Source[[#This Row],[SubjCrse]],'Courses and Categories'!$E$2:$G$1816,3,FALSE)</f>
        <v>Credit CTE</v>
      </c>
      <c r="J2476">
        <v>961</v>
      </c>
      <c r="K2476" t="s">
        <v>1718</v>
      </c>
      <c r="L2476" t="s">
        <v>87</v>
      </c>
      <c r="M2476" t="s">
        <v>897</v>
      </c>
      <c r="N2476" t="s">
        <v>42</v>
      </c>
      <c r="O2476" t="s">
        <v>42</v>
      </c>
      <c r="P2476" t="s">
        <v>42</v>
      </c>
      <c r="Q2476" t="s">
        <v>42</v>
      </c>
      <c r="S2476" t="s">
        <v>134</v>
      </c>
      <c r="T2476" t="s">
        <v>44</v>
      </c>
      <c r="U2476" s="1">
        <v>43493</v>
      </c>
      <c r="V2476" s="1">
        <v>43607</v>
      </c>
      <c r="W2476" t="s">
        <v>1719</v>
      </c>
      <c r="X2476" t="s">
        <v>899</v>
      </c>
      <c r="Y2476">
        <v>28</v>
      </c>
      <c r="Z2476">
        <v>26</v>
      </c>
      <c r="AA2476">
        <v>40</v>
      </c>
      <c r="AB2476">
        <v>65</v>
      </c>
      <c r="AD2476">
        <f>IF(ISBLANK(Source[[#This Row],[CrosslistID]]),1,1/COUNTIFS(Source[CrosslistID],Source[[#This Row],[CrosslistID]],Source[TermDesc],Source[[#This Row],[TermDesc]]))</f>
        <v>1</v>
      </c>
      <c r="AG2476">
        <v>0</v>
      </c>
      <c r="AH2476">
        <v>65</v>
      </c>
      <c r="AI2476">
        <v>3.6</v>
      </c>
      <c r="AJ2476">
        <v>3.7332999999999998</v>
      </c>
      <c r="AK2476">
        <v>0.26669999999999999</v>
      </c>
      <c r="AL24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76">
        <f>IF(AND(Source[[#This Row],[Credit_Noncredit]]="Noncredit",Source[[#This Row],[FTEF]]&gt;0),Source[[#This Row],[NC XLST FTES]]*525/(437.5*Source[[#This Row],[FTEF]]),0)</f>
        <v>0</v>
      </c>
      <c r="AN2476">
        <f>IF(Source[[#This Row],[Credit_Noncredit]]="Credit",Source[[#This Row],[Census Enrollment]],Source[[#This Row],[Noncredit Avg. Attendance]])</f>
        <v>28</v>
      </c>
    </row>
    <row r="2477" spans="1:40" x14ac:dyDescent="0.25">
      <c r="A2477" t="s">
        <v>4581</v>
      </c>
      <c r="B2477" t="s">
        <v>886</v>
      </c>
      <c r="C2477" t="s">
        <v>775</v>
      </c>
      <c r="D2477" t="s">
        <v>1709</v>
      </c>
      <c r="E2477" s="4">
        <v>39306</v>
      </c>
      <c r="F2477" s="4" t="s">
        <v>1710</v>
      </c>
      <c r="G2477" s="4" t="s">
        <v>1717</v>
      </c>
      <c r="H2477" t="str">
        <f>CONCATENATE(Source[[#This Row],[Subject]],TRIM(Source[[#This Row],[Course]]))</f>
        <v>CS110B</v>
      </c>
      <c r="I2477" t="str">
        <f>VLOOKUP(Source[[#This Row],[SubjCrse]],'Courses and Categories'!$E$2:$G$1816,3,FALSE)</f>
        <v>Credit CTE</v>
      </c>
      <c r="J2477">
        <v>962</v>
      </c>
      <c r="K2477" t="s">
        <v>1718</v>
      </c>
      <c r="L2477" t="s">
        <v>87</v>
      </c>
      <c r="M2477" t="s">
        <v>897</v>
      </c>
      <c r="N2477" t="s">
        <v>42</v>
      </c>
      <c r="O2477" t="s">
        <v>42</v>
      </c>
      <c r="P2477" t="s">
        <v>42</v>
      </c>
      <c r="Q2477" t="s">
        <v>42</v>
      </c>
      <c r="S2477" t="s">
        <v>134</v>
      </c>
      <c r="T2477" t="s">
        <v>44</v>
      </c>
      <c r="U2477" s="1">
        <v>43493</v>
      </c>
      <c r="V2477" s="1">
        <v>43607</v>
      </c>
      <c r="W2477" t="s">
        <v>1719</v>
      </c>
      <c r="X2477" t="s">
        <v>918</v>
      </c>
      <c r="Y2477">
        <v>23</v>
      </c>
      <c r="Z2477">
        <v>21</v>
      </c>
      <c r="AA2477">
        <v>40</v>
      </c>
      <c r="AB2477">
        <v>52.5</v>
      </c>
      <c r="AD2477">
        <f>IF(ISBLANK(Source[[#This Row],[CrosslistID]]),1,1/COUNTIFS(Source[CrosslistID],Source[[#This Row],[CrosslistID]],Source[TermDesc],Source[[#This Row],[TermDesc]]))</f>
        <v>1</v>
      </c>
      <c r="AG2477">
        <v>0</v>
      </c>
      <c r="AH2477">
        <v>52.5</v>
      </c>
      <c r="AI2477">
        <v>3.0670000000000002</v>
      </c>
      <c r="AJ2477">
        <v>3.0670000000000002</v>
      </c>
      <c r="AK2477">
        <v>0.26669999999999999</v>
      </c>
      <c r="AL24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77">
        <f>IF(AND(Source[[#This Row],[Credit_Noncredit]]="Noncredit",Source[[#This Row],[FTEF]]&gt;0),Source[[#This Row],[NC XLST FTES]]*525/(437.5*Source[[#This Row],[FTEF]]),0)</f>
        <v>0</v>
      </c>
      <c r="AN2477">
        <f>IF(Source[[#This Row],[Credit_Noncredit]]="Credit",Source[[#This Row],[Census Enrollment]],Source[[#This Row],[Noncredit Avg. Attendance]])</f>
        <v>23</v>
      </c>
    </row>
    <row r="2478" spans="1:40" x14ac:dyDescent="0.25">
      <c r="A2478" t="s">
        <v>4581</v>
      </c>
      <c r="B2478" t="s">
        <v>886</v>
      </c>
      <c r="C2478" t="s">
        <v>775</v>
      </c>
      <c r="D2478" t="s">
        <v>1709</v>
      </c>
      <c r="E2478" s="4">
        <v>37692</v>
      </c>
      <c r="F2478" s="4" t="s">
        <v>1710</v>
      </c>
      <c r="G2478" s="4" t="s">
        <v>1808</v>
      </c>
      <c r="H2478" t="str">
        <f>CONCATENATE(Source[[#This Row],[Subject]],TRIM(Source[[#This Row],[Course]]))</f>
        <v>CS110C</v>
      </c>
      <c r="I2478" t="str">
        <f>VLOOKUP(Source[[#This Row],[SubjCrse]],'Courses and Categories'!$E$2:$G$1816,3,FALSE)</f>
        <v>Credit CTE</v>
      </c>
      <c r="J2478">
        <v>1</v>
      </c>
      <c r="K2478" t="s">
        <v>4196</v>
      </c>
      <c r="L2478" t="s">
        <v>39</v>
      </c>
      <c r="M2478" t="s">
        <v>903</v>
      </c>
      <c r="N2478" t="s">
        <v>105</v>
      </c>
      <c r="O2478">
        <v>1010</v>
      </c>
      <c r="P2478">
        <v>1200</v>
      </c>
      <c r="Q2478" t="s">
        <v>850</v>
      </c>
      <c r="R2478">
        <v>453</v>
      </c>
      <c r="S2478" t="s">
        <v>134</v>
      </c>
      <c r="T2478">
        <v>1</v>
      </c>
      <c r="U2478" s="1">
        <v>43479</v>
      </c>
      <c r="V2478" s="1">
        <v>43607</v>
      </c>
      <c r="W2478" t="s">
        <v>4195</v>
      </c>
      <c r="X2478" t="s">
        <v>1929</v>
      </c>
      <c r="Y2478">
        <v>29</v>
      </c>
      <c r="Z2478">
        <v>29</v>
      </c>
      <c r="AA2478">
        <v>35</v>
      </c>
      <c r="AB2478">
        <v>82.857100000000003</v>
      </c>
      <c r="AD2478">
        <f>IF(ISBLANK(Source[[#This Row],[CrosslistID]]),1,1/COUNTIFS(Source[CrosslistID],Source[[#This Row],[CrosslistID]],Source[TermDesc],Source[[#This Row],[TermDesc]]))</f>
        <v>1</v>
      </c>
      <c r="AG2478">
        <v>0</v>
      </c>
      <c r="AH2478">
        <v>82.857100000000003</v>
      </c>
      <c r="AI2478">
        <v>3.4670000000000001</v>
      </c>
      <c r="AJ2478">
        <v>3.867</v>
      </c>
      <c r="AK2478">
        <v>0.26669999999999999</v>
      </c>
      <c r="AL24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78">
        <f>IF(AND(Source[[#This Row],[Credit_Noncredit]]="Noncredit",Source[[#This Row],[FTEF]]&gt;0),Source[[#This Row],[NC XLST FTES]]*525/(437.5*Source[[#This Row],[FTEF]]),0)</f>
        <v>0</v>
      </c>
      <c r="AN2478">
        <f>IF(Source[[#This Row],[Credit_Noncredit]]="Credit",Source[[#This Row],[Census Enrollment]],Source[[#This Row],[Noncredit Avg. Attendance]])</f>
        <v>29</v>
      </c>
    </row>
    <row r="2479" spans="1:40" x14ac:dyDescent="0.25">
      <c r="A2479" t="s">
        <v>4581</v>
      </c>
      <c r="B2479" t="s">
        <v>886</v>
      </c>
      <c r="C2479" t="s">
        <v>775</v>
      </c>
      <c r="D2479" t="s">
        <v>1709</v>
      </c>
      <c r="E2479" s="4">
        <v>39084</v>
      </c>
      <c r="F2479" s="4" t="s">
        <v>1710</v>
      </c>
      <c r="G2479" s="4" t="s">
        <v>1808</v>
      </c>
      <c r="H2479" t="str">
        <f>CONCATENATE(Source[[#This Row],[Subject]],TRIM(Source[[#This Row],[Course]]))</f>
        <v>CS110C</v>
      </c>
      <c r="I2479" t="str">
        <f>VLOOKUP(Source[[#This Row],[SubjCrse]],'Courses and Categories'!$E$2:$G$1816,3,FALSE)</f>
        <v>Credit CTE</v>
      </c>
      <c r="J2479">
        <v>2</v>
      </c>
      <c r="K2479" t="s">
        <v>4196</v>
      </c>
      <c r="L2479" t="s">
        <v>39</v>
      </c>
      <c r="M2479" t="s">
        <v>903</v>
      </c>
      <c r="N2479" t="s">
        <v>105</v>
      </c>
      <c r="O2479">
        <v>1410</v>
      </c>
      <c r="P2479">
        <v>1600</v>
      </c>
      <c r="Q2479" t="s">
        <v>850</v>
      </c>
      <c r="R2479">
        <v>453</v>
      </c>
      <c r="S2479" t="s">
        <v>134</v>
      </c>
      <c r="T2479">
        <v>1</v>
      </c>
      <c r="U2479" s="1">
        <v>43479</v>
      </c>
      <c r="V2479" s="1">
        <v>43607</v>
      </c>
      <c r="W2479" t="s">
        <v>4195</v>
      </c>
      <c r="X2479" t="s">
        <v>1929</v>
      </c>
      <c r="Y2479">
        <v>31</v>
      </c>
      <c r="Z2479">
        <v>26</v>
      </c>
      <c r="AA2479">
        <v>35</v>
      </c>
      <c r="AB2479">
        <v>74.285700000000006</v>
      </c>
      <c r="AD2479">
        <f>IF(ISBLANK(Source[[#This Row],[CrosslistID]]),1,1/COUNTIFS(Source[CrosslistID],Source[[#This Row],[CrosslistID]],Source[TermDesc],Source[[#This Row],[TermDesc]]))</f>
        <v>1</v>
      </c>
      <c r="AG2479">
        <v>0</v>
      </c>
      <c r="AH2479">
        <v>74.285700000000006</v>
      </c>
      <c r="AI2479">
        <v>3.6</v>
      </c>
      <c r="AJ2479">
        <v>4.1333000000000002</v>
      </c>
      <c r="AK2479">
        <v>0.26669999999999999</v>
      </c>
      <c r="AL24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79">
        <f>IF(AND(Source[[#This Row],[Credit_Noncredit]]="Noncredit",Source[[#This Row],[FTEF]]&gt;0),Source[[#This Row],[NC XLST FTES]]*525/(437.5*Source[[#This Row],[FTEF]]),0)</f>
        <v>0</v>
      </c>
      <c r="AN2479">
        <f>IF(Source[[#This Row],[Credit_Noncredit]]="Credit",Source[[#This Row],[Census Enrollment]],Source[[#This Row],[Noncredit Avg. Attendance]])</f>
        <v>31</v>
      </c>
    </row>
    <row r="2480" spans="1:40" x14ac:dyDescent="0.25">
      <c r="A2480" t="s">
        <v>4581</v>
      </c>
      <c r="B2480" t="s">
        <v>886</v>
      </c>
      <c r="C2480" t="s">
        <v>775</v>
      </c>
      <c r="D2480" t="s">
        <v>1709</v>
      </c>
      <c r="E2480" s="4">
        <v>34907</v>
      </c>
      <c r="F2480" s="4" t="s">
        <v>1710</v>
      </c>
      <c r="G2480" s="4" t="s">
        <v>1808</v>
      </c>
      <c r="H2480" t="str">
        <f>CONCATENATE(Source[[#This Row],[Subject]],TRIM(Source[[#This Row],[Course]]))</f>
        <v>CS110C</v>
      </c>
      <c r="I2480" t="str">
        <f>VLOOKUP(Source[[#This Row],[SubjCrse]],'Courses and Categories'!$E$2:$G$1816,3,FALSE)</f>
        <v>Credit CTE</v>
      </c>
      <c r="J2480">
        <v>831</v>
      </c>
      <c r="K2480" t="s">
        <v>4196</v>
      </c>
      <c r="L2480" t="s">
        <v>87</v>
      </c>
      <c r="M2480" t="s">
        <v>897</v>
      </c>
      <c r="N2480" t="s">
        <v>42</v>
      </c>
      <c r="O2480" t="s">
        <v>42</v>
      </c>
      <c r="P2480" t="s">
        <v>42</v>
      </c>
      <c r="Q2480" t="s">
        <v>42</v>
      </c>
      <c r="S2480" t="s">
        <v>134</v>
      </c>
      <c r="T2480">
        <v>1</v>
      </c>
      <c r="U2480" s="1">
        <v>43479</v>
      </c>
      <c r="V2480" s="1">
        <v>43607</v>
      </c>
      <c r="W2480" t="s">
        <v>4191</v>
      </c>
      <c r="X2480" t="s">
        <v>1450</v>
      </c>
      <c r="Y2480">
        <v>32</v>
      </c>
      <c r="Z2480">
        <v>27</v>
      </c>
      <c r="AA2480">
        <v>40</v>
      </c>
      <c r="AB2480">
        <v>67.5</v>
      </c>
      <c r="AD2480">
        <f>IF(ISBLANK(Source[[#This Row],[CrosslistID]]),1,1/COUNTIFS(Source[CrosslistID],Source[[#This Row],[CrosslistID]],Source[TermDesc],Source[[#This Row],[TermDesc]]))</f>
        <v>1</v>
      </c>
      <c r="AG2480">
        <v>0</v>
      </c>
      <c r="AH2480">
        <v>67.5</v>
      </c>
      <c r="AI2480">
        <v>4.133</v>
      </c>
      <c r="AJ2480">
        <v>4.2663000000000002</v>
      </c>
      <c r="AK2480">
        <v>0.26669999999999999</v>
      </c>
      <c r="AL24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80">
        <f>IF(AND(Source[[#This Row],[Credit_Noncredit]]="Noncredit",Source[[#This Row],[FTEF]]&gt;0),Source[[#This Row],[NC XLST FTES]]*525/(437.5*Source[[#This Row],[FTEF]]),0)</f>
        <v>0</v>
      </c>
      <c r="AN2480">
        <f>IF(Source[[#This Row],[Credit_Noncredit]]="Credit",Source[[#This Row],[Census Enrollment]],Source[[#This Row],[Noncredit Avg. Attendance]])</f>
        <v>32</v>
      </c>
    </row>
    <row r="2481" spans="1:40" x14ac:dyDescent="0.25">
      <c r="A2481" t="s">
        <v>4581</v>
      </c>
      <c r="B2481" t="s">
        <v>886</v>
      </c>
      <c r="C2481" t="s">
        <v>775</v>
      </c>
      <c r="D2481" t="s">
        <v>1709</v>
      </c>
      <c r="E2481" s="4">
        <v>38599</v>
      </c>
      <c r="F2481" s="4" t="s">
        <v>1710</v>
      </c>
      <c r="G2481" s="4" t="s">
        <v>1720</v>
      </c>
      <c r="H2481" t="str">
        <f>CONCATENATE(Source[[#This Row],[Subject]],TRIM(Source[[#This Row],[Course]]))</f>
        <v>CS111B</v>
      </c>
      <c r="I2481" t="str">
        <f>VLOOKUP(Source[[#This Row],[SubjCrse]],'Courses and Categories'!$E$2:$G$1816,3,FALSE)</f>
        <v>Credit CTE</v>
      </c>
      <c r="J2481">
        <v>1</v>
      </c>
      <c r="K2481" t="s">
        <v>1721</v>
      </c>
      <c r="L2481" t="s">
        <v>87</v>
      </c>
      <c r="M2481" t="s">
        <v>903</v>
      </c>
      <c r="N2481" t="s">
        <v>105</v>
      </c>
      <c r="O2481">
        <v>810</v>
      </c>
      <c r="P2481">
        <v>1000</v>
      </c>
      <c r="Q2481" t="s">
        <v>850</v>
      </c>
      <c r="R2481">
        <v>453</v>
      </c>
      <c r="S2481" t="s">
        <v>134</v>
      </c>
      <c r="T2481">
        <v>1</v>
      </c>
      <c r="U2481" s="1">
        <v>43479</v>
      </c>
      <c r="V2481" s="1">
        <v>43607</v>
      </c>
      <c r="W2481" t="s">
        <v>1722</v>
      </c>
      <c r="X2481" t="s">
        <v>1929</v>
      </c>
      <c r="Y2481">
        <v>37</v>
      </c>
      <c r="Z2481">
        <v>32</v>
      </c>
      <c r="AA2481">
        <v>35</v>
      </c>
      <c r="AB2481">
        <v>91.428600000000003</v>
      </c>
      <c r="AD2481">
        <f>IF(ISBLANK(Source[[#This Row],[CrosslistID]]),1,1/COUNTIFS(Source[CrosslistID],Source[[#This Row],[CrosslistID]],Source[TermDesc],Source[[#This Row],[TermDesc]]))</f>
        <v>1</v>
      </c>
      <c r="AG2481">
        <v>0</v>
      </c>
      <c r="AH2481">
        <v>91.428600000000003</v>
      </c>
      <c r="AI2481">
        <v>4.6669999999999998</v>
      </c>
      <c r="AJ2481">
        <v>4.9337</v>
      </c>
      <c r="AK2481">
        <v>0.26669999999999999</v>
      </c>
      <c r="AL24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81">
        <f>IF(AND(Source[[#This Row],[Credit_Noncredit]]="Noncredit",Source[[#This Row],[FTEF]]&gt;0),Source[[#This Row],[NC XLST FTES]]*525/(437.5*Source[[#This Row],[FTEF]]),0)</f>
        <v>0</v>
      </c>
      <c r="AN2481">
        <f>IF(Source[[#This Row],[Credit_Noncredit]]="Credit",Source[[#This Row],[Census Enrollment]],Source[[#This Row],[Noncredit Avg. Attendance]])</f>
        <v>37</v>
      </c>
    </row>
    <row r="2482" spans="1:40" x14ac:dyDescent="0.25">
      <c r="A2482" t="s">
        <v>4581</v>
      </c>
      <c r="B2482" t="s">
        <v>886</v>
      </c>
      <c r="C2482" t="s">
        <v>775</v>
      </c>
      <c r="D2482" t="s">
        <v>1709</v>
      </c>
      <c r="E2482" s="4">
        <v>33740</v>
      </c>
      <c r="F2482" s="4" t="s">
        <v>1710</v>
      </c>
      <c r="G2482" s="4" t="s">
        <v>1720</v>
      </c>
      <c r="H2482" t="str">
        <f>CONCATENATE(Source[[#This Row],[Subject]],TRIM(Source[[#This Row],[Course]]))</f>
        <v>CS111B</v>
      </c>
      <c r="I2482" t="str">
        <f>VLOOKUP(Source[[#This Row],[SubjCrse]],'Courses and Categories'!$E$2:$G$1816,3,FALSE)</f>
        <v>Credit CTE</v>
      </c>
      <c r="J2482">
        <v>2</v>
      </c>
      <c r="K2482" t="s">
        <v>1721</v>
      </c>
      <c r="L2482" t="s">
        <v>39</v>
      </c>
      <c r="M2482" t="s">
        <v>903</v>
      </c>
      <c r="N2482" t="s">
        <v>105</v>
      </c>
      <c r="O2482">
        <v>1210</v>
      </c>
      <c r="P2482">
        <v>1400</v>
      </c>
      <c r="Q2482" t="s">
        <v>850</v>
      </c>
      <c r="R2482">
        <v>453</v>
      </c>
      <c r="S2482" t="s">
        <v>134</v>
      </c>
      <c r="T2482">
        <v>1</v>
      </c>
      <c r="U2482" s="1">
        <v>43479</v>
      </c>
      <c r="V2482" s="1">
        <v>43607</v>
      </c>
      <c r="W2482" t="s">
        <v>1732</v>
      </c>
      <c r="X2482" t="s">
        <v>1929</v>
      </c>
      <c r="Y2482">
        <v>32</v>
      </c>
      <c r="Z2482">
        <v>29</v>
      </c>
      <c r="AA2482">
        <v>35</v>
      </c>
      <c r="AB2482">
        <v>82.857100000000003</v>
      </c>
      <c r="AD2482">
        <f>IF(ISBLANK(Source[[#This Row],[CrosslistID]]),1,1/COUNTIFS(Source[CrosslistID],Source[[#This Row],[CrosslistID]],Source[TermDesc],Source[[#This Row],[TermDesc]]))</f>
        <v>1</v>
      </c>
      <c r="AG2482">
        <v>0</v>
      </c>
      <c r="AH2482">
        <v>82.857100000000003</v>
      </c>
      <c r="AI2482">
        <v>4</v>
      </c>
      <c r="AJ2482">
        <v>4.2667000000000002</v>
      </c>
      <c r="AK2482">
        <v>0.26669999999999999</v>
      </c>
      <c r="AL24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82">
        <f>IF(AND(Source[[#This Row],[Credit_Noncredit]]="Noncredit",Source[[#This Row],[FTEF]]&gt;0),Source[[#This Row],[NC XLST FTES]]*525/(437.5*Source[[#This Row],[FTEF]]),0)</f>
        <v>0</v>
      </c>
      <c r="AN2482">
        <f>IF(Source[[#This Row],[Credit_Noncredit]]="Credit",Source[[#This Row],[Census Enrollment]],Source[[#This Row],[Noncredit Avg. Attendance]])</f>
        <v>32</v>
      </c>
    </row>
    <row r="2483" spans="1:40" x14ac:dyDescent="0.25">
      <c r="A2483" t="s">
        <v>4581</v>
      </c>
      <c r="B2483" t="s">
        <v>886</v>
      </c>
      <c r="C2483" t="s">
        <v>775</v>
      </c>
      <c r="D2483" t="s">
        <v>1709</v>
      </c>
      <c r="E2483" s="4">
        <v>31851</v>
      </c>
      <c r="F2483" s="4" t="s">
        <v>1710</v>
      </c>
      <c r="G2483" s="4" t="s">
        <v>1720</v>
      </c>
      <c r="H2483" t="str">
        <f>CONCATENATE(Source[[#This Row],[Subject]],TRIM(Source[[#This Row],[Course]]))</f>
        <v>CS111B</v>
      </c>
      <c r="I2483" t="str">
        <f>VLOOKUP(Source[[#This Row],[SubjCrse]],'Courses and Categories'!$E$2:$G$1816,3,FALSE)</f>
        <v>Credit CTE</v>
      </c>
      <c r="J2483">
        <v>21</v>
      </c>
      <c r="K2483" t="s">
        <v>1721</v>
      </c>
      <c r="L2483" t="s">
        <v>39</v>
      </c>
      <c r="M2483" t="s">
        <v>903</v>
      </c>
      <c r="N2483" t="s">
        <v>59</v>
      </c>
      <c r="O2483">
        <v>1110</v>
      </c>
      <c r="P2483">
        <v>1300</v>
      </c>
      <c r="Q2483" t="s">
        <v>850</v>
      </c>
      <c r="R2483">
        <v>451</v>
      </c>
      <c r="S2483" t="s">
        <v>134</v>
      </c>
      <c r="T2483">
        <v>1</v>
      </c>
      <c r="U2483" s="1">
        <v>43479</v>
      </c>
      <c r="V2483" s="1">
        <v>43607</v>
      </c>
      <c r="W2483" t="s">
        <v>1732</v>
      </c>
      <c r="X2483" t="s">
        <v>1929</v>
      </c>
      <c r="Y2483">
        <v>33</v>
      </c>
      <c r="Z2483">
        <v>27</v>
      </c>
      <c r="AA2483">
        <v>35</v>
      </c>
      <c r="AB2483">
        <v>77.142899999999997</v>
      </c>
      <c r="AD2483">
        <f>IF(ISBLANK(Source[[#This Row],[CrosslistID]]),1,1/COUNTIFS(Source[CrosslistID],Source[[#This Row],[CrosslistID]],Source[TermDesc],Source[[#This Row],[TermDesc]]))</f>
        <v>1</v>
      </c>
      <c r="AG2483">
        <v>0</v>
      </c>
      <c r="AH2483">
        <v>77.142899999999997</v>
      </c>
      <c r="AI2483">
        <v>3.3330000000000002</v>
      </c>
      <c r="AJ2483">
        <v>4.3996000000000004</v>
      </c>
      <c r="AK2483">
        <v>0.26669999999999999</v>
      </c>
      <c r="AL24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83">
        <f>IF(AND(Source[[#This Row],[Credit_Noncredit]]="Noncredit",Source[[#This Row],[FTEF]]&gt;0),Source[[#This Row],[NC XLST FTES]]*525/(437.5*Source[[#This Row],[FTEF]]),0)</f>
        <v>0</v>
      </c>
      <c r="AN2483">
        <f>IF(Source[[#This Row],[Credit_Noncredit]]="Credit",Source[[#This Row],[Census Enrollment]],Source[[#This Row],[Noncredit Avg. Attendance]])</f>
        <v>33</v>
      </c>
    </row>
    <row r="2484" spans="1:40" x14ac:dyDescent="0.25">
      <c r="A2484" t="s">
        <v>4581</v>
      </c>
      <c r="B2484" t="s">
        <v>886</v>
      </c>
      <c r="C2484" t="s">
        <v>775</v>
      </c>
      <c r="D2484" t="s">
        <v>1709</v>
      </c>
      <c r="E2484" s="4">
        <v>37199</v>
      </c>
      <c r="F2484" s="4" t="s">
        <v>1710</v>
      </c>
      <c r="G2484" s="4" t="s">
        <v>1720</v>
      </c>
      <c r="H2484" t="str">
        <f>CONCATENATE(Source[[#This Row],[Subject]],TRIM(Source[[#This Row],[Course]]))</f>
        <v>CS111B</v>
      </c>
      <c r="I2484" t="str">
        <f>VLOOKUP(Source[[#This Row],[SubjCrse]],'Courses and Categories'!$E$2:$G$1816,3,FALSE)</f>
        <v>Credit CTE</v>
      </c>
      <c r="J2484">
        <v>551</v>
      </c>
      <c r="K2484" t="s">
        <v>1721</v>
      </c>
      <c r="L2484" t="s">
        <v>87</v>
      </c>
      <c r="M2484" t="s">
        <v>903</v>
      </c>
      <c r="N2484" t="s">
        <v>41</v>
      </c>
      <c r="O2484">
        <v>1810</v>
      </c>
      <c r="P2484">
        <v>2200</v>
      </c>
      <c r="Q2484" t="s">
        <v>52</v>
      </c>
      <c r="R2484">
        <v>473</v>
      </c>
      <c r="S2484" t="s">
        <v>53</v>
      </c>
      <c r="T2484">
        <v>1</v>
      </c>
      <c r="U2484" s="1">
        <v>43479</v>
      </c>
      <c r="V2484" s="1">
        <v>43607</v>
      </c>
      <c r="W2484" t="s">
        <v>5620</v>
      </c>
      <c r="X2484" t="s">
        <v>1929</v>
      </c>
      <c r="Y2484">
        <v>21</v>
      </c>
      <c r="Z2484">
        <v>15</v>
      </c>
      <c r="AA2484">
        <v>35</v>
      </c>
      <c r="AB2484">
        <v>42.857100000000003</v>
      </c>
      <c r="AD2484">
        <f>IF(ISBLANK(Source[[#This Row],[CrosslistID]]),1,1/COUNTIFS(Source[CrosslistID],Source[[#This Row],[CrosslistID]],Source[TermDesc],Source[[#This Row],[TermDesc]]))</f>
        <v>1</v>
      </c>
      <c r="AG2484">
        <v>0</v>
      </c>
      <c r="AH2484">
        <v>42.857100000000003</v>
      </c>
      <c r="AI2484">
        <v>2.6669999999999998</v>
      </c>
      <c r="AJ2484">
        <v>2.8003</v>
      </c>
      <c r="AK2484">
        <v>0.26669999999999999</v>
      </c>
      <c r="AL24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84">
        <f>IF(AND(Source[[#This Row],[Credit_Noncredit]]="Noncredit",Source[[#This Row],[FTEF]]&gt;0),Source[[#This Row],[NC XLST FTES]]*525/(437.5*Source[[#This Row],[FTEF]]),0)</f>
        <v>0</v>
      </c>
      <c r="AN2484">
        <f>IF(Source[[#This Row],[Credit_Noncredit]]="Credit",Source[[#This Row],[Census Enrollment]],Source[[#This Row],[Noncredit Avg. Attendance]])</f>
        <v>21</v>
      </c>
    </row>
    <row r="2485" spans="1:40" x14ac:dyDescent="0.25">
      <c r="A2485" t="s">
        <v>4581</v>
      </c>
      <c r="B2485" t="s">
        <v>886</v>
      </c>
      <c r="C2485" t="s">
        <v>775</v>
      </c>
      <c r="D2485" t="s">
        <v>1709</v>
      </c>
      <c r="E2485" s="4">
        <v>34908</v>
      </c>
      <c r="F2485" s="4" t="s">
        <v>1710</v>
      </c>
      <c r="G2485" s="4" t="s">
        <v>1720</v>
      </c>
      <c r="H2485" t="str">
        <f>CONCATENATE(Source[[#This Row],[Subject]],TRIM(Source[[#This Row],[Course]]))</f>
        <v>CS111B</v>
      </c>
      <c r="I2485" t="str">
        <f>VLOOKUP(Source[[#This Row],[SubjCrse]],'Courses and Categories'!$E$2:$G$1816,3,FALSE)</f>
        <v>Credit CTE</v>
      </c>
      <c r="J2485">
        <v>601</v>
      </c>
      <c r="K2485" t="s">
        <v>1721</v>
      </c>
      <c r="L2485" t="s">
        <v>50</v>
      </c>
      <c r="M2485" t="s">
        <v>903</v>
      </c>
      <c r="N2485" t="s">
        <v>51</v>
      </c>
      <c r="O2485">
        <v>1410</v>
      </c>
      <c r="P2485">
        <v>1800</v>
      </c>
      <c r="Q2485" t="s">
        <v>850</v>
      </c>
      <c r="R2485">
        <v>453</v>
      </c>
      <c r="S2485" t="s">
        <v>134</v>
      </c>
      <c r="T2485">
        <v>1</v>
      </c>
      <c r="U2485" s="1">
        <v>43479</v>
      </c>
      <c r="V2485" s="1">
        <v>43607</v>
      </c>
      <c r="W2485" t="s">
        <v>5619</v>
      </c>
      <c r="X2485" t="s">
        <v>1929</v>
      </c>
      <c r="Y2485">
        <v>23</v>
      </c>
      <c r="Z2485">
        <v>10</v>
      </c>
      <c r="AA2485">
        <v>35</v>
      </c>
      <c r="AB2485">
        <v>28.571400000000001</v>
      </c>
      <c r="AD2485">
        <f>IF(ISBLANK(Source[[#This Row],[CrosslistID]]),1,1/COUNTIFS(Source[CrosslistID],Source[[#This Row],[CrosslistID]],Source[TermDesc],Source[[#This Row],[TermDesc]]))</f>
        <v>1</v>
      </c>
      <c r="AG2485">
        <v>0</v>
      </c>
      <c r="AH2485">
        <v>28.571400000000001</v>
      </c>
      <c r="AI2485">
        <v>2.9329999999999998</v>
      </c>
      <c r="AJ2485">
        <v>3.0663</v>
      </c>
      <c r="AK2485">
        <v>0.26669999999999999</v>
      </c>
      <c r="AL24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85">
        <f>IF(AND(Source[[#This Row],[Credit_Noncredit]]="Noncredit",Source[[#This Row],[FTEF]]&gt;0),Source[[#This Row],[NC XLST FTES]]*525/(437.5*Source[[#This Row],[FTEF]]),0)</f>
        <v>0</v>
      </c>
      <c r="AN2485">
        <f>IF(Source[[#This Row],[Credit_Noncredit]]="Credit",Source[[#This Row],[Census Enrollment]],Source[[#This Row],[Noncredit Avg. Attendance]])</f>
        <v>23</v>
      </c>
    </row>
    <row r="2486" spans="1:40" x14ac:dyDescent="0.25">
      <c r="A2486" t="s">
        <v>4581</v>
      </c>
      <c r="B2486" t="s">
        <v>886</v>
      </c>
      <c r="C2486" t="s">
        <v>775</v>
      </c>
      <c r="D2486" t="s">
        <v>1709</v>
      </c>
      <c r="E2486" s="4">
        <v>31852</v>
      </c>
      <c r="F2486" s="4" t="s">
        <v>1710</v>
      </c>
      <c r="G2486" s="4" t="s">
        <v>1720</v>
      </c>
      <c r="H2486" t="str">
        <f>CONCATENATE(Source[[#This Row],[Subject]],TRIM(Source[[#This Row],[Course]]))</f>
        <v>CS111B</v>
      </c>
      <c r="I2486" t="str">
        <f>VLOOKUP(Source[[#This Row],[SubjCrse]],'Courses and Categories'!$E$2:$G$1816,3,FALSE)</f>
        <v>Credit CTE</v>
      </c>
      <c r="J2486">
        <v>931</v>
      </c>
      <c r="K2486" t="s">
        <v>1721</v>
      </c>
      <c r="L2486" t="s">
        <v>87</v>
      </c>
      <c r="M2486" t="s">
        <v>897</v>
      </c>
      <c r="N2486" t="s">
        <v>42</v>
      </c>
      <c r="O2486" t="s">
        <v>42</v>
      </c>
      <c r="P2486" t="s">
        <v>42</v>
      </c>
      <c r="Q2486" t="s">
        <v>42</v>
      </c>
      <c r="S2486" t="s">
        <v>134</v>
      </c>
      <c r="T2486" t="s">
        <v>44</v>
      </c>
      <c r="U2486" s="1">
        <v>43493</v>
      </c>
      <c r="V2486" s="1">
        <v>43607</v>
      </c>
      <c r="W2486" t="s">
        <v>4198</v>
      </c>
      <c r="X2486" t="s">
        <v>899</v>
      </c>
      <c r="Y2486">
        <v>20</v>
      </c>
      <c r="Z2486">
        <v>15</v>
      </c>
      <c r="AA2486">
        <v>40</v>
      </c>
      <c r="AB2486">
        <v>37.5</v>
      </c>
      <c r="AD2486">
        <f>IF(ISBLANK(Source[[#This Row],[CrosslistID]]),1,1/COUNTIFS(Source[CrosslistID],Source[[#This Row],[CrosslistID]],Source[TermDesc],Source[[#This Row],[TermDesc]]))</f>
        <v>1</v>
      </c>
      <c r="AG2486">
        <v>0</v>
      </c>
      <c r="AH2486">
        <v>37.5</v>
      </c>
      <c r="AI2486">
        <v>2.6669999999999998</v>
      </c>
      <c r="AJ2486">
        <v>2.6669999999999998</v>
      </c>
      <c r="AK2486">
        <v>0.26669999999999999</v>
      </c>
      <c r="AL24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86">
        <f>IF(AND(Source[[#This Row],[Credit_Noncredit]]="Noncredit",Source[[#This Row],[FTEF]]&gt;0),Source[[#This Row],[NC XLST FTES]]*525/(437.5*Source[[#This Row],[FTEF]]),0)</f>
        <v>0</v>
      </c>
      <c r="AN2486">
        <f>IF(Source[[#This Row],[Credit_Noncredit]]="Credit",Source[[#This Row],[Census Enrollment]],Source[[#This Row],[Noncredit Avg. Attendance]])</f>
        <v>20</v>
      </c>
    </row>
    <row r="2487" spans="1:40" x14ac:dyDescent="0.25">
      <c r="A2487" t="s">
        <v>4581</v>
      </c>
      <c r="B2487" t="s">
        <v>886</v>
      </c>
      <c r="C2487" t="s">
        <v>775</v>
      </c>
      <c r="D2487" t="s">
        <v>1709</v>
      </c>
      <c r="E2487" s="4">
        <v>39317</v>
      </c>
      <c r="F2487" s="4" t="s">
        <v>1710</v>
      </c>
      <c r="G2487" s="4" t="s">
        <v>1720</v>
      </c>
      <c r="H2487" t="str">
        <f>CONCATENATE(Source[[#This Row],[Subject]],TRIM(Source[[#This Row],[Course]]))</f>
        <v>CS111B</v>
      </c>
      <c r="I2487" t="str">
        <f>VLOOKUP(Source[[#This Row],[SubjCrse]],'Courses and Categories'!$E$2:$G$1816,3,FALSE)</f>
        <v>Credit CTE</v>
      </c>
      <c r="J2487">
        <v>932</v>
      </c>
      <c r="K2487" t="s">
        <v>1721</v>
      </c>
      <c r="L2487" t="s">
        <v>87</v>
      </c>
      <c r="M2487" t="s">
        <v>897</v>
      </c>
      <c r="N2487" t="s">
        <v>42</v>
      </c>
      <c r="O2487" t="s">
        <v>42</v>
      </c>
      <c r="P2487" t="s">
        <v>42</v>
      </c>
      <c r="Q2487" t="s">
        <v>42</v>
      </c>
      <c r="S2487" t="s">
        <v>134</v>
      </c>
      <c r="T2487" t="s">
        <v>44</v>
      </c>
      <c r="U2487" s="1">
        <v>43493</v>
      </c>
      <c r="V2487" s="1">
        <v>43607</v>
      </c>
      <c r="W2487" t="s">
        <v>4198</v>
      </c>
      <c r="X2487" t="s">
        <v>918</v>
      </c>
      <c r="Y2487">
        <v>28</v>
      </c>
      <c r="Z2487">
        <v>25</v>
      </c>
      <c r="AA2487">
        <v>40</v>
      </c>
      <c r="AB2487">
        <v>62.5</v>
      </c>
      <c r="AD2487">
        <f>IF(ISBLANK(Source[[#This Row],[CrosslistID]]),1,1/COUNTIFS(Source[CrosslistID],Source[[#This Row],[CrosslistID]],Source[TermDesc],Source[[#This Row],[TermDesc]]))</f>
        <v>1</v>
      </c>
      <c r="AG2487">
        <v>0</v>
      </c>
      <c r="AH2487">
        <v>62.5</v>
      </c>
      <c r="AI2487">
        <v>3.3330000000000002</v>
      </c>
      <c r="AJ2487">
        <v>3.7330000000000001</v>
      </c>
      <c r="AK2487">
        <v>0.26669999999999999</v>
      </c>
      <c r="AL24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87">
        <f>IF(AND(Source[[#This Row],[Credit_Noncredit]]="Noncredit",Source[[#This Row],[FTEF]]&gt;0),Source[[#This Row],[NC XLST FTES]]*525/(437.5*Source[[#This Row],[FTEF]]),0)</f>
        <v>0</v>
      </c>
      <c r="AN2487">
        <f>IF(Source[[#This Row],[Credit_Noncredit]]="Credit",Source[[#This Row],[Census Enrollment]],Source[[#This Row],[Noncredit Avg. Attendance]])</f>
        <v>28</v>
      </c>
    </row>
    <row r="2488" spans="1:40" x14ac:dyDescent="0.25">
      <c r="A2488" t="s">
        <v>4581</v>
      </c>
      <c r="B2488" t="s">
        <v>886</v>
      </c>
      <c r="C2488" t="s">
        <v>775</v>
      </c>
      <c r="D2488" t="s">
        <v>1709</v>
      </c>
      <c r="E2488" s="4">
        <v>38629</v>
      </c>
      <c r="F2488" s="4" t="s">
        <v>1710</v>
      </c>
      <c r="G2488" s="4" t="s">
        <v>1720</v>
      </c>
      <c r="H2488" t="str">
        <f>CONCATENATE(Source[[#This Row],[Subject]],TRIM(Source[[#This Row],[Course]]))</f>
        <v>CS111B</v>
      </c>
      <c r="I2488" t="str">
        <f>VLOOKUP(Source[[#This Row],[SubjCrse]],'Courses and Categories'!$E$2:$G$1816,3,FALSE)</f>
        <v>Credit CTE</v>
      </c>
      <c r="J2488">
        <v>934</v>
      </c>
      <c r="K2488" t="s">
        <v>1721</v>
      </c>
      <c r="L2488" t="s">
        <v>87</v>
      </c>
      <c r="M2488" t="s">
        <v>897</v>
      </c>
      <c r="N2488" t="s">
        <v>42</v>
      </c>
      <c r="O2488" t="s">
        <v>42</v>
      </c>
      <c r="P2488" t="s">
        <v>42</v>
      </c>
      <c r="Q2488" t="s">
        <v>42</v>
      </c>
      <c r="S2488" t="s">
        <v>134</v>
      </c>
      <c r="T2488" t="s">
        <v>44</v>
      </c>
      <c r="U2488" s="1">
        <v>43556</v>
      </c>
      <c r="V2488" s="1">
        <v>43607</v>
      </c>
      <c r="W2488" t="s">
        <v>4201</v>
      </c>
      <c r="X2488" t="s">
        <v>918</v>
      </c>
      <c r="Y2488">
        <v>33</v>
      </c>
      <c r="Z2488">
        <v>23</v>
      </c>
      <c r="AA2488">
        <v>40</v>
      </c>
      <c r="AB2488">
        <v>57.5</v>
      </c>
      <c r="AD2488">
        <f>IF(ISBLANK(Source[[#This Row],[CrosslistID]]),1,1/COUNTIFS(Source[CrosslistID],Source[[#This Row],[CrosslistID]],Source[TermDesc],Source[[#This Row],[TermDesc]]))</f>
        <v>1</v>
      </c>
      <c r="AG2488">
        <v>0</v>
      </c>
      <c r="AH2488">
        <v>57.5</v>
      </c>
      <c r="AI2488">
        <v>4.2670000000000003</v>
      </c>
      <c r="AJ2488">
        <v>4.4002999999999997</v>
      </c>
      <c r="AK2488">
        <v>0.26669999999999999</v>
      </c>
      <c r="AL24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88">
        <f>IF(AND(Source[[#This Row],[Credit_Noncredit]]="Noncredit",Source[[#This Row],[FTEF]]&gt;0),Source[[#This Row],[NC XLST FTES]]*525/(437.5*Source[[#This Row],[FTEF]]),0)</f>
        <v>0</v>
      </c>
      <c r="AN2488">
        <f>IF(Source[[#This Row],[Credit_Noncredit]]="Credit",Source[[#This Row],[Census Enrollment]],Source[[#This Row],[Noncredit Avg. Attendance]])</f>
        <v>33</v>
      </c>
    </row>
    <row r="2489" spans="1:40" x14ac:dyDescent="0.25">
      <c r="A2489" t="s">
        <v>4581</v>
      </c>
      <c r="B2489" t="s">
        <v>886</v>
      </c>
      <c r="C2489" t="s">
        <v>775</v>
      </c>
      <c r="D2489" t="s">
        <v>1709</v>
      </c>
      <c r="E2489" s="4">
        <v>34909</v>
      </c>
      <c r="F2489" s="4" t="s">
        <v>1710</v>
      </c>
      <c r="G2489" s="4" t="s">
        <v>4199</v>
      </c>
      <c r="H2489" t="str">
        <f>CONCATENATE(Source[[#This Row],[Subject]],TRIM(Source[[#This Row],[Course]]))</f>
        <v>CS111C</v>
      </c>
      <c r="I2489" t="str">
        <f>VLOOKUP(Source[[#This Row],[SubjCrse]],'Courses and Categories'!$E$2:$G$1816,3,FALSE)</f>
        <v>Credit CTE</v>
      </c>
      <c r="J2489">
        <v>1</v>
      </c>
      <c r="K2489" t="s">
        <v>4200</v>
      </c>
      <c r="L2489" t="s">
        <v>39</v>
      </c>
      <c r="M2489" t="s">
        <v>903</v>
      </c>
      <c r="N2489" t="s">
        <v>105</v>
      </c>
      <c r="O2489">
        <v>910</v>
      </c>
      <c r="P2489">
        <v>1100</v>
      </c>
      <c r="Q2489" t="s">
        <v>850</v>
      </c>
      <c r="R2489">
        <v>413</v>
      </c>
      <c r="S2489" t="s">
        <v>134</v>
      </c>
      <c r="T2489">
        <v>1</v>
      </c>
      <c r="U2489" s="1">
        <v>43479</v>
      </c>
      <c r="V2489" s="1">
        <v>43607</v>
      </c>
      <c r="W2489" t="s">
        <v>2098</v>
      </c>
      <c r="X2489" t="s">
        <v>1929</v>
      </c>
      <c r="Y2489">
        <v>35</v>
      </c>
      <c r="Z2489">
        <v>31</v>
      </c>
      <c r="AA2489">
        <v>35</v>
      </c>
      <c r="AB2489">
        <v>88.571399999999997</v>
      </c>
      <c r="AD2489">
        <f>IF(ISBLANK(Source[[#This Row],[CrosslistID]]),1,1/COUNTIFS(Source[CrosslistID],Source[[#This Row],[CrosslistID]],Source[TermDesc],Source[[#This Row],[TermDesc]]))</f>
        <v>1</v>
      </c>
      <c r="AG2489">
        <v>0</v>
      </c>
      <c r="AH2489">
        <v>88.571399999999997</v>
      </c>
      <c r="AI2489">
        <v>4</v>
      </c>
      <c r="AJ2489">
        <v>4.6666999999999996</v>
      </c>
      <c r="AK2489">
        <v>0.26669999999999999</v>
      </c>
      <c r="AL24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89">
        <f>IF(AND(Source[[#This Row],[Credit_Noncredit]]="Noncredit",Source[[#This Row],[FTEF]]&gt;0),Source[[#This Row],[NC XLST FTES]]*525/(437.5*Source[[#This Row],[FTEF]]),0)</f>
        <v>0</v>
      </c>
      <c r="AN2489">
        <f>IF(Source[[#This Row],[Credit_Noncredit]]="Credit",Source[[#This Row],[Census Enrollment]],Source[[#This Row],[Noncredit Avg. Attendance]])</f>
        <v>35</v>
      </c>
    </row>
    <row r="2490" spans="1:40" x14ac:dyDescent="0.25">
      <c r="A2490" t="s">
        <v>4581</v>
      </c>
      <c r="B2490" t="s">
        <v>886</v>
      </c>
      <c r="C2490" t="s">
        <v>775</v>
      </c>
      <c r="D2490" t="s">
        <v>1709</v>
      </c>
      <c r="E2490" s="4">
        <v>37200</v>
      </c>
      <c r="F2490" s="4" t="s">
        <v>1710</v>
      </c>
      <c r="G2490" s="4" t="s">
        <v>4199</v>
      </c>
      <c r="H2490" t="str">
        <f>CONCATENATE(Source[[#This Row],[Subject]],TRIM(Source[[#This Row],[Course]]))</f>
        <v>CS111C</v>
      </c>
      <c r="I2490" t="str">
        <f>VLOOKUP(Source[[#This Row],[SubjCrse]],'Courses and Categories'!$E$2:$G$1816,3,FALSE)</f>
        <v>Credit CTE</v>
      </c>
      <c r="J2490">
        <v>601</v>
      </c>
      <c r="K2490" t="s">
        <v>4200</v>
      </c>
      <c r="L2490" t="s">
        <v>50</v>
      </c>
      <c r="M2490" t="s">
        <v>903</v>
      </c>
      <c r="N2490" t="s">
        <v>51</v>
      </c>
      <c r="O2490">
        <v>910</v>
      </c>
      <c r="P2490">
        <v>1300</v>
      </c>
      <c r="Q2490" t="s">
        <v>850</v>
      </c>
      <c r="R2490">
        <v>413</v>
      </c>
      <c r="S2490" t="s">
        <v>134</v>
      </c>
      <c r="T2490">
        <v>1</v>
      </c>
      <c r="U2490" s="1">
        <v>43479</v>
      </c>
      <c r="V2490" s="1">
        <v>43607</v>
      </c>
      <c r="W2490" t="s">
        <v>1730</v>
      </c>
      <c r="X2490" t="s">
        <v>1929</v>
      </c>
      <c r="Y2490">
        <v>25</v>
      </c>
      <c r="Z2490">
        <v>25</v>
      </c>
      <c r="AA2490">
        <v>35</v>
      </c>
      <c r="AB2490">
        <v>71.428600000000003</v>
      </c>
      <c r="AD2490">
        <f>IF(ISBLANK(Source[[#This Row],[CrosslistID]]),1,1/COUNTIFS(Source[CrosslistID],Source[[#This Row],[CrosslistID]],Source[TermDesc],Source[[#This Row],[TermDesc]]))</f>
        <v>1</v>
      </c>
      <c r="AG2490">
        <v>0</v>
      </c>
      <c r="AH2490">
        <v>71.428600000000003</v>
      </c>
      <c r="AI2490">
        <v>2.6669999999999998</v>
      </c>
      <c r="AJ2490">
        <v>3.3338000000000001</v>
      </c>
      <c r="AK2490">
        <v>0.26669999999999999</v>
      </c>
      <c r="AL24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90">
        <f>IF(AND(Source[[#This Row],[Credit_Noncredit]]="Noncredit",Source[[#This Row],[FTEF]]&gt;0),Source[[#This Row],[NC XLST FTES]]*525/(437.5*Source[[#This Row],[FTEF]]),0)</f>
        <v>0</v>
      </c>
      <c r="AN2490">
        <f>IF(Source[[#This Row],[Credit_Noncredit]]="Credit",Source[[#This Row],[Census Enrollment]],Source[[#This Row],[Noncredit Avg. Attendance]])</f>
        <v>25</v>
      </c>
    </row>
    <row r="2491" spans="1:40" x14ac:dyDescent="0.25">
      <c r="A2491" t="s">
        <v>4581</v>
      </c>
      <c r="B2491" t="s">
        <v>886</v>
      </c>
      <c r="C2491" t="s">
        <v>775</v>
      </c>
      <c r="D2491" t="s">
        <v>1709</v>
      </c>
      <c r="E2491" s="4">
        <v>32305</v>
      </c>
      <c r="F2491" s="4" t="s">
        <v>1710</v>
      </c>
      <c r="G2491" s="4" t="s">
        <v>4199</v>
      </c>
      <c r="H2491" t="str">
        <f>CONCATENATE(Source[[#This Row],[Subject]],TRIM(Source[[#This Row],[Course]]))</f>
        <v>CS111C</v>
      </c>
      <c r="I2491" t="str">
        <f>VLOOKUP(Source[[#This Row],[SubjCrse]],'Courses and Categories'!$E$2:$G$1816,3,FALSE)</f>
        <v>Credit CTE</v>
      </c>
      <c r="J2491">
        <v>831</v>
      </c>
      <c r="K2491" t="s">
        <v>4200</v>
      </c>
      <c r="L2491" t="s">
        <v>87</v>
      </c>
      <c r="M2491" t="s">
        <v>897</v>
      </c>
      <c r="N2491" t="s">
        <v>42</v>
      </c>
      <c r="O2491" t="s">
        <v>42</v>
      </c>
      <c r="P2491" t="s">
        <v>42</v>
      </c>
      <c r="Q2491" t="s">
        <v>42</v>
      </c>
      <c r="S2491" t="s">
        <v>134</v>
      </c>
      <c r="T2491">
        <v>1</v>
      </c>
      <c r="U2491" s="1">
        <v>43479</v>
      </c>
      <c r="V2491" s="1">
        <v>43607</v>
      </c>
      <c r="W2491" t="s">
        <v>4201</v>
      </c>
      <c r="X2491" t="s">
        <v>899</v>
      </c>
      <c r="Y2491">
        <v>36</v>
      </c>
      <c r="Z2491">
        <v>29</v>
      </c>
      <c r="AA2491">
        <v>40</v>
      </c>
      <c r="AB2491">
        <v>72.5</v>
      </c>
      <c r="AD2491">
        <f>IF(ISBLANK(Source[[#This Row],[CrosslistID]]),1,1/COUNTIFS(Source[CrosslistID],Source[[#This Row],[CrosslistID]],Source[TermDesc],Source[[#This Row],[TermDesc]]))</f>
        <v>1</v>
      </c>
      <c r="AG2491">
        <v>0</v>
      </c>
      <c r="AH2491">
        <v>72.5</v>
      </c>
      <c r="AI2491">
        <v>4.133</v>
      </c>
      <c r="AJ2491">
        <v>4.7995999999999999</v>
      </c>
      <c r="AK2491">
        <v>0.26669999999999999</v>
      </c>
      <c r="AL24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91">
        <f>IF(AND(Source[[#This Row],[Credit_Noncredit]]="Noncredit",Source[[#This Row],[FTEF]]&gt;0),Source[[#This Row],[NC XLST FTES]]*525/(437.5*Source[[#This Row],[FTEF]]),0)</f>
        <v>0</v>
      </c>
      <c r="AN2491">
        <f>IF(Source[[#This Row],[Credit_Noncredit]]="Credit",Source[[#This Row],[Census Enrollment]],Source[[#This Row],[Noncredit Avg. Attendance]])</f>
        <v>36</v>
      </c>
    </row>
    <row r="2492" spans="1:40" x14ac:dyDescent="0.25">
      <c r="A2492" t="s">
        <v>4581</v>
      </c>
      <c r="B2492" t="s">
        <v>886</v>
      </c>
      <c r="C2492" t="s">
        <v>775</v>
      </c>
      <c r="D2492" t="s">
        <v>1709</v>
      </c>
      <c r="E2492" s="4">
        <v>39280</v>
      </c>
      <c r="F2492" s="4" t="s">
        <v>1710</v>
      </c>
      <c r="G2492" s="4" t="s">
        <v>4199</v>
      </c>
      <c r="H2492" t="str">
        <f>CONCATENATE(Source[[#This Row],[Subject]],TRIM(Source[[#This Row],[Course]]))</f>
        <v>CS111C</v>
      </c>
      <c r="I2492" t="str">
        <f>VLOOKUP(Source[[#This Row],[SubjCrse]],'Courses and Categories'!$E$2:$G$1816,3,FALSE)</f>
        <v>Credit CTE</v>
      </c>
      <c r="J2492">
        <v>832</v>
      </c>
      <c r="K2492" t="s">
        <v>4200</v>
      </c>
      <c r="L2492" t="s">
        <v>39</v>
      </c>
      <c r="M2492" t="s">
        <v>897</v>
      </c>
      <c r="N2492" t="s">
        <v>42</v>
      </c>
      <c r="O2492" t="s">
        <v>42</v>
      </c>
      <c r="P2492" t="s">
        <v>42</v>
      </c>
      <c r="Q2492" t="s">
        <v>42</v>
      </c>
      <c r="S2492" t="s">
        <v>134</v>
      </c>
      <c r="T2492">
        <v>1</v>
      </c>
      <c r="U2492" s="1">
        <v>43479</v>
      </c>
      <c r="V2492" s="1">
        <v>43607</v>
      </c>
      <c r="W2492" t="s">
        <v>4201</v>
      </c>
      <c r="X2492" t="s">
        <v>1450</v>
      </c>
      <c r="Y2492">
        <v>51</v>
      </c>
      <c r="Z2492">
        <v>48</v>
      </c>
      <c r="AA2492">
        <v>40</v>
      </c>
      <c r="AB2492">
        <v>120</v>
      </c>
      <c r="AD2492">
        <f>IF(ISBLANK(Source[[#This Row],[CrosslistID]]),1,1/COUNTIFS(Source[CrosslistID],Source[[#This Row],[CrosslistID]],Source[TermDesc],Source[[#This Row],[TermDesc]]))</f>
        <v>1</v>
      </c>
      <c r="AG2492">
        <v>0</v>
      </c>
      <c r="AH2492">
        <v>120</v>
      </c>
      <c r="AI2492">
        <v>6.4</v>
      </c>
      <c r="AJ2492">
        <v>6.8</v>
      </c>
      <c r="AK2492">
        <v>0.26669999999999999</v>
      </c>
      <c r="AL24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92">
        <f>IF(AND(Source[[#This Row],[Credit_Noncredit]]="Noncredit",Source[[#This Row],[FTEF]]&gt;0),Source[[#This Row],[NC XLST FTES]]*525/(437.5*Source[[#This Row],[FTEF]]),0)</f>
        <v>0</v>
      </c>
      <c r="AN2492">
        <f>IF(Source[[#This Row],[Credit_Noncredit]]="Credit",Source[[#This Row],[Census Enrollment]],Source[[#This Row],[Noncredit Avg. Attendance]])</f>
        <v>51</v>
      </c>
    </row>
    <row r="2493" spans="1:40" x14ac:dyDescent="0.25">
      <c r="A2493" t="s">
        <v>4581</v>
      </c>
      <c r="B2493" t="s">
        <v>886</v>
      </c>
      <c r="C2493" t="s">
        <v>775</v>
      </c>
      <c r="D2493" t="s">
        <v>1709</v>
      </c>
      <c r="E2493" s="4">
        <v>37693</v>
      </c>
      <c r="F2493" s="4" t="s">
        <v>1710</v>
      </c>
      <c r="G2493" s="4">
        <v>112</v>
      </c>
      <c r="H2493" t="str">
        <f>CONCATENATE(Source[[#This Row],[Subject]],TRIM(Source[[#This Row],[Course]]))</f>
        <v>CS112</v>
      </c>
      <c r="I2493" t="str">
        <f>VLOOKUP(Source[[#This Row],[SubjCrse]],'Courses and Categories'!$E$2:$G$1816,3,FALSE)</f>
        <v>Credit CTE</v>
      </c>
      <c r="J2493">
        <v>1</v>
      </c>
      <c r="K2493" t="s">
        <v>4202</v>
      </c>
      <c r="L2493" t="s">
        <v>39</v>
      </c>
      <c r="M2493" t="s">
        <v>903</v>
      </c>
      <c r="N2493" t="s">
        <v>59</v>
      </c>
      <c r="O2493">
        <v>1210</v>
      </c>
      <c r="P2493">
        <v>1400</v>
      </c>
      <c r="Q2493" t="s">
        <v>850</v>
      </c>
      <c r="R2493">
        <v>453</v>
      </c>
      <c r="S2493" t="s">
        <v>134</v>
      </c>
      <c r="T2493">
        <v>1</v>
      </c>
      <c r="U2493" s="1">
        <v>43479</v>
      </c>
      <c r="V2493" s="1">
        <v>43607</v>
      </c>
      <c r="W2493" t="s">
        <v>4195</v>
      </c>
      <c r="X2493" t="s">
        <v>1929</v>
      </c>
      <c r="Y2493">
        <v>19</v>
      </c>
      <c r="Z2493">
        <v>16</v>
      </c>
      <c r="AA2493">
        <v>35</v>
      </c>
      <c r="AB2493">
        <v>45.714300000000001</v>
      </c>
      <c r="AD2493">
        <f>IF(ISBLANK(Source[[#This Row],[CrosslistID]]),1,1/COUNTIFS(Source[CrosslistID],Source[[#This Row],[CrosslistID]],Source[TermDesc],Source[[#This Row],[TermDesc]]))</f>
        <v>1</v>
      </c>
      <c r="AG2493">
        <v>0</v>
      </c>
      <c r="AH2493">
        <v>45.714300000000001</v>
      </c>
      <c r="AI2493">
        <v>2.133</v>
      </c>
      <c r="AJ2493">
        <v>2.5329000000000002</v>
      </c>
      <c r="AK2493">
        <v>0.26669999999999999</v>
      </c>
      <c r="AL24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93">
        <f>IF(AND(Source[[#This Row],[Credit_Noncredit]]="Noncredit",Source[[#This Row],[FTEF]]&gt;0),Source[[#This Row],[NC XLST FTES]]*525/(437.5*Source[[#This Row],[FTEF]]),0)</f>
        <v>0</v>
      </c>
      <c r="AN2493">
        <f>IF(Source[[#This Row],[Credit_Noncredit]]="Credit",Source[[#This Row],[Census Enrollment]],Source[[#This Row],[Noncredit Avg. Attendance]])</f>
        <v>19</v>
      </c>
    </row>
    <row r="2494" spans="1:40" x14ac:dyDescent="0.25">
      <c r="A2494" t="s">
        <v>4581</v>
      </c>
      <c r="B2494" t="s">
        <v>886</v>
      </c>
      <c r="C2494" t="s">
        <v>775</v>
      </c>
      <c r="D2494" t="s">
        <v>1709</v>
      </c>
      <c r="E2494" s="4">
        <v>39083</v>
      </c>
      <c r="F2494" s="4" t="s">
        <v>1710</v>
      </c>
      <c r="G2494" s="4">
        <v>112</v>
      </c>
      <c r="H2494" t="str">
        <f>CONCATENATE(Source[[#This Row],[Subject]],TRIM(Source[[#This Row],[Course]]))</f>
        <v>CS112</v>
      </c>
      <c r="I2494" t="str">
        <f>VLOOKUP(Source[[#This Row],[SubjCrse]],'Courses and Categories'!$E$2:$G$1816,3,FALSE)</f>
        <v>Credit CTE</v>
      </c>
      <c r="J2494">
        <v>831</v>
      </c>
      <c r="K2494" t="s">
        <v>4202</v>
      </c>
      <c r="L2494" t="s">
        <v>39</v>
      </c>
      <c r="M2494" t="s">
        <v>897</v>
      </c>
      <c r="N2494" t="s">
        <v>42</v>
      </c>
      <c r="O2494" t="s">
        <v>42</v>
      </c>
      <c r="P2494" t="s">
        <v>42</v>
      </c>
      <c r="Q2494" t="s">
        <v>42</v>
      </c>
      <c r="S2494" t="s">
        <v>134</v>
      </c>
      <c r="T2494">
        <v>1</v>
      </c>
      <c r="U2494" s="1">
        <v>43479</v>
      </c>
      <c r="V2494" s="1">
        <v>43607</v>
      </c>
      <c r="W2494" t="s">
        <v>1714</v>
      </c>
      <c r="X2494" t="s">
        <v>1450</v>
      </c>
      <c r="Y2494">
        <v>30</v>
      </c>
      <c r="Z2494">
        <v>17</v>
      </c>
      <c r="AA2494">
        <v>40</v>
      </c>
      <c r="AB2494">
        <v>42.5</v>
      </c>
      <c r="AD2494">
        <f>IF(ISBLANK(Source[[#This Row],[CrosslistID]]),1,1/COUNTIFS(Source[CrosslistID],Source[[#This Row],[CrosslistID]],Source[TermDesc],Source[[#This Row],[TermDesc]]))</f>
        <v>1</v>
      </c>
      <c r="AG2494">
        <v>0</v>
      </c>
      <c r="AH2494">
        <v>42.5</v>
      </c>
      <c r="AI2494">
        <v>3.7330000000000001</v>
      </c>
      <c r="AJ2494">
        <v>3.9996</v>
      </c>
      <c r="AK2494">
        <v>0.26669999999999999</v>
      </c>
      <c r="AL24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94">
        <f>IF(AND(Source[[#This Row],[Credit_Noncredit]]="Noncredit",Source[[#This Row],[FTEF]]&gt;0),Source[[#This Row],[NC XLST FTES]]*525/(437.5*Source[[#This Row],[FTEF]]),0)</f>
        <v>0</v>
      </c>
      <c r="AN2494">
        <f>IF(Source[[#This Row],[Credit_Noncredit]]="Credit",Source[[#This Row],[Census Enrollment]],Source[[#This Row],[Noncredit Avg. Attendance]])</f>
        <v>30</v>
      </c>
    </row>
    <row r="2495" spans="1:40" x14ac:dyDescent="0.25">
      <c r="A2495" t="s">
        <v>4581</v>
      </c>
      <c r="B2495" t="s">
        <v>886</v>
      </c>
      <c r="C2495" t="s">
        <v>775</v>
      </c>
      <c r="D2495" t="s">
        <v>1709</v>
      </c>
      <c r="E2495" s="4">
        <v>32859</v>
      </c>
      <c r="F2495" s="4" t="s">
        <v>1710</v>
      </c>
      <c r="G2495" s="4" t="s">
        <v>1196</v>
      </c>
      <c r="H2495" t="str">
        <f>CONCATENATE(Source[[#This Row],[Subject]],TRIM(Source[[#This Row],[Course]]))</f>
        <v>CS130A</v>
      </c>
      <c r="I2495" t="str">
        <f>VLOOKUP(Source[[#This Row],[SubjCrse]],'Courses and Categories'!$E$2:$G$1816,3,FALSE)</f>
        <v>Credit Gen Ed/CTE</v>
      </c>
      <c r="J2495">
        <v>931</v>
      </c>
      <c r="K2495" t="s">
        <v>5621</v>
      </c>
      <c r="L2495" t="s">
        <v>87</v>
      </c>
      <c r="M2495" t="s">
        <v>897</v>
      </c>
      <c r="N2495" t="s">
        <v>42</v>
      </c>
      <c r="O2495" t="s">
        <v>42</v>
      </c>
      <c r="P2495" t="s">
        <v>42</v>
      </c>
      <c r="Q2495" t="s">
        <v>42</v>
      </c>
      <c r="S2495" t="s">
        <v>134</v>
      </c>
      <c r="T2495" t="s">
        <v>44</v>
      </c>
      <c r="U2495" s="1">
        <v>43493</v>
      </c>
      <c r="V2495" s="1">
        <v>43607</v>
      </c>
      <c r="W2495" t="s">
        <v>4194</v>
      </c>
      <c r="X2495" t="s">
        <v>899</v>
      </c>
      <c r="Y2495">
        <v>15</v>
      </c>
      <c r="Z2495">
        <v>10</v>
      </c>
      <c r="AA2495">
        <v>40</v>
      </c>
      <c r="AB2495">
        <v>25</v>
      </c>
      <c r="AD2495">
        <f>IF(ISBLANK(Source[[#This Row],[CrosslistID]]),1,1/COUNTIFS(Source[CrosslistID],Source[[#This Row],[CrosslistID]],Source[TermDesc],Source[[#This Row],[TermDesc]]))</f>
        <v>1</v>
      </c>
      <c r="AG2495">
        <v>0</v>
      </c>
      <c r="AH2495">
        <v>25</v>
      </c>
      <c r="AI2495">
        <v>1.867</v>
      </c>
      <c r="AJ2495">
        <v>2.0004</v>
      </c>
      <c r="AK2495">
        <v>0.26669999999999999</v>
      </c>
      <c r="AL24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95">
        <f>IF(AND(Source[[#This Row],[Credit_Noncredit]]="Noncredit",Source[[#This Row],[FTEF]]&gt;0),Source[[#This Row],[NC XLST FTES]]*525/(437.5*Source[[#This Row],[FTEF]]),0)</f>
        <v>0</v>
      </c>
      <c r="AN2495">
        <f>IF(Source[[#This Row],[Credit_Noncredit]]="Credit",Source[[#This Row],[Census Enrollment]],Source[[#This Row],[Noncredit Avg. Attendance]])</f>
        <v>15</v>
      </c>
    </row>
    <row r="2496" spans="1:40" x14ac:dyDescent="0.25">
      <c r="A2496" t="s">
        <v>4581</v>
      </c>
      <c r="B2496" t="s">
        <v>886</v>
      </c>
      <c r="C2496" t="s">
        <v>775</v>
      </c>
      <c r="D2496" t="s">
        <v>1709</v>
      </c>
      <c r="E2496" s="4">
        <v>39175</v>
      </c>
      <c r="F2496" s="4" t="s">
        <v>1710</v>
      </c>
      <c r="G2496" s="4" t="s">
        <v>1724</v>
      </c>
      <c r="H2496" t="str">
        <f>CONCATENATE(Source[[#This Row],[Subject]],TRIM(Source[[#This Row],[Course]]))</f>
        <v>CS131B</v>
      </c>
      <c r="I2496" t="str">
        <f>VLOOKUP(Source[[#This Row],[SubjCrse]],'Courses and Categories'!$E$2:$G$1816,3,FALSE)</f>
        <v>Credit Gen Ed/CTE</v>
      </c>
      <c r="J2496">
        <v>1</v>
      </c>
      <c r="K2496" t="s">
        <v>1725</v>
      </c>
      <c r="L2496" t="s">
        <v>39</v>
      </c>
      <c r="M2496" t="s">
        <v>903</v>
      </c>
      <c r="N2496" t="s">
        <v>105</v>
      </c>
      <c r="O2496">
        <v>1110</v>
      </c>
      <c r="P2496">
        <v>1300</v>
      </c>
      <c r="Q2496" t="s">
        <v>850</v>
      </c>
      <c r="R2496">
        <v>413</v>
      </c>
      <c r="S2496" t="s">
        <v>134</v>
      </c>
      <c r="T2496">
        <v>1</v>
      </c>
      <c r="U2496" s="1">
        <v>43479</v>
      </c>
      <c r="V2496" s="1">
        <v>43607</v>
      </c>
      <c r="W2496" t="s">
        <v>560</v>
      </c>
      <c r="X2496" t="s">
        <v>1929</v>
      </c>
      <c r="Y2496">
        <v>35</v>
      </c>
      <c r="Z2496">
        <v>32</v>
      </c>
      <c r="AA2496">
        <v>35</v>
      </c>
      <c r="AB2496">
        <v>91.428600000000003</v>
      </c>
      <c r="AD2496">
        <f>IF(ISBLANK(Source[[#This Row],[CrosslistID]]),1,1/COUNTIFS(Source[CrosslistID],Source[[#This Row],[CrosslistID]],Source[TermDesc],Source[[#This Row],[TermDesc]]))</f>
        <v>1</v>
      </c>
      <c r="AG2496">
        <v>0</v>
      </c>
      <c r="AH2496">
        <v>91.428600000000003</v>
      </c>
      <c r="AI2496">
        <v>3.6</v>
      </c>
      <c r="AJ2496">
        <v>4.6666999999999996</v>
      </c>
      <c r="AK2496">
        <v>0.26669999999999999</v>
      </c>
      <c r="AL24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96">
        <f>IF(AND(Source[[#This Row],[Credit_Noncredit]]="Noncredit",Source[[#This Row],[FTEF]]&gt;0),Source[[#This Row],[NC XLST FTES]]*525/(437.5*Source[[#This Row],[FTEF]]),0)</f>
        <v>0</v>
      </c>
      <c r="AN2496">
        <f>IF(Source[[#This Row],[Credit_Noncredit]]="Credit",Source[[#This Row],[Census Enrollment]],Source[[#This Row],[Noncredit Avg. Attendance]])</f>
        <v>35</v>
      </c>
    </row>
    <row r="2497" spans="1:40" x14ac:dyDescent="0.25">
      <c r="A2497" t="s">
        <v>4581</v>
      </c>
      <c r="B2497" t="s">
        <v>886</v>
      </c>
      <c r="C2497" t="s">
        <v>775</v>
      </c>
      <c r="D2497" t="s">
        <v>1709</v>
      </c>
      <c r="E2497" s="4">
        <v>39176</v>
      </c>
      <c r="F2497" s="4" t="s">
        <v>1710</v>
      </c>
      <c r="G2497" s="4" t="s">
        <v>1724</v>
      </c>
      <c r="H2497" t="str">
        <f>CONCATENATE(Source[[#This Row],[Subject]],TRIM(Source[[#This Row],[Course]]))</f>
        <v>CS131B</v>
      </c>
      <c r="I2497" t="str">
        <f>VLOOKUP(Source[[#This Row],[SubjCrse]],'Courses and Categories'!$E$2:$G$1816,3,FALSE)</f>
        <v>Credit Gen Ed/CTE</v>
      </c>
      <c r="J2497">
        <v>2</v>
      </c>
      <c r="K2497" t="s">
        <v>1725</v>
      </c>
      <c r="L2497" t="s">
        <v>39</v>
      </c>
      <c r="M2497" t="s">
        <v>903</v>
      </c>
      <c r="N2497" t="s">
        <v>105</v>
      </c>
      <c r="O2497">
        <v>1410</v>
      </c>
      <c r="P2497">
        <v>1600</v>
      </c>
      <c r="Q2497" t="s">
        <v>850</v>
      </c>
      <c r="R2497">
        <v>451</v>
      </c>
      <c r="S2497" t="s">
        <v>134</v>
      </c>
      <c r="T2497">
        <v>1</v>
      </c>
      <c r="U2497" s="1">
        <v>43479</v>
      </c>
      <c r="V2497" s="1">
        <v>43607</v>
      </c>
      <c r="W2497" t="s">
        <v>5617</v>
      </c>
      <c r="X2497" t="s">
        <v>1929</v>
      </c>
      <c r="Y2497">
        <v>20</v>
      </c>
      <c r="Z2497">
        <v>18</v>
      </c>
      <c r="AA2497">
        <v>35</v>
      </c>
      <c r="AB2497">
        <v>51.428600000000003</v>
      </c>
      <c r="AD2497">
        <f>IF(ISBLANK(Source[[#This Row],[CrosslistID]]),1,1/COUNTIFS(Source[CrosslistID],Source[[#This Row],[CrosslistID]],Source[TermDesc],Source[[#This Row],[TermDesc]]))</f>
        <v>1</v>
      </c>
      <c r="AG2497">
        <v>0</v>
      </c>
      <c r="AH2497">
        <v>51.428600000000003</v>
      </c>
      <c r="AI2497">
        <v>2.5329999999999999</v>
      </c>
      <c r="AJ2497">
        <v>2.6663000000000001</v>
      </c>
      <c r="AK2497">
        <v>0.26669999999999999</v>
      </c>
      <c r="AL24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97">
        <f>IF(AND(Source[[#This Row],[Credit_Noncredit]]="Noncredit",Source[[#This Row],[FTEF]]&gt;0),Source[[#This Row],[NC XLST FTES]]*525/(437.5*Source[[#This Row],[FTEF]]),0)</f>
        <v>0</v>
      </c>
      <c r="AN2497">
        <f>IF(Source[[#This Row],[Credit_Noncredit]]="Credit",Source[[#This Row],[Census Enrollment]],Source[[#This Row],[Noncredit Avg. Attendance]])</f>
        <v>20</v>
      </c>
    </row>
    <row r="2498" spans="1:40" x14ac:dyDescent="0.25">
      <c r="A2498" t="s">
        <v>4581</v>
      </c>
      <c r="B2498" t="s">
        <v>886</v>
      </c>
      <c r="C2498" t="s">
        <v>775</v>
      </c>
      <c r="D2498" t="s">
        <v>1709</v>
      </c>
      <c r="E2498" s="4">
        <v>39177</v>
      </c>
      <c r="F2498" s="4" t="s">
        <v>1710</v>
      </c>
      <c r="G2498" s="4" t="s">
        <v>1724</v>
      </c>
      <c r="H2498" t="str">
        <f>CONCATENATE(Source[[#This Row],[Subject]],TRIM(Source[[#This Row],[Course]]))</f>
        <v>CS131B</v>
      </c>
      <c r="I2498" t="str">
        <f>VLOOKUP(Source[[#This Row],[SubjCrse]],'Courses and Categories'!$E$2:$G$1816,3,FALSE)</f>
        <v>Credit Gen Ed/CTE</v>
      </c>
      <c r="J2498">
        <v>3</v>
      </c>
      <c r="K2498" t="s">
        <v>1725</v>
      </c>
      <c r="L2498" t="s">
        <v>39</v>
      </c>
      <c r="M2498" t="s">
        <v>903</v>
      </c>
      <c r="N2498" t="s">
        <v>59</v>
      </c>
      <c r="O2498">
        <v>910</v>
      </c>
      <c r="P2498">
        <v>1100</v>
      </c>
      <c r="Q2498" t="s">
        <v>850</v>
      </c>
      <c r="R2498">
        <v>413</v>
      </c>
      <c r="S2498" t="s">
        <v>134</v>
      </c>
      <c r="T2498">
        <v>1</v>
      </c>
      <c r="U2498" s="1">
        <v>43479</v>
      </c>
      <c r="V2498" s="1">
        <v>43607</v>
      </c>
      <c r="W2498" t="s">
        <v>2098</v>
      </c>
      <c r="X2498" t="s">
        <v>1929</v>
      </c>
      <c r="Y2498">
        <v>23</v>
      </c>
      <c r="Z2498">
        <v>20</v>
      </c>
      <c r="AA2498">
        <v>35</v>
      </c>
      <c r="AB2498">
        <v>57.142899999999997</v>
      </c>
      <c r="AD2498">
        <f>IF(ISBLANK(Source[[#This Row],[CrosslistID]]),1,1/COUNTIFS(Source[CrosslistID],Source[[#This Row],[CrosslistID]],Source[TermDesc],Source[[#This Row],[TermDesc]]))</f>
        <v>1</v>
      </c>
      <c r="AG2498">
        <v>0</v>
      </c>
      <c r="AH2498">
        <v>57.142899999999997</v>
      </c>
      <c r="AI2498">
        <v>2.5329999999999999</v>
      </c>
      <c r="AJ2498">
        <v>3.0663</v>
      </c>
      <c r="AK2498">
        <v>0.26669999999999999</v>
      </c>
      <c r="AL24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98">
        <f>IF(AND(Source[[#This Row],[Credit_Noncredit]]="Noncredit",Source[[#This Row],[FTEF]]&gt;0),Source[[#This Row],[NC XLST FTES]]*525/(437.5*Source[[#This Row],[FTEF]]),0)</f>
        <v>0</v>
      </c>
      <c r="AN2498">
        <f>IF(Source[[#This Row],[Credit_Noncredit]]="Credit",Source[[#This Row],[Census Enrollment]],Source[[#This Row],[Noncredit Avg. Attendance]])</f>
        <v>23</v>
      </c>
    </row>
    <row r="2499" spans="1:40" x14ac:dyDescent="0.25">
      <c r="A2499" t="s">
        <v>4581</v>
      </c>
      <c r="B2499" t="s">
        <v>886</v>
      </c>
      <c r="C2499" t="s">
        <v>775</v>
      </c>
      <c r="D2499" t="s">
        <v>1709</v>
      </c>
      <c r="E2499" s="4">
        <v>39208</v>
      </c>
      <c r="F2499" s="4" t="s">
        <v>1710</v>
      </c>
      <c r="G2499" s="4" t="s">
        <v>1724</v>
      </c>
      <c r="H2499" t="str">
        <f>CONCATENATE(Source[[#This Row],[Subject]],TRIM(Source[[#This Row],[Course]]))</f>
        <v>CS131B</v>
      </c>
      <c r="I2499" t="str">
        <f>VLOOKUP(Source[[#This Row],[SubjCrse]],'Courses and Categories'!$E$2:$G$1816,3,FALSE)</f>
        <v>Credit Gen Ed/CTE</v>
      </c>
      <c r="J2499">
        <v>501</v>
      </c>
      <c r="K2499" t="s">
        <v>1725</v>
      </c>
      <c r="L2499" t="s">
        <v>87</v>
      </c>
      <c r="M2499" t="s">
        <v>903</v>
      </c>
      <c r="N2499" t="s">
        <v>41</v>
      </c>
      <c r="O2499">
        <v>1810</v>
      </c>
      <c r="P2499">
        <v>2200</v>
      </c>
      <c r="Q2499" t="s">
        <v>850</v>
      </c>
      <c r="R2499">
        <v>453</v>
      </c>
      <c r="S2499" t="s">
        <v>134</v>
      </c>
      <c r="T2499">
        <v>1</v>
      </c>
      <c r="U2499" s="1">
        <v>43479</v>
      </c>
      <c r="V2499" s="1">
        <v>43607</v>
      </c>
      <c r="W2499" t="s">
        <v>4401</v>
      </c>
      <c r="X2499" t="s">
        <v>1929</v>
      </c>
      <c r="Y2499">
        <v>34</v>
      </c>
      <c r="Z2499">
        <v>23</v>
      </c>
      <c r="AA2499">
        <v>35</v>
      </c>
      <c r="AB2499">
        <v>65.714299999999994</v>
      </c>
      <c r="AD2499">
        <f>IF(ISBLANK(Source[[#This Row],[CrosslistID]]),1,1/COUNTIFS(Source[CrosslistID],Source[[#This Row],[CrosslistID]],Source[TermDesc],Source[[#This Row],[TermDesc]]))</f>
        <v>1</v>
      </c>
      <c r="AG2499">
        <v>0</v>
      </c>
      <c r="AH2499">
        <v>65.714299999999994</v>
      </c>
      <c r="AI2499">
        <v>4.2670000000000003</v>
      </c>
      <c r="AJ2499">
        <v>4.5336999999999996</v>
      </c>
      <c r="AK2499">
        <v>0.26669999999999999</v>
      </c>
      <c r="AL24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499">
        <f>IF(AND(Source[[#This Row],[Credit_Noncredit]]="Noncredit",Source[[#This Row],[FTEF]]&gt;0),Source[[#This Row],[NC XLST FTES]]*525/(437.5*Source[[#This Row],[FTEF]]),0)</f>
        <v>0</v>
      </c>
      <c r="AN2499">
        <f>IF(Source[[#This Row],[Credit_Noncredit]]="Credit",Source[[#This Row],[Census Enrollment]],Source[[#This Row],[Noncredit Avg. Attendance]])</f>
        <v>34</v>
      </c>
    </row>
    <row r="2500" spans="1:40" x14ac:dyDescent="0.25">
      <c r="A2500" t="s">
        <v>4581</v>
      </c>
      <c r="B2500" t="s">
        <v>886</v>
      </c>
      <c r="C2500" t="s">
        <v>775</v>
      </c>
      <c r="D2500" t="s">
        <v>1709</v>
      </c>
      <c r="E2500" s="4">
        <v>39196</v>
      </c>
      <c r="F2500" s="4" t="s">
        <v>1710</v>
      </c>
      <c r="G2500" s="4" t="s">
        <v>1724</v>
      </c>
      <c r="H2500" t="str">
        <f>CONCATENATE(Source[[#This Row],[Subject]],TRIM(Source[[#This Row],[Course]]))</f>
        <v>CS131B</v>
      </c>
      <c r="I2500" t="str">
        <f>VLOOKUP(Source[[#This Row],[SubjCrse]],'Courses and Categories'!$E$2:$G$1816,3,FALSE)</f>
        <v>Credit Gen Ed/CTE</v>
      </c>
      <c r="J2500">
        <v>831</v>
      </c>
      <c r="K2500" t="s">
        <v>1725</v>
      </c>
      <c r="L2500" t="s">
        <v>87</v>
      </c>
      <c r="M2500" t="s">
        <v>897</v>
      </c>
      <c r="N2500" t="s">
        <v>42</v>
      </c>
      <c r="O2500" t="s">
        <v>42</v>
      </c>
      <c r="P2500" t="s">
        <v>42</v>
      </c>
      <c r="Q2500" t="s">
        <v>42</v>
      </c>
      <c r="S2500" t="s">
        <v>134</v>
      </c>
      <c r="T2500">
        <v>1</v>
      </c>
      <c r="U2500" s="1">
        <v>43479</v>
      </c>
      <c r="V2500" s="1">
        <v>43607</v>
      </c>
      <c r="W2500" t="s">
        <v>4203</v>
      </c>
      <c r="X2500" t="s">
        <v>1450</v>
      </c>
      <c r="Y2500">
        <v>37</v>
      </c>
      <c r="Z2500">
        <v>31</v>
      </c>
      <c r="AA2500">
        <v>40</v>
      </c>
      <c r="AB2500">
        <v>77.5</v>
      </c>
      <c r="AD2500">
        <f>IF(ISBLANK(Source[[#This Row],[CrosslistID]]),1,1/COUNTIFS(Source[CrosslistID],Source[[#This Row],[CrosslistID]],Source[TermDesc],Source[[#This Row],[TermDesc]]))</f>
        <v>1</v>
      </c>
      <c r="AG2500">
        <v>0</v>
      </c>
      <c r="AH2500">
        <v>77.5</v>
      </c>
      <c r="AI2500">
        <v>4.9329999999999998</v>
      </c>
      <c r="AJ2500">
        <v>4.9329999999999998</v>
      </c>
      <c r="AK2500">
        <v>0.26669999999999999</v>
      </c>
      <c r="AL25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00">
        <f>IF(AND(Source[[#This Row],[Credit_Noncredit]]="Noncredit",Source[[#This Row],[FTEF]]&gt;0),Source[[#This Row],[NC XLST FTES]]*525/(437.5*Source[[#This Row],[FTEF]]),0)</f>
        <v>0</v>
      </c>
      <c r="AN2500">
        <f>IF(Source[[#This Row],[Credit_Noncredit]]="Credit",Source[[#This Row],[Census Enrollment]],Source[[#This Row],[Noncredit Avg. Attendance]])</f>
        <v>37</v>
      </c>
    </row>
    <row r="2501" spans="1:40" x14ac:dyDescent="0.25">
      <c r="A2501" t="s">
        <v>4581</v>
      </c>
      <c r="B2501" t="s">
        <v>886</v>
      </c>
      <c r="C2501" t="s">
        <v>775</v>
      </c>
      <c r="D2501" t="s">
        <v>1709</v>
      </c>
      <c r="E2501" s="4">
        <v>39197</v>
      </c>
      <c r="F2501" s="4" t="s">
        <v>1710</v>
      </c>
      <c r="G2501" s="4" t="s">
        <v>1724</v>
      </c>
      <c r="H2501" t="str">
        <f>CONCATENATE(Source[[#This Row],[Subject]],TRIM(Source[[#This Row],[Course]]))</f>
        <v>CS131B</v>
      </c>
      <c r="I2501" t="str">
        <f>VLOOKUP(Source[[#This Row],[SubjCrse]],'Courses and Categories'!$E$2:$G$1816,3,FALSE)</f>
        <v>Credit Gen Ed/CTE</v>
      </c>
      <c r="J2501">
        <v>931</v>
      </c>
      <c r="K2501" t="s">
        <v>1725</v>
      </c>
      <c r="L2501" t="s">
        <v>87</v>
      </c>
      <c r="M2501" t="s">
        <v>897</v>
      </c>
      <c r="N2501" t="s">
        <v>42</v>
      </c>
      <c r="O2501" t="s">
        <v>42</v>
      </c>
      <c r="P2501" t="s">
        <v>42</v>
      </c>
      <c r="Q2501" t="s">
        <v>42</v>
      </c>
      <c r="S2501" t="s">
        <v>134</v>
      </c>
      <c r="T2501" t="s">
        <v>44</v>
      </c>
      <c r="U2501" s="1">
        <v>43556</v>
      </c>
      <c r="V2501" s="1">
        <v>43607</v>
      </c>
      <c r="W2501" t="s">
        <v>1728</v>
      </c>
      <c r="X2501" t="s">
        <v>918</v>
      </c>
      <c r="Y2501">
        <v>38</v>
      </c>
      <c r="Z2501">
        <v>31</v>
      </c>
      <c r="AA2501">
        <v>40</v>
      </c>
      <c r="AB2501">
        <v>77.5</v>
      </c>
      <c r="AD2501">
        <f>IF(ISBLANK(Source[[#This Row],[CrosslistID]]),1,1/COUNTIFS(Source[CrosslistID],Source[[#This Row],[CrosslistID]],Source[TermDesc],Source[[#This Row],[TermDesc]]))</f>
        <v>1</v>
      </c>
      <c r="AG2501">
        <v>0</v>
      </c>
      <c r="AH2501">
        <v>77.5</v>
      </c>
      <c r="AI2501">
        <v>5.0670000000000002</v>
      </c>
      <c r="AJ2501">
        <v>5.0670000000000002</v>
      </c>
      <c r="AK2501">
        <v>0.26669999999999999</v>
      </c>
      <c r="AL25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01">
        <f>IF(AND(Source[[#This Row],[Credit_Noncredit]]="Noncredit",Source[[#This Row],[FTEF]]&gt;0),Source[[#This Row],[NC XLST FTES]]*525/(437.5*Source[[#This Row],[FTEF]]),0)</f>
        <v>0</v>
      </c>
      <c r="AN2501">
        <f>IF(Source[[#This Row],[Credit_Noncredit]]="Credit",Source[[#This Row],[Census Enrollment]],Source[[#This Row],[Noncredit Avg. Attendance]])</f>
        <v>38</v>
      </c>
    </row>
    <row r="2502" spans="1:40" x14ac:dyDescent="0.25">
      <c r="A2502" t="s">
        <v>4581</v>
      </c>
      <c r="B2502" t="s">
        <v>886</v>
      </c>
      <c r="C2502" t="s">
        <v>775</v>
      </c>
      <c r="D2502" t="s">
        <v>1709</v>
      </c>
      <c r="E2502" s="4">
        <v>36318</v>
      </c>
      <c r="F2502" s="4" t="s">
        <v>1710</v>
      </c>
      <c r="G2502" s="4" t="s">
        <v>2597</v>
      </c>
      <c r="H2502" t="str">
        <f>CONCATENATE(Source[[#This Row],[Subject]],TRIM(Source[[#This Row],[Course]]))</f>
        <v>CS132A</v>
      </c>
      <c r="I2502" t="str">
        <f>VLOOKUP(Source[[#This Row],[SubjCrse]],'Courses and Categories'!$E$2:$G$1816,3,FALSE)</f>
        <v>Credit Gen Ed/CTE</v>
      </c>
      <c r="J2502">
        <v>931</v>
      </c>
      <c r="K2502" t="s">
        <v>4204</v>
      </c>
      <c r="L2502" t="s">
        <v>87</v>
      </c>
      <c r="M2502" t="s">
        <v>897</v>
      </c>
      <c r="N2502" t="s">
        <v>42</v>
      </c>
      <c r="O2502" t="s">
        <v>42</v>
      </c>
      <c r="P2502" t="s">
        <v>42</v>
      </c>
      <c r="Q2502" t="s">
        <v>42</v>
      </c>
      <c r="S2502" t="s">
        <v>134</v>
      </c>
      <c r="T2502" t="s">
        <v>44</v>
      </c>
      <c r="U2502" s="1">
        <v>43493</v>
      </c>
      <c r="V2502" s="1">
        <v>43607</v>
      </c>
      <c r="W2502" t="s">
        <v>1728</v>
      </c>
      <c r="X2502" t="s">
        <v>899</v>
      </c>
      <c r="Y2502">
        <v>27</v>
      </c>
      <c r="Z2502">
        <v>13</v>
      </c>
      <c r="AA2502">
        <v>40</v>
      </c>
      <c r="AB2502">
        <v>32.5</v>
      </c>
      <c r="AD2502">
        <f>IF(ISBLANK(Source[[#This Row],[CrosslistID]]),1,1/COUNTIFS(Source[CrosslistID],Source[[#This Row],[CrosslistID]],Source[TermDesc],Source[[#This Row],[TermDesc]]))</f>
        <v>1</v>
      </c>
      <c r="AG2502">
        <v>0</v>
      </c>
      <c r="AH2502">
        <v>32.5</v>
      </c>
      <c r="AI2502">
        <v>2.6</v>
      </c>
      <c r="AJ2502">
        <v>2.7</v>
      </c>
      <c r="AK2502">
        <v>0.2</v>
      </c>
      <c r="AL25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02">
        <f>IF(AND(Source[[#This Row],[Credit_Noncredit]]="Noncredit",Source[[#This Row],[FTEF]]&gt;0),Source[[#This Row],[NC XLST FTES]]*525/(437.5*Source[[#This Row],[FTEF]]),0)</f>
        <v>0</v>
      </c>
      <c r="AN2502">
        <f>IF(Source[[#This Row],[Credit_Noncredit]]="Credit",Source[[#This Row],[Census Enrollment]],Source[[#This Row],[Noncredit Avg. Attendance]])</f>
        <v>27</v>
      </c>
    </row>
    <row r="2503" spans="1:40" x14ac:dyDescent="0.25">
      <c r="A2503" t="s">
        <v>4581</v>
      </c>
      <c r="B2503" t="s">
        <v>886</v>
      </c>
      <c r="C2503" t="s">
        <v>775</v>
      </c>
      <c r="D2503" t="s">
        <v>1709</v>
      </c>
      <c r="E2503" s="4">
        <v>39078</v>
      </c>
      <c r="F2503" s="4" t="s">
        <v>1710</v>
      </c>
      <c r="G2503" s="4" t="s">
        <v>1210</v>
      </c>
      <c r="H2503" t="str">
        <f>CONCATENATE(Source[[#This Row],[Subject]],TRIM(Source[[#This Row],[Course]]))</f>
        <v>CS150A</v>
      </c>
      <c r="I2503" t="str">
        <f>VLOOKUP(Source[[#This Row],[SubjCrse]],'Courses and Categories'!$E$2:$G$1816,3,FALSE)</f>
        <v>Credit Gen Ed/CTE</v>
      </c>
      <c r="J2503">
        <v>1</v>
      </c>
      <c r="K2503" t="s">
        <v>1729</v>
      </c>
      <c r="L2503" t="s">
        <v>87</v>
      </c>
      <c r="M2503" t="s">
        <v>903</v>
      </c>
      <c r="N2503" t="s">
        <v>105</v>
      </c>
      <c r="O2503">
        <v>1110</v>
      </c>
      <c r="P2503">
        <v>1225</v>
      </c>
      <c r="Q2503" t="s">
        <v>850</v>
      </c>
      <c r="R2503" t="s">
        <v>4190</v>
      </c>
      <c r="S2503" t="s">
        <v>134</v>
      </c>
      <c r="T2503">
        <v>1</v>
      </c>
      <c r="U2503" s="1">
        <v>43479</v>
      </c>
      <c r="V2503" s="1">
        <v>43607</v>
      </c>
      <c r="W2503" t="s">
        <v>4191</v>
      </c>
      <c r="X2503" t="s">
        <v>1929</v>
      </c>
      <c r="Y2503">
        <v>32</v>
      </c>
      <c r="Z2503">
        <v>29</v>
      </c>
      <c r="AA2503">
        <v>32</v>
      </c>
      <c r="AB2503">
        <v>90.625</v>
      </c>
      <c r="AD2503">
        <f>IF(ISBLANK(Source[[#This Row],[CrosslistID]]),1,1/COUNTIFS(Source[CrosslistID],Source[[#This Row],[CrosslistID]],Source[TermDesc],Source[[#This Row],[TermDesc]]))</f>
        <v>1</v>
      </c>
      <c r="AG2503">
        <v>0</v>
      </c>
      <c r="AH2503">
        <v>90.625</v>
      </c>
      <c r="AI2503">
        <v>2.8</v>
      </c>
      <c r="AJ2503">
        <v>3.2</v>
      </c>
      <c r="AK2503">
        <v>0.2</v>
      </c>
      <c r="AL25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03">
        <f>IF(AND(Source[[#This Row],[Credit_Noncredit]]="Noncredit",Source[[#This Row],[FTEF]]&gt;0),Source[[#This Row],[NC XLST FTES]]*525/(437.5*Source[[#This Row],[FTEF]]),0)</f>
        <v>0</v>
      </c>
      <c r="AN2503">
        <f>IF(Source[[#This Row],[Credit_Noncredit]]="Credit",Source[[#This Row],[Census Enrollment]],Source[[#This Row],[Noncredit Avg. Attendance]])</f>
        <v>32</v>
      </c>
    </row>
    <row r="2504" spans="1:40" x14ac:dyDescent="0.25">
      <c r="A2504" t="s">
        <v>4581</v>
      </c>
      <c r="B2504" t="s">
        <v>886</v>
      </c>
      <c r="C2504" t="s">
        <v>775</v>
      </c>
      <c r="D2504" t="s">
        <v>1709</v>
      </c>
      <c r="E2504" s="4">
        <v>31857</v>
      </c>
      <c r="F2504" s="4" t="s">
        <v>1710</v>
      </c>
      <c r="G2504" s="4" t="s">
        <v>1210</v>
      </c>
      <c r="H2504" t="str">
        <f>CONCATENATE(Source[[#This Row],[Subject]],TRIM(Source[[#This Row],[Course]]))</f>
        <v>CS150A</v>
      </c>
      <c r="I2504" t="str">
        <f>VLOOKUP(Source[[#This Row],[SubjCrse]],'Courses and Categories'!$E$2:$G$1816,3,FALSE)</f>
        <v>Credit Gen Ed/CTE</v>
      </c>
      <c r="J2504">
        <v>501</v>
      </c>
      <c r="K2504" t="s">
        <v>1729</v>
      </c>
      <c r="L2504" t="s">
        <v>87</v>
      </c>
      <c r="M2504" t="s">
        <v>903</v>
      </c>
      <c r="N2504" t="s">
        <v>180</v>
      </c>
      <c r="O2504">
        <v>1810</v>
      </c>
      <c r="P2504">
        <v>2100</v>
      </c>
      <c r="Q2504" t="s">
        <v>850</v>
      </c>
      <c r="R2504" t="s">
        <v>1713</v>
      </c>
      <c r="S2504" t="s">
        <v>134</v>
      </c>
      <c r="T2504">
        <v>1</v>
      </c>
      <c r="U2504" s="1">
        <v>43479</v>
      </c>
      <c r="V2504" s="1">
        <v>43607</v>
      </c>
      <c r="W2504" t="s">
        <v>1714</v>
      </c>
      <c r="X2504" t="s">
        <v>1929</v>
      </c>
      <c r="Y2504">
        <v>28</v>
      </c>
      <c r="Z2504">
        <v>22</v>
      </c>
      <c r="AA2504">
        <v>32</v>
      </c>
      <c r="AB2504">
        <v>68.75</v>
      </c>
      <c r="AD2504">
        <f>IF(ISBLANK(Source[[#This Row],[CrosslistID]]),1,1/COUNTIFS(Source[CrosslistID],Source[[#This Row],[CrosslistID]],Source[TermDesc],Source[[#This Row],[TermDesc]]))</f>
        <v>1</v>
      </c>
      <c r="AG2504">
        <v>0</v>
      </c>
      <c r="AH2504">
        <v>68.75</v>
      </c>
      <c r="AI2504">
        <v>2.6</v>
      </c>
      <c r="AJ2504">
        <v>2.8</v>
      </c>
      <c r="AK2504">
        <v>0.2</v>
      </c>
      <c r="AL25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04">
        <f>IF(AND(Source[[#This Row],[Credit_Noncredit]]="Noncredit",Source[[#This Row],[FTEF]]&gt;0),Source[[#This Row],[NC XLST FTES]]*525/(437.5*Source[[#This Row],[FTEF]]),0)</f>
        <v>0</v>
      </c>
      <c r="AN2504">
        <f>IF(Source[[#This Row],[Credit_Noncredit]]="Credit",Source[[#This Row],[Census Enrollment]],Source[[#This Row],[Noncredit Avg. Attendance]])</f>
        <v>28</v>
      </c>
    </row>
    <row r="2505" spans="1:40" x14ac:dyDescent="0.25">
      <c r="A2505" t="s">
        <v>4581</v>
      </c>
      <c r="B2505" t="s">
        <v>886</v>
      </c>
      <c r="C2505" t="s">
        <v>775</v>
      </c>
      <c r="D2505" t="s">
        <v>1709</v>
      </c>
      <c r="E2505" s="4">
        <v>39079</v>
      </c>
      <c r="F2505" s="4" t="s">
        <v>1710</v>
      </c>
      <c r="G2505" s="4" t="s">
        <v>1210</v>
      </c>
      <c r="H2505" t="str">
        <f>CONCATENATE(Source[[#This Row],[Subject]],TRIM(Source[[#This Row],[Course]]))</f>
        <v>CS150A</v>
      </c>
      <c r="I2505" t="str">
        <f>VLOOKUP(Source[[#This Row],[SubjCrse]],'Courses and Categories'!$E$2:$G$1816,3,FALSE)</f>
        <v>Credit Gen Ed/CTE</v>
      </c>
      <c r="J2505">
        <v>831</v>
      </c>
      <c r="K2505" t="s">
        <v>1729</v>
      </c>
      <c r="L2505" t="s">
        <v>87</v>
      </c>
      <c r="M2505" t="s">
        <v>897</v>
      </c>
      <c r="N2505" t="s">
        <v>42</v>
      </c>
      <c r="O2505" t="s">
        <v>42</v>
      </c>
      <c r="P2505" t="s">
        <v>42</v>
      </c>
      <c r="Q2505" t="s">
        <v>42</v>
      </c>
      <c r="S2505" t="s">
        <v>134</v>
      </c>
      <c r="T2505">
        <v>1</v>
      </c>
      <c r="U2505" s="1">
        <v>43479</v>
      </c>
      <c r="V2505" s="1">
        <v>43607</v>
      </c>
      <c r="W2505" t="s">
        <v>1716</v>
      </c>
      <c r="X2505" t="s">
        <v>1450</v>
      </c>
      <c r="Y2505">
        <v>27</v>
      </c>
      <c r="Z2505">
        <v>27</v>
      </c>
      <c r="AA2505">
        <v>40</v>
      </c>
      <c r="AB2505">
        <v>67.5</v>
      </c>
      <c r="AD2505">
        <f>IF(ISBLANK(Source[[#This Row],[CrosslistID]]),1,1/COUNTIFS(Source[CrosslistID],Source[[#This Row],[CrosslistID]],Source[TermDesc],Source[[#This Row],[TermDesc]]))</f>
        <v>1</v>
      </c>
      <c r="AG2505">
        <v>0</v>
      </c>
      <c r="AH2505">
        <v>67.5</v>
      </c>
      <c r="AI2505">
        <v>2.6</v>
      </c>
      <c r="AJ2505">
        <v>2.7</v>
      </c>
      <c r="AK2505">
        <v>0.2</v>
      </c>
      <c r="AL25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05">
        <f>IF(AND(Source[[#This Row],[Credit_Noncredit]]="Noncredit",Source[[#This Row],[FTEF]]&gt;0),Source[[#This Row],[NC XLST FTES]]*525/(437.5*Source[[#This Row],[FTEF]]),0)</f>
        <v>0</v>
      </c>
      <c r="AN2505">
        <f>IF(Source[[#This Row],[Credit_Noncredit]]="Credit",Source[[#This Row],[Census Enrollment]],Source[[#This Row],[Noncredit Avg. Attendance]])</f>
        <v>27</v>
      </c>
    </row>
    <row r="2506" spans="1:40" x14ac:dyDescent="0.25">
      <c r="A2506" t="s">
        <v>4581</v>
      </c>
      <c r="B2506" t="s">
        <v>886</v>
      </c>
      <c r="C2506" t="s">
        <v>775</v>
      </c>
      <c r="D2506" t="s">
        <v>1709</v>
      </c>
      <c r="E2506" s="4">
        <v>39080</v>
      </c>
      <c r="F2506" s="4" t="s">
        <v>1710</v>
      </c>
      <c r="G2506" s="4" t="s">
        <v>1210</v>
      </c>
      <c r="H2506" t="str">
        <f>CONCATENATE(Source[[#This Row],[Subject]],TRIM(Source[[#This Row],[Course]]))</f>
        <v>CS150A</v>
      </c>
      <c r="I2506" t="str">
        <f>VLOOKUP(Source[[#This Row],[SubjCrse]],'Courses and Categories'!$E$2:$G$1816,3,FALSE)</f>
        <v>Credit Gen Ed/CTE</v>
      </c>
      <c r="J2506">
        <v>833</v>
      </c>
      <c r="K2506" t="s">
        <v>1729</v>
      </c>
      <c r="L2506" t="s">
        <v>87</v>
      </c>
      <c r="M2506" t="s">
        <v>897</v>
      </c>
      <c r="N2506" t="s">
        <v>42</v>
      </c>
      <c r="O2506" t="s">
        <v>42</v>
      </c>
      <c r="P2506" t="s">
        <v>42</v>
      </c>
      <c r="Q2506" t="s">
        <v>42</v>
      </c>
      <c r="S2506" t="s">
        <v>134</v>
      </c>
      <c r="T2506">
        <v>1</v>
      </c>
      <c r="U2506" s="1">
        <v>43479</v>
      </c>
      <c r="V2506" s="1">
        <v>43607</v>
      </c>
      <c r="W2506" t="s">
        <v>1716</v>
      </c>
      <c r="X2506" t="s">
        <v>1450</v>
      </c>
      <c r="Y2506">
        <v>29</v>
      </c>
      <c r="Z2506">
        <v>24</v>
      </c>
      <c r="AA2506">
        <v>40</v>
      </c>
      <c r="AB2506">
        <v>60</v>
      </c>
      <c r="AD2506">
        <f>IF(ISBLANK(Source[[#This Row],[CrosslistID]]),1,1/COUNTIFS(Source[CrosslistID],Source[[#This Row],[CrosslistID]],Source[TermDesc],Source[[#This Row],[TermDesc]]))</f>
        <v>1</v>
      </c>
      <c r="AG2506">
        <v>0</v>
      </c>
      <c r="AH2506">
        <v>60</v>
      </c>
      <c r="AI2506">
        <v>2.9</v>
      </c>
      <c r="AJ2506">
        <v>2.9</v>
      </c>
      <c r="AK2506">
        <v>0.2</v>
      </c>
      <c r="AL25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06">
        <f>IF(AND(Source[[#This Row],[Credit_Noncredit]]="Noncredit",Source[[#This Row],[FTEF]]&gt;0),Source[[#This Row],[NC XLST FTES]]*525/(437.5*Source[[#This Row],[FTEF]]),0)</f>
        <v>0</v>
      </c>
      <c r="AN2506">
        <f>IF(Source[[#This Row],[Credit_Noncredit]]="Credit",Source[[#This Row],[Census Enrollment]],Source[[#This Row],[Noncredit Avg. Attendance]])</f>
        <v>29</v>
      </c>
    </row>
    <row r="2507" spans="1:40" x14ac:dyDescent="0.25">
      <c r="A2507" t="s">
        <v>4581</v>
      </c>
      <c r="B2507" t="s">
        <v>886</v>
      </c>
      <c r="C2507" t="s">
        <v>775</v>
      </c>
      <c r="D2507" t="s">
        <v>1709</v>
      </c>
      <c r="E2507" s="4">
        <v>39081</v>
      </c>
      <c r="F2507" s="4" t="s">
        <v>1710</v>
      </c>
      <c r="G2507" s="4" t="s">
        <v>1210</v>
      </c>
      <c r="H2507" t="str">
        <f>CONCATENATE(Source[[#This Row],[Subject]],TRIM(Source[[#This Row],[Course]]))</f>
        <v>CS150A</v>
      </c>
      <c r="I2507" t="str">
        <f>VLOOKUP(Source[[#This Row],[SubjCrse]],'Courses and Categories'!$E$2:$G$1816,3,FALSE)</f>
        <v>Credit Gen Ed/CTE</v>
      </c>
      <c r="J2507">
        <v>935</v>
      </c>
      <c r="K2507" t="s">
        <v>1729</v>
      </c>
      <c r="L2507" t="s">
        <v>87</v>
      </c>
      <c r="M2507" t="s">
        <v>897</v>
      </c>
      <c r="N2507" t="s">
        <v>42</v>
      </c>
      <c r="O2507" t="s">
        <v>42</v>
      </c>
      <c r="P2507" t="s">
        <v>42</v>
      </c>
      <c r="Q2507" t="s">
        <v>42</v>
      </c>
      <c r="S2507" t="s">
        <v>134</v>
      </c>
      <c r="T2507" t="s">
        <v>44</v>
      </c>
      <c r="U2507" s="1">
        <v>43493</v>
      </c>
      <c r="V2507" s="1">
        <v>43607</v>
      </c>
      <c r="W2507" t="s">
        <v>1730</v>
      </c>
      <c r="X2507" t="s">
        <v>918</v>
      </c>
      <c r="Y2507">
        <v>31</v>
      </c>
      <c r="Z2507">
        <v>26</v>
      </c>
      <c r="AA2507">
        <v>40</v>
      </c>
      <c r="AB2507">
        <v>65</v>
      </c>
      <c r="AD2507">
        <f>IF(ISBLANK(Source[[#This Row],[CrosslistID]]),1,1/COUNTIFS(Source[CrosslistID],Source[[#This Row],[CrosslistID]],Source[TermDesc],Source[[#This Row],[TermDesc]]))</f>
        <v>1</v>
      </c>
      <c r="AG2507">
        <v>0</v>
      </c>
      <c r="AH2507">
        <v>65</v>
      </c>
      <c r="AI2507">
        <v>3</v>
      </c>
      <c r="AJ2507">
        <v>3.1</v>
      </c>
      <c r="AK2507">
        <v>0.2</v>
      </c>
      <c r="AL25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07">
        <f>IF(AND(Source[[#This Row],[Credit_Noncredit]]="Noncredit",Source[[#This Row],[FTEF]]&gt;0),Source[[#This Row],[NC XLST FTES]]*525/(437.5*Source[[#This Row],[FTEF]]),0)</f>
        <v>0</v>
      </c>
      <c r="AN2507">
        <f>IF(Source[[#This Row],[Credit_Noncredit]]="Credit",Source[[#This Row],[Census Enrollment]],Source[[#This Row],[Noncredit Avg. Attendance]])</f>
        <v>31</v>
      </c>
    </row>
    <row r="2508" spans="1:40" x14ac:dyDescent="0.25">
      <c r="A2508" t="s">
        <v>4581</v>
      </c>
      <c r="B2508" t="s">
        <v>886</v>
      </c>
      <c r="C2508" t="s">
        <v>775</v>
      </c>
      <c r="D2508" t="s">
        <v>1709</v>
      </c>
      <c r="E2508" s="4">
        <v>39082</v>
      </c>
      <c r="F2508" s="4" t="s">
        <v>1710</v>
      </c>
      <c r="G2508" s="4" t="s">
        <v>1210</v>
      </c>
      <c r="H2508" t="str">
        <f>CONCATENATE(Source[[#This Row],[Subject]],TRIM(Source[[#This Row],[Course]]))</f>
        <v>CS150A</v>
      </c>
      <c r="I2508" t="str">
        <f>VLOOKUP(Source[[#This Row],[SubjCrse]],'Courses and Categories'!$E$2:$G$1816,3,FALSE)</f>
        <v>Credit Gen Ed/CTE</v>
      </c>
      <c r="J2508">
        <v>936</v>
      </c>
      <c r="K2508" t="s">
        <v>1729</v>
      </c>
      <c r="L2508" t="s">
        <v>87</v>
      </c>
      <c r="M2508" t="s">
        <v>897</v>
      </c>
      <c r="N2508" t="s">
        <v>42</v>
      </c>
      <c r="O2508" t="s">
        <v>42</v>
      </c>
      <c r="P2508" t="s">
        <v>42</v>
      </c>
      <c r="Q2508" t="s">
        <v>42</v>
      </c>
      <c r="S2508" t="s">
        <v>134</v>
      </c>
      <c r="T2508" t="s">
        <v>44</v>
      </c>
      <c r="U2508" s="1">
        <v>43493</v>
      </c>
      <c r="V2508" s="1">
        <v>43607</v>
      </c>
      <c r="W2508" t="s">
        <v>1730</v>
      </c>
      <c r="X2508" t="s">
        <v>918</v>
      </c>
      <c r="Y2508">
        <v>36</v>
      </c>
      <c r="Z2508">
        <v>36</v>
      </c>
      <c r="AA2508">
        <v>40</v>
      </c>
      <c r="AB2508">
        <v>90</v>
      </c>
      <c r="AD2508">
        <f>IF(ISBLANK(Source[[#This Row],[CrosslistID]]),1,1/COUNTIFS(Source[CrosslistID],Source[[#This Row],[CrosslistID]],Source[TermDesc],Source[[#This Row],[TermDesc]]))</f>
        <v>1</v>
      </c>
      <c r="AG2508">
        <v>0</v>
      </c>
      <c r="AH2508">
        <v>90</v>
      </c>
      <c r="AI2508">
        <v>3.5</v>
      </c>
      <c r="AJ2508">
        <v>3.6</v>
      </c>
      <c r="AK2508">
        <v>0.2</v>
      </c>
      <c r="AL25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08">
        <f>IF(AND(Source[[#This Row],[Credit_Noncredit]]="Noncredit",Source[[#This Row],[FTEF]]&gt;0),Source[[#This Row],[NC XLST FTES]]*525/(437.5*Source[[#This Row],[FTEF]]),0)</f>
        <v>0</v>
      </c>
      <c r="AN2508">
        <f>IF(Source[[#This Row],[Credit_Noncredit]]="Credit",Source[[#This Row],[Census Enrollment]],Source[[#This Row],[Noncredit Avg. Attendance]])</f>
        <v>36</v>
      </c>
    </row>
    <row r="2509" spans="1:40" x14ac:dyDescent="0.25">
      <c r="A2509" t="s">
        <v>4581</v>
      </c>
      <c r="B2509" t="s">
        <v>886</v>
      </c>
      <c r="C2509" t="s">
        <v>775</v>
      </c>
      <c r="D2509" t="s">
        <v>1709</v>
      </c>
      <c r="E2509" s="4">
        <v>39323</v>
      </c>
      <c r="F2509" s="4" t="s">
        <v>1710</v>
      </c>
      <c r="G2509" s="4" t="s">
        <v>1210</v>
      </c>
      <c r="H2509" t="str">
        <f>CONCATENATE(Source[[#This Row],[Subject]],TRIM(Source[[#This Row],[Course]]))</f>
        <v>CS150A</v>
      </c>
      <c r="I2509" t="str">
        <f>VLOOKUP(Source[[#This Row],[SubjCrse]],'Courses and Categories'!$E$2:$G$1816,3,FALSE)</f>
        <v>Credit Gen Ed/CTE</v>
      </c>
      <c r="J2509">
        <v>937</v>
      </c>
      <c r="K2509" t="s">
        <v>1729</v>
      </c>
      <c r="L2509" t="s">
        <v>87</v>
      </c>
      <c r="M2509" t="s">
        <v>897</v>
      </c>
      <c r="N2509" t="s">
        <v>42</v>
      </c>
      <c r="O2509" t="s">
        <v>42</v>
      </c>
      <c r="P2509" t="s">
        <v>42</v>
      </c>
      <c r="Q2509" t="s">
        <v>42</v>
      </c>
      <c r="S2509" t="s">
        <v>134</v>
      </c>
      <c r="T2509" t="s">
        <v>44</v>
      </c>
      <c r="U2509" s="1">
        <v>43493</v>
      </c>
      <c r="V2509" s="1">
        <v>43607</v>
      </c>
      <c r="W2509" t="s">
        <v>1714</v>
      </c>
      <c r="X2509" t="s">
        <v>918</v>
      </c>
      <c r="Y2509">
        <v>28</v>
      </c>
      <c r="Z2509">
        <v>20</v>
      </c>
      <c r="AA2509">
        <v>40</v>
      </c>
      <c r="AB2509">
        <v>50</v>
      </c>
      <c r="AD2509">
        <f>IF(ISBLANK(Source[[#This Row],[CrosslistID]]),1,1/COUNTIFS(Source[CrosslistID],Source[[#This Row],[CrosslistID]],Source[TermDesc],Source[[#This Row],[TermDesc]]))</f>
        <v>1</v>
      </c>
      <c r="AG2509">
        <v>0</v>
      </c>
      <c r="AH2509">
        <v>50</v>
      </c>
      <c r="AI2509">
        <v>2.7</v>
      </c>
      <c r="AJ2509">
        <v>2.8</v>
      </c>
      <c r="AK2509">
        <v>0.2</v>
      </c>
      <c r="AL25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09">
        <f>IF(AND(Source[[#This Row],[Credit_Noncredit]]="Noncredit",Source[[#This Row],[FTEF]]&gt;0),Source[[#This Row],[NC XLST FTES]]*525/(437.5*Source[[#This Row],[FTEF]]),0)</f>
        <v>0</v>
      </c>
      <c r="AN2509">
        <f>IF(Source[[#This Row],[Credit_Noncredit]]="Credit",Source[[#This Row],[Census Enrollment]],Source[[#This Row],[Noncredit Avg. Attendance]])</f>
        <v>28</v>
      </c>
    </row>
    <row r="2510" spans="1:40" x14ac:dyDescent="0.25">
      <c r="A2510" t="s">
        <v>4581</v>
      </c>
      <c r="B2510" t="s">
        <v>886</v>
      </c>
      <c r="C2510" t="s">
        <v>775</v>
      </c>
      <c r="D2510" t="s">
        <v>1709</v>
      </c>
      <c r="E2510" s="4">
        <v>31858</v>
      </c>
      <c r="F2510" s="4" t="s">
        <v>1710</v>
      </c>
      <c r="G2510" s="4" t="s">
        <v>1219</v>
      </c>
      <c r="H2510" t="str">
        <f>CONCATENATE(Source[[#This Row],[Subject]],TRIM(Source[[#This Row],[Course]]))</f>
        <v>CS160A</v>
      </c>
      <c r="I2510" t="str">
        <f>VLOOKUP(Source[[#This Row],[SubjCrse]],'Courses and Categories'!$E$2:$G$1816,3,FALSE)</f>
        <v>Credit CTE</v>
      </c>
      <c r="J2510">
        <v>401</v>
      </c>
      <c r="K2510" t="s">
        <v>1731</v>
      </c>
      <c r="L2510" t="s">
        <v>39</v>
      </c>
      <c r="M2510" t="s">
        <v>903</v>
      </c>
      <c r="N2510" t="s">
        <v>105</v>
      </c>
      <c r="O2510">
        <v>1310</v>
      </c>
      <c r="P2510">
        <v>1500</v>
      </c>
      <c r="Q2510" t="s">
        <v>850</v>
      </c>
      <c r="R2510">
        <v>413</v>
      </c>
      <c r="S2510" t="s">
        <v>134</v>
      </c>
      <c r="T2510" t="s">
        <v>44</v>
      </c>
      <c r="U2510" s="1">
        <v>43479</v>
      </c>
      <c r="V2510" s="1">
        <v>43539</v>
      </c>
      <c r="W2510" t="s">
        <v>1641</v>
      </c>
      <c r="X2510" t="s">
        <v>905</v>
      </c>
      <c r="Y2510">
        <v>27</v>
      </c>
      <c r="Z2510">
        <v>22</v>
      </c>
      <c r="AA2510">
        <v>35</v>
      </c>
      <c r="AB2510">
        <v>62.857100000000003</v>
      </c>
      <c r="AD2510">
        <f>IF(ISBLANK(Source[[#This Row],[CrosslistID]]),1,1/COUNTIFS(Source[CrosslistID],Source[[#This Row],[CrosslistID]],Source[TermDesc],Source[[#This Row],[TermDesc]]))</f>
        <v>1</v>
      </c>
      <c r="AG2510">
        <v>0</v>
      </c>
      <c r="AH2510">
        <v>62.857100000000003</v>
      </c>
      <c r="AI2510">
        <v>1.2190000000000001</v>
      </c>
      <c r="AJ2510">
        <v>1.6456999999999999</v>
      </c>
      <c r="AK2510">
        <v>0.1333</v>
      </c>
      <c r="AL25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10">
        <f>IF(AND(Source[[#This Row],[Credit_Noncredit]]="Noncredit",Source[[#This Row],[FTEF]]&gt;0),Source[[#This Row],[NC XLST FTES]]*525/(437.5*Source[[#This Row],[FTEF]]),0)</f>
        <v>0</v>
      </c>
      <c r="AN2510">
        <f>IF(Source[[#This Row],[Credit_Noncredit]]="Credit",Source[[#This Row],[Census Enrollment]],Source[[#This Row],[Noncredit Avg. Attendance]])</f>
        <v>27</v>
      </c>
    </row>
    <row r="2511" spans="1:40" x14ac:dyDescent="0.25">
      <c r="A2511" t="s">
        <v>4581</v>
      </c>
      <c r="B2511" t="s">
        <v>886</v>
      </c>
      <c r="C2511" t="s">
        <v>775</v>
      </c>
      <c r="D2511" t="s">
        <v>1709</v>
      </c>
      <c r="E2511" s="4">
        <v>38598</v>
      </c>
      <c r="F2511" s="4" t="s">
        <v>1710</v>
      </c>
      <c r="G2511" s="4" t="s">
        <v>1219</v>
      </c>
      <c r="H2511" t="str">
        <f>CONCATENATE(Source[[#This Row],[Subject]],TRIM(Source[[#This Row],[Course]]))</f>
        <v>CS160A</v>
      </c>
      <c r="I2511" t="str">
        <f>VLOOKUP(Source[[#This Row],[SubjCrse]],'Courses and Categories'!$E$2:$G$1816,3,FALSE)</f>
        <v>Credit CTE</v>
      </c>
      <c r="J2511">
        <v>502</v>
      </c>
      <c r="K2511" t="s">
        <v>1731</v>
      </c>
      <c r="L2511" t="s">
        <v>87</v>
      </c>
      <c r="M2511" t="s">
        <v>903</v>
      </c>
      <c r="N2511" t="s">
        <v>180</v>
      </c>
      <c r="O2511">
        <v>1810</v>
      </c>
      <c r="P2511">
        <v>2200</v>
      </c>
      <c r="Q2511" t="s">
        <v>850</v>
      </c>
      <c r="R2511">
        <v>413</v>
      </c>
      <c r="S2511" t="s">
        <v>134</v>
      </c>
      <c r="T2511" t="s">
        <v>44</v>
      </c>
      <c r="U2511" s="1">
        <v>43542</v>
      </c>
      <c r="V2511" s="1">
        <v>43607</v>
      </c>
      <c r="W2511" t="s">
        <v>5622</v>
      </c>
      <c r="X2511" t="s">
        <v>905</v>
      </c>
      <c r="Y2511">
        <v>25</v>
      </c>
      <c r="Z2511">
        <v>22</v>
      </c>
      <c r="AA2511">
        <v>40</v>
      </c>
      <c r="AB2511">
        <v>55</v>
      </c>
      <c r="AD2511">
        <f>IF(ISBLANK(Source[[#This Row],[CrosslistID]]),1,1/COUNTIFS(Source[CrosslistID],Source[[#This Row],[CrosslistID]],Source[TermDesc],Source[[#This Row],[TermDesc]]))</f>
        <v>1</v>
      </c>
      <c r="AG2511">
        <v>0</v>
      </c>
      <c r="AH2511">
        <v>55</v>
      </c>
      <c r="AI2511">
        <v>1.714</v>
      </c>
      <c r="AJ2511">
        <v>1.714</v>
      </c>
      <c r="AK2511">
        <v>0.1333</v>
      </c>
      <c r="AL25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11">
        <f>IF(AND(Source[[#This Row],[Credit_Noncredit]]="Noncredit",Source[[#This Row],[FTEF]]&gt;0),Source[[#This Row],[NC XLST FTES]]*525/(437.5*Source[[#This Row],[FTEF]]),0)</f>
        <v>0</v>
      </c>
      <c r="AN2511">
        <f>IF(Source[[#This Row],[Credit_Noncredit]]="Credit",Source[[#This Row],[Census Enrollment]],Source[[#This Row],[Noncredit Avg. Attendance]])</f>
        <v>25</v>
      </c>
    </row>
    <row r="2512" spans="1:40" x14ac:dyDescent="0.25">
      <c r="A2512" t="s">
        <v>4581</v>
      </c>
      <c r="B2512" t="s">
        <v>886</v>
      </c>
      <c r="C2512" t="s">
        <v>775</v>
      </c>
      <c r="D2512" t="s">
        <v>1709</v>
      </c>
      <c r="E2512" s="4">
        <v>31859</v>
      </c>
      <c r="F2512" s="4" t="s">
        <v>1710</v>
      </c>
      <c r="G2512" s="4" t="s">
        <v>1219</v>
      </c>
      <c r="H2512" t="str">
        <f>CONCATENATE(Source[[#This Row],[Subject]],TRIM(Source[[#This Row],[Course]]))</f>
        <v>CS160A</v>
      </c>
      <c r="I2512" t="str">
        <f>VLOOKUP(Source[[#This Row],[SubjCrse]],'Courses and Categories'!$E$2:$G$1816,3,FALSE)</f>
        <v>Credit CTE</v>
      </c>
      <c r="J2512">
        <v>931</v>
      </c>
      <c r="K2512" t="s">
        <v>1731</v>
      </c>
      <c r="L2512" t="s">
        <v>87</v>
      </c>
      <c r="M2512" t="s">
        <v>897</v>
      </c>
      <c r="N2512" t="s">
        <v>42</v>
      </c>
      <c r="O2512" t="s">
        <v>42</v>
      </c>
      <c r="P2512" t="s">
        <v>42</v>
      </c>
      <c r="Q2512" t="s">
        <v>42</v>
      </c>
      <c r="S2512" t="s">
        <v>134</v>
      </c>
      <c r="T2512" t="s">
        <v>44</v>
      </c>
      <c r="U2512" s="1">
        <v>43493</v>
      </c>
      <c r="V2512" s="1">
        <v>43546</v>
      </c>
      <c r="W2512" t="s">
        <v>1732</v>
      </c>
      <c r="X2512" t="s">
        <v>918</v>
      </c>
      <c r="Y2512">
        <v>30</v>
      </c>
      <c r="Z2512">
        <v>26</v>
      </c>
      <c r="AA2512">
        <v>40</v>
      </c>
      <c r="AB2512">
        <v>65</v>
      </c>
      <c r="AD2512">
        <f>IF(ISBLANK(Source[[#This Row],[CrosslistID]]),1,1/COUNTIFS(Source[CrosslistID],Source[[#This Row],[CrosslistID]],Source[TermDesc],Source[[#This Row],[TermDesc]]))</f>
        <v>1</v>
      </c>
      <c r="AG2512">
        <v>0</v>
      </c>
      <c r="AH2512">
        <v>65</v>
      </c>
      <c r="AI2512">
        <v>1.867</v>
      </c>
      <c r="AJ2512">
        <v>2.0004</v>
      </c>
      <c r="AK2512">
        <v>0.1333</v>
      </c>
      <c r="AL25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12">
        <f>IF(AND(Source[[#This Row],[Credit_Noncredit]]="Noncredit",Source[[#This Row],[FTEF]]&gt;0),Source[[#This Row],[NC XLST FTES]]*525/(437.5*Source[[#This Row],[FTEF]]),0)</f>
        <v>0</v>
      </c>
      <c r="AN2512">
        <f>IF(Source[[#This Row],[Credit_Noncredit]]="Credit",Source[[#This Row],[Census Enrollment]],Source[[#This Row],[Noncredit Avg. Attendance]])</f>
        <v>30</v>
      </c>
    </row>
    <row r="2513" spans="1:40" x14ac:dyDescent="0.25">
      <c r="A2513" t="s">
        <v>4581</v>
      </c>
      <c r="B2513" t="s">
        <v>886</v>
      </c>
      <c r="C2513" t="s">
        <v>775</v>
      </c>
      <c r="D2513" t="s">
        <v>1709</v>
      </c>
      <c r="E2513" s="4">
        <v>36295</v>
      </c>
      <c r="F2513" s="4" t="s">
        <v>1710</v>
      </c>
      <c r="G2513" s="4" t="s">
        <v>1219</v>
      </c>
      <c r="H2513" t="str">
        <f>CONCATENATE(Source[[#This Row],[Subject]],TRIM(Source[[#This Row],[Course]]))</f>
        <v>CS160A</v>
      </c>
      <c r="I2513" t="str">
        <f>VLOOKUP(Source[[#This Row],[SubjCrse]],'Courses and Categories'!$E$2:$G$1816,3,FALSE)</f>
        <v>Credit CTE</v>
      </c>
      <c r="J2513">
        <v>932</v>
      </c>
      <c r="K2513" t="s">
        <v>1731</v>
      </c>
      <c r="L2513" t="s">
        <v>87</v>
      </c>
      <c r="M2513" t="s">
        <v>897</v>
      </c>
      <c r="N2513" t="s">
        <v>42</v>
      </c>
      <c r="O2513" t="s">
        <v>42</v>
      </c>
      <c r="P2513" t="s">
        <v>42</v>
      </c>
      <c r="Q2513" t="s">
        <v>42</v>
      </c>
      <c r="S2513" t="s">
        <v>134</v>
      </c>
      <c r="T2513" t="s">
        <v>44</v>
      </c>
      <c r="U2513" s="1">
        <v>43493</v>
      </c>
      <c r="V2513" s="1">
        <v>43546</v>
      </c>
      <c r="W2513" t="s">
        <v>1732</v>
      </c>
      <c r="X2513" t="s">
        <v>918</v>
      </c>
      <c r="Y2513">
        <v>34</v>
      </c>
      <c r="Z2513">
        <v>27</v>
      </c>
      <c r="AA2513">
        <v>35</v>
      </c>
      <c r="AB2513">
        <v>77.142899999999997</v>
      </c>
      <c r="AD2513">
        <f>IF(ISBLANK(Source[[#This Row],[CrosslistID]]),1,1/COUNTIFS(Source[CrosslistID],Source[[#This Row],[CrosslistID]],Source[TermDesc],Source[[#This Row],[TermDesc]]))</f>
        <v>1</v>
      </c>
      <c r="AG2513">
        <v>0</v>
      </c>
      <c r="AH2513">
        <v>77.142899999999997</v>
      </c>
      <c r="AI2513">
        <v>2.2000000000000002</v>
      </c>
      <c r="AJ2513">
        <v>2.2667000000000002</v>
      </c>
      <c r="AK2513">
        <v>0.1333</v>
      </c>
      <c r="AL25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13">
        <f>IF(AND(Source[[#This Row],[Credit_Noncredit]]="Noncredit",Source[[#This Row],[FTEF]]&gt;0),Source[[#This Row],[NC XLST FTES]]*525/(437.5*Source[[#This Row],[FTEF]]),0)</f>
        <v>0</v>
      </c>
      <c r="AN2513">
        <f>IF(Source[[#This Row],[Credit_Noncredit]]="Credit",Source[[#This Row],[Census Enrollment]],Source[[#This Row],[Noncredit Avg. Attendance]])</f>
        <v>34</v>
      </c>
    </row>
    <row r="2514" spans="1:40" x14ac:dyDescent="0.25">
      <c r="A2514" t="s">
        <v>4581</v>
      </c>
      <c r="B2514" t="s">
        <v>886</v>
      </c>
      <c r="C2514" t="s">
        <v>775</v>
      </c>
      <c r="D2514" t="s">
        <v>1709</v>
      </c>
      <c r="E2514" s="4">
        <v>39077</v>
      </c>
      <c r="F2514" s="4" t="s">
        <v>1710</v>
      </c>
      <c r="G2514" s="4" t="s">
        <v>1219</v>
      </c>
      <c r="H2514" t="str">
        <f>CONCATENATE(Source[[#This Row],[Subject]],TRIM(Source[[#This Row],[Course]]))</f>
        <v>CS160A</v>
      </c>
      <c r="I2514" t="str">
        <f>VLOOKUP(Source[[#This Row],[SubjCrse]],'Courses and Categories'!$E$2:$G$1816,3,FALSE)</f>
        <v>Credit CTE</v>
      </c>
      <c r="J2514">
        <v>933</v>
      </c>
      <c r="K2514" t="s">
        <v>1731</v>
      </c>
      <c r="L2514" t="s">
        <v>87</v>
      </c>
      <c r="M2514" t="s">
        <v>897</v>
      </c>
      <c r="N2514" t="s">
        <v>42</v>
      </c>
      <c r="O2514" t="s">
        <v>42</v>
      </c>
      <c r="P2514" t="s">
        <v>42</v>
      </c>
      <c r="Q2514" t="s">
        <v>42</v>
      </c>
      <c r="S2514" t="s">
        <v>134</v>
      </c>
      <c r="T2514" t="s">
        <v>44</v>
      </c>
      <c r="U2514" s="1">
        <v>43493</v>
      </c>
      <c r="V2514" s="1">
        <v>43546</v>
      </c>
      <c r="W2514" t="s">
        <v>5623</v>
      </c>
      <c r="X2514" t="s">
        <v>918</v>
      </c>
      <c r="Y2514">
        <v>38</v>
      </c>
      <c r="Z2514">
        <v>33</v>
      </c>
      <c r="AA2514">
        <v>40</v>
      </c>
      <c r="AB2514">
        <v>82.5</v>
      </c>
      <c r="AD2514">
        <f>IF(ISBLANK(Source[[#This Row],[CrosslistID]]),1,1/COUNTIFS(Source[CrosslistID],Source[[#This Row],[CrosslistID]],Source[TermDesc],Source[[#This Row],[TermDesc]]))</f>
        <v>1</v>
      </c>
      <c r="AG2514">
        <v>0</v>
      </c>
      <c r="AH2514">
        <v>82.5</v>
      </c>
      <c r="AI2514">
        <v>2.4</v>
      </c>
      <c r="AJ2514">
        <v>2.5333000000000001</v>
      </c>
      <c r="AK2514">
        <v>0.1333</v>
      </c>
      <c r="AL25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14">
        <f>IF(AND(Source[[#This Row],[Credit_Noncredit]]="Noncredit",Source[[#This Row],[FTEF]]&gt;0),Source[[#This Row],[NC XLST FTES]]*525/(437.5*Source[[#This Row],[FTEF]]),0)</f>
        <v>0</v>
      </c>
      <c r="AN2514">
        <f>IF(Source[[#This Row],[Credit_Noncredit]]="Credit",Source[[#This Row],[Census Enrollment]],Source[[#This Row],[Noncredit Avg. Attendance]])</f>
        <v>38</v>
      </c>
    </row>
    <row r="2515" spans="1:40" x14ac:dyDescent="0.25">
      <c r="A2515" t="s">
        <v>4581</v>
      </c>
      <c r="B2515" t="s">
        <v>886</v>
      </c>
      <c r="C2515" t="s">
        <v>775</v>
      </c>
      <c r="D2515" t="s">
        <v>1709</v>
      </c>
      <c r="E2515" s="4">
        <v>31838</v>
      </c>
      <c r="F2515" s="4" t="s">
        <v>1710</v>
      </c>
      <c r="G2515" s="4" t="s">
        <v>1223</v>
      </c>
      <c r="H2515" t="str">
        <f>CONCATENATE(Source[[#This Row],[Subject]],TRIM(Source[[#This Row],[Course]]))</f>
        <v>CS160B</v>
      </c>
      <c r="I2515" t="str">
        <f>VLOOKUP(Source[[#This Row],[SubjCrse]],'Courses and Categories'!$E$2:$G$1816,3,FALSE)</f>
        <v>Credit CTE</v>
      </c>
      <c r="J2515">
        <v>401</v>
      </c>
      <c r="K2515" t="s">
        <v>4207</v>
      </c>
      <c r="L2515" t="s">
        <v>39</v>
      </c>
      <c r="M2515" t="s">
        <v>903</v>
      </c>
      <c r="N2515" t="s">
        <v>105</v>
      </c>
      <c r="O2515">
        <v>1310</v>
      </c>
      <c r="P2515">
        <v>1500</v>
      </c>
      <c r="Q2515" t="s">
        <v>850</v>
      </c>
      <c r="R2515">
        <v>413</v>
      </c>
      <c r="S2515" t="s">
        <v>134</v>
      </c>
      <c r="T2515" t="s">
        <v>44</v>
      </c>
      <c r="U2515" s="1">
        <v>43542</v>
      </c>
      <c r="V2515" s="1">
        <v>43607</v>
      </c>
      <c r="W2515" t="s">
        <v>1641</v>
      </c>
      <c r="X2515" t="s">
        <v>905</v>
      </c>
      <c r="Y2515">
        <v>14</v>
      </c>
      <c r="Z2515">
        <v>12</v>
      </c>
      <c r="AA2515">
        <v>40</v>
      </c>
      <c r="AB2515">
        <v>30</v>
      </c>
      <c r="AD2515">
        <f>IF(ISBLANK(Source[[#This Row],[CrosslistID]]),1,1/COUNTIFS(Source[CrosslistID],Source[[#This Row],[CrosslistID]],Source[TermDesc],Source[[#This Row],[TermDesc]]))</f>
        <v>1</v>
      </c>
      <c r="AG2515">
        <v>0</v>
      </c>
      <c r="AH2515">
        <v>30</v>
      </c>
      <c r="AI2515">
        <v>0.82299999999999995</v>
      </c>
      <c r="AJ2515">
        <v>0.96020000000000005</v>
      </c>
      <c r="AK2515">
        <v>0.1333</v>
      </c>
      <c r="AL25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15">
        <f>IF(AND(Source[[#This Row],[Credit_Noncredit]]="Noncredit",Source[[#This Row],[FTEF]]&gt;0),Source[[#This Row],[NC XLST FTES]]*525/(437.5*Source[[#This Row],[FTEF]]),0)</f>
        <v>0</v>
      </c>
      <c r="AN2515">
        <f>IF(Source[[#This Row],[Credit_Noncredit]]="Credit",Source[[#This Row],[Census Enrollment]],Source[[#This Row],[Noncredit Avg. Attendance]])</f>
        <v>14</v>
      </c>
    </row>
    <row r="2516" spans="1:40" x14ac:dyDescent="0.25">
      <c r="A2516" t="s">
        <v>4581</v>
      </c>
      <c r="B2516" t="s">
        <v>886</v>
      </c>
      <c r="C2516" t="s">
        <v>775</v>
      </c>
      <c r="D2516" t="s">
        <v>1709</v>
      </c>
      <c r="E2516" s="4">
        <v>33052</v>
      </c>
      <c r="F2516" s="4" t="s">
        <v>1710</v>
      </c>
      <c r="G2516" s="4" t="s">
        <v>1223</v>
      </c>
      <c r="H2516" t="str">
        <f>CONCATENATE(Source[[#This Row],[Subject]],TRIM(Source[[#This Row],[Course]]))</f>
        <v>CS160B</v>
      </c>
      <c r="I2516" t="str">
        <f>VLOOKUP(Source[[#This Row],[SubjCrse]],'Courses and Categories'!$E$2:$G$1816,3,FALSE)</f>
        <v>Credit CTE</v>
      </c>
      <c r="J2516">
        <v>931</v>
      </c>
      <c r="K2516" t="s">
        <v>4207</v>
      </c>
      <c r="L2516" t="s">
        <v>87</v>
      </c>
      <c r="M2516" t="s">
        <v>897</v>
      </c>
      <c r="N2516" t="s">
        <v>42</v>
      </c>
      <c r="O2516" t="s">
        <v>42</v>
      </c>
      <c r="P2516" t="s">
        <v>42</v>
      </c>
      <c r="Q2516" t="s">
        <v>42</v>
      </c>
      <c r="S2516" t="s">
        <v>134</v>
      </c>
      <c r="T2516" t="s">
        <v>44</v>
      </c>
      <c r="U2516" s="1">
        <v>43556</v>
      </c>
      <c r="V2516" s="1">
        <v>43607</v>
      </c>
      <c r="W2516" t="s">
        <v>4194</v>
      </c>
      <c r="X2516" t="s">
        <v>899</v>
      </c>
      <c r="Y2516">
        <v>34</v>
      </c>
      <c r="Z2516">
        <v>26</v>
      </c>
      <c r="AA2516">
        <v>40</v>
      </c>
      <c r="AB2516">
        <v>65</v>
      </c>
      <c r="AD2516">
        <f>IF(ISBLANK(Source[[#This Row],[CrosslistID]]),1,1/COUNTIFS(Source[CrosslistID],Source[[#This Row],[CrosslistID]],Source[TermDesc],Source[[#This Row],[TermDesc]]))</f>
        <v>1</v>
      </c>
      <c r="AG2516">
        <v>0</v>
      </c>
      <c r="AH2516">
        <v>65</v>
      </c>
      <c r="AI2516">
        <v>2.2669999999999999</v>
      </c>
      <c r="AJ2516">
        <v>2.2669999999999999</v>
      </c>
      <c r="AK2516">
        <v>0.1333</v>
      </c>
      <c r="AL25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16">
        <f>IF(AND(Source[[#This Row],[Credit_Noncredit]]="Noncredit",Source[[#This Row],[FTEF]]&gt;0),Source[[#This Row],[NC XLST FTES]]*525/(437.5*Source[[#This Row],[FTEF]]),0)</f>
        <v>0</v>
      </c>
      <c r="AN2516">
        <f>IF(Source[[#This Row],[Credit_Noncredit]]="Credit",Source[[#This Row],[Census Enrollment]],Source[[#This Row],[Noncredit Avg. Attendance]])</f>
        <v>34</v>
      </c>
    </row>
    <row r="2517" spans="1:40" x14ac:dyDescent="0.25">
      <c r="A2517" t="s">
        <v>4581</v>
      </c>
      <c r="B2517" t="s">
        <v>886</v>
      </c>
      <c r="C2517" t="s">
        <v>775</v>
      </c>
      <c r="D2517" t="s">
        <v>1709</v>
      </c>
      <c r="E2517" s="4">
        <v>37206</v>
      </c>
      <c r="F2517" s="4" t="s">
        <v>1710</v>
      </c>
      <c r="G2517" s="4" t="s">
        <v>1223</v>
      </c>
      <c r="H2517" t="str">
        <f>CONCATENATE(Source[[#This Row],[Subject]],TRIM(Source[[#This Row],[Course]]))</f>
        <v>CS160B</v>
      </c>
      <c r="I2517" t="str">
        <f>VLOOKUP(Source[[#This Row],[SubjCrse]],'Courses and Categories'!$E$2:$G$1816,3,FALSE)</f>
        <v>Credit CTE</v>
      </c>
      <c r="J2517">
        <v>932</v>
      </c>
      <c r="K2517" t="s">
        <v>4207</v>
      </c>
      <c r="L2517" t="s">
        <v>87</v>
      </c>
      <c r="M2517" t="s">
        <v>897</v>
      </c>
      <c r="N2517" t="s">
        <v>42</v>
      </c>
      <c r="O2517" t="s">
        <v>42</v>
      </c>
      <c r="P2517" t="s">
        <v>42</v>
      </c>
      <c r="Q2517" t="s">
        <v>42</v>
      </c>
      <c r="S2517" t="s">
        <v>134</v>
      </c>
      <c r="T2517" t="s">
        <v>44</v>
      </c>
      <c r="U2517" s="1">
        <v>43556</v>
      </c>
      <c r="V2517" s="1">
        <v>43607</v>
      </c>
      <c r="W2517" t="s">
        <v>4194</v>
      </c>
      <c r="X2517" t="s">
        <v>918</v>
      </c>
      <c r="Y2517">
        <v>35</v>
      </c>
      <c r="Z2517">
        <v>16</v>
      </c>
      <c r="AA2517">
        <v>40</v>
      </c>
      <c r="AB2517">
        <v>40</v>
      </c>
      <c r="AD2517">
        <f>IF(ISBLANK(Source[[#This Row],[CrosslistID]]),1,1/COUNTIFS(Source[CrosslistID],Source[[#This Row],[CrosslistID]],Source[TermDesc],Source[[#This Row],[TermDesc]]))</f>
        <v>1</v>
      </c>
      <c r="AG2517">
        <v>0</v>
      </c>
      <c r="AH2517">
        <v>40</v>
      </c>
      <c r="AI2517">
        <v>2.0670000000000002</v>
      </c>
      <c r="AJ2517">
        <v>2.3336999999999999</v>
      </c>
      <c r="AK2517">
        <v>0.1333</v>
      </c>
      <c r="AL25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17">
        <f>IF(AND(Source[[#This Row],[Credit_Noncredit]]="Noncredit",Source[[#This Row],[FTEF]]&gt;0),Source[[#This Row],[NC XLST FTES]]*525/(437.5*Source[[#This Row],[FTEF]]),0)</f>
        <v>0</v>
      </c>
      <c r="AN2517">
        <f>IF(Source[[#This Row],[Credit_Noncredit]]="Credit",Source[[#This Row],[Census Enrollment]],Source[[#This Row],[Noncredit Avg. Attendance]])</f>
        <v>35</v>
      </c>
    </row>
    <row r="2518" spans="1:40" x14ac:dyDescent="0.25">
      <c r="A2518" t="s">
        <v>4581</v>
      </c>
      <c r="B2518" t="s">
        <v>886</v>
      </c>
      <c r="C2518" t="s">
        <v>775</v>
      </c>
      <c r="D2518" t="s">
        <v>1709</v>
      </c>
      <c r="E2518" s="4">
        <v>37695</v>
      </c>
      <c r="F2518" s="4" t="s">
        <v>1710</v>
      </c>
      <c r="G2518" s="4">
        <v>177</v>
      </c>
      <c r="H2518" t="str">
        <f>CONCATENATE(Source[[#This Row],[Subject]],TRIM(Source[[#This Row],[Course]]))</f>
        <v>CS177</v>
      </c>
      <c r="I2518" t="str">
        <f>VLOOKUP(Source[[#This Row],[SubjCrse]],'Courses and Categories'!$E$2:$G$1816,3,FALSE)</f>
        <v>Credit CTE</v>
      </c>
      <c r="J2518">
        <v>1</v>
      </c>
      <c r="K2518" t="s">
        <v>4208</v>
      </c>
      <c r="L2518" t="s">
        <v>39</v>
      </c>
      <c r="M2518" t="s">
        <v>903</v>
      </c>
      <c r="N2518" t="s">
        <v>91</v>
      </c>
      <c r="O2518">
        <v>1410</v>
      </c>
      <c r="P2518">
        <v>1700</v>
      </c>
      <c r="Q2518" t="s">
        <v>850</v>
      </c>
      <c r="R2518">
        <v>413</v>
      </c>
      <c r="S2518" t="s">
        <v>134</v>
      </c>
      <c r="T2518">
        <v>1</v>
      </c>
      <c r="U2518" s="1">
        <v>43479</v>
      </c>
      <c r="V2518" s="1">
        <v>43607</v>
      </c>
      <c r="W2518" t="s">
        <v>4203</v>
      </c>
      <c r="X2518" t="s">
        <v>1929</v>
      </c>
      <c r="Y2518">
        <v>32</v>
      </c>
      <c r="Z2518">
        <v>29</v>
      </c>
      <c r="AA2518">
        <v>35</v>
      </c>
      <c r="AB2518">
        <v>82.857100000000003</v>
      </c>
      <c r="AD2518">
        <f>IF(ISBLANK(Source[[#This Row],[CrosslistID]]),1,1/COUNTIFS(Source[CrosslistID],Source[[#This Row],[CrosslistID]],Source[TermDesc],Source[[#This Row],[TermDesc]]))</f>
        <v>1</v>
      </c>
      <c r="AG2518">
        <v>0</v>
      </c>
      <c r="AH2518">
        <v>82.857100000000003</v>
      </c>
      <c r="AI2518">
        <v>2.7</v>
      </c>
      <c r="AJ2518">
        <v>3.2</v>
      </c>
      <c r="AK2518">
        <v>0.2</v>
      </c>
      <c r="AL25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18">
        <f>IF(AND(Source[[#This Row],[Credit_Noncredit]]="Noncredit",Source[[#This Row],[FTEF]]&gt;0),Source[[#This Row],[NC XLST FTES]]*525/(437.5*Source[[#This Row],[FTEF]]),0)</f>
        <v>0</v>
      </c>
      <c r="AN2518">
        <f>IF(Source[[#This Row],[Credit_Noncredit]]="Credit",Source[[#This Row],[Census Enrollment]],Source[[#This Row],[Noncredit Avg. Attendance]])</f>
        <v>32</v>
      </c>
    </row>
    <row r="2519" spans="1:40" x14ac:dyDescent="0.25">
      <c r="A2519" t="s">
        <v>4581</v>
      </c>
      <c r="B2519" t="s">
        <v>886</v>
      </c>
      <c r="C2519" t="s">
        <v>775</v>
      </c>
      <c r="D2519" t="s">
        <v>1709</v>
      </c>
      <c r="E2519" s="4">
        <v>39179</v>
      </c>
      <c r="F2519" s="4" t="s">
        <v>1710</v>
      </c>
      <c r="G2519" s="4">
        <v>185</v>
      </c>
      <c r="H2519" t="str">
        <f>CONCATENATE(Source[[#This Row],[Subject]],TRIM(Source[[#This Row],[Course]]))</f>
        <v>CS185</v>
      </c>
      <c r="I2519" t="str">
        <f>VLOOKUP(Source[[#This Row],[SubjCrse]],'Courses and Categories'!$E$2:$G$1816,3,FALSE)</f>
        <v>Credit CTE</v>
      </c>
      <c r="J2519">
        <v>1</v>
      </c>
      <c r="K2519" t="s">
        <v>5624</v>
      </c>
      <c r="L2519" t="s">
        <v>39</v>
      </c>
      <c r="M2519" t="s">
        <v>903</v>
      </c>
      <c r="N2519" t="s">
        <v>91</v>
      </c>
      <c r="O2519">
        <v>1410</v>
      </c>
      <c r="P2519">
        <v>1700</v>
      </c>
      <c r="Q2519" t="s">
        <v>850</v>
      </c>
      <c r="R2519">
        <v>453</v>
      </c>
      <c r="S2519" t="s">
        <v>134</v>
      </c>
      <c r="T2519">
        <v>1</v>
      </c>
      <c r="U2519" s="1">
        <v>43479</v>
      </c>
      <c r="V2519" s="1">
        <v>43607</v>
      </c>
      <c r="W2519" t="s">
        <v>374</v>
      </c>
      <c r="X2519" t="s">
        <v>1929</v>
      </c>
      <c r="Y2519">
        <v>21</v>
      </c>
      <c r="Z2519">
        <v>16</v>
      </c>
      <c r="AA2519">
        <v>35</v>
      </c>
      <c r="AB2519">
        <v>45.714300000000001</v>
      </c>
      <c r="AD2519">
        <f>IF(ISBLANK(Source[[#This Row],[CrosslistID]]),1,1/COUNTIFS(Source[CrosslistID],Source[[#This Row],[CrosslistID]],Source[TermDesc],Source[[#This Row],[TermDesc]]))</f>
        <v>1</v>
      </c>
      <c r="AG2519">
        <v>0</v>
      </c>
      <c r="AH2519">
        <v>45.714300000000001</v>
      </c>
      <c r="AI2519">
        <v>2.1</v>
      </c>
      <c r="AJ2519">
        <v>2.1</v>
      </c>
      <c r="AK2519">
        <v>0.2</v>
      </c>
      <c r="AL25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19">
        <f>IF(AND(Source[[#This Row],[Credit_Noncredit]]="Noncredit",Source[[#This Row],[FTEF]]&gt;0),Source[[#This Row],[NC XLST FTES]]*525/(437.5*Source[[#This Row],[FTEF]]),0)</f>
        <v>0</v>
      </c>
      <c r="AN2519">
        <f>IF(Source[[#This Row],[Credit_Noncredit]]="Credit",Source[[#This Row],[Census Enrollment]],Source[[#This Row],[Noncredit Avg. Attendance]])</f>
        <v>21</v>
      </c>
    </row>
    <row r="2520" spans="1:40" x14ac:dyDescent="0.25">
      <c r="A2520" t="s">
        <v>4581</v>
      </c>
      <c r="B2520" t="s">
        <v>886</v>
      </c>
      <c r="C2520" t="s">
        <v>775</v>
      </c>
      <c r="D2520" t="s">
        <v>1709</v>
      </c>
      <c r="E2520" s="4">
        <v>39180</v>
      </c>
      <c r="F2520" s="4" t="s">
        <v>1710</v>
      </c>
      <c r="G2520" s="4" t="s">
        <v>5625</v>
      </c>
      <c r="H2520" t="str">
        <f>CONCATENATE(Source[[#This Row],[Subject]],TRIM(Source[[#This Row],[Course]]))</f>
        <v>CS197P</v>
      </c>
      <c r="I2520" t="str">
        <f>VLOOKUP(Source[[#This Row],[SubjCrse]],'Courses and Categories'!$E$2:$G$1816,3,FALSE)</f>
        <v>Credit CTE</v>
      </c>
      <c r="J2520">
        <v>501</v>
      </c>
      <c r="K2520" t="s">
        <v>5626</v>
      </c>
      <c r="L2520" t="s">
        <v>87</v>
      </c>
      <c r="M2520" t="s">
        <v>903</v>
      </c>
      <c r="N2520" t="s">
        <v>41</v>
      </c>
      <c r="O2520">
        <v>1810</v>
      </c>
      <c r="P2520">
        <v>2100</v>
      </c>
      <c r="Q2520" t="s">
        <v>850</v>
      </c>
      <c r="R2520">
        <v>451</v>
      </c>
      <c r="S2520" t="s">
        <v>134</v>
      </c>
      <c r="T2520" t="s">
        <v>44</v>
      </c>
      <c r="U2520" s="1">
        <v>43570</v>
      </c>
      <c r="V2520" s="1">
        <v>43607</v>
      </c>
      <c r="W2520" t="s">
        <v>5618</v>
      </c>
      <c r="X2520" t="s">
        <v>905</v>
      </c>
      <c r="Y2520">
        <v>15</v>
      </c>
      <c r="Z2520">
        <v>11</v>
      </c>
      <c r="AA2520">
        <v>40</v>
      </c>
      <c r="AB2520">
        <v>27.5</v>
      </c>
      <c r="AD2520">
        <f>IF(ISBLANK(Source[[#This Row],[CrosslistID]]),1,1/COUNTIFS(Source[CrosslistID],Source[[#This Row],[CrosslistID]],Source[TermDesc],Source[[#This Row],[TermDesc]]))</f>
        <v>1</v>
      </c>
      <c r="AG2520">
        <v>0</v>
      </c>
      <c r="AH2520">
        <v>27.5</v>
      </c>
      <c r="AI2520">
        <v>0.44600000000000001</v>
      </c>
      <c r="AJ2520">
        <v>0.51459999999999995</v>
      </c>
      <c r="AK2520">
        <v>6.6699999999999995E-2</v>
      </c>
      <c r="AL25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20">
        <f>IF(AND(Source[[#This Row],[Credit_Noncredit]]="Noncredit",Source[[#This Row],[FTEF]]&gt;0),Source[[#This Row],[NC XLST FTES]]*525/(437.5*Source[[#This Row],[FTEF]]),0)</f>
        <v>0</v>
      </c>
      <c r="AN2520">
        <f>IF(Source[[#This Row],[Credit_Noncredit]]="Credit",Source[[#This Row],[Census Enrollment]],Source[[#This Row],[Noncredit Avg. Attendance]])</f>
        <v>15</v>
      </c>
    </row>
    <row r="2521" spans="1:40" x14ac:dyDescent="0.25">
      <c r="A2521" t="s">
        <v>4581</v>
      </c>
      <c r="B2521" t="s">
        <v>886</v>
      </c>
      <c r="C2521" t="s">
        <v>775</v>
      </c>
      <c r="D2521" t="s">
        <v>1709</v>
      </c>
      <c r="E2521" s="4">
        <v>39076</v>
      </c>
      <c r="F2521" s="4" t="s">
        <v>1710</v>
      </c>
      <c r="G2521" s="4" t="s">
        <v>5627</v>
      </c>
      <c r="H2521" t="str">
        <f>CONCATENATE(Source[[#This Row],[Subject]],TRIM(Source[[#This Row],[Course]]))</f>
        <v>CS197V</v>
      </c>
      <c r="I2521" t="str">
        <f>VLOOKUP(Source[[#This Row],[SubjCrse]],'Courses and Categories'!$E$2:$G$1816,3,FALSE)</f>
        <v>Credit CTE</v>
      </c>
      <c r="J2521">
        <v>831</v>
      </c>
      <c r="K2521" t="s">
        <v>5628</v>
      </c>
      <c r="L2521" t="s">
        <v>87</v>
      </c>
      <c r="M2521" t="s">
        <v>897</v>
      </c>
      <c r="N2521" t="s">
        <v>42</v>
      </c>
      <c r="O2521" t="s">
        <v>42</v>
      </c>
      <c r="P2521" t="s">
        <v>42</v>
      </c>
      <c r="Q2521" t="s">
        <v>42</v>
      </c>
      <c r="S2521" t="s">
        <v>134</v>
      </c>
      <c r="T2521" t="s">
        <v>44</v>
      </c>
      <c r="U2521" s="1">
        <v>43542</v>
      </c>
      <c r="V2521" s="1">
        <v>43607</v>
      </c>
      <c r="W2521" t="s">
        <v>560</v>
      </c>
      <c r="X2521" t="s">
        <v>918</v>
      </c>
      <c r="Y2521">
        <v>44</v>
      </c>
      <c r="Z2521">
        <v>41</v>
      </c>
      <c r="AA2521">
        <v>40</v>
      </c>
      <c r="AB2521">
        <v>102.5</v>
      </c>
      <c r="AD2521">
        <f>IF(ISBLANK(Source[[#This Row],[CrosslistID]]),1,1/COUNTIFS(Source[CrosslistID],Source[[#This Row],[CrosslistID]],Source[TermDesc],Source[[#This Row],[TermDesc]]))</f>
        <v>1</v>
      </c>
      <c r="AG2521">
        <v>0</v>
      </c>
      <c r="AH2521">
        <v>102.5</v>
      </c>
      <c r="AI2521">
        <v>1.4</v>
      </c>
      <c r="AJ2521">
        <v>1.4666999999999999</v>
      </c>
      <c r="AK2521">
        <v>6.6699999999999995E-2</v>
      </c>
      <c r="AL25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21">
        <f>IF(AND(Source[[#This Row],[Credit_Noncredit]]="Noncredit",Source[[#This Row],[FTEF]]&gt;0),Source[[#This Row],[NC XLST FTES]]*525/(437.5*Source[[#This Row],[FTEF]]),0)</f>
        <v>0</v>
      </c>
      <c r="AN2521">
        <f>IF(Source[[#This Row],[Credit_Noncredit]]="Credit",Source[[#This Row],[Census Enrollment]],Source[[#This Row],[Noncredit Avg. Attendance]])</f>
        <v>44</v>
      </c>
    </row>
    <row r="2522" spans="1:40" x14ac:dyDescent="0.25">
      <c r="A2522" t="s">
        <v>4581</v>
      </c>
      <c r="B2522" t="s">
        <v>886</v>
      </c>
      <c r="C2522" t="s">
        <v>775</v>
      </c>
      <c r="D2522" t="s">
        <v>1709</v>
      </c>
      <c r="E2522" s="4">
        <v>39075</v>
      </c>
      <c r="F2522" s="4" t="s">
        <v>1710</v>
      </c>
      <c r="G2522" s="4">
        <v>198</v>
      </c>
      <c r="H2522" t="str">
        <f>CONCATENATE(Source[[#This Row],[Subject]],TRIM(Source[[#This Row],[Course]]))</f>
        <v>CS198</v>
      </c>
      <c r="I2522" t="str">
        <f>VLOOKUP(Source[[#This Row],[SubjCrse]],'Courses and Categories'!$E$2:$G$1816,3,FALSE)</f>
        <v>Credit CTE</v>
      </c>
      <c r="J2522">
        <v>1</v>
      </c>
      <c r="K2522" t="s">
        <v>2736</v>
      </c>
      <c r="L2522" t="s">
        <v>39</v>
      </c>
      <c r="M2522" t="s">
        <v>891</v>
      </c>
      <c r="N2522" t="s">
        <v>42</v>
      </c>
      <c r="O2522" t="s">
        <v>42</v>
      </c>
      <c r="P2522" t="s">
        <v>42</v>
      </c>
      <c r="Q2522" t="s">
        <v>42</v>
      </c>
      <c r="S2522" t="s">
        <v>134</v>
      </c>
      <c r="T2522">
        <v>1</v>
      </c>
      <c r="U2522" s="1">
        <v>43479</v>
      </c>
      <c r="V2522" s="1">
        <v>43607</v>
      </c>
      <c r="W2522" t="s">
        <v>5618</v>
      </c>
      <c r="X2522" t="s">
        <v>893</v>
      </c>
      <c r="Y2522">
        <v>0</v>
      </c>
      <c r="Z2522">
        <v>0</v>
      </c>
      <c r="AA2522">
        <v>0</v>
      </c>
      <c r="AB2522">
        <v>0</v>
      </c>
      <c r="AD2522">
        <f>IF(ISBLANK(Source[[#This Row],[CrosslistID]]),1,1/COUNTIFS(Source[CrosslistID],Source[[#This Row],[CrosslistID]],Source[TermDesc],Source[[#This Row],[TermDesc]]))</f>
        <v>1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22">
        <f>IF(AND(Source[[#This Row],[Credit_Noncredit]]="Noncredit",Source[[#This Row],[FTEF]]&gt;0),Source[[#This Row],[NC XLST FTES]]*525/(437.5*Source[[#This Row],[FTEF]]),0)</f>
        <v>0</v>
      </c>
      <c r="AN2522">
        <f>IF(Source[[#This Row],[Credit_Noncredit]]="Credit",Source[[#This Row],[Census Enrollment]],Source[[#This Row],[Noncredit Avg. Attendance]])</f>
        <v>0</v>
      </c>
    </row>
    <row r="2523" spans="1:40" x14ac:dyDescent="0.25">
      <c r="A2523" t="s">
        <v>4581</v>
      </c>
      <c r="B2523" t="s">
        <v>886</v>
      </c>
      <c r="C2523" t="s">
        <v>775</v>
      </c>
      <c r="D2523" t="s">
        <v>1709</v>
      </c>
      <c r="E2523" s="4">
        <v>37526</v>
      </c>
      <c r="F2523" s="4" t="s">
        <v>1710</v>
      </c>
      <c r="G2523" s="4">
        <v>199</v>
      </c>
      <c r="H2523" t="str">
        <f>CONCATENATE(Source[[#This Row],[Subject]],TRIM(Source[[#This Row],[Course]]))</f>
        <v>CS199</v>
      </c>
      <c r="I2523" t="str">
        <f>VLOOKUP(Source[[#This Row],[SubjCrse]],'Courses and Categories'!$E$2:$G$1816,3,FALSE)</f>
        <v>Credit Other</v>
      </c>
      <c r="J2523">
        <v>1</v>
      </c>
      <c r="K2523" t="s">
        <v>954</v>
      </c>
      <c r="L2523" t="s">
        <v>39</v>
      </c>
      <c r="M2523" t="s">
        <v>1063</v>
      </c>
      <c r="N2523" t="s">
        <v>42</v>
      </c>
      <c r="O2523" t="s">
        <v>42</v>
      </c>
      <c r="P2523" t="s">
        <v>42</v>
      </c>
      <c r="Q2523" t="s">
        <v>42</v>
      </c>
      <c r="S2523" t="s">
        <v>134</v>
      </c>
      <c r="T2523">
        <v>1</v>
      </c>
      <c r="U2523" s="1">
        <v>43479</v>
      </c>
      <c r="V2523" s="1">
        <v>43607</v>
      </c>
      <c r="W2523" t="s">
        <v>4203</v>
      </c>
      <c r="X2523" t="s">
        <v>954</v>
      </c>
      <c r="Y2523">
        <v>3</v>
      </c>
      <c r="Z2523">
        <v>3</v>
      </c>
      <c r="AA2523">
        <v>0</v>
      </c>
      <c r="AB2523">
        <v>0</v>
      </c>
      <c r="AD2523">
        <f>IF(ISBLANK(Source[[#This Row],[CrosslistID]]),1,1/COUNTIFS(Source[CrosslistID],Source[[#This Row],[CrosslistID]],Source[TermDesc],Source[[#This Row],[TermDesc]]))</f>
        <v>1</v>
      </c>
      <c r="AG2523">
        <v>0</v>
      </c>
      <c r="AH2523">
        <v>0</v>
      </c>
      <c r="AI2523">
        <v>0.13300000000000001</v>
      </c>
      <c r="AJ2523">
        <v>0.13300000000000001</v>
      </c>
      <c r="AK2523">
        <v>0.17</v>
      </c>
      <c r="AL25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23">
        <f>IF(AND(Source[[#This Row],[Credit_Noncredit]]="Noncredit",Source[[#This Row],[FTEF]]&gt;0),Source[[#This Row],[NC XLST FTES]]*525/(437.5*Source[[#This Row],[FTEF]]),0)</f>
        <v>0</v>
      </c>
      <c r="AN2523">
        <f>IF(Source[[#This Row],[Credit_Noncredit]]="Credit",Source[[#This Row],[Census Enrollment]],Source[[#This Row],[Noncredit Avg. Attendance]])</f>
        <v>3</v>
      </c>
    </row>
    <row r="2524" spans="1:40" x14ac:dyDescent="0.25">
      <c r="A2524" t="s">
        <v>4581</v>
      </c>
      <c r="B2524" t="s">
        <v>886</v>
      </c>
      <c r="C2524" t="s">
        <v>775</v>
      </c>
      <c r="D2524" t="s">
        <v>1709</v>
      </c>
      <c r="E2524" s="4">
        <v>33745</v>
      </c>
      <c r="F2524" s="4" t="s">
        <v>1710</v>
      </c>
      <c r="G2524" s="4" t="s">
        <v>5629</v>
      </c>
      <c r="H2524" t="str">
        <f>CONCATENATE(Source[[#This Row],[Subject]],TRIM(Source[[#This Row],[Course]]))</f>
        <v>CS211D</v>
      </c>
      <c r="I2524" t="str">
        <f>VLOOKUP(Source[[#This Row],[SubjCrse]],'Courses and Categories'!$E$2:$G$1816,3,FALSE)</f>
        <v>Credit CTE</v>
      </c>
      <c r="J2524">
        <v>501</v>
      </c>
      <c r="K2524" t="s">
        <v>5630</v>
      </c>
      <c r="L2524" t="s">
        <v>87</v>
      </c>
      <c r="M2524" t="s">
        <v>903</v>
      </c>
      <c r="N2524" t="s">
        <v>185</v>
      </c>
      <c r="O2524">
        <v>1910</v>
      </c>
      <c r="P2524">
        <v>2200</v>
      </c>
      <c r="Q2524" t="s">
        <v>850</v>
      </c>
      <c r="R2524">
        <v>451</v>
      </c>
      <c r="S2524" t="s">
        <v>134</v>
      </c>
      <c r="T2524">
        <v>1</v>
      </c>
      <c r="U2524" s="1">
        <v>43479</v>
      </c>
      <c r="V2524" s="1">
        <v>43607</v>
      </c>
      <c r="W2524" t="s">
        <v>4197</v>
      </c>
      <c r="X2524" t="s">
        <v>1929</v>
      </c>
      <c r="Y2524">
        <v>14</v>
      </c>
      <c r="Z2524">
        <v>11</v>
      </c>
      <c r="AA2524">
        <v>35</v>
      </c>
      <c r="AB2524">
        <v>31.428599999999999</v>
      </c>
      <c r="AD2524">
        <f>IF(ISBLANK(Source[[#This Row],[CrosslistID]]),1,1/COUNTIFS(Source[CrosslistID],Source[[#This Row],[CrosslistID]],Source[TermDesc],Source[[#This Row],[TermDesc]]))</f>
        <v>1</v>
      </c>
      <c r="AG2524">
        <v>0</v>
      </c>
      <c r="AH2524">
        <v>31.428599999999999</v>
      </c>
      <c r="AI2524">
        <v>1.3</v>
      </c>
      <c r="AJ2524">
        <v>1.4</v>
      </c>
      <c r="AK2524">
        <v>0.2</v>
      </c>
      <c r="AL25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24">
        <f>IF(AND(Source[[#This Row],[Credit_Noncredit]]="Noncredit",Source[[#This Row],[FTEF]]&gt;0),Source[[#This Row],[NC XLST FTES]]*525/(437.5*Source[[#This Row],[FTEF]]),0)</f>
        <v>0</v>
      </c>
      <c r="AN2524">
        <f>IF(Source[[#This Row],[Credit_Noncredit]]="Credit",Source[[#This Row],[Census Enrollment]],Source[[#This Row],[Noncredit Avg. Attendance]])</f>
        <v>14</v>
      </c>
    </row>
    <row r="2525" spans="1:40" x14ac:dyDescent="0.25">
      <c r="A2525" t="s">
        <v>4581</v>
      </c>
      <c r="B2525" t="s">
        <v>886</v>
      </c>
      <c r="C2525" t="s">
        <v>775</v>
      </c>
      <c r="D2525" t="s">
        <v>1709</v>
      </c>
      <c r="E2525" s="4">
        <v>37696</v>
      </c>
      <c r="F2525" s="4" t="s">
        <v>1710</v>
      </c>
      <c r="G2525" s="4" t="s">
        <v>5631</v>
      </c>
      <c r="H2525" t="str">
        <f>CONCATENATE(Source[[#This Row],[Subject]],TRIM(Source[[#This Row],[Course]]))</f>
        <v>CS211E</v>
      </c>
      <c r="I2525" t="str">
        <f>VLOOKUP(Source[[#This Row],[SubjCrse]],'Courses and Categories'!$E$2:$G$1816,3,FALSE)</f>
        <v>Credit CTE</v>
      </c>
      <c r="J2525">
        <v>501</v>
      </c>
      <c r="K2525" t="s">
        <v>5632</v>
      </c>
      <c r="L2525" t="s">
        <v>87</v>
      </c>
      <c r="M2525" t="s">
        <v>903</v>
      </c>
      <c r="N2525" t="s">
        <v>50</v>
      </c>
      <c r="O2525">
        <v>1910</v>
      </c>
      <c r="P2525">
        <v>2200</v>
      </c>
      <c r="Q2525" t="s">
        <v>850</v>
      </c>
      <c r="R2525">
        <v>451</v>
      </c>
      <c r="S2525" t="s">
        <v>134</v>
      </c>
      <c r="T2525">
        <v>1</v>
      </c>
      <c r="U2525" s="1">
        <v>43479</v>
      </c>
      <c r="V2525" s="1">
        <v>43607</v>
      </c>
      <c r="W2525" t="s">
        <v>4197</v>
      </c>
      <c r="X2525" t="s">
        <v>1929</v>
      </c>
      <c r="Y2525">
        <v>14</v>
      </c>
      <c r="Z2525">
        <v>12</v>
      </c>
      <c r="AA2525">
        <v>35</v>
      </c>
      <c r="AB2525">
        <v>34.285699999999999</v>
      </c>
      <c r="AD2525">
        <f>IF(ISBLANK(Source[[#This Row],[CrosslistID]]),1,1/COUNTIFS(Source[CrosslistID],Source[[#This Row],[CrosslistID]],Source[TermDesc],Source[[#This Row],[TermDesc]]))</f>
        <v>1</v>
      </c>
      <c r="AG2525">
        <v>0</v>
      </c>
      <c r="AH2525">
        <v>34.285699999999999</v>
      </c>
      <c r="AI2525">
        <v>1.3</v>
      </c>
      <c r="AJ2525">
        <v>1.4</v>
      </c>
      <c r="AK2525">
        <v>0.2</v>
      </c>
      <c r="AL25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25">
        <f>IF(AND(Source[[#This Row],[Credit_Noncredit]]="Noncredit",Source[[#This Row],[FTEF]]&gt;0),Source[[#This Row],[NC XLST FTES]]*525/(437.5*Source[[#This Row],[FTEF]]),0)</f>
        <v>0</v>
      </c>
      <c r="AN2525">
        <f>IF(Source[[#This Row],[Credit_Noncredit]]="Credit",Source[[#This Row],[Census Enrollment]],Source[[#This Row],[Noncredit Avg. Attendance]])</f>
        <v>14</v>
      </c>
    </row>
    <row r="2526" spans="1:40" x14ac:dyDescent="0.25">
      <c r="A2526" t="s">
        <v>4581</v>
      </c>
      <c r="B2526" t="s">
        <v>886</v>
      </c>
      <c r="C2526" t="s">
        <v>775</v>
      </c>
      <c r="D2526" t="s">
        <v>1709</v>
      </c>
      <c r="E2526" s="4">
        <v>38196</v>
      </c>
      <c r="F2526" s="4" t="s">
        <v>1710</v>
      </c>
      <c r="G2526" s="4" t="s">
        <v>4210</v>
      </c>
      <c r="H2526" t="str">
        <f>CONCATENATE(Source[[#This Row],[Subject]],TRIM(Source[[#This Row],[Course]]))</f>
        <v>CS211S</v>
      </c>
      <c r="I2526" t="str">
        <f>VLOOKUP(Source[[#This Row],[SubjCrse]],'Courses and Categories'!$E$2:$G$1816,3,FALSE)</f>
        <v>Credit CTE</v>
      </c>
      <c r="J2526">
        <v>831</v>
      </c>
      <c r="K2526" t="s">
        <v>4211</v>
      </c>
      <c r="L2526" t="s">
        <v>87</v>
      </c>
      <c r="M2526" t="s">
        <v>897</v>
      </c>
      <c r="N2526" t="s">
        <v>42</v>
      </c>
      <c r="O2526" t="s">
        <v>42</v>
      </c>
      <c r="P2526" t="s">
        <v>42</v>
      </c>
      <c r="Q2526" t="s">
        <v>42</v>
      </c>
      <c r="S2526" t="s">
        <v>134</v>
      </c>
      <c r="T2526">
        <v>1</v>
      </c>
      <c r="U2526" s="1">
        <v>43479</v>
      </c>
      <c r="V2526" s="1">
        <v>43607</v>
      </c>
      <c r="W2526" t="s">
        <v>4201</v>
      </c>
      <c r="X2526" t="s">
        <v>899</v>
      </c>
      <c r="Y2526">
        <v>38</v>
      </c>
      <c r="Z2526">
        <v>36</v>
      </c>
      <c r="AA2526">
        <v>40</v>
      </c>
      <c r="AB2526">
        <v>90</v>
      </c>
      <c r="AD2526">
        <f>IF(ISBLANK(Source[[#This Row],[CrosslistID]]),1,1/COUNTIFS(Source[CrosslistID],Source[[#This Row],[CrosslistID]],Source[TermDesc],Source[[#This Row],[TermDesc]]))</f>
        <v>1</v>
      </c>
      <c r="AG2526">
        <v>0</v>
      </c>
      <c r="AH2526">
        <v>90</v>
      </c>
      <c r="AI2526">
        <v>3.7</v>
      </c>
      <c r="AJ2526">
        <v>3.8</v>
      </c>
      <c r="AK2526">
        <v>0.2</v>
      </c>
      <c r="AL25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26">
        <f>IF(AND(Source[[#This Row],[Credit_Noncredit]]="Noncredit",Source[[#This Row],[FTEF]]&gt;0),Source[[#This Row],[NC XLST FTES]]*525/(437.5*Source[[#This Row],[FTEF]]),0)</f>
        <v>0</v>
      </c>
      <c r="AN2526">
        <f>IF(Source[[#This Row],[Credit_Noncredit]]="Credit",Source[[#This Row],[Census Enrollment]],Source[[#This Row],[Noncredit Avg. Attendance]])</f>
        <v>38</v>
      </c>
    </row>
    <row r="2527" spans="1:40" x14ac:dyDescent="0.25">
      <c r="A2527" t="s">
        <v>4581</v>
      </c>
      <c r="B2527" t="s">
        <v>886</v>
      </c>
      <c r="C2527" t="s">
        <v>775</v>
      </c>
      <c r="D2527" t="s">
        <v>1709</v>
      </c>
      <c r="E2527" s="4">
        <v>34914</v>
      </c>
      <c r="F2527" s="4" t="s">
        <v>1710</v>
      </c>
      <c r="G2527" s="4">
        <v>212</v>
      </c>
      <c r="H2527" t="str">
        <f>CONCATENATE(Source[[#This Row],[Subject]],TRIM(Source[[#This Row],[Course]]))</f>
        <v>CS212</v>
      </c>
      <c r="I2527" t="str">
        <f>VLOOKUP(Source[[#This Row],[SubjCrse]],'Courses and Categories'!$E$2:$G$1816,3,FALSE)</f>
        <v>Credit CTE</v>
      </c>
      <c r="J2527">
        <v>501</v>
      </c>
      <c r="K2527" t="s">
        <v>4212</v>
      </c>
      <c r="L2527" t="s">
        <v>87</v>
      </c>
      <c r="M2527" t="s">
        <v>903</v>
      </c>
      <c r="N2527" t="s">
        <v>50</v>
      </c>
      <c r="O2527">
        <v>1810</v>
      </c>
      <c r="P2527">
        <v>2200</v>
      </c>
      <c r="Q2527" t="s">
        <v>850</v>
      </c>
      <c r="R2527">
        <v>453</v>
      </c>
      <c r="S2527" t="s">
        <v>134</v>
      </c>
      <c r="T2527">
        <v>1</v>
      </c>
      <c r="U2527" s="1">
        <v>43479</v>
      </c>
      <c r="V2527" s="1">
        <v>43607</v>
      </c>
      <c r="W2527" t="s">
        <v>4198</v>
      </c>
      <c r="X2527" t="s">
        <v>1929</v>
      </c>
      <c r="Y2527">
        <v>25</v>
      </c>
      <c r="Z2527">
        <v>22</v>
      </c>
      <c r="AA2527">
        <v>35</v>
      </c>
      <c r="AB2527">
        <v>62.857100000000003</v>
      </c>
      <c r="AD2527">
        <f>IF(ISBLANK(Source[[#This Row],[CrosslistID]]),1,1/COUNTIFS(Source[CrosslistID],Source[[#This Row],[CrosslistID]],Source[TermDesc],Source[[#This Row],[TermDesc]]))</f>
        <v>1</v>
      </c>
      <c r="AG2527">
        <v>0</v>
      </c>
      <c r="AH2527">
        <v>62.857100000000003</v>
      </c>
      <c r="AI2527">
        <v>2.8</v>
      </c>
      <c r="AJ2527">
        <v>3.3332999999999999</v>
      </c>
      <c r="AK2527">
        <v>0.26669999999999999</v>
      </c>
      <c r="AL25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27">
        <f>IF(AND(Source[[#This Row],[Credit_Noncredit]]="Noncredit",Source[[#This Row],[FTEF]]&gt;0),Source[[#This Row],[NC XLST FTES]]*525/(437.5*Source[[#This Row],[FTEF]]),0)</f>
        <v>0</v>
      </c>
      <c r="AN2527">
        <f>IF(Source[[#This Row],[Credit_Noncredit]]="Credit",Source[[#This Row],[Census Enrollment]],Source[[#This Row],[Noncredit Avg. Attendance]])</f>
        <v>25</v>
      </c>
    </row>
    <row r="2528" spans="1:40" x14ac:dyDescent="0.25">
      <c r="A2528" t="s">
        <v>4581</v>
      </c>
      <c r="B2528" t="s">
        <v>886</v>
      </c>
      <c r="C2528" t="s">
        <v>775</v>
      </c>
      <c r="D2528" t="s">
        <v>1709</v>
      </c>
      <c r="E2528" s="4">
        <v>37362</v>
      </c>
      <c r="F2528" s="4" t="s">
        <v>1710</v>
      </c>
      <c r="G2528" s="4" t="s">
        <v>5633</v>
      </c>
      <c r="H2528" t="str">
        <f>CONCATENATE(Source[[#This Row],[Subject]],TRIM(Source[[#This Row],[Course]]))</f>
        <v>CS230W</v>
      </c>
      <c r="I2528" t="str">
        <f>VLOOKUP(Source[[#This Row],[SubjCrse]],'Courses and Categories'!$E$2:$G$1816,3,FALSE)</f>
        <v>Credit CTE</v>
      </c>
      <c r="J2528">
        <v>831</v>
      </c>
      <c r="K2528" t="s">
        <v>5634</v>
      </c>
      <c r="L2528" t="s">
        <v>87</v>
      </c>
      <c r="M2528" t="s">
        <v>897</v>
      </c>
      <c r="N2528" t="s">
        <v>42</v>
      </c>
      <c r="O2528" t="s">
        <v>42</v>
      </c>
      <c r="P2528" t="s">
        <v>42</v>
      </c>
      <c r="Q2528" t="s">
        <v>42</v>
      </c>
      <c r="S2528" t="s">
        <v>134</v>
      </c>
      <c r="T2528">
        <v>1</v>
      </c>
      <c r="U2528" s="1">
        <v>43479</v>
      </c>
      <c r="V2528" s="1">
        <v>43607</v>
      </c>
      <c r="W2528" t="s">
        <v>1728</v>
      </c>
      <c r="X2528" t="s">
        <v>899</v>
      </c>
      <c r="Y2528">
        <v>16</v>
      </c>
      <c r="Z2528">
        <v>12</v>
      </c>
      <c r="AA2528">
        <v>40</v>
      </c>
      <c r="AB2528">
        <v>30</v>
      </c>
      <c r="AD2528">
        <f>IF(ISBLANK(Source[[#This Row],[CrosslistID]]),1,1/COUNTIFS(Source[CrosslistID],Source[[#This Row],[CrosslistID]],Source[TermDesc],Source[[#This Row],[TermDesc]]))</f>
        <v>1</v>
      </c>
      <c r="AG2528">
        <v>0</v>
      </c>
      <c r="AH2528">
        <v>30</v>
      </c>
      <c r="AI2528">
        <v>1.6</v>
      </c>
      <c r="AJ2528">
        <v>1.6</v>
      </c>
      <c r="AK2528">
        <v>0.2</v>
      </c>
      <c r="AL25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28">
        <f>IF(AND(Source[[#This Row],[Credit_Noncredit]]="Noncredit",Source[[#This Row],[FTEF]]&gt;0),Source[[#This Row],[NC XLST FTES]]*525/(437.5*Source[[#This Row],[FTEF]]),0)</f>
        <v>0</v>
      </c>
      <c r="AN2528">
        <f>IF(Source[[#This Row],[Credit_Noncredit]]="Credit",Source[[#This Row],[Census Enrollment]],Source[[#This Row],[Noncredit Avg. Attendance]])</f>
        <v>16</v>
      </c>
    </row>
    <row r="2529" spans="1:40" x14ac:dyDescent="0.25">
      <c r="A2529" t="s">
        <v>4581</v>
      </c>
      <c r="B2529" t="s">
        <v>886</v>
      </c>
      <c r="C2529" t="s">
        <v>775</v>
      </c>
      <c r="D2529" t="s">
        <v>1709</v>
      </c>
      <c r="E2529" s="4">
        <v>39074</v>
      </c>
      <c r="F2529" s="4" t="s">
        <v>1710</v>
      </c>
      <c r="G2529" s="4">
        <v>231</v>
      </c>
      <c r="H2529" t="str">
        <f>CONCATENATE(Source[[#This Row],[Subject]],TRIM(Source[[#This Row],[Course]]))</f>
        <v>CS231</v>
      </c>
      <c r="I2529" t="str">
        <f>VLOOKUP(Source[[#This Row],[SubjCrse]],'Courses and Categories'!$E$2:$G$1816,3,FALSE)</f>
        <v>Credit CTE</v>
      </c>
      <c r="J2529">
        <v>501</v>
      </c>
      <c r="K2529" t="s">
        <v>4213</v>
      </c>
      <c r="L2529" t="s">
        <v>87</v>
      </c>
      <c r="M2529" t="s">
        <v>903</v>
      </c>
      <c r="N2529" t="s">
        <v>180</v>
      </c>
      <c r="O2529">
        <v>1810</v>
      </c>
      <c r="P2529">
        <v>2100</v>
      </c>
      <c r="Q2529" t="s">
        <v>850</v>
      </c>
      <c r="R2529">
        <v>453</v>
      </c>
      <c r="S2529" t="s">
        <v>134</v>
      </c>
      <c r="T2529">
        <v>1</v>
      </c>
      <c r="U2529" s="1">
        <v>43479</v>
      </c>
      <c r="V2529" s="1">
        <v>43607</v>
      </c>
      <c r="W2529" t="s">
        <v>4401</v>
      </c>
      <c r="X2529" t="s">
        <v>1929</v>
      </c>
      <c r="Y2529">
        <v>30</v>
      </c>
      <c r="Z2529">
        <v>25</v>
      </c>
      <c r="AA2529">
        <v>35</v>
      </c>
      <c r="AB2529">
        <v>71.428600000000003</v>
      </c>
      <c r="AD2529">
        <f>IF(ISBLANK(Source[[#This Row],[CrosslistID]]),1,1/COUNTIFS(Source[CrosslistID],Source[[#This Row],[CrosslistID]],Source[TermDesc],Source[[#This Row],[TermDesc]]))</f>
        <v>1</v>
      </c>
      <c r="AG2529">
        <v>0</v>
      </c>
      <c r="AH2529">
        <v>71.428600000000003</v>
      </c>
      <c r="AI2529">
        <v>2.9</v>
      </c>
      <c r="AJ2529">
        <v>3</v>
      </c>
      <c r="AK2529">
        <v>0.2</v>
      </c>
      <c r="AL25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29">
        <f>IF(AND(Source[[#This Row],[Credit_Noncredit]]="Noncredit",Source[[#This Row],[FTEF]]&gt;0),Source[[#This Row],[NC XLST FTES]]*525/(437.5*Source[[#This Row],[FTEF]]),0)</f>
        <v>0</v>
      </c>
      <c r="AN2529">
        <f>IF(Source[[#This Row],[Credit_Noncredit]]="Credit",Source[[#This Row],[Census Enrollment]],Source[[#This Row],[Noncredit Avg. Attendance]])</f>
        <v>30</v>
      </c>
    </row>
    <row r="2530" spans="1:40" x14ac:dyDescent="0.25">
      <c r="A2530" t="s">
        <v>4581</v>
      </c>
      <c r="B2530" t="s">
        <v>886</v>
      </c>
      <c r="C2530" t="s">
        <v>775</v>
      </c>
      <c r="D2530" t="s">
        <v>1709</v>
      </c>
      <c r="E2530" s="4">
        <v>37697</v>
      </c>
      <c r="F2530" s="4" t="s">
        <v>1710</v>
      </c>
      <c r="G2530" s="4">
        <v>231</v>
      </c>
      <c r="H2530" t="str">
        <f>CONCATENATE(Source[[#This Row],[Subject]],TRIM(Source[[#This Row],[Course]]))</f>
        <v>CS231</v>
      </c>
      <c r="I2530" t="str">
        <f>VLOOKUP(Source[[#This Row],[SubjCrse]],'Courses and Categories'!$E$2:$G$1816,3,FALSE)</f>
        <v>Credit CTE</v>
      </c>
      <c r="J2530">
        <v>831</v>
      </c>
      <c r="K2530" t="s">
        <v>4213</v>
      </c>
      <c r="L2530" t="s">
        <v>39</v>
      </c>
      <c r="M2530" t="s">
        <v>897</v>
      </c>
      <c r="N2530" t="s">
        <v>42</v>
      </c>
      <c r="O2530" t="s">
        <v>42</v>
      </c>
      <c r="P2530" t="s">
        <v>42</v>
      </c>
      <c r="Q2530" t="s">
        <v>42</v>
      </c>
      <c r="S2530" t="s">
        <v>134</v>
      </c>
      <c r="T2530">
        <v>1</v>
      </c>
      <c r="U2530" s="1">
        <v>43479</v>
      </c>
      <c r="V2530" s="1">
        <v>43607</v>
      </c>
      <c r="W2530" t="s">
        <v>4203</v>
      </c>
      <c r="X2530" t="s">
        <v>1450</v>
      </c>
      <c r="Y2530">
        <v>40</v>
      </c>
      <c r="Z2530">
        <v>32</v>
      </c>
      <c r="AA2530">
        <v>40</v>
      </c>
      <c r="AB2530">
        <v>80</v>
      </c>
      <c r="AD2530">
        <f>IF(ISBLANK(Source[[#This Row],[CrosslistID]]),1,1/COUNTIFS(Source[CrosslistID],Source[[#This Row],[CrosslistID]],Source[TermDesc],Source[[#This Row],[TermDesc]]))</f>
        <v>1</v>
      </c>
      <c r="AG2530">
        <v>0</v>
      </c>
      <c r="AH2530">
        <v>80</v>
      </c>
      <c r="AI2530">
        <v>3.8</v>
      </c>
      <c r="AJ2530">
        <v>4</v>
      </c>
      <c r="AK2530">
        <v>0.2</v>
      </c>
      <c r="AL25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30">
        <f>IF(AND(Source[[#This Row],[Credit_Noncredit]]="Noncredit",Source[[#This Row],[FTEF]]&gt;0),Source[[#This Row],[NC XLST FTES]]*525/(437.5*Source[[#This Row],[FTEF]]),0)</f>
        <v>0</v>
      </c>
      <c r="AN2530">
        <f>IF(Source[[#This Row],[Credit_Noncredit]]="Credit",Source[[#This Row],[Census Enrollment]],Source[[#This Row],[Noncredit Avg. Attendance]])</f>
        <v>40</v>
      </c>
    </row>
    <row r="2531" spans="1:40" x14ac:dyDescent="0.25">
      <c r="A2531" t="s">
        <v>4581</v>
      </c>
      <c r="B2531" t="s">
        <v>886</v>
      </c>
      <c r="C2531" t="s">
        <v>775</v>
      </c>
      <c r="D2531" t="s">
        <v>1709</v>
      </c>
      <c r="E2531" s="4">
        <v>39073</v>
      </c>
      <c r="F2531" s="4" t="s">
        <v>1710</v>
      </c>
      <c r="G2531" s="4">
        <v>256</v>
      </c>
      <c r="H2531" t="str">
        <f>CONCATENATE(Source[[#This Row],[Subject]],TRIM(Source[[#This Row],[Course]]))</f>
        <v>CS256</v>
      </c>
      <c r="I2531" t="str">
        <f>VLOOKUP(Source[[#This Row],[SubjCrse]],'Courses and Categories'!$E$2:$G$1816,3,FALSE)</f>
        <v>Credit CTE</v>
      </c>
      <c r="J2531">
        <v>1</v>
      </c>
      <c r="K2531" t="s">
        <v>5635</v>
      </c>
      <c r="L2531" t="s">
        <v>39</v>
      </c>
      <c r="M2531" t="s">
        <v>903</v>
      </c>
      <c r="N2531" t="s">
        <v>41</v>
      </c>
      <c r="O2531">
        <v>1410</v>
      </c>
      <c r="P2531">
        <v>1700</v>
      </c>
      <c r="Q2531" t="s">
        <v>850</v>
      </c>
      <c r="R2531">
        <v>451</v>
      </c>
      <c r="S2531" t="s">
        <v>134</v>
      </c>
      <c r="T2531">
        <v>1</v>
      </c>
      <c r="U2531" s="1">
        <v>43479</v>
      </c>
      <c r="V2531" s="1">
        <v>43607</v>
      </c>
      <c r="W2531" t="s">
        <v>4203</v>
      </c>
      <c r="X2531" t="s">
        <v>1929</v>
      </c>
      <c r="Y2531">
        <v>17</v>
      </c>
      <c r="Z2531">
        <v>14</v>
      </c>
      <c r="AA2531">
        <v>35</v>
      </c>
      <c r="AB2531">
        <v>40</v>
      </c>
      <c r="AD2531">
        <f>IF(ISBLANK(Source[[#This Row],[CrosslistID]]),1,1/COUNTIFS(Source[CrosslistID],Source[[#This Row],[CrosslistID]],Source[TermDesc],Source[[#This Row],[TermDesc]]))</f>
        <v>1</v>
      </c>
      <c r="AG2531">
        <v>0</v>
      </c>
      <c r="AH2531">
        <v>40</v>
      </c>
      <c r="AI2531">
        <v>1.3</v>
      </c>
      <c r="AJ2531">
        <v>1.7</v>
      </c>
      <c r="AK2531">
        <v>0.2</v>
      </c>
      <c r="AL25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31">
        <f>IF(AND(Source[[#This Row],[Credit_Noncredit]]="Noncredit",Source[[#This Row],[FTEF]]&gt;0),Source[[#This Row],[NC XLST FTES]]*525/(437.5*Source[[#This Row],[FTEF]]),0)</f>
        <v>0</v>
      </c>
      <c r="AN2531">
        <f>IF(Source[[#This Row],[Credit_Noncredit]]="Credit",Source[[#This Row],[Census Enrollment]],Source[[#This Row],[Noncredit Avg. Attendance]])</f>
        <v>17</v>
      </c>
    </row>
    <row r="2532" spans="1:40" x14ac:dyDescent="0.25">
      <c r="A2532" t="s">
        <v>4581</v>
      </c>
      <c r="B2532" t="s">
        <v>886</v>
      </c>
      <c r="C2532" t="s">
        <v>775</v>
      </c>
      <c r="D2532" t="s">
        <v>1709</v>
      </c>
      <c r="E2532" s="4">
        <v>34324</v>
      </c>
      <c r="F2532" s="4" t="s">
        <v>1710</v>
      </c>
      <c r="G2532" s="4" t="s">
        <v>5636</v>
      </c>
      <c r="H2532" t="str">
        <f>CONCATENATE(Source[[#This Row],[Subject]],TRIM(Source[[#This Row],[Course]]))</f>
        <v>CS260A</v>
      </c>
      <c r="I2532" t="str">
        <f>VLOOKUP(Source[[#This Row],[SubjCrse]],'Courses and Categories'!$E$2:$G$1816,3,FALSE)</f>
        <v>Credit CTE</v>
      </c>
      <c r="J2532">
        <v>501</v>
      </c>
      <c r="K2532" t="s">
        <v>5637</v>
      </c>
      <c r="L2532" t="s">
        <v>87</v>
      </c>
      <c r="M2532" t="s">
        <v>903</v>
      </c>
      <c r="N2532" t="s">
        <v>41</v>
      </c>
      <c r="O2532">
        <v>1810</v>
      </c>
      <c r="P2532">
        <v>2200</v>
      </c>
      <c r="Q2532" t="s">
        <v>850</v>
      </c>
      <c r="R2532">
        <v>413</v>
      </c>
      <c r="S2532" t="s">
        <v>134</v>
      </c>
      <c r="T2532">
        <v>1</v>
      </c>
      <c r="U2532" s="1">
        <v>43479</v>
      </c>
      <c r="V2532" s="1">
        <v>43607</v>
      </c>
      <c r="W2532" t="s">
        <v>4197</v>
      </c>
      <c r="X2532" t="s">
        <v>1929</v>
      </c>
      <c r="Y2532">
        <v>18</v>
      </c>
      <c r="Z2532">
        <v>18</v>
      </c>
      <c r="AA2532">
        <v>30</v>
      </c>
      <c r="AB2532">
        <v>60</v>
      </c>
      <c r="AD2532">
        <f>IF(ISBLANK(Source[[#This Row],[CrosslistID]]),1,1/COUNTIFS(Source[CrosslistID],Source[[#This Row],[CrosslistID]],Source[TermDesc],Source[[#This Row],[TermDesc]]))</f>
        <v>1</v>
      </c>
      <c r="AG2532">
        <v>0</v>
      </c>
      <c r="AH2532">
        <v>60</v>
      </c>
      <c r="AI2532">
        <v>2.133</v>
      </c>
      <c r="AJ2532">
        <v>2.3996</v>
      </c>
      <c r="AK2532">
        <v>0.26669999999999999</v>
      </c>
      <c r="AL25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32">
        <f>IF(AND(Source[[#This Row],[Credit_Noncredit]]="Noncredit",Source[[#This Row],[FTEF]]&gt;0),Source[[#This Row],[NC XLST FTES]]*525/(437.5*Source[[#This Row],[FTEF]]),0)</f>
        <v>0</v>
      </c>
      <c r="AN2532">
        <f>IF(Source[[#This Row],[Credit_Noncredit]]="Credit",Source[[#This Row],[Census Enrollment]],Source[[#This Row],[Noncredit Avg. Attendance]])</f>
        <v>18</v>
      </c>
    </row>
    <row r="2533" spans="1:40" x14ac:dyDescent="0.25">
      <c r="A2533" t="s">
        <v>4581</v>
      </c>
      <c r="B2533" t="s">
        <v>886</v>
      </c>
      <c r="C2533" t="s">
        <v>775</v>
      </c>
      <c r="D2533" t="s">
        <v>1709</v>
      </c>
      <c r="E2533" s="4">
        <v>34915</v>
      </c>
      <c r="F2533" s="4" t="s">
        <v>1710</v>
      </c>
      <c r="G2533" s="4">
        <v>270</v>
      </c>
      <c r="H2533" t="str">
        <f>CONCATENATE(Source[[#This Row],[Subject]],TRIM(Source[[#This Row],[Course]]))</f>
        <v>CS270</v>
      </c>
      <c r="I2533" t="str">
        <f>VLOOKUP(Source[[#This Row],[SubjCrse]],'Courses and Categories'!$E$2:$G$1816,3,FALSE)</f>
        <v>Credit CTE</v>
      </c>
      <c r="J2533">
        <v>1</v>
      </c>
      <c r="K2533" t="s">
        <v>1733</v>
      </c>
      <c r="L2533" t="s">
        <v>39</v>
      </c>
      <c r="M2533" t="s">
        <v>903</v>
      </c>
      <c r="N2533" t="s">
        <v>105</v>
      </c>
      <c r="O2533">
        <v>1510</v>
      </c>
      <c r="P2533">
        <v>1700</v>
      </c>
      <c r="Q2533" t="s">
        <v>1649</v>
      </c>
      <c r="R2533">
        <v>204</v>
      </c>
      <c r="S2533" t="s">
        <v>134</v>
      </c>
      <c r="T2533">
        <v>1</v>
      </c>
      <c r="U2533" s="1">
        <v>43479</v>
      </c>
      <c r="V2533" s="1">
        <v>43607</v>
      </c>
      <c r="W2533" t="s">
        <v>560</v>
      </c>
      <c r="X2533" t="s">
        <v>1929</v>
      </c>
      <c r="Y2533">
        <v>64</v>
      </c>
      <c r="Z2533">
        <v>62</v>
      </c>
      <c r="AA2533">
        <v>35</v>
      </c>
      <c r="AB2533">
        <v>177.1429</v>
      </c>
      <c r="AD2533">
        <f>IF(ISBLANK(Source[[#This Row],[CrosslistID]]),1,1/COUNTIFS(Source[CrosslistID],Source[[#This Row],[CrosslistID]],Source[TermDesc],Source[[#This Row],[TermDesc]]))</f>
        <v>1</v>
      </c>
      <c r="AG2533">
        <v>0</v>
      </c>
      <c r="AH2533">
        <v>177.1429</v>
      </c>
      <c r="AI2533">
        <v>7.6</v>
      </c>
      <c r="AJ2533">
        <v>8.5333000000000006</v>
      </c>
      <c r="AK2533">
        <v>0.26669999999999999</v>
      </c>
      <c r="AL25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33">
        <f>IF(AND(Source[[#This Row],[Credit_Noncredit]]="Noncredit",Source[[#This Row],[FTEF]]&gt;0),Source[[#This Row],[NC XLST FTES]]*525/(437.5*Source[[#This Row],[FTEF]]),0)</f>
        <v>0</v>
      </c>
      <c r="AN2533">
        <f>IF(Source[[#This Row],[Credit_Noncredit]]="Credit",Source[[#This Row],[Census Enrollment]],Source[[#This Row],[Noncredit Avg. Attendance]])</f>
        <v>64</v>
      </c>
    </row>
    <row r="2534" spans="1:40" x14ac:dyDescent="0.25">
      <c r="A2534" t="s">
        <v>4581</v>
      </c>
      <c r="B2534" t="s">
        <v>886</v>
      </c>
      <c r="C2534" t="s">
        <v>775</v>
      </c>
      <c r="D2534" t="s">
        <v>1709</v>
      </c>
      <c r="E2534" s="4">
        <v>37209</v>
      </c>
      <c r="F2534" s="4" t="s">
        <v>1710</v>
      </c>
      <c r="G2534" s="4">
        <v>270</v>
      </c>
      <c r="H2534" t="str">
        <f>CONCATENATE(Source[[#This Row],[Subject]],TRIM(Source[[#This Row],[Course]]))</f>
        <v>CS270</v>
      </c>
      <c r="I2534" t="str">
        <f>VLOOKUP(Source[[#This Row],[SubjCrse]],'Courses and Categories'!$E$2:$G$1816,3,FALSE)</f>
        <v>Credit CTE</v>
      </c>
      <c r="J2534">
        <v>2</v>
      </c>
      <c r="K2534" t="s">
        <v>1733</v>
      </c>
      <c r="L2534" t="s">
        <v>39</v>
      </c>
      <c r="M2534" t="s">
        <v>903</v>
      </c>
      <c r="N2534" t="s">
        <v>59</v>
      </c>
      <c r="O2534">
        <v>1110</v>
      </c>
      <c r="P2534">
        <v>1300</v>
      </c>
      <c r="Q2534" t="s">
        <v>850</v>
      </c>
      <c r="R2534">
        <v>413</v>
      </c>
      <c r="S2534" t="s">
        <v>134</v>
      </c>
      <c r="T2534">
        <v>1</v>
      </c>
      <c r="U2534" s="1">
        <v>43479</v>
      </c>
      <c r="V2534" s="1">
        <v>43607</v>
      </c>
      <c r="W2534" t="s">
        <v>2098</v>
      </c>
      <c r="X2534" t="s">
        <v>1929</v>
      </c>
      <c r="Y2534">
        <v>35</v>
      </c>
      <c r="Z2534">
        <v>35</v>
      </c>
      <c r="AA2534">
        <v>35</v>
      </c>
      <c r="AB2534">
        <v>100</v>
      </c>
      <c r="AD2534">
        <f>IF(ISBLANK(Source[[#This Row],[CrosslistID]]),1,1/COUNTIFS(Source[CrosslistID],Source[[#This Row],[CrosslistID]],Source[TermDesc],Source[[#This Row],[TermDesc]]))</f>
        <v>1</v>
      </c>
      <c r="AG2534">
        <v>0</v>
      </c>
      <c r="AH2534">
        <v>100</v>
      </c>
      <c r="AI2534">
        <v>4.5330000000000004</v>
      </c>
      <c r="AJ2534">
        <v>4.6662999999999997</v>
      </c>
      <c r="AK2534">
        <v>0.26669999999999999</v>
      </c>
      <c r="AL25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34">
        <f>IF(AND(Source[[#This Row],[Credit_Noncredit]]="Noncredit",Source[[#This Row],[FTEF]]&gt;0),Source[[#This Row],[NC XLST FTES]]*525/(437.5*Source[[#This Row],[FTEF]]),0)</f>
        <v>0</v>
      </c>
      <c r="AN2534">
        <f>IF(Source[[#This Row],[Credit_Noncredit]]="Credit",Source[[#This Row],[Census Enrollment]],Source[[#This Row],[Noncredit Avg. Attendance]])</f>
        <v>35</v>
      </c>
    </row>
    <row r="2535" spans="1:40" x14ac:dyDescent="0.25">
      <c r="A2535" t="s">
        <v>4581</v>
      </c>
      <c r="B2535" t="s">
        <v>886</v>
      </c>
      <c r="C2535" t="s">
        <v>775</v>
      </c>
      <c r="D2535" t="s">
        <v>1709</v>
      </c>
      <c r="E2535" s="4">
        <v>31854</v>
      </c>
      <c r="F2535" s="4" t="s">
        <v>1710</v>
      </c>
      <c r="G2535" s="4">
        <v>270</v>
      </c>
      <c r="H2535" t="str">
        <f>CONCATENATE(Source[[#This Row],[Subject]],TRIM(Source[[#This Row],[Course]]))</f>
        <v>CS270</v>
      </c>
      <c r="I2535" t="str">
        <f>VLOOKUP(Source[[#This Row],[SubjCrse]],'Courses and Categories'!$E$2:$G$1816,3,FALSE)</f>
        <v>Credit CTE</v>
      </c>
      <c r="J2535">
        <v>501</v>
      </c>
      <c r="K2535" t="s">
        <v>1733</v>
      </c>
      <c r="L2535" t="s">
        <v>87</v>
      </c>
      <c r="M2535" t="s">
        <v>903</v>
      </c>
      <c r="N2535" t="s">
        <v>185</v>
      </c>
      <c r="O2535">
        <v>1810</v>
      </c>
      <c r="P2535">
        <v>2200</v>
      </c>
      <c r="Q2535" t="s">
        <v>850</v>
      </c>
      <c r="R2535">
        <v>413</v>
      </c>
      <c r="S2535" t="s">
        <v>134</v>
      </c>
      <c r="T2535">
        <v>1</v>
      </c>
      <c r="U2535" s="1">
        <v>43479</v>
      </c>
      <c r="V2535" s="1">
        <v>43607</v>
      </c>
      <c r="W2535" t="s">
        <v>5618</v>
      </c>
      <c r="X2535" t="s">
        <v>1929</v>
      </c>
      <c r="Y2535">
        <v>27</v>
      </c>
      <c r="Z2535">
        <v>22</v>
      </c>
      <c r="AA2535">
        <v>35</v>
      </c>
      <c r="AB2535">
        <v>62.857100000000003</v>
      </c>
      <c r="AD2535">
        <f>IF(ISBLANK(Source[[#This Row],[CrosslistID]]),1,1/COUNTIFS(Source[CrosslistID],Source[[#This Row],[CrosslistID]],Source[TermDesc],Source[[#This Row],[TermDesc]]))</f>
        <v>1</v>
      </c>
      <c r="AG2535">
        <v>0</v>
      </c>
      <c r="AH2535">
        <v>62.857100000000003</v>
      </c>
      <c r="AI2535">
        <v>3.0670000000000002</v>
      </c>
      <c r="AJ2535">
        <v>3.6004</v>
      </c>
      <c r="AK2535">
        <v>0.26669999999999999</v>
      </c>
      <c r="AL25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35">
        <f>IF(AND(Source[[#This Row],[Credit_Noncredit]]="Noncredit",Source[[#This Row],[FTEF]]&gt;0),Source[[#This Row],[NC XLST FTES]]*525/(437.5*Source[[#This Row],[FTEF]]),0)</f>
        <v>0</v>
      </c>
      <c r="AN2535">
        <f>IF(Source[[#This Row],[Credit_Noncredit]]="Credit",Source[[#This Row],[Census Enrollment]],Source[[#This Row],[Noncredit Avg. Attendance]])</f>
        <v>27</v>
      </c>
    </row>
    <row r="2536" spans="1:40" x14ac:dyDescent="0.25">
      <c r="A2536" t="s">
        <v>4581</v>
      </c>
      <c r="B2536" t="s">
        <v>886</v>
      </c>
      <c r="C2536" t="s">
        <v>775</v>
      </c>
      <c r="D2536" t="s">
        <v>1709</v>
      </c>
      <c r="E2536" s="4">
        <v>39072</v>
      </c>
      <c r="F2536" s="4" t="s">
        <v>1710</v>
      </c>
      <c r="G2536" s="4">
        <v>280</v>
      </c>
      <c r="H2536" t="str">
        <f>CONCATENATE(Source[[#This Row],[Subject]],TRIM(Source[[#This Row],[Course]]))</f>
        <v>CS280</v>
      </c>
      <c r="I2536" t="str">
        <f>VLOOKUP(Source[[#This Row],[SubjCrse]],'Courses and Categories'!$E$2:$G$1816,3,FALSE)</f>
        <v>Credit CTE</v>
      </c>
      <c r="J2536">
        <v>831</v>
      </c>
      <c r="K2536" t="s">
        <v>5638</v>
      </c>
      <c r="L2536" t="s">
        <v>87</v>
      </c>
      <c r="M2536" t="s">
        <v>897</v>
      </c>
      <c r="N2536" t="s">
        <v>42</v>
      </c>
      <c r="O2536" t="s">
        <v>42</v>
      </c>
      <c r="P2536" t="s">
        <v>42</v>
      </c>
      <c r="Q2536" t="s">
        <v>42</v>
      </c>
      <c r="S2536" t="s">
        <v>134</v>
      </c>
      <c r="T2536">
        <v>1</v>
      </c>
      <c r="U2536" s="1">
        <v>43479</v>
      </c>
      <c r="V2536" s="1">
        <v>43607</v>
      </c>
      <c r="W2536" t="s">
        <v>1261</v>
      </c>
      <c r="X2536" t="s">
        <v>1450</v>
      </c>
      <c r="Y2536">
        <v>21</v>
      </c>
      <c r="Z2536">
        <v>17</v>
      </c>
      <c r="AA2536">
        <v>40</v>
      </c>
      <c r="AB2536">
        <v>42.5</v>
      </c>
      <c r="AD2536">
        <f>IF(ISBLANK(Source[[#This Row],[CrosslistID]]),1,1/COUNTIFS(Source[CrosslistID],Source[[#This Row],[CrosslistID]],Source[TermDesc],Source[[#This Row],[TermDesc]]))</f>
        <v>1</v>
      </c>
      <c r="AG2536">
        <v>0</v>
      </c>
      <c r="AH2536">
        <v>42.5</v>
      </c>
      <c r="AI2536">
        <v>2.6669999999999998</v>
      </c>
      <c r="AJ2536">
        <v>2.8003</v>
      </c>
      <c r="AK2536">
        <v>0.31669999999999998</v>
      </c>
      <c r="AL25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36">
        <f>IF(AND(Source[[#This Row],[Credit_Noncredit]]="Noncredit",Source[[#This Row],[FTEF]]&gt;0),Source[[#This Row],[NC XLST FTES]]*525/(437.5*Source[[#This Row],[FTEF]]),0)</f>
        <v>0</v>
      </c>
      <c r="AN2536">
        <f>IF(Source[[#This Row],[Credit_Noncredit]]="Credit",Source[[#This Row],[Census Enrollment]],Source[[#This Row],[Noncredit Avg. Attendance]])</f>
        <v>21</v>
      </c>
    </row>
    <row r="2537" spans="1:40" x14ac:dyDescent="0.25">
      <c r="A2537" t="s">
        <v>4581</v>
      </c>
      <c r="B2537" t="s">
        <v>886</v>
      </c>
      <c r="C2537" t="s">
        <v>775</v>
      </c>
      <c r="D2537" t="s">
        <v>4214</v>
      </c>
      <c r="E2537" s="4">
        <v>31121</v>
      </c>
      <c r="F2537" s="4" t="s">
        <v>4215</v>
      </c>
      <c r="G2537" s="4">
        <v>1</v>
      </c>
      <c r="H2537" t="str">
        <f>CONCATENATE(Source[[#This Row],[Subject]],TRIM(Source[[#This Row],[Course]]))</f>
        <v>GEOG1</v>
      </c>
      <c r="I2537" t="str">
        <f>VLOOKUP(Source[[#This Row],[SubjCrse]],'Courses and Categories'!$E$2:$G$1816,3,FALSE)</f>
        <v>Credit General Education</v>
      </c>
      <c r="J2537">
        <v>1</v>
      </c>
      <c r="K2537" t="s">
        <v>4216</v>
      </c>
      <c r="L2537" t="s">
        <v>39</v>
      </c>
      <c r="M2537" t="s">
        <v>903</v>
      </c>
      <c r="N2537" t="s">
        <v>1041</v>
      </c>
      <c r="O2537">
        <v>1010</v>
      </c>
      <c r="P2537">
        <v>1100</v>
      </c>
      <c r="Q2537" t="s">
        <v>1649</v>
      </c>
      <c r="R2537">
        <v>5</v>
      </c>
      <c r="S2537" t="s">
        <v>134</v>
      </c>
      <c r="T2537">
        <v>1</v>
      </c>
      <c r="U2537" s="1">
        <v>43479</v>
      </c>
      <c r="V2537" s="1">
        <v>43607</v>
      </c>
      <c r="W2537" t="s">
        <v>4217</v>
      </c>
      <c r="X2537" t="s">
        <v>1929</v>
      </c>
      <c r="Y2537">
        <v>69</v>
      </c>
      <c r="Z2537">
        <v>61</v>
      </c>
      <c r="AA2537">
        <v>70</v>
      </c>
      <c r="AB2537">
        <v>87.142899999999997</v>
      </c>
      <c r="AD2537">
        <f>IF(ISBLANK(Source[[#This Row],[CrosslistID]]),1,1/COUNTIFS(Source[CrosslistID],Source[[#This Row],[CrosslistID]],Source[TermDesc],Source[[#This Row],[TermDesc]]))</f>
        <v>1</v>
      </c>
      <c r="AG2537">
        <v>0</v>
      </c>
      <c r="AH2537">
        <v>87.142899999999997</v>
      </c>
      <c r="AI2537">
        <v>6.2</v>
      </c>
      <c r="AJ2537">
        <v>6.9</v>
      </c>
      <c r="AK2537">
        <v>0.3</v>
      </c>
      <c r="AL25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37">
        <f>IF(AND(Source[[#This Row],[Credit_Noncredit]]="Noncredit",Source[[#This Row],[FTEF]]&gt;0),Source[[#This Row],[NC XLST FTES]]*525/(437.5*Source[[#This Row],[FTEF]]),0)</f>
        <v>0</v>
      </c>
      <c r="AN2537">
        <f>IF(Source[[#This Row],[Credit_Noncredit]]="Credit",Source[[#This Row],[Census Enrollment]],Source[[#This Row],[Noncredit Avg. Attendance]])</f>
        <v>69</v>
      </c>
    </row>
    <row r="2538" spans="1:40" x14ac:dyDescent="0.25">
      <c r="A2538" t="s">
        <v>4581</v>
      </c>
      <c r="B2538" t="s">
        <v>886</v>
      </c>
      <c r="C2538" t="s">
        <v>775</v>
      </c>
      <c r="D2538" t="s">
        <v>4214</v>
      </c>
      <c r="E2538" s="4">
        <v>32475</v>
      </c>
      <c r="F2538" s="4" t="s">
        <v>4215</v>
      </c>
      <c r="G2538" s="4">
        <v>1</v>
      </c>
      <c r="H2538" t="str">
        <f>CONCATENATE(Source[[#This Row],[Subject]],TRIM(Source[[#This Row],[Course]]))</f>
        <v>GEOG1</v>
      </c>
      <c r="I2538" t="str">
        <f>VLOOKUP(Source[[#This Row],[SubjCrse]],'Courses and Categories'!$E$2:$G$1816,3,FALSE)</f>
        <v>Credit General Education</v>
      </c>
      <c r="J2538">
        <v>2</v>
      </c>
      <c r="K2538" t="s">
        <v>4216</v>
      </c>
      <c r="L2538" t="s">
        <v>39</v>
      </c>
      <c r="M2538" t="s">
        <v>903</v>
      </c>
      <c r="N2538" t="s">
        <v>59</v>
      </c>
      <c r="O2538">
        <v>1240</v>
      </c>
      <c r="P2538">
        <v>1355</v>
      </c>
      <c r="Q2538" t="s">
        <v>1649</v>
      </c>
      <c r="R2538">
        <v>5</v>
      </c>
      <c r="S2538" t="s">
        <v>134</v>
      </c>
      <c r="T2538">
        <v>1</v>
      </c>
      <c r="U2538" s="1">
        <v>43479</v>
      </c>
      <c r="V2538" s="1">
        <v>43607</v>
      </c>
      <c r="W2538" t="s">
        <v>4218</v>
      </c>
      <c r="X2538" t="s">
        <v>1929</v>
      </c>
      <c r="Y2538">
        <v>69</v>
      </c>
      <c r="Z2538">
        <v>62</v>
      </c>
      <c r="AA2538">
        <v>70</v>
      </c>
      <c r="AB2538">
        <v>88.571399999999997</v>
      </c>
      <c r="AD2538">
        <f>IF(ISBLANK(Source[[#This Row],[CrosslistID]]),1,1/COUNTIFS(Source[CrosslistID],Source[[#This Row],[CrosslistID]],Source[TermDesc],Source[[#This Row],[TermDesc]]))</f>
        <v>1</v>
      </c>
      <c r="AG2538">
        <v>0</v>
      </c>
      <c r="AH2538">
        <v>88.571399999999997</v>
      </c>
      <c r="AI2538">
        <v>6.5</v>
      </c>
      <c r="AJ2538">
        <v>6.9</v>
      </c>
      <c r="AK2538">
        <v>0.3</v>
      </c>
      <c r="AL25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38">
        <f>IF(AND(Source[[#This Row],[Credit_Noncredit]]="Noncredit",Source[[#This Row],[FTEF]]&gt;0),Source[[#This Row],[NC XLST FTES]]*525/(437.5*Source[[#This Row],[FTEF]]),0)</f>
        <v>0</v>
      </c>
      <c r="AN2538">
        <f>IF(Source[[#This Row],[Credit_Noncredit]]="Credit",Source[[#This Row],[Census Enrollment]],Source[[#This Row],[Noncredit Avg. Attendance]])</f>
        <v>69</v>
      </c>
    </row>
    <row r="2539" spans="1:40" x14ac:dyDescent="0.25">
      <c r="A2539" t="s">
        <v>4581</v>
      </c>
      <c r="B2539" t="s">
        <v>886</v>
      </c>
      <c r="C2539" t="s">
        <v>775</v>
      </c>
      <c r="D2539" t="s">
        <v>4214</v>
      </c>
      <c r="E2539" s="4">
        <v>31123</v>
      </c>
      <c r="F2539" s="4" t="s">
        <v>4215</v>
      </c>
      <c r="G2539" s="4">
        <v>1</v>
      </c>
      <c r="H2539" t="str">
        <f>CONCATENATE(Source[[#This Row],[Subject]],TRIM(Source[[#This Row],[Course]]))</f>
        <v>GEOG1</v>
      </c>
      <c r="I2539" t="str">
        <f>VLOOKUP(Source[[#This Row],[SubjCrse]],'Courses and Categories'!$E$2:$G$1816,3,FALSE)</f>
        <v>Credit General Education</v>
      </c>
      <c r="J2539">
        <v>501</v>
      </c>
      <c r="K2539" t="s">
        <v>4216</v>
      </c>
      <c r="L2539" t="s">
        <v>87</v>
      </c>
      <c r="M2539" t="s">
        <v>903</v>
      </c>
      <c r="N2539" t="s">
        <v>50</v>
      </c>
      <c r="O2539">
        <v>1840</v>
      </c>
      <c r="P2539">
        <v>2130</v>
      </c>
      <c r="Q2539" t="s">
        <v>1649</v>
      </c>
      <c r="R2539">
        <v>5</v>
      </c>
      <c r="S2539" t="s">
        <v>134</v>
      </c>
      <c r="T2539">
        <v>1</v>
      </c>
      <c r="U2539" s="1">
        <v>43479</v>
      </c>
      <c r="V2539" s="1">
        <v>43607</v>
      </c>
      <c r="W2539" t="s">
        <v>4217</v>
      </c>
      <c r="X2539" t="s">
        <v>1929</v>
      </c>
      <c r="Y2539">
        <v>52</v>
      </c>
      <c r="Z2539">
        <v>43</v>
      </c>
      <c r="AA2539">
        <v>70</v>
      </c>
      <c r="AB2539">
        <v>61.428600000000003</v>
      </c>
      <c r="AD2539">
        <f>IF(ISBLANK(Source[[#This Row],[CrosslistID]]),1,1/COUNTIFS(Source[CrosslistID],Source[[#This Row],[CrosslistID]],Source[TermDesc],Source[[#This Row],[TermDesc]]))</f>
        <v>1</v>
      </c>
      <c r="AG2539">
        <v>0</v>
      </c>
      <c r="AH2539">
        <v>61.428600000000003</v>
      </c>
      <c r="AI2539">
        <v>4.9000000000000004</v>
      </c>
      <c r="AJ2539">
        <v>5.2</v>
      </c>
      <c r="AK2539">
        <v>0.3</v>
      </c>
      <c r="AL25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39">
        <f>IF(AND(Source[[#This Row],[Credit_Noncredit]]="Noncredit",Source[[#This Row],[FTEF]]&gt;0),Source[[#This Row],[NC XLST FTES]]*525/(437.5*Source[[#This Row],[FTEF]]),0)</f>
        <v>0</v>
      </c>
      <c r="AN2539">
        <f>IF(Source[[#This Row],[Credit_Noncredit]]="Credit",Source[[#This Row],[Census Enrollment]],Source[[#This Row],[Noncredit Avg. Attendance]])</f>
        <v>52</v>
      </c>
    </row>
    <row r="2540" spans="1:40" x14ac:dyDescent="0.25">
      <c r="A2540" t="s">
        <v>4581</v>
      </c>
      <c r="B2540" t="s">
        <v>886</v>
      </c>
      <c r="C2540" t="s">
        <v>775</v>
      </c>
      <c r="D2540" t="s">
        <v>4214</v>
      </c>
      <c r="E2540" s="4">
        <v>31125</v>
      </c>
      <c r="F2540" s="4" t="s">
        <v>4215</v>
      </c>
      <c r="G2540" s="4" t="s">
        <v>4219</v>
      </c>
      <c r="H2540" t="str">
        <f>CONCATENATE(Source[[#This Row],[Subject]],TRIM(Source[[#This Row],[Course]]))</f>
        <v>GEOG1L</v>
      </c>
      <c r="I2540" t="str">
        <f>VLOOKUP(Source[[#This Row],[SubjCrse]],'Courses and Categories'!$E$2:$G$1816,3,FALSE)</f>
        <v>Credit General Education</v>
      </c>
      <c r="J2540">
        <v>1</v>
      </c>
      <c r="K2540" t="s">
        <v>4220</v>
      </c>
      <c r="L2540" t="s">
        <v>39</v>
      </c>
      <c r="M2540" t="s">
        <v>1063</v>
      </c>
      <c r="N2540" t="s">
        <v>180</v>
      </c>
      <c r="O2540">
        <v>1410</v>
      </c>
      <c r="P2540">
        <v>1700</v>
      </c>
      <c r="Q2540" t="s">
        <v>1649</v>
      </c>
      <c r="R2540">
        <v>45</v>
      </c>
      <c r="S2540" t="s">
        <v>134</v>
      </c>
      <c r="T2540">
        <v>1</v>
      </c>
      <c r="U2540" s="1">
        <v>43479</v>
      </c>
      <c r="V2540" s="1">
        <v>43607</v>
      </c>
      <c r="W2540" t="s">
        <v>4217</v>
      </c>
      <c r="X2540" t="s">
        <v>1929</v>
      </c>
      <c r="Y2540">
        <v>30</v>
      </c>
      <c r="Z2540">
        <v>29</v>
      </c>
      <c r="AA2540">
        <v>30</v>
      </c>
      <c r="AB2540">
        <v>96.666700000000006</v>
      </c>
      <c r="AD2540">
        <f>IF(ISBLANK(Source[[#This Row],[CrosslistID]]),1,1/COUNTIFS(Source[CrosslistID],Source[[#This Row],[CrosslistID]],Source[TermDesc],Source[[#This Row],[TermDesc]]))</f>
        <v>1</v>
      </c>
      <c r="AG2540">
        <v>0</v>
      </c>
      <c r="AH2540">
        <v>96.666700000000006</v>
      </c>
      <c r="AI2540">
        <v>2.9</v>
      </c>
      <c r="AJ2540">
        <v>3</v>
      </c>
      <c r="AK2540">
        <v>0.17</v>
      </c>
      <c r="AL25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40">
        <f>IF(AND(Source[[#This Row],[Credit_Noncredit]]="Noncredit",Source[[#This Row],[FTEF]]&gt;0),Source[[#This Row],[NC XLST FTES]]*525/(437.5*Source[[#This Row],[FTEF]]),0)</f>
        <v>0</v>
      </c>
      <c r="AN2540">
        <f>IF(Source[[#This Row],[Credit_Noncredit]]="Credit",Source[[#This Row],[Census Enrollment]],Source[[#This Row],[Noncredit Avg. Attendance]])</f>
        <v>30</v>
      </c>
    </row>
    <row r="2541" spans="1:40" x14ac:dyDescent="0.25">
      <c r="A2541" t="s">
        <v>4581</v>
      </c>
      <c r="B2541" t="s">
        <v>886</v>
      </c>
      <c r="C2541" t="s">
        <v>775</v>
      </c>
      <c r="D2541" t="s">
        <v>4214</v>
      </c>
      <c r="E2541" s="4">
        <v>32476</v>
      </c>
      <c r="F2541" s="4" t="s">
        <v>4215</v>
      </c>
      <c r="G2541" s="4" t="s">
        <v>4219</v>
      </c>
      <c r="H2541" t="str">
        <f>CONCATENATE(Source[[#This Row],[Subject]],TRIM(Source[[#This Row],[Course]]))</f>
        <v>GEOG1L</v>
      </c>
      <c r="I2541" t="str">
        <f>VLOOKUP(Source[[#This Row],[SubjCrse]],'Courses and Categories'!$E$2:$G$1816,3,FALSE)</f>
        <v>Credit General Education</v>
      </c>
      <c r="J2541">
        <v>2</v>
      </c>
      <c r="K2541" t="s">
        <v>4220</v>
      </c>
      <c r="L2541" t="s">
        <v>39</v>
      </c>
      <c r="M2541" t="s">
        <v>1063</v>
      </c>
      <c r="N2541" t="s">
        <v>91</v>
      </c>
      <c r="O2541">
        <v>1410</v>
      </c>
      <c r="P2541">
        <v>1700</v>
      </c>
      <c r="Q2541" t="s">
        <v>1649</v>
      </c>
      <c r="R2541">
        <v>45</v>
      </c>
      <c r="S2541" t="s">
        <v>134</v>
      </c>
      <c r="T2541">
        <v>1</v>
      </c>
      <c r="U2541" s="1">
        <v>43479</v>
      </c>
      <c r="V2541" s="1">
        <v>43607</v>
      </c>
      <c r="W2541" t="s">
        <v>4218</v>
      </c>
      <c r="X2541" t="s">
        <v>1929</v>
      </c>
      <c r="Y2541">
        <v>23</v>
      </c>
      <c r="Z2541">
        <v>21</v>
      </c>
      <c r="AA2541">
        <v>30</v>
      </c>
      <c r="AB2541">
        <v>70</v>
      </c>
      <c r="AD2541">
        <f>IF(ISBLANK(Source[[#This Row],[CrosslistID]]),1,1/COUNTIFS(Source[CrosslistID],Source[[#This Row],[CrosslistID]],Source[TermDesc],Source[[#This Row],[TermDesc]]))</f>
        <v>1</v>
      </c>
      <c r="AG2541">
        <v>0</v>
      </c>
      <c r="AH2541">
        <v>70</v>
      </c>
      <c r="AI2541">
        <v>2.1</v>
      </c>
      <c r="AJ2541">
        <v>2.2999999999999998</v>
      </c>
      <c r="AK2541">
        <v>0.17</v>
      </c>
      <c r="AL25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41">
        <f>IF(AND(Source[[#This Row],[Credit_Noncredit]]="Noncredit",Source[[#This Row],[FTEF]]&gt;0),Source[[#This Row],[NC XLST FTES]]*525/(437.5*Source[[#This Row],[FTEF]]),0)</f>
        <v>0</v>
      </c>
      <c r="AN2541">
        <f>IF(Source[[#This Row],[Credit_Noncredit]]="Credit",Source[[#This Row],[Census Enrollment]],Source[[#This Row],[Noncredit Avg. Attendance]])</f>
        <v>23</v>
      </c>
    </row>
    <row r="2542" spans="1:40" x14ac:dyDescent="0.25">
      <c r="A2542" t="s">
        <v>4581</v>
      </c>
      <c r="B2542" t="s">
        <v>886</v>
      </c>
      <c r="C2542" t="s">
        <v>775</v>
      </c>
      <c r="D2542" t="s">
        <v>4214</v>
      </c>
      <c r="E2542" s="4">
        <v>34253</v>
      </c>
      <c r="F2542" s="4" t="s">
        <v>4215</v>
      </c>
      <c r="G2542" s="4" t="s">
        <v>4219</v>
      </c>
      <c r="H2542" t="str">
        <f>CONCATENATE(Source[[#This Row],[Subject]],TRIM(Source[[#This Row],[Course]]))</f>
        <v>GEOG1L</v>
      </c>
      <c r="I2542" t="str">
        <f>VLOOKUP(Source[[#This Row],[SubjCrse]],'Courses and Categories'!$E$2:$G$1816,3,FALSE)</f>
        <v>Credit General Education</v>
      </c>
      <c r="J2542">
        <v>501</v>
      </c>
      <c r="K2542" t="s">
        <v>4220</v>
      </c>
      <c r="L2542" t="s">
        <v>87</v>
      </c>
      <c r="M2542" t="s">
        <v>1063</v>
      </c>
      <c r="N2542" t="s">
        <v>180</v>
      </c>
      <c r="O2542">
        <v>1840</v>
      </c>
      <c r="P2542">
        <v>2130</v>
      </c>
      <c r="Q2542" t="s">
        <v>1649</v>
      </c>
      <c r="R2542">
        <v>45</v>
      </c>
      <c r="S2542" t="s">
        <v>134</v>
      </c>
      <c r="T2542">
        <v>1</v>
      </c>
      <c r="U2542" s="1">
        <v>43479</v>
      </c>
      <c r="V2542" s="1">
        <v>43607</v>
      </c>
      <c r="W2542" t="s">
        <v>4217</v>
      </c>
      <c r="X2542" t="s">
        <v>1929</v>
      </c>
      <c r="Y2542">
        <v>21</v>
      </c>
      <c r="Z2542">
        <v>20</v>
      </c>
      <c r="AA2542">
        <v>30</v>
      </c>
      <c r="AB2542">
        <v>66.666700000000006</v>
      </c>
      <c r="AD2542">
        <f>IF(ISBLANK(Source[[#This Row],[CrosslistID]]),1,1/COUNTIFS(Source[CrosslistID],Source[[#This Row],[CrosslistID]],Source[TermDesc],Source[[#This Row],[TermDesc]]))</f>
        <v>1</v>
      </c>
      <c r="AG2542">
        <v>0</v>
      </c>
      <c r="AH2542">
        <v>66.666700000000006</v>
      </c>
      <c r="AI2542">
        <v>2</v>
      </c>
      <c r="AJ2542">
        <v>2.1</v>
      </c>
      <c r="AK2542">
        <v>0.17</v>
      </c>
      <c r="AL25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42">
        <f>IF(AND(Source[[#This Row],[Credit_Noncredit]]="Noncredit",Source[[#This Row],[FTEF]]&gt;0),Source[[#This Row],[NC XLST FTES]]*525/(437.5*Source[[#This Row],[FTEF]]),0)</f>
        <v>0</v>
      </c>
      <c r="AN2542">
        <f>IF(Source[[#This Row],[Credit_Noncredit]]="Credit",Source[[#This Row],[Census Enrollment]],Source[[#This Row],[Noncredit Avg. Attendance]])</f>
        <v>21</v>
      </c>
    </row>
    <row r="2543" spans="1:40" x14ac:dyDescent="0.25">
      <c r="A2543" t="s">
        <v>4581</v>
      </c>
      <c r="B2543" t="s">
        <v>886</v>
      </c>
      <c r="C2543" t="s">
        <v>775</v>
      </c>
      <c r="D2543" t="s">
        <v>4214</v>
      </c>
      <c r="E2543" s="4">
        <v>37704</v>
      </c>
      <c r="F2543" s="4" t="s">
        <v>4215</v>
      </c>
      <c r="G2543" s="4">
        <v>3</v>
      </c>
      <c r="H2543" t="str">
        <f>CONCATENATE(Source[[#This Row],[Subject]],TRIM(Source[[#This Row],[Course]]))</f>
        <v>GEOG3</v>
      </c>
      <c r="I2543" t="str">
        <f>VLOOKUP(Source[[#This Row],[SubjCrse]],'Courses and Categories'!$E$2:$G$1816,3,FALSE)</f>
        <v>Credit General Education</v>
      </c>
      <c r="J2543">
        <v>1</v>
      </c>
      <c r="K2543" t="s">
        <v>5639</v>
      </c>
      <c r="L2543" t="s">
        <v>39</v>
      </c>
      <c r="M2543" t="s">
        <v>903</v>
      </c>
      <c r="N2543" t="s">
        <v>59</v>
      </c>
      <c r="O2543">
        <v>940</v>
      </c>
      <c r="P2543">
        <v>1055</v>
      </c>
      <c r="Q2543" t="s">
        <v>1649</v>
      </c>
      <c r="R2543">
        <v>5</v>
      </c>
      <c r="S2543" t="s">
        <v>134</v>
      </c>
      <c r="T2543">
        <v>1</v>
      </c>
      <c r="U2543" s="1">
        <v>43479</v>
      </c>
      <c r="V2543" s="1">
        <v>43607</v>
      </c>
      <c r="W2543" t="s">
        <v>4218</v>
      </c>
      <c r="X2543" t="s">
        <v>1929</v>
      </c>
      <c r="Y2543">
        <v>16</v>
      </c>
      <c r="Z2543">
        <v>14</v>
      </c>
      <c r="AA2543">
        <v>70</v>
      </c>
      <c r="AB2543">
        <v>20</v>
      </c>
      <c r="AD2543">
        <f>IF(ISBLANK(Source[[#This Row],[CrosslistID]]),1,1/COUNTIFS(Source[CrosslistID],Source[[#This Row],[CrosslistID]],Source[TermDesc],Source[[#This Row],[TermDesc]]))</f>
        <v>1</v>
      </c>
      <c r="AG2543">
        <v>0</v>
      </c>
      <c r="AH2543">
        <v>20</v>
      </c>
      <c r="AI2543">
        <v>1.4</v>
      </c>
      <c r="AJ2543">
        <v>1.6</v>
      </c>
      <c r="AK2543">
        <v>0.2</v>
      </c>
      <c r="AL25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43">
        <f>IF(AND(Source[[#This Row],[Credit_Noncredit]]="Noncredit",Source[[#This Row],[FTEF]]&gt;0),Source[[#This Row],[NC XLST FTES]]*525/(437.5*Source[[#This Row],[FTEF]]),0)</f>
        <v>0</v>
      </c>
      <c r="AN2543">
        <f>IF(Source[[#This Row],[Credit_Noncredit]]="Credit",Source[[#This Row],[Census Enrollment]],Source[[#This Row],[Noncredit Avg. Attendance]])</f>
        <v>16</v>
      </c>
    </row>
    <row r="2544" spans="1:40" x14ac:dyDescent="0.25">
      <c r="A2544" t="s">
        <v>4581</v>
      </c>
      <c r="B2544" t="s">
        <v>886</v>
      </c>
      <c r="C2544" t="s">
        <v>775</v>
      </c>
      <c r="D2544" t="s">
        <v>4214</v>
      </c>
      <c r="E2544" s="4">
        <v>39093</v>
      </c>
      <c r="F2544" s="4" t="s">
        <v>4215</v>
      </c>
      <c r="G2544" s="4">
        <v>4</v>
      </c>
      <c r="H2544" t="str">
        <f>CONCATENATE(Source[[#This Row],[Subject]],TRIM(Source[[#This Row],[Course]]))</f>
        <v>GEOG4</v>
      </c>
      <c r="I2544" t="str">
        <f>VLOOKUP(Source[[#This Row],[SubjCrse]],'Courses and Categories'!$E$2:$G$1816,3,FALSE)</f>
        <v>Credit General Education</v>
      </c>
      <c r="J2544">
        <v>1</v>
      </c>
      <c r="K2544" t="s">
        <v>4221</v>
      </c>
      <c r="L2544" t="s">
        <v>39</v>
      </c>
      <c r="M2544" t="s">
        <v>903</v>
      </c>
      <c r="N2544" t="s">
        <v>1041</v>
      </c>
      <c r="O2544">
        <v>910</v>
      </c>
      <c r="P2544">
        <v>1000</v>
      </c>
      <c r="Q2544" t="s">
        <v>1649</v>
      </c>
      <c r="R2544">
        <v>5</v>
      </c>
      <c r="S2544" t="s">
        <v>134</v>
      </c>
      <c r="T2544">
        <v>1</v>
      </c>
      <c r="U2544" s="1">
        <v>43479</v>
      </c>
      <c r="V2544" s="1">
        <v>43607</v>
      </c>
      <c r="W2544" t="s">
        <v>4217</v>
      </c>
      <c r="X2544" t="s">
        <v>1929</v>
      </c>
      <c r="Y2544">
        <v>47</v>
      </c>
      <c r="Z2544">
        <v>41</v>
      </c>
      <c r="AA2544">
        <v>70</v>
      </c>
      <c r="AB2544">
        <v>58.571399999999997</v>
      </c>
      <c r="AD2544">
        <f>IF(ISBLANK(Source[[#This Row],[CrosslistID]]),1,1/COUNTIFS(Source[CrosslistID],Source[[#This Row],[CrosslistID]],Source[TermDesc],Source[[#This Row],[TermDesc]]))</f>
        <v>1</v>
      </c>
      <c r="AG2544">
        <v>0</v>
      </c>
      <c r="AH2544">
        <v>58.571399999999997</v>
      </c>
      <c r="AI2544">
        <v>4.7</v>
      </c>
      <c r="AJ2544">
        <v>4.7</v>
      </c>
      <c r="AK2544">
        <v>0.2</v>
      </c>
      <c r="AL25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44">
        <f>IF(AND(Source[[#This Row],[Credit_Noncredit]]="Noncredit",Source[[#This Row],[FTEF]]&gt;0),Source[[#This Row],[NC XLST FTES]]*525/(437.5*Source[[#This Row],[FTEF]]),0)</f>
        <v>0</v>
      </c>
      <c r="AN2544">
        <f>IF(Source[[#This Row],[Credit_Noncredit]]="Credit",Source[[#This Row],[Census Enrollment]],Source[[#This Row],[Noncredit Avg. Attendance]])</f>
        <v>47</v>
      </c>
    </row>
    <row r="2545" spans="1:40" x14ac:dyDescent="0.25">
      <c r="A2545" t="s">
        <v>4581</v>
      </c>
      <c r="B2545" t="s">
        <v>886</v>
      </c>
      <c r="C2545" t="s">
        <v>775</v>
      </c>
      <c r="D2545" t="s">
        <v>4214</v>
      </c>
      <c r="E2545" s="4">
        <v>36903</v>
      </c>
      <c r="F2545" s="4" t="s">
        <v>4215</v>
      </c>
      <c r="G2545" s="4">
        <v>31</v>
      </c>
      <c r="H2545" t="str">
        <f>CONCATENATE(Source[[#This Row],[Subject]],TRIM(Source[[#This Row],[Course]]))</f>
        <v>GEOG31</v>
      </c>
      <c r="I2545" t="str">
        <f>VLOOKUP(Source[[#This Row],[SubjCrse]],'Courses and Categories'!$E$2:$G$1816,3,FALSE)</f>
        <v>Credit General Education</v>
      </c>
      <c r="J2545">
        <v>1</v>
      </c>
      <c r="K2545" t="s">
        <v>3991</v>
      </c>
      <c r="L2545" t="s">
        <v>39</v>
      </c>
      <c r="M2545" t="s">
        <v>903</v>
      </c>
      <c r="N2545" t="s">
        <v>59</v>
      </c>
      <c r="O2545">
        <v>1310</v>
      </c>
      <c r="P2545">
        <v>1425</v>
      </c>
      <c r="Q2545" t="s">
        <v>1649</v>
      </c>
      <c r="R2545">
        <v>302</v>
      </c>
      <c r="S2545" t="s">
        <v>134</v>
      </c>
      <c r="T2545">
        <v>1</v>
      </c>
      <c r="U2545" s="1">
        <v>43479</v>
      </c>
      <c r="V2545" s="1">
        <v>43607</v>
      </c>
      <c r="W2545" t="s">
        <v>3992</v>
      </c>
      <c r="X2545" t="s">
        <v>1929</v>
      </c>
      <c r="Y2545">
        <v>12</v>
      </c>
      <c r="Z2545">
        <v>8</v>
      </c>
      <c r="AA2545">
        <v>49</v>
      </c>
      <c r="AB2545">
        <v>16.326499999999999</v>
      </c>
      <c r="AC2545" t="s">
        <v>4429</v>
      </c>
      <c r="AD2545">
        <f>IF(ISBLANK(Source[[#This Row],[CrosslistID]]),1,1/COUNTIFS(Source[CrosslistID],Source[[#This Row],[CrosslistID]],Source[TermDesc],Source[[#This Row],[TermDesc]]))</f>
        <v>0.33333333333333331</v>
      </c>
      <c r="AE2545">
        <v>42</v>
      </c>
      <c r="AF2545">
        <v>49</v>
      </c>
      <c r="AG2545">
        <v>85.714299999999994</v>
      </c>
      <c r="AH2545">
        <v>85.714299999999994</v>
      </c>
      <c r="AI2545">
        <v>1</v>
      </c>
      <c r="AJ2545">
        <v>1.2</v>
      </c>
      <c r="AK2545">
        <v>0</v>
      </c>
      <c r="AL25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45">
        <f>IF(AND(Source[[#This Row],[Credit_Noncredit]]="Noncredit",Source[[#This Row],[FTEF]]&gt;0),Source[[#This Row],[NC XLST FTES]]*525/(437.5*Source[[#This Row],[FTEF]]),0)</f>
        <v>0</v>
      </c>
      <c r="AN2545">
        <f>IF(Source[[#This Row],[Credit_Noncredit]]="Credit",Source[[#This Row],[Census Enrollment]],Source[[#This Row],[Noncredit Avg. Attendance]])</f>
        <v>12</v>
      </c>
    </row>
    <row r="2546" spans="1:40" x14ac:dyDescent="0.25">
      <c r="A2546" t="s">
        <v>4581</v>
      </c>
      <c r="B2546" t="s">
        <v>886</v>
      </c>
      <c r="C2546" t="s">
        <v>775</v>
      </c>
      <c r="D2546" t="s">
        <v>4214</v>
      </c>
      <c r="E2546" s="4">
        <v>38172</v>
      </c>
      <c r="F2546" s="4" t="s">
        <v>4215</v>
      </c>
      <c r="G2546" s="4">
        <v>31</v>
      </c>
      <c r="H2546" t="str">
        <f>CONCATENATE(Source[[#This Row],[Subject]],TRIM(Source[[#This Row],[Course]]))</f>
        <v>GEOG31</v>
      </c>
      <c r="I2546" t="str">
        <f>VLOOKUP(Source[[#This Row],[SubjCrse]],'Courses and Categories'!$E$2:$G$1816,3,FALSE)</f>
        <v>Credit General Education</v>
      </c>
      <c r="J2546">
        <v>2</v>
      </c>
      <c r="K2546" t="s">
        <v>3991</v>
      </c>
      <c r="L2546" t="s">
        <v>39</v>
      </c>
      <c r="M2546" t="s">
        <v>903</v>
      </c>
      <c r="N2546" t="s">
        <v>59</v>
      </c>
      <c r="O2546">
        <v>940</v>
      </c>
      <c r="P2546">
        <v>1055</v>
      </c>
      <c r="Q2546" t="s">
        <v>1649</v>
      </c>
      <c r="R2546">
        <v>302</v>
      </c>
      <c r="S2546" t="s">
        <v>134</v>
      </c>
      <c r="T2546">
        <v>1</v>
      </c>
      <c r="U2546" s="1">
        <v>43479</v>
      </c>
      <c r="V2546" s="1">
        <v>43607</v>
      </c>
      <c r="W2546" t="s">
        <v>3992</v>
      </c>
      <c r="X2546" t="s">
        <v>1929</v>
      </c>
      <c r="Y2546">
        <v>18</v>
      </c>
      <c r="Z2546">
        <v>14</v>
      </c>
      <c r="AA2546">
        <v>49</v>
      </c>
      <c r="AB2546">
        <v>28.571400000000001</v>
      </c>
      <c r="AC2546" t="s">
        <v>1982</v>
      </c>
      <c r="AD2546">
        <f>IF(ISBLANK(Source[[#This Row],[CrosslistID]]),1,1/COUNTIFS(Source[CrosslistID],Source[[#This Row],[CrosslistID]],Source[TermDesc],Source[[#This Row],[TermDesc]]))</f>
        <v>0.33333333333333331</v>
      </c>
      <c r="AE2546">
        <v>45</v>
      </c>
      <c r="AF2546">
        <v>49</v>
      </c>
      <c r="AG2546">
        <v>91.836699999999993</v>
      </c>
      <c r="AH2546">
        <v>91.836699999999993</v>
      </c>
      <c r="AI2546">
        <v>1.8</v>
      </c>
      <c r="AJ2546">
        <v>1.8</v>
      </c>
      <c r="AK2546">
        <v>0</v>
      </c>
      <c r="AL25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46">
        <f>IF(AND(Source[[#This Row],[Credit_Noncredit]]="Noncredit",Source[[#This Row],[FTEF]]&gt;0),Source[[#This Row],[NC XLST FTES]]*525/(437.5*Source[[#This Row],[FTEF]]),0)</f>
        <v>0</v>
      </c>
      <c r="AN2546">
        <f>IF(Source[[#This Row],[Credit_Noncredit]]="Credit",Source[[#This Row],[Census Enrollment]],Source[[#This Row],[Noncredit Avg. Attendance]])</f>
        <v>18</v>
      </c>
    </row>
    <row r="2547" spans="1:40" x14ac:dyDescent="0.25">
      <c r="A2547" t="s">
        <v>4581</v>
      </c>
      <c r="B2547" t="s">
        <v>886</v>
      </c>
      <c r="C2547" t="s">
        <v>775</v>
      </c>
      <c r="D2547" t="s">
        <v>4214</v>
      </c>
      <c r="E2547" s="4">
        <v>39094</v>
      </c>
      <c r="F2547" s="4" t="s">
        <v>4215</v>
      </c>
      <c r="G2547" s="4" t="s">
        <v>3995</v>
      </c>
      <c r="H2547" t="str">
        <f>CONCATENATE(Source[[#This Row],[Subject]],TRIM(Source[[#This Row],[Course]]))</f>
        <v>GEOG31L</v>
      </c>
      <c r="I2547" t="str">
        <f>VLOOKUP(Source[[#This Row],[SubjCrse]],'Courses and Categories'!$E$2:$G$1816,3,FALSE)</f>
        <v>Credit General Education</v>
      </c>
      <c r="J2547">
        <v>1</v>
      </c>
      <c r="K2547" t="s">
        <v>3996</v>
      </c>
      <c r="L2547" t="s">
        <v>39</v>
      </c>
      <c r="M2547" t="s">
        <v>1063</v>
      </c>
      <c r="N2547" t="s">
        <v>91</v>
      </c>
      <c r="O2547">
        <v>910</v>
      </c>
      <c r="P2547">
        <v>1200</v>
      </c>
      <c r="Q2547" t="s">
        <v>1649</v>
      </c>
      <c r="R2547">
        <v>322</v>
      </c>
      <c r="S2547" t="s">
        <v>134</v>
      </c>
      <c r="T2547">
        <v>1</v>
      </c>
      <c r="U2547" s="1">
        <v>43479</v>
      </c>
      <c r="V2547" s="1">
        <v>43607</v>
      </c>
      <c r="W2547" t="s">
        <v>3992</v>
      </c>
      <c r="X2547" t="s">
        <v>1929</v>
      </c>
      <c r="Y2547">
        <v>6</v>
      </c>
      <c r="Z2547">
        <v>5</v>
      </c>
      <c r="AA2547">
        <v>24</v>
      </c>
      <c r="AB2547">
        <v>20.833300000000001</v>
      </c>
      <c r="AC2547" t="s">
        <v>4041</v>
      </c>
      <c r="AD2547">
        <f>IF(ISBLANK(Source[[#This Row],[CrosslistID]]),1,1/COUNTIFS(Source[CrosslistID],Source[[#This Row],[CrosslistID]],Source[TermDesc],Source[[#This Row],[TermDesc]]))</f>
        <v>0.33333333333333331</v>
      </c>
      <c r="AE2547">
        <v>21</v>
      </c>
      <c r="AF2547">
        <v>25</v>
      </c>
      <c r="AG2547">
        <v>84</v>
      </c>
      <c r="AH2547">
        <v>84</v>
      </c>
      <c r="AI2547">
        <v>0.4</v>
      </c>
      <c r="AJ2547">
        <v>0.6</v>
      </c>
      <c r="AK2547">
        <v>0</v>
      </c>
      <c r="AL25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47">
        <f>IF(AND(Source[[#This Row],[Credit_Noncredit]]="Noncredit",Source[[#This Row],[FTEF]]&gt;0),Source[[#This Row],[NC XLST FTES]]*525/(437.5*Source[[#This Row],[FTEF]]),0)</f>
        <v>0</v>
      </c>
      <c r="AN2547">
        <f>IF(Source[[#This Row],[Credit_Noncredit]]="Credit",Source[[#This Row],[Census Enrollment]],Source[[#This Row],[Noncredit Avg. Attendance]])</f>
        <v>6</v>
      </c>
    </row>
    <row r="2548" spans="1:40" x14ac:dyDescent="0.25">
      <c r="A2548" t="s">
        <v>4581</v>
      </c>
      <c r="B2548" t="s">
        <v>886</v>
      </c>
      <c r="C2548" t="s">
        <v>775</v>
      </c>
      <c r="D2548" t="s">
        <v>4214</v>
      </c>
      <c r="E2548" s="4">
        <v>38173</v>
      </c>
      <c r="F2548" s="4" t="s">
        <v>4215</v>
      </c>
      <c r="G2548" s="4">
        <v>110</v>
      </c>
      <c r="H2548" t="str">
        <f>CONCATENATE(Source[[#This Row],[Subject]],TRIM(Source[[#This Row],[Course]]))</f>
        <v>GEOG110</v>
      </c>
      <c r="I2548" t="str">
        <f>VLOOKUP(Source[[#This Row],[SubjCrse]],'Courses and Categories'!$E$2:$G$1816,3,FALSE)</f>
        <v>Credit CTE</v>
      </c>
      <c r="J2548">
        <v>551</v>
      </c>
      <c r="K2548" t="s">
        <v>4222</v>
      </c>
      <c r="L2548" t="s">
        <v>87</v>
      </c>
      <c r="M2548" t="s">
        <v>1046</v>
      </c>
      <c r="N2548" t="s">
        <v>41</v>
      </c>
      <c r="O2548">
        <v>1810</v>
      </c>
      <c r="P2548">
        <v>2200</v>
      </c>
      <c r="Q2548" t="s">
        <v>76</v>
      </c>
      <c r="R2548" t="s">
        <v>83</v>
      </c>
      <c r="S2548" t="s">
        <v>77</v>
      </c>
      <c r="T2548">
        <v>1</v>
      </c>
      <c r="U2548" s="1">
        <v>43479</v>
      </c>
      <c r="V2548" s="1">
        <v>43607</v>
      </c>
      <c r="W2548" t="s">
        <v>4218</v>
      </c>
      <c r="X2548" t="s">
        <v>1929</v>
      </c>
      <c r="Y2548">
        <v>23</v>
      </c>
      <c r="Z2548">
        <v>19</v>
      </c>
      <c r="AA2548">
        <v>24</v>
      </c>
      <c r="AB2548">
        <v>79.166700000000006</v>
      </c>
      <c r="AD2548">
        <f>IF(ISBLANK(Source[[#This Row],[CrosslistID]]),1,1/COUNTIFS(Source[CrosslistID],Source[[#This Row],[CrosslistID]],Source[TermDesc],Source[[#This Row],[TermDesc]]))</f>
        <v>1</v>
      </c>
      <c r="AG2548">
        <v>0</v>
      </c>
      <c r="AH2548">
        <v>79.166700000000006</v>
      </c>
      <c r="AI2548">
        <v>2.8</v>
      </c>
      <c r="AJ2548">
        <v>3.0667</v>
      </c>
      <c r="AK2548">
        <v>0.25169999999999998</v>
      </c>
      <c r="AL25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48">
        <f>IF(AND(Source[[#This Row],[Credit_Noncredit]]="Noncredit",Source[[#This Row],[FTEF]]&gt;0),Source[[#This Row],[NC XLST FTES]]*525/(437.5*Source[[#This Row],[FTEF]]),0)</f>
        <v>0</v>
      </c>
      <c r="AN2548">
        <f>IF(Source[[#This Row],[Credit_Noncredit]]="Credit",Source[[#This Row],[Census Enrollment]],Source[[#This Row],[Noncredit Avg. Attendance]])</f>
        <v>23</v>
      </c>
    </row>
    <row r="2549" spans="1:40" x14ac:dyDescent="0.25">
      <c r="A2549" t="s">
        <v>4581</v>
      </c>
      <c r="B2549" t="s">
        <v>886</v>
      </c>
      <c r="C2549" t="s">
        <v>775</v>
      </c>
      <c r="D2549" t="s">
        <v>4214</v>
      </c>
      <c r="E2549" s="4">
        <v>32389</v>
      </c>
      <c r="F2549" s="4" t="s">
        <v>4215</v>
      </c>
      <c r="G2549" s="4">
        <v>110</v>
      </c>
      <c r="H2549" t="str">
        <f>CONCATENATE(Source[[#This Row],[Subject]],TRIM(Source[[#This Row],[Course]]))</f>
        <v>GEOG110</v>
      </c>
      <c r="I2549" t="str">
        <f>VLOOKUP(Source[[#This Row],[SubjCrse]],'Courses and Categories'!$E$2:$G$1816,3,FALSE)</f>
        <v>Credit CTE</v>
      </c>
      <c r="J2549">
        <v>581</v>
      </c>
      <c r="K2549" t="s">
        <v>4222</v>
      </c>
      <c r="L2549" t="s">
        <v>87</v>
      </c>
      <c r="M2549" t="s">
        <v>1046</v>
      </c>
      <c r="N2549" t="s">
        <v>185</v>
      </c>
      <c r="O2549">
        <v>1810</v>
      </c>
      <c r="P2549">
        <v>2200</v>
      </c>
      <c r="Q2549" t="s">
        <v>76</v>
      </c>
      <c r="R2549" t="s">
        <v>83</v>
      </c>
      <c r="S2549" t="s">
        <v>77</v>
      </c>
      <c r="T2549">
        <v>1</v>
      </c>
      <c r="U2549" s="1">
        <v>43479</v>
      </c>
      <c r="V2549" s="1">
        <v>43607</v>
      </c>
      <c r="W2549" t="s">
        <v>4223</v>
      </c>
      <c r="X2549" t="s">
        <v>1929</v>
      </c>
      <c r="Y2549">
        <v>22</v>
      </c>
      <c r="Z2549">
        <v>20</v>
      </c>
      <c r="AA2549">
        <v>24</v>
      </c>
      <c r="AB2549">
        <v>83.333299999999994</v>
      </c>
      <c r="AD2549">
        <f>IF(ISBLANK(Source[[#This Row],[CrosslistID]]),1,1/COUNTIFS(Source[CrosslistID],Source[[#This Row],[CrosslistID]],Source[TermDesc],Source[[#This Row],[TermDesc]]))</f>
        <v>1</v>
      </c>
      <c r="AG2549">
        <v>0</v>
      </c>
      <c r="AH2549">
        <v>83.333299999999994</v>
      </c>
      <c r="AI2549">
        <v>2.8</v>
      </c>
      <c r="AJ2549">
        <v>2.9333</v>
      </c>
      <c r="AK2549">
        <v>0.25169999999999998</v>
      </c>
      <c r="AL25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49">
        <f>IF(AND(Source[[#This Row],[Credit_Noncredit]]="Noncredit",Source[[#This Row],[FTEF]]&gt;0),Source[[#This Row],[NC XLST FTES]]*525/(437.5*Source[[#This Row],[FTEF]]),0)</f>
        <v>0</v>
      </c>
      <c r="AN2549">
        <f>IF(Source[[#This Row],[Credit_Noncredit]]="Credit",Source[[#This Row],[Census Enrollment]],Source[[#This Row],[Noncredit Avg. Attendance]])</f>
        <v>22</v>
      </c>
    </row>
    <row r="2550" spans="1:40" x14ac:dyDescent="0.25">
      <c r="A2550" t="s">
        <v>4581</v>
      </c>
      <c r="B2550" t="s">
        <v>886</v>
      </c>
      <c r="C2550" t="s">
        <v>775</v>
      </c>
      <c r="D2550" t="s">
        <v>4214</v>
      </c>
      <c r="E2550" s="4">
        <v>39095</v>
      </c>
      <c r="F2550" s="4" t="s">
        <v>4215</v>
      </c>
      <c r="G2550" s="4">
        <v>112</v>
      </c>
      <c r="H2550" t="str">
        <f>CONCATENATE(Source[[#This Row],[Subject]],TRIM(Source[[#This Row],[Course]]))</f>
        <v>GEOG112</v>
      </c>
      <c r="I2550" t="str">
        <f>VLOOKUP(Source[[#This Row],[SubjCrse]],'Courses and Categories'!$E$2:$G$1816,3,FALSE)</f>
        <v>Credit CTE</v>
      </c>
      <c r="J2550">
        <v>501</v>
      </c>
      <c r="K2550" t="s">
        <v>5640</v>
      </c>
      <c r="L2550" t="s">
        <v>87</v>
      </c>
      <c r="M2550" t="s">
        <v>1046</v>
      </c>
      <c r="N2550" t="s">
        <v>50</v>
      </c>
      <c r="O2550">
        <v>1810</v>
      </c>
      <c r="P2550">
        <v>2200</v>
      </c>
      <c r="Q2550" t="s">
        <v>76</v>
      </c>
      <c r="R2550">
        <v>514</v>
      </c>
      <c r="S2550" t="s">
        <v>77</v>
      </c>
      <c r="T2550">
        <v>1</v>
      </c>
      <c r="U2550" s="1">
        <v>43479</v>
      </c>
      <c r="V2550" s="1">
        <v>43607</v>
      </c>
      <c r="W2550" t="s">
        <v>4225</v>
      </c>
      <c r="X2550" t="s">
        <v>1929</v>
      </c>
      <c r="Y2550">
        <v>20</v>
      </c>
      <c r="Z2550">
        <v>18</v>
      </c>
      <c r="AA2550">
        <v>24</v>
      </c>
      <c r="AB2550">
        <v>75</v>
      </c>
      <c r="AD2550">
        <f>IF(ISBLANK(Source[[#This Row],[CrosslistID]]),1,1/COUNTIFS(Source[CrosslistID],Source[[#This Row],[CrosslistID]],Source[TermDesc],Source[[#This Row],[TermDesc]]))</f>
        <v>1</v>
      </c>
      <c r="AG2550">
        <v>0</v>
      </c>
      <c r="AH2550">
        <v>75</v>
      </c>
      <c r="AI2550">
        <v>2.5329999999999999</v>
      </c>
      <c r="AJ2550">
        <v>2.6663000000000001</v>
      </c>
      <c r="AK2550">
        <v>0.25169999999999998</v>
      </c>
      <c r="AL25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50">
        <f>IF(AND(Source[[#This Row],[Credit_Noncredit]]="Noncredit",Source[[#This Row],[FTEF]]&gt;0),Source[[#This Row],[NC XLST FTES]]*525/(437.5*Source[[#This Row],[FTEF]]),0)</f>
        <v>0</v>
      </c>
      <c r="AN2550">
        <f>IF(Source[[#This Row],[Credit_Noncredit]]="Credit",Source[[#This Row],[Census Enrollment]],Source[[#This Row],[Noncredit Avg. Attendance]])</f>
        <v>20</v>
      </c>
    </row>
    <row r="2551" spans="1:40" x14ac:dyDescent="0.25">
      <c r="A2551" t="s">
        <v>4581</v>
      </c>
      <c r="B2551" t="s">
        <v>886</v>
      </c>
      <c r="C2551" t="s">
        <v>775</v>
      </c>
      <c r="D2551" t="s">
        <v>4214</v>
      </c>
      <c r="E2551" s="4">
        <v>31127</v>
      </c>
      <c r="F2551" s="4" t="s">
        <v>4226</v>
      </c>
      <c r="G2551" s="4">
        <v>10</v>
      </c>
      <c r="H2551" t="str">
        <f>CONCATENATE(Source[[#This Row],[Subject]],TRIM(Source[[#This Row],[Course]]))</f>
        <v>GEOL10</v>
      </c>
      <c r="I2551" t="str">
        <f>VLOOKUP(Source[[#This Row],[SubjCrse]],'Courses and Categories'!$E$2:$G$1816,3,FALSE)</f>
        <v>Credit General Education</v>
      </c>
      <c r="J2551">
        <v>1</v>
      </c>
      <c r="K2551" t="s">
        <v>4227</v>
      </c>
      <c r="L2551" t="s">
        <v>39</v>
      </c>
      <c r="M2551" t="s">
        <v>903</v>
      </c>
      <c r="N2551" t="s">
        <v>105</v>
      </c>
      <c r="O2551">
        <v>1110</v>
      </c>
      <c r="P2551">
        <v>1225</v>
      </c>
      <c r="Q2551" t="s">
        <v>1649</v>
      </c>
      <c r="R2551">
        <v>5</v>
      </c>
      <c r="S2551" t="s">
        <v>134</v>
      </c>
      <c r="T2551">
        <v>1</v>
      </c>
      <c r="U2551" s="1">
        <v>43479</v>
      </c>
      <c r="V2551" s="1">
        <v>43607</v>
      </c>
      <c r="W2551" t="s">
        <v>4228</v>
      </c>
      <c r="X2551" t="s">
        <v>1929</v>
      </c>
      <c r="Y2551">
        <v>25</v>
      </c>
      <c r="Z2551">
        <v>24</v>
      </c>
      <c r="AA2551">
        <v>70</v>
      </c>
      <c r="AB2551">
        <v>34.285699999999999</v>
      </c>
      <c r="AD2551">
        <f>IF(ISBLANK(Source[[#This Row],[CrosslistID]]),1,1/COUNTIFS(Source[CrosslistID],Source[[#This Row],[CrosslistID]],Source[TermDesc],Source[[#This Row],[TermDesc]]))</f>
        <v>1</v>
      </c>
      <c r="AG2551">
        <v>0</v>
      </c>
      <c r="AH2551">
        <v>34.285699999999999</v>
      </c>
      <c r="AI2551">
        <v>2.2999999999999998</v>
      </c>
      <c r="AJ2551">
        <v>2.5</v>
      </c>
      <c r="AK2551">
        <v>0.2</v>
      </c>
      <c r="AL25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51">
        <f>IF(AND(Source[[#This Row],[Credit_Noncredit]]="Noncredit",Source[[#This Row],[FTEF]]&gt;0),Source[[#This Row],[NC XLST FTES]]*525/(437.5*Source[[#This Row],[FTEF]]),0)</f>
        <v>0</v>
      </c>
      <c r="AN2551">
        <f>IF(Source[[#This Row],[Credit_Noncredit]]="Credit",Source[[#This Row],[Census Enrollment]],Source[[#This Row],[Noncredit Avg. Attendance]])</f>
        <v>25</v>
      </c>
    </row>
    <row r="2552" spans="1:40" x14ac:dyDescent="0.25">
      <c r="A2552" t="s">
        <v>4581</v>
      </c>
      <c r="B2552" t="s">
        <v>886</v>
      </c>
      <c r="C2552" t="s">
        <v>775</v>
      </c>
      <c r="D2552" t="s">
        <v>4214</v>
      </c>
      <c r="E2552" s="4">
        <v>31472</v>
      </c>
      <c r="F2552" s="4" t="s">
        <v>4226</v>
      </c>
      <c r="G2552" s="4">
        <v>10</v>
      </c>
      <c r="H2552" t="str">
        <f>CONCATENATE(Source[[#This Row],[Subject]],TRIM(Source[[#This Row],[Course]]))</f>
        <v>GEOL10</v>
      </c>
      <c r="I2552" t="str">
        <f>VLOOKUP(Source[[#This Row],[SubjCrse]],'Courses and Categories'!$E$2:$G$1816,3,FALSE)</f>
        <v>Credit General Education</v>
      </c>
      <c r="J2552">
        <v>2</v>
      </c>
      <c r="K2552" t="s">
        <v>4227</v>
      </c>
      <c r="L2552" t="s">
        <v>39</v>
      </c>
      <c r="M2552" t="s">
        <v>903</v>
      </c>
      <c r="N2552" t="s">
        <v>59</v>
      </c>
      <c r="O2552">
        <v>940</v>
      </c>
      <c r="P2552">
        <v>1055</v>
      </c>
      <c r="Q2552" t="s">
        <v>1649</v>
      </c>
      <c r="R2552">
        <v>45</v>
      </c>
      <c r="S2552" t="s">
        <v>134</v>
      </c>
      <c r="T2552">
        <v>1</v>
      </c>
      <c r="U2552" s="1">
        <v>43479</v>
      </c>
      <c r="V2552" s="1">
        <v>43607</v>
      </c>
      <c r="W2552" t="s">
        <v>438</v>
      </c>
      <c r="X2552" t="s">
        <v>1929</v>
      </c>
      <c r="Y2552">
        <v>42</v>
      </c>
      <c r="Z2552">
        <v>40</v>
      </c>
      <c r="AA2552">
        <v>40</v>
      </c>
      <c r="AB2552">
        <v>100</v>
      </c>
      <c r="AD2552">
        <f>IF(ISBLANK(Source[[#This Row],[CrosslistID]]),1,1/COUNTIFS(Source[CrosslistID],Source[[#This Row],[CrosslistID]],Source[TermDesc],Source[[#This Row],[TermDesc]]))</f>
        <v>1</v>
      </c>
      <c r="AG2552">
        <v>0</v>
      </c>
      <c r="AH2552">
        <v>100</v>
      </c>
      <c r="AI2552">
        <v>4.0999999999999996</v>
      </c>
      <c r="AJ2552">
        <v>4.2</v>
      </c>
      <c r="AK2552">
        <v>0.2</v>
      </c>
      <c r="AL25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52">
        <f>IF(AND(Source[[#This Row],[Credit_Noncredit]]="Noncredit",Source[[#This Row],[FTEF]]&gt;0),Source[[#This Row],[NC XLST FTES]]*525/(437.5*Source[[#This Row],[FTEF]]),0)</f>
        <v>0</v>
      </c>
      <c r="AN2552">
        <f>IF(Source[[#This Row],[Credit_Noncredit]]="Credit",Source[[#This Row],[Census Enrollment]],Source[[#This Row],[Noncredit Avg. Attendance]])</f>
        <v>42</v>
      </c>
    </row>
    <row r="2553" spans="1:40" x14ac:dyDescent="0.25">
      <c r="A2553" t="s">
        <v>4581</v>
      </c>
      <c r="B2553" t="s">
        <v>886</v>
      </c>
      <c r="C2553" t="s">
        <v>775</v>
      </c>
      <c r="D2553" t="s">
        <v>4214</v>
      </c>
      <c r="E2553" s="4">
        <v>33692</v>
      </c>
      <c r="F2553" s="4" t="s">
        <v>4226</v>
      </c>
      <c r="G2553" s="4" t="s">
        <v>1819</v>
      </c>
      <c r="H2553" t="str">
        <f>CONCATENATE(Source[[#This Row],[Subject]],TRIM(Source[[#This Row],[Course]]))</f>
        <v>GEOL10L</v>
      </c>
      <c r="I2553" t="str">
        <f>VLOOKUP(Source[[#This Row],[SubjCrse]],'Courses and Categories'!$E$2:$G$1816,3,FALSE)</f>
        <v>Credit General Education</v>
      </c>
      <c r="J2553">
        <v>1</v>
      </c>
      <c r="K2553" t="s">
        <v>4229</v>
      </c>
      <c r="L2553" t="s">
        <v>39</v>
      </c>
      <c r="M2553" t="s">
        <v>1046</v>
      </c>
      <c r="N2553" t="s">
        <v>41</v>
      </c>
      <c r="O2553">
        <v>1410</v>
      </c>
      <c r="P2553">
        <v>1800</v>
      </c>
      <c r="Q2553" t="s">
        <v>1649</v>
      </c>
      <c r="R2553">
        <v>45</v>
      </c>
      <c r="S2553" t="s">
        <v>134</v>
      </c>
      <c r="T2553">
        <v>1</v>
      </c>
      <c r="U2553" s="1">
        <v>43479</v>
      </c>
      <c r="V2553" s="1">
        <v>43607</v>
      </c>
      <c r="W2553" t="s">
        <v>438</v>
      </c>
      <c r="X2553" t="s">
        <v>1929</v>
      </c>
      <c r="Y2553">
        <v>33</v>
      </c>
      <c r="Z2553">
        <v>32</v>
      </c>
      <c r="AA2553">
        <v>30</v>
      </c>
      <c r="AB2553">
        <v>106.66670000000001</v>
      </c>
      <c r="AD2553">
        <f>IF(ISBLANK(Source[[#This Row],[CrosslistID]]),1,1/COUNTIFS(Source[CrosslistID],Source[[#This Row],[CrosslistID]],Source[TermDesc],Source[[#This Row],[TermDesc]]))</f>
        <v>1</v>
      </c>
      <c r="AG2553">
        <v>0</v>
      </c>
      <c r="AH2553">
        <v>106.66670000000001</v>
      </c>
      <c r="AI2553">
        <v>4.2670000000000003</v>
      </c>
      <c r="AJ2553">
        <v>4.4002999999999997</v>
      </c>
      <c r="AK2553">
        <v>0.23669999999999999</v>
      </c>
      <c r="AL25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53">
        <f>IF(AND(Source[[#This Row],[Credit_Noncredit]]="Noncredit",Source[[#This Row],[FTEF]]&gt;0),Source[[#This Row],[NC XLST FTES]]*525/(437.5*Source[[#This Row],[FTEF]]),0)</f>
        <v>0</v>
      </c>
      <c r="AN2553">
        <f>IF(Source[[#This Row],[Credit_Noncredit]]="Credit",Source[[#This Row],[Census Enrollment]],Source[[#This Row],[Noncredit Avg. Attendance]])</f>
        <v>33</v>
      </c>
    </row>
    <row r="2554" spans="1:40" x14ac:dyDescent="0.25">
      <c r="A2554" t="s">
        <v>4581</v>
      </c>
      <c r="B2554" t="s">
        <v>886</v>
      </c>
      <c r="C2554" t="s">
        <v>775</v>
      </c>
      <c r="D2554" t="s">
        <v>4214</v>
      </c>
      <c r="E2554" s="4">
        <v>39158</v>
      </c>
      <c r="F2554" s="4" t="s">
        <v>4226</v>
      </c>
      <c r="G2554" s="4" t="s">
        <v>4254</v>
      </c>
      <c r="H2554" t="str">
        <f>CONCATENATE(Source[[#This Row],[Subject]],TRIM(Source[[#This Row],[Course]]))</f>
        <v>GEOL21C</v>
      </c>
      <c r="I2554" t="str">
        <f>VLOOKUP(Source[[#This Row],[SubjCrse]],'Courses and Categories'!$E$2:$G$1816,3,FALSE)</f>
        <v>Credit Other</v>
      </c>
      <c r="J2554">
        <v>601</v>
      </c>
      <c r="K2554" t="s">
        <v>5641</v>
      </c>
      <c r="L2554" t="s">
        <v>87</v>
      </c>
      <c r="M2554" t="s">
        <v>903</v>
      </c>
      <c r="N2554" t="s">
        <v>329</v>
      </c>
      <c r="O2554" t="s">
        <v>1353</v>
      </c>
      <c r="P2554" t="s">
        <v>5642</v>
      </c>
      <c r="Q2554" t="s">
        <v>1682</v>
      </c>
      <c r="R2554">
        <v>45</v>
      </c>
      <c r="S2554" t="s">
        <v>134</v>
      </c>
      <c r="T2554" t="s">
        <v>44</v>
      </c>
      <c r="U2554" s="1">
        <v>43526</v>
      </c>
      <c r="V2554" s="1">
        <v>43540</v>
      </c>
      <c r="W2554" t="s">
        <v>5643</v>
      </c>
      <c r="X2554" t="s">
        <v>46</v>
      </c>
      <c r="Y2554">
        <v>15</v>
      </c>
      <c r="Z2554">
        <v>9</v>
      </c>
      <c r="AA2554">
        <v>30</v>
      </c>
      <c r="AB2554">
        <v>30</v>
      </c>
      <c r="AD2554">
        <f>IF(ISBLANK(Source[[#This Row],[CrosslistID]]),1,1/COUNTIFS(Source[CrosslistID],Source[[#This Row],[CrosslistID]],Source[TermDesc],Source[[#This Row],[TermDesc]]))</f>
        <v>1</v>
      </c>
      <c r="AG2554">
        <v>0</v>
      </c>
      <c r="AH2554">
        <v>30</v>
      </c>
      <c r="AI2554">
        <v>0.33100000000000002</v>
      </c>
      <c r="AJ2554">
        <v>0.33100000000000002</v>
      </c>
      <c r="AK2554">
        <v>1.14E-2</v>
      </c>
      <c r="AL25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54">
        <f>IF(AND(Source[[#This Row],[Credit_Noncredit]]="Noncredit",Source[[#This Row],[FTEF]]&gt;0),Source[[#This Row],[NC XLST FTES]]*525/(437.5*Source[[#This Row],[FTEF]]),0)</f>
        <v>0</v>
      </c>
      <c r="AN2554">
        <f>IF(Source[[#This Row],[Credit_Noncredit]]="Credit",Source[[#This Row],[Census Enrollment]],Source[[#This Row],[Noncredit Avg. Attendance]])</f>
        <v>15</v>
      </c>
    </row>
    <row r="2555" spans="1:40" x14ac:dyDescent="0.25">
      <c r="A2555" t="s">
        <v>4581</v>
      </c>
      <c r="B2555" t="s">
        <v>886</v>
      </c>
      <c r="C2555" t="s">
        <v>775</v>
      </c>
      <c r="D2555" t="s">
        <v>4214</v>
      </c>
      <c r="E2555" s="4">
        <v>37920</v>
      </c>
      <c r="F2555" s="4" t="s">
        <v>4230</v>
      </c>
      <c r="G2555" s="4">
        <v>1</v>
      </c>
      <c r="H2555" t="str">
        <f>CONCATENATE(Source[[#This Row],[Subject]],TRIM(Source[[#This Row],[Course]]))</f>
        <v>OCAN1</v>
      </c>
      <c r="I2555" t="str">
        <f>VLOOKUP(Source[[#This Row],[SubjCrse]],'Courses and Categories'!$E$2:$G$1816,3,FALSE)</f>
        <v>Credit General Education</v>
      </c>
      <c r="J2555">
        <v>1</v>
      </c>
      <c r="K2555" t="s">
        <v>4231</v>
      </c>
      <c r="L2555" t="s">
        <v>39</v>
      </c>
      <c r="M2555" t="s">
        <v>903</v>
      </c>
      <c r="N2555" t="s">
        <v>59</v>
      </c>
      <c r="O2555">
        <v>1110</v>
      </c>
      <c r="P2555">
        <v>1225</v>
      </c>
      <c r="Q2555" t="s">
        <v>1649</v>
      </c>
      <c r="R2555">
        <v>5</v>
      </c>
      <c r="S2555" t="s">
        <v>134</v>
      </c>
      <c r="T2555">
        <v>1</v>
      </c>
      <c r="U2555" s="1">
        <v>43479</v>
      </c>
      <c r="V2555" s="1">
        <v>43607</v>
      </c>
      <c r="W2555" t="s">
        <v>4228</v>
      </c>
      <c r="X2555" t="s">
        <v>1929</v>
      </c>
      <c r="Y2555">
        <v>44</v>
      </c>
      <c r="Z2555">
        <v>35</v>
      </c>
      <c r="AA2555">
        <v>70</v>
      </c>
      <c r="AB2555">
        <v>50</v>
      </c>
      <c r="AD2555">
        <f>IF(ISBLANK(Source[[#This Row],[CrosslistID]]),1,1/COUNTIFS(Source[CrosslistID],Source[[#This Row],[CrosslistID]],Source[TermDesc],Source[[#This Row],[TermDesc]]))</f>
        <v>1</v>
      </c>
      <c r="AG2555">
        <v>0</v>
      </c>
      <c r="AH2555">
        <v>50</v>
      </c>
      <c r="AI2555">
        <v>4.3</v>
      </c>
      <c r="AJ2555">
        <v>4.4000000000000004</v>
      </c>
      <c r="AK2555">
        <v>0.2</v>
      </c>
      <c r="AL25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55">
        <f>IF(AND(Source[[#This Row],[Credit_Noncredit]]="Noncredit",Source[[#This Row],[FTEF]]&gt;0),Source[[#This Row],[NC XLST FTES]]*525/(437.5*Source[[#This Row],[FTEF]]),0)</f>
        <v>0</v>
      </c>
      <c r="AN2555">
        <f>IF(Source[[#This Row],[Credit_Noncredit]]="Credit",Source[[#This Row],[Census Enrollment]],Source[[#This Row],[Noncredit Avg. Attendance]])</f>
        <v>44</v>
      </c>
    </row>
    <row r="2556" spans="1:40" x14ac:dyDescent="0.25">
      <c r="A2556" t="s">
        <v>4581</v>
      </c>
      <c r="B2556" t="s">
        <v>886</v>
      </c>
      <c r="C2556" t="s">
        <v>775</v>
      </c>
      <c r="D2556" t="s">
        <v>4214</v>
      </c>
      <c r="E2556" s="4">
        <v>31645</v>
      </c>
      <c r="F2556" s="4" t="s">
        <v>4230</v>
      </c>
      <c r="G2556" s="4">
        <v>1</v>
      </c>
      <c r="H2556" t="str">
        <f>CONCATENATE(Source[[#This Row],[Subject]],TRIM(Source[[#This Row],[Course]]))</f>
        <v>OCAN1</v>
      </c>
      <c r="I2556" t="str">
        <f>VLOOKUP(Source[[#This Row],[SubjCrse]],'Courses and Categories'!$E$2:$G$1816,3,FALSE)</f>
        <v>Credit General Education</v>
      </c>
      <c r="J2556">
        <v>831</v>
      </c>
      <c r="K2556" t="s">
        <v>4231</v>
      </c>
      <c r="L2556" t="s">
        <v>87</v>
      </c>
      <c r="M2556" t="s">
        <v>897</v>
      </c>
      <c r="N2556" t="s">
        <v>42</v>
      </c>
      <c r="O2556" t="s">
        <v>42</v>
      </c>
      <c r="P2556" t="s">
        <v>42</v>
      </c>
      <c r="Q2556" t="s">
        <v>42</v>
      </c>
      <c r="S2556" t="s">
        <v>134</v>
      </c>
      <c r="T2556">
        <v>1</v>
      </c>
      <c r="U2556" s="1">
        <v>43479</v>
      </c>
      <c r="V2556" s="1">
        <v>43607</v>
      </c>
      <c r="W2556" t="s">
        <v>4228</v>
      </c>
      <c r="X2556" t="s">
        <v>1450</v>
      </c>
      <c r="Y2556">
        <v>29</v>
      </c>
      <c r="Z2556">
        <v>23</v>
      </c>
      <c r="AA2556">
        <v>45</v>
      </c>
      <c r="AB2556">
        <v>51.1111</v>
      </c>
      <c r="AD2556">
        <f>IF(ISBLANK(Source[[#This Row],[CrosslistID]]),1,1/COUNTIFS(Source[CrosslistID],Source[[#This Row],[CrosslistID]],Source[TermDesc],Source[[#This Row],[TermDesc]]))</f>
        <v>1</v>
      </c>
      <c r="AG2556">
        <v>0</v>
      </c>
      <c r="AH2556">
        <v>51.1111</v>
      </c>
      <c r="AI2556">
        <v>2.9</v>
      </c>
      <c r="AJ2556">
        <v>2.9</v>
      </c>
      <c r="AK2556">
        <v>0.2</v>
      </c>
      <c r="AL25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56">
        <f>IF(AND(Source[[#This Row],[Credit_Noncredit]]="Noncredit",Source[[#This Row],[FTEF]]&gt;0),Source[[#This Row],[NC XLST FTES]]*525/(437.5*Source[[#This Row],[FTEF]]),0)</f>
        <v>0</v>
      </c>
      <c r="AN2556">
        <f>IF(Source[[#This Row],[Credit_Noncredit]]="Credit",Source[[#This Row],[Census Enrollment]],Source[[#This Row],[Noncredit Avg. Attendance]])</f>
        <v>29</v>
      </c>
    </row>
    <row r="2557" spans="1:40" x14ac:dyDescent="0.25">
      <c r="A2557" t="s">
        <v>4581</v>
      </c>
      <c r="B2557" t="s">
        <v>886</v>
      </c>
      <c r="C2557" t="s">
        <v>775</v>
      </c>
      <c r="D2557" t="s">
        <v>4214</v>
      </c>
      <c r="E2557" s="4">
        <v>37831</v>
      </c>
      <c r="F2557" s="4" t="s">
        <v>4230</v>
      </c>
      <c r="G2557" s="4" t="s">
        <v>4219</v>
      </c>
      <c r="H2557" t="str">
        <f>CONCATENATE(Source[[#This Row],[Subject]],TRIM(Source[[#This Row],[Course]]))</f>
        <v>OCAN1L</v>
      </c>
      <c r="I2557" t="str">
        <f>VLOOKUP(Source[[#This Row],[SubjCrse]],'Courses and Categories'!$E$2:$G$1816,3,FALSE)</f>
        <v>Credit General Education</v>
      </c>
      <c r="J2557">
        <v>1</v>
      </c>
      <c r="K2557" t="s">
        <v>4232</v>
      </c>
      <c r="L2557" t="s">
        <v>39</v>
      </c>
      <c r="M2557" t="s">
        <v>1046</v>
      </c>
      <c r="N2557" t="s">
        <v>185</v>
      </c>
      <c r="O2557">
        <v>1410</v>
      </c>
      <c r="P2557">
        <v>1800</v>
      </c>
      <c r="Q2557" t="s">
        <v>1649</v>
      </c>
      <c r="R2557">
        <v>45</v>
      </c>
      <c r="S2557" t="s">
        <v>134</v>
      </c>
      <c r="T2557">
        <v>1</v>
      </c>
      <c r="U2557" s="1">
        <v>43479</v>
      </c>
      <c r="V2557" s="1">
        <v>43607</v>
      </c>
      <c r="W2557" t="s">
        <v>4228</v>
      </c>
      <c r="X2557" t="s">
        <v>1929</v>
      </c>
      <c r="Y2557">
        <v>23</v>
      </c>
      <c r="Z2557">
        <v>21</v>
      </c>
      <c r="AA2557">
        <v>30</v>
      </c>
      <c r="AB2557">
        <v>70</v>
      </c>
      <c r="AD2557">
        <f>IF(ISBLANK(Source[[#This Row],[CrosslistID]]),1,1/COUNTIFS(Source[CrosslistID],Source[[#This Row],[CrosslistID]],Source[TermDesc],Source[[#This Row],[TermDesc]]))</f>
        <v>1</v>
      </c>
      <c r="AG2557">
        <v>0</v>
      </c>
      <c r="AH2557">
        <v>70</v>
      </c>
      <c r="AI2557">
        <v>3.0670000000000002</v>
      </c>
      <c r="AJ2557">
        <v>3.0670000000000002</v>
      </c>
      <c r="AK2557">
        <v>0.23669999999999999</v>
      </c>
      <c r="AL25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57">
        <f>IF(AND(Source[[#This Row],[Credit_Noncredit]]="Noncredit",Source[[#This Row],[FTEF]]&gt;0),Source[[#This Row],[NC XLST FTES]]*525/(437.5*Source[[#This Row],[FTEF]]),0)</f>
        <v>0</v>
      </c>
      <c r="AN2557">
        <f>IF(Source[[#This Row],[Credit_Noncredit]]="Credit",Source[[#This Row],[Census Enrollment]],Source[[#This Row],[Noncredit Avg. Attendance]])</f>
        <v>23</v>
      </c>
    </row>
    <row r="2558" spans="1:40" x14ac:dyDescent="0.25">
      <c r="A2558" t="s">
        <v>4581</v>
      </c>
      <c r="B2558" t="s">
        <v>886</v>
      </c>
      <c r="C2558" t="s">
        <v>775</v>
      </c>
      <c r="D2558" t="s">
        <v>1734</v>
      </c>
      <c r="E2558" s="4">
        <v>37729</v>
      </c>
      <c r="F2558" s="4" t="s">
        <v>1735</v>
      </c>
      <c r="G2558" s="4">
        <v>5</v>
      </c>
      <c r="H2558" t="str">
        <f>CONCATENATE(Source[[#This Row],[Subject]],TRIM(Source[[#This Row],[Course]]))</f>
        <v>BTEC5</v>
      </c>
      <c r="I2558" t="str">
        <f>VLOOKUP(Source[[#This Row],[SubjCrse]],'Courses and Categories'!$E$2:$G$1816,3,FALSE)</f>
        <v>Credit CTE</v>
      </c>
      <c r="J2558">
        <v>1</v>
      </c>
      <c r="K2558" t="s">
        <v>1736</v>
      </c>
      <c r="L2558" t="s">
        <v>39</v>
      </c>
      <c r="M2558" t="s">
        <v>903</v>
      </c>
      <c r="N2558" t="s">
        <v>50</v>
      </c>
      <c r="O2558">
        <v>1610</v>
      </c>
      <c r="P2558">
        <v>1800</v>
      </c>
      <c r="Q2558" t="s">
        <v>1649</v>
      </c>
      <c r="R2558">
        <v>200</v>
      </c>
      <c r="S2558" t="s">
        <v>134</v>
      </c>
      <c r="T2558" t="s">
        <v>44</v>
      </c>
      <c r="U2558" s="1">
        <v>43530</v>
      </c>
      <c r="V2558" s="1">
        <v>43600</v>
      </c>
      <c r="W2558" t="s">
        <v>4233</v>
      </c>
      <c r="X2558" t="s">
        <v>905</v>
      </c>
      <c r="Y2558">
        <v>27</v>
      </c>
      <c r="Z2558">
        <v>24</v>
      </c>
      <c r="AA2558">
        <v>50</v>
      </c>
      <c r="AB2558">
        <v>48</v>
      </c>
      <c r="AD2558">
        <f>IF(ISBLANK(Source[[#This Row],[CrosslistID]]),1,1/COUNTIFS(Source[CrosslistID],Source[[#This Row],[CrosslistID]],Source[TermDesc],Source[[#This Row],[TermDesc]]))</f>
        <v>1</v>
      </c>
      <c r="AG2558">
        <v>0</v>
      </c>
      <c r="AH2558">
        <v>48</v>
      </c>
      <c r="AI2558">
        <v>0.91400000000000003</v>
      </c>
      <c r="AJ2558">
        <v>1.0283</v>
      </c>
      <c r="AK2558">
        <v>6.8599999999999994E-2</v>
      </c>
      <c r="AL25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58">
        <f>IF(AND(Source[[#This Row],[Credit_Noncredit]]="Noncredit",Source[[#This Row],[FTEF]]&gt;0),Source[[#This Row],[NC XLST FTES]]*525/(437.5*Source[[#This Row],[FTEF]]),0)</f>
        <v>0</v>
      </c>
      <c r="AN2558">
        <f>IF(Source[[#This Row],[Credit_Noncredit]]="Credit",Source[[#This Row],[Census Enrollment]],Source[[#This Row],[Noncredit Avg. Attendance]])</f>
        <v>27</v>
      </c>
    </row>
    <row r="2559" spans="1:40" x14ac:dyDescent="0.25">
      <c r="A2559" t="s">
        <v>4581</v>
      </c>
      <c r="B2559" t="s">
        <v>886</v>
      </c>
      <c r="C2559" t="s">
        <v>775</v>
      </c>
      <c r="D2559" t="s">
        <v>1734</v>
      </c>
      <c r="E2559" s="4">
        <v>38003</v>
      </c>
      <c r="F2559" s="4" t="s">
        <v>1735</v>
      </c>
      <c r="G2559" s="4">
        <v>6</v>
      </c>
      <c r="H2559" t="str">
        <f>CONCATENATE(Source[[#This Row],[Subject]],TRIM(Source[[#This Row],[Course]]))</f>
        <v>BTEC6</v>
      </c>
      <c r="I2559" t="str">
        <f>VLOOKUP(Source[[#This Row],[SubjCrse]],'Courses and Categories'!$E$2:$G$1816,3,FALSE)</f>
        <v>Credit CTE</v>
      </c>
      <c r="J2559">
        <v>601</v>
      </c>
      <c r="K2559" t="s">
        <v>5644</v>
      </c>
      <c r="L2559" t="s">
        <v>50</v>
      </c>
      <c r="M2559" t="s">
        <v>1046</v>
      </c>
      <c r="N2559" t="s">
        <v>51</v>
      </c>
      <c r="O2559">
        <v>1310</v>
      </c>
      <c r="P2559">
        <v>1620</v>
      </c>
      <c r="Q2559" t="s">
        <v>1649</v>
      </c>
      <c r="R2559">
        <v>3</v>
      </c>
      <c r="S2559" t="s">
        <v>134</v>
      </c>
      <c r="T2559" t="s">
        <v>44</v>
      </c>
      <c r="U2559" s="1">
        <v>43484</v>
      </c>
      <c r="V2559" s="1">
        <v>43561</v>
      </c>
      <c r="W2559" t="s">
        <v>4239</v>
      </c>
      <c r="X2559" t="s">
        <v>905</v>
      </c>
      <c r="Y2559">
        <v>21</v>
      </c>
      <c r="Z2559">
        <v>21</v>
      </c>
      <c r="AA2559">
        <v>20</v>
      </c>
      <c r="AB2559">
        <v>105</v>
      </c>
      <c r="AD2559">
        <f>IF(ISBLANK(Source[[#This Row],[CrosslistID]]),1,1/COUNTIFS(Source[CrosslistID],Source[[#This Row],[CrosslistID]],Source[TermDesc],Source[[#This Row],[TermDesc]]))</f>
        <v>1</v>
      </c>
      <c r="AG2559">
        <v>0</v>
      </c>
      <c r="AH2559">
        <v>105</v>
      </c>
      <c r="AI2559">
        <v>1.36</v>
      </c>
      <c r="AJ2559">
        <v>1.36</v>
      </c>
      <c r="AK2559">
        <v>0.1217</v>
      </c>
      <c r="AL25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59">
        <f>IF(AND(Source[[#This Row],[Credit_Noncredit]]="Noncredit",Source[[#This Row],[FTEF]]&gt;0),Source[[#This Row],[NC XLST FTES]]*525/(437.5*Source[[#This Row],[FTEF]]),0)</f>
        <v>0</v>
      </c>
      <c r="AN2559">
        <f>IF(Source[[#This Row],[Credit_Noncredit]]="Credit",Source[[#This Row],[Census Enrollment]],Source[[#This Row],[Noncredit Avg. Attendance]])</f>
        <v>21</v>
      </c>
    </row>
    <row r="2560" spans="1:40" x14ac:dyDescent="0.25">
      <c r="A2560" t="s">
        <v>4581</v>
      </c>
      <c r="B2560" t="s">
        <v>886</v>
      </c>
      <c r="C2560" t="s">
        <v>775</v>
      </c>
      <c r="D2560" t="s">
        <v>1734</v>
      </c>
      <c r="E2560" s="4">
        <v>32311</v>
      </c>
      <c r="F2560" s="4" t="s">
        <v>1735</v>
      </c>
      <c r="G2560" s="4">
        <v>10</v>
      </c>
      <c r="H2560" t="str">
        <f>CONCATENATE(Source[[#This Row],[Subject]],TRIM(Source[[#This Row],[Course]]))</f>
        <v>BTEC10</v>
      </c>
      <c r="I2560" t="str">
        <f>VLOOKUP(Source[[#This Row],[SubjCrse]],'Courses and Categories'!$E$2:$G$1816,3,FALSE)</f>
        <v>Credit CTE</v>
      </c>
      <c r="J2560">
        <v>1</v>
      </c>
      <c r="K2560" t="s">
        <v>4234</v>
      </c>
      <c r="L2560" t="s">
        <v>39</v>
      </c>
      <c r="M2560" t="s">
        <v>1046</v>
      </c>
      <c r="N2560" t="s">
        <v>50</v>
      </c>
      <c r="O2560">
        <v>940</v>
      </c>
      <c r="P2560">
        <v>1330</v>
      </c>
      <c r="Q2560" t="s">
        <v>1649</v>
      </c>
      <c r="R2560">
        <v>30</v>
      </c>
      <c r="S2560" t="s">
        <v>134</v>
      </c>
      <c r="T2560" t="s">
        <v>44</v>
      </c>
      <c r="U2560" s="1">
        <v>43488</v>
      </c>
      <c r="V2560" s="1">
        <v>43607</v>
      </c>
      <c r="W2560" t="s">
        <v>4235</v>
      </c>
      <c r="X2560" t="s">
        <v>905</v>
      </c>
      <c r="Y2560">
        <v>18</v>
      </c>
      <c r="Z2560">
        <v>17</v>
      </c>
      <c r="AA2560">
        <v>24</v>
      </c>
      <c r="AB2560">
        <v>70.833299999999994</v>
      </c>
      <c r="AD2560">
        <f>IF(ISBLANK(Source[[#This Row],[CrosslistID]]),1,1/COUNTIFS(Source[CrosslistID],Source[[#This Row],[CrosslistID]],Source[TermDesc],Source[[#This Row],[TermDesc]]))</f>
        <v>1</v>
      </c>
      <c r="AG2560">
        <v>0</v>
      </c>
      <c r="AH2560">
        <v>70.833299999999994</v>
      </c>
      <c r="AI2560">
        <v>2.202</v>
      </c>
      <c r="AJ2560">
        <v>2.3315000000000001</v>
      </c>
      <c r="AK2560">
        <v>0.23669999999999999</v>
      </c>
      <c r="AL25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60">
        <f>IF(AND(Source[[#This Row],[Credit_Noncredit]]="Noncredit",Source[[#This Row],[FTEF]]&gt;0),Source[[#This Row],[NC XLST FTES]]*525/(437.5*Source[[#This Row],[FTEF]]),0)</f>
        <v>0</v>
      </c>
      <c r="AN2560">
        <f>IF(Source[[#This Row],[Credit_Noncredit]]="Credit",Source[[#This Row],[Census Enrollment]],Source[[#This Row],[Noncredit Avg. Attendance]])</f>
        <v>18</v>
      </c>
    </row>
    <row r="2561" spans="1:40" x14ac:dyDescent="0.25">
      <c r="A2561" t="s">
        <v>4581</v>
      </c>
      <c r="B2561" t="s">
        <v>886</v>
      </c>
      <c r="C2561" t="s">
        <v>775</v>
      </c>
      <c r="D2561" t="s">
        <v>1734</v>
      </c>
      <c r="E2561" s="4">
        <v>32018</v>
      </c>
      <c r="F2561" s="4" t="s">
        <v>1735</v>
      </c>
      <c r="G2561" s="4" t="s">
        <v>1143</v>
      </c>
      <c r="H2561" t="str">
        <f>CONCATENATE(Source[[#This Row],[Subject]],TRIM(Source[[#This Row],[Course]]))</f>
        <v>BTEC12A</v>
      </c>
      <c r="I2561" t="str">
        <f>VLOOKUP(Source[[#This Row],[SubjCrse]],'Courses and Categories'!$E$2:$G$1816,3,FALSE)</f>
        <v>Credit CTE</v>
      </c>
      <c r="J2561">
        <v>691</v>
      </c>
      <c r="K2561" t="s">
        <v>4236</v>
      </c>
      <c r="L2561" t="s">
        <v>50</v>
      </c>
      <c r="M2561" t="s">
        <v>1046</v>
      </c>
      <c r="N2561" t="s">
        <v>51</v>
      </c>
      <c r="O2561">
        <v>910</v>
      </c>
      <c r="P2561">
        <v>1225</v>
      </c>
      <c r="Q2561" t="s">
        <v>1649</v>
      </c>
      <c r="R2561">
        <v>315</v>
      </c>
      <c r="S2561" t="s">
        <v>134</v>
      </c>
      <c r="T2561" t="s">
        <v>44</v>
      </c>
      <c r="U2561" s="1">
        <v>43491</v>
      </c>
      <c r="V2561" s="1">
        <v>43540</v>
      </c>
      <c r="W2561" t="s">
        <v>4237</v>
      </c>
      <c r="X2561" t="s">
        <v>905</v>
      </c>
      <c r="Y2561">
        <v>26</v>
      </c>
      <c r="Z2561">
        <v>25</v>
      </c>
      <c r="AA2561">
        <v>36</v>
      </c>
      <c r="AB2561">
        <v>69.444400000000002</v>
      </c>
      <c r="AD2561">
        <f>IF(ISBLANK(Source[[#This Row],[CrosslistID]]),1,1/COUNTIFS(Source[CrosslistID],Source[[#This Row],[CrosslistID]],Source[TermDesc],Source[[#This Row],[TermDesc]]))</f>
        <v>1</v>
      </c>
      <c r="AG2561">
        <v>0</v>
      </c>
      <c r="AH2561">
        <v>69.444400000000002</v>
      </c>
      <c r="AI2561">
        <v>1.0269999999999999</v>
      </c>
      <c r="AJ2561">
        <v>1.2137</v>
      </c>
      <c r="AK2561">
        <v>8.7999999999999995E-2</v>
      </c>
      <c r="AL25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61">
        <f>IF(AND(Source[[#This Row],[Credit_Noncredit]]="Noncredit",Source[[#This Row],[FTEF]]&gt;0),Source[[#This Row],[NC XLST FTES]]*525/(437.5*Source[[#This Row],[FTEF]]),0)</f>
        <v>0</v>
      </c>
      <c r="AN2561">
        <f>IF(Source[[#This Row],[Credit_Noncredit]]="Credit",Source[[#This Row],[Census Enrollment]],Source[[#This Row],[Noncredit Avg. Attendance]])</f>
        <v>26</v>
      </c>
    </row>
    <row r="2562" spans="1:40" x14ac:dyDescent="0.25">
      <c r="A2562" t="s">
        <v>4581</v>
      </c>
      <c r="B2562" t="s">
        <v>886</v>
      </c>
      <c r="C2562" t="s">
        <v>775</v>
      </c>
      <c r="D2562" t="s">
        <v>1734</v>
      </c>
      <c r="E2562" s="4">
        <v>37731</v>
      </c>
      <c r="F2562" s="4" t="s">
        <v>1735</v>
      </c>
      <c r="G2562" s="4" t="s">
        <v>2491</v>
      </c>
      <c r="H2562" t="str">
        <f>CONCATENATE(Source[[#This Row],[Subject]],TRIM(Source[[#This Row],[Course]]))</f>
        <v>BTEC14A</v>
      </c>
      <c r="I2562" t="str">
        <f>VLOOKUP(Source[[#This Row],[SubjCrse]],'Courses and Categories'!$E$2:$G$1816,3,FALSE)</f>
        <v>Credit CTE</v>
      </c>
      <c r="J2562">
        <v>1</v>
      </c>
      <c r="K2562" t="s">
        <v>4238</v>
      </c>
      <c r="L2562" t="s">
        <v>39</v>
      </c>
      <c r="M2562" t="s">
        <v>1046</v>
      </c>
      <c r="N2562" t="s">
        <v>180</v>
      </c>
      <c r="O2562">
        <v>1330</v>
      </c>
      <c r="P2562">
        <v>1720</v>
      </c>
      <c r="Q2562" t="s">
        <v>1649</v>
      </c>
      <c r="R2562">
        <v>30</v>
      </c>
      <c r="S2562" t="s">
        <v>134</v>
      </c>
      <c r="T2562" t="s">
        <v>44</v>
      </c>
      <c r="U2562" s="1">
        <v>43507</v>
      </c>
      <c r="V2562" s="1">
        <v>43606</v>
      </c>
      <c r="W2562" t="s">
        <v>4239</v>
      </c>
      <c r="X2562" t="s">
        <v>905</v>
      </c>
      <c r="Y2562">
        <v>14</v>
      </c>
      <c r="Z2562">
        <v>12</v>
      </c>
      <c r="AA2562">
        <v>20</v>
      </c>
      <c r="AB2562">
        <v>60</v>
      </c>
      <c r="AD2562">
        <f>IF(ISBLANK(Source[[#This Row],[CrosslistID]]),1,1/COUNTIFS(Source[CrosslistID],Source[[#This Row],[CrosslistID]],Source[TermDesc],Source[[#This Row],[TermDesc]]))</f>
        <v>1</v>
      </c>
      <c r="AG2562">
        <v>0</v>
      </c>
      <c r="AH2562">
        <v>60</v>
      </c>
      <c r="AI2562">
        <v>1.288</v>
      </c>
      <c r="AJ2562">
        <v>1.3871</v>
      </c>
      <c r="AK2562">
        <v>0.185</v>
      </c>
      <c r="AL25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62">
        <f>IF(AND(Source[[#This Row],[Credit_Noncredit]]="Noncredit",Source[[#This Row],[FTEF]]&gt;0),Source[[#This Row],[NC XLST FTES]]*525/(437.5*Source[[#This Row],[FTEF]]),0)</f>
        <v>0</v>
      </c>
      <c r="AN2562">
        <f>IF(Source[[#This Row],[Credit_Noncredit]]="Credit",Source[[#This Row],[Census Enrollment]],Source[[#This Row],[Noncredit Avg. Attendance]])</f>
        <v>14</v>
      </c>
    </row>
    <row r="2563" spans="1:40" x14ac:dyDescent="0.25">
      <c r="A2563" t="s">
        <v>4581</v>
      </c>
      <c r="B2563" t="s">
        <v>886</v>
      </c>
      <c r="C2563" t="s">
        <v>775</v>
      </c>
      <c r="D2563" t="s">
        <v>1734</v>
      </c>
      <c r="E2563" s="4">
        <v>38422</v>
      </c>
      <c r="F2563" s="4" t="s">
        <v>1735</v>
      </c>
      <c r="G2563" s="4" t="s">
        <v>4240</v>
      </c>
      <c r="H2563" t="str">
        <f>CONCATENATE(Source[[#This Row],[Subject]],TRIM(Source[[#This Row],[Course]]))</f>
        <v>BTEC14B</v>
      </c>
      <c r="I2563" t="str">
        <f>VLOOKUP(Source[[#This Row],[SubjCrse]],'Courses and Categories'!$E$2:$G$1816,3,FALSE)</f>
        <v>Credit CTE</v>
      </c>
      <c r="J2563">
        <v>1</v>
      </c>
      <c r="K2563" t="s">
        <v>4241</v>
      </c>
      <c r="L2563" t="s">
        <v>39</v>
      </c>
      <c r="M2563" t="s">
        <v>903</v>
      </c>
      <c r="N2563" t="s">
        <v>91</v>
      </c>
      <c r="O2563">
        <v>1310</v>
      </c>
      <c r="P2563">
        <v>1700</v>
      </c>
      <c r="Q2563" t="s">
        <v>1649</v>
      </c>
      <c r="R2563">
        <v>309</v>
      </c>
      <c r="S2563" t="s">
        <v>134</v>
      </c>
      <c r="T2563">
        <v>1</v>
      </c>
      <c r="U2563" s="1">
        <v>43479</v>
      </c>
      <c r="V2563" s="1">
        <v>43607</v>
      </c>
      <c r="W2563" t="s">
        <v>1737</v>
      </c>
      <c r="X2563" t="s">
        <v>1929</v>
      </c>
      <c r="Y2563">
        <v>13</v>
      </c>
      <c r="Z2563">
        <v>13</v>
      </c>
      <c r="AA2563">
        <v>20</v>
      </c>
      <c r="AB2563">
        <v>65</v>
      </c>
      <c r="AD2563">
        <f>IF(ISBLANK(Source[[#This Row],[CrosslistID]]),1,1/COUNTIFS(Source[CrosslistID],Source[[#This Row],[CrosslistID]],Source[TermDesc],Source[[#This Row],[TermDesc]]))</f>
        <v>1</v>
      </c>
      <c r="AG2563">
        <v>0</v>
      </c>
      <c r="AH2563">
        <v>65</v>
      </c>
      <c r="AI2563">
        <v>1.7330000000000001</v>
      </c>
      <c r="AJ2563">
        <v>1.7330000000000001</v>
      </c>
      <c r="AK2563">
        <v>0.26669999999999999</v>
      </c>
      <c r="AL25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63">
        <f>IF(AND(Source[[#This Row],[Credit_Noncredit]]="Noncredit",Source[[#This Row],[FTEF]]&gt;0),Source[[#This Row],[NC XLST FTES]]*525/(437.5*Source[[#This Row],[FTEF]]),0)</f>
        <v>0</v>
      </c>
      <c r="AN2563">
        <f>IF(Source[[#This Row],[Credit_Noncredit]]="Credit",Source[[#This Row],[Census Enrollment]],Source[[#This Row],[Noncredit Avg. Attendance]])</f>
        <v>13</v>
      </c>
    </row>
    <row r="2564" spans="1:40" x14ac:dyDescent="0.25">
      <c r="A2564" t="s">
        <v>4581</v>
      </c>
      <c r="B2564" t="s">
        <v>886</v>
      </c>
      <c r="C2564" t="s">
        <v>775</v>
      </c>
      <c r="D2564" t="s">
        <v>1734</v>
      </c>
      <c r="E2564" s="4">
        <v>37445</v>
      </c>
      <c r="F2564" s="4" t="s">
        <v>1735</v>
      </c>
      <c r="G2564" s="4">
        <v>15</v>
      </c>
      <c r="H2564" t="str">
        <f>CONCATENATE(Source[[#This Row],[Subject]],TRIM(Source[[#This Row],[Course]]))</f>
        <v>BTEC15</v>
      </c>
      <c r="I2564" t="str">
        <f>VLOOKUP(Source[[#This Row],[SubjCrse]],'Courses and Categories'!$E$2:$G$1816,3,FALSE)</f>
        <v>Credit CTE</v>
      </c>
      <c r="J2564">
        <v>1</v>
      </c>
      <c r="K2564" t="s">
        <v>4242</v>
      </c>
      <c r="L2564" t="s">
        <v>39</v>
      </c>
      <c r="M2564" t="s">
        <v>1046</v>
      </c>
      <c r="N2564" t="s">
        <v>91</v>
      </c>
      <c r="O2564">
        <v>1330</v>
      </c>
      <c r="P2564">
        <v>1620</v>
      </c>
      <c r="Q2564" t="s">
        <v>1649</v>
      </c>
      <c r="R2564">
        <v>335</v>
      </c>
      <c r="S2564" t="s">
        <v>134</v>
      </c>
      <c r="T2564">
        <v>1</v>
      </c>
      <c r="U2564" s="1">
        <v>43479</v>
      </c>
      <c r="V2564" s="1">
        <v>43607</v>
      </c>
      <c r="W2564" t="s">
        <v>4239</v>
      </c>
      <c r="X2564" t="s">
        <v>1929</v>
      </c>
      <c r="Y2564">
        <v>30</v>
      </c>
      <c r="Z2564">
        <v>24</v>
      </c>
      <c r="AA2564">
        <v>30</v>
      </c>
      <c r="AB2564">
        <v>80</v>
      </c>
      <c r="AD2564">
        <f>IF(ISBLANK(Source[[#This Row],[CrosslistID]]),1,1/COUNTIFS(Source[CrosslistID],Source[[#This Row],[CrosslistID]],Source[TermDesc],Source[[#This Row],[TermDesc]]))</f>
        <v>1</v>
      </c>
      <c r="AG2564">
        <v>0</v>
      </c>
      <c r="AH2564">
        <v>80</v>
      </c>
      <c r="AI2564">
        <v>2.6</v>
      </c>
      <c r="AJ2564">
        <v>3</v>
      </c>
      <c r="AK2564">
        <v>0.19</v>
      </c>
      <c r="AL25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64">
        <f>IF(AND(Source[[#This Row],[Credit_Noncredit]]="Noncredit",Source[[#This Row],[FTEF]]&gt;0),Source[[#This Row],[NC XLST FTES]]*525/(437.5*Source[[#This Row],[FTEF]]),0)</f>
        <v>0</v>
      </c>
      <c r="AN2564">
        <f>IF(Source[[#This Row],[Credit_Noncredit]]="Credit",Source[[#This Row],[Census Enrollment]],Source[[#This Row],[Noncredit Avg. Attendance]])</f>
        <v>30</v>
      </c>
    </row>
    <row r="2565" spans="1:40" x14ac:dyDescent="0.25">
      <c r="A2565" t="s">
        <v>4581</v>
      </c>
      <c r="B2565" t="s">
        <v>886</v>
      </c>
      <c r="C2565" t="s">
        <v>775</v>
      </c>
      <c r="D2565" t="s">
        <v>1734</v>
      </c>
      <c r="E2565" s="4">
        <v>39065</v>
      </c>
      <c r="F2565" s="4" t="s">
        <v>1735</v>
      </c>
      <c r="G2565" s="4" t="s">
        <v>2551</v>
      </c>
      <c r="H2565" t="str">
        <f>CONCATENATE(Source[[#This Row],[Subject]],TRIM(Source[[#This Row],[Course]]))</f>
        <v>BTEC21A</v>
      </c>
      <c r="I2565" t="str">
        <f>VLOOKUP(Source[[#This Row],[SubjCrse]],'Courses and Categories'!$E$2:$G$1816,3,FALSE)</f>
        <v>Credit CTE</v>
      </c>
      <c r="J2565">
        <v>1</v>
      </c>
      <c r="K2565" t="s">
        <v>4243</v>
      </c>
      <c r="L2565" t="s">
        <v>39</v>
      </c>
      <c r="M2565" t="s">
        <v>1046</v>
      </c>
      <c r="N2565" t="s">
        <v>1701</v>
      </c>
      <c r="O2565" t="s">
        <v>5645</v>
      </c>
      <c r="P2565" t="s">
        <v>5646</v>
      </c>
      <c r="Q2565" t="s">
        <v>1693</v>
      </c>
      <c r="R2565" t="s">
        <v>4246</v>
      </c>
      <c r="S2565" t="s">
        <v>134</v>
      </c>
      <c r="T2565" t="s">
        <v>44</v>
      </c>
      <c r="U2565" s="1">
        <v>43563</v>
      </c>
      <c r="V2565" s="1">
        <v>43603</v>
      </c>
      <c r="W2565" t="s">
        <v>5647</v>
      </c>
      <c r="X2565" t="s">
        <v>905</v>
      </c>
      <c r="Y2565">
        <v>11</v>
      </c>
      <c r="Z2565">
        <v>10</v>
      </c>
      <c r="AA2565">
        <v>20</v>
      </c>
      <c r="AB2565">
        <v>50</v>
      </c>
      <c r="AD2565">
        <f>IF(ISBLANK(Source[[#This Row],[CrosslistID]]),1,1/COUNTIFS(Source[CrosslistID],Source[[#This Row],[CrosslistID]],Source[TermDesc],Source[[#This Row],[TermDesc]]))</f>
        <v>1</v>
      </c>
      <c r="AG2565">
        <v>0</v>
      </c>
      <c r="AH2565">
        <v>50</v>
      </c>
      <c r="AI2565">
        <v>0.82299999999999995</v>
      </c>
      <c r="AJ2565">
        <v>1.1315999999999999</v>
      </c>
      <c r="AK2565">
        <v>0.19</v>
      </c>
      <c r="AL25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65">
        <f>IF(AND(Source[[#This Row],[Credit_Noncredit]]="Noncredit",Source[[#This Row],[FTEF]]&gt;0),Source[[#This Row],[NC XLST FTES]]*525/(437.5*Source[[#This Row],[FTEF]]),0)</f>
        <v>0</v>
      </c>
      <c r="AN2565">
        <f>IF(Source[[#This Row],[Credit_Noncredit]]="Credit",Source[[#This Row],[Census Enrollment]],Source[[#This Row],[Noncredit Avg. Attendance]])</f>
        <v>11</v>
      </c>
    </row>
    <row r="2566" spans="1:40" x14ac:dyDescent="0.25">
      <c r="A2566" t="s">
        <v>4581</v>
      </c>
      <c r="B2566" t="s">
        <v>886</v>
      </c>
      <c r="C2566" t="s">
        <v>775</v>
      </c>
      <c r="D2566" t="s">
        <v>1734</v>
      </c>
      <c r="E2566" s="4">
        <v>32197</v>
      </c>
      <c r="F2566" s="4" t="s">
        <v>1735</v>
      </c>
      <c r="G2566" s="4" t="s">
        <v>2551</v>
      </c>
      <c r="H2566" t="str">
        <f>CONCATENATE(Source[[#This Row],[Subject]],TRIM(Source[[#This Row],[Course]]))</f>
        <v>BTEC21A</v>
      </c>
      <c r="I2566" t="str">
        <f>VLOOKUP(Source[[#This Row],[SubjCrse]],'Courses and Categories'!$E$2:$G$1816,3,FALSE)</f>
        <v>Credit CTE</v>
      </c>
      <c r="J2566">
        <v>401</v>
      </c>
      <c r="K2566" t="s">
        <v>4243</v>
      </c>
      <c r="L2566" t="s">
        <v>39</v>
      </c>
      <c r="M2566" t="s">
        <v>1046</v>
      </c>
      <c r="N2566" t="s">
        <v>1041</v>
      </c>
      <c r="O2566">
        <v>910</v>
      </c>
      <c r="P2566">
        <v>1125</v>
      </c>
      <c r="Q2566" t="s">
        <v>1649</v>
      </c>
      <c r="R2566">
        <v>3</v>
      </c>
      <c r="S2566" t="s">
        <v>134</v>
      </c>
      <c r="T2566" t="s">
        <v>44</v>
      </c>
      <c r="U2566" s="1">
        <v>43488</v>
      </c>
      <c r="V2566" s="1">
        <v>43542</v>
      </c>
      <c r="W2566" t="s">
        <v>4239</v>
      </c>
      <c r="X2566" t="s">
        <v>905</v>
      </c>
      <c r="Y2566">
        <v>21</v>
      </c>
      <c r="Z2566">
        <v>18</v>
      </c>
      <c r="AA2566">
        <v>20</v>
      </c>
      <c r="AB2566">
        <v>90</v>
      </c>
      <c r="AD2566">
        <f>IF(ISBLANK(Source[[#This Row],[CrosslistID]]),1,1/COUNTIFS(Source[CrosslistID],Source[[#This Row],[CrosslistID]],Source[TermDesc],Source[[#This Row],[TermDesc]]))</f>
        <v>1</v>
      </c>
      <c r="AG2566">
        <v>0</v>
      </c>
      <c r="AH2566">
        <v>90</v>
      </c>
      <c r="AI2566">
        <v>2.0950000000000002</v>
      </c>
      <c r="AJ2566">
        <v>2.1997</v>
      </c>
      <c r="AK2566">
        <v>0.19</v>
      </c>
      <c r="AL25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66">
        <f>IF(AND(Source[[#This Row],[Credit_Noncredit]]="Noncredit",Source[[#This Row],[FTEF]]&gt;0),Source[[#This Row],[NC XLST FTES]]*525/(437.5*Source[[#This Row],[FTEF]]),0)</f>
        <v>0</v>
      </c>
      <c r="AN2566">
        <f>IF(Source[[#This Row],[Credit_Noncredit]]="Credit",Source[[#This Row],[Census Enrollment]],Source[[#This Row],[Noncredit Avg. Attendance]])</f>
        <v>21</v>
      </c>
    </row>
    <row r="2567" spans="1:40" x14ac:dyDescent="0.25">
      <c r="A2567" t="s">
        <v>4581</v>
      </c>
      <c r="B2567" t="s">
        <v>886</v>
      </c>
      <c r="C2567" t="s">
        <v>775</v>
      </c>
      <c r="D2567" t="s">
        <v>1734</v>
      </c>
      <c r="E2567" s="4">
        <v>37734</v>
      </c>
      <c r="F2567" s="4" t="s">
        <v>1735</v>
      </c>
      <c r="G2567" s="4" t="s">
        <v>2552</v>
      </c>
      <c r="H2567" t="str">
        <f>CONCATENATE(Source[[#This Row],[Subject]],TRIM(Source[[#This Row],[Course]]))</f>
        <v>BTEC21B</v>
      </c>
      <c r="I2567" t="str">
        <f>VLOOKUP(Source[[#This Row],[SubjCrse]],'Courses and Categories'!$E$2:$G$1816,3,FALSE)</f>
        <v>Credit CTE</v>
      </c>
      <c r="J2567" t="s">
        <v>37</v>
      </c>
      <c r="K2567" t="s">
        <v>4248</v>
      </c>
      <c r="L2567" t="s">
        <v>39</v>
      </c>
      <c r="M2567" t="s">
        <v>1046</v>
      </c>
      <c r="N2567" t="s">
        <v>3381</v>
      </c>
      <c r="O2567" t="s">
        <v>4256</v>
      </c>
      <c r="P2567" t="s">
        <v>853</v>
      </c>
      <c r="Q2567" t="s">
        <v>1693</v>
      </c>
      <c r="R2567" t="s">
        <v>4246</v>
      </c>
      <c r="S2567" t="s">
        <v>134</v>
      </c>
      <c r="T2567" t="s">
        <v>44</v>
      </c>
      <c r="U2567" s="1">
        <v>43487</v>
      </c>
      <c r="V2567" s="1">
        <v>43531</v>
      </c>
      <c r="W2567" t="s">
        <v>4253</v>
      </c>
      <c r="X2567" t="s">
        <v>905</v>
      </c>
      <c r="Y2567">
        <v>6</v>
      </c>
      <c r="Z2567">
        <v>6</v>
      </c>
      <c r="AA2567">
        <v>20</v>
      </c>
      <c r="AB2567">
        <v>30</v>
      </c>
      <c r="AD2567">
        <f>IF(ISBLANK(Source[[#This Row],[CrosslistID]]),1,1/COUNTIFS(Source[CrosslistID],Source[[#This Row],[CrosslistID]],Source[TermDesc],Source[[#This Row],[TermDesc]]))</f>
        <v>1</v>
      </c>
      <c r="AG2567">
        <v>0</v>
      </c>
      <c r="AH2567">
        <v>30</v>
      </c>
      <c r="AI2567">
        <v>0.41099999999999998</v>
      </c>
      <c r="AJ2567">
        <v>0.61650000000000005</v>
      </c>
      <c r="AK2567">
        <v>0.19</v>
      </c>
      <c r="AL25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67">
        <f>IF(AND(Source[[#This Row],[Credit_Noncredit]]="Noncredit",Source[[#This Row],[FTEF]]&gt;0),Source[[#This Row],[NC XLST FTES]]*525/(437.5*Source[[#This Row],[FTEF]]),0)</f>
        <v>0</v>
      </c>
      <c r="AN2567">
        <f>IF(Source[[#This Row],[Credit_Noncredit]]="Credit",Source[[#This Row],[Census Enrollment]],Source[[#This Row],[Noncredit Avg. Attendance]])</f>
        <v>6</v>
      </c>
    </row>
    <row r="2568" spans="1:40" x14ac:dyDescent="0.25">
      <c r="A2568" t="s">
        <v>4581</v>
      </c>
      <c r="B2568" t="s">
        <v>886</v>
      </c>
      <c r="C2568" t="s">
        <v>775</v>
      </c>
      <c r="D2568" t="s">
        <v>1734</v>
      </c>
      <c r="E2568" s="4">
        <v>32353</v>
      </c>
      <c r="F2568" s="4" t="s">
        <v>1735</v>
      </c>
      <c r="G2568" s="4" t="s">
        <v>4254</v>
      </c>
      <c r="H2568" t="str">
        <f>CONCATENATE(Source[[#This Row],[Subject]],TRIM(Source[[#This Row],[Course]]))</f>
        <v>BTEC21C</v>
      </c>
      <c r="I2568" t="str">
        <f>VLOOKUP(Source[[#This Row],[SubjCrse]],'Courses and Categories'!$E$2:$G$1816,3,FALSE)</f>
        <v>Credit CTE</v>
      </c>
      <c r="J2568">
        <v>601</v>
      </c>
      <c r="K2568" t="s">
        <v>4255</v>
      </c>
      <c r="L2568" t="s">
        <v>39</v>
      </c>
      <c r="M2568" t="s">
        <v>1046</v>
      </c>
      <c r="N2568" t="s">
        <v>3381</v>
      </c>
      <c r="O2568" t="s">
        <v>4256</v>
      </c>
      <c r="P2568" t="s">
        <v>853</v>
      </c>
      <c r="Q2568" t="s">
        <v>1693</v>
      </c>
      <c r="R2568" t="s">
        <v>4246</v>
      </c>
      <c r="S2568" t="s">
        <v>134</v>
      </c>
      <c r="T2568" t="s">
        <v>44</v>
      </c>
      <c r="U2568" s="1">
        <v>43545</v>
      </c>
      <c r="V2568" s="1">
        <v>43606</v>
      </c>
      <c r="W2568" t="s">
        <v>5648</v>
      </c>
      <c r="X2568" t="s">
        <v>905</v>
      </c>
      <c r="Y2568">
        <v>15</v>
      </c>
      <c r="Z2568">
        <v>14</v>
      </c>
      <c r="AA2568">
        <v>20</v>
      </c>
      <c r="AB2568">
        <v>70</v>
      </c>
      <c r="AD2568">
        <f>IF(ISBLANK(Source[[#This Row],[CrosslistID]]),1,1/COUNTIFS(Source[CrosslistID],Source[[#This Row],[CrosslistID]],Source[TermDesc],Source[[#This Row],[TermDesc]]))</f>
        <v>1</v>
      </c>
      <c r="AG2568">
        <v>0</v>
      </c>
      <c r="AH2568">
        <v>70</v>
      </c>
      <c r="AI2568">
        <v>1.6459999999999999</v>
      </c>
      <c r="AJ2568">
        <v>2.0575000000000001</v>
      </c>
      <c r="AK2568">
        <v>0.26050000000000001</v>
      </c>
      <c r="AL25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68">
        <f>IF(AND(Source[[#This Row],[Credit_Noncredit]]="Noncredit",Source[[#This Row],[FTEF]]&gt;0),Source[[#This Row],[NC XLST FTES]]*525/(437.5*Source[[#This Row],[FTEF]]),0)</f>
        <v>0</v>
      </c>
      <c r="AN2568">
        <f>IF(Source[[#This Row],[Credit_Noncredit]]="Credit",Source[[#This Row],[Census Enrollment]],Source[[#This Row],[Noncredit Avg. Attendance]])</f>
        <v>15</v>
      </c>
    </row>
    <row r="2569" spans="1:40" x14ac:dyDescent="0.25">
      <c r="A2569" t="s">
        <v>4581</v>
      </c>
      <c r="B2569" t="s">
        <v>886</v>
      </c>
      <c r="C2569" t="s">
        <v>775</v>
      </c>
      <c r="D2569" t="s">
        <v>1734</v>
      </c>
      <c r="E2569" s="4">
        <v>32621</v>
      </c>
      <c r="F2569" s="4" t="s">
        <v>1735</v>
      </c>
      <c r="G2569" s="4">
        <v>22</v>
      </c>
      <c r="H2569" t="str">
        <f>CONCATENATE(Source[[#This Row],[Subject]],TRIM(Source[[#This Row],[Course]]))</f>
        <v>BTEC22</v>
      </c>
      <c r="I2569" t="str">
        <f>VLOOKUP(Source[[#This Row],[SubjCrse]],'Courses and Categories'!$E$2:$G$1816,3,FALSE)</f>
        <v>Credit CTE</v>
      </c>
      <c r="J2569">
        <v>1</v>
      </c>
      <c r="K2569" t="s">
        <v>4260</v>
      </c>
      <c r="L2569" t="s">
        <v>87</v>
      </c>
      <c r="M2569" t="s">
        <v>1046</v>
      </c>
      <c r="N2569" t="s">
        <v>41</v>
      </c>
      <c r="O2569">
        <v>910</v>
      </c>
      <c r="P2569">
        <v>1300</v>
      </c>
      <c r="Q2569" t="s">
        <v>1649</v>
      </c>
      <c r="R2569">
        <v>30</v>
      </c>
      <c r="S2569" t="s">
        <v>134</v>
      </c>
      <c r="T2569" t="s">
        <v>44</v>
      </c>
      <c r="U2569" s="1">
        <v>43557</v>
      </c>
      <c r="V2569" s="1">
        <v>43599</v>
      </c>
      <c r="W2569" t="s">
        <v>4239</v>
      </c>
      <c r="X2569" t="s">
        <v>905</v>
      </c>
      <c r="Y2569">
        <v>21</v>
      </c>
      <c r="Z2569">
        <v>17</v>
      </c>
      <c r="AA2569">
        <v>20</v>
      </c>
      <c r="AB2569">
        <v>85</v>
      </c>
      <c r="AD2569">
        <f>IF(ISBLANK(Source[[#This Row],[CrosslistID]]),1,1/COUNTIFS(Source[CrosslistID],Source[[#This Row],[CrosslistID]],Source[TermDesc],Source[[#This Row],[TermDesc]]))</f>
        <v>1</v>
      </c>
      <c r="AG2569">
        <v>0</v>
      </c>
      <c r="AH2569">
        <v>85</v>
      </c>
      <c r="AI2569">
        <v>1.0129999999999999</v>
      </c>
      <c r="AJ2569">
        <v>1.1195999999999999</v>
      </c>
      <c r="AK2569">
        <v>0.1007</v>
      </c>
      <c r="AL25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69">
        <f>IF(AND(Source[[#This Row],[Credit_Noncredit]]="Noncredit",Source[[#This Row],[FTEF]]&gt;0),Source[[#This Row],[NC XLST FTES]]*525/(437.5*Source[[#This Row],[FTEF]]),0)</f>
        <v>0</v>
      </c>
      <c r="AN2569">
        <f>IF(Source[[#This Row],[Credit_Noncredit]]="Credit",Source[[#This Row],[Census Enrollment]],Source[[#This Row],[Noncredit Avg. Attendance]])</f>
        <v>21</v>
      </c>
    </row>
    <row r="2570" spans="1:40" x14ac:dyDescent="0.25">
      <c r="A2570" t="s">
        <v>4581</v>
      </c>
      <c r="B2570" t="s">
        <v>886</v>
      </c>
      <c r="C2570" t="s">
        <v>775</v>
      </c>
      <c r="D2570" t="s">
        <v>1734</v>
      </c>
      <c r="E2570" s="4">
        <v>39066</v>
      </c>
      <c r="F2570" s="4" t="s">
        <v>1735</v>
      </c>
      <c r="G2570" s="4">
        <v>22</v>
      </c>
      <c r="H2570" t="str">
        <f>CONCATENATE(Source[[#This Row],[Subject]],TRIM(Source[[#This Row],[Course]]))</f>
        <v>BTEC22</v>
      </c>
      <c r="I2570" t="str">
        <f>VLOOKUP(Source[[#This Row],[SubjCrse]],'Courses and Categories'!$E$2:$G$1816,3,FALSE)</f>
        <v>Credit CTE</v>
      </c>
      <c r="J2570" t="s">
        <v>37</v>
      </c>
      <c r="K2570" t="s">
        <v>4260</v>
      </c>
      <c r="L2570" t="s">
        <v>87</v>
      </c>
      <c r="M2570" t="s">
        <v>1046</v>
      </c>
      <c r="N2570" t="s">
        <v>50</v>
      </c>
      <c r="O2570">
        <v>1810</v>
      </c>
      <c r="P2570">
        <v>2200</v>
      </c>
      <c r="Q2570" t="s">
        <v>1649</v>
      </c>
      <c r="R2570">
        <v>307</v>
      </c>
      <c r="S2570" t="s">
        <v>134</v>
      </c>
      <c r="T2570" t="s">
        <v>44</v>
      </c>
      <c r="U2570" s="1">
        <v>43488</v>
      </c>
      <c r="V2570" s="1">
        <v>43530</v>
      </c>
      <c r="W2570" t="s">
        <v>4261</v>
      </c>
      <c r="X2570" t="s">
        <v>905</v>
      </c>
      <c r="Y2570">
        <v>13</v>
      </c>
      <c r="Z2570">
        <v>11</v>
      </c>
      <c r="AA2570">
        <v>20</v>
      </c>
      <c r="AB2570">
        <v>55</v>
      </c>
      <c r="AD2570">
        <f>IF(ISBLANK(Source[[#This Row],[CrosslistID]]),1,1/COUNTIFS(Source[CrosslistID],Source[[#This Row],[CrosslistID]],Source[TermDesc],Source[[#This Row],[TermDesc]]))</f>
        <v>1</v>
      </c>
      <c r="AG2570">
        <v>0</v>
      </c>
      <c r="AH2570">
        <v>55</v>
      </c>
      <c r="AI2570">
        <v>0.53300000000000003</v>
      </c>
      <c r="AJ2570">
        <v>0.69289999999999996</v>
      </c>
      <c r="AK2570">
        <v>0.1007</v>
      </c>
      <c r="AL25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70">
        <f>IF(AND(Source[[#This Row],[Credit_Noncredit]]="Noncredit",Source[[#This Row],[FTEF]]&gt;0),Source[[#This Row],[NC XLST FTES]]*525/(437.5*Source[[#This Row],[FTEF]]),0)</f>
        <v>0</v>
      </c>
      <c r="AN2570">
        <f>IF(Source[[#This Row],[Credit_Noncredit]]="Credit",Source[[#This Row],[Census Enrollment]],Source[[#This Row],[Noncredit Avg. Attendance]])</f>
        <v>13</v>
      </c>
    </row>
    <row r="2571" spans="1:40" x14ac:dyDescent="0.25">
      <c r="A2571" t="s">
        <v>4581</v>
      </c>
      <c r="B2571" t="s">
        <v>886</v>
      </c>
      <c r="C2571" t="s">
        <v>775</v>
      </c>
      <c r="D2571" t="s">
        <v>1734</v>
      </c>
      <c r="E2571" s="4">
        <v>32622</v>
      </c>
      <c r="F2571" s="4" t="s">
        <v>1735</v>
      </c>
      <c r="G2571" s="4">
        <v>23</v>
      </c>
      <c r="H2571" t="str">
        <f>CONCATENATE(Source[[#This Row],[Subject]],TRIM(Source[[#This Row],[Course]]))</f>
        <v>BTEC23</v>
      </c>
      <c r="I2571" t="str">
        <f>VLOOKUP(Source[[#This Row],[SubjCrse]],'Courses and Categories'!$E$2:$G$1816,3,FALSE)</f>
        <v>Credit CTE</v>
      </c>
      <c r="J2571">
        <v>1</v>
      </c>
      <c r="K2571" t="s">
        <v>4262</v>
      </c>
      <c r="L2571" t="s">
        <v>39</v>
      </c>
      <c r="M2571" t="s">
        <v>1046</v>
      </c>
      <c r="N2571" t="s">
        <v>41</v>
      </c>
      <c r="O2571">
        <v>910</v>
      </c>
      <c r="P2571">
        <v>1300</v>
      </c>
      <c r="Q2571" t="s">
        <v>1649</v>
      </c>
      <c r="R2571">
        <v>30</v>
      </c>
      <c r="S2571" t="s">
        <v>134</v>
      </c>
      <c r="T2571" t="s">
        <v>44</v>
      </c>
      <c r="U2571" s="1">
        <v>43508</v>
      </c>
      <c r="V2571" s="1">
        <v>43543</v>
      </c>
      <c r="W2571" t="s">
        <v>5650</v>
      </c>
      <c r="X2571" t="s">
        <v>905</v>
      </c>
      <c r="Y2571">
        <v>15</v>
      </c>
      <c r="Z2571">
        <v>15</v>
      </c>
      <c r="AA2571">
        <v>20</v>
      </c>
      <c r="AB2571">
        <v>75</v>
      </c>
      <c r="AD2571">
        <f>IF(ISBLANK(Source[[#This Row],[CrosslistID]]),1,1/COUNTIFS(Source[CrosslistID],Source[[#This Row],[CrosslistID]],Source[TermDesc],Source[[#This Row],[TermDesc]]))</f>
        <v>1</v>
      </c>
      <c r="AG2571">
        <v>0</v>
      </c>
      <c r="AH2571">
        <v>75</v>
      </c>
      <c r="AI2571">
        <v>0.64</v>
      </c>
      <c r="AJ2571">
        <v>0.68569999999999998</v>
      </c>
      <c r="AK2571">
        <v>8.6900000000000005E-2</v>
      </c>
      <c r="AL25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71">
        <f>IF(AND(Source[[#This Row],[Credit_Noncredit]]="Noncredit",Source[[#This Row],[FTEF]]&gt;0),Source[[#This Row],[NC XLST FTES]]*525/(437.5*Source[[#This Row],[FTEF]]),0)</f>
        <v>0</v>
      </c>
      <c r="AN2571">
        <f>IF(Source[[#This Row],[Credit_Noncredit]]="Credit",Source[[#This Row],[Census Enrollment]],Source[[#This Row],[Noncredit Avg. Attendance]])</f>
        <v>15</v>
      </c>
    </row>
    <row r="2572" spans="1:40" x14ac:dyDescent="0.25">
      <c r="A2572" t="s">
        <v>4581</v>
      </c>
      <c r="B2572" t="s">
        <v>886</v>
      </c>
      <c r="C2572" t="s">
        <v>775</v>
      </c>
      <c r="D2572" t="s">
        <v>1734</v>
      </c>
      <c r="E2572" s="4">
        <v>31742</v>
      </c>
      <c r="F2572" s="4" t="s">
        <v>1735</v>
      </c>
      <c r="G2572" s="4">
        <v>24</v>
      </c>
      <c r="H2572" t="str">
        <f>CONCATENATE(Source[[#This Row],[Subject]],TRIM(Source[[#This Row],[Course]]))</f>
        <v>BTEC24</v>
      </c>
      <c r="I2572" t="str">
        <f>VLOOKUP(Source[[#This Row],[SubjCrse]],'Courses and Categories'!$E$2:$G$1816,3,FALSE)</f>
        <v>Credit CTE</v>
      </c>
      <c r="J2572">
        <v>1</v>
      </c>
      <c r="K2572" t="s">
        <v>4263</v>
      </c>
      <c r="L2572" t="s">
        <v>39</v>
      </c>
      <c r="M2572" t="s">
        <v>1046</v>
      </c>
      <c r="N2572" t="s">
        <v>185</v>
      </c>
      <c r="O2572">
        <v>910</v>
      </c>
      <c r="P2572">
        <v>1300</v>
      </c>
      <c r="Q2572" t="s">
        <v>1649</v>
      </c>
      <c r="R2572">
        <v>56</v>
      </c>
      <c r="S2572" t="s">
        <v>134</v>
      </c>
      <c r="T2572" t="s">
        <v>44</v>
      </c>
      <c r="U2572" s="1">
        <v>43496</v>
      </c>
      <c r="V2572" s="1">
        <v>43531</v>
      </c>
      <c r="W2572" t="s">
        <v>1739</v>
      </c>
      <c r="X2572" t="s">
        <v>905</v>
      </c>
      <c r="Y2572">
        <v>18</v>
      </c>
      <c r="Z2572">
        <v>17</v>
      </c>
      <c r="AA2572">
        <v>20</v>
      </c>
      <c r="AB2572">
        <v>85</v>
      </c>
      <c r="AD2572">
        <f>IF(ISBLANK(Source[[#This Row],[CrosslistID]]),1,1/COUNTIFS(Source[CrosslistID],Source[[#This Row],[CrosslistID]],Source[TermDesc],Source[[#This Row],[TermDesc]]))</f>
        <v>1</v>
      </c>
      <c r="AG2572">
        <v>0</v>
      </c>
      <c r="AH2572">
        <v>85</v>
      </c>
      <c r="AI2572">
        <v>0.68600000000000005</v>
      </c>
      <c r="AJ2572">
        <v>0.82320000000000004</v>
      </c>
      <c r="AK2572">
        <v>8.6900000000000005E-2</v>
      </c>
      <c r="AL25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72">
        <f>IF(AND(Source[[#This Row],[Credit_Noncredit]]="Noncredit",Source[[#This Row],[FTEF]]&gt;0),Source[[#This Row],[NC XLST FTES]]*525/(437.5*Source[[#This Row],[FTEF]]),0)</f>
        <v>0</v>
      </c>
      <c r="AN2572">
        <f>IF(Source[[#This Row],[Credit_Noncredit]]="Credit",Source[[#This Row],[Census Enrollment]],Source[[#This Row],[Noncredit Avg. Attendance]])</f>
        <v>18</v>
      </c>
    </row>
    <row r="2573" spans="1:40" x14ac:dyDescent="0.25">
      <c r="A2573" t="s">
        <v>4581</v>
      </c>
      <c r="B2573" t="s">
        <v>886</v>
      </c>
      <c r="C2573" t="s">
        <v>775</v>
      </c>
      <c r="D2573" t="s">
        <v>1734</v>
      </c>
      <c r="E2573" s="4">
        <v>39067</v>
      </c>
      <c r="F2573" s="4" t="s">
        <v>1735</v>
      </c>
      <c r="G2573" s="4">
        <v>24</v>
      </c>
      <c r="H2573" t="str">
        <f>CONCATENATE(Source[[#This Row],[Subject]],TRIM(Source[[#This Row],[Course]]))</f>
        <v>BTEC24</v>
      </c>
      <c r="I2573" t="str">
        <f>VLOOKUP(Source[[#This Row],[SubjCrse]],'Courses and Categories'!$E$2:$G$1816,3,FALSE)</f>
        <v>Credit CTE</v>
      </c>
      <c r="J2573" t="s">
        <v>37</v>
      </c>
      <c r="K2573" t="s">
        <v>4263</v>
      </c>
      <c r="L2573" t="s">
        <v>50</v>
      </c>
      <c r="M2573" t="s">
        <v>1046</v>
      </c>
      <c r="N2573" t="s">
        <v>51</v>
      </c>
      <c r="O2573">
        <v>910</v>
      </c>
      <c r="P2573">
        <v>1500</v>
      </c>
      <c r="Q2573" t="s">
        <v>1649</v>
      </c>
      <c r="R2573">
        <v>307</v>
      </c>
      <c r="S2573" t="s">
        <v>134</v>
      </c>
      <c r="T2573" t="s">
        <v>44</v>
      </c>
      <c r="U2573" s="1">
        <v>43519</v>
      </c>
      <c r="V2573" s="1">
        <v>43540</v>
      </c>
      <c r="W2573" t="s">
        <v>1737</v>
      </c>
      <c r="X2573" t="s">
        <v>905</v>
      </c>
      <c r="Y2573">
        <v>16</v>
      </c>
      <c r="Z2573">
        <v>15</v>
      </c>
      <c r="AA2573">
        <v>20</v>
      </c>
      <c r="AB2573">
        <v>75</v>
      </c>
      <c r="AD2573">
        <f>IF(ISBLANK(Source[[#This Row],[CrosslistID]]),1,1/COUNTIFS(Source[CrosslistID],Source[[#This Row],[CrosslistID]],Source[TermDesc],Source[[#This Row],[TermDesc]]))</f>
        <v>1</v>
      </c>
      <c r="AG2573">
        <v>0</v>
      </c>
      <c r="AH2573">
        <v>75</v>
      </c>
      <c r="AI2573">
        <v>0.59399999999999997</v>
      </c>
      <c r="AJ2573">
        <v>0.73109999999999997</v>
      </c>
      <c r="AK2573">
        <v>8.6900000000000005E-2</v>
      </c>
      <c r="AL25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73">
        <f>IF(AND(Source[[#This Row],[Credit_Noncredit]]="Noncredit",Source[[#This Row],[FTEF]]&gt;0),Source[[#This Row],[NC XLST FTES]]*525/(437.5*Source[[#This Row],[FTEF]]),0)</f>
        <v>0</v>
      </c>
      <c r="AN2573">
        <f>IF(Source[[#This Row],[Credit_Noncredit]]="Credit",Source[[#This Row],[Census Enrollment]],Source[[#This Row],[Noncredit Avg. Attendance]])</f>
        <v>16</v>
      </c>
    </row>
    <row r="2574" spans="1:40" x14ac:dyDescent="0.25">
      <c r="A2574" t="s">
        <v>4581</v>
      </c>
      <c r="B2574" t="s">
        <v>886</v>
      </c>
      <c r="C2574" t="s">
        <v>775</v>
      </c>
      <c r="D2574" t="s">
        <v>1734</v>
      </c>
      <c r="E2574" s="4">
        <v>32849</v>
      </c>
      <c r="F2574" s="4" t="s">
        <v>1735</v>
      </c>
      <c r="G2574" s="4">
        <v>25</v>
      </c>
      <c r="H2574" t="str">
        <f>CONCATENATE(Source[[#This Row],[Subject]],TRIM(Source[[#This Row],[Course]]))</f>
        <v>BTEC25</v>
      </c>
      <c r="I2574" t="str">
        <f>VLOOKUP(Source[[#This Row],[SubjCrse]],'Courses and Categories'!$E$2:$G$1816,3,FALSE)</f>
        <v>Credit CTE</v>
      </c>
      <c r="J2574">
        <v>1</v>
      </c>
      <c r="K2574" t="s">
        <v>4264</v>
      </c>
      <c r="L2574" t="s">
        <v>39</v>
      </c>
      <c r="M2574" t="s">
        <v>1046</v>
      </c>
      <c r="N2574" t="s">
        <v>185</v>
      </c>
      <c r="O2574">
        <v>910</v>
      </c>
      <c r="P2574">
        <v>1300</v>
      </c>
      <c r="Q2574" t="s">
        <v>1649</v>
      </c>
      <c r="R2574">
        <v>56</v>
      </c>
      <c r="S2574" t="s">
        <v>134</v>
      </c>
      <c r="T2574" t="s">
        <v>44</v>
      </c>
      <c r="U2574" s="1">
        <v>43559</v>
      </c>
      <c r="V2574" s="1">
        <v>43594</v>
      </c>
      <c r="W2574" t="s">
        <v>4265</v>
      </c>
      <c r="X2574" t="s">
        <v>905</v>
      </c>
      <c r="Y2574">
        <v>16</v>
      </c>
      <c r="Z2574">
        <v>16</v>
      </c>
      <c r="AA2574">
        <v>20</v>
      </c>
      <c r="AB2574">
        <v>80</v>
      </c>
      <c r="AD2574">
        <f>IF(ISBLANK(Source[[#This Row],[CrosslistID]]),1,1/COUNTIFS(Source[CrosslistID],Source[[#This Row],[CrosslistID]],Source[TermDesc],Source[[#This Row],[TermDesc]]))</f>
        <v>1</v>
      </c>
      <c r="AG2574">
        <v>0</v>
      </c>
      <c r="AH2574">
        <v>80</v>
      </c>
      <c r="AI2574">
        <v>0.503</v>
      </c>
      <c r="AJ2574">
        <v>0.73160000000000003</v>
      </c>
      <c r="AK2574">
        <v>8.6900000000000005E-2</v>
      </c>
      <c r="AL25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74">
        <f>IF(AND(Source[[#This Row],[Credit_Noncredit]]="Noncredit",Source[[#This Row],[FTEF]]&gt;0),Source[[#This Row],[NC XLST FTES]]*525/(437.5*Source[[#This Row],[FTEF]]),0)</f>
        <v>0</v>
      </c>
      <c r="AN2574">
        <f>IF(Source[[#This Row],[Credit_Noncredit]]="Credit",Source[[#This Row],[Census Enrollment]],Source[[#This Row],[Noncredit Avg. Attendance]])</f>
        <v>16</v>
      </c>
    </row>
    <row r="2575" spans="1:40" x14ac:dyDescent="0.25">
      <c r="A2575" t="s">
        <v>4581</v>
      </c>
      <c r="B2575" t="s">
        <v>886</v>
      </c>
      <c r="C2575" t="s">
        <v>775</v>
      </c>
      <c r="D2575" t="s">
        <v>1734</v>
      </c>
      <c r="E2575" s="4">
        <v>37739</v>
      </c>
      <c r="F2575" s="4" t="s">
        <v>1735</v>
      </c>
      <c r="G2575" s="4">
        <v>93</v>
      </c>
      <c r="H2575" t="str">
        <f>CONCATENATE(Source[[#This Row],[Subject]],TRIM(Source[[#This Row],[Course]]))</f>
        <v>BTEC93</v>
      </c>
      <c r="I2575" t="str">
        <f>VLOOKUP(Source[[#This Row],[SubjCrse]],'Courses and Categories'!$E$2:$G$1816,3,FALSE)</f>
        <v>Credit CTE</v>
      </c>
      <c r="J2575">
        <v>1</v>
      </c>
      <c r="K2575" t="s">
        <v>4266</v>
      </c>
      <c r="L2575" t="s">
        <v>39</v>
      </c>
      <c r="M2575" t="s">
        <v>891</v>
      </c>
      <c r="N2575" t="s">
        <v>781</v>
      </c>
      <c r="O2575" t="s">
        <v>781</v>
      </c>
      <c r="P2575" t="s">
        <v>781</v>
      </c>
      <c r="Q2575" t="s">
        <v>781</v>
      </c>
      <c r="S2575" t="s">
        <v>134</v>
      </c>
      <c r="T2575">
        <v>1</v>
      </c>
      <c r="U2575" s="1">
        <v>43479</v>
      </c>
      <c r="V2575" s="1">
        <v>43607</v>
      </c>
      <c r="W2575" t="s">
        <v>4267</v>
      </c>
      <c r="X2575" t="s">
        <v>893</v>
      </c>
      <c r="Y2575">
        <v>23</v>
      </c>
      <c r="Z2575">
        <v>23</v>
      </c>
      <c r="AA2575">
        <v>20</v>
      </c>
      <c r="AB2575">
        <v>115</v>
      </c>
      <c r="AD2575">
        <f>IF(ISBLANK(Source[[#This Row],[CrosslistID]]),1,1/COUNTIFS(Source[CrosslistID],Source[[#This Row],[CrosslistID]],Source[TermDesc],Source[[#This Row],[TermDesc]]))</f>
        <v>1</v>
      </c>
      <c r="AG2575">
        <v>0</v>
      </c>
      <c r="AH2575">
        <v>115</v>
      </c>
      <c r="AI2575">
        <v>2.9329999999999998</v>
      </c>
      <c r="AJ2575">
        <v>3.133</v>
      </c>
      <c r="AK2575">
        <v>0.17199999999999999</v>
      </c>
      <c r="AL25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75">
        <f>IF(AND(Source[[#This Row],[Credit_Noncredit]]="Noncredit",Source[[#This Row],[FTEF]]&gt;0),Source[[#This Row],[NC XLST FTES]]*525/(437.5*Source[[#This Row],[FTEF]]),0)</f>
        <v>0</v>
      </c>
      <c r="AN2575">
        <f>IF(Source[[#This Row],[Credit_Noncredit]]="Credit",Source[[#This Row],[Census Enrollment]],Source[[#This Row],[Noncredit Avg. Attendance]])</f>
        <v>23</v>
      </c>
    </row>
    <row r="2576" spans="1:40" x14ac:dyDescent="0.25">
      <c r="A2576" t="s">
        <v>4581</v>
      </c>
      <c r="B2576" t="s">
        <v>886</v>
      </c>
      <c r="C2576" t="s">
        <v>775</v>
      </c>
      <c r="D2576" t="s">
        <v>1734</v>
      </c>
      <c r="E2576" s="4">
        <v>33022</v>
      </c>
      <c r="F2576" s="4" t="s">
        <v>1735</v>
      </c>
      <c r="G2576" s="4">
        <v>107</v>
      </c>
      <c r="H2576" t="str">
        <f>CONCATENATE(Source[[#This Row],[Subject]],TRIM(Source[[#This Row],[Course]]))</f>
        <v>BTEC107</v>
      </c>
      <c r="I2576" t="str">
        <f>VLOOKUP(Source[[#This Row],[SubjCrse]],'Courses and Categories'!$E$2:$G$1816,3,FALSE)</f>
        <v>Credit CTE</v>
      </c>
      <c r="J2576">
        <v>1</v>
      </c>
      <c r="K2576" t="s">
        <v>4268</v>
      </c>
      <c r="L2576" t="s">
        <v>39</v>
      </c>
      <c r="M2576" t="s">
        <v>1046</v>
      </c>
      <c r="N2576" t="s">
        <v>59</v>
      </c>
      <c r="O2576">
        <v>1210</v>
      </c>
      <c r="P2576">
        <v>1415</v>
      </c>
      <c r="Q2576" t="s">
        <v>1649</v>
      </c>
      <c r="R2576">
        <v>133</v>
      </c>
      <c r="S2576" t="s">
        <v>134</v>
      </c>
      <c r="T2576" t="s">
        <v>44</v>
      </c>
      <c r="U2576" s="1">
        <v>43487</v>
      </c>
      <c r="V2576" s="1">
        <v>43606</v>
      </c>
      <c r="W2576" t="s">
        <v>4269</v>
      </c>
      <c r="X2576" t="s">
        <v>905</v>
      </c>
      <c r="Y2576">
        <v>18</v>
      </c>
      <c r="Z2576">
        <v>17</v>
      </c>
      <c r="AA2576">
        <v>24</v>
      </c>
      <c r="AB2576">
        <v>70.833299999999994</v>
      </c>
      <c r="AD2576">
        <f>IF(ISBLANK(Source[[#This Row],[CrosslistID]]),1,1/COUNTIFS(Source[CrosslistID],Source[[#This Row],[CrosslistID]],Source[TermDesc],Source[[#This Row],[TermDesc]]))</f>
        <v>1</v>
      </c>
      <c r="AG2576">
        <v>0</v>
      </c>
      <c r="AH2576">
        <v>70.833299999999994</v>
      </c>
      <c r="AI2576">
        <v>2.383</v>
      </c>
      <c r="AJ2576">
        <v>2.5232000000000001</v>
      </c>
      <c r="AK2576">
        <v>0.25669999999999998</v>
      </c>
      <c r="AL25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76">
        <f>IF(AND(Source[[#This Row],[Credit_Noncredit]]="Noncredit",Source[[#This Row],[FTEF]]&gt;0),Source[[#This Row],[NC XLST FTES]]*525/(437.5*Source[[#This Row],[FTEF]]),0)</f>
        <v>0</v>
      </c>
      <c r="AN2576">
        <f>IF(Source[[#This Row],[Credit_Noncredit]]="Credit",Source[[#This Row],[Census Enrollment]],Source[[#This Row],[Noncredit Avg. Attendance]])</f>
        <v>18</v>
      </c>
    </row>
    <row r="2577" spans="1:40" x14ac:dyDescent="0.25">
      <c r="A2577" t="s">
        <v>4581</v>
      </c>
      <c r="B2577" t="s">
        <v>886</v>
      </c>
      <c r="C2577" t="s">
        <v>775</v>
      </c>
      <c r="D2577" t="s">
        <v>1734</v>
      </c>
      <c r="E2577" s="4">
        <v>33024</v>
      </c>
      <c r="F2577" s="4" t="s">
        <v>1735</v>
      </c>
      <c r="G2577" s="4" t="s">
        <v>1744</v>
      </c>
      <c r="H2577" t="str">
        <f>CONCATENATE(Source[[#This Row],[Subject]],TRIM(Source[[#This Row],[Course]]))</f>
        <v>BTEC108A</v>
      </c>
      <c r="I2577" t="str">
        <f>VLOOKUP(Source[[#This Row],[SubjCrse]],'Courses and Categories'!$E$2:$G$1816,3,FALSE)</f>
        <v>Credit CTE</v>
      </c>
      <c r="J2577">
        <v>1</v>
      </c>
      <c r="K2577" t="s">
        <v>4270</v>
      </c>
      <c r="L2577" t="s">
        <v>39</v>
      </c>
      <c r="M2577" t="s">
        <v>1046</v>
      </c>
      <c r="N2577" t="s">
        <v>59</v>
      </c>
      <c r="O2577">
        <v>910</v>
      </c>
      <c r="P2577">
        <v>1115</v>
      </c>
      <c r="Q2577" t="s">
        <v>1649</v>
      </c>
      <c r="R2577">
        <v>133</v>
      </c>
      <c r="S2577" t="s">
        <v>134</v>
      </c>
      <c r="T2577" t="s">
        <v>44</v>
      </c>
      <c r="U2577" s="1">
        <v>43487</v>
      </c>
      <c r="V2577" s="1">
        <v>43606</v>
      </c>
      <c r="W2577" t="s">
        <v>4271</v>
      </c>
      <c r="X2577" t="s">
        <v>905</v>
      </c>
      <c r="Y2577">
        <v>18</v>
      </c>
      <c r="Z2577">
        <v>17</v>
      </c>
      <c r="AA2577">
        <v>24</v>
      </c>
      <c r="AB2577">
        <v>70.833299999999994</v>
      </c>
      <c r="AD2577">
        <f>IF(ISBLANK(Source[[#This Row],[CrosslistID]]),1,1/COUNTIFS(Source[CrosslistID],Source[[#This Row],[CrosslistID]],Source[TermDesc],Source[[#This Row],[TermDesc]]))</f>
        <v>1</v>
      </c>
      <c r="AG2577">
        <v>0</v>
      </c>
      <c r="AH2577">
        <v>70.833299999999994</v>
      </c>
      <c r="AI2577">
        <v>2.383</v>
      </c>
      <c r="AJ2577">
        <v>2.5232000000000001</v>
      </c>
      <c r="AK2577">
        <v>0.25669999999999998</v>
      </c>
      <c r="AL25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77">
        <f>IF(AND(Source[[#This Row],[Credit_Noncredit]]="Noncredit",Source[[#This Row],[FTEF]]&gt;0),Source[[#This Row],[NC XLST FTES]]*525/(437.5*Source[[#This Row],[FTEF]]),0)</f>
        <v>0</v>
      </c>
      <c r="AN2577">
        <f>IF(Source[[#This Row],[Credit_Noncredit]]="Credit",Source[[#This Row],[Census Enrollment]],Source[[#This Row],[Noncredit Avg. Attendance]])</f>
        <v>18</v>
      </c>
    </row>
    <row r="2578" spans="1:40" x14ac:dyDescent="0.25">
      <c r="A2578" t="s">
        <v>4581</v>
      </c>
      <c r="B2578" t="s">
        <v>886</v>
      </c>
      <c r="C2578" t="s">
        <v>775</v>
      </c>
      <c r="D2578" t="s">
        <v>1734</v>
      </c>
      <c r="E2578" s="4">
        <v>32313</v>
      </c>
      <c r="F2578" s="4" t="s">
        <v>1735</v>
      </c>
      <c r="G2578" s="4">
        <v>120</v>
      </c>
      <c r="H2578" t="str">
        <f>CONCATENATE(Source[[#This Row],[Subject]],TRIM(Source[[#This Row],[Course]]))</f>
        <v>BTEC120</v>
      </c>
      <c r="I2578" t="str">
        <f>VLOOKUP(Source[[#This Row],[SubjCrse]],'Courses and Categories'!$E$2:$G$1816,3,FALSE)</f>
        <v>Credit Gen Ed/CTE</v>
      </c>
      <c r="J2578">
        <v>501</v>
      </c>
      <c r="K2578" t="s">
        <v>5651</v>
      </c>
      <c r="L2578" t="s">
        <v>39</v>
      </c>
      <c r="M2578" t="s">
        <v>1046</v>
      </c>
      <c r="N2578" t="s">
        <v>105</v>
      </c>
      <c r="O2578">
        <v>1310</v>
      </c>
      <c r="P2578">
        <v>1725</v>
      </c>
      <c r="Q2578" t="s">
        <v>1649</v>
      </c>
      <c r="R2578">
        <v>335</v>
      </c>
      <c r="S2578" t="s">
        <v>134</v>
      </c>
      <c r="T2578">
        <v>1</v>
      </c>
      <c r="U2578" s="1">
        <v>43479</v>
      </c>
      <c r="V2578" s="1">
        <v>43607</v>
      </c>
      <c r="W2578" t="s">
        <v>1739</v>
      </c>
      <c r="X2578" t="s">
        <v>1929</v>
      </c>
      <c r="Y2578">
        <v>19</v>
      </c>
      <c r="Z2578">
        <v>18</v>
      </c>
      <c r="AA2578">
        <v>28</v>
      </c>
      <c r="AB2578">
        <v>64.285700000000006</v>
      </c>
      <c r="AD2578">
        <f>IF(ISBLANK(Source[[#This Row],[CrosslistID]]),1,1/COUNTIFS(Source[CrosslistID],Source[[#This Row],[CrosslistID]],Source[TermDesc],Source[[#This Row],[TermDesc]]))</f>
        <v>1</v>
      </c>
      <c r="AG2578">
        <v>0</v>
      </c>
      <c r="AH2578">
        <v>64.285700000000006</v>
      </c>
      <c r="AI2578">
        <v>5.0999999999999996</v>
      </c>
      <c r="AJ2578">
        <v>5.7</v>
      </c>
      <c r="AK2578">
        <v>0.54</v>
      </c>
      <c r="AL25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78">
        <f>IF(AND(Source[[#This Row],[Credit_Noncredit]]="Noncredit",Source[[#This Row],[FTEF]]&gt;0),Source[[#This Row],[NC XLST FTES]]*525/(437.5*Source[[#This Row],[FTEF]]),0)</f>
        <v>0</v>
      </c>
      <c r="AN2578">
        <f>IF(Source[[#This Row],[Credit_Noncredit]]="Credit",Source[[#This Row],[Census Enrollment]],Source[[#This Row],[Noncredit Avg. Attendance]])</f>
        <v>19</v>
      </c>
    </row>
    <row r="2579" spans="1:40" x14ac:dyDescent="0.25">
      <c r="A2579" t="s">
        <v>4581</v>
      </c>
      <c r="B2579" t="s">
        <v>886</v>
      </c>
      <c r="C2579" t="s">
        <v>775</v>
      </c>
      <c r="D2579" t="s">
        <v>1734</v>
      </c>
      <c r="E2579" s="4">
        <v>37236</v>
      </c>
      <c r="F2579" s="4" t="s">
        <v>4273</v>
      </c>
      <c r="G2579" s="4" t="s">
        <v>4274</v>
      </c>
      <c r="H2579" t="str">
        <f>CONCATENATE(Source[[#This Row],[Subject]],TRIM(Source[[#This Row],[Course]]))</f>
        <v>CAD99A</v>
      </c>
      <c r="I2579" t="str">
        <f>VLOOKUP(Source[[#This Row],[SubjCrse]],'Courses and Categories'!$E$2:$G$1816,3,FALSE)</f>
        <v>Credit CTE</v>
      </c>
      <c r="J2579">
        <v>501</v>
      </c>
      <c r="K2579" t="s">
        <v>4275</v>
      </c>
      <c r="L2579" t="s">
        <v>87</v>
      </c>
      <c r="M2579" t="s">
        <v>1046</v>
      </c>
      <c r="N2579" t="s">
        <v>50</v>
      </c>
      <c r="O2579">
        <v>1810</v>
      </c>
      <c r="P2579">
        <v>2125</v>
      </c>
      <c r="Q2579" t="s">
        <v>240</v>
      </c>
      <c r="R2579">
        <v>213</v>
      </c>
      <c r="S2579" t="s">
        <v>134</v>
      </c>
      <c r="T2579" t="s">
        <v>44</v>
      </c>
      <c r="U2579" s="1">
        <v>43479</v>
      </c>
      <c r="V2579" s="1">
        <v>43537</v>
      </c>
      <c r="W2579" t="s">
        <v>4276</v>
      </c>
      <c r="X2579" t="s">
        <v>905</v>
      </c>
      <c r="Y2579">
        <v>19</v>
      </c>
      <c r="Z2579">
        <v>17</v>
      </c>
      <c r="AA2579">
        <v>22</v>
      </c>
      <c r="AB2579">
        <v>77.2727</v>
      </c>
      <c r="AD2579">
        <f>IF(ISBLANK(Source[[#This Row],[CrosslistID]]),1,1/COUNTIFS(Source[CrosslistID],Source[[#This Row],[CrosslistID]],Source[TermDesc],Source[[#This Row],[TermDesc]]))</f>
        <v>1</v>
      </c>
      <c r="AG2579">
        <v>0</v>
      </c>
      <c r="AH2579">
        <v>77.2727</v>
      </c>
      <c r="AI2579">
        <v>1.1399999999999999</v>
      </c>
      <c r="AJ2579">
        <v>1.1399999999999999</v>
      </c>
      <c r="AK2579">
        <v>0.11269999999999999</v>
      </c>
      <c r="AL25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79">
        <f>IF(AND(Source[[#This Row],[Credit_Noncredit]]="Noncredit",Source[[#This Row],[FTEF]]&gt;0),Source[[#This Row],[NC XLST FTES]]*525/(437.5*Source[[#This Row],[FTEF]]),0)</f>
        <v>0</v>
      </c>
      <c r="AN2579">
        <f>IF(Source[[#This Row],[Credit_Noncredit]]="Credit",Source[[#This Row],[Census Enrollment]],Source[[#This Row],[Noncredit Avg. Attendance]])</f>
        <v>19</v>
      </c>
    </row>
    <row r="2580" spans="1:40" x14ac:dyDescent="0.25">
      <c r="A2580" t="s">
        <v>4581</v>
      </c>
      <c r="B2580" t="s">
        <v>886</v>
      </c>
      <c r="C2580" t="s">
        <v>775</v>
      </c>
      <c r="D2580" t="s">
        <v>1734</v>
      </c>
      <c r="E2580" s="4">
        <v>37742</v>
      </c>
      <c r="F2580" s="4" t="s">
        <v>4273</v>
      </c>
      <c r="G2580" s="4" t="s">
        <v>5652</v>
      </c>
      <c r="H2580" t="str">
        <f>CONCATENATE(Source[[#This Row],[Subject]],TRIM(Source[[#This Row],[Course]]))</f>
        <v>CAD99B</v>
      </c>
      <c r="I2580" t="str">
        <f>VLOOKUP(Source[[#This Row],[SubjCrse]],'Courses and Categories'!$E$2:$G$1816,3,FALSE)</f>
        <v>Credit CTE</v>
      </c>
      <c r="J2580">
        <v>501</v>
      </c>
      <c r="K2580" t="s">
        <v>5653</v>
      </c>
      <c r="L2580" t="s">
        <v>87</v>
      </c>
      <c r="M2580" t="s">
        <v>1046</v>
      </c>
      <c r="N2580" t="s">
        <v>50</v>
      </c>
      <c r="O2580">
        <v>1810</v>
      </c>
      <c r="P2580">
        <v>2125</v>
      </c>
      <c r="Q2580" t="s">
        <v>240</v>
      </c>
      <c r="R2580">
        <v>213</v>
      </c>
      <c r="S2580" t="s">
        <v>134</v>
      </c>
      <c r="T2580" t="s">
        <v>44</v>
      </c>
      <c r="U2580" s="1">
        <v>43544</v>
      </c>
      <c r="V2580" s="1">
        <v>43607</v>
      </c>
      <c r="W2580" t="s">
        <v>4276</v>
      </c>
      <c r="X2580" t="s">
        <v>905</v>
      </c>
      <c r="Y2580">
        <v>12</v>
      </c>
      <c r="Z2580">
        <v>12</v>
      </c>
      <c r="AA2580">
        <v>22</v>
      </c>
      <c r="AB2580">
        <v>54.545499999999997</v>
      </c>
      <c r="AD2580">
        <f>IF(ISBLANK(Source[[#This Row],[CrosslistID]]),1,1/COUNTIFS(Source[CrosslistID],Source[[#This Row],[CrosslistID]],Source[TermDesc],Source[[#This Row],[TermDesc]]))</f>
        <v>1</v>
      </c>
      <c r="AG2580">
        <v>0</v>
      </c>
      <c r="AH2580">
        <v>54.545499999999997</v>
      </c>
      <c r="AI2580">
        <v>0.66</v>
      </c>
      <c r="AJ2580">
        <v>0.72</v>
      </c>
      <c r="AK2580">
        <v>0.11269999999999999</v>
      </c>
      <c r="AL25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80">
        <f>IF(AND(Source[[#This Row],[Credit_Noncredit]]="Noncredit",Source[[#This Row],[FTEF]]&gt;0),Source[[#This Row],[NC XLST FTES]]*525/(437.5*Source[[#This Row],[FTEF]]),0)</f>
        <v>0</v>
      </c>
      <c r="AN2580">
        <f>IF(Source[[#This Row],[Credit_Noncredit]]="Credit",Source[[#This Row],[Census Enrollment]],Source[[#This Row],[Noncredit Avg. Attendance]])</f>
        <v>12</v>
      </c>
    </row>
    <row r="2581" spans="1:40" x14ac:dyDescent="0.25">
      <c r="A2581" t="s">
        <v>4581</v>
      </c>
      <c r="B2581" t="s">
        <v>886</v>
      </c>
      <c r="C2581" t="s">
        <v>775</v>
      </c>
      <c r="D2581" t="s">
        <v>1734</v>
      </c>
      <c r="E2581" s="4">
        <v>32093</v>
      </c>
      <c r="F2581" s="4" t="s">
        <v>4273</v>
      </c>
      <c r="G2581" s="4">
        <v>180</v>
      </c>
      <c r="H2581" t="str">
        <f>CONCATENATE(Source[[#This Row],[Subject]],TRIM(Source[[#This Row],[Course]]))</f>
        <v>CAD180</v>
      </c>
      <c r="I2581" t="str">
        <f>VLOOKUP(Source[[#This Row],[SubjCrse]],'Courses and Categories'!$E$2:$G$1816,3,FALSE)</f>
        <v>Credit CTE</v>
      </c>
      <c r="J2581">
        <v>501</v>
      </c>
      <c r="K2581" t="s">
        <v>4277</v>
      </c>
      <c r="L2581" t="s">
        <v>87</v>
      </c>
      <c r="M2581" t="s">
        <v>1046</v>
      </c>
      <c r="N2581" t="s">
        <v>50</v>
      </c>
      <c r="O2581">
        <v>1810</v>
      </c>
      <c r="P2581">
        <v>2140</v>
      </c>
      <c r="Q2581" t="s">
        <v>1649</v>
      </c>
      <c r="R2581">
        <v>143</v>
      </c>
      <c r="S2581" t="s">
        <v>134</v>
      </c>
      <c r="T2581" t="s">
        <v>44</v>
      </c>
      <c r="U2581" s="1">
        <v>43481</v>
      </c>
      <c r="V2581" s="1">
        <v>43537</v>
      </c>
      <c r="W2581" t="s">
        <v>4278</v>
      </c>
      <c r="X2581" t="s">
        <v>905</v>
      </c>
      <c r="Y2581">
        <v>16</v>
      </c>
      <c r="Z2581">
        <v>16</v>
      </c>
      <c r="AA2581">
        <v>24</v>
      </c>
      <c r="AB2581">
        <v>66.666700000000006</v>
      </c>
      <c r="AD2581">
        <f>IF(ISBLANK(Source[[#This Row],[CrosslistID]]),1,1/COUNTIFS(Source[CrosslistID],Source[[#This Row],[CrosslistID]],Source[TermDesc],Source[[#This Row],[TermDesc]]))</f>
        <v>1</v>
      </c>
      <c r="AG2581">
        <v>0</v>
      </c>
      <c r="AH2581">
        <v>66.666700000000006</v>
      </c>
      <c r="AI2581">
        <v>1.042</v>
      </c>
      <c r="AJ2581">
        <v>1.042</v>
      </c>
      <c r="AK2581">
        <v>0.1183</v>
      </c>
      <c r="AL25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81">
        <f>IF(AND(Source[[#This Row],[Credit_Noncredit]]="Noncredit",Source[[#This Row],[FTEF]]&gt;0),Source[[#This Row],[NC XLST FTES]]*525/(437.5*Source[[#This Row],[FTEF]]),0)</f>
        <v>0</v>
      </c>
      <c r="AN2581">
        <f>IF(Source[[#This Row],[Credit_Noncredit]]="Credit",Source[[#This Row],[Census Enrollment]],Source[[#This Row],[Noncredit Avg. Attendance]])</f>
        <v>16</v>
      </c>
    </row>
    <row r="2582" spans="1:40" x14ac:dyDescent="0.25">
      <c r="A2582" t="s">
        <v>4581</v>
      </c>
      <c r="B2582" t="s">
        <v>886</v>
      </c>
      <c r="C2582" t="s">
        <v>775</v>
      </c>
      <c r="D2582" t="s">
        <v>1734</v>
      </c>
      <c r="E2582" s="4">
        <v>31738</v>
      </c>
      <c r="F2582" s="4" t="s">
        <v>4273</v>
      </c>
      <c r="G2582" s="4">
        <v>181</v>
      </c>
      <c r="H2582" t="str">
        <f>CONCATENATE(Source[[#This Row],[Subject]],TRIM(Source[[#This Row],[Course]]))</f>
        <v>CAD181</v>
      </c>
      <c r="I2582" t="str">
        <f>VLOOKUP(Source[[#This Row],[SubjCrse]],'Courses and Categories'!$E$2:$G$1816,3,FALSE)</f>
        <v>Credit CTE</v>
      </c>
      <c r="J2582">
        <v>501</v>
      </c>
      <c r="K2582" t="s">
        <v>4279</v>
      </c>
      <c r="L2582" t="s">
        <v>87</v>
      </c>
      <c r="M2582" t="s">
        <v>1046</v>
      </c>
      <c r="N2582" t="s">
        <v>41</v>
      </c>
      <c r="O2582">
        <v>1810</v>
      </c>
      <c r="P2582">
        <v>2200</v>
      </c>
      <c r="Q2582" t="s">
        <v>240</v>
      </c>
      <c r="R2582">
        <v>203</v>
      </c>
      <c r="S2582" t="s">
        <v>134</v>
      </c>
      <c r="T2582">
        <v>1</v>
      </c>
      <c r="U2582" s="1">
        <v>43479</v>
      </c>
      <c r="V2582" s="1">
        <v>43607</v>
      </c>
      <c r="W2582" t="s">
        <v>4278</v>
      </c>
      <c r="X2582" t="s">
        <v>1929</v>
      </c>
      <c r="Y2582">
        <v>20</v>
      </c>
      <c r="Z2582">
        <v>18</v>
      </c>
      <c r="AA2582">
        <v>30</v>
      </c>
      <c r="AB2582">
        <v>60</v>
      </c>
      <c r="AD2582">
        <f>IF(ISBLANK(Source[[#This Row],[CrosslistID]]),1,1/COUNTIFS(Source[CrosslistID],Source[[#This Row],[CrosslistID]],Source[TermDesc],Source[[#This Row],[TermDesc]]))</f>
        <v>1</v>
      </c>
      <c r="AG2582">
        <v>0</v>
      </c>
      <c r="AH2582">
        <v>60</v>
      </c>
      <c r="AI2582">
        <v>2.6669999999999998</v>
      </c>
      <c r="AJ2582">
        <v>2.6669999999999998</v>
      </c>
      <c r="AK2582">
        <v>0.2467</v>
      </c>
      <c r="AL25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82">
        <f>IF(AND(Source[[#This Row],[Credit_Noncredit]]="Noncredit",Source[[#This Row],[FTEF]]&gt;0),Source[[#This Row],[NC XLST FTES]]*525/(437.5*Source[[#This Row],[FTEF]]),0)</f>
        <v>0</v>
      </c>
      <c r="AN2582">
        <f>IF(Source[[#This Row],[Credit_Noncredit]]="Credit",Source[[#This Row],[Census Enrollment]],Source[[#This Row],[Noncredit Avg. Attendance]])</f>
        <v>20</v>
      </c>
    </row>
    <row r="2583" spans="1:40" x14ac:dyDescent="0.25">
      <c r="A2583" t="s">
        <v>4581</v>
      </c>
      <c r="B2583" t="s">
        <v>886</v>
      </c>
      <c r="C2583" t="s">
        <v>775</v>
      </c>
      <c r="D2583" t="s">
        <v>1734</v>
      </c>
      <c r="E2583" s="4">
        <v>35030</v>
      </c>
      <c r="F2583" s="4" t="s">
        <v>4273</v>
      </c>
      <c r="G2583" s="4">
        <v>182</v>
      </c>
      <c r="H2583" t="str">
        <f>CONCATENATE(Source[[#This Row],[Subject]],TRIM(Source[[#This Row],[Course]]))</f>
        <v>CAD182</v>
      </c>
      <c r="I2583" t="str">
        <f>VLOOKUP(Source[[#This Row],[SubjCrse]],'Courses and Categories'!$E$2:$G$1816,3,FALSE)</f>
        <v>Credit CTE</v>
      </c>
      <c r="J2583">
        <v>500</v>
      </c>
      <c r="K2583" t="s">
        <v>5654</v>
      </c>
      <c r="L2583" t="s">
        <v>87</v>
      </c>
      <c r="M2583" t="s">
        <v>1046</v>
      </c>
      <c r="N2583" t="s">
        <v>41</v>
      </c>
      <c r="O2583">
        <v>1810</v>
      </c>
      <c r="P2583">
        <v>2200</v>
      </c>
      <c r="Q2583" t="s">
        <v>240</v>
      </c>
      <c r="R2583">
        <v>213</v>
      </c>
      <c r="S2583" t="s">
        <v>134</v>
      </c>
      <c r="T2583">
        <v>1</v>
      </c>
      <c r="U2583" s="1">
        <v>43479</v>
      </c>
      <c r="V2583" s="1">
        <v>43607</v>
      </c>
      <c r="W2583" t="s">
        <v>4281</v>
      </c>
      <c r="X2583" t="s">
        <v>1929</v>
      </c>
      <c r="Y2583">
        <v>16</v>
      </c>
      <c r="Z2583">
        <v>14</v>
      </c>
      <c r="AA2583">
        <v>22</v>
      </c>
      <c r="AB2583">
        <v>63.636400000000002</v>
      </c>
      <c r="AD2583">
        <f>IF(ISBLANK(Source[[#This Row],[CrosslistID]]),1,1/COUNTIFS(Source[CrosslistID],Source[[#This Row],[CrosslistID]],Source[TermDesc],Source[[#This Row],[TermDesc]]))</f>
        <v>1</v>
      </c>
      <c r="AG2583">
        <v>0</v>
      </c>
      <c r="AH2583">
        <v>63.636400000000002</v>
      </c>
      <c r="AI2583">
        <v>1.867</v>
      </c>
      <c r="AJ2583">
        <v>2.1337000000000002</v>
      </c>
      <c r="AK2583">
        <v>0.2467</v>
      </c>
      <c r="AL25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83">
        <f>IF(AND(Source[[#This Row],[Credit_Noncredit]]="Noncredit",Source[[#This Row],[FTEF]]&gt;0),Source[[#This Row],[NC XLST FTES]]*525/(437.5*Source[[#This Row],[FTEF]]),0)</f>
        <v>0</v>
      </c>
      <c r="AN2583">
        <f>IF(Source[[#This Row],[Credit_Noncredit]]="Credit",Source[[#This Row],[Census Enrollment]],Source[[#This Row],[Noncredit Avg. Attendance]])</f>
        <v>16</v>
      </c>
    </row>
    <row r="2584" spans="1:40" x14ac:dyDescent="0.25">
      <c r="A2584" t="s">
        <v>4581</v>
      </c>
      <c r="B2584" t="s">
        <v>886</v>
      </c>
      <c r="C2584" t="s">
        <v>775</v>
      </c>
      <c r="D2584" t="s">
        <v>1734</v>
      </c>
      <c r="E2584" s="4">
        <v>37235</v>
      </c>
      <c r="F2584" s="4" t="s">
        <v>4273</v>
      </c>
      <c r="G2584" s="4">
        <v>187</v>
      </c>
      <c r="H2584" t="str">
        <f>CONCATENATE(Source[[#This Row],[Subject]],TRIM(Source[[#This Row],[Course]]))</f>
        <v>CAD187</v>
      </c>
      <c r="I2584" t="str">
        <f>VLOOKUP(Source[[#This Row],[SubjCrse]],'Courses and Categories'!$E$2:$G$1816,3,FALSE)</f>
        <v>Credit CTE</v>
      </c>
      <c r="J2584">
        <v>501</v>
      </c>
      <c r="K2584" t="s">
        <v>4282</v>
      </c>
      <c r="L2584" t="s">
        <v>87</v>
      </c>
      <c r="M2584" t="s">
        <v>1046</v>
      </c>
      <c r="N2584" t="s">
        <v>185</v>
      </c>
      <c r="O2584">
        <v>1810</v>
      </c>
      <c r="P2584">
        <v>2200</v>
      </c>
      <c r="Q2584" t="s">
        <v>240</v>
      </c>
      <c r="R2584">
        <v>213</v>
      </c>
      <c r="S2584" t="s">
        <v>134</v>
      </c>
      <c r="T2584">
        <v>1</v>
      </c>
      <c r="U2584" s="1">
        <v>43479</v>
      </c>
      <c r="V2584" s="1">
        <v>43607</v>
      </c>
      <c r="W2584" t="s">
        <v>4278</v>
      </c>
      <c r="X2584" t="s">
        <v>1929</v>
      </c>
      <c r="Y2584">
        <v>28</v>
      </c>
      <c r="Z2584">
        <v>25</v>
      </c>
      <c r="AA2584">
        <v>20</v>
      </c>
      <c r="AB2584">
        <v>125</v>
      </c>
      <c r="AD2584">
        <f>IF(ISBLANK(Source[[#This Row],[CrosslistID]]),1,1/COUNTIFS(Source[CrosslistID],Source[[#This Row],[CrosslistID]],Source[TermDesc],Source[[#This Row],[TermDesc]]))</f>
        <v>1</v>
      </c>
      <c r="AG2584">
        <v>0</v>
      </c>
      <c r="AH2584">
        <v>125</v>
      </c>
      <c r="AI2584">
        <v>3.7330000000000001</v>
      </c>
      <c r="AJ2584">
        <v>3.7330000000000001</v>
      </c>
      <c r="AK2584">
        <v>0.2467</v>
      </c>
      <c r="AL25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84">
        <f>IF(AND(Source[[#This Row],[Credit_Noncredit]]="Noncredit",Source[[#This Row],[FTEF]]&gt;0),Source[[#This Row],[NC XLST FTES]]*525/(437.5*Source[[#This Row],[FTEF]]),0)</f>
        <v>0</v>
      </c>
      <c r="AN2584">
        <f>IF(Source[[#This Row],[Credit_Noncredit]]="Credit",Source[[#This Row],[Census Enrollment]],Source[[#This Row],[Noncredit Avg. Attendance]])</f>
        <v>28</v>
      </c>
    </row>
    <row r="2585" spans="1:40" x14ac:dyDescent="0.25">
      <c r="A2585" t="s">
        <v>4581</v>
      </c>
      <c r="B2585" t="s">
        <v>886</v>
      </c>
      <c r="C2585" t="s">
        <v>775</v>
      </c>
      <c r="D2585" t="s">
        <v>1734</v>
      </c>
      <c r="E2585" s="4">
        <v>36380</v>
      </c>
      <c r="F2585" s="4" t="s">
        <v>4273</v>
      </c>
      <c r="G2585" s="4">
        <v>190</v>
      </c>
      <c r="H2585" t="str">
        <f>CONCATENATE(Source[[#This Row],[Subject]],TRIM(Source[[#This Row],[Course]]))</f>
        <v>CAD190</v>
      </c>
      <c r="I2585" t="str">
        <f>VLOOKUP(Source[[#This Row],[SubjCrse]],'Courses and Categories'!$E$2:$G$1816,3,FALSE)</f>
        <v>Credit CTE</v>
      </c>
      <c r="J2585">
        <v>501</v>
      </c>
      <c r="K2585" t="s">
        <v>4283</v>
      </c>
      <c r="L2585" t="s">
        <v>87</v>
      </c>
      <c r="M2585" t="s">
        <v>1046</v>
      </c>
      <c r="N2585" t="s">
        <v>180</v>
      </c>
      <c r="O2585">
        <v>1810</v>
      </c>
      <c r="P2585">
        <v>2200</v>
      </c>
      <c r="Q2585" t="s">
        <v>240</v>
      </c>
      <c r="R2585">
        <v>213</v>
      </c>
      <c r="S2585" t="s">
        <v>134</v>
      </c>
      <c r="T2585">
        <v>1</v>
      </c>
      <c r="U2585" s="1">
        <v>43479</v>
      </c>
      <c r="V2585" s="1">
        <v>43607</v>
      </c>
      <c r="W2585" t="s">
        <v>4276</v>
      </c>
      <c r="X2585" t="s">
        <v>1929</v>
      </c>
      <c r="Y2585">
        <v>17</v>
      </c>
      <c r="Z2585">
        <v>13</v>
      </c>
      <c r="AA2585">
        <v>22</v>
      </c>
      <c r="AB2585">
        <v>59.090899999999998</v>
      </c>
      <c r="AD2585">
        <f>IF(ISBLANK(Source[[#This Row],[CrosslistID]]),1,1/COUNTIFS(Source[CrosslistID],Source[[#This Row],[CrosslistID]],Source[TermDesc],Source[[#This Row],[TermDesc]]))</f>
        <v>1</v>
      </c>
      <c r="AG2585">
        <v>0</v>
      </c>
      <c r="AH2585">
        <v>59.090899999999998</v>
      </c>
      <c r="AI2585">
        <v>2</v>
      </c>
      <c r="AJ2585">
        <v>2.2667000000000002</v>
      </c>
      <c r="AK2585">
        <v>0.2467</v>
      </c>
      <c r="AL25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85">
        <f>IF(AND(Source[[#This Row],[Credit_Noncredit]]="Noncredit",Source[[#This Row],[FTEF]]&gt;0),Source[[#This Row],[NC XLST FTES]]*525/(437.5*Source[[#This Row],[FTEF]]),0)</f>
        <v>0</v>
      </c>
      <c r="AN2585">
        <f>IF(Source[[#This Row],[Credit_Noncredit]]="Credit",Source[[#This Row],[Census Enrollment]],Source[[#This Row],[Noncredit Avg. Attendance]])</f>
        <v>17</v>
      </c>
    </row>
    <row r="2586" spans="1:40" x14ac:dyDescent="0.25">
      <c r="A2586" t="s">
        <v>4581</v>
      </c>
      <c r="B2586" t="s">
        <v>886</v>
      </c>
      <c r="C2586" t="s">
        <v>775</v>
      </c>
      <c r="D2586" t="s">
        <v>1734</v>
      </c>
      <c r="E2586" s="4">
        <v>31814</v>
      </c>
      <c r="F2586" s="4" t="s">
        <v>4284</v>
      </c>
      <c r="G2586" s="4">
        <v>101</v>
      </c>
      <c r="H2586" t="str">
        <f>CONCATENATE(Source[[#This Row],[Subject]],TRIM(Source[[#This Row],[Course]]))</f>
        <v>ELEC101</v>
      </c>
      <c r="I2586" t="str">
        <f>VLOOKUP(Source[[#This Row],[SubjCrse]],'Courses and Categories'!$E$2:$G$1816,3,FALSE)</f>
        <v>Credit CTE</v>
      </c>
      <c r="J2586">
        <v>601</v>
      </c>
      <c r="K2586" t="s">
        <v>4285</v>
      </c>
      <c r="L2586" t="s">
        <v>87</v>
      </c>
      <c r="M2586" t="s">
        <v>1046</v>
      </c>
      <c r="N2586" t="s">
        <v>41</v>
      </c>
      <c r="O2586">
        <v>1810</v>
      </c>
      <c r="P2586">
        <v>2200</v>
      </c>
      <c r="Q2586" t="s">
        <v>1649</v>
      </c>
      <c r="R2586">
        <v>47</v>
      </c>
      <c r="S2586" t="s">
        <v>134</v>
      </c>
      <c r="T2586">
        <v>1</v>
      </c>
      <c r="U2586" s="1">
        <v>43479</v>
      </c>
      <c r="V2586" s="1">
        <v>43607</v>
      </c>
      <c r="W2586" t="s">
        <v>2657</v>
      </c>
      <c r="X2586" t="s">
        <v>1929</v>
      </c>
      <c r="Y2586">
        <v>36</v>
      </c>
      <c r="Z2586">
        <v>31</v>
      </c>
      <c r="AA2586">
        <v>40</v>
      </c>
      <c r="AB2586">
        <v>77.5</v>
      </c>
      <c r="AD2586">
        <f>IF(ISBLANK(Source[[#This Row],[CrosslistID]]),1,1/COUNTIFS(Source[CrosslistID],Source[[#This Row],[CrosslistID]],Source[TermDesc],Source[[#This Row],[TermDesc]]))</f>
        <v>1</v>
      </c>
      <c r="AG2586">
        <v>0</v>
      </c>
      <c r="AH2586">
        <v>77.5</v>
      </c>
      <c r="AI2586">
        <v>4.5330000000000004</v>
      </c>
      <c r="AJ2586">
        <v>4.7995999999999999</v>
      </c>
      <c r="AK2586">
        <v>0.2467</v>
      </c>
      <c r="AL25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86">
        <f>IF(AND(Source[[#This Row],[Credit_Noncredit]]="Noncredit",Source[[#This Row],[FTEF]]&gt;0),Source[[#This Row],[NC XLST FTES]]*525/(437.5*Source[[#This Row],[FTEF]]),0)</f>
        <v>0</v>
      </c>
      <c r="AN2586">
        <f>IF(Source[[#This Row],[Credit_Noncredit]]="Credit",Source[[#This Row],[Census Enrollment]],Source[[#This Row],[Noncredit Avg. Attendance]])</f>
        <v>36</v>
      </c>
    </row>
    <row r="2587" spans="1:40" x14ac:dyDescent="0.25">
      <c r="A2587" t="s">
        <v>4581</v>
      </c>
      <c r="B2587" t="s">
        <v>886</v>
      </c>
      <c r="C2587" t="s">
        <v>775</v>
      </c>
      <c r="D2587" t="s">
        <v>1734</v>
      </c>
      <c r="E2587" s="4">
        <v>31815</v>
      </c>
      <c r="F2587" s="4" t="s">
        <v>4284</v>
      </c>
      <c r="G2587" s="4" t="s">
        <v>1440</v>
      </c>
      <c r="H2587" t="str">
        <f>CONCATENATE(Source[[#This Row],[Subject]],TRIM(Source[[#This Row],[Course]]))</f>
        <v>ELEC102A</v>
      </c>
      <c r="I2587" t="str">
        <f>VLOOKUP(Source[[#This Row],[SubjCrse]],'Courses and Categories'!$E$2:$G$1816,3,FALSE)</f>
        <v>Credit CTE</v>
      </c>
      <c r="J2587">
        <v>601</v>
      </c>
      <c r="K2587" t="s">
        <v>4286</v>
      </c>
      <c r="L2587" t="s">
        <v>87</v>
      </c>
      <c r="M2587" t="s">
        <v>1046</v>
      </c>
      <c r="N2587" t="s">
        <v>50</v>
      </c>
      <c r="O2587">
        <v>1810</v>
      </c>
      <c r="P2587">
        <v>2200</v>
      </c>
      <c r="Q2587" t="s">
        <v>1649</v>
      </c>
      <c r="R2587">
        <v>47</v>
      </c>
      <c r="S2587" t="s">
        <v>134</v>
      </c>
      <c r="T2587">
        <v>1</v>
      </c>
      <c r="U2587" s="1">
        <v>43479</v>
      </c>
      <c r="V2587" s="1">
        <v>43607</v>
      </c>
      <c r="W2587" t="s">
        <v>4287</v>
      </c>
      <c r="X2587" t="s">
        <v>1929</v>
      </c>
      <c r="Y2587">
        <v>21</v>
      </c>
      <c r="Z2587">
        <v>16</v>
      </c>
      <c r="AA2587">
        <v>20</v>
      </c>
      <c r="AB2587">
        <v>80</v>
      </c>
      <c r="AD2587">
        <f>IF(ISBLANK(Source[[#This Row],[CrosslistID]]),1,1/COUNTIFS(Source[CrosslistID],Source[[#This Row],[CrosslistID]],Source[TermDesc],Source[[#This Row],[TermDesc]]))</f>
        <v>1</v>
      </c>
      <c r="AG2587">
        <v>0</v>
      </c>
      <c r="AH2587">
        <v>80</v>
      </c>
      <c r="AI2587">
        <v>2.8</v>
      </c>
      <c r="AJ2587">
        <v>2.8</v>
      </c>
      <c r="AK2587">
        <v>0.2467</v>
      </c>
      <c r="AL25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87">
        <f>IF(AND(Source[[#This Row],[Credit_Noncredit]]="Noncredit",Source[[#This Row],[FTEF]]&gt;0),Source[[#This Row],[NC XLST FTES]]*525/(437.5*Source[[#This Row],[FTEF]]),0)</f>
        <v>0</v>
      </c>
      <c r="AN2587">
        <f>IF(Source[[#This Row],[Credit_Noncredit]]="Credit",Source[[#This Row],[Census Enrollment]],Source[[#This Row],[Noncredit Avg. Attendance]])</f>
        <v>21</v>
      </c>
    </row>
    <row r="2588" spans="1:40" x14ac:dyDescent="0.25">
      <c r="A2588" t="s">
        <v>4581</v>
      </c>
      <c r="B2588" t="s">
        <v>886</v>
      </c>
      <c r="C2588" t="s">
        <v>775</v>
      </c>
      <c r="D2588" t="s">
        <v>1734</v>
      </c>
      <c r="E2588" s="4">
        <v>34455</v>
      </c>
      <c r="F2588" s="4" t="s">
        <v>4284</v>
      </c>
      <c r="G2588" s="4" t="s">
        <v>4288</v>
      </c>
      <c r="H2588" t="str">
        <f>CONCATENATE(Source[[#This Row],[Subject]],TRIM(Source[[#This Row],[Course]]))</f>
        <v>ELEC102B</v>
      </c>
      <c r="I2588" t="str">
        <f>VLOOKUP(Source[[#This Row],[SubjCrse]],'Courses and Categories'!$E$2:$G$1816,3,FALSE)</f>
        <v>Credit CTE</v>
      </c>
      <c r="J2588">
        <v>601</v>
      </c>
      <c r="K2588" t="s">
        <v>4289</v>
      </c>
      <c r="L2588" t="s">
        <v>87</v>
      </c>
      <c r="M2588" t="s">
        <v>1046</v>
      </c>
      <c r="N2588" t="s">
        <v>41</v>
      </c>
      <c r="O2588">
        <v>1810</v>
      </c>
      <c r="P2588">
        <v>2200</v>
      </c>
      <c r="Q2588" t="s">
        <v>1649</v>
      </c>
      <c r="R2588">
        <v>56</v>
      </c>
      <c r="S2588" t="s">
        <v>134</v>
      </c>
      <c r="T2588">
        <v>1</v>
      </c>
      <c r="U2588" s="1">
        <v>43479</v>
      </c>
      <c r="V2588" s="1">
        <v>43607</v>
      </c>
      <c r="W2588" t="s">
        <v>746</v>
      </c>
      <c r="X2588" t="s">
        <v>1929</v>
      </c>
      <c r="Y2588">
        <v>14</v>
      </c>
      <c r="Z2588">
        <v>14</v>
      </c>
      <c r="AA2588">
        <v>20</v>
      </c>
      <c r="AB2588">
        <v>70</v>
      </c>
      <c r="AD2588">
        <f>IF(ISBLANK(Source[[#This Row],[CrosslistID]]),1,1/COUNTIFS(Source[CrosslistID],Source[[#This Row],[CrosslistID]],Source[TermDesc],Source[[#This Row],[TermDesc]]))</f>
        <v>1</v>
      </c>
      <c r="AG2588">
        <v>0</v>
      </c>
      <c r="AH2588">
        <v>70</v>
      </c>
      <c r="AI2588">
        <v>1.7330000000000001</v>
      </c>
      <c r="AJ2588">
        <v>1.8663000000000001</v>
      </c>
      <c r="AK2588">
        <v>0.2467</v>
      </c>
      <c r="AL25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88">
        <f>IF(AND(Source[[#This Row],[Credit_Noncredit]]="Noncredit",Source[[#This Row],[FTEF]]&gt;0),Source[[#This Row],[NC XLST FTES]]*525/(437.5*Source[[#This Row],[FTEF]]),0)</f>
        <v>0</v>
      </c>
      <c r="AN2588">
        <f>IF(Source[[#This Row],[Credit_Noncredit]]="Credit",Source[[#This Row],[Census Enrollment]],Source[[#This Row],[Noncredit Avg. Attendance]])</f>
        <v>14</v>
      </c>
    </row>
    <row r="2589" spans="1:40" x14ac:dyDescent="0.25">
      <c r="A2589" t="s">
        <v>4581</v>
      </c>
      <c r="B2589" t="s">
        <v>886</v>
      </c>
      <c r="C2589" t="s">
        <v>775</v>
      </c>
      <c r="D2589" t="s">
        <v>1734</v>
      </c>
      <c r="E2589" s="4">
        <v>38730</v>
      </c>
      <c r="F2589" s="4" t="s">
        <v>4284</v>
      </c>
      <c r="G2589" s="4" t="s">
        <v>3238</v>
      </c>
      <c r="H2589" t="str">
        <f>CONCATENATE(Source[[#This Row],[Subject]],TRIM(Source[[#This Row],[Course]]))</f>
        <v>ELEC103A</v>
      </c>
      <c r="I2589" t="str">
        <f>VLOOKUP(Source[[#This Row],[SubjCrse]],'Courses and Categories'!$E$2:$G$1816,3,FALSE)</f>
        <v>Credit CTE</v>
      </c>
      <c r="J2589">
        <v>501</v>
      </c>
      <c r="K2589" t="s">
        <v>5655</v>
      </c>
      <c r="L2589" t="s">
        <v>87</v>
      </c>
      <c r="M2589" t="s">
        <v>903</v>
      </c>
      <c r="N2589" t="s">
        <v>180</v>
      </c>
      <c r="O2589">
        <v>1810</v>
      </c>
      <c r="P2589">
        <v>2220</v>
      </c>
      <c r="Q2589" t="s">
        <v>1649</v>
      </c>
      <c r="R2589">
        <v>56</v>
      </c>
      <c r="S2589" t="s">
        <v>134</v>
      </c>
      <c r="T2589">
        <v>1</v>
      </c>
      <c r="U2589" s="1">
        <v>43479</v>
      </c>
      <c r="V2589" s="1">
        <v>43607</v>
      </c>
      <c r="W2589" t="s">
        <v>4297</v>
      </c>
      <c r="X2589" t="s">
        <v>1929</v>
      </c>
      <c r="Y2589">
        <v>17</v>
      </c>
      <c r="Z2589">
        <v>17</v>
      </c>
      <c r="AA2589">
        <v>20</v>
      </c>
      <c r="AB2589">
        <v>85</v>
      </c>
      <c r="AD2589">
        <f>IF(ISBLANK(Source[[#This Row],[CrosslistID]]),1,1/COUNTIFS(Source[CrosslistID],Source[[#This Row],[CrosslistID]],Source[TermDesc],Source[[#This Row],[TermDesc]]))</f>
        <v>1</v>
      </c>
      <c r="AG2589">
        <v>0</v>
      </c>
      <c r="AH2589">
        <v>85</v>
      </c>
      <c r="AI2589">
        <v>2.1459999999999999</v>
      </c>
      <c r="AJ2589">
        <v>2.2801</v>
      </c>
      <c r="AK2589">
        <v>0.2467</v>
      </c>
      <c r="AL25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89">
        <f>IF(AND(Source[[#This Row],[Credit_Noncredit]]="Noncredit",Source[[#This Row],[FTEF]]&gt;0),Source[[#This Row],[NC XLST FTES]]*525/(437.5*Source[[#This Row],[FTEF]]),0)</f>
        <v>0</v>
      </c>
      <c r="AN2589">
        <f>IF(Source[[#This Row],[Credit_Noncredit]]="Credit",Source[[#This Row],[Census Enrollment]],Source[[#This Row],[Noncredit Avg. Attendance]])</f>
        <v>17</v>
      </c>
    </row>
    <row r="2590" spans="1:40" x14ac:dyDescent="0.25">
      <c r="A2590" t="s">
        <v>4581</v>
      </c>
      <c r="B2590" t="s">
        <v>886</v>
      </c>
      <c r="C2590" t="s">
        <v>775</v>
      </c>
      <c r="D2590" t="s">
        <v>1734</v>
      </c>
      <c r="E2590" s="4">
        <v>31818</v>
      </c>
      <c r="F2590" s="4" t="s">
        <v>4284</v>
      </c>
      <c r="G2590" s="4" t="s">
        <v>5656</v>
      </c>
      <c r="H2590" t="str">
        <f>CONCATENATE(Source[[#This Row],[Subject]],TRIM(Source[[#This Row],[Course]]))</f>
        <v>ELEC104B</v>
      </c>
      <c r="I2590" t="str">
        <f>VLOOKUP(Source[[#This Row],[SubjCrse]],'Courses and Categories'!$E$2:$G$1816,3,FALSE)</f>
        <v>Credit CTE</v>
      </c>
      <c r="J2590">
        <v>601</v>
      </c>
      <c r="K2590" t="s">
        <v>5657</v>
      </c>
      <c r="L2590" t="s">
        <v>87</v>
      </c>
      <c r="M2590" t="s">
        <v>1046</v>
      </c>
      <c r="N2590" t="s">
        <v>826</v>
      </c>
      <c r="O2590" t="s">
        <v>4291</v>
      </c>
      <c r="P2590" t="s">
        <v>4292</v>
      </c>
      <c r="Q2590" t="s">
        <v>1693</v>
      </c>
      <c r="R2590" t="s">
        <v>4293</v>
      </c>
      <c r="S2590" t="s">
        <v>134</v>
      </c>
      <c r="T2590">
        <v>1</v>
      </c>
      <c r="U2590" s="1">
        <v>43479</v>
      </c>
      <c r="V2590" s="1">
        <v>43607</v>
      </c>
      <c r="W2590" t="s">
        <v>4294</v>
      </c>
      <c r="X2590" t="s">
        <v>1929</v>
      </c>
      <c r="Y2590">
        <v>15</v>
      </c>
      <c r="Z2590">
        <v>13</v>
      </c>
      <c r="AA2590">
        <v>20</v>
      </c>
      <c r="AB2590">
        <v>65</v>
      </c>
      <c r="AD2590">
        <f>IF(ISBLANK(Source[[#This Row],[CrosslistID]]),1,1/COUNTIFS(Source[CrosslistID],Source[[#This Row],[CrosslistID]],Source[TermDesc],Source[[#This Row],[TermDesc]]))</f>
        <v>1</v>
      </c>
      <c r="AG2590">
        <v>0</v>
      </c>
      <c r="AH2590">
        <v>65</v>
      </c>
      <c r="AI2590">
        <v>2</v>
      </c>
      <c r="AJ2590">
        <v>2</v>
      </c>
      <c r="AK2590">
        <v>0.2467</v>
      </c>
      <c r="AL25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90">
        <f>IF(AND(Source[[#This Row],[Credit_Noncredit]]="Noncredit",Source[[#This Row],[FTEF]]&gt;0),Source[[#This Row],[NC XLST FTES]]*525/(437.5*Source[[#This Row],[FTEF]]),0)</f>
        <v>0</v>
      </c>
      <c r="AN2590">
        <f>IF(Source[[#This Row],[Credit_Noncredit]]="Credit",Source[[#This Row],[Census Enrollment]],Source[[#This Row],[Noncredit Avg. Attendance]])</f>
        <v>15</v>
      </c>
    </row>
    <row r="2591" spans="1:40" x14ac:dyDescent="0.25">
      <c r="A2591" t="s">
        <v>4581</v>
      </c>
      <c r="B2591" t="s">
        <v>886</v>
      </c>
      <c r="C2591" t="s">
        <v>775</v>
      </c>
      <c r="D2591" t="s">
        <v>1734</v>
      </c>
      <c r="E2591" s="4">
        <v>31666</v>
      </c>
      <c r="F2591" s="4" t="s">
        <v>1740</v>
      </c>
      <c r="G2591" s="4" t="s">
        <v>1150</v>
      </c>
      <c r="H2591" t="str">
        <f>CONCATENATE(Source[[#This Row],[Subject]],TRIM(Source[[#This Row],[Course]]))</f>
        <v>ENGN10A</v>
      </c>
      <c r="I2591" t="str">
        <f>VLOOKUP(Source[[#This Row],[SubjCrse]],'Courses and Categories'!$E$2:$G$1816,3,FALSE)</f>
        <v>Credit CTE</v>
      </c>
      <c r="J2591">
        <v>1</v>
      </c>
      <c r="K2591" t="s">
        <v>1741</v>
      </c>
      <c r="L2591" t="s">
        <v>39</v>
      </c>
      <c r="M2591" t="s">
        <v>903</v>
      </c>
      <c r="N2591" t="s">
        <v>91</v>
      </c>
      <c r="O2591">
        <v>1310</v>
      </c>
      <c r="P2591">
        <v>1500</v>
      </c>
      <c r="Q2591" t="s">
        <v>1649</v>
      </c>
      <c r="R2591">
        <v>100</v>
      </c>
      <c r="S2591" t="s">
        <v>134</v>
      </c>
      <c r="T2591">
        <v>1</v>
      </c>
      <c r="U2591" s="1">
        <v>43479</v>
      </c>
      <c r="V2591" s="1">
        <v>43607</v>
      </c>
      <c r="W2591" t="s">
        <v>4298</v>
      </c>
      <c r="X2591" t="s">
        <v>1929</v>
      </c>
      <c r="Y2591">
        <v>58</v>
      </c>
      <c r="Z2591">
        <v>49</v>
      </c>
      <c r="AA2591">
        <v>70</v>
      </c>
      <c r="AB2591">
        <v>70</v>
      </c>
      <c r="AD2591">
        <f>IF(ISBLANK(Source[[#This Row],[CrosslistID]]),1,1/COUNTIFS(Source[CrosslistID],Source[[#This Row],[CrosslistID]],Source[TermDesc],Source[[#This Row],[TermDesc]]))</f>
        <v>1</v>
      </c>
      <c r="AG2591">
        <v>0</v>
      </c>
      <c r="AH2591">
        <v>70</v>
      </c>
      <c r="AI2591">
        <v>3.6669999999999998</v>
      </c>
      <c r="AJ2591">
        <v>3.867</v>
      </c>
      <c r="AK2591">
        <v>0.1333</v>
      </c>
      <c r="AL25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91">
        <f>IF(AND(Source[[#This Row],[Credit_Noncredit]]="Noncredit",Source[[#This Row],[FTEF]]&gt;0),Source[[#This Row],[NC XLST FTES]]*525/(437.5*Source[[#This Row],[FTEF]]),0)</f>
        <v>0</v>
      </c>
      <c r="AN2591">
        <f>IF(Source[[#This Row],[Credit_Noncredit]]="Credit",Source[[#This Row],[Census Enrollment]],Source[[#This Row],[Noncredit Avg. Attendance]])</f>
        <v>58</v>
      </c>
    </row>
    <row r="2592" spans="1:40" x14ac:dyDescent="0.25">
      <c r="A2592" t="s">
        <v>4581</v>
      </c>
      <c r="B2592" t="s">
        <v>886</v>
      </c>
      <c r="C2592" t="s">
        <v>775</v>
      </c>
      <c r="D2592" t="s">
        <v>1734</v>
      </c>
      <c r="E2592" s="4">
        <v>34456</v>
      </c>
      <c r="F2592" s="4" t="s">
        <v>1740</v>
      </c>
      <c r="G2592" s="4" t="s">
        <v>1150</v>
      </c>
      <c r="H2592" t="str">
        <f>CONCATENATE(Source[[#This Row],[Subject]],TRIM(Source[[#This Row],[Course]]))</f>
        <v>ENGN10A</v>
      </c>
      <c r="I2592" t="str">
        <f>VLOOKUP(Source[[#This Row],[SubjCrse]],'Courses and Categories'!$E$2:$G$1816,3,FALSE)</f>
        <v>Credit CTE</v>
      </c>
      <c r="J2592">
        <v>831</v>
      </c>
      <c r="K2592" t="s">
        <v>1741</v>
      </c>
      <c r="L2592" t="s">
        <v>87</v>
      </c>
      <c r="M2592" t="s">
        <v>897</v>
      </c>
      <c r="N2592" t="s">
        <v>42</v>
      </c>
      <c r="O2592" t="s">
        <v>42</v>
      </c>
      <c r="P2592" t="s">
        <v>42</v>
      </c>
      <c r="Q2592" t="s">
        <v>42</v>
      </c>
      <c r="S2592" t="s">
        <v>134</v>
      </c>
      <c r="T2592">
        <v>1</v>
      </c>
      <c r="U2592" s="1">
        <v>43479</v>
      </c>
      <c r="V2592" s="1">
        <v>43607</v>
      </c>
      <c r="W2592" t="s">
        <v>4298</v>
      </c>
      <c r="X2592" t="s">
        <v>1096</v>
      </c>
      <c r="Y2592">
        <v>30</v>
      </c>
      <c r="Z2592">
        <v>24</v>
      </c>
      <c r="AA2592">
        <v>35</v>
      </c>
      <c r="AB2592">
        <v>68.571399999999997</v>
      </c>
      <c r="AD2592">
        <f>IF(ISBLANK(Source[[#This Row],[CrosslistID]]),1,1/COUNTIFS(Source[CrosslistID],Source[[#This Row],[CrosslistID]],Source[TermDesc],Source[[#This Row],[TermDesc]]))</f>
        <v>1</v>
      </c>
      <c r="AG2592">
        <v>0</v>
      </c>
      <c r="AH2592">
        <v>68.571399999999997</v>
      </c>
      <c r="AI2592">
        <v>1.9330000000000001</v>
      </c>
      <c r="AJ2592">
        <v>1.9997</v>
      </c>
      <c r="AK2592">
        <v>0.1333</v>
      </c>
      <c r="AL25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92">
        <f>IF(AND(Source[[#This Row],[Credit_Noncredit]]="Noncredit",Source[[#This Row],[FTEF]]&gt;0),Source[[#This Row],[NC XLST FTES]]*525/(437.5*Source[[#This Row],[FTEF]]),0)</f>
        <v>0</v>
      </c>
      <c r="AN2592">
        <f>IF(Source[[#This Row],[Credit_Noncredit]]="Credit",Source[[#This Row],[Census Enrollment]],Source[[#This Row],[Noncredit Avg. Attendance]])</f>
        <v>30</v>
      </c>
    </row>
    <row r="2593" spans="1:40" x14ac:dyDescent="0.25">
      <c r="A2593" t="s">
        <v>4581</v>
      </c>
      <c r="B2593" t="s">
        <v>886</v>
      </c>
      <c r="C2593" t="s">
        <v>775</v>
      </c>
      <c r="D2593" t="s">
        <v>1734</v>
      </c>
      <c r="E2593" s="4">
        <v>31732</v>
      </c>
      <c r="F2593" s="4" t="s">
        <v>1740</v>
      </c>
      <c r="G2593" s="4" t="s">
        <v>1273</v>
      </c>
      <c r="H2593" t="str">
        <f>CONCATENATE(Source[[#This Row],[Subject]],TRIM(Source[[#This Row],[Course]]))</f>
        <v>ENGN10B</v>
      </c>
      <c r="I2593" t="str">
        <f>VLOOKUP(Source[[#This Row],[SubjCrse]],'Courses and Categories'!$E$2:$G$1816,3,FALSE)</f>
        <v>Credit CTE</v>
      </c>
      <c r="J2593">
        <v>2</v>
      </c>
      <c r="K2593" t="s">
        <v>4299</v>
      </c>
      <c r="L2593" t="s">
        <v>39</v>
      </c>
      <c r="M2593" t="s">
        <v>1046</v>
      </c>
      <c r="N2593" t="s">
        <v>797</v>
      </c>
      <c r="O2593" t="s">
        <v>2134</v>
      </c>
      <c r="P2593" t="s">
        <v>295</v>
      </c>
      <c r="Q2593" t="s">
        <v>2153</v>
      </c>
      <c r="R2593" t="s">
        <v>1300</v>
      </c>
      <c r="S2593" t="s">
        <v>134</v>
      </c>
      <c r="T2593">
        <v>1</v>
      </c>
      <c r="U2593" s="1">
        <v>43479</v>
      </c>
      <c r="V2593" s="1">
        <v>43607</v>
      </c>
      <c r="W2593" t="s">
        <v>5658</v>
      </c>
      <c r="X2593" t="s">
        <v>1929</v>
      </c>
      <c r="Y2593">
        <v>13</v>
      </c>
      <c r="Z2593">
        <v>13</v>
      </c>
      <c r="AA2593">
        <v>30</v>
      </c>
      <c r="AB2593">
        <v>43.333300000000001</v>
      </c>
      <c r="AD2593">
        <f>IF(ISBLANK(Source[[#This Row],[CrosslistID]]),1,1/COUNTIFS(Source[CrosslistID],Source[[#This Row],[CrosslistID]],Source[TermDesc],Source[[#This Row],[TermDesc]]))</f>
        <v>1</v>
      </c>
      <c r="AG2593">
        <v>0</v>
      </c>
      <c r="AH2593">
        <v>43.333300000000001</v>
      </c>
      <c r="AI2593">
        <v>1.7330000000000001</v>
      </c>
      <c r="AJ2593">
        <v>1.7330000000000001</v>
      </c>
      <c r="AK2593">
        <v>0.23669999999999999</v>
      </c>
      <c r="AL25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93">
        <f>IF(AND(Source[[#This Row],[Credit_Noncredit]]="Noncredit",Source[[#This Row],[FTEF]]&gt;0),Source[[#This Row],[NC XLST FTES]]*525/(437.5*Source[[#This Row],[FTEF]]),0)</f>
        <v>0</v>
      </c>
      <c r="AN2593">
        <f>IF(Source[[#This Row],[Credit_Noncredit]]="Credit",Source[[#This Row],[Census Enrollment]],Source[[#This Row],[Noncredit Avg. Attendance]])</f>
        <v>13</v>
      </c>
    </row>
    <row r="2594" spans="1:40" x14ac:dyDescent="0.25">
      <c r="A2594" t="s">
        <v>4581</v>
      </c>
      <c r="B2594" t="s">
        <v>886</v>
      </c>
      <c r="C2594" t="s">
        <v>775</v>
      </c>
      <c r="D2594" t="s">
        <v>1734</v>
      </c>
      <c r="E2594" s="4">
        <v>33912</v>
      </c>
      <c r="F2594" s="4" t="s">
        <v>1740</v>
      </c>
      <c r="G2594" s="4" t="s">
        <v>1273</v>
      </c>
      <c r="H2594" t="str">
        <f>CONCATENATE(Source[[#This Row],[Subject]],TRIM(Source[[#This Row],[Course]]))</f>
        <v>ENGN10B</v>
      </c>
      <c r="I2594" t="str">
        <f>VLOOKUP(Source[[#This Row],[SubjCrse]],'Courses and Categories'!$E$2:$G$1816,3,FALSE)</f>
        <v>Credit CTE</v>
      </c>
      <c r="J2594">
        <v>3</v>
      </c>
      <c r="K2594" t="s">
        <v>4299</v>
      </c>
      <c r="L2594" t="s">
        <v>39</v>
      </c>
      <c r="M2594" t="s">
        <v>1046</v>
      </c>
      <c r="N2594" t="s">
        <v>91</v>
      </c>
      <c r="O2594">
        <v>1340</v>
      </c>
      <c r="P2594">
        <v>1730</v>
      </c>
      <c r="Q2594" t="s">
        <v>240</v>
      </c>
      <c r="R2594">
        <v>203</v>
      </c>
      <c r="S2594" t="s">
        <v>134</v>
      </c>
      <c r="T2594">
        <v>1</v>
      </c>
      <c r="U2594" s="1">
        <v>43479</v>
      </c>
      <c r="V2594" s="1">
        <v>43607</v>
      </c>
      <c r="W2594" t="s">
        <v>2820</v>
      </c>
      <c r="X2594" t="s">
        <v>1929</v>
      </c>
      <c r="Y2594">
        <v>22</v>
      </c>
      <c r="Z2594">
        <v>21</v>
      </c>
      <c r="AA2594">
        <v>30</v>
      </c>
      <c r="AB2594">
        <v>70</v>
      </c>
      <c r="AD2594">
        <f>IF(ISBLANK(Source[[#This Row],[CrosslistID]]),1,1/COUNTIFS(Source[CrosslistID],Source[[#This Row],[CrosslistID]],Source[TermDesc],Source[[#This Row],[TermDesc]]))</f>
        <v>1</v>
      </c>
      <c r="AG2594">
        <v>0</v>
      </c>
      <c r="AH2594">
        <v>70</v>
      </c>
      <c r="AI2594">
        <v>2.5329999999999999</v>
      </c>
      <c r="AJ2594">
        <v>2.9329000000000001</v>
      </c>
      <c r="AK2594">
        <v>0.23669999999999999</v>
      </c>
      <c r="AL25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94">
        <f>IF(AND(Source[[#This Row],[Credit_Noncredit]]="Noncredit",Source[[#This Row],[FTEF]]&gt;0),Source[[#This Row],[NC XLST FTES]]*525/(437.5*Source[[#This Row],[FTEF]]),0)</f>
        <v>0</v>
      </c>
      <c r="AN2594">
        <f>IF(Source[[#This Row],[Credit_Noncredit]]="Credit",Source[[#This Row],[Census Enrollment]],Source[[#This Row],[Noncredit Avg. Attendance]])</f>
        <v>22</v>
      </c>
    </row>
    <row r="2595" spans="1:40" x14ac:dyDescent="0.25">
      <c r="A2595" t="s">
        <v>4581</v>
      </c>
      <c r="B2595" t="s">
        <v>886</v>
      </c>
      <c r="C2595" t="s">
        <v>775</v>
      </c>
      <c r="D2595" t="s">
        <v>1734</v>
      </c>
      <c r="E2595" s="4">
        <v>31056</v>
      </c>
      <c r="F2595" s="4" t="s">
        <v>1740</v>
      </c>
      <c r="G2595" s="4">
        <v>20</v>
      </c>
      <c r="H2595" t="str">
        <f>CONCATENATE(Source[[#This Row],[Subject]],TRIM(Source[[#This Row],[Course]]))</f>
        <v>ENGN20</v>
      </c>
      <c r="I2595" t="str">
        <f>VLOOKUP(Source[[#This Row],[SubjCrse]],'Courses and Categories'!$E$2:$G$1816,3,FALSE)</f>
        <v>Credit CTE</v>
      </c>
      <c r="J2595">
        <v>1</v>
      </c>
      <c r="K2595" t="s">
        <v>4300</v>
      </c>
      <c r="L2595" t="s">
        <v>39</v>
      </c>
      <c r="M2595" t="s">
        <v>903</v>
      </c>
      <c r="N2595" t="s">
        <v>2338</v>
      </c>
      <c r="O2595" t="s">
        <v>432</v>
      </c>
      <c r="P2595" t="s">
        <v>5080</v>
      </c>
      <c r="Q2595" t="s">
        <v>1693</v>
      </c>
      <c r="R2595" t="s">
        <v>829</v>
      </c>
      <c r="S2595" t="s">
        <v>134</v>
      </c>
      <c r="T2595">
        <v>1</v>
      </c>
      <c r="U2595" s="1">
        <v>43479</v>
      </c>
      <c r="V2595" s="1">
        <v>43607</v>
      </c>
      <c r="W2595" t="s">
        <v>5658</v>
      </c>
      <c r="X2595" t="s">
        <v>1929</v>
      </c>
      <c r="Y2595">
        <v>31</v>
      </c>
      <c r="Z2595">
        <v>31</v>
      </c>
      <c r="AA2595">
        <v>30</v>
      </c>
      <c r="AB2595">
        <v>103.33329999999999</v>
      </c>
      <c r="AD2595">
        <f>IF(ISBLANK(Source[[#This Row],[CrosslistID]]),1,1/COUNTIFS(Source[CrosslistID],Source[[#This Row],[CrosslistID]],Source[TermDesc],Source[[#This Row],[TermDesc]]))</f>
        <v>1</v>
      </c>
      <c r="AG2595">
        <v>0</v>
      </c>
      <c r="AH2595">
        <v>103.33329999999999</v>
      </c>
      <c r="AI2595">
        <v>2.9</v>
      </c>
      <c r="AJ2595">
        <v>3.1</v>
      </c>
      <c r="AK2595">
        <v>0.2</v>
      </c>
      <c r="AL25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95">
        <f>IF(AND(Source[[#This Row],[Credit_Noncredit]]="Noncredit",Source[[#This Row],[FTEF]]&gt;0),Source[[#This Row],[NC XLST FTES]]*525/(437.5*Source[[#This Row],[FTEF]]),0)</f>
        <v>0</v>
      </c>
      <c r="AN2595">
        <f>IF(Source[[#This Row],[Credit_Noncredit]]="Credit",Source[[#This Row],[Census Enrollment]],Source[[#This Row],[Noncredit Avg. Attendance]])</f>
        <v>31</v>
      </c>
    </row>
    <row r="2596" spans="1:40" x14ac:dyDescent="0.25">
      <c r="A2596" t="s">
        <v>4581</v>
      </c>
      <c r="B2596" t="s">
        <v>886</v>
      </c>
      <c r="C2596" t="s">
        <v>775</v>
      </c>
      <c r="D2596" t="s">
        <v>1734</v>
      </c>
      <c r="E2596" s="4">
        <v>35034</v>
      </c>
      <c r="F2596" s="4" t="s">
        <v>1740</v>
      </c>
      <c r="G2596" s="4">
        <v>20</v>
      </c>
      <c r="H2596" t="str">
        <f>CONCATENATE(Source[[#This Row],[Subject]],TRIM(Source[[#This Row],[Course]]))</f>
        <v>ENGN20</v>
      </c>
      <c r="I2596" t="str">
        <f>VLOOKUP(Source[[#This Row],[SubjCrse]],'Courses and Categories'!$E$2:$G$1816,3,FALSE)</f>
        <v>Credit CTE</v>
      </c>
      <c r="J2596">
        <v>831</v>
      </c>
      <c r="K2596" t="s">
        <v>4300</v>
      </c>
      <c r="L2596" t="s">
        <v>87</v>
      </c>
      <c r="M2596" t="s">
        <v>897</v>
      </c>
      <c r="N2596" t="s">
        <v>42</v>
      </c>
      <c r="O2596" t="s">
        <v>42</v>
      </c>
      <c r="P2596" t="s">
        <v>42</v>
      </c>
      <c r="Q2596" t="s">
        <v>42</v>
      </c>
      <c r="S2596" t="s">
        <v>134</v>
      </c>
      <c r="T2596">
        <v>1</v>
      </c>
      <c r="U2596" s="1">
        <v>43479</v>
      </c>
      <c r="V2596" s="1">
        <v>43607</v>
      </c>
      <c r="W2596" t="s">
        <v>4301</v>
      </c>
      <c r="X2596" t="s">
        <v>1450</v>
      </c>
      <c r="Y2596">
        <v>18</v>
      </c>
      <c r="Z2596">
        <v>12</v>
      </c>
      <c r="AA2596">
        <v>30</v>
      </c>
      <c r="AB2596">
        <v>40</v>
      </c>
      <c r="AD2596">
        <f>IF(ISBLANK(Source[[#This Row],[CrosslistID]]),1,1/COUNTIFS(Source[CrosslistID],Source[[#This Row],[CrosslistID]],Source[TermDesc],Source[[#This Row],[TermDesc]]))</f>
        <v>1</v>
      </c>
      <c r="AG2596">
        <v>0</v>
      </c>
      <c r="AH2596">
        <v>40</v>
      </c>
      <c r="AI2596">
        <v>1.8</v>
      </c>
      <c r="AJ2596">
        <v>1.8</v>
      </c>
      <c r="AK2596">
        <v>0.2</v>
      </c>
      <c r="AL25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96">
        <f>IF(AND(Source[[#This Row],[Credit_Noncredit]]="Noncredit",Source[[#This Row],[FTEF]]&gt;0),Source[[#This Row],[NC XLST FTES]]*525/(437.5*Source[[#This Row],[FTEF]]),0)</f>
        <v>0</v>
      </c>
      <c r="AN2596">
        <f>IF(Source[[#This Row],[Credit_Noncredit]]="Credit",Source[[#This Row],[Census Enrollment]],Source[[#This Row],[Noncredit Avg. Attendance]])</f>
        <v>18</v>
      </c>
    </row>
    <row r="2597" spans="1:40" x14ac:dyDescent="0.25">
      <c r="A2597" t="s">
        <v>4581</v>
      </c>
      <c r="B2597" t="s">
        <v>886</v>
      </c>
      <c r="C2597" t="s">
        <v>775</v>
      </c>
      <c r="D2597" t="s">
        <v>1734</v>
      </c>
      <c r="E2597" s="4">
        <v>36382</v>
      </c>
      <c r="F2597" s="4" t="s">
        <v>1740</v>
      </c>
      <c r="G2597" s="4" t="s">
        <v>4302</v>
      </c>
      <c r="H2597" t="str">
        <f>CONCATENATE(Source[[#This Row],[Subject]],TRIM(Source[[#This Row],[Course]]))</f>
        <v>ENGN20L</v>
      </c>
      <c r="I2597" t="str">
        <f>VLOOKUP(Source[[#This Row],[SubjCrse]],'Courses and Categories'!$E$2:$G$1816,3,FALSE)</f>
        <v>Credit Other</v>
      </c>
      <c r="J2597">
        <v>2</v>
      </c>
      <c r="K2597" t="s">
        <v>4303</v>
      </c>
      <c r="L2597" t="s">
        <v>39</v>
      </c>
      <c r="M2597" t="s">
        <v>1063</v>
      </c>
      <c r="N2597" t="s">
        <v>185</v>
      </c>
      <c r="O2597">
        <v>1510</v>
      </c>
      <c r="P2597">
        <v>1800</v>
      </c>
      <c r="Q2597" t="s">
        <v>1649</v>
      </c>
      <c r="R2597">
        <v>47</v>
      </c>
      <c r="S2597" t="s">
        <v>134</v>
      </c>
      <c r="T2597">
        <v>1</v>
      </c>
      <c r="U2597" s="1">
        <v>43479</v>
      </c>
      <c r="V2597" s="1">
        <v>43607</v>
      </c>
      <c r="W2597" t="s">
        <v>4278</v>
      </c>
      <c r="X2597" t="s">
        <v>1929</v>
      </c>
      <c r="Y2597">
        <v>32</v>
      </c>
      <c r="Z2597">
        <v>28</v>
      </c>
      <c r="AA2597">
        <v>30</v>
      </c>
      <c r="AB2597">
        <v>93.333299999999994</v>
      </c>
      <c r="AD2597">
        <f>IF(ISBLANK(Source[[#This Row],[CrosslistID]]),1,1/COUNTIFS(Source[CrosslistID],Source[[#This Row],[CrosslistID]],Source[TermDesc],Source[[#This Row],[TermDesc]]))</f>
        <v>1</v>
      </c>
      <c r="AG2597">
        <v>0</v>
      </c>
      <c r="AH2597">
        <v>93.333299999999994</v>
      </c>
      <c r="AI2597">
        <v>3.1</v>
      </c>
      <c r="AJ2597">
        <v>3.2</v>
      </c>
      <c r="AK2597">
        <v>0.17</v>
      </c>
      <c r="AL25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97">
        <f>IF(AND(Source[[#This Row],[Credit_Noncredit]]="Noncredit",Source[[#This Row],[FTEF]]&gt;0),Source[[#This Row],[NC XLST FTES]]*525/(437.5*Source[[#This Row],[FTEF]]),0)</f>
        <v>0</v>
      </c>
      <c r="AN2597">
        <f>IF(Source[[#This Row],[Credit_Noncredit]]="Credit",Source[[#This Row],[Census Enrollment]],Source[[#This Row],[Noncredit Avg. Attendance]])</f>
        <v>32</v>
      </c>
    </row>
    <row r="2598" spans="1:40" x14ac:dyDescent="0.25">
      <c r="A2598" t="s">
        <v>4581</v>
      </c>
      <c r="B2598" t="s">
        <v>886</v>
      </c>
      <c r="C2598" t="s">
        <v>775</v>
      </c>
      <c r="D2598" t="s">
        <v>1734</v>
      </c>
      <c r="E2598" s="4">
        <v>31088</v>
      </c>
      <c r="F2598" s="4" t="s">
        <v>1740</v>
      </c>
      <c r="G2598" s="4">
        <v>24</v>
      </c>
      <c r="H2598" t="str">
        <f>CONCATENATE(Source[[#This Row],[Subject]],TRIM(Source[[#This Row],[Course]]))</f>
        <v>ENGN24</v>
      </c>
      <c r="I2598" t="str">
        <f>VLOOKUP(Source[[#This Row],[SubjCrse]],'Courses and Categories'!$E$2:$G$1816,3,FALSE)</f>
        <v>Credit CTE</v>
      </c>
      <c r="J2598">
        <v>1</v>
      </c>
      <c r="K2598" t="s">
        <v>4304</v>
      </c>
      <c r="L2598" t="s">
        <v>39</v>
      </c>
      <c r="M2598" t="s">
        <v>1046</v>
      </c>
      <c r="N2598" t="s">
        <v>105</v>
      </c>
      <c r="O2598">
        <v>1540</v>
      </c>
      <c r="P2598">
        <v>1755</v>
      </c>
      <c r="Q2598" t="s">
        <v>240</v>
      </c>
      <c r="R2598">
        <v>203</v>
      </c>
      <c r="S2598" t="s">
        <v>134</v>
      </c>
      <c r="T2598">
        <v>1</v>
      </c>
      <c r="U2598" s="1">
        <v>43479</v>
      </c>
      <c r="V2598" s="1">
        <v>43607</v>
      </c>
      <c r="W2598" t="s">
        <v>4305</v>
      </c>
      <c r="X2598" t="s">
        <v>1929</v>
      </c>
      <c r="Y2598">
        <v>22</v>
      </c>
      <c r="Z2598">
        <v>20</v>
      </c>
      <c r="AA2598">
        <v>30</v>
      </c>
      <c r="AB2598">
        <v>66.666700000000006</v>
      </c>
      <c r="AD2598">
        <f>IF(ISBLANK(Source[[#This Row],[CrosslistID]]),1,1/COUNTIFS(Source[CrosslistID],Source[[#This Row],[CrosslistID]],Source[TermDesc],Source[[#This Row],[TermDesc]]))</f>
        <v>1</v>
      </c>
      <c r="AG2598">
        <v>0</v>
      </c>
      <c r="AH2598">
        <v>66.666700000000006</v>
      </c>
      <c r="AI2598">
        <v>3.3330000000000002</v>
      </c>
      <c r="AJ2598">
        <v>3.6663000000000001</v>
      </c>
      <c r="AK2598">
        <v>0.30330000000000001</v>
      </c>
      <c r="AL25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98">
        <f>IF(AND(Source[[#This Row],[Credit_Noncredit]]="Noncredit",Source[[#This Row],[FTEF]]&gt;0),Source[[#This Row],[NC XLST FTES]]*525/(437.5*Source[[#This Row],[FTEF]]),0)</f>
        <v>0</v>
      </c>
      <c r="AN2598">
        <f>IF(Source[[#This Row],[Credit_Noncredit]]="Credit",Source[[#This Row],[Census Enrollment]],Source[[#This Row],[Noncredit Avg. Attendance]])</f>
        <v>22</v>
      </c>
    </row>
    <row r="2599" spans="1:40" x14ac:dyDescent="0.25">
      <c r="A2599" t="s">
        <v>4581</v>
      </c>
      <c r="B2599" t="s">
        <v>886</v>
      </c>
      <c r="C2599" t="s">
        <v>775</v>
      </c>
      <c r="D2599" t="s">
        <v>1734</v>
      </c>
      <c r="E2599" s="4">
        <v>35035</v>
      </c>
      <c r="F2599" s="4" t="s">
        <v>1740</v>
      </c>
      <c r="G2599" s="4">
        <v>36</v>
      </c>
      <c r="H2599" t="str">
        <f>CONCATENATE(Source[[#This Row],[Subject]],TRIM(Source[[#This Row],[Course]]))</f>
        <v>ENGN36</v>
      </c>
      <c r="I2599" t="str">
        <f>VLOOKUP(Source[[#This Row],[SubjCrse]],'Courses and Categories'!$E$2:$G$1816,3,FALSE)</f>
        <v>Credit CTE</v>
      </c>
      <c r="J2599">
        <v>831</v>
      </c>
      <c r="K2599" t="s">
        <v>4306</v>
      </c>
      <c r="L2599" t="s">
        <v>87</v>
      </c>
      <c r="M2599" t="s">
        <v>897</v>
      </c>
      <c r="N2599" t="s">
        <v>42</v>
      </c>
      <c r="O2599" t="s">
        <v>42</v>
      </c>
      <c r="P2599" t="s">
        <v>42</v>
      </c>
      <c r="Q2599" t="s">
        <v>42</v>
      </c>
      <c r="S2599" t="s">
        <v>134</v>
      </c>
      <c r="T2599">
        <v>1</v>
      </c>
      <c r="U2599" s="1">
        <v>43479</v>
      </c>
      <c r="V2599" s="1">
        <v>43607</v>
      </c>
      <c r="W2599" t="s">
        <v>4278</v>
      </c>
      <c r="X2599" t="s">
        <v>1450</v>
      </c>
      <c r="Y2599">
        <v>29</v>
      </c>
      <c r="Z2599">
        <v>23</v>
      </c>
      <c r="AA2599">
        <v>30</v>
      </c>
      <c r="AB2599">
        <v>76.666700000000006</v>
      </c>
      <c r="AD2599">
        <f>IF(ISBLANK(Source[[#This Row],[CrosslistID]]),1,1/COUNTIFS(Source[CrosslistID],Source[[#This Row],[CrosslistID]],Source[TermDesc],Source[[#This Row],[TermDesc]]))</f>
        <v>1</v>
      </c>
      <c r="AG2599">
        <v>0</v>
      </c>
      <c r="AH2599">
        <v>76.666700000000006</v>
      </c>
      <c r="AI2599">
        <v>2.6</v>
      </c>
      <c r="AJ2599">
        <v>2.9</v>
      </c>
      <c r="AK2599">
        <v>0.2</v>
      </c>
      <c r="AL25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599">
        <f>IF(AND(Source[[#This Row],[Credit_Noncredit]]="Noncredit",Source[[#This Row],[FTEF]]&gt;0),Source[[#This Row],[NC XLST FTES]]*525/(437.5*Source[[#This Row],[FTEF]]),0)</f>
        <v>0</v>
      </c>
      <c r="AN2599">
        <f>IF(Source[[#This Row],[Credit_Noncredit]]="Credit",Source[[#This Row],[Census Enrollment]],Source[[#This Row],[Noncredit Avg. Attendance]])</f>
        <v>29</v>
      </c>
    </row>
    <row r="2600" spans="1:40" x14ac:dyDescent="0.25">
      <c r="A2600" t="s">
        <v>4581</v>
      </c>
      <c r="B2600" t="s">
        <v>886</v>
      </c>
      <c r="C2600" t="s">
        <v>775</v>
      </c>
      <c r="D2600" t="s">
        <v>1734</v>
      </c>
      <c r="E2600" s="4">
        <v>36383</v>
      </c>
      <c r="F2600" s="4" t="s">
        <v>1740</v>
      </c>
      <c r="G2600" s="4">
        <v>37</v>
      </c>
      <c r="H2600" t="str">
        <f>CONCATENATE(Source[[#This Row],[Subject]],TRIM(Source[[#This Row],[Course]]))</f>
        <v>ENGN37</v>
      </c>
      <c r="I2600" t="str">
        <f>VLOOKUP(Source[[#This Row],[SubjCrse]],'Courses and Categories'!$E$2:$G$1816,3,FALSE)</f>
        <v>Credit CTE</v>
      </c>
      <c r="J2600">
        <v>831</v>
      </c>
      <c r="K2600" t="s">
        <v>5659</v>
      </c>
      <c r="L2600" t="s">
        <v>87</v>
      </c>
      <c r="M2600" t="s">
        <v>897</v>
      </c>
      <c r="N2600" t="s">
        <v>42</v>
      </c>
      <c r="O2600" t="s">
        <v>42</v>
      </c>
      <c r="P2600" t="s">
        <v>42</v>
      </c>
      <c r="Q2600" t="s">
        <v>42</v>
      </c>
      <c r="S2600" t="s">
        <v>134</v>
      </c>
      <c r="T2600">
        <v>1</v>
      </c>
      <c r="U2600" s="1">
        <v>43479</v>
      </c>
      <c r="V2600" s="1">
        <v>43607</v>
      </c>
      <c r="W2600" t="s">
        <v>1742</v>
      </c>
      <c r="X2600" t="s">
        <v>899</v>
      </c>
      <c r="Y2600">
        <v>13</v>
      </c>
      <c r="Z2600">
        <v>13</v>
      </c>
      <c r="AA2600">
        <v>25</v>
      </c>
      <c r="AB2600">
        <v>52</v>
      </c>
      <c r="AD2600">
        <f>IF(ISBLANK(Source[[#This Row],[CrosslistID]]),1,1/COUNTIFS(Source[CrosslistID],Source[[#This Row],[CrosslistID]],Source[TermDesc],Source[[#This Row],[TermDesc]]))</f>
        <v>1</v>
      </c>
      <c r="AG2600">
        <v>0</v>
      </c>
      <c r="AH2600">
        <v>52</v>
      </c>
      <c r="AI2600">
        <v>1.2</v>
      </c>
      <c r="AJ2600">
        <v>1.3</v>
      </c>
      <c r="AK2600">
        <v>0.2</v>
      </c>
      <c r="AL26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00">
        <f>IF(AND(Source[[#This Row],[Credit_Noncredit]]="Noncredit",Source[[#This Row],[FTEF]]&gt;0),Source[[#This Row],[NC XLST FTES]]*525/(437.5*Source[[#This Row],[FTEF]]),0)</f>
        <v>0</v>
      </c>
      <c r="AN2600">
        <f>IF(Source[[#This Row],[Credit_Noncredit]]="Credit",Source[[#This Row],[Census Enrollment]],Source[[#This Row],[Noncredit Avg. Attendance]])</f>
        <v>13</v>
      </c>
    </row>
    <row r="2601" spans="1:40" x14ac:dyDescent="0.25">
      <c r="A2601" t="s">
        <v>4581</v>
      </c>
      <c r="B2601" t="s">
        <v>886</v>
      </c>
      <c r="C2601" t="s">
        <v>775</v>
      </c>
      <c r="D2601" t="s">
        <v>1734</v>
      </c>
      <c r="E2601" s="4">
        <v>34458</v>
      </c>
      <c r="F2601" s="4" t="s">
        <v>1740</v>
      </c>
      <c r="G2601" s="4">
        <v>38</v>
      </c>
      <c r="H2601" t="str">
        <f>CONCATENATE(Source[[#This Row],[Subject]],TRIM(Source[[#This Row],[Course]]))</f>
        <v>ENGN38</v>
      </c>
      <c r="I2601" t="str">
        <f>VLOOKUP(Source[[#This Row],[SubjCrse]],'Courses and Categories'!$E$2:$G$1816,3,FALSE)</f>
        <v>Credit General Education</v>
      </c>
      <c r="J2601">
        <v>501</v>
      </c>
      <c r="K2601" t="s">
        <v>4307</v>
      </c>
      <c r="L2601" t="s">
        <v>87</v>
      </c>
      <c r="M2601" t="s">
        <v>1046</v>
      </c>
      <c r="N2601" t="s">
        <v>185</v>
      </c>
      <c r="O2601">
        <v>1810</v>
      </c>
      <c r="P2601">
        <v>2200</v>
      </c>
      <c r="Q2601" t="s">
        <v>240</v>
      </c>
      <c r="R2601">
        <v>203</v>
      </c>
      <c r="S2601" t="s">
        <v>134</v>
      </c>
      <c r="T2601">
        <v>1</v>
      </c>
      <c r="U2601" s="1">
        <v>43479</v>
      </c>
      <c r="V2601" s="1">
        <v>43607</v>
      </c>
      <c r="W2601" t="s">
        <v>4298</v>
      </c>
      <c r="X2601" t="s">
        <v>1929</v>
      </c>
      <c r="Y2601">
        <v>30</v>
      </c>
      <c r="Z2601">
        <v>26</v>
      </c>
      <c r="AA2601">
        <v>30</v>
      </c>
      <c r="AB2601">
        <v>86.666700000000006</v>
      </c>
      <c r="AD2601">
        <f>IF(ISBLANK(Source[[#This Row],[CrosslistID]]),1,1/COUNTIFS(Source[CrosslistID],Source[[#This Row],[CrosslistID]],Source[TermDesc],Source[[#This Row],[TermDesc]]))</f>
        <v>1</v>
      </c>
      <c r="AG2601">
        <v>0</v>
      </c>
      <c r="AH2601">
        <v>86.666700000000006</v>
      </c>
      <c r="AI2601">
        <v>3.867</v>
      </c>
      <c r="AJ2601">
        <v>4.0003000000000002</v>
      </c>
      <c r="AK2601">
        <v>0.26669999999999999</v>
      </c>
      <c r="AL26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01">
        <f>IF(AND(Source[[#This Row],[Credit_Noncredit]]="Noncredit",Source[[#This Row],[FTEF]]&gt;0),Source[[#This Row],[NC XLST FTES]]*525/(437.5*Source[[#This Row],[FTEF]]),0)</f>
        <v>0</v>
      </c>
      <c r="AN2601">
        <f>IF(Source[[#This Row],[Credit_Noncredit]]="Credit",Source[[#This Row],[Census Enrollment]],Source[[#This Row],[Noncredit Avg. Attendance]])</f>
        <v>30</v>
      </c>
    </row>
    <row r="2602" spans="1:40" x14ac:dyDescent="0.25">
      <c r="A2602" t="s">
        <v>4581</v>
      </c>
      <c r="B2602" t="s">
        <v>886</v>
      </c>
      <c r="C2602" t="s">
        <v>775</v>
      </c>
      <c r="D2602" t="s">
        <v>1734</v>
      </c>
      <c r="E2602" s="4">
        <v>32296</v>
      </c>
      <c r="F2602" s="4" t="s">
        <v>1740</v>
      </c>
      <c r="G2602" s="4">
        <v>45</v>
      </c>
      <c r="H2602" t="str">
        <f>CONCATENATE(Source[[#This Row],[Subject]],TRIM(Source[[#This Row],[Course]]))</f>
        <v>ENGN45</v>
      </c>
      <c r="I2602" t="str">
        <f>VLOOKUP(Source[[#This Row],[SubjCrse]],'Courses and Categories'!$E$2:$G$1816,3,FALSE)</f>
        <v>Credit CTE</v>
      </c>
      <c r="J2602">
        <v>1</v>
      </c>
      <c r="K2602" t="s">
        <v>5660</v>
      </c>
      <c r="L2602" t="s">
        <v>39</v>
      </c>
      <c r="M2602" t="s">
        <v>1046</v>
      </c>
      <c r="N2602" t="s">
        <v>4036</v>
      </c>
      <c r="O2602" t="s">
        <v>5661</v>
      </c>
      <c r="P2602" t="s">
        <v>5662</v>
      </c>
      <c r="Q2602" t="s">
        <v>1693</v>
      </c>
      <c r="R2602" t="s">
        <v>5663</v>
      </c>
      <c r="S2602" t="s">
        <v>134</v>
      </c>
      <c r="T2602">
        <v>1</v>
      </c>
      <c r="U2602" s="1">
        <v>43479</v>
      </c>
      <c r="V2602" s="1">
        <v>43607</v>
      </c>
      <c r="W2602" t="s">
        <v>5664</v>
      </c>
      <c r="X2602" t="s">
        <v>1929</v>
      </c>
      <c r="Y2602">
        <v>28</v>
      </c>
      <c r="Z2602">
        <v>27</v>
      </c>
      <c r="AA2602">
        <v>30</v>
      </c>
      <c r="AB2602">
        <v>90</v>
      </c>
      <c r="AD2602">
        <f>IF(ISBLANK(Source[[#This Row],[CrosslistID]]),1,1/COUNTIFS(Source[CrosslistID],Source[[#This Row],[CrosslistID]],Source[TermDesc],Source[[#This Row],[TermDesc]]))</f>
        <v>1</v>
      </c>
      <c r="AG2602">
        <v>0</v>
      </c>
      <c r="AH2602">
        <v>90</v>
      </c>
      <c r="AI2602">
        <v>4.5</v>
      </c>
      <c r="AJ2602">
        <v>4.6666999999999996</v>
      </c>
      <c r="AK2602">
        <v>0.30330000000000001</v>
      </c>
      <c r="AL26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02">
        <f>IF(AND(Source[[#This Row],[Credit_Noncredit]]="Noncredit",Source[[#This Row],[FTEF]]&gt;0),Source[[#This Row],[NC XLST FTES]]*525/(437.5*Source[[#This Row],[FTEF]]),0)</f>
        <v>0</v>
      </c>
      <c r="AN2602">
        <f>IF(Source[[#This Row],[Credit_Noncredit]]="Credit",Source[[#This Row],[Census Enrollment]],Source[[#This Row],[Noncredit Avg. Attendance]])</f>
        <v>28</v>
      </c>
    </row>
    <row r="2603" spans="1:40" x14ac:dyDescent="0.25">
      <c r="A2603" t="s">
        <v>4581</v>
      </c>
      <c r="B2603" t="s">
        <v>886</v>
      </c>
      <c r="C2603" t="s">
        <v>775</v>
      </c>
      <c r="D2603" t="s">
        <v>1734</v>
      </c>
      <c r="E2603" s="4">
        <v>32624</v>
      </c>
      <c r="F2603" s="4" t="s">
        <v>1740</v>
      </c>
      <c r="G2603" s="4" t="s">
        <v>4308</v>
      </c>
      <c r="H2603" t="str">
        <f>CONCATENATE(Source[[#This Row],[Subject]],TRIM(Source[[#This Row],[Course]]))</f>
        <v>ENGN48L</v>
      </c>
      <c r="I2603" t="str">
        <f>VLOOKUP(Source[[#This Row],[SubjCrse]],'Courses and Categories'!$E$2:$G$1816,3,FALSE)</f>
        <v>Credit CTE</v>
      </c>
      <c r="J2603">
        <v>1</v>
      </c>
      <c r="K2603" t="s">
        <v>4309</v>
      </c>
      <c r="L2603" t="s">
        <v>87</v>
      </c>
      <c r="M2603" t="s">
        <v>1063</v>
      </c>
      <c r="N2603" t="s">
        <v>830</v>
      </c>
      <c r="O2603" t="s">
        <v>425</v>
      </c>
      <c r="P2603" t="s">
        <v>2345</v>
      </c>
      <c r="Q2603" t="s">
        <v>1693</v>
      </c>
      <c r="R2603" t="s">
        <v>4310</v>
      </c>
      <c r="S2603" t="s">
        <v>134</v>
      </c>
      <c r="T2603">
        <v>1</v>
      </c>
      <c r="U2603" s="1">
        <v>43479</v>
      </c>
      <c r="V2603" s="1">
        <v>43607</v>
      </c>
      <c r="W2603" t="s">
        <v>4311</v>
      </c>
      <c r="X2603" t="s">
        <v>1929</v>
      </c>
      <c r="Y2603">
        <v>21</v>
      </c>
      <c r="Z2603">
        <v>19</v>
      </c>
      <c r="AA2603">
        <v>20</v>
      </c>
      <c r="AB2603">
        <v>95</v>
      </c>
      <c r="AD2603">
        <f>IF(ISBLANK(Source[[#This Row],[CrosslistID]]),1,1/COUNTIFS(Source[CrosslistID],Source[[#This Row],[CrosslistID]],Source[TermDesc],Source[[#This Row],[TermDesc]]))</f>
        <v>1</v>
      </c>
      <c r="AG2603">
        <v>0</v>
      </c>
      <c r="AH2603">
        <v>95</v>
      </c>
      <c r="AI2603">
        <v>2</v>
      </c>
      <c r="AJ2603">
        <v>2.1</v>
      </c>
      <c r="AK2603">
        <v>0.17</v>
      </c>
      <c r="AL26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03">
        <f>IF(AND(Source[[#This Row],[Credit_Noncredit]]="Noncredit",Source[[#This Row],[FTEF]]&gt;0),Source[[#This Row],[NC XLST FTES]]*525/(437.5*Source[[#This Row],[FTEF]]),0)</f>
        <v>0</v>
      </c>
      <c r="AN2603">
        <f>IF(Source[[#This Row],[Credit_Noncredit]]="Credit",Source[[#This Row],[Census Enrollment]],Source[[#This Row],[Noncredit Avg. Attendance]])</f>
        <v>21</v>
      </c>
    </row>
    <row r="2604" spans="1:40" x14ac:dyDescent="0.25">
      <c r="A2604" t="s">
        <v>4581</v>
      </c>
      <c r="B2604" t="s">
        <v>886</v>
      </c>
      <c r="C2604" t="s">
        <v>775</v>
      </c>
      <c r="D2604" t="s">
        <v>1734</v>
      </c>
      <c r="E2604" s="4">
        <v>33913</v>
      </c>
      <c r="F2604" s="4" t="s">
        <v>4312</v>
      </c>
      <c r="G2604" s="4">
        <v>3</v>
      </c>
      <c r="H2604" t="str">
        <f>CONCATENATE(Source[[#This Row],[Subject]],TRIM(Source[[#This Row],[Course]]))</f>
        <v>ENRG3</v>
      </c>
      <c r="I2604" t="str">
        <f>VLOOKUP(Source[[#This Row],[SubjCrse]],'Courses and Categories'!$E$2:$G$1816,3,FALSE)</f>
        <v>Credit Gen Ed/CTE</v>
      </c>
      <c r="J2604">
        <v>831</v>
      </c>
      <c r="K2604" t="s">
        <v>4313</v>
      </c>
      <c r="L2604" t="s">
        <v>87</v>
      </c>
      <c r="M2604" t="s">
        <v>897</v>
      </c>
      <c r="N2604" t="s">
        <v>42</v>
      </c>
      <c r="O2604" t="s">
        <v>42</v>
      </c>
      <c r="P2604" t="s">
        <v>42</v>
      </c>
      <c r="Q2604" t="s">
        <v>42</v>
      </c>
      <c r="S2604" t="s">
        <v>134</v>
      </c>
      <c r="T2604">
        <v>1</v>
      </c>
      <c r="U2604" s="1">
        <v>43479</v>
      </c>
      <c r="V2604" s="1">
        <v>43607</v>
      </c>
      <c r="W2604" t="s">
        <v>4298</v>
      </c>
      <c r="X2604" t="s">
        <v>1450</v>
      </c>
      <c r="Y2604">
        <v>29</v>
      </c>
      <c r="Z2604">
        <v>18</v>
      </c>
      <c r="AA2604">
        <v>30</v>
      </c>
      <c r="AB2604">
        <v>60</v>
      </c>
      <c r="AD2604">
        <f>IF(ISBLANK(Source[[#This Row],[CrosslistID]]),1,1/COUNTIFS(Source[CrosslistID],Source[[#This Row],[CrosslistID]],Source[TermDesc],Source[[#This Row],[TermDesc]]))</f>
        <v>1</v>
      </c>
      <c r="AG2604">
        <v>0</v>
      </c>
      <c r="AH2604">
        <v>60</v>
      </c>
      <c r="AI2604">
        <v>2.6</v>
      </c>
      <c r="AJ2604">
        <v>2.9</v>
      </c>
      <c r="AK2604">
        <v>0.2</v>
      </c>
      <c r="AL26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04">
        <f>IF(AND(Source[[#This Row],[Credit_Noncredit]]="Noncredit",Source[[#This Row],[FTEF]]&gt;0),Source[[#This Row],[NC XLST FTES]]*525/(437.5*Source[[#This Row],[FTEF]]),0)</f>
        <v>0</v>
      </c>
      <c r="AN2604">
        <f>IF(Source[[#This Row],[Credit_Noncredit]]="Credit",Source[[#This Row],[Census Enrollment]],Source[[#This Row],[Noncredit Avg. Attendance]])</f>
        <v>29</v>
      </c>
    </row>
    <row r="2605" spans="1:40" x14ac:dyDescent="0.25">
      <c r="A2605" t="s">
        <v>4581</v>
      </c>
      <c r="B2605" t="s">
        <v>886</v>
      </c>
      <c r="C2605" t="s">
        <v>775</v>
      </c>
      <c r="D2605" t="s">
        <v>1734</v>
      </c>
      <c r="E2605" s="4">
        <v>34460</v>
      </c>
      <c r="F2605" s="4" t="s">
        <v>1743</v>
      </c>
      <c r="G2605" s="4">
        <v>50</v>
      </c>
      <c r="H2605" t="str">
        <f>CONCATENATE(Source[[#This Row],[Subject]],TRIM(Source[[#This Row],[Course]]))</f>
        <v>ET50</v>
      </c>
      <c r="I2605" t="str">
        <f>VLOOKUP(Source[[#This Row],[SubjCrse]],'Courses and Categories'!$E$2:$G$1816,3,FALSE)</f>
        <v>Credit Gen Ed/CTE</v>
      </c>
      <c r="J2605">
        <v>501</v>
      </c>
      <c r="K2605" t="s">
        <v>5665</v>
      </c>
      <c r="L2605" t="s">
        <v>87</v>
      </c>
      <c r="M2605" t="s">
        <v>903</v>
      </c>
      <c r="N2605" t="s">
        <v>185</v>
      </c>
      <c r="O2605">
        <v>1810</v>
      </c>
      <c r="P2605">
        <v>2200</v>
      </c>
      <c r="Q2605" t="s">
        <v>1649</v>
      </c>
      <c r="R2605">
        <v>9</v>
      </c>
      <c r="S2605" t="s">
        <v>134</v>
      </c>
      <c r="T2605">
        <v>1</v>
      </c>
      <c r="U2605" s="1">
        <v>43479</v>
      </c>
      <c r="V2605" s="1">
        <v>43607</v>
      </c>
      <c r="W2605" t="s">
        <v>5666</v>
      </c>
      <c r="X2605" t="s">
        <v>1929</v>
      </c>
      <c r="Y2605">
        <v>13</v>
      </c>
      <c r="Z2605">
        <v>14</v>
      </c>
      <c r="AA2605">
        <v>25</v>
      </c>
      <c r="AB2605">
        <v>56</v>
      </c>
      <c r="AD2605">
        <f>IF(ISBLANK(Source[[#This Row],[CrosslistID]]),1,1/COUNTIFS(Source[CrosslistID],Source[[#This Row],[CrosslistID]],Source[TermDesc],Source[[#This Row],[TermDesc]]))</f>
        <v>1</v>
      </c>
      <c r="AG2605">
        <v>0</v>
      </c>
      <c r="AH2605">
        <v>56</v>
      </c>
      <c r="AI2605">
        <v>1.7330000000000001</v>
      </c>
      <c r="AJ2605">
        <v>1.7330000000000001</v>
      </c>
      <c r="AK2605">
        <v>0.26669999999999999</v>
      </c>
      <c r="AL26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05">
        <f>IF(AND(Source[[#This Row],[Credit_Noncredit]]="Noncredit",Source[[#This Row],[FTEF]]&gt;0),Source[[#This Row],[NC XLST FTES]]*525/(437.5*Source[[#This Row],[FTEF]]),0)</f>
        <v>0</v>
      </c>
      <c r="AN2605">
        <f>IF(Source[[#This Row],[Credit_Noncredit]]="Credit",Source[[#This Row],[Census Enrollment]],Source[[#This Row],[Noncredit Avg. Attendance]])</f>
        <v>13</v>
      </c>
    </row>
    <row r="2606" spans="1:40" x14ac:dyDescent="0.25">
      <c r="A2606" t="s">
        <v>4581</v>
      </c>
      <c r="B2606" t="s">
        <v>886</v>
      </c>
      <c r="C2606" t="s">
        <v>775</v>
      </c>
      <c r="D2606" t="s">
        <v>1734</v>
      </c>
      <c r="E2606" s="4">
        <v>38513</v>
      </c>
      <c r="F2606" s="4" t="s">
        <v>1743</v>
      </c>
      <c r="G2606" s="4">
        <v>104</v>
      </c>
      <c r="H2606" t="str">
        <f>CONCATENATE(Source[[#This Row],[Subject]],TRIM(Source[[#This Row],[Course]]))</f>
        <v>ET104</v>
      </c>
      <c r="I2606" t="str">
        <f>VLOOKUP(Source[[#This Row],[SubjCrse]],'Courses and Categories'!$E$2:$G$1816,3,FALSE)</f>
        <v>Credit CTE</v>
      </c>
      <c r="J2606">
        <v>1</v>
      </c>
      <c r="K2606" t="s">
        <v>4314</v>
      </c>
      <c r="L2606" t="s">
        <v>39</v>
      </c>
      <c r="M2606" t="s">
        <v>1046</v>
      </c>
      <c r="N2606" t="s">
        <v>105</v>
      </c>
      <c r="O2606">
        <v>1510</v>
      </c>
      <c r="P2606">
        <v>1700</v>
      </c>
      <c r="Q2606" t="s">
        <v>1649</v>
      </c>
      <c r="R2606">
        <v>143</v>
      </c>
      <c r="S2606" t="s">
        <v>134</v>
      </c>
      <c r="T2606">
        <v>1</v>
      </c>
      <c r="U2606" s="1">
        <v>43479</v>
      </c>
      <c r="V2606" s="1">
        <v>43607</v>
      </c>
      <c r="W2606" t="s">
        <v>4315</v>
      </c>
      <c r="X2606" t="s">
        <v>1929</v>
      </c>
      <c r="Y2606">
        <v>15</v>
      </c>
      <c r="Z2606">
        <v>13</v>
      </c>
      <c r="AA2606">
        <v>24</v>
      </c>
      <c r="AB2606">
        <v>54.166699999999999</v>
      </c>
      <c r="AD2606">
        <f>IF(ISBLANK(Source[[#This Row],[CrosslistID]]),1,1/COUNTIFS(Source[CrosslistID],Source[[#This Row],[CrosslistID]],Source[TermDesc],Source[[#This Row],[TermDesc]]))</f>
        <v>1</v>
      </c>
      <c r="AG2606">
        <v>0</v>
      </c>
      <c r="AH2606">
        <v>54.166699999999999</v>
      </c>
      <c r="AI2606">
        <v>1.867</v>
      </c>
      <c r="AJ2606">
        <v>2.0004</v>
      </c>
      <c r="AK2606">
        <v>0.23669999999999999</v>
      </c>
      <c r="AL26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06">
        <f>IF(AND(Source[[#This Row],[Credit_Noncredit]]="Noncredit",Source[[#This Row],[FTEF]]&gt;0),Source[[#This Row],[NC XLST FTES]]*525/(437.5*Source[[#This Row],[FTEF]]),0)</f>
        <v>0</v>
      </c>
      <c r="AN2606">
        <f>IF(Source[[#This Row],[Credit_Noncredit]]="Credit",Source[[#This Row],[Census Enrollment]],Source[[#This Row],[Noncredit Avg. Attendance]])</f>
        <v>15</v>
      </c>
    </row>
    <row r="2607" spans="1:40" x14ac:dyDescent="0.25">
      <c r="A2607" t="s">
        <v>4581</v>
      </c>
      <c r="B2607" t="s">
        <v>886</v>
      </c>
      <c r="C2607" t="s">
        <v>775</v>
      </c>
      <c r="D2607" t="s">
        <v>1734</v>
      </c>
      <c r="E2607" s="4">
        <v>34835</v>
      </c>
      <c r="F2607" s="4" t="s">
        <v>1743</v>
      </c>
      <c r="G2607" s="4" t="s">
        <v>5667</v>
      </c>
      <c r="H2607" t="str">
        <f>CONCATENATE(Source[[#This Row],[Subject]],TRIM(Source[[#This Row],[Course]]))</f>
        <v>ET108B</v>
      </c>
      <c r="I2607" t="str">
        <f>VLOOKUP(Source[[#This Row],[SubjCrse]],'Courses and Categories'!$E$2:$G$1816,3,FALSE)</f>
        <v>Credit Gen Ed/CTE</v>
      </c>
      <c r="J2607">
        <v>501</v>
      </c>
      <c r="K2607" t="s">
        <v>5668</v>
      </c>
      <c r="L2607" t="s">
        <v>87</v>
      </c>
      <c r="M2607" t="s">
        <v>1046</v>
      </c>
      <c r="N2607" t="s">
        <v>41</v>
      </c>
      <c r="O2607">
        <v>1810</v>
      </c>
      <c r="P2607">
        <v>2200</v>
      </c>
      <c r="Q2607" t="s">
        <v>236</v>
      </c>
      <c r="R2607">
        <v>255</v>
      </c>
      <c r="S2607" t="s">
        <v>134</v>
      </c>
      <c r="T2607">
        <v>1</v>
      </c>
      <c r="U2607" s="1">
        <v>43479</v>
      </c>
      <c r="V2607" s="1">
        <v>43607</v>
      </c>
      <c r="W2607" t="s">
        <v>5669</v>
      </c>
      <c r="X2607" t="s">
        <v>1929</v>
      </c>
      <c r="Y2607">
        <v>16</v>
      </c>
      <c r="Z2607">
        <v>16</v>
      </c>
      <c r="AA2607">
        <v>25</v>
      </c>
      <c r="AB2607">
        <v>64</v>
      </c>
      <c r="AD2607">
        <f>IF(ISBLANK(Source[[#This Row],[CrosslistID]]),1,1/COUNTIFS(Source[CrosslistID],Source[[#This Row],[CrosslistID]],Source[TermDesc],Source[[#This Row],[TermDesc]]))</f>
        <v>1</v>
      </c>
      <c r="AG2607">
        <v>0</v>
      </c>
      <c r="AH2607">
        <v>64</v>
      </c>
      <c r="AI2607">
        <v>2.133</v>
      </c>
      <c r="AJ2607">
        <v>2.133</v>
      </c>
      <c r="AK2607">
        <v>0.25169999999999998</v>
      </c>
      <c r="AL26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07">
        <f>IF(AND(Source[[#This Row],[Credit_Noncredit]]="Noncredit",Source[[#This Row],[FTEF]]&gt;0),Source[[#This Row],[NC XLST FTES]]*525/(437.5*Source[[#This Row],[FTEF]]),0)</f>
        <v>0</v>
      </c>
      <c r="AN2607">
        <f>IF(Source[[#This Row],[Credit_Noncredit]]="Credit",Source[[#This Row],[Census Enrollment]],Source[[#This Row],[Noncredit Avg. Attendance]])</f>
        <v>16</v>
      </c>
    </row>
    <row r="2608" spans="1:40" x14ac:dyDescent="0.25">
      <c r="A2608" t="s">
        <v>4581</v>
      </c>
      <c r="B2608" t="s">
        <v>886</v>
      </c>
      <c r="C2608" t="s">
        <v>775</v>
      </c>
      <c r="D2608" t="s">
        <v>1734</v>
      </c>
      <c r="E2608" s="4">
        <v>37743</v>
      </c>
      <c r="F2608" s="4" t="s">
        <v>1743</v>
      </c>
      <c r="G2608" s="4">
        <v>130</v>
      </c>
      <c r="H2608" t="str">
        <f>CONCATENATE(Source[[#This Row],[Subject]],TRIM(Source[[#This Row],[Course]]))</f>
        <v>ET130</v>
      </c>
      <c r="I2608" t="str">
        <f>VLOOKUP(Source[[#This Row],[SubjCrse]],'Courses and Categories'!$E$2:$G$1816,3,FALSE)</f>
        <v>Credit CTE</v>
      </c>
      <c r="J2608">
        <v>501</v>
      </c>
      <c r="K2608" t="s">
        <v>4316</v>
      </c>
      <c r="L2608" t="s">
        <v>87</v>
      </c>
      <c r="M2608" t="s">
        <v>903</v>
      </c>
      <c r="N2608" t="s">
        <v>180</v>
      </c>
      <c r="O2608">
        <v>1810</v>
      </c>
      <c r="P2608">
        <v>2100</v>
      </c>
      <c r="Q2608" t="s">
        <v>1649</v>
      </c>
      <c r="R2608">
        <v>30</v>
      </c>
      <c r="S2608" t="s">
        <v>134</v>
      </c>
      <c r="T2608">
        <v>1</v>
      </c>
      <c r="U2608" s="1">
        <v>43479</v>
      </c>
      <c r="V2608" s="1">
        <v>43607</v>
      </c>
      <c r="W2608" t="s">
        <v>1742</v>
      </c>
      <c r="X2608" t="s">
        <v>1929</v>
      </c>
      <c r="Y2608">
        <v>9</v>
      </c>
      <c r="Z2608">
        <v>8</v>
      </c>
      <c r="AA2608">
        <v>20</v>
      </c>
      <c r="AB2608">
        <v>40</v>
      </c>
      <c r="AD2608">
        <f>IF(ISBLANK(Source[[#This Row],[CrosslistID]]),1,1/COUNTIFS(Source[CrosslistID],Source[[#This Row],[CrosslistID]],Source[TermDesc],Source[[#This Row],[TermDesc]]))</f>
        <v>1</v>
      </c>
      <c r="AG2608">
        <v>0</v>
      </c>
      <c r="AH2608">
        <v>40</v>
      </c>
      <c r="AI2608">
        <v>0.9</v>
      </c>
      <c r="AJ2608">
        <v>0.9</v>
      </c>
      <c r="AK2608">
        <v>0.2</v>
      </c>
      <c r="AL26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08">
        <f>IF(AND(Source[[#This Row],[Credit_Noncredit]]="Noncredit",Source[[#This Row],[FTEF]]&gt;0),Source[[#This Row],[NC XLST FTES]]*525/(437.5*Source[[#This Row],[FTEF]]),0)</f>
        <v>0</v>
      </c>
      <c r="AN2608">
        <f>IF(Source[[#This Row],[Credit_Noncredit]]="Credit",Source[[#This Row],[Census Enrollment]],Source[[#This Row],[Noncredit Avg. Attendance]])</f>
        <v>9</v>
      </c>
    </row>
    <row r="2609" spans="1:40" x14ac:dyDescent="0.25">
      <c r="A2609" t="s">
        <v>4581</v>
      </c>
      <c r="B2609" t="s">
        <v>886</v>
      </c>
      <c r="C2609" t="s">
        <v>775</v>
      </c>
      <c r="D2609" t="s">
        <v>1734</v>
      </c>
      <c r="E2609" s="4">
        <v>37744</v>
      </c>
      <c r="F2609" s="4" t="s">
        <v>1743</v>
      </c>
      <c r="G2609" s="4" t="s">
        <v>2613</v>
      </c>
      <c r="H2609" t="str">
        <f>CONCATENATE(Source[[#This Row],[Subject]],TRIM(Source[[#This Row],[Course]]))</f>
        <v>ET136B</v>
      </c>
      <c r="I2609" t="str">
        <f>VLOOKUP(Source[[#This Row],[SubjCrse]],'Courses and Categories'!$E$2:$G$1816,3,FALSE)</f>
        <v>Credit CTE</v>
      </c>
      <c r="J2609">
        <v>501</v>
      </c>
      <c r="K2609" t="s">
        <v>5670</v>
      </c>
      <c r="L2609" t="s">
        <v>87</v>
      </c>
      <c r="M2609" t="s">
        <v>1046</v>
      </c>
      <c r="N2609" t="s">
        <v>820</v>
      </c>
      <c r="O2609" t="s">
        <v>4318</v>
      </c>
      <c r="P2609" t="s">
        <v>4319</v>
      </c>
      <c r="Q2609" t="s">
        <v>1693</v>
      </c>
      <c r="R2609" t="s">
        <v>4320</v>
      </c>
      <c r="S2609" t="s">
        <v>134</v>
      </c>
      <c r="T2609">
        <v>1</v>
      </c>
      <c r="U2609" s="1">
        <v>43479</v>
      </c>
      <c r="V2609" s="1">
        <v>43607</v>
      </c>
      <c r="W2609" t="s">
        <v>4321</v>
      </c>
      <c r="X2609" t="s">
        <v>1929</v>
      </c>
      <c r="Y2609">
        <v>22</v>
      </c>
      <c r="Z2609">
        <v>22</v>
      </c>
      <c r="AA2609">
        <v>20</v>
      </c>
      <c r="AB2609">
        <v>110</v>
      </c>
      <c r="AD2609">
        <f>IF(ISBLANK(Source[[#This Row],[CrosslistID]]),1,1/COUNTIFS(Source[CrosslistID],Source[[#This Row],[CrosslistID]],Source[TermDesc],Source[[#This Row],[TermDesc]]))</f>
        <v>1</v>
      </c>
      <c r="AG2609">
        <v>0</v>
      </c>
      <c r="AH2609">
        <v>110</v>
      </c>
      <c r="AI2609">
        <v>2.1</v>
      </c>
      <c r="AJ2609">
        <v>2.2000000000000002</v>
      </c>
      <c r="AK2609">
        <v>0.185</v>
      </c>
      <c r="AL26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09">
        <f>IF(AND(Source[[#This Row],[Credit_Noncredit]]="Noncredit",Source[[#This Row],[FTEF]]&gt;0),Source[[#This Row],[NC XLST FTES]]*525/(437.5*Source[[#This Row],[FTEF]]),0)</f>
        <v>0</v>
      </c>
      <c r="AN2609">
        <f>IF(Source[[#This Row],[Credit_Noncredit]]="Credit",Source[[#This Row],[Census Enrollment]],Source[[#This Row],[Noncredit Avg. Attendance]])</f>
        <v>22</v>
      </c>
    </row>
    <row r="2610" spans="1:40" x14ac:dyDescent="0.25">
      <c r="A2610" t="s">
        <v>4581</v>
      </c>
      <c r="B2610" t="s">
        <v>886</v>
      </c>
      <c r="C2610" t="s">
        <v>775</v>
      </c>
      <c r="D2610" t="s">
        <v>1734</v>
      </c>
      <c r="E2610" s="4">
        <v>39148</v>
      </c>
      <c r="F2610" s="4" t="s">
        <v>1743</v>
      </c>
      <c r="G2610" s="4" t="s">
        <v>5671</v>
      </c>
      <c r="H2610" t="str">
        <f>CONCATENATE(Source[[#This Row],[Subject]],TRIM(Source[[#This Row],[Course]]))</f>
        <v>ET139B</v>
      </c>
      <c r="I2610" t="str">
        <f>VLOOKUP(Source[[#This Row],[SubjCrse]],'Courses and Categories'!$E$2:$G$1816,3,FALSE)</f>
        <v>Credit CTE</v>
      </c>
      <c r="J2610">
        <v>501</v>
      </c>
      <c r="K2610" t="s">
        <v>5672</v>
      </c>
      <c r="L2610" t="s">
        <v>87</v>
      </c>
      <c r="M2610" t="s">
        <v>903</v>
      </c>
      <c r="N2610" t="s">
        <v>50</v>
      </c>
      <c r="O2610">
        <v>1900</v>
      </c>
      <c r="P2610">
        <v>2150</v>
      </c>
      <c r="Q2610" t="s">
        <v>1649</v>
      </c>
      <c r="R2610">
        <v>133</v>
      </c>
      <c r="S2610" t="s">
        <v>134</v>
      </c>
      <c r="T2610">
        <v>1</v>
      </c>
      <c r="U2610" s="1">
        <v>43479</v>
      </c>
      <c r="V2610" s="1">
        <v>43607</v>
      </c>
      <c r="W2610" t="s">
        <v>1742</v>
      </c>
      <c r="X2610" t="s">
        <v>1929</v>
      </c>
      <c r="Y2610">
        <v>17</v>
      </c>
      <c r="Z2610">
        <v>17</v>
      </c>
      <c r="AA2610">
        <v>20</v>
      </c>
      <c r="AB2610">
        <v>85</v>
      </c>
      <c r="AD2610">
        <f>IF(ISBLANK(Source[[#This Row],[CrosslistID]]),1,1/COUNTIFS(Source[CrosslistID],Source[[#This Row],[CrosslistID]],Source[TermDesc],Source[[#This Row],[TermDesc]]))</f>
        <v>1</v>
      </c>
      <c r="AG2610">
        <v>0</v>
      </c>
      <c r="AH2610">
        <v>85</v>
      </c>
      <c r="AI2610">
        <v>1.7</v>
      </c>
      <c r="AJ2610">
        <v>1.7</v>
      </c>
      <c r="AK2610">
        <v>0.2</v>
      </c>
      <c r="AL26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10">
        <f>IF(AND(Source[[#This Row],[Credit_Noncredit]]="Noncredit",Source[[#This Row],[FTEF]]&gt;0),Source[[#This Row],[NC XLST FTES]]*525/(437.5*Source[[#This Row],[FTEF]]),0)</f>
        <v>0</v>
      </c>
      <c r="AN2610">
        <f>IF(Source[[#This Row],[Credit_Noncredit]]="Credit",Source[[#This Row],[Census Enrollment]],Source[[#This Row],[Noncredit Avg. Attendance]])</f>
        <v>17</v>
      </c>
    </row>
    <row r="2611" spans="1:40" x14ac:dyDescent="0.25">
      <c r="A2611" t="s">
        <v>4581</v>
      </c>
      <c r="B2611" t="s">
        <v>886</v>
      </c>
      <c r="C2611" t="s">
        <v>775</v>
      </c>
      <c r="D2611" t="s">
        <v>1734</v>
      </c>
      <c r="E2611" s="4">
        <v>39344</v>
      </c>
      <c r="F2611" s="4" t="s">
        <v>4325</v>
      </c>
      <c r="G2611" s="4">
        <v>5</v>
      </c>
      <c r="H2611" t="str">
        <f>CONCATENATE(Source[[#This Row],[Subject]],TRIM(Source[[#This Row],[Course]]))</f>
        <v>SUST5</v>
      </c>
      <c r="I2611" t="str">
        <f>VLOOKUP(Source[[#This Row],[SubjCrse]],'Courses and Categories'!$E$2:$G$1816,3,FALSE)</f>
        <v>Credit CTE</v>
      </c>
      <c r="J2611">
        <v>2</v>
      </c>
      <c r="K2611" t="s">
        <v>5673</v>
      </c>
      <c r="L2611" t="s">
        <v>39</v>
      </c>
      <c r="M2611" t="s">
        <v>903</v>
      </c>
      <c r="N2611" t="s">
        <v>91</v>
      </c>
      <c r="O2611">
        <v>1340</v>
      </c>
      <c r="P2611">
        <v>1500</v>
      </c>
      <c r="Q2611" t="s">
        <v>1649</v>
      </c>
      <c r="R2611">
        <v>302</v>
      </c>
      <c r="S2611" t="s">
        <v>134</v>
      </c>
      <c r="T2611" t="s">
        <v>44</v>
      </c>
      <c r="U2611" s="1">
        <v>43497</v>
      </c>
      <c r="V2611" s="1">
        <v>43588</v>
      </c>
      <c r="W2611" t="s">
        <v>3992</v>
      </c>
      <c r="X2611" t="s">
        <v>905</v>
      </c>
      <c r="Y2611">
        <v>26</v>
      </c>
      <c r="Z2611">
        <v>21</v>
      </c>
      <c r="AA2611">
        <v>49</v>
      </c>
      <c r="AB2611">
        <v>42.857100000000003</v>
      </c>
      <c r="AD2611">
        <f>IF(ISBLANK(Source[[#This Row],[CrosslistID]]),1,1/COUNTIFS(Source[CrosslistID],Source[[#This Row],[CrosslistID]],Source[TermDesc],Source[[#This Row],[TermDesc]]))</f>
        <v>1</v>
      </c>
      <c r="AG2611">
        <v>0</v>
      </c>
      <c r="AH2611">
        <v>42.857100000000003</v>
      </c>
      <c r="AI2611">
        <v>0.95099999999999996</v>
      </c>
      <c r="AJ2611">
        <v>0.95099999999999996</v>
      </c>
      <c r="AK2611">
        <v>6.8599999999999994E-2</v>
      </c>
      <c r="AL26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11">
        <f>IF(AND(Source[[#This Row],[Credit_Noncredit]]="Noncredit",Source[[#This Row],[FTEF]]&gt;0),Source[[#This Row],[NC XLST FTES]]*525/(437.5*Source[[#This Row],[FTEF]]),0)</f>
        <v>0</v>
      </c>
      <c r="AN2611">
        <f>IF(Source[[#This Row],[Credit_Noncredit]]="Credit",Source[[#This Row],[Census Enrollment]],Source[[#This Row],[Noncredit Avg. Attendance]])</f>
        <v>26</v>
      </c>
    </row>
    <row r="2612" spans="1:40" x14ac:dyDescent="0.25">
      <c r="A2612" t="s">
        <v>4581</v>
      </c>
      <c r="B2612" t="s">
        <v>886</v>
      </c>
      <c r="C2612" t="s">
        <v>775</v>
      </c>
      <c r="D2612" t="s">
        <v>1734</v>
      </c>
      <c r="E2612" s="4">
        <v>36812</v>
      </c>
      <c r="F2612" s="4" t="s">
        <v>4325</v>
      </c>
      <c r="G2612" s="4">
        <v>31</v>
      </c>
      <c r="H2612" t="str">
        <f>CONCATENATE(Source[[#This Row],[Subject]],TRIM(Source[[#This Row],[Course]]))</f>
        <v>SUST31</v>
      </c>
      <c r="I2612" t="str">
        <f>VLOOKUP(Source[[#This Row],[SubjCrse]],'Courses and Categories'!$E$2:$G$1816,3,FALSE)</f>
        <v>Credit General Education</v>
      </c>
      <c r="J2612">
        <v>1</v>
      </c>
      <c r="K2612" t="s">
        <v>3991</v>
      </c>
      <c r="L2612" t="s">
        <v>39</v>
      </c>
      <c r="M2612" t="s">
        <v>903</v>
      </c>
      <c r="N2612" t="s">
        <v>59</v>
      </c>
      <c r="O2612">
        <v>1310</v>
      </c>
      <c r="P2612">
        <v>1425</v>
      </c>
      <c r="Q2612" t="s">
        <v>1649</v>
      </c>
      <c r="R2612">
        <v>302</v>
      </c>
      <c r="S2612" t="s">
        <v>134</v>
      </c>
      <c r="T2612">
        <v>1</v>
      </c>
      <c r="U2612" s="1">
        <v>43479</v>
      </c>
      <c r="V2612" s="1">
        <v>43607</v>
      </c>
      <c r="W2612" t="s">
        <v>3992</v>
      </c>
      <c r="X2612" t="s">
        <v>1929</v>
      </c>
      <c r="Y2612">
        <v>15</v>
      </c>
      <c r="Z2612">
        <v>10</v>
      </c>
      <c r="AA2612">
        <v>49</v>
      </c>
      <c r="AB2612">
        <v>20.408200000000001</v>
      </c>
      <c r="AC2612" t="s">
        <v>4429</v>
      </c>
      <c r="AD2612">
        <f>IF(ISBLANK(Source[[#This Row],[CrosslistID]]),1,1/COUNTIFS(Source[CrosslistID],Source[[#This Row],[CrosslistID]],Source[TermDesc],Source[[#This Row],[TermDesc]]))</f>
        <v>0.33333333333333331</v>
      </c>
      <c r="AE2612">
        <v>42</v>
      </c>
      <c r="AF2612">
        <v>49</v>
      </c>
      <c r="AG2612">
        <v>85.714299999999994</v>
      </c>
      <c r="AH2612">
        <v>85.714299999999994</v>
      </c>
      <c r="AI2612">
        <v>1.5</v>
      </c>
      <c r="AJ2612">
        <v>1.5</v>
      </c>
      <c r="AK2612">
        <v>0</v>
      </c>
      <c r="AL26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12">
        <f>IF(AND(Source[[#This Row],[Credit_Noncredit]]="Noncredit",Source[[#This Row],[FTEF]]&gt;0),Source[[#This Row],[NC XLST FTES]]*525/(437.5*Source[[#This Row],[FTEF]]),0)</f>
        <v>0</v>
      </c>
      <c r="AN2612">
        <f>IF(Source[[#This Row],[Credit_Noncredit]]="Credit",Source[[#This Row],[Census Enrollment]],Source[[#This Row],[Noncredit Avg. Attendance]])</f>
        <v>15</v>
      </c>
    </row>
    <row r="2613" spans="1:40" x14ac:dyDescent="0.25">
      <c r="A2613" t="s">
        <v>4581</v>
      </c>
      <c r="B2613" t="s">
        <v>886</v>
      </c>
      <c r="C2613" t="s">
        <v>775</v>
      </c>
      <c r="D2613" t="s">
        <v>1734</v>
      </c>
      <c r="E2613" s="4">
        <v>38187</v>
      </c>
      <c r="F2613" s="4" t="s">
        <v>4325</v>
      </c>
      <c r="G2613" s="4">
        <v>31</v>
      </c>
      <c r="H2613" t="str">
        <f>CONCATENATE(Source[[#This Row],[Subject]],TRIM(Source[[#This Row],[Course]]))</f>
        <v>SUST31</v>
      </c>
      <c r="I2613" t="str">
        <f>VLOOKUP(Source[[#This Row],[SubjCrse]],'Courses and Categories'!$E$2:$G$1816,3,FALSE)</f>
        <v>Credit General Education</v>
      </c>
      <c r="J2613">
        <v>2</v>
      </c>
      <c r="K2613" t="s">
        <v>3991</v>
      </c>
      <c r="L2613" t="s">
        <v>39</v>
      </c>
      <c r="M2613" t="s">
        <v>903</v>
      </c>
      <c r="N2613" t="s">
        <v>59</v>
      </c>
      <c r="O2613">
        <v>940</v>
      </c>
      <c r="P2613">
        <v>1055</v>
      </c>
      <c r="Q2613" t="s">
        <v>1649</v>
      </c>
      <c r="R2613">
        <v>302</v>
      </c>
      <c r="S2613" t="s">
        <v>134</v>
      </c>
      <c r="T2613">
        <v>1</v>
      </c>
      <c r="U2613" s="1">
        <v>43479</v>
      </c>
      <c r="V2613" s="1">
        <v>43607</v>
      </c>
      <c r="W2613" t="s">
        <v>3992</v>
      </c>
      <c r="X2613" t="s">
        <v>1929</v>
      </c>
      <c r="Y2613">
        <v>14</v>
      </c>
      <c r="Z2613">
        <v>14</v>
      </c>
      <c r="AA2613">
        <v>49</v>
      </c>
      <c r="AB2613">
        <v>28.571400000000001</v>
      </c>
      <c r="AC2613" t="s">
        <v>1982</v>
      </c>
      <c r="AD2613">
        <f>IF(ISBLANK(Source[[#This Row],[CrosslistID]]),1,1/COUNTIFS(Source[CrosslistID],Source[[#This Row],[CrosslistID]],Source[TermDesc],Source[[#This Row],[TermDesc]]))</f>
        <v>0.33333333333333331</v>
      </c>
      <c r="AE2613">
        <v>45</v>
      </c>
      <c r="AF2613">
        <v>49</v>
      </c>
      <c r="AG2613">
        <v>91.836699999999993</v>
      </c>
      <c r="AH2613">
        <v>91.836699999999993</v>
      </c>
      <c r="AI2613">
        <v>1.3</v>
      </c>
      <c r="AJ2613">
        <v>1.4</v>
      </c>
      <c r="AK2613">
        <v>0.2</v>
      </c>
      <c r="AL26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13">
        <f>IF(AND(Source[[#This Row],[Credit_Noncredit]]="Noncredit",Source[[#This Row],[FTEF]]&gt;0),Source[[#This Row],[NC XLST FTES]]*525/(437.5*Source[[#This Row],[FTEF]]),0)</f>
        <v>0</v>
      </c>
      <c r="AN2613">
        <f>IF(Source[[#This Row],[Credit_Noncredit]]="Credit",Source[[#This Row],[Census Enrollment]],Source[[#This Row],[Noncredit Avg. Attendance]])</f>
        <v>14</v>
      </c>
    </row>
    <row r="2614" spans="1:40" x14ac:dyDescent="0.25">
      <c r="A2614" t="s">
        <v>4581</v>
      </c>
      <c r="B2614" t="s">
        <v>886</v>
      </c>
      <c r="C2614" t="s">
        <v>775</v>
      </c>
      <c r="D2614" t="s">
        <v>1734</v>
      </c>
      <c r="E2614" s="4">
        <v>39068</v>
      </c>
      <c r="F2614" s="4" t="s">
        <v>4325</v>
      </c>
      <c r="G2614" s="4" t="s">
        <v>3995</v>
      </c>
      <c r="H2614" t="str">
        <f>CONCATENATE(Source[[#This Row],[Subject]],TRIM(Source[[#This Row],[Course]]))</f>
        <v>SUST31L</v>
      </c>
      <c r="I2614" t="str">
        <f>VLOOKUP(Source[[#This Row],[SubjCrse]],'Courses and Categories'!$E$2:$G$1816,3,FALSE)</f>
        <v>Credit General Education</v>
      </c>
      <c r="J2614">
        <v>1</v>
      </c>
      <c r="K2614" t="s">
        <v>3996</v>
      </c>
      <c r="L2614" t="s">
        <v>39</v>
      </c>
      <c r="M2614" t="s">
        <v>1063</v>
      </c>
      <c r="N2614" t="s">
        <v>91</v>
      </c>
      <c r="O2614">
        <v>910</v>
      </c>
      <c r="P2614">
        <v>1200</v>
      </c>
      <c r="Q2614" t="s">
        <v>1649</v>
      </c>
      <c r="R2614">
        <v>322</v>
      </c>
      <c r="S2614" t="s">
        <v>134</v>
      </c>
      <c r="T2614">
        <v>1</v>
      </c>
      <c r="U2614" s="1">
        <v>43479</v>
      </c>
      <c r="V2614" s="1">
        <v>43607</v>
      </c>
      <c r="W2614" t="s">
        <v>3992</v>
      </c>
      <c r="X2614" t="s">
        <v>1929</v>
      </c>
      <c r="Y2614">
        <v>10</v>
      </c>
      <c r="Z2614">
        <v>9</v>
      </c>
      <c r="AA2614">
        <v>24</v>
      </c>
      <c r="AB2614">
        <v>37.5</v>
      </c>
      <c r="AC2614" t="s">
        <v>4041</v>
      </c>
      <c r="AD2614">
        <f>IF(ISBLANK(Source[[#This Row],[CrosslistID]]),1,1/COUNTIFS(Source[CrosslistID],Source[[#This Row],[CrosslistID]],Source[TermDesc],Source[[#This Row],[TermDesc]]))</f>
        <v>0.33333333333333331</v>
      </c>
      <c r="AE2614">
        <v>21</v>
      </c>
      <c r="AF2614">
        <v>25</v>
      </c>
      <c r="AG2614">
        <v>84</v>
      </c>
      <c r="AH2614">
        <v>84</v>
      </c>
      <c r="AI2614">
        <v>1</v>
      </c>
      <c r="AJ2614">
        <v>1</v>
      </c>
      <c r="AK2614">
        <v>0.17</v>
      </c>
      <c r="AL26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14">
        <f>IF(AND(Source[[#This Row],[Credit_Noncredit]]="Noncredit",Source[[#This Row],[FTEF]]&gt;0),Source[[#This Row],[NC XLST FTES]]*525/(437.5*Source[[#This Row],[FTEF]]),0)</f>
        <v>0</v>
      </c>
      <c r="AN2614">
        <f>IF(Source[[#This Row],[Credit_Noncredit]]="Credit",Source[[#This Row],[Census Enrollment]],Source[[#This Row],[Noncredit Avg. Attendance]])</f>
        <v>10</v>
      </c>
    </row>
    <row r="2615" spans="1:40" x14ac:dyDescent="0.25">
      <c r="A2615" t="s">
        <v>4581</v>
      </c>
      <c r="B2615" t="s">
        <v>886</v>
      </c>
      <c r="C2615" t="s">
        <v>775</v>
      </c>
      <c r="D2615" t="s">
        <v>1734</v>
      </c>
      <c r="E2615" s="4">
        <v>31736</v>
      </c>
      <c r="F2615" s="4" t="s">
        <v>1746</v>
      </c>
      <c r="G2615" s="4">
        <v>140</v>
      </c>
      <c r="H2615" t="str">
        <f>CONCATENATE(Source[[#This Row],[Subject]],TRIM(Source[[#This Row],[Course]]))</f>
        <v>WELD140</v>
      </c>
      <c r="I2615" t="str">
        <f>VLOOKUP(Source[[#This Row],[SubjCrse]],'Courses and Categories'!$E$2:$G$1816,3,FALSE)</f>
        <v>Credit CTE</v>
      </c>
      <c r="J2615">
        <v>501</v>
      </c>
      <c r="K2615" t="s">
        <v>4327</v>
      </c>
      <c r="L2615" t="s">
        <v>87</v>
      </c>
      <c r="M2615" t="s">
        <v>1046</v>
      </c>
      <c r="N2615" t="s">
        <v>105</v>
      </c>
      <c r="O2615">
        <v>1810</v>
      </c>
      <c r="P2615">
        <v>2100</v>
      </c>
      <c r="Q2615" t="s">
        <v>1649</v>
      </c>
      <c r="R2615">
        <v>4</v>
      </c>
      <c r="S2615" t="s">
        <v>134</v>
      </c>
      <c r="T2615">
        <v>1</v>
      </c>
      <c r="U2615" s="1">
        <v>43479</v>
      </c>
      <c r="V2615" s="1">
        <v>43607</v>
      </c>
      <c r="W2615" t="s">
        <v>4315</v>
      </c>
      <c r="X2615" t="s">
        <v>1929</v>
      </c>
      <c r="Y2615">
        <v>15</v>
      </c>
      <c r="Z2615">
        <v>7</v>
      </c>
      <c r="AA2615">
        <v>15</v>
      </c>
      <c r="AB2615">
        <v>46.666699999999999</v>
      </c>
      <c r="AD2615">
        <f>IF(ISBLANK(Source[[#This Row],[CrosslistID]]),1,1/COUNTIFS(Source[CrosslistID],Source[[#This Row],[CrosslistID]],Source[TermDesc],Source[[#This Row],[TermDesc]]))</f>
        <v>1</v>
      </c>
      <c r="AG2615">
        <v>0</v>
      </c>
      <c r="AH2615">
        <v>46.666699999999999</v>
      </c>
      <c r="AI2615">
        <v>2.8</v>
      </c>
      <c r="AJ2615">
        <v>3</v>
      </c>
      <c r="AK2615">
        <v>0.35499999999999998</v>
      </c>
      <c r="AL26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15">
        <f>IF(AND(Source[[#This Row],[Credit_Noncredit]]="Noncredit",Source[[#This Row],[FTEF]]&gt;0),Source[[#This Row],[NC XLST FTES]]*525/(437.5*Source[[#This Row],[FTEF]]),0)</f>
        <v>0</v>
      </c>
      <c r="AN2615">
        <f>IF(Source[[#This Row],[Credit_Noncredit]]="Credit",Source[[#This Row],[Census Enrollment]],Source[[#This Row],[Noncredit Avg. Attendance]])</f>
        <v>15</v>
      </c>
    </row>
    <row r="2616" spans="1:40" x14ac:dyDescent="0.25">
      <c r="A2616" t="s">
        <v>4581</v>
      </c>
      <c r="B2616" t="s">
        <v>886</v>
      </c>
      <c r="C2616" t="s">
        <v>775</v>
      </c>
      <c r="D2616" t="s">
        <v>1734</v>
      </c>
      <c r="E2616" s="4">
        <v>38088</v>
      </c>
      <c r="F2616" s="4" t="s">
        <v>1746</v>
      </c>
      <c r="G2616" s="4" t="s">
        <v>1747</v>
      </c>
      <c r="H2616" t="str">
        <f>CONCATENATE(Source[[#This Row],[Subject]],TRIM(Source[[#This Row],[Course]]))</f>
        <v>WELD144A</v>
      </c>
      <c r="I2616" t="str">
        <f>VLOOKUP(Source[[#This Row],[SubjCrse]],'Courses and Categories'!$E$2:$G$1816,3,FALSE)</f>
        <v>Credit CTE</v>
      </c>
      <c r="J2616">
        <v>321</v>
      </c>
      <c r="K2616" t="s">
        <v>1748</v>
      </c>
      <c r="L2616" t="s">
        <v>87</v>
      </c>
      <c r="M2616" t="s">
        <v>1046</v>
      </c>
      <c r="N2616" t="s">
        <v>41</v>
      </c>
      <c r="O2616">
        <v>1830</v>
      </c>
      <c r="P2616">
        <v>2120</v>
      </c>
      <c r="Q2616" t="s">
        <v>221</v>
      </c>
      <c r="S2616" t="s">
        <v>43</v>
      </c>
      <c r="T2616">
        <v>1</v>
      </c>
      <c r="U2616" s="1">
        <v>43479</v>
      </c>
      <c r="V2616" s="1">
        <v>43607</v>
      </c>
      <c r="W2616" t="s">
        <v>5674</v>
      </c>
      <c r="X2616" t="s">
        <v>1929</v>
      </c>
      <c r="Y2616">
        <v>15</v>
      </c>
      <c r="Z2616">
        <v>15</v>
      </c>
      <c r="AA2616">
        <v>15</v>
      </c>
      <c r="AB2616">
        <v>100</v>
      </c>
      <c r="AD2616">
        <f>IF(ISBLANK(Source[[#This Row],[CrosslistID]]),1,1/COUNTIFS(Source[CrosslistID],Source[[#This Row],[CrosslistID]],Source[TermDesc],Source[[#This Row],[TermDesc]]))</f>
        <v>1</v>
      </c>
      <c r="AG2616">
        <v>0</v>
      </c>
      <c r="AH2616">
        <v>100</v>
      </c>
      <c r="AI2616">
        <v>1.4</v>
      </c>
      <c r="AJ2616">
        <v>1.5</v>
      </c>
      <c r="AK2616">
        <v>0.185</v>
      </c>
      <c r="AL26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16">
        <f>IF(AND(Source[[#This Row],[Credit_Noncredit]]="Noncredit",Source[[#This Row],[FTEF]]&gt;0),Source[[#This Row],[NC XLST FTES]]*525/(437.5*Source[[#This Row],[FTEF]]),0)</f>
        <v>0</v>
      </c>
      <c r="AN2616">
        <f>IF(Source[[#This Row],[Credit_Noncredit]]="Credit",Source[[#This Row],[Census Enrollment]],Source[[#This Row],[Noncredit Avg. Attendance]])</f>
        <v>15</v>
      </c>
    </row>
    <row r="2617" spans="1:40" x14ac:dyDescent="0.25">
      <c r="A2617" t="s">
        <v>4581</v>
      </c>
      <c r="B2617" t="s">
        <v>886</v>
      </c>
      <c r="C2617" t="s">
        <v>775</v>
      </c>
      <c r="D2617" t="s">
        <v>1734</v>
      </c>
      <c r="E2617" s="4">
        <v>37747</v>
      </c>
      <c r="F2617" s="4" t="s">
        <v>1746</v>
      </c>
      <c r="G2617" s="4" t="s">
        <v>1747</v>
      </c>
      <c r="H2617" t="str">
        <f>CONCATENATE(Source[[#This Row],[Subject]],TRIM(Source[[#This Row],[Course]]))</f>
        <v>WELD144A</v>
      </c>
      <c r="I2617" t="str">
        <f>VLOOKUP(Source[[#This Row],[SubjCrse]],'Courses and Categories'!$E$2:$G$1816,3,FALSE)</f>
        <v>Credit CTE</v>
      </c>
      <c r="J2617">
        <v>501</v>
      </c>
      <c r="K2617" t="s">
        <v>1748</v>
      </c>
      <c r="L2617" t="s">
        <v>87</v>
      </c>
      <c r="M2617" t="s">
        <v>1046</v>
      </c>
      <c r="N2617" t="s">
        <v>826</v>
      </c>
      <c r="O2617" t="s">
        <v>3933</v>
      </c>
      <c r="P2617" t="s">
        <v>3934</v>
      </c>
      <c r="Q2617" t="s">
        <v>3915</v>
      </c>
      <c r="R2617" t="s">
        <v>4570</v>
      </c>
      <c r="S2617" t="s">
        <v>43</v>
      </c>
      <c r="T2617">
        <v>1</v>
      </c>
      <c r="U2617" s="1">
        <v>43479</v>
      </c>
      <c r="V2617" s="1">
        <v>43607</v>
      </c>
      <c r="W2617" t="s">
        <v>5675</v>
      </c>
      <c r="X2617" t="s">
        <v>1929</v>
      </c>
      <c r="Y2617">
        <v>15</v>
      </c>
      <c r="Z2617">
        <v>12</v>
      </c>
      <c r="AA2617">
        <v>15</v>
      </c>
      <c r="AB2617">
        <v>80</v>
      </c>
      <c r="AD2617">
        <f>IF(ISBLANK(Source[[#This Row],[CrosslistID]]),1,1/COUNTIFS(Source[CrosslistID],Source[[#This Row],[CrosslistID]],Source[TermDesc],Source[[#This Row],[TermDesc]]))</f>
        <v>1</v>
      </c>
      <c r="AG2617">
        <v>0</v>
      </c>
      <c r="AH2617">
        <v>80</v>
      </c>
      <c r="AI2617">
        <v>1.4</v>
      </c>
      <c r="AJ2617">
        <v>1.5</v>
      </c>
      <c r="AK2617">
        <v>0.185</v>
      </c>
      <c r="AL26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17">
        <f>IF(AND(Source[[#This Row],[Credit_Noncredit]]="Noncredit",Source[[#This Row],[FTEF]]&gt;0),Source[[#This Row],[NC XLST FTES]]*525/(437.5*Source[[#This Row],[FTEF]]),0)</f>
        <v>0</v>
      </c>
      <c r="AN2617">
        <f>IF(Source[[#This Row],[Credit_Noncredit]]="Credit",Source[[#This Row],[Census Enrollment]],Source[[#This Row],[Noncredit Avg. Attendance]])</f>
        <v>15</v>
      </c>
    </row>
    <row r="2618" spans="1:40" x14ac:dyDescent="0.25">
      <c r="A2618" t="s">
        <v>4581</v>
      </c>
      <c r="B2618" t="s">
        <v>886</v>
      </c>
      <c r="C2618" t="s">
        <v>775</v>
      </c>
      <c r="D2618" t="s">
        <v>1734</v>
      </c>
      <c r="E2618" s="4">
        <v>39149</v>
      </c>
      <c r="F2618" s="4" t="s">
        <v>1746</v>
      </c>
      <c r="G2618" s="4" t="s">
        <v>2723</v>
      </c>
      <c r="H2618" t="str">
        <f>CONCATENATE(Source[[#This Row],[Subject]],TRIM(Source[[#This Row],[Course]]))</f>
        <v>WELD144B</v>
      </c>
      <c r="I2618" t="str">
        <f>VLOOKUP(Source[[#This Row],[SubjCrse]],'Courses and Categories'!$E$2:$G$1816,3,FALSE)</f>
        <v>Credit CTE</v>
      </c>
      <c r="J2618">
        <v>521</v>
      </c>
      <c r="K2618" t="s">
        <v>4329</v>
      </c>
      <c r="L2618" t="s">
        <v>87</v>
      </c>
      <c r="M2618" t="s">
        <v>1046</v>
      </c>
      <c r="N2618" t="s">
        <v>830</v>
      </c>
      <c r="O2618" t="s">
        <v>3933</v>
      </c>
      <c r="P2618" t="s">
        <v>3934</v>
      </c>
      <c r="Q2618" t="s">
        <v>3915</v>
      </c>
      <c r="R2618" t="s">
        <v>4570</v>
      </c>
      <c r="S2618" t="s">
        <v>43</v>
      </c>
      <c r="T2618">
        <v>1</v>
      </c>
      <c r="U2618" s="1">
        <v>43479</v>
      </c>
      <c r="V2618" s="1">
        <v>43607</v>
      </c>
      <c r="W2618" t="s">
        <v>5675</v>
      </c>
      <c r="X2618" t="s">
        <v>1929</v>
      </c>
      <c r="Y2618">
        <v>12</v>
      </c>
      <c r="Z2618">
        <v>11</v>
      </c>
      <c r="AA2618">
        <v>15</v>
      </c>
      <c r="AB2618">
        <v>73.333299999999994</v>
      </c>
      <c r="AD2618">
        <f>IF(ISBLANK(Source[[#This Row],[CrosslistID]]),1,1/COUNTIFS(Source[CrosslistID],Source[[#This Row],[CrosslistID]],Source[TermDesc],Source[[#This Row],[TermDesc]]))</f>
        <v>1</v>
      </c>
      <c r="AG2618">
        <v>0</v>
      </c>
      <c r="AH2618">
        <v>73.333299999999994</v>
      </c>
      <c r="AI2618">
        <v>1.2</v>
      </c>
      <c r="AJ2618">
        <v>1.2</v>
      </c>
      <c r="AK2618">
        <v>0.185</v>
      </c>
      <c r="AL26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18">
        <f>IF(AND(Source[[#This Row],[Credit_Noncredit]]="Noncredit",Source[[#This Row],[FTEF]]&gt;0),Source[[#This Row],[NC XLST FTES]]*525/(437.5*Source[[#This Row],[FTEF]]),0)</f>
        <v>0</v>
      </c>
      <c r="AN2618">
        <f>IF(Source[[#This Row],[Credit_Noncredit]]="Credit",Source[[#This Row],[Census Enrollment]],Source[[#This Row],[Noncredit Avg. Attendance]])</f>
        <v>12</v>
      </c>
    </row>
    <row r="2619" spans="1:40" x14ac:dyDescent="0.25">
      <c r="A2619" t="s">
        <v>4581</v>
      </c>
      <c r="B2619" t="s">
        <v>886</v>
      </c>
      <c r="C2619" t="s">
        <v>775</v>
      </c>
      <c r="D2619" t="s">
        <v>1753</v>
      </c>
      <c r="E2619" s="4">
        <v>36300</v>
      </c>
      <c r="F2619" s="4" t="s">
        <v>1754</v>
      </c>
      <c r="G2619" s="4">
        <v>30</v>
      </c>
      <c r="H2619" t="str">
        <f>CONCATENATE(Source[[#This Row],[Subject]],TRIM(Source[[#This Row],[Course]]))</f>
        <v>MATH30</v>
      </c>
      <c r="I2619" t="str">
        <f>VLOOKUP(Source[[#This Row],[SubjCrse]],'Courses and Categories'!$E$2:$G$1816,3,FALSE)</f>
        <v>Credit Prep: English/Math/ESL</v>
      </c>
      <c r="J2619">
        <v>1</v>
      </c>
      <c r="K2619" t="s">
        <v>1755</v>
      </c>
      <c r="L2619" t="s">
        <v>39</v>
      </c>
      <c r="M2619" t="s">
        <v>903</v>
      </c>
      <c r="N2619" t="s">
        <v>105</v>
      </c>
      <c r="O2619">
        <v>810</v>
      </c>
      <c r="P2619">
        <v>1025</v>
      </c>
      <c r="Q2619" t="s">
        <v>850</v>
      </c>
      <c r="R2619">
        <v>711</v>
      </c>
      <c r="S2619" t="s">
        <v>134</v>
      </c>
      <c r="T2619">
        <v>1</v>
      </c>
      <c r="U2619" s="1">
        <v>43479</v>
      </c>
      <c r="V2619" s="1">
        <v>43607</v>
      </c>
      <c r="W2619" t="s">
        <v>5676</v>
      </c>
      <c r="X2619" t="s">
        <v>1929</v>
      </c>
      <c r="Y2619">
        <v>32</v>
      </c>
      <c r="Z2619">
        <v>30</v>
      </c>
      <c r="AA2619">
        <v>35</v>
      </c>
      <c r="AB2619">
        <v>85.714299999999994</v>
      </c>
      <c r="AD2619">
        <f>IF(ISBLANK(Source[[#This Row],[CrosslistID]]),1,1/COUNTIFS(Source[CrosslistID],Source[[#This Row],[CrosslistID]],Source[TermDesc],Source[[#This Row],[TermDesc]]))</f>
        <v>1</v>
      </c>
      <c r="AG2619">
        <v>0</v>
      </c>
      <c r="AH2619">
        <v>85.714299999999994</v>
      </c>
      <c r="AI2619">
        <v>5.1669999999999998</v>
      </c>
      <c r="AJ2619">
        <v>5.3337000000000003</v>
      </c>
      <c r="AK2619">
        <v>0.33329999999999999</v>
      </c>
      <c r="AL26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19">
        <f>IF(AND(Source[[#This Row],[Credit_Noncredit]]="Noncredit",Source[[#This Row],[FTEF]]&gt;0),Source[[#This Row],[NC XLST FTES]]*525/(437.5*Source[[#This Row],[FTEF]]),0)</f>
        <v>0</v>
      </c>
      <c r="AN2619">
        <f>IF(Source[[#This Row],[Credit_Noncredit]]="Credit",Source[[#This Row],[Census Enrollment]],Source[[#This Row],[Noncredit Avg. Attendance]])</f>
        <v>32</v>
      </c>
    </row>
    <row r="2620" spans="1:40" x14ac:dyDescent="0.25">
      <c r="A2620" t="s">
        <v>4581</v>
      </c>
      <c r="B2620" t="s">
        <v>886</v>
      </c>
      <c r="C2620" t="s">
        <v>775</v>
      </c>
      <c r="D2620" t="s">
        <v>1753</v>
      </c>
      <c r="E2620" s="4">
        <v>37682</v>
      </c>
      <c r="F2620" s="4" t="s">
        <v>1754</v>
      </c>
      <c r="G2620" s="4">
        <v>30</v>
      </c>
      <c r="H2620" t="str">
        <f>CONCATENATE(Source[[#This Row],[Subject]],TRIM(Source[[#This Row],[Course]]))</f>
        <v>MATH30</v>
      </c>
      <c r="I2620" t="str">
        <f>VLOOKUP(Source[[#This Row],[SubjCrse]],'Courses and Categories'!$E$2:$G$1816,3,FALSE)</f>
        <v>Credit Prep: English/Math/ESL</v>
      </c>
      <c r="J2620">
        <v>2</v>
      </c>
      <c r="K2620" t="s">
        <v>1755</v>
      </c>
      <c r="L2620" t="s">
        <v>39</v>
      </c>
      <c r="M2620" t="s">
        <v>903</v>
      </c>
      <c r="N2620" t="s">
        <v>105</v>
      </c>
      <c r="O2620">
        <v>1110</v>
      </c>
      <c r="P2620">
        <v>1325</v>
      </c>
      <c r="Q2620" t="s">
        <v>850</v>
      </c>
      <c r="R2620">
        <v>711</v>
      </c>
      <c r="S2620" t="s">
        <v>134</v>
      </c>
      <c r="T2620">
        <v>1</v>
      </c>
      <c r="U2620" s="1">
        <v>43479</v>
      </c>
      <c r="V2620" s="1">
        <v>43607</v>
      </c>
      <c r="W2620" t="s">
        <v>5676</v>
      </c>
      <c r="X2620" t="s">
        <v>1929</v>
      </c>
      <c r="Y2620">
        <v>29</v>
      </c>
      <c r="Z2620">
        <v>23</v>
      </c>
      <c r="AA2620">
        <v>35</v>
      </c>
      <c r="AB2620">
        <v>65.714299999999994</v>
      </c>
      <c r="AD2620">
        <f>IF(ISBLANK(Source[[#This Row],[CrosslistID]]),1,1/COUNTIFS(Source[CrosslistID],Source[[#This Row],[CrosslistID]],Source[TermDesc],Source[[#This Row],[TermDesc]]))</f>
        <v>1</v>
      </c>
      <c r="AG2620">
        <v>0</v>
      </c>
      <c r="AH2620">
        <v>65.714299999999994</v>
      </c>
      <c r="AI2620">
        <v>4.8330000000000002</v>
      </c>
      <c r="AJ2620">
        <v>4.8330000000000002</v>
      </c>
      <c r="AK2620">
        <v>0.33329999999999999</v>
      </c>
      <c r="AL26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20">
        <f>IF(AND(Source[[#This Row],[Credit_Noncredit]]="Noncredit",Source[[#This Row],[FTEF]]&gt;0),Source[[#This Row],[NC XLST FTES]]*525/(437.5*Source[[#This Row],[FTEF]]),0)</f>
        <v>0</v>
      </c>
      <c r="AN2620">
        <f>IF(Source[[#This Row],[Credit_Noncredit]]="Credit",Source[[#This Row],[Census Enrollment]],Source[[#This Row],[Noncredit Avg. Attendance]])</f>
        <v>29</v>
      </c>
    </row>
    <row r="2621" spans="1:40" x14ac:dyDescent="0.25">
      <c r="A2621" t="s">
        <v>4581</v>
      </c>
      <c r="B2621" t="s">
        <v>886</v>
      </c>
      <c r="C2621" t="s">
        <v>775</v>
      </c>
      <c r="D2621" t="s">
        <v>1753</v>
      </c>
      <c r="E2621" s="4">
        <v>37167</v>
      </c>
      <c r="F2621" s="4" t="s">
        <v>1754</v>
      </c>
      <c r="G2621" s="4">
        <v>30</v>
      </c>
      <c r="H2621" t="str">
        <f>CONCATENATE(Source[[#This Row],[Subject]],TRIM(Source[[#This Row],[Course]]))</f>
        <v>MATH30</v>
      </c>
      <c r="I2621" t="str">
        <f>VLOOKUP(Source[[#This Row],[SubjCrse]],'Courses and Categories'!$E$2:$G$1816,3,FALSE)</f>
        <v>Credit Prep: English/Math/ESL</v>
      </c>
      <c r="J2621">
        <v>3</v>
      </c>
      <c r="K2621" t="s">
        <v>1755</v>
      </c>
      <c r="L2621" t="s">
        <v>39</v>
      </c>
      <c r="M2621" t="s">
        <v>903</v>
      </c>
      <c r="N2621" t="s">
        <v>59</v>
      </c>
      <c r="O2621">
        <v>1410</v>
      </c>
      <c r="P2621">
        <v>1625</v>
      </c>
      <c r="Q2621" t="s">
        <v>238</v>
      </c>
      <c r="R2621">
        <v>703</v>
      </c>
      <c r="S2621" t="s">
        <v>134</v>
      </c>
      <c r="T2621">
        <v>1</v>
      </c>
      <c r="U2621" s="1">
        <v>43479</v>
      </c>
      <c r="V2621" s="1">
        <v>43607</v>
      </c>
      <c r="W2621" t="s">
        <v>4331</v>
      </c>
      <c r="X2621" t="s">
        <v>1929</v>
      </c>
      <c r="Y2621">
        <v>36</v>
      </c>
      <c r="Z2621">
        <v>26</v>
      </c>
      <c r="AA2621">
        <v>35</v>
      </c>
      <c r="AB2621">
        <v>74.285700000000006</v>
      </c>
      <c r="AD2621">
        <f>IF(ISBLANK(Source[[#This Row],[CrosslistID]]),1,1/COUNTIFS(Source[CrosslistID],Source[[#This Row],[CrosslistID]],Source[TermDesc],Source[[#This Row],[TermDesc]]))</f>
        <v>1</v>
      </c>
      <c r="AG2621">
        <v>0</v>
      </c>
      <c r="AH2621">
        <v>74.285700000000006</v>
      </c>
      <c r="AI2621">
        <v>6</v>
      </c>
      <c r="AJ2621">
        <v>6</v>
      </c>
      <c r="AK2621">
        <v>0.33329999999999999</v>
      </c>
      <c r="AL26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21">
        <f>IF(AND(Source[[#This Row],[Credit_Noncredit]]="Noncredit",Source[[#This Row],[FTEF]]&gt;0),Source[[#This Row],[NC XLST FTES]]*525/(437.5*Source[[#This Row],[FTEF]]),0)</f>
        <v>0</v>
      </c>
      <c r="AN2621">
        <f>IF(Source[[#This Row],[Credit_Noncredit]]="Credit",Source[[#This Row],[Census Enrollment]],Source[[#This Row],[Noncredit Avg. Attendance]])</f>
        <v>36</v>
      </c>
    </row>
    <row r="2622" spans="1:40" x14ac:dyDescent="0.25">
      <c r="A2622" t="s">
        <v>4581</v>
      </c>
      <c r="B2622" t="s">
        <v>886</v>
      </c>
      <c r="C2622" t="s">
        <v>775</v>
      </c>
      <c r="D2622" t="s">
        <v>1753</v>
      </c>
      <c r="E2622" s="4">
        <v>39297</v>
      </c>
      <c r="F2622" s="4" t="s">
        <v>1754</v>
      </c>
      <c r="G2622" s="4">
        <v>30</v>
      </c>
      <c r="H2622" t="str">
        <f>CONCATENATE(Source[[#This Row],[Subject]],TRIM(Source[[#This Row],[Course]]))</f>
        <v>MATH30</v>
      </c>
      <c r="I2622" t="str">
        <f>VLOOKUP(Source[[#This Row],[SubjCrse]],'Courses and Categories'!$E$2:$G$1816,3,FALSE)</f>
        <v>Credit Prep: English/Math/ESL</v>
      </c>
      <c r="J2622">
        <v>4</v>
      </c>
      <c r="K2622" t="s">
        <v>1755</v>
      </c>
      <c r="L2622" t="s">
        <v>39</v>
      </c>
      <c r="M2622" t="s">
        <v>903</v>
      </c>
      <c r="N2622" t="s">
        <v>195</v>
      </c>
      <c r="O2622">
        <v>1010</v>
      </c>
      <c r="P2622">
        <v>1100</v>
      </c>
      <c r="Q2622" t="s">
        <v>850</v>
      </c>
      <c r="R2622">
        <v>651</v>
      </c>
      <c r="S2622" t="s">
        <v>134</v>
      </c>
      <c r="T2622">
        <v>1</v>
      </c>
      <c r="U2622" s="1">
        <v>43479</v>
      </c>
      <c r="V2622" s="1">
        <v>43607</v>
      </c>
      <c r="W2622" t="s">
        <v>5677</v>
      </c>
      <c r="X2622" t="s">
        <v>1929</v>
      </c>
      <c r="Y2622">
        <v>26</v>
      </c>
      <c r="Z2622">
        <v>19</v>
      </c>
      <c r="AA2622">
        <v>35</v>
      </c>
      <c r="AB2622">
        <v>54.285699999999999</v>
      </c>
      <c r="AD2622">
        <f>IF(ISBLANK(Source[[#This Row],[CrosslistID]]),1,1/COUNTIFS(Source[CrosslistID],Source[[#This Row],[CrosslistID]],Source[TermDesc],Source[[#This Row],[TermDesc]]))</f>
        <v>1</v>
      </c>
      <c r="AG2622">
        <v>0</v>
      </c>
      <c r="AH2622">
        <v>54.285699999999999</v>
      </c>
      <c r="AI2622">
        <v>4.1669999999999998</v>
      </c>
      <c r="AJ2622">
        <v>4.3337000000000003</v>
      </c>
      <c r="AK2622">
        <v>0.33329999999999999</v>
      </c>
      <c r="AL26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22">
        <f>IF(AND(Source[[#This Row],[Credit_Noncredit]]="Noncredit",Source[[#This Row],[FTEF]]&gt;0),Source[[#This Row],[NC XLST FTES]]*525/(437.5*Source[[#This Row],[FTEF]]),0)</f>
        <v>0</v>
      </c>
      <c r="AN2622">
        <f>IF(Source[[#This Row],[Credit_Noncredit]]="Credit",Source[[#This Row],[Census Enrollment]],Source[[#This Row],[Noncredit Avg. Attendance]])</f>
        <v>26</v>
      </c>
    </row>
    <row r="2623" spans="1:40" x14ac:dyDescent="0.25">
      <c r="A2623" t="s">
        <v>4581</v>
      </c>
      <c r="B2623" t="s">
        <v>886</v>
      </c>
      <c r="C2623" t="s">
        <v>775</v>
      </c>
      <c r="D2623" t="s">
        <v>1753</v>
      </c>
      <c r="E2623" s="4">
        <v>37168</v>
      </c>
      <c r="F2623" s="4" t="s">
        <v>1754</v>
      </c>
      <c r="G2623" s="4">
        <v>30</v>
      </c>
      <c r="H2623" t="str">
        <f>CONCATENATE(Source[[#This Row],[Subject]],TRIM(Source[[#This Row],[Course]]))</f>
        <v>MATH30</v>
      </c>
      <c r="I2623" t="str">
        <f>VLOOKUP(Source[[#This Row],[SubjCrse]],'Courses and Categories'!$E$2:$G$1816,3,FALSE)</f>
        <v>Credit Prep: English/Math/ESL</v>
      </c>
      <c r="J2623">
        <v>551</v>
      </c>
      <c r="K2623" t="s">
        <v>1755</v>
      </c>
      <c r="L2623" t="s">
        <v>87</v>
      </c>
      <c r="M2623" t="s">
        <v>903</v>
      </c>
      <c r="N2623" t="s">
        <v>105</v>
      </c>
      <c r="O2623">
        <v>1800</v>
      </c>
      <c r="P2623">
        <v>2015</v>
      </c>
      <c r="Q2623" t="s">
        <v>52</v>
      </c>
      <c r="R2623">
        <v>363</v>
      </c>
      <c r="S2623" t="s">
        <v>53</v>
      </c>
      <c r="T2623">
        <v>1</v>
      </c>
      <c r="U2623" s="1">
        <v>43479</v>
      </c>
      <c r="V2623" s="1">
        <v>43607</v>
      </c>
      <c r="W2623" t="s">
        <v>4333</v>
      </c>
      <c r="X2623" t="s">
        <v>1929</v>
      </c>
      <c r="Y2623">
        <v>33</v>
      </c>
      <c r="Z2623">
        <v>26</v>
      </c>
      <c r="AA2623">
        <v>35</v>
      </c>
      <c r="AB2623">
        <v>74.285700000000006</v>
      </c>
      <c r="AD2623">
        <f>IF(ISBLANK(Source[[#This Row],[CrosslistID]]),1,1/COUNTIFS(Source[CrosslistID],Source[[#This Row],[CrosslistID]],Source[TermDesc],Source[[#This Row],[TermDesc]]))</f>
        <v>1</v>
      </c>
      <c r="AG2623">
        <v>0</v>
      </c>
      <c r="AH2623">
        <v>74.285700000000006</v>
      </c>
      <c r="AI2623">
        <v>5.3330000000000002</v>
      </c>
      <c r="AJ2623">
        <v>5.4996999999999998</v>
      </c>
      <c r="AK2623">
        <v>0.33329999999999999</v>
      </c>
      <c r="AL26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23">
        <f>IF(AND(Source[[#This Row],[Credit_Noncredit]]="Noncredit",Source[[#This Row],[FTEF]]&gt;0),Source[[#This Row],[NC XLST FTES]]*525/(437.5*Source[[#This Row],[FTEF]]),0)</f>
        <v>0</v>
      </c>
      <c r="AN2623">
        <f>IF(Source[[#This Row],[Credit_Noncredit]]="Credit",Source[[#This Row],[Census Enrollment]],Source[[#This Row],[Noncredit Avg. Attendance]])</f>
        <v>33</v>
      </c>
    </row>
    <row r="2624" spans="1:40" x14ac:dyDescent="0.25">
      <c r="A2624" t="s">
        <v>4581</v>
      </c>
      <c r="B2624" t="s">
        <v>886</v>
      </c>
      <c r="C2624" t="s">
        <v>775</v>
      </c>
      <c r="D2624" t="s">
        <v>1753</v>
      </c>
      <c r="E2624" s="4">
        <v>37169</v>
      </c>
      <c r="F2624" s="4" t="s">
        <v>1754</v>
      </c>
      <c r="G2624" s="4">
        <v>30</v>
      </c>
      <c r="H2624" t="str">
        <f>CONCATENATE(Source[[#This Row],[Subject]],TRIM(Source[[#This Row],[Course]]))</f>
        <v>MATH30</v>
      </c>
      <c r="I2624" t="str">
        <f>VLOOKUP(Source[[#This Row],[SubjCrse]],'Courses and Categories'!$E$2:$G$1816,3,FALSE)</f>
        <v>Credit Prep: English/Math/ESL</v>
      </c>
      <c r="J2624">
        <v>561</v>
      </c>
      <c r="K2624" t="s">
        <v>1755</v>
      </c>
      <c r="L2624" t="s">
        <v>87</v>
      </c>
      <c r="M2624" t="s">
        <v>903</v>
      </c>
      <c r="N2624" t="s">
        <v>59</v>
      </c>
      <c r="O2624">
        <v>1800</v>
      </c>
      <c r="P2624">
        <v>2015</v>
      </c>
      <c r="Q2624" t="s">
        <v>3047</v>
      </c>
      <c r="R2624">
        <v>303</v>
      </c>
      <c r="S2624" t="s">
        <v>724</v>
      </c>
      <c r="T2624">
        <v>1</v>
      </c>
      <c r="U2624" s="1">
        <v>43479</v>
      </c>
      <c r="V2624" s="1">
        <v>43607</v>
      </c>
      <c r="W2624" t="s">
        <v>557</v>
      </c>
      <c r="X2624" t="s">
        <v>1929</v>
      </c>
      <c r="Y2624">
        <v>22</v>
      </c>
      <c r="Z2624">
        <v>21</v>
      </c>
      <c r="AA2624">
        <v>35</v>
      </c>
      <c r="AB2624">
        <v>60</v>
      </c>
      <c r="AD2624">
        <f>IF(ISBLANK(Source[[#This Row],[CrosslistID]]),1,1/COUNTIFS(Source[CrosslistID],Source[[#This Row],[CrosslistID]],Source[TermDesc],Source[[#This Row],[TermDesc]]))</f>
        <v>1</v>
      </c>
      <c r="AG2624">
        <v>0</v>
      </c>
      <c r="AH2624">
        <v>60</v>
      </c>
      <c r="AI2624">
        <v>3.5</v>
      </c>
      <c r="AJ2624">
        <v>3.6667000000000001</v>
      </c>
      <c r="AK2624">
        <v>0.33329999999999999</v>
      </c>
      <c r="AL26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24">
        <f>IF(AND(Source[[#This Row],[Credit_Noncredit]]="Noncredit",Source[[#This Row],[FTEF]]&gt;0),Source[[#This Row],[NC XLST FTES]]*525/(437.5*Source[[#This Row],[FTEF]]),0)</f>
        <v>0</v>
      </c>
      <c r="AN2624">
        <f>IF(Source[[#This Row],[Credit_Noncredit]]="Credit",Source[[#This Row],[Census Enrollment]],Source[[#This Row],[Noncredit Avg. Attendance]])</f>
        <v>22</v>
      </c>
    </row>
    <row r="2625" spans="1:40" x14ac:dyDescent="0.25">
      <c r="A2625" t="s">
        <v>4581</v>
      </c>
      <c r="B2625" t="s">
        <v>886</v>
      </c>
      <c r="C2625" t="s">
        <v>775</v>
      </c>
      <c r="D2625" t="s">
        <v>1753</v>
      </c>
      <c r="E2625" s="4">
        <v>30674</v>
      </c>
      <c r="F2625" s="4" t="s">
        <v>1754</v>
      </c>
      <c r="G2625" s="4">
        <v>40</v>
      </c>
      <c r="H2625" t="str">
        <f>CONCATENATE(Source[[#This Row],[Subject]],TRIM(Source[[#This Row],[Course]]))</f>
        <v>MATH40</v>
      </c>
      <c r="I2625" t="str">
        <f>VLOOKUP(Source[[#This Row],[SubjCrse]],'Courses and Categories'!$E$2:$G$1816,3,FALSE)</f>
        <v>Credit Prep: English/Math/ESL</v>
      </c>
      <c r="J2625">
        <v>1</v>
      </c>
      <c r="K2625" t="s">
        <v>1757</v>
      </c>
      <c r="L2625" t="s">
        <v>39</v>
      </c>
      <c r="M2625" t="s">
        <v>903</v>
      </c>
      <c r="N2625" t="s">
        <v>195</v>
      </c>
      <c r="O2625">
        <v>1010</v>
      </c>
      <c r="P2625">
        <v>1100</v>
      </c>
      <c r="Q2625" t="s">
        <v>422</v>
      </c>
      <c r="R2625">
        <v>215</v>
      </c>
      <c r="S2625" t="s">
        <v>134</v>
      </c>
      <c r="T2625">
        <v>1</v>
      </c>
      <c r="U2625" s="1">
        <v>43479</v>
      </c>
      <c r="V2625" s="1">
        <v>43607</v>
      </c>
      <c r="W2625" t="s">
        <v>1802</v>
      </c>
      <c r="X2625" t="s">
        <v>1929</v>
      </c>
      <c r="Y2625">
        <v>38</v>
      </c>
      <c r="Z2625">
        <v>32</v>
      </c>
      <c r="AA2625">
        <v>35</v>
      </c>
      <c r="AB2625">
        <v>91.428600000000003</v>
      </c>
      <c r="AD2625">
        <f>IF(ISBLANK(Source[[#This Row],[CrosslistID]]),1,1/COUNTIFS(Source[CrosslistID],Source[[#This Row],[CrosslistID]],Source[TermDesc],Source[[#This Row],[TermDesc]]))</f>
        <v>1</v>
      </c>
      <c r="AG2625">
        <v>0</v>
      </c>
      <c r="AH2625">
        <v>91.428600000000003</v>
      </c>
      <c r="AI2625">
        <v>6</v>
      </c>
      <c r="AJ2625">
        <v>6.3333000000000004</v>
      </c>
      <c r="AK2625">
        <v>0.33329999999999999</v>
      </c>
      <c r="AL26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25">
        <f>IF(AND(Source[[#This Row],[Credit_Noncredit]]="Noncredit",Source[[#This Row],[FTEF]]&gt;0),Source[[#This Row],[NC XLST FTES]]*525/(437.5*Source[[#This Row],[FTEF]]),0)</f>
        <v>0</v>
      </c>
      <c r="AN2625">
        <f>IF(Source[[#This Row],[Credit_Noncredit]]="Credit",Source[[#This Row],[Census Enrollment]],Source[[#This Row],[Noncredit Avg. Attendance]])</f>
        <v>38</v>
      </c>
    </row>
    <row r="2626" spans="1:40" x14ac:dyDescent="0.25">
      <c r="A2626" t="s">
        <v>4581</v>
      </c>
      <c r="B2626" t="s">
        <v>886</v>
      </c>
      <c r="C2626" t="s">
        <v>775</v>
      </c>
      <c r="D2626" t="s">
        <v>1753</v>
      </c>
      <c r="E2626" s="4">
        <v>30672</v>
      </c>
      <c r="F2626" s="4" t="s">
        <v>1754</v>
      </c>
      <c r="G2626" s="4">
        <v>40</v>
      </c>
      <c r="H2626" t="str">
        <f>CONCATENATE(Source[[#This Row],[Subject]],TRIM(Source[[#This Row],[Course]]))</f>
        <v>MATH40</v>
      </c>
      <c r="I2626" t="str">
        <f>VLOOKUP(Source[[#This Row],[SubjCrse]],'Courses and Categories'!$E$2:$G$1816,3,FALSE)</f>
        <v>Credit Prep: English/Math/ESL</v>
      </c>
      <c r="J2626">
        <v>2</v>
      </c>
      <c r="K2626" t="s">
        <v>1757</v>
      </c>
      <c r="L2626" t="s">
        <v>39</v>
      </c>
      <c r="M2626" t="s">
        <v>903</v>
      </c>
      <c r="N2626" t="s">
        <v>202</v>
      </c>
      <c r="O2626" t="s">
        <v>2226</v>
      </c>
      <c r="P2626" t="s">
        <v>2227</v>
      </c>
      <c r="Q2626" t="s">
        <v>2371</v>
      </c>
      <c r="R2626">
        <v>711</v>
      </c>
      <c r="S2626" t="s">
        <v>134</v>
      </c>
      <c r="T2626">
        <v>1</v>
      </c>
      <c r="U2626" s="1">
        <v>43479</v>
      </c>
      <c r="V2626" s="1">
        <v>43607</v>
      </c>
      <c r="W2626" t="s">
        <v>5678</v>
      </c>
      <c r="X2626" t="s">
        <v>1929</v>
      </c>
      <c r="Y2626">
        <v>34</v>
      </c>
      <c r="Z2626">
        <v>32</v>
      </c>
      <c r="AA2626">
        <v>35</v>
      </c>
      <c r="AB2626">
        <v>91.428600000000003</v>
      </c>
      <c r="AD2626">
        <f>IF(ISBLANK(Source[[#This Row],[CrosslistID]]),1,1/COUNTIFS(Source[CrosslistID],Source[[#This Row],[CrosslistID]],Source[TermDesc],Source[[#This Row],[TermDesc]]))</f>
        <v>1</v>
      </c>
      <c r="AG2626">
        <v>0</v>
      </c>
      <c r="AH2626">
        <v>91.428600000000003</v>
      </c>
      <c r="AI2626">
        <v>5.6669999999999998</v>
      </c>
      <c r="AJ2626">
        <v>5.6669999999999998</v>
      </c>
      <c r="AK2626">
        <v>0.33329999999999999</v>
      </c>
      <c r="AL26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26">
        <f>IF(AND(Source[[#This Row],[Credit_Noncredit]]="Noncredit",Source[[#This Row],[FTEF]]&gt;0),Source[[#This Row],[NC XLST FTES]]*525/(437.5*Source[[#This Row],[FTEF]]),0)</f>
        <v>0</v>
      </c>
      <c r="AN2626">
        <f>IF(Source[[#This Row],[Credit_Noncredit]]="Credit",Source[[#This Row],[Census Enrollment]],Source[[#This Row],[Noncredit Avg. Attendance]])</f>
        <v>34</v>
      </c>
    </row>
    <row r="2627" spans="1:40" x14ac:dyDescent="0.25">
      <c r="A2627" t="s">
        <v>4581</v>
      </c>
      <c r="B2627" t="s">
        <v>886</v>
      </c>
      <c r="C2627" t="s">
        <v>775</v>
      </c>
      <c r="D2627" t="s">
        <v>1753</v>
      </c>
      <c r="E2627" s="4">
        <v>30664</v>
      </c>
      <c r="F2627" s="4" t="s">
        <v>1754</v>
      </c>
      <c r="G2627" s="4">
        <v>40</v>
      </c>
      <c r="H2627" t="str">
        <f>CONCATENATE(Source[[#This Row],[Subject]],TRIM(Source[[#This Row],[Course]]))</f>
        <v>MATH40</v>
      </c>
      <c r="I2627" t="str">
        <f>VLOOKUP(Source[[#This Row],[SubjCrse]],'Courses and Categories'!$E$2:$G$1816,3,FALSE)</f>
        <v>Credit Prep: English/Math/ESL</v>
      </c>
      <c r="J2627">
        <v>3</v>
      </c>
      <c r="K2627" t="s">
        <v>1757</v>
      </c>
      <c r="L2627" t="s">
        <v>39</v>
      </c>
      <c r="M2627" t="s">
        <v>903</v>
      </c>
      <c r="N2627" t="s">
        <v>195</v>
      </c>
      <c r="O2627">
        <v>1210</v>
      </c>
      <c r="P2627">
        <v>1300</v>
      </c>
      <c r="Q2627" t="s">
        <v>850</v>
      </c>
      <c r="R2627">
        <v>651</v>
      </c>
      <c r="S2627" t="s">
        <v>134</v>
      </c>
      <c r="T2627">
        <v>1</v>
      </c>
      <c r="U2627" s="1">
        <v>43479</v>
      </c>
      <c r="V2627" s="1">
        <v>43607</v>
      </c>
      <c r="W2627" t="s">
        <v>4389</v>
      </c>
      <c r="X2627" t="s">
        <v>1929</v>
      </c>
      <c r="Y2627">
        <v>34</v>
      </c>
      <c r="Z2627">
        <v>26</v>
      </c>
      <c r="AA2627">
        <v>35</v>
      </c>
      <c r="AB2627">
        <v>74.285700000000006</v>
      </c>
      <c r="AD2627">
        <f>IF(ISBLANK(Source[[#This Row],[CrosslistID]]),1,1/COUNTIFS(Source[CrosslistID],Source[[#This Row],[CrosslistID]],Source[TermDesc],Source[[#This Row],[TermDesc]]))</f>
        <v>1</v>
      </c>
      <c r="AG2627">
        <v>0</v>
      </c>
      <c r="AH2627">
        <v>74.285700000000006</v>
      </c>
      <c r="AI2627">
        <v>5.6669999999999998</v>
      </c>
      <c r="AJ2627">
        <v>5.6669999999999998</v>
      </c>
      <c r="AK2627">
        <v>0.33329999999999999</v>
      </c>
      <c r="AL26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27">
        <f>IF(AND(Source[[#This Row],[Credit_Noncredit]]="Noncredit",Source[[#This Row],[FTEF]]&gt;0),Source[[#This Row],[NC XLST FTES]]*525/(437.5*Source[[#This Row],[FTEF]]),0)</f>
        <v>0</v>
      </c>
      <c r="AN2627">
        <f>IF(Source[[#This Row],[Credit_Noncredit]]="Credit",Source[[#This Row],[Census Enrollment]],Source[[#This Row],[Noncredit Avg. Attendance]])</f>
        <v>34</v>
      </c>
    </row>
    <row r="2628" spans="1:40" x14ac:dyDescent="0.25">
      <c r="A2628" t="s">
        <v>4581</v>
      </c>
      <c r="B2628" t="s">
        <v>886</v>
      </c>
      <c r="C2628" t="s">
        <v>775</v>
      </c>
      <c r="D2628" t="s">
        <v>1753</v>
      </c>
      <c r="E2628" s="4">
        <v>30680</v>
      </c>
      <c r="F2628" s="4" t="s">
        <v>1754</v>
      </c>
      <c r="G2628" s="4">
        <v>40</v>
      </c>
      <c r="H2628" t="str">
        <f>CONCATENATE(Source[[#This Row],[Subject]],TRIM(Source[[#This Row],[Course]]))</f>
        <v>MATH40</v>
      </c>
      <c r="I2628" t="str">
        <f>VLOOKUP(Source[[#This Row],[SubjCrse]],'Courses and Categories'!$E$2:$G$1816,3,FALSE)</f>
        <v>Credit Prep: English/Math/ESL</v>
      </c>
      <c r="J2628">
        <v>501</v>
      </c>
      <c r="K2628" t="s">
        <v>1757</v>
      </c>
      <c r="L2628" t="s">
        <v>87</v>
      </c>
      <c r="M2628" t="s">
        <v>903</v>
      </c>
      <c r="N2628" t="s">
        <v>105</v>
      </c>
      <c r="O2628">
        <v>1910</v>
      </c>
      <c r="P2628">
        <v>2125</v>
      </c>
      <c r="Q2628" t="s">
        <v>420</v>
      </c>
      <c r="R2628">
        <v>260</v>
      </c>
      <c r="S2628" t="s">
        <v>134</v>
      </c>
      <c r="T2628">
        <v>1</v>
      </c>
      <c r="U2628" s="1">
        <v>43479</v>
      </c>
      <c r="V2628" s="1">
        <v>43607</v>
      </c>
      <c r="W2628" t="s">
        <v>1777</v>
      </c>
      <c r="X2628" t="s">
        <v>1929</v>
      </c>
      <c r="Y2628">
        <v>32</v>
      </c>
      <c r="Z2628">
        <v>28</v>
      </c>
      <c r="AA2628">
        <v>35</v>
      </c>
      <c r="AB2628">
        <v>80</v>
      </c>
      <c r="AD2628">
        <f>IF(ISBLANK(Source[[#This Row],[CrosslistID]]),1,1/COUNTIFS(Source[CrosslistID],Source[[#This Row],[CrosslistID]],Source[TermDesc],Source[[#This Row],[TermDesc]]))</f>
        <v>1</v>
      </c>
      <c r="AG2628">
        <v>0</v>
      </c>
      <c r="AH2628">
        <v>80</v>
      </c>
      <c r="AI2628">
        <v>4.8330000000000002</v>
      </c>
      <c r="AJ2628">
        <v>5.3330000000000002</v>
      </c>
      <c r="AK2628">
        <v>0.33329999999999999</v>
      </c>
      <c r="AL26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28">
        <f>IF(AND(Source[[#This Row],[Credit_Noncredit]]="Noncredit",Source[[#This Row],[FTEF]]&gt;0),Source[[#This Row],[NC XLST FTES]]*525/(437.5*Source[[#This Row],[FTEF]]),0)</f>
        <v>0</v>
      </c>
      <c r="AN2628">
        <f>IF(Source[[#This Row],[Credit_Noncredit]]="Credit",Source[[#This Row],[Census Enrollment]],Source[[#This Row],[Noncredit Avg. Attendance]])</f>
        <v>32</v>
      </c>
    </row>
    <row r="2629" spans="1:40" x14ac:dyDescent="0.25">
      <c r="A2629" t="s">
        <v>4581</v>
      </c>
      <c r="B2629" t="s">
        <v>886</v>
      </c>
      <c r="C2629" t="s">
        <v>775</v>
      </c>
      <c r="D2629" t="s">
        <v>1753</v>
      </c>
      <c r="E2629" s="4">
        <v>31369</v>
      </c>
      <c r="F2629" s="4" t="s">
        <v>1754</v>
      </c>
      <c r="G2629" s="4">
        <v>40</v>
      </c>
      <c r="H2629" t="str">
        <f>CONCATENATE(Source[[#This Row],[Subject]],TRIM(Source[[#This Row],[Course]]))</f>
        <v>MATH40</v>
      </c>
      <c r="I2629" t="str">
        <f>VLOOKUP(Source[[#This Row],[SubjCrse]],'Courses and Categories'!$E$2:$G$1816,3,FALSE)</f>
        <v>Credit Prep: English/Math/ESL</v>
      </c>
      <c r="J2629">
        <v>502</v>
      </c>
      <c r="K2629" t="s">
        <v>1757</v>
      </c>
      <c r="L2629" t="s">
        <v>87</v>
      </c>
      <c r="M2629" t="s">
        <v>903</v>
      </c>
      <c r="N2629" t="s">
        <v>59</v>
      </c>
      <c r="O2629">
        <v>1810</v>
      </c>
      <c r="P2629">
        <v>2025</v>
      </c>
      <c r="Q2629" t="s">
        <v>422</v>
      </c>
      <c r="R2629">
        <v>213</v>
      </c>
      <c r="S2629" t="s">
        <v>134</v>
      </c>
      <c r="T2629">
        <v>1</v>
      </c>
      <c r="U2629" s="1">
        <v>43479</v>
      </c>
      <c r="V2629" s="1">
        <v>43607</v>
      </c>
      <c r="W2629" t="s">
        <v>5679</v>
      </c>
      <c r="X2629" t="s">
        <v>1929</v>
      </c>
      <c r="Y2629">
        <v>35</v>
      </c>
      <c r="Z2629">
        <v>29</v>
      </c>
      <c r="AA2629">
        <v>35</v>
      </c>
      <c r="AB2629">
        <v>82.857100000000003</v>
      </c>
      <c r="AD2629">
        <f>IF(ISBLANK(Source[[#This Row],[CrosslistID]]),1,1/COUNTIFS(Source[CrosslistID],Source[[#This Row],[CrosslistID]],Source[TermDesc],Source[[#This Row],[TermDesc]]))</f>
        <v>1</v>
      </c>
      <c r="AG2629">
        <v>0</v>
      </c>
      <c r="AH2629">
        <v>82.857100000000003</v>
      </c>
      <c r="AI2629">
        <v>5.8330000000000002</v>
      </c>
      <c r="AJ2629">
        <v>5.8330000000000002</v>
      </c>
      <c r="AK2629">
        <v>0.33329999999999999</v>
      </c>
      <c r="AL26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29">
        <f>IF(AND(Source[[#This Row],[Credit_Noncredit]]="Noncredit",Source[[#This Row],[FTEF]]&gt;0),Source[[#This Row],[NC XLST FTES]]*525/(437.5*Source[[#This Row],[FTEF]]),0)</f>
        <v>0</v>
      </c>
      <c r="AN2629">
        <f>IF(Source[[#This Row],[Credit_Noncredit]]="Credit",Source[[#This Row],[Census Enrollment]],Source[[#This Row],[Noncredit Avg. Attendance]])</f>
        <v>35</v>
      </c>
    </row>
    <row r="2630" spans="1:40" x14ac:dyDescent="0.25">
      <c r="A2630" t="s">
        <v>4581</v>
      </c>
      <c r="B2630" t="s">
        <v>886</v>
      </c>
      <c r="C2630" t="s">
        <v>775</v>
      </c>
      <c r="D2630" t="s">
        <v>1753</v>
      </c>
      <c r="E2630" s="4">
        <v>33751</v>
      </c>
      <c r="F2630" s="4" t="s">
        <v>1754</v>
      </c>
      <c r="G2630" s="4">
        <v>40</v>
      </c>
      <c r="H2630" t="str">
        <f>CONCATENATE(Source[[#This Row],[Subject]],TRIM(Source[[#This Row],[Course]]))</f>
        <v>MATH40</v>
      </c>
      <c r="I2630" t="str">
        <f>VLOOKUP(Source[[#This Row],[SubjCrse]],'Courses and Categories'!$E$2:$G$1816,3,FALSE)</f>
        <v>Credit Prep: English/Math/ESL</v>
      </c>
      <c r="J2630">
        <v>831</v>
      </c>
      <c r="K2630" t="s">
        <v>1757</v>
      </c>
      <c r="L2630" t="s">
        <v>87</v>
      </c>
      <c r="M2630" t="s">
        <v>897</v>
      </c>
      <c r="N2630" t="s">
        <v>42</v>
      </c>
      <c r="O2630" t="s">
        <v>42</v>
      </c>
      <c r="P2630" t="s">
        <v>42</v>
      </c>
      <c r="Q2630" t="s">
        <v>42</v>
      </c>
      <c r="S2630" t="s">
        <v>134</v>
      </c>
      <c r="T2630">
        <v>1</v>
      </c>
      <c r="U2630" s="1">
        <v>43479</v>
      </c>
      <c r="V2630" s="1">
        <v>43607</v>
      </c>
      <c r="W2630" t="s">
        <v>1810</v>
      </c>
      <c r="X2630" t="s">
        <v>899</v>
      </c>
      <c r="Y2630">
        <v>30</v>
      </c>
      <c r="Z2630">
        <v>17</v>
      </c>
      <c r="AA2630">
        <v>40</v>
      </c>
      <c r="AB2630">
        <v>42.5</v>
      </c>
      <c r="AD2630">
        <f>IF(ISBLANK(Source[[#This Row],[CrosslistID]]),1,1/COUNTIFS(Source[CrosslistID],Source[[#This Row],[CrosslistID]],Source[TermDesc],Source[[#This Row],[TermDesc]]))</f>
        <v>1</v>
      </c>
      <c r="AG2630">
        <v>0</v>
      </c>
      <c r="AH2630">
        <v>42.5</v>
      </c>
      <c r="AI2630">
        <v>4.8330000000000002</v>
      </c>
      <c r="AJ2630">
        <v>4.9996999999999998</v>
      </c>
      <c r="AK2630">
        <v>0.33329999999999999</v>
      </c>
      <c r="AL26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30">
        <f>IF(AND(Source[[#This Row],[Credit_Noncredit]]="Noncredit",Source[[#This Row],[FTEF]]&gt;0),Source[[#This Row],[NC XLST FTES]]*525/(437.5*Source[[#This Row],[FTEF]]),0)</f>
        <v>0</v>
      </c>
      <c r="AN2630">
        <f>IF(Source[[#This Row],[Credit_Noncredit]]="Credit",Source[[#This Row],[Census Enrollment]],Source[[#This Row],[Noncredit Avg. Attendance]])</f>
        <v>30</v>
      </c>
    </row>
    <row r="2631" spans="1:40" x14ac:dyDescent="0.25">
      <c r="A2631" t="s">
        <v>4581</v>
      </c>
      <c r="B2631" t="s">
        <v>886</v>
      </c>
      <c r="C2631" t="s">
        <v>775</v>
      </c>
      <c r="D2631" t="s">
        <v>1753</v>
      </c>
      <c r="E2631" s="4">
        <v>30669</v>
      </c>
      <c r="F2631" s="4" t="s">
        <v>1754</v>
      </c>
      <c r="G2631" s="4">
        <v>40</v>
      </c>
      <c r="H2631" t="str">
        <f>CONCATENATE(Source[[#This Row],[Subject]],TRIM(Source[[#This Row],[Course]]))</f>
        <v>MATH40</v>
      </c>
      <c r="I2631" t="str">
        <f>VLOOKUP(Source[[#This Row],[SubjCrse]],'Courses and Categories'!$E$2:$G$1816,3,FALSE)</f>
        <v>Credit Prep: English/Math/ESL</v>
      </c>
      <c r="J2631">
        <v>961</v>
      </c>
      <c r="K2631" t="s">
        <v>1757</v>
      </c>
      <c r="L2631" t="s">
        <v>87</v>
      </c>
      <c r="M2631" t="s">
        <v>897</v>
      </c>
      <c r="N2631" t="s">
        <v>42</v>
      </c>
      <c r="O2631" t="s">
        <v>42</v>
      </c>
      <c r="P2631" t="s">
        <v>42</v>
      </c>
      <c r="Q2631" t="s">
        <v>42</v>
      </c>
      <c r="S2631" t="s">
        <v>134</v>
      </c>
      <c r="T2631" t="s">
        <v>44</v>
      </c>
      <c r="U2631" s="1">
        <v>43493</v>
      </c>
      <c r="V2631" s="1">
        <v>43607</v>
      </c>
      <c r="W2631" t="s">
        <v>1758</v>
      </c>
      <c r="X2631" t="s">
        <v>918</v>
      </c>
      <c r="Y2631">
        <v>40</v>
      </c>
      <c r="Z2631">
        <v>37</v>
      </c>
      <c r="AA2631">
        <v>40</v>
      </c>
      <c r="AB2631">
        <v>92.5</v>
      </c>
      <c r="AD2631">
        <f>IF(ISBLANK(Source[[#This Row],[CrosslistID]]),1,1/COUNTIFS(Source[CrosslistID],Source[[#This Row],[CrosslistID]],Source[TermDesc],Source[[#This Row],[TermDesc]]))</f>
        <v>1</v>
      </c>
      <c r="AG2631">
        <v>0</v>
      </c>
      <c r="AH2631">
        <v>92.5</v>
      </c>
      <c r="AI2631">
        <v>6.3330000000000002</v>
      </c>
      <c r="AJ2631">
        <v>6.6662999999999997</v>
      </c>
      <c r="AK2631">
        <v>0.33329999999999999</v>
      </c>
      <c r="AL26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31">
        <f>IF(AND(Source[[#This Row],[Credit_Noncredit]]="Noncredit",Source[[#This Row],[FTEF]]&gt;0),Source[[#This Row],[NC XLST FTES]]*525/(437.5*Source[[#This Row],[FTEF]]),0)</f>
        <v>0</v>
      </c>
      <c r="AN2631">
        <f>IF(Source[[#This Row],[Credit_Noncredit]]="Credit",Source[[#This Row],[Census Enrollment]],Source[[#This Row],[Noncredit Avg. Attendance]])</f>
        <v>40</v>
      </c>
    </row>
    <row r="2632" spans="1:40" x14ac:dyDescent="0.25">
      <c r="A2632" t="s">
        <v>4581</v>
      </c>
      <c r="B2632" t="s">
        <v>886</v>
      </c>
      <c r="C2632" t="s">
        <v>775</v>
      </c>
      <c r="D2632" t="s">
        <v>1753</v>
      </c>
      <c r="E2632" s="4">
        <v>37971</v>
      </c>
      <c r="F2632" s="4" t="s">
        <v>1754</v>
      </c>
      <c r="G2632" s="4">
        <v>43</v>
      </c>
      <c r="H2632" t="str">
        <f>CONCATENATE(Source[[#This Row],[Subject]],TRIM(Source[[#This Row],[Course]]))</f>
        <v>MATH43</v>
      </c>
      <c r="I2632" t="str">
        <f>VLOOKUP(Source[[#This Row],[SubjCrse]],'Courses and Categories'!$E$2:$G$1816,3,FALSE)</f>
        <v>Credit Prep: English/Math/ESL</v>
      </c>
      <c r="J2632">
        <v>1</v>
      </c>
      <c r="K2632" t="s">
        <v>4338</v>
      </c>
      <c r="L2632" t="s">
        <v>39</v>
      </c>
      <c r="M2632" t="s">
        <v>903</v>
      </c>
      <c r="N2632" t="s">
        <v>59</v>
      </c>
      <c r="O2632">
        <v>1010</v>
      </c>
      <c r="P2632">
        <v>1225</v>
      </c>
      <c r="Q2632" t="s">
        <v>420</v>
      </c>
      <c r="R2632">
        <v>275</v>
      </c>
      <c r="S2632" t="s">
        <v>134</v>
      </c>
      <c r="T2632">
        <v>1</v>
      </c>
      <c r="U2632" s="1">
        <v>43479</v>
      </c>
      <c r="V2632" s="1">
        <v>43607</v>
      </c>
      <c r="W2632" t="s">
        <v>3946</v>
      </c>
      <c r="X2632" t="s">
        <v>1929</v>
      </c>
      <c r="Y2632">
        <v>33</v>
      </c>
      <c r="Z2632">
        <v>29</v>
      </c>
      <c r="AA2632">
        <v>35</v>
      </c>
      <c r="AB2632">
        <v>82.857100000000003</v>
      </c>
      <c r="AD2632">
        <f>IF(ISBLANK(Source[[#This Row],[CrosslistID]]),1,1/COUNTIFS(Source[CrosslistID],Source[[#This Row],[CrosslistID]],Source[TermDesc],Source[[#This Row],[TermDesc]]))</f>
        <v>1</v>
      </c>
      <c r="AG2632">
        <v>0</v>
      </c>
      <c r="AH2632">
        <v>82.857100000000003</v>
      </c>
      <c r="AI2632">
        <v>5.5</v>
      </c>
      <c r="AJ2632">
        <v>5.5</v>
      </c>
      <c r="AK2632">
        <v>0.33329999999999999</v>
      </c>
      <c r="AL26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32">
        <f>IF(AND(Source[[#This Row],[Credit_Noncredit]]="Noncredit",Source[[#This Row],[FTEF]]&gt;0),Source[[#This Row],[NC XLST FTES]]*525/(437.5*Source[[#This Row],[FTEF]]),0)</f>
        <v>0</v>
      </c>
      <c r="AN2632">
        <f>IF(Source[[#This Row],[Credit_Noncredit]]="Credit",Source[[#This Row],[Census Enrollment]],Source[[#This Row],[Noncredit Avg. Attendance]])</f>
        <v>33</v>
      </c>
    </row>
    <row r="2633" spans="1:40" x14ac:dyDescent="0.25">
      <c r="A2633" t="s">
        <v>4581</v>
      </c>
      <c r="B2633" t="s">
        <v>886</v>
      </c>
      <c r="C2633" t="s">
        <v>775</v>
      </c>
      <c r="D2633" t="s">
        <v>1753</v>
      </c>
      <c r="E2633" s="4">
        <v>38811</v>
      </c>
      <c r="F2633" s="4" t="s">
        <v>1754</v>
      </c>
      <c r="G2633" s="4">
        <v>43</v>
      </c>
      <c r="H2633" t="str">
        <f>CONCATENATE(Source[[#This Row],[Subject]],TRIM(Source[[#This Row],[Course]]))</f>
        <v>MATH43</v>
      </c>
      <c r="I2633" t="str">
        <f>VLOOKUP(Source[[#This Row],[SubjCrse]],'Courses and Categories'!$E$2:$G$1816,3,FALSE)</f>
        <v>Credit Prep: English/Math/ESL</v>
      </c>
      <c r="J2633">
        <v>501</v>
      </c>
      <c r="K2633" t="s">
        <v>4338</v>
      </c>
      <c r="L2633" t="s">
        <v>87</v>
      </c>
      <c r="M2633" t="s">
        <v>903</v>
      </c>
      <c r="N2633" t="s">
        <v>59</v>
      </c>
      <c r="O2633">
        <v>1910</v>
      </c>
      <c r="P2633">
        <v>2125</v>
      </c>
      <c r="Q2633" t="s">
        <v>238</v>
      </c>
      <c r="R2633">
        <v>713</v>
      </c>
      <c r="S2633" t="s">
        <v>134</v>
      </c>
      <c r="T2633">
        <v>1</v>
      </c>
      <c r="U2633" s="1">
        <v>43479</v>
      </c>
      <c r="V2633" s="1">
        <v>43607</v>
      </c>
      <c r="W2633" t="s">
        <v>1943</v>
      </c>
      <c r="X2633" t="s">
        <v>1929</v>
      </c>
      <c r="Y2633">
        <v>12</v>
      </c>
      <c r="Z2633">
        <v>12</v>
      </c>
      <c r="AA2633">
        <v>35</v>
      </c>
      <c r="AB2633">
        <v>34.285699999999999</v>
      </c>
      <c r="AD2633">
        <f>IF(ISBLANK(Source[[#This Row],[CrosslistID]]),1,1/COUNTIFS(Source[CrosslistID],Source[[#This Row],[CrosslistID]],Source[TermDesc],Source[[#This Row],[TermDesc]]))</f>
        <v>1</v>
      </c>
      <c r="AG2633">
        <v>0</v>
      </c>
      <c r="AH2633">
        <v>34.285699999999999</v>
      </c>
      <c r="AI2633">
        <v>1.833</v>
      </c>
      <c r="AJ2633">
        <v>1.9996</v>
      </c>
      <c r="AK2633">
        <v>0.33329999999999999</v>
      </c>
      <c r="AL26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33">
        <f>IF(AND(Source[[#This Row],[Credit_Noncredit]]="Noncredit",Source[[#This Row],[FTEF]]&gt;0),Source[[#This Row],[NC XLST FTES]]*525/(437.5*Source[[#This Row],[FTEF]]),0)</f>
        <v>0</v>
      </c>
      <c r="AN2633">
        <f>IF(Source[[#This Row],[Credit_Noncredit]]="Credit",Source[[#This Row],[Census Enrollment]],Source[[#This Row],[Noncredit Avg. Attendance]])</f>
        <v>12</v>
      </c>
    </row>
    <row r="2634" spans="1:40" x14ac:dyDescent="0.25">
      <c r="A2634" t="s">
        <v>4581</v>
      </c>
      <c r="B2634" t="s">
        <v>886</v>
      </c>
      <c r="C2634" t="s">
        <v>775</v>
      </c>
      <c r="D2634" t="s">
        <v>1753</v>
      </c>
      <c r="E2634" s="4">
        <v>34269</v>
      </c>
      <c r="F2634" s="4" t="s">
        <v>1754</v>
      </c>
      <c r="G2634" s="4">
        <v>45</v>
      </c>
      <c r="H2634" t="str">
        <f>CONCATENATE(Source[[#This Row],[Subject]],TRIM(Source[[#This Row],[Course]]))</f>
        <v>MATH45</v>
      </c>
      <c r="I2634" t="str">
        <f>VLOOKUP(Source[[#This Row],[SubjCrse]],'Courses and Categories'!$E$2:$G$1816,3,FALSE)</f>
        <v>Credit Prep: English/Math/ESL</v>
      </c>
      <c r="J2634">
        <v>1</v>
      </c>
      <c r="K2634" t="s">
        <v>4339</v>
      </c>
      <c r="L2634" t="s">
        <v>39</v>
      </c>
      <c r="M2634" t="s">
        <v>903</v>
      </c>
      <c r="N2634" t="s">
        <v>4347</v>
      </c>
      <c r="O2634" t="s">
        <v>330</v>
      </c>
      <c r="P2634" t="s">
        <v>526</v>
      </c>
      <c r="Q2634" t="s">
        <v>1783</v>
      </c>
      <c r="R2634" t="s">
        <v>5680</v>
      </c>
      <c r="S2634" t="s">
        <v>134</v>
      </c>
      <c r="T2634">
        <v>1</v>
      </c>
      <c r="U2634" s="1">
        <v>43479</v>
      </c>
      <c r="V2634" s="1">
        <v>43607</v>
      </c>
      <c r="W2634" t="s">
        <v>4348</v>
      </c>
      <c r="X2634" t="s">
        <v>1929</v>
      </c>
      <c r="Y2634">
        <v>25</v>
      </c>
      <c r="Z2634">
        <v>25</v>
      </c>
      <c r="AA2634">
        <v>35</v>
      </c>
      <c r="AB2634">
        <v>71.428600000000003</v>
      </c>
      <c r="AD2634">
        <f>IF(ISBLANK(Source[[#This Row],[CrosslistID]]),1,1/COUNTIFS(Source[CrosslistID],Source[[#This Row],[CrosslistID]],Source[TermDesc],Source[[#This Row],[TermDesc]]))</f>
        <v>1</v>
      </c>
      <c r="AG2634">
        <v>0</v>
      </c>
      <c r="AH2634">
        <v>71.428600000000003</v>
      </c>
      <c r="AI2634">
        <v>4.8</v>
      </c>
      <c r="AJ2634">
        <v>5</v>
      </c>
      <c r="AK2634">
        <v>0.4</v>
      </c>
      <c r="AL26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34">
        <f>IF(AND(Source[[#This Row],[Credit_Noncredit]]="Noncredit",Source[[#This Row],[FTEF]]&gt;0),Source[[#This Row],[NC XLST FTES]]*525/(437.5*Source[[#This Row],[FTEF]]),0)</f>
        <v>0</v>
      </c>
      <c r="AN2634">
        <f>IF(Source[[#This Row],[Credit_Noncredit]]="Credit",Source[[#This Row],[Census Enrollment]],Source[[#This Row],[Noncredit Avg. Attendance]])</f>
        <v>25</v>
      </c>
    </row>
    <row r="2635" spans="1:40" x14ac:dyDescent="0.25">
      <c r="A2635" t="s">
        <v>4581</v>
      </c>
      <c r="B2635" t="s">
        <v>886</v>
      </c>
      <c r="C2635" t="s">
        <v>775</v>
      </c>
      <c r="D2635" t="s">
        <v>1753</v>
      </c>
      <c r="E2635" s="4">
        <v>34270</v>
      </c>
      <c r="F2635" s="4" t="s">
        <v>1754</v>
      </c>
      <c r="G2635" s="4">
        <v>45</v>
      </c>
      <c r="H2635" t="str">
        <f>CONCATENATE(Source[[#This Row],[Subject]],TRIM(Source[[#This Row],[Course]]))</f>
        <v>MATH45</v>
      </c>
      <c r="I2635" t="str">
        <f>VLOOKUP(Source[[#This Row],[SubjCrse]],'Courses and Categories'!$E$2:$G$1816,3,FALSE)</f>
        <v>Credit Prep: English/Math/ESL</v>
      </c>
      <c r="J2635">
        <v>2</v>
      </c>
      <c r="K2635" t="s">
        <v>4339</v>
      </c>
      <c r="L2635" t="s">
        <v>39</v>
      </c>
      <c r="M2635" t="s">
        <v>903</v>
      </c>
      <c r="N2635" t="s">
        <v>4347</v>
      </c>
      <c r="O2635" t="s">
        <v>386</v>
      </c>
      <c r="P2635" t="s">
        <v>467</v>
      </c>
      <c r="Q2635" t="s">
        <v>4411</v>
      </c>
      <c r="R2635" t="s">
        <v>5681</v>
      </c>
      <c r="S2635" t="s">
        <v>134</v>
      </c>
      <c r="T2635">
        <v>1</v>
      </c>
      <c r="U2635" s="1">
        <v>43479</v>
      </c>
      <c r="V2635" s="1">
        <v>43607</v>
      </c>
      <c r="W2635" t="s">
        <v>1775</v>
      </c>
      <c r="X2635" t="s">
        <v>1929</v>
      </c>
      <c r="Y2635">
        <v>17</v>
      </c>
      <c r="Z2635">
        <v>14</v>
      </c>
      <c r="AA2635">
        <v>35</v>
      </c>
      <c r="AB2635">
        <v>40</v>
      </c>
      <c r="AD2635">
        <f>IF(ISBLANK(Source[[#This Row],[CrosslistID]]),1,1/COUNTIFS(Source[CrosslistID],Source[[#This Row],[CrosslistID]],Source[TermDesc],Source[[#This Row],[TermDesc]]))</f>
        <v>1</v>
      </c>
      <c r="AG2635">
        <v>0</v>
      </c>
      <c r="AH2635">
        <v>40</v>
      </c>
      <c r="AI2635">
        <v>3</v>
      </c>
      <c r="AJ2635">
        <v>3.4</v>
      </c>
      <c r="AK2635">
        <v>0.4</v>
      </c>
      <c r="AL26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35">
        <f>IF(AND(Source[[#This Row],[Credit_Noncredit]]="Noncredit",Source[[#This Row],[FTEF]]&gt;0),Source[[#This Row],[NC XLST FTES]]*525/(437.5*Source[[#This Row],[FTEF]]),0)</f>
        <v>0</v>
      </c>
      <c r="AN2635">
        <f>IF(Source[[#This Row],[Credit_Noncredit]]="Credit",Source[[#This Row],[Census Enrollment]],Source[[#This Row],[Noncredit Avg. Attendance]])</f>
        <v>17</v>
      </c>
    </row>
    <row r="2636" spans="1:40" x14ac:dyDescent="0.25">
      <c r="A2636" t="s">
        <v>4581</v>
      </c>
      <c r="B2636" t="s">
        <v>886</v>
      </c>
      <c r="C2636" t="s">
        <v>775</v>
      </c>
      <c r="D2636" t="s">
        <v>1753</v>
      </c>
      <c r="E2636" s="4">
        <v>37684</v>
      </c>
      <c r="F2636" s="4" t="s">
        <v>1754</v>
      </c>
      <c r="G2636" s="4">
        <v>45</v>
      </c>
      <c r="H2636" t="str">
        <f>CONCATENATE(Source[[#This Row],[Subject]],TRIM(Source[[#This Row],[Course]]))</f>
        <v>MATH45</v>
      </c>
      <c r="I2636" t="str">
        <f>VLOOKUP(Source[[#This Row],[SubjCrse]],'Courses and Categories'!$E$2:$G$1816,3,FALSE)</f>
        <v>Credit Prep: English/Math/ESL</v>
      </c>
      <c r="J2636">
        <v>3</v>
      </c>
      <c r="K2636" t="s">
        <v>4339</v>
      </c>
      <c r="L2636" t="s">
        <v>39</v>
      </c>
      <c r="M2636" t="s">
        <v>903</v>
      </c>
      <c r="N2636" t="s">
        <v>5682</v>
      </c>
      <c r="O2636" t="s">
        <v>386</v>
      </c>
      <c r="P2636" t="s">
        <v>467</v>
      </c>
      <c r="Q2636" t="s">
        <v>4411</v>
      </c>
      <c r="R2636" t="s">
        <v>5683</v>
      </c>
      <c r="S2636" t="s">
        <v>134</v>
      </c>
      <c r="T2636">
        <v>1</v>
      </c>
      <c r="U2636" s="1">
        <v>43479</v>
      </c>
      <c r="V2636" s="1">
        <v>43607</v>
      </c>
      <c r="W2636" t="s">
        <v>5684</v>
      </c>
      <c r="X2636" t="s">
        <v>1929</v>
      </c>
      <c r="Y2636">
        <v>26</v>
      </c>
      <c r="Z2636">
        <v>19</v>
      </c>
      <c r="AA2636">
        <v>35</v>
      </c>
      <c r="AB2636">
        <v>54.285699999999999</v>
      </c>
      <c r="AD2636">
        <f>IF(ISBLANK(Source[[#This Row],[CrosslistID]]),1,1/COUNTIFS(Source[CrosslistID],Source[[#This Row],[CrosslistID]],Source[TermDesc],Source[[#This Row],[TermDesc]]))</f>
        <v>1</v>
      </c>
      <c r="AG2636">
        <v>0</v>
      </c>
      <c r="AH2636">
        <v>54.285699999999999</v>
      </c>
      <c r="AI2636">
        <v>4.5999999999999996</v>
      </c>
      <c r="AJ2636">
        <v>5.2</v>
      </c>
      <c r="AK2636">
        <v>0.4</v>
      </c>
      <c r="AL26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36">
        <f>IF(AND(Source[[#This Row],[Credit_Noncredit]]="Noncredit",Source[[#This Row],[FTEF]]&gt;0),Source[[#This Row],[NC XLST FTES]]*525/(437.5*Source[[#This Row],[FTEF]]),0)</f>
        <v>0</v>
      </c>
      <c r="AN2636">
        <f>IF(Source[[#This Row],[Credit_Noncredit]]="Credit",Source[[#This Row],[Census Enrollment]],Source[[#This Row],[Noncredit Avg. Attendance]])</f>
        <v>26</v>
      </c>
    </row>
    <row r="2637" spans="1:40" x14ac:dyDescent="0.25">
      <c r="A2637" t="s">
        <v>4581</v>
      </c>
      <c r="B2637" t="s">
        <v>886</v>
      </c>
      <c r="C2637" t="s">
        <v>775</v>
      </c>
      <c r="D2637" t="s">
        <v>1753</v>
      </c>
      <c r="E2637" s="4">
        <v>38812</v>
      </c>
      <c r="F2637" s="4" t="s">
        <v>1754</v>
      </c>
      <c r="G2637" s="4">
        <v>45</v>
      </c>
      <c r="H2637" t="str">
        <f>CONCATENATE(Source[[#This Row],[Subject]],TRIM(Source[[#This Row],[Course]]))</f>
        <v>MATH45</v>
      </c>
      <c r="I2637" t="str">
        <f>VLOOKUP(Source[[#This Row],[SubjCrse]],'Courses and Categories'!$E$2:$G$1816,3,FALSE)</f>
        <v>Credit Prep: English/Math/ESL</v>
      </c>
      <c r="J2637">
        <v>4</v>
      </c>
      <c r="K2637" t="s">
        <v>4339</v>
      </c>
      <c r="L2637" t="s">
        <v>39</v>
      </c>
      <c r="M2637" t="s">
        <v>903</v>
      </c>
      <c r="N2637" t="s">
        <v>2921</v>
      </c>
      <c r="O2637" t="s">
        <v>3128</v>
      </c>
      <c r="P2637" t="s">
        <v>5685</v>
      </c>
      <c r="Q2637" t="s">
        <v>5686</v>
      </c>
      <c r="R2637" t="s">
        <v>5687</v>
      </c>
      <c r="S2637" t="s">
        <v>134</v>
      </c>
      <c r="T2637">
        <v>1</v>
      </c>
      <c r="U2637" s="1">
        <v>43479</v>
      </c>
      <c r="V2637" s="1">
        <v>43607</v>
      </c>
      <c r="W2637" t="s">
        <v>5688</v>
      </c>
      <c r="X2637" t="s">
        <v>1929</v>
      </c>
      <c r="Y2637">
        <v>33</v>
      </c>
      <c r="Z2637">
        <v>27</v>
      </c>
      <c r="AA2637">
        <v>35</v>
      </c>
      <c r="AB2637">
        <v>77.142899999999997</v>
      </c>
      <c r="AD2637">
        <f>IF(ISBLANK(Source[[#This Row],[CrosslistID]]),1,1/COUNTIFS(Source[CrosslistID],Source[[#This Row],[CrosslistID]],Source[TermDesc],Source[[#This Row],[TermDesc]]))</f>
        <v>1</v>
      </c>
      <c r="AG2637">
        <v>0</v>
      </c>
      <c r="AH2637">
        <v>77.142899999999997</v>
      </c>
      <c r="AI2637">
        <v>6.4</v>
      </c>
      <c r="AJ2637">
        <v>6.6</v>
      </c>
      <c r="AK2637">
        <v>0.4</v>
      </c>
      <c r="AL26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37">
        <f>IF(AND(Source[[#This Row],[Credit_Noncredit]]="Noncredit",Source[[#This Row],[FTEF]]&gt;0),Source[[#This Row],[NC XLST FTES]]*525/(437.5*Source[[#This Row],[FTEF]]),0)</f>
        <v>0</v>
      </c>
      <c r="AN2637">
        <f>IF(Source[[#This Row],[Credit_Noncredit]]="Credit",Source[[#This Row],[Census Enrollment]],Source[[#This Row],[Noncredit Avg. Attendance]])</f>
        <v>33</v>
      </c>
    </row>
    <row r="2638" spans="1:40" x14ac:dyDescent="0.25">
      <c r="A2638" t="s">
        <v>4581</v>
      </c>
      <c r="B2638" t="s">
        <v>886</v>
      </c>
      <c r="C2638" t="s">
        <v>775</v>
      </c>
      <c r="D2638" t="s">
        <v>1753</v>
      </c>
      <c r="E2638" s="4">
        <v>34271</v>
      </c>
      <c r="F2638" s="4" t="s">
        <v>1754</v>
      </c>
      <c r="G2638" s="4">
        <v>45</v>
      </c>
      <c r="H2638" t="str">
        <f>CONCATENATE(Source[[#This Row],[Subject]],TRIM(Source[[#This Row],[Course]]))</f>
        <v>MATH45</v>
      </c>
      <c r="I2638" t="str">
        <f>VLOOKUP(Source[[#This Row],[SubjCrse]],'Courses and Categories'!$E$2:$G$1816,3,FALSE)</f>
        <v>Credit Prep: English/Math/ESL</v>
      </c>
      <c r="J2638">
        <v>5</v>
      </c>
      <c r="K2638" t="s">
        <v>4339</v>
      </c>
      <c r="L2638" t="s">
        <v>39</v>
      </c>
      <c r="M2638" t="s">
        <v>903</v>
      </c>
      <c r="N2638" t="s">
        <v>4347</v>
      </c>
      <c r="O2638" t="s">
        <v>432</v>
      </c>
      <c r="P2638" t="s">
        <v>2444</v>
      </c>
      <c r="Q2638" t="s">
        <v>1788</v>
      </c>
      <c r="R2638" t="s">
        <v>5689</v>
      </c>
      <c r="S2638" t="s">
        <v>134</v>
      </c>
      <c r="T2638">
        <v>1</v>
      </c>
      <c r="U2638" s="1">
        <v>43479</v>
      </c>
      <c r="V2638" s="1">
        <v>43607</v>
      </c>
      <c r="W2638" t="s">
        <v>5690</v>
      </c>
      <c r="X2638" t="s">
        <v>1929</v>
      </c>
      <c r="Y2638">
        <v>28</v>
      </c>
      <c r="Z2638">
        <v>20</v>
      </c>
      <c r="AA2638">
        <v>35</v>
      </c>
      <c r="AB2638">
        <v>57.142899999999997</v>
      </c>
      <c r="AD2638">
        <f>IF(ISBLANK(Source[[#This Row],[CrosslistID]]),1,1/COUNTIFS(Source[CrosslistID],Source[[#This Row],[CrosslistID]],Source[TermDesc],Source[[#This Row],[TermDesc]]))</f>
        <v>1</v>
      </c>
      <c r="AG2638">
        <v>0</v>
      </c>
      <c r="AH2638">
        <v>57.142899999999997</v>
      </c>
      <c r="AI2638">
        <v>5.4</v>
      </c>
      <c r="AJ2638">
        <v>5.6</v>
      </c>
      <c r="AK2638">
        <v>0.4</v>
      </c>
      <c r="AL26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38">
        <f>IF(AND(Source[[#This Row],[Credit_Noncredit]]="Noncredit",Source[[#This Row],[FTEF]]&gt;0),Source[[#This Row],[NC XLST FTES]]*525/(437.5*Source[[#This Row],[FTEF]]),0)</f>
        <v>0</v>
      </c>
      <c r="AN2638">
        <f>IF(Source[[#This Row],[Credit_Noncredit]]="Credit",Source[[#This Row],[Census Enrollment]],Source[[#This Row],[Noncredit Avg. Attendance]])</f>
        <v>28</v>
      </c>
    </row>
    <row r="2639" spans="1:40" x14ac:dyDescent="0.25">
      <c r="A2639" t="s">
        <v>4581</v>
      </c>
      <c r="B2639" t="s">
        <v>886</v>
      </c>
      <c r="C2639" t="s">
        <v>775</v>
      </c>
      <c r="D2639" t="s">
        <v>1753</v>
      </c>
      <c r="E2639" s="4">
        <v>36301</v>
      </c>
      <c r="F2639" s="4" t="s">
        <v>1754</v>
      </c>
      <c r="G2639" s="4">
        <v>45</v>
      </c>
      <c r="H2639" t="str">
        <f>CONCATENATE(Source[[#This Row],[Subject]],TRIM(Source[[#This Row],[Course]]))</f>
        <v>MATH45</v>
      </c>
      <c r="I2639" t="str">
        <f>VLOOKUP(Source[[#This Row],[SubjCrse]],'Courses and Categories'!$E$2:$G$1816,3,FALSE)</f>
        <v>Credit Prep: English/Math/ESL</v>
      </c>
      <c r="J2639">
        <v>551</v>
      </c>
      <c r="K2639" t="s">
        <v>4339</v>
      </c>
      <c r="L2639" t="s">
        <v>87</v>
      </c>
      <c r="M2639" t="s">
        <v>903</v>
      </c>
      <c r="N2639" t="s">
        <v>105</v>
      </c>
      <c r="O2639">
        <v>1800</v>
      </c>
      <c r="P2639">
        <v>2050</v>
      </c>
      <c r="Q2639" t="s">
        <v>52</v>
      </c>
      <c r="R2639">
        <v>472</v>
      </c>
      <c r="S2639" t="s">
        <v>53</v>
      </c>
      <c r="T2639">
        <v>1</v>
      </c>
      <c r="U2639" s="1">
        <v>43479</v>
      </c>
      <c r="V2639" s="1">
        <v>43607</v>
      </c>
      <c r="W2639" t="s">
        <v>1145</v>
      </c>
      <c r="X2639" t="s">
        <v>1929</v>
      </c>
      <c r="Y2639">
        <v>14</v>
      </c>
      <c r="Z2639">
        <v>13</v>
      </c>
      <c r="AA2639">
        <v>35</v>
      </c>
      <c r="AB2639">
        <v>37.142899999999997</v>
      </c>
      <c r="AD2639">
        <f>IF(ISBLANK(Source[[#This Row],[CrosslistID]]),1,1/COUNTIFS(Source[CrosslistID],Source[[#This Row],[CrosslistID]],Source[TermDesc],Source[[#This Row],[TermDesc]]))</f>
        <v>1</v>
      </c>
      <c r="AG2639">
        <v>0</v>
      </c>
      <c r="AH2639">
        <v>37.142899999999997</v>
      </c>
      <c r="AI2639">
        <v>2.6</v>
      </c>
      <c r="AJ2639">
        <v>2.8</v>
      </c>
      <c r="AK2639">
        <v>0.4</v>
      </c>
      <c r="AL26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39">
        <f>IF(AND(Source[[#This Row],[Credit_Noncredit]]="Noncredit",Source[[#This Row],[FTEF]]&gt;0),Source[[#This Row],[NC XLST FTES]]*525/(437.5*Source[[#This Row],[FTEF]]),0)</f>
        <v>0</v>
      </c>
      <c r="AN2639">
        <f>IF(Source[[#This Row],[Credit_Noncredit]]="Credit",Source[[#This Row],[Census Enrollment]],Source[[#This Row],[Noncredit Avg. Attendance]])</f>
        <v>14</v>
      </c>
    </row>
    <row r="2640" spans="1:40" x14ac:dyDescent="0.25">
      <c r="A2640" t="s">
        <v>4581</v>
      </c>
      <c r="B2640" t="s">
        <v>886</v>
      </c>
      <c r="C2640" t="s">
        <v>775</v>
      </c>
      <c r="D2640" t="s">
        <v>1753</v>
      </c>
      <c r="E2640" s="4">
        <v>37170</v>
      </c>
      <c r="F2640" s="4" t="s">
        <v>1754</v>
      </c>
      <c r="G2640" s="4">
        <v>45</v>
      </c>
      <c r="H2640" t="str">
        <f>CONCATENATE(Source[[#This Row],[Subject]],TRIM(Source[[#This Row],[Course]]))</f>
        <v>MATH45</v>
      </c>
      <c r="I2640" t="str">
        <f>VLOOKUP(Source[[#This Row],[SubjCrse]],'Courses and Categories'!$E$2:$G$1816,3,FALSE)</f>
        <v>Credit Prep: English/Math/ESL</v>
      </c>
      <c r="J2640">
        <v>831</v>
      </c>
      <c r="K2640" t="s">
        <v>4339</v>
      </c>
      <c r="L2640" t="s">
        <v>87</v>
      </c>
      <c r="M2640" t="s">
        <v>897</v>
      </c>
      <c r="N2640" t="s">
        <v>2123</v>
      </c>
      <c r="O2640" t="s">
        <v>4349</v>
      </c>
      <c r="P2640" t="s">
        <v>3011</v>
      </c>
      <c r="Q2640" t="s">
        <v>1375</v>
      </c>
      <c r="R2640">
        <v>255</v>
      </c>
      <c r="S2640" t="s">
        <v>134</v>
      </c>
      <c r="T2640">
        <v>1</v>
      </c>
      <c r="U2640" s="1">
        <v>43479</v>
      </c>
      <c r="V2640" s="1">
        <v>43607</v>
      </c>
      <c r="W2640" t="s">
        <v>4344</v>
      </c>
      <c r="X2640" t="s">
        <v>1450</v>
      </c>
      <c r="Y2640">
        <v>37</v>
      </c>
      <c r="Z2640">
        <v>21</v>
      </c>
      <c r="AA2640">
        <v>40</v>
      </c>
      <c r="AB2640">
        <v>52.5</v>
      </c>
      <c r="AD2640">
        <f>IF(ISBLANK(Source[[#This Row],[CrosslistID]]),1,1/COUNTIFS(Source[CrosslistID],Source[[#This Row],[CrosslistID]],Source[TermDesc],Source[[#This Row],[TermDesc]]))</f>
        <v>1</v>
      </c>
      <c r="AG2640">
        <v>0</v>
      </c>
      <c r="AH2640">
        <v>52.5</v>
      </c>
      <c r="AI2640">
        <v>7.4</v>
      </c>
      <c r="AJ2640">
        <v>7.4</v>
      </c>
      <c r="AK2640">
        <v>0.4</v>
      </c>
      <c r="AL26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40">
        <f>IF(AND(Source[[#This Row],[Credit_Noncredit]]="Noncredit",Source[[#This Row],[FTEF]]&gt;0),Source[[#This Row],[NC XLST FTES]]*525/(437.5*Source[[#This Row],[FTEF]]),0)</f>
        <v>0</v>
      </c>
      <c r="AN2640">
        <f>IF(Source[[#This Row],[Credit_Noncredit]]="Credit",Source[[#This Row],[Census Enrollment]],Source[[#This Row],[Noncredit Avg. Attendance]])</f>
        <v>37</v>
      </c>
    </row>
    <row r="2641" spans="1:40" x14ac:dyDescent="0.25">
      <c r="A2641" t="s">
        <v>4581</v>
      </c>
      <c r="B2641" t="s">
        <v>886</v>
      </c>
      <c r="C2641" t="s">
        <v>775</v>
      </c>
      <c r="D2641" t="s">
        <v>1753</v>
      </c>
      <c r="E2641" s="4">
        <v>38150</v>
      </c>
      <c r="F2641" s="4" t="s">
        <v>1754</v>
      </c>
      <c r="G2641" s="4">
        <v>46</v>
      </c>
      <c r="H2641" t="str">
        <f>CONCATENATE(Source[[#This Row],[Subject]],TRIM(Source[[#This Row],[Course]]))</f>
        <v>MATH46</v>
      </c>
      <c r="I2641" t="str">
        <f>VLOOKUP(Source[[#This Row],[SubjCrse]],'Courses and Categories'!$E$2:$G$1816,3,FALSE)</f>
        <v>Credit General Education</v>
      </c>
      <c r="J2641">
        <v>1</v>
      </c>
      <c r="K2641" t="s">
        <v>4350</v>
      </c>
      <c r="L2641" t="s">
        <v>39</v>
      </c>
      <c r="M2641" t="s">
        <v>903</v>
      </c>
      <c r="N2641" t="s">
        <v>195</v>
      </c>
      <c r="O2641">
        <v>810</v>
      </c>
      <c r="P2641">
        <v>925</v>
      </c>
      <c r="Q2641" t="s">
        <v>420</v>
      </c>
      <c r="R2641">
        <v>274</v>
      </c>
      <c r="S2641" t="s">
        <v>134</v>
      </c>
      <c r="T2641">
        <v>1</v>
      </c>
      <c r="U2641" s="1">
        <v>43479</v>
      </c>
      <c r="V2641" s="1">
        <v>43607</v>
      </c>
      <c r="W2641" t="s">
        <v>1760</v>
      </c>
      <c r="X2641" t="s">
        <v>1929</v>
      </c>
      <c r="Y2641">
        <v>32</v>
      </c>
      <c r="Z2641">
        <v>28</v>
      </c>
      <c r="AA2641">
        <v>35</v>
      </c>
      <c r="AB2641">
        <v>80</v>
      </c>
      <c r="AD2641">
        <f>IF(ISBLANK(Source[[#This Row],[CrosslistID]]),1,1/COUNTIFS(Source[CrosslistID],Source[[#This Row],[CrosslistID]],Source[TermDesc],Source[[#This Row],[TermDesc]]))</f>
        <v>1</v>
      </c>
      <c r="AG2641">
        <v>0</v>
      </c>
      <c r="AH2641">
        <v>80</v>
      </c>
      <c r="AI2641">
        <v>7.75</v>
      </c>
      <c r="AJ2641">
        <v>8</v>
      </c>
      <c r="AK2641">
        <v>0.5</v>
      </c>
      <c r="AL26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41">
        <f>IF(AND(Source[[#This Row],[Credit_Noncredit]]="Noncredit",Source[[#This Row],[FTEF]]&gt;0),Source[[#This Row],[NC XLST FTES]]*525/(437.5*Source[[#This Row],[FTEF]]),0)</f>
        <v>0</v>
      </c>
      <c r="AN2641">
        <f>IF(Source[[#This Row],[Credit_Noncredit]]="Credit",Source[[#This Row],[Census Enrollment]],Source[[#This Row],[Noncredit Avg. Attendance]])</f>
        <v>32</v>
      </c>
    </row>
    <row r="2642" spans="1:40" x14ac:dyDescent="0.25">
      <c r="A2642" t="s">
        <v>4581</v>
      </c>
      <c r="B2642" t="s">
        <v>886</v>
      </c>
      <c r="C2642" t="s">
        <v>775</v>
      </c>
      <c r="D2642" t="s">
        <v>1753</v>
      </c>
      <c r="E2642" s="4">
        <v>38152</v>
      </c>
      <c r="F2642" s="4" t="s">
        <v>1754</v>
      </c>
      <c r="G2642" s="4">
        <v>46</v>
      </c>
      <c r="H2642" t="str">
        <f>CONCATENATE(Source[[#This Row],[Subject]],TRIM(Source[[#This Row],[Course]]))</f>
        <v>MATH46</v>
      </c>
      <c r="I2642" t="str">
        <f>VLOOKUP(Source[[#This Row],[SubjCrse]],'Courses and Categories'!$E$2:$G$1816,3,FALSE)</f>
        <v>Credit General Education</v>
      </c>
      <c r="J2642">
        <v>3</v>
      </c>
      <c r="K2642" t="s">
        <v>4350</v>
      </c>
      <c r="L2642" t="s">
        <v>39</v>
      </c>
      <c r="M2642" t="s">
        <v>903</v>
      </c>
      <c r="N2642" t="s">
        <v>195</v>
      </c>
      <c r="O2642">
        <v>1010</v>
      </c>
      <c r="P2642">
        <v>1125</v>
      </c>
      <c r="Q2642" t="s">
        <v>850</v>
      </c>
      <c r="R2642">
        <v>611</v>
      </c>
      <c r="S2642" t="s">
        <v>134</v>
      </c>
      <c r="T2642">
        <v>1</v>
      </c>
      <c r="U2642" s="1">
        <v>43479</v>
      </c>
      <c r="V2642" s="1">
        <v>43607</v>
      </c>
      <c r="W2642" t="s">
        <v>4351</v>
      </c>
      <c r="X2642" t="s">
        <v>1929</v>
      </c>
      <c r="Y2642">
        <v>31</v>
      </c>
      <c r="Z2642">
        <v>31</v>
      </c>
      <c r="AA2642">
        <v>35</v>
      </c>
      <c r="AB2642">
        <v>88.571399999999997</v>
      </c>
      <c r="AD2642">
        <f>IF(ISBLANK(Source[[#This Row],[CrosslistID]]),1,1/COUNTIFS(Source[CrosslistID],Source[[#This Row],[CrosslistID]],Source[TermDesc],Source[[#This Row],[TermDesc]]))</f>
        <v>1</v>
      </c>
      <c r="AG2642">
        <v>0</v>
      </c>
      <c r="AH2642">
        <v>88.571399999999997</v>
      </c>
      <c r="AI2642">
        <v>7.25</v>
      </c>
      <c r="AJ2642">
        <v>7.75</v>
      </c>
      <c r="AK2642">
        <v>0.5</v>
      </c>
      <c r="AL26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42">
        <f>IF(AND(Source[[#This Row],[Credit_Noncredit]]="Noncredit",Source[[#This Row],[FTEF]]&gt;0),Source[[#This Row],[NC XLST FTES]]*525/(437.5*Source[[#This Row],[FTEF]]),0)</f>
        <v>0</v>
      </c>
      <c r="AN2642">
        <f>IF(Source[[#This Row],[Credit_Noncredit]]="Credit",Source[[#This Row],[Census Enrollment]],Source[[#This Row],[Noncredit Avg. Attendance]])</f>
        <v>31</v>
      </c>
    </row>
    <row r="2643" spans="1:40" x14ac:dyDescent="0.25">
      <c r="A2643" t="s">
        <v>4581</v>
      </c>
      <c r="B2643" t="s">
        <v>886</v>
      </c>
      <c r="C2643" t="s">
        <v>775</v>
      </c>
      <c r="D2643" t="s">
        <v>1753</v>
      </c>
      <c r="E2643" s="4">
        <v>38151</v>
      </c>
      <c r="F2643" s="4" t="s">
        <v>1754</v>
      </c>
      <c r="G2643" s="4">
        <v>46</v>
      </c>
      <c r="H2643" t="str">
        <f>CONCATENATE(Source[[#This Row],[Subject]],TRIM(Source[[#This Row],[Course]]))</f>
        <v>MATH46</v>
      </c>
      <c r="I2643" t="str">
        <f>VLOOKUP(Source[[#This Row],[SubjCrse]],'Courses and Categories'!$E$2:$G$1816,3,FALSE)</f>
        <v>Credit General Education</v>
      </c>
      <c r="J2643">
        <v>6</v>
      </c>
      <c r="K2643" t="s">
        <v>4350</v>
      </c>
      <c r="L2643" t="s">
        <v>39</v>
      </c>
      <c r="M2643" t="s">
        <v>903</v>
      </c>
      <c r="N2643" t="s">
        <v>195</v>
      </c>
      <c r="O2643">
        <v>1310</v>
      </c>
      <c r="P2643">
        <v>1425</v>
      </c>
      <c r="Q2643" t="s">
        <v>238</v>
      </c>
      <c r="R2643">
        <v>707</v>
      </c>
      <c r="S2643" t="s">
        <v>134</v>
      </c>
      <c r="T2643">
        <v>1</v>
      </c>
      <c r="U2643" s="1">
        <v>43479</v>
      </c>
      <c r="V2643" s="1">
        <v>43607</v>
      </c>
      <c r="W2643" t="s">
        <v>4352</v>
      </c>
      <c r="X2643" t="s">
        <v>1929</v>
      </c>
      <c r="Y2643">
        <v>35</v>
      </c>
      <c r="Z2643">
        <v>34</v>
      </c>
      <c r="AA2643">
        <v>35</v>
      </c>
      <c r="AB2643">
        <v>97.142899999999997</v>
      </c>
      <c r="AD2643">
        <f>IF(ISBLANK(Source[[#This Row],[CrosslistID]]),1,1/COUNTIFS(Source[CrosslistID],Source[[#This Row],[CrosslistID]],Source[TermDesc],Source[[#This Row],[TermDesc]]))</f>
        <v>1</v>
      </c>
      <c r="AG2643">
        <v>0</v>
      </c>
      <c r="AH2643">
        <v>97.142899999999997</v>
      </c>
      <c r="AI2643">
        <v>8.75</v>
      </c>
      <c r="AJ2643">
        <v>8.75</v>
      </c>
      <c r="AK2643">
        <v>0.5</v>
      </c>
      <c r="AL26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43">
        <f>IF(AND(Source[[#This Row],[Credit_Noncredit]]="Noncredit",Source[[#This Row],[FTEF]]&gt;0),Source[[#This Row],[NC XLST FTES]]*525/(437.5*Source[[#This Row],[FTEF]]),0)</f>
        <v>0</v>
      </c>
      <c r="AN2643">
        <f>IF(Source[[#This Row],[Credit_Noncredit]]="Credit",Source[[#This Row],[Census Enrollment]],Source[[#This Row],[Noncredit Avg. Attendance]])</f>
        <v>35</v>
      </c>
    </row>
    <row r="2644" spans="1:40" x14ac:dyDescent="0.25">
      <c r="A2644" t="s">
        <v>4581</v>
      </c>
      <c r="B2644" t="s">
        <v>886</v>
      </c>
      <c r="C2644" t="s">
        <v>775</v>
      </c>
      <c r="D2644" t="s">
        <v>1753</v>
      </c>
      <c r="E2644" s="4">
        <v>30690</v>
      </c>
      <c r="F2644" s="4" t="s">
        <v>1754</v>
      </c>
      <c r="G2644" s="4">
        <v>60</v>
      </c>
      <c r="H2644" t="str">
        <f>CONCATENATE(Source[[#This Row],[Subject]],TRIM(Source[[#This Row],[Course]]))</f>
        <v>MATH60</v>
      </c>
      <c r="I2644" t="str">
        <f>VLOOKUP(Source[[#This Row],[SubjCrse]],'Courses and Categories'!$E$2:$G$1816,3,FALSE)</f>
        <v>Credit General Education</v>
      </c>
      <c r="J2644">
        <v>1</v>
      </c>
      <c r="K2644" t="s">
        <v>1759</v>
      </c>
      <c r="L2644" t="s">
        <v>39</v>
      </c>
      <c r="M2644" t="s">
        <v>903</v>
      </c>
      <c r="N2644" t="s">
        <v>195</v>
      </c>
      <c r="O2644">
        <v>810</v>
      </c>
      <c r="P2644">
        <v>900</v>
      </c>
      <c r="Q2644" t="s">
        <v>238</v>
      </c>
      <c r="R2644">
        <v>610</v>
      </c>
      <c r="S2644" t="s">
        <v>134</v>
      </c>
      <c r="T2644">
        <v>1</v>
      </c>
      <c r="U2644" s="1">
        <v>43479</v>
      </c>
      <c r="V2644" s="1">
        <v>43607</v>
      </c>
      <c r="W2644" t="s">
        <v>1761</v>
      </c>
      <c r="X2644" t="s">
        <v>1929</v>
      </c>
      <c r="Y2644">
        <v>33</v>
      </c>
      <c r="Z2644">
        <v>28</v>
      </c>
      <c r="AA2644">
        <v>35</v>
      </c>
      <c r="AB2644">
        <v>80</v>
      </c>
      <c r="AD2644">
        <f>IF(ISBLANK(Source[[#This Row],[CrosslistID]]),1,1/COUNTIFS(Source[CrosslistID],Source[[#This Row],[CrosslistID]],Source[TermDesc],Source[[#This Row],[TermDesc]]))</f>
        <v>1</v>
      </c>
      <c r="AG2644">
        <v>0</v>
      </c>
      <c r="AH2644">
        <v>80</v>
      </c>
      <c r="AI2644">
        <v>5.1669999999999998</v>
      </c>
      <c r="AJ2644">
        <v>5.5004</v>
      </c>
      <c r="AK2644">
        <v>0.33329999999999999</v>
      </c>
      <c r="AL26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44">
        <f>IF(AND(Source[[#This Row],[Credit_Noncredit]]="Noncredit",Source[[#This Row],[FTEF]]&gt;0),Source[[#This Row],[NC XLST FTES]]*525/(437.5*Source[[#This Row],[FTEF]]),0)</f>
        <v>0</v>
      </c>
      <c r="AN2644">
        <f>IF(Source[[#This Row],[Credit_Noncredit]]="Credit",Source[[#This Row],[Census Enrollment]],Source[[#This Row],[Noncredit Avg. Attendance]])</f>
        <v>33</v>
      </c>
    </row>
    <row r="2645" spans="1:40" x14ac:dyDescent="0.25">
      <c r="A2645" t="s">
        <v>4581</v>
      </c>
      <c r="B2645" t="s">
        <v>886</v>
      </c>
      <c r="C2645" t="s">
        <v>775</v>
      </c>
      <c r="D2645" t="s">
        <v>1753</v>
      </c>
      <c r="E2645" s="4">
        <v>33760</v>
      </c>
      <c r="F2645" s="4" t="s">
        <v>1754</v>
      </c>
      <c r="G2645" s="4">
        <v>60</v>
      </c>
      <c r="H2645" t="str">
        <f>CONCATENATE(Source[[#This Row],[Subject]],TRIM(Source[[#This Row],[Course]]))</f>
        <v>MATH60</v>
      </c>
      <c r="I2645" t="str">
        <f>VLOOKUP(Source[[#This Row],[SubjCrse]],'Courses and Categories'!$E$2:$G$1816,3,FALSE)</f>
        <v>Credit General Education</v>
      </c>
      <c r="J2645">
        <v>2</v>
      </c>
      <c r="K2645" t="s">
        <v>1759</v>
      </c>
      <c r="L2645" t="s">
        <v>39</v>
      </c>
      <c r="M2645" t="s">
        <v>903</v>
      </c>
      <c r="N2645" t="s">
        <v>59</v>
      </c>
      <c r="O2645">
        <v>810</v>
      </c>
      <c r="P2645">
        <v>1025</v>
      </c>
      <c r="Q2645" t="s">
        <v>850</v>
      </c>
      <c r="R2645">
        <v>711</v>
      </c>
      <c r="S2645" t="s">
        <v>134</v>
      </c>
      <c r="T2645">
        <v>1</v>
      </c>
      <c r="U2645" s="1">
        <v>43479</v>
      </c>
      <c r="V2645" s="1">
        <v>43607</v>
      </c>
      <c r="W2645" t="s">
        <v>5676</v>
      </c>
      <c r="X2645" t="s">
        <v>1929</v>
      </c>
      <c r="Y2645">
        <v>33</v>
      </c>
      <c r="Z2645">
        <v>29</v>
      </c>
      <c r="AA2645">
        <v>35</v>
      </c>
      <c r="AB2645">
        <v>82.857100000000003</v>
      </c>
      <c r="AD2645">
        <f>IF(ISBLANK(Source[[#This Row],[CrosslistID]]),1,1/COUNTIFS(Source[CrosslistID],Source[[#This Row],[CrosslistID]],Source[TermDesc],Source[[#This Row],[TermDesc]]))</f>
        <v>1</v>
      </c>
      <c r="AG2645">
        <v>0</v>
      </c>
      <c r="AH2645">
        <v>82.857100000000003</v>
      </c>
      <c r="AI2645">
        <v>5</v>
      </c>
      <c r="AJ2645">
        <v>5.5</v>
      </c>
      <c r="AK2645">
        <v>0.33329999999999999</v>
      </c>
      <c r="AL26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45">
        <f>IF(AND(Source[[#This Row],[Credit_Noncredit]]="Noncredit",Source[[#This Row],[FTEF]]&gt;0),Source[[#This Row],[NC XLST FTES]]*525/(437.5*Source[[#This Row],[FTEF]]),0)</f>
        <v>0</v>
      </c>
      <c r="AN2645">
        <f>IF(Source[[#This Row],[Credit_Noncredit]]="Credit",Source[[#This Row],[Census Enrollment]],Source[[#This Row],[Noncredit Avg. Attendance]])</f>
        <v>33</v>
      </c>
    </row>
    <row r="2646" spans="1:40" x14ac:dyDescent="0.25">
      <c r="A2646" t="s">
        <v>4581</v>
      </c>
      <c r="B2646" t="s">
        <v>886</v>
      </c>
      <c r="C2646" t="s">
        <v>775</v>
      </c>
      <c r="D2646" t="s">
        <v>1753</v>
      </c>
      <c r="E2646" s="4">
        <v>30695</v>
      </c>
      <c r="F2646" s="4" t="s">
        <v>1754</v>
      </c>
      <c r="G2646" s="4">
        <v>60</v>
      </c>
      <c r="H2646" t="str">
        <f>CONCATENATE(Source[[#This Row],[Subject]],TRIM(Source[[#This Row],[Course]]))</f>
        <v>MATH60</v>
      </c>
      <c r="I2646" t="str">
        <f>VLOOKUP(Source[[#This Row],[SubjCrse]],'Courses and Categories'!$E$2:$G$1816,3,FALSE)</f>
        <v>Credit General Education</v>
      </c>
      <c r="J2646">
        <v>3</v>
      </c>
      <c r="K2646" t="s">
        <v>1759</v>
      </c>
      <c r="L2646" t="s">
        <v>39</v>
      </c>
      <c r="M2646" t="s">
        <v>903</v>
      </c>
      <c r="N2646" t="s">
        <v>105</v>
      </c>
      <c r="O2646">
        <v>1010</v>
      </c>
      <c r="P2646">
        <v>1225</v>
      </c>
      <c r="Q2646" t="s">
        <v>420</v>
      </c>
      <c r="R2646">
        <v>275</v>
      </c>
      <c r="S2646" t="s">
        <v>134</v>
      </c>
      <c r="T2646">
        <v>1</v>
      </c>
      <c r="U2646" s="1">
        <v>43479</v>
      </c>
      <c r="V2646" s="1">
        <v>43607</v>
      </c>
      <c r="W2646" t="s">
        <v>3946</v>
      </c>
      <c r="X2646" t="s">
        <v>1929</v>
      </c>
      <c r="Y2646">
        <v>44</v>
      </c>
      <c r="Z2646">
        <v>39</v>
      </c>
      <c r="AA2646">
        <v>35</v>
      </c>
      <c r="AB2646">
        <v>111.4286</v>
      </c>
      <c r="AD2646">
        <f>IF(ISBLANK(Source[[#This Row],[CrosslistID]]),1,1/COUNTIFS(Source[CrosslistID],Source[[#This Row],[CrosslistID]],Source[TermDesc],Source[[#This Row],[TermDesc]]))</f>
        <v>1</v>
      </c>
      <c r="AG2646">
        <v>0</v>
      </c>
      <c r="AH2646">
        <v>111.4286</v>
      </c>
      <c r="AI2646">
        <v>6.5</v>
      </c>
      <c r="AJ2646">
        <v>7.3333000000000004</v>
      </c>
      <c r="AK2646">
        <v>0.33329999999999999</v>
      </c>
      <c r="AL26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46">
        <f>IF(AND(Source[[#This Row],[Credit_Noncredit]]="Noncredit",Source[[#This Row],[FTEF]]&gt;0),Source[[#This Row],[NC XLST FTES]]*525/(437.5*Source[[#This Row],[FTEF]]),0)</f>
        <v>0</v>
      </c>
      <c r="AN2646">
        <f>IF(Source[[#This Row],[Credit_Noncredit]]="Credit",Source[[#This Row],[Census Enrollment]],Source[[#This Row],[Noncredit Avg. Attendance]])</f>
        <v>44</v>
      </c>
    </row>
    <row r="2647" spans="1:40" x14ac:dyDescent="0.25">
      <c r="A2647" t="s">
        <v>4581</v>
      </c>
      <c r="B2647" t="s">
        <v>886</v>
      </c>
      <c r="C2647" t="s">
        <v>775</v>
      </c>
      <c r="D2647" t="s">
        <v>1753</v>
      </c>
      <c r="E2647" s="4">
        <v>30689</v>
      </c>
      <c r="F2647" s="4" t="s">
        <v>1754</v>
      </c>
      <c r="G2647" s="4">
        <v>60</v>
      </c>
      <c r="H2647" t="str">
        <f>CONCATENATE(Source[[#This Row],[Subject]],TRIM(Source[[#This Row],[Course]]))</f>
        <v>MATH60</v>
      </c>
      <c r="I2647" t="str">
        <f>VLOOKUP(Source[[#This Row],[SubjCrse]],'Courses and Categories'!$E$2:$G$1816,3,FALSE)</f>
        <v>Credit General Education</v>
      </c>
      <c r="J2647">
        <v>4</v>
      </c>
      <c r="K2647" t="s">
        <v>1759</v>
      </c>
      <c r="L2647" t="s">
        <v>39</v>
      </c>
      <c r="M2647" t="s">
        <v>903</v>
      </c>
      <c r="N2647" t="s">
        <v>105</v>
      </c>
      <c r="O2647">
        <v>1110</v>
      </c>
      <c r="P2647">
        <v>1325</v>
      </c>
      <c r="Q2647" t="s">
        <v>240</v>
      </c>
      <c r="R2647">
        <v>246</v>
      </c>
      <c r="S2647" t="s">
        <v>134</v>
      </c>
      <c r="T2647">
        <v>1</v>
      </c>
      <c r="U2647" s="1">
        <v>43479</v>
      </c>
      <c r="V2647" s="1">
        <v>43607</v>
      </c>
      <c r="W2647" t="s">
        <v>1795</v>
      </c>
      <c r="X2647" t="s">
        <v>1929</v>
      </c>
      <c r="Y2647">
        <v>43</v>
      </c>
      <c r="Z2647">
        <v>36</v>
      </c>
      <c r="AA2647">
        <v>35</v>
      </c>
      <c r="AB2647">
        <v>102.8571</v>
      </c>
      <c r="AD2647">
        <f>IF(ISBLANK(Source[[#This Row],[CrosslistID]]),1,1/COUNTIFS(Source[CrosslistID],Source[[#This Row],[CrosslistID]],Source[TermDesc],Source[[#This Row],[TermDesc]]))</f>
        <v>1</v>
      </c>
      <c r="AG2647">
        <v>0</v>
      </c>
      <c r="AH2647">
        <v>102.8571</v>
      </c>
      <c r="AI2647">
        <v>6.8330000000000002</v>
      </c>
      <c r="AJ2647">
        <v>7.1662999999999997</v>
      </c>
      <c r="AK2647">
        <v>0.33329999999999999</v>
      </c>
      <c r="AL26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47">
        <f>IF(AND(Source[[#This Row],[Credit_Noncredit]]="Noncredit",Source[[#This Row],[FTEF]]&gt;0),Source[[#This Row],[NC XLST FTES]]*525/(437.5*Source[[#This Row],[FTEF]]),0)</f>
        <v>0</v>
      </c>
      <c r="AN2647">
        <f>IF(Source[[#This Row],[Credit_Noncredit]]="Credit",Source[[#This Row],[Census Enrollment]],Source[[#This Row],[Noncredit Avg. Attendance]])</f>
        <v>43</v>
      </c>
    </row>
    <row r="2648" spans="1:40" x14ac:dyDescent="0.25">
      <c r="A2648" t="s">
        <v>4581</v>
      </c>
      <c r="B2648" t="s">
        <v>886</v>
      </c>
      <c r="C2648" t="s">
        <v>775</v>
      </c>
      <c r="D2648" t="s">
        <v>1753</v>
      </c>
      <c r="E2648" s="4">
        <v>34064</v>
      </c>
      <c r="F2648" s="4" t="s">
        <v>1754</v>
      </c>
      <c r="G2648" s="4">
        <v>60</v>
      </c>
      <c r="H2648" t="str">
        <f>CONCATENATE(Source[[#This Row],[Subject]],TRIM(Source[[#This Row],[Course]]))</f>
        <v>MATH60</v>
      </c>
      <c r="I2648" t="str">
        <f>VLOOKUP(Source[[#This Row],[SubjCrse]],'Courses and Categories'!$E$2:$G$1816,3,FALSE)</f>
        <v>Credit General Education</v>
      </c>
      <c r="J2648">
        <v>5</v>
      </c>
      <c r="K2648" t="s">
        <v>1759</v>
      </c>
      <c r="L2648" t="s">
        <v>39</v>
      </c>
      <c r="M2648" t="s">
        <v>903</v>
      </c>
      <c r="N2648" t="s">
        <v>59</v>
      </c>
      <c r="O2648">
        <v>1110</v>
      </c>
      <c r="P2648">
        <v>1325</v>
      </c>
      <c r="Q2648" t="s">
        <v>240</v>
      </c>
      <c r="R2648">
        <v>246</v>
      </c>
      <c r="S2648" t="s">
        <v>134</v>
      </c>
      <c r="T2648">
        <v>1</v>
      </c>
      <c r="U2648" s="1">
        <v>43479</v>
      </c>
      <c r="V2648" s="1">
        <v>43607</v>
      </c>
      <c r="W2648" t="s">
        <v>1795</v>
      </c>
      <c r="X2648" t="s">
        <v>1929</v>
      </c>
      <c r="Y2648">
        <v>49</v>
      </c>
      <c r="Z2648">
        <v>44</v>
      </c>
      <c r="AA2648">
        <v>35</v>
      </c>
      <c r="AB2648">
        <v>125.71429999999999</v>
      </c>
      <c r="AD2648">
        <f>IF(ISBLANK(Source[[#This Row],[CrosslistID]]),1,1/COUNTIFS(Source[CrosslistID],Source[[#This Row],[CrosslistID]],Source[TermDesc],Source[[#This Row],[TermDesc]]))</f>
        <v>1</v>
      </c>
      <c r="AG2648">
        <v>0</v>
      </c>
      <c r="AH2648">
        <v>125.71429999999999</v>
      </c>
      <c r="AI2648">
        <v>8</v>
      </c>
      <c r="AJ2648">
        <v>8.1667000000000005</v>
      </c>
      <c r="AK2648">
        <v>0.33329999999999999</v>
      </c>
      <c r="AL26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48">
        <f>IF(AND(Source[[#This Row],[Credit_Noncredit]]="Noncredit",Source[[#This Row],[FTEF]]&gt;0),Source[[#This Row],[NC XLST FTES]]*525/(437.5*Source[[#This Row],[FTEF]]),0)</f>
        <v>0</v>
      </c>
      <c r="AN2648">
        <f>IF(Source[[#This Row],[Credit_Noncredit]]="Credit",Source[[#This Row],[Census Enrollment]],Source[[#This Row],[Noncredit Avg. Attendance]])</f>
        <v>49</v>
      </c>
    </row>
    <row r="2649" spans="1:40" x14ac:dyDescent="0.25">
      <c r="A2649" t="s">
        <v>4581</v>
      </c>
      <c r="B2649" t="s">
        <v>886</v>
      </c>
      <c r="C2649" t="s">
        <v>775</v>
      </c>
      <c r="D2649" t="s">
        <v>1753</v>
      </c>
      <c r="E2649" s="4">
        <v>38816</v>
      </c>
      <c r="F2649" s="4" t="s">
        <v>1754</v>
      </c>
      <c r="G2649" s="4">
        <v>60</v>
      </c>
      <c r="H2649" t="str">
        <f>CONCATENATE(Source[[#This Row],[Subject]],TRIM(Source[[#This Row],[Course]]))</f>
        <v>MATH60</v>
      </c>
      <c r="I2649" t="str">
        <f>VLOOKUP(Source[[#This Row],[SubjCrse]],'Courses and Categories'!$E$2:$G$1816,3,FALSE)</f>
        <v>Credit General Education</v>
      </c>
      <c r="J2649">
        <v>6</v>
      </c>
      <c r="K2649" t="s">
        <v>1759</v>
      </c>
      <c r="L2649" t="s">
        <v>39</v>
      </c>
      <c r="M2649" t="s">
        <v>903</v>
      </c>
      <c r="N2649" t="s">
        <v>195</v>
      </c>
      <c r="O2649">
        <v>1310</v>
      </c>
      <c r="P2649">
        <v>1400</v>
      </c>
      <c r="Q2649" t="s">
        <v>238</v>
      </c>
      <c r="R2649">
        <v>711</v>
      </c>
      <c r="S2649" t="s">
        <v>134</v>
      </c>
      <c r="T2649">
        <v>1</v>
      </c>
      <c r="U2649" s="1">
        <v>43479</v>
      </c>
      <c r="V2649" s="1">
        <v>43607</v>
      </c>
      <c r="W2649" t="s">
        <v>5691</v>
      </c>
      <c r="X2649" t="s">
        <v>1929</v>
      </c>
      <c r="Y2649">
        <v>35</v>
      </c>
      <c r="Z2649">
        <v>29</v>
      </c>
      <c r="AA2649">
        <v>35</v>
      </c>
      <c r="AB2649">
        <v>82.857100000000003</v>
      </c>
      <c r="AD2649">
        <f>IF(ISBLANK(Source[[#This Row],[CrosslistID]]),1,1/COUNTIFS(Source[CrosslistID],Source[[#This Row],[CrosslistID]],Source[TermDesc],Source[[#This Row],[TermDesc]]))</f>
        <v>1</v>
      </c>
      <c r="AG2649">
        <v>0</v>
      </c>
      <c r="AH2649">
        <v>82.857100000000003</v>
      </c>
      <c r="AI2649">
        <v>5.6669999999999998</v>
      </c>
      <c r="AJ2649">
        <v>5.8337000000000003</v>
      </c>
      <c r="AK2649">
        <v>0.33329999999999999</v>
      </c>
      <c r="AL26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49">
        <f>IF(AND(Source[[#This Row],[Credit_Noncredit]]="Noncredit",Source[[#This Row],[FTEF]]&gt;0),Source[[#This Row],[NC XLST FTES]]*525/(437.5*Source[[#This Row],[FTEF]]),0)</f>
        <v>0</v>
      </c>
      <c r="AN2649">
        <f>IF(Source[[#This Row],[Credit_Noncredit]]="Credit",Source[[#This Row],[Census Enrollment]],Source[[#This Row],[Noncredit Avg. Attendance]])</f>
        <v>35</v>
      </c>
    </row>
    <row r="2650" spans="1:40" x14ac:dyDescent="0.25">
      <c r="A2650" t="s">
        <v>4581</v>
      </c>
      <c r="B2650" t="s">
        <v>886</v>
      </c>
      <c r="C2650" t="s">
        <v>775</v>
      </c>
      <c r="D2650" t="s">
        <v>1753</v>
      </c>
      <c r="E2650" s="4">
        <v>30692</v>
      </c>
      <c r="F2650" s="4" t="s">
        <v>1754</v>
      </c>
      <c r="G2650" s="4">
        <v>60</v>
      </c>
      <c r="H2650" t="str">
        <f>CONCATENATE(Source[[#This Row],[Subject]],TRIM(Source[[#This Row],[Course]]))</f>
        <v>MATH60</v>
      </c>
      <c r="I2650" t="str">
        <f>VLOOKUP(Source[[#This Row],[SubjCrse]],'Courses and Categories'!$E$2:$G$1816,3,FALSE)</f>
        <v>Credit General Education</v>
      </c>
      <c r="J2650">
        <v>7</v>
      </c>
      <c r="K2650" t="s">
        <v>1759</v>
      </c>
      <c r="L2650" t="s">
        <v>39</v>
      </c>
      <c r="M2650" t="s">
        <v>903</v>
      </c>
      <c r="N2650" t="s">
        <v>105</v>
      </c>
      <c r="O2650">
        <v>1410</v>
      </c>
      <c r="P2650">
        <v>1625</v>
      </c>
      <c r="Q2650" t="s">
        <v>420</v>
      </c>
      <c r="R2650">
        <v>180</v>
      </c>
      <c r="S2650" t="s">
        <v>134</v>
      </c>
      <c r="T2650">
        <v>1</v>
      </c>
      <c r="U2650" s="1">
        <v>43479</v>
      </c>
      <c r="V2650" s="1">
        <v>43607</v>
      </c>
      <c r="W2650" t="s">
        <v>4353</v>
      </c>
      <c r="X2650" t="s">
        <v>1929</v>
      </c>
      <c r="Y2650">
        <v>36</v>
      </c>
      <c r="Z2650">
        <v>28</v>
      </c>
      <c r="AA2650">
        <v>35</v>
      </c>
      <c r="AB2650">
        <v>80</v>
      </c>
      <c r="AD2650">
        <f>IF(ISBLANK(Source[[#This Row],[CrosslistID]]),1,1/COUNTIFS(Source[CrosslistID],Source[[#This Row],[CrosslistID]],Source[TermDesc],Source[[#This Row],[TermDesc]]))</f>
        <v>1</v>
      </c>
      <c r="AG2650">
        <v>0</v>
      </c>
      <c r="AH2650">
        <v>80</v>
      </c>
      <c r="AI2650">
        <v>6</v>
      </c>
      <c r="AJ2650">
        <v>6</v>
      </c>
      <c r="AK2650">
        <v>0.33329999999999999</v>
      </c>
      <c r="AL26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50">
        <f>IF(AND(Source[[#This Row],[Credit_Noncredit]]="Noncredit",Source[[#This Row],[FTEF]]&gt;0),Source[[#This Row],[NC XLST FTES]]*525/(437.5*Source[[#This Row],[FTEF]]),0)</f>
        <v>0</v>
      </c>
      <c r="AN2650">
        <f>IF(Source[[#This Row],[Credit_Noncredit]]="Credit",Source[[#This Row],[Census Enrollment]],Source[[#This Row],[Noncredit Avg. Attendance]])</f>
        <v>36</v>
      </c>
    </row>
    <row r="2651" spans="1:40" x14ac:dyDescent="0.25">
      <c r="A2651" t="s">
        <v>4581</v>
      </c>
      <c r="B2651" t="s">
        <v>886</v>
      </c>
      <c r="C2651" t="s">
        <v>775</v>
      </c>
      <c r="D2651" t="s">
        <v>1753</v>
      </c>
      <c r="E2651" s="4">
        <v>30699</v>
      </c>
      <c r="F2651" s="4" t="s">
        <v>1754</v>
      </c>
      <c r="G2651" s="4">
        <v>60</v>
      </c>
      <c r="H2651" t="str">
        <f>CONCATENATE(Source[[#This Row],[Subject]],TRIM(Source[[#This Row],[Course]]))</f>
        <v>MATH60</v>
      </c>
      <c r="I2651" t="str">
        <f>VLOOKUP(Source[[#This Row],[SubjCrse]],'Courses and Categories'!$E$2:$G$1816,3,FALSE)</f>
        <v>Credit General Education</v>
      </c>
      <c r="J2651">
        <v>8</v>
      </c>
      <c r="K2651" t="s">
        <v>1759</v>
      </c>
      <c r="L2651" t="s">
        <v>39</v>
      </c>
      <c r="M2651" t="s">
        <v>903</v>
      </c>
      <c r="N2651" t="s">
        <v>59</v>
      </c>
      <c r="O2651">
        <v>1410</v>
      </c>
      <c r="P2651">
        <v>1625</v>
      </c>
      <c r="Q2651" t="s">
        <v>850</v>
      </c>
      <c r="R2651">
        <v>753</v>
      </c>
      <c r="S2651" t="s">
        <v>134</v>
      </c>
      <c r="T2651">
        <v>1</v>
      </c>
      <c r="U2651" s="1">
        <v>43479</v>
      </c>
      <c r="V2651" s="1">
        <v>43607</v>
      </c>
      <c r="W2651" t="s">
        <v>5692</v>
      </c>
      <c r="X2651" t="s">
        <v>1929</v>
      </c>
      <c r="Y2651">
        <v>43</v>
      </c>
      <c r="Z2651">
        <v>36</v>
      </c>
      <c r="AA2651">
        <v>35</v>
      </c>
      <c r="AB2651">
        <v>102.8571</v>
      </c>
      <c r="AD2651">
        <f>IF(ISBLANK(Source[[#This Row],[CrosslistID]]),1,1/COUNTIFS(Source[CrosslistID],Source[[#This Row],[CrosslistID]],Source[TermDesc],Source[[#This Row],[TermDesc]]))</f>
        <v>1</v>
      </c>
      <c r="AG2651">
        <v>0</v>
      </c>
      <c r="AH2651">
        <v>102.8571</v>
      </c>
      <c r="AI2651">
        <v>6.3330000000000002</v>
      </c>
      <c r="AJ2651">
        <v>7.1662999999999997</v>
      </c>
      <c r="AK2651">
        <v>0.33329999999999999</v>
      </c>
      <c r="AL26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51">
        <f>IF(AND(Source[[#This Row],[Credit_Noncredit]]="Noncredit",Source[[#This Row],[FTEF]]&gt;0),Source[[#This Row],[NC XLST FTES]]*525/(437.5*Source[[#This Row],[FTEF]]),0)</f>
        <v>0</v>
      </c>
      <c r="AN2651">
        <f>IF(Source[[#This Row],[Credit_Noncredit]]="Credit",Source[[#This Row],[Census Enrollment]],Source[[#This Row],[Noncredit Avg. Attendance]])</f>
        <v>43</v>
      </c>
    </row>
    <row r="2652" spans="1:40" x14ac:dyDescent="0.25">
      <c r="A2652" t="s">
        <v>4581</v>
      </c>
      <c r="B2652" t="s">
        <v>886</v>
      </c>
      <c r="C2652" t="s">
        <v>775</v>
      </c>
      <c r="D2652" t="s">
        <v>1753</v>
      </c>
      <c r="E2652" s="4">
        <v>39303</v>
      </c>
      <c r="F2652" s="4" t="s">
        <v>1754</v>
      </c>
      <c r="G2652" s="4">
        <v>60</v>
      </c>
      <c r="H2652" t="str">
        <f>CONCATENATE(Source[[#This Row],[Subject]],TRIM(Source[[#This Row],[Course]]))</f>
        <v>MATH60</v>
      </c>
      <c r="I2652" t="str">
        <f>VLOOKUP(Source[[#This Row],[SubjCrse]],'Courses and Categories'!$E$2:$G$1816,3,FALSE)</f>
        <v>Credit General Education</v>
      </c>
      <c r="J2652">
        <v>9</v>
      </c>
      <c r="K2652" t="s">
        <v>1759</v>
      </c>
      <c r="L2652" t="s">
        <v>39</v>
      </c>
      <c r="M2652" t="s">
        <v>903</v>
      </c>
      <c r="N2652" t="s">
        <v>195</v>
      </c>
      <c r="O2652">
        <v>1110</v>
      </c>
      <c r="P2652">
        <v>1200</v>
      </c>
      <c r="Q2652" t="s">
        <v>422</v>
      </c>
      <c r="R2652">
        <v>215</v>
      </c>
      <c r="S2652" t="s">
        <v>134</v>
      </c>
      <c r="T2652">
        <v>1</v>
      </c>
      <c r="U2652" s="1">
        <v>43479</v>
      </c>
      <c r="V2652" s="1">
        <v>43607</v>
      </c>
      <c r="W2652" t="s">
        <v>922</v>
      </c>
      <c r="X2652" t="s">
        <v>1929</v>
      </c>
      <c r="Y2652">
        <v>33</v>
      </c>
      <c r="Z2652">
        <v>27</v>
      </c>
      <c r="AA2652">
        <v>35</v>
      </c>
      <c r="AB2652">
        <v>77.142899999999997</v>
      </c>
      <c r="AD2652">
        <f>IF(ISBLANK(Source[[#This Row],[CrosslistID]]),1,1/COUNTIFS(Source[CrosslistID],Source[[#This Row],[CrosslistID]],Source[TermDesc],Source[[#This Row],[TermDesc]]))</f>
        <v>1</v>
      </c>
      <c r="AG2652">
        <v>0</v>
      </c>
      <c r="AH2652">
        <v>77.142899999999997</v>
      </c>
      <c r="AI2652">
        <v>5.5</v>
      </c>
      <c r="AJ2652">
        <v>5.5</v>
      </c>
      <c r="AK2652">
        <v>0.33329999999999999</v>
      </c>
      <c r="AL26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52">
        <f>IF(AND(Source[[#This Row],[Credit_Noncredit]]="Noncredit",Source[[#This Row],[FTEF]]&gt;0),Source[[#This Row],[NC XLST FTES]]*525/(437.5*Source[[#This Row],[FTEF]]),0)</f>
        <v>0</v>
      </c>
      <c r="AN2652">
        <f>IF(Source[[#This Row],[Credit_Noncredit]]="Credit",Source[[#This Row],[Census Enrollment]],Source[[#This Row],[Noncredit Avg. Attendance]])</f>
        <v>33</v>
      </c>
    </row>
    <row r="2653" spans="1:40" x14ac:dyDescent="0.25">
      <c r="A2653" t="s">
        <v>4581</v>
      </c>
      <c r="B2653" t="s">
        <v>886</v>
      </c>
      <c r="C2653" t="s">
        <v>775</v>
      </c>
      <c r="D2653" t="s">
        <v>1753</v>
      </c>
      <c r="E2653" s="4">
        <v>39320</v>
      </c>
      <c r="F2653" s="4" t="s">
        <v>1754</v>
      </c>
      <c r="G2653" s="4">
        <v>60</v>
      </c>
      <c r="H2653" t="str">
        <f>CONCATENATE(Source[[#This Row],[Subject]],TRIM(Source[[#This Row],[Course]]))</f>
        <v>MATH60</v>
      </c>
      <c r="I2653" t="str">
        <f>VLOOKUP(Source[[#This Row],[SubjCrse]],'Courses and Categories'!$E$2:$G$1816,3,FALSE)</f>
        <v>Credit General Education</v>
      </c>
      <c r="J2653">
        <v>10</v>
      </c>
      <c r="K2653" t="s">
        <v>1759</v>
      </c>
      <c r="L2653" t="s">
        <v>39</v>
      </c>
      <c r="M2653" t="s">
        <v>903</v>
      </c>
      <c r="N2653" t="s">
        <v>95</v>
      </c>
      <c r="O2653" t="s">
        <v>330</v>
      </c>
      <c r="P2653" t="s">
        <v>331</v>
      </c>
      <c r="Q2653" t="s">
        <v>1693</v>
      </c>
      <c r="R2653" t="s">
        <v>5693</v>
      </c>
      <c r="S2653" t="s">
        <v>134</v>
      </c>
      <c r="T2653">
        <v>1</v>
      </c>
      <c r="U2653" s="1">
        <v>43479</v>
      </c>
      <c r="V2653" s="1">
        <v>43607</v>
      </c>
      <c r="W2653" t="s">
        <v>5694</v>
      </c>
      <c r="X2653" t="s">
        <v>1929</v>
      </c>
      <c r="Y2653">
        <v>36</v>
      </c>
      <c r="Z2653">
        <v>32</v>
      </c>
      <c r="AA2653">
        <v>35</v>
      </c>
      <c r="AB2653">
        <v>91.428600000000003</v>
      </c>
      <c r="AD2653">
        <f>IF(ISBLANK(Source[[#This Row],[CrosslistID]]),1,1/COUNTIFS(Source[CrosslistID],Source[[#This Row],[CrosslistID]],Source[TermDesc],Source[[#This Row],[TermDesc]]))</f>
        <v>1</v>
      </c>
      <c r="AG2653">
        <v>0</v>
      </c>
      <c r="AH2653">
        <v>91.428600000000003</v>
      </c>
      <c r="AI2653">
        <v>5.1669999999999998</v>
      </c>
      <c r="AJ2653">
        <v>6.0004</v>
      </c>
      <c r="AK2653">
        <v>0.33329999999999999</v>
      </c>
      <c r="AL26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53">
        <f>IF(AND(Source[[#This Row],[Credit_Noncredit]]="Noncredit",Source[[#This Row],[FTEF]]&gt;0),Source[[#This Row],[NC XLST FTES]]*525/(437.5*Source[[#This Row],[FTEF]]),0)</f>
        <v>0</v>
      </c>
      <c r="AN2653">
        <f>IF(Source[[#This Row],[Credit_Noncredit]]="Credit",Source[[#This Row],[Census Enrollment]],Source[[#This Row],[Noncredit Avg. Attendance]])</f>
        <v>36</v>
      </c>
    </row>
    <row r="2654" spans="1:40" x14ac:dyDescent="0.25">
      <c r="A2654" t="s">
        <v>4581</v>
      </c>
      <c r="B2654" t="s">
        <v>886</v>
      </c>
      <c r="C2654" t="s">
        <v>775</v>
      </c>
      <c r="D2654" t="s">
        <v>1753</v>
      </c>
      <c r="E2654" s="4">
        <v>38810</v>
      </c>
      <c r="F2654" s="4" t="s">
        <v>1754</v>
      </c>
      <c r="G2654" s="4">
        <v>60</v>
      </c>
      <c r="H2654" t="str">
        <f>CONCATENATE(Source[[#This Row],[Subject]],TRIM(Source[[#This Row],[Course]]))</f>
        <v>MATH60</v>
      </c>
      <c r="I2654" t="str">
        <f>VLOOKUP(Source[[#This Row],[SubjCrse]],'Courses and Categories'!$E$2:$G$1816,3,FALSE)</f>
        <v>Credit General Education</v>
      </c>
      <c r="J2654">
        <v>501</v>
      </c>
      <c r="K2654" t="s">
        <v>1759</v>
      </c>
      <c r="L2654" t="s">
        <v>87</v>
      </c>
      <c r="M2654" t="s">
        <v>903</v>
      </c>
      <c r="N2654" t="s">
        <v>105</v>
      </c>
      <c r="O2654">
        <v>1810</v>
      </c>
      <c r="P2654">
        <v>2025</v>
      </c>
      <c r="Q2654" t="s">
        <v>850</v>
      </c>
      <c r="R2654">
        <v>753</v>
      </c>
      <c r="S2654" t="s">
        <v>134</v>
      </c>
      <c r="T2654">
        <v>1</v>
      </c>
      <c r="U2654" s="1">
        <v>43479</v>
      </c>
      <c r="V2654" s="1">
        <v>43607</v>
      </c>
      <c r="W2654" t="s">
        <v>1796</v>
      </c>
      <c r="X2654" t="s">
        <v>1929</v>
      </c>
      <c r="Y2654">
        <v>35</v>
      </c>
      <c r="Z2654">
        <v>22</v>
      </c>
      <c r="AA2654">
        <v>35</v>
      </c>
      <c r="AB2654">
        <v>62.857100000000003</v>
      </c>
      <c r="AD2654">
        <f>IF(ISBLANK(Source[[#This Row],[CrosslistID]]),1,1/COUNTIFS(Source[CrosslistID],Source[[#This Row],[CrosslistID]],Source[TermDesc],Source[[#This Row],[TermDesc]]))</f>
        <v>1</v>
      </c>
      <c r="AG2654">
        <v>0</v>
      </c>
      <c r="AH2654">
        <v>62.857100000000003</v>
      </c>
      <c r="AI2654">
        <v>5.3330000000000002</v>
      </c>
      <c r="AJ2654">
        <v>5.8330000000000002</v>
      </c>
      <c r="AK2654">
        <v>0.33329999999999999</v>
      </c>
      <c r="AL26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54">
        <f>IF(AND(Source[[#This Row],[Credit_Noncredit]]="Noncredit",Source[[#This Row],[FTEF]]&gt;0),Source[[#This Row],[NC XLST FTES]]*525/(437.5*Source[[#This Row],[FTEF]]),0)</f>
        <v>0</v>
      </c>
      <c r="AN2654">
        <f>IF(Source[[#This Row],[Credit_Noncredit]]="Credit",Source[[#This Row],[Census Enrollment]],Source[[#This Row],[Noncredit Avg. Attendance]])</f>
        <v>35</v>
      </c>
    </row>
    <row r="2655" spans="1:40" x14ac:dyDescent="0.25">
      <c r="A2655" t="s">
        <v>4581</v>
      </c>
      <c r="B2655" t="s">
        <v>886</v>
      </c>
      <c r="C2655" t="s">
        <v>775</v>
      </c>
      <c r="D2655" t="s">
        <v>1753</v>
      </c>
      <c r="E2655" s="4">
        <v>34293</v>
      </c>
      <c r="F2655" s="4" t="s">
        <v>1754</v>
      </c>
      <c r="G2655" s="4">
        <v>60</v>
      </c>
      <c r="H2655" t="str">
        <f>CONCATENATE(Source[[#This Row],[Subject]],TRIM(Source[[#This Row],[Course]]))</f>
        <v>MATH60</v>
      </c>
      <c r="I2655" t="str">
        <f>VLOOKUP(Source[[#This Row],[SubjCrse]],'Courses and Categories'!$E$2:$G$1816,3,FALSE)</f>
        <v>Credit General Education</v>
      </c>
      <c r="J2655">
        <v>502</v>
      </c>
      <c r="K2655" t="s">
        <v>1759</v>
      </c>
      <c r="L2655" t="s">
        <v>87</v>
      </c>
      <c r="M2655" t="s">
        <v>903</v>
      </c>
      <c r="N2655" t="s">
        <v>59</v>
      </c>
      <c r="O2655">
        <v>1740</v>
      </c>
      <c r="P2655">
        <v>1955</v>
      </c>
      <c r="Q2655" t="s">
        <v>850</v>
      </c>
      <c r="R2655">
        <v>753</v>
      </c>
      <c r="S2655" t="s">
        <v>134</v>
      </c>
      <c r="T2655">
        <v>1</v>
      </c>
      <c r="U2655" s="1">
        <v>43479</v>
      </c>
      <c r="V2655" s="1">
        <v>43607</v>
      </c>
      <c r="W2655" t="s">
        <v>5692</v>
      </c>
      <c r="X2655" t="s">
        <v>1929</v>
      </c>
      <c r="Y2655">
        <v>40</v>
      </c>
      <c r="Z2655">
        <v>32</v>
      </c>
      <c r="AA2655">
        <v>35</v>
      </c>
      <c r="AB2655">
        <v>91.428600000000003</v>
      </c>
      <c r="AD2655">
        <f>IF(ISBLANK(Source[[#This Row],[CrosslistID]]),1,1/COUNTIFS(Source[CrosslistID],Source[[#This Row],[CrosslistID]],Source[TermDesc],Source[[#This Row],[TermDesc]]))</f>
        <v>1</v>
      </c>
      <c r="AG2655">
        <v>0</v>
      </c>
      <c r="AH2655">
        <v>91.428600000000003</v>
      </c>
      <c r="AI2655">
        <v>5.8330000000000002</v>
      </c>
      <c r="AJ2655">
        <v>6.6662999999999997</v>
      </c>
      <c r="AK2655">
        <v>0.33329999999999999</v>
      </c>
      <c r="AL26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55">
        <f>IF(AND(Source[[#This Row],[Credit_Noncredit]]="Noncredit",Source[[#This Row],[FTEF]]&gt;0),Source[[#This Row],[NC XLST FTES]]*525/(437.5*Source[[#This Row],[FTEF]]),0)</f>
        <v>0</v>
      </c>
      <c r="AN2655">
        <f>IF(Source[[#This Row],[Credit_Noncredit]]="Credit",Source[[#This Row],[Census Enrollment]],Source[[#This Row],[Noncredit Avg. Attendance]])</f>
        <v>40</v>
      </c>
    </row>
    <row r="2656" spans="1:40" x14ac:dyDescent="0.25">
      <c r="A2656" t="s">
        <v>4581</v>
      </c>
      <c r="B2656" t="s">
        <v>886</v>
      </c>
      <c r="C2656" t="s">
        <v>775</v>
      </c>
      <c r="D2656" t="s">
        <v>1753</v>
      </c>
      <c r="E2656" s="4">
        <v>32539</v>
      </c>
      <c r="F2656" s="4" t="s">
        <v>1754</v>
      </c>
      <c r="G2656" s="4">
        <v>60</v>
      </c>
      <c r="H2656" t="str">
        <f>CONCATENATE(Source[[#This Row],[Subject]],TRIM(Source[[#This Row],[Course]]))</f>
        <v>MATH60</v>
      </c>
      <c r="I2656" t="str">
        <f>VLOOKUP(Source[[#This Row],[SubjCrse]],'Courses and Categories'!$E$2:$G$1816,3,FALSE)</f>
        <v>Credit General Education</v>
      </c>
      <c r="J2656">
        <v>961</v>
      </c>
      <c r="K2656" t="s">
        <v>1759</v>
      </c>
      <c r="L2656" t="s">
        <v>87</v>
      </c>
      <c r="M2656" t="s">
        <v>897</v>
      </c>
      <c r="N2656" t="s">
        <v>42</v>
      </c>
      <c r="O2656" t="s">
        <v>42</v>
      </c>
      <c r="P2656" t="s">
        <v>42</v>
      </c>
      <c r="Q2656" t="s">
        <v>42</v>
      </c>
      <c r="S2656" t="s">
        <v>134</v>
      </c>
      <c r="T2656" t="s">
        <v>44</v>
      </c>
      <c r="U2656" s="1">
        <v>43493</v>
      </c>
      <c r="V2656" s="1">
        <v>43607</v>
      </c>
      <c r="W2656" t="s">
        <v>1758</v>
      </c>
      <c r="X2656" t="s">
        <v>918</v>
      </c>
      <c r="Y2656">
        <v>42</v>
      </c>
      <c r="Z2656">
        <v>41</v>
      </c>
      <c r="AA2656">
        <v>40</v>
      </c>
      <c r="AB2656">
        <v>102.5</v>
      </c>
      <c r="AD2656">
        <f>IF(ISBLANK(Source[[#This Row],[CrosslistID]]),1,1/COUNTIFS(Source[CrosslistID],Source[[#This Row],[CrosslistID]],Source[TermDesc],Source[[#This Row],[TermDesc]]))</f>
        <v>1</v>
      </c>
      <c r="AG2656">
        <v>0</v>
      </c>
      <c r="AH2656">
        <v>102.5</v>
      </c>
      <c r="AI2656">
        <v>6.8330000000000002</v>
      </c>
      <c r="AJ2656">
        <v>6.9996999999999998</v>
      </c>
      <c r="AK2656">
        <v>0.33329999999999999</v>
      </c>
      <c r="AL26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56">
        <f>IF(AND(Source[[#This Row],[Credit_Noncredit]]="Noncredit",Source[[#This Row],[FTEF]]&gt;0),Source[[#This Row],[NC XLST FTES]]*525/(437.5*Source[[#This Row],[FTEF]]),0)</f>
        <v>0</v>
      </c>
      <c r="AN2656">
        <f>IF(Source[[#This Row],[Credit_Noncredit]]="Credit",Source[[#This Row],[Census Enrollment]],Source[[#This Row],[Noncredit Avg. Attendance]])</f>
        <v>42</v>
      </c>
    </row>
    <row r="2657" spans="1:40" x14ac:dyDescent="0.25">
      <c r="A2657" t="s">
        <v>4581</v>
      </c>
      <c r="B2657" t="s">
        <v>886</v>
      </c>
      <c r="C2657" t="s">
        <v>775</v>
      </c>
      <c r="D2657" t="s">
        <v>1753</v>
      </c>
      <c r="E2657" s="4">
        <v>32540</v>
      </c>
      <c r="F2657" s="4" t="s">
        <v>1754</v>
      </c>
      <c r="G2657" s="4">
        <v>60</v>
      </c>
      <c r="H2657" t="str">
        <f>CONCATENATE(Source[[#This Row],[Subject]],TRIM(Source[[#This Row],[Course]]))</f>
        <v>MATH60</v>
      </c>
      <c r="I2657" t="str">
        <f>VLOOKUP(Source[[#This Row],[SubjCrse]],'Courses and Categories'!$E$2:$G$1816,3,FALSE)</f>
        <v>Credit General Education</v>
      </c>
      <c r="J2657">
        <v>962</v>
      </c>
      <c r="K2657" t="s">
        <v>1759</v>
      </c>
      <c r="L2657" t="s">
        <v>87</v>
      </c>
      <c r="M2657" t="s">
        <v>897</v>
      </c>
      <c r="N2657" t="s">
        <v>42</v>
      </c>
      <c r="O2657" t="s">
        <v>42</v>
      </c>
      <c r="P2657" t="s">
        <v>42</v>
      </c>
      <c r="Q2657" t="s">
        <v>42</v>
      </c>
      <c r="S2657" t="s">
        <v>53</v>
      </c>
      <c r="T2657" t="s">
        <v>44</v>
      </c>
      <c r="U2657" s="1">
        <v>43493</v>
      </c>
      <c r="V2657" s="1">
        <v>43607</v>
      </c>
      <c r="W2657" t="s">
        <v>1758</v>
      </c>
      <c r="X2657" t="s">
        <v>918</v>
      </c>
      <c r="Y2657">
        <v>38</v>
      </c>
      <c r="Z2657">
        <v>37</v>
      </c>
      <c r="AA2657">
        <v>40</v>
      </c>
      <c r="AB2657">
        <v>92.5</v>
      </c>
      <c r="AD2657">
        <f>IF(ISBLANK(Source[[#This Row],[CrosslistID]]),1,1/COUNTIFS(Source[CrosslistID],Source[[#This Row],[CrosslistID]],Source[TermDesc],Source[[#This Row],[TermDesc]]))</f>
        <v>1</v>
      </c>
      <c r="AG2657">
        <v>0</v>
      </c>
      <c r="AH2657">
        <v>92.5</v>
      </c>
      <c r="AI2657">
        <v>6.1669999999999998</v>
      </c>
      <c r="AJ2657">
        <v>6.3337000000000003</v>
      </c>
      <c r="AK2657">
        <v>0.33329999999999999</v>
      </c>
      <c r="AL26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57">
        <f>IF(AND(Source[[#This Row],[Credit_Noncredit]]="Noncredit",Source[[#This Row],[FTEF]]&gt;0),Source[[#This Row],[NC XLST FTES]]*525/(437.5*Source[[#This Row],[FTEF]]),0)</f>
        <v>0</v>
      </c>
      <c r="AN2657">
        <f>IF(Source[[#This Row],[Credit_Noncredit]]="Credit",Source[[#This Row],[Census Enrollment]],Source[[#This Row],[Noncredit Avg. Attendance]])</f>
        <v>38</v>
      </c>
    </row>
    <row r="2658" spans="1:40" x14ac:dyDescent="0.25">
      <c r="A2658" t="s">
        <v>4581</v>
      </c>
      <c r="B2658" t="s">
        <v>886</v>
      </c>
      <c r="C2658" t="s">
        <v>775</v>
      </c>
      <c r="D2658" t="s">
        <v>1753</v>
      </c>
      <c r="E2658" s="4">
        <v>38819</v>
      </c>
      <c r="F2658" s="4" t="s">
        <v>1754</v>
      </c>
      <c r="G2658" s="4">
        <v>70</v>
      </c>
      <c r="H2658" t="str">
        <f>CONCATENATE(Source[[#This Row],[Subject]],TRIM(Source[[#This Row],[Course]]))</f>
        <v>MATH70</v>
      </c>
      <c r="I2658" t="str">
        <f>VLOOKUP(Source[[#This Row],[SubjCrse]],'Courses and Categories'!$E$2:$G$1816,3,FALSE)</f>
        <v>Credit General Education</v>
      </c>
      <c r="J2658">
        <v>1</v>
      </c>
      <c r="K2658" t="s">
        <v>1764</v>
      </c>
      <c r="L2658" t="s">
        <v>39</v>
      </c>
      <c r="M2658" t="s">
        <v>903</v>
      </c>
      <c r="N2658" t="s">
        <v>1041</v>
      </c>
      <c r="O2658">
        <v>910</v>
      </c>
      <c r="P2658">
        <v>1000</v>
      </c>
      <c r="Q2658" t="s">
        <v>420</v>
      </c>
      <c r="R2658">
        <v>275</v>
      </c>
      <c r="S2658" t="s">
        <v>134</v>
      </c>
      <c r="T2658">
        <v>1</v>
      </c>
      <c r="U2658" s="1">
        <v>43479</v>
      </c>
      <c r="V2658" s="1">
        <v>43607</v>
      </c>
      <c r="W2658" t="s">
        <v>4380</v>
      </c>
      <c r="X2658" t="s">
        <v>1929</v>
      </c>
      <c r="Y2658">
        <v>33</v>
      </c>
      <c r="Z2658">
        <v>22</v>
      </c>
      <c r="AA2658">
        <v>35</v>
      </c>
      <c r="AB2658">
        <v>62.857100000000003</v>
      </c>
      <c r="AD2658">
        <f>IF(ISBLANK(Source[[#This Row],[CrosslistID]]),1,1/COUNTIFS(Source[CrosslistID],Source[[#This Row],[CrosslistID]],Source[TermDesc],Source[[#This Row],[TermDesc]]))</f>
        <v>1</v>
      </c>
      <c r="AG2658">
        <v>0</v>
      </c>
      <c r="AH2658">
        <v>62.857100000000003</v>
      </c>
      <c r="AI2658">
        <v>3.3</v>
      </c>
      <c r="AJ2658">
        <v>3.3</v>
      </c>
      <c r="AK2658">
        <v>0.2</v>
      </c>
      <c r="AL26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58">
        <f>IF(AND(Source[[#This Row],[Credit_Noncredit]]="Noncredit",Source[[#This Row],[FTEF]]&gt;0),Source[[#This Row],[NC XLST FTES]]*525/(437.5*Source[[#This Row],[FTEF]]),0)</f>
        <v>0</v>
      </c>
      <c r="AN2658">
        <f>IF(Source[[#This Row],[Credit_Noncredit]]="Credit",Source[[#This Row],[Census Enrollment]],Source[[#This Row],[Noncredit Avg. Attendance]])</f>
        <v>33</v>
      </c>
    </row>
    <row r="2659" spans="1:40" x14ac:dyDescent="0.25">
      <c r="A2659" t="s">
        <v>4581</v>
      </c>
      <c r="B2659" t="s">
        <v>886</v>
      </c>
      <c r="C2659" t="s">
        <v>775</v>
      </c>
      <c r="D2659" t="s">
        <v>1753</v>
      </c>
      <c r="E2659" s="4">
        <v>37685</v>
      </c>
      <c r="F2659" s="4" t="s">
        <v>1754</v>
      </c>
      <c r="G2659" s="4">
        <v>70</v>
      </c>
      <c r="H2659" t="str">
        <f>CONCATENATE(Source[[#This Row],[Subject]],TRIM(Source[[#This Row],[Course]]))</f>
        <v>MATH70</v>
      </c>
      <c r="I2659" t="str">
        <f>VLOOKUP(Source[[#This Row],[SubjCrse]],'Courses and Categories'!$E$2:$G$1816,3,FALSE)</f>
        <v>Credit General Education</v>
      </c>
      <c r="J2659">
        <v>2</v>
      </c>
      <c r="K2659" t="s">
        <v>1764</v>
      </c>
      <c r="L2659" t="s">
        <v>39</v>
      </c>
      <c r="M2659" t="s">
        <v>903</v>
      </c>
      <c r="N2659" t="s">
        <v>59</v>
      </c>
      <c r="O2659">
        <v>940</v>
      </c>
      <c r="P2659">
        <v>1055</v>
      </c>
      <c r="Q2659" t="s">
        <v>238</v>
      </c>
      <c r="R2659">
        <v>705</v>
      </c>
      <c r="S2659" t="s">
        <v>134</v>
      </c>
      <c r="T2659">
        <v>1</v>
      </c>
      <c r="U2659" s="1">
        <v>43479</v>
      </c>
      <c r="V2659" s="1">
        <v>43607</v>
      </c>
      <c r="W2659" t="s">
        <v>4356</v>
      </c>
      <c r="X2659" t="s">
        <v>1929</v>
      </c>
      <c r="Y2659">
        <v>41</v>
      </c>
      <c r="Z2659">
        <v>35</v>
      </c>
      <c r="AA2659">
        <v>35</v>
      </c>
      <c r="AB2659">
        <v>100</v>
      </c>
      <c r="AD2659">
        <f>IF(ISBLANK(Source[[#This Row],[CrosslistID]]),1,1/COUNTIFS(Source[CrosslistID],Source[[#This Row],[CrosslistID]],Source[TermDesc],Source[[#This Row],[TermDesc]]))</f>
        <v>1</v>
      </c>
      <c r="AG2659">
        <v>0</v>
      </c>
      <c r="AH2659">
        <v>100</v>
      </c>
      <c r="AI2659">
        <v>3.9</v>
      </c>
      <c r="AJ2659">
        <v>4.0999999999999996</v>
      </c>
      <c r="AK2659">
        <v>0.2</v>
      </c>
      <c r="AL26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59">
        <f>IF(AND(Source[[#This Row],[Credit_Noncredit]]="Noncredit",Source[[#This Row],[FTEF]]&gt;0),Source[[#This Row],[NC XLST FTES]]*525/(437.5*Source[[#This Row],[FTEF]]),0)</f>
        <v>0</v>
      </c>
      <c r="AN2659">
        <f>IF(Source[[#This Row],[Credit_Noncredit]]="Credit",Source[[#This Row],[Census Enrollment]],Source[[#This Row],[Noncredit Avg. Attendance]])</f>
        <v>41</v>
      </c>
    </row>
    <row r="2660" spans="1:40" x14ac:dyDescent="0.25">
      <c r="A2660" t="s">
        <v>4581</v>
      </c>
      <c r="B2660" t="s">
        <v>886</v>
      </c>
      <c r="C2660" t="s">
        <v>775</v>
      </c>
      <c r="D2660" t="s">
        <v>1753</v>
      </c>
      <c r="E2660" s="4">
        <v>38817</v>
      </c>
      <c r="F2660" s="4" t="s">
        <v>1754</v>
      </c>
      <c r="G2660" s="4">
        <v>70</v>
      </c>
      <c r="H2660" t="str">
        <f>CONCATENATE(Source[[#This Row],[Subject]],TRIM(Source[[#This Row],[Course]]))</f>
        <v>MATH70</v>
      </c>
      <c r="I2660" t="str">
        <f>VLOOKUP(Source[[#This Row],[SubjCrse]],'Courses and Categories'!$E$2:$G$1816,3,FALSE)</f>
        <v>Credit General Education</v>
      </c>
      <c r="J2660">
        <v>3</v>
      </c>
      <c r="K2660" t="s">
        <v>1764</v>
      </c>
      <c r="L2660" t="s">
        <v>39</v>
      </c>
      <c r="M2660" t="s">
        <v>903</v>
      </c>
      <c r="N2660" t="s">
        <v>1041</v>
      </c>
      <c r="O2660">
        <v>1110</v>
      </c>
      <c r="P2660">
        <v>1200</v>
      </c>
      <c r="Q2660" t="s">
        <v>238</v>
      </c>
      <c r="R2660">
        <v>712</v>
      </c>
      <c r="S2660" t="s">
        <v>134</v>
      </c>
      <c r="T2660">
        <v>1</v>
      </c>
      <c r="U2660" s="1">
        <v>43479</v>
      </c>
      <c r="V2660" s="1">
        <v>43607</v>
      </c>
      <c r="W2660" t="s">
        <v>1756</v>
      </c>
      <c r="X2660" t="s">
        <v>1929</v>
      </c>
      <c r="Y2660">
        <v>34</v>
      </c>
      <c r="Z2660">
        <v>28</v>
      </c>
      <c r="AA2660">
        <v>35</v>
      </c>
      <c r="AB2660">
        <v>80</v>
      </c>
      <c r="AD2660">
        <f>IF(ISBLANK(Source[[#This Row],[CrosslistID]]),1,1/COUNTIFS(Source[CrosslistID],Source[[#This Row],[CrosslistID]],Source[TermDesc],Source[[#This Row],[TermDesc]]))</f>
        <v>1</v>
      </c>
      <c r="AG2660">
        <v>0</v>
      </c>
      <c r="AH2660">
        <v>80</v>
      </c>
      <c r="AI2660">
        <v>3.1</v>
      </c>
      <c r="AJ2660">
        <v>3.4</v>
      </c>
      <c r="AK2660">
        <v>0.2</v>
      </c>
      <c r="AL26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60">
        <f>IF(AND(Source[[#This Row],[Credit_Noncredit]]="Noncredit",Source[[#This Row],[FTEF]]&gt;0),Source[[#This Row],[NC XLST FTES]]*525/(437.5*Source[[#This Row],[FTEF]]),0)</f>
        <v>0</v>
      </c>
      <c r="AN2660">
        <f>IF(Source[[#This Row],[Credit_Noncredit]]="Credit",Source[[#This Row],[Census Enrollment]],Source[[#This Row],[Noncredit Avg. Attendance]])</f>
        <v>34</v>
      </c>
    </row>
    <row r="2661" spans="1:40" x14ac:dyDescent="0.25">
      <c r="A2661" t="s">
        <v>4581</v>
      </c>
      <c r="B2661" t="s">
        <v>886</v>
      </c>
      <c r="C2661" t="s">
        <v>775</v>
      </c>
      <c r="D2661" t="s">
        <v>1753</v>
      </c>
      <c r="E2661" s="4">
        <v>32542</v>
      </c>
      <c r="F2661" s="4" t="s">
        <v>1754</v>
      </c>
      <c r="G2661" s="4">
        <v>70</v>
      </c>
      <c r="H2661" t="str">
        <f>CONCATENATE(Source[[#This Row],[Subject]],TRIM(Source[[#This Row],[Course]]))</f>
        <v>MATH70</v>
      </c>
      <c r="I2661" t="str">
        <f>VLOOKUP(Source[[#This Row],[SubjCrse]],'Courses and Categories'!$E$2:$G$1816,3,FALSE)</f>
        <v>Credit General Education</v>
      </c>
      <c r="J2661">
        <v>4</v>
      </c>
      <c r="K2661" t="s">
        <v>1764</v>
      </c>
      <c r="L2661" t="s">
        <v>39</v>
      </c>
      <c r="M2661" t="s">
        <v>903</v>
      </c>
      <c r="N2661" t="s">
        <v>59</v>
      </c>
      <c r="O2661">
        <v>1240</v>
      </c>
      <c r="P2661">
        <v>1355</v>
      </c>
      <c r="Q2661" t="s">
        <v>238</v>
      </c>
      <c r="R2661">
        <v>715</v>
      </c>
      <c r="S2661" t="s">
        <v>134</v>
      </c>
      <c r="T2661">
        <v>1</v>
      </c>
      <c r="U2661" s="1">
        <v>43479</v>
      </c>
      <c r="V2661" s="1">
        <v>43607</v>
      </c>
      <c r="W2661" t="s">
        <v>1786</v>
      </c>
      <c r="X2661" t="s">
        <v>1929</v>
      </c>
      <c r="Y2661">
        <v>43</v>
      </c>
      <c r="Z2661">
        <v>38</v>
      </c>
      <c r="AA2661">
        <v>35</v>
      </c>
      <c r="AB2661">
        <v>108.5714</v>
      </c>
      <c r="AD2661">
        <f>IF(ISBLANK(Source[[#This Row],[CrosslistID]]),1,1/COUNTIFS(Source[CrosslistID],Source[[#This Row],[CrosslistID]],Source[TermDesc],Source[[#This Row],[TermDesc]]))</f>
        <v>1</v>
      </c>
      <c r="AG2661">
        <v>0</v>
      </c>
      <c r="AH2661">
        <v>108.5714</v>
      </c>
      <c r="AI2661">
        <v>4.2</v>
      </c>
      <c r="AJ2661">
        <v>4.3</v>
      </c>
      <c r="AK2661">
        <v>0.2</v>
      </c>
      <c r="AL26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61">
        <f>IF(AND(Source[[#This Row],[Credit_Noncredit]]="Noncredit",Source[[#This Row],[FTEF]]&gt;0),Source[[#This Row],[NC XLST FTES]]*525/(437.5*Source[[#This Row],[FTEF]]),0)</f>
        <v>0</v>
      </c>
      <c r="AN2661">
        <f>IF(Source[[#This Row],[Credit_Noncredit]]="Credit",Source[[#This Row],[Census Enrollment]],Source[[#This Row],[Noncredit Avg. Attendance]])</f>
        <v>43</v>
      </c>
    </row>
    <row r="2662" spans="1:40" x14ac:dyDescent="0.25">
      <c r="A2662" t="s">
        <v>4581</v>
      </c>
      <c r="B2662" t="s">
        <v>886</v>
      </c>
      <c r="C2662" t="s">
        <v>775</v>
      </c>
      <c r="D2662" t="s">
        <v>1753</v>
      </c>
      <c r="E2662" s="4">
        <v>30557</v>
      </c>
      <c r="F2662" s="4" t="s">
        <v>1754</v>
      </c>
      <c r="G2662" s="4">
        <v>70</v>
      </c>
      <c r="H2662" t="str">
        <f>CONCATENATE(Source[[#This Row],[Subject]],TRIM(Source[[#This Row],[Course]]))</f>
        <v>MATH70</v>
      </c>
      <c r="I2662" t="str">
        <f>VLOOKUP(Source[[#This Row],[SubjCrse]],'Courses and Categories'!$E$2:$G$1816,3,FALSE)</f>
        <v>Credit General Education</v>
      </c>
      <c r="J2662">
        <v>501</v>
      </c>
      <c r="K2662" t="s">
        <v>1764</v>
      </c>
      <c r="L2662" t="s">
        <v>87</v>
      </c>
      <c r="M2662" t="s">
        <v>903</v>
      </c>
      <c r="N2662" t="s">
        <v>41</v>
      </c>
      <c r="O2662">
        <v>1810</v>
      </c>
      <c r="P2662">
        <v>2100</v>
      </c>
      <c r="Q2662" t="s">
        <v>850</v>
      </c>
      <c r="R2662">
        <v>653</v>
      </c>
      <c r="S2662" t="s">
        <v>134</v>
      </c>
      <c r="T2662">
        <v>1</v>
      </c>
      <c r="U2662" s="1">
        <v>43479</v>
      </c>
      <c r="V2662" s="1">
        <v>43607</v>
      </c>
      <c r="W2662" t="s">
        <v>1800</v>
      </c>
      <c r="X2662" t="s">
        <v>1929</v>
      </c>
      <c r="Y2662">
        <v>44</v>
      </c>
      <c r="Z2662">
        <v>37</v>
      </c>
      <c r="AA2662">
        <v>35</v>
      </c>
      <c r="AB2662">
        <v>105.71429999999999</v>
      </c>
      <c r="AD2662">
        <f>IF(ISBLANK(Source[[#This Row],[CrosslistID]]),1,1/COUNTIFS(Source[CrosslistID],Source[[#This Row],[CrosslistID]],Source[TermDesc],Source[[#This Row],[TermDesc]]))</f>
        <v>1</v>
      </c>
      <c r="AG2662">
        <v>0</v>
      </c>
      <c r="AH2662">
        <v>105.71429999999999</v>
      </c>
      <c r="AI2662">
        <v>3.9</v>
      </c>
      <c r="AJ2662">
        <v>4.4000000000000004</v>
      </c>
      <c r="AK2662">
        <v>0.2</v>
      </c>
      <c r="AL26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62">
        <f>IF(AND(Source[[#This Row],[Credit_Noncredit]]="Noncredit",Source[[#This Row],[FTEF]]&gt;0),Source[[#This Row],[NC XLST FTES]]*525/(437.5*Source[[#This Row],[FTEF]]),0)</f>
        <v>0</v>
      </c>
      <c r="AN2662">
        <f>IF(Source[[#This Row],[Credit_Noncredit]]="Credit",Source[[#This Row],[Census Enrollment]],Source[[#This Row],[Noncredit Avg. Attendance]])</f>
        <v>44</v>
      </c>
    </row>
    <row r="2663" spans="1:40" x14ac:dyDescent="0.25">
      <c r="A2663" t="s">
        <v>4581</v>
      </c>
      <c r="B2663" t="s">
        <v>886</v>
      </c>
      <c r="C2663" t="s">
        <v>775</v>
      </c>
      <c r="D2663" t="s">
        <v>1753</v>
      </c>
      <c r="E2663" s="4">
        <v>38820</v>
      </c>
      <c r="F2663" s="4" t="s">
        <v>1754</v>
      </c>
      <c r="G2663" s="4">
        <v>75</v>
      </c>
      <c r="H2663" t="str">
        <f>CONCATENATE(Source[[#This Row],[Subject]],TRIM(Source[[#This Row],[Course]]))</f>
        <v>MATH75</v>
      </c>
      <c r="I2663" t="str">
        <f>VLOOKUP(Source[[#This Row],[SubjCrse]],'Courses and Categories'!$E$2:$G$1816,3,FALSE)</f>
        <v>Credit General Education</v>
      </c>
      <c r="J2663">
        <v>1</v>
      </c>
      <c r="K2663" t="s">
        <v>1765</v>
      </c>
      <c r="L2663" t="s">
        <v>39</v>
      </c>
      <c r="M2663" t="s">
        <v>903</v>
      </c>
      <c r="N2663" t="s">
        <v>1041</v>
      </c>
      <c r="O2663">
        <v>810</v>
      </c>
      <c r="P2663">
        <v>900</v>
      </c>
      <c r="Q2663" t="s">
        <v>238</v>
      </c>
      <c r="R2663">
        <v>714</v>
      </c>
      <c r="S2663" t="s">
        <v>134</v>
      </c>
      <c r="T2663">
        <v>1</v>
      </c>
      <c r="U2663" s="1">
        <v>43479</v>
      </c>
      <c r="V2663" s="1">
        <v>43607</v>
      </c>
      <c r="W2663" t="s">
        <v>1776</v>
      </c>
      <c r="X2663" t="s">
        <v>1929</v>
      </c>
      <c r="Y2663">
        <v>34</v>
      </c>
      <c r="Z2663">
        <v>27</v>
      </c>
      <c r="AA2663">
        <v>35</v>
      </c>
      <c r="AB2663">
        <v>77.142899999999997</v>
      </c>
      <c r="AD2663">
        <f>IF(ISBLANK(Source[[#This Row],[CrosslistID]]),1,1/COUNTIFS(Source[CrosslistID],Source[[#This Row],[CrosslistID]],Source[TermDesc],Source[[#This Row],[TermDesc]]))</f>
        <v>1</v>
      </c>
      <c r="AG2663">
        <v>0</v>
      </c>
      <c r="AH2663">
        <v>77.142899999999997</v>
      </c>
      <c r="AI2663">
        <v>3.1</v>
      </c>
      <c r="AJ2663">
        <v>3.4</v>
      </c>
      <c r="AK2663">
        <v>0.2</v>
      </c>
      <c r="AL26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63">
        <f>IF(AND(Source[[#This Row],[Credit_Noncredit]]="Noncredit",Source[[#This Row],[FTEF]]&gt;0),Source[[#This Row],[NC XLST FTES]]*525/(437.5*Source[[#This Row],[FTEF]]),0)</f>
        <v>0</v>
      </c>
      <c r="AN2663">
        <f>IF(Source[[#This Row],[Credit_Noncredit]]="Credit",Source[[#This Row],[Census Enrollment]],Source[[#This Row],[Noncredit Avg. Attendance]])</f>
        <v>34</v>
      </c>
    </row>
    <row r="2664" spans="1:40" x14ac:dyDescent="0.25">
      <c r="A2664" t="s">
        <v>4581</v>
      </c>
      <c r="B2664" t="s">
        <v>886</v>
      </c>
      <c r="C2664" t="s">
        <v>775</v>
      </c>
      <c r="D2664" t="s">
        <v>1753</v>
      </c>
      <c r="E2664" s="4">
        <v>30559</v>
      </c>
      <c r="F2664" s="4" t="s">
        <v>1754</v>
      </c>
      <c r="G2664" s="4">
        <v>75</v>
      </c>
      <c r="H2664" t="str">
        <f>CONCATENATE(Source[[#This Row],[Subject]],TRIM(Source[[#This Row],[Course]]))</f>
        <v>MATH75</v>
      </c>
      <c r="I2664" t="str">
        <f>VLOOKUP(Source[[#This Row],[SubjCrse]],'Courses and Categories'!$E$2:$G$1816,3,FALSE)</f>
        <v>Credit General Education</v>
      </c>
      <c r="J2664">
        <v>2</v>
      </c>
      <c r="K2664" t="s">
        <v>1765</v>
      </c>
      <c r="L2664" t="s">
        <v>39</v>
      </c>
      <c r="M2664" t="s">
        <v>903</v>
      </c>
      <c r="N2664" t="s">
        <v>1372</v>
      </c>
      <c r="O2664" t="s">
        <v>2068</v>
      </c>
      <c r="P2664" t="s">
        <v>2069</v>
      </c>
      <c r="Q2664" t="s">
        <v>4638</v>
      </c>
      <c r="R2664">
        <v>275</v>
      </c>
      <c r="S2664" t="s">
        <v>134</v>
      </c>
      <c r="T2664">
        <v>1</v>
      </c>
      <c r="U2664" s="1">
        <v>43479</v>
      </c>
      <c r="V2664" s="1">
        <v>43607</v>
      </c>
      <c r="W2664" t="s">
        <v>5695</v>
      </c>
      <c r="X2664" t="s">
        <v>1929</v>
      </c>
      <c r="Y2664">
        <v>39</v>
      </c>
      <c r="Z2664">
        <v>37</v>
      </c>
      <c r="AA2664">
        <v>35</v>
      </c>
      <c r="AB2664">
        <v>105.71429999999999</v>
      </c>
      <c r="AD2664">
        <f>IF(ISBLANK(Source[[#This Row],[CrosslistID]]),1,1/COUNTIFS(Source[CrosslistID],Source[[#This Row],[CrosslistID]],Source[TermDesc],Source[[#This Row],[TermDesc]]))</f>
        <v>1</v>
      </c>
      <c r="AG2664">
        <v>0</v>
      </c>
      <c r="AH2664">
        <v>105.71429999999999</v>
      </c>
      <c r="AI2664">
        <v>3.6</v>
      </c>
      <c r="AJ2664">
        <v>3.9</v>
      </c>
      <c r="AK2664">
        <v>0.2</v>
      </c>
      <c r="AL26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64">
        <f>IF(AND(Source[[#This Row],[Credit_Noncredit]]="Noncredit",Source[[#This Row],[FTEF]]&gt;0),Source[[#This Row],[NC XLST FTES]]*525/(437.5*Source[[#This Row],[FTEF]]),0)</f>
        <v>0</v>
      </c>
      <c r="AN2664">
        <f>IF(Source[[#This Row],[Credit_Noncredit]]="Credit",Source[[#This Row],[Census Enrollment]],Source[[#This Row],[Noncredit Avg. Attendance]])</f>
        <v>39</v>
      </c>
    </row>
    <row r="2665" spans="1:40" x14ac:dyDescent="0.25">
      <c r="A2665" t="s">
        <v>4581</v>
      </c>
      <c r="B2665" t="s">
        <v>886</v>
      </c>
      <c r="C2665" t="s">
        <v>775</v>
      </c>
      <c r="D2665" t="s">
        <v>1753</v>
      </c>
      <c r="E2665" s="4">
        <v>30563</v>
      </c>
      <c r="F2665" s="4" t="s">
        <v>1754</v>
      </c>
      <c r="G2665" s="4">
        <v>75</v>
      </c>
      <c r="H2665" t="str">
        <f>CONCATENATE(Source[[#This Row],[Subject]],TRIM(Source[[#This Row],[Course]]))</f>
        <v>MATH75</v>
      </c>
      <c r="I2665" t="str">
        <f>VLOOKUP(Source[[#This Row],[SubjCrse]],'Courses and Categories'!$E$2:$G$1816,3,FALSE)</f>
        <v>Credit General Education</v>
      </c>
      <c r="J2665">
        <v>3</v>
      </c>
      <c r="K2665" t="s">
        <v>1765</v>
      </c>
      <c r="L2665" t="s">
        <v>39</v>
      </c>
      <c r="M2665" t="s">
        <v>903</v>
      </c>
      <c r="N2665" t="s">
        <v>59</v>
      </c>
      <c r="O2665">
        <v>1240</v>
      </c>
      <c r="P2665">
        <v>1355</v>
      </c>
      <c r="Q2665" t="s">
        <v>420</v>
      </c>
      <c r="R2665">
        <v>275</v>
      </c>
      <c r="S2665" t="s">
        <v>134</v>
      </c>
      <c r="T2665">
        <v>1</v>
      </c>
      <c r="U2665" s="1">
        <v>43479</v>
      </c>
      <c r="V2665" s="1">
        <v>43607</v>
      </c>
      <c r="W2665" t="s">
        <v>3946</v>
      </c>
      <c r="X2665" t="s">
        <v>1929</v>
      </c>
      <c r="Y2665">
        <v>37</v>
      </c>
      <c r="Z2665">
        <v>35</v>
      </c>
      <c r="AA2665">
        <v>35</v>
      </c>
      <c r="AB2665">
        <v>100</v>
      </c>
      <c r="AD2665">
        <f>IF(ISBLANK(Source[[#This Row],[CrosslistID]]),1,1/COUNTIFS(Source[CrosslistID],Source[[#This Row],[CrosslistID]],Source[TermDesc],Source[[#This Row],[TermDesc]]))</f>
        <v>1</v>
      </c>
      <c r="AG2665">
        <v>0</v>
      </c>
      <c r="AH2665">
        <v>100</v>
      </c>
      <c r="AI2665">
        <v>3.3</v>
      </c>
      <c r="AJ2665">
        <v>3.7</v>
      </c>
      <c r="AK2665">
        <v>0.2</v>
      </c>
      <c r="AL26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65">
        <f>IF(AND(Source[[#This Row],[Credit_Noncredit]]="Noncredit",Source[[#This Row],[FTEF]]&gt;0),Source[[#This Row],[NC XLST FTES]]*525/(437.5*Source[[#This Row],[FTEF]]),0)</f>
        <v>0</v>
      </c>
      <c r="AN2665">
        <f>IF(Source[[#This Row],[Credit_Noncredit]]="Credit",Source[[#This Row],[Census Enrollment]],Source[[#This Row],[Noncredit Avg. Attendance]])</f>
        <v>37</v>
      </c>
    </row>
    <row r="2666" spans="1:40" x14ac:dyDescent="0.25">
      <c r="A2666" t="s">
        <v>4581</v>
      </c>
      <c r="B2666" t="s">
        <v>886</v>
      </c>
      <c r="C2666" t="s">
        <v>775</v>
      </c>
      <c r="D2666" t="s">
        <v>1753</v>
      </c>
      <c r="E2666" s="4">
        <v>30566</v>
      </c>
      <c r="F2666" s="4" t="s">
        <v>1754</v>
      </c>
      <c r="G2666" s="4">
        <v>75</v>
      </c>
      <c r="H2666" t="str">
        <f>CONCATENATE(Source[[#This Row],[Subject]],TRIM(Source[[#This Row],[Course]]))</f>
        <v>MATH75</v>
      </c>
      <c r="I2666" t="str">
        <f>VLOOKUP(Source[[#This Row],[SubjCrse]],'Courses and Categories'!$E$2:$G$1816,3,FALSE)</f>
        <v>Credit General Education</v>
      </c>
      <c r="J2666">
        <v>502</v>
      </c>
      <c r="K2666" t="s">
        <v>1765</v>
      </c>
      <c r="L2666" t="s">
        <v>87</v>
      </c>
      <c r="M2666" t="s">
        <v>903</v>
      </c>
      <c r="N2666" t="s">
        <v>59</v>
      </c>
      <c r="O2666">
        <v>1740</v>
      </c>
      <c r="P2666">
        <v>1855</v>
      </c>
      <c r="Q2666" t="s">
        <v>238</v>
      </c>
      <c r="R2666">
        <v>713</v>
      </c>
      <c r="S2666" t="s">
        <v>134</v>
      </c>
      <c r="T2666">
        <v>1</v>
      </c>
      <c r="U2666" s="1">
        <v>43479</v>
      </c>
      <c r="V2666" s="1">
        <v>43607</v>
      </c>
      <c r="W2666" t="s">
        <v>1943</v>
      </c>
      <c r="X2666" t="s">
        <v>1929</v>
      </c>
      <c r="Y2666">
        <v>34</v>
      </c>
      <c r="Z2666">
        <v>28</v>
      </c>
      <c r="AA2666">
        <v>35</v>
      </c>
      <c r="AB2666">
        <v>80</v>
      </c>
      <c r="AD2666">
        <f>IF(ISBLANK(Source[[#This Row],[CrosslistID]]),1,1/COUNTIFS(Source[CrosslistID],Source[[#This Row],[CrosslistID]],Source[TermDesc],Source[[#This Row],[TermDesc]]))</f>
        <v>1</v>
      </c>
      <c r="AG2666">
        <v>0</v>
      </c>
      <c r="AH2666">
        <v>80</v>
      </c>
      <c r="AI2666">
        <v>3.1</v>
      </c>
      <c r="AJ2666">
        <v>3.4</v>
      </c>
      <c r="AK2666">
        <v>0.2</v>
      </c>
      <c r="AL26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66">
        <f>IF(AND(Source[[#This Row],[Credit_Noncredit]]="Noncredit",Source[[#This Row],[FTEF]]&gt;0),Source[[#This Row],[NC XLST FTES]]*525/(437.5*Source[[#This Row],[FTEF]]),0)</f>
        <v>0</v>
      </c>
      <c r="AN2666">
        <f>IF(Source[[#This Row],[Credit_Noncredit]]="Credit",Source[[#This Row],[Census Enrollment]],Source[[#This Row],[Noncredit Avg. Attendance]])</f>
        <v>34</v>
      </c>
    </row>
    <row r="2667" spans="1:40" x14ac:dyDescent="0.25">
      <c r="A2667" t="s">
        <v>4581</v>
      </c>
      <c r="B2667" t="s">
        <v>886</v>
      </c>
      <c r="C2667" t="s">
        <v>775</v>
      </c>
      <c r="D2667" t="s">
        <v>1753</v>
      </c>
      <c r="E2667" s="4">
        <v>30570</v>
      </c>
      <c r="F2667" s="4" t="s">
        <v>1754</v>
      </c>
      <c r="G2667" s="4">
        <v>80</v>
      </c>
      <c r="H2667" t="str">
        <f>CONCATENATE(Source[[#This Row],[Subject]],TRIM(Source[[#This Row],[Course]]))</f>
        <v>MATH80</v>
      </c>
      <c r="I2667" t="str">
        <f>VLOOKUP(Source[[#This Row],[SubjCrse]],'Courses and Categories'!$E$2:$G$1816,3,FALSE)</f>
        <v>Credit General Education</v>
      </c>
      <c r="J2667">
        <v>1</v>
      </c>
      <c r="K2667" t="s">
        <v>1767</v>
      </c>
      <c r="L2667" t="s">
        <v>39</v>
      </c>
      <c r="M2667" t="s">
        <v>903</v>
      </c>
      <c r="N2667" t="s">
        <v>195</v>
      </c>
      <c r="O2667">
        <v>710</v>
      </c>
      <c r="P2667">
        <v>800</v>
      </c>
      <c r="Q2667" t="s">
        <v>236</v>
      </c>
      <c r="R2667">
        <v>360</v>
      </c>
      <c r="S2667" t="s">
        <v>134</v>
      </c>
      <c r="T2667">
        <v>1</v>
      </c>
      <c r="U2667" s="1">
        <v>43479</v>
      </c>
      <c r="V2667" s="1">
        <v>43607</v>
      </c>
      <c r="W2667" t="s">
        <v>787</v>
      </c>
      <c r="X2667" t="s">
        <v>1929</v>
      </c>
      <c r="Y2667">
        <v>25</v>
      </c>
      <c r="Z2667">
        <v>18</v>
      </c>
      <c r="AA2667">
        <v>35</v>
      </c>
      <c r="AB2667">
        <v>51.428600000000003</v>
      </c>
      <c r="AD2667">
        <f>IF(ISBLANK(Source[[#This Row],[CrosslistID]]),1,1/COUNTIFS(Source[CrosslistID],Source[[#This Row],[CrosslistID]],Source[TermDesc],Source[[#This Row],[TermDesc]]))</f>
        <v>1</v>
      </c>
      <c r="AG2667">
        <v>0</v>
      </c>
      <c r="AH2667">
        <v>51.428600000000003</v>
      </c>
      <c r="AI2667">
        <v>4.1669999999999998</v>
      </c>
      <c r="AJ2667">
        <v>4.1669999999999998</v>
      </c>
      <c r="AK2667">
        <v>0.33329999999999999</v>
      </c>
      <c r="AL26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67">
        <f>IF(AND(Source[[#This Row],[Credit_Noncredit]]="Noncredit",Source[[#This Row],[FTEF]]&gt;0),Source[[#This Row],[NC XLST FTES]]*525/(437.5*Source[[#This Row],[FTEF]]),0)</f>
        <v>0</v>
      </c>
      <c r="AN2667">
        <f>IF(Source[[#This Row],[Credit_Noncredit]]="Credit",Source[[#This Row],[Census Enrollment]],Source[[#This Row],[Noncredit Avg. Attendance]])</f>
        <v>25</v>
      </c>
    </row>
    <row r="2668" spans="1:40" x14ac:dyDescent="0.25">
      <c r="A2668" t="s">
        <v>4581</v>
      </c>
      <c r="B2668" t="s">
        <v>886</v>
      </c>
      <c r="C2668" t="s">
        <v>775</v>
      </c>
      <c r="D2668" t="s">
        <v>1753</v>
      </c>
      <c r="E2668" s="4">
        <v>30568</v>
      </c>
      <c r="F2668" s="4" t="s">
        <v>1754</v>
      </c>
      <c r="G2668" s="4">
        <v>80</v>
      </c>
      <c r="H2668" t="str">
        <f>CONCATENATE(Source[[#This Row],[Subject]],TRIM(Source[[#This Row],[Course]]))</f>
        <v>MATH80</v>
      </c>
      <c r="I2668" t="str">
        <f>VLOOKUP(Source[[#This Row],[SubjCrse]],'Courses and Categories'!$E$2:$G$1816,3,FALSE)</f>
        <v>Credit General Education</v>
      </c>
      <c r="J2668">
        <v>2</v>
      </c>
      <c r="K2668" t="s">
        <v>1767</v>
      </c>
      <c r="L2668" t="s">
        <v>39</v>
      </c>
      <c r="M2668" t="s">
        <v>903</v>
      </c>
      <c r="N2668" t="s">
        <v>2940</v>
      </c>
      <c r="O2668" t="s">
        <v>330</v>
      </c>
      <c r="P2668" t="s">
        <v>331</v>
      </c>
      <c r="Q2668" t="s">
        <v>1783</v>
      </c>
      <c r="R2668" t="s">
        <v>1784</v>
      </c>
      <c r="S2668" t="s">
        <v>134</v>
      </c>
      <c r="T2668">
        <v>1</v>
      </c>
      <c r="U2668" s="1">
        <v>43479</v>
      </c>
      <c r="V2668" s="1">
        <v>43607</v>
      </c>
      <c r="W2668" t="s">
        <v>5696</v>
      </c>
      <c r="X2668" t="s">
        <v>1929</v>
      </c>
      <c r="Y2668">
        <v>36</v>
      </c>
      <c r="Z2668">
        <v>30</v>
      </c>
      <c r="AA2668">
        <v>35</v>
      </c>
      <c r="AB2668">
        <v>85.714299999999994</v>
      </c>
      <c r="AD2668">
        <f>IF(ISBLANK(Source[[#This Row],[CrosslistID]]),1,1/COUNTIFS(Source[CrosslistID],Source[[#This Row],[CrosslistID]],Source[TermDesc],Source[[#This Row],[TermDesc]]))</f>
        <v>1</v>
      </c>
      <c r="AG2668">
        <v>0</v>
      </c>
      <c r="AH2668">
        <v>85.714299999999994</v>
      </c>
      <c r="AI2668">
        <v>5.8330000000000002</v>
      </c>
      <c r="AJ2668">
        <v>5.9996999999999998</v>
      </c>
      <c r="AK2668">
        <v>0.33329999999999999</v>
      </c>
      <c r="AL26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68">
        <f>IF(AND(Source[[#This Row],[Credit_Noncredit]]="Noncredit",Source[[#This Row],[FTEF]]&gt;0),Source[[#This Row],[NC XLST FTES]]*525/(437.5*Source[[#This Row],[FTEF]]),0)</f>
        <v>0</v>
      </c>
      <c r="AN2668">
        <f>IF(Source[[#This Row],[Credit_Noncredit]]="Credit",Source[[#This Row],[Census Enrollment]],Source[[#This Row],[Noncredit Avg. Attendance]])</f>
        <v>36</v>
      </c>
    </row>
    <row r="2669" spans="1:40" x14ac:dyDescent="0.25">
      <c r="A2669" t="s">
        <v>4581</v>
      </c>
      <c r="B2669" t="s">
        <v>886</v>
      </c>
      <c r="C2669" t="s">
        <v>775</v>
      </c>
      <c r="D2669" t="s">
        <v>1753</v>
      </c>
      <c r="E2669" s="4">
        <v>30569</v>
      </c>
      <c r="F2669" s="4" t="s">
        <v>1754</v>
      </c>
      <c r="G2669" s="4">
        <v>80</v>
      </c>
      <c r="H2669" t="str">
        <f>CONCATENATE(Source[[#This Row],[Subject]],TRIM(Source[[#This Row],[Course]]))</f>
        <v>MATH80</v>
      </c>
      <c r="I2669" t="str">
        <f>VLOOKUP(Source[[#This Row],[SubjCrse]],'Courses and Categories'!$E$2:$G$1816,3,FALSE)</f>
        <v>Credit General Education</v>
      </c>
      <c r="J2669">
        <v>3</v>
      </c>
      <c r="K2669" t="s">
        <v>1767</v>
      </c>
      <c r="L2669" t="s">
        <v>39</v>
      </c>
      <c r="M2669" t="s">
        <v>903</v>
      </c>
      <c r="N2669" t="s">
        <v>2261</v>
      </c>
      <c r="O2669" t="s">
        <v>330</v>
      </c>
      <c r="P2669" t="s">
        <v>331</v>
      </c>
      <c r="Q2669" t="s">
        <v>4357</v>
      </c>
      <c r="R2669" t="s">
        <v>4358</v>
      </c>
      <c r="S2669" t="s">
        <v>134</v>
      </c>
      <c r="T2669">
        <v>1</v>
      </c>
      <c r="U2669" s="1">
        <v>43479</v>
      </c>
      <c r="V2669" s="1">
        <v>43607</v>
      </c>
      <c r="W2669" t="s">
        <v>5696</v>
      </c>
      <c r="X2669" t="s">
        <v>1929</v>
      </c>
      <c r="Y2669">
        <v>36</v>
      </c>
      <c r="Z2669">
        <v>31</v>
      </c>
      <c r="AA2669">
        <v>35</v>
      </c>
      <c r="AB2669">
        <v>88.571399999999997</v>
      </c>
      <c r="AD2669">
        <f>IF(ISBLANK(Source[[#This Row],[CrosslistID]]),1,1/COUNTIFS(Source[CrosslistID],Source[[#This Row],[CrosslistID]],Source[TermDesc],Source[[#This Row],[TermDesc]]))</f>
        <v>1</v>
      </c>
      <c r="AG2669">
        <v>0</v>
      </c>
      <c r="AH2669">
        <v>88.571399999999997</v>
      </c>
      <c r="AI2669">
        <v>5.5</v>
      </c>
      <c r="AJ2669">
        <v>6</v>
      </c>
      <c r="AK2669">
        <v>0.33329999999999999</v>
      </c>
      <c r="AL26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69">
        <f>IF(AND(Source[[#This Row],[Credit_Noncredit]]="Noncredit",Source[[#This Row],[FTEF]]&gt;0),Source[[#This Row],[NC XLST FTES]]*525/(437.5*Source[[#This Row],[FTEF]]),0)</f>
        <v>0</v>
      </c>
      <c r="AN2669">
        <f>IF(Source[[#This Row],[Credit_Noncredit]]="Credit",Source[[#This Row],[Census Enrollment]],Source[[#This Row],[Noncredit Avg. Attendance]])</f>
        <v>36</v>
      </c>
    </row>
    <row r="2670" spans="1:40" x14ac:dyDescent="0.25">
      <c r="A2670" t="s">
        <v>4581</v>
      </c>
      <c r="B2670" t="s">
        <v>886</v>
      </c>
      <c r="C2670" t="s">
        <v>775</v>
      </c>
      <c r="D2670" t="s">
        <v>1753</v>
      </c>
      <c r="E2670" s="4">
        <v>36014</v>
      </c>
      <c r="F2670" s="4" t="s">
        <v>1754</v>
      </c>
      <c r="G2670" s="4">
        <v>80</v>
      </c>
      <c r="H2670" t="str">
        <f>CONCATENATE(Source[[#This Row],[Subject]],TRIM(Source[[#This Row],[Course]]))</f>
        <v>MATH80</v>
      </c>
      <c r="I2670" t="str">
        <f>VLOOKUP(Source[[#This Row],[SubjCrse]],'Courses and Categories'!$E$2:$G$1816,3,FALSE)</f>
        <v>Credit General Education</v>
      </c>
      <c r="J2670">
        <v>4</v>
      </c>
      <c r="K2670" t="s">
        <v>1767</v>
      </c>
      <c r="L2670" t="s">
        <v>39</v>
      </c>
      <c r="M2670" t="s">
        <v>903</v>
      </c>
      <c r="N2670" t="s">
        <v>195</v>
      </c>
      <c r="O2670">
        <v>910</v>
      </c>
      <c r="P2670">
        <v>1000</v>
      </c>
      <c r="Q2670" t="s">
        <v>238</v>
      </c>
      <c r="R2670">
        <v>711</v>
      </c>
      <c r="S2670" t="s">
        <v>134</v>
      </c>
      <c r="T2670">
        <v>1</v>
      </c>
      <c r="U2670" s="1">
        <v>43479</v>
      </c>
      <c r="V2670" s="1">
        <v>43607</v>
      </c>
      <c r="W2670" t="s">
        <v>1776</v>
      </c>
      <c r="X2670" t="s">
        <v>1929</v>
      </c>
      <c r="Y2670">
        <v>44</v>
      </c>
      <c r="Z2670">
        <v>41</v>
      </c>
      <c r="AA2670">
        <v>35</v>
      </c>
      <c r="AB2670">
        <v>117.1429</v>
      </c>
      <c r="AD2670">
        <f>IF(ISBLANK(Source[[#This Row],[CrosslistID]]),1,1/COUNTIFS(Source[CrosslistID],Source[[#This Row],[CrosslistID]],Source[TermDesc],Source[[#This Row],[TermDesc]]))</f>
        <v>1</v>
      </c>
      <c r="AG2670">
        <v>0</v>
      </c>
      <c r="AH2670">
        <v>117.1429</v>
      </c>
      <c r="AI2670">
        <v>6.5</v>
      </c>
      <c r="AJ2670">
        <v>7.3333000000000004</v>
      </c>
      <c r="AK2670">
        <v>0.33329999999999999</v>
      </c>
      <c r="AL26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70">
        <f>IF(AND(Source[[#This Row],[Credit_Noncredit]]="Noncredit",Source[[#This Row],[FTEF]]&gt;0),Source[[#This Row],[NC XLST FTES]]*525/(437.5*Source[[#This Row],[FTEF]]),0)</f>
        <v>0</v>
      </c>
      <c r="AN2670">
        <f>IF(Source[[#This Row],[Credit_Noncredit]]="Credit",Source[[#This Row],[Census Enrollment]],Source[[#This Row],[Noncredit Avg. Attendance]])</f>
        <v>44</v>
      </c>
    </row>
    <row r="2671" spans="1:40" x14ac:dyDescent="0.25">
      <c r="A2671" t="s">
        <v>4581</v>
      </c>
      <c r="B2671" t="s">
        <v>886</v>
      </c>
      <c r="C2671" t="s">
        <v>775</v>
      </c>
      <c r="D2671" t="s">
        <v>1753</v>
      </c>
      <c r="E2671" s="4">
        <v>31402</v>
      </c>
      <c r="F2671" s="4" t="s">
        <v>1754</v>
      </c>
      <c r="G2671" s="4">
        <v>80</v>
      </c>
      <c r="H2671" t="str">
        <f>CONCATENATE(Source[[#This Row],[Subject]],TRIM(Source[[#This Row],[Course]]))</f>
        <v>MATH80</v>
      </c>
      <c r="I2671" t="str">
        <f>VLOOKUP(Source[[#This Row],[SubjCrse]],'Courses and Categories'!$E$2:$G$1816,3,FALSE)</f>
        <v>Credit General Education</v>
      </c>
      <c r="J2671">
        <v>5</v>
      </c>
      <c r="K2671" t="s">
        <v>1767</v>
      </c>
      <c r="L2671" t="s">
        <v>39</v>
      </c>
      <c r="M2671" t="s">
        <v>903</v>
      </c>
      <c r="N2671" t="s">
        <v>5697</v>
      </c>
      <c r="O2671" t="s">
        <v>386</v>
      </c>
      <c r="P2671" t="s">
        <v>447</v>
      </c>
      <c r="Q2671" t="s">
        <v>1783</v>
      </c>
      <c r="R2671" t="s">
        <v>5698</v>
      </c>
      <c r="S2671" t="s">
        <v>134</v>
      </c>
      <c r="T2671">
        <v>1</v>
      </c>
      <c r="U2671" s="1">
        <v>43479</v>
      </c>
      <c r="V2671" s="1">
        <v>43607</v>
      </c>
      <c r="W2671" t="s">
        <v>4376</v>
      </c>
      <c r="X2671" t="s">
        <v>1929</v>
      </c>
      <c r="Y2671">
        <v>39</v>
      </c>
      <c r="Z2671">
        <v>34</v>
      </c>
      <c r="AA2671">
        <v>35</v>
      </c>
      <c r="AB2671">
        <v>97.142899999999997</v>
      </c>
      <c r="AD2671">
        <f>IF(ISBLANK(Source[[#This Row],[CrosslistID]]),1,1/COUNTIFS(Source[CrosslistID],Source[[#This Row],[CrosslistID]],Source[TermDesc],Source[[#This Row],[TermDesc]]))</f>
        <v>1</v>
      </c>
      <c r="AG2671">
        <v>0</v>
      </c>
      <c r="AH2671">
        <v>97.142899999999997</v>
      </c>
      <c r="AI2671">
        <v>6.3330000000000002</v>
      </c>
      <c r="AJ2671">
        <v>6.4996999999999998</v>
      </c>
      <c r="AK2671">
        <v>0.33329999999999999</v>
      </c>
      <c r="AL26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71">
        <f>IF(AND(Source[[#This Row],[Credit_Noncredit]]="Noncredit",Source[[#This Row],[FTEF]]&gt;0),Source[[#This Row],[NC XLST FTES]]*525/(437.5*Source[[#This Row],[FTEF]]),0)</f>
        <v>0</v>
      </c>
      <c r="AN2671">
        <f>IF(Source[[#This Row],[Credit_Noncredit]]="Credit",Source[[#This Row],[Census Enrollment]],Source[[#This Row],[Noncredit Avg. Attendance]])</f>
        <v>39</v>
      </c>
    </row>
    <row r="2672" spans="1:40" x14ac:dyDescent="0.25">
      <c r="A2672" t="s">
        <v>4581</v>
      </c>
      <c r="B2672" t="s">
        <v>886</v>
      </c>
      <c r="C2672" t="s">
        <v>775</v>
      </c>
      <c r="D2672" t="s">
        <v>1753</v>
      </c>
      <c r="E2672" s="4">
        <v>30573</v>
      </c>
      <c r="F2672" s="4" t="s">
        <v>1754</v>
      </c>
      <c r="G2672" s="4">
        <v>80</v>
      </c>
      <c r="H2672" t="str">
        <f>CONCATENATE(Source[[#This Row],[Subject]],TRIM(Source[[#This Row],[Course]]))</f>
        <v>MATH80</v>
      </c>
      <c r="I2672" t="str">
        <f>VLOOKUP(Source[[#This Row],[SubjCrse]],'Courses and Categories'!$E$2:$G$1816,3,FALSE)</f>
        <v>Credit General Education</v>
      </c>
      <c r="J2672">
        <v>6</v>
      </c>
      <c r="K2672" t="s">
        <v>1767</v>
      </c>
      <c r="L2672" t="s">
        <v>39</v>
      </c>
      <c r="M2672" t="s">
        <v>903</v>
      </c>
      <c r="N2672" t="s">
        <v>195</v>
      </c>
      <c r="O2672">
        <v>1110</v>
      </c>
      <c r="P2672">
        <v>1200</v>
      </c>
      <c r="Q2672" t="s">
        <v>850</v>
      </c>
      <c r="R2672">
        <v>651</v>
      </c>
      <c r="S2672" t="s">
        <v>134</v>
      </c>
      <c r="T2672">
        <v>1</v>
      </c>
      <c r="U2672" s="1">
        <v>43479</v>
      </c>
      <c r="V2672" s="1">
        <v>43607</v>
      </c>
      <c r="W2672" t="s">
        <v>4366</v>
      </c>
      <c r="X2672" t="s">
        <v>1929</v>
      </c>
      <c r="Y2672">
        <v>33</v>
      </c>
      <c r="Z2672">
        <v>21</v>
      </c>
      <c r="AA2672">
        <v>35</v>
      </c>
      <c r="AB2672">
        <v>60</v>
      </c>
      <c r="AD2672">
        <f>IF(ISBLANK(Source[[#This Row],[CrosslistID]]),1,1/COUNTIFS(Source[CrosslistID],Source[[#This Row],[CrosslistID]],Source[TermDesc],Source[[#This Row],[TermDesc]]))</f>
        <v>1</v>
      </c>
      <c r="AG2672">
        <v>0</v>
      </c>
      <c r="AH2672">
        <v>60</v>
      </c>
      <c r="AI2672">
        <v>5.5</v>
      </c>
      <c r="AJ2672">
        <v>5.5</v>
      </c>
      <c r="AK2672">
        <v>0.33329999999999999</v>
      </c>
      <c r="AL26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72">
        <f>IF(AND(Source[[#This Row],[Credit_Noncredit]]="Noncredit",Source[[#This Row],[FTEF]]&gt;0),Source[[#This Row],[NC XLST FTES]]*525/(437.5*Source[[#This Row],[FTEF]]),0)</f>
        <v>0</v>
      </c>
      <c r="AN2672">
        <f>IF(Source[[#This Row],[Credit_Noncredit]]="Credit",Source[[#This Row],[Census Enrollment]],Source[[#This Row],[Noncredit Avg. Attendance]])</f>
        <v>33</v>
      </c>
    </row>
    <row r="2673" spans="1:40" x14ac:dyDescent="0.25">
      <c r="A2673" t="s">
        <v>4581</v>
      </c>
      <c r="B2673" t="s">
        <v>886</v>
      </c>
      <c r="C2673" t="s">
        <v>775</v>
      </c>
      <c r="D2673" t="s">
        <v>1753</v>
      </c>
      <c r="E2673" s="4">
        <v>34662</v>
      </c>
      <c r="F2673" s="4" t="s">
        <v>1754</v>
      </c>
      <c r="G2673" s="4">
        <v>80</v>
      </c>
      <c r="H2673" t="str">
        <f>CONCATENATE(Source[[#This Row],[Subject]],TRIM(Source[[#This Row],[Course]]))</f>
        <v>MATH80</v>
      </c>
      <c r="I2673" t="str">
        <f>VLOOKUP(Source[[#This Row],[SubjCrse]],'Courses and Categories'!$E$2:$G$1816,3,FALSE)</f>
        <v>Credit General Education</v>
      </c>
      <c r="J2673">
        <v>7</v>
      </c>
      <c r="K2673" t="s">
        <v>1767</v>
      </c>
      <c r="L2673" t="s">
        <v>39</v>
      </c>
      <c r="M2673" t="s">
        <v>903</v>
      </c>
      <c r="N2673" t="s">
        <v>2940</v>
      </c>
      <c r="O2673" t="s">
        <v>4157</v>
      </c>
      <c r="P2673" t="s">
        <v>1623</v>
      </c>
      <c r="Q2673" t="s">
        <v>1783</v>
      </c>
      <c r="R2673" t="s">
        <v>1784</v>
      </c>
      <c r="S2673" t="s">
        <v>134</v>
      </c>
      <c r="T2673">
        <v>1</v>
      </c>
      <c r="U2673" s="1">
        <v>43479</v>
      </c>
      <c r="V2673" s="1">
        <v>43607</v>
      </c>
      <c r="W2673" t="s">
        <v>5699</v>
      </c>
      <c r="X2673" t="s">
        <v>1929</v>
      </c>
      <c r="Y2673">
        <v>43</v>
      </c>
      <c r="Z2673">
        <v>36</v>
      </c>
      <c r="AA2673">
        <v>35</v>
      </c>
      <c r="AB2673">
        <v>102.8571</v>
      </c>
      <c r="AD2673">
        <f>IF(ISBLANK(Source[[#This Row],[CrosslistID]]),1,1/COUNTIFS(Source[CrosslistID],Source[[#This Row],[CrosslistID]],Source[TermDesc],Source[[#This Row],[TermDesc]]))</f>
        <v>1</v>
      </c>
      <c r="AG2673">
        <v>0</v>
      </c>
      <c r="AH2673">
        <v>102.8571</v>
      </c>
      <c r="AI2673">
        <v>7</v>
      </c>
      <c r="AJ2673">
        <v>7.1666999999999996</v>
      </c>
      <c r="AK2673">
        <v>0.33329999999999999</v>
      </c>
      <c r="AL26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73">
        <f>IF(AND(Source[[#This Row],[Credit_Noncredit]]="Noncredit",Source[[#This Row],[FTEF]]&gt;0),Source[[#This Row],[NC XLST FTES]]*525/(437.5*Source[[#This Row],[FTEF]]),0)</f>
        <v>0</v>
      </c>
      <c r="AN2673">
        <f>IF(Source[[#This Row],[Credit_Noncredit]]="Credit",Source[[#This Row],[Census Enrollment]],Source[[#This Row],[Noncredit Avg. Attendance]])</f>
        <v>43</v>
      </c>
    </row>
    <row r="2674" spans="1:40" x14ac:dyDescent="0.25">
      <c r="A2674" t="s">
        <v>4581</v>
      </c>
      <c r="B2674" t="s">
        <v>886</v>
      </c>
      <c r="C2674" t="s">
        <v>775</v>
      </c>
      <c r="D2674" t="s">
        <v>1753</v>
      </c>
      <c r="E2674" s="4">
        <v>31216</v>
      </c>
      <c r="F2674" s="4" t="s">
        <v>1754</v>
      </c>
      <c r="G2674" s="4">
        <v>80</v>
      </c>
      <c r="H2674" t="str">
        <f>CONCATENATE(Source[[#This Row],[Subject]],TRIM(Source[[#This Row],[Course]]))</f>
        <v>MATH80</v>
      </c>
      <c r="I2674" t="str">
        <f>VLOOKUP(Source[[#This Row],[SubjCrse]],'Courses and Categories'!$E$2:$G$1816,3,FALSE)</f>
        <v>Credit General Education</v>
      </c>
      <c r="J2674">
        <v>8</v>
      </c>
      <c r="K2674" t="s">
        <v>1767</v>
      </c>
      <c r="L2674" t="s">
        <v>39</v>
      </c>
      <c r="M2674" t="s">
        <v>903</v>
      </c>
      <c r="N2674" t="s">
        <v>2261</v>
      </c>
      <c r="O2674" t="s">
        <v>4157</v>
      </c>
      <c r="P2674" t="s">
        <v>1623</v>
      </c>
      <c r="Q2674" t="s">
        <v>4357</v>
      </c>
      <c r="R2674" t="s">
        <v>4358</v>
      </c>
      <c r="S2674" t="s">
        <v>134</v>
      </c>
      <c r="T2674">
        <v>1</v>
      </c>
      <c r="U2674" s="1">
        <v>43479</v>
      </c>
      <c r="V2674" s="1">
        <v>43607</v>
      </c>
      <c r="W2674" t="s">
        <v>5699</v>
      </c>
      <c r="X2674" t="s">
        <v>1929</v>
      </c>
      <c r="Y2674">
        <v>41</v>
      </c>
      <c r="Z2674">
        <v>36</v>
      </c>
      <c r="AA2674">
        <v>35</v>
      </c>
      <c r="AB2674">
        <v>102.8571</v>
      </c>
      <c r="AD2674">
        <f>IF(ISBLANK(Source[[#This Row],[CrosslistID]]),1,1/COUNTIFS(Source[CrosslistID],Source[[#This Row],[CrosslistID]],Source[TermDesc],Source[[#This Row],[TermDesc]]))</f>
        <v>1</v>
      </c>
      <c r="AG2674">
        <v>0</v>
      </c>
      <c r="AH2674">
        <v>102.8571</v>
      </c>
      <c r="AI2674">
        <v>6.5</v>
      </c>
      <c r="AJ2674">
        <v>6.8333000000000004</v>
      </c>
      <c r="AK2674">
        <v>0.33329999999999999</v>
      </c>
      <c r="AL26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74">
        <f>IF(AND(Source[[#This Row],[Credit_Noncredit]]="Noncredit",Source[[#This Row],[FTEF]]&gt;0),Source[[#This Row],[NC XLST FTES]]*525/(437.5*Source[[#This Row],[FTEF]]),0)</f>
        <v>0</v>
      </c>
      <c r="AN2674">
        <f>IF(Source[[#This Row],[Credit_Noncredit]]="Credit",Source[[#This Row],[Census Enrollment]],Source[[#This Row],[Noncredit Avg. Attendance]])</f>
        <v>41</v>
      </c>
    </row>
    <row r="2675" spans="1:40" x14ac:dyDescent="0.25">
      <c r="A2675" t="s">
        <v>4581</v>
      </c>
      <c r="B2675" t="s">
        <v>886</v>
      </c>
      <c r="C2675" t="s">
        <v>775</v>
      </c>
      <c r="D2675" t="s">
        <v>1753</v>
      </c>
      <c r="E2675" s="4">
        <v>38708</v>
      </c>
      <c r="F2675" s="4" t="s">
        <v>1754</v>
      </c>
      <c r="G2675" s="4">
        <v>80</v>
      </c>
      <c r="H2675" t="str">
        <f>CONCATENATE(Source[[#This Row],[Subject]],TRIM(Source[[#This Row],[Course]]))</f>
        <v>MATH80</v>
      </c>
      <c r="I2675" t="str">
        <f>VLOOKUP(Source[[#This Row],[SubjCrse]],'Courses and Categories'!$E$2:$G$1816,3,FALSE)</f>
        <v>Credit General Education</v>
      </c>
      <c r="J2675">
        <v>9</v>
      </c>
      <c r="K2675" t="s">
        <v>1767</v>
      </c>
      <c r="L2675" t="s">
        <v>39</v>
      </c>
      <c r="M2675" t="s">
        <v>903</v>
      </c>
      <c r="N2675" t="s">
        <v>195</v>
      </c>
      <c r="O2675">
        <v>1210</v>
      </c>
      <c r="P2675">
        <v>1300</v>
      </c>
      <c r="Q2675" t="s">
        <v>850</v>
      </c>
      <c r="R2675">
        <v>613</v>
      </c>
      <c r="S2675" t="s">
        <v>134</v>
      </c>
      <c r="T2675">
        <v>1</v>
      </c>
      <c r="U2675" s="1">
        <v>43479</v>
      </c>
      <c r="V2675" s="1">
        <v>43607</v>
      </c>
      <c r="W2675" t="s">
        <v>551</v>
      </c>
      <c r="X2675" t="s">
        <v>1929</v>
      </c>
      <c r="Y2675">
        <v>31</v>
      </c>
      <c r="Z2675">
        <v>22</v>
      </c>
      <c r="AA2675">
        <v>35</v>
      </c>
      <c r="AB2675">
        <v>62.857100000000003</v>
      </c>
      <c r="AD2675">
        <f>IF(ISBLANK(Source[[#This Row],[CrosslistID]]),1,1/COUNTIFS(Source[CrosslistID],Source[[#This Row],[CrosslistID]],Source[TermDesc],Source[[#This Row],[TermDesc]]))</f>
        <v>1</v>
      </c>
      <c r="AG2675">
        <v>0</v>
      </c>
      <c r="AH2675">
        <v>62.857100000000003</v>
      </c>
      <c r="AI2675">
        <v>5.1669999999999998</v>
      </c>
      <c r="AJ2675">
        <v>5.1669999999999998</v>
      </c>
      <c r="AK2675">
        <v>0.33329999999999999</v>
      </c>
      <c r="AL26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75">
        <f>IF(AND(Source[[#This Row],[Credit_Noncredit]]="Noncredit",Source[[#This Row],[FTEF]]&gt;0),Source[[#This Row],[NC XLST FTES]]*525/(437.5*Source[[#This Row],[FTEF]]),0)</f>
        <v>0</v>
      </c>
      <c r="AN2675">
        <f>IF(Source[[#This Row],[Credit_Noncredit]]="Credit",Source[[#This Row],[Census Enrollment]],Source[[#This Row],[Noncredit Avg. Attendance]])</f>
        <v>31</v>
      </c>
    </row>
    <row r="2676" spans="1:40" x14ac:dyDescent="0.25">
      <c r="A2676" t="s">
        <v>4581</v>
      </c>
      <c r="B2676" t="s">
        <v>886</v>
      </c>
      <c r="C2676" t="s">
        <v>775</v>
      </c>
      <c r="D2676" t="s">
        <v>1753</v>
      </c>
      <c r="E2676" s="4">
        <v>38830</v>
      </c>
      <c r="F2676" s="4" t="s">
        <v>1754</v>
      </c>
      <c r="G2676" s="4">
        <v>80</v>
      </c>
      <c r="H2676" t="str">
        <f>CONCATENATE(Source[[#This Row],[Subject]],TRIM(Source[[#This Row],[Course]]))</f>
        <v>MATH80</v>
      </c>
      <c r="I2676" t="str">
        <f>VLOOKUP(Source[[#This Row],[SubjCrse]],'Courses and Categories'!$E$2:$G$1816,3,FALSE)</f>
        <v>Credit General Education</v>
      </c>
      <c r="J2676">
        <v>10</v>
      </c>
      <c r="K2676" t="s">
        <v>1767</v>
      </c>
      <c r="L2676" t="s">
        <v>39</v>
      </c>
      <c r="M2676" t="s">
        <v>903</v>
      </c>
      <c r="N2676" t="s">
        <v>195</v>
      </c>
      <c r="O2676">
        <v>1310</v>
      </c>
      <c r="P2676">
        <v>1400</v>
      </c>
      <c r="Q2676" t="s">
        <v>850</v>
      </c>
      <c r="R2676">
        <v>651</v>
      </c>
      <c r="S2676" t="s">
        <v>134</v>
      </c>
      <c r="T2676">
        <v>1</v>
      </c>
      <c r="U2676" s="1">
        <v>43479</v>
      </c>
      <c r="V2676" s="1">
        <v>43607</v>
      </c>
      <c r="W2676" t="s">
        <v>4366</v>
      </c>
      <c r="X2676" t="s">
        <v>1929</v>
      </c>
      <c r="Y2676">
        <v>25</v>
      </c>
      <c r="Z2676">
        <v>20</v>
      </c>
      <c r="AA2676">
        <v>35</v>
      </c>
      <c r="AB2676">
        <v>57.142899999999997</v>
      </c>
      <c r="AD2676">
        <f>IF(ISBLANK(Source[[#This Row],[CrosslistID]]),1,1/COUNTIFS(Source[CrosslistID],Source[[#This Row],[CrosslistID]],Source[TermDesc],Source[[#This Row],[TermDesc]]))</f>
        <v>1</v>
      </c>
      <c r="AG2676">
        <v>0</v>
      </c>
      <c r="AH2676">
        <v>57.142899999999997</v>
      </c>
      <c r="AI2676">
        <v>3.6669999999999998</v>
      </c>
      <c r="AJ2676">
        <v>4.1669999999999998</v>
      </c>
      <c r="AK2676">
        <v>0.33329999999999999</v>
      </c>
      <c r="AL26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76">
        <f>IF(AND(Source[[#This Row],[Credit_Noncredit]]="Noncredit",Source[[#This Row],[FTEF]]&gt;0),Source[[#This Row],[NC XLST FTES]]*525/(437.5*Source[[#This Row],[FTEF]]),0)</f>
        <v>0</v>
      </c>
      <c r="AN2676">
        <f>IF(Source[[#This Row],[Credit_Noncredit]]="Credit",Source[[#This Row],[Census Enrollment]],Source[[#This Row],[Noncredit Avg. Attendance]])</f>
        <v>25</v>
      </c>
    </row>
    <row r="2677" spans="1:40" x14ac:dyDescent="0.25">
      <c r="A2677" t="s">
        <v>4581</v>
      </c>
      <c r="B2677" t="s">
        <v>886</v>
      </c>
      <c r="C2677" t="s">
        <v>775</v>
      </c>
      <c r="D2677" t="s">
        <v>1753</v>
      </c>
      <c r="E2677" s="4">
        <v>31217</v>
      </c>
      <c r="F2677" s="4" t="s">
        <v>1754</v>
      </c>
      <c r="G2677" s="4">
        <v>80</v>
      </c>
      <c r="H2677" t="str">
        <f>CONCATENATE(Source[[#This Row],[Subject]],TRIM(Source[[#This Row],[Course]]))</f>
        <v>MATH80</v>
      </c>
      <c r="I2677" t="str">
        <f>VLOOKUP(Source[[#This Row],[SubjCrse]],'Courses and Categories'!$E$2:$G$1816,3,FALSE)</f>
        <v>Credit General Education</v>
      </c>
      <c r="J2677">
        <v>11</v>
      </c>
      <c r="K2677" t="s">
        <v>1767</v>
      </c>
      <c r="L2677" t="s">
        <v>39</v>
      </c>
      <c r="M2677" t="s">
        <v>903</v>
      </c>
      <c r="N2677" t="s">
        <v>1960</v>
      </c>
      <c r="O2677" t="s">
        <v>1995</v>
      </c>
      <c r="P2677" t="s">
        <v>4371</v>
      </c>
      <c r="Q2677" t="s">
        <v>4357</v>
      </c>
      <c r="R2677" t="s">
        <v>4358</v>
      </c>
      <c r="S2677" t="s">
        <v>134</v>
      </c>
      <c r="T2677">
        <v>1</v>
      </c>
      <c r="U2677" s="1">
        <v>43479</v>
      </c>
      <c r="V2677" s="1">
        <v>43607</v>
      </c>
      <c r="W2677" t="s">
        <v>4379</v>
      </c>
      <c r="X2677" t="s">
        <v>1929</v>
      </c>
      <c r="Y2677">
        <v>39</v>
      </c>
      <c r="Z2677">
        <v>32</v>
      </c>
      <c r="AA2677">
        <v>35</v>
      </c>
      <c r="AB2677">
        <v>91.428600000000003</v>
      </c>
      <c r="AD2677">
        <f>IF(ISBLANK(Source[[#This Row],[CrosslistID]]),1,1/COUNTIFS(Source[CrosslistID],Source[[#This Row],[CrosslistID]],Source[TermDesc],Source[[#This Row],[TermDesc]]))</f>
        <v>1</v>
      </c>
      <c r="AG2677">
        <v>0</v>
      </c>
      <c r="AH2677">
        <v>91.428600000000003</v>
      </c>
      <c r="AI2677">
        <v>5.6669999999999998</v>
      </c>
      <c r="AJ2677">
        <v>6.5004</v>
      </c>
      <c r="AK2677">
        <v>0.33329999999999999</v>
      </c>
      <c r="AL26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77">
        <f>IF(AND(Source[[#This Row],[Credit_Noncredit]]="Noncredit",Source[[#This Row],[FTEF]]&gt;0),Source[[#This Row],[NC XLST FTES]]*525/(437.5*Source[[#This Row],[FTEF]]),0)</f>
        <v>0</v>
      </c>
      <c r="AN2677">
        <f>IF(Source[[#This Row],[Credit_Noncredit]]="Credit",Source[[#This Row],[Census Enrollment]],Source[[#This Row],[Noncredit Avg. Attendance]])</f>
        <v>39</v>
      </c>
    </row>
    <row r="2678" spans="1:40" x14ac:dyDescent="0.25">
      <c r="A2678" t="s">
        <v>4581</v>
      </c>
      <c r="B2678" t="s">
        <v>886</v>
      </c>
      <c r="C2678" t="s">
        <v>775</v>
      </c>
      <c r="D2678" t="s">
        <v>1753</v>
      </c>
      <c r="E2678" s="4">
        <v>30574</v>
      </c>
      <c r="F2678" s="4" t="s">
        <v>1754</v>
      </c>
      <c r="G2678" s="4">
        <v>80</v>
      </c>
      <c r="H2678" t="str">
        <f>CONCATENATE(Source[[#This Row],[Subject]],TRIM(Source[[#This Row],[Course]]))</f>
        <v>MATH80</v>
      </c>
      <c r="I2678" t="str">
        <f>VLOOKUP(Source[[#This Row],[SubjCrse]],'Courses and Categories'!$E$2:$G$1816,3,FALSE)</f>
        <v>Credit General Education</v>
      </c>
      <c r="J2678">
        <v>12</v>
      </c>
      <c r="K2678" t="s">
        <v>1767</v>
      </c>
      <c r="L2678" t="s">
        <v>39</v>
      </c>
      <c r="M2678" t="s">
        <v>903</v>
      </c>
      <c r="N2678" t="s">
        <v>2261</v>
      </c>
      <c r="O2678" t="s">
        <v>1995</v>
      </c>
      <c r="P2678" t="s">
        <v>4371</v>
      </c>
      <c r="Q2678" t="s">
        <v>1769</v>
      </c>
      <c r="R2678" t="s">
        <v>5700</v>
      </c>
      <c r="S2678" t="s">
        <v>134</v>
      </c>
      <c r="T2678">
        <v>1</v>
      </c>
      <c r="U2678" s="1">
        <v>43479</v>
      </c>
      <c r="V2678" s="1">
        <v>43607</v>
      </c>
      <c r="W2678" t="s">
        <v>1781</v>
      </c>
      <c r="X2678" t="s">
        <v>1929</v>
      </c>
      <c r="Y2678">
        <v>41</v>
      </c>
      <c r="Z2678">
        <v>37</v>
      </c>
      <c r="AA2678">
        <v>35</v>
      </c>
      <c r="AB2678">
        <v>105.71429999999999</v>
      </c>
      <c r="AD2678">
        <f>IF(ISBLANK(Source[[#This Row],[CrosslistID]]),1,1/COUNTIFS(Source[CrosslistID],Source[[#This Row],[CrosslistID]],Source[TermDesc],Source[[#This Row],[TermDesc]]))</f>
        <v>1</v>
      </c>
      <c r="AG2678">
        <v>0</v>
      </c>
      <c r="AH2678">
        <v>105.71429999999999</v>
      </c>
      <c r="AI2678">
        <v>5.8330000000000002</v>
      </c>
      <c r="AJ2678">
        <v>6.8329000000000004</v>
      </c>
      <c r="AK2678">
        <v>0.33329999999999999</v>
      </c>
      <c r="AL26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78">
        <f>IF(AND(Source[[#This Row],[Credit_Noncredit]]="Noncredit",Source[[#This Row],[FTEF]]&gt;0),Source[[#This Row],[NC XLST FTES]]*525/(437.5*Source[[#This Row],[FTEF]]),0)</f>
        <v>0</v>
      </c>
      <c r="AN2678">
        <f>IF(Source[[#This Row],[Credit_Noncredit]]="Credit",Source[[#This Row],[Census Enrollment]],Source[[#This Row],[Noncredit Avg. Attendance]])</f>
        <v>41</v>
      </c>
    </row>
    <row r="2679" spans="1:40" x14ac:dyDescent="0.25">
      <c r="A2679" t="s">
        <v>4581</v>
      </c>
      <c r="B2679" t="s">
        <v>886</v>
      </c>
      <c r="C2679" t="s">
        <v>775</v>
      </c>
      <c r="D2679" t="s">
        <v>1753</v>
      </c>
      <c r="E2679" s="4">
        <v>39336</v>
      </c>
      <c r="F2679" s="4" t="s">
        <v>1754</v>
      </c>
      <c r="G2679" s="4">
        <v>80</v>
      </c>
      <c r="H2679" t="str">
        <f>CONCATENATE(Source[[#This Row],[Subject]],TRIM(Source[[#This Row],[Course]]))</f>
        <v>MATH80</v>
      </c>
      <c r="I2679" t="str">
        <f>VLOOKUP(Source[[#This Row],[SubjCrse]],'Courses and Categories'!$E$2:$G$1816,3,FALSE)</f>
        <v>Credit General Education</v>
      </c>
      <c r="J2679">
        <v>401</v>
      </c>
      <c r="K2679" t="s">
        <v>1767</v>
      </c>
      <c r="L2679" t="s">
        <v>39</v>
      </c>
      <c r="M2679" t="s">
        <v>903</v>
      </c>
      <c r="N2679" t="s">
        <v>5701</v>
      </c>
      <c r="O2679" t="s">
        <v>5702</v>
      </c>
      <c r="P2679" t="s">
        <v>5703</v>
      </c>
      <c r="Q2679" t="s">
        <v>5704</v>
      </c>
      <c r="R2679" t="s">
        <v>5698</v>
      </c>
      <c r="S2679" t="s">
        <v>134</v>
      </c>
      <c r="T2679" t="s">
        <v>44</v>
      </c>
      <c r="U2679" s="1">
        <v>43500</v>
      </c>
      <c r="V2679" s="1">
        <v>43607</v>
      </c>
      <c r="W2679" t="s">
        <v>5705</v>
      </c>
      <c r="X2679" t="s">
        <v>905</v>
      </c>
      <c r="Y2679">
        <v>24</v>
      </c>
      <c r="Z2679">
        <v>22</v>
      </c>
      <c r="AA2679">
        <v>35</v>
      </c>
      <c r="AB2679">
        <v>62.857100000000003</v>
      </c>
      <c r="AD2679">
        <f>IF(ISBLANK(Source[[#This Row],[CrosslistID]]),1,1/COUNTIFS(Source[CrosslistID],Source[[#This Row],[CrosslistID]],Source[TermDesc],Source[[#This Row],[TermDesc]]))</f>
        <v>1</v>
      </c>
      <c r="AG2679">
        <v>0</v>
      </c>
      <c r="AH2679">
        <v>62.857100000000003</v>
      </c>
      <c r="AI2679">
        <v>3.6459999999999999</v>
      </c>
      <c r="AJ2679">
        <v>3.9775</v>
      </c>
      <c r="AK2679">
        <v>0.33329999999999999</v>
      </c>
      <c r="AL26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79">
        <f>IF(AND(Source[[#This Row],[Credit_Noncredit]]="Noncredit",Source[[#This Row],[FTEF]]&gt;0),Source[[#This Row],[NC XLST FTES]]*525/(437.5*Source[[#This Row],[FTEF]]),0)</f>
        <v>0</v>
      </c>
      <c r="AN2679">
        <f>IF(Source[[#This Row],[Credit_Noncredit]]="Credit",Source[[#This Row],[Census Enrollment]],Source[[#This Row],[Noncredit Avg. Attendance]])</f>
        <v>24</v>
      </c>
    </row>
    <row r="2680" spans="1:40" x14ac:dyDescent="0.25">
      <c r="A2680" t="s">
        <v>4581</v>
      </c>
      <c r="B2680" t="s">
        <v>886</v>
      </c>
      <c r="C2680" t="s">
        <v>775</v>
      </c>
      <c r="D2680" t="s">
        <v>1753</v>
      </c>
      <c r="E2680" s="4">
        <v>30576</v>
      </c>
      <c r="F2680" s="4" t="s">
        <v>1754</v>
      </c>
      <c r="G2680" s="4">
        <v>80</v>
      </c>
      <c r="H2680" t="str">
        <f>CONCATENATE(Source[[#This Row],[Subject]],TRIM(Source[[#This Row],[Course]]))</f>
        <v>MATH80</v>
      </c>
      <c r="I2680" t="str">
        <f>VLOOKUP(Source[[#This Row],[SubjCrse]],'Courses and Categories'!$E$2:$G$1816,3,FALSE)</f>
        <v>Credit General Education</v>
      </c>
      <c r="J2680">
        <v>501</v>
      </c>
      <c r="K2680" t="s">
        <v>1767</v>
      </c>
      <c r="L2680" t="s">
        <v>87</v>
      </c>
      <c r="M2680" t="s">
        <v>903</v>
      </c>
      <c r="N2680" t="s">
        <v>1960</v>
      </c>
      <c r="O2680" t="s">
        <v>425</v>
      </c>
      <c r="P2680" t="s">
        <v>426</v>
      </c>
      <c r="Q2680" t="s">
        <v>1779</v>
      </c>
      <c r="R2680" t="s">
        <v>5706</v>
      </c>
      <c r="S2680" t="s">
        <v>134</v>
      </c>
      <c r="T2680">
        <v>1</v>
      </c>
      <c r="U2680" s="1">
        <v>43479</v>
      </c>
      <c r="V2680" s="1">
        <v>43607</v>
      </c>
      <c r="W2680" t="s">
        <v>4379</v>
      </c>
      <c r="X2680" t="s">
        <v>1929</v>
      </c>
      <c r="Y2680">
        <v>37</v>
      </c>
      <c r="Z2680">
        <v>23</v>
      </c>
      <c r="AA2680">
        <v>35</v>
      </c>
      <c r="AB2680">
        <v>65.714299999999994</v>
      </c>
      <c r="AD2680">
        <f>IF(ISBLANK(Source[[#This Row],[CrosslistID]]),1,1/COUNTIFS(Source[CrosslistID],Source[[#This Row],[CrosslistID]],Source[TermDesc],Source[[#This Row],[TermDesc]]))</f>
        <v>1</v>
      </c>
      <c r="AG2680">
        <v>0</v>
      </c>
      <c r="AH2680">
        <v>65.714299999999994</v>
      </c>
      <c r="AI2680">
        <v>6.1669999999999998</v>
      </c>
      <c r="AJ2680">
        <v>6.1669999999999998</v>
      </c>
      <c r="AK2680">
        <v>0.33329999999999999</v>
      </c>
      <c r="AL26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80">
        <f>IF(AND(Source[[#This Row],[Credit_Noncredit]]="Noncredit",Source[[#This Row],[FTEF]]&gt;0),Source[[#This Row],[NC XLST FTES]]*525/(437.5*Source[[#This Row],[FTEF]]),0)</f>
        <v>0</v>
      </c>
      <c r="AN2680">
        <f>IF(Source[[#This Row],[Credit_Noncredit]]="Credit",Source[[#This Row],[Census Enrollment]],Source[[#This Row],[Noncredit Avg. Attendance]])</f>
        <v>37</v>
      </c>
    </row>
    <row r="2681" spans="1:40" x14ac:dyDescent="0.25">
      <c r="A2681" t="s">
        <v>4581</v>
      </c>
      <c r="B2681" t="s">
        <v>886</v>
      </c>
      <c r="C2681" t="s">
        <v>775</v>
      </c>
      <c r="D2681" t="s">
        <v>1753</v>
      </c>
      <c r="E2681" s="4">
        <v>31493</v>
      </c>
      <c r="F2681" s="4" t="s">
        <v>1754</v>
      </c>
      <c r="G2681" s="4">
        <v>80</v>
      </c>
      <c r="H2681" t="str">
        <f>CONCATENATE(Source[[#This Row],[Subject]],TRIM(Source[[#This Row],[Course]]))</f>
        <v>MATH80</v>
      </c>
      <c r="I2681" t="str">
        <f>VLOOKUP(Source[[#This Row],[SubjCrse]],'Courses and Categories'!$E$2:$G$1816,3,FALSE)</f>
        <v>Credit General Education</v>
      </c>
      <c r="J2681">
        <v>502</v>
      </c>
      <c r="K2681" t="s">
        <v>1767</v>
      </c>
      <c r="L2681" t="s">
        <v>87</v>
      </c>
      <c r="M2681" t="s">
        <v>903</v>
      </c>
      <c r="N2681" t="s">
        <v>59</v>
      </c>
      <c r="O2681">
        <v>1910</v>
      </c>
      <c r="P2681">
        <v>2125</v>
      </c>
      <c r="Q2681" t="s">
        <v>238</v>
      </c>
      <c r="R2681">
        <v>708</v>
      </c>
      <c r="S2681" t="s">
        <v>134</v>
      </c>
      <c r="T2681">
        <v>1</v>
      </c>
      <c r="U2681" s="1">
        <v>43479</v>
      </c>
      <c r="V2681" s="1">
        <v>43607</v>
      </c>
      <c r="W2681" t="s">
        <v>1766</v>
      </c>
      <c r="X2681" t="s">
        <v>1929</v>
      </c>
      <c r="Y2681">
        <v>37</v>
      </c>
      <c r="Z2681">
        <v>32</v>
      </c>
      <c r="AA2681">
        <v>35</v>
      </c>
      <c r="AB2681">
        <v>91.428600000000003</v>
      </c>
      <c r="AD2681">
        <f>IF(ISBLANK(Source[[#This Row],[CrosslistID]]),1,1/COUNTIFS(Source[CrosslistID],Source[[#This Row],[CrosslistID]],Source[TermDesc],Source[[#This Row],[TermDesc]]))</f>
        <v>1</v>
      </c>
      <c r="AG2681">
        <v>0</v>
      </c>
      <c r="AH2681">
        <v>91.428600000000003</v>
      </c>
      <c r="AI2681">
        <v>5.8330000000000002</v>
      </c>
      <c r="AJ2681">
        <v>6.1662999999999997</v>
      </c>
      <c r="AK2681">
        <v>0.33329999999999999</v>
      </c>
      <c r="AL26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81">
        <f>IF(AND(Source[[#This Row],[Credit_Noncredit]]="Noncredit",Source[[#This Row],[FTEF]]&gt;0),Source[[#This Row],[NC XLST FTES]]*525/(437.5*Source[[#This Row],[FTEF]]),0)</f>
        <v>0</v>
      </c>
      <c r="AN2681">
        <f>IF(Source[[#This Row],[Credit_Noncredit]]="Credit",Source[[#This Row],[Census Enrollment]],Source[[#This Row],[Noncredit Avg. Attendance]])</f>
        <v>37</v>
      </c>
    </row>
    <row r="2682" spans="1:40" x14ac:dyDescent="0.25">
      <c r="A2682" t="s">
        <v>4581</v>
      </c>
      <c r="B2682" t="s">
        <v>886</v>
      </c>
      <c r="C2682" t="s">
        <v>775</v>
      </c>
      <c r="D2682" t="s">
        <v>1753</v>
      </c>
      <c r="E2682" s="4">
        <v>34272</v>
      </c>
      <c r="F2682" s="4" t="s">
        <v>1754</v>
      </c>
      <c r="G2682" s="4">
        <v>80</v>
      </c>
      <c r="H2682" t="str">
        <f>CONCATENATE(Source[[#This Row],[Subject]],TRIM(Source[[#This Row],[Course]]))</f>
        <v>MATH80</v>
      </c>
      <c r="I2682" t="str">
        <f>VLOOKUP(Source[[#This Row],[SubjCrse]],'Courses and Categories'!$E$2:$G$1816,3,FALSE)</f>
        <v>Credit General Education</v>
      </c>
      <c r="J2682">
        <v>541</v>
      </c>
      <c r="K2682" t="s">
        <v>1767</v>
      </c>
      <c r="L2682" t="s">
        <v>87</v>
      </c>
      <c r="M2682" t="s">
        <v>903</v>
      </c>
      <c r="N2682" t="s">
        <v>105</v>
      </c>
      <c r="O2682">
        <v>1800</v>
      </c>
      <c r="P2682">
        <v>2015</v>
      </c>
      <c r="Q2682" t="s">
        <v>64</v>
      </c>
      <c r="R2682">
        <v>805</v>
      </c>
      <c r="S2682" t="s">
        <v>65</v>
      </c>
      <c r="T2682">
        <v>1</v>
      </c>
      <c r="U2682" s="1">
        <v>43479</v>
      </c>
      <c r="V2682" s="1">
        <v>43607</v>
      </c>
      <c r="W2682" t="s">
        <v>4354</v>
      </c>
      <c r="X2682" t="s">
        <v>1929</v>
      </c>
      <c r="Y2682">
        <v>15</v>
      </c>
      <c r="Z2682">
        <v>10</v>
      </c>
      <c r="AA2682">
        <v>35</v>
      </c>
      <c r="AB2682">
        <v>28.571400000000001</v>
      </c>
      <c r="AD2682">
        <f>IF(ISBLANK(Source[[#This Row],[CrosslistID]]),1,1/COUNTIFS(Source[CrosslistID],Source[[#This Row],[CrosslistID]],Source[TermDesc],Source[[#This Row],[TermDesc]]))</f>
        <v>1</v>
      </c>
      <c r="AG2682">
        <v>0</v>
      </c>
      <c r="AH2682">
        <v>28.571400000000001</v>
      </c>
      <c r="AI2682">
        <v>2.5</v>
      </c>
      <c r="AJ2682">
        <v>2.5</v>
      </c>
      <c r="AK2682">
        <v>0.33329999999999999</v>
      </c>
      <c r="AL26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82">
        <f>IF(AND(Source[[#This Row],[Credit_Noncredit]]="Noncredit",Source[[#This Row],[FTEF]]&gt;0),Source[[#This Row],[NC XLST FTES]]*525/(437.5*Source[[#This Row],[FTEF]]),0)</f>
        <v>0</v>
      </c>
      <c r="AN2682">
        <f>IF(Source[[#This Row],[Credit_Noncredit]]="Credit",Source[[#This Row],[Census Enrollment]],Source[[#This Row],[Noncredit Avg. Attendance]])</f>
        <v>15</v>
      </c>
    </row>
    <row r="2683" spans="1:40" x14ac:dyDescent="0.25">
      <c r="A2683" t="s">
        <v>4581</v>
      </c>
      <c r="B2683" t="s">
        <v>886</v>
      </c>
      <c r="C2683" t="s">
        <v>775</v>
      </c>
      <c r="D2683" t="s">
        <v>1753</v>
      </c>
      <c r="E2683" s="4">
        <v>32543</v>
      </c>
      <c r="F2683" s="4" t="s">
        <v>1754</v>
      </c>
      <c r="G2683" s="4">
        <v>80</v>
      </c>
      <c r="H2683" t="str">
        <f>CONCATENATE(Source[[#This Row],[Subject]],TRIM(Source[[#This Row],[Course]]))</f>
        <v>MATH80</v>
      </c>
      <c r="I2683" t="str">
        <f>VLOOKUP(Source[[#This Row],[SubjCrse]],'Courses and Categories'!$E$2:$G$1816,3,FALSE)</f>
        <v>Credit General Education</v>
      </c>
      <c r="J2683">
        <v>551</v>
      </c>
      <c r="K2683" t="s">
        <v>1767</v>
      </c>
      <c r="L2683" t="s">
        <v>87</v>
      </c>
      <c r="M2683" t="s">
        <v>903</v>
      </c>
      <c r="N2683" t="s">
        <v>59</v>
      </c>
      <c r="O2683">
        <v>1800</v>
      </c>
      <c r="P2683">
        <v>2015</v>
      </c>
      <c r="Q2683" t="s">
        <v>52</v>
      </c>
      <c r="R2683">
        <v>363</v>
      </c>
      <c r="S2683" t="s">
        <v>53</v>
      </c>
      <c r="T2683">
        <v>1</v>
      </c>
      <c r="U2683" s="1">
        <v>43479</v>
      </c>
      <c r="V2683" s="1">
        <v>43607</v>
      </c>
      <c r="W2683" t="s">
        <v>4354</v>
      </c>
      <c r="X2683" t="s">
        <v>1929</v>
      </c>
      <c r="Y2683">
        <v>27</v>
      </c>
      <c r="Z2683">
        <v>21</v>
      </c>
      <c r="AA2683">
        <v>35</v>
      </c>
      <c r="AB2683">
        <v>60</v>
      </c>
      <c r="AD2683">
        <f>IF(ISBLANK(Source[[#This Row],[CrosslistID]]),1,1/COUNTIFS(Source[CrosslistID],Source[[#This Row],[CrosslistID]],Source[TermDesc],Source[[#This Row],[TermDesc]]))</f>
        <v>1</v>
      </c>
      <c r="AG2683">
        <v>0</v>
      </c>
      <c r="AH2683">
        <v>60</v>
      </c>
      <c r="AI2683">
        <v>4</v>
      </c>
      <c r="AJ2683">
        <v>4.5</v>
      </c>
      <c r="AK2683">
        <v>0.33329999999999999</v>
      </c>
      <c r="AL26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83">
        <f>IF(AND(Source[[#This Row],[Credit_Noncredit]]="Noncredit",Source[[#This Row],[FTEF]]&gt;0),Source[[#This Row],[NC XLST FTES]]*525/(437.5*Source[[#This Row],[FTEF]]),0)</f>
        <v>0</v>
      </c>
      <c r="AN2683">
        <f>IF(Source[[#This Row],[Credit_Noncredit]]="Credit",Source[[#This Row],[Census Enrollment]],Source[[#This Row],[Noncredit Avg. Attendance]])</f>
        <v>27</v>
      </c>
    </row>
    <row r="2684" spans="1:40" x14ac:dyDescent="0.25">
      <c r="A2684" t="s">
        <v>4581</v>
      </c>
      <c r="B2684" t="s">
        <v>886</v>
      </c>
      <c r="C2684" t="s">
        <v>775</v>
      </c>
      <c r="D2684" t="s">
        <v>1753</v>
      </c>
      <c r="E2684" s="4">
        <v>38837</v>
      </c>
      <c r="F2684" s="4" t="s">
        <v>1754</v>
      </c>
      <c r="G2684" s="4">
        <v>80</v>
      </c>
      <c r="H2684" t="str">
        <f>CONCATENATE(Source[[#This Row],[Subject]],TRIM(Source[[#This Row],[Course]]))</f>
        <v>MATH80</v>
      </c>
      <c r="I2684" t="str">
        <f>VLOOKUP(Source[[#This Row],[SubjCrse]],'Courses and Categories'!$E$2:$G$1816,3,FALSE)</f>
        <v>Credit General Education</v>
      </c>
      <c r="J2684">
        <v>681</v>
      </c>
      <c r="K2684" t="s">
        <v>1767</v>
      </c>
      <c r="L2684" t="s">
        <v>50</v>
      </c>
      <c r="M2684" t="s">
        <v>903</v>
      </c>
      <c r="N2684" t="s">
        <v>51</v>
      </c>
      <c r="O2684">
        <v>800</v>
      </c>
      <c r="P2684">
        <v>1250</v>
      </c>
      <c r="Q2684" t="s">
        <v>76</v>
      </c>
      <c r="R2684">
        <v>817</v>
      </c>
      <c r="S2684" t="s">
        <v>77</v>
      </c>
      <c r="T2684">
        <v>1</v>
      </c>
      <c r="U2684" s="1">
        <v>43479</v>
      </c>
      <c r="V2684" s="1">
        <v>43607</v>
      </c>
      <c r="W2684" t="s">
        <v>557</v>
      </c>
      <c r="X2684" t="s">
        <v>1929</v>
      </c>
      <c r="Y2684">
        <v>49</v>
      </c>
      <c r="Z2684">
        <v>48</v>
      </c>
      <c r="AA2684">
        <v>35</v>
      </c>
      <c r="AB2684">
        <v>137.1429</v>
      </c>
      <c r="AD2684">
        <f>IF(ISBLANK(Source[[#This Row],[CrosslistID]]),1,1/COUNTIFS(Source[CrosslistID],Source[[#This Row],[CrosslistID]],Source[TermDesc],Source[[#This Row],[TermDesc]]))</f>
        <v>1</v>
      </c>
      <c r="AG2684">
        <v>0</v>
      </c>
      <c r="AH2684">
        <v>137.1429</v>
      </c>
      <c r="AI2684">
        <v>7.6669999999999998</v>
      </c>
      <c r="AJ2684">
        <v>8.1669999999999998</v>
      </c>
      <c r="AK2684">
        <v>0.33329999999999999</v>
      </c>
      <c r="AL26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84">
        <f>IF(AND(Source[[#This Row],[Credit_Noncredit]]="Noncredit",Source[[#This Row],[FTEF]]&gt;0),Source[[#This Row],[NC XLST FTES]]*525/(437.5*Source[[#This Row],[FTEF]]),0)</f>
        <v>0</v>
      </c>
      <c r="AN2684">
        <f>IF(Source[[#This Row],[Credit_Noncredit]]="Credit",Source[[#This Row],[Census Enrollment]],Source[[#This Row],[Noncredit Avg. Attendance]])</f>
        <v>49</v>
      </c>
    </row>
    <row r="2685" spans="1:40" x14ac:dyDescent="0.25">
      <c r="A2685" t="s">
        <v>4581</v>
      </c>
      <c r="B2685" t="s">
        <v>886</v>
      </c>
      <c r="C2685" t="s">
        <v>775</v>
      </c>
      <c r="D2685" t="s">
        <v>1753</v>
      </c>
      <c r="E2685" s="4">
        <v>32545</v>
      </c>
      <c r="F2685" s="4" t="s">
        <v>1754</v>
      </c>
      <c r="G2685" s="4">
        <v>80</v>
      </c>
      <c r="H2685" t="str">
        <f>CONCATENATE(Source[[#This Row],[Subject]],TRIM(Source[[#This Row],[Course]]))</f>
        <v>MATH80</v>
      </c>
      <c r="I2685" t="str">
        <f>VLOOKUP(Source[[#This Row],[SubjCrse]],'Courses and Categories'!$E$2:$G$1816,3,FALSE)</f>
        <v>Credit General Education</v>
      </c>
      <c r="J2685">
        <v>831</v>
      </c>
      <c r="K2685" t="s">
        <v>1767</v>
      </c>
      <c r="L2685" t="s">
        <v>87</v>
      </c>
      <c r="M2685" t="s">
        <v>897</v>
      </c>
      <c r="N2685" t="s">
        <v>42</v>
      </c>
      <c r="O2685" t="s">
        <v>42</v>
      </c>
      <c r="P2685" t="s">
        <v>42</v>
      </c>
      <c r="Q2685" t="s">
        <v>42</v>
      </c>
      <c r="S2685" t="s">
        <v>134</v>
      </c>
      <c r="T2685">
        <v>1</v>
      </c>
      <c r="U2685" s="1">
        <v>43479</v>
      </c>
      <c r="V2685" s="1">
        <v>43607</v>
      </c>
      <c r="W2685" t="s">
        <v>787</v>
      </c>
      <c r="X2685" t="s">
        <v>899</v>
      </c>
      <c r="Y2685">
        <v>40</v>
      </c>
      <c r="Z2685">
        <v>24</v>
      </c>
      <c r="AA2685">
        <v>40</v>
      </c>
      <c r="AB2685">
        <v>60</v>
      </c>
      <c r="AD2685">
        <f>IF(ISBLANK(Source[[#This Row],[CrosslistID]]),1,1/COUNTIFS(Source[CrosslistID],Source[[#This Row],[CrosslistID]],Source[TermDesc],Source[[#This Row],[TermDesc]]))</f>
        <v>1</v>
      </c>
      <c r="AG2685">
        <v>0</v>
      </c>
      <c r="AH2685">
        <v>60</v>
      </c>
      <c r="AI2685">
        <v>6.5</v>
      </c>
      <c r="AJ2685">
        <v>6.6666999999999996</v>
      </c>
      <c r="AK2685">
        <v>0.33329999999999999</v>
      </c>
      <c r="AL26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85">
        <f>IF(AND(Source[[#This Row],[Credit_Noncredit]]="Noncredit",Source[[#This Row],[FTEF]]&gt;0),Source[[#This Row],[NC XLST FTES]]*525/(437.5*Source[[#This Row],[FTEF]]),0)</f>
        <v>0</v>
      </c>
      <c r="AN2685">
        <f>IF(Source[[#This Row],[Credit_Noncredit]]="Credit",Source[[#This Row],[Census Enrollment]],Source[[#This Row],[Noncredit Avg. Attendance]])</f>
        <v>40</v>
      </c>
    </row>
    <row r="2686" spans="1:40" x14ac:dyDescent="0.25">
      <c r="A2686" t="s">
        <v>4581</v>
      </c>
      <c r="B2686" t="s">
        <v>886</v>
      </c>
      <c r="C2686" t="s">
        <v>775</v>
      </c>
      <c r="D2686" t="s">
        <v>1753</v>
      </c>
      <c r="E2686" s="4">
        <v>32835</v>
      </c>
      <c r="F2686" s="4" t="s">
        <v>1754</v>
      </c>
      <c r="G2686" s="4">
        <v>80</v>
      </c>
      <c r="H2686" t="str">
        <f>CONCATENATE(Source[[#This Row],[Subject]],TRIM(Source[[#This Row],[Course]]))</f>
        <v>MATH80</v>
      </c>
      <c r="I2686" t="str">
        <f>VLOOKUP(Source[[#This Row],[SubjCrse]],'Courses and Categories'!$E$2:$G$1816,3,FALSE)</f>
        <v>Credit General Education</v>
      </c>
      <c r="J2686">
        <v>832</v>
      </c>
      <c r="K2686" t="s">
        <v>1767</v>
      </c>
      <c r="L2686" t="s">
        <v>87</v>
      </c>
      <c r="M2686" t="s">
        <v>897</v>
      </c>
      <c r="N2686" t="s">
        <v>42</v>
      </c>
      <c r="O2686" t="s">
        <v>42</v>
      </c>
      <c r="P2686" t="s">
        <v>42</v>
      </c>
      <c r="Q2686" t="s">
        <v>42</v>
      </c>
      <c r="S2686" t="s">
        <v>134</v>
      </c>
      <c r="T2686">
        <v>1</v>
      </c>
      <c r="U2686" s="1">
        <v>43479</v>
      </c>
      <c r="V2686" s="1">
        <v>43607</v>
      </c>
      <c r="W2686" t="s">
        <v>787</v>
      </c>
      <c r="X2686" t="s">
        <v>899</v>
      </c>
      <c r="Y2686">
        <v>31</v>
      </c>
      <c r="Z2686">
        <v>22</v>
      </c>
      <c r="AA2686">
        <v>40</v>
      </c>
      <c r="AB2686">
        <v>55</v>
      </c>
      <c r="AD2686">
        <f>IF(ISBLANK(Source[[#This Row],[CrosslistID]]),1,1/COUNTIFS(Source[CrosslistID],Source[[#This Row],[CrosslistID]],Source[TermDesc],Source[[#This Row],[TermDesc]]))</f>
        <v>1</v>
      </c>
      <c r="AG2686">
        <v>0</v>
      </c>
      <c r="AH2686">
        <v>55</v>
      </c>
      <c r="AI2686">
        <v>5.1669999999999998</v>
      </c>
      <c r="AJ2686">
        <v>5.1669999999999998</v>
      </c>
      <c r="AK2686">
        <v>0.33329999999999999</v>
      </c>
      <c r="AL26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86">
        <f>IF(AND(Source[[#This Row],[Credit_Noncredit]]="Noncredit",Source[[#This Row],[FTEF]]&gt;0),Source[[#This Row],[NC XLST FTES]]*525/(437.5*Source[[#This Row],[FTEF]]),0)</f>
        <v>0</v>
      </c>
      <c r="AN2686">
        <f>IF(Source[[#This Row],[Credit_Noncredit]]="Credit",Source[[#This Row],[Census Enrollment]],Source[[#This Row],[Noncredit Avg. Attendance]])</f>
        <v>31</v>
      </c>
    </row>
    <row r="2687" spans="1:40" x14ac:dyDescent="0.25">
      <c r="A2687" t="s">
        <v>4581</v>
      </c>
      <c r="B2687" t="s">
        <v>886</v>
      </c>
      <c r="C2687" t="s">
        <v>775</v>
      </c>
      <c r="D2687" t="s">
        <v>1753</v>
      </c>
      <c r="E2687" s="4">
        <v>34273</v>
      </c>
      <c r="F2687" s="4" t="s">
        <v>1754</v>
      </c>
      <c r="G2687" s="4">
        <v>80</v>
      </c>
      <c r="H2687" t="str">
        <f>CONCATENATE(Source[[#This Row],[Subject]],TRIM(Source[[#This Row],[Course]]))</f>
        <v>MATH80</v>
      </c>
      <c r="I2687" t="str">
        <f>VLOOKUP(Source[[#This Row],[SubjCrse]],'Courses and Categories'!$E$2:$G$1816,3,FALSE)</f>
        <v>Credit General Education</v>
      </c>
      <c r="J2687">
        <v>833</v>
      </c>
      <c r="K2687" t="s">
        <v>1767</v>
      </c>
      <c r="L2687" t="s">
        <v>87</v>
      </c>
      <c r="M2687" t="s">
        <v>897</v>
      </c>
      <c r="N2687" t="s">
        <v>42</v>
      </c>
      <c r="O2687" t="s">
        <v>42</v>
      </c>
      <c r="P2687" t="s">
        <v>42</v>
      </c>
      <c r="Q2687" t="s">
        <v>42</v>
      </c>
      <c r="S2687" t="s">
        <v>134</v>
      </c>
      <c r="T2687">
        <v>1</v>
      </c>
      <c r="U2687" s="1">
        <v>43479</v>
      </c>
      <c r="V2687" s="1">
        <v>43607</v>
      </c>
      <c r="W2687" t="s">
        <v>787</v>
      </c>
      <c r="X2687" t="s">
        <v>1450</v>
      </c>
      <c r="Y2687">
        <v>38</v>
      </c>
      <c r="Z2687">
        <v>25</v>
      </c>
      <c r="AA2687">
        <v>40</v>
      </c>
      <c r="AB2687">
        <v>62.5</v>
      </c>
      <c r="AD2687">
        <f>IF(ISBLANK(Source[[#This Row],[CrosslistID]]),1,1/COUNTIFS(Source[CrosslistID],Source[[#This Row],[CrosslistID]],Source[TermDesc],Source[[#This Row],[TermDesc]]))</f>
        <v>1</v>
      </c>
      <c r="AG2687">
        <v>0</v>
      </c>
      <c r="AH2687">
        <v>62.5</v>
      </c>
      <c r="AI2687">
        <v>6.1669999999999998</v>
      </c>
      <c r="AJ2687">
        <v>6.3337000000000003</v>
      </c>
      <c r="AK2687">
        <v>0.33329999999999999</v>
      </c>
      <c r="AL26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87">
        <f>IF(AND(Source[[#This Row],[Credit_Noncredit]]="Noncredit",Source[[#This Row],[FTEF]]&gt;0),Source[[#This Row],[NC XLST FTES]]*525/(437.5*Source[[#This Row],[FTEF]]),0)</f>
        <v>0</v>
      </c>
      <c r="AN2687">
        <f>IF(Source[[#This Row],[Credit_Noncredit]]="Credit",Source[[#This Row],[Census Enrollment]],Source[[#This Row],[Noncredit Avg. Attendance]])</f>
        <v>38</v>
      </c>
    </row>
    <row r="2688" spans="1:40" x14ac:dyDescent="0.25">
      <c r="A2688" t="s">
        <v>4581</v>
      </c>
      <c r="B2688" t="s">
        <v>886</v>
      </c>
      <c r="C2688" t="s">
        <v>775</v>
      </c>
      <c r="D2688" t="s">
        <v>1753</v>
      </c>
      <c r="E2688" s="4">
        <v>38838</v>
      </c>
      <c r="F2688" s="4" t="s">
        <v>1754</v>
      </c>
      <c r="G2688" s="4">
        <v>80</v>
      </c>
      <c r="H2688" t="str">
        <f>CONCATENATE(Source[[#This Row],[Subject]],TRIM(Source[[#This Row],[Course]]))</f>
        <v>MATH80</v>
      </c>
      <c r="I2688" t="str">
        <f>VLOOKUP(Source[[#This Row],[SubjCrse]],'Courses and Categories'!$E$2:$G$1816,3,FALSE)</f>
        <v>Credit General Education</v>
      </c>
      <c r="J2688">
        <v>834</v>
      </c>
      <c r="K2688" t="s">
        <v>1767</v>
      </c>
      <c r="L2688" t="s">
        <v>87</v>
      </c>
      <c r="M2688" t="s">
        <v>897</v>
      </c>
      <c r="N2688" t="s">
        <v>42</v>
      </c>
      <c r="O2688" t="s">
        <v>42</v>
      </c>
      <c r="P2688" t="s">
        <v>42</v>
      </c>
      <c r="Q2688" t="s">
        <v>42</v>
      </c>
      <c r="S2688" t="s">
        <v>134</v>
      </c>
      <c r="T2688">
        <v>1</v>
      </c>
      <c r="U2688" s="1">
        <v>43479</v>
      </c>
      <c r="V2688" s="1">
        <v>43607</v>
      </c>
      <c r="W2688" t="s">
        <v>388</v>
      </c>
      <c r="X2688" t="s">
        <v>1450</v>
      </c>
      <c r="Y2688">
        <v>36</v>
      </c>
      <c r="Z2688">
        <v>27</v>
      </c>
      <c r="AA2688">
        <v>40</v>
      </c>
      <c r="AB2688">
        <v>67.5</v>
      </c>
      <c r="AD2688">
        <f>IF(ISBLANK(Source[[#This Row],[CrosslistID]]),1,1/COUNTIFS(Source[CrosslistID],Source[[#This Row],[CrosslistID]],Source[TermDesc],Source[[#This Row],[TermDesc]]))</f>
        <v>1</v>
      </c>
      <c r="AG2688">
        <v>0</v>
      </c>
      <c r="AH2688">
        <v>67.5</v>
      </c>
      <c r="AI2688">
        <v>6</v>
      </c>
      <c r="AJ2688">
        <v>6</v>
      </c>
      <c r="AK2688">
        <v>0.33329999999999999</v>
      </c>
      <c r="AL26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88">
        <f>IF(AND(Source[[#This Row],[Credit_Noncredit]]="Noncredit",Source[[#This Row],[FTEF]]&gt;0),Source[[#This Row],[NC XLST FTES]]*525/(437.5*Source[[#This Row],[FTEF]]),0)</f>
        <v>0</v>
      </c>
      <c r="AN2688">
        <f>IF(Source[[#This Row],[Credit_Noncredit]]="Credit",Source[[#This Row],[Census Enrollment]],Source[[#This Row],[Noncredit Avg. Attendance]])</f>
        <v>36</v>
      </c>
    </row>
    <row r="2689" spans="1:40" x14ac:dyDescent="0.25">
      <c r="A2689" t="s">
        <v>4581</v>
      </c>
      <c r="B2689" t="s">
        <v>886</v>
      </c>
      <c r="C2689" t="s">
        <v>775</v>
      </c>
      <c r="D2689" t="s">
        <v>1753</v>
      </c>
      <c r="E2689" s="4">
        <v>33098</v>
      </c>
      <c r="F2689" s="4" t="s">
        <v>1754</v>
      </c>
      <c r="G2689" s="4">
        <v>80</v>
      </c>
      <c r="H2689" t="str">
        <f>CONCATENATE(Source[[#This Row],[Subject]],TRIM(Source[[#This Row],[Course]]))</f>
        <v>MATH80</v>
      </c>
      <c r="I2689" t="str">
        <f>VLOOKUP(Source[[#This Row],[SubjCrse]],'Courses and Categories'!$E$2:$G$1816,3,FALSE)</f>
        <v>Credit General Education</v>
      </c>
      <c r="J2689">
        <v>835</v>
      </c>
      <c r="K2689" t="s">
        <v>1767</v>
      </c>
      <c r="L2689" t="s">
        <v>87</v>
      </c>
      <c r="M2689" t="s">
        <v>897</v>
      </c>
      <c r="N2689" t="s">
        <v>42</v>
      </c>
      <c r="O2689" t="s">
        <v>42</v>
      </c>
      <c r="P2689" t="s">
        <v>42</v>
      </c>
      <c r="Q2689" t="s">
        <v>42</v>
      </c>
      <c r="S2689" t="s">
        <v>134</v>
      </c>
      <c r="T2689">
        <v>1</v>
      </c>
      <c r="U2689" s="1">
        <v>43479</v>
      </c>
      <c r="V2689" s="1">
        <v>43607</v>
      </c>
      <c r="W2689" t="s">
        <v>388</v>
      </c>
      <c r="X2689" t="s">
        <v>899</v>
      </c>
      <c r="Y2689">
        <v>40</v>
      </c>
      <c r="Z2689">
        <v>34</v>
      </c>
      <c r="AA2689">
        <v>40</v>
      </c>
      <c r="AB2689">
        <v>85</v>
      </c>
      <c r="AD2689">
        <f>IF(ISBLANK(Source[[#This Row],[CrosslistID]]),1,1/COUNTIFS(Source[CrosslistID],Source[[#This Row],[CrosslistID]],Source[TermDesc],Source[[#This Row],[TermDesc]]))</f>
        <v>1</v>
      </c>
      <c r="AG2689">
        <v>0</v>
      </c>
      <c r="AH2689">
        <v>85</v>
      </c>
      <c r="AI2689">
        <v>6.5</v>
      </c>
      <c r="AJ2689">
        <v>6.6666999999999996</v>
      </c>
      <c r="AK2689">
        <v>0.16669999999999999</v>
      </c>
      <c r="AL26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89">
        <f>IF(AND(Source[[#This Row],[Credit_Noncredit]]="Noncredit",Source[[#This Row],[FTEF]]&gt;0),Source[[#This Row],[NC XLST FTES]]*525/(437.5*Source[[#This Row],[FTEF]]),0)</f>
        <v>0</v>
      </c>
      <c r="AN2689">
        <f>IF(Source[[#This Row],[Credit_Noncredit]]="Credit",Source[[#This Row],[Census Enrollment]],Source[[#This Row],[Noncredit Avg. Attendance]])</f>
        <v>40</v>
      </c>
    </row>
    <row r="2690" spans="1:40" x14ac:dyDescent="0.25">
      <c r="A2690" t="s">
        <v>4581</v>
      </c>
      <c r="B2690" t="s">
        <v>886</v>
      </c>
      <c r="C2690" t="s">
        <v>775</v>
      </c>
      <c r="D2690" t="s">
        <v>1753</v>
      </c>
      <c r="E2690" s="4">
        <v>38831</v>
      </c>
      <c r="F2690" s="4" t="s">
        <v>1754</v>
      </c>
      <c r="G2690" s="4">
        <v>80</v>
      </c>
      <c r="H2690" t="str">
        <f>CONCATENATE(Source[[#This Row],[Subject]],TRIM(Source[[#This Row],[Course]]))</f>
        <v>MATH80</v>
      </c>
      <c r="I2690" t="str">
        <f>VLOOKUP(Source[[#This Row],[SubjCrse]],'Courses and Categories'!$E$2:$G$1816,3,FALSE)</f>
        <v>Credit General Education</v>
      </c>
      <c r="J2690" t="s">
        <v>1097</v>
      </c>
      <c r="K2690" t="s">
        <v>1767</v>
      </c>
      <c r="L2690" t="s">
        <v>39</v>
      </c>
      <c r="M2690" t="s">
        <v>903</v>
      </c>
      <c r="N2690" t="s">
        <v>4957</v>
      </c>
      <c r="O2690" t="s">
        <v>5707</v>
      </c>
      <c r="P2690" t="s">
        <v>5708</v>
      </c>
      <c r="Q2690" t="s">
        <v>487</v>
      </c>
      <c r="R2690" t="s">
        <v>5709</v>
      </c>
      <c r="S2690" t="s">
        <v>134</v>
      </c>
      <c r="T2690">
        <v>1</v>
      </c>
      <c r="U2690" s="1">
        <v>43479</v>
      </c>
      <c r="V2690" s="1">
        <v>43607</v>
      </c>
      <c r="W2690" t="s">
        <v>5710</v>
      </c>
      <c r="X2690" t="s">
        <v>1929</v>
      </c>
      <c r="Y2690">
        <v>36</v>
      </c>
      <c r="Z2690">
        <v>26</v>
      </c>
      <c r="AA2690">
        <v>35</v>
      </c>
      <c r="AB2690">
        <v>74.285700000000006</v>
      </c>
      <c r="AD2690">
        <f>IF(ISBLANK(Source[[#This Row],[CrosslistID]]),1,1/COUNTIFS(Source[CrosslistID],Source[[#This Row],[CrosslistID]],Source[TermDesc],Source[[#This Row],[TermDesc]]))</f>
        <v>1</v>
      </c>
      <c r="AG2690">
        <v>0</v>
      </c>
      <c r="AH2690">
        <v>74.285700000000006</v>
      </c>
      <c r="AI2690">
        <v>5.88</v>
      </c>
      <c r="AJ2690">
        <v>5.88</v>
      </c>
      <c r="AK2690">
        <v>0.33329999999999999</v>
      </c>
      <c r="AL26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90">
        <f>IF(AND(Source[[#This Row],[Credit_Noncredit]]="Noncredit",Source[[#This Row],[FTEF]]&gt;0),Source[[#This Row],[NC XLST FTES]]*525/(437.5*Source[[#This Row],[FTEF]]),0)</f>
        <v>0</v>
      </c>
      <c r="AN2690">
        <f>IF(Source[[#This Row],[Credit_Noncredit]]="Credit",Source[[#This Row],[Census Enrollment]],Source[[#This Row],[Noncredit Avg. Attendance]])</f>
        <v>36</v>
      </c>
    </row>
    <row r="2691" spans="1:40" x14ac:dyDescent="0.25">
      <c r="A2691" t="s">
        <v>4581</v>
      </c>
      <c r="B2691" t="s">
        <v>886</v>
      </c>
      <c r="C2691" t="s">
        <v>775</v>
      </c>
      <c r="D2691" t="s">
        <v>1753</v>
      </c>
      <c r="E2691" s="4">
        <v>38832</v>
      </c>
      <c r="F2691" s="4" t="s">
        <v>1754</v>
      </c>
      <c r="G2691" s="4">
        <v>80</v>
      </c>
      <c r="H2691" t="str">
        <f>CONCATENATE(Source[[#This Row],[Subject]],TRIM(Source[[#This Row],[Course]]))</f>
        <v>MATH80</v>
      </c>
      <c r="I2691" t="str">
        <f>VLOOKUP(Source[[#This Row],[SubjCrse]],'Courses and Categories'!$E$2:$G$1816,3,FALSE)</f>
        <v>Credit General Education</v>
      </c>
      <c r="J2691" t="s">
        <v>1099</v>
      </c>
      <c r="K2691" t="s">
        <v>1767</v>
      </c>
      <c r="L2691" t="s">
        <v>39</v>
      </c>
      <c r="M2691" t="s">
        <v>903</v>
      </c>
      <c r="N2691" t="s">
        <v>5184</v>
      </c>
      <c r="O2691" t="s">
        <v>5707</v>
      </c>
      <c r="P2691" t="s">
        <v>5708</v>
      </c>
      <c r="Q2691" t="s">
        <v>487</v>
      </c>
      <c r="R2691" t="s">
        <v>5711</v>
      </c>
      <c r="S2691" t="s">
        <v>134</v>
      </c>
      <c r="T2691">
        <v>1</v>
      </c>
      <c r="U2691" s="1">
        <v>43479</v>
      </c>
      <c r="V2691" s="1">
        <v>43607</v>
      </c>
      <c r="W2691" t="s">
        <v>5712</v>
      </c>
      <c r="X2691" t="s">
        <v>1929</v>
      </c>
      <c r="Y2691">
        <v>42</v>
      </c>
      <c r="Z2691">
        <v>39</v>
      </c>
      <c r="AA2691">
        <v>35</v>
      </c>
      <c r="AB2691">
        <v>111.4286</v>
      </c>
      <c r="AD2691">
        <f>IF(ISBLANK(Source[[#This Row],[CrosslistID]]),1,1/COUNTIFS(Source[CrosslistID],Source[[#This Row],[CrosslistID]],Source[TermDesc],Source[[#This Row],[TermDesc]]))</f>
        <v>1</v>
      </c>
      <c r="AG2691">
        <v>0</v>
      </c>
      <c r="AH2691">
        <v>111.4286</v>
      </c>
      <c r="AI2691">
        <v>6.86</v>
      </c>
      <c r="AJ2691">
        <v>6.86</v>
      </c>
      <c r="AK2691">
        <v>0.33329999999999999</v>
      </c>
      <c r="AL26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91">
        <f>IF(AND(Source[[#This Row],[Credit_Noncredit]]="Noncredit",Source[[#This Row],[FTEF]]&gt;0),Source[[#This Row],[NC XLST FTES]]*525/(437.5*Source[[#This Row],[FTEF]]),0)</f>
        <v>0</v>
      </c>
      <c r="AN2691">
        <f>IF(Source[[#This Row],[Credit_Noncredit]]="Credit",Source[[#This Row],[Census Enrollment]],Source[[#This Row],[Noncredit Avg. Attendance]])</f>
        <v>42</v>
      </c>
    </row>
    <row r="2692" spans="1:40" x14ac:dyDescent="0.25">
      <c r="A2692" t="s">
        <v>4581</v>
      </c>
      <c r="B2692" t="s">
        <v>886</v>
      </c>
      <c r="C2692" t="s">
        <v>775</v>
      </c>
      <c r="D2692" t="s">
        <v>1753</v>
      </c>
      <c r="E2692" s="4">
        <v>38833</v>
      </c>
      <c r="F2692" s="4" t="s">
        <v>1754</v>
      </c>
      <c r="G2692" s="4">
        <v>80</v>
      </c>
      <c r="H2692" t="str">
        <f>CONCATENATE(Source[[#This Row],[Subject]],TRIM(Source[[#This Row],[Course]]))</f>
        <v>MATH80</v>
      </c>
      <c r="I2692" t="str">
        <f>VLOOKUP(Source[[#This Row],[SubjCrse]],'Courses and Categories'!$E$2:$G$1816,3,FALSE)</f>
        <v>Credit General Education</v>
      </c>
      <c r="J2692" t="s">
        <v>1101</v>
      </c>
      <c r="K2692" t="s">
        <v>1767</v>
      </c>
      <c r="L2692" t="s">
        <v>39</v>
      </c>
      <c r="M2692" t="s">
        <v>903</v>
      </c>
      <c r="N2692" t="s">
        <v>4957</v>
      </c>
      <c r="O2692" t="s">
        <v>5713</v>
      </c>
      <c r="P2692" t="s">
        <v>5714</v>
      </c>
      <c r="Q2692" t="s">
        <v>487</v>
      </c>
      <c r="R2692" t="s">
        <v>5711</v>
      </c>
      <c r="S2692" t="s">
        <v>134</v>
      </c>
      <c r="T2692">
        <v>1</v>
      </c>
      <c r="U2692" s="1">
        <v>43479</v>
      </c>
      <c r="V2692" s="1">
        <v>43607</v>
      </c>
      <c r="W2692" t="s">
        <v>5710</v>
      </c>
      <c r="X2692" t="s">
        <v>1929</v>
      </c>
      <c r="Y2692">
        <v>30</v>
      </c>
      <c r="Z2692">
        <v>23</v>
      </c>
      <c r="AA2692">
        <v>35</v>
      </c>
      <c r="AB2692">
        <v>65.714299999999994</v>
      </c>
      <c r="AD2692">
        <f>IF(ISBLANK(Source[[#This Row],[CrosslistID]]),1,1/COUNTIFS(Source[CrosslistID],Source[[#This Row],[CrosslistID]],Source[TermDesc],Source[[#This Row],[TermDesc]]))</f>
        <v>1</v>
      </c>
      <c r="AG2692">
        <v>0</v>
      </c>
      <c r="AH2692">
        <v>65.714299999999994</v>
      </c>
      <c r="AI2692">
        <v>5</v>
      </c>
      <c r="AJ2692">
        <v>5</v>
      </c>
      <c r="AK2692">
        <v>0.33329999999999999</v>
      </c>
      <c r="AL26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92">
        <f>IF(AND(Source[[#This Row],[Credit_Noncredit]]="Noncredit",Source[[#This Row],[FTEF]]&gt;0),Source[[#This Row],[NC XLST FTES]]*525/(437.5*Source[[#This Row],[FTEF]]),0)</f>
        <v>0</v>
      </c>
      <c r="AN2692">
        <f>IF(Source[[#This Row],[Credit_Noncredit]]="Credit",Source[[#This Row],[Census Enrollment]],Source[[#This Row],[Noncredit Avg. Attendance]])</f>
        <v>30</v>
      </c>
    </row>
    <row r="2693" spans="1:40" x14ac:dyDescent="0.25">
      <c r="A2693" t="s">
        <v>4581</v>
      </c>
      <c r="B2693" t="s">
        <v>886</v>
      </c>
      <c r="C2693" t="s">
        <v>775</v>
      </c>
      <c r="D2693" t="s">
        <v>1753</v>
      </c>
      <c r="E2693" s="4">
        <v>38834</v>
      </c>
      <c r="F2693" s="4" t="s">
        <v>1754</v>
      </c>
      <c r="G2693" s="4">
        <v>80</v>
      </c>
      <c r="H2693" t="str">
        <f>CONCATENATE(Source[[#This Row],[Subject]],TRIM(Source[[#This Row],[Course]]))</f>
        <v>MATH80</v>
      </c>
      <c r="I2693" t="str">
        <f>VLOOKUP(Source[[#This Row],[SubjCrse]],'Courses and Categories'!$E$2:$G$1816,3,FALSE)</f>
        <v>Credit General Education</v>
      </c>
      <c r="J2693" t="s">
        <v>2411</v>
      </c>
      <c r="K2693" t="s">
        <v>1767</v>
      </c>
      <c r="L2693" t="s">
        <v>39</v>
      </c>
      <c r="M2693" t="s">
        <v>903</v>
      </c>
      <c r="N2693" t="s">
        <v>59</v>
      </c>
      <c r="O2693">
        <v>1110</v>
      </c>
      <c r="P2693">
        <v>1325</v>
      </c>
      <c r="Q2693" t="s">
        <v>850</v>
      </c>
      <c r="R2693">
        <v>713</v>
      </c>
      <c r="S2693" t="s">
        <v>134</v>
      </c>
      <c r="T2693">
        <v>1</v>
      </c>
      <c r="U2693" s="1">
        <v>43479</v>
      </c>
      <c r="V2693" s="1">
        <v>43607</v>
      </c>
      <c r="W2693" t="s">
        <v>4385</v>
      </c>
      <c r="X2693" t="s">
        <v>1929</v>
      </c>
      <c r="Y2693">
        <v>33</v>
      </c>
      <c r="Z2693">
        <v>33</v>
      </c>
      <c r="AA2693">
        <v>35</v>
      </c>
      <c r="AB2693">
        <v>94.285700000000006</v>
      </c>
      <c r="AD2693">
        <f>IF(ISBLANK(Source[[#This Row],[CrosslistID]]),1,1/COUNTIFS(Source[CrosslistID],Source[[#This Row],[CrosslistID]],Source[TermDesc],Source[[#This Row],[TermDesc]]))</f>
        <v>1</v>
      </c>
      <c r="AG2693">
        <v>0</v>
      </c>
      <c r="AH2693">
        <v>94.285700000000006</v>
      </c>
      <c r="AI2693">
        <v>5.5</v>
      </c>
      <c r="AJ2693">
        <v>5.5</v>
      </c>
      <c r="AK2693">
        <v>0.33329999999999999</v>
      </c>
      <c r="AL26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93">
        <f>IF(AND(Source[[#This Row],[Credit_Noncredit]]="Noncredit",Source[[#This Row],[FTEF]]&gt;0),Source[[#This Row],[NC XLST FTES]]*525/(437.5*Source[[#This Row],[FTEF]]),0)</f>
        <v>0</v>
      </c>
      <c r="AN2693">
        <f>IF(Source[[#This Row],[Credit_Noncredit]]="Credit",Source[[#This Row],[Census Enrollment]],Source[[#This Row],[Noncredit Avg. Attendance]])</f>
        <v>33</v>
      </c>
    </row>
    <row r="2694" spans="1:40" x14ac:dyDescent="0.25">
      <c r="A2694" t="s">
        <v>4581</v>
      </c>
      <c r="B2694" t="s">
        <v>886</v>
      </c>
      <c r="C2694" t="s">
        <v>775</v>
      </c>
      <c r="D2694" t="s">
        <v>1753</v>
      </c>
      <c r="E2694" s="4">
        <v>38836</v>
      </c>
      <c r="F2694" s="4" t="s">
        <v>1754</v>
      </c>
      <c r="G2694" s="4">
        <v>80</v>
      </c>
      <c r="H2694" t="str">
        <f>CONCATENATE(Source[[#This Row],[Subject]],TRIM(Source[[#This Row],[Course]]))</f>
        <v>MATH80</v>
      </c>
      <c r="I2694" t="str">
        <f>VLOOKUP(Source[[#This Row],[SubjCrse]],'Courses and Categories'!$E$2:$G$1816,3,FALSE)</f>
        <v>Credit General Education</v>
      </c>
      <c r="J2694" t="s">
        <v>2413</v>
      </c>
      <c r="K2694" t="s">
        <v>1767</v>
      </c>
      <c r="L2694" t="s">
        <v>39</v>
      </c>
      <c r="M2694" t="s">
        <v>903</v>
      </c>
      <c r="N2694" t="s">
        <v>59</v>
      </c>
      <c r="O2694">
        <v>1410</v>
      </c>
      <c r="P2694">
        <v>1625</v>
      </c>
      <c r="Q2694" t="s">
        <v>850</v>
      </c>
      <c r="R2694">
        <v>713</v>
      </c>
      <c r="S2694" t="s">
        <v>134</v>
      </c>
      <c r="T2694">
        <v>1</v>
      </c>
      <c r="U2694" s="1">
        <v>43479</v>
      </c>
      <c r="V2694" s="1">
        <v>43607</v>
      </c>
      <c r="W2694" t="s">
        <v>4385</v>
      </c>
      <c r="X2694" t="s">
        <v>1929</v>
      </c>
      <c r="Y2694">
        <v>25</v>
      </c>
      <c r="Z2694">
        <v>25</v>
      </c>
      <c r="AA2694">
        <v>35</v>
      </c>
      <c r="AB2694">
        <v>71.428600000000003</v>
      </c>
      <c r="AD2694">
        <f>IF(ISBLANK(Source[[#This Row],[CrosslistID]]),1,1/COUNTIFS(Source[CrosslistID],Source[[#This Row],[CrosslistID]],Source[TermDesc],Source[[#This Row],[TermDesc]]))</f>
        <v>1</v>
      </c>
      <c r="AG2694">
        <v>0</v>
      </c>
      <c r="AH2694">
        <v>71.428600000000003</v>
      </c>
      <c r="AI2694">
        <v>4.1669999999999998</v>
      </c>
      <c r="AJ2694">
        <v>4.1669999999999998</v>
      </c>
      <c r="AK2694">
        <v>0.33329999999999999</v>
      </c>
      <c r="AL26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94">
        <f>IF(AND(Source[[#This Row],[Credit_Noncredit]]="Noncredit",Source[[#This Row],[FTEF]]&gt;0),Source[[#This Row],[NC XLST FTES]]*525/(437.5*Source[[#This Row],[FTEF]]),0)</f>
        <v>0</v>
      </c>
      <c r="AN2694">
        <f>IF(Source[[#This Row],[Credit_Noncredit]]="Credit",Source[[#This Row],[Census Enrollment]],Source[[#This Row],[Noncredit Avg. Attendance]])</f>
        <v>25</v>
      </c>
    </row>
    <row r="2695" spans="1:40" x14ac:dyDescent="0.25">
      <c r="A2695" t="s">
        <v>4581</v>
      </c>
      <c r="B2695" t="s">
        <v>886</v>
      </c>
      <c r="C2695" t="s">
        <v>775</v>
      </c>
      <c r="D2695" t="s">
        <v>1753</v>
      </c>
      <c r="E2695" s="4">
        <v>39115</v>
      </c>
      <c r="F2695" s="4" t="s">
        <v>1754</v>
      </c>
      <c r="G2695" s="4" t="s">
        <v>1791</v>
      </c>
      <c r="H2695" t="str">
        <f>CONCATENATE(Source[[#This Row],[Subject]],TRIM(Source[[#This Row],[Course]]))</f>
        <v>MATH80S</v>
      </c>
      <c r="I2695" t="str">
        <f>VLOOKUP(Source[[#This Row],[SubjCrse]],'Courses and Categories'!$E$2:$G$1816,3,FALSE)</f>
        <v>Credit Prep: English/Math/ESL</v>
      </c>
      <c r="J2695" t="s">
        <v>1097</v>
      </c>
      <c r="K2695" t="s">
        <v>1792</v>
      </c>
      <c r="L2695" t="s">
        <v>39</v>
      </c>
      <c r="M2695" t="s">
        <v>903</v>
      </c>
      <c r="N2695" t="s">
        <v>4988</v>
      </c>
      <c r="O2695" t="s">
        <v>2243</v>
      </c>
      <c r="P2695" t="s">
        <v>2111</v>
      </c>
      <c r="Q2695" t="s">
        <v>1375</v>
      </c>
      <c r="R2695">
        <v>360</v>
      </c>
      <c r="S2695" t="s">
        <v>134</v>
      </c>
      <c r="T2695">
        <v>1</v>
      </c>
      <c r="U2695" s="1">
        <v>43479</v>
      </c>
      <c r="V2695" s="1">
        <v>43607</v>
      </c>
      <c r="W2695" t="s">
        <v>4381</v>
      </c>
      <c r="X2695" t="s">
        <v>1929</v>
      </c>
      <c r="Y2695">
        <v>36</v>
      </c>
      <c r="Z2695">
        <v>26</v>
      </c>
      <c r="AA2695">
        <v>35</v>
      </c>
      <c r="AB2695">
        <v>74.285700000000006</v>
      </c>
      <c r="AD2695">
        <f>IF(ISBLANK(Source[[#This Row],[CrosslistID]]),1,1/COUNTIFS(Source[CrosslistID],Source[[#This Row],[CrosslistID]],Source[TermDesc],Source[[#This Row],[TermDesc]]))</f>
        <v>1</v>
      </c>
      <c r="AG2695">
        <v>0</v>
      </c>
      <c r="AH2695">
        <v>74.285700000000006</v>
      </c>
      <c r="AI2695">
        <v>2.4</v>
      </c>
      <c r="AJ2695">
        <v>2.4</v>
      </c>
      <c r="AK2695">
        <v>0.1333</v>
      </c>
      <c r="AL26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95">
        <f>IF(AND(Source[[#This Row],[Credit_Noncredit]]="Noncredit",Source[[#This Row],[FTEF]]&gt;0),Source[[#This Row],[NC XLST FTES]]*525/(437.5*Source[[#This Row],[FTEF]]),0)</f>
        <v>0</v>
      </c>
      <c r="AN2695">
        <f>IF(Source[[#This Row],[Credit_Noncredit]]="Credit",Source[[#This Row],[Census Enrollment]],Source[[#This Row],[Noncredit Avg. Attendance]])</f>
        <v>36</v>
      </c>
    </row>
    <row r="2696" spans="1:40" x14ac:dyDescent="0.25">
      <c r="A2696" t="s">
        <v>4581</v>
      </c>
      <c r="B2696" t="s">
        <v>886</v>
      </c>
      <c r="C2696" t="s">
        <v>775</v>
      </c>
      <c r="D2696" t="s">
        <v>1753</v>
      </c>
      <c r="E2696" s="4">
        <v>39116</v>
      </c>
      <c r="F2696" s="4" t="s">
        <v>1754</v>
      </c>
      <c r="G2696" s="4" t="s">
        <v>1791</v>
      </c>
      <c r="H2696" t="str">
        <f>CONCATENATE(Source[[#This Row],[Subject]],TRIM(Source[[#This Row],[Course]]))</f>
        <v>MATH80S</v>
      </c>
      <c r="I2696" t="str">
        <f>VLOOKUP(Source[[#This Row],[SubjCrse]],'Courses and Categories'!$E$2:$G$1816,3,FALSE)</f>
        <v>Credit Prep: English/Math/ESL</v>
      </c>
      <c r="J2696" t="s">
        <v>1099</v>
      </c>
      <c r="K2696" t="s">
        <v>1792</v>
      </c>
      <c r="L2696" t="s">
        <v>39</v>
      </c>
      <c r="M2696" t="s">
        <v>903</v>
      </c>
      <c r="N2696" t="s">
        <v>91</v>
      </c>
      <c r="O2696">
        <v>810</v>
      </c>
      <c r="P2696">
        <v>1000</v>
      </c>
      <c r="Q2696" t="s">
        <v>850</v>
      </c>
      <c r="R2696">
        <v>653</v>
      </c>
      <c r="S2696" t="s">
        <v>134</v>
      </c>
      <c r="T2696">
        <v>1</v>
      </c>
      <c r="U2696" s="1">
        <v>43479</v>
      </c>
      <c r="V2696" s="1">
        <v>43607</v>
      </c>
      <c r="W2696" t="s">
        <v>5715</v>
      </c>
      <c r="X2696" t="s">
        <v>1929</v>
      </c>
      <c r="Y2696">
        <v>42</v>
      </c>
      <c r="Z2696">
        <v>39</v>
      </c>
      <c r="AA2696">
        <v>35</v>
      </c>
      <c r="AB2696">
        <v>111.4286</v>
      </c>
      <c r="AD2696">
        <f>IF(ISBLANK(Source[[#This Row],[CrosslistID]]),1,1/COUNTIFS(Source[CrosslistID],Source[[#This Row],[CrosslistID]],Source[TermDesc],Source[[#This Row],[TermDesc]]))</f>
        <v>1</v>
      </c>
      <c r="AG2696">
        <v>0</v>
      </c>
      <c r="AH2696">
        <v>111.4286</v>
      </c>
      <c r="AI2696">
        <v>2.8</v>
      </c>
      <c r="AJ2696">
        <v>2.8</v>
      </c>
      <c r="AK2696">
        <v>0.1333</v>
      </c>
      <c r="AL26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96">
        <f>IF(AND(Source[[#This Row],[Credit_Noncredit]]="Noncredit",Source[[#This Row],[FTEF]]&gt;0),Source[[#This Row],[NC XLST FTES]]*525/(437.5*Source[[#This Row],[FTEF]]),0)</f>
        <v>0</v>
      </c>
      <c r="AN2696">
        <f>IF(Source[[#This Row],[Credit_Noncredit]]="Credit",Source[[#This Row],[Census Enrollment]],Source[[#This Row],[Noncredit Avg. Attendance]])</f>
        <v>42</v>
      </c>
    </row>
    <row r="2697" spans="1:40" x14ac:dyDescent="0.25">
      <c r="A2697" t="s">
        <v>4581</v>
      </c>
      <c r="B2697" t="s">
        <v>886</v>
      </c>
      <c r="C2697" t="s">
        <v>775</v>
      </c>
      <c r="D2697" t="s">
        <v>1753</v>
      </c>
      <c r="E2697" s="4">
        <v>39117</v>
      </c>
      <c r="F2697" s="4" t="s">
        <v>1754</v>
      </c>
      <c r="G2697" s="4" t="s">
        <v>1791</v>
      </c>
      <c r="H2697" t="str">
        <f>CONCATENATE(Source[[#This Row],[Subject]],TRIM(Source[[#This Row],[Course]]))</f>
        <v>MATH80S</v>
      </c>
      <c r="I2697" t="str">
        <f>VLOOKUP(Source[[#This Row],[SubjCrse]],'Courses and Categories'!$E$2:$G$1816,3,FALSE)</f>
        <v>Credit Prep: English/Math/ESL</v>
      </c>
      <c r="J2697" t="s">
        <v>1101</v>
      </c>
      <c r="K2697" t="s">
        <v>1792</v>
      </c>
      <c r="L2697" t="s">
        <v>39</v>
      </c>
      <c r="M2697" t="s">
        <v>903</v>
      </c>
      <c r="N2697" t="s">
        <v>91</v>
      </c>
      <c r="O2697">
        <v>1110</v>
      </c>
      <c r="P2697">
        <v>1300</v>
      </c>
      <c r="Q2697" t="s">
        <v>236</v>
      </c>
      <c r="R2697">
        <v>360</v>
      </c>
      <c r="S2697" t="s">
        <v>134</v>
      </c>
      <c r="T2697">
        <v>1</v>
      </c>
      <c r="U2697" s="1">
        <v>43479</v>
      </c>
      <c r="V2697" s="1">
        <v>43607</v>
      </c>
      <c r="W2697" t="s">
        <v>1805</v>
      </c>
      <c r="X2697" t="s">
        <v>1929</v>
      </c>
      <c r="Y2697">
        <v>30</v>
      </c>
      <c r="Z2697">
        <v>23</v>
      </c>
      <c r="AA2697">
        <v>35</v>
      </c>
      <c r="AB2697">
        <v>65.714299999999994</v>
      </c>
      <c r="AD2697">
        <f>IF(ISBLANK(Source[[#This Row],[CrosslistID]]),1,1/COUNTIFS(Source[CrosslistID],Source[[#This Row],[CrosslistID]],Source[TermDesc],Source[[#This Row],[TermDesc]]))</f>
        <v>1</v>
      </c>
      <c r="AG2697">
        <v>0</v>
      </c>
      <c r="AH2697">
        <v>65.714299999999994</v>
      </c>
      <c r="AI2697">
        <v>2</v>
      </c>
      <c r="AJ2697">
        <v>2</v>
      </c>
      <c r="AK2697">
        <v>0.1333</v>
      </c>
      <c r="AL26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97">
        <f>IF(AND(Source[[#This Row],[Credit_Noncredit]]="Noncredit",Source[[#This Row],[FTEF]]&gt;0),Source[[#This Row],[NC XLST FTES]]*525/(437.5*Source[[#This Row],[FTEF]]),0)</f>
        <v>0</v>
      </c>
      <c r="AN2697">
        <f>IF(Source[[#This Row],[Credit_Noncredit]]="Credit",Source[[#This Row],[Census Enrollment]],Source[[#This Row],[Noncredit Avg. Attendance]])</f>
        <v>30</v>
      </c>
    </row>
    <row r="2698" spans="1:40" x14ac:dyDescent="0.25">
      <c r="A2698" t="s">
        <v>4581</v>
      </c>
      <c r="B2698" t="s">
        <v>886</v>
      </c>
      <c r="C2698" t="s">
        <v>775</v>
      </c>
      <c r="D2698" t="s">
        <v>1753</v>
      </c>
      <c r="E2698" s="4">
        <v>39118</v>
      </c>
      <c r="F2698" s="4" t="s">
        <v>1754</v>
      </c>
      <c r="G2698" s="4" t="s">
        <v>1791</v>
      </c>
      <c r="H2698" t="str">
        <f>CONCATENATE(Source[[#This Row],[Subject]],TRIM(Source[[#This Row],[Course]]))</f>
        <v>MATH80S</v>
      </c>
      <c r="I2698" t="str">
        <f>VLOOKUP(Source[[#This Row],[SubjCrse]],'Courses and Categories'!$E$2:$G$1816,3,FALSE)</f>
        <v>Credit Prep: English/Math/ESL</v>
      </c>
      <c r="J2698" t="s">
        <v>2411</v>
      </c>
      <c r="K2698" t="s">
        <v>1792</v>
      </c>
      <c r="L2698" t="s">
        <v>39</v>
      </c>
      <c r="M2698" t="s">
        <v>903</v>
      </c>
      <c r="N2698" t="s">
        <v>91</v>
      </c>
      <c r="O2698">
        <v>1110</v>
      </c>
      <c r="P2698">
        <v>1300</v>
      </c>
      <c r="Q2698" t="s">
        <v>850</v>
      </c>
      <c r="R2698">
        <v>713</v>
      </c>
      <c r="S2698" t="s">
        <v>134</v>
      </c>
      <c r="T2698">
        <v>1</v>
      </c>
      <c r="U2698" s="1">
        <v>43479</v>
      </c>
      <c r="V2698" s="1">
        <v>43607</v>
      </c>
      <c r="W2698" t="s">
        <v>4385</v>
      </c>
      <c r="X2698" t="s">
        <v>1929</v>
      </c>
      <c r="Y2698">
        <v>33</v>
      </c>
      <c r="Z2698">
        <v>33</v>
      </c>
      <c r="AA2698">
        <v>35</v>
      </c>
      <c r="AB2698">
        <v>94.285700000000006</v>
      </c>
      <c r="AD2698">
        <f>IF(ISBLANK(Source[[#This Row],[CrosslistID]]),1,1/COUNTIFS(Source[CrosslistID],Source[[#This Row],[CrosslistID]],Source[TermDesc],Source[[#This Row],[TermDesc]]))</f>
        <v>1</v>
      </c>
      <c r="AG2698">
        <v>0</v>
      </c>
      <c r="AH2698">
        <v>94.285700000000006</v>
      </c>
      <c r="AI2698">
        <v>2.2000000000000002</v>
      </c>
      <c r="AJ2698">
        <v>2.2000000000000002</v>
      </c>
      <c r="AK2698">
        <v>0.1333</v>
      </c>
      <c r="AL26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98">
        <f>IF(AND(Source[[#This Row],[Credit_Noncredit]]="Noncredit",Source[[#This Row],[FTEF]]&gt;0),Source[[#This Row],[NC XLST FTES]]*525/(437.5*Source[[#This Row],[FTEF]]),0)</f>
        <v>0</v>
      </c>
      <c r="AN2698">
        <f>IF(Source[[#This Row],[Credit_Noncredit]]="Credit",Source[[#This Row],[Census Enrollment]],Source[[#This Row],[Noncredit Avg. Attendance]])</f>
        <v>33</v>
      </c>
    </row>
    <row r="2699" spans="1:40" x14ac:dyDescent="0.25">
      <c r="A2699" t="s">
        <v>4581</v>
      </c>
      <c r="B2699" t="s">
        <v>886</v>
      </c>
      <c r="C2699" t="s">
        <v>775</v>
      </c>
      <c r="D2699" t="s">
        <v>1753</v>
      </c>
      <c r="E2699" s="4">
        <v>39120</v>
      </c>
      <c r="F2699" s="4" t="s">
        <v>1754</v>
      </c>
      <c r="G2699" s="4" t="s">
        <v>1791</v>
      </c>
      <c r="H2699" t="str">
        <f>CONCATENATE(Source[[#This Row],[Subject]],TRIM(Source[[#This Row],[Course]]))</f>
        <v>MATH80S</v>
      </c>
      <c r="I2699" t="str">
        <f>VLOOKUP(Source[[#This Row],[SubjCrse]],'Courses and Categories'!$E$2:$G$1816,3,FALSE)</f>
        <v>Credit Prep: English/Math/ESL</v>
      </c>
      <c r="J2699" t="s">
        <v>2413</v>
      </c>
      <c r="K2699" t="s">
        <v>1792</v>
      </c>
      <c r="L2699" t="s">
        <v>39</v>
      </c>
      <c r="M2699" t="s">
        <v>903</v>
      </c>
      <c r="N2699" t="s">
        <v>91</v>
      </c>
      <c r="O2699">
        <v>1410</v>
      </c>
      <c r="P2699">
        <v>1600</v>
      </c>
      <c r="Q2699" t="s">
        <v>850</v>
      </c>
      <c r="R2699">
        <v>713</v>
      </c>
      <c r="S2699" t="s">
        <v>134</v>
      </c>
      <c r="T2699">
        <v>1</v>
      </c>
      <c r="U2699" s="1">
        <v>43479</v>
      </c>
      <c r="V2699" s="1">
        <v>43607</v>
      </c>
      <c r="W2699" t="s">
        <v>4385</v>
      </c>
      <c r="X2699" t="s">
        <v>1929</v>
      </c>
      <c r="Y2699">
        <v>25</v>
      </c>
      <c r="Z2699">
        <v>25</v>
      </c>
      <c r="AA2699">
        <v>35</v>
      </c>
      <c r="AB2699">
        <v>71.428600000000003</v>
      </c>
      <c r="AD2699">
        <f>IF(ISBLANK(Source[[#This Row],[CrosslistID]]),1,1/COUNTIFS(Source[CrosslistID],Source[[#This Row],[CrosslistID]],Source[TermDesc],Source[[#This Row],[TermDesc]]))</f>
        <v>1</v>
      </c>
      <c r="AG2699">
        <v>0</v>
      </c>
      <c r="AH2699">
        <v>71.428600000000003</v>
      </c>
      <c r="AI2699">
        <v>1.667</v>
      </c>
      <c r="AJ2699">
        <v>1.667</v>
      </c>
      <c r="AK2699">
        <v>0.1333</v>
      </c>
      <c r="AL26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699">
        <f>IF(AND(Source[[#This Row],[Credit_Noncredit]]="Noncredit",Source[[#This Row],[FTEF]]&gt;0),Source[[#This Row],[NC XLST FTES]]*525/(437.5*Source[[#This Row],[FTEF]]),0)</f>
        <v>0</v>
      </c>
      <c r="AN2699">
        <f>IF(Source[[#This Row],[Credit_Noncredit]]="Credit",Source[[#This Row],[Census Enrollment]],Source[[#This Row],[Noncredit Avg. Attendance]])</f>
        <v>25</v>
      </c>
    </row>
    <row r="2700" spans="1:40" x14ac:dyDescent="0.25">
      <c r="A2700" t="s">
        <v>4581</v>
      </c>
      <c r="B2700" t="s">
        <v>886</v>
      </c>
      <c r="C2700" t="s">
        <v>775</v>
      </c>
      <c r="D2700" t="s">
        <v>1753</v>
      </c>
      <c r="E2700" s="4">
        <v>30577</v>
      </c>
      <c r="F2700" s="4" t="s">
        <v>1754</v>
      </c>
      <c r="G2700" s="4">
        <v>90</v>
      </c>
      <c r="H2700" t="str">
        <f>CONCATENATE(Source[[#This Row],[Subject]],TRIM(Source[[#This Row],[Course]]))</f>
        <v>MATH90</v>
      </c>
      <c r="I2700" t="str">
        <f>VLOOKUP(Source[[#This Row],[SubjCrse]],'Courses and Categories'!$E$2:$G$1816,3,FALSE)</f>
        <v>Credit General Education</v>
      </c>
      <c r="J2700">
        <v>1</v>
      </c>
      <c r="K2700" t="s">
        <v>1794</v>
      </c>
      <c r="L2700" t="s">
        <v>39</v>
      </c>
      <c r="M2700" t="s">
        <v>903</v>
      </c>
      <c r="N2700" t="s">
        <v>195</v>
      </c>
      <c r="O2700">
        <v>810</v>
      </c>
      <c r="P2700">
        <v>900</v>
      </c>
      <c r="Q2700" t="s">
        <v>238</v>
      </c>
      <c r="R2700">
        <v>711</v>
      </c>
      <c r="S2700" t="s">
        <v>134</v>
      </c>
      <c r="T2700">
        <v>1</v>
      </c>
      <c r="U2700" s="1">
        <v>43479</v>
      </c>
      <c r="V2700" s="1">
        <v>43607</v>
      </c>
      <c r="W2700" t="s">
        <v>5677</v>
      </c>
      <c r="X2700" t="s">
        <v>1929</v>
      </c>
      <c r="Y2700">
        <v>22</v>
      </c>
      <c r="Z2700">
        <v>7</v>
      </c>
      <c r="AA2700">
        <v>35</v>
      </c>
      <c r="AB2700">
        <v>20</v>
      </c>
      <c r="AD2700">
        <f>IF(ISBLANK(Source[[#This Row],[CrosslistID]]),1,1/COUNTIFS(Source[CrosslistID],Source[[#This Row],[CrosslistID]],Source[TermDesc],Source[[#This Row],[TermDesc]]))</f>
        <v>1</v>
      </c>
      <c r="AG2700">
        <v>0</v>
      </c>
      <c r="AH2700">
        <v>20</v>
      </c>
      <c r="AI2700">
        <v>3.6669999999999998</v>
      </c>
      <c r="AJ2700">
        <v>3.6669999999999998</v>
      </c>
      <c r="AK2700">
        <v>0.33329999999999999</v>
      </c>
      <c r="AL27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00">
        <f>IF(AND(Source[[#This Row],[Credit_Noncredit]]="Noncredit",Source[[#This Row],[FTEF]]&gt;0),Source[[#This Row],[NC XLST FTES]]*525/(437.5*Source[[#This Row],[FTEF]]),0)</f>
        <v>0</v>
      </c>
      <c r="AN2700">
        <f>IF(Source[[#This Row],[Credit_Noncredit]]="Credit",Source[[#This Row],[Census Enrollment]],Source[[#This Row],[Noncredit Avg. Attendance]])</f>
        <v>22</v>
      </c>
    </row>
    <row r="2701" spans="1:40" x14ac:dyDescent="0.25">
      <c r="A2701" t="s">
        <v>4581</v>
      </c>
      <c r="B2701" t="s">
        <v>886</v>
      </c>
      <c r="C2701" t="s">
        <v>775</v>
      </c>
      <c r="D2701" t="s">
        <v>1753</v>
      </c>
      <c r="E2701" s="4">
        <v>38822</v>
      </c>
      <c r="F2701" s="4" t="s">
        <v>1754</v>
      </c>
      <c r="G2701" s="4">
        <v>90</v>
      </c>
      <c r="H2701" t="str">
        <f>CONCATENATE(Source[[#This Row],[Subject]],TRIM(Source[[#This Row],[Course]]))</f>
        <v>MATH90</v>
      </c>
      <c r="I2701" t="str">
        <f>VLOOKUP(Source[[#This Row],[SubjCrse]],'Courses and Categories'!$E$2:$G$1816,3,FALSE)</f>
        <v>Credit General Education</v>
      </c>
      <c r="J2701">
        <v>2</v>
      </c>
      <c r="K2701" t="s">
        <v>1794</v>
      </c>
      <c r="L2701" t="s">
        <v>39</v>
      </c>
      <c r="M2701" t="s">
        <v>903</v>
      </c>
      <c r="N2701" t="s">
        <v>105</v>
      </c>
      <c r="O2701">
        <v>810</v>
      </c>
      <c r="P2701">
        <v>1025</v>
      </c>
      <c r="Q2701" t="s">
        <v>240</v>
      </c>
      <c r="R2701">
        <v>246</v>
      </c>
      <c r="S2701" t="s">
        <v>134</v>
      </c>
      <c r="T2701">
        <v>1</v>
      </c>
      <c r="U2701" s="1">
        <v>43479</v>
      </c>
      <c r="V2701" s="1">
        <v>43607</v>
      </c>
      <c r="W2701" t="s">
        <v>1795</v>
      </c>
      <c r="X2701" t="s">
        <v>1929</v>
      </c>
      <c r="Y2701">
        <v>37</v>
      </c>
      <c r="Z2701">
        <v>33</v>
      </c>
      <c r="AA2701">
        <v>35</v>
      </c>
      <c r="AB2701">
        <v>94.285700000000006</v>
      </c>
      <c r="AD2701">
        <f>IF(ISBLANK(Source[[#This Row],[CrosslistID]]),1,1/COUNTIFS(Source[CrosslistID],Source[[#This Row],[CrosslistID]],Source[TermDesc],Source[[#This Row],[TermDesc]]))</f>
        <v>1</v>
      </c>
      <c r="AG2701">
        <v>0</v>
      </c>
      <c r="AH2701">
        <v>94.285700000000006</v>
      </c>
      <c r="AI2701">
        <v>5.6669999999999998</v>
      </c>
      <c r="AJ2701">
        <v>6.1669999999999998</v>
      </c>
      <c r="AK2701">
        <v>0.33329999999999999</v>
      </c>
      <c r="AL27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01">
        <f>IF(AND(Source[[#This Row],[Credit_Noncredit]]="Noncredit",Source[[#This Row],[FTEF]]&gt;0),Source[[#This Row],[NC XLST FTES]]*525/(437.5*Source[[#This Row],[FTEF]]),0)</f>
        <v>0</v>
      </c>
      <c r="AN2701">
        <f>IF(Source[[#This Row],[Credit_Noncredit]]="Credit",Source[[#This Row],[Census Enrollment]],Source[[#This Row],[Noncredit Avg. Attendance]])</f>
        <v>37</v>
      </c>
    </row>
    <row r="2702" spans="1:40" x14ac:dyDescent="0.25">
      <c r="A2702" t="s">
        <v>4581</v>
      </c>
      <c r="B2702" t="s">
        <v>886</v>
      </c>
      <c r="C2702" t="s">
        <v>775</v>
      </c>
      <c r="D2702" t="s">
        <v>1753</v>
      </c>
      <c r="E2702" s="4">
        <v>38823</v>
      </c>
      <c r="F2702" s="4" t="s">
        <v>1754</v>
      </c>
      <c r="G2702" s="4">
        <v>90</v>
      </c>
      <c r="H2702" t="str">
        <f>CONCATENATE(Source[[#This Row],[Subject]],TRIM(Source[[#This Row],[Course]]))</f>
        <v>MATH90</v>
      </c>
      <c r="I2702" t="str">
        <f>VLOOKUP(Source[[#This Row],[SubjCrse]],'Courses and Categories'!$E$2:$G$1816,3,FALSE)</f>
        <v>Credit General Education</v>
      </c>
      <c r="J2702">
        <v>3</v>
      </c>
      <c r="K2702" t="s">
        <v>1794</v>
      </c>
      <c r="L2702" t="s">
        <v>39</v>
      </c>
      <c r="M2702" t="s">
        <v>903</v>
      </c>
      <c r="N2702" t="s">
        <v>59</v>
      </c>
      <c r="O2702">
        <v>810</v>
      </c>
      <c r="P2702">
        <v>1025</v>
      </c>
      <c r="Q2702" t="s">
        <v>850</v>
      </c>
      <c r="R2702">
        <v>613</v>
      </c>
      <c r="S2702" t="s">
        <v>134</v>
      </c>
      <c r="T2702">
        <v>1</v>
      </c>
      <c r="U2702" s="1">
        <v>43479</v>
      </c>
      <c r="V2702" s="1">
        <v>43607</v>
      </c>
      <c r="W2702" t="s">
        <v>1806</v>
      </c>
      <c r="X2702" t="s">
        <v>1929</v>
      </c>
      <c r="Y2702">
        <v>38</v>
      </c>
      <c r="Z2702">
        <v>31</v>
      </c>
      <c r="AA2702">
        <v>35</v>
      </c>
      <c r="AB2702">
        <v>88.571399999999997</v>
      </c>
      <c r="AD2702">
        <f>IF(ISBLANK(Source[[#This Row],[CrosslistID]]),1,1/COUNTIFS(Source[CrosslistID],Source[[#This Row],[CrosslistID]],Source[TermDesc],Source[[#This Row],[TermDesc]]))</f>
        <v>1</v>
      </c>
      <c r="AG2702">
        <v>0</v>
      </c>
      <c r="AH2702">
        <v>88.571399999999997</v>
      </c>
      <c r="AI2702">
        <v>6.3330000000000002</v>
      </c>
      <c r="AJ2702">
        <v>6.3330000000000002</v>
      </c>
      <c r="AK2702">
        <v>0.33329999999999999</v>
      </c>
      <c r="AL27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02">
        <f>IF(AND(Source[[#This Row],[Credit_Noncredit]]="Noncredit",Source[[#This Row],[FTEF]]&gt;0),Source[[#This Row],[NC XLST FTES]]*525/(437.5*Source[[#This Row],[FTEF]]),0)</f>
        <v>0</v>
      </c>
      <c r="AN2702">
        <f>IF(Source[[#This Row],[Credit_Noncredit]]="Credit",Source[[#This Row],[Census Enrollment]],Source[[#This Row],[Noncredit Avg. Attendance]])</f>
        <v>38</v>
      </c>
    </row>
    <row r="2703" spans="1:40" x14ac:dyDescent="0.25">
      <c r="A2703" t="s">
        <v>4581</v>
      </c>
      <c r="B2703" t="s">
        <v>886</v>
      </c>
      <c r="C2703" t="s">
        <v>775</v>
      </c>
      <c r="D2703" t="s">
        <v>1753</v>
      </c>
      <c r="E2703" s="4">
        <v>34902</v>
      </c>
      <c r="F2703" s="4" t="s">
        <v>1754</v>
      </c>
      <c r="G2703" s="4">
        <v>90</v>
      </c>
      <c r="H2703" t="str">
        <f>CONCATENATE(Source[[#This Row],[Subject]],TRIM(Source[[#This Row],[Course]]))</f>
        <v>MATH90</v>
      </c>
      <c r="I2703" t="str">
        <f>VLOOKUP(Source[[#This Row],[SubjCrse]],'Courses and Categories'!$E$2:$G$1816,3,FALSE)</f>
        <v>Credit General Education</v>
      </c>
      <c r="J2703">
        <v>4</v>
      </c>
      <c r="K2703" t="s">
        <v>1794</v>
      </c>
      <c r="L2703" t="s">
        <v>39</v>
      </c>
      <c r="M2703" t="s">
        <v>903</v>
      </c>
      <c r="N2703" t="s">
        <v>195</v>
      </c>
      <c r="O2703">
        <v>910</v>
      </c>
      <c r="P2703">
        <v>1000</v>
      </c>
      <c r="Q2703" t="s">
        <v>422</v>
      </c>
      <c r="R2703">
        <v>215</v>
      </c>
      <c r="S2703" t="s">
        <v>134</v>
      </c>
      <c r="T2703">
        <v>1</v>
      </c>
      <c r="U2703" s="1">
        <v>43479</v>
      </c>
      <c r="V2703" s="1">
        <v>43607</v>
      </c>
      <c r="W2703" t="s">
        <v>1802</v>
      </c>
      <c r="X2703" t="s">
        <v>1929</v>
      </c>
      <c r="Y2703">
        <v>20</v>
      </c>
      <c r="Z2703">
        <v>15</v>
      </c>
      <c r="AA2703">
        <v>35</v>
      </c>
      <c r="AB2703">
        <v>42.857100000000003</v>
      </c>
      <c r="AD2703">
        <f>IF(ISBLANK(Source[[#This Row],[CrosslistID]]),1,1/COUNTIFS(Source[CrosslistID],Source[[#This Row],[CrosslistID]],Source[TermDesc],Source[[#This Row],[TermDesc]]))</f>
        <v>1</v>
      </c>
      <c r="AG2703">
        <v>0</v>
      </c>
      <c r="AH2703">
        <v>42.857100000000003</v>
      </c>
      <c r="AI2703">
        <v>3.1669999999999998</v>
      </c>
      <c r="AJ2703">
        <v>3.3336999999999999</v>
      </c>
      <c r="AK2703">
        <v>0.33329999999999999</v>
      </c>
      <c r="AL27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03">
        <f>IF(AND(Source[[#This Row],[Credit_Noncredit]]="Noncredit",Source[[#This Row],[FTEF]]&gt;0),Source[[#This Row],[NC XLST FTES]]*525/(437.5*Source[[#This Row],[FTEF]]),0)</f>
        <v>0</v>
      </c>
      <c r="AN2703">
        <f>IF(Source[[#This Row],[Credit_Noncredit]]="Credit",Source[[#This Row],[Census Enrollment]],Source[[#This Row],[Noncredit Avg. Attendance]])</f>
        <v>20</v>
      </c>
    </row>
    <row r="2704" spans="1:40" x14ac:dyDescent="0.25">
      <c r="A2704" t="s">
        <v>4581</v>
      </c>
      <c r="B2704" t="s">
        <v>886</v>
      </c>
      <c r="C2704" t="s">
        <v>775</v>
      </c>
      <c r="D2704" t="s">
        <v>1753</v>
      </c>
      <c r="E2704" s="4">
        <v>30580</v>
      </c>
      <c r="F2704" s="4" t="s">
        <v>1754</v>
      </c>
      <c r="G2704" s="4">
        <v>90</v>
      </c>
      <c r="H2704" t="str">
        <f>CONCATENATE(Source[[#This Row],[Subject]],TRIM(Source[[#This Row],[Course]]))</f>
        <v>MATH90</v>
      </c>
      <c r="I2704" t="str">
        <f>VLOOKUP(Source[[#This Row],[SubjCrse]],'Courses and Categories'!$E$2:$G$1816,3,FALSE)</f>
        <v>Credit General Education</v>
      </c>
      <c r="J2704">
        <v>5</v>
      </c>
      <c r="K2704" t="s">
        <v>1794</v>
      </c>
      <c r="L2704" t="s">
        <v>39</v>
      </c>
      <c r="M2704" t="s">
        <v>903</v>
      </c>
      <c r="N2704" t="s">
        <v>195</v>
      </c>
      <c r="O2704">
        <v>1010</v>
      </c>
      <c r="P2704">
        <v>1100</v>
      </c>
      <c r="Q2704" t="s">
        <v>238</v>
      </c>
      <c r="R2704">
        <v>610</v>
      </c>
      <c r="S2704" t="s">
        <v>134</v>
      </c>
      <c r="T2704">
        <v>1</v>
      </c>
      <c r="U2704" s="1">
        <v>43479</v>
      </c>
      <c r="V2704" s="1">
        <v>43607</v>
      </c>
      <c r="W2704" t="s">
        <v>1761</v>
      </c>
      <c r="X2704" t="s">
        <v>1929</v>
      </c>
      <c r="Y2704">
        <v>32</v>
      </c>
      <c r="Z2704">
        <v>28</v>
      </c>
      <c r="AA2704">
        <v>35</v>
      </c>
      <c r="AB2704">
        <v>80</v>
      </c>
      <c r="AD2704">
        <f>IF(ISBLANK(Source[[#This Row],[CrosslistID]]),1,1/COUNTIFS(Source[CrosslistID],Source[[#This Row],[CrosslistID]],Source[TermDesc],Source[[#This Row],[TermDesc]]))</f>
        <v>1</v>
      </c>
      <c r="AG2704">
        <v>0</v>
      </c>
      <c r="AH2704">
        <v>80</v>
      </c>
      <c r="AI2704">
        <v>5.3330000000000002</v>
      </c>
      <c r="AJ2704">
        <v>5.3330000000000002</v>
      </c>
      <c r="AK2704">
        <v>0.33329999999999999</v>
      </c>
      <c r="AL27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04">
        <f>IF(AND(Source[[#This Row],[Credit_Noncredit]]="Noncredit",Source[[#This Row],[FTEF]]&gt;0),Source[[#This Row],[NC XLST FTES]]*525/(437.5*Source[[#This Row],[FTEF]]),0)</f>
        <v>0</v>
      </c>
      <c r="AN2704">
        <f>IF(Source[[#This Row],[Credit_Noncredit]]="Credit",Source[[#This Row],[Census Enrollment]],Source[[#This Row],[Noncredit Avg. Attendance]])</f>
        <v>32</v>
      </c>
    </row>
    <row r="2705" spans="1:40" x14ac:dyDescent="0.25">
      <c r="A2705" t="s">
        <v>4581</v>
      </c>
      <c r="B2705" t="s">
        <v>886</v>
      </c>
      <c r="C2705" t="s">
        <v>775</v>
      </c>
      <c r="D2705" t="s">
        <v>1753</v>
      </c>
      <c r="E2705" s="4">
        <v>38153</v>
      </c>
      <c r="F2705" s="4" t="s">
        <v>1754</v>
      </c>
      <c r="G2705" s="4">
        <v>90</v>
      </c>
      <c r="H2705" t="str">
        <f>CONCATENATE(Source[[#This Row],[Subject]],TRIM(Source[[#This Row],[Course]]))</f>
        <v>MATH90</v>
      </c>
      <c r="I2705" t="str">
        <f>VLOOKUP(Source[[#This Row],[SubjCrse]],'Courses and Categories'!$E$2:$G$1816,3,FALSE)</f>
        <v>Credit General Education</v>
      </c>
      <c r="J2705">
        <v>6</v>
      </c>
      <c r="K2705" t="s">
        <v>1794</v>
      </c>
      <c r="L2705" t="s">
        <v>39</v>
      </c>
      <c r="M2705" t="s">
        <v>903</v>
      </c>
      <c r="N2705" t="s">
        <v>195</v>
      </c>
      <c r="O2705">
        <v>1110</v>
      </c>
      <c r="P2705">
        <v>1200</v>
      </c>
      <c r="Q2705" t="s">
        <v>238</v>
      </c>
      <c r="R2705">
        <v>610</v>
      </c>
      <c r="S2705" t="s">
        <v>134</v>
      </c>
      <c r="T2705">
        <v>1</v>
      </c>
      <c r="U2705" s="1">
        <v>43479</v>
      </c>
      <c r="V2705" s="1">
        <v>43607</v>
      </c>
      <c r="W2705" t="s">
        <v>1761</v>
      </c>
      <c r="X2705" t="s">
        <v>1929</v>
      </c>
      <c r="Y2705">
        <v>33</v>
      </c>
      <c r="Z2705">
        <v>28</v>
      </c>
      <c r="AA2705">
        <v>35</v>
      </c>
      <c r="AB2705">
        <v>80</v>
      </c>
      <c r="AD2705">
        <f>IF(ISBLANK(Source[[#This Row],[CrosslistID]]),1,1/COUNTIFS(Source[CrosslistID],Source[[#This Row],[CrosslistID]],Source[TermDesc],Source[[#This Row],[TermDesc]]))</f>
        <v>1</v>
      </c>
      <c r="AG2705">
        <v>0</v>
      </c>
      <c r="AH2705">
        <v>80</v>
      </c>
      <c r="AI2705">
        <v>5.1669999999999998</v>
      </c>
      <c r="AJ2705">
        <v>5.5004</v>
      </c>
      <c r="AK2705">
        <v>0.33329999999999999</v>
      </c>
      <c r="AL27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05">
        <f>IF(AND(Source[[#This Row],[Credit_Noncredit]]="Noncredit",Source[[#This Row],[FTEF]]&gt;0),Source[[#This Row],[NC XLST FTES]]*525/(437.5*Source[[#This Row],[FTEF]]),0)</f>
        <v>0</v>
      </c>
      <c r="AN2705">
        <f>IF(Source[[#This Row],[Credit_Noncredit]]="Credit",Source[[#This Row],[Census Enrollment]],Source[[#This Row],[Noncredit Avg. Attendance]])</f>
        <v>33</v>
      </c>
    </row>
    <row r="2706" spans="1:40" x14ac:dyDescent="0.25">
      <c r="A2706" t="s">
        <v>4581</v>
      </c>
      <c r="B2706" t="s">
        <v>886</v>
      </c>
      <c r="C2706" t="s">
        <v>775</v>
      </c>
      <c r="D2706" t="s">
        <v>1753</v>
      </c>
      <c r="E2706" s="4">
        <v>30579</v>
      </c>
      <c r="F2706" s="4" t="s">
        <v>1754</v>
      </c>
      <c r="G2706" s="4">
        <v>90</v>
      </c>
      <c r="H2706" t="str">
        <f>CONCATENATE(Source[[#This Row],[Subject]],TRIM(Source[[#This Row],[Course]]))</f>
        <v>MATH90</v>
      </c>
      <c r="I2706" t="str">
        <f>VLOOKUP(Source[[#This Row],[SubjCrse]],'Courses and Categories'!$E$2:$G$1816,3,FALSE)</f>
        <v>Credit General Education</v>
      </c>
      <c r="J2706">
        <v>7</v>
      </c>
      <c r="K2706" t="s">
        <v>1794</v>
      </c>
      <c r="L2706" t="s">
        <v>39</v>
      </c>
      <c r="M2706" t="s">
        <v>903</v>
      </c>
      <c r="N2706" t="s">
        <v>105</v>
      </c>
      <c r="O2706">
        <v>1110</v>
      </c>
      <c r="P2706">
        <v>1325</v>
      </c>
      <c r="Q2706" t="s">
        <v>850</v>
      </c>
      <c r="R2706">
        <v>753</v>
      </c>
      <c r="S2706" t="s">
        <v>134</v>
      </c>
      <c r="T2706">
        <v>1</v>
      </c>
      <c r="U2706" s="1">
        <v>43479</v>
      </c>
      <c r="V2706" s="1">
        <v>43607</v>
      </c>
      <c r="W2706" t="s">
        <v>5692</v>
      </c>
      <c r="X2706" t="s">
        <v>1929</v>
      </c>
      <c r="Y2706">
        <v>36</v>
      </c>
      <c r="Z2706">
        <v>29</v>
      </c>
      <c r="AA2706">
        <v>35</v>
      </c>
      <c r="AB2706">
        <v>82.857100000000003</v>
      </c>
      <c r="AD2706">
        <f>IF(ISBLANK(Source[[#This Row],[CrosslistID]]),1,1/COUNTIFS(Source[CrosslistID],Source[[#This Row],[CrosslistID]],Source[TermDesc],Source[[#This Row],[TermDesc]]))</f>
        <v>1</v>
      </c>
      <c r="AG2706">
        <v>0</v>
      </c>
      <c r="AH2706">
        <v>82.857100000000003</v>
      </c>
      <c r="AI2706">
        <v>5.8330000000000002</v>
      </c>
      <c r="AJ2706">
        <v>5.9996999999999998</v>
      </c>
      <c r="AK2706">
        <v>0.33329999999999999</v>
      </c>
      <c r="AL27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06">
        <f>IF(AND(Source[[#This Row],[Credit_Noncredit]]="Noncredit",Source[[#This Row],[FTEF]]&gt;0),Source[[#This Row],[NC XLST FTES]]*525/(437.5*Source[[#This Row],[FTEF]]),0)</f>
        <v>0</v>
      </c>
      <c r="AN2706">
        <f>IF(Source[[#This Row],[Credit_Noncredit]]="Credit",Source[[#This Row],[Census Enrollment]],Source[[#This Row],[Noncredit Avg. Attendance]])</f>
        <v>36</v>
      </c>
    </row>
    <row r="2707" spans="1:40" x14ac:dyDescent="0.25">
      <c r="A2707" t="s">
        <v>4581</v>
      </c>
      <c r="B2707" t="s">
        <v>886</v>
      </c>
      <c r="C2707" t="s">
        <v>775</v>
      </c>
      <c r="D2707" t="s">
        <v>1753</v>
      </c>
      <c r="E2707" s="4">
        <v>38703</v>
      </c>
      <c r="F2707" s="4" t="s">
        <v>1754</v>
      </c>
      <c r="G2707" s="4">
        <v>90</v>
      </c>
      <c r="H2707" t="str">
        <f>CONCATENATE(Source[[#This Row],[Subject]],TRIM(Source[[#This Row],[Course]]))</f>
        <v>MATH90</v>
      </c>
      <c r="I2707" t="str">
        <f>VLOOKUP(Source[[#This Row],[SubjCrse]],'Courses and Categories'!$E$2:$G$1816,3,FALSE)</f>
        <v>Credit General Education</v>
      </c>
      <c r="J2707">
        <v>8</v>
      </c>
      <c r="K2707" t="s">
        <v>1794</v>
      </c>
      <c r="L2707" t="s">
        <v>39</v>
      </c>
      <c r="M2707" t="s">
        <v>903</v>
      </c>
      <c r="N2707" t="s">
        <v>59</v>
      </c>
      <c r="O2707">
        <v>1110</v>
      </c>
      <c r="P2707">
        <v>1325</v>
      </c>
      <c r="Q2707" t="s">
        <v>850</v>
      </c>
      <c r="R2707">
        <v>711</v>
      </c>
      <c r="S2707" t="s">
        <v>134</v>
      </c>
      <c r="T2707">
        <v>1</v>
      </c>
      <c r="U2707" s="1">
        <v>43479</v>
      </c>
      <c r="V2707" s="1">
        <v>43607</v>
      </c>
      <c r="W2707" t="s">
        <v>5676</v>
      </c>
      <c r="X2707" t="s">
        <v>1929</v>
      </c>
      <c r="Y2707">
        <v>36</v>
      </c>
      <c r="Z2707">
        <v>34</v>
      </c>
      <c r="AA2707">
        <v>35</v>
      </c>
      <c r="AB2707">
        <v>97.142899999999997</v>
      </c>
      <c r="AD2707">
        <f>IF(ISBLANK(Source[[#This Row],[CrosslistID]]),1,1/COUNTIFS(Source[CrosslistID],Source[[#This Row],[CrosslistID]],Source[TermDesc],Source[[#This Row],[TermDesc]]))</f>
        <v>1</v>
      </c>
      <c r="AG2707">
        <v>0</v>
      </c>
      <c r="AH2707">
        <v>97.142899999999997</v>
      </c>
      <c r="AI2707">
        <v>5.8330000000000002</v>
      </c>
      <c r="AJ2707">
        <v>5.9996999999999998</v>
      </c>
      <c r="AK2707">
        <v>0.33329999999999999</v>
      </c>
      <c r="AL27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07">
        <f>IF(AND(Source[[#This Row],[Credit_Noncredit]]="Noncredit",Source[[#This Row],[FTEF]]&gt;0),Source[[#This Row],[NC XLST FTES]]*525/(437.5*Source[[#This Row],[FTEF]]),0)</f>
        <v>0</v>
      </c>
      <c r="AN2707">
        <f>IF(Source[[#This Row],[Credit_Noncredit]]="Credit",Source[[#This Row],[Census Enrollment]],Source[[#This Row],[Noncredit Avg. Attendance]])</f>
        <v>36</v>
      </c>
    </row>
    <row r="2708" spans="1:40" x14ac:dyDescent="0.25">
      <c r="A2708" t="s">
        <v>4581</v>
      </c>
      <c r="B2708" t="s">
        <v>886</v>
      </c>
      <c r="C2708" t="s">
        <v>775</v>
      </c>
      <c r="D2708" t="s">
        <v>1753</v>
      </c>
      <c r="E2708" s="4">
        <v>30583</v>
      </c>
      <c r="F2708" s="4" t="s">
        <v>1754</v>
      </c>
      <c r="G2708" s="4">
        <v>90</v>
      </c>
      <c r="H2708" t="str">
        <f>CONCATENATE(Source[[#This Row],[Subject]],TRIM(Source[[#This Row],[Course]]))</f>
        <v>MATH90</v>
      </c>
      <c r="I2708" t="str">
        <f>VLOOKUP(Source[[#This Row],[SubjCrse]],'Courses and Categories'!$E$2:$G$1816,3,FALSE)</f>
        <v>Credit General Education</v>
      </c>
      <c r="J2708">
        <v>9</v>
      </c>
      <c r="K2708" t="s">
        <v>1794</v>
      </c>
      <c r="L2708" t="s">
        <v>39</v>
      </c>
      <c r="M2708" t="s">
        <v>903</v>
      </c>
      <c r="N2708" t="s">
        <v>195</v>
      </c>
      <c r="O2708">
        <v>1210</v>
      </c>
      <c r="P2708">
        <v>1300</v>
      </c>
      <c r="Q2708" t="s">
        <v>238</v>
      </c>
      <c r="R2708">
        <v>711</v>
      </c>
      <c r="S2708" t="s">
        <v>134</v>
      </c>
      <c r="T2708">
        <v>1</v>
      </c>
      <c r="U2708" s="1">
        <v>43479</v>
      </c>
      <c r="V2708" s="1">
        <v>43607</v>
      </c>
      <c r="W2708" t="s">
        <v>4351</v>
      </c>
      <c r="X2708" t="s">
        <v>1929</v>
      </c>
      <c r="Y2708">
        <v>29</v>
      </c>
      <c r="Z2708">
        <v>27</v>
      </c>
      <c r="AA2708">
        <v>35</v>
      </c>
      <c r="AB2708">
        <v>77.142899999999997</v>
      </c>
      <c r="AD2708">
        <f>IF(ISBLANK(Source[[#This Row],[CrosslistID]]),1,1/COUNTIFS(Source[CrosslistID],Source[[#This Row],[CrosslistID]],Source[TermDesc],Source[[#This Row],[TermDesc]]))</f>
        <v>1</v>
      </c>
      <c r="AG2708">
        <v>0</v>
      </c>
      <c r="AH2708">
        <v>77.142899999999997</v>
      </c>
      <c r="AI2708">
        <v>4.5</v>
      </c>
      <c r="AJ2708">
        <v>4.8333000000000004</v>
      </c>
      <c r="AK2708">
        <v>0.33329999999999999</v>
      </c>
      <c r="AL27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08">
        <f>IF(AND(Source[[#This Row],[Credit_Noncredit]]="Noncredit",Source[[#This Row],[FTEF]]&gt;0),Source[[#This Row],[NC XLST FTES]]*525/(437.5*Source[[#This Row],[FTEF]]),0)</f>
        <v>0</v>
      </c>
      <c r="AN2708">
        <f>IF(Source[[#This Row],[Credit_Noncredit]]="Credit",Source[[#This Row],[Census Enrollment]],Source[[#This Row],[Noncredit Avg. Attendance]])</f>
        <v>29</v>
      </c>
    </row>
    <row r="2709" spans="1:40" x14ac:dyDescent="0.25">
      <c r="A2709" t="s">
        <v>4581</v>
      </c>
      <c r="B2709" t="s">
        <v>886</v>
      </c>
      <c r="C2709" t="s">
        <v>775</v>
      </c>
      <c r="D2709" t="s">
        <v>1753</v>
      </c>
      <c r="E2709" s="4">
        <v>30578</v>
      </c>
      <c r="F2709" s="4" t="s">
        <v>1754</v>
      </c>
      <c r="G2709" s="4">
        <v>90</v>
      </c>
      <c r="H2709" t="str">
        <f>CONCATENATE(Source[[#This Row],[Subject]],TRIM(Source[[#This Row],[Course]]))</f>
        <v>MATH90</v>
      </c>
      <c r="I2709" t="str">
        <f>VLOOKUP(Source[[#This Row],[SubjCrse]],'Courses and Categories'!$E$2:$G$1816,3,FALSE)</f>
        <v>Credit General Education</v>
      </c>
      <c r="J2709">
        <v>10</v>
      </c>
      <c r="K2709" t="s">
        <v>1794</v>
      </c>
      <c r="L2709" t="s">
        <v>39</v>
      </c>
      <c r="M2709" t="s">
        <v>903</v>
      </c>
      <c r="N2709" t="s">
        <v>195</v>
      </c>
      <c r="O2709">
        <v>1310</v>
      </c>
      <c r="P2709">
        <v>1400</v>
      </c>
      <c r="Q2709" t="s">
        <v>850</v>
      </c>
      <c r="R2709">
        <v>613</v>
      </c>
      <c r="S2709" t="s">
        <v>134</v>
      </c>
      <c r="T2709">
        <v>1</v>
      </c>
      <c r="U2709" s="1">
        <v>43479</v>
      </c>
      <c r="V2709" s="1">
        <v>43607</v>
      </c>
      <c r="W2709" t="s">
        <v>551</v>
      </c>
      <c r="X2709" t="s">
        <v>1929</v>
      </c>
      <c r="Y2709">
        <v>8</v>
      </c>
      <c r="Z2709">
        <v>5</v>
      </c>
      <c r="AA2709">
        <v>35</v>
      </c>
      <c r="AB2709">
        <v>14.2857</v>
      </c>
      <c r="AD2709">
        <f>IF(ISBLANK(Source[[#This Row],[CrosslistID]]),1,1/COUNTIFS(Source[CrosslistID],Source[[#This Row],[CrosslistID]],Source[TermDesc],Source[[#This Row],[TermDesc]]))</f>
        <v>1</v>
      </c>
      <c r="AG2709">
        <v>0</v>
      </c>
      <c r="AH2709">
        <v>14.2857</v>
      </c>
      <c r="AI2709">
        <v>1</v>
      </c>
      <c r="AJ2709">
        <v>1.3332999999999999</v>
      </c>
      <c r="AK2709">
        <v>0.33329999999999999</v>
      </c>
      <c r="AL27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09">
        <f>IF(AND(Source[[#This Row],[Credit_Noncredit]]="Noncredit",Source[[#This Row],[FTEF]]&gt;0),Source[[#This Row],[NC XLST FTES]]*525/(437.5*Source[[#This Row],[FTEF]]),0)</f>
        <v>0</v>
      </c>
      <c r="AN2709">
        <f>IF(Source[[#This Row],[Credit_Noncredit]]="Credit",Source[[#This Row],[Census Enrollment]],Source[[#This Row],[Noncredit Avg. Attendance]])</f>
        <v>8</v>
      </c>
    </row>
    <row r="2710" spans="1:40" x14ac:dyDescent="0.25">
      <c r="A2710" t="s">
        <v>4581</v>
      </c>
      <c r="B2710" t="s">
        <v>886</v>
      </c>
      <c r="C2710" t="s">
        <v>775</v>
      </c>
      <c r="D2710" t="s">
        <v>1753</v>
      </c>
      <c r="E2710" s="4">
        <v>30582</v>
      </c>
      <c r="F2710" s="4" t="s">
        <v>1754</v>
      </c>
      <c r="G2710" s="4">
        <v>90</v>
      </c>
      <c r="H2710" t="str">
        <f>CONCATENATE(Source[[#This Row],[Subject]],TRIM(Source[[#This Row],[Course]]))</f>
        <v>MATH90</v>
      </c>
      <c r="I2710" t="str">
        <f>VLOOKUP(Source[[#This Row],[SubjCrse]],'Courses and Categories'!$E$2:$G$1816,3,FALSE)</f>
        <v>Credit General Education</v>
      </c>
      <c r="J2710">
        <v>12</v>
      </c>
      <c r="K2710" t="s">
        <v>1794</v>
      </c>
      <c r="L2710" t="s">
        <v>39</v>
      </c>
      <c r="M2710" t="s">
        <v>903</v>
      </c>
      <c r="N2710" t="s">
        <v>105</v>
      </c>
      <c r="O2710">
        <v>1410</v>
      </c>
      <c r="P2710">
        <v>1625</v>
      </c>
      <c r="Q2710" t="s">
        <v>850</v>
      </c>
      <c r="R2710">
        <v>753</v>
      </c>
      <c r="S2710" t="s">
        <v>134</v>
      </c>
      <c r="T2710">
        <v>1</v>
      </c>
      <c r="U2710" s="1">
        <v>43479</v>
      </c>
      <c r="V2710" s="1">
        <v>43607</v>
      </c>
      <c r="W2710" t="s">
        <v>5692</v>
      </c>
      <c r="X2710" t="s">
        <v>1929</v>
      </c>
      <c r="Y2710">
        <v>36</v>
      </c>
      <c r="Z2710">
        <v>35</v>
      </c>
      <c r="AA2710">
        <v>35</v>
      </c>
      <c r="AB2710">
        <v>100</v>
      </c>
      <c r="AD2710">
        <f>IF(ISBLANK(Source[[#This Row],[CrosslistID]]),1,1/COUNTIFS(Source[CrosslistID],Source[[#This Row],[CrosslistID]],Source[TermDesc],Source[[#This Row],[TermDesc]]))</f>
        <v>1</v>
      </c>
      <c r="AG2710">
        <v>0</v>
      </c>
      <c r="AH2710">
        <v>100</v>
      </c>
      <c r="AI2710">
        <v>5.5</v>
      </c>
      <c r="AJ2710">
        <v>6</v>
      </c>
      <c r="AK2710">
        <v>0.33329999999999999</v>
      </c>
      <c r="AL27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10">
        <f>IF(AND(Source[[#This Row],[Credit_Noncredit]]="Noncredit",Source[[#This Row],[FTEF]]&gt;0),Source[[#This Row],[NC XLST FTES]]*525/(437.5*Source[[#This Row],[FTEF]]),0)</f>
        <v>0</v>
      </c>
      <c r="AN2710">
        <f>IF(Source[[#This Row],[Credit_Noncredit]]="Credit",Source[[#This Row],[Census Enrollment]],Source[[#This Row],[Noncredit Avg. Attendance]])</f>
        <v>36</v>
      </c>
    </row>
    <row r="2711" spans="1:40" x14ac:dyDescent="0.25">
      <c r="A2711" t="s">
        <v>4581</v>
      </c>
      <c r="B2711" t="s">
        <v>886</v>
      </c>
      <c r="C2711" t="s">
        <v>775</v>
      </c>
      <c r="D2711" t="s">
        <v>1753</v>
      </c>
      <c r="E2711" s="4">
        <v>30581</v>
      </c>
      <c r="F2711" s="4" t="s">
        <v>1754</v>
      </c>
      <c r="G2711" s="4">
        <v>90</v>
      </c>
      <c r="H2711" t="str">
        <f>CONCATENATE(Source[[#This Row],[Subject]],TRIM(Source[[#This Row],[Course]]))</f>
        <v>MATH90</v>
      </c>
      <c r="I2711" t="str">
        <f>VLOOKUP(Source[[#This Row],[SubjCrse]],'Courses and Categories'!$E$2:$G$1816,3,FALSE)</f>
        <v>Credit General Education</v>
      </c>
      <c r="J2711">
        <v>13</v>
      </c>
      <c r="K2711" t="s">
        <v>1794</v>
      </c>
      <c r="L2711" t="s">
        <v>39</v>
      </c>
      <c r="M2711" t="s">
        <v>903</v>
      </c>
      <c r="N2711" t="s">
        <v>59</v>
      </c>
      <c r="O2711">
        <v>1410</v>
      </c>
      <c r="P2711">
        <v>1625</v>
      </c>
      <c r="Q2711" t="s">
        <v>422</v>
      </c>
      <c r="R2711">
        <v>213</v>
      </c>
      <c r="S2711" t="s">
        <v>134</v>
      </c>
      <c r="T2711">
        <v>1</v>
      </c>
      <c r="U2711" s="1">
        <v>43479</v>
      </c>
      <c r="V2711" s="1">
        <v>43607</v>
      </c>
      <c r="W2711" t="s">
        <v>4353</v>
      </c>
      <c r="X2711" t="s">
        <v>1929</v>
      </c>
      <c r="Y2711">
        <v>39</v>
      </c>
      <c r="Z2711">
        <v>30</v>
      </c>
      <c r="AA2711">
        <v>35</v>
      </c>
      <c r="AB2711">
        <v>85.714299999999994</v>
      </c>
      <c r="AD2711">
        <f>IF(ISBLANK(Source[[#This Row],[CrosslistID]]),1,1/COUNTIFS(Source[CrosslistID],Source[[#This Row],[CrosslistID]],Source[TermDesc],Source[[#This Row],[TermDesc]]))</f>
        <v>1</v>
      </c>
      <c r="AG2711">
        <v>0</v>
      </c>
      <c r="AH2711">
        <v>85.714299999999994</v>
      </c>
      <c r="AI2711">
        <v>6</v>
      </c>
      <c r="AJ2711">
        <v>6.5</v>
      </c>
      <c r="AK2711">
        <v>0.33329999999999999</v>
      </c>
      <c r="AL27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11">
        <f>IF(AND(Source[[#This Row],[Credit_Noncredit]]="Noncredit",Source[[#This Row],[FTEF]]&gt;0),Source[[#This Row],[NC XLST FTES]]*525/(437.5*Source[[#This Row],[FTEF]]),0)</f>
        <v>0</v>
      </c>
      <c r="AN2711">
        <f>IF(Source[[#This Row],[Credit_Noncredit]]="Credit",Source[[#This Row],[Census Enrollment]],Source[[#This Row],[Noncredit Avg. Attendance]])</f>
        <v>39</v>
      </c>
    </row>
    <row r="2712" spans="1:40" x14ac:dyDescent="0.25">
      <c r="A2712" t="s">
        <v>4581</v>
      </c>
      <c r="B2712" t="s">
        <v>886</v>
      </c>
      <c r="C2712" t="s">
        <v>775</v>
      </c>
      <c r="D2712" t="s">
        <v>1753</v>
      </c>
      <c r="E2712" s="4">
        <v>30585</v>
      </c>
      <c r="F2712" s="4" t="s">
        <v>1754</v>
      </c>
      <c r="G2712" s="4">
        <v>90</v>
      </c>
      <c r="H2712" t="str">
        <f>CONCATENATE(Source[[#This Row],[Subject]],TRIM(Source[[#This Row],[Course]]))</f>
        <v>MATH90</v>
      </c>
      <c r="I2712" t="str">
        <f>VLOOKUP(Source[[#This Row],[SubjCrse]],'Courses and Categories'!$E$2:$G$1816,3,FALSE)</f>
        <v>Credit General Education</v>
      </c>
      <c r="J2712">
        <v>501</v>
      </c>
      <c r="K2712" t="s">
        <v>1794</v>
      </c>
      <c r="L2712" t="s">
        <v>87</v>
      </c>
      <c r="M2712" t="s">
        <v>903</v>
      </c>
      <c r="N2712" t="s">
        <v>105</v>
      </c>
      <c r="O2712">
        <v>1810</v>
      </c>
      <c r="P2712">
        <v>2025</v>
      </c>
      <c r="Q2712" t="s">
        <v>422</v>
      </c>
      <c r="R2712">
        <v>207</v>
      </c>
      <c r="S2712" t="s">
        <v>134</v>
      </c>
      <c r="T2712">
        <v>1</v>
      </c>
      <c r="U2712" s="1">
        <v>43479</v>
      </c>
      <c r="V2712" s="1">
        <v>43607</v>
      </c>
      <c r="W2712" t="s">
        <v>4390</v>
      </c>
      <c r="X2712" t="s">
        <v>1929</v>
      </c>
      <c r="Y2712">
        <v>29</v>
      </c>
      <c r="Z2712">
        <v>24</v>
      </c>
      <c r="AA2712">
        <v>35</v>
      </c>
      <c r="AB2712">
        <v>68.571399999999997</v>
      </c>
      <c r="AD2712">
        <f>IF(ISBLANK(Source[[#This Row],[CrosslistID]]),1,1/COUNTIFS(Source[CrosslistID],Source[[#This Row],[CrosslistID]],Source[TermDesc],Source[[#This Row],[TermDesc]]))</f>
        <v>1</v>
      </c>
      <c r="AG2712">
        <v>0</v>
      </c>
      <c r="AH2712">
        <v>68.571399999999997</v>
      </c>
      <c r="AI2712">
        <v>4.8330000000000002</v>
      </c>
      <c r="AJ2712">
        <v>4.8330000000000002</v>
      </c>
      <c r="AK2712">
        <v>0.33329999999999999</v>
      </c>
      <c r="AL27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12">
        <f>IF(AND(Source[[#This Row],[Credit_Noncredit]]="Noncredit",Source[[#This Row],[FTEF]]&gt;0),Source[[#This Row],[NC XLST FTES]]*525/(437.5*Source[[#This Row],[FTEF]]),0)</f>
        <v>0</v>
      </c>
      <c r="AN2712">
        <f>IF(Source[[#This Row],[Credit_Noncredit]]="Credit",Source[[#This Row],[Census Enrollment]],Source[[#This Row],[Noncredit Avg. Attendance]])</f>
        <v>29</v>
      </c>
    </row>
    <row r="2713" spans="1:40" x14ac:dyDescent="0.25">
      <c r="A2713" t="s">
        <v>4581</v>
      </c>
      <c r="B2713" t="s">
        <v>886</v>
      </c>
      <c r="C2713" t="s">
        <v>775</v>
      </c>
      <c r="D2713" t="s">
        <v>1753</v>
      </c>
      <c r="E2713" s="4">
        <v>37172</v>
      </c>
      <c r="F2713" s="4" t="s">
        <v>1754</v>
      </c>
      <c r="G2713" s="4">
        <v>90</v>
      </c>
      <c r="H2713" t="str">
        <f>CONCATENATE(Source[[#This Row],[Subject]],TRIM(Source[[#This Row],[Course]]))</f>
        <v>MATH90</v>
      </c>
      <c r="I2713" t="str">
        <f>VLOOKUP(Source[[#This Row],[SubjCrse]],'Courses and Categories'!$E$2:$G$1816,3,FALSE)</f>
        <v>Credit General Education</v>
      </c>
      <c r="J2713">
        <v>831</v>
      </c>
      <c r="K2713" t="s">
        <v>1794</v>
      </c>
      <c r="L2713" t="s">
        <v>87</v>
      </c>
      <c r="M2713" t="s">
        <v>897</v>
      </c>
      <c r="N2713" t="s">
        <v>2120</v>
      </c>
      <c r="O2713" t="s">
        <v>208</v>
      </c>
      <c r="P2713" t="s">
        <v>3579</v>
      </c>
      <c r="Q2713" t="s">
        <v>3631</v>
      </c>
      <c r="R2713">
        <v>103</v>
      </c>
      <c r="S2713" t="s">
        <v>134</v>
      </c>
      <c r="T2713">
        <v>1</v>
      </c>
      <c r="U2713" s="1">
        <v>43479</v>
      </c>
      <c r="V2713" s="1">
        <v>43607</v>
      </c>
      <c r="W2713" t="s">
        <v>5716</v>
      </c>
      <c r="X2713" t="s">
        <v>1450</v>
      </c>
      <c r="Y2713">
        <v>40</v>
      </c>
      <c r="Z2713">
        <v>28</v>
      </c>
      <c r="AA2713">
        <v>40</v>
      </c>
      <c r="AB2713">
        <v>70</v>
      </c>
      <c r="AD2713">
        <f>IF(ISBLANK(Source[[#This Row],[CrosslistID]]),1,1/COUNTIFS(Source[CrosslistID],Source[[#This Row],[CrosslistID]],Source[TermDesc],Source[[#This Row],[TermDesc]]))</f>
        <v>1</v>
      </c>
      <c r="AG2713">
        <v>0</v>
      </c>
      <c r="AH2713">
        <v>70</v>
      </c>
      <c r="AI2713">
        <v>6.1669999999999998</v>
      </c>
      <c r="AJ2713">
        <v>6.6669999999999998</v>
      </c>
      <c r="AK2713">
        <v>0.33329999999999999</v>
      </c>
      <c r="AL27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13">
        <f>IF(AND(Source[[#This Row],[Credit_Noncredit]]="Noncredit",Source[[#This Row],[FTEF]]&gt;0),Source[[#This Row],[NC XLST FTES]]*525/(437.5*Source[[#This Row],[FTEF]]),0)</f>
        <v>0</v>
      </c>
      <c r="AN2713">
        <f>IF(Source[[#This Row],[Credit_Noncredit]]="Credit",Source[[#This Row],[Census Enrollment]],Source[[#This Row],[Noncredit Avg. Attendance]])</f>
        <v>40</v>
      </c>
    </row>
    <row r="2714" spans="1:40" x14ac:dyDescent="0.25">
      <c r="A2714" t="s">
        <v>4581</v>
      </c>
      <c r="B2714" t="s">
        <v>886</v>
      </c>
      <c r="C2714" t="s">
        <v>775</v>
      </c>
      <c r="D2714" t="s">
        <v>1753</v>
      </c>
      <c r="E2714" s="4">
        <v>38824</v>
      </c>
      <c r="F2714" s="4" t="s">
        <v>1754</v>
      </c>
      <c r="G2714" s="4">
        <v>90</v>
      </c>
      <c r="H2714" t="str">
        <f>CONCATENATE(Source[[#This Row],[Subject]],TRIM(Source[[#This Row],[Course]]))</f>
        <v>MATH90</v>
      </c>
      <c r="I2714" t="str">
        <f>VLOOKUP(Source[[#This Row],[SubjCrse]],'Courses and Categories'!$E$2:$G$1816,3,FALSE)</f>
        <v>Credit General Education</v>
      </c>
      <c r="J2714">
        <v>961</v>
      </c>
      <c r="K2714" t="s">
        <v>1794</v>
      </c>
      <c r="L2714" t="s">
        <v>87</v>
      </c>
      <c r="M2714" t="s">
        <v>897</v>
      </c>
      <c r="N2714" t="s">
        <v>42</v>
      </c>
      <c r="O2714" t="s">
        <v>42</v>
      </c>
      <c r="P2714" t="s">
        <v>42</v>
      </c>
      <c r="Q2714" t="s">
        <v>42</v>
      </c>
      <c r="S2714" t="s">
        <v>134</v>
      </c>
      <c r="T2714" t="s">
        <v>44</v>
      </c>
      <c r="U2714" s="1">
        <v>43493</v>
      </c>
      <c r="V2714" s="1">
        <v>43607</v>
      </c>
      <c r="W2714" t="s">
        <v>1758</v>
      </c>
      <c r="X2714" t="s">
        <v>918</v>
      </c>
      <c r="Y2714">
        <v>41</v>
      </c>
      <c r="Z2714">
        <v>35</v>
      </c>
      <c r="AA2714">
        <v>40</v>
      </c>
      <c r="AB2714">
        <v>87.5</v>
      </c>
      <c r="AD2714">
        <f>IF(ISBLANK(Source[[#This Row],[CrosslistID]]),1,1/COUNTIFS(Source[CrosslistID],Source[[#This Row],[CrosslistID]],Source[TermDesc],Source[[#This Row],[TermDesc]]))</f>
        <v>1</v>
      </c>
      <c r="AG2714">
        <v>0</v>
      </c>
      <c r="AH2714">
        <v>87.5</v>
      </c>
      <c r="AI2714">
        <v>6.5</v>
      </c>
      <c r="AJ2714">
        <v>6.8333000000000004</v>
      </c>
      <c r="AK2714">
        <v>0.33329999999999999</v>
      </c>
      <c r="AL27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14">
        <f>IF(AND(Source[[#This Row],[Credit_Noncredit]]="Noncredit",Source[[#This Row],[FTEF]]&gt;0),Source[[#This Row],[NC XLST FTES]]*525/(437.5*Source[[#This Row],[FTEF]]),0)</f>
        <v>0</v>
      </c>
      <c r="AN2714">
        <f>IF(Source[[#This Row],[Credit_Noncredit]]="Credit",Source[[#This Row],[Census Enrollment]],Source[[#This Row],[Noncredit Avg. Attendance]])</f>
        <v>41</v>
      </c>
    </row>
    <row r="2715" spans="1:40" x14ac:dyDescent="0.25">
      <c r="A2715" t="s">
        <v>4581</v>
      </c>
      <c r="B2715" t="s">
        <v>886</v>
      </c>
      <c r="C2715" t="s">
        <v>775</v>
      </c>
      <c r="D2715" t="s">
        <v>1753</v>
      </c>
      <c r="E2715" s="4">
        <v>38825</v>
      </c>
      <c r="F2715" s="4" t="s">
        <v>1754</v>
      </c>
      <c r="G2715" s="4">
        <v>92</v>
      </c>
      <c r="H2715" t="str">
        <f>CONCATENATE(Source[[#This Row],[Subject]],TRIM(Source[[#This Row],[Course]]))</f>
        <v>MATH92</v>
      </c>
      <c r="I2715" t="str">
        <f>VLOOKUP(Source[[#This Row],[SubjCrse]],'Courses and Categories'!$E$2:$G$1816,3,FALSE)</f>
        <v>Credit General Education</v>
      </c>
      <c r="J2715">
        <v>1</v>
      </c>
      <c r="K2715" t="s">
        <v>4393</v>
      </c>
      <c r="L2715" t="s">
        <v>39</v>
      </c>
      <c r="M2715" t="s">
        <v>903</v>
      </c>
      <c r="N2715" t="s">
        <v>195</v>
      </c>
      <c r="O2715">
        <v>910</v>
      </c>
      <c r="P2715">
        <v>1000</v>
      </c>
      <c r="Q2715" t="s">
        <v>850</v>
      </c>
      <c r="R2715">
        <v>713</v>
      </c>
      <c r="S2715" t="s">
        <v>134</v>
      </c>
      <c r="T2715">
        <v>1</v>
      </c>
      <c r="U2715" s="1">
        <v>43479</v>
      </c>
      <c r="V2715" s="1">
        <v>43607</v>
      </c>
      <c r="W2715" t="s">
        <v>1803</v>
      </c>
      <c r="X2715" t="s">
        <v>1929</v>
      </c>
      <c r="Y2715">
        <v>19</v>
      </c>
      <c r="Z2715">
        <v>17</v>
      </c>
      <c r="AA2715">
        <v>35</v>
      </c>
      <c r="AB2715">
        <v>48.571399999999997</v>
      </c>
      <c r="AD2715">
        <f>IF(ISBLANK(Source[[#This Row],[CrosslistID]]),1,1/COUNTIFS(Source[CrosslistID],Source[[#This Row],[CrosslistID]],Source[TermDesc],Source[[#This Row],[TermDesc]]))</f>
        <v>1</v>
      </c>
      <c r="AG2715">
        <v>0</v>
      </c>
      <c r="AH2715">
        <v>48.571399999999997</v>
      </c>
      <c r="AI2715">
        <v>3.1669999999999998</v>
      </c>
      <c r="AJ2715">
        <v>3.1669999999999998</v>
      </c>
      <c r="AK2715">
        <v>0.33329999999999999</v>
      </c>
      <c r="AL27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15">
        <f>IF(AND(Source[[#This Row],[Credit_Noncredit]]="Noncredit",Source[[#This Row],[FTEF]]&gt;0),Source[[#This Row],[NC XLST FTES]]*525/(437.5*Source[[#This Row],[FTEF]]),0)</f>
        <v>0</v>
      </c>
      <c r="AN2715">
        <f>IF(Source[[#This Row],[Credit_Noncredit]]="Credit",Source[[#This Row],[Census Enrollment]],Source[[#This Row],[Noncredit Avg. Attendance]])</f>
        <v>19</v>
      </c>
    </row>
    <row r="2716" spans="1:40" x14ac:dyDescent="0.25">
      <c r="A2716" t="s">
        <v>4581</v>
      </c>
      <c r="B2716" t="s">
        <v>886</v>
      </c>
      <c r="C2716" t="s">
        <v>775</v>
      </c>
      <c r="D2716" t="s">
        <v>1753</v>
      </c>
      <c r="E2716" s="4">
        <v>30586</v>
      </c>
      <c r="F2716" s="4" t="s">
        <v>1754</v>
      </c>
      <c r="G2716" s="4">
        <v>92</v>
      </c>
      <c r="H2716" t="str">
        <f>CONCATENATE(Source[[#This Row],[Subject]],TRIM(Source[[#This Row],[Course]]))</f>
        <v>MATH92</v>
      </c>
      <c r="I2716" t="str">
        <f>VLOOKUP(Source[[#This Row],[SubjCrse]],'Courses and Categories'!$E$2:$G$1816,3,FALSE)</f>
        <v>Credit General Education</v>
      </c>
      <c r="J2716">
        <v>501</v>
      </c>
      <c r="K2716" t="s">
        <v>4393</v>
      </c>
      <c r="L2716" t="s">
        <v>87</v>
      </c>
      <c r="M2716" t="s">
        <v>903</v>
      </c>
      <c r="N2716" t="s">
        <v>59</v>
      </c>
      <c r="O2716">
        <v>1810</v>
      </c>
      <c r="P2716">
        <v>2025</v>
      </c>
      <c r="Q2716" t="s">
        <v>422</v>
      </c>
      <c r="R2716">
        <v>215</v>
      </c>
      <c r="S2716" t="s">
        <v>134</v>
      </c>
      <c r="T2716">
        <v>1</v>
      </c>
      <c r="U2716" s="1">
        <v>43479</v>
      </c>
      <c r="V2716" s="1">
        <v>43607</v>
      </c>
      <c r="W2716" t="s">
        <v>1796</v>
      </c>
      <c r="X2716" t="s">
        <v>1929</v>
      </c>
      <c r="Y2716">
        <v>25</v>
      </c>
      <c r="Z2716">
        <v>17</v>
      </c>
      <c r="AA2716">
        <v>35</v>
      </c>
      <c r="AB2716">
        <v>48.571399999999997</v>
      </c>
      <c r="AD2716">
        <f>IF(ISBLANK(Source[[#This Row],[CrosslistID]]),1,1/COUNTIFS(Source[CrosslistID],Source[[#This Row],[CrosslistID]],Source[TermDesc],Source[[#This Row],[TermDesc]]))</f>
        <v>1</v>
      </c>
      <c r="AG2716">
        <v>0</v>
      </c>
      <c r="AH2716">
        <v>48.571399999999997</v>
      </c>
      <c r="AI2716">
        <v>3.3330000000000002</v>
      </c>
      <c r="AJ2716">
        <v>4.1661999999999999</v>
      </c>
      <c r="AK2716">
        <v>0.33329999999999999</v>
      </c>
      <c r="AL27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16">
        <f>IF(AND(Source[[#This Row],[Credit_Noncredit]]="Noncredit",Source[[#This Row],[FTEF]]&gt;0),Source[[#This Row],[NC XLST FTES]]*525/(437.5*Source[[#This Row],[FTEF]]),0)</f>
        <v>0</v>
      </c>
      <c r="AN2716">
        <f>IF(Source[[#This Row],[Credit_Noncredit]]="Credit",Source[[#This Row],[Census Enrollment]],Source[[#This Row],[Noncredit Avg. Attendance]])</f>
        <v>25</v>
      </c>
    </row>
    <row r="2717" spans="1:40" x14ac:dyDescent="0.25">
      <c r="A2717" t="s">
        <v>4581</v>
      </c>
      <c r="B2717" t="s">
        <v>886</v>
      </c>
      <c r="C2717" t="s">
        <v>775</v>
      </c>
      <c r="D2717" t="s">
        <v>1753</v>
      </c>
      <c r="E2717" s="4">
        <v>30588</v>
      </c>
      <c r="F2717" s="4" t="s">
        <v>1754</v>
      </c>
      <c r="G2717" s="4">
        <v>95</v>
      </c>
      <c r="H2717" t="str">
        <f>CONCATENATE(Source[[#This Row],[Subject]],TRIM(Source[[#This Row],[Course]]))</f>
        <v>MATH95</v>
      </c>
      <c r="I2717" t="str">
        <f>VLOOKUP(Source[[#This Row],[SubjCrse]],'Courses and Categories'!$E$2:$G$1816,3,FALSE)</f>
        <v>Credit General Education</v>
      </c>
      <c r="J2717">
        <v>1</v>
      </c>
      <c r="K2717" t="s">
        <v>1798</v>
      </c>
      <c r="L2717" t="s">
        <v>39</v>
      </c>
      <c r="M2717" t="s">
        <v>903</v>
      </c>
      <c r="N2717" t="s">
        <v>1041</v>
      </c>
      <c r="O2717">
        <v>810</v>
      </c>
      <c r="P2717">
        <v>900</v>
      </c>
      <c r="Q2717" t="s">
        <v>850</v>
      </c>
      <c r="R2717">
        <v>753</v>
      </c>
      <c r="S2717" t="s">
        <v>134</v>
      </c>
      <c r="T2717">
        <v>1</v>
      </c>
      <c r="U2717" s="1">
        <v>43479</v>
      </c>
      <c r="V2717" s="1">
        <v>43607</v>
      </c>
      <c r="W2717" t="s">
        <v>1806</v>
      </c>
      <c r="X2717" t="s">
        <v>1929</v>
      </c>
      <c r="Y2717">
        <v>22</v>
      </c>
      <c r="Z2717">
        <v>18</v>
      </c>
      <c r="AA2717">
        <v>35</v>
      </c>
      <c r="AB2717">
        <v>51.428600000000003</v>
      </c>
      <c r="AD2717">
        <f>IF(ISBLANK(Source[[#This Row],[CrosslistID]]),1,1/COUNTIFS(Source[CrosslistID],Source[[#This Row],[CrosslistID]],Source[TermDesc],Source[[#This Row],[TermDesc]]))</f>
        <v>1</v>
      </c>
      <c r="AG2717">
        <v>0</v>
      </c>
      <c r="AH2717">
        <v>51.428600000000003</v>
      </c>
      <c r="AI2717">
        <v>2.1</v>
      </c>
      <c r="AJ2717">
        <v>2.2000000000000002</v>
      </c>
      <c r="AK2717">
        <v>0.2</v>
      </c>
      <c r="AL27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17">
        <f>IF(AND(Source[[#This Row],[Credit_Noncredit]]="Noncredit",Source[[#This Row],[FTEF]]&gt;0),Source[[#This Row],[NC XLST FTES]]*525/(437.5*Source[[#This Row],[FTEF]]),0)</f>
        <v>0</v>
      </c>
      <c r="AN2717">
        <f>IF(Source[[#This Row],[Credit_Noncredit]]="Credit",Source[[#This Row],[Census Enrollment]],Source[[#This Row],[Noncredit Avg. Attendance]])</f>
        <v>22</v>
      </c>
    </row>
    <row r="2718" spans="1:40" x14ac:dyDescent="0.25">
      <c r="A2718" t="s">
        <v>4581</v>
      </c>
      <c r="B2718" t="s">
        <v>886</v>
      </c>
      <c r="C2718" t="s">
        <v>775</v>
      </c>
      <c r="D2718" t="s">
        <v>1753</v>
      </c>
      <c r="E2718" s="4">
        <v>38828</v>
      </c>
      <c r="F2718" s="4" t="s">
        <v>1754</v>
      </c>
      <c r="G2718" s="4">
        <v>95</v>
      </c>
      <c r="H2718" t="str">
        <f>CONCATENATE(Source[[#This Row],[Subject]],TRIM(Source[[#This Row],[Course]]))</f>
        <v>MATH95</v>
      </c>
      <c r="I2718" t="str">
        <f>VLOOKUP(Source[[#This Row],[SubjCrse]],'Courses and Categories'!$E$2:$G$1816,3,FALSE)</f>
        <v>Credit General Education</v>
      </c>
      <c r="J2718">
        <v>2</v>
      </c>
      <c r="K2718" t="s">
        <v>1798</v>
      </c>
      <c r="L2718" t="s">
        <v>39</v>
      </c>
      <c r="M2718" t="s">
        <v>903</v>
      </c>
      <c r="N2718" t="s">
        <v>59</v>
      </c>
      <c r="O2718">
        <v>810</v>
      </c>
      <c r="P2718">
        <v>925</v>
      </c>
      <c r="Q2718" t="s">
        <v>420</v>
      </c>
      <c r="R2718">
        <v>275</v>
      </c>
      <c r="S2718" t="s">
        <v>134</v>
      </c>
      <c r="T2718">
        <v>1</v>
      </c>
      <c r="U2718" s="1">
        <v>43479</v>
      </c>
      <c r="V2718" s="1">
        <v>43607</v>
      </c>
      <c r="W2718" t="s">
        <v>1799</v>
      </c>
      <c r="X2718" t="s">
        <v>1929</v>
      </c>
      <c r="Y2718">
        <v>20</v>
      </c>
      <c r="Z2718">
        <v>17</v>
      </c>
      <c r="AA2718">
        <v>35</v>
      </c>
      <c r="AB2718">
        <v>48.571399999999997</v>
      </c>
      <c r="AD2718">
        <f>IF(ISBLANK(Source[[#This Row],[CrosslistID]]),1,1/COUNTIFS(Source[CrosslistID],Source[[#This Row],[CrosslistID]],Source[TermDesc],Source[[#This Row],[TermDesc]]))</f>
        <v>1</v>
      </c>
      <c r="AG2718">
        <v>0</v>
      </c>
      <c r="AH2718">
        <v>48.571399999999997</v>
      </c>
      <c r="AI2718">
        <v>2</v>
      </c>
      <c r="AJ2718">
        <v>2</v>
      </c>
      <c r="AK2718">
        <v>0.2</v>
      </c>
      <c r="AL27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18">
        <f>IF(AND(Source[[#This Row],[Credit_Noncredit]]="Noncredit",Source[[#This Row],[FTEF]]&gt;0),Source[[#This Row],[NC XLST FTES]]*525/(437.5*Source[[#This Row],[FTEF]]),0)</f>
        <v>0</v>
      </c>
      <c r="AN2718">
        <f>IF(Source[[#This Row],[Credit_Noncredit]]="Credit",Source[[#This Row],[Census Enrollment]],Source[[#This Row],[Noncredit Avg. Attendance]])</f>
        <v>20</v>
      </c>
    </row>
    <row r="2719" spans="1:40" x14ac:dyDescent="0.25">
      <c r="A2719" t="s">
        <v>4581</v>
      </c>
      <c r="B2719" t="s">
        <v>886</v>
      </c>
      <c r="C2719" t="s">
        <v>775</v>
      </c>
      <c r="D2719" t="s">
        <v>1753</v>
      </c>
      <c r="E2719" s="4">
        <v>34067</v>
      </c>
      <c r="F2719" s="4" t="s">
        <v>1754</v>
      </c>
      <c r="G2719" s="4">
        <v>95</v>
      </c>
      <c r="H2719" t="str">
        <f>CONCATENATE(Source[[#This Row],[Subject]],TRIM(Source[[#This Row],[Course]]))</f>
        <v>MATH95</v>
      </c>
      <c r="I2719" t="str">
        <f>VLOOKUP(Source[[#This Row],[SubjCrse]],'Courses and Categories'!$E$2:$G$1816,3,FALSE)</f>
        <v>Credit General Education</v>
      </c>
      <c r="J2719">
        <v>3</v>
      </c>
      <c r="K2719" t="s">
        <v>1798</v>
      </c>
      <c r="L2719" t="s">
        <v>39</v>
      </c>
      <c r="M2719" t="s">
        <v>903</v>
      </c>
      <c r="N2719" t="s">
        <v>797</v>
      </c>
      <c r="O2719" t="s">
        <v>3181</v>
      </c>
      <c r="P2719" t="s">
        <v>3182</v>
      </c>
      <c r="Q2719" t="s">
        <v>1779</v>
      </c>
      <c r="R2719" t="s">
        <v>5717</v>
      </c>
      <c r="S2719" t="s">
        <v>134</v>
      </c>
      <c r="T2719">
        <v>1</v>
      </c>
      <c r="U2719" s="1">
        <v>43479</v>
      </c>
      <c r="V2719" s="1">
        <v>43607</v>
      </c>
      <c r="W2719" t="s">
        <v>5718</v>
      </c>
      <c r="X2719" t="s">
        <v>1929</v>
      </c>
      <c r="Y2719">
        <v>47</v>
      </c>
      <c r="Z2719">
        <v>40</v>
      </c>
      <c r="AA2719">
        <v>35</v>
      </c>
      <c r="AB2719">
        <v>114.28570000000001</v>
      </c>
      <c r="AD2719">
        <f>IF(ISBLANK(Source[[#This Row],[CrosslistID]]),1,1/COUNTIFS(Source[CrosslistID],Source[[#This Row],[CrosslistID]],Source[TermDesc],Source[[#This Row],[TermDesc]]))</f>
        <v>1</v>
      </c>
      <c r="AG2719">
        <v>0</v>
      </c>
      <c r="AH2719">
        <v>114.28570000000001</v>
      </c>
      <c r="AI2719">
        <v>4.5</v>
      </c>
      <c r="AJ2719">
        <v>4.7</v>
      </c>
      <c r="AK2719">
        <v>0.2</v>
      </c>
      <c r="AL27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19">
        <f>IF(AND(Source[[#This Row],[Credit_Noncredit]]="Noncredit",Source[[#This Row],[FTEF]]&gt;0),Source[[#This Row],[NC XLST FTES]]*525/(437.5*Source[[#This Row],[FTEF]]),0)</f>
        <v>0</v>
      </c>
      <c r="AN2719">
        <f>IF(Source[[#This Row],[Credit_Noncredit]]="Credit",Source[[#This Row],[Census Enrollment]],Source[[#This Row],[Noncredit Avg. Attendance]])</f>
        <v>47</v>
      </c>
    </row>
    <row r="2720" spans="1:40" x14ac:dyDescent="0.25">
      <c r="A2720" t="s">
        <v>4581</v>
      </c>
      <c r="B2720" t="s">
        <v>886</v>
      </c>
      <c r="C2720" t="s">
        <v>775</v>
      </c>
      <c r="D2720" t="s">
        <v>1753</v>
      </c>
      <c r="E2720" s="4">
        <v>34903</v>
      </c>
      <c r="F2720" s="4" t="s">
        <v>1754</v>
      </c>
      <c r="G2720" s="4">
        <v>95</v>
      </c>
      <c r="H2720" t="str">
        <f>CONCATENATE(Source[[#This Row],[Subject]],TRIM(Source[[#This Row],[Course]]))</f>
        <v>MATH95</v>
      </c>
      <c r="I2720" t="str">
        <f>VLOOKUP(Source[[#This Row],[SubjCrse]],'Courses and Categories'!$E$2:$G$1816,3,FALSE)</f>
        <v>Credit General Education</v>
      </c>
      <c r="J2720">
        <v>4</v>
      </c>
      <c r="K2720" t="s">
        <v>1798</v>
      </c>
      <c r="L2720" t="s">
        <v>39</v>
      </c>
      <c r="M2720" t="s">
        <v>903</v>
      </c>
      <c r="N2720" t="s">
        <v>1041</v>
      </c>
      <c r="O2720">
        <v>1010</v>
      </c>
      <c r="P2720">
        <v>1100</v>
      </c>
      <c r="Q2720" t="s">
        <v>238</v>
      </c>
      <c r="R2720">
        <v>710</v>
      </c>
      <c r="S2720" t="s">
        <v>134</v>
      </c>
      <c r="T2720">
        <v>1</v>
      </c>
      <c r="U2720" s="1">
        <v>43479</v>
      </c>
      <c r="V2720" s="1">
        <v>43607</v>
      </c>
      <c r="W2720" t="s">
        <v>1776</v>
      </c>
      <c r="X2720" t="s">
        <v>1929</v>
      </c>
      <c r="Y2720">
        <v>38</v>
      </c>
      <c r="Z2720">
        <v>33</v>
      </c>
      <c r="AA2720">
        <v>35</v>
      </c>
      <c r="AB2720">
        <v>94.285700000000006</v>
      </c>
      <c r="AD2720">
        <f>IF(ISBLANK(Source[[#This Row],[CrosslistID]]),1,1/COUNTIFS(Source[CrosslistID],Source[[#This Row],[CrosslistID]],Source[TermDesc],Source[[#This Row],[TermDesc]]))</f>
        <v>1</v>
      </c>
      <c r="AG2720">
        <v>0</v>
      </c>
      <c r="AH2720">
        <v>94.285700000000006</v>
      </c>
      <c r="AI2720">
        <v>3.7</v>
      </c>
      <c r="AJ2720">
        <v>3.8</v>
      </c>
      <c r="AK2720">
        <v>0.2</v>
      </c>
      <c r="AL27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20">
        <f>IF(AND(Source[[#This Row],[Credit_Noncredit]]="Noncredit",Source[[#This Row],[FTEF]]&gt;0),Source[[#This Row],[NC XLST FTES]]*525/(437.5*Source[[#This Row],[FTEF]]),0)</f>
        <v>0</v>
      </c>
      <c r="AN2720">
        <f>IF(Source[[#This Row],[Credit_Noncredit]]="Credit",Source[[#This Row],[Census Enrollment]],Source[[#This Row],[Noncredit Avg. Attendance]])</f>
        <v>38</v>
      </c>
    </row>
    <row r="2721" spans="1:40" x14ac:dyDescent="0.25">
      <c r="A2721" t="s">
        <v>4581</v>
      </c>
      <c r="B2721" t="s">
        <v>886</v>
      </c>
      <c r="C2721" t="s">
        <v>775</v>
      </c>
      <c r="D2721" t="s">
        <v>1753</v>
      </c>
      <c r="E2721" s="4">
        <v>30589</v>
      </c>
      <c r="F2721" s="4" t="s">
        <v>1754</v>
      </c>
      <c r="G2721" s="4">
        <v>95</v>
      </c>
      <c r="H2721" t="str">
        <f>CONCATENATE(Source[[#This Row],[Subject]],TRIM(Source[[#This Row],[Course]]))</f>
        <v>MATH95</v>
      </c>
      <c r="I2721" t="str">
        <f>VLOOKUP(Source[[#This Row],[SubjCrse]],'Courses and Categories'!$E$2:$G$1816,3,FALSE)</f>
        <v>Credit General Education</v>
      </c>
      <c r="J2721">
        <v>5</v>
      </c>
      <c r="K2721" t="s">
        <v>1798</v>
      </c>
      <c r="L2721" t="s">
        <v>39</v>
      </c>
      <c r="M2721" t="s">
        <v>903</v>
      </c>
      <c r="N2721" t="s">
        <v>1041</v>
      </c>
      <c r="O2721">
        <v>1110</v>
      </c>
      <c r="P2721">
        <v>1200</v>
      </c>
      <c r="Q2721" t="s">
        <v>238</v>
      </c>
      <c r="R2721">
        <v>703</v>
      </c>
      <c r="S2721" t="s">
        <v>134</v>
      </c>
      <c r="T2721">
        <v>1</v>
      </c>
      <c r="U2721" s="1">
        <v>43479</v>
      </c>
      <c r="V2721" s="1">
        <v>43607</v>
      </c>
      <c r="W2721" t="s">
        <v>1803</v>
      </c>
      <c r="X2721" t="s">
        <v>1929</v>
      </c>
      <c r="Y2721">
        <v>41</v>
      </c>
      <c r="Z2721">
        <v>37</v>
      </c>
      <c r="AA2721">
        <v>35</v>
      </c>
      <c r="AB2721">
        <v>105.71429999999999</v>
      </c>
      <c r="AD2721">
        <f>IF(ISBLANK(Source[[#This Row],[CrosslistID]]),1,1/COUNTIFS(Source[CrosslistID],Source[[#This Row],[CrosslistID]],Source[TermDesc],Source[[#This Row],[TermDesc]]))</f>
        <v>1</v>
      </c>
      <c r="AG2721">
        <v>0</v>
      </c>
      <c r="AH2721">
        <v>105.71429999999999</v>
      </c>
      <c r="AI2721">
        <v>4</v>
      </c>
      <c r="AJ2721">
        <v>4.0999999999999996</v>
      </c>
      <c r="AK2721">
        <v>0.2</v>
      </c>
      <c r="AL27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21">
        <f>IF(AND(Source[[#This Row],[Credit_Noncredit]]="Noncredit",Source[[#This Row],[FTEF]]&gt;0),Source[[#This Row],[NC XLST FTES]]*525/(437.5*Source[[#This Row],[FTEF]]),0)</f>
        <v>0</v>
      </c>
      <c r="AN2721">
        <f>IF(Source[[#This Row],[Credit_Noncredit]]="Credit",Source[[#This Row],[Census Enrollment]],Source[[#This Row],[Noncredit Avg. Attendance]])</f>
        <v>41</v>
      </c>
    </row>
    <row r="2722" spans="1:40" x14ac:dyDescent="0.25">
      <c r="A2722" t="s">
        <v>4581</v>
      </c>
      <c r="B2722" t="s">
        <v>886</v>
      </c>
      <c r="C2722" t="s">
        <v>775</v>
      </c>
      <c r="D2722" t="s">
        <v>1753</v>
      </c>
      <c r="E2722" s="4">
        <v>30587</v>
      </c>
      <c r="F2722" s="4" t="s">
        <v>1754</v>
      </c>
      <c r="G2722" s="4">
        <v>95</v>
      </c>
      <c r="H2722" t="str">
        <f>CONCATENATE(Source[[#This Row],[Subject]],TRIM(Source[[#This Row],[Course]]))</f>
        <v>MATH95</v>
      </c>
      <c r="I2722" t="str">
        <f>VLOOKUP(Source[[#This Row],[SubjCrse]],'Courses and Categories'!$E$2:$G$1816,3,FALSE)</f>
        <v>Credit General Education</v>
      </c>
      <c r="J2722">
        <v>6</v>
      </c>
      <c r="K2722" t="s">
        <v>1798</v>
      </c>
      <c r="L2722" t="s">
        <v>39</v>
      </c>
      <c r="M2722" t="s">
        <v>903</v>
      </c>
      <c r="N2722" t="s">
        <v>59</v>
      </c>
      <c r="O2722">
        <v>1110</v>
      </c>
      <c r="P2722">
        <v>1225</v>
      </c>
      <c r="Q2722" t="s">
        <v>238</v>
      </c>
      <c r="R2722">
        <v>712</v>
      </c>
      <c r="S2722" t="s">
        <v>134</v>
      </c>
      <c r="T2722">
        <v>1</v>
      </c>
      <c r="U2722" s="1">
        <v>43479</v>
      </c>
      <c r="V2722" s="1">
        <v>43607</v>
      </c>
      <c r="W2722" t="s">
        <v>1786</v>
      </c>
      <c r="X2722" t="s">
        <v>1929</v>
      </c>
      <c r="Y2722">
        <v>33</v>
      </c>
      <c r="Z2722">
        <v>29</v>
      </c>
      <c r="AA2722">
        <v>35</v>
      </c>
      <c r="AB2722">
        <v>82.857100000000003</v>
      </c>
      <c r="AD2722">
        <f>IF(ISBLANK(Source[[#This Row],[CrosslistID]]),1,1/COUNTIFS(Source[CrosslistID],Source[[#This Row],[CrosslistID]],Source[TermDesc],Source[[#This Row],[TermDesc]]))</f>
        <v>1</v>
      </c>
      <c r="AG2722">
        <v>0</v>
      </c>
      <c r="AH2722">
        <v>82.857100000000003</v>
      </c>
      <c r="AI2722">
        <v>3.1</v>
      </c>
      <c r="AJ2722">
        <v>3.3</v>
      </c>
      <c r="AK2722">
        <v>0.2</v>
      </c>
      <c r="AL27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22">
        <f>IF(AND(Source[[#This Row],[Credit_Noncredit]]="Noncredit",Source[[#This Row],[FTEF]]&gt;0),Source[[#This Row],[NC XLST FTES]]*525/(437.5*Source[[#This Row],[FTEF]]),0)</f>
        <v>0</v>
      </c>
      <c r="AN2722">
        <f>IF(Source[[#This Row],[Credit_Noncredit]]="Credit",Source[[#This Row],[Census Enrollment]],Source[[#This Row],[Noncredit Avg. Attendance]])</f>
        <v>33</v>
      </c>
    </row>
    <row r="2723" spans="1:40" x14ac:dyDescent="0.25">
      <c r="A2723" t="s">
        <v>4581</v>
      </c>
      <c r="B2723" t="s">
        <v>886</v>
      </c>
      <c r="C2723" t="s">
        <v>775</v>
      </c>
      <c r="D2723" t="s">
        <v>1753</v>
      </c>
      <c r="E2723" s="4">
        <v>38826</v>
      </c>
      <c r="F2723" s="4" t="s">
        <v>1754</v>
      </c>
      <c r="G2723" s="4">
        <v>95</v>
      </c>
      <c r="H2723" t="str">
        <f>CONCATENATE(Source[[#This Row],[Subject]],TRIM(Source[[#This Row],[Course]]))</f>
        <v>MATH95</v>
      </c>
      <c r="I2723" t="str">
        <f>VLOOKUP(Source[[#This Row],[SubjCrse]],'Courses and Categories'!$E$2:$G$1816,3,FALSE)</f>
        <v>Credit General Education</v>
      </c>
      <c r="J2723">
        <v>7</v>
      </c>
      <c r="K2723" t="s">
        <v>1798</v>
      </c>
      <c r="L2723" t="s">
        <v>39</v>
      </c>
      <c r="M2723" t="s">
        <v>903</v>
      </c>
      <c r="N2723" t="s">
        <v>1041</v>
      </c>
      <c r="O2723">
        <v>1310</v>
      </c>
      <c r="P2723">
        <v>1400</v>
      </c>
      <c r="Q2723" t="s">
        <v>422</v>
      </c>
      <c r="R2723">
        <v>215</v>
      </c>
      <c r="S2723" t="s">
        <v>134</v>
      </c>
      <c r="T2723">
        <v>1</v>
      </c>
      <c r="U2723" s="1">
        <v>43479</v>
      </c>
      <c r="V2723" s="1">
        <v>43607</v>
      </c>
      <c r="W2723" t="s">
        <v>922</v>
      </c>
      <c r="X2723" t="s">
        <v>1929</v>
      </c>
      <c r="Y2723">
        <v>27</v>
      </c>
      <c r="Z2723">
        <v>20</v>
      </c>
      <c r="AA2723">
        <v>35</v>
      </c>
      <c r="AB2723">
        <v>57.142899999999997</v>
      </c>
      <c r="AD2723">
        <f>IF(ISBLANK(Source[[#This Row],[CrosslistID]]),1,1/COUNTIFS(Source[CrosslistID],Source[[#This Row],[CrosslistID]],Source[TermDesc],Source[[#This Row],[TermDesc]]))</f>
        <v>1</v>
      </c>
      <c r="AG2723">
        <v>0</v>
      </c>
      <c r="AH2723">
        <v>57.142899999999997</v>
      </c>
      <c r="AI2723">
        <v>2.7</v>
      </c>
      <c r="AJ2723">
        <v>2.7</v>
      </c>
      <c r="AK2723">
        <v>0.2</v>
      </c>
      <c r="AL27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23">
        <f>IF(AND(Source[[#This Row],[Credit_Noncredit]]="Noncredit",Source[[#This Row],[FTEF]]&gt;0),Source[[#This Row],[NC XLST FTES]]*525/(437.5*Source[[#This Row],[FTEF]]),0)</f>
        <v>0</v>
      </c>
      <c r="AN2723">
        <f>IF(Source[[#This Row],[Credit_Noncredit]]="Credit",Source[[#This Row],[Census Enrollment]],Source[[#This Row],[Noncredit Avg. Attendance]])</f>
        <v>27</v>
      </c>
    </row>
    <row r="2724" spans="1:40" x14ac:dyDescent="0.25">
      <c r="A2724" t="s">
        <v>4581</v>
      </c>
      <c r="B2724" t="s">
        <v>886</v>
      </c>
      <c r="C2724" t="s">
        <v>775</v>
      </c>
      <c r="D2724" t="s">
        <v>1753</v>
      </c>
      <c r="E2724" s="4">
        <v>30590</v>
      </c>
      <c r="F2724" s="4" t="s">
        <v>1754</v>
      </c>
      <c r="G2724" s="4">
        <v>95</v>
      </c>
      <c r="H2724" t="str">
        <f>CONCATENATE(Source[[#This Row],[Subject]],TRIM(Source[[#This Row],[Course]]))</f>
        <v>MATH95</v>
      </c>
      <c r="I2724" t="str">
        <f>VLOOKUP(Source[[#This Row],[SubjCrse]],'Courses and Categories'!$E$2:$G$1816,3,FALSE)</f>
        <v>Credit General Education</v>
      </c>
      <c r="J2724">
        <v>8</v>
      </c>
      <c r="K2724" t="s">
        <v>1798</v>
      </c>
      <c r="L2724" t="s">
        <v>39</v>
      </c>
      <c r="M2724" t="s">
        <v>903</v>
      </c>
      <c r="N2724" t="s">
        <v>59</v>
      </c>
      <c r="O2724">
        <v>1410</v>
      </c>
      <c r="P2724">
        <v>1525</v>
      </c>
      <c r="Q2724" t="s">
        <v>422</v>
      </c>
      <c r="R2724">
        <v>215</v>
      </c>
      <c r="S2724" t="s">
        <v>134</v>
      </c>
      <c r="T2724">
        <v>1</v>
      </c>
      <c r="U2724" s="1">
        <v>43479</v>
      </c>
      <c r="V2724" s="1">
        <v>43607</v>
      </c>
      <c r="W2724" t="s">
        <v>1762</v>
      </c>
      <c r="X2724" t="s">
        <v>1929</v>
      </c>
      <c r="Y2724">
        <v>21</v>
      </c>
      <c r="Z2724">
        <v>14</v>
      </c>
      <c r="AA2724">
        <v>35</v>
      </c>
      <c r="AB2724">
        <v>40</v>
      </c>
      <c r="AD2724">
        <f>IF(ISBLANK(Source[[#This Row],[CrosslistID]]),1,1/COUNTIFS(Source[CrosslistID],Source[[#This Row],[CrosslistID]],Source[TermDesc],Source[[#This Row],[TermDesc]]))</f>
        <v>1</v>
      </c>
      <c r="AG2724">
        <v>0</v>
      </c>
      <c r="AH2724">
        <v>40</v>
      </c>
      <c r="AI2724">
        <v>2</v>
      </c>
      <c r="AJ2724">
        <v>2.1</v>
      </c>
      <c r="AK2724">
        <v>0.2</v>
      </c>
      <c r="AL27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24">
        <f>IF(AND(Source[[#This Row],[Credit_Noncredit]]="Noncredit",Source[[#This Row],[FTEF]]&gt;0),Source[[#This Row],[NC XLST FTES]]*525/(437.5*Source[[#This Row],[FTEF]]),0)</f>
        <v>0</v>
      </c>
      <c r="AN2724">
        <f>IF(Source[[#This Row],[Credit_Noncredit]]="Credit",Source[[#This Row],[Census Enrollment]],Source[[#This Row],[Noncredit Avg. Attendance]])</f>
        <v>21</v>
      </c>
    </row>
    <row r="2725" spans="1:40" x14ac:dyDescent="0.25">
      <c r="A2725" t="s">
        <v>4581</v>
      </c>
      <c r="B2725" t="s">
        <v>886</v>
      </c>
      <c r="C2725" t="s">
        <v>775</v>
      </c>
      <c r="D2725" t="s">
        <v>1753</v>
      </c>
      <c r="E2725" s="4">
        <v>30591</v>
      </c>
      <c r="F2725" s="4" t="s">
        <v>1754</v>
      </c>
      <c r="G2725" s="4">
        <v>95</v>
      </c>
      <c r="H2725" t="str">
        <f>CONCATENATE(Source[[#This Row],[Subject]],TRIM(Source[[#This Row],[Course]]))</f>
        <v>MATH95</v>
      </c>
      <c r="I2725" t="str">
        <f>VLOOKUP(Source[[#This Row],[SubjCrse]],'Courses and Categories'!$E$2:$G$1816,3,FALSE)</f>
        <v>Credit General Education</v>
      </c>
      <c r="J2725">
        <v>501</v>
      </c>
      <c r="K2725" t="s">
        <v>1798</v>
      </c>
      <c r="L2725" t="s">
        <v>87</v>
      </c>
      <c r="M2725" t="s">
        <v>903</v>
      </c>
      <c r="N2725" t="s">
        <v>105</v>
      </c>
      <c r="O2725">
        <v>1740</v>
      </c>
      <c r="P2725">
        <v>1855</v>
      </c>
      <c r="Q2725" t="s">
        <v>420</v>
      </c>
      <c r="R2725">
        <v>267</v>
      </c>
      <c r="S2725" t="s">
        <v>134</v>
      </c>
      <c r="T2725">
        <v>1</v>
      </c>
      <c r="U2725" s="1">
        <v>43479</v>
      </c>
      <c r="V2725" s="1">
        <v>43607</v>
      </c>
      <c r="W2725" t="s">
        <v>1777</v>
      </c>
      <c r="X2725" t="s">
        <v>1929</v>
      </c>
      <c r="Y2725">
        <v>28</v>
      </c>
      <c r="Z2725">
        <v>24</v>
      </c>
      <c r="AA2725">
        <v>35</v>
      </c>
      <c r="AB2725">
        <v>68.571399999999997</v>
      </c>
      <c r="AD2725">
        <f>IF(ISBLANK(Source[[#This Row],[CrosslistID]]),1,1/COUNTIFS(Source[CrosslistID],Source[[#This Row],[CrosslistID]],Source[TermDesc],Source[[#This Row],[TermDesc]]))</f>
        <v>1</v>
      </c>
      <c r="AG2725">
        <v>0</v>
      </c>
      <c r="AH2725">
        <v>68.571399999999997</v>
      </c>
      <c r="AI2725">
        <v>2.5</v>
      </c>
      <c r="AJ2725">
        <v>2.8</v>
      </c>
      <c r="AK2725">
        <v>0.2</v>
      </c>
      <c r="AL27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25">
        <f>IF(AND(Source[[#This Row],[Credit_Noncredit]]="Noncredit",Source[[#This Row],[FTEF]]&gt;0),Source[[#This Row],[NC XLST FTES]]*525/(437.5*Source[[#This Row],[FTEF]]),0)</f>
        <v>0</v>
      </c>
      <c r="AN2725">
        <f>IF(Source[[#This Row],[Credit_Noncredit]]="Credit",Source[[#This Row],[Census Enrollment]],Source[[#This Row],[Noncredit Avg. Attendance]])</f>
        <v>28</v>
      </c>
    </row>
    <row r="2726" spans="1:40" x14ac:dyDescent="0.25">
      <c r="A2726" t="s">
        <v>4581</v>
      </c>
      <c r="B2726" t="s">
        <v>886</v>
      </c>
      <c r="C2726" t="s">
        <v>775</v>
      </c>
      <c r="D2726" t="s">
        <v>1753</v>
      </c>
      <c r="E2726" s="4">
        <v>30592</v>
      </c>
      <c r="F2726" s="4" t="s">
        <v>1754</v>
      </c>
      <c r="G2726" s="4">
        <v>95</v>
      </c>
      <c r="H2726" t="str">
        <f>CONCATENATE(Source[[#This Row],[Subject]],TRIM(Source[[#This Row],[Course]]))</f>
        <v>MATH95</v>
      </c>
      <c r="I2726" t="str">
        <f>VLOOKUP(Source[[#This Row],[SubjCrse]],'Courses and Categories'!$E$2:$G$1816,3,FALSE)</f>
        <v>Credit General Education</v>
      </c>
      <c r="J2726">
        <v>502</v>
      </c>
      <c r="K2726" t="s">
        <v>1798</v>
      </c>
      <c r="L2726" t="s">
        <v>87</v>
      </c>
      <c r="M2726" t="s">
        <v>903</v>
      </c>
      <c r="N2726" t="s">
        <v>59</v>
      </c>
      <c r="O2726">
        <v>1740</v>
      </c>
      <c r="P2726">
        <v>1855</v>
      </c>
      <c r="Q2726" t="s">
        <v>238</v>
      </c>
      <c r="R2726">
        <v>708</v>
      </c>
      <c r="S2726" t="s">
        <v>134</v>
      </c>
      <c r="T2726">
        <v>1</v>
      </c>
      <c r="U2726" s="1">
        <v>43479</v>
      </c>
      <c r="V2726" s="1">
        <v>43607</v>
      </c>
      <c r="W2726" t="s">
        <v>1766</v>
      </c>
      <c r="X2726" t="s">
        <v>1929</v>
      </c>
      <c r="Y2726">
        <v>14</v>
      </c>
      <c r="Z2726">
        <v>12</v>
      </c>
      <c r="AA2726">
        <v>35</v>
      </c>
      <c r="AB2726">
        <v>34.285699999999999</v>
      </c>
      <c r="AD2726">
        <f>IF(ISBLANK(Source[[#This Row],[CrosslistID]]),1,1/COUNTIFS(Source[CrosslistID],Source[[#This Row],[CrosslistID]],Source[TermDesc],Source[[#This Row],[TermDesc]]))</f>
        <v>1</v>
      </c>
      <c r="AG2726">
        <v>0</v>
      </c>
      <c r="AH2726">
        <v>34.285699999999999</v>
      </c>
      <c r="AI2726">
        <v>1.4</v>
      </c>
      <c r="AJ2726">
        <v>1.4</v>
      </c>
      <c r="AK2726">
        <v>0.2</v>
      </c>
      <c r="AL27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26">
        <f>IF(AND(Source[[#This Row],[Credit_Noncredit]]="Noncredit",Source[[#This Row],[FTEF]]&gt;0),Source[[#This Row],[NC XLST FTES]]*525/(437.5*Source[[#This Row],[FTEF]]),0)</f>
        <v>0</v>
      </c>
      <c r="AN2726">
        <f>IF(Source[[#This Row],[Credit_Noncredit]]="Credit",Source[[#This Row],[Census Enrollment]],Source[[#This Row],[Noncredit Avg. Attendance]])</f>
        <v>14</v>
      </c>
    </row>
    <row r="2727" spans="1:40" x14ac:dyDescent="0.25">
      <c r="A2727" t="s">
        <v>4581</v>
      </c>
      <c r="B2727" t="s">
        <v>886</v>
      </c>
      <c r="C2727" t="s">
        <v>775</v>
      </c>
      <c r="D2727" t="s">
        <v>1753</v>
      </c>
      <c r="E2727" s="4">
        <v>34276</v>
      </c>
      <c r="F2727" s="4" t="s">
        <v>1754</v>
      </c>
      <c r="G2727" s="4">
        <v>95</v>
      </c>
      <c r="H2727" t="str">
        <f>CONCATENATE(Source[[#This Row],[Subject]],TRIM(Source[[#This Row],[Course]]))</f>
        <v>MATH95</v>
      </c>
      <c r="I2727" t="str">
        <f>VLOOKUP(Source[[#This Row],[SubjCrse]],'Courses and Categories'!$E$2:$G$1816,3,FALSE)</f>
        <v>Credit General Education</v>
      </c>
      <c r="J2727">
        <v>831</v>
      </c>
      <c r="K2727" t="s">
        <v>1798</v>
      </c>
      <c r="L2727" t="s">
        <v>87</v>
      </c>
      <c r="M2727" t="s">
        <v>897</v>
      </c>
      <c r="N2727" t="s">
        <v>42</v>
      </c>
      <c r="O2727" t="s">
        <v>42</v>
      </c>
      <c r="P2727" t="s">
        <v>42</v>
      </c>
      <c r="Q2727" t="s">
        <v>42</v>
      </c>
      <c r="S2727" t="s">
        <v>134</v>
      </c>
      <c r="T2727">
        <v>1</v>
      </c>
      <c r="U2727" s="1">
        <v>43479</v>
      </c>
      <c r="V2727" s="1">
        <v>43607</v>
      </c>
      <c r="W2727" t="s">
        <v>1800</v>
      </c>
      <c r="X2727" t="s">
        <v>899</v>
      </c>
      <c r="Y2727">
        <v>35</v>
      </c>
      <c r="Z2727">
        <v>26</v>
      </c>
      <c r="AA2727">
        <v>40</v>
      </c>
      <c r="AB2727">
        <v>65</v>
      </c>
      <c r="AD2727">
        <f>IF(ISBLANK(Source[[#This Row],[CrosslistID]]),1,1/COUNTIFS(Source[CrosslistID],Source[[#This Row],[CrosslistID]],Source[TermDesc],Source[[#This Row],[TermDesc]]))</f>
        <v>1</v>
      </c>
      <c r="AG2727">
        <v>0</v>
      </c>
      <c r="AH2727">
        <v>65</v>
      </c>
      <c r="AI2727">
        <v>3.5</v>
      </c>
      <c r="AJ2727">
        <v>3.5</v>
      </c>
      <c r="AK2727">
        <v>0.2</v>
      </c>
      <c r="AL27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27">
        <f>IF(AND(Source[[#This Row],[Credit_Noncredit]]="Noncredit",Source[[#This Row],[FTEF]]&gt;0),Source[[#This Row],[NC XLST FTES]]*525/(437.5*Source[[#This Row],[FTEF]]),0)</f>
        <v>0</v>
      </c>
      <c r="AN2727">
        <f>IF(Source[[#This Row],[Credit_Noncredit]]="Credit",Source[[#This Row],[Census Enrollment]],Source[[#This Row],[Noncredit Avg. Attendance]])</f>
        <v>35</v>
      </c>
    </row>
    <row r="2728" spans="1:40" x14ac:dyDescent="0.25">
      <c r="A2728" t="s">
        <v>4581</v>
      </c>
      <c r="B2728" t="s">
        <v>886</v>
      </c>
      <c r="C2728" t="s">
        <v>775</v>
      </c>
      <c r="D2728" t="s">
        <v>1753</v>
      </c>
      <c r="E2728" s="4">
        <v>38827</v>
      </c>
      <c r="F2728" s="4" t="s">
        <v>1754</v>
      </c>
      <c r="G2728" s="4">
        <v>95</v>
      </c>
      <c r="H2728" t="str">
        <f>CONCATENATE(Source[[#This Row],[Subject]],TRIM(Source[[#This Row],[Course]]))</f>
        <v>MATH95</v>
      </c>
      <c r="I2728" t="str">
        <f>VLOOKUP(Source[[#This Row],[SubjCrse]],'Courses and Categories'!$E$2:$G$1816,3,FALSE)</f>
        <v>Credit General Education</v>
      </c>
      <c r="J2728">
        <v>832</v>
      </c>
      <c r="K2728" t="s">
        <v>1798</v>
      </c>
      <c r="L2728" t="s">
        <v>87</v>
      </c>
      <c r="M2728" t="s">
        <v>897</v>
      </c>
      <c r="N2728" t="s">
        <v>42</v>
      </c>
      <c r="O2728" t="s">
        <v>42</v>
      </c>
      <c r="P2728" t="s">
        <v>42</v>
      </c>
      <c r="Q2728" t="s">
        <v>42</v>
      </c>
      <c r="S2728" t="s">
        <v>134</v>
      </c>
      <c r="T2728">
        <v>1</v>
      </c>
      <c r="U2728" s="1">
        <v>43479</v>
      </c>
      <c r="V2728" s="1">
        <v>43607</v>
      </c>
      <c r="W2728" t="s">
        <v>1800</v>
      </c>
      <c r="X2728" t="s">
        <v>899</v>
      </c>
      <c r="Y2728">
        <v>37</v>
      </c>
      <c r="Z2728">
        <v>27</v>
      </c>
      <c r="AA2728">
        <v>40</v>
      </c>
      <c r="AB2728">
        <v>67.5</v>
      </c>
      <c r="AD2728">
        <f>IF(ISBLANK(Source[[#This Row],[CrosslistID]]),1,1/COUNTIFS(Source[CrosslistID],Source[[#This Row],[CrosslistID]],Source[TermDesc],Source[[#This Row],[TermDesc]]))</f>
        <v>1</v>
      </c>
      <c r="AG2728">
        <v>0</v>
      </c>
      <c r="AH2728">
        <v>67.5</v>
      </c>
      <c r="AI2728">
        <v>3.4</v>
      </c>
      <c r="AJ2728">
        <v>3.7</v>
      </c>
      <c r="AK2728">
        <v>0.2</v>
      </c>
      <c r="AL27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28">
        <f>IF(AND(Source[[#This Row],[Credit_Noncredit]]="Noncredit",Source[[#This Row],[FTEF]]&gt;0),Source[[#This Row],[NC XLST FTES]]*525/(437.5*Source[[#This Row],[FTEF]]),0)</f>
        <v>0</v>
      </c>
      <c r="AN2728">
        <f>IF(Source[[#This Row],[Credit_Noncredit]]="Credit",Source[[#This Row],[Census Enrollment]],Source[[#This Row],[Noncredit Avg. Attendance]])</f>
        <v>37</v>
      </c>
    </row>
    <row r="2729" spans="1:40" x14ac:dyDescent="0.25">
      <c r="A2729" t="s">
        <v>4581</v>
      </c>
      <c r="B2729" t="s">
        <v>886</v>
      </c>
      <c r="C2729" t="s">
        <v>775</v>
      </c>
      <c r="D2729" t="s">
        <v>1753</v>
      </c>
      <c r="E2729" s="4">
        <v>30595</v>
      </c>
      <c r="F2729" s="4" t="s">
        <v>1754</v>
      </c>
      <c r="G2729" s="4" t="s">
        <v>3629</v>
      </c>
      <c r="H2729" t="str">
        <f>CONCATENATE(Source[[#This Row],[Subject]],TRIM(Source[[#This Row],[Course]]))</f>
        <v>MATH100A</v>
      </c>
      <c r="I2729" t="str">
        <f>VLOOKUP(Source[[#This Row],[SubjCrse]],'Courses and Categories'!$E$2:$G$1816,3,FALSE)</f>
        <v>Credit General Education</v>
      </c>
      <c r="J2729">
        <v>1</v>
      </c>
      <c r="K2729" t="s">
        <v>4395</v>
      </c>
      <c r="L2729" t="s">
        <v>39</v>
      </c>
      <c r="M2729" t="s">
        <v>903</v>
      </c>
      <c r="N2729" t="s">
        <v>1041</v>
      </c>
      <c r="O2729">
        <v>1010</v>
      </c>
      <c r="P2729">
        <v>1100</v>
      </c>
      <c r="Q2729" t="s">
        <v>238</v>
      </c>
      <c r="R2729">
        <v>706</v>
      </c>
      <c r="S2729" t="s">
        <v>134</v>
      </c>
      <c r="T2729">
        <v>1</v>
      </c>
      <c r="U2729" s="1">
        <v>43479</v>
      </c>
      <c r="V2729" s="1">
        <v>43607</v>
      </c>
      <c r="W2729" t="s">
        <v>1786</v>
      </c>
      <c r="X2729" t="s">
        <v>1929</v>
      </c>
      <c r="Y2729">
        <v>23</v>
      </c>
      <c r="Z2729">
        <v>20</v>
      </c>
      <c r="AA2729">
        <v>35</v>
      </c>
      <c r="AB2729">
        <v>57.142899999999997</v>
      </c>
      <c r="AD2729">
        <f>IF(ISBLANK(Source[[#This Row],[CrosslistID]]),1,1/COUNTIFS(Source[CrosslistID],Source[[#This Row],[CrosslistID]],Source[TermDesc],Source[[#This Row],[TermDesc]]))</f>
        <v>1</v>
      </c>
      <c r="AG2729">
        <v>0</v>
      </c>
      <c r="AH2729">
        <v>57.142899999999997</v>
      </c>
      <c r="AI2729">
        <v>2.1</v>
      </c>
      <c r="AJ2729">
        <v>2.2999999999999998</v>
      </c>
      <c r="AK2729">
        <v>0.2</v>
      </c>
      <c r="AL27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29">
        <f>IF(AND(Source[[#This Row],[Credit_Noncredit]]="Noncredit",Source[[#This Row],[FTEF]]&gt;0),Source[[#This Row],[NC XLST FTES]]*525/(437.5*Source[[#This Row],[FTEF]]),0)</f>
        <v>0</v>
      </c>
      <c r="AN2729">
        <f>IF(Source[[#This Row],[Credit_Noncredit]]="Credit",Source[[#This Row],[Census Enrollment]],Source[[#This Row],[Noncredit Avg. Attendance]])</f>
        <v>23</v>
      </c>
    </row>
    <row r="2730" spans="1:40" x14ac:dyDescent="0.25">
      <c r="A2730" t="s">
        <v>4581</v>
      </c>
      <c r="B2730" t="s">
        <v>886</v>
      </c>
      <c r="C2730" t="s">
        <v>775</v>
      </c>
      <c r="D2730" t="s">
        <v>1753</v>
      </c>
      <c r="E2730" s="4">
        <v>37686</v>
      </c>
      <c r="F2730" s="4" t="s">
        <v>1754</v>
      </c>
      <c r="G2730" s="4" t="s">
        <v>3634</v>
      </c>
      <c r="H2730" t="str">
        <f>CONCATENATE(Source[[#This Row],[Subject]],TRIM(Source[[#This Row],[Course]]))</f>
        <v>MATH100B</v>
      </c>
      <c r="I2730" t="str">
        <f>VLOOKUP(Source[[#This Row],[SubjCrse]],'Courses and Categories'!$E$2:$G$1816,3,FALSE)</f>
        <v>Credit General Education</v>
      </c>
      <c r="J2730">
        <v>1</v>
      </c>
      <c r="K2730" t="s">
        <v>5719</v>
      </c>
      <c r="L2730" t="s">
        <v>39</v>
      </c>
      <c r="M2730" t="s">
        <v>903</v>
      </c>
      <c r="N2730" t="s">
        <v>59</v>
      </c>
      <c r="O2730">
        <v>1240</v>
      </c>
      <c r="P2730">
        <v>1355</v>
      </c>
      <c r="Q2730" t="s">
        <v>238</v>
      </c>
      <c r="R2730">
        <v>710</v>
      </c>
      <c r="S2730" t="s">
        <v>134</v>
      </c>
      <c r="T2730">
        <v>1</v>
      </c>
      <c r="U2730" s="1">
        <v>43479</v>
      </c>
      <c r="V2730" s="1">
        <v>43607</v>
      </c>
      <c r="W2730" t="s">
        <v>1799</v>
      </c>
      <c r="X2730" t="s">
        <v>1929</v>
      </c>
      <c r="Y2730">
        <v>17</v>
      </c>
      <c r="Z2730">
        <v>14</v>
      </c>
      <c r="AA2730">
        <v>35</v>
      </c>
      <c r="AB2730">
        <v>40</v>
      </c>
      <c r="AD2730">
        <f>IF(ISBLANK(Source[[#This Row],[CrosslistID]]),1,1/COUNTIFS(Source[CrosslistID],Source[[#This Row],[CrosslistID]],Source[TermDesc],Source[[#This Row],[TermDesc]]))</f>
        <v>1</v>
      </c>
      <c r="AG2730">
        <v>0</v>
      </c>
      <c r="AH2730">
        <v>40</v>
      </c>
      <c r="AI2730">
        <v>1.6</v>
      </c>
      <c r="AJ2730">
        <v>1.7</v>
      </c>
      <c r="AK2730">
        <v>0.2</v>
      </c>
      <c r="AL27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30">
        <f>IF(AND(Source[[#This Row],[Credit_Noncredit]]="Noncredit",Source[[#This Row],[FTEF]]&gt;0),Source[[#This Row],[NC XLST FTES]]*525/(437.5*Source[[#This Row],[FTEF]]),0)</f>
        <v>0</v>
      </c>
      <c r="AN2730">
        <f>IF(Source[[#This Row],[Credit_Noncredit]]="Credit",Source[[#This Row],[Census Enrollment]],Source[[#This Row],[Noncredit Avg. Attendance]])</f>
        <v>17</v>
      </c>
    </row>
    <row r="2731" spans="1:40" x14ac:dyDescent="0.25">
      <c r="A2731" t="s">
        <v>4581</v>
      </c>
      <c r="B2731" t="s">
        <v>886</v>
      </c>
      <c r="C2731" t="s">
        <v>775</v>
      </c>
      <c r="D2731" t="s">
        <v>1753</v>
      </c>
      <c r="E2731" s="4">
        <v>30599</v>
      </c>
      <c r="F2731" s="4" t="s">
        <v>1754</v>
      </c>
      <c r="G2731" s="4" t="s">
        <v>1711</v>
      </c>
      <c r="H2731" t="str">
        <f>CONCATENATE(Source[[#This Row],[Subject]],TRIM(Source[[#This Row],[Course]]))</f>
        <v>MATH110A</v>
      </c>
      <c r="I2731" t="str">
        <f>VLOOKUP(Source[[#This Row],[SubjCrse]],'Courses and Categories'!$E$2:$G$1816,3,FALSE)</f>
        <v>Credit General Education</v>
      </c>
      <c r="J2731">
        <v>1</v>
      </c>
      <c r="K2731" t="s">
        <v>1801</v>
      </c>
      <c r="L2731" t="s">
        <v>39</v>
      </c>
      <c r="M2731" t="s">
        <v>903</v>
      </c>
      <c r="N2731" t="s">
        <v>195</v>
      </c>
      <c r="O2731">
        <v>710</v>
      </c>
      <c r="P2731">
        <v>800</v>
      </c>
      <c r="Q2731" t="s">
        <v>422</v>
      </c>
      <c r="R2731">
        <v>215</v>
      </c>
      <c r="S2731" t="s">
        <v>134</v>
      </c>
      <c r="T2731">
        <v>1</v>
      </c>
      <c r="U2731" s="1">
        <v>43479</v>
      </c>
      <c r="V2731" s="1">
        <v>43607</v>
      </c>
      <c r="W2731" t="s">
        <v>1802</v>
      </c>
      <c r="X2731" t="s">
        <v>1929</v>
      </c>
      <c r="Y2731">
        <v>14</v>
      </c>
      <c r="Z2731">
        <v>8</v>
      </c>
      <c r="AA2731">
        <v>35</v>
      </c>
      <c r="AB2731">
        <v>22.857099999999999</v>
      </c>
      <c r="AD2731">
        <f>IF(ISBLANK(Source[[#This Row],[CrosslistID]]),1,1/COUNTIFS(Source[CrosslistID],Source[[#This Row],[CrosslistID]],Source[TermDesc],Source[[#This Row],[TermDesc]]))</f>
        <v>1</v>
      </c>
      <c r="AG2731">
        <v>0</v>
      </c>
      <c r="AH2731">
        <v>22.857099999999999</v>
      </c>
      <c r="AI2731">
        <v>2.1669999999999998</v>
      </c>
      <c r="AJ2731">
        <v>2.3336999999999999</v>
      </c>
      <c r="AK2731">
        <v>0.33329999999999999</v>
      </c>
      <c r="AL27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31">
        <f>IF(AND(Source[[#This Row],[Credit_Noncredit]]="Noncredit",Source[[#This Row],[FTEF]]&gt;0),Source[[#This Row],[NC XLST FTES]]*525/(437.5*Source[[#This Row],[FTEF]]),0)</f>
        <v>0</v>
      </c>
      <c r="AN2731">
        <f>IF(Source[[#This Row],[Credit_Noncredit]]="Credit",Source[[#This Row],[Census Enrollment]],Source[[#This Row],[Noncredit Avg. Attendance]])</f>
        <v>14</v>
      </c>
    </row>
    <row r="2732" spans="1:40" x14ac:dyDescent="0.25">
      <c r="A2732" t="s">
        <v>4581</v>
      </c>
      <c r="B2732" t="s">
        <v>886</v>
      </c>
      <c r="C2732" t="s">
        <v>775</v>
      </c>
      <c r="D2732" t="s">
        <v>1753</v>
      </c>
      <c r="E2732" s="4">
        <v>30600</v>
      </c>
      <c r="F2732" s="4" t="s">
        <v>1754</v>
      </c>
      <c r="G2732" s="4" t="s">
        <v>1711</v>
      </c>
      <c r="H2732" t="str">
        <f>CONCATENATE(Source[[#This Row],[Subject]],TRIM(Source[[#This Row],[Course]]))</f>
        <v>MATH110A</v>
      </c>
      <c r="I2732" t="str">
        <f>VLOOKUP(Source[[#This Row],[SubjCrse]],'Courses and Categories'!$E$2:$G$1816,3,FALSE)</f>
        <v>Credit General Education</v>
      </c>
      <c r="J2732">
        <v>2</v>
      </c>
      <c r="K2732" t="s">
        <v>1801</v>
      </c>
      <c r="L2732" t="s">
        <v>39</v>
      </c>
      <c r="M2732" t="s">
        <v>903</v>
      </c>
      <c r="N2732" t="s">
        <v>195</v>
      </c>
      <c r="O2732">
        <v>810</v>
      </c>
      <c r="P2732">
        <v>900</v>
      </c>
      <c r="Q2732" t="s">
        <v>850</v>
      </c>
      <c r="R2732">
        <v>713</v>
      </c>
      <c r="S2732" t="s">
        <v>134</v>
      </c>
      <c r="T2732">
        <v>1</v>
      </c>
      <c r="U2732" s="1">
        <v>43479</v>
      </c>
      <c r="V2732" s="1">
        <v>43607</v>
      </c>
      <c r="W2732" t="s">
        <v>4389</v>
      </c>
      <c r="X2732" t="s">
        <v>1929</v>
      </c>
      <c r="Y2732">
        <v>28</v>
      </c>
      <c r="Z2732">
        <v>24</v>
      </c>
      <c r="AA2732">
        <v>35</v>
      </c>
      <c r="AB2732">
        <v>68.571399999999997</v>
      </c>
      <c r="AD2732">
        <f>IF(ISBLANK(Source[[#This Row],[CrosslistID]]),1,1/COUNTIFS(Source[CrosslistID],Source[[#This Row],[CrosslistID]],Source[TermDesc],Source[[#This Row],[TermDesc]]))</f>
        <v>1</v>
      </c>
      <c r="AG2732">
        <v>0</v>
      </c>
      <c r="AH2732">
        <v>68.571399999999997</v>
      </c>
      <c r="AI2732">
        <v>4</v>
      </c>
      <c r="AJ2732">
        <v>4.6666999999999996</v>
      </c>
      <c r="AK2732">
        <v>0.33329999999999999</v>
      </c>
      <c r="AL27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32">
        <f>IF(AND(Source[[#This Row],[Credit_Noncredit]]="Noncredit",Source[[#This Row],[FTEF]]&gt;0),Source[[#This Row],[NC XLST FTES]]*525/(437.5*Source[[#This Row],[FTEF]]),0)</f>
        <v>0</v>
      </c>
      <c r="AN2732">
        <f>IF(Source[[#This Row],[Credit_Noncredit]]="Credit",Source[[#This Row],[Census Enrollment]],Source[[#This Row],[Noncredit Avg. Attendance]])</f>
        <v>28</v>
      </c>
    </row>
    <row r="2733" spans="1:40" x14ac:dyDescent="0.25">
      <c r="A2733" t="s">
        <v>4581</v>
      </c>
      <c r="B2733" t="s">
        <v>886</v>
      </c>
      <c r="C2733" t="s">
        <v>775</v>
      </c>
      <c r="D2733" t="s">
        <v>1753</v>
      </c>
      <c r="E2733" s="4">
        <v>38829</v>
      </c>
      <c r="F2733" s="4" t="s">
        <v>1754</v>
      </c>
      <c r="G2733" s="4" t="s">
        <v>1711</v>
      </c>
      <c r="H2733" t="str">
        <f>CONCATENATE(Source[[#This Row],[Subject]],TRIM(Source[[#This Row],[Course]]))</f>
        <v>MATH110A</v>
      </c>
      <c r="I2733" t="str">
        <f>VLOOKUP(Source[[#This Row],[SubjCrse]],'Courses and Categories'!$E$2:$G$1816,3,FALSE)</f>
        <v>Credit General Education</v>
      </c>
      <c r="J2733">
        <v>3</v>
      </c>
      <c r="K2733" t="s">
        <v>1801</v>
      </c>
      <c r="L2733" t="s">
        <v>39</v>
      </c>
      <c r="M2733" t="s">
        <v>903</v>
      </c>
      <c r="N2733" t="s">
        <v>59</v>
      </c>
      <c r="O2733">
        <v>810</v>
      </c>
      <c r="P2733">
        <v>1025</v>
      </c>
      <c r="Q2733" t="s">
        <v>240</v>
      </c>
      <c r="R2733">
        <v>246</v>
      </c>
      <c r="S2733" t="s">
        <v>134</v>
      </c>
      <c r="T2733">
        <v>1</v>
      </c>
      <c r="U2733" s="1">
        <v>43479</v>
      </c>
      <c r="V2733" s="1">
        <v>43607</v>
      </c>
      <c r="W2733" t="s">
        <v>1795</v>
      </c>
      <c r="X2733" t="s">
        <v>1929</v>
      </c>
      <c r="Y2733">
        <v>36</v>
      </c>
      <c r="Z2733">
        <v>35</v>
      </c>
      <c r="AA2733">
        <v>35</v>
      </c>
      <c r="AB2733">
        <v>100</v>
      </c>
      <c r="AD2733">
        <f>IF(ISBLANK(Source[[#This Row],[CrosslistID]]),1,1/COUNTIFS(Source[CrosslistID],Source[[#This Row],[CrosslistID]],Source[TermDesc],Source[[#This Row],[TermDesc]]))</f>
        <v>1</v>
      </c>
      <c r="AG2733">
        <v>0</v>
      </c>
      <c r="AH2733">
        <v>100</v>
      </c>
      <c r="AI2733">
        <v>5.5</v>
      </c>
      <c r="AJ2733">
        <v>6</v>
      </c>
      <c r="AK2733">
        <v>0.33329999999999999</v>
      </c>
      <c r="AL27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33">
        <f>IF(AND(Source[[#This Row],[Credit_Noncredit]]="Noncredit",Source[[#This Row],[FTEF]]&gt;0),Source[[#This Row],[NC XLST FTES]]*525/(437.5*Source[[#This Row],[FTEF]]),0)</f>
        <v>0</v>
      </c>
      <c r="AN2733">
        <f>IF(Source[[#This Row],[Credit_Noncredit]]="Credit",Source[[#This Row],[Census Enrollment]],Source[[#This Row],[Noncredit Avg. Attendance]])</f>
        <v>36</v>
      </c>
    </row>
    <row r="2734" spans="1:40" x14ac:dyDescent="0.25">
      <c r="A2734" t="s">
        <v>4581</v>
      </c>
      <c r="B2734" t="s">
        <v>886</v>
      </c>
      <c r="C2734" t="s">
        <v>775</v>
      </c>
      <c r="D2734" t="s">
        <v>1753</v>
      </c>
      <c r="E2734" s="4">
        <v>30601</v>
      </c>
      <c r="F2734" s="4" t="s">
        <v>1754</v>
      </c>
      <c r="G2734" s="4" t="s">
        <v>1711</v>
      </c>
      <c r="H2734" t="str">
        <f>CONCATENATE(Source[[#This Row],[Subject]],TRIM(Source[[#This Row],[Course]]))</f>
        <v>MATH110A</v>
      </c>
      <c r="I2734" t="str">
        <f>VLOOKUP(Source[[#This Row],[SubjCrse]],'Courses and Categories'!$E$2:$G$1816,3,FALSE)</f>
        <v>Credit General Education</v>
      </c>
      <c r="J2734">
        <v>4</v>
      </c>
      <c r="K2734" t="s">
        <v>1801</v>
      </c>
      <c r="L2734" t="s">
        <v>39</v>
      </c>
      <c r="M2734" t="s">
        <v>903</v>
      </c>
      <c r="N2734" t="s">
        <v>195</v>
      </c>
      <c r="O2734">
        <v>910</v>
      </c>
      <c r="P2734">
        <v>1000</v>
      </c>
      <c r="Q2734" t="s">
        <v>238</v>
      </c>
      <c r="R2734">
        <v>610</v>
      </c>
      <c r="S2734" t="s">
        <v>134</v>
      </c>
      <c r="T2734">
        <v>1</v>
      </c>
      <c r="U2734" s="1">
        <v>43479</v>
      </c>
      <c r="V2734" s="1">
        <v>43607</v>
      </c>
      <c r="W2734" t="s">
        <v>1761</v>
      </c>
      <c r="X2734" t="s">
        <v>1929</v>
      </c>
      <c r="Y2734">
        <v>35</v>
      </c>
      <c r="Z2734">
        <v>33</v>
      </c>
      <c r="AA2734">
        <v>35</v>
      </c>
      <c r="AB2734">
        <v>94.285700000000006</v>
      </c>
      <c r="AD2734">
        <f>IF(ISBLANK(Source[[#This Row],[CrosslistID]]),1,1/COUNTIFS(Source[CrosslistID],Source[[#This Row],[CrosslistID]],Source[TermDesc],Source[[#This Row],[TermDesc]]))</f>
        <v>1</v>
      </c>
      <c r="AG2734">
        <v>0</v>
      </c>
      <c r="AH2734">
        <v>94.285700000000006</v>
      </c>
      <c r="AI2734">
        <v>5.5</v>
      </c>
      <c r="AJ2734">
        <v>5.8333000000000004</v>
      </c>
      <c r="AK2734">
        <v>0.33329999999999999</v>
      </c>
      <c r="AL27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34">
        <f>IF(AND(Source[[#This Row],[Credit_Noncredit]]="Noncredit",Source[[#This Row],[FTEF]]&gt;0),Source[[#This Row],[NC XLST FTES]]*525/(437.5*Source[[#This Row],[FTEF]]),0)</f>
        <v>0</v>
      </c>
      <c r="AN2734">
        <f>IF(Source[[#This Row],[Credit_Noncredit]]="Credit",Source[[#This Row],[Census Enrollment]],Source[[#This Row],[Noncredit Avg. Attendance]])</f>
        <v>35</v>
      </c>
    </row>
    <row r="2735" spans="1:40" x14ac:dyDescent="0.25">
      <c r="A2735" t="s">
        <v>4581</v>
      </c>
      <c r="B2735" t="s">
        <v>886</v>
      </c>
      <c r="C2735" t="s">
        <v>775</v>
      </c>
      <c r="D2735" t="s">
        <v>1753</v>
      </c>
      <c r="E2735" s="4">
        <v>30603</v>
      </c>
      <c r="F2735" s="4" t="s">
        <v>1754</v>
      </c>
      <c r="G2735" s="4" t="s">
        <v>1711</v>
      </c>
      <c r="H2735" t="str">
        <f>CONCATENATE(Source[[#This Row],[Subject]],TRIM(Source[[#This Row],[Course]]))</f>
        <v>MATH110A</v>
      </c>
      <c r="I2735" t="str">
        <f>VLOOKUP(Source[[#This Row],[SubjCrse]],'Courses and Categories'!$E$2:$G$1816,3,FALSE)</f>
        <v>Credit General Education</v>
      </c>
      <c r="J2735">
        <v>5</v>
      </c>
      <c r="K2735" t="s">
        <v>1801</v>
      </c>
      <c r="L2735" t="s">
        <v>39</v>
      </c>
      <c r="M2735" t="s">
        <v>903</v>
      </c>
      <c r="N2735" t="s">
        <v>195</v>
      </c>
      <c r="O2735">
        <v>1110</v>
      </c>
      <c r="P2735">
        <v>1200</v>
      </c>
      <c r="Q2735" t="s">
        <v>850</v>
      </c>
      <c r="R2735">
        <v>613</v>
      </c>
      <c r="S2735" t="s">
        <v>134</v>
      </c>
      <c r="T2735">
        <v>1</v>
      </c>
      <c r="U2735" s="1">
        <v>43479</v>
      </c>
      <c r="V2735" s="1">
        <v>43607</v>
      </c>
      <c r="W2735" t="s">
        <v>5677</v>
      </c>
      <c r="X2735" t="s">
        <v>1929</v>
      </c>
      <c r="Y2735">
        <v>21</v>
      </c>
      <c r="Z2735">
        <v>13</v>
      </c>
      <c r="AA2735">
        <v>35</v>
      </c>
      <c r="AB2735">
        <v>37.142899999999997</v>
      </c>
      <c r="AD2735">
        <f>IF(ISBLANK(Source[[#This Row],[CrosslistID]]),1,1/COUNTIFS(Source[CrosslistID],Source[[#This Row],[CrosslistID]],Source[TermDesc],Source[[#This Row],[TermDesc]]))</f>
        <v>1</v>
      </c>
      <c r="AG2735">
        <v>0</v>
      </c>
      <c r="AH2735">
        <v>37.142899999999997</v>
      </c>
      <c r="AI2735">
        <v>3.3330000000000002</v>
      </c>
      <c r="AJ2735">
        <v>3.4996</v>
      </c>
      <c r="AK2735">
        <v>0.33329999999999999</v>
      </c>
      <c r="AL27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35">
        <f>IF(AND(Source[[#This Row],[Credit_Noncredit]]="Noncredit",Source[[#This Row],[FTEF]]&gt;0),Source[[#This Row],[NC XLST FTES]]*525/(437.5*Source[[#This Row],[FTEF]]),0)</f>
        <v>0</v>
      </c>
      <c r="AN2735">
        <f>IF(Source[[#This Row],[Credit_Noncredit]]="Credit",Source[[#This Row],[Census Enrollment]],Source[[#This Row],[Noncredit Avg. Attendance]])</f>
        <v>21</v>
      </c>
    </row>
    <row r="2736" spans="1:40" x14ac:dyDescent="0.25">
      <c r="A2736" t="s">
        <v>4581</v>
      </c>
      <c r="B2736" t="s">
        <v>886</v>
      </c>
      <c r="C2736" t="s">
        <v>775</v>
      </c>
      <c r="D2736" t="s">
        <v>1753</v>
      </c>
      <c r="E2736" s="4">
        <v>37687</v>
      </c>
      <c r="F2736" s="4" t="s">
        <v>1754</v>
      </c>
      <c r="G2736" s="4" t="s">
        <v>1711</v>
      </c>
      <c r="H2736" t="str">
        <f>CONCATENATE(Source[[#This Row],[Subject]],TRIM(Source[[#This Row],[Course]]))</f>
        <v>MATH110A</v>
      </c>
      <c r="I2736" t="str">
        <f>VLOOKUP(Source[[#This Row],[SubjCrse]],'Courses and Categories'!$E$2:$G$1816,3,FALSE)</f>
        <v>Credit General Education</v>
      </c>
      <c r="J2736">
        <v>6</v>
      </c>
      <c r="K2736" t="s">
        <v>1801</v>
      </c>
      <c r="L2736" t="s">
        <v>39</v>
      </c>
      <c r="M2736" t="s">
        <v>903</v>
      </c>
      <c r="N2736" t="s">
        <v>105</v>
      </c>
      <c r="O2736">
        <v>1110</v>
      </c>
      <c r="P2736">
        <v>1325</v>
      </c>
      <c r="Q2736" t="s">
        <v>850</v>
      </c>
      <c r="R2736">
        <v>713</v>
      </c>
      <c r="S2736" t="s">
        <v>134</v>
      </c>
      <c r="T2736">
        <v>1</v>
      </c>
      <c r="U2736" s="1">
        <v>43479</v>
      </c>
      <c r="V2736" s="1">
        <v>43607</v>
      </c>
      <c r="W2736" t="s">
        <v>4396</v>
      </c>
      <c r="X2736" t="s">
        <v>1929</v>
      </c>
      <c r="Y2736">
        <v>38</v>
      </c>
      <c r="Z2736">
        <v>30</v>
      </c>
      <c r="AA2736">
        <v>35</v>
      </c>
      <c r="AB2736">
        <v>85.714299999999994</v>
      </c>
      <c r="AD2736">
        <f>IF(ISBLANK(Source[[#This Row],[CrosslistID]]),1,1/COUNTIFS(Source[CrosslistID],Source[[#This Row],[CrosslistID]],Source[TermDesc],Source[[#This Row],[TermDesc]]))</f>
        <v>1</v>
      </c>
      <c r="AG2736">
        <v>0</v>
      </c>
      <c r="AH2736">
        <v>85.714299999999994</v>
      </c>
      <c r="AI2736">
        <v>6.1669999999999998</v>
      </c>
      <c r="AJ2736">
        <v>6.3337000000000003</v>
      </c>
      <c r="AK2736">
        <v>0.33329999999999999</v>
      </c>
      <c r="AL27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36">
        <f>IF(AND(Source[[#This Row],[Credit_Noncredit]]="Noncredit",Source[[#This Row],[FTEF]]&gt;0),Source[[#This Row],[NC XLST FTES]]*525/(437.5*Source[[#This Row],[FTEF]]),0)</f>
        <v>0</v>
      </c>
      <c r="AN2736">
        <f>IF(Source[[#This Row],[Credit_Noncredit]]="Credit",Source[[#This Row],[Census Enrollment]],Source[[#This Row],[Noncredit Avg. Attendance]])</f>
        <v>38</v>
      </c>
    </row>
    <row r="2737" spans="1:40" x14ac:dyDescent="0.25">
      <c r="A2737" t="s">
        <v>4581</v>
      </c>
      <c r="B2737" t="s">
        <v>886</v>
      </c>
      <c r="C2737" t="s">
        <v>775</v>
      </c>
      <c r="D2737" t="s">
        <v>1753</v>
      </c>
      <c r="E2737" s="4">
        <v>30604</v>
      </c>
      <c r="F2737" s="4" t="s">
        <v>1754</v>
      </c>
      <c r="G2737" s="4" t="s">
        <v>1711</v>
      </c>
      <c r="H2737" t="str">
        <f>CONCATENATE(Source[[#This Row],[Subject]],TRIM(Source[[#This Row],[Course]]))</f>
        <v>MATH110A</v>
      </c>
      <c r="I2737" t="str">
        <f>VLOOKUP(Source[[#This Row],[SubjCrse]],'Courses and Categories'!$E$2:$G$1816,3,FALSE)</f>
        <v>Credit General Education</v>
      </c>
      <c r="J2737">
        <v>7</v>
      </c>
      <c r="K2737" t="s">
        <v>1801</v>
      </c>
      <c r="L2737" t="s">
        <v>39</v>
      </c>
      <c r="M2737" t="s">
        <v>903</v>
      </c>
      <c r="N2737" t="s">
        <v>59</v>
      </c>
      <c r="O2737">
        <v>1110</v>
      </c>
      <c r="P2737">
        <v>1325</v>
      </c>
      <c r="Q2737" t="s">
        <v>238</v>
      </c>
      <c r="R2737">
        <v>703</v>
      </c>
      <c r="S2737" t="s">
        <v>134</v>
      </c>
      <c r="T2737">
        <v>1</v>
      </c>
      <c r="U2737" s="1">
        <v>43479</v>
      </c>
      <c r="V2737" s="1">
        <v>43607</v>
      </c>
      <c r="W2737" t="s">
        <v>1803</v>
      </c>
      <c r="X2737" t="s">
        <v>1929</v>
      </c>
      <c r="Y2737">
        <v>37</v>
      </c>
      <c r="Z2737">
        <v>31</v>
      </c>
      <c r="AA2737">
        <v>35</v>
      </c>
      <c r="AB2737">
        <v>88.571399999999997</v>
      </c>
      <c r="AD2737">
        <f>IF(ISBLANK(Source[[#This Row],[CrosslistID]]),1,1/COUNTIFS(Source[CrosslistID],Source[[#This Row],[CrosslistID]],Source[TermDesc],Source[[#This Row],[TermDesc]]))</f>
        <v>1</v>
      </c>
      <c r="AG2737">
        <v>0</v>
      </c>
      <c r="AH2737">
        <v>88.571399999999997</v>
      </c>
      <c r="AI2737">
        <v>5.3330000000000002</v>
      </c>
      <c r="AJ2737">
        <v>6.1662999999999997</v>
      </c>
      <c r="AK2737">
        <v>0.33329999999999999</v>
      </c>
      <c r="AL27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37">
        <f>IF(AND(Source[[#This Row],[Credit_Noncredit]]="Noncredit",Source[[#This Row],[FTEF]]&gt;0),Source[[#This Row],[NC XLST FTES]]*525/(437.5*Source[[#This Row],[FTEF]]),0)</f>
        <v>0</v>
      </c>
      <c r="AN2737">
        <f>IF(Source[[#This Row],[Credit_Noncredit]]="Credit",Source[[#This Row],[Census Enrollment]],Source[[#This Row],[Noncredit Avg. Attendance]])</f>
        <v>37</v>
      </c>
    </row>
    <row r="2738" spans="1:40" x14ac:dyDescent="0.25">
      <c r="A2738" t="s">
        <v>4581</v>
      </c>
      <c r="B2738" t="s">
        <v>886</v>
      </c>
      <c r="C2738" t="s">
        <v>775</v>
      </c>
      <c r="D2738" t="s">
        <v>1753</v>
      </c>
      <c r="E2738" s="4">
        <v>30602</v>
      </c>
      <c r="F2738" s="4" t="s">
        <v>1754</v>
      </c>
      <c r="G2738" s="4" t="s">
        <v>1711</v>
      </c>
      <c r="H2738" t="str">
        <f>CONCATENATE(Source[[#This Row],[Subject]],TRIM(Source[[#This Row],[Course]]))</f>
        <v>MATH110A</v>
      </c>
      <c r="I2738" t="str">
        <f>VLOOKUP(Source[[#This Row],[SubjCrse]],'Courses and Categories'!$E$2:$G$1816,3,FALSE)</f>
        <v>Credit General Education</v>
      </c>
      <c r="J2738">
        <v>8</v>
      </c>
      <c r="K2738" t="s">
        <v>1801</v>
      </c>
      <c r="L2738" t="s">
        <v>39</v>
      </c>
      <c r="M2738" t="s">
        <v>903</v>
      </c>
      <c r="N2738" t="s">
        <v>5720</v>
      </c>
      <c r="O2738" t="s">
        <v>432</v>
      </c>
      <c r="P2738" t="s">
        <v>5080</v>
      </c>
      <c r="Q2738" t="s">
        <v>1299</v>
      </c>
      <c r="R2738" t="s">
        <v>5721</v>
      </c>
      <c r="S2738" t="s">
        <v>134</v>
      </c>
      <c r="T2738">
        <v>1</v>
      </c>
      <c r="U2738" s="1">
        <v>43479</v>
      </c>
      <c r="V2738" s="1">
        <v>43607</v>
      </c>
      <c r="W2738" t="s">
        <v>5722</v>
      </c>
      <c r="X2738" t="s">
        <v>1929</v>
      </c>
      <c r="Y2738">
        <v>27</v>
      </c>
      <c r="Z2738">
        <v>25</v>
      </c>
      <c r="AA2738">
        <v>35</v>
      </c>
      <c r="AB2738">
        <v>71.428600000000003</v>
      </c>
      <c r="AD2738">
        <f>IF(ISBLANK(Source[[#This Row],[CrosslistID]]),1,1/COUNTIFS(Source[CrosslistID],Source[[#This Row],[CrosslistID]],Source[TermDesc],Source[[#This Row],[TermDesc]]))</f>
        <v>1</v>
      </c>
      <c r="AG2738">
        <v>0</v>
      </c>
      <c r="AH2738">
        <v>71.428600000000003</v>
      </c>
      <c r="AI2738">
        <v>4.1669999999999998</v>
      </c>
      <c r="AJ2738">
        <v>4.5004</v>
      </c>
      <c r="AK2738">
        <v>0.33329999999999999</v>
      </c>
      <c r="AL27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38">
        <f>IF(AND(Source[[#This Row],[Credit_Noncredit]]="Noncredit",Source[[#This Row],[FTEF]]&gt;0),Source[[#This Row],[NC XLST FTES]]*525/(437.5*Source[[#This Row],[FTEF]]),0)</f>
        <v>0</v>
      </c>
      <c r="AN2738">
        <f>IF(Source[[#This Row],[Credit_Noncredit]]="Credit",Source[[#This Row],[Census Enrollment]],Source[[#This Row],[Noncredit Avg. Attendance]])</f>
        <v>27</v>
      </c>
    </row>
    <row r="2739" spans="1:40" x14ac:dyDescent="0.25">
      <c r="A2739" t="s">
        <v>4581</v>
      </c>
      <c r="B2739" t="s">
        <v>886</v>
      </c>
      <c r="C2739" t="s">
        <v>775</v>
      </c>
      <c r="D2739" t="s">
        <v>1753</v>
      </c>
      <c r="E2739" s="4">
        <v>34661</v>
      </c>
      <c r="F2739" s="4" t="s">
        <v>1754</v>
      </c>
      <c r="G2739" s="4" t="s">
        <v>1711</v>
      </c>
      <c r="H2739" t="str">
        <f>CONCATENATE(Source[[#This Row],[Subject]],TRIM(Source[[#This Row],[Course]]))</f>
        <v>MATH110A</v>
      </c>
      <c r="I2739" t="str">
        <f>VLOOKUP(Source[[#This Row],[SubjCrse]],'Courses and Categories'!$E$2:$G$1816,3,FALSE)</f>
        <v>Credit General Education</v>
      </c>
      <c r="J2739">
        <v>9</v>
      </c>
      <c r="K2739" t="s">
        <v>1801</v>
      </c>
      <c r="L2739" t="s">
        <v>39</v>
      </c>
      <c r="M2739" t="s">
        <v>903</v>
      </c>
      <c r="N2739" t="s">
        <v>195</v>
      </c>
      <c r="O2739">
        <v>1410</v>
      </c>
      <c r="P2739">
        <v>1500</v>
      </c>
      <c r="Q2739" t="s">
        <v>238</v>
      </c>
      <c r="R2739">
        <v>716</v>
      </c>
      <c r="S2739" t="s">
        <v>134</v>
      </c>
      <c r="T2739">
        <v>1</v>
      </c>
      <c r="U2739" s="1">
        <v>43479</v>
      </c>
      <c r="V2739" s="1">
        <v>43607</v>
      </c>
      <c r="W2739" t="s">
        <v>5691</v>
      </c>
      <c r="X2739" t="s">
        <v>1929</v>
      </c>
      <c r="Y2739">
        <v>35</v>
      </c>
      <c r="Z2739">
        <v>31</v>
      </c>
      <c r="AA2739">
        <v>35</v>
      </c>
      <c r="AB2739">
        <v>88.571399999999997</v>
      </c>
      <c r="AD2739">
        <f>IF(ISBLANK(Source[[#This Row],[CrosslistID]]),1,1/COUNTIFS(Source[CrosslistID],Source[[#This Row],[CrosslistID]],Source[TermDesc],Source[[#This Row],[TermDesc]]))</f>
        <v>1</v>
      </c>
      <c r="AG2739">
        <v>0</v>
      </c>
      <c r="AH2739">
        <v>88.571399999999997</v>
      </c>
      <c r="AI2739">
        <v>5.1669999999999998</v>
      </c>
      <c r="AJ2739">
        <v>5.8337000000000003</v>
      </c>
      <c r="AK2739">
        <v>0.33329999999999999</v>
      </c>
      <c r="AL27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39">
        <f>IF(AND(Source[[#This Row],[Credit_Noncredit]]="Noncredit",Source[[#This Row],[FTEF]]&gt;0),Source[[#This Row],[NC XLST FTES]]*525/(437.5*Source[[#This Row],[FTEF]]),0)</f>
        <v>0</v>
      </c>
      <c r="AN2739">
        <f>IF(Source[[#This Row],[Credit_Noncredit]]="Credit",Source[[#This Row],[Census Enrollment]],Source[[#This Row],[Noncredit Avg. Attendance]])</f>
        <v>35</v>
      </c>
    </row>
    <row r="2740" spans="1:40" x14ac:dyDescent="0.25">
      <c r="A2740" t="s">
        <v>4581</v>
      </c>
      <c r="B2740" t="s">
        <v>886</v>
      </c>
      <c r="C2740" t="s">
        <v>775</v>
      </c>
      <c r="D2740" t="s">
        <v>1753</v>
      </c>
      <c r="E2740" s="4">
        <v>30620</v>
      </c>
      <c r="F2740" s="4" t="s">
        <v>1754</v>
      </c>
      <c r="G2740" s="4" t="s">
        <v>1711</v>
      </c>
      <c r="H2740" t="str">
        <f>CONCATENATE(Source[[#This Row],[Subject]],TRIM(Source[[#This Row],[Course]]))</f>
        <v>MATH110A</v>
      </c>
      <c r="I2740" t="str">
        <f>VLOOKUP(Source[[#This Row],[SubjCrse]],'Courses and Categories'!$E$2:$G$1816,3,FALSE)</f>
        <v>Credit General Education</v>
      </c>
      <c r="J2740">
        <v>10</v>
      </c>
      <c r="K2740" t="s">
        <v>1801</v>
      </c>
      <c r="L2740" t="s">
        <v>39</v>
      </c>
      <c r="M2740" t="s">
        <v>903</v>
      </c>
      <c r="N2740" t="s">
        <v>59</v>
      </c>
      <c r="O2740">
        <v>1410</v>
      </c>
      <c r="P2740">
        <v>1625</v>
      </c>
      <c r="Q2740" t="s">
        <v>850</v>
      </c>
      <c r="R2740">
        <v>653</v>
      </c>
      <c r="S2740" t="s">
        <v>134</v>
      </c>
      <c r="T2740">
        <v>1</v>
      </c>
      <c r="U2740" s="1">
        <v>43479</v>
      </c>
      <c r="V2740" s="1">
        <v>43607</v>
      </c>
      <c r="W2740" t="s">
        <v>1805</v>
      </c>
      <c r="X2740" t="s">
        <v>1929</v>
      </c>
      <c r="Y2740">
        <v>41</v>
      </c>
      <c r="Z2740">
        <v>33</v>
      </c>
      <c r="AA2740">
        <v>35</v>
      </c>
      <c r="AB2740">
        <v>94.285700000000006</v>
      </c>
      <c r="AD2740">
        <f>IF(ISBLANK(Source[[#This Row],[CrosslistID]]),1,1/COUNTIFS(Source[CrosslistID],Source[[#This Row],[CrosslistID]],Source[TermDesc],Source[[#This Row],[TermDesc]]))</f>
        <v>1</v>
      </c>
      <c r="AG2740">
        <v>0</v>
      </c>
      <c r="AH2740">
        <v>94.285700000000006</v>
      </c>
      <c r="AI2740">
        <v>6</v>
      </c>
      <c r="AJ2740">
        <v>6.8333000000000004</v>
      </c>
      <c r="AK2740">
        <v>0.33329999999999999</v>
      </c>
      <c r="AL27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40">
        <f>IF(AND(Source[[#This Row],[Credit_Noncredit]]="Noncredit",Source[[#This Row],[FTEF]]&gt;0),Source[[#This Row],[NC XLST FTES]]*525/(437.5*Source[[#This Row],[FTEF]]),0)</f>
        <v>0</v>
      </c>
      <c r="AN2740">
        <f>IF(Source[[#This Row],[Credit_Noncredit]]="Credit",Source[[#This Row],[Census Enrollment]],Source[[#This Row],[Noncredit Avg. Attendance]])</f>
        <v>41</v>
      </c>
    </row>
    <row r="2741" spans="1:40" x14ac:dyDescent="0.25">
      <c r="A2741" t="s">
        <v>4581</v>
      </c>
      <c r="B2741" t="s">
        <v>886</v>
      </c>
      <c r="C2741" t="s">
        <v>775</v>
      </c>
      <c r="D2741" t="s">
        <v>1753</v>
      </c>
      <c r="E2741" s="4">
        <v>30617</v>
      </c>
      <c r="F2741" s="4" t="s">
        <v>1754</v>
      </c>
      <c r="G2741" s="4" t="s">
        <v>1711</v>
      </c>
      <c r="H2741" t="str">
        <f>CONCATENATE(Source[[#This Row],[Subject]],TRIM(Source[[#This Row],[Course]]))</f>
        <v>MATH110A</v>
      </c>
      <c r="I2741" t="str">
        <f>VLOOKUP(Source[[#This Row],[SubjCrse]],'Courses and Categories'!$E$2:$G$1816,3,FALSE)</f>
        <v>Credit General Education</v>
      </c>
      <c r="J2741">
        <v>501</v>
      </c>
      <c r="K2741" t="s">
        <v>1801</v>
      </c>
      <c r="L2741" t="s">
        <v>87</v>
      </c>
      <c r="M2741" t="s">
        <v>903</v>
      </c>
      <c r="N2741" t="s">
        <v>105</v>
      </c>
      <c r="O2741">
        <v>1810</v>
      </c>
      <c r="P2741">
        <v>2025</v>
      </c>
      <c r="Q2741" t="s">
        <v>850</v>
      </c>
      <c r="R2741">
        <v>653</v>
      </c>
      <c r="S2741" t="s">
        <v>134</v>
      </c>
      <c r="T2741">
        <v>1</v>
      </c>
      <c r="U2741" s="1">
        <v>43479</v>
      </c>
      <c r="V2741" s="1">
        <v>43607</v>
      </c>
      <c r="W2741" t="s">
        <v>5679</v>
      </c>
      <c r="X2741" t="s">
        <v>1929</v>
      </c>
      <c r="Y2741">
        <v>25</v>
      </c>
      <c r="Z2741">
        <v>20</v>
      </c>
      <c r="AA2741">
        <v>35</v>
      </c>
      <c r="AB2741">
        <v>57.142899999999997</v>
      </c>
      <c r="AD2741">
        <f>IF(ISBLANK(Source[[#This Row],[CrosslistID]]),1,1/COUNTIFS(Source[CrosslistID],Source[[#This Row],[CrosslistID]],Source[TermDesc],Source[[#This Row],[TermDesc]]))</f>
        <v>1</v>
      </c>
      <c r="AG2741">
        <v>0</v>
      </c>
      <c r="AH2741">
        <v>57.142899999999997</v>
      </c>
      <c r="AI2741">
        <v>4</v>
      </c>
      <c r="AJ2741">
        <v>4.1666999999999996</v>
      </c>
      <c r="AK2741">
        <v>0.33329999999999999</v>
      </c>
      <c r="AL27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41">
        <f>IF(AND(Source[[#This Row],[Credit_Noncredit]]="Noncredit",Source[[#This Row],[FTEF]]&gt;0),Source[[#This Row],[NC XLST FTES]]*525/(437.5*Source[[#This Row],[FTEF]]),0)</f>
        <v>0</v>
      </c>
      <c r="AN2741">
        <f>IF(Source[[#This Row],[Credit_Noncredit]]="Credit",Source[[#This Row],[Census Enrollment]],Source[[#This Row],[Noncredit Avg. Attendance]])</f>
        <v>25</v>
      </c>
    </row>
    <row r="2742" spans="1:40" x14ac:dyDescent="0.25">
      <c r="A2742" t="s">
        <v>4581</v>
      </c>
      <c r="B2742" t="s">
        <v>886</v>
      </c>
      <c r="C2742" t="s">
        <v>775</v>
      </c>
      <c r="D2742" t="s">
        <v>1753</v>
      </c>
      <c r="E2742" s="4">
        <v>34278</v>
      </c>
      <c r="F2742" s="4" t="s">
        <v>1754</v>
      </c>
      <c r="G2742" s="4" t="s">
        <v>1711</v>
      </c>
      <c r="H2742" t="str">
        <f>CONCATENATE(Source[[#This Row],[Subject]],TRIM(Source[[#This Row],[Course]]))</f>
        <v>MATH110A</v>
      </c>
      <c r="I2742" t="str">
        <f>VLOOKUP(Source[[#This Row],[SubjCrse]],'Courses and Categories'!$E$2:$G$1816,3,FALSE)</f>
        <v>Credit General Education</v>
      </c>
      <c r="J2742">
        <v>831</v>
      </c>
      <c r="K2742" t="s">
        <v>1801</v>
      </c>
      <c r="L2742" t="s">
        <v>87</v>
      </c>
      <c r="M2742" t="s">
        <v>897</v>
      </c>
      <c r="N2742" t="s">
        <v>2123</v>
      </c>
      <c r="O2742" t="s">
        <v>1384</v>
      </c>
      <c r="P2742" t="s">
        <v>5723</v>
      </c>
      <c r="Q2742" t="s">
        <v>1386</v>
      </c>
      <c r="R2742">
        <v>162</v>
      </c>
      <c r="S2742" t="s">
        <v>53</v>
      </c>
      <c r="T2742">
        <v>1</v>
      </c>
      <c r="U2742" s="1">
        <v>43479</v>
      </c>
      <c r="V2742" s="1">
        <v>43607</v>
      </c>
      <c r="W2742" t="s">
        <v>5724</v>
      </c>
      <c r="X2742" t="s">
        <v>1450</v>
      </c>
      <c r="Y2742">
        <v>30</v>
      </c>
      <c r="Z2742">
        <v>21</v>
      </c>
      <c r="AA2742">
        <v>40</v>
      </c>
      <c r="AB2742">
        <v>52.5</v>
      </c>
      <c r="AD2742">
        <f>IF(ISBLANK(Source[[#This Row],[CrosslistID]]),1,1/COUNTIFS(Source[CrosslistID],Source[[#This Row],[CrosslistID]],Source[TermDesc],Source[[#This Row],[TermDesc]]))</f>
        <v>1</v>
      </c>
      <c r="AG2742">
        <v>0</v>
      </c>
      <c r="AH2742">
        <v>52.5</v>
      </c>
      <c r="AI2742">
        <v>5</v>
      </c>
      <c r="AJ2742">
        <v>5</v>
      </c>
      <c r="AK2742">
        <v>0.33329999999999999</v>
      </c>
      <c r="AL27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42">
        <f>IF(AND(Source[[#This Row],[Credit_Noncredit]]="Noncredit",Source[[#This Row],[FTEF]]&gt;0),Source[[#This Row],[NC XLST FTES]]*525/(437.5*Source[[#This Row],[FTEF]]),0)</f>
        <v>0</v>
      </c>
      <c r="AN2742">
        <f>IF(Source[[#This Row],[Credit_Noncredit]]="Credit",Source[[#This Row],[Census Enrollment]],Source[[#This Row],[Noncredit Avg. Attendance]])</f>
        <v>30</v>
      </c>
    </row>
    <row r="2743" spans="1:40" x14ac:dyDescent="0.25">
      <c r="A2743" t="s">
        <v>4581</v>
      </c>
      <c r="B2743" t="s">
        <v>886</v>
      </c>
      <c r="C2743" t="s">
        <v>775</v>
      </c>
      <c r="D2743" t="s">
        <v>1753</v>
      </c>
      <c r="E2743" s="4">
        <v>30623</v>
      </c>
      <c r="F2743" s="4" t="s">
        <v>1754</v>
      </c>
      <c r="G2743" s="4" t="s">
        <v>1717</v>
      </c>
      <c r="H2743" t="str">
        <f>CONCATENATE(Source[[#This Row],[Subject]],TRIM(Source[[#This Row],[Course]]))</f>
        <v>MATH110B</v>
      </c>
      <c r="I2743" t="str">
        <f>VLOOKUP(Source[[#This Row],[SubjCrse]],'Courses and Categories'!$E$2:$G$1816,3,FALSE)</f>
        <v>Credit General Education</v>
      </c>
      <c r="J2743">
        <v>1</v>
      </c>
      <c r="K2743" t="s">
        <v>1807</v>
      </c>
      <c r="L2743" t="s">
        <v>39</v>
      </c>
      <c r="M2743" t="s">
        <v>903</v>
      </c>
      <c r="N2743" t="s">
        <v>195</v>
      </c>
      <c r="O2743">
        <v>810</v>
      </c>
      <c r="P2743">
        <v>900</v>
      </c>
      <c r="Q2743" t="s">
        <v>422</v>
      </c>
      <c r="R2743">
        <v>215</v>
      </c>
      <c r="S2743" t="s">
        <v>134</v>
      </c>
      <c r="T2743">
        <v>1</v>
      </c>
      <c r="U2743" s="1">
        <v>43479</v>
      </c>
      <c r="V2743" s="1">
        <v>43607</v>
      </c>
      <c r="W2743" t="s">
        <v>1802</v>
      </c>
      <c r="X2743" t="s">
        <v>1929</v>
      </c>
      <c r="Y2743">
        <v>30</v>
      </c>
      <c r="Z2743">
        <v>27</v>
      </c>
      <c r="AA2743">
        <v>35</v>
      </c>
      <c r="AB2743">
        <v>77.142899999999997</v>
      </c>
      <c r="AD2743">
        <f>IF(ISBLANK(Source[[#This Row],[CrosslistID]]),1,1/COUNTIFS(Source[CrosslistID],Source[[#This Row],[CrosslistID]],Source[TermDesc],Source[[#This Row],[TermDesc]]))</f>
        <v>1</v>
      </c>
      <c r="AG2743">
        <v>0</v>
      </c>
      <c r="AH2743">
        <v>77.142899999999997</v>
      </c>
      <c r="AI2743">
        <v>4.6669999999999998</v>
      </c>
      <c r="AJ2743">
        <v>5.0004</v>
      </c>
      <c r="AK2743">
        <v>0.33329999999999999</v>
      </c>
      <c r="AL27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43">
        <f>IF(AND(Source[[#This Row],[Credit_Noncredit]]="Noncredit",Source[[#This Row],[FTEF]]&gt;0),Source[[#This Row],[NC XLST FTES]]*525/(437.5*Source[[#This Row],[FTEF]]),0)</f>
        <v>0</v>
      </c>
      <c r="AN2743">
        <f>IF(Source[[#This Row],[Credit_Noncredit]]="Credit",Source[[#This Row],[Census Enrollment]],Source[[#This Row],[Noncredit Avg. Attendance]])</f>
        <v>30</v>
      </c>
    </row>
    <row r="2744" spans="1:40" x14ac:dyDescent="0.25">
      <c r="A2744" t="s">
        <v>4581</v>
      </c>
      <c r="B2744" t="s">
        <v>886</v>
      </c>
      <c r="C2744" t="s">
        <v>775</v>
      </c>
      <c r="D2744" t="s">
        <v>1753</v>
      </c>
      <c r="E2744" s="4">
        <v>30630</v>
      </c>
      <c r="F2744" s="4" t="s">
        <v>1754</v>
      </c>
      <c r="G2744" s="4" t="s">
        <v>1717</v>
      </c>
      <c r="H2744" t="str">
        <f>CONCATENATE(Source[[#This Row],[Subject]],TRIM(Source[[#This Row],[Course]]))</f>
        <v>MATH110B</v>
      </c>
      <c r="I2744" t="str">
        <f>VLOOKUP(Source[[#This Row],[SubjCrse]],'Courses and Categories'!$E$2:$G$1816,3,FALSE)</f>
        <v>Credit General Education</v>
      </c>
      <c r="J2744">
        <v>2</v>
      </c>
      <c r="K2744" t="s">
        <v>1807</v>
      </c>
      <c r="L2744" t="s">
        <v>39</v>
      </c>
      <c r="M2744" t="s">
        <v>903</v>
      </c>
      <c r="N2744" t="s">
        <v>195</v>
      </c>
      <c r="O2744">
        <v>910</v>
      </c>
      <c r="P2744">
        <v>1000</v>
      </c>
      <c r="Q2744" t="s">
        <v>850</v>
      </c>
      <c r="R2744">
        <v>753</v>
      </c>
      <c r="S2744" t="s">
        <v>134</v>
      </c>
      <c r="T2744">
        <v>1</v>
      </c>
      <c r="U2744" s="1">
        <v>43479</v>
      </c>
      <c r="V2744" s="1">
        <v>43607</v>
      </c>
      <c r="W2744" t="s">
        <v>551</v>
      </c>
      <c r="X2744" t="s">
        <v>1929</v>
      </c>
      <c r="Y2744">
        <v>37</v>
      </c>
      <c r="Z2744">
        <v>29</v>
      </c>
      <c r="AA2744">
        <v>35</v>
      </c>
      <c r="AB2744">
        <v>82.857100000000003</v>
      </c>
      <c r="AD2744">
        <f>IF(ISBLANK(Source[[#This Row],[CrosslistID]]),1,1/COUNTIFS(Source[CrosslistID],Source[[#This Row],[CrosslistID]],Source[TermDesc],Source[[#This Row],[TermDesc]]))</f>
        <v>1</v>
      </c>
      <c r="AG2744">
        <v>0</v>
      </c>
      <c r="AH2744">
        <v>82.857100000000003</v>
      </c>
      <c r="AI2744">
        <v>5.3330000000000002</v>
      </c>
      <c r="AJ2744">
        <v>6.1662999999999997</v>
      </c>
      <c r="AK2744">
        <v>0.33329999999999999</v>
      </c>
      <c r="AL27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44">
        <f>IF(AND(Source[[#This Row],[Credit_Noncredit]]="Noncredit",Source[[#This Row],[FTEF]]&gt;0),Source[[#This Row],[NC XLST FTES]]*525/(437.5*Source[[#This Row],[FTEF]]),0)</f>
        <v>0</v>
      </c>
      <c r="AN2744">
        <f>IF(Source[[#This Row],[Credit_Noncredit]]="Credit",Source[[#This Row],[Census Enrollment]],Source[[#This Row],[Noncredit Avg. Attendance]])</f>
        <v>37</v>
      </c>
    </row>
    <row r="2745" spans="1:40" x14ac:dyDescent="0.25">
      <c r="A2745" t="s">
        <v>4581</v>
      </c>
      <c r="B2745" t="s">
        <v>886</v>
      </c>
      <c r="C2745" t="s">
        <v>775</v>
      </c>
      <c r="D2745" t="s">
        <v>1753</v>
      </c>
      <c r="E2745" s="4">
        <v>30627</v>
      </c>
      <c r="F2745" s="4" t="s">
        <v>1754</v>
      </c>
      <c r="G2745" s="4" t="s">
        <v>1717</v>
      </c>
      <c r="H2745" t="str">
        <f>CONCATENATE(Source[[#This Row],[Subject]],TRIM(Source[[#This Row],[Course]]))</f>
        <v>MATH110B</v>
      </c>
      <c r="I2745" t="str">
        <f>VLOOKUP(Source[[#This Row],[SubjCrse]],'Courses and Categories'!$E$2:$G$1816,3,FALSE)</f>
        <v>Credit General Education</v>
      </c>
      <c r="J2745">
        <v>3</v>
      </c>
      <c r="K2745" t="s">
        <v>1807</v>
      </c>
      <c r="L2745" t="s">
        <v>39</v>
      </c>
      <c r="M2745" t="s">
        <v>903</v>
      </c>
      <c r="N2745" t="s">
        <v>202</v>
      </c>
      <c r="O2745" t="s">
        <v>1680</v>
      </c>
      <c r="P2745" t="s">
        <v>3579</v>
      </c>
      <c r="Q2745" t="s">
        <v>4638</v>
      </c>
      <c r="R2745">
        <v>274</v>
      </c>
      <c r="S2745" t="s">
        <v>134</v>
      </c>
      <c r="T2745">
        <v>1</v>
      </c>
      <c r="U2745" s="1">
        <v>43479</v>
      </c>
      <c r="V2745" s="1">
        <v>43607</v>
      </c>
      <c r="W2745" t="s">
        <v>5725</v>
      </c>
      <c r="X2745" t="s">
        <v>1929</v>
      </c>
      <c r="Y2745">
        <v>33</v>
      </c>
      <c r="Z2745">
        <v>30</v>
      </c>
      <c r="AA2745">
        <v>35</v>
      </c>
      <c r="AB2745">
        <v>85.714299999999994</v>
      </c>
      <c r="AD2745">
        <f>IF(ISBLANK(Source[[#This Row],[CrosslistID]]),1,1/COUNTIFS(Source[CrosslistID],Source[[#This Row],[CrosslistID]],Source[TermDesc],Source[[#This Row],[TermDesc]]))</f>
        <v>1</v>
      </c>
      <c r="AG2745">
        <v>0</v>
      </c>
      <c r="AH2745">
        <v>85.714299999999994</v>
      </c>
      <c r="AI2745">
        <v>5.5</v>
      </c>
      <c r="AJ2745">
        <v>5.5</v>
      </c>
      <c r="AK2745">
        <v>0.33329999999999999</v>
      </c>
      <c r="AL27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45">
        <f>IF(AND(Source[[#This Row],[Credit_Noncredit]]="Noncredit",Source[[#This Row],[FTEF]]&gt;0),Source[[#This Row],[NC XLST FTES]]*525/(437.5*Source[[#This Row],[FTEF]]),0)</f>
        <v>0</v>
      </c>
      <c r="AN2745">
        <f>IF(Source[[#This Row],[Credit_Noncredit]]="Credit",Source[[#This Row],[Census Enrollment]],Source[[#This Row],[Noncredit Avg. Attendance]])</f>
        <v>33</v>
      </c>
    </row>
    <row r="2746" spans="1:40" x14ac:dyDescent="0.25">
      <c r="A2746" t="s">
        <v>4581</v>
      </c>
      <c r="B2746" t="s">
        <v>886</v>
      </c>
      <c r="C2746" t="s">
        <v>775</v>
      </c>
      <c r="D2746" t="s">
        <v>1753</v>
      </c>
      <c r="E2746" s="4">
        <v>31390</v>
      </c>
      <c r="F2746" s="4" t="s">
        <v>1754</v>
      </c>
      <c r="G2746" s="4" t="s">
        <v>1717</v>
      </c>
      <c r="H2746" t="str">
        <f>CONCATENATE(Source[[#This Row],[Subject]],TRIM(Source[[#This Row],[Course]]))</f>
        <v>MATH110B</v>
      </c>
      <c r="I2746" t="str">
        <f>VLOOKUP(Source[[#This Row],[SubjCrse]],'Courses and Categories'!$E$2:$G$1816,3,FALSE)</f>
        <v>Credit General Education</v>
      </c>
      <c r="J2746">
        <v>4</v>
      </c>
      <c r="K2746" t="s">
        <v>1807</v>
      </c>
      <c r="L2746" t="s">
        <v>39</v>
      </c>
      <c r="M2746" t="s">
        <v>903</v>
      </c>
      <c r="N2746" t="s">
        <v>105</v>
      </c>
      <c r="O2746">
        <v>1110</v>
      </c>
      <c r="P2746">
        <v>1325</v>
      </c>
      <c r="Q2746" t="s">
        <v>238</v>
      </c>
      <c r="R2746">
        <v>706</v>
      </c>
      <c r="S2746" t="s">
        <v>134</v>
      </c>
      <c r="T2746">
        <v>1</v>
      </c>
      <c r="U2746" s="1">
        <v>43479</v>
      </c>
      <c r="V2746" s="1">
        <v>43607</v>
      </c>
      <c r="W2746" t="s">
        <v>1786</v>
      </c>
      <c r="X2746" t="s">
        <v>1929</v>
      </c>
      <c r="Y2746">
        <v>36</v>
      </c>
      <c r="Z2746">
        <v>30</v>
      </c>
      <c r="AA2746">
        <v>35</v>
      </c>
      <c r="AB2746">
        <v>85.714299999999994</v>
      </c>
      <c r="AD2746">
        <f>IF(ISBLANK(Source[[#This Row],[CrosslistID]]),1,1/COUNTIFS(Source[CrosslistID],Source[[#This Row],[CrosslistID]],Source[TermDesc],Source[[#This Row],[TermDesc]]))</f>
        <v>1</v>
      </c>
      <c r="AG2746">
        <v>0</v>
      </c>
      <c r="AH2746">
        <v>85.714299999999994</v>
      </c>
      <c r="AI2746">
        <v>4.8330000000000002</v>
      </c>
      <c r="AJ2746">
        <v>5.9996</v>
      </c>
      <c r="AK2746">
        <v>0.33329999999999999</v>
      </c>
      <c r="AL27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46">
        <f>IF(AND(Source[[#This Row],[Credit_Noncredit]]="Noncredit",Source[[#This Row],[FTEF]]&gt;0),Source[[#This Row],[NC XLST FTES]]*525/(437.5*Source[[#This Row],[FTEF]]),0)</f>
        <v>0</v>
      </c>
      <c r="AN2746">
        <f>IF(Source[[#This Row],[Credit_Noncredit]]="Credit",Source[[#This Row],[Census Enrollment]],Source[[#This Row],[Noncredit Avg. Attendance]])</f>
        <v>36</v>
      </c>
    </row>
    <row r="2747" spans="1:40" x14ac:dyDescent="0.25">
      <c r="A2747" t="s">
        <v>4581</v>
      </c>
      <c r="B2747" t="s">
        <v>886</v>
      </c>
      <c r="C2747" t="s">
        <v>775</v>
      </c>
      <c r="D2747" t="s">
        <v>1753</v>
      </c>
      <c r="E2747" s="4">
        <v>30634</v>
      </c>
      <c r="F2747" s="4" t="s">
        <v>1754</v>
      </c>
      <c r="G2747" s="4" t="s">
        <v>1717</v>
      </c>
      <c r="H2747" t="str">
        <f>CONCATENATE(Source[[#This Row],[Subject]],TRIM(Source[[#This Row],[Course]]))</f>
        <v>MATH110B</v>
      </c>
      <c r="I2747" t="str">
        <f>VLOOKUP(Source[[#This Row],[SubjCrse]],'Courses and Categories'!$E$2:$G$1816,3,FALSE)</f>
        <v>Credit General Education</v>
      </c>
      <c r="J2747">
        <v>5</v>
      </c>
      <c r="K2747" t="s">
        <v>1807</v>
      </c>
      <c r="L2747" t="s">
        <v>39</v>
      </c>
      <c r="M2747" t="s">
        <v>903</v>
      </c>
      <c r="N2747" t="s">
        <v>59</v>
      </c>
      <c r="O2747">
        <v>1110</v>
      </c>
      <c r="P2747">
        <v>1325</v>
      </c>
      <c r="Q2747" t="s">
        <v>850</v>
      </c>
      <c r="R2747">
        <v>753</v>
      </c>
      <c r="S2747" t="s">
        <v>134</v>
      </c>
      <c r="T2747">
        <v>1</v>
      </c>
      <c r="U2747" s="1">
        <v>43479</v>
      </c>
      <c r="V2747" s="1">
        <v>43607</v>
      </c>
      <c r="W2747" t="s">
        <v>4396</v>
      </c>
      <c r="X2747" t="s">
        <v>1929</v>
      </c>
      <c r="Y2747">
        <v>41</v>
      </c>
      <c r="Z2747">
        <v>37</v>
      </c>
      <c r="AA2747">
        <v>35</v>
      </c>
      <c r="AB2747">
        <v>105.71429999999999</v>
      </c>
      <c r="AD2747">
        <f>IF(ISBLANK(Source[[#This Row],[CrosslistID]]),1,1/COUNTIFS(Source[CrosslistID],Source[[#This Row],[CrosslistID]],Source[TermDesc],Source[[#This Row],[TermDesc]]))</f>
        <v>1</v>
      </c>
      <c r="AG2747">
        <v>0</v>
      </c>
      <c r="AH2747">
        <v>105.71429999999999</v>
      </c>
      <c r="AI2747">
        <v>6.5</v>
      </c>
      <c r="AJ2747">
        <v>6.8333000000000004</v>
      </c>
      <c r="AK2747">
        <v>0.33329999999999999</v>
      </c>
      <c r="AL27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47">
        <f>IF(AND(Source[[#This Row],[Credit_Noncredit]]="Noncredit",Source[[#This Row],[FTEF]]&gt;0),Source[[#This Row],[NC XLST FTES]]*525/(437.5*Source[[#This Row],[FTEF]]),0)</f>
        <v>0</v>
      </c>
      <c r="AN2747">
        <f>IF(Source[[#This Row],[Credit_Noncredit]]="Credit",Source[[#This Row],[Census Enrollment]],Source[[#This Row],[Noncredit Avg. Attendance]])</f>
        <v>41</v>
      </c>
    </row>
    <row r="2748" spans="1:40" x14ac:dyDescent="0.25">
      <c r="A2748" t="s">
        <v>4581</v>
      </c>
      <c r="B2748" t="s">
        <v>886</v>
      </c>
      <c r="C2748" t="s">
        <v>775</v>
      </c>
      <c r="D2748" t="s">
        <v>1753</v>
      </c>
      <c r="E2748" s="4">
        <v>30632</v>
      </c>
      <c r="F2748" s="4" t="s">
        <v>1754</v>
      </c>
      <c r="G2748" s="4" t="s">
        <v>1717</v>
      </c>
      <c r="H2748" t="str">
        <f>CONCATENATE(Source[[#This Row],[Subject]],TRIM(Source[[#This Row],[Course]]))</f>
        <v>MATH110B</v>
      </c>
      <c r="I2748" t="str">
        <f>VLOOKUP(Source[[#This Row],[SubjCrse]],'Courses and Categories'!$E$2:$G$1816,3,FALSE)</f>
        <v>Credit General Education</v>
      </c>
      <c r="J2748">
        <v>6</v>
      </c>
      <c r="K2748" t="s">
        <v>1807</v>
      </c>
      <c r="L2748" t="s">
        <v>39</v>
      </c>
      <c r="M2748" t="s">
        <v>903</v>
      </c>
      <c r="N2748" t="s">
        <v>195</v>
      </c>
      <c r="O2748">
        <v>1210</v>
      </c>
      <c r="P2748">
        <v>1300</v>
      </c>
      <c r="Q2748" t="s">
        <v>238</v>
      </c>
      <c r="R2748">
        <v>707</v>
      </c>
      <c r="S2748" t="s">
        <v>134</v>
      </c>
      <c r="T2748">
        <v>1</v>
      </c>
      <c r="U2748" s="1">
        <v>43479</v>
      </c>
      <c r="V2748" s="1">
        <v>43607</v>
      </c>
      <c r="W2748" t="s">
        <v>4352</v>
      </c>
      <c r="X2748" t="s">
        <v>1929</v>
      </c>
      <c r="Y2748">
        <v>40</v>
      </c>
      <c r="Z2748">
        <v>39</v>
      </c>
      <c r="AA2748">
        <v>35</v>
      </c>
      <c r="AB2748">
        <v>111.4286</v>
      </c>
      <c r="AD2748">
        <f>IF(ISBLANK(Source[[#This Row],[CrosslistID]]),1,1/COUNTIFS(Source[CrosslistID],Source[[#This Row],[CrosslistID]],Source[TermDesc],Source[[#This Row],[TermDesc]]))</f>
        <v>1</v>
      </c>
      <c r="AG2748">
        <v>0</v>
      </c>
      <c r="AH2748">
        <v>111.4286</v>
      </c>
      <c r="AI2748">
        <v>6.5</v>
      </c>
      <c r="AJ2748">
        <v>6.6666999999999996</v>
      </c>
      <c r="AK2748">
        <v>0.33329999999999999</v>
      </c>
      <c r="AL27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48">
        <f>IF(AND(Source[[#This Row],[Credit_Noncredit]]="Noncredit",Source[[#This Row],[FTEF]]&gt;0),Source[[#This Row],[NC XLST FTES]]*525/(437.5*Source[[#This Row],[FTEF]]),0)</f>
        <v>0</v>
      </c>
      <c r="AN2748">
        <f>IF(Source[[#This Row],[Credit_Noncredit]]="Credit",Source[[#This Row],[Census Enrollment]],Source[[#This Row],[Noncredit Avg. Attendance]])</f>
        <v>40</v>
      </c>
    </row>
    <row r="2749" spans="1:40" x14ac:dyDescent="0.25">
      <c r="A2749" t="s">
        <v>4581</v>
      </c>
      <c r="B2749" t="s">
        <v>886</v>
      </c>
      <c r="C2749" t="s">
        <v>775</v>
      </c>
      <c r="D2749" t="s">
        <v>1753</v>
      </c>
      <c r="E2749" s="4">
        <v>34904</v>
      </c>
      <c r="F2749" s="4" t="s">
        <v>1754</v>
      </c>
      <c r="G2749" s="4" t="s">
        <v>1717</v>
      </c>
      <c r="H2749" t="str">
        <f>CONCATENATE(Source[[#This Row],[Subject]],TRIM(Source[[#This Row],[Course]]))</f>
        <v>MATH110B</v>
      </c>
      <c r="I2749" t="str">
        <f>VLOOKUP(Source[[#This Row],[SubjCrse]],'Courses and Categories'!$E$2:$G$1816,3,FALSE)</f>
        <v>Credit General Education</v>
      </c>
      <c r="J2749">
        <v>7</v>
      </c>
      <c r="K2749" t="s">
        <v>1807</v>
      </c>
      <c r="L2749" t="s">
        <v>39</v>
      </c>
      <c r="M2749" t="s">
        <v>903</v>
      </c>
      <c r="N2749" t="s">
        <v>195</v>
      </c>
      <c r="O2749">
        <v>1410</v>
      </c>
      <c r="P2749">
        <v>1500</v>
      </c>
      <c r="Q2749" t="s">
        <v>850</v>
      </c>
      <c r="R2749">
        <v>651</v>
      </c>
      <c r="S2749" t="s">
        <v>134</v>
      </c>
      <c r="T2749">
        <v>1</v>
      </c>
      <c r="U2749" s="1">
        <v>43479</v>
      </c>
      <c r="V2749" s="1">
        <v>43607</v>
      </c>
      <c r="W2749" t="s">
        <v>4366</v>
      </c>
      <c r="X2749" t="s">
        <v>1929</v>
      </c>
      <c r="Y2749">
        <v>14</v>
      </c>
      <c r="Z2749">
        <v>11</v>
      </c>
      <c r="AA2749">
        <v>35</v>
      </c>
      <c r="AB2749">
        <v>31.428599999999999</v>
      </c>
      <c r="AD2749">
        <f>IF(ISBLANK(Source[[#This Row],[CrosslistID]]),1,1/COUNTIFS(Source[CrosslistID],Source[[#This Row],[CrosslistID]],Source[TermDesc],Source[[#This Row],[TermDesc]]))</f>
        <v>1</v>
      </c>
      <c r="AG2749">
        <v>0</v>
      </c>
      <c r="AH2749">
        <v>31.428599999999999</v>
      </c>
      <c r="AI2749">
        <v>2</v>
      </c>
      <c r="AJ2749">
        <v>2.3332999999999999</v>
      </c>
      <c r="AK2749">
        <v>0.33329999999999999</v>
      </c>
      <c r="AL27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49">
        <f>IF(AND(Source[[#This Row],[Credit_Noncredit]]="Noncredit",Source[[#This Row],[FTEF]]&gt;0),Source[[#This Row],[NC XLST FTES]]*525/(437.5*Source[[#This Row],[FTEF]]),0)</f>
        <v>0</v>
      </c>
      <c r="AN2749">
        <f>IF(Source[[#This Row],[Credit_Noncredit]]="Credit",Source[[#This Row],[Census Enrollment]],Source[[#This Row],[Noncredit Avg. Attendance]])</f>
        <v>14</v>
      </c>
    </row>
    <row r="2750" spans="1:40" x14ac:dyDescent="0.25">
      <c r="A2750" t="s">
        <v>4581</v>
      </c>
      <c r="B2750" t="s">
        <v>886</v>
      </c>
      <c r="C2750" t="s">
        <v>775</v>
      </c>
      <c r="D2750" t="s">
        <v>1753</v>
      </c>
      <c r="E2750" s="4">
        <v>39298</v>
      </c>
      <c r="F2750" s="4" t="s">
        <v>1754</v>
      </c>
      <c r="G2750" s="4" t="s">
        <v>1717</v>
      </c>
      <c r="H2750" t="str">
        <f>CONCATENATE(Source[[#This Row],[Subject]],TRIM(Source[[#This Row],[Course]]))</f>
        <v>MATH110B</v>
      </c>
      <c r="I2750" t="str">
        <f>VLOOKUP(Source[[#This Row],[SubjCrse]],'Courses and Categories'!$E$2:$G$1816,3,FALSE)</f>
        <v>Credit General Education</v>
      </c>
      <c r="J2750">
        <v>8</v>
      </c>
      <c r="K2750" t="s">
        <v>1807</v>
      </c>
      <c r="L2750" t="s">
        <v>39</v>
      </c>
      <c r="M2750" t="s">
        <v>903</v>
      </c>
      <c r="N2750" t="s">
        <v>195</v>
      </c>
      <c r="O2750">
        <v>1110</v>
      </c>
      <c r="P2750">
        <v>1200</v>
      </c>
      <c r="Q2750" t="s">
        <v>420</v>
      </c>
      <c r="R2750">
        <v>274</v>
      </c>
      <c r="S2750" t="s">
        <v>134</v>
      </c>
      <c r="T2750">
        <v>1</v>
      </c>
      <c r="U2750" s="1">
        <v>43479</v>
      </c>
      <c r="V2750" s="1">
        <v>43607</v>
      </c>
      <c r="W2750" t="s">
        <v>1760</v>
      </c>
      <c r="X2750" t="s">
        <v>1929</v>
      </c>
      <c r="Y2750">
        <v>22</v>
      </c>
      <c r="Z2750">
        <v>19</v>
      </c>
      <c r="AA2750">
        <v>35</v>
      </c>
      <c r="AB2750">
        <v>54.285699999999999</v>
      </c>
      <c r="AD2750">
        <f>IF(ISBLANK(Source[[#This Row],[CrosslistID]]),1,1/COUNTIFS(Source[CrosslistID],Source[[#This Row],[CrosslistID]],Source[TermDesc],Source[[#This Row],[TermDesc]]))</f>
        <v>1</v>
      </c>
      <c r="AG2750">
        <v>0</v>
      </c>
      <c r="AH2750">
        <v>54.285699999999999</v>
      </c>
      <c r="AI2750">
        <v>3.3330000000000002</v>
      </c>
      <c r="AJ2750">
        <v>3.6663000000000001</v>
      </c>
      <c r="AK2750">
        <v>0.33329999999999999</v>
      </c>
      <c r="AL27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50">
        <f>IF(AND(Source[[#This Row],[Credit_Noncredit]]="Noncredit",Source[[#This Row],[FTEF]]&gt;0),Source[[#This Row],[NC XLST FTES]]*525/(437.5*Source[[#This Row],[FTEF]]),0)</f>
        <v>0</v>
      </c>
      <c r="AN2750">
        <f>IF(Source[[#This Row],[Credit_Noncredit]]="Credit",Source[[#This Row],[Census Enrollment]],Source[[#This Row],[Noncredit Avg. Attendance]])</f>
        <v>22</v>
      </c>
    </row>
    <row r="2751" spans="1:40" x14ac:dyDescent="0.25">
      <c r="A2751" t="s">
        <v>4581</v>
      </c>
      <c r="B2751" t="s">
        <v>886</v>
      </c>
      <c r="C2751" t="s">
        <v>775</v>
      </c>
      <c r="D2751" t="s">
        <v>1753</v>
      </c>
      <c r="E2751" s="4">
        <v>30636</v>
      </c>
      <c r="F2751" s="4" t="s">
        <v>1754</v>
      </c>
      <c r="G2751" s="4" t="s">
        <v>1717</v>
      </c>
      <c r="H2751" t="str">
        <f>CONCATENATE(Source[[#This Row],[Subject]],TRIM(Source[[#This Row],[Course]]))</f>
        <v>MATH110B</v>
      </c>
      <c r="I2751" t="str">
        <f>VLOOKUP(Source[[#This Row],[SubjCrse]],'Courses and Categories'!$E$2:$G$1816,3,FALSE)</f>
        <v>Credit General Education</v>
      </c>
      <c r="J2751">
        <v>501</v>
      </c>
      <c r="K2751" t="s">
        <v>1807</v>
      </c>
      <c r="L2751" t="s">
        <v>87</v>
      </c>
      <c r="M2751" t="s">
        <v>903</v>
      </c>
      <c r="N2751" t="s">
        <v>105</v>
      </c>
      <c r="O2751">
        <v>1910</v>
      </c>
      <c r="P2751">
        <v>2125</v>
      </c>
      <c r="Q2751" t="s">
        <v>238</v>
      </c>
      <c r="R2751">
        <v>711</v>
      </c>
      <c r="S2751" t="s">
        <v>134</v>
      </c>
      <c r="T2751">
        <v>1</v>
      </c>
      <c r="U2751" s="1">
        <v>43479</v>
      </c>
      <c r="V2751" s="1">
        <v>43607</v>
      </c>
      <c r="W2751" t="s">
        <v>4394</v>
      </c>
      <c r="X2751" t="s">
        <v>1929</v>
      </c>
      <c r="Y2751">
        <v>17</v>
      </c>
      <c r="Z2751">
        <v>16</v>
      </c>
      <c r="AA2751">
        <v>35</v>
      </c>
      <c r="AB2751">
        <v>45.714300000000001</v>
      </c>
      <c r="AD2751">
        <f>IF(ISBLANK(Source[[#This Row],[CrosslistID]]),1,1/COUNTIFS(Source[CrosslistID],Source[[#This Row],[CrosslistID]],Source[TermDesc],Source[[#This Row],[TermDesc]]))</f>
        <v>1</v>
      </c>
      <c r="AG2751">
        <v>0</v>
      </c>
      <c r="AH2751">
        <v>45.714300000000001</v>
      </c>
      <c r="AI2751">
        <v>2.8330000000000002</v>
      </c>
      <c r="AJ2751">
        <v>2.8330000000000002</v>
      </c>
      <c r="AK2751">
        <v>0.33329999999999999</v>
      </c>
      <c r="AL27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51">
        <f>IF(AND(Source[[#This Row],[Credit_Noncredit]]="Noncredit",Source[[#This Row],[FTEF]]&gt;0),Source[[#This Row],[NC XLST FTES]]*525/(437.5*Source[[#This Row],[FTEF]]),0)</f>
        <v>0</v>
      </c>
      <c r="AN2751">
        <f>IF(Source[[#This Row],[Credit_Noncredit]]="Credit",Source[[#This Row],[Census Enrollment]],Source[[#This Row],[Noncredit Avg. Attendance]])</f>
        <v>17</v>
      </c>
    </row>
    <row r="2752" spans="1:40" x14ac:dyDescent="0.25">
      <c r="A2752" t="s">
        <v>4581</v>
      </c>
      <c r="B2752" t="s">
        <v>886</v>
      </c>
      <c r="C2752" t="s">
        <v>775</v>
      </c>
      <c r="D2752" t="s">
        <v>1753</v>
      </c>
      <c r="E2752" s="4">
        <v>30635</v>
      </c>
      <c r="F2752" s="4" t="s">
        <v>1754</v>
      </c>
      <c r="G2752" s="4" t="s">
        <v>1717</v>
      </c>
      <c r="H2752" t="str">
        <f>CONCATENATE(Source[[#This Row],[Subject]],TRIM(Source[[#This Row],[Course]]))</f>
        <v>MATH110B</v>
      </c>
      <c r="I2752" t="str">
        <f>VLOOKUP(Source[[#This Row],[SubjCrse]],'Courses and Categories'!$E$2:$G$1816,3,FALSE)</f>
        <v>Credit General Education</v>
      </c>
      <c r="J2752">
        <v>502</v>
      </c>
      <c r="K2752" t="s">
        <v>1807</v>
      </c>
      <c r="L2752" t="s">
        <v>87</v>
      </c>
      <c r="M2752" t="s">
        <v>903</v>
      </c>
      <c r="N2752" t="s">
        <v>59</v>
      </c>
      <c r="O2752">
        <v>1810</v>
      </c>
      <c r="P2752">
        <v>2025</v>
      </c>
      <c r="Q2752" t="s">
        <v>238</v>
      </c>
      <c r="R2752">
        <v>711</v>
      </c>
      <c r="S2752" t="s">
        <v>134</v>
      </c>
      <c r="T2752">
        <v>1</v>
      </c>
      <c r="U2752" s="1">
        <v>43479</v>
      </c>
      <c r="V2752" s="1">
        <v>43607</v>
      </c>
      <c r="W2752" t="s">
        <v>1762</v>
      </c>
      <c r="X2752" t="s">
        <v>1929</v>
      </c>
      <c r="Y2752">
        <v>28</v>
      </c>
      <c r="Z2752">
        <v>20</v>
      </c>
      <c r="AA2752">
        <v>35</v>
      </c>
      <c r="AB2752">
        <v>57.142899999999997</v>
      </c>
      <c r="AD2752">
        <f>IF(ISBLANK(Source[[#This Row],[CrosslistID]]),1,1/COUNTIFS(Source[CrosslistID],Source[[#This Row],[CrosslistID]],Source[TermDesc],Source[[#This Row],[TermDesc]]))</f>
        <v>1</v>
      </c>
      <c r="AG2752">
        <v>0</v>
      </c>
      <c r="AH2752">
        <v>57.142899999999997</v>
      </c>
      <c r="AI2752">
        <v>4.3330000000000002</v>
      </c>
      <c r="AJ2752">
        <v>4.6662999999999997</v>
      </c>
      <c r="AK2752">
        <v>0.33329999999999999</v>
      </c>
      <c r="AL27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52">
        <f>IF(AND(Source[[#This Row],[Credit_Noncredit]]="Noncredit",Source[[#This Row],[FTEF]]&gt;0),Source[[#This Row],[NC XLST FTES]]*525/(437.5*Source[[#This Row],[FTEF]]),0)</f>
        <v>0</v>
      </c>
      <c r="AN2752">
        <f>IF(Source[[#This Row],[Credit_Noncredit]]="Credit",Source[[#This Row],[Census Enrollment]],Source[[#This Row],[Noncredit Avg. Attendance]])</f>
        <v>28</v>
      </c>
    </row>
    <row r="2753" spans="1:40" x14ac:dyDescent="0.25">
      <c r="A2753" t="s">
        <v>4581</v>
      </c>
      <c r="B2753" t="s">
        <v>886</v>
      </c>
      <c r="C2753" t="s">
        <v>775</v>
      </c>
      <c r="D2753" t="s">
        <v>1753</v>
      </c>
      <c r="E2753" s="4">
        <v>30637</v>
      </c>
      <c r="F2753" s="4" t="s">
        <v>1754</v>
      </c>
      <c r="G2753" s="4" t="s">
        <v>1808</v>
      </c>
      <c r="H2753" t="str">
        <f>CONCATENATE(Source[[#This Row],[Subject]],TRIM(Source[[#This Row],[Course]]))</f>
        <v>MATH110C</v>
      </c>
      <c r="I2753" t="str">
        <f>VLOOKUP(Source[[#This Row],[SubjCrse]],'Courses and Categories'!$E$2:$G$1816,3,FALSE)</f>
        <v>Credit General Education</v>
      </c>
      <c r="J2753">
        <v>1</v>
      </c>
      <c r="K2753" t="s">
        <v>1809</v>
      </c>
      <c r="L2753" t="s">
        <v>39</v>
      </c>
      <c r="M2753" t="s">
        <v>903</v>
      </c>
      <c r="N2753" t="s">
        <v>195</v>
      </c>
      <c r="O2753">
        <v>910</v>
      </c>
      <c r="P2753">
        <v>1000</v>
      </c>
      <c r="Q2753" t="s">
        <v>850</v>
      </c>
      <c r="R2753">
        <v>611</v>
      </c>
      <c r="S2753" t="s">
        <v>134</v>
      </c>
      <c r="T2753">
        <v>1</v>
      </c>
      <c r="U2753" s="1">
        <v>43479</v>
      </c>
      <c r="V2753" s="1">
        <v>43607</v>
      </c>
      <c r="W2753" t="s">
        <v>4351</v>
      </c>
      <c r="X2753" t="s">
        <v>1929</v>
      </c>
      <c r="Y2753">
        <v>29</v>
      </c>
      <c r="Z2753">
        <v>28</v>
      </c>
      <c r="AA2753">
        <v>35</v>
      </c>
      <c r="AB2753">
        <v>80</v>
      </c>
      <c r="AD2753">
        <f>IF(ISBLANK(Source[[#This Row],[CrosslistID]]),1,1/COUNTIFS(Source[CrosslistID],Source[[#This Row],[CrosslistID]],Source[TermDesc],Source[[#This Row],[TermDesc]]))</f>
        <v>1</v>
      </c>
      <c r="AG2753">
        <v>0</v>
      </c>
      <c r="AH2753">
        <v>80</v>
      </c>
      <c r="AI2753">
        <v>4.5</v>
      </c>
      <c r="AJ2753">
        <v>4.8333000000000004</v>
      </c>
      <c r="AK2753">
        <v>0.33329999999999999</v>
      </c>
      <c r="AL27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53">
        <f>IF(AND(Source[[#This Row],[Credit_Noncredit]]="Noncredit",Source[[#This Row],[FTEF]]&gt;0),Source[[#This Row],[NC XLST FTES]]*525/(437.5*Source[[#This Row],[FTEF]]),0)</f>
        <v>0</v>
      </c>
      <c r="AN2753">
        <f>IF(Source[[#This Row],[Credit_Noncredit]]="Credit",Source[[#This Row],[Census Enrollment]],Source[[#This Row],[Noncredit Avg. Attendance]])</f>
        <v>29</v>
      </c>
    </row>
    <row r="2754" spans="1:40" x14ac:dyDescent="0.25">
      <c r="A2754" t="s">
        <v>4581</v>
      </c>
      <c r="B2754" t="s">
        <v>886</v>
      </c>
      <c r="C2754" t="s">
        <v>775</v>
      </c>
      <c r="D2754" t="s">
        <v>1753</v>
      </c>
      <c r="E2754" s="4">
        <v>30638</v>
      </c>
      <c r="F2754" s="4" t="s">
        <v>1754</v>
      </c>
      <c r="G2754" s="4" t="s">
        <v>1808</v>
      </c>
      <c r="H2754" t="str">
        <f>CONCATENATE(Source[[#This Row],[Subject]],TRIM(Source[[#This Row],[Course]]))</f>
        <v>MATH110C</v>
      </c>
      <c r="I2754" t="str">
        <f>VLOOKUP(Source[[#This Row],[SubjCrse]],'Courses and Categories'!$E$2:$G$1816,3,FALSE)</f>
        <v>Credit General Education</v>
      </c>
      <c r="J2754">
        <v>2</v>
      </c>
      <c r="K2754" t="s">
        <v>1809</v>
      </c>
      <c r="L2754" t="s">
        <v>39</v>
      </c>
      <c r="M2754" t="s">
        <v>903</v>
      </c>
      <c r="N2754" t="s">
        <v>195</v>
      </c>
      <c r="O2754">
        <v>1010</v>
      </c>
      <c r="P2754">
        <v>1100</v>
      </c>
      <c r="Q2754" t="s">
        <v>850</v>
      </c>
      <c r="R2754">
        <v>753</v>
      </c>
      <c r="S2754" t="s">
        <v>134</v>
      </c>
      <c r="T2754">
        <v>1</v>
      </c>
      <c r="U2754" s="1">
        <v>43479</v>
      </c>
      <c r="V2754" s="1">
        <v>43607</v>
      </c>
      <c r="W2754" t="s">
        <v>922</v>
      </c>
      <c r="X2754" t="s">
        <v>1929</v>
      </c>
      <c r="Y2754">
        <v>31</v>
      </c>
      <c r="Z2754">
        <v>27</v>
      </c>
      <c r="AA2754">
        <v>35</v>
      </c>
      <c r="AB2754">
        <v>77.142899999999997</v>
      </c>
      <c r="AD2754">
        <f>IF(ISBLANK(Source[[#This Row],[CrosslistID]]),1,1/COUNTIFS(Source[CrosslistID],Source[[#This Row],[CrosslistID]],Source[TermDesc],Source[[#This Row],[TermDesc]]))</f>
        <v>1</v>
      </c>
      <c r="AG2754">
        <v>0</v>
      </c>
      <c r="AH2754">
        <v>77.142899999999997</v>
      </c>
      <c r="AI2754">
        <v>4.1669999999999998</v>
      </c>
      <c r="AJ2754">
        <v>5.1670999999999996</v>
      </c>
      <c r="AK2754">
        <v>0.33329999999999999</v>
      </c>
      <c r="AL27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54">
        <f>IF(AND(Source[[#This Row],[Credit_Noncredit]]="Noncredit",Source[[#This Row],[FTEF]]&gt;0),Source[[#This Row],[NC XLST FTES]]*525/(437.5*Source[[#This Row],[FTEF]]),0)</f>
        <v>0</v>
      </c>
      <c r="AN2754">
        <f>IF(Source[[#This Row],[Credit_Noncredit]]="Credit",Source[[#This Row],[Census Enrollment]],Source[[#This Row],[Noncredit Avg. Attendance]])</f>
        <v>31</v>
      </c>
    </row>
    <row r="2755" spans="1:40" x14ac:dyDescent="0.25">
      <c r="A2755" t="s">
        <v>4581</v>
      </c>
      <c r="B2755" t="s">
        <v>886</v>
      </c>
      <c r="C2755" t="s">
        <v>775</v>
      </c>
      <c r="D2755" t="s">
        <v>1753</v>
      </c>
      <c r="E2755" s="4">
        <v>30640</v>
      </c>
      <c r="F2755" s="4" t="s">
        <v>1754</v>
      </c>
      <c r="G2755" s="4" t="s">
        <v>1808</v>
      </c>
      <c r="H2755" t="str">
        <f>CONCATENATE(Source[[#This Row],[Subject]],TRIM(Source[[#This Row],[Course]]))</f>
        <v>MATH110C</v>
      </c>
      <c r="I2755" t="str">
        <f>VLOOKUP(Source[[#This Row],[SubjCrse]],'Courses and Categories'!$E$2:$G$1816,3,FALSE)</f>
        <v>Credit General Education</v>
      </c>
      <c r="J2755">
        <v>3</v>
      </c>
      <c r="K2755" t="s">
        <v>1809</v>
      </c>
      <c r="L2755" t="s">
        <v>39</v>
      </c>
      <c r="M2755" t="s">
        <v>903</v>
      </c>
      <c r="N2755" t="s">
        <v>195</v>
      </c>
      <c r="O2755">
        <v>1210</v>
      </c>
      <c r="P2755">
        <v>1300</v>
      </c>
      <c r="Q2755" t="s">
        <v>238</v>
      </c>
      <c r="R2755">
        <v>716</v>
      </c>
      <c r="S2755" t="s">
        <v>134</v>
      </c>
      <c r="T2755">
        <v>1</v>
      </c>
      <c r="U2755" s="1">
        <v>43479</v>
      </c>
      <c r="V2755" s="1">
        <v>43607</v>
      </c>
      <c r="W2755" t="s">
        <v>1776</v>
      </c>
      <c r="X2755" t="s">
        <v>1929</v>
      </c>
      <c r="Y2755">
        <v>45</v>
      </c>
      <c r="Z2755">
        <v>42</v>
      </c>
      <c r="AA2755">
        <v>35</v>
      </c>
      <c r="AB2755">
        <v>120</v>
      </c>
      <c r="AD2755">
        <f>IF(ISBLANK(Source[[#This Row],[CrosslistID]]),1,1/COUNTIFS(Source[CrosslistID],Source[[#This Row],[CrosslistID]],Source[TermDesc],Source[[#This Row],[TermDesc]]))</f>
        <v>1</v>
      </c>
      <c r="AG2755">
        <v>0</v>
      </c>
      <c r="AH2755">
        <v>120</v>
      </c>
      <c r="AI2755">
        <v>7.3330000000000002</v>
      </c>
      <c r="AJ2755">
        <v>7.4996999999999998</v>
      </c>
      <c r="AK2755">
        <v>0.33329999999999999</v>
      </c>
      <c r="AL27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55">
        <f>IF(AND(Source[[#This Row],[Credit_Noncredit]]="Noncredit",Source[[#This Row],[FTEF]]&gt;0),Source[[#This Row],[NC XLST FTES]]*525/(437.5*Source[[#This Row],[FTEF]]),0)</f>
        <v>0</v>
      </c>
      <c r="AN2755">
        <f>IF(Source[[#This Row],[Credit_Noncredit]]="Credit",Source[[#This Row],[Census Enrollment]],Source[[#This Row],[Noncredit Avg. Attendance]])</f>
        <v>45</v>
      </c>
    </row>
    <row r="2756" spans="1:40" x14ac:dyDescent="0.25">
      <c r="A2756" t="s">
        <v>4581</v>
      </c>
      <c r="B2756" t="s">
        <v>886</v>
      </c>
      <c r="C2756" t="s">
        <v>775</v>
      </c>
      <c r="D2756" t="s">
        <v>1753</v>
      </c>
      <c r="E2756" s="4">
        <v>37173</v>
      </c>
      <c r="F2756" s="4" t="s">
        <v>1754</v>
      </c>
      <c r="G2756" s="4" t="s">
        <v>1808</v>
      </c>
      <c r="H2756" t="str">
        <f>CONCATENATE(Source[[#This Row],[Subject]],TRIM(Source[[#This Row],[Course]]))</f>
        <v>MATH110C</v>
      </c>
      <c r="I2756" t="str">
        <f>VLOOKUP(Source[[#This Row],[SubjCrse]],'Courses and Categories'!$E$2:$G$1816,3,FALSE)</f>
        <v>Credit General Education</v>
      </c>
      <c r="J2756">
        <v>501</v>
      </c>
      <c r="K2756" t="s">
        <v>1809</v>
      </c>
      <c r="L2756" t="s">
        <v>87</v>
      </c>
      <c r="M2756" t="s">
        <v>903</v>
      </c>
      <c r="N2756" t="s">
        <v>105</v>
      </c>
      <c r="O2756">
        <v>1810</v>
      </c>
      <c r="P2756">
        <v>2025</v>
      </c>
      <c r="Q2756" t="s">
        <v>238</v>
      </c>
      <c r="R2756">
        <v>707</v>
      </c>
      <c r="S2756" t="s">
        <v>134</v>
      </c>
      <c r="T2756">
        <v>1</v>
      </c>
      <c r="U2756" s="1">
        <v>43479</v>
      </c>
      <c r="V2756" s="1">
        <v>43607</v>
      </c>
      <c r="W2756" t="s">
        <v>1804</v>
      </c>
      <c r="X2756" t="s">
        <v>1929</v>
      </c>
      <c r="Y2756">
        <v>46</v>
      </c>
      <c r="Z2756">
        <v>42</v>
      </c>
      <c r="AA2756">
        <v>35</v>
      </c>
      <c r="AB2756">
        <v>120</v>
      </c>
      <c r="AD2756">
        <f>IF(ISBLANK(Source[[#This Row],[CrosslistID]]),1,1/COUNTIFS(Source[CrosslistID],Source[[#This Row],[CrosslistID]],Source[TermDesc],Source[[#This Row],[TermDesc]]))</f>
        <v>1</v>
      </c>
      <c r="AG2756">
        <v>0</v>
      </c>
      <c r="AH2756">
        <v>120</v>
      </c>
      <c r="AI2756">
        <v>7.6669999999999998</v>
      </c>
      <c r="AJ2756">
        <v>7.6669999999999998</v>
      </c>
      <c r="AK2756">
        <v>0.33329999999999999</v>
      </c>
      <c r="AL27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56">
        <f>IF(AND(Source[[#This Row],[Credit_Noncredit]]="Noncredit",Source[[#This Row],[FTEF]]&gt;0),Source[[#This Row],[NC XLST FTES]]*525/(437.5*Source[[#This Row],[FTEF]]),0)</f>
        <v>0</v>
      </c>
      <c r="AN2756">
        <f>IF(Source[[#This Row],[Credit_Noncredit]]="Credit",Source[[#This Row],[Census Enrollment]],Source[[#This Row],[Noncredit Avg. Attendance]])</f>
        <v>46</v>
      </c>
    </row>
    <row r="2757" spans="1:40" x14ac:dyDescent="0.25">
      <c r="A2757" t="s">
        <v>4581</v>
      </c>
      <c r="B2757" t="s">
        <v>886</v>
      </c>
      <c r="C2757" t="s">
        <v>775</v>
      </c>
      <c r="D2757" t="s">
        <v>1753</v>
      </c>
      <c r="E2757" s="4">
        <v>30643</v>
      </c>
      <c r="F2757" s="4" t="s">
        <v>1754</v>
      </c>
      <c r="G2757" s="4" t="s">
        <v>1808</v>
      </c>
      <c r="H2757" t="str">
        <f>CONCATENATE(Source[[#This Row],[Subject]],TRIM(Source[[#This Row],[Course]]))</f>
        <v>MATH110C</v>
      </c>
      <c r="I2757" t="str">
        <f>VLOOKUP(Source[[#This Row],[SubjCrse]],'Courses and Categories'!$E$2:$G$1816,3,FALSE)</f>
        <v>Credit General Education</v>
      </c>
      <c r="J2757">
        <v>502</v>
      </c>
      <c r="K2757" t="s">
        <v>1809</v>
      </c>
      <c r="L2757" t="s">
        <v>87</v>
      </c>
      <c r="M2757" t="s">
        <v>903</v>
      </c>
      <c r="N2757" t="s">
        <v>59</v>
      </c>
      <c r="O2757">
        <v>1810</v>
      </c>
      <c r="P2757">
        <v>2025</v>
      </c>
      <c r="Q2757" t="s">
        <v>238</v>
      </c>
      <c r="R2757">
        <v>701</v>
      </c>
      <c r="S2757" t="s">
        <v>134</v>
      </c>
      <c r="T2757">
        <v>1</v>
      </c>
      <c r="U2757" s="1">
        <v>43479</v>
      </c>
      <c r="V2757" s="1">
        <v>43607</v>
      </c>
      <c r="W2757" t="s">
        <v>4355</v>
      </c>
      <c r="X2757" t="s">
        <v>1929</v>
      </c>
      <c r="Y2757">
        <v>25</v>
      </c>
      <c r="Z2757">
        <v>22</v>
      </c>
      <c r="AA2757">
        <v>35</v>
      </c>
      <c r="AB2757">
        <v>62.857100000000003</v>
      </c>
      <c r="AD2757">
        <f>IF(ISBLANK(Source[[#This Row],[CrosslistID]]),1,1/COUNTIFS(Source[CrosslistID],Source[[#This Row],[CrosslistID]],Source[TermDesc],Source[[#This Row],[TermDesc]]))</f>
        <v>1</v>
      </c>
      <c r="AG2757">
        <v>0</v>
      </c>
      <c r="AH2757">
        <v>62.857100000000003</v>
      </c>
      <c r="AI2757">
        <v>3.8330000000000002</v>
      </c>
      <c r="AJ2757">
        <v>4.1662999999999997</v>
      </c>
      <c r="AK2757">
        <v>0.33329999999999999</v>
      </c>
      <c r="AL27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57">
        <f>IF(AND(Source[[#This Row],[Credit_Noncredit]]="Noncredit",Source[[#This Row],[FTEF]]&gt;0),Source[[#This Row],[NC XLST FTES]]*525/(437.5*Source[[#This Row],[FTEF]]),0)</f>
        <v>0</v>
      </c>
      <c r="AN2757">
        <f>IF(Source[[#This Row],[Credit_Noncredit]]="Credit",Source[[#This Row],[Census Enrollment]],Source[[#This Row],[Noncredit Avg. Attendance]])</f>
        <v>25</v>
      </c>
    </row>
    <row r="2758" spans="1:40" x14ac:dyDescent="0.25">
      <c r="A2758" t="s">
        <v>4581</v>
      </c>
      <c r="B2758" t="s">
        <v>886</v>
      </c>
      <c r="C2758" t="s">
        <v>775</v>
      </c>
      <c r="D2758" t="s">
        <v>1753</v>
      </c>
      <c r="E2758" s="4">
        <v>30648</v>
      </c>
      <c r="F2758" s="4" t="s">
        <v>1754</v>
      </c>
      <c r="G2758" s="4">
        <v>115</v>
      </c>
      <c r="H2758" t="str">
        <f>CONCATENATE(Source[[#This Row],[Subject]],TRIM(Source[[#This Row],[Course]]))</f>
        <v>MATH115</v>
      </c>
      <c r="I2758" t="str">
        <f>VLOOKUP(Source[[#This Row],[SubjCrse]],'Courses and Categories'!$E$2:$G$1816,3,FALSE)</f>
        <v>Credit General Education</v>
      </c>
      <c r="J2758">
        <v>1</v>
      </c>
      <c r="K2758" t="s">
        <v>1811</v>
      </c>
      <c r="L2758" t="s">
        <v>39</v>
      </c>
      <c r="M2758" t="s">
        <v>903</v>
      </c>
      <c r="N2758" t="s">
        <v>1041</v>
      </c>
      <c r="O2758">
        <v>1110</v>
      </c>
      <c r="P2758">
        <v>1200</v>
      </c>
      <c r="Q2758" t="s">
        <v>422</v>
      </c>
      <c r="R2758">
        <v>206</v>
      </c>
      <c r="S2758" t="s">
        <v>134</v>
      </c>
      <c r="T2758">
        <v>1</v>
      </c>
      <c r="U2758" s="1">
        <v>43479</v>
      </c>
      <c r="V2758" s="1">
        <v>43607</v>
      </c>
      <c r="W2758" t="s">
        <v>4399</v>
      </c>
      <c r="X2758" t="s">
        <v>1929</v>
      </c>
      <c r="Y2758">
        <v>34</v>
      </c>
      <c r="Z2758">
        <v>29</v>
      </c>
      <c r="AA2758">
        <v>35</v>
      </c>
      <c r="AB2758">
        <v>82.857100000000003</v>
      </c>
      <c r="AD2758">
        <f>IF(ISBLANK(Source[[#This Row],[CrosslistID]]),1,1/COUNTIFS(Source[CrosslistID],Source[[#This Row],[CrosslistID]],Source[TermDesc],Source[[#This Row],[TermDesc]]))</f>
        <v>1</v>
      </c>
      <c r="AG2758">
        <v>0</v>
      </c>
      <c r="AH2758">
        <v>82.857100000000003</v>
      </c>
      <c r="AI2758">
        <v>3.1</v>
      </c>
      <c r="AJ2758">
        <v>3.4</v>
      </c>
      <c r="AK2758">
        <v>0.2</v>
      </c>
      <c r="AL27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58">
        <f>IF(AND(Source[[#This Row],[Credit_Noncredit]]="Noncredit",Source[[#This Row],[FTEF]]&gt;0),Source[[#This Row],[NC XLST FTES]]*525/(437.5*Source[[#This Row],[FTEF]]),0)</f>
        <v>0</v>
      </c>
      <c r="AN2758">
        <f>IF(Source[[#This Row],[Credit_Noncredit]]="Credit",Source[[#This Row],[Census Enrollment]],Source[[#This Row],[Noncredit Avg. Attendance]])</f>
        <v>34</v>
      </c>
    </row>
    <row r="2759" spans="1:40" x14ac:dyDescent="0.25">
      <c r="A2759" t="s">
        <v>4581</v>
      </c>
      <c r="B2759" t="s">
        <v>886</v>
      </c>
      <c r="C2759" t="s">
        <v>775</v>
      </c>
      <c r="D2759" t="s">
        <v>1753</v>
      </c>
      <c r="E2759" s="4">
        <v>34905</v>
      </c>
      <c r="F2759" s="4" t="s">
        <v>1754</v>
      </c>
      <c r="G2759" s="4">
        <v>115</v>
      </c>
      <c r="H2759" t="str">
        <f>CONCATENATE(Source[[#This Row],[Subject]],TRIM(Source[[#This Row],[Course]]))</f>
        <v>MATH115</v>
      </c>
      <c r="I2759" t="str">
        <f>VLOOKUP(Source[[#This Row],[SubjCrse]],'Courses and Categories'!$E$2:$G$1816,3,FALSE)</f>
        <v>Credit General Education</v>
      </c>
      <c r="J2759">
        <v>2</v>
      </c>
      <c r="K2759" t="s">
        <v>1811</v>
      </c>
      <c r="L2759" t="s">
        <v>39</v>
      </c>
      <c r="M2759" t="s">
        <v>903</v>
      </c>
      <c r="N2759" t="s">
        <v>2261</v>
      </c>
      <c r="O2759" t="s">
        <v>1995</v>
      </c>
      <c r="P2759" t="s">
        <v>97</v>
      </c>
      <c r="Q2759" t="s">
        <v>1773</v>
      </c>
      <c r="R2759" t="s">
        <v>5726</v>
      </c>
      <c r="S2759" t="s">
        <v>134</v>
      </c>
      <c r="T2759">
        <v>1</v>
      </c>
      <c r="U2759" s="1">
        <v>43479</v>
      </c>
      <c r="V2759" s="1">
        <v>43607</v>
      </c>
      <c r="W2759" t="s">
        <v>4379</v>
      </c>
      <c r="X2759" t="s">
        <v>1929</v>
      </c>
      <c r="Y2759">
        <v>39</v>
      </c>
      <c r="Z2759">
        <v>36</v>
      </c>
      <c r="AA2759">
        <v>35</v>
      </c>
      <c r="AB2759">
        <v>102.8571</v>
      </c>
      <c r="AD2759">
        <f>IF(ISBLANK(Source[[#This Row],[CrosslistID]]),1,1/COUNTIFS(Source[CrosslistID],Source[[#This Row],[CrosslistID]],Source[TermDesc],Source[[#This Row],[TermDesc]]))</f>
        <v>1</v>
      </c>
      <c r="AG2759">
        <v>0</v>
      </c>
      <c r="AH2759">
        <v>102.8571</v>
      </c>
      <c r="AI2759">
        <v>3.4</v>
      </c>
      <c r="AJ2759">
        <v>3.9</v>
      </c>
      <c r="AK2759">
        <v>0.2</v>
      </c>
      <c r="AL27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59">
        <f>IF(AND(Source[[#This Row],[Credit_Noncredit]]="Noncredit",Source[[#This Row],[FTEF]]&gt;0),Source[[#This Row],[NC XLST FTES]]*525/(437.5*Source[[#This Row],[FTEF]]),0)</f>
        <v>0</v>
      </c>
      <c r="AN2759">
        <f>IF(Source[[#This Row],[Credit_Noncredit]]="Credit",Source[[#This Row],[Census Enrollment]],Source[[#This Row],[Noncredit Avg. Attendance]])</f>
        <v>39</v>
      </c>
    </row>
    <row r="2760" spans="1:40" x14ac:dyDescent="0.25">
      <c r="A2760" t="s">
        <v>4581</v>
      </c>
      <c r="B2760" t="s">
        <v>886</v>
      </c>
      <c r="C2760" t="s">
        <v>775</v>
      </c>
      <c r="D2760" t="s">
        <v>1753</v>
      </c>
      <c r="E2760" s="4">
        <v>37688</v>
      </c>
      <c r="F2760" s="4" t="s">
        <v>1754</v>
      </c>
      <c r="G2760" s="4">
        <v>115</v>
      </c>
      <c r="H2760" t="str">
        <f>CONCATENATE(Source[[#This Row],[Subject]],TRIM(Source[[#This Row],[Course]]))</f>
        <v>MATH115</v>
      </c>
      <c r="I2760" t="str">
        <f>VLOOKUP(Source[[#This Row],[SubjCrse]],'Courses and Categories'!$E$2:$G$1816,3,FALSE)</f>
        <v>Credit General Education</v>
      </c>
      <c r="J2760">
        <v>501</v>
      </c>
      <c r="K2760" t="s">
        <v>1811</v>
      </c>
      <c r="L2760" t="s">
        <v>87</v>
      </c>
      <c r="M2760" t="s">
        <v>903</v>
      </c>
      <c r="N2760" t="s">
        <v>50</v>
      </c>
      <c r="O2760">
        <v>1810</v>
      </c>
      <c r="P2760">
        <v>2100</v>
      </c>
      <c r="Q2760" t="s">
        <v>238</v>
      </c>
      <c r="R2760">
        <v>701</v>
      </c>
      <c r="S2760" t="s">
        <v>134</v>
      </c>
      <c r="T2760">
        <v>1</v>
      </c>
      <c r="U2760" s="1">
        <v>43479</v>
      </c>
      <c r="V2760" s="1">
        <v>43607</v>
      </c>
      <c r="W2760" t="s">
        <v>4401</v>
      </c>
      <c r="X2760" t="s">
        <v>1929</v>
      </c>
      <c r="Y2760">
        <v>36</v>
      </c>
      <c r="Z2760">
        <v>34</v>
      </c>
      <c r="AA2760">
        <v>35</v>
      </c>
      <c r="AB2760">
        <v>97.142899999999997</v>
      </c>
      <c r="AD2760">
        <f>IF(ISBLANK(Source[[#This Row],[CrosslistID]]),1,1/COUNTIFS(Source[CrosslistID],Source[[#This Row],[CrosslistID]],Source[TermDesc],Source[[#This Row],[TermDesc]]))</f>
        <v>1</v>
      </c>
      <c r="AG2760">
        <v>0</v>
      </c>
      <c r="AH2760">
        <v>97.142899999999997</v>
      </c>
      <c r="AI2760">
        <v>3</v>
      </c>
      <c r="AJ2760">
        <v>3.6</v>
      </c>
      <c r="AK2760">
        <v>0.2</v>
      </c>
      <c r="AL27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60">
        <f>IF(AND(Source[[#This Row],[Credit_Noncredit]]="Noncredit",Source[[#This Row],[FTEF]]&gt;0),Source[[#This Row],[NC XLST FTES]]*525/(437.5*Source[[#This Row],[FTEF]]),0)</f>
        <v>0</v>
      </c>
      <c r="AN2760">
        <f>IF(Source[[#This Row],[Credit_Noncredit]]="Credit",Source[[#This Row],[Census Enrollment]],Source[[#This Row],[Noncredit Avg. Attendance]])</f>
        <v>36</v>
      </c>
    </row>
    <row r="2761" spans="1:40" x14ac:dyDescent="0.25">
      <c r="A2761" t="s">
        <v>4581</v>
      </c>
      <c r="B2761" t="s">
        <v>886</v>
      </c>
      <c r="C2761" t="s">
        <v>775</v>
      </c>
      <c r="D2761" t="s">
        <v>1753</v>
      </c>
      <c r="E2761" s="4">
        <v>30650</v>
      </c>
      <c r="F2761" s="4" t="s">
        <v>1754</v>
      </c>
      <c r="G2761" s="4">
        <v>120</v>
      </c>
      <c r="H2761" t="str">
        <f>CONCATENATE(Source[[#This Row],[Subject]],TRIM(Source[[#This Row],[Course]]))</f>
        <v>MATH120</v>
      </c>
      <c r="I2761" t="str">
        <f>VLOOKUP(Source[[#This Row],[SubjCrse]],'Courses and Categories'!$E$2:$G$1816,3,FALSE)</f>
        <v>Credit General Education</v>
      </c>
      <c r="J2761">
        <v>1</v>
      </c>
      <c r="K2761" t="s">
        <v>4402</v>
      </c>
      <c r="L2761" t="s">
        <v>39</v>
      </c>
      <c r="M2761" t="s">
        <v>903</v>
      </c>
      <c r="N2761" t="s">
        <v>1041</v>
      </c>
      <c r="O2761">
        <v>910</v>
      </c>
      <c r="P2761">
        <v>1000</v>
      </c>
      <c r="Q2761" t="s">
        <v>238</v>
      </c>
      <c r="R2761">
        <v>704</v>
      </c>
      <c r="S2761" t="s">
        <v>134</v>
      </c>
      <c r="T2761">
        <v>1</v>
      </c>
      <c r="U2761" s="1">
        <v>43479</v>
      </c>
      <c r="V2761" s="1">
        <v>43607</v>
      </c>
      <c r="W2761" t="s">
        <v>4388</v>
      </c>
      <c r="X2761" t="s">
        <v>1929</v>
      </c>
      <c r="Y2761">
        <v>40</v>
      </c>
      <c r="Z2761">
        <v>40</v>
      </c>
      <c r="AA2761">
        <v>35</v>
      </c>
      <c r="AB2761">
        <v>114.28570000000001</v>
      </c>
      <c r="AD2761">
        <f>IF(ISBLANK(Source[[#This Row],[CrosslistID]]),1,1/COUNTIFS(Source[CrosslistID],Source[[#This Row],[CrosslistID]],Source[TermDesc],Source[[#This Row],[TermDesc]]))</f>
        <v>1</v>
      </c>
      <c r="AG2761">
        <v>0</v>
      </c>
      <c r="AH2761">
        <v>114.28570000000001</v>
      </c>
      <c r="AI2761">
        <v>3.4</v>
      </c>
      <c r="AJ2761">
        <v>4</v>
      </c>
      <c r="AK2761">
        <v>0.2</v>
      </c>
      <c r="AL27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61">
        <f>IF(AND(Source[[#This Row],[Credit_Noncredit]]="Noncredit",Source[[#This Row],[FTEF]]&gt;0),Source[[#This Row],[NC XLST FTES]]*525/(437.5*Source[[#This Row],[FTEF]]),0)</f>
        <v>0</v>
      </c>
      <c r="AN2761">
        <f>IF(Source[[#This Row],[Credit_Noncredit]]="Credit",Source[[#This Row],[Census Enrollment]],Source[[#This Row],[Noncredit Avg. Attendance]])</f>
        <v>40</v>
      </c>
    </row>
    <row r="2762" spans="1:40" x14ac:dyDescent="0.25">
      <c r="A2762" t="s">
        <v>4581</v>
      </c>
      <c r="B2762" t="s">
        <v>886</v>
      </c>
      <c r="C2762" t="s">
        <v>775</v>
      </c>
      <c r="D2762" t="s">
        <v>1753</v>
      </c>
      <c r="E2762" s="4">
        <v>30652</v>
      </c>
      <c r="F2762" s="4" t="s">
        <v>1754</v>
      </c>
      <c r="G2762" s="4">
        <v>125</v>
      </c>
      <c r="H2762" t="str">
        <f>CONCATENATE(Source[[#This Row],[Subject]],TRIM(Source[[#This Row],[Course]]))</f>
        <v>MATH125</v>
      </c>
      <c r="I2762" t="str">
        <f>VLOOKUP(Source[[#This Row],[SubjCrse]],'Courses and Categories'!$E$2:$G$1816,3,FALSE)</f>
        <v>Credit General Education</v>
      </c>
      <c r="J2762">
        <v>1</v>
      </c>
      <c r="K2762" t="s">
        <v>4403</v>
      </c>
      <c r="L2762" t="s">
        <v>39</v>
      </c>
      <c r="M2762" t="s">
        <v>903</v>
      </c>
      <c r="N2762" t="s">
        <v>1041</v>
      </c>
      <c r="O2762">
        <v>1210</v>
      </c>
      <c r="P2762">
        <v>1300</v>
      </c>
      <c r="Q2762" t="s">
        <v>238</v>
      </c>
      <c r="R2762">
        <v>703</v>
      </c>
      <c r="S2762" t="s">
        <v>134</v>
      </c>
      <c r="T2762">
        <v>1</v>
      </c>
      <c r="U2762" s="1">
        <v>43479</v>
      </c>
      <c r="V2762" s="1">
        <v>43607</v>
      </c>
      <c r="W2762" t="s">
        <v>1803</v>
      </c>
      <c r="X2762" t="s">
        <v>1929</v>
      </c>
      <c r="Y2762">
        <v>36</v>
      </c>
      <c r="Z2762">
        <v>33</v>
      </c>
      <c r="AA2762">
        <v>35</v>
      </c>
      <c r="AB2762">
        <v>94.285700000000006</v>
      </c>
      <c r="AD2762">
        <f>IF(ISBLANK(Source[[#This Row],[CrosslistID]]),1,1/COUNTIFS(Source[CrosslistID],Source[[#This Row],[CrosslistID]],Source[TermDesc],Source[[#This Row],[TermDesc]]))</f>
        <v>1</v>
      </c>
      <c r="AG2762">
        <v>0</v>
      </c>
      <c r="AH2762">
        <v>94.285700000000006</v>
      </c>
      <c r="AI2762">
        <v>3.2</v>
      </c>
      <c r="AJ2762">
        <v>3.6</v>
      </c>
      <c r="AK2762">
        <v>0.2</v>
      </c>
      <c r="AL27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62">
        <f>IF(AND(Source[[#This Row],[Credit_Noncredit]]="Noncredit",Source[[#This Row],[FTEF]]&gt;0),Source[[#This Row],[NC XLST FTES]]*525/(437.5*Source[[#This Row],[FTEF]]),0)</f>
        <v>0</v>
      </c>
      <c r="AN2762">
        <f>IF(Source[[#This Row],[Credit_Noncredit]]="Credit",Source[[#This Row],[Census Enrollment]],Source[[#This Row],[Noncredit Avg. Attendance]])</f>
        <v>36</v>
      </c>
    </row>
    <row r="2763" spans="1:40" x14ac:dyDescent="0.25">
      <c r="A2763" t="s">
        <v>4581</v>
      </c>
      <c r="B2763" t="s">
        <v>886</v>
      </c>
      <c r="C2763" t="s">
        <v>775</v>
      </c>
      <c r="D2763" t="s">
        <v>1753</v>
      </c>
      <c r="E2763" s="4">
        <v>30654</v>
      </c>
      <c r="F2763" s="4" t="s">
        <v>1754</v>
      </c>
      <c r="G2763" s="4">
        <v>130</v>
      </c>
      <c r="H2763" t="str">
        <f>CONCATENATE(Source[[#This Row],[Subject]],TRIM(Source[[#This Row],[Course]]))</f>
        <v>MATH130</v>
      </c>
      <c r="I2763" t="str">
        <f>VLOOKUP(Source[[#This Row],[SubjCrse]],'Courses and Categories'!$E$2:$G$1816,3,FALSE)</f>
        <v>Credit General Education</v>
      </c>
      <c r="J2763">
        <v>1</v>
      </c>
      <c r="K2763" t="s">
        <v>4404</v>
      </c>
      <c r="L2763" t="s">
        <v>39</v>
      </c>
      <c r="M2763" t="s">
        <v>903</v>
      </c>
      <c r="N2763" t="s">
        <v>195</v>
      </c>
      <c r="O2763">
        <v>1010</v>
      </c>
      <c r="P2763">
        <v>1100</v>
      </c>
      <c r="Q2763" t="s">
        <v>238</v>
      </c>
      <c r="R2763">
        <v>711</v>
      </c>
      <c r="S2763" t="s">
        <v>134</v>
      </c>
      <c r="T2763">
        <v>1</v>
      </c>
      <c r="U2763" s="1">
        <v>43479</v>
      </c>
      <c r="V2763" s="1">
        <v>43607</v>
      </c>
      <c r="W2763" t="s">
        <v>1803</v>
      </c>
      <c r="X2763" t="s">
        <v>1929</v>
      </c>
      <c r="Y2763">
        <v>40</v>
      </c>
      <c r="Z2763">
        <v>39</v>
      </c>
      <c r="AA2763">
        <v>35</v>
      </c>
      <c r="AB2763">
        <v>111.4286</v>
      </c>
      <c r="AD2763">
        <f>IF(ISBLANK(Source[[#This Row],[CrosslistID]]),1,1/COUNTIFS(Source[CrosslistID],Source[[#This Row],[CrosslistID]],Source[TermDesc],Source[[#This Row],[TermDesc]]))</f>
        <v>1</v>
      </c>
      <c r="AG2763">
        <v>0</v>
      </c>
      <c r="AH2763">
        <v>111.4286</v>
      </c>
      <c r="AI2763">
        <v>6.1669999999999998</v>
      </c>
      <c r="AJ2763">
        <v>6.6669999999999998</v>
      </c>
      <c r="AK2763">
        <v>0.33329999999999999</v>
      </c>
      <c r="AL27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63">
        <f>IF(AND(Source[[#This Row],[Credit_Noncredit]]="Noncredit",Source[[#This Row],[FTEF]]&gt;0),Source[[#This Row],[NC XLST FTES]]*525/(437.5*Source[[#This Row],[FTEF]]),0)</f>
        <v>0</v>
      </c>
      <c r="AN2763">
        <f>IF(Source[[#This Row],[Credit_Noncredit]]="Credit",Source[[#This Row],[Census Enrollment]],Source[[#This Row],[Noncredit Avg. Attendance]])</f>
        <v>40</v>
      </c>
    </row>
    <row r="2764" spans="1:40" x14ac:dyDescent="0.25">
      <c r="A2764" t="s">
        <v>4581</v>
      </c>
      <c r="B2764" t="s">
        <v>886</v>
      </c>
      <c r="C2764" t="s">
        <v>775</v>
      </c>
      <c r="D2764" t="s">
        <v>1753</v>
      </c>
      <c r="E2764" s="4">
        <v>36950</v>
      </c>
      <c r="F2764" s="4" t="s">
        <v>1754</v>
      </c>
      <c r="G2764" s="4">
        <v>130</v>
      </c>
      <c r="H2764" t="str">
        <f>CONCATENATE(Source[[#This Row],[Subject]],TRIM(Source[[#This Row],[Course]]))</f>
        <v>MATH130</v>
      </c>
      <c r="I2764" t="str">
        <f>VLOOKUP(Source[[#This Row],[SubjCrse]],'Courses and Categories'!$E$2:$G$1816,3,FALSE)</f>
        <v>Credit General Education</v>
      </c>
      <c r="J2764">
        <v>501</v>
      </c>
      <c r="K2764" t="s">
        <v>4404</v>
      </c>
      <c r="L2764" t="s">
        <v>87</v>
      </c>
      <c r="M2764" t="s">
        <v>903</v>
      </c>
      <c r="N2764" t="s">
        <v>105</v>
      </c>
      <c r="O2764">
        <v>1810</v>
      </c>
      <c r="P2764">
        <v>2025</v>
      </c>
      <c r="Q2764" t="s">
        <v>850</v>
      </c>
      <c r="R2764">
        <v>713</v>
      </c>
      <c r="S2764" t="s">
        <v>134</v>
      </c>
      <c r="T2764">
        <v>1</v>
      </c>
      <c r="U2764" s="1">
        <v>43479</v>
      </c>
      <c r="V2764" s="1">
        <v>43607</v>
      </c>
      <c r="W2764" t="s">
        <v>4355</v>
      </c>
      <c r="X2764" t="s">
        <v>1929</v>
      </c>
      <c r="Y2764">
        <v>27</v>
      </c>
      <c r="Z2764">
        <v>23</v>
      </c>
      <c r="AA2764">
        <v>35</v>
      </c>
      <c r="AB2764">
        <v>65.714299999999994</v>
      </c>
      <c r="AD2764">
        <f>IF(ISBLANK(Source[[#This Row],[CrosslistID]]),1,1/COUNTIFS(Source[CrosslistID],Source[[#This Row],[CrosslistID]],Source[TermDesc],Source[[#This Row],[TermDesc]]))</f>
        <v>1</v>
      </c>
      <c r="AG2764">
        <v>0</v>
      </c>
      <c r="AH2764">
        <v>65.714299999999994</v>
      </c>
      <c r="AI2764">
        <v>4</v>
      </c>
      <c r="AJ2764">
        <v>4.5</v>
      </c>
      <c r="AK2764">
        <v>0.33329999999999999</v>
      </c>
      <c r="AL27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64">
        <f>IF(AND(Source[[#This Row],[Credit_Noncredit]]="Noncredit",Source[[#This Row],[FTEF]]&gt;0),Source[[#This Row],[NC XLST FTES]]*525/(437.5*Source[[#This Row],[FTEF]]),0)</f>
        <v>0</v>
      </c>
      <c r="AN2764">
        <f>IF(Source[[#This Row],[Credit_Noncredit]]="Credit",Source[[#This Row],[Census Enrollment]],Source[[#This Row],[Noncredit Avg. Attendance]])</f>
        <v>27</v>
      </c>
    </row>
    <row r="2765" spans="1:40" x14ac:dyDescent="0.25">
      <c r="A2765" t="s">
        <v>4581</v>
      </c>
      <c r="B2765" t="s">
        <v>886</v>
      </c>
      <c r="C2765" t="s">
        <v>775</v>
      </c>
      <c r="D2765" t="s">
        <v>1753</v>
      </c>
      <c r="E2765" s="4">
        <v>38154</v>
      </c>
      <c r="F2765" s="4" t="s">
        <v>1754</v>
      </c>
      <c r="G2765" s="4">
        <v>130</v>
      </c>
      <c r="H2765" t="str">
        <f>CONCATENATE(Source[[#This Row],[Subject]],TRIM(Source[[#This Row],[Course]]))</f>
        <v>MATH130</v>
      </c>
      <c r="I2765" t="str">
        <f>VLOOKUP(Source[[#This Row],[SubjCrse]],'Courses and Categories'!$E$2:$G$1816,3,FALSE)</f>
        <v>Credit General Education</v>
      </c>
      <c r="J2765">
        <v>502</v>
      </c>
      <c r="K2765" t="s">
        <v>4404</v>
      </c>
      <c r="L2765" t="s">
        <v>87</v>
      </c>
      <c r="M2765" t="s">
        <v>903</v>
      </c>
      <c r="N2765" t="s">
        <v>59</v>
      </c>
      <c r="O2765">
        <v>1810</v>
      </c>
      <c r="P2765">
        <v>2025</v>
      </c>
      <c r="Q2765" t="s">
        <v>850</v>
      </c>
      <c r="R2765">
        <v>713</v>
      </c>
      <c r="S2765" t="s">
        <v>134</v>
      </c>
      <c r="T2765">
        <v>1</v>
      </c>
      <c r="U2765" s="1">
        <v>43479</v>
      </c>
      <c r="V2765" s="1">
        <v>43607</v>
      </c>
      <c r="W2765" t="s">
        <v>1804</v>
      </c>
      <c r="X2765" t="s">
        <v>1929</v>
      </c>
      <c r="Y2765">
        <v>54</v>
      </c>
      <c r="Z2765">
        <v>54</v>
      </c>
      <c r="AA2765">
        <v>35</v>
      </c>
      <c r="AB2765">
        <v>154.28569999999999</v>
      </c>
      <c r="AD2765">
        <f>IF(ISBLANK(Source[[#This Row],[CrosslistID]]),1,1/COUNTIFS(Source[CrosslistID],Source[[#This Row],[CrosslistID]],Source[TermDesc],Source[[#This Row],[TermDesc]]))</f>
        <v>1</v>
      </c>
      <c r="AG2765">
        <v>0</v>
      </c>
      <c r="AH2765">
        <v>154.28569999999999</v>
      </c>
      <c r="AI2765">
        <v>8.5</v>
      </c>
      <c r="AJ2765">
        <v>9</v>
      </c>
      <c r="AK2765">
        <v>0.33329999999999999</v>
      </c>
      <c r="AL27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65">
        <f>IF(AND(Source[[#This Row],[Credit_Noncredit]]="Noncredit",Source[[#This Row],[FTEF]]&gt;0),Source[[#This Row],[NC XLST FTES]]*525/(437.5*Source[[#This Row],[FTEF]]),0)</f>
        <v>0</v>
      </c>
      <c r="AN2765">
        <f>IF(Source[[#This Row],[Credit_Noncredit]]="Credit",Source[[#This Row],[Census Enrollment]],Source[[#This Row],[Noncredit Avg. Attendance]])</f>
        <v>54</v>
      </c>
    </row>
    <row r="2766" spans="1:40" x14ac:dyDescent="0.25">
      <c r="A2766" t="s">
        <v>4581</v>
      </c>
      <c r="B2766" t="s">
        <v>886</v>
      </c>
      <c r="C2766" t="s">
        <v>775</v>
      </c>
      <c r="D2766" t="s">
        <v>1812</v>
      </c>
      <c r="E2766" s="4">
        <v>32705</v>
      </c>
      <c r="F2766" s="4" t="s">
        <v>5727</v>
      </c>
      <c r="G2766" s="4">
        <v>11</v>
      </c>
      <c r="H2766" t="str">
        <f>CONCATENATE(Source[[#This Row],[Subject]],TRIM(Source[[#This Row],[Course]]))</f>
        <v>P SC11</v>
      </c>
      <c r="I2766" t="str">
        <f>VLOOKUP(Source[[#This Row],[SubjCrse]],'Courses and Categories'!$E$2:$G$1816,3,FALSE)</f>
        <v>Credit General Education</v>
      </c>
      <c r="J2766">
        <v>1</v>
      </c>
      <c r="K2766" t="s">
        <v>5728</v>
      </c>
      <c r="L2766" t="s">
        <v>39</v>
      </c>
      <c r="M2766" t="s">
        <v>1046</v>
      </c>
      <c r="N2766" t="s">
        <v>59</v>
      </c>
      <c r="O2766">
        <v>1110</v>
      </c>
      <c r="P2766">
        <v>1300</v>
      </c>
      <c r="Q2766" t="s">
        <v>1649</v>
      </c>
      <c r="R2766">
        <v>200</v>
      </c>
      <c r="S2766" t="s">
        <v>134</v>
      </c>
      <c r="T2766">
        <v>1</v>
      </c>
      <c r="U2766" s="1">
        <v>43479</v>
      </c>
      <c r="V2766" s="1">
        <v>43607</v>
      </c>
      <c r="W2766" t="s">
        <v>438</v>
      </c>
      <c r="X2766" t="s">
        <v>1929</v>
      </c>
      <c r="Y2766">
        <v>72</v>
      </c>
      <c r="Z2766">
        <v>61</v>
      </c>
      <c r="AA2766">
        <v>70</v>
      </c>
      <c r="AB2766">
        <v>87.142899999999997</v>
      </c>
      <c r="AD2766">
        <f>IF(ISBLANK(Source[[#This Row],[CrosslistID]]),1,1/COUNTIFS(Source[CrosslistID],Source[[#This Row],[CrosslistID]],Source[TermDesc],Source[[#This Row],[TermDesc]]))</f>
        <v>1</v>
      </c>
      <c r="AG2766">
        <v>0</v>
      </c>
      <c r="AH2766">
        <v>87.142899999999997</v>
      </c>
      <c r="AI2766">
        <v>9.4670000000000005</v>
      </c>
      <c r="AJ2766">
        <v>9.6003000000000007</v>
      </c>
      <c r="AK2766">
        <v>0.26669999999999999</v>
      </c>
      <c r="AL27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66">
        <f>IF(AND(Source[[#This Row],[Credit_Noncredit]]="Noncredit",Source[[#This Row],[FTEF]]&gt;0),Source[[#This Row],[NC XLST FTES]]*525/(437.5*Source[[#This Row],[FTEF]]),0)</f>
        <v>0</v>
      </c>
      <c r="AN2766">
        <f>IF(Source[[#This Row],[Credit_Noncredit]]="Credit",Source[[#This Row],[Census Enrollment]],Source[[#This Row],[Noncredit Avg. Attendance]])</f>
        <v>72</v>
      </c>
    </row>
    <row r="2767" spans="1:40" x14ac:dyDescent="0.25">
      <c r="A2767" t="s">
        <v>4581</v>
      </c>
      <c r="B2767" t="s">
        <v>886</v>
      </c>
      <c r="C2767" t="s">
        <v>775</v>
      </c>
      <c r="D2767" t="s">
        <v>1812</v>
      </c>
      <c r="E2767" s="4">
        <v>33811</v>
      </c>
      <c r="F2767" s="4" t="s">
        <v>5727</v>
      </c>
      <c r="G2767" s="4" t="s">
        <v>5729</v>
      </c>
      <c r="H2767" t="str">
        <f>CONCATENATE(Source[[#This Row],[Subject]],TRIM(Source[[#This Row],[Course]]))</f>
        <v>P SC11L</v>
      </c>
      <c r="I2767" t="str">
        <f>VLOOKUP(Source[[#This Row],[SubjCrse]],'Courses and Categories'!$E$2:$G$1816,3,FALSE)</f>
        <v>Credit General Education</v>
      </c>
      <c r="J2767">
        <v>1</v>
      </c>
      <c r="K2767" t="s">
        <v>5730</v>
      </c>
      <c r="L2767" t="s">
        <v>39</v>
      </c>
      <c r="M2767" t="s">
        <v>1063</v>
      </c>
      <c r="N2767" t="s">
        <v>185</v>
      </c>
      <c r="O2767">
        <v>1410</v>
      </c>
      <c r="P2767">
        <v>1700</v>
      </c>
      <c r="Q2767" t="s">
        <v>236</v>
      </c>
      <c r="R2767">
        <v>261</v>
      </c>
      <c r="S2767" t="s">
        <v>134</v>
      </c>
      <c r="T2767">
        <v>1</v>
      </c>
      <c r="U2767" s="1">
        <v>43479</v>
      </c>
      <c r="V2767" s="1">
        <v>43607</v>
      </c>
      <c r="W2767" t="s">
        <v>438</v>
      </c>
      <c r="X2767" t="s">
        <v>1929</v>
      </c>
      <c r="Y2767">
        <v>33</v>
      </c>
      <c r="Z2767">
        <v>33</v>
      </c>
      <c r="AA2767">
        <v>24</v>
      </c>
      <c r="AB2767">
        <v>137.5</v>
      </c>
      <c r="AD2767">
        <f>IF(ISBLANK(Source[[#This Row],[CrosslistID]]),1,1/COUNTIFS(Source[CrosslistID],Source[[#This Row],[CrosslistID]],Source[TermDesc],Source[[#This Row],[TermDesc]]))</f>
        <v>1</v>
      </c>
      <c r="AG2767">
        <v>0</v>
      </c>
      <c r="AH2767">
        <v>137.5</v>
      </c>
      <c r="AI2767">
        <v>3.3</v>
      </c>
      <c r="AJ2767">
        <v>3.3</v>
      </c>
      <c r="AK2767">
        <v>0.17</v>
      </c>
      <c r="AL27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67">
        <f>IF(AND(Source[[#This Row],[Credit_Noncredit]]="Noncredit",Source[[#This Row],[FTEF]]&gt;0),Source[[#This Row],[NC XLST FTES]]*525/(437.5*Source[[#This Row],[FTEF]]),0)</f>
        <v>0</v>
      </c>
      <c r="AN2767">
        <f>IF(Source[[#This Row],[Credit_Noncredit]]="Credit",Source[[#This Row],[Census Enrollment]],Source[[#This Row],[Noncredit Avg. Attendance]])</f>
        <v>33</v>
      </c>
    </row>
    <row r="2768" spans="1:40" x14ac:dyDescent="0.25">
      <c r="A2768" t="s">
        <v>4581</v>
      </c>
      <c r="B2768" t="s">
        <v>886</v>
      </c>
      <c r="C2768" t="s">
        <v>775</v>
      </c>
      <c r="D2768" t="s">
        <v>1812</v>
      </c>
      <c r="E2768" s="4">
        <v>35142</v>
      </c>
      <c r="F2768" s="4" t="s">
        <v>1813</v>
      </c>
      <c r="G2768" s="4" t="s">
        <v>1178</v>
      </c>
      <c r="H2768" t="str">
        <f>CONCATENATE(Source[[#This Row],[Subject]],TRIM(Source[[#This Row],[Course]]))</f>
        <v>PHYC2A</v>
      </c>
      <c r="I2768" t="str">
        <f>VLOOKUP(Source[[#This Row],[SubjCrse]],'Courses and Categories'!$E$2:$G$1816,3,FALSE)</f>
        <v>Credit General Education</v>
      </c>
      <c r="J2768">
        <v>1</v>
      </c>
      <c r="K2768" t="s">
        <v>1814</v>
      </c>
      <c r="L2768" t="s">
        <v>39</v>
      </c>
      <c r="M2768" t="s">
        <v>1046</v>
      </c>
      <c r="N2768" t="s">
        <v>1372</v>
      </c>
      <c r="O2768" t="s">
        <v>2618</v>
      </c>
      <c r="P2768" t="s">
        <v>2254</v>
      </c>
      <c r="Q2768" t="s">
        <v>1682</v>
      </c>
      <c r="R2768">
        <v>200</v>
      </c>
      <c r="S2768" t="s">
        <v>134</v>
      </c>
      <c r="T2768">
        <v>1</v>
      </c>
      <c r="U2768" s="1">
        <v>43479</v>
      </c>
      <c r="V2768" s="1">
        <v>43607</v>
      </c>
      <c r="W2768" t="s">
        <v>5731</v>
      </c>
      <c r="X2768" t="s">
        <v>1929</v>
      </c>
      <c r="Y2768">
        <v>52</v>
      </c>
      <c r="Z2768">
        <v>46</v>
      </c>
      <c r="AA2768">
        <v>48</v>
      </c>
      <c r="AB2768">
        <v>95.833299999999994</v>
      </c>
      <c r="AD2768">
        <f>IF(ISBLANK(Source[[#This Row],[CrosslistID]]),1,1/COUNTIFS(Source[CrosslistID],Source[[#This Row],[CrosslistID]],Source[TermDesc],Source[[#This Row],[TermDesc]]))</f>
        <v>1</v>
      </c>
      <c r="AG2768">
        <v>0</v>
      </c>
      <c r="AH2768">
        <v>95.833299999999994</v>
      </c>
      <c r="AI2768">
        <v>6.8</v>
      </c>
      <c r="AJ2768">
        <v>6.9333</v>
      </c>
      <c r="AK2768">
        <v>0.26669999999999999</v>
      </c>
      <c r="AL27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68">
        <f>IF(AND(Source[[#This Row],[Credit_Noncredit]]="Noncredit",Source[[#This Row],[FTEF]]&gt;0),Source[[#This Row],[NC XLST FTES]]*525/(437.5*Source[[#This Row],[FTEF]]),0)</f>
        <v>0</v>
      </c>
      <c r="AN2768">
        <f>IF(Source[[#This Row],[Credit_Noncredit]]="Credit",Source[[#This Row],[Census Enrollment]],Source[[#This Row],[Noncredit Avg. Attendance]])</f>
        <v>52</v>
      </c>
    </row>
    <row r="2769" spans="1:40" x14ac:dyDescent="0.25">
      <c r="A2769" t="s">
        <v>4581</v>
      </c>
      <c r="B2769" t="s">
        <v>886</v>
      </c>
      <c r="C2769" t="s">
        <v>775</v>
      </c>
      <c r="D2769" t="s">
        <v>1812</v>
      </c>
      <c r="E2769" s="4">
        <v>35143</v>
      </c>
      <c r="F2769" s="4" t="s">
        <v>1813</v>
      </c>
      <c r="G2769" s="4" t="s">
        <v>1178</v>
      </c>
      <c r="H2769" t="str">
        <f>CONCATENATE(Source[[#This Row],[Subject]],TRIM(Source[[#This Row],[Course]]))</f>
        <v>PHYC2A</v>
      </c>
      <c r="I2769" t="str">
        <f>VLOOKUP(Source[[#This Row],[SubjCrse]],'Courses and Categories'!$E$2:$G$1816,3,FALSE)</f>
        <v>Credit General Education</v>
      </c>
      <c r="J2769">
        <v>3</v>
      </c>
      <c r="K2769" t="s">
        <v>1814</v>
      </c>
      <c r="L2769" t="s">
        <v>39</v>
      </c>
      <c r="M2769" t="s">
        <v>1046</v>
      </c>
      <c r="N2769" t="s">
        <v>59</v>
      </c>
      <c r="O2769">
        <v>1110</v>
      </c>
      <c r="P2769">
        <v>1300</v>
      </c>
      <c r="Q2769" t="s">
        <v>1649</v>
      </c>
      <c r="R2769">
        <v>108</v>
      </c>
      <c r="S2769" t="s">
        <v>134</v>
      </c>
      <c r="T2769">
        <v>1</v>
      </c>
      <c r="U2769" s="1">
        <v>43479</v>
      </c>
      <c r="V2769" s="1">
        <v>43607</v>
      </c>
      <c r="W2769" t="s">
        <v>4436</v>
      </c>
      <c r="X2769" t="s">
        <v>1929</v>
      </c>
      <c r="Y2769">
        <v>31</v>
      </c>
      <c r="Z2769">
        <v>26</v>
      </c>
      <c r="AA2769">
        <v>48</v>
      </c>
      <c r="AB2769">
        <v>54.166699999999999</v>
      </c>
      <c r="AD2769">
        <f>IF(ISBLANK(Source[[#This Row],[CrosslistID]]),1,1/COUNTIFS(Source[CrosslistID],Source[[#This Row],[CrosslistID]],Source[TermDesc],Source[[#This Row],[TermDesc]]))</f>
        <v>1</v>
      </c>
      <c r="AG2769">
        <v>0</v>
      </c>
      <c r="AH2769">
        <v>54.166699999999999</v>
      </c>
      <c r="AI2769">
        <v>3.7330000000000001</v>
      </c>
      <c r="AJ2769">
        <v>4.133</v>
      </c>
      <c r="AK2769">
        <v>0.26669999999999999</v>
      </c>
      <c r="AL27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69">
        <f>IF(AND(Source[[#This Row],[Credit_Noncredit]]="Noncredit",Source[[#This Row],[FTEF]]&gt;0),Source[[#This Row],[NC XLST FTES]]*525/(437.5*Source[[#This Row],[FTEF]]),0)</f>
        <v>0</v>
      </c>
      <c r="AN2769">
        <f>IF(Source[[#This Row],[Credit_Noncredit]]="Credit",Source[[#This Row],[Census Enrollment]],Source[[#This Row],[Noncredit Avg. Attendance]])</f>
        <v>31</v>
      </c>
    </row>
    <row r="2770" spans="1:40" x14ac:dyDescent="0.25">
      <c r="A2770" t="s">
        <v>4581</v>
      </c>
      <c r="B2770" t="s">
        <v>886</v>
      </c>
      <c r="C2770" t="s">
        <v>775</v>
      </c>
      <c r="D2770" t="s">
        <v>1812</v>
      </c>
      <c r="E2770" s="4">
        <v>35144</v>
      </c>
      <c r="F2770" s="4" t="s">
        <v>1813</v>
      </c>
      <c r="G2770" s="4" t="s">
        <v>2487</v>
      </c>
      <c r="H2770" t="str">
        <f>CONCATENATE(Source[[#This Row],[Subject]],TRIM(Source[[#This Row],[Course]]))</f>
        <v>PHYC2B</v>
      </c>
      <c r="I2770" t="str">
        <f>VLOOKUP(Source[[#This Row],[SubjCrse]],'Courses and Categories'!$E$2:$G$1816,3,FALSE)</f>
        <v>Credit General Education</v>
      </c>
      <c r="J2770">
        <v>1</v>
      </c>
      <c r="K2770" t="s">
        <v>1814</v>
      </c>
      <c r="L2770" t="s">
        <v>39</v>
      </c>
      <c r="M2770" t="s">
        <v>1046</v>
      </c>
      <c r="N2770" t="s">
        <v>4408</v>
      </c>
      <c r="O2770" t="s">
        <v>1353</v>
      </c>
      <c r="P2770" t="s">
        <v>526</v>
      </c>
      <c r="Q2770" t="s">
        <v>1693</v>
      </c>
      <c r="R2770" t="s">
        <v>4409</v>
      </c>
      <c r="S2770" t="s">
        <v>134</v>
      </c>
      <c r="T2770">
        <v>1</v>
      </c>
      <c r="U2770" s="1">
        <v>43479</v>
      </c>
      <c r="V2770" s="1">
        <v>43607</v>
      </c>
      <c r="W2770" t="s">
        <v>861</v>
      </c>
      <c r="X2770" t="s">
        <v>1929</v>
      </c>
      <c r="Y2770">
        <v>20</v>
      </c>
      <c r="Z2770">
        <v>19</v>
      </c>
      <c r="AA2770">
        <v>35</v>
      </c>
      <c r="AB2770">
        <v>54.285699999999999</v>
      </c>
      <c r="AD2770">
        <f>IF(ISBLANK(Source[[#This Row],[CrosslistID]]),1,1/COUNTIFS(Source[CrosslistID],Source[[#This Row],[CrosslistID]],Source[TermDesc],Source[[#This Row],[TermDesc]]))</f>
        <v>1</v>
      </c>
      <c r="AG2770">
        <v>0</v>
      </c>
      <c r="AH2770">
        <v>54.285699999999999</v>
      </c>
      <c r="AI2770">
        <v>2.6669999999999998</v>
      </c>
      <c r="AJ2770">
        <v>2.6669999999999998</v>
      </c>
      <c r="AK2770">
        <v>0.26669999999999999</v>
      </c>
      <c r="AL27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70">
        <f>IF(AND(Source[[#This Row],[Credit_Noncredit]]="Noncredit",Source[[#This Row],[FTEF]]&gt;0),Source[[#This Row],[NC XLST FTES]]*525/(437.5*Source[[#This Row],[FTEF]]),0)</f>
        <v>0</v>
      </c>
      <c r="AN2770">
        <f>IF(Source[[#This Row],[Credit_Noncredit]]="Credit",Source[[#This Row],[Census Enrollment]],Source[[#This Row],[Noncredit Avg. Attendance]])</f>
        <v>20</v>
      </c>
    </row>
    <row r="2771" spans="1:40" x14ac:dyDescent="0.25">
      <c r="A2771" t="s">
        <v>4581</v>
      </c>
      <c r="B2771" t="s">
        <v>886</v>
      </c>
      <c r="C2771" t="s">
        <v>775</v>
      </c>
      <c r="D2771" t="s">
        <v>1812</v>
      </c>
      <c r="E2771" s="4">
        <v>35146</v>
      </c>
      <c r="F2771" s="4" t="s">
        <v>1813</v>
      </c>
      <c r="G2771" s="4" t="s">
        <v>2487</v>
      </c>
      <c r="H2771" t="str">
        <f>CONCATENATE(Source[[#This Row],[Subject]],TRIM(Source[[#This Row],[Course]]))</f>
        <v>PHYC2B</v>
      </c>
      <c r="I2771" t="str">
        <f>VLOOKUP(Source[[#This Row],[SubjCrse]],'Courses and Categories'!$E$2:$G$1816,3,FALSE)</f>
        <v>Credit General Education</v>
      </c>
      <c r="J2771">
        <v>501</v>
      </c>
      <c r="K2771" t="s">
        <v>1814</v>
      </c>
      <c r="L2771" t="s">
        <v>87</v>
      </c>
      <c r="M2771" t="s">
        <v>1046</v>
      </c>
      <c r="N2771" t="s">
        <v>59</v>
      </c>
      <c r="O2771">
        <v>1810</v>
      </c>
      <c r="P2771">
        <v>2000</v>
      </c>
      <c r="Q2771" t="s">
        <v>1649</v>
      </c>
      <c r="R2771">
        <v>108</v>
      </c>
      <c r="S2771" t="s">
        <v>134</v>
      </c>
      <c r="T2771">
        <v>1</v>
      </c>
      <c r="U2771" s="1">
        <v>43479</v>
      </c>
      <c r="V2771" s="1">
        <v>43607</v>
      </c>
      <c r="W2771" t="s">
        <v>1815</v>
      </c>
      <c r="X2771" t="s">
        <v>1929</v>
      </c>
      <c r="Y2771">
        <v>44</v>
      </c>
      <c r="Z2771">
        <v>42</v>
      </c>
      <c r="AA2771">
        <v>35</v>
      </c>
      <c r="AB2771">
        <v>120</v>
      </c>
      <c r="AD2771">
        <f>IF(ISBLANK(Source[[#This Row],[CrosslistID]]),1,1/COUNTIFS(Source[CrosslistID],Source[[#This Row],[CrosslistID]],Source[TermDesc],Source[[#This Row],[TermDesc]]))</f>
        <v>1</v>
      </c>
      <c r="AG2771">
        <v>0</v>
      </c>
      <c r="AH2771">
        <v>120</v>
      </c>
      <c r="AI2771">
        <v>5.2</v>
      </c>
      <c r="AJ2771">
        <v>5.8666999999999998</v>
      </c>
      <c r="AK2771">
        <v>0.26669999999999999</v>
      </c>
      <c r="AL27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71">
        <f>IF(AND(Source[[#This Row],[Credit_Noncredit]]="Noncredit",Source[[#This Row],[FTEF]]&gt;0),Source[[#This Row],[NC XLST FTES]]*525/(437.5*Source[[#This Row],[FTEF]]),0)</f>
        <v>0</v>
      </c>
      <c r="AN2771">
        <f>IF(Source[[#This Row],[Credit_Noncredit]]="Credit",Source[[#This Row],[Census Enrollment]],Source[[#This Row],[Noncredit Avg. Attendance]])</f>
        <v>44</v>
      </c>
    </row>
    <row r="2772" spans="1:40" x14ac:dyDescent="0.25">
      <c r="A2772" t="s">
        <v>4581</v>
      </c>
      <c r="B2772" t="s">
        <v>886</v>
      </c>
      <c r="C2772" t="s">
        <v>775</v>
      </c>
      <c r="D2772" t="s">
        <v>1812</v>
      </c>
      <c r="E2772" s="4">
        <v>37270</v>
      </c>
      <c r="F2772" s="4" t="s">
        <v>1813</v>
      </c>
      <c r="G2772" s="4" t="s">
        <v>1816</v>
      </c>
      <c r="H2772" t="str">
        <f>CONCATENATE(Source[[#This Row],[Subject]],TRIM(Source[[#This Row],[Course]]))</f>
        <v>PHYC4A</v>
      </c>
      <c r="I2772" t="str">
        <f>VLOOKUP(Source[[#This Row],[SubjCrse]],'Courses and Categories'!$E$2:$G$1816,3,FALSE)</f>
        <v>Credit General Education</v>
      </c>
      <c r="J2772">
        <v>1</v>
      </c>
      <c r="K2772" t="s">
        <v>1817</v>
      </c>
      <c r="L2772" t="s">
        <v>39</v>
      </c>
      <c r="M2772" t="s">
        <v>1046</v>
      </c>
      <c r="N2772" t="s">
        <v>4408</v>
      </c>
      <c r="O2772" t="s">
        <v>330</v>
      </c>
      <c r="P2772" t="s">
        <v>1410</v>
      </c>
      <c r="Q2772" t="s">
        <v>1693</v>
      </c>
      <c r="R2772" t="s">
        <v>4409</v>
      </c>
      <c r="S2772" t="s">
        <v>134</v>
      </c>
      <c r="T2772">
        <v>1</v>
      </c>
      <c r="U2772" s="1">
        <v>43479</v>
      </c>
      <c r="V2772" s="1">
        <v>43607</v>
      </c>
      <c r="W2772" t="s">
        <v>861</v>
      </c>
      <c r="X2772" t="s">
        <v>1929</v>
      </c>
      <c r="Y2772">
        <v>21</v>
      </c>
      <c r="Z2772">
        <v>18</v>
      </c>
      <c r="AA2772">
        <v>35</v>
      </c>
      <c r="AB2772">
        <v>51.428600000000003</v>
      </c>
      <c r="AD2772">
        <f>IF(ISBLANK(Source[[#This Row],[CrosslistID]]),1,1/COUNTIFS(Source[CrosslistID],Source[[#This Row],[CrosslistID]],Source[TermDesc],Source[[#This Row],[TermDesc]]))</f>
        <v>1</v>
      </c>
      <c r="AG2772">
        <v>0</v>
      </c>
      <c r="AH2772">
        <v>51.428600000000003</v>
      </c>
      <c r="AI2772">
        <v>2.2669999999999999</v>
      </c>
      <c r="AJ2772">
        <v>2.8003999999999998</v>
      </c>
      <c r="AK2772">
        <v>0.26669999999999999</v>
      </c>
      <c r="AL27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72">
        <f>IF(AND(Source[[#This Row],[Credit_Noncredit]]="Noncredit",Source[[#This Row],[FTEF]]&gt;0),Source[[#This Row],[NC XLST FTES]]*525/(437.5*Source[[#This Row],[FTEF]]),0)</f>
        <v>0</v>
      </c>
      <c r="AN2772">
        <f>IF(Source[[#This Row],[Credit_Noncredit]]="Credit",Source[[#This Row],[Census Enrollment]],Source[[#This Row],[Noncredit Avg. Attendance]])</f>
        <v>21</v>
      </c>
    </row>
    <row r="2773" spans="1:40" x14ac:dyDescent="0.25">
      <c r="A2773" t="s">
        <v>4581</v>
      </c>
      <c r="B2773" t="s">
        <v>886</v>
      </c>
      <c r="C2773" t="s">
        <v>775</v>
      </c>
      <c r="D2773" t="s">
        <v>1812</v>
      </c>
      <c r="E2773" s="4">
        <v>37272</v>
      </c>
      <c r="F2773" s="4" t="s">
        <v>1813</v>
      </c>
      <c r="G2773" s="4" t="s">
        <v>1816</v>
      </c>
      <c r="H2773" t="str">
        <f>CONCATENATE(Source[[#This Row],[Subject]],TRIM(Source[[#This Row],[Course]]))</f>
        <v>PHYC4A</v>
      </c>
      <c r="I2773" t="str">
        <f>VLOOKUP(Source[[#This Row],[SubjCrse]],'Courses and Categories'!$E$2:$G$1816,3,FALSE)</f>
        <v>Credit General Education</v>
      </c>
      <c r="J2773">
        <v>2</v>
      </c>
      <c r="K2773" t="s">
        <v>1817</v>
      </c>
      <c r="L2773" t="s">
        <v>39</v>
      </c>
      <c r="M2773" t="s">
        <v>1046</v>
      </c>
      <c r="N2773" t="s">
        <v>5732</v>
      </c>
      <c r="O2773" t="s">
        <v>5733</v>
      </c>
      <c r="P2773" t="s">
        <v>5734</v>
      </c>
      <c r="Q2773" t="s">
        <v>4411</v>
      </c>
      <c r="R2773" t="s">
        <v>4412</v>
      </c>
      <c r="S2773" t="s">
        <v>134</v>
      </c>
      <c r="T2773">
        <v>1</v>
      </c>
      <c r="U2773" s="1">
        <v>43479</v>
      </c>
      <c r="V2773" s="1">
        <v>43607</v>
      </c>
      <c r="W2773" t="s">
        <v>4413</v>
      </c>
      <c r="X2773" t="s">
        <v>1929</v>
      </c>
      <c r="Y2773">
        <v>35</v>
      </c>
      <c r="Z2773">
        <v>29</v>
      </c>
      <c r="AA2773">
        <v>35</v>
      </c>
      <c r="AB2773">
        <v>82.857100000000003</v>
      </c>
      <c r="AC2773" t="s">
        <v>5735</v>
      </c>
      <c r="AD2773">
        <f>IF(ISBLANK(Source[[#This Row],[CrosslistID]]),1,1/COUNTIFS(Source[CrosslistID],Source[[#This Row],[CrosslistID]],Source[TermDesc],Source[[#This Row],[TermDesc]]))</f>
        <v>0.5</v>
      </c>
      <c r="AE2773">
        <v>65</v>
      </c>
      <c r="AF2773">
        <v>70</v>
      </c>
      <c r="AG2773">
        <v>92.857100000000003</v>
      </c>
      <c r="AH2773">
        <v>92.857100000000003</v>
      </c>
      <c r="AI2773">
        <v>4.133</v>
      </c>
      <c r="AJ2773">
        <v>4.6662999999999997</v>
      </c>
      <c r="AK2773">
        <v>0.36670000000000003</v>
      </c>
      <c r="AL27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73">
        <f>IF(AND(Source[[#This Row],[Credit_Noncredit]]="Noncredit",Source[[#This Row],[FTEF]]&gt;0),Source[[#This Row],[NC XLST FTES]]*525/(437.5*Source[[#This Row],[FTEF]]),0)</f>
        <v>0</v>
      </c>
      <c r="AN2773">
        <f>IF(Source[[#This Row],[Credit_Noncredit]]="Credit",Source[[#This Row],[Census Enrollment]],Source[[#This Row],[Noncredit Avg. Attendance]])</f>
        <v>35</v>
      </c>
    </row>
    <row r="2774" spans="1:40" x14ac:dyDescent="0.25">
      <c r="A2774" t="s">
        <v>4581</v>
      </c>
      <c r="B2774" t="s">
        <v>886</v>
      </c>
      <c r="C2774" t="s">
        <v>775</v>
      </c>
      <c r="D2774" t="s">
        <v>1812</v>
      </c>
      <c r="E2774" s="4">
        <v>37273</v>
      </c>
      <c r="F2774" s="4" t="s">
        <v>1813</v>
      </c>
      <c r="G2774" s="4" t="s">
        <v>1816</v>
      </c>
      <c r="H2774" t="str">
        <f>CONCATENATE(Source[[#This Row],[Subject]],TRIM(Source[[#This Row],[Course]]))</f>
        <v>PHYC4A</v>
      </c>
      <c r="I2774" t="str">
        <f>VLOOKUP(Source[[#This Row],[SubjCrse]],'Courses and Categories'!$E$2:$G$1816,3,FALSE)</f>
        <v>Credit General Education</v>
      </c>
      <c r="J2774">
        <v>3</v>
      </c>
      <c r="K2774" t="s">
        <v>1817</v>
      </c>
      <c r="L2774" t="s">
        <v>39</v>
      </c>
      <c r="M2774" t="s">
        <v>1046</v>
      </c>
      <c r="N2774" t="s">
        <v>5732</v>
      </c>
      <c r="O2774" t="s">
        <v>4157</v>
      </c>
      <c r="P2774" t="s">
        <v>467</v>
      </c>
      <c r="Q2774" t="s">
        <v>4411</v>
      </c>
      <c r="R2774" t="s">
        <v>4412</v>
      </c>
      <c r="S2774" t="s">
        <v>134</v>
      </c>
      <c r="T2774">
        <v>1</v>
      </c>
      <c r="U2774" s="1">
        <v>43479</v>
      </c>
      <c r="V2774" s="1">
        <v>43607</v>
      </c>
      <c r="W2774" t="s">
        <v>4413</v>
      </c>
      <c r="X2774" t="s">
        <v>1929</v>
      </c>
      <c r="Y2774">
        <v>40</v>
      </c>
      <c r="Z2774">
        <v>36</v>
      </c>
      <c r="AA2774">
        <v>35</v>
      </c>
      <c r="AB2774">
        <v>102.8571</v>
      </c>
      <c r="AC2774" t="s">
        <v>5735</v>
      </c>
      <c r="AD2774">
        <f>IF(ISBLANK(Source[[#This Row],[CrosslistID]]),1,1/COUNTIFS(Source[CrosslistID],Source[[#This Row],[CrosslistID]],Source[TermDesc],Source[[#This Row],[TermDesc]]))</f>
        <v>0.5</v>
      </c>
      <c r="AE2774">
        <v>65</v>
      </c>
      <c r="AF2774">
        <v>70</v>
      </c>
      <c r="AG2774">
        <v>92.857100000000003</v>
      </c>
      <c r="AH2774">
        <v>92.857100000000003</v>
      </c>
      <c r="AI2774">
        <v>4.9329999999999998</v>
      </c>
      <c r="AJ2774">
        <v>5.3330000000000002</v>
      </c>
      <c r="AK2774">
        <v>6.6699999999999995E-2</v>
      </c>
      <c r="AL27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74">
        <f>IF(AND(Source[[#This Row],[Credit_Noncredit]]="Noncredit",Source[[#This Row],[FTEF]]&gt;0),Source[[#This Row],[NC XLST FTES]]*525/(437.5*Source[[#This Row],[FTEF]]),0)</f>
        <v>0</v>
      </c>
      <c r="AN2774">
        <f>IF(Source[[#This Row],[Credit_Noncredit]]="Credit",Source[[#This Row],[Census Enrollment]],Source[[#This Row],[Noncredit Avg. Attendance]])</f>
        <v>40</v>
      </c>
    </row>
    <row r="2775" spans="1:40" x14ac:dyDescent="0.25">
      <c r="A2775" t="s">
        <v>4581</v>
      </c>
      <c r="B2775" t="s">
        <v>886</v>
      </c>
      <c r="C2775" t="s">
        <v>775</v>
      </c>
      <c r="D2775" t="s">
        <v>1812</v>
      </c>
      <c r="E2775" s="4">
        <v>37274</v>
      </c>
      <c r="F2775" s="4" t="s">
        <v>1813</v>
      </c>
      <c r="G2775" s="4" t="s">
        <v>1816</v>
      </c>
      <c r="H2775" t="str">
        <f>CONCATENATE(Source[[#This Row],[Subject]],TRIM(Source[[#This Row],[Course]]))</f>
        <v>PHYC4A</v>
      </c>
      <c r="I2775" t="str">
        <f>VLOOKUP(Source[[#This Row],[SubjCrse]],'Courses and Categories'!$E$2:$G$1816,3,FALSE)</f>
        <v>Credit General Education</v>
      </c>
      <c r="J2775">
        <v>501</v>
      </c>
      <c r="K2775" t="s">
        <v>1817</v>
      </c>
      <c r="L2775" t="s">
        <v>87</v>
      </c>
      <c r="M2775" t="s">
        <v>1046</v>
      </c>
      <c r="N2775" t="s">
        <v>105</v>
      </c>
      <c r="O2775">
        <v>1810</v>
      </c>
      <c r="P2775">
        <v>2000</v>
      </c>
      <c r="Q2775" t="s">
        <v>1649</v>
      </c>
      <c r="R2775">
        <v>108</v>
      </c>
      <c r="S2775" t="s">
        <v>134</v>
      </c>
      <c r="T2775">
        <v>1</v>
      </c>
      <c r="U2775" s="1">
        <v>43479</v>
      </c>
      <c r="V2775" s="1">
        <v>43607</v>
      </c>
      <c r="W2775" t="s">
        <v>1650</v>
      </c>
      <c r="X2775" t="s">
        <v>1929</v>
      </c>
      <c r="Y2775">
        <v>26</v>
      </c>
      <c r="Z2775">
        <v>19</v>
      </c>
      <c r="AA2775">
        <v>48</v>
      </c>
      <c r="AB2775">
        <v>39.583300000000001</v>
      </c>
      <c r="AD2775">
        <f>IF(ISBLANK(Source[[#This Row],[CrosslistID]]),1,1/COUNTIFS(Source[CrosslistID],Source[[#This Row],[CrosslistID]],Source[TermDesc],Source[[#This Row],[TermDesc]]))</f>
        <v>1</v>
      </c>
      <c r="AG2775">
        <v>0</v>
      </c>
      <c r="AH2775">
        <v>39.583300000000001</v>
      </c>
      <c r="AI2775">
        <v>3.2</v>
      </c>
      <c r="AJ2775">
        <v>3.4666999999999999</v>
      </c>
      <c r="AK2775">
        <v>0.26669999999999999</v>
      </c>
      <c r="AL27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75">
        <f>IF(AND(Source[[#This Row],[Credit_Noncredit]]="Noncredit",Source[[#This Row],[FTEF]]&gt;0),Source[[#This Row],[NC XLST FTES]]*525/(437.5*Source[[#This Row],[FTEF]]),0)</f>
        <v>0</v>
      </c>
      <c r="AN2775">
        <f>IF(Source[[#This Row],[Credit_Noncredit]]="Credit",Source[[#This Row],[Census Enrollment]],Source[[#This Row],[Noncredit Avg. Attendance]])</f>
        <v>26</v>
      </c>
    </row>
    <row r="2776" spans="1:40" x14ac:dyDescent="0.25">
      <c r="A2776" t="s">
        <v>4581</v>
      </c>
      <c r="B2776" t="s">
        <v>886</v>
      </c>
      <c r="C2776" t="s">
        <v>775</v>
      </c>
      <c r="D2776" t="s">
        <v>1812</v>
      </c>
      <c r="E2776" s="4">
        <v>37275</v>
      </c>
      <c r="F2776" s="4" t="s">
        <v>1813</v>
      </c>
      <c r="G2776" s="4" t="s">
        <v>1816</v>
      </c>
      <c r="H2776" t="str">
        <f>CONCATENATE(Source[[#This Row],[Subject]],TRIM(Source[[#This Row],[Course]]))</f>
        <v>PHYC4A</v>
      </c>
      <c r="I2776" t="str">
        <f>VLOOKUP(Source[[#This Row],[SubjCrse]],'Courses and Categories'!$E$2:$G$1816,3,FALSE)</f>
        <v>Credit General Education</v>
      </c>
      <c r="J2776">
        <v>831</v>
      </c>
      <c r="K2776" t="s">
        <v>1817</v>
      </c>
      <c r="L2776" t="s">
        <v>87</v>
      </c>
      <c r="M2776" t="s">
        <v>897</v>
      </c>
      <c r="N2776" t="s">
        <v>5736</v>
      </c>
      <c r="O2776" t="s">
        <v>5737</v>
      </c>
      <c r="P2776" t="s">
        <v>5738</v>
      </c>
      <c r="Q2776" t="s">
        <v>5739</v>
      </c>
      <c r="R2776">
        <v>238</v>
      </c>
      <c r="S2776" t="s">
        <v>134</v>
      </c>
      <c r="T2776">
        <v>1</v>
      </c>
      <c r="U2776" s="1">
        <v>43479</v>
      </c>
      <c r="V2776" s="1">
        <v>43607</v>
      </c>
      <c r="W2776" t="s">
        <v>5740</v>
      </c>
      <c r="X2776" t="s">
        <v>1450</v>
      </c>
      <c r="Y2776">
        <v>45</v>
      </c>
      <c r="Z2776">
        <v>36</v>
      </c>
      <c r="AA2776">
        <v>48</v>
      </c>
      <c r="AB2776">
        <v>75</v>
      </c>
      <c r="AD2776">
        <f>IF(ISBLANK(Source[[#This Row],[CrosslistID]]),1,1/COUNTIFS(Source[CrosslistID],Source[[#This Row],[CrosslistID]],Source[TermDesc],Source[[#This Row],[TermDesc]]))</f>
        <v>1</v>
      </c>
      <c r="AG2776">
        <v>0</v>
      </c>
      <c r="AH2776">
        <v>75</v>
      </c>
      <c r="AI2776">
        <v>4.3</v>
      </c>
      <c r="AJ2776">
        <v>4.5</v>
      </c>
      <c r="AK2776">
        <v>0.26669999999999999</v>
      </c>
      <c r="AL27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76">
        <f>IF(AND(Source[[#This Row],[Credit_Noncredit]]="Noncredit",Source[[#This Row],[FTEF]]&gt;0),Source[[#This Row],[NC XLST FTES]]*525/(437.5*Source[[#This Row],[FTEF]]),0)</f>
        <v>0</v>
      </c>
      <c r="AN2776">
        <f>IF(Source[[#This Row],[Credit_Noncredit]]="Credit",Source[[#This Row],[Census Enrollment]],Source[[#This Row],[Noncredit Avg. Attendance]])</f>
        <v>45</v>
      </c>
    </row>
    <row r="2777" spans="1:40" x14ac:dyDescent="0.25">
      <c r="A2777" t="s">
        <v>4581</v>
      </c>
      <c r="B2777" t="s">
        <v>886</v>
      </c>
      <c r="C2777" t="s">
        <v>775</v>
      </c>
      <c r="D2777" t="s">
        <v>1812</v>
      </c>
      <c r="E2777" s="4">
        <v>37276</v>
      </c>
      <c r="F2777" s="4" t="s">
        <v>1813</v>
      </c>
      <c r="G2777" s="4" t="s">
        <v>2074</v>
      </c>
      <c r="H2777" t="str">
        <f>CONCATENATE(Source[[#This Row],[Subject]],TRIM(Source[[#This Row],[Course]]))</f>
        <v>PHYC4B</v>
      </c>
      <c r="I2777" t="str">
        <f>VLOOKUP(Source[[#This Row],[SubjCrse]],'Courses and Categories'!$E$2:$G$1816,3,FALSE)</f>
        <v>Credit General Education</v>
      </c>
      <c r="J2777">
        <v>1</v>
      </c>
      <c r="K2777" t="s">
        <v>4419</v>
      </c>
      <c r="L2777" t="s">
        <v>39</v>
      </c>
      <c r="M2777" t="s">
        <v>1046</v>
      </c>
      <c r="N2777" t="s">
        <v>4408</v>
      </c>
      <c r="O2777" t="s">
        <v>5733</v>
      </c>
      <c r="P2777" t="s">
        <v>5734</v>
      </c>
      <c r="Q2777" t="s">
        <v>1693</v>
      </c>
      <c r="R2777" t="s">
        <v>4427</v>
      </c>
      <c r="S2777" t="s">
        <v>134</v>
      </c>
      <c r="T2777">
        <v>1</v>
      </c>
      <c r="U2777" s="1">
        <v>43479</v>
      </c>
      <c r="V2777" s="1">
        <v>43607</v>
      </c>
      <c r="W2777" t="s">
        <v>4420</v>
      </c>
      <c r="X2777" t="s">
        <v>1929</v>
      </c>
      <c r="Y2777">
        <v>35</v>
      </c>
      <c r="Z2777">
        <v>33</v>
      </c>
      <c r="AA2777">
        <v>35</v>
      </c>
      <c r="AB2777">
        <v>94.285700000000006</v>
      </c>
      <c r="AC2777" t="s">
        <v>2705</v>
      </c>
      <c r="AD2777">
        <f>IF(ISBLANK(Source[[#This Row],[CrosslistID]]),1,1/COUNTIFS(Source[CrosslistID],Source[[#This Row],[CrosslistID]],Source[TermDesc],Source[[#This Row],[TermDesc]]))</f>
        <v>0.5</v>
      </c>
      <c r="AE2777">
        <v>68</v>
      </c>
      <c r="AF2777">
        <v>70</v>
      </c>
      <c r="AG2777">
        <v>97.142899999999997</v>
      </c>
      <c r="AH2777">
        <v>97.142899999999997</v>
      </c>
      <c r="AI2777">
        <v>4.4000000000000004</v>
      </c>
      <c r="AJ2777">
        <v>4.6666999999999996</v>
      </c>
      <c r="AK2777">
        <v>0.36670000000000003</v>
      </c>
      <c r="AL27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77">
        <f>IF(AND(Source[[#This Row],[Credit_Noncredit]]="Noncredit",Source[[#This Row],[FTEF]]&gt;0),Source[[#This Row],[NC XLST FTES]]*525/(437.5*Source[[#This Row],[FTEF]]),0)</f>
        <v>0</v>
      </c>
      <c r="AN2777">
        <f>IF(Source[[#This Row],[Credit_Noncredit]]="Credit",Source[[#This Row],[Census Enrollment]],Source[[#This Row],[Noncredit Avg. Attendance]])</f>
        <v>35</v>
      </c>
    </row>
    <row r="2778" spans="1:40" x14ac:dyDescent="0.25">
      <c r="A2778" t="s">
        <v>4581</v>
      </c>
      <c r="B2778" t="s">
        <v>886</v>
      </c>
      <c r="C2778" t="s">
        <v>775</v>
      </c>
      <c r="D2778" t="s">
        <v>1812</v>
      </c>
      <c r="E2778" s="4">
        <v>37277</v>
      </c>
      <c r="F2778" s="4" t="s">
        <v>1813</v>
      </c>
      <c r="G2778" s="4" t="s">
        <v>2074</v>
      </c>
      <c r="H2778" t="str">
        <f>CONCATENATE(Source[[#This Row],[Subject]],TRIM(Source[[#This Row],[Course]]))</f>
        <v>PHYC4B</v>
      </c>
      <c r="I2778" t="str">
        <f>VLOOKUP(Source[[#This Row],[SubjCrse]],'Courses and Categories'!$E$2:$G$1816,3,FALSE)</f>
        <v>Credit General Education</v>
      </c>
      <c r="J2778">
        <v>2</v>
      </c>
      <c r="K2778" t="s">
        <v>4419</v>
      </c>
      <c r="L2778" t="s">
        <v>39</v>
      </c>
      <c r="M2778" t="s">
        <v>1046</v>
      </c>
      <c r="N2778" t="s">
        <v>3974</v>
      </c>
      <c r="O2778" t="s">
        <v>4001</v>
      </c>
      <c r="P2778" t="s">
        <v>4410</v>
      </c>
      <c r="Q2778" t="s">
        <v>1693</v>
      </c>
      <c r="R2778" t="s">
        <v>829</v>
      </c>
      <c r="S2778" t="s">
        <v>134</v>
      </c>
      <c r="T2778">
        <v>1</v>
      </c>
      <c r="U2778" s="1">
        <v>43479</v>
      </c>
      <c r="V2778" s="1">
        <v>43607</v>
      </c>
      <c r="W2778" t="s">
        <v>4420</v>
      </c>
      <c r="X2778" t="s">
        <v>1929</v>
      </c>
      <c r="Y2778">
        <v>36</v>
      </c>
      <c r="Z2778">
        <v>35</v>
      </c>
      <c r="AA2778">
        <v>35</v>
      </c>
      <c r="AB2778">
        <v>100</v>
      </c>
      <c r="AC2778" t="s">
        <v>2705</v>
      </c>
      <c r="AD2778">
        <f>IF(ISBLANK(Source[[#This Row],[CrosslistID]]),1,1/COUNTIFS(Source[CrosslistID],Source[[#This Row],[CrosslistID]],Source[TermDesc],Source[[#This Row],[TermDesc]]))</f>
        <v>0.5</v>
      </c>
      <c r="AE2778">
        <v>68</v>
      </c>
      <c r="AF2778">
        <v>70</v>
      </c>
      <c r="AG2778">
        <v>97.142899999999997</v>
      </c>
      <c r="AH2778">
        <v>97.142899999999997</v>
      </c>
      <c r="AI2778">
        <v>4.4000000000000004</v>
      </c>
      <c r="AJ2778">
        <v>4.8</v>
      </c>
      <c r="AK2778">
        <v>6.6699999999999995E-2</v>
      </c>
      <c r="AL27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78">
        <f>IF(AND(Source[[#This Row],[Credit_Noncredit]]="Noncredit",Source[[#This Row],[FTEF]]&gt;0),Source[[#This Row],[NC XLST FTES]]*525/(437.5*Source[[#This Row],[FTEF]]),0)</f>
        <v>0</v>
      </c>
      <c r="AN2778">
        <f>IF(Source[[#This Row],[Credit_Noncredit]]="Credit",Source[[#This Row],[Census Enrollment]],Source[[#This Row],[Noncredit Avg. Attendance]])</f>
        <v>36</v>
      </c>
    </row>
    <row r="2779" spans="1:40" x14ac:dyDescent="0.25">
      <c r="A2779" t="s">
        <v>4581</v>
      </c>
      <c r="B2779" t="s">
        <v>886</v>
      </c>
      <c r="C2779" t="s">
        <v>775</v>
      </c>
      <c r="D2779" t="s">
        <v>1812</v>
      </c>
      <c r="E2779" s="4">
        <v>39055</v>
      </c>
      <c r="F2779" s="4" t="s">
        <v>1813</v>
      </c>
      <c r="G2779" s="4" t="s">
        <v>2074</v>
      </c>
      <c r="H2779" t="str">
        <f>CONCATENATE(Source[[#This Row],[Subject]],TRIM(Source[[#This Row],[Course]]))</f>
        <v>PHYC4B</v>
      </c>
      <c r="I2779" t="str">
        <f>VLOOKUP(Source[[#This Row],[SubjCrse]],'Courses and Categories'!$E$2:$G$1816,3,FALSE)</f>
        <v>Credit General Education</v>
      </c>
      <c r="J2779">
        <v>3</v>
      </c>
      <c r="K2779" t="s">
        <v>4419</v>
      </c>
      <c r="L2779" t="s">
        <v>39</v>
      </c>
      <c r="M2779" t="s">
        <v>1046</v>
      </c>
      <c r="N2779" t="s">
        <v>59</v>
      </c>
      <c r="O2779">
        <v>1210</v>
      </c>
      <c r="P2779">
        <v>1400</v>
      </c>
      <c r="Q2779" t="s">
        <v>240</v>
      </c>
      <c r="R2779">
        <v>202</v>
      </c>
      <c r="S2779" t="s">
        <v>134</v>
      </c>
      <c r="T2779">
        <v>1</v>
      </c>
      <c r="U2779" s="1">
        <v>43479</v>
      </c>
      <c r="V2779" s="1">
        <v>43607</v>
      </c>
      <c r="W2779" t="s">
        <v>4406</v>
      </c>
      <c r="X2779" t="s">
        <v>1929</v>
      </c>
      <c r="Y2779">
        <v>26</v>
      </c>
      <c r="Z2779">
        <v>24</v>
      </c>
      <c r="AA2779">
        <v>48</v>
      </c>
      <c r="AB2779">
        <v>50</v>
      </c>
      <c r="AD2779">
        <f>IF(ISBLANK(Source[[#This Row],[CrosslistID]]),1,1/COUNTIFS(Source[CrosslistID],Source[[#This Row],[CrosslistID]],Source[TermDesc],Source[[#This Row],[TermDesc]]))</f>
        <v>1</v>
      </c>
      <c r="AG2779">
        <v>0</v>
      </c>
      <c r="AH2779">
        <v>50</v>
      </c>
      <c r="AI2779">
        <v>3.3330000000000002</v>
      </c>
      <c r="AJ2779">
        <v>3.4662999999999999</v>
      </c>
      <c r="AK2779">
        <v>0.26669999999999999</v>
      </c>
      <c r="AL27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79">
        <f>IF(AND(Source[[#This Row],[Credit_Noncredit]]="Noncredit",Source[[#This Row],[FTEF]]&gt;0),Source[[#This Row],[NC XLST FTES]]*525/(437.5*Source[[#This Row],[FTEF]]),0)</f>
        <v>0</v>
      </c>
      <c r="AN2779">
        <f>IF(Source[[#This Row],[Credit_Noncredit]]="Credit",Source[[#This Row],[Census Enrollment]],Source[[#This Row],[Noncredit Avg. Attendance]])</f>
        <v>26</v>
      </c>
    </row>
    <row r="2780" spans="1:40" x14ac:dyDescent="0.25">
      <c r="A2780" t="s">
        <v>4581</v>
      </c>
      <c r="B2780" t="s">
        <v>886</v>
      </c>
      <c r="C2780" t="s">
        <v>775</v>
      </c>
      <c r="D2780" t="s">
        <v>1812</v>
      </c>
      <c r="E2780" s="4">
        <v>37278</v>
      </c>
      <c r="F2780" s="4" t="s">
        <v>1813</v>
      </c>
      <c r="G2780" s="4" t="s">
        <v>2074</v>
      </c>
      <c r="H2780" t="str">
        <f>CONCATENATE(Source[[#This Row],[Subject]],TRIM(Source[[#This Row],[Course]]))</f>
        <v>PHYC4B</v>
      </c>
      <c r="I2780" t="str">
        <f>VLOOKUP(Source[[#This Row],[SubjCrse]],'Courses and Categories'!$E$2:$G$1816,3,FALSE)</f>
        <v>Credit General Education</v>
      </c>
      <c r="J2780">
        <v>501</v>
      </c>
      <c r="K2780" t="s">
        <v>4419</v>
      </c>
      <c r="L2780" t="s">
        <v>87</v>
      </c>
      <c r="M2780" t="s">
        <v>1046</v>
      </c>
      <c r="N2780" t="s">
        <v>105</v>
      </c>
      <c r="O2780">
        <v>1810</v>
      </c>
      <c r="P2780">
        <v>2000</v>
      </c>
      <c r="Q2780" t="s">
        <v>1649</v>
      </c>
      <c r="R2780">
        <v>310</v>
      </c>
      <c r="S2780" t="s">
        <v>134</v>
      </c>
      <c r="T2780">
        <v>1</v>
      </c>
      <c r="U2780" s="1">
        <v>43479</v>
      </c>
      <c r="V2780" s="1">
        <v>43607</v>
      </c>
      <c r="W2780" t="s">
        <v>1727</v>
      </c>
      <c r="X2780" t="s">
        <v>1929</v>
      </c>
      <c r="Y2780">
        <v>18</v>
      </c>
      <c r="Z2780">
        <v>16</v>
      </c>
      <c r="AA2780">
        <v>48</v>
      </c>
      <c r="AB2780">
        <v>33.333300000000001</v>
      </c>
      <c r="AD2780">
        <f>IF(ISBLANK(Source[[#This Row],[CrosslistID]]),1,1/COUNTIFS(Source[CrosslistID],Source[[#This Row],[CrosslistID]],Source[TermDesc],Source[[#This Row],[TermDesc]]))</f>
        <v>1</v>
      </c>
      <c r="AG2780">
        <v>0</v>
      </c>
      <c r="AH2780">
        <v>33.333300000000001</v>
      </c>
      <c r="AI2780">
        <v>1.7330000000000001</v>
      </c>
      <c r="AJ2780">
        <v>2.3995000000000002</v>
      </c>
      <c r="AK2780">
        <v>0.26669999999999999</v>
      </c>
      <c r="AL27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80">
        <f>IF(AND(Source[[#This Row],[Credit_Noncredit]]="Noncredit",Source[[#This Row],[FTEF]]&gt;0),Source[[#This Row],[NC XLST FTES]]*525/(437.5*Source[[#This Row],[FTEF]]),0)</f>
        <v>0</v>
      </c>
      <c r="AN2780">
        <f>IF(Source[[#This Row],[Credit_Noncredit]]="Credit",Source[[#This Row],[Census Enrollment]],Source[[#This Row],[Noncredit Avg. Attendance]])</f>
        <v>18</v>
      </c>
    </row>
    <row r="2781" spans="1:40" x14ac:dyDescent="0.25">
      <c r="A2781" t="s">
        <v>4581</v>
      </c>
      <c r="B2781" t="s">
        <v>886</v>
      </c>
      <c r="C2781" t="s">
        <v>775</v>
      </c>
      <c r="D2781" t="s">
        <v>1812</v>
      </c>
      <c r="E2781" s="4">
        <v>37279</v>
      </c>
      <c r="F2781" s="4" t="s">
        <v>1813</v>
      </c>
      <c r="G2781" s="4" t="s">
        <v>4425</v>
      </c>
      <c r="H2781" t="str">
        <f>CONCATENATE(Source[[#This Row],[Subject]],TRIM(Source[[#This Row],[Course]]))</f>
        <v>PHYC4C</v>
      </c>
      <c r="I2781" t="str">
        <f>VLOOKUP(Source[[#This Row],[SubjCrse]],'Courses and Categories'!$E$2:$G$1816,3,FALSE)</f>
        <v>Credit General Education</v>
      </c>
      <c r="J2781">
        <v>1</v>
      </c>
      <c r="K2781" t="s">
        <v>4426</v>
      </c>
      <c r="L2781" t="s">
        <v>39</v>
      </c>
      <c r="M2781" t="s">
        <v>1046</v>
      </c>
      <c r="N2781" t="s">
        <v>5732</v>
      </c>
      <c r="O2781" t="s">
        <v>4422</v>
      </c>
      <c r="P2781" t="s">
        <v>2279</v>
      </c>
      <c r="Q2781" t="s">
        <v>5741</v>
      </c>
      <c r="R2781" t="s">
        <v>5742</v>
      </c>
      <c r="S2781" t="s">
        <v>134</v>
      </c>
      <c r="T2781">
        <v>1</v>
      </c>
      <c r="U2781" s="1">
        <v>43479</v>
      </c>
      <c r="V2781" s="1">
        <v>43607</v>
      </c>
      <c r="W2781" t="s">
        <v>5743</v>
      </c>
      <c r="X2781" t="s">
        <v>1929</v>
      </c>
      <c r="Y2781">
        <v>33</v>
      </c>
      <c r="Z2781">
        <v>33</v>
      </c>
      <c r="AA2781">
        <v>35</v>
      </c>
      <c r="AB2781">
        <v>94.285700000000006</v>
      </c>
      <c r="AC2781" t="s">
        <v>3035</v>
      </c>
      <c r="AD2781">
        <f>IF(ISBLANK(Source[[#This Row],[CrosslistID]]),1,1/COUNTIFS(Source[CrosslistID],Source[[#This Row],[CrosslistID]],Source[TermDesc],Source[[#This Row],[TermDesc]]))</f>
        <v>0.5</v>
      </c>
      <c r="AE2781">
        <v>78</v>
      </c>
      <c r="AF2781">
        <v>70</v>
      </c>
      <c r="AG2781">
        <v>111.4286</v>
      </c>
      <c r="AH2781">
        <v>111.4286</v>
      </c>
      <c r="AI2781">
        <v>3.867</v>
      </c>
      <c r="AJ2781">
        <v>4.4004000000000003</v>
      </c>
      <c r="AK2781">
        <v>0.36670000000000003</v>
      </c>
      <c r="AL27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81">
        <f>IF(AND(Source[[#This Row],[Credit_Noncredit]]="Noncredit",Source[[#This Row],[FTEF]]&gt;0),Source[[#This Row],[NC XLST FTES]]*525/(437.5*Source[[#This Row],[FTEF]]),0)</f>
        <v>0</v>
      </c>
      <c r="AN2781">
        <f>IF(Source[[#This Row],[Credit_Noncredit]]="Credit",Source[[#This Row],[Census Enrollment]],Source[[#This Row],[Noncredit Avg. Attendance]])</f>
        <v>33</v>
      </c>
    </row>
    <row r="2782" spans="1:40" x14ac:dyDescent="0.25">
      <c r="A2782" t="s">
        <v>4581</v>
      </c>
      <c r="B2782" t="s">
        <v>886</v>
      </c>
      <c r="C2782" t="s">
        <v>775</v>
      </c>
      <c r="D2782" t="s">
        <v>1812</v>
      </c>
      <c r="E2782" s="4">
        <v>37280</v>
      </c>
      <c r="F2782" s="4" t="s">
        <v>1813</v>
      </c>
      <c r="G2782" s="4" t="s">
        <v>4425</v>
      </c>
      <c r="H2782" t="str">
        <f>CONCATENATE(Source[[#This Row],[Subject]],TRIM(Source[[#This Row],[Course]]))</f>
        <v>PHYC4C</v>
      </c>
      <c r="I2782" t="str">
        <f>VLOOKUP(Source[[#This Row],[SubjCrse]],'Courses and Categories'!$E$2:$G$1816,3,FALSE)</f>
        <v>Credit General Education</v>
      </c>
      <c r="J2782">
        <v>2</v>
      </c>
      <c r="K2782" t="s">
        <v>4426</v>
      </c>
      <c r="L2782" t="s">
        <v>39</v>
      </c>
      <c r="M2782" t="s">
        <v>1046</v>
      </c>
      <c r="N2782" t="s">
        <v>5732</v>
      </c>
      <c r="O2782" t="s">
        <v>96</v>
      </c>
      <c r="P2782" t="s">
        <v>2444</v>
      </c>
      <c r="Q2782" t="s">
        <v>5741</v>
      </c>
      <c r="R2782" t="s">
        <v>5744</v>
      </c>
      <c r="S2782" t="s">
        <v>134</v>
      </c>
      <c r="T2782">
        <v>1</v>
      </c>
      <c r="U2782" s="1">
        <v>43479</v>
      </c>
      <c r="V2782" s="1">
        <v>43607</v>
      </c>
      <c r="W2782" t="s">
        <v>5743</v>
      </c>
      <c r="X2782" t="s">
        <v>1929</v>
      </c>
      <c r="Y2782">
        <v>46</v>
      </c>
      <c r="Z2782">
        <v>45</v>
      </c>
      <c r="AA2782">
        <v>35</v>
      </c>
      <c r="AB2782">
        <v>128.57140000000001</v>
      </c>
      <c r="AC2782" t="s">
        <v>3035</v>
      </c>
      <c r="AD2782">
        <f>IF(ISBLANK(Source[[#This Row],[CrosslistID]]),1,1/COUNTIFS(Source[CrosslistID],Source[[#This Row],[CrosslistID]],Source[TermDesc],Source[[#This Row],[TermDesc]]))</f>
        <v>0.5</v>
      </c>
      <c r="AE2782">
        <v>78</v>
      </c>
      <c r="AF2782">
        <v>70</v>
      </c>
      <c r="AG2782">
        <v>111.4286</v>
      </c>
      <c r="AH2782">
        <v>111.4286</v>
      </c>
      <c r="AI2782">
        <v>5.6</v>
      </c>
      <c r="AJ2782">
        <v>6.1333000000000002</v>
      </c>
      <c r="AK2782">
        <v>6.6699999999999995E-2</v>
      </c>
      <c r="AL27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82">
        <f>IF(AND(Source[[#This Row],[Credit_Noncredit]]="Noncredit",Source[[#This Row],[FTEF]]&gt;0),Source[[#This Row],[NC XLST FTES]]*525/(437.5*Source[[#This Row],[FTEF]]),0)</f>
        <v>0</v>
      </c>
      <c r="AN2782">
        <f>IF(Source[[#This Row],[Credit_Noncredit]]="Credit",Source[[#This Row],[Census Enrollment]],Source[[#This Row],[Noncredit Avg. Attendance]])</f>
        <v>46</v>
      </c>
    </row>
    <row r="2783" spans="1:40" x14ac:dyDescent="0.25">
      <c r="A2783" t="s">
        <v>4581</v>
      </c>
      <c r="B2783" t="s">
        <v>886</v>
      </c>
      <c r="C2783" t="s">
        <v>775</v>
      </c>
      <c r="D2783" t="s">
        <v>1812</v>
      </c>
      <c r="E2783" s="4">
        <v>37269</v>
      </c>
      <c r="F2783" s="4" t="s">
        <v>1813</v>
      </c>
      <c r="G2783" s="4" t="s">
        <v>5745</v>
      </c>
      <c r="H2783" t="str">
        <f>CONCATENATE(Source[[#This Row],[Subject]],TRIM(Source[[#This Row],[Course]]))</f>
        <v>PHYC4D</v>
      </c>
      <c r="I2783" t="str">
        <f>VLOOKUP(Source[[#This Row],[SubjCrse]],'Courses and Categories'!$E$2:$G$1816,3,FALSE)</f>
        <v>Credit General Education</v>
      </c>
      <c r="J2783">
        <v>1</v>
      </c>
      <c r="K2783" t="s">
        <v>5746</v>
      </c>
      <c r="L2783" t="s">
        <v>39</v>
      </c>
      <c r="M2783" t="s">
        <v>1046</v>
      </c>
      <c r="N2783" t="s">
        <v>5732</v>
      </c>
      <c r="O2783" t="s">
        <v>4157</v>
      </c>
      <c r="P2783" t="s">
        <v>467</v>
      </c>
      <c r="Q2783" t="s">
        <v>1693</v>
      </c>
      <c r="R2783" t="s">
        <v>5747</v>
      </c>
      <c r="S2783" t="s">
        <v>134</v>
      </c>
      <c r="T2783">
        <v>1</v>
      </c>
      <c r="U2783" s="1">
        <v>43479</v>
      </c>
      <c r="V2783" s="1">
        <v>43607</v>
      </c>
      <c r="W2783" t="s">
        <v>5731</v>
      </c>
      <c r="X2783" t="s">
        <v>1929</v>
      </c>
      <c r="Y2783">
        <v>27</v>
      </c>
      <c r="Z2783">
        <v>27</v>
      </c>
      <c r="AA2783">
        <v>35</v>
      </c>
      <c r="AB2783">
        <v>77.142899999999997</v>
      </c>
      <c r="AD2783">
        <f>IF(ISBLANK(Source[[#This Row],[CrosslistID]]),1,1/COUNTIFS(Source[CrosslistID],Source[[#This Row],[CrosslistID]],Source[TermDesc],Source[[#This Row],[TermDesc]]))</f>
        <v>1</v>
      </c>
      <c r="AG2783">
        <v>0</v>
      </c>
      <c r="AH2783">
        <v>77.142899999999997</v>
      </c>
      <c r="AI2783">
        <v>3.0670000000000002</v>
      </c>
      <c r="AJ2783">
        <v>3.6004</v>
      </c>
      <c r="AK2783">
        <v>0.26669999999999999</v>
      </c>
      <c r="AL27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83">
        <f>IF(AND(Source[[#This Row],[Credit_Noncredit]]="Noncredit",Source[[#This Row],[FTEF]]&gt;0),Source[[#This Row],[NC XLST FTES]]*525/(437.5*Source[[#This Row],[FTEF]]),0)</f>
        <v>0</v>
      </c>
      <c r="AN2783">
        <f>IF(Source[[#This Row],[Credit_Noncredit]]="Credit",Source[[#This Row],[Census Enrollment]],Source[[#This Row],[Noncredit Avg. Attendance]])</f>
        <v>27</v>
      </c>
    </row>
    <row r="2784" spans="1:40" x14ac:dyDescent="0.25">
      <c r="A2784" t="s">
        <v>4581</v>
      </c>
      <c r="B2784" t="s">
        <v>886</v>
      </c>
      <c r="C2784" t="s">
        <v>775</v>
      </c>
      <c r="D2784" t="s">
        <v>1812</v>
      </c>
      <c r="E2784" s="4">
        <v>35131</v>
      </c>
      <c r="F2784" s="4" t="s">
        <v>1813</v>
      </c>
      <c r="G2784" s="4">
        <v>10</v>
      </c>
      <c r="H2784" t="str">
        <f>CONCATENATE(Source[[#This Row],[Subject]],TRIM(Source[[#This Row],[Course]]))</f>
        <v>PHYC10</v>
      </c>
      <c r="I2784" t="str">
        <f>VLOOKUP(Source[[#This Row],[SubjCrse]],'Courses and Categories'!$E$2:$G$1816,3,FALSE)</f>
        <v>Credit General Education</v>
      </c>
      <c r="J2784">
        <v>1</v>
      </c>
      <c r="K2784" t="s">
        <v>1818</v>
      </c>
      <c r="L2784" t="s">
        <v>39</v>
      </c>
      <c r="M2784" t="s">
        <v>903</v>
      </c>
      <c r="N2784" t="s">
        <v>1041</v>
      </c>
      <c r="O2784">
        <v>910</v>
      </c>
      <c r="P2784">
        <v>1000</v>
      </c>
      <c r="Q2784" t="s">
        <v>1649</v>
      </c>
      <c r="R2784">
        <v>100</v>
      </c>
      <c r="S2784" t="s">
        <v>134</v>
      </c>
      <c r="T2784">
        <v>1</v>
      </c>
      <c r="U2784" s="1">
        <v>43479</v>
      </c>
      <c r="V2784" s="1">
        <v>43607</v>
      </c>
      <c r="W2784" t="s">
        <v>787</v>
      </c>
      <c r="X2784" t="s">
        <v>1929</v>
      </c>
      <c r="Y2784">
        <v>45</v>
      </c>
      <c r="Z2784">
        <v>39</v>
      </c>
      <c r="AA2784">
        <v>110</v>
      </c>
      <c r="AB2784">
        <v>35.454500000000003</v>
      </c>
      <c r="AD2784">
        <f>IF(ISBLANK(Source[[#This Row],[CrosslistID]]),1,1/COUNTIFS(Source[CrosslistID],Source[[#This Row],[CrosslistID]],Source[TermDesc],Source[[#This Row],[TermDesc]]))</f>
        <v>1</v>
      </c>
      <c r="AG2784">
        <v>0</v>
      </c>
      <c r="AH2784">
        <v>35.454500000000003</v>
      </c>
      <c r="AI2784">
        <v>4.5</v>
      </c>
      <c r="AJ2784">
        <v>4.5</v>
      </c>
      <c r="AK2784">
        <v>0.2</v>
      </c>
      <c r="AL27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84">
        <f>IF(AND(Source[[#This Row],[Credit_Noncredit]]="Noncredit",Source[[#This Row],[FTEF]]&gt;0),Source[[#This Row],[NC XLST FTES]]*525/(437.5*Source[[#This Row],[FTEF]]),0)</f>
        <v>0</v>
      </c>
      <c r="AN2784">
        <f>IF(Source[[#This Row],[Credit_Noncredit]]="Credit",Source[[#This Row],[Census Enrollment]],Source[[#This Row],[Noncredit Avg. Attendance]])</f>
        <v>45</v>
      </c>
    </row>
    <row r="2785" spans="1:40" x14ac:dyDescent="0.25">
      <c r="A2785" t="s">
        <v>4581</v>
      </c>
      <c r="B2785" t="s">
        <v>886</v>
      </c>
      <c r="C2785" t="s">
        <v>775</v>
      </c>
      <c r="D2785" t="s">
        <v>1812</v>
      </c>
      <c r="E2785" s="4">
        <v>35134</v>
      </c>
      <c r="F2785" s="4" t="s">
        <v>1813</v>
      </c>
      <c r="G2785" s="4">
        <v>10</v>
      </c>
      <c r="H2785" t="str">
        <f>CONCATENATE(Source[[#This Row],[Subject]],TRIM(Source[[#This Row],[Course]]))</f>
        <v>PHYC10</v>
      </c>
      <c r="I2785" t="str">
        <f>VLOOKUP(Source[[#This Row],[SubjCrse]],'Courses and Categories'!$E$2:$G$1816,3,FALSE)</f>
        <v>Credit General Education</v>
      </c>
      <c r="J2785">
        <v>2</v>
      </c>
      <c r="K2785" t="s">
        <v>1818</v>
      </c>
      <c r="L2785" t="s">
        <v>39</v>
      </c>
      <c r="M2785" t="s">
        <v>903</v>
      </c>
      <c r="N2785" t="s">
        <v>59</v>
      </c>
      <c r="O2785">
        <v>940</v>
      </c>
      <c r="P2785">
        <v>1055</v>
      </c>
      <c r="Q2785" t="s">
        <v>1649</v>
      </c>
      <c r="R2785">
        <v>204</v>
      </c>
      <c r="S2785" t="s">
        <v>134</v>
      </c>
      <c r="T2785">
        <v>1</v>
      </c>
      <c r="U2785" s="1">
        <v>43479</v>
      </c>
      <c r="V2785" s="1">
        <v>43607</v>
      </c>
      <c r="W2785" t="s">
        <v>5748</v>
      </c>
      <c r="X2785" t="s">
        <v>1929</v>
      </c>
      <c r="Y2785">
        <v>37</v>
      </c>
      <c r="Z2785">
        <v>35</v>
      </c>
      <c r="AA2785">
        <v>70</v>
      </c>
      <c r="AB2785">
        <v>50</v>
      </c>
      <c r="AD2785">
        <f>IF(ISBLANK(Source[[#This Row],[CrosslistID]]),1,1/COUNTIFS(Source[CrosslistID],Source[[#This Row],[CrosslistID]],Source[TermDesc],Source[[#This Row],[TermDesc]]))</f>
        <v>1</v>
      </c>
      <c r="AG2785">
        <v>0</v>
      </c>
      <c r="AH2785">
        <v>50</v>
      </c>
      <c r="AI2785">
        <v>3.5</v>
      </c>
      <c r="AJ2785">
        <v>3.7</v>
      </c>
      <c r="AK2785">
        <v>0.2</v>
      </c>
      <c r="AL27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85">
        <f>IF(AND(Source[[#This Row],[Credit_Noncredit]]="Noncredit",Source[[#This Row],[FTEF]]&gt;0),Source[[#This Row],[NC XLST FTES]]*525/(437.5*Source[[#This Row],[FTEF]]),0)</f>
        <v>0</v>
      </c>
      <c r="AN2785">
        <f>IF(Source[[#This Row],[Credit_Noncredit]]="Credit",Source[[#This Row],[Census Enrollment]],Source[[#This Row],[Noncredit Avg. Attendance]])</f>
        <v>37</v>
      </c>
    </row>
    <row r="2786" spans="1:40" x14ac:dyDescent="0.25">
      <c r="A2786" t="s">
        <v>4581</v>
      </c>
      <c r="B2786" t="s">
        <v>886</v>
      </c>
      <c r="C2786" t="s">
        <v>775</v>
      </c>
      <c r="D2786" t="s">
        <v>1812</v>
      </c>
      <c r="E2786" s="4">
        <v>35135</v>
      </c>
      <c r="F2786" s="4" t="s">
        <v>1813</v>
      </c>
      <c r="G2786" s="4">
        <v>10</v>
      </c>
      <c r="H2786" t="str">
        <f>CONCATENATE(Source[[#This Row],[Subject]],TRIM(Source[[#This Row],[Course]]))</f>
        <v>PHYC10</v>
      </c>
      <c r="I2786" t="str">
        <f>VLOOKUP(Source[[#This Row],[SubjCrse]],'Courses and Categories'!$E$2:$G$1816,3,FALSE)</f>
        <v>Credit General Education</v>
      </c>
      <c r="J2786">
        <v>3</v>
      </c>
      <c r="K2786" t="s">
        <v>1818</v>
      </c>
      <c r="L2786" t="s">
        <v>39</v>
      </c>
      <c r="M2786" t="s">
        <v>903</v>
      </c>
      <c r="N2786" t="s">
        <v>59</v>
      </c>
      <c r="O2786">
        <v>1110</v>
      </c>
      <c r="P2786">
        <v>1225</v>
      </c>
      <c r="Q2786" t="s">
        <v>1649</v>
      </c>
      <c r="R2786">
        <v>204</v>
      </c>
      <c r="S2786" t="s">
        <v>134</v>
      </c>
      <c r="T2786">
        <v>1</v>
      </c>
      <c r="U2786" s="1">
        <v>43479</v>
      </c>
      <c r="V2786" s="1">
        <v>43607</v>
      </c>
      <c r="W2786" t="s">
        <v>5748</v>
      </c>
      <c r="X2786" t="s">
        <v>1929</v>
      </c>
      <c r="Y2786">
        <v>59</v>
      </c>
      <c r="Z2786">
        <v>58</v>
      </c>
      <c r="AA2786">
        <v>70</v>
      </c>
      <c r="AB2786">
        <v>82.857100000000003</v>
      </c>
      <c r="AD2786">
        <f>IF(ISBLANK(Source[[#This Row],[CrosslistID]]),1,1/COUNTIFS(Source[CrosslistID],Source[[#This Row],[CrosslistID]],Source[TermDesc],Source[[#This Row],[TermDesc]]))</f>
        <v>1</v>
      </c>
      <c r="AG2786">
        <v>0</v>
      </c>
      <c r="AH2786">
        <v>82.857100000000003</v>
      </c>
      <c r="AI2786">
        <v>4.9000000000000004</v>
      </c>
      <c r="AJ2786">
        <v>5.9</v>
      </c>
      <c r="AK2786">
        <v>0.2</v>
      </c>
      <c r="AL27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86">
        <f>IF(AND(Source[[#This Row],[Credit_Noncredit]]="Noncredit",Source[[#This Row],[FTEF]]&gt;0),Source[[#This Row],[NC XLST FTES]]*525/(437.5*Source[[#This Row],[FTEF]]),0)</f>
        <v>0</v>
      </c>
      <c r="AN2786">
        <f>IF(Source[[#This Row],[Credit_Noncredit]]="Credit",Source[[#This Row],[Census Enrollment]],Source[[#This Row],[Noncredit Avg. Attendance]])</f>
        <v>59</v>
      </c>
    </row>
    <row r="2787" spans="1:40" x14ac:dyDescent="0.25">
      <c r="A2787" t="s">
        <v>4581</v>
      </c>
      <c r="B2787" t="s">
        <v>886</v>
      </c>
      <c r="C2787" t="s">
        <v>775</v>
      </c>
      <c r="D2787" t="s">
        <v>1812</v>
      </c>
      <c r="E2787" s="4">
        <v>35137</v>
      </c>
      <c r="F2787" s="4" t="s">
        <v>1813</v>
      </c>
      <c r="G2787" s="4">
        <v>10</v>
      </c>
      <c r="H2787" t="str">
        <f>CONCATENATE(Source[[#This Row],[Subject]],TRIM(Source[[#This Row],[Course]]))</f>
        <v>PHYC10</v>
      </c>
      <c r="I2787" t="str">
        <f>VLOOKUP(Source[[#This Row],[SubjCrse]],'Courses and Categories'!$E$2:$G$1816,3,FALSE)</f>
        <v>Credit General Education</v>
      </c>
      <c r="J2787">
        <v>501</v>
      </c>
      <c r="K2787" t="s">
        <v>1818</v>
      </c>
      <c r="L2787" t="s">
        <v>87</v>
      </c>
      <c r="M2787" t="s">
        <v>903</v>
      </c>
      <c r="N2787" t="s">
        <v>185</v>
      </c>
      <c r="O2787">
        <v>1810</v>
      </c>
      <c r="P2787">
        <v>2100</v>
      </c>
      <c r="Q2787" t="s">
        <v>52</v>
      </c>
      <c r="R2787">
        <v>368</v>
      </c>
      <c r="S2787" t="s">
        <v>53</v>
      </c>
      <c r="T2787">
        <v>1</v>
      </c>
      <c r="U2787" s="1">
        <v>43479</v>
      </c>
      <c r="V2787" s="1">
        <v>43607</v>
      </c>
      <c r="W2787" t="s">
        <v>284</v>
      </c>
      <c r="X2787" t="s">
        <v>1929</v>
      </c>
      <c r="Y2787">
        <v>16</v>
      </c>
      <c r="Z2787">
        <v>15</v>
      </c>
      <c r="AA2787">
        <v>50</v>
      </c>
      <c r="AB2787">
        <v>30</v>
      </c>
      <c r="AD2787">
        <f>IF(ISBLANK(Source[[#This Row],[CrosslistID]]),1,1/COUNTIFS(Source[CrosslistID],Source[[#This Row],[CrosslistID]],Source[TermDesc],Source[[#This Row],[TermDesc]]))</f>
        <v>1</v>
      </c>
      <c r="AG2787">
        <v>0</v>
      </c>
      <c r="AH2787">
        <v>30</v>
      </c>
      <c r="AI2787">
        <v>1.5</v>
      </c>
      <c r="AJ2787">
        <v>1.6</v>
      </c>
      <c r="AK2787">
        <v>0.2</v>
      </c>
      <c r="AL27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87">
        <f>IF(AND(Source[[#This Row],[Credit_Noncredit]]="Noncredit",Source[[#This Row],[FTEF]]&gt;0),Source[[#This Row],[NC XLST FTES]]*525/(437.5*Source[[#This Row],[FTEF]]),0)</f>
        <v>0</v>
      </c>
      <c r="AN2787">
        <f>IF(Source[[#This Row],[Credit_Noncredit]]="Credit",Source[[#This Row],[Census Enrollment]],Source[[#This Row],[Noncredit Avg. Attendance]])</f>
        <v>16</v>
      </c>
    </row>
    <row r="2788" spans="1:40" x14ac:dyDescent="0.25">
      <c r="A2788" t="s">
        <v>4581</v>
      </c>
      <c r="B2788" t="s">
        <v>886</v>
      </c>
      <c r="C2788" t="s">
        <v>775</v>
      </c>
      <c r="D2788" t="s">
        <v>1812</v>
      </c>
      <c r="E2788" s="4">
        <v>35136</v>
      </c>
      <c r="F2788" s="4" t="s">
        <v>1813</v>
      </c>
      <c r="G2788" s="4">
        <v>10</v>
      </c>
      <c r="H2788" t="str">
        <f>CONCATENATE(Source[[#This Row],[Subject]],TRIM(Source[[#This Row],[Course]]))</f>
        <v>PHYC10</v>
      </c>
      <c r="I2788" t="str">
        <f>VLOOKUP(Source[[#This Row],[SubjCrse]],'Courses and Categories'!$E$2:$G$1816,3,FALSE)</f>
        <v>Credit General Education</v>
      </c>
      <c r="J2788">
        <v>831</v>
      </c>
      <c r="K2788" t="s">
        <v>1818</v>
      </c>
      <c r="L2788" t="s">
        <v>87</v>
      </c>
      <c r="M2788" t="s">
        <v>897</v>
      </c>
      <c r="N2788" t="s">
        <v>42</v>
      </c>
      <c r="O2788" t="s">
        <v>42</v>
      </c>
      <c r="P2788" t="s">
        <v>42</v>
      </c>
      <c r="Q2788" t="s">
        <v>42</v>
      </c>
      <c r="S2788" t="s">
        <v>134</v>
      </c>
      <c r="T2788">
        <v>1</v>
      </c>
      <c r="U2788" s="1">
        <v>43479</v>
      </c>
      <c r="V2788" s="1">
        <v>43607</v>
      </c>
      <c r="W2788" t="s">
        <v>5748</v>
      </c>
      <c r="X2788" t="s">
        <v>1450</v>
      </c>
      <c r="Y2788">
        <v>51</v>
      </c>
      <c r="Z2788">
        <v>51</v>
      </c>
      <c r="AA2788">
        <v>50</v>
      </c>
      <c r="AB2788">
        <v>102</v>
      </c>
      <c r="AD2788">
        <f>IF(ISBLANK(Source[[#This Row],[CrosslistID]]),1,1/COUNTIFS(Source[CrosslistID],Source[[#This Row],[CrosslistID]],Source[TermDesc],Source[[#This Row],[TermDesc]]))</f>
        <v>1</v>
      </c>
      <c r="AG2788">
        <v>0</v>
      </c>
      <c r="AH2788">
        <v>102</v>
      </c>
      <c r="AI2788">
        <v>4.8</v>
      </c>
      <c r="AJ2788">
        <v>5.0999999999999996</v>
      </c>
      <c r="AK2788">
        <v>0.2</v>
      </c>
      <c r="AL27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88">
        <f>IF(AND(Source[[#This Row],[Credit_Noncredit]]="Noncredit",Source[[#This Row],[FTEF]]&gt;0),Source[[#This Row],[NC XLST FTES]]*525/(437.5*Source[[#This Row],[FTEF]]),0)</f>
        <v>0</v>
      </c>
      <c r="AN2788">
        <f>IF(Source[[#This Row],[Credit_Noncredit]]="Credit",Source[[#This Row],[Census Enrollment]],Source[[#This Row],[Noncredit Avg. Attendance]])</f>
        <v>51</v>
      </c>
    </row>
    <row r="2789" spans="1:40" x14ac:dyDescent="0.25">
      <c r="A2789" t="s">
        <v>4581</v>
      </c>
      <c r="B2789" t="s">
        <v>886</v>
      </c>
      <c r="C2789" t="s">
        <v>775</v>
      </c>
      <c r="D2789" t="s">
        <v>1812</v>
      </c>
      <c r="E2789" s="4">
        <v>35151</v>
      </c>
      <c r="F2789" s="4" t="s">
        <v>1813</v>
      </c>
      <c r="G2789" s="4" t="s">
        <v>1819</v>
      </c>
      <c r="H2789" t="str">
        <f>CONCATENATE(Source[[#This Row],[Subject]],TRIM(Source[[#This Row],[Course]]))</f>
        <v>PHYC10L</v>
      </c>
      <c r="I2789" t="str">
        <f>VLOOKUP(Source[[#This Row],[SubjCrse]],'Courses and Categories'!$E$2:$G$1816,3,FALSE)</f>
        <v>Credit General Education</v>
      </c>
      <c r="J2789">
        <v>1</v>
      </c>
      <c r="K2789" t="s">
        <v>1820</v>
      </c>
      <c r="L2789" t="s">
        <v>39</v>
      </c>
      <c r="M2789" t="s">
        <v>1063</v>
      </c>
      <c r="N2789" t="s">
        <v>180</v>
      </c>
      <c r="O2789">
        <v>1010</v>
      </c>
      <c r="P2789">
        <v>1300</v>
      </c>
      <c r="Q2789" t="s">
        <v>1649</v>
      </c>
      <c r="R2789">
        <v>158</v>
      </c>
      <c r="S2789" t="s">
        <v>134</v>
      </c>
      <c r="T2789">
        <v>1</v>
      </c>
      <c r="U2789" s="1">
        <v>43479</v>
      </c>
      <c r="V2789" s="1">
        <v>43607</v>
      </c>
      <c r="W2789" t="s">
        <v>5749</v>
      </c>
      <c r="X2789" t="s">
        <v>1929</v>
      </c>
      <c r="Y2789">
        <v>23</v>
      </c>
      <c r="Z2789">
        <v>18</v>
      </c>
      <c r="AA2789">
        <v>24</v>
      </c>
      <c r="AB2789">
        <v>75</v>
      </c>
      <c r="AD2789">
        <f>IF(ISBLANK(Source[[#This Row],[CrosslistID]]),1,1/COUNTIFS(Source[CrosslistID],Source[[#This Row],[CrosslistID]],Source[TermDesc],Source[[#This Row],[TermDesc]]))</f>
        <v>1</v>
      </c>
      <c r="AG2789">
        <v>0</v>
      </c>
      <c r="AH2789">
        <v>75</v>
      </c>
      <c r="AI2789">
        <v>2.2000000000000002</v>
      </c>
      <c r="AJ2789">
        <v>2.2999999999999998</v>
      </c>
      <c r="AK2789">
        <v>0.17</v>
      </c>
      <c r="AL27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89">
        <f>IF(AND(Source[[#This Row],[Credit_Noncredit]]="Noncredit",Source[[#This Row],[FTEF]]&gt;0),Source[[#This Row],[NC XLST FTES]]*525/(437.5*Source[[#This Row],[FTEF]]),0)</f>
        <v>0</v>
      </c>
      <c r="AN2789">
        <f>IF(Source[[#This Row],[Credit_Noncredit]]="Credit",Source[[#This Row],[Census Enrollment]],Source[[#This Row],[Noncredit Avg. Attendance]])</f>
        <v>23</v>
      </c>
    </row>
    <row r="2790" spans="1:40" x14ac:dyDescent="0.25">
      <c r="A2790" t="s">
        <v>4581</v>
      </c>
      <c r="B2790" t="s">
        <v>886</v>
      </c>
      <c r="C2790" t="s">
        <v>775</v>
      </c>
      <c r="D2790" t="s">
        <v>1812</v>
      </c>
      <c r="E2790" s="4">
        <v>35152</v>
      </c>
      <c r="F2790" s="4" t="s">
        <v>1813</v>
      </c>
      <c r="G2790" s="4" t="s">
        <v>1819</v>
      </c>
      <c r="H2790" t="str">
        <f>CONCATENATE(Source[[#This Row],[Subject]],TRIM(Source[[#This Row],[Course]]))</f>
        <v>PHYC10L</v>
      </c>
      <c r="I2790" t="str">
        <f>VLOOKUP(Source[[#This Row],[SubjCrse]],'Courses and Categories'!$E$2:$G$1816,3,FALSE)</f>
        <v>Credit General Education</v>
      </c>
      <c r="J2790">
        <v>2</v>
      </c>
      <c r="K2790" t="s">
        <v>1820</v>
      </c>
      <c r="L2790" t="s">
        <v>39</v>
      </c>
      <c r="M2790" t="s">
        <v>1063</v>
      </c>
      <c r="N2790" t="s">
        <v>180</v>
      </c>
      <c r="O2790">
        <v>1410</v>
      </c>
      <c r="P2790">
        <v>1700</v>
      </c>
      <c r="Q2790" t="s">
        <v>1649</v>
      </c>
      <c r="R2790">
        <v>158</v>
      </c>
      <c r="S2790" t="s">
        <v>134</v>
      </c>
      <c r="T2790">
        <v>1</v>
      </c>
      <c r="U2790" s="1">
        <v>43479</v>
      </c>
      <c r="V2790" s="1">
        <v>43607</v>
      </c>
      <c r="W2790" t="s">
        <v>5749</v>
      </c>
      <c r="X2790" t="s">
        <v>1929</v>
      </c>
      <c r="Y2790">
        <v>24</v>
      </c>
      <c r="Z2790">
        <v>24</v>
      </c>
      <c r="AA2790">
        <v>24</v>
      </c>
      <c r="AB2790">
        <v>100</v>
      </c>
      <c r="AD2790">
        <f>IF(ISBLANK(Source[[#This Row],[CrosslistID]]),1,1/COUNTIFS(Source[CrosslistID],Source[[#This Row],[CrosslistID]],Source[TermDesc],Source[[#This Row],[TermDesc]]))</f>
        <v>1</v>
      </c>
      <c r="AG2790">
        <v>0</v>
      </c>
      <c r="AH2790">
        <v>100</v>
      </c>
      <c r="AI2790">
        <v>1.9</v>
      </c>
      <c r="AJ2790">
        <v>2.4</v>
      </c>
      <c r="AK2790">
        <v>0.17</v>
      </c>
      <c r="AL27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90">
        <f>IF(AND(Source[[#This Row],[Credit_Noncredit]]="Noncredit",Source[[#This Row],[FTEF]]&gt;0),Source[[#This Row],[NC XLST FTES]]*525/(437.5*Source[[#This Row],[FTEF]]),0)</f>
        <v>0</v>
      </c>
      <c r="AN2790">
        <f>IF(Source[[#This Row],[Credit_Noncredit]]="Credit",Source[[#This Row],[Census Enrollment]],Source[[#This Row],[Noncredit Avg. Attendance]])</f>
        <v>24</v>
      </c>
    </row>
    <row r="2791" spans="1:40" x14ac:dyDescent="0.25">
      <c r="A2791" t="s">
        <v>4581</v>
      </c>
      <c r="B2791" t="s">
        <v>886</v>
      </c>
      <c r="C2791" t="s">
        <v>775</v>
      </c>
      <c r="D2791" t="s">
        <v>1812</v>
      </c>
      <c r="E2791" s="4">
        <v>35150</v>
      </c>
      <c r="F2791" s="4" t="s">
        <v>1813</v>
      </c>
      <c r="G2791" s="4" t="s">
        <v>1819</v>
      </c>
      <c r="H2791" t="str">
        <f>CONCATENATE(Source[[#This Row],[Subject]],TRIM(Source[[#This Row],[Course]]))</f>
        <v>PHYC10L</v>
      </c>
      <c r="I2791" t="str">
        <f>VLOOKUP(Source[[#This Row],[SubjCrse]],'Courses and Categories'!$E$2:$G$1816,3,FALSE)</f>
        <v>Credit General Education</v>
      </c>
      <c r="J2791">
        <v>3</v>
      </c>
      <c r="K2791" t="s">
        <v>1820</v>
      </c>
      <c r="L2791" t="s">
        <v>39</v>
      </c>
      <c r="M2791" t="s">
        <v>1063</v>
      </c>
      <c r="N2791" t="s">
        <v>41</v>
      </c>
      <c r="O2791">
        <v>810</v>
      </c>
      <c r="P2791">
        <v>1100</v>
      </c>
      <c r="Q2791" t="s">
        <v>1649</v>
      </c>
      <c r="R2791">
        <v>158</v>
      </c>
      <c r="S2791" t="s">
        <v>134</v>
      </c>
      <c r="T2791">
        <v>1</v>
      </c>
      <c r="U2791" s="1">
        <v>43479</v>
      </c>
      <c r="V2791" s="1">
        <v>43607</v>
      </c>
      <c r="W2791" t="s">
        <v>4436</v>
      </c>
      <c r="X2791" t="s">
        <v>1929</v>
      </c>
      <c r="Y2791">
        <v>20</v>
      </c>
      <c r="Z2791">
        <v>19</v>
      </c>
      <c r="AA2791">
        <v>24</v>
      </c>
      <c r="AB2791">
        <v>79.166700000000006</v>
      </c>
      <c r="AD2791">
        <f>IF(ISBLANK(Source[[#This Row],[CrosslistID]]),1,1/COUNTIFS(Source[CrosslistID],Source[[#This Row],[CrosslistID]],Source[TermDesc],Source[[#This Row],[TermDesc]]))</f>
        <v>1</v>
      </c>
      <c r="AG2791">
        <v>0</v>
      </c>
      <c r="AH2791">
        <v>79.166700000000006</v>
      </c>
      <c r="AI2791">
        <v>1.9</v>
      </c>
      <c r="AJ2791">
        <v>2</v>
      </c>
      <c r="AK2791">
        <v>0.17</v>
      </c>
      <c r="AL27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91">
        <f>IF(AND(Source[[#This Row],[Credit_Noncredit]]="Noncredit",Source[[#This Row],[FTEF]]&gt;0),Source[[#This Row],[NC XLST FTES]]*525/(437.5*Source[[#This Row],[FTEF]]),0)</f>
        <v>0</v>
      </c>
      <c r="AN2791">
        <f>IF(Source[[#This Row],[Credit_Noncredit]]="Credit",Source[[#This Row],[Census Enrollment]],Source[[#This Row],[Noncredit Avg. Attendance]])</f>
        <v>20</v>
      </c>
    </row>
    <row r="2792" spans="1:40" x14ac:dyDescent="0.25">
      <c r="A2792" t="s">
        <v>4581</v>
      </c>
      <c r="B2792" t="s">
        <v>886</v>
      </c>
      <c r="C2792" t="s">
        <v>775</v>
      </c>
      <c r="D2792" t="s">
        <v>1812</v>
      </c>
      <c r="E2792" s="4">
        <v>35154</v>
      </c>
      <c r="F2792" s="4" t="s">
        <v>1813</v>
      </c>
      <c r="G2792" s="4" t="s">
        <v>1819</v>
      </c>
      <c r="H2792" t="str">
        <f>CONCATENATE(Source[[#This Row],[Subject]],TRIM(Source[[#This Row],[Course]]))</f>
        <v>PHYC10L</v>
      </c>
      <c r="I2792" t="str">
        <f>VLOOKUP(Source[[#This Row],[SubjCrse]],'Courses and Categories'!$E$2:$G$1816,3,FALSE)</f>
        <v>Credit General Education</v>
      </c>
      <c r="J2792">
        <v>4</v>
      </c>
      <c r="K2792" t="s">
        <v>1820</v>
      </c>
      <c r="L2792" t="s">
        <v>39</v>
      </c>
      <c r="M2792" t="s">
        <v>1063</v>
      </c>
      <c r="N2792" t="s">
        <v>41</v>
      </c>
      <c r="O2792">
        <v>1110</v>
      </c>
      <c r="P2792">
        <v>1400</v>
      </c>
      <c r="Q2792" t="s">
        <v>1649</v>
      </c>
      <c r="R2792">
        <v>158</v>
      </c>
      <c r="S2792" t="s">
        <v>134</v>
      </c>
      <c r="T2792">
        <v>1</v>
      </c>
      <c r="U2792" s="1">
        <v>43479</v>
      </c>
      <c r="V2792" s="1">
        <v>43607</v>
      </c>
      <c r="W2792" t="s">
        <v>1823</v>
      </c>
      <c r="X2792" t="s">
        <v>1929</v>
      </c>
      <c r="Y2792">
        <v>16</v>
      </c>
      <c r="Z2792">
        <v>13</v>
      </c>
      <c r="AA2792">
        <v>24</v>
      </c>
      <c r="AB2792">
        <v>54.166699999999999</v>
      </c>
      <c r="AD2792">
        <f>IF(ISBLANK(Source[[#This Row],[CrosslistID]]),1,1/COUNTIFS(Source[CrosslistID],Source[[#This Row],[CrosslistID]],Source[TermDesc],Source[[#This Row],[TermDesc]]))</f>
        <v>1</v>
      </c>
      <c r="AG2792">
        <v>0</v>
      </c>
      <c r="AH2792">
        <v>54.166699999999999</v>
      </c>
      <c r="AI2792">
        <v>1.6</v>
      </c>
      <c r="AJ2792">
        <v>1.6</v>
      </c>
      <c r="AK2792">
        <v>0.17</v>
      </c>
      <c r="AL27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92">
        <f>IF(AND(Source[[#This Row],[Credit_Noncredit]]="Noncredit",Source[[#This Row],[FTEF]]&gt;0),Source[[#This Row],[NC XLST FTES]]*525/(437.5*Source[[#This Row],[FTEF]]),0)</f>
        <v>0</v>
      </c>
      <c r="AN2792">
        <f>IF(Source[[#This Row],[Credit_Noncredit]]="Credit",Source[[#This Row],[Census Enrollment]],Source[[#This Row],[Noncredit Avg. Attendance]])</f>
        <v>16</v>
      </c>
    </row>
    <row r="2793" spans="1:40" x14ac:dyDescent="0.25">
      <c r="A2793" t="s">
        <v>4581</v>
      </c>
      <c r="B2793" t="s">
        <v>886</v>
      </c>
      <c r="C2793" t="s">
        <v>775</v>
      </c>
      <c r="D2793" t="s">
        <v>1812</v>
      </c>
      <c r="E2793" s="4">
        <v>36393</v>
      </c>
      <c r="F2793" s="4" t="s">
        <v>1813</v>
      </c>
      <c r="G2793" s="4" t="s">
        <v>1819</v>
      </c>
      <c r="H2793" t="str">
        <f>CONCATENATE(Source[[#This Row],[Subject]],TRIM(Source[[#This Row],[Course]]))</f>
        <v>PHYC10L</v>
      </c>
      <c r="I2793" t="str">
        <f>VLOOKUP(Source[[#This Row],[SubjCrse]],'Courses and Categories'!$E$2:$G$1816,3,FALSE)</f>
        <v>Credit General Education</v>
      </c>
      <c r="J2793">
        <v>651</v>
      </c>
      <c r="K2793" t="s">
        <v>1820</v>
      </c>
      <c r="L2793" t="s">
        <v>39</v>
      </c>
      <c r="M2793" t="s">
        <v>1063</v>
      </c>
      <c r="N2793" t="s">
        <v>51</v>
      </c>
      <c r="O2793">
        <v>910</v>
      </c>
      <c r="P2793">
        <v>1200</v>
      </c>
      <c r="Q2793" t="s">
        <v>52</v>
      </c>
      <c r="R2793">
        <v>366</v>
      </c>
      <c r="S2793" t="s">
        <v>53</v>
      </c>
      <c r="T2793">
        <v>1</v>
      </c>
      <c r="U2793" s="1">
        <v>43479</v>
      </c>
      <c r="V2793" s="1">
        <v>43607</v>
      </c>
      <c r="W2793" t="s">
        <v>680</v>
      </c>
      <c r="X2793" t="s">
        <v>1929</v>
      </c>
      <c r="Y2793">
        <v>8</v>
      </c>
      <c r="Z2793">
        <v>7</v>
      </c>
      <c r="AA2793">
        <v>24</v>
      </c>
      <c r="AB2793">
        <v>29.166699999999999</v>
      </c>
      <c r="AD2793">
        <f>IF(ISBLANK(Source[[#This Row],[CrosslistID]]),1,1/COUNTIFS(Source[CrosslistID],Source[[#This Row],[CrosslistID]],Source[TermDesc],Source[[#This Row],[TermDesc]]))</f>
        <v>1</v>
      </c>
      <c r="AG2793">
        <v>0</v>
      </c>
      <c r="AH2793">
        <v>29.166699999999999</v>
      </c>
      <c r="AI2793">
        <v>0.8</v>
      </c>
      <c r="AJ2793">
        <v>0.8</v>
      </c>
      <c r="AK2793">
        <v>0.17</v>
      </c>
      <c r="AL27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93">
        <f>IF(AND(Source[[#This Row],[Credit_Noncredit]]="Noncredit",Source[[#This Row],[FTEF]]&gt;0),Source[[#This Row],[NC XLST FTES]]*525/(437.5*Source[[#This Row],[FTEF]]),0)</f>
        <v>0</v>
      </c>
      <c r="AN2793">
        <f>IF(Source[[#This Row],[Credit_Noncredit]]="Credit",Source[[#This Row],[Census Enrollment]],Source[[#This Row],[Noncredit Avg. Attendance]])</f>
        <v>8</v>
      </c>
    </row>
    <row r="2794" spans="1:40" x14ac:dyDescent="0.25">
      <c r="A2794" t="s">
        <v>4581</v>
      </c>
      <c r="B2794" t="s">
        <v>886</v>
      </c>
      <c r="C2794" t="s">
        <v>775</v>
      </c>
      <c r="D2794" t="s">
        <v>1812</v>
      </c>
      <c r="E2794" s="4">
        <v>39282</v>
      </c>
      <c r="F2794" s="4" t="s">
        <v>1813</v>
      </c>
      <c r="G2794" s="4" t="s">
        <v>4433</v>
      </c>
      <c r="H2794" t="str">
        <f>CONCATENATE(Source[[#This Row],[Subject]],TRIM(Source[[#This Row],[Course]]))</f>
        <v>PHYC2AC</v>
      </c>
      <c r="I2794" t="str">
        <f>VLOOKUP(Source[[#This Row],[SubjCrse]],'Courses and Categories'!$E$2:$G$1816,3,FALSE)</f>
        <v>Credit Other</v>
      </c>
      <c r="J2794">
        <v>831</v>
      </c>
      <c r="K2794" t="s">
        <v>4434</v>
      </c>
      <c r="L2794" t="s">
        <v>87</v>
      </c>
      <c r="M2794" t="s">
        <v>897</v>
      </c>
      <c r="N2794" t="s">
        <v>5750</v>
      </c>
      <c r="O2794" t="s">
        <v>5751</v>
      </c>
      <c r="P2794" t="s">
        <v>4817</v>
      </c>
      <c r="Q2794" t="s">
        <v>5752</v>
      </c>
      <c r="R2794" t="s">
        <v>5753</v>
      </c>
      <c r="S2794" t="s">
        <v>134</v>
      </c>
      <c r="T2794" t="s">
        <v>44</v>
      </c>
      <c r="U2794" s="1">
        <v>43500</v>
      </c>
      <c r="V2794" s="1">
        <v>43607</v>
      </c>
      <c r="W2794" t="s">
        <v>5754</v>
      </c>
      <c r="X2794" t="s">
        <v>918</v>
      </c>
      <c r="Y2794">
        <v>13</v>
      </c>
      <c r="Z2794">
        <v>12</v>
      </c>
      <c r="AA2794">
        <v>35</v>
      </c>
      <c r="AB2794">
        <v>34.285699999999999</v>
      </c>
      <c r="AD2794">
        <f>IF(ISBLANK(Source[[#This Row],[CrosslistID]]),1,1/COUNTIFS(Source[CrosslistID],Source[[#This Row],[CrosslistID]],Source[TermDesc],Source[[#This Row],[TermDesc]]))</f>
        <v>1</v>
      </c>
      <c r="AG2794">
        <v>0</v>
      </c>
      <c r="AH2794">
        <v>34.285699999999999</v>
      </c>
      <c r="AI2794">
        <v>0.15</v>
      </c>
      <c r="AJ2794">
        <v>0.2167</v>
      </c>
      <c r="AK2794">
        <v>5.33E-2</v>
      </c>
      <c r="AL27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94">
        <f>IF(AND(Source[[#This Row],[Credit_Noncredit]]="Noncredit",Source[[#This Row],[FTEF]]&gt;0),Source[[#This Row],[NC XLST FTES]]*525/(437.5*Source[[#This Row],[FTEF]]),0)</f>
        <v>0</v>
      </c>
      <c r="AN2794">
        <f>IF(Source[[#This Row],[Credit_Noncredit]]="Credit",Source[[#This Row],[Census Enrollment]],Source[[#This Row],[Noncredit Avg. Attendance]])</f>
        <v>13</v>
      </c>
    </row>
    <row r="2795" spans="1:40" x14ac:dyDescent="0.25">
      <c r="A2795" t="s">
        <v>4581</v>
      </c>
      <c r="B2795" t="s">
        <v>886</v>
      </c>
      <c r="C2795" t="s">
        <v>775</v>
      </c>
      <c r="D2795" t="s">
        <v>1812</v>
      </c>
      <c r="E2795" s="4">
        <v>35157</v>
      </c>
      <c r="F2795" s="4" t="s">
        <v>1813</v>
      </c>
      <c r="G2795" s="4" t="s">
        <v>1821</v>
      </c>
      <c r="H2795" t="str">
        <f>CONCATENATE(Source[[#This Row],[Subject]],TRIM(Source[[#This Row],[Course]]))</f>
        <v>PHYC2AL</v>
      </c>
      <c r="I2795" t="str">
        <f>VLOOKUP(Source[[#This Row],[SubjCrse]],'Courses and Categories'!$E$2:$G$1816,3,FALSE)</f>
        <v>Credit General Education</v>
      </c>
      <c r="J2795">
        <v>1</v>
      </c>
      <c r="K2795" t="s">
        <v>1822</v>
      </c>
      <c r="L2795" t="s">
        <v>39</v>
      </c>
      <c r="M2795" t="s">
        <v>1063</v>
      </c>
      <c r="N2795" t="s">
        <v>180</v>
      </c>
      <c r="O2795">
        <v>1410</v>
      </c>
      <c r="P2795">
        <v>1700</v>
      </c>
      <c r="Q2795" t="s">
        <v>1649</v>
      </c>
      <c r="R2795">
        <v>178</v>
      </c>
      <c r="S2795" t="s">
        <v>134</v>
      </c>
      <c r="T2795">
        <v>1</v>
      </c>
      <c r="U2795" s="1">
        <v>43479</v>
      </c>
      <c r="V2795" s="1">
        <v>43607</v>
      </c>
      <c r="W2795" t="s">
        <v>4439</v>
      </c>
      <c r="X2795" t="s">
        <v>1929</v>
      </c>
      <c r="Y2795">
        <v>25</v>
      </c>
      <c r="Z2795">
        <v>23</v>
      </c>
      <c r="AA2795">
        <v>24</v>
      </c>
      <c r="AB2795">
        <v>95.833299999999994</v>
      </c>
      <c r="AD2795">
        <f>IF(ISBLANK(Source[[#This Row],[CrosslistID]]),1,1/COUNTIFS(Source[CrosslistID],Source[[#This Row],[CrosslistID]],Source[TermDesc],Source[[#This Row],[TermDesc]]))</f>
        <v>1</v>
      </c>
      <c r="AG2795">
        <v>0</v>
      </c>
      <c r="AH2795">
        <v>95.833299999999994</v>
      </c>
      <c r="AI2795">
        <v>2.4</v>
      </c>
      <c r="AJ2795">
        <v>2.5</v>
      </c>
      <c r="AK2795">
        <v>0.17</v>
      </c>
      <c r="AL27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95">
        <f>IF(AND(Source[[#This Row],[Credit_Noncredit]]="Noncredit",Source[[#This Row],[FTEF]]&gt;0),Source[[#This Row],[NC XLST FTES]]*525/(437.5*Source[[#This Row],[FTEF]]),0)</f>
        <v>0</v>
      </c>
      <c r="AN2795">
        <f>IF(Source[[#This Row],[Credit_Noncredit]]="Credit",Source[[#This Row],[Census Enrollment]],Source[[#This Row],[Noncredit Avg. Attendance]])</f>
        <v>25</v>
      </c>
    </row>
    <row r="2796" spans="1:40" x14ac:dyDescent="0.25">
      <c r="A2796" t="s">
        <v>4581</v>
      </c>
      <c r="B2796" t="s">
        <v>886</v>
      </c>
      <c r="C2796" t="s">
        <v>775</v>
      </c>
      <c r="D2796" t="s">
        <v>1812</v>
      </c>
      <c r="E2796" s="4">
        <v>39330</v>
      </c>
      <c r="F2796" s="4" t="s">
        <v>1813</v>
      </c>
      <c r="G2796" s="4" t="s">
        <v>1821</v>
      </c>
      <c r="H2796" t="str">
        <f>CONCATENATE(Source[[#This Row],[Subject]],TRIM(Source[[#This Row],[Course]]))</f>
        <v>PHYC2AL</v>
      </c>
      <c r="I2796" t="str">
        <f>VLOOKUP(Source[[#This Row],[SubjCrse]],'Courses and Categories'!$E$2:$G$1816,3,FALSE)</f>
        <v>Credit General Education</v>
      </c>
      <c r="J2796">
        <v>2</v>
      </c>
      <c r="K2796" t="s">
        <v>1822</v>
      </c>
      <c r="L2796" t="s">
        <v>39</v>
      </c>
      <c r="M2796" t="s">
        <v>1063</v>
      </c>
      <c r="N2796" t="s">
        <v>50</v>
      </c>
      <c r="O2796">
        <v>1410</v>
      </c>
      <c r="P2796">
        <v>1700</v>
      </c>
      <c r="Q2796" t="s">
        <v>1649</v>
      </c>
      <c r="R2796">
        <v>178</v>
      </c>
      <c r="S2796" t="s">
        <v>134</v>
      </c>
      <c r="T2796">
        <v>1</v>
      </c>
      <c r="U2796" s="1">
        <v>43479</v>
      </c>
      <c r="V2796" s="1">
        <v>43607</v>
      </c>
      <c r="W2796" t="s">
        <v>1815</v>
      </c>
      <c r="X2796" t="s">
        <v>1929</v>
      </c>
      <c r="Y2796">
        <v>18</v>
      </c>
      <c r="Z2796">
        <v>17</v>
      </c>
      <c r="AA2796">
        <v>24</v>
      </c>
      <c r="AB2796">
        <v>70.833299999999994</v>
      </c>
      <c r="AD2796">
        <f>IF(ISBLANK(Source[[#This Row],[CrosslistID]]),1,1/COUNTIFS(Source[CrosslistID],Source[[#This Row],[CrosslistID]],Source[TermDesc],Source[[#This Row],[TermDesc]]))</f>
        <v>1</v>
      </c>
      <c r="AG2796">
        <v>0</v>
      </c>
      <c r="AH2796">
        <v>70.833299999999994</v>
      </c>
      <c r="AI2796">
        <v>1.7</v>
      </c>
      <c r="AJ2796">
        <v>1.8</v>
      </c>
      <c r="AK2796">
        <v>0.17</v>
      </c>
      <c r="AL27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96">
        <f>IF(AND(Source[[#This Row],[Credit_Noncredit]]="Noncredit",Source[[#This Row],[FTEF]]&gt;0),Source[[#This Row],[NC XLST FTES]]*525/(437.5*Source[[#This Row],[FTEF]]),0)</f>
        <v>0</v>
      </c>
      <c r="AN2796">
        <f>IF(Source[[#This Row],[Credit_Noncredit]]="Credit",Source[[#This Row],[Census Enrollment]],Source[[#This Row],[Noncredit Avg. Attendance]])</f>
        <v>18</v>
      </c>
    </row>
    <row r="2797" spans="1:40" x14ac:dyDescent="0.25">
      <c r="A2797" t="s">
        <v>4581</v>
      </c>
      <c r="B2797" t="s">
        <v>886</v>
      </c>
      <c r="C2797" t="s">
        <v>775</v>
      </c>
      <c r="D2797" t="s">
        <v>1812</v>
      </c>
      <c r="E2797" s="4">
        <v>35161</v>
      </c>
      <c r="F2797" s="4" t="s">
        <v>1813</v>
      </c>
      <c r="G2797" s="4" t="s">
        <v>1821</v>
      </c>
      <c r="H2797" t="str">
        <f>CONCATENATE(Source[[#This Row],[Subject]],TRIM(Source[[#This Row],[Course]]))</f>
        <v>PHYC2AL</v>
      </c>
      <c r="I2797" t="str">
        <f>VLOOKUP(Source[[#This Row],[SubjCrse]],'Courses and Categories'!$E$2:$G$1816,3,FALSE)</f>
        <v>Credit General Education</v>
      </c>
      <c r="J2797">
        <v>3</v>
      </c>
      <c r="K2797" t="s">
        <v>1822</v>
      </c>
      <c r="L2797" t="s">
        <v>39</v>
      </c>
      <c r="M2797" t="s">
        <v>1063</v>
      </c>
      <c r="N2797" t="s">
        <v>185</v>
      </c>
      <c r="O2797">
        <v>1410</v>
      </c>
      <c r="P2797">
        <v>1700</v>
      </c>
      <c r="Q2797" t="s">
        <v>1649</v>
      </c>
      <c r="R2797">
        <v>178</v>
      </c>
      <c r="S2797" t="s">
        <v>134</v>
      </c>
      <c r="T2797">
        <v>1</v>
      </c>
      <c r="U2797" s="1">
        <v>43479</v>
      </c>
      <c r="V2797" s="1">
        <v>43607</v>
      </c>
      <c r="W2797" t="s">
        <v>4436</v>
      </c>
      <c r="X2797" t="s">
        <v>1929</v>
      </c>
      <c r="Y2797">
        <v>21</v>
      </c>
      <c r="Z2797">
        <v>19</v>
      </c>
      <c r="AA2797">
        <v>24</v>
      </c>
      <c r="AB2797">
        <v>79.166700000000006</v>
      </c>
      <c r="AD2797">
        <f>IF(ISBLANK(Source[[#This Row],[CrosslistID]]),1,1/COUNTIFS(Source[CrosslistID],Source[[#This Row],[CrosslistID]],Source[TermDesc],Source[[#This Row],[TermDesc]]))</f>
        <v>1</v>
      </c>
      <c r="AG2797">
        <v>0</v>
      </c>
      <c r="AH2797">
        <v>79.166700000000006</v>
      </c>
      <c r="AI2797">
        <v>1.9</v>
      </c>
      <c r="AJ2797">
        <v>2.1</v>
      </c>
      <c r="AK2797">
        <v>0.17</v>
      </c>
      <c r="AL27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97">
        <f>IF(AND(Source[[#This Row],[Credit_Noncredit]]="Noncredit",Source[[#This Row],[FTEF]]&gt;0),Source[[#This Row],[NC XLST FTES]]*525/(437.5*Source[[#This Row],[FTEF]]),0)</f>
        <v>0</v>
      </c>
      <c r="AN2797">
        <f>IF(Source[[#This Row],[Credit_Noncredit]]="Credit",Source[[#This Row],[Census Enrollment]],Source[[#This Row],[Noncredit Avg. Attendance]])</f>
        <v>21</v>
      </c>
    </row>
    <row r="2798" spans="1:40" x14ac:dyDescent="0.25">
      <c r="A2798" t="s">
        <v>4581</v>
      </c>
      <c r="B2798" t="s">
        <v>886</v>
      </c>
      <c r="C2798" t="s">
        <v>775</v>
      </c>
      <c r="D2798" t="s">
        <v>1812</v>
      </c>
      <c r="E2798" s="4">
        <v>39293</v>
      </c>
      <c r="F2798" s="4" t="s">
        <v>1813</v>
      </c>
      <c r="G2798" s="4" t="s">
        <v>5755</v>
      </c>
      <c r="H2798" t="str">
        <f>CONCATENATE(Source[[#This Row],[Subject]],TRIM(Source[[#This Row],[Course]]))</f>
        <v>PHYC2BC</v>
      </c>
      <c r="I2798" t="str">
        <f>VLOOKUP(Source[[#This Row],[SubjCrse]],'Courses and Categories'!$E$2:$G$1816,3,FALSE)</f>
        <v>Credit Other</v>
      </c>
      <c r="J2798">
        <v>831</v>
      </c>
      <c r="K2798" t="s">
        <v>4434</v>
      </c>
      <c r="L2798" t="s">
        <v>87</v>
      </c>
      <c r="M2798" t="s">
        <v>897</v>
      </c>
      <c r="N2798" t="s">
        <v>42</v>
      </c>
      <c r="O2798" t="s">
        <v>42</v>
      </c>
      <c r="P2798" t="s">
        <v>42</v>
      </c>
      <c r="Q2798" t="s">
        <v>42</v>
      </c>
      <c r="S2798" t="s">
        <v>134</v>
      </c>
      <c r="T2798" t="s">
        <v>44</v>
      </c>
      <c r="U2798" s="1">
        <v>43500</v>
      </c>
      <c r="V2798" s="1">
        <v>43607</v>
      </c>
      <c r="W2798" t="s">
        <v>5748</v>
      </c>
      <c r="X2798" t="s">
        <v>918</v>
      </c>
      <c r="Y2798">
        <v>16</v>
      </c>
      <c r="Z2798">
        <v>16</v>
      </c>
      <c r="AA2798">
        <v>35</v>
      </c>
      <c r="AB2798">
        <v>45.714300000000001</v>
      </c>
      <c r="AD2798">
        <f>IF(ISBLANK(Source[[#This Row],[CrosslistID]]),1,1/COUNTIFS(Source[CrosslistID],Source[[#This Row],[CrosslistID]],Source[TermDesc],Source[[#This Row],[TermDesc]]))</f>
        <v>1</v>
      </c>
      <c r="AG2798">
        <v>0</v>
      </c>
      <c r="AH2798">
        <v>45.714300000000001</v>
      </c>
      <c r="AI2798">
        <v>0.23300000000000001</v>
      </c>
      <c r="AJ2798">
        <v>0.26629999999999998</v>
      </c>
      <c r="AK2798">
        <v>5.33E-2</v>
      </c>
      <c r="AL27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98">
        <f>IF(AND(Source[[#This Row],[Credit_Noncredit]]="Noncredit",Source[[#This Row],[FTEF]]&gt;0),Source[[#This Row],[NC XLST FTES]]*525/(437.5*Source[[#This Row],[FTEF]]),0)</f>
        <v>0</v>
      </c>
      <c r="AN2798">
        <f>IF(Source[[#This Row],[Credit_Noncredit]]="Credit",Source[[#This Row],[Census Enrollment]],Source[[#This Row],[Noncredit Avg. Attendance]])</f>
        <v>16</v>
      </c>
    </row>
    <row r="2799" spans="1:40" x14ac:dyDescent="0.25">
      <c r="A2799" t="s">
        <v>4581</v>
      </c>
      <c r="B2799" t="s">
        <v>886</v>
      </c>
      <c r="C2799" t="s">
        <v>775</v>
      </c>
      <c r="D2799" t="s">
        <v>1812</v>
      </c>
      <c r="E2799" s="4">
        <v>35164</v>
      </c>
      <c r="F2799" s="4" t="s">
        <v>1813</v>
      </c>
      <c r="G2799" s="4" t="s">
        <v>4437</v>
      </c>
      <c r="H2799" t="str">
        <f>CONCATENATE(Source[[#This Row],[Subject]],TRIM(Source[[#This Row],[Course]]))</f>
        <v>PHYC2BL</v>
      </c>
      <c r="I2799" t="str">
        <f>VLOOKUP(Source[[#This Row],[SubjCrse]],'Courses and Categories'!$E$2:$G$1816,3,FALSE)</f>
        <v>Credit General Education</v>
      </c>
      <c r="J2799">
        <v>1</v>
      </c>
      <c r="K2799" t="s">
        <v>1822</v>
      </c>
      <c r="L2799" t="s">
        <v>39</v>
      </c>
      <c r="M2799" t="s">
        <v>1063</v>
      </c>
      <c r="N2799" t="s">
        <v>50</v>
      </c>
      <c r="O2799">
        <v>1110</v>
      </c>
      <c r="P2799">
        <v>1400</v>
      </c>
      <c r="Q2799" t="s">
        <v>1649</v>
      </c>
      <c r="R2799">
        <v>159</v>
      </c>
      <c r="S2799" t="s">
        <v>134</v>
      </c>
      <c r="T2799">
        <v>1</v>
      </c>
      <c r="U2799" s="1">
        <v>43479</v>
      </c>
      <c r="V2799" s="1">
        <v>43607</v>
      </c>
      <c r="W2799" t="s">
        <v>551</v>
      </c>
      <c r="X2799" t="s">
        <v>1929</v>
      </c>
      <c r="Y2799">
        <v>19</v>
      </c>
      <c r="Z2799">
        <v>18</v>
      </c>
      <c r="AA2799">
        <v>20</v>
      </c>
      <c r="AB2799">
        <v>90</v>
      </c>
      <c r="AD2799">
        <f>IF(ISBLANK(Source[[#This Row],[CrosslistID]]),1,1/COUNTIFS(Source[CrosslistID],Source[[#This Row],[CrosslistID]],Source[TermDesc],Source[[#This Row],[TermDesc]]))</f>
        <v>1</v>
      </c>
      <c r="AG2799">
        <v>0</v>
      </c>
      <c r="AH2799">
        <v>90</v>
      </c>
      <c r="AI2799">
        <v>1.8</v>
      </c>
      <c r="AJ2799">
        <v>1.9</v>
      </c>
      <c r="AK2799">
        <v>0.17</v>
      </c>
      <c r="AL27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799">
        <f>IF(AND(Source[[#This Row],[Credit_Noncredit]]="Noncredit",Source[[#This Row],[FTEF]]&gt;0),Source[[#This Row],[NC XLST FTES]]*525/(437.5*Source[[#This Row],[FTEF]]),0)</f>
        <v>0</v>
      </c>
      <c r="AN2799">
        <f>IF(Source[[#This Row],[Credit_Noncredit]]="Credit",Source[[#This Row],[Census Enrollment]],Source[[#This Row],[Noncredit Avg. Attendance]])</f>
        <v>19</v>
      </c>
    </row>
    <row r="2800" spans="1:40" x14ac:dyDescent="0.25">
      <c r="A2800" t="s">
        <v>4581</v>
      </c>
      <c r="B2800" t="s">
        <v>886</v>
      </c>
      <c r="C2800" t="s">
        <v>775</v>
      </c>
      <c r="D2800" t="s">
        <v>1812</v>
      </c>
      <c r="E2800" s="4">
        <v>35166</v>
      </c>
      <c r="F2800" s="4" t="s">
        <v>1813</v>
      </c>
      <c r="G2800" s="4" t="s">
        <v>4437</v>
      </c>
      <c r="H2800" t="str">
        <f>CONCATENATE(Source[[#This Row],[Subject]],TRIM(Source[[#This Row],[Course]]))</f>
        <v>PHYC2BL</v>
      </c>
      <c r="I2800" t="str">
        <f>VLOOKUP(Source[[#This Row],[SubjCrse]],'Courses and Categories'!$E$2:$G$1816,3,FALSE)</f>
        <v>Credit General Education</v>
      </c>
      <c r="J2800">
        <v>2</v>
      </c>
      <c r="K2800" t="s">
        <v>1822</v>
      </c>
      <c r="L2800" t="s">
        <v>39</v>
      </c>
      <c r="M2800" t="s">
        <v>1063</v>
      </c>
      <c r="N2800" t="s">
        <v>50</v>
      </c>
      <c r="O2800">
        <v>1410</v>
      </c>
      <c r="P2800">
        <v>1700</v>
      </c>
      <c r="Q2800" t="s">
        <v>1649</v>
      </c>
      <c r="R2800">
        <v>159</v>
      </c>
      <c r="S2800" t="s">
        <v>134</v>
      </c>
      <c r="T2800">
        <v>1</v>
      </c>
      <c r="U2800" s="1">
        <v>43479</v>
      </c>
      <c r="V2800" s="1">
        <v>43607</v>
      </c>
      <c r="W2800" t="s">
        <v>4435</v>
      </c>
      <c r="X2800" t="s">
        <v>1929</v>
      </c>
      <c r="Y2800">
        <v>22</v>
      </c>
      <c r="Z2800">
        <v>22</v>
      </c>
      <c r="AA2800">
        <v>20</v>
      </c>
      <c r="AB2800">
        <v>110</v>
      </c>
      <c r="AD2800">
        <f>IF(ISBLANK(Source[[#This Row],[CrosslistID]]),1,1/COUNTIFS(Source[CrosslistID],Source[[#This Row],[CrosslistID]],Source[TermDesc],Source[[#This Row],[TermDesc]]))</f>
        <v>1</v>
      </c>
      <c r="AG2800">
        <v>0</v>
      </c>
      <c r="AH2800">
        <v>110</v>
      </c>
      <c r="AI2800">
        <v>1.9</v>
      </c>
      <c r="AJ2800">
        <v>2.2000000000000002</v>
      </c>
      <c r="AK2800">
        <v>0.17</v>
      </c>
      <c r="AL28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00">
        <f>IF(AND(Source[[#This Row],[Credit_Noncredit]]="Noncredit",Source[[#This Row],[FTEF]]&gt;0),Source[[#This Row],[NC XLST FTES]]*525/(437.5*Source[[#This Row],[FTEF]]),0)</f>
        <v>0</v>
      </c>
      <c r="AN2800">
        <f>IF(Source[[#This Row],[Credit_Noncredit]]="Credit",Source[[#This Row],[Census Enrollment]],Source[[#This Row],[Noncredit Avg. Attendance]])</f>
        <v>22</v>
      </c>
    </row>
    <row r="2801" spans="1:40" x14ac:dyDescent="0.25">
      <c r="A2801" t="s">
        <v>4581</v>
      </c>
      <c r="B2801" t="s">
        <v>886</v>
      </c>
      <c r="C2801" t="s">
        <v>775</v>
      </c>
      <c r="D2801" t="s">
        <v>1812</v>
      </c>
      <c r="E2801" s="4">
        <v>35167</v>
      </c>
      <c r="F2801" s="4" t="s">
        <v>1813</v>
      </c>
      <c r="G2801" s="4" t="s">
        <v>4437</v>
      </c>
      <c r="H2801" t="str">
        <f>CONCATENATE(Source[[#This Row],[Subject]],TRIM(Source[[#This Row],[Course]]))</f>
        <v>PHYC2BL</v>
      </c>
      <c r="I2801" t="str">
        <f>VLOOKUP(Source[[#This Row],[SubjCrse]],'Courses and Categories'!$E$2:$G$1816,3,FALSE)</f>
        <v>Credit General Education</v>
      </c>
      <c r="J2801">
        <v>501</v>
      </c>
      <c r="K2801" t="s">
        <v>1822</v>
      </c>
      <c r="L2801" t="s">
        <v>87</v>
      </c>
      <c r="M2801" t="s">
        <v>1063</v>
      </c>
      <c r="N2801" t="s">
        <v>50</v>
      </c>
      <c r="O2801">
        <v>1810</v>
      </c>
      <c r="P2801">
        <v>2100</v>
      </c>
      <c r="Q2801" t="s">
        <v>1649</v>
      </c>
      <c r="R2801">
        <v>159</v>
      </c>
      <c r="S2801" t="s">
        <v>134</v>
      </c>
      <c r="T2801">
        <v>1</v>
      </c>
      <c r="U2801" s="1">
        <v>43479</v>
      </c>
      <c r="V2801" s="1">
        <v>43607</v>
      </c>
      <c r="W2801" t="s">
        <v>2236</v>
      </c>
      <c r="X2801" t="s">
        <v>1929</v>
      </c>
      <c r="Y2801">
        <v>14</v>
      </c>
      <c r="Z2801">
        <v>13</v>
      </c>
      <c r="AA2801">
        <v>20</v>
      </c>
      <c r="AB2801">
        <v>65</v>
      </c>
      <c r="AD2801">
        <f>IF(ISBLANK(Source[[#This Row],[CrosslistID]]),1,1/COUNTIFS(Source[CrosslistID],Source[[#This Row],[CrosslistID]],Source[TermDesc],Source[[#This Row],[TermDesc]]))</f>
        <v>1</v>
      </c>
      <c r="AG2801">
        <v>0</v>
      </c>
      <c r="AH2801">
        <v>65</v>
      </c>
      <c r="AI2801">
        <v>1.3</v>
      </c>
      <c r="AJ2801">
        <v>1.4</v>
      </c>
      <c r="AK2801">
        <v>0.17</v>
      </c>
      <c r="AL28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01">
        <f>IF(AND(Source[[#This Row],[Credit_Noncredit]]="Noncredit",Source[[#This Row],[FTEF]]&gt;0),Source[[#This Row],[NC XLST FTES]]*525/(437.5*Source[[#This Row],[FTEF]]),0)</f>
        <v>0</v>
      </c>
      <c r="AN2801">
        <f>IF(Source[[#This Row],[Credit_Noncredit]]="Credit",Source[[#This Row],[Census Enrollment]],Source[[#This Row],[Noncredit Avg. Attendance]])</f>
        <v>14</v>
      </c>
    </row>
    <row r="2802" spans="1:40" x14ac:dyDescent="0.25">
      <c r="A2802" t="s">
        <v>4581</v>
      </c>
      <c r="B2802" t="s">
        <v>886</v>
      </c>
      <c r="C2802" t="s">
        <v>775</v>
      </c>
      <c r="D2802" t="s">
        <v>1812</v>
      </c>
      <c r="E2802" s="4">
        <v>34833</v>
      </c>
      <c r="F2802" s="4" t="s">
        <v>1813</v>
      </c>
      <c r="G2802" s="4">
        <v>41</v>
      </c>
      <c r="H2802" t="str">
        <f>CONCATENATE(Source[[#This Row],[Subject]],TRIM(Source[[#This Row],[Course]]))</f>
        <v>PHYC41</v>
      </c>
      <c r="I2802" t="str">
        <f>VLOOKUP(Source[[#This Row],[SubjCrse]],'Courses and Categories'!$E$2:$G$1816,3,FALSE)</f>
        <v>Credit General Education</v>
      </c>
      <c r="J2802">
        <v>1</v>
      </c>
      <c r="K2802" t="s">
        <v>4438</v>
      </c>
      <c r="L2802" t="s">
        <v>39</v>
      </c>
      <c r="M2802" t="s">
        <v>903</v>
      </c>
      <c r="N2802" t="s">
        <v>1041</v>
      </c>
      <c r="O2802">
        <v>1010</v>
      </c>
      <c r="P2802">
        <v>1100</v>
      </c>
      <c r="Q2802" t="s">
        <v>1649</v>
      </c>
      <c r="R2802">
        <v>108</v>
      </c>
      <c r="S2802" t="s">
        <v>134</v>
      </c>
      <c r="T2802">
        <v>1</v>
      </c>
      <c r="U2802" s="1">
        <v>43479</v>
      </c>
      <c r="V2802" s="1">
        <v>43607</v>
      </c>
      <c r="W2802" t="s">
        <v>4435</v>
      </c>
      <c r="X2802" t="s">
        <v>1929</v>
      </c>
      <c r="Y2802">
        <v>49</v>
      </c>
      <c r="Z2802">
        <v>44</v>
      </c>
      <c r="AA2802">
        <v>48</v>
      </c>
      <c r="AB2802">
        <v>91.666700000000006</v>
      </c>
      <c r="AD2802">
        <f>IF(ISBLANK(Source[[#This Row],[CrosslistID]]),1,1/COUNTIFS(Source[CrosslistID],Source[[#This Row],[CrosslistID]],Source[TermDesc],Source[[#This Row],[TermDesc]]))</f>
        <v>1</v>
      </c>
      <c r="AG2802">
        <v>0</v>
      </c>
      <c r="AH2802">
        <v>91.666700000000006</v>
      </c>
      <c r="AI2802">
        <v>4.5999999999999996</v>
      </c>
      <c r="AJ2802">
        <v>4.9000000000000004</v>
      </c>
      <c r="AK2802">
        <v>0.2</v>
      </c>
      <c r="AL28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02">
        <f>IF(AND(Source[[#This Row],[Credit_Noncredit]]="Noncredit",Source[[#This Row],[FTEF]]&gt;0),Source[[#This Row],[NC XLST FTES]]*525/(437.5*Source[[#This Row],[FTEF]]),0)</f>
        <v>0</v>
      </c>
      <c r="AN2802">
        <f>IF(Source[[#This Row],[Credit_Noncredit]]="Credit",Source[[#This Row],[Census Enrollment]],Source[[#This Row],[Noncredit Avg. Attendance]])</f>
        <v>49</v>
      </c>
    </row>
    <row r="2803" spans="1:40" x14ac:dyDescent="0.25">
      <c r="A2803" t="s">
        <v>4581</v>
      </c>
      <c r="B2803" t="s">
        <v>886</v>
      </c>
      <c r="C2803" t="s">
        <v>775</v>
      </c>
      <c r="D2803" t="s">
        <v>1812</v>
      </c>
      <c r="E2803" s="4">
        <v>36394</v>
      </c>
      <c r="F2803" s="4" t="s">
        <v>1813</v>
      </c>
      <c r="G2803" s="4" t="s">
        <v>1824</v>
      </c>
      <c r="H2803" t="str">
        <f>CONCATENATE(Source[[#This Row],[Subject]],TRIM(Source[[#This Row],[Course]]))</f>
        <v>PHYC4AL</v>
      </c>
      <c r="I2803" t="str">
        <f>VLOOKUP(Source[[#This Row],[SubjCrse]],'Courses and Categories'!$E$2:$G$1816,3,FALSE)</f>
        <v>Credit General Education</v>
      </c>
      <c r="J2803">
        <v>1</v>
      </c>
      <c r="K2803" t="s">
        <v>1825</v>
      </c>
      <c r="L2803" t="s">
        <v>39</v>
      </c>
      <c r="M2803" t="s">
        <v>1063</v>
      </c>
      <c r="N2803" t="s">
        <v>41</v>
      </c>
      <c r="O2803">
        <v>1110</v>
      </c>
      <c r="P2803">
        <v>1400</v>
      </c>
      <c r="Q2803" t="s">
        <v>1649</v>
      </c>
      <c r="R2803">
        <v>179</v>
      </c>
      <c r="S2803" t="s">
        <v>134</v>
      </c>
      <c r="T2803">
        <v>1</v>
      </c>
      <c r="U2803" s="1">
        <v>43479</v>
      </c>
      <c r="V2803" s="1">
        <v>43607</v>
      </c>
      <c r="W2803" t="s">
        <v>4435</v>
      </c>
      <c r="X2803" t="s">
        <v>1929</v>
      </c>
      <c r="Y2803">
        <v>24</v>
      </c>
      <c r="Z2803">
        <v>20</v>
      </c>
      <c r="AA2803">
        <v>24</v>
      </c>
      <c r="AB2803">
        <v>83.333299999999994</v>
      </c>
      <c r="AD2803">
        <f>IF(ISBLANK(Source[[#This Row],[CrosslistID]]),1,1/COUNTIFS(Source[CrosslistID],Source[[#This Row],[CrosslistID]],Source[TermDesc],Source[[#This Row],[TermDesc]]))</f>
        <v>1</v>
      </c>
      <c r="AG2803">
        <v>0</v>
      </c>
      <c r="AH2803">
        <v>83.333299999999994</v>
      </c>
      <c r="AI2803">
        <v>2.2000000000000002</v>
      </c>
      <c r="AJ2803">
        <v>2.4</v>
      </c>
      <c r="AK2803">
        <v>0.17</v>
      </c>
      <c r="AL28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03">
        <f>IF(AND(Source[[#This Row],[Credit_Noncredit]]="Noncredit",Source[[#This Row],[FTEF]]&gt;0),Source[[#This Row],[NC XLST FTES]]*525/(437.5*Source[[#This Row],[FTEF]]),0)</f>
        <v>0</v>
      </c>
      <c r="AN2803">
        <f>IF(Source[[#This Row],[Credit_Noncredit]]="Credit",Source[[#This Row],[Census Enrollment]],Source[[#This Row],[Noncredit Avg. Attendance]])</f>
        <v>24</v>
      </c>
    </row>
    <row r="2804" spans="1:40" x14ac:dyDescent="0.25">
      <c r="A2804" t="s">
        <v>4581</v>
      </c>
      <c r="B2804" t="s">
        <v>886</v>
      </c>
      <c r="C2804" t="s">
        <v>775</v>
      </c>
      <c r="D2804" t="s">
        <v>1812</v>
      </c>
      <c r="E2804" s="4">
        <v>34477</v>
      </c>
      <c r="F2804" s="4" t="s">
        <v>1813</v>
      </c>
      <c r="G2804" s="4" t="s">
        <v>1824</v>
      </c>
      <c r="H2804" t="str">
        <f>CONCATENATE(Source[[#This Row],[Subject]],TRIM(Source[[#This Row],[Course]]))</f>
        <v>PHYC4AL</v>
      </c>
      <c r="I2804" t="str">
        <f>VLOOKUP(Source[[#This Row],[SubjCrse]],'Courses and Categories'!$E$2:$G$1816,3,FALSE)</f>
        <v>Credit General Education</v>
      </c>
      <c r="J2804">
        <v>2</v>
      </c>
      <c r="K2804" t="s">
        <v>1825</v>
      </c>
      <c r="L2804" t="s">
        <v>39</v>
      </c>
      <c r="M2804" t="s">
        <v>1063</v>
      </c>
      <c r="N2804" t="s">
        <v>41</v>
      </c>
      <c r="O2804">
        <v>1410</v>
      </c>
      <c r="P2804">
        <v>1700</v>
      </c>
      <c r="Q2804" t="s">
        <v>1649</v>
      </c>
      <c r="R2804">
        <v>179</v>
      </c>
      <c r="S2804" t="s">
        <v>134</v>
      </c>
      <c r="T2804">
        <v>1</v>
      </c>
      <c r="U2804" s="1">
        <v>43479</v>
      </c>
      <c r="V2804" s="1">
        <v>43607</v>
      </c>
      <c r="W2804" t="s">
        <v>5749</v>
      </c>
      <c r="X2804" t="s">
        <v>1929</v>
      </c>
      <c r="Y2804">
        <v>22</v>
      </c>
      <c r="Z2804">
        <v>20</v>
      </c>
      <c r="AA2804">
        <v>24</v>
      </c>
      <c r="AB2804">
        <v>83.333299999999994</v>
      </c>
      <c r="AD2804">
        <f>IF(ISBLANK(Source[[#This Row],[CrosslistID]]),1,1/COUNTIFS(Source[CrosslistID],Source[[#This Row],[CrosslistID]],Source[TermDesc],Source[[#This Row],[TermDesc]]))</f>
        <v>1</v>
      </c>
      <c r="AG2804">
        <v>0</v>
      </c>
      <c r="AH2804">
        <v>83.333299999999994</v>
      </c>
      <c r="AI2804">
        <v>2.1</v>
      </c>
      <c r="AJ2804">
        <v>2.2000000000000002</v>
      </c>
      <c r="AK2804">
        <v>0.17</v>
      </c>
      <c r="AL28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04">
        <f>IF(AND(Source[[#This Row],[Credit_Noncredit]]="Noncredit",Source[[#This Row],[FTEF]]&gt;0),Source[[#This Row],[NC XLST FTES]]*525/(437.5*Source[[#This Row],[FTEF]]),0)</f>
        <v>0</v>
      </c>
      <c r="AN2804">
        <f>IF(Source[[#This Row],[Credit_Noncredit]]="Credit",Source[[#This Row],[Census Enrollment]],Source[[#This Row],[Noncredit Avg. Attendance]])</f>
        <v>22</v>
      </c>
    </row>
    <row r="2805" spans="1:40" x14ac:dyDescent="0.25">
      <c r="A2805" t="s">
        <v>4581</v>
      </c>
      <c r="B2805" t="s">
        <v>886</v>
      </c>
      <c r="C2805" t="s">
        <v>775</v>
      </c>
      <c r="D2805" t="s">
        <v>1812</v>
      </c>
      <c r="E2805" s="4">
        <v>31324</v>
      </c>
      <c r="F2805" s="4" t="s">
        <v>1813</v>
      </c>
      <c r="G2805" s="4" t="s">
        <v>1824</v>
      </c>
      <c r="H2805" t="str">
        <f>CONCATENATE(Source[[#This Row],[Subject]],TRIM(Source[[#This Row],[Course]]))</f>
        <v>PHYC4AL</v>
      </c>
      <c r="I2805" t="str">
        <f>VLOOKUP(Source[[#This Row],[SubjCrse]],'Courses and Categories'!$E$2:$G$1816,3,FALSE)</f>
        <v>Credit General Education</v>
      </c>
      <c r="J2805">
        <v>3</v>
      </c>
      <c r="K2805" t="s">
        <v>1825</v>
      </c>
      <c r="L2805" t="s">
        <v>39</v>
      </c>
      <c r="M2805" t="s">
        <v>1063</v>
      </c>
      <c r="N2805" t="s">
        <v>50</v>
      </c>
      <c r="O2805">
        <v>1410</v>
      </c>
      <c r="P2805">
        <v>1700</v>
      </c>
      <c r="Q2805" t="s">
        <v>1649</v>
      </c>
      <c r="R2805">
        <v>179</v>
      </c>
      <c r="S2805" t="s">
        <v>134</v>
      </c>
      <c r="T2805">
        <v>1</v>
      </c>
      <c r="U2805" s="1">
        <v>43479</v>
      </c>
      <c r="V2805" s="1">
        <v>43607</v>
      </c>
      <c r="W2805" t="s">
        <v>787</v>
      </c>
      <c r="X2805" t="s">
        <v>1929</v>
      </c>
      <c r="Y2805">
        <v>24</v>
      </c>
      <c r="Z2805">
        <v>23</v>
      </c>
      <c r="AA2805">
        <v>24</v>
      </c>
      <c r="AB2805">
        <v>95.833299999999994</v>
      </c>
      <c r="AD2805">
        <f>IF(ISBLANK(Source[[#This Row],[CrosslistID]]),1,1/COUNTIFS(Source[CrosslistID],Source[[#This Row],[CrosslistID]],Source[TermDesc],Source[[#This Row],[TermDesc]]))</f>
        <v>1</v>
      </c>
      <c r="AG2805">
        <v>0</v>
      </c>
      <c r="AH2805">
        <v>95.833299999999994</v>
      </c>
      <c r="AI2805">
        <v>2.2000000000000002</v>
      </c>
      <c r="AJ2805">
        <v>2.4</v>
      </c>
      <c r="AK2805">
        <v>0.17</v>
      </c>
      <c r="AL28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05">
        <f>IF(AND(Source[[#This Row],[Credit_Noncredit]]="Noncredit",Source[[#This Row],[FTEF]]&gt;0),Source[[#This Row],[NC XLST FTES]]*525/(437.5*Source[[#This Row],[FTEF]]),0)</f>
        <v>0</v>
      </c>
      <c r="AN2805">
        <f>IF(Source[[#This Row],[Credit_Noncredit]]="Credit",Source[[#This Row],[Census Enrollment]],Source[[#This Row],[Noncredit Avg. Attendance]])</f>
        <v>24</v>
      </c>
    </row>
    <row r="2806" spans="1:40" x14ac:dyDescent="0.25">
      <c r="A2806" t="s">
        <v>4581</v>
      </c>
      <c r="B2806" t="s">
        <v>886</v>
      </c>
      <c r="C2806" t="s">
        <v>775</v>
      </c>
      <c r="D2806" t="s">
        <v>1812</v>
      </c>
      <c r="E2806" s="4">
        <v>35168</v>
      </c>
      <c r="F2806" s="4" t="s">
        <v>1813</v>
      </c>
      <c r="G2806" s="4" t="s">
        <v>1824</v>
      </c>
      <c r="H2806" t="str">
        <f>CONCATENATE(Source[[#This Row],[Subject]],TRIM(Source[[#This Row],[Course]]))</f>
        <v>PHYC4AL</v>
      </c>
      <c r="I2806" t="str">
        <f>VLOOKUP(Source[[#This Row],[SubjCrse]],'Courses and Categories'!$E$2:$G$1816,3,FALSE)</f>
        <v>Credit General Education</v>
      </c>
      <c r="J2806">
        <v>4</v>
      </c>
      <c r="K2806" t="s">
        <v>1825</v>
      </c>
      <c r="L2806" t="s">
        <v>39</v>
      </c>
      <c r="M2806" t="s">
        <v>1063</v>
      </c>
      <c r="N2806" t="s">
        <v>185</v>
      </c>
      <c r="O2806">
        <v>1410</v>
      </c>
      <c r="P2806">
        <v>1700</v>
      </c>
      <c r="Q2806" t="s">
        <v>1649</v>
      </c>
      <c r="R2806">
        <v>179</v>
      </c>
      <c r="S2806" t="s">
        <v>134</v>
      </c>
      <c r="T2806">
        <v>1</v>
      </c>
      <c r="U2806" s="1">
        <v>43479</v>
      </c>
      <c r="V2806" s="1">
        <v>43607</v>
      </c>
      <c r="W2806" t="s">
        <v>787</v>
      </c>
      <c r="X2806" t="s">
        <v>1929</v>
      </c>
      <c r="Y2806">
        <v>24</v>
      </c>
      <c r="Z2806">
        <v>21</v>
      </c>
      <c r="AA2806">
        <v>24</v>
      </c>
      <c r="AB2806">
        <v>87.5</v>
      </c>
      <c r="AD2806">
        <f>IF(ISBLANK(Source[[#This Row],[CrosslistID]]),1,1/COUNTIFS(Source[CrosslistID],Source[[#This Row],[CrosslistID]],Source[TermDesc],Source[[#This Row],[TermDesc]]))</f>
        <v>1</v>
      </c>
      <c r="AG2806">
        <v>0</v>
      </c>
      <c r="AH2806">
        <v>87.5</v>
      </c>
      <c r="AI2806">
        <v>2.2000000000000002</v>
      </c>
      <c r="AJ2806">
        <v>2.4</v>
      </c>
      <c r="AK2806">
        <v>0.17</v>
      </c>
      <c r="AL28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06">
        <f>IF(AND(Source[[#This Row],[Credit_Noncredit]]="Noncredit",Source[[#This Row],[FTEF]]&gt;0),Source[[#This Row],[NC XLST FTES]]*525/(437.5*Source[[#This Row],[FTEF]]),0)</f>
        <v>0</v>
      </c>
      <c r="AN2806">
        <f>IF(Source[[#This Row],[Credit_Noncredit]]="Credit",Source[[#This Row],[Census Enrollment]],Source[[#This Row],[Noncredit Avg. Attendance]])</f>
        <v>24</v>
      </c>
    </row>
    <row r="2807" spans="1:40" x14ac:dyDescent="0.25">
      <c r="A2807" t="s">
        <v>4581</v>
      </c>
      <c r="B2807" t="s">
        <v>886</v>
      </c>
      <c r="C2807" t="s">
        <v>775</v>
      </c>
      <c r="D2807" t="s">
        <v>1812</v>
      </c>
      <c r="E2807" s="4">
        <v>30828</v>
      </c>
      <c r="F2807" s="4" t="s">
        <v>1813</v>
      </c>
      <c r="G2807" s="4" t="s">
        <v>1824</v>
      </c>
      <c r="H2807" t="str">
        <f>CONCATENATE(Source[[#This Row],[Subject]],TRIM(Source[[#This Row],[Course]]))</f>
        <v>PHYC4AL</v>
      </c>
      <c r="I2807" t="str">
        <f>VLOOKUP(Source[[#This Row],[SubjCrse]],'Courses and Categories'!$E$2:$G$1816,3,FALSE)</f>
        <v>Credit General Education</v>
      </c>
      <c r="J2807">
        <v>5</v>
      </c>
      <c r="K2807" t="s">
        <v>1825</v>
      </c>
      <c r="L2807" t="s">
        <v>39</v>
      </c>
      <c r="M2807" t="s">
        <v>1063</v>
      </c>
      <c r="N2807" t="s">
        <v>91</v>
      </c>
      <c r="O2807">
        <v>1410</v>
      </c>
      <c r="P2807">
        <v>1700</v>
      </c>
      <c r="Q2807" t="s">
        <v>1649</v>
      </c>
      <c r="R2807">
        <v>179</v>
      </c>
      <c r="S2807" t="s">
        <v>134</v>
      </c>
      <c r="T2807">
        <v>1</v>
      </c>
      <c r="U2807" s="1">
        <v>43479</v>
      </c>
      <c r="V2807" s="1">
        <v>43607</v>
      </c>
      <c r="W2807" t="s">
        <v>787</v>
      </c>
      <c r="X2807" t="s">
        <v>1929</v>
      </c>
      <c r="Y2807">
        <v>22</v>
      </c>
      <c r="Z2807">
        <v>19</v>
      </c>
      <c r="AA2807">
        <v>24</v>
      </c>
      <c r="AB2807">
        <v>79.166700000000006</v>
      </c>
      <c r="AD2807">
        <f>IF(ISBLANK(Source[[#This Row],[CrosslistID]]),1,1/COUNTIFS(Source[CrosslistID],Source[[#This Row],[CrosslistID]],Source[TermDesc],Source[[#This Row],[TermDesc]]))</f>
        <v>1</v>
      </c>
      <c r="AG2807">
        <v>0</v>
      </c>
      <c r="AH2807">
        <v>79.166700000000006</v>
      </c>
      <c r="AI2807">
        <v>2</v>
      </c>
      <c r="AJ2807">
        <v>2.2000000000000002</v>
      </c>
      <c r="AK2807">
        <v>0.17</v>
      </c>
      <c r="AL28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07">
        <f>IF(AND(Source[[#This Row],[Credit_Noncredit]]="Noncredit",Source[[#This Row],[FTEF]]&gt;0),Source[[#This Row],[NC XLST FTES]]*525/(437.5*Source[[#This Row],[FTEF]]),0)</f>
        <v>0</v>
      </c>
      <c r="AN2807">
        <f>IF(Source[[#This Row],[Credit_Noncredit]]="Credit",Source[[#This Row],[Census Enrollment]],Source[[#This Row],[Noncredit Avg. Attendance]])</f>
        <v>22</v>
      </c>
    </row>
    <row r="2808" spans="1:40" x14ac:dyDescent="0.25">
      <c r="A2808" t="s">
        <v>4581</v>
      </c>
      <c r="B2808" t="s">
        <v>886</v>
      </c>
      <c r="C2808" t="s">
        <v>775</v>
      </c>
      <c r="D2808" t="s">
        <v>1812</v>
      </c>
      <c r="E2808" s="4">
        <v>37641</v>
      </c>
      <c r="F2808" s="4" t="s">
        <v>1813</v>
      </c>
      <c r="G2808" s="4" t="s">
        <v>1824</v>
      </c>
      <c r="H2808" t="str">
        <f>CONCATENATE(Source[[#This Row],[Subject]],TRIM(Source[[#This Row],[Course]]))</f>
        <v>PHYC4AL</v>
      </c>
      <c r="I2808" t="str">
        <f>VLOOKUP(Source[[#This Row],[SubjCrse]],'Courses and Categories'!$E$2:$G$1816,3,FALSE)</f>
        <v>Credit General Education</v>
      </c>
      <c r="J2808">
        <v>831</v>
      </c>
      <c r="K2808" t="s">
        <v>1825</v>
      </c>
      <c r="L2808" t="s">
        <v>87</v>
      </c>
      <c r="M2808" t="s">
        <v>897</v>
      </c>
      <c r="N2808" t="s">
        <v>42</v>
      </c>
      <c r="O2808" t="s">
        <v>42</v>
      </c>
      <c r="P2808" t="s">
        <v>42</v>
      </c>
      <c r="Q2808" t="s">
        <v>42</v>
      </c>
      <c r="S2808" t="s">
        <v>134</v>
      </c>
      <c r="T2808">
        <v>1</v>
      </c>
      <c r="U2808" s="1">
        <v>43479</v>
      </c>
      <c r="V2808" s="1">
        <v>43607</v>
      </c>
      <c r="W2808" t="s">
        <v>4435</v>
      </c>
      <c r="X2808" t="s">
        <v>899</v>
      </c>
      <c r="Y2808">
        <v>21</v>
      </c>
      <c r="Z2808">
        <v>18</v>
      </c>
      <c r="AA2808">
        <v>24</v>
      </c>
      <c r="AB2808">
        <v>75</v>
      </c>
      <c r="AD2808">
        <f>IF(ISBLANK(Source[[#This Row],[CrosslistID]]),1,1/COUNTIFS(Source[CrosslistID],Source[[#This Row],[CrosslistID]],Source[TermDesc],Source[[#This Row],[TermDesc]]))</f>
        <v>1</v>
      </c>
      <c r="AG2808">
        <v>0</v>
      </c>
      <c r="AH2808">
        <v>75</v>
      </c>
      <c r="AI2808">
        <v>0.66700000000000004</v>
      </c>
      <c r="AJ2808">
        <v>0.70040000000000002</v>
      </c>
      <c r="AK2808">
        <v>0.17</v>
      </c>
      <c r="AL28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08">
        <f>IF(AND(Source[[#This Row],[Credit_Noncredit]]="Noncredit",Source[[#This Row],[FTEF]]&gt;0),Source[[#This Row],[NC XLST FTES]]*525/(437.5*Source[[#This Row],[FTEF]]),0)</f>
        <v>0</v>
      </c>
      <c r="AN2808">
        <f>IF(Source[[#This Row],[Credit_Noncredit]]="Credit",Source[[#This Row],[Census Enrollment]],Source[[#This Row],[Noncredit Avg. Attendance]])</f>
        <v>21</v>
      </c>
    </row>
    <row r="2809" spans="1:40" x14ac:dyDescent="0.25">
      <c r="A2809" t="s">
        <v>4581</v>
      </c>
      <c r="B2809" t="s">
        <v>886</v>
      </c>
      <c r="C2809" t="s">
        <v>775</v>
      </c>
      <c r="D2809" t="s">
        <v>1812</v>
      </c>
      <c r="E2809" s="4">
        <v>30845</v>
      </c>
      <c r="F2809" s="4" t="s">
        <v>1813</v>
      </c>
      <c r="G2809" s="4" t="s">
        <v>4440</v>
      </c>
      <c r="H2809" t="str">
        <f>CONCATENATE(Source[[#This Row],[Subject]],TRIM(Source[[#This Row],[Course]]))</f>
        <v>PHYC4BL</v>
      </c>
      <c r="I2809" t="str">
        <f>VLOOKUP(Source[[#This Row],[SubjCrse]],'Courses and Categories'!$E$2:$G$1816,3,FALSE)</f>
        <v>Credit General Education</v>
      </c>
      <c r="J2809">
        <v>1</v>
      </c>
      <c r="K2809" t="s">
        <v>4441</v>
      </c>
      <c r="L2809" t="s">
        <v>39</v>
      </c>
      <c r="M2809" t="s">
        <v>1063</v>
      </c>
      <c r="N2809" t="s">
        <v>41</v>
      </c>
      <c r="O2809">
        <v>1410</v>
      </c>
      <c r="P2809">
        <v>1700</v>
      </c>
      <c r="Q2809" t="s">
        <v>1649</v>
      </c>
      <c r="R2809">
        <v>158</v>
      </c>
      <c r="S2809" t="s">
        <v>134</v>
      </c>
      <c r="T2809">
        <v>1</v>
      </c>
      <c r="U2809" s="1">
        <v>43479</v>
      </c>
      <c r="V2809" s="1">
        <v>43607</v>
      </c>
      <c r="W2809" t="s">
        <v>4406</v>
      </c>
      <c r="X2809" t="s">
        <v>1929</v>
      </c>
      <c r="Y2809">
        <v>25</v>
      </c>
      <c r="Z2809">
        <v>24</v>
      </c>
      <c r="AA2809">
        <v>24</v>
      </c>
      <c r="AB2809">
        <v>100</v>
      </c>
      <c r="AD2809">
        <f>IF(ISBLANK(Source[[#This Row],[CrosslistID]]),1,1/COUNTIFS(Source[CrosslistID],Source[[#This Row],[CrosslistID]],Source[TermDesc],Source[[#This Row],[TermDesc]]))</f>
        <v>1</v>
      </c>
      <c r="AG2809">
        <v>0</v>
      </c>
      <c r="AH2809">
        <v>100</v>
      </c>
      <c r="AI2809">
        <v>2.4</v>
      </c>
      <c r="AJ2809">
        <v>2.5</v>
      </c>
      <c r="AK2809">
        <v>0.17</v>
      </c>
      <c r="AL28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09">
        <f>IF(AND(Source[[#This Row],[Credit_Noncredit]]="Noncredit",Source[[#This Row],[FTEF]]&gt;0),Source[[#This Row],[NC XLST FTES]]*525/(437.5*Source[[#This Row],[FTEF]]),0)</f>
        <v>0</v>
      </c>
      <c r="AN2809">
        <f>IF(Source[[#This Row],[Credit_Noncredit]]="Credit",Source[[#This Row],[Census Enrollment]],Source[[#This Row],[Noncredit Avg. Attendance]])</f>
        <v>25</v>
      </c>
    </row>
    <row r="2810" spans="1:40" x14ac:dyDescent="0.25">
      <c r="A2810" t="s">
        <v>4581</v>
      </c>
      <c r="B2810" t="s">
        <v>886</v>
      </c>
      <c r="C2810" t="s">
        <v>775</v>
      </c>
      <c r="D2810" t="s">
        <v>1812</v>
      </c>
      <c r="E2810" s="4">
        <v>30849</v>
      </c>
      <c r="F2810" s="4" t="s">
        <v>1813</v>
      </c>
      <c r="G2810" s="4" t="s">
        <v>4440</v>
      </c>
      <c r="H2810" t="str">
        <f>CONCATENATE(Source[[#This Row],[Subject]],TRIM(Source[[#This Row],[Course]]))</f>
        <v>PHYC4BL</v>
      </c>
      <c r="I2810" t="str">
        <f>VLOOKUP(Source[[#This Row],[SubjCrse]],'Courses and Categories'!$E$2:$G$1816,3,FALSE)</f>
        <v>Credit General Education</v>
      </c>
      <c r="J2810">
        <v>2</v>
      </c>
      <c r="K2810" t="s">
        <v>4441</v>
      </c>
      <c r="L2810" t="s">
        <v>39</v>
      </c>
      <c r="M2810" t="s">
        <v>1063</v>
      </c>
      <c r="N2810" t="s">
        <v>50</v>
      </c>
      <c r="O2810">
        <v>1410</v>
      </c>
      <c r="P2810">
        <v>1700</v>
      </c>
      <c r="Q2810" t="s">
        <v>1649</v>
      </c>
      <c r="R2810">
        <v>158</v>
      </c>
      <c r="S2810" t="s">
        <v>134</v>
      </c>
      <c r="T2810">
        <v>1</v>
      </c>
      <c r="U2810" s="1">
        <v>43479</v>
      </c>
      <c r="V2810" s="1">
        <v>43607</v>
      </c>
      <c r="W2810" t="s">
        <v>1826</v>
      </c>
      <c r="X2810" t="s">
        <v>1929</v>
      </c>
      <c r="Y2810">
        <v>23</v>
      </c>
      <c r="Z2810">
        <v>20</v>
      </c>
      <c r="AA2810">
        <v>24</v>
      </c>
      <c r="AB2810">
        <v>83.333299999999994</v>
      </c>
      <c r="AD2810">
        <f>IF(ISBLANK(Source[[#This Row],[CrosslistID]]),1,1/COUNTIFS(Source[CrosslistID],Source[[#This Row],[CrosslistID]],Source[TermDesc],Source[[#This Row],[TermDesc]]))</f>
        <v>1</v>
      </c>
      <c r="AG2810">
        <v>0</v>
      </c>
      <c r="AH2810">
        <v>83.333299999999994</v>
      </c>
      <c r="AI2810">
        <v>2.2999999999999998</v>
      </c>
      <c r="AJ2810">
        <v>2.2999999999999998</v>
      </c>
      <c r="AK2810">
        <v>0.17</v>
      </c>
      <c r="AL28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10">
        <f>IF(AND(Source[[#This Row],[Credit_Noncredit]]="Noncredit",Source[[#This Row],[FTEF]]&gt;0),Source[[#This Row],[NC XLST FTES]]*525/(437.5*Source[[#This Row],[FTEF]]),0)</f>
        <v>0</v>
      </c>
      <c r="AN2810">
        <f>IF(Source[[#This Row],[Credit_Noncredit]]="Credit",Source[[#This Row],[Census Enrollment]],Source[[#This Row],[Noncredit Avg. Attendance]])</f>
        <v>23</v>
      </c>
    </row>
    <row r="2811" spans="1:40" x14ac:dyDescent="0.25">
      <c r="A2811" t="s">
        <v>4581</v>
      </c>
      <c r="B2811" t="s">
        <v>886</v>
      </c>
      <c r="C2811" t="s">
        <v>775</v>
      </c>
      <c r="D2811" t="s">
        <v>1812</v>
      </c>
      <c r="E2811" s="4">
        <v>38018</v>
      </c>
      <c r="F2811" s="4" t="s">
        <v>1813</v>
      </c>
      <c r="G2811" s="4" t="s">
        <v>4440</v>
      </c>
      <c r="H2811" t="str">
        <f>CONCATENATE(Source[[#This Row],[Subject]],TRIM(Source[[#This Row],[Course]]))</f>
        <v>PHYC4BL</v>
      </c>
      <c r="I2811" t="str">
        <f>VLOOKUP(Source[[#This Row],[SubjCrse]],'Courses and Categories'!$E$2:$G$1816,3,FALSE)</f>
        <v>Credit General Education</v>
      </c>
      <c r="J2811">
        <v>4</v>
      </c>
      <c r="K2811" t="s">
        <v>4441</v>
      </c>
      <c r="L2811" t="s">
        <v>39</v>
      </c>
      <c r="M2811" t="s">
        <v>1063</v>
      </c>
      <c r="N2811" t="s">
        <v>185</v>
      </c>
      <c r="O2811">
        <v>1410</v>
      </c>
      <c r="P2811">
        <v>1700</v>
      </c>
      <c r="Q2811" t="s">
        <v>1649</v>
      </c>
      <c r="R2811">
        <v>158</v>
      </c>
      <c r="S2811" t="s">
        <v>134</v>
      </c>
      <c r="T2811">
        <v>1</v>
      </c>
      <c r="U2811" s="1">
        <v>43479</v>
      </c>
      <c r="V2811" s="1">
        <v>43607</v>
      </c>
      <c r="W2811" t="s">
        <v>4752</v>
      </c>
      <c r="X2811" t="s">
        <v>1929</v>
      </c>
      <c r="Y2811">
        <v>21</v>
      </c>
      <c r="Z2811">
        <v>19</v>
      </c>
      <c r="AA2811">
        <v>24</v>
      </c>
      <c r="AB2811">
        <v>79.166700000000006</v>
      </c>
      <c r="AD2811">
        <f>IF(ISBLANK(Source[[#This Row],[CrosslistID]]),1,1/COUNTIFS(Source[CrosslistID],Source[[#This Row],[CrosslistID]],Source[TermDesc],Source[[#This Row],[TermDesc]]))</f>
        <v>1</v>
      </c>
      <c r="AG2811">
        <v>0</v>
      </c>
      <c r="AH2811">
        <v>79.166700000000006</v>
      </c>
      <c r="AI2811">
        <v>2</v>
      </c>
      <c r="AJ2811">
        <v>2.1</v>
      </c>
      <c r="AK2811">
        <v>0.17</v>
      </c>
      <c r="AL28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11">
        <f>IF(AND(Source[[#This Row],[Credit_Noncredit]]="Noncredit",Source[[#This Row],[FTEF]]&gt;0),Source[[#This Row],[NC XLST FTES]]*525/(437.5*Source[[#This Row],[FTEF]]),0)</f>
        <v>0</v>
      </c>
      <c r="AN2811">
        <f>IF(Source[[#This Row],[Credit_Noncredit]]="Credit",Source[[#This Row],[Census Enrollment]],Source[[#This Row],[Noncredit Avg. Attendance]])</f>
        <v>21</v>
      </c>
    </row>
    <row r="2812" spans="1:40" x14ac:dyDescent="0.25">
      <c r="A2812" t="s">
        <v>4581</v>
      </c>
      <c r="B2812" t="s">
        <v>886</v>
      </c>
      <c r="C2812" t="s">
        <v>775</v>
      </c>
      <c r="D2812" t="s">
        <v>1812</v>
      </c>
      <c r="E2812" s="4">
        <v>38738</v>
      </c>
      <c r="F2812" s="4" t="s">
        <v>1813</v>
      </c>
      <c r="G2812" s="4" t="s">
        <v>4440</v>
      </c>
      <c r="H2812" t="str">
        <f>CONCATENATE(Source[[#This Row],[Subject]],TRIM(Source[[#This Row],[Course]]))</f>
        <v>PHYC4BL</v>
      </c>
      <c r="I2812" t="str">
        <f>VLOOKUP(Source[[#This Row],[SubjCrse]],'Courses and Categories'!$E$2:$G$1816,3,FALSE)</f>
        <v>Credit General Education</v>
      </c>
      <c r="J2812">
        <v>5</v>
      </c>
      <c r="K2812" t="s">
        <v>4441</v>
      </c>
      <c r="L2812" t="s">
        <v>39</v>
      </c>
      <c r="M2812" t="s">
        <v>1063</v>
      </c>
      <c r="N2812" t="s">
        <v>91</v>
      </c>
      <c r="O2812">
        <v>1410</v>
      </c>
      <c r="P2812">
        <v>1700</v>
      </c>
      <c r="Q2812" t="s">
        <v>1649</v>
      </c>
      <c r="R2812">
        <v>158</v>
      </c>
      <c r="S2812" t="s">
        <v>134</v>
      </c>
      <c r="T2812">
        <v>1</v>
      </c>
      <c r="U2812" s="1">
        <v>43479</v>
      </c>
      <c r="V2812" s="1">
        <v>43607</v>
      </c>
      <c r="W2812" t="s">
        <v>4752</v>
      </c>
      <c r="X2812" t="s">
        <v>1929</v>
      </c>
      <c r="Y2812">
        <v>14</v>
      </c>
      <c r="Z2812">
        <v>13</v>
      </c>
      <c r="AA2812">
        <v>24</v>
      </c>
      <c r="AB2812">
        <v>54.166699999999999</v>
      </c>
      <c r="AD2812">
        <f>IF(ISBLANK(Source[[#This Row],[CrosslistID]]),1,1/COUNTIFS(Source[CrosslistID],Source[[#This Row],[CrosslistID]],Source[TermDesc],Source[[#This Row],[TermDesc]]))</f>
        <v>1</v>
      </c>
      <c r="AG2812">
        <v>0</v>
      </c>
      <c r="AH2812">
        <v>54.166699999999999</v>
      </c>
      <c r="AI2812">
        <v>1.3</v>
      </c>
      <c r="AJ2812">
        <v>1.4</v>
      </c>
      <c r="AK2812">
        <v>0.17</v>
      </c>
      <c r="AL28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12">
        <f>IF(AND(Source[[#This Row],[Credit_Noncredit]]="Noncredit",Source[[#This Row],[FTEF]]&gt;0),Source[[#This Row],[NC XLST FTES]]*525/(437.5*Source[[#This Row],[FTEF]]),0)</f>
        <v>0</v>
      </c>
      <c r="AN2812">
        <f>IF(Source[[#This Row],[Credit_Noncredit]]="Credit",Source[[#This Row],[Census Enrollment]],Source[[#This Row],[Noncredit Avg. Attendance]])</f>
        <v>14</v>
      </c>
    </row>
    <row r="2813" spans="1:40" x14ac:dyDescent="0.25">
      <c r="A2813" t="s">
        <v>4581</v>
      </c>
      <c r="B2813" t="s">
        <v>886</v>
      </c>
      <c r="C2813" t="s">
        <v>775</v>
      </c>
      <c r="D2813" t="s">
        <v>1812</v>
      </c>
      <c r="E2813" s="4">
        <v>31391</v>
      </c>
      <c r="F2813" s="4" t="s">
        <v>1813</v>
      </c>
      <c r="G2813" s="4" t="s">
        <v>4440</v>
      </c>
      <c r="H2813" t="str">
        <f>CONCATENATE(Source[[#This Row],[Subject]],TRIM(Source[[#This Row],[Course]]))</f>
        <v>PHYC4BL</v>
      </c>
      <c r="I2813" t="str">
        <f>VLOOKUP(Source[[#This Row],[SubjCrse]],'Courses and Categories'!$E$2:$G$1816,3,FALSE)</f>
        <v>Credit General Education</v>
      </c>
      <c r="J2813">
        <v>501</v>
      </c>
      <c r="K2813" t="s">
        <v>4441</v>
      </c>
      <c r="L2813" t="s">
        <v>87</v>
      </c>
      <c r="M2813" t="s">
        <v>1063</v>
      </c>
      <c r="N2813" t="s">
        <v>41</v>
      </c>
      <c r="O2813">
        <v>1810</v>
      </c>
      <c r="P2813">
        <v>2100</v>
      </c>
      <c r="Q2813" t="s">
        <v>1649</v>
      </c>
      <c r="R2813">
        <v>158</v>
      </c>
      <c r="S2813" t="s">
        <v>134</v>
      </c>
      <c r="T2813">
        <v>1</v>
      </c>
      <c r="U2813" s="1">
        <v>43479</v>
      </c>
      <c r="V2813" s="1">
        <v>43607</v>
      </c>
      <c r="W2813" t="s">
        <v>284</v>
      </c>
      <c r="X2813" t="s">
        <v>1929</v>
      </c>
      <c r="Y2813">
        <v>22</v>
      </c>
      <c r="Z2813">
        <v>22</v>
      </c>
      <c r="AA2813">
        <v>24</v>
      </c>
      <c r="AB2813">
        <v>91.666700000000006</v>
      </c>
      <c r="AD2813">
        <f>IF(ISBLANK(Source[[#This Row],[CrosslistID]]),1,1/COUNTIFS(Source[CrosslistID],Source[[#This Row],[CrosslistID]],Source[TermDesc],Source[[#This Row],[TermDesc]]))</f>
        <v>1</v>
      </c>
      <c r="AG2813">
        <v>0</v>
      </c>
      <c r="AH2813">
        <v>91.666700000000006</v>
      </c>
      <c r="AI2813">
        <v>1.6</v>
      </c>
      <c r="AJ2813">
        <v>2.2000000000000002</v>
      </c>
      <c r="AK2813">
        <v>0.17</v>
      </c>
      <c r="AL28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13">
        <f>IF(AND(Source[[#This Row],[Credit_Noncredit]]="Noncredit",Source[[#This Row],[FTEF]]&gt;0),Source[[#This Row],[NC XLST FTES]]*525/(437.5*Source[[#This Row],[FTEF]]),0)</f>
        <v>0</v>
      </c>
      <c r="AN2813">
        <f>IF(Source[[#This Row],[Credit_Noncredit]]="Credit",Source[[#This Row],[Census Enrollment]],Source[[#This Row],[Noncredit Avg. Attendance]])</f>
        <v>22</v>
      </c>
    </row>
    <row r="2814" spans="1:40" x14ac:dyDescent="0.25">
      <c r="A2814" t="s">
        <v>4581</v>
      </c>
      <c r="B2814" t="s">
        <v>886</v>
      </c>
      <c r="C2814" t="s">
        <v>775</v>
      </c>
      <c r="D2814" t="s">
        <v>1812</v>
      </c>
      <c r="E2814" s="4">
        <v>30857</v>
      </c>
      <c r="F2814" s="4" t="s">
        <v>1813</v>
      </c>
      <c r="G2814" s="4" t="s">
        <v>4442</v>
      </c>
      <c r="H2814" t="str">
        <f>CONCATENATE(Source[[#This Row],[Subject]],TRIM(Source[[#This Row],[Course]]))</f>
        <v>PHYC4CL</v>
      </c>
      <c r="I2814" t="str">
        <f>VLOOKUP(Source[[#This Row],[SubjCrse]],'Courses and Categories'!$E$2:$G$1816,3,FALSE)</f>
        <v>Credit General Education</v>
      </c>
      <c r="J2814">
        <v>1</v>
      </c>
      <c r="K2814" t="s">
        <v>4443</v>
      </c>
      <c r="L2814" t="s">
        <v>39</v>
      </c>
      <c r="M2814" t="s">
        <v>1063</v>
      </c>
      <c r="N2814" t="s">
        <v>180</v>
      </c>
      <c r="O2814">
        <v>1410</v>
      </c>
      <c r="P2814">
        <v>1700</v>
      </c>
      <c r="Q2814" t="s">
        <v>1649</v>
      </c>
      <c r="R2814">
        <v>159</v>
      </c>
      <c r="S2814" t="s">
        <v>134</v>
      </c>
      <c r="T2814">
        <v>1</v>
      </c>
      <c r="U2814" s="1">
        <v>43479</v>
      </c>
      <c r="V2814" s="1">
        <v>43607</v>
      </c>
      <c r="W2814" t="s">
        <v>1823</v>
      </c>
      <c r="X2814" t="s">
        <v>1929</v>
      </c>
      <c r="Y2814">
        <v>26</v>
      </c>
      <c r="Z2814">
        <v>26</v>
      </c>
      <c r="AA2814">
        <v>24</v>
      </c>
      <c r="AB2814">
        <v>108.33329999999999</v>
      </c>
      <c r="AD2814">
        <f>IF(ISBLANK(Source[[#This Row],[CrosslistID]]),1,1/COUNTIFS(Source[CrosslistID],Source[[#This Row],[CrosslistID]],Source[TermDesc],Source[[#This Row],[TermDesc]]))</f>
        <v>1</v>
      </c>
      <c r="AG2814">
        <v>0</v>
      </c>
      <c r="AH2814">
        <v>108.33329999999999</v>
      </c>
      <c r="AI2814">
        <v>2.2999999999999998</v>
      </c>
      <c r="AJ2814">
        <v>2.6</v>
      </c>
      <c r="AK2814">
        <v>0.17</v>
      </c>
      <c r="AL28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14">
        <f>IF(AND(Source[[#This Row],[Credit_Noncredit]]="Noncredit",Source[[#This Row],[FTEF]]&gt;0),Source[[#This Row],[NC XLST FTES]]*525/(437.5*Source[[#This Row],[FTEF]]),0)</f>
        <v>0</v>
      </c>
      <c r="AN2814">
        <f>IF(Source[[#This Row],[Credit_Noncredit]]="Credit",Source[[#This Row],[Census Enrollment]],Source[[#This Row],[Noncredit Avg. Attendance]])</f>
        <v>26</v>
      </c>
    </row>
    <row r="2815" spans="1:40" x14ac:dyDescent="0.25">
      <c r="A2815" t="s">
        <v>4581</v>
      </c>
      <c r="B2815" t="s">
        <v>886</v>
      </c>
      <c r="C2815" t="s">
        <v>775</v>
      </c>
      <c r="D2815" t="s">
        <v>1812</v>
      </c>
      <c r="E2815" s="4">
        <v>30855</v>
      </c>
      <c r="F2815" s="4" t="s">
        <v>1813</v>
      </c>
      <c r="G2815" s="4" t="s">
        <v>4442</v>
      </c>
      <c r="H2815" t="str">
        <f>CONCATENATE(Source[[#This Row],[Subject]],TRIM(Source[[#This Row],[Course]]))</f>
        <v>PHYC4CL</v>
      </c>
      <c r="I2815" t="str">
        <f>VLOOKUP(Source[[#This Row],[SubjCrse]],'Courses and Categories'!$E$2:$G$1816,3,FALSE)</f>
        <v>Credit General Education</v>
      </c>
      <c r="J2815">
        <v>2</v>
      </c>
      <c r="K2815" t="s">
        <v>4443</v>
      </c>
      <c r="L2815" t="s">
        <v>39</v>
      </c>
      <c r="M2815" t="s">
        <v>1063</v>
      </c>
      <c r="N2815" t="s">
        <v>41</v>
      </c>
      <c r="O2815">
        <v>1410</v>
      </c>
      <c r="P2815">
        <v>1700</v>
      </c>
      <c r="Q2815" t="s">
        <v>1649</v>
      </c>
      <c r="R2815">
        <v>159</v>
      </c>
      <c r="S2815" t="s">
        <v>134</v>
      </c>
      <c r="T2815">
        <v>1</v>
      </c>
      <c r="U2815" s="1">
        <v>43479</v>
      </c>
      <c r="V2815" s="1">
        <v>43607</v>
      </c>
      <c r="W2815" t="s">
        <v>1823</v>
      </c>
      <c r="X2815" t="s">
        <v>1929</v>
      </c>
      <c r="Y2815">
        <v>24</v>
      </c>
      <c r="Z2815">
        <v>24</v>
      </c>
      <c r="AA2815">
        <v>24</v>
      </c>
      <c r="AB2815">
        <v>100</v>
      </c>
      <c r="AD2815">
        <f>IF(ISBLANK(Source[[#This Row],[CrosslistID]]),1,1/COUNTIFS(Source[CrosslistID],Source[[#This Row],[CrosslistID]],Source[TermDesc],Source[[#This Row],[TermDesc]]))</f>
        <v>1</v>
      </c>
      <c r="AG2815">
        <v>0</v>
      </c>
      <c r="AH2815">
        <v>100</v>
      </c>
      <c r="AI2815">
        <v>2.2999999999999998</v>
      </c>
      <c r="AJ2815">
        <v>2.4</v>
      </c>
      <c r="AK2815">
        <v>0.17</v>
      </c>
      <c r="AL28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15">
        <f>IF(AND(Source[[#This Row],[Credit_Noncredit]]="Noncredit",Source[[#This Row],[FTEF]]&gt;0),Source[[#This Row],[NC XLST FTES]]*525/(437.5*Source[[#This Row],[FTEF]]),0)</f>
        <v>0</v>
      </c>
      <c r="AN2815">
        <f>IF(Source[[#This Row],[Credit_Noncredit]]="Credit",Source[[#This Row],[Census Enrollment]],Source[[#This Row],[Noncredit Avg. Attendance]])</f>
        <v>24</v>
      </c>
    </row>
    <row r="2816" spans="1:40" x14ac:dyDescent="0.25">
      <c r="A2816" t="s">
        <v>4581</v>
      </c>
      <c r="B2816" t="s">
        <v>886</v>
      </c>
      <c r="C2816" t="s">
        <v>775</v>
      </c>
      <c r="D2816" t="s">
        <v>1812</v>
      </c>
      <c r="E2816" s="4">
        <v>30856</v>
      </c>
      <c r="F2816" s="4" t="s">
        <v>1813</v>
      </c>
      <c r="G2816" s="4" t="s">
        <v>4442</v>
      </c>
      <c r="H2816" t="str">
        <f>CONCATENATE(Source[[#This Row],[Subject]],TRIM(Source[[#This Row],[Course]]))</f>
        <v>PHYC4CL</v>
      </c>
      <c r="I2816" t="str">
        <f>VLOOKUP(Source[[#This Row],[SubjCrse]],'Courses and Categories'!$E$2:$G$1816,3,FALSE)</f>
        <v>Credit General Education</v>
      </c>
      <c r="J2816">
        <v>3</v>
      </c>
      <c r="K2816" t="s">
        <v>4443</v>
      </c>
      <c r="L2816" t="s">
        <v>39</v>
      </c>
      <c r="M2816" t="s">
        <v>1063</v>
      </c>
      <c r="N2816" t="s">
        <v>91</v>
      </c>
      <c r="O2816">
        <v>1410</v>
      </c>
      <c r="P2816">
        <v>1700</v>
      </c>
      <c r="Q2816" t="s">
        <v>1649</v>
      </c>
      <c r="R2816">
        <v>159</v>
      </c>
      <c r="S2816" t="s">
        <v>134</v>
      </c>
      <c r="T2816">
        <v>1</v>
      </c>
      <c r="U2816" s="1">
        <v>43479</v>
      </c>
      <c r="V2816" s="1">
        <v>43607</v>
      </c>
      <c r="W2816" t="s">
        <v>5749</v>
      </c>
      <c r="X2816" t="s">
        <v>1929</v>
      </c>
      <c r="Y2816">
        <v>24</v>
      </c>
      <c r="Z2816">
        <v>23</v>
      </c>
      <c r="AA2816">
        <v>24</v>
      </c>
      <c r="AB2816">
        <v>95.833299999999994</v>
      </c>
      <c r="AD2816">
        <f>IF(ISBLANK(Source[[#This Row],[CrosslistID]]),1,1/COUNTIFS(Source[CrosslistID],Source[[#This Row],[CrosslistID]],Source[TermDesc],Source[[#This Row],[TermDesc]]))</f>
        <v>1</v>
      </c>
      <c r="AG2816">
        <v>0</v>
      </c>
      <c r="AH2816">
        <v>95.833299999999994</v>
      </c>
      <c r="AI2816">
        <v>2.1</v>
      </c>
      <c r="AJ2816">
        <v>2.4</v>
      </c>
      <c r="AK2816">
        <v>0.17</v>
      </c>
      <c r="AL28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16">
        <f>IF(AND(Source[[#This Row],[Credit_Noncredit]]="Noncredit",Source[[#This Row],[FTEF]]&gt;0),Source[[#This Row],[NC XLST FTES]]*525/(437.5*Source[[#This Row],[FTEF]]),0)</f>
        <v>0</v>
      </c>
      <c r="AN2816">
        <f>IF(Source[[#This Row],[Credit_Noncredit]]="Credit",Source[[#This Row],[Census Enrollment]],Source[[#This Row],[Noncredit Avg. Attendance]])</f>
        <v>24</v>
      </c>
    </row>
    <row r="2817" spans="1:40" x14ac:dyDescent="0.25">
      <c r="A2817" t="s">
        <v>4581</v>
      </c>
      <c r="B2817" t="s">
        <v>886</v>
      </c>
      <c r="C2817" t="s">
        <v>775</v>
      </c>
      <c r="D2817" t="s">
        <v>1812</v>
      </c>
      <c r="E2817" s="4">
        <v>38627</v>
      </c>
      <c r="F2817" s="4" t="s">
        <v>1813</v>
      </c>
      <c r="G2817" s="4" t="s">
        <v>5756</v>
      </c>
      <c r="H2817" t="str">
        <f>CONCATENATE(Source[[#This Row],[Subject]],TRIM(Source[[#This Row],[Course]]))</f>
        <v>PHYC4DL</v>
      </c>
      <c r="I2817" t="str">
        <f>VLOOKUP(Source[[#This Row],[SubjCrse]],'Courses and Categories'!$E$2:$G$1816,3,FALSE)</f>
        <v>Credit General Education</v>
      </c>
      <c r="J2817">
        <v>1</v>
      </c>
      <c r="K2817" t="s">
        <v>5757</v>
      </c>
      <c r="L2817" t="s">
        <v>39</v>
      </c>
      <c r="M2817" t="s">
        <v>1063</v>
      </c>
      <c r="N2817" t="s">
        <v>50</v>
      </c>
      <c r="O2817">
        <v>1410</v>
      </c>
      <c r="P2817">
        <v>1700</v>
      </c>
      <c r="Q2817" t="s">
        <v>1649</v>
      </c>
      <c r="R2817">
        <v>190</v>
      </c>
      <c r="S2817" t="s">
        <v>134</v>
      </c>
      <c r="T2817">
        <v>1</v>
      </c>
      <c r="U2817" s="1">
        <v>43479</v>
      </c>
      <c r="V2817" s="1">
        <v>43607</v>
      </c>
      <c r="W2817" t="s">
        <v>5748</v>
      </c>
      <c r="X2817" t="s">
        <v>1929</v>
      </c>
      <c r="Y2817">
        <v>14</v>
      </c>
      <c r="Z2817">
        <v>14</v>
      </c>
      <c r="AA2817">
        <v>16</v>
      </c>
      <c r="AB2817">
        <v>87.5</v>
      </c>
      <c r="AD2817">
        <f>IF(ISBLANK(Source[[#This Row],[CrosslistID]]),1,1/COUNTIFS(Source[CrosslistID],Source[[#This Row],[CrosslistID]],Source[TermDesc],Source[[#This Row],[TermDesc]]))</f>
        <v>1</v>
      </c>
      <c r="AG2817">
        <v>0</v>
      </c>
      <c r="AH2817">
        <v>87.5</v>
      </c>
      <c r="AI2817">
        <v>1.1000000000000001</v>
      </c>
      <c r="AJ2817">
        <v>1.4</v>
      </c>
      <c r="AK2817">
        <v>0.17</v>
      </c>
      <c r="AL28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17">
        <f>IF(AND(Source[[#This Row],[Credit_Noncredit]]="Noncredit",Source[[#This Row],[FTEF]]&gt;0),Source[[#This Row],[NC XLST FTES]]*525/(437.5*Source[[#This Row],[FTEF]]),0)</f>
        <v>0</v>
      </c>
      <c r="AN2817">
        <f>IF(Source[[#This Row],[Credit_Noncredit]]="Credit",Source[[#This Row],[Census Enrollment]],Source[[#This Row],[Noncredit Avg. Attendance]])</f>
        <v>14</v>
      </c>
    </row>
    <row r="2818" spans="1:40" x14ac:dyDescent="0.25">
      <c r="A2818" t="s">
        <v>4581</v>
      </c>
      <c r="B2818" t="s">
        <v>886</v>
      </c>
      <c r="C2818" t="s">
        <v>775</v>
      </c>
      <c r="D2818" t="s">
        <v>1812</v>
      </c>
      <c r="E2818" s="4">
        <v>34178</v>
      </c>
      <c r="F2818" s="4" t="s">
        <v>1813</v>
      </c>
      <c r="G2818" s="4" t="s">
        <v>5756</v>
      </c>
      <c r="H2818" t="str">
        <f>CONCATENATE(Source[[#This Row],[Subject]],TRIM(Source[[#This Row],[Course]]))</f>
        <v>PHYC4DL</v>
      </c>
      <c r="I2818" t="str">
        <f>VLOOKUP(Source[[#This Row],[SubjCrse]],'Courses and Categories'!$E$2:$G$1816,3,FALSE)</f>
        <v>Credit General Education</v>
      </c>
      <c r="J2818">
        <v>2</v>
      </c>
      <c r="K2818" t="s">
        <v>5757</v>
      </c>
      <c r="L2818" t="s">
        <v>39</v>
      </c>
      <c r="M2818" t="s">
        <v>1063</v>
      </c>
      <c r="N2818" t="s">
        <v>185</v>
      </c>
      <c r="O2818">
        <v>1410</v>
      </c>
      <c r="P2818">
        <v>1700</v>
      </c>
      <c r="Q2818" t="s">
        <v>1649</v>
      </c>
      <c r="R2818">
        <v>190</v>
      </c>
      <c r="S2818" t="s">
        <v>134</v>
      </c>
      <c r="T2818">
        <v>1</v>
      </c>
      <c r="U2818" s="1">
        <v>43479</v>
      </c>
      <c r="V2818" s="1">
        <v>43607</v>
      </c>
      <c r="W2818" t="s">
        <v>5748</v>
      </c>
      <c r="X2818" t="s">
        <v>1929</v>
      </c>
      <c r="Y2818">
        <v>13</v>
      </c>
      <c r="Z2818">
        <v>13</v>
      </c>
      <c r="AA2818">
        <v>16</v>
      </c>
      <c r="AB2818">
        <v>81.25</v>
      </c>
      <c r="AD2818">
        <f>IF(ISBLANK(Source[[#This Row],[CrosslistID]]),1,1/COUNTIFS(Source[CrosslistID],Source[[#This Row],[CrosslistID]],Source[TermDesc],Source[[#This Row],[TermDesc]]))</f>
        <v>1</v>
      </c>
      <c r="AG2818">
        <v>0</v>
      </c>
      <c r="AH2818">
        <v>81.25</v>
      </c>
      <c r="AI2818">
        <v>1.2</v>
      </c>
      <c r="AJ2818">
        <v>1.3</v>
      </c>
      <c r="AK2818">
        <v>0.17</v>
      </c>
      <c r="AL28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18">
        <f>IF(AND(Source[[#This Row],[Credit_Noncredit]]="Noncredit",Source[[#This Row],[FTEF]]&gt;0),Source[[#This Row],[NC XLST FTES]]*525/(437.5*Source[[#This Row],[FTEF]]),0)</f>
        <v>0</v>
      </c>
      <c r="AN2818">
        <f>IF(Source[[#This Row],[Credit_Noncredit]]="Credit",Source[[#This Row],[Census Enrollment]],Source[[#This Row],[Noncredit Avg. Attendance]])</f>
        <v>13</v>
      </c>
    </row>
    <row r="2819" spans="1:40" x14ac:dyDescent="0.25">
      <c r="A2819" t="s">
        <v>4581</v>
      </c>
      <c r="B2819" t="s">
        <v>886</v>
      </c>
      <c r="C2819" t="s">
        <v>811</v>
      </c>
      <c r="D2819" t="s">
        <v>4444</v>
      </c>
      <c r="E2819" s="4">
        <v>39242</v>
      </c>
      <c r="F2819" s="4" t="s">
        <v>4445</v>
      </c>
      <c r="G2819" s="4">
        <v>105</v>
      </c>
      <c r="H2819" t="str">
        <f>CONCATENATE(Source[[#This Row],[Subject]],TRIM(Source[[#This Row],[Course]]))</f>
        <v>COUN105</v>
      </c>
      <c r="I2819" t="str">
        <f>VLOOKUP(Source[[#This Row],[SubjCrse]],'Courses and Categories'!$E$2:$G$1816,3,FALSE)</f>
        <v>Credit Support</v>
      </c>
      <c r="J2819">
        <v>2</v>
      </c>
      <c r="K2819" t="s">
        <v>4446</v>
      </c>
      <c r="L2819" t="s">
        <v>39</v>
      </c>
      <c r="M2819" t="s">
        <v>903</v>
      </c>
      <c r="N2819" t="s">
        <v>91</v>
      </c>
      <c r="O2819">
        <v>910</v>
      </c>
      <c r="P2819">
        <v>1325</v>
      </c>
      <c r="Q2819" t="s">
        <v>236</v>
      </c>
      <c r="R2819">
        <v>250</v>
      </c>
      <c r="S2819" t="s">
        <v>134</v>
      </c>
      <c r="T2819" t="s">
        <v>44</v>
      </c>
      <c r="U2819" s="1">
        <v>43567</v>
      </c>
      <c r="V2819" s="1">
        <v>43574</v>
      </c>
      <c r="W2819" t="s">
        <v>4447</v>
      </c>
      <c r="X2819" t="s">
        <v>46</v>
      </c>
      <c r="Y2819">
        <v>32</v>
      </c>
      <c r="Z2819">
        <v>32</v>
      </c>
      <c r="AA2819">
        <v>40</v>
      </c>
      <c r="AB2819">
        <v>80</v>
      </c>
      <c r="AD2819">
        <f>IF(ISBLANK(Source[[#This Row],[CrosslistID]]),1,1/COUNTIFS(Source[CrosslistID],Source[[#This Row],[CrosslistID]],Source[TermDesc],Source[[#This Row],[TermDesc]]))</f>
        <v>1</v>
      </c>
      <c r="AG2819">
        <v>0</v>
      </c>
      <c r="AH2819">
        <v>80</v>
      </c>
      <c r="AI2819">
        <v>0.154</v>
      </c>
      <c r="AJ2819">
        <v>0.154</v>
      </c>
      <c r="AK2819">
        <v>3.4299999999999997E-2</v>
      </c>
      <c r="AL28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19">
        <f>IF(AND(Source[[#This Row],[Credit_Noncredit]]="Noncredit",Source[[#This Row],[FTEF]]&gt;0),Source[[#This Row],[NC XLST FTES]]*525/(437.5*Source[[#This Row],[FTEF]]),0)</f>
        <v>0</v>
      </c>
      <c r="AN2819">
        <f>IF(Source[[#This Row],[Credit_Noncredit]]="Credit",Source[[#This Row],[Census Enrollment]],Source[[#This Row],[Noncredit Avg. Attendance]])</f>
        <v>32</v>
      </c>
    </row>
    <row r="2820" spans="1:40" x14ac:dyDescent="0.25">
      <c r="A2820" t="s">
        <v>4581</v>
      </c>
      <c r="B2820" t="s">
        <v>886</v>
      </c>
      <c r="C2820" t="s">
        <v>811</v>
      </c>
      <c r="D2820" t="s">
        <v>4444</v>
      </c>
      <c r="E2820" s="4">
        <v>39352</v>
      </c>
      <c r="F2820" s="4" t="s">
        <v>4445</v>
      </c>
      <c r="G2820" s="4">
        <v>105</v>
      </c>
      <c r="H2820" t="str">
        <f>CONCATENATE(Source[[#This Row],[Subject]],TRIM(Source[[#This Row],[Course]]))</f>
        <v>COUN105</v>
      </c>
      <c r="I2820" t="str">
        <f>VLOOKUP(Source[[#This Row],[SubjCrse]],'Courses and Categories'!$E$2:$G$1816,3,FALSE)</f>
        <v>Credit Support</v>
      </c>
      <c r="J2820">
        <v>3</v>
      </c>
      <c r="K2820" t="s">
        <v>4446</v>
      </c>
      <c r="L2820" t="s">
        <v>50</v>
      </c>
      <c r="M2820" t="s">
        <v>903</v>
      </c>
      <c r="N2820" t="s">
        <v>51</v>
      </c>
      <c r="O2820">
        <v>810</v>
      </c>
      <c r="P2820">
        <v>1700</v>
      </c>
      <c r="Q2820" t="s">
        <v>422</v>
      </c>
      <c r="R2820">
        <v>206</v>
      </c>
      <c r="S2820" t="s">
        <v>134</v>
      </c>
      <c r="T2820" t="s">
        <v>44</v>
      </c>
      <c r="U2820" s="1">
        <v>43589</v>
      </c>
      <c r="V2820" s="1">
        <v>43589</v>
      </c>
      <c r="W2820" t="s">
        <v>4447</v>
      </c>
      <c r="X2820" t="s">
        <v>46</v>
      </c>
      <c r="Y2820">
        <v>17</v>
      </c>
      <c r="Z2820">
        <v>15</v>
      </c>
      <c r="AA2820">
        <v>30</v>
      </c>
      <c r="AB2820">
        <v>50</v>
      </c>
      <c r="AD2820">
        <f>IF(ISBLANK(Source[[#This Row],[CrosslistID]]),1,1/COUNTIFS(Source[CrosslistID],Source[[#This Row],[CrosslistID]],Source[TermDesc],Source[[#This Row],[TermDesc]]))</f>
        <v>1</v>
      </c>
      <c r="AG2820">
        <v>0</v>
      </c>
      <c r="AH2820">
        <v>50</v>
      </c>
      <c r="AI2820">
        <v>0.189</v>
      </c>
      <c r="AJ2820">
        <v>0.189</v>
      </c>
      <c r="AK2820">
        <v>3.4299999999999997E-2</v>
      </c>
      <c r="AL28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20">
        <f>IF(AND(Source[[#This Row],[Credit_Noncredit]]="Noncredit",Source[[#This Row],[FTEF]]&gt;0),Source[[#This Row],[NC XLST FTES]]*525/(437.5*Source[[#This Row],[FTEF]]),0)</f>
        <v>0</v>
      </c>
      <c r="AN2820">
        <f>IF(Source[[#This Row],[Credit_Noncredit]]="Credit",Source[[#This Row],[Census Enrollment]],Source[[#This Row],[Noncredit Avg. Attendance]])</f>
        <v>17</v>
      </c>
    </row>
    <row r="2821" spans="1:40" x14ac:dyDescent="0.25">
      <c r="A2821" t="s">
        <v>4581</v>
      </c>
      <c r="B2821" t="s">
        <v>886</v>
      </c>
      <c r="C2821" t="s">
        <v>811</v>
      </c>
      <c r="D2821" t="s">
        <v>4444</v>
      </c>
      <c r="E2821" s="4">
        <v>37394</v>
      </c>
      <c r="F2821" s="4" t="s">
        <v>4448</v>
      </c>
      <c r="G2821" s="4">
        <v>60</v>
      </c>
      <c r="H2821" t="str">
        <f>CONCATENATE(Source[[#This Row],[Subject]],TRIM(Source[[#This Row],[Course]]))</f>
        <v>CRER60</v>
      </c>
      <c r="I2821" t="str">
        <f>VLOOKUP(Source[[#This Row],[SubjCrse]],'Courses and Categories'!$E$2:$G$1816,3,FALSE)</f>
        <v>Credit General Education</v>
      </c>
      <c r="J2821">
        <v>1</v>
      </c>
      <c r="K2821" t="s">
        <v>4449</v>
      </c>
      <c r="L2821" t="s">
        <v>39</v>
      </c>
      <c r="M2821" t="s">
        <v>903</v>
      </c>
      <c r="N2821" t="s">
        <v>41</v>
      </c>
      <c r="O2821">
        <v>1500</v>
      </c>
      <c r="P2821">
        <v>1750</v>
      </c>
      <c r="Q2821" t="s">
        <v>236</v>
      </c>
      <c r="R2821">
        <v>250</v>
      </c>
      <c r="S2821" t="s">
        <v>134</v>
      </c>
      <c r="T2821">
        <v>1</v>
      </c>
      <c r="U2821" s="1">
        <v>43479</v>
      </c>
      <c r="V2821" s="1">
        <v>43607</v>
      </c>
      <c r="W2821" t="s">
        <v>4450</v>
      </c>
      <c r="X2821" t="s">
        <v>1929</v>
      </c>
      <c r="Y2821">
        <v>36</v>
      </c>
      <c r="Z2821">
        <v>32</v>
      </c>
      <c r="AA2821">
        <v>35</v>
      </c>
      <c r="AB2821">
        <v>91.428600000000003</v>
      </c>
      <c r="AD2821">
        <f>IF(ISBLANK(Source[[#This Row],[CrosslistID]]),1,1/COUNTIFS(Source[CrosslistID],Source[[#This Row],[CrosslistID]],Source[TermDesc],Source[[#This Row],[TermDesc]]))</f>
        <v>1</v>
      </c>
      <c r="AG2821">
        <v>0</v>
      </c>
      <c r="AH2821">
        <v>91.428600000000003</v>
      </c>
      <c r="AI2821">
        <v>3.4</v>
      </c>
      <c r="AJ2821">
        <v>3.6</v>
      </c>
      <c r="AK2821">
        <v>0.2</v>
      </c>
      <c r="AL28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21">
        <f>IF(AND(Source[[#This Row],[Credit_Noncredit]]="Noncredit",Source[[#This Row],[FTEF]]&gt;0),Source[[#This Row],[NC XLST FTES]]*525/(437.5*Source[[#This Row],[FTEF]]),0)</f>
        <v>0</v>
      </c>
      <c r="AN2821">
        <f>IF(Source[[#This Row],[Credit_Noncredit]]="Credit",Source[[#This Row],[Census Enrollment]],Source[[#This Row],[Noncredit Avg. Attendance]])</f>
        <v>36</v>
      </c>
    </row>
    <row r="2822" spans="1:40" x14ac:dyDescent="0.25">
      <c r="A2822" t="s">
        <v>4581</v>
      </c>
      <c r="B2822" t="s">
        <v>886</v>
      </c>
      <c r="C2822" t="s">
        <v>811</v>
      </c>
      <c r="D2822" t="s">
        <v>4444</v>
      </c>
      <c r="E2822" s="4">
        <v>37022</v>
      </c>
      <c r="F2822" s="4" t="s">
        <v>4448</v>
      </c>
      <c r="G2822" s="4">
        <v>62</v>
      </c>
      <c r="H2822" t="str">
        <f>CONCATENATE(Source[[#This Row],[Subject]],TRIM(Source[[#This Row],[Course]]))</f>
        <v>CRER62</v>
      </c>
      <c r="I2822" t="str">
        <f>VLOOKUP(Source[[#This Row],[SubjCrse]],'Courses and Categories'!$E$2:$G$1816,3,FALSE)</f>
        <v>Credit General Education</v>
      </c>
      <c r="J2822">
        <v>601</v>
      </c>
      <c r="K2822" t="s">
        <v>4453</v>
      </c>
      <c r="L2822" t="s">
        <v>50</v>
      </c>
      <c r="M2822" t="s">
        <v>903</v>
      </c>
      <c r="N2822" t="s">
        <v>51</v>
      </c>
      <c r="O2822">
        <v>910</v>
      </c>
      <c r="P2822">
        <v>1500</v>
      </c>
      <c r="Q2822" t="s">
        <v>240</v>
      </c>
      <c r="R2822">
        <v>110</v>
      </c>
      <c r="S2822" t="s">
        <v>134</v>
      </c>
      <c r="T2822" t="s">
        <v>44</v>
      </c>
      <c r="U2822" s="1">
        <v>43568</v>
      </c>
      <c r="V2822" s="1">
        <v>43582</v>
      </c>
      <c r="W2822" t="s">
        <v>4454</v>
      </c>
      <c r="X2822" t="s">
        <v>46</v>
      </c>
      <c r="Y2822">
        <v>31</v>
      </c>
      <c r="Z2822">
        <v>23</v>
      </c>
      <c r="AA2822">
        <v>30</v>
      </c>
      <c r="AB2822">
        <v>76.666700000000006</v>
      </c>
      <c r="AD2822">
        <f>IF(ISBLANK(Source[[#This Row],[CrosslistID]]),1,1/COUNTIFS(Source[CrosslistID],Source[[#This Row],[CrosslistID]],Source[TermDesc],Source[[#This Row],[TermDesc]]))</f>
        <v>1</v>
      </c>
      <c r="AG2822">
        <v>0</v>
      </c>
      <c r="AH2822">
        <v>76.666700000000006</v>
      </c>
      <c r="AI2822">
        <v>0.68600000000000005</v>
      </c>
      <c r="AJ2822">
        <v>0.78890000000000005</v>
      </c>
      <c r="AK2822">
        <v>6.6699999999999995E-2</v>
      </c>
      <c r="AL28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22">
        <f>IF(AND(Source[[#This Row],[Credit_Noncredit]]="Noncredit",Source[[#This Row],[FTEF]]&gt;0),Source[[#This Row],[NC XLST FTES]]*525/(437.5*Source[[#This Row],[FTEF]]),0)</f>
        <v>0</v>
      </c>
      <c r="AN2822">
        <f>IF(Source[[#This Row],[Credit_Noncredit]]="Credit",Source[[#This Row],[Census Enrollment]],Source[[#This Row],[Noncredit Avg. Attendance]])</f>
        <v>31</v>
      </c>
    </row>
    <row r="2823" spans="1:40" x14ac:dyDescent="0.25">
      <c r="A2823" t="s">
        <v>4581</v>
      </c>
      <c r="B2823" t="s">
        <v>886</v>
      </c>
      <c r="C2823" t="s">
        <v>811</v>
      </c>
      <c r="D2823" t="s">
        <v>4455</v>
      </c>
      <c r="E2823" s="4">
        <v>32679</v>
      </c>
      <c r="F2823" s="4" t="s">
        <v>4456</v>
      </c>
      <c r="G2823" s="4">
        <v>100</v>
      </c>
      <c r="H2823" t="str">
        <f>CONCATENATE(Source[[#This Row],[Subject]],TRIM(Source[[#This Row],[Course]]))</f>
        <v>AAPS100</v>
      </c>
      <c r="I2823" t="str">
        <f>VLOOKUP(Source[[#This Row],[SubjCrse]],'Courses and Categories'!$E$2:$G$1816,3,FALSE)</f>
        <v>Credit General Education</v>
      </c>
      <c r="J2823">
        <v>2</v>
      </c>
      <c r="K2823" t="s">
        <v>4457</v>
      </c>
      <c r="L2823" t="s">
        <v>39</v>
      </c>
      <c r="M2823" t="s">
        <v>903</v>
      </c>
      <c r="N2823" t="s">
        <v>105</v>
      </c>
      <c r="O2823">
        <v>1210</v>
      </c>
      <c r="P2823">
        <v>1325</v>
      </c>
      <c r="Q2823" t="s">
        <v>236</v>
      </c>
      <c r="R2823">
        <v>361</v>
      </c>
      <c r="S2823" t="s">
        <v>134</v>
      </c>
      <c r="T2823">
        <v>1</v>
      </c>
      <c r="U2823" s="1">
        <v>43479</v>
      </c>
      <c r="V2823" s="1">
        <v>43607</v>
      </c>
      <c r="W2823" t="s">
        <v>4458</v>
      </c>
      <c r="X2823" t="s">
        <v>1929</v>
      </c>
      <c r="Y2823">
        <v>17</v>
      </c>
      <c r="Z2823">
        <v>12</v>
      </c>
      <c r="AA2823">
        <v>30</v>
      </c>
      <c r="AB2823">
        <v>40</v>
      </c>
      <c r="AD2823">
        <f>IF(ISBLANK(Source[[#This Row],[CrosslistID]]),1,1/COUNTIFS(Source[CrosslistID],Source[[#This Row],[CrosslistID]],Source[TermDesc],Source[[#This Row],[TermDesc]]))</f>
        <v>1</v>
      </c>
      <c r="AG2823">
        <v>0</v>
      </c>
      <c r="AH2823">
        <v>40</v>
      </c>
      <c r="AI2823">
        <v>1.7</v>
      </c>
      <c r="AJ2823">
        <v>1.7</v>
      </c>
      <c r="AK2823">
        <v>0.2</v>
      </c>
      <c r="AL28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23">
        <f>IF(AND(Source[[#This Row],[Credit_Noncredit]]="Noncredit",Source[[#This Row],[FTEF]]&gt;0),Source[[#This Row],[NC XLST FTES]]*525/(437.5*Source[[#This Row],[FTEF]]),0)</f>
        <v>0</v>
      </c>
      <c r="AN2823">
        <f>IF(Source[[#This Row],[Credit_Noncredit]]="Credit",Source[[#This Row],[Census Enrollment]],Source[[#This Row],[Noncredit Avg. Attendance]])</f>
        <v>17</v>
      </c>
    </row>
    <row r="2824" spans="1:40" x14ac:dyDescent="0.25">
      <c r="A2824" t="s">
        <v>4581</v>
      </c>
      <c r="B2824" t="s">
        <v>886</v>
      </c>
      <c r="C2824" t="s">
        <v>811</v>
      </c>
      <c r="D2824" t="s">
        <v>4455</v>
      </c>
      <c r="E2824" s="4">
        <v>38766</v>
      </c>
      <c r="F2824" s="4" t="s">
        <v>4456</v>
      </c>
      <c r="G2824" s="4">
        <v>104</v>
      </c>
      <c r="H2824" t="str">
        <f>CONCATENATE(Source[[#This Row],[Subject]],TRIM(Source[[#This Row],[Course]]))</f>
        <v>AAPS104</v>
      </c>
      <c r="I2824" t="str">
        <f>VLOOKUP(Source[[#This Row],[SubjCrse]],'Courses and Categories'!$E$2:$G$1816,3,FALSE)</f>
        <v>Credit Support</v>
      </c>
      <c r="J2824">
        <v>601</v>
      </c>
      <c r="K2824" t="s">
        <v>4462</v>
      </c>
      <c r="L2824" t="s">
        <v>50</v>
      </c>
      <c r="M2824" t="s">
        <v>903</v>
      </c>
      <c r="N2824" t="s">
        <v>51</v>
      </c>
      <c r="O2824">
        <v>810</v>
      </c>
      <c r="P2824">
        <v>1700</v>
      </c>
      <c r="Q2824" t="s">
        <v>236</v>
      </c>
      <c r="R2824">
        <v>360</v>
      </c>
      <c r="S2824" t="s">
        <v>134</v>
      </c>
      <c r="T2824" t="s">
        <v>44</v>
      </c>
      <c r="U2824" s="1">
        <v>43582</v>
      </c>
      <c r="V2824" s="1">
        <v>43582</v>
      </c>
      <c r="W2824" t="s">
        <v>4235</v>
      </c>
      <c r="X2824" t="s">
        <v>46</v>
      </c>
      <c r="Y2824">
        <v>33</v>
      </c>
      <c r="Z2824">
        <v>32</v>
      </c>
      <c r="AA2824">
        <v>30</v>
      </c>
      <c r="AB2824">
        <v>106.66670000000001</v>
      </c>
      <c r="AD2824">
        <f>IF(ISBLANK(Source[[#This Row],[CrosslistID]]),1,1/COUNTIFS(Source[CrosslistID],Source[[#This Row],[CrosslistID]],Source[TermDesc],Source[[#This Row],[TermDesc]]))</f>
        <v>1</v>
      </c>
      <c r="AG2824">
        <v>0</v>
      </c>
      <c r="AH2824">
        <v>106.66670000000001</v>
      </c>
      <c r="AI2824">
        <v>0.309</v>
      </c>
      <c r="AJ2824">
        <v>0.309</v>
      </c>
      <c r="AK2824">
        <v>3.3300000000000003E-2</v>
      </c>
      <c r="AL28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24">
        <f>IF(AND(Source[[#This Row],[Credit_Noncredit]]="Noncredit",Source[[#This Row],[FTEF]]&gt;0),Source[[#This Row],[NC XLST FTES]]*525/(437.5*Source[[#This Row],[FTEF]]),0)</f>
        <v>0</v>
      </c>
      <c r="AN2824">
        <f>IF(Source[[#This Row],[Credit_Noncredit]]="Credit",Source[[#This Row],[Census Enrollment]],Source[[#This Row],[Noncredit Avg. Attendance]])</f>
        <v>33</v>
      </c>
    </row>
    <row r="2825" spans="1:40" x14ac:dyDescent="0.25">
      <c r="A2825" t="s">
        <v>4581</v>
      </c>
      <c r="B2825" t="s">
        <v>886</v>
      </c>
      <c r="C2825" t="s">
        <v>811</v>
      </c>
      <c r="D2825" t="s">
        <v>4455</v>
      </c>
      <c r="E2825" s="4">
        <v>37423</v>
      </c>
      <c r="F2825" s="4" t="s">
        <v>4456</v>
      </c>
      <c r="G2825" s="4">
        <v>104</v>
      </c>
      <c r="H2825" t="str">
        <f>CONCATENATE(Source[[#This Row],[Subject]],TRIM(Source[[#This Row],[Course]]))</f>
        <v>AAPS104</v>
      </c>
      <c r="I2825" t="str">
        <f>VLOOKUP(Source[[#This Row],[SubjCrse]],'Courses and Categories'!$E$2:$G$1816,3,FALSE)</f>
        <v>Credit Support</v>
      </c>
      <c r="J2825">
        <v>605</v>
      </c>
      <c r="K2825" t="s">
        <v>4462</v>
      </c>
      <c r="L2825" t="s">
        <v>50</v>
      </c>
      <c r="M2825" t="s">
        <v>903</v>
      </c>
      <c r="N2825" t="s">
        <v>51</v>
      </c>
      <c r="O2825">
        <v>910</v>
      </c>
      <c r="P2825">
        <v>1325</v>
      </c>
      <c r="Q2825" t="s">
        <v>236</v>
      </c>
      <c r="R2825">
        <v>250</v>
      </c>
      <c r="S2825" t="s">
        <v>134</v>
      </c>
      <c r="T2825" t="s">
        <v>44</v>
      </c>
      <c r="U2825" s="1">
        <v>43561</v>
      </c>
      <c r="V2825" s="1">
        <v>43568</v>
      </c>
      <c r="W2825" t="s">
        <v>4464</v>
      </c>
      <c r="X2825" t="s">
        <v>46</v>
      </c>
      <c r="Y2825">
        <v>24</v>
      </c>
      <c r="Z2825">
        <v>11</v>
      </c>
      <c r="AA2825">
        <v>30</v>
      </c>
      <c r="AB2825">
        <v>36.666699999999999</v>
      </c>
      <c r="AD2825">
        <f>IF(ISBLANK(Source[[#This Row],[CrosslistID]]),1,1/COUNTIFS(Source[CrosslistID],Source[[#This Row],[CrosslistID]],Source[TermDesc],Source[[#This Row],[TermDesc]]))</f>
        <v>1</v>
      </c>
      <c r="AG2825">
        <v>0</v>
      </c>
      <c r="AH2825">
        <v>36.666699999999999</v>
      </c>
      <c r="AI2825">
        <v>0.17100000000000001</v>
      </c>
      <c r="AJ2825">
        <v>0.17100000000000001</v>
      </c>
      <c r="AK2825">
        <v>3.3300000000000003E-2</v>
      </c>
      <c r="AL28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25">
        <f>IF(AND(Source[[#This Row],[Credit_Noncredit]]="Noncredit",Source[[#This Row],[FTEF]]&gt;0),Source[[#This Row],[NC XLST FTES]]*525/(437.5*Source[[#This Row],[FTEF]]),0)</f>
        <v>0</v>
      </c>
      <c r="AN2825">
        <f>IF(Source[[#This Row],[Credit_Noncredit]]="Credit",Source[[#This Row],[Census Enrollment]],Source[[#This Row],[Noncredit Avg. Attendance]])</f>
        <v>24</v>
      </c>
    </row>
    <row r="2826" spans="1:40" x14ac:dyDescent="0.25">
      <c r="A2826" t="s">
        <v>4581</v>
      </c>
      <c r="B2826" t="s">
        <v>886</v>
      </c>
      <c r="C2826" t="s">
        <v>811</v>
      </c>
      <c r="D2826" t="s">
        <v>812</v>
      </c>
      <c r="E2826" s="4">
        <v>37830</v>
      </c>
      <c r="F2826" s="4" t="s">
        <v>813</v>
      </c>
      <c r="G2826" s="4" t="s">
        <v>5758</v>
      </c>
      <c r="H2826" t="str">
        <f>CONCATENATE(Source[[#This Row],[Subject]],TRIM(Source[[#This Row],[Course]]))</f>
        <v>DSPSM</v>
      </c>
      <c r="I2826" t="str">
        <f>VLOOKUP(Source[[#This Row],[SubjCrse]],'Courses and Categories'!$E$2:$G$1816,3,FALSE)</f>
        <v>Credit DSPS</v>
      </c>
      <c r="J2826">
        <v>1</v>
      </c>
      <c r="K2826" t="s">
        <v>4466</v>
      </c>
      <c r="L2826" t="s">
        <v>39</v>
      </c>
      <c r="M2826" t="s">
        <v>903</v>
      </c>
      <c r="N2826" t="s">
        <v>185</v>
      </c>
      <c r="O2826">
        <v>1310</v>
      </c>
      <c r="P2826">
        <v>1400</v>
      </c>
      <c r="Q2826" t="s">
        <v>850</v>
      </c>
      <c r="R2826">
        <v>221</v>
      </c>
      <c r="S2826" t="s">
        <v>134</v>
      </c>
      <c r="T2826">
        <v>1</v>
      </c>
      <c r="U2826" s="1">
        <v>43479</v>
      </c>
      <c r="V2826" s="1">
        <v>43607</v>
      </c>
      <c r="W2826" t="s">
        <v>4470</v>
      </c>
      <c r="X2826" t="s">
        <v>1929</v>
      </c>
      <c r="Y2826">
        <v>23</v>
      </c>
      <c r="Z2826">
        <v>14</v>
      </c>
      <c r="AA2826">
        <v>30</v>
      </c>
      <c r="AB2826">
        <v>46.666699999999999</v>
      </c>
      <c r="AD2826">
        <f>IF(ISBLANK(Source[[#This Row],[CrosslistID]]),1,1/COUNTIFS(Source[CrosslistID],Source[[#This Row],[CrosslistID]],Source[TermDesc],Source[[#This Row],[TermDesc]]))</f>
        <v>1</v>
      </c>
      <c r="AG2826">
        <v>0</v>
      </c>
      <c r="AH2826">
        <v>46.666699999999999</v>
      </c>
      <c r="AI2826">
        <v>0.76700000000000002</v>
      </c>
      <c r="AJ2826">
        <v>0.76700000000000002</v>
      </c>
      <c r="AK2826">
        <v>6.6699999999999995E-2</v>
      </c>
      <c r="AL28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26">
        <f>IF(AND(Source[[#This Row],[Credit_Noncredit]]="Noncredit",Source[[#This Row],[FTEF]]&gt;0),Source[[#This Row],[NC XLST FTES]]*525/(437.5*Source[[#This Row],[FTEF]]),0)</f>
        <v>0</v>
      </c>
      <c r="AN2826">
        <f>IF(Source[[#This Row],[Credit_Noncredit]]="Credit",Source[[#This Row],[Census Enrollment]],Source[[#This Row],[Noncredit Avg. Attendance]])</f>
        <v>23</v>
      </c>
    </row>
    <row r="2827" spans="1:40" x14ac:dyDescent="0.25">
      <c r="A2827" t="s">
        <v>4581</v>
      </c>
      <c r="B2827" t="s">
        <v>886</v>
      </c>
      <c r="C2827" t="s">
        <v>811</v>
      </c>
      <c r="D2827" t="s">
        <v>812</v>
      </c>
      <c r="E2827" s="4">
        <v>34970</v>
      </c>
      <c r="F2827" s="4" t="s">
        <v>813</v>
      </c>
      <c r="G2827" s="4" t="s">
        <v>5758</v>
      </c>
      <c r="H2827" t="str">
        <f>CONCATENATE(Source[[#This Row],[Subject]],TRIM(Source[[#This Row],[Course]]))</f>
        <v>DSPSM</v>
      </c>
      <c r="I2827" t="str">
        <f>VLOOKUP(Source[[#This Row],[SubjCrse]],'Courses and Categories'!$E$2:$G$1816,3,FALSE)</f>
        <v>Credit DSPS</v>
      </c>
      <c r="J2827">
        <v>2</v>
      </c>
      <c r="K2827" t="s">
        <v>4466</v>
      </c>
      <c r="L2827" t="s">
        <v>39</v>
      </c>
      <c r="M2827" t="s">
        <v>1063</v>
      </c>
      <c r="N2827" t="s">
        <v>42</v>
      </c>
      <c r="O2827" t="s">
        <v>42</v>
      </c>
      <c r="P2827" t="s">
        <v>42</v>
      </c>
      <c r="Q2827" t="s">
        <v>42</v>
      </c>
      <c r="S2827" t="s">
        <v>134</v>
      </c>
      <c r="T2827">
        <v>1</v>
      </c>
      <c r="U2827" s="1">
        <v>43479</v>
      </c>
      <c r="V2827" s="1">
        <v>43607</v>
      </c>
      <c r="W2827" t="s">
        <v>4470</v>
      </c>
      <c r="X2827" t="s">
        <v>46</v>
      </c>
      <c r="Y2827">
        <v>27</v>
      </c>
      <c r="Z2827">
        <v>14</v>
      </c>
      <c r="AA2827">
        <v>30</v>
      </c>
      <c r="AB2827">
        <v>46.666699999999999</v>
      </c>
      <c r="AD2827">
        <f>IF(ISBLANK(Source[[#This Row],[CrosslistID]]),1,1/COUNTIFS(Source[CrosslistID],Source[[#This Row],[CrosslistID]],Source[TermDesc],Source[[#This Row],[TermDesc]]))</f>
        <v>1</v>
      </c>
      <c r="AG2827">
        <v>0</v>
      </c>
      <c r="AH2827">
        <v>46.666699999999999</v>
      </c>
      <c r="AI2827">
        <v>1.2509999999999999</v>
      </c>
      <c r="AJ2827">
        <v>1.2509999999999999</v>
      </c>
      <c r="AK2827">
        <v>0.1333</v>
      </c>
      <c r="AL28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27">
        <f>IF(AND(Source[[#This Row],[Credit_Noncredit]]="Noncredit",Source[[#This Row],[FTEF]]&gt;0),Source[[#This Row],[NC XLST FTES]]*525/(437.5*Source[[#This Row],[FTEF]]),0)</f>
        <v>0</v>
      </c>
      <c r="AN2827">
        <f>IF(Source[[#This Row],[Credit_Noncredit]]="Credit",Source[[#This Row],[Census Enrollment]],Source[[#This Row],[Noncredit Avg. Attendance]])</f>
        <v>27</v>
      </c>
    </row>
    <row r="2828" spans="1:40" x14ac:dyDescent="0.25">
      <c r="A2828" t="s">
        <v>4581</v>
      </c>
      <c r="B2828" t="s">
        <v>886</v>
      </c>
      <c r="C2828" t="s">
        <v>811</v>
      </c>
      <c r="D2828" t="s">
        <v>812</v>
      </c>
      <c r="E2828" s="4">
        <v>34969</v>
      </c>
      <c r="F2828" s="4" t="s">
        <v>813</v>
      </c>
      <c r="G2828" s="4" t="s">
        <v>4465</v>
      </c>
      <c r="H2828" t="str">
        <f>CONCATENATE(Source[[#This Row],[Subject]],TRIM(Source[[#This Row],[Course]]))</f>
        <v>DSPSO</v>
      </c>
      <c r="I2828" t="str">
        <f>VLOOKUP(Source[[#This Row],[SubjCrse]],'Courses and Categories'!$E$2:$G$1816,3,FALSE)</f>
        <v>Credit DSPS</v>
      </c>
      <c r="J2828">
        <v>1</v>
      </c>
      <c r="K2828" t="s">
        <v>4466</v>
      </c>
      <c r="L2828" t="s">
        <v>39</v>
      </c>
      <c r="M2828" t="s">
        <v>1063</v>
      </c>
      <c r="N2828" t="s">
        <v>781</v>
      </c>
      <c r="O2828" t="s">
        <v>781</v>
      </c>
      <c r="P2828" t="s">
        <v>781</v>
      </c>
      <c r="Q2828" t="s">
        <v>2103</v>
      </c>
      <c r="R2828">
        <v>231</v>
      </c>
      <c r="S2828" t="s">
        <v>134</v>
      </c>
      <c r="T2828">
        <v>1</v>
      </c>
      <c r="U2828" s="1">
        <v>43479</v>
      </c>
      <c r="V2828" s="1">
        <v>43607</v>
      </c>
      <c r="W2828" t="s">
        <v>5759</v>
      </c>
      <c r="X2828" t="s">
        <v>46</v>
      </c>
      <c r="Y2828">
        <v>57</v>
      </c>
      <c r="Z2828">
        <v>43</v>
      </c>
      <c r="AA2828">
        <v>45</v>
      </c>
      <c r="AB2828">
        <v>95.555599999999998</v>
      </c>
      <c r="AD2828">
        <f>IF(ISBLANK(Source[[#This Row],[CrosslistID]]),1,1/COUNTIFS(Source[CrosslistID],Source[[#This Row],[CrosslistID]],Source[TermDesc],Source[[#This Row],[TermDesc]]))</f>
        <v>1</v>
      </c>
      <c r="AG2828">
        <v>0</v>
      </c>
      <c r="AH2828">
        <v>95.555599999999998</v>
      </c>
      <c r="AI2828">
        <v>3.6930000000000001</v>
      </c>
      <c r="AJ2828">
        <v>3.6930000000000001</v>
      </c>
      <c r="AK2828">
        <v>0.94169999999999998</v>
      </c>
      <c r="AL28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28">
        <f>IF(AND(Source[[#This Row],[Credit_Noncredit]]="Noncredit",Source[[#This Row],[FTEF]]&gt;0),Source[[#This Row],[NC XLST FTES]]*525/(437.5*Source[[#This Row],[FTEF]]),0)</f>
        <v>0</v>
      </c>
      <c r="AN2828">
        <f>IF(Source[[#This Row],[Credit_Noncredit]]="Credit",Source[[#This Row],[Census Enrollment]],Source[[#This Row],[Noncredit Avg. Attendance]])</f>
        <v>57</v>
      </c>
    </row>
    <row r="2829" spans="1:40" x14ac:dyDescent="0.25">
      <c r="A2829" t="s">
        <v>4581</v>
      </c>
      <c r="B2829" t="s">
        <v>886</v>
      </c>
      <c r="C2829" t="s">
        <v>811</v>
      </c>
      <c r="D2829" t="s">
        <v>877</v>
      </c>
      <c r="E2829" s="4">
        <v>38704</v>
      </c>
      <c r="F2829" s="4" t="s">
        <v>878</v>
      </c>
      <c r="G2829" s="4">
        <v>10</v>
      </c>
      <c r="H2829" t="str">
        <f>CONCATENATE(Source[[#This Row],[Subject]],TRIM(Source[[#This Row],[Course]]))</f>
        <v>LERN10</v>
      </c>
      <c r="I2829" t="str">
        <f>VLOOKUP(Source[[#This Row],[SubjCrse]],'Courses and Categories'!$E$2:$G$1816,3,FALSE)</f>
        <v>Credit Support</v>
      </c>
      <c r="J2829">
        <v>1</v>
      </c>
      <c r="K2829" t="s">
        <v>4471</v>
      </c>
      <c r="L2829" t="s">
        <v>39</v>
      </c>
      <c r="M2829" t="s">
        <v>903</v>
      </c>
      <c r="N2829" t="s">
        <v>91</v>
      </c>
      <c r="O2829">
        <v>1310</v>
      </c>
      <c r="P2829">
        <v>1525</v>
      </c>
      <c r="Q2829" t="s">
        <v>850</v>
      </c>
      <c r="R2829">
        <v>513</v>
      </c>
      <c r="S2829" t="s">
        <v>134</v>
      </c>
      <c r="T2829" t="s">
        <v>44</v>
      </c>
      <c r="U2829" s="1">
        <v>43504</v>
      </c>
      <c r="V2829" s="1">
        <v>43560</v>
      </c>
      <c r="W2829" t="s">
        <v>4476</v>
      </c>
      <c r="X2829" t="s">
        <v>905</v>
      </c>
      <c r="Y2829">
        <v>17</v>
      </c>
      <c r="Z2829">
        <v>17</v>
      </c>
      <c r="AA2829">
        <v>35</v>
      </c>
      <c r="AB2829">
        <v>48.571399999999997</v>
      </c>
      <c r="AD2829">
        <f>IF(ISBLANK(Source[[#This Row],[CrosslistID]]),1,1/COUNTIFS(Source[CrosslistID],Source[[#This Row],[CrosslistID]],Source[TermDesc],Source[[#This Row],[TermDesc]]))</f>
        <v>1</v>
      </c>
      <c r="AG2829">
        <v>0</v>
      </c>
      <c r="AH2829">
        <v>48.571399999999997</v>
      </c>
      <c r="AI2829">
        <v>0.46700000000000003</v>
      </c>
      <c r="AJ2829">
        <v>0.56710000000000005</v>
      </c>
      <c r="AK2829">
        <v>6.6699999999999995E-2</v>
      </c>
      <c r="AL28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29">
        <f>IF(AND(Source[[#This Row],[Credit_Noncredit]]="Noncredit",Source[[#This Row],[FTEF]]&gt;0),Source[[#This Row],[NC XLST FTES]]*525/(437.5*Source[[#This Row],[FTEF]]),0)</f>
        <v>0</v>
      </c>
      <c r="AN2829">
        <f>IF(Source[[#This Row],[Credit_Noncredit]]="Credit",Source[[#This Row],[Census Enrollment]],Source[[#This Row],[Noncredit Avg. Attendance]])</f>
        <v>17</v>
      </c>
    </row>
    <row r="2830" spans="1:40" x14ac:dyDescent="0.25">
      <c r="A2830" t="s">
        <v>4581</v>
      </c>
      <c r="B2830" t="s">
        <v>886</v>
      </c>
      <c r="C2830" t="s">
        <v>811</v>
      </c>
      <c r="D2830" t="s">
        <v>877</v>
      </c>
      <c r="E2830" s="4">
        <v>32317</v>
      </c>
      <c r="F2830" s="4" t="s">
        <v>878</v>
      </c>
      <c r="G2830" s="4">
        <v>50</v>
      </c>
      <c r="H2830" t="str">
        <f>CONCATENATE(Source[[#This Row],[Subject]],TRIM(Source[[#This Row],[Course]]))</f>
        <v>LERN50</v>
      </c>
      <c r="I2830" t="str">
        <f>VLOOKUP(Source[[#This Row],[SubjCrse]],'Courses and Categories'!$E$2:$G$1816,3,FALSE)</f>
        <v>Credit General Education</v>
      </c>
      <c r="J2830">
        <v>1</v>
      </c>
      <c r="K2830" t="s">
        <v>957</v>
      </c>
      <c r="L2830" t="s">
        <v>39</v>
      </c>
      <c r="M2830" t="s">
        <v>903</v>
      </c>
      <c r="N2830" t="s">
        <v>59</v>
      </c>
      <c r="O2830">
        <v>810</v>
      </c>
      <c r="P2830">
        <v>925</v>
      </c>
      <c r="Q2830" t="s">
        <v>240</v>
      </c>
      <c r="R2830">
        <v>259</v>
      </c>
      <c r="S2830" t="s">
        <v>134</v>
      </c>
      <c r="T2830">
        <v>1</v>
      </c>
      <c r="U2830" s="1">
        <v>43479</v>
      </c>
      <c r="V2830" s="1">
        <v>43607</v>
      </c>
      <c r="W2830" t="s">
        <v>4473</v>
      </c>
      <c r="X2830" t="s">
        <v>1929</v>
      </c>
      <c r="Y2830">
        <v>30</v>
      </c>
      <c r="Z2830">
        <v>20</v>
      </c>
      <c r="AA2830">
        <v>40</v>
      </c>
      <c r="AB2830">
        <v>50</v>
      </c>
      <c r="AD2830">
        <f>IF(ISBLANK(Source[[#This Row],[CrosslistID]]),1,1/COUNTIFS(Source[CrosslistID],Source[[#This Row],[CrosslistID]],Source[TermDesc],Source[[#This Row],[TermDesc]]))</f>
        <v>1</v>
      </c>
      <c r="AG2830">
        <v>0</v>
      </c>
      <c r="AH2830">
        <v>50</v>
      </c>
      <c r="AI2830">
        <v>2.8</v>
      </c>
      <c r="AJ2830">
        <v>3</v>
      </c>
      <c r="AK2830">
        <v>0.2</v>
      </c>
      <c r="AL28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30">
        <f>IF(AND(Source[[#This Row],[Credit_Noncredit]]="Noncredit",Source[[#This Row],[FTEF]]&gt;0),Source[[#This Row],[NC XLST FTES]]*525/(437.5*Source[[#This Row],[FTEF]]),0)</f>
        <v>0</v>
      </c>
      <c r="AN2830">
        <f>IF(Source[[#This Row],[Credit_Noncredit]]="Credit",Source[[#This Row],[Census Enrollment]],Source[[#This Row],[Noncredit Avg. Attendance]])</f>
        <v>30</v>
      </c>
    </row>
    <row r="2831" spans="1:40" x14ac:dyDescent="0.25">
      <c r="A2831" t="s">
        <v>4581</v>
      </c>
      <c r="B2831" t="s">
        <v>886</v>
      </c>
      <c r="C2831" t="s">
        <v>811</v>
      </c>
      <c r="D2831" t="s">
        <v>877</v>
      </c>
      <c r="E2831" s="4">
        <v>31183</v>
      </c>
      <c r="F2831" s="4" t="s">
        <v>878</v>
      </c>
      <c r="G2831" s="4">
        <v>50</v>
      </c>
      <c r="H2831" t="str">
        <f>CONCATENATE(Source[[#This Row],[Subject]],TRIM(Source[[#This Row],[Course]]))</f>
        <v>LERN50</v>
      </c>
      <c r="I2831" t="str">
        <f>VLOOKUP(Source[[#This Row],[SubjCrse]],'Courses and Categories'!$E$2:$G$1816,3,FALSE)</f>
        <v>Credit General Education</v>
      </c>
      <c r="J2831">
        <v>2</v>
      </c>
      <c r="K2831" t="s">
        <v>957</v>
      </c>
      <c r="L2831" t="s">
        <v>39</v>
      </c>
      <c r="M2831" t="s">
        <v>903</v>
      </c>
      <c r="N2831" t="s">
        <v>59</v>
      </c>
      <c r="O2831">
        <v>940</v>
      </c>
      <c r="P2831">
        <v>1055</v>
      </c>
      <c r="Q2831" t="s">
        <v>233</v>
      </c>
      <c r="R2831">
        <v>315</v>
      </c>
      <c r="S2831" t="s">
        <v>134</v>
      </c>
      <c r="T2831">
        <v>1</v>
      </c>
      <c r="U2831" s="1">
        <v>43479</v>
      </c>
      <c r="V2831" s="1">
        <v>43607</v>
      </c>
      <c r="W2831" t="s">
        <v>4473</v>
      </c>
      <c r="X2831" t="s">
        <v>1929</v>
      </c>
      <c r="Y2831">
        <v>27</v>
      </c>
      <c r="Z2831">
        <v>23</v>
      </c>
      <c r="AA2831">
        <v>40</v>
      </c>
      <c r="AB2831">
        <v>57.5</v>
      </c>
      <c r="AD2831">
        <f>IF(ISBLANK(Source[[#This Row],[CrosslistID]]),1,1/COUNTIFS(Source[CrosslistID],Source[[#This Row],[CrosslistID]],Source[TermDesc],Source[[#This Row],[TermDesc]]))</f>
        <v>1</v>
      </c>
      <c r="AG2831">
        <v>0</v>
      </c>
      <c r="AH2831">
        <v>57.5</v>
      </c>
      <c r="AI2831">
        <v>2.7</v>
      </c>
      <c r="AJ2831">
        <v>2.7</v>
      </c>
      <c r="AK2831">
        <v>0.2</v>
      </c>
      <c r="AL28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31">
        <f>IF(AND(Source[[#This Row],[Credit_Noncredit]]="Noncredit",Source[[#This Row],[FTEF]]&gt;0),Source[[#This Row],[NC XLST FTES]]*525/(437.5*Source[[#This Row],[FTEF]]),0)</f>
        <v>0</v>
      </c>
      <c r="AN2831">
        <f>IF(Source[[#This Row],[Credit_Noncredit]]="Credit",Source[[#This Row],[Census Enrollment]],Source[[#This Row],[Noncredit Avg. Attendance]])</f>
        <v>27</v>
      </c>
    </row>
    <row r="2832" spans="1:40" x14ac:dyDescent="0.25">
      <c r="A2832" t="s">
        <v>4581</v>
      </c>
      <c r="B2832" t="s">
        <v>886</v>
      </c>
      <c r="C2832" t="s">
        <v>811</v>
      </c>
      <c r="D2832" t="s">
        <v>877</v>
      </c>
      <c r="E2832" s="4">
        <v>34980</v>
      </c>
      <c r="F2832" s="4" t="s">
        <v>878</v>
      </c>
      <c r="G2832" s="4">
        <v>50</v>
      </c>
      <c r="H2832" t="str">
        <f>CONCATENATE(Source[[#This Row],[Subject]],TRIM(Source[[#This Row],[Course]]))</f>
        <v>LERN50</v>
      </c>
      <c r="I2832" t="str">
        <f>VLOOKUP(Source[[#This Row],[SubjCrse]],'Courses and Categories'!$E$2:$G$1816,3,FALSE)</f>
        <v>Credit General Education</v>
      </c>
      <c r="J2832">
        <v>3</v>
      </c>
      <c r="K2832" t="s">
        <v>957</v>
      </c>
      <c r="L2832" t="s">
        <v>39</v>
      </c>
      <c r="M2832" t="s">
        <v>903</v>
      </c>
      <c r="N2832" t="s">
        <v>59</v>
      </c>
      <c r="O2832">
        <v>1110</v>
      </c>
      <c r="P2832">
        <v>1225</v>
      </c>
      <c r="Q2832" t="s">
        <v>240</v>
      </c>
      <c r="R2832">
        <v>259</v>
      </c>
      <c r="S2832" t="s">
        <v>134</v>
      </c>
      <c r="T2832">
        <v>1</v>
      </c>
      <c r="U2832" s="1">
        <v>43479</v>
      </c>
      <c r="V2832" s="1">
        <v>43607</v>
      </c>
      <c r="W2832" t="s">
        <v>4473</v>
      </c>
      <c r="X2832" t="s">
        <v>1929</v>
      </c>
      <c r="Y2832">
        <v>30</v>
      </c>
      <c r="Z2832">
        <v>28</v>
      </c>
      <c r="AA2832">
        <v>40</v>
      </c>
      <c r="AB2832">
        <v>70</v>
      </c>
      <c r="AD2832">
        <f>IF(ISBLANK(Source[[#This Row],[CrosslistID]]),1,1/COUNTIFS(Source[CrosslistID],Source[[#This Row],[CrosslistID]],Source[TermDesc],Source[[#This Row],[TermDesc]]))</f>
        <v>1</v>
      </c>
      <c r="AG2832">
        <v>0</v>
      </c>
      <c r="AH2832">
        <v>70</v>
      </c>
      <c r="AI2832">
        <v>2.8</v>
      </c>
      <c r="AJ2832">
        <v>3</v>
      </c>
      <c r="AK2832">
        <v>0.2</v>
      </c>
      <c r="AL28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32">
        <f>IF(AND(Source[[#This Row],[Credit_Noncredit]]="Noncredit",Source[[#This Row],[FTEF]]&gt;0),Source[[#This Row],[NC XLST FTES]]*525/(437.5*Source[[#This Row],[FTEF]]),0)</f>
        <v>0</v>
      </c>
      <c r="AN2832">
        <f>IF(Source[[#This Row],[Credit_Noncredit]]="Credit",Source[[#This Row],[Census Enrollment]],Source[[#This Row],[Noncredit Avg. Attendance]])</f>
        <v>30</v>
      </c>
    </row>
    <row r="2833" spans="1:40" x14ac:dyDescent="0.25">
      <c r="A2833" t="s">
        <v>4581</v>
      </c>
      <c r="B2833" t="s">
        <v>886</v>
      </c>
      <c r="C2833" t="s">
        <v>811</v>
      </c>
      <c r="D2833" t="s">
        <v>877</v>
      </c>
      <c r="E2833" s="4">
        <v>31984</v>
      </c>
      <c r="F2833" s="4" t="s">
        <v>878</v>
      </c>
      <c r="G2833" s="4">
        <v>50</v>
      </c>
      <c r="H2833" t="str">
        <f>CONCATENATE(Source[[#This Row],[Subject]],TRIM(Source[[#This Row],[Course]]))</f>
        <v>LERN50</v>
      </c>
      <c r="I2833" t="str">
        <f>VLOOKUP(Source[[#This Row],[SubjCrse]],'Courses and Categories'!$E$2:$G$1816,3,FALSE)</f>
        <v>Credit General Education</v>
      </c>
      <c r="J2833">
        <v>4</v>
      </c>
      <c r="K2833" t="s">
        <v>957</v>
      </c>
      <c r="L2833" t="s">
        <v>39</v>
      </c>
      <c r="M2833" t="s">
        <v>903</v>
      </c>
      <c r="N2833" t="s">
        <v>59</v>
      </c>
      <c r="O2833">
        <v>1240</v>
      </c>
      <c r="P2833">
        <v>1355</v>
      </c>
      <c r="Q2833" t="s">
        <v>850</v>
      </c>
      <c r="R2833">
        <v>203</v>
      </c>
      <c r="S2833" t="s">
        <v>134</v>
      </c>
      <c r="T2833">
        <v>1</v>
      </c>
      <c r="U2833" s="1">
        <v>43479</v>
      </c>
      <c r="V2833" s="1">
        <v>43607</v>
      </c>
      <c r="W2833" t="s">
        <v>2013</v>
      </c>
      <c r="X2833" t="s">
        <v>1929</v>
      </c>
      <c r="Y2833">
        <v>28</v>
      </c>
      <c r="Z2833">
        <v>24</v>
      </c>
      <c r="AA2833">
        <v>40</v>
      </c>
      <c r="AB2833">
        <v>60</v>
      </c>
      <c r="AD2833">
        <f>IF(ISBLANK(Source[[#This Row],[CrosslistID]]),1,1/COUNTIFS(Source[CrosslistID],Source[[#This Row],[CrosslistID]],Source[TermDesc],Source[[#This Row],[TermDesc]]))</f>
        <v>1</v>
      </c>
      <c r="AG2833">
        <v>0</v>
      </c>
      <c r="AH2833">
        <v>60</v>
      </c>
      <c r="AI2833">
        <v>2.7</v>
      </c>
      <c r="AJ2833">
        <v>2.8</v>
      </c>
      <c r="AK2833">
        <v>0.2</v>
      </c>
      <c r="AL28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33">
        <f>IF(AND(Source[[#This Row],[Credit_Noncredit]]="Noncredit",Source[[#This Row],[FTEF]]&gt;0),Source[[#This Row],[NC XLST FTES]]*525/(437.5*Source[[#This Row],[FTEF]]),0)</f>
        <v>0</v>
      </c>
      <c r="AN2833">
        <f>IF(Source[[#This Row],[Credit_Noncredit]]="Credit",Source[[#This Row],[Census Enrollment]],Source[[#This Row],[Noncredit Avg. Attendance]])</f>
        <v>28</v>
      </c>
    </row>
    <row r="2834" spans="1:40" x14ac:dyDescent="0.25">
      <c r="A2834" t="s">
        <v>4581</v>
      </c>
      <c r="B2834" t="s">
        <v>886</v>
      </c>
      <c r="C2834" t="s">
        <v>811</v>
      </c>
      <c r="D2834" t="s">
        <v>877</v>
      </c>
      <c r="E2834" s="4">
        <v>32384</v>
      </c>
      <c r="F2834" s="4" t="s">
        <v>878</v>
      </c>
      <c r="G2834" s="4">
        <v>50</v>
      </c>
      <c r="H2834" t="str">
        <f>CONCATENATE(Source[[#This Row],[Subject]],TRIM(Source[[#This Row],[Course]]))</f>
        <v>LERN50</v>
      </c>
      <c r="I2834" t="str">
        <f>VLOOKUP(Source[[#This Row],[SubjCrse]],'Courses and Categories'!$E$2:$G$1816,3,FALSE)</f>
        <v>Credit General Education</v>
      </c>
      <c r="J2834">
        <v>5</v>
      </c>
      <c r="K2834" t="s">
        <v>957</v>
      </c>
      <c r="L2834" t="s">
        <v>39</v>
      </c>
      <c r="M2834" t="s">
        <v>903</v>
      </c>
      <c r="N2834" t="s">
        <v>180</v>
      </c>
      <c r="O2834">
        <v>1310</v>
      </c>
      <c r="P2834">
        <v>1600</v>
      </c>
      <c r="Q2834" t="s">
        <v>240</v>
      </c>
      <c r="R2834">
        <v>259</v>
      </c>
      <c r="S2834" t="s">
        <v>134</v>
      </c>
      <c r="T2834">
        <v>1</v>
      </c>
      <c r="U2834" s="1">
        <v>43479</v>
      </c>
      <c r="V2834" s="1">
        <v>43607</v>
      </c>
      <c r="W2834" t="s">
        <v>1827</v>
      </c>
      <c r="X2834" t="s">
        <v>1929</v>
      </c>
      <c r="Y2834">
        <v>19</v>
      </c>
      <c r="Z2834">
        <v>18</v>
      </c>
      <c r="AA2834">
        <v>40</v>
      </c>
      <c r="AB2834">
        <v>45</v>
      </c>
      <c r="AD2834">
        <f>IF(ISBLANK(Source[[#This Row],[CrosslistID]]),1,1/COUNTIFS(Source[CrosslistID],Source[[#This Row],[CrosslistID]],Source[TermDesc],Source[[#This Row],[TermDesc]]))</f>
        <v>1</v>
      </c>
      <c r="AG2834">
        <v>0</v>
      </c>
      <c r="AH2834">
        <v>45</v>
      </c>
      <c r="AI2834">
        <v>1.9</v>
      </c>
      <c r="AJ2834">
        <v>1.9</v>
      </c>
      <c r="AK2834">
        <v>0.2</v>
      </c>
      <c r="AL28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34">
        <f>IF(AND(Source[[#This Row],[Credit_Noncredit]]="Noncredit",Source[[#This Row],[FTEF]]&gt;0),Source[[#This Row],[NC XLST FTES]]*525/(437.5*Source[[#This Row],[FTEF]]),0)</f>
        <v>0</v>
      </c>
      <c r="AN2834">
        <f>IF(Source[[#This Row],[Credit_Noncredit]]="Credit",Source[[#This Row],[Census Enrollment]],Source[[#This Row],[Noncredit Avg. Attendance]])</f>
        <v>19</v>
      </c>
    </row>
    <row r="2835" spans="1:40" x14ac:dyDescent="0.25">
      <c r="A2835" t="s">
        <v>4581</v>
      </c>
      <c r="B2835" t="s">
        <v>886</v>
      </c>
      <c r="C2835" t="s">
        <v>811</v>
      </c>
      <c r="D2835" t="s">
        <v>877</v>
      </c>
      <c r="E2835" s="4">
        <v>31332</v>
      </c>
      <c r="F2835" s="4" t="s">
        <v>878</v>
      </c>
      <c r="G2835" s="4">
        <v>50</v>
      </c>
      <c r="H2835" t="str">
        <f>CONCATENATE(Source[[#This Row],[Subject]],TRIM(Source[[#This Row],[Course]]))</f>
        <v>LERN50</v>
      </c>
      <c r="I2835" t="str">
        <f>VLOOKUP(Source[[#This Row],[SubjCrse]],'Courses and Categories'!$E$2:$G$1816,3,FALSE)</f>
        <v>Credit General Education</v>
      </c>
      <c r="J2835">
        <v>7</v>
      </c>
      <c r="K2835" t="s">
        <v>957</v>
      </c>
      <c r="L2835" t="s">
        <v>39</v>
      </c>
      <c r="M2835" t="s">
        <v>903</v>
      </c>
      <c r="N2835" t="s">
        <v>59</v>
      </c>
      <c r="O2835">
        <v>1410</v>
      </c>
      <c r="P2835">
        <v>1540</v>
      </c>
      <c r="Q2835" t="s">
        <v>240</v>
      </c>
      <c r="R2835">
        <v>259</v>
      </c>
      <c r="S2835" t="s">
        <v>134</v>
      </c>
      <c r="T2835" t="s">
        <v>44</v>
      </c>
      <c r="U2835" s="1">
        <v>43494</v>
      </c>
      <c r="V2835" s="1">
        <v>43607</v>
      </c>
      <c r="W2835" t="s">
        <v>4473</v>
      </c>
      <c r="X2835" t="s">
        <v>905</v>
      </c>
      <c r="Y2835">
        <v>22</v>
      </c>
      <c r="Z2835">
        <v>18</v>
      </c>
      <c r="AA2835">
        <v>40</v>
      </c>
      <c r="AB2835">
        <v>45</v>
      </c>
      <c r="AD2835">
        <f>IF(ISBLANK(Source[[#This Row],[CrosslistID]]),1,1/COUNTIFS(Source[CrosslistID],Source[[#This Row],[CrosslistID]],Source[TermDesc],Source[[#This Row],[TermDesc]]))</f>
        <v>1</v>
      </c>
      <c r="AG2835">
        <v>0</v>
      </c>
      <c r="AH2835">
        <v>45</v>
      </c>
      <c r="AI2835">
        <v>1.954</v>
      </c>
      <c r="AJ2835">
        <v>2.2625000000000002</v>
      </c>
      <c r="AK2835">
        <v>0.2</v>
      </c>
      <c r="AL28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35">
        <f>IF(AND(Source[[#This Row],[Credit_Noncredit]]="Noncredit",Source[[#This Row],[FTEF]]&gt;0),Source[[#This Row],[NC XLST FTES]]*525/(437.5*Source[[#This Row],[FTEF]]),0)</f>
        <v>0</v>
      </c>
      <c r="AN2835">
        <f>IF(Source[[#This Row],[Credit_Noncredit]]="Credit",Source[[#This Row],[Census Enrollment]],Source[[#This Row],[Noncredit Avg. Attendance]])</f>
        <v>22</v>
      </c>
    </row>
    <row r="2836" spans="1:40" x14ac:dyDescent="0.25">
      <c r="A2836" t="s">
        <v>4581</v>
      </c>
      <c r="B2836" t="s">
        <v>886</v>
      </c>
      <c r="C2836" t="s">
        <v>811</v>
      </c>
      <c r="D2836" t="s">
        <v>877</v>
      </c>
      <c r="E2836" s="4">
        <v>39181</v>
      </c>
      <c r="F2836" s="4" t="s">
        <v>878</v>
      </c>
      <c r="G2836" s="4">
        <v>50</v>
      </c>
      <c r="H2836" t="str">
        <f>CONCATENATE(Source[[#This Row],[Subject]],TRIM(Source[[#This Row],[Course]]))</f>
        <v>LERN50</v>
      </c>
      <c r="I2836" t="str">
        <f>VLOOKUP(Source[[#This Row],[SubjCrse]],'Courses and Categories'!$E$2:$G$1816,3,FALSE)</f>
        <v>Credit General Education</v>
      </c>
      <c r="J2836">
        <v>8</v>
      </c>
      <c r="K2836" t="s">
        <v>957</v>
      </c>
      <c r="L2836" t="s">
        <v>39</v>
      </c>
      <c r="M2836" t="s">
        <v>903</v>
      </c>
      <c r="N2836" t="s">
        <v>105</v>
      </c>
      <c r="O2836">
        <v>1410</v>
      </c>
      <c r="P2836">
        <v>1540</v>
      </c>
      <c r="Q2836" t="s">
        <v>236</v>
      </c>
      <c r="R2836">
        <v>250</v>
      </c>
      <c r="S2836" t="s">
        <v>134</v>
      </c>
      <c r="T2836" t="s">
        <v>44</v>
      </c>
      <c r="U2836" s="1">
        <v>43493</v>
      </c>
      <c r="V2836" s="1">
        <v>43607</v>
      </c>
      <c r="W2836" t="s">
        <v>4475</v>
      </c>
      <c r="X2836" t="s">
        <v>905</v>
      </c>
      <c r="Y2836">
        <v>20</v>
      </c>
      <c r="Z2836">
        <v>14</v>
      </c>
      <c r="AA2836">
        <v>40</v>
      </c>
      <c r="AB2836">
        <v>35</v>
      </c>
      <c r="AD2836">
        <f>IF(ISBLANK(Source[[#This Row],[CrosslistID]]),1,1/COUNTIFS(Source[CrosslistID],Source[[#This Row],[CrosslistID]],Source[TermDesc],Source[[#This Row],[TermDesc]]))</f>
        <v>1</v>
      </c>
      <c r="AG2836">
        <v>0</v>
      </c>
      <c r="AH2836">
        <v>35</v>
      </c>
      <c r="AI2836">
        <v>2.0190000000000001</v>
      </c>
      <c r="AJ2836">
        <v>2.1253000000000002</v>
      </c>
      <c r="AK2836">
        <v>0.2</v>
      </c>
      <c r="AL28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36">
        <f>IF(AND(Source[[#This Row],[Credit_Noncredit]]="Noncredit",Source[[#This Row],[FTEF]]&gt;0),Source[[#This Row],[NC XLST FTES]]*525/(437.5*Source[[#This Row],[FTEF]]),0)</f>
        <v>0</v>
      </c>
      <c r="AN2836">
        <f>IF(Source[[#This Row],[Credit_Noncredit]]="Credit",Source[[#This Row],[Census Enrollment]],Source[[#This Row],[Noncredit Avg. Attendance]])</f>
        <v>20</v>
      </c>
    </row>
    <row r="2837" spans="1:40" x14ac:dyDescent="0.25">
      <c r="A2837" t="s">
        <v>4581</v>
      </c>
      <c r="B2837" t="s">
        <v>886</v>
      </c>
      <c r="C2837" t="s">
        <v>811</v>
      </c>
      <c r="D2837" t="s">
        <v>877</v>
      </c>
      <c r="E2837" s="4">
        <v>31181</v>
      </c>
      <c r="F2837" s="4" t="s">
        <v>878</v>
      </c>
      <c r="G2837" s="4">
        <v>50</v>
      </c>
      <c r="H2837" t="str">
        <f>CONCATENATE(Source[[#This Row],[Subject]],TRIM(Source[[#This Row],[Course]]))</f>
        <v>LERN50</v>
      </c>
      <c r="I2837" t="str">
        <f>VLOOKUP(Source[[#This Row],[SubjCrse]],'Courses and Categories'!$E$2:$G$1816,3,FALSE)</f>
        <v>Credit General Education</v>
      </c>
      <c r="J2837">
        <v>831</v>
      </c>
      <c r="K2837" t="s">
        <v>957</v>
      </c>
      <c r="L2837" t="s">
        <v>87</v>
      </c>
      <c r="M2837" t="s">
        <v>897</v>
      </c>
      <c r="N2837" t="s">
        <v>42</v>
      </c>
      <c r="O2837" t="s">
        <v>42</v>
      </c>
      <c r="P2837" t="s">
        <v>42</v>
      </c>
      <c r="Q2837" t="s">
        <v>42</v>
      </c>
      <c r="S2837" t="s">
        <v>134</v>
      </c>
      <c r="T2837" t="s">
        <v>44</v>
      </c>
      <c r="U2837" s="1">
        <v>43521</v>
      </c>
      <c r="V2837" s="1">
        <v>43607</v>
      </c>
      <c r="W2837" t="s">
        <v>1827</v>
      </c>
      <c r="X2837" t="s">
        <v>918</v>
      </c>
      <c r="Y2837">
        <v>40</v>
      </c>
      <c r="Z2837">
        <v>30</v>
      </c>
      <c r="AA2837">
        <v>45</v>
      </c>
      <c r="AB2837">
        <v>66.666700000000006</v>
      </c>
      <c r="AD2837">
        <f>IF(ISBLANK(Source[[#This Row],[CrosslistID]]),1,1/COUNTIFS(Source[CrosslistID],Source[[#This Row],[CrosslistID]],Source[TermDesc],Source[[#This Row],[TermDesc]]))</f>
        <v>1</v>
      </c>
      <c r="AG2837">
        <v>0</v>
      </c>
      <c r="AH2837">
        <v>66.666700000000006</v>
      </c>
      <c r="AI2837">
        <v>3.8</v>
      </c>
      <c r="AJ2837">
        <v>4</v>
      </c>
      <c r="AK2837">
        <v>0.2</v>
      </c>
      <c r="AL28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37">
        <f>IF(AND(Source[[#This Row],[Credit_Noncredit]]="Noncredit",Source[[#This Row],[FTEF]]&gt;0),Source[[#This Row],[NC XLST FTES]]*525/(437.5*Source[[#This Row],[FTEF]]),0)</f>
        <v>0</v>
      </c>
      <c r="AN2837">
        <f>IF(Source[[#This Row],[Credit_Noncredit]]="Credit",Source[[#This Row],[Census Enrollment]],Source[[#This Row],[Noncredit Avg. Attendance]])</f>
        <v>40</v>
      </c>
    </row>
    <row r="2838" spans="1:40" x14ac:dyDescent="0.25">
      <c r="A2838" t="s">
        <v>4581</v>
      </c>
      <c r="B2838" t="s">
        <v>886</v>
      </c>
      <c r="C2838" t="s">
        <v>811</v>
      </c>
      <c r="D2838" t="s">
        <v>877</v>
      </c>
      <c r="E2838" s="4">
        <v>36999</v>
      </c>
      <c r="F2838" s="4" t="s">
        <v>878</v>
      </c>
      <c r="G2838" s="4">
        <v>50</v>
      </c>
      <c r="H2838" t="str">
        <f>CONCATENATE(Source[[#This Row],[Subject]],TRIM(Source[[#This Row],[Course]]))</f>
        <v>LERN50</v>
      </c>
      <c r="I2838" t="str">
        <f>VLOOKUP(Source[[#This Row],[SubjCrse]],'Courses and Categories'!$E$2:$G$1816,3,FALSE)</f>
        <v>Credit General Education</v>
      </c>
      <c r="J2838">
        <v>832</v>
      </c>
      <c r="K2838" t="s">
        <v>957</v>
      </c>
      <c r="L2838" t="s">
        <v>87</v>
      </c>
      <c r="M2838" t="s">
        <v>897</v>
      </c>
      <c r="N2838" t="s">
        <v>42</v>
      </c>
      <c r="O2838" t="s">
        <v>42</v>
      </c>
      <c r="P2838" t="s">
        <v>42</v>
      </c>
      <c r="Q2838" t="s">
        <v>42</v>
      </c>
      <c r="S2838" t="s">
        <v>134</v>
      </c>
      <c r="T2838" t="s">
        <v>44</v>
      </c>
      <c r="U2838" s="1">
        <v>43521</v>
      </c>
      <c r="V2838" s="1">
        <v>43607</v>
      </c>
      <c r="W2838" t="s">
        <v>1827</v>
      </c>
      <c r="X2838" t="s">
        <v>918</v>
      </c>
      <c r="Y2838">
        <v>38</v>
      </c>
      <c r="Z2838">
        <v>34</v>
      </c>
      <c r="AA2838">
        <v>40</v>
      </c>
      <c r="AB2838">
        <v>85</v>
      </c>
      <c r="AD2838">
        <f>IF(ISBLANK(Source[[#This Row],[CrosslistID]]),1,1/COUNTIFS(Source[CrosslistID],Source[[#This Row],[CrosslistID]],Source[TermDesc],Source[[#This Row],[TermDesc]]))</f>
        <v>1</v>
      </c>
      <c r="AG2838">
        <v>0</v>
      </c>
      <c r="AH2838">
        <v>85</v>
      </c>
      <c r="AI2838">
        <v>3.7</v>
      </c>
      <c r="AJ2838">
        <v>3.8</v>
      </c>
      <c r="AK2838">
        <v>0.2</v>
      </c>
      <c r="AL28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38">
        <f>IF(AND(Source[[#This Row],[Credit_Noncredit]]="Noncredit",Source[[#This Row],[FTEF]]&gt;0),Source[[#This Row],[NC XLST FTES]]*525/(437.5*Source[[#This Row],[FTEF]]),0)</f>
        <v>0</v>
      </c>
      <c r="AN2838">
        <f>IF(Source[[#This Row],[Credit_Noncredit]]="Credit",Source[[#This Row],[Census Enrollment]],Source[[#This Row],[Noncredit Avg. Attendance]])</f>
        <v>38</v>
      </c>
    </row>
    <row r="2839" spans="1:40" x14ac:dyDescent="0.25">
      <c r="A2839" t="s">
        <v>4581</v>
      </c>
      <c r="B2839" t="s">
        <v>886</v>
      </c>
      <c r="C2839" t="s">
        <v>811</v>
      </c>
      <c r="D2839" t="s">
        <v>877</v>
      </c>
      <c r="E2839" s="4">
        <v>37482</v>
      </c>
      <c r="F2839" s="4" t="s">
        <v>878</v>
      </c>
      <c r="G2839" s="4">
        <v>50</v>
      </c>
      <c r="H2839" t="str">
        <f>CONCATENATE(Source[[#This Row],[Subject]],TRIM(Source[[#This Row],[Course]]))</f>
        <v>LERN50</v>
      </c>
      <c r="I2839" t="str">
        <f>VLOOKUP(Source[[#This Row],[SubjCrse]],'Courses and Categories'!$E$2:$G$1816,3,FALSE)</f>
        <v>Credit General Education</v>
      </c>
      <c r="J2839">
        <v>833</v>
      </c>
      <c r="K2839" t="s">
        <v>957</v>
      </c>
      <c r="L2839" t="s">
        <v>87</v>
      </c>
      <c r="M2839" t="s">
        <v>897</v>
      </c>
      <c r="N2839" t="s">
        <v>42</v>
      </c>
      <c r="O2839" t="s">
        <v>42</v>
      </c>
      <c r="P2839" t="s">
        <v>42</v>
      </c>
      <c r="Q2839" t="s">
        <v>42</v>
      </c>
      <c r="S2839" t="s">
        <v>134</v>
      </c>
      <c r="T2839" t="s">
        <v>44</v>
      </c>
      <c r="U2839" s="1">
        <v>43556</v>
      </c>
      <c r="V2839" s="1">
        <v>43607</v>
      </c>
      <c r="W2839" t="s">
        <v>1827</v>
      </c>
      <c r="X2839" t="s">
        <v>918</v>
      </c>
      <c r="Y2839">
        <v>39</v>
      </c>
      <c r="Z2839">
        <v>35</v>
      </c>
      <c r="AA2839">
        <v>40</v>
      </c>
      <c r="AB2839">
        <v>87.5</v>
      </c>
      <c r="AD2839">
        <f>IF(ISBLANK(Source[[#This Row],[CrosslistID]]),1,1/COUNTIFS(Source[CrosslistID],Source[[#This Row],[CrosslistID]],Source[TermDesc],Source[[#This Row],[TermDesc]]))</f>
        <v>1</v>
      </c>
      <c r="AG2839">
        <v>0</v>
      </c>
      <c r="AH2839">
        <v>87.5</v>
      </c>
      <c r="AI2839">
        <v>3.3</v>
      </c>
      <c r="AJ2839">
        <v>3.9</v>
      </c>
      <c r="AK2839">
        <v>0.2</v>
      </c>
      <c r="AL28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39">
        <f>IF(AND(Source[[#This Row],[Credit_Noncredit]]="Noncredit",Source[[#This Row],[FTEF]]&gt;0),Source[[#This Row],[NC XLST FTES]]*525/(437.5*Source[[#This Row],[FTEF]]),0)</f>
        <v>0</v>
      </c>
      <c r="AN2839">
        <f>IF(Source[[#This Row],[Credit_Noncredit]]="Credit",Source[[#This Row],[Census Enrollment]],Source[[#This Row],[Noncredit Avg. Attendance]])</f>
        <v>39</v>
      </c>
    </row>
    <row r="2840" spans="1:40" x14ac:dyDescent="0.25">
      <c r="A2840" t="s">
        <v>4581</v>
      </c>
      <c r="B2840" t="s">
        <v>886</v>
      </c>
      <c r="C2840" t="s">
        <v>811</v>
      </c>
      <c r="D2840" t="s">
        <v>877</v>
      </c>
      <c r="E2840" s="4">
        <v>32081</v>
      </c>
      <c r="F2840" s="4" t="s">
        <v>878</v>
      </c>
      <c r="G2840" s="4">
        <v>50</v>
      </c>
      <c r="H2840" t="str">
        <f>CONCATENATE(Source[[#This Row],[Subject]],TRIM(Source[[#This Row],[Course]]))</f>
        <v>LERN50</v>
      </c>
      <c r="I2840" t="str">
        <f>VLOOKUP(Source[[#This Row],[SubjCrse]],'Courses and Categories'!$E$2:$G$1816,3,FALSE)</f>
        <v>Credit General Education</v>
      </c>
      <c r="J2840">
        <v>931</v>
      </c>
      <c r="K2840" t="s">
        <v>957</v>
      </c>
      <c r="L2840" t="s">
        <v>87</v>
      </c>
      <c r="M2840" t="s">
        <v>897</v>
      </c>
      <c r="N2840" t="s">
        <v>42</v>
      </c>
      <c r="O2840" t="s">
        <v>42</v>
      </c>
      <c r="P2840" t="s">
        <v>42</v>
      </c>
      <c r="Q2840" t="s">
        <v>42</v>
      </c>
      <c r="S2840" t="s">
        <v>134</v>
      </c>
      <c r="T2840" t="s">
        <v>44</v>
      </c>
      <c r="U2840" s="1">
        <v>43493</v>
      </c>
      <c r="V2840" s="1">
        <v>43607</v>
      </c>
      <c r="W2840" t="s">
        <v>5760</v>
      </c>
      <c r="X2840" t="s">
        <v>918</v>
      </c>
      <c r="Y2840">
        <v>29</v>
      </c>
      <c r="Z2840">
        <v>24</v>
      </c>
      <c r="AA2840">
        <v>35</v>
      </c>
      <c r="AB2840">
        <v>68.571399999999997</v>
      </c>
      <c r="AD2840">
        <f>IF(ISBLANK(Source[[#This Row],[CrosslistID]]),1,1/COUNTIFS(Source[CrosslistID],Source[[#This Row],[CrosslistID]],Source[TermDesc],Source[[#This Row],[TermDesc]]))</f>
        <v>1</v>
      </c>
      <c r="AG2840">
        <v>0</v>
      </c>
      <c r="AH2840">
        <v>68.571399999999997</v>
      </c>
      <c r="AI2840">
        <v>2.9</v>
      </c>
      <c r="AJ2840">
        <v>2.9</v>
      </c>
      <c r="AK2840">
        <v>0.2</v>
      </c>
      <c r="AL28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40">
        <f>IF(AND(Source[[#This Row],[Credit_Noncredit]]="Noncredit",Source[[#This Row],[FTEF]]&gt;0),Source[[#This Row],[NC XLST FTES]]*525/(437.5*Source[[#This Row],[FTEF]]),0)</f>
        <v>0</v>
      </c>
      <c r="AN2840">
        <f>IF(Source[[#This Row],[Credit_Noncredit]]="Credit",Source[[#This Row],[Census Enrollment]],Source[[#This Row],[Noncredit Avg. Attendance]])</f>
        <v>29</v>
      </c>
    </row>
    <row r="2841" spans="1:40" x14ac:dyDescent="0.25">
      <c r="A2841" t="s">
        <v>4581</v>
      </c>
      <c r="B2841" t="s">
        <v>886</v>
      </c>
      <c r="C2841" t="s">
        <v>811</v>
      </c>
      <c r="D2841" t="s">
        <v>877</v>
      </c>
      <c r="E2841" s="4">
        <v>34651</v>
      </c>
      <c r="F2841" s="4" t="s">
        <v>878</v>
      </c>
      <c r="G2841" s="4">
        <v>50</v>
      </c>
      <c r="H2841" t="str">
        <f>CONCATENATE(Source[[#This Row],[Subject]],TRIM(Source[[#This Row],[Course]]))</f>
        <v>LERN50</v>
      </c>
      <c r="I2841" t="str">
        <f>VLOOKUP(Source[[#This Row],[SubjCrse]],'Courses and Categories'!$E$2:$G$1816,3,FALSE)</f>
        <v>Credit General Education</v>
      </c>
      <c r="J2841">
        <v>932</v>
      </c>
      <c r="K2841" t="s">
        <v>957</v>
      </c>
      <c r="L2841" t="s">
        <v>87</v>
      </c>
      <c r="M2841" t="s">
        <v>897</v>
      </c>
      <c r="N2841" t="s">
        <v>42</v>
      </c>
      <c r="O2841" t="s">
        <v>42</v>
      </c>
      <c r="P2841" t="s">
        <v>42</v>
      </c>
      <c r="Q2841" t="s">
        <v>42</v>
      </c>
      <c r="S2841" t="s">
        <v>134</v>
      </c>
      <c r="T2841" t="s">
        <v>44</v>
      </c>
      <c r="U2841" s="1">
        <v>43493</v>
      </c>
      <c r="V2841" s="1">
        <v>43607</v>
      </c>
      <c r="W2841" t="s">
        <v>5760</v>
      </c>
      <c r="X2841" t="s">
        <v>918</v>
      </c>
      <c r="Y2841">
        <v>28</v>
      </c>
      <c r="Z2841">
        <v>21</v>
      </c>
      <c r="AA2841">
        <v>40</v>
      </c>
      <c r="AB2841">
        <v>52.5</v>
      </c>
      <c r="AD2841">
        <f>IF(ISBLANK(Source[[#This Row],[CrosslistID]]),1,1/COUNTIFS(Source[CrosslistID],Source[[#This Row],[CrosslistID]],Source[TermDesc],Source[[#This Row],[TermDesc]]))</f>
        <v>1</v>
      </c>
      <c r="AG2841">
        <v>0</v>
      </c>
      <c r="AH2841">
        <v>52.5</v>
      </c>
      <c r="AI2841">
        <v>2.8</v>
      </c>
      <c r="AJ2841">
        <v>2.8</v>
      </c>
      <c r="AK2841">
        <v>0.2</v>
      </c>
      <c r="AL28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41">
        <f>IF(AND(Source[[#This Row],[Credit_Noncredit]]="Noncredit",Source[[#This Row],[FTEF]]&gt;0),Source[[#This Row],[NC XLST FTES]]*525/(437.5*Source[[#This Row],[FTEF]]),0)</f>
        <v>0</v>
      </c>
      <c r="AN2841">
        <f>IF(Source[[#This Row],[Credit_Noncredit]]="Credit",Source[[#This Row],[Census Enrollment]],Source[[#This Row],[Noncredit Avg. Attendance]])</f>
        <v>28</v>
      </c>
    </row>
    <row r="2842" spans="1:40" x14ac:dyDescent="0.25">
      <c r="A2842" t="s">
        <v>4581</v>
      </c>
      <c r="B2842" t="s">
        <v>886</v>
      </c>
      <c r="C2842" t="s">
        <v>811</v>
      </c>
      <c r="D2842" t="s">
        <v>877</v>
      </c>
      <c r="E2842" s="4">
        <v>37000</v>
      </c>
      <c r="F2842" s="4" t="s">
        <v>878</v>
      </c>
      <c r="G2842" s="4">
        <v>50</v>
      </c>
      <c r="H2842" t="str">
        <f>CONCATENATE(Source[[#This Row],[Subject]],TRIM(Source[[#This Row],[Course]]))</f>
        <v>LERN50</v>
      </c>
      <c r="I2842" t="str">
        <f>VLOOKUP(Source[[#This Row],[SubjCrse]],'Courses and Categories'!$E$2:$G$1816,3,FALSE)</f>
        <v>Credit General Education</v>
      </c>
      <c r="J2842">
        <v>933</v>
      </c>
      <c r="K2842" t="s">
        <v>957</v>
      </c>
      <c r="L2842" t="s">
        <v>87</v>
      </c>
      <c r="M2842" t="s">
        <v>897</v>
      </c>
      <c r="N2842" t="s">
        <v>42</v>
      </c>
      <c r="O2842" t="s">
        <v>42</v>
      </c>
      <c r="P2842" t="s">
        <v>42</v>
      </c>
      <c r="Q2842" t="s">
        <v>42</v>
      </c>
      <c r="S2842" t="s">
        <v>134</v>
      </c>
      <c r="T2842" t="s">
        <v>44</v>
      </c>
      <c r="U2842" s="1">
        <v>43556</v>
      </c>
      <c r="V2842" s="1">
        <v>43607</v>
      </c>
      <c r="W2842" t="s">
        <v>1827</v>
      </c>
      <c r="X2842" t="s">
        <v>918</v>
      </c>
      <c r="Y2842">
        <v>22</v>
      </c>
      <c r="Z2842">
        <v>17</v>
      </c>
      <c r="AA2842">
        <v>40</v>
      </c>
      <c r="AB2842">
        <v>42.5</v>
      </c>
      <c r="AD2842">
        <f>IF(ISBLANK(Source[[#This Row],[CrosslistID]]),1,1/COUNTIFS(Source[CrosslistID],Source[[#This Row],[CrosslistID]],Source[TermDesc],Source[[#This Row],[TermDesc]]))</f>
        <v>1</v>
      </c>
      <c r="AG2842">
        <v>0</v>
      </c>
      <c r="AH2842">
        <v>42.5</v>
      </c>
      <c r="AI2842">
        <v>2.1</v>
      </c>
      <c r="AJ2842">
        <v>2.2000000000000002</v>
      </c>
      <c r="AK2842">
        <v>0.2</v>
      </c>
      <c r="AL28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42">
        <f>IF(AND(Source[[#This Row],[Credit_Noncredit]]="Noncredit",Source[[#This Row],[FTEF]]&gt;0),Source[[#This Row],[NC XLST FTES]]*525/(437.5*Source[[#This Row],[FTEF]]),0)</f>
        <v>0</v>
      </c>
      <c r="AN2842">
        <f>IF(Source[[#This Row],[Credit_Noncredit]]="Credit",Source[[#This Row],[Census Enrollment]],Source[[#This Row],[Noncredit Avg. Attendance]])</f>
        <v>22</v>
      </c>
    </row>
    <row r="2843" spans="1:40" x14ac:dyDescent="0.25">
      <c r="A2843" t="s">
        <v>4581</v>
      </c>
      <c r="B2843" t="s">
        <v>886</v>
      </c>
      <c r="C2843" t="s">
        <v>811</v>
      </c>
      <c r="D2843" t="s">
        <v>877</v>
      </c>
      <c r="E2843" s="4">
        <v>39043</v>
      </c>
      <c r="F2843" s="4" t="s">
        <v>878</v>
      </c>
      <c r="G2843" s="4">
        <v>50</v>
      </c>
      <c r="H2843" t="str">
        <f>CONCATENATE(Source[[#This Row],[Subject]],TRIM(Source[[#This Row],[Course]]))</f>
        <v>LERN50</v>
      </c>
      <c r="I2843" t="str">
        <f>VLOOKUP(Source[[#This Row],[SubjCrse]],'Courses and Categories'!$E$2:$G$1816,3,FALSE)</f>
        <v>Credit General Education</v>
      </c>
      <c r="J2843">
        <v>934</v>
      </c>
      <c r="K2843" t="s">
        <v>957</v>
      </c>
      <c r="L2843" t="s">
        <v>87</v>
      </c>
      <c r="M2843" t="s">
        <v>897</v>
      </c>
      <c r="N2843" t="s">
        <v>42</v>
      </c>
      <c r="O2843" t="s">
        <v>42</v>
      </c>
      <c r="P2843" t="s">
        <v>42</v>
      </c>
      <c r="Q2843" t="s">
        <v>42</v>
      </c>
      <c r="S2843" t="s">
        <v>134</v>
      </c>
      <c r="T2843" t="s">
        <v>44</v>
      </c>
      <c r="U2843" s="1">
        <v>43570</v>
      </c>
      <c r="V2843" s="1">
        <v>43607</v>
      </c>
      <c r="W2843" t="s">
        <v>1827</v>
      </c>
      <c r="X2843" t="s">
        <v>918</v>
      </c>
      <c r="Y2843">
        <v>15</v>
      </c>
      <c r="Z2843">
        <v>15</v>
      </c>
      <c r="AA2843">
        <v>40</v>
      </c>
      <c r="AB2843">
        <v>37.5</v>
      </c>
      <c r="AD2843">
        <f>IF(ISBLANK(Source[[#This Row],[CrosslistID]]),1,1/COUNTIFS(Source[CrosslistID],Source[[#This Row],[CrosslistID]],Source[TermDesc],Source[[#This Row],[TermDesc]]))</f>
        <v>1</v>
      </c>
      <c r="AG2843">
        <v>0</v>
      </c>
      <c r="AH2843">
        <v>37.5</v>
      </c>
      <c r="AI2843">
        <v>1.4</v>
      </c>
      <c r="AJ2843">
        <v>1.5</v>
      </c>
      <c r="AK2843">
        <v>0.2</v>
      </c>
      <c r="AL28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43">
        <f>IF(AND(Source[[#This Row],[Credit_Noncredit]]="Noncredit",Source[[#This Row],[FTEF]]&gt;0),Source[[#This Row],[NC XLST FTES]]*525/(437.5*Source[[#This Row],[FTEF]]),0)</f>
        <v>0</v>
      </c>
      <c r="AN2843">
        <f>IF(Source[[#This Row],[Credit_Noncredit]]="Credit",Source[[#This Row],[Census Enrollment]],Source[[#This Row],[Noncredit Avg. Attendance]])</f>
        <v>15</v>
      </c>
    </row>
    <row r="2844" spans="1:40" x14ac:dyDescent="0.25">
      <c r="A2844" t="s">
        <v>4581</v>
      </c>
      <c r="B2844" t="s">
        <v>886</v>
      </c>
      <c r="C2844" t="s">
        <v>811</v>
      </c>
      <c r="D2844" t="s">
        <v>877</v>
      </c>
      <c r="E2844" s="4">
        <v>37610</v>
      </c>
      <c r="F2844" s="4" t="s">
        <v>878</v>
      </c>
      <c r="G2844" s="4" t="s">
        <v>1036</v>
      </c>
      <c r="H2844" t="str">
        <f>CONCATENATE(Source[[#This Row],[Subject]],TRIM(Source[[#This Row],[Course]]))</f>
        <v>LERN53A</v>
      </c>
      <c r="I2844" t="str">
        <f>VLOOKUP(Source[[#This Row],[SubjCrse]],'Courses and Categories'!$E$2:$G$1816,3,FALSE)</f>
        <v>Credit Support</v>
      </c>
      <c r="J2844">
        <v>601</v>
      </c>
      <c r="K2844" t="s">
        <v>4477</v>
      </c>
      <c r="L2844" t="s">
        <v>50</v>
      </c>
      <c r="M2844" t="s">
        <v>903</v>
      </c>
      <c r="N2844" t="s">
        <v>329</v>
      </c>
      <c r="O2844" t="s">
        <v>330</v>
      </c>
      <c r="P2844" t="s">
        <v>5072</v>
      </c>
      <c r="Q2844" t="s">
        <v>2153</v>
      </c>
      <c r="R2844" t="s">
        <v>5761</v>
      </c>
      <c r="S2844" t="s">
        <v>134</v>
      </c>
      <c r="T2844" t="s">
        <v>44</v>
      </c>
      <c r="U2844" s="1">
        <v>43526</v>
      </c>
      <c r="V2844" s="1">
        <v>43540</v>
      </c>
      <c r="W2844" t="s">
        <v>5762</v>
      </c>
      <c r="X2844" t="s">
        <v>46</v>
      </c>
      <c r="Y2844">
        <v>17</v>
      </c>
      <c r="Z2844">
        <v>11</v>
      </c>
      <c r="AA2844">
        <v>40</v>
      </c>
      <c r="AB2844">
        <v>27.5</v>
      </c>
      <c r="AD2844">
        <f>IF(ISBLANK(Source[[#This Row],[CrosslistID]]),1,1/COUNTIFS(Source[CrosslistID],Source[[#This Row],[CrosslistID]],Source[TermDesc],Source[[#This Row],[TermDesc]]))</f>
        <v>1</v>
      </c>
      <c r="AG2844">
        <v>0</v>
      </c>
      <c r="AH2844">
        <v>27.5</v>
      </c>
      <c r="AI2844">
        <v>0.18</v>
      </c>
      <c r="AJ2844">
        <v>0.18</v>
      </c>
      <c r="AK2844">
        <v>3.4299999999999997E-2</v>
      </c>
      <c r="AL28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44">
        <f>IF(AND(Source[[#This Row],[Credit_Noncredit]]="Noncredit",Source[[#This Row],[FTEF]]&gt;0),Source[[#This Row],[NC XLST FTES]]*525/(437.5*Source[[#This Row],[FTEF]]),0)</f>
        <v>0</v>
      </c>
      <c r="AN2844">
        <f>IF(Source[[#This Row],[Credit_Noncredit]]="Credit",Source[[#This Row],[Census Enrollment]],Source[[#This Row],[Noncredit Avg. Attendance]])</f>
        <v>17</v>
      </c>
    </row>
    <row r="2845" spans="1:40" x14ac:dyDescent="0.25">
      <c r="A2845" t="s">
        <v>4581</v>
      </c>
      <c r="B2845" t="s">
        <v>886</v>
      </c>
      <c r="C2845" t="s">
        <v>811</v>
      </c>
      <c r="D2845" t="s">
        <v>877</v>
      </c>
      <c r="E2845" s="4">
        <v>39045</v>
      </c>
      <c r="F2845" s="4" t="s">
        <v>878</v>
      </c>
      <c r="G2845" s="4" t="s">
        <v>2764</v>
      </c>
      <c r="H2845" t="str">
        <f>CONCATENATE(Source[[#This Row],[Subject]],TRIM(Source[[#This Row],[Course]]))</f>
        <v>LERN53B</v>
      </c>
      <c r="I2845" t="str">
        <f>VLOOKUP(Source[[#This Row],[SubjCrse]],'Courses and Categories'!$E$2:$G$1816,3,FALSE)</f>
        <v>Credit Support</v>
      </c>
      <c r="J2845">
        <v>601</v>
      </c>
      <c r="K2845" t="s">
        <v>4479</v>
      </c>
      <c r="L2845" t="s">
        <v>50</v>
      </c>
      <c r="M2845" t="s">
        <v>903</v>
      </c>
      <c r="N2845" t="s">
        <v>329</v>
      </c>
      <c r="O2845" t="s">
        <v>96</v>
      </c>
      <c r="P2845" t="s">
        <v>5763</v>
      </c>
      <c r="Q2845" t="s">
        <v>2153</v>
      </c>
      <c r="R2845" t="s">
        <v>5761</v>
      </c>
      <c r="S2845" t="s">
        <v>134</v>
      </c>
      <c r="T2845" t="s">
        <v>44</v>
      </c>
      <c r="U2845" s="1">
        <v>43526</v>
      </c>
      <c r="V2845" s="1">
        <v>43540</v>
      </c>
      <c r="W2845" t="s">
        <v>5764</v>
      </c>
      <c r="X2845" t="s">
        <v>46</v>
      </c>
      <c r="Y2845">
        <v>15</v>
      </c>
      <c r="Z2845">
        <v>11</v>
      </c>
      <c r="AA2845">
        <v>40</v>
      </c>
      <c r="AB2845">
        <v>27.5</v>
      </c>
      <c r="AD2845">
        <f>IF(ISBLANK(Source[[#This Row],[CrosslistID]]),1,1/COUNTIFS(Source[CrosslistID],Source[[#This Row],[CrosslistID]],Source[TermDesc],Source[[#This Row],[TermDesc]]))</f>
        <v>1</v>
      </c>
      <c r="AG2845">
        <v>0</v>
      </c>
      <c r="AH2845">
        <v>27.5</v>
      </c>
      <c r="AI2845">
        <v>0.13700000000000001</v>
      </c>
      <c r="AJ2845">
        <v>0.13700000000000001</v>
      </c>
      <c r="AK2845">
        <v>3.4299999999999997E-2</v>
      </c>
      <c r="AL28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45">
        <f>IF(AND(Source[[#This Row],[Credit_Noncredit]]="Noncredit",Source[[#This Row],[FTEF]]&gt;0),Source[[#This Row],[NC XLST FTES]]*525/(437.5*Source[[#This Row],[FTEF]]),0)</f>
        <v>0</v>
      </c>
      <c r="AN2845">
        <f>IF(Source[[#This Row],[Credit_Noncredit]]="Credit",Source[[#This Row],[Census Enrollment]],Source[[#This Row],[Noncredit Avg. Attendance]])</f>
        <v>15</v>
      </c>
    </row>
    <row r="2846" spans="1:40" x14ac:dyDescent="0.25">
      <c r="A2846" t="s">
        <v>4581</v>
      </c>
      <c r="B2846" t="s">
        <v>886</v>
      </c>
      <c r="C2846" t="s">
        <v>811</v>
      </c>
      <c r="D2846" t="s">
        <v>877</v>
      </c>
      <c r="E2846" s="4">
        <v>37612</v>
      </c>
      <c r="F2846" s="4" t="s">
        <v>878</v>
      </c>
      <c r="G2846" s="4" t="s">
        <v>4480</v>
      </c>
      <c r="H2846" t="str">
        <f>CONCATENATE(Source[[#This Row],[Subject]],TRIM(Source[[#This Row],[Course]]))</f>
        <v>LERN53C</v>
      </c>
      <c r="I2846" t="str">
        <f>VLOOKUP(Source[[#This Row],[SubjCrse]],'Courses and Categories'!$E$2:$G$1816,3,FALSE)</f>
        <v>Credit Support</v>
      </c>
      <c r="J2846">
        <v>601</v>
      </c>
      <c r="K2846" t="s">
        <v>4481</v>
      </c>
      <c r="L2846" t="s">
        <v>50</v>
      </c>
      <c r="M2846" t="s">
        <v>903</v>
      </c>
      <c r="N2846" t="s">
        <v>329</v>
      </c>
      <c r="O2846" t="s">
        <v>1353</v>
      </c>
      <c r="P2846" t="s">
        <v>1623</v>
      </c>
      <c r="Q2846" t="s">
        <v>2153</v>
      </c>
      <c r="R2846" t="s">
        <v>5761</v>
      </c>
      <c r="S2846" t="s">
        <v>134</v>
      </c>
      <c r="T2846" t="s">
        <v>44</v>
      </c>
      <c r="U2846" s="1">
        <v>43561</v>
      </c>
      <c r="V2846" s="1">
        <v>43568</v>
      </c>
      <c r="W2846" t="s">
        <v>5765</v>
      </c>
      <c r="X2846" t="s">
        <v>46</v>
      </c>
      <c r="Y2846">
        <v>11</v>
      </c>
      <c r="Z2846">
        <v>11</v>
      </c>
      <c r="AA2846">
        <v>40</v>
      </c>
      <c r="AB2846">
        <v>27.5</v>
      </c>
      <c r="AD2846">
        <f>IF(ISBLANK(Source[[#This Row],[CrosslistID]]),1,1/COUNTIFS(Source[CrosslistID],Source[[#This Row],[CrosslistID]],Source[TermDesc],Source[[#This Row],[TermDesc]]))</f>
        <v>1</v>
      </c>
      <c r="AG2846">
        <v>0</v>
      </c>
      <c r="AH2846">
        <v>27.5</v>
      </c>
      <c r="AI2846">
        <v>0.12</v>
      </c>
      <c r="AJ2846">
        <v>0.12</v>
      </c>
      <c r="AK2846">
        <v>3.4299999999999997E-2</v>
      </c>
      <c r="AL28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46">
        <f>IF(AND(Source[[#This Row],[Credit_Noncredit]]="Noncredit",Source[[#This Row],[FTEF]]&gt;0),Source[[#This Row],[NC XLST FTES]]*525/(437.5*Source[[#This Row],[FTEF]]),0)</f>
        <v>0</v>
      </c>
      <c r="AN2846">
        <f>IF(Source[[#This Row],[Credit_Noncredit]]="Credit",Source[[#This Row],[Census Enrollment]],Source[[#This Row],[Noncredit Avg. Attendance]])</f>
        <v>11</v>
      </c>
    </row>
    <row r="2847" spans="1:40" x14ac:dyDescent="0.25">
      <c r="A2847" t="s">
        <v>4581</v>
      </c>
      <c r="B2847" t="s">
        <v>886</v>
      </c>
      <c r="C2847" t="s">
        <v>811</v>
      </c>
      <c r="D2847" t="s">
        <v>877</v>
      </c>
      <c r="E2847" s="4">
        <v>37613</v>
      </c>
      <c r="F2847" s="4" t="s">
        <v>878</v>
      </c>
      <c r="G2847" s="4" t="s">
        <v>4482</v>
      </c>
      <c r="H2847" t="str">
        <f>CONCATENATE(Source[[#This Row],[Subject]],TRIM(Source[[#This Row],[Course]]))</f>
        <v>LERN53D</v>
      </c>
      <c r="I2847" t="str">
        <f>VLOOKUP(Source[[#This Row],[SubjCrse]],'Courses and Categories'!$E$2:$G$1816,3,FALSE)</f>
        <v>Credit Support</v>
      </c>
      <c r="J2847">
        <v>601</v>
      </c>
      <c r="K2847" t="s">
        <v>4483</v>
      </c>
      <c r="L2847" t="s">
        <v>50</v>
      </c>
      <c r="M2847" t="s">
        <v>903</v>
      </c>
      <c r="N2847" t="s">
        <v>329</v>
      </c>
      <c r="O2847" t="s">
        <v>386</v>
      </c>
      <c r="P2847" t="s">
        <v>2352</v>
      </c>
      <c r="Q2847" t="s">
        <v>2153</v>
      </c>
      <c r="R2847" t="s">
        <v>5761</v>
      </c>
      <c r="S2847" t="s">
        <v>134</v>
      </c>
      <c r="T2847" t="s">
        <v>44</v>
      </c>
      <c r="U2847" s="1">
        <v>43575</v>
      </c>
      <c r="V2847" s="1">
        <v>43589</v>
      </c>
      <c r="W2847" t="s">
        <v>5766</v>
      </c>
      <c r="X2847" t="s">
        <v>46</v>
      </c>
      <c r="Y2847">
        <v>13</v>
      </c>
      <c r="Z2847">
        <v>11</v>
      </c>
      <c r="AA2847">
        <v>40</v>
      </c>
      <c r="AB2847">
        <v>27.5</v>
      </c>
      <c r="AD2847">
        <f>IF(ISBLANK(Source[[#This Row],[CrosslistID]]),1,1/COUNTIFS(Source[CrosslistID],Source[[#This Row],[CrosslistID]],Source[TermDesc],Source[[#This Row],[TermDesc]]))</f>
        <v>1</v>
      </c>
      <c r="AG2847">
        <v>0</v>
      </c>
      <c r="AH2847">
        <v>27.5</v>
      </c>
      <c r="AI2847">
        <v>0.06</v>
      </c>
      <c r="AJ2847">
        <v>0.06</v>
      </c>
      <c r="AK2847">
        <v>3.4299999999999997E-2</v>
      </c>
      <c r="AL28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47">
        <f>IF(AND(Source[[#This Row],[Credit_Noncredit]]="Noncredit",Source[[#This Row],[FTEF]]&gt;0),Source[[#This Row],[NC XLST FTES]]*525/(437.5*Source[[#This Row],[FTEF]]),0)</f>
        <v>0</v>
      </c>
      <c r="AN2847">
        <f>IF(Source[[#This Row],[Credit_Noncredit]]="Credit",Source[[#This Row],[Census Enrollment]],Source[[#This Row],[Noncredit Avg. Attendance]])</f>
        <v>13</v>
      </c>
    </row>
    <row r="2848" spans="1:40" x14ac:dyDescent="0.25">
      <c r="A2848" t="s">
        <v>4581</v>
      </c>
      <c r="B2848" t="s">
        <v>886</v>
      </c>
      <c r="C2848" t="s">
        <v>811</v>
      </c>
      <c r="D2848" t="s">
        <v>877</v>
      </c>
      <c r="E2848" s="4">
        <v>32794</v>
      </c>
      <c r="F2848" s="4" t="s">
        <v>878</v>
      </c>
      <c r="G2848" s="4">
        <v>55</v>
      </c>
      <c r="H2848" t="str">
        <f>CONCATENATE(Source[[#This Row],[Subject]],TRIM(Source[[#This Row],[Course]]))</f>
        <v>LERN55</v>
      </c>
      <c r="I2848" t="str">
        <f>VLOOKUP(Source[[#This Row],[SubjCrse]],'Courses and Categories'!$E$2:$G$1816,3,FALSE)</f>
        <v>Credit Support</v>
      </c>
      <c r="J2848">
        <v>831</v>
      </c>
      <c r="K2848" t="s">
        <v>5767</v>
      </c>
      <c r="L2848" t="s">
        <v>87</v>
      </c>
      <c r="M2848" t="s">
        <v>897</v>
      </c>
      <c r="N2848" t="s">
        <v>42</v>
      </c>
      <c r="O2848" t="s">
        <v>42</v>
      </c>
      <c r="P2848" t="s">
        <v>42</v>
      </c>
      <c r="Q2848" t="s">
        <v>42</v>
      </c>
      <c r="S2848" t="s">
        <v>134</v>
      </c>
      <c r="T2848" t="s">
        <v>44</v>
      </c>
      <c r="U2848" s="1">
        <v>43479</v>
      </c>
      <c r="V2848" s="1">
        <v>43518</v>
      </c>
      <c r="W2848" t="s">
        <v>5760</v>
      </c>
      <c r="X2848" t="s">
        <v>918</v>
      </c>
      <c r="Y2848">
        <v>22</v>
      </c>
      <c r="Z2848">
        <v>18</v>
      </c>
      <c r="AA2848">
        <v>35</v>
      </c>
      <c r="AB2848">
        <v>51.428600000000003</v>
      </c>
      <c r="AD2848">
        <f>IF(ISBLANK(Source[[#This Row],[CrosslistID]]),1,1/COUNTIFS(Source[CrosslistID],Source[[#This Row],[CrosslistID]],Source[TermDesc],Source[[#This Row],[TermDesc]]))</f>
        <v>1</v>
      </c>
      <c r="AG2848">
        <v>0</v>
      </c>
      <c r="AH2848">
        <v>51.428600000000003</v>
      </c>
      <c r="AI2848">
        <v>0.63300000000000001</v>
      </c>
      <c r="AJ2848">
        <v>0.7329</v>
      </c>
      <c r="AK2848">
        <v>6.6699999999999995E-2</v>
      </c>
      <c r="AL28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48">
        <f>IF(AND(Source[[#This Row],[Credit_Noncredit]]="Noncredit",Source[[#This Row],[FTEF]]&gt;0),Source[[#This Row],[NC XLST FTES]]*525/(437.5*Source[[#This Row],[FTEF]]),0)</f>
        <v>0</v>
      </c>
      <c r="AN2848">
        <f>IF(Source[[#This Row],[Credit_Noncredit]]="Credit",Source[[#This Row],[Census Enrollment]],Source[[#This Row],[Noncredit Avg. Attendance]])</f>
        <v>22</v>
      </c>
    </row>
    <row r="2849" spans="1:40" x14ac:dyDescent="0.25">
      <c r="A2849" t="s">
        <v>4581</v>
      </c>
      <c r="B2849" t="s">
        <v>886</v>
      </c>
      <c r="C2849" t="s">
        <v>811</v>
      </c>
      <c r="D2849" t="s">
        <v>877</v>
      </c>
      <c r="E2849" s="4">
        <v>32796</v>
      </c>
      <c r="F2849" s="4" t="s">
        <v>878</v>
      </c>
      <c r="G2849" s="4">
        <v>55</v>
      </c>
      <c r="H2849" t="str">
        <f>CONCATENATE(Source[[#This Row],[Subject]],TRIM(Source[[#This Row],[Course]]))</f>
        <v>LERN55</v>
      </c>
      <c r="I2849" t="str">
        <f>VLOOKUP(Source[[#This Row],[SubjCrse]],'Courses and Categories'!$E$2:$G$1816,3,FALSE)</f>
        <v>Credit Support</v>
      </c>
      <c r="J2849">
        <v>832</v>
      </c>
      <c r="K2849" t="s">
        <v>5767</v>
      </c>
      <c r="L2849" t="s">
        <v>87</v>
      </c>
      <c r="M2849" t="s">
        <v>897</v>
      </c>
      <c r="N2849" t="s">
        <v>42</v>
      </c>
      <c r="O2849" t="s">
        <v>42</v>
      </c>
      <c r="P2849" t="s">
        <v>42</v>
      </c>
      <c r="Q2849" t="s">
        <v>42</v>
      </c>
      <c r="S2849" t="s">
        <v>134</v>
      </c>
      <c r="T2849" t="s">
        <v>44</v>
      </c>
      <c r="U2849" s="1">
        <v>43528</v>
      </c>
      <c r="V2849" s="1">
        <v>43574</v>
      </c>
      <c r="W2849" t="s">
        <v>5760</v>
      </c>
      <c r="X2849" t="s">
        <v>918</v>
      </c>
      <c r="Y2849">
        <v>27</v>
      </c>
      <c r="Z2849">
        <v>24</v>
      </c>
      <c r="AA2849">
        <v>35</v>
      </c>
      <c r="AB2849">
        <v>68.571399999999997</v>
      </c>
      <c r="AD2849">
        <f>IF(ISBLANK(Source[[#This Row],[CrosslistID]]),1,1/COUNTIFS(Source[CrosslistID],Source[[#This Row],[CrosslistID]],Source[TermDesc],Source[[#This Row],[TermDesc]]))</f>
        <v>1</v>
      </c>
      <c r="AG2849">
        <v>0</v>
      </c>
      <c r="AH2849">
        <v>68.571399999999997</v>
      </c>
      <c r="AI2849">
        <v>0.9</v>
      </c>
      <c r="AJ2849">
        <v>0.9</v>
      </c>
      <c r="AK2849">
        <v>6.6699999999999995E-2</v>
      </c>
      <c r="AL28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49">
        <f>IF(AND(Source[[#This Row],[Credit_Noncredit]]="Noncredit",Source[[#This Row],[FTEF]]&gt;0),Source[[#This Row],[NC XLST FTES]]*525/(437.5*Source[[#This Row],[FTEF]]),0)</f>
        <v>0</v>
      </c>
      <c r="AN2849">
        <f>IF(Source[[#This Row],[Credit_Noncredit]]="Credit",Source[[#This Row],[Census Enrollment]],Source[[#This Row],[Noncredit Avg. Attendance]])</f>
        <v>27</v>
      </c>
    </row>
    <row r="2850" spans="1:40" x14ac:dyDescent="0.25">
      <c r="A2850" t="s">
        <v>4581</v>
      </c>
      <c r="B2850" t="s">
        <v>886</v>
      </c>
      <c r="C2850" t="s">
        <v>811</v>
      </c>
      <c r="D2850" t="s">
        <v>877</v>
      </c>
      <c r="E2850" s="4">
        <v>32795</v>
      </c>
      <c r="F2850" s="4" t="s">
        <v>878</v>
      </c>
      <c r="G2850" s="4">
        <v>55</v>
      </c>
      <c r="H2850" t="str">
        <f>CONCATENATE(Source[[#This Row],[Subject]],TRIM(Source[[#This Row],[Course]]))</f>
        <v>LERN55</v>
      </c>
      <c r="I2850" t="str">
        <f>VLOOKUP(Source[[#This Row],[SubjCrse]],'Courses and Categories'!$E$2:$G$1816,3,FALSE)</f>
        <v>Credit Support</v>
      </c>
      <c r="J2850">
        <v>931</v>
      </c>
      <c r="K2850" t="s">
        <v>5767</v>
      </c>
      <c r="L2850" t="s">
        <v>87</v>
      </c>
      <c r="M2850" t="s">
        <v>897</v>
      </c>
      <c r="N2850" t="s">
        <v>42</v>
      </c>
      <c r="O2850" t="s">
        <v>42</v>
      </c>
      <c r="P2850" t="s">
        <v>42</v>
      </c>
      <c r="Q2850" t="s">
        <v>42</v>
      </c>
      <c r="S2850" t="s">
        <v>134</v>
      </c>
      <c r="T2850" t="s">
        <v>44</v>
      </c>
      <c r="U2850" s="1">
        <v>43570</v>
      </c>
      <c r="V2850" s="1">
        <v>43607</v>
      </c>
      <c r="W2850" t="s">
        <v>5760</v>
      </c>
      <c r="X2850" t="s">
        <v>918</v>
      </c>
      <c r="Y2850">
        <v>38</v>
      </c>
      <c r="Z2850">
        <v>6</v>
      </c>
      <c r="AA2850">
        <v>40</v>
      </c>
      <c r="AB2850">
        <v>15</v>
      </c>
      <c r="AD2850">
        <f>IF(ISBLANK(Source[[#This Row],[CrosslistID]]),1,1/COUNTIFS(Source[CrosslistID],Source[[#This Row],[CrosslistID]],Source[TermDesc],Source[[#This Row],[TermDesc]]))</f>
        <v>1</v>
      </c>
      <c r="AG2850">
        <v>0</v>
      </c>
      <c r="AH2850">
        <v>15</v>
      </c>
      <c r="AI2850">
        <v>1.2669999999999999</v>
      </c>
      <c r="AJ2850">
        <v>1.2669999999999999</v>
      </c>
      <c r="AK2850">
        <v>6.6699999999999995E-2</v>
      </c>
      <c r="AL28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50">
        <f>IF(AND(Source[[#This Row],[Credit_Noncredit]]="Noncredit",Source[[#This Row],[FTEF]]&gt;0),Source[[#This Row],[NC XLST FTES]]*525/(437.5*Source[[#This Row],[FTEF]]),0)</f>
        <v>0</v>
      </c>
      <c r="AN2850">
        <f>IF(Source[[#This Row],[Credit_Noncredit]]="Credit",Source[[#This Row],[Census Enrollment]],Source[[#This Row],[Noncredit Avg. Attendance]])</f>
        <v>38</v>
      </c>
    </row>
    <row r="2851" spans="1:40" x14ac:dyDescent="0.25">
      <c r="A2851" t="s">
        <v>32</v>
      </c>
      <c r="B2851" t="s">
        <v>33</v>
      </c>
      <c r="C2851" t="s">
        <v>34</v>
      </c>
      <c r="D2851" t="s">
        <v>35</v>
      </c>
      <c r="E2851" s="4">
        <v>48237</v>
      </c>
      <c r="F2851" s="4" t="s">
        <v>36</v>
      </c>
      <c r="G2851" s="4">
        <v>9802</v>
      </c>
      <c r="H2851" t="str">
        <f>CONCATENATE(Source[[#This Row],[Subject]],TRIM(Source[[#This Row],[Course]]))</f>
        <v>LACR9802</v>
      </c>
      <c r="I2851" t="str">
        <f>VLOOKUP(Source[[#This Row],[SubjCrse]],'Courses and Categories'!$E$2:$G$1816,3,FALSE)</f>
        <v>Noncredit CTE</v>
      </c>
      <c r="J2851" t="s">
        <v>37</v>
      </c>
      <c r="K2851" t="s">
        <v>38</v>
      </c>
      <c r="L2851" t="s">
        <v>39</v>
      </c>
      <c r="M2851" t="s">
        <v>40</v>
      </c>
      <c r="N2851" t="s">
        <v>41</v>
      </c>
      <c r="O2851">
        <v>710</v>
      </c>
      <c r="P2851">
        <v>900</v>
      </c>
      <c r="Q2851" t="s">
        <v>42</v>
      </c>
      <c r="S2851" t="s">
        <v>43</v>
      </c>
      <c r="T2851" t="s">
        <v>44</v>
      </c>
      <c r="U2851" s="1">
        <v>43480</v>
      </c>
      <c r="V2851" s="1">
        <v>43536</v>
      </c>
      <c r="W2851" t="s">
        <v>45</v>
      </c>
      <c r="X2851" t="s">
        <v>46</v>
      </c>
      <c r="Y2851">
        <v>40</v>
      </c>
      <c r="Z2851">
        <v>40</v>
      </c>
      <c r="AA2851">
        <v>45</v>
      </c>
      <c r="AB2851">
        <v>88.888900000000007</v>
      </c>
      <c r="AD2851">
        <f>IF(ISBLANK(Source[[#This Row],[CrosslistID]]),1,1/COUNTIFS(Source[CrosslistID],Source[[#This Row],[CrosslistID]],Source[TermDesc],Source[[#This Row],[TermDesc]]))</f>
        <v>1</v>
      </c>
      <c r="AG2851">
        <v>0</v>
      </c>
      <c r="AH2851">
        <v>88.888900000000007</v>
      </c>
      <c r="AI2851">
        <v>0</v>
      </c>
      <c r="AJ2851">
        <v>0</v>
      </c>
      <c r="AK2851">
        <v>0.04</v>
      </c>
      <c r="AL28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51">
        <f>IF(AND(Source[[#This Row],[Credit_Noncredit]]="Noncredit",Source[[#This Row],[FTEF]]&gt;0),Source[[#This Row],[NC XLST FTES]]*525/(437.5*Source[[#This Row],[FTEF]]),0)</f>
        <v>0</v>
      </c>
      <c r="AN2851">
        <f>IF(Source[[#This Row],[Credit_Noncredit]]="Credit",Source[[#This Row],[Census Enrollment]],Source[[#This Row],[Noncredit Avg. Attendance]])</f>
        <v>0</v>
      </c>
    </row>
    <row r="2852" spans="1:40" x14ac:dyDescent="0.25">
      <c r="A2852" t="s">
        <v>32</v>
      </c>
      <c r="B2852" t="s">
        <v>33</v>
      </c>
      <c r="C2852" t="s">
        <v>34</v>
      </c>
      <c r="D2852" t="s">
        <v>47</v>
      </c>
      <c r="E2852" s="4">
        <v>46126</v>
      </c>
      <c r="F2852" s="4" t="s">
        <v>48</v>
      </c>
      <c r="G2852" s="4">
        <v>2501</v>
      </c>
      <c r="H2852" t="str">
        <f>CONCATENATE(Source[[#This Row],[Subject]],TRIM(Source[[#This Row],[Course]]))</f>
        <v>WOMN2501</v>
      </c>
      <c r="I2852" t="str">
        <f>VLOOKUP(Source[[#This Row],[SubjCrse]],'Courses and Categories'!$E$2:$G$1816,3,FALSE)</f>
        <v>Noncredit Lifelong Learning</v>
      </c>
      <c r="J2852">
        <v>651</v>
      </c>
      <c r="K2852" t="s">
        <v>49</v>
      </c>
      <c r="L2852" t="s">
        <v>50</v>
      </c>
      <c r="M2852" t="s">
        <v>40</v>
      </c>
      <c r="N2852" t="s">
        <v>51</v>
      </c>
      <c r="O2852">
        <v>1200</v>
      </c>
      <c r="P2852">
        <v>1350</v>
      </c>
      <c r="Q2852" t="s">
        <v>52</v>
      </c>
      <c r="R2852">
        <v>109</v>
      </c>
      <c r="S2852" t="s">
        <v>53</v>
      </c>
      <c r="T2852" t="s">
        <v>44</v>
      </c>
      <c r="U2852" s="1">
        <v>43479</v>
      </c>
      <c r="V2852" s="1">
        <v>43540</v>
      </c>
      <c r="W2852" t="s">
        <v>54</v>
      </c>
      <c r="X2852" t="s">
        <v>46</v>
      </c>
      <c r="Y2852">
        <v>27</v>
      </c>
      <c r="Z2852">
        <v>24</v>
      </c>
      <c r="AA2852">
        <v>40</v>
      </c>
      <c r="AB2852">
        <v>60</v>
      </c>
      <c r="AD2852">
        <f>IF(ISBLANK(Source[[#This Row],[CrosslistID]]),1,1/COUNTIFS(Source[CrosslistID],Source[[#This Row],[CrosslistID]],Source[TermDesc],Source[[#This Row],[TermDesc]]))</f>
        <v>1</v>
      </c>
      <c r="AG2852">
        <v>0</v>
      </c>
      <c r="AH2852">
        <v>60</v>
      </c>
      <c r="AI2852">
        <v>0.51400000000000001</v>
      </c>
      <c r="AJ2852">
        <v>0.51400000000000001</v>
      </c>
      <c r="AK2852">
        <v>3.6600000000000001E-2</v>
      </c>
      <c r="AL28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0.51400000000000001</v>
      </c>
      <c r="AM2852">
        <f>IF(AND(Source[[#This Row],[Credit_Noncredit]]="Noncredit",Source[[#This Row],[FTEF]]&gt;0),Source[[#This Row],[NC XLST FTES]]*525/(437.5*Source[[#This Row],[FTEF]]),0)</f>
        <v>16.852459016393446</v>
      </c>
      <c r="AN2852">
        <f>IF(Source[[#This Row],[Credit_Noncredit]]="Credit",Source[[#This Row],[Census Enrollment]],Source[[#This Row],[Noncredit Avg. Attendance]])</f>
        <v>16.852459016393446</v>
      </c>
    </row>
    <row r="2853" spans="1:40" x14ac:dyDescent="0.25">
      <c r="A2853" t="s">
        <v>32</v>
      </c>
      <c r="B2853" t="s">
        <v>33</v>
      </c>
      <c r="C2853" t="s">
        <v>34</v>
      </c>
      <c r="D2853" t="s">
        <v>47</v>
      </c>
      <c r="E2853" s="4">
        <v>47900</v>
      </c>
      <c r="F2853" s="4" t="s">
        <v>48</v>
      </c>
      <c r="G2853" s="4">
        <v>2501</v>
      </c>
      <c r="H2853" t="str">
        <f>CONCATENATE(Source[[#This Row],[Subject]],TRIM(Source[[#This Row],[Course]]))</f>
        <v>WOMN2501</v>
      </c>
      <c r="I2853" t="str">
        <f>VLOOKUP(Source[[#This Row],[SubjCrse]],'Courses and Categories'!$E$2:$G$1816,3,FALSE)</f>
        <v>Noncredit Lifelong Learning</v>
      </c>
      <c r="J2853">
        <v>701</v>
      </c>
      <c r="K2853" t="s">
        <v>49</v>
      </c>
      <c r="L2853" t="s">
        <v>50</v>
      </c>
      <c r="M2853" t="s">
        <v>40</v>
      </c>
      <c r="N2853" t="s">
        <v>51</v>
      </c>
      <c r="O2853">
        <v>1200</v>
      </c>
      <c r="P2853">
        <v>1350</v>
      </c>
      <c r="Q2853" t="s">
        <v>52</v>
      </c>
      <c r="R2853">
        <v>109</v>
      </c>
      <c r="S2853" t="s">
        <v>53</v>
      </c>
      <c r="T2853" t="s">
        <v>44</v>
      </c>
      <c r="U2853" s="1">
        <v>43547</v>
      </c>
      <c r="V2853" s="1">
        <v>43603</v>
      </c>
      <c r="W2853" t="s">
        <v>54</v>
      </c>
      <c r="X2853" t="s">
        <v>46</v>
      </c>
      <c r="Y2853">
        <v>29</v>
      </c>
      <c r="Z2853">
        <v>28</v>
      </c>
      <c r="AA2853">
        <v>40</v>
      </c>
      <c r="AB2853">
        <v>70</v>
      </c>
      <c r="AD2853">
        <f>IF(ISBLANK(Source[[#This Row],[CrosslistID]]),1,1/COUNTIFS(Source[CrosslistID],Source[[#This Row],[CrosslistID]],Source[TermDesc],Source[[#This Row],[TermDesc]]))</f>
        <v>1</v>
      </c>
      <c r="AG2853">
        <v>0</v>
      </c>
      <c r="AH2853">
        <v>70</v>
      </c>
      <c r="AI2853">
        <v>0.432</v>
      </c>
      <c r="AJ2853">
        <v>0.432</v>
      </c>
      <c r="AK2853">
        <v>3.6600000000000001E-2</v>
      </c>
      <c r="AL28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0.432</v>
      </c>
      <c r="AM2853">
        <f>IF(AND(Source[[#This Row],[Credit_Noncredit]]="Noncredit",Source[[#This Row],[FTEF]]&gt;0),Source[[#This Row],[NC XLST FTES]]*525/(437.5*Source[[#This Row],[FTEF]]),0)</f>
        <v>14.16393442622951</v>
      </c>
      <c r="AN2853">
        <f>IF(Source[[#This Row],[Credit_Noncredit]]="Credit",Source[[#This Row],[Census Enrollment]],Source[[#This Row],[Noncredit Avg. Attendance]])</f>
        <v>14.16393442622951</v>
      </c>
    </row>
    <row r="2854" spans="1:40" x14ac:dyDescent="0.25">
      <c r="A2854" t="s">
        <v>32</v>
      </c>
      <c r="B2854" t="s">
        <v>33</v>
      </c>
      <c r="C2854" t="s">
        <v>55</v>
      </c>
      <c r="D2854" t="s">
        <v>56</v>
      </c>
      <c r="E2854" s="4">
        <v>40266</v>
      </c>
      <c r="F2854" s="4" t="s">
        <v>57</v>
      </c>
      <c r="G2854" s="4">
        <v>9205</v>
      </c>
      <c r="H2854" t="str">
        <f>CONCATENATE(Source[[#This Row],[Subject]],TRIM(Source[[#This Row],[Course]]))</f>
        <v>ACBO9205</v>
      </c>
      <c r="I2854" t="str">
        <f>VLOOKUP(Source[[#This Row],[SubjCrse]],'Courses and Categories'!$E$2:$G$1816,3,FALSE)</f>
        <v>Noncredit CTE</v>
      </c>
      <c r="J2854">
        <v>201</v>
      </c>
      <c r="K2854" t="s">
        <v>58</v>
      </c>
      <c r="L2854" t="s">
        <v>39</v>
      </c>
      <c r="M2854" t="s">
        <v>40</v>
      </c>
      <c r="N2854" t="s">
        <v>59</v>
      </c>
      <c r="O2854">
        <v>1310</v>
      </c>
      <c r="P2854">
        <v>1525</v>
      </c>
      <c r="Q2854" t="s">
        <v>60</v>
      </c>
      <c r="R2854">
        <v>231</v>
      </c>
      <c r="S2854" t="s">
        <v>61</v>
      </c>
      <c r="T2854" t="s">
        <v>44</v>
      </c>
      <c r="U2854" s="1">
        <v>43480</v>
      </c>
      <c r="V2854" s="1">
        <v>43606</v>
      </c>
      <c r="W2854" t="s">
        <v>62</v>
      </c>
      <c r="X2854" t="s">
        <v>46</v>
      </c>
      <c r="Y2854">
        <v>26</v>
      </c>
      <c r="Z2854">
        <v>14</v>
      </c>
      <c r="AA2854">
        <v>40</v>
      </c>
      <c r="AB2854">
        <v>35</v>
      </c>
      <c r="AD2854">
        <f>IF(ISBLANK(Source[[#This Row],[CrosslistID]]),1,1/COUNTIFS(Source[CrosslistID],Source[[#This Row],[CrosslistID]],Source[TermDesc],Source[[#This Row],[TermDesc]]))</f>
        <v>1</v>
      </c>
      <c r="AG2854">
        <v>0</v>
      </c>
      <c r="AH2854">
        <v>35</v>
      </c>
      <c r="AI2854">
        <v>2.0329999999999999</v>
      </c>
      <c r="AJ2854">
        <v>2.0329999999999999</v>
      </c>
      <c r="AK2854">
        <v>0.2</v>
      </c>
      <c r="AL28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2.0329999999999999</v>
      </c>
      <c r="AM2854">
        <f>IF(AND(Source[[#This Row],[Credit_Noncredit]]="Noncredit",Source[[#This Row],[FTEF]]&gt;0),Source[[#This Row],[NC XLST FTES]]*525/(437.5*Source[[#This Row],[FTEF]]),0)</f>
        <v>12.198</v>
      </c>
      <c r="AN2854">
        <f>IF(Source[[#This Row],[Credit_Noncredit]]="Credit",Source[[#This Row],[Census Enrollment]],Source[[#This Row],[Noncredit Avg. Attendance]])</f>
        <v>12.198</v>
      </c>
    </row>
    <row r="2855" spans="1:40" x14ac:dyDescent="0.25">
      <c r="A2855" t="s">
        <v>32</v>
      </c>
      <c r="B2855" t="s">
        <v>33</v>
      </c>
      <c r="C2855" t="s">
        <v>55</v>
      </c>
      <c r="D2855" t="s">
        <v>56</v>
      </c>
      <c r="E2855" s="4">
        <v>42453</v>
      </c>
      <c r="F2855" s="4" t="s">
        <v>57</v>
      </c>
      <c r="G2855" s="4">
        <v>9205</v>
      </c>
      <c r="H2855" t="str">
        <f>CONCATENATE(Source[[#This Row],[Subject]],TRIM(Source[[#This Row],[Course]]))</f>
        <v>ACBO9205</v>
      </c>
      <c r="I2855" t="str">
        <f>VLOOKUP(Source[[#This Row],[SubjCrse]],'Courses and Categories'!$E$2:$G$1816,3,FALSE)</f>
        <v>Noncredit CTE</v>
      </c>
      <c r="J2855">
        <v>401</v>
      </c>
      <c r="K2855" t="s">
        <v>58</v>
      </c>
      <c r="L2855" t="s">
        <v>39</v>
      </c>
      <c r="M2855" t="s">
        <v>40</v>
      </c>
      <c r="N2855" t="s">
        <v>63</v>
      </c>
      <c r="O2855">
        <v>1110</v>
      </c>
      <c r="P2855">
        <v>1325</v>
      </c>
      <c r="Q2855" t="s">
        <v>64</v>
      </c>
      <c r="R2855">
        <v>1102</v>
      </c>
      <c r="S2855" t="s">
        <v>65</v>
      </c>
      <c r="T2855" t="s">
        <v>44</v>
      </c>
      <c r="U2855" s="1">
        <v>43509</v>
      </c>
      <c r="V2855" s="1">
        <v>43578</v>
      </c>
      <c r="W2855" t="s">
        <v>66</v>
      </c>
      <c r="X2855" t="s">
        <v>46</v>
      </c>
      <c r="Y2855">
        <v>46</v>
      </c>
      <c r="Z2855">
        <v>45</v>
      </c>
      <c r="AA2855">
        <v>35</v>
      </c>
      <c r="AB2855">
        <v>128.57140000000001</v>
      </c>
      <c r="AD2855">
        <f>IF(ISBLANK(Source[[#This Row],[CrosslistID]]),1,1/COUNTIFS(Source[CrosslistID],Source[[#This Row],[CrosslistID]],Source[TermDesc],Source[[#This Row],[TermDesc]]))</f>
        <v>1</v>
      </c>
      <c r="AG2855">
        <v>0</v>
      </c>
      <c r="AH2855">
        <v>128.57140000000001</v>
      </c>
      <c r="AI2855">
        <v>4.1900000000000004</v>
      </c>
      <c r="AJ2855">
        <v>4.1900000000000004</v>
      </c>
      <c r="AK2855">
        <v>0.2</v>
      </c>
      <c r="AL28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4.1900000000000004</v>
      </c>
      <c r="AM2855">
        <f>IF(AND(Source[[#This Row],[Credit_Noncredit]]="Noncredit",Source[[#This Row],[FTEF]]&gt;0),Source[[#This Row],[NC XLST FTES]]*525/(437.5*Source[[#This Row],[FTEF]]),0)</f>
        <v>25.14</v>
      </c>
      <c r="AN2855">
        <f>IF(Source[[#This Row],[Credit_Noncredit]]="Credit",Source[[#This Row],[Census Enrollment]],Source[[#This Row],[Noncredit Avg. Attendance]])</f>
        <v>25.14</v>
      </c>
    </row>
    <row r="2856" spans="1:40" x14ac:dyDescent="0.25">
      <c r="A2856" t="s">
        <v>32</v>
      </c>
      <c r="B2856" t="s">
        <v>33</v>
      </c>
      <c r="C2856" t="s">
        <v>55</v>
      </c>
      <c r="D2856" t="s">
        <v>56</v>
      </c>
      <c r="E2856" s="4">
        <v>48190</v>
      </c>
      <c r="F2856" s="4" t="s">
        <v>57</v>
      </c>
      <c r="G2856" s="4">
        <v>9206</v>
      </c>
      <c r="H2856" t="str">
        <f>CONCATENATE(Source[[#This Row],[Subject]],TRIM(Source[[#This Row],[Course]]))</f>
        <v>ACBO9206</v>
      </c>
      <c r="I2856" t="str">
        <f>VLOOKUP(Source[[#This Row],[SubjCrse]],'Courses and Categories'!$E$2:$G$1816,3,FALSE)</f>
        <v>Noncredit CTE</v>
      </c>
      <c r="J2856">
        <v>201</v>
      </c>
      <c r="K2856" t="s">
        <v>67</v>
      </c>
      <c r="L2856" t="s">
        <v>39</v>
      </c>
      <c r="M2856" t="s">
        <v>40</v>
      </c>
      <c r="N2856" t="s">
        <v>68</v>
      </c>
      <c r="O2856" t="s">
        <v>69</v>
      </c>
      <c r="P2856" t="s">
        <v>70</v>
      </c>
      <c r="Q2856" t="s">
        <v>71</v>
      </c>
      <c r="R2856" t="s">
        <v>72</v>
      </c>
      <c r="S2856" t="s">
        <v>61</v>
      </c>
      <c r="T2856" t="s">
        <v>44</v>
      </c>
      <c r="U2856" s="1">
        <v>43509</v>
      </c>
      <c r="V2856" s="1">
        <v>43538</v>
      </c>
      <c r="W2856" t="s">
        <v>73</v>
      </c>
      <c r="X2856" t="s">
        <v>46</v>
      </c>
      <c r="Y2856">
        <v>24</v>
      </c>
      <c r="Z2856">
        <v>13</v>
      </c>
      <c r="AA2856">
        <v>40</v>
      </c>
      <c r="AB2856">
        <v>32.5</v>
      </c>
      <c r="AC2856" t="s">
        <v>74</v>
      </c>
      <c r="AD2856">
        <f>IF(ISBLANK(Source[[#This Row],[CrosslistID]]),1,1/COUNTIFS(Source[CrosslistID],Source[[#This Row],[CrosslistID]],Source[TermDesc],Source[[#This Row],[TermDesc]]))</f>
        <v>0.5</v>
      </c>
      <c r="AE2856">
        <v>17</v>
      </c>
      <c r="AF2856">
        <v>40</v>
      </c>
      <c r="AG2856">
        <v>42.5</v>
      </c>
      <c r="AH2856">
        <v>42.5</v>
      </c>
      <c r="AI2856">
        <v>0.86699999999999999</v>
      </c>
      <c r="AJ2856">
        <v>0.86699999999999999</v>
      </c>
      <c r="AK2856">
        <v>8.5699999999999998E-2</v>
      </c>
      <c r="AL28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0.86699999999999999</v>
      </c>
      <c r="AM2856">
        <f>IF(AND(Source[[#This Row],[Credit_Noncredit]]="Noncredit",Source[[#This Row],[FTEF]]&gt;0),Source[[#This Row],[NC XLST FTES]]*525/(437.5*Source[[#This Row],[FTEF]]),0)</f>
        <v>12.140023337222871</v>
      </c>
      <c r="AN2856">
        <f>IF(Source[[#This Row],[Credit_Noncredit]]="Credit",Source[[#This Row],[Census Enrollment]],Source[[#This Row],[Noncredit Avg. Attendance]])</f>
        <v>12.140023337222871</v>
      </c>
    </row>
    <row r="2857" spans="1:40" x14ac:dyDescent="0.25">
      <c r="A2857" t="s">
        <v>32</v>
      </c>
      <c r="B2857" t="s">
        <v>33</v>
      </c>
      <c r="C2857" t="s">
        <v>55</v>
      </c>
      <c r="D2857" t="s">
        <v>56</v>
      </c>
      <c r="E2857" s="4">
        <v>47601</v>
      </c>
      <c r="F2857" s="4" t="s">
        <v>57</v>
      </c>
      <c r="G2857" s="4">
        <v>9206</v>
      </c>
      <c r="H2857" t="str">
        <f>CONCATENATE(Source[[#This Row],[Subject]],TRIM(Source[[#This Row],[Course]]))</f>
        <v>ACBO9206</v>
      </c>
      <c r="I2857" t="str">
        <f>VLOOKUP(Source[[#This Row],[SubjCrse]],'Courses and Categories'!$E$2:$G$1816,3,FALSE)</f>
        <v>Noncredit CTE</v>
      </c>
      <c r="J2857">
        <v>401</v>
      </c>
      <c r="K2857" t="s">
        <v>67</v>
      </c>
      <c r="L2857" t="s">
        <v>39</v>
      </c>
      <c r="M2857" t="s">
        <v>40</v>
      </c>
      <c r="N2857" t="s">
        <v>63</v>
      </c>
      <c r="O2857">
        <v>810</v>
      </c>
      <c r="P2857">
        <v>1025</v>
      </c>
      <c r="Q2857" t="s">
        <v>64</v>
      </c>
      <c r="R2857">
        <v>1102</v>
      </c>
      <c r="S2857" t="s">
        <v>65</v>
      </c>
      <c r="T2857" t="s">
        <v>44</v>
      </c>
      <c r="U2857" s="1">
        <v>43479</v>
      </c>
      <c r="V2857" s="1">
        <v>43508</v>
      </c>
      <c r="W2857" t="s">
        <v>66</v>
      </c>
      <c r="X2857" t="s">
        <v>46</v>
      </c>
      <c r="Y2857">
        <v>30</v>
      </c>
      <c r="Z2857">
        <v>28</v>
      </c>
      <c r="AA2857">
        <v>40</v>
      </c>
      <c r="AB2857">
        <v>70</v>
      </c>
      <c r="AC2857" t="s">
        <v>75</v>
      </c>
      <c r="AD2857">
        <f>IF(ISBLANK(Source[[#This Row],[CrosslistID]]),1,1/COUNTIFS(Source[CrosslistID],Source[[#This Row],[CrosslistID]],Source[TermDesc],Source[[#This Row],[TermDesc]]))</f>
        <v>0.5</v>
      </c>
      <c r="AE2857">
        <v>34</v>
      </c>
      <c r="AF2857">
        <v>40</v>
      </c>
      <c r="AG2857">
        <v>85</v>
      </c>
      <c r="AH2857">
        <v>85</v>
      </c>
      <c r="AI2857">
        <v>1.1619999999999999</v>
      </c>
      <c r="AJ2857">
        <v>1.1619999999999999</v>
      </c>
      <c r="AK2857">
        <v>0.1</v>
      </c>
      <c r="AL28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1.252</v>
      </c>
      <c r="AM2857">
        <f>IF(AND(Source[[#This Row],[Credit_Noncredit]]="Noncredit",Source[[#This Row],[FTEF]]&gt;0),Source[[#This Row],[NC XLST FTES]]*525/(437.5*Source[[#This Row],[FTEF]]),0)</f>
        <v>15.023999999999999</v>
      </c>
      <c r="AN2857">
        <f>IF(Source[[#This Row],[Credit_Noncredit]]="Credit",Source[[#This Row],[Census Enrollment]],Source[[#This Row],[Noncredit Avg. Attendance]])</f>
        <v>15.023999999999999</v>
      </c>
    </row>
    <row r="2858" spans="1:40" x14ac:dyDescent="0.25">
      <c r="A2858" t="s">
        <v>32</v>
      </c>
      <c r="B2858" t="s">
        <v>33</v>
      </c>
      <c r="C2858" t="s">
        <v>55</v>
      </c>
      <c r="D2858" t="s">
        <v>56</v>
      </c>
      <c r="E2858" s="4">
        <v>48189</v>
      </c>
      <c r="F2858" s="4" t="s">
        <v>57</v>
      </c>
      <c r="G2858" s="4">
        <v>9206</v>
      </c>
      <c r="H2858" t="str">
        <f>CONCATENATE(Source[[#This Row],[Subject]],TRIM(Source[[#This Row],[Course]]))</f>
        <v>ACBO9206</v>
      </c>
      <c r="I2858" t="str">
        <f>VLOOKUP(Source[[#This Row],[SubjCrse]],'Courses and Categories'!$E$2:$G$1816,3,FALSE)</f>
        <v>Noncredit CTE</v>
      </c>
      <c r="J2858">
        <v>501</v>
      </c>
      <c r="K2858" t="s">
        <v>67</v>
      </c>
      <c r="L2858" t="s">
        <v>39</v>
      </c>
      <c r="M2858" t="s">
        <v>40</v>
      </c>
      <c r="N2858" t="s">
        <v>63</v>
      </c>
      <c r="O2858">
        <v>1040</v>
      </c>
      <c r="P2858">
        <v>1255</v>
      </c>
      <c r="Q2858" t="s">
        <v>76</v>
      </c>
      <c r="R2858">
        <v>514</v>
      </c>
      <c r="S2858" t="s">
        <v>77</v>
      </c>
      <c r="T2858" t="s">
        <v>44</v>
      </c>
      <c r="U2858" s="1">
        <v>43542</v>
      </c>
      <c r="V2858" s="1">
        <v>43578</v>
      </c>
      <c r="W2858" t="s">
        <v>78</v>
      </c>
      <c r="X2858" t="s">
        <v>46</v>
      </c>
      <c r="Y2858">
        <v>29</v>
      </c>
      <c r="Z2858">
        <v>26</v>
      </c>
      <c r="AA2858">
        <v>40</v>
      </c>
      <c r="AB2858">
        <v>65</v>
      </c>
      <c r="AD2858">
        <f>IF(ISBLANK(Source[[#This Row],[CrosslistID]]),1,1/COUNTIFS(Source[CrosslistID],Source[[#This Row],[CrosslistID]],Source[TermDesc],Source[[#This Row],[TermDesc]]))</f>
        <v>1</v>
      </c>
      <c r="AG2858">
        <v>0</v>
      </c>
      <c r="AH2858">
        <v>65</v>
      </c>
      <c r="AI2858">
        <v>0.89900000000000002</v>
      </c>
      <c r="AJ2858">
        <v>0.89900000000000002</v>
      </c>
      <c r="AK2858">
        <v>0.1</v>
      </c>
      <c r="AL28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0.89900000000000002</v>
      </c>
      <c r="AM2858">
        <f>IF(AND(Source[[#This Row],[Credit_Noncredit]]="Noncredit",Source[[#This Row],[FTEF]]&gt;0),Source[[#This Row],[NC XLST FTES]]*525/(437.5*Source[[#This Row],[FTEF]]),0)</f>
        <v>10.788</v>
      </c>
      <c r="AN2858">
        <f>IF(Source[[#This Row],[Credit_Noncredit]]="Credit",Source[[#This Row],[Census Enrollment]],Source[[#This Row],[Noncredit Avg. Attendance]])</f>
        <v>10.788</v>
      </c>
    </row>
    <row r="2859" spans="1:40" x14ac:dyDescent="0.25">
      <c r="A2859" t="s">
        <v>32</v>
      </c>
      <c r="B2859" t="s">
        <v>33</v>
      </c>
      <c r="C2859" t="s">
        <v>55</v>
      </c>
      <c r="D2859" t="s">
        <v>56</v>
      </c>
      <c r="E2859" s="4">
        <v>47837</v>
      </c>
      <c r="F2859" s="4" t="s">
        <v>57</v>
      </c>
      <c r="G2859" s="4">
        <v>9206</v>
      </c>
      <c r="H2859" t="str">
        <f>CONCATENATE(Source[[#This Row],[Subject]],TRIM(Source[[#This Row],[Course]]))</f>
        <v>ACBO9206</v>
      </c>
      <c r="I2859" t="str">
        <f>VLOOKUP(Source[[#This Row],[SubjCrse]],'Courses and Categories'!$E$2:$G$1816,3,FALSE)</f>
        <v>Noncredit CTE</v>
      </c>
      <c r="J2859">
        <v>701</v>
      </c>
      <c r="K2859" t="s">
        <v>67</v>
      </c>
      <c r="L2859" t="s">
        <v>39</v>
      </c>
      <c r="M2859" t="s">
        <v>40</v>
      </c>
      <c r="N2859" t="s">
        <v>63</v>
      </c>
      <c r="O2859">
        <v>1040</v>
      </c>
      <c r="P2859">
        <v>1255</v>
      </c>
      <c r="Q2859" t="s">
        <v>52</v>
      </c>
      <c r="R2859">
        <v>471</v>
      </c>
      <c r="S2859" t="s">
        <v>53</v>
      </c>
      <c r="T2859" t="s">
        <v>44</v>
      </c>
      <c r="U2859" s="1">
        <v>43479</v>
      </c>
      <c r="V2859" s="1">
        <v>43508</v>
      </c>
      <c r="W2859" t="s">
        <v>79</v>
      </c>
      <c r="X2859" t="s">
        <v>46</v>
      </c>
      <c r="Y2859">
        <v>39</v>
      </c>
      <c r="Z2859">
        <v>36</v>
      </c>
      <c r="AA2859">
        <v>40</v>
      </c>
      <c r="AB2859">
        <v>90</v>
      </c>
      <c r="AD2859">
        <f>IF(ISBLANK(Source[[#This Row],[CrosslistID]]),1,1/COUNTIFS(Source[CrosslistID],Source[[#This Row],[CrosslistID]],Source[TermDesc],Source[[#This Row],[TermDesc]]))</f>
        <v>1</v>
      </c>
      <c r="AG2859">
        <v>0</v>
      </c>
      <c r="AH2859">
        <v>90</v>
      </c>
      <c r="AI2859">
        <v>1.5</v>
      </c>
      <c r="AJ2859">
        <v>1.5</v>
      </c>
      <c r="AK2859">
        <v>0.1</v>
      </c>
      <c r="AL28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</v>
      </c>
      <c r="AM2859">
        <f>IF(AND(Source[[#This Row],[Credit_Noncredit]]="Noncredit",Source[[#This Row],[FTEF]]&gt;0),Source[[#This Row],[NC XLST FTES]]*525/(437.5*Source[[#This Row],[FTEF]]),0)</f>
        <v>18</v>
      </c>
      <c r="AN2859">
        <f>IF(Source[[#This Row],[Credit_Noncredit]]="Credit",Source[[#This Row],[Census Enrollment]],Source[[#This Row],[Noncredit Avg. Attendance]])</f>
        <v>18</v>
      </c>
    </row>
    <row r="2860" spans="1:40" x14ac:dyDescent="0.25">
      <c r="A2860" t="s">
        <v>32</v>
      </c>
      <c r="B2860" t="s">
        <v>33</v>
      </c>
      <c r="C2860" t="s">
        <v>55</v>
      </c>
      <c r="D2860" t="s">
        <v>56</v>
      </c>
      <c r="E2860" s="4">
        <v>47944</v>
      </c>
      <c r="F2860" s="4" t="s">
        <v>57</v>
      </c>
      <c r="G2860" s="4">
        <v>9207</v>
      </c>
      <c r="H2860" t="str">
        <f>CONCATENATE(Source[[#This Row],[Subject]],TRIM(Source[[#This Row],[Course]]))</f>
        <v>ACBO9207</v>
      </c>
      <c r="I2860" t="str">
        <f>VLOOKUP(Source[[#This Row],[SubjCrse]],'Courses and Categories'!$E$2:$G$1816,3,FALSE)</f>
        <v>Noncredit CTE</v>
      </c>
      <c r="J2860">
        <v>401</v>
      </c>
      <c r="K2860" t="s">
        <v>80</v>
      </c>
      <c r="L2860" t="s">
        <v>39</v>
      </c>
      <c r="M2860" t="s">
        <v>40</v>
      </c>
      <c r="N2860" t="s">
        <v>63</v>
      </c>
      <c r="O2860">
        <v>810</v>
      </c>
      <c r="P2860">
        <v>1025</v>
      </c>
      <c r="Q2860" t="s">
        <v>64</v>
      </c>
      <c r="R2860">
        <v>1102</v>
      </c>
      <c r="S2860" t="s">
        <v>65</v>
      </c>
      <c r="T2860" t="s">
        <v>44</v>
      </c>
      <c r="U2860" s="1">
        <v>43509</v>
      </c>
      <c r="V2860" s="1">
        <v>43538</v>
      </c>
      <c r="W2860" t="s">
        <v>66</v>
      </c>
      <c r="X2860" t="s">
        <v>46</v>
      </c>
      <c r="Y2860">
        <v>28</v>
      </c>
      <c r="Z2860">
        <v>27</v>
      </c>
      <c r="AA2860">
        <v>40</v>
      </c>
      <c r="AB2860">
        <v>67.5</v>
      </c>
      <c r="AC2860" t="s">
        <v>81</v>
      </c>
      <c r="AD2860">
        <f>IF(ISBLANK(Source[[#This Row],[CrosslistID]]),1,1/COUNTIFS(Source[CrosslistID],Source[[#This Row],[CrosslistID]],Source[TermDesc],Source[[#This Row],[TermDesc]]))</f>
        <v>0.5</v>
      </c>
      <c r="AE2860">
        <v>35</v>
      </c>
      <c r="AF2860">
        <v>45</v>
      </c>
      <c r="AG2860">
        <v>77.777799999999999</v>
      </c>
      <c r="AH2860">
        <v>77.777799999999999</v>
      </c>
      <c r="AI2860">
        <v>1.171</v>
      </c>
      <c r="AJ2860">
        <v>1.171</v>
      </c>
      <c r="AK2860">
        <v>0</v>
      </c>
      <c r="AL28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1.242</v>
      </c>
      <c r="AM2860">
        <f>IF(AND(Source[[#This Row],[Credit_Noncredit]]="Noncredit",Source[[#This Row],[FTEF]]&gt;0),Source[[#This Row],[NC XLST FTES]]*525/(437.5*Source[[#This Row],[FTEF]]),0)</f>
        <v>0</v>
      </c>
      <c r="AN2860">
        <f>IF(Source[[#This Row],[Credit_Noncredit]]="Credit",Source[[#This Row],[Census Enrollment]],Source[[#This Row],[Noncredit Avg. Attendance]])</f>
        <v>0</v>
      </c>
    </row>
    <row r="2861" spans="1:40" x14ac:dyDescent="0.25">
      <c r="A2861" t="s">
        <v>32</v>
      </c>
      <c r="B2861" t="s">
        <v>33</v>
      </c>
      <c r="C2861" t="s">
        <v>55</v>
      </c>
      <c r="D2861" t="s">
        <v>56</v>
      </c>
      <c r="E2861" s="4">
        <v>48188</v>
      </c>
      <c r="F2861" s="4" t="s">
        <v>57</v>
      </c>
      <c r="G2861" s="4">
        <v>9207</v>
      </c>
      <c r="H2861" t="str">
        <f>CONCATENATE(Source[[#This Row],[Subject]],TRIM(Source[[#This Row],[Course]]))</f>
        <v>ACBO9207</v>
      </c>
      <c r="I2861" t="str">
        <f>VLOOKUP(Source[[#This Row],[SubjCrse]],'Courses and Categories'!$E$2:$G$1816,3,FALSE)</f>
        <v>Noncredit CTE</v>
      </c>
      <c r="J2861">
        <v>501</v>
      </c>
      <c r="K2861" t="s">
        <v>80</v>
      </c>
      <c r="L2861" t="s">
        <v>39</v>
      </c>
      <c r="M2861" t="s">
        <v>40</v>
      </c>
      <c r="N2861" t="s">
        <v>63</v>
      </c>
      <c r="O2861">
        <v>1040</v>
      </c>
      <c r="P2861">
        <v>1255</v>
      </c>
      <c r="Q2861" t="s">
        <v>42</v>
      </c>
      <c r="S2861" t="s">
        <v>77</v>
      </c>
      <c r="T2861" t="s">
        <v>44</v>
      </c>
      <c r="U2861" s="1">
        <v>43579</v>
      </c>
      <c r="V2861" s="1">
        <v>43607</v>
      </c>
      <c r="W2861" t="s">
        <v>78</v>
      </c>
      <c r="X2861" t="s">
        <v>46</v>
      </c>
      <c r="Y2861">
        <v>24</v>
      </c>
      <c r="Z2861">
        <v>13</v>
      </c>
      <c r="AA2861">
        <v>20</v>
      </c>
      <c r="AB2861">
        <v>65</v>
      </c>
      <c r="AD2861">
        <f>IF(ISBLANK(Source[[#This Row],[CrosslistID]]),1,1/COUNTIFS(Source[CrosslistID],Source[[#This Row],[CrosslistID]],Source[TermDesc],Source[[#This Row],[TermDesc]]))</f>
        <v>1</v>
      </c>
      <c r="AG2861">
        <v>0</v>
      </c>
      <c r="AH2861">
        <v>65</v>
      </c>
      <c r="AI2861">
        <v>0.68600000000000005</v>
      </c>
      <c r="AJ2861">
        <v>0.68600000000000005</v>
      </c>
      <c r="AK2861">
        <v>0.1</v>
      </c>
      <c r="AL28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0.68600000000000005</v>
      </c>
      <c r="AM2861">
        <f>IF(AND(Source[[#This Row],[Credit_Noncredit]]="Noncredit",Source[[#This Row],[FTEF]]&gt;0),Source[[#This Row],[NC XLST FTES]]*525/(437.5*Source[[#This Row],[FTEF]]),0)</f>
        <v>8.2320000000000011</v>
      </c>
      <c r="AN2861">
        <f>IF(Source[[#This Row],[Credit_Noncredit]]="Credit",Source[[#This Row],[Census Enrollment]],Source[[#This Row],[Noncredit Avg. Attendance]])</f>
        <v>8.2320000000000011</v>
      </c>
    </row>
    <row r="2862" spans="1:40" x14ac:dyDescent="0.25">
      <c r="A2862" t="s">
        <v>32</v>
      </c>
      <c r="B2862" t="s">
        <v>33</v>
      </c>
      <c r="C2862" t="s">
        <v>55</v>
      </c>
      <c r="D2862" t="s">
        <v>56</v>
      </c>
      <c r="E2862" s="4">
        <v>47603</v>
      </c>
      <c r="F2862" s="4" t="s">
        <v>57</v>
      </c>
      <c r="G2862" s="4">
        <v>9207</v>
      </c>
      <c r="H2862" t="str">
        <f>CONCATENATE(Source[[#This Row],[Subject]],TRIM(Source[[#This Row],[Course]]))</f>
        <v>ACBO9207</v>
      </c>
      <c r="I2862" t="str">
        <f>VLOOKUP(Source[[#This Row],[SubjCrse]],'Courses and Categories'!$E$2:$G$1816,3,FALSE)</f>
        <v>Noncredit CTE</v>
      </c>
      <c r="J2862">
        <v>701</v>
      </c>
      <c r="K2862" t="s">
        <v>80</v>
      </c>
      <c r="L2862" t="s">
        <v>39</v>
      </c>
      <c r="M2862" t="s">
        <v>40</v>
      </c>
      <c r="N2862" t="s">
        <v>63</v>
      </c>
      <c r="O2862">
        <v>1040</v>
      </c>
      <c r="P2862">
        <v>1255</v>
      </c>
      <c r="Q2862" t="s">
        <v>52</v>
      </c>
      <c r="R2862">
        <v>471</v>
      </c>
      <c r="S2862" t="s">
        <v>53</v>
      </c>
      <c r="T2862" t="s">
        <v>44</v>
      </c>
      <c r="U2862" s="1">
        <v>43509</v>
      </c>
      <c r="V2862" s="1">
        <v>43538</v>
      </c>
      <c r="W2862" t="s">
        <v>79</v>
      </c>
      <c r="X2862" t="s">
        <v>46</v>
      </c>
      <c r="Y2862">
        <v>36</v>
      </c>
      <c r="Z2862">
        <v>24</v>
      </c>
      <c r="AA2862">
        <v>40</v>
      </c>
      <c r="AB2862">
        <v>60</v>
      </c>
      <c r="AD2862">
        <f>IF(ISBLANK(Source[[#This Row],[CrosslistID]]),1,1/COUNTIFS(Source[CrosslistID],Source[[#This Row],[CrosslistID]],Source[TermDesc],Source[[#This Row],[TermDesc]]))</f>
        <v>1</v>
      </c>
      <c r="AG2862">
        <v>0</v>
      </c>
      <c r="AH2862">
        <v>60</v>
      </c>
      <c r="AI2862">
        <v>1.8859999999999999</v>
      </c>
      <c r="AJ2862">
        <v>1.8859999999999999</v>
      </c>
      <c r="AK2862">
        <v>0.1</v>
      </c>
      <c r="AL28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1.8859999999999999</v>
      </c>
      <c r="AM2862">
        <f>IF(AND(Source[[#This Row],[Credit_Noncredit]]="Noncredit",Source[[#This Row],[FTEF]]&gt;0),Source[[#This Row],[NC XLST FTES]]*525/(437.5*Source[[#This Row],[FTEF]]),0)</f>
        <v>22.631999999999998</v>
      </c>
      <c r="AN2862">
        <f>IF(Source[[#This Row],[Credit_Noncredit]]="Credit",Source[[#This Row],[Census Enrollment]],Source[[#This Row],[Noncredit Avg. Attendance]])</f>
        <v>22.631999999999998</v>
      </c>
    </row>
    <row r="2863" spans="1:40" x14ac:dyDescent="0.25">
      <c r="A2863" t="s">
        <v>32</v>
      </c>
      <c r="B2863" t="s">
        <v>33</v>
      </c>
      <c r="C2863" t="s">
        <v>55</v>
      </c>
      <c r="D2863" t="s">
        <v>56</v>
      </c>
      <c r="E2863" s="4">
        <v>48187</v>
      </c>
      <c r="F2863" s="4" t="s">
        <v>57</v>
      </c>
      <c r="G2863" s="4">
        <v>9208</v>
      </c>
      <c r="H2863" t="str">
        <f>CONCATENATE(Source[[#This Row],[Subject]],TRIM(Source[[#This Row],[Course]]))</f>
        <v>ACBO9208</v>
      </c>
      <c r="I2863" t="str">
        <f>VLOOKUP(Source[[#This Row],[SubjCrse]],'Courses and Categories'!$E$2:$G$1816,3,FALSE)</f>
        <v>Noncredit CTE</v>
      </c>
      <c r="J2863">
        <v>501</v>
      </c>
      <c r="K2863" t="s">
        <v>82</v>
      </c>
      <c r="L2863" t="s">
        <v>39</v>
      </c>
      <c r="M2863" t="s">
        <v>40</v>
      </c>
      <c r="N2863" t="s">
        <v>59</v>
      </c>
      <c r="O2863">
        <v>1040</v>
      </c>
      <c r="P2863">
        <v>1255</v>
      </c>
      <c r="Q2863" t="s">
        <v>76</v>
      </c>
      <c r="R2863" t="s">
        <v>83</v>
      </c>
      <c r="S2863" t="s">
        <v>77</v>
      </c>
      <c r="T2863" t="s">
        <v>44</v>
      </c>
      <c r="U2863" s="1">
        <v>43480</v>
      </c>
      <c r="V2863" s="1">
        <v>43538</v>
      </c>
      <c r="W2863" t="s">
        <v>84</v>
      </c>
      <c r="X2863" t="s">
        <v>46</v>
      </c>
      <c r="Y2863">
        <v>26</v>
      </c>
      <c r="Z2863">
        <v>25</v>
      </c>
      <c r="AA2863">
        <v>40</v>
      </c>
      <c r="AB2863">
        <v>62.5</v>
      </c>
      <c r="AD2863">
        <f>IF(ISBLANK(Source[[#This Row],[CrosslistID]]),1,1/COUNTIFS(Source[CrosslistID],Source[[#This Row],[CrosslistID]],Source[TermDesc],Source[[#This Row],[TermDesc]]))</f>
        <v>1</v>
      </c>
      <c r="AG2863">
        <v>0</v>
      </c>
      <c r="AH2863">
        <v>62.5</v>
      </c>
      <c r="AI2863">
        <v>0.85699999999999998</v>
      </c>
      <c r="AJ2863">
        <v>0.85699999999999998</v>
      </c>
      <c r="AK2863">
        <v>0.1</v>
      </c>
      <c r="AL28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0.85699999999999998</v>
      </c>
      <c r="AM2863">
        <f>IF(AND(Source[[#This Row],[Credit_Noncredit]]="Noncredit",Source[[#This Row],[FTEF]]&gt;0),Source[[#This Row],[NC XLST FTES]]*525/(437.5*Source[[#This Row],[FTEF]]),0)</f>
        <v>10.284000000000001</v>
      </c>
      <c r="AN2863">
        <f>IF(Source[[#This Row],[Credit_Noncredit]]="Credit",Source[[#This Row],[Census Enrollment]],Source[[#This Row],[Noncredit Avg. Attendance]])</f>
        <v>10.284000000000001</v>
      </c>
    </row>
    <row r="2864" spans="1:40" x14ac:dyDescent="0.25">
      <c r="A2864" t="s">
        <v>32</v>
      </c>
      <c r="B2864" t="s">
        <v>33</v>
      </c>
      <c r="C2864" t="s">
        <v>55</v>
      </c>
      <c r="D2864" t="s">
        <v>56</v>
      </c>
      <c r="E2864" s="4">
        <v>47839</v>
      </c>
      <c r="F2864" s="4" t="s">
        <v>57</v>
      </c>
      <c r="G2864" s="4">
        <v>9208</v>
      </c>
      <c r="H2864" t="str">
        <f>CONCATENATE(Source[[#This Row],[Subject]],TRIM(Source[[#This Row],[Course]]))</f>
        <v>ACBO9208</v>
      </c>
      <c r="I2864" t="str">
        <f>VLOOKUP(Source[[#This Row],[SubjCrse]],'Courses and Categories'!$E$2:$G$1816,3,FALSE)</f>
        <v>Noncredit CTE</v>
      </c>
      <c r="J2864">
        <v>701</v>
      </c>
      <c r="K2864" t="s">
        <v>82</v>
      </c>
      <c r="L2864" t="s">
        <v>39</v>
      </c>
      <c r="M2864" t="s">
        <v>40</v>
      </c>
      <c r="N2864" t="s">
        <v>63</v>
      </c>
      <c r="O2864">
        <v>1040</v>
      </c>
      <c r="P2864">
        <v>1255</v>
      </c>
      <c r="Q2864" t="s">
        <v>52</v>
      </c>
      <c r="R2864">
        <v>471</v>
      </c>
      <c r="S2864" t="s">
        <v>53</v>
      </c>
      <c r="T2864" t="s">
        <v>44</v>
      </c>
      <c r="U2864" s="1">
        <v>43542</v>
      </c>
      <c r="V2864" s="1">
        <v>43578</v>
      </c>
      <c r="W2864" t="s">
        <v>79</v>
      </c>
      <c r="X2864" t="s">
        <v>46</v>
      </c>
      <c r="Y2864">
        <v>39</v>
      </c>
      <c r="Z2864">
        <v>23</v>
      </c>
      <c r="AA2864">
        <v>40</v>
      </c>
      <c r="AB2864">
        <v>57.5</v>
      </c>
      <c r="AD2864">
        <f>IF(ISBLANK(Source[[#This Row],[CrosslistID]]),1,1/COUNTIFS(Source[CrosslistID],Source[[#This Row],[CrosslistID]],Source[TermDesc],Source[[#This Row],[TermDesc]]))</f>
        <v>1</v>
      </c>
      <c r="AG2864">
        <v>0</v>
      </c>
      <c r="AH2864">
        <v>57.5</v>
      </c>
      <c r="AI2864">
        <v>1.867</v>
      </c>
      <c r="AJ2864">
        <v>1.867</v>
      </c>
      <c r="AK2864">
        <v>0.1</v>
      </c>
      <c r="AL28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1.867</v>
      </c>
      <c r="AM2864">
        <f>IF(AND(Source[[#This Row],[Credit_Noncredit]]="Noncredit",Source[[#This Row],[FTEF]]&gt;0),Source[[#This Row],[NC XLST FTES]]*525/(437.5*Source[[#This Row],[FTEF]]),0)</f>
        <v>22.404</v>
      </c>
      <c r="AN2864">
        <f>IF(Source[[#This Row],[Credit_Noncredit]]="Credit",Source[[#This Row],[Census Enrollment]],Source[[#This Row],[Noncredit Avg. Attendance]])</f>
        <v>22.404</v>
      </c>
    </row>
    <row r="2865" spans="1:40" x14ac:dyDescent="0.25">
      <c r="A2865" t="s">
        <v>32</v>
      </c>
      <c r="B2865" t="s">
        <v>33</v>
      </c>
      <c r="C2865" t="s">
        <v>55</v>
      </c>
      <c r="D2865" t="s">
        <v>56</v>
      </c>
      <c r="E2865" s="4">
        <v>48186</v>
      </c>
      <c r="F2865" s="4" t="s">
        <v>57</v>
      </c>
      <c r="G2865" s="4">
        <v>9209</v>
      </c>
      <c r="H2865" t="str">
        <f>CONCATENATE(Source[[#This Row],[Subject]],TRIM(Source[[#This Row],[Course]]))</f>
        <v>ACBO9209</v>
      </c>
      <c r="I2865" t="str">
        <f>VLOOKUP(Source[[#This Row],[SubjCrse]],'Courses and Categories'!$E$2:$G$1816,3,FALSE)</f>
        <v>Noncredit CTE</v>
      </c>
      <c r="J2865">
        <v>501</v>
      </c>
      <c r="K2865" t="s">
        <v>85</v>
      </c>
      <c r="L2865" t="s">
        <v>39</v>
      </c>
      <c r="M2865" t="s">
        <v>40</v>
      </c>
      <c r="N2865" t="s">
        <v>59</v>
      </c>
      <c r="O2865">
        <v>1040</v>
      </c>
      <c r="P2865">
        <v>1255</v>
      </c>
      <c r="Q2865" t="s">
        <v>76</v>
      </c>
      <c r="R2865" t="s">
        <v>83</v>
      </c>
      <c r="S2865" t="s">
        <v>77</v>
      </c>
      <c r="T2865" t="s">
        <v>44</v>
      </c>
      <c r="U2865" s="1">
        <v>43543</v>
      </c>
      <c r="V2865" s="1">
        <v>43606</v>
      </c>
      <c r="W2865" t="s">
        <v>84</v>
      </c>
      <c r="X2865" t="s">
        <v>46</v>
      </c>
      <c r="Y2865">
        <v>27</v>
      </c>
      <c r="Z2865">
        <v>25</v>
      </c>
      <c r="AA2865">
        <v>40</v>
      </c>
      <c r="AB2865">
        <v>62.5</v>
      </c>
      <c r="AD2865">
        <f>IF(ISBLANK(Source[[#This Row],[CrosslistID]]),1,1/COUNTIFS(Source[CrosslistID],Source[[#This Row],[CrosslistID]],Source[TermDesc],Source[[#This Row],[TermDesc]]))</f>
        <v>1</v>
      </c>
      <c r="AG2865">
        <v>0</v>
      </c>
      <c r="AH2865">
        <v>62.5</v>
      </c>
      <c r="AI2865">
        <v>1.081</v>
      </c>
      <c r="AJ2865">
        <v>1.081</v>
      </c>
      <c r="AK2865">
        <v>0.1</v>
      </c>
      <c r="AL28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1.081</v>
      </c>
      <c r="AM2865">
        <f>IF(AND(Source[[#This Row],[Credit_Noncredit]]="Noncredit",Source[[#This Row],[FTEF]]&gt;0),Source[[#This Row],[NC XLST FTES]]*525/(437.5*Source[[#This Row],[FTEF]]),0)</f>
        <v>12.972</v>
      </c>
      <c r="AN2865">
        <f>IF(Source[[#This Row],[Credit_Noncredit]]="Credit",Source[[#This Row],[Census Enrollment]],Source[[#This Row],[Noncredit Avg. Attendance]])</f>
        <v>12.972</v>
      </c>
    </row>
    <row r="2866" spans="1:40" x14ac:dyDescent="0.25">
      <c r="A2866" t="s">
        <v>32</v>
      </c>
      <c r="B2866" t="s">
        <v>33</v>
      </c>
      <c r="C2866" t="s">
        <v>55</v>
      </c>
      <c r="D2866" t="s">
        <v>56</v>
      </c>
      <c r="E2866" s="4">
        <v>47605</v>
      </c>
      <c r="F2866" s="4" t="s">
        <v>57</v>
      </c>
      <c r="G2866" s="4">
        <v>9209</v>
      </c>
      <c r="H2866" t="str">
        <f>CONCATENATE(Source[[#This Row],[Subject]],TRIM(Source[[#This Row],[Course]]))</f>
        <v>ACBO9209</v>
      </c>
      <c r="I2866" t="str">
        <f>VLOOKUP(Source[[#This Row],[SubjCrse]],'Courses and Categories'!$E$2:$G$1816,3,FALSE)</f>
        <v>Noncredit CTE</v>
      </c>
      <c r="J2866">
        <v>701</v>
      </c>
      <c r="K2866" t="s">
        <v>85</v>
      </c>
      <c r="L2866" t="s">
        <v>39</v>
      </c>
      <c r="M2866" t="s">
        <v>40</v>
      </c>
      <c r="N2866" t="s">
        <v>63</v>
      </c>
      <c r="O2866">
        <v>1040</v>
      </c>
      <c r="P2866">
        <v>1255</v>
      </c>
      <c r="Q2866" t="s">
        <v>52</v>
      </c>
      <c r="R2866">
        <v>471</v>
      </c>
      <c r="S2866" t="s">
        <v>53</v>
      </c>
      <c r="T2866" t="s">
        <v>44</v>
      </c>
      <c r="U2866" s="1">
        <v>43579</v>
      </c>
      <c r="V2866" s="1">
        <v>43607</v>
      </c>
      <c r="W2866" t="s">
        <v>79</v>
      </c>
      <c r="X2866" t="s">
        <v>46</v>
      </c>
      <c r="Y2866">
        <v>39</v>
      </c>
      <c r="Z2866">
        <v>26</v>
      </c>
      <c r="AA2866">
        <v>40</v>
      </c>
      <c r="AB2866">
        <v>65</v>
      </c>
      <c r="AD2866">
        <f>IF(ISBLANK(Source[[#This Row],[CrosslistID]]),1,1/COUNTIFS(Source[CrosslistID],Source[[#This Row],[CrosslistID]],Source[TermDesc],Source[[#This Row],[TermDesc]]))</f>
        <v>1</v>
      </c>
      <c r="AG2866">
        <v>0</v>
      </c>
      <c r="AH2866">
        <v>65</v>
      </c>
      <c r="AI2866">
        <v>1.7050000000000001</v>
      </c>
      <c r="AJ2866">
        <v>1.7050000000000001</v>
      </c>
      <c r="AK2866">
        <v>0.1</v>
      </c>
      <c r="AL28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1.7050000000000001</v>
      </c>
      <c r="AM2866">
        <f>IF(AND(Source[[#This Row],[Credit_Noncredit]]="Noncredit",Source[[#This Row],[FTEF]]&gt;0),Source[[#This Row],[NC XLST FTES]]*525/(437.5*Source[[#This Row],[FTEF]]),0)</f>
        <v>20.46</v>
      </c>
      <c r="AN2866">
        <f>IF(Source[[#This Row],[Credit_Noncredit]]="Credit",Source[[#This Row],[Census Enrollment]],Source[[#This Row],[Noncredit Avg. Attendance]])</f>
        <v>20.46</v>
      </c>
    </row>
    <row r="2867" spans="1:40" x14ac:dyDescent="0.25">
      <c r="A2867" t="s">
        <v>32</v>
      </c>
      <c r="B2867" t="s">
        <v>33</v>
      </c>
      <c r="C2867" t="s">
        <v>55</v>
      </c>
      <c r="D2867" t="s">
        <v>56</v>
      </c>
      <c r="E2867" s="4">
        <v>47945</v>
      </c>
      <c r="F2867" s="4" t="s">
        <v>57</v>
      </c>
      <c r="G2867" s="4">
        <v>9210</v>
      </c>
      <c r="H2867" t="str">
        <f>CONCATENATE(Source[[#This Row],[Subject]],TRIM(Source[[#This Row],[Course]]))</f>
        <v>ACBO9210</v>
      </c>
      <c r="I2867" t="str">
        <f>VLOOKUP(Source[[#This Row],[SubjCrse]],'Courses and Categories'!$E$2:$G$1816,3,FALSE)</f>
        <v>Noncredit CTE</v>
      </c>
      <c r="J2867">
        <v>401</v>
      </c>
      <c r="K2867" t="s">
        <v>86</v>
      </c>
      <c r="L2867" t="s">
        <v>39</v>
      </c>
      <c r="M2867" t="s">
        <v>40</v>
      </c>
      <c r="N2867" t="s">
        <v>63</v>
      </c>
      <c r="O2867">
        <v>810</v>
      </c>
      <c r="P2867">
        <v>1025</v>
      </c>
      <c r="Q2867" t="s">
        <v>64</v>
      </c>
      <c r="R2867">
        <v>1102</v>
      </c>
      <c r="S2867" t="s">
        <v>65</v>
      </c>
      <c r="T2867" t="s">
        <v>44</v>
      </c>
      <c r="U2867" s="1">
        <v>43542</v>
      </c>
      <c r="V2867" s="1">
        <v>43578</v>
      </c>
      <c r="W2867" t="s">
        <v>66</v>
      </c>
      <c r="X2867" t="s">
        <v>46</v>
      </c>
      <c r="Y2867">
        <v>43</v>
      </c>
      <c r="Z2867">
        <v>42</v>
      </c>
      <c r="AA2867">
        <v>40</v>
      </c>
      <c r="AB2867">
        <v>105</v>
      </c>
      <c r="AD2867">
        <f>IF(ISBLANK(Source[[#This Row],[CrosslistID]]),1,1/COUNTIFS(Source[CrosslistID],Source[[#This Row],[CrosslistID]],Source[TermDesc],Source[[#This Row],[TermDesc]]))</f>
        <v>1</v>
      </c>
      <c r="AG2867">
        <v>0</v>
      </c>
      <c r="AH2867">
        <v>105</v>
      </c>
      <c r="AI2867">
        <v>1.8049999999999999</v>
      </c>
      <c r="AJ2867">
        <v>1.8049999999999999</v>
      </c>
      <c r="AK2867">
        <v>0.1</v>
      </c>
      <c r="AL28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1.8049999999999999</v>
      </c>
      <c r="AM2867">
        <f>IF(AND(Source[[#This Row],[Credit_Noncredit]]="Noncredit",Source[[#This Row],[FTEF]]&gt;0),Source[[#This Row],[NC XLST FTES]]*525/(437.5*Source[[#This Row],[FTEF]]),0)</f>
        <v>21.66</v>
      </c>
      <c r="AN2867">
        <f>IF(Source[[#This Row],[Credit_Noncredit]]="Credit",Source[[#This Row],[Census Enrollment]],Source[[#This Row],[Noncredit Avg. Attendance]])</f>
        <v>21.66</v>
      </c>
    </row>
    <row r="2868" spans="1:40" x14ac:dyDescent="0.25">
      <c r="A2868" t="s">
        <v>32</v>
      </c>
      <c r="B2868" t="s">
        <v>33</v>
      </c>
      <c r="C2868" t="s">
        <v>55</v>
      </c>
      <c r="D2868" t="s">
        <v>56</v>
      </c>
      <c r="E2868" s="4">
        <v>47216</v>
      </c>
      <c r="F2868" s="4" t="s">
        <v>57</v>
      </c>
      <c r="G2868" s="4">
        <v>9210</v>
      </c>
      <c r="H2868" t="str">
        <f>CONCATENATE(Source[[#This Row],[Subject]],TRIM(Source[[#This Row],[Course]]))</f>
        <v>ACBO9210</v>
      </c>
      <c r="I2868" t="str">
        <f>VLOOKUP(Source[[#This Row],[SubjCrse]],'Courses and Categories'!$E$2:$G$1816,3,FALSE)</f>
        <v>Noncredit CTE</v>
      </c>
      <c r="J2868">
        <v>501</v>
      </c>
      <c r="K2868" t="s">
        <v>86</v>
      </c>
      <c r="L2868" t="s">
        <v>87</v>
      </c>
      <c r="M2868" t="s">
        <v>40</v>
      </c>
      <c r="N2868" t="s">
        <v>59</v>
      </c>
      <c r="O2868">
        <v>1810</v>
      </c>
      <c r="P2868">
        <v>2025</v>
      </c>
      <c r="Q2868" t="s">
        <v>76</v>
      </c>
      <c r="R2868">
        <v>516</v>
      </c>
      <c r="S2868" t="s">
        <v>77</v>
      </c>
      <c r="T2868" t="s">
        <v>44</v>
      </c>
      <c r="U2868" s="1">
        <v>43501</v>
      </c>
      <c r="V2868" s="1">
        <v>43566</v>
      </c>
      <c r="W2868" t="s">
        <v>78</v>
      </c>
      <c r="X2868" t="s">
        <v>46</v>
      </c>
      <c r="Y2868">
        <v>33</v>
      </c>
      <c r="Z2868">
        <v>30</v>
      </c>
      <c r="AA2868">
        <v>40</v>
      </c>
      <c r="AB2868">
        <v>75</v>
      </c>
      <c r="AD2868">
        <f>IF(ISBLANK(Source[[#This Row],[CrosslistID]]),1,1/COUNTIFS(Source[CrosslistID],Source[[#This Row],[CrosslistID]],Source[TermDesc],Source[[#This Row],[TermDesc]]))</f>
        <v>1</v>
      </c>
      <c r="AG2868">
        <v>0</v>
      </c>
      <c r="AH2868">
        <v>75</v>
      </c>
      <c r="AI2868">
        <v>1.081</v>
      </c>
      <c r="AJ2868">
        <v>1.081</v>
      </c>
      <c r="AK2868">
        <v>0.1</v>
      </c>
      <c r="AL28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1.081</v>
      </c>
      <c r="AM2868">
        <f>IF(AND(Source[[#This Row],[Credit_Noncredit]]="Noncredit",Source[[#This Row],[FTEF]]&gt;0),Source[[#This Row],[NC XLST FTES]]*525/(437.5*Source[[#This Row],[FTEF]]),0)</f>
        <v>12.972</v>
      </c>
      <c r="AN2868">
        <f>IF(Source[[#This Row],[Credit_Noncredit]]="Credit",Source[[#This Row],[Census Enrollment]],Source[[#This Row],[Noncredit Avg. Attendance]])</f>
        <v>12.972</v>
      </c>
    </row>
    <row r="2869" spans="1:40" x14ac:dyDescent="0.25">
      <c r="A2869" t="s">
        <v>32</v>
      </c>
      <c r="B2869" t="s">
        <v>33</v>
      </c>
      <c r="C2869" t="s">
        <v>55</v>
      </c>
      <c r="D2869" t="s">
        <v>56</v>
      </c>
      <c r="E2869" s="4">
        <v>47842</v>
      </c>
      <c r="F2869" s="4" t="s">
        <v>88</v>
      </c>
      <c r="G2869" s="4">
        <v>2500</v>
      </c>
      <c r="H2869" t="str">
        <f>CONCATENATE(Source[[#This Row],[Subject]],TRIM(Source[[#This Row],[Course]]))</f>
        <v>BOSS2500</v>
      </c>
      <c r="I2869" t="str">
        <f>VLOOKUP(Source[[#This Row],[SubjCrse]],'Courses and Categories'!$E$2:$G$1816,3,FALSE)</f>
        <v>Noncredit CTE</v>
      </c>
      <c r="J2869">
        <v>201</v>
      </c>
      <c r="K2869" t="s">
        <v>89</v>
      </c>
      <c r="L2869" t="s">
        <v>39</v>
      </c>
      <c r="M2869" t="s">
        <v>40</v>
      </c>
      <c r="N2869" t="s">
        <v>63</v>
      </c>
      <c r="O2869">
        <v>810</v>
      </c>
      <c r="P2869">
        <v>1025</v>
      </c>
      <c r="Q2869" t="s">
        <v>60</v>
      </c>
      <c r="R2869">
        <v>228</v>
      </c>
      <c r="S2869" t="s">
        <v>61</v>
      </c>
      <c r="T2869" t="s">
        <v>44</v>
      </c>
      <c r="U2869" s="1">
        <v>43509</v>
      </c>
      <c r="V2869" s="1">
        <v>43538</v>
      </c>
      <c r="W2869" t="s">
        <v>90</v>
      </c>
      <c r="X2869" t="s">
        <v>46</v>
      </c>
      <c r="Y2869">
        <v>21</v>
      </c>
      <c r="Z2869">
        <v>20</v>
      </c>
      <c r="AA2869">
        <v>40</v>
      </c>
      <c r="AB2869">
        <v>50</v>
      </c>
      <c r="AD2869">
        <f>IF(ISBLANK(Source[[#This Row],[CrosslistID]]),1,1/COUNTIFS(Source[CrosslistID],Source[[#This Row],[CrosslistID]],Source[TermDesc],Source[[#This Row],[TermDesc]]))</f>
        <v>1</v>
      </c>
      <c r="AG2869">
        <v>0</v>
      </c>
      <c r="AH2869">
        <v>50</v>
      </c>
      <c r="AI2869">
        <v>0.94799999999999995</v>
      </c>
      <c r="AJ2869">
        <v>0.94799999999999995</v>
      </c>
      <c r="AK2869">
        <v>0.1</v>
      </c>
      <c r="AL28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0.94799999999999995</v>
      </c>
      <c r="AM2869">
        <f>IF(AND(Source[[#This Row],[Credit_Noncredit]]="Noncredit",Source[[#This Row],[FTEF]]&gt;0),Source[[#This Row],[NC XLST FTES]]*525/(437.5*Source[[#This Row],[FTEF]]),0)</f>
        <v>11.375999999999999</v>
      </c>
      <c r="AN2869">
        <f>IF(Source[[#This Row],[Credit_Noncredit]]="Credit",Source[[#This Row],[Census Enrollment]],Source[[#This Row],[Noncredit Avg. Attendance]])</f>
        <v>11.375999999999999</v>
      </c>
    </row>
    <row r="2870" spans="1:40" x14ac:dyDescent="0.25">
      <c r="A2870" t="s">
        <v>32</v>
      </c>
      <c r="B2870" t="s">
        <v>33</v>
      </c>
      <c r="C2870" t="s">
        <v>55</v>
      </c>
      <c r="D2870" t="s">
        <v>56</v>
      </c>
      <c r="E2870" s="4">
        <v>48191</v>
      </c>
      <c r="F2870" s="4" t="s">
        <v>88</v>
      </c>
      <c r="G2870" s="4">
        <v>2500</v>
      </c>
      <c r="H2870" t="str">
        <f>CONCATENATE(Source[[#This Row],[Subject]],TRIM(Source[[#This Row],[Course]]))</f>
        <v>BOSS2500</v>
      </c>
      <c r="I2870" t="str">
        <f>VLOOKUP(Source[[#This Row],[SubjCrse]],'Courses and Categories'!$E$2:$G$1816,3,FALSE)</f>
        <v>Noncredit CTE</v>
      </c>
      <c r="J2870">
        <v>401</v>
      </c>
      <c r="K2870" t="s">
        <v>89</v>
      </c>
      <c r="L2870" t="s">
        <v>39</v>
      </c>
      <c r="M2870" t="s">
        <v>40</v>
      </c>
      <c r="N2870" t="s">
        <v>91</v>
      </c>
      <c r="O2870">
        <v>810</v>
      </c>
      <c r="P2870">
        <v>1025</v>
      </c>
      <c r="Q2870" t="s">
        <v>64</v>
      </c>
      <c r="R2870">
        <v>1103</v>
      </c>
      <c r="S2870" t="s">
        <v>65</v>
      </c>
      <c r="T2870">
        <v>1</v>
      </c>
      <c r="U2870" s="1">
        <v>43479</v>
      </c>
      <c r="V2870" s="1">
        <v>43607</v>
      </c>
      <c r="W2870" t="s">
        <v>92</v>
      </c>
      <c r="X2870" t="s">
        <v>46</v>
      </c>
      <c r="Y2870">
        <v>27</v>
      </c>
      <c r="Z2870">
        <v>26</v>
      </c>
      <c r="AA2870">
        <v>40</v>
      </c>
      <c r="AB2870">
        <v>65</v>
      </c>
      <c r="AD2870">
        <f>IF(ISBLANK(Source[[#This Row],[CrosslistID]]),1,1/COUNTIFS(Source[CrosslistID],Source[[#This Row],[CrosslistID]],Source[TermDesc],Source[[#This Row],[TermDesc]]))</f>
        <v>1</v>
      </c>
      <c r="AG2870">
        <v>0</v>
      </c>
      <c r="AH2870">
        <v>65</v>
      </c>
      <c r="AI2870">
        <v>1.1140000000000001</v>
      </c>
      <c r="AJ2870">
        <v>1.1140000000000001</v>
      </c>
      <c r="AK2870">
        <v>0.1</v>
      </c>
      <c r="AL28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1.1140000000000001</v>
      </c>
      <c r="AM2870">
        <f>IF(AND(Source[[#This Row],[Credit_Noncredit]]="Noncredit",Source[[#This Row],[FTEF]]&gt;0),Source[[#This Row],[NC XLST FTES]]*525/(437.5*Source[[#This Row],[FTEF]]),0)</f>
        <v>13.368</v>
      </c>
      <c r="AN2870">
        <f>IF(Source[[#This Row],[Credit_Noncredit]]="Credit",Source[[#This Row],[Census Enrollment]],Source[[#This Row],[Noncredit Avg. Attendance]])</f>
        <v>13.368</v>
      </c>
    </row>
    <row r="2871" spans="1:40" x14ac:dyDescent="0.25">
      <c r="A2871" t="s">
        <v>32</v>
      </c>
      <c r="B2871" t="s">
        <v>33</v>
      </c>
      <c r="C2871" t="s">
        <v>55</v>
      </c>
      <c r="D2871" t="s">
        <v>56</v>
      </c>
      <c r="E2871" s="4">
        <v>48192</v>
      </c>
      <c r="F2871" s="4" t="s">
        <v>88</v>
      </c>
      <c r="G2871" s="4">
        <v>2500</v>
      </c>
      <c r="H2871" t="str">
        <f>CONCATENATE(Source[[#This Row],[Subject]],TRIM(Source[[#This Row],[Course]]))</f>
        <v>BOSS2500</v>
      </c>
      <c r="I2871" t="str">
        <f>VLOOKUP(Source[[#This Row],[SubjCrse]],'Courses and Categories'!$E$2:$G$1816,3,FALSE)</f>
        <v>Noncredit CTE</v>
      </c>
      <c r="J2871">
        <v>501</v>
      </c>
      <c r="K2871" t="s">
        <v>89</v>
      </c>
      <c r="L2871" t="s">
        <v>39</v>
      </c>
      <c r="M2871" t="s">
        <v>40</v>
      </c>
      <c r="N2871" t="s">
        <v>63</v>
      </c>
      <c r="O2871">
        <v>1310</v>
      </c>
      <c r="P2871">
        <v>1525</v>
      </c>
      <c r="Q2871" t="s">
        <v>76</v>
      </c>
      <c r="R2871">
        <v>514</v>
      </c>
      <c r="S2871" t="s">
        <v>77</v>
      </c>
      <c r="T2871" t="s">
        <v>44</v>
      </c>
      <c r="U2871" s="1">
        <v>43579</v>
      </c>
      <c r="V2871" s="1">
        <v>43607</v>
      </c>
      <c r="W2871" t="s">
        <v>93</v>
      </c>
      <c r="X2871" t="s">
        <v>46</v>
      </c>
      <c r="Y2871">
        <v>21</v>
      </c>
      <c r="Z2871">
        <v>19</v>
      </c>
      <c r="AA2871">
        <v>40</v>
      </c>
      <c r="AB2871">
        <v>47.5</v>
      </c>
      <c r="AD2871">
        <f>IF(ISBLANK(Source[[#This Row],[CrosslistID]]),1,1/COUNTIFS(Source[CrosslistID],Source[[#This Row],[CrosslistID]],Source[TermDesc],Source[[#This Row],[TermDesc]]))</f>
        <v>1</v>
      </c>
      <c r="AG2871">
        <v>0</v>
      </c>
      <c r="AH2871">
        <v>47.5</v>
      </c>
      <c r="AI2871">
        <v>0</v>
      </c>
      <c r="AJ2871">
        <v>0</v>
      </c>
      <c r="AK2871">
        <v>0.1</v>
      </c>
      <c r="AL28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71">
        <f>IF(AND(Source[[#This Row],[Credit_Noncredit]]="Noncredit",Source[[#This Row],[FTEF]]&gt;0),Source[[#This Row],[NC XLST FTES]]*525/(437.5*Source[[#This Row],[FTEF]]),0)</f>
        <v>0</v>
      </c>
      <c r="AN2871">
        <f>IF(Source[[#This Row],[Credit_Noncredit]]="Credit",Source[[#This Row],[Census Enrollment]],Source[[#This Row],[Noncredit Avg. Attendance]])</f>
        <v>0</v>
      </c>
    </row>
    <row r="2872" spans="1:40" x14ac:dyDescent="0.25">
      <c r="A2872" t="s">
        <v>32</v>
      </c>
      <c r="B2872" t="s">
        <v>33</v>
      </c>
      <c r="C2872" t="s">
        <v>55</v>
      </c>
      <c r="D2872" t="s">
        <v>56</v>
      </c>
      <c r="E2872" s="4">
        <v>46492</v>
      </c>
      <c r="F2872" s="4" t="s">
        <v>88</v>
      </c>
      <c r="G2872" s="4">
        <v>3500</v>
      </c>
      <c r="H2872" t="str">
        <f>CONCATENATE(Source[[#This Row],[Subject]],TRIM(Source[[#This Row],[Course]]))</f>
        <v>BOSS3500</v>
      </c>
      <c r="I2872" t="str">
        <f>VLOOKUP(Source[[#This Row],[SubjCrse]],'Courses and Categories'!$E$2:$G$1816,3,FALSE)</f>
        <v>Noncredit CTE</v>
      </c>
      <c r="J2872">
        <v>501</v>
      </c>
      <c r="K2872" t="s">
        <v>94</v>
      </c>
      <c r="L2872" t="s">
        <v>39</v>
      </c>
      <c r="M2872" t="s">
        <v>40</v>
      </c>
      <c r="N2872" t="s">
        <v>95</v>
      </c>
      <c r="O2872" t="s">
        <v>96</v>
      </c>
      <c r="P2872" t="s">
        <v>97</v>
      </c>
      <c r="Q2872" t="s">
        <v>98</v>
      </c>
      <c r="R2872" t="s">
        <v>99</v>
      </c>
      <c r="S2872" t="s">
        <v>77</v>
      </c>
      <c r="T2872" t="s">
        <v>44</v>
      </c>
      <c r="U2872" s="1">
        <v>43542</v>
      </c>
      <c r="V2872" s="1">
        <v>43607</v>
      </c>
      <c r="W2872" t="s">
        <v>100</v>
      </c>
      <c r="X2872" t="s">
        <v>46</v>
      </c>
      <c r="Y2872">
        <v>36</v>
      </c>
      <c r="Z2872">
        <v>18</v>
      </c>
      <c r="AA2872">
        <v>40</v>
      </c>
      <c r="AB2872">
        <v>45</v>
      </c>
      <c r="AD2872">
        <f>IF(ISBLANK(Source[[#This Row],[CrosslistID]]),1,1/COUNTIFS(Source[CrosslistID],Source[[#This Row],[CrosslistID]],Source[TermDesc],Source[[#This Row],[TermDesc]]))</f>
        <v>1</v>
      </c>
      <c r="AG2872">
        <v>0</v>
      </c>
      <c r="AH2872">
        <v>45</v>
      </c>
      <c r="AI2872">
        <v>1.048</v>
      </c>
      <c r="AJ2872">
        <v>1.048</v>
      </c>
      <c r="AK2872">
        <v>0.1</v>
      </c>
      <c r="AL28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1.048</v>
      </c>
      <c r="AM2872">
        <f>IF(AND(Source[[#This Row],[Credit_Noncredit]]="Noncredit",Source[[#This Row],[FTEF]]&gt;0),Source[[#This Row],[NC XLST FTES]]*525/(437.5*Source[[#This Row],[FTEF]]),0)</f>
        <v>12.576000000000001</v>
      </c>
      <c r="AN2872">
        <f>IF(Source[[#This Row],[Credit_Noncredit]]="Credit",Source[[#This Row],[Census Enrollment]],Source[[#This Row],[Noncredit Avg. Attendance]])</f>
        <v>12.576000000000001</v>
      </c>
    </row>
    <row r="2873" spans="1:40" x14ac:dyDescent="0.25">
      <c r="A2873" t="s">
        <v>32</v>
      </c>
      <c r="B2873" t="s">
        <v>33</v>
      </c>
      <c r="C2873" t="s">
        <v>55</v>
      </c>
      <c r="D2873" t="s">
        <v>56</v>
      </c>
      <c r="E2873" s="4">
        <v>48236</v>
      </c>
      <c r="F2873" s="4" t="s">
        <v>88</v>
      </c>
      <c r="G2873" s="4">
        <v>3501</v>
      </c>
      <c r="H2873" t="str">
        <f>CONCATENATE(Source[[#This Row],[Subject]],TRIM(Source[[#This Row],[Course]]))</f>
        <v>BOSS3501</v>
      </c>
      <c r="I2873" t="str">
        <f>VLOOKUP(Source[[#This Row],[SubjCrse]],'Courses and Categories'!$E$2:$G$1816,3,FALSE)</f>
        <v>Noncredit CTE</v>
      </c>
      <c r="J2873">
        <v>401</v>
      </c>
      <c r="K2873" t="s">
        <v>101</v>
      </c>
      <c r="M2873" t="s">
        <v>40</v>
      </c>
      <c r="N2873" t="s">
        <v>102</v>
      </c>
      <c r="O2873">
        <v>900</v>
      </c>
      <c r="P2873">
        <v>1350</v>
      </c>
      <c r="Q2873" t="s">
        <v>64</v>
      </c>
      <c r="S2873" t="s">
        <v>65</v>
      </c>
      <c r="T2873" t="s">
        <v>44</v>
      </c>
      <c r="U2873" s="1">
        <v>43537</v>
      </c>
      <c r="V2873" s="1">
        <v>43539</v>
      </c>
      <c r="W2873" t="s">
        <v>103</v>
      </c>
      <c r="X2873" t="s">
        <v>46</v>
      </c>
      <c r="Y2873">
        <v>8</v>
      </c>
      <c r="Z2873">
        <v>8</v>
      </c>
      <c r="AA2873">
        <v>0</v>
      </c>
      <c r="AB2873">
        <v>0</v>
      </c>
      <c r="AD2873">
        <f>IF(ISBLANK(Source[[#This Row],[CrosslistID]]),1,1/COUNTIFS(Source[CrosslistID],Source[[#This Row],[CrosslistID]],Source[TermDesc],Source[[#This Row],[TermDesc]]))</f>
        <v>1</v>
      </c>
      <c r="AG2873">
        <v>0</v>
      </c>
      <c r="AH2873">
        <v>0</v>
      </c>
      <c r="AI2873">
        <v>0.22900000000000001</v>
      </c>
      <c r="AJ2873">
        <v>0.22900000000000001</v>
      </c>
      <c r="AK2873">
        <v>3.3300000000000003E-2</v>
      </c>
      <c r="AL28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0.22900000000000001</v>
      </c>
      <c r="AM2873">
        <f>IF(AND(Source[[#This Row],[Credit_Noncredit]]="Noncredit",Source[[#This Row],[FTEF]]&gt;0),Source[[#This Row],[NC XLST FTES]]*525/(437.5*Source[[#This Row],[FTEF]]),0)</f>
        <v>8.2522522522522515</v>
      </c>
      <c r="AN2873">
        <f>IF(Source[[#This Row],[Credit_Noncredit]]="Credit",Source[[#This Row],[Census Enrollment]],Source[[#This Row],[Noncredit Avg. Attendance]])</f>
        <v>8.2522522522522515</v>
      </c>
    </row>
    <row r="2874" spans="1:40" x14ac:dyDescent="0.25">
      <c r="A2874" t="s">
        <v>32</v>
      </c>
      <c r="B2874" t="s">
        <v>33</v>
      </c>
      <c r="C2874" t="s">
        <v>55</v>
      </c>
      <c r="D2874" t="s">
        <v>56</v>
      </c>
      <c r="E2874" s="4">
        <v>48040</v>
      </c>
      <c r="F2874" s="4" t="s">
        <v>88</v>
      </c>
      <c r="G2874" s="4">
        <v>3502</v>
      </c>
      <c r="H2874" t="str">
        <f>CONCATENATE(Source[[#This Row],[Subject]],TRIM(Source[[#This Row],[Course]]))</f>
        <v>BOSS3502</v>
      </c>
      <c r="I2874" t="str">
        <f>VLOOKUP(Source[[#This Row],[SubjCrse]],'Courses and Categories'!$E$2:$G$1816,3,FALSE)</f>
        <v>Noncredit CTE</v>
      </c>
      <c r="J2874">
        <v>401</v>
      </c>
      <c r="K2874" t="s">
        <v>104</v>
      </c>
      <c r="L2874" t="s">
        <v>39</v>
      </c>
      <c r="M2874" t="s">
        <v>40</v>
      </c>
      <c r="N2874" t="s">
        <v>105</v>
      </c>
      <c r="O2874">
        <v>1110</v>
      </c>
      <c r="P2874">
        <v>1325</v>
      </c>
      <c r="Q2874" t="s">
        <v>64</v>
      </c>
      <c r="R2874">
        <v>1202</v>
      </c>
      <c r="S2874" t="s">
        <v>65</v>
      </c>
      <c r="T2874" t="s">
        <v>44</v>
      </c>
      <c r="U2874" s="1">
        <v>43479</v>
      </c>
      <c r="V2874" s="1">
        <v>43537</v>
      </c>
      <c r="W2874" t="s">
        <v>106</v>
      </c>
      <c r="X2874" t="s">
        <v>46</v>
      </c>
      <c r="Y2874">
        <v>12</v>
      </c>
      <c r="Z2874">
        <v>7</v>
      </c>
      <c r="AA2874">
        <v>40</v>
      </c>
      <c r="AB2874">
        <v>17.5</v>
      </c>
      <c r="AD2874">
        <f>IF(ISBLANK(Source[[#This Row],[CrosslistID]]),1,1/COUNTIFS(Source[CrosslistID],Source[[#This Row],[CrosslistID]],Source[TermDesc],Source[[#This Row],[TermDesc]]))</f>
        <v>1</v>
      </c>
      <c r="AG2874">
        <v>0</v>
      </c>
      <c r="AH2874">
        <v>17.5</v>
      </c>
      <c r="AI2874">
        <v>0.433</v>
      </c>
      <c r="AJ2874">
        <v>0.433</v>
      </c>
      <c r="AK2874">
        <v>0.1</v>
      </c>
      <c r="AL28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0.433</v>
      </c>
      <c r="AM2874">
        <f>IF(AND(Source[[#This Row],[Credit_Noncredit]]="Noncredit",Source[[#This Row],[FTEF]]&gt;0),Source[[#This Row],[NC XLST FTES]]*525/(437.5*Source[[#This Row],[FTEF]]),0)</f>
        <v>5.1959999999999997</v>
      </c>
      <c r="AN2874">
        <f>IF(Source[[#This Row],[Credit_Noncredit]]="Credit",Source[[#This Row],[Census Enrollment]],Source[[#This Row],[Noncredit Avg. Attendance]])</f>
        <v>5.1959999999999997</v>
      </c>
    </row>
    <row r="2875" spans="1:40" x14ac:dyDescent="0.25">
      <c r="A2875" t="s">
        <v>32</v>
      </c>
      <c r="B2875" t="s">
        <v>33</v>
      </c>
      <c r="C2875" t="s">
        <v>55</v>
      </c>
      <c r="D2875" t="s">
        <v>56</v>
      </c>
      <c r="E2875" s="4">
        <v>45872</v>
      </c>
      <c r="F2875" s="4" t="s">
        <v>88</v>
      </c>
      <c r="G2875" s="4">
        <v>4500</v>
      </c>
      <c r="H2875" t="str">
        <f>CONCATENATE(Source[[#This Row],[Subject]],TRIM(Source[[#This Row],[Course]]))</f>
        <v>BOSS4500</v>
      </c>
      <c r="I2875" t="str">
        <f>VLOOKUP(Source[[#This Row],[SubjCrse]],'Courses and Categories'!$E$2:$G$1816,3,FALSE)</f>
        <v>Noncredit CTE</v>
      </c>
      <c r="J2875">
        <v>501</v>
      </c>
      <c r="K2875" t="s">
        <v>107</v>
      </c>
      <c r="L2875" t="s">
        <v>39</v>
      </c>
      <c r="M2875" t="s">
        <v>40</v>
      </c>
      <c r="N2875" t="s">
        <v>105</v>
      </c>
      <c r="O2875">
        <v>1310</v>
      </c>
      <c r="P2875">
        <v>1525</v>
      </c>
      <c r="Q2875" t="s">
        <v>76</v>
      </c>
      <c r="R2875" t="s">
        <v>83</v>
      </c>
      <c r="S2875" t="s">
        <v>77</v>
      </c>
      <c r="T2875" t="s">
        <v>44</v>
      </c>
      <c r="U2875" s="1">
        <v>43480</v>
      </c>
      <c r="V2875" s="1">
        <v>43538</v>
      </c>
      <c r="W2875" t="s">
        <v>108</v>
      </c>
      <c r="X2875" t="s">
        <v>46</v>
      </c>
      <c r="Y2875">
        <v>58</v>
      </c>
      <c r="Z2875">
        <v>48</v>
      </c>
      <c r="AA2875">
        <v>40</v>
      </c>
      <c r="AB2875">
        <v>120</v>
      </c>
      <c r="AD2875">
        <f>IF(ISBLANK(Source[[#This Row],[CrosslistID]]),1,1/COUNTIFS(Source[CrosslistID],Source[[#This Row],[CrosslistID]],Source[TermDesc],Source[[#This Row],[TermDesc]]))</f>
        <v>1</v>
      </c>
      <c r="AG2875">
        <v>0</v>
      </c>
      <c r="AH2875">
        <v>120</v>
      </c>
      <c r="AI2875">
        <v>1.5289999999999999</v>
      </c>
      <c r="AJ2875">
        <v>1.5289999999999999</v>
      </c>
      <c r="AK2875">
        <v>7.7700000000000005E-2</v>
      </c>
      <c r="AL28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1.5289999999999999</v>
      </c>
      <c r="AM2875">
        <f>IF(AND(Source[[#This Row],[Credit_Noncredit]]="Noncredit",Source[[#This Row],[FTEF]]&gt;0),Source[[#This Row],[NC XLST FTES]]*525/(437.5*Source[[#This Row],[FTEF]]),0)</f>
        <v>23.613899613899608</v>
      </c>
      <c r="AN2875">
        <f>IF(Source[[#This Row],[Credit_Noncredit]]="Credit",Source[[#This Row],[Census Enrollment]],Source[[#This Row],[Noncredit Avg. Attendance]])</f>
        <v>23.613899613899608</v>
      </c>
    </row>
    <row r="2876" spans="1:40" x14ac:dyDescent="0.25">
      <c r="A2876" t="s">
        <v>32</v>
      </c>
      <c r="B2876" t="s">
        <v>33</v>
      </c>
      <c r="C2876" t="s">
        <v>55</v>
      </c>
      <c r="D2876" t="s">
        <v>56</v>
      </c>
      <c r="E2876" s="4">
        <v>45875</v>
      </c>
      <c r="F2876" s="4" t="s">
        <v>88</v>
      </c>
      <c r="G2876" s="4">
        <v>4501</v>
      </c>
      <c r="H2876" t="str">
        <f>CONCATENATE(Source[[#This Row],[Subject]],TRIM(Source[[#This Row],[Course]]))</f>
        <v>BOSS4501</v>
      </c>
      <c r="I2876" t="str">
        <f>VLOOKUP(Source[[#This Row],[SubjCrse]],'Courses and Categories'!$E$2:$G$1816,3,FALSE)</f>
        <v>Noncredit CTE</v>
      </c>
      <c r="J2876">
        <v>501</v>
      </c>
      <c r="K2876" t="s">
        <v>109</v>
      </c>
      <c r="L2876" t="s">
        <v>39</v>
      </c>
      <c r="M2876" t="s">
        <v>40</v>
      </c>
      <c r="N2876" t="s">
        <v>105</v>
      </c>
      <c r="O2876">
        <v>1310</v>
      </c>
      <c r="P2876">
        <v>1525</v>
      </c>
      <c r="Q2876" t="s">
        <v>76</v>
      </c>
      <c r="R2876" t="s">
        <v>83</v>
      </c>
      <c r="S2876" t="s">
        <v>77</v>
      </c>
      <c r="T2876" t="s">
        <v>44</v>
      </c>
      <c r="U2876" s="1">
        <v>43543</v>
      </c>
      <c r="V2876" s="1">
        <v>43606</v>
      </c>
      <c r="W2876" t="s">
        <v>108</v>
      </c>
      <c r="X2876" t="s">
        <v>46</v>
      </c>
      <c r="Y2876">
        <v>53</v>
      </c>
      <c r="Z2876">
        <v>46</v>
      </c>
      <c r="AA2876">
        <v>40</v>
      </c>
      <c r="AB2876">
        <v>115</v>
      </c>
      <c r="AD2876">
        <f>IF(ISBLANK(Source[[#This Row],[CrosslistID]]),1,1/COUNTIFS(Source[CrosslistID],Source[[#This Row],[CrosslistID]],Source[TermDesc],Source[[#This Row],[TermDesc]]))</f>
        <v>1</v>
      </c>
      <c r="AG2876">
        <v>0</v>
      </c>
      <c r="AH2876">
        <v>115</v>
      </c>
      <c r="AI2876">
        <v>1.2669999999999999</v>
      </c>
      <c r="AJ2876">
        <v>1.2669999999999999</v>
      </c>
      <c r="AK2876">
        <v>0.1</v>
      </c>
      <c r="AL28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1.2669999999999999</v>
      </c>
      <c r="AM2876">
        <f>IF(AND(Source[[#This Row],[Credit_Noncredit]]="Noncredit",Source[[#This Row],[FTEF]]&gt;0),Source[[#This Row],[NC XLST FTES]]*525/(437.5*Source[[#This Row],[FTEF]]),0)</f>
        <v>15.203999999999999</v>
      </c>
      <c r="AN2876">
        <f>IF(Source[[#This Row],[Credit_Noncredit]]="Credit",Source[[#This Row],[Census Enrollment]],Source[[#This Row],[Noncredit Avg. Attendance]])</f>
        <v>15.203999999999999</v>
      </c>
    </row>
    <row r="2877" spans="1:40" x14ac:dyDescent="0.25">
      <c r="A2877" t="s">
        <v>32</v>
      </c>
      <c r="B2877" t="s">
        <v>33</v>
      </c>
      <c r="C2877" t="s">
        <v>55</v>
      </c>
      <c r="D2877" t="s">
        <v>56</v>
      </c>
      <c r="E2877" s="4">
        <v>47946</v>
      </c>
      <c r="F2877" s="4" t="s">
        <v>88</v>
      </c>
      <c r="G2877" s="4">
        <v>4510</v>
      </c>
      <c r="H2877" t="str">
        <f>CONCATENATE(Source[[#This Row],[Subject]],TRIM(Source[[#This Row],[Course]]))</f>
        <v>BOSS4510</v>
      </c>
      <c r="I2877" t="str">
        <f>VLOOKUP(Source[[#This Row],[SubjCrse]],'Courses and Categories'!$E$2:$G$1816,3,FALSE)</f>
        <v>Noncredit CTE</v>
      </c>
      <c r="J2877">
        <v>401</v>
      </c>
      <c r="K2877" t="s">
        <v>110</v>
      </c>
      <c r="L2877" t="s">
        <v>39</v>
      </c>
      <c r="M2877" t="s">
        <v>40</v>
      </c>
      <c r="N2877" t="s">
        <v>105</v>
      </c>
      <c r="O2877">
        <v>1410</v>
      </c>
      <c r="P2877">
        <v>1625</v>
      </c>
      <c r="Q2877" t="s">
        <v>64</v>
      </c>
      <c r="R2877">
        <v>1202</v>
      </c>
      <c r="S2877" t="s">
        <v>65</v>
      </c>
      <c r="T2877" t="s">
        <v>44</v>
      </c>
      <c r="U2877" s="1">
        <v>43479</v>
      </c>
      <c r="V2877" s="1">
        <v>43537</v>
      </c>
      <c r="W2877" t="s">
        <v>106</v>
      </c>
      <c r="X2877" t="s">
        <v>46</v>
      </c>
      <c r="Y2877">
        <v>13</v>
      </c>
      <c r="Z2877">
        <v>5</v>
      </c>
      <c r="AA2877">
        <v>40</v>
      </c>
      <c r="AB2877">
        <v>12.5</v>
      </c>
      <c r="AD2877">
        <f>IF(ISBLANK(Source[[#This Row],[CrosslistID]]),1,1/COUNTIFS(Source[CrosslistID],Source[[#This Row],[CrosslistID]],Source[TermDesc],Source[[#This Row],[TermDesc]]))</f>
        <v>1</v>
      </c>
      <c r="AG2877">
        <v>0</v>
      </c>
      <c r="AH2877">
        <v>12.5</v>
      </c>
      <c r="AI2877">
        <v>0.34799999999999998</v>
      </c>
      <c r="AJ2877">
        <v>0.34799999999999998</v>
      </c>
      <c r="AK2877">
        <v>0.1</v>
      </c>
      <c r="AL28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0.34799999999999998</v>
      </c>
      <c r="AM2877">
        <f>IF(AND(Source[[#This Row],[Credit_Noncredit]]="Noncredit",Source[[#This Row],[FTEF]]&gt;0),Source[[#This Row],[NC XLST FTES]]*525/(437.5*Source[[#This Row],[FTEF]]),0)</f>
        <v>4.1760000000000002</v>
      </c>
      <c r="AN2877">
        <f>IF(Source[[#This Row],[Credit_Noncredit]]="Credit",Source[[#This Row],[Census Enrollment]],Source[[#This Row],[Noncredit Avg. Attendance]])</f>
        <v>4.1760000000000002</v>
      </c>
    </row>
    <row r="2878" spans="1:40" x14ac:dyDescent="0.25">
      <c r="A2878" t="s">
        <v>32</v>
      </c>
      <c r="B2878" t="s">
        <v>33</v>
      </c>
      <c r="C2878" t="s">
        <v>55</v>
      </c>
      <c r="D2878" t="s">
        <v>56</v>
      </c>
      <c r="E2878" s="4">
        <v>46042</v>
      </c>
      <c r="F2878" s="4" t="s">
        <v>88</v>
      </c>
      <c r="G2878" s="4">
        <v>4510</v>
      </c>
      <c r="H2878" t="str">
        <f>CONCATENATE(Source[[#This Row],[Subject]],TRIM(Source[[#This Row],[Course]]))</f>
        <v>BOSS4510</v>
      </c>
      <c r="I2878" t="str">
        <f>VLOOKUP(Source[[#This Row],[SubjCrse]],'Courses and Categories'!$E$2:$G$1816,3,FALSE)</f>
        <v>Noncredit CTE</v>
      </c>
      <c r="J2878">
        <v>501</v>
      </c>
      <c r="K2878" t="s">
        <v>110</v>
      </c>
      <c r="L2878" t="s">
        <v>39</v>
      </c>
      <c r="M2878" t="s">
        <v>40</v>
      </c>
      <c r="N2878" t="s">
        <v>91</v>
      </c>
      <c r="O2878">
        <v>810</v>
      </c>
      <c r="P2878">
        <v>1025</v>
      </c>
      <c r="Q2878" t="s">
        <v>76</v>
      </c>
      <c r="R2878">
        <v>514</v>
      </c>
      <c r="S2878" t="s">
        <v>77</v>
      </c>
      <c r="T2878">
        <v>1</v>
      </c>
      <c r="U2878" s="1">
        <v>43479</v>
      </c>
      <c r="V2878" s="1">
        <v>43607</v>
      </c>
      <c r="W2878" t="s">
        <v>111</v>
      </c>
      <c r="X2878" t="s">
        <v>46</v>
      </c>
      <c r="Y2878">
        <v>49</v>
      </c>
      <c r="Z2878">
        <v>21</v>
      </c>
      <c r="AA2878">
        <v>40</v>
      </c>
      <c r="AB2878">
        <v>52.5</v>
      </c>
      <c r="AD2878">
        <f>IF(ISBLANK(Source[[#This Row],[CrosslistID]]),1,1/COUNTIFS(Source[CrosslistID],Source[[#This Row],[CrosslistID]],Source[TermDesc],Source[[#This Row],[TermDesc]]))</f>
        <v>1</v>
      </c>
      <c r="AG2878">
        <v>0</v>
      </c>
      <c r="AH2878">
        <v>52.5</v>
      </c>
      <c r="AI2878">
        <v>1.1240000000000001</v>
      </c>
      <c r="AJ2878">
        <v>1.1240000000000001</v>
      </c>
      <c r="AK2878">
        <v>0.1</v>
      </c>
      <c r="AL28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1.1240000000000001</v>
      </c>
      <c r="AM2878">
        <f>IF(AND(Source[[#This Row],[Credit_Noncredit]]="Noncredit",Source[[#This Row],[FTEF]]&gt;0),Source[[#This Row],[NC XLST FTES]]*525/(437.5*Source[[#This Row],[FTEF]]),0)</f>
        <v>13.488000000000001</v>
      </c>
      <c r="AN2878">
        <f>IF(Source[[#This Row],[Credit_Noncredit]]="Credit",Source[[#This Row],[Census Enrollment]],Source[[#This Row],[Noncredit Avg. Attendance]])</f>
        <v>13.488000000000001</v>
      </c>
    </row>
    <row r="2879" spans="1:40" x14ac:dyDescent="0.25">
      <c r="A2879" t="s">
        <v>32</v>
      </c>
      <c r="B2879" t="s">
        <v>33</v>
      </c>
      <c r="C2879" t="s">
        <v>55</v>
      </c>
      <c r="D2879" t="s">
        <v>56</v>
      </c>
      <c r="E2879" s="4">
        <v>47447</v>
      </c>
      <c r="F2879" s="4" t="s">
        <v>88</v>
      </c>
      <c r="G2879" s="4">
        <v>5500</v>
      </c>
      <c r="H2879" t="str">
        <f>CONCATENATE(Source[[#This Row],[Subject]],TRIM(Source[[#This Row],[Course]]))</f>
        <v>BOSS5500</v>
      </c>
      <c r="I2879" t="str">
        <f>VLOOKUP(Source[[#This Row],[SubjCrse]],'Courses and Categories'!$E$2:$G$1816,3,FALSE)</f>
        <v>Noncredit CTE</v>
      </c>
      <c r="J2879">
        <v>202</v>
      </c>
      <c r="K2879" t="s">
        <v>112</v>
      </c>
      <c r="L2879" t="s">
        <v>39</v>
      </c>
      <c r="M2879" t="s">
        <v>40</v>
      </c>
      <c r="N2879" t="s">
        <v>59</v>
      </c>
      <c r="O2879">
        <v>810</v>
      </c>
      <c r="P2879">
        <v>1025</v>
      </c>
      <c r="Q2879" t="s">
        <v>60</v>
      </c>
      <c r="R2879">
        <v>201</v>
      </c>
      <c r="S2879" t="s">
        <v>61</v>
      </c>
      <c r="T2879" t="s">
        <v>44</v>
      </c>
      <c r="U2879" s="1">
        <v>43543</v>
      </c>
      <c r="V2879" s="1">
        <v>43606</v>
      </c>
      <c r="W2879" t="s">
        <v>113</v>
      </c>
      <c r="X2879" t="s">
        <v>46</v>
      </c>
      <c r="Y2879">
        <v>12</v>
      </c>
      <c r="Z2879">
        <v>12</v>
      </c>
      <c r="AA2879">
        <v>40</v>
      </c>
      <c r="AB2879">
        <v>30</v>
      </c>
      <c r="AD2879">
        <f>IF(ISBLANK(Source[[#This Row],[CrosslistID]]),1,1/COUNTIFS(Source[CrosslistID],Source[[#This Row],[CrosslistID]],Source[TermDesc],Source[[#This Row],[TermDesc]]))</f>
        <v>1</v>
      </c>
      <c r="AG2879">
        <v>0</v>
      </c>
      <c r="AH2879">
        <v>30</v>
      </c>
      <c r="AI2879">
        <v>0.4</v>
      </c>
      <c r="AJ2879">
        <v>0.4</v>
      </c>
      <c r="AK2879">
        <v>0.1</v>
      </c>
      <c r="AL28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</v>
      </c>
      <c r="AM2879">
        <f>IF(AND(Source[[#This Row],[Credit_Noncredit]]="Noncredit",Source[[#This Row],[FTEF]]&gt;0),Source[[#This Row],[NC XLST FTES]]*525/(437.5*Source[[#This Row],[FTEF]]),0)</f>
        <v>4.8</v>
      </c>
      <c r="AN2879">
        <f>IF(Source[[#This Row],[Credit_Noncredit]]="Credit",Source[[#This Row],[Census Enrollment]],Source[[#This Row],[Noncredit Avg. Attendance]])</f>
        <v>4.8</v>
      </c>
    </row>
    <row r="2880" spans="1:40" x14ac:dyDescent="0.25">
      <c r="A2880" t="s">
        <v>32</v>
      </c>
      <c r="B2880" t="s">
        <v>33</v>
      </c>
      <c r="C2880" t="s">
        <v>55</v>
      </c>
      <c r="D2880" t="s">
        <v>56</v>
      </c>
      <c r="E2880" s="4">
        <v>48185</v>
      </c>
      <c r="F2880" s="4" t="s">
        <v>88</v>
      </c>
      <c r="G2880" s="4">
        <v>5500</v>
      </c>
      <c r="H2880" t="str">
        <f>CONCATENATE(Source[[#This Row],[Subject]],TRIM(Source[[#This Row],[Course]]))</f>
        <v>BOSS5500</v>
      </c>
      <c r="I2880" t="str">
        <f>VLOOKUP(Source[[#This Row],[SubjCrse]],'Courses and Categories'!$E$2:$G$1816,3,FALSE)</f>
        <v>Noncredit CTE</v>
      </c>
      <c r="J2880">
        <v>203</v>
      </c>
      <c r="K2880" t="s">
        <v>112</v>
      </c>
      <c r="L2880" t="s">
        <v>39</v>
      </c>
      <c r="M2880" t="s">
        <v>40</v>
      </c>
      <c r="N2880" t="s">
        <v>91</v>
      </c>
      <c r="O2880">
        <v>910</v>
      </c>
      <c r="P2880">
        <v>1125</v>
      </c>
      <c r="Q2880" t="s">
        <v>60</v>
      </c>
      <c r="R2880">
        <v>201</v>
      </c>
      <c r="S2880" t="s">
        <v>61</v>
      </c>
      <c r="T2880" t="s">
        <v>44</v>
      </c>
      <c r="U2880" s="1">
        <v>43483</v>
      </c>
      <c r="V2880" s="1">
        <v>43602</v>
      </c>
      <c r="W2880" t="s">
        <v>113</v>
      </c>
      <c r="X2880" t="s">
        <v>46</v>
      </c>
      <c r="Y2880">
        <v>29</v>
      </c>
      <c r="Z2880">
        <v>27</v>
      </c>
      <c r="AA2880">
        <v>40</v>
      </c>
      <c r="AB2880">
        <v>67.5</v>
      </c>
      <c r="AD2880">
        <f>IF(ISBLANK(Source[[#This Row],[CrosslistID]]),1,1/COUNTIFS(Source[CrosslistID],Source[[#This Row],[CrosslistID]],Source[TermDesc],Source[[#This Row],[TermDesc]]))</f>
        <v>1</v>
      </c>
      <c r="AG2880">
        <v>0</v>
      </c>
      <c r="AH2880">
        <v>67.5</v>
      </c>
      <c r="AI2880">
        <v>0.58599999999999997</v>
      </c>
      <c r="AJ2880">
        <v>0.58599999999999997</v>
      </c>
      <c r="AK2880">
        <v>0.1</v>
      </c>
      <c r="AL28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0.58599999999999997</v>
      </c>
      <c r="AM2880">
        <f>IF(AND(Source[[#This Row],[Credit_Noncredit]]="Noncredit",Source[[#This Row],[FTEF]]&gt;0),Source[[#This Row],[NC XLST FTES]]*525/(437.5*Source[[#This Row],[FTEF]]),0)</f>
        <v>7.0319999999999991</v>
      </c>
      <c r="AN2880">
        <f>IF(Source[[#This Row],[Credit_Noncredit]]="Credit",Source[[#This Row],[Census Enrollment]],Source[[#This Row],[Noncredit Avg. Attendance]])</f>
        <v>7.0319999999999991</v>
      </c>
    </row>
    <row r="2881" spans="1:40" x14ac:dyDescent="0.25">
      <c r="A2881" t="s">
        <v>32</v>
      </c>
      <c r="B2881" t="s">
        <v>33</v>
      </c>
      <c r="C2881" t="s">
        <v>55</v>
      </c>
      <c r="D2881" t="s">
        <v>56</v>
      </c>
      <c r="E2881" s="4">
        <v>47612</v>
      </c>
      <c r="F2881" s="4" t="s">
        <v>88</v>
      </c>
      <c r="G2881" s="4">
        <v>5500</v>
      </c>
      <c r="H2881" t="str">
        <f>CONCATENATE(Source[[#This Row],[Subject]],TRIM(Source[[#This Row],[Course]]))</f>
        <v>BOSS5500</v>
      </c>
      <c r="I2881" t="str">
        <f>VLOOKUP(Source[[#This Row],[SubjCrse]],'Courses and Categories'!$E$2:$G$1816,3,FALSE)</f>
        <v>Noncredit CTE</v>
      </c>
      <c r="J2881">
        <v>501</v>
      </c>
      <c r="K2881" t="s">
        <v>112</v>
      </c>
      <c r="L2881" t="s">
        <v>39</v>
      </c>
      <c r="M2881" t="s">
        <v>40</v>
      </c>
      <c r="N2881" t="s">
        <v>59</v>
      </c>
      <c r="O2881">
        <v>1310</v>
      </c>
      <c r="P2881">
        <v>1525</v>
      </c>
      <c r="Q2881" t="s">
        <v>76</v>
      </c>
      <c r="R2881" t="s">
        <v>83</v>
      </c>
      <c r="S2881" t="s">
        <v>77</v>
      </c>
      <c r="T2881" t="s">
        <v>44</v>
      </c>
      <c r="U2881" s="1">
        <v>43480</v>
      </c>
      <c r="V2881" s="1">
        <v>43538</v>
      </c>
      <c r="W2881" t="s">
        <v>84</v>
      </c>
      <c r="X2881" t="s">
        <v>46</v>
      </c>
      <c r="Y2881">
        <v>28</v>
      </c>
      <c r="Z2881">
        <v>24</v>
      </c>
      <c r="AA2881">
        <v>40</v>
      </c>
      <c r="AB2881">
        <v>60</v>
      </c>
      <c r="AC2881" t="s">
        <v>114</v>
      </c>
      <c r="AD2881">
        <f>IF(ISBLANK(Source[[#This Row],[CrosslistID]]),1,1/COUNTIFS(Source[CrosslistID],Source[[#This Row],[CrosslistID]],Source[TermDesc],Source[[#This Row],[TermDesc]]))</f>
        <v>0.33333333333333331</v>
      </c>
      <c r="AE2881">
        <v>63</v>
      </c>
      <c r="AF2881">
        <v>40</v>
      </c>
      <c r="AG2881">
        <v>157.5</v>
      </c>
      <c r="AH2881">
        <v>157.5</v>
      </c>
      <c r="AI2881">
        <v>0.52400000000000002</v>
      </c>
      <c r="AJ2881">
        <v>0.52400000000000002</v>
      </c>
      <c r="AK2881">
        <v>0</v>
      </c>
      <c r="AL28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1.276</v>
      </c>
      <c r="AM2881">
        <f>IF(AND(Source[[#This Row],[Credit_Noncredit]]="Noncredit",Source[[#This Row],[FTEF]]&gt;0),Source[[#This Row],[NC XLST FTES]]*525/(437.5*Source[[#This Row],[FTEF]]),0)</f>
        <v>0</v>
      </c>
      <c r="AN2881">
        <f>IF(Source[[#This Row],[Credit_Noncredit]]="Credit",Source[[#This Row],[Census Enrollment]],Source[[#This Row],[Noncredit Avg. Attendance]])</f>
        <v>0</v>
      </c>
    </row>
    <row r="2882" spans="1:40" x14ac:dyDescent="0.25">
      <c r="A2882" t="s">
        <v>32</v>
      </c>
      <c r="B2882" t="s">
        <v>33</v>
      </c>
      <c r="C2882" t="s">
        <v>55</v>
      </c>
      <c r="D2882" t="s">
        <v>56</v>
      </c>
      <c r="E2882" s="4">
        <v>45753</v>
      </c>
      <c r="F2882" s="4" t="s">
        <v>88</v>
      </c>
      <c r="G2882" s="4">
        <v>5500</v>
      </c>
      <c r="H2882" t="str">
        <f>CONCATENATE(Source[[#This Row],[Subject]],TRIM(Source[[#This Row],[Course]]))</f>
        <v>BOSS5500</v>
      </c>
      <c r="I2882" t="str">
        <f>VLOOKUP(Source[[#This Row],[SubjCrse]],'Courses and Categories'!$E$2:$G$1816,3,FALSE)</f>
        <v>Noncredit CTE</v>
      </c>
      <c r="J2882">
        <v>502</v>
      </c>
      <c r="K2882" t="s">
        <v>112</v>
      </c>
      <c r="L2882" t="s">
        <v>39</v>
      </c>
      <c r="M2882" t="s">
        <v>40</v>
      </c>
      <c r="N2882" t="s">
        <v>59</v>
      </c>
      <c r="O2882">
        <v>1310</v>
      </c>
      <c r="P2882">
        <v>1525</v>
      </c>
      <c r="Q2882" t="s">
        <v>76</v>
      </c>
      <c r="R2882" t="s">
        <v>83</v>
      </c>
      <c r="S2882" t="s">
        <v>77</v>
      </c>
      <c r="T2882" t="s">
        <v>44</v>
      </c>
      <c r="U2882" s="1">
        <v>43543</v>
      </c>
      <c r="V2882" s="1">
        <v>43606</v>
      </c>
      <c r="W2882" t="s">
        <v>84</v>
      </c>
      <c r="X2882" t="s">
        <v>46</v>
      </c>
      <c r="Y2882">
        <v>40</v>
      </c>
      <c r="Z2882">
        <v>36</v>
      </c>
      <c r="AA2882">
        <v>40</v>
      </c>
      <c r="AB2882">
        <v>90</v>
      </c>
      <c r="AC2882" t="s">
        <v>115</v>
      </c>
      <c r="AD2882">
        <f>IF(ISBLANK(Source[[#This Row],[CrosslistID]]),1,1/COUNTIFS(Source[CrosslistID],Source[[#This Row],[CrosslistID]],Source[TermDesc],Source[[#This Row],[TermDesc]]))</f>
        <v>0.33333333333333331</v>
      </c>
      <c r="AE2882">
        <v>79</v>
      </c>
      <c r="AF2882">
        <v>40</v>
      </c>
      <c r="AG2882">
        <v>197.5</v>
      </c>
      <c r="AH2882">
        <v>197.5</v>
      </c>
      <c r="AI2882">
        <v>0.36699999999999999</v>
      </c>
      <c r="AJ2882">
        <v>0.36699999999999999</v>
      </c>
      <c r="AK2882">
        <v>0</v>
      </c>
      <c r="AL28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1.7970000000000002</v>
      </c>
      <c r="AM2882">
        <f>IF(AND(Source[[#This Row],[Credit_Noncredit]]="Noncredit",Source[[#This Row],[FTEF]]&gt;0),Source[[#This Row],[NC XLST FTES]]*525/(437.5*Source[[#This Row],[FTEF]]),0)</f>
        <v>0</v>
      </c>
      <c r="AN2882">
        <f>IF(Source[[#This Row],[Credit_Noncredit]]="Credit",Source[[#This Row],[Census Enrollment]],Source[[#This Row],[Noncredit Avg. Attendance]])</f>
        <v>0</v>
      </c>
    </row>
    <row r="2883" spans="1:40" x14ac:dyDescent="0.25">
      <c r="A2883" t="s">
        <v>32</v>
      </c>
      <c r="B2883" t="s">
        <v>33</v>
      </c>
      <c r="C2883" t="s">
        <v>55</v>
      </c>
      <c r="D2883" t="s">
        <v>56</v>
      </c>
      <c r="E2883" s="4">
        <v>45754</v>
      </c>
      <c r="F2883" s="4" t="s">
        <v>88</v>
      </c>
      <c r="G2883" s="4">
        <v>5500</v>
      </c>
      <c r="H2883" t="str">
        <f>CONCATENATE(Source[[#This Row],[Subject]],TRIM(Source[[#This Row],[Course]]))</f>
        <v>BOSS5500</v>
      </c>
      <c r="I2883" t="str">
        <f>VLOOKUP(Source[[#This Row],[SubjCrse]],'Courses and Categories'!$E$2:$G$1816,3,FALSE)</f>
        <v>Noncredit CTE</v>
      </c>
      <c r="J2883">
        <v>701</v>
      </c>
      <c r="K2883" t="s">
        <v>112</v>
      </c>
      <c r="L2883" t="s">
        <v>39</v>
      </c>
      <c r="M2883" t="s">
        <v>40</v>
      </c>
      <c r="N2883" t="s">
        <v>105</v>
      </c>
      <c r="O2883">
        <v>1310</v>
      </c>
      <c r="P2883">
        <v>1525</v>
      </c>
      <c r="Q2883" t="s">
        <v>52</v>
      </c>
      <c r="R2883">
        <v>470</v>
      </c>
      <c r="S2883" t="s">
        <v>53</v>
      </c>
      <c r="T2883" t="s">
        <v>44</v>
      </c>
      <c r="U2883" s="1">
        <v>43479</v>
      </c>
      <c r="V2883" s="1">
        <v>43537</v>
      </c>
      <c r="W2883" t="s">
        <v>113</v>
      </c>
      <c r="X2883" t="s">
        <v>46</v>
      </c>
      <c r="Y2883">
        <v>37</v>
      </c>
      <c r="Z2883">
        <v>33</v>
      </c>
      <c r="AA2883">
        <v>40</v>
      </c>
      <c r="AB2883">
        <v>82.5</v>
      </c>
      <c r="AC2883" t="s">
        <v>116</v>
      </c>
      <c r="AD2883">
        <f>IF(ISBLANK(Source[[#This Row],[CrosslistID]]),1,1/COUNTIFS(Source[CrosslistID],Source[[#This Row],[CrosslistID]],Source[TermDesc],Source[[#This Row],[TermDesc]]))</f>
        <v>0.5</v>
      </c>
      <c r="AE2883">
        <v>34</v>
      </c>
      <c r="AF2883">
        <v>40</v>
      </c>
      <c r="AG2883">
        <v>85</v>
      </c>
      <c r="AH2883">
        <v>85</v>
      </c>
      <c r="AI2883">
        <v>0.83299999999999996</v>
      </c>
      <c r="AJ2883">
        <v>0.83299999999999996</v>
      </c>
      <c r="AK2883">
        <v>0.1</v>
      </c>
      <c r="AL28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0.83299999999999996</v>
      </c>
      <c r="AM2883">
        <f>IF(AND(Source[[#This Row],[Credit_Noncredit]]="Noncredit",Source[[#This Row],[FTEF]]&gt;0),Source[[#This Row],[NC XLST FTES]]*525/(437.5*Source[[#This Row],[FTEF]]),0)</f>
        <v>9.9960000000000004</v>
      </c>
      <c r="AN2883">
        <f>IF(Source[[#This Row],[Credit_Noncredit]]="Credit",Source[[#This Row],[Census Enrollment]],Source[[#This Row],[Noncredit Avg. Attendance]])</f>
        <v>9.9960000000000004</v>
      </c>
    </row>
    <row r="2884" spans="1:40" x14ac:dyDescent="0.25">
      <c r="A2884" t="s">
        <v>32</v>
      </c>
      <c r="B2884" t="s">
        <v>33</v>
      </c>
      <c r="C2884" t="s">
        <v>55</v>
      </c>
      <c r="D2884" t="s">
        <v>56</v>
      </c>
      <c r="E2884" s="4">
        <v>48071</v>
      </c>
      <c r="F2884" s="4" t="s">
        <v>88</v>
      </c>
      <c r="G2884" s="4">
        <v>5500</v>
      </c>
      <c r="H2884" t="str">
        <f>CONCATENATE(Source[[#This Row],[Subject]],TRIM(Source[[#This Row],[Course]]))</f>
        <v>BOSS5500</v>
      </c>
      <c r="I2884" t="str">
        <f>VLOOKUP(Source[[#This Row],[SubjCrse]],'Courses and Categories'!$E$2:$G$1816,3,FALSE)</f>
        <v>Noncredit CTE</v>
      </c>
      <c r="J2884">
        <v>702</v>
      </c>
      <c r="K2884" t="s">
        <v>112</v>
      </c>
      <c r="L2884" t="s">
        <v>39</v>
      </c>
      <c r="M2884" t="s">
        <v>40</v>
      </c>
      <c r="N2884" t="s">
        <v>105</v>
      </c>
      <c r="O2884">
        <v>1310</v>
      </c>
      <c r="P2884">
        <v>1525</v>
      </c>
      <c r="Q2884" t="s">
        <v>52</v>
      </c>
      <c r="R2884">
        <v>470</v>
      </c>
      <c r="S2884" t="s">
        <v>53</v>
      </c>
      <c r="T2884" t="s">
        <v>44</v>
      </c>
      <c r="U2884" s="1">
        <v>43542</v>
      </c>
      <c r="V2884" s="1">
        <v>43607</v>
      </c>
      <c r="W2884" t="s">
        <v>117</v>
      </c>
      <c r="X2884" t="s">
        <v>46</v>
      </c>
      <c r="Y2884">
        <v>45</v>
      </c>
      <c r="Z2884">
        <v>42</v>
      </c>
      <c r="AA2884">
        <v>40</v>
      </c>
      <c r="AB2884">
        <v>105</v>
      </c>
      <c r="AC2884" t="s">
        <v>118</v>
      </c>
      <c r="AD2884">
        <f>IF(ISBLANK(Source[[#This Row],[CrosslistID]]),1,1/COUNTIFS(Source[CrosslistID],Source[[#This Row],[CrosslistID]],Source[TermDesc],Source[[#This Row],[TermDesc]]))</f>
        <v>0.33333333333333331</v>
      </c>
      <c r="AE2884">
        <v>55</v>
      </c>
      <c r="AF2884">
        <v>80</v>
      </c>
      <c r="AG2884">
        <v>68.75</v>
      </c>
      <c r="AH2884">
        <v>68.75</v>
      </c>
      <c r="AI2884">
        <v>1.1479999999999999</v>
      </c>
      <c r="AJ2884">
        <v>1.1479999999999999</v>
      </c>
      <c r="AK2884">
        <v>0.1</v>
      </c>
      <c r="AL28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1.3519999999999999</v>
      </c>
      <c r="AM2884">
        <f>IF(AND(Source[[#This Row],[Credit_Noncredit]]="Noncredit",Source[[#This Row],[FTEF]]&gt;0),Source[[#This Row],[NC XLST FTES]]*525/(437.5*Source[[#This Row],[FTEF]]),0)</f>
        <v>16.224</v>
      </c>
      <c r="AN2884">
        <f>IF(Source[[#This Row],[Credit_Noncredit]]="Credit",Source[[#This Row],[Census Enrollment]],Source[[#This Row],[Noncredit Avg. Attendance]])</f>
        <v>16.224</v>
      </c>
    </row>
    <row r="2885" spans="1:40" x14ac:dyDescent="0.25">
      <c r="A2885" t="s">
        <v>32</v>
      </c>
      <c r="B2885" t="s">
        <v>33</v>
      </c>
      <c r="C2885" t="s">
        <v>55</v>
      </c>
      <c r="D2885" t="s">
        <v>56</v>
      </c>
      <c r="E2885" s="4">
        <v>47610</v>
      </c>
      <c r="F2885" s="4" t="s">
        <v>88</v>
      </c>
      <c r="G2885" s="4">
        <v>5500</v>
      </c>
      <c r="H2885" t="str">
        <f>CONCATENATE(Source[[#This Row],[Subject]],TRIM(Source[[#This Row],[Course]]))</f>
        <v>BOSS5500</v>
      </c>
      <c r="I2885" t="str">
        <f>VLOOKUP(Source[[#This Row],[SubjCrse]],'Courses and Categories'!$E$2:$G$1816,3,FALSE)</f>
        <v>Noncredit CTE</v>
      </c>
      <c r="J2885" t="s">
        <v>119</v>
      </c>
      <c r="K2885" t="s">
        <v>112</v>
      </c>
      <c r="L2885" t="s">
        <v>39</v>
      </c>
      <c r="M2885" t="s">
        <v>40</v>
      </c>
      <c r="N2885" t="s">
        <v>59</v>
      </c>
      <c r="O2885">
        <v>810</v>
      </c>
      <c r="P2885">
        <v>1025</v>
      </c>
      <c r="Q2885" t="s">
        <v>42</v>
      </c>
      <c r="S2885" t="s">
        <v>61</v>
      </c>
      <c r="T2885" t="s">
        <v>44</v>
      </c>
      <c r="U2885" s="1">
        <v>43480</v>
      </c>
      <c r="V2885" s="1">
        <v>43538</v>
      </c>
      <c r="W2885" t="s">
        <v>113</v>
      </c>
      <c r="X2885" t="s">
        <v>46</v>
      </c>
      <c r="Y2885">
        <v>11</v>
      </c>
      <c r="Z2885">
        <v>5</v>
      </c>
      <c r="AA2885">
        <v>0</v>
      </c>
      <c r="AB2885">
        <v>0</v>
      </c>
      <c r="AD2885">
        <f>IF(ISBLANK(Source[[#This Row],[CrosslistID]]),1,1/COUNTIFS(Source[CrosslistID],Source[[#This Row],[CrosslistID]],Source[TermDesc],Source[[#This Row],[TermDesc]]))</f>
        <v>1</v>
      </c>
      <c r="AG2885">
        <v>0</v>
      </c>
      <c r="AH2885">
        <v>0</v>
      </c>
      <c r="AI2885">
        <v>0</v>
      </c>
      <c r="AJ2885">
        <v>0</v>
      </c>
      <c r="AK2885">
        <v>1.7999999999999999E-2</v>
      </c>
      <c r="AL28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85">
        <f>IF(AND(Source[[#This Row],[Credit_Noncredit]]="Noncredit",Source[[#This Row],[FTEF]]&gt;0),Source[[#This Row],[NC XLST FTES]]*525/(437.5*Source[[#This Row],[FTEF]]),0)</f>
        <v>0</v>
      </c>
      <c r="AN2885">
        <f>IF(Source[[#This Row],[Credit_Noncredit]]="Credit",Source[[#This Row],[Census Enrollment]],Source[[#This Row],[Noncredit Avg. Attendance]])</f>
        <v>0</v>
      </c>
    </row>
    <row r="2886" spans="1:40" x14ac:dyDescent="0.25">
      <c r="A2886" t="s">
        <v>32</v>
      </c>
      <c r="B2886" t="s">
        <v>33</v>
      </c>
      <c r="C2886" t="s">
        <v>55</v>
      </c>
      <c r="D2886" t="s">
        <v>56</v>
      </c>
      <c r="E2886" s="4">
        <v>48184</v>
      </c>
      <c r="F2886" s="4" t="s">
        <v>88</v>
      </c>
      <c r="G2886" s="4">
        <v>5501</v>
      </c>
      <c r="H2886" t="str">
        <f>CONCATENATE(Source[[#This Row],[Subject]],TRIM(Source[[#This Row],[Course]]))</f>
        <v>BOSS5501</v>
      </c>
      <c r="I2886" t="str">
        <f>VLOOKUP(Source[[#This Row],[SubjCrse]],'Courses and Categories'!$E$2:$G$1816,3,FALSE)</f>
        <v>Noncredit CTE</v>
      </c>
      <c r="J2886">
        <v>401</v>
      </c>
      <c r="K2886" t="s">
        <v>120</v>
      </c>
      <c r="L2886" t="s">
        <v>39</v>
      </c>
      <c r="M2886" t="s">
        <v>40</v>
      </c>
      <c r="N2886" t="s">
        <v>105</v>
      </c>
      <c r="O2886">
        <v>1110</v>
      </c>
      <c r="P2886">
        <v>1325</v>
      </c>
      <c r="Q2886" t="s">
        <v>64</v>
      </c>
      <c r="R2886">
        <v>1103</v>
      </c>
      <c r="S2886" t="s">
        <v>65</v>
      </c>
      <c r="T2886">
        <v>1</v>
      </c>
      <c r="U2886" s="1">
        <v>43479</v>
      </c>
      <c r="V2886" s="1">
        <v>43607</v>
      </c>
      <c r="W2886" t="s">
        <v>92</v>
      </c>
      <c r="X2886" t="s">
        <v>46</v>
      </c>
      <c r="Y2886">
        <v>44</v>
      </c>
      <c r="Z2886">
        <v>42</v>
      </c>
      <c r="AA2886">
        <v>40</v>
      </c>
      <c r="AB2886">
        <v>105</v>
      </c>
      <c r="AD2886">
        <f>IF(ISBLANK(Source[[#This Row],[CrosslistID]]),1,1/COUNTIFS(Source[CrosslistID],Source[[#This Row],[CrosslistID]],Source[TermDesc],Source[[#This Row],[TermDesc]]))</f>
        <v>1</v>
      </c>
      <c r="AG2886">
        <v>0</v>
      </c>
      <c r="AH2886">
        <v>105</v>
      </c>
      <c r="AI2886">
        <v>2.867</v>
      </c>
      <c r="AJ2886">
        <v>2.867</v>
      </c>
      <c r="AK2886">
        <v>0.2</v>
      </c>
      <c r="AL28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2.867</v>
      </c>
      <c r="AM2886">
        <f>IF(AND(Source[[#This Row],[Credit_Noncredit]]="Noncredit",Source[[#This Row],[FTEF]]&gt;0),Source[[#This Row],[NC XLST FTES]]*525/(437.5*Source[[#This Row],[FTEF]]),0)</f>
        <v>17.201999999999998</v>
      </c>
      <c r="AN2886">
        <f>IF(Source[[#This Row],[Credit_Noncredit]]="Credit",Source[[#This Row],[Census Enrollment]],Source[[#This Row],[Noncredit Avg. Attendance]])</f>
        <v>17.201999999999998</v>
      </c>
    </row>
    <row r="2887" spans="1:40" x14ac:dyDescent="0.25">
      <c r="A2887" t="s">
        <v>32</v>
      </c>
      <c r="B2887" t="s">
        <v>33</v>
      </c>
      <c r="C2887" t="s">
        <v>55</v>
      </c>
      <c r="D2887" t="s">
        <v>56</v>
      </c>
      <c r="E2887" s="4">
        <v>47948</v>
      </c>
      <c r="F2887" s="4" t="s">
        <v>88</v>
      </c>
      <c r="G2887" s="4">
        <v>5506</v>
      </c>
      <c r="H2887" t="str">
        <f>CONCATENATE(Source[[#This Row],[Subject]],TRIM(Source[[#This Row],[Course]]))</f>
        <v>BOSS5506</v>
      </c>
      <c r="I2887" t="str">
        <f>VLOOKUP(Source[[#This Row],[SubjCrse]],'Courses and Categories'!$E$2:$G$1816,3,FALSE)</f>
        <v>Noncredit CTE</v>
      </c>
      <c r="J2887">
        <v>701</v>
      </c>
      <c r="K2887" t="s">
        <v>121</v>
      </c>
      <c r="L2887" t="s">
        <v>39</v>
      </c>
      <c r="M2887" t="s">
        <v>40</v>
      </c>
      <c r="N2887" t="s">
        <v>105</v>
      </c>
      <c r="O2887">
        <v>1310</v>
      </c>
      <c r="P2887">
        <v>1525</v>
      </c>
      <c r="Q2887" t="s">
        <v>52</v>
      </c>
      <c r="R2887">
        <v>470</v>
      </c>
      <c r="S2887" t="s">
        <v>53</v>
      </c>
      <c r="T2887" t="s">
        <v>44</v>
      </c>
      <c r="U2887" s="1">
        <v>43486</v>
      </c>
      <c r="V2887" s="1">
        <v>43502</v>
      </c>
      <c r="W2887" t="s">
        <v>113</v>
      </c>
      <c r="X2887" t="s">
        <v>46</v>
      </c>
      <c r="Y2887">
        <v>2</v>
      </c>
      <c r="Z2887">
        <v>1</v>
      </c>
      <c r="AA2887">
        <v>40</v>
      </c>
      <c r="AB2887">
        <v>2.5</v>
      </c>
      <c r="AC2887" t="s">
        <v>116</v>
      </c>
      <c r="AD2887">
        <f>IF(ISBLANK(Source[[#This Row],[CrosslistID]]),1,1/COUNTIFS(Source[CrosslistID],Source[[#This Row],[CrosslistID]],Source[TermDesc],Source[[#This Row],[TermDesc]]))</f>
        <v>0.5</v>
      </c>
      <c r="AE2887">
        <v>34</v>
      </c>
      <c r="AF2887">
        <v>40</v>
      </c>
      <c r="AG2887">
        <v>85</v>
      </c>
      <c r="AH2887">
        <v>85</v>
      </c>
      <c r="AI2887">
        <v>0</v>
      </c>
      <c r="AJ2887">
        <v>0</v>
      </c>
      <c r="AK2887">
        <v>0</v>
      </c>
      <c r="AL28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0.83299999999999996</v>
      </c>
      <c r="AM2887">
        <f>IF(AND(Source[[#This Row],[Credit_Noncredit]]="Noncredit",Source[[#This Row],[FTEF]]&gt;0),Source[[#This Row],[NC XLST FTES]]*525/(437.5*Source[[#This Row],[FTEF]]),0)</f>
        <v>0</v>
      </c>
      <c r="AN2887">
        <f>IF(Source[[#This Row],[Credit_Noncredit]]="Credit",Source[[#This Row],[Census Enrollment]],Source[[#This Row],[Noncredit Avg. Attendance]])</f>
        <v>0</v>
      </c>
    </row>
    <row r="2888" spans="1:40" x14ac:dyDescent="0.25">
      <c r="A2888" t="s">
        <v>32</v>
      </c>
      <c r="B2888" t="s">
        <v>33</v>
      </c>
      <c r="C2888" t="s">
        <v>55</v>
      </c>
      <c r="D2888" t="s">
        <v>56</v>
      </c>
      <c r="E2888" s="4">
        <v>47949</v>
      </c>
      <c r="F2888" s="4" t="s">
        <v>88</v>
      </c>
      <c r="G2888" s="4">
        <v>5506</v>
      </c>
      <c r="H2888" t="str">
        <f>CONCATENATE(Source[[#This Row],[Subject]],TRIM(Source[[#This Row],[Course]]))</f>
        <v>BOSS5506</v>
      </c>
      <c r="I2888" t="str">
        <f>VLOOKUP(Source[[#This Row],[SubjCrse]],'Courses and Categories'!$E$2:$G$1816,3,FALSE)</f>
        <v>Noncredit CTE</v>
      </c>
      <c r="J2888">
        <v>702</v>
      </c>
      <c r="K2888" t="s">
        <v>121</v>
      </c>
      <c r="L2888" t="s">
        <v>39</v>
      </c>
      <c r="M2888" t="s">
        <v>40</v>
      </c>
      <c r="N2888" t="s">
        <v>105</v>
      </c>
      <c r="O2888">
        <v>1310</v>
      </c>
      <c r="P2888">
        <v>1525</v>
      </c>
      <c r="Q2888" t="s">
        <v>52</v>
      </c>
      <c r="R2888">
        <v>470</v>
      </c>
      <c r="S2888" t="s">
        <v>53</v>
      </c>
      <c r="T2888" t="s">
        <v>44</v>
      </c>
      <c r="U2888" s="1">
        <v>43556</v>
      </c>
      <c r="V2888" s="1">
        <v>43572</v>
      </c>
      <c r="W2888" t="s">
        <v>117</v>
      </c>
      <c r="X2888" t="s">
        <v>46</v>
      </c>
      <c r="Y2888">
        <v>14</v>
      </c>
      <c r="Z2888">
        <v>12</v>
      </c>
      <c r="AA2888">
        <v>40</v>
      </c>
      <c r="AB2888">
        <v>30</v>
      </c>
      <c r="AC2888" t="s">
        <v>118</v>
      </c>
      <c r="AD2888">
        <f>IF(ISBLANK(Source[[#This Row],[CrosslistID]]),1,1/COUNTIFS(Source[CrosslistID],Source[[#This Row],[CrosslistID]],Source[TermDesc],Source[[#This Row],[TermDesc]]))</f>
        <v>0.33333333333333331</v>
      </c>
      <c r="AE2888">
        <v>55</v>
      </c>
      <c r="AF2888">
        <v>80</v>
      </c>
      <c r="AG2888">
        <v>68.75</v>
      </c>
      <c r="AH2888">
        <v>68.75</v>
      </c>
      <c r="AI2888">
        <v>0.17100000000000001</v>
      </c>
      <c r="AJ2888">
        <v>0.17100000000000001</v>
      </c>
      <c r="AK2888">
        <v>0</v>
      </c>
      <c r="AL28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1.3519999999999999</v>
      </c>
      <c r="AM2888">
        <f>IF(AND(Source[[#This Row],[Credit_Noncredit]]="Noncredit",Source[[#This Row],[FTEF]]&gt;0),Source[[#This Row],[NC XLST FTES]]*525/(437.5*Source[[#This Row],[FTEF]]),0)</f>
        <v>0</v>
      </c>
      <c r="AN2888">
        <f>IF(Source[[#This Row],[Credit_Noncredit]]="Credit",Source[[#This Row],[Census Enrollment]],Source[[#This Row],[Noncredit Avg. Attendance]])</f>
        <v>0</v>
      </c>
    </row>
    <row r="2889" spans="1:40" x14ac:dyDescent="0.25">
      <c r="A2889" t="s">
        <v>32</v>
      </c>
      <c r="B2889" t="s">
        <v>33</v>
      </c>
      <c r="C2889" t="s">
        <v>55</v>
      </c>
      <c r="D2889" t="s">
        <v>56</v>
      </c>
      <c r="E2889" s="4">
        <v>48183</v>
      </c>
      <c r="F2889" s="4" t="s">
        <v>88</v>
      </c>
      <c r="G2889" s="4">
        <v>5509</v>
      </c>
      <c r="H2889" t="str">
        <f>CONCATENATE(Source[[#This Row],[Subject]],TRIM(Source[[#This Row],[Course]]))</f>
        <v>BOSS5509</v>
      </c>
      <c r="I2889" t="str">
        <f>VLOOKUP(Source[[#This Row],[SubjCrse]],'Courses and Categories'!$E$2:$G$1816,3,FALSE)</f>
        <v>Noncredit CTE</v>
      </c>
      <c r="J2889">
        <v>401</v>
      </c>
      <c r="K2889" t="s">
        <v>122</v>
      </c>
      <c r="L2889" t="s">
        <v>39</v>
      </c>
      <c r="M2889" t="s">
        <v>40</v>
      </c>
      <c r="N2889" t="s">
        <v>105</v>
      </c>
      <c r="O2889">
        <v>1410</v>
      </c>
      <c r="P2889">
        <v>1625</v>
      </c>
      <c r="Q2889" t="s">
        <v>64</v>
      </c>
      <c r="R2889">
        <v>1203</v>
      </c>
      <c r="S2889" t="s">
        <v>65</v>
      </c>
      <c r="T2889" t="s">
        <v>44</v>
      </c>
      <c r="U2889" s="1">
        <v>43479</v>
      </c>
      <c r="V2889" s="1">
        <v>43537</v>
      </c>
      <c r="W2889" t="s">
        <v>123</v>
      </c>
      <c r="X2889" t="s">
        <v>46</v>
      </c>
      <c r="Y2889">
        <v>41</v>
      </c>
      <c r="Z2889">
        <v>39</v>
      </c>
      <c r="AA2889">
        <v>40</v>
      </c>
      <c r="AB2889">
        <v>97.5</v>
      </c>
      <c r="AD2889">
        <f>IF(ISBLANK(Source[[#This Row],[CrosslistID]]),1,1/COUNTIFS(Source[CrosslistID],Source[[#This Row],[CrosslistID]],Source[TermDesc],Source[[#This Row],[TermDesc]]))</f>
        <v>1</v>
      </c>
      <c r="AG2889">
        <v>0</v>
      </c>
      <c r="AH2889">
        <v>97.5</v>
      </c>
      <c r="AI2889">
        <v>0.79500000000000004</v>
      </c>
      <c r="AJ2889">
        <v>0.79500000000000004</v>
      </c>
      <c r="AK2889">
        <v>0.1</v>
      </c>
      <c r="AL28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0.79500000000000004</v>
      </c>
      <c r="AM2889">
        <f>IF(AND(Source[[#This Row],[Credit_Noncredit]]="Noncredit",Source[[#This Row],[FTEF]]&gt;0),Source[[#This Row],[NC XLST FTES]]*525/(437.5*Source[[#This Row],[FTEF]]),0)</f>
        <v>9.5399999999999991</v>
      </c>
      <c r="AN2889">
        <f>IF(Source[[#This Row],[Credit_Noncredit]]="Credit",Source[[#This Row],[Census Enrollment]],Source[[#This Row],[Noncredit Avg. Attendance]])</f>
        <v>9.5399999999999991</v>
      </c>
    </row>
    <row r="2890" spans="1:40" x14ac:dyDescent="0.25">
      <c r="A2890" t="s">
        <v>32</v>
      </c>
      <c r="B2890" t="s">
        <v>33</v>
      </c>
      <c r="C2890" t="s">
        <v>55</v>
      </c>
      <c r="D2890" t="s">
        <v>56</v>
      </c>
      <c r="E2890" s="4">
        <v>48182</v>
      </c>
      <c r="F2890" s="4" t="s">
        <v>88</v>
      </c>
      <c r="G2890" s="4">
        <v>6500</v>
      </c>
      <c r="H2890" t="str">
        <f>CONCATENATE(Source[[#This Row],[Subject]],TRIM(Source[[#This Row],[Course]]))</f>
        <v>BOSS6500</v>
      </c>
      <c r="I2890" t="str">
        <f>VLOOKUP(Source[[#This Row],[SubjCrse]],'Courses and Categories'!$E$2:$G$1816,3,FALSE)</f>
        <v>Noncredit CTE</v>
      </c>
      <c r="J2890">
        <v>701</v>
      </c>
      <c r="K2890" t="s">
        <v>124</v>
      </c>
      <c r="L2890" t="s">
        <v>39</v>
      </c>
      <c r="M2890" t="s">
        <v>40</v>
      </c>
      <c r="N2890" t="s">
        <v>63</v>
      </c>
      <c r="O2890">
        <v>810</v>
      </c>
      <c r="P2890">
        <v>1025</v>
      </c>
      <c r="Q2890" t="s">
        <v>52</v>
      </c>
      <c r="R2890">
        <v>476</v>
      </c>
      <c r="S2890" t="s">
        <v>53</v>
      </c>
      <c r="T2890" t="s">
        <v>44</v>
      </c>
      <c r="U2890" s="1">
        <v>43479</v>
      </c>
      <c r="V2890" s="1">
        <v>43508</v>
      </c>
      <c r="W2890" t="s">
        <v>125</v>
      </c>
      <c r="X2890" t="s">
        <v>46</v>
      </c>
      <c r="Y2890">
        <v>26</v>
      </c>
      <c r="Z2890">
        <v>24</v>
      </c>
      <c r="AA2890">
        <v>40</v>
      </c>
      <c r="AB2890">
        <v>60</v>
      </c>
      <c r="AD2890">
        <f>IF(ISBLANK(Source[[#This Row],[CrosslistID]]),1,1/COUNTIFS(Source[CrosslistID],Source[[#This Row],[CrosslistID]],Source[TermDesc],Source[[#This Row],[TermDesc]]))</f>
        <v>1</v>
      </c>
      <c r="AG2890">
        <v>0</v>
      </c>
      <c r="AH2890">
        <v>60</v>
      </c>
      <c r="AI2890">
        <v>1.538</v>
      </c>
      <c r="AJ2890">
        <v>1.538</v>
      </c>
      <c r="AK2890">
        <v>0.1</v>
      </c>
      <c r="AL28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1.538</v>
      </c>
      <c r="AM2890">
        <f>IF(AND(Source[[#This Row],[Credit_Noncredit]]="Noncredit",Source[[#This Row],[FTEF]]&gt;0),Source[[#This Row],[NC XLST FTES]]*525/(437.5*Source[[#This Row],[FTEF]]),0)</f>
        <v>18.456</v>
      </c>
      <c r="AN2890">
        <f>IF(Source[[#This Row],[Credit_Noncredit]]="Credit",Source[[#This Row],[Census Enrollment]],Source[[#This Row],[Noncredit Avg. Attendance]])</f>
        <v>18.456</v>
      </c>
    </row>
    <row r="2891" spans="1:40" x14ac:dyDescent="0.25">
      <c r="A2891" t="s">
        <v>32</v>
      </c>
      <c r="B2891" t="s">
        <v>33</v>
      </c>
      <c r="C2891" t="s">
        <v>55</v>
      </c>
      <c r="D2891" t="s">
        <v>56</v>
      </c>
      <c r="E2891" s="4">
        <v>48181</v>
      </c>
      <c r="F2891" s="4" t="s">
        <v>88</v>
      </c>
      <c r="G2891" s="4">
        <v>6501</v>
      </c>
      <c r="H2891" t="str">
        <f>CONCATENATE(Source[[#This Row],[Subject]],TRIM(Source[[#This Row],[Course]]))</f>
        <v>BOSS6501</v>
      </c>
      <c r="I2891" t="str">
        <f>VLOOKUP(Source[[#This Row],[SubjCrse]],'Courses and Categories'!$E$2:$G$1816,3,FALSE)</f>
        <v>Noncredit CTE</v>
      </c>
      <c r="J2891">
        <v>701</v>
      </c>
      <c r="K2891" t="s">
        <v>126</v>
      </c>
      <c r="L2891" t="s">
        <v>39</v>
      </c>
      <c r="M2891" t="s">
        <v>40</v>
      </c>
      <c r="N2891" t="s">
        <v>63</v>
      </c>
      <c r="O2891">
        <v>810</v>
      </c>
      <c r="P2891">
        <v>1025</v>
      </c>
      <c r="Q2891" t="s">
        <v>52</v>
      </c>
      <c r="R2891">
        <v>476</v>
      </c>
      <c r="S2891" t="s">
        <v>53</v>
      </c>
      <c r="T2891" t="s">
        <v>44</v>
      </c>
      <c r="U2891" s="1">
        <v>43509</v>
      </c>
      <c r="V2891" s="1">
        <v>43578</v>
      </c>
      <c r="W2891" t="s">
        <v>125</v>
      </c>
      <c r="X2891" t="s">
        <v>46</v>
      </c>
      <c r="Y2891">
        <v>26</v>
      </c>
      <c r="Z2891">
        <v>23</v>
      </c>
      <c r="AA2891">
        <v>40</v>
      </c>
      <c r="AB2891">
        <v>57.5</v>
      </c>
      <c r="AD2891">
        <f>IF(ISBLANK(Source[[#This Row],[CrosslistID]]),1,1/COUNTIFS(Source[CrosslistID],Source[[#This Row],[CrosslistID]],Source[TermDesc],Source[[#This Row],[TermDesc]]))</f>
        <v>1</v>
      </c>
      <c r="AG2891">
        <v>0</v>
      </c>
      <c r="AH2891">
        <v>57.5</v>
      </c>
      <c r="AI2891">
        <v>3.319</v>
      </c>
      <c r="AJ2891">
        <v>3.319</v>
      </c>
      <c r="AK2891">
        <v>0.2</v>
      </c>
      <c r="AL28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3.319</v>
      </c>
      <c r="AM2891">
        <f>IF(AND(Source[[#This Row],[Credit_Noncredit]]="Noncredit",Source[[#This Row],[FTEF]]&gt;0),Source[[#This Row],[NC XLST FTES]]*525/(437.5*Source[[#This Row],[FTEF]]),0)</f>
        <v>19.913999999999998</v>
      </c>
      <c r="AN2891">
        <f>IF(Source[[#This Row],[Credit_Noncredit]]="Credit",Source[[#This Row],[Census Enrollment]],Source[[#This Row],[Noncredit Avg. Attendance]])</f>
        <v>19.913999999999998</v>
      </c>
    </row>
    <row r="2892" spans="1:40" x14ac:dyDescent="0.25">
      <c r="A2892" t="s">
        <v>32</v>
      </c>
      <c r="B2892" t="s">
        <v>33</v>
      </c>
      <c r="C2892" t="s">
        <v>55</v>
      </c>
      <c r="D2892" t="s">
        <v>56</v>
      </c>
      <c r="E2892" s="4">
        <v>48180</v>
      </c>
      <c r="F2892" s="4" t="s">
        <v>88</v>
      </c>
      <c r="G2892" s="4">
        <v>6502</v>
      </c>
      <c r="H2892" t="str">
        <f>CONCATENATE(Source[[#This Row],[Subject]],TRIM(Source[[#This Row],[Course]]))</f>
        <v>BOSS6502</v>
      </c>
      <c r="I2892" t="str">
        <f>VLOOKUP(Source[[#This Row],[SubjCrse]],'Courses and Categories'!$E$2:$G$1816,3,FALSE)</f>
        <v>Noncredit CTE</v>
      </c>
      <c r="J2892">
        <v>701</v>
      </c>
      <c r="K2892" t="s">
        <v>127</v>
      </c>
      <c r="L2892" t="s">
        <v>39</v>
      </c>
      <c r="M2892" t="s">
        <v>40</v>
      </c>
      <c r="N2892" t="s">
        <v>63</v>
      </c>
      <c r="O2892">
        <v>1040</v>
      </c>
      <c r="P2892">
        <v>1255</v>
      </c>
      <c r="Q2892" t="s">
        <v>52</v>
      </c>
      <c r="R2892">
        <v>476</v>
      </c>
      <c r="S2892" t="s">
        <v>53</v>
      </c>
      <c r="T2892" t="s">
        <v>44</v>
      </c>
      <c r="U2892" s="1">
        <v>43542</v>
      </c>
      <c r="V2892" s="1">
        <v>43607</v>
      </c>
      <c r="W2892" t="s">
        <v>125</v>
      </c>
      <c r="X2892" t="s">
        <v>46</v>
      </c>
      <c r="Y2892">
        <v>29</v>
      </c>
      <c r="Z2892">
        <v>28</v>
      </c>
      <c r="AA2892">
        <v>40</v>
      </c>
      <c r="AB2892">
        <v>70</v>
      </c>
      <c r="AD2892">
        <f>IF(ISBLANK(Source[[#This Row],[CrosslistID]]),1,1/COUNTIFS(Source[CrosslistID],Source[[#This Row],[CrosslistID]],Source[TermDesc],Source[[#This Row],[TermDesc]]))</f>
        <v>1</v>
      </c>
      <c r="AG2892">
        <v>0</v>
      </c>
      <c r="AH2892">
        <v>70</v>
      </c>
      <c r="AI2892">
        <v>3.262</v>
      </c>
      <c r="AJ2892">
        <v>3.262</v>
      </c>
      <c r="AK2892">
        <v>0.2</v>
      </c>
      <c r="AL28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3.262</v>
      </c>
      <c r="AM2892">
        <f>IF(AND(Source[[#This Row],[Credit_Noncredit]]="Noncredit",Source[[#This Row],[FTEF]]&gt;0),Source[[#This Row],[NC XLST FTES]]*525/(437.5*Source[[#This Row],[FTEF]]),0)</f>
        <v>19.571999999999999</v>
      </c>
      <c r="AN2892">
        <f>IF(Source[[#This Row],[Credit_Noncredit]]="Credit",Source[[#This Row],[Census Enrollment]],Source[[#This Row],[Noncredit Avg. Attendance]])</f>
        <v>19.571999999999999</v>
      </c>
    </row>
    <row r="2893" spans="1:40" x14ac:dyDescent="0.25">
      <c r="A2893" t="s">
        <v>32</v>
      </c>
      <c r="B2893" t="s">
        <v>33</v>
      </c>
      <c r="C2893" t="s">
        <v>55</v>
      </c>
      <c r="D2893" t="s">
        <v>56</v>
      </c>
      <c r="E2893" s="4">
        <v>48179</v>
      </c>
      <c r="F2893" s="4" t="s">
        <v>88</v>
      </c>
      <c r="G2893" s="4">
        <v>6503</v>
      </c>
      <c r="H2893" t="str">
        <f>CONCATENATE(Source[[#This Row],[Subject]],TRIM(Source[[#This Row],[Course]]))</f>
        <v>BOSS6503</v>
      </c>
      <c r="I2893" t="str">
        <f>VLOOKUP(Source[[#This Row],[SubjCrse]],'Courses and Categories'!$E$2:$G$1816,3,FALSE)</f>
        <v>Noncredit CTE</v>
      </c>
      <c r="J2893">
        <v>701</v>
      </c>
      <c r="K2893" t="s">
        <v>128</v>
      </c>
      <c r="L2893" t="s">
        <v>39</v>
      </c>
      <c r="M2893" t="s">
        <v>40</v>
      </c>
      <c r="N2893" t="s">
        <v>63</v>
      </c>
      <c r="O2893">
        <v>810</v>
      </c>
      <c r="P2893">
        <v>1025</v>
      </c>
      <c r="Q2893" t="s">
        <v>52</v>
      </c>
      <c r="R2893">
        <v>476</v>
      </c>
      <c r="S2893" t="s">
        <v>53</v>
      </c>
      <c r="T2893" t="s">
        <v>44</v>
      </c>
      <c r="U2893" s="1">
        <v>43579</v>
      </c>
      <c r="V2893" s="1">
        <v>43607</v>
      </c>
      <c r="W2893" t="s">
        <v>125</v>
      </c>
      <c r="X2893" t="s">
        <v>46</v>
      </c>
      <c r="Y2893">
        <v>27</v>
      </c>
      <c r="Z2893">
        <v>26</v>
      </c>
      <c r="AA2893">
        <v>40</v>
      </c>
      <c r="AB2893">
        <v>65</v>
      </c>
      <c r="AD2893">
        <f>IF(ISBLANK(Source[[#This Row],[CrosslistID]]),1,1/COUNTIFS(Source[CrosslistID],Source[[#This Row],[CrosslistID]],Source[TermDesc],Source[[#This Row],[TermDesc]]))</f>
        <v>1</v>
      </c>
      <c r="AG2893">
        <v>0</v>
      </c>
      <c r="AH2893">
        <v>65</v>
      </c>
      <c r="AI2893">
        <v>1.409</v>
      </c>
      <c r="AJ2893">
        <v>1.409</v>
      </c>
      <c r="AK2893">
        <v>0.1</v>
      </c>
      <c r="AL28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1.409</v>
      </c>
      <c r="AM2893">
        <f>IF(AND(Source[[#This Row],[Credit_Noncredit]]="Noncredit",Source[[#This Row],[FTEF]]&gt;0),Source[[#This Row],[NC XLST FTES]]*525/(437.5*Source[[#This Row],[FTEF]]),0)</f>
        <v>16.908000000000001</v>
      </c>
      <c r="AN2893">
        <f>IF(Source[[#This Row],[Credit_Noncredit]]="Credit",Source[[#This Row],[Census Enrollment]],Source[[#This Row],[Noncredit Avg. Attendance]])</f>
        <v>16.908000000000001</v>
      </c>
    </row>
    <row r="2894" spans="1:40" x14ac:dyDescent="0.25">
      <c r="A2894" t="s">
        <v>32</v>
      </c>
      <c r="B2894" t="s">
        <v>33</v>
      </c>
      <c r="C2894" t="s">
        <v>55</v>
      </c>
      <c r="D2894" t="s">
        <v>56</v>
      </c>
      <c r="E2894" s="4">
        <v>46723</v>
      </c>
      <c r="F2894" s="4" t="s">
        <v>129</v>
      </c>
      <c r="G2894" s="4">
        <v>9000</v>
      </c>
      <c r="H2894" t="str">
        <f>CONCATENATE(Source[[#This Row],[Subject]],TRIM(Source[[#This Row],[Course]]))</f>
        <v>COMP9000</v>
      </c>
      <c r="I2894" t="str">
        <f>VLOOKUP(Source[[#This Row],[SubjCrse]],'Courses and Categories'!$E$2:$G$1816,3,FALSE)</f>
        <v>Noncredit CTE</v>
      </c>
      <c r="J2894">
        <v>1</v>
      </c>
      <c r="K2894" t="s">
        <v>130</v>
      </c>
      <c r="L2894" t="s">
        <v>39</v>
      </c>
      <c r="M2894" t="s">
        <v>40</v>
      </c>
      <c r="N2894" t="s">
        <v>131</v>
      </c>
      <c r="O2894" t="s">
        <v>131</v>
      </c>
      <c r="P2894" t="s">
        <v>131</v>
      </c>
      <c r="Q2894" t="s">
        <v>132</v>
      </c>
      <c r="R2894" t="s">
        <v>133</v>
      </c>
      <c r="S2894" t="s">
        <v>134</v>
      </c>
      <c r="T2894">
        <v>1</v>
      </c>
      <c r="U2894" s="1">
        <v>43479</v>
      </c>
      <c r="V2894" s="1">
        <v>43607</v>
      </c>
      <c r="W2894" t="s">
        <v>135</v>
      </c>
      <c r="X2894" t="s">
        <v>46</v>
      </c>
      <c r="Y2894">
        <v>91</v>
      </c>
      <c r="Z2894">
        <v>91</v>
      </c>
      <c r="AA2894">
        <v>40</v>
      </c>
      <c r="AB2894">
        <v>227.5</v>
      </c>
      <c r="AD2894">
        <f>IF(ISBLANK(Source[[#This Row],[CrosslistID]]),1,1/COUNTIFS(Source[CrosslistID],Source[[#This Row],[CrosslistID]],Source[TermDesc],Source[[#This Row],[TermDesc]]))</f>
        <v>1</v>
      </c>
      <c r="AG2894">
        <v>0</v>
      </c>
      <c r="AH2894">
        <v>227.5</v>
      </c>
      <c r="AI2894">
        <v>0</v>
      </c>
      <c r="AJ2894">
        <v>0</v>
      </c>
      <c r="AK2894">
        <v>0.90490000000000004</v>
      </c>
      <c r="AL28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894">
        <f>IF(AND(Source[[#This Row],[Credit_Noncredit]]="Noncredit",Source[[#This Row],[FTEF]]&gt;0),Source[[#This Row],[NC XLST FTES]]*525/(437.5*Source[[#This Row],[FTEF]]),0)</f>
        <v>0</v>
      </c>
      <c r="AN2894">
        <f>IF(Source[[#This Row],[Credit_Noncredit]]="Credit",Source[[#This Row],[Census Enrollment]],Source[[#This Row],[Noncredit Avg. Attendance]])</f>
        <v>0</v>
      </c>
    </row>
    <row r="2895" spans="1:40" x14ac:dyDescent="0.25">
      <c r="A2895" t="s">
        <v>32</v>
      </c>
      <c r="B2895" t="s">
        <v>33</v>
      </c>
      <c r="C2895" t="s">
        <v>55</v>
      </c>
      <c r="D2895" t="s">
        <v>56</v>
      </c>
      <c r="E2895" s="4">
        <v>47613</v>
      </c>
      <c r="F2895" s="4" t="s">
        <v>129</v>
      </c>
      <c r="G2895" s="4">
        <v>9857</v>
      </c>
      <c r="H2895" t="str">
        <f>CONCATENATE(Source[[#This Row],[Subject]],TRIM(Source[[#This Row],[Course]]))</f>
        <v>COMP9857</v>
      </c>
      <c r="I2895" t="str">
        <f>VLOOKUP(Source[[#This Row],[SubjCrse]],'Courses and Categories'!$E$2:$G$1816,3,FALSE)</f>
        <v>Noncredit CTE</v>
      </c>
      <c r="J2895">
        <v>401</v>
      </c>
      <c r="K2895" t="s">
        <v>136</v>
      </c>
      <c r="L2895" t="s">
        <v>39</v>
      </c>
      <c r="M2895" t="s">
        <v>40</v>
      </c>
      <c r="N2895" t="s">
        <v>63</v>
      </c>
      <c r="O2895">
        <v>1410</v>
      </c>
      <c r="P2895">
        <v>1625</v>
      </c>
      <c r="Q2895" t="s">
        <v>64</v>
      </c>
      <c r="R2895">
        <v>1103</v>
      </c>
      <c r="S2895" t="s">
        <v>65</v>
      </c>
      <c r="T2895" t="s">
        <v>44</v>
      </c>
      <c r="U2895" s="1">
        <v>43509</v>
      </c>
      <c r="V2895" s="1">
        <v>43578</v>
      </c>
      <c r="W2895" t="s">
        <v>92</v>
      </c>
      <c r="X2895" t="s">
        <v>46</v>
      </c>
      <c r="Y2895">
        <v>35</v>
      </c>
      <c r="Z2895">
        <v>24</v>
      </c>
      <c r="AA2895">
        <v>40</v>
      </c>
      <c r="AB2895">
        <v>60</v>
      </c>
      <c r="AD2895">
        <f>IF(ISBLANK(Source[[#This Row],[CrosslistID]]),1,1/COUNTIFS(Source[CrosslistID],Source[[#This Row],[CrosslistID]],Source[TermDesc],Source[[#This Row],[TermDesc]]))</f>
        <v>1</v>
      </c>
      <c r="AG2895">
        <v>0</v>
      </c>
      <c r="AH2895">
        <v>60</v>
      </c>
      <c r="AI2895">
        <v>2.3809999999999998</v>
      </c>
      <c r="AJ2895">
        <v>2.3809999999999998</v>
      </c>
      <c r="AK2895">
        <v>0.2</v>
      </c>
      <c r="AL28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2.3809999999999998</v>
      </c>
      <c r="AM2895">
        <f>IF(AND(Source[[#This Row],[Credit_Noncredit]]="Noncredit",Source[[#This Row],[FTEF]]&gt;0),Source[[#This Row],[NC XLST FTES]]*525/(437.5*Source[[#This Row],[FTEF]]),0)</f>
        <v>14.285999999999998</v>
      </c>
      <c r="AN2895">
        <f>IF(Source[[#This Row],[Credit_Noncredit]]="Credit",Source[[#This Row],[Census Enrollment]],Source[[#This Row],[Noncredit Avg. Attendance]])</f>
        <v>14.285999999999998</v>
      </c>
    </row>
    <row r="2896" spans="1:40" x14ac:dyDescent="0.25">
      <c r="A2896" t="s">
        <v>32</v>
      </c>
      <c r="B2896" t="s">
        <v>33</v>
      </c>
      <c r="C2896" t="s">
        <v>55</v>
      </c>
      <c r="D2896" t="s">
        <v>56</v>
      </c>
      <c r="E2896" s="4">
        <v>47845</v>
      </c>
      <c r="F2896" s="4" t="s">
        <v>129</v>
      </c>
      <c r="G2896" s="4">
        <v>9899</v>
      </c>
      <c r="H2896" t="str">
        <f>CONCATENATE(Source[[#This Row],[Subject]],TRIM(Source[[#This Row],[Course]]))</f>
        <v>COMP9899</v>
      </c>
      <c r="I2896" t="str">
        <f>VLOOKUP(Source[[#This Row],[SubjCrse]],'Courses and Categories'!$E$2:$G$1816,3,FALSE)</f>
        <v>Noncredit CTE</v>
      </c>
      <c r="J2896">
        <v>601</v>
      </c>
      <c r="K2896" t="s">
        <v>137</v>
      </c>
      <c r="L2896" t="s">
        <v>50</v>
      </c>
      <c r="M2896" t="s">
        <v>40</v>
      </c>
      <c r="N2896" t="s">
        <v>51</v>
      </c>
      <c r="O2896">
        <v>1040</v>
      </c>
      <c r="P2896">
        <v>1255</v>
      </c>
      <c r="Q2896" t="s">
        <v>76</v>
      </c>
      <c r="R2896" t="s">
        <v>138</v>
      </c>
      <c r="S2896" t="s">
        <v>77</v>
      </c>
      <c r="T2896" t="s">
        <v>44</v>
      </c>
      <c r="U2896" s="1">
        <v>43479</v>
      </c>
      <c r="V2896" s="1">
        <v>43607</v>
      </c>
      <c r="W2896" t="s">
        <v>139</v>
      </c>
      <c r="X2896" t="s">
        <v>46</v>
      </c>
      <c r="Y2896">
        <v>42</v>
      </c>
      <c r="Z2896">
        <v>37</v>
      </c>
      <c r="AA2896">
        <v>40</v>
      </c>
      <c r="AB2896">
        <v>92.5</v>
      </c>
      <c r="AD2896">
        <f>IF(ISBLANK(Source[[#This Row],[CrosslistID]]),1,1/COUNTIFS(Source[CrosslistID],Source[[#This Row],[CrosslistID]],Source[TermDesc],Source[[#This Row],[TermDesc]]))</f>
        <v>1</v>
      </c>
      <c r="AG2896">
        <v>0</v>
      </c>
      <c r="AH2896">
        <v>92.5</v>
      </c>
      <c r="AI2896">
        <v>0.93300000000000005</v>
      </c>
      <c r="AJ2896">
        <v>0.93300000000000005</v>
      </c>
      <c r="AK2896">
        <v>0</v>
      </c>
      <c r="AL28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0.93300000000000005</v>
      </c>
      <c r="AM2896">
        <f>IF(AND(Source[[#This Row],[Credit_Noncredit]]="Noncredit",Source[[#This Row],[FTEF]]&gt;0),Source[[#This Row],[NC XLST FTES]]*525/(437.5*Source[[#This Row],[FTEF]]),0)</f>
        <v>0</v>
      </c>
      <c r="AN2896">
        <f>IF(Source[[#This Row],[Credit_Noncredit]]="Credit",Source[[#This Row],[Census Enrollment]],Source[[#This Row],[Noncredit Avg. Attendance]])</f>
        <v>0</v>
      </c>
    </row>
    <row r="2897" spans="1:40" x14ac:dyDescent="0.25">
      <c r="A2897" t="s">
        <v>32</v>
      </c>
      <c r="B2897" t="s">
        <v>33</v>
      </c>
      <c r="C2897" t="s">
        <v>55</v>
      </c>
      <c r="D2897" t="s">
        <v>56</v>
      </c>
      <c r="E2897" s="4">
        <v>42966</v>
      </c>
      <c r="F2897" s="4" t="s">
        <v>129</v>
      </c>
      <c r="G2897" s="4">
        <v>9900</v>
      </c>
      <c r="H2897" t="str">
        <f>CONCATENATE(Source[[#This Row],[Subject]],TRIM(Source[[#This Row],[Course]]))</f>
        <v>COMP9900</v>
      </c>
      <c r="I2897" t="str">
        <f>VLOOKUP(Source[[#This Row],[SubjCrse]],'Courses and Categories'!$E$2:$G$1816,3,FALSE)</f>
        <v>Noncredit CTE</v>
      </c>
      <c r="J2897">
        <v>201</v>
      </c>
      <c r="K2897" t="s">
        <v>140</v>
      </c>
      <c r="L2897" t="s">
        <v>39</v>
      </c>
      <c r="M2897" t="s">
        <v>40</v>
      </c>
      <c r="N2897" t="s">
        <v>63</v>
      </c>
      <c r="O2897">
        <v>1040</v>
      </c>
      <c r="P2897">
        <v>1255</v>
      </c>
      <c r="Q2897" t="s">
        <v>60</v>
      </c>
      <c r="R2897">
        <v>228</v>
      </c>
      <c r="S2897" t="s">
        <v>61</v>
      </c>
      <c r="T2897" t="s">
        <v>44</v>
      </c>
      <c r="U2897" s="1">
        <v>43479</v>
      </c>
      <c r="V2897" s="1">
        <v>43508</v>
      </c>
      <c r="W2897" t="s">
        <v>90</v>
      </c>
      <c r="X2897" t="s">
        <v>46</v>
      </c>
      <c r="Y2897">
        <v>37</v>
      </c>
      <c r="Z2897">
        <v>37</v>
      </c>
      <c r="AA2897">
        <v>40</v>
      </c>
      <c r="AB2897">
        <v>92.5</v>
      </c>
      <c r="AD2897">
        <f>IF(ISBLANK(Source[[#This Row],[CrosslistID]]),1,1/COUNTIFS(Source[CrosslistID],Source[[#This Row],[CrosslistID]],Source[TermDesc],Source[[#This Row],[TermDesc]]))</f>
        <v>1</v>
      </c>
      <c r="AG2897">
        <v>0</v>
      </c>
      <c r="AH2897">
        <v>92.5</v>
      </c>
      <c r="AI2897">
        <v>1.39</v>
      </c>
      <c r="AJ2897">
        <v>1.39</v>
      </c>
      <c r="AK2897">
        <v>0.1</v>
      </c>
      <c r="AL28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1.39</v>
      </c>
      <c r="AM2897">
        <f>IF(AND(Source[[#This Row],[Credit_Noncredit]]="Noncredit",Source[[#This Row],[FTEF]]&gt;0),Source[[#This Row],[NC XLST FTES]]*525/(437.5*Source[[#This Row],[FTEF]]),0)</f>
        <v>16.68</v>
      </c>
      <c r="AN2897">
        <f>IF(Source[[#This Row],[Credit_Noncredit]]="Credit",Source[[#This Row],[Census Enrollment]],Source[[#This Row],[Noncredit Avg. Attendance]])</f>
        <v>16.68</v>
      </c>
    </row>
    <row r="2898" spans="1:40" x14ac:dyDescent="0.25">
      <c r="A2898" t="s">
        <v>32</v>
      </c>
      <c r="B2898" t="s">
        <v>33</v>
      </c>
      <c r="C2898" t="s">
        <v>55</v>
      </c>
      <c r="D2898" t="s">
        <v>56</v>
      </c>
      <c r="E2898" s="4">
        <v>47846</v>
      </c>
      <c r="F2898" s="4" t="s">
        <v>129</v>
      </c>
      <c r="G2898" s="4">
        <v>9900</v>
      </c>
      <c r="H2898" t="str">
        <f>CONCATENATE(Source[[#This Row],[Subject]],TRIM(Source[[#This Row],[Course]]))</f>
        <v>COMP9900</v>
      </c>
      <c r="I2898" t="str">
        <f>VLOOKUP(Source[[#This Row],[SubjCrse]],'Courses and Categories'!$E$2:$G$1816,3,FALSE)</f>
        <v>Noncredit CTE</v>
      </c>
      <c r="J2898">
        <v>501</v>
      </c>
      <c r="K2898" t="s">
        <v>140</v>
      </c>
      <c r="L2898" t="s">
        <v>39</v>
      </c>
      <c r="M2898" t="s">
        <v>40</v>
      </c>
      <c r="N2898" t="s">
        <v>59</v>
      </c>
      <c r="O2898">
        <v>1040</v>
      </c>
      <c r="P2898">
        <v>1255</v>
      </c>
      <c r="Q2898" t="s">
        <v>76</v>
      </c>
      <c r="R2898" t="s">
        <v>138</v>
      </c>
      <c r="S2898" t="s">
        <v>77</v>
      </c>
      <c r="T2898" t="s">
        <v>44</v>
      </c>
      <c r="U2898" s="1">
        <v>43480</v>
      </c>
      <c r="V2898" s="1">
        <v>43538</v>
      </c>
      <c r="W2898" t="s">
        <v>117</v>
      </c>
      <c r="X2898" t="s">
        <v>46</v>
      </c>
      <c r="Y2898">
        <v>41</v>
      </c>
      <c r="Z2898">
        <v>36</v>
      </c>
      <c r="AA2898">
        <v>40</v>
      </c>
      <c r="AB2898">
        <v>90</v>
      </c>
      <c r="AC2898" t="s">
        <v>141</v>
      </c>
      <c r="AD2898">
        <f>IF(ISBLANK(Source[[#This Row],[CrosslistID]]),1,1/COUNTIFS(Source[CrosslistID],Source[[#This Row],[CrosslistID]],Source[TermDesc],Source[[#This Row],[TermDesc]]))</f>
        <v>0.5</v>
      </c>
      <c r="AE2898">
        <v>49</v>
      </c>
      <c r="AF2898">
        <v>80</v>
      </c>
      <c r="AG2898">
        <v>61.25</v>
      </c>
      <c r="AH2898">
        <v>61.25</v>
      </c>
      <c r="AI2898">
        <v>1.657</v>
      </c>
      <c r="AJ2898">
        <v>1.657</v>
      </c>
      <c r="AK2898">
        <v>0.1</v>
      </c>
      <c r="AL28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1.8240000000000001</v>
      </c>
      <c r="AM2898">
        <f>IF(AND(Source[[#This Row],[Credit_Noncredit]]="Noncredit",Source[[#This Row],[FTEF]]&gt;0),Source[[#This Row],[NC XLST FTES]]*525/(437.5*Source[[#This Row],[FTEF]]),0)</f>
        <v>21.888000000000002</v>
      </c>
      <c r="AN2898">
        <f>IF(Source[[#This Row],[Credit_Noncredit]]="Credit",Source[[#This Row],[Census Enrollment]],Source[[#This Row],[Noncredit Avg. Attendance]])</f>
        <v>21.888000000000002</v>
      </c>
    </row>
    <row r="2899" spans="1:40" x14ac:dyDescent="0.25">
      <c r="A2899" t="s">
        <v>32</v>
      </c>
      <c r="B2899" t="s">
        <v>33</v>
      </c>
      <c r="C2899" t="s">
        <v>55</v>
      </c>
      <c r="D2899" t="s">
        <v>56</v>
      </c>
      <c r="E2899" s="4">
        <v>46246</v>
      </c>
      <c r="F2899" s="4" t="s">
        <v>129</v>
      </c>
      <c r="G2899" s="4">
        <v>9900</v>
      </c>
      <c r="H2899" t="str">
        <f>CONCATENATE(Source[[#This Row],[Subject]],TRIM(Source[[#This Row],[Course]]))</f>
        <v>COMP9900</v>
      </c>
      <c r="I2899" t="str">
        <f>VLOOKUP(Source[[#This Row],[SubjCrse]],'Courses and Categories'!$E$2:$G$1816,3,FALSE)</f>
        <v>Noncredit CTE</v>
      </c>
      <c r="J2899">
        <v>502</v>
      </c>
      <c r="K2899" t="s">
        <v>140</v>
      </c>
      <c r="L2899" t="s">
        <v>87</v>
      </c>
      <c r="M2899" t="s">
        <v>40</v>
      </c>
      <c r="N2899" t="s">
        <v>105</v>
      </c>
      <c r="O2899">
        <v>1810</v>
      </c>
      <c r="P2899">
        <v>2025</v>
      </c>
      <c r="Q2899" t="s">
        <v>76</v>
      </c>
      <c r="R2899" t="s">
        <v>83</v>
      </c>
      <c r="S2899" t="s">
        <v>77</v>
      </c>
      <c r="T2899" t="s">
        <v>44</v>
      </c>
      <c r="U2899" s="1">
        <v>43479</v>
      </c>
      <c r="V2899" s="1">
        <v>43537</v>
      </c>
      <c r="W2899" t="s">
        <v>84</v>
      </c>
      <c r="X2899" t="s">
        <v>46</v>
      </c>
      <c r="Y2899">
        <v>37</v>
      </c>
      <c r="Z2899">
        <v>36</v>
      </c>
      <c r="AA2899">
        <v>40</v>
      </c>
      <c r="AB2899">
        <v>90</v>
      </c>
      <c r="AC2899" t="s">
        <v>142</v>
      </c>
      <c r="AD2899">
        <f>IF(ISBLANK(Source[[#This Row],[CrosslistID]]),1,1/COUNTIFS(Source[CrosslistID],Source[[#This Row],[CrosslistID]],Source[TermDesc],Source[[#This Row],[TermDesc]]))</f>
        <v>0.5</v>
      </c>
      <c r="AE2899">
        <v>49</v>
      </c>
      <c r="AF2899">
        <v>45</v>
      </c>
      <c r="AG2899">
        <v>108.88890000000001</v>
      </c>
      <c r="AH2899">
        <v>108.88890000000001</v>
      </c>
      <c r="AI2899">
        <v>0.96199999999999997</v>
      </c>
      <c r="AJ2899">
        <v>0.96199999999999997</v>
      </c>
      <c r="AK2899">
        <v>0.1</v>
      </c>
      <c r="AL28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1.091</v>
      </c>
      <c r="AM2899">
        <f>IF(AND(Source[[#This Row],[Credit_Noncredit]]="Noncredit",Source[[#This Row],[FTEF]]&gt;0),Source[[#This Row],[NC XLST FTES]]*525/(437.5*Source[[#This Row],[FTEF]]),0)</f>
        <v>13.091999999999999</v>
      </c>
      <c r="AN2899">
        <f>IF(Source[[#This Row],[Credit_Noncredit]]="Credit",Source[[#This Row],[Census Enrollment]],Source[[#This Row],[Noncredit Avg. Attendance]])</f>
        <v>13.091999999999999</v>
      </c>
    </row>
    <row r="2900" spans="1:40" x14ac:dyDescent="0.25">
      <c r="A2900" t="s">
        <v>32</v>
      </c>
      <c r="B2900" t="s">
        <v>33</v>
      </c>
      <c r="C2900" t="s">
        <v>55</v>
      </c>
      <c r="D2900" t="s">
        <v>56</v>
      </c>
      <c r="E2900" s="4">
        <v>46247</v>
      </c>
      <c r="F2900" s="4" t="s">
        <v>129</v>
      </c>
      <c r="G2900" s="4">
        <v>9900</v>
      </c>
      <c r="H2900" t="str">
        <f>CONCATENATE(Source[[#This Row],[Subject]],TRIM(Source[[#This Row],[Course]]))</f>
        <v>COMP9900</v>
      </c>
      <c r="I2900" t="str">
        <f>VLOOKUP(Source[[#This Row],[SubjCrse]],'Courses and Categories'!$E$2:$G$1816,3,FALSE)</f>
        <v>Noncredit CTE</v>
      </c>
      <c r="J2900">
        <v>701</v>
      </c>
      <c r="K2900" t="s">
        <v>140</v>
      </c>
      <c r="L2900" t="s">
        <v>39</v>
      </c>
      <c r="M2900" t="s">
        <v>40</v>
      </c>
      <c r="N2900" t="s">
        <v>105</v>
      </c>
      <c r="O2900">
        <v>1310</v>
      </c>
      <c r="P2900">
        <v>1525</v>
      </c>
      <c r="Q2900" t="s">
        <v>52</v>
      </c>
      <c r="R2900">
        <v>471</v>
      </c>
      <c r="S2900" t="s">
        <v>53</v>
      </c>
      <c r="T2900" t="s">
        <v>44</v>
      </c>
      <c r="U2900" s="1">
        <v>43479</v>
      </c>
      <c r="V2900" s="1">
        <v>43537</v>
      </c>
      <c r="W2900" t="s">
        <v>79</v>
      </c>
      <c r="X2900" t="s">
        <v>46</v>
      </c>
      <c r="Y2900">
        <v>50</v>
      </c>
      <c r="Z2900">
        <v>34</v>
      </c>
      <c r="AA2900">
        <v>40</v>
      </c>
      <c r="AB2900">
        <v>85</v>
      </c>
      <c r="AD2900">
        <f>IF(ISBLANK(Source[[#This Row],[CrosslistID]]),1,1/COUNTIFS(Source[CrosslistID],Source[[#This Row],[CrosslistID]],Source[TermDesc],Source[[#This Row],[TermDesc]]))</f>
        <v>1</v>
      </c>
      <c r="AG2900">
        <v>0</v>
      </c>
      <c r="AH2900">
        <v>85</v>
      </c>
      <c r="AI2900">
        <v>2.4670000000000001</v>
      </c>
      <c r="AJ2900">
        <v>2.4670000000000001</v>
      </c>
      <c r="AK2900">
        <v>0.1</v>
      </c>
      <c r="AL29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2.4670000000000001</v>
      </c>
      <c r="AM2900">
        <f>IF(AND(Source[[#This Row],[Credit_Noncredit]]="Noncredit",Source[[#This Row],[FTEF]]&gt;0),Source[[#This Row],[NC XLST FTES]]*525/(437.5*Source[[#This Row],[FTEF]]),0)</f>
        <v>29.603999999999999</v>
      </c>
      <c r="AN2900">
        <f>IF(Source[[#This Row],[Credit_Noncredit]]="Credit",Source[[#This Row],[Census Enrollment]],Source[[#This Row],[Noncredit Avg. Attendance]])</f>
        <v>29.603999999999999</v>
      </c>
    </row>
    <row r="2901" spans="1:40" x14ac:dyDescent="0.25">
      <c r="A2901" t="s">
        <v>32</v>
      </c>
      <c r="B2901" t="s">
        <v>33</v>
      </c>
      <c r="C2901" t="s">
        <v>55</v>
      </c>
      <c r="D2901" t="s">
        <v>56</v>
      </c>
      <c r="E2901" s="4">
        <v>48019</v>
      </c>
      <c r="F2901" s="4" t="s">
        <v>129</v>
      </c>
      <c r="G2901" s="4">
        <v>9900</v>
      </c>
      <c r="H2901" t="str">
        <f>CONCATENATE(Source[[#This Row],[Subject]],TRIM(Source[[#This Row],[Course]]))</f>
        <v>COMP9900</v>
      </c>
      <c r="I2901" t="str">
        <f>VLOOKUP(Source[[#This Row],[SubjCrse]],'Courses and Categories'!$E$2:$G$1816,3,FALSE)</f>
        <v>Noncredit CTE</v>
      </c>
      <c r="J2901">
        <v>702</v>
      </c>
      <c r="K2901" t="s">
        <v>140</v>
      </c>
      <c r="L2901" t="s">
        <v>39</v>
      </c>
      <c r="M2901" t="s">
        <v>40</v>
      </c>
      <c r="N2901" t="s">
        <v>63</v>
      </c>
      <c r="O2901">
        <v>810</v>
      </c>
      <c r="P2901">
        <v>1025</v>
      </c>
      <c r="Q2901" t="s">
        <v>52</v>
      </c>
      <c r="R2901">
        <v>471</v>
      </c>
      <c r="S2901" t="s">
        <v>53</v>
      </c>
      <c r="T2901" t="s">
        <v>44</v>
      </c>
      <c r="U2901" s="1">
        <v>43479</v>
      </c>
      <c r="V2901" s="1">
        <v>43508</v>
      </c>
      <c r="W2901" t="s">
        <v>125</v>
      </c>
      <c r="X2901" t="s">
        <v>46</v>
      </c>
      <c r="Y2901">
        <v>30</v>
      </c>
      <c r="Z2901">
        <v>28</v>
      </c>
      <c r="AA2901">
        <v>40</v>
      </c>
      <c r="AB2901">
        <v>70</v>
      </c>
      <c r="AD2901">
        <f>IF(ISBLANK(Source[[#This Row],[CrosslistID]]),1,1/COUNTIFS(Source[CrosslistID],Source[[#This Row],[CrosslistID]],Source[TermDesc],Source[[#This Row],[TermDesc]]))</f>
        <v>1</v>
      </c>
      <c r="AG2901">
        <v>0</v>
      </c>
      <c r="AH2901">
        <v>70</v>
      </c>
      <c r="AI2901">
        <v>1.6379999999999999</v>
      </c>
      <c r="AJ2901">
        <v>1.6379999999999999</v>
      </c>
      <c r="AK2901">
        <v>0.1</v>
      </c>
      <c r="AL29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1.6379999999999999</v>
      </c>
      <c r="AM2901">
        <f>IF(AND(Source[[#This Row],[Credit_Noncredit]]="Noncredit",Source[[#This Row],[FTEF]]&gt;0),Source[[#This Row],[NC XLST FTES]]*525/(437.5*Source[[#This Row],[FTEF]]),0)</f>
        <v>19.655999999999999</v>
      </c>
      <c r="AN2901">
        <f>IF(Source[[#This Row],[Credit_Noncredit]]="Credit",Source[[#This Row],[Census Enrollment]],Source[[#This Row],[Noncredit Avg. Attendance]])</f>
        <v>19.655999999999999</v>
      </c>
    </row>
    <row r="2902" spans="1:40" x14ac:dyDescent="0.25">
      <c r="A2902" t="s">
        <v>32</v>
      </c>
      <c r="B2902" t="s">
        <v>33</v>
      </c>
      <c r="C2902" t="s">
        <v>55</v>
      </c>
      <c r="D2902" t="s">
        <v>56</v>
      </c>
      <c r="E2902" s="4">
        <v>48018</v>
      </c>
      <c r="F2902" s="4" t="s">
        <v>129</v>
      </c>
      <c r="G2902" s="4">
        <v>9900</v>
      </c>
      <c r="H2902" t="str">
        <f>CONCATENATE(Source[[#This Row],[Subject]],TRIM(Source[[#This Row],[Course]]))</f>
        <v>COMP9900</v>
      </c>
      <c r="I2902" t="str">
        <f>VLOOKUP(Source[[#This Row],[SubjCrse]],'Courses and Categories'!$E$2:$G$1816,3,FALSE)</f>
        <v>Noncredit CTE</v>
      </c>
      <c r="J2902">
        <v>703</v>
      </c>
      <c r="K2902" t="s">
        <v>140</v>
      </c>
      <c r="L2902" t="s">
        <v>39</v>
      </c>
      <c r="M2902" t="s">
        <v>40</v>
      </c>
      <c r="N2902" t="s">
        <v>63</v>
      </c>
      <c r="O2902">
        <v>1040</v>
      </c>
      <c r="P2902">
        <v>1255</v>
      </c>
      <c r="Q2902" t="s">
        <v>52</v>
      </c>
      <c r="R2902">
        <v>476</v>
      </c>
      <c r="S2902" t="s">
        <v>53</v>
      </c>
      <c r="T2902" t="s">
        <v>44</v>
      </c>
      <c r="U2902" s="1">
        <v>43509</v>
      </c>
      <c r="V2902" s="1">
        <v>43538</v>
      </c>
      <c r="W2902" t="s">
        <v>125</v>
      </c>
      <c r="X2902" t="s">
        <v>46</v>
      </c>
      <c r="Y2902">
        <v>30</v>
      </c>
      <c r="Z2902">
        <v>29</v>
      </c>
      <c r="AA2902">
        <v>40</v>
      </c>
      <c r="AB2902">
        <v>72.5</v>
      </c>
      <c r="AD2902">
        <f>IF(ISBLANK(Source[[#This Row],[CrosslistID]]),1,1/COUNTIFS(Source[CrosslistID],Source[[#This Row],[CrosslistID]],Source[TermDesc],Source[[#This Row],[TermDesc]]))</f>
        <v>1</v>
      </c>
      <c r="AG2902">
        <v>0</v>
      </c>
      <c r="AH2902">
        <v>72.5</v>
      </c>
      <c r="AI2902">
        <v>1.5860000000000001</v>
      </c>
      <c r="AJ2902">
        <v>1.5860000000000001</v>
      </c>
      <c r="AK2902">
        <v>0.1</v>
      </c>
      <c r="AL29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1.5860000000000001</v>
      </c>
      <c r="AM2902">
        <f>IF(AND(Source[[#This Row],[Credit_Noncredit]]="Noncredit",Source[[#This Row],[FTEF]]&gt;0),Source[[#This Row],[NC XLST FTES]]*525/(437.5*Source[[#This Row],[FTEF]]),0)</f>
        <v>19.032000000000004</v>
      </c>
      <c r="AN2902">
        <f>IF(Source[[#This Row],[Credit_Noncredit]]="Credit",Source[[#This Row],[Census Enrollment]],Source[[#This Row],[Noncredit Avg. Attendance]])</f>
        <v>19.032000000000004</v>
      </c>
    </row>
    <row r="2903" spans="1:40" x14ac:dyDescent="0.25">
      <c r="A2903" t="s">
        <v>32</v>
      </c>
      <c r="B2903" t="s">
        <v>33</v>
      </c>
      <c r="C2903" t="s">
        <v>55</v>
      </c>
      <c r="D2903" t="s">
        <v>56</v>
      </c>
      <c r="E2903" s="4">
        <v>48178</v>
      </c>
      <c r="F2903" s="4" t="s">
        <v>129</v>
      </c>
      <c r="G2903" s="4">
        <v>9901</v>
      </c>
      <c r="H2903" t="str">
        <f>CONCATENATE(Source[[#This Row],[Subject]],TRIM(Source[[#This Row],[Course]]))</f>
        <v>COMP9901</v>
      </c>
      <c r="I2903" t="str">
        <f>VLOOKUP(Source[[#This Row],[SubjCrse]],'Courses and Categories'!$E$2:$G$1816,3,FALSE)</f>
        <v>Noncredit CTE</v>
      </c>
      <c r="J2903">
        <v>201</v>
      </c>
      <c r="K2903" t="s">
        <v>143</v>
      </c>
      <c r="L2903" t="s">
        <v>39</v>
      </c>
      <c r="M2903" t="s">
        <v>40</v>
      </c>
      <c r="N2903" t="s">
        <v>63</v>
      </c>
      <c r="O2903">
        <v>1040</v>
      </c>
      <c r="P2903">
        <v>1255</v>
      </c>
      <c r="Q2903" t="s">
        <v>60</v>
      </c>
      <c r="R2903">
        <v>228</v>
      </c>
      <c r="S2903" t="s">
        <v>61</v>
      </c>
      <c r="T2903" t="s">
        <v>44</v>
      </c>
      <c r="U2903" s="1">
        <v>43579</v>
      </c>
      <c r="V2903" s="1">
        <v>43607</v>
      </c>
      <c r="W2903" t="s">
        <v>90</v>
      </c>
      <c r="X2903" t="s">
        <v>46</v>
      </c>
      <c r="Y2903">
        <v>26</v>
      </c>
      <c r="Z2903">
        <v>23</v>
      </c>
      <c r="AA2903">
        <v>40</v>
      </c>
      <c r="AB2903">
        <v>57.5</v>
      </c>
      <c r="AD2903">
        <f>IF(ISBLANK(Source[[#This Row],[CrosslistID]]),1,1/COUNTIFS(Source[CrosslistID],Source[[#This Row],[CrosslistID]],Source[TermDesc],Source[[#This Row],[TermDesc]]))</f>
        <v>1</v>
      </c>
      <c r="AG2903">
        <v>0</v>
      </c>
      <c r="AH2903">
        <v>57.5</v>
      </c>
      <c r="AI2903">
        <v>0.91400000000000003</v>
      </c>
      <c r="AJ2903">
        <v>0.91400000000000003</v>
      </c>
      <c r="AK2903">
        <v>0.1</v>
      </c>
      <c r="AL29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0.91400000000000003</v>
      </c>
      <c r="AM2903">
        <f>IF(AND(Source[[#This Row],[Credit_Noncredit]]="Noncredit",Source[[#This Row],[FTEF]]&gt;0),Source[[#This Row],[NC XLST FTES]]*525/(437.5*Source[[#This Row],[FTEF]]),0)</f>
        <v>10.968</v>
      </c>
      <c r="AN2903">
        <f>IF(Source[[#This Row],[Credit_Noncredit]]="Credit",Source[[#This Row],[Census Enrollment]],Source[[#This Row],[Noncredit Avg. Attendance]])</f>
        <v>10.968</v>
      </c>
    </row>
    <row r="2904" spans="1:40" x14ac:dyDescent="0.25">
      <c r="A2904" t="s">
        <v>32</v>
      </c>
      <c r="B2904" t="s">
        <v>33</v>
      </c>
      <c r="C2904" t="s">
        <v>55</v>
      </c>
      <c r="D2904" t="s">
        <v>56</v>
      </c>
      <c r="E2904" s="4">
        <v>40111</v>
      </c>
      <c r="F2904" s="4" t="s">
        <v>129</v>
      </c>
      <c r="G2904" s="4">
        <v>9901</v>
      </c>
      <c r="H2904" t="str">
        <f>CONCATENATE(Source[[#This Row],[Subject]],TRIM(Source[[#This Row],[Course]]))</f>
        <v>COMP9901</v>
      </c>
      <c r="I2904" t="str">
        <f>VLOOKUP(Source[[#This Row],[SubjCrse]],'Courses and Categories'!$E$2:$G$1816,3,FALSE)</f>
        <v>Noncredit CTE</v>
      </c>
      <c r="J2904">
        <v>401</v>
      </c>
      <c r="K2904" t="s">
        <v>143</v>
      </c>
      <c r="L2904" t="s">
        <v>39</v>
      </c>
      <c r="M2904" t="s">
        <v>40</v>
      </c>
      <c r="N2904" t="s">
        <v>63</v>
      </c>
      <c r="O2904">
        <v>1410</v>
      </c>
      <c r="P2904">
        <v>1625</v>
      </c>
      <c r="Q2904" t="s">
        <v>64</v>
      </c>
      <c r="R2904">
        <v>1103</v>
      </c>
      <c r="S2904" t="s">
        <v>65</v>
      </c>
      <c r="T2904" t="s">
        <v>44</v>
      </c>
      <c r="U2904" s="1">
        <v>43479</v>
      </c>
      <c r="V2904" s="1">
        <v>43508</v>
      </c>
      <c r="W2904" t="s">
        <v>92</v>
      </c>
      <c r="X2904" t="s">
        <v>46</v>
      </c>
      <c r="Y2904">
        <v>31</v>
      </c>
      <c r="Z2904">
        <v>30</v>
      </c>
      <c r="AA2904">
        <v>40</v>
      </c>
      <c r="AB2904">
        <v>75</v>
      </c>
      <c r="AD2904">
        <f>IF(ISBLANK(Source[[#This Row],[CrosslistID]]),1,1/COUNTIFS(Source[CrosslistID],Source[[#This Row],[CrosslistID]],Source[TermDesc],Source[[#This Row],[TermDesc]]))</f>
        <v>1</v>
      </c>
      <c r="AG2904">
        <v>0</v>
      </c>
      <c r="AH2904">
        <v>75</v>
      </c>
      <c r="AI2904">
        <v>1.133</v>
      </c>
      <c r="AJ2904">
        <v>1.133</v>
      </c>
      <c r="AK2904">
        <v>0.1</v>
      </c>
      <c r="AL29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1.133</v>
      </c>
      <c r="AM2904">
        <f>IF(AND(Source[[#This Row],[Credit_Noncredit]]="Noncredit",Source[[#This Row],[FTEF]]&gt;0),Source[[#This Row],[NC XLST FTES]]*525/(437.5*Source[[#This Row],[FTEF]]),0)</f>
        <v>13.596000000000002</v>
      </c>
      <c r="AN2904">
        <f>IF(Source[[#This Row],[Credit_Noncredit]]="Credit",Source[[#This Row],[Census Enrollment]],Source[[#This Row],[Noncredit Avg. Attendance]])</f>
        <v>13.596000000000002</v>
      </c>
    </row>
    <row r="2905" spans="1:40" x14ac:dyDescent="0.25">
      <c r="A2905" t="s">
        <v>32</v>
      </c>
      <c r="B2905" t="s">
        <v>33</v>
      </c>
      <c r="C2905" t="s">
        <v>55</v>
      </c>
      <c r="D2905" t="s">
        <v>56</v>
      </c>
      <c r="E2905" s="4">
        <v>47848</v>
      </c>
      <c r="F2905" s="4" t="s">
        <v>129</v>
      </c>
      <c r="G2905" s="4">
        <v>9904</v>
      </c>
      <c r="H2905" t="str">
        <f>CONCATENATE(Source[[#This Row],[Subject]],TRIM(Source[[#This Row],[Course]]))</f>
        <v>COMP9904</v>
      </c>
      <c r="I2905" t="str">
        <f>VLOOKUP(Source[[#This Row],[SubjCrse]],'Courses and Categories'!$E$2:$G$1816,3,FALSE)</f>
        <v>Noncredit CTE</v>
      </c>
      <c r="J2905">
        <v>201</v>
      </c>
      <c r="K2905" t="s">
        <v>144</v>
      </c>
      <c r="L2905" t="s">
        <v>39</v>
      </c>
      <c r="M2905" t="s">
        <v>40</v>
      </c>
      <c r="N2905" t="s">
        <v>63</v>
      </c>
      <c r="O2905">
        <v>1040</v>
      </c>
      <c r="P2905">
        <v>1255</v>
      </c>
      <c r="Q2905" t="s">
        <v>60</v>
      </c>
      <c r="R2905">
        <v>228</v>
      </c>
      <c r="S2905" t="s">
        <v>61</v>
      </c>
      <c r="T2905" t="s">
        <v>44</v>
      </c>
      <c r="U2905" s="1">
        <v>43509</v>
      </c>
      <c r="V2905" s="1">
        <v>43538</v>
      </c>
      <c r="W2905" t="s">
        <v>90</v>
      </c>
      <c r="X2905" t="s">
        <v>46</v>
      </c>
      <c r="Y2905">
        <v>30</v>
      </c>
      <c r="Z2905">
        <v>28</v>
      </c>
      <c r="AA2905">
        <v>40</v>
      </c>
      <c r="AB2905">
        <v>70</v>
      </c>
      <c r="AD2905">
        <f>IF(ISBLANK(Source[[#This Row],[CrosslistID]]),1,1/COUNTIFS(Source[CrosslistID],Source[[#This Row],[CrosslistID]],Source[TermDesc],Source[[#This Row],[TermDesc]]))</f>
        <v>1</v>
      </c>
      <c r="AG2905">
        <v>0</v>
      </c>
      <c r="AH2905">
        <v>70</v>
      </c>
      <c r="AI2905">
        <v>1.095</v>
      </c>
      <c r="AJ2905">
        <v>1.095</v>
      </c>
      <c r="AK2905">
        <v>0.1</v>
      </c>
      <c r="AL29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1.095</v>
      </c>
      <c r="AM2905">
        <f>IF(AND(Source[[#This Row],[Credit_Noncredit]]="Noncredit",Source[[#This Row],[FTEF]]&gt;0),Source[[#This Row],[NC XLST FTES]]*525/(437.5*Source[[#This Row],[FTEF]]),0)</f>
        <v>13.14</v>
      </c>
      <c r="AN2905">
        <f>IF(Source[[#This Row],[Credit_Noncredit]]="Credit",Source[[#This Row],[Census Enrollment]],Source[[#This Row],[Noncredit Avg. Attendance]])</f>
        <v>13.14</v>
      </c>
    </row>
    <row r="2906" spans="1:40" x14ac:dyDescent="0.25">
      <c r="A2906" t="s">
        <v>32</v>
      </c>
      <c r="B2906" t="s">
        <v>33</v>
      </c>
      <c r="C2906" t="s">
        <v>55</v>
      </c>
      <c r="D2906" t="s">
        <v>56</v>
      </c>
      <c r="E2906" s="4">
        <v>47072</v>
      </c>
      <c r="F2906" s="4" t="s">
        <v>129</v>
      </c>
      <c r="G2906" s="4">
        <v>9904</v>
      </c>
      <c r="H2906" t="str">
        <f>CONCATENATE(Source[[#This Row],[Subject]],TRIM(Source[[#This Row],[Course]]))</f>
        <v>COMP9904</v>
      </c>
      <c r="I2906" t="str">
        <f>VLOOKUP(Source[[#This Row],[SubjCrse]],'Courses and Categories'!$E$2:$G$1816,3,FALSE)</f>
        <v>Noncredit CTE</v>
      </c>
      <c r="J2906">
        <v>501</v>
      </c>
      <c r="K2906" t="s">
        <v>144</v>
      </c>
      <c r="L2906" t="s">
        <v>87</v>
      </c>
      <c r="M2906" t="s">
        <v>40</v>
      </c>
      <c r="N2906" t="s">
        <v>105</v>
      </c>
      <c r="O2906">
        <v>1810</v>
      </c>
      <c r="P2906">
        <v>2025</v>
      </c>
      <c r="Q2906" t="s">
        <v>76</v>
      </c>
      <c r="R2906" t="s">
        <v>83</v>
      </c>
      <c r="S2906" t="s">
        <v>77</v>
      </c>
      <c r="T2906" t="s">
        <v>44</v>
      </c>
      <c r="U2906" s="1">
        <v>43542</v>
      </c>
      <c r="V2906" s="1">
        <v>43607</v>
      </c>
      <c r="W2906" t="s">
        <v>84</v>
      </c>
      <c r="X2906" t="s">
        <v>46</v>
      </c>
      <c r="Y2906">
        <v>43</v>
      </c>
      <c r="Z2906">
        <v>41</v>
      </c>
      <c r="AA2906">
        <v>40</v>
      </c>
      <c r="AB2906">
        <v>102.5</v>
      </c>
      <c r="AC2906" t="s">
        <v>145</v>
      </c>
      <c r="AD2906">
        <f>IF(ISBLANK(Source[[#This Row],[CrosslistID]]),1,1/COUNTIFS(Source[CrosslistID],Source[[#This Row],[CrosslistID]],Source[TermDesc],Source[[#This Row],[TermDesc]]))</f>
        <v>0.5</v>
      </c>
      <c r="AE2906">
        <v>54</v>
      </c>
      <c r="AF2906">
        <v>40</v>
      </c>
      <c r="AG2906">
        <v>135</v>
      </c>
      <c r="AH2906">
        <v>135</v>
      </c>
      <c r="AI2906">
        <v>1.01</v>
      </c>
      <c r="AJ2906">
        <v>1.01</v>
      </c>
      <c r="AK2906">
        <v>0</v>
      </c>
      <c r="AL29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1.1719999999999999</v>
      </c>
      <c r="AM2906">
        <f>IF(AND(Source[[#This Row],[Credit_Noncredit]]="Noncredit",Source[[#This Row],[FTEF]]&gt;0),Source[[#This Row],[NC XLST FTES]]*525/(437.5*Source[[#This Row],[FTEF]]),0)</f>
        <v>0</v>
      </c>
      <c r="AN2906">
        <f>IF(Source[[#This Row],[Credit_Noncredit]]="Credit",Source[[#This Row],[Census Enrollment]],Source[[#This Row],[Noncredit Avg. Attendance]])</f>
        <v>0</v>
      </c>
    </row>
    <row r="2907" spans="1:40" x14ac:dyDescent="0.25">
      <c r="A2907" t="s">
        <v>32</v>
      </c>
      <c r="B2907" t="s">
        <v>33</v>
      </c>
      <c r="C2907" t="s">
        <v>55</v>
      </c>
      <c r="D2907" t="s">
        <v>56</v>
      </c>
      <c r="E2907" s="4">
        <v>48177</v>
      </c>
      <c r="F2907" s="4" t="s">
        <v>129</v>
      </c>
      <c r="G2907" s="4">
        <v>9904</v>
      </c>
      <c r="H2907" t="str">
        <f>CONCATENATE(Source[[#This Row],[Subject]],TRIM(Source[[#This Row],[Course]]))</f>
        <v>COMP9904</v>
      </c>
      <c r="I2907" t="str">
        <f>VLOOKUP(Source[[#This Row],[SubjCrse]],'Courses and Categories'!$E$2:$G$1816,3,FALSE)</f>
        <v>Noncredit CTE</v>
      </c>
      <c r="J2907">
        <v>502</v>
      </c>
      <c r="K2907" t="s">
        <v>144</v>
      </c>
      <c r="L2907" t="s">
        <v>39</v>
      </c>
      <c r="M2907" t="s">
        <v>40</v>
      </c>
      <c r="N2907" t="s">
        <v>59</v>
      </c>
      <c r="O2907">
        <v>1040</v>
      </c>
      <c r="P2907">
        <v>1255</v>
      </c>
      <c r="Q2907" t="s">
        <v>76</v>
      </c>
      <c r="R2907" t="s">
        <v>138</v>
      </c>
      <c r="S2907" t="s">
        <v>77</v>
      </c>
      <c r="T2907" t="s">
        <v>44</v>
      </c>
      <c r="U2907" s="1">
        <v>43543</v>
      </c>
      <c r="V2907" s="1">
        <v>43606</v>
      </c>
      <c r="W2907" t="s">
        <v>117</v>
      </c>
      <c r="X2907" t="s">
        <v>46</v>
      </c>
      <c r="Y2907">
        <v>39</v>
      </c>
      <c r="Z2907">
        <v>36</v>
      </c>
      <c r="AA2907">
        <v>40</v>
      </c>
      <c r="AB2907">
        <v>90</v>
      </c>
      <c r="AC2907" t="s">
        <v>146</v>
      </c>
      <c r="AD2907">
        <f>IF(ISBLANK(Source[[#This Row],[CrosslistID]]),1,1/COUNTIFS(Source[CrosslistID],Source[[#This Row],[CrosslistID]],Source[TermDesc],Source[[#This Row],[TermDesc]]))</f>
        <v>0.5</v>
      </c>
      <c r="AE2907">
        <v>46</v>
      </c>
      <c r="AF2907">
        <v>45</v>
      </c>
      <c r="AG2907">
        <v>102.2222</v>
      </c>
      <c r="AH2907">
        <v>102.2222</v>
      </c>
      <c r="AI2907">
        <v>1.343</v>
      </c>
      <c r="AJ2907">
        <v>1.343</v>
      </c>
      <c r="AK2907">
        <v>0.1</v>
      </c>
      <c r="AL29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1.4330000000000001</v>
      </c>
      <c r="AM2907">
        <f>IF(AND(Source[[#This Row],[Credit_Noncredit]]="Noncredit",Source[[#This Row],[FTEF]]&gt;0),Source[[#This Row],[NC XLST FTES]]*525/(437.5*Source[[#This Row],[FTEF]]),0)</f>
        <v>17.196000000000002</v>
      </c>
      <c r="AN2907">
        <f>IF(Source[[#This Row],[Credit_Noncredit]]="Credit",Source[[#This Row],[Census Enrollment]],Source[[#This Row],[Noncredit Avg. Attendance]])</f>
        <v>17.196000000000002</v>
      </c>
    </row>
    <row r="2908" spans="1:40" x14ac:dyDescent="0.25">
      <c r="A2908" t="s">
        <v>32</v>
      </c>
      <c r="B2908" t="s">
        <v>33</v>
      </c>
      <c r="C2908" t="s">
        <v>55</v>
      </c>
      <c r="D2908" t="s">
        <v>56</v>
      </c>
      <c r="E2908" s="4">
        <v>47950</v>
      </c>
      <c r="F2908" s="4" t="s">
        <v>129</v>
      </c>
      <c r="G2908" s="4">
        <v>9904</v>
      </c>
      <c r="H2908" t="str">
        <f>CONCATENATE(Source[[#This Row],[Subject]],TRIM(Source[[#This Row],[Course]]))</f>
        <v>COMP9904</v>
      </c>
      <c r="I2908" t="str">
        <f>VLOOKUP(Source[[#This Row],[SubjCrse]],'Courses and Categories'!$E$2:$G$1816,3,FALSE)</f>
        <v>Noncredit CTE</v>
      </c>
      <c r="J2908">
        <v>701</v>
      </c>
      <c r="K2908" t="s">
        <v>144</v>
      </c>
      <c r="L2908" t="s">
        <v>39</v>
      </c>
      <c r="M2908" t="s">
        <v>40</v>
      </c>
      <c r="N2908" t="s">
        <v>105</v>
      </c>
      <c r="O2908">
        <v>1310</v>
      </c>
      <c r="P2908">
        <v>1525</v>
      </c>
      <c r="Q2908" t="s">
        <v>52</v>
      </c>
      <c r="R2908">
        <v>471</v>
      </c>
      <c r="S2908" t="s">
        <v>53</v>
      </c>
      <c r="T2908" t="s">
        <v>44</v>
      </c>
      <c r="U2908" s="1">
        <v>43542</v>
      </c>
      <c r="V2908" s="1">
        <v>43607</v>
      </c>
      <c r="W2908" t="s">
        <v>79</v>
      </c>
      <c r="X2908" t="s">
        <v>46</v>
      </c>
      <c r="Y2908">
        <v>43</v>
      </c>
      <c r="Z2908">
        <v>30</v>
      </c>
      <c r="AA2908">
        <v>40</v>
      </c>
      <c r="AB2908">
        <v>75</v>
      </c>
      <c r="AD2908">
        <f>IF(ISBLANK(Source[[#This Row],[CrosslistID]]),1,1/COUNTIFS(Source[CrosslistID],Source[[#This Row],[CrosslistID]],Source[TermDesc],Source[[#This Row],[TermDesc]]))</f>
        <v>1</v>
      </c>
      <c r="AG2908">
        <v>0</v>
      </c>
      <c r="AH2908">
        <v>75</v>
      </c>
      <c r="AI2908">
        <v>2.1040000000000001</v>
      </c>
      <c r="AJ2908">
        <v>2.1040000000000001</v>
      </c>
      <c r="AK2908">
        <v>0.1</v>
      </c>
      <c r="AL29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2.1040000000000001</v>
      </c>
      <c r="AM2908">
        <f>IF(AND(Source[[#This Row],[Credit_Noncredit]]="Noncredit",Source[[#This Row],[FTEF]]&gt;0),Source[[#This Row],[NC XLST FTES]]*525/(437.5*Source[[#This Row],[FTEF]]),0)</f>
        <v>25.248000000000005</v>
      </c>
      <c r="AN2908">
        <f>IF(Source[[#This Row],[Credit_Noncredit]]="Credit",Source[[#This Row],[Census Enrollment]],Source[[#This Row],[Noncredit Avg. Attendance]])</f>
        <v>25.248000000000005</v>
      </c>
    </row>
    <row r="2909" spans="1:40" x14ac:dyDescent="0.25">
      <c r="A2909" t="s">
        <v>32</v>
      </c>
      <c r="B2909" t="s">
        <v>33</v>
      </c>
      <c r="C2909" t="s">
        <v>55</v>
      </c>
      <c r="D2909" t="s">
        <v>56</v>
      </c>
      <c r="E2909" s="4">
        <v>48020</v>
      </c>
      <c r="F2909" s="4" t="s">
        <v>129</v>
      </c>
      <c r="G2909" s="4">
        <v>9904</v>
      </c>
      <c r="H2909" t="str">
        <f>CONCATENATE(Source[[#This Row],[Subject]],TRIM(Source[[#This Row],[Course]]))</f>
        <v>COMP9904</v>
      </c>
      <c r="I2909" t="str">
        <f>VLOOKUP(Source[[#This Row],[SubjCrse]],'Courses and Categories'!$E$2:$G$1816,3,FALSE)</f>
        <v>Noncredit CTE</v>
      </c>
      <c r="J2909">
        <v>702</v>
      </c>
      <c r="K2909" t="s">
        <v>144</v>
      </c>
      <c r="L2909" t="s">
        <v>39</v>
      </c>
      <c r="M2909" t="s">
        <v>40</v>
      </c>
      <c r="N2909" t="s">
        <v>63</v>
      </c>
      <c r="O2909">
        <v>810</v>
      </c>
      <c r="P2909">
        <v>1025</v>
      </c>
      <c r="Q2909" t="s">
        <v>52</v>
      </c>
      <c r="R2909">
        <v>471</v>
      </c>
      <c r="S2909" t="s">
        <v>53</v>
      </c>
      <c r="T2909" t="s">
        <v>44</v>
      </c>
      <c r="U2909" s="1">
        <v>43509</v>
      </c>
      <c r="V2909" s="1">
        <v>43538</v>
      </c>
      <c r="W2909" t="s">
        <v>125</v>
      </c>
      <c r="X2909" t="s">
        <v>46</v>
      </c>
      <c r="Y2909">
        <v>29</v>
      </c>
      <c r="Z2909">
        <v>27</v>
      </c>
      <c r="AA2909">
        <v>40</v>
      </c>
      <c r="AB2909">
        <v>67.5</v>
      </c>
      <c r="AD2909">
        <f>IF(ISBLANK(Source[[#This Row],[CrosslistID]]),1,1/COUNTIFS(Source[CrosslistID],Source[[#This Row],[CrosslistID]],Source[TermDesc],Source[[#This Row],[TermDesc]]))</f>
        <v>1</v>
      </c>
      <c r="AG2909">
        <v>0</v>
      </c>
      <c r="AH2909">
        <v>67.5</v>
      </c>
      <c r="AI2909">
        <v>1.5189999999999999</v>
      </c>
      <c r="AJ2909">
        <v>1.5189999999999999</v>
      </c>
      <c r="AK2909">
        <v>0.1</v>
      </c>
      <c r="AL29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1.5189999999999999</v>
      </c>
      <c r="AM2909">
        <f>IF(AND(Source[[#This Row],[Credit_Noncredit]]="Noncredit",Source[[#This Row],[FTEF]]&gt;0),Source[[#This Row],[NC XLST FTES]]*525/(437.5*Source[[#This Row],[FTEF]]),0)</f>
        <v>18.227999999999998</v>
      </c>
      <c r="AN2909">
        <f>IF(Source[[#This Row],[Credit_Noncredit]]="Credit",Source[[#This Row],[Census Enrollment]],Source[[#This Row],[Noncredit Avg. Attendance]])</f>
        <v>18.227999999999998</v>
      </c>
    </row>
    <row r="2910" spans="1:40" x14ac:dyDescent="0.25">
      <c r="A2910" t="s">
        <v>32</v>
      </c>
      <c r="B2910" t="s">
        <v>33</v>
      </c>
      <c r="C2910" t="s">
        <v>55</v>
      </c>
      <c r="D2910" t="s">
        <v>56</v>
      </c>
      <c r="E2910" s="4">
        <v>47617</v>
      </c>
      <c r="F2910" s="4" t="s">
        <v>129</v>
      </c>
      <c r="G2910" s="4">
        <v>9905</v>
      </c>
      <c r="H2910" t="str">
        <f>CONCATENATE(Source[[#This Row],[Subject]],TRIM(Source[[#This Row],[Course]]))</f>
        <v>COMP9905</v>
      </c>
      <c r="I2910" t="str">
        <f>VLOOKUP(Source[[#This Row],[SubjCrse]],'Courses and Categories'!$E$2:$G$1816,3,FALSE)</f>
        <v>Noncredit CTE</v>
      </c>
      <c r="J2910">
        <v>201</v>
      </c>
      <c r="K2910" t="s">
        <v>147</v>
      </c>
      <c r="L2910" t="s">
        <v>39</v>
      </c>
      <c r="M2910" t="s">
        <v>40</v>
      </c>
      <c r="N2910" t="s">
        <v>63</v>
      </c>
      <c r="O2910">
        <v>810</v>
      </c>
      <c r="P2910">
        <v>1025</v>
      </c>
      <c r="Q2910" t="s">
        <v>60</v>
      </c>
      <c r="R2910">
        <v>228</v>
      </c>
      <c r="S2910" t="s">
        <v>61</v>
      </c>
      <c r="T2910" t="s">
        <v>44</v>
      </c>
      <c r="U2910" s="1">
        <v>43479</v>
      </c>
      <c r="V2910" s="1">
        <v>43508</v>
      </c>
      <c r="W2910" t="s">
        <v>90</v>
      </c>
      <c r="X2910" t="s">
        <v>46</v>
      </c>
      <c r="Y2910">
        <v>22</v>
      </c>
      <c r="Z2910">
        <v>22</v>
      </c>
      <c r="AA2910">
        <v>40</v>
      </c>
      <c r="AB2910">
        <v>55</v>
      </c>
      <c r="AD2910">
        <f>IF(ISBLANK(Source[[#This Row],[CrosslistID]]),1,1/COUNTIFS(Source[CrosslistID],Source[[#This Row],[CrosslistID]],Source[TermDesc],Source[[#This Row],[TermDesc]]))</f>
        <v>1</v>
      </c>
      <c r="AG2910">
        <v>0</v>
      </c>
      <c r="AH2910">
        <v>55</v>
      </c>
      <c r="AI2910">
        <v>0.752</v>
      </c>
      <c r="AJ2910">
        <v>0.752</v>
      </c>
      <c r="AK2910">
        <v>0.1</v>
      </c>
      <c r="AL29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0.752</v>
      </c>
      <c r="AM2910">
        <f>IF(AND(Source[[#This Row],[Credit_Noncredit]]="Noncredit",Source[[#This Row],[FTEF]]&gt;0),Source[[#This Row],[NC XLST FTES]]*525/(437.5*Source[[#This Row],[FTEF]]),0)</f>
        <v>9.0240000000000009</v>
      </c>
      <c r="AN2910">
        <f>IF(Source[[#This Row],[Credit_Noncredit]]="Credit",Source[[#This Row],[Census Enrollment]],Source[[#This Row],[Noncredit Avg. Attendance]])</f>
        <v>9.0240000000000009</v>
      </c>
    </row>
    <row r="2911" spans="1:40" x14ac:dyDescent="0.25">
      <c r="A2911" t="s">
        <v>32</v>
      </c>
      <c r="B2911" t="s">
        <v>33</v>
      </c>
      <c r="C2911" t="s">
        <v>55</v>
      </c>
      <c r="D2911" t="s">
        <v>56</v>
      </c>
      <c r="E2911" s="4">
        <v>47618</v>
      </c>
      <c r="F2911" s="4" t="s">
        <v>129</v>
      </c>
      <c r="G2911" s="4">
        <v>9905</v>
      </c>
      <c r="H2911" t="str">
        <f>CONCATENATE(Source[[#This Row],[Subject]],TRIM(Source[[#This Row],[Course]]))</f>
        <v>COMP9905</v>
      </c>
      <c r="I2911" t="str">
        <f>VLOOKUP(Source[[#This Row],[SubjCrse]],'Courses and Categories'!$E$2:$G$1816,3,FALSE)</f>
        <v>Noncredit CTE</v>
      </c>
      <c r="J2911">
        <v>401</v>
      </c>
      <c r="K2911" t="s">
        <v>147</v>
      </c>
      <c r="L2911" t="s">
        <v>39</v>
      </c>
      <c r="M2911" t="s">
        <v>40</v>
      </c>
      <c r="N2911" t="s">
        <v>59</v>
      </c>
      <c r="O2911">
        <v>1410</v>
      </c>
      <c r="P2911">
        <v>1625</v>
      </c>
      <c r="Q2911" t="s">
        <v>64</v>
      </c>
      <c r="R2911">
        <v>1203</v>
      </c>
      <c r="S2911" t="s">
        <v>65</v>
      </c>
      <c r="T2911" t="s">
        <v>44</v>
      </c>
      <c r="U2911" s="1">
        <v>43480</v>
      </c>
      <c r="V2911" s="1">
        <v>43538</v>
      </c>
      <c r="W2911" t="s">
        <v>123</v>
      </c>
      <c r="X2911" t="s">
        <v>46</v>
      </c>
      <c r="Y2911">
        <v>47</v>
      </c>
      <c r="Z2911">
        <v>45</v>
      </c>
      <c r="AA2911">
        <v>40</v>
      </c>
      <c r="AB2911">
        <v>112.5</v>
      </c>
      <c r="AD2911">
        <f>IF(ISBLANK(Source[[#This Row],[CrosslistID]]),1,1/COUNTIFS(Source[CrosslistID],Source[[#This Row],[CrosslistID]],Source[TermDesc],Source[[#This Row],[TermDesc]]))</f>
        <v>1</v>
      </c>
      <c r="AG2911">
        <v>0</v>
      </c>
      <c r="AH2911">
        <v>112.5</v>
      </c>
      <c r="AI2911">
        <v>1.0289999999999999</v>
      </c>
      <c r="AJ2911">
        <v>1.0289999999999999</v>
      </c>
      <c r="AK2911">
        <v>0.1</v>
      </c>
      <c r="AL29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1.0289999999999999</v>
      </c>
      <c r="AM2911">
        <f>IF(AND(Source[[#This Row],[Credit_Noncredit]]="Noncredit",Source[[#This Row],[FTEF]]&gt;0),Source[[#This Row],[NC XLST FTES]]*525/(437.5*Source[[#This Row],[FTEF]]),0)</f>
        <v>12.347999999999997</v>
      </c>
      <c r="AN2911">
        <f>IF(Source[[#This Row],[Credit_Noncredit]]="Credit",Source[[#This Row],[Census Enrollment]],Source[[#This Row],[Noncredit Avg. Attendance]])</f>
        <v>12.347999999999997</v>
      </c>
    </row>
    <row r="2912" spans="1:40" x14ac:dyDescent="0.25">
      <c r="A2912" t="s">
        <v>32</v>
      </c>
      <c r="B2912" t="s">
        <v>33</v>
      </c>
      <c r="C2912" t="s">
        <v>55</v>
      </c>
      <c r="D2912" t="s">
        <v>56</v>
      </c>
      <c r="E2912" s="4">
        <v>47619</v>
      </c>
      <c r="F2912" s="4" t="s">
        <v>129</v>
      </c>
      <c r="G2912" s="4">
        <v>9905</v>
      </c>
      <c r="H2912" t="str">
        <f>CONCATENATE(Source[[#This Row],[Subject]],TRIM(Source[[#This Row],[Course]]))</f>
        <v>COMP9905</v>
      </c>
      <c r="I2912" t="str">
        <f>VLOOKUP(Source[[#This Row],[SubjCrse]],'Courses and Categories'!$E$2:$G$1816,3,FALSE)</f>
        <v>Noncredit CTE</v>
      </c>
      <c r="J2912">
        <v>501</v>
      </c>
      <c r="K2912" t="s">
        <v>147</v>
      </c>
      <c r="L2912" t="s">
        <v>39</v>
      </c>
      <c r="M2912" t="s">
        <v>40</v>
      </c>
      <c r="N2912" t="s">
        <v>91</v>
      </c>
      <c r="O2912">
        <v>1110</v>
      </c>
      <c r="P2912">
        <v>1325</v>
      </c>
      <c r="Q2912" t="s">
        <v>76</v>
      </c>
      <c r="R2912" t="s">
        <v>83</v>
      </c>
      <c r="S2912" t="s">
        <v>77</v>
      </c>
      <c r="T2912">
        <v>1</v>
      </c>
      <c r="U2912" s="1">
        <v>43479</v>
      </c>
      <c r="V2912" s="1">
        <v>43607</v>
      </c>
      <c r="W2912" t="s">
        <v>123</v>
      </c>
      <c r="X2912" t="s">
        <v>46</v>
      </c>
      <c r="Y2912">
        <v>49</v>
      </c>
      <c r="Z2912">
        <v>46</v>
      </c>
      <c r="AA2912">
        <v>40</v>
      </c>
      <c r="AB2912">
        <v>115</v>
      </c>
      <c r="AD2912">
        <f>IF(ISBLANK(Source[[#This Row],[CrosslistID]]),1,1/COUNTIFS(Source[CrosslistID],Source[[#This Row],[CrosslistID]],Source[TermDesc],Source[[#This Row],[TermDesc]]))</f>
        <v>1</v>
      </c>
      <c r="AG2912">
        <v>0</v>
      </c>
      <c r="AH2912">
        <v>115</v>
      </c>
      <c r="AI2912">
        <v>0.93300000000000005</v>
      </c>
      <c r="AJ2912">
        <v>0.93300000000000005</v>
      </c>
      <c r="AK2912">
        <v>0.1</v>
      </c>
      <c r="AL29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0.93300000000000005</v>
      </c>
      <c r="AM2912">
        <f>IF(AND(Source[[#This Row],[Credit_Noncredit]]="Noncredit",Source[[#This Row],[FTEF]]&gt;0),Source[[#This Row],[NC XLST FTES]]*525/(437.5*Source[[#This Row],[FTEF]]),0)</f>
        <v>11.196000000000002</v>
      </c>
      <c r="AN2912">
        <f>IF(Source[[#This Row],[Credit_Noncredit]]="Credit",Source[[#This Row],[Census Enrollment]],Source[[#This Row],[Noncredit Avg. Attendance]])</f>
        <v>11.196000000000002</v>
      </c>
    </row>
    <row r="2913" spans="1:40" x14ac:dyDescent="0.25">
      <c r="A2913" t="s">
        <v>32</v>
      </c>
      <c r="B2913" t="s">
        <v>33</v>
      </c>
      <c r="C2913" t="s">
        <v>55</v>
      </c>
      <c r="D2913" t="s">
        <v>56</v>
      </c>
      <c r="E2913" s="4">
        <v>47951</v>
      </c>
      <c r="F2913" s="4" t="s">
        <v>129</v>
      </c>
      <c r="G2913" s="4">
        <v>9905</v>
      </c>
      <c r="H2913" t="str">
        <f>CONCATENATE(Source[[#This Row],[Subject]],TRIM(Source[[#This Row],[Course]]))</f>
        <v>COMP9905</v>
      </c>
      <c r="I2913" t="str">
        <f>VLOOKUP(Source[[#This Row],[SubjCrse]],'Courses and Categories'!$E$2:$G$1816,3,FALSE)</f>
        <v>Noncredit CTE</v>
      </c>
      <c r="J2913">
        <v>701</v>
      </c>
      <c r="K2913" t="s">
        <v>147</v>
      </c>
      <c r="L2913" t="s">
        <v>87</v>
      </c>
      <c r="M2913" t="s">
        <v>40</v>
      </c>
      <c r="N2913" t="s">
        <v>105</v>
      </c>
      <c r="O2913">
        <v>1810</v>
      </c>
      <c r="P2913">
        <v>2025</v>
      </c>
      <c r="Q2913" t="s">
        <v>52</v>
      </c>
      <c r="R2913">
        <v>470</v>
      </c>
      <c r="S2913" t="s">
        <v>53</v>
      </c>
      <c r="T2913" t="s">
        <v>44</v>
      </c>
      <c r="U2913" s="1">
        <v>43542</v>
      </c>
      <c r="V2913" s="1">
        <v>43607</v>
      </c>
      <c r="W2913" t="s">
        <v>148</v>
      </c>
      <c r="X2913" t="s">
        <v>46</v>
      </c>
      <c r="Y2913">
        <v>37</v>
      </c>
      <c r="Z2913">
        <v>31</v>
      </c>
      <c r="AA2913">
        <v>40</v>
      </c>
      <c r="AB2913">
        <v>77.5</v>
      </c>
      <c r="AD2913">
        <f>IF(ISBLANK(Source[[#This Row],[CrosslistID]]),1,1/COUNTIFS(Source[CrosslistID],Source[[#This Row],[CrosslistID]],Source[TermDesc],Source[[#This Row],[TermDesc]]))</f>
        <v>1</v>
      </c>
      <c r="AG2913">
        <v>0</v>
      </c>
      <c r="AH2913">
        <v>77.5</v>
      </c>
      <c r="AI2913">
        <v>0.995</v>
      </c>
      <c r="AJ2913">
        <v>0.995</v>
      </c>
      <c r="AK2913">
        <v>0.1</v>
      </c>
      <c r="AL29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0.995</v>
      </c>
      <c r="AM2913">
        <f>IF(AND(Source[[#This Row],[Credit_Noncredit]]="Noncredit",Source[[#This Row],[FTEF]]&gt;0),Source[[#This Row],[NC XLST FTES]]*525/(437.5*Source[[#This Row],[FTEF]]),0)</f>
        <v>11.94</v>
      </c>
      <c r="AN2913">
        <f>IF(Source[[#This Row],[Credit_Noncredit]]="Credit",Source[[#This Row],[Census Enrollment]],Source[[#This Row],[Noncredit Avg. Attendance]])</f>
        <v>11.94</v>
      </c>
    </row>
    <row r="2914" spans="1:40" x14ac:dyDescent="0.25">
      <c r="A2914" t="s">
        <v>32</v>
      </c>
      <c r="B2914" t="s">
        <v>33</v>
      </c>
      <c r="C2914" t="s">
        <v>55</v>
      </c>
      <c r="D2914" t="s">
        <v>56</v>
      </c>
      <c r="E2914" s="4">
        <v>47850</v>
      </c>
      <c r="F2914" s="4" t="s">
        <v>129</v>
      </c>
      <c r="G2914" s="4">
        <v>9907</v>
      </c>
      <c r="H2914" t="str">
        <f>CONCATENATE(Source[[#This Row],[Subject]],TRIM(Source[[#This Row],[Course]]))</f>
        <v>COMP9907</v>
      </c>
      <c r="I2914" t="str">
        <f>VLOOKUP(Source[[#This Row],[SubjCrse]],'Courses and Categories'!$E$2:$G$1816,3,FALSE)</f>
        <v>Noncredit CTE</v>
      </c>
      <c r="J2914">
        <v>201</v>
      </c>
      <c r="K2914" t="s">
        <v>149</v>
      </c>
      <c r="L2914" t="s">
        <v>39</v>
      </c>
      <c r="M2914" t="s">
        <v>40</v>
      </c>
      <c r="N2914" t="s">
        <v>63</v>
      </c>
      <c r="O2914">
        <v>810</v>
      </c>
      <c r="P2914">
        <v>1025</v>
      </c>
      <c r="Q2914" t="s">
        <v>60</v>
      </c>
      <c r="R2914">
        <v>228</v>
      </c>
      <c r="S2914" t="s">
        <v>61</v>
      </c>
      <c r="T2914" t="s">
        <v>44</v>
      </c>
      <c r="U2914" s="1">
        <v>43579</v>
      </c>
      <c r="V2914" s="1">
        <v>43607</v>
      </c>
      <c r="W2914" t="s">
        <v>90</v>
      </c>
      <c r="X2914" t="s">
        <v>46</v>
      </c>
      <c r="Y2914">
        <v>29</v>
      </c>
      <c r="Z2914">
        <v>29</v>
      </c>
      <c r="AA2914">
        <v>40</v>
      </c>
      <c r="AB2914">
        <v>72.5</v>
      </c>
      <c r="AD2914">
        <f>IF(ISBLANK(Source[[#This Row],[CrosslistID]]),1,1/COUNTIFS(Source[CrosslistID],Source[[#This Row],[CrosslistID]],Source[TermDesc],Source[[#This Row],[TermDesc]]))</f>
        <v>1</v>
      </c>
      <c r="AG2914">
        <v>0</v>
      </c>
      <c r="AH2914">
        <v>72.5</v>
      </c>
      <c r="AI2914">
        <v>1.3140000000000001</v>
      </c>
      <c r="AJ2914">
        <v>1.3140000000000001</v>
      </c>
      <c r="AK2914">
        <v>0.1</v>
      </c>
      <c r="AL29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1.3140000000000001</v>
      </c>
      <c r="AM2914">
        <f>IF(AND(Source[[#This Row],[Credit_Noncredit]]="Noncredit",Source[[#This Row],[FTEF]]&gt;0),Source[[#This Row],[NC XLST FTES]]*525/(437.5*Source[[#This Row],[FTEF]]),0)</f>
        <v>15.768000000000001</v>
      </c>
      <c r="AN2914">
        <f>IF(Source[[#This Row],[Credit_Noncredit]]="Credit",Source[[#This Row],[Census Enrollment]],Source[[#This Row],[Noncredit Avg. Attendance]])</f>
        <v>15.768000000000001</v>
      </c>
    </row>
    <row r="2915" spans="1:40" x14ac:dyDescent="0.25">
      <c r="A2915" t="s">
        <v>32</v>
      </c>
      <c r="B2915" t="s">
        <v>33</v>
      </c>
      <c r="C2915" t="s">
        <v>55</v>
      </c>
      <c r="D2915" t="s">
        <v>56</v>
      </c>
      <c r="E2915" s="4">
        <v>47854</v>
      </c>
      <c r="F2915" s="4" t="s">
        <v>129</v>
      </c>
      <c r="G2915" s="4">
        <v>9909</v>
      </c>
      <c r="H2915" t="str">
        <f>CONCATENATE(Source[[#This Row],[Subject]],TRIM(Source[[#This Row],[Course]]))</f>
        <v>COMP9909</v>
      </c>
      <c r="I2915" t="str">
        <f>VLOOKUP(Source[[#This Row],[SubjCrse]],'Courses and Categories'!$E$2:$G$1816,3,FALSE)</f>
        <v>Noncredit CTE</v>
      </c>
      <c r="J2915">
        <v>201</v>
      </c>
      <c r="K2915" t="s">
        <v>150</v>
      </c>
      <c r="L2915" t="s">
        <v>39</v>
      </c>
      <c r="M2915" t="s">
        <v>40</v>
      </c>
      <c r="N2915" t="s">
        <v>63</v>
      </c>
      <c r="O2915">
        <v>1040</v>
      </c>
      <c r="P2915">
        <v>1255</v>
      </c>
      <c r="Q2915" t="s">
        <v>60</v>
      </c>
      <c r="R2915">
        <v>228</v>
      </c>
      <c r="S2915" t="s">
        <v>61</v>
      </c>
      <c r="T2915" t="s">
        <v>44</v>
      </c>
      <c r="U2915" s="1">
        <v>43542</v>
      </c>
      <c r="V2915" s="1">
        <v>43578</v>
      </c>
      <c r="W2915" t="s">
        <v>90</v>
      </c>
      <c r="X2915" t="s">
        <v>46</v>
      </c>
      <c r="Y2915">
        <v>26</v>
      </c>
      <c r="Z2915">
        <v>23</v>
      </c>
      <c r="AA2915">
        <v>40</v>
      </c>
      <c r="AB2915">
        <v>57.5</v>
      </c>
      <c r="AD2915">
        <f>IF(ISBLANK(Source[[#This Row],[CrosslistID]]),1,1/COUNTIFS(Source[CrosslistID],Source[[#This Row],[CrosslistID]],Source[TermDesc],Source[[#This Row],[TermDesc]]))</f>
        <v>1</v>
      </c>
      <c r="AG2915">
        <v>0</v>
      </c>
      <c r="AH2915">
        <v>57.5</v>
      </c>
      <c r="AI2915">
        <v>0.85699999999999998</v>
      </c>
      <c r="AJ2915">
        <v>0.85699999999999998</v>
      </c>
      <c r="AK2915">
        <v>0.1</v>
      </c>
      <c r="AL29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0.85699999999999998</v>
      </c>
      <c r="AM2915">
        <f>IF(AND(Source[[#This Row],[Credit_Noncredit]]="Noncredit",Source[[#This Row],[FTEF]]&gt;0),Source[[#This Row],[NC XLST FTES]]*525/(437.5*Source[[#This Row],[FTEF]]),0)</f>
        <v>10.284000000000001</v>
      </c>
      <c r="AN2915">
        <f>IF(Source[[#This Row],[Credit_Noncredit]]="Credit",Source[[#This Row],[Census Enrollment]],Source[[#This Row],[Noncredit Avg. Attendance]])</f>
        <v>10.284000000000001</v>
      </c>
    </row>
    <row r="2916" spans="1:40" x14ac:dyDescent="0.25">
      <c r="A2916" t="s">
        <v>32</v>
      </c>
      <c r="B2916" t="s">
        <v>33</v>
      </c>
      <c r="C2916" t="s">
        <v>55</v>
      </c>
      <c r="D2916" t="s">
        <v>56</v>
      </c>
      <c r="E2916" s="4">
        <v>48176</v>
      </c>
      <c r="F2916" s="4" t="s">
        <v>129</v>
      </c>
      <c r="G2916" s="4">
        <v>9909</v>
      </c>
      <c r="H2916" t="str">
        <f>CONCATENATE(Source[[#This Row],[Subject]],TRIM(Source[[#This Row],[Course]]))</f>
        <v>COMP9909</v>
      </c>
      <c r="I2916" t="str">
        <f>VLOOKUP(Source[[#This Row],[SubjCrse]],'Courses and Categories'!$E$2:$G$1816,3,FALSE)</f>
        <v>Noncredit CTE</v>
      </c>
      <c r="J2916">
        <v>701</v>
      </c>
      <c r="K2916" t="s">
        <v>150</v>
      </c>
      <c r="L2916" t="s">
        <v>39</v>
      </c>
      <c r="M2916" t="s">
        <v>40</v>
      </c>
      <c r="N2916" t="s">
        <v>63</v>
      </c>
      <c r="O2916">
        <v>810</v>
      </c>
      <c r="P2916">
        <v>1025</v>
      </c>
      <c r="Q2916" t="s">
        <v>52</v>
      </c>
      <c r="R2916">
        <v>471</v>
      </c>
      <c r="S2916" t="s">
        <v>53</v>
      </c>
      <c r="T2916" t="s">
        <v>44</v>
      </c>
      <c r="U2916" s="1">
        <v>43542</v>
      </c>
      <c r="V2916" s="1">
        <v>43578</v>
      </c>
      <c r="W2916" t="s">
        <v>125</v>
      </c>
      <c r="X2916" t="s">
        <v>46</v>
      </c>
      <c r="Y2916">
        <v>28</v>
      </c>
      <c r="Z2916">
        <v>27</v>
      </c>
      <c r="AA2916">
        <v>40</v>
      </c>
      <c r="AB2916">
        <v>67.5</v>
      </c>
      <c r="AD2916">
        <f>IF(ISBLANK(Source[[#This Row],[CrosslistID]]),1,1/COUNTIFS(Source[CrosslistID],Source[[#This Row],[CrosslistID]],Source[TermDesc],Source[[#This Row],[TermDesc]]))</f>
        <v>1</v>
      </c>
      <c r="AG2916">
        <v>0</v>
      </c>
      <c r="AH2916">
        <v>67.5</v>
      </c>
      <c r="AI2916">
        <v>1.5329999999999999</v>
      </c>
      <c r="AJ2916">
        <v>1.5329999999999999</v>
      </c>
      <c r="AK2916">
        <v>0.1</v>
      </c>
      <c r="AL29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1.5329999999999999</v>
      </c>
      <c r="AM2916">
        <f>IF(AND(Source[[#This Row],[Credit_Noncredit]]="Noncredit",Source[[#This Row],[FTEF]]&gt;0),Source[[#This Row],[NC XLST FTES]]*525/(437.5*Source[[#This Row],[FTEF]]),0)</f>
        <v>18.395999999999997</v>
      </c>
      <c r="AN2916">
        <f>IF(Source[[#This Row],[Credit_Noncredit]]="Credit",Source[[#This Row],[Census Enrollment]],Source[[#This Row],[Noncredit Avg. Attendance]])</f>
        <v>18.395999999999997</v>
      </c>
    </row>
    <row r="2917" spans="1:40" x14ac:dyDescent="0.25">
      <c r="A2917" t="s">
        <v>32</v>
      </c>
      <c r="B2917" t="s">
        <v>33</v>
      </c>
      <c r="C2917" t="s">
        <v>55</v>
      </c>
      <c r="D2917" t="s">
        <v>56</v>
      </c>
      <c r="E2917" s="4">
        <v>47953</v>
      </c>
      <c r="F2917" s="4" t="s">
        <v>129</v>
      </c>
      <c r="G2917" s="4">
        <v>9910</v>
      </c>
      <c r="H2917" t="str">
        <f>CONCATENATE(Source[[#This Row],[Subject]],TRIM(Source[[#This Row],[Course]]))</f>
        <v>COMP9910</v>
      </c>
      <c r="I2917" t="str">
        <f>VLOOKUP(Source[[#This Row],[SubjCrse]],'Courses and Categories'!$E$2:$G$1816,3,FALSE)</f>
        <v>Noncredit CTE</v>
      </c>
      <c r="J2917">
        <v>401</v>
      </c>
      <c r="K2917" t="s">
        <v>151</v>
      </c>
      <c r="L2917" t="s">
        <v>39</v>
      </c>
      <c r="M2917" t="s">
        <v>40</v>
      </c>
      <c r="N2917" t="s">
        <v>105</v>
      </c>
      <c r="O2917">
        <v>1410</v>
      </c>
      <c r="P2917">
        <v>1625</v>
      </c>
      <c r="Q2917" t="s">
        <v>64</v>
      </c>
      <c r="R2917">
        <v>1203</v>
      </c>
      <c r="S2917" t="s">
        <v>65</v>
      </c>
      <c r="T2917" t="s">
        <v>44</v>
      </c>
      <c r="U2917" s="1">
        <v>43542</v>
      </c>
      <c r="V2917" s="1">
        <v>43607</v>
      </c>
      <c r="W2917" t="s">
        <v>123</v>
      </c>
      <c r="X2917" t="s">
        <v>46</v>
      </c>
      <c r="Y2917">
        <v>49</v>
      </c>
      <c r="Z2917">
        <v>47</v>
      </c>
      <c r="AA2917">
        <v>40</v>
      </c>
      <c r="AB2917">
        <v>117.5</v>
      </c>
      <c r="AD2917">
        <f>IF(ISBLANK(Source[[#This Row],[CrosslistID]]),1,1/COUNTIFS(Source[CrosslistID],Source[[#This Row],[CrosslistID]],Source[TermDesc],Source[[#This Row],[TermDesc]]))</f>
        <v>1</v>
      </c>
      <c r="AG2917">
        <v>0</v>
      </c>
      <c r="AH2917">
        <v>117.5</v>
      </c>
      <c r="AI2917">
        <v>1.4430000000000001</v>
      </c>
      <c r="AJ2917">
        <v>1.4430000000000001</v>
      </c>
      <c r="AK2917">
        <v>0.1</v>
      </c>
      <c r="AL29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1.4430000000000001</v>
      </c>
      <c r="AM2917">
        <f>IF(AND(Source[[#This Row],[Credit_Noncredit]]="Noncredit",Source[[#This Row],[FTEF]]&gt;0),Source[[#This Row],[NC XLST FTES]]*525/(437.5*Source[[#This Row],[FTEF]]),0)</f>
        <v>17.316000000000003</v>
      </c>
      <c r="AN2917">
        <f>IF(Source[[#This Row],[Credit_Noncredit]]="Credit",Source[[#This Row],[Census Enrollment]],Source[[#This Row],[Noncredit Avg. Attendance]])</f>
        <v>17.316000000000003</v>
      </c>
    </row>
    <row r="2918" spans="1:40" x14ac:dyDescent="0.25">
      <c r="A2918" t="s">
        <v>32</v>
      </c>
      <c r="B2918" t="s">
        <v>33</v>
      </c>
      <c r="C2918" t="s">
        <v>55</v>
      </c>
      <c r="D2918" t="s">
        <v>56</v>
      </c>
      <c r="E2918" s="4">
        <v>47955</v>
      </c>
      <c r="F2918" s="4" t="s">
        <v>129</v>
      </c>
      <c r="G2918" s="4">
        <v>9917</v>
      </c>
      <c r="H2918" t="str">
        <f>CONCATENATE(Source[[#This Row],[Subject]],TRIM(Source[[#This Row],[Course]]))</f>
        <v>COMP9917</v>
      </c>
      <c r="I2918" t="str">
        <f>VLOOKUP(Source[[#This Row],[SubjCrse]],'Courses and Categories'!$E$2:$G$1816,3,FALSE)</f>
        <v>Noncredit CTE</v>
      </c>
      <c r="J2918">
        <v>501</v>
      </c>
      <c r="K2918" t="s">
        <v>152</v>
      </c>
      <c r="L2918" t="s">
        <v>50</v>
      </c>
      <c r="M2918" t="s">
        <v>40</v>
      </c>
      <c r="N2918" t="s">
        <v>51</v>
      </c>
      <c r="O2918">
        <v>810</v>
      </c>
      <c r="P2918">
        <v>1025</v>
      </c>
      <c r="Q2918" t="s">
        <v>76</v>
      </c>
      <c r="R2918" t="s">
        <v>138</v>
      </c>
      <c r="S2918" t="s">
        <v>77</v>
      </c>
      <c r="T2918">
        <v>1</v>
      </c>
      <c r="U2918" s="1">
        <v>43479</v>
      </c>
      <c r="V2918" s="1">
        <v>43607</v>
      </c>
      <c r="W2918" t="s">
        <v>139</v>
      </c>
      <c r="X2918" t="s">
        <v>46</v>
      </c>
      <c r="Y2918">
        <v>44</v>
      </c>
      <c r="Z2918">
        <v>42</v>
      </c>
      <c r="AA2918">
        <v>40</v>
      </c>
      <c r="AB2918">
        <v>105</v>
      </c>
      <c r="AD2918">
        <f>IF(ISBLANK(Source[[#This Row],[CrosslistID]]),1,1/COUNTIFS(Source[CrosslistID],Source[[#This Row],[CrosslistID]],Source[TermDesc],Source[[#This Row],[TermDesc]]))</f>
        <v>1</v>
      </c>
      <c r="AG2918">
        <v>0</v>
      </c>
      <c r="AH2918">
        <v>105</v>
      </c>
      <c r="AI2918">
        <v>0.995</v>
      </c>
      <c r="AJ2918">
        <v>0.995</v>
      </c>
      <c r="AK2918">
        <v>0</v>
      </c>
      <c r="AL29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0.995</v>
      </c>
      <c r="AM2918">
        <f>IF(AND(Source[[#This Row],[Credit_Noncredit]]="Noncredit",Source[[#This Row],[FTEF]]&gt;0),Source[[#This Row],[NC XLST FTES]]*525/(437.5*Source[[#This Row],[FTEF]]),0)</f>
        <v>0</v>
      </c>
      <c r="AN2918">
        <f>IF(Source[[#This Row],[Credit_Noncredit]]="Credit",Source[[#This Row],[Census Enrollment]],Source[[#This Row],[Noncredit Avg. Attendance]])</f>
        <v>0</v>
      </c>
    </row>
    <row r="2919" spans="1:40" x14ac:dyDescent="0.25">
      <c r="A2919" t="s">
        <v>32</v>
      </c>
      <c r="B2919" t="s">
        <v>33</v>
      </c>
      <c r="C2919" t="s">
        <v>55</v>
      </c>
      <c r="D2919" t="s">
        <v>56</v>
      </c>
      <c r="E2919" s="4">
        <v>47672</v>
      </c>
      <c r="F2919" s="4" t="s">
        <v>129</v>
      </c>
      <c r="G2919" s="4">
        <v>9917</v>
      </c>
      <c r="H2919" t="str">
        <f>CONCATENATE(Source[[#This Row],[Subject]],TRIM(Source[[#This Row],[Course]]))</f>
        <v>COMP9917</v>
      </c>
      <c r="I2919" t="str">
        <f>VLOOKUP(Source[[#This Row],[SubjCrse]],'Courses and Categories'!$E$2:$G$1816,3,FALSE)</f>
        <v>Noncredit CTE</v>
      </c>
      <c r="J2919">
        <v>701</v>
      </c>
      <c r="K2919" t="s">
        <v>152</v>
      </c>
      <c r="L2919" t="s">
        <v>39</v>
      </c>
      <c r="M2919" t="s">
        <v>40</v>
      </c>
      <c r="N2919" t="s">
        <v>105</v>
      </c>
      <c r="O2919">
        <v>1310</v>
      </c>
      <c r="P2919">
        <v>1525</v>
      </c>
      <c r="Q2919" t="s">
        <v>52</v>
      </c>
      <c r="R2919">
        <v>475</v>
      </c>
      <c r="S2919" t="s">
        <v>53</v>
      </c>
      <c r="T2919" t="s">
        <v>44</v>
      </c>
      <c r="U2919" s="1">
        <v>43542</v>
      </c>
      <c r="V2919" s="1">
        <v>43607</v>
      </c>
      <c r="W2919" t="s">
        <v>153</v>
      </c>
      <c r="X2919" t="s">
        <v>46</v>
      </c>
      <c r="Y2919">
        <v>32</v>
      </c>
      <c r="Z2919">
        <v>28</v>
      </c>
      <c r="AA2919">
        <v>40</v>
      </c>
      <c r="AB2919">
        <v>70</v>
      </c>
      <c r="AD2919">
        <f>IF(ISBLANK(Source[[#This Row],[CrosslistID]]),1,1/COUNTIFS(Source[CrosslistID],Source[[#This Row],[CrosslistID]],Source[TermDesc],Source[[#This Row],[TermDesc]]))</f>
        <v>1</v>
      </c>
      <c r="AG2919">
        <v>0</v>
      </c>
      <c r="AH2919">
        <v>70</v>
      </c>
      <c r="AI2919">
        <v>1.3140000000000001</v>
      </c>
      <c r="AJ2919">
        <v>1.3140000000000001</v>
      </c>
      <c r="AK2919">
        <v>0.1</v>
      </c>
      <c r="AL29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1.3140000000000001</v>
      </c>
      <c r="AM2919">
        <f>IF(AND(Source[[#This Row],[Credit_Noncredit]]="Noncredit",Source[[#This Row],[FTEF]]&gt;0),Source[[#This Row],[NC XLST FTES]]*525/(437.5*Source[[#This Row],[FTEF]]),0)</f>
        <v>15.768000000000001</v>
      </c>
      <c r="AN2919">
        <f>IF(Source[[#This Row],[Credit_Noncredit]]="Credit",Source[[#This Row],[Census Enrollment]],Source[[#This Row],[Noncredit Avg. Attendance]])</f>
        <v>15.768000000000001</v>
      </c>
    </row>
    <row r="2920" spans="1:40" x14ac:dyDescent="0.25">
      <c r="A2920" t="s">
        <v>32</v>
      </c>
      <c r="B2920" t="s">
        <v>33</v>
      </c>
      <c r="C2920" t="s">
        <v>55</v>
      </c>
      <c r="D2920" t="s">
        <v>56</v>
      </c>
      <c r="E2920" s="4">
        <v>47623</v>
      </c>
      <c r="F2920" s="4" t="s">
        <v>129</v>
      </c>
      <c r="G2920" s="4">
        <v>9918</v>
      </c>
      <c r="H2920" t="str">
        <f>CONCATENATE(Source[[#This Row],[Subject]],TRIM(Source[[#This Row],[Course]]))</f>
        <v>COMP9918</v>
      </c>
      <c r="I2920" t="str">
        <f>VLOOKUP(Source[[#This Row],[SubjCrse]],'Courses and Categories'!$E$2:$G$1816,3,FALSE)</f>
        <v>Noncredit CTE</v>
      </c>
      <c r="J2920">
        <v>701</v>
      </c>
      <c r="K2920" t="s">
        <v>154</v>
      </c>
      <c r="L2920" t="s">
        <v>39</v>
      </c>
      <c r="M2920" t="s">
        <v>40</v>
      </c>
      <c r="N2920" t="s">
        <v>105</v>
      </c>
      <c r="O2920">
        <v>1310</v>
      </c>
      <c r="P2920">
        <v>1525</v>
      </c>
      <c r="Q2920" t="s">
        <v>52</v>
      </c>
      <c r="R2920">
        <v>475</v>
      </c>
      <c r="S2920" t="s">
        <v>53</v>
      </c>
      <c r="T2920" t="s">
        <v>44</v>
      </c>
      <c r="U2920" s="1">
        <v>43479</v>
      </c>
      <c r="V2920" s="1">
        <v>43537</v>
      </c>
      <c r="W2920" t="s">
        <v>153</v>
      </c>
      <c r="X2920" t="s">
        <v>46</v>
      </c>
      <c r="Y2920">
        <v>25</v>
      </c>
      <c r="Z2920">
        <v>22</v>
      </c>
      <c r="AA2920">
        <v>40</v>
      </c>
      <c r="AB2920">
        <v>55</v>
      </c>
      <c r="AD2920">
        <f>IF(ISBLANK(Source[[#This Row],[CrosslistID]]),1,1/COUNTIFS(Source[CrosslistID],Source[[#This Row],[CrosslistID]],Source[TermDesc],Source[[#This Row],[TermDesc]]))</f>
        <v>1</v>
      </c>
      <c r="AG2920">
        <v>0</v>
      </c>
      <c r="AH2920">
        <v>55</v>
      </c>
      <c r="AI2920">
        <v>0.90500000000000003</v>
      </c>
      <c r="AJ2920">
        <v>0.90500000000000003</v>
      </c>
      <c r="AK2920">
        <v>0.1</v>
      </c>
      <c r="AL29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0.90500000000000003</v>
      </c>
      <c r="AM2920">
        <f>IF(AND(Source[[#This Row],[Credit_Noncredit]]="Noncredit",Source[[#This Row],[FTEF]]&gt;0),Source[[#This Row],[NC XLST FTES]]*525/(437.5*Source[[#This Row],[FTEF]]),0)</f>
        <v>10.86</v>
      </c>
      <c r="AN2920">
        <f>IF(Source[[#This Row],[Credit_Noncredit]]="Credit",Source[[#This Row],[Census Enrollment]],Source[[#This Row],[Noncredit Avg. Attendance]])</f>
        <v>10.86</v>
      </c>
    </row>
    <row r="2921" spans="1:40" x14ac:dyDescent="0.25">
      <c r="A2921" t="s">
        <v>32</v>
      </c>
      <c r="B2921" t="s">
        <v>33</v>
      </c>
      <c r="C2921" t="s">
        <v>55</v>
      </c>
      <c r="D2921" t="s">
        <v>56</v>
      </c>
      <c r="E2921" s="4">
        <v>47624</v>
      </c>
      <c r="F2921" s="4" t="s">
        <v>129</v>
      </c>
      <c r="G2921" s="4">
        <v>9921</v>
      </c>
      <c r="H2921" t="str">
        <f>CONCATENATE(Source[[#This Row],[Subject]],TRIM(Source[[#This Row],[Course]]))</f>
        <v>COMP9921</v>
      </c>
      <c r="I2921" t="str">
        <f>VLOOKUP(Source[[#This Row],[SubjCrse]],'Courses and Categories'!$E$2:$G$1816,3,FALSE)</f>
        <v>Noncredit CTE</v>
      </c>
      <c r="J2921">
        <v>401</v>
      </c>
      <c r="K2921" t="s">
        <v>155</v>
      </c>
      <c r="L2921" t="s">
        <v>39</v>
      </c>
      <c r="M2921" t="s">
        <v>40</v>
      </c>
      <c r="N2921" t="s">
        <v>59</v>
      </c>
      <c r="O2921">
        <v>1410</v>
      </c>
      <c r="P2921">
        <v>1625</v>
      </c>
      <c r="Q2921" t="s">
        <v>64</v>
      </c>
      <c r="R2921">
        <v>1203</v>
      </c>
      <c r="S2921" t="s">
        <v>65</v>
      </c>
      <c r="T2921" t="s">
        <v>44</v>
      </c>
      <c r="U2921" s="1">
        <v>43543</v>
      </c>
      <c r="V2921" s="1">
        <v>43606</v>
      </c>
      <c r="W2921" t="s">
        <v>123</v>
      </c>
      <c r="X2921" t="s">
        <v>46</v>
      </c>
      <c r="Y2921">
        <v>56</v>
      </c>
      <c r="Z2921">
        <v>54</v>
      </c>
      <c r="AA2921">
        <v>40</v>
      </c>
      <c r="AB2921">
        <v>135</v>
      </c>
      <c r="AD2921">
        <f>IF(ISBLANK(Source[[#This Row],[CrosslistID]]),1,1/COUNTIFS(Source[CrosslistID],Source[[#This Row],[CrosslistID]],Source[TermDesc],Source[[#This Row],[TermDesc]]))</f>
        <v>1</v>
      </c>
      <c r="AG2921">
        <v>0</v>
      </c>
      <c r="AH2921">
        <v>135</v>
      </c>
      <c r="AI2921">
        <v>1.4239999999999999</v>
      </c>
      <c r="AJ2921">
        <v>1.4239999999999999</v>
      </c>
      <c r="AK2921">
        <v>0.1</v>
      </c>
      <c r="AL29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1.4239999999999999</v>
      </c>
      <c r="AM2921">
        <f>IF(AND(Source[[#This Row],[Credit_Noncredit]]="Noncredit",Source[[#This Row],[FTEF]]&gt;0),Source[[#This Row],[NC XLST FTES]]*525/(437.5*Source[[#This Row],[FTEF]]),0)</f>
        <v>17.087999999999997</v>
      </c>
      <c r="AN2921">
        <f>IF(Source[[#This Row],[Credit_Noncredit]]="Credit",Source[[#This Row],[Census Enrollment]],Source[[#This Row],[Noncredit Avg. Attendance]])</f>
        <v>17.087999999999997</v>
      </c>
    </row>
    <row r="2922" spans="1:40" x14ac:dyDescent="0.25">
      <c r="A2922" t="s">
        <v>32</v>
      </c>
      <c r="B2922" t="s">
        <v>33</v>
      </c>
      <c r="C2922" t="s">
        <v>55</v>
      </c>
      <c r="D2922" t="s">
        <v>56</v>
      </c>
      <c r="E2922" s="4">
        <v>47237</v>
      </c>
      <c r="F2922" s="4" t="s">
        <v>129</v>
      </c>
      <c r="G2922" s="4">
        <v>9921</v>
      </c>
      <c r="H2922" t="str">
        <f>CONCATENATE(Source[[#This Row],[Subject]],TRIM(Source[[#This Row],[Course]]))</f>
        <v>COMP9921</v>
      </c>
      <c r="I2922" t="str">
        <f>VLOOKUP(Source[[#This Row],[SubjCrse]],'Courses and Categories'!$E$2:$G$1816,3,FALSE)</f>
        <v>Noncredit CTE</v>
      </c>
      <c r="J2922">
        <v>701</v>
      </c>
      <c r="K2922" t="s">
        <v>155</v>
      </c>
      <c r="L2922" t="s">
        <v>39</v>
      </c>
      <c r="M2922" t="s">
        <v>40</v>
      </c>
      <c r="N2922" t="s">
        <v>59</v>
      </c>
      <c r="O2922">
        <v>1040</v>
      </c>
      <c r="P2922">
        <v>1255</v>
      </c>
      <c r="Q2922" t="s">
        <v>52</v>
      </c>
      <c r="R2922">
        <v>470</v>
      </c>
      <c r="S2922" t="s">
        <v>53</v>
      </c>
      <c r="T2922" t="s">
        <v>44</v>
      </c>
      <c r="U2922" s="1">
        <v>43543</v>
      </c>
      <c r="V2922" s="1">
        <v>43606</v>
      </c>
      <c r="W2922" t="s">
        <v>148</v>
      </c>
      <c r="X2922" t="s">
        <v>46</v>
      </c>
      <c r="Y2922">
        <v>28</v>
      </c>
      <c r="Z2922">
        <v>26</v>
      </c>
      <c r="AA2922">
        <v>40</v>
      </c>
      <c r="AB2922">
        <v>65</v>
      </c>
      <c r="AD2922">
        <f>IF(ISBLANK(Source[[#This Row],[CrosslistID]]),1,1/COUNTIFS(Source[CrosslistID],Source[[#This Row],[CrosslistID]],Source[TermDesc],Source[[#This Row],[TermDesc]]))</f>
        <v>1</v>
      </c>
      <c r="AG2922">
        <v>0</v>
      </c>
      <c r="AH2922">
        <v>65</v>
      </c>
      <c r="AI2922">
        <v>0.74299999999999999</v>
      </c>
      <c r="AJ2922">
        <v>0.74299999999999999</v>
      </c>
      <c r="AK2922">
        <v>9.7100000000000006E-2</v>
      </c>
      <c r="AL29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0.74299999999999999</v>
      </c>
      <c r="AM2922">
        <f>IF(AND(Source[[#This Row],[Credit_Noncredit]]="Noncredit",Source[[#This Row],[FTEF]]&gt;0),Source[[#This Row],[NC XLST FTES]]*525/(437.5*Source[[#This Row],[FTEF]]),0)</f>
        <v>9.1822863027806374</v>
      </c>
      <c r="AN2922">
        <f>IF(Source[[#This Row],[Credit_Noncredit]]="Credit",Source[[#This Row],[Census Enrollment]],Source[[#This Row],[Noncredit Avg. Attendance]])</f>
        <v>9.1822863027806374</v>
      </c>
    </row>
    <row r="2923" spans="1:40" x14ac:dyDescent="0.25">
      <c r="A2923" t="s">
        <v>32</v>
      </c>
      <c r="B2923" t="s">
        <v>33</v>
      </c>
      <c r="C2923" t="s">
        <v>55</v>
      </c>
      <c r="D2923" t="s">
        <v>56</v>
      </c>
      <c r="E2923" s="4">
        <v>47625</v>
      </c>
      <c r="F2923" s="4" t="s">
        <v>129</v>
      </c>
      <c r="G2923" s="4">
        <v>9922</v>
      </c>
      <c r="H2923" t="str">
        <f>CONCATENATE(Source[[#This Row],[Subject]],TRIM(Source[[#This Row],[Course]]))</f>
        <v>COMP9922</v>
      </c>
      <c r="I2923" t="str">
        <f>VLOOKUP(Source[[#This Row],[SubjCrse]],'Courses and Categories'!$E$2:$G$1816,3,FALSE)</f>
        <v>Noncredit CTE</v>
      </c>
      <c r="J2923">
        <v>701</v>
      </c>
      <c r="K2923" t="s">
        <v>156</v>
      </c>
      <c r="L2923" t="s">
        <v>39</v>
      </c>
      <c r="M2923" t="s">
        <v>40</v>
      </c>
      <c r="N2923" t="s">
        <v>63</v>
      </c>
      <c r="O2923">
        <v>1040</v>
      </c>
      <c r="P2923">
        <v>1255</v>
      </c>
      <c r="Q2923" t="s">
        <v>52</v>
      </c>
      <c r="R2923">
        <v>474</v>
      </c>
      <c r="S2923" t="s">
        <v>53</v>
      </c>
      <c r="T2923" t="s">
        <v>44</v>
      </c>
      <c r="U2923" s="1">
        <v>43509</v>
      </c>
      <c r="V2923" s="1">
        <v>43538</v>
      </c>
      <c r="W2923" t="s">
        <v>153</v>
      </c>
      <c r="X2923" t="s">
        <v>46</v>
      </c>
      <c r="Y2923">
        <v>21</v>
      </c>
      <c r="Z2923">
        <v>19</v>
      </c>
      <c r="AA2923">
        <v>40</v>
      </c>
      <c r="AB2923">
        <v>47.5</v>
      </c>
      <c r="AD2923">
        <f>IF(ISBLANK(Source[[#This Row],[CrosslistID]]),1,1/COUNTIFS(Source[CrosslistID],Source[[#This Row],[CrosslistID]],Source[TermDesc],Source[[#This Row],[TermDesc]]))</f>
        <v>1</v>
      </c>
      <c r="AG2923">
        <v>0</v>
      </c>
      <c r="AH2923">
        <v>47.5</v>
      </c>
      <c r="AI2923">
        <v>1.1240000000000001</v>
      </c>
      <c r="AJ2923">
        <v>1.1240000000000001</v>
      </c>
      <c r="AK2923">
        <v>0.1</v>
      </c>
      <c r="AL29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1.1240000000000001</v>
      </c>
      <c r="AM2923">
        <f>IF(AND(Source[[#This Row],[Credit_Noncredit]]="Noncredit",Source[[#This Row],[FTEF]]&gt;0),Source[[#This Row],[NC XLST FTES]]*525/(437.5*Source[[#This Row],[FTEF]]),0)</f>
        <v>13.488000000000001</v>
      </c>
      <c r="AN2923">
        <f>IF(Source[[#This Row],[Credit_Noncredit]]="Credit",Source[[#This Row],[Census Enrollment]],Source[[#This Row],[Noncredit Avg. Attendance]])</f>
        <v>13.488000000000001</v>
      </c>
    </row>
    <row r="2924" spans="1:40" x14ac:dyDescent="0.25">
      <c r="A2924" t="s">
        <v>32</v>
      </c>
      <c r="B2924" t="s">
        <v>33</v>
      </c>
      <c r="C2924" t="s">
        <v>55</v>
      </c>
      <c r="D2924" t="s">
        <v>56</v>
      </c>
      <c r="E2924" s="4">
        <v>47240</v>
      </c>
      <c r="F2924" s="4" t="s">
        <v>129</v>
      </c>
      <c r="G2924" s="4">
        <v>9928</v>
      </c>
      <c r="H2924" t="str">
        <f>CONCATENATE(Source[[#This Row],[Subject]],TRIM(Source[[#This Row],[Course]]))</f>
        <v>COMP9928</v>
      </c>
      <c r="I2924" t="str">
        <f>VLOOKUP(Source[[#This Row],[SubjCrse]],'Courses and Categories'!$E$2:$G$1816,3,FALSE)</f>
        <v>Noncredit CTE</v>
      </c>
      <c r="J2924">
        <v>401</v>
      </c>
      <c r="K2924" t="s">
        <v>157</v>
      </c>
      <c r="L2924" t="s">
        <v>50</v>
      </c>
      <c r="M2924" t="s">
        <v>40</v>
      </c>
      <c r="N2924" t="s">
        <v>51</v>
      </c>
      <c r="O2924">
        <v>1110</v>
      </c>
      <c r="P2924">
        <v>1325</v>
      </c>
      <c r="Q2924" t="s">
        <v>64</v>
      </c>
      <c r="R2924">
        <v>1102</v>
      </c>
      <c r="S2924" t="s">
        <v>65</v>
      </c>
      <c r="T2924" t="s">
        <v>44</v>
      </c>
      <c r="U2924" s="1">
        <v>43484</v>
      </c>
      <c r="V2924" s="1">
        <v>43603</v>
      </c>
      <c r="W2924" t="s">
        <v>66</v>
      </c>
      <c r="X2924" t="s">
        <v>46</v>
      </c>
      <c r="Y2924">
        <v>62</v>
      </c>
      <c r="Z2924">
        <v>58</v>
      </c>
      <c r="AA2924">
        <v>40</v>
      </c>
      <c r="AB2924">
        <v>145</v>
      </c>
      <c r="AD2924">
        <f>IF(ISBLANK(Source[[#This Row],[CrosslistID]]),1,1/COUNTIFS(Source[CrosslistID],Source[[#This Row],[CrosslistID]],Source[TermDesc],Source[[#This Row],[TermDesc]]))</f>
        <v>1</v>
      </c>
      <c r="AG2924">
        <v>0</v>
      </c>
      <c r="AH2924">
        <v>145</v>
      </c>
      <c r="AI2924">
        <v>2.214</v>
      </c>
      <c r="AJ2924">
        <v>2.214</v>
      </c>
      <c r="AK2924">
        <v>0.1</v>
      </c>
      <c r="AL29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2.214</v>
      </c>
      <c r="AM2924">
        <f>IF(AND(Source[[#This Row],[Credit_Noncredit]]="Noncredit",Source[[#This Row],[FTEF]]&gt;0),Source[[#This Row],[NC XLST FTES]]*525/(437.5*Source[[#This Row],[FTEF]]),0)</f>
        <v>26.567999999999998</v>
      </c>
      <c r="AN2924">
        <f>IF(Source[[#This Row],[Credit_Noncredit]]="Credit",Source[[#This Row],[Census Enrollment]],Source[[#This Row],[Noncredit Avg. Attendance]])</f>
        <v>26.567999999999998</v>
      </c>
    </row>
    <row r="2925" spans="1:40" x14ac:dyDescent="0.25">
      <c r="A2925" t="s">
        <v>32</v>
      </c>
      <c r="B2925" t="s">
        <v>33</v>
      </c>
      <c r="C2925" t="s">
        <v>55</v>
      </c>
      <c r="D2925" t="s">
        <v>56</v>
      </c>
      <c r="E2925" s="4">
        <v>48245</v>
      </c>
      <c r="F2925" s="4" t="s">
        <v>129</v>
      </c>
      <c r="G2925" s="4">
        <v>9928</v>
      </c>
      <c r="H2925" t="str">
        <f>CONCATENATE(Source[[#This Row],[Subject]],TRIM(Source[[#This Row],[Course]]))</f>
        <v>COMP9928</v>
      </c>
      <c r="I2925" t="str">
        <f>VLOOKUP(Source[[#This Row],[SubjCrse]],'Courses and Categories'!$E$2:$G$1816,3,FALSE)</f>
        <v>Noncredit CTE</v>
      </c>
      <c r="J2925">
        <v>502</v>
      </c>
      <c r="K2925" t="s">
        <v>157</v>
      </c>
      <c r="L2925" t="s">
        <v>39</v>
      </c>
      <c r="M2925" t="s">
        <v>40</v>
      </c>
      <c r="N2925" t="s">
        <v>105</v>
      </c>
      <c r="O2925">
        <v>1040</v>
      </c>
      <c r="P2925">
        <v>1255</v>
      </c>
      <c r="Q2925" t="s">
        <v>76</v>
      </c>
      <c r="R2925" t="s">
        <v>83</v>
      </c>
      <c r="S2925" t="s">
        <v>77</v>
      </c>
      <c r="T2925" t="s">
        <v>44</v>
      </c>
      <c r="U2925" s="1">
        <v>43542</v>
      </c>
      <c r="V2925" s="1">
        <v>43607</v>
      </c>
      <c r="W2925" t="s">
        <v>158</v>
      </c>
      <c r="X2925" t="s">
        <v>46</v>
      </c>
      <c r="Y2925">
        <v>19</v>
      </c>
      <c r="Z2925">
        <v>19</v>
      </c>
      <c r="AA2925">
        <v>40</v>
      </c>
      <c r="AB2925">
        <v>47.5</v>
      </c>
      <c r="AC2925" t="s">
        <v>159</v>
      </c>
      <c r="AD2925">
        <f>IF(ISBLANK(Source[[#This Row],[CrosslistID]]),1,1/COUNTIFS(Source[CrosslistID],Source[[#This Row],[CrosslistID]],Source[TermDesc],Source[[#This Row],[TermDesc]]))</f>
        <v>0.5</v>
      </c>
      <c r="AE2925">
        <v>26</v>
      </c>
      <c r="AF2925">
        <v>40</v>
      </c>
      <c r="AG2925">
        <v>65</v>
      </c>
      <c r="AH2925">
        <v>65</v>
      </c>
      <c r="AI2925">
        <v>0.8</v>
      </c>
      <c r="AJ2925">
        <v>0.8</v>
      </c>
      <c r="AK2925">
        <v>0.1</v>
      </c>
      <c r="AL29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0.95700000000000007</v>
      </c>
      <c r="AM2925">
        <f>IF(AND(Source[[#This Row],[Credit_Noncredit]]="Noncredit",Source[[#This Row],[FTEF]]&gt;0),Source[[#This Row],[NC XLST FTES]]*525/(437.5*Source[[#This Row],[FTEF]]),0)</f>
        <v>11.484</v>
      </c>
      <c r="AN2925">
        <f>IF(Source[[#This Row],[Credit_Noncredit]]="Credit",Source[[#This Row],[Census Enrollment]],Source[[#This Row],[Noncredit Avg. Attendance]])</f>
        <v>11.484</v>
      </c>
    </row>
    <row r="2926" spans="1:40" x14ac:dyDescent="0.25">
      <c r="A2926" t="s">
        <v>32</v>
      </c>
      <c r="B2926" t="s">
        <v>33</v>
      </c>
      <c r="C2926" t="s">
        <v>55</v>
      </c>
      <c r="D2926" t="s">
        <v>56</v>
      </c>
      <c r="E2926" s="4">
        <v>47242</v>
      </c>
      <c r="F2926" s="4" t="s">
        <v>129</v>
      </c>
      <c r="G2926" s="4">
        <v>9928</v>
      </c>
      <c r="H2926" t="str">
        <f>CONCATENATE(Source[[#This Row],[Subject]],TRIM(Source[[#This Row],[Course]]))</f>
        <v>COMP9928</v>
      </c>
      <c r="I2926" t="str">
        <f>VLOOKUP(Source[[#This Row],[SubjCrse]],'Courses and Categories'!$E$2:$G$1816,3,FALSE)</f>
        <v>Noncredit CTE</v>
      </c>
      <c r="J2926">
        <v>701</v>
      </c>
      <c r="K2926" t="s">
        <v>157</v>
      </c>
      <c r="L2926" t="s">
        <v>39</v>
      </c>
      <c r="M2926" t="s">
        <v>40</v>
      </c>
      <c r="N2926" t="s">
        <v>105</v>
      </c>
      <c r="O2926">
        <v>1540</v>
      </c>
      <c r="P2926">
        <v>1755</v>
      </c>
      <c r="Q2926" t="s">
        <v>52</v>
      </c>
      <c r="R2926">
        <v>471</v>
      </c>
      <c r="S2926" t="s">
        <v>53</v>
      </c>
      <c r="T2926" t="s">
        <v>44</v>
      </c>
      <c r="U2926" s="1">
        <v>43542</v>
      </c>
      <c r="V2926" s="1">
        <v>43607</v>
      </c>
      <c r="W2926" t="s">
        <v>117</v>
      </c>
      <c r="X2926" t="s">
        <v>46</v>
      </c>
      <c r="Y2926">
        <v>38</v>
      </c>
      <c r="Z2926">
        <v>35</v>
      </c>
      <c r="AA2926">
        <v>40</v>
      </c>
      <c r="AB2926">
        <v>87.5</v>
      </c>
      <c r="AD2926">
        <f>IF(ISBLANK(Source[[#This Row],[CrosslistID]]),1,1/COUNTIFS(Source[CrosslistID],Source[[#This Row],[CrosslistID]],Source[TermDesc],Source[[#This Row],[TermDesc]]))</f>
        <v>1</v>
      </c>
      <c r="AG2926">
        <v>0</v>
      </c>
      <c r="AH2926">
        <v>87.5</v>
      </c>
      <c r="AI2926">
        <v>1.5760000000000001</v>
      </c>
      <c r="AJ2926">
        <v>1.5760000000000001</v>
      </c>
      <c r="AK2926">
        <v>0.1</v>
      </c>
      <c r="AL29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1.5760000000000001</v>
      </c>
      <c r="AM2926">
        <f>IF(AND(Source[[#This Row],[Credit_Noncredit]]="Noncredit",Source[[#This Row],[FTEF]]&gt;0),Source[[#This Row],[NC XLST FTES]]*525/(437.5*Source[[#This Row],[FTEF]]),0)</f>
        <v>18.912000000000003</v>
      </c>
      <c r="AN2926">
        <f>IF(Source[[#This Row],[Credit_Noncredit]]="Credit",Source[[#This Row],[Census Enrollment]],Source[[#This Row],[Noncredit Avg. Attendance]])</f>
        <v>18.912000000000003</v>
      </c>
    </row>
    <row r="2927" spans="1:40" x14ac:dyDescent="0.25">
      <c r="A2927" t="s">
        <v>32</v>
      </c>
      <c r="B2927" t="s">
        <v>33</v>
      </c>
      <c r="C2927" t="s">
        <v>55</v>
      </c>
      <c r="D2927" t="s">
        <v>56</v>
      </c>
      <c r="E2927" s="4">
        <v>47628</v>
      </c>
      <c r="F2927" s="4" t="s">
        <v>129</v>
      </c>
      <c r="G2927" s="4">
        <v>9932</v>
      </c>
      <c r="H2927" t="str">
        <f>CONCATENATE(Source[[#This Row],[Subject]],TRIM(Source[[#This Row],[Course]]))</f>
        <v>COMP9932</v>
      </c>
      <c r="I2927" t="str">
        <f>VLOOKUP(Source[[#This Row],[SubjCrse]],'Courses and Categories'!$E$2:$G$1816,3,FALSE)</f>
        <v>Noncredit CTE</v>
      </c>
      <c r="J2927">
        <v>201</v>
      </c>
      <c r="K2927" t="s">
        <v>160</v>
      </c>
      <c r="L2927" t="s">
        <v>39</v>
      </c>
      <c r="M2927" t="s">
        <v>40</v>
      </c>
      <c r="N2927" t="s">
        <v>105</v>
      </c>
      <c r="O2927">
        <v>1310</v>
      </c>
      <c r="P2927">
        <v>1525</v>
      </c>
      <c r="Q2927" t="s">
        <v>60</v>
      </c>
      <c r="R2927">
        <v>234</v>
      </c>
      <c r="S2927" t="s">
        <v>61</v>
      </c>
      <c r="T2927" t="s">
        <v>44</v>
      </c>
      <c r="U2927" s="1">
        <v>43542</v>
      </c>
      <c r="V2927" s="1">
        <v>43607</v>
      </c>
      <c r="W2927" t="s">
        <v>78</v>
      </c>
      <c r="X2927" t="s">
        <v>46</v>
      </c>
      <c r="Y2927">
        <v>13</v>
      </c>
      <c r="Z2927">
        <v>13</v>
      </c>
      <c r="AA2927">
        <v>40</v>
      </c>
      <c r="AB2927">
        <v>32.5</v>
      </c>
      <c r="AD2927">
        <f>IF(ISBLANK(Source[[#This Row],[CrosslistID]]),1,1/COUNTIFS(Source[CrosslistID],Source[[#This Row],[CrosslistID]],Source[TermDesc],Source[[#This Row],[TermDesc]]))</f>
        <v>1</v>
      </c>
      <c r="AG2927">
        <v>0</v>
      </c>
      <c r="AH2927">
        <v>32.5</v>
      </c>
      <c r="AI2927">
        <v>0.4</v>
      </c>
      <c r="AJ2927">
        <v>0.4</v>
      </c>
      <c r="AK2927">
        <v>0.1</v>
      </c>
      <c r="AL29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</v>
      </c>
      <c r="AM2927">
        <f>IF(AND(Source[[#This Row],[Credit_Noncredit]]="Noncredit",Source[[#This Row],[FTEF]]&gt;0),Source[[#This Row],[NC XLST FTES]]*525/(437.5*Source[[#This Row],[FTEF]]),0)</f>
        <v>4.8</v>
      </c>
      <c r="AN2927">
        <f>IF(Source[[#This Row],[Credit_Noncredit]]="Credit",Source[[#This Row],[Census Enrollment]],Source[[#This Row],[Noncredit Avg. Attendance]])</f>
        <v>4.8</v>
      </c>
    </row>
    <row r="2928" spans="1:40" x14ac:dyDescent="0.25">
      <c r="A2928" t="s">
        <v>32</v>
      </c>
      <c r="B2928" t="s">
        <v>33</v>
      </c>
      <c r="C2928" t="s">
        <v>55</v>
      </c>
      <c r="D2928" t="s">
        <v>56</v>
      </c>
      <c r="E2928" s="4">
        <v>48175</v>
      </c>
      <c r="F2928" s="4" t="s">
        <v>129</v>
      </c>
      <c r="G2928" s="4">
        <v>9932</v>
      </c>
      <c r="H2928" t="str">
        <f>CONCATENATE(Source[[#This Row],[Subject]],TRIM(Source[[#This Row],[Course]]))</f>
        <v>COMP9932</v>
      </c>
      <c r="I2928" t="str">
        <f>VLOOKUP(Source[[#This Row],[SubjCrse]],'Courses and Categories'!$E$2:$G$1816,3,FALSE)</f>
        <v>Noncredit CTE</v>
      </c>
      <c r="J2928">
        <v>401</v>
      </c>
      <c r="K2928" t="s">
        <v>160</v>
      </c>
      <c r="L2928" t="s">
        <v>39</v>
      </c>
      <c r="M2928" t="s">
        <v>40</v>
      </c>
      <c r="N2928" t="s">
        <v>63</v>
      </c>
      <c r="O2928">
        <v>1110</v>
      </c>
      <c r="P2928">
        <v>1325</v>
      </c>
      <c r="Q2928" t="s">
        <v>64</v>
      </c>
      <c r="R2928">
        <v>1102</v>
      </c>
      <c r="S2928" t="s">
        <v>65</v>
      </c>
      <c r="T2928" t="s">
        <v>44</v>
      </c>
      <c r="U2928" s="1">
        <v>43479</v>
      </c>
      <c r="V2928" s="1">
        <v>43508</v>
      </c>
      <c r="W2928" t="s">
        <v>66</v>
      </c>
      <c r="X2928" t="s">
        <v>46</v>
      </c>
      <c r="Y2928">
        <v>39</v>
      </c>
      <c r="Z2928">
        <v>39</v>
      </c>
      <c r="AA2928">
        <v>40</v>
      </c>
      <c r="AB2928">
        <v>97.5</v>
      </c>
      <c r="AD2928">
        <f>IF(ISBLANK(Source[[#This Row],[CrosslistID]]),1,1/COUNTIFS(Source[CrosslistID],Source[[#This Row],[CrosslistID]],Source[TermDesc],Source[[#This Row],[TermDesc]]))</f>
        <v>1</v>
      </c>
      <c r="AG2928">
        <v>0</v>
      </c>
      <c r="AH2928">
        <v>97.5</v>
      </c>
      <c r="AI2928">
        <v>1.714</v>
      </c>
      <c r="AJ2928">
        <v>1.714</v>
      </c>
      <c r="AK2928">
        <v>0.1</v>
      </c>
      <c r="AL29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1.714</v>
      </c>
      <c r="AM2928">
        <f>IF(AND(Source[[#This Row],[Credit_Noncredit]]="Noncredit",Source[[#This Row],[FTEF]]&gt;0),Source[[#This Row],[NC XLST FTES]]*525/(437.5*Source[[#This Row],[FTEF]]),0)</f>
        <v>20.568000000000001</v>
      </c>
      <c r="AN2928">
        <f>IF(Source[[#This Row],[Credit_Noncredit]]="Credit",Source[[#This Row],[Census Enrollment]],Source[[#This Row],[Noncredit Avg. Attendance]])</f>
        <v>20.568000000000001</v>
      </c>
    </row>
    <row r="2929" spans="1:40" x14ac:dyDescent="0.25">
      <c r="A2929" t="s">
        <v>32</v>
      </c>
      <c r="B2929" t="s">
        <v>33</v>
      </c>
      <c r="C2929" t="s">
        <v>55</v>
      </c>
      <c r="D2929" t="s">
        <v>56</v>
      </c>
      <c r="E2929" s="4">
        <v>47958</v>
      </c>
      <c r="F2929" s="4" t="s">
        <v>129</v>
      </c>
      <c r="G2929" s="4">
        <v>9932</v>
      </c>
      <c r="H2929" t="str">
        <f>CONCATENATE(Source[[#This Row],[Subject]],TRIM(Source[[#This Row],[Course]]))</f>
        <v>COMP9932</v>
      </c>
      <c r="I2929" t="str">
        <f>VLOOKUP(Source[[#This Row],[SubjCrse]],'Courses and Categories'!$E$2:$G$1816,3,FALSE)</f>
        <v>Noncredit CTE</v>
      </c>
      <c r="J2929">
        <v>501</v>
      </c>
      <c r="K2929" t="s">
        <v>160</v>
      </c>
      <c r="L2929" t="s">
        <v>39</v>
      </c>
      <c r="M2929" t="s">
        <v>40</v>
      </c>
      <c r="N2929" t="s">
        <v>63</v>
      </c>
      <c r="O2929">
        <v>1310</v>
      </c>
      <c r="P2929">
        <v>1525</v>
      </c>
      <c r="Q2929" t="s">
        <v>76</v>
      </c>
      <c r="R2929">
        <v>514</v>
      </c>
      <c r="S2929" t="s">
        <v>77</v>
      </c>
      <c r="T2929" t="s">
        <v>44</v>
      </c>
      <c r="U2929" s="1">
        <v>43542</v>
      </c>
      <c r="V2929" s="1">
        <v>43578</v>
      </c>
      <c r="W2929" t="s">
        <v>93</v>
      </c>
      <c r="X2929" t="s">
        <v>46</v>
      </c>
      <c r="Y2929">
        <v>20</v>
      </c>
      <c r="Z2929">
        <v>18</v>
      </c>
      <c r="AA2929">
        <v>40</v>
      </c>
      <c r="AB2929">
        <v>45</v>
      </c>
      <c r="AD2929">
        <f>IF(ISBLANK(Source[[#This Row],[CrosslistID]]),1,1/COUNTIFS(Source[CrosslistID],Source[[#This Row],[CrosslistID]],Source[TermDesc],Source[[#This Row],[TermDesc]]))</f>
        <v>1</v>
      </c>
      <c r="AG2929">
        <v>0</v>
      </c>
      <c r="AH2929">
        <v>45</v>
      </c>
      <c r="AI2929">
        <v>0</v>
      </c>
      <c r="AJ2929">
        <v>0</v>
      </c>
      <c r="AK2929">
        <v>0.1</v>
      </c>
      <c r="AL29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2929">
        <f>IF(AND(Source[[#This Row],[Credit_Noncredit]]="Noncredit",Source[[#This Row],[FTEF]]&gt;0),Source[[#This Row],[NC XLST FTES]]*525/(437.5*Source[[#This Row],[FTEF]]),0)</f>
        <v>0</v>
      </c>
      <c r="AN2929">
        <f>IF(Source[[#This Row],[Credit_Noncredit]]="Credit",Source[[#This Row],[Census Enrollment]],Source[[#This Row],[Noncredit Avg. Attendance]])</f>
        <v>0</v>
      </c>
    </row>
    <row r="2930" spans="1:40" x14ac:dyDescent="0.25">
      <c r="A2930" t="s">
        <v>32</v>
      </c>
      <c r="B2930" t="s">
        <v>33</v>
      </c>
      <c r="C2930" t="s">
        <v>55</v>
      </c>
      <c r="D2930" t="s">
        <v>56</v>
      </c>
      <c r="E2930" s="4">
        <v>47629</v>
      </c>
      <c r="F2930" s="4" t="s">
        <v>129</v>
      </c>
      <c r="G2930" s="4">
        <v>9932</v>
      </c>
      <c r="H2930" t="str">
        <f>CONCATENATE(Source[[#This Row],[Subject]],TRIM(Source[[#This Row],[Course]]))</f>
        <v>COMP9932</v>
      </c>
      <c r="I2930" t="str">
        <f>VLOOKUP(Source[[#This Row],[SubjCrse]],'Courses and Categories'!$E$2:$G$1816,3,FALSE)</f>
        <v>Noncredit CTE</v>
      </c>
      <c r="J2930">
        <v>701</v>
      </c>
      <c r="K2930" t="s">
        <v>160</v>
      </c>
      <c r="L2930" t="s">
        <v>39</v>
      </c>
      <c r="M2930" t="s">
        <v>40</v>
      </c>
      <c r="N2930" t="s">
        <v>63</v>
      </c>
      <c r="O2930">
        <v>810</v>
      </c>
      <c r="P2930">
        <v>1025</v>
      </c>
      <c r="Q2930" t="s">
        <v>52</v>
      </c>
      <c r="R2930">
        <v>471</v>
      </c>
      <c r="S2930" t="s">
        <v>53</v>
      </c>
      <c r="T2930" t="s">
        <v>44</v>
      </c>
      <c r="U2930" s="1">
        <v>43579</v>
      </c>
      <c r="V2930" s="1">
        <v>43607</v>
      </c>
      <c r="W2930" t="s">
        <v>125</v>
      </c>
      <c r="X2930" t="s">
        <v>46</v>
      </c>
      <c r="Y2930">
        <v>31</v>
      </c>
      <c r="Z2930">
        <v>30</v>
      </c>
      <c r="AA2930">
        <v>40</v>
      </c>
      <c r="AB2930">
        <v>75</v>
      </c>
      <c r="AD2930">
        <f>IF(ISBLANK(Source[[#This Row],[CrosslistID]]),1,1/COUNTIFS(Source[CrosslistID],Source[[#This Row],[CrosslistID]],Source[TermDesc],Source[[#This Row],[TermDesc]]))</f>
        <v>1</v>
      </c>
      <c r="AG2930">
        <v>0</v>
      </c>
      <c r="AH2930">
        <v>75</v>
      </c>
      <c r="AI2930">
        <v>1.405</v>
      </c>
      <c r="AJ2930">
        <v>1.405</v>
      </c>
      <c r="AK2930">
        <v>0.1</v>
      </c>
      <c r="AL29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1.405</v>
      </c>
      <c r="AM2930">
        <f>IF(AND(Source[[#This Row],[Credit_Noncredit]]="Noncredit",Source[[#This Row],[FTEF]]&gt;0),Source[[#This Row],[NC XLST FTES]]*525/(437.5*Source[[#This Row],[FTEF]]),0)</f>
        <v>16.86</v>
      </c>
      <c r="AN2930">
        <f>IF(Source[[#This Row],[Credit_Noncredit]]="Credit",Source[[#This Row],[Census Enrollment]],Source[[#This Row],[Noncredit Avg. Attendance]])</f>
        <v>16.86</v>
      </c>
    </row>
    <row r="2931" spans="1:40" x14ac:dyDescent="0.25">
      <c r="A2931" t="s">
        <v>32</v>
      </c>
      <c r="B2931" t="s">
        <v>33</v>
      </c>
      <c r="C2931" t="s">
        <v>55</v>
      </c>
      <c r="D2931" t="s">
        <v>56</v>
      </c>
      <c r="E2931" s="4">
        <v>48174</v>
      </c>
      <c r="F2931" s="4" t="s">
        <v>129</v>
      </c>
      <c r="G2931" s="4">
        <v>9932</v>
      </c>
      <c r="H2931" t="str">
        <f>CONCATENATE(Source[[#This Row],[Subject]],TRIM(Source[[#This Row],[Course]]))</f>
        <v>COMP9932</v>
      </c>
      <c r="I2931" t="str">
        <f>VLOOKUP(Source[[#This Row],[SubjCrse]],'Courses and Categories'!$E$2:$G$1816,3,FALSE)</f>
        <v>Noncredit CTE</v>
      </c>
      <c r="J2931">
        <v>702</v>
      </c>
      <c r="K2931" t="s">
        <v>160</v>
      </c>
      <c r="L2931" t="s">
        <v>39</v>
      </c>
      <c r="M2931" t="s">
        <v>40</v>
      </c>
      <c r="N2931" t="s">
        <v>63</v>
      </c>
      <c r="O2931">
        <v>1040</v>
      </c>
      <c r="P2931">
        <v>1255</v>
      </c>
      <c r="Q2931" t="s">
        <v>52</v>
      </c>
      <c r="R2931">
        <v>476</v>
      </c>
      <c r="S2931" t="s">
        <v>53</v>
      </c>
      <c r="T2931" t="s">
        <v>44</v>
      </c>
      <c r="U2931" s="1">
        <v>43479</v>
      </c>
      <c r="V2931" s="1">
        <v>43508</v>
      </c>
      <c r="W2931" t="s">
        <v>125</v>
      </c>
      <c r="X2931" t="s">
        <v>46</v>
      </c>
      <c r="Y2931">
        <v>27</v>
      </c>
      <c r="Z2931">
        <v>26</v>
      </c>
      <c r="AA2931">
        <v>40</v>
      </c>
      <c r="AB2931">
        <v>65</v>
      </c>
      <c r="AD2931">
        <f>IF(ISBLANK(Source[[#This Row],[CrosslistID]]),1,1/COUNTIFS(Source[CrosslistID],Source[[#This Row],[CrosslistID]],Source[TermDesc],Source[[#This Row],[TermDesc]]))</f>
        <v>1</v>
      </c>
      <c r="AG2931">
        <v>0</v>
      </c>
      <c r="AH2931">
        <v>65</v>
      </c>
      <c r="AI2931">
        <v>1.538</v>
      </c>
      <c r="AJ2931">
        <v>1.538</v>
      </c>
      <c r="AK2931">
        <v>0.1</v>
      </c>
      <c r="AL29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1.538</v>
      </c>
      <c r="AM2931">
        <f>IF(AND(Source[[#This Row],[Credit_Noncredit]]="Noncredit",Source[[#This Row],[FTEF]]&gt;0),Source[[#This Row],[NC XLST FTES]]*525/(437.5*Source[[#This Row],[FTEF]]),0)</f>
        <v>18.456</v>
      </c>
      <c r="AN2931">
        <f>IF(Source[[#This Row],[Credit_Noncredit]]="Credit",Source[[#This Row],[Census Enrollment]],Source[[#This Row],[Noncredit Avg. Attendance]])</f>
        <v>18.456</v>
      </c>
    </row>
    <row r="2932" spans="1:40" x14ac:dyDescent="0.25">
      <c r="A2932" t="s">
        <v>32</v>
      </c>
      <c r="B2932" t="s">
        <v>33</v>
      </c>
      <c r="C2932" t="s">
        <v>55</v>
      </c>
      <c r="D2932" t="s">
        <v>56</v>
      </c>
      <c r="E2932" s="4">
        <v>45844</v>
      </c>
      <c r="F2932" s="4" t="s">
        <v>129</v>
      </c>
      <c r="G2932" s="4">
        <v>9933</v>
      </c>
      <c r="H2932" t="str">
        <f>CONCATENATE(Source[[#This Row],[Subject]],TRIM(Source[[#This Row],[Course]]))</f>
        <v>COMP9933</v>
      </c>
      <c r="I2932" t="str">
        <f>VLOOKUP(Source[[#This Row],[SubjCrse]],'Courses and Categories'!$E$2:$G$1816,3,FALSE)</f>
        <v>Noncredit CTE</v>
      </c>
      <c r="J2932">
        <v>701</v>
      </c>
      <c r="K2932" t="s">
        <v>161</v>
      </c>
      <c r="L2932" t="s">
        <v>39</v>
      </c>
      <c r="M2932" t="s">
        <v>40</v>
      </c>
      <c r="N2932" t="s">
        <v>63</v>
      </c>
      <c r="O2932">
        <v>1040</v>
      </c>
      <c r="P2932">
        <v>1255</v>
      </c>
      <c r="Q2932" t="s">
        <v>52</v>
      </c>
      <c r="R2932">
        <v>474</v>
      </c>
      <c r="S2932" t="s">
        <v>53</v>
      </c>
      <c r="T2932" t="s">
        <v>44</v>
      </c>
      <c r="U2932" s="1">
        <v>43542</v>
      </c>
      <c r="V2932" s="1">
        <v>43578</v>
      </c>
      <c r="W2932" t="s">
        <v>153</v>
      </c>
      <c r="X2932" t="s">
        <v>46</v>
      </c>
      <c r="Y2932">
        <v>30</v>
      </c>
      <c r="Z2932">
        <v>28</v>
      </c>
      <c r="AA2932">
        <v>40</v>
      </c>
      <c r="AB2932">
        <v>70</v>
      </c>
      <c r="AD2932">
        <f>IF(ISBLANK(Source[[#This Row],[CrosslistID]]),1,1/COUNTIFS(Source[CrosslistID],Source[[#This Row],[CrosslistID]],Source[TermDesc],Source[[#This Row],[TermDesc]]))</f>
        <v>1</v>
      </c>
      <c r="AG2932">
        <v>0</v>
      </c>
      <c r="AH2932">
        <v>70</v>
      </c>
      <c r="AI2932">
        <v>1.51</v>
      </c>
      <c r="AJ2932">
        <v>1.51</v>
      </c>
      <c r="AK2932">
        <v>0.1</v>
      </c>
      <c r="AL29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1.51</v>
      </c>
      <c r="AM2932">
        <f>IF(AND(Source[[#This Row],[Credit_Noncredit]]="Noncredit",Source[[#This Row],[FTEF]]&gt;0),Source[[#This Row],[NC XLST FTES]]*525/(437.5*Source[[#This Row],[FTEF]]),0)</f>
        <v>18.12</v>
      </c>
      <c r="AN2932">
        <f>IF(Source[[#This Row],[Credit_Noncredit]]="Credit",Source[[#This Row],[Census Enrollment]],Source[[#This Row],[Noncredit Avg. Attendance]])</f>
        <v>18.12</v>
      </c>
    </row>
    <row r="2933" spans="1:40" x14ac:dyDescent="0.25">
      <c r="A2933" t="s">
        <v>32</v>
      </c>
      <c r="B2933" t="s">
        <v>33</v>
      </c>
      <c r="C2933" t="s">
        <v>55</v>
      </c>
      <c r="D2933" t="s">
        <v>56</v>
      </c>
      <c r="E2933" s="4">
        <v>44855</v>
      </c>
      <c r="F2933" s="4" t="s">
        <v>129</v>
      </c>
      <c r="G2933" s="4">
        <v>9934</v>
      </c>
      <c r="H2933" t="str">
        <f>CONCATENATE(Source[[#This Row],[Subject]],TRIM(Source[[#This Row],[Course]]))</f>
        <v>COMP9934</v>
      </c>
      <c r="I2933" t="str">
        <f>VLOOKUP(Source[[#This Row],[SubjCrse]],'Courses and Categories'!$E$2:$G$1816,3,FALSE)</f>
        <v>Noncredit CTE</v>
      </c>
      <c r="J2933">
        <v>701</v>
      </c>
      <c r="K2933" t="s">
        <v>162</v>
      </c>
      <c r="L2933" t="s">
        <v>39</v>
      </c>
      <c r="M2933" t="s">
        <v>40</v>
      </c>
      <c r="N2933" t="s">
        <v>63</v>
      </c>
      <c r="O2933">
        <v>1040</v>
      </c>
      <c r="P2933">
        <v>1255</v>
      </c>
      <c r="Q2933" t="s">
        <v>52</v>
      </c>
      <c r="R2933">
        <v>474</v>
      </c>
      <c r="S2933" t="s">
        <v>53</v>
      </c>
      <c r="T2933" t="s">
        <v>44</v>
      </c>
      <c r="U2933" s="1">
        <v>43579</v>
      </c>
      <c r="V2933" s="1">
        <v>43607</v>
      </c>
      <c r="W2933" t="s">
        <v>153</v>
      </c>
      <c r="X2933" t="s">
        <v>46</v>
      </c>
      <c r="Y2933">
        <v>25</v>
      </c>
      <c r="Z2933">
        <v>24</v>
      </c>
      <c r="AA2933">
        <v>40</v>
      </c>
      <c r="AB2933">
        <v>60</v>
      </c>
      <c r="AD2933">
        <f>IF(ISBLANK(Source[[#This Row],[CrosslistID]]),1,1/COUNTIFS(Source[CrosslistID],Source[[#This Row],[CrosslistID]],Source[TermDesc],Source[[#This Row],[TermDesc]]))</f>
        <v>1</v>
      </c>
      <c r="AG2933">
        <v>0</v>
      </c>
      <c r="AH2933">
        <v>60</v>
      </c>
      <c r="AI2933">
        <v>1.4470000000000001</v>
      </c>
      <c r="AJ2933">
        <v>1.4470000000000001</v>
      </c>
      <c r="AK2933">
        <v>0.1</v>
      </c>
      <c r="AL29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1.4470000000000001</v>
      </c>
      <c r="AM2933">
        <f>IF(AND(Source[[#This Row],[Credit_Noncredit]]="Noncredit",Source[[#This Row],[FTEF]]&gt;0),Source[[#This Row],[NC XLST FTES]]*525/(437.5*Source[[#This Row],[FTEF]]),0)</f>
        <v>17.364000000000001</v>
      </c>
      <c r="AN2933">
        <f>IF(Source[[#This Row],[Credit_Noncredit]]="Credit",Source[[#This Row],[Census Enrollment]],Source[[#This Row],[Noncredit Avg. Attendance]])</f>
        <v>17.364000000000001</v>
      </c>
    </row>
    <row r="2934" spans="1:40" x14ac:dyDescent="0.25">
      <c r="A2934" t="s">
        <v>32</v>
      </c>
      <c r="B2934" t="s">
        <v>33</v>
      </c>
      <c r="C2934" t="s">
        <v>55</v>
      </c>
      <c r="D2934" t="s">
        <v>56</v>
      </c>
      <c r="E2934" s="4">
        <v>45219</v>
      </c>
      <c r="F2934" s="4" t="s">
        <v>129</v>
      </c>
      <c r="G2934" s="4">
        <v>9935</v>
      </c>
      <c r="H2934" t="str">
        <f>CONCATENATE(Source[[#This Row],[Subject]],TRIM(Source[[#This Row],[Course]]))</f>
        <v>COMP9935</v>
      </c>
      <c r="I2934" t="str">
        <f>VLOOKUP(Source[[#This Row],[SubjCrse]],'Courses and Categories'!$E$2:$G$1816,3,FALSE)</f>
        <v>Noncredit CTE</v>
      </c>
      <c r="J2934">
        <v>701</v>
      </c>
      <c r="K2934" t="s">
        <v>163</v>
      </c>
      <c r="L2934" t="s">
        <v>39</v>
      </c>
      <c r="M2934" t="s">
        <v>40</v>
      </c>
      <c r="N2934" t="s">
        <v>63</v>
      </c>
      <c r="O2934">
        <v>1040</v>
      </c>
      <c r="P2934">
        <v>1255</v>
      </c>
      <c r="Q2934" t="s">
        <v>52</v>
      </c>
      <c r="R2934">
        <v>474</v>
      </c>
      <c r="S2934" t="s">
        <v>53</v>
      </c>
      <c r="T2934" t="s">
        <v>44</v>
      </c>
      <c r="U2934" s="1">
        <v>43479</v>
      </c>
      <c r="V2934" s="1">
        <v>43508</v>
      </c>
      <c r="W2934" t="s">
        <v>153</v>
      </c>
      <c r="X2934" t="s">
        <v>46</v>
      </c>
      <c r="Y2934">
        <v>23</v>
      </c>
      <c r="Z2934">
        <v>21</v>
      </c>
      <c r="AA2934">
        <v>40</v>
      </c>
      <c r="AB2934">
        <v>52.5</v>
      </c>
      <c r="AD2934">
        <f>IF(ISBLANK(Source[[#This Row],[CrosslistID]]),1,1/COUNTIFS(Source[CrosslistID],Source[[#This Row],[CrosslistID]],Source[TermDesc],Source[[#This Row],[TermDesc]]))</f>
        <v>1</v>
      </c>
      <c r="AG2934">
        <v>0</v>
      </c>
      <c r="AH2934">
        <v>52.5</v>
      </c>
      <c r="AI2934">
        <v>1.2809999999999999</v>
      </c>
      <c r="AJ2934">
        <v>1.2809999999999999</v>
      </c>
      <c r="AK2934">
        <v>0.1</v>
      </c>
      <c r="AL29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1.2809999999999999</v>
      </c>
      <c r="AM2934">
        <f>IF(AND(Source[[#This Row],[Credit_Noncredit]]="Noncredit",Source[[#This Row],[FTEF]]&gt;0),Source[[#This Row],[NC XLST FTES]]*525/(437.5*Source[[#This Row],[FTEF]]),0)</f>
        <v>15.372</v>
      </c>
      <c r="AN2934">
        <f>IF(Source[[#This Row],[Credit_Noncredit]]="Credit",Source[[#This Row],[Census Enrollment]],Source[[#This Row],[Noncredit Avg. Attendance]])</f>
        <v>15.372</v>
      </c>
    </row>
    <row r="2935" spans="1:40" x14ac:dyDescent="0.25">
      <c r="A2935" t="s">
        <v>32</v>
      </c>
      <c r="B2935" t="s">
        <v>33</v>
      </c>
      <c r="C2935" t="s">
        <v>55</v>
      </c>
      <c r="D2935" t="s">
        <v>56</v>
      </c>
      <c r="E2935" s="4">
        <v>48221</v>
      </c>
      <c r="F2935" s="4" t="s">
        <v>129</v>
      </c>
      <c r="G2935" s="4">
        <v>9936</v>
      </c>
      <c r="H2935" t="str">
        <f>CONCATENATE(Source[[#This Row],[Subject]],TRIM(Source[[#This Row],[Course]]))</f>
        <v>COMP9936</v>
      </c>
      <c r="I2935" t="str">
        <f>VLOOKUP(Source[[#This Row],[SubjCrse]],'Courses and Categories'!$E$2:$G$1816,3,FALSE)</f>
        <v>Noncredit CTE</v>
      </c>
      <c r="J2935">
        <v>201</v>
      </c>
      <c r="K2935" t="s">
        <v>164</v>
      </c>
      <c r="L2935" t="s">
        <v>39</v>
      </c>
      <c r="M2935" t="s">
        <v>40</v>
      </c>
      <c r="N2935" t="s">
        <v>59</v>
      </c>
      <c r="O2935">
        <v>1040</v>
      </c>
      <c r="P2935">
        <v>1255</v>
      </c>
      <c r="Q2935" t="s">
        <v>60</v>
      </c>
      <c r="R2935">
        <v>231</v>
      </c>
      <c r="S2935" t="s">
        <v>61</v>
      </c>
      <c r="T2935" t="s">
        <v>44</v>
      </c>
      <c r="U2935" s="1">
        <v>43543</v>
      </c>
      <c r="V2935" s="1">
        <v>43606</v>
      </c>
      <c r="W2935" t="s">
        <v>62</v>
      </c>
      <c r="X2935" t="s">
        <v>46</v>
      </c>
      <c r="Y2935">
        <v>18</v>
      </c>
      <c r="Z2935">
        <v>11</v>
      </c>
      <c r="AA2935">
        <v>40</v>
      </c>
      <c r="AB2935">
        <v>27.5</v>
      </c>
      <c r="AD2935">
        <f>IF(ISBLANK(Source[[#This Row],[CrosslistID]]),1,1/COUNTIFS(Source[CrosslistID],Source[[#This Row],[CrosslistID]],Source[TermDesc],Source[[#This Row],[TermDesc]]))</f>
        <v>1</v>
      </c>
      <c r="AG2935">
        <v>0</v>
      </c>
      <c r="AH2935">
        <v>27.5</v>
      </c>
      <c r="AI2935">
        <v>0.876</v>
      </c>
      <c r="AJ2935">
        <v>0.876</v>
      </c>
      <c r="AK2935">
        <v>0.1</v>
      </c>
      <c r="AL29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0.876</v>
      </c>
      <c r="AM2935">
        <f>IF(AND(Source[[#This Row],[Credit_Noncredit]]="Noncredit",Source[[#This Row],[FTEF]]&gt;0),Source[[#This Row],[NC XLST FTES]]*525/(437.5*Source[[#This Row],[FTEF]]),0)</f>
        <v>10.511999999999999</v>
      </c>
      <c r="AN2935">
        <f>IF(Source[[#This Row],[Credit_Noncredit]]="Credit",Source[[#This Row],[Census Enrollment]],Source[[#This Row],[Noncredit Avg. Attendance]])</f>
        <v>10.511999999999999</v>
      </c>
    </row>
    <row r="2936" spans="1:40" x14ac:dyDescent="0.25">
      <c r="A2936" t="s">
        <v>32</v>
      </c>
      <c r="B2936" t="s">
        <v>33</v>
      </c>
      <c r="C2936" t="s">
        <v>55</v>
      </c>
      <c r="D2936" t="s">
        <v>56</v>
      </c>
      <c r="E2936" s="4">
        <v>47632</v>
      </c>
      <c r="F2936" s="4" t="s">
        <v>129</v>
      </c>
      <c r="G2936" s="4">
        <v>9936</v>
      </c>
      <c r="H2936" t="str">
        <f>CONCATENATE(Source[[#This Row],[Subject]],TRIM(Source[[#This Row],[Course]]))</f>
        <v>COMP9936</v>
      </c>
      <c r="I2936" t="str">
        <f>VLOOKUP(Source[[#This Row],[SubjCrse]],'Courses and Categories'!$E$2:$G$1816,3,FALSE)</f>
        <v>Noncredit CTE</v>
      </c>
      <c r="J2936">
        <v>701</v>
      </c>
      <c r="K2936" t="s">
        <v>164</v>
      </c>
      <c r="L2936" t="s">
        <v>39</v>
      </c>
      <c r="M2936" t="s">
        <v>40</v>
      </c>
      <c r="N2936" t="s">
        <v>105</v>
      </c>
      <c r="O2936">
        <v>1540</v>
      </c>
      <c r="P2936">
        <v>1755</v>
      </c>
      <c r="Q2936" t="s">
        <v>52</v>
      </c>
      <c r="R2936">
        <v>471</v>
      </c>
      <c r="S2936" t="s">
        <v>53</v>
      </c>
      <c r="T2936" t="s">
        <v>44</v>
      </c>
      <c r="U2936" s="1">
        <v>43479</v>
      </c>
      <c r="V2936" s="1">
        <v>43537</v>
      </c>
      <c r="W2936" t="s">
        <v>117</v>
      </c>
      <c r="X2936" t="s">
        <v>46</v>
      </c>
      <c r="Y2936">
        <v>31</v>
      </c>
      <c r="Z2936">
        <v>29</v>
      </c>
      <c r="AA2936">
        <v>40</v>
      </c>
      <c r="AB2936">
        <v>72.5</v>
      </c>
      <c r="AD2936">
        <f>IF(ISBLANK(Source[[#This Row],[CrosslistID]]),1,1/COUNTIFS(Source[CrosslistID],Source[[#This Row],[CrosslistID]],Source[TermDesc],Source[[#This Row],[TermDesc]]))</f>
        <v>1</v>
      </c>
      <c r="AG2936">
        <v>0</v>
      </c>
      <c r="AH2936">
        <v>72.5</v>
      </c>
      <c r="AI2936">
        <v>1.59</v>
      </c>
      <c r="AJ2936">
        <v>1.59</v>
      </c>
      <c r="AK2936">
        <v>0.1</v>
      </c>
      <c r="AL29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1.59</v>
      </c>
      <c r="AM2936">
        <f>IF(AND(Source[[#This Row],[Credit_Noncredit]]="Noncredit",Source[[#This Row],[FTEF]]&gt;0),Source[[#This Row],[NC XLST FTES]]*525/(437.5*Source[[#This Row],[FTEF]]),0)</f>
        <v>19.079999999999998</v>
      </c>
      <c r="AN2936">
        <f>IF(Source[[#This Row],[Credit_Noncredit]]="Credit",Source[[#This Row],[Census Enrollment]],Source[[#This Row],[Noncredit Avg. Attendance]])</f>
        <v>19.079999999999998</v>
      </c>
    </row>
    <row r="2937" spans="1:40" x14ac:dyDescent="0.25">
      <c r="A2937" t="s">
        <v>32</v>
      </c>
      <c r="B2937" t="s">
        <v>33</v>
      </c>
      <c r="C2937" t="s">
        <v>55</v>
      </c>
      <c r="D2937" t="s">
        <v>56</v>
      </c>
      <c r="E2937" s="4">
        <v>47858</v>
      </c>
      <c r="F2937" s="4" t="s">
        <v>129</v>
      </c>
      <c r="G2937" s="4">
        <v>9938</v>
      </c>
      <c r="H2937" t="str">
        <f>CONCATENATE(Source[[#This Row],[Subject]],TRIM(Source[[#This Row],[Course]]))</f>
        <v>COMP9938</v>
      </c>
      <c r="I2937" t="str">
        <f>VLOOKUP(Source[[#This Row],[SubjCrse]],'Courses and Categories'!$E$2:$G$1816,3,FALSE)</f>
        <v>Noncredit CTE</v>
      </c>
      <c r="J2937">
        <v>201</v>
      </c>
      <c r="K2937" t="s">
        <v>165</v>
      </c>
      <c r="L2937" t="s">
        <v>39</v>
      </c>
      <c r="M2937" t="s">
        <v>40</v>
      </c>
      <c r="N2937" t="s">
        <v>63</v>
      </c>
      <c r="O2937">
        <v>810</v>
      </c>
      <c r="P2937">
        <v>1025</v>
      </c>
      <c r="Q2937" t="s">
        <v>60</v>
      </c>
      <c r="R2937">
        <v>228</v>
      </c>
      <c r="S2937" t="s">
        <v>61</v>
      </c>
      <c r="T2937" t="s">
        <v>44</v>
      </c>
      <c r="U2937" s="1">
        <v>43542</v>
      </c>
      <c r="V2937" s="1">
        <v>43578</v>
      </c>
      <c r="W2937" t="s">
        <v>90</v>
      </c>
      <c r="X2937" t="s">
        <v>46</v>
      </c>
      <c r="Y2937">
        <v>25</v>
      </c>
      <c r="Z2937">
        <v>25</v>
      </c>
      <c r="AA2937">
        <v>40</v>
      </c>
      <c r="AB2937">
        <v>62.5</v>
      </c>
      <c r="AD2937">
        <f>IF(ISBLANK(Source[[#This Row],[CrosslistID]]),1,1/COUNTIFS(Source[CrosslistID],Source[[#This Row],[CrosslistID]],Source[TermDesc],Source[[#This Row],[TermDesc]]))</f>
        <v>1</v>
      </c>
      <c r="AG2937">
        <v>0</v>
      </c>
      <c r="AH2937">
        <v>62.5</v>
      </c>
      <c r="AI2937">
        <v>1.357</v>
      </c>
      <c r="AJ2937">
        <v>1.357</v>
      </c>
      <c r="AK2937">
        <v>0.1</v>
      </c>
      <c r="AL29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1.357</v>
      </c>
      <c r="AM2937">
        <f>IF(AND(Source[[#This Row],[Credit_Noncredit]]="Noncredit",Source[[#This Row],[FTEF]]&gt;0),Source[[#This Row],[NC XLST FTES]]*525/(437.5*Source[[#This Row],[FTEF]]),0)</f>
        <v>16.283999999999999</v>
      </c>
      <c r="AN2937">
        <f>IF(Source[[#This Row],[Credit_Noncredit]]="Credit",Source[[#This Row],[Census Enrollment]],Source[[#This Row],[Noncredit Avg. Attendance]])</f>
        <v>16.283999999999999</v>
      </c>
    </row>
    <row r="2938" spans="1:40" x14ac:dyDescent="0.25">
      <c r="A2938" t="s">
        <v>32</v>
      </c>
      <c r="B2938" t="s">
        <v>33</v>
      </c>
      <c r="C2938" t="s">
        <v>55</v>
      </c>
      <c r="D2938" t="s">
        <v>56</v>
      </c>
      <c r="E2938" s="4">
        <v>48173</v>
      </c>
      <c r="F2938" s="4" t="s">
        <v>129</v>
      </c>
      <c r="G2938" s="4">
        <v>9941</v>
      </c>
      <c r="H2938" t="str">
        <f>CONCATENATE(Source[[#This Row],[Subject]],TRIM(Source[[#This Row],[Course]]))</f>
        <v>COMP9941</v>
      </c>
      <c r="I2938" t="str">
        <f>VLOOKUP(Source[[#This Row],[SubjCrse]],'Courses and Categories'!$E$2:$G$1816,3,FALSE)</f>
        <v>Noncredit CTE</v>
      </c>
      <c r="J2938">
        <v>501</v>
      </c>
      <c r="K2938" t="s">
        <v>166</v>
      </c>
      <c r="L2938" t="s">
        <v>39</v>
      </c>
      <c r="M2938" t="s">
        <v>40</v>
      </c>
      <c r="N2938" t="s">
        <v>105</v>
      </c>
      <c r="O2938">
        <v>810</v>
      </c>
      <c r="P2938">
        <v>1025</v>
      </c>
      <c r="Q2938" t="s">
        <v>76</v>
      </c>
      <c r="R2938" t="s">
        <v>83</v>
      </c>
      <c r="S2938" t="s">
        <v>77</v>
      </c>
      <c r="T2938" t="s">
        <v>44</v>
      </c>
      <c r="U2938" s="1">
        <v>43542</v>
      </c>
      <c r="V2938" s="1">
        <v>43607</v>
      </c>
      <c r="W2938" t="s">
        <v>158</v>
      </c>
      <c r="X2938" t="s">
        <v>46</v>
      </c>
      <c r="Y2938">
        <v>19</v>
      </c>
      <c r="Z2938">
        <v>19</v>
      </c>
      <c r="AA2938">
        <v>40</v>
      </c>
      <c r="AB2938">
        <v>47.5</v>
      </c>
      <c r="AC2938" t="s">
        <v>167</v>
      </c>
      <c r="AD2938">
        <f>IF(ISBLANK(Source[[#This Row],[CrosslistID]]),1,1/COUNTIFS(Source[CrosslistID],Source[[#This Row],[CrosslistID]],Source[TermDesc],Source[[#This Row],[TermDesc]]))</f>
        <v>0.5</v>
      </c>
      <c r="AE2938">
        <v>50</v>
      </c>
      <c r="AF2938">
        <v>80</v>
      </c>
      <c r="AG2938">
        <v>62.5</v>
      </c>
      <c r="AH2938">
        <v>62.5</v>
      </c>
      <c r="AI2938">
        <v>0.376</v>
      </c>
      <c r="AJ2938">
        <v>0.376</v>
      </c>
      <c r="AK2938">
        <v>0</v>
      </c>
      <c r="AL29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1.371</v>
      </c>
      <c r="AM2938">
        <f>IF(AND(Source[[#This Row],[Credit_Noncredit]]="Noncredit",Source[[#This Row],[FTEF]]&gt;0),Source[[#This Row],[NC XLST FTES]]*525/(437.5*Source[[#This Row],[FTEF]]),0)</f>
        <v>0</v>
      </c>
      <c r="AN2938">
        <f>IF(Source[[#This Row],[Credit_Noncredit]]="Credit",Source[[#This Row],[Census Enrollment]],Source[[#This Row],[Noncredit Avg. Attendance]])</f>
        <v>0</v>
      </c>
    </row>
    <row r="2939" spans="1:40" x14ac:dyDescent="0.25">
      <c r="A2939" t="s">
        <v>32</v>
      </c>
      <c r="B2939" t="s">
        <v>33</v>
      </c>
      <c r="C2939" t="s">
        <v>55</v>
      </c>
      <c r="D2939" t="s">
        <v>56</v>
      </c>
      <c r="E2939" s="4">
        <v>48172</v>
      </c>
      <c r="F2939" s="4" t="s">
        <v>129</v>
      </c>
      <c r="G2939" s="4">
        <v>9941</v>
      </c>
      <c r="H2939" t="str">
        <f>CONCATENATE(Source[[#This Row],[Subject]],TRIM(Source[[#This Row],[Course]]))</f>
        <v>COMP9941</v>
      </c>
      <c r="I2939" t="str">
        <f>VLOOKUP(Source[[#This Row],[SubjCrse]],'Courses and Categories'!$E$2:$G$1816,3,FALSE)</f>
        <v>Noncredit CTE</v>
      </c>
      <c r="J2939">
        <v>502</v>
      </c>
      <c r="K2939" t="s">
        <v>166</v>
      </c>
      <c r="L2939" t="s">
        <v>39</v>
      </c>
      <c r="M2939" t="s">
        <v>40</v>
      </c>
      <c r="N2939" t="s">
        <v>105</v>
      </c>
      <c r="O2939">
        <v>1810</v>
      </c>
      <c r="P2939">
        <v>2025</v>
      </c>
      <c r="Q2939" t="s">
        <v>76</v>
      </c>
      <c r="R2939" t="s">
        <v>83</v>
      </c>
      <c r="S2939" t="s">
        <v>77</v>
      </c>
      <c r="T2939" t="s">
        <v>44</v>
      </c>
      <c r="U2939" s="1">
        <v>43479</v>
      </c>
      <c r="V2939" s="1">
        <v>43537</v>
      </c>
      <c r="W2939" t="s">
        <v>84</v>
      </c>
      <c r="X2939" t="s">
        <v>46</v>
      </c>
      <c r="Y2939">
        <v>14</v>
      </c>
      <c r="Z2939">
        <v>13</v>
      </c>
      <c r="AA2939">
        <v>40</v>
      </c>
      <c r="AB2939">
        <v>32.5</v>
      </c>
      <c r="AC2939" t="s">
        <v>142</v>
      </c>
      <c r="AD2939">
        <f>IF(ISBLANK(Source[[#This Row],[CrosslistID]]),1,1/COUNTIFS(Source[CrosslistID],Source[[#This Row],[CrosslistID]],Source[TermDesc],Source[[#This Row],[TermDesc]]))</f>
        <v>0.5</v>
      </c>
      <c r="AE2939">
        <v>49</v>
      </c>
      <c r="AF2939">
        <v>45</v>
      </c>
      <c r="AG2939">
        <v>108.88890000000001</v>
      </c>
      <c r="AH2939">
        <v>108.88890000000001</v>
      </c>
      <c r="AI2939">
        <v>0.129</v>
      </c>
      <c r="AJ2939">
        <v>0.129</v>
      </c>
      <c r="AK2939">
        <v>0</v>
      </c>
      <c r="AL29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1.091</v>
      </c>
      <c r="AM2939">
        <f>IF(AND(Source[[#This Row],[Credit_Noncredit]]="Noncredit",Source[[#This Row],[FTEF]]&gt;0),Source[[#This Row],[NC XLST FTES]]*525/(437.5*Source[[#This Row],[FTEF]]),0)</f>
        <v>0</v>
      </c>
      <c r="AN2939">
        <f>IF(Source[[#This Row],[Credit_Noncredit]]="Credit",Source[[#This Row],[Census Enrollment]],Source[[#This Row],[Noncredit Avg. Attendance]])</f>
        <v>0</v>
      </c>
    </row>
    <row r="2940" spans="1:40" x14ac:dyDescent="0.25">
      <c r="A2940" t="s">
        <v>32</v>
      </c>
      <c r="B2940" t="s">
        <v>33</v>
      </c>
      <c r="C2940" t="s">
        <v>55</v>
      </c>
      <c r="D2940" t="s">
        <v>56</v>
      </c>
      <c r="E2940" s="4">
        <v>47860</v>
      </c>
      <c r="F2940" s="4" t="s">
        <v>129</v>
      </c>
      <c r="G2940" s="4">
        <v>9941</v>
      </c>
      <c r="H2940" t="str">
        <f>CONCATENATE(Source[[#This Row],[Subject]],TRIM(Source[[#This Row],[Course]]))</f>
        <v>COMP9941</v>
      </c>
      <c r="I2940" t="str">
        <f>VLOOKUP(Source[[#This Row],[SubjCrse]],'Courses and Categories'!$E$2:$G$1816,3,FALSE)</f>
        <v>Noncredit CTE</v>
      </c>
      <c r="J2940">
        <v>503</v>
      </c>
      <c r="K2940" t="s">
        <v>166</v>
      </c>
      <c r="L2940" t="s">
        <v>39</v>
      </c>
      <c r="M2940" t="s">
        <v>40</v>
      </c>
      <c r="N2940" t="s">
        <v>105</v>
      </c>
      <c r="O2940">
        <v>1040</v>
      </c>
      <c r="P2940">
        <v>1255</v>
      </c>
      <c r="Q2940" t="s">
        <v>76</v>
      </c>
      <c r="R2940" t="s">
        <v>83</v>
      </c>
      <c r="S2940" t="s">
        <v>77</v>
      </c>
      <c r="T2940" t="s">
        <v>44</v>
      </c>
      <c r="U2940" s="1">
        <v>43542</v>
      </c>
      <c r="V2940" s="1">
        <v>43607</v>
      </c>
      <c r="W2940" t="s">
        <v>158</v>
      </c>
      <c r="X2940" t="s">
        <v>46</v>
      </c>
      <c r="Y2940">
        <v>8</v>
      </c>
      <c r="Z2940">
        <v>7</v>
      </c>
      <c r="AA2940">
        <v>40</v>
      </c>
      <c r="AB2940">
        <v>17.5</v>
      </c>
      <c r="AC2940" t="s">
        <v>159</v>
      </c>
      <c r="AD2940">
        <f>IF(ISBLANK(Source[[#This Row],[CrosslistID]]),1,1/COUNTIFS(Source[CrosslistID],Source[[#This Row],[CrosslistID]],Source[TermDesc],Source[[#This Row],[TermDesc]]))</f>
        <v>0.5</v>
      </c>
      <c r="AE2940">
        <v>26</v>
      </c>
      <c r="AF2940">
        <v>40</v>
      </c>
      <c r="AG2940">
        <v>65</v>
      </c>
      <c r="AH2940">
        <v>65</v>
      </c>
      <c r="AI2940">
        <v>0.157</v>
      </c>
      <c r="AJ2940">
        <v>0.157</v>
      </c>
      <c r="AK2940">
        <v>0</v>
      </c>
      <c r="AL29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0.95700000000000007</v>
      </c>
      <c r="AM2940">
        <f>IF(AND(Source[[#This Row],[Credit_Noncredit]]="Noncredit",Source[[#This Row],[FTEF]]&gt;0),Source[[#This Row],[NC XLST FTES]]*525/(437.5*Source[[#This Row],[FTEF]]),0)</f>
        <v>0</v>
      </c>
      <c r="AN2940">
        <f>IF(Source[[#This Row],[Credit_Noncredit]]="Credit",Source[[#This Row],[Census Enrollment]],Source[[#This Row],[Noncredit Avg. Attendance]])</f>
        <v>0</v>
      </c>
    </row>
    <row r="2941" spans="1:40" x14ac:dyDescent="0.25">
      <c r="A2941" t="s">
        <v>32</v>
      </c>
      <c r="B2941" t="s">
        <v>33</v>
      </c>
      <c r="C2941" t="s">
        <v>55</v>
      </c>
      <c r="D2941" t="s">
        <v>56</v>
      </c>
      <c r="E2941" s="4">
        <v>48171</v>
      </c>
      <c r="F2941" s="4" t="s">
        <v>129</v>
      </c>
      <c r="G2941" s="4">
        <v>9941</v>
      </c>
      <c r="H2941" t="str">
        <f>CONCATENATE(Source[[#This Row],[Subject]],TRIM(Source[[#This Row],[Course]]))</f>
        <v>COMP9941</v>
      </c>
      <c r="I2941" t="str">
        <f>VLOOKUP(Source[[#This Row],[SubjCrse]],'Courses and Categories'!$E$2:$G$1816,3,FALSE)</f>
        <v>Noncredit CTE</v>
      </c>
      <c r="J2941">
        <v>504</v>
      </c>
      <c r="K2941" t="s">
        <v>166</v>
      </c>
      <c r="L2941" t="s">
        <v>39</v>
      </c>
      <c r="M2941" t="s">
        <v>40</v>
      </c>
      <c r="N2941" t="s">
        <v>105</v>
      </c>
      <c r="O2941">
        <v>1810</v>
      </c>
      <c r="P2941">
        <v>2025</v>
      </c>
      <c r="Q2941" t="s">
        <v>76</v>
      </c>
      <c r="R2941" t="s">
        <v>83</v>
      </c>
      <c r="S2941" t="s">
        <v>77</v>
      </c>
      <c r="T2941" t="s">
        <v>44</v>
      </c>
      <c r="U2941" s="1">
        <v>43542</v>
      </c>
      <c r="V2941" s="1">
        <v>43607</v>
      </c>
      <c r="W2941" t="s">
        <v>84</v>
      </c>
      <c r="X2941" t="s">
        <v>46</v>
      </c>
      <c r="Y2941">
        <v>14</v>
      </c>
      <c r="Z2941">
        <v>13</v>
      </c>
      <c r="AA2941">
        <v>40</v>
      </c>
      <c r="AB2941">
        <v>32.5</v>
      </c>
      <c r="AC2941" t="s">
        <v>145</v>
      </c>
      <c r="AD2941">
        <f>IF(ISBLANK(Source[[#This Row],[CrosslistID]]),1,1/COUNTIFS(Source[CrosslistID],Source[[#This Row],[CrosslistID]],Source[TermDesc],Source[[#This Row],[TermDesc]]))</f>
        <v>0.5</v>
      </c>
      <c r="AE2941">
        <v>54</v>
      </c>
      <c r="AF2941">
        <v>40</v>
      </c>
      <c r="AG2941">
        <v>135</v>
      </c>
      <c r="AH2941">
        <v>135</v>
      </c>
      <c r="AI2941">
        <v>0.16200000000000001</v>
      </c>
      <c r="AJ2941">
        <v>0.16200000000000001</v>
      </c>
      <c r="AK2941">
        <v>0.1</v>
      </c>
      <c r="AL29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1.1719999999999999</v>
      </c>
      <c r="AM2941">
        <f>IF(AND(Source[[#This Row],[Credit_Noncredit]]="Noncredit",Source[[#This Row],[FTEF]]&gt;0),Source[[#This Row],[NC XLST FTES]]*525/(437.5*Source[[#This Row],[FTEF]]),0)</f>
        <v>14.063999999999998</v>
      </c>
      <c r="AN2941">
        <f>IF(Source[[#This Row],[Credit_Noncredit]]="Credit",Source[[#This Row],[Census Enrollment]],Source[[#This Row],[Noncredit Avg. Attendance]])</f>
        <v>14.063999999999998</v>
      </c>
    </row>
    <row r="2942" spans="1:40" x14ac:dyDescent="0.25">
      <c r="A2942" t="s">
        <v>32</v>
      </c>
      <c r="B2942" t="s">
        <v>33</v>
      </c>
      <c r="C2942" t="s">
        <v>55</v>
      </c>
      <c r="D2942" t="s">
        <v>56</v>
      </c>
      <c r="E2942" s="4">
        <v>48222</v>
      </c>
      <c r="F2942" s="4" t="s">
        <v>129</v>
      </c>
      <c r="G2942" s="4">
        <v>9941</v>
      </c>
      <c r="H2942" t="str">
        <f>CONCATENATE(Source[[#This Row],[Subject]],TRIM(Source[[#This Row],[Course]]))</f>
        <v>COMP9941</v>
      </c>
      <c r="I2942" t="str">
        <f>VLOOKUP(Source[[#This Row],[SubjCrse]],'Courses and Categories'!$E$2:$G$1816,3,FALSE)</f>
        <v>Noncredit CTE</v>
      </c>
      <c r="J2942">
        <v>505</v>
      </c>
      <c r="K2942" t="s">
        <v>166</v>
      </c>
      <c r="L2942" t="s">
        <v>39</v>
      </c>
      <c r="M2942" t="s">
        <v>40</v>
      </c>
      <c r="N2942" t="s">
        <v>59</v>
      </c>
      <c r="O2942">
        <v>1310</v>
      </c>
      <c r="P2942">
        <v>1525</v>
      </c>
      <c r="Q2942" t="s">
        <v>76</v>
      </c>
      <c r="R2942" t="s">
        <v>83</v>
      </c>
      <c r="S2942" t="s">
        <v>77</v>
      </c>
      <c r="T2942" t="s">
        <v>44</v>
      </c>
      <c r="U2942" s="1">
        <v>43480</v>
      </c>
      <c r="V2942" s="1">
        <v>43538</v>
      </c>
      <c r="W2942" t="s">
        <v>84</v>
      </c>
      <c r="X2942" t="s">
        <v>46</v>
      </c>
      <c r="Y2942">
        <v>22</v>
      </c>
      <c r="Z2942">
        <v>18</v>
      </c>
      <c r="AA2942">
        <v>40</v>
      </c>
      <c r="AB2942">
        <v>45</v>
      </c>
      <c r="AC2942" t="s">
        <v>114</v>
      </c>
      <c r="AD2942">
        <f>IF(ISBLANK(Source[[#This Row],[CrosslistID]]),1,1/COUNTIFS(Source[CrosslistID],Source[[#This Row],[CrosslistID]],Source[TermDesc],Source[[#This Row],[TermDesc]]))</f>
        <v>0.33333333333333331</v>
      </c>
      <c r="AE2942">
        <v>63</v>
      </c>
      <c r="AF2942">
        <v>40</v>
      </c>
      <c r="AG2942">
        <v>157.5</v>
      </c>
      <c r="AH2942">
        <v>157.5</v>
      </c>
      <c r="AI2942">
        <v>0.38100000000000001</v>
      </c>
      <c r="AJ2942">
        <v>0.38100000000000001</v>
      </c>
      <c r="AK2942">
        <v>0</v>
      </c>
      <c r="AL29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1.276</v>
      </c>
      <c r="AM2942">
        <f>IF(AND(Source[[#This Row],[Credit_Noncredit]]="Noncredit",Source[[#This Row],[FTEF]]&gt;0),Source[[#This Row],[NC XLST FTES]]*525/(437.5*Source[[#This Row],[FTEF]]),0)</f>
        <v>0</v>
      </c>
      <c r="AN2942">
        <f>IF(Source[[#This Row],[Credit_Noncredit]]="Credit",Source[[#This Row],[Census Enrollment]],Source[[#This Row],[Noncredit Avg. Attendance]])</f>
        <v>0</v>
      </c>
    </row>
    <row r="2943" spans="1:40" x14ac:dyDescent="0.25">
      <c r="A2943" t="s">
        <v>32</v>
      </c>
      <c r="B2943" t="s">
        <v>33</v>
      </c>
      <c r="C2943" t="s">
        <v>55</v>
      </c>
      <c r="D2943" t="s">
        <v>56</v>
      </c>
      <c r="E2943" s="4">
        <v>48223</v>
      </c>
      <c r="F2943" s="4" t="s">
        <v>129</v>
      </c>
      <c r="G2943" s="4">
        <v>9941</v>
      </c>
      <c r="H2943" t="str">
        <f>CONCATENATE(Source[[#This Row],[Subject]],TRIM(Source[[#This Row],[Course]]))</f>
        <v>COMP9941</v>
      </c>
      <c r="I2943" t="str">
        <f>VLOOKUP(Source[[#This Row],[SubjCrse]],'Courses and Categories'!$E$2:$G$1816,3,FALSE)</f>
        <v>Noncredit CTE</v>
      </c>
      <c r="J2943">
        <v>506</v>
      </c>
      <c r="K2943" t="s">
        <v>166</v>
      </c>
      <c r="L2943" t="s">
        <v>39</v>
      </c>
      <c r="M2943" t="s">
        <v>40</v>
      </c>
      <c r="N2943" t="s">
        <v>59</v>
      </c>
      <c r="O2943">
        <v>1310</v>
      </c>
      <c r="P2943">
        <v>1525</v>
      </c>
      <c r="Q2943" t="s">
        <v>76</v>
      </c>
      <c r="R2943" t="s">
        <v>83</v>
      </c>
      <c r="S2943" t="s">
        <v>77</v>
      </c>
      <c r="T2943" t="s">
        <v>44</v>
      </c>
      <c r="U2943" s="1">
        <v>43543</v>
      </c>
      <c r="V2943" s="1">
        <v>43606</v>
      </c>
      <c r="W2943" t="s">
        <v>84</v>
      </c>
      <c r="X2943" t="s">
        <v>46</v>
      </c>
      <c r="Y2943">
        <v>20</v>
      </c>
      <c r="Z2943">
        <v>18</v>
      </c>
      <c r="AA2943">
        <v>40</v>
      </c>
      <c r="AB2943">
        <v>45</v>
      </c>
      <c r="AC2943" t="s">
        <v>115</v>
      </c>
      <c r="AD2943">
        <f>IF(ISBLANK(Source[[#This Row],[CrosslistID]]),1,1/COUNTIFS(Source[CrosslistID],Source[[#This Row],[CrosslistID]],Source[TermDesc],Source[[#This Row],[TermDesc]]))</f>
        <v>0.33333333333333331</v>
      </c>
      <c r="AE2943">
        <v>79</v>
      </c>
      <c r="AF2943">
        <v>40</v>
      </c>
      <c r="AG2943">
        <v>197.5</v>
      </c>
      <c r="AH2943">
        <v>197.5</v>
      </c>
      <c r="AI2943">
        <v>0.90100000000000002</v>
      </c>
      <c r="AJ2943">
        <v>0.90100000000000002</v>
      </c>
      <c r="AK2943">
        <v>0</v>
      </c>
      <c r="AL29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1.7970000000000002</v>
      </c>
      <c r="AM2943">
        <f>IF(AND(Source[[#This Row],[Credit_Noncredit]]="Noncredit",Source[[#This Row],[FTEF]]&gt;0),Source[[#This Row],[NC XLST FTES]]*525/(437.5*Source[[#This Row],[FTEF]]),0)</f>
        <v>0</v>
      </c>
      <c r="AN2943">
        <f>IF(Source[[#This Row],[Credit_Noncredit]]="Credit",Source[[#This Row],[Census Enrollment]],Source[[#This Row],[Noncredit Avg. Attendance]])</f>
        <v>0</v>
      </c>
    </row>
    <row r="2944" spans="1:40" x14ac:dyDescent="0.25">
      <c r="A2944" t="s">
        <v>32</v>
      </c>
      <c r="B2944" t="s">
        <v>33</v>
      </c>
      <c r="C2944" t="s">
        <v>55</v>
      </c>
      <c r="D2944" t="s">
        <v>56</v>
      </c>
      <c r="E2944" s="4">
        <v>47961</v>
      </c>
      <c r="F2944" s="4" t="s">
        <v>129</v>
      </c>
      <c r="G2944" s="4">
        <v>9941</v>
      </c>
      <c r="H2944" t="str">
        <f>CONCATENATE(Source[[#This Row],[Subject]],TRIM(Source[[#This Row],[Course]]))</f>
        <v>COMP9941</v>
      </c>
      <c r="I2944" t="str">
        <f>VLOOKUP(Source[[#This Row],[SubjCrse]],'Courses and Categories'!$E$2:$G$1816,3,FALSE)</f>
        <v>Noncredit CTE</v>
      </c>
      <c r="J2944">
        <v>701</v>
      </c>
      <c r="K2944" t="s">
        <v>166</v>
      </c>
      <c r="L2944" t="s">
        <v>39</v>
      </c>
      <c r="M2944" t="s">
        <v>40</v>
      </c>
      <c r="N2944" t="s">
        <v>105</v>
      </c>
      <c r="O2944">
        <v>1310</v>
      </c>
      <c r="P2944">
        <v>1525</v>
      </c>
      <c r="Q2944" t="s">
        <v>52</v>
      </c>
      <c r="R2944">
        <v>470</v>
      </c>
      <c r="S2944" t="s">
        <v>53</v>
      </c>
      <c r="T2944" t="s">
        <v>44</v>
      </c>
      <c r="U2944" s="1">
        <v>43542</v>
      </c>
      <c r="V2944" s="1">
        <v>43607</v>
      </c>
      <c r="W2944" t="s">
        <v>117</v>
      </c>
      <c r="X2944" t="s">
        <v>46</v>
      </c>
      <c r="Y2944">
        <v>2</v>
      </c>
      <c r="Z2944">
        <v>1</v>
      </c>
      <c r="AA2944">
        <v>40</v>
      </c>
      <c r="AB2944">
        <v>2.5</v>
      </c>
      <c r="AC2944" t="s">
        <v>118</v>
      </c>
      <c r="AD2944">
        <f>IF(ISBLANK(Source[[#This Row],[CrosslistID]]),1,1/COUNTIFS(Source[CrosslistID],Source[[#This Row],[CrosslistID]],Source[TermDesc],Source[[#This Row],[TermDesc]]))</f>
        <v>0.33333333333333331</v>
      </c>
      <c r="AE2944">
        <v>55</v>
      </c>
      <c r="AF2944">
        <v>80</v>
      </c>
      <c r="AG2944">
        <v>68.75</v>
      </c>
      <c r="AH2944">
        <v>68.75</v>
      </c>
      <c r="AI2944">
        <v>3.3000000000000002E-2</v>
      </c>
      <c r="AJ2944">
        <v>3.3000000000000002E-2</v>
      </c>
      <c r="AK2944">
        <v>0</v>
      </c>
      <c r="AL29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1.3519999999999999</v>
      </c>
      <c r="AM2944">
        <f>IF(AND(Source[[#This Row],[Credit_Noncredit]]="Noncredit",Source[[#This Row],[FTEF]]&gt;0),Source[[#This Row],[NC XLST FTES]]*525/(437.5*Source[[#This Row],[FTEF]]),0)</f>
        <v>0</v>
      </c>
      <c r="AN2944">
        <f>IF(Source[[#This Row],[Credit_Noncredit]]="Credit",Source[[#This Row],[Census Enrollment]],Source[[#This Row],[Noncredit Avg. Attendance]])</f>
        <v>0</v>
      </c>
    </row>
    <row r="2945" spans="1:40" x14ac:dyDescent="0.25">
      <c r="A2945" t="s">
        <v>32</v>
      </c>
      <c r="B2945" t="s">
        <v>33</v>
      </c>
      <c r="C2945" t="s">
        <v>55</v>
      </c>
      <c r="D2945" t="s">
        <v>56</v>
      </c>
      <c r="E2945" s="4">
        <v>47638</v>
      </c>
      <c r="F2945" s="4" t="s">
        <v>129</v>
      </c>
      <c r="G2945" s="4">
        <v>9942</v>
      </c>
      <c r="H2945" t="str">
        <f>CONCATENATE(Source[[#This Row],[Subject]],TRIM(Source[[#This Row],[Course]]))</f>
        <v>COMP9942</v>
      </c>
      <c r="I2945" t="str">
        <f>VLOOKUP(Source[[#This Row],[SubjCrse]],'Courses and Categories'!$E$2:$G$1816,3,FALSE)</f>
        <v>Noncredit CTE</v>
      </c>
      <c r="J2945">
        <v>202</v>
      </c>
      <c r="K2945" t="s">
        <v>168</v>
      </c>
      <c r="L2945" t="s">
        <v>39</v>
      </c>
      <c r="M2945" t="s">
        <v>40</v>
      </c>
      <c r="N2945" t="s">
        <v>68</v>
      </c>
      <c r="O2945" t="s">
        <v>69</v>
      </c>
      <c r="P2945" t="s">
        <v>70</v>
      </c>
      <c r="Q2945" t="s">
        <v>71</v>
      </c>
      <c r="R2945" t="s">
        <v>72</v>
      </c>
      <c r="S2945" t="s">
        <v>61</v>
      </c>
      <c r="T2945" t="s">
        <v>44</v>
      </c>
      <c r="U2945" s="1">
        <v>43509</v>
      </c>
      <c r="V2945" s="1">
        <v>43538</v>
      </c>
      <c r="W2945" t="s">
        <v>73</v>
      </c>
      <c r="X2945" t="s">
        <v>46</v>
      </c>
      <c r="Y2945">
        <v>7</v>
      </c>
      <c r="Z2945">
        <v>1</v>
      </c>
      <c r="AA2945">
        <v>40</v>
      </c>
      <c r="AB2945">
        <v>2.5</v>
      </c>
      <c r="AC2945" t="s">
        <v>74</v>
      </c>
      <c r="AD2945">
        <f>IF(ISBLANK(Source[[#This Row],[CrosslistID]]),1,1/COUNTIFS(Source[CrosslistID],Source[[#This Row],[CrosslistID]],Source[TermDesc],Source[[#This Row],[TermDesc]]))</f>
        <v>0.5</v>
      </c>
      <c r="AE2945">
        <v>17</v>
      </c>
      <c r="AF2945">
        <v>40</v>
      </c>
      <c r="AG2945">
        <v>42.5</v>
      </c>
      <c r="AH2945">
        <v>42.5</v>
      </c>
      <c r="AI2945">
        <v>0</v>
      </c>
      <c r="AJ2945">
        <v>0</v>
      </c>
      <c r="AK2945">
        <v>0</v>
      </c>
      <c r="AL29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0.86699999999999999</v>
      </c>
      <c r="AM2945">
        <f>IF(AND(Source[[#This Row],[Credit_Noncredit]]="Noncredit",Source[[#This Row],[FTEF]]&gt;0),Source[[#This Row],[NC XLST FTES]]*525/(437.5*Source[[#This Row],[FTEF]]),0)</f>
        <v>0</v>
      </c>
      <c r="AN2945">
        <f>IF(Source[[#This Row],[Credit_Noncredit]]="Credit",Source[[#This Row],[Census Enrollment]],Source[[#This Row],[Noncredit Avg. Attendance]])</f>
        <v>0</v>
      </c>
    </row>
    <row r="2946" spans="1:40" x14ac:dyDescent="0.25">
      <c r="A2946" t="s">
        <v>32</v>
      </c>
      <c r="B2946" t="s">
        <v>33</v>
      </c>
      <c r="C2946" t="s">
        <v>55</v>
      </c>
      <c r="D2946" t="s">
        <v>56</v>
      </c>
      <c r="E2946" s="4">
        <v>47639</v>
      </c>
      <c r="F2946" s="4" t="s">
        <v>129</v>
      </c>
      <c r="G2946" s="4">
        <v>9942</v>
      </c>
      <c r="H2946" t="str">
        <f>CONCATENATE(Source[[#This Row],[Subject]],TRIM(Source[[#This Row],[Course]]))</f>
        <v>COMP9942</v>
      </c>
      <c r="I2946" t="str">
        <f>VLOOKUP(Source[[#This Row],[SubjCrse]],'Courses and Categories'!$E$2:$G$1816,3,FALSE)</f>
        <v>Noncredit CTE</v>
      </c>
      <c r="J2946">
        <v>401</v>
      </c>
      <c r="K2946" t="s">
        <v>168</v>
      </c>
      <c r="L2946" t="s">
        <v>39</v>
      </c>
      <c r="M2946" t="s">
        <v>40</v>
      </c>
      <c r="N2946" t="s">
        <v>63</v>
      </c>
      <c r="O2946">
        <v>810</v>
      </c>
      <c r="P2946">
        <v>1025</v>
      </c>
      <c r="Q2946" t="s">
        <v>64</v>
      </c>
      <c r="R2946">
        <v>1102</v>
      </c>
      <c r="S2946" t="s">
        <v>65</v>
      </c>
      <c r="T2946" t="s">
        <v>44</v>
      </c>
      <c r="U2946" s="1">
        <v>43479</v>
      </c>
      <c r="V2946" s="1">
        <v>43508</v>
      </c>
      <c r="W2946" t="s">
        <v>66</v>
      </c>
      <c r="X2946" t="s">
        <v>46</v>
      </c>
      <c r="Y2946">
        <v>7</v>
      </c>
      <c r="Z2946">
        <v>6</v>
      </c>
      <c r="AA2946">
        <v>40</v>
      </c>
      <c r="AB2946">
        <v>15</v>
      </c>
      <c r="AC2946" t="s">
        <v>75</v>
      </c>
      <c r="AD2946">
        <f>IF(ISBLANK(Source[[#This Row],[CrosslistID]]),1,1/COUNTIFS(Source[CrosslistID],Source[[#This Row],[CrosslistID]],Source[TermDesc],Source[[#This Row],[TermDesc]]))</f>
        <v>0.5</v>
      </c>
      <c r="AE2946">
        <v>34</v>
      </c>
      <c r="AF2946">
        <v>40</v>
      </c>
      <c r="AG2946">
        <v>85</v>
      </c>
      <c r="AH2946">
        <v>85</v>
      </c>
      <c r="AI2946">
        <v>0.09</v>
      </c>
      <c r="AJ2946">
        <v>0.09</v>
      </c>
      <c r="AK2946">
        <v>0</v>
      </c>
      <c r="AL29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1.252</v>
      </c>
      <c r="AM2946">
        <f>IF(AND(Source[[#This Row],[Credit_Noncredit]]="Noncredit",Source[[#This Row],[FTEF]]&gt;0),Source[[#This Row],[NC XLST FTES]]*525/(437.5*Source[[#This Row],[FTEF]]),0)</f>
        <v>0</v>
      </c>
      <c r="AN2946">
        <f>IF(Source[[#This Row],[Credit_Noncredit]]="Credit",Source[[#This Row],[Census Enrollment]],Source[[#This Row],[Noncredit Avg. Attendance]])</f>
        <v>0</v>
      </c>
    </row>
    <row r="2947" spans="1:40" x14ac:dyDescent="0.25">
      <c r="A2947" t="s">
        <v>32</v>
      </c>
      <c r="B2947" t="s">
        <v>33</v>
      </c>
      <c r="C2947" t="s">
        <v>55</v>
      </c>
      <c r="D2947" t="s">
        <v>56</v>
      </c>
      <c r="E2947" s="4">
        <v>48224</v>
      </c>
      <c r="F2947" s="4" t="s">
        <v>129</v>
      </c>
      <c r="G2947" s="4">
        <v>9942</v>
      </c>
      <c r="H2947" t="str">
        <f>CONCATENATE(Source[[#This Row],[Subject]],TRIM(Source[[#This Row],[Course]]))</f>
        <v>COMP9942</v>
      </c>
      <c r="I2947" t="str">
        <f>VLOOKUP(Source[[#This Row],[SubjCrse]],'Courses and Categories'!$E$2:$G$1816,3,FALSE)</f>
        <v>Noncredit CTE</v>
      </c>
      <c r="J2947">
        <v>402</v>
      </c>
      <c r="K2947" t="s">
        <v>168</v>
      </c>
      <c r="L2947" t="s">
        <v>39</v>
      </c>
      <c r="M2947" t="s">
        <v>40</v>
      </c>
      <c r="N2947" t="s">
        <v>63</v>
      </c>
      <c r="O2947">
        <v>810</v>
      </c>
      <c r="P2947">
        <v>1025</v>
      </c>
      <c r="Q2947" t="s">
        <v>64</v>
      </c>
      <c r="R2947">
        <v>1102</v>
      </c>
      <c r="S2947" t="s">
        <v>65</v>
      </c>
      <c r="T2947" t="s">
        <v>44</v>
      </c>
      <c r="U2947" s="1">
        <v>43509</v>
      </c>
      <c r="V2947" s="1">
        <v>43538</v>
      </c>
      <c r="W2947" t="s">
        <v>66</v>
      </c>
      <c r="X2947" t="s">
        <v>46</v>
      </c>
      <c r="Y2947">
        <v>8</v>
      </c>
      <c r="Z2947">
        <v>8</v>
      </c>
      <c r="AA2947">
        <v>40</v>
      </c>
      <c r="AB2947">
        <v>20</v>
      </c>
      <c r="AC2947" t="s">
        <v>81</v>
      </c>
      <c r="AD2947">
        <f>IF(ISBLANK(Source[[#This Row],[CrosslistID]]),1,1/COUNTIFS(Source[CrosslistID],Source[[#This Row],[CrosslistID]],Source[TermDesc],Source[[#This Row],[TermDesc]]))</f>
        <v>0.5</v>
      </c>
      <c r="AE2947">
        <v>35</v>
      </c>
      <c r="AF2947">
        <v>45</v>
      </c>
      <c r="AG2947">
        <v>77.777799999999999</v>
      </c>
      <c r="AH2947">
        <v>77.777799999999999</v>
      </c>
      <c r="AI2947">
        <v>7.0999999999999994E-2</v>
      </c>
      <c r="AJ2947">
        <v>7.0999999999999994E-2</v>
      </c>
      <c r="AK2947">
        <v>0.1</v>
      </c>
      <c r="AL29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1.242</v>
      </c>
      <c r="AM2947">
        <f>IF(AND(Source[[#This Row],[Credit_Noncredit]]="Noncredit",Source[[#This Row],[FTEF]]&gt;0),Source[[#This Row],[NC XLST FTES]]*525/(437.5*Source[[#This Row],[FTEF]]),0)</f>
        <v>14.903999999999998</v>
      </c>
      <c r="AN2947">
        <f>IF(Source[[#This Row],[Credit_Noncredit]]="Credit",Source[[#This Row],[Census Enrollment]],Source[[#This Row],[Noncredit Avg. Attendance]])</f>
        <v>14.903999999999998</v>
      </c>
    </row>
    <row r="2948" spans="1:40" x14ac:dyDescent="0.25">
      <c r="A2948" t="s">
        <v>32</v>
      </c>
      <c r="B2948" t="s">
        <v>33</v>
      </c>
      <c r="C2948" t="s">
        <v>55</v>
      </c>
      <c r="D2948" t="s">
        <v>56</v>
      </c>
      <c r="E2948" s="4">
        <v>47082</v>
      </c>
      <c r="F2948" s="4" t="s">
        <v>129</v>
      </c>
      <c r="G2948" s="4">
        <v>9942</v>
      </c>
      <c r="H2948" t="str">
        <f>CONCATENATE(Source[[#This Row],[Subject]],TRIM(Source[[#This Row],[Course]]))</f>
        <v>COMP9942</v>
      </c>
      <c r="I2948" t="str">
        <f>VLOOKUP(Source[[#This Row],[SubjCrse]],'Courses and Categories'!$E$2:$G$1816,3,FALSE)</f>
        <v>Noncredit CTE</v>
      </c>
      <c r="J2948">
        <v>501</v>
      </c>
      <c r="K2948" t="s">
        <v>168</v>
      </c>
      <c r="L2948" t="s">
        <v>39</v>
      </c>
      <c r="M2948" t="s">
        <v>40</v>
      </c>
      <c r="N2948" t="s">
        <v>59</v>
      </c>
      <c r="O2948">
        <v>1040</v>
      </c>
      <c r="P2948">
        <v>1255</v>
      </c>
      <c r="Q2948" t="s">
        <v>76</v>
      </c>
      <c r="R2948" t="s">
        <v>138</v>
      </c>
      <c r="S2948" t="s">
        <v>77</v>
      </c>
      <c r="T2948" t="s">
        <v>44</v>
      </c>
      <c r="U2948" s="1">
        <v>43480</v>
      </c>
      <c r="V2948" s="1">
        <v>43538</v>
      </c>
      <c r="W2948" t="s">
        <v>117</v>
      </c>
      <c r="X2948" t="s">
        <v>46</v>
      </c>
      <c r="Y2948">
        <v>12</v>
      </c>
      <c r="Z2948">
        <v>9</v>
      </c>
      <c r="AA2948">
        <v>40</v>
      </c>
      <c r="AB2948">
        <v>22.5</v>
      </c>
      <c r="AC2948" t="s">
        <v>146</v>
      </c>
      <c r="AD2948">
        <f>IF(ISBLANK(Source[[#This Row],[CrosslistID]]),1,1/COUNTIFS(Source[CrosslistID],Source[[#This Row],[CrosslistID]],Source[TermDesc],Source[[#This Row],[TermDesc]]))</f>
        <v>0.5</v>
      </c>
      <c r="AE2948">
        <v>46</v>
      </c>
      <c r="AF2948">
        <v>45</v>
      </c>
      <c r="AG2948">
        <v>102.2222</v>
      </c>
      <c r="AH2948">
        <v>102.2222</v>
      </c>
      <c r="AI2948">
        <v>0.09</v>
      </c>
      <c r="AJ2948">
        <v>0.09</v>
      </c>
      <c r="AK2948">
        <v>0</v>
      </c>
      <c r="AL29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1.4330000000000001</v>
      </c>
      <c r="AM2948">
        <f>IF(AND(Source[[#This Row],[Credit_Noncredit]]="Noncredit",Source[[#This Row],[FTEF]]&gt;0),Source[[#This Row],[NC XLST FTES]]*525/(437.5*Source[[#This Row],[FTEF]]),0)</f>
        <v>0</v>
      </c>
      <c r="AN2948">
        <f>IF(Source[[#This Row],[Credit_Noncredit]]="Credit",Source[[#This Row],[Census Enrollment]],Source[[#This Row],[Noncredit Avg. Attendance]])</f>
        <v>0</v>
      </c>
    </row>
    <row r="2949" spans="1:40" x14ac:dyDescent="0.25">
      <c r="A2949" t="s">
        <v>32</v>
      </c>
      <c r="B2949" t="s">
        <v>33</v>
      </c>
      <c r="C2949" t="s">
        <v>55</v>
      </c>
      <c r="D2949" t="s">
        <v>56</v>
      </c>
      <c r="E2949" s="4">
        <v>47078</v>
      </c>
      <c r="F2949" s="4" t="s">
        <v>129</v>
      </c>
      <c r="G2949" s="4">
        <v>9942</v>
      </c>
      <c r="H2949" t="str">
        <f>CONCATENATE(Source[[#This Row],[Subject]],TRIM(Source[[#This Row],[Course]]))</f>
        <v>COMP9942</v>
      </c>
      <c r="I2949" t="str">
        <f>VLOOKUP(Source[[#This Row],[SubjCrse]],'Courses and Categories'!$E$2:$G$1816,3,FALSE)</f>
        <v>Noncredit CTE</v>
      </c>
      <c r="J2949">
        <v>502</v>
      </c>
      <c r="K2949" t="s">
        <v>168</v>
      </c>
      <c r="L2949" t="s">
        <v>39</v>
      </c>
      <c r="M2949" t="s">
        <v>40</v>
      </c>
      <c r="N2949" t="s">
        <v>59</v>
      </c>
      <c r="O2949">
        <v>1040</v>
      </c>
      <c r="P2949">
        <v>1255</v>
      </c>
      <c r="Q2949" t="s">
        <v>76</v>
      </c>
      <c r="R2949" t="s">
        <v>138</v>
      </c>
      <c r="S2949" t="s">
        <v>77</v>
      </c>
      <c r="T2949" t="s">
        <v>44</v>
      </c>
      <c r="U2949" s="1">
        <v>43543</v>
      </c>
      <c r="V2949" s="1">
        <v>43606</v>
      </c>
      <c r="W2949" t="s">
        <v>117</v>
      </c>
      <c r="X2949" t="s">
        <v>46</v>
      </c>
      <c r="Y2949">
        <v>13</v>
      </c>
      <c r="Z2949">
        <v>12</v>
      </c>
      <c r="AA2949">
        <v>40</v>
      </c>
      <c r="AB2949">
        <v>30</v>
      </c>
      <c r="AC2949" t="s">
        <v>141</v>
      </c>
      <c r="AD2949">
        <f>IF(ISBLANK(Source[[#This Row],[CrosslistID]]),1,1/COUNTIFS(Source[CrosslistID],Source[[#This Row],[CrosslistID]],Source[TermDesc],Source[[#This Row],[TermDesc]]))</f>
        <v>0.5</v>
      </c>
      <c r="AE2949">
        <v>49</v>
      </c>
      <c r="AF2949">
        <v>80</v>
      </c>
      <c r="AG2949">
        <v>61.25</v>
      </c>
      <c r="AH2949">
        <v>61.25</v>
      </c>
      <c r="AI2949">
        <v>0.16700000000000001</v>
      </c>
      <c r="AJ2949">
        <v>0.16700000000000001</v>
      </c>
      <c r="AK2949">
        <v>0</v>
      </c>
      <c r="AL29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1.8240000000000001</v>
      </c>
      <c r="AM2949">
        <f>IF(AND(Source[[#This Row],[Credit_Noncredit]]="Noncredit",Source[[#This Row],[FTEF]]&gt;0),Source[[#This Row],[NC XLST FTES]]*525/(437.5*Source[[#This Row],[FTEF]]),0)</f>
        <v>0</v>
      </c>
      <c r="AN2949">
        <f>IF(Source[[#This Row],[Credit_Noncredit]]="Credit",Source[[#This Row],[Census Enrollment]],Source[[#This Row],[Noncredit Avg. Attendance]])</f>
        <v>0</v>
      </c>
    </row>
    <row r="2950" spans="1:40" x14ac:dyDescent="0.25">
      <c r="A2950" t="s">
        <v>32</v>
      </c>
      <c r="B2950" t="s">
        <v>33</v>
      </c>
      <c r="C2950" t="s">
        <v>55</v>
      </c>
      <c r="D2950" t="s">
        <v>56</v>
      </c>
      <c r="E2950" s="4">
        <v>47083</v>
      </c>
      <c r="F2950" s="4" t="s">
        <v>129</v>
      </c>
      <c r="G2950" s="4">
        <v>9942</v>
      </c>
      <c r="H2950" t="str">
        <f>CONCATENATE(Source[[#This Row],[Subject]],TRIM(Source[[#This Row],[Course]]))</f>
        <v>COMP9942</v>
      </c>
      <c r="I2950" t="str">
        <f>VLOOKUP(Source[[#This Row],[SubjCrse]],'Courses and Categories'!$E$2:$G$1816,3,FALSE)</f>
        <v>Noncredit CTE</v>
      </c>
      <c r="J2950">
        <v>503</v>
      </c>
      <c r="K2950" t="s">
        <v>168</v>
      </c>
      <c r="L2950" t="s">
        <v>39</v>
      </c>
      <c r="M2950" t="s">
        <v>40</v>
      </c>
      <c r="N2950" t="s">
        <v>59</v>
      </c>
      <c r="O2950">
        <v>1310</v>
      </c>
      <c r="P2950">
        <v>1525</v>
      </c>
      <c r="Q2950" t="s">
        <v>76</v>
      </c>
      <c r="R2950" t="s">
        <v>83</v>
      </c>
      <c r="S2950" t="s">
        <v>77</v>
      </c>
      <c r="T2950" t="s">
        <v>44</v>
      </c>
      <c r="U2950" s="1">
        <v>43480</v>
      </c>
      <c r="V2950" s="1">
        <v>43538</v>
      </c>
      <c r="W2950" t="s">
        <v>84</v>
      </c>
      <c r="X2950" t="s">
        <v>46</v>
      </c>
      <c r="Y2950">
        <v>22</v>
      </c>
      <c r="Z2950">
        <v>21</v>
      </c>
      <c r="AA2950">
        <v>40</v>
      </c>
      <c r="AB2950">
        <v>52.5</v>
      </c>
      <c r="AC2950" t="s">
        <v>114</v>
      </c>
      <c r="AD2950">
        <f>IF(ISBLANK(Source[[#This Row],[CrosslistID]]),1,1/COUNTIFS(Source[CrosslistID],Source[[#This Row],[CrosslistID]],Source[TermDesc],Source[[#This Row],[TermDesc]]))</f>
        <v>0.33333333333333331</v>
      </c>
      <c r="AE2950">
        <v>63</v>
      </c>
      <c r="AF2950">
        <v>40</v>
      </c>
      <c r="AG2950">
        <v>157.5</v>
      </c>
      <c r="AH2950">
        <v>157.5</v>
      </c>
      <c r="AI2950">
        <v>0.371</v>
      </c>
      <c r="AJ2950">
        <v>0.371</v>
      </c>
      <c r="AK2950">
        <v>0.1</v>
      </c>
      <c r="AL29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1.276</v>
      </c>
      <c r="AM2950">
        <f>IF(AND(Source[[#This Row],[Credit_Noncredit]]="Noncredit",Source[[#This Row],[FTEF]]&gt;0),Source[[#This Row],[NC XLST FTES]]*525/(437.5*Source[[#This Row],[FTEF]]),0)</f>
        <v>15.311999999999999</v>
      </c>
      <c r="AN2950">
        <f>IF(Source[[#This Row],[Credit_Noncredit]]="Credit",Source[[#This Row],[Census Enrollment]],Source[[#This Row],[Noncredit Avg. Attendance]])</f>
        <v>15.311999999999999</v>
      </c>
    </row>
    <row r="2951" spans="1:40" x14ac:dyDescent="0.25">
      <c r="A2951" t="s">
        <v>32</v>
      </c>
      <c r="B2951" t="s">
        <v>33</v>
      </c>
      <c r="C2951" t="s">
        <v>55</v>
      </c>
      <c r="D2951" t="s">
        <v>56</v>
      </c>
      <c r="E2951" s="4">
        <v>47640</v>
      </c>
      <c r="F2951" s="4" t="s">
        <v>129</v>
      </c>
      <c r="G2951" s="4">
        <v>9942</v>
      </c>
      <c r="H2951" t="str">
        <f>CONCATENATE(Source[[#This Row],[Subject]],TRIM(Source[[#This Row],[Course]]))</f>
        <v>COMP9942</v>
      </c>
      <c r="I2951" t="str">
        <f>VLOOKUP(Source[[#This Row],[SubjCrse]],'Courses and Categories'!$E$2:$G$1816,3,FALSE)</f>
        <v>Noncredit CTE</v>
      </c>
      <c r="J2951">
        <v>504</v>
      </c>
      <c r="K2951" t="s">
        <v>168</v>
      </c>
      <c r="L2951" t="s">
        <v>39</v>
      </c>
      <c r="M2951" t="s">
        <v>40</v>
      </c>
      <c r="N2951" t="s">
        <v>59</v>
      </c>
      <c r="O2951">
        <v>1310</v>
      </c>
      <c r="P2951">
        <v>1525</v>
      </c>
      <c r="Q2951" t="s">
        <v>76</v>
      </c>
      <c r="R2951" t="s">
        <v>83</v>
      </c>
      <c r="S2951" t="s">
        <v>77</v>
      </c>
      <c r="T2951" t="s">
        <v>44</v>
      </c>
      <c r="U2951" s="1">
        <v>43543</v>
      </c>
      <c r="V2951" s="1">
        <v>43606</v>
      </c>
      <c r="W2951" t="s">
        <v>84</v>
      </c>
      <c r="X2951" t="s">
        <v>46</v>
      </c>
      <c r="Y2951">
        <v>28</v>
      </c>
      <c r="Z2951">
        <v>25</v>
      </c>
      <c r="AA2951">
        <v>40</v>
      </c>
      <c r="AB2951">
        <v>62.5</v>
      </c>
      <c r="AC2951" t="s">
        <v>115</v>
      </c>
      <c r="AD2951">
        <f>IF(ISBLANK(Source[[#This Row],[CrosslistID]]),1,1/COUNTIFS(Source[CrosslistID],Source[[#This Row],[CrosslistID]],Source[TermDesc],Source[[#This Row],[TermDesc]]))</f>
        <v>0.33333333333333331</v>
      </c>
      <c r="AE2951">
        <v>79</v>
      </c>
      <c r="AF2951">
        <v>40</v>
      </c>
      <c r="AG2951">
        <v>197.5</v>
      </c>
      <c r="AH2951">
        <v>197.5</v>
      </c>
      <c r="AI2951">
        <v>0.52900000000000003</v>
      </c>
      <c r="AJ2951">
        <v>0.52900000000000003</v>
      </c>
      <c r="AK2951">
        <v>0.1</v>
      </c>
      <c r="AL29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1.7970000000000002</v>
      </c>
      <c r="AM2951">
        <f>IF(AND(Source[[#This Row],[Credit_Noncredit]]="Noncredit",Source[[#This Row],[FTEF]]&gt;0),Source[[#This Row],[NC XLST FTES]]*525/(437.5*Source[[#This Row],[FTEF]]),0)</f>
        <v>21.564</v>
      </c>
      <c r="AN2951">
        <f>IF(Source[[#This Row],[Credit_Noncredit]]="Credit",Source[[#This Row],[Census Enrollment]],Source[[#This Row],[Noncredit Avg. Attendance]])</f>
        <v>21.564</v>
      </c>
    </row>
    <row r="2952" spans="1:40" x14ac:dyDescent="0.25">
      <c r="A2952" t="s">
        <v>32</v>
      </c>
      <c r="B2952" t="s">
        <v>33</v>
      </c>
      <c r="C2952" t="s">
        <v>55</v>
      </c>
      <c r="D2952" t="s">
        <v>56</v>
      </c>
      <c r="E2952" s="4">
        <v>47086</v>
      </c>
      <c r="F2952" s="4" t="s">
        <v>129</v>
      </c>
      <c r="G2952" s="4">
        <v>9942</v>
      </c>
      <c r="H2952" t="str">
        <f>CONCATENATE(Source[[#This Row],[Subject]],TRIM(Source[[#This Row],[Course]]))</f>
        <v>COMP9942</v>
      </c>
      <c r="I2952" t="str">
        <f>VLOOKUP(Source[[#This Row],[SubjCrse]],'Courses and Categories'!$E$2:$G$1816,3,FALSE)</f>
        <v>Noncredit CTE</v>
      </c>
      <c r="J2952">
        <v>701</v>
      </c>
      <c r="K2952" t="s">
        <v>168</v>
      </c>
      <c r="L2952" t="s">
        <v>50</v>
      </c>
      <c r="M2952" t="s">
        <v>40</v>
      </c>
      <c r="N2952" t="s">
        <v>51</v>
      </c>
      <c r="O2952">
        <v>910</v>
      </c>
      <c r="P2952">
        <v>1400</v>
      </c>
      <c r="Q2952" t="s">
        <v>52</v>
      </c>
      <c r="R2952">
        <v>471</v>
      </c>
      <c r="S2952" t="s">
        <v>53</v>
      </c>
      <c r="T2952" t="s">
        <v>44</v>
      </c>
      <c r="U2952" s="1">
        <v>43479</v>
      </c>
      <c r="V2952" s="1">
        <v>43539</v>
      </c>
      <c r="W2952" t="s">
        <v>169</v>
      </c>
      <c r="X2952" t="s">
        <v>46</v>
      </c>
      <c r="Y2952">
        <v>26</v>
      </c>
      <c r="Z2952">
        <v>25</v>
      </c>
      <c r="AA2952">
        <v>40</v>
      </c>
      <c r="AB2952">
        <v>62.5</v>
      </c>
      <c r="AC2952" t="s">
        <v>170</v>
      </c>
      <c r="AD2952">
        <f>IF(ISBLANK(Source[[#This Row],[CrosslistID]]),1,1/COUNTIFS(Source[CrosslistID],Source[[#This Row],[CrosslistID]],Source[TermDesc],Source[[#This Row],[TermDesc]]))</f>
        <v>0.5</v>
      </c>
      <c r="AE2952">
        <v>49</v>
      </c>
      <c r="AF2952">
        <v>80</v>
      </c>
      <c r="AG2952">
        <v>61.25</v>
      </c>
      <c r="AH2952">
        <v>61.25</v>
      </c>
      <c r="AI2952">
        <v>1.2290000000000001</v>
      </c>
      <c r="AJ2952">
        <v>1.2290000000000001</v>
      </c>
      <c r="AK2952">
        <v>0</v>
      </c>
      <c r="AL29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2.7149999999999999</v>
      </c>
      <c r="AM2952">
        <f>IF(AND(Source[[#This Row],[Credit_Noncredit]]="Noncredit",Source[[#This Row],[FTEF]]&gt;0),Source[[#This Row],[NC XLST FTES]]*525/(437.5*Source[[#This Row],[FTEF]]),0)</f>
        <v>0</v>
      </c>
      <c r="AN2952">
        <f>IF(Source[[#This Row],[Credit_Noncredit]]="Credit",Source[[#This Row],[Census Enrollment]],Source[[#This Row],[Noncredit Avg. Attendance]])</f>
        <v>0</v>
      </c>
    </row>
    <row r="2953" spans="1:40" x14ac:dyDescent="0.25">
      <c r="A2953" t="s">
        <v>32</v>
      </c>
      <c r="B2953" t="s">
        <v>33</v>
      </c>
      <c r="C2953" t="s">
        <v>55</v>
      </c>
      <c r="D2953" t="s">
        <v>56</v>
      </c>
      <c r="E2953" s="4">
        <v>47085</v>
      </c>
      <c r="F2953" s="4" t="s">
        <v>129</v>
      </c>
      <c r="G2953" s="4">
        <v>9942</v>
      </c>
      <c r="H2953" t="str">
        <f>CONCATENATE(Source[[#This Row],[Subject]],TRIM(Source[[#This Row],[Course]]))</f>
        <v>COMP9942</v>
      </c>
      <c r="I2953" t="str">
        <f>VLOOKUP(Source[[#This Row],[SubjCrse]],'Courses and Categories'!$E$2:$G$1816,3,FALSE)</f>
        <v>Noncredit CTE</v>
      </c>
      <c r="J2953">
        <v>703</v>
      </c>
      <c r="K2953" t="s">
        <v>168</v>
      </c>
      <c r="L2953" t="s">
        <v>39</v>
      </c>
      <c r="M2953" t="s">
        <v>40</v>
      </c>
      <c r="N2953" t="s">
        <v>91</v>
      </c>
      <c r="O2953">
        <v>910</v>
      </c>
      <c r="P2953">
        <v>1400</v>
      </c>
      <c r="Q2953" t="s">
        <v>52</v>
      </c>
      <c r="R2953">
        <v>471</v>
      </c>
      <c r="S2953" t="s">
        <v>53</v>
      </c>
      <c r="T2953" t="s">
        <v>44</v>
      </c>
      <c r="U2953" s="1">
        <v>43542</v>
      </c>
      <c r="V2953" s="1">
        <v>43607</v>
      </c>
      <c r="W2953" t="s">
        <v>169</v>
      </c>
      <c r="X2953" t="s">
        <v>46</v>
      </c>
      <c r="Y2953">
        <v>18</v>
      </c>
      <c r="Z2953">
        <v>18</v>
      </c>
      <c r="AA2953">
        <v>40</v>
      </c>
      <c r="AB2953">
        <v>45</v>
      </c>
      <c r="AD2953">
        <f>IF(ISBLANK(Source[[#This Row],[CrosslistID]]),1,1/COUNTIFS(Source[CrosslistID],Source[[#This Row],[CrosslistID]],Source[TermDesc],Source[[#This Row],[TermDesc]]))</f>
        <v>1</v>
      </c>
      <c r="AG2953">
        <v>0</v>
      </c>
      <c r="AH2953">
        <v>45</v>
      </c>
      <c r="AI2953">
        <v>1.448</v>
      </c>
      <c r="AJ2953">
        <v>1.448</v>
      </c>
      <c r="AK2953">
        <v>0.1</v>
      </c>
      <c r="AL29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1.448</v>
      </c>
      <c r="AM2953">
        <f>IF(AND(Source[[#This Row],[Credit_Noncredit]]="Noncredit",Source[[#This Row],[FTEF]]&gt;0),Source[[#This Row],[NC XLST FTES]]*525/(437.5*Source[[#This Row],[FTEF]]),0)</f>
        <v>17.375999999999998</v>
      </c>
      <c r="AN2953">
        <f>IF(Source[[#This Row],[Credit_Noncredit]]="Credit",Source[[#This Row],[Census Enrollment]],Source[[#This Row],[Noncredit Avg. Attendance]])</f>
        <v>17.375999999999998</v>
      </c>
    </row>
    <row r="2954" spans="1:40" x14ac:dyDescent="0.25">
      <c r="A2954" t="s">
        <v>32</v>
      </c>
      <c r="B2954" t="s">
        <v>33</v>
      </c>
      <c r="C2954" t="s">
        <v>55</v>
      </c>
      <c r="D2954" t="s">
        <v>56</v>
      </c>
      <c r="E2954" s="4">
        <v>47087</v>
      </c>
      <c r="F2954" s="4" t="s">
        <v>129</v>
      </c>
      <c r="G2954" s="4">
        <v>9942</v>
      </c>
      <c r="H2954" t="str">
        <f>CONCATENATE(Source[[#This Row],[Subject]],TRIM(Source[[#This Row],[Course]]))</f>
        <v>COMP9942</v>
      </c>
      <c r="I2954" t="str">
        <f>VLOOKUP(Source[[#This Row],[SubjCrse]],'Courses and Categories'!$E$2:$G$1816,3,FALSE)</f>
        <v>Noncredit CTE</v>
      </c>
      <c r="J2954">
        <v>704</v>
      </c>
      <c r="K2954" t="s">
        <v>168</v>
      </c>
      <c r="L2954" t="s">
        <v>50</v>
      </c>
      <c r="M2954" t="s">
        <v>40</v>
      </c>
      <c r="N2954" t="s">
        <v>51</v>
      </c>
      <c r="O2954">
        <v>910</v>
      </c>
      <c r="P2954">
        <v>1400</v>
      </c>
      <c r="Q2954" t="s">
        <v>52</v>
      </c>
      <c r="R2954">
        <v>471</v>
      </c>
      <c r="S2954" t="s">
        <v>53</v>
      </c>
      <c r="T2954" t="s">
        <v>44</v>
      </c>
      <c r="U2954" s="1">
        <v>43542</v>
      </c>
      <c r="V2954" s="1">
        <v>43607</v>
      </c>
      <c r="W2954" t="s">
        <v>169</v>
      </c>
      <c r="X2954" t="s">
        <v>46</v>
      </c>
      <c r="Y2954">
        <v>8</v>
      </c>
      <c r="Z2954">
        <v>8</v>
      </c>
      <c r="AA2954">
        <v>40</v>
      </c>
      <c r="AB2954">
        <v>20</v>
      </c>
      <c r="AC2954" t="s">
        <v>171</v>
      </c>
      <c r="AD2954">
        <f>IF(ISBLANK(Source[[#This Row],[CrosslistID]]),1,1/COUNTIFS(Source[CrosslistID],Source[[#This Row],[CrosslistID]],Source[TermDesc],Source[[#This Row],[TermDesc]]))</f>
        <v>0.5</v>
      </c>
      <c r="AE2954">
        <v>26</v>
      </c>
      <c r="AF2954">
        <v>80</v>
      </c>
      <c r="AG2954">
        <v>32.5</v>
      </c>
      <c r="AH2954">
        <v>32.5</v>
      </c>
      <c r="AI2954">
        <v>0.8</v>
      </c>
      <c r="AJ2954">
        <v>0.8</v>
      </c>
      <c r="AK2954">
        <v>0</v>
      </c>
      <c r="AL29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2.41</v>
      </c>
      <c r="AM2954">
        <f>IF(AND(Source[[#This Row],[Credit_Noncredit]]="Noncredit",Source[[#This Row],[FTEF]]&gt;0),Source[[#This Row],[NC XLST FTES]]*525/(437.5*Source[[#This Row],[FTEF]]),0)</f>
        <v>0</v>
      </c>
      <c r="AN2954">
        <f>IF(Source[[#This Row],[Credit_Noncredit]]="Credit",Source[[#This Row],[Census Enrollment]],Source[[#This Row],[Noncredit Avg. Attendance]])</f>
        <v>0</v>
      </c>
    </row>
    <row r="2955" spans="1:40" x14ac:dyDescent="0.25">
      <c r="A2955" t="s">
        <v>32</v>
      </c>
      <c r="B2955" t="s">
        <v>33</v>
      </c>
      <c r="C2955" t="s">
        <v>55</v>
      </c>
      <c r="D2955" t="s">
        <v>56</v>
      </c>
      <c r="E2955" s="4">
        <v>47964</v>
      </c>
      <c r="F2955" s="4" t="s">
        <v>129</v>
      </c>
      <c r="G2955" s="4">
        <v>9959</v>
      </c>
      <c r="H2955" t="str">
        <f>CONCATENATE(Source[[#This Row],[Subject]],TRIM(Source[[#This Row],[Course]]))</f>
        <v>COMP9959</v>
      </c>
      <c r="I2955" t="str">
        <f>VLOOKUP(Source[[#This Row],[SubjCrse]],'Courses and Categories'!$E$2:$G$1816,3,FALSE)</f>
        <v>Noncredit CTE</v>
      </c>
      <c r="J2955">
        <v>501</v>
      </c>
      <c r="K2955" t="s">
        <v>172</v>
      </c>
      <c r="L2955" t="s">
        <v>39</v>
      </c>
      <c r="M2955" t="s">
        <v>40</v>
      </c>
      <c r="N2955" t="s">
        <v>59</v>
      </c>
      <c r="O2955">
        <v>1310</v>
      </c>
      <c r="P2955">
        <v>1525</v>
      </c>
      <c r="Q2955" t="s">
        <v>76</v>
      </c>
      <c r="R2955">
        <v>516</v>
      </c>
      <c r="S2955" t="s">
        <v>77</v>
      </c>
      <c r="T2955" t="s">
        <v>44</v>
      </c>
      <c r="U2955" s="1">
        <v>43479</v>
      </c>
      <c r="V2955" s="1">
        <v>43538</v>
      </c>
      <c r="W2955" t="s">
        <v>148</v>
      </c>
      <c r="X2955" t="s">
        <v>46</v>
      </c>
      <c r="Y2955">
        <v>31</v>
      </c>
      <c r="Z2955">
        <v>27</v>
      </c>
      <c r="AA2955">
        <v>40</v>
      </c>
      <c r="AB2955">
        <v>67.5</v>
      </c>
      <c r="AD2955">
        <f>IF(ISBLANK(Source[[#This Row],[CrosslistID]]),1,1/COUNTIFS(Source[CrosslistID],Source[[#This Row],[CrosslistID]],Source[TermDesc],Source[[#This Row],[TermDesc]]))</f>
        <v>1</v>
      </c>
      <c r="AG2955">
        <v>0</v>
      </c>
      <c r="AH2955">
        <v>67.5</v>
      </c>
      <c r="AI2955">
        <v>0.9</v>
      </c>
      <c r="AJ2955">
        <v>0.9</v>
      </c>
      <c r="AK2955">
        <v>0.1</v>
      </c>
      <c r="AL29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</v>
      </c>
      <c r="AM2955">
        <f>IF(AND(Source[[#This Row],[Credit_Noncredit]]="Noncredit",Source[[#This Row],[FTEF]]&gt;0),Source[[#This Row],[NC XLST FTES]]*525/(437.5*Source[[#This Row],[FTEF]]),0)</f>
        <v>10.8</v>
      </c>
      <c r="AN2955">
        <f>IF(Source[[#This Row],[Credit_Noncredit]]="Credit",Source[[#This Row],[Census Enrollment]],Source[[#This Row],[Noncredit Avg. Attendance]])</f>
        <v>10.8</v>
      </c>
    </row>
    <row r="2956" spans="1:40" x14ac:dyDescent="0.25">
      <c r="A2956" t="s">
        <v>32</v>
      </c>
      <c r="B2956" t="s">
        <v>33</v>
      </c>
      <c r="C2956" t="s">
        <v>55</v>
      </c>
      <c r="D2956" t="s">
        <v>56</v>
      </c>
      <c r="E2956" s="4">
        <v>47645</v>
      </c>
      <c r="F2956" s="4" t="s">
        <v>129</v>
      </c>
      <c r="G2956" s="4">
        <v>9959</v>
      </c>
      <c r="H2956" t="str">
        <f>CONCATENATE(Source[[#This Row],[Subject]],TRIM(Source[[#This Row],[Course]]))</f>
        <v>COMP9959</v>
      </c>
      <c r="I2956" t="str">
        <f>VLOOKUP(Source[[#This Row],[SubjCrse]],'Courses and Categories'!$E$2:$G$1816,3,FALSE)</f>
        <v>Noncredit CTE</v>
      </c>
      <c r="J2956">
        <v>502</v>
      </c>
      <c r="K2956" t="s">
        <v>172</v>
      </c>
      <c r="L2956" t="s">
        <v>39</v>
      </c>
      <c r="M2956" t="s">
        <v>40</v>
      </c>
      <c r="N2956" t="s">
        <v>105</v>
      </c>
      <c r="O2956">
        <v>1040</v>
      </c>
      <c r="P2956">
        <v>1255</v>
      </c>
      <c r="Q2956" t="s">
        <v>76</v>
      </c>
      <c r="R2956" t="s">
        <v>138</v>
      </c>
      <c r="S2956" t="s">
        <v>77</v>
      </c>
      <c r="T2956" t="s">
        <v>44</v>
      </c>
      <c r="U2956" s="1">
        <v>43479</v>
      </c>
      <c r="V2956" s="1">
        <v>43537</v>
      </c>
      <c r="W2956" t="s">
        <v>139</v>
      </c>
      <c r="X2956" t="s">
        <v>46</v>
      </c>
      <c r="Y2956">
        <v>48</v>
      </c>
      <c r="Z2956">
        <v>46</v>
      </c>
      <c r="AA2956">
        <v>40</v>
      </c>
      <c r="AB2956">
        <v>115</v>
      </c>
      <c r="AD2956">
        <f>IF(ISBLANK(Source[[#This Row],[CrosslistID]]),1,1/COUNTIFS(Source[CrosslistID],Source[[#This Row],[CrosslistID]],Source[TermDesc],Source[[#This Row],[TermDesc]]))</f>
        <v>1</v>
      </c>
      <c r="AG2956">
        <v>0</v>
      </c>
      <c r="AH2956">
        <v>115</v>
      </c>
      <c r="AI2956">
        <v>1.3240000000000001</v>
      </c>
      <c r="AJ2956">
        <v>1.3240000000000001</v>
      </c>
      <c r="AK2956">
        <v>0.1</v>
      </c>
      <c r="AL29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1.3240000000000001</v>
      </c>
      <c r="AM2956">
        <f>IF(AND(Source[[#This Row],[Credit_Noncredit]]="Noncredit",Source[[#This Row],[FTEF]]&gt;0),Source[[#This Row],[NC XLST FTES]]*525/(437.5*Source[[#This Row],[FTEF]]),0)</f>
        <v>15.888</v>
      </c>
      <c r="AN2956">
        <f>IF(Source[[#This Row],[Credit_Noncredit]]="Credit",Source[[#This Row],[Census Enrollment]],Source[[#This Row],[Noncredit Avg. Attendance]])</f>
        <v>15.888</v>
      </c>
    </row>
    <row r="2957" spans="1:40" x14ac:dyDescent="0.25">
      <c r="A2957" t="s">
        <v>32</v>
      </c>
      <c r="B2957" t="s">
        <v>33</v>
      </c>
      <c r="C2957" t="s">
        <v>55</v>
      </c>
      <c r="D2957" t="s">
        <v>56</v>
      </c>
      <c r="E2957" s="4">
        <v>47648</v>
      </c>
      <c r="F2957" s="4" t="s">
        <v>129</v>
      </c>
      <c r="G2957" s="4">
        <v>9959</v>
      </c>
      <c r="H2957" t="str">
        <f>CONCATENATE(Source[[#This Row],[Subject]],TRIM(Source[[#This Row],[Course]]))</f>
        <v>COMP9959</v>
      </c>
      <c r="I2957" t="str">
        <f>VLOOKUP(Source[[#This Row],[SubjCrse]],'Courses and Categories'!$E$2:$G$1816,3,FALSE)</f>
        <v>Noncredit CTE</v>
      </c>
      <c r="J2957">
        <v>701</v>
      </c>
      <c r="K2957" t="s">
        <v>172</v>
      </c>
      <c r="L2957" t="s">
        <v>39</v>
      </c>
      <c r="M2957" t="s">
        <v>40</v>
      </c>
      <c r="N2957" t="s">
        <v>59</v>
      </c>
      <c r="O2957">
        <v>1310</v>
      </c>
      <c r="P2957">
        <v>1525</v>
      </c>
      <c r="Q2957" t="s">
        <v>52</v>
      </c>
      <c r="R2957">
        <v>475</v>
      </c>
      <c r="S2957" t="s">
        <v>53</v>
      </c>
      <c r="T2957" t="s">
        <v>44</v>
      </c>
      <c r="U2957" s="1">
        <v>43480</v>
      </c>
      <c r="V2957" s="1">
        <v>43538</v>
      </c>
      <c r="W2957" t="s">
        <v>153</v>
      </c>
      <c r="X2957" t="s">
        <v>46</v>
      </c>
      <c r="Y2957">
        <v>21</v>
      </c>
      <c r="Z2957">
        <v>20</v>
      </c>
      <c r="AA2957">
        <v>40</v>
      </c>
      <c r="AB2957">
        <v>50</v>
      </c>
      <c r="AD2957">
        <f>IF(ISBLANK(Source[[#This Row],[CrosslistID]]),1,1/COUNTIFS(Source[CrosslistID],Source[[#This Row],[CrosslistID]],Source[TermDesc],Source[[#This Row],[TermDesc]]))</f>
        <v>1</v>
      </c>
      <c r="AG2957">
        <v>0</v>
      </c>
      <c r="AH2957">
        <v>50</v>
      </c>
      <c r="AI2957">
        <v>1.0049999999999999</v>
      </c>
      <c r="AJ2957">
        <v>1.0049999999999999</v>
      </c>
      <c r="AK2957">
        <v>0.1</v>
      </c>
      <c r="AL29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1.0049999999999999</v>
      </c>
      <c r="AM2957">
        <f>IF(AND(Source[[#This Row],[Credit_Noncredit]]="Noncredit",Source[[#This Row],[FTEF]]&gt;0),Source[[#This Row],[NC XLST FTES]]*525/(437.5*Source[[#This Row],[FTEF]]),0)</f>
        <v>12.06</v>
      </c>
      <c r="AN2957">
        <f>IF(Source[[#This Row],[Credit_Noncredit]]="Credit",Source[[#This Row],[Census Enrollment]],Source[[#This Row],[Noncredit Avg. Attendance]])</f>
        <v>12.06</v>
      </c>
    </row>
    <row r="2958" spans="1:40" x14ac:dyDescent="0.25">
      <c r="A2958" t="s">
        <v>32</v>
      </c>
      <c r="B2958" t="s">
        <v>33</v>
      </c>
      <c r="C2958" t="s">
        <v>55</v>
      </c>
      <c r="D2958" t="s">
        <v>56</v>
      </c>
      <c r="E2958" s="4">
        <v>47649</v>
      </c>
      <c r="F2958" s="4" t="s">
        <v>129</v>
      </c>
      <c r="G2958" s="4">
        <v>9959</v>
      </c>
      <c r="H2958" t="str">
        <f>CONCATENATE(Source[[#This Row],[Subject]],TRIM(Source[[#This Row],[Course]]))</f>
        <v>COMP9959</v>
      </c>
      <c r="I2958" t="str">
        <f>VLOOKUP(Source[[#This Row],[SubjCrse]],'Courses and Categories'!$E$2:$G$1816,3,FALSE)</f>
        <v>Noncredit CTE</v>
      </c>
      <c r="J2958">
        <v>702</v>
      </c>
      <c r="K2958" t="s">
        <v>172</v>
      </c>
      <c r="L2958" t="s">
        <v>39</v>
      </c>
      <c r="M2958" t="s">
        <v>40</v>
      </c>
      <c r="N2958" t="s">
        <v>59</v>
      </c>
      <c r="O2958">
        <v>1310</v>
      </c>
      <c r="P2958">
        <v>1525</v>
      </c>
      <c r="Q2958" t="s">
        <v>52</v>
      </c>
      <c r="R2958">
        <v>475</v>
      </c>
      <c r="S2958" t="s">
        <v>53</v>
      </c>
      <c r="T2958" t="s">
        <v>44</v>
      </c>
      <c r="U2958" s="1">
        <v>43543</v>
      </c>
      <c r="V2958" s="1">
        <v>43606</v>
      </c>
      <c r="W2958" t="s">
        <v>153</v>
      </c>
      <c r="X2958" t="s">
        <v>46</v>
      </c>
      <c r="Y2958">
        <v>37</v>
      </c>
      <c r="Z2958">
        <v>35</v>
      </c>
      <c r="AA2958">
        <v>40</v>
      </c>
      <c r="AB2958">
        <v>87.5</v>
      </c>
      <c r="AD2958">
        <f>IF(ISBLANK(Source[[#This Row],[CrosslistID]]),1,1/COUNTIFS(Source[CrosslistID],Source[[#This Row],[CrosslistID]],Source[TermDesc],Source[[#This Row],[TermDesc]]))</f>
        <v>1</v>
      </c>
      <c r="AG2958">
        <v>0</v>
      </c>
      <c r="AH2958">
        <v>87.5</v>
      </c>
      <c r="AI2958">
        <v>1.79</v>
      </c>
      <c r="AJ2958">
        <v>1.79</v>
      </c>
      <c r="AK2958">
        <v>0.1</v>
      </c>
      <c r="AL29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1.79</v>
      </c>
      <c r="AM2958">
        <f>IF(AND(Source[[#This Row],[Credit_Noncredit]]="Noncredit",Source[[#This Row],[FTEF]]&gt;0),Source[[#This Row],[NC XLST FTES]]*525/(437.5*Source[[#This Row],[FTEF]]),0)</f>
        <v>21.48</v>
      </c>
      <c r="AN2958">
        <f>IF(Source[[#This Row],[Credit_Noncredit]]="Credit",Source[[#This Row],[Census Enrollment]],Source[[#This Row],[Noncredit Avg. Attendance]])</f>
        <v>21.48</v>
      </c>
    </row>
    <row r="2959" spans="1:40" x14ac:dyDescent="0.25">
      <c r="A2959" t="s">
        <v>32</v>
      </c>
      <c r="B2959" t="s">
        <v>33</v>
      </c>
      <c r="C2959" t="s">
        <v>55</v>
      </c>
      <c r="D2959" t="s">
        <v>56</v>
      </c>
      <c r="E2959" s="4">
        <v>46498</v>
      </c>
      <c r="F2959" s="4" t="s">
        <v>129</v>
      </c>
      <c r="G2959" s="4">
        <v>9967</v>
      </c>
      <c r="H2959" t="str">
        <f>CONCATENATE(Source[[#This Row],[Subject]],TRIM(Source[[#This Row],[Course]]))</f>
        <v>COMP9967</v>
      </c>
      <c r="I2959" t="str">
        <f>VLOOKUP(Source[[#This Row],[SubjCrse]],'Courses and Categories'!$E$2:$G$1816,3,FALSE)</f>
        <v>Noncredit CTE</v>
      </c>
      <c r="J2959">
        <v>501</v>
      </c>
      <c r="K2959" t="s">
        <v>173</v>
      </c>
      <c r="L2959" t="s">
        <v>39</v>
      </c>
      <c r="M2959" t="s">
        <v>40</v>
      </c>
      <c r="N2959" t="s">
        <v>59</v>
      </c>
      <c r="O2959">
        <v>1040</v>
      </c>
      <c r="P2959">
        <v>1255</v>
      </c>
      <c r="Q2959" t="s">
        <v>76</v>
      </c>
      <c r="R2959">
        <v>516</v>
      </c>
      <c r="S2959" t="s">
        <v>77</v>
      </c>
      <c r="T2959" t="s">
        <v>44</v>
      </c>
      <c r="U2959" s="1">
        <v>43480</v>
      </c>
      <c r="V2959" s="1">
        <v>43538</v>
      </c>
      <c r="W2959" t="s">
        <v>174</v>
      </c>
      <c r="X2959" t="s">
        <v>46</v>
      </c>
      <c r="Y2959">
        <v>34</v>
      </c>
      <c r="Z2959">
        <v>33</v>
      </c>
      <c r="AA2959">
        <v>40</v>
      </c>
      <c r="AB2959">
        <v>82.5</v>
      </c>
      <c r="AD2959">
        <f>IF(ISBLANK(Source[[#This Row],[CrosslistID]]),1,1/COUNTIFS(Source[CrosslistID],Source[[#This Row],[CrosslistID]],Source[TermDesc],Source[[#This Row],[TermDesc]]))</f>
        <v>1</v>
      </c>
      <c r="AG2959">
        <v>0</v>
      </c>
      <c r="AH2959">
        <v>82.5</v>
      </c>
      <c r="AI2959">
        <v>1.1140000000000001</v>
      </c>
      <c r="AJ2959">
        <v>1.1140000000000001</v>
      </c>
      <c r="AK2959">
        <v>0.10290000000000001</v>
      </c>
      <c r="AL29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1.1140000000000001</v>
      </c>
      <c r="AM2959">
        <f>IF(AND(Source[[#This Row],[Credit_Noncredit]]="Noncredit",Source[[#This Row],[FTEF]]&gt;0),Source[[#This Row],[NC XLST FTES]]*525/(437.5*Source[[#This Row],[FTEF]]),0)</f>
        <v>12.991253644314869</v>
      </c>
      <c r="AN2959">
        <f>IF(Source[[#This Row],[Credit_Noncredit]]="Credit",Source[[#This Row],[Census Enrollment]],Source[[#This Row],[Noncredit Avg. Attendance]])</f>
        <v>12.991253644314869</v>
      </c>
    </row>
    <row r="2960" spans="1:40" x14ac:dyDescent="0.25">
      <c r="A2960" t="s">
        <v>32</v>
      </c>
      <c r="B2960" t="s">
        <v>33</v>
      </c>
      <c r="C2960" t="s">
        <v>55</v>
      </c>
      <c r="D2960" t="s">
        <v>56</v>
      </c>
      <c r="E2960" s="4">
        <v>48170</v>
      </c>
      <c r="F2960" s="4" t="s">
        <v>129</v>
      </c>
      <c r="G2960" s="4">
        <v>9968</v>
      </c>
      <c r="H2960" t="str">
        <f>CONCATENATE(Source[[#This Row],[Subject]],TRIM(Source[[#This Row],[Course]]))</f>
        <v>COMP9968</v>
      </c>
      <c r="I2960" t="str">
        <f>VLOOKUP(Source[[#This Row],[SubjCrse]],'Courses and Categories'!$E$2:$G$1816,3,FALSE)</f>
        <v>Noncredit CTE</v>
      </c>
      <c r="J2960">
        <v>501</v>
      </c>
      <c r="K2960" t="s">
        <v>175</v>
      </c>
      <c r="L2960" t="s">
        <v>39</v>
      </c>
      <c r="M2960" t="s">
        <v>40</v>
      </c>
      <c r="N2960" t="s">
        <v>59</v>
      </c>
      <c r="O2960">
        <v>1040</v>
      </c>
      <c r="P2960">
        <v>1255</v>
      </c>
      <c r="Q2960" t="s">
        <v>76</v>
      </c>
      <c r="R2960">
        <v>516</v>
      </c>
      <c r="S2960" t="s">
        <v>77</v>
      </c>
      <c r="T2960" t="s">
        <v>44</v>
      </c>
      <c r="U2960" s="1">
        <v>43543</v>
      </c>
      <c r="V2960" s="1">
        <v>43606</v>
      </c>
      <c r="W2960" t="s">
        <v>174</v>
      </c>
      <c r="X2960" t="s">
        <v>46</v>
      </c>
      <c r="Y2960">
        <v>33</v>
      </c>
      <c r="Z2960">
        <v>31</v>
      </c>
      <c r="AA2960">
        <v>40</v>
      </c>
      <c r="AB2960">
        <v>77.5</v>
      </c>
      <c r="AD2960">
        <f>IF(ISBLANK(Source[[#This Row],[CrosslistID]]),1,1/COUNTIFS(Source[CrosslistID],Source[[#This Row],[CrosslistID]],Source[TermDesc],Source[[#This Row],[TermDesc]]))</f>
        <v>1</v>
      </c>
      <c r="AG2960">
        <v>0</v>
      </c>
      <c r="AH2960">
        <v>77.5</v>
      </c>
      <c r="AI2960">
        <v>0.89500000000000002</v>
      </c>
      <c r="AJ2960">
        <v>0.89500000000000002</v>
      </c>
      <c r="AK2960">
        <v>1.03E-2</v>
      </c>
      <c r="AL29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0.89500000000000002</v>
      </c>
      <c r="AM2960">
        <f>IF(AND(Source[[#This Row],[Credit_Noncredit]]="Noncredit",Source[[#This Row],[FTEF]]&gt;0),Source[[#This Row],[NC XLST FTES]]*525/(437.5*Source[[#This Row],[FTEF]]),0)</f>
        <v>104.27184466019418</v>
      </c>
      <c r="AN2960">
        <f>IF(Source[[#This Row],[Credit_Noncredit]]="Credit",Source[[#This Row],[Census Enrollment]],Source[[#This Row],[Noncredit Avg. Attendance]])</f>
        <v>104.27184466019418</v>
      </c>
    </row>
    <row r="2961" spans="1:40" x14ac:dyDescent="0.25">
      <c r="A2961" t="s">
        <v>32</v>
      </c>
      <c r="B2961" t="s">
        <v>33</v>
      </c>
      <c r="C2961" t="s">
        <v>55</v>
      </c>
      <c r="D2961" t="s">
        <v>56</v>
      </c>
      <c r="E2961" s="4">
        <v>47277</v>
      </c>
      <c r="F2961" s="4" t="s">
        <v>129</v>
      </c>
      <c r="G2961" s="4">
        <v>9975</v>
      </c>
      <c r="H2961" t="str">
        <f>CONCATENATE(Source[[#This Row],[Subject]],TRIM(Source[[#This Row],[Course]]))</f>
        <v>COMP9975</v>
      </c>
      <c r="I2961" t="str">
        <f>VLOOKUP(Source[[#This Row],[SubjCrse]],'Courses and Categories'!$E$2:$G$1816,3,FALSE)</f>
        <v>Noncredit CTE</v>
      </c>
      <c r="J2961">
        <v>701</v>
      </c>
      <c r="K2961" t="s">
        <v>176</v>
      </c>
      <c r="L2961" t="s">
        <v>50</v>
      </c>
      <c r="M2961" t="s">
        <v>40</v>
      </c>
      <c r="N2961" t="s">
        <v>51</v>
      </c>
      <c r="O2961">
        <v>910</v>
      </c>
      <c r="P2961">
        <v>1400</v>
      </c>
      <c r="Q2961" t="s">
        <v>52</v>
      </c>
      <c r="R2961">
        <v>471</v>
      </c>
      <c r="S2961" t="s">
        <v>53</v>
      </c>
      <c r="T2961" t="s">
        <v>44</v>
      </c>
      <c r="U2961" s="1">
        <v>43479</v>
      </c>
      <c r="V2961" s="1">
        <v>43539</v>
      </c>
      <c r="W2961" t="s">
        <v>169</v>
      </c>
      <c r="X2961" t="s">
        <v>46</v>
      </c>
      <c r="Y2961">
        <v>25</v>
      </c>
      <c r="Z2961">
        <v>24</v>
      </c>
      <c r="AA2961">
        <v>40</v>
      </c>
      <c r="AB2961">
        <v>60</v>
      </c>
      <c r="AC2961" t="s">
        <v>170</v>
      </c>
      <c r="AD2961">
        <f>IF(ISBLANK(Source[[#This Row],[CrosslistID]]),1,1/COUNTIFS(Source[CrosslistID],Source[[#This Row],[CrosslistID]],Source[TermDesc],Source[[#This Row],[TermDesc]]))</f>
        <v>0.5</v>
      </c>
      <c r="AE2961">
        <v>49</v>
      </c>
      <c r="AF2961">
        <v>80</v>
      </c>
      <c r="AG2961">
        <v>61.25</v>
      </c>
      <c r="AH2961">
        <v>61.25</v>
      </c>
      <c r="AI2961">
        <v>1.486</v>
      </c>
      <c r="AJ2961">
        <v>1.486</v>
      </c>
      <c r="AK2961">
        <v>0.10290000000000001</v>
      </c>
      <c r="AL29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2.7149999999999999</v>
      </c>
      <c r="AM2961">
        <f>IF(AND(Source[[#This Row],[Credit_Noncredit]]="Noncredit",Source[[#This Row],[FTEF]]&gt;0),Source[[#This Row],[NC XLST FTES]]*525/(437.5*Source[[#This Row],[FTEF]]),0)</f>
        <v>31.661807580174923</v>
      </c>
      <c r="AN2961">
        <f>IF(Source[[#This Row],[Credit_Noncredit]]="Credit",Source[[#This Row],[Census Enrollment]],Source[[#This Row],[Noncredit Avg. Attendance]])</f>
        <v>31.661807580174923</v>
      </c>
    </row>
    <row r="2962" spans="1:40" x14ac:dyDescent="0.25">
      <c r="A2962" t="s">
        <v>32</v>
      </c>
      <c r="B2962" t="s">
        <v>33</v>
      </c>
      <c r="C2962" t="s">
        <v>55</v>
      </c>
      <c r="D2962" t="s">
        <v>56</v>
      </c>
      <c r="E2962" s="4">
        <v>48017</v>
      </c>
      <c r="F2962" s="4" t="s">
        <v>129</v>
      </c>
      <c r="G2962" s="4">
        <v>9976</v>
      </c>
      <c r="H2962" t="str">
        <f>CONCATENATE(Source[[#This Row],[Subject]],TRIM(Source[[#This Row],[Course]]))</f>
        <v>COMP9976</v>
      </c>
      <c r="I2962" t="str">
        <f>VLOOKUP(Source[[#This Row],[SubjCrse]],'Courses and Categories'!$E$2:$G$1816,3,FALSE)</f>
        <v>Noncredit CTE</v>
      </c>
      <c r="J2962">
        <v>702</v>
      </c>
      <c r="K2962" t="s">
        <v>177</v>
      </c>
      <c r="L2962" t="s">
        <v>50</v>
      </c>
      <c r="M2962" t="s">
        <v>40</v>
      </c>
      <c r="N2962" t="s">
        <v>51</v>
      </c>
      <c r="O2962">
        <v>910</v>
      </c>
      <c r="P2962">
        <v>1400</v>
      </c>
      <c r="Q2962" t="s">
        <v>52</v>
      </c>
      <c r="R2962">
        <v>471</v>
      </c>
      <c r="S2962" t="s">
        <v>53</v>
      </c>
      <c r="T2962" t="s">
        <v>44</v>
      </c>
      <c r="U2962" s="1">
        <v>43542</v>
      </c>
      <c r="V2962" s="1">
        <v>43607</v>
      </c>
      <c r="W2962" t="s">
        <v>169</v>
      </c>
      <c r="X2962" t="s">
        <v>46</v>
      </c>
      <c r="Y2962">
        <v>20</v>
      </c>
      <c r="Z2962">
        <v>18</v>
      </c>
      <c r="AA2962">
        <v>40</v>
      </c>
      <c r="AB2962">
        <v>45</v>
      </c>
      <c r="AC2962" t="s">
        <v>171</v>
      </c>
      <c r="AD2962">
        <f>IF(ISBLANK(Source[[#This Row],[CrosslistID]]),1,1/COUNTIFS(Source[CrosslistID],Source[[#This Row],[CrosslistID]],Source[TermDesc],Source[[#This Row],[TermDesc]]))</f>
        <v>0.5</v>
      </c>
      <c r="AE2962">
        <v>26</v>
      </c>
      <c r="AF2962">
        <v>80</v>
      </c>
      <c r="AG2962">
        <v>32.5</v>
      </c>
      <c r="AH2962">
        <v>32.5</v>
      </c>
      <c r="AI2962">
        <v>1.61</v>
      </c>
      <c r="AJ2962">
        <v>1.61</v>
      </c>
      <c r="AK2962">
        <v>0.10290000000000001</v>
      </c>
      <c r="AL29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2.41</v>
      </c>
      <c r="AM2962">
        <f>IF(AND(Source[[#This Row],[Credit_Noncredit]]="Noncredit",Source[[#This Row],[FTEF]]&gt;0),Source[[#This Row],[NC XLST FTES]]*525/(437.5*Source[[#This Row],[FTEF]]),0)</f>
        <v>28.104956268221571</v>
      </c>
      <c r="AN2962">
        <f>IF(Source[[#This Row],[Credit_Noncredit]]="Credit",Source[[#This Row],[Census Enrollment]],Source[[#This Row],[Noncredit Avg. Attendance]])</f>
        <v>28.104956268221571</v>
      </c>
    </row>
    <row r="2963" spans="1:40" x14ac:dyDescent="0.25">
      <c r="A2963" t="s">
        <v>32</v>
      </c>
      <c r="B2963" t="s">
        <v>33</v>
      </c>
      <c r="C2963" t="s">
        <v>55</v>
      </c>
      <c r="D2963" t="s">
        <v>56</v>
      </c>
      <c r="E2963" s="4">
        <v>40383</v>
      </c>
      <c r="F2963" s="4" t="s">
        <v>178</v>
      </c>
      <c r="G2963" s="4">
        <v>9419</v>
      </c>
      <c r="H2963" t="str">
        <f>CONCATENATE(Source[[#This Row],[Subject]],TRIM(Source[[#This Row],[Course]]))</f>
        <v>SMBU9419</v>
      </c>
      <c r="I2963" t="str">
        <f>VLOOKUP(Source[[#This Row],[SubjCrse]],'Courses and Categories'!$E$2:$G$1816,3,FALSE)</f>
        <v>Noncredit CTE</v>
      </c>
      <c r="J2963">
        <v>501</v>
      </c>
      <c r="K2963" t="s">
        <v>179</v>
      </c>
      <c r="L2963" t="s">
        <v>87</v>
      </c>
      <c r="M2963" t="s">
        <v>40</v>
      </c>
      <c r="N2963" t="s">
        <v>180</v>
      </c>
      <c r="O2963">
        <v>1810</v>
      </c>
      <c r="P2963">
        <v>2100</v>
      </c>
      <c r="Q2963" t="s">
        <v>76</v>
      </c>
      <c r="R2963">
        <v>514</v>
      </c>
      <c r="S2963" t="s">
        <v>77</v>
      </c>
      <c r="T2963" t="s">
        <v>44</v>
      </c>
      <c r="U2963" s="1">
        <v>43493</v>
      </c>
      <c r="V2963" s="1">
        <v>43535</v>
      </c>
      <c r="W2963" t="s">
        <v>181</v>
      </c>
      <c r="X2963" t="s">
        <v>46</v>
      </c>
      <c r="Y2963">
        <v>55</v>
      </c>
      <c r="Z2963">
        <v>53</v>
      </c>
      <c r="AA2963">
        <v>40</v>
      </c>
      <c r="AB2963">
        <v>132.5</v>
      </c>
      <c r="AD2963">
        <f>IF(ISBLANK(Source[[#This Row],[CrosslistID]]),1,1/COUNTIFS(Source[CrosslistID],Source[[#This Row],[CrosslistID]],Source[TermDesc],Source[[#This Row],[TermDesc]]))</f>
        <v>1</v>
      </c>
      <c r="AG2963">
        <v>0</v>
      </c>
      <c r="AH2963">
        <v>132.5</v>
      </c>
      <c r="AI2963">
        <v>0.84</v>
      </c>
      <c r="AJ2963">
        <v>0.84</v>
      </c>
      <c r="AK2963">
        <v>4.1099999999999998E-2</v>
      </c>
      <c r="AL29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0.84</v>
      </c>
      <c r="AM2963">
        <f>IF(AND(Source[[#This Row],[Credit_Noncredit]]="Noncredit",Source[[#This Row],[FTEF]]&gt;0),Source[[#This Row],[NC XLST FTES]]*525/(437.5*Source[[#This Row],[FTEF]]),0)</f>
        <v>24.525547445255476</v>
      </c>
      <c r="AN2963">
        <f>IF(Source[[#This Row],[Credit_Noncredit]]="Credit",Source[[#This Row],[Census Enrollment]],Source[[#This Row],[Noncredit Avg. Attendance]])</f>
        <v>24.525547445255476</v>
      </c>
    </row>
    <row r="2964" spans="1:40" x14ac:dyDescent="0.25">
      <c r="A2964" t="s">
        <v>32</v>
      </c>
      <c r="B2964" t="s">
        <v>33</v>
      </c>
      <c r="C2964" t="s">
        <v>55</v>
      </c>
      <c r="D2964" t="s">
        <v>56</v>
      </c>
      <c r="E2964" s="4">
        <v>40411</v>
      </c>
      <c r="F2964" s="4" t="s">
        <v>178</v>
      </c>
      <c r="G2964" s="4">
        <v>9467</v>
      </c>
      <c r="H2964" t="str">
        <f>CONCATENATE(Source[[#This Row],[Subject]],TRIM(Source[[#This Row],[Course]]))</f>
        <v>SMBU9467</v>
      </c>
      <c r="I2964" t="str">
        <f>VLOOKUP(Source[[#This Row],[SubjCrse]],'Courses and Categories'!$E$2:$G$1816,3,FALSE)</f>
        <v>Noncredit CTE</v>
      </c>
      <c r="J2964">
        <v>501</v>
      </c>
      <c r="K2964" t="s">
        <v>182</v>
      </c>
      <c r="L2964" t="s">
        <v>87</v>
      </c>
      <c r="M2964" t="s">
        <v>40</v>
      </c>
      <c r="N2964" t="s">
        <v>50</v>
      </c>
      <c r="O2964">
        <v>1810</v>
      </c>
      <c r="P2964">
        <v>2100</v>
      </c>
      <c r="Q2964" t="s">
        <v>76</v>
      </c>
      <c r="R2964">
        <v>318</v>
      </c>
      <c r="S2964" t="s">
        <v>77</v>
      </c>
      <c r="T2964" t="s">
        <v>44</v>
      </c>
      <c r="U2964" s="1">
        <v>43481</v>
      </c>
      <c r="V2964" s="1">
        <v>43516</v>
      </c>
      <c r="W2964" t="s">
        <v>183</v>
      </c>
      <c r="X2964" t="s">
        <v>46</v>
      </c>
      <c r="Y2964">
        <v>53</v>
      </c>
      <c r="Z2964">
        <v>53</v>
      </c>
      <c r="AA2964">
        <v>40</v>
      </c>
      <c r="AB2964">
        <v>132.5</v>
      </c>
      <c r="AD2964">
        <f>IF(ISBLANK(Source[[#This Row],[CrosslistID]]),1,1/COUNTIFS(Source[CrosslistID],Source[[#This Row],[CrosslistID]],Source[TermDesc],Source[[#This Row],[TermDesc]]))</f>
        <v>1</v>
      </c>
      <c r="AG2964">
        <v>0</v>
      </c>
      <c r="AH2964">
        <v>132.5</v>
      </c>
      <c r="AI2964">
        <v>0.93899999999999995</v>
      </c>
      <c r="AJ2964">
        <v>0.93899999999999995</v>
      </c>
      <c r="AK2964">
        <v>0.04</v>
      </c>
      <c r="AL29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0.93899999999999995</v>
      </c>
      <c r="AM2964">
        <f>IF(AND(Source[[#This Row],[Credit_Noncredit]]="Noncredit",Source[[#This Row],[FTEF]]&gt;0),Source[[#This Row],[NC XLST FTES]]*525/(437.5*Source[[#This Row],[FTEF]]),0)</f>
        <v>28.169999999999998</v>
      </c>
      <c r="AN2964">
        <f>IF(Source[[#This Row],[Credit_Noncredit]]="Credit",Source[[#This Row],[Census Enrollment]],Source[[#This Row],[Noncredit Avg. Attendance]])</f>
        <v>28.169999999999998</v>
      </c>
    </row>
    <row r="2965" spans="1:40" x14ac:dyDescent="0.25">
      <c r="A2965" t="s">
        <v>32</v>
      </c>
      <c r="B2965" t="s">
        <v>33</v>
      </c>
      <c r="C2965" t="s">
        <v>55</v>
      </c>
      <c r="D2965" t="s">
        <v>56</v>
      </c>
      <c r="E2965" s="4">
        <v>44853</v>
      </c>
      <c r="F2965" s="4" t="s">
        <v>178</v>
      </c>
      <c r="G2965" s="4">
        <v>9476</v>
      </c>
      <c r="H2965" t="str">
        <f>CONCATENATE(Source[[#This Row],[Subject]],TRIM(Source[[#This Row],[Course]]))</f>
        <v>SMBU9476</v>
      </c>
      <c r="I2965" t="str">
        <f>VLOOKUP(Source[[#This Row],[SubjCrse]],'Courses and Categories'!$E$2:$G$1816,3,FALSE)</f>
        <v>Noncredit CTE</v>
      </c>
      <c r="J2965">
        <v>501</v>
      </c>
      <c r="K2965" t="s">
        <v>184</v>
      </c>
      <c r="L2965" t="s">
        <v>87</v>
      </c>
      <c r="M2965" t="s">
        <v>40</v>
      </c>
      <c r="N2965" t="s">
        <v>185</v>
      </c>
      <c r="O2965">
        <v>1810</v>
      </c>
      <c r="P2965">
        <v>2100</v>
      </c>
      <c r="Q2965" t="s">
        <v>76</v>
      </c>
      <c r="R2965">
        <v>318</v>
      </c>
      <c r="S2965" t="s">
        <v>77</v>
      </c>
      <c r="T2965" t="s">
        <v>44</v>
      </c>
      <c r="U2965" s="1">
        <v>43566</v>
      </c>
      <c r="V2965" s="1">
        <v>43601</v>
      </c>
      <c r="W2965" t="s">
        <v>183</v>
      </c>
      <c r="X2965" t="s">
        <v>46</v>
      </c>
      <c r="Y2965">
        <v>43</v>
      </c>
      <c r="Z2965">
        <v>41</v>
      </c>
      <c r="AA2965">
        <v>40</v>
      </c>
      <c r="AB2965">
        <v>102.5</v>
      </c>
      <c r="AD2965">
        <f>IF(ISBLANK(Source[[#This Row],[CrosslistID]]),1,1/COUNTIFS(Source[CrosslistID],Source[[#This Row],[CrosslistID]],Source[TermDesc],Source[[#This Row],[TermDesc]]))</f>
        <v>1</v>
      </c>
      <c r="AG2965">
        <v>0</v>
      </c>
      <c r="AH2965">
        <v>102.5</v>
      </c>
      <c r="AI2965">
        <v>0.45700000000000002</v>
      </c>
      <c r="AJ2965">
        <v>0.45700000000000002</v>
      </c>
      <c r="AK2965">
        <v>4.1099999999999998E-2</v>
      </c>
      <c r="AL29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0.45700000000000002</v>
      </c>
      <c r="AM2965">
        <f>IF(AND(Source[[#This Row],[Credit_Noncredit]]="Noncredit",Source[[#This Row],[FTEF]]&gt;0),Source[[#This Row],[NC XLST FTES]]*525/(437.5*Source[[#This Row],[FTEF]]),0)</f>
        <v>13.343065693430658</v>
      </c>
      <c r="AN2965">
        <f>IF(Source[[#This Row],[Credit_Noncredit]]="Credit",Source[[#This Row],[Census Enrollment]],Source[[#This Row],[Noncredit Avg. Attendance]])</f>
        <v>13.343065693430658</v>
      </c>
    </row>
    <row r="2966" spans="1:40" x14ac:dyDescent="0.25">
      <c r="A2966" t="s">
        <v>32</v>
      </c>
      <c r="B2966" t="s">
        <v>33</v>
      </c>
      <c r="C2966" t="s">
        <v>55</v>
      </c>
      <c r="D2966" t="s">
        <v>56</v>
      </c>
      <c r="E2966" s="4">
        <v>40424</v>
      </c>
      <c r="F2966" s="4" t="s">
        <v>178</v>
      </c>
      <c r="G2966" s="4">
        <v>9793</v>
      </c>
      <c r="H2966" t="str">
        <f>CONCATENATE(Source[[#This Row],[Subject]],TRIM(Source[[#This Row],[Course]]))</f>
        <v>SMBU9793</v>
      </c>
      <c r="I2966" t="str">
        <f>VLOOKUP(Source[[#This Row],[SubjCrse]],'Courses and Categories'!$E$2:$G$1816,3,FALSE)</f>
        <v>Noncredit CTE</v>
      </c>
      <c r="J2966">
        <v>501</v>
      </c>
      <c r="K2966" t="s">
        <v>186</v>
      </c>
      <c r="L2966" t="s">
        <v>87</v>
      </c>
      <c r="M2966" t="s">
        <v>40</v>
      </c>
      <c r="N2966" t="s">
        <v>185</v>
      </c>
      <c r="O2966">
        <v>1810</v>
      </c>
      <c r="P2966">
        <v>2100</v>
      </c>
      <c r="Q2966" t="s">
        <v>76</v>
      </c>
      <c r="R2966">
        <v>318</v>
      </c>
      <c r="S2966" t="s">
        <v>77</v>
      </c>
      <c r="T2966" t="s">
        <v>44</v>
      </c>
      <c r="U2966" s="1">
        <v>43503</v>
      </c>
      <c r="V2966" s="1">
        <v>43538</v>
      </c>
      <c r="W2966" t="s">
        <v>181</v>
      </c>
      <c r="X2966" t="s">
        <v>46</v>
      </c>
      <c r="Y2966">
        <v>56</v>
      </c>
      <c r="Z2966">
        <v>54</v>
      </c>
      <c r="AA2966">
        <v>40</v>
      </c>
      <c r="AB2966">
        <v>135</v>
      </c>
      <c r="AD2966">
        <f>IF(ISBLANK(Source[[#This Row],[CrosslistID]]),1,1/COUNTIFS(Source[CrosslistID],Source[[#This Row],[CrosslistID]],Source[TermDesc],Source[[#This Row],[TermDesc]]))</f>
        <v>1</v>
      </c>
      <c r="AG2966">
        <v>0</v>
      </c>
      <c r="AH2966">
        <v>135</v>
      </c>
      <c r="AI2966">
        <v>0.70299999999999996</v>
      </c>
      <c r="AJ2966">
        <v>0.70299999999999996</v>
      </c>
      <c r="AK2966">
        <v>4.1099999999999998E-2</v>
      </c>
      <c r="AL29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0.70299999999999996</v>
      </c>
      <c r="AM2966">
        <f>IF(AND(Source[[#This Row],[Credit_Noncredit]]="Noncredit",Source[[#This Row],[FTEF]]&gt;0),Source[[#This Row],[NC XLST FTES]]*525/(437.5*Source[[#This Row],[FTEF]]),0)</f>
        <v>20.525547445255473</v>
      </c>
      <c r="AN2966">
        <f>IF(Source[[#This Row],[Credit_Noncredit]]="Credit",Source[[#This Row],[Census Enrollment]],Source[[#This Row],[Noncredit Avg. Attendance]])</f>
        <v>20.525547445255473</v>
      </c>
    </row>
    <row r="2967" spans="1:40" x14ac:dyDescent="0.25">
      <c r="A2967" t="s">
        <v>32</v>
      </c>
      <c r="B2967" t="s">
        <v>33</v>
      </c>
      <c r="C2967" t="s">
        <v>55</v>
      </c>
      <c r="D2967" t="s">
        <v>56</v>
      </c>
      <c r="E2967" s="4">
        <v>48039</v>
      </c>
      <c r="F2967" s="4" t="s">
        <v>178</v>
      </c>
      <c r="G2967" s="4">
        <v>9799</v>
      </c>
      <c r="H2967" t="str">
        <f>CONCATENATE(Source[[#This Row],[Subject]],TRIM(Source[[#This Row],[Course]]))</f>
        <v>SMBU9799</v>
      </c>
      <c r="I2967" t="str">
        <f>VLOOKUP(Source[[#This Row],[SubjCrse]],'Courses and Categories'!$E$2:$G$1816,3,FALSE)</f>
        <v>Noncredit CTE</v>
      </c>
      <c r="J2967">
        <v>501</v>
      </c>
      <c r="K2967" t="s">
        <v>187</v>
      </c>
      <c r="L2967" t="s">
        <v>87</v>
      </c>
      <c r="M2967" t="s">
        <v>40</v>
      </c>
      <c r="N2967" t="s">
        <v>50</v>
      </c>
      <c r="O2967">
        <v>1810</v>
      </c>
      <c r="P2967">
        <v>2100</v>
      </c>
      <c r="Q2967" t="s">
        <v>76</v>
      </c>
      <c r="R2967">
        <v>516</v>
      </c>
      <c r="S2967" t="s">
        <v>77</v>
      </c>
      <c r="T2967" t="s">
        <v>44</v>
      </c>
      <c r="U2967" s="1">
        <v>43530</v>
      </c>
      <c r="V2967" s="1">
        <v>43572</v>
      </c>
      <c r="W2967" t="s">
        <v>174</v>
      </c>
      <c r="X2967" t="s">
        <v>46</v>
      </c>
      <c r="Y2967">
        <v>53</v>
      </c>
      <c r="Z2967">
        <v>50</v>
      </c>
      <c r="AA2967">
        <v>40</v>
      </c>
      <c r="AB2967">
        <v>125</v>
      </c>
      <c r="AD2967">
        <f>IF(ISBLANK(Source[[#This Row],[CrosslistID]]),1,1/COUNTIFS(Source[CrosslistID],Source[[#This Row],[CrosslistID]],Source[TermDesc],Source[[#This Row],[TermDesc]]))</f>
        <v>1</v>
      </c>
      <c r="AG2967">
        <v>0</v>
      </c>
      <c r="AH2967">
        <v>125</v>
      </c>
      <c r="AI2967">
        <v>0.54300000000000004</v>
      </c>
      <c r="AJ2967">
        <v>0.54300000000000004</v>
      </c>
      <c r="AK2967">
        <v>4.1000000000000002E-2</v>
      </c>
      <c r="AL29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0.54300000000000004</v>
      </c>
      <c r="AM2967">
        <f>IF(AND(Source[[#This Row],[Credit_Noncredit]]="Noncredit",Source[[#This Row],[FTEF]]&gt;0),Source[[#This Row],[NC XLST FTES]]*525/(437.5*Source[[#This Row],[FTEF]]),0)</f>
        <v>15.89268292682927</v>
      </c>
      <c r="AN2967">
        <f>IF(Source[[#This Row],[Credit_Noncredit]]="Credit",Source[[#This Row],[Census Enrollment]],Source[[#This Row],[Noncredit Avg. Attendance]])</f>
        <v>15.89268292682927</v>
      </c>
    </row>
    <row r="2968" spans="1:40" x14ac:dyDescent="0.25">
      <c r="A2968" t="s">
        <v>32</v>
      </c>
      <c r="B2968" t="s">
        <v>33</v>
      </c>
      <c r="C2968" t="s">
        <v>55</v>
      </c>
      <c r="D2968" t="s">
        <v>56</v>
      </c>
      <c r="E2968" s="4">
        <v>48244</v>
      </c>
      <c r="F2968" s="4" t="s">
        <v>188</v>
      </c>
      <c r="G2968" s="4">
        <v>9990</v>
      </c>
      <c r="H2968" t="str">
        <f>CONCATENATE(Source[[#This Row],[Subject]],TRIM(Source[[#This Row],[Course]]))</f>
        <v>WOPR9990</v>
      </c>
      <c r="I2968" t="str">
        <f>VLOOKUP(Source[[#This Row],[SubjCrse]],'Courses and Categories'!$E$2:$G$1816,3,FALSE)</f>
        <v>Noncredit CTE</v>
      </c>
      <c r="J2968">
        <v>702</v>
      </c>
      <c r="K2968" t="s">
        <v>189</v>
      </c>
      <c r="L2968" t="s">
        <v>39</v>
      </c>
      <c r="M2968" t="s">
        <v>40</v>
      </c>
      <c r="N2968" t="s">
        <v>59</v>
      </c>
      <c r="O2968">
        <v>1610</v>
      </c>
      <c r="P2968">
        <v>1825</v>
      </c>
      <c r="Q2968" t="s">
        <v>42</v>
      </c>
      <c r="S2968" t="s">
        <v>53</v>
      </c>
      <c r="T2968">
        <v>1</v>
      </c>
      <c r="U2968" s="1">
        <v>43479</v>
      </c>
      <c r="V2968" s="1">
        <v>43607</v>
      </c>
      <c r="W2968" t="s">
        <v>117</v>
      </c>
      <c r="X2968" t="s">
        <v>46</v>
      </c>
      <c r="Y2968">
        <v>24</v>
      </c>
      <c r="Z2968">
        <v>23</v>
      </c>
      <c r="AA2968">
        <v>40</v>
      </c>
      <c r="AB2968">
        <v>57.5</v>
      </c>
      <c r="AD2968">
        <f>IF(ISBLANK(Source[[#This Row],[CrosslistID]]),1,1/COUNTIFS(Source[CrosslistID],Source[[#This Row],[CrosslistID]],Source[TermDesc],Source[[#This Row],[TermDesc]]))</f>
        <v>1</v>
      </c>
      <c r="AG2968">
        <v>0</v>
      </c>
      <c r="AH2968">
        <v>57.5</v>
      </c>
      <c r="AI2968">
        <v>2.6379999999999999</v>
      </c>
      <c r="AJ2968">
        <v>2.6379999999999999</v>
      </c>
      <c r="AK2968">
        <v>0.2</v>
      </c>
      <c r="AL29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2.6379999999999999</v>
      </c>
      <c r="AM2968">
        <f>IF(AND(Source[[#This Row],[Credit_Noncredit]]="Noncredit",Source[[#This Row],[FTEF]]&gt;0),Source[[#This Row],[NC XLST FTES]]*525/(437.5*Source[[#This Row],[FTEF]]),0)</f>
        <v>15.828000000000001</v>
      </c>
      <c r="AN2968">
        <f>IF(Source[[#This Row],[Credit_Noncredit]]="Credit",Source[[#This Row],[Census Enrollment]],Source[[#This Row],[Noncredit Avg. Attendance]])</f>
        <v>15.828000000000001</v>
      </c>
    </row>
    <row r="2969" spans="1:40" x14ac:dyDescent="0.25">
      <c r="A2969" t="s">
        <v>32</v>
      </c>
      <c r="B2969" t="s">
        <v>33</v>
      </c>
      <c r="C2969" t="s">
        <v>55</v>
      </c>
      <c r="D2969" t="s">
        <v>56</v>
      </c>
      <c r="E2969" s="4">
        <v>47867</v>
      </c>
      <c r="F2969" s="4" t="s">
        <v>188</v>
      </c>
      <c r="G2969" s="4">
        <v>9995</v>
      </c>
      <c r="H2969" t="str">
        <f>CONCATENATE(Source[[#This Row],[Subject]],TRIM(Source[[#This Row],[Course]]))</f>
        <v>WOPR9995</v>
      </c>
      <c r="I2969" t="str">
        <f>VLOOKUP(Source[[#This Row],[SubjCrse]],'Courses and Categories'!$E$2:$G$1816,3,FALSE)</f>
        <v>Noncredit CTE</v>
      </c>
      <c r="J2969">
        <v>401</v>
      </c>
      <c r="K2969" t="s">
        <v>190</v>
      </c>
      <c r="L2969" t="s">
        <v>87</v>
      </c>
      <c r="M2969" t="s">
        <v>40</v>
      </c>
      <c r="N2969" t="s">
        <v>59</v>
      </c>
      <c r="O2969">
        <v>1810</v>
      </c>
      <c r="P2969">
        <v>2025</v>
      </c>
      <c r="Q2969" t="s">
        <v>64</v>
      </c>
      <c r="R2969">
        <v>1102</v>
      </c>
      <c r="S2969" t="s">
        <v>65</v>
      </c>
      <c r="T2969" t="s">
        <v>44</v>
      </c>
      <c r="U2969" s="1">
        <v>43480</v>
      </c>
      <c r="V2969" s="1">
        <v>43538</v>
      </c>
      <c r="W2969" t="s">
        <v>66</v>
      </c>
      <c r="X2969" t="s">
        <v>46</v>
      </c>
      <c r="Y2969">
        <v>33</v>
      </c>
      <c r="Z2969">
        <v>32</v>
      </c>
      <c r="AA2969">
        <v>40</v>
      </c>
      <c r="AB2969">
        <v>80</v>
      </c>
      <c r="AD2969">
        <f>IF(ISBLANK(Source[[#This Row],[CrosslistID]]),1,1/COUNTIFS(Source[CrosslistID],Source[[#This Row],[CrosslistID]],Source[TermDesc],Source[[#This Row],[TermDesc]]))</f>
        <v>1</v>
      </c>
      <c r="AG2969">
        <v>0</v>
      </c>
      <c r="AH2969">
        <v>80</v>
      </c>
      <c r="AI2969">
        <v>1.3759999999999999</v>
      </c>
      <c r="AJ2969">
        <v>1.3759999999999999</v>
      </c>
      <c r="AK2969">
        <v>0.1</v>
      </c>
      <c r="AL29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1.3759999999999999</v>
      </c>
      <c r="AM2969">
        <f>IF(AND(Source[[#This Row],[Credit_Noncredit]]="Noncredit",Source[[#This Row],[FTEF]]&gt;0),Source[[#This Row],[NC XLST FTES]]*525/(437.5*Source[[#This Row],[FTEF]]),0)</f>
        <v>16.512</v>
      </c>
      <c r="AN2969">
        <f>IF(Source[[#This Row],[Credit_Noncredit]]="Credit",Source[[#This Row],[Census Enrollment]],Source[[#This Row],[Noncredit Avg. Attendance]])</f>
        <v>16.512</v>
      </c>
    </row>
    <row r="2970" spans="1:40" x14ac:dyDescent="0.25">
      <c r="A2970" t="s">
        <v>32</v>
      </c>
      <c r="B2970" t="s">
        <v>33</v>
      </c>
      <c r="C2970" t="s">
        <v>55</v>
      </c>
      <c r="D2970" t="s">
        <v>56</v>
      </c>
      <c r="E2970" s="4">
        <v>48021</v>
      </c>
      <c r="F2970" s="4" t="s">
        <v>188</v>
      </c>
      <c r="G2970" s="4">
        <v>9995</v>
      </c>
      <c r="H2970" t="str">
        <f>CONCATENATE(Source[[#This Row],[Subject]],TRIM(Source[[#This Row],[Course]]))</f>
        <v>WOPR9995</v>
      </c>
      <c r="I2970" t="str">
        <f>VLOOKUP(Source[[#This Row],[SubjCrse]],'Courses and Categories'!$E$2:$G$1816,3,FALSE)</f>
        <v>Noncredit CTE</v>
      </c>
      <c r="J2970">
        <v>501</v>
      </c>
      <c r="K2970" t="s">
        <v>190</v>
      </c>
      <c r="L2970" t="s">
        <v>39</v>
      </c>
      <c r="M2970" t="s">
        <v>40</v>
      </c>
      <c r="N2970" t="s">
        <v>105</v>
      </c>
      <c r="O2970">
        <v>810</v>
      </c>
      <c r="P2970">
        <v>1025</v>
      </c>
      <c r="Q2970" t="s">
        <v>76</v>
      </c>
      <c r="R2970" t="s">
        <v>83</v>
      </c>
      <c r="S2970" t="s">
        <v>77</v>
      </c>
      <c r="T2970" t="s">
        <v>44</v>
      </c>
      <c r="U2970" s="1">
        <v>43542</v>
      </c>
      <c r="V2970" s="1">
        <v>43607</v>
      </c>
      <c r="W2970" t="s">
        <v>158</v>
      </c>
      <c r="X2970" t="s">
        <v>46</v>
      </c>
      <c r="Y2970">
        <v>33</v>
      </c>
      <c r="Z2970">
        <v>31</v>
      </c>
      <c r="AA2970">
        <v>40</v>
      </c>
      <c r="AB2970">
        <v>77.5</v>
      </c>
      <c r="AC2970" t="s">
        <v>167</v>
      </c>
      <c r="AD2970">
        <f>IF(ISBLANK(Source[[#This Row],[CrosslistID]]),1,1/COUNTIFS(Source[CrosslistID],Source[[#This Row],[CrosslistID]],Source[TermDesc],Source[[#This Row],[TermDesc]]))</f>
        <v>0.5</v>
      </c>
      <c r="AE2970">
        <v>50</v>
      </c>
      <c r="AF2970">
        <v>80</v>
      </c>
      <c r="AG2970">
        <v>62.5</v>
      </c>
      <c r="AH2970">
        <v>62.5</v>
      </c>
      <c r="AI2970">
        <v>0.995</v>
      </c>
      <c r="AJ2970">
        <v>0.995</v>
      </c>
      <c r="AK2970">
        <v>0.1</v>
      </c>
      <c r="AL29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1.371</v>
      </c>
      <c r="AM2970">
        <f>IF(AND(Source[[#This Row],[Credit_Noncredit]]="Noncredit",Source[[#This Row],[FTEF]]&gt;0),Source[[#This Row],[NC XLST FTES]]*525/(437.5*Source[[#This Row],[FTEF]]),0)</f>
        <v>16.451999999999998</v>
      </c>
      <c r="AN2970">
        <f>IF(Source[[#This Row],[Credit_Noncredit]]="Credit",Source[[#This Row],[Census Enrollment]],Source[[#This Row],[Noncredit Avg. Attendance]])</f>
        <v>16.451999999999998</v>
      </c>
    </row>
    <row r="2971" spans="1:40" x14ac:dyDescent="0.25">
      <c r="A2971" t="s">
        <v>32</v>
      </c>
      <c r="B2971" t="s">
        <v>33</v>
      </c>
      <c r="C2971" t="s">
        <v>55</v>
      </c>
      <c r="D2971" t="s">
        <v>56</v>
      </c>
      <c r="E2971" s="4">
        <v>47653</v>
      </c>
      <c r="F2971" s="4" t="s">
        <v>188</v>
      </c>
      <c r="G2971" s="4">
        <v>9995</v>
      </c>
      <c r="H2971" t="str">
        <f>CONCATENATE(Source[[#This Row],[Subject]],TRIM(Source[[#This Row],[Course]]))</f>
        <v>WOPR9995</v>
      </c>
      <c r="I2971" t="str">
        <f>VLOOKUP(Source[[#This Row],[SubjCrse]],'Courses and Categories'!$E$2:$G$1816,3,FALSE)</f>
        <v>Noncredit CTE</v>
      </c>
      <c r="J2971">
        <v>701</v>
      </c>
      <c r="K2971" t="s">
        <v>190</v>
      </c>
      <c r="L2971" t="s">
        <v>87</v>
      </c>
      <c r="M2971" t="s">
        <v>40</v>
      </c>
      <c r="N2971" t="s">
        <v>105</v>
      </c>
      <c r="O2971">
        <v>1810</v>
      </c>
      <c r="P2971">
        <v>2025</v>
      </c>
      <c r="Q2971" t="s">
        <v>52</v>
      </c>
      <c r="R2971">
        <v>470</v>
      </c>
      <c r="S2971" t="s">
        <v>53</v>
      </c>
      <c r="T2971" t="s">
        <v>44</v>
      </c>
      <c r="U2971" s="1">
        <v>43479</v>
      </c>
      <c r="V2971" s="1">
        <v>43537</v>
      </c>
      <c r="W2971" t="s">
        <v>148</v>
      </c>
      <c r="X2971" t="s">
        <v>46</v>
      </c>
      <c r="Y2971">
        <v>16</v>
      </c>
      <c r="Z2971">
        <v>13</v>
      </c>
      <c r="AA2971">
        <v>40</v>
      </c>
      <c r="AB2971">
        <v>32.5</v>
      </c>
      <c r="AD2971">
        <f>IF(ISBLANK(Source[[#This Row],[CrosslistID]]),1,1/COUNTIFS(Source[CrosslistID],Source[[#This Row],[CrosslistID]],Source[TermDesc],Source[[#This Row],[TermDesc]]))</f>
        <v>1</v>
      </c>
      <c r="AG2971">
        <v>0</v>
      </c>
      <c r="AH2971">
        <v>32.5</v>
      </c>
      <c r="AI2971">
        <v>0.752</v>
      </c>
      <c r="AJ2971">
        <v>0.752</v>
      </c>
      <c r="AK2971">
        <v>0.1</v>
      </c>
      <c r="AL29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0.752</v>
      </c>
      <c r="AM2971">
        <f>IF(AND(Source[[#This Row],[Credit_Noncredit]]="Noncredit",Source[[#This Row],[FTEF]]&gt;0),Source[[#This Row],[NC XLST FTES]]*525/(437.5*Source[[#This Row],[FTEF]]),0)</f>
        <v>9.0240000000000009</v>
      </c>
      <c r="AN2971">
        <f>IF(Source[[#This Row],[Credit_Noncredit]]="Credit",Source[[#This Row],[Census Enrollment]],Source[[#This Row],[Noncredit Avg. Attendance]])</f>
        <v>9.0240000000000009</v>
      </c>
    </row>
    <row r="2972" spans="1:40" x14ac:dyDescent="0.25">
      <c r="A2972" t="s">
        <v>32</v>
      </c>
      <c r="B2972" t="s">
        <v>33</v>
      </c>
      <c r="C2972" t="s">
        <v>55</v>
      </c>
      <c r="D2972" t="s">
        <v>56</v>
      </c>
      <c r="E2972" s="4">
        <v>47967</v>
      </c>
      <c r="F2972" s="4" t="s">
        <v>188</v>
      </c>
      <c r="G2972" s="4">
        <v>9996</v>
      </c>
      <c r="H2972" t="str">
        <f>CONCATENATE(Source[[#This Row],[Subject]],TRIM(Source[[#This Row],[Course]]))</f>
        <v>WOPR9996</v>
      </c>
      <c r="I2972" t="str">
        <f>VLOOKUP(Source[[#This Row],[SubjCrse]],'Courses and Categories'!$E$2:$G$1816,3,FALSE)</f>
        <v>Noncredit CTE</v>
      </c>
      <c r="J2972">
        <v>401</v>
      </c>
      <c r="K2972" t="s">
        <v>191</v>
      </c>
      <c r="L2972" t="s">
        <v>87</v>
      </c>
      <c r="M2972" t="s">
        <v>40</v>
      </c>
      <c r="N2972" t="s">
        <v>59</v>
      </c>
      <c r="O2972">
        <v>1810</v>
      </c>
      <c r="P2972">
        <v>2025</v>
      </c>
      <c r="Q2972" t="s">
        <v>64</v>
      </c>
      <c r="R2972">
        <v>1102</v>
      </c>
      <c r="S2972" t="s">
        <v>65</v>
      </c>
      <c r="T2972" t="s">
        <v>44</v>
      </c>
      <c r="U2972" s="1">
        <v>43543</v>
      </c>
      <c r="V2972" s="1">
        <v>43606</v>
      </c>
      <c r="W2972" t="s">
        <v>66</v>
      </c>
      <c r="X2972" t="s">
        <v>46</v>
      </c>
      <c r="Y2972">
        <v>38</v>
      </c>
      <c r="Z2972">
        <v>36</v>
      </c>
      <c r="AA2972">
        <v>40</v>
      </c>
      <c r="AB2972">
        <v>90</v>
      </c>
      <c r="AD2972">
        <f>IF(ISBLANK(Source[[#This Row],[CrosslistID]]),1,1/COUNTIFS(Source[CrosslistID],Source[[#This Row],[CrosslistID]],Source[TermDesc],Source[[#This Row],[TermDesc]]))</f>
        <v>1</v>
      </c>
      <c r="AG2972">
        <v>0</v>
      </c>
      <c r="AH2972">
        <v>90</v>
      </c>
      <c r="AI2972">
        <v>1.343</v>
      </c>
      <c r="AJ2972">
        <v>1.343</v>
      </c>
      <c r="AK2972">
        <v>0.1</v>
      </c>
      <c r="AL29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1.343</v>
      </c>
      <c r="AM2972">
        <f>IF(AND(Source[[#This Row],[Credit_Noncredit]]="Noncredit",Source[[#This Row],[FTEF]]&gt;0),Source[[#This Row],[NC XLST FTES]]*525/(437.5*Source[[#This Row],[FTEF]]),0)</f>
        <v>16.116</v>
      </c>
      <c r="AN2972">
        <f>IF(Source[[#This Row],[Credit_Noncredit]]="Credit",Source[[#This Row],[Census Enrollment]],Source[[#This Row],[Noncredit Avg. Attendance]])</f>
        <v>16.116</v>
      </c>
    </row>
    <row r="2973" spans="1:40" x14ac:dyDescent="0.25">
      <c r="A2973" t="s">
        <v>32</v>
      </c>
      <c r="B2973" t="s">
        <v>33</v>
      </c>
      <c r="C2973" t="s">
        <v>55</v>
      </c>
      <c r="D2973" t="s">
        <v>192</v>
      </c>
      <c r="E2973" s="4">
        <v>48164</v>
      </c>
      <c r="F2973" s="4" t="s">
        <v>193</v>
      </c>
      <c r="G2973" s="4">
        <v>9000</v>
      </c>
      <c r="H2973" t="str">
        <f>CONCATENATE(Source[[#This Row],[Subject]],TRIM(Source[[#This Row],[Course]]))</f>
        <v>CABT9000</v>
      </c>
      <c r="I2973" t="str">
        <f>VLOOKUP(Source[[#This Row],[SubjCrse]],'Courses and Categories'!$E$2:$G$1816,3,FALSE)</f>
        <v>Noncredit CTE</v>
      </c>
      <c r="J2973">
        <v>100</v>
      </c>
      <c r="K2973" t="s">
        <v>194</v>
      </c>
      <c r="L2973" t="s">
        <v>39</v>
      </c>
      <c r="M2973" t="s">
        <v>40</v>
      </c>
      <c r="N2973" t="s">
        <v>195</v>
      </c>
      <c r="O2973">
        <v>830</v>
      </c>
      <c r="P2973">
        <v>1450</v>
      </c>
      <c r="Q2973" t="s">
        <v>64</v>
      </c>
      <c r="R2973" t="s">
        <v>196</v>
      </c>
      <c r="S2973" t="s">
        <v>65</v>
      </c>
      <c r="T2973" t="s">
        <v>44</v>
      </c>
      <c r="U2973" s="1">
        <v>43479</v>
      </c>
      <c r="V2973" s="1">
        <v>43536</v>
      </c>
      <c r="W2973" t="s">
        <v>103</v>
      </c>
      <c r="X2973" t="s">
        <v>46</v>
      </c>
      <c r="Y2973">
        <v>9</v>
      </c>
      <c r="Z2973">
        <v>8</v>
      </c>
      <c r="AA2973">
        <v>15</v>
      </c>
      <c r="AB2973">
        <v>53.333300000000001</v>
      </c>
      <c r="AD2973">
        <f>IF(ISBLANK(Source[[#This Row],[CrosslistID]]),1,1/COUNTIFS(Source[CrosslistID],Source[[#This Row],[CrosslistID]],Source[TermDesc],Source[[#This Row],[TermDesc]]))</f>
        <v>1</v>
      </c>
      <c r="AG2973">
        <v>0</v>
      </c>
      <c r="AH2973">
        <v>53.333300000000001</v>
      </c>
      <c r="AI2973">
        <v>3.431</v>
      </c>
      <c r="AJ2973">
        <v>3.431</v>
      </c>
      <c r="AK2973">
        <v>0.57140000000000002</v>
      </c>
      <c r="AL29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3.431</v>
      </c>
      <c r="AM2973">
        <f>IF(AND(Source[[#This Row],[Credit_Noncredit]]="Noncredit",Source[[#This Row],[FTEF]]&gt;0),Source[[#This Row],[NC XLST FTES]]*525/(437.5*Source[[#This Row],[FTEF]]),0)</f>
        <v>7.2054602730136503</v>
      </c>
      <c r="AN2973">
        <f>IF(Source[[#This Row],[Credit_Noncredit]]="Credit",Source[[#This Row],[Census Enrollment]],Source[[#This Row],[Noncredit Avg. Attendance]])</f>
        <v>7.2054602730136503</v>
      </c>
    </row>
    <row r="2974" spans="1:40" x14ac:dyDescent="0.25">
      <c r="A2974" t="s">
        <v>32</v>
      </c>
      <c r="B2974" t="s">
        <v>33</v>
      </c>
      <c r="C2974" t="s">
        <v>55</v>
      </c>
      <c r="D2974" t="s">
        <v>192</v>
      </c>
      <c r="E2974" s="4">
        <v>45468</v>
      </c>
      <c r="F2974" s="4" t="s">
        <v>197</v>
      </c>
      <c r="G2974" s="4">
        <v>9650</v>
      </c>
      <c r="H2974" t="str">
        <f>CONCATENATE(Source[[#This Row],[Subject]],TRIM(Source[[#This Row],[Course]]))</f>
        <v>CSST9650</v>
      </c>
      <c r="I2974" t="str">
        <f>VLOOKUP(Source[[#This Row],[SubjCrse]],'Courses and Categories'!$E$2:$G$1816,3,FALSE)</f>
        <v>Noncredit CTE</v>
      </c>
      <c r="J2974">
        <v>501</v>
      </c>
      <c r="K2974" t="s">
        <v>198</v>
      </c>
      <c r="L2974" t="s">
        <v>39</v>
      </c>
      <c r="M2974" t="s">
        <v>40</v>
      </c>
      <c r="N2974" t="s">
        <v>195</v>
      </c>
      <c r="O2974">
        <v>700</v>
      </c>
      <c r="P2974">
        <v>1250</v>
      </c>
      <c r="Q2974" t="s">
        <v>76</v>
      </c>
      <c r="R2974" t="s">
        <v>196</v>
      </c>
      <c r="S2974" t="s">
        <v>77</v>
      </c>
      <c r="T2974">
        <v>1</v>
      </c>
      <c r="U2974" s="1">
        <v>43479</v>
      </c>
      <c r="V2974" s="1">
        <v>43607</v>
      </c>
      <c r="W2974" t="s">
        <v>199</v>
      </c>
      <c r="X2974" t="s">
        <v>46</v>
      </c>
      <c r="Y2974">
        <v>27</v>
      </c>
      <c r="Z2974">
        <v>15</v>
      </c>
      <c r="AA2974">
        <v>15</v>
      </c>
      <c r="AB2974">
        <v>100</v>
      </c>
      <c r="AC2974" t="s">
        <v>200</v>
      </c>
      <c r="AD2974">
        <f>IF(ISBLANK(Source[[#This Row],[CrosslistID]]),1,1/COUNTIFS(Source[CrosslistID],Source[[#This Row],[CrosslistID]],Source[TermDesc],Source[[#This Row],[TermDesc]]))</f>
        <v>0.5</v>
      </c>
      <c r="AE2974">
        <v>48</v>
      </c>
      <c r="AF2974">
        <v>30</v>
      </c>
      <c r="AG2974">
        <v>160</v>
      </c>
      <c r="AH2974">
        <v>160</v>
      </c>
      <c r="AI2974">
        <v>15.318</v>
      </c>
      <c r="AJ2974">
        <v>15.318</v>
      </c>
      <c r="AK2974">
        <v>1</v>
      </c>
      <c r="AL29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28.924999999999997</v>
      </c>
      <c r="AM2974">
        <f>IF(AND(Source[[#This Row],[Credit_Noncredit]]="Noncredit",Source[[#This Row],[FTEF]]&gt;0),Source[[#This Row],[NC XLST FTES]]*525/(437.5*Source[[#This Row],[FTEF]]),0)</f>
        <v>34.709999999999994</v>
      </c>
      <c r="AN2974">
        <f>IF(Source[[#This Row],[Credit_Noncredit]]="Credit",Source[[#This Row],[Census Enrollment]],Source[[#This Row],[Noncredit Avg. Attendance]])</f>
        <v>34.709999999999994</v>
      </c>
    </row>
    <row r="2975" spans="1:40" x14ac:dyDescent="0.25">
      <c r="A2975" t="s">
        <v>32</v>
      </c>
      <c r="B2975" t="s">
        <v>33</v>
      </c>
      <c r="C2975" t="s">
        <v>55</v>
      </c>
      <c r="D2975" t="s">
        <v>192</v>
      </c>
      <c r="E2975" s="4">
        <v>45469</v>
      </c>
      <c r="F2975" s="4" t="s">
        <v>197</v>
      </c>
      <c r="G2975" s="4">
        <v>9651</v>
      </c>
      <c r="H2975" t="str">
        <f>CONCATENATE(Source[[#This Row],[Subject]],TRIM(Source[[#This Row],[Course]]))</f>
        <v>CSST9651</v>
      </c>
      <c r="I2975" t="str">
        <f>VLOOKUP(Source[[#This Row],[SubjCrse]],'Courses and Categories'!$E$2:$G$1816,3,FALSE)</f>
        <v>Noncredit CTE</v>
      </c>
      <c r="J2975">
        <v>501</v>
      </c>
      <c r="K2975" t="s">
        <v>201</v>
      </c>
      <c r="L2975" t="s">
        <v>39</v>
      </c>
      <c r="M2975" t="s">
        <v>40</v>
      </c>
      <c r="N2975" t="s">
        <v>202</v>
      </c>
      <c r="O2975" t="s">
        <v>203</v>
      </c>
      <c r="P2975" t="s">
        <v>204</v>
      </c>
      <c r="Q2975" t="s">
        <v>205</v>
      </c>
      <c r="R2975" t="s">
        <v>196</v>
      </c>
      <c r="S2975" t="s">
        <v>77</v>
      </c>
      <c r="T2975">
        <v>1</v>
      </c>
      <c r="U2975" s="1">
        <v>43479</v>
      </c>
      <c r="V2975" s="1">
        <v>43607</v>
      </c>
      <c r="W2975" t="s">
        <v>206</v>
      </c>
      <c r="X2975" t="s">
        <v>46</v>
      </c>
      <c r="Y2975">
        <v>23</v>
      </c>
      <c r="Z2975">
        <v>20</v>
      </c>
      <c r="AA2975">
        <v>15</v>
      </c>
      <c r="AB2975">
        <v>133.33330000000001</v>
      </c>
      <c r="AC2975" t="s">
        <v>200</v>
      </c>
      <c r="AD2975">
        <f>IF(ISBLANK(Source[[#This Row],[CrosslistID]]),1,1/COUNTIFS(Source[CrosslistID],Source[[#This Row],[CrosslistID]],Source[TermDesc],Source[[#This Row],[TermDesc]]))</f>
        <v>0.5</v>
      </c>
      <c r="AE2975">
        <v>48</v>
      </c>
      <c r="AF2975">
        <v>30</v>
      </c>
      <c r="AG2975">
        <v>160</v>
      </c>
      <c r="AH2975">
        <v>160</v>
      </c>
      <c r="AI2975">
        <v>13.606999999999999</v>
      </c>
      <c r="AJ2975">
        <v>13.606999999999999</v>
      </c>
      <c r="AK2975">
        <v>0.16569999999999999</v>
      </c>
      <c r="AL29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28.924999999999997</v>
      </c>
      <c r="AM2975">
        <f>IF(AND(Source[[#This Row],[Credit_Noncredit]]="Noncredit",Source[[#This Row],[FTEF]]&gt;0),Source[[#This Row],[NC XLST FTES]]*525/(437.5*Source[[#This Row],[FTEF]]),0)</f>
        <v>209.47495473747736</v>
      </c>
      <c r="AN2975">
        <f>IF(Source[[#This Row],[Credit_Noncredit]]="Credit",Source[[#This Row],[Census Enrollment]],Source[[#This Row],[Noncredit Avg. Attendance]])</f>
        <v>209.47495473747736</v>
      </c>
    </row>
    <row r="2976" spans="1:40" x14ac:dyDescent="0.25">
      <c r="A2976" t="s">
        <v>32</v>
      </c>
      <c r="B2976" t="s">
        <v>33</v>
      </c>
      <c r="C2976" t="s">
        <v>55</v>
      </c>
      <c r="D2976" t="s">
        <v>192</v>
      </c>
      <c r="E2976" s="4">
        <v>46128</v>
      </c>
      <c r="F2976" s="4" t="s">
        <v>197</v>
      </c>
      <c r="G2976" s="4">
        <v>9660</v>
      </c>
      <c r="H2976" t="str">
        <f>CONCATENATE(Source[[#This Row],[Subject]],TRIM(Source[[#This Row],[Course]]))</f>
        <v>CSST9660</v>
      </c>
      <c r="I2976" t="str">
        <f>VLOOKUP(Source[[#This Row],[SubjCrse]],'Courses and Categories'!$E$2:$G$1816,3,FALSE)</f>
        <v>Noncredit CTE</v>
      </c>
      <c r="J2976">
        <v>381</v>
      </c>
      <c r="K2976" t="s">
        <v>207</v>
      </c>
      <c r="L2976" t="s">
        <v>39</v>
      </c>
      <c r="M2976" t="s">
        <v>40</v>
      </c>
      <c r="N2976" t="s">
        <v>202</v>
      </c>
      <c r="O2976" t="s">
        <v>208</v>
      </c>
      <c r="P2976" t="s">
        <v>209</v>
      </c>
      <c r="Q2976" t="s">
        <v>205</v>
      </c>
      <c r="R2976" t="s">
        <v>210</v>
      </c>
      <c r="S2976" t="s">
        <v>77</v>
      </c>
      <c r="T2976">
        <v>1</v>
      </c>
      <c r="U2976" s="1">
        <v>43479</v>
      </c>
      <c r="V2976" s="1">
        <v>43607</v>
      </c>
      <c r="W2976" t="s">
        <v>211</v>
      </c>
      <c r="X2976" t="s">
        <v>46</v>
      </c>
      <c r="Y2976">
        <v>13</v>
      </c>
      <c r="Z2976">
        <v>9</v>
      </c>
      <c r="AA2976">
        <v>20</v>
      </c>
      <c r="AB2976">
        <v>45</v>
      </c>
      <c r="AD2976">
        <f>IF(ISBLANK(Source[[#This Row],[CrosslistID]]),1,1/COUNTIFS(Source[CrosslistID],Source[[#This Row],[CrosslistID]],Source[TermDesc],Source[[#This Row],[TermDesc]]))</f>
        <v>1</v>
      </c>
      <c r="AG2976">
        <v>0</v>
      </c>
      <c r="AH2976">
        <v>45</v>
      </c>
      <c r="AI2976">
        <v>6.7430000000000003</v>
      </c>
      <c r="AJ2976">
        <v>6.7430000000000003</v>
      </c>
      <c r="AK2976">
        <v>1.1657</v>
      </c>
      <c r="AL29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6.7430000000000003</v>
      </c>
      <c r="AM2976">
        <f>IF(AND(Source[[#This Row],[Credit_Noncredit]]="Noncredit",Source[[#This Row],[FTEF]]&gt;0),Source[[#This Row],[NC XLST FTES]]*525/(437.5*Source[[#This Row],[FTEF]]),0)</f>
        <v>6.9414085956935754</v>
      </c>
      <c r="AN2976">
        <f>IF(Source[[#This Row],[Credit_Noncredit]]="Credit",Source[[#This Row],[Census Enrollment]],Source[[#This Row],[Noncredit Avg. Attendance]])</f>
        <v>6.9414085956935754</v>
      </c>
    </row>
    <row r="2977" spans="1:40" x14ac:dyDescent="0.25">
      <c r="A2977" t="s">
        <v>32</v>
      </c>
      <c r="B2977" t="s">
        <v>33</v>
      </c>
      <c r="C2977" t="s">
        <v>55</v>
      </c>
      <c r="D2977" t="s">
        <v>192</v>
      </c>
      <c r="E2977" s="4">
        <v>46129</v>
      </c>
      <c r="F2977" s="4" t="s">
        <v>197</v>
      </c>
      <c r="G2977" s="4">
        <v>9661</v>
      </c>
      <c r="H2977" t="str">
        <f>CONCATENATE(Source[[#This Row],[Subject]],TRIM(Source[[#This Row],[Course]]))</f>
        <v>CSST9661</v>
      </c>
      <c r="I2977" t="str">
        <f>VLOOKUP(Source[[#This Row],[SubjCrse]],'Courses and Categories'!$E$2:$G$1816,3,FALSE)</f>
        <v>Noncredit CTE</v>
      </c>
      <c r="J2977">
        <v>381</v>
      </c>
      <c r="K2977" t="s">
        <v>212</v>
      </c>
      <c r="L2977" t="s">
        <v>39</v>
      </c>
      <c r="M2977" t="s">
        <v>40</v>
      </c>
      <c r="N2977" t="s">
        <v>202</v>
      </c>
      <c r="O2977" t="s">
        <v>213</v>
      </c>
      <c r="P2977" t="s">
        <v>214</v>
      </c>
      <c r="Q2977" t="s">
        <v>205</v>
      </c>
      <c r="R2977" t="s">
        <v>196</v>
      </c>
      <c r="S2977" t="s">
        <v>77</v>
      </c>
      <c r="T2977">
        <v>1</v>
      </c>
      <c r="U2977" s="1">
        <v>43479</v>
      </c>
      <c r="V2977" s="1">
        <v>43607</v>
      </c>
      <c r="W2977" t="s">
        <v>215</v>
      </c>
      <c r="X2977" t="s">
        <v>46</v>
      </c>
      <c r="Y2977">
        <v>15</v>
      </c>
      <c r="Z2977">
        <v>6</v>
      </c>
      <c r="AA2977">
        <v>15</v>
      </c>
      <c r="AB2977">
        <v>40</v>
      </c>
      <c r="AD2977">
        <f>IF(ISBLANK(Source[[#This Row],[CrosslistID]]),1,1/COUNTIFS(Source[CrosslistID],Source[[#This Row],[CrosslistID]],Source[TermDesc],Source[[#This Row],[TermDesc]]))</f>
        <v>1</v>
      </c>
      <c r="AG2977">
        <v>0</v>
      </c>
      <c r="AH2977">
        <v>40</v>
      </c>
      <c r="AI2977">
        <v>6.2569999999999997</v>
      </c>
      <c r="AJ2977">
        <v>6.2569999999999997</v>
      </c>
      <c r="AK2977">
        <v>1.1657</v>
      </c>
      <c r="AL29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6.2569999999999997</v>
      </c>
      <c r="AM2977">
        <f>IF(AND(Source[[#This Row],[Credit_Noncredit]]="Noncredit",Source[[#This Row],[FTEF]]&gt;0),Source[[#This Row],[NC XLST FTES]]*525/(437.5*Source[[#This Row],[FTEF]]),0)</f>
        <v>6.4411083469160157</v>
      </c>
      <c r="AN2977">
        <f>IF(Source[[#This Row],[Credit_Noncredit]]="Credit",Source[[#This Row],[Census Enrollment]],Source[[#This Row],[Noncredit Avg. Attendance]])</f>
        <v>6.4411083469160157</v>
      </c>
    </row>
    <row r="2978" spans="1:40" x14ac:dyDescent="0.25">
      <c r="A2978" t="s">
        <v>32</v>
      </c>
      <c r="B2978" t="s">
        <v>33</v>
      </c>
      <c r="C2978" t="s">
        <v>55</v>
      </c>
      <c r="D2978" t="s">
        <v>216</v>
      </c>
      <c r="E2978" s="4">
        <v>47153</v>
      </c>
      <c r="F2978" s="4" t="s">
        <v>217</v>
      </c>
      <c r="G2978" s="4">
        <v>6008</v>
      </c>
      <c r="H2978" t="str">
        <f>CONCATENATE(Source[[#This Row],[Subject]],TRIM(Source[[#This Row],[Course]]))</f>
        <v>FASH6008</v>
      </c>
      <c r="I2978" t="str">
        <f>VLOOKUP(Source[[#This Row],[SubjCrse]],'Courses and Categories'!$E$2:$G$1816,3,FALSE)</f>
        <v>Noncredit CTE</v>
      </c>
      <c r="J2978">
        <v>201</v>
      </c>
      <c r="K2978" t="s">
        <v>218</v>
      </c>
      <c r="L2978" t="s">
        <v>39</v>
      </c>
      <c r="M2978" t="s">
        <v>40</v>
      </c>
      <c r="N2978" t="s">
        <v>91</v>
      </c>
      <c r="O2978">
        <v>930</v>
      </c>
      <c r="P2978">
        <v>1345</v>
      </c>
      <c r="Q2978" t="s">
        <v>60</v>
      </c>
      <c r="R2978">
        <v>222</v>
      </c>
      <c r="S2978" t="s">
        <v>61</v>
      </c>
      <c r="T2978">
        <v>1</v>
      </c>
      <c r="U2978" s="1">
        <v>43479</v>
      </c>
      <c r="V2978" s="1">
        <v>43607</v>
      </c>
      <c r="W2978" t="s">
        <v>219</v>
      </c>
      <c r="X2978" t="s">
        <v>46</v>
      </c>
      <c r="Y2978">
        <v>43</v>
      </c>
      <c r="Z2978">
        <v>32</v>
      </c>
      <c r="AA2978">
        <v>25</v>
      </c>
      <c r="AB2978">
        <v>128</v>
      </c>
      <c r="AD2978">
        <f>IF(ISBLANK(Source[[#This Row],[CrosslistID]]),1,1/COUNTIFS(Source[CrosslistID],Source[[#This Row],[CrosslistID]],Source[TermDesc],Source[[#This Row],[TermDesc]]))</f>
        <v>1</v>
      </c>
      <c r="AG2978">
        <v>0</v>
      </c>
      <c r="AH2978">
        <v>128</v>
      </c>
      <c r="AI2978">
        <v>2.5299999999999998</v>
      </c>
      <c r="AJ2978">
        <v>2.5299999999999998</v>
      </c>
      <c r="AK2978">
        <v>0.16</v>
      </c>
      <c r="AL29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2.5299999999999998</v>
      </c>
      <c r="AM2978">
        <f>IF(AND(Source[[#This Row],[Credit_Noncredit]]="Noncredit",Source[[#This Row],[FTEF]]&gt;0),Source[[#This Row],[NC XLST FTES]]*525/(437.5*Source[[#This Row],[FTEF]]),0)</f>
        <v>18.975000000000001</v>
      </c>
      <c r="AN2978">
        <f>IF(Source[[#This Row],[Credit_Noncredit]]="Credit",Source[[#This Row],[Census Enrollment]],Source[[#This Row],[Noncredit Avg. Attendance]])</f>
        <v>18.975000000000001</v>
      </c>
    </row>
    <row r="2979" spans="1:40" x14ac:dyDescent="0.25">
      <c r="A2979" t="s">
        <v>32</v>
      </c>
      <c r="B2979" t="s">
        <v>33</v>
      </c>
      <c r="C2979" t="s">
        <v>55</v>
      </c>
      <c r="D2979" t="s">
        <v>216</v>
      </c>
      <c r="E2979" s="4">
        <v>48220</v>
      </c>
      <c r="F2979" s="4" t="s">
        <v>217</v>
      </c>
      <c r="G2979" s="4">
        <v>6014</v>
      </c>
      <c r="H2979" t="str">
        <f>CONCATENATE(Source[[#This Row],[Subject]],TRIM(Source[[#This Row],[Course]]))</f>
        <v>FASH6014</v>
      </c>
      <c r="I2979" t="str">
        <f>VLOOKUP(Source[[#This Row],[SubjCrse]],'Courses and Categories'!$E$2:$G$1816,3,FALSE)</f>
        <v>Noncredit CTE</v>
      </c>
      <c r="J2979">
        <v>802</v>
      </c>
      <c r="K2979" t="s">
        <v>220</v>
      </c>
      <c r="L2979" t="s">
        <v>39</v>
      </c>
      <c r="M2979" t="s">
        <v>40</v>
      </c>
      <c r="N2979" t="s">
        <v>180</v>
      </c>
      <c r="O2979">
        <v>930</v>
      </c>
      <c r="P2979">
        <v>1540</v>
      </c>
      <c r="Q2979" t="s">
        <v>221</v>
      </c>
      <c r="R2979">
        <v>230</v>
      </c>
      <c r="S2979" t="s">
        <v>43</v>
      </c>
      <c r="T2979">
        <v>1</v>
      </c>
      <c r="U2979" s="1">
        <v>43479</v>
      </c>
      <c r="V2979" s="1">
        <v>43607</v>
      </c>
      <c r="W2979" t="s">
        <v>222</v>
      </c>
      <c r="X2979" t="s">
        <v>46</v>
      </c>
      <c r="Y2979">
        <v>68</v>
      </c>
      <c r="Z2979">
        <v>63</v>
      </c>
      <c r="AA2979">
        <v>30</v>
      </c>
      <c r="AB2979">
        <v>210</v>
      </c>
      <c r="AD2979">
        <f>IF(ISBLANK(Source[[#This Row],[CrosslistID]]),1,1/COUNTIFS(Source[CrosslistID],Source[[#This Row],[CrosslistID]],Source[TermDesc],Source[[#This Row],[TermDesc]]))</f>
        <v>1</v>
      </c>
      <c r="AG2979">
        <v>0</v>
      </c>
      <c r="AH2979">
        <v>210</v>
      </c>
      <c r="AI2979">
        <v>5.452</v>
      </c>
      <c r="AJ2979">
        <v>5.452</v>
      </c>
      <c r="AK2979">
        <v>0.24690000000000001</v>
      </c>
      <c r="AL29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5.452</v>
      </c>
      <c r="AM2979">
        <f>IF(AND(Source[[#This Row],[Credit_Noncredit]]="Noncredit",Source[[#This Row],[FTEF]]&gt;0),Source[[#This Row],[NC XLST FTES]]*525/(437.5*Source[[#This Row],[FTEF]]),0)</f>
        <v>26.49817739975699</v>
      </c>
      <c r="AN2979">
        <f>IF(Source[[#This Row],[Credit_Noncredit]]="Credit",Source[[#This Row],[Census Enrollment]],Source[[#This Row],[Noncredit Avg. Attendance]])</f>
        <v>26.49817739975699</v>
      </c>
    </row>
    <row r="2980" spans="1:40" x14ac:dyDescent="0.25">
      <c r="A2980" t="s">
        <v>32</v>
      </c>
      <c r="B2980" t="s">
        <v>33</v>
      </c>
      <c r="C2980" t="s">
        <v>55</v>
      </c>
      <c r="D2980" t="s">
        <v>216</v>
      </c>
      <c r="E2980" s="4">
        <v>47062</v>
      </c>
      <c r="F2980" s="4" t="s">
        <v>217</v>
      </c>
      <c r="G2980" s="4">
        <v>6025</v>
      </c>
      <c r="H2980" t="str">
        <f>CONCATENATE(Source[[#This Row],[Subject]],TRIM(Source[[#This Row],[Course]]))</f>
        <v>FASH6025</v>
      </c>
      <c r="I2980" t="str">
        <f>VLOOKUP(Source[[#This Row],[SubjCrse]],'Courses and Categories'!$E$2:$G$1816,3,FALSE)</f>
        <v>Noncredit CTE</v>
      </c>
      <c r="J2980">
        <v>401</v>
      </c>
      <c r="K2980" t="s">
        <v>223</v>
      </c>
      <c r="L2980" t="s">
        <v>50</v>
      </c>
      <c r="M2980" t="s">
        <v>40</v>
      </c>
      <c r="N2980" t="s">
        <v>224</v>
      </c>
      <c r="O2980">
        <v>900</v>
      </c>
      <c r="P2980">
        <v>1150</v>
      </c>
      <c r="Q2980" t="s">
        <v>64</v>
      </c>
      <c r="R2980">
        <v>701</v>
      </c>
      <c r="S2980" t="s">
        <v>65</v>
      </c>
      <c r="T2980">
        <v>1</v>
      </c>
      <c r="U2980" s="1">
        <v>43479</v>
      </c>
      <c r="V2980" s="1">
        <v>43607</v>
      </c>
      <c r="W2980" t="s">
        <v>225</v>
      </c>
      <c r="X2980" t="s">
        <v>46</v>
      </c>
      <c r="Y2980">
        <v>38</v>
      </c>
      <c r="Z2980">
        <v>34</v>
      </c>
      <c r="AA2980">
        <v>30</v>
      </c>
      <c r="AB2980">
        <v>113.33329999999999</v>
      </c>
      <c r="AD2980">
        <f>IF(ISBLANK(Source[[#This Row],[CrosslistID]]),1,1/COUNTIFS(Source[CrosslistID],Source[[#This Row],[CrosslistID]],Source[TermDesc],Source[[#This Row],[TermDesc]]))</f>
        <v>1</v>
      </c>
      <c r="AG2980">
        <v>0</v>
      </c>
      <c r="AH2980">
        <v>113.33329999999999</v>
      </c>
      <c r="AI2980">
        <v>1.96</v>
      </c>
      <c r="AJ2980">
        <v>1.96</v>
      </c>
      <c r="AK2980">
        <v>0.12</v>
      </c>
      <c r="AL29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1.96</v>
      </c>
      <c r="AM2980">
        <f>IF(AND(Source[[#This Row],[Credit_Noncredit]]="Noncredit",Source[[#This Row],[FTEF]]&gt;0),Source[[#This Row],[NC XLST FTES]]*525/(437.5*Source[[#This Row],[FTEF]]),0)</f>
        <v>19.600000000000001</v>
      </c>
      <c r="AN2980">
        <f>IF(Source[[#This Row],[Credit_Noncredit]]="Credit",Source[[#This Row],[Census Enrollment]],Source[[#This Row],[Noncredit Avg. Attendance]])</f>
        <v>19.600000000000001</v>
      </c>
    </row>
    <row r="2981" spans="1:40" x14ac:dyDescent="0.25">
      <c r="A2981" t="s">
        <v>32</v>
      </c>
      <c r="B2981" t="s">
        <v>33</v>
      </c>
      <c r="C2981" t="s">
        <v>55</v>
      </c>
      <c r="D2981" t="s">
        <v>216</v>
      </c>
      <c r="E2981" s="4">
        <v>47154</v>
      </c>
      <c r="F2981" s="4" t="s">
        <v>217</v>
      </c>
      <c r="G2981" s="4">
        <v>6055</v>
      </c>
      <c r="H2981" t="str">
        <f>CONCATENATE(Source[[#This Row],[Subject]],TRIM(Source[[#This Row],[Course]]))</f>
        <v>FASH6055</v>
      </c>
      <c r="I2981" t="str">
        <f>VLOOKUP(Source[[#This Row],[SubjCrse]],'Courses and Categories'!$E$2:$G$1816,3,FALSE)</f>
        <v>Noncredit CTE</v>
      </c>
      <c r="J2981">
        <v>801</v>
      </c>
      <c r="K2981" t="s">
        <v>226</v>
      </c>
      <c r="L2981" t="s">
        <v>50</v>
      </c>
      <c r="M2981" t="s">
        <v>40</v>
      </c>
      <c r="N2981" t="s">
        <v>51</v>
      </c>
      <c r="O2981">
        <v>1010</v>
      </c>
      <c r="P2981">
        <v>1400</v>
      </c>
      <c r="Q2981" t="s">
        <v>221</v>
      </c>
      <c r="R2981">
        <v>232</v>
      </c>
      <c r="S2981" t="s">
        <v>43</v>
      </c>
      <c r="T2981">
        <v>1</v>
      </c>
      <c r="U2981" s="1">
        <v>43479</v>
      </c>
      <c r="V2981" s="1">
        <v>43607</v>
      </c>
      <c r="W2981" t="s">
        <v>227</v>
      </c>
      <c r="X2981" t="s">
        <v>46</v>
      </c>
      <c r="Y2981">
        <v>23</v>
      </c>
      <c r="Z2981">
        <v>22</v>
      </c>
      <c r="AA2981">
        <v>25</v>
      </c>
      <c r="AB2981">
        <v>88</v>
      </c>
      <c r="AD2981">
        <f>IF(ISBLANK(Source[[#This Row],[CrosslistID]]),1,1/COUNTIFS(Source[CrosslistID],Source[[#This Row],[CrosslistID]],Source[TermDesc],Source[[#This Row],[TermDesc]]))</f>
        <v>1</v>
      </c>
      <c r="AG2981">
        <v>0</v>
      </c>
      <c r="AH2981">
        <v>88</v>
      </c>
      <c r="AI2981">
        <v>2.2170000000000001</v>
      </c>
      <c r="AJ2981">
        <v>2.2170000000000001</v>
      </c>
      <c r="AK2981">
        <v>0.16</v>
      </c>
      <c r="AL29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2.2170000000000001</v>
      </c>
      <c r="AM2981">
        <f>IF(AND(Source[[#This Row],[Credit_Noncredit]]="Noncredit",Source[[#This Row],[FTEF]]&gt;0),Source[[#This Row],[NC XLST FTES]]*525/(437.5*Source[[#This Row],[FTEF]]),0)</f>
        <v>16.627499999999998</v>
      </c>
      <c r="AN2981">
        <f>IF(Source[[#This Row],[Credit_Noncredit]]="Credit",Source[[#This Row],[Census Enrollment]],Source[[#This Row],[Noncredit Avg. Attendance]])</f>
        <v>16.627499999999998</v>
      </c>
    </row>
    <row r="2982" spans="1:40" x14ac:dyDescent="0.25">
      <c r="A2982" t="s">
        <v>32</v>
      </c>
      <c r="B2982" t="s">
        <v>33</v>
      </c>
      <c r="C2982" t="s">
        <v>55</v>
      </c>
      <c r="D2982" t="s">
        <v>216</v>
      </c>
      <c r="E2982" s="4">
        <v>48022</v>
      </c>
      <c r="F2982" s="4" t="s">
        <v>217</v>
      </c>
      <c r="G2982" s="4">
        <v>6055</v>
      </c>
      <c r="H2982" t="str">
        <f>CONCATENATE(Source[[#This Row],[Subject]],TRIM(Source[[#This Row],[Course]]))</f>
        <v>FASH6055</v>
      </c>
      <c r="I2982" t="str">
        <f>VLOOKUP(Source[[#This Row],[SubjCrse]],'Courses and Categories'!$E$2:$G$1816,3,FALSE)</f>
        <v>Noncredit CTE</v>
      </c>
      <c r="J2982">
        <v>802</v>
      </c>
      <c r="K2982" t="s">
        <v>226</v>
      </c>
      <c r="L2982" t="s">
        <v>87</v>
      </c>
      <c r="M2982" t="s">
        <v>40</v>
      </c>
      <c r="N2982" t="s">
        <v>50</v>
      </c>
      <c r="O2982">
        <v>1630</v>
      </c>
      <c r="P2982">
        <v>2020</v>
      </c>
      <c r="Q2982" t="s">
        <v>221</v>
      </c>
      <c r="R2982">
        <v>232</v>
      </c>
      <c r="S2982" t="s">
        <v>43</v>
      </c>
      <c r="T2982" t="s">
        <v>44</v>
      </c>
      <c r="U2982" s="1">
        <v>43479</v>
      </c>
      <c r="V2982" s="1">
        <v>43607</v>
      </c>
      <c r="W2982" t="s">
        <v>227</v>
      </c>
      <c r="X2982" t="s">
        <v>46</v>
      </c>
      <c r="Y2982">
        <v>25</v>
      </c>
      <c r="Z2982">
        <v>23</v>
      </c>
      <c r="AA2982">
        <v>25</v>
      </c>
      <c r="AB2982">
        <v>92</v>
      </c>
      <c r="AD2982">
        <f>IF(ISBLANK(Source[[#This Row],[CrosslistID]]),1,1/COUNTIFS(Source[CrosslistID],Source[[#This Row],[CrosslistID]],Source[TermDesc],Source[[#This Row],[TermDesc]]))</f>
        <v>1</v>
      </c>
      <c r="AG2982">
        <v>0</v>
      </c>
      <c r="AH2982">
        <v>92</v>
      </c>
      <c r="AI2982">
        <v>2.4460000000000002</v>
      </c>
      <c r="AJ2982">
        <v>2.4460000000000002</v>
      </c>
      <c r="AK2982">
        <v>0.2</v>
      </c>
      <c r="AL29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2.4460000000000002</v>
      </c>
      <c r="AM2982">
        <f>IF(AND(Source[[#This Row],[Credit_Noncredit]]="Noncredit",Source[[#This Row],[FTEF]]&gt;0),Source[[#This Row],[NC XLST FTES]]*525/(437.5*Source[[#This Row],[FTEF]]),0)</f>
        <v>14.676</v>
      </c>
      <c r="AN2982">
        <f>IF(Source[[#This Row],[Credit_Noncredit]]="Credit",Source[[#This Row],[Census Enrollment]],Source[[#This Row],[Noncredit Avg. Attendance]])</f>
        <v>14.676</v>
      </c>
    </row>
    <row r="2983" spans="1:40" x14ac:dyDescent="0.25">
      <c r="A2983" t="s">
        <v>32</v>
      </c>
      <c r="B2983" t="s">
        <v>33</v>
      </c>
      <c r="C2983" t="s">
        <v>55</v>
      </c>
      <c r="D2983" t="s">
        <v>216</v>
      </c>
      <c r="E2983" s="4">
        <v>47155</v>
      </c>
      <c r="F2983" s="4" t="s">
        <v>217</v>
      </c>
      <c r="G2983" s="4">
        <v>6056</v>
      </c>
      <c r="H2983" t="str">
        <f>CONCATENATE(Source[[#This Row],[Subject]],TRIM(Source[[#This Row],[Course]]))</f>
        <v>FASH6056</v>
      </c>
      <c r="I2983" t="str">
        <f>VLOOKUP(Source[[#This Row],[SubjCrse]],'Courses and Categories'!$E$2:$G$1816,3,FALSE)</f>
        <v>Noncredit CTE</v>
      </c>
      <c r="J2983">
        <v>801</v>
      </c>
      <c r="K2983" t="s">
        <v>228</v>
      </c>
      <c r="L2983" t="s">
        <v>87</v>
      </c>
      <c r="M2983" t="s">
        <v>40</v>
      </c>
      <c r="N2983" t="s">
        <v>59</v>
      </c>
      <c r="O2983">
        <v>1800</v>
      </c>
      <c r="P2983">
        <v>1950</v>
      </c>
      <c r="Q2983" t="s">
        <v>221</v>
      </c>
      <c r="R2983">
        <v>232</v>
      </c>
      <c r="S2983" t="s">
        <v>43</v>
      </c>
      <c r="T2983">
        <v>1</v>
      </c>
      <c r="U2983" s="1">
        <v>43479</v>
      </c>
      <c r="V2983" s="1">
        <v>43607</v>
      </c>
      <c r="W2983" t="s">
        <v>227</v>
      </c>
      <c r="X2983" t="s">
        <v>46</v>
      </c>
      <c r="Y2983">
        <v>24</v>
      </c>
      <c r="Z2983">
        <v>24</v>
      </c>
      <c r="AA2983">
        <v>25</v>
      </c>
      <c r="AB2983">
        <v>96</v>
      </c>
      <c r="AD2983">
        <f>IF(ISBLANK(Source[[#This Row],[CrosslistID]]),1,1/COUNTIFS(Source[CrosslistID],Source[[#This Row],[CrosslistID]],Source[TermDesc],Source[[#This Row],[TermDesc]]))</f>
        <v>1</v>
      </c>
      <c r="AG2983">
        <v>0</v>
      </c>
      <c r="AH2983">
        <v>96</v>
      </c>
      <c r="AI2983">
        <v>2.5070000000000001</v>
      </c>
      <c r="AJ2983">
        <v>2.5070000000000001</v>
      </c>
      <c r="AK2983">
        <v>0.16</v>
      </c>
      <c r="AL29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2.5070000000000001</v>
      </c>
      <c r="AM2983">
        <f>IF(AND(Source[[#This Row],[Credit_Noncredit]]="Noncredit",Source[[#This Row],[FTEF]]&gt;0),Source[[#This Row],[NC XLST FTES]]*525/(437.5*Source[[#This Row],[FTEF]]),0)</f>
        <v>18.802499999999998</v>
      </c>
      <c r="AN2983">
        <f>IF(Source[[#This Row],[Credit_Noncredit]]="Credit",Source[[#This Row],[Census Enrollment]],Source[[#This Row],[Noncredit Avg. Attendance]])</f>
        <v>18.802499999999998</v>
      </c>
    </row>
    <row r="2984" spans="1:40" x14ac:dyDescent="0.25">
      <c r="A2984" t="s">
        <v>32</v>
      </c>
      <c r="B2984" t="s">
        <v>33</v>
      </c>
      <c r="C2984" t="s">
        <v>229</v>
      </c>
      <c r="D2984" t="s">
        <v>230</v>
      </c>
      <c r="E2984" s="4">
        <v>47918</v>
      </c>
      <c r="F2984" s="4" t="s">
        <v>231</v>
      </c>
      <c r="G2984" s="4">
        <v>3180</v>
      </c>
      <c r="H2984" t="str">
        <f>CONCATENATE(Source[[#This Row],[Subject]],TRIM(Source[[#This Row],[Course]]))</f>
        <v>ESLA3180</v>
      </c>
      <c r="I2984" t="str">
        <f>VLOOKUP(Source[[#This Row],[SubjCrse]],'Courses and Categories'!$E$2:$G$1816,3,FALSE)</f>
        <v>Noncredit ESL</v>
      </c>
      <c r="J2984">
        <v>101</v>
      </c>
      <c r="K2984" t="s">
        <v>232</v>
      </c>
      <c r="L2984" t="s">
        <v>39</v>
      </c>
      <c r="M2984" t="s">
        <v>40</v>
      </c>
      <c r="N2984" t="s">
        <v>63</v>
      </c>
      <c r="O2984">
        <v>840</v>
      </c>
      <c r="P2984">
        <v>1100</v>
      </c>
      <c r="Q2984" t="s">
        <v>233</v>
      </c>
      <c r="R2984">
        <v>211</v>
      </c>
      <c r="S2984" t="s">
        <v>134</v>
      </c>
      <c r="T2984">
        <v>1</v>
      </c>
      <c r="U2984" s="1">
        <v>43479</v>
      </c>
      <c r="V2984" s="1">
        <v>43607</v>
      </c>
      <c r="W2984" t="s">
        <v>234</v>
      </c>
      <c r="X2984" t="s">
        <v>46</v>
      </c>
      <c r="Y2984">
        <v>64</v>
      </c>
      <c r="Z2984">
        <v>25</v>
      </c>
      <c r="AA2984">
        <v>50</v>
      </c>
      <c r="AB2984">
        <v>50</v>
      </c>
      <c r="AD2984">
        <f>IF(ISBLANK(Source[[#This Row],[CrosslistID]]),1,1/COUNTIFS(Source[CrosslistID],Source[[#This Row],[CrosslistID]],Source[TermDesc],Source[[#This Row],[TermDesc]]))</f>
        <v>1</v>
      </c>
      <c r="AG2984">
        <v>0</v>
      </c>
      <c r="AH2984">
        <v>50</v>
      </c>
      <c r="AI2984">
        <v>5.1429999999999998</v>
      </c>
      <c r="AJ2984">
        <v>5.1429999999999998</v>
      </c>
      <c r="AK2984">
        <v>0.5</v>
      </c>
      <c r="AL29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5.1429999999999998</v>
      </c>
      <c r="AM2984">
        <f>IF(AND(Source[[#This Row],[Credit_Noncredit]]="Noncredit",Source[[#This Row],[FTEF]]&gt;0),Source[[#This Row],[NC XLST FTES]]*525/(437.5*Source[[#This Row],[FTEF]]),0)</f>
        <v>12.3432</v>
      </c>
      <c r="AN2984">
        <f>IF(Source[[#This Row],[Credit_Noncredit]]="Credit",Source[[#This Row],[Census Enrollment]],Source[[#This Row],[Noncredit Avg. Attendance]])</f>
        <v>12.3432</v>
      </c>
    </row>
    <row r="2985" spans="1:40" x14ac:dyDescent="0.25">
      <c r="A2985" t="s">
        <v>32</v>
      </c>
      <c r="B2985" t="s">
        <v>33</v>
      </c>
      <c r="C2985" t="s">
        <v>229</v>
      </c>
      <c r="D2985" t="s">
        <v>230</v>
      </c>
      <c r="E2985" s="4">
        <v>48089</v>
      </c>
      <c r="F2985" s="4" t="s">
        <v>231</v>
      </c>
      <c r="G2985" s="4">
        <v>3180</v>
      </c>
      <c r="H2985" t="str">
        <f>CONCATENATE(Source[[#This Row],[Subject]],TRIM(Source[[#This Row],[Course]]))</f>
        <v>ESLA3180</v>
      </c>
      <c r="I2985" t="str">
        <f>VLOOKUP(Source[[#This Row],[SubjCrse]],'Courses and Categories'!$E$2:$G$1816,3,FALSE)</f>
        <v>Noncredit ESL</v>
      </c>
      <c r="J2985">
        <v>102</v>
      </c>
      <c r="K2985" t="s">
        <v>232</v>
      </c>
      <c r="L2985" t="s">
        <v>39</v>
      </c>
      <c r="M2985" t="s">
        <v>40</v>
      </c>
      <c r="N2985" t="s">
        <v>63</v>
      </c>
      <c r="O2985">
        <v>1010</v>
      </c>
      <c r="P2985">
        <v>1225</v>
      </c>
      <c r="Q2985" t="s">
        <v>233</v>
      </c>
      <c r="R2985">
        <v>308</v>
      </c>
      <c r="S2985" t="s">
        <v>134</v>
      </c>
      <c r="T2985">
        <v>1</v>
      </c>
      <c r="U2985" s="1">
        <v>43479</v>
      </c>
      <c r="V2985" s="1">
        <v>43607</v>
      </c>
      <c r="W2985" t="s">
        <v>235</v>
      </c>
      <c r="X2985" t="s">
        <v>46</v>
      </c>
      <c r="Y2985">
        <v>95</v>
      </c>
      <c r="Z2985">
        <v>37</v>
      </c>
      <c r="AA2985">
        <v>50</v>
      </c>
      <c r="AB2985">
        <v>74</v>
      </c>
      <c r="AD2985">
        <f>IF(ISBLANK(Source[[#This Row],[CrosslistID]]),1,1/COUNTIFS(Source[CrosslistID],Source[[#This Row],[CrosslistID]],Source[TermDesc],Source[[#This Row],[TermDesc]]))</f>
        <v>1</v>
      </c>
      <c r="AG2985">
        <v>0</v>
      </c>
      <c r="AH2985">
        <v>74</v>
      </c>
      <c r="AI2985">
        <v>9.5190000000000001</v>
      </c>
      <c r="AJ2985">
        <v>9.5190000000000001</v>
      </c>
      <c r="AK2985">
        <v>0.5</v>
      </c>
      <c r="AL29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9.5190000000000001</v>
      </c>
      <c r="AM2985">
        <f>IF(AND(Source[[#This Row],[Credit_Noncredit]]="Noncredit",Source[[#This Row],[FTEF]]&gt;0),Source[[#This Row],[NC XLST FTES]]*525/(437.5*Source[[#This Row],[FTEF]]),0)</f>
        <v>22.845600000000001</v>
      </c>
      <c r="AN2985">
        <f>IF(Source[[#This Row],[Credit_Noncredit]]="Credit",Source[[#This Row],[Census Enrollment]],Source[[#This Row],[Noncredit Avg. Attendance]])</f>
        <v>22.845600000000001</v>
      </c>
    </row>
    <row r="2986" spans="1:40" x14ac:dyDescent="0.25">
      <c r="A2986" t="s">
        <v>32</v>
      </c>
      <c r="B2986" t="s">
        <v>33</v>
      </c>
      <c r="C2986" t="s">
        <v>229</v>
      </c>
      <c r="D2986" t="s">
        <v>230</v>
      </c>
      <c r="E2986" s="4">
        <v>48088</v>
      </c>
      <c r="F2986" s="4" t="s">
        <v>231</v>
      </c>
      <c r="G2986" s="4">
        <v>3180</v>
      </c>
      <c r="H2986" t="str">
        <f>CONCATENATE(Source[[#This Row],[Subject]],TRIM(Source[[#This Row],[Course]]))</f>
        <v>ESLA3180</v>
      </c>
      <c r="I2986" t="str">
        <f>VLOOKUP(Source[[#This Row],[SubjCrse]],'Courses and Categories'!$E$2:$G$1816,3,FALSE)</f>
        <v>Noncredit ESL</v>
      </c>
      <c r="J2986">
        <v>103</v>
      </c>
      <c r="K2986" t="s">
        <v>232</v>
      </c>
      <c r="L2986" t="s">
        <v>39</v>
      </c>
      <c r="M2986" t="s">
        <v>40</v>
      </c>
      <c r="N2986" t="s">
        <v>63</v>
      </c>
      <c r="O2986">
        <v>1110</v>
      </c>
      <c r="P2986">
        <v>1325</v>
      </c>
      <c r="Q2986" t="s">
        <v>236</v>
      </c>
      <c r="R2986">
        <v>250</v>
      </c>
      <c r="S2986" t="s">
        <v>134</v>
      </c>
      <c r="T2986">
        <v>1</v>
      </c>
      <c r="U2986" s="1">
        <v>43479</v>
      </c>
      <c r="V2986" s="1">
        <v>43607</v>
      </c>
      <c r="W2986" t="s">
        <v>237</v>
      </c>
      <c r="X2986" t="s">
        <v>46</v>
      </c>
      <c r="Y2986">
        <v>65</v>
      </c>
      <c r="Z2986">
        <v>37</v>
      </c>
      <c r="AA2986">
        <v>50</v>
      </c>
      <c r="AB2986">
        <v>74</v>
      </c>
      <c r="AD2986">
        <f>IF(ISBLANK(Source[[#This Row],[CrosslistID]]),1,1/COUNTIFS(Source[CrosslistID],Source[[#This Row],[CrosslistID]],Source[TermDesc],Source[[#This Row],[TermDesc]]))</f>
        <v>1</v>
      </c>
      <c r="AG2986">
        <v>0</v>
      </c>
      <c r="AH2986">
        <v>74</v>
      </c>
      <c r="AI2986">
        <v>7.1950000000000003</v>
      </c>
      <c r="AJ2986">
        <v>7.1950000000000003</v>
      </c>
      <c r="AK2986">
        <v>0.5</v>
      </c>
      <c r="AL29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7.1950000000000003</v>
      </c>
      <c r="AM2986">
        <f>IF(AND(Source[[#This Row],[Credit_Noncredit]]="Noncredit",Source[[#This Row],[FTEF]]&gt;0),Source[[#This Row],[NC XLST FTES]]*525/(437.5*Source[[#This Row],[FTEF]]),0)</f>
        <v>17.268000000000001</v>
      </c>
      <c r="AN2986">
        <f>IF(Source[[#This Row],[Credit_Noncredit]]="Credit",Source[[#This Row],[Census Enrollment]],Source[[#This Row],[Noncredit Avg. Attendance]])</f>
        <v>17.268000000000001</v>
      </c>
    </row>
    <row r="2987" spans="1:40" x14ac:dyDescent="0.25">
      <c r="A2987" t="s">
        <v>32</v>
      </c>
      <c r="B2987" t="s">
        <v>33</v>
      </c>
      <c r="C2987" t="s">
        <v>229</v>
      </c>
      <c r="D2987" t="s">
        <v>230</v>
      </c>
      <c r="E2987" s="4">
        <v>47983</v>
      </c>
      <c r="F2987" s="4" t="s">
        <v>231</v>
      </c>
      <c r="G2987" s="4">
        <v>3180</v>
      </c>
      <c r="H2987" t="str">
        <f>CONCATENATE(Source[[#This Row],[Subject]],TRIM(Source[[#This Row],[Course]]))</f>
        <v>ESLA3180</v>
      </c>
      <c r="I2987" t="str">
        <f>VLOOKUP(Source[[#This Row],[SubjCrse]],'Courses and Categories'!$E$2:$G$1816,3,FALSE)</f>
        <v>Noncredit ESL</v>
      </c>
      <c r="J2987">
        <v>104</v>
      </c>
      <c r="K2987" t="s">
        <v>232</v>
      </c>
      <c r="L2987" t="s">
        <v>39</v>
      </c>
      <c r="M2987" t="s">
        <v>40</v>
      </c>
      <c r="N2987" t="s">
        <v>63</v>
      </c>
      <c r="O2987">
        <v>1310</v>
      </c>
      <c r="P2987">
        <v>1525</v>
      </c>
      <c r="Q2987" t="s">
        <v>238</v>
      </c>
      <c r="R2987">
        <v>714</v>
      </c>
      <c r="S2987" t="s">
        <v>134</v>
      </c>
      <c r="T2987">
        <v>1</v>
      </c>
      <c r="U2987" s="1">
        <v>43479</v>
      </c>
      <c r="V2987" s="1">
        <v>43607</v>
      </c>
      <c r="W2987" t="s">
        <v>239</v>
      </c>
      <c r="X2987" t="s">
        <v>46</v>
      </c>
      <c r="Y2987">
        <v>62</v>
      </c>
      <c r="Z2987">
        <v>27</v>
      </c>
      <c r="AA2987">
        <v>50</v>
      </c>
      <c r="AB2987">
        <v>54</v>
      </c>
      <c r="AD2987">
        <f>IF(ISBLANK(Source[[#This Row],[CrosslistID]]),1,1/COUNTIFS(Source[CrosslistID],Source[[#This Row],[CrosslistID]],Source[TermDesc],Source[[#This Row],[TermDesc]]))</f>
        <v>1</v>
      </c>
      <c r="AG2987">
        <v>0</v>
      </c>
      <c r="AH2987">
        <v>54</v>
      </c>
      <c r="AI2987">
        <v>4.0810000000000004</v>
      </c>
      <c r="AJ2987">
        <v>4.0810000000000004</v>
      </c>
      <c r="AK2987">
        <v>0.5</v>
      </c>
      <c r="AL29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4.0810000000000004</v>
      </c>
      <c r="AM2987">
        <f>IF(AND(Source[[#This Row],[Credit_Noncredit]]="Noncredit",Source[[#This Row],[FTEF]]&gt;0),Source[[#This Row],[NC XLST FTES]]*525/(437.5*Source[[#This Row],[FTEF]]),0)</f>
        <v>9.7943999999999996</v>
      </c>
      <c r="AN2987">
        <f>IF(Source[[#This Row],[Credit_Noncredit]]="Credit",Source[[#This Row],[Census Enrollment]],Source[[#This Row],[Noncredit Avg. Attendance]])</f>
        <v>9.7943999999999996</v>
      </c>
    </row>
    <row r="2988" spans="1:40" x14ac:dyDescent="0.25">
      <c r="A2988" t="s">
        <v>32</v>
      </c>
      <c r="B2988" t="s">
        <v>33</v>
      </c>
      <c r="C2988" t="s">
        <v>229</v>
      </c>
      <c r="D2988" t="s">
        <v>230</v>
      </c>
      <c r="E2988" s="4">
        <v>47984</v>
      </c>
      <c r="F2988" s="4" t="s">
        <v>231</v>
      </c>
      <c r="G2988" s="4">
        <v>3180</v>
      </c>
      <c r="H2988" t="str">
        <f>CONCATENATE(Source[[#This Row],[Subject]],TRIM(Source[[#This Row],[Course]]))</f>
        <v>ESLA3180</v>
      </c>
      <c r="I2988" t="str">
        <f>VLOOKUP(Source[[#This Row],[SubjCrse]],'Courses and Categories'!$E$2:$G$1816,3,FALSE)</f>
        <v>Noncredit ESL</v>
      </c>
      <c r="J2988">
        <v>105</v>
      </c>
      <c r="K2988" t="s">
        <v>232</v>
      </c>
      <c r="L2988" t="s">
        <v>87</v>
      </c>
      <c r="M2988" t="s">
        <v>40</v>
      </c>
      <c r="N2988" t="s">
        <v>63</v>
      </c>
      <c r="O2988">
        <v>1810</v>
      </c>
      <c r="P2988">
        <v>2025</v>
      </c>
      <c r="Q2988" t="s">
        <v>240</v>
      </c>
      <c r="R2988">
        <v>104</v>
      </c>
      <c r="S2988" t="s">
        <v>134</v>
      </c>
      <c r="T2988">
        <v>1</v>
      </c>
      <c r="U2988" s="1">
        <v>43479</v>
      </c>
      <c r="V2988" s="1">
        <v>43607</v>
      </c>
      <c r="W2988" t="s">
        <v>239</v>
      </c>
      <c r="X2988" t="s">
        <v>46</v>
      </c>
      <c r="Y2988">
        <v>85</v>
      </c>
      <c r="Z2988">
        <v>50</v>
      </c>
      <c r="AA2988">
        <v>50</v>
      </c>
      <c r="AB2988">
        <v>100</v>
      </c>
      <c r="AD2988">
        <f>IF(ISBLANK(Source[[#This Row],[CrosslistID]]),1,1/COUNTIFS(Source[CrosslistID],Source[[#This Row],[CrosslistID]],Source[TermDesc],Source[[#This Row],[TermDesc]]))</f>
        <v>1</v>
      </c>
      <c r="AG2988">
        <v>0</v>
      </c>
      <c r="AH2988">
        <v>100</v>
      </c>
      <c r="AI2988">
        <v>6.3710000000000004</v>
      </c>
      <c r="AJ2988">
        <v>6.3710000000000004</v>
      </c>
      <c r="AK2988">
        <v>0.5</v>
      </c>
      <c r="AL29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6.3710000000000004</v>
      </c>
      <c r="AM2988">
        <f>IF(AND(Source[[#This Row],[Credit_Noncredit]]="Noncredit",Source[[#This Row],[FTEF]]&gt;0),Source[[#This Row],[NC XLST FTES]]*525/(437.5*Source[[#This Row],[FTEF]]),0)</f>
        <v>15.2904</v>
      </c>
      <c r="AN2988">
        <f>IF(Source[[#This Row],[Credit_Noncredit]]="Credit",Source[[#This Row],[Census Enrollment]],Source[[#This Row],[Noncredit Avg. Attendance]])</f>
        <v>15.2904</v>
      </c>
    </row>
    <row r="2989" spans="1:40" x14ac:dyDescent="0.25">
      <c r="A2989" t="s">
        <v>32</v>
      </c>
      <c r="B2989" t="s">
        <v>33</v>
      </c>
      <c r="C2989" t="s">
        <v>229</v>
      </c>
      <c r="D2989" t="s">
        <v>230</v>
      </c>
      <c r="E2989" s="4">
        <v>48132</v>
      </c>
      <c r="F2989" s="4" t="s">
        <v>231</v>
      </c>
      <c r="G2989" s="4">
        <v>3180</v>
      </c>
      <c r="H2989" t="str">
        <f>CONCATENATE(Source[[#This Row],[Subject]],TRIM(Source[[#This Row],[Course]]))</f>
        <v>ESLA3180</v>
      </c>
      <c r="I2989" t="str">
        <f>VLOOKUP(Source[[#This Row],[SubjCrse]],'Courses and Categories'!$E$2:$G$1816,3,FALSE)</f>
        <v>Noncredit ESL</v>
      </c>
      <c r="J2989">
        <v>201</v>
      </c>
      <c r="K2989" t="s">
        <v>232</v>
      </c>
      <c r="L2989" t="s">
        <v>39</v>
      </c>
      <c r="M2989" t="s">
        <v>40</v>
      </c>
      <c r="N2989" t="s">
        <v>241</v>
      </c>
      <c r="O2989" t="s">
        <v>242</v>
      </c>
      <c r="P2989" t="s">
        <v>243</v>
      </c>
      <c r="Q2989" t="s">
        <v>244</v>
      </c>
      <c r="R2989" t="s">
        <v>245</v>
      </c>
      <c r="S2989" t="s">
        <v>61</v>
      </c>
      <c r="T2989">
        <v>1</v>
      </c>
      <c r="U2989" s="1">
        <v>43479</v>
      </c>
      <c r="V2989" s="1">
        <v>43607</v>
      </c>
      <c r="W2989" t="s">
        <v>246</v>
      </c>
      <c r="X2989" t="s">
        <v>46</v>
      </c>
      <c r="Y2989">
        <v>69</v>
      </c>
      <c r="Z2989">
        <v>29</v>
      </c>
      <c r="AA2989">
        <v>65</v>
      </c>
      <c r="AB2989">
        <v>44.615400000000001</v>
      </c>
      <c r="AD2989">
        <f>IF(ISBLANK(Source[[#This Row],[CrosslistID]]),1,1/COUNTIFS(Source[CrosslistID],Source[[#This Row],[CrosslistID]],Source[TermDesc],Source[[#This Row],[TermDesc]]))</f>
        <v>1</v>
      </c>
      <c r="AG2989">
        <v>0</v>
      </c>
      <c r="AH2989">
        <v>44.615400000000001</v>
      </c>
      <c r="AI2989">
        <v>6.27</v>
      </c>
      <c r="AJ2989">
        <v>6.27</v>
      </c>
      <c r="AK2989">
        <v>0.5</v>
      </c>
      <c r="AL29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6.27</v>
      </c>
      <c r="AM2989">
        <f>IF(AND(Source[[#This Row],[Credit_Noncredit]]="Noncredit",Source[[#This Row],[FTEF]]&gt;0),Source[[#This Row],[NC XLST FTES]]*525/(437.5*Source[[#This Row],[FTEF]]),0)</f>
        <v>15.048</v>
      </c>
      <c r="AN2989">
        <f>IF(Source[[#This Row],[Credit_Noncredit]]="Credit",Source[[#This Row],[Census Enrollment]],Source[[#This Row],[Noncredit Avg. Attendance]])</f>
        <v>15.048</v>
      </c>
    </row>
    <row r="2990" spans="1:40" x14ac:dyDescent="0.25">
      <c r="A2990" t="s">
        <v>32</v>
      </c>
      <c r="B2990" t="s">
        <v>33</v>
      </c>
      <c r="C2990" t="s">
        <v>229</v>
      </c>
      <c r="D2990" t="s">
        <v>230</v>
      </c>
      <c r="E2990" s="4">
        <v>48207</v>
      </c>
      <c r="F2990" s="4" t="s">
        <v>231</v>
      </c>
      <c r="G2990" s="4">
        <v>3180</v>
      </c>
      <c r="H2990" t="str">
        <f>CONCATENATE(Source[[#This Row],[Subject]],TRIM(Source[[#This Row],[Course]]))</f>
        <v>ESLA3180</v>
      </c>
      <c r="I2990" t="str">
        <f>VLOOKUP(Source[[#This Row],[SubjCrse]],'Courses and Categories'!$E$2:$G$1816,3,FALSE)</f>
        <v>Noncredit ESL</v>
      </c>
      <c r="J2990">
        <v>301</v>
      </c>
      <c r="K2990" t="s">
        <v>232</v>
      </c>
      <c r="L2990" t="s">
        <v>39</v>
      </c>
      <c r="M2990" t="s">
        <v>40</v>
      </c>
      <c r="N2990" t="s">
        <v>195</v>
      </c>
      <c r="O2990">
        <v>1015</v>
      </c>
      <c r="P2990">
        <v>1205</v>
      </c>
      <c r="Q2990" t="s">
        <v>247</v>
      </c>
      <c r="S2990" t="s">
        <v>248</v>
      </c>
      <c r="T2990">
        <v>1</v>
      </c>
      <c r="U2990" s="1">
        <v>43479</v>
      </c>
      <c r="V2990" s="1">
        <v>43607</v>
      </c>
      <c r="W2990" t="s">
        <v>249</v>
      </c>
      <c r="X2990" t="s">
        <v>46</v>
      </c>
      <c r="Y2990">
        <v>59</v>
      </c>
      <c r="Z2990">
        <v>54</v>
      </c>
      <c r="AA2990">
        <v>200</v>
      </c>
      <c r="AB2990">
        <v>27</v>
      </c>
      <c r="AD2990">
        <f>IF(ISBLANK(Source[[#This Row],[CrosslistID]]),1,1/COUNTIFS(Source[CrosslistID],Source[[#This Row],[CrosslistID]],Source[TermDesc],Source[[#This Row],[TermDesc]]))</f>
        <v>1</v>
      </c>
      <c r="AG2990">
        <v>0</v>
      </c>
      <c r="AH2990">
        <v>27</v>
      </c>
      <c r="AI2990">
        <v>2.9260000000000002</v>
      </c>
      <c r="AJ2990">
        <v>2.9260000000000002</v>
      </c>
      <c r="AK2990">
        <v>0.5</v>
      </c>
      <c r="AL29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2.9260000000000002</v>
      </c>
      <c r="AM2990">
        <f>IF(AND(Source[[#This Row],[Credit_Noncredit]]="Noncredit",Source[[#This Row],[FTEF]]&gt;0),Source[[#This Row],[NC XLST FTES]]*525/(437.5*Source[[#This Row],[FTEF]]),0)</f>
        <v>7.0224000000000002</v>
      </c>
      <c r="AN2990">
        <f>IF(Source[[#This Row],[Credit_Noncredit]]="Credit",Source[[#This Row],[Census Enrollment]],Source[[#This Row],[Noncredit Avg. Attendance]])</f>
        <v>7.0224000000000002</v>
      </c>
    </row>
    <row r="2991" spans="1:40" x14ac:dyDescent="0.25">
      <c r="A2991" t="s">
        <v>32</v>
      </c>
      <c r="B2991" t="s">
        <v>33</v>
      </c>
      <c r="C2991" t="s">
        <v>229</v>
      </c>
      <c r="D2991" t="s">
        <v>230</v>
      </c>
      <c r="E2991" s="4">
        <v>48116</v>
      </c>
      <c r="F2991" s="4" t="s">
        <v>231</v>
      </c>
      <c r="G2991" s="4">
        <v>3180</v>
      </c>
      <c r="H2991" t="str">
        <f>CONCATENATE(Source[[#This Row],[Subject]],TRIM(Source[[#This Row],[Course]]))</f>
        <v>ESLA3180</v>
      </c>
      <c r="I2991" t="str">
        <f>VLOOKUP(Source[[#This Row],[SubjCrse]],'Courses and Categories'!$E$2:$G$1816,3,FALSE)</f>
        <v>Noncredit ESL</v>
      </c>
      <c r="J2991">
        <v>401</v>
      </c>
      <c r="K2991" t="s">
        <v>232</v>
      </c>
      <c r="L2991" t="s">
        <v>39</v>
      </c>
      <c r="M2991" t="s">
        <v>40</v>
      </c>
      <c r="N2991" t="s">
        <v>63</v>
      </c>
      <c r="O2991">
        <v>1230</v>
      </c>
      <c r="P2991">
        <v>1445</v>
      </c>
      <c r="Q2991" t="s">
        <v>64</v>
      </c>
      <c r="S2991" t="s">
        <v>65</v>
      </c>
      <c r="T2991">
        <v>1</v>
      </c>
      <c r="U2991" s="1">
        <v>43479</v>
      </c>
      <c r="V2991" s="1">
        <v>43607</v>
      </c>
      <c r="W2991" t="s">
        <v>250</v>
      </c>
      <c r="X2991" t="s">
        <v>46</v>
      </c>
      <c r="Y2991">
        <v>69</v>
      </c>
      <c r="Z2991">
        <v>29</v>
      </c>
      <c r="AA2991">
        <v>500</v>
      </c>
      <c r="AB2991">
        <v>5.8</v>
      </c>
      <c r="AD2991">
        <f>IF(ISBLANK(Source[[#This Row],[CrosslistID]]),1,1/COUNTIFS(Source[CrosslistID],Source[[#This Row],[CrosslistID]],Source[TermDesc],Source[[#This Row],[TermDesc]]))</f>
        <v>1</v>
      </c>
      <c r="AG2991">
        <v>0</v>
      </c>
      <c r="AH2991">
        <v>5.8</v>
      </c>
      <c r="AI2991">
        <v>8.0709999999999997</v>
      </c>
      <c r="AJ2991">
        <v>8.0709999999999997</v>
      </c>
      <c r="AK2991">
        <v>0.5</v>
      </c>
      <c r="AL29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8.0709999999999997</v>
      </c>
      <c r="AM2991">
        <f>IF(AND(Source[[#This Row],[Credit_Noncredit]]="Noncredit",Source[[#This Row],[FTEF]]&gt;0),Source[[#This Row],[NC XLST FTES]]*525/(437.5*Source[[#This Row],[FTEF]]),0)</f>
        <v>19.3704</v>
      </c>
      <c r="AN2991">
        <f>IF(Source[[#This Row],[Credit_Noncredit]]="Credit",Source[[#This Row],[Census Enrollment]],Source[[#This Row],[Noncredit Avg. Attendance]])</f>
        <v>19.3704</v>
      </c>
    </row>
    <row r="2992" spans="1:40" x14ac:dyDescent="0.25">
      <c r="A2992" t="s">
        <v>32</v>
      </c>
      <c r="B2992" t="s">
        <v>33</v>
      </c>
      <c r="C2992" t="s">
        <v>229</v>
      </c>
      <c r="D2992" t="s">
        <v>230</v>
      </c>
      <c r="E2992" s="4">
        <v>47919</v>
      </c>
      <c r="F2992" s="4" t="s">
        <v>231</v>
      </c>
      <c r="G2992" s="4">
        <v>3180</v>
      </c>
      <c r="H2992" t="str">
        <f>CONCATENATE(Source[[#This Row],[Subject]],TRIM(Source[[#This Row],[Course]]))</f>
        <v>ESLA3180</v>
      </c>
      <c r="I2992" t="str">
        <f>VLOOKUP(Source[[#This Row],[SubjCrse]],'Courses and Categories'!$E$2:$G$1816,3,FALSE)</f>
        <v>Noncredit ESL</v>
      </c>
      <c r="J2992">
        <v>501</v>
      </c>
      <c r="K2992" t="s">
        <v>232</v>
      </c>
      <c r="L2992" t="s">
        <v>39</v>
      </c>
      <c r="M2992" t="s">
        <v>40</v>
      </c>
      <c r="N2992" t="s">
        <v>195</v>
      </c>
      <c r="O2992">
        <v>1000</v>
      </c>
      <c r="P2992">
        <v>1150</v>
      </c>
      <c r="Q2992" t="s">
        <v>76</v>
      </c>
      <c r="R2992">
        <v>418</v>
      </c>
      <c r="S2992" t="s">
        <v>77</v>
      </c>
      <c r="T2992">
        <v>1</v>
      </c>
      <c r="U2992" s="1">
        <v>43479</v>
      </c>
      <c r="V2992" s="1">
        <v>43607</v>
      </c>
      <c r="W2992" t="s">
        <v>251</v>
      </c>
      <c r="X2992" t="s">
        <v>46</v>
      </c>
      <c r="Y2992">
        <v>68</v>
      </c>
      <c r="Z2992">
        <v>29</v>
      </c>
      <c r="AA2992">
        <v>150</v>
      </c>
      <c r="AB2992">
        <v>19.333300000000001</v>
      </c>
      <c r="AD2992">
        <f>IF(ISBLANK(Source[[#This Row],[CrosslistID]]),1,1/COUNTIFS(Source[CrosslistID],Source[[#This Row],[CrosslistID]],Source[TermDesc],Source[[#This Row],[TermDesc]]))</f>
        <v>1</v>
      </c>
      <c r="AG2992">
        <v>0</v>
      </c>
      <c r="AH2992">
        <v>19.333300000000001</v>
      </c>
      <c r="AI2992">
        <v>5.173</v>
      </c>
      <c r="AJ2992">
        <v>5.173</v>
      </c>
      <c r="AK2992">
        <v>0.5</v>
      </c>
      <c r="AL29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5.173</v>
      </c>
      <c r="AM2992">
        <f>IF(AND(Source[[#This Row],[Credit_Noncredit]]="Noncredit",Source[[#This Row],[FTEF]]&gt;0),Source[[#This Row],[NC XLST FTES]]*525/(437.5*Source[[#This Row],[FTEF]]),0)</f>
        <v>12.415199999999999</v>
      </c>
      <c r="AN2992">
        <f>IF(Source[[#This Row],[Credit_Noncredit]]="Credit",Source[[#This Row],[Census Enrollment]],Source[[#This Row],[Noncredit Avg. Attendance]])</f>
        <v>12.415199999999999</v>
      </c>
    </row>
    <row r="2993" spans="1:40" x14ac:dyDescent="0.25">
      <c r="A2993" t="s">
        <v>32</v>
      </c>
      <c r="B2993" t="s">
        <v>33</v>
      </c>
      <c r="C2993" t="s">
        <v>229</v>
      </c>
      <c r="D2993" t="s">
        <v>230</v>
      </c>
      <c r="E2993" s="4">
        <v>48215</v>
      </c>
      <c r="F2993" s="4" t="s">
        <v>231</v>
      </c>
      <c r="G2993" s="4">
        <v>3180</v>
      </c>
      <c r="H2993" t="str">
        <f>CONCATENATE(Source[[#This Row],[Subject]],TRIM(Source[[#This Row],[Course]]))</f>
        <v>ESLA3180</v>
      </c>
      <c r="I2993" t="str">
        <f>VLOOKUP(Source[[#This Row],[SubjCrse]],'Courses and Categories'!$E$2:$G$1816,3,FALSE)</f>
        <v>Noncredit ESL</v>
      </c>
      <c r="J2993">
        <v>701</v>
      </c>
      <c r="K2993" t="s">
        <v>232</v>
      </c>
      <c r="L2993" t="s">
        <v>39</v>
      </c>
      <c r="M2993" t="s">
        <v>40</v>
      </c>
      <c r="N2993" t="s">
        <v>63</v>
      </c>
      <c r="O2993">
        <v>1300</v>
      </c>
      <c r="P2993">
        <v>1530</v>
      </c>
      <c r="Q2993" t="s">
        <v>52</v>
      </c>
      <c r="R2993">
        <v>321</v>
      </c>
      <c r="S2993" t="s">
        <v>53</v>
      </c>
      <c r="T2993">
        <v>1</v>
      </c>
      <c r="U2993" s="1">
        <v>43479</v>
      </c>
      <c r="V2993" s="1">
        <v>43607</v>
      </c>
      <c r="W2993" t="s">
        <v>252</v>
      </c>
      <c r="X2993" t="s">
        <v>46</v>
      </c>
      <c r="Y2993">
        <v>34</v>
      </c>
      <c r="Z2993">
        <v>21</v>
      </c>
      <c r="AA2993">
        <v>400</v>
      </c>
      <c r="AB2993">
        <v>5.25</v>
      </c>
      <c r="AD2993">
        <f>IF(ISBLANK(Source[[#This Row],[CrosslistID]]),1,1/COUNTIFS(Source[CrosslistID],Source[[#This Row],[CrosslistID]],Source[TermDesc],Source[[#This Row],[TermDesc]]))</f>
        <v>1</v>
      </c>
      <c r="AG2993">
        <v>0</v>
      </c>
      <c r="AH2993">
        <v>5.25</v>
      </c>
      <c r="AI2993">
        <v>3.4319999999999999</v>
      </c>
      <c r="AJ2993">
        <v>3.4319999999999999</v>
      </c>
      <c r="AK2993">
        <v>0.5</v>
      </c>
      <c r="AL29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3.4319999999999999</v>
      </c>
      <c r="AM2993">
        <f>IF(AND(Source[[#This Row],[Credit_Noncredit]]="Noncredit",Source[[#This Row],[FTEF]]&gt;0),Source[[#This Row],[NC XLST FTES]]*525/(437.5*Source[[#This Row],[FTEF]]),0)</f>
        <v>8.2368000000000006</v>
      </c>
      <c r="AN2993">
        <f>IF(Source[[#This Row],[Credit_Noncredit]]="Credit",Source[[#This Row],[Census Enrollment]],Source[[#This Row],[Noncredit Avg. Attendance]])</f>
        <v>8.2368000000000006</v>
      </c>
    </row>
    <row r="2994" spans="1:40" x14ac:dyDescent="0.25">
      <c r="A2994" t="s">
        <v>32</v>
      </c>
      <c r="B2994" t="s">
        <v>33</v>
      </c>
      <c r="C2994" t="s">
        <v>229</v>
      </c>
      <c r="D2994" t="s">
        <v>230</v>
      </c>
      <c r="E2994" s="4">
        <v>47544</v>
      </c>
      <c r="F2994" s="4" t="s">
        <v>253</v>
      </c>
      <c r="G2994" s="4">
        <v>3821</v>
      </c>
      <c r="H2994" t="str">
        <f>CONCATENATE(Source[[#This Row],[Subject]],TRIM(Source[[#This Row],[Course]]))</f>
        <v>ESLB3821</v>
      </c>
      <c r="I2994" t="str">
        <f>VLOOKUP(Source[[#This Row],[SubjCrse]],'Courses and Categories'!$E$2:$G$1816,3,FALSE)</f>
        <v>Noncredit ESL</v>
      </c>
      <c r="J2994">
        <v>503</v>
      </c>
      <c r="K2994" t="s">
        <v>254</v>
      </c>
      <c r="L2994" t="s">
        <v>39</v>
      </c>
      <c r="M2994" t="s">
        <v>40</v>
      </c>
      <c r="N2994" t="s">
        <v>195</v>
      </c>
      <c r="O2994">
        <v>800</v>
      </c>
      <c r="P2994">
        <v>950</v>
      </c>
      <c r="Q2994" t="s">
        <v>76</v>
      </c>
      <c r="R2994">
        <v>325</v>
      </c>
      <c r="S2994" t="s">
        <v>77</v>
      </c>
      <c r="T2994" t="s">
        <v>44</v>
      </c>
      <c r="U2994" s="1">
        <v>43479</v>
      </c>
      <c r="V2994" s="1">
        <v>43542</v>
      </c>
      <c r="W2994" t="s">
        <v>255</v>
      </c>
      <c r="X2994" t="s">
        <v>46</v>
      </c>
      <c r="Y2994">
        <v>31</v>
      </c>
      <c r="Z2994">
        <v>24</v>
      </c>
      <c r="AA2994">
        <v>49</v>
      </c>
      <c r="AB2994">
        <v>48.979599999999998</v>
      </c>
      <c r="AD2994">
        <f>IF(ISBLANK(Source[[#This Row],[CrosslistID]]),1,1/COUNTIFS(Source[CrosslistID],Source[[#This Row],[CrosslistID]],Source[TermDesc],Source[[#This Row],[TermDesc]]))</f>
        <v>1</v>
      </c>
      <c r="AG2994">
        <v>0</v>
      </c>
      <c r="AH2994">
        <v>48.979599999999998</v>
      </c>
      <c r="AI2994">
        <v>3.5659999999999998</v>
      </c>
      <c r="AJ2994">
        <v>3.5659999999999998</v>
      </c>
      <c r="AK2994">
        <v>0.2</v>
      </c>
      <c r="AL29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3.5659999999999998</v>
      </c>
      <c r="AM2994">
        <f>IF(AND(Source[[#This Row],[Credit_Noncredit]]="Noncredit",Source[[#This Row],[FTEF]]&gt;0),Source[[#This Row],[NC XLST FTES]]*525/(437.5*Source[[#This Row],[FTEF]]),0)</f>
        <v>21.395999999999997</v>
      </c>
      <c r="AN2994">
        <f>IF(Source[[#This Row],[Credit_Noncredit]]="Credit",Source[[#This Row],[Census Enrollment]],Source[[#This Row],[Noncredit Avg. Attendance]])</f>
        <v>21.395999999999997</v>
      </c>
    </row>
    <row r="2995" spans="1:40" x14ac:dyDescent="0.25">
      <c r="A2995" t="s">
        <v>32</v>
      </c>
      <c r="B2995" t="s">
        <v>33</v>
      </c>
      <c r="C2995" t="s">
        <v>229</v>
      </c>
      <c r="D2995" t="s">
        <v>230</v>
      </c>
      <c r="E2995" s="4">
        <v>43187</v>
      </c>
      <c r="F2995" s="4" t="s">
        <v>253</v>
      </c>
      <c r="G2995" s="4">
        <v>4821</v>
      </c>
      <c r="H2995" t="str">
        <f>CONCATENATE(Source[[#This Row],[Subject]],TRIM(Source[[#This Row],[Course]]))</f>
        <v>ESLB4821</v>
      </c>
      <c r="I2995" t="str">
        <f>VLOOKUP(Source[[#This Row],[SubjCrse]],'Courses and Categories'!$E$2:$G$1816,3,FALSE)</f>
        <v>Noncredit ESL</v>
      </c>
      <c r="J2995">
        <v>401</v>
      </c>
      <c r="K2995" t="s">
        <v>256</v>
      </c>
      <c r="L2995" t="s">
        <v>50</v>
      </c>
      <c r="M2995" t="s">
        <v>40</v>
      </c>
      <c r="N2995" t="s">
        <v>51</v>
      </c>
      <c r="O2995">
        <v>1040</v>
      </c>
      <c r="P2995">
        <v>1255</v>
      </c>
      <c r="Q2995" t="s">
        <v>64</v>
      </c>
      <c r="R2995">
        <v>803</v>
      </c>
      <c r="S2995" t="s">
        <v>65</v>
      </c>
      <c r="T2995">
        <v>1</v>
      </c>
      <c r="U2995" s="1">
        <v>43479</v>
      </c>
      <c r="V2995" s="1">
        <v>43607</v>
      </c>
      <c r="W2995" t="s">
        <v>257</v>
      </c>
      <c r="X2995" t="s">
        <v>46</v>
      </c>
      <c r="Y2995">
        <v>72</v>
      </c>
      <c r="Z2995">
        <v>71</v>
      </c>
      <c r="AA2995">
        <v>500</v>
      </c>
      <c r="AB2995">
        <v>14.2</v>
      </c>
      <c r="AD2995">
        <f>IF(ISBLANK(Source[[#This Row],[CrosslistID]]),1,1/COUNTIFS(Source[CrosslistID],Source[[#This Row],[CrosslistID]],Source[TermDesc],Source[[#This Row],[TermDesc]]))</f>
        <v>1</v>
      </c>
      <c r="AG2995">
        <v>0</v>
      </c>
      <c r="AH2995">
        <v>14.2</v>
      </c>
      <c r="AI2995">
        <v>2.419</v>
      </c>
      <c r="AJ2995">
        <v>2.419</v>
      </c>
      <c r="AK2995">
        <v>0.1</v>
      </c>
      <c r="AL29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2.419</v>
      </c>
      <c r="AM2995">
        <f>IF(AND(Source[[#This Row],[Credit_Noncredit]]="Noncredit",Source[[#This Row],[FTEF]]&gt;0),Source[[#This Row],[NC XLST FTES]]*525/(437.5*Source[[#This Row],[FTEF]]),0)</f>
        <v>29.027999999999999</v>
      </c>
      <c r="AN2995">
        <f>IF(Source[[#This Row],[Credit_Noncredit]]="Credit",Source[[#This Row],[Census Enrollment]],Source[[#This Row],[Noncredit Avg. Attendance]])</f>
        <v>29.027999999999999</v>
      </c>
    </row>
    <row r="2996" spans="1:40" x14ac:dyDescent="0.25">
      <c r="A2996" t="s">
        <v>32</v>
      </c>
      <c r="B2996" t="s">
        <v>33</v>
      </c>
      <c r="C2996" t="s">
        <v>229</v>
      </c>
      <c r="D2996" t="s">
        <v>230</v>
      </c>
      <c r="E2996" s="4">
        <v>47691</v>
      </c>
      <c r="F2996" s="4" t="s">
        <v>253</v>
      </c>
      <c r="G2996" s="4">
        <v>4822</v>
      </c>
      <c r="H2996" t="str">
        <f>CONCATENATE(Source[[#This Row],[Subject]],TRIM(Source[[#This Row],[Course]]))</f>
        <v>ESLB4822</v>
      </c>
      <c r="I2996" t="str">
        <f>VLOOKUP(Source[[#This Row],[SubjCrse]],'Courses and Categories'!$E$2:$G$1816,3,FALSE)</f>
        <v>Noncredit ESL</v>
      </c>
      <c r="J2996">
        <v>402</v>
      </c>
      <c r="K2996" t="s">
        <v>258</v>
      </c>
      <c r="L2996" t="s">
        <v>39</v>
      </c>
      <c r="M2996" t="s">
        <v>40</v>
      </c>
      <c r="N2996" t="s">
        <v>195</v>
      </c>
      <c r="O2996">
        <v>820</v>
      </c>
      <c r="P2996">
        <v>910</v>
      </c>
      <c r="Q2996" t="s">
        <v>64</v>
      </c>
      <c r="R2996">
        <v>803</v>
      </c>
      <c r="S2996" t="s">
        <v>65</v>
      </c>
      <c r="T2996">
        <v>1</v>
      </c>
      <c r="U2996" s="1">
        <v>43479</v>
      </c>
      <c r="V2996" s="1">
        <v>43607</v>
      </c>
      <c r="W2996" t="s">
        <v>259</v>
      </c>
      <c r="X2996" t="s">
        <v>46</v>
      </c>
      <c r="Y2996">
        <v>56</v>
      </c>
      <c r="Z2996">
        <v>47</v>
      </c>
      <c r="AA2996">
        <v>500</v>
      </c>
      <c r="AB2996">
        <v>9.4</v>
      </c>
      <c r="AD2996">
        <f>IF(ISBLANK(Source[[#This Row],[CrosslistID]]),1,1/COUNTIFS(Source[CrosslistID],Source[[#This Row],[CrosslistID]],Source[TermDesc],Source[[#This Row],[TermDesc]]))</f>
        <v>1</v>
      </c>
      <c r="AG2996">
        <v>0</v>
      </c>
      <c r="AH2996">
        <v>9.4</v>
      </c>
      <c r="AI2996">
        <v>4.0129999999999999</v>
      </c>
      <c r="AJ2996">
        <v>4.0129999999999999</v>
      </c>
      <c r="AK2996">
        <v>0.2</v>
      </c>
      <c r="AL29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4.0129999999999999</v>
      </c>
      <c r="AM2996">
        <f>IF(AND(Source[[#This Row],[Credit_Noncredit]]="Noncredit",Source[[#This Row],[FTEF]]&gt;0),Source[[#This Row],[NC XLST FTES]]*525/(437.5*Source[[#This Row],[FTEF]]),0)</f>
        <v>24.077999999999999</v>
      </c>
      <c r="AN2996">
        <f>IF(Source[[#This Row],[Credit_Noncredit]]="Credit",Source[[#This Row],[Census Enrollment]],Source[[#This Row],[Noncredit Avg. Attendance]])</f>
        <v>24.077999999999999</v>
      </c>
    </row>
    <row r="2997" spans="1:40" x14ac:dyDescent="0.25">
      <c r="A2997" t="s">
        <v>32</v>
      </c>
      <c r="B2997" t="s">
        <v>33</v>
      </c>
      <c r="C2997" t="s">
        <v>229</v>
      </c>
      <c r="D2997" t="s">
        <v>230</v>
      </c>
      <c r="E2997" s="4">
        <v>47920</v>
      </c>
      <c r="F2997" s="4" t="s">
        <v>253</v>
      </c>
      <c r="G2997" s="4">
        <v>4822</v>
      </c>
      <c r="H2997" t="str">
        <f>CONCATENATE(Source[[#This Row],[Subject]],TRIM(Source[[#This Row],[Course]]))</f>
        <v>ESLB4822</v>
      </c>
      <c r="I2997" t="str">
        <f>VLOOKUP(Source[[#This Row],[SubjCrse]],'Courses and Categories'!$E$2:$G$1816,3,FALSE)</f>
        <v>Noncredit ESL</v>
      </c>
      <c r="J2997">
        <v>501</v>
      </c>
      <c r="K2997" t="s">
        <v>258</v>
      </c>
      <c r="L2997" t="s">
        <v>39</v>
      </c>
      <c r="M2997" t="s">
        <v>40</v>
      </c>
      <c r="N2997" t="s">
        <v>63</v>
      </c>
      <c r="O2997">
        <v>1200</v>
      </c>
      <c r="P2997">
        <v>1305</v>
      </c>
      <c r="Q2997" t="s">
        <v>76</v>
      </c>
      <c r="R2997">
        <v>325</v>
      </c>
      <c r="S2997" t="s">
        <v>77</v>
      </c>
      <c r="T2997">
        <v>1</v>
      </c>
      <c r="U2997" s="1">
        <v>43479</v>
      </c>
      <c r="V2997" s="1">
        <v>43607</v>
      </c>
      <c r="W2997" t="s">
        <v>260</v>
      </c>
      <c r="X2997" t="s">
        <v>46</v>
      </c>
      <c r="Y2997">
        <v>31</v>
      </c>
      <c r="Z2997">
        <v>22</v>
      </c>
      <c r="AA2997">
        <v>49</v>
      </c>
      <c r="AB2997">
        <v>44.898000000000003</v>
      </c>
      <c r="AD2997">
        <f>IF(ISBLANK(Source[[#This Row],[CrosslistID]]),1,1/COUNTIFS(Source[CrosslistID],Source[[#This Row],[CrosslistID]],Source[TermDesc],Source[[#This Row],[TermDesc]]))</f>
        <v>1</v>
      </c>
      <c r="AG2997">
        <v>0</v>
      </c>
      <c r="AH2997">
        <v>44.898000000000003</v>
      </c>
      <c r="AI2997">
        <v>3.4060000000000001</v>
      </c>
      <c r="AJ2997">
        <v>3.4060000000000001</v>
      </c>
      <c r="AK2997">
        <v>0.2</v>
      </c>
      <c r="AL29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3.4060000000000001</v>
      </c>
      <c r="AM2997">
        <f>IF(AND(Source[[#This Row],[Credit_Noncredit]]="Noncredit",Source[[#This Row],[FTEF]]&gt;0),Source[[#This Row],[NC XLST FTES]]*525/(437.5*Source[[#This Row],[FTEF]]),0)</f>
        <v>20.436</v>
      </c>
      <c r="AN2997">
        <f>IF(Source[[#This Row],[Credit_Noncredit]]="Credit",Source[[#This Row],[Census Enrollment]],Source[[#This Row],[Noncredit Avg. Attendance]])</f>
        <v>20.436</v>
      </c>
    </row>
    <row r="2998" spans="1:40" x14ac:dyDescent="0.25">
      <c r="A2998" t="s">
        <v>32</v>
      </c>
      <c r="B2998" t="s">
        <v>33</v>
      </c>
      <c r="C2998" t="s">
        <v>229</v>
      </c>
      <c r="D2998" t="s">
        <v>230</v>
      </c>
      <c r="E2998" s="4">
        <v>47180</v>
      </c>
      <c r="F2998" s="4" t="s">
        <v>261</v>
      </c>
      <c r="G2998" s="4">
        <v>3031</v>
      </c>
      <c r="H2998" t="str">
        <f>CONCATENATE(Source[[#This Row],[Subject]],TRIM(Source[[#This Row],[Course]]))</f>
        <v>ESLC3031</v>
      </c>
      <c r="I2998" t="str">
        <f>VLOOKUP(Source[[#This Row],[SubjCrse]],'Courses and Categories'!$E$2:$G$1816,3,FALSE)</f>
        <v>Noncredit ESL</v>
      </c>
      <c r="J2998">
        <v>401</v>
      </c>
      <c r="K2998" t="s">
        <v>262</v>
      </c>
      <c r="L2998" t="s">
        <v>50</v>
      </c>
      <c r="M2998" t="s">
        <v>40</v>
      </c>
      <c r="N2998" t="s">
        <v>224</v>
      </c>
      <c r="O2998">
        <v>810</v>
      </c>
      <c r="P2998">
        <v>1300</v>
      </c>
      <c r="Q2998" t="s">
        <v>64</v>
      </c>
      <c r="S2998" t="s">
        <v>65</v>
      </c>
      <c r="T2998">
        <v>1</v>
      </c>
      <c r="U2998" s="1">
        <v>43479</v>
      </c>
      <c r="V2998" s="1">
        <v>43607</v>
      </c>
      <c r="W2998" t="s">
        <v>263</v>
      </c>
      <c r="X2998" t="s">
        <v>46</v>
      </c>
      <c r="Y2998">
        <v>72</v>
      </c>
      <c r="Z2998">
        <v>72</v>
      </c>
      <c r="AA2998">
        <v>500</v>
      </c>
      <c r="AB2998">
        <v>14.4</v>
      </c>
      <c r="AD2998">
        <f>IF(ISBLANK(Source[[#This Row],[CrosslistID]]),1,1/COUNTIFS(Source[CrosslistID],Source[[#This Row],[CrosslistID]],Source[TermDesc],Source[[#This Row],[TermDesc]]))</f>
        <v>1</v>
      </c>
      <c r="AG2998">
        <v>0</v>
      </c>
      <c r="AH2998">
        <v>14.4</v>
      </c>
      <c r="AI2998">
        <v>5.6859999999999999</v>
      </c>
      <c r="AJ2998">
        <v>5.6859999999999999</v>
      </c>
      <c r="AK2998">
        <v>0.2</v>
      </c>
      <c r="AL29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5.6859999999999999</v>
      </c>
      <c r="AM2998">
        <f>IF(AND(Source[[#This Row],[Credit_Noncredit]]="Noncredit",Source[[#This Row],[FTEF]]&gt;0),Source[[#This Row],[NC XLST FTES]]*525/(437.5*Source[[#This Row],[FTEF]]),0)</f>
        <v>34.116</v>
      </c>
      <c r="AN2998">
        <f>IF(Source[[#This Row],[Credit_Noncredit]]="Credit",Source[[#This Row],[Census Enrollment]],Source[[#This Row],[Noncredit Avg. Attendance]])</f>
        <v>34.116</v>
      </c>
    </row>
    <row r="2999" spans="1:40" x14ac:dyDescent="0.25">
      <c r="A2999" t="s">
        <v>32</v>
      </c>
      <c r="B2999" t="s">
        <v>33</v>
      </c>
      <c r="C2999" t="s">
        <v>229</v>
      </c>
      <c r="D2999" t="s">
        <v>230</v>
      </c>
      <c r="E2999" s="4">
        <v>47181</v>
      </c>
      <c r="F2999" s="4" t="s">
        <v>261</v>
      </c>
      <c r="G2999" s="4">
        <v>3031</v>
      </c>
      <c r="H2999" t="str">
        <f>CONCATENATE(Source[[#This Row],[Subject]],TRIM(Source[[#This Row],[Course]]))</f>
        <v>ESLC3031</v>
      </c>
      <c r="I2999" t="str">
        <f>VLOOKUP(Source[[#This Row],[SubjCrse]],'Courses and Categories'!$E$2:$G$1816,3,FALSE)</f>
        <v>Noncredit ESL</v>
      </c>
      <c r="J2999">
        <v>402</v>
      </c>
      <c r="K2999" t="s">
        <v>262</v>
      </c>
      <c r="L2999" t="s">
        <v>39</v>
      </c>
      <c r="M2999" t="s">
        <v>40</v>
      </c>
      <c r="N2999" t="s">
        <v>195</v>
      </c>
      <c r="O2999">
        <v>820</v>
      </c>
      <c r="P2999">
        <v>1010</v>
      </c>
      <c r="Q2999" t="s">
        <v>64</v>
      </c>
      <c r="S2999" t="s">
        <v>65</v>
      </c>
      <c r="T2999" t="s">
        <v>44</v>
      </c>
      <c r="U2999" s="1">
        <v>43479</v>
      </c>
      <c r="V2999" s="1">
        <v>43542</v>
      </c>
      <c r="W2999" t="s">
        <v>264</v>
      </c>
      <c r="X2999" t="s">
        <v>46</v>
      </c>
      <c r="Y2999">
        <v>92</v>
      </c>
      <c r="Z2999">
        <v>88</v>
      </c>
      <c r="AA2999">
        <v>500</v>
      </c>
      <c r="AB2999">
        <v>17.600000000000001</v>
      </c>
      <c r="AD2999">
        <f>IF(ISBLANK(Source[[#This Row],[CrosslistID]]),1,1/COUNTIFS(Source[CrosslistID],Source[[#This Row],[CrosslistID]],Source[TermDesc],Source[[#This Row],[TermDesc]]))</f>
        <v>1</v>
      </c>
      <c r="AG2999">
        <v>0</v>
      </c>
      <c r="AH2999">
        <v>17.600000000000001</v>
      </c>
      <c r="AI2999">
        <v>6.1369999999999996</v>
      </c>
      <c r="AJ2999">
        <v>6.1369999999999996</v>
      </c>
      <c r="AK2999">
        <v>0.2</v>
      </c>
      <c r="AL29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6.1369999999999996</v>
      </c>
      <c r="AM2999">
        <f>IF(AND(Source[[#This Row],[Credit_Noncredit]]="Noncredit",Source[[#This Row],[FTEF]]&gt;0),Source[[#This Row],[NC XLST FTES]]*525/(437.5*Source[[#This Row],[FTEF]]),0)</f>
        <v>36.821999999999996</v>
      </c>
      <c r="AN2999">
        <f>IF(Source[[#This Row],[Credit_Noncredit]]="Credit",Source[[#This Row],[Census Enrollment]],Source[[#This Row],[Noncredit Avg. Attendance]])</f>
        <v>36.821999999999996</v>
      </c>
    </row>
    <row r="3000" spans="1:40" x14ac:dyDescent="0.25">
      <c r="A3000" t="s">
        <v>32</v>
      </c>
      <c r="B3000" t="s">
        <v>33</v>
      </c>
      <c r="C3000" t="s">
        <v>229</v>
      </c>
      <c r="D3000" t="s">
        <v>230</v>
      </c>
      <c r="E3000" s="4">
        <v>47182</v>
      </c>
      <c r="F3000" s="4" t="s">
        <v>261</v>
      </c>
      <c r="G3000" s="4">
        <v>3031</v>
      </c>
      <c r="H3000" t="str">
        <f>CONCATENATE(Source[[#This Row],[Subject]],TRIM(Source[[#This Row],[Course]]))</f>
        <v>ESLC3031</v>
      </c>
      <c r="I3000" t="str">
        <f>VLOOKUP(Source[[#This Row],[SubjCrse]],'Courses and Categories'!$E$2:$G$1816,3,FALSE)</f>
        <v>Noncredit ESL</v>
      </c>
      <c r="J3000">
        <v>403</v>
      </c>
      <c r="K3000" t="s">
        <v>262</v>
      </c>
      <c r="L3000" t="s">
        <v>39</v>
      </c>
      <c r="M3000" t="s">
        <v>40</v>
      </c>
      <c r="N3000" t="s">
        <v>195</v>
      </c>
      <c r="O3000">
        <v>820</v>
      </c>
      <c r="P3000">
        <v>1010</v>
      </c>
      <c r="Q3000" t="s">
        <v>64</v>
      </c>
      <c r="S3000" t="s">
        <v>65</v>
      </c>
      <c r="T3000" t="s">
        <v>44</v>
      </c>
      <c r="U3000" s="1">
        <v>43543</v>
      </c>
      <c r="V3000" s="1">
        <v>43607</v>
      </c>
      <c r="W3000" t="s">
        <v>264</v>
      </c>
      <c r="X3000" t="s">
        <v>46</v>
      </c>
      <c r="Y3000">
        <v>87</v>
      </c>
      <c r="Z3000">
        <v>84</v>
      </c>
      <c r="AA3000">
        <v>500</v>
      </c>
      <c r="AB3000">
        <v>16.8</v>
      </c>
      <c r="AD3000">
        <f>IF(ISBLANK(Source[[#This Row],[CrosslistID]]),1,1/COUNTIFS(Source[CrosslistID],Source[[#This Row],[CrosslistID]],Source[TermDesc],Source[[#This Row],[TermDesc]]))</f>
        <v>1</v>
      </c>
      <c r="AG3000">
        <v>0</v>
      </c>
      <c r="AH3000">
        <v>16.8</v>
      </c>
      <c r="AI3000">
        <v>5.6189999999999998</v>
      </c>
      <c r="AJ3000">
        <v>5.6189999999999998</v>
      </c>
      <c r="AK3000">
        <v>0.2</v>
      </c>
      <c r="AL30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5.6189999999999998</v>
      </c>
      <c r="AM3000">
        <f>IF(AND(Source[[#This Row],[Credit_Noncredit]]="Noncredit",Source[[#This Row],[FTEF]]&gt;0),Source[[#This Row],[NC XLST FTES]]*525/(437.5*Source[[#This Row],[FTEF]]),0)</f>
        <v>33.713999999999999</v>
      </c>
      <c r="AN3000">
        <f>IF(Source[[#This Row],[Credit_Noncredit]]="Credit",Source[[#This Row],[Census Enrollment]],Source[[#This Row],[Noncredit Avg. Attendance]])</f>
        <v>33.713999999999999</v>
      </c>
    </row>
    <row r="3001" spans="1:40" x14ac:dyDescent="0.25">
      <c r="A3001" t="s">
        <v>32</v>
      </c>
      <c r="B3001" t="s">
        <v>33</v>
      </c>
      <c r="C3001" t="s">
        <v>229</v>
      </c>
      <c r="D3001" t="s">
        <v>230</v>
      </c>
      <c r="E3001" s="4">
        <v>47183</v>
      </c>
      <c r="F3001" s="4" t="s">
        <v>261</v>
      </c>
      <c r="G3001" s="4">
        <v>3031</v>
      </c>
      <c r="H3001" t="str">
        <f>CONCATENATE(Source[[#This Row],[Subject]],TRIM(Source[[#This Row],[Course]]))</f>
        <v>ESLC3031</v>
      </c>
      <c r="I3001" t="str">
        <f>VLOOKUP(Source[[#This Row],[SubjCrse]],'Courses and Categories'!$E$2:$G$1816,3,FALSE)</f>
        <v>Noncredit ESL</v>
      </c>
      <c r="J3001">
        <v>404</v>
      </c>
      <c r="K3001" t="s">
        <v>262</v>
      </c>
      <c r="L3001" t="s">
        <v>39</v>
      </c>
      <c r="M3001" t="s">
        <v>40</v>
      </c>
      <c r="N3001" t="s">
        <v>195</v>
      </c>
      <c r="O3001">
        <v>820</v>
      </c>
      <c r="P3001">
        <v>1010</v>
      </c>
      <c r="Q3001" t="s">
        <v>64</v>
      </c>
      <c r="S3001" t="s">
        <v>65</v>
      </c>
      <c r="T3001" t="s">
        <v>44</v>
      </c>
      <c r="U3001" s="1">
        <v>43479</v>
      </c>
      <c r="V3001" s="1">
        <v>43542</v>
      </c>
      <c r="W3001" t="s">
        <v>265</v>
      </c>
      <c r="X3001" t="s">
        <v>46</v>
      </c>
      <c r="Y3001">
        <v>55</v>
      </c>
      <c r="Z3001">
        <v>39</v>
      </c>
      <c r="AA3001">
        <v>500</v>
      </c>
      <c r="AB3001">
        <v>7.8</v>
      </c>
      <c r="AD3001">
        <f>IF(ISBLANK(Source[[#This Row],[CrosslistID]]),1,1/COUNTIFS(Source[CrosslistID],Source[[#This Row],[CrosslistID]],Source[TermDesc],Source[[#This Row],[TermDesc]]))</f>
        <v>1</v>
      </c>
      <c r="AG3001">
        <v>0</v>
      </c>
      <c r="AH3001">
        <v>7.8</v>
      </c>
      <c r="AI3001">
        <v>3.3490000000000002</v>
      </c>
      <c r="AJ3001">
        <v>3.3490000000000002</v>
      </c>
      <c r="AK3001">
        <v>0.2</v>
      </c>
      <c r="AL30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3.3490000000000002</v>
      </c>
      <c r="AM3001">
        <f>IF(AND(Source[[#This Row],[Credit_Noncredit]]="Noncredit",Source[[#This Row],[FTEF]]&gt;0),Source[[#This Row],[NC XLST FTES]]*525/(437.5*Source[[#This Row],[FTEF]]),0)</f>
        <v>20.094000000000001</v>
      </c>
      <c r="AN3001">
        <f>IF(Source[[#This Row],[Credit_Noncredit]]="Credit",Source[[#This Row],[Census Enrollment]],Source[[#This Row],[Noncredit Avg. Attendance]])</f>
        <v>20.094000000000001</v>
      </c>
    </row>
    <row r="3002" spans="1:40" x14ac:dyDescent="0.25">
      <c r="A3002" t="s">
        <v>32</v>
      </c>
      <c r="B3002" t="s">
        <v>33</v>
      </c>
      <c r="C3002" t="s">
        <v>229</v>
      </c>
      <c r="D3002" t="s">
        <v>230</v>
      </c>
      <c r="E3002" s="4">
        <v>48202</v>
      </c>
      <c r="F3002" s="4" t="s">
        <v>261</v>
      </c>
      <c r="G3002" s="4">
        <v>3031</v>
      </c>
      <c r="H3002" t="str">
        <f>CONCATENATE(Source[[#This Row],[Subject]],TRIM(Source[[#This Row],[Course]]))</f>
        <v>ESLC3031</v>
      </c>
      <c r="I3002" t="str">
        <f>VLOOKUP(Source[[#This Row],[SubjCrse]],'Courses and Categories'!$E$2:$G$1816,3,FALSE)</f>
        <v>Noncredit ESL</v>
      </c>
      <c r="J3002">
        <v>405</v>
      </c>
      <c r="K3002" t="s">
        <v>262</v>
      </c>
      <c r="L3002" t="s">
        <v>39</v>
      </c>
      <c r="M3002" t="s">
        <v>40</v>
      </c>
      <c r="N3002" t="s">
        <v>195</v>
      </c>
      <c r="O3002">
        <v>820</v>
      </c>
      <c r="P3002">
        <v>1010</v>
      </c>
      <c r="Q3002" t="s">
        <v>64</v>
      </c>
      <c r="S3002" t="s">
        <v>65</v>
      </c>
      <c r="T3002" t="s">
        <v>44</v>
      </c>
      <c r="U3002" s="1">
        <v>43543</v>
      </c>
      <c r="V3002" s="1">
        <v>43607</v>
      </c>
      <c r="W3002" t="s">
        <v>265</v>
      </c>
      <c r="X3002" t="s">
        <v>46</v>
      </c>
      <c r="Y3002">
        <v>57</v>
      </c>
      <c r="Z3002">
        <v>32</v>
      </c>
      <c r="AA3002">
        <v>500</v>
      </c>
      <c r="AB3002">
        <v>6.4</v>
      </c>
      <c r="AD3002">
        <f>IF(ISBLANK(Source[[#This Row],[CrosslistID]]),1,1/COUNTIFS(Source[CrosslistID],Source[[#This Row],[CrosslistID]],Source[TermDesc],Source[[#This Row],[TermDesc]]))</f>
        <v>1</v>
      </c>
      <c r="AG3002">
        <v>0</v>
      </c>
      <c r="AH3002">
        <v>6.4</v>
      </c>
      <c r="AI3002">
        <v>3.0169999999999999</v>
      </c>
      <c r="AJ3002">
        <v>3.0169999999999999</v>
      </c>
      <c r="AK3002">
        <v>0.2</v>
      </c>
      <c r="AL30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3.0169999999999999</v>
      </c>
      <c r="AM3002">
        <f>IF(AND(Source[[#This Row],[Credit_Noncredit]]="Noncredit",Source[[#This Row],[FTEF]]&gt;0),Source[[#This Row],[NC XLST FTES]]*525/(437.5*Source[[#This Row],[FTEF]]),0)</f>
        <v>18.102</v>
      </c>
      <c r="AN3002">
        <f>IF(Source[[#This Row],[Credit_Noncredit]]="Credit",Source[[#This Row],[Census Enrollment]],Source[[#This Row],[Noncredit Avg. Attendance]])</f>
        <v>18.102</v>
      </c>
    </row>
    <row r="3003" spans="1:40" x14ac:dyDescent="0.25">
      <c r="A3003" t="s">
        <v>32</v>
      </c>
      <c r="B3003" t="s">
        <v>33</v>
      </c>
      <c r="C3003" t="s">
        <v>229</v>
      </c>
      <c r="D3003" t="s">
        <v>230</v>
      </c>
      <c r="E3003" s="4">
        <v>48117</v>
      </c>
      <c r="F3003" s="4" t="s">
        <v>261</v>
      </c>
      <c r="G3003" s="4">
        <v>3031</v>
      </c>
      <c r="H3003" t="str">
        <f>CONCATENATE(Source[[#This Row],[Subject]],TRIM(Source[[#This Row],[Course]]))</f>
        <v>ESLC3031</v>
      </c>
      <c r="I3003" t="str">
        <f>VLOOKUP(Source[[#This Row],[SubjCrse]],'Courses and Categories'!$E$2:$G$1816,3,FALSE)</f>
        <v>Noncredit ESL</v>
      </c>
      <c r="J3003">
        <v>406</v>
      </c>
      <c r="K3003" t="s">
        <v>262</v>
      </c>
      <c r="L3003" t="s">
        <v>39</v>
      </c>
      <c r="M3003" t="s">
        <v>40</v>
      </c>
      <c r="N3003" t="s">
        <v>195</v>
      </c>
      <c r="O3003">
        <v>1020</v>
      </c>
      <c r="P3003">
        <v>1210</v>
      </c>
      <c r="Q3003" t="s">
        <v>64</v>
      </c>
      <c r="S3003" t="s">
        <v>65</v>
      </c>
      <c r="T3003" t="s">
        <v>44</v>
      </c>
      <c r="U3003" s="1">
        <v>43479</v>
      </c>
      <c r="V3003" s="1">
        <v>43542</v>
      </c>
      <c r="W3003" t="s">
        <v>266</v>
      </c>
      <c r="X3003" t="s">
        <v>46</v>
      </c>
      <c r="Y3003">
        <v>51</v>
      </c>
      <c r="Z3003">
        <v>50</v>
      </c>
      <c r="AA3003">
        <v>500</v>
      </c>
      <c r="AB3003">
        <v>10</v>
      </c>
      <c r="AD3003">
        <f>IF(ISBLANK(Source[[#This Row],[CrosslistID]]),1,1/COUNTIFS(Source[CrosslistID],Source[[#This Row],[CrosslistID]],Source[TermDesc],Source[[#This Row],[TermDesc]]))</f>
        <v>1</v>
      </c>
      <c r="AG3003">
        <v>0</v>
      </c>
      <c r="AH3003">
        <v>10</v>
      </c>
      <c r="AI3003">
        <v>3.4860000000000002</v>
      </c>
      <c r="AJ3003">
        <v>3.4860000000000002</v>
      </c>
      <c r="AK3003">
        <v>0.2</v>
      </c>
      <c r="AL30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3.4860000000000002</v>
      </c>
      <c r="AM3003">
        <f>IF(AND(Source[[#This Row],[Credit_Noncredit]]="Noncredit",Source[[#This Row],[FTEF]]&gt;0),Source[[#This Row],[NC XLST FTES]]*525/(437.5*Source[[#This Row],[FTEF]]),0)</f>
        <v>20.916</v>
      </c>
      <c r="AN3003">
        <f>IF(Source[[#This Row],[Credit_Noncredit]]="Credit",Source[[#This Row],[Census Enrollment]],Source[[#This Row],[Noncredit Avg. Attendance]])</f>
        <v>20.916</v>
      </c>
    </row>
    <row r="3004" spans="1:40" x14ac:dyDescent="0.25">
      <c r="A3004" t="s">
        <v>32</v>
      </c>
      <c r="B3004" t="s">
        <v>33</v>
      </c>
      <c r="C3004" t="s">
        <v>229</v>
      </c>
      <c r="D3004" t="s">
        <v>230</v>
      </c>
      <c r="E3004" s="4">
        <v>48118</v>
      </c>
      <c r="F3004" s="4" t="s">
        <v>261</v>
      </c>
      <c r="G3004" s="4">
        <v>3031</v>
      </c>
      <c r="H3004" t="str">
        <f>CONCATENATE(Source[[#This Row],[Subject]],TRIM(Source[[#This Row],[Course]]))</f>
        <v>ESLC3031</v>
      </c>
      <c r="I3004" t="str">
        <f>VLOOKUP(Source[[#This Row],[SubjCrse]],'Courses and Categories'!$E$2:$G$1816,3,FALSE)</f>
        <v>Noncredit ESL</v>
      </c>
      <c r="J3004">
        <v>407</v>
      </c>
      <c r="K3004" t="s">
        <v>262</v>
      </c>
      <c r="L3004" t="s">
        <v>39</v>
      </c>
      <c r="M3004" t="s">
        <v>40</v>
      </c>
      <c r="N3004" t="s">
        <v>195</v>
      </c>
      <c r="O3004">
        <v>1020</v>
      </c>
      <c r="P3004">
        <v>1210</v>
      </c>
      <c r="Q3004" t="s">
        <v>64</v>
      </c>
      <c r="S3004" t="s">
        <v>65</v>
      </c>
      <c r="T3004" t="s">
        <v>44</v>
      </c>
      <c r="U3004" s="1">
        <v>43543</v>
      </c>
      <c r="V3004" s="1">
        <v>43607</v>
      </c>
      <c r="W3004" t="s">
        <v>266</v>
      </c>
      <c r="X3004" t="s">
        <v>46</v>
      </c>
      <c r="Y3004">
        <v>48</v>
      </c>
      <c r="Z3004">
        <v>37</v>
      </c>
      <c r="AA3004">
        <v>500</v>
      </c>
      <c r="AB3004">
        <v>7.4</v>
      </c>
      <c r="AD3004">
        <f>IF(ISBLANK(Source[[#This Row],[CrosslistID]]),1,1/COUNTIFS(Source[CrosslistID],Source[[#This Row],[CrosslistID]],Source[TermDesc],Source[[#This Row],[TermDesc]]))</f>
        <v>1</v>
      </c>
      <c r="AG3004">
        <v>0</v>
      </c>
      <c r="AH3004">
        <v>7.4</v>
      </c>
      <c r="AI3004">
        <v>3.25</v>
      </c>
      <c r="AJ3004">
        <v>3.25</v>
      </c>
      <c r="AK3004">
        <v>0.2</v>
      </c>
      <c r="AL30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3.25</v>
      </c>
      <c r="AM3004">
        <f>IF(AND(Source[[#This Row],[Credit_Noncredit]]="Noncredit",Source[[#This Row],[FTEF]]&gt;0),Source[[#This Row],[NC XLST FTES]]*525/(437.5*Source[[#This Row],[FTEF]]),0)</f>
        <v>19.5</v>
      </c>
      <c r="AN3004">
        <f>IF(Source[[#This Row],[Credit_Noncredit]]="Credit",Source[[#This Row],[Census Enrollment]],Source[[#This Row],[Noncredit Avg. Attendance]])</f>
        <v>19.5</v>
      </c>
    </row>
    <row r="3005" spans="1:40" x14ac:dyDescent="0.25">
      <c r="A3005" t="s">
        <v>32</v>
      </c>
      <c r="B3005" t="s">
        <v>33</v>
      </c>
      <c r="C3005" t="s">
        <v>229</v>
      </c>
      <c r="D3005" t="s">
        <v>230</v>
      </c>
      <c r="E3005" s="4">
        <v>47187</v>
      </c>
      <c r="F3005" s="4" t="s">
        <v>261</v>
      </c>
      <c r="G3005" s="4">
        <v>3031</v>
      </c>
      <c r="H3005" t="str">
        <f>CONCATENATE(Source[[#This Row],[Subject]],TRIM(Source[[#This Row],[Course]]))</f>
        <v>ESLC3031</v>
      </c>
      <c r="I3005" t="str">
        <f>VLOOKUP(Source[[#This Row],[SubjCrse]],'Courses and Categories'!$E$2:$G$1816,3,FALSE)</f>
        <v>Noncredit ESL</v>
      </c>
      <c r="J3005">
        <v>408</v>
      </c>
      <c r="K3005" t="s">
        <v>262</v>
      </c>
      <c r="L3005" t="s">
        <v>39</v>
      </c>
      <c r="M3005" t="s">
        <v>40</v>
      </c>
      <c r="N3005" t="s">
        <v>195</v>
      </c>
      <c r="O3005">
        <v>1020</v>
      </c>
      <c r="P3005">
        <v>1210</v>
      </c>
      <c r="Q3005" t="s">
        <v>64</v>
      </c>
      <c r="S3005" t="s">
        <v>65</v>
      </c>
      <c r="T3005" t="s">
        <v>44</v>
      </c>
      <c r="U3005" s="1">
        <v>43479</v>
      </c>
      <c r="V3005" s="1">
        <v>43542</v>
      </c>
      <c r="W3005" t="s">
        <v>267</v>
      </c>
      <c r="X3005" t="s">
        <v>46</v>
      </c>
      <c r="Y3005">
        <v>87</v>
      </c>
      <c r="Z3005">
        <v>49</v>
      </c>
      <c r="AA3005">
        <v>500</v>
      </c>
      <c r="AB3005">
        <v>9.8000000000000007</v>
      </c>
      <c r="AD3005">
        <f>IF(ISBLANK(Source[[#This Row],[CrosslistID]]),1,1/COUNTIFS(Source[CrosslistID],Source[[#This Row],[CrosslistID]],Source[TermDesc],Source[[#This Row],[TermDesc]]))</f>
        <v>1</v>
      </c>
      <c r="AG3005">
        <v>0</v>
      </c>
      <c r="AH3005">
        <v>9.8000000000000007</v>
      </c>
      <c r="AI3005">
        <v>2.5979999999999999</v>
      </c>
      <c r="AJ3005">
        <v>2.5979999999999999</v>
      </c>
      <c r="AK3005">
        <v>0.1943</v>
      </c>
      <c r="AL30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2.5979999999999999</v>
      </c>
      <c r="AM3005">
        <f>IF(AND(Source[[#This Row],[Credit_Noncredit]]="Noncredit",Source[[#This Row],[FTEF]]&gt;0),Source[[#This Row],[NC XLST FTES]]*525/(437.5*Source[[#This Row],[FTEF]]),0)</f>
        <v>16.045290787442099</v>
      </c>
      <c r="AN3005">
        <f>IF(Source[[#This Row],[Credit_Noncredit]]="Credit",Source[[#This Row],[Census Enrollment]],Source[[#This Row],[Noncredit Avg. Attendance]])</f>
        <v>16.045290787442099</v>
      </c>
    </row>
    <row r="3006" spans="1:40" x14ac:dyDescent="0.25">
      <c r="A3006" t="s">
        <v>32</v>
      </c>
      <c r="B3006" t="s">
        <v>33</v>
      </c>
      <c r="C3006" t="s">
        <v>229</v>
      </c>
      <c r="D3006" t="s">
        <v>230</v>
      </c>
      <c r="E3006" s="4">
        <v>47188</v>
      </c>
      <c r="F3006" s="4" t="s">
        <v>261</v>
      </c>
      <c r="G3006" s="4">
        <v>3031</v>
      </c>
      <c r="H3006" t="str">
        <f>CONCATENATE(Source[[#This Row],[Subject]],TRIM(Source[[#This Row],[Course]]))</f>
        <v>ESLC3031</v>
      </c>
      <c r="I3006" t="str">
        <f>VLOOKUP(Source[[#This Row],[SubjCrse]],'Courses and Categories'!$E$2:$G$1816,3,FALSE)</f>
        <v>Noncredit ESL</v>
      </c>
      <c r="J3006">
        <v>409</v>
      </c>
      <c r="K3006" t="s">
        <v>262</v>
      </c>
      <c r="L3006" t="s">
        <v>39</v>
      </c>
      <c r="M3006" t="s">
        <v>40</v>
      </c>
      <c r="N3006" t="s">
        <v>195</v>
      </c>
      <c r="O3006">
        <v>1020</v>
      </c>
      <c r="P3006">
        <v>1210</v>
      </c>
      <c r="Q3006" t="s">
        <v>64</v>
      </c>
      <c r="S3006" t="s">
        <v>65</v>
      </c>
      <c r="T3006" t="s">
        <v>44</v>
      </c>
      <c r="U3006" s="1">
        <v>43543</v>
      </c>
      <c r="V3006" s="1">
        <v>43607</v>
      </c>
      <c r="W3006" t="s">
        <v>267</v>
      </c>
      <c r="X3006" t="s">
        <v>46</v>
      </c>
      <c r="Y3006">
        <v>78</v>
      </c>
      <c r="Z3006">
        <v>31</v>
      </c>
      <c r="AA3006">
        <v>500</v>
      </c>
      <c r="AB3006">
        <v>6.2</v>
      </c>
      <c r="AD3006">
        <f>IF(ISBLANK(Source[[#This Row],[CrosslistID]]),1,1/COUNTIFS(Source[CrosslistID],Source[[#This Row],[CrosslistID]],Source[TermDesc],Source[[#This Row],[TermDesc]]))</f>
        <v>1</v>
      </c>
      <c r="AG3006">
        <v>0</v>
      </c>
      <c r="AH3006">
        <v>6.2</v>
      </c>
      <c r="AI3006">
        <v>2.19</v>
      </c>
      <c r="AJ3006">
        <v>2.19</v>
      </c>
      <c r="AK3006">
        <v>0.1943</v>
      </c>
      <c r="AL30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2.19</v>
      </c>
      <c r="AM3006">
        <f>IF(AND(Source[[#This Row],[Credit_Noncredit]]="Noncredit",Source[[#This Row],[FTEF]]&gt;0),Source[[#This Row],[NC XLST FTES]]*525/(437.5*Source[[#This Row],[FTEF]]),0)</f>
        <v>13.525476067936182</v>
      </c>
      <c r="AN3006">
        <f>IF(Source[[#This Row],[Credit_Noncredit]]="Credit",Source[[#This Row],[Census Enrollment]],Source[[#This Row],[Noncredit Avg. Attendance]])</f>
        <v>13.525476067936182</v>
      </c>
    </row>
    <row r="3007" spans="1:40" x14ac:dyDescent="0.25">
      <c r="A3007" t="s">
        <v>32</v>
      </c>
      <c r="B3007" t="s">
        <v>33</v>
      </c>
      <c r="C3007" t="s">
        <v>229</v>
      </c>
      <c r="D3007" t="s">
        <v>230</v>
      </c>
      <c r="E3007" s="4">
        <v>47189</v>
      </c>
      <c r="F3007" s="4" t="s">
        <v>261</v>
      </c>
      <c r="G3007" s="4">
        <v>3031</v>
      </c>
      <c r="H3007" t="str">
        <f>CONCATENATE(Source[[#This Row],[Subject]],TRIM(Source[[#This Row],[Course]]))</f>
        <v>ESLC3031</v>
      </c>
      <c r="I3007" t="str">
        <f>VLOOKUP(Source[[#This Row],[SubjCrse]],'Courses and Categories'!$E$2:$G$1816,3,FALSE)</f>
        <v>Noncredit ESL</v>
      </c>
      <c r="J3007">
        <v>410</v>
      </c>
      <c r="K3007" t="s">
        <v>262</v>
      </c>
      <c r="L3007" t="s">
        <v>39</v>
      </c>
      <c r="M3007" t="s">
        <v>40</v>
      </c>
      <c r="N3007" t="s">
        <v>195</v>
      </c>
      <c r="O3007">
        <v>1020</v>
      </c>
      <c r="P3007">
        <v>1210</v>
      </c>
      <c r="Q3007" t="s">
        <v>64</v>
      </c>
      <c r="S3007" t="s">
        <v>65</v>
      </c>
      <c r="T3007" t="s">
        <v>44</v>
      </c>
      <c r="U3007" s="1">
        <v>43479</v>
      </c>
      <c r="V3007" s="1">
        <v>43542</v>
      </c>
      <c r="W3007" t="s">
        <v>66</v>
      </c>
      <c r="X3007" t="s">
        <v>46</v>
      </c>
      <c r="Y3007">
        <v>89</v>
      </c>
      <c r="Z3007">
        <v>87</v>
      </c>
      <c r="AA3007">
        <v>500</v>
      </c>
      <c r="AB3007">
        <v>17.399999999999999</v>
      </c>
      <c r="AD3007">
        <f>IF(ISBLANK(Source[[#This Row],[CrosslistID]]),1,1/COUNTIFS(Source[CrosslistID],Source[[#This Row],[CrosslistID]],Source[TermDesc],Source[[#This Row],[TermDesc]]))</f>
        <v>1</v>
      </c>
      <c r="AG3007">
        <v>0</v>
      </c>
      <c r="AH3007">
        <v>17.399999999999999</v>
      </c>
      <c r="AI3007">
        <v>7.09</v>
      </c>
      <c r="AJ3007">
        <v>7.09</v>
      </c>
      <c r="AK3007">
        <v>0.2</v>
      </c>
      <c r="AL30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7.09</v>
      </c>
      <c r="AM3007">
        <f>IF(AND(Source[[#This Row],[Credit_Noncredit]]="Noncredit",Source[[#This Row],[FTEF]]&gt;0),Source[[#This Row],[NC XLST FTES]]*525/(437.5*Source[[#This Row],[FTEF]]),0)</f>
        <v>42.54</v>
      </c>
      <c r="AN3007">
        <f>IF(Source[[#This Row],[Credit_Noncredit]]="Credit",Source[[#This Row],[Census Enrollment]],Source[[#This Row],[Noncredit Avg. Attendance]])</f>
        <v>42.54</v>
      </c>
    </row>
    <row r="3008" spans="1:40" x14ac:dyDescent="0.25">
      <c r="A3008" t="s">
        <v>32</v>
      </c>
      <c r="B3008" t="s">
        <v>33</v>
      </c>
      <c r="C3008" t="s">
        <v>229</v>
      </c>
      <c r="D3008" t="s">
        <v>230</v>
      </c>
      <c r="E3008" s="4">
        <v>47190</v>
      </c>
      <c r="F3008" s="4" t="s">
        <v>261</v>
      </c>
      <c r="G3008" s="4">
        <v>3031</v>
      </c>
      <c r="H3008" t="str">
        <f>CONCATENATE(Source[[#This Row],[Subject]],TRIM(Source[[#This Row],[Course]]))</f>
        <v>ESLC3031</v>
      </c>
      <c r="I3008" t="str">
        <f>VLOOKUP(Source[[#This Row],[SubjCrse]],'Courses and Categories'!$E$2:$G$1816,3,FALSE)</f>
        <v>Noncredit ESL</v>
      </c>
      <c r="J3008">
        <v>411</v>
      </c>
      <c r="K3008" t="s">
        <v>262</v>
      </c>
      <c r="L3008" t="s">
        <v>39</v>
      </c>
      <c r="M3008" t="s">
        <v>40</v>
      </c>
      <c r="N3008" t="s">
        <v>195</v>
      </c>
      <c r="O3008">
        <v>1020</v>
      </c>
      <c r="P3008">
        <v>1210</v>
      </c>
      <c r="Q3008" t="s">
        <v>64</v>
      </c>
      <c r="S3008" t="s">
        <v>65</v>
      </c>
      <c r="T3008" t="s">
        <v>44</v>
      </c>
      <c r="U3008" s="1">
        <v>43543</v>
      </c>
      <c r="V3008" s="1">
        <v>43607</v>
      </c>
      <c r="W3008" t="s">
        <v>66</v>
      </c>
      <c r="X3008" t="s">
        <v>46</v>
      </c>
      <c r="Y3008">
        <v>87</v>
      </c>
      <c r="Z3008">
        <v>85</v>
      </c>
      <c r="AA3008">
        <v>500</v>
      </c>
      <c r="AB3008">
        <v>17</v>
      </c>
      <c r="AD3008">
        <f>IF(ISBLANK(Source[[#This Row],[CrosslistID]]),1,1/COUNTIFS(Source[CrosslistID],Source[[#This Row],[CrosslistID]],Source[TermDesc],Source[[#This Row],[TermDesc]]))</f>
        <v>1</v>
      </c>
      <c r="AG3008">
        <v>0</v>
      </c>
      <c r="AH3008">
        <v>17</v>
      </c>
      <c r="AI3008">
        <v>6.5220000000000002</v>
      </c>
      <c r="AJ3008">
        <v>6.5220000000000002</v>
      </c>
      <c r="AK3008">
        <v>0.2</v>
      </c>
      <c r="AL30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6.5220000000000002</v>
      </c>
      <c r="AM3008">
        <f>IF(AND(Source[[#This Row],[Credit_Noncredit]]="Noncredit",Source[[#This Row],[FTEF]]&gt;0),Source[[#This Row],[NC XLST FTES]]*525/(437.5*Source[[#This Row],[FTEF]]),0)</f>
        <v>39.132000000000005</v>
      </c>
      <c r="AN3008">
        <f>IF(Source[[#This Row],[Credit_Noncredit]]="Credit",Source[[#This Row],[Census Enrollment]],Source[[#This Row],[Noncredit Avg. Attendance]])</f>
        <v>39.132000000000005</v>
      </c>
    </row>
    <row r="3009" spans="1:40" x14ac:dyDescent="0.25">
      <c r="A3009" t="s">
        <v>32</v>
      </c>
      <c r="B3009" t="s">
        <v>33</v>
      </c>
      <c r="C3009" t="s">
        <v>229</v>
      </c>
      <c r="D3009" t="s">
        <v>230</v>
      </c>
      <c r="E3009" s="4">
        <v>47193</v>
      </c>
      <c r="F3009" s="4" t="s">
        <v>261</v>
      </c>
      <c r="G3009" s="4">
        <v>3031</v>
      </c>
      <c r="H3009" t="str">
        <f>CONCATENATE(Source[[#This Row],[Subject]],TRIM(Source[[#This Row],[Course]]))</f>
        <v>ESLC3031</v>
      </c>
      <c r="I3009" t="str">
        <f>VLOOKUP(Source[[#This Row],[SubjCrse]],'Courses and Categories'!$E$2:$G$1816,3,FALSE)</f>
        <v>Noncredit ESL</v>
      </c>
      <c r="J3009">
        <v>414</v>
      </c>
      <c r="K3009" t="s">
        <v>262</v>
      </c>
      <c r="L3009" t="s">
        <v>39</v>
      </c>
      <c r="M3009" t="s">
        <v>40</v>
      </c>
      <c r="N3009" t="s">
        <v>195</v>
      </c>
      <c r="O3009">
        <v>1020</v>
      </c>
      <c r="P3009">
        <v>1210</v>
      </c>
      <c r="Q3009" t="s">
        <v>64</v>
      </c>
      <c r="S3009" t="s">
        <v>65</v>
      </c>
      <c r="T3009" t="s">
        <v>44</v>
      </c>
      <c r="U3009" s="1">
        <v>43479</v>
      </c>
      <c r="V3009" s="1">
        <v>43542</v>
      </c>
      <c r="W3009" t="s">
        <v>268</v>
      </c>
      <c r="X3009" t="s">
        <v>46</v>
      </c>
      <c r="Y3009">
        <v>101</v>
      </c>
      <c r="Z3009">
        <v>78</v>
      </c>
      <c r="AA3009">
        <v>500</v>
      </c>
      <c r="AB3009">
        <v>15.6</v>
      </c>
      <c r="AD3009">
        <f>IF(ISBLANK(Source[[#This Row],[CrosslistID]]),1,1/COUNTIFS(Source[CrosslistID],Source[[#This Row],[CrosslistID]],Source[TermDesc],Source[[#This Row],[TermDesc]]))</f>
        <v>1</v>
      </c>
      <c r="AG3009">
        <v>0</v>
      </c>
      <c r="AH3009">
        <v>15.6</v>
      </c>
      <c r="AI3009">
        <v>6.194</v>
      </c>
      <c r="AJ3009">
        <v>6.194</v>
      </c>
      <c r="AK3009">
        <v>0.1943</v>
      </c>
      <c r="AL30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6.194</v>
      </c>
      <c r="AM3009">
        <f>IF(AND(Source[[#This Row],[Credit_Noncredit]]="Noncredit",Source[[#This Row],[FTEF]]&gt;0),Source[[#This Row],[NC XLST FTES]]*525/(437.5*Source[[#This Row],[FTEF]]),0)</f>
        <v>38.254246011322699</v>
      </c>
      <c r="AN3009">
        <f>IF(Source[[#This Row],[Credit_Noncredit]]="Credit",Source[[#This Row],[Census Enrollment]],Source[[#This Row],[Noncredit Avg. Attendance]])</f>
        <v>38.254246011322699</v>
      </c>
    </row>
    <row r="3010" spans="1:40" x14ac:dyDescent="0.25">
      <c r="A3010" t="s">
        <v>32</v>
      </c>
      <c r="B3010" t="s">
        <v>33</v>
      </c>
      <c r="C3010" t="s">
        <v>229</v>
      </c>
      <c r="D3010" t="s">
        <v>230</v>
      </c>
      <c r="E3010" s="4">
        <v>47194</v>
      </c>
      <c r="F3010" s="4" t="s">
        <v>261</v>
      </c>
      <c r="G3010" s="4">
        <v>3031</v>
      </c>
      <c r="H3010" t="str">
        <f>CONCATENATE(Source[[#This Row],[Subject]],TRIM(Source[[#This Row],[Course]]))</f>
        <v>ESLC3031</v>
      </c>
      <c r="I3010" t="str">
        <f>VLOOKUP(Source[[#This Row],[SubjCrse]],'Courses and Categories'!$E$2:$G$1816,3,FALSE)</f>
        <v>Noncredit ESL</v>
      </c>
      <c r="J3010">
        <v>415</v>
      </c>
      <c r="K3010" t="s">
        <v>262</v>
      </c>
      <c r="L3010" t="s">
        <v>39</v>
      </c>
      <c r="M3010" t="s">
        <v>40</v>
      </c>
      <c r="N3010" t="s">
        <v>195</v>
      </c>
      <c r="O3010">
        <v>1020</v>
      </c>
      <c r="P3010">
        <v>1210</v>
      </c>
      <c r="Q3010" t="s">
        <v>64</v>
      </c>
      <c r="S3010" t="s">
        <v>65</v>
      </c>
      <c r="T3010" t="s">
        <v>44</v>
      </c>
      <c r="U3010" s="1">
        <v>43543</v>
      </c>
      <c r="V3010" s="1">
        <v>43607</v>
      </c>
      <c r="W3010" t="s">
        <v>268</v>
      </c>
      <c r="X3010" t="s">
        <v>46</v>
      </c>
      <c r="Y3010">
        <v>104</v>
      </c>
      <c r="Z3010">
        <v>89</v>
      </c>
      <c r="AA3010">
        <v>500</v>
      </c>
      <c r="AB3010">
        <v>17.8</v>
      </c>
      <c r="AD3010">
        <f>IF(ISBLANK(Source[[#This Row],[CrosslistID]]),1,1/COUNTIFS(Source[CrosslistID],Source[[#This Row],[CrosslistID]],Source[TermDesc],Source[[#This Row],[TermDesc]]))</f>
        <v>1</v>
      </c>
      <c r="AG3010">
        <v>0</v>
      </c>
      <c r="AH3010">
        <v>17.8</v>
      </c>
      <c r="AI3010">
        <v>5.4059999999999997</v>
      </c>
      <c r="AJ3010">
        <v>5.4059999999999997</v>
      </c>
      <c r="AK3010">
        <v>0.1943</v>
      </c>
      <c r="AL30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5.4059999999999997</v>
      </c>
      <c r="AM3010">
        <f>IF(AND(Source[[#This Row],[Credit_Noncredit]]="Noncredit",Source[[#This Row],[FTEF]]&gt;0),Source[[#This Row],[NC XLST FTES]]*525/(437.5*Source[[#This Row],[FTEF]]),0)</f>
        <v>33.387545033453421</v>
      </c>
      <c r="AN3010">
        <f>IF(Source[[#This Row],[Credit_Noncredit]]="Credit",Source[[#This Row],[Census Enrollment]],Source[[#This Row],[Noncredit Avg. Attendance]])</f>
        <v>33.387545033453421</v>
      </c>
    </row>
    <row r="3011" spans="1:40" x14ac:dyDescent="0.25">
      <c r="A3011" t="s">
        <v>32</v>
      </c>
      <c r="B3011" t="s">
        <v>33</v>
      </c>
      <c r="C3011" t="s">
        <v>229</v>
      </c>
      <c r="D3011" t="s">
        <v>230</v>
      </c>
      <c r="E3011" s="4">
        <v>47195</v>
      </c>
      <c r="F3011" s="4" t="s">
        <v>261</v>
      </c>
      <c r="G3011" s="4">
        <v>3031</v>
      </c>
      <c r="H3011" t="str">
        <f>CONCATENATE(Source[[#This Row],[Subject]],TRIM(Source[[#This Row],[Course]]))</f>
        <v>ESLC3031</v>
      </c>
      <c r="I3011" t="str">
        <f>VLOOKUP(Source[[#This Row],[SubjCrse]],'Courses and Categories'!$E$2:$G$1816,3,FALSE)</f>
        <v>Noncredit ESL</v>
      </c>
      <c r="J3011">
        <v>416</v>
      </c>
      <c r="K3011" t="s">
        <v>262</v>
      </c>
      <c r="L3011" t="s">
        <v>87</v>
      </c>
      <c r="M3011" t="s">
        <v>40</v>
      </c>
      <c r="N3011" t="s">
        <v>63</v>
      </c>
      <c r="O3011">
        <v>1835</v>
      </c>
      <c r="P3011">
        <v>2050</v>
      </c>
      <c r="Q3011" t="s">
        <v>64</v>
      </c>
      <c r="S3011" t="s">
        <v>65</v>
      </c>
      <c r="T3011" t="s">
        <v>44</v>
      </c>
      <c r="U3011" s="1">
        <v>43479</v>
      </c>
      <c r="V3011" s="1">
        <v>43542</v>
      </c>
      <c r="W3011" t="s">
        <v>269</v>
      </c>
      <c r="X3011" t="s">
        <v>46</v>
      </c>
      <c r="Y3011">
        <v>76</v>
      </c>
      <c r="Z3011">
        <v>75</v>
      </c>
      <c r="AA3011">
        <v>500</v>
      </c>
      <c r="AB3011">
        <v>15</v>
      </c>
      <c r="AD3011">
        <f>IF(ISBLANK(Source[[#This Row],[CrosslistID]]),1,1/COUNTIFS(Source[CrosslistID],Source[[#This Row],[CrosslistID]],Source[TermDesc],Source[[#This Row],[TermDesc]]))</f>
        <v>1</v>
      </c>
      <c r="AG3011">
        <v>0</v>
      </c>
      <c r="AH3011">
        <v>15</v>
      </c>
      <c r="AI3011">
        <v>4.9050000000000002</v>
      </c>
      <c r="AJ3011">
        <v>4.9050000000000002</v>
      </c>
      <c r="AK3011">
        <v>0.2</v>
      </c>
      <c r="AL30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4.9050000000000002</v>
      </c>
      <c r="AM3011">
        <f>IF(AND(Source[[#This Row],[Credit_Noncredit]]="Noncredit",Source[[#This Row],[FTEF]]&gt;0),Source[[#This Row],[NC XLST FTES]]*525/(437.5*Source[[#This Row],[FTEF]]),0)</f>
        <v>29.43</v>
      </c>
      <c r="AN3011">
        <f>IF(Source[[#This Row],[Credit_Noncredit]]="Credit",Source[[#This Row],[Census Enrollment]],Source[[#This Row],[Noncredit Avg. Attendance]])</f>
        <v>29.43</v>
      </c>
    </row>
    <row r="3012" spans="1:40" x14ac:dyDescent="0.25">
      <c r="A3012" t="s">
        <v>32</v>
      </c>
      <c r="B3012" t="s">
        <v>33</v>
      </c>
      <c r="C3012" t="s">
        <v>229</v>
      </c>
      <c r="D3012" t="s">
        <v>230</v>
      </c>
      <c r="E3012" s="4">
        <v>47196</v>
      </c>
      <c r="F3012" s="4" t="s">
        <v>261</v>
      </c>
      <c r="G3012" s="4">
        <v>3031</v>
      </c>
      <c r="H3012" t="str">
        <f>CONCATENATE(Source[[#This Row],[Subject]],TRIM(Source[[#This Row],[Course]]))</f>
        <v>ESLC3031</v>
      </c>
      <c r="I3012" t="str">
        <f>VLOOKUP(Source[[#This Row],[SubjCrse]],'Courses and Categories'!$E$2:$G$1816,3,FALSE)</f>
        <v>Noncredit ESL</v>
      </c>
      <c r="J3012">
        <v>417</v>
      </c>
      <c r="K3012" t="s">
        <v>262</v>
      </c>
      <c r="L3012" t="s">
        <v>87</v>
      </c>
      <c r="M3012" t="s">
        <v>40</v>
      </c>
      <c r="N3012" t="s">
        <v>63</v>
      </c>
      <c r="O3012">
        <v>1835</v>
      </c>
      <c r="P3012">
        <v>2050</v>
      </c>
      <c r="Q3012" t="s">
        <v>64</v>
      </c>
      <c r="S3012" t="s">
        <v>65</v>
      </c>
      <c r="T3012" t="s">
        <v>44</v>
      </c>
      <c r="U3012" s="1">
        <v>43543</v>
      </c>
      <c r="V3012" s="1">
        <v>43607</v>
      </c>
      <c r="W3012" t="s">
        <v>269</v>
      </c>
      <c r="X3012" t="s">
        <v>46</v>
      </c>
      <c r="Y3012">
        <v>74</v>
      </c>
      <c r="Z3012">
        <v>73</v>
      </c>
      <c r="AA3012">
        <v>500</v>
      </c>
      <c r="AB3012">
        <v>14.6</v>
      </c>
      <c r="AD3012">
        <f>IF(ISBLANK(Source[[#This Row],[CrosslistID]]),1,1/COUNTIFS(Source[CrosslistID],Source[[#This Row],[CrosslistID]],Source[TermDesc],Source[[#This Row],[TermDesc]]))</f>
        <v>1</v>
      </c>
      <c r="AG3012">
        <v>0</v>
      </c>
      <c r="AH3012">
        <v>14.6</v>
      </c>
      <c r="AI3012">
        <v>4.6619999999999999</v>
      </c>
      <c r="AJ3012">
        <v>4.6619999999999999</v>
      </c>
      <c r="AK3012">
        <v>0.2</v>
      </c>
      <c r="AL30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4.6619999999999999</v>
      </c>
      <c r="AM3012">
        <f>IF(AND(Source[[#This Row],[Credit_Noncredit]]="Noncredit",Source[[#This Row],[FTEF]]&gt;0),Source[[#This Row],[NC XLST FTES]]*525/(437.5*Source[[#This Row],[FTEF]]),0)</f>
        <v>27.972000000000001</v>
      </c>
      <c r="AN3012">
        <f>IF(Source[[#This Row],[Credit_Noncredit]]="Credit",Source[[#This Row],[Census Enrollment]],Source[[#This Row],[Noncredit Avg. Attendance]])</f>
        <v>27.972000000000001</v>
      </c>
    </row>
    <row r="3013" spans="1:40" x14ac:dyDescent="0.25">
      <c r="A3013" t="s">
        <v>32</v>
      </c>
      <c r="B3013" t="s">
        <v>33</v>
      </c>
      <c r="C3013" t="s">
        <v>229</v>
      </c>
      <c r="D3013" t="s">
        <v>230</v>
      </c>
      <c r="E3013" s="4">
        <v>47197</v>
      </c>
      <c r="F3013" s="4" t="s">
        <v>261</v>
      </c>
      <c r="G3013" s="4">
        <v>3031</v>
      </c>
      <c r="H3013" t="str">
        <f>CONCATENATE(Source[[#This Row],[Subject]],TRIM(Source[[#This Row],[Course]]))</f>
        <v>ESLC3031</v>
      </c>
      <c r="I3013" t="str">
        <f>VLOOKUP(Source[[#This Row],[SubjCrse]],'Courses and Categories'!$E$2:$G$1816,3,FALSE)</f>
        <v>Noncredit ESL</v>
      </c>
      <c r="J3013">
        <v>418</v>
      </c>
      <c r="K3013" t="s">
        <v>262</v>
      </c>
      <c r="L3013" t="s">
        <v>39</v>
      </c>
      <c r="M3013" t="s">
        <v>40</v>
      </c>
      <c r="N3013" t="s">
        <v>195</v>
      </c>
      <c r="O3013">
        <v>1320</v>
      </c>
      <c r="P3013">
        <v>1510</v>
      </c>
      <c r="Q3013" t="s">
        <v>64</v>
      </c>
      <c r="S3013" t="s">
        <v>65</v>
      </c>
      <c r="T3013" t="s">
        <v>44</v>
      </c>
      <c r="U3013" s="1">
        <v>43479</v>
      </c>
      <c r="V3013" s="1">
        <v>43542</v>
      </c>
      <c r="W3013" t="s">
        <v>270</v>
      </c>
      <c r="X3013" t="s">
        <v>46</v>
      </c>
      <c r="Y3013">
        <v>93</v>
      </c>
      <c r="Z3013">
        <v>44</v>
      </c>
      <c r="AA3013">
        <v>500</v>
      </c>
      <c r="AB3013">
        <v>8.8000000000000007</v>
      </c>
      <c r="AD3013">
        <f>IF(ISBLANK(Source[[#This Row],[CrosslistID]]),1,1/COUNTIFS(Source[CrosslistID],Source[[#This Row],[CrosslistID]],Source[TermDesc],Source[[#This Row],[TermDesc]]))</f>
        <v>1</v>
      </c>
      <c r="AG3013">
        <v>0</v>
      </c>
      <c r="AH3013">
        <v>8.8000000000000007</v>
      </c>
      <c r="AI3013">
        <v>2.8530000000000002</v>
      </c>
      <c r="AJ3013">
        <v>2.8530000000000002</v>
      </c>
      <c r="AK3013">
        <v>0.2</v>
      </c>
      <c r="AL30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2.8530000000000002</v>
      </c>
      <c r="AM3013">
        <f>IF(AND(Source[[#This Row],[Credit_Noncredit]]="Noncredit",Source[[#This Row],[FTEF]]&gt;0),Source[[#This Row],[NC XLST FTES]]*525/(437.5*Source[[#This Row],[FTEF]]),0)</f>
        <v>17.118000000000002</v>
      </c>
      <c r="AN3013">
        <f>IF(Source[[#This Row],[Credit_Noncredit]]="Credit",Source[[#This Row],[Census Enrollment]],Source[[#This Row],[Noncredit Avg. Attendance]])</f>
        <v>17.118000000000002</v>
      </c>
    </row>
    <row r="3014" spans="1:40" x14ac:dyDescent="0.25">
      <c r="A3014" t="s">
        <v>32</v>
      </c>
      <c r="B3014" t="s">
        <v>33</v>
      </c>
      <c r="C3014" t="s">
        <v>229</v>
      </c>
      <c r="D3014" t="s">
        <v>230</v>
      </c>
      <c r="E3014" s="4">
        <v>47198</v>
      </c>
      <c r="F3014" s="4" t="s">
        <v>261</v>
      </c>
      <c r="G3014" s="4">
        <v>3031</v>
      </c>
      <c r="H3014" t="str">
        <f>CONCATENATE(Source[[#This Row],[Subject]],TRIM(Source[[#This Row],[Course]]))</f>
        <v>ESLC3031</v>
      </c>
      <c r="I3014" t="str">
        <f>VLOOKUP(Source[[#This Row],[SubjCrse]],'Courses and Categories'!$E$2:$G$1816,3,FALSE)</f>
        <v>Noncredit ESL</v>
      </c>
      <c r="J3014">
        <v>419</v>
      </c>
      <c r="K3014" t="s">
        <v>262</v>
      </c>
      <c r="L3014" t="s">
        <v>39</v>
      </c>
      <c r="M3014" t="s">
        <v>40</v>
      </c>
      <c r="N3014" t="s">
        <v>195</v>
      </c>
      <c r="O3014">
        <v>1320</v>
      </c>
      <c r="P3014">
        <v>1510</v>
      </c>
      <c r="Q3014" t="s">
        <v>64</v>
      </c>
      <c r="S3014" t="s">
        <v>65</v>
      </c>
      <c r="T3014" t="s">
        <v>44</v>
      </c>
      <c r="U3014" s="1">
        <v>43543</v>
      </c>
      <c r="V3014" s="1">
        <v>43607</v>
      </c>
      <c r="W3014" t="s">
        <v>270</v>
      </c>
      <c r="X3014" t="s">
        <v>46</v>
      </c>
      <c r="Y3014">
        <v>94</v>
      </c>
      <c r="Z3014">
        <v>34</v>
      </c>
      <c r="AA3014">
        <v>500</v>
      </c>
      <c r="AB3014">
        <v>6.8</v>
      </c>
      <c r="AD3014">
        <f>IF(ISBLANK(Source[[#This Row],[CrosslistID]]),1,1/COUNTIFS(Source[CrosslistID],Source[[#This Row],[CrosslistID]],Source[TermDesc],Source[[#This Row],[TermDesc]]))</f>
        <v>1</v>
      </c>
      <c r="AG3014">
        <v>0</v>
      </c>
      <c r="AH3014">
        <v>6.8</v>
      </c>
      <c r="AI3014">
        <v>2.2210000000000001</v>
      </c>
      <c r="AJ3014">
        <v>2.2210000000000001</v>
      </c>
      <c r="AK3014">
        <v>0.1943</v>
      </c>
      <c r="AL30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2.2210000000000001</v>
      </c>
      <c r="AM3014">
        <f>IF(AND(Source[[#This Row],[Credit_Noncredit]]="Noncredit",Source[[#This Row],[FTEF]]&gt;0),Source[[#This Row],[NC XLST FTES]]*525/(437.5*Source[[#This Row],[FTEF]]),0)</f>
        <v>13.716932578486878</v>
      </c>
      <c r="AN3014">
        <f>IF(Source[[#This Row],[Credit_Noncredit]]="Credit",Source[[#This Row],[Census Enrollment]],Source[[#This Row],[Noncredit Avg. Attendance]])</f>
        <v>13.716932578486878</v>
      </c>
    </row>
    <row r="3015" spans="1:40" x14ac:dyDescent="0.25">
      <c r="A3015" t="s">
        <v>32</v>
      </c>
      <c r="B3015" t="s">
        <v>33</v>
      </c>
      <c r="C3015" t="s">
        <v>229</v>
      </c>
      <c r="D3015" t="s">
        <v>230</v>
      </c>
      <c r="E3015" s="4">
        <v>47199</v>
      </c>
      <c r="F3015" s="4" t="s">
        <v>261</v>
      </c>
      <c r="G3015" s="4">
        <v>3032</v>
      </c>
      <c r="H3015" t="str">
        <f>CONCATENATE(Source[[#This Row],[Subject]],TRIM(Source[[#This Row],[Course]]))</f>
        <v>ESLC3032</v>
      </c>
      <c r="I3015" t="str">
        <f>VLOOKUP(Source[[#This Row],[SubjCrse]],'Courses and Categories'!$E$2:$G$1816,3,FALSE)</f>
        <v>Noncredit ESL</v>
      </c>
      <c r="J3015">
        <v>425</v>
      </c>
      <c r="K3015" t="s">
        <v>271</v>
      </c>
      <c r="L3015" t="s">
        <v>39</v>
      </c>
      <c r="M3015" t="s">
        <v>40</v>
      </c>
      <c r="N3015" t="s">
        <v>195</v>
      </c>
      <c r="O3015">
        <v>1220</v>
      </c>
      <c r="P3015">
        <v>1310</v>
      </c>
      <c r="Q3015" t="s">
        <v>64</v>
      </c>
      <c r="S3015" t="s">
        <v>65</v>
      </c>
      <c r="T3015">
        <v>1</v>
      </c>
      <c r="U3015" s="1">
        <v>43479</v>
      </c>
      <c r="V3015" s="1">
        <v>43607</v>
      </c>
      <c r="W3015" t="s">
        <v>272</v>
      </c>
      <c r="X3015" t="s">
        <v>46</v>
      </c>
      <c r="Y3015">
        <v>90</v>
      </c>
      <c r="Z3015">
        <v>56</v>
      </c>
      <c r="AA3015">
        <v>500</v>
      </c>
      <c r="AB3015">
        <v>11.2</v>
      </c>
      <c r="AD3015">
        <f>IF(ISBLANK(Source[[#This Row],[CrosslistID]]),1,1/COUNTIFS(Source[CrosslistID],Source[[#This Row],[CrosslistID]],Source[TermDesc],Source[[#This Row],[TermDesc]]))</f>
        <v>1</v>
      </c>
      <c r="AG3015">
        <v>0</v>
      </c>
      <c r="AH3015">
        <v>11.2</v>
      </c>
      <c r="AI3015">
        <v>3.75</v>
      </c>
      <c r="AJ3015">
        <v>3.75</v>
      </c>
      <c r="AK3015">
        <v>0.2</v>
      </c>
      <c r="AL30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3.75</v>
      </c>
      <c r="AM3015">
        <f>IF(AND(Source[[#This Row],[Credit_Noncredit]]="Noncredit",Source[[#This Row],[FTEF]]&gt;0),Source[[#This Row],[NC XLST FTES]]*525/(437.5*Source[[#This Row],[FTEF]]),0)</f>
        <v>22.5</v>
      </c>
      <c r="AN3015">
        <f>IF(Source[[#This Row],[Credit_Noncredit]]="Credit",Source[[#This Row],[Census Enrollment]],Source[[#This Row],[Noncredit Avg. Attendance]])</f>
        <v>22.5</v>
      </c>
    </row>
    <row r="3016" spans="1:40" x14ac:dyDescent="0.25">
      <c r="A3016" t="s">
        <v>32</v>
      </c>
      <c r="B3016" t="s">
        <v>33</v>
      </c>
      <c r="C3016" t="s">
        <v>229</v>
      </c>
      <c r="D3016" t="s">
        <v>230</v>
      </c>
      <c r="E3016" s="4">
        <v>47939</v>
      </c>
      <c r="F3016" s="4" t="s">
        <v>261</v>
      </c>
      <c r="G3016" s="4">
        <v>3032</v>
      </c>
      <c r="H3016" t="str">
        <f>CONCATENATE(Source[[#This Row],[Subject]],TRIM(Source[[#This Row],[Course]]))</f>
        <v>ESLC3032</v>
      </c>
      <c r="I3016" t="str">
        <f>VLOOKUP(Source[[#This Row],[SubjCrse]],'Courses and Categories'!$E$2:$G$1816,3,FALSE)</f>
        <v>Noncredit ESL</v>
      </c>
      <c r="J3016">
        <v>701</v>
      </c>
      <c r="K3016" t="s">
        <v>271</v>
      </c>
      <c r="L3016" t="s">
        <v>87</v>
      </c>
      <c r="M3016" t="s">
        <v>40</v>
      </c>
      <c r="N3016" t="s">
        <v>273</v>
      </c>
      <c r="O3016">
        <v>1900</v>
      </c>
      <c r="P3016">
        <v>2115</v>
      </c>
      <c r="Q3016" t="s">
        <v>52</v>
      </c>
      <c r="R3016">
        <v>370</v>
      </c>
      <c r="S3016" t="s">
        <v>53</v>
      </c>
      <c r="T3016">
        <v>1</v>
      </c>
      <c r="U3016" s="1">
        <v>43479</v>
      </c>
      <c r="V3016" s="1">
        <v>43607</v>
      </c>
      <c r="W3016" t="s">
        <v>274</v>
      </c>
      <c r="X3016" t="s">
        <v>46</v>
      </c>
      <c r="Y3016">
        <v>64</v>
      </c>
      <c r="Z3016">
        <v>34</v>
      </c>
      <c r="AA3016">
        <v>450</v>
      </c>
      <c r="AB3016">
        <v>7.5556000000000001</v>
      </c>
      <c r="AD3016">
        <f>IF(ISBLANK(Source[[#This Row],[CrosslistID]]),1,1/COUNTIFS(Source[CrosslistID],Source[[#This Row],[CrosslistID]],Source[TermDesc],Source[[#This Row],[TermDesc]]))</f>
        <v>1</v>
      </c>
      <c r="AG3016">
        <v>0</v>
      </c>
      <c r="AH3016">
        <v>7.5556000000000001</v>
      </c>
      <c r="AI3016">
        <v>2.02</v>
      </c>
      <c r="AJ3016">
        <v>2.02</v>
      </c>
      <c r="AK3016">
        <v>0.2</v>
      </c>
      <c r="AL30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2.02</v>
      </c>
      <c r="AM3016">
        <f>IF(AND(Source[[#This Row],[Credit_Noncredit]]="Noncredit",Source[[#This Row],[FTEF]]&gt;0),Source[[#This Row],[NC XLST FTES]]*525/(437.5*Source[[#This Row],[FTEF]]),0)</f>
        <v>12.12</v>
      </c>
      <c r="AN3016">
        <f>IF(Source[[#This Row],[Credit_Noncredit]]="Credit",Source[[#This Row],[Census Enrollment]],Source[[#This Row],[Noncredit Avg. Attendance]])</f>
        <v>12.12</v>
      </c>
    </row>
    <row r="3017" spans="1:40" x14ac:dyDescent="0.25">
      <c r="A3017" t="s">
        <v>32</v>
      </c>
      <c r="B3017" t="s">
        <v>33</v>
      </c>
      <c r="C3017" t="s">
        <v>229</v>
      </c>
      <c r="D3017" t="s">
        <v>230</v>
      </c>
      <c r="E3017" s="4">
        <v>48139</v>
      </c>
      <c r="F3017" s="4" t="s">
        <v>261</v>
      </c>
      <c r="G3017" s="4">
        <v>3033</v>
      </c>
      <c r="H3017" t="str">
        <f>CONCATENATE(Source[[#This Row],[Subject]],TRIM(Source[[#This Row],[Course]]))</f>
        <v>ESLC3033</v>
      </c>
      <c r="I3017" t="str">
        <f>VLOOKUP(Source[[#This Row],[SubjCrse]],'Courses and Categories'!$E$2:$G$1816,3,FALSE)</f>
        <v>Noncredit ESL</v>
      </c>
      <c r="J3017">
        <v>201</v>
      </c>
      <c r="K3017" t="s">
        <v>275</v>
      </c>
      <c r="L3017" t="s">
        <v>39</v>
      </c>
      <c r="M3017" t="s">
        <v>40</v>
      </c>
      <c r="N3017" t="s">
        <v>276</v>
      </c>
      <c r="O3017">
        <v>1230</v>
      </c>
      <c r="P3017">
        <v>1500</v>
      </c>
      <c r="Q3017" t="s">
        <v>60</v>
      </c>
      <c r="R3017">
        <v>324</v>
      </c>
      <c r="S3017" t="s">
        <v>61</v>
      </c>
      <c r="T3017">
        <v>1</v>
      </c>
      <c r="U3017" s="1">
        <v>43479</v>
      </c>
      <c r="V3017" s="1">
        <v>43607</v>
      </c>
      <c r="W3017" t="s">
        <v>277</v>
      </c>
      <c r="X3017" t="s">
        <v>46</v>
      </c>
      <c r="Y3017">
        <v>57</v>
      </c>
      <c r="Z3017">
        <v>45</v>
      </c>
      <c r="AA3017">
        <v>65</v>
      </c>
      <c r="AB3017">
        <v>69.230800000000002</v>
      </c>
      <c r="AD3017">
        <f>IF(ISBLANK(Source[[#This Row],[CrosslistID]]),1,1/COUNTIFS(Source[CrosslistID],Source[[#This Row],[CrosslistID]],Source[TermDesc],Source[[#This Row],[TermDesc]]))</f>
        <v>1</v>
      </c>
      <c r="AG3017">
        <v>0</v>
      </c>
      <c r="AH3017">
        <v>69.230800000000002</v>
      </c>
      <c r="AI3017">
        <v>2.605</v>
      </c>
      <c r="AJ3017">
        <v>2.605</v>
      </c>
      <c r="AK3017">
        <v>0.2</v>
      </c>
      <c r="AL30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2.605</v>
      </c>
      <c r="AM3017">
        <f>IF(AND(Source[[#This Row],[Credit_Noncredit]]="Noncredit",Source[[#This Row],[FTEF]]&gt;0),Source[[#This Row],[NC XLST FTES]]*525/(437.5*Source[[#This Row],[FTEF]]),0)</f>
        <v>15.63</v>
      </c>
      <c r="AN3017">
        <f>IF(Source[[#This Row],[Credit_Noncredit]]="Credit",Source[[#This Row],[Census Enrollment]],Source[[#This Row],[Noncredit Avg. Attendance]])</f>
        <v>15.63</v>
      </c>
    </row>
    <row r="3018" spans="1:40" x14ac:dyDescent="0.25">
      <c r="A3018" t="s">
        <v>32</v>
      </c>
      <c r="B3018" t="s">
        <v>33</v>
      </c>
      <c r="C3018" t="s">
        <v>229</v>
      </c>
      <c r="D3018" t="s">
        <v>230</v>
      </c>
      <c r="E3018" s="4">
        <v>48091</v>
      </c>
      <c r="F3018" s="4" t="s">
        <v>261</v>
      </c>
      <c r="G3018" s="4">
        <v>3033</v>
      </c>
      <c r="H3018" t="str">
        <f>CONCATENATE(Source[[#This Row],[Subject]],TRIM(Source[[#This Row],[Course]]))</f>
        <v>ESLC3033</v>
      </c>
      <c r="I3018" t="str">
        <f>VLOOKUP(Source[[#This Row],[SubjCrse]],'Courses and Categories'!$E$2:$G$1816,3,FALSE)</f>
        <v>Noncredit ESL</v>
      </c>
      <c r="J3018">
        <v>301</v>
      </c>
      <c r="K3018" t="s">
        <v>275</v>
      </c>
      <c r="L3018" t="s">
        <v>39</v>
      </c>
      <c r="M3018" t="s">
        <v>40</v>
      </c>
      <c r="N3018" t="s">
        <v>278</v>
      </c>
      <c r="O3018" t="s">
        <v>279</v>
      </c>
      <c r="P3018" t="s">
        <v>280</v>
      </c>
      <c r="Q3018" t="s">
        <v>281</v>
      </c>
      <c r="S3018" t="s">
        <v>248</v>
      </c>
      <c r="T3018">
        <v>1</v>
      </c>
      <c r="U3018" s="1">
        <v>43479</v>
      </c>
      <c r="V3018" s="1">
        <v>43607</v>
      </c>
      <c r="W3018" t="s">
        <v>282</v>
      </c>
      <c r="X3018" t="s">
        <v>46</v>
      </c>
      <c r="Y3018">
        <v>79</v>
      </c>
      <c r="Z3018">
        <v>40</v>
      </c>
      <c r="AA3018">
        <v>100</v>
      </c>
      <c r="AB3018">
        <v>40</v>
      </c>
      <c r="AD3018">
        <f>IF(ISBLANK(Source[[#This Row],[CrosslistID]]),1,1/COUNTIFS(Source[CrosslistID],Source[[#This Row],[CrosslistID]],Source[TermDesc],Source[[#This Row],[TermDesc]]))</f>
        <v>1</v>
      </c>
      <c r="AG3018">
        <v>0</v>
      </c>
      <c r="AH3018">
        <v>40</v>
      </c>
      <c r="AI3018">
        <v>2.7759999999999998</v>
      </c>
      <c r="AJ3018">
        <v>2.7759999999999998</v>
      </c>
      <c r="AK3018">
        <v>0.1943</v>
      </c>
      <c r="AL30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2.7759999999999998</v>
      </c>
      <c r="AM3018">
        <f>IF(AND(Source[[#This Row],[Credit_Noncredit]]="Noncredit",Source[[#This Row],[FTEF]]&gt;0),Source[[#This Row],[NC XLST FTES]]*525/(437.5*Source[[#This Row],[FTEF]]),0)</f>
        <v>17.14462171899125</v>
      </c>
      <c r="AN3018">
        <f>IF(Source[[#This Row],[Credit_Noncredit]]="Credit",Source[[#This Row],[Census Enrollment]],Source[[#This Row],[Noncredit Avg. Attendance]])</f>
        <v>17.14462171899125</v>
      </c>
    </row>
    <row r="3019" spans="1:40" x14ac:dyDescent="0.25">
      <c r="A3019" t="s">
        <v>32</v>
      </c>
      <c r="B3019" t="s">
        <v>33</v>
      </c>
      <c r="C3019" t="s">
        <v>229</v>
      </c>
      <c r="D3019" t="s">
        <v>230</v>
      </c>
      <c r="E3019" s="4">
        <v>47201</v>
      </c>
      <c r="F3019" s="4" t="s">
        <v>261</v>
      </c>
      <c r="G3019" s="4">
        <v>4032</v>
      </c>
      <c r="H3019" t="str">
        <f>CONCATENATE(Source[[#This Row],[Subject]],TRIM(Source[[#This Row],[Course]]))</f>
        <v>ESLC4032</v>
      </c>
      <c r="I3019" t="str">
        <f>VLOOKUP(Source[[#This Row],[SubjCrse]],'Courses and Categories'!$E$2:$G$1816,3,FALSE)</f>
        <v>Noncredit ESL</v>
      </c>
      <c r="J3019">
        <v>401</v>
      </c>
      <c r="K3019" t="s">
        <v>283</v>
      </c>
      <c r="L3019" t="s">
        <v>50</v>
      </c>
      <c r="M3019" t="s">
        <v>40</v>
      </c>
      <c r="N3019" t="s">
        <v>51</v>
      </c>
      <c r="O3019">
        <v>810</v>
      </c>
      <c r="P3019">
        <v>1025</v>
      </c>
      <c r="Q3019" t="s">
        <v>64</v>
      </c>
      <c r="S3019" t="s">
        <v>65</v>
      </c>
      <c r="T3019">
        <v>1</v>
      </c>
      <c r="U3019" s="1">
        <v>43479</v>
      </c>
      <c r="V3019" s="1">
        <v>43607</v>
      </c>
      <c r="W3019" t="s">
        <v>117</v>
      </c>
      <c r="X3019" t="s">
        <v>46</v>
      </c>
      <c r="Y3019">
        <v>59</v>
      </c>
      <c r="Z3019">
        <v>32</v>
      </c>
      <c r="AA3019">
        <v>500</v>
      </c>
      <c r="AB3019">
        <v>6.4</v>
      </c>
      <c r="AD3019">
        <f>IF(ISBLANK(Source[[#This Row],[CrosslistID]]),1,1/COUNTIFS(Source[CrosslistID],Source[[#This Row],[CrosslistID]],Source[TermDesc],Source[[#This Row],[TermDesc]]))</f>
        <v>1</v>
      </c>
      <c r="AG3019">
        <v>0</v>
      </c>
      <c r="AH3019">
        <v>6.4</v>
      </c>
      <c r="AI3019">
        <v>1.4330000000000001</v>
      </c>
      <c r="AJ3019">
        <v>1.4330000000000001</v>
      </c>
      <c r="AK3019">
        <v>9.1399999999999995E-2</v>
      </c>
      <c r="AL30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1.4330000000000001</v>
      </c>
      <c r="AM3019">
        <f>IF(AND(Source[[#This Row],[Credit_Noncredit]]="Noncredit",Source[[#This Row],[FTEF]]&gt;0),Source[[#This Row],[NC XLST FTES]]*525/(437.5*Source[[#This Row],[FTEF]]),0)</f>
        <v>18.814004376367617</v>
      </c>
      <c r="AN3019">
        <f>IF(Source[[#This Row],[Credit_Noncredit]]="Credit",Source[[#This Row],[Census Enrollment]],Source[[#This Row],[Noncredit Avg. Attendance]])</f>
        <v>18.814004376367617</v>
      </c>
    </row>
    <row r="3020" spans="1:40" x14ac:dyDescent="0.25">
      <c r="A3020" t="s">
        <v>32</v>
      </c>
      <c r="B3020" t="s">
        <v>33</v>
      </c>
      <c r="C3020" t="s">
        <v>229</v>
      </c>
      <c r="D3020" t="s">
        <v>230</v>
      </c>
      <c r="E3020" s="4">
        <v>47202</v>
      </c>
      <c r="F3020" s="4" t="s">
        <v>261</v>
      </c>
      <c r="G3020" s="4">
        <v>4032</v>
      </c>
      <c r="H3020" t="str">
        <f>CONCATENATE(Source[[#This Row],[Subject]],TRIM(Source[[#This Row],[Course]]))</f>
        <v>ESLC4032</v>
      </c>
      <c r="I3020" t="str">
        <f>VLOOKUP(Source[[#This Row],[SubjCrse]],'Courses and Categories'!$E$2:$G$1816,3,FALSE)</f>
        <v>Noncredit ESL</v>
      </c>
      <c r="J3020">
        <v>402</v>
      </c>
      <c r="K3020" t="s">
        <v>283</v>
      </c>
      <c r="L3020" t="s">
        <v>50</v>
      </c>
      <c r="M3020" t="s">
        <v>40</v>
      </c>
      <c r="N3020" t="s">
        <v>224</v>
      </c>
      <c r="O3020">
        <v>810</v>
      </c>
      <c r="P3020">
        <v>1025</v>
      </c>
      <c r="Q3020" t="s">
        <v>64</v>
      </c>
      <c r="S3020" t="s">
        <v>65</v>
      </c>
      <c r="T3020">
        <v>1</v>
      </c>
      <c r="U3020" s="1">
        <v>43479</v>
      </c>
      <c r="V3020" s="1">
        <v>43607</v>
      </c>
      <c r="W3020" t="s">
        <v>284</v>
      </c>
      <c r="X3020" t="s">
        <v>46</v>
      </c>
      <c r="Y3020">
        <v>55</v>
      </c>
      <c r="Z3020">
        <v>34</v>
      </c>
      <c r="AA3020">
        <v>500</v>
      </c>
      <c r="AB3020">
        <v>6.8</v>
      </c>
      <c r="AD3020">
        <f>IF(ISBLANK(Source[[#This Row],[CrosslistID]]),1,1/COUNTIFS(Source[CrosslistID],Source[[#This Row],[CrosslistID]],Source[TermDesc],Source[[#This Row],[TermDesc]]))</f>
        <v>1</v>
      </c>
      <c r="AG3020">
        <v>0</v>
      </c>
      <c r="AH3020">
        <v>6.8</v>
      </c>
      <c r="AI3020">
        <v>1.448</v>
      </c>
      <c r="AJ3020">
        <v>1.448</v>
      </c>
      <c r="AK3020">
        <v>0.1</v>
      </c>
      <c r="AL30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1.448</v>
      </c>
      <c r="AM3020">
        <f>IF(AND(Source[[#This Row],[Credit_Noncredit]]="Noncredit",Source[[#This Row],[FTEF]]&gt;0),Source[[#This Row],[NC XLST FTES]]*525/(437.5*Source[[#This Row],[FTEF]]),0)</f>
        <v>17.375999999999998</v>
      </c>
      <c r="AN3020">
        <f>IF(Source[[#This Row],[Credit_Noncredit]]="Credit",Source[[#This Row],[Census Enrollment]],Source[[#This Row],[Noncredit Avg. Attendance]])</f>
        <v>17.375999999999998</v>
      </c>
    </row>
    <row r="3021" spans="1:40" x14ac:dyDescent="0.25">
      <c r="A3021" t="s">
        <v>32</v>
      </c>
      <c r="B3021" t="s">
        <v>33</v>
      </c>
      <c r="C3021" t="s">
        <v>229</v>
      </c>
      <c r="D3021" t="s">
        <v>230</v>
      </c>
      <c r="E3021" s="4">
        <v>47204</v>
      </c>
      <c r="F3021" s="4" t="s">
        <v>261</v>
      </c>
      <c r="G3021" s="4">
        <v>4032</v>
      </c>
      <c r="H3021" t="str">
        <f>CONCATENATE(Source[[#This Row],[Subject]],TRIM(Source[[#This Row],[Course]]))</f>
        <v>ESLC4032</v>
      </c>
      <c r="I3021" t="str">
        <f>VLOOKUP(Source[[#This Row],[SubjCrse]],'Courses and Categories'!$E$2:$G$1816,3,FALSE)</f>
        <v>Noncredit ESL</v>
      </c>
      <c r="J3021">
        <v>404</v>
      </c>
      <c r="K3021" t="s">
        <v>283</v>
      </c>
      <c r="L3021" t="s">
        <v>50</v>
      </c>
      <c r="M3021" t="s">
        <v>40</v>
      </c>
      <c r="N3021" t="s">
        <v>51</v>
      </c>
      <c r="O3021">
        <v>1040</v>
      </c>
      <c r="P3021">
        <v>1255</v>
      </c>
      <c r="Q3021" t="s">
        <v>64</v>
      </c>
      <c r="S3021" t="s">
        <v>65</v>
      </c>
      <c r="T3021">
        <v>1</v>
      </c>
      <c r="U3021" s="1">
        <v>43479</v>
      </c>
      <c r="V3021" s="1">
        <v>43607</v>
      </c>
      <c r="W3021" t="s">
        <v>117</v>
      </c>
      <c r="X3021" t="s">
        <v>46</v>
      </c>
      <c r="Y3021">
        <v>96</v>
      </c>
      <c r="Z3021">
        <v>28</v>
      </c>
      <c r="AA3021">
        <v>500</v>
      </c>
      <c r="AB3021">
        <v>5.6</v>
      </c>
      <c r="AD3021">
        <f>IF(ISBLANK(Source[[#This Row],[CrosslistID]]),1,1/COUNTIFS(Source[CrosslistID],Source[[#This Row],[CrosslistID]],Source[TermDesc],Source[[#This Row],[TermDesc]]))</f>
        <v>1</v>
      </c>
      <c r="AG3021">
        <v>0</v>
      </c>
      <c r="AH3021">
        <v>5.6</v>
      </c>
      <c r="AI3021">
        <v>1.5329999999999999</v>
      </c>
      <c r="AJ3021">
        <v>1.5329999999999999</v>
      </c>
      <c r="AK3021">
        <v>9.1399999999999995E-2</v>
      </c>
      <c r="AL30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1.5329999999999999</v>
      </c>
      <c r="AM3021">
        <f>IF(AND(Source[[#This Row],[Credit_Noncredit]]="Noncredit",Source[[#This Row],[FTEF]]&gt;0),Source[[#This Row],[NC XLST FTES]]*525/(437.5*Source[[#This Row],[FTEF]]),0)</f>
        <v>20.12691466083151</v>
      </c>
      <c r="AN3021">
        <f>IF(Source[[#This Row],[Credit_Noncredit]]="Credit",Source[[#This Row],[Census Enrollment]],Source[[#This Row],[Noncredit Avg. Attendance]])</f>
        <v>20.12691466083151</v>
      </c>
    </row>
    <row r="3022" spans="1:40" x14ac:dyDescent="0.25">
      <c r="A3022" t="s">
        <v>32</v>
      </c>
      <c r="B3022" t="s">
        <v>33</v>
      </c>
      <c r="C3022" t="s">
        <v>229</v>
      </c>
      <c r="D3022" t="s">
        <v>230</v>
      </c>
      <c r="E3022" s="4">
        <v>47206</v>
      </c>
      <c r="F3022" s="4" t="s">
        <v>261</v>
      </c>
      <c r="G3022" s="4">
        <v>4032</v>
      </c>
      <c r="H3022" t="str">
        <f>CONCATENATE(Source[[#This Row],[Subject]],TRIM(Source[[#This Row],[Course]]))</f>
        <v>ESLC4032</v>
      </c>
      <c r="I3022" t="str">
        <f>VLOOKUP(Source[[#This Row],[SubjCrse]],'Courses and Categories'!$E$2:$G$1816,3,FALSE)</f>
        <v>Noncredit ESL</v>
      </c>
      <c r="J3022">
        <v>406</v>
      </c>
      <c r="K3022" t="s">
        <v>283</v>
      </c>
      <c r="L3022" t="s">
        <v>50</v>
      </c>
      <c r="M3022" t="s">
        <v>40</v>
      </c>
      <c r="N3022" t="s">
        <v>224</v>
      </c>
      <c r="O3022">
        <v>1040</v>
      </c>
      <c r="P3022">
        <v>1255</v>
      </c>
      <c r="Q3022" t="s">
        <v>64</v>
      </c>
      <c r="S3022" t="s">
        <v>65</v>
      </c>
      <c r="T3022">
        <v>1</v>
      </c>
      <c r="U3022" s="1">
        <v>43479</v>
      </c>
      <c r="V3022" s="1">
        <v>43607</v>
      </c>
      <c r="W3022" t="s">
        <v>284</v>
      </c>
      <c r="X3022" t="s">
        <v>46</v>
      </c>
      <c r="Y3022">
        <v>86</v>
      </c>
      <c r="Z3022">
        <v>42</v>
      </c>
      <c r="AA3022">
        <v>500</v>
      </c>
      <c r="AB3022">
        <v>8.4</v>
      </c>
      <c r="AD3022">
        <f>IF(ISBLANK(Source[[#This Row],[CrosslistID]]),1,1/COUNTIFS(Source[CrosslistID],Source[[#This Row],[CrosslistID]],Source[TermDesc],Source[[#This Row],[TermDesc]]))</f>
        <v>1</v>
      </c>
      <c r="AG3022">
        <v>0</v>
      </c>
      <c r="AH3022">
        <v>8.4</v>
      </c>
      <c r="AI3022">
        <v>2.0619999999999998</v>
      </c>
      <c r="AJ3022">
        <v>2.0619999999999998</v>
      </c>
      <c r="AK3022">
        <v>0.1</v>
      </c>
      <c r="AL30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2.0619999999999998</v>
      </c>
      <c r="AM3022">
        <f>IF(AND(Source[[#This Row],[Credit_Noncredit]]="Noncredit",Source[[#This Row],[FTEF]]&gt;0),Source[[#This Row],[NC XLST FTES]]*525/(437.5*Source[[#This Row],[FTEF]]),0)</f>
        <v>24.744</v>
      </c>
      <c r="AN3022">
        <f>IF(Source[[#This Row],[Credit_Noncredit]]="Credit",Source[[#This Row],[Census Enrollment]],Source[[#This Row],[Noncredit Avg. Attendance]])</f>
        <v>24.744</v>
      </c>
    </row>
    <row r="3023" spans="1:40" x14ac:dyDescent="0.25">
      <c r="A3023" t="s">
        <v>32</v>
      </c>
      <c r="B3023" t="s">
        <v>33</v>
      </c>
      <c r="C3023" t="s">
        <v>229</v>
      </c>
      <c r="D3023" t="s">
        <v>230</v>
      </c>
      <c r="E3023" s="4">
        <v>47105</v>
      </c>
      <c r="F3023" s="4" t="s">
        <v>285</v>
      </c>
      <c r="G3023" s="4">
        <v>3020</v>
      </c>
      <c r="H3023" t="str">
        <f>CONCATENATE(Source[[#This Row],[Subject]],TRIM(Source[[#This Row],[Course]]))</f>
        <v>ESLF3020</v>
      </c>
      <c r="I3023" t="str">
        <f>VLOOKUP(Source[[#This Row],[SubjCrse]],'Courses and Categories'!$E$2:$G$1816,3,FALSE)</f>
        <v>Noncredit ESL</v>
      </c>
      <c r="J3023">
        <v>203</v>
      </c>
      <c r="K3023" t="s">
        <v>286</v>
      </c>
      <c r="L3023" t="s">
        <v>39</v>
      </c>
      <c r="M3023" t="s">
        <v>40</v>
      </c>
      <c r="N3023" t="s">
        <v>63</v>
      </c>
      <c r="O3023">
        <v>1230</v>
      </c>
      <c r="P3023">
        <v>1345</v>
      </c>
      <c r="Q3023" t="s">
        <v>60</v>
      </c>
      <c r="R3023">
        <v>226</v>
      </c>
      <c r="S3023" t="s">
        <v>61</v>
      </c>
      <c r="T3023">
        <v>1</v>
      </c>
      <c r="U3023" s="1">
        <v>43479</v>
      </c>
      <c r="V3023" s="1">
        <v>43607</v>
      </c>
      <c r="W3023" t="s">
        <v>287</v>
      </c>
      <c r="X3023" t="s">
        <v>46</v>
      </c>
      <c r="Y3023">
        <v>53</v>
      </c>
      <c r="Z3023">
        <v>51</v>
      </c>
      <c r="AA3023">
        <v>50</v>
      </c>
      <c r="AB3023">
        <v>102</v>
      </c>
      <c r="AD3023">
        <f>IF(ISBLANK(Source[[#This Row],[CrosslistID]]),1,1/COUNTIFS(Source[CrosslistID],Source[[#This Row],[CrosslistID]],Source[TermDesc],Source[[#This Row],[TermDesc]]))</f>
        <v>1</v>
      </c>
      <c r="AG3023">
        <v>0</v>
      </c>
      <c r="AH3023">
        <v>102</v>
      </c>
      <c r="AI3023">
        <v>3.02</v>
      </c>
      <c r="AJ3023">
        <v>3.02</v>
      </c>
      <c r="AK3023">
        <v>0.2</v>
      </c>
      <c r="AL30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3.02</v>
      </c>
      <c r="AM3023">
        <f>IF(AND(Source[[#This Row],[Credit_Noncredit]]="Noncredit",Source[[#This Row],[FTEF]]&gt;0),Source[[#This Row],[NC XLST FTES]]*525/(437.5*Source[[#This Row],[FTEF]]),0)</f>
        <v>18.12</v>
      </c>
      <c r="AN3023">
        <f>IF(Source[[#This Row],[Credit_Noncredit]]="Credit",Source[[#This Row],[Census Enrollment]],Source[[#This Row],[Noncredit Avg. Attendance]])</f>
        <v>18.12</v>
      </c>
    </row>
    <row r="3024" spans="1:40" x14ac:dyDescent="0.25">
      <c r="A3024" t="s">
        <v>32</v>
      </c>
      <c r="B3024" t="s">
        <v>33</v>
      </c>
      <c r="C3024" t="s">
        <v>229</v>
      </c>
      <c r="D3024" t="s">
        <v>230</v>
      </c>
      <c r="E3024" s="4">
        <v>47157</v>
      </c>
      <c r="F3024" s="4" t="s">
        <v>285</v>
      </c>
      <c r="G3024" s="4">
        <v>3020</v>
      </c>
      <c r="H3024" t="str">
        <f>CONCATENATE(Source[[#This Row],[Subject]],TRIM(Source[[#This Row],[Course]]))</f>
        <v>ESLF3020</v>
      </c>
      <c r="I3024" t="str">
        <f>VLOOKUP(Source[[#This Row],[SubjCrse]],'Courses and Categories'!$E$2:$G$1816,3,FALSE)</f>
        <v>Noncredit ESL</v>
      </c>
      <c r="J3024">
        <v>401</v>
      </c>
      <c r="K3024" t="s">
        <v>286</v>
      </c>
      <c r="L3024" t="s">
        <v>39</v>
      </c>
      <c r="M3024" t="s">
        <v>40</v>
      </c>
      <c r="N3024" t="s">
        <v>288</v>
      </c>
      <c r="O3024">
        <v>1230</v>
      </c>
      <c r="P3024">
        <v>1445</v>
      </c>
      <c r="Q3024" t="s">
        <v>64</v>
      </c>
      <c r="R3024">
        <v>802</v>
      </c>
      <c r="S3024" t="s">
        <v>65</v>
      </c>
      <c r="T3024">
        <v>1</v>
      </c>
      <c r="U3024" s="1">
        <v>43479</v>
      </c>
      <c r="V3024" s="1">
        <v>43607</v>
      </c>
      <c r="W3024" t="s">
        <v>289</v>
      </c>
      <c r="X3024" t="s">
        <v>46</v>
      </c>
      <c r="Y3024">
        <v>50</v>
      </c>
      <c r="Z3024">
        <v>45</v>
      </c>
      <c r="AA3024">
        <v>500</v>
      </c>
      <c r="AB3024">
        <v>9</v>
      </c>
      <c r="AD3024">
        <f>IF(ISBLANK(Source[[#This Row],[CrosslistID]]),1,1/COUNTIFS(Source[CrosslistID],Source[[#This Row],[CrosslistID]],Source[TermDesc],Source[[#This Row],[TermDesc]]))</f>
        <v>1</v>
      </c>
      <c r="AG3024">
        <v>0</v>
      </c>
      <c r="AH3024">
        <v>9</v>
      </c>
      <c r="AI3024">
        <v>5.79</v>
      </c>
      <c r="AJ3024">
        <v>5.79</v>
      </c>
      <c r="AK3024">
        <v>0.1943</v>
      </c>
      <c r="AL30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5.79</v>
      </c>
      <c r="AM3024">
        <f>IF(AND(Source[[#This Row],[Credit_Noncredit]]="Noncredit",Source[[#This Row],[FTEF]]&gt;0),Source[[#This Row],[NC XLST FTES]]*525/(437.5*Source[[#This Row],[FTEF]]),0)</f>
        <v>35.759135357694291</v>
      </c>
      <c r="AN3024">
        <f>IF(Source[[#This Row],[Credit_Noncredit]]="Credit",Source[[#This Row],[Census Enrollment]],Source[[#This Row],[Noncredit Avg. Attendance]])</f>
        <v>35.759135357694291</v>
      </c>
    </row>
    <row r="3025" spans="1:40" x14ac:dyDescent="0.25">
      <c r="A3025" t="s">
        <v>32</v>
      </c>
      <c r="B3025" t="s">
        <v>33</v>
      </c>
      <c r="C3025" t="s">
        <v>229</v>
      </c>
      <c r="D3025" t="s">
        <v>230</v>
      </c>
      <c r="E3025" s="4">
        <v>47158</v>
      </c>
      <c r="F3025" s="4" t="s">
        <v>285</v>
      </c>
      <c r="G3025" s="4">
        <v>3020</v>
      </c>
      <c r="H3025" t="str">
        <f>CONCATENATE(Source[[#This Row],[Subject]],TRIM(Source[[#This Row],[Course]]))</f>
        <v>ESLF3020</v>
      </c>
      <c r="I3025" t="str">
        <f>VLOOKUP(Source[[#This Row],[SubjCrse]],'Courses and Categories'!$E$2:$G$1816,3,FALSE)</f>
        <v>Noncredit ESL</v>
      </c>
      <c r="J3025">
        <v>402</v>
      </c>
      <c r="K3025" t="s">
        <v>286</v>
      </c>
      <c r="L3025" t="s">
        <v>39</v>
      </c>
      <c r="M3025" t="s">
        <v>40</v>
      </c>
      <c r="N3025" t="s">
        <v>276</v>
      </c>
      <c r="O3025">
        <v>1230</v>
      </c>
      <c r="P3025">
        <v>1445</v>
      </c>
      <c r="Q3025" t="s">
        <v>64</v>
      </c>
      <c r="R3025">
        <v>802</v>
      </c>
      <c r="S3025" t="s">
        <v>65</v>
      </c>
      <c r="T3025">
        <v>1</v>
      </c>
      <c r="U3025" s="1">
        <v>43479</v>
      </c>
      <c r="V3025" s="1">
        <v>43607</v>
      </c>
      <c r="W3025" t="s">
        <v>290</v>
      </c>
      <c r="X3025" t="s">
        <v>46</v>
      </c>
      <c r="Y3025">
        <v>48</v>
      </c>
      <c r="Z3025">
        <v>40</v>
      </c>
      <c r="AA3025">
        <v>500</v>
      </c>
      <c r="AB3025">
        <v>8</v>
      </c>
      <c r="AD3025">
        <f>IF(ISBLANK(Source[[#This Row],[CrosslistID]]),1,1/COUNTIFS(Source[CrosslistID],Source[[#This Row],[CrosslistID]],Source[TermDesc],Source[[#This Row],[TermDesc]]))</f>
        <v>1</v>
      </c>
      <c r="AG3025">
        <v>0</v>
      </c>
      <c r="AH3025">
        <v>8</v>
      </c>
      <c r="AI3025">
        <v>4.8899999999999997</v>
      </c>
      <c r="AJ3025">
        <v>4.8899999999999997</v>
      </c>
      <c r="AK3025">
        <v>0.1943</v>
      </c>
      <c r="AL30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4.8899999999999997</v>
      </c>
      <c r="AM3025">
        <f>IF(AND(Source[[#This Row],[Credit_Noncredit]]="Noncredit",Source[[#This Row],[FTEF]]&gt;0),Source[[#This Row],[NC XLST FTES]]*525/(437.5*Source[[#This Row],[FTEF]]),0)</f>
        <v>30.200720535254764</v>
      </c>
      <c r="AN3025">
        <f>IF(Source[[#This Row],[Credit_Noncredit]]="Credit",Source[[#This Row],[Census Enrollment]],Source[[#This Row],[Noncredit Avg. Attendance]])</f>
        <v>30.200720535254764</v>
      </c>
    </row>
    <row r="3026" spans="1:40" x14ac:dyDescent="0.25">
      <c r="A3026" t="s">
        <v>32</v>
      </c>
      <c r="B3026" t="s">
        <v>33</v>
      </c>
      <c r="C3026" t="s">
        <v>229</v>
      </c>
      <c r="D3026" t="s">
        <v>230</v>
      </c>
      <c r="E3026" s="4">
        <v>47159</v>
      </c>
      <c r="F3026" s="4" t="s">
        <v>285</v>
      </c>
      <c r="G3026" s="4">
        <v>3020</v>
      </c>
      <c r="H3026" t="str">
        <f>CONCATENATE(Source[[#This Row],[Subject]],TRIM(Source[[#This Row],[Course]]))</f>
        <v>ESLF3020</v>
      </c>
      <c r="I3026" t="str">
        <f>VLOOKUP(Source[[#This Row],[SubjCrse]],'Courses and Categories'!$E$2:$G$1816,3,FALSE)</f>
        <v>Noncredit ESL</v>
      </c>
      <c r="J3026">
        <v>403</v>
      </c>
      <c r="K3026" t="s">
        <v>286</v>
      </c>
      <c r="L3026" t="s">
        <v>39</v>
      </c>
      <c r="M3026" t="s">
        <v>40</v>
      </c>
      <c r="N3026" t="s">
        <v>91</v>
      </c>
      <c r="O3026">
        <v>1220</v>
      </c>
      <c r="P3026">
        <v>1710</v>
      </c>
      <c r="Q3026" t="s">
        <v>64</v>
      </c>
      <c r="R3026">
        <v>803</v>
      </c>
      <c r="S3026" t="s">
        <v>65</v>
      </c>
      <c r="T3026">
        <v>1</v>
      </c>
      <c r="U3026" s="1">
        <v>43479</v>
      </c>
      <c r="V3026" s="1">
        <v>43607</v>
      </c>
      <c r="W3026" t="s">
        <v>259</v>
      </c>
      <c r="X3026" t="s">
        <v>46</v>
      </c>
      <c r="Y3026">
        <v>74</v>
      </c>
      <c r="Z3026">
        <v>74</v>
      </c>
      <c r="AA3026">
        <v>500</v>
      </c>
      <c r="AB3026">
        <v>14.8</v>
      </c>
      <c r="AD3026">
        <f>IF(ISBLANK(Source[[#This Row],[CrosslistID]]),1,1/COUNTIFS(Source[CrosslistID],Source[[#This Row],[CrosslistID]],Source[TermDesc],Source[[#This Row],[TermDesc]]))</f>
        <v>1</v>
      </c>
      <c r="AG3026">
        <v>0</v>
      </c>
      <c r="AH3026">
        <v>14.8</v>
      </c>
      <c r="AI3026">
        <v>4.6379999999999999</v>
      </c>
      <c r="AJ3026">
        <v>4.6379999999999999</v>
      </c>
      <c r="AK3026">
        <v>0.2</v>
      </c>
      <c r="AL30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4.6379999999999999</v>
      </c>
      <c r="AM3026">
        <f>IF(AND(Source[[#This Row],[Credit_Noncredit]]="Noncredit",Source[[#This Row],[FTEF]]&gt;0),Source[[#This Row],[NC XLST FTES]]*525/(437.5*Source[[#This Row],[FTEF]]),0)</f>
        <v>27.827999999999999</v>
      </c>
      <c r="AN3026">
        <f>IF(Source[[#This Row],[Credit_Noncredit]]="Credit",Source[[#This Row],[Census Enrollment]],Source[[#This Row],[Noncredit Avg. Attendance]])</f>
        <v>27.827999999999999</v>
      </c>
    </row>
    <row r="3027" spans="1:40" x14ac:dyDescent="0.25">
      <c r="A3027" t="s">
        <v>32</v>
      </c>
      <c r="B3027" t="s">
        <v>33</v>
      </c>
      <c r="C3027" t="s">
        <v>229</v>
      </c>
      <c r="D3027" t="s">
        <v>230</v>
      </c>
      <c r="E3027" s="4">
        <v>48098</v>
      </c>
      <c r="F3027" s="4" t="s">
        <v>285</v>
      </c>
      <c r="G3027" s="4">
        <v>3020</v>
      </c>
      <c r="H3027" t="str">
        <f>CONCATENATE(Source[[#This Row],[Subject]],TRIM(Source[[#This Row],[Course]]))</f>
        <v>ESLF3020</v>
      </c>
      <c r="I3027" t="str">
        <f>VLOOKUP(Source[[#This Row],[SubjCrse]],'Courses and Categories'!$E$2:$G$1816,3,FALSE)</f>
        <v>Noncredit ESL</v>
      </c>
      <c r="J3027">
        <v>501</v>
      </c>
      <c r="K3027" t="s">
        <v>286</v>
      </c>
      <c r="L3027" t="s">
        <v>39</v>
      </c>
      <c r="M3027" t="s">
        <v>40</v>
      </c>
      <c r="N3027" t="s">
        <v>195</v>
      </c>
      <c r="O3027">
        <v>1200</v>
      </c>
      <c r="P3027">
        <v>1350</v>
      </c>
      <c r="Q3027" t="s">
        <v>76</v>
      </c>
      <c r="R3027">
        <v>426</v>
      </c>
      <c r="S3027" t="s">
        <v>77</v>
      </c>
      <c r="T3027" t="s">
        <v>44</v>
      </c>
      <c r="U3027" s="1">
        <v>43479</v>
      </c>
      <c r="V3027" s="1">
        <v>43542</v>
      </c>
      <c r="W3027" t="s">
        <v>291</v>
      </c>
      <c r="X3027" t="s">
        <v>46</v>
      </c>
      <c r="Y3027">
        <v>58</v>
      </c>
      <c r="Z3027">
        <v>45</v>
      </c>
      <c r="AA3027">
        <v>250</v>
      </c>
      <c r="AB3027">
        <v>18</v>
      </c>
      <c r="AD3027">
        <f>IF(ISBLANK(Source[[#This Row],[CrosslistID]]),1,1/COUNTIFS(Source[CrosslistID],Source[[#This Row],[CrosslistID]],Source[TermDesc],Source[[#This Row],[TermDesc]]))</f>
        <v>1</v>
      </c>
      <c r="AG3027">
        <v>0</v>
      </c>
      <c r="AH3027">
        <v>18</v>
      </c>
      <c r="AI3027">
        <v>4.2480000000000002</v>
      </c>
      <c r="AJ3027">
        <v>4.2480000000000002</v>
      </c>
      <c r="AK3027">
        <v>0.1943</v>
      </c>
      <c r="AL30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4.2480000000000002</v>
      </c>
      <c r="AM3027">
        <f>IF(AND(Source[[#This Row],[Credit_Noncredit]]="Noncredit",Source[[#This Row],[FTEF]]&gt;0),Source[[#This Row],[NC XLST FTES]]*525/(437.5*Source[[#This Row],[FTEF]]),0)</f>
        <v>26.23571796191457</v>
      </c>
      <c r="AN3027">
        <f>IF(Source[[#This Row],[Credit_Noncredit]]="Credit",Source[[#This Row],[Census Enrollment]],Source[[#This Row],[Noncredit Avg. Attendance]])</f>
        <v>26.23571796191457</v>
      </c>
    </row>
    <row r="3028" spans="1:40" x14ac:dyDescent="0.25">
      <c r="A3028" t="s">
        <v>32</v>
      </c>
      <c r="B3028" t="s">
        <v>33</v>
      </c>
      <c r="C3028" t="s">
        <v>229</v>
      </c>
      <c r="D3028" t="s">
        <v>230</v>
      </c>
      <c r="E3028" s="4">
        <v>48099</v>
      </c>
      <c r="F3028" s="4" t="s">
        <v>285</v>
      </c>
      <c r="G3028" s="4">
        <v>3020</v>
      </c>
      <c r="H3028" t="str">
        <f>CONCATENATE(Source[[#This Row],[Subject]],TRIM(Source[[#This Row],[Course]]))</f>
        <v>ESLF3020</v>
      </c>
      <c r="I3028" t="str">
        <f>VLOOKUP(Source[[#This Row],[SubjCrse]],'Courses and Categories'!$E$2:$G$1816,3,FALSE)</f>
        <v>Noncredit ESL</v>
      </c>
      <c r="J3028">
        <v>502</v>
      </c>
      <c r="K3028" t="s">
        <v>286</v>
      </c>
      <c r="L3028" t="s">
        <v>39</v>
      </c>
      <c r="M3028" t="s">
        <v>40</v>
      </c>
      <c r="N3028" t="s">
        <v>195</v>
      </c>
      <c r="O3028">
        <v>1200</v>
      </c>
      <c r="P3028">
        <v>1350</v>
      </c>
      <c r="Q3028" t="s">
        <v>76</v>
      </c>
      <c r="R3028">
        <v>426</v>
      </c>
      <c r="S3028" t="s">
        <v>77</v>
      </c>
      <c r="T3028" t="s">
        <v>44</v>
      </c>
      <c r="U3028" s="1">
        <v>43543</v>
      </c>
      <c r="V3028" s="1">
        <v>43607</v>
      </c>
      <c r="W3028" t="s">
        <v>292</v>
      </c>
      <c r="X3028" t="s">
        <v>46</v>
      </c>
      <c r="Y3028">
        <v>43</v>
      </c>
      <c r="Z3028">
        <v>32</v>
      </c>
      <c r="AA3028">
        <v>250</v>
      </c>
      <c r="AB3028">
        <v>12.8</v>
      </c>
      <c r="AD3028">
        <f>IF(ISBLANK(Source[[#This Row],[CrosslistID]]),1,1/COUNTIFS(Source[CrosslistID],Source[[#This Row],[CrosslistID]],Source[TermDesc],Source[[#This Row],[TermDesc]]))</f>
        <v>1</v>
      </c>
      <c r="AG3028">
        <v>0</v>
      </c>
      <c r="AH3028">
        <v>12.8</v>
      </c>
      <c r="AI3028">
        <v>2.9489999999999998</v>
      </c>
      <c r="AJ3028">
        <v>2.9489999999999998</v>
      </c>
      <c r="AK3028">
        <v>0.2</v>
      </c>
      <c r="AL30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2.9489999999999998</v>
      </c>
      <c r="AM3028">
        <f>IF(AND(Source[[#This Row],[Credit_Noncredit]]="Noncredit",Source[[#This Row],[FTEF]]&gt;0),Source[[#This Row],[NC XLST FTES]]*525/(437.5*Source[[#This Row],[FTEF]]),0)</f>
        <v>17.693999999999999</v>
      </c>
      <c r="AN3028">
        <f>IF(Source[[#This Row],[Credit_Noncredit]]="Credit",Source[[#This Row],[Census Enrollment]],Source[[#This Row],[Noncredit Avg. Attendance]])</f>
        <v>17.693999999999999</v>
      </c>
    </row>
    <row r="3029" spans="1:40" x14ac:dyDescent="0.25">
      <c r="A3029" t="s">
        <v>32</v>
      </c>
      <c r="B3029" t="s">
        <v>33</v>
      </c>
      <c r="C3029" t="s">
        <v>229</v>
      </c>
      <c r="D3029" t="s">
        <v>230</v>
      </c>
      <c r="E3029" s="4">
        <v>47119</v>
      </c>
      <c r="F3029" s="4" t="s">
        <v>285</v>
      </c>
      <c r="G3029" s="4">
        <v>3020</v>
      </c>
      <c r="H3029" t="str">
        <f>CONCATENATE(Source[[#This Row],[Subject]],TRIM(Source[[#This Row],[Course]]))</f>
        <v>ESLF3020</v>
      </c>
      <c r="I3029" t="str">
        <f>VLOOKUP(Source[[#This Row],[SubjCrse]],'Courses and Categories'!$E$2:$G$1816,3,FALSE)</f>
        <v>Noncredit ESL</v>
      </c>
      <c r="J3029">
        <v>701</v>
      </c>
      <c r="K3029" t="s">
        <v>286</v>
      </c>
      <c r="L3029" t="s">
        <v>39</v>
      </c>
      <c r="M3029" t="s">
        <v>40</v>
      </c>
      <c r="N3029" t="s">
        <v>293</v>
      </c>
      <c r="O3029" t="s">
        <v>294</v>
      </c>
      <c r="P3029" t="s">
        <v>295</v>
      </c>
      <c r="Q3029" t="s">
        <v>296</v>
      </c>
      <c r="R3029" t="s">
        <v>297</v>
      </c>
      <c r="S3029" t="s">
        <v>53</v>
      </c>
      <c r="T3029" t="s">
        <v>44</v>
      </c>
      <c r="U3029" s="1">
        <v>43479</v>
      </c>
      <c r="V3029" s="1">
        <v>43539</v>
      </c>
      <c r="W3029" t="s">
        <v>298</v>
      </c>
      <c r="X3029" t="s">
        <v>46</v>
      </c>
      <c r="Y3029">
        <v>123</v>
      </c>
      <c r="Z3029">
        <v>93</v>
      </c>
      <c r="AA3029">
        <v>400</v>
      </c>
      <c r="AB3029">
        <v>23.25</v>
      </c>
      <c r="AD3029">
        <f>IF(ISBLANK(Source[[#This Row],[CrosslistID]]),1,1/COUNTIFS(Source[CrosslistID],Source[[#This Row],[CrosslistID]],Source[TermDesc],Source[[#This Row],[TermDesc]]))</f>
        <v>1</v>
      </c>
      <c r="AG3029">
        <v>0</v>
      </c>
      <c r="AH3029">
        <v>23.25</v>
      </c>
      <c r="AI3029">
        <v>3.9470000000000001</v>
      </c>
      <c r="AJ3029">
        <v>3.9470000000000001</v>
      </c>
      <c r="AK3029">
        <v>0.1971</v>
      </c>
      <c r="AL30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3.9470000000000001</v>
      </c>
      <c r="AM3029">
        <f>IF(AND(Source[[#This Row],[Credit_Noncredit]]="Noncredit",Source[[#This Row],[FTEF]]&gt;0),Source[[#This Row],[NC XLST FTES]]*525/(437.5*Source[[#This Row],[FTEF]]),0)</f>
        <v>24.030441400304415</v>
      </c>
      <c r="AN3029">
        <f>IF(Source[[#This Row],[Credit_Noncredit]]="Credit",Source[[#This Row],[Census Enrollment]],Source[[#This Row],[Noncredit Avg. Attendance]])</f>
        <v>24.030441400304415</v>
      </c>
    </row>
    <row r="3030" spans="1:40" x14ac:dyDescent="0.25">
      <c r="A3030" t="s">
        <v>32</v>
      </c>
      <c r="B3030" t="s">
        <v>33</v>
      </c>
      <c r="C3030" t="s">
        <v>229</v>
      </c>
      <c r="D3030" t="s">
        <v>230</v>
      </c>
      <c r="E3030" s="4">
        <v>47801</v>
      </c>
      <c r="F3030" s="4" t="s">
        <v>285</v>
      </c>
      <c r="G3030" s="4">
        <v>3020</v>
      </c>
      <c r="H3030" t="str">
        <f>CONCATENATE(Source[[#This Row],[Subject]],TRIM(Source[[#This Row],[Course]]))</f>
        <v>ESLF3020</v>
      </c>
      <c r="I3030" t="str">
        <f>VLOOKUP(Source[[#This Row],[SubjCrse]],'Courses and Categories'!$E$2:$G$1816,3,FALSE)</f>
        <v>Noncredit ESL</v>
      </c>
      <c r="J3030">
        <v>702</v>
      </c>
      <c r="K3030" t="s">
        <v>286</v>
      </c>
      <c r="L3030" t="s">
        <v>39</v>
      </c>
      <c r="M3030" t="s">
        <v>40</v>
      </c>
      <c r="N3030" t="s">
        <v>293</v>
      </c>
      <c r="O3030" t="s">
        <v>294</v>
      </c>
      <c r="P3030" t="s">
        <v>299</v>
      </c>
      <c r="Q3030" t="s">
        <v>296</v>
      </c>
      <c r="R3030" t="s">
        <v>297</v>
      </c>
      <c r="S3030" t="s">
        <v>53</v>
      </c>
      <c r="T3030" t="s">
        <v>44</v>
      </c>
      <c r="U3030" s="1">
        <v>43542</v>
      </c>
      <c r="V3030" s="1">
        <v>43607</v>
      </c>
      <c r="W3030" t="s">
        <v>298</v>
      </c>
      <c r="X3030" t="s">
        <v>46</v>
      </c>
      <c r="Y3030">
        <v>69</v>
      </c>
      <c r="Z3030">
        <v>53</v>
      </c>
      <c r="AA3030">
        <v>450</v>
      </c>
      <c r="AB3030">
        <v>11.777799999999999</v>
      </c>
      <c r="AD3030">
        <f>IF(ISBLANK(Source[[#This Row],[CrosslistID]]),1,1/COUNTIFS(Source[CrosslistID],Source[[#This Row],[CrosslistID]],Source[TermDesc],Source[[#This Row],[TermDesc]]))</f>
        <v>1</v>
      </c>
      <c r="AG3030">
        <v>0</v>
      </c>
      <c r="AH3030">
        <v>11.777799999999999</v>
      </c>
      <c r="AI3030">
        <v>3.12</v>
      </c>
      <c r="AJ3030">
        <v>3.12</v>
      </c>
      <c r="AK3030">
        <v>0.1971</v>
      </c>
      <c r="AL30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3.12</v>
      </c>
      <c r="AM3030">
        <f>IF(AND(Source[[#This Row],[Credit_Noncredit]]="Noncredit",Source[[#This Row],[FTEF]]&gt;0),Source[[#This Row],[NC XLST FTES]]*525/(437.5*Source[[#This Row],[FTEF]]),0)</f>
        <v>18.995433789954337</v>
      </c>
      <c r="AN3030">
        <f>IF(Source[[#This Row],[Credit_Noncredit]]="Credit",Source[[#This Row],[Census Enrollment]],Source[[#This Row],[Noncredit Avg. Attendance]])</f>
        <v>18.995433789954337</v>
      </c>
    </row>
    <row r="3031" spans="1:40" x14ac:dyDescent="0.25">
      <c r="A3031" t="s">
        <v>32</v>
      </c>
      <c r="B3031" t="s">
        <v>33</v>
      </c>
      <c r="C3031" t="s">
        <v>229</v>
      </c>
      <c r="D3031" t="s">
        <v>230</v>
      </c>
      <c r="E3031" s="4">
        <v>47987</v>
      </c>
      <c r="F3031" s="4" t="s">
        <v>285</v>
      </c>
      <c r="G3031" s="4">
        <v>3129</v>
      </c>
      <c r="H3031" t="str">
        <f>CONCATENATE(Source[[#This Row],[Subject]],TRIM(Source[[#This Row],[Course]]))</f>
        <v>ESLF3129</v>
      </c>
      <c r="I3031" t="str">
        <f>VLOOKUP(Source[[#This Row],[SubjCrse]],'Courses and Categories'!$E$2:$G$1816,3,FALSE)</f>
        <v>Noncredit ESL</v>
      </c>
      <c r="J3031">
        <v>401</v>
      </c>
      <c r="K3031" t="s">
        <v>300</v>
      </c>
      <c r="L3031" t="s">
        <v>39</v>
      </c>
      <c r="M3031" t="s">
        <v>40</v>
      </c>
      <c r="N3031" t="s">
        <v>195</v>
      </c>
      <c r="O3031">
        <v>1220</v>
      </c>
      <c r="P3031">
        <v>1310</v>
      </c>
      <c r="Q3031" t="s">
        <v>64</v>
      </c>
      <c r="S3031" t="s">
        <v>65</v>
      </c>
      <c r="T3031">
        <v>1</v>
      </c>
      <c r="U3031" s="1">
        <v>43479</v>
      </c>
      <c r="V3031" s="1">
        <v>43607</v>
      </c>
      <c r="W3031" t="s">
        <v>301</v>
      </c>
      <c r="X3031" t="s">
        <v>46</v>
      </c>
      <c r="Y3031">
        <v>68</v>
      </c>
      <c r="Z3031">
        <v>30</v>
      </c>
      <c r="AA3031">
        <v>500</v>
      </c>
      <c r="AB3031">
        <v>6</v>
      </c>
      <c r="AD3031">
        <f>IF(ISBLANK(Source[[#This Row],[CrosslistID]]),1,1/COUNTIFS(Source[CrosslistID],Source[[#This Row],[CrosslistID]],Source[TermDesc],Source[[#This Row],[TermDesc]]))</f>
        <v>1</v>
      </c>
      <c r="AG3031">
        <v>0</v>
      </c>
      <c r="AH3031">
        <v>6</v>
      </c>
      <c r="AI3031">
        <v>2.4569999999999999</v>
      </c>
      <c r="AJ3031">
        <v>2.4569999999999999</v>
      </c>
      <c r="AK3031">
        <v>0.2</v>
      </c>
      <c r="AL30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2.4569999999999999</v>
      </c>
      <c r="AM3031">
        <f>IF(AND(Source[[#This Row],[Credit_Noncredit]]="Noncredit",Source[[#This Row],[FTEF]]&gt;0),Source[[#This Row],[NC XLST FTES]]*525/(437.5*Source[[#This Row],[FTEF]]),0)</f>
        <v>14.741999999999999</v>
      </c>
      <c r="AN3031">
        <f>IF(Source[[#This Row],[Credit_Noncredit]]="Credit",Source[[#This Row],[Census Enrollment]],Source[[#This Row],[Noncredit Avg. Attendance]])</f>
        <v>14.741999999999999</v>
      </c>
    </row>
    <row r="3032" spans="1:40" x14ac:dyDescent="0.25">
      <c r="A3032" t="s">
        <v>32</v>
      </c>
      <c r="B3032" t="s">
        <v>33</v>
      </c>
      <c r="C3032" t="s">
        <v>229</v>
      </c>
      <c r="D3032" t="s">
        <v>230</v>
      </c>
      <c r="E3032" s="4">
        <v>43585</v>
      </c>
      <c r="F3032" s="4" t="s">
        <v>285</v>
      </c>
      <c r="G3032" s="4">
        <v>3144</v>
      </c>
      <c r="H3032" t="str">
        <f>CONCATENATE(Source[[#This Row],[Subject]],TRIM(Source[[#This Row],[Course]]))</f>
        <v>ESLF3144</v>
      </c>
      <c r="I3032" t="str">
        <f>VLOOKUP(Source[[#This Row],[SubjCrse]],'Courses and Categories'!$E$2:$G$1816,3,FALSE)</f>
        <v>Noncredit ESL</v>
      </c>
      <c r="J3032">
        <v>401</v>
      </c>
      <c r="K3032" t="s">
        <v>302</v>
      </c>
      <c r="L3032" t="s">
        <v>39</v>
      </c>
      <c r="M3032" t="s">
        <v>40</v>
      </c>
      <c r="N3032" t="s">
        <v>195</v>
      </c>
      <c r="O3032">
        <v>1220</v>
      </c>
      <c r="P3032">
        <v>1310</v>
      </c>
      <c r="Q3032" t="s">
        <v>64</v>
      </c>
      <c r="S3032" t="s">
        <v>65</v>
      </c>
      <c r="T3032">
        <v>1</v>
      </c>
      <c r="U3032" s="1">
        <v>43479</v>
      </c>
      <c r="V3032" s="1">
        <v>43607</v>
      </c>
      <c r="W3032" t="s">
        <v>303</v>
      </c>
      <c r="X3032" t="s">
        <v>46</v>
      </c>
      <c r="Y3032">
        <v>79</v>
      </c>
      <c r="Z3032">
        <v>52</v>
      </c>
      <c r="AA3032">
        <v>600</v>
      </c>
      <c r="AB3032">
        <v>8.6667000000000005</v>
      </c>
      <c r="AD3032">
        <f>IF(ISBLANK(Source[[#This Row],[CrosslistID]]),1,1/COUNTIFS(Source[CrosslistID],Source[[#This Row],[CrosslistID]],Source[TermDesc],Source[[#This Row],[TermDesc]]))</f>
        <v>1</v>
      </c>
      <c r="AG3032">
        <v>0</v>
      </c>
      <c r="AH3032">
        <v>8.6667000000000005</v>
      </c>
      <c r="AI3032">
        <v>2.9769999999999999</v>
      </c>
      <c r="AJ3032">
        <v>2.9769999999999999</v>
      </c>
      <c r="AK3032">
        <v>0.2</v>
      </c>
      <c r="AL30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2.9769999999999999</v>
      </c>
      <c r="AM3032">
        <f>IF(AND(Source[[#This Row],[Credit_Noncredit]]="Noncredit",Source[[#This Row],[FTEF]]&gt;0),Source[[#This Row],[NC XLST FTES]]*525/(437.5*Source[[#This Row],[FTEF]]),0)</f>
        <v>17.861999999999998</v>
      </c>
      <c r="AN3032">
        <f>IF(Source[[#This Row],[Credit_Noncredit]]="Credit",Source[[#This Row],[Census Enrollment]],Source[[#This Row],[Noncredit Avg. Attendance]])</f>
        <v>17.861999999999998</v>
      </c>
    </row>
    <row r="3033" spans="1:40" x14ac:dyDescent="0.25">
      <c r="A3033" t="s">
        <v>32</v>
      </c>
      <c r="B3033" t="s">
        <v>33</v>
      </c>
      <c r="C3033" t="s">
        <v>229</v>
      </c>
      <c r="D3033" t="s">
        <v>230</v>
      </c>
      <c r="E3033" s="4">
        <v>41011</v>
      </c>
      <c r="F3033" s="4" t="s">
        <v>285</v>
      </c>
      <c r="G3033" s="4">
        <v>3144</v>
      </c>
      <c r="H3033" t="str">
        <f>CONCATENATE(Source[[#This Row],[Subject]],TRIM(Source[[#This Row],[Course]]))</f>
        <v>ESLF3144</v>
      </c>
      <c r="I3033" t="str">
        <f>VLOOKUP(Source[[#This Row],[SubjCrse]],'Courses and Categories'!$E$2:$G$1816,3,FALSE)</f>
        <v>Noncredit ESL</v>
      </c>
      <c r="J3033">
        <v>402</v>
      </c>
      <c r="K3033" t="s">
        <v>302</v>
      </c>
      <c r="L3033" t="s">
        <v>39</v>
      </c>
      <c r="M3033" t="s">
        <v>40</v>
      </c>
      <c r="N3033" t="s">
        <v>195</v>
      </c>
      <c r="O3033">
        <v>1220</v>
      </c>
      <c r="P3033">
        <v>1310</v>
      </c>
      <c r="Q3033" t="s">
        <v>64</v>
      </c>
      <c r="S3033" t="s">
        <v>65</v>
      </c>
      <c r="T3033">
        <v>1</v>
      </c>
      <c r="U3033" s="1">
        <v>43479</v>
      </c>
      <c r="V3033" s="1">
        <v>43607</v>
      </c>
      <c r="W3033" t="s">
        <v>304</v>
      </c>
      <c r="X3033" t="s">
        <v>46</v>
      </c>
      <c r="Y3033">
        <v>102</v>
      </c>
      <c r="Z3033">
        <v>37</v>
      </c>
      <c r="AA3033">
        <v>600</v>
      </c>
      <c r="AB3033">
        <v>6.1666999999999996</v>
      </c>
      <c r="AD3033">
        <f>IF(ISBLANK(Source[[#This Row],[CrosslistID]]),1,1/COUNTIFS(Source[CrosslistID],Source[[#This Row],[CrosslistID]],Source[TermDesc],Source[[#This Row],[TermDesc]]))</f>
        <v>1</v>
      </c>
      <c r="AG3033">
        <v>0</v>
      </c>
      <c r="AH3033">
        <v>6.1666999999999996</v>
      </c>
      <c r="AI3033">
        <v>3.8740000000000001</v>
      </c>
      <c r="AJ3033">
        <v>3.8740000000000001</v>
      </c>
      <c r="AK3033">
        <v>0.2</v>
      </c>
      <c r="AL30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3.8740000000000001</v>
      </c>
      <c r="AM3033">
        <f>IF(AND(Source[[#This Row],[Credit_Noncredit]]="Noncredit",Source[[#This Row],[FTEF]]&gt;0),Source[[#This Row],[NC XLST FTES]]*525/(437.5*Source[[#This Row],[FTEF]]),0)</f>
        <v>23.244000000000003</v>
      </c>
      <c r="AN3033">
        <f>IF(Source[[#This Row],[Credit_Noncredit]]="Credit",Source[[#This Row],[Census Enrollment]],Source[[#This Row],[Noncredit Avg. Attendance]])</f>
        <v>23.244000000000003</v>
      </c>
    </row>
    <row r="3034" spans="1:40" x14ac:dyDescent="0.25">
      <c r="A3034" t="s">
        <v>32</v>
      </c>
      <c r="B3034" t="s">
        <v>33</v>
      </c>
      <c r="C3034" t="s">
        <v>229</v>
      </c>
      <c r="D3034" t="s">
        <v>230</v>
      </c>
      <c r="E3034" s="4">
        <v>45031</v>
      </c>
      <c r="F3034" s="4" t="s">
        <v>285</v>
      </c>
      <c r="G3034" s="4">
        <v>3144</v>
      </c>
      <c r="H3034" t="str">
        <f>CONCATENATE(Source[[#This Row],[Subject]],TRIM(Source[[#This Row],[Course]]))</f>
        <v>ESLF3144</v>
      </c>
      <c r="I3034" t="str">
        <f>VLOOKUP(Source[[#This Row],[SubjCrse]],'Courses and Categories'!$E$2:$G$1816,3,FALSE)</f>
        <v>Noncredit ESL</v>
      </c>
      <c r="J3034">
        <v>403</v>
      </c>
      <c r="K3034" t="s">
        <v>302</v>
      </c>
      <c r="L3034" t="s">
        <v>39</v>
      </c>
      <c r="M3034" t="s">
        <v>40</v>
      </c>
      <c r="N3034" t="s">
        <v>195</v>
      </c>
      <c r="O3034">
        <v>1220</v>
      </c>
      <c r="P3034">
        <v>1310</v>
      </c>
      <c r="Q3034" t="s">
        <v>64</v>
      </c>
      <c r="S3034" t="s">
        <v>65</v>
      </c>
      <c r="T3034">
        <v>1</v>
      </c>
      <c r="U3034" s="1">
        <v>43479</v>
      </c>
      <c r="V3034" s="1">
        <v>43607</v>
      </c>
      <c r="W3034" t="s">
        <v>305</v>
      </c>
      <c r="X3034" t="s">
        <v>46</v>
      </c>
      <c r="Y3034">
        <v>59</v>
      </c>
      <c r="Z3034">
        <v>24</v>
      </c>
      <c r="AA3034">
        <v>300</v>
      </c>
      <c r="AB3034">
        <v>8</v>
      </c>
      <c r="AD3034">
        <f>IF(ISBLANK(Source[[#This Row],[CrosslistID]]),1,1/COUNTIFS(Source[CrosslistID],Source[[#This Row],[CrosslistID]],Source[TermDesc],Source[[#This Row],[TermDesc]]))</f>
        <v>1</v>
      </c>
      <c r="AG3034">
        <v>0</v>
      </c>
      <c r="AH3034">
        <v>8</v>
      </c>
      <c r="AI3034">
        <v>1.583</v>
      </c>
      <c r="AJ3034">
        <v>1.583</v>
      </c>
      <c r="AK3034">
        <v>0.2</v>
      </c>
      <c r="AL30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1.583</v>
      </c>
      <c r="AM3034">
        <f>IF(AND(Source[[#This Row],[Credit_Noncredit]]="Noncredit",Source[[#This Row],[FTEF]]&gt;0),Source[[#This Row],[NC XLST FTES]]*525/(437.5*Source[[#This Row],[FTEF]]),0)</f>
        <v>9.4979999999999993</v>
      </c>
      <c r="AN3034">
        <f>IF(Source[[#This Row],[Credit_Noncredit]]="Credit",Source[[#This Row],[Census Enrollment]],Source[[#This Row],[Noncredit Avg. Attendance]])</f>
        <v>9.4979999999999993</v>
      </c>
    </row>
    <row r="3035" spans="1:40" x14ac:dyDescent="0.25">
      <c r="A3035" t="s">
        <v>32</v>
      </c>
      <c r="B3035" t="s">
        <v>33</v>
      </c>
      <c r="C3035" t="s">
        <v>229</v>
      </c>
      <c r="D3035" t="s">
        <v>230</v>
      </c>
      <c r="E3035" s="4">
        <v>48201</v>
      </c>
      <c r="F3035" s="4" t="s">
        <v>285</v>
      </c>
      <c r="G3035" s="4">
        <v>3348</v>
      </c>
      <c r="H3035" t="str">
        <f>CONCATENATE(Source[[#This Row],[Subject]],TRIM(Source[[#This Row],[Course]]))</f>
        <v>ESLF3348</v>
      </c>
      <c r="I3035" t="str">
        <f>VLOOKUP(Source[[#This Row],[SubjCrse]],'Courses and Categories'!$E$2:$G$1816,3,FALSE)</f>
        <v>Noncredit ESL</v>
      </c>
      <c r="J3035">
        <v>101</v>
      </c>
      <c r="K3035" t="s">
        <v>306</v>
      </c>
      <c r="L3035" t="s">
        <v>39</v>
      </c>
      <c r="M3035" t="s">
        <v>40</v>
      </c>
      <c r="N3035" t="s">
        <v>195</v>
      </c>
      <c r="O3035">
        <v>1110</v>
      </c>
      <c r="P3035">
        <v>1200</v>
      </c>
      <c r="Q3035" t="s">
        <v>240</v>
      </c>
      <c r="R3035">
        <v>202</v>
      </c>
      <c r="S3035" t="s">
        <v>134</v>
      </c>
      <c r="T3035">
        <v>1</v>
      </c>
      <c r="U3035" s="1">
        <v>43479</v>
      </c>
      <c r="V3035" s="1">
        <v>43607</v>
      </c>
      <c r="W3035" t="s">
        <v>307</v>
      </c>
      <c r="X3035" t="s">
        <v>46</v>
      </c>
      <c r="Y3035">
        <v>118</v>
      </c>
      <c r="Z3035">
        <v>81</v>
      </c>
      <c r="AA3035">
        <v>200</v>
      </c>
      <c r="AB3035">
        <v>40.5</v>
      </c>
      <c r="AD3035">
        <f>IF(ISBLANK(Source[[#This Row],[CrosslistID]]),1,1/COUNTIFS(Source[CrosslistID],Source[[#This Row],[CrosslistID]],Source[TermDesc],Source[[#This Row],[TermDesc]]))</f>
        <v>1</v>
      </c>
      <c r="AG3035">
        <v>0</v>
      </c>
      <c r="AH3035">
        <v>40.5</v>
      </c>
      <c r="AI3035">
        <v>4.4459999999999997</v>
      </c>
      <c r="AJ3035">
        <v>4.4459999999999997</v>
      </c>
      <c r="AK3035">
        <v>0.1943</v>
      </c>
      <c r="AL30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4.4459999999999997</v>
      </c>
      <c r="AM3035">
        <f>IF(AND(Source[[#This Row],[Credit_Noncredit]]="Noncredit",Source[[#This Row],[FTEF]]&gt;0),Source[[#This Row],[NC XLST FTES]]*525/(437.5*Source[[#This Row],[FTEF]]),0)</f>
        <v>27.45856922285126</v>
      </c>
      <c r="AN3035">
        <f>IF(Source[[#This Row],[Credit_Noncredit]]="Credit",Source[[#This Row],[Census Enrollment]],Source[[#This Row],[Noncredit Avg. Attendance]])</f>
        <v>27.45856922285126</v>
      </c>
    </row>
    <row r="3036" spans="1:40" x14ac:dyDescent="0.25">
      <c r="A3036" t="s">
        <v>32</v>
      </c>
      <c r="B3036" t="s">
        <v>33</v>
      </c>
      <c r="C3036" t="s">
        <v>229</v>
      </c>
      <c r="D3036" t="s">
        <v>230</v>
      </c>
      <c r="E3036" s="4">
        <v>47736</v>
      </c>
      <c r="F3036" s="4" t="s">
        <v>285</v>
      </c>
      <c r="G3036" s="4">
        <v>3348</v>
      </c>
      <c r="H3036" t="str">
        <f>CONCATENATE(Source[[#This Row],[Subject]],TRIM(Source[[#This Row],[Course]]))</f>
        <v>ESLF3348</v>
      </c>
      <c r="I3036" t="str">
        <f>VLOOKUP(Source[[#This Row],[SubjCrse]],'Courses and Categories'!$E$2:$G$1816,3,FALSE)</f>
        <v>Noncredit ESL</v>
      </c>
      <c r="J3036">
        <v>301</v>
      </c>
      <c r="K3036" t="s">
        <v>306</v>
      </c>
      <c r="L3036" t="s">
        <v>39</v>
      </c>
      <c r="M3036" t="s">
        <v>40</v>
      </c>
      <c r="N3036" t="s">
        <v>276</v>
      </c>
      <c r="O3036">
        <v>1225</v>
      </c>
      <c r="P3036">
        <v>1440</v>
      </c>
      <c r="Q3036" t="s">
        <v>247</v>
      </c>
      <c r="S3036" t="s">
        <v>248</v>
      </c>
      <c r="T3036">
        <v>1</v>
      </c>
      <c r="U3036" s="1">
        <v>43479</v>
      </c>
      <c r="V3036" s="1">
        <v>43607</v>
      </c>
      <c r="W3036" t="s">
        <v>308</v>
      </c>
      <c r="X3036" t="s">
        <v>46</v>
      </c>
      <c r="Y3036">
        <v>107</v>
      </c>
      <c r="Z3036">
        <v>80</v>
      </c>
      <c r="AA3036">
        <v>200</v>
      </c>
      <c r="AB3036">
        <v>40</v>
      </c>
      <c r="AD3036">
        <f>IF(ISBLANK(Source[[#This Row],[CrosslistID]]),1,1/COUNTIFS(Source[CrosslistID],Source[[#This Row],[CrosslistID]],Source[TermDesc],Source[[#This Row],[TermDesc]]))</f>
        <v>1</v>
      </c>
      <c r="AG3036">
        <v>0</v>
      </c>
      <c r="AH3036">
        <v>40</v>
      </c>
      <c r="AI3036">
        <v>3.6429999999999998</v>
      </c>
      <c r="AJ3036">
        <v>3.6429999999999998</v>
      </c>
      <c r="AK3036">
        <v>0.2</v>
      </c>
      <c r="AL30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3.6429999999999998</v>
      </c>
      <c r="AM3036">
        <f>IF(AND(Source[[#This Row],[Credit_Noncredit]]="Noncredit",Source[[#This Row],[FTEF]]&gt;0),Source[[#This Row],[NC XLST FTES]]*525/(437.5*Source[[#This Row],[FTEF]]),0)</f>
        <v>21.857999999999997</v>
      </c>
      <c r="AN3036">
        <f>IF(Source[[#This Row],[Credit_Noncredit]]="Credit",Source[[#This Row],[Census Enrollment]],Source[[#This Row],[Noncredit Avg. Attendance]])</f>
        <v>21.857999999999997</v>
      </c>
    </row>
    <row r="3037" spans="1:40" x14ac:dyDescent="0.25">
      <c r="A3037" t="s">
        <v>32</v>
      </c>
      <c r="B3037" t="s">
        <v>33</v>
      </c>
      <c r="C3037" t="s">
        <v>229</v>
      </c>
      <c r="D3037" t="s">
        <v>230</v>
      </c>
      <c r="E3037" s="4">
        <v>47695</v>
      </c>
      <c r="F3037" s="4" t="s">
        <v>285</v>
      </c>
      <c r="G3037" s="4">
        <v>3349</v>
      </c>
      <c r="H3037" t="str">
        <f>CONCATENATE(Source[[#This Row],[Subject]],TRIM(Source[[#This Row],[Course]]))</f>
        <v>ESLF3349</v>
      </c>
      <c r="I3037" t="str">
        <f>VLOOKUP(Source[[#This Row],[SubjCrse]],'Courses and Categories'!$E$2:$G$1816,3,FALSE)</f>
        <v>Noncredit ESL</v>
      </c>
      <c r="J3037">
        <v>401</v>
      </c>
      <c r="K3037" t="s">
        <v>309</v>
      </c>
      <c r="L3037" t="s">
        <v>39</v>
      </c>
      <c r="M3037" t="s">
        <v>40</v>
      </c>
      <c r="N3037" t="s">
        <v>195</v>
      </c>
      <c r="O3037">
        <v>1220</v>
      </c>
      <c r="P3037">
        <v>1310</v>
      </c>
      <c r="Q3037" t="s">
        <v>64</v>
      </c>
      <c r="S3037" t="s">
        <v>65</v>
      </c>
      <c r="T3037">
        <v>1</v>
      </c>
      <c r="U3037" s="1">
        <v>43479</v>
      </c>
      <c r="V3037" s="1">
        <v>43607</v>
      </c>
      <c r="W3037" t="s">
        <v>310</v>
      </c>
      <c r="X3037" t="s">
        <v>46</v>
      </c>
      <c r="Y3037">
        <v>46</v>
      </c>
      <c r="Z3037">
        <v>17</v>
      </c>
      <c r="AA3037">
        <v>500</v>
      </c>
      <c r="AB3037">
        <v>3.4</v>
      </c>
      <c r="AD3037">
        <f>IF(ISBLANK(Source[[#This Row],[CrosslistID]]),1,1/COUNTIFS(Source[CrosslistID],Source[[#This Row],[CrosslistID]],Source[TermDesc],Source[[#This Row],[TermDesc]]))</f>
        <v>1</v>
      </c>
      <c r="AG3037">
        <v>0</v>
      </c>
      <c r="AH3037">
        <v>3.4</v>
      </c>
      <c r="AI3037">
        <v>1.44</v>
      </c>
      <c r="AJ3037">
        <v>1.44</v>
      </c>
      <c r="AK3037">
        <v>0.2</v>
      </c>
      <c r="AL30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1.44</v>
      </c>
      <c r="AM3037">
        <f>IF(AND(Source[[#This Row],[Credit_Noncredit]]="Noncredit",Source[[#This Row],[FTEF]]&gt;0),Source[[#This Row],[NC XLST FTES]]*525/(437.5*Source[[#This Row],[FTEF]]),0)</f>
        <v>8.64</v>
      </c>
      <c r="AN3037">
        <f>IF(Source[[#This Row],[Credit_Noncredit]]="Credit",Source[[#This Row],[Census Enrollment]],Source[[#This Row],[Noncredit Avg. Attendance]])</f>
        <v>8.64</v>
      </c>
    </row>
    <row r="3038" spans="1:40" x14ac:dyDescent="0.25">
      <c r="A3038" t="s">
        <v>32</v>
      </c>
      <c r="B3038" t="s">
        <v>33</v>
      </c>
      <c r="C3038" t="s">
        <v>229</v>
      </c>
      <c r="D3038" t="s">
        <v>230</v>
      </c>
      <c r="E3038" s="4">
        <v>48231</v>
      </c>
      <c r="F3038" s="4" t="s">
        <v>285</v>
      </c>
      <c r="G3038" s="4">
        <v>3349</v>
      </c>
      <c r="H3038" t="str">
        <f>CONCATENATE(Source[[#This Row],[Subject]],TRIM(Source[[#This Row],[Course]]))</f>
        <v>ESLF3349</v>
      </c>
      <c r="I3038" t="str">
        <f>VLOOKUP(Source[[#This Row],[SubjCrse]],'Courses and Categories'!$E$2:$G$1816,3,FALSE)</f>
        <v>Noncredit ESL</v>
      </c>
      <c r="J3038">
        <v>402</v>
      </c>
      <c r="K3038" t="s">
        <v>309</v>
      </c>
      <c r="L3038" t="s">
        <v>39</v>
      </c>
      <c r="M3038" t="s">
        <v>40</v>
      </c>
      <c r="N3038" t="s">
        <v>59</v>
      </c>
      <c r="O3038">
        <v>1230</v>
      </c>
      <c r="P3038">
        <v>1445</v>
      </c>
      <c r="Q3038" t="s">
        <v>64</v>
      </c>
      <c r="S3038" t="s">
        <v>65</v>
      </c>
      <c r="T3038">
        <v>1</v>
      </c>
      <c r="U3038" s="1">
        <v>43479</v>
      </c>
      <c r="V3038" s="1">
        <v>43607</v>
      </c>
      <c r="W3038" t="s">
        <v>311</v>
      </c>
      <c r="X3038" t="s">
        <v>46</v>
      </c>
      <c r="Y3038">
        <v>83</v>
      </c>
      <c r="Z3038">
        <v>31</v>
      </c>
      <c r="AA3038">
        <v>500</v>
      </c>
      <c r="AB3038">
        <v>6.2</v>
      </c>
      <c r="AD3038">
        <f>IF(ISBLANK(Source[[#This Row],[CrosslistID]]),1,1/COUNTIFS(Source[CrosslistID],Source[[#This Row],[CrosslistID]],Source[TermDesc],Source[[#This Row],[TermDesc]]))</f>
        <v>1</v>
      </c>
      <c r="AG3038">
        <v>0</v>
      </c>
      <c r="AH3038">
        <v>6.2</v>
      </c>
      <c r="AI3038">
        <v>4.3760000000000003</v>
      </c>
      <c r="AJ3038">
        <v>4.3760000000000003</v>
      </c>
      <c r="AK3038">
        <v>0.2</v>
      </c>
      <c r="AL30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4.3760000000000003</v>
      </c>
      <c r="AM3038">
        <f>IF(AND(Source[[#This Row],[Credit_Noncredit]]="Noncredit",Source[[#This Row],[FTEF]]&gt;0),Source[[#This Row],[NC XLST FTES]]*525/(437.5*Source[[#This Row],[FTEF]]),0)</f>
        <v>26.256</v>
      </c>
      <c r="AN3038">
        <f>IF(Source[[#This Row],[Credit_Noncredit]]="Credit",Source[[#This Row],[Census Enrollment]],Source[[#This Row],[Noncredit Avg. Attendance]])</f>
        <v>26.256</v>
      </c>
    </row>
    <row r="3039" spans="1:40" x14ac:dyDescent="0.25">
      <c r="A3039" t="s">
        <v>32</v>
      </c>
      <c r="B3039" t="s">
        <v>33</v>
      </c>
      <c r="C3039" t="s">
        <v>229</v>
      </c>
      <c r="D3039" t="s">
        <v>230</v>
      </c>
      <c r="E3039" s="4">
        <v>47165</v>
      </c>
      <c r="F3039" s="4" t="s">
        <v>285</v>
      </c>
      <c r="G3039" s="4">
        <v>3584</v>
      </c>
      <c r="H3039" t="str">
        <f>CONCATENATE(Source[[#This Row],[Subject]],TRIM(Source[[#This Row],[Course]]))</f>
        <v>ESLF3584</v>
      </c>
      <c r="I3039" t="str">
        <f>VLOOKUP(Source[[#This Row],[SubjCrse]],'Courses and Categories'!$E$2:$G$1816,3,FALSE)</f>
        <v>Noncredit ESL</v>
      </c>
      <c r="J3039">
        <v>402</v>
      </c>
      <c r="K3039" t="s">
        <v>312</v>
      </c>
      <c r="L3039" t="s">
        <v>39</v>
      </c>
      <c r="M3039" t="s">
        <v>40</v>
      </c>
      <c r="N3039" t="s">
        <v>105</v>
      </c>
      <c r="O3039">
        <v>1230</v>
      </c>
      <c r="P3039">
        <v>1445</v>
      </c>
      <c r="Q3039" t="s">
        <v>64</v>
      </c>
      <c r="S3039" t="s">
        <v>65</v>
      </c>
      <c r="T3039">
        <v>1</v>
      </c>
      <c r="U3039" s="1">
        <v>43479</v>
      </c>
      <c r="V3039" s="1">
        <v>43607</v>
      </c>
      <c r="W3039" t="s">
        <v>313</v>
      </c>
      <c r="X3039" t="s">
        <v>46</v>
      </c>
      <c r="Y3039">
        <v>118</v>
      </c>
      <c r="Z3039">
        <v>112</v>
      </c>
      <c r="AA3039">
        <v>500</v>
      </c>
      <c r="AB3039">
        <v>22.4</v>
      </c>
      <c r="AD3039">
        <f>IF(ISBLANK(Source[[#This Row],[CrosslistID]]),1,1/COUNTIFS(Source[CrosslistID],Source[[#This Row],[CrosslistID]],Source[TermDesc],Source[[#This Row],[TermDesc]]))</f>
        <v>1</v>
      </c>
      <c r="AG3039">
        <v>0</v>
      </c>
      <c r="AH3039">
        <v>22.4</v>
      </c>
      <c r="AI3039">
        <v>4.6710000000000003</v>
      </c>
      <c r="AJ3039">
        <v>4.6710000000000003</v>
      </c>
      <c r="AK3039">
        <v>0.2</v>
      </c>
      <c r="AL30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4.6710000000000003</v>
      </c>
      <c r="AM3039">
        <f>IF(AND(Source[[#This Row],[Credit_Noncredit]]="Noncredit",Source[[#This Row],[FTEF]]&gt;0),Source[[#This Row],[NC XLST FTES]]*525/(437.5*Source[[#This Row],[FTEF]]),0)</f>
        <v>28.026</v>
      </c>
      <c r="AN3039">
        <f>IF(Source[[#This Row],[Credit_Noncredit]]="Credit",Source[[#This Row],[Census Enrollment]],Source[[#This Row],[Noncredit Avg. Attendance]])</f>
        <v>28.026</v>
      </c>
    </row>
    <row r="3040" spans="1:40" x14ac:dyDescent="0.25">
      <c r="A3040" t="s">
        <v>32</v>
      </c>
      <c r="B3040" t="s">
        <v>33</v>
      </c>
      <c r="C3040" t="s">
        <v>229</v>
      </c>
      <c r="D3040" t="s">
        <v>230</v>
      </c>
      <c r="E3040" s="4">
        <v>43587</v>
      </c>
      <c r="F3040" s="4" t="s">
        <v>285</v>
      </c>
      <c r="G3040" s="4">
        <v>3584</v>
      </c>
      <c r="H3040" t="str">
        <f>CONCATENATE(Source[[#This Row],[Subject]],TRIM(Source[[#This Row],[Course]]))</f>
        <v>ESLF3584</v>
      </c>
      <c r="I3040" t="str">
        <f>VLOOKUP(Source[[#This Row],[SubjCrse]],'Courses and Categories'!$E$2:$G$1816,3,FALSE)</f>
        <v>Noncredit ESL</v>
      </c>
      <c r="J3040">
        <v>501</v>
      </c>
      <c r="K3040" t="s">
        <v>312</v>
      </c>
      <c r="L3040" t="s">
        <v>39</v>
      </c>
      <c r="M3040" t="s">
        <v>40</v>
      </c>
      <c r="N3040" t="s">
        <v>63</v>
      </c>
      <c r="O3040">
        <v>1200</v>
      </c>
      <c r="P3040">
        <v>1305</v>
      </c>
      <c r="Q3040" t="s">
        <v>76</v>
      </c>
      <c r="R3040">
        <v>718</v>
      </c>
      <c r="S3040" t="s">
        <v>77</v>
      </c>
      <c r="T3040">
        <v>1</v>
      </c>
      <c r="U3040" s="1">
        <v>43479</v>
      </c>
      <c r="V3040" s="1">
        <v>43607</v>
      </c>
      <c r="W3040" t="s">
        <v>314</v>
      </c>
      <c r="X3040" t="s">
        <v>46</v>
      </c>
      <c r="Y3040">
        <v>119</v>
      </c>
      <c r="Z3040">
        <v>34</v>
      </c>
      <c r="AA3040">
        <v>100</v>
      </c>
      <c r="AB3040">
        <v>34</v>
      </c>
      <c r="AD3040">
        <f>IF(ISBLANK(Source[[#This Row],[CrosslistID]]),1,1/COUNTIFS(Source[CrosslistID],Source[[#This Row],[CrosslistID]],Source[TermDesc],Source[[#This Row],[TermDesc]]))</f>
        <v>1</v>
      </c>
      <c r="AG3040">
        <v>0</v>
      </c>
      <c r="AH3040">
        <v>34</v>
      </c>
      <c r="AI3040">
        <v>2.7690000000000001</v>
      </c>
      <c r="AJ3040">
        <v>2.7690000000000001</v>
      </c>
      <c r="AK3040">
        <v>0.2</v>
      </c>
      <c r="AL30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2.7690000000000001</v>
      </c>
      <c r="AM3040">
        <f>IF(AND(Source[[#This Row],[Credit_Noncredit]]="Noncredit",Source[[#This Row],[FTEF]]&gt;0),Source[[#This Row],[NC XLST FTES]]*525/(437.5*Source[[#This Row],[FTEF]]),0)</f>
        <v>16.614000000000001</v>
      </c>
      <c r="AN3040">
        <f>IF(Source[[#This Row],[Credit_Noncredit]]="Credit",Source[[#This Row],[Census Enrollment]],Source[[#This Row],[Noncredit Avg. Attendance]])</f>
        <v>16.614000000000001</v>
      </c>
    </row>
    <row r="3041" spans="1:40" x14ac:dyDescent="0.25">
      <c r="A3041" t="s">
        <v>32</v>
      </c>
      <c r="B3041" t="s">
        <v>33</v>
      </c>
      <c r="C3041" t="s">
        <v>229</v>
      </c>
      <c r="D3041" t="s">
        <v>230</v>
      </c>
      <c r="E3041" s="4">
        <v>48229</v>
      </c>
      <c r="F3041" s="4" t="s">
        <v>285</v>
      </c>
      <c r="G3041" s="4">
        <v>4002</v>
      </c>
      <c r="H3041" t="str">
        <f>CONCATENATE(Source[[#This Row],[Subject]],TRIM(Source[[#This Row],[Course]]))</f>
        <v>ESLF4002</v>
      </c>
      <c r="I3041" t="str">
        <f>VLOOKUP(Source[[#This Row],[SubjCrse]],'Courses and Categories'!$E$2:$G$1816,3,FALSE)</f>
        <v>Noncredit ESL</v>
      </c>
      <c r="J3041">
        <v>401</v>
      </c>
      <c r="K3041" t="s">
        <v>315</v>
      </c>
      <c r="L3041" t="s">
        <v>39</v>
      </c>
      <c r="M3041" t="s">
        <v>40</v>
      </c>
      <c r="N3041" t="s">
        <v>195</v>
      </c>
      <c r="O3041">
        <v>920</v>
      </c>
      <c r="P3041">
        <v>1010</v>
      </c>
      <c r="Q3041" t="s">
        <v>64</v>
      </c>
      <c r="S3041" t="s">
        <v>65</v>
      </c>
      <c r="T3041">
        <v>1</v>
      </c>
      <c r="U3041" s="1">
        <v>43479</v>
      </c>
      <c r="V3041" s="1">
        <v>43607</v>
      </c>
      <c r="W3041" t="s">
        <v>259</v>
      </c>
      <c r="X3041" t="s">
        <v>46</v>
      </c>
      <c r="Y3041">
        <v>56</v>
      </c>
      <c r="Z3041">
        <v>47</v>
      </c>
      <c r="AA3041">
        <v>500</v>
      </c>
      <c r="AB3041">
        <v>9.4</v>
      </c>
      <c r="AD3041">
        <f>IF(ISBLANK(Source[[#This Row],[CrosslistID]]),1,1/COUNTIFS(Source[CrosslistID],Source[[#This Row],[CrosslistID]],Source[TermDesc],Source[[#This Row],[TermDesc]]))</f>
        <v>1</v>
      </c>
      <c r="AG3041">
        <v>0</v>
      </c>
      <c r="AH3041">
        <v>9.4</v>
      </c>
      <c r="AI3041">
        <v>4.0289999999999999</v>
      </c>
      <c r="AJ3041">
        <v>4.0289999999999999</v>
      </c>
      <c r="AK3041">
        <v>0.2</v>
      </c>
      <c r="AL30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4.0289999999999999</v>
      </c>
      <c r="AM3041">
        <f>IF(AND(Source[[#This Row],[Credit_Noncredit]]="Noncredit",Source[[#This Row],[FTEF]]&gt;0),Source[[#This Row],[NC XLST FTES]]*525/(437.5*Source[[#This Row],[FTEF]]),0)</f>
        <v>24.173999999999999</v>
      </c>
      <c r="AN3041">
        <f>IF(Source[[#This Row],[Credit_Noncredit]]="Credit",Source[[#This Row],[Census Enrollment]],Source[[#This Row],[Noncredit Avg. Attendance]])</f>
        <v>24.173999999999999</v>
      </c>
    </row>
    <row r="3042" spans="1:40" x14ac:dyDescent="0.25">
      <c r="A3042" t="s">
        <v>32</v>
      </c>
      <c r="B3042" t="s">
        <v>33</v>
      </c>
      <c r="C3042" t="s">
        <v>229</v>
      </c>
      <c r="D3042" t="s">
        <v>230</v>
      </c>
      <c r="E3042" s="4">
        <v>48214</v>
      </c>
      <c r="F3042" s="4" t="s">
        <v>285</v>
      </c>
      <c r="G3042" s="4">
        <v>4006</v>
      </c>
      <c r="H3042" t="str">
        <f>CONCATENATE(Source[[#This Row],[Subject]],TRIM(Source[[#This Row],[Course]]))</f>
        <v>ESLF4006</v>
      </c>
      <c r="I3042" t="str">
        <f>VLOOKUP(Source[[#This Row],[SubjCrse]],'Courses and Categories'!$E$2:$G$1816,3,FALSE)</f>
        <v>Noncredit ESL</v>
      </c>
      <c r="J3042">
        <v>301</v>
      </c>
      <c r="K3042" t="s">
        <v>316</v>
      </c>
      <c r="L3042" t="s">
        <v>39</v>
      </c>
      <c r="M3042" t="s">
        <v>40</v>
      </c>
      <c r="N3042" t="s">
        <v>288</v>
      </c>
      <c r="O3042">
        <v>1230</v>
      </c>
      <c r="P3042">
        <v>1445</v>
      </c>
      <c r="Q3042" t="s">
        <v>247</v>
      </c>
      <c r="S3042" t="s">
        <v>248</v>
      </c>
      <c r="T3042">
        <v>1</v>
      </c>
      <c r="U3042" s="1">
        <v>43479</v>
      </c>
      <c r="V3042" s="1">
        <v>43607</v>
      </c>
      <c r="W3042" t="s">
        <v>249</v>
      </c>
      <c r="X3042" t="s">
        <v>46</v>
      </c>
      <c r="Y3042">
        <v>110</v>
      </c>
      <c r="Z3042">
        <v>43</v>
      </c>
      <c r="AA3042">
        <v>50</v>
      </c>
      <c r="AB3042">
        <v>86</v>
      </c>
      <c r="AD3042">
        <f>IF(ISBLANK(Source[[#This Row],[CrosslistID]]),1,1/COUNTIFS(Source[CrosslistID],Source[[#This Row],[CrosslistID]],Source[TermDesc],Source[[#This Row],[TermDesc]]))</f>
        <v>1</v>
      </c>
      <c r="AG3042">
        <v>0</v>
      </c>
      <c r="AH3042">
        <v>86</v>
      </c>
      <c r="AI3042">
        <v>1.8480000000000001</v>
      </c>
      <c r="AJ3042">
        <v>1.8480000000000001</v>
      </c>
      <c r="AK3042">
        <v>0.2</v>
      </c>
      <c r="AL30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1.8480000000000001</v>
      </c>
      <c r="AM3042">
        <f>IF(AND(Source[[#This Row],[Credit_Noncredit]]="Noncredit",Source[[#This Row],[FTEF]]&gt;0),Source[[#This Row],[NC XLST FTES]]*525/(437.5*Source[[#This Row],[FTEF]]),0)</f>
        <v>11.088000000000001</v>
      </c>
      <c r="AN3042">
        <f>IF(Source[[#This Row],[Credit_Noncredit]]="Credit",Source[[#This Row],[Census Enrollment]],Source[[#This Row],[Noncredit Avg. Attendance]])</f>
        <v>11.088000000000001</v>
      </c>
    </row>
    <row r="3043" spans="1:40" x14ac:dyDescent="0.25">
      <c r="A3043" t="s">
        <v>32</v>
      </c>
      <c r="B3043" t="s">
        <v>33</v>
      </c>
      <c r="C3043" t="s">
        <v>229</v>
      </c>
      <c r="D3043" t="s">
        <v>230</v>
      </c>
      <c r="E3043" s="4">
        <v>46663</v>
      </c>
      <c r="F3043" s="4" t="s">
        <v>285</v>
      </c>
      <c r="G3043" s="4">
        <v>4006</v>
      </c>
      <c r="H3043" t="str">
        <f>CONCATENATE(Source[[#This Row],[Subject]],TRIM(Source[[#This Row],[Course]]))</f>
        <v>ESLF4006</v>
      </c>
      <c r="I3043" t="str">
        <f>VLOOKUP(Source[[#This Row],[SubjCrse]],'Courses and Categories'!$E$2:$G$1816,3,FALSE)</f>
        <v>Noncredit ESL</v>
      </c>
      <c r="J3043">
        <v>401</v>
      </c>
      <c r="K3043" t="s">
        <v>316</v>
      </c>
      <c r="L3043" t="s">
        <v>39</v>
      </c>
      <c r="M3043" t="s">
        <v>40</v>
      </c>
      <c r="N3043" t="s">
        <v>59</v>
      </c>
      <c r="O3043">
        <v>1230</v>
      </c>
      <c r="P3043">
        <v>1445</v>
      </c>
      <c r="Q3043" t="s">
        <v>64</v>
      </c>
      <c r="S3043" t="s">
        <v>65</v>
      </c>
      <c r="T3043">
        <v>1</v>
      </c>
      <c r="U3043" s="1">
        <v>43479</v>
      </c>
      <c r="V3043" s="1">
        <v>43607</v>
      </c>
      <c r="W3043" t="s">
        <v>317</v>
      </c>
      <c r="X3043" t="s">
        <v>46</v>
      </c>
      <c r="Y3043">
        <v>78</v>
      </c>
      <c r="Z3043">
        <v>20</v>
      </c>
      <c r="AA3043">
        <v>500</v>
      </c>
      <c r="AB3043">
        <v>4</v>
      </c>
      <c r="AD3043">
        <f>IF(ISBLANK(Source[[#This Row],[CrosslistID]]),1,1/COUNTIFS(Source[CrosslistID],Source[[#This Row],[CrosslistID]],Source[TermDesc],Source[[#This Row],[TermDesc]]))</f>
        <v>1</v>
      </c>
      <c r="AG3043">
        <v>0</v>
      </c>
      <c r="AH3043">
        <v>4</v>
      </c>
      <c r="AI3043">
        <v>1.6619999999999999</v>
      </c>
      <c r="AJ3043">
        <v>1.6619999999999999</v>
      </c>
      <c r="AK3043">
        <v>0.2</v>
      </c>
      <c r="AL30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1.6619999999999999</v>
      </c>
      <c r="AM3043">
        <f>IF(AND(Source[[#This Row],[Credit_Noncredit]]="Noncredit",Source[[#This Row],[FTEF]]&gt;0),Source[[#This Row],[NC XLST FTES]]*525/(437.5*Source[[#This Row],[FTEF]]),0)</f>
        <v>9.9719999999999995</v>
      </c>
      <c r="AN3043">
        <f>IF(Source[[#This Row],[Credit_Noncredit]]="Credit",Source[[#This Row],[Census Enrollment]],Source[[#This Row],[Noncredit Avg. Attendance]])</f>
        <v>9.9719999999999995</v>
      </c>
    </row>
    <row r="3044" spans="1:40" x14ac:dyDescent="0.25">
      <c r="A3044" t="s">
        <v>32</v>
      </c>
      <c r="B3044" t="s">
        <v>33</v>
      </c>
      <c r="C3044" t="s">
        <v>229</v>
      </c>
      <c r="D3044" t="s">
        <v>230</v>
      </c>
      <c r="E3044" s="4">
        <v>48203</v>
      </c>
      <c r="F3044" s="4" t="s">
        <v>285</v>
      </c>
      <c r="G3044" s="4">
        <v>4006</v>
      </c>
      <c r="H3044" t="str">
        <f>CONCATENATE(Source[[#This Row],[Subject]],TRIM(Source[[#This Row],[Course]]))</f>
        <v>ESLF4006</v>
      </c>
      <c r="I3044" t="str">
        <f>VLOOKUP(Source[[#This Row],[SubjCrse]],'Courses and Categories'!$E$2:$G$1816,3,FALSE)</f>
        <v>Noncredit ESL</v>
      </c>
      <c r="J3044">
        <v>402</v>
      </c>
      <c r="K3044" t="s">
        <v>316</v>
      </c>
      <c r="L3044" t="s">
        <v>39</v>
      </c>
      <c r="M3044" t="s">
        <v>40</v>
      </c>
      <c r="N3044" t="s">
        <v>59</v>
      </c>
      <c r="O3044">
        <v>1320</v>
      </c>
      <c r="P3044">
        <v>1535</v>
      </c>
      <c r="Q3044" t="s">
        <v>64</v>
      </c>
      <c r="S3044" t="s">
        <v>65</v>
      </c>
      <c r="T3044">
        <v>1</v>
      </c>
      <c r="U3044" s="1">
        <v>43479</v>
      </c>
      <c r="V3044" s="1">
        <v>43607</v>
      </c>
      <c r="W3044" t="s">
        <v>318</v>
      </c>
      <c r="X3044" t="s">
        <v>46</v>
      </c>
      <c r="Y3044">
        <v>74</v>
      </c>
      <c r="Z3044">
        <v>33</v>
      </c>
      <c r="AA3044">
        <v>500</v>
      </c>
      <c r="AB3044">
        <v>6.6</v>
      </c>
      <c r="AD3044">
        <f>IF(ISBLANK(Source[[#This Row],[CrosslistID]]),1,1/COUNTIFS(Source[CrosslistID],Source[[#This Row],[CrosslistID]],Source[TermDesc],Source[[#This Row],[TermDesc]]))</f>
        <v>1</v>
      </c>
      <c r="AG3044">
        <v>0</v>
      </c>
      <c r="AH3044">
        <v>6.6</v>
      </c>
      <c r="AI3044">
        <v>1.9810000000000001</v>
      </c>
      <c r="AJ3044">
        <v>1.9810000000000001</v>
      </c>
      <c r="AK3044">
        <v>0.2</v>
      </c>
      <c r="AL30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1.9810000000000001</v>
      </c>
      <c r="AM3044">
        <f>IF(AND(Source[[#This Row],[Credit_Noncredit]]="Noncredit",Source[[#This Row],[FTEF]]&gt;0),Source[[#This Row],[NC XLST FTES]]*525/(437.5*Source[[#This Row],[FTEF]]),0)</f>
        <v>11.886000000000001</v>
      </c>
      <c r="AN3044">
        <f>IF(Source[[#This Row],[Credit_Noncredit]]="Credit",Source[[#This Row],[Census Enrollment]],Source[[#This Row],[Noncredit Avg. Attendance]])</f>
        <v>11.886000000000001</v>
      </c>
    </row>
    <row r="3045" spans="1:40" x14ac:dyDescent="0.25">
      <c r="A3045" t="s">
        <v>32</v>
      </c>
      <c r="B3045" t="s">
        <v>33</v>
      </c>
      <c r="C3045" t="s">
        <v>229</v>
      </c>
      <c r="D3045" t="s">
        <v>230</v>
      </c>
      <c r="E3045" s="4">
        <v>45386</v>
      </c>
      <c r="F3045" s="4" t="s">
        <v>285</v>
      </c>
      <c r="G3045" s="4">
        <v>4127</v>
      </c>
      <c r="H3045" t="str">
        <f>CONCATENATE(Source[[#This Row],[Subject]],TRIM(Source[[#This Row],[Course]]))</f>
        <v>ESLF4127</v>
      </c>
      <c r="I3045" t="str">
        <f>VLOOKUP(Source[[#This Row],[SubjCrse]],'Courses and Categories'!$E$2:$G$1816,3,FALSE)</f>
        <v>Noncredit ESL</v>
      </c>
      <c r="J3045">
        <v>401</v>
      </c>
      <c r="K3045" t="s">
        <v>319</v>
      </c>
      <c r="L3045" t="s">
        <v>50</v>
      </c>
      <c r="M3045" t="s">
        <v>40</v>
      </c>
      <c r="N3045" t="s">
        <v>51</v>
      </c>
      <c r="O3045">
        <v>1040</v>
      </c>
      <c r="P3045">
        <v>1255</v>
      </c>
      <c r="Q3045" t="s">
        <v>64</v>
      </c>
      <c r="S3045" t="s">
        <v>65</v>
      </c>
      <c r="T3045">
        <v>1</v>
      </c>
      <c r="U3045" s="1">
        <v>43479</v>
      </c>
      <c r="V3045" s="1">
        <v>43607</v>
      </c>
      <c r="W3045" t="s">
        <v>269</v>
      </c>
      <c r="X3045" t="s">
        <v>46</v>
      </c>
      <c r="Y3045">
        <v>110</v>
      </c>
      <c r="Z3045">
        <v>105</v>
      </c>
      <c r="AA3045">
        <v>600</v>
      </c>
      <c r="AB3045">
        <v>17.5</v>
      </c>
      <c r="AD3045">
        <f>IF(ISBLANK(Source[[#This Row],[CrosslistID]]),1,1/COUNTIFS(Source[CrosslistID],Source[[#This Row],[CrosslistID]],Source[TermDesc],Source[[#This Row],[TermDesc]]))</f>
        <v>1</v>
      </c>
      <c r="AG3045">
        <v>0</v>
      </c>
      <c r="AH3045">
        <v>17.5</v>
      </c>
      <c r="AI3045">
        <v>2.6240000000000001</v>
      </c>
      <c r="AJ3045">
        <v>2.6240000000000001</v>
      </c>
      <c r="AK3045">
        <v>0.1</v>
      </c>
      <c r="AL30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2.6240000000000001</v>
      </c>
      <c r="AM3045">
        <f>IF(AND(Source[[#This Row],[Credit_Noncredit]]="Noncredit",Source[[#This Row],[FTEF]]&gt;0),Source[[#This Row],[NC XLST FTES]]*525/(437.5*Source[[#This Row],[FTEF]]),0)</f>
        <v>31.488000000000003</v>
      </c>
      <c r="AN3045">
        <f>IF(Source[[#This Row],[Credit_Noncredit]]="Credit",Source[[#This Row],[Census Enrollment]],Source[[#This Row],[Noncredit Avg. Attendance]])</f>
        <v>31.488000000000003</v>
      </c>
    </row>
    <row r="3046" spans="1:40" x14ac:dyDescent="0.25">
      <c r="A3046" t="s">
        <v>32</v>
      </c>
      <c r="B3046" t="s">
        <v>33</v>
      </c>
      <c r="C3046" t="s">
        <v>229</v>
      </c>
      <c r="D3046" t="s">
        <v>230</v>
      </c>
      <c r="E3046" s="4">
        <v>45388</v>
      </c>
      <c r="F3046" s="4" t="s">
        <v>285</v>
      </c>
      <c r="G3046" s="4">
        <v>4127</v>
      </c>
      <c r="H3046" t="str">
        <f>CONCATENATE(Source[[#This Row],[Subject]],TRIM(Source[[#This Row],[Course]]))</f>
        <v>ESLF4127</v>
      </c>
      <c r="I3046" t="str">
        <f>VLOOKUP(Source[[#This Row],[SubjCrse]],'Courses and Categories'!$E$2:$G$1816,3,FALSE)</f>
        <v>Noncredit ESL</v>
      </c>
      <c r="J3046">
        <v>402</v>
      </c>
      <c r="K3046" t="s">
        <v>319</v>
      </c>
      <c r="L3046" t="s">
        <v>50</v>
      </c>
      <c r="M3046" t="s">
        <v>40</v>
      </c>
      <c r="N3046" t="s">
        <v>224</v>
      </c>
      <c r="O3046">
        <v>1310</v>
      </c>
      <c r="P3046">
        <v>1525</v>
      </c>
      <c r="Q3046" t="s">
        <v>64</v>
      </c>
      <c r="S3046" t="s">
        <v>65</v>
      </c>
      <c r="T3046">
        <v>1</v>
      </c>
      <c r="U3046" s="1">
        <v>43479</v>
      </c>
      <c r="V3046" s="1">
        <v>43607</v>
      </c>
      <c r="W3046" t="s">
        <v>320</v>
      </c>
      <c r="X3046" t="s">
        <v>46</v>
      </c>
      <c r="Y3046">
        <v>81</v>
      </c>
      <c r="Z3046">
        <v>60</v>
      </c>
      <c r="AA3046">
        <v>500</v>
      </c>
      <c r="AB3046">
        <v>12</v>
      </c>
      <c r="AD3046">
        <f>IF(ISBLANK(Source[[#This Row],[CrosslistID]]),1,1/COUNTIFS(Source[CrosslistID],Source[[#This Row],[CrosslistID]],Source[TermDesc],Source[[#This Row],[TermDesc]]))</f>
        <v>1</v>
      </c>
      <c r="AG3046">
        <v>0</v>
      </c>
      <c r="AH3046">
        <v>12</v>
      </c>
      <c r="AI3046">
        <v>1.2</v>
      </c>
      <c r="AJ3046">
        <v>1.2</v>
      </c>
      <c r="AK3046">
        <v>0.1</v>
      </c>
      <c r="AL30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</v>
      </c>
      <c r="AM3046">
        <f>IF(AND(Source[[#This Row],[Credit_Noncredit]]="Noncredit",Source[[#This Row],[FTEF]]&gt;0),Source[[#This Row],[NC XLST FTES]]*525/(437.5*Source[[#This Row],[FTEF]]),0)</f>
        <v>14.4</v>
      </c>
      <c r="AN3046">
        <f>IF(Source[[#This Row],[Credit_Noncredit]]="Credit",Source[[#This Row],[Census Enrollment]],Source[[#This Row],[Noncredit Avg. Attendance]])</f>
        <v>14.4</v>
      </c>
    </row>
    <row r="3047" spans="1:40" x14ac:dyDescent="0.25">
      <c r="A3047" t="s">
        <v>32</v>
      </c>
      <c r="B3047" t="s">
        <v>33</v>
      </c>
      <c r="C3047" t="s">
        <v>229</v>
      </c>
      <c r="D3047" t="s">
        <v>230</v>
      </c>
      <c r="E3047" s="4">
        <v>45389</v>
      </c>
      <c r="F3047" s="4" t="s">
        <v>285</v>
      </c>
      <c r="G3047" s="4">
        <v>4127</v>
      </c>
      <c r="H3047" t="str">
        <f>CONCATENATE(Source[[#This Row],[Subject]],TRIM(Source[[#This Row],[Course]]))</f>
        <v>ESLF4127</v>
      </c>
      <c r="I3047" t="str">
        <f>VLOOKUP(Source[[#This Row],[SubjCrse]],'Courses and Categories'!$E$2:$G$1816,3,FALSE)</f>
        <v>Noncredit ESL</v>
      </c>
      <c r="J3047">
        <v>403</v>
      </c>
      <c r="K3047" t="s">
        <v>319</v>
      </c>
      <c r="L3047" t="s">
        <v>50</v>
      </c>
      <c r="M3047" t="s">
        <v>40</v>
      </c>
      <c r="N3047" t="s">
        <v>224</v>
      </c>
      <c r="O3047">
        <v>810</v>
      </c>
      <c r="P3047">
        <v>1025</v>
      </c>
      <c r="Q3047" t="s">
        <v>64</v>
      </c>
      <c r="S3047" t="s">
        <v>65</v>
      </c>
      <c r="T3047">
        <v>1</v>
      </c>
      <c r="U3047" s="1">
        <v>43479</v>
      </c>
      <c r="V3047" s="1">
        <v>43607</v>
      </c>
      <c r="W3047" t="s">
        <v>117</v>
      </c>
      <c r="X3047" t="s">
        <v>46</v>
      </c>
      <c r="Y3047">
        <v>43</v>
      </c>
      <c r="Z3047">
        <v>13</v>
      </c>
      <c r="AA3047">
        <v>600</v>
      </c>
      <c r="AB3047">
        <v>2.1667000000000001</v>
      </c>
      <c r="AD3047">
        <f>IF(ISBLANK(Source[[#This Row],[CrosslistID]]),1,1/COUNTIFS(Source[CrosslistID],Source[[#This Row],[CrosslistID]],Source[TermDesc],Source[[#This Row],[TermDesc]]))</f>
        <v>1</v>
      </c>
      <c r="AG3047">
        <v>0</v>
      </c>
      <c r="AH3047">
        <v>2.1667000000000001</v>
      </c>
      <c r="AI3047">
        <v>0.5</v>
      </c>
      <c r="AJ3047">
        <v>0.5</v>
      </c>
      <c r="AK3047">
        <v>0.1</v>
      </c>
      <c r="AL30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</v>
      </c>
      <c r="AM3047">
        <f>IF(AND(Source[[#This Row],[Credit_Noncredit]]="Noncredit",Source[[#This Row],[FTEF]]&gt;0),Source[[#This Row],[NC XLST FTES]]*525/(437.5*Source[[#This Row],[FTEF]]),0)</f>
        <v>6</v>
      </c>
      <c r="AN3047">
        <f>IF(Source[[#This Row],[Credit_Noncredit]]="Credit",Source[[#This Row],[Census Enrollment]],Source[[#This Row],[Noncredit Avg. Attendance]])</f>
        <v>6</v>
      </c>
    </row>
    <row r="3048" spans="1:40" x14ac:dyDescent="0.25">
      <c r="A3048" t="s">
        <v>32</v>
      </c>
      <c r="B3048" t="s">
        <v>33</v>
      </c>
      <c r="C3048" t="s">
        <v>229</v>
      </c>
      <c r="D3048" t="s">
        <v>230</v>
      </c>
      <c r="E3048" s="4">
        <v>45390</v>
      </c>
      <c r="F3048" s="4" t="s">
        <v>285</v>
      </c>
      <c r="G3048" s="4">
        <v>4127</v>
      </c>
      <c r="H3048" t="str">
        <f>CONCATENATE(Source[[#This Row],[Subject]],TRIM(Source[[#This Row],[Course]]))</f>
        <v>ESLF4127</v>
      </c>
      <c r="I3048" t="str">
        <f>VLOOKUP(Source[[#This Row],[SubjCrse]],'Courses and Categories'!$E$2:$G$1816,3,FALSE)</f>
        <v>Noncredit ESL</v>
      </c>
      <c r="J3048">
        <v>404</v>
      </c>
      <c r="K3048" t="s">
        <v>319</v>
      </c>
      <c r="L3048" t="s">
        <v>50</v>
      </c>
      <c r="M3048" t="s">
        <v>40</v>
      </c>
      <c r="N3048" t="s">
        <v>51</v>
      </c>
      <c r="O3048">
        <v>1040</v>
      </c>
      <c r="P3048">
        <v>1255</v>
      </c>
      <c r="Q3048" t="s">
        <v>64</v>
      </c>
      <c r="S3048" t="s">
        <v>65</v>
      </c>
      <c r="T3048">
        <v>1</v>
      </c>
      <c r="U3048" s="1">
        <v>43479</v>
      </c>
      <c r="V3048" s="1">
        <v>43607</v>
      </c>
      <c r="W3048" t="s">
        <v>321</v>
      </c>
      <c r="X3048" t="s">
        <v>46</v>
      </c>
      <c r="Y3048">
        <v>58</v>
      </c>
      <c r="Z3048">
        <v>57</v>
      </c>
      <c r="AA3048">
        <v>600</v>
      </c>
      <c r="AB3048">
        <v>9.5</v>
      </c>
      <c r="AD3048">
        <f>IF(ISBLANK(Source[[#This Row],[CrosslistID]]),1,1/COUNTIFS(Source[CrosslistID],Source[[#This Row],[CrosslistID]],Source[TermDesc],Source[[#This Row],[TermDesc]]))</f>
        <v>1</v>
      </c>
      <c r="AG3048">
        <v>0</v>
      </c>
      <c r="AH3048">
        <v>9.5</v>
      </c>
      <c r="AI3048">
        <v>1.552</v>
      </c>
      <c r="AJ3048">
        <v>1.552</v>
      </c>
      <c r="AK3048">
        <v>0.1</v>
      </c>
      <c r="AL30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1.552</v>
      </c>
      <c r="AM3048">
        <f>IF(AND(Source[[#This Row],[Credit_Noncredit]]="Noncredit",Source[[#This Row],[FTEF]]&gt;0),Source[[#This Row],[NC XLST FTES]]*525/(437.5*Source[[#This Row],[FTEF]]),0)</f>
        <v>18.624000000000002</v>
      </c>
      <c r="AN3048">
        <f>IF(Source[[#This Row],[Credit_Noncredit]]="Credit",Source[[#This Row],[Census Enrollment]],Source[[#This Row],[Noncredit Avg. Attendance]])</f>
        <v>18.624000000000002</v>
      </c>
    </row>
    <row r="3049" spans="1:40" x14ac:dyDescent="0.25">
      <c r="A3049" t="s">
        <v>32</v>
      </c>
      <c r="B3049" t="s">
        <v>33</v>
      </c>
      <c r="C3049" t="s">
        <v>229</v>
      </c>
      <c r="D3049" t="s">
        <v>230</v>
      </c>
      <c r="E3049" s="4">
        <v>45391</v>
      </c>
      <c r="F3049" s="4" t="s">
        <v>285</v>
      </c>
      <c r="G3049" s="4">
        <v>4127</v>
      </c>
      <c r="H3049" t="str">
        <f>CONCATENATE(Source[[#This Row],[Subject]],TRIM(Source[[#This Row],[Course]]))</f>
        <v>ESLF4127</v>
      </c>
      <c r="I3049" t="str">
        <f>VLOOKUP(Source[[#This Row],[SubjCrse]],'Courses and Categories'!$E$2:$G$1816,3,FALSE)</f>
        <v>Noncredit ESL</v>
      </c>
      <c r="J3049">
        <v>405</v>
      </c>
      <c r="K3049" t="s">
        <v>319</v>
      </c>
      <c r="L3049" t="s">
        <v>50</v>
      </c>
      <c r="M3049" t="s">
        <v>40</v>
      </c>
      <c r="N3049" t="s">
        <v>51</v>
      </c>
      <c r="O3049">
        <v>810</v>
      </c>
      <c r="P3049">
        <v>1025</v>
      </c>
      <c r="Q3049" t="s">
        <v>64</v>
      </c>
      <c r="S3049" t="s">
        <v>65</v>
      </c>
      <c r="T3049">
        <v>1</v>
      </c>
      <c r="U3049" s="1">
        <v>43479</v>
      </c>
      <c r="V3049" s="1">
        <v>43607</v>
      </c>
      <c r="W3049" t="s">
        <v>322</v>
      </c>
      <c r="X3049" t="s">
        <v>46</v>
      </c>
      <c r="Y3049">
        <v>93</v>
      </c>
      <c r="Z3049">
        <v>37</v>
      </c>
      <c r="AA3049">
        <v>500</v>
      </c>
      <c r="AB3049">
        <v>7.4</v>
      </c>
      <c r="AD3049">
        <f>IF(ISBLANK(Source[[#This Row],[CrosslistID]]),1,1/COUNTIFS(Source[CrosslistID],Source[[#This Row],[CrosslistID]],Source[TermDesc],Source[[#This Row],[TermDesc]]))</f>
        <v>1</v>
      </c>
      <c r="AG3049">
        <v>0</v>
      </c>
      <c r="AH3049">
        <v>7.4</v>
      </c>
      <c r="AI3049">
        <v>1.9710000000000001</v>
      </c>
      <c r="AJ3049">
        <v>1.9710000000000001</v>
      </c>
      <c r="AK3049">
        <v>0.1</v>
      </c>
      <c r="AL30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1.9710000000000001</v>
      </c>
      <c r="AM3049">
        <f>IF(AND(Source[[#This Row],[Credit_Noncredit]]="Noncredit",Source[[#This Row],[FTEF]]&gt;0),Source[[#This Row],[NC XLST FTES]]*525/(437.5*Source[[#This Row],[FTEF]]),0)</f>
        <v>23.652000000000001</v>
      </c>
      <c r="AN3049">
        <f>IF(Source[[#This Row],[Credit_Noncredit]]="Credit",Source[[#This Row],[Census Enrollment]],Source[[#This Row],[Noncredit Avg. Attendance]])</f>
        <v>23.652000000000001</v>
      </c>
    </row>
    <row r="3050" spans="1:40" x14ac:dyDescent="0.25">
      <c r="A3050" t="s">
        <v>32</v>
      </c>
      <c r="B3050" t="s">
        <v>33</v>
      </c>
      <c r="C3050" t="s">
        <v>229</v>
      </c>
      <c r="D3050" t="s">
        <v>230</v>
      </c>
      <c r="E3050" s="4">
        <v>45393</v>
      </c>
      <c r="F3050" s="4" t="s">
        <v>285</v>
      </c>
      <c r="G3050" s="4">
        <v>4127</v>
      </c>
      <c r="H3050" t="str">
        <f>CONCATENATE(Source[[#This Row],[Subject]],TRIM(Source[[#This Row],[Course]]))</f>
        <v>ESLF4127</v>
      </c>
      <c r="I3050" t="str">
        <f>VLOOKUP(Source[[#This Row],[SubjCrse]],'Courses and Categories'!$E$2:$G$1816,3,FALSE)</f>
        <v>Noncredit ESL</v>
      </c>
      <c r="J3050">
        <v>406</v>
      </c>
      <c r="K3050" t="s">
        <v>319</v>
      </c>
      <c r="L3050" t="s">
        <v>50</v>
      </c>
      <c r="M3050" t="s">
        <v>40</v>
      </c>
      <c r="N3050" t="s">
        <v>224</v>
      </c>
      <c r="O3050">
        <v>810</v>
      </c>
      <c r="P3050">
        <v>1025</v>
      </c>
      <c r="Q3050" t="s">
        <v>64</v>
      </c>
      <c r="S3050" t="s">
        <v>65</v>
      </c>
      <c r="T3050">
        <v>1</v>
      </c>
      <c r="U3050" s="1">
        <v>43479</v>
      </c>
      <c r="V3050" s="1">
        <v>43607</v>
      </c>
      <c r="W3050" t="s">
        <v>323</v>
      </c>
      <c r="X3050" t="s">
        <v>46</v>
      </c>
      <c r="Y3050">
        <v>60</v>
      </c>
      <c r="Z3050">
        <v>60</v>
      </c>
      <c r="AA3050">
        <v>600</v>
      </c>
      <c r="AB3050">
        <v>10</v>
      </c>
      <c r="AD3050">
        <f>IF(ISBLANK(Source[[#This Row],[CrosslistID]]),1,1/COUNTIFS(Source[CrosslistID],Source[[#This Row],[CrosslistID]],Source[TermDesc],Source[[#This Row],[TermDesc]]))</f>
        <v>1</v>
      </c>
      <c r="AG3050">
        <v>0</v>
      </c>
      <c r="AH3050">
        <v>10</v>
      </c>
      <c r="AI3050">
        <v>2.11</v>
      </c>
      <c r="AJ3050">
        <v>2.11</v>
      </c>
      <c r="AK3050">
        <v>0.1</v>
      </c>
      <c r="AL30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2.11</v>
      </c>
      <c r="AM3050">
        <f>IF(AND(Source[[#This Row],[Credit_Noncredit]]="Noncredit",Source[[#This Row],[FTEF]]&gt;0),Source[[#This Row],[NC XLST FTES]]*525/(437.5*Source[[#This Row],[FTEF]]),0)</f>
        <v>25.32</v>
      </c>
      <c r="AN3050">
        <f>IF(Source[[#This Row],[Credit_Noncredit]]="Credit",Source[[#This Row],[Census Enrollment]],Source[[#This Row],[Noncredit Avg. Attendance]])</f>
        <v>25.32</v>
      </c>
    </row>
    <row r="3051" spans="1:40" x14ac:dyDescent="0.25">
      <c r="A3051" t="s">
        <v>32</v>
      </c>
      <c r="B3051" t="s">
        <v>33</v>
      </c>
      <c r="C3051" t="s">
        <v>229</v>
      </c>
      <c r="D3051" t="s">
        <v>230</v>
      </c>
      <c r="E3051" s="4">
        <v>45395</v>
      </c>
      <c r="F3051" s="4" t="s">
        <v>285</v>
      </c>
      <c r="G3051" s="4">
        <v>4127</v>
      </c>
      <c r="H3051" t="str">
        <f>CONCATENATE(Source[[#This Row],[Subject]],TRIM(Source[[#This Row],[Course]]))</f>
        <v>ESLF4127</v>
      </c>
      <c r="I3051" t="str">
        <f>VLOOKUP(Source[[#This Row],[SubjCrse]],'Courses and Categories'!$E$2:$G$1816,3,FALSE)</f>
        <v>Noncredit ESL</v>
      </c>
      <c r="J3051">
        <v>407</v>
      </c>
      <c r="K3051" t="s">
        <v>319</v>
      </c>
      <c r="L3051" t="s">
        <v>50</v>
      </c>
      <c r="M3051" t="s">
        <v>40</v>
      </c>
      <c r="N3051" t="s">
        <v>224</v>
      </c>
      <c r="O3051">
        <v>1040</v>
      </c>
      <c r="P3051">
        <v>1255</v>
      </c>
      <c r="Q3051" t="s">
        <v>64</v>
      </c>
      <c r="S3051" t="s">
        <v>65</v>
      </c>
      <c r="T3051">
        <v>1</v>
      </c>
      <c r="U3051" s="1">
        <v>43479</v>
      </c>
      <c r="V3051" s="1">
        <v>43607</v>
      </c>
      <c r="W3051" t="s">
        <v>322</v>
      </c>
      <c r="X3051" t="s">
        <v>46</v>
      </c>
      <c r="Y3051">
        <v>104</v>
      </c>
      <c r="Z3051">
        <v>65</v>
      </c>
      <c r="AA3051">
        <v>600</v>
      </c>
      <c r="AB3051">
        <v>10.833299999999999</v>
      </c>
      <c r="AD3051">
        <f>IF(ISBLANK(Source[[#This Row],[CrosslistID]]),1,1/COUNTIFS(Source[CrosslistID],Source[[#This Row],[CrosslistID]],Source[TermDesc],Source[[#This Row],[TermDesc]]))</f>
        <v>1</v>
      </c>
      <c r="AG3051">
        <v>0</v>
      </c>
      <c r="AH3051">
        <v>10.833299999999999</v>
      </c>
      <c r="AI3051">
        <v>2.786</v>
      </c>
      <c r="AJ3051">
        <v>2.786</v>
      </c>
      <c r="AK3051">
        <v>0.1</v>
      </c>
      <c r="AL30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2.786</v>
      </c>
      <c r="AM3051">
        <f>IF(AND(Source[[#This Row],[Credit_Noncredit]]="Noncredit",Source[[#This Row],[FTEF]]&gt;0),Source[[#This Row],[NC XLST FTES]]*525/(437.5*Source[[#This Row],[FTEF]]),0)</f>
        <v>33.432000000000002</v>
      </c>
      <c r="AN3051">
        <f>IF(Source[[#This Row],[Credit_Noncredit]]="Credit",Source[[#This Row],[Census Enrollment]],Source[[#This Row],[Noncredit Avg. Attendance]])</f>
        <v>33.432000000000002</v>
      </c>
    </row>
    <row r="3052" spans="1:40" x14ac:dyDescent="0.25">
      <c r="A3052" t="s">
        <v>32</v>
      </c>
      <c r="B3052" t="s">
        <v>33</v>
      </c>
      <c r="C3052" t="s">
        <v>229</v>
      </c>
      <c r="D3052" t="s">
        <v>230</v>
      </c>
      <c r="E3052" s="4">
        <v>46059</v>
      </c>
      <c r="F3052" s="4" t="s">
        <v>285</v>
      </c>
      <c r="G3052" s="4">
        <v>4127</v>
      </c>
      <c r="H3052" t="str">
        <f>CONCATENATE(Source[[#This Row],[Subject]],TRIM(Source[[#This Row],[Course]]))</f>
        <v>ESLF4127</v>
      </c>
      <c r="I3052" t="str">
        <f>VLOOKUP(Source[[#This Row],[SubjCrse]],'Courses and Categories'!$E$2:$G$1816,3,FALSE)</f>
        <v>Noncredit ESL</v>
      </c>
      <c r="J3052">
        <v>413</v>
      </c>
      <c r="K3052" t="s">
        <v>319</v>
      </c>
      <c r="L3052" t="s">
        <v>50</v>
      </c>
      <c r="M3052" t="s">
        <v>40</v>
      </c>
      <c r="N3052" t="s">
        <v>224</v>
      </c>
      <c r="O3052">
        <v>1040</v>
      </c>
      <c r="P3052">
        <v>1255</v>
      </c>
      <c r="Q3052" t="s">
        <v>64</v>
      </c>
      <c r="S3052" t="s">
        <v>65</v>
      </c>
      <c r="T3052">
        <v>1</v>
      </c>
      <c r="U3052" s="1">
        <v>43479</v>
      </c>
      <c r="V3052" s="1">
        <v>43607</v>
      </c>
      <c r="W3052" t="s">
        <v>320</v>
      </c>
      <c r="X3052" t="s">
        <v>46</v>
      </c>
      <c r="Y3052">
        <v>66</v>
      </c>
      <c r="Z3052">
        <v>64</v>
      </c>
      <c r="AA3052">
        <v>600</v>
      </c>
      <c r="AB3052">
        <v>10.666700000000001</v>
      </c>
      <c r="AD3052">
        <f>IF(ISBLANK(Source[[#This Row],[CrosslistID]]),1,1/COUNTIFS(Source[CrosslistID],Source[[#This Row],[CrosslistID]],Source[TermDesc],Source[[#This Row],[TermDesc]]))</f>
        <v>1</v>
      </c>
      <c r="AG3052">
        <v>0</v>
      </c>
      <c r="AH3052">
        <v>10.666700000000001</v>
      </c>
      <c r="AI3052">
        <v>1.2949999999999999</v>
      </c>
      <c r="AJ3052">
        <v>1.2949999999999999</v>
      </c>
      <c r="AK3052">
        <v>0.1</v>
      </c>
      <c r="AL30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1.2949999999999999</v>
      </c>
      <c r="AM3052">
        <f>IF(AND(Source[[#This Row],[Credit_Noncredit]]="Noncredit",Source[[#This Row],[FTEF]]&gt;0),Source[[#This Row],[NC XLST FTES]]*525/(437.5*Source[[#This Row],[FTEF]]),0)</f>
        <v>15.54</v>
      </c>
      <c r="AN3052">
        <f>IF(Source[[#This Row],[Credit_Noncredit]]="Credit",Source[[#This Row],[Census Enrollment]],Source[[#This Row],[Noncredit Avg. Attendance]])</f>
        <v>15.54</v>
      </c>
    </row>
    <row r="3053" spans="1:40" x14ac:dyDescent="0.25">
      <c r="A3053" t="s">
        <v>32</v>
      </c>
      <c r="B3053" t="s">
        <v>33</v>
      </c>
      <c r="C3053" t="s">
        <v>229</v>
      </c>
      <c r="D3053" t="s">
        <v>230</v>
      </c>
      <c r="E3053" s="4">
        <v>47127</v>
      </c>
      <c r="F3053" s="4" t="s">
        <v>285</v>
      </c>
      <c r="G3053" s="4">
        <v>4127</v>
      </c>
      <c r="H3053" t="str">
        <f>CONCATENATE(Source[[#This Row],[Subject]],TRIM(Source[[#This Row],[Course]]))</f>
        <v>ESLF4127</v>
      </c>
      <c r="I3053" t="str">
        <f>VLOOKUP(Source[[#This Row],[SubjCrse]],'Courses and Categories'!$E$2:$G$1816,3,FALSE)</f>
        <v>Noncredit ESL</v>
      </c>
      <c r="J3053">
        <v>501</v>
      </c>
      <c r="K3053" t="s">
        <v>319</v>
      </c>
      <c r="L3053" t="s">
        <v>50</v>
      </c>
      <c r="M3053" t="s">
        <v>40</v>
      </c>
      <c r="N3053" t="s">
        <v>51</v>
      </c>
      <c r="O3053">
        <v>815</v>
      </c>
      <c r="P3053">
        <v>1030</v>
      </c>
      <c r="Q3053" t="s">
        <v>76</v>
      </c>
      <c r="R3053">
        <v>319</v>
      </c>
      <c r="S3053" t="s">
        <v>77</v>
      </c>
      <c r="T3053">
        <v>1</v>
      </c>
      <c r="U3053" s="1">
        <v>43479</v>
      </c>
      <c r="V3053" s="1">
        <v>43607</v>
      </c>
      <c r="W3053" t="s">
        <v>292</v>
      </c>
      <c r="X3053" t="s">
        <v>46</v>
      </c>
      <c r="Y3053">
        <v>101</v>
      </c>
      <c r="Z3053">
        <v>76</v>
      </c>
      <c r="AA3053">
        <v>200</v>
      </c>
      <c r="AB3053">
        <v>38</v>
      </c>
      <c r="AD3053">
        <f>IF(ISBLANK(Source[[#This Row],[CrosslistID]]),1,1/COUNTIFS(Source[CrosslistID],Source[[#This Row],[CrosslistID]],Source[TermDesc],Source[[#This Row],[TermDesc]]))</f>
        <v>1</v>
      </c>
      <c r="AG3053">
        <v>0</v>
      </c>
      <c r="AH3053">
        <v>38</v>
      </c>
      <c r="AI3053">
        <v>1.462</v>
      </c>
      <c r="AJ3053">
        <v>1.462</v>
      </c>
      <c r="AK3053">
        <v>0.1</v>
      </c>
      <c r="AL30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1.462</v>
      </c>
      <c r="AM3053">
        <f>IF(AND(Source[[#This Row],[Credit_Noncredit]]="Noncredit",Source[[#This Row],[FTEF]]&gt;0),Source[[#This Row],[NC XLST FTES]]*525/(437.5*Source[[#This Row],[FTEF]]),0)</f>
        <v>17.544</v>
      </c>
      <c r="AN3053">
        <f>IF(Source[[#This Row],[Credit_Noncredit]]="Credit",Source[[#This Row],[Census Enrollment]],Source[[#This Row],[Noncredit Avg. Attendance]])</f>
        <v>17.544</v>
      </c>
    </row>
    <row r="3054" spans="1:40" x14ac:dyDescent="0.25">
      <c r="A3054" t="s">
        <v>32</v>
      </c>
      <c r="B3054" t="s">
        <v>33</v>
      </c>
      <c r="C3054" t="s">
        <v>229</v>
      </c>
      <c r="D3054" t="s">
        <v>230</v>
      </c>
      <c r="E3054" s="4">
        <v>47828</v>
      </c>
      <c r="F3054" s="4" t="s">
        <v>285</v>
      </c>
      <c r="G3054" s="4">
        <v>4127</v>
      </c>
      <c r="H3054" t="str">
        <f>CONCATENATE(Source[[#This Row],[Subject]],TRIM(Source[[#This Row],[Course]]))</f>
        <v>ESLF4127</v>
      </c>
      <c r="I3054" t="str">
        <f>VLOOKUP(Source[[#This Row],[SubjCrse]],'Courses and Categories'!$E$2:$G$1816,3,FALSE)</f>
        <v>Noncredit ESL</v>
      </c>
      <c r="J3054">
        <v>502</v>
      </c>
      <c r="K3054" t="s">
        <v>319</v>
      </c>
      <c r="L3054" t="s">
        <v>50</v>
      </c>
      <c r="M3054" t="s">
        <v>40</v>
      </c>
      <c r="N3054" t="s">
        <v>51</v>
      </c>
      <c r="O3054">
        <v>1045</v>
      </c>
      <c r="P3054">
        <v>1300</v>
      </c>
      <c r="Q3054" t="s">
        <v>76</v>
      </c>
      <c r="R3054">
        <v>320</v>
      </c>
      <c r="S3054" t="s">
        <v>77</v>
      </c>
      <c r="T3054">
        <v>1</v>
      </c>
      <c r="U3054" s="1">
        <v>43479</v>
      </c>
      <c r="V3054" s="1">
        <v>43607</v>
      </c>
      <c r="W3054" t="s">
        <v>324</v>
      </c>
      <c r="X3054" t="s">
        <v>46</v>
      </c>
      <c r="Y3054">
        <v>96</v>
      </c>
      <c r="Z3054">
        <v>31</v>
      </c>
      <c r="AA3054">
        <v>150</v>
      </c>
      <c r="AB3054">
        <v>20.666699999999999</v>
      </c>
      <c r="AD3054">
        <f>IF(ISBLANK(Source[[#This Row],[CrosslistID]]),1,1/COUNTIFS(Source[CrosslistID],Source[[#This Row],[CrosslistID]],Source[TermDesc],Source[[#This Row],[TermDesc]]))</f>
        <v>1</v>
      </c>
      <c r="AG3054">
        <v>0</v>
      </c>
      <c r="AH3054">
        <v>20.666699999999999</v>
      </c>
      <c r="AI3054">
        <v>1.371</v>
      </c>
      <c r="AJ3054">
        <v>1.371</v>
      </c>
      <c r="AK3054">
        <v>0.1</v>
      </c>
      <c r="AL30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1.371</v>
      </c>
      <c r="AM3054">
        <f>IF(AND(Source[[#This Row],[Credit_Noncredit]]="Noncredit",Source[[#This Row],[FTEF]]&gt;0),Source[[#This Row],[NC XLST FTES]]*525/(437.5*Source[[#This Row],[FTEF]]),0)</f>
        <v>16.451999999999998</v>
      </c>
      <c r="AN3054">
        <f>IF(Source[[#This Row],[Credit_Noncredit]]="Credit",Source[[#This Row],[Census Enrollment]],Source[[#This Row],[Noncredit Avg. Attendance]])</f>
        <v>16.451999999999998</v>
      </c>
    </row>
    <row r="3055" spans="1:40" x14ac:dyDescent="0.25">
      <c r="A3055" t="s">
        <v>32</v>
      </c>
      <c r="B3055" t="s">
        <v>33</v>
      </c>
      <c r="C3055" t="s">
        <v>229</v>
      </c>
      <c r="D3055" t="s">
        <v>230</v>
      </c>
      <c r="E3055" s="4">
        <v>47696</v>
      </c>
      <c r="F3055" s="4" t="s">
        <v>285</v>
      </c>
      <c r="G3055" s="4">
        <v>4347</v>
      </c>
      <c r="H3055" t="str">
        <f>CONCATENATE(Source[[#This Row],[Subject]],TRIM(Source[[#This Row],[Course]]))</f>
        <v>ESLF4347</v>
      </c>
      <c r="I3055" t="str">
        <f>VLOOKUP(Source[[#This Row],[SubjCrse]],'Courses and Categories'!$E$2:$G$1816,3,FALSE)</f>
        <v>Noncredit ESL</v>
      </c>
      <c r="J3055">
        <v>401</v>
      </c>
      <c r="K3055" t="s">
        <v>325</v>
      </c>
      <c r="L3055" t="s">
        <v>50</v>
      </c>
      <c r="M3055" t="s">
        <v>40</v>
      </c>
      <c r="N3055" t="s">
        <v>51</v>
      </c>
      <c r="O3055">
        <v>810</v>
      </c>
      <c r="P3055">
        <v>1025</v>
      </c>
      <c r="Q3055" t="s">
        <v>64</v>
      </c>
      <c r="S3055" t="s">
        <v>65</v>
      </c>
      <c r="T3055">
        <v>1</v>
      </c>
      <c r="U3055" s="1">
        <v>43479</v>
      </c>
      <c r="V3055" s="1">
        <v>43607</v>
      </c>
      <c r="W3055" t="s">
        <v>321</v>
      </c>
      <c r="X3055" t="s">
        <v>46</v>
      </c>
      <c r="Y3055">
        <v>77</v>
      </c>
      <c r="Z3055">
        <v>75</v>
      </c>
      <c r="AA3055">
        <v>500</v>
      </c>
      <c r="AB3055">
        <v>15</v>
      </c>
      <c r="AD3055">
        <f>IF(ISBLANK(Source[[#This Row],[CrosslistID]]),1,1/COUNTIFS(Source[CrosslistID],Source[[#This Row],[CrosslistID]],Source[TermDesc],Source[[#This Row],[TermDesc]]))</f>
        <v>1</v>
      </c>
      <c r="AG3055">
        <v>0</v>
      </c>
      <c r="AH3055">
        <v>15</v>
      </c>
      <c r="AI3055">
        <v>2.0430000000000001</v>
      </c>
      <c r="AJ3055">
        <v>2.0430000000000001</v>
      </c>
      <c r="AK3055">
        <v>0.1</v>
      </c>
      <c r="AL30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2.0430000000000001</v>
      </c>
      <c r="AM3055">
        <f>IF(AND(Source[[#This Row],[Credit_Noncredit]]="Noncredit",Source[[#This Row],[FTEF]]&gt;0),Source[[#This Row],[NC XLST FTES]]*525/(437.5*Source[[#This Row],[FTEF]]),0)</f>
        <v>24.516000000000002</v>
      </c>
      <c r="AN3055">
        <f>IF(Source[[#This Row],[Credit_Noncredit]]="Credit",Source[[#This Row],[Census Enrollment]],Source[[#This Row],[Noncredit Avg. Attendance]])</f>
        <v>24.516000000000002</v>
      </c>
    </row>
    <row r="3056" spans="1:40" x14ac:dyDescent="0.25">
      <c r="A3056" t="s">
        <v>32</v>
      </c>
      <c r="B3056" t="s">
        <v>33</v>
      </c>
      <c r="C3056" t="s">
        <v>229</v>
      </c>
      <c r="D3056" t="s">
        <v>230</v>
      </c>
      <c r="E3056" s="4">
        <v>44998</v>
      </c>
      <c r="F3056" s="4" t="s">
        <v>285</v>
      </c>
      <c r="G3056" s="4">
        <v>4347</v>
      </c>
      <c r="H3056" t="str">
        <f>CONCATENATE(Source[[#This Row],[Subject]],TRIM(Source[[#This Row],[Course]]))</f>
        <v>ESLF4347</v>
      </c>
      <c r="I3056" t="str">
        <f>VLOOKUP(Source[[#This Row],[SubjCrse]],'Courses and Categories'!$E$2:$G$1816,3,FALSE)</f>
        <v>Noncredit ESL</v>
      </c>
      <c r="J3056">
        <v>402</v>
      </c>
      <c r="K3056" t="s">
        <v>325</v>
      </c>
      <c r="L3056" t="s">
        <v>50</v>
      </c>
      <c r="M3056" t="s">
        <v>40</v>
      </c>
      <c r="N3056" t="s">
        <v>224</v>
      </c>
      <c r="O3056">
        <v>810</v>
      </c>
      <c r="P3056">
        <v>1025</v>
      </c>
      <c r="Q3056" t="s">
        <v>64</v>
      </c>
      <c r="S3056" t="s">
        <v>65</v>
      </c>
      <c r="T3056">
        <v>1</v>
      </c>
      <c r="U3056" s="1">
        <v>43479</v>
      </c>
      <c r="V3056" s="1">
        <v>43607</v>
      </c>
      <c r="W3056" t="s">
        <v>326</v>
      </c>
      <c r="X3056" t="s">
        <v>46</v>
      </c>
      <c r="Y3056">
        <v>78</v>
      </c>
      <c r="Z3056">
        <v>65</v>
      </c>
      <c r="AA3056">
        <v>600</v>
      </c>
      <c r="AB3056">
        <v>10.833299999999999</v>
      </c>
      <c r="AD3056">
        <f>IF(ISBLANK(Source[[#This Row],[CrosslistID]]),1,1/COUNTIFS(Source[CrosslistID],Source[[#This Row],[CrosslistID]],Source[TermDesc],Source[[#This Row],[TermDesc]]))</f>
        <v>1</v>
      </c>
      <c r="AG3056">
        <v>0</v>
      </c>
      <c r="AH3056">
        <v>10.833299999999999</v>
      </c>
      <c r="AI3056">
        <v>2.919</v>
      </c>
      <c r="AJ3056">
        <v>2.919</v>
      </c>
      <c r="AK3056">
        <v>0.1</v>
      </c>
      <c r="AL30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2.919</v>
      </c>
      <c r="AM3056">
        <f>IF(AND(Source[[#This Row],[Credit_Noncredit]]="Noncredit",Source[[#This Row],[FTEF]]&gt;0),Source[[#This Row],[NC XLST FTES]]*525/(437.5*Source[[#This Row],[FTEF]]),0)</f>
        <v>35.027999999999999</v>
      </c>
      <c r="AN3056">
        <f>IF(Source[[#This Row],[Credit_Noncredit]]="Credit",Source[[#This Row],[Census Enrollment]],Source[[#This Row],[Noncredit Avg. Attendance]])</f>
        <v>35.027999999999999</v>
      </c>
    </row>
    <row r="3057" spans="1:40" x14ac:dyDescent="0.25">
      <c r="A3057" t="s">
        <v>32</v>
      </c>
      <c r="B3057" t="s">
        <v>33</v>
      </c>
      <c r="C3057" t="s">
        <v>229</v>
      </c>
      <c r="D3057" t="s">
        <v>230</v>
      </c>
      <c r="E3057" s="4">
        <v>47713</v>
      </c>
      <c r="F3057" s="4" t="s">
        <v>285</v>
      </c>
      <c r="G3057" s="4">
        <v>4347</v>
      </c>
      <c r="H3057" t="str">
        <f>CONCATENATE(Source[[#This Row],[Subject]],TRIM(Source[[#This Row],[Course]]))</f>
        <v>ESLF4347</v>
      </c>
      <c r="I3057" t="str">
        <f>VLOOKUP(Source[[#This Row],[SubjCrse]],'Courses and Categories'!$E$2:$G$1816,3,FALSE)</f>
        <v>Noncredit ESL</v>
      </c>
      <c r="J3057">
        <v>403</v>
      </c>
      <c r="K3057" t="s">
        <v>325</v>
      </c>
      <c r="L3057" t="s">
        <v>50</v>
      </c>
      <c r="M3057" t="s">
        <v>40</v>
      </c>
      <c r="N3057" t="s">
        <v>51</v>
      </c>
      <c r="O3057">
        <v>1040</v>
      </c>
      <c r="P3057">
        <v>1255</v>
      </c>
      <c r="Q3057" t="s">
        <v>64</v>
      </c>
      <c r="S3057" t="s">
        <v>65</v>
      </c>
      <c r="T3057">
        <v>1</v>
      </c>
      <c r="U3057" s="1">
        <v>43479</v>
      </c>
      <c r="V3057" s="1">
        <v>43607</v>
      </c>
      <c r="W3057" t="s">
        <v>322</v>
      </c>
      <c r="X3057" t="s">
        <v>46</v>
      </c>
      <c r="Y3057">
        <v>79</v>
      </c>
      <c r="Z3057">
        <v>30</v>
      </c>
      <c r="AA3057">
        <v>550</v>
      </c>
      <c r="AB3057">
        <v>5.4545000000000003</v>
      </c>
      <c r="AD3057">
        <f>IF(ISBLANK(Source[[#This Row],[CrosslistID]]),1,1/COUNTIFS(Source[CrosslistID],Source[[#This Row],[CrosslistID]],Source[TermDesc],Source[[#This Row],[TermDesc]]))</f>
        <v>1</v>
      </c>
      <c r="AG3057">
        <v>0</v>
      </c>
      <c r="AH3057">
        <v>5.4545000000000003</v>
      </c>
      <c r="AI3057">
        <v>1.5860000000000001</v>
      </c>
      <c r="AJ3057">
        <v>1.5860000000000001</v>
      </c>
      <c r="AK3057">
        <v>0.1</v>
      </c>
      <c r="AL30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1.5860000000000001</v>
      </c>
      <c r="AM3057">
        <f>IF(AND(Source[[#This Row],[Credit_Noncredit]]="Noncredit",Source[[#This Row],[FTEF]]&gt;0),Source[[#This Row],[NC XLST FTES]]*525/(437.5*Source[[#This Row],[FTEF]]),0)</f>
        <v>19.032000000000004</v>
      </c>
      <c r="AN3057">
        <f>IF(Source[[#This Row],[Credit_Noncredit]]="Credit",Source[[#This Row],[Census Enrollment]],Source[[#This Row],[Noncredit Avg. Attendance]])</f>
        <v>19.032000000000004</v>
      </c>
    </row>
    <row r="3058" spans="1:40" x14ac:dyDescent="0.25">
      <c r="A3058" t="s">
        <v>32</v>
      </c>
      <c r="B3058" t="s">
        <v>33</v>
      </c>
      <c r="C3058" t="s">
        <v>229</v>
      </c>
      <c r="D3058" t="s">
        <v>230</v>
      </c>
      <c r="E3058" s="4">
        <v>45007</v>
      </c>
      <c r="F3058" s="4" t="s">
        <v>285</v>
      </c>
      <c r="G3058" s="4">
        <v>4347</v>
      </c>
      <c r="H3058" t="str">
        <f>CONCATENATE(Source[[#This Row],[Subject]],TRIM(Source[[#This Row],[Course]]))</f>
        <v>ESLF4347</v>
      </c>
      <c r="I3058" t="str">
        <f>VLOOKUP(Source[[#This Row],[SubjCrse]],'Courses and Categories'!$E$2:$G$1816,3,FALSE)</f>
        <v>Noncredit ESL</v>
      </c>
      <c r="J3058">
        <v>404</v>
      </c>
      <c r="K3058" t="s">
        <v>325</v>
      </c>
      <c r="L3058" t="s">
        <v>50</v>
      </c>
      <c r="M3058" t="s">
        <v>40</v>
      </c>
      <c r="N3058" t="s">
        <v>224</v>
      </c>
      <c r="O3058">
        <v>1040</v>
      </c>
      <c r="P3058">
        <v>1255</v>
      </c>
      <c r="Q3058" t="s">
        <v>64</v>
      </c>
      <c r="S3058" t="s">
        <v>65</v>
      </c>
      <c r="T3058">
        <v>1</v>
      </c>
      <c r="U3058" s="1">
        <v>43479</v>
      </c>
      <c r="V3058" s="1">
        <v>43607</v>
      </c>
      <c r="W3058" t="s">
        <v>117</v>
      </c>
      <c r="X3058" t="s">
        <v>46</v>
      </c>
      <c r="Y3058">
        <v>98</v>
      </c>
      <c r="Z3058">
        <v>59</v>
      </c>
      <c r="AA3058">
        <v>200</v>
      </c>
      <c r="AB3058">
        <v>29.5</v>
      </c>
      <c r="AD3058">
        <f>IF(ISBLANK(Source[[#This Row],[CrosslistID]]),1,1/COUNTIFS(Source[CrosslistID],Source[[#This Row],[CrosslistID]],Source[TermDesc],Source[[#This Row],[TermDesc]]))</f>
        <v>1</v>
      </c>
      <c r="AG3058">
        <v>0</v>
      </c>
      <c r="AH3058">
        <v>29.5</v>
      </c>
      <c r="AI3058">
        <v>2.843</v>
      </c>
      <c r="AJ3058">
        <v>2.843</v>
      </c>
      <c r="AK3058">
        <v>0.1</v>
      </c>
      <c r="AL30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2.843</v>
      </c>
      <c r="AM3058">
        <f>IF(AND(Source[[#This Row],[Credit_Noncredit]]="Noncredit",Source[[#This Row],[FTEF]]&gt;0),Source[[#This Row],[NC XLST FTES]]*525/(437.5*Source[[#This Row],[FTEF]]),0)</f>
        <v>34.116</v>
      </c>
      <c r="AN3058">
        <f>IF(Source[[#This Row],[Credit_Noncredit]]="Credit",Source[[#This Row],[Census Enrollment]],Source[[#This Row],[Noncredit Avg. Attendance]])</f>
        <v>34.116</v>
      </c>
    </row>
    <row r="3059" spans="1:40" x14ac:dyDescent="0.25">
      <c r="A3059" t="s">
        <v>32</v>
      </c>
      <c r="B3059" t="s">
        <v>33</v>
      </c>
      <c r="C3059" t="s">
        <v>229</v>
      </c>
      <c r="D3059" t="s">
        <v>230</v>
      </c>
      <c r="E3059" s="4">
        <v>43009</v>
      </c>
      <c r="F3059" s="4" t="s">
        <v>285</v>
      </c>
      <c r="G3059" s="4">
        <v>4347</v>
      </c>
      <c r="H3059" t="str">
        <f>CONCATENATE(Source[[#This Row],[Subject]],TRIM(Source[[#This Row],[Course]]))</f>
        <v>ESLF4347</v>
      </c>
      <c r="I3059" t="str">
        <f>VLOOKUP(Source[[#This Row],[SubjCrse]],'Courses and Categories'!$E$2:$G$1816,3,FALSE)</f>
        <v>Noncredit ESL</v>
      </c>
      <c r="J3059">
        <v>501</v>
      </c>
      <c r="K3059" t="s">
        <v>325</v>
      </c>
      <c r="L3059" t="s">
        <v>50</v>
      </c>
      <c r="M3059" t="s">
        <v>40</v>
      </c>
      <c r="N3059" t="s">
        <v>51</v>
      </c>
      <c r="O3059">
        <v>815</v>
      </c>
      <c r="P3059">
        <v>1030</v>
      </c>
      <c r="Q3059" t="s">
        <v>76</v>
      </c>
      <c r="R3059">
        <v>320</v>
      </c>
      <c r="S3059" t="s">
        <v>77</v>
      </c>
      <c r="T3059">
        <v>1</v>
      </c>
      <c r="U3059" s="1">
        <v>43479</v>
      </c>
      <c r="V3059" s="1">
        <v>43607</v>
      </c>
      <c r="W3059" t="s">
        <v>324</v>
      </c>
      <c r="X3059" t="s">
        <v>46</v>
      </c>
      <c r="Y3059">
        <v>82</v>
      </c>
      <c r="Z3059">
        <v>27</v>
      </c>
      <c r="AA3059">
        <v>200</v>
      </c>
      <c r="AB3059">
        <v>13.5</v>
      </c>
      <c r="AD3059">
        <f>IF(ISBLANK(Source[[#This Row],[CrosslistID]]),1,1/COUNTIFS(Source[CrosslistID],Source[[#This Row],[CrosslistID]],Source[TermDesc],Source[[#This Row],[TermDesc]]))</f>
        <v>1</v>
      </c>
      <c r="AG3059">
        <v>0</v>
      </c>
      <c r="AH3059">
        <v>13.5</v>
      </c>
      <c r="AI3059">
        <v>1.6519999999999999</v>
      </c>
      <c r="AJ3059">
        <v>1.6519999999999999</v>
      </c>
      <c r="AK3059">
        <v>0.1</v>
      </c>
      <c r="AL30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1.6519999999999999</v>
      </c>
      <c r="AM3059">
        <f>IF(AND(Source[[#This Row],[Credit_Noncredit]]="Noncredit",Source[[#This Row],[FTEF]]&gt;0),Source[[#This Row],[NC XLST FTES]]*525/(437.5*Source[[#This Row],[FTEF]]),0)</f>
        <v>19.823999999999998</v>
      </c>
      <c r="AN3059">
        <f>IF(Source[[#This Row],[Credit_Noncredit]]="Credit",Source[[#This Row],[Census Enrollment]],Source[[#This Row],[Noncredit Avg. Attendance]])</f>
        <v>19.823999999999998</v>
      </c>
    </row>
    <row r="3060" spans="1:40" x14ac:dyDescent="0.25">
      <c r="A3060" t="s">
        <v>32</v>
      </c>
      <c r="B3060" t="s">
        <v>33</v>
      </c>
      <c r="C3060" t="s">
        <v>229</v>
      </c>
      <c r="D3060" t="s">
        <v>230</v>
      </c>
      <c r="E3060" s="4">
        <v>46192</v>
      </c>
      <c r="F3060" s="4" t="s">
        <v>285</v>
      </c>
      <c r="G3060" s="4">
        <v>4347</v>
      </c>
      <c r="H3060" t="str">
        <f>CONCATENATE(Source[[#This Row],[Subject]],TRIM(Source[[#This Row],[Course]]))</f>
        <v>ESLF4347</v>
      </c>
      <c r="I3060" t="str">
        <f>VLOOKUP(Source[[#This Row],[SubjCrse]],'Courses and Categories'!$E$2:$G$1816,3,FALSE)</f>
        <v>Noncredit ESL</v>
      </c>
      <c r="J3060">
        <v>503</v>
      </c>
      <c r="K3060" t="s">
        <v>325</v>
      </c>
      <c r="L3060" t="s">
        <v>50</v>
      </c>
      <c r="M3060" t="s">
        <v>40</v>
      </c>
      <c r="N3060" t="s">
        <v>51</v>
      </c>
      <c r="O3060">
        <v>1040</v>
      </c>
      <c r="P3060">
        <v>1300</v>
      </c>
      <c r="Q3060" t="s">
        <v>76</v>
      </c>
      <c r="R3060">
        <v>319</v>
      </c>
      <c r="S3060" t="s">
        <v>77</v>
      </c>
      <c r="T3060">
        <v>1</v>
      </c>
      <c r="U3060" s="1">
        <v>43479</v>
      </c>
      <c r="V3060" s="1">
        <v>43607</v>
      </c>
      <c r="W3060" t="s">
        <v>327</v>
      </c>
      <c r="X3060" t="s">
        <v>46</v>
      </c>
      <c r="Y3060">
        <v>94</v>
      </c>
      <c r="Z3060">
        <v>35</v>
      </c>
      <c r="AA3060">
        <v>200</v>
      </c>
      <c r="AB3060">
        <v>17.5</v>
      </c>
      <c r="AD3060">
        <f>IF(ISBLANK(Source[[#This Row],[CrosslistID]]),1,1/COUNTIFS(Source[CrosslistID],Source[[#This Row],[CrosslistID]],Source[TermDesc],Source[[#This Row],[TermDesc]]))</f>
        <v>1</v>
      </c>
      <c r="AG3060">
        <v>0</v>
      </c>
      <c r="AH3060">
        <v>17.5</v>
      </c>
      <c r="AI3060">
        <v>1.419</v>
      </c>
      <c r="AJ3060">
        <v>1.419</v>
      </c>
      <c r="AK3060">
        <v>0.1</v>
      </c>
      <c r="AL30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1.419</v>
      </c>
      <c r="AM3060">
        <f>IF(AND(Source[[#This Row],[Credit_Noncredit]]="Noncredit",Source[[#This Row],[FTEF]]&gt;0),Source[[#This Row],[NC XLST FTES]]*525/(437.5*Source[[#This Row],[FTEF]]),0)</f>
        <v>17.028000000000002</v>
      </c>
      <c r="AN3060">
        <f>IF(Source[[#This Row],[Credit_Noncredit]]="Credit",Source[[#This Row],[Census Enrollment]],Source[[#This Row],[Noncredit Avg. Attendance]])</f>
        <v>17.028000000000002</v>
      </c>
    </row>
    <row r="3061" spans="1:40" x14ac:dyDescent="0.25">
      <c r="A3061" t="s">
        <v>32</v>
      </c>
      <c r="B3061" t="s">
        <v>33</v>
      </c>
      <c r="C3061" t="s">
        <v>229</v>
      </c>
      <c r="D3061" t="s">
        <v>230</v>
      </c>
      <c r="E3061" s="4">
        <v>47871</v>
      </c>
      <c r="F3061" s="4" t="s">
        <v>285</v>
      </c>
      <c r="G3061" s="4">
        <v>4567</v>
      </c>
      <c r="H3061" t="str">
        <f>CONCATENATE(Source[[#This Row],[Subject]],TRIM(Source[[#This Row],[Course]]))</f>
        <v>ESLF4567</v>
      </c>
      <c r="I3061" t="str">
        <f>VLOOKUP(Source[[#This Row],[SubjCrse]],'Courses and Categories'!$E$2:$G$1816,3,FALSE)</f>
        <v>Noncredit ESL</v>
      </c>
      <c r="J3061">
        <v>401</v>
      </c>
      <c r="K3061" t="s">
        <v>328</v>
      </c>
      <c r="L3061" t="s">
        <v>50</v>
      </c>
      <c r="M3061" t="s">
        <v>40</v>
      </c>
      <c r="N3061" t="s">
        <v>224</v>
      </c>
      <c r="O3061">
        <v>810</v>
      </c>
      <c r="P3061">
        <v>1025</v>
      </c>
      <c r="Q3061" t="s">
        <v>64</v>
      </c>
      <c r="S3061" t="s">
        <v>65</v>
      </c>
      <c r="T3061">
        <v>1</v>
      </c>
      <c r="U3061" s="1">
        <v>43479</v>
      </c>
      <c r="V3061" s="1">
        <v>43607</v>
      </c>
      <c r="W3061" t="s">
        <v>322</v>
      </c>
      <c r="X3061" t="s">
        <v>46</v>
      </c>
      <c r="Y3061">
        <v>86</v>
      </c>
      <c r="Z3061">
        <v>75</v>
      </c>
      <c r="AA3061">
        <v>400</v>
      </c>
      <c r="AB3061">
        <v>18.75</v>
      </c>
      <c r="AD3061">
        <f>IF(ISBLANK(Source[[#This Row],[CrosslistID]]),1,1/COUNTIFS(Source[CrosslistID],Source[[#This Row],[CrosslistID]],Source[TermDesc],Source[[#This Row],[TermDesc]]))</f>
        <v>1</v>
      </c>
      <c r="AG3061">
        <v>0</v>
      </c>
      <c r="AH3061">
        <v>18.75</v>
      </c>
      <c r="AI3061">
        <v>3.2050000000000001</v>
      </c>
      <c r="AJ3061">
        <v>3.2050000000000001</v>
      </c>
      <c r="AK3061">
        <v>0.1</v>
      </c>
      <c r="AL30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3.2050000000000001</v>
      </c>
      <c r="AM3061">
        <f>IF(AND(Source[[#This Row],[Credit_Noncredit]]="Noncredit",Source[[#This Row],[FTEF]]&gt;0),Source[[#This Row],[NC XLST FTES]]*525/(437.5*Source[[#This Row],[FTEF]]),0)</f>
        <v>38.46</v>
      </c>
      <c r="AN3061">
        <f>IF(Source[[#This Row],[Credit_Noncredit]]="Credit",Source[[#This Row],[Census Enrollment]],Source[[#This Row],[Noncredit Avg. Attendance]])</f>
        <v>38.46</v>
      </c>
    </row>
    <row r="3062" spans="1:40" x14ac:dyDescent="0.25">
      <c r="A3062" t="s">
        <v>32</v>
      </c>
      <c r="B3062" t="s">
        <v>33</v>
      </c>
      <c r="C3062" t="s">
        <v>229</v>
      </c>
      <c r="D3062" t="s">
        <v>230</v>
      </c>
      <c r="E3062" s="4">
        <v>48204</v>
      </c>
      <c r="F3062" s="4" t="s">
        <v>285</v>
      </c>
      <c r="G3062" s="4">
        <v>4567</v>
      </c>
      <c r="H3062" t="str">
        <f>CONCATENATE(Source[[#This Row],[Subject]],TRIM(Source[[#This Row],[Course]]))</f>
        <v>ESLF4567</v>
      </c>
      <c r="I3062" t="str">
        <f>VLOOKUP(Source[[#This Row],[SubjCrse]],'Courses and Categories'!$E$2:$G$1816,3,FALSE)</f>
        <v>Noncredit ESL</v>
      </c>
      <c r="J3062">
        <v>402</v>
      </c>
      <c r="K3062" t="s">
        <v>328</v>
      </c>
      <c r="L3062" t="s">
        <v>50</v>
      </c>
      <c r="M3062" t="s">
        <v>40</v>
      </c>
      <c r="N3062" t="s">
        <v>329</v>
      </c>
      <c r="O3062" t="s">
        <v>330</v>
      </c>
      <c r="P3062" t="s">
        <v>331</v>
      </c>
      <c r="Q3062" t="s">
        <v>332</v>
      </c>
      <c r="S3062" t="s">
        <v>65</v>
      </c>
      <c r="T3062">
        <v>1</v>
      </c>
      <c r="U3062" s="1">
        <v>43479</v>
      </c>
      <c r="V3062" s="1">
        <v>43607</v>
      </c>
      <c r="W3062" t="s">
        <v>333</v>
      </c>
      <c r="X3062" t="s">
        <v>46</v>
      </c>
      <c r="Y3062">
        <v>64</v>
      </c>
      <c r="Z3062">
        <v>64</v>
      </c>
      <c r="AA3062">
        <v>400</v>
      </c>
      <c r="AB3062">
        <v>16</v>
      </c>
      <c r="AD3062">
        <f>IF(ISBLANK(Source[[#This Row],[CrosslistID]]),1,1/COUNTIFS(Source[CrosslistID],Source[[#This Row],[CrosslistID]],Source[TermDesc],Source[[#This Row],[TermDesc]]))</f>
        <v>1</v>
      </c>
      <c r="AG3062">
        <v>0</v>
      </c>
      <c r="AH3062">
        <v>16</v>
      </c>
      <c r="AI3062">
        <v>1.3859999999999999</v>
      </c>
      <c r="AJ3062">
        <v>1.3859999999999999</v>
      </c>
      <c r="AK3062">
        <v>0.1</v>
      </c>
      <c r="AL30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1.3859999999999999</v>
      </c>
      <c r="AM3062">
        <f>IF(AND(Source[[#This Row],[Credit_Noncredit]]="Noncredit",Source[[#This Row],[FTEF]]&gt;0),Source[[#This Row],[NC XLST FTES]]*525/(437.5*Source[[#This Row],[FTEF]]),0)</f>
        <v>16.631999999999998</v>
      </c>
      <c r="AN3062">
        <f>IF(Source[[#This Row],[Credit_Noncredit]]="Credit",Source[[#This Row],[Census Enrollment]],Source[[#This Row],[Noncredit Avg. Attendance]])</f>
        <v>16.631999999999998</v>
      </c>
    </row>
    <row r="3063" spans="1:40" x14ac:dyDescent="0.25">
      <c r="A3063" t="s">
        <v>32</v>
      </c>
      <c r="B3063" t="s">
        <v>33</v>
      </c>
      <c r="C3063" t="s">
        <v>229</v>
      </c>
      <c r="D3063" t="s">
        <v>230</v>
      </c>
      <c r="E3063" s="4">
        <v>47128</v>
      </c>
      <c r="F3063" s="4" t="s">
        <v>285</v>
      </c>
      <c r="G3063" s="4">
        <v>4567</v>
      </c>
      <c r="H3063" t="str">
        <f>CONCATENATE(Source[[#This Row],[Subject]],TRIM(Source[[#This Row],[Course]]))</f>
        <v>ESLF4567</v>
      </c>
      <c r="I3063" t="str">
        <f>VLOOKUP(Source[[#This Row],[SubjCrse]],'Courses and Categories'!$E$2:$G$1816,3,FALSE)</f>
        <v>Noncredit ESL</v>
      </c>
      <c r="J3063">
        <v>501</v>
      </c>
      <c r="K3063" t="s">
        <v>328</v>
      </c>
      <c r="L3063" t="s">
        <v>50</v>
      </c>
      <c r="M3063" t="s">
        <v>40</v>
      </c>
      <c r="N3063" t="s">
        <v>51</v>
      </c>
      <c r="O3063">
        <v>815</v>
      </c>
      <c r="P3063">
        <v>1030</v>
      </c>
      <c r="Q3063" t="s">
        <v>76</v>
      </c>
      <c r="R3063">
        <v>318</v>
      </c>
      <c r="S3063" t="s">
        <v>77</v>
      </c>
      <c r="T3063">
        <v>1</v>
      </c>
      <c r="U3063" s="1">
        <v>43479</v>
      </c>
      <c r="V3063" s="1">
        <v>43607</v>
      </c>
      <c r="W3063" t="s">
        <v>334</v>
      </c>
      <c r="X3063" t="s">
        <v>46</v>
      </c>
      <c r="Y3063">
        <v>74</v>
      </c>
      <c r="Z3063">
        <v>34</v>
      </c>
      <c r="AA3063">
        <v>200</v>
      </c>
      <c r="AB3063">
        <v>17</v>
      </c>
      <c r="AD3063">
        <f>IF(ISBLANK(Source[[#This Row],[CrosslistID]]),1,1/COUNTIFS(Source[CrosslistID],Source[[#This Row],[CrosslistID]],Source[TermDesc],Source[[#This Row],[TermDesc]]))</f>
        <v>1</v>
      </c>
      <c r="AG3063">
        <v>0</v>
      </c>
      <c r="AH3063">
        <v>17</v>
      </c>
      <c r="AI3063">
        <v>1.1140000000000001</v>
      </c>
      <c r="AJ3063">
        <v>1.1140000000000001</v>
      </c>
      <c r="AK3063">
        <v>0.1</v>
      </c>
      <c r="AL30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1.1140000000000001</v>
      </c>
      <c r="AM3063">
        <f>IF(AND(Source[[#This Row],[Credit_Noncredit]]="Noncredit",Source[[#This Row],[FTEF]]&gt;0),Source[[#This Row],[NC XLST FTES]]*525/(437.5*Source[[#This Row],[FTEF]]),0)</f>
        <v>13.368</v>
      </c>
      <c r="AN3063">
        <f>IF(Source[[#This Row],[Credit_Noncredit]]="Credit",Source[[#This Row],[Census Enrollment]],Source[[#This Row],[Noncredit Avg. Attendance]])</f>
        <v>13.368</v>
      </c>
    </row>
    <row r="3064" spans="1:40" x14ac:dyDescent="0.25">
      <c r="A3064" t="s">
        <v>32</v>
      </c>
      <c r="B3064" t="s">
        <v>33</v>
      </c>
      <c r="C3064" t="s">
        <v>229</v>
      </c>
      <c r="D3064" t="s">
        <v>230</v>
      </c>
      <c r="E3064" s="4">
        <v>47129</v>
      </c>
      <c r="F3064" s="4" t="s">
        <v>285</v>
      </c>
      <c r="G3064" s="4">
        <v>4567</v>
      </c>
      <c r="H3064" t="str">
        <f>CONCATENATE(Source[[#This Row],[Subject]],TRIM(Source[[#This Row],[Course]]))</f>
        <v>ESLF4567</v>
      </c>
      <c r="I3064" t="str">
        <f>VLOOKUP(Source[[#This Row],[SubjCrse]],'Courses and Categories'!$E$2:$G$1816,3,FALSE)</f>
        <v>Noncredit ESL</v>
      </c>
      <c r="J3064">
        <v>502</v>
      </c>
      <c r="K3064" t="s">
        <v>328</v>
      </c>
      <c r="L3064" t="s">
        <v>50</v>
      </c>
      <c r="M3064" t="s">
        <v>40</v>
      </c>
      <c r="N3064" t="s">
        <v>51</v>
      </c>
      <c r="O3064">
        <v>1045</v>
      </c>
      <c r="P3064">
        <v>1300</v>
      </c>
      <c r="Q3064" t="s">
        <v>76</v>
      </c>
      <c r="R3064">
        <v>618</v>
      </c>
      <c r="S3064" t="s">
        <v>77</v>
      </c>
      <c r="T3064">
        <v>1</v>
      </c>
      <c r="U3064" s="1">
        <v>43479</v>
      </c>
      <c r="V3064" s="1">
        <v>43607</v>
      </c>
      <c r="W3064" t="s">
        <v>292</v>
      </c>
      <c r="X3064" t="s">
        <v>46</v>
      </c>
      <c r="Y3064">
        <v>78</v>
      </c>
      <c r="Z3064">
        <v>63</v>
      </c>
      <c r="AA3064">
        <v>200</v>
      </c>
      <c r="AB3064">
        <v>31.5</v>
      </c>
      <c r="AD3064">
        <f>IF(ISBLANK(Source[[#This Row],[CrosslistID]]),1,1/COUNTIFS(Source[CrosslistID],Source[[#This Row],[CrosslistID]],Source[TermDesc],Source[[#This Row],[TermDesc]]))</f>
        <v>1</v>
      </c>
      <c r="AG3064">
        <v>0</v>
      </c>
      <c r="AH3064">
        <v>31.5</v>
      </c>
      <c r="AI3064">
        <v>1.238</v>
      </c>
      <c r="AJ3064">
        <v>1.238</v>
      </c>
      <c r="AK3064">
        <v>0.1</v>
      </c>
      <c r="AL30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1.238</v>
      </c>
      <c r="AM3064">
        <f>IF(AND(Source[[#This Row],[Credit_Noncredit]]="Noncredit",Source[[#This Row],[FTEF]]&gt;0),Source[[#This Row],[NC XLST FTES]]*525/(437.5*Source[[#This Row],[FTEF]]),0)</f>
        <v>14.856000000000002</v>
      </c>
      <c r="AN3064">
        <f>IF(Source[[#This Row],[Credit_Noncredit]]="Credit",Source[[#This Row],[Census Enrollment]],Source[[#This Row],[Noncredit Avg. Attendance]])</f>
        <v>14.856000000000002</v>
      </c>
    </row>
    <row r="3065" spans="1:40" x14ac:dyDescent="0.25">
      <c r="A3065" t="s">
        <v>32</v>
      </c>
      <c r="B3065" t="s">
        <v>33</v>
      </c>
      <c r="C3065" t="s">
        <v>229</v>
      </c>
      <c r="D3065" t="s">
        <v>230</v>
      </c>
      <c r="E3065" s="4">
        <v>47130</v>
      </c>
      <c r="F3065" s="4" t="s">
        <v>285</v>
      </c>
      <c r="G3065" s="4">
        <v>4787</v>
      </c>
      <c r="H3065" t="str">
        <f>CONCATENATE(Source[[#This Row],[Subject]],TRIM(Source[[#This Row],[Course]]))</f>
        <v>ESLF4787</v>
      </c>
      <c r="I3065" t="str">
        <f>VLOOKUP(Source[[#This Row],[SubjCrse]],'Courses and Categories'!$E$2:$G$1816,3,FALSE)</f>
        <v>Noncredit ESL</v>
      </c>
      <c r="J3065">
        <v>501</v>
      </c>
      <c r="K3065" t="s">
        <v>335</v>
      </c>
      <c r="L3065" t="s">
        <v>50</v>
      </c>
      <c r="M3065" t="s">
        <v>40</v>
      </c>
      <c r="N3065" t="s">
        <v>51</v>
      </c>
      <c r="O3065">
        <v>815</v>
      </c>
      <c r="P3065">
        <v>1030</v>
      </c>
      <c r="Q3065" t="s">
        <v>76</v>
      </c>
      <c r="R3065">
        <v>419</v>
      </c>
      <c r="S3065" t="s">
        <v>77</v>
      </c>
      <c r="T3065">
        <v>1</v>
      </c>
      <c r="U3065" s="1">
        <v>43479</v>
      </c>
      <c r="V3065" s="1">
        <v>43607</v>
      </c>
      <c r="W3065" t="s">
        <v>327</v>
      </c>
      <c r="X3065" t="s">
        <v>46</v>
      </c>
      <c r="Y3065">
        <v>70</v>
      </c>
      <c r="Z3065">
        <v>32</v>
      </c>
      <c r="AA3065">
        <v>200</v>
      </c>
      <c r="AB3065">
        <v>16</v>
      </c>
      <c r="AD3065">
        <f>IF(ISBLANK(Source[[#This Row],[CrosslistID]]),1,1/COUNTIFS(Source[CrosslistID],Source[[#This Row],[CrosslistID]],Source[TermDesc],Source[[#This Row],[TermDesc]]))</f>
        <v>1</v>
      </c>
      <c r="AG3065">
        <v>0</v>
      </c>
      <c r="AH3065">
        <v>16</v>
      </c>
      <c r="AI3065">
        <v>1.357</v>
      </c>
      <c r="AJ3065">
        <v>1.357</v>
      </c>
      <c r="AK3065">
        <v>0.1</v>
      </c>
      <c r="AL30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1.357</v>
      </c>
      <c r="AM3065">
        <f>IF(AND(Source[[#This Row],[Credit_Noncredit]]="Noncredit",Source[[#This Row],[FTEF]]&gt;0),Source[[#This Row],[NC XLST FTES]]*525/(437.5*Source[[#This Row],[FTEF]]),0)</f>
        <v>16.283999999999999</v>
      </c>
      <c r="AN3065">
        <f>IF(Source[[#This Row],[Credit_Noncredit]]="Credit",Source[[#This Row],[Census Enrollment]],Source[[#This Row],[Noncredit Avg. Attendance]])</f>
        <v>16.283999999999999</v>
      </c>
    </row>
    <row r="3066" spans="1:40" x14ac:dyDescent="0.25">
      <c r="A3066" t="s">
        <v>32</v>
      </c>
      <c r="B3066" t="s">
        <v>33</v>
      </c>
      <c r="C3066" t="s">
        <v>229</v>
      </c>
      <c r="D3066" t="s">
        <v>230</v>
      </c>
      <c r="E3066" s="4">
        <v>47131</v>
      </c>
      <c r="F3066" s="4" t="s">
        <v>285</v>
      </c>
      <c r="G3066" s="4">
        <v>4787</v>
      </c>
      <c r="H3066" t="str">
        <f>CONCATENATE(Source[[#This Row],[Subject]],TRIM(Source[[#This Row],[Course]]))</f>
        <v>ESLF4787</v>
      </c>
      <c r="I3066" t="str">
        <f>VLOOKUP(Source[[#This Row],[SubjCrse]],'Courses and Categories'!$E$2:$G$1816,3,FALSE)</f>
        <v>Noncredit ESL</v>
      </c>
      <c r="J3066">
        <v>502</v>
      </c>
      <c r="K3066" t="s">
        <v>335</v>
      </c>
      <c r="L3066" t="s">
        <v>50</v>
      </c>
      <c r="M3066" t="s">
        <v>40</v>
      </c>
      <c r="N3066" t="s">
        <v>51</v>
      </c>
      <c r="O3066">
        <v>1045</v>
      </c>
      <c r="P3066">
        <v>1300</v>
      </c>
      <c r="Q3066" t="s">
        <v>76</v>
      </c>
      <c r="R3066">
        <v>419</v>
      </c>
      <c r="S3066" t="s">
        <v>77</v>
      </c>
      <c r="T3066">
        <v>1</v>
      </c>
      <c r="U3066" s="1">
        <v>43479</v>
      </c>
      <c r="V3066" s="1">
        <v>43607</v>
      </c>
      <c r="W3066" t="s">
        <v>334</v>
      </c>
      <c r="X3066" t="s">
        <v>46</v>
      </c>
      <c r="Y3066">
        <v>140</v>
      </c>
      <c r="Z3066">
        <v>76</v>
      </c>
      <c r="AA3066">
        <v>200</v>
      </c>
      <c r="AB3066">
        <v>38</v>
      </c>
      <c r="AD3066">
        <f>IF(ISBLANK(Source[[#This Row],[CrosslistID]]),1,1/COUNTIFS(Source[CrosslistID],Source[[#This Row],[CrosslistID]],Source[TermDesc],Source[[#This Row],[TermDesc]]))</f>
        <v>1</v>
      </c>
      <c r="AG3066">
        <v>0</v>
      </c>
      <c r="AH3066">
        <v>38</v>
      </c>
      <c r="AI3066">
        <v>2.214</v>
      </c>
      <c r="AJ3066">
        <v>2.214</v>
      </c>
      <c r="AK3066">
        <v>0.1</v>
      </c>
      <c r="AL30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2.214</v>
      </c>
      <c r="AM3066">
        <f>IF(AND(Source[[#This Row],[Credit_Noncredit]]="Noncredit",Source[[#This Row],[FTEF]]&gt;0),Source[[#This Row],[NC XLST FTES]]*525/(437.5*Source[[#This Row],[FTEF]]),0)</f>
        <v>26.567999999999998</v>
      </c>
      <c r="AN3066">
        <f>IF(Source[[#This Row],[Credit_Noncredit]]="Credit",Source[[#This Row],[Census Enrollment]],Source[[#This Row],[Noncredit Avg. Attendance]])</f>
        <v>26.567999999999998</v>
      </c>
    </row>
    <row r="3067" spans="1:40" x14ac:dyDescent="0.25">
      <c r="A3067" t="s">
        <v>32</v>
      </c>
      <c r="B3067" t="s">
        <v>33</v>
      </c>
      <c r="C3067" t="s">
        <v>229</v>
      </c>
      <c r="D3067" t="s">
        <v>230</v>
      </c>
      <c r="E3067" s="4">
        <v>47463</v>
      </c>
      <c r="F3067" s="4" t="s">
        <v>285</v>
      </c>
      <c r="G3067" s="4">
        <v>5006</v>
      </c>
      <c r="H3067" t="str">
        <f>CONCATENATE(Source[[#This Row],[Subject]],TRIM(Source[[#This Row],[Course]]))</f>
        <v>ESLF5006</v>
      </c>
      <c r="I3067" t="str">
        <f>VLOOKUP(Source[[#This Row],[SubjCrse]],'Courses and Categories'!$E$2:$G$1816,3,FALSE)</f>
        <v>Noncredit ESL</v>
      </c>
      <c r="J3067">
        <v>402</v>
      </c>
      <c r="K3067" t="s">
        <v>336</v>
      </c>
      <c r="L3067" t="s">
        <v>50</v>
      </c>
      <c r="M3067" t="s">
        <v>40</v>
      </c>
      <c r="N3067" t="s">
        <v>224</v>
      </c>
      <c r="O3067">
        <v>1040</v>
      </c>
      <c r="P3067">
        <v>1255</v>
      </c>
      <c r="Q3067" t="s">
        <v>64</v>
      </c>
      <c r="R3067">
        <v>803</v>
      </c>
      <c r="S3067" t="s">
        <v>65</v>
      </c>
      <c r="T3067">
        <v>1</v>
      </c>
      <c r="U3067" s="1">
        <v>43479</v>
      </c>
      <c r="V3067" s="1">
        <v>43607</v>
      </c>
      <c r="W3067" t="s">
        <v>266</v>
      </c>
      <c r="X3067" t="s">
        <v>46</v>
      </c>
      <c r="Y3067">
        <v>82</v>
      </c>
      <c r="Z3067">
        <v>64</v>
      </c>
      <c r="AA3067">
        <v>300</v>
      </c>
      <c r="AB3067">
        <v>21.333300000000001</v>
      </c>
      <c r="AD3067">
        <f>IF(ISBLANK(Source[[#This Row],[CrosslistID]]),1,1/COUNTIFS(Source[CrosslistID],Source[[#This Row],[CrosslistID]],Source[TermDesc],Source[[#This Row],[TermDesc]]))</f>
        <v>1</v>
      </c>
      <c r="AG3067">
        <v>0</v>
      </c>
      <c r="AH3067">
        <v>21.333300000000001</v>
      </c>
      <c r="AI3067">
        <v>3.3860000000000001</v>
      </c>
      <c r="AJ3067">
        <v>3.3860000000000001</v>
      </c>
      <c r="AK3067">
        <v>0.1</v>
      </c>
      <c r="AL30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3.3860000000000001</v>
      </c>
      <c r="AM3067">
        <f>IF(AND(Source[[#This Row],[Credit_Noncredit]]="Noncredit",Source[[#This Row],[FTEF]]&gt;0),Source[[#This Row],[NC XLST FTES]]*525/(437.5*Source[[#This Row],[FTEF]]),0)</f>
        <v>40.632000000000005</v>
      </c>
      <c r="AN3067">
        <f>IF(Source[[#This Row],[Credit_Noncredit]]="Credit",Source[[#This Row],[Census Enrollment]],Source[[#This Row],[Noncredit Avg. Attendance]])</f>
        <v>40.632000000000005</v>
      </c>
    </row>
    <row r="3068" spans="1:40" x14ac:dyDescent="0.25">
      <c r="A3068" t="s">
        <v>32</v>
      </c>
      <c r="B3068" t="s">
        <v>33</v>
      </c>
      <c r="C3068" t="s">
        <v>229</v>
      </c>
      <c r="D3068" t="s">
        <v>230</v>
      </c>
      <c r="E3068" s="4">
        <v>48122</v>
      </c>
      <c r="F3068" s="4" t="s">
        <v>285</v>
      </c>
      <c r="G3068" s="4">
        <v>5006</v>
      </c>
      <c r="H3068" t="str">
        <f>CONCATENATE(Source[[#This Row],[Subject]],TRIM(Source[[#This Row],[Course]]))</f>
        <v>ESLF5006</v>
      </c>
      <c r="I3068" t="str">
        <f>VLOOKUP(Source[[#This Row],[SubjCrse]],'Courses and Categories'!$E$2:$G$1816,3,FALSE)</f>
        <v>Noncredit ESL</v>
      </c>
      <c r="J3068">
        <v>403</v>
      </c>
      <c r="K3068" t="s">
        <v>336</v>
      </c>
      <c r="L3068" t="s">
        <v>39</v>
      </c>
      <c r="M3068" t="s">
        <v>40</v>
      </c>
      <c r="N3068" t="s">
        <v>91</v>
      </c>
      <c r="O3068">
        <v>1230</v>
      </c>
      <c r="P3068">
        <v>1445</v>
      </c>
      <c r="Q3068" t="s">
        <v>64</v>
      </c>
      <c r="S3068" t="s">
        <v>65</v>
      </c>
      <c r="T3068">
        <v>1</v>
      </c>
      <c r="U3068" s="1">
        <v>43479</v>
      </c>
      <c r="V3068" s="1">
        <v>43607</v>
      </c>
      <c r="W3068" t="s">
        <v>250</v>
      </c>
      <c r="X3068" t="s">
        <v>46</v>
      </c>
      <c r="Y3068">
        <v>50</v>
      </c>
      <c r="Z3068">
        <v>17</v>
      </c>
      <c r="AA3068">
        <v>500</v>
      </c>
      <c r="AB3068">
        <v>3.4</v>
      </c>
      <c r="AD3068">
        <f>IF(ISBLANK(Source[[#This Row],[CrosslistID]]),1,1/COUNTIFS(Source[CrosslistID],Source[[#This Row],[CrosslistID]],Source[TermDesc],Source[[#This Row],[TermDesc]]))</f>
        <v>1</v>
      </c>
      <c r="AG3068">
        <v>0</v>
      </c>
      <c r="AH3068">
        <v>3.4</v>
      </c>
      <c r="AI3068">
        <v>0.72899999999999998</v>
      </c>
      <c r="AJ3068">
        <v>0.72899999999999998</v>
      </c>
      <c r="AK3068">
        <v>0.1</v>
      </c>
      <c r="AL30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0.72899999999999998</v>
      </c>
      <c r="AM3068">
        <f>IF(AND(Source[[#This Row],[Credit_Noncredit]]="Noncredit",Source[[#This Row],[FTEF]]&gt;0),Source[[#This Row],[NC XLST FTES]]*525/(437.5*Source[[#This Row],[FTEF]]),0)</f>
        <v>8.7479999999999993</v>
      </c>
      <c r="AN3068">
        <f>IF(Source[[#This Row],[Credit_Noncredit]]="Credit",Source[[#This Row],[Census Enrollment]],Source[[#This Row],[Noncredit Avg. Attendance]])</f>
        <v>8.7479999999999993</v>
      </c>
    </row>
    <row r="3069" spans="1:40" x14ac:dyDescent="0.25">
      <c r="A3069" t="s">
        <v>32</v>
      </c>
      <c r="B3069" t="s">
        <v>33</v>
      </c>
      <c r="C3069" t="s">
        <v>229</v>
      </c>
      <c r="D3069" t="s">
        <v>230</v>
      </c>
      <c r="E3069" s="4">
        <v>48134</v>
      </c>
      <c r="F3069" s="4" t="s">
        <v>285</v>
      </c>
      <c r="G3069" s="4">
        <v>5125</v>
      </c>
      <c r="H3069" t="str">
        <f>CONCATENATE(Source[[#This Row],[Subject]],TRIM(Source[[#This Row],[Course]]))</f>
        <v>ESLF5125</v>
      </c>
      <c r="I3069" t="str">
        <f>VLOOKUP(Source[[#This Row],[SubjCrse]],'Courses and Categories'!$E$2:$G$1816,3,FALSE)</f>
        <v>Noncredit ESL</v>
      </c>
      <c r="J3069">
        <v>201</v>
      </c>
      <c r="K3069" t="s">
        <v>337</v>
      </c>
      <c r="L3069" t="s">
        <v>39</v>
      </c>
      <c r="M3069" t="s">
        <v>40</v>
      </c>
      <c r="N3069" t="s">
        <v>63</v>
      </c>
      <c r="O3069">
        <v>1230</v>
      </c>
      <c r="P3069">
        <v>1345</v>
      </c>
      <c r="Q3069" t="s">
        <v>60</v>
      </c>
      <c r="R3069">
        <v>319</v>
      </c>
      <c r="S3069" t="s">
        <v>61</v>
      </c>
      <c r="T3069">
        <v>1</v>
      </c>
      <c r="U3069" s="1">
        <v>43479</v>
      </c>
      <c r="V3069" s="1">
        <v>43607</v>
      </c>
      <c r="W3069" t="s">
        <v>338</v>
      </c>
      <c r="X3069" t="s">
        <v>46</v>
      </c>
      <c r="Y3069">
        <v>123</v>
      </c>
      <c r="Z3069">
        <v>108</v>
      </c>
      <c r="AA3069">
        <v>65</v>
      </c>
      <c r="AB3069">
        <v>166.15379999999999</v>
      </c>
      <c r="AD3069">
        <f>IF(ISBLANK(Source[[#This Row],[CrosslistID]]),1,1/COUNTIFS(Source[CrosslistID],Source[[#This Row],[CrosslistID]],Source[TermDesc],Source[[#This Row],[TermDesc]]))</f>
        <v>1</v>
      </c>
      <c r="AG3069">
        <v>0</v>
      </c>
      <c r="AH3069">
        <v>166.15379999999999</v>
      </c>
      <c r="AI3069">
        <v>4.9969999999999999</v>
      </c>
      <c r="AJ3069">
        <v>4.9969999999999999</v>
      </c>
      <c r="AK3069">
        <v>0.2</v>
      </c>
      <c r="AL30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4.9969999999999999</v>
      </c>
      <c r="AM3069">
        <f>IF(AND(Source[[#This Row],[Credit_Noncredit]]="Noncredit",Source[[#This Row],[FTEF]]&gt;0),Source[[#This Row],[NC XLST FTES]]*525/(437.5*Source[[#This Row],[FTEF]]),0)</f>
        <v>29.981999999999996</v>
      </c>
      <c r="AN3069">
        <f>IF(Source[[#This Row],[Credit_Noncredit]]="Credit",Source[[#This Row],[Census Enrollment]],Source[[#This Row],[Noncredit Avg. Attendance]])</f>
        <v>29.981999999999996</v>
      </c>
    </row>
    <row r="3070" spans="1:40" x14ac:dyDescent="0.25">
      <c r="A3070" t="s">
        <v>32</v>
      </c>
      <c r="B3070" t="s">
        <v>33</v>
      </c>
      <c r="C3070" t="s">
        <v>229</v>
      </c>
      <c r="D3070" t="s">
        <v>230</v>
      </c>
      <c r="E3070" s="4">
        <v>48208</v>
      </c>
      <c r="F3070" s="4" t="s">
        <v>285</v>
      </c>
      <c r="G3070" s="4">
        <v>5125</v>
      </c>
      <c r="H3070" t="str">
        <f>CONCATENATE(Source[[#This Row],[Subject]],TRIM(Source[[#This Row],[Course]]))</f>
        <v>ESLF5125</v>
      </c>
      <c r="I3070" t="str">
        <f>VLOOKUP(Source[[#This Row],[SubjCrse]],'Courses and Categories'!$E$2:$G$1816,3,FALSE)</f>
        <v>Noncredit ESL</v>
      </c>
      <c r="J3070">
        <v>301</v>
      </c>
      <c r="K3070" t="s">
        <v>337</v>
      </c>
      <c r="L3070" t="s">
        <v>39</v>
      </c>
      <c r="M3070" t="s">
        <v>40</v>
      </c>
      <c r="N3070" t="s">
        <v>288</v>
      </c>
      <c r="O3070">
        <v>1225</v>
      </c>
      <c r="P3070">
        <v>1440</v>
      </c>
      <c r="Q3070" t="s">
        <v>247</v>
      </c>
      <c r="S3070" t="s">
        <v>248</v>
      </c>
      <c r="T3070">
        <v>1</v>
      </c>
      <c r="U3070" s="1">
        <v>43479</v>
      </c>
      <c r="V3070" s="1">
        <v>43607</v>
      </c>
      <c r="W3070" t="s">
        <v>339</v>
      </c>
      <c r="X3070" t="s">
        <v>46</v>
      </c>
      <c r="Y3070">
        <v>96</v>
      </c>
      <c r="Z3070">
        <v>36</v>
      </c>
      <c r="AA3070">
        <v>200</v>
      </c>
      <c r="AB3070">
        <v>18</v>
      </c>
      <c r="AD3070">
        <f>IF(ISBLANK(Source[[#This Row],[CrosslistID]]),1,1/COUNTIFS(Source[CrosslistID],Source[[#This Row],[CrosslistID]],Source[TermDesc],Source[[#This Row],[TermDesc]]))</f>
        <v>1</v>
      </c>
      <c r="AG3070">
        <v>0</v>
      </c>
      <c r="AH3070">
        <v>18</v>
      </c>
      <c r="AI3070">
        <v>2.8</v>
      </c>
      <c r="AJ3070">
        <v>2.8</v>
      </c>
      <c r="AK3070">
        <v>0.2</v>
      </c>
      <c r="AL30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</v>
      </c>
      <c r="AM3070">
        <f>IF(AND(Source[[#This Row],[Credit_Noncredit]]="Noncredit",Source[[#This Row],[FTEF]]&gt;0),Source[[#This Row],[NC XLST FTES]]*525/(437.5*Source[[#This Row],[FTEF]]),0)</f>
        <v>16.8</v>
      </c>
      <c r="AN3070">
        <f>IF(Source[[#This Row],[Credit_Noncredit]]="Credit",Source[[#This Row],[Census Enrollment]],Source[[#This Row],[Noncredit Avg. Attendance]])</f>
        <v>16.8</v>
      </c>
    </row>
    <row r="3071" spans="1:40" x14ac:dyDescent="0.25">
      <c r="A3071" t="s">
        <v>32</v>
      </c>
      <c r="B3071" t="s">
        <v>33</v>
      </c>
      <c r="C3071" t="s">
        <v>229</v>
      </c>
      <c r="D3071" t="s">
        <v>230</v>
      </c>
      <c r="E3071" s="4">
        <v>48119</v>
      </c>
      <c r="F3071" s="4" t="s">
        <v>285</v>
      </c>
      <c r="G3071" s="4">
        <v>5125</v>
      </c>
      <c r="H3071" t="str">
        <f>CONCATENATE(Source[[#This Row],[Subject]],TRIM(Source[[#This Row],[Course]]))</f>
        <v>ESLF5125</v>
      </c>
      <c r="I3071" t="str">
        <f>VLOOKUP(Source[[#This Row],[SubjCrse]],'Courses and Categories'!$E$2:$G$1816,3,FALSE)</f>
        <v>Noncredit ESL</v>
      </c>
      <c r="J3071">
        <v>401</v>
      </c>
      <c r="K3071" t="s">
        <v>337</v>
      </c>
      <c r="L3071" t="s">
        <v>39</v>
      </c>
      <c r="M3071" t="s">
        <v>40</v>
      </c>
      <c r="N3071" t="s">
        <v>195</v>
      </c>
      <c r="O3071">
        <v>720</v>
      </c>
      <c r="P3071">
        <v>810</v>
      </c>
      <c r="Q3071" t="s">
        <v>64</v>
      </c>
      <c r="S3071" t="s">
        <v>65</v>
      </c>
      <c r="T3071">
        <v>1</v>
      </c>
      <c r="U3071" s="1">
        <v>43479</v>
      </c>
      <c r="V3071" s="1">
        <v>43607</v>
      </c>
      <c r="W3071" t="s">
        <v>264</v>
      </c>
      <c r="X3071" t="s">
        <v>46</v>
      </c>
      <c r="Y3071">
        <v>71</v>
      </c>
      <c r="Z3071">
        <v>69</v>
      </c>
      <c r="AA3071">
        <v>500</v>
      </c>
      <c r="AB3071">
        <v>13.8</v>
      </c>
      <c r="AD3071">
        <f>IF(ISBLANK(Source[[#This Row],[CrosslistID]]),1,1/COUNTIFS(Source[CrosslistID],Source[[#This Row],[CrosslistID]],Source[TermDesc],Source[[#This Row],[TermDesc]]))</f>
        <v>1</v>
      </c>
      <c r="AG3071">
        <v>0</v>
      </c>
      <c r="AH3071">
        <v>13.8</v>
      </c>
      <c r="AI3071">
        <v>4.3899999999999997</v>
      </c>
      <c r="AJ3071">
        <v>4.3899999999999997</v>
      </c>
      <c r="AK3071">
        <v>0.2</v>
      </c>
      <c r="AL30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4.3899999999999997</v>
      </c>
      <c r="AM3071">
        <f>IF(AND(Source[[#This Row],[Credit_Noncredit]]="Noncredit",Source[[#This Row],[FTEF]]&gt;0),Source[[#This Row],[NC XLST FTES]]*525/(437.5*Source[[#This Row],[FTEF]]),0)</f>
        <v>26.34</v>
      </c>
      <c r="AN3071">
        <f>IF(Source[[#This Row],[Credit_Noncredit]]="Credit",Source[[#This Row],[Census Enrollment]],Source[[#This Row],[Noncredit Avg. Attendance]])</f>
        <v>26.34</v>
      </c>
    </row>
    <row r="3072" spans="1:40" x14ac:dyDescent="0.25">
      <c r="A3072" t="s">
        <v>32</v>
      </c>
      <c r="B3072" t="s">
        <v>33</v>
      </c>
      <c r="C3072" t="s">
        <v>229</v>
      </c>
      <c r="D3072" t="s">
        <v>230</v>
      </c>
      <c r="E3072" s="4">
        <v>48230</v>
      </c>
      <c r="F3072" s="4" t="s">
        <v>285</v>
      </c>
      <c r="G3072" s="4">
        <v>5125</v>
      </c>
      <c r="H3072" t="str">
        <f>CONCATENATE(Source[[#This Row],[Subject]],TRIM(Source[[#This Row],[Course]]))</f>
        <v>ESLF5125</v>
      </c>
      <c r="I3072" t="str">
        <f>VLOOKUP(Source[[#This Row],[SubjCrse]],'Courses and Categories'!$E$2:$G$1816,3,FALSE)</f>
        <v>Noncredit ESL</v>
      </c>
      <c r="J3072">
        <v>402</v>
      </c>
      <c r="K3072" t="s">
        <v>337</v>
      </c>
      <c r="L3072" t="s">
        <v>39</v>
      </c>
      <c r="M3072" t="s">
        <v>40</v>
      </c>
      <c r="N3072" t="s">
        <v>195</v>
      </c>
      <c r="O3072">
        <v>1220</v>
      </c>
      <c r="P3072">
        <v>1310</v>
      </c>
      <c r="Q3072" t="s">
        <v>64</v>
      </c>
      <c r="S3072" t="s">
        <v>65</v>
      </c>
      <c r="T3072">
        <v>1</v>
      </c>
      <c r="U3072" s="1">
        <v>43479</v>
      </c>
      <c r="V3072" s="1">
        <v>43607</v>
      </c>
      <c r="W3072" t="s">
        <v>340</v>
      </c>
      <c r="X3072" t="s">
        <v>46</v>
      </c>
      <c r="Y3072">
        <v>112</v>
      </c>
      <c r="Z3072">
        <v>47</v>
      </c>
      <c r="AA3072">
        <v>500</v>
      </c>
      <c r="AB3072">
        <v>9.4</v>
      </c>
      <c r="AD3072">
        <f>IF(ISBLANK(Source[[#This Row],[CrosslistID]]),1,1/COUNTIFS(Source[CrosslistID],Source[[#This Row],[CrosslistID]],Source[TermDesc],Source[[#This Row],[TermDesc]]))</f>
        <v>1</v>
      </c>
      <c r="AG3072">
        <v>0</v>
      </c>
      <c r="AH3072">
        <v>9.4</v>
      </c>
      <c r="AI3072">
        <v>4.6360000000000001</v>
      </c>
      <c r="AJ3072">
        <v>4.6360000000000001</v>
      </c>
      <c r="AK3072">
        <v>0.2</v>
      </c>
      <c r="AL30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4.6360000000000001</v>
      </c>
      <c r="AM3072">
        <f>IF(AND(Source[[#This Row],[Credit_Noncredit]]="Noncredit",Source[[#This Row],[FTEF]]&gt;0),Source[[#This Row],[NC XLST FTES]]*525/(437.5*Source[[#This Row],[FTEF]]),0)</f>
        <v>27.816000000000003</v>
      </c>
      <c r="AN3072">
        <f>IF(Source[[#This Row],[Credit_Noncredit]]="Credit",Source[[#This Row],[Census Enrollment]],Source[[#This Row],[Noncredit Avg. Attendance]])</f>
        <v>27.816000000000003</v>
      </c>
    </row>
    <row r="3073" spans="1:40" x14ac:dyDescent="0.25">
      <c r="A3073" t="s">
        <v>32</v>
      </c>
      <c r="B3073" t="s">
        <v>33</v>
      </c>
      <c r="C3073" t="s">
        <v>229</v>
      </c>
      <c r="D3073" t="s">
        <v>230</v>
      </c>
      <c r="E3073" s="4">
        <v>48232</v>
      </c>
      <c r="F3073" s="4" t="s">
        <v>285</v>
      </c>
      <c r="G3073" s="4">
        <v>5125</v>
      </c>
      <c r="H3073" t="str">
        <f>CONCATENATE(Source[[#This Row],[Subject]],TRIM(Source[[#This Row],[Course]]))</f>
        <v>ESLF5125</v>
      </c>
      <c r="I3073" t="str">
        <f>VLOOKUP(Source[[#This Row],[SubjCrse]],'Courses and Categories'!$E$2:$G$1816,3,FALSE)</f>
        <v>Noncredit ESL</v>
      </c>
      <c r="J3073">
        <v>403</v>
      </c>
      <c r="K3073" t="s">
        <v>337</v>
      </c>
      <c r="L3073" t="s">
        <v>87</v>
      </c>
      <c r="M3073" t="s">
        <v>40</v>
      </c>
      <c r="N3073" t="s">
        <v>63</v>
      </c>
      <c r="O3073">
        <v>1720</v>
      </c>
      <c r="P3073">
        <v>1825</v>
      </c>
      <c r="Q3073" t="s">
        <v>64</v>
      </c>
      <c r="S3073" t="s">
        <v>65</v>
      </c>
      <c r="T3073">
        <v>1</v>
      </c>
      <c r="U3073" s="1">
        <v>43479</v>
      </c>
      <c r="V3073" s="1">
        <v>43607</v>
      </c>
      <c r="W3073" t="s">
        <v>341</v>
      </c>
      <c r="X3073" t="s">
        <v>46</v>
      </c>
      <c r="Y3073">
        <v>54</v>
      </c>
      <c r="Z3073">
        <v>32</v>
      </c>
      <c r="AA3073">
        <v>500</v>
      </c>
      <c r="AB3073">
        <v>6.4</v>
      </c>
      <c r="AD3073">
        <f>IF(ISBLANK(Source[[#This Row],[CrosslistID]]),1,1/COUNTIFS(Source[CrosslistID],Source[[#This Row],[CrosslistID]],Source[TermDesc],Source[[#This Row],[TermDesc]]))</f>
        <v>1</v>
      </c>
      <c r="AG3073">
        <v>0</v>
      </c>
      <c r="AH3073">
        <v>6.4</v>
      </c>
      <c r="AI3073">
        <v>2.1520000000000001</v>
      </c>
      <c r="AJ3073">
        <v>2.1520000000000001</v>
      </c>
      <c r="AK3073">
        <v>0.2</v>
      </c>
      <c r="AL30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2.1520000000000001</v>
      </c>
      <c r="AM3073">
        <f>IF(AND(Source[[#This Row],[Credit_Noncredit]]="Noncredit",Source[[#This Row],[FTEF]]&gt;0),Source[[#This Row],[NC XLST FTES]]*525/(437.5*Source[[#This Row],[FTEF]]),0)</f>
        <v>12.912000000000003</v>
      </c>
      <c r="AN3073">
        <f>IF(Source[[#This Row],[Credit_Noncredit]]="Credit",Source[[#This Row],[Census Enrollment]],Source[[#This Row],[Noncredit Avg. Attendance]])</f>
        <v>12.912000000000003</v>
      </c>
    </row>
    <row r="3074" spans="1:40" x14ac:dyDescent="0.25">
      <c r="A3074" t="s">
        <v>32</v>
      </c>
      <c r="B3074" t="s">
        <v>33</v>
      </c>
      <c r="C3074" t="s">
        <v>229</v>
      </c>
      <c r="D3074" t="s">
        <v>230</v>
      </c>
      <c r="E3074" s="4">
        <v>48100</v>
      </c>
      <c r="F3074" s="4" t="s">
        <v>285</v>
      </c>
      <c r="G3074" s="4">
        <v>5125</v>
      </c>
      <c r="H3074" t="str">
        <f>CONCATENATE(Source[[#This Row],[Subject]],TRIM(Source[[#This Row],[Course]]))</f>
        <v>ESLF5125</v>
      </c>
      <c r="I3074" t="str">
        <f>VLOOKUP(Source[[#This Row],[SubjCrse]],'Courses and Categories'!$E$2:$G$1816,3,FALSE)</f>
        <v>Noncredit ESL</v>
      </c>
      <c r="J3074">
        <v>501</v>
      </c>
      <c r="K3074" t="s">
        <v>337</v>
      </c>
      <c r="L3074" t="s">
        <v>39</v>
      </c>
      <c r="M3074" t="s">
        <v>40</v>
      </c>
      <c r="N3074" t="s">
        <v>63</v>
      </c>
      <c r="O3074">
        <v>1200</v>
      </c>
      <c r="P3074">
        <v>1305</v>
      </c>
      <c r="Q3074" t="s">
        <v>76</v>
      </c>
      <c r="R3074">
        <v>320</v>
      </c>
      <c r="S3074" t="s">
        <v>77</v>
      </c>
      <c r="T3074">
        <v>1</v>
      </c>
      <c r="U3074" s="1">
        <v>43479</v>
      </c>
      <c r="V3074" s="1">
        <v>43607</v>
      </c>
      <c r="W3074" t="s">
        <v>342</v>
      </c>
      <c r="X3074" t="s">
        <v>46</v>
      </c>
      <c r="Y3074">
        <v>107</v>
      </c>
      <c r="Z3074">
        <v>89</v>
      </c>
      <c r="AA3074">
        <v>150</v>
      </c>
      <c r="AB3074">
        <v>59.333300000000001</v>
      </c>
      <c r="AD3074">
        <f>IF(ISBLANK(Source[[#This Row],[CrosslistID]]),1,1/COUNTIFS(Source[CrosslistID],Source[[#This Row],[CrosslistID]],Source[TermDesc],Source[[#This Row],[TermDesc]]))</f>
        <v>1</v>
      </c>
      <c r="AG3074">
        <v>0</v>
      </c>
      <c r="AH3074">
        <v>59.333300000000001</v>
      </c>
      <c r="AI3074">
        <v>3.1379999999999999</v>
      </c>
      <c r="AJ3074">
        <v>3.1379999999999999</v>
      </c>
      <c r="AK3074">
        <v>0.2</v>
      </c>
      <c r="AL30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3.1379999999999999</v>
      </c>
      <c r="AM3074">
        <f>IF(AND(Source[[#This Row],[Credit_Noncredit]]="Noncredit",Source[[#This Row],[FTEF]]&gt;0),Source[[#This Row],[NC XLST FTES]]*525/(437.5*Source[[#This Row],[FTEF]]),0)</f>
        <v>18.827999999999999</v>
      </c>
      <c r="AN3074">
        <f>IF(Source[[#This Row],[Credit_Noncredit]]="Credit",Source[[#This Row],[Census Enrollment]],Source[[#This Row],[Noncredit Avg. Attendance]])</f>
        <v>18.827999999999999</v>
      </c>
    </row>
    <row r="3075" spans="1:40" x14ac:dyDescent="0.25">
      <c r="A3075" t="s">
        <v>32</v>
      </c>
      <c r="B3075" t="s">
        <v>33</v>
      </c>
      <c r="C3075" t="s">
        <v>229</v>
      </c>
      <c r="D3075" t="s">
        <v>230</v>
      </c>
      <c r="E3075" s="4">
        <v>48135</v>
      </c>
      <c r="F3075" s="4" t="s">
        <v>285</v>
      </c>
      <c r="G3075" s="4">
        <v>5345</v>
      </c>
      <c r="H3075" t="str">
        <f>CONCATENATE(Source[[#This Row],[Subject]],TRIM(Source[[#This Row],[Course]]))</f>
        <v>ESLF5345</v>
      </c>
      <c r="I3075" t="str">
        <f>VLOOKUP(Source[[#This Row],[SubjCrse]],'Courses and Categories'!$E$2:$G$1816,3,FALSE)</f>
        <v>Noncredit ESL</v>
      </c>
      <c r="J3075">
        <v>201</v>
      </c>
      <c r="K3075" t="s">
        <v>343</v>
      </c>
      <c r="L3075" t="s">
        <v>39</v>
      </c>
      <c r="M3075" t="s">
        <v>40</v>
      </c>
      <c r="N3075" t="s">
        <v>63</v>
      </c>
      <c r="O3075">
        <v>1230</v>
      </c>
      <c r="P3075">
        <v>1345</v>
      </c>
      <c r="Q3075" t="s">
        <v>60</v>
      </c>
      <c r="R3075">
        <v>312</v>
      </c>
      <c r="S3075" t="s">
        <v>61</v>
      </c>
      <c r="T3075">
        <v>1</v>
      </c>
      <c r="U3075" s="1">
        <v>43479</v>
      </c>
      <c r="V3075" s="1">
        <v>43607</v>
      </c>
      <c r="W3075" t="s">
        <v>344</v>
      </c>
      <c r="X3075" t="s">
        <v>46</v>
      </c>
      <c r="Y3075">
        <v>125</v>
      </c>
      <c r="Z3075">
        <v>42</v>
      </c>
      <c r="AA3075">
        <v>65</v>
      </c>
      <c r="AB3075">
        <v>64.615399999999994</v>
      </c>
      <c r="AD3075">
        <f>IF(ISBLANK(Source[[#This Row],[CrosslistID]]),1,1/COUNTIFS(Source[CrosslistID],Source[[#This Row],[CrosslistID]],Source[TermDesc],Source[[#This Row],[TermDesc]]))</f>
        <v>1</v>
      </c>
      <c r="AG3075">
        <v>0</v>
      </c>
      <c r="AH3075">
        <v>64.615399999999994</v>
      </c>
      <c r="AI3075">
        <v>2.8940000000000001</v>
      </c>
      <c r="AJ3075">
        <v>2.8940000000000001</v>
      </c>
      <c r="AK3075">
        <v>0.1943</v>
      </c>
      <c r="AL30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2.8940000000000001</v>
      </c>
      <c r="AM3075">
        <f>IF(AND(Source[[#This Row],[Credit_Noncredit]]="Noncredit",Source[[#This Row],[FTEF]]&gt;0),Source[[#This Row],[NC XLST FTES]]*525/(437.5*Source[[#This Row],[FTEF]]),0)</f>
        <v>17.87339166237777</v>
      </c>
      <c r="AN3075">
        <f>IF(Source[[#This Row],[Credit_Noncredit]]="Credit",Source[[#This Row],[Census Enrollment]],Source[[#This Row],[Noncredit Avg. Attendance]])</f>
        <v>17.87339166237777</v>
      </c>
    </row>
    <row r="3076" spans="1:40" x14ac:dyDescent="0.25">
      <c r="A3076" t="s">
        <v>32</v>
      </c>
      <c r="B3076" t="s">
        <v>33</v>
      </c>
      <c r="C3076" t="s">
        <v>229</v>
      </c>
      <c r="D3076" t="s">
        <v>230</v>
      </c>
      <c r="E3076" s="4">
        <v>48092</v>
      </c>
      <c r="F3076" s="4" t="s">
        <v>285</v>
      </c>
      <c r="G3076" s="4">
        <v>5345</v>
      </c>
      <c r="H3076" t="str">
        <f>CONCATENATE(Source[[#This Row],[Subject]],TRIM(Source[[#This Row],[Course]]))</f>
        <v>ESLF5345</v>
      </c>
      <c r="I3076" t="str">
        <f>VLOOKUP(Source[[#This Row],[SubjCrse]],'Courses and Categories'!$E$2:$G$1816,3,FALSE)</f>
        <v>Noncredit ESL</v>
      </c>
      <c r="J3076">
        <v>301</v>
      </c>
      <c r="K3076" t="s">
        <v>343</v>
      </c>
      <c r="L3076" t="s">
        <v>39</v>
      </c>
      <c r="M3076" t="s">
        <v>40</v>
      </c>
      <c r="N3076" t="s">
        <v>288</v>
      </c>
      <c r="O3076">
        <v>1225</v>
      </c>
      <c r="P3076">
        <v>1440</v>
      </c>
      <c r="Q3076" t="s">
        <v>247</v>
      </c>
      <c r="S3076" t="s">
        <v>248</v>
      </c>
      <c r="T3076">
        <v>1</v>
      </c>
      <c r="U3076" s="1">
        <v>43479</v>
      </c>
      <c r="V3076" s="1">
        <v>43607</v>
      </c>
      <c r="W3076" t="s">
        <v>345</v>
      </c>
      <c r="X3076" t="s">
        <v>46</v>
      </c>
      <c r="Y3076">
        <v>98</v>
      </c>
      <c r="Z3076">
        <v>72</v>
      </c>
      <c r="AA3076">
        <v>200</v>
      </c>
      <c r="AB3076">
        <v>36</v>
      </c>
      <c r="AD3076">
        <f>IF(ISBLANK(Source[[#This Row],[CrosslistID]]),1,1/COUNTIFS(Source[CrosslistID],Source[[#This Row],[CrosslistID]],Source[TermDesc],Source[[#This Row],[TermDesc]]))</f>
        <v>1</v>
      </c>
      <c r="AG3076">
        <v>0</v>
      </c>
      <c r="AH3076">
        <v>36</v>
      </c>
      <c r="AI3076">
        <v>3.105</v>
      </c>
      <c r="AJ3076">
        <v>3.105</v>
      </c>
      <c r="AK3076">
        <v>0.2</v>
      </c>
      <c r="AL30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3.105</v>
      </c>
      <c r="AM3076">
        <f>IF(AND(Source[[#This Row],[Credit_Noncredit]]="Noncredit",Source[[#This Row],[FTEF]]&gt;0),Source[[#This Row],[NC XLST FTES]]*525/(437.5*Source[[#This Row],[FTEF]]),0)</f>
        <v>18.63</v>
      </c>
      <c r="AN3076">
        <f>IF(Source[[#This Row],[Credit_Noncredit]]="Credit",Source[[#This Row],[Census Enrollment]],Source[[#This Row],[Noncredit Avg. Attendance]])</f>
        <v>18.63</v>
      </c>
    </row>
    <row r="3077" spans="1:40" x14ac:dyDescent="0.25">
      <c r="A3077" t="s">
        <v>32</v>
      </c>
      <c r="B3077" t="s">
        <v>33</v>
      </c>
      <c r="C3077" t="s">
        <v>229</v>
      </c>
      <c r="D3077" t="s">
        <v>230</v>
      </c>
      <c r="E3077" s="4">
        <v>48120</v>
      </c>
      <c r="F3077" s="4" t="s">
        <v>285</v>
      </c>
      <c r="G3077" s="4">
        <v>5345</v>
      </c>
      <c r="H3077" t="str">
        <f>CONCATENATE(Source[[#This Row],[Subject]],TRIM(Source[[#This Row],[Course]]))</f>
        <v>ESLF5345</v>
      </c>
      <c r="I3077" t="str">
        <f>VLOOKUP(Source[[#This Row],[SubjCrse]],'Courses and Categories'!$E$2:$G$1816,3,FALSE)</f>
        <v>Noncredit ESL</v>
      </c>
      <c r="J3077">
        <v>401</v>
      </c>
      <c r="K3077" t="s">
        <v>343</v>
      </c>
      <c r="L3077" t="s">
        <v>39</v>
      </c>
      <c r="M3077" t="s">
        <v>40</v>
      </c>
      <c r="N3077" t="s">
        <v>105</v>
      </c>
      <c r="O3077">
        <v>1230</v>
      </c>
      <c r="P3077">
        <v>1445</v>
      </c>
      <c r="Q3077" t="s">
        <v>64</v>
      </c>
      <c r="S3077" t="s">
        <v>65</v>
      </c>
      <c r="T3077">
        <v>1</v>
      </c>
      <c r="U3077" s="1">
        <v>43479</v>
      </c>
      <c r="V3077" s="1">
        <v>43607</v>
      </c>
      <c r="W3077" t="s">
        <v>346</v>
      </c>
      <c r="X3077" t="s">
        <v>46</v>
      </c>
      <c r="Y3077">
        <v>94</v>
      </c>
      <c r="Z3077">
        <v>45</v>
      </c>
      <c r="AA3077">
        <v>500</v>
      </c>
      <c r="AB3077">
        <v>9</v>
      </c>
      <c r="AD3077">
        <f>IF(ISBLANK(Source[[#This Row],[CrosslistID]]),1,1/COUNTIFS(Source[CrosslistID],Source[[#This Row],[CrosslistID]],Source[TermDesc],Source[[#This Row],[TermDesc]]))</f>
        <v>1</v>
      </c>
      <c r="AG3077">
        <v>0</v>
      </c>
      <c r="AH3077">
        <v>9</v>
      </c>
      <c r="AI3077">
        <v>2.8759999999999999</v>
      </c>
      <c r="AJ3077">
        <v>2.8759999999999999</v>
      </c>
      <c r="AK3077">
        <v>0.2</v>
      </c>
      <c r="AL30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2.8759999999999999</v>
      </c>
      <c r="AM3077">
        <f>IF(AND(Source[[#This Row],[Credit_Noncredit]]="Noncredit",Source[[#This Row],[FTEF]]&gt;0),Source[[#This Row],[NC XLST FTES]]*525/(437.5*Source[[#This Row],[FTEF]]),0)</f>
        <v>17.255999999999997</v>
      </c>
      <c r="AN3077">
        <f>IF(Source[[#This Row],[Credit_Noncredit]]="Credit",Source[[#This Row],[Census Enrollment]],Source[[#This Row],[Noncredit Avg. Attendance]])</f>
        <v>17.255999999999997</v>
      </c>
    </row>
    <row r="3078" spans="1:40" x14ac:dyDescent="0.25">
      <c r="A3078" t="s">
        <v>32</v>
      </c>
      <c r="B3078" t="s">
        <v>33</v>
      </c>
      <c r="C3078" t="s">
        <v>229</v>
      </c>
      <c r="D3078" t="s">
        <v>230</v>
      </c>
      <c r="E3078" s="4">
        <v>48233</v>
      </c>
      <c r="F3078" s="4" t="s">
        <v>285</v>
      </c>
      <c r="G3078" s="4">
        <v>5345</v>
      </c>
      <c r="H3078" t="str">
        <f>CONCATENATE(Source[[#This Row],[Subject]],TRIM(Source[[#This Row],[Course]]))</f>
        <v>ESLF5345</v>
      </c>
      <c r="I3078" t="str">
        <f>VLOOKUP(Source[[#This Row],[SubjCrse]],'Courses and Categories'!$E$2:$G$1816,3,FALSE)</f>
        <v>Noncredit ESL</v>
      </c>
      <c r="J3078">
        <v>402</v>
      </c>
      <c r="K3078" t="s">
        <v>343</v>
      </c>
      <c r="L3078" t="s">
        <v>87</v>
      </c>
      <c r="M3078" t="s">
        <v>40</v>
      </c>
      <c r="N3078" t="s">
        <v>63</v>
      </c>
      <c r="O3078">
        <v>1720</v>
      </c>
      <c r="P3078">
        <v>1825</v>
      </c>
      <c r="Q3078" t="s">
        <v>64</v>
      </c>
      <c r="S3078" t="s">
        <v>65</v>
      </c>
      <c r="T3078">
        <v>1</v>
      </c>
      <c r="U3078" s="1">
        <v>43479</v>
      </c>
      <c r="V3078" s="1">
        <v>43607</v>
      </c>
      <c r="W3078" t="s">
        <v>347</v>
      </c>
      <c r="X3078" t="s">
        <v>46</v>
      </c>
      <c r="Y3078">
        <v>50</v>
      </c>
      <c r="Z3078">
        <v>32</v>
      </c>
      <c r="AA3078">
        <v>500</v>
      </c>
      <c r="AB3078">
        <v>6.4</v>
      </c>
      <c r="AD3078">
        <f>IF(ISBLANK(Source[[#This Row],[CrosslistID]]),1,1/COUNTIFS(Source[CrosslistID],Source[[#This Row],[CrosslistID]],Source[TermDesc],Source[[#This Row],[TermDesc]]))</f>
        <v>1</v>
      </c>
      <c r="AG3078">
        <v>0</v>
      </c>
      <c r="AH3078">
        <v>6.4</v>
      </c>
      <c r="AI3078">
        <v>1.292</v>
      </c>
      <c r="AJ3078">
        <v>1.292</v>
      </c>
      <c r="AK3078">
        <v>0.2</v>
      </c>
      <c r="AL30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1.292</v>
      </c>
      <c r="AM3078">
        <f>IF(AND(Source[[#This Row],[Credit_Noncredit]]="Noncredit",Source[[#This Row],[FTEF]]&gt;0),Source[[#This Row],[NC XLST FTES]]*525/(437.5*Source[[#This Row],[FTEF]]),0)</f>
        <v>7.7520000000000007</v>
      </c>
      <c r="AN3078">
        <f>IF(Source[[#This Row],[Credit_Noncredit]]="Credit",Source[[#This Row],[Census Enrollment]],Source[[#This Row],[Noncredit Avg. Attendance]])</f>
        <v>7.7520000000000007</v>
      </c>
    </row>
    <row r="3079" spans="1:40" x14ac:dyDescent="0.25">
      <c r="A3079" t="s">
        <v>32</v>
      </c>
      <c r="B3079" t="s">
        <v>33</v>
      </c>
      <c r="C3079" t="s">
        <v>229</v>
      </c>
      <c r="D3079" t="s">
        <v>230</v>
      </c>
      <c r="E3079" s="4">
        <v>48234</v>
      </c>
      <c r="F3079" s="4" t="s">
        <v>285</v>
      </c>
      <c r="G3079" s="4">
        <v>5345</v>
      </c>
      <c r="H3079" t="str">
        <f>CONCATENATE(Source[[#This Row],[Subject]],TRIM(Source[[#This Row],[Course]]))</f>
        <v>ESLF5345</v>
      </c>
      <c r="I3079" t="str">
        <f>VLOOKUP(Source[[#This Row],[SubjCrse]],'Courses and Categories'!$E$2:$G$1816,3,FALSE)</f>
        <v>Noncredit ESL</v>
      </c>
      <c r="J3079">
        <v>403</v>
      </c>
      <c r="K3079" t="s">
        <v>343</v>
      </c>
      <c r="L3079" t="s">
        <v>39</v>
      </c>
      <c r="M3079" t="s">
        <v>40</v>
      </c>
      <c r="N3079" t="s">
        <v>195</v>
      </c>
      <c r="O3079">
        <v>1220</v>
      </c>
      <c r="P3079">
        <v>1310</v>
      </c>
      <c r="Q3079" t="s">
        <v>64</v>
      </c>
      <c r="S3079" t="s">
        <v>65</v>
      </c>
      <c r="T3079">
        <v>1</v>
      </c>
      <c r="U3079" s="1">
        <v>43479</v>
      </c>
      <c r="V3079" s="1">
        <v>43607</v>
      </c>
      <c r="W3079" t="s">
        <v>348</v>
      </c>
      <c r="X3079" t="s">
        <v>46</v>
      </c>
      <c r="Y3079">
        <v>109</v>
      </c>
      <c r="Z3079">
        <v>67</v>
      </c>
      <c r="AA3079">
        <v>500</v>
      </c>
      <c r="AB3079">
        <v>13.4</v>
      </c>
      <c r="AD3079">
        <f>IF(ISBLANK(Source[[#This Row],[CrosslistID]]),1,1/COUNTIFS(Source[CrosslistID],Source[[#This Row],[CrosslistID]],Source[TermDesc],Source[[#This Row],[TermDesc]]))</f>
        <v>1</v>
      </c>
      <c r="AG3079">
        <v>0</v>
      </c>
      <c r="AH3079">
        <v>13.4</v>
      </c>
      <c r="AI3079">
        <v>2.5470000000000002</v>
      </c>
      <c r="AJ3079">
        <v>2.5470000000000002</v>
      </c>
      <c r="AK3079">
        <v>0.2</v>
      </c>
      <c r="AL30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2.5470000000000002</v>
      </c>
      <c r="AM3079">
        <f>IF(AND(Source[[#This Row],[Credit_Noncredit]]="Noncredit",Source[[#This Row],[FTEF]]&gt;0),Source[[#This Row],[NC XLST FTES]]*525/(437.5*Source[[#This Row],[FTEF]]),0)</f>
        <v>15.282000000000002</v>
      </c>
      <c r="AN3079">
        <f>IF(Source[[#This Row],[Credit_Noncredit]]="Credit",Source[[#This Row],[Census Enrollment]],Source[[#This Row],[Noncredit Avg. Attendance]])</f>
        <v>15.282000000000002</v>
      </c>
    </row>
    <row r="3080" spans="1:40" x14ac:dyDescent="0.25">
      <c r="A3080" t="s">
        <v>32</v>
      </c>
      <c r="B3080" t="s">
        <v>33</v>
      </c>
      <c r="C3080" t="s">
        <v>229</v>
      </c>
      <c r="D3080" t="s">
        <v>230</v>
      </c>
      <c r="E3080" s="4">
        <v>48101</v>
      </c>
      <c r="F3080" s="4" t="s">
        <v>285</v>
      </c>
      <c r="G3080" s="4">
        <v>5345</v>
      </c>
      <c r="H3080" t="str">
        <f>CONCATENATE(Source[[#This Row],[Subject]],TRIM(Source[[#This Row],[Course]]))</f>
        <v>ESLF5345</v>
      </c>
      <c r="I3080" t="str">
        <f>VLOOKUP(Source[[#This Row],[SubjCrse]],'Courses and Categories'!$E$2:$G$1816,3,FALSE)</f>
        <v>Noncredit ESL</v>
      </c>
      <c r="J3080">
        <v>501</v>
      </c>
      <c r="K3080" t="s">
        <v>343</v>
      </c>
      <c r="L3080" t="s">
        <v>39</v>
      </c>
      <c r="M3080" t="s">
        <v>40</v>
      </c>
      <c r="N3080" t="s">
        <v>63</v>
      </c>
      <c r="O3080">
        <v>1200</v>
      </c>
      <c r="P3080">
        <v>1305</v>
      </c>
      <c r="Q3080" t="s">
        <v>76</v>
      </c>
      <c r="R3080">
        <v>319</v>
      </c>
      <c r="S3080" t="s">
        <v>77</v>
      </c>
      <c r="T3080">
        <v>1</v>
      </c>
      <c r="U3080" s="1">
        <v>43479</v>
      </c>
      <c r="V3080" s="1">
        <v>43607</v>
      </c>
      <c r="W3080" t="s">
        <v>349</v>
      </c>
      <c r="X3080" t="s">
        <v>46</v>
      </c>
      <c r="Y3080">
        <v>122</v>
      </c>
      <c r="Z3080">
        <v>51</v>
      </c>
      <c r="AA3080">
        <v>90</v>
      </c>
      <c r="AB3080">
        <v>56.666699999999999</v>
      </c>
      <c r="AD3080">
        <f>IF(ISBLANK(Source[[#This Row],[CrosslistID]]),1,1/COUNTIFS(Source[CrosslistID],Source[[#This Row],[CrosslistID]],Source[TermDesc],Source[[#This Row],[TermDesc]]))</f>
        <v>1</v>
      </c>
      <c r="AG3080">
        <v>0</v>
      </c>
      <c r="AH3080">
        <v>56.666699999999999</v>
      </c>
      <c r="AI3080">
        <v>3.9049999999999998</v>
      </c>
      <c r="AJ3080">
        <v>3.9049999999999998</v>
      </c>
      <c r="AK3080">
        <v>0.1943</v>
      </c>
      <c r="AL30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3.9049999999999998</v>
      </c>
      <c r="AM3080">
        <f>IF(AND(Source[[#This Row],[Credit_Noncredit]]="Noncredit",Source[[#This Row],[FTEF]]&gt;0),Source[[#This Row],[NC XLST FTES]]*525/(437.5*Source[[#This Row],[FTEF]]),0)</f>
        <v>24.117344312918171</v>
      </c>
      <c r="AN3080">
        <f>IF(Source[[#This Row],[Credit_Noncredit]]="Credit",Source[[#This Row],[Census Enrollment]],Source[[#This Row],[Noncredit Avg. Attendance]])</f>
        <v>24.117344312918171</v>
      </c>
    </row>
    <row r="3081" spans="1:40" x14ac:dyDescent="0.25">
      <c r="A3081" t="s">
        <v>32</v>
      </c>
      <c r="B3081" t="s">
        <v>33</v>
      </c>
      <c r="C3081" t="s">
        <v>229</v>
      </c>
      <c r="D3081" t="s">
        <v>230</v>
      </c>
      <c r="E3081" s="4">
        <v>48235</v>
      </c>
      <c r="F3081" s="4" t="s">
        <v>285</v>
      </c>
      <c r="G3081" s="4">
        <v>5345</v>
      </c>
      <c r="H3081" t="str">
        <f>CONCATENATE(Source[[#This Row],[Subject]],TRIM(Source[[#This Row],[Course]]))</f>
        <v>ESLF5345</v>
      </c>
      <c r="I3081" t="str">
        <f>VLOOKUP(Source[[#This Row],[SubjCrse]],'Courses and Categories'!$E$2:$G$1816,3,FALSE)</f>
        <v>Noncredit ESL</v>
      </c>
      <c r="J3081">
        <v>901</v>
      </c>
      <c r="K3081" t="s">
        <v>343</v>
      </c>
      <c r="L3081" t="s">
        <v>87</v>
      </c>
      <c r="M3081" t="s">
        <v>40</v>
      </c>
      <c r="N3081" t="s">
        <v>59</v>
      </c>
      <c r="O3081">
        <v>1900</v>
      </c>
      <c r="P3081">
        <v>2115</v>
      </c>
      <c r="Q3081" t="s">
        <v>350</v>
      </c>
      <c r="S3081" t="s">
        <v>77</v>
      </c>
      <c r="T3081">
        <v>1</v>
      </c>
      <c r="U3081" s="1">
        <v>43479</v>
      </c>
      <c r="V3081" s="1">
        <v>43607</v>
      </c>
      <c r="W3081" t="s">
        <v>351</v>
      </c>
      <c r="X3081" t="s">
        <v>46</v>
      </c>
      <c r="Y3081">
        <v>58</v>
      </c>
      <c r="Z3081">
        <v>58</v>
      </c>
      <c r="AA3081">
        <v>100</v>
      </c>
      <c r="AB3081">
        <v>58</v>
      </c>
      <c r="AD3081">
        <f>IF(ISBLANK(Source[[#This Row],[CrosslistID]]),1,1/COUNTIFS(Source[CrosslistID],Source[[#This Row],[CrosslistID]],Source[TermDesc],Source[[#This Row],[TermDesc]]))</f>
        <v>1</v>
      </c>
      <c r="AG3081">
        <v>0</v>
      </c>
      <c r="AH3081">
        <v>58</v>
      </c>
      <c r="AI3081">
        <v>3.3519999999999999</v>
      </c>
      <c r="AJ3081">
        <v>3.3519999999999999</v>
      </c>
      <c r="AK3081">
        <v>0.1943</v>
      </c>
      <c r="AL30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3.3519999999999999</v>
      </c>
      <c r="AM3081">
        <f>IF(AND(Source[[#This Row],[Credit_Noncredit]]="Noncredit",Source[[#This Row],[FTEF]]&gt;0),Source[[#This Row],[NC XLST FTES]]*525/(437.5*Source[[#This Row],[FTEF]]),0)</f>
        <v>20.702007205352547</v>
      </c>
      <c r="AN3081">
        <f>IF(Source[[#This Row],[Credit_Noncredit]]="Credit",Source[[#This Row],[Census Enrollment]],Source[[#This Row],[Noncredit Avg. Attendance]])</f>
        <v>20.702007205352547</v>
      </c>
    </row>
    <row r="3082" spans="1:40" x14ac:dyDescent="0.25">
      <c r="A3082" t="s">
        <v>32</v>
      </c>
      <c r="B3082" t="s">
        <v>33</v>
      </c>
      <c r="C3082" t="s">
        <v>229</v>
      </c>
      <c r="D3082" t="s">
        <v>230</v>
      </c>
      <c r="E3082" s="4">
        <v>48136</v>
      </c>
      <c r="F3082" s="4" t="s">
        <v>285</v>
      </c>
      <c r="G3082" s="4">
        <v>5565</v>
      </c>
      <c r="H3082" t="str">
        <f>CONCATENATE(Source[[#This Row],[Subject]],TRIM(Source[[#This Row],[Course]]))</f>
        <v>ESLF5565</v>
      </c>
      <c r="I3082" t="str">
        <f>VLOOKUP(Source[[#This Row],[SubjCrse]],'Courses and Categories'!$E$2:$G$1816,3,FALSE)</f>
        <v>Noncredit ESL</v>
      </c>
      <c r="J3082">
        <v>201</v>
      </c>
      <c r="K3082" t="s">
        <v>352</v>
      </c>
      <c r="L3082" t="s">
        <v>39</v>
      </c>
      <c r="M3082" t="s">
        <v>40</v>
      </c>
      <c r="N3082" t="s">
        <v>288</v>
      </c>
      <c r="O3082">
        <v>1230</v>
      </c>
      <c r="P3082">
        <v>1450</v>
      </c>
      <c r="Q3082" t="s">
        <v>60</v>
      </c>
      <c r="R3082">
        <v>323</v>
      </c>
      <c r="S3082" t="s">
        <v>61</v>
      </c>
      <c r="T3082">
        <v>1</v>
      </c>
      <c r="U3082" s="1">
        <v>43479</v>
      </c>
      <c r="V3082" s="1">
        <v>43607</v>
      </c>
      <c r="W3082" t="s">
        <v>353</v>
      </c>
      <c r="X3082" t="s">
        <v>46</v>
      </c>
      <c r="Y3082">
        <v>113</v>
      </c>
      <c r="Z3082">
        <v>55</v>
      </c>
      <c r="AA3082">
        <v>65</v>
      </c>
      <c r="AB3082">
        <v>84.615399999999994</v>
      </c>
      <c r="AD3082">
        <f>IF(ISBLANK(Source[[#This Row],[CrosslistID]]),1,1/COUNTIFS(Source[CrosslistID],Source[[#This Row],[CrosslistID]],Source[TermDesc],Source[[#This Row],[TermDesc]]))</f>
        <v>1</v>
      </c>
      <c r="AG3082">
        <v>0</v>
      </c>
      <c r="AH3082">
        <v>84.615399999999994</v>
      </c>
      <c r="AI3082">
        <v>4.5620000000000003</v>
      </c>
      <c r="AJ3082">
        <v>4.5620000000000003</v>
      </c>
      <c r="AK3082">
        <v>0.2</v>
      </c>
      <c r="AL30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4.5620000000000003</v>
      </c>
      <c r="AM3082">
        <f>IF(AND(Source[[#This Row],[Credit_Noncredit]]="Noncredit",Source[[#This Row],[FTEF]]&gt;0),Source[[#This Row],[NC XLST FTES]]*525/(437.5*Source[[#This Row],[FTEF]]),0)</f>
        <v>27.372000000000003</v>
      </c>
      <c r="AN3082">
        <f>IF(Source[[#This Row],[Credit_Noncredit]]="Credit",Source[[#This Row],[Census Enrollment]],Source[[#This Row],[Noncredit Avg. Attendance]])</f>
        <v>27.372000000000003</v>
      </c>
    </row>
    <row r="3083" spans="1:40" x14ac:dyDescent="0.25">
      <c r="A3083" t="s">
        <v>32</v>
      </c>
      <c r="B3083" t="s">
        <v>33</v>
      </c>
      <c r="C3083" t="s">
        <v>229</v>
      </c>
      <c r="D3083" t="s">
        <v>230</v>
      </c>
      <c r="E3083" s="4">
        <v>48094</v>
      </c>
      <c r="F3083" s="4" t="s">
        <v>285</v>
      </c>
      <c r="G3083" s="4">
        <v>5565</v>
      </c>
      <c r="H3083" t="str">
        <f>CONCATENATE(Source[[#This Row],[Subject]],TRIM(Source[[#This Row],[Course]]))</f>
        <v>ESLF5565</v>
      </c>
      <c r="I3083" t="str">
        <f>VLOOKUP(Source[[#This Row],[SubjCrse]],'Courses and Categories'!$E$2:$G$1816,3,FALSE)</f>
        <v>Noncredit ESL</v>
      </c>
      <c r="J3083">
        <v>301</v>
      </c>
      <c r="K3083" t="s">
        <v>352</v>
      </c>
      <c r="L3083" t="s">
        <v>39</v>
      </c>
      <c r="M3083" t="s">
        <v>40</v>
      </c>
      <c r="N3083" t="s">
        <v>276</v>
      </c>
      <c r="O3083">
        <v>1225</v>
      </c>
      <c r="P3083">
        <v>1440</v>
      </c>
      <c r="Q3083" t="s">
        <v>247</v>
      </c>
      <c r="S3083" t="s">
        <v>248</v>
      </c>
      <c r="T3083">
        <v>1</v>
      </c>
      <c r="U3083" s="1">
        <v>43479</v>
      </c>
      <c r="V3083" s="1">
        <v>43607</v>
      </c>
      <c r="W3083" t="s">
        <v>354</v>
      </c>
      <c r="X3083" t="s">
        <v>46</v>
      </c>
      <c r="Y3083">
        <v>108</v>
      </c>
      <c r="Z3083">
        <v>33</v>
      </c>
      <c r="AA3083">
        <v>100</v>
      </c>
      <c r="AB3083">
        <v>33</v>
      </c>
      <c r="AD3083">
        <f>IF(ISBLANK(Source[[#This Row],[CrosslistID]]),1,1/COUNTIFS(Source[CrosslistID],Source[[#This Row],[CrosslistID]],Source[TermDesc],Source[[#This Row],[TermDesc]]))</f>
        <v>1</v>
      </c>
      <c r="AG3083">
        <v>0</v>
      </c>
      <c r="AH3083">
        <v>33</v>
      </c>
      <c r="AI3083">
        <v>2.581</v>
      </c>
      <c r="AJ3083">
        <v>2.581</v>
      </c>
      <c r="AK3083">
        <v>0.1943</v>
      </c>
      <c r="AL30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2.581</v>
      </c>
      <c r="AM3083">
        <f>IF(AND(Source[[#This Row],[Credit_Noncredit]]="Noncredit",Source[[#This Row],[FTEF]]&gt;0),Source[[#This Row],[NC XLST FTES]]*525/(437.5*Source[[#This Row],[FTEF]]),0)</f>
        <v>15.940298507462689</v>
      </c>
      <c r="AN3083">
        <f>IF(Source[[#This Row],[Credit_Noncredit]]="Credit",Source[[#This Row],[Census Enrollment]],Source[[#This Row],[Noncredit Avg. Attendance]])</f>
        <v>15.940298507462689</v>
      </c>
    </row>
    <row r="3084" spans="1:40" x14ac:dyDescent="0.25">
      <c r="A3084" t="s">
        <v>32</v>
      </c>
      <c r="B3084" t="s">
        <v>33</v>
      </c>
      <c r="C3084" t="s">
        <v>229</v>
      </c>
      <c r="D3084" t="s">
        <v>230</v>
      </c>
      <c r="E3084" s="4">
        <v>48095</v>
      </c>
      <c r="F3084" s="4" t="s">
        <v>285</v>
      </c>
      <c r="G3084" s="4">
        <v>5565</v>
      </c>
      <c r="H3084" t="str">
        <f>CONCATENATE(Source[[#This Row],[Subject]],TRIM(Source[[#This Row],[Course]]))</f>
        <v>ESLF5565</v>
      </c>
      <c r="I3084" t="str">
        <f>VLOOKUP(Source[[#This Row],[SubjCrse]],'Courses and Categories'!$E$2:$G$1816,3,FALSE)</f>
        <v>Noncredit ESL</v>
      </c>
      <c r="J3084">
        <v>302</v>
      </c>
      <c r="K3084" t="s">
        <v>352</v>
      </c>
      <c r="L3084" t="s">
        <v>39</v>
      </c>
      <c r="M3084" t="s">
        <v>40</v>
      </c>
      <c r="N3084" t="s">
        <v>355</v>
      </c>
      <c r="O3084" t="s">
        <v>356</v>
      </c>
      <c r="P3084" t="s">
        <v>357</v>
      </c>
      <c r="Q3084" t="s">
        <v>358</v>
      </c>
      <c r="S3084" t="s">
        <v>248</v>
      </c>
      <c r="T3084">
        <v>1</v>
      </c>
      <c r="U3084" s="1">
        <v>43479</v>
      </c>
      <c r="V3084" s="1">
        <v>43607</v>
      </c>
      <c r="W3084" t="s">
        <v>359</v>
      </c>
      <c r="X3084" t="s">
        <v>46</v>
      </c>
      <c r="Y3084">
        <v>86</v>
      </c>
      <c r="Z3084">
        <v>83</v>
      </c>
      <c r="AA3084">
        <v>100</v>
      </c>
      <c r="AB3084">
        <v>83</v>
      </c>
      <c r="AD3084">
        <f>IF(ISBLANK(Source[[#This Row],[CrosslistID]]),1,1/COUNTIFS(Source[CrosslistID],Source[[#This Row],[CrosslistID]],Source[TermDesc],Source[[#This Row],[TermDesc]]))</f>
        <v>1</v>
      </c>
      <c r="AG3084">
        <v>0</v>
      </c>
      <c r="AH3084">
        <v>83</v>
      </c>
      <c r="AI3084">
        <v>1.903</v>
      </c>
      <c r="AJ3084">
        <v>1.903</v>
      </c>
      <c r="AK3084">
        <v>0.1535</v>
      </c>
      <c r="AL30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1.903</v>
      </c>
      <c r="AM3084">
        <f>IF(AND(Source[[#This Row],[Credit_Noncredit]]="Noncredit",Source[[#This Row],[FTEF]]&gt;0),Source[[#This Row],[NC XLST FTES]]*525/(437.5*Source[[#This Row],[FTEF]]),0)</f>
        <v>14.876872964169381</v>
      </c>
      <c r="AN3084">
        <f>IF(Source[[#This Row],[Credit_Noncredit]]="Credit",Source[[#This Row],[Census Enrollment]],Source[[#This Row],[Noncredit Avg. Attendance]])</f>
        <v>14.876872964169381</v>
      </c>
    </row>
    <row r="3085" spans="1:40" x14ac:dyDescent="0.25">
      <c r="A3085" t="s">
        <v>32</v>
      </c>
      <c r="B3085" t="s">
        <v>33</v>
      </c>
      <c r="C3085" t="s">
        <v>229</v>
      </c>
      <c r="D3085" t="s">
        <v>230</v>
      </c>
      <c r="E3085" s="4">
        <v>48102</v>
      </c>
      <c r="F3085" s="4" t="s">
        <v>285</v>
      </c>
      <c r="G3085" s="4">
        <v>5565</v>
      </c>
      <c r="H3085" t="str">
        <f>CONCATENATE(Source[[#This Row],[Subject]],TRIM(Source[[#This Row],[Course]]))</f>
        <v>ESLF5565</v>
      </c>
      <c r="I3085" t="str">
        <f>VLOOKUP(Source[[#This Row],[SubjCrse]],'Courses and Categories'!$E$2:$G$1816,3,FALSE)</f>
        <v>Noncredit ESL</v>
      </c>
      <c r="J3085">
        <v>501</v>
      </c>
      <c r="K3085" t="s">
        <v>352</v>
      </c>
      <c r="L3085" t="s">
        <v>39</v>
      </c>
      <c r="M3085" t="s">
        <v>40</v>
      </c>
      <c r="N3085" t="s">
        <v>63</v>
      </c>
      <c r="O3085">
        <v>1200</v>
      </c>
      <c r="P3085">
        <v>1305</v>
      </c>
      <c r="Q3085" t="s">
        <v>76</v>
      </c>
      <c r="R3085">
        <v>725</v>
      </c>
      <c r="S3085" t="s">
        <v>77</v>
      </c>
      <c r="T3085">
        <v>1</v>
      </c>
      <c r="U3085" s="1">
        <v>43479</v>
      </c>
      <c r="V3085" s="1">
        <v>43607</v>
      </c>
      <c r="W3085" t="s">
        <v>360</v>
      </c>
      <c r="X3085" t="s">
        <v>46</v>
      </c>
      <c r="Y3085">
        <v>100</v>
      </c>
      <c r="Z3085">
        <v>88</v>
      </c>
      <c r="AA3085">
        <v>150</v>
      </c>
      <c r="AB3085">
        <v>58.666699999999999</v>
      </c>
      <c r="AD3085">
        <f>IF(ISBLANK(Source[[#This Row],[CrosslistID]]),1,1/COUNTIFS(Source[CrosslistID],Source[[#This Row],[CrosslistID]],Source[TermDesc],Source[[#This Row],[TermDesc]]))</f>
        <v>1</v>
      </c>
      <c r="AG3085">
        <v>0</v>
      </c>
      <c r="AH3085">
        <v>58.666699999999999</v>
      </c>
      <c r="AI3085">
        <v>3.976</v>
      </c>
      <c r="AJ3085">
        <v>3.976</v>
      </c>
      <c r="AK3085">
        <v>0.2</v>
      </c>
      <c r="AL30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3.976</v>
      </c>
      <c r="AM3085">
        <f>IF(AND(Source[[#This Row],[Credit_Noncredit]]="Noncredit",Source[[#This Row],[FTEF]]&gt;0),Source[[#This Row],[NC XLST FTES]]*525/(437.5*Source[[#This Row],[FTEF]]),0)</f>
        <v>23.856000000000002</v>
      </c>
      <c r="AN3085">
        <f>IF(Source[[#This Row],[Credit_Noncredit]]="Credit",Source[[#This Row],[Census Enrollment]],Source[[#This Row],[Noncredit Avg. Attendance]])</f>
        <v>23.856000000000002</v>
      </c>
    </row>
    <row r="3086" spans="1:40" x14ac:dyDescent="0.25">
      <c r="A3086" t="s">
        <v>32</v>
      </c>
      <c r="B3086" t="s">
        <v>33</v>
      </c>
      <c r="C3086" t="s">
        <v>229</v>
      </c>
      <c r="D3086" t="s">
        <v>230</v>
      </c>
      <c r="E3086" s="4">
        <v>48137</v>
      </c>
      <c r="F3086" s="4" t="s">
        <v>285</v>
      </c>
      <c r="G3086" s="4">
        <v>5785</v>
      </c>
      <c r="H3086" t="str">
        <f>CONCATENATE(Source[[#This Row],[Subject]],TRIM(Source[[#This Row],[Course]]))</f>
        <v>ESLF5785</v>
      </c>
      <c r="I3086" t="str">
        <f>VLOOKUP(Source[[#This Row],[SubjCrse]],'Courses and Categories'!$E$2:$G$1816,3,FALSE)</f>
        <v>Noncredit ESL</v>
      </c>
      <c r="J3086">
        <v>201</v>
      </c>
      <c r="K3086" t="s">
        <v>361</v>
      </c>
      <c r="L3086" t="s">
        <v>39</v>
      </c>
      <c r="M3086" t="s">
        <v>40</v>
      </c>
      <c r="N3086" t="s">
        <v>288</v>
      </c>
      <c r="O3086">
        <v>1230</v>
      </c>
      <c r="P3086">
        <v>1500</v>
      </c>
      <c r="Q3086" t="s">
        <v>60</v>
      </c>
      <c r="R3086">
        <v>324</v>
      </c>
      <c r="S3086" t="s">
        <v>61</v>
      </c>
      <c r="T3086">
        <v>1</v>
      </c>
      <c r="U3086" s="1">
        <v>43479</v>
      </c>
      <c r="V3086" s="1">
        <v>43607</v>
      </c>
      <c r="W3086" t="s">
        <v>362</v>
      </c>
      <c r="X3086" t="s">
        <v>46</v>
      </c>
      <c r="Y3086">
        <v>111</v>
      </c>
      <c r="Z3086">
        <v>25</v>
      </c>
      <c r="AA3086">
        <v>65</v>
      </c>
      <c r="AB3086">
        <v>38.461500000000001</v>
      </c>
      <c r="AD3086">
        <f>IF(ISBLANK(Source[[#This Row],[CrosslistID]]),1,1/COUNTIFS(Source[CrosslistID],Source[[#This Row],[CrosslistID]],Source[TermDesc],Source[[#This Row],[TermDesc]]))</f>
        <v>1</v>
      </c>
      <c r="AG3086">
        <v>0</v>
      </c>
      <c r="AH3086">
        <v>38.461500000000001</v>
      </c>
      <c r="AI3086">
        <v>2.9670000000000001</v>
      </c>
      <c r="AJ3086">
        <v>2.9670000000000001</v>
      </c>
      <c r="AK3086">
        <v>0.2</v>
      </c>
      <c r="AL30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2.9670000000000001</v>
      </c>
      <c r="AM3086">
        <f>IF(AND(Source[[#This Row],[Credit_Noncredit]]="Noncredit",Source[[#This Row],[FTEF]]&gt;0),Source[[#This Row],[NC XLST FTES]]*525/(437.5*Source[[#This Row],[FTEF]]),0)</f>
        <v>17.802</v>
      </c>
      <c r="AN3086">
        <f>IF(Source[[#This Row],[Credit_Noncredit]]="Credit",Source[[#This Row],[Census Enrollment]],Source[[#This Row],[Noncredit Avg. Attendance]])</f>
        <v>17.802</v>
      </c>
    </row>
    <row r="3087" spans="1:40" x14ac:dyDescent="0.25">
      <c r="A3087" t="s">
        <v>32</v>
      </c>
      <c r="B3087" t="s">
        <v>33</v>
      </c>
      <c r="C3087" t="s">
        <v>229</v>
      </c>
      <c r="D3087" t="s">
        <v>230</v>
      </c>
      <c r="E3087" s="4">
        <v>48123</v>
      </c>
      <c r="F3087" s="4" t="s">
        <v>285</v>
      </c>
      <c r="G3087" s="4">
        <v>5785</v>
      </c>
      <c r="H3087" t="str">
        <f>CONCATENATE(Source[[#This Row],[Subject]],TRIM(Source[[#This Row],[Course]]))</f>
        <v>ESLF5785</v>
      </c>
      <c r="I3087" t="str">
        <f>VLOOKUP(Source[[#This Row],[SubjCrse]],'Courses and Categories'!$E$2:$G$1816,3,FALSE)</f>
        <v>Noncredit ESL</v>
      </c>
      <c r="J3087">
        <v>401</v>
      </c>
      <c r="K3087" t="s">
        <v>361</v>
      </c>
      <c r="L3087" t="s">
        <v>39</v>
      </c>
      <c r="M3087" t="s">
        <v>40</v>
      </c>
      <c r="N3087" t="s">
        <v>105</v>
      </c>
      <c r="O3087">
        <v>1320</v>
      </c>
      <c r="P3087">
        <v>1535</v>
      </c>
      <c r="Q3087" t="s">
        <v>64</v>
      </c>
      <c r="S3087" t="s">
        <v>65</v>
      </c>
      <c r="T3087">
        <v>1</v>
      </c>
      <c r="U3087" s="1">
        <v>43479</v>
      </c>
      <c r="V3087" s="1">
        <v>43607</v>
      </c>
      <c r="W3087" t="s">
        <v>363</v>
      </c>
      <c r="X3087" t="s">
        <v>46</v>
      </c>
      <c r="Y3087">
        <v>92</v>
      </c>
      <c r="Z3087">
        <v>32</v>
      </c>
      <c r="AA3087">
        <v>500</v>
      </c>
      <c r="AB3087">
        <v>6.4</v>
      </c>
      <c r="AD3087">
        <f>IF(ISBLANK(Source[[#This Row],[CrosslistID]]),1,1/COUNTIFS(Source[CrosslistID],Source[[#This Row],[CrosslistID]],Source[TermDesc],Source[[#This Row],[TermDesc]]))</f>
        <v>1</v>
      </c>
      <c r="AG3087">
        <v>0</v>
      </c>
      <c r="AH3087">
        <v>6.4</v>
      </c>
      <c r="AI3087">
        <v>3.79</v>
      </c>
      <c r="AJ3087">
        <v>3.79</v>
      </c>
      <c r="AK3087">
        <v>0.2</v>
      </c>
      <c r="AL30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3.79</v>
      </c>
      <c r="AM3087">
        <f>IF(AND(Source[[#This Row],[Credit_Noncredit]]="Noncredit",Source[[#This Row],[FTEF]]&gt;0),Source[[#This Row],[NC XLST FTES]]*525/(437.5*Source[[#This Row],[FTEF]]),0)</f>
        <v>22.74</v>
      </c>
      <c r="AN3087">
        <f>IF(Source[[#This Row],[Credit_Noncredit]]="Credit",Source[[#This Row],[Census Enrollment]],Source[[#This Row],[Noncredit Avg. Attendance]])</f>
        <v>22.74</v>
      </c>
    </row>
    <row r="3088" spans="1:40" x14ac:dyDescent="0.25">
      <c r="A3088" t="s">
        <v>32</v>
      </c>
      <c r="B3088" t="s">
        <v>33</v>
      </c>
      <c r="C3088" t="s">
        <v>229</v>
      </c>
      <c r="D3088" t="s">
        <v>230</v>
      </c>
      <c r="E3088" s="4">
        <v>48103</v>
      </c>
      <c r="F3088" s="4" t="s">
        <v>285</v>
      </c>
      <c r="G3088" s="4">
        <v>5785</v>
      </c>
      <c r="H3088" t="str">
        <f>CONCATENATE(Source[[#This Row],[Subject]],TRIM(Source[[#This Row],[Course]]))</f>
        <v>ESLF5785</v>
      </c>
      <c r="I3088" t="str">
        <f>VLOOKUP(Source[[#This Row],[SubjCrse]],'Courses and Categories'!$E$2:$G$1816,3,FALSE)</f>
        <v>Noncredit ESL</v>
      </c>
      <c r="J3088">
        <v>501</v>
      </c>
      <c r="K3088" t="s">
        <v>361</v>
      </c>
      <c r="L3088" t="s">
        <v>39</v>
      </c>
      <c r="M3088" t="s">
        <v>40</v>
      </c>
      <c r="N3088" t="s">
        <v>63</v>
      </c>
      <c r="O3088">
        <v>1200</v>
      </c>
      <c r="P3088">
        <v>1305</v>
      </c>
      <c r="Q3088" t="s">
        <v>76</v>
      </c>
      <c r="R3088">
        <v>724</v>
      </c>
      <c r="S3088" t="s">
        <v>77</v>
      </c>
      <c r="T3088">
        <v>1</v>
      </c>
      <c r="U3088" s="1">
        <v>43479</v>
      </c>
      <c r="V3088" s="1">
        <v>43607</v>
      </c>
      <c r="W3088" t="s">
        <v>364</v>
      </c>
      <c r="X3088" t="s">
        <v>46</v>
      </c>
      <c r="Y3088">
        <v>86</v>
      </c>
      <c r="Z3088">
        <v>47</v>
      </c>
      <c r="AA3088">
        <v>90</v>
      </c>
      <c r="AB3088">
        <v>52.222200000000001</v>
      </c>
      <c r="AD3088">
        <f>IF(ISBLANK(Source[[#This Row],[CrosslistID]]),1,1/COUNTIFS(Source[CrosslistID],Source[[#This Row],[CrosslistID]],Source[TermDesc],Source[[#This Row],[TermDesc]]))</f>
        <v>1</v>
      </c>
      <c r="AG3088">
        <v>0</v>
      </c>
      <c r="AH3088">
        <v>52.222200000000001</v>
      </c>
      <c r="AI3088">
        <v>3.06</v>
      </c>
      <c r="AJ3088">
        <v>3.06</v>
      </c>
      <c r="AK3088">
        <v>0.2</v>
      </c>
      <c r="AL30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3.06</v>
      </c>
      <c r="AM3088">
        <f>IF(AND(Source[[#This Row],[Credit_Noncredit]]="Noncredit",Source[[#This Row],[FTEF]]&gt;0),Source[[#This Row],[NC XLST FTES]]*525/(437.5*Source[[#This Row],[FTEF]]),0)</f>
        <v>18.36</v>
      </c>
      <c r="AN3088">
        <f>IF(Source[[#This Row],[Credit_Noncredit]]="Credit",Source[[#This Row],[Census Enrollment]],Source[[#This Row],[Noncredit Avg. Attendance]])</f>
        <v>18.36</v>
      </c>
    </row>
    <row r="3089" spans="1:40" x14ac:dyDescent="0.25">
      <c r="A3089" t="s">
        <v>32</v>
      </c>
      <c r="B3089" t="s">
        <v>33</v>
      </c>
      <c r="C3089" t="s">
        <v>229</v>
      </c>
      <c r="D3089" t="s">
        <v>230</v>
      </c>
      <c r="E3089" s="4">
        <v>47661</v>
      </c>
      <c r="F3089" s="4" t="s">
        <v>365</v>
      </c>
      <c r="G3089" s="4">
        <v>3010</v>
      </c>
      <c r="H3089" t="str">
        <f>CONCATENATE(Source[[#This Row],[Subject]],TRIM(Source[[#This Row],[Course]]))</f>
        <v>ESLN3010</v>
      </c>
      <c r="I3089" t="str">
        <f>VLOOKUP(Source[[#This Row],[SubjCrse]],'Courses and Categories'!$E$2:$G$1816,3,FALSE)</f>
        <v>Noncredit ESL</v>
      </c>
      <c r="J3089">
        <v>201</v>
      </c>
      <c r="K3089" t="s">
        <v>366</v>
      </c>
      <c r="L3089" t="s">
        <v>39</v>
      </c>
      <c r="M3089" t="s">
        <v>40</v>
      </c>
      <c r="N3089" t="s">
        <v>195</v>
      </c>
      <c r="O3089">
        <v>1015</v>
      </c>
      <c r="P3089">
        <v>1205</v>
      </c>
      <c r="Q3089" t="s">
        <v>60</v>
      </c>
      <c r="R3089">
        <v>317</v>
      </c>
      <c r="S3089" t="s">
        <v>61</v>
      </c>
      <c r="T3089">
        <v>1</v>
      </c>
      <c r="U3089" s="1">
        <v>43479</v>
      </c>
      <c r="V3089" s="1">
        <v>43607</v>
      </c>
      <c r="W3089" t="s">
        <v>367</v>
      </c>
      <c r="X3089" t="s">
        <v>46</v>
      </c>
      <c r="Y3089">
        <v>45</v>
      </c>
      <c r="Z3089">
        <v>28</v>
      </c>
      <c r="AA3089">
        <v>65</v>
      </c>
      <c r="AB3089">
        <v>43.076900000000002</v>
      </c>
      <c r="AD3089">
        <f>IF(ISBLANK(Source[[#This Row],[CrosslistID]]),1,1/COUNTIFS(Source[CrosslistID],Source[[#This Row],[CrosslistID]],Source[TermDesc],Source[[#This Row],[TermDesc]]))</f>
        <v>1</v>
      </c>
      <c r="AG3089">
        <v>0</v>
      </c>
      <c r="AH3089">
        <v>43.076900000000002</v>
      </c>
      <c r="AI3089">
        <v>4.6100000000000003</v>
      </c>
      <c r="AJ3089">
        <v>4.6100000000000003</v>
      </c>
      <c r="AK3089">
        <v>0.4</v>
      </c>
      <c r="AL30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4.6100000000000003</v>
      </c>
      <c r="AM3089">
        <f>IF(AND(Source[[#This Row],[Credit_Noncredit]]="Noncredit",Source[[#This Row],[FTEF]]&gt;0),Source[[#This Row],[NC XLST FTES]]*525/(437.5*Source[[#This Row],[FTEF]]),0)</f>
        <v>13.83</v>
      </c>
      <c r="AN3089">
        <f>IF(Source[[#This Row],[Credit_Noncredit]]="Credit",Source[[#This Row],[Census Enrollment]],Source[[#This Row],[Noncredit Avg. Attendance]])</f>
        <v>13.83</v>
      </c>
    </row>
    <row r="3090" spans="1:40" x14ac:dyDescent="0.25">
      <c r="A3090" t="s">
        <v>32</v>
      </c>
      <c r="B3090" t="s">
        <v>33</v>
      </c>
      <c r="C3090" t="s">
        <v>229</v>
      </c>
      <c r="D3090" t="s">
        <v>230</v>
      </c>
      <c r="E3090" s="4">
        <v>44766</v>
      </c>
      <c r="F3090" s="4" t="s">
        <v>365</v>
      </c>
      <c r="G3090" s="4">
        <v>3010</v>
      </c>
      <c r="H3090" t="str">
        <f>CONCATENATE(Source[[#This Row],[Subject]],TRIM(Source[[#This Row],[Course]]))</f>
        <v>ESLN3010</v>
      </c>
      <c r="I3090" t="str">
        <f>VLOOKUP(Source[[#This Row],[SubjCrse]],'Courses and Categories'!$E$2:$G$1816,3,FALSE)</f>
        <v>Noncredit ESL</v>
      </c>
      <c r="J3090">
        <v>301</v>
      </c>
      <c r="K3090" t="s">
        <v>366</v>
      </c>
      <c r="L3090" t="s">
        <v>39</v>
      </c>
      <c r="M3090" t="s">
        <v>40</v>
      </c>
      <c r="N3090" t="s">
        <v>195</v>
      </c>
      <c r="O3090">
        <v>1015</v>
      </c>
      <c r="P3090">
        <v>1205</v>
      </c>
      <c r="Q3090" t="s">
        <v>247</v>
      </c>
      <c r="S3090" t="s">
        <v>248</v>
      </c>
      <c r="T3090">
        <v>1</v>
      </c>
      <c r="U3090" s="1">
        <v>43479</v>
      </c>
      <c r="V3090" s="1">
        <v>43607</v>
      </c>
      <c r="W3090" t="s">
        <v>339</v>
      </c>
      <c r="X3090" t="s">
        <v>46</v>
      </c>
      <c r="Y3090">
        <v>86</v>
      </c>
      <c r="Z3090">
        <v>51</v>
      </c>
      <c r="AA3090">
        <v>100</v>
      </c>
      <c r="AB3090">
        <v>51</v>
      </c>
      <c r="AD3090">
        <f>IF(ISBLANK(Source[[#This Row],[CrosslistID]]),1,1/COUNTIFS(Source[CrosslistID],Source[[#This Row],[CrosslistID]],Source[TermDesc],Source[[#This Row],[TermDesc]]))</f>
        <v>1</v>
      </c>
      <c r="AG3090">
        <v>0</v>
      </c>
      <c r="AH3090">
        <v>51</v>
      </c>
      <c r="AI3090">
        <v>7.25</v>
      </c>
      <c r="AJ3090">
        <v>7.25</v>
      </c>
      <c r="AK3090">
        <v>0.4</v>
      </c>
      <c r="AL30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7.25</v>
      </c>
      <c r="AM3090">
        <f>IF(AND(Source[[#This Row],[Credit_Noncredit]]="Noncredit",Source[[#This Row],[FTEF]]&gt;0),Source[[#This Row],[NC XLST FTES]]*525/(437.5*Source[[#This Row],[FTEF]]),0)</f>
        <v>21.75</v>
      </c>
      <c r="AN3090">
        <f>IF(Source[[#This Row],[Credit_Noncredit]]="Credit",Source[[#This Row],[Census Enrollment]],Source[[#This Row],[Noncredit Avg. Attendance]])</f>
        <v>21.75</v>
      </c>
    </row>
    <row r="3091" spans="1:40" x14ac:dyDescent="0.25">
      <c r="A3091" t="s">
        <v>32</v>
      </c>
      <c r="B3091" t="s">
        <v>33</v>
      </c>
      <c r="C3091" t="s">
        <v>229</v>
      </c>
      <c r="D3091" t="s">
        <v>230</v>
      </c>
      <c r="E3091" s="4">
        <v>47832</v>
      </c>
      <c r="F3091" s="4" t="s">
        <v>365</v>
      </c>
      <c r="G3091" s="4">
        <v>3010</v>
      </c>
      <c r="H3091" t="str">
        <f>CONCATENATE(Source[[#This Row],[Subject]],TRIM(Source[[#This Row],[Course]]))</f>
        <v>ESLN3010</v>
      </c>
      <c r="I3091" t="str">
        <f>VLOOKUP(Source[[#This Row],[SubjCrse]],'Courses and Categories'!$E$2:$G$1816,3,FALSE)</f>
        <v>Noncredit ESL</v>
      </c>
      <c r="J3091">
        <v>401</v>
      </c>
      <c r="K3091" t="s">
        <v>366</v>
      </c>
      <c r="L3091" t="s">
        <v>39</v>
      </c>
      <c r="M3091" t="s">
        <v>40</v>
      </c>
      <c r="N3091" t="s">
        <v>202</v>
      </c>
      <c r="O3091" t="s">
        <v>368</v>
      </c>
      <c r="P3091" t="s">
        <v>369</v>
      </c>
      <c r="Q3091" t="s">
        <v>370</v>
      </c>
      <c r="S3091" t="s">
        <v>65</v>
      </c>
      <c r="T3091">
        <v>1</v>
      </c>
      <c r="U3091" s="1">
        <v>43479</v>
      </c>
      <c r="V3091" s="1">
        <v>43607</v>
      </c>
      <c r="W3091" t="s">
        <v>371</v>
      </c>
      <c r="X3091" t="s">
        <v>46</v>
      </c>
      <c r="Y3091">
        <v>117</v>
      </c>
      <c r="Z3091">
        <v>69</v>
      </c>
      <c r="AA3091">
        <v>500</v>
      </c>
      <c r="AB3091">
        <v>13.8</v>
      </c>
      <c r="AD3091">
        <f>IF(ISBLANK(Source[[#This Row],[CrosslistID]]),1,1/COUNTIFS(Source[CrosslistID],Source[[#This Row],[CrosslistID]],Source[TermDesc],Source[[#This Row],[TermDesc]]))</f>
        <v>1</v>
      </c>
      <c r="AG3091">
        <v>0</v>
      </c>
      <c r="AH3091">
        <v>13.8</v>
      </c>
      <c r="AI3091">
        <v>7.84</v>
      </c>
      <c r="AJ3091">
        <v>7.84</v>
      </c>
      <c r="AK3091">
        <v>0.4</v>
      </c>
      <c r="AL30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7.84</v>
      </c>
      <c r="AM3091">
        <f>IF(AND(Source[[#This Row],[Credit_Noncredit]]="Noncredit",Source[[#This Row],[FTEF]]&gt;0),Source[[#This Row],[NC XLST FTES]]*525/(437.5*Source[[#This Row],[FTEF]]),0)</f>
        <v>23.52</v>
      </c>
      <c r="AN3091">
        <f>IF(Source[[#This Row],[Credit_Noncredit]]="Credit",Source[[#This Row],[Census Enrollment]],Source[[#This Row],[Noncredit Avg. Attendance]])</f>
        <v>23.52</v>
      </c>
    </row>
    <row r="3092" spans="1:40" x14ac:dyDescent="0.25">
      <c r="A3092" t="s">
        <v>32</v>
      </c>
      <c r="B3092" t="s">
        <v>33</v>
      </c>
      <c r="C3092" t="s">
        <v>229</v>
      </c>
      <c r="D3092" t="s">
        <v>230</v>
      </c>
      <c r="E3092" s="4">
        <v>47607</v>
      </c>
      <c r="F3092" s="4" t="s">
        <v>365</v>
      </c>
      <c r="G3092" s="4">
        <v>3010</v>
      </c>
      <c r="H3092" t="str">
        <f>CONCATENATE(Source[[#This Row],[Subject]],TRIM(Source[[#This Row],[Course]]))</f>
        <v>ESLN3010</v>
      </c>
      <c r="I3092" t="str">
        <f>VLOOKUP(Source[[#This Row],[SubjCrse]],'Courses and Categories'!$E$2:$G$1816,3,FALSE)</f>
        <v>Noncredit ESL</v>
      </c>
      <c r="J3092">
        <v>402</v>
      </c>
      <c r="K3092" t="s">
        <v>366</v>
      </c>
      <c r="L3092" t="s">
        <v>39</v>
      </c>
      <c r="M3092" t="s">
        <v>40</v>
      </c>
      <c r="N3092" t="s">
        <v>195</v>
      </c>
      <c r="O3092">
        <v>820</v>
      </c>
      <c r="P3092">
        <v>1010</v>
      </c>
      <c r="Q3092" t="s">
        <v>64</v>
      </c>
      <c r="S3092" t="s">
        <v>65</v>
      </c>
      <c r="T3092">
        <v>1</v>
      </c>
      <c r="U3092" s="1">
        <v>43479</v>
      </c>
      <c r="V3092" s="1">
        <v>43607</v>
      </c>
      <c r="W3092" t="s">
        <v>313</v>
      </c>
      <c r="X3092" t="s">
        <v>46</v>
      </c>
      <c r="Y3092">
        <v>79</v>
      </c>
      <c r="Z3092">
        <v>77</v>
      </c>
      <c r="AA3092">
        <v>500</v>
      </c>
      <c r="AB3092">
        <v>15.4</v>
      </c>
      <c r="AD3092">
        <f>IF(ISBLANK(Source[[#This Row],[CrosslistID]]),1,1/COUNTIFS(Source[CrosslistID],Source[[#This Row],[CrosslistID]],Source[TermDesc],Source[[#This Row],[TermDesc]]))</f>
        <v>1</v>
      </c>
      <c r="AG3092">
        <v>0</v>
      </c>
      <c r="AH3092">
        <v>15.4</v>
      </c>
      <c r="AI3092">
        <v>5.84</v>
      </c>
      <c r="AJ3092">
        <v>5.84</v>
      </c>
      <c r="AK3092">
        <v>0.4</v>
      </c>
      <c r="AL30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5.84</v>
      </c>
      <c r="AM3092">
        <f>IF(AND(Source[[#This Row],[Credit_Noncredit]]="Noncredit",Source[[#This Row],[FTEF]]&gt;0),Source[[#This Row],[NC XLST FTES]]*525/(437.5*Source[[#This Row],[FTEF]]),0)</f>
        <v>17.52</v>
      </c>
      <c r="AN3092">
        <f>IF(Source[[#This Row],[Credit_Noncredit]]="Credit",Source[[#This Row],[Census Enrollment]],Source[[#This Row],[Noncredit Avg. Attendance]])</f>
        <v>17.52</v>
      </c>
    </row>
    <row r="3093" spans="1:40" x14ac:dyDescent="0.25">
      <c r="A3093" t="s">
        <v>32</v>
      </c>
      <c r="B3093" t="s">
        <v>33</v>
      </c>
      <c r="C3093" t="s">
        <v>229</v>
      </c>
      <c r="D3093" t="s">
        <v>230</v>
      </c>
      <c r="E3093" s="4">
        <v>41039</v>
      </c>
      <c r="F3093" s="4" t="s">
        <v>365</v>
      </c>
      <c r="G3093" s="4">
        <v>3010</v>
      </c>
      <c r="H3093" t="str">
        <f>CONCATENATE(Source[[#This Row],[Subject]],TRIM(Source[[#This Row],[Course]]))</f>
        <v>ESLN3010</v>
      </c>
      <c r="I3093" t="str">
        <f>VLOOKUP(Source[[#This Row],[SubjCrse]],'Courses and Categories'!$E$2:$G$1816,3,FALSE)</f>
        <v>Noncredit ESL</v>
      </c>
      <c r="J3093">
        <v>403</v>
      </c>
      <c r="K3093" t="s">
        <v>366</v>
      </c>
      <c r="L3093" t="s">
        <v>39</v>
      </c>
      <c r="M3093" t="s">
        <v>40</v>
      </c>
      <c r="N3093" t="s">
        <v>195</v>
      </c>
      <c r="O3093">
        <v>820</v>
      </c>
      <c r="P3093">
        <v>1010</v>
      </c>
      <c r="Q3093" t="s">
        <v>64</v>
      </c>
      <c r="S3093" t="s">
        <v>65</v>
      </c>
      <c r="T3093">
        <v>1</v>
      </c>
      <c r="U3093" s="1">
        <v>43479</v>
      </c>
      <c r="V3093" s="1">
        <v>43607</v>
      </c>
      <c r="W3093" t="s">
        <v>305</v>
      </c>
      <c r="X3093" t="s">
        <v>46</v>
      </c>
      <c r="Y3093">
        <v>75</v>
      </c>
      <c r="Z3093">
        <v>42</v>
      </c>
      <c r="AA3093">
        <v>600</v>
      </c>
      <c r="AB3093">
        <v>7</v>
      </c>
      <c r="AD3093">
        <f>IF(ISBLANK(Source[[#This Row],[CrosslistID]]),1,1/COUNTIFS(Source[CrosslistID],Source[[#This Row],[CrosslistID]],Source[TermDesc],Source[[#This Row],[TermDesc]]))</f>
        <v>1</v>
      </c>
      <c r="AG3093">
        <v>0</v>
      </c>
      <c r="AH3093">
        <v>7</v>
      </c>
      <c r="AI3093">
        <v>5.65</v>
      </c>
      <c r="AJ3093">
        <v>5.65</v>
      </c>
      <c r="AK3093">
        <v>0.4</v>
      </c>
      <c r="AL30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5.65</v>
      </c>
      <c r="AM3093">
        <f>IF(AND(Source[[#This Row],[Credit_Noncredit]]="Noncredit",Source[[#This Row],[FTEF]]&gt;0),Source[[#This Row],[NC XLST FTES]]*525/(437.5*Source[[#This Row],[FTEF]]),0)</f>
        <v>16.95</v>
      </c>
      <c r="AN3093">
        <f>IF(Source[[#This Row],[Credit_Noncredit]]="Credit",Source[[#This Row],[Census Enrollment]],Source[[#This Row],[Noncredit Avg. Attendance]])</f>
        <v>16.95</v>
      </c>
    </row>
    <row r="3094" spans="1:40" x14ac:dyDescent="0.25">
      <c r="A3094" t="s">
        <v>32</v>
      </c>
      <c r="B3094" t="s">
        <v>33</v>
      </c>
      <c r="C3094" t="s">
        <v>229</v>
      </c>
      <c r="D3094" t="s">
        <v>230</v>
      </c>
      <c r="E3094" s="4">
        <v>47989</v>
      </c>
      <c r="F3094" s="4" t="s">
        <v>365</v>
      </c>
      <c r="G3094" s="4">
        <v>3010</v>
      </c>
      <c r="H3094" t="str">
        <f>CONCATENATE(Source[[#This Row],[Subject]],TRIM(Source[[#This Row],[Course]]))</f>
        <v>ESLN3010</v>
      </c>
      <c r="I3094" t="str">
        <f>VLOOKUP(Source[[#This Row],[SubjCrse]],'Courses and Categories'!$E$2:$G$1816,3,FALSE)</f>
        <v>Noncredit ESL</v>
      </c>
      <c r="J3094">
        <v>404</v>
      </c>
      <c r="K3094" t="s">
        <v>366</v>
      </c>
      <c r="L3094" t="s">
        <v>39</v>
      </c>
      <c r="M3094" t="s">
        <v>40</v>
      </c>
      <c r="N3094" t="s">
        <v>195</v>
      </c>
      <c r="O3094">
        <v>1020</v>
      </c>
      <c r="P3094">
        <v>1210</v>
      </c>
      <c r="Q3094" t="s">
        <v>64</v>
      </c>
      <c r="S3094" t="s">
        <v>65</v>
      </c>
      <c r="T3094">
        <v>1</v>
      </c>
      <c r="U3094" s="1">
        <v>43479</v>
      </c>
      <c r="V3094" s="1">
        <v>43607</v>
      </c>
      <c r="W3094" t="s">
        <v>372</v>
      </c>
      <c r="X3094" t="s">
        <v>46</v>
      </c>
      <c r="Y3094">
        <v>82</v>
      </c>
      <c r="Z3094">
        <v>78</v>
      </c>
      <c r="AA3094">
        <v>600</v>
      </c>
      <c r="AB3094">
        <v>13</v>
      </c>
      <c r="AD3094">
        <f>IF(ISBLANK(Source[[#This Row],[CrosslistID]]),1,1/COUNTIFS(Source[CrosslistID],Source[[#This Row],[CrosslistID]],Source[TermDesc],Source[[#This Row],[TermDesc]]))</f>
        <v>1</v>
      </c>
      <c r="AG3094">
        <v>0</v>
      </c>
      <c r="AH3094">
        <v>13</v>
      </c>
      <c r="AI3094">
        <v>5.1070000000000002</v>
      </c>
      <c r="AJ3094">
        <v>5.1070000000000002</v>
      </c>
      <c r="AK3094">
        <v>0.4</v>
      </c>
      <c r="AL30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5.1070000000000002</v>
      </c>
      <c r="AM3094">
        <f>IF(AND(Source[[#This Row],[Credit_Noncredit]]="Noncredit",Source[[#This Row],[FTEF]]&gt;0),Source[[#This Row],[NC XLST FTES]]*525/(437.5*Source[[#This Row],[FTEF]]),0)</f>
        <v>15.321000000000002</v>
      </c>
      <c r="AN3094">
        <f>IF(Source[[#This Row],[Credit_Noncredit]]="Credit",Source[[#This Row],[Census Enrollment]],Source[[#This Row],[Noncredit Avg. Attendance]])</f>
        <v>15.321000000000002</v>
      </c>
    </row>
    <row r="3095" spans="1:40" x14ac:dyDescent="0.25">
      <c r="A3095" t="s">
        <v>32</v>
      </c>
      <c r="B3095" t="s">
        <v>33</v>
      </c>
      <c r="C3095" t="s">
        <v>229</v>
      </c>
      <c r="D3095" t="s">
        <v>230</v>
      </c>
      <c r="E3095" s="4">
        <v>41040</v>
      </c>
      <c r="F3095" s="4" t="s">
        <v>365</v>
      </c>
      <c r="G3095" s="4">
        <v>3010</v>
      </c>
      <c r="H3095" t="str">
        <f>CONCATENATE(Source[[#This Row],[Subject]],TRIM(Source[[#This Row],[Course]]))</f>
        <v>ESLN3010</v>
      </c>
      <c r="I3095" t="str">
        <f>VLOOKUP(Source[[#This Row],[SubjCrse]],'Courses and Categories'!$E$2:$G$1816,3,FALSE)</f>
        <v>Noncredit ESL</v>
      </c>
      <c r="J3095">
        <v>405</v>
      </c>
      <c r="K3095" t="s">
        <v>366</v>
      </c>
      <c r="L3095" t="s">
        <v>39</v>
      </c>
      <c r="M3095" t="s">
        <v>40</v>
      </c>
      <c r="N3095" t="s">
        <v>195</v>
      </c>
      <c r="O3095">
        <v>1020</v>
      </c>
      <c r="P3095">
        <v>1210</v>
      </c>
      <c r="Q3095" t="s">
        <v>64</v>
      </c>
      <c r="S3095" t="s">
        <v>65</v>
      </c>
      <c r="T3095">
        <v>1</v>
      </c>
      <c r="U3095" s="1">
        <v>43479</v>
      </c>
      <c r="V3095" s="1">
        <v>43607</v>
      </c>
      <c r="W3095" t="s">
        <v>264</v>
      </c>
      <c r="X3095" t="s">
        <v>46</v>
      </c>
      <c r="Y3095">
        <v>107</v>
      </c>
      <c r="Z3095">
        <v>106</v>
      </c>
      <c r="AA3095">
        <v>600</v>
      </c>
      <c r="AB3095">
        <v>17.666699999999999</v>
      </c>
      <c r="AD3095">
        <f>IF(ISBLANK(Source[[#This Row],[CrosslistID]]),1,1/COUNTIFS(Source[CrosslistID],Source[[#This Row],[CrosslistID]],Source[TermDesc],Source[[#This Row],[TermDesc]]))</f>
        <v>1</v>
      </c>
      <c r="AG3095">
        <v>0</v>
      </c>
      <c r="AH3095">
        <v>17.666699999999999</v>
      </c>
      <c r="AI3095">
        <v>11.596</v>
      </c>
      <c r="AJ3095">
        <v>11.596</v>
      </c>
      <c r="AK3095">
        <v>0.4</v>
      </c>
      <c r="AL30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11.596</v>
      </c>
      <c r="AM3095">
        <f>IF(AND(Source[[#This Row],[Credit_Noncredit]]="Noncredit",Source[[#This Row],[FTEF]]&gt;0),Source[[#This Row],[NC XLST FTES]]*525/(437.5*Source[[#This Row],[FTEF]]),0)</f>
        <v>34.787999999999997</v>
      </c>
      <c r="AN3095">
        <f>IF(Source[[#This Row],[Credit_Noncredit]]="Credit",Source[[#This Row],[Census Enrollment]],Source[[#This Row],[Noncredit Avg. Attendance]])</f>
        <v>34.787999999999997</v>
      </c>
    </row>
    <row r="3096" spans="1:40" x14ac:dyDescent="0.25">
      <c r="A3096" t="s">
        <v>32</v>
      </c>
      <c r="B3096" t="s">
        <v>33</v>
      </c>
      <c r="C3096" t="s">
        <v>229</v>
      </c>
      <c r="D3096" t="s">
        <v>230</v>
      </c>
      <c r="E3096" s="4">
        <v>44177</v>
      </c>
      <c r="F3096" s="4" t="s">
        <v>365</v>
      </c>
      <c r="G3096" s="4">
        <v>3010</v>
      </c>
      <c r="H3096" t="str">
        <f>CONCATENATE(Source[[#This Row],[Subject]],TRIM(Source[[#This Row],[Course]]))</f>
        <v>ESLN3010</v>
      </c>
      <c r="I3096" t="str">
        <f>VLOOKUP(Source[[#This Row],[SubjCrse]],'Courses and Categories'!$E$2:$G$1816,3,FALSE)</f>
        <v>Noncredit ESL</v>
      </c>
      <c r="J3096">
        <v>406</v>
      </c>
      <c r="K3096" t="s">
        <v>366</v>
      </c>
      <c r="L3096" t="s">
        <v>39</v>
      </c>
      <c r="M3096" t="s">
        <v>40</v>
      </c>
      <c r="N3096" t="s">
        <v>195</v>
      </c>
      <c r="O3096">
        <v>1020</v>
      </c>
      <c r="P3096">
        <v>1210</v>
      </c>
      <c r="Q3096" t="s">
        <v>64</v>
      </c>
      <c r="S3096" t="s">
        <v>65</v>
      </c>
      <c r="T3096">
        <v>1</v>
      </c>
      <c r="U3096" s="1">
        <v>43479</v>
      </c>
      <c r="V3096" s="1">
        <v>43607</v>
      </c>
      <c r="W3096" t="s">
        <v>301</v>
      </c>
      <c r="X3096" t="s">
        <v>46</v>
      </c>
      <c r="Y3096">
        <v>73</v>
      </c>
      <c r="Z3096">
        <v>42</v>
      </c>
      <c r="AA3096">
        <v>600</v>
      </c>
      <c r="AB3096">
        <v>7</v>
      </c>
      <c r="AD3096">
        <f>IF(ISBLANK(Source[[#This Row],[CrosslistID]]),1,1/COUNTIFS(Source[CrosslistID],Source[[#This Row],[CrosslistID]],Source[TermDesc],Source[[#This Row],[TermDesc]]))</f>
        <v>1</v>
      </c>
      <c r="AG3096">
        <v>0</v>
      </c>
      <c r="AH3096">
        <v>7</v>
      </c>
      <c r="AI3096">
        <v>6.3470000000000004</v>
      </c>
      <c r="AJ3096">
        <v>6.3470000000000004</v>
      </c>
      <c r="AK3096">
        <v>0.4</v>
      </c>
      <c r="AL30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6.3470000000000004</v>
      </c>
      <c r="AM3096">
        <f>IF(AND(Source[[#This Row],[Credit_Noncredit]]="Noncredit",Source[[#This Row],[FTEF]]&gt;0),Source[[#This Row],[NC XLST FTES]]*525/(437.5*Source[[#This Row],[FTEF]]),0)</f>
        <v>19.041</v>
      </c>
      <c r="AN3096">
        <f>IF(Source[[#This Row],[Credit_Noncredit]]="Credit",Source[[#This Row],[Census Enrollment]],Source[[#This Row],[Noncredit Avg. Attendance]])</f>
        <v>19.041</v>
      </c>
    </row>
    <row r="3097" spans="1:40" x14ac:dyDescent="0.25">
      <c r="A3097" t="s">
        <v>32</v>
      </c>
      <c r="B3097" t="s">
        <v>33</v>
      </c>
      <c r="C3097" t="s">
        <v>229</v>
      </c>
      <c r="D3097" t="s">
        <v>230</v>
      </c>
      <c r="E3097" s="4">
        <v>41953</v>
      </c>
      <c r="F3097" s="4" t="s">
        <v>365</v>
      </c>
      <c r="G3097" s="4">
        <v>3010</v>
      </c>
      <c r="H3097" t="str">
        <f>CONCATENATE(Source[[#This Row],[Subject]],TRIM(Source[[#This Row],[Course]]))</f>
        <v>ESLN3010</v>
      </c>
      <c r="I3097" t="str">
        <f>VLOOKUP(Source[[#This Row],[SubjCrse]],'Courses and Categories'!$E$2:$G$1816,3,FALSE)</f>
        <v>Noncredit ESL</v>
      </c>
      <c r="J3097">
        <v>408</v>
      </c>
      <c r="K3097" t="s">
        <v>366</v>
      </c>
      <c r="L3097" t="s">
        <v>87</v>
      </c>
      <c r="M3097" t="s">
        <v>40</v>
      </c>
      <c r="N3097" t="s">
        <v>63</v>
      </c>
      <c r="O3097">
        <v>1835</v>
      </c>
      <c r="P3097">
        <v>2050</v>
      </c>
      <c r="Q3097" t="s">
        <v>64</v>
      </c>
      <c r="S3097" t="s">
        <v>65</v>
      </c>
      <c r="T3097">
        <v>1</v>
      </c>
      <c r="U3097" s="1">
        <v>43479</v>
      </c>
      <c r="V3097" s="1">
        <v>43607</v>
      </c>
      <c r="W3097" t="s">
        <v>373</v>
      </c>
      <c r="X3097" t="s">
        <v>46</v>
      </c>
      <c r="Y3097">
        <v>114</v>
      </c>
      <c r="Z3097">
        <v>60</v>
      </c>
      <c r="AA3097">
        <v>500</v>
      </c>
      <c r="AB3097">
        <v>12</v>
      </c>
      <c r="AD3097">
        <f>IF(ISBLANK(Source[[#This Row],[CrosslistID]]),1,1/COUNTIFS(Source[CrosslistID],Source[[#This Row],[CrosslistID]],Source[TermDesc],Source[[#This Row],[TermDesc]]))</f>
        <v>1</v>
      </c>
      <c r="AG3097">
        <v>0</v>
      </c>
      <c r="AH3097">
        <v>12</v>
      </c>
      <c r="AI3097">
        <v>14.662000000000001</v>
      </c>
      <c r="AJ3097">
        <v>14.662000000000001</v>
      </c>
      <c r="AK3097">
        <v>0.4</v>
      </c>
      <c r="AL30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14.662000000000001</v>
      </c>
      <c r="AM3097">
        <f>IF(AND(Source[[#This Row],[Credit_Noncredit]]="Noncredit",Source[[#This Row],[FTEF]]&gt;0),Source[[#This Row],[NC XLST FTES]]*525/(437.5*Source[[#This Row],[FTEF]]),0)</f>
        <v>43.986000000000004</v>
      </c>
      <c r="AN3097">
        <f>IF(Source[[#This Row],[Credit_Noncredit]]="Credit",Source[[#This Row],[Census Enrollment]],Source[[#This Row],[Noncredit Avg. Attendance]])</f>
        <v>43.986000000000004</v>
      </c>
    </row>
    <row r="3098" spans="1:40" x14ac:dyDescent="0.25">
      <c r="A3098" t="s">
        <v>32</v>
      </c>
      <c r="B3098" t="s">
        <v>33</v>
      </c>
      <c r="C3098" t="s">
        <v>229</v>
      </c>
      <c r="D3098" t="s">
        <v>230</v>
      </c>
      <c r="E3098" s="4">
        <v>40466</v>
      </c>
      <c r="F3098" s="4" t="s">
        <v>365</v>
      </c>
      <c r="G3098" s="4">
        <v>3010</v>
      </c>
      <c r="H3098" t="str">
        <f>CONCATENATE(Source[[#This Row],[Subject]],TRIM(Source[[#This Row],[Course]]))</f>
        <v>ESLN3010</v>
      </c>
      <c r="I3098" t="str">
        <f>VLOOKUP(Source[[#This Row],[SubjCrse]],'Courses and Categories'!$E$2:$G$1816,3,FALSE)</f>
        <v>Noncredit ESL</v>
      </c>
      <c r="J3098">
        <v>702</v>
      </c>
      <c r="K3098" t="s">
        <v>366</v>
      </c>
      <c r="L3098" t="s">
        <v>39</v>
      </c>
      <c r="M3098" t="s">
        <v>40</v>
      </c>
      <c r="N3098" t="s">
        <v>195</v>
      </c>
      <c r="O3098">
        <v>1030</v>
      </c>
      <c r="P3098">
        <v>1220</v>
      </c>
      <c r="Q3098" t="s">
        <v>52</v>
      </c>
      <c r="R3098">
        <v>318</v>
      </c>
      <c r="S3098" t="s">
        <v>53</v>
      </c>
      <c r="T3098">
        <v>1</v>
      </c>
      <c r="U3098" s="1">
        <v>43479</v>
      </c>
      <c r="V3098" s="1">
        <v>43607</v>
      </c>
      <c r="W3098" t="s">
        <v>374</v>
      </c>
      <c r="X3098" t="s">
        <v>46</v>
      </c>
      <c r="Y3098">
        <v>68</v>
      </c>
      <c r="Z3098">
        <v>54</v>
      </c>
      <c r="AA3098">
        <v>300</v>
      </c>
      <c r="AB3098">
        <v>18</v>
      </c>
      <c r="AD3098">
        <f>IF(ISBLANK(Source[[#This Row],[CrosslistID]]),1,1/COUNTIFS(Source[CrosslistID],Source[[#This Row],[CrosslistID]],Source[TermDesc],Source[[#This Row],[TermDesc]]))</f>
        <v>1</v>
      </c>
      <c r="AG3098">
        <v>0</v>
      </c>
      <c r="AH3098">
        <v>18</v>
      </c>
      <c r="AI3098">
        <v>4.3769999999999998</v>
      </c>
      <c r="AJ3098">
        <v>4.3769999999999998</v>
      </c>
      <c r="AK3098">
        <v>0.4</v>
      </c>
      <c r="AL30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4.3769999999999998</v>
      </c>
      <c r="AM3098">
        <f>IF(AND(Source[[#This Row],[Credit_Noncredit]]="Noncredit",Source[[#This Row],[FTEF]]&gt;0),Source[[#This Row],[NC XLST FTES]]*525/(437.5*Source[[#This Row],[FTEF]]),0)</f>
        <v>13.130999999999998</v>
      </c>
      <c r="AN3098">
        <f>IF(Source[[#This Row],[Credit_Noncredit]]="Credit",Source[[#This Row],[Census Enrollment]],Source[[#This Row],[Noncredit Avg. Attendance]])</f>
        <v>13.130999999999998</v>
      </c>
    </row>
    <row r="3099" spans="1:40" x14ac:dyDescent="0.25">
      <c r="A3099" t="s">
        <v>32</v>
      </c>
      <c r="B3099" t="s">
        <v>33</v>
      </c>
      <c r="C3099" t="s">
        <v>229</v>
      </c>
      <c r="D3099" t="s">
        <v>230</v>
      </c>
      <c r="E3099" s="4">
        <v>47688</v>
      </c>
      <c r="F3099" s="4" t="s">
        <v>365</v>
      </c>
      <c r="G3099" s="4">
        <v>3010</v>
      </c>
      <c r="H3099" t="str">
        <f>CONCATENATE(Source[[#This Row],[Subject]],TRIM(Source[[#This Row],[Course]]))</f>
        <v>ESLN3010</v>
      </c>
      <c r="I3099" t="str">
        <f>VLOOKUP(Source[[#This Row],[SubjCrse]],'Courses and Categories'!$E$2:$G$1816,3,FALSE)</f>
        <v>Noncredit ESL</v>
      </c>
      <c r="J3099">
        <v>703</v>
      </c>
      <c r="K3099" t="s">
        <v>366</v>
      </c>
      <c r="L3099" t="s">
        <v>39</v>
      </c>
      <c r="M3099" t="s">
        <v>40</v>
      </c>
      <c r="N3099" t="s">
        <v>195</v>
      </c>
      <c r="O3099">
        <v>830</v>
      </c>
      <c r="P3099">
        <v>1020</v>
      </c>
      <c r="Q3099" t="s">
        <v>52</v>
      </c>
      <c r="R3099">
        <v>369</v>
      </c>
      <c r="S3099" t="s">
        <v>53</v>
      </c>
      <c r="T3099">
        <v>1</v>
      </c>
      <c r="U3099" s="1">
        <v>43479</v>
      </c>
      <c r="V3099" s="1">
        <v>43607</v>
      </c>
      <c r="W3099" t="s">
        <v>375</v>
      </c>
      <c r="X3099" t="s">
        <v>46</v>
      </c>
      <c r="Y3099">
        <v>88</v>
      </c>
      <c r="Z3099">
        <v>42</v>
      </c>
      <c r="AA3099">
        <v>300</v>
      </c>
      <c r="AB3099">
        <v>14</v>
      </c>
      <c r="AD3099">
        <f>IF(ISBLANK(Source[[#This Row],[CrosslistID]]),1,1/COUNTIFS(Source[CrosslistID],Source[[#This Row],[CrosslistID]],Source[TermDesc],Source[[#This Row],[TermDesc]]))</f>
        <v>1</v>
      </c>
      <c r="AG3099">
        <v>0</v>
      </c>
      <c r="AH3099">
        <v>14</v>
      </c>
      <c r="AI3099">
        <v>5.282</v>
      </c>
      <c r="AJ3099">
        <v>5.282</v>
      </c>
      <c r="AK3099">
        <v>0.4</v>
      </c>
      <c r="AL30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5.282</v>
      </c>
      <c r="AM3099">
        <f>IF(AND(Source[[#This Row],[Credit_Noncredit]]="Noncredit",Source[[#This Row],[FTEF]]&gt;0),Source[[#This Row],[NC XLST FTES]]*525/(437.5*Source[[#This Row],[FTEF]]),0)</f>
        <v>15.846000000000002</v>
      </c>
      <c r="AN3099">
        <f>IF(Source[[#This Row],[Credit_Noncredit]]="Credit",Source[[#This Row],[Census Enrollment]],Source[[#This Row],[Noncredit Avg. Attendance]])</f>
        <v>15.846000000000002</v>
      </c>
    </row>
    <row r="3100" spans="1:40" x14ac:dyDescent="0.25">
      <c r="A3100" t="s">
        <v>32</v>
      </c>
      <c r="B3100" t="s">
        <v>33</v>
      </c>
      <c r="C3100" t="s">
        <v>229</v>
      </c>
      <c r="D3100" t="s">
        <v>230</v>
      </c>
      <c r="E3100" s="4">
        <v>40469</v>
      </c>
      <c r="F3100" s="4" t="s">
        <v>365</v>
      </c>
      <c r="G3100" s="4">
        <v>3010</v>
      </c>
      <c r="H3100" t="str">
        <f>CONCATENATE(Source[[#This Row],[Subject]],TRIM(Source[[#This Row],[Course]]))</f>
        <v>ESLN3010</v>
      </c>
      <c r="I3100" t="str">
        <f>VLOOKUP(Source[[#This Row],[SubjCrse]],'Courses and Categories'!$E$2:$G$1816,3,FALSE)</f>
        <v>Noncredit ESL</v>
      </c>
      <c r="J3100">
        <v>704</v>
      </c>
      <c r="K3100" t="s">
        <v>366</v>
      </c>
      <c r="L3100" t="s">
        <v>87</v>
      </c>
      <c r="M3100" t="s">
        <v>40</v>
      </c>
      <c r="N3100" t="s">
        <v>63</v>
      </c>
      <c r="O3100">
        <v>1900</v>
      </c>
      <c r="P3100">
        <v>2115</v>
      </c>
      <c r="Q3100" t="s">
        <v>52</v>
      </c>
      <c r="R3100">
        <v>318</v>
      </c>
      <c r="S3100" t="s">
        <v>53</v>
      </c>
      <c r="T3100">
        <v>1</v>
      </c>
      <c r="U3100" s="1">
        <v>43479</v>
      </c>
      <c r="V3100" s="1">
        <v>43607</v>
      </c>
      <c r="W3100" t="s">
        <v>376</v>
      </c>
      <c r="X3100" t="s">
        <v>46</v>
      </c>
      <c r="Y3100">
        <v>105</v>
      </c>
      <c r="Z3100">
        <v>98</v>
      </c>
      <c r="AA3100">
        <v>300</v>
      </c>
      <c r="AB3100">
        <v>32.666699999999999</v>
      </c>
      <c r="AD3100">
        <f>IF(ISBLANK(Source[[#This Row],[CrosslistID]]),1,1/COUNTIFS(Source[CrosslistID],Source[[#This Row],[CrosslistID]],Source[TermDesc],Source[[#This Row],[TermDesc]]))</f>
        <v>1</v>
      </c>
      <c r="AG3100">
        <v>0</v>
      </c>
      <c r="AH3100">
        <v>32.666699999999999</v>
      </c>
      <c r="AI3100">
        <v>6.468</v>
      </c>
      <c r="AJ3100">
        <v>6.468</v>
      </c>
      <c r="AK3100">
        <v>0.4</v>
      </c>
      <c r="AL31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6.468</v>
      </c>
      <c r="AM3100">
        <f>IF(AND(Source[[#This Row],[Credit_Noncredit]]="Noncredit",Source[[#This Row],[FTEF]]&gt;0),Source[[#This Row],[NC XLST FTES]]*525/(437.5*Source[[#This Row],[FTEF]]),0)</f>
        <v>19.404</v>
      </c>
      <c r="AN3100">
        <f>IF(Source[[#This Row],[Credit_Noncredit]]="Credit",Source[[#This Row],[Census Enrollment]],Source[[#This Row],[Noncredit Avg. Attendance]])</f>
        <v>19.404</v>
      </c>
    </row>
    <row r="3101" spans="1:40" x14ac:dyDescent="0.25">
      <c r="A3101" t="s">
        <v>32</v>
      </c>
      <c r="B3101" t="s">
        <v>33</v>
      </c>
      <c r="C3101" t="s">
        <v>229</v>
      </c>
      <c r="D3101" t="s">
        <v>230</v>
      </c>
      <c r="E3101" s="4">
        <v>43080</v>
      </c>
      <c r="F3101" s="4" t="s">
        <v>365</v>
      </c>
      <c r="G3101" s="4">
        <v>3015</v>
      </c>
      <c r="H3101" t="str">
        <f>CONCATENATE(Source[[#This Row],[Subject]],TRIM(Source[[#This Row],[Course]]))</f>
        <v>ESLN3015</v>
      </c>
      <c r="I3101" t="str">
        <f>VLOOKUP(Source[[#This Row],[SubjCrse]],'Courses and Categories'!$E$2:$G$1816,3,FALSE)</f>
        <v>Noncredit ESL</v>
      </c>
      <c r="J3101">
        <v>401</v>
      </c>
      <c r="K3101" t="s">
        <v>366</v>
      </c>
      <c r="L3101" t="s">
        <v>39</v>
      </c>
      <c r="M3101" t="s">
        <v>40</v>
      </c>
      <c r="N3101" t="s">
        <v>195</v>
      </c>
      <c r="O3101">
        <v>1220</v>
      </c>
      <c r="P3101">
        <v>1310</v>
      </c>
      <c r="Q3101" t="s">
        <v>64</v>
      </c>
      <c r="S3101" t="s">
        <v>65</v>
      </c>
      <c r="T3101">
        <v>1</v>
      </c>
      <c r="U3101" s="1">
        <v>43479</v>
      </c>
      <c r="V3101" s="1">
        <v>43607</v>
      </c>
      <c r="W3101" t="s">
        <v>377</v>
      </c>
      <c r="X3101" t="s">
        <v>46</v>
      </c>
      <c r="Y3101">
        <v>119</v>
      </c>
      <c r="Z3101">
        <v>45</v>
      </c>
      <c r="AA3101">
        <v>600</v>
      </c>
      <c r="AB3101">
        <v>7.5</v>
      </c>
      <c r="AD3101">
        <f>IF(ISBLANK(Source[[#This Row],[CrosslistID]]),1,1/COUNTIFS(Source[CrosslistID],Source[[#This Row],[CrosslistID]],Source[TermDesc],Source[[#This Row],[TermDesc]]))</f>
        <v>1</v>
      </c>
      <c r="AG3101">
        <v>0</v>
      </c>
      <c r="AH3101">
        <v>7.5</v>
      </c>
      <c r="AI3101">
        <v>3.7810000000000001</v>
      </c>
      <c r="AJ3101">
        <v>3.7810000000000001</v>
      </c>
      <c r="AK3101">
        <v>0.2</v>
      </c>
      <c r="AL31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3.7810000000000001</v>
      </c>
      <c r="AM3101">
        <f>IF(AND(Source[[#This Row],[Credit_Noncredit]]="Noncredit",Source[[#This Row],[FTEF]]&gt;0),Source[[#This Row],[NC XLST FTES]]*525/(437.5*Source[[#This Row],[FTEF]]),0)</f>
        <v>22.686</v>
      </c>
      <c r="AN3101">
        <f>IF(Source[[#This Row],[Credit_Noncredit]]="Credit",Source[[#This Row],[Census Enrollment]],Source[[#This Row],[Noncredit Avg. Attendance]])</f>
        <v>22.686</v>
      </c>
    </row>
    <row r="3102" spans="1:40" x14ac:dyDescent="0.25">
      <c r="A3102" t="s">
        <v>32</v>
      </c>
      <c r="B3102" t="s">
        <v>33</v>
      </c>
      <c r="C3102" t="s">
        <v>229</v>
      </c>
      <c r="D3102" t="s">
        <v>230</v>
      </c>
      <c r="E3102" s="4">
        <v>47833</v>
      </c>
      <c r="F3102" s="4" t="s">
        <v>365</v>
      </c>
      <c r="G3102" s="4">
        <v>3015</v>
      </c>
      <c r="H3102" t="str">
        <f>CONCATENATE(Source[[#This Row],[Subject]],TRIM(Source[[#This Row],[Course]]))</f>
        <v>ESLN3015</v>
      </c>
      <c r="I3102" t="str">
        <f>VLOOKUP(Source[[#This Row],[SubjCrse]],'Courses and Categories'!$E$2:$G$1816,3,FALSE)</f>
        <v>Noncredit ESL</v>
      </c>
      <c r="J3102">
        <v>402</v>
      </c>
      <c r="K3102" t="s">
        <v>366</v>
      </c>
      <c r="L3102" t="s">
        <v>87</v>
      </c>
      <c r="M3102" t="s">
        <v>40</v>
      </c>
      <c r="N3102" t="s">
        <v>63</v>
      </c>
      <c r="O3102">
        <v>1720</v>
      </c>
      <c r="P3102">
        <v>1825</v>
      </c>
      <c r="Q3102" t="s">
        <v>64</v>
      </c>
      <c r="S3102" t="s">
        <v>65</v>
      </c>
      <c r="T3102">
        <v>1</v>
      </c>
      <c r="U3102" s="1">
        <v>43479</v>
      </c>
      <c r="V3102" s="1">
        <v>43607</v>
      </c>
      <c r="W3102" t="s">
        <v>373</v>
      </c>
      <c r="X3102" t="s">
        <v>46</v>
      </c>
      <c r="Y3102">
        <v>90</v>
      </c>
      <c r="Z3102">
        <v>50</v>
      </c>
      <c r="AA3102">
        <v>500</v>
      </c>
      <c r="AB3102">
        <v>10</v>
      </c>
      <c r="AD3102">
        <f>IF(ISBLANK(Source[[#This Row],[CrosslistID]]),1,1/COUNTIFS(Source[CrosslistID],Source[[#This Row],[CrosslistID]],Source[TermDesc],Source[[#This Row],[TermDesc]]))</f>
        <v>1</v>
      </c>
      <c r="AG3102">
        <v>0</v>
      </c>
      <c r="AH3102">
        <v>10</v>
      </c>
      <c r="AI3102">
        <v>5.4589999999999996</v>
      </c>
      <c r="AJ3102">
        <v>5.4589999999999996</v>
      </c>
      <c r="AK3102">
        <v>0.2</v>
      </c>
      <c r="AL31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5.4589999999999996</v>
      </c>
      <c r="AM3102">
        <f>IF(AND(Source[[#This Row],[Credit_Noncredit]]="Noncredit",Source[[#This Row],[FTEF]]&gt;0),Source[[#This Row],[NC XLST FTES]]*525/(437.5*Source[[#This Row],[FTEF]]),0)</f>
        <v>32.753999999999998</v>
      </c>
      <c r="AN3102">
        <f>IF(Source[[#This Row],[Credit_Noncredit]]="Credit",Source[[#This Row],[Census Enrollment]],Source[[#This Row],[Noncredit Avg. Attendance]])</f>
        <v>32.753999999999998</v>
      </c>
    </row>
    <row r="3103" spans="1:40" x14ac:dyDescent="0.25">
      <c r="A3103" t="s">
        <v>32</v>
      </c>
      <c r="B3103" t="s">
        <v>33</v>
      </c>
      <c r="C3103" t="s">
        <v>229</v>
      </c>
      <c r="D3103" t="s">
        <v>230</v>
      </c>
      <c r="E3103" s="4">
        <v>48124</v>
      </c>
      <c r="F3103" s="4" t="s">
        <v>365</v>
      </c>
      <c r="G3103" s="4">
        <v>3015</v>
      </c>
      <c r="H3103" t="str">
        <f>CONCATENATE(Source[[#This Row],[Subject]],TRIM(Source[[#This Row],[Course]]))</f>
        <v>ESLN3015</v>
      </c>
      <c r="I3103" t="str">
        <f>VLOOKUP(Source[[#This Row],[SubjCrse]],'Courses and Categories'!$E$2:$G$1816,3,FALSE)</f>
        <v>Noncredit ESL</v>
      </c>
      <c r="J3103">
        <v>703</v>
      </c>
      <c r="K3103" t="s">
        <v>366</v>
      </c>
      <c r="L3103" t="s">
        <v>50</v>
      </c>
      <c r="M3103" t="s">
        <v>40</v>
      </c>
      <c r="N3103" t="s">
        <v>51</v>
      </c>
      <c r="O3103">
        <v>900</v>
      </c>
      <c r="P3103">
        <v>1350</v>
      </c>
      <c r="Q3103" t="s">
        <v>52</v>
      </c>
      <c r="R3103">
        <v>318</v>
      </c>
      <c r="S3103" t="s">
        <v>53</v>
      </c>
      <c r="T3103">
        <v>1</v>
      </c>
      <c r="U3103" s="1">
        <v>43479</v>
      </c>
      <c r="V3103" s="1">
        <v>43607</v>
      </c>
      <c r="W3103" t="s">
        <v>378</v>
      </c>
      <c r="X3103" t="s">
        <v>46</v>
      </c>
      <c r="Y3103">
        <v>79</v>
      </c>
      <c r="Z3103">
        <v>69</v>
      </c>
      <c r="AA3103">
        <v>400</v>
      </c>
      <c r="AB3103">
        <v>17.25</v>
      </c>
      <c r="AD3103">
        <f>IF(ISBLANK(Source[[#This Row],[CrosslistID]]),1,1/COUNTIFS(Source[CrosslistID],Source[[#This Row],[CrosslistID]],Source[TermDesc],Source[[#This Row],[TermDesc]]))</f>
        <v>1</v>
      </c>
      <c r="AG3103">
        <v>0</v>
      </c>
      <c r="AH3103">
        <v>17.25</v>
      </c>
      <c r="AI3103">
        <v>2.9620000000000002</v>
      </c>
      <c r="AJ3103">
        <v>2.9620000000000002</v>
      </c>
      <c r="AK3103">
        <v>0.2</v>
      </c>
      <c r="AL31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2.9620000000000002</v>
      </c>
      <c r="AM3103">
        <f>IF(AND(Source[[#This Row],[Credit_Noncredit]]="Noncredit",Source[[#This Row],[FTEF]]&gt;0),Source[[#This Row],[NC XLST FTES]]*525/(437.5*Source[[#This Row],[FTEF]]),0)</f>
        <v>17.772000000000002</v>
      </c>
      <c r="AN3103">
        <f>IF(Source[[#This Row],[Credit_Noncredit]]="Credit",Source[[#This Row],[Census Enrollment]],Source[[#This Row],[Noncredit Avg. Attendance]])</f>
        <v>17.772000000000002</v>
      </c>
    </row>
    <row r="3104" spans="1:40" x14ac:dyDescent="0.25">
      <c r="A3104" t="s">
        <v>32</v>
      </c>
      <c r="B3104" t="s">
        <v>33</v>
      </c>
      <c r="C3104" t="s">
        <v>229</v>
      </c>
      <c r="D3104" t="s">
        <v>230</v>
      </c>
      <c r="E3104" s="4">
        <v>46623</v>
      </c>
      <c r="F3104" s="4" t="s">
        <v>365</v>
      </c>
      <c r="G3104" s="4">
        <v>3100</v>
      </c>
      <c r="H3104" t="str">
        <f>CONCATENATE(Source[[#This Row],[Subject]],TRIM(Source[[#This Row],[Course]]))</f>
        <v>ESLN3100</v>
      </c>
      <c r="I3104" t="str">
        <f>VLOOKUP(Source[[#This Row],[SubjCrse]],'Courses and Categories'!$E$2:$G$1816,3,FALSE)</f>
        <v>Noncredit ESL</v>
      </c>
      <c r="J3104">
        <v>202</v>
      </c>
      <c r="K3104" t="s">
        <v>379</v>
      </c>
      <c r="L3104" t="s">
        <v>39</v>
      </c>
      <c r="M3104" t="s">
        <v>40</v>
      </c>
      <c r="N3104" t="s">
        <v>195</v>
      </c>
      <c r="O3104">
        <v>1015</v>
      </c>
      <c r="P3104">
        <v>1205</v>
      </c>
      <c r="Q3104" t="s">
        <v>60</v>
      </c>
      <c r="R3104">
        <v>318</v>
      </c>
      <c r="S3104" t="s">
        <v>61</v>
      </c>
      <c r="T3104">
        <v>1</v>
      </c>
      <c r="U3104" s="1">
        <v>43479</v>
      </c>
      <c r="V3104" s="1">
        <v>43607</v>
      </c>
      <c r="W3104" t="s">
        <v>380</v>
      </c>
      <c r="X3104" t="s">
        <v>46</v>
      </c>
      <c r="Y3104">
        <v>72</v>
      </c>
      <c r="Z3104">
        <v>45</v>
      </c>
      <c r="AA3104">
        <v>65</v>
      </c>
      <c r="AB3104">
        <v>69.230800000000002</v>
      </c>
      <c r="AD3104">
        <f>IF(ISBLANK(Source[[#This Row],[CrosslistID]]),1,1/COUNTIFS(Source[CrosslistID],Source[[#This Row],[CrosslistID]],Source[TermDesc],Source[[#This Row],[TermDesc]]))</f>
        <v>1</v>
      </c>
      <c r="AG3104">
        <v>0</v>
      </c>
      <c r="AH3104">
        <v>69.230800000000002</v>
      </c>
      <c r="AI3104">
        <v>5.0229999999999997</v>
      </c>
      <c r="AJ3104">
        <v>5.0229999999999997</v>
      </c>
      <c r="AK3104">
        <v>0.4</v>
      </c>
      <c r="AL31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5.0229999999999997</v>
      </c>
      <c r="AM3104">
        <f>IF(AND(Source[[#This Row],[Credit_Noncredit]]="Noncredit",Source[[#This Row],[FTEF]]&gt;0),Source[[#This Row],[NC XLST FTES]]*525/(437.5*Source[[#This Row],[FTEF]]),0)</f>
        <v>15.068999999999999</v>
      </c>
      <c r="AN3104">
        <f>IF(Source[[#This Row],[Credit_Noncredit]]="Credit",Source[[#This Row],[Census Enrollment]],Source[[#This Row],[Noncredit Avg. Attendance]])</f>
        <v>15.068999999999999</v>
      </c>
    </row>
    <row r="3105" spans="1:40" x14ac:dyDescent="0.25">
      <c r="A3105" t="s">
        <v>32</v>
      </c>
      <c r="B3105" t="s">
        <v>33</v>
      </c>
      <c r="C3105" t="s">
        <v>229</v>
      </c>
      <c r="D3105" t="s">
        <v>230</v>
      </c>
      <c r="E3105" s="4">
        <v>44056</v>
      </c>
      <c r="F3105" s="4" t="s">
        <v>365</v>
      </c>
      <c r="G3105" s="4">
        <v>3100</v>
      </c>
      <c r="H3105" t="str">
        <f>CONCATENATE(Source[[#This Row],[Subject]],TRIM(Source[[#This Row],[Course]]))</f>
        <v>ESLN3100</v>
      </c>
      <c r="I3105" t="str">
        <f>VLOOKUP(Source[[#This Row],[SubjCrse]],'Courses and Categories'!$E$2:$G$1816,3,FALSE)</f>
        <v>Noncredit ESL</v>
      </c>
      <c r="J3105">
        <v>302</v>
      </c>
      <c r="K3105" t="s">
        <v>379</v>
      </c>
      <c r="L3105" t="s">
        <v>39</v>
      </c>
      <c r="M3105" t="s">
        <v>40</v>
      </c>
      <c r="N3105" t="s">
        <v>381</v>
      </c>
      <c r="O3105" t="s">
        <v>382</v>
      </c>
      <c r="P3105" t="s">
        <v>383</v>
      </c>
      <c r="Q3105" t="s">
        <v>281</v>
      </c>
      <c r="S3105" t="s">
        <v>248</v>
      </c>
      <c r="T3105">
        <v>1</v>
      </c>
      <c r="U3105" s="1">
        <v>43479</v>
      </c>
      <c r="V3105" s="1">
        <v>43607</v>
      </c>
      <c r="W3105" t="s">
        <v>384</v>
      </c>
      <c r="X3105" t="s">
        <v>46</v>
      </c>
      <c r="Y3105">
        <v>145</v>
      </c>
      <c r="Z3105">
        <v>56</v>
      </c>
      <c r="AA3105">
        <v>200</v>
      </c>
      <c r="AB3105">
        <v>28</v>
      </c>
      <c r="AD3105">
        <f>IF(ISBLANK(Source[[#This Row],[CrosslistID]]),1,1/COUNTIFS(Source[CrosslistID],Source[[#This Row],[CrosslistID]],Source[TermDesc],Source[[#This Row],[TermDesc]]))</f>
        <v>1</v>
      </c>
      <c r="AG3105">
        <v>0</v>
      </c>
      <c r="AH3105">
        <v>28</v>
      </c>
      <c r="AI3105">
        <v>7.2990000000000004</v>
      </c>
      <c r="AJ3105">
        <v>7.2990000000000004</v>
      </c>
      <c r="AK3105">
        <v>0.4</v>
      </c>
      <c r="AL31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7.2990000000000004</v>
      </c>
      <c r="AM3105">
        <f>IF(AND(Source[[#This Row],[Credit_Noncredit]]="Noncredit",Source[[#This Row],[FTEF]]&gt;0),Source[[#This Row],[NC XLST FTES]]*525/(437.5*Source[[#This Row],[FTEF]]),0)</f>
        <v>21.897000000000002</v>
      </c>
      <c r="AN3105">
        <f>IF(Source[[#This Row],[Credit_Noncredit]]="Credit",Source[[#This Row],[Census Enrollment]],Source[[#This Row],[Noncredit Avg. Attendance]])</f>
        <v>21.897000000000002</v>
      </c>
    </row>
    <row r="3106" spans="1:40" x14ac:dyDescent="0.25">
      <c r="A3106" t="s">
        <v>32</v>
      </c>
      <c r="B3106" t="s">
        <v>33</v>
      </c>
      <c r="C3106" t="s">
        <v>229</v>
      </c>
      <c r="D3106" t="s">
        <v>230</v>
      </c>
      <c r="E3106" s="4">
        <v>47699</v>
      </c>
      <c r="F3106" s="4" t="s">
        <v>365</v>
      </c>
      <c r="G3106" s="4">
        <v>3100</v>
      </c>
      <c r="H3106" t="str">
        <f>CONCATENATE(Source[[#This Row],[Subject]],TRIM(Source[[#This Row],[Course]]))</f>
        <v>ESLN3100</v>
      </c>
      <c r="I3106" t="str">
        <f>VLOOKUP(Source[[#This Row],[SubjCrse]],'Courses and Categories'!$E$2:$G$1816,3,FALSE)</f>
        <v>Noncredit ESL</v>
      </c>
      <c r="J3106">
        <v>401</v>
      </c>
      <c r="K3106" t="s">
        <v>379</v>
      </c>
      <c r="L3106" t="s">
        <v>39</v>
      </c>
      <c r="M3106" t="s">
        <v>40</v>
      </c>
      <c r="N3106" t="s">
        <v>195</v>
      </c>
      <c r="O3106">
        <v>820</v>
      </c>
      <c r="P3106">
        <v>1010</v>
      </c>
      <c r="Q3106" t="s">
        <v>64</v>
      </c>
      <c r="S3106" t="s">
        <v>65</v>
      </c>
      <c r="T3106">
        <v>1</v>
      </c>
      <c r="U3106" s="1">
        <v>43479</v>
      </c>
      <c r="V3106" s="1">
        <v>43607</v>
      </c>
      <c r="W3106" t="s">
        <v>92</v>
      </c>
      <c r="X3106" t="s">
        <v>46</v>
      </c>
      <c r="Y3106">
        <v>82</v>
      </c>
      <c r="Z3106">
        <v>60</v>
      </c>
      <c r="AA3106">
        <v>200</v>
      </c>
      <c r="AB3106">
        <v>30</v>
      </c>
      <c r="AD3106">
        <f>IF(ISBLANK(Source[[#This Row],[CrosslistID]]),1,1/COUNTIFS(Source[CrosslistID],Source[[#This Row],[CrosslistID]],Source[TermDesc],Source[[#This Row],[TermDesc]]))</f>
        <v>1</v>
      </c>
      <c r="AG3106">
        <v>0</v>
      </c>
      <c r="AH3106">
        <v>30</v>
      </c>
      <c r="AI3106">
        <v>9.5920000000000005</v>
      </c>
      <c r="AJ3106">
        <v>9.5920000000000005</v>
      </c>
      <c r="AK3106">
        <v>0.4</v>
      </c>
      <c r="AL31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9.5920000000000005</v>
      </c>
      <c r="AM3106">
        <f>IF(AND(Source[[#This Row],[Credit_Noncredit]]="Noncredit",Source[[#This Row],[FTEF]]&gt;0),Source[[#This Row],[NC XLST FTES]]*525/(437.5*Source[[#This Row],[FTEF]]),0)</f>
        <v>28.776</v>
      </c>
      <c r="AN3106">
        <f>IF(Source[[#This Row],[Credit_Noncredit]]="Credit",Source[[#This Row],[Census Enrollment]],Source[[#This Row],[Noncredit Avg. Attendance]])</f>
        <v>28.776</v>
      </c>
    </row>
    <row r="3107" spans="1:40" x14ac:dyDescent="0.25">
      <c r="A3107" t="s">
        <v>32</v>
      </c>
      <c r="B3107" t="s">
        <v>33</v>
      </c>
      <c r="C3107" t="s">
        <v>229</v>
      </c>
      <c r="D3107" t="s">
        <v>230</v>
      </c>
      <c r="E3107" s="4">
        <v>45136</v>
      </c>
      <c r="F3107" s="4" t="s">
        <v>365</v>
      </c>
      <c r="G3107" s="4">
        <v>3100</v>
      </c>
      <c r="H3107" t="str">
        <f>CONCATENATE(Source[[#This Row],[Subject]],TRIM(Source[[#This Row],[Course]]))</f>
        <v>ESLN3100</v>
      </c>
      <c r="I3107" t="str">
        <f>VLOOKUP(Source[[#This Row],[SubjCrse]],'Courses and Categories'!$E$2:$G$1816,3,FALSE)</f>
        <v>Noncredit ESL</v>
      </c>
      <c r="J3107">
        <v>402</v>
      </c>
      <c r="K3107" t="s">
        <v>379</v>
      </c>
      <c r="L3107" t="s">
        <v>39</v>
      </c>
      <c r="M3107" t="s">
        <v>40</v>
      </c>
      <c r="N3107" t="s">
        <v>195</v>
      </c>
      <c r="O3107">
        <v>1020</v>
      </c>
      <c r="P3107">
        <v>1210</v>
      </c>
      <c r="Q3107" t="s">
        <v>64</v>
      </c>
      <c r="S3107" t="s">
        <v>65</v>
      </c>
      <c r="T3107">
        <v>1</v>
      </c>
      <c r="U3107" s="1">
        <v>43479</v>
      </c>
      <c r="V3107" s="1">
        <v>43607</v>
      </c>
      <c r="W3107" t="s">
        <v>340</v>
      </c>
      <c r="X3107" t="s">
        <v>46</v>
      </c>
      <c r="Y3107">
        <v>66</v>
      </c>
      <c r="Z3107">
        <v>33</v>
      </c>
      <c r="AA3107">
        <v>600</v>
      </c>
      <c r="AB3107">
        <v>5.5</v>
      </c>
      <c r="AD3107">
        <f>IF(ISBLANK(Source[[#This Row],[CrosslistID]]),1,1/COUNTIFS(Source[CrosslistID],Source[[#This Row],[CrosslistID]],Source[TermDesc],Source[[#This Row],[TermDesc]]))</f>
        <v>1</v>
      </c>
      <c r="AG3107">
        <v>0</v>
      </c>
      <c r="AH3107">
        <v>5.5</v>
      </c>
      <c r="AI3107">
        <v>7.6950000000000003</v>
      </c>
      <c r="AJ3107">
        <v>7.6950000000000003</v>
      </c>
      <c r="AK3107">
        <v>0.4</v>
      </c>
      <c r="AL31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7.6950000000000003</v>
      </c>
      <c r="AM3107">
        <f>IF(AND(Source[[#This Row],[Credit_Noncredit]]="Noncredit",Source[[#This Row],[FTEF]]&gt;0),Source[[#This Row],[NC XLST FTES]]*525/(437.5*Source[[#This Row],[FTEF]]),0)</f>
        <v>23.085000000000001</v>
      </c>
      <c r="AN3107">
        <f>IF(Source[[#This Row],[Credit_Noncredit]]="Credit",Source[[#This Row],[Census Enrollment]],Source[[#This Row],[Noncredit Avg. Attendance]])</f>
        <v>23.085000000000001</v>
      </c>
    </row>
    <row r="3108" spans="1:40" x14ac:dyDescent="0.25">
      <c r="A3108" t="s">
        <v>32</v>
      </c>
      <c r="B3108" t="s">
        <v>33</v>
      </c>
      <c r="C3108" t="s">
        <v>229</v>
      </c>
      <c r="D3108" t="s">
        <v>230</v>
      </c>
      <c r="E3108" s="4">
        <v>45323</v>
      </c>
      <c r="F3108" s="4" t="s">
        <v>365</v>
      </c>
      <c r="G3108" s="4">
        <v>3100</v>
      </c>
      <c r="H3108" t="str">
        <f>CONCATENATE(Source[[#This Row],[Subject]],TRIM(Source[[#This Row],[Course]]))</f>
        <v>ESLN3100</v>
      </c>
      <c r="I3108" t="str">
        <f>VLOOKUP(Source[[#This Row],[SubjCrse]],'Courses and Categories'!$E$2:$G$1816,3,FALSE)</f>
        <v>Noncredit ESL</v>
      </c>
      <c r="J3108">
        <v>403</v>
      </c>
      <c r="K3108" t="s">
        <v>379</v>
      </c>
      <c r="L3108" t="s">
        <v>39</v>
      </c>
      <c r="M3108" t="s">
        <v>40</v>
      </c>
      <c r="N3108" t="s">
        <v>293</v>
      </c>
      <c r="O3108" t="s">
        <v>385</v>
      </c>
      <c r="P3108" t="s">
        <v>386</v>
      </c>
      <c r="Q3108" t="s">
        <v>332</v>
      </c>
      <c r="S3108" t="s">
        <v>65</v>
      </c>
      <c r="T3108">
        <v>1</v>
      </c>
      <c r="U3108" s="1">
        <v>43479</v>
      </c>
      <c r="V3108" s="1">
        <v>43607</v>
      </c>
      <c r="W3108" t="s">
        <v>387</v>
      </c>
      <c r="X3108" t="s">
        <v>46</v>
      </c>
      <c r="Y3108">
        <v>71</v>
      </c>
      <c r="Z3108">
        <v>23</v>
      </c>
      <c r="AA3108">
        <v>700</v>
      </c>
      <c r="AB3108">
        <v>3.2856999999999998</v>
      </c>
      <c r="AD3108">
        <f>IF(ISBLANK(Source[[#This Row],[CrosslistID]]),1,1/COUNTIFS(Source[CrosslistID],Source[[#This Row],[CrosslistID]],Source[TermDesc],Source[[#This Row],[TermDesc]]))</f>
        <v>1</v>
      </c>
      <c r="AG3108">
        <v>0</v>
      </c>
      <c r="AH3108">
        <v>3.2856999999999998</v>
      </c>
      <c r="AI3108">
        <v>5.5119999999999996</v>
      </c>
      <c r="AJ3108">
        <v>5.5119999999999996</v>
      </c>
      <c r="AK3108">
        <v>0.4</v>
      </c>
      <c r="AL31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5.5119999999999996</v>
      </c>
      <c r="AM3108">
        <f>IF(AND(Source[[#This Row],[Credit_Noncredit]]="Noncredit",Source[[#This Row],[FTEF]]&gt;0),Source[[#This Row],[NC XLST FTES]]*525/(437.5*Source[[#This Row],[FTEF]]),0)</f>
        <v>16.535999999999998</v>
      </c>
      <c r="AN3108">
        <f>IF(Source[[#This Row],[Credit_Noncredit]]="Credit",Source[[#This Row],[Census Enrollment]],Source[[#This Row],[Noncredit Avg. Attendance]])</f>
        <v>16.535999999999998</v>
      </c>
    </row>
    <row r="3109" spans="1:40" x14ac:dyDescent="0.25">
      <c r="A3109" t="s">
        <v>32</v>
      </c>
      <c r="B3109" t="s">
        <v>33</v>
      </c>
      <c r="C3109" t="s">
        <v>229</v>
      </c>
      <c r="D3109" t="s">
        <v>230</v>
      </c>
      <c r="E3109" s="4">
        <v>47608</v>
      </c>
      <c r="F3109" s="4" t="s">
        <v>365</v>
      </c>
      <c r="G3109" s="4">
        <v>3100</v>
      </c>
      <c r="H3109" t="str">
        <f>CONCATENATE(Source[[#This Row],[Subject]],TRIM(Source[[#This Row],[Course]]))</f>
        <v>ESLN3100</v>
      </c>
      <c r="I3109" t="str">
        <f>VLOOKUP(Source[[#This Row],[SubjCrse]],'Courses and Categories'!$E$2:$G$1816,3,FALSE)</f>
        <v>Noncredit ESL</v>
      </c>
      <c r="J3109">
        <v>405</v>
      </c>
      <c r="K3109" t="s">
        <v>379</v>
      </c>
      <c r="L3109" t="s">
        <v>39</v>
      </c>
      <c r="M3109" t="s">
        <v>40</v>
      </c>
      <c r="N3109" t="s">
        <v>195</v>
      </c>
      <c r="O3109">
        <v>1020</v>
      </c>
      <c r="P3109">
        <v>1210</v>
      </c>
      <c r="Q3109" t="s">
        <v>64</v>
      </c>
      <c r="S3109" t="s">
        <v>65</v>
      </c>
      <c r="T3109">
        <v>1</v>
      </c>
      <c r="U3109" s="1">
        <v>43479</v>
      </c>
      <c r="V3109" s="1">
        <v>43607</v>
      </c>
      <c r="W3109" t="s">
        <v>259</v>
      </c>
      <c r="X3109" t="s">
        <v>46</v>
      </c>
      <c r="Y3109">
        <v>59</v>
      </c>
      <c r="Z3109">
        <v>48</v>
      </c>
      <c r="AA3109">
        <v>500</v>
      </c>
      <c r="AB3109">
        <v>9.6</v>
      </c>
      <c r="AD3109">
        <f>IF(ISBLANK(Source[[#This Row],[CrosslistID]]),1,1/COUNTIFS(Source[CrosslistID],Source[[#This Row],[CrosslistID]],Source[TermDesc],Source[[#This Row],[TermDesc]]))</f>
        <v>1</v>
      </c>
      <c r="AG3109">
        <v>0</v>
      </c>
      <c r="AH3109">
        <v>9.6</v>
      </c>
      <c r="AI3109">
        <v>7.1580000000000004</v>
      </c>
      <c r="AJ3109">
        <v>7.1580000000000004</v>
      </c>
      <c r="AK3109">
        <v>0.4</v>
      </c>
      <c r="AL31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7.1580000000000004</v>
      </c>
      <c r="AM3109">
        <f>IF(AND(Source[[#This Row],[Credit_Noncredit]]="Noncredit",Source[[#This Row],[FTEF]]&gt;0),Source[[#This Row],[NC XLST FTES]]*525/(437.5*Source[[#This Row],[FTEF]]),0)</f>
        <v>21.474</v>
      </c>
      <c r="AN3109">
        <f>IF(Source[[#This Row],[Credit_Noncredit]]="Credit",Source[[#This Row],[Census Enrollment]],Source[[#This Row],[Noncredit Avg. Attendance]])</f>
        <v>21.474</v>
      </c>
    </row>
    <row r="3110" spans="1:40" x14ac:dyDescent="0.25">
      <c r="A3110" t="s">
        <v>32</v>
      </c>
      <c r="B3110" t="s">
        <v>33</v>
      </c>
      <c r="C3110" t="s">
        <v>229</v>
      </c>
      <c r="D3110" t="s">
        <v>230</v>
      </c>
      <c r="E3110" s="4">
        <v>41393</v>
      </c>
      <c r="F3110" s="4" t="s">
        <v>365</v>
      </c>
      <c r="G3110" s="4">
        <v>3100</v>
      </c>
      <c r="H3110" t="str">
        <f>CONCATENATE(Source[[#This Row],[Subject]],TRIM(Source[[#This Row],[Course]]))</f>
        <v>ESLN3100</v>
      </c>
      <c r="I3110" t="str">
        <f>VLOOKUP(Source[[#This Row],[SubjCrse]],'Courses and Categories'!$E$2:$G$1816,3,FALSE)</f>
        <v>Noncredit ESL</v>
      </c>
      <c r="J3110">
        <v>406</v>
      </c>
      <c r="K3110" t="s">
        <v>379</v>
      </c>
      <c r="L3110" t="s">
        <v>39</v>
      </c>
      <c r="M3110" t="s">
        <v>40</v>
      </c>
      <c r="N3110" t="s">
        <v>195</v>
      </c>
      <c r="O3110">
        <v>1020</v>
      </c>
      <c r="P3110">
        <v>1210</v>
      </c>
      <c r="Q3110" t="s">
        <v>64</v>
      </c>
      <c r="S3110" t="s">
        <v>65</v>
      </c>
      <c r="T3110">
        <v>1</v>
      </c>
      <c r="U3110" s="1">
        <v>43479</v>
      </c>
      <c r="V3110" s="1">
        <v>43607</v>
      </c>
      <c r="W3110" t="s">
        <v>305</v>
      </c>
      <c r="X3110" t="s">
        <v>46</v>
      </c>
      <c r="Y3110">
        <v>89</v>
      </c>
      <c r="Z3110">
        <v>26</v>
      </c>
      <c r="AA3110">
        <v>200</v>
      </c>
      <c r="AB3110">
        <v>13</v>
      </c>
      <c r="AD3110">
        <f>IF(ISBLANK(Source[[#This Row],[CrosslistID]]),1,1/COUNTIFS(Source[CrosslistID],Source[[#This Row],[CrosslistID]],Source[TermDesc],Source[[#This Row],[TermDesc]]))</f>
        <v>1</v>
      </c>
      <c r="AG3110">
        <v>0</v>
      </c>
      <c r="AH3110">
        <v>13</v>
      </c>
      <c r="AI3110">
        <v>4.0460000000000003</v>
      </c>
      <c r="AJ3110">
        <v>4.0460000000000003</v>
      </c>
      <c r="AK3110">
        <v>0.4</v>
      </c>
      <c r="AL31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4.0460000000000003</v>
      </c>
      <c r="AM3110">
        <f>IF(AND(Source[[#This Row],[Credit_Noncredit]]="Noncredit",Source[[#This Row],[FTEF]]&gt;0),Source[[#This Row],[NC XLST FTES]]*525/(437.5*Source[[#This Row],[FTEF]]),0)</f>
        <v>12.138</v>
      </c>
      <c r="AN3110">
        <f>IF(Source[[#This Row],[Credit_Noncredit]]="Credit",Source[[#This Row],[Census Enrollment]],Source[[#This Row],[Noncredit Avg. Attendance]])</f>
        <v>12.138</v>
      </c>
    </row>
    <row r="3111" spans="1:40" x14ac:dyDescent="0.25">
      <c r="A3111" t="s">
        <v>32</v>
      </c>
      <c r="B3111" t="s">
        <v>33</v>
      </c>
      <c r="C3111" t="s">
        <v>229</v>
      </c>
      <c r="D3111" t="s">
        <v>230</v>
      </c>
      <c r="E3111" s="4">
        <v>41065</v>
      </c>
      <c r="F3111" s="4" t="s">
        <v>365</v>
      </c>
      <c r="G3111" s="4">
        <v>3100</v>
      </c>
      <c r="H3111" t="str">
        <f>CONCATENATE(Source[[#This Row],[Subject]],TRIM(Source[[#This Row],[Course]]))</f>
        <v>ESLN3100</v>
      </c>
      <c r="I3111" t="str">
        <f>VLOOKUP(Source[[#This Row],[SubjCrse]],'Courses and Categories'!$E$2:$G$1816,3,FALSE)</f>
        <v>Noncredit ESL</v>
      </c>
      <c r="J3111">
        <v>407</v>
      </c>
      <c r="K3111" t="s">
        <v>379</v>
      </c>
      <c r="L3111" t="s">
        <v>39</v>
      </c>
      <c r="M3111" t="s">
        <v>40</v>
      </c>
      <c r="N3111" t="s">
        <v>195</v>
      </c>
      <c r="O3111">
        <v>1020</v>
      </c>
      <c r="P3111">
        <v>1210</v>
      </c>
      <c r="Q3111" t="s">
        <v>64</v>
      </c>
      <c r="S3111" t="s">
        <v>65</v>
      </c>
      <c r="T3111">
        <v>1</v>
      </c>
      <c r="U3111" s="1">
        <v>43479</v>
      </c>
      <c r="V3111" s="1">
        <v>43607</v>
      </c>
      <c r="W3111" t="s">
        <v>311</v>
      </c>
      <c r="X3111" t="s">
        <v>46</v>
      </c>
      <c r="Y3111">
        <v>79</v>
      </c>
      <c r="Z3111">
        <v>39</v>
      </c>
      <c r="AA3111">
        <v>700</v>
      </c>
      <c r="AB3111">
        <v>5.5713999999999997</v>
      </c>
      <c r="AD3111">
        <f>IF(ISBLANK(Source[[#This Row],[CrosslistID]]),1,1/COUNTIFS(Source[CrosslistID],Source[[#This Row],[CrosslistID]],Source[TermDesc],Source[[#This Row],[TermDesc]]))</f>
        <v>1</v>
      </c>
      <c r="AG3111">
        <v>0</v>
      </c>
      <c r="AH3111">
        <v>5.5713999999999997</v>
      </c>
      <c r="AI3111">
        <v>7.52</v>
      </c>
      <c r="AJ3111">
        <v>7.52</v>
      </c>
      <c r="AK3111">
        <v>0.4</v>
      </c>
      <c r="AL31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7.52</v>
      </c>
      <c r="AM3111">
        <f>IF(AND(Source[[#This Row],[Credit_Noncredit]]="Noncredit",Source[[#This Row],[FTEF]]&gt;0),Source[[#This Row],[NC XLST FTES]]*525/(437.5*Source[[#This Row],[FTEF]]),0)</f>
        <v>22.56</v>
      </c>
      <c r="AN3111">
        <f>IF(Source[[#This Row],[Credit_Noncredit]]="Credit",Source[[#This Row],[Census Enrollment]],Source[[#This Row],[Noncredit Avg. Attendance]])</f>
        <v>22.56</v>
      </c>
    </row>
    <row r="3112" spans="1:40" x14ac:dyDescent="0.25">
      <c r="A3112" t="s">
        <v>32</v>
      </c>
      <c r="B3112" t="s">
        <v>33</v>
      </c>
      <c r="C3112" t="s">
        <v>229</v>
      </c>
      <c r="D3112" t="s">
        <v>230</v>
      </c>
      <c r="E3112" s="4">
        <v>41067</v>
      </c>
      <c r="F3112" s="4" t="s">
        <v>365</v>
      </c>
      <c r="G3112" s="4">
        <v>3100</v>
      </c>
      <c r="H3112" t="str">
        <f>CONCATENATE(Source[[#This Row],[Subject]],TRIM(Source[[#This Row],[Course]]))</f>
        <v>ESLN3100</v>
      </c>
      <c r="I3112" t="str">
        <f>VLOOKUP(Source[[#This Row],[SubjCrse]],'Courses and Categories'!$E$2:$G$1816,3,FALSE)</f>
        <v>Noncredit ESL</v>
      </c>
      <c r="J3112">
        <v>408</v>
      </c>
      <c r="K3112" t="s">
        <v>379</v>
      </c>
      <c r="L3112" t="s">
        <v>39</v>
      </c>
      <c r="M3112" t="s">
        <v>40</v>
      </c>
      <c r="N3112" t="s">
        <v>195</v>
      </c>
      <c r="O3112">
        <v>1320</v>
      </c>
      <c r="P3112">
        <v>1510</v>
      </c>
      <c r="Q3112" t="s">
        <v>64</v>
      </c>
      <c r="S3112" t="s">
        <v>65</v>
      </c>
      <c r="T3112">
        <v>1</v>
      </c>
      <c r="U3112" s="1">
        <v>43479</v>
      </c>
      <c r="V3112" s="1">
        <v>43607</v>
      </c>
      <c r="W3112" t="s">
        <v>303</v>
      </c>
      <c r="X3112" t="s">
        <v>46</v>
      </c>
      <c r="Y3112">
        <v>144</v>
      </c>
      <c r="Z3112">
        <v>94</v>
      </c>
      <c r="AA3112">
        <v>700</v>
      </c>
      <c r="AB3112">
        <v>13.428599999999999</v>
      </c>
      <c r="AD3112">
        <f>IF(ISBLANK(Source[[#This Row],[CrosslistID]]),1,1/COUNTIFS(Source[CrosslistID],Source[[#This Row],[CrosslistID]],Source[TermDesc],Source[[#This Row],[TermDesc]]))</f>
        <v>1</v>
      </c>
      <c r="AG3112">
        <v>0</v>
      </c>
      <c r="AH3112">
        <v>13.428599999999999</v>
      </c>
      <c r="AI3112">
        <v>10.388999999999999</v>
      </c>
      <c r="AJ3112">
        <v>10.388999999999999</v>
      </c>
      <c r="AK3112">
        <v>0.4</v>
      </c>
      <c r="AL31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10.388999999999999</v>
      </c>
      <c r="AM3112">
        <f>IF(AND(Source[[#This Row],[Credit_Noncredit]]="Noncredit",Source[[#This Row],[FTEF]]&gt;0),Source[[#This Row],[NC XLST FTES]]*525/(437.5*Source[[#This Row],[FTEF]]),0)</f>
        <v>31.166999999999998</v>
      </c>
      <c r="AN3112">
        <f>IF(Source[[#This Row],[Credit_Noncredit]]="Credit",Source[[#This Row],[Census Enrollment]],Source[[#This Row],[Noncredit Avg. Attendance]])</f>
        <v>31.166999999999998</v>
      </c>
    </row>
    <row r="3113" spans="1:40" x14ac:dyDescent="0.25">
      <c r="A3113" t="s">
        <v>32</v>
      </c>
      <c r="B3113" t="s">
        <v>33</v>
      </c>
      <c r="C3113" t="s">
        <v>229</v>
      </c>
      <c r="D3113" t="s">
        <v>230</v>
      </c>
      <c r="E3113" s="4">
        <v>41068</v>
      </c>
      <c r="F3113" s="4" t="s">
        <v>365</v>
      </c>
      <c r="G3113" s="4">
        <v>3100</v>
      </c>
      <c r="H3113" t="str">
        <f>CONCATENATE(Source[[#This Row],[Subject]],TRIM(Source[[#This Row],[Course]]))</f>
        <v>ESLN3100</v>
      </c>
      <c r="I3113" t="str">
        <f>VLOOKUP(Source[[#This Row],[SubjCrse]],'Courses and Categories'!$E$2:$G$1816,3,FALSE)</f>
        <v>Noncredit ESL</v>
      </c>
      <c r="J3113">
        <v>409</v>
      </c>
      <c r="K3113" t="s">
        <v>379</v>
      </c>
      <c r="L3113" t="s">
        <v>39</v>
      </c>
      <c r="M3113" t="s">
        <v>40</v>
      </c>
      <c r="N3113" t="s">
        <v>63</v>
      </c>
      <c r="O3113">
        <v>1520</v>
      </c>
      <c r="P3113">
        <v>1735</v>
      </c>
      <c r="Q3113" t="s">
        <v>64</v>
      </c>
      <c r="S3113" t="s">
        <v>65</v>
      </c>
      <c r="T3113">
        <v>1</v>
      </c>
      <c r="U3113" s="1">
        <v>43479</v>
      </c>
      <c r="V3113" s="1">
        <v>43607</v>
      </c>
      <c r="W3113" t="s">
        <v>388</v>
      </c>
      <c r="X3113" t="s">
        <v>46</v>
      </c>
      <c r="Y3113">
        <v>82</v>
      </c>
      <c r="Z3113">
        <v>35</v>
      </c>
      <c r="AA3113">
        <v>600</v>
      </c>
      <c r="AB3113">
        <v>5.8333000000000004</v>
      </c>
      <c r="AD3113">
        <f>IF(ISBLANK(Source[[#This Row],[CrosslistID]]),1,1/COUNTIFS(Source[CrosslistID],Source[[#This Row],[CrosslistID]],Source[TermDesc],Source[[#This Row],[TermDesc]]))</f>
        <v>1</v>
      </c>
      <c r="AG3113">
        <v>0</v>
      </c>
      <c r="AH3113">
        <v>5.8333000000000004</v>
      </c>
      <c r="AI3113">
        <v>4.2480000000000002</v>
      </c>
      <c r="AJ3113">
        <v>4.2480000000000002</v>
      </c>
      <c r="AK3113">
        <v>0.4</v>
      </c>
      <c r="AL31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4.2480000000000002</v>
      </c>
      <c r="AM3113">
        <f>IF(AND(Source[[#This Row],[Credit_Noncredit]]="Noncredit",Source[[#This Row],[FTEF]]&gt;0),Source[[#This Row],[NC XLST FTES]]*525/(437.5*Source[[#This Row],[FTEF]]),0)</f>
        <v>12.744000000000002</v>
      </c>
      <c r="AN3113">
        <f>IF(Source[[#This Row],[Credit_Noncredit]]="Credit",Source[[#This Row],[Census Enrollment]],Source[[#This Row],[Noncredit Avg. Attendance]])</f>
        <v>12.744000000000002</v>
      </c>
    </row>
    <row r="3114" spans="1:40" x14ac:dyDescent="0.25">
      <c r="A3114" t="s">
        <v>32</v>
      </c>
      <c r="B3114" t="s">
        <v>33</v>
      </c>
      <c r="C3114" t="s">
        <v>229</v>
      </c>
      <c r="D3114" t="s">
        <v>230</v>
      </c>
      <c r="E3114" s="4">
        <v>41060</v>
      </c>
      <c r="F3114" s="4" t="s">
        <v>365</v>
      </c>
      <c r="G3114" s="4">
        <v>3100</v>
      </c>
      <c r="H3114" t="str">
        <f>CONCATENATE(Source[[#This Row],[Subject]],TRIM(Source[[#This Row],[Course]]))</f>
        <v>ESLN3100</v>
      </c>
      <c r="I3114" t="str">
        <f>VLOOKUP(Source[[#This Row],[SubjCrse]],'Courses and Categories'!$E$2:$G$1816,3,FALSE)</f>
        <v>Noncredit ESL</v>
      </c>
      <c r="J3114">
        <v>410</v>
      </c>
      <c r="K3114" t="s">
        <v>379</v>
      </c>
      <c r="L3114" t="s">
        <v>87</v>
      </c>
      <c r="M3114" t="s">
        <v>40</v>
      </c>
      <c r="N3114" t="s">
        <v>63</v>
      </c>
      <c r="O3114">
        <v>1835</v>
      </c>
      <c r="P3114">
        <v>2050</v>
      </c>
      <c r="Q3114" t="s">
        <v>64</v>
      </c>
      <c r="S3114" t="s">
        <v>65</v>
      </c>
      <c r="T3114">
        <v>1</v>
      </c>
      <c r="U3114" s="1">
        <v>43479</v>
      </c>
      <c r="V3114" s="1">
        <v>43607</v>
      </c>
      <c r="W3114" t="s">
        <v>321</v>
      </c>
      <c r="X3114" t="s">
        <v>46</v>
      </c>
      <c r="Y3114">
        <v>54</v>
      </c>
      <c r="Z3114">
        <v>38</v>
      </c>
      <c r="AA3114">
        <v>600</v>
      </c>
      <c r="AB3114">
        <v>6.3333000000000004</v>
      </c>
      <c r="AD3114">
        <f>IF(ISBLANK(Source[[#This Row],[CrosslistID]]),1,1/COUNTIFS(Source[CrosslistID],Source[[#This Row],[CrosslistID]],Source[TermDesc],Source[[#This Row],[TermDesc]]))</f>
        <v>1</v>
      </c>
      <c r="AG3114">
        <v>0</v>
      </c>
      <c r="AH3114">
        <v>6.3333000000000004</v>
      </c>
      <c r="AI3114">
        <v>5.4240000000000004</v>
      </c>
      <c r="AJ3114">
        <v>5.4240000000000004</v>
      </c>
      <c r="AK3114">
        <v>0.4</v>
      </c>
      <c r="AL31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5.4240000000000004</v>
      </c>
      <c r="AM3114">
        <f>IF(AND(Source[[#This Row],[Credit_Noncredit]]="Noncredit",Source[[#This Row],[FTEF]]&gt;0),Source[[#This Row],[NC XLST FTES]]*525/(437.5*Source[[#This Row],[FTEF]]),0)</f>
        <v>16.272000000000002</v>
      </c>
      <c r="AN3114">
        <f>IF(Source[[#This Row],[Credit_Noncredit]]="Credit",Source[[#This Row],[Census Enrollment]],Source[[#This Row],[Noncredit Avg. Attendance]])</f>
        <v>16.272000000000002</v>
      </c>
    </row>
    <row r="3115" spans="1:40" x14ac:dyDescent="0.25">
      <c r="A3115" t="s">
        <v>32</v>
      </c>
      <c r="B3115" t="s">
        <v>33</v>
      </c>
      <c r="C3115" t="s">
        <v>229</v>
      </c>
      <c r="D3115" t="s">
        <v>230</v>
      </c>
      <c r="E3115" s="4">
        <v>40642</v>
      </c>
      <c r="F3115" s="4" t="s">
        <v>365</v>
      </c>
      <c r="G3115" s="4">
        <v>3100</v>
      </c>
      <c r="H3115" t="str">
        <f>CONCATENATE(Source[[#This Row],[Subject]],TRIM(Source[[#This Row],[Course]]))</f>
        <v>ESLN3100</v>
      </c>
      <c r="I3115" t="str">
        <f>VLOOKUP(Source[[#This Row],[SubjCrse]],'Courses and Categories'!$E$2:$G$1816,3,FALSE)</f>
        <v>Noncredit ESL</v>
      </c>
      <c r="J3115">
        <v>501</v>
      </c>
      <c r="K3115" t="s">
        <v>379</v>
      </c>
      <c r="L3115" t="s">
        <v>39</v>
      </c>
      <c r="M3115" t="s">
        <v>40</v>
      </c>
      <c r="N3115" t="s">
        <v>195</v>
      </c>
      <c r="O3115">
        <v>800</v>
      </c>
      <c r="P3115">
        <v>950</v>
      </c>
      <c r="Q3115" t="s">
        <v>76</v>
      </c>
      <c r="R3115">
        <v>618</v>
      </c>
      <c r="S3115" t="s">
        <v>77</v>
      </c>
      <c r="T3115">
        <v>1</v>
      </c>
      <c r="U3115" s="1">
        <v>43479</v>
      </c>
      <c r="V3115" s="1">
        <v>43607</v>
      </c>
      <c r="W3115" t="s">
        <v>389</v>
      </c>
      <c r="X3115" t="s">
        <v>46</v>
      </c>
      <c r="Y3115">
        <v>112</v>
      </c>
      <c r="Z3115">
        <v>72</v>
      </c>
      <c r="AA3115">
        <v>200</v>
      </c>
      <c r="AB3115">
        <v>36</v>
      </c>
      <c r="AD3115">
        <f>IF(ISBLANK(Source[[#This Row],[CrosslistID]]),1,1/COUNTIFS(Source[CrosslistID],Source[[#This Row],[CrosslistID]],Source[TermDesc],Source[[#This Row],[TermDesc]]))</f>
        <v>1</v>
      </c>
      <c r="AG3115">
        <v>0</v>
      </c>
      <c r="AH3115">
        <v>36</v>
      </c>
      <c r="AI3115">
        <v>6.8150000000000004</v>
      </c>
      <c r="AJ3115">
        <v>6.8150000000000004</v>
      </c>
      <c r="AK3115">
        <v>0.4</v>
      </c>
      <c r="AL31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6.8150000000000004</v>
      </c>
      <c r="AM3115">
        <f>IF(AND(Source[[#This Row],[Credit_Noncredit]]="Noncredit",Source[[#This Row],[FTEF]]&gt;0),Source[[#This Row],[NC XLST FTES]]*525/(437.5*Source[[#This Row],[FTEF]]),0)</f>
        <v>20.445</v>
      </c>
      <c r="AN3115">
        <f>IF(Source[[#This Row],[Credit_Noncredit]]="Credit",Source[[#This Row],[Census Enrollment]],Source[[#This Row],[Noncredit Avg. Attendance]])</f>
        <v>20.445</v>
      </c>
    </row>
    <row r="3116" spans="1:40" x14ac:dyDescent="0.25">
      <c r="A3116" t="s">
        <v>32</v>
      </c>
      <c r="B3116" t="s">
        <v>33</v>
      </c>
      <c r="C3116" t="s">
        <v>229</v>
      </c>
      <c r="D3116" t="s">
        <v>230</v>
      </c>
      <c r="E3116" s="4">
        <v>46797</v>
      </c>
      <c r="F3116" s="4" t="s">
        <v>365</v>
      </c>
      <c r="G3116" s="4">
        <v>3100</v>
      </c>
      <c r="H3116" t="str">
        <f>CONCATENATE(Source[[#This Row],[Subject]],TRIM(Source[[#This Row],[Course]]))</f>
        <v>ESLN3100</v>
      </c>
      <c r="I3116" t="str">
        <f>VLOOKUP(Source[[#This Row],[SubjCrse]],'Courses and Categories'!$E$2:$G$1816,3,FALSE)</f>
        <v>Noncredit ESL</v>
      </c>
      <c r="J3116">
        <v>502</v>
      </c>
      <c r="K3116" t="s">
        <v>379</v>
      </c>
      <c r="L3116" t="s">
        <v>39</v>
      </c>
      <c r="M3116" t="s">
        <v>40</v>
      </c>
      <c r="N3116" t="s">
        <v>195</v>
      </c>
      <c r="O3116">
        <v>1000</v>
      </c>
      <c r="P3116">
        <v>1150</v>
      </c>
      <c r="Q3116" t="s">
        <v>76</v>
      </c>
      <c r="R3116">
        <v>618</v>
      </c>
      <c r="S3116" t="s">
        <v>77</v>
      </c>
      <c r="T3116">
        <v>1</v>
      </c>
      <c r="U3116" s="1">
        <v>43479</v>
      </c>
      <c r="V3116" s="1">
        <v>43607</v>
      </c>
      <c r="W3116" t="s">
        <v>260</v>
      </c>
      <c r="X3116" t="s">
        <v>46</v>
      </c>
      <c r="Y3116">
        <v>135</v>
      </c>
      <c r="Z3116">
        <v>52</v>
      </c>
      <c r="AA3116">
        <v>200</v>
      </c>
      <c r="AB3116">
        <v>26</v>
      </c>
      <c r="AD3116">
        <f>IF(ISBLANK(Source[[#This Row],[CrosslistID]]),1,1/COUNTIFS(Source[CrosslistID],Source[[#This Row],[CrosslistID]],Source[TermDesc],Source[[#This Row],[TermDesc]]))</f>
        <v>1</v>
      </c>
      <c r="AG3116">
        <v>0</v>
      </c>
      <c r="AH3116">
        <v>26</v>
      </c>
      <c r="AI3116">
        <v>7.1959999999999997</v>
      </c>
      <c r="AJ3116">
        <v>7.1959999999999997</v>
      </c>
      <c r="AK3116">
        <v>0.4</v>
      </c>
      <c r="AL31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7.1959999999999997</v>
      </c>
      <c r="AM3116">
        <f>IF(AND(Source[[#This Row],[Credit_Noncredit]]="Noncredit",Source[[#This Row],[FTEF]]&gt;0),Source[[#This Row],[NC XLST FTES]]*525/(437.5*Source[[#This Row],[FTEF]]),0)</f>
        <v>21.587999999999997</v>
      </c>
      <c r="AN3116">
        <f>IF(Source[[#This Row],[Credit_Noncredit]]="Credit",Source[[#This Row],[Census Enrollment]],Source[[#This Row],[Noncredit Avg. Attendance]])</f>
        <v>21.587999999999997</v>
      </c>
    </row>
    <row r="3117" spans="1:40" x14ac:dyDescent="0.25">
      <c r="A3117" t="s">
        <v>32</v>
      </c>
      <c r="B3117" t="s">
        <v>33</v>
      </c>
      <c r="C3117" t="s">
        <v>229</v>
      </c>
      <c r="D3117" t="s">
        <v>230</v>
      </c>
      <c r="E3117" s="4">
        <v>46790</v>
      </c>
      <c r="F3117" s="4" t="s">
        <v>365</v>
      </c>
      <c r="G3117" s="4">
        <v>3100</v>
      </c>
      <c r="H3117" t="str">
        <f>CONCATENATE(Source[[#This Row],[Subject]],TRIM(Source[[#This Row],[Course]]))</f>
        <v>ESLN3100</v>
      </c>
      <c r="I3117" t="str">
        <f>VLOOKUP(Source[[#This Row],[SubjCrse]],'Courses and Categories'!$E$2:$G$1816,3,FALSE)</f>
        <v>Noncredit ESL</v>
      </c>
      <c r="J3117">
        <v>701</v>
      </c>
      <c r="K3117" t="s">
        <v>379</v>
      </c>
      <c r="L3117" t="s">
        <v>39</v>
      </c>
      <c r="M3117" t="s">
        <v>40</v>
      </c>
      <c r="N3117" t="s">
        <v>195</v>
      </c>
      <c r="O3117">
        <v>830</v>
      </c>
      <c r="P3117">
        <v>1020</v>
      </c>
      <c r="Q3117" t="s">
        <v>52</v>
      </c>
      <c r="R3117">
        <v>253</v>
      </c>
      <c r="S3117" t="s">
        <v>53</v>
      </c>
      <c r="T3117">
        <v>1</v>
      </c>
      <c r="U3117" s="1">
        <v>43479</v>
      </c>
      <c r="V3117" s="1">
        <v>43607</v>
      </c>
      <c r="W3117" t="s">
        <v>390</v>
      </c>
      <c r="X3117" t="s">
        <v>46</v>
      </c>
      <c r="Y3117">
        <v>119</v>
      </c>
      <c r="Z3117">
        <v>45</v>
      </c>
      <c r="AA3117">
        <v>400</v>
      </c>
      <c r="AB3117">
        <v>11.25</v>
      </c>
      <c r="AD3117">
        <f>IF(ISBLANK(Source[[#This Row],[CrosslistID]]),1,1/COUNTIFS(Source[CrosslistID],Source[[#This Row],[CrosslistID]],Source[TermDesc],Source[[#This Row],[TermDesc]]))</f>
        <v>1</v>
      </c>
      <c r="AG3117">
        <v>0</v>
      </c>
      <c r="AH3117">
        <v>11.25</v>
      </c>
      <c r="AI3117">
        <v>7.2839999999999998</v>
      </c>
      <c r="AJ3117">
        <v>7.2839999999999998</v>
      </c>
      <c r="AK3117">
        <v>0.4</v>
      </c>
      <c r="AL31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7.2839999999999998</v>
      </c>
      <c r="AM3117">
        <f>IF(AND(Source[[#This Row],[Credit_Noncredit]]="Noncredit",Source[[#This Row],[FTEF]]&gt;0),Source[[#This Row],[NC XLST FTES]]*525/(437.5*Source[[#This Row],[FTEF]]),0)</f>
        <v>21.852</v>
      </c>
      <c r="AN3117">
        <f>IF(Source[[#This Row],[Credit_Noncredit]]="Credit",Source[[#This Row],[Census Enrollment]],Source[[#This Row],[Noncredit Avg. Attendance]])</f>
        <v>21.852</v>
      </c>
    </row>
    <row r="3118" spans="1:40" x14ac:dyDescent="0.25">
      <c r="A3118" t="s">
        <v>32</v>
      </c>
      <c r="B3118" t="s">
        <v>33</v>
      </c>
      <c r="C3118" t="s">
        <v>229</v>
      </c>
      <c r="D3118" t="s">
        <v>230</v>
      </c>
      <c r="E3118" s="4">
        <v>44553</v>
      </c>
      <c r="F3118" s="4" t="s">
        <v>365</v>
      </c>
      <c r="G3118" s="4">
        <v>3100</v>
      </c>
      <c r="H3118" t="str">
        <f>CONCATENATE(Source[[#This Row],[Subject]],TRIM(Source[[#This Row],[Course]]))</f>
        <v>ESLN3100</v>
      </c>
      <c r="I3118" t="str">
        <f>VLOOKUP(Source[[#This Row],[SubjCrse]],'Courses and Categories'!$E$2:$G$1816,3,FALSE)</f>
        <v>Noncredit ESL</v>
      </c>
      <c r="J3118">
        <v>703</v>
      </c>
      <c r="K3118" t="s">
        <v>379</v>
      </c>
      <c r="L3118" t="s">
        <v>39</v>
      </c>
      <c r="M3118" t="s">
        <v>40</v>
      </c>
      <c r="N3118" t="s">
        <v>195</v>
      </c>
      <c r="O3118">
        <v>1030</v>
      </c>
      <c r="P3118">
        <v>1220</v>
      </c>
      <c r="Q3118" t="s">
        <v>52</v>
      </c>
      <c r="R3118">
        <v>370</v>
      </c>
      <c r="S3118" t="s">
        <v>53</v>
      </c>
      <c r="T3118">
        <v>1</v>
      </c>
      <c r="U3118" s="1">
        <v>43479</v>
      </c>
      <c r="V3118" s="1">
        <v>43607</v>
      </c>
      <c r="W3118" t="s">
        <v>391</v>
      </c>
      <c r="X3118" t="s">
        <v>46</v>
      </c>
      <c r="Y3118">
        <v>91</v>
      </c>
      <c r="Z3118">
        <v>53</v>
      </c>
      <c r="AA3118">
        <v>400</v>
      </c>
      <c r="AB3118">
        <v>13.25</v>
      </c>
      <c r="AD3118">
        <f>IF(ISBLANK(Source[[#This Row],[CrosslistID]]),1,1/COUNTIFS(Source[CrosslistID],Source[[#This Row],[CrosslistID]],Source[TermDesc],Source[[#This Row],[TermDesc]]))</f>
        <v>1</v>
      </c>
      <c r="AG3118">
        <v>0</v>
      </c>
      <c r="AH3118">
        <v>13.25</v>
      </c>
      <c r="AI3118">
        <v>6.48</v>
      </c>
      <c r="AJ3118">
        <v>6.48</v>
      </c>
      <c r="AK3118">
        <v>0.4</v>
      </c>
      <c r="AL31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6.48</v>
      </c>
      <c r="AM3118">
        <f>IF(AND(Source[[#This Row],[Credit_Noncredit]]="Noncredit",Source[[#This Row],[FTEF]]&gt;0),Source[[#This Row],[NC XLST FTES]]*525/(437.5*Source[[#This Row],[FTEF]]),0)</f>
        <v>19.440000000000001</v>
      </c>
      <c r="AN3118">
        <f>IF(Source[[#This Row],[Credit_Noncredit]]="Credit",Source[[#This Row],[Census Enrollment]],Source[[#This Row],[Noncredit Avg. Attendance]])</f>
        <v>19.440000000000001</v>
      </c>
    </row>
    <row r="3119" spans="1:40" x14ac:dyDescent="0.25">
      <c r="A3119" t="s">
        <v>32</v>
      </c>
      <c r="B3119" t="s">
        <v>33</v>
      </c>
      <c r="C3119" t="s">
        <v>229</v>
      </c>
      <c r="D3119" t="s">
        <v>230</v>
      </c>
      <c r="E3119" s="4">
        <v>40480</v>
      </c>
      <c r="F3119" s="4" t="s">
        <v>365</v>
      </c>
      <c r="G3119" s="4">
        <v>3100</v>
      </c>
      <c r="H3119" t="str">
        <f>CONCATENATE(Source[[#This Row],[Subject]],TRIM(Source[[#This Row],[Course]]))</f>
        <v>ESLN3100</v>
      </c>
      <c r="I3119" t="str">
        <f>VLOOKUP(Source[[#This Row],[SubjCrse]],'Courses and Categories'!$E$2:$G$1816,3,FALSE)</f>
        <v>Noncredit ESL</v>
      </c>
      <c r="J3119">
        <v>706</v>
      </c>
      <c r="K3119" t="s">
        <v>379</v>
      </c>
      <c r="L3119" t="s">
        <v>39</v>
      </c>
      <c r="M3119" t="s">
        <v>40</v>
      </c>
      <c r="N3119" t="s">
        <v>195</v>
      </c>
      <c r="O3119">
        <v>1030</v>
      </c>
      <c r="P3119">
        <v>1220</v>
      </c>
      <c r="Q3119" t="s">
        <v>52</v>
      </c>
      <c r="R3119">
        <v>367</v>
      </c>
      <c r="S3119" t="s">
        <v>53</v>
      </c>
      <c r="T3119">
        <v>1</v>
      </c>
      <c r="U3119" s="1">
        <v>43479</v>
      </c>
      <c r="V3119" s="1">
        <v>43607</v>
      </c>
      <c r="W3119" t="s">
        <v>392</v>
      </c>
      <c r="X3119" t="s">
        <v>46</v>
      </c>
      <c r="Y3119">
        <v>98</v>
      </c>
      <c r="Z3119">
        <v>29</v>
      </c>
      <c r="AA3119">
        <v>400</v>
      </c>
      <c r="AB3119">
        <v>7.25</v>
      </c>
      <c r="AD3119">
        <f>IF(ISBLANK(Source[[#This Row],[CrosslistID]]),1,1/COUNTIFS(Source[CrosslistID],Source[[#This Row],[CrosslistID]],Source[TermDesc],Source[[#This Row],[TermDesc]]))</f>
        <v>1</v>
      </c>
      <c r="AG3119">
        <v>0</v>
      </c>
      <c r="AH3119">
        <v>7.25</v>
      </c>
      <c r="AI3119">
        <v>4.4039999999999999</v>
      </c>
      <c r="AJ3119">
        <v>4.4039999999999999</v>
      </c>
      <c r="AK3119">
        <v>0.4</v>
      </c>
      <c r="AL31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4.4039999999999999</v>
      </c>
      <c r="AM3119">
        <f>IF(AND(Source[[#This Row],[Credit_Noncredit]]="Noncredit",Source[[#This Row],[FTEF]]&gt;0),Source[[#This Row],[NC XLST FTES]]*525/(437.5*Source[[#This Row],[FTEF]]),0)</f>
        <v>13.212</v>
      </c>
      <c r="AN3119">
        <f>IF(Source[[#This Row],[Credit_Noncredit]]="Credit",Source[[#This Row],[Census Enrollment]],Source[[#This Row],[Noncredit Avg. Attendance]])</f>
        <v>13.212</v>
      </c>
    </row>
    <row r="3120" spans="1:40" x14ac:dyDescent="0.25">
      <c r="A3120" t="s">
        <v>32</v>
      </c>
      <c r="B3120" t="s">
        <v>33</v>
      </c>
      <c r="C3120" t="s">
        <v>229</v>
      </c>
      <c r="D3120" t="s">
        <v>230</v>
      </c>
      <c r="E3120" s="4">
        <v>40487</v>
      </c>
      <c r="F3120" s="4" t="s">
        <v>365</v>
      </c>
      <c r="G3120" s="4">
        <v>3100</v>
      </c>
      <c r="H3120" t="str">
        <f>CONCATENATE(Source[[#This Row],[Subject]],TRIM(Source[[#This Row],[Course]]))</f>
        <v>ESLN3100</v>
      </c>
      <c r="I3120" t="str">
        <f>VLOOKUP(Source[[#This Row],[SubjCrse]],'Courses and Categories'!$E$2:$G$1816,3,FALSE)</f>
        <v>Noncredit ESL</v>
      </c>
      <c r="J3120">
        <v>707</v>
      </c>
      <c r="K3120" t="s">
        <v>379</v>
      </c>
      <c r="L3120" t="s">
        <v>87</v>
      </c>
      <c r="M3120" t="s">
        <v>40</v>
      </c>
      <c r="N3120" t="s">
        <v>63</v>
      </c>
      <c r="O3120">
        <v>1900</v>
      </c>
      <c r="P3120">
        <v>2115</v>
      </c>
      <c r="Q3120" t="s">
        <v>52</v>
      </c>
      <c r="R3120">
        <v>322</v>
      </c>
      <c r="S3120" t="s">
        <v>53</v>
      </c>
      <c r="T3120">
        <v>1</v>
      </c>
      <c r="U3120" s="1">
        <v>43479</v>
      </c>
      <c r="V3120" s="1">
        <v>43607</v>
      </c>
      <c r="W3120" t="s">
        <v>158</v>
      </c>
      <c r="X3120" t="s">
        <v>46</v>
      </c>
      <c r="Y3120">
        <v>168</v>
      </c>
      <c r="Z3120">
        <v>119</v>
      </c>
      <c r="AA3120">
        <v>400</v>
      </c>
      <c r="AB3120">
        <v>29.75</v>
      </c>
      <c r="AD3120">
        <f>IF(ISBLANK(Source[[#This Row],[CrosslistID]]),1,1/COUNTIFS(Source[CrosslistID],Source[[#This Row],[CrosslistID]],Source[TermDesc],Source[[#This Row],[TermDesc]]))</f>
        <v>1</v>
      </c>
      <c r="AG3120">
        <v>0</v>
      </c>
      <c r="AH3120">
        <v>29.75</v>
      </c>
      <c r="AI3120">
        <v>9.7029999999999994</v>
      </c>
      <c r="AJ3120">
        <v>9.7029999999999994</v>
      </c>
      <c r="AK3120">
        <v>0.4</v>
      </c>
      <c r="AL31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9.7029999999999994</v>
      </c>
      <c r="AM3120">
        <f>IF(AND(Source[[#This Row],[Credit_Noncredit]]="Noncredit",Source[[#This Row],[FTEF]]&gt;0),Source[[#This Row],[NC XLST FTES]]*525/(437.5*Source[[#This Row],[FTEF]]),0)</f>
        <v>29.108999999999998</v>
      </c>
      <c r="AN3120">
        <f>IF(Source[[#This Row],[Credit_Noncredit]]="Credit",Source[[#This Row],[Census Enrollment]],Source[[#This Row],[Noncredit Avg. Attendance]])</f>
        <v>29.108999999999998</v>
      </c>
    </row>
    <row r="3121" spans="1:40" x14ac:dyDescent="0.25">
      <c r="A3121" t="s">
        <v>32</v>
      </c>
      <c r="B3121" t="s">
        <v>33</v>
      </c>
      <c r="C3121" t="s">
        <v>229</v>
      </c>
      <c r="D3121" t="s">
        <v>230</v>
      </c>
      <c r="E3121" s="4">
        <v>44142</v>
      </c>
      <c r="F3121" s="4" t="s">
        <v>365</v>
      </c>
      <c r="G3121" s="4">
        <v>3100</v>
      </c>
      <c r="H3121" t="str">
        <f>CONCATENATE(Source[[#This Row],[Subject]],TRIM(Source[[#This Row],[Course]]))</f>
        <v>ESLN3100</v>
      </c>
      <c r="I3121" t="str">
        <f>VLOOKUP(Source[[#This Row],[SubjCrse]],'Courses and Categories'!$E$2:$G$1816,3,FALSE)</f>
        <v>Noncredit ESL</v>
      </c>
      <c r="J3121">
        <v>708</v>
      </c>
      <c r="K3121" t="s">
        <v>379</v>
      </c>
      <c r="L3121" t="s">
        <v>87</v>
      </c>
      <c r="M3121" t="s">
        <v>40</v>
      </c>
      <c r="N3121" t="s">
        <v>63</v>
      </c>
      <c r="O3121">
        <v>1900</v>
      </c>
      <c r="P3121">
        <v>2115</v>
      </c>
      <c r="Q3121" t="s">
        <v>52</v>
      </c>
      <c r="R3121">
        <v>369</v>
      </c>
      <c r="S3121" t="s">
        <v>53</v>
      </c>
      <c r="T3121">
        <v>1</v>
      </c>
      <c r="U3121" s="1">
        <v>43479</v>
      </c>
      <c r="V3121" s="1">
        <v>43607</v>
      </c>
      <c r="W3121" t="s">
        <v>393</v>
      </c>
      <c r="X3121" t="s">
        <v>46</v>
      </c>
      <c r="Y3121">
        <v>128</v>
      </c>
      <c r="Z3121">
        <v>109</v>
      </c>
      <c r="AA3121">
        <v>400</v>
      </c>
      <c r="AB3121">
        <v>27.25</v>
      </c>
      <c r="AD3121">
        <f>IF(ISBLANK(Source[[#This Row],[CrosslistID]]),1,1/COUNTIFS(Source[CrosslistID],Source[[#This Row],[CrosslistID]],Source[TermDesc],Source[[#This Row],[TermDesc]]))</f>
        <v>1</v>
      </c>
      <c r="AG3121">
        <v>0</v>
      </c>
      <c r="AH3121">
        <v>27.25</v>
      </c>
      <c r="AI3121">
        <v>7.6050000000000004</v>
      </c>
      <c r="AJ3121">
        <v>7.6050000000000004</v>
      </c>
      <c r="AK3121">
        <v>0.4</v>
      </c>
      <c r="AL31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7.6050000000000004</v>
      </c>
      <c r="AM3121">
        <f>IF(AND(Source[[#This Row],[Credit_Noncredit]]="Noncredit",Source[[#This Row],[FTEF]]&gt;0),Source[[#This Row],[NC XLST FTES]]*525/(437.5*Source[[#This Row],[FTEF]]),0)</f>
        <v>22.815000000000001</v>
      </c>
      <c r="AN3121">
        <f>IF(Source[[#This Row],[Credit_Noncredit]]="Credit",Source[[#This Row],[Census Enrollment]],Source[[#This Row],[Noncredit Avg. Attendance]])</f>
        <v>22.815000000000001</v>
      </c>
    </row>
    <row r="3122" spans="1:40" x14ac:dyDescent="0.25">
      <c r="A3122" t="s">
        <v>32</v>
      </c>
      <c r="B3122" t="s">
        <v>33</v>
      </c>
      <c r="C3122" t="s">
        <v>229</v>
      </c>
      <c r="D3122" t="s">
        <v>230</v>
      </c>
      <c r="E3122" s="4">
        <v>46446</v>
      </c>
      <c r="F3122" s="4" t="s">
        <v>365</v>
      </c>
      <c r="G3122" s="4">
        <v>3100</v>
      </c>
      <c r="H3122" t="str">
        <f>CONCATENATE(Source[[#This Row],[Subject]],TRIM(Source[[#This Row],[Course]]))</f>
        <v>ESLN3100</v>
      </c>
      <c r="I3122" t="str">
        <f>VLOOKUP(Source[[#This Row],[SubjCrse]],'Courses and Categories'!$E$2:$G$1816,3,FALSE)</f>
        <v>Noncredit ESL</v>
      </c>
      <c r="J3122">
        <v>709</v>
      </c>
      <c r="K3122" t="s">
        <v>379</v>
      </c>
      <c r="L3122" t="s">
        <v>87</v>
      </c>
      <c r="M3122" t="s">
        <v>40</v>
      </c>
      <c r="N3122" t="s">
        <v>63</v>
      </c>
      <c r="O3122">
        <v>1630</v>
      </c>
      <c r="P3122">
        <v>1845</v>
      </c>
      <c r="Q3122" t="s">
        <v>52</v>
      </c>
      <c r="R3122">
        <v>320</v>
      </c>
      <c r="S3122" t="s">
        <v>53</v>
      </c>
      <c r="T3122">
        <v>1</v>
      </c>
      <c r="U3122" s="1">
        <v>43479</v>
      </c>
      <c r="V3122" s="1">
        <v>43607</v>
      </c>
      <c r="W3122" t="s">
        <v>394</v>
      </c>
      <c r="X3122" t="s">
        <v>46</v>
      </c>
      <c r="Y3122">
        <v>129</v>
      </c>
      <c r="Z3122">
        <v>69</v>
      </c>
      <c r="AA3122">
        <v>400</v>
      </c>
      <c r="AB3122">
        <v>17.25</v>
      </c>
      <c r="AD3122">
        <f>IF(ISBLANK(Source[[#This Row],[CrosslistID]]),1,1/COUNTIFS(Source[CrosslistID],Source[[#This Row],[CrosslistID]],Source[TermDesc],Source[[#This Row],[TermDesc]]))</f>
        <v>1</v>
      </c>
      <c r="AG3122">
        <v>0</v>
      </c>
      <c r="AH3122">
        <v>17.25</v>
      </c>
      <c r="AI3122">
        <v>8.2949999999999999</v>
      </c>
      <c r="AJ3122">
        <v>8.2949999999999999</v>
      </c>
      <c r="AK3122">
        <v>0.4</v>
      </c>
      <c r="AL31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8.2949999999999999</v>
      </c>
      <c r="AM3122">
        <f>IF(AND(Source[[#This Row],[Credit_Noncredit]]="Noncredit",Source[[#This Row],[FTEF]]&gt;0),Source[[#This Row],[NC XLST FTES]]*525/(437.5*Source[[#This Row],[FTEF]]),0)</f>
        <v>24.885000000000002</v>
      </c>
      <c r="AN3122">
        <f>IF(Source[[#This Row],[Credit_Noncredit]]="Credit",Source[[#This Row],[Census Enrollment]],Source[[#This Row],[Noncredit Avg. Attendance]])</f>
        <v>24.885000000000002</v>
      </c>
    </row>
    <row r="3123" spans="1:40" x14ac:dyDescent="0.25">
      <c r="A3123" t="s">
        <v>32</v>
      </c>
      <c r="B3123" t="s">
        <v>33</v>
      </c>
      <c r="C3123" t="s">
        <v>229</v>
      </c>
      <c r="D3123" t="s">
        <v>230</v>
      </c>
      <c r="E3123" s="4">
        <v>45417</v>
      </c>
      <c r="F3123" s="4" t="s">
        <v>365</v>
      </c>
      <c r="G3123" s="4">
        <v>3105</v>
      </c>
      <c r="H3123" t="str">
        <f>CONCATENATE(Source[[#This Row],[Subject]],TRIM(Source[[#This Row],[Course]]))</f>
        <v>ESLN3105</v>
      </c>
      <c r="I3123" t="str">
        <f>VLOOKUP(Source[[#This Row],[SubjCrse]],'Courses and Categories'!$E$2:$G$1816,3,FALSE)</f>
        <v>Noncredit ESL</v>
      </c>
      <c r="J3123">
        <v>702</v>
      </c>
      <c r="K3123" t="s">
        <v>395</v>
      </c>
      <c r="L3123" t="s">
        <v>50</v>
      </c>
      <c r="M3123" t="s">
        <v>40</v>
      </c>
      <c r="N3123" t="s">
        <v>396</v>
      </c>
      <c r="O3123" t="s">
        <v>397</v>
      </c>
      <c r="P3123" t="s">
        <v>398</v>
      </c>
      <c r="Q3123" t="s">
        <v>399</v>
      </c>
      <c r="R3123" t="s">
        <v>400</v>
      </c>
      <c r="S3123" t="s">
        <v>53</v>
      </c>
      <c r="T3123">
        <v>1</v>
      </c>
      <c r="U3123" s="1">
        <v>43479</v>
      </c>
      <c r="V3123" s="1">
        <v>43607</v>
      </c>
      <c r="W3123" t="s">
        <v>401</v>
      </c>
      <c r="X3123" t="s">
        <v>46</v>
      </c>
      <c r="Y3123">
        <v>91</v>
      </c>
      <c r="Z3123">
        <v>38</v>
      </c>
      <c r="AA3123">
        <v>400</v>
      </c>
      <c r="AB3123">
        <v>9.5</v>
      </c>
      <c r="AD3123">
        <f>IF(ISBLANK(Source[[#This Row],[CrosslistID]]),1,1/COUNTIFS(Source[CrosslistID],Source[[#This Row],[CrosslistID]],Source[TermDesc],Source[[#This Row],[TermDesc]]))</f>
        <v>1</v>
      </c>
      <c r="AG3123">
        <v>0</v>
      </c>
      <c r="AH3123">
        <v>9.5</v>
      </c>
      <c r="AI3123">
        <v>3.4</v>
      </c>
      <c r="AJ3123">
        <v>3.4</v>
      </c>
      <c r="AK3123">
        <v>0.2</v>
      </c>
      <c r="AL31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</v>
      </c>
      <c r="AM3123">
        <f>IF(AND(Source[[#This Row],[Credit_Noncredit]]="Noncredit",Source[[#This Row],[FTEF]]&gt;0),Source[[#This Row],[NC XLST FTES]]*525/(437.5*Source[[#This Row],[FTEF]]),0)</f>
        <v>20.399999999999999</v>
      </c>
      <c r="AN3123">
        <f>IF(Source[[#This Row],[Credit_Noncredit]]="Credit",Source[[#This Row],[Census Enrollment]],Source[[#This Row],[Noncredit Avg. Attendance]])</f>
        <v>20.399999999999999</v>
      </c>
    </row>
    <row r="3124" spans="1:40" x14ac:dyDescent="0.25">
      <c r="A3124" t="s">
        <v>32</v>
      </c>
      <c r="B3124" t="s">
        <v>33</v>
      </c>
      <c r="C3124" t="s">
        <v>229</v>
      </c>
      <c r="D3124" t="s">
        <v>230</v>
      </c>
      <c r="E3124" s="4">
        <v>47658</v>
      </c>
      <c r="F3124" s="4" t="s">
        <v>365</v>
      </c>
      <c r="G3124" s="4">
        <v>3105</v>
      </c>
      <c r="H3124" t="str">
        <f>CONCATENATE(Source[[#This Row],[Subject]],TRIM(Source[[#This Row],[Course]]))</f>
        <v>ESLN3105</v>
      </c>
      <c r="I3124" t="str">
        <f>VLOOKUP(Source[[#This Row],[SubjCrse]],'Courses and Categories'!$E$2:$G$1816,3,FALSE)</f>
        <v>Noncredit ESL</v>
      </c>
      <c r="J3124">
        <v>703</v>
      </c>
      <c r="K3124" t="s">
        <v>395</v>
      </c>
      <c r="L3124" t="s">
        <v>50</v>
      </c>
      <c r="M3124" t="s">
        <v>40</v>
      </c>
      <c r="N3124" t="s">
        <v>51</v>
      </c>
      <c r="O3124">
        <v>900</v>
      </c>
      <c r="P3124">
        <v>1350</v>
      </c>
      <c r="Q3124" t="s">
        <v>52</v>
      </c>
      <c r="R3124">
        <v>322</v>
      </c>
      <c r="S3124" t="s">
        <v>53</v>
      </c>
      <c r="T3124">
        <v>1</v>
      </c>
      <c r="U3124" s="1">
        <v>43479</v>
      </c>
      <c r="V3124" s="1">
        <v>43607</v>
      </c>
      <c r="W3124" t="s">
        <v>402</v>
      </c>
      <c r="X3124" t="s">
        <v>46</v>
      </c>
      <c r="Y3124">
        <v>79</v>
      </c>
      <c r="Z3124">
        <v>69</v>
      </c>
      <c r="AA3124">
        <v>400</v>
      </c>
      <c r="AB3124">
        <v>17.25</v>
      </c>
      <c r="AD3124">
        <f>IF(ISBLANK(Source[[#This Row],[CrosslistID]]),1,1/COUNTIFS(Source[CrosslistID],Source[[#This Row],[CrosslistID]],Source[TermDesc],Source[[#This Row],[TermDesc]]))</f>
        <v>1</v>
      </c>
      <c r="AG3124">
        <v>0</v>
      </c>
      <c r="AH3124">
        <v>17.25</v>
      </c>
      <c r="AI3124">
        <v>3.0670000000000002</v>
      </c>
      <c r="AJ3124">
        <v>3.0670000000000002</v>
      </c>
      <c r="AK3124">
        <v>0.2</v>
      </c>
      <c r="AL31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3.0670000000000002</v>
      </c>
      <c r="AM3124">
        <f>IF(AND(Source[[#This Row],[Credit_Noncredit]]="Noncredit",Source[[#This Row],[FTEF]]&gt;0),Source[[#This Row],[NC XLST FTES]]*525/(437.5*Source[[#This Row],[FTEF]]),0)</f>
        <v>18.402000000000001</v>
      </c>
      <c r="AN3124">
        <f>IF(Source[[#This Row],[Credit_Noncredit]]="Credit",Source[[#This Row],[Census Enrollment]],Source[[#This Row],[Noncredit Avg. Attendance]])</f>
        <v>18.402000000000001</v>
      </c>
    </row>
    <row r="3125" spans="1:40" x14ac:dyDescent="0.25">
      <c r="A3125" t="s">
        <v>32</v>
      </c>
      <c r="B3125" t="s">
        <v>33</v>
      </c>
      <c r="C3125" t="s">
        <v>229</v>
      </c>
      <c r="D3125" t="s">
        <v>230</v>
      </c>
      <c r="E3125" s="4">
        <v>47969</v>
      </c>
      <c r="F3125" s="4" t="s">
        <v>365</v>
      </c>
      <c r="G3125" s="4">
        <v>3120</v>
      </c>
      <c r="H3125" t="str">
        <f>CONCATENATE(Source[[#This Row],[Subject]],TRIM(Source[[#This Row],[Course]]))</f>
        <v>ESLN3120</v>
      </c>
      <c r="I3125" t="str">
        <f>VLOOKUP(Source[[#This Row],[SubjCrse]],'Courses and Categories'!$E$2:$G$1816,3,FALSE)</f>
        <v>Noncredit ESL</v>
      </c>
      <c r="J3125">
        <v>201</v>
      </c>
      <c r="K3125" t="s">
        <v>403</v>
      </c>
      <c r="L3125" t="s">
        <v>39</v>
      </c>
      <c r="M3125" t="s">
        <v>40</v>
      </c>
      <c r="N3125" t="s">
        <v>293</v>
      </c>
      <c r="O3125" t="s">
        <v>404</v>
      </c>
      <c r="P3125" t="s">
        <v>405</v>
      </c>
      <c r="Q3125" t="s">
        <v>71</v>
      </c>
      <c r="R3125" t="s">
        <v>406</v>
      </c>
      <c r="S3125" t="s">
        <v>61</v>
      </c>
      <c r="T3125">
        <v>1</v>
      </c>
      <c r="U3125" s="1">
        <v>43479</v>
      </c>
      <c r="V3125" s="1">
        <v>43607</v>
      </c>
      <c r="W3125" t="s">
        <v>407</v>
      </c>
      <c r="X3125" t="s">
        <v>46</v>
      </c>
      <c r="Y3125">
        <v>86</v>
      </c>
      <c r="Z3125">
        <v>40</v>
      </c>
      <c r="AA3125">
        <v>65</v>
      </c>
      <c r="AB3125">
        <v>61.538499999999999</v>
      </c>
      <c r="AD3125">
        <f>IF(ISBLANK(Source[[#This Row],[CrosslistID]]),1,1/COUNTIFS(Source[CrosslistID],Source[[#This Row],[CrosslistID]],Source[TermDesc],Source[[#This Row],[TermDesc]]))</f>
        <v>1</v>
      </c>
      <c r="AG3125">
        <v>0</v>
      </c>
      <c r="AH3125">
        <v>61.538499999999999</v>
      </c>
      <c r="AI3125">
        <v>5.1120000000000001</v>
      </c>
      <c r="AJ3125">
        <v>5.1120000000000001</v>
      </c>
      <c r="AK3125">
        <v>0.4</v>
      </c>
      <c r="AL31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5.1120000000000001</v>
      </c>
      <c r="AM3125">
        <f>IF(AND(Source[[#This Row],[Credit_Noncredit]]="Noncredit",Source[[#This Row],[FTEF]]&gt;0),Source[[#This Row],[NC XLST FTES]]*525/(437.5*Source[[#This Row],[FTEF]]),0)</f>
        <v>15.336</v>
      </c>
      <c r="AN3125">
        <f>IF(Source[[#This Row],[Credit_Noncredit]]="Credit",Source[[#This Row],[Census Enrollment]],Source[[#This Row],[Noncredit Avg. Attendance]])</f>
        <v>15.336</v>
      </c>
    </row>
    <row r="3126" spans="1:40" x14ac:dyDescent="0.25">
      <c r="A3126" t="s">
        <v>32</v>
      </c>
      <c r="B3126" t="s">
        <v>33</v>
      </c>
      <c r="C3126" t="s">
        <v>229</v>
      </c>
      <c r="D3126" t="s">
        <v>230</v>
      </c>
      <c r="E3126" s="4">
        <v>47970</v>
      </c>
      <c r="F3126" s="4" t="s">
        <v>365</v>
      </c>
      <c r="G3126" s="4">
        <v>3120</v>
      </c>
      <c r="H3126" t="str">
        <f>CONCATENATE(Source[[#This Row],[Subject]],TRIM(Source[[#This Row],[Course]]))</f>
        <v>ESLN3120</v>
      </c>
      <c r="I3126" t="str">
        <f>VLOOKUP(Source[[#This Row],[SubjCrse]],'Courses and Categories'!$E$2:$G$1816,3,FALSE)</f>
        <v>Noncredit ESL</v>
      </c>
      <c r="J3126">
        <v>202</v>
      </c>
      <c r="K3126" t="s">
        <v>403</v>
      </c>
      <c r="L3126" t="s">
        <v>39</v>
      </c>
      <c r="M3126" t="s">
        <v>40</v>
      </c>
      <c r="N3126" t="s">
        <v>63</v>
      </c>
      <c r="O3126">
        <v>1345</v>
      </c>
      <c r="P3126">
        <v>1605</v>
      </c>
      <c r="Q3126" t="s">
        <v>60</v>
      </c>
      <c r="R3126">
        <v>319</v>
      </c>
      <c r="S3126" t="s">
        <v>61</v>
      </c>
      <c r="T3126">
        <v>1</v>
      </c>
      <c r="U3126" s="1">
        <v>43479</v>
      </c>
      <c r="V3126" s="1">
        <v>43607</v>
      </c>
      <c r="W3126" t="s">
        <v>338</v>
      </c>
      <c r="X3126" t="s">
        <v>46</v>
      </c>
      <c r="Y3126">
        <v>68</v>
      </c>
      <c r="Z3126">
        <v>63</v>
      </c>
      <c r="AA3126">
        <v>65</v>
      </c>
      <c r="AB3126">
        <v>96.923100000000005</v>
      </c>
      <c r="AD3126">
        <f>IF(ISBLANK(Source[[#This Row],[CrosslistID]]),1,1/COUNTIFS(Source[CrosslistID],Source[[#This Row],[CrosslistID]],Source[TermDesc],Source[[#This Row],[TermDesc]]))</f>
        <v>1</v>
      </c>
      <c r="AG3126">
        <v>0</v>
      </c>
      <c r="AH3126">
        <v>96.923100000000005</v>
      </c>
      <c r="AI3126">
        <v>6.952</v>
      </c>
      <c r="AJ3126">
        <v>6.952</v>
      </c>
      <c r="AK3126">
        <v>0.4</v>
      </c>
      <c r="AL31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6.952</v>
      </c>
      <c r="AM3126">
        <f>IF(AND(Source[[#This Row],[Credit_Noncredit]]="Noncredit",Source[[#This Row],[FTEF]]&gt;0),Source[[#This Row],[NC XLST FTES]]*525/(437.5*Source[[#This Row],[FTEF]]),0)</f>
        <v>20.856000000000002</v>
      </c>
      <c r="AN3126">
        <f>IF(Source[[#This Row],[Credit_Noncredit]]="Credit",Source[[#This Row],[Census Enrollment]],Source[[#This Row],[Noncredit Avg. Attendance]])</f>
        <v>20.856000000000002</v>
      </c>
    </row>
    <row r="3127" spans="1:40" x14ac:dyDescent="0.25">
      <c r="A3127" t="s">
        <v>32</v>
      </c>
      <c r="B3127" t="s">
        <v>33</v>
      </c>
      <c r="C3127" t="s">
        <v>229</v>
      </c>
      <c r="D3127" t="s">
        <v>230</v>
      </c>
      <c r="E3127" s="4">
        <v>47913</v>
      </c>
      <c r="F3127" s="4" t="s">
        <v>365</v>
      </c>
      <c r="G3127" s="4">
        <v>3120</v>
      </c>
      <c r="H3127" t="str">
        <f>CONCATENATE(Source[[#This Row],[Subject]],TRIM(Source[[#This Row],[Course]]))</f>
        <v>ESLN3120</v>
      </c>
      <c r="I3127" t="str">
        <f>VLOOKUP(Source[[#This Row],[SubjCrse]],'Courses and Categories'!$E$2:$G$1816,3,FALSE)</f>
        <v>Noncredit ESL</v>
      </c>
      <c r="J3127">
        <v>301</v>
      </c>
      <c r="K3127" t="s">
        <v>403</v>
      </c>
      <c r="L3127" t="s">
        <v>87</v>
      </c>
      <c r="M3127" t="s">
        <v>40</v>
      </c>
      <c r="N3127" t="s">
        <v>408</v>
      </c>
      <c r="O3127" t="s">
        <v>409</v>
      </c>
      <c r="P3127" t="s">
        <v>410</v>
      </c>
      <c r="Q3127" t="s">
        <v>411</v>
      </c>
      <c r="S3127" t="s">
        <v>248</v>
      </c>
      <c r="T3127">
        <v>1</v>
      </c>
      <c r="U3127" s="1">
        <v>43479</v>
      </c>
      <c r="V3127" s="1">
        <v>43607</v>
      </c>
      <c r="W3127" t="s">
        <v>412</v>
      </c>
      <c r="X3127" t="s">
        <v>46</v>
      </c>
      <c r="Y3127">
        <v>138</v>
      </c>
      <c r="Z3127">
        <v>62</v>
      </c>
      <c r="AA3127">
        <v>200</v>
      </c>
      <c r="AB3127">
        <v>31</v>
      </c>
      <c r="AD3127">
        <f>IF(ISBLANK(Source[[#This Row],[CrosslistID]]),1,1/COUNTIFS(Source[CrosslistID],Source[[#This Row],[CrosslistID]],Source[TermDesc],Source[[#This Row],[TermDesc]]))</f>
        <v>1</v>
      </c>
      <c r="AG3127">
        <v>0</v>
      </c>
      <c r="AH3127">
        <v>31</v>
      </c>
      <c r="AI3127">
        <v>5.01</v>
      </c>
      <c r="AJ3127">
        <v>5.01</v>
      </c>
      <c r="AK3127">
        <v>0.40799999999999997</v>
      </c>
      <c r="AL31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5.01</v>
      </c>
      <c r="AM3127">
        <f>IF(AND(Source[[#This Row],[Credit_Noncredit]]="Noncredit",Source[[#This Row],[FTEF]]&gt;0),Source[[#This Row],[NC XLST FTES]]*525/(437.5*Source[[#This Row],[FTEF]]),0)</f>
        <v>14.735294117647058</v>
      </c>
      <c r="AN3127">
        <f>IF(Source[[#This Row],[Credit_Noncredit]]="Credit",Source[[#This Row],[Census Enrollment]],Source[[#This Row],[Noncredit Avg. Attendance]])</f>
        <v>14.735294117647058</v>
      </c>
    </row>
    <row r="3128" spans="1:40" x14ac:dyDescent="0.25">
      <c r="A3128" t="s">
        <v>32</v>
      </c>
      <c r="B3128" t="s">
        <v>33</v>
      </c>
      <c r="C3128" t="s">
        <v>229</v>
      </c>
      <c r="D3128" t="s">
        <v>230</v>
      </c>
      <c r="E3128" s="4">
        <v>48097</v>
      </c>
      <c r="F3128" s="4" t="s">
        <v>365</v>
      </c>
      <c r="G3128" s="4">
        <v>3120</v>
      </c>
      <c r="H3128" t="str">
        <f>CONCATENATE(Source[[#This Row],[Subject]],TRIM(Source[[#This Row],[Course]]))</f>
        <v>ESLN3120</v>
      </c>
      <c r="I3128" t="str">
        <f>VLOOKUP(Source[[#This Row],[SubjCrse]],'Courses and Categories'!$E$2:$G$1816,3,FALSE)</f>
        <v>Noncredit ESL</v>
      </c>
      <c r="J3128">
        <v>302</v>
      </c>
      <c r="K3128" t="s">
        <v>403</v>
      </c>
      <c r="L3128" t="s">
        <v>39</v>
      </c>
      <c r="M3128" t="s">
        <v>40</v>
      </c>
      <c r="N3128" t="s">
        <v>195</v>
      </c>
      <c r="O3128">
        <v>815</v>
      </c>
      <c r="P3128">
        <v>1005</v>
      </c>
      <c r="Q3128" t="s">
        <v>247</v>
      </c>
      <c r="S3128" t="s">
        <v>248</v>
      </c>
      <c r="T3128">
        <v>1</v>
      </c>
      <c r="U3128" s="1">
        <v>43479</v>
      </c>
      <c r="V3128" s="1">
        <v>43607</v>
      </c>
      <c r="W3128" t="s">
        <v>354</v>
      </c>
      <c r="X3128" t="s">
        <v>46</v>
      </c>
      <c r="Y3128">
        <v>100</v>
      </c>
      <c r="Z3128">
        <v>54</v>
      </c>
      <c r="AA3128">
        <v>200</v>
      </c>
      <c r="AB3128">
        <v>27</v>
      </c>
      <c r="AD3128">
        <f>IF(ISBLANK(Source[[#This Row],[CrosslistID]]),1,1/COUNTIFS(Source[CrosslistID],Source[[#This Row],[CrosslistID]],Source[TermDesc],Source[[#This Row],[TermDesc]]))</f>
        <v>1</v>
      </c>
      <c r="AG3128">
        <v>0</v>
      </c>
      <c r="AH3128">
        <v>27</v>
      </c>
      <c r="AI3128">
        <v>6.1070000000000002</v>
      </c>
      <c r="AJ3128">
        <v>6.1070000000000002</v>
      </c>
      <c r="AK3128">
        <v>0.4</v>
      </c>
      <c r="AL31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6.1070000000000002</v>
      </c>
      <c r="AM3128">
        <f>IF(AND(Source[[#This Row],[Credit_Noncredit]]="Noncredit",Source[[#This Row],[FTEF]]&gt;0),Source[[#This Row],[NC XLST FTES]]*525/(437.5*Source[[#This Row],[FTEF]]),0)</f>
        <v>18.321000000000002</v>
      </c>
      <c r="AN3128">
        <f>IF(Source[[#This Row],[Credit_Noncredit]]="Credit",Source[[#This Row],[Census Enrollment]],Source[[#This Row],[Noncredit Avg. Attendance]])</f>
        <v>18.321000000000002</v>
      </c>
    </row>
    <row r="3129" spans="1:40" x14ac:dyDescent="0.25">
      <c r="A3129" t="s">
        <v>32</v>
      </c>
      <c r="B3129" t="s">
        <v>33</v>
      </c>
      <c r="C3129" t="s">
        <v>229</v>
      </c>
      <c r="D3129" t="s">
        <v>230</v>
      </c>
      <c r="E3129" s="4">
        <v>47997</v>
      </c>
      <c r="F3129" s="4" t="s">
        <v>365</v>
      </c>
      <c r="G3129" s="4">
        <v>3120</v>
      </c>
      <c r="H3129" t="str">
        <f>CONCATENATE(Source[[#This Row],[Subject]],TRIM(Source[[#This Row],[Course]]))</f>
        <v>ESLN3120</v>
      </c>
      <c r="I3129" t="str">
        <f>VLOOKUP(Source[[#This Row],[SubjCrse]],'Courses and Categories'!$E$2:$G$1816,3,FALSE)</f>
        <v>Noncredit ESL</v>
      </c>
      <c r="J3129">
        <v>701</v>
      </c>
      <c r="K3129" t="s">
        <v>403</v>
      </c>
      <c r="L3129" t="s">
        <v>39</v>
      </c>
      <c r="M3129" t="s">
        <v>40</v>
      </c>
      <c r="N3129" t="s">
        <v>195</v>
      </c>
      <c r="O3129">
        <v>1230</v>
      </c>
      <c r="P3129">
        <v>1420</v>
      </c>
      <c r="Q3129" t="s">
        <v>52</v>
      </c>
      <c r="R3129">
        <v>322</v>
      </c>
      <c r="S3129" t="s">
        <v>53</v>
      </c>
      <c r="T3129">
        <v>1</v>
      </c>
      <c r="U3129" s="1">
        <v>43479</v>
      </c>
      <c r="V3129" s="1">
        <v>43607</v>
      </c>
      <c r="W3129" t="s">
        <v>274</v>
      </c>
      <c r="X3129" t="s">
        <v>46</v>
      </c>
      <c r="Y3129">
        <v>149</v>
      </c>
      <c r="Z3129">
        <v>68</v>
      </c>
      <c r="AA3129">
        <v>450</v>
      </c>
      <c r="AB3129">
        <v>15.1111</v>
      </c>
      <c r="AD3129">
        <f>IF(ISBLANK(Source[[#This Row],[CrosslistID]]),1,1/COUNTIFS(Source[CrosslistID],Source[[#This Row],[CrosslistID]],Source[TermDesc],Source[[#This Row],[TermDesc]]))</f>
        <v>1</v>
      </c>
      <c r="AG3129">
        <v>0</v>
      </c>
      <c r="AH3129">
        <v>15.1111</v>
      </c>
      <c r="AI3129">
        <v>8.8970000000000002</v>
      </c>
      <c r="AJ3129">
        <v>8.8970000000000002</v>
      </c>
      <c r="AK3129">
        <v>0.4</v>
      </c>
      <c r="AL31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8.8970000000000002</v>
      </c>
      <c r="AM3129">
        <f>IF(AND(Source[[#This Row],[Credit_Noncredit]]="Noncredit",Source[[#This Row],[FTEF]]&gt;0),Source[[#This Row],[NC XLST FTES]]*525/(437.5*Source[[#This Row],[FTEF]]),0)</f>
        <v>26.691000000000003</v>
      </c>
      <c r="AN3129">
        <f>IF(Source[[#This Row],[Credit_Noncredit]]="Credit",Source[[#This Row],[Census Enrollment]],Source[[#This Row],[Noncredit Avg. Attendance]])</f>
        <v>26.691000000000003</v>
      </c>
    </row>
    <row r="3130" spans="1:40" x14ac:dyDescent="0.25">
      <c r="A3130" t="s">
        <v>32</v>
      </c>
      <c r="B3130" t="s">
        <v>33</v>
      </c>
      <c r="C3130" t="s">
        <v>229</v>
      </c>
      <c r="D3130" t="s">
        <v>230</v>
      </c>
      <c r="E3130" s="4">
        <v>48104</v>
      </c>
      <c r="F3130" s="4" t="s">
        <v>365</v>
      </c>
      <c r="G3130" s="4">
        <v>3120</v>
      </c>
      <c r="H3130" t="str">
        <f>CONCATENATE(Source[[#This Row],[Subject]],TRIM(Source[[#This Row],[Course]]))</f>
        <v>ESLN3120</v>
      </c>
      <c r="I3130" t="str">
        <f>VLOOKUP(Source[[#This Row],[SubjCrse]],'Courses and Categories'!$E$2:$G$1816,3,FALSE)</f>
        <v>Noncredit ESL</v>
      </c>
      <c r="J3130" t="s">
        <v>413</v>
      </c>
      <c r="K3130" t="s">
        <v>403</v>
      </c>
      <c r="L3130" t="s">
        <v>39</v>
      </c>
      <c r="M3130" t="s">
        <v>40</v>
      </c>
      <c r="N3130" t="s">
        <v>195</v>
      </c>
      <c r="O3130">
        <v>1200</v>
      </c>
      <c r="P3130">
        <v>1350</v>
      </c>
      <c r="Q3130" t="s">
        <v>76</v>
      </c>
      <c r="S3130" t="s">
        <v>77</v>
      </c>
      <c r="T3130">
        <v>1</v>
      </c>
      <c r="U3130" s="1">
        <v>43479</v>
      </c>
      <c r="V3130" s="1">
        <v>43607</v>
      </c>
      <c r="W3130" t="s">
        <v>414</v>
      </c>
      <c r="X3130" t="s">
        <v>46</v>
      </c>
      <c r="Y3130">
        <v>99</v>
      </c>
      <c r="Z3130">
        <v>14</v>
      </c>
      <c r="AA3130">
        <v>150</v>
      </c>
      <c r="AB3130">
        <v>9.3332999999999995</v>
      </c>
      <c r="AD3130">
        <f>IF(ISBLANK(Source[[#This Row],[CrosslistID]]),1,1/COUNTIFS(Source[CrosslistID],Source[[#This Row],[CrosslistID]],Source[TermDesc],Source[[#This Row],[TermDesc]]))</f>
        <v>1</v>
      </c>
      <c r="AG3130">
        <v>0</v>
      </c>
      <c r="AH3130">
        <v>9.3332999999999995</v>
      </c>
      <c r="AI3130">
        <v>1.85</v>
      </c>
      <c r="AJ3130">
        <v>1.85</v>
      </c>
      <c r="AK3130">
        <v>0.2</v>
      </c>
      <c r="AL31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1.85</v>
      </c>
      <c r="AM3130">
        <f>IF(AND(Source[[#This Row],[Credit_Noncredit]]="Noncredit",Source[[#This Row],[FTEF]]&gt;0),Source[[#This Row],[NC XLST FTES]]*525/(437.5*Source[[#This Row],[FTEF]]),0)</f>
        <v>11.1</v>
      </c>
      <c r="AN3130">
        <f>IF(Source[[#This Row],[Credit_Noncredit]]="Credit",Source[[#This Row],[Census Enrollment]],Source[[#This Row],[Noncredit Avg. Attendance]])</f>
        <v>11.1</v>
      </c>
    </row>
    <row r="3131" spans="1:40" x14ac:dyDescent="0.25">
      <c r="A3131" t="s">
        <v>32</v>
      </c>
      <c r="B3131" t="s">
        <v>33</v>
      </c>
      <c r="C3131" t="s">
        <v>229</v>
      </c>
      <c r="D3131" t="s">
        <v>230</v>
      </c>
      <c r="E3131" s="4">
        <v>48138</v>
      </c>
      <c r="F3131" s="4" t="s">
        <v>365</v>
      </c>
      <c r="G3131" s="4">
        <v>3140</v>
      </c>
      <c r="H3131" t="str">
        <f>CONCATENATE(Source[[#This Row],[Subject]],TRIM(Source[[#This Row],[Course]]))</f>
        <v>ESLN3140</v>
      </c>
      <c r="I3131" t="str">
        <f>VLOOKUP(Source[[#This Row],[SubjCrse]],'Courses and Categories'!$E$2:$G$1816,3,FALSE)</f>
        <v>Noncredit ESL</v>
      </c>
      <c r="J3131">
        <v>201</v>
      </c>
      <c r="K3131" t="s">
        <v>415</v>
      </c>
      <c r="L3131" t="s">
        <v>39</v>
      </c>
      <c r="M3131" t="s">
        <v>40</v>
      </c>
      <c r="N3131" t="s">
        <v>63</v>
      </c>
      <c r="O3131">
        <v>1830</v>
      </c>
      <c r="P3131">
        <v>2045</v>
      </c>
      <c r="Q3131" t="s">
        <v>60</v>
      </c>
      <c r="R3131">
        <v>324</v>
      </c>
      <c r="S3131" t="s">
        <v>61</v>
      </c>
      <c r="T3131">
        <v>1</v>
      </c>
      <c r="U3131" s="1">
        <v>43479</v>
      </c>
      <c r="V3131" s="1">
        <v>43607</v>
      </c>
      <c r="W3131" t="s">
        <v>402</v>
      </c>
      <c r="X3131" t="s">
        <v>46</v>
      </c>
      <c r="Y3131">
        <v>103</v>
      </c>
      <c r="Z3131">
        <v>93</v>
      </c>
      <c r="AA3131">
        <v>65</v>
      </c>
      <c r="AB3131">
        <v>143.07689999999999</v>
      </c>
      <c r="AD3131">
        <f>IF(ISBLANK(Source[[#This Row],[CrosslistID]]),1,1/COUNTIFS(Source[CrosslistID],Source[[#This Row],[CrosslistID]],Source[TermDesc],Source[[#This Row],[TermDesc]]))</f>
        <v>1</v>
      </c>
      <c r="AG3131">
        <v>0</v>
      </c>
      <c r="AH3131">
        <v>143.07689999999999</v>
      </c>
      <c r="AI3131">
        <v>7.2329999999999997</v>
      </c>
      <c r="AJ3131">
        <v>7.2329999999999997</v>
      </c>
      <c r="AK3131">
        <v>0.4</v>
      </c>
      <c r="AL31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7.2329999999999997</v>
      </c>
      <c r="AM3131">
        <f>IF(AND(Source[[#This Row],[Credit_Noncredit]]="Noncredit",Source[[#This Row],[FTEF]]&gt;0),Source[[#This Row],[NC XLST FTES]]*525/(437.5*Source[[#This Row],[FTEF]]),0)</f>
        <v>21.698999999999998</v>
      </c>
      <c r="AN3131">
        <f>IF(Source[[#This Row],[Credit_Noncredit]]="Credit",Source[[#This Row],[Census Enrollment]],Source[[#This Row],[Noncredit Avg. Attendance]])</f>
        <v>21.698999999999998</v>
      </c>
    </row>
    <row r="3132" spans="1:40" x14ac:dyDescent="0.25">
      <c r="A3132" t="s">
        <v>32</v>
      </c>
      <c r="B3132" t="s">
        <v>33</v>
      </c>
      <c r="C3132" t="s">
        <v>229</v>
      </c>
      <c r="D3132" t="s">
        <v>230</v>
      </c>
      <c r="E3132" s="4">
        <v>47802</v>
      </c>
      <c r="F3132" s="4" t="s">
        <v>365</v>
      </c>
      <c r="G3132" s="4">
        <v>3140</v>
      </c>
      <c r="H3132" t="str">
        <f>CONCATENATE(Source[[#This Row],[Subject]],TRIM(Source[[#This Row],[Course]]))</f>
        <v>ESLN3140</v>
      </c>
      <c r="I3132" t="str">
        <f>VLOOKUP(Source[[#This Row],[SubjCrse]],'Courses and Categories'!$E$2:$G$1816,3,FALSE)</f>
        <v>Noncredit ESL</v>
      </c>
      <c r="J3132">
        <v>502</v>
      </c>
      <c r="K3132" t="s">
        <v>415</v>
      </c>
      <c r="L3132" t="s">
        <v>87</v>
      </c>
      <c r="M3132" t="s">
        <v>40</v>
      </c>
      <c r="N3132" t="s">
        <v>63</v>
      </c>
      <c r="O3132">
        <v>1630</v>
      </c>
      <c r="P3132">
        <v>1845</v>
      </c>
      <c r="Q3132" t="s">
        <v>76</v>
      </c>
      <c r="R3132">
        <v>319</v>
      </c>
      <c r="S3132" t="s">
        <v>77</v>
      </c>
      <c r="T3132">
        <v>1</v>
      </c>
      <c r="U3132" s="1">
        <v>43479</v>
      </c>
      <c r="V3132" s="1">
        <v>43607</v>
      </c>
      <c r="W3132" t="s">
        <v>416</v>
      </c>
      <c r="X3132" t="s">
        <v>46</v>
      </c>
      <c r="Y3132">
        <v>149</v>
      </c>
      <c r="Z3132">
        <v>144</v>
      </c>
      <c r="AA3132">
        <v>150</v>
      </c>
      <c r="AB3132">
        <v>96</v>
      </c>
      <c r="AD3132">
        <f>IF(ISBLANK(Source[[#This Row],[CrosslistID]]),1,1/COUNTIFS(Source[CrosslistID],Source[[#This Row],[CrosslistID]],Source[TermDesc],Source[[#This Row],[TermDesc]]))</f>
        <v>1</v>
      </c>
      <c r="AG3132">
        <v>0</v>
      </c>
      <c r="AH3132">
        <v>96</v>
      </c>
      <c r="AI3132">
        <v>8.657</v>
      </c>
      <c r="AJ3132">
        <v>8.657</v>
      </c>
      <c r="AK3132">
        <v>0.4</v>
      </c>
      <c r="AL31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8.657</v>
      </c>
      <c r="AM3132">
        <f>IF(AND(Source[[#This Row],[Credit_Noncredit]]="Noncredit",Source[[#This Row],[FTEF]]&gt;0),Source[[#This Row],[NC XLST FTES]]*525/(437.5*Source[[#This Row],[FTEF]]),0)</f>
        <v>25.971</v>
      </c>
      <c r="AN3132">
        <f>IF(Source[[#This Row],[Credit_Noncredit]]="Credit",Source[[#This Row],[Census Enrollment]],Source[[#This Row],[Noncredit Avg. Attendance]])</f>
        <v>25.971</v>
      </c>
    </row>
    <row r="3133" spans="1:40" x14ac:dyDescent="0.25">
      <c r="A3133" t="s">
        <v>32</v>
      </c>
      <c r="B3133" t="s">
        <v>33</v>
      </c>
      <c r="C3133" t="s">
        <v>229</v>
      </c>
      <c r="D3133" t="s">
        <v>230</v>
      </c>
      <c r="E3133" s="4">
        <v>47546</v>
      </c>
      <c r="F3133" s="4" t="s">
        <v>365</v>
      </c>
      <c r="G3133" s="4">
        <v>3140</v>
      </c>
      <c r="H3133" t="str">
        <f>CONCATENATE(Source[[#This Row],[Subject]],TRIM(Source[[#This Row],[Course]]))</f>
        <v>ESLN3140</v>
      </c>
      <c r="I3133" t="str">
        <f>VLOOKUP(Source[[#This Row],[SubjCrse]],'Courses and Categories'!$E$2:$G$1816,3,FALSE)</f>
        <v>Noncredit ESL</v>
      </c>
      <c r="J3133">
        <v>504</v>
      </c>
      <c r="K3133" t="s">
        <v>415</v>
      </c>
      <c r="L3133" t="s">
        <v>39</v>
      </c>
      <c r="M3133" t="s">
        <v>40</v>
      </c>
      <c r="N3133" t="s">
        <v>63</v>
      </c>
      <c r="O3133">
        <v>1400</v>
      </c>
      <c r="P3133">
        <v>1615</v>
      </c>
      <c r="Q3133" t="s">
        <v>76</v>
      </c>
      <c r="R3133">
        <v>618</v>
      </c>
      <c r="S3133" t="s">
        <v>77</v>
      </c>
      <c r="T3133">
        <v>1</v>
      </c>
      <c r="U3133" s="1">
        <v>43479</v>
      </c>
      <c r="V3133" s="1">
        <v>43607</v>
      </c>
      <c r="W3133" t="s">
        <v>417</v>
      </c>
      <c r="X3133" t="s">
        <v>46</v>
      </c>
      <c r="Y3133">
        <v>97</v>
      </c>
      <c r="Z3133">
        <v>61</v>
      </c>
      <c r="AA3133">
        <v>200</v>
      </c>
      <c r="AB3133">
        <v>30.5</v>
      </c>
      <c r="AD3133">
        <f>IF(ISBLANK(Source[[#This Row],[CrosslistID]]),1,1/COUNTIFS(Source[CrosslistID],Source[[#This Row],[CrosslistID]],Source[TermDesc],Source[[#This Row],[TermDesc]]))</f>
        <v>1</v>
      </c>
      <c r="AG3133">
        <v>0</v>
      </c>
      <c r="AH3133">
        <v>30.5</v>
      </c>
      <c r="AI3133">
        <v>7.319</v>
      </c>
      <c r="AJ3133">
        <v>7.319</v>
      </c>
      <c r="AK3133">
        <v>0.4</v>
      </c>
      <c r="AL31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7.319</v>
      </c>
      <c r="AM3133">
        <f>IF(AND(Source[[#This Row],[Credit_Noncredit]]="Noncredit",Source[[#This Row],[FTEF]]&gt;0),Source[[#This Row],[NC XLST FTES]]*525/(437.5*Source[[#This Row],[FTEF]]),0)</f>
        <v>21.957000000000001</v>
      </c>
      <c r="AN3133">
        <f>IF(Source[[#This Row],[Credit_Noncredit]]="Credit",Source[[#This Row],[Census Enrollment]],Source[[#This Row],[Noncredit Avg. Attendance]])</f>
        <v>21.957000000000001</v>
      </c>
    </row>
    <row r="3134" spans="1:40" x14ac:dyDescent="0.25">
      <c r="A3134" t="s">
        <v>32</v>
      </c>
      <c r="B3134" t="s">
        <v>33</v>
      </c>
      <c r="C3134" t="s">
        <v>229</v>
      </c>
      <c r="D3134" t="s">
        <v>230</v>
      </c>
      <c r="E3134" s="4">
        <v>48106</v>
      </c>
      <c r="F3134" s="4" t="s">
        <v>365</v>
      </c>
      <c r="G3134" s="4">
        <v>3140</v>
      </c>
      <c r="H3134" t="str">
        <f>CONCATENATE(Source[[#This Row],[Subject]],TRIM(Source[[#This Row],[Course]]))</f>
        <v>ESLN3140</v>
      </c>
      <c r="I3134" t="str">
        <f>VLOOKUP(Source[[#This Row],[SubjCrse]],'Courses and Categories'!$E$2:$G$1816,3,FALSE)</f>
        <v>Noncredit ESL</v>
      </c>
      <c r="J3134">
        <v>505</v>
      </c>
      <c r="K3134" t="s">
        <v>415</v>
      </c>
      <c r="L3134" t="s">
        <v>39</v>
      </c>
      <c r="M3134" t="s">
        <v>40</v>
      </c>
      <c r="N3134" t="s">
        <v>195</v>
      </c>
      <c r="O3134">
        <v>800</v>
      </c>
      <c r="P3134">
        <v>950</v>
      </c>
      <c r="Q3134" t="s">
        <v>76</v>
      </c>
      <c r="R3134">
        <v>319</v>
      </c>
      <c r="S3134" t="s">
        <v>77</v>
      </c>
      <c r="T3134">
        <v>1</v>
      </c>
      <c r="U3134" s="1">
        <v>43479</v>
      </c>
      <c r="V3134" s="1">
        <v>43607</v>
      </c>
      <c r="W3134" t="s">
        <v>349</v>
      </c>
      <c r="X3134" t="s">
        <v>46</v>
      </c>
      <c r="Y3134">
        <v>82</v>
      </c>
      <c r="Z3134">
        <v>45</v>
      </c>
      <c r="AA3134">
        <v>200</v>
      </c>
      <c r="AB3134">
        <v>22.5</v>
      </c>
      <c r="AD3134">
        <f>IF(ISBLANK(Source[[#This Row],[CrosslistID]]),1,1/COUNTIFS(Source[CrosslistID],Source[[#This Row],[CrosslistID]],Source[TermDesc],Source[[#This Row],[TermDesc]]))</f>
        <v>1</v>
      </c>
      <c r="AG3134">
        <v>0</v>
      </c>
      <c r="AH3134">
        <v>22.5</v>
      </c>
      <c r="AI3134">
        <v>5.0250000000000004</v>
      </c>
      <c r="AJ3134">
        <v>5.0250000000000004</v>
      </c>
      <c r="AK3134">
        <v>0.4</v>
      </c>
      <c r="AL31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5.0250000000000004</v>
      </c>
      <c r="AM3134">
        <f>IF(AND(Source[[#This Row],[Credit_Noncredit]]="Noncredit",Source[[#This Row],[FTEF]]&gt;0),Source[[#This Row],[NC XLST FTES]]*525/(437.5*Source[[#This Row],[FTEF]]),0)</f>
        <v>15.074999999999999</v>
      </c>
      <c r="AN3134">
        <f>IF(Source[[#This Row],[Credit_Noncredit]]="Credit",Source[[#This Row],[Census Enrollment]],Source[[#This Row],[Noncredit Avg. Attendance]])</f>
        <v>15.074999999999999</v>
      </c>
    </row>
    <row r="3135" spans="1:40" x14ac:dyDescent="0.25">
      <c r="A3135" t="s">
        <v>32</v>
      </c>
      <c r="B3135" t="s">
        <v>33</v>
      </c>
      <c r="C3135" t="s">
        <v>229</v>
      </c>
      <c r="D3135" t="s">
        <v>230</v>
      </c>
      <c r="E3135" s="4">
        <v>48125</v>
      </c>
      <c r="F3135" s="4" t="s">
        <v>365</v>
      </c>
      <c r="G3135" s="4">
        <v>3140</v>
      </c>
      <c r="H3135" t="str">
        <f>CONCATENATE(Source[[#This Row],[Subject]],TRIM(Source[[#This Row],[Course]]))</f>
        <v>ESLN3140</v>
      </c>
      <c r="I3135" t="str">
        <f>VLOOKUP(Source[[#This Row],[SubjCrse]],'Courses and Categories'!$E$2:$G$1816,3,FALSE)</f>
        <v>Noncredit ESL</v>
      </c>
      <c r="J3135">
        <v>701</v>
      </c>
      <c r="K3135" t="s">
        <v>415</v>
      </c>
      <c r="L3135" t="s">
        <v>39</v>
      </c>
      <c r="M3135" t="s">
        <v>40</v>
      </c>
      <c r="N3135" t="s">
        <v>63</v>
      </c>
      <c r="O3135">
        <v>1430</v>
      </c>
      <c r="P3135">
        <v>1645</v>
      </c>
      <c r="Q3135" t="s">
        <v>52</v>
      </c>
      <c r="R3135">
        <v>301</v>
      </c>
      <c r="S3135" t="s">
        <v>53</v>
      </c>
      <c r="T3135">
        <v>1</v>
      </c>
      <c r="U3135" s="1">
        <v>43479</v>
      </c>
      <c r="V3135" s="1">
        <v>43607</v>
      </c>
      <c r="W3135" t="s">
        <v>418</v>
      </c>
      <c r="X3135" t="s">
        <v>46</v>
      </c>
      <c r="Y3135">
        <v>115</v>
      </c>
      <c r="Z3135">
        <v>38</v>
      </c>
      <c r="AA3135">
        <v>450</v>
      </c>
      <c r="AB3135">
        <v>8.4443999999999999</v>
      </c>
      <c r="AD3135">
        <f>IF(ISBLANK(Source[[#This Row],[CrosslistID]]),1,1/COUNTIFS(Source[CrosslistID],Source[[#This Row],[CrosslistID]],Source[TermDesc],Source[[#This Row],[TermDesc]]))</f>
        <v>1</v>
      </c>
      <c r="AG3135">
        <v>0</v>
      </c>
      <c r="AH3135">
        <v>8.4443999999999999</v>
      </c>
      <c r="AI3135">
        <v>5.2670000000000003</v>
      </c>
      <c r="AJ3135">
        <v>5.2670000000000003</v>
      </c>
      <c r="AK3135">
        <v>0.4</v>
      </c>
      <c r="AL31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5.2670000000000003</v>
      </c>
      <c r="AM3135">
        <f>IF(AND(Source[[#This Row],[Credit_Noncredit]]="Noncredit",Source[[#This Row],[FTEF]]&gt;0),Source[[#This Row],[NC XLST FTES]]*525/(437.5*Source[[#This Row],[FTEF]]),0)</f>
        <v>15.801</v>
      </c>
      <c r="AN3135">
        <f>IF(Source[[#This Row],[Credit_Noncredit]]="Credit",Source[[#This Row],[Census Enrollment]],Source[[#This Row],[Noncredit Avg. Attendance]])</f>
        <v>15.801</v>
      </c>
    </row>
    <row r="3136" spans="1:40" x14ac:dyDescent="0.25">
      <c r="A3136" t="s">
        <v>32</v>
      </c>
      <c r="B3136" t="s">
        <v>33</v>
      </c>
      <c r="C3136" t="s">
        <v>229</v>
      </c>
      <c r="D3136" t="s">
        <v>230</v>
      </c>
      <c r="E3136" s="4">
        <v>47781</v>
      </c>
      <c r="F3136" s="4" t="s">
        <v>365</v>
      </c>
      <c r="G3136" s="4">
        <v>3150</v>
      </c>
      <c r="H3136" t="str">
        <f>CONCATENATE(Source[[#This Row],[Subject]],TRIM(Source[[#This Row],[Course]]))</f>
        <v>ESLN3150</v>
      </c>
      <c r="I3136" t="str">
        <f>VLOOKUP(Source[[#This Row],[SubjCrse]],'Courses and Categories'!$E$2:$G$1816,3,FALSE)</f>
        <v>Noncredit ESL</v>
      </c>
      <c r="J3136">
        <v>101</v>
      </c>
      <c r="K3136" t="s">
        <v>419</v>
      </c>
      <c r="L3136" t="s">
        <v>39</v>
      </c>
      <c r="M3136" t="s">
        <v>40</v>
      </c>
      <c r="N3136" t="s">
        <v>63</v>
      </c>
      <c r="O3136">
        <v>840</v>
      </c>
      <c r="P3136">
        <v>1100</v>
      </c>
      <c r="Q3136" t="s">
        <v>420</v>
      </c>
      <c r="R3136">
        <v>260</v>
      </c>
      <c r="S3136" t="s">
        <v>134</v>
      </c>
      <c r="T3136">
        <v>1</v>
      </c>
      <c r="U3136" s="1">
        <v>43479</v>
      </c>
      <c r="V3136" s="1">
        <v>43607</v>
      </c>
      <c r="W3136" t="s">
        <v>421</v>
      </c>
      <c r="X3136" t="s">
        <v>46</v>
      </c>
      <c r="Y3136">
        <v>164</v>
      </c>
      <c r="Z3136">
        <v>81</v>
      </c>
      <c r="AA3136">
        <v>200</v>
      </c>
      <c r="AB3136">
        <v>40.5</v>
      </c>
      <c r="AD3136">
        <f>IF(ISBLANK(Source[[#This Row],[CrosslistID]]),1,1/COUNTIFS(Source[CrosslistID],Source[[#This Row],[CrosslistID]],Source[TermDesc],Source[[#This Row],[TermDesc]]))</f>
        <v>1</v>
      </c>
      <c r="AG3136">
        <v>0</v>
      </c>
      <c r="AH3136">
        <v>40.5</v>
      </c>
      <c r="AI3136">
        <v>11.89</v>
      </c>
      <c r="AJ3136">
        <v>11.89</v>
      </c>
      <c r="AK3136">
        <v>0.4</v>
      </c>
      <c r="AL31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11.89</v>
      </c>
      <c r="AM3136">
        <f>IF(AND(Source[[#This Row],[Credit_Noncredit]]="Noncredit",Source[[#This Row],[FTEF]]&gt;0),Source[[#This Row],[NC XLST FTES]]*525/(437.5*Source[[#This Row],[FTEF]]),0)</f>
        <v>35.67</v>
      </c>
      <c r="AN3136">
        <f>IF(Source[[#This Row],[Credit_Noncredit]]="Credit",Source[[#This Row],[Census Enrollment]],Source[[#This Row],[Noncredit Avg. Attendance]])</f>
        <v>35.67</v>
      </c>
    </row>
    <row r="3137" spans="1:40" x14ac:dyDescent="0.25">
      <c r="A3137" t="s">
        <v>32</v>
      </c>
      <c r="B3137" t="s">
        <v>33</v>
      </c>
      <c r="C3137" t="s">
        <v>229</v>
      </c>
      <c r="D3137" t="s">
        <v>230</v>
      </c>
      <c r="E3137" s="4">
        <v>41948</v>
      </c>
      <c r="F3137" s="4" t="s">
        <v>365</v>
      </c>
      <c r="G3137" s="4">
        <v>3150</v>
      </c>
      <c r="H3137" t="str">
        <f>CONCATENATE(Source[[#This Row],[Subject]],TRIM(Source[[#This Row],[Course]]))</f>
        <v>ESLN3150</v>
      </c>
      <c r="I3137" t="str">
        <f>VLOOKUP(Source[[#This Row],[SubjCrse]],'Courses and Categories'!$E$2:$G$1816,3,FALSE)</f>
        <v>Noncredit ESL</v>
      </c>
      <c r="J3137">
        <v>102</v>
      </c>
      <c r="K3137" t="s">
        <v>419</v>
      </c>
      <c r="L3137" t="s">
        <v>39</v>
      </c>
      <c r="M3137" t="s">
        <v>40</v>
      </c>
      <c r="N3137" t="s">
        <v>63</v>
      </c>
      <c r="O3137">
        <v>1310</v>
      </c>
      <c r="P3137">
        <v>1525</v>
      </c>
      <c r="Q3137" t="s">
        <v>422</v>
      </c>
      <c r="R3137">
        <v>205</v>
      </c>
      <c r="S3137" t="s">
        <v>134</v>
      </c>
      <c r="T3137">
        <v>1</v>
      </c>
      <c r="U3137" s="1">
        <v>43479</v>
      </c>
      <c r="V3137" s="1">
        <v>43607</v>
      </c>
      <c r="W3137" t="s">
        <v>423</v>
      </c>
      <c r="X3137" t="s">
        <v>46</v>
      </c>
      <c r="Y3137">
        <v>126</v>
      </c>
      <c r="Z3137">
        <v>101</v>
      </c>
      <c r="AA3137">
        <v>200</v>
      </c>
      <c r="AB3137">
        <v>50.5</v>
      </c>
      <c r="AD3137">
        <f>IF(ISBLANK(Source[[#This Row],[CrosslistID]]),1,1/COUNTIFS(Source[CrosslistID],Source[[#This Row],[CrosslistID]],Source[TermDesc],Source[[#This Row],[TermDesc]]))</f>
        <v>1</v>
      </c>
      <c r="AG3137">
        <v>0</v>
      </c>
      <c r="AH3137">
        <v>50.5</v>
      </c>
      <c r="AI3137">
        <v>5.2140000000000004</v>
      </c>
      <c r="AJ3137">
        <v>5.2140000000000004</v>
      </c>
      <c r="AK3137">
        <v>0.4</v>
      </c>
      <c r="AL31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5.2140000000000004</v>
      </c>
      <c r="AM3137">
        <f>IF(AND(Source[[#This Row],[Credit_Noncredit]]="Noncredit",Source[[#This Row],[FTEF]]&gt;0),Source[[#This Row],[NC XLST FTES]]*525/(437.5*Source[[#This Row],[FTEF]]),0)</f>
        <v>15.642000000000001</v>
      </c>
      <c r="AN3137">
        <f>IF(Source[[#This Row],[Credit_Noncredit]]="Credit",Source[[#This Row],[Census Enrollment]],Source[[#This Row],[Noncredit Avg. Attendance]])</f>
        <v>15.642000000000001</v>
      </c>
    </row>
    <row r="3138" spans="1:40" x14ac:dyDescent="0.25">
      <c r="A3138" t="s">
        <v>32</v>
      </c>
      <c r="B3138" t="s">
        <v>33</v>
      </c>
      <c r="C3138" t="s">
        <v>229</v>
      </c>
      <c r="D3138" t="s">
        <v>230</v>
      </c>
      <c r="E3138" s="4">
        <v>47660</v>
      </c>
      <c r="F3138" s="4" t="s">
        <v>365</v>
      </c>
      <c r="G3138" s="4">
        <v>3150</v>
      </c>
      <c r="H3138" t="str">
        <f>CONCATENATE(Source[[#This Row],[Subject]],TRIM(Source[[#This Row],[Course]]))</f>
        <v>ESLN3150</v>
      </c>
      <c r="I3138" t="str">
        <f>VLOOKUP(Source[[#This Row],[SubjCrse]],'Courses and Categories'!$E$2:$G$1816,3,FALSE)</f>
        <v>Noncredit ESL</v>
      </c>
      <c r="J3138">
        <v>103</v>
      </c>
      <c r="K3138" t="s">
        <v>419</v>
      </c>
      <c r="L3138" t="s">
        <v>87</v>
      </c>
      <c r="M3138" t="s">
        <v>40</v>
      </c>
      <c r="N3138" t="s">
        <v>424</v>
      </c>
      <c r="O3138" t="s">
        <v>425</v>
      </c>
      <c r="P3138" t="s">
        <v>426</v>
      </c>
      <c r="Q3138" t="s">
        <v>427</v>
      </c>
      <c r="R3138" t="s">
        <v>428</v>
      </c>
      <c r="S3138" t="s">
        <v>134</v>
      </c>
      <c r="T3138">
        <v>1</v>
      </c>
      <c r="U3138" s="1">
        <v>43479</v>
      </c>
      <c r="V3138" s="1">
        <v>43607</v>
      </c>
      <c r="W3138" t="s">
        <v>429</v>
      </c>
      <c r="X3138" t="s">
        <v>46</v>
      </c>
      <c r="Y3138">
        <v>97</v>
      </c>
      <c r="Z3138">
        <v>93</v>
      </c>
      <c r="AA3138">
        <v>200</v>
      </c>
      <c r="AB3138">
        <v>46.5</v>
      </c>
      <c r="AD3138">
        <f>IF(ISBLANK(Source[[#This Row],[CrosslistID]]),1,1/COUNTIFS(Source[CrosslistID],Source[[#This Row],[CrosslistID]],Source[TermDesc],Source[[#This Row],[TermDesc]]))</f>
        <v>1</v>
      </c>
      <c r="AG3138">
        <v>0</v>
      </c>
      <c r="AH3138">
        <v>46.5</v>
      </c>
      <c r="AI3138">
        <v>5.8239999999999998</v>
      </c>
      <c r="AJ3138">
        <v>5.8239999999999998</v>
      </c>
      <c r="AK3138">
        <v>0.4</v>
      </c>
      <c r="AL31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5.8239999999999998</v>
      </c>
      <c r="AM3138">
        <f>IF(AND(Source[[#This Row],[Credit_Noncredit]]="Noncredit",Source[[#This Row],[FTEF]]&gt;0),Source[[#This Row],[NC XLST FTES]]*525/(437.5*Source[[#This Row],[FTEF]]),0)</f>
        <v>17.471999999999998</v>
      </c>
      <c r="AN3138">
        <f>IF(Source[[#This Row],[Credit_Noncredit]]="Credit",Source[[#This Row],[Census Enrollment]],Source[[#This Row],[Noncredit Avg. Attendance]])</f>
        <v>17.471999999999998</v>
      </c>
    </row>
    <row r="3139" spans="1:40" x14ac:dyDescent="0.25">
      <c r="A3139" t="s">
        <v>32</v>
      </c>
      <c r="B3139" t="s">
        <v>33</v>
      </c>
      <c r="C3139" t="s">
        <v>229</v>
      </c>
      <c r="D3139" t="s">
        <v>230</v>
      </c>
      <c r="E3139" s="4">
        <v>47990</v>
      </c>
      <c r="F3139" s="4" t="s">
        <v>365</v>
      </c>
      <c r="G3139" s="4">
        <v>3150</v>
      </c>
      <c r="H3139" t="str">
        <f>CONCATENATE(Source[[#This Row],[Subject]],TRIM(Source[[#This Row],[Course]]))</f>
        <v>ESLN3150</v>
      </c>
      <c r="I3139" t="str">
        <f>VLOOKUP(Source[[#This Row],[SubjCrse]],'Courses and Categories'!$E$2:$G$1816,3,FALSE)</f>
        <v>Noncredit ESL</v>
      </c>
      <c r="J3139">
        <v>401</v>
      </c>
      <c r="K3139" t="s">
        <v>419</v>
      </c>
      <c r="L3139" t="s">
        <v>39</v>
      </c>
      <c r="M3139" t="s">
        <v>40</v>
      </c>
      <c r="N3139" t="s">
        <v>195</v>
      </c>
      <c r="O3139">
        <v>1020</v>
      </c>
      <c r="P3139">
        <v>1210</v>
      </c>
      <c r="Q3139" t="s">
        <v>64</v>
      </c>
      <c r="S3139" t="s">
        <v>65</v>
      </c>
      <c r="T3139">
        <v>1</v>
      </c>
      <c r="U3139" s="1">
        <v>43479</v>
      </c>
      <c r="V3139" s="1">
        <v>43607</v>
      </c>
      <c r="W3139" t="s">
        <v>290</v>
      </c>
      <c r="X3139" t="s">
        <v>46</v>
      </c>
      <c r="Y3139">
        <v>73</v>
      </c>
      <c r="Z3139">
        <v>30</v>
      </c>
      <c r="AA3139">
        <v>500</v>
      </c>
      <c r="AB3139">
        <v>6</v>
      </c>
      <c r="AD3139">
        <f>IF(ISBLANK(Source[[#This Row],[CrosslistID]]),1,1/COUNTIFS(Source[CrosslistID],Source[[#This Row],[CrosslistID]],Source[TermDesc],Source[[#This Row],[TermDesc]]))</f>
        <v>1</v>
      </c>
      <c r="AG3139">
        <v>0</v>
      </c>
      <c r="AH3139">
        <v>6</v>
      </c>
      <c r="AI3139">
        <v>6.9409999999999998</v>
      </c>
      <c r="AJ3139">
        <v>6.9409999999999998</v>
      </c>
      <c r="AK3139">
        <v>0.4</v>
      </c>
      <c r="AL31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6.9409999999999998</v>
      </c>
      <c r="AM3139">
        <f>IF(AND(Source[[#This Row],[Credit_Noncredit]]="Noncredit",Source[[#This Row],[FTEF]]&gt;0),Source[[#This Row],[NC XLST FTES]]*525/(437.5*Source[[#This Row],[FTEF]]),0)</f>
        <v>20.823</v>
      </c>
      <c r="AN3139">
        <f>IF(Source[[#This Row],[Credit_Noncredit]]="Credit",Source[[#This Row],[Census Enrollment]],Source[[#This Row],[Noncredit Avg. Attendance]])</f>
        <v>20.823</v>
      </c>
    </row>
    <row r="3140" spans="1:40" x14ac:dyDescent="0.25">
      <c r="A3140" t="s">
        <v>32</v>
      </c>
      <c r="B3140" t="s">
        <v>33</v>
      </c>
      <c r="C3140" t="s">
        <v>229</v>
      </c>
      <c r="D3140" t="s">
        <v>230</v>
      </c>
      <c r="E3140" s="4">
        <v>40613</v>
      </c>
      <c r="F3140" s="4" t="s">
        <v>365</v>
      </c>
      <c r="G3140" s="4">
        <v>3200</v>
      </c>
      <c r="H3140" t="str">
        <f>CONCATENATE(Source[[#This Row],[Subject]],TRIM(Source[[#This Row],[Course]]))</f>
        <v>ESLN3200</v>
      </c>
      <c r="I3140" t="str">
        <f>VLOOKUP(Source[[#This Row],[SubjCrse]],'Courses and Categories'!$E$2:$G$1816,3,FALSE)</f>
        <v>Noncredit ESL</v>
      </c>
      <c r="J3140">
        <v>202</v>
      </c>
      <c r="K3140" t="s">
        <v>430</v>
      </c>
      <c r="L3140" t="s">
        <v>39</v>
      </c>
      <c r="M3140" t="s">
        <v>40</v>
      </c>
      <c r="N3140" t="s">
        <v>195</v>
      </c>
      <c r="O3140">
        <v>1015</v>
      </c>
      <c r="P3140">
        <v>1205</v>
      </c>
      <c r="Q3140" t="s">
        <v>60</v>
      </c>
      <c r="R3140">
        <v>323</v>
      </c>
      <c r="S3140" t="s">
        <v>61</v>
      </c>
      <c r="T3140">
        <v>1</v>
      </c>
      <c r="U3140" s="1">
        <v>43479</v>
      </c>
      <c r="V3140" s="1">
        <v>43607</v>
      </c>
      <c r="W3140" t="s">
        <v>353</v>
      </c>
      <c r="X3140" t="s">
        <v>46</v>
      </c>
      <c r="Y3140">
        <v>67</v>
      </c>
      <c r="Z3140">
        <v>48</v>
      </c>
      <c r="AA3140">
        <v>65</v>
      </c>
      <c r="AB3140">
        <v>73.846199999999996</v>
      </c>
      <c r="AD3140">
        <f>IF(ISBLANK(Source[[#This Row],[CrosslistID]]),1,1/COUNTIFS(Source[CrosslistID],Source[[#This Row],[CrosslistID]],Source[TermDesc],Source[[#This Row],[TermDesc]]))</f>
        <v>1</v>
      </c>
      <c r="AG3140">
        <v>0</v>
      </c>
      <c r="AH3140">
        <v>73.846199999999996</v>
      </c>
      <c r="AI3140">
        <v>6.8760000000000003</v>
      </c>
      <c r="AJ3140">
        <v>6.8760000000000003</v>
      </c>
      <c r="AK3140">
        <v>0.4</v>
      </c>
      <c r="AL31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6.8760000000000003</v>
      </c>
      <c r="AM3140">
        <f>IF(AND(Source[[#This Row],[Credit_Noncredit]]="Noncredit",Source[[#This Row],[FTEF]]&gt;0),Source[[#This Row],[NC XLST FTES]]*525/(437.5*Source[[#This Row],[FTEF]]),0)</f>
        <v>20.628</v>
      </c>
      <c r="AN3140">
        <f>IF(Source[[#This Row],[Credit_Noncredit]]="Credit",Source[[#This Row],[Census Enrollment]],Source[[#This Row],[Noncredit Avg. Attendance]])</f>
        <v>20.628</v>
      </c>
    </row>
    <row r="3141" spans="1:40" x14ac:dyDescent="0.25">
      <c r="A3141" t="s">
        <v>32</v>
      </c>
      <c r="B3141" t="s">
        <v>33</v>
      </c>
      <c r="C3141" t="s">
        <v>229</v>
      </c>
      <c r="D3141" t="s">
        <v>230</v>
      </c>
      <c r="E3141" s="4">
        <v>41073</v>
      </c>
      <c r="F3141" s="4" t="s">
        <v>365</v>
      </c>
      <c r="G3141" s="4">
        <v>3200</v>
      </c>
      <c r="H3141" t="str">
        <f>CONCATENATE(Source[[#This Row],[Subject]],TRIM(Source[[#This Row],[Course]]))</f>
        <v>ESLN3200</v>
      </c>
      <c r="I3141" t="str">
        <f>VLOOKUP(Source[[#This Row],[SubjCrse]],'Courses and Categories'!$E$2:$G$1816,3,FALSE)</f>
        <v>Noncredit ESL</v>
      </c>
      <c r="J3141">
        <v>401</v>
      </c>
      <c r="K3141" t="s">
        <v>430</v>
      </c>
      <c r="L3141" t="s">
        <v>39</v>
      </c>
      <c r="M3141" t="s">
        <v>40</v>
      </c>
      <c r="N3141" t="s">
        <v>195</v>
      </c>
      <c r="O3141">
        <v>820</v>
      </c>
      <c r="P3141">
        <v>1010</v>
      </c>
      <c r="Q3141" t="s">
        <v>64</v>
      </c>
      <c r="S3141" t="s">
        <v>65</v>
      </c>
      <c r="T3141">
        <v>1</v>
      </c>
      <c r="U3141" s="1">
        <v>43479</v>
      </c>
      <c r="V3141" s="1">
        <v>43607</v>
      </c>
      <c r="W3141" t="s">
        <v>66</v>
      </c>
      <c r="X3141" t="s">
        <v>46</v>
      </c>
      <c r="Y3141">
        <v>73</v>
      </c>
      <c r="Z3141">
        <v>73</v>
      </c>
      <c r="AA3141">
        <v>700</v>
      </c>
      <c r="AB3141">
        <v>10.428599999999999</v>
      </c>
      <c r="AD3141">
        <f>IF(ISBLANK(Source[[#This Row],[CrosslistID]]),1,1/COUNTIFS(Source[CrosslistID],Source[[#This Row],[CrosslistID]],Source[TermDesc],Source[[#This Row],[TermDesc]]))</f>
        <v>1</v>
      </c>
      <c r="AG3141">
        <v>0</v>
      </c>
      <c r="AH3141">
        <v>10.428599999999999</v>
      </c>
      <c r="AI3141">
        <v>8.9830000000000005</v>
      </c>
      <c r="AJ3141">
        <v>8.9830000000000005</v>
      </c>
      <c r="AK3141">
        <v>0.4</v>
      </c>
      <c r="AL31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8.9830000000000005</v>
      </c>
      <c r="AM3141">
        <f>IF(AND(Source[[#This Row],[Credit_Noncredit]]="Noncredit",Source[[#This Row],[FTEF]]&gt;0),Source[[#This Row],[NC XLST FTES]]*525/(437.5*Source[[#This Row],[FTEF]]),0)</f>
        <v>26.949000000000005</v>
      </c>
      <c r="AN3141">
        <f>IF(Source[[#This Row],[Credit_Noncredit]]="Credit",Source[[#This Row],[Census Enrollment]],Source[[#This Row],[Noncredit Avg. Attendance]])</f>
        <v>26.949000000000005</v>
      </c>
    </row>
    <row r="3142" spans="1:40" x14ac:dyDescent="0.25">
      <c r="A3142" t="s">
        <v>32</v>
      </c>
      <c r="B3142" t="s">
        <v>33</v>
      </c>
      <c r="C3142" t="s">
        <v>229</v>
      </c>
      <c r="D3142" t="s">
        <v>230</v>
      </c>
      <c r="E3142" s="4">
        <v>47399</v>
      </c>
      <c r="F3142" s="4" t="s">
        <v>365</v>
      </c>
      <c r="G3142" s="4">
        <v>3200</v>
      </c>
      <c r="H3142" t="str">
        <f>CONCATENATE(Source[[#This Row],[Subject]],TRIM(Source[[#This Row],[Course]]))</f>
        <v>ESLN3200</v>
      </c>
      <c r="I3142" t="str">
        <f>VLOOKUP(Source[[#This Row],[SubjCrse]],'Courses and Categories'!$E$2:$G$1816,3,FALSE)</f>
        <v>Noncredit ESL</v>
      </c>
      <c r="J3142">
        <v>402</v>
      </c>
      <c r="K3142" t="s">
        <v>430</v>
      </c>
      <c r="L3142" t="s">
        <v>39</v>
      </c>
      <c r="M3142" t="s">
        <v>40</v>
      </c>
      <c r="N3142" t="s">
        <v>293</v>
      </c>
      <c r="O3142" t="s">
        <v>431</v>
      </c>
      <c r="P3142" t="s">
        <v>432</v>
      </c>
      <c r="Q3142" t="s">
        <v>332</v>
      </c>
      <c r="S3142" t="s">
        <v>65</v>
      </c>
      <c r="T3142">
        <v>1</v>
      </c>
      <c r="U3142" s="1">
        <v>43479</v>
      </c>
      <c r="V3142" s="1">
        <v>43607</v>
      </c>
      <c r="W3142" t="s">
        <v>433</v>
      </c>
      <c r="X3142" t="s">
        <v>46</v>
      </c>
      <c r="Y3142">
        <v>74</v>
      </c>
      <c r="Z3142">
        <v>53</v>
      </c>
      <c r="AA3142">
        <v>500</v>
      </c>
      <c r="AB3142">
        <v>10.6</v>
      </c>
      <c r="AD3142">
        <f>IF(ISBLANK(Source[[#This Row],[CrosslistID]]),1,1/COUNTIFS(Source[CrosslistID],Source[[#This Row],[CrosslistID]],Source[TermDesc],Source[[#This Row],[TermDesc]]))</f>
        <v>1</v>
      </c>
      <c r="AG3142">
        <v>0</v>
      </c>
      <c r="AH3142">
        <v>10.6</v>
      </c>
      <c r="AI3142">
        <v>13.722</v>
      </c>
      <c r="AJ3142">
        <v>13.722</v>
      </c>
      <c r="AK3142">
        <v>0.4</v>
      </c>
      <c r="AL31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13.722</v>
      </c>
      <c r="AM3142">
        <f>IF(AND(Source[[#This Row],[Credit_Noncredit]]="Noncredit",Source[[#This Row],[FTEF]]&gt;0),Source[[#This Row],[NC XLST FTES]]*525/(437.5*Source[[#This Row],[FTEF]]),0)</f>
        <v>41.166000000000004</v>
      </c>
      <c r="AN3142">
        <f>IF(Source[[#This Row],[Credit_Noncredit]]="Credit",Source[[#This Row],[Census Enrollment]],Source[[#This Row],[Noncredit Avg. Attendance]])</f>
        <v>41.166000000000004</v>
      </c>
    </row>
    <row r="3143" spans="1:40" x14ac:dyDescent="0.25">
      <c r="A3143" t="s">
        <v>32</v>
      </c>
      <c r="B3143" t="s">
        <v>33</v>
      </c>
      <c r="C3143" t="s">
        <v>229</v>
      </c>
      <c r="D3143" t="s">
        <v>230</v>
      </c>
      <c r="E3143" s="4">
        <v>41077</v>
      </c>
      <c r="F3143" s="4" t="s">
        <v>365</v>
      </c>
      <c r="G3143" s="4">
        <v>3200</v>
      </c>
      <c r="H3143" t="str">
        <f>CONCATENATE(Source[[#This Row],[Subject]],TRIM(Source[[#This Row],[Course]]))</f>
        <v>ESLN3200</v>
      </c>
      <c r="I3143" t="str">
        <f>VLOOKUP(Source[[#This Row],[SubjCrse]],'Courses and Categories'!$E$2:$G$1816,3,FALSE)</f>
        <v>Noncredit ESL</v>
      </c>
      <c r="J3143">
        <v>403</v>
      </c>
      <c r="K3143" t="s">
        <v>430</v>
      </c>
      <c r="L3143" t="s">
        <v>39</v>
      </c>
      <c r="M3143" t="s">
        <v>40</v>
      </c>
      <c r="N3143" t="s">
        <v>195</v>
      </c>
      <c r="O3143">
        <v>820</v>
      </c>
      <c r="P3143">
        <v>1010</v>
      </c>
      <c r="Q3143" t="s">
        <v>64</v>
      </c>
      <c r="S3143" t="s">
        <v>65</v>
      </c>
      <c r="T3143">
        <v>1</v>
      </c>
      <c r="U3143" s="1">
        <v>43479</v>
      </c>
      <c r="V3143" s="1">
        <v>43607</v>
      </c>
      <c r="W3143" t="s">
        <v>318</v>
      </c>
      <c r="X3143" t="s">
        <v>46</v>
      </c>
      <c r="Y3143">
        <v>63</v>
      </c>
      <c r="Z3143">
        <v>28</v>
      </c>
      <c r="AA3143">
        <v>200</v>
      </c>
      <c r="AB3143">
        <v>14</v>
      </c>
      <c r="AD3143">
        <f>IF(ISBLANK(Source[[#This Row],[CrosslistID]]),1,1/COUNTIFS(Source[CrosslistID],Source[[#This Row],[CrosslistID]],Source[TermDesc],Source[[#This Row],[TermDesc]]))</f>
        <v>1</v>
      </c>
      <c r="AG3143">
        <v>0</v>
      </c>
      <c r="AH3143">
        <v>14</v>
      </c>
      <c r="AI3143">
        <v>5.84</v>
      </c>
      <c r="AJ3143">
        <v>5.84</v>
      </c>
      <c r="AK3143">
        <v>0.4</v>
      </c>
      <c r="AL31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5.84</v>
      </c>
      <c r="AM3143">
        <f>IF(AND(Source[[#This Row],[Credit_Noncredit]]="Noncredit",Source[[#This Row],[FTEF]]&gt;0),Source[[#This Row],[NC XLST FTES]]*525/(437.5*Source[[#This Row],[FTEF]]),0)</f>
        <v>17.52</v>
      </c>
      <c r="AN3143">
        <f>IF(Source[[#This Row],[Credit_Noncredit]]="Credit",Source[[#This Row],[Census Enrollment]],Source[[#This Row],[Noncredit Avg. Attendance]])</f>
        <v>17.52</v>
      </c>
    </row>
    <row r="3144" spans="1:40" x14ac:dyDescent="0.25">
      <c r="A3144" t="s">
        <v>32</v>
      </c>
      <c r="B3144" t="s">
        <v>33</v>
      </c>
      <c r="C3144" t="s">
        <v>229</v>
      </c>
      <c r="D3144" t="s">
        <v>230</v>
      </c>
      <c r="E3144" s="4">
        <v>43656</v>
      </c>
      <c r="F3144" s="4" t="s">
        <v>365</v>
      </c>
      <c r="G3144" s="4">
        <v>3200</v>
      </c>
      <c r="H3144" t="str">
        <f>CONCATENATE(Source[[#This Row],[Subject]],TRIM(Source[[#This Row],[Course]]))</f>
        <v>ESLN3200</v>
      </c>
      <c r="I3144" t="str">
        <f>VLOOKUP(Source[[#This Row],[SubjCrse]],'Courses and Categories'!$E$2:$G$1816,3,FALSE)</f>
        <v>Noncredit ESL</v>
      </c>
      <c r="J3144">
        <v>406</v>
      </c>
      <c r="K3144" t="s">
        <v>430</v>
      </c>
      <c r="L3144" t="s">
        <v>39</v>
      </c>
      <c r="M3144" t="s">
        <v>40</v>
      </c>
      <c r="N3144" t="s">
        <v>195</v>
      </c>
      <c r="O3144">
        <v>1020</v>
      </c>
      <c r="P3144">
        <v>1210</v>
      </c>
      <c r="Q3144" t="s">
        <v>64</v>
      </c>
      <c r="S3144" t="s">
        <v>65</v>
      </c>
      <c r="T3144">
        <v>1</v>
      </c>
      <c r="U3144" s="1">
        <v>43479</v>
      </c>
      <c r="V3144" s="1">
        <v>43607</v>
      </c>
      <c r="W3144" t="s">
        <v>272</v>
      </c>
      <c r="X3144" t="s">
        <v>46</v>
      </c>
      <c r="Y3144">
        <v>86</v>
      </c>
      <c r="Z3144">
        <v>52</v>
      </c>
      <c r="AA3144">
        <v>700</v>
      </c>
      <c r="AB3144">
        <v>7.4286000000000003</v>
      </c>
      <c r="AD3144">
        <f>IF(ISBLANK(Source[[#This Row],[CrosslistID]]),1,1/COUNTIFS(Source[CrosslistID],Source[[#This Row],[CrosslistID]],Source[TermDesc],Source[[#This Row],[TermDesc]]))</f>
        <v>1</v>
      </c>
      <c r="AG3144">
        <v>0</v>
      </c>
      <c r="AH3144">
        <v>7.4286000000000003</v>
      </c>
      <c r="AI3144">
        <v>9.9920000000000009</v>
      </c>
      <c r="AJ3144">
        <v>9.9920000000000009</v>
      </c>
      <c r="AK3144">
        <v>0.4</v>
      </c>
      <c r="AL31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9.9920000000000009</v>
      </c>
      <c r="AM3144">
        <f>IF(AND(Source[[#This Row],[Credit_Noncredit]]="Noncredit",Source[[#This Row],[FTEF]]&gt;0),Source[[#This Row],[NC XLST FTES]]*525/(437.5*Source[[#This Row],[FTEF]]),0)</f>
        <v>29.976000000000003</v>
      </c>
      <c r="AN3144">
        <f>IF(Source[[#This Row],[Credit_Noncredit]]="Credit",Source[[#This Row],[Census Enrollment]],Source[[#This Row],[Noncredit Avg. Attendance]])</f>
        <v>29.976000000000003</v>
      </c>
    </row>
    <row r="3145" spans="1:40" x14ac:dyDescent="0.25">
      <c r="A3145" t="s">
        <v>32</v>
      </c>
      <c r="B3145" t="s">
        <v>33</v>
      </c>
      <c r="C3145" t="s">
        <v>229</v>
      </c>
      <c r="D3145" t="s">
        <v>230</v>
      </c>
      <c r="E3145" s="4">
        <v>41080</v>
      </c>
      <c r="F3145" s="4" t="s">
        <v>365</v>
      </c>
      <c r="G3145" s="4">
        <v>3200</v>
      </c>
      <c r="H3145" t="str">
        <f>CONCATENATE(Source[[#This Row],[Subject]],TRIM(Source[[#This Row],[Course]]))</f>
        <v>ESLN3200</v>
      </c>
      <c r="I3145" t="str">
        <f>VLOOKUP(Source[[#This Row],[SubjCrse]],'Courses and Categories'!$E$2:$G$1816,3,FALSE)</f>
        <v>Noncredit ESL</v>
      </c>
      <c r="J3145">
        <v>407</v>
      </c>
      <c r="K3145" t="s">
        <v>430</v>
      </c>
      <c r="L3145" t="s">
        <v>39</v>
      </c>
      <c r="M3145" t="s">
        <v>40</v>
      </c>
      <c r="N3145" t="s">
        <v>195</v>
      </c>
      <c r="O3145">
        <v>1020</v>
      </c>
      <c r="P3145">
        <v>1210</v>
      </c>
      <c r="Q3145" t="s">
        <v>64</v>
      </c>
      <c r="S3145" t="s">
        <v>65</v>
      </c>
      <c r="T3145">
        <v>1</v>
      </c>
      <c r="U3145" s="1">
        <v>43479</v>
      </c>
      <c r="V3145" s="1">
        <v>43607</v>
      </c>
      <c r="W3145" t="s">
        <v>304</v>
      </c>
      <c r="X3145" t="s">
        <v>46</v>
      </c>
      <c r="Y3145">
        <v>77</v>
      </c>
      <c r="Z3145">
        <v>31</v>
      </c>
      <c r="AA3145">
        <v>800</v>
      </c>
      <c r="AB3145">
        <v>3.875</v>
      </c>
      <c r="AD3145">
        <f>IF(ISBLANK(Source[[#This Row],[CrosslistID]]),1,1/COUNTIFS(Source[CrosslistID],Source[[#This Row],[CrosslistID]],Source[TermDesc],Source[[#This Row],[TermDesc]]))</f>
        <v>1</v>
      </c>
      <c r="AG3145">
        <v>0</v>
      </c>
      <c r="AH3145">
        <v>3.875</v>
      </c>
      <c r="AI3145">
        <v>6.0339999999999998</v>
      </c>
      <c r="AJ3145">
        <v>6.0339999999999998</v>
      </c>
      <c r="AK3145">
        <v>0.4</v>
      </c>
      <c r="AL31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6.0339999999999998</v>
      </c>
      <c r="AM3145">
        <f>IF(AND(Source[[#This Row],[Credit_Noncredit]]="Noncredit",Source[[#This Row],[FTEF]]&gt;0),Source[[#This Row],[NC XLST FTES]]*525/(437.5*Source[[#This Row],[FTEF]]),0)</f>
        <v>18.102</v>
      </c>
      <c r="AN3145">
        <f>IF(Source[[#This Row],[Credit_Noncredit]]="Credit",Source[[#This Row],[Census Enrollment]],Source[[#This Row],[Noncredit Avg. Attendance]])</f>
        <v>18.102</v>
      </c>
    </row>
    <row r="3146" spans="1:40" x14ac:dyDescent="0.25">
      <c r="A3146" t="s">
        <v>32</v>
      </c>
      <c r="B3146" t="s">
        <v>33</v>
      </c>
      <c r="C3146" t="s">
        <v>229</v>
      </c>
      <c r="D3146" t="s">
        <v>230</v>
      </c>
      <c r="E3146" s="4">
        <v>44563</v>
      </c>
      <c r="F3146" s="4" t="s">
        <v>365</v>
      </c>
      <c r="G3146" s="4">
        <v>3200</v>
      </c>
      <c r="H3146" t="str">
        <f>CONCATENATE(Source[[#This Row],[Subject]],TRIM(Source[[#This Row],[Course]]))</f>
        <v>ESLN3200</v>
      </c>
      <c r="I3146" t="str">
        <f>VLOOKUP(Source[[#This Row],[SubjCrse]],'Courses and Categories'!$E$2:$G$1816,3,FALSE)</f>
        <v>Noncredit ESL</v>
      </c>
      <c r="J3146">
        <v>408</v>
      </c>
      <c r="K3146" t="s">
        <v>430</v>
      </c>
      <c r="L3146" t="s">
        <v>39</v>
      </c>
      <c r="M3146" t="s">
        <v>40</v>
      </c>
      <c r="N3146" t="s">
        <v>195</v>
      </c>
      <c r="O3146">
        <v>1020</v>
      </c>
      <c r="P3146">
        <v>1210</v>
      </c>
      <c r="Q3146" t="s">
        <v>64</v>
      </c>
      <c r="S3146" t="s">
        <v>65</v>
      </c>
      <c r="T3146">
        <v>1</v>
      </c>
      <c r="U3146" s="1">
        <v>43479</v>
      </c>
      <c r="V3146" s="1">
        <v>43607</v>
      </c>
      <c r="W3146" t="s">
        <v>303</v>
      </c>
      <c r="X3146" t="s">
        <v>46</v>
      </c>
      <c r="Y3146">
        <v>81</v>
      </c>
      <c r="Z3146">
        <v>43</v>
      </c>
      <c r="AA3146">
        <v>700</v>
      </c>
      <c r="AB3146">
        <v>6.1429</v>
      </c>
      <c r="AD3146">
        <f>IF(ISBLANK(Source[[#This Row],[CrosslistID]]),1,1/COUNTIFS(Source[CrosslistID],Source[[#This Row],[CrosslistID]],Source[TermDesc],Source[[#This Row],[TermDesc]]))</f>
        <v>1</v>
      </c>
      <c r="AG3146">
        <v>0</v>
      </c>
      <c r="AH3146">
        <v>6.1429</v>
      </c>
      <c r="AI3146">
        <v>6.3390000000000004</v>
      </c>
      <c r="AJ3146">
        <v>6.3390000000000004</v>
      </c>
      <c r="AK3146">
        <v>0.4</v>
      </c>
      <c r="AL31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6.3390000000000004</v>
      </c>
      <c r="AM3146">
        <f>IF(AND(Source[[#This Row],[Credit_Noncredit]]="Noncredit",Source[[#This Row],[FTEF]]&gt;0),Source[[#This Row],[NC XLST FTES]]*525/(437.5*Source[[#This Row],[FTEF]]),0)</f>
        <v>19.017000000000003</v>
      </c>
      <c r="AN3146">
        <f>IF(Source[[#This Row],[Credit_Noncredit]]="Credit",Source[[#This Row],[Census Enrollment]],Source[[#This Row],[Noncredit Avg. Attendance]])</f>
        <v>19.017000000000003</v>
      </c>
    </row>
    <row r="3147" spans="1:40" x14ac:dyDescent="0.25">
      <c r="A3147" t="s">
        <v>32</v>
      </c>
      <c r="B3147" t="s">
        <v>33</v>
      </c>
      <c r="C3147" t="s">
        <v>229</v>
      </c>
      <c r="D3147" t="s">
        <v>230</v>
      </c>
      <c r="E3147" s="4">
        <v>41081</v>
      </c>
      <c r="F3147" s="4" t="s">
        <v>365</v>
      </c>
      <c r="G3147" s="4">
        <v>3200</v>
      </c>
      <c r="H3147" t="str">
        <f>CONCATENATE(Source[[#This Row],[Subject]],TRIM(Source[[#This Row],[Course]]))</f>
        <v>ESLN3200</v>
      </c>
      <c r="I3147" t="str">
        <f>VLOOKUP(Source[[#This Row],[SubjCrse]],'Courses and Categories'!$E$2:$G$1816,3,FALSE)</f>
        <v>Noncredit ESL</v>
      </c>
      <c r="J3147">
        <v>410</v>
      </c>
      <c r="K3147" t="s">
        <v>430</v>
      </c>
      <c r="L3147" t="s">
        <v>39</v>
      </c>
      <c r="M3147" t="s">
        <v>40</v>
      </c>
      <c r="N3147" t="s">
        <v>195</v>
      </c>
      <c r="O3147">
        <v>1320</v>
      </c>
      <c r="P3147">
        <v>1510</v>
      </c>
      <c r="Q3147" t="s">
        <v>64</v>
      </c>
      <c r="S3147" t="s">
        <v>65</v>
      </c>
      <c r="T3147">
        <v>1</v>
      </c>
      <c r="U3147" s="1">
        <v>43479</v>
      </c>
      <c r="V3147" s="1">
        <v>43607</v>
      </c>
      <c r="W3147" t="s">
        <v>310</v>
      </c>
      <c r="X3147" t="s">
        <v>46</v>
      </c>
      <c r="Y3147">
        <v>109</v>
      </c>
      <c r="Z3147">
        <v>36</v>
      </c>
      <c r="AA3147">
        <v>500</v>
      </c>
      <c r="AB3147">
        <v>7.2</v>
      </c>
      <c r="AD3147">
        <f>IF(ISBLANK(Source[[#This Row],[CrosslistID]]),1,1/COUNTIFS(Source[CrosslistID],Source[[#This Row],[CrosslistID]],Source[TermDesc],Source[[#This Row],[TermDesc]]))</f>
        <v>1</v>
      </c>
      <c r="AG3147">
        <v>0</v>
      </c>
      <c r="AH3147">
        <v>7.2</v>
      </c>
      <c r="AI3147">
        <v>8.7729999999999997</v>
      </c>
      <c r="AJ3147">
        <v>8.7729999999999997</v>
      </c>
      <c r="AK3147">
        <v>0.4</v>
      </c>
      <c r="AL31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8.7729999999999997</v>
      </c>
      <c r="AM3147">
        <f>IF(AND(Source[[#This Row],[Credit_Noncredit]]="Noncredit",Source[[#This Row],[FTEF]]&gt;0),Source[[#This Row],[NC XLST FTES]]*525/(437.5*Source[[#This Row],[FTEF]]),0)</f>
        <v>26.318999999999999</v>
      </c>
      <c r="AN3147">
        <f>IF(Source[[#This Row],[Credit_Noncredit]]="Credit",Source[[#This Row],[Census Enrollment]],Source[[#This Row],[Noncredit Avg. Attendance]])</f>
        <v>26.318999999999999</v>
      </c>
    </row>
    <row r="3148" spans="1:40" x14ac:dyDescent="0.25">
      <c r="A3148" t="s">
        <v>32</v>
      </c>
      <c r="B3148" t="s">
        <v>33</v>
      </c>
      <c r="C3148" t="s">
        <v>229</v>
      </c>
      <c r="D3148" t="s">
        <v>230</v>
      </c>
      <c r="E3148" s="4">
        <v>41082</v>
      </c>
      <c r="F3148" s="4" t="s">
        <v>365</v>
      </c>
      <c r="G3148" s="4">
        <v>3200</v>
      </c>
      <c r="H3148" t="str">
        <f>CONCATENATE(Source[[#This Row],[Subject]],TRIM(Source[[#This Row],[Course]]))</f>
        <v>ESLN3200</v>
      </c>
      <c r="I3148" t="str">
        <f>VLOOKUP(Source[[#This Row],[SubjCrse]],'Courses and Categories'!$E$2:$G$1816,3,FALSE)</f>
        <v>Noncredit ESL</v>
      </c>
      <c r="J3148">
        <v>411</v>
      </c>
      <c r="K3148" t="s">
        <v>430</v>
      </c>
      <c r="L3148" t="s">
        <v>39</v>
      </c>
      <c r="M3148" t="s">
        <v>40</v>
      </c>
      <c r="N3148" t="s">
        <v>68</v>
      </c>
      <c r="O3148" t="s">
        <v>434</v>
      </c>
      <c r="P3148" t="s">
        <v>435</v>
      </c>
      <c r="Q3148" t="s">
        <v>332</v>
      </c>
      <c r="S3148" t="s">
        <v>65</v>
      </c>
      <c r="T3148">
        <v>1</v>
      </c>
      <c r="U3148" s="1">
        <v>43479</v>
      </c>
      <c r="V3148" s="1">
        <v>43607</v>
      </c>
      <c r="W3148" t="s">
        <v>436</v>
      </c>
      <c r="X3148" t="s">
        <v>46</v>
      </c>
      <c r="Y3148">
        <v>60</v>
      </c>
      <c r="Z3148">
        <v>40</v>
      </c>
      <c r="AA3148">
        <v>600</v>
      </c>
      <c r="AB3148">
        <v>6.6666999999999996</v>
      </c>
      <c r="AD3148">
        <f>IF(ISBLANK(Source[[#This Row],[CrosslistID]]),1,1/COUNTIFS(Source[CrosslistID],Source[[#This Row],[CrosslistID]],Source[TermDesc],Source[[#This Row],[TermDesc]]))</f>
        <v>1</v>
      </c>
      <c r="AG3148">
        <v>0</v>
      </c>
      <c r="AH3148">
        <v>6.6666999999999996</v>
      </c>
      <c r="AI3148">
        <v>4.2430000000000003</v>
      </c>
      <c r="AJ3148">
        <v>4.2430000000000003</v>
      </c>
      <c r="AK3148">
        <v>0.4</v>
      </c>
      <c r="AL31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4.2430000000000003</v>
      </c>
      <c r="AM3148">
        <f>IF(AND(Source[[#This Row],[Credit_Noncredit]]="Noncredit",Source[[#This Row],[FTEF]]&gt;0),Source[[#This Row],[NC XLST FTES]]*525/(437.5*Source[[#This Row],[FTEF]]),0)</f>
        <v>12.729000000000001</v>
      </c>
      <c r="AN3148">
        <f>IF(Source[[#This Row],[Credit_Noncredit]]="Credit",Source[[#This Row],[Census Enrollment]],Source[[#This Row],[Noncredit Avg. Attendance]])</f>
        <v>12.729000000000001</v>
      </c>
    </row>
    <row r="3149" spans="1:40" x14ac:dyDescent="0.25">
      <c r="A3149" t="s">
        <v>32</v>
      </c>
      <c r="B3149" t="s">
        <v>33</v>
      </c>
      <c r="C3149" t="s">
        <v>229</v>
      </c>
      <c r="D3149" t="s">
        <v>230</v>
      </c>
      <c r="E3149" s="4">
        <v>41083</v>
      </c>
      <c r="F3149" s="4" t="s">
        <v>365</v>
      </c>
      <c r="G3149" s="4">
        <v>3200</v>
      </c>
      <c r="H3149" t="str">
        <f>CONCATENATE(Source[[#This Row],[Subject]],TRIM(Source[[#This Row],[Course]]))</f>
        <v>ESLN3200</v>
      </c>
      <c r="I3149" t="str">
        <f>VLOOKUP(Source[[#This Row],[SubjCrse]],'Courses and Categories'!$E$2:$G$1816,3,FALSE)</f>
        <v>Noncredit ESL</v>
      </c>
      <c r="J3149">
        <v>412</v>
      </c>
      <c r="K3149" t="s">
        <v>430</v>
      </c>
      <c r="L3149" t="s">
        <v>87</v>
      </c>
      <c r="M3149" t="s">
        <v>40</v>
      </c>
      <c r="N3149" t="s">
        <v>63</v>
      </c>
      <c r="O3149">
        <v>1835</v>
      </c>
      <c r="P3149">
        <v>2050</v>
      </c>
      <c r="Q3149" t="s">
        <v>64</v>
      </c>
      <c r="S3149" t="s">
        <v>65</v>
      </c>
      <c r="T3149">
        <v>1</v>
      </c>
      <c r="U3149" s="1">
        <v>43479</v>
      </c>
      <c r="V3149" s="1">
        <v>43607</v>
      </c>
      <c r="W3149" t="s">
        <v>437</v>
      </c>
      <c r="X3149" t="s">
        <v>46</v>
      </c>
      <c r="Y3149">
        <v>60</v>
      </c>
      <c r="Z3149">
        <v>51</v>
      </c>
      <c r="AA3149">
        <v>700</v>
      </c>
      <c r="AB3149">
        <v>7.2857000000000003</v>
      </c>
      <c r="AD3149">
        <f>IF(ISBLANK(Source[[#This Row],[CrosslistID]]),1,1/COUNTIFS(Source[CrosslistID],Source[[#This Row],[CrosslistID]],Source[TermDesc],Source[[#This Row],[TermDesc]]))</f>
        <v>1</v>
      </c>
      <c r="AG3149">
        <v>0</v>
      </c>
      <c r="AH3149">
        <v>7.2857000000000003</v>
      </c>
      <c r="AI3149">
        <v>6.2850000000000001</v>
      </c>
      <c r="AJ3149">
        <v>6.2850000000000001</v>
      </c>
      <c r="AK3149">
        <v>0.4</v>
      </c>
      <c r="AL31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6.2850000000000001</v>
      </c>
      <c r="AM3149">
        <f>IF(AND(Source[[#This Row],[Credit_Noncredit]]="Noncredit",Source[[#This Row],[FTEF]]&gt;0),Source[[#This Row],[NC XLST FTES]]*525/(437.5*Source[[#This Row],[FTEF]]),0)</f>
        <v>18.855</v>
      </c>
      <c r="AN3149">
        <f>IF(Source[[#This Row],[Credit_Noncredit]]="Credit",Source[[#This Row],[Census Enrollment]],Source[[#This Row],[Noncredit Avg. Attendance]])</f>
        <v>18.855</v>
      </c>
    </row>
    <row r="3150" spans="1:40" x14ac:dyDescent="0.25">
      <c r="A3150" t="s">
        <v>32</v>
      </c>
      <c r="B3150" t="s">
        <v>33</v>
      </c>
      <c r="C3150" t="s">
        <v>229</v>
      </c>
      <c r="D3150" t="s">
        <v>230</v>
      </c>
      <c r="E3150" s="4">
        <v>43014</v>
      </c>
      <c r="F3150" s="4" t="s">
        <v>365</v>
      </c>
      <c r="G3150" s="4">
        <v>3200</v>
      </c>
      <c r="H3150" t="str">
        <f>CONCATENATE(Source[[#This Row],[Subject]],TRIM(Source[[#This Row],[Course]]))</f>
        <v>ESLN3200</v>
      </c>
      <c r="I3150" t="str">
        <f>VLOOKUP(Source[[#This Row],[SubjCrse]],'Courses and Categories'!$E$2:$G$1816,3,FALSE)</f>
        <v>Noncredit ESL</v>
      </c>
      <c r="J3150">
        <v>503</v>
      </c>
      <c r="K3150" t="s">
        <v>430</v>
      </c>
      <c r="L3150" t="s">
        <v>39</v>
      </c>
      <c r="M3150" t="s">
        <v>40</v>
      </c>
      <c r="N3150" t="s">
        <v>195</v>
      </c>
      <c r="O3150">
        <v>1000</v>
      </c>
      <c r="P3150">
        <v>1150</v>
      </c>
      <c r="Q3150" t="s">
        <v>76</v>
      </c>
      <c r="R3150">
        <v>818</v>
      </c>
      <c r="S3150" t="s">
        <v>77</v>
      </c>
      <c r="T3150">
        <v>1</v>
      </c>
      <c r="U3150" s="1">
        <v>43479</v>
      </c>
      <c r="V3150" s="1">
        <v>43607</v>
      </c>
      <c r="W3150" t="s">
        <v>438</v>
      </c>
      <c r="X3150" t="s">
        <v>46</v>
      </c>
      <c r="Y3150">
        <v>103</v>
      </c>
      <c r="Z3150">
        <v>50</v>
      </c>
      <c r="AA3150">
        <v>200</v>
      </c>
      <c r="AB3150">
        <v>25</v>
      </c>
      <c r="AD3150">
        <f>IF(ISBLANK(Source[[#This Row],[CrosslistID]]),1,1/COUNTIFS(Source[CrosslistID],Source[[#This Row],[CrosslistID]],Source[TermDesc],Source[[#This Row],[TermDesc]]))</f>
        <v>1</v>
      </c>
      <c r="AG3150">
        <v>0</v>
      </c>
      <c r="AH3150">
        <v>25</v>
      </c>
      <c r="AI3150">
        <v>8.1219999999999999</v>
      </c>
      <c r="AJ3150">
        <v>8.1219999999999999</v>
      </c>
      <c r="AK3150">
        <v>0.4</v>
      </c>
      <c r="AL31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8.1219999999999999</v>
      </c>
      <c r="AM3150">
        <f>IF(AND(Source[[#This Row],[Credit_Noncredit]]="Noncredit",Source[[#This Row],[FTEF]]&gt;0),Source[[#This Row],[NC XLST FTES]]*525/(437.5*Source[[#This Row],[FTEF]]),0)</f>
        <v>24.366</v>
      </c>
      <c r="AN3150">
        <f>IF(Source[[#This Row],[Credit_Noncredit]]="Credit",Source[[#This Row],[Census Enrollment]],Source[[#This Row],[Noncredit Avg. Attendance]])</f>
        <v>24.366</v>
      </c>
    </row>
    <row r="3151" spans="1:40" x14ac:dyDescent="0.25">
      <c r="A3151" t="s">
        <v>32</v>
      </c>
      <c r="B3151" t="s">
        <v>33</v>
      </c>
      <c r="C3151" t="s">
        <v>229</v>
      </c>
      <c r="D3151" t="s">
        <v>230</v>
      </c>
      <c r="E3151" s="4">
        <v>40524</v>
      </c>
      <c r="F3151" s="4" t="s">
        <v>365</v>
      </c>
      <c r="G3151" s="4">
        <v>3200</v>
      </c>
      <c r="H3151" t="str">
        <f>CONCATENATE(Source[[#This Row],[Subject]],TRIM(Source[[#This Row],[Course]]))</f>
        <v>ESLN3200</v>
      </c>
      <c r="I3151" t="str">
        <f>VLOOKUP(Source[[#This Row],[SubjCrse]],'Courses and Categories'!$E$2:$G$1816,3,FALSE)</f>
        <v>Noncredit ESL</v>
      </c>
      <c r="J3151">
        <v>701</v>
      </c>
      <c r="K3151" t="s">
        <v>430</v>
      </c>
      <c r="L3151" t="s">
        <v>39</v>
      </c>
      <c r="M3151" t="s">
        <v>40</v>
      </c>
      <c r="N3151" t="s">
        <v>195</v>
      </c>
      <c r="O3151">
        <v>830</v>
      </c>
      <c r="P3151">
        <v>1020</v>
      </c>
      <c r="Q3151" t="s">
        <v>52</v>
      </c>
      <c r="R3151">
        <v>367</v>
      </c>
      <c r="S3151" t="s">
        <v>53</v>
      </c>
      <c r="T3151">
        <v>1</v>
      </c>
      <c r="U3151" s="1">
        <v>43479</v>
      </c>
      <c r="V3151" s="1">
        <v>43607</v>
      </c>
      <c r="W3151" t="s">
        <v>392</v>
      </c>
      <c r="X3151" t="s">
        <v>46</v>
      </c>
      <c r="Y3151">
        <v>94</v>
      </c>
      <c r="Z3151">
        <v>27</v>
      </c>
      <c r="AA3151">
        <v>400</v>
      </c>
      <c r="AB3151">
        <v>6.75</v>
      </c>
      <c r="AD3151">
        <f>IF(ISBLANK(Source[[#This Row],[CrosslistID]]),1,1/COUNTIFS(Source[CrosslistID],Source[[#This Row],[CrosslistID]],Source[TermDesc],Source[[#This Row],[TermDesc]]))</f>
        <v>1</v>
      </c>
      <c r="AG3151">
        <v>0</v>
      </c>
      <c r="AH3151">
        <v>6.75</v>
      </c>
      <c r="AI3151">
        <v>6.26</v>
      </c>
      <c r="AJ3151">
        <v>6.26</v>
      </c>
      <c r="AK3151">
        <v>0.4</v>
      </c>
      <c r="AL31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6.26</v>
      </c>
      <c r="AM3151">
        <f>IF(AND(Source[[#This Row],[Credit_Noncredit]]="Noncredit",Source[[#This Row],[FTEF]]&gt;0),Source[[#This Row],[NC XLST FTES]]*525/(437.5*Source[[#This Row],[FTEF]]),0)</f>
        <v>18.78</v>
      </c>
      <c r="AN3151">
        <f>IF(Source[[#This Row],[Credit_Noncredit]]="Credit",Source[[#This Row],[Census Enrollment]],Source[[#This Row],[Noncredit Avg. Attendance]])</f>
        <v>18.78</v>
      </c>
    </row>
    <row r="3152" spans="1:40" x14ac:dyDescent="0.25">
      <c r="A3152" t="s">
        <v>32</v>
      </c>
      <c r="B3152" t="s">
        <v>33</v>
      </c>
      <c r="C3152" t="s">
        <v>229</v>
      </c>
      <c r="D3152" t="s">
        <v>230</v>
      </c>
      <c r="E3152" s="4">
        <v>40532</v>
      </c>
      <c r="F3152" s="4" t="s">
        <v>365</v>
      </c>
      <c r="G3152" s="4">
        <v>3200</v>
      </c>
      <c r="H3152" t="str">
        <f>CONCATENATE(Source[[#This Row],[Subject]],TRIM(Source[[#This Row],[Course]]))</f>
        <v>ESLN3200</v>
      </c>
      <c r="I3152" t="str">
        <f>VLOOKUP(Source[[#This Row],[SubjCrse]],'Courses and Categories'!$E$2:$G$1816,3,FALSE)</f>
        <v>Noncredit ESL</v>
      </c>
      <c r="J3152">
        <v>702</v>
      </c>
      <c r="K3152" t="s">
        <v>430</v>
      </c>
      <c r="L3152" t="s">
        <v>39</v>
      </c>
      <c r="M3152" t="s">
        <v>40</v>
      </c>
      <c r="N3152" t="s">
        <v>293</v>
      </c>
      <c r="O3152" t="s">
        <v>439</v>
      </c>
      <c r="P3152" t="s">
        <v>440</v>
      </c>
      <c r="Q3152" t="s">
        <v>296</v>
      </c>
      <c r="R3152" t="s">
        <v>441</v>
      </c>
      <c r="S3152" t="s">
        <v>53</v>
      </c>
      <c r="T3152">
        <v>1</v>
      </c>
      <c r="U3152" s="1">
        <v>43479</v>
      </c>
      <c r="V3152" s="1">
        <v>43607</v>
      </c>
      <c r="W3152" t="s">
        <v>442</v>
      </c>
      <c r="X3152" t="s">
        <v>46</v>
      </c>
      <c r="Y3152">
        <v>123</v>
      </c>
      <c r="Z3152">
        <v>47</v>
      </c>
      <c r="AA3152">
        <v>400</v>
      </c>
      <c r="AB3152">
        <v>11.75</v>
      </c>
      <c r="AD3152">
        <f>IF(ISBLANK(Source[[#This Row],[CrosslistID]]),1,1/COUNTIFS(Source[CrosslistID],Source[[#This Row],[CrosslistID]],Source[TermDesc],Source[[#This Row],[TermDesc]]))</f>
        <v>1</v>
      </c>
      <c r="AG3152">
        <v>0</v>
      </c>
      <c r="AH3152">
        <v>11.75</v>
      </c>
      <c r="AI3152">
        <v>8.1219999999999999</v>
      </c>
      <c r="AJ3152">
        <v>8.1219999999999999</v>
      </c>
      <c r="AK3152">
        <v>0.4</v>
      </c>
      <c r="AL31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8.1219999999999999</v>
      </c>
      <c r="AM3152">
        <f>IF(AND(Source[[#This Row],[Credit_Noncredit]]="Noncredit",Source[[#This Row],[FTEF]]&gt;0),Source[[#This Row],[NC XLST FTES]]*525/(437.5*Source[[#This Row],[FTEF]]),0)</f>
        <v>24.366</v>
      </c>
      <c r="AN3152">
        <f>IF(Source[[#This Row],[Credit_Noncredit]]="Credit",Source[[#This Row],[Census Enrollment]],Source[[#This Row],[Noncredit Avg. Attendance]])</f>
        <v>24.366</v>
      </c>
    </row>
    <row r="3153" spans="1:40" x14ac:dyDescent="0.25">
      <c r="A3153" t="s">
        <v>32</v>
      </c>
      <c r="B3153" t="s">
        <v>33</v>
      </c>
      <c r="C3153" t="s">
        <v>229</v>
      </c>
      <c r="D3153" t="s">
        <v>230</v>
      </c>
      <c r="E3153" s="4">
        <v>46792</v>
      </c>
      <c r="F3153" s="4" t="s">
        <v>365</v>
      </c>
      <c r="G3153" s="4">
        <v>3200</v>
      </c>
      <c r="H3153" t="str">
        <f>CONCATENATE(Source[[#This Row],[Subject]],TRIM(Source[[#This Row],[Course]]))</f>
        <v>ESLN3200</v>
      </c>
      <c r="I3153" t="str">
        <f>VLOOKUP(Source[[#This Row],[SubjCrse]],'Courses and Categories'!$E$2:$G$1816,3,FALSE)</f>
        <v>Noncredit ESL</v>
      </c>
      <c r="J3153">
        <v>704</v>
      </c>
      <c r="K3153" t="s">
        <v>430</v>
      </c>
      <c r="L3153" t="s">
        <v>87</v>
      </c>
      <c r="M3153" t="s">
        <v>40</v>
      </c>
      <c r="N3153" t="s">
        <v>63</v>
      </c>
      <c r="O3153">
        <v>1630</v>
      </c>
      <c r="P3153">
        <v>1845</v>
      </c>
      <c r="Q3153" t="s">
        <v>52</v>
      </c>
      <c r="R3153">
        <v>369</v>
      </c>
      <c r="S3153" t="s">
        <v>53</v>
      </c>
      <c r="T3153">
        <v>1</v>
      </c>
      <c r="U3153" s="1">
        <v>43479</v>
      </c>
      <c r="V3153" s="1">
        <v>43607</v>
      </c>
      <c r="W3153" t="s">
        <v>393</v>
      </c>
      <c r="X3153" t="s">
        <v>46</v>
      </c>
      <c r="Y3153">
        <v>105</v>
      </c>
      <c r="Z3153">
        <v>93</v>
      </c>
      <c r="AA3153">
        <v>400</v>
      </c>
      <c r="AB3153">
        <v>23.25</v>
      </c>
      <c r="AD3153">
        <f>IF(ISBLANK(Source[[#This Row],[CrosslistID]]),1,1/COUNTIFS(Source[CrosslistID],Source[[#This Row],[CrosslistID]],Source[TermDesc],Source[[#This Row],[TermDesc]]))</f>
        <v>1</v>
      </c>
      <c r="AG3153">
        <v>0</v>
      </c>
      <c r="AH3153">
        <v>23.25</v>
      </c>
      <c r="AI3153">
        <v>6.3239999999999998</v>
      </c>
      <c r="AJ3153">
        <v>6.3239999999999998</v>
      </c>
      <c r="AK3153">
        <v>0.4</v>
      </c>
      <c r="AL31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6.3239999999999998</v>
      </c>
      <c r="AM3153">
        <f>IF(AND(Source[[#This Row],[Credit_Noncredit]]="Noncredit",Source[[#This Row],[FTEF]]&gt;0),Source[[#This Row],[NC XLST FTES]]*525/(437.5*Source[[#This Row],[FTEF]]),0)</f>
        <v>18.971999999999998</v>
      </c>
      <c r="AN3153">
        <f>IF(Source[[#This Row],[Credit_Noncredit]]="Credit",Source[[#This Row],[Census Enrollment]],Source[[#This Row],[Noncredit Avg. Attendance]])</f>
        <v>18.971999999999998</v>
      </c>
    </row>
    <row r="3154" spans="1:40" x14ac:dyDescent="0.25">
      <c r="A3154" t="s">
        <v>32</v>
      </c>
      <c r="B3154" t="s">
        <v>33</v>
      </c>
      <c r="C3154" t="s">
        <v>229</v>
      </c>
      <c r="D3154" t="s">
        <v>230</v>
      </c>
      <c r="E3154" s="4">
        <v>46793</v>
      </c>
      <c r="F3154" s="4" t="s">
        <v>365</v>
      </c>
      <c r="G3154" s="4">
        <v>3200</v>
      </c>
      <c r="H3154" t="str">
        <f>CONCATENATE(Source[[#This Row],[Subject]],TRIM(Source[[#This Row],[Course]]))</f>
        <v>ESLN3200</v>
      </c>
      <c r="I3154" t="str">
        <f>VLOOKUP(Source[[#This Row],[SubjCrse]],'Courses and Categories'!$E$2:$G$1816,3,FALSE)</f>
        <v>Noncredit ESL</v>
      </c>
      <c r="J3154">
        <v>706</v>
      </c>
      <c r="K3154" t="s">
        <v>430</v>
      </c>
      <c r="L3154" t="s">
        <v>87</v>
      </c>
      <c r="M3154" t="s">
        <v>40</v>
      </c>
      <c r="N3154" t="s">
        <v>63</v>
      </c>
      <c r="O3154">
        <v>1900</v>
      </c>
      <c r="P3154">
        <v>2115</v>
      </c>
      <c r="Q3154" t="s">
        <v>52</v>
      </c>
      <c r="R3154">
        <v>320</v>
      </c>
      <c r="S3154" t="s">
        <v>53</v>
      </c>
      <c r="T3154">
        <v>1</v>
      </c>
      <c r="U3154" s="1">
        <v>43479</v>
      </c>
      <c r="V3154" s="1">
        <v>43607</v>
      </c>
      <c r="W3154" t="s">
        <v>394</v>
      </c>
      <c r="X3154" t="s">
        <v>46</v>
      </c>
      <c r="Y3154">
        <v>94</v>
      </c>
      <c r="Z3154">
        <v>64</v>
      </c>
      <c r="AA3154">
        <v>400</v>
      </c>
      <c r="AB3154">
        <v>16</v>
      </c>
      <c r="AD3154">
        <f>IF(ISBLANK(Source[[#This Row],[CrosslistID]]),1,1/COUNTIFS(Source[CrosslistID],Source[[#This Row],[CrosslistID]],Source[TermDesc],Source[[#This Row],[TermDesc]]))</f>
        <v>1</v>
      </c>
      <c r="AG3154">
        <v>0</v>
      </c>
      <c r="AH3154">
        <v>16</v>
      </c>
      <c r="AI3154">
        <v>7.6269999999999998</v>
      </c>
      <c r="AJ3154">
        <v>7.6269999999999998</v>
      </c>
      <c r="AK3154">
        <v>0.4</v>
      </c>
      <c r="AL31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7.6269999999999998</v>
      </c>
      <c r="AM3154">
        <f>IF(AND(Source[[#This Row],[Credit_Noncredit]]="Noncredit",Source[[#This Row],[FTEF]]&gt;0),Source[[#This Row],[NC XLST FTES]]*525/(437.5*Source[[#This Row],[FTEF]]),0)</f>
        <v>22.880999999999997</v>
      </c>
      <c r="AN3154">
        <f>IF(Source[[#This Row],[Credit_Noncredit]]="Credit",Source[[#This Row],[Census Enrollment]],Source[[#This Row],[Noncredit Avg. Attendance]])</f>
        <v>22.880999999999997</v>
      </c>
    </row>
    <row r="3155" spans="1:40" x14ac:dyDescent="0.25">
      <c r="A3155" t="s">
        <v>32</v>
      </c>
      <c r="B3155" t="s">
        <v>33</v>
      </c>
      <c r="C3155" t="s">
        <v>229</v>
      </c>
      <c r="D3155" t="s">
        <v>230</v>
      </c>
      <c r="E3155" s="4">
        <v>44144</v>
      </c>
      <c r="F3155" s="4" t="s">
        <v>365</v>
      </c>
      <c r="G3155" s="4">
        <v>3200</v>
      </c>
      <c r="H3155" t="str">
        <f>CONCATENATE(Source[[#This Row],[Subject]],TRIM(Source[[#This Row],[Course]]))</f>
        <v>ESLN3200</v>
      </c>
      <c r="I3155" t="str">
        <f>VLOOKUP(Source[[#This Row],[SubjCrse]],'Courses and Categories'!$E$2:$G$1816,3,FALSE)</f>
        <v>Noncredit ESL</v>
      </c>
      <c r="J3155">
        <v>707</v>
      </c>
      <c r="K3155" t="s">
        <v>430</v>
      </c>
      <c r="L3155" t="s">
        <v>87</v>
      </c>
      <c r="M3155" t="s">
        <v>40</v>
      </c>
      <c r="N3155" t="s">
        <v>63</v>
      </c>
      <c r="O3155">
        <v>1900</v>
      </c>
      <c r="P3155">
        <v>2115</v>
      </c>
      <c r="Q3155" t="s">
        <v>52</v>
      </c>
      <c r="R3155">
        <v>301</v>
      </c>
      <c r="S3155" t="s">
        <v>53</v>
      </c>
      <c r="T3155">
        <v>1</v>
      </c>
      <c r="U3155" s="1">
        <v>43479</v>
      </c>
      <c r="V3155" s="1">
        <v>43607</v>
      </c>
      <c r="W3155" t="s">
        <v>443</v>
      </c>
      <c r="X3155" t="s">
        <v>46</v>
      </c>
      <c r="Y3155">
        <v>93</v>
      </c>
      <c r="Z3155">
        <v>85</v>
      </c>
      <c r="AA3155">
        <v>400</v>
      </c>
      <c r="AB3155">
        <v>21.25</v>
      </c>
      <c r="AD3155">
        <f>IF(ISBLANK(Source[[#This Row],[CrosslistID]]),1,1/COUNTIFS(Source[CrosslistID],Source[[#This Row],[CrosslistID]],Source[TermDesc],Source[[#This Row],[TermDesc]]))</f>
        <v>1</v>
      </c>
      <c r="AG3155">
        <v>0</v>
      </c>
      <c r="AH3155">
        <v>21.25</v>
      </c>
      <c r="AI3155">
        <v>6.9859999999999998</v>
      </c>
      <c r="AJ3155">
        <v>6.9859999999999998</v>
      </c>
      <c r="AK3155">
        <v>0.4</v>
      </c>
      <c r="AL31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6.9859999999999998</v>
      </c>
      <c r="AM3155">
        <f>IF(AND(Source[[#This Row],[Credit_Noncredit]]="Noncredit",Source[[#This Row],[FTEF]]&gt;0),Source[[#This Row],[NC XLST FTES]]*525/(437.5*Source[[#This Row],[FTEF]]),0)</f>
        <v>20.958000000000002</v>
      </c>
      <c r="AN3155">
        <f>IF(Source[[#This Row],[Credit_Noncredit]]="Credit",Source[[#This Row],[Census Enrollment]],Source[[#This Row],[Noncredit Avg. Attendance]])</f>
        <v>20.958000000000002</v>
      </c>
    </row>
    <row r="3156" spans="1:40" x14ac:dyDescent="0.25">
      <c r="A3156" t="s">
        <v>32</v>
      </c>
      <c r="B3156" t="s">
        <v>33</v>
      </c>
      <c r="C3156" t="s">
        <v>229</v>
      </c>
      <c r="D3156" t="s">
        <v>230</v>
      </c>
      <c r="E3156" s="4">
        <v>44058</v>
      </c>
      <c r="F3156" s="4" t="s">
        <v>365</v>
      </c>
      <c r="G3156" s="4">
        <v>3200</v>
      </c>
      <c r="H3156" t="str">
        <f>CONCATENATE(Source[[#This Row],[Subject]],TRIM(Source[[#This Row],[Course]]))</f>
        <v>ESLN3200</v>
      </c>
      <c r="I3156" t="str">
        <f>VLOOKUP(Source[[#This Row],[SubjCrse]],'Courses and Categories'!$E$2:$G$1816,3,FALSE)</f>
        <v>Noncredit ESL</v>
      </c>
      <c r="J3156" t="s">
        <v>413</v>
      </c>
      <c r="K3156" t="s">
        <v>430</v>
      </c>
      <c r="L3156" t="s">
        <v>39</v>
      </c>
      <c r="M3156" t="s">
        <v>40</v>
      </c>
      <c r="N3156" t="s">
        <v>195</v>
      </c>
      <c r="O3156">
        <v>1015</v>
      </c>
      <c r="P3156">
        <v>1205</v>
      </c>
      <c r="Q3156" t="s">
        <v>247</v>
      </c>
      <c r="S3156" t="s">
        <v>248</v>
      </c>
      <c r="T3156">
        <v>1</v>
      </c>
      <c r="U3156" s="1">
        <v>43479</v>
      </c>
      <c r="V3156" s="1">
        <v>43607</v>
      </c>
      <c r="W3156" t="s">
        <v>354</v>
      </c>
      <c r="X3156" t="s">
        <v>46</v>
      </c>
      <c r="Y3156">
        <v>56</v>
      </c>
      <c r="Z3156">
        <v>0</v>
      </c>
      <c r="AA3156">
        <v>0</v>
      </c>
      <c r="AB3156">
        <v>0</v>
      </c>
      <c r="AD3156">
        <f>IF(ISBLANK(Source[[#This Row],[CrosslistID]]),1,1/COUNTIFS(Source[CrosslistID],Source[[#This Row],[CrosslistID]],Source[TermDesc],Source[[#This Row],[TermDesc]]))</f>
        <v>1</v>
      </c>
      <c r="AG3156">
        <v>0</v>
      </c>
      <c r="AH3156">
        <v>0</v>
      </c>
      <c r="AI3156">
        <v>2.1030000000000002</v>
      </c>
      <c r="AJ3156">
        <v>2.1030000000000002</v>
      </c>
      <c r="AK3156">
        <v>0.2</v>
      </c>
      <c r="AL31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2.1030000000000002</v>
      </c>
      <c r="AM3156">
        <f>IF(AND(Source[[#This Row],[Credit_Noncredit]]="Noncredit",Source[[#This Row],[FTEF]]&gt;0),Source[[#This Row],[NC XLST FTES]]*525/(437.5*Source[[#This Row],[FTEF]]),0)</f>
        <v>12.618</v>
      </c>
      <c r="AN3156">
        <f>IF(Source[[#This Row],[Credit_Noncredit]]="Credit",Source[[#This Row],[Census Enrollment]],Source[[#This Row],[Noncredit Avg. Attendance]])</f>
        <v>12.618</v>
      </c>
    </row>
    <row r="3157" spans="1:40" x14ac:dyDescent="0.25">
      <c r="A3157" t="s">
        <v>32</v>
      </c>
      <c r="B3157" t="s">
        <v>33</v>
      </c>
      <c r="C3157" t="s">
        <v>229</v>
      </c>
      <c r="D3157" t="s">
        <v>230</v>
      </c>
      <c r="E3157" s="4">
        <v>48038</v>
      </c>
      <c r="F3157" s="4" t="s">
        <v>365</v>
      </c>
      <c r="G3157" s="4">
        <v>3205</v>
      </c>
      <c r="H3157" t="str">
        <f>CONCATENATE(Source[[#This Row],[Subject]],TRIM(Source[[#This Row],[Course]]))</f>
        <v>ESLN3205</v>
      </c>
      <c r="I3157" t="str">
        <f>VLOOKUP(Source[[#This Row],[SubjCrse]],'Courses and Categories'!$E$2:$G$1816,3,FALSE)</f>
        <v>Noncredit ESL</v>
      </c>
      <c r="J3157">
        <v>701</v>
      </c>
      <c r="K3157" t="s">
        <v>444</v>
      </c>
      <c r="L3157" t="s">
        <v>50</v>
      </c>
      <c r="M3157" t="s">
        <v>40</v>
      </c>
      <c r="N3157" t="s">
        <v>51</v>
      </c>
      <c r="O3157">
        <v>900</v>
      </c>
      <c r="P3157">
        <v>1350</v>
      </c>
      <c r="Q3157" t="s">
        <v>52</v>
      </c>
      <c r="R3157">
        <v>369</v>
      </c>
      <c r="S3157" t="s">
        <v>53</v>
      </c>
      <c r="T3157">
        <v>1</v>
      </c>
      <c r="U3157" s="1">
        <v>43479</v>
      </c>
      <c r="V3157" s="1">
        <v>43607</v>
      </c>
      <c r="W3157" t="s">
        <v>393</v>
      </c>
      <c r="X3157" t="s">
        <v>46</v>
      </c>
      <c r="Y3157">
        <v>103</v>
      </c>
      <c r="Z3157">
        <v>99</v>
      </c>
      <c r="AA3157">
        <v>400</v>
      </c>
      <c r="AB3157">
        <v>24.75</v>
      </c>
      <c r="AD3157">
        <f>IF(ISBLANK(Source[[#This Row],[CrosslistID]]),1,1/COUNTIFS(Source[CrosslistID],Source[[#This Row],[CrosslistID]],Source[TermDesc],Source[[#This Row],[TermDesc]]))</f>
        <v>1</v>
      </c>
      <c r="AG3157">
        <v>0</v>
      </c>
      <c r="AH3157">
        <v>24.75</v>
      </c>
      <c r="AI3157">
        <v>4.657</v>
      </c>
      <c r="AJ3157">
        <v>4.657</v>
      </c>
      <c r="AK3157">
        <v>0.2</v>
      </c>
      <c r="AL31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4.657</v>
      </c>
      <c r="AM3157">
        <f>IF(AND(Source[[#This Row],[Credit_Noncredit]]="Noncredit",Source[[#This Row],[FTEF]]&gt;0),Source[[#This Row],[NC XLST FTES]]*525/(437.5*Source[[#This Row],[FTEF]]),0)</f>
        <v>27.942000000000004</v>
      </c>
      <c r="AN3157">
        <f>IF(Source[[#This Row],[Credit_Noncredit]]="Credit",Source[[#This Row],[Census Enrollment]],Source[[#This Row],[Noncredit Avg. Attendance]])</f>
        <v>27.942000000000004</v>
      </c>
    </row>
    <row r="3158" spans="1:40" x14ac:dyDescent="0.25">
      <c r="A3158" t="s">
        <v>32</v>
      </c>
      <c r="B3158" t="s">
        <v>33</v>
      </c>
      <c r="C3158" t="s">
        <v>229</v>
      </c>
      <c r="D3158" t="s">
        <v>230</v>
      </c>
      <c r="E3158" s="4">
        <v>46611</v>
      </c>
      <c r="F3158" s="4" t="s">
        <v>365</v>
      </c>
      <c r="G3158" s="4">
        <v>3205</v>
      </c>
      <c r="H3158" t="str">
        <f>CONCATENATE(Source[[#This Row],[Subject]],TRIM(Source[[#This Row],[Course]]))</f>
        <v>ESLN3205</v>
      </c>
      <c r="I3158" t="str">
        <f>VLOOKUP(Source[[#This Row],[SubjCrse]],'Courses and Categories'!$E$2:$G$1816,3,FALSE)</f>
        <v>Noncredit ESL</v>
      </c>
      <c r="J3158">
        <v>702</v>
      </c>
      <c r="K3158" t="s">
        <v>444</v>
      </c>
      <c r="L3158" t="s">
        <v>50</v>
      </c>
      <c r="M3158" t="s">
        <v>40</v>
      </c>
      <c r="N3158" t="s">
        <v>51</v>
      </c>
      <c r="O3158">
        <v>900</v>
      </c>
      <c r="P3158">
        <v>1350</v>
      </c>
      <c r="Q3158" t="s">
        <v>52</v>
      </c>
      <c r="R3158">
        <v>320</v>
      </c>
      <c r="S3158" t="s">
        <v>53</v>
      </c>
      <c r="T3158">
        <v>1</v>
      </c>
      <c r="U3158" s="1">
        <v>43479</v>
      </c>
      <c r="V3158" s="1">
        <v>43607</v>
      </c>
      <c r="W3158" t="s">
        <v>394</v>
      </c>
      <c r="X3158" t="s">
        <v>46</v>
      </c>
      <c r="Y3158">
        <v>104</v>
      </c>
      <c r="Z3158">
        <v>90</v>
      </c>
      <c r="AA3158">
        <v>400</v>
      </c>
      <c r="AB3158">
        <v>22.5</v>
      </c>
      <c r="AD3158">
        <f>IF(ISBLANK(Source[[#This Row],[CrosslistID]]),1,1/COUNTIFS(Source[CrosslistID],Source[[#This Row],[CrosslistID]],Source[TermDesc],Source[[#This Row],[TermDesc]]))</f>
        <v>1</v>
      </c>
      <c r="AG3158">
        <v>0</v>
      </c>
      <c r="AH3158">
        <v>22.5</v>
      </c>
      <c r="AI3158">
        <v>5.1139999999999999</v>
      </c>
      <c r="AJ3158">
        <v>5.1139999999999999</v>
      </c>
      <c r="AK3158">
        <v>0.2</v>
      </c>
      <c r="AL31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5.1139999999999999</v>
      </c>
      <c r="AM3158">
        <f>IF(AND(Source[[#This Row],[Credit_Noncredit]]="Noncredit",Source[[#This Row],[FTEF]]&gt;0),Source[[#This Row],[NC XLST FTES]]*525/(437.5*Source[[#This Row],[FTEF]]),0)</f>
        <v>30.683999999999997</v>
      </c>
      <c r="AN3158">
        <f>IF(Source[[#This Row],[Credit_Noncredit]]="Credit",Source[[#This Row],[Census Enrollment]],Source[[#This Row],[Noncredit Avg. Attendance]])</f>
        <v>30.683999999999997</v>
      </c>
    </row>
    <row r="3159" spans="1:40" x14ac:dyDescent="0.25">
      <c r="A3159" t="s">
        <v>32</v>
      </c>
      <c r="B3159" t="s">
        <v>33</v>
      </c>
      <c r="C3159" t="s">
        <v>229</v>
      </c>
      <c r="D3159" t="s">
        <v>230</v>
      </c>
      <c r="E3159" s="4">
        <v>48200</v>
      </c>
      <c r="F3159" s="4" t="s">
        <v>365</v>
      </c>
      <c r="G3159" s="4">
        <v>3300</v>
      </c>
      <c r="H3159" t="str">
        <f>CONCATENATE(Source[[#This Row],[Subject]],TRIM(Source[[#This Row],[Course]]))</f>
        <v>ESLN3300</v>
      </c>
      <c r="I3159" t="str">
        <f>VLOOKUP(Source[[#This Row],[SubjCrse]],'Courses and Categories'!$E$2:$G$1816,3,FALSE)</f>
        <v>Noncredit ESL</v>
      </c>
      <c r="J3159">
        <v>101</v>
      </c>
      <c r="K3159" t="s">
        <v>445</v>
      </c>
      <c r="L3159" t="s">
        <v>39</v>
      </c>
      <c r="M3159" t="s">
        <v>40</v>
      </c>
      <c r="N3159" t="s">
        <v>424</v>
      </c>
      <c r="O3159" t="s">
        <v>446</v>
      </c>
      <c r="P3159" t="s">
        <v>447</v>
      </c>
      <c r="Q3159" t="s">
        <v>448</v>
      </c>
      <c r="R3159" t="s">
        <v>449</v>
      </c>
      <c r="S3159" t="s">
        <v>134</v>
      </c>
      <c r="T3159">
        <v>1</v>
      </c>
      <c r="U3159" s="1">
        <v>43479</v>
      </c>
      <c r="V3159" s="1">
        <v>43607</v>
      </c>
      <c r="W3159" t="s">
        <v>450</v>
      </c>
      <c r="X3159" t="s">
        <v>46</v>
      </c>
      <c r="Y3159">
        <v>74</v>
      </c>
      <c r="Z3159">
        <v>59</v>
      </c>
      <c r="AA3159">
        <v>200</v>
      </c>
      <c r="AB3159">
        <v>29.5</v>
      </c>
      <c r="AD3159">
        <f>IF(ISBLANK(Source[[#This Row],[CrosslistID]]),1,1/COUNTIFS(Source[CrosslistID],Source[[#This Row],[CrosslistID]],Source[TermDesc],Source[[#This Row],[TermDesc]]))</f>
        <v>1</v>
      </c>
      <c r="AG3159">
        <v>0</v>
      </c>
      <c r="AH3159">
        <v>29.5</v>
      </c>
      <c r="AI3159">
        <v>7.6050000000000004</v>
      </c>
      <c r="AJ3159">
        <v>7.6050000000000004</v>
      </c>
      <c r="AK3159">
        <v>0.4</v>
      </c>
      <c r="AL31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7.6050000000000004</v>
      </c>
      <c r="AM3159">
        <f>IF(AND(Source[[#This Row],[Credit_Noncredit]]="Noncredit",Source[[#This Row],[FTEF]]&gt;0),Source[[#This Row],[NC XLST FTES]]*525/(437.5*Source[[#This Row],[FTEF]]),0)</f>
        <v>22.815000000000001</v>
      </c>
      <c r="AN3159">
        <f>IF(Source[[#This Row],[Credit_Noncredit]]="Credit",Source[[#This Row],[Census Enrollment]],Source[[#This Row],[Noncredit Avg. Attendance]])</f>
        <v>22.815000000000001</v>
      </c>
    </row>
    <row r="3160" spans="1:40" x14ac:dyDescent="0.25">
      <c r="A3160" t="s">
        <v>32</v>
      </c>
      <c r="B3160" t="s">
        <v>33</v>
      </c>
      <c r="C3160" t="s">
        <v>229</v>
      </c>
      <c r="D3160" t="s">
        <v>230</v>
      </c>
      <c r="E3160" s="4">
        <v>44540</v>
      </c>
      <c r="F3160" s="4" t="s">
        <v>365</v>
      </c>
      <c r="G3160" s="4">
        <v>3300</v>
      </c>
      <c r="H3160" t="str">
        <f>CONCATENATE(Source[[#This Row],[Subject]],TRIM(Source[[#This Row],[Course]]))</f>
        <v>ESLN3300</v>
      </c>
      <c r="I3160" t="str">
        <f>VLOOKUP(Source[[#This Row],[SubjCrse]],'Courses and Categories'!$E$2:$G$1816,3,FALSE)</f>
        <v>Noncredit ESL</v>
      </c>
      <c r="J3160">
        <v>202</v>
      </c>
      <c r="K3160" t="s">
        <v>445</v>
      </c>
      <c r="L3160" t="s">
        <v>39</v>
      </c>
      <c r="M3160" t="s">
        <v>40</v>
      </c>
      <c r="N3160" t="s">
        <v>195</v>
      </c>
      <c r="O3160">
        <v>1015</v>
      </c>
      <c r="P3160">
        <v>1205</v>
      </c>
      <c r="Q3160" t="s">
        <v>60</v>
      </c>
      <c r="R3160">
        <v>312</v>
      </c>
      <c r="S3160" t="s">
        <v>61</v>
      </c>
      <c r="T3160">
        <v>1</v>
      </c>
      <c r="U3160" s="1">
        <v>43479</v>
      </c>
      <c r="V3160" s="1">
        <v>43607</v>
      </c>
      <c r="W3160" t="s">
        <v>344</v>
      </c>
      <c r="X3160" t="s">
        <v>46</v>
      </c>
      <c r="Y3160">
        <v>66</v>
      </c>
      <c r="Z3160">
        <v>31</v>
      </c>
      <c r="AA3160">
        <v>65</v>
      </c>
      <c r="AB3160">
        <v>47.692300000000003</v>
      </c>
      <c r="AD3160">
        <f>IF(ISBLANK(Source[[#This Row],[CrosslistID]]),1,1/COUNTIFS(Source[CrosslistID],Source[[#This Row],[CrosslistID]],Source[TermDesc],Source[[#This Row],[TermDesc]]))</f>
        <v>1</v>
      </c>
      <c r="AG3160">
        <v>0</v>
      </c>
      <c r="AH3160">
        <v>47.692300000000003</v>
      </c>
      <c r="AI3160">
        <v>4.556</v>
      </c>
      <c r="AJ3160">
        <v>4.556</v>
      </c>
      <c r="AK3160">
        <v>0.4</v>
      </c>
      <c r="AL31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4.556</v>
      </c>
      <c r="AM3160">
        <f>IF(AND(Source[[#This Row],[Credit_Noncredit]]="Noncredit",Source[[#This Row],[FTEF]]&gt;0),Source[[#This Row],[NC XLST FTES]]*525/(437.5*Source[[#This Row],[FTEF]]),0)</f>
        <v>13.668000000000001</v>
      </c>
      <c r="AN3160">
        <f>IF(Source[[#This Row],[Credit_Noncredit]]="Credit",Source[[#This Row],[Census Enrollment]],Source[[#This Row],[Noncredit Avg. Attendance]])</f>
        <v>13.668000000000001</v>
      </c>
    </row>
    <row r="3161" spans="1:40" x14ac:dyDescent="0.25">
      <c r="A3161" t="s">
        <v>32</v>
      </c>
      <c r="B3161" t="s">
        <v>33</v>
      </c>
      <c r="C3161" t="s">
        <v>229</v>
      </c>
      <c r="D3161" t="s">
        <v>230</v>
      </c>
      <c r="E3161" s="4">
        <v>41085</v>
      </c>
      <c r="F3161" s="4" t="s">
        <v>365</v>
      </c>
      <c r="G3161" s="4">
        <v>3300</v>
      </c>
      <c r="H3161" t="str">
        <f>CONCATENATE(Source[[#This Row],[Subject]],TRIM(Source[[#This Row],[Course]]))</f>
        <v>ESLN3300</v>
      </c>
      <c r="I3161" t="str">
        <f>VLOOKUP(Source[[#This Row],[SubjCrse]],'Courses and Categories'!$E$2:$G$1816,3,FALSE)</f>
        <v>Noncredit ESL</v>
      </c>
      <c r="J3161">
        <v>401</v>
      </c>
      <c r="K3161" t="s">
        <v>445</v>
      </c>
      <c r="L3161" t="s">
        <v>39</v>
      </c>
      <c r="M3161" t="s">
        <v>40</v>
      </c>
      <c r="N3161" t="s">
        <v>195</v>
      </c>
      <c r="O3161">
        <v>820</v>
      </c>
      <c r="P3161">
        <v>1010</v>
      </c>
      <c r="Q3161" t="s">
        <v>64</v>
      </c>
      <c r="S3161" t="s">
        <v>65</v>
      </c>
      <c r="T3161">
        <v>1</v>
      </c>
      <c r="U3161" s="1">
        <v>43479</v>
      </c>
      <c r="V3161" s="1">
        <v>43607</v>
      </c>
      <c r="W3161" t="s">
        <v>346</v>
      </c>
      <c r="X3161" t="s">
        <v>46</v>
      </c>
      <c r="Y3161">
        <v>49</v>
      </c>
      <c r="Z3161">
        <v>35</v>
      </c>
      <c r="AA3161">
        <v>600</v>
      </c>
      <c r="AB3161">
        <v>5.8333000000000004</v>
      </c>
      <c r="AD3161">
        <f>IF(ISBLANK(Source[[#This Row],[CrosslistID]]),1,1/COUNTIFS(Source[CrosslistID],Source[[#This Row],[CrosslistID]],Source[TermDesc],Source[[#This Row],[TermDesc]]))</f>
        <v>1</v>
      </c>
      <c r="AG3161">
        <v>0</v>
      </c>
      <c r="AH3161">
        <v>5.8333000000000004</v>
      </c>
      <c r="AI3161">
        <v>5.28</v>
      </c>
      <c r="AJ3161">
        <v>5.28</v>
      </c>
      <c r="AK3161">
        <v>0.4</v>
      </c>
      <c r="AL31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5.28</v>
      </c>
      <c r="AM3161">
        <f>IF(AND(Source[[#This Row],[Credit_Noncredit]]="Noncredit",Source[[#This Row],[FTEF]]&gt;0),Source[[#This Row],[NC XLST FTES]]*525/(437.5*Source[[#This Row],[FTEF]]),0)</f>
        <v>15.84</v>
      </c>
      <c r="AN3161">
        <f>IF(Source[[#This Row],[Credit_Noncredit]]="Credit",Source[[#This Row],[Census Enrollment]],Source[[#This Row],[Noncredit Avg. Attendance]])</f>
        <v>15.84</v>
      </c>
    </row>
    <row r="3162" spans="1:40" x14ac:dyDescent="0.25">
      <c r="A3162" t="s">
        <v>32</v>
      </c>
      <c r="B3162" t="s">
        <v>33</v>
      </c>
      <c r="C3162" t="s">
        <v>229</v>
      </c>
      <c r="D3162" t="s">
        <v>230</v>
      </c>
      <c r="E3162" s="4">
        <v>41093</v>
      </c>
      <c r="F3162" s="4" t="s">
        <v>365</v>
      </c>
      <c r="G3162" s="4">
        <v>3300</v>
      </c>
      <c r="H3162" t="str">
        <f>CONCATENATE(Source[[#This Row],[Subject]],TRIM(Source[[#This Row],[Course]]))</f>
        <v>ESLN3300</v>
      </c>
      <c r="I3162" t="str">
        <f>VLOOKUP(Source[[#This Row],[SubjCrse]],'Courses and Categories'!$E$2:$G$1816,3,FALSE)</f>
        <v>Noncredit ESL</v>
      </c>
      <c r="J3162">
        <v>403</v>
      </c>
      <c r="K3162" t="s">
        <v>445</v>
      </c>
      <c r="L3162" t="s">
        <v>39</v>
      </c>
      <c r="M3162" t="s">
        <v>40</v>
      </c>
      <c r="N3162" t="s">
        <v>195</v>
      </c>
      <c r="O3162">
        <v>820</v>
      </c>
      <c r="P3162">
        <v>1010</v>
      </c>
      <c r="Q3162" t="s">
        <v>64</v>
      </c>
      <c r="S3162" t="s">
        <v>65</v>
      </c>
      <c r="T3162">
        <v>1</v>
      </c>
      <c r="U3162" s="1">
        <v>43479</v>
      </c>
      <c r="V3162" s="1">
        <v>43607</v>
      </c>
      <c r="W3162" t="s">
        <v>289</v>
      </c>
      <c r="X3162" t="s">
        <v>46</v>
      </c>
      <c r="Y3162">
        <v>49</v>
      </c>
      <c r="Z3162">
        <v>47</v>
      </c>
      <c r="AA3162">
        <v>600</v>
      </c>
      <c r="AB3162">
        <v>7.8333000000000004</v>
      </c>
      <c r="AD3162">
        <f>IF(ISBLANK(Source[[#This Row],[CrosslistID]]),1,1/COUNTIFS(Source[CrosslistID],Source[[#This Row],[CrosslistID]],Source[TermDesc],Source[[#This Row],[TermDesc]]))</f>
        <v>1</v>
      </c>
      <c r="AG3162">
        <v>0</v>
      </c>
      <c r="AH3162">
        <v>7.8333000000000004</v>
      </c>
      <c r="AI3162">
        <v>7.0860000000000003</v>
      </c>
      <c r="AJ3162">
        <v>7.0860000000000003</v>
      </c>
      <c r="AK3162">
        <v>0.4</v>
      </c>
      <c r="AL31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7.0860000000000003</v>
      </c>
      <c r="AM3162">
        <f>IF(AND(Source[[#This Row],[Credit_Noncredit]]="Noncredit",Source[[#This Row],[FTEF]]&gt;0),Source[[#This Row],[NC XLST FTES]]*525/(437.5*Source[[#This Row],[FTEF]]),0)</f>
        <v>21.257999999999999</v>
      </c>
      <c r="AN3162">
        <f>IF(Source[[#This Row],[Credit_Noncredit]]="Credit",Source[[#This Row],[Census Enrollment]],Source[[#This Row],[Noncredit Avg. Attendance]])</f>
        <v>21.257999999999999</v>
      </c>
    </row>
    <row r="3163" spans="1:40" x14ac:dyDescent="0.25">
      <c r="A3163" t="s">
        <v>32</v>
      </c>
      <c r="B3163" t="s">
        <v>33</v>
      </c>
      <c r="C3163" t="s">
        <v>229</v>
      </c>
      <c r="D3163" t="s">
        <v>230</v>
      </c>
      <c r="E3163" s="4">
        <v>41466</v>
      </c>
      <c r="F3163" s="4" t="s">
        <v>365</v>
      </c>
      <c r="G3163" s="4">
        <v>3300</v>
      </c>
      <c r="H3163" t="str">
        <f>CONCATENATE(Source[[#This Row],[Subject]],TRIM(Source[[#This Row],[Course]]))</f>
        <v>ESLN3300</v>
      </c>
      <c r="I3163" t="str">
        <f>VLOOKUP(Source[[#This Row],[SubjCrse]],'Courses and Categories'!$E$2:$G$1816,3,FALSE)</f>
        <v>Noncredit ESL</v>
      </c>
      <c r="J3163">
        <v>405</v>
      </c>
      <c r="K3163" t="s">
        <v>445</v>
      </c>
      <c r="L3163" t="s">
        <v>39</v>
      </c>
      <c r="M3163" t="s">
        <v>40</v>
      </c>
      <c r="N3163" t="s">
        <v>293</v>
      </c>
      <c r="O3163" t="s">
        <v>431</v>
      </c>
      <c r="P3163" t="s">
        <v>432</v>
      </c>
      <c r="Q3163" t="s">
        <v>332</v>
      </c>
      <c r="S3163" t="s">
        <v>65</v>
      </c>
      <c r="T3163">
        <v>1</v>
      </c>
      <c r="U3163" s="1">
        <v>43479</v>
      </c>
      <c r="V3163" s="1">
        <v>43607</v>
      </c>
      <c r="W3163" t="s">
        <v>451</v>
      </c>
      <c r="X3163" t="s">
        <v>46</v>
      </c>
      <c r="Y3163">
        <v>48</v>
      </c>
      <c r="Z3163">
        <v>36</v>
      </c>
      <c r="AA3163">
        <v>700</v>
      </c>
      <c r="AB3163">
        <v>5.1429</v>
      </c>
      <c r="AD3163">
        <f>IF(ISBLANK(Source[[#This Row],[CrosslistID]]),1,1/COUNTIFS(Source[CrosslistID],Source[[#This Row],[CrosslistID]],Source[TermDesc],Source[[#This Row],[TermDesc]]))</f>
        <v>1</v>
      </c>
      <c r="AG3163">
        <v>0</v>
      </c>
      <c r="AH3163">
        <v>5.1429</v>
      </c>
      <c r="AI3163">
        <v>5.89</v>
      </c>
      <c r="AJ3163">
        <v>5.89</v>
      </c>
      <c r="AK3163">
        <v>0.4</v>
      </c>
      <c r="AL31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5.89</v>
      </c>
      <c r="AM3163">
        <f>IF(AND(Source[[#This Row],[Credit_Noncredit]]="Noncredit",Source[[#This Row],[FTEF]]&gt;0),Source[[#This Row],[NC XLST FTES]]*525/(437.5*Source[[#This Row],[FTEF]]),0)</f>
        <v>17.670000000000002</v>
      </c>
      <c r="AN3163">
        <f>IF(Source[[#This Row],[Credit_Noncredit]]="Credit",Source[[#This Row],[Census Enrollment]],Source[[#This Row],[Noncredit Avg. Attendance]])</f>
        <v>17.670000000000002</v>
      </c>
    </row>
    <row r="3164" spans="1:40" x14ac:dyDescent="0.25">
      <c r="A3164" t="s">
        <v>32</v>
      </c>
      <c r="B3164" t="s">
        <v>33</v>
      </c>
      <c r="C3164" t="s">
        <v>229</v>
      </c>
      <c r="D3164" t="s">
        <v>230</v>
      </c>
      <c r="E3164" s="4">
        <v>47829</v>
      </c>
      <c r="F3164" s="4" t="s">
        <v>365</v>
      </c>
      <c r="G3164" s="4">
        <v>3300</v>
      </c>
      <c r="H3164" t="str">
        <f>CONCATENATE(Source[[#This Row],[Subject]],TRIM(Source[[#This Row],[Course]]))</f>
        <v>ESLN3300</v>
      </c>
      <c r="I3164" t="str">
        <f>VLOOKUP(Source[[#This Row],[SubjCrse]],'Courses and Categories'!$E$2:$G$1816,3,FALSE)</f>
        <v>Noncredit ESL</v>
      </c>
      <c r="J3164">
        <v>406</v>
      </c>
      <c r="K3164" t="s">
        <v>445</v>
      </c>
      <c r="L3164" t="s">
        <v>39</v>
      </c>
      <c r="M3164" t="s">
        <v>40</v>
      </c>
      <c r="N3164" t="s">
        <v>195</v>
      </c>
      <c r="O3164">
        <v>1020</v>
      </c>
      <c r="P3164">
        <v>1210</v>
      </c>
      <c r="Q3164" t="s">
        <v>64</v>
      </c>
      <c r="S3164" t="s">
        <v>65</v>
      </c>
      <c r="T3164">
        <v>1</v>
      </c>
      <c r="U3164" s="1">
        <v>43479</v>
      </c>
      <c r="V3164" s="1">
        <v>43607</v>
      </c>
      <c r="W3164" t="s">
        <v>377</v>
      </c>
      <c r="X3164" t="s">
        <v>46</v>
      </c>
      <c r="Y3164">
        <v>69</v>
      </c>
      <c r="Z3164">
        <v>40</v>
      </c>
      <c r="AA3164">
        <v>600</v>
      </c>
      <c r="AB3164">
        <v>6.6666999999999996</v>
      </c>
      <c r="AD3164">
        <f>IF(ISBLANK(Source[[#This Row],[CrosslistID]]),1,1/COUNTIFS(Source[CrosslistID],Source[[#This Row],[CrosslistID]],Source[TermDesc],Source[[#This Row],[TermDesc]]))</f>
        <v>1</v>
      </c>
      <c r="AG3164">
        <v>0</v>
      </c>
      <c r="AH3164">
        <v>6.6666999999999996</v>
      </c>
      <c r="AI3164">
        <v>8.1029999999999998</v>
      </c>
      <c r="AJ3164">
        <v>8.1029999999999998</v>
      </c>
      <c r="AK3164">
        <v>0.4</v>
      </c>
      <c r="AL31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8.1029999999999998</v>
      </c>
      <c r="AM3164">
        <f>IF(AND(Source[[#This Row],[Credit_Noncredit]]="Noncredit",Source[[#This Row],[FTEF]]&gt;0),Source[[#This Row],[NC XLST FTES]]*525/(437.5*Source[[#This Row],[FTEF]]),0)</f>
        <v>24.308999999999997</v>
      </c>
      <c r="AN3164">
        <f>IF(Source[[#This Row],[Credit_Noncredit]]="Credit",Source[[#This Row],[Census Enrollment]],Source[[#This Row],[Noncredit Avg. Attendance]])</f>
        <v>24.308999999999997</v>
      </c>
    </row>
    <row r="3165" spans="1:40" x14ac:dyDescent="0.25">
      <c r="A3165" t="s">
        <v>32</v>
      </c>
      <c r="B3165" t="s">
        <v>33</v>
      </c>
      <c r="C3165" t="s">
        <v>229</v>
      </c>
      <c r="D3165" t="s">
        <v>230</v>
      </c>
      <c r="E3165" s="4">
        <v>41090</v>
      </c>
      <c r="F3165" s="4" t="s">
        <v>365</v>
      </c>
      <c r="G3165" s="4">
        <v>3300</v>
      </c>
      <c r="H3165" t="str">
        <f>CONCATENATE(Source[[#This Row],[Subject]],TRIM(Source[[#This Row],[Course]]))</f>
        <v>ESLN3300</v>
      </c>
      <c r="I3165" t="str">
        <f>VLOOKUP(Source[[#This Row],[SubjCrse]],'Courses and Categories'!$E$2:$G$1816,3,FALSE)</f>
        <v>Noncredit ESL</v>
      </c>
      <c r="J3165">
        <v>407</v>
      </c>
      <c r="K3165" t="s">
        <v>445</v>
      </c>
      <c r="L3165" t="s">
        <v>39</v>
      </c>
      <c r="M3165" t="s">
        <v>40</v>
      </c>
      <c r="N3165" t="s">
        <v>195</v>
      </c>
      <c r="O3165">
        <v>1020</v>
      </c>
      <c r="P3165">
        <v>1210</v>
      </c>
      <c r="Q3165" t="s">
        <v>64</v>
      </c>
      <c r="S3165" t="s">
        <v>65</v>
      </c>
      <c r="T3165">
        <v>1</v>
      </c>
      <c r="U3165" s="1">
        <v>43479</v>
      </c>
      <c r="V3165" s="1">
        <v>43607</v>
      </c>
      <c r="W3165" t="s">
        <v>452</v>
      </c>
      <c r="X3165" t="s">
        <v>46</v>
      </c>
      <c r="Y3165">
        <v>76</v>
      </c>
      <c r="Z3165">
        <v>28</v>
      </c>
      <c r="AA3165">
        <v>600</v>
      </c>
      <c r="AB3165">
        <v>4.6666999999999996</v>
      </c>
      <c r="AD3165">
        <f>IF(ISBLANK(Source[[#This Row],[CrosslistID]]),1,1/COUNTIFS(Source[CrosslistID],Source[[#This Row],[CrosslistID]],Source[TermDesc],Source[[#This Row],[TermDesc]]))</f>
        <v>1</v>
      </c>
      <c r="AG3165">
        <v>0</v>
      </c>
      <c r="AH3165">
        <v>4.6666999999999996</v>
      </c>
      <c r="AI3165">
        <v>6.69</v>
      </c>
      <c r="AJ3165">
        <v>6.69</v>
      </c>
      <c r="AK3165">
        <v>0.4</v>
      </c>
      <c r="AL31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6.69</v>
      </c>
      <c r="AM3165">
        <f>IF(AND(Source[[#This Row],[Credit_Noncredit]]="Noncredit",Source[[#This Row],[FTEF]]&gt;0),Source[[#This Row],[NC XLST FTES]]*525/(437.5*Source[[#This Row],[FTEF]]),0)</f>
        <v>20.07</v>
      </c>
      <c r="AN3165">
        <f>IF(Source[[#This Row],[Credit_Noncredit]]="Credit",Source[[#This Row],[Census Enrollment]],Source[[#This Row],[Noncredit Avg. Attendance]])</f>
        <v>20.07</v>
      </c>
    </row>
    <row r="3166" spans="1:40" x14ac:dyDescent="0.25">
      <c r="A3166" t="s">
        <v>32</v>
      </c>
      <c r="B3166" t="s">
        <v>33</v>
      </c>
      <c r="C3166" t="s">
        <v>229</v>
      </c>
      <c r="D3166" t="s">
        <v>230</v>
      </c>
      <c r="E3166" s="4">
        <v>45657</v>
      </c>
      <c r="F3166" s="4" t="s">
        <v>365</v>
      </c>
      <c r="G3166" s="4">
        <v>3300</v>
      </c>
      <c r="H3166" t="str">
        <f>CONCATENATE(Source[[#This Row],[Subject]],TRIM(Source[[#This Row],[Course]]))</f>
        <v>ESLN3300</v>
      </c>
      <c r="I3166" t="str">
        <f>VLOOKUP(Source[[#This Row],[SubjCrse]],'Courses and Categories'!$E$2:$G$1816,3,FALSE)</f>
        <v>Noncredit ESL</v>
      </c>
      <c r="J3166">
        <v>408</v>
      </c>
      <c r="K3166" t="s">
        <v>445</v>
      </c>
      <c r="L3166" t="s">
        <v>39</v>
      </c>
      <c r="M3166" t="s">
        <v>40</v>
      </c>
      <c r="N3166" t="s">
        <v>241</v>
      </c>
      <c r="O3166" t="s">
        <v>453</v>
      </c>
      <c r="P3166" t="s">
        <v>454</v>
      </c>
      <c r="Q3166" t="s">
        <v>455</v>
      </c>
      <c r="S3166" t="s">
        <v>65</v>
      </c>
      <c r="T3166">
        <v>1</v>
      </c>
      <c r="U3166" s="1">
        <v>43479</v>
      </c>
      <c r="V3166" s="1">
        <v>43607</v>
      </c>
      <c r="W3166" t="s">
        <v>456</v>
      </c>
      <c r="X3166" t="s">
        <v>46</v>
      </c>
      <c r="Y3166">
        <v>89</v>
      </c>
      <c r="Z3166">
        <v>45</v>
      </c>
      <c r="AA3166">
        <v>600</v>
      </c>
      <c r="AB3166">
        <v>7.5</v>
      </c>
      <c r="AD3166">
        <f>IF(ISBLANK(Source[[#This Row],[CrosslistID]]),1,1/COUNTIFS(Source[CrosslistID],Source[[#This Row],[CrosslistID]],Source[TermDesc],Source[[#This Row],[TermDesc]]))</f>
        <v>1</v>
      </c>
      <c r="AG3166">
        <v>0</v>
      </c>
      <c r="AH3166">
        <v>7.5</v>
      </c>
      <c r="AI3166">
        <v>7.375</v>
      </c>
      <c r="AJ3166">
        <v>7.375</v>
      </c>
      <c r="AK3166">
        <v>0.4</v>
      </c>
      <c r="AL31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7.375</v>
      </c>
      <c r="AM3166">
        <f>IF(AND(Source[[#This Row],[Credit_Noncredit]]="Noncredit",Source[[#This Row],[FTEF]]&gt;0),Source[[#This Row],[NC XLST FTES]]*525/(437.5*Source[[#This Row],[FTEF]]),0)</f>
        <v>22.125</v>
      </c>
      <c r="AN3166">
        <f>IF(Source[[#This Row],[Credit_Noncredit]]="Credit",Source[[#This Row],[Census Enrollment]],Source[[#This Row],[Noncredit Avg. Attendance]])</f>
        <v>22.125</v>
      </c>
    </row>
    <row r="3167" spans="1:40" x14ac:dyDescent="0.25">
      <c r="A3167" t="s">
        <v>32</v>
      </c>
      <c r="B3167" t="s">
        <v>33</v>
      </c>
      <c r="C3167" t="s">
        <v>229</v>
      </c>
      <c r="D3167" t="s">
        <v>230</v>
      </c>
      <c r="E3167" s="4">
        <v>41087</v>
      </c>
      <c r="F3167" s="4" t="s">
        <v>365</v>
      </c>
      <c r="G3167" s="4">
        <v>3300</v>
      </c>
      <c r="H3167" t="str">
        <f>CONCATENATE(Source[[#This Row],[Subject]],TRIM(Source[[#This Row],[Course]]))</f>
        <v>ESLN3300</v>
      </c>
      <c r="I3167" t="str">
        <f>VLOOKUP(Source[[#This Row],[SubjCrse]],'Courses and Categories'!$E$2:$G$1816,3,FALSE)</f>
        <v>Noncredit ESL</v>
      </c>
      <c r="J3167">
        <v>411</v>
      </c>
      <c r="K3167" t="s">
        <v>445</v>
      </c>
      <c r="L3167" t="s">
        <v>87</v>
      </c>
      <c r="M3167" t="s">
        <v>40</v>
      </c>
      <c r="N3167" t="s">
        <v>63</v>
      </c>
      <c r="O3167">
        <v>1835</v>
      </c>
      <c r="P3167">
        <v>2050</v>
      </c>
      <c r="Q3167" t="s">
        <v>64</v>
      </c>
      <c r="S3167" t="s">
        <v>65</v>
      </c>
      <c r="T3167">
        <v>1</v>
      </c>
      <c r="U3167" s="1">
        <v>43479</v>
      </c>
      <c r="V3167" s="1">
        <v>43607</v>
      </c>
      <c r="W3167" t="s">
        <v>347</v>
      </c>
      <c r="X3167" t="s">
        <v>46</v>
      </c>
      <c r="Y3167">
        <v>60</v>
      </c>
      <c r="Z3167">
        <v>45</v>
      </c>
      <c r="AA3167">
        <v>500</v>
      </c>
      <c r="AB3167">
        <v>9</v>
      </c>
      <c r="AD3167">
        <f>IF(ISBLANK(Source[[#This Row],[CrosslistID]]),1,1/COUNTIFS(Source[CrosslistID],Source[[#This Row],[CrosslistID]],Source[TermDesc],Source[[#This Row],[TermDesc]]))</f>
        <v>1</v>
      </c>
      <c r="AG3167">
        <v>0</v>
      </c>
      <c r="AH3167">
        <v>9</v>
      </c>
      <c r="AI3167">
        <v>4.9429999999999996</v>
      </c>
      <c r="AJ3167">
        <v>4.9429999999999996</v>
      </c>
      <c r="AK3167">
        <v>0.4</v>
      </c>
      <c r="AL31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4.9429999999999996</v>
      </c>
      <c r="AM3167">
        <f>IF(AND(Source[[#This Row],[Credit_Noncredit]]="Noncredit",Source[[#This Row],[FTEF]]&gt;0),Source[[#This Row],[NC XLST FTES]]*525/(437.5*Source[[#This Row],[FTEF]]),0)</f>
        <v>14.828999999999999</v>
      </c>
      <c r="AN3167">
        <f>IF(Source[[#This Row],[Credit_Noncredit]]="Credit",Source[[#This Row],[Census Enrollment]],Source[[#This Row],[Noncredit Avg. Attendance]])</f>
        <v>14.828999999999999</v>
      </c>
    </row>
    <row r="3168" spans="1:40" x14ac:dyDescent="0.25">
      <c r="A3168" t="s">
        <v>32</v>
      </c>
      <c r="B3168" t="s">
        <v>33</v>
      </c>
      <c r="C3168" t="s">
        <v>229</v>
      </c>
      <c r="D3168" t="s">
        <v>230</v>
      </c>
      <c r="E3168" s="4">
        <v>40728</v>
      </c>
      <c r="F3168" s="4" t="s">
        <v>365</v>
      </c>
      <c r="G3168" s="4">
        <v>3300</v>
      </c>
      <c r="H3168" t="str">
        <f>CONCATENATE(Source[[#This Row],[Subject]],TRIM(Source[[#This Row],[Course]]))</f>
        <v>ESLN3300</v>
      </c>
      <c r="I3168" t="str">
        <f>VLOOKUP(Source[[#This Row],[SubjCrse]],'Courses and Categories'!$E$2:$G$1816,3,FALSE)</f>
        <v>Noncredit ESL</v>
      </c>
      <c r="J3168">
        <v>503</v>
      </c>
      <c r="K3168" t="s">
        <v>445</v>
      </c>
      <c r="L3168" t="s">
        <v>39</v>
      </c>
      <c r="M3168" t="s">
        <v>40</v>
      </c>
      <c r="N3168" t="s">
        <v>195</v>
      </c>
      <c r="O3168">
        <v>1000</v>
      </c>
      <c r="P3168">
        <v>1150</v>
      </c>
      <c r="Q3168" t="s">
        <v>76</v>
      </c>
      <c r="R3168">
        <v>725</v>
      </c>
      <c r="S3168" t="s">
        <v>77</v>
      </c>
      <c r="T3168">
        <v>1</v>
      </c>
      <c r="U3168" s="1">
        <v>43479</v>
      </c>
      <c r="V3168" s="1">
        <v>43607</v>
      </c>
      <c r="W3168" t="s">
        <v>360</v>
      </c>
      <c r="X3168" t="s">
        <v>46</v>
      </c>
      <c r="Y3168">
        <v>83</v>
      </c>
      <c r="Z3168">
        <v>75</v>
      </c>
      <c r="AA3168">
        <v>200</v>
      </c>
      <c r="AB3168">
        <v>37.5</v>
      </c>
      <c r="AD3168">
        <f>IF(ISBLANK(Source[[#This Row],[CrosslistID]]),1,1/COUNTIFS(Source[CrosslistID],Source[[#This Row],[CrosslistID]],Source[TermDesc],Source[[#This Row],[TermDesc]]))</f>
        <v>1</v>
      </c>
      <c r="AG3168">
        <v>0</v>
      </c>
      <c r="AH3168">
        <v>37.5</v>
      </c>
      <c r="AI3168">
        <v>7.1310000000000002</v>
      </c>
      <c r="AJ3168">
        <v>7.1310000000000002</v>
      </c>
      <c r="AK3168">
        <v>0.4</v>
      </c>
      <c r="AL31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7.1310000000000002</v>
      </c>
      <c r="AM3168">
        <f>IF(AND(Source[[#This Row],[Credit_Noncredit]]="Noncredit",Source[[#This Row],[FTEF]]&gt;0),Source[[#This Row],[NC XLST FTES]]*525/(437.5*Source[[#This Row],[FTEF]]),0)</f>
        <v>21.393000000000001</v>
      </c>
      <c r="AN3168">
        <f>IF(Source[[#This Row],[Credit_Noncredit]]="Credit",Source[[#This Row],[Census Enrollment]],Source[[#This Row],[Noncredit Avg. Attendance]])</f>
        <v>21.393000000000001</v>
      </c>
    </row>
    <row r="3169" spans="1:40" x14ac:dyDescent="0.25">
      <c r="A3169" t="s">
        <v>32</v>
      </c>
      <c r="B3169" t="s">
        <v>33</v>
      </c>
      <c r="C3169" t="s">
        <v>229</v>
      </c>
      <c r="D3169" t="s">
        <v>230</v>
      </c>
      <c r="E3169" s="4">
        <v>44557</v>
      </c>
      <c r="F3169" s="4" t="s">
        <v>365</v>
      </c>
      <c r="G3169" s="4">
        <v>3300</v>
      </c>
      <c r="H3169" t="str">
        <f>CONCATENATE(Source[[#This Row],[Subject]],TRIM(Source[[#This Row],[Course]]))</f>
        <v>ESLN3300</v>
      </c>
      <c r="I3169" t="str">
        <f>VLOOKUP(Source[[#This Row],[SubjCrse]],'Courses and Categories'!$E$2:$G$1816,3,FALSE)</f>
        <v>Noncredit ESL</v>
      </c>
      <c r="J3169">
        <v>702</v>
      </c>
      <c r="K3169" t="s">
        <v>445</v>
      </c>
      <c r="L3169" t="s">
        <v>39</v>
      </c>
      <c r="M3169" t="s">
        <v>40</v>
      </c>
      <c r="N3169" t="s">
        <v>195</v>
      </c>
      <c r="O3169">
        <v>830</v>
      </c>
      <c r="P3169">
        <v>1020</v>
      </c>
      <c r="Q3169" t="s">
        <v>52</v>
      </c>
      <c r="R3169">
        <v>353</v>
      </c>
      <c r="S3169" t="s">
        <v>53</v>
      </c>
      <c r="T3169">
        <v>1</v>
      </c>
      <c r="U3169" s="1">
        <v>43479</v>
      </c>
      <c r="V3169" s="1">
        <v>43607</v>
      </c>
      <c r="W3169" t="s">
        <v>457</v>
      </c>
      <c r="X3169" t="s">
        <v>46</v>
      </c>
      <c r="Y3169">
        <v>91</v>
      </c>
      <c r="Z3169">
        <v>33</v>
      </c>
      <c r="AA3169">
        <v>400</v>
      </c>
      <c r="AB3169">
        <v>8.25</v>
      </c>
      <c r="AD3169">
        <f>IF(ISBLANK(Source[[#This Row],[CrosslistID]]),1,1/COUNTIFS(Source[CrosslistID],Source[[#This Row],[CrosslistID]],Source[TermDesc],Source[[#This Row],[TermDesc]]))</f>
        <v>1</v>
      </c>
      <c r="AG3169">
        <v>0</v>
      </c>
      <c r="AH3169">
        <v>8.25</v>
      </c>
      <c r="AI3169">
        <v>5.5430000000000001</v>
      </c>
      <c r="AJ3169">
        <v>5.5430000000000001</v>
      </c>
      <c r="AK3169">
        <v>0.4</v>
      </c>
      <c r="AL31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5.5430000000000001</v>
      </c>
      <c r="AM3169">
        <f>IF(AND(Source[[#This Row],[Credit_Noncredit]]="Noncredit",Source[[#This Row],[FTEF]]&gt;0),Source[[#This Row],[NC XLST FTES]]*525/(437.5*Source[[#This Row],[FTEF]]),0)</f>
        <v>16.629000000000001</v>
      </c>
      <c r="AN3169">
        <f>IF(Source[[#This Row],[Credit_Noncredit]]="Credit",Source[[#This Row],[Census Enrollment]],Source[[#This Row],[Noncredit Avg. Attendance]])</f>
        <v>16.629000000000001</v>
      </c>
    </row>
    <row r="3170" spans="1:40" x14ac:dyDescent="0.25">
      <c r="A3170" t="s">
        <v>32</v>
      </c>
      <c r="B3170" t="s">
        <v>33</v>
      </c>
      <c r="C3170" t="s">
        <v>229</v>
      </c>
      <c r="D3170" t="s">
        <v>230</v>
      </c>
      <c r="E3170" s="4">
        <v>46159</v>
      </c>
      <c r="F3170" s="4" t="s">
        <v>365</v>
      </c>
      <c r="G3170" s="4">
        <v>3300</v>
      </c>
      <c r="H3170" t="str">
        <f>CONCATENATE(Source[[#This Row],[Subject]],TRIM(Source[[#This Row],[Course]]))</f>
        <v>ESLN3300</v>
      </c>
      <c r="I3170" t="str">
        <f>VLOOKUP(Source[[#This Row],[SubjCrse]],'Courses and Categories'!$E$2:$G$1816,3,FALSE)</f>
        <v>Noncredit ESL</v>
      </c>
      <c r="J3170">
        <v>708</v>
      </c>
      <c r="K3170" t="s">
        <v>445</v>
      </c>
      <c r="L3170" t="s">
        <v>39</v>
      </c>
      <c r="M3170" t="s">
        <v>40</v>
      </c>
      <c r="N3170" t="s">
        <v>195</v>
      </c>
      <c r="O3170">
        <v>1030</v>
      </c>
      <c r="P3170">
        <v>1220</v>
      </c>
      <c r="Q3170" t="s">
        <v>52</v>
      </c>
      <c r="R3170">
        <v>369</v>
      </c>
      <c r="S3170" t="s">
        <v>53</v>
      </c>
      <c r="T3170">
        <v>1</v>
      </c>
      <c r="U3170" s="1">
        <v>43479</v>
      </c>
      <c r="V3170" s="1">
        <v>43607</v>
      </c>
      <c r="W3170" t="s">
        <v>375</v>
      </c>
      <c r="X3170" t="s">
        <v>46</v>
      </c>
      <c r="Y3170">
        <v>122</v>
      </c>
      <c r="Z3170">
        <v>49</v>
      </c>
      <c r="AA3170">
        <v>400</v>
      </c>
      <c r="AB3170">
        <v>12.25</v>
      </c>
      <c r="AD3170">
        <f>IF(ISBLANK(Source[[#This Row],[CrosslistID]]),1,1/COUNTIFS(Source[CrosslistID],Source[[#This Row],[CrosslistID]],Source[TermDesc],Source[[#This Row],[TermDesc]]))</f>
        <v>1</v>
      </c>
      <c r="AG3170">
        <v>0</v>
      </c>
      <c r="AH3170">
        <v>12.25</v>
      </c>
      <c r="AI3170">
        <v>8.0839999999999996</v>
      </c>
      <c r="AJ3170">
        <v>8.0839999999999996</v>
      </c>
      <c r="AK3170">
        <v>0.4</v>
      </c>
      <c r="AL31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8.0839999999999996</v>
      </c>
      <c r="AM3170">
        <f>IF(AND(Source[[#This Row],[Credit_Noncredit]]="Noncredit",Source[[#This Row],[FTEF]]&gt;0),Source[[#This Row],[NC XLST FTES]]*525/(437.5*Source[[#This Row],[FTEF]]),0)</f>
        <v>24.251999999999995</v>
      </c>
      <c r="AN3170">
        <f>IF(Source[[#This Row],[Credit_Noncredit]]="Credit",Source[[#This Row],[Census Enrollment]],Source[[#This Row],[Noncredit Avg. Attendance]])</f>
        <v>24.251999999999995</v>
      </c>
    </row>
    <row r="3171" spans="1:40" x14ac:dyDescent="0.25">
      <c r="A3171" t="s">
        <v>32</v>
      </c>
      <c r="B3171" t="s">
        <v>33</v>
      </c>
      <c r="C3171" t="s">
        <v>229</v>
      </c>
      <c r="D3171" t="s">
        <v>230</v>
      </c>
      <c r="E3171" s="4">
        <v>46940</v>
      </c>
      <c r="F3171" s="4" t="s">
        <v>365</v>
      </c>
      <c r="G3171" s="4">
        <v>3300</v>
      </c>
      <c r="H3171" t="str">
        <f>CONCATENATE(Source[[#This Row],[Subject]],TRIM(Source[[#This Row],[Course]]))</f>
        <v>ESLN3300</v>
      </c>
      <c r="I3171" t="str">
        <f>VLOOKUP(Source[[#This Row],[SubjCrse]],'Courses and Categories'!$E$2:$G$1816,3,FALSE)</f>
        <v>Noncredit ESL</v>
      </c>
      <c r="J3171">
        <v>709</v>
      </c>
      <c r="K3171" t="s">
        <v>445</v>
      </c>
      <c r="L3171" t="s">
        <v>87</v>
      </c>
      <c r="M3171" t="s">
        <v>40</v>
      </c>
      <c r="N3171" t="s">
        <v>63</v>
      </c>
      <c r="O3171">
        <v>1900</v>
      </c>
      <c r="P3171">
        <v>2115</v>
      </c>
      <c r="Q3171" t="s">
        <v>52</v>
      </c>
      <c r="R3171">
        <v>353</v>
      </c>
      <c r="S3171" t="s">
        <v>53</v>
      </c>
      <c r="T3171">
        <v>1</v>
      </c>
      <c r="U3171" s="1">
        <v>43479</v>
      </c>
      <c r="V3171" s="1">
        <v>43607</v>
      </c>
      <c r="W3171" t="s">
        <v>458</v>
      </c>
      <c r="X3171" t="s">
        <v>46</v>
      </c>
      <c r="Y3171">
        <v>74</v>
      </c>
      <c r="Z3171">
        <v>63</v>
      </c>
      <c r="AA3171">
        <v>400</v>
      </c>
      <c r="AB3171">
        <v>15.75</v>
      </c>
      <c r="AD3171">
        <f>IF(ISBLANK(Source[[#This Row],[CrosslistID]]),1,1/COUNTIFS(Source[CrosslistID],Source[[#This Row],[CrosslistID]],Source[TermDesc],Source[[#This Row],[TermDesc]]))</f>
        <v>1</v>
      </c>
      <c r="AG3171">
        <v>0</v>
      </c>
      <c r="AH3171">
        <v>15.75</v>
      </c>
      <c r="AI3171">
        <v>7.19</v>
      </c>
      <c r="AJ3171">
        <v>7.19</v>
      </c>
      <c r="AK3171">
        <v>0.4</v>
      </c>
      <c r="AL31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7.19</v>
      </c>
      <c r="AM3171">
        <f>IF(AND(Source[[#This Row],[Credit_Noncredit]]="Noncredit",Source[[#This Row],[FTEF]]&gt;0),Source[[#This Row],[NC XLST FTES]]*525/(437.5*Source[[#This Row],[FTEF]]),0)</f>
        <v>21.57</v>
      </c>
      <c r="AN3171">
        <f>IF(Source[[#This Row],[Credit_Noncredit]]="Credit",Source[[#This Row],[Census Enrollment]],Source[[#This Row],[Noncredit Avg. Attendance]])</f>
        <v>21.57</v>
      </c>
    </row>
    <row r="3172" spans="1:40" x14ac:dyDescent="0.25">
      <c r="A3172" t="s">
        <v>32</v>
      </c>
      <c r="B3172" t="s">
        <v>33</v>
      </c>
      <c r="C3172" t="s">
        <v>229</v>
      </c>
      <c r="D3172" t="s">
        <v>230</v>
      </c>
      <c r="E3172" s="4">
        <v>43582</v>
      </c>
      <c r="F3172" s="4" t="s">
        <v>365</v>
      </c>
      <c r="G3172" s="4">
        <v>3305</v>
      </c>
      <c r="H3172" t="str">
        <f>CONCATENATE(Source[[#This Row],[Subject]],TRIM(Source[[#This Row],[Course]]))</f>
        <v>ESLN3305</v>
      </c>
      <c r="I3172" t="str">
        <f>VLOOKUP(Source[[#This Row],[SubjCrse]],'Courses and Categories'!$E$2:$G$1816,3,FALSE)</f>
        <v>Noncredit ESL</v>
      </c>
      <c r="J3172">
        <v>701</v>
      </c>
      <c r="K3172" t="s">
        <v>459</v>
      </c>
      <c r="L3172" t="s">
        <v>50</v>
      </c>
      <c r="M3172" t="s">
        <v>40</v>
      </c>
      <c r="N3172" t="s">
        <v>51</v>
      </c>
      <c r="O3172">
        <v>900</v>
      </c>
      <c r="P3172">
        <v>1350</v>
      </c>
      <c r="Q3172" t="s">
        <v>52</v>
      </c>
      <c r="R3172">
        <v>301</v>
      </c>
      <c r="S3172" t="s">
        <v>53</v>
      </c>
      <c r="T3172">
        <v>1</v>
      </c>
      <c r="U3172" s="1">
        <v>43479</v>
      </c>
      <c r="V3172" s="1">
        <v>43607</v>
      </c>
      <c r="W3172" t="s">
        <v>443</v>
      </c>
      <c r="X3172" t="s">
        <v>46</v>
      </c>
      <c r="Y3172">
        <v>127</v>
      </c>
      <c r="Z3172">
        <v>119</v>
      </c>
      <c r="AA3172">
        <v>400</v>
      </c>
      <c r="AB3172">
        <v>29.75</v>
      </c>
      <c r="AD3172">
        <f>IF(ISBLANK(Source[[#This Row],[CrosslistID]]),1,1/COUNTIFS(Source[CrosslistID],Source[[#This Row],[CrosslistID]],Source[TermDesc],Source[[#This Row],[TermDesc]]))</f>
        <v>1</v>
      </c>
      <c r="AG3172">
        <v>0</v>
      </c>
      <c r="AH3172">
        <v>29.75</v>
      </c>
      <c r="AI3172">
        <v>3.7050000000000001</v>
      </c>
      <c r="AJ3172">
        <v>3.7050000000000001</v>
      </c>
      <c r="AK3172">
        <v>0.2</v>
      </c>
      <c r="AL31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3.7050000000000001</v>
      </c>
      <c r="AM3172">
        <f>IF(AND(Source[[#This Row],[Credit_Noncredit]]="Noncredit",Source[[#This Row],[FTEF]]&gt;0),Source[[#This Row],[NC XLST FTES]]*525/(437.5*Source[[#This Row],[FTEF]]),0)</f>
        <v>22.23</v>
      </c>
      <c r="AN3172">
        <f>IF(Source[[#This Row],[Credit_Noncredit]]="Credit",Source[[#This Row],[Census Enrollment]],Source[[#This Row],[Noncredit Avg. Attendance]])</f>
        <v>22.23</v>
      </c>
    </row>
    <row r="3173" spans="1:40" x14ac:dyDescent="0.25">
      <c r="A3173" t="s">
        <v>32</v>
      </c>
      <c r="B3173" t="s">
        <v>33</v>
      </c>
      <c r="C3173" t="s">
        <v>229</v>
      </c>
      <c r="D3173" t="s">
        <v>230</v>
      </c>
      <c r="E3173" s="4">
        <v>46777</v>
      </c>
      <c r="F3173" s="4" t="s">
        <v>365</v>
      </c>
      <c r="G3173" s="4">
        <v>3340</v>
      </c>
      <c r="H3173" t="str">
        <f>CONCATENATE(Source[[#This Row],[Subject]],TRIM(Source[[#This Row],[Course]]))</f>
        <v>ESLN3340</v>
      </c>
      <c r="I3173" t="str">
        <f>VLOOKUP(Source[[#This Row],[SubjCrse]],'Courses and Categories'!$E$2:$G$1816,3,FALSE)</f>
        <v>Noncredit ESL</v>
      </c>
      <c r="J3173">
        <v>201</v>
      </c>
      <c r="K3173" t="s">
        <v>460</v>
      </c>
      <c r="L3173" t="s">
        <v>39</v>
      </c>
      <c r="M3173" t="s">
        <v>40</v>
      </c>
      <c r="N3173" t="s">
        <v>195</v>
      </c>
      <c r="O3173">
        <v>815</v>
      </c>
      <c r="P3173">
        <v>1005</v>
      </c>
      <c r="Q3173" t="s">
        <v>60</v>
      </c>
      <c r="R3173">
        <v>323</v>
      </c>
      <c r="S3173" t="s">
        <v>61</v>
      </c>
      <c r="T3173">
        <v>1</v>
      </c>
      <c r="U3173" s="1">
        <v>43479</v>
      </c>
      <c r="V3173" s="1">
        <v>43607</v>
      </c>
      <c r="W3173" t="s">
        <v>353</v>
      </c>
      <c r="X3173" t="s">
        <v>46</v>
      </c>
      <c r="Y3173">
        <v>103</v>
      </c>
      <c r="Z3173">
        <v>58</v>
      </c>
      <c r="AA3173">
        <v>65</v>
      </c>
      <c r="AB3173">
        <v>89.230800000000002</v>
      </c>
      <c r="AD3173">
        <f>IF(ISBLANK(Source[[#This Row],[CrosslistID]]),1,1/COUNTIFS(Source[CrosslistID],Source[[#This Row],[CrosslistID]],Source[TermDesc],Source[[#This Row],[TermDesc]]))</f>
        <v>1</v>
      </c>
      <c r="AG3173">
        <v>0</v>
      </c>
      <c r="AH3173">
        <v>89.230800000000002</v>
      </c>
      <c r="AI3173">
        <v>9.0020000000000007</v>
      </c>
      <c r="AJ3173">
        <v>9.0020000000000007</v>
      </c>
      <c r="AK3173">
        <v>0.4</v>
      </c>
      <c r="AL31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9.0020000000000007</v>
      </c>
      <c r="AM3173">
        <f>IF(AND(Source[[#This Row],[Credit_Noncredit]]="Noncredit",Source[[#This Row],[FTEF]]&gt;0),Source[[#This Row],[NC XLST FTES]]*525/(437.5*Source[[#This Row],[FTEF]]),0)</f>
        <v>27.006</v>
      </c>
      <c r="AN3173">
        <f>IF(Source[[#This Row],[Credit_Noncredit]]="Credit",Source[[#This Row],[Census Enrollment]],Source[[#This Row],[Noncredit Avg. Attendance]])</f>
        <v>27.006</v>
      </c>
    </row>
    <row r="3174" spans="1:40" x14ac:dyDescent="0.25">
      <c r="A3174" t="s">
        <v>32</v>
      </c>
      <c r="B3174" t="s">
        <v>33</v>
      </c>
      <c r="C3174" t="s">
        <v>229</v>
      </c>
      <c r="D3174" t="s">
        <v>230</v>
      </c>
      <c r="E3174" s="4">
        <v>46458</v>
      </c>
      <c r="F3174" s="4" t="s">
        <v>365</v>
      </c>
      <c r="G3174" s="4">
        <v>3340</v>
      </c>
      <c r="H3174" t="str">
        <f>CONCATENATE(Source[[#This Row],[Subject]],TRIM(Source[[#This Row],[Course]]))</f>
        <v>ESLN3340</v>
      </c>
      <c r="I3174" t="str">
        <f>VLOOKUP(Source[[#This Row],[SubjCrse]],'Courses and Categories'!$E$2:$G$1816,3,FALSE)</f>
        <v>Noncredit ESL</v>
      </c>
      <c r="J3174">
        <v>301</v>
      </c>
      <c r="K3174" t="s">
        <v>460</v>
      </c>
      <c r="L3174" t="s">
        <v>87</v>
      </c>
      <c r="M3174" t="s">
        <v>40</v>
      </c>
      <c r="N3174" t="s">
        <v>355</v>
      </c>
      <c r="O3174" t="s">
        <v>461</v>
      </c>
      <c r="P3174" t="s">
        <v>462</v>
      </c>
      <c r="Q3174" t="s">
        <v>358</v>
      </c>
      <c r="S3174" t="s">
        <v>248</v>
      </c>
      <c r="T3174">
        <v>1</v>
      </c>
      <c r="U3174" s="1">
        <v>43479</v>
      </c>
      <c r="V3174" s="1">
        <v>43607</v>
      </c>
      <c r="W3174" t="s">
        <v>463</v>
      </c>
      <c r="X3174" t="s">
        <v>46</v>
      </c>
      <c r="Y3174">
        <v>89</v>
      </c>
      <c r="Z3174">
        <v>54</v>
      </c>
      <c r="AA3174">
        <v>200</v>
      </c>
      <c r="AB3174">
        <v>27</v>
      </c>
      <c r="AD3174">
        <f>IF(ISBLANK(Source[[#This Row],[CrosslistID]]),1,1/COUNTIFS(Source[CrosslistID],Source[[#This Row],[CrosslistID]],Source[TermDesc],Source[[#This Row],[TermDesc]]))</f>
        <v>1</v>
      </c>
      <c r="AG3174">
        <v>0</v>
      </c>
      <c r="AH3174">
        <v>27</v>
      </c>
      <c r="AI3174">
        <v>5.7050000000000001</v>
      </c>
      <c r="AJ3174">
        <v>5.7050000000000001</v>
      </c>
      <c r="AK3174">
        <v>0.36</v>
      </c>
      <c r="AL31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5.7050000000000001</v>
      </c>
      <c r="AM3174">
        <f>IF(AND(Source[[#This Row],[Credit_Noncredit]]="Noncredit",Source[[#This Row],[FTEF]]&gt;0),Source[[#This Row],[NC XLST FTES]]*525/(437.5*Source[[#This Row],[FTEF]]),0)</f>
        <v>19.016666666666666</v>
      </c>
      <c r="AN3174">
        <f>IF(Source[[#This Row],[Credit_Noncredit]]="Credit",Source[[#This Row],[Census Enrollment]],Source[[#This Row],[Noncredit Avg. Attendance]])</f>
        <v>19.016666666666666</v>
      </c>
    </row>
    <row r="3175" spans="1:40" x14ac:dyDescent="0.25">
      <c r="A3175" t="s">
        <v>32</v>
      </c>
      <c r="B3175" t="s">
        <v>33</v>
      </c>
      <c r="C3175" t="s">
        <v>229</v>
      </c>
      <c r="D3175" t="s">
        <v>230</v>
      </c>
      <c r="E3175" s="4">
        <v>47716</v>
      </c>
      <c r="F3175" s="4" t="s">
        <v>365</v>
      </c>
      <c r="G3175" s="4">
        <v>3340</v>
      </c>
      <c r="H3175" t="str">
        <f>CONCATENATE(Source[[#This Row],[Subject]],TRIM(Source[[#This Row],[Course]]))</f>
        <v>ESLN3340</v>
      </c>
      <c r="I3175" t="str">
        <f>VLOOKUP(Source[[#This Row],[SubjCrse]],'Courses and Categories'!$E$2:$G$1816,3,FALSE)</f>
        <v>Noncredit ESL</v>
      </c>
      <c r="J3175">
        <v>303</v>
      </c>
      <c r="K3175" t="s">
        <v>460</v>
      </c>
      <c r="L3175" t="s">
        <v>39</v>
      </c>
      <c r="M3175" t="s">
        <v>40</v>
      </c>
      <c r="N3175" t="s">
        <v>195</v>
      </c>
      <c r="O3175">
        <v>815</v>
      </c>
      <c r="P3175">
        <v>1005</v>
      </c>
      <c r="Q3175" t="s">
        <v>247</v>
      </c>
      <c r="S3175" t="s">
        <v>248</v>
      </c>
      <c r="T3175">
        <v>1</v>
      </c>
      <c r="U3175" s="1">
        <v>43479</v>
      </c>
      <c r="V3175" s="1">
        <v>43607</v>
      </c>
      <c r="W3175" t="s">
        <v>249</v>
      </c>
      <c r="X3175" t="s">
        <v>46</v>
      </c>
      <c r="Y3175">
        <v>71</v>
      </c>
      <c r="Z3175">
        <v>66</v>
      </c>
      <c r="AA3175">
        <v>200</v>
      </c>
      <c r="AB3175">
        <v>33</v>
      </c>
      <c r="AD3175">
        <f>IF(ISBLANK(Source[[#This Row],[CrosslistID]]),1,1/COUNTIFS(Source[CrosslistID],Source[[#This Row],[CrosslistID]],Source[TermDesc],Source[[#This Row],[TermDesc]]))</f>
        <v>1</v>
      </c>
      <c r="AG3175">
        <v>0</v>
      </c>
      <c r="AH3175">
        <v>33</v>
      </c>
      <c r="AI3175">
        <v>4.9790000000000001</v>
      </c>
      <c r="AJ3175">
        <v>4.9790000000000001</v>
      </c>
      <c r="AK3175">
        <v>0.4</v>
      </c>
      <c r="AL31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4.9790000000000001</v>
      </c>
      <c r="AM3175">
        <f>IF(AND(Source[[#This Row],[Credit_Noncredit]]="Noncredit",Source[[#This Row],[FTEF]]&gt;0),Source[[#This Row],[NC XLST FTES]]*525/(437.5*Source[[#This Row],[FTEF]]),0)</f>
        <v>14.936999999999999</v>
      </c>
      <c r="AN3175">
        <f>IF(Source[[#This Row],[Credit_Noncredit]]="Credit",Source[[#This Row],[Census Enrollment]],Source[[#This Row],[Noncredit Avg. Attendance]])</f>
        <v>14.936999999999999</v>
      </c>
    </row>
    <row r="3176" spans="1:40" x14ac:dyDescent="0.25">
      <c r="A3176" t="s">
        <v>32</v>
      </c>
      <c r="B3176" t="s">
        <v>33</v>
      </c>
      <c r="C3176" t="s">
        <v>229</v>
      </c>
      <c r="D3176" t="s">
        <v>230</v>
      </c>
      <c r="E3176" s="4">
        <v>48211</v>
      </c>
      <c r="F3176" s="4" t="s">
        <v>365</v>
      </c>
      <c r="G3176" s="4">
        <v>3340</v>
      </c>
      <c r="H3176" t="str">
        <f>CONCATENATE(Source[[#This Row],[Subject]],TRIM(Source[[#This Row],[Course]]))</f>
        <v>ESLN3340</v>
      </c>
      <c r="I3176" t="str">
        <f>VLOOKUP(Source[[#This Row],[SubjCrse]],'Courses and Categories'!$E$2:$G$1816,3,FALSE)</f>
        <v>Noncredit ESL</v>
      </c>
      <c r="J3176">
        <v>304</v>
      </c>
      <c r="K3176" t="s">
        <v>460</v>
      </c>
      <c r="L3176" t="s">
        <v>39</v>
      </c>
      <c r="M3176" t="s">
        <v>40</v>
      </c>
      <c r="N3176" t="s">
        <v>195</v>
      </c>
      <c r="O3176">
        <v>1015</v>
      </c>
      <c r="P3176">
        <v>1205</v>
      </c>
      <c r="Q3176" t="s">
        <v>247</v>
      </c>
      <c r="S3176" t="s">
        <v>248</v>
      </c>
      <c r="T3176">
        <v>1</v>
      </c>
      <c r="U3176" s="1">
        <v>43479</v>
      </c>
      <c r="V3176" s="1">
        <v>43607</v>
      </c>
      <c r="W3176" t="s">
        <v>464</v>
      </c>
      <c r="X3176" t="s">
        <v>46</v>
      </c>
      <c r="Y3176">
        <v>108</v>
      </c>
      <c r="Z3176">
        <v>65</v>
      </c>
      <c r="AA3176">
        <v>200</v>
      </c>
      <c r="AB3176">
        <v>32.5</v>
      </c>
      <c r="AD3176">
        <f>IF(ISBLANK(Source[[#This Row],[CrosslistID]]),1,1/COUNTIFS(Source[CrosslistID],Source[[#This Row],[CrosslistID]],Source[TermDesc],Source[[#This Row],[TermDesc]]))</f>
        <v>1</v>
      </c>
      <c r="AG3176">
        <v>0</v>
      </c>
      <c r="AH3176">
        <v>32.5</v>
      </c>
      <c r="AI3176">
        <v>9.0589999999999993</v>
      </c>
      <c r="AJ3176">
        <v>9.0589999999999993</v>
      </c>
      <c r="AK3176">
        <v>0.4</v>
      </c>
      <c r="AL31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9.0589999999999993</v>
      </c>
      <c r="AM3176">
        <f>IF(AND(Source[[#This Row],[Credit_Noncredit]]="Noncredit",Source[[#This Row],[FTEF]]&gt;0),Source[[#This Row],[NC XLST FTES]]*525/(437.5*Source[[#This Row],[FTEF]]),0)</f>
        <v>27.176999999999996</v>
      </c>
      <c r="AN3176">
        <f>IF(Source[[#This Row],[Credit_Noncredit]]="Credit",Source[[#This Row],[Census Enrollment]],Source[[#This Row],[Noncredit Avg. Attendance]])</f>
        <v>27.176999999999996</v>
      </c>
    </row>
    <row r="3177" spans="1:40" x14ac:dyDescent="0.25">
      <c r="A3177" t="s">
        <v>32</v>
      </c>
      <c r="B3177" t="s">
        <v>33</v>
      </c>
      <c r="C3177" t="s">
        <v>229</v>
      </c>
      <c r="D3177" t="s">
        <v>230</v>
      </c>
      <c r="E3177" s="4">
        <v>47702</v>
      </c>
      <c r="F3177" s="4" t="s">
        <v>365</v>
      </c>
      <c r="G3177" s="4">
        <v>3340</v>
      </c>
      <c r="H3177" t="str">
        <f>CONCATENATE(Source[[#This Row],[Subject]],TRIM(Source[[#This Row],[Course]]))</f>
        <v>ESLN3340</v>
      </c>
      <c r="I3177" t="str">
        <f>VLOOKUP(Source[[#This Row],[SubjCrse]],'Courses and Categories'!$E$2:$G$1816,3,FALSE)</f>
        <v>Noncredit ESL</v>
      </c>
      <c r="J3177">
        <v>402</v>
      </c>
      <c r="K3177" t="s">
        <v>460</v>
      </c>
      <c r="L3177" t="s">
        <v>39</v>
      </c>
      <c r="M3177" t="s">
        <v>40</v>
      </c>
      <c r="N3177" t="s">
        <v>63</v>
      </c>
      <c r="O3177">
        <v>1520</v>
      </c>
      <c r="P3177">
        <v>1735</v>
      </c>
      <c r="Q3177" t="s">
        <v>64</v>
      </c>
      <c r="S3177" t="s">
        <v>65</v>
      </c>
      <c r="T3177">
        <v>1</v>
      </c>
      <c r="U3177" s="1">
        <v>43479</v>
      </c>
      <c r="V3177" s="1">
        <v>43607</v>
      </c>
      <c r="W3177" t="s">
        <v>465</v>
      </c>
      <c r="X3177" t="s">
        <v>46</v>
      </c>
      <c r="Y3177">
        <v>91</v>
      </c>
      <c r="Z3177">
        <v>48</v>
      </c>
      <c r="AA3177">
        <v>500</v>
      </c>
      <c r="AB3177">
        <v>9.6</v>
      </c>
      <c r="AD3177">
        <f>IF(ISBLANK(Source[[#This Row],[CrosslistID]]),1,1/COUNTIFS(Source[CrosslistID],Source[[#This Row],[CrosslistID]],Source[TermDesc],Source[[#This Row],[TermDesc]]))</f>
        <v>1</v>
      </c>
      <c r="AG3177">
        <v>0</v>
      </c>
      <c r="AH3177">
        <v>9.6</v>
      </c>
      <c r="AI3177">
        <v>7.01</v>
      </c>
      <c r="AJ3177">
        <v>7.01</v>
      </c>
      <c r="AK3177">
        <v>0.4</v>
      </c>
      <c r="AL31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7.01</v>
      </c>
      <c r="AM3177">
        <f>IF(AND(Source[[#This Row],[Credit_Noncredit]]="Noncredit",Source[[#This Row],[FTEF]]&gt;0),Source[[#This Row],[NC XLST FTES]]*525/(437.5*Source[[#This Row],[FTEF]]),0)</f>
        <v>21.03</v>
      </c>
      <c r="AN3177">
        <f>IF(Source[[#This Row],[Credit_Noncredit]]="Credit",Source[[#This Row],[Census Enrollment]],Source[[#This Row],[Noncredit Avg. Attendance]])</f>
        <v>21.03</v>
      </c>
    </row>
    <row r="3178" spans="1:40" x14ac:dyDescent="0.25">
      <c r="A3178" t="s">
        <v>32</v>
      </c>
      <c r="B3178" t="s">
        <v>33</v>
      </c>
      <c r="C3178" t="s">
        <v>229</v>
      </c>
      <c r="D3178" t="s">
        <v>230</v>
      </c>
      <c r="E3178" s="4">
        <v>48217</v>
      </c>
      <c r="F3178" s="4" t="s">
        <v>365</v>
      </c>
      <c r="G3178" s="4">
        <v>3340</v>
      </c>
      <c r="H3178" t="str">
        <f>CONCATENATE(Source[[#This Row],[Subject]],TRIM(Source[[#This Row],[Course]]))</f>
        <v>ESLN3340</v>
      </c>
      <c r="I3178" t="str">
        <f>VLOOKUP(Source[[#This Row],[SubjCrse]],'Courses and Categories'!$E$2:$G$1816,3,FALSE)</f>
        <v>Noncredit ESL</v>
      </c>
      <c r="J3178">
        <v>501</v>
      </c>
      <c r="K3178" t="s">
        <v>460</v>
      </c>
      <c r="L3178" t="s">
        <v>39</v>
      </c>
      <c r="M3178" t="s">
        <v>40</v>
      </c>
      <c r="N3178" t="s">
        <v>195</v>
      </c>
      <c r="O3178">
        <v>1000</v>
      </c>
      <c r="P3178">
        <v>1150</v>
      </c>
      <c r="Q3178" t="s">
        <v>76</v>
      </c>
      <c r="R3178">
        <v>420</v>
      </c>
      <c r="S3178" t="s">
        <v>77</v>
      </c>
      <c r="T3178">
        <v>1</v>
      </c>
      <c r="U3178" s="1">
        <v>43479</v>
      </c>
      <c r="V3178" s="1">
        <v>43607</v>
      </c>
      <c r="W3178" t="s">
        <v>466</v>
      </c>
      <c r="X3178" t="s">
        <v>46</v>
      </c>
      <c r="Y3178">
        <v>105</v>
      </c>
      <c r="Z3178">
        <v>100</v>
      </c>
      <c r="AA3178">
        <v>200</v>
      </c>
      <c r="AB3178">
        <v>50</v>
      </c>
      <c r="AD3178">
        <f>IF(ISBLANK(Source[[#This Row],[CrosslistID]]),1,1/COUNTIFS(Source[CrosslistID],Source[[#This Row],[CrosslistID]],Source[TermDesc],Source[[#This Row],[TermDesc]]))</f>
        <v>1</v>
      </c>
      <c r="AG3178">
        <v>0</v>
      </c>
      <c r="AH3178">
        <v>50</v>
      </c>
      <c r="AI3178">
        <v>7.2880000000000003</v>
      </c>
      <c r="AJ3178">
        <v>7.2880000000000003</v>
      </c>
      <c r="AK3178">
        <v>0.4</v>
      </c>
      <c r="AL31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7.2880000000000003</v>
      </c>
      <c r="AM3178">
        <f>IF(AND(Source[[#This Row],[Credit_Noncredit]]="Noncredit",Source[[#This Row],[FTEF]]&gt;0),Source[[#This Row],[NC XLST FTES]]*525/(437.5*Source[[#This Row],[FTEF]]),0)</f>
        <v>21.864000000000001</v>
      </c>
      <c r="AN3178">
        <f>IF(Source[[#This Row],[Credit_Noncredit]]="Credit",Source[[#This Row],[Census Enrollment]],Source[[#This Row],[Noncredit Avg. Attendance]])</f>
        <v>21.864000000000001</v>
      </c>
    </row>
    <row r="3179" spans="1:40" x14ac:dyDescent="0.25">
      <c r="A3179" t="s">
        <v>32</v>
      </c>
      <c r="B3179" t="s">
        <v>33</v>
      </c>
      <c r="C3179" t="s">
        <v>229</v>
      </c>
      <c r="D3179" t="s">
        <v>230</v>
      </c>
      <c r="E3179" s="4">
        <v>48218</v>
      </c>
      <c r="F3179" s="4" t="s">
        <v>365</v>
      </c>
      <c r="G3179" s="4">
        <v>3340</v>
      </c>
      <c r="H3179" t="str">
        <f>CONCATENATE(Source[[#This Row],[Subject]],TRIM(Source[[#This Row],[Course]]))</f>
        <v>ESLN3340</v>
      </c>
      <c r="I3179" t="str">
        <f>VLOOKUP(Source[[#This Row],[SubjCrse]],'Courses and Categories'!$E$2:$G$1816,3,FALSE)</f>
        <v>Noncredit ESL</v>
      </c>
      <c r="J3179">
        <v>502</v>
      </c>
      <c r="K3179" t="s">
        <v>460</v>
      </c>
      <c r="L3179" t="s">
        <v>39</v>
      </c>
      <c r="M3179" t="s">
        <v>40</v>
      </c>
      <c r="N3179" t="s">
        <v>293</v>
      </c>
      <c r="O3179" t="s">
        <v>467</v>
      </c>
      <c r="P3179" t="s">
        <v>468</v>
      </c>
      <c r="Q3179" t="s">
        <v>98</v>
      </c>
      <c r="R3179" t="s">
        <v>469</v>
      </c>
      <c r="S3179" t="s">
        <v>77</v>
      </c>
      <c r="T3179">
        <v>1</v>
      </c>
      <c r="U3179" s="1">
        <v>43479</v>
      </c>
      <c r="V3179" s="1">
        <v>43607</v>
      </c>
      <c r="W3179" t="s">
        <v>470</v>
      </c>
      <c r="X3179" t="s">
        <v>46</v>
      </c>
      <c r="Y3179">
        <v>132</v>
      </c>
      <c r="Z3179">
        <v>115</v>
      </c>
      <c r="AA3179">
        <v>200</v>
      </c>
      <c r="AB3179">
        <v>57.5</v>
      </c>
      <c r="AD3179">
        <f>IF(ISBLANK(Source[[#This Row],[CrosslistID]]),1,1/COUNTIFS(Source[CrosslistID],Source[[#This Row],[CrosslistID]],Source[TermDesc],Source[[#This Row],[TermDesc]]))</f>
        <v>1</v>
      </c>
      <c r="AG3179">
        <v>0</v>
      </c>
      <c r="AH3179">
        <v>57.5</v>
      </c>
      <c r="AI3179">
        <v>5.7869999999999999</v>
      </c>
      <c r="AJ3179">
        <v>5.7869999999999999</v>
      </c>
      <c r="AK3179">
        <v>0.4</v>
      </c>
      <c r="AL31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5.7869999999999999</v>
      </c>
      <c r="AM3179">
        <f>IF(AND(Source[[#This Row],[Credit_Noncredit]]="Noncredit",Source[[#This Row],[FTEF]]&gt;0),Source[[#This Row],[NC XLST FTES]]*525/(437.5*Source[[#This Row],[FTEF]]),0)</f>
        <v>17.361000000000001</v>
      </c>
      <c r="AN3179">
        <f>IF(Source[[#This Row],[Credit_Noncredit]]="Credit",Source[[#This Row],[Census Enrollment]],Source[[#This Row],[Noncredit Avg. Attendance]])</f>
        <v>17.361000000000001</v>
      </c>
    </row>
    <row r="3180" spans="1:40" x14ac:dyDescent="0.25">
      <c r="A3180" t="s">
        <v>32</v>
      </c>
      <c r="B3180" t="s">
        <v>33</v>
      </c>
      <c r="C3180" t="s">
        <v>229</v>
      </c>
      <c r="D3180" t="s">
        <v>230</v>
      </c>
      <c r="E3180" s="4">
        <v>46160</v>
      </c>
      <c r="F3180" s="4" t="s">
        <v>365</v>
      </c>
      <c r="G3180" s="4">
        <v>3340</v>
      </c>
      <c r="H3180" t="str">
        <f>CONCATENATE(Source[[#This Row],[Subject]],TRIM(Source[[#This Row],[Course]]))</f>
        <v>ESLN3340</v>
      </c>
      <c r="I3180" t="str">
        <f>VLOOKUP(Source[[#This Row],[SubjCrse]],'Courses and Categories'!$E$2:$G$1816,3,FALSE)</f>
        <v>Noncredit ESL</v>
      </c>
      <c r="J3180">
        <v>701</v>
      </c>
      <c r="K3180" t="s">
        <v>460</v>
      </c>
      <c r="L3180" t="s">
        <v>87</v>
      </c>
      <c r="M3180" t="s">
        <v>40</v>
      </c>
      <c r="N3180" t="s">
        <v>68</v>
      </c>
      <c r="O3180" t="s">
        <v>471</v>
      </c>
      <c r="P3180" t="s">
        <v>472</v>
      </c>
      <c r="Q3180" t="s">
        <v>296</v>
      </c>
      <c r="R3180" t="s">
        <v>473</v>
      </c>
      <c r="S3180" t="s">
        <v>53</v>
      </c>
      <c r="T3180">
        <v>1</v>
      </c>
      <c r="U3180" s="1">
        <v>43479</v>
      </c>
      <c r="V3180" s="1">
        <v>43607</v>
      </c>
      <c r="W3180" t="s">
        <v>474</v>
      </c>
      <c r="X3180" t="s">
        <v>46</v>
      </c>
      <c r="Y3180">
        <v>87</v>
      </c>
      <c r="Z3180">
        <v>80</v>
      </c>
      <c r="AA3180">
        <v>400</v>
      </c>
      <c r="AB3180">
        <v>20</v>
      </c>
      <c r="AD3180">
        <f>IF(ISBLANK(Source[[#This Row],[CrosslistID]]),1,1/COUNTIFS(Source[CrosslistID],Source[[#This Row],[CrosslistID]],Source[TermDesc],Source[[#This Row],[TermDesc]]))</f>
        <v>1</v>
      </c>
      <c r="AG3180">
        <v>0</v>
      </c>
      <c r="AH3180">
        <v>20</v>
      </c>
      <c r="AI3180">
        <v>5.6130000000000004</v>
      </c>
      <c r="AJ3180">
        <v>5.6130000000000004</v>
      </c>
      <c r="AK3180">
        <v>0.4</v>
      </c>
      <c r="AL31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5.6130000000000004</v>
      </c>
      <c r="AM3180">
        <f>IF(AND(Source[[#This Row],[Credit_Noncredit]]="Noncredit",Source[[#This Row],[FTEF]]&gt;0),Source[[#This Row],[NC XLST FTES]]*525/(437.5*Source[[#This Row],[FTEF]]),0)</f>
        <v>16.839000000000002</v>
      </c>
      <c r="AN3180">
        <f>IF(Source[[#This Row],[Credit_Noncredit]]="Credit",Source[[#This Row],[Census Enrollment]],Source[[#This Row],[Noncredit Avg. Attendance]])</f>
        <v>16.839000000000002</v>
      </c>
    </row>
    <row r="3181" spans="1:40" x14ac:dyDescent="0.25">
      <c r="A3181" t="s">
        <v>32</v>
      </c>
      <c r="B3181" t="s">
        <v>33</v>
      </c>
      <c r="C3181" t="s">
        <v>229</v>
      </c>
      <c r="D3181" t="s">
        <v>230</v>
      </c>
      <c r="E3181" s="4">
        <v>48126</v>
      </c>
      <c r="F3181" s="4" t="s">
        <v>365</v>
      </c>
      <c r="G3181" s="4">
        <v>3340</v>
      </c>
      <c r="H3181" t="str">
        <f>CONCATENATE(Source[[#This Row],[Subject]],TRIM(Source[[#This Row],[Course]]))</f>
        <v>ESLN3340</v>
      </c>
      <c r="I3181" t="str">
        <f>VLOOKUP(Source[[#This Row],[SubjCrse]],'Courses and Categories'!$E$2:$G$1816,3,FALSE)</f>
        <v>Noncredit ESL</v>
      </c>
      <c r="J3181">
        <v>704</v>
      </c>
      <c r="K3181" t="s">
        <v>460</v>
      </c>
      <c r="L3181" t="s">
        <v>39</v>
      </c>
      <c r="M3181" t="s">
        <v>40</v>
      </c>
      <c r="N3181" t="s">
        <v>293</v>
      </c>
      <c r="O3181" t="s">
        <v>294</v>
      </c>
      <c r="P3181" t="s">
        <v>299</v>
      </c>
      <c r="Q3181" t="s">
        <v>296</v>
      </c>
      <c r="R3181" t="s">
        <v>475</v>
      </c>
      <c r="S3181" t="s">
        <v>53</v>
      </c>
      <c r="T3181">
        <v>1</v>
      </c>
      <c r="U3181" s="1">
        <v>43479</v>
      </c>
      <c r="V3181" s="1">
        <v>43607</v>
      </c>
      <c r="W3181" t="s">
        <v>476</v>
      </c>
      <c r="X3181" t="s">
        <v>46</v>
      </c>
      <c r="Y3181">
        <v>101</v>
      </c>
      <c r="Z3181">
        <v>39</v>
      </c>
      <c r="AA3181">
        <v>450</v>
      </c>
      <c r="AB3181">
        <v>8.6667000000000005</v>
      </c>
      <c r="AD3181">
        <f>IF(ISBLANK(Source[[#This Row],[CrosslistID]]),1,1/COUNTIFS(Source[CrosslistID],Source[[#This Row],[CrosslistID]],Source[TermDesc],Source[[#This Row],[TermDesc]]))</f>
        <v>1</v>
      </c>
      <c r="AG3181">
        <v>0</v>
      </c>
      <c r="AH3181">
        <v>8.6667000000000005</v>
      </c>
      <c r="AI3181">
        <v>3.39</v>
      </c>
      <c r="AJ3181">
        <v>3.39</v>
      </c>
      <c r="AK3181">
        <v>0.4</v>
      </c>
      <c r="AL31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3.39</v>
      </c>
      <c r="AM3181">
        <f>IF(AND(Source[[#This Row],[Credit_Noncredit]]="Noncredit",Source[[#This Row],[FTEF]]&gt;0),Source[[#This Row],[NC XLST FTES]]*525/(437.5*Source[[#This Row],[FTEF]]),0)</f>
        <v>10.17</v>
      </c>
      <c r="AN3181">
        <f>IF(Source[[#This Row],[Credit_Noncredit]]="Credit",Source[[#This Row],[Census Enrollment]],Source[[#This Row],[Noncredit Avg. Attendance]])</f>
        <v>10.17</v>
      </c>
    </row>
    <row r="3182" spans="1:40" x14ac:dyDescent="0.25">
      <c r="A3182" t="s">
        <v>32</v>
      </c>
      <c r="B3182" t="s">
        <v>33</v>
      </c>
      <c r="C3182" t="s">
        <v>229</v>
      </c>
      <c r="D3182" t="s">
        <v>230</v>
      </c>
      <c r="E3182" s="4">
        <v>48127</v>
      </c>
      <c r="F3182" s="4" t="s">
        <v>365</v>
      </c>
      <c r="G3182" s="4">
        <v>3340</v>
      </c>
      <c r="H3182" t="str">
        <f>CONCATENATE(Source[[#This Row],[Subject]],TRIM(Source[[#This Row],[Course]]))</f>
        <v>ESLN3340</v>
      </c>
      <c r="I3182" t="str">
        <f>VLOOKUP(Source[[#This Row],[SubjCrse]],'Courses and Categories'!$E$2:$G$1816,3,FALSE)</f>
        <v>Noncredit ESL</v>
      </c>
      <c r="J3182">
        <v>705</v>
      </c>
      <c r="K3182" t="s">
        <v>460</v>
      </c>
      <c r="L3182" t="s">
        <v>39</v>
      </c>
      <c r="M3182" t="s">
        <v>40</v>
      </c>
      <c r="N3182" t="s">
        <v>68</v>
      </c>
      <c r="O3182" t="s">
        <v>477</v>
      </c>
      <c r="P3182" t="s">
        <v>478</v>
      </c>
      <c r="Q3182" t="s">
        <v>296</v>
      </c>
      <c r="R3182" t="s">
        <v>479</v>
      </c>
      <c r="S3182" t="s">
        <v>53</v>
      </c>
      <c r="T3182">
        <v>1</v>
      </c>
      <c r="U3182" s="1">
        <v>43479</v>
      </c>
      <c r="V3182" s="1">
        <v>43607</v>
      </c>
      <c r="W3182" t="s">
        <v>480</v>
      </c>
      <c r="X3182" t="s">
        <v>46</v>
      </c>
      <c r="Y3182">
        <v>77</v>
      </c>
      <c r="Z3182">
        <v>65</v>
      </c>
      <c r="AA3182">
        <v>450</v>
      </c>
      <c r="AB3182">
        <v>14.4444</v>
      </c>
      <c r="AD3182">
        <f>IF(ISBLANK(Source[[#This Row],[CrosslistID]]),1,1/COUNTIFS(Source[CrosslistID],Source[[#This Row],[CrosslistID]],Source[TermDesc],Source[[#This Row],[TermDesc]]))</f>
        <v>1</v>
      </c>
      <c r="AG3182">
        <v>0</v>
      </c>
      <c r="AH3182">
        <v>14.4444</v>
      </c>
      <c r="AI3182">
        <v>4.7190000000000003</v>
      </c>
      <c r="AJ3182">
        <v>4.7190000000000003</v>
      </c>
      <c r="AK3182">
        <v>0.4</v>
      </c>
      <c r="AL31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4.7190000000000003</v>
      </c>
      <c r="AM3182">
        <f>IF(AND(Source[[#This Row],[Credit_Noncredit]]="Noncredit",Source[[#This Row],[FTEF]]&gt;0),Source[[#This Row],[NC XLST FTES]]*525/(437.5*Source[[#This Row],[FTEF]]),0)</f>
        <v>14.157000000000002</v>
      </c>
      <c r="AN3182">
        <f>IF(Source[[#This Row],[Credit_Noncredit]]="Credit",Source[[#This Row],[Census Enrollment]],Source[[#This Row],[Noncredit Avg. Attendance]])</f>
        <v>14.157000000000002</v>
      </c>
    </row>
    <row r="3183" spans="1:40" x14ac:dyDescent="0.25">
      <c r="A3183" t="s">
        <v>32</v>
      </c>
      <c r="B3183" t="s">
        <v>33</v>
      </c>
      <c r="C3183" t="s">
        <v>229</v>
      </c>
      <c r="D3183" t="s">
        <v>230</v>
      </c>
      <c r="E3183" s="4">
        <v>46778</v>
      </c>
      <c r="F3183" s="4" t="s">
        <v>365</v>
      </c>
      <c r="G3183" s="4">
        <v>3340</v>
      </c>
      <c r="H3183" t="str">
        <f>CONCATENATE(Source[[#This Row],[Subject]],TRIM(Source[[#This Row],[Course]]))</f>
        <v>ESLN3340</v>
      </c>
      <c r="I3183" t="str">
        <f>VLOOKUP(Source[[#This Row],[SubjCrse]],'Courses and Categories'!$E$2:$G$1816,3,FALSE)</f>
        <v>Noncredit ESL</v>
      </c>
      <c r="J3183" t="s">
        <v>119</v>
      </c>
      <c r="K3183" t="s">
        <v>460</v>
      </c>
      <c r="L3183" t="s">
        <v>39</v>
      </c>
      <c r="M3183" t="s">
        <v>40</v>
      </c>
      <c r="N3183" t="s">
        <v>63</v>
      </c>
      <c r="O3183">
        <v>1345</v>
      </c>
      <c r="P3183">
        <v>1605</v>
      </c>
      <c r="Q3183" t="s">
        <v>42</v>
      </c>
      <c r="S3183" t="s">
        <v>61</v>
      </c>
      <c r="T3183">
        <v>1</v>
      </c>
      <c r="U3183" s="1">
        <v>43479</v>
      </c>
      <c r="V3183" s="1">
        <v>43607</v>
      </c>
      <c r="W3183" t="s">
        <v>287</v>
      </c>
      <c r="X3183" t="s">
        <v>46</v>
      </c>
      <c r="Y3183">
        <v>28</v>
      </c>
      <c r="Z3183">
        <v>2</v>
      </c>
      <c r="AA3183">
        <v>0</v>
      </c>
      <c r="AB3183">
        <v>0</v>
      </c>
      <c r="AD3183">
        <f>IF(ISBLANK(Source[[#This Row],[CrosslistID]]),1,1/COUNTIFS(Source[CrosslistID],Source[[#This Row],[CrosslistID]],Source[TermDesc],Source[[#This Row],[TermDesc]]))</f>
        <v>1</v>
      </c>
      <c r="AG3183">
        <v>0</v>
      </c>
      <c r="AH3183">
        <v>0</v>
      </c>
      <c r="AI3183">
        <v>0.21</v>
      </c>
      <c r="AJ3183">
        <v>0.21</v>
      </c>
      <c r="AK3183">
        <v>4.8000000000000001E-2</v>
      </c>
      <c r="AL31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0.21</v>
      </c>
      <c r="AM3183">
        <f>IF(AND(Source[[#This Row],[Credit_Noncredit]]="Noncredit",Source[[#This Row],[FTEF]]&gt;0),Source[[#This Row],[NC XLST FTES]]*525/(437.5*Source[[#This Row],[FTEF]]),0)</f>
        <v>5.25</v>
      </c>
      <c r="AN3183">
        <f>IF(Source[[#This Row],[Credit_Noncredit]]="Credit",Source[[#This Row],[Census Enrollment]],Source[[#This Row],[Noncredit Avg. Attendance]])</f>
        <v>5.25</v>
      </c>
    </row>
    <row r="3184" spans="1:40" x14ac:dyDescent="0.25">
      <c r="A3184" t="s">
        <v>32</v>
      </c>
      <c r="B3184" t="s">
        <v>33</v>
      </c>
      <c r="C3184" t="s">
        <v>229</v>
      </c>
      <c r="D3184" t="s">
        <v>230</v>
      </c>
      <c r="E3184" s="4">
        <v>47782</v>
      </c>
      <c r="F3184" s="4" t="s">
        <v>365</v>
      </c>
      <c r="G3184" s="4">
        <v>3350</v>
      </c>
      <c r="H3184" t="str">
        <f>CONCATENATE(Source[[#This Row],[Subject]],TRIM(Source[[#This Row],[Course]]))</f>
        <v>ESLN3350</v>
      </c>
      <c r="I3184" t="str">
        <f>VLOOKUP(Source[[#This Row],[SubjCrse]],'Courses and Categories'!$E$2:$G$1816,3,FALSE)</f>
        <v>Noncredit ESL</v>
      </c>
      <c r="J3184">
        <v>101</v>
      </c>
      <c r="K3184" t="s">
        <v>481</v>
      </c>
      <c r="L3184" t="s">
        <v>39</v>
      </c>
      <c r="M3184" t="s">
        <v>40</v>
      </c>
      <c r="N3184" t="s">
        <v>63</v>
      </c>
      <c r="O3184">
        <v>840</v>
      </c>
      <c r="P3184">
        <v>1100</v>
      </c>
      <c r="Q3184" t="s">
        <v>240</v>
      </c>
      <c r="R3184">
        <v>223</v>
      </c>
      <c r="S3184" t="s">
        <v>134</v>
      </c>
      <c r="T3184">
        <v>1</v>
      </c>
      <c r="U3184" s="1">
        <v>43479</v>
      </c>
      <c r="V3184" s="1">
        <v>43607</v>
      </c>
      <c r="W3184" t="s">
        <v>482</v>
      </c>
      <c r="X3184" t="s">
        <v>46</v>
      </c>
      <c r="Y3184">
        <v>99</v>
      </c>
      <c r="Z3184">
        <v>54</v>
      </c>
      <c r="AA3184">
        <v>200</v>
      </c>
      <c r="AB3184">
        <v>27</v>
      </c>
      <c r="AD3184">
        <f>IF(ISBLANK(Source[[#This Row],[CrosslistID]]),1,1/COUNTIFS(Source[CrosslistID],Source[[#This Row],[CrosslistID]],Source[TermDesc],Source[[#This Row],[TermDesc]]))</f>
        <v>1</v>
      </c>
      <c r="AG3184">
        <v>0</v>
      </c>
      <c r="AH3184">
        <v>27</v>
      </c>
      <c r="AI3184">
        <v>10.19</v>
      </c>
      <c r="AJ3184">
        <v>10.19</v>
      </c>
      <c r="AK3184">
        <v>0.4</v>
      </c>
      <c r="AL31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10.19</v>
      </c>
      <c r="AM3184">
        <f>IF(AND(Source[[#This Row],[Credit_Noncredit]]="Noncredit",Source[[#This Row],[FTEF]]&gt;0),Source[[#This Row],[NC XLST FTES]]*525/(437.5*Source[[#This Row],[FTEF]]),0)</f>
        <v>30.57</v>
      </c>
      <c r="AN3184">
        <f>IF(Source[[#This Row],[Credit_Noncredit]]="Credit",Source[[#This Row],[Census Enrollment]],Source[[#This Row],[Noncredit Avg. Attendance]])</f>
        <v>30.57</v>
      </c>
    </row>
    <row r="3185" spans="1:40" x14ac:dyDescent="0.25">
      <c r="A3185" t="s">
        <v>32</v>
      </c>
      <c r="B3185" t="s">
        <v>33</v>
      </c>
      <c r="C3185" t="s">
        <v>229</v>
      </c>
      <c r="D3185" t="s">
        <v>230</v>
      </c>
      <c r="E3185" s="4">
        <v>41949</v>
      </c>
      <c r="F3185" s="4" t="s">
        <v>365</v>
      </c>
      <c r="G3185" s="4">
        <v>3350</v>
      </c>
      <c r="H3185" t="str">
        <f>CONCATENATE(Source[[#This Row],[Subject]],TRIM(Source[[#This Row],[Course]]))</f>
        <v>ESLN3350</v>
      </c>
      <c r="I3185" t="str">
        <f>VLOOKUP(Source[[#This Row],[SubjCrse]],'Courses and Categories'!$E$2:$G$1816,3,FALSE)</f>
        <v>Noncredit ESL</v>
      </c>
      <c r="J3185">
        <v>102</v>
      </c>
      <c r="K3185" t="s">
        <v>481</v>
      </c>
      <c r="L3185" t="s">
        <v>39</v>
      </c>
      <c r="M3185" t="s">
        <v>40</v>
      </c>
      <c r="N3185" t="s">
        <v>63</v>
      </c>
      <c r="O3185">
        <v>1310</v>
      </c>
      <c r="P3185">
        <v>1525</v>
      </c>
      <c r="Q3185" t="s">
        <v>236</v>
      </c>
      <c r="R3185">
        <v>380</v>
      </c>
      <c r="S3185" t="s">
        <v>134</v>
      </c>
      <c r="T3185">
        <v>1</v>
      </c>
      <c r="U3185" s="1">
        <v>43479</v>
      </c>
      <c r="V3185" s="1">
        <v>43607</v>
      </c>
      <c r="W3185" t="s">
        <v>483</v>
      </c>
      <c r="X3185" t="s">
        <v>46</v>
      </c>
      <c r="Y3185">
        <v>125</v>
      </c>
      <c r="Z3185">
        <v>106</v>
      </c>
      <c r="AA3185">
        <v>200</v>
      </c>
      <c r="AB3185">
        <v>53</v>
      </c>
      <c r="AD3185">
        <f>IF(ISBLANK(Source[[#This Row],[CrosslistID]]),1,1/COUNTIFS(Source[CrosslistID],Source[[#This Row],[CrosslistID]],Source[TermDesc],Source[[#This Row],[TermDesc]]))</f>
        <v>1</v>
      </c>
      <c r="AG3185">
        <v>0</v>
      </c>
      <c r="AH3185">
        <v>53</v>
      </c>
      <c r="AI3185">
        <v>10.651999999999999</v>
      </c>
      <c r="AJ3185">
        <v>10.651999999999999</v>
      </c>
      <c r="AK3185">
        <v>0.4</v>
      </c>
      <c r="AL31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10.651999999999999</v>
      </c>
      <c r="AM3185">
        <f>IF(AND(Source[[#This Row],[Credit_Noncredit]]="Noncredit",Source[[#This Row],[FTEF]]&gt;0),Source[[#This Row],[NC XLST FTES]]*525/(437.5*Source[[#This Row],[FTEF]]),0)</f>
        <v>31.955999999999996</v>
      </c>
      <c r="AN3185">
        <f>IF(Source[[#This Row],[Credit_Noncredit]]="Credit",Source[[#This Row],[Census Enrollment]],Source[[#This Row],[Noncredit Avg. Attendance]])</f>
        <v>31.955999999999996</v>
      </c>
    </row>
    <row r="3186" spans="1:40" x14ac:dyDescent="0.25">
      <c r="A3186" t="s">
        <v>32</v>
      </c>
      <c r="B3186" t="s">
        <v>33</v>
      </c>
      <c r="C3186" t="s">
        <v>229</v>
      </c>
      <c r="D3186" t="s">
        <v>230</v>
      </c>
      <c r="E3186" s="4">
        <v>46357</v>
      </c>
      <c r="F3186" s="4" t="s">
        <v>365</v>
      </c>
      <c r="G3186" s="4">
        <v>3350</v>
      </c>
      <c r="H3186" t="str">
        <f>CONCATENATE(Source[[#This Row],[Subject]],TRIM(Source[[#This Row],[Course]]))</f>
        <v>ESLN3350</v>
      </c>
      <c r="I3186" t="str">
        <f>VLOOKUP(Source[[#This Row],[SubjCrse]],'Courses and Categories'!$E$2:$G$1816,3,FALSE)</f>
        <v>Noncredit ESL</v>
      </c>
      <c r="J3186">
        <v>103</v>
      </c>
      <c r="K3186" t="s">
        <v>481</v>
      </c>
      <c r="L3186" t="s">
        <v>87</v>
      </c>
      <c r="M3186" t="s">
        <v>40</v>
      </c>
      <c r="N3186" t="s">
        <v>484</v>
      </c>
      <c r="O3186" t="s">
        <v>485</v>
      </c>
      <c r="P3186" t="s">
        <v>486</v>
      </c>
      <c r="Q3186" t="s">
        <v>487</v>
      </c>
      <c r="R3186" t="s">
        <v>488</v>
      </c>
      <c r="S3186" t="s">
        <v>134</v>
      </c>
      <c r="T3186">
        <v>1</v>
      </c>
      <c r="U3186" s="1">
        <v>43479</v>
      </c>
      <c r="V3186" s="1">
        <v>43607</v>
      </c>
      <c r="W3186" t="s">
        <v>489</v>
      </c>
      <c r="X3186" t="s">
        <v>46</v>
      </c>
      <c r="Y3186">
        <v>110</v>
      </c>
      <c r="Z3186">
        <v>57</v>
      </c>
      <c r="AA3186">
        <v>200</v>
      </c>
      <c r="AB3186">
        <v>28.5</v>
      </c>
      <c r="AD3186">
        <f>IF(ISBLANK(Source[[#This Row],[CrosslistID]]),1,1/COUNTIFS(Source[CrosslistID],Source[[#This Row],[CrosslistID]],Source[TermDesc],Source[[#This Row],[TermDesc]]))</f>
        <v>1</v>
      </c>
      <c r="AG3186">
        <v>0</v>
      </c>
      <c r="AH3186">
        <v>28.5</v>
      </c>
      <c r="AI3186">
        <v>7.2709999999999999</v>
      </c>
      <c r="AJ3186">
        <v>7.2709999999999999</v>
      </c>
      <c r="AK3186">
        <v>0.38800000000000001</v>
      </c>
      <c r="AL31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7.2709999999999999</v>
      </c>
      <c r="AM3186">
        <f>IF(AND(Source[[#This Row],[Credit_Noncredit]]="Noncredit",Source[[#This Row],[FTEF]]&gt;0),Source[[#This Row],[NC XLST FTES]]*525/(437.5*Source[[#This Row],[FTEF]]),0)</f>
        <v>22.487628865979381</v>
      </c>
      <c r="AN3186">
        <f>IF(Source[[#This Row],[Credit_Noncredit]]="Credit",Source[[#This Row],[Census Enrollment]],Source[[#This Row],[Noncredit Avg. Attendance]])</f>
        <v>22.487628865979381</v>
      </c>
    </row>
    <row r="3187" spans="1:40" x14ac:dyDescent="0.25">
      <c r="A3187" t="s">
        <v>32</v>
      </c>
      <c r="B3187" t="s">
        <v>33</v>
      </c>
      <c r="C3187" t="s">
        <v>229</v>
      </c>
      <c r="D3187" t="s">
        <v>230</v>
      </c>
      <c r="E3187" s="4">
        <v>47529</v>
      </c>
      <c r="F3187" s="4" t="s">
        <v>365</v>
      </c>
      <c r="G3187" s="4">
        <v>3400</v>
      </c>
      <c r="H3187" t="str">
        <f>CONCATENATE(Source[[#This Row],[Subject]],TRIM(Source[[#This Row],[Course]]))</f>
        <v>ESLN3400</v>
      </c>
      <c r="I3187" t="str">
        <f>VLOOKUP(Source[[#This Row],[SubjCrse]],'Courses and Categories'!$E$2:$G$1816,3,FALSE)</f>
        <v>Noncredit ESL</v>
      </c>
      <c r="J3187">
        <v>202</v>
      </c>
      <c r="K3187" t="s">
        <v>490</v>
      </c>
      <c r="L3187" t="s">
        <v>39</v>
      </c>
      <c r="M3187" t="s">
        <v>40</v>
      </c>
      <c r="N3187" t="s">
        <v>195</v>
      </c>
      <c r="O3187">
        <v>1015</v>
      </c>
      <c r="P3187">
        <v>1205</v>
      </c>
      <c r="Q3187" t="s">
        <v>60</v>
      </c>
      <c r="R3187">
        <v>320</v>
      </c>
      <c r="S3187" t="s">
        <v>61</v>
      </c>
      <c r="T3187">
        <v>1</v>
      </c>
      <c r="U3187" s="1">
        <v>43479</v>
      </c>
      <c r="V3187" s="1">
        <v>43607</v>
      </c>
      <c r="W3187" t="s">
        <v>362</v>
      </c>
      <c r="X3187" t="s">
        <v>46</v>
      </c>
      <c r="Y3187">
        <v>89</v>
      </c>
      <c r="Z3187">
        <v>39</v>
      </c>
      <c r="AA3187">
        <v>65</v>
      </c>
      <c r="AB3187">
        <v>60</v>
      </c>
      <c r="AD3187">
        <f>IF(ISBLANK(Source[[#This Row],[CrosslistID]]),1,1/COUNTIFS(Source[CrosslistID],Source[[#This Row],[CrosslistID]],Source[TermDesc],Source[[#This Row],[TermDesc]]))</f>
        <v>1</v>
      </c>
      <c r="AG3187">
        <v>0</v>
      </c>
      <c r="AH3187">
        <v>60</v>
      </c>
      <c r="AI3187">
        <v>7.8739999999999997</v>
      </c>
      <c r="AJ3187">
        <v>7.8739999999999997</v>
      </c>
      <c r="AK3187">
        <v>0.4</v>
      </c>
      <c r="AL31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7.8739999999999997</v>
      </c>
      <c r="AM3187">
        <f>IF(AND(Source[[#This Row],[Credit_Noncredit]]="Noncredit",Source[[#This Row],[FTEF]]&gt;0),Source[[#This Row],[NC XLST FTES]]*525/(437.5*Source[[#This Row],[FTEF]]),0)</f>
        <v>23.621999999999996</v>
      </c>
      <c r="AN3187">
        <f>IF(Source[[#This Row],[Credit_Noncredit]]="Credit",Source[[#This Row],[Census Enrollment]],Source[[#This Row],[Noncredit Avg. Attendance]])</f>
        <v>23.621999999999996</v>
      </c>
    </row>
    <row r="3188" spans="1:40" x14ac:dyDescent="0.25">
      <c r="A3188" t="s">
        <v>32</v>
      </c>
      <c r="B3188" t="s">
        <v>33</v>
      </c>
      <c r="C3188" t="s">
        <v>229</v>
      </c>
      <c r="D3188" t="s">
        <v>230</v>
      </c>
      <c r="E3188" s="4">
        <v>41098</v>
      </c>
      <c r="F3188" s="4" t="s">
        <v>365</v>
      </c>
      <c r="G3188" s="4">
        <v>3400</v>
      </c>
      <c r="H3188" t="str">
        <f>CONCATENATE(Source[[#This Row],[Subject]],TRIM(Source[[#This Row],[Course]]))</f>
        <v>ESLN3400</v>
      </c>
      <c r="I3188" t="str">
        <f>VLOOKUP(Source[[#This Row],[SubjCrse]],'Courses and Categories'!$E$2:$G$1816,3,FALSE)</f>
        <v>Noncredit ESL</v>
      </c>
      <c r="J3188">
        <v>401</v>
      </c>
      <c r="K3188" t="s">
        <v>490</v>
      </c>
      <c r="L3188" t="s">
        <v>39</v>
      </c>
      <c r="M3188" t="s">
        <v>40</v>
      </c>
      <c r="N3188" t="s">
        <v>195</v>
      </c>
      <c r="O3188">
        <v>820</v>
      </c>
      <c r="P3188">
        <v>1010</v>
      </c>
      <c r="Q3188" t="s">
        <v>64</v>
      </c>
      <c r="S3188" t="s">
        <v>65</v>
      </c>
      <c r="T3188">
        <v>1</v>
      </c>
      <c r="U3188" s="1">
        <v>43479</v>
      </c>
      <c r="V3188" s="1">
        <v>43607</v>
      </c>
      <c r="W3188" t="s">
        <v>311</v>
      </c>
      <c r="X3188" t="s">
        <v>46</v>
      </c>
      <c r="Y3188">
        <v>67</v>
      </c>
      <c r="Z3188">
        <v>30</v>
      </c>
      <c r="AA3188">
        <v>700</v>
      </c>
      <c r="AB3188">
        <v>4.2857000000000003</v>
      </c>
      <c r="AD3188">
        <f>IF(ISBLANK(Source[[#This Row],[CrosslistID]]),1,1/COUNTIFS(Source[CrosslistID],Source[[#This Row],[CrosslistID]],Source[TermDesc],Source[[#This Row],[TermDesc]]))</f>
        <v>1</v>
      </c>
      <c r="AG3188">
        <v>0</v>
      </c>
      <c r="AH3188">
        <v>4.2857000000000003</v>
      </c>
      <c r="AI3188">
        <v>9.15</v>
      </c>
      <c r="AJ3188">
        <v>9.15</v>
      </c>
      <c r="AK3188">
        <v>0.4</v>
      </c>
      <c r="AL31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9.15</v>
      </c>
      <c r="AM3188">
        <f>IF(AND(Source[[#This Row],[Credit_Noncredit]]="Noncredit",Source[[#This Row],[FTEF]]&gt;0),Source[[#This Row],[NC XLST FTES]]*525/(437.5*Source[[#This Row],[FTEF]]),0)</f>
        <v>27.45</v>
      </c>
      <c r="AN3188">
        <f>IF(Source[[#This Row],[Credit_Noncredit]]="Credit",Source[[#This Row],[Census Enrollment]],Source[[#This Row],[Noncredit Avg. Attendance]])</f>
        <v>27.45</v>
      </c>
    </row>
    <row r="3189" spans="1:40" x14ac:dyDescent="0.25">
      <c r="A3189" t="s">
        <v>32</v>
      </c>
      <c r="B3189" t="s">
        <v>33</v>
      </c>
      <c r="C3189" t="s">
        <v>229</v>
      </c>
      <c r="D3189" t="s">
        <v>230</v>
      </c>
      <c r="E3189" s="4">
        <v>41103</v>
      </c>
      <c r="F3189" s="4" t="s">
        <v>365</v>
      </c>
      <c r="G3189" s="4">
        <v>3400</v>
      </c>
      <c r="H3189" t="str">
        <f>CONCATENATE(Source[[#This Row],[Subject]],TRIM(Source[[#This Row],[Course]]))</f>
        <v>ESLN3400</v>
      </c>
      <c r="I3189" t="str">
        <f>VLOOKUP(Source[[#This Row],[SubjCrse]],'Courses and Categories'!$E$2:$G$1816,3,FALSE)</f>
        <v>Noncredit ESL</v>
      </c>
      <c r="J3189">
        <v>402</v>
      </c>
      <c r="K3189" t="s">
        <v>490</v>
      </c>
      <c r="L3189" t="s">
        <v>39</v>
      </c>
      <c r="M3189" t="s">
        <v>40</v>
      </c>
      <c r="N3189" t="s">
        <v>195</v>
      </c>
      <c r="O3189">
        <v>820</v>
      </c>
      <c r="P3189">
        <v>1010</v>
      </c>
      <c r="Q3189" t="s">
        <v>64</v>
      </c>
      <c r="S3189" t="s">
        <v>65</v>
      </c>
      <c r="T3189">
        <v>1</v>
      </c>
      <c r="U3189" s="1">
        <v>43479</v>
      </c>
      <c r="V3189" s="1">
        <v>43607</v>
      </c>
      <c r="W3189" t="s">
        <v>363</v>
      </c>
      <c r="X3189" t="s">
        <v>46</v>
      </c>
      <c r="Y3189">
        <v>61</v>
      </c>
      <c r="Z3189">
        <v>30</v>
      </c>
      <c r="AA3189">
        <v>600</v>
      </c>
      <c r="AB3189">
        <v>5</v>
      </c>
      <c r="AD3189">
        <f>IF(ISBLANK(Source[[#This Row],[CrosslistID]]),1,1/COUNTIFS(Source[CrosslistID],Source[[#This Row],[CrosslistID]],Source[TermDesc],Source[[#This Row],[TermDesc]]))</f>
        <v>1</v>
      </c>
      <c r="AG3189">
        <v>0</v>
      </c>
      <c r="AH3189">
        <v>5</v>
      </c>
      <c r="AI3189">
        <v>6.6669999999999998</v>
      </c>
      <c r="AJ3189">
        <v>6.6669999999999998</v>
      </c>
      <c r="AK3189">
        <v>0.4</v>
      </c>
      <c r="AL31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6.6669999999999998</v>
      </c>
      <c r="AM3189">
        <f>IF(AND(Source[[#This Row],[Credit_Noncredit]]="Noncredit",Source[[#This Row],[FTEF]]&gt;0),Source[[#This Row],[NC XLST FTES]]*525/(437.5*Source[[#This Row],[FTEF]]),0)</f>
        <v>20.000999999999998</v>
      </c>
      <c r="AN3189">
        <f>IF(Source[[#This Row],[Credit_Noncredit]]="Credit",Source[[#This Row],[Census Enrollment]],Source[[#This Row],[Noncredit Avg. Attendance]])</f>
        <v>20.000999999999998</v>
      </c>
    </row>
    <row r="3190" spans="1:40" x14ac:dyDescent="0.25">
      <c r="A3190" t="s">
        <v>32</v>
      </c>
      <c r="B3190" t="s">
        <v>33</v>
      </c>
      <c r="C3190" t="s">
        <v>229</v>
      </c>
      <c r="D3190" t="s">
        <v>230</v>
      </c>
      <c r="E3190" s="4">
        <v>47423</v>
      </c>
      <c r="F3190" s="4" t="s">
        <v>365</v>
      </c>
      <c r="G3190" s="4">
        <v>3400</v>
      </c>
      <c r="H3190" t="str">
        <f>CONCATENATE(Source[[#This Row],[Subject]],TRIM(Source[[#This Row],[Course]]))</f>
        <v>ESLN3400</v>
      </c>
      <c r="I3190" t="str">
        <f>VLOOKUP(Source[[#This Row],[SubjCrse]],'Courses and Categories'!$E$2:$G$1816,3,FALSE)</f>
        <v>Noncredit ESL</v>
      </c>
      <c r="J3190">
        <v>404</v>
      </c>
      <c r="K3190" t="s">
        <v>490</v>
      </c>
      <c r="L3190" t="s">
        <v>39</v>
      </c>
      <c r="M3190" t="s">
        <v>40</v>
      </c>
      <c r="N3190" t="s">
        <v>195</v>
      </c>
      <c r="O3190">
        <v>1020</v>
      </c>
      <c r="P3190">
        <v>1210</v>
      </c>
      <c r="Q3190" t="s">
        <v>64</v>
      </c>
      <c r="S3190" t="s">
        <v>65</v>
      </c>
      <c r="T3190">
        <v>1</v>
      </c>
      <c r="U3190" s="1">
        <v>43479</v>
      </c>
      <c r="V3190" s="1">
        <v>43607</v>
      </c>
      <c r="W3190" t="s">
        <v>346</v>
      </c>
      <c r="X3190" t="s">
        <v>46</v>
      </c>
      <c r="Y3190">
        <v>59</v>
      </c>
      <c r="Z3190">
        <v>42</v>
      </c>
      <c r="AA3190">
        <v>500</v>
      </c>
      <c r="AB3190">
        <v>8.4</v>
      </c>
      <c r="AD3190">
        <f>IF(ISBLANK(Source[[#This Row],[CrosslistID]]),1,1/COUNTIFS(Source[CrosslistID],Source[[#This Row],[CrosslistID]],Source[TermDesc],Source[[#This Row],[TermDesc]]))</f>
        <v>1</v>
      </c>
      <c r="AG3190">
        <v>0</v>
      </c>
      <c r="AH3190">
        <v>8.4</v>
      </c>
      <c r="AI3190">
        <v>6.8460000000000001</v>
      </c>
      <c r="AJ3190">
        <v>6.8460000000000001</v>
      </c>
      <c r="AK3190">
        <v>0.4</v>
      </c>
      <c r="AL31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6.8460000000000001</v>
      </c>
      <c r="AM3190">
        <f>IF(AND(Source[[#This Row],[Credit_Noncredit]]="Noncredit",Source[[#This Row],[FTEF]]&gt;0),Source[[#This Row],[NC XLST FTES]]*525/(437.5*Source[[#This Row],[FTEF]]),0)</f>
        <v>20.538</v>
      </c>
      <c r="AN3190">
        <f>IF(Source[[#This Row],[Credit_Noncredit]]="Credit",Source[[#This Row],[Census Enrollment]],Source[[#This Row],[Noncredit Avg. Attendance]])</f>
        <v>20.538</v>
      </c>
    </row>
    <row r="3191" spans="1:40" x14ac:dyDescent="0.25">
      <c r="A3191" t="s">
        <v>32</v>
      </c>
      <c r="B3191" t="s">
        <v>33</v>
      </c>
      <c r="C3191" t="s">
        <v>229</v>
      </c>
      <c r="D3191" t="s">
        <v>230</v>
      </c>
      <c r="E3191" s="4">
        <v>41702</v>
      </c>
      <c r="F3191" s="4" t="s">
        <v>365</v>
      </c>
      <c r="G3191" s="4">
        <v>3400</v>
      </c>
      <c r="H3191" t="str">
        <f>CONCATENATE(Source[[#This Row],[Subject]],TRIM(Source[[#This Row],[Course]]))</f>
        <v>ESLN3400</v>
      </c>
      <c r="I3191" t="str">
        <f>VLOOKUP(Source[[#This Row],[SubjCrse]],'Courses and Categories'!$E$2:$G$1816,3,FALSE)</f>
        <v>Noncredit ESL</v>
      </c>
      <c r="J3191">
        <v>405</v>
      </c>
      <c r="K3191" t="s">
        <v>490</v>
      </c>
      <c r="L3191" t="s">
        <v>39</v>
      </c>
      <c r="M3191" t="s">
        <v>40</v>
      </c>
      <c r="N3191" t="s">
        <v>195</v>
      </c>
      <c r="O3191">
        <v>1020</v>
      </c>
      <c r="P3191">
        <v>1210</v>
      </c>
      <c r="Q3191" t="s">
        <v>64</v>
      </c>
      <c r="S3191" t="s">
        <v>65</v>
      </c>
      <c r="T3191">
        <v>1</v>
      </c>
      <c r="U3191" s="1">
        <v>43479</v>
      </c>
      <c r="V3191" s="1">
        <v>43607</v>
      </c>
      <c r="W3191" t="s">
        <v>348</v>
      </c>
      <c r="X3191" t="s">
        <v>46</v>
      </c>
      <c r="Y3191">
        <v>75</v>
      </c>
      <c r="Z3191">
        <v>38</v>
      </c>
      <c r="AA3191">
        <v>600</v>
      </c>
      <c r="AB3191">
        <v>6.3333000000000004</v>
      </c>
      <c r="AD3191">
        <f>IF(ISBLANK(Source[[#This Row],[CrosslistID]]),1,1/COUNTIFS(Source[CrosslistID],Source[[#This Row],[CrosslistID]],Source[TermDesc],Source[[#This Row],[TermDesc]]))</f>
        <v>1</v>
      </c>
      <c r="AG3191">
        <v>0</v>
      </c>
      <c r="AH3191">
        <v>6.3333000000000004</v>
      </c>
      <c r="AI3191">
        <v>5.0819999999999999</v>
      </c>
      <c r="AJ3191">
        <v>5.0819999999999999</v>
      </c>
      <c r="AK3191">
        <v>0.4</v>
      </c>
      <c r="AL31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5.0819999999999999</v>
      </c>
      <c r="AM3191">
        <f>IF(AND(Source[[#This Row],[Credit_Noncredit]]="Noncredit",Source[[#This Row],[FTEF]]&gt;0),Source[[#This Row],[NC XLST FTES]]*525/(437.5*Source[[#This Row],[FTEF]]),0)</f>
        <v>15.245999999999999</v>
      </c>
      <c r="AN3191">
        <f>IF(Source[[#This Row],[Credit_Noncredit]]="Credit",Source[[#This Row],[Census Enrollment]],Source[[#This Row],[Noncredit Avg. Attendance]])</f>
        <v>15.245999999999999</v>
      </c>
    </row>
    <row r="3192" spans="1:40" x14ac:dyDescent="0.25">
      <c r="A3192" t="s">
        <v>32</v>
      </c>
      <c r="B3192" t="s">
        <v>33</v>
      </c>
      <c r="C3192" t="s">
        <v>229</v>
      </c>
      <c r="D3192" t="s">
        <v>230</v>
      </c>
      <c r="E3192" s="4">
        <v>44006</v>
      </c>
      <c r="F3192" s="4" t="s">
        <v>365</v>
      </c>
      <c r="G3192" s="4">
        <v>3400</v>
      </c>
      <c r="H3192" t="str">
        <f>CONCATENATE(Source[[#This Row],[Subject]],TRIM(Source[[#This Row],[Course]]))</f>
        <v>ESLN3400</v>
      </c>
      <c r="I3192" t="str">
        <f>VLOOKUP(Source[[#This Row],[SubjCrse]],'Courses and Categories'!$E$2:$G$1816,3,FALSE)</f>
        <v>Noncredit ESL</v>
      </c>
      <c r="J3192">
        <v>406</v>
      </c>
      <c r="K3192" t="s">
        <v>490</v>
      </c>
      <c r="L3192" t="s">
        <v>39</v>
      </c>
      <c r="M3192" t="s">
        <v>40</v>
      </c>
      <c r="N3192" t="s">
        <v>195</v>
      </c>
      <c r="O3192">
        <v>1020</v>
      </c>
      <c r="P3192">
        <v>1210</v>
      </c>
      <c r="Q3192" t="s">
        <v>64</v>
      </c>
      <c r="S3192" t="s">
        <v>65</v>
      </c>
      <c r="T3192">
        <v>1</v>
      </c>
      <c r="U3192" s="1">
        <v>43479</v>
      </c>
      <c r="V3192" s="1">
        <v>43607</v>
      </c>
      <c r="W3192" t="s">
        <v>317</v>
      </c>
      <c r="X3192" t="s">
        <v>46</v>
      </c>
      <c r="Y3192">
        <v>82</v>
      </c>
      <c r="Z3192">
        <v>46</v>
      </c>
      <c r="AA3192">
        <v>900</v>
      </c>
      <c r="AB3192">
        <v>5.1111000000000004</v>
      </c>
      <c r="AD3192">
        <f>IF(ISBLANK(Source[[#This Row],[CrosslistID]]),1,1/COUNTIFS(Source[CrosslistID],Source[[#This Row],[CrosslistID]],Source[TermDesc],Source[[#This Row],[TermDesc]]))</f>
        <v>1</v>
      </c>
      <c r="AG3192">
        <v>0</v>
      </c>
      <c r="AH3192">
        <v>5.1111000000000004</v>
      </c>
      <c r="AI3192">
        <v>5.516</v>
      </c>
      <c r="AJ3192">
        <v>5.516</v>
      </c>
      <c r="AK3192">
        <v>0.4</v>
      </c>
      <c r="AL31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5.516</v>
      </c>
      <c r="AM3192">
        <f>IF(AND(Source[[#This Row],[Credit_Noncredit]]="Noncredit",Source[[#This Row],[FTEF]]&gt;0),Source[[#This Row],[NC XLST FTES]]*525/(437.5*Source[[#This Row],[FTEF]]),0)</f>
        <v>16.548000000000002</v>
      </c>
      <c r="AN3192">
        <f>IF(Source[[#This Row],[Credit_Noncredit]]="Credit",Source[[#This Row],[Census Enrollment]],Source[[#This Row],[Noncredit Avg. Attendance]])</f>
        <v>16.548000000000002</v>
      </c>
    </row>
    <row r="3193" spans="1:40" x14ac:dyDescent="0.25">
      <c r="A3193" t="s">
        <v>32</v>
      </c>
      <c r="B3193" t="s">
        <v>33</v>
      </c>
      <c r="C3193" t="s">
        <v>229</v>
      </c>
      <c r="D3193" t="s">
        <v>230</v>
      </c>
      <c r="E3193" s="4">
        <v>45573</v>
      </c>
      <c r="F3193" s="4" t="s">
        <v>365</v>
      </c>
      <c r="G3193" s="4">
        <v>3400</v>
      </c>
      <c r="H3193" t="str">
        <f>CONCATENATE(Source[[#This Row],[Subject]],TRIM(Source[[#This Row],[Course]]))</f>
        <v>ESLN3400</v>
      </c>
      <c r="I3193" t="str">
        <f>VLOOKUP(Source[[#This Row],[SubjCrse]],'Courses and Categories'!$E$2:$G$1816,3,FALSE)</f>
        <v>Noncredit ESL</v>
      </c>
      <c r="J3193">
        <v>407</v>
      </c>
      <c r="K3193" t="s">
        <v>490</v>
      </c>
      <c r="L3193" t="s">
        <v>39</v>
      </c>
      <c r="M3193" t="s">
        <v>40</v>
      </c>
      <c r="N3193" t="s">
        <v>293</v>
      </c>
      <c r="O3193" t="s">
        <v>491</v>
      </c>
      <c r="P3193" t="s">
        <v>492</v>
      </c>
      <c r="Q3193" t="s">
        <v>332</v>
      </c>
      <c r="S3193" t="s">
        <v>65</v>
      </c>
      <c r="T3193">
        <v>1</v>
      </c>
      <c r="U3193" s="1">
        <v>43479</v>
      </c>
      <c r="V3193" s="1">
        <v>43607</v>
      </c>
      <c r="W3193" t="s">
        <v>493</v>
      </c>
      <c r="X3193" t="s">
        <v>46</v>
      </c>
      <c r="Y3193">
        <v>87</v>
      </c>
      <c r="Z3193">
        <v>38</v>
      </c>
      <c r="AA3193">
        <v>500</v>
      </c>
      <c r="AB3193">
        <v>7.6</v>
      </c>
      <c r="AD3193">
        <f>IF(ISBLANK(Source[[#This Row],[CrosslistID]]),1,1/COUNTIFS(Source[CrosslistID],Source[[#This Row],[CrosslistID]],Source[TermDesc],Source[[#This Row],[TermDesc]]))</f>
        <v>1</v>
      </c>
      <c r="AG3193">
        <v>0</v>
      </c>
      <c r="AH3193">
        <v>7.6</v>
      </c>
      <c r="AI3193">
        <v>4.96</v>
      </c>
      <c r="AJ3193">
        <v>4.96</v>
      </c>
      <c r="AK3193">
        <v>0.4</v>
      </c>
      <c r="AL31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4.96</v>
      </c>
      <c r="AM3193">
        <f>IF(AND(Source[[#This Row],[Credit_Noncredit]]="Noncredit",Source[[#This Row],[FTEF]]&gt;0),Source[[#This Row],[NC XLST FTES]]*525/(437.5*Source[[#This Row],[FTEF]]),0)</f>
        <v>14.88</v>
      </c>
      <c r="AN3193">
        <f>IF(Source[[#This Row],[Credit_Noncredit]]="Credit",Source[[#This Row],[Census Enrollment]],Source[[#This Row],[Noncredit Avg. Attendance]])</f>
        <v>14.88</v>
      </c>
    </row>
    <row r="3194" spans="1:40" x14ac:dyDescent="0.25">
      <c r="A3194" t="s">
        <v>32</v>
      </c>
      <c r="B3194" t="s">
        <v>33</v>
      </c>
      <c r="C3194" t="s">
        <v>229</v>
      </c>
      <c r="D3194" t="s">
        <v>230</v>
      </c>
      <c r="E3194" s="4">
        <v>41108</v>
      </c>
      <c r="F3194" s="4" t="s">
        <v>365</v>
      </c>
      <c r="G3194" s="4">
        <v>3400</v>
      </c>
      <c r="H3194" t="str">
        <f>CONCATENATE(Source[[#This Row],[Subject]],TRIM(Source[[#This Row],[Course]]))</f>
        <v>ESLN3400</v>
      </c>
      <c r="I3194" t="str">
        <f>VLOOKUP(Source[[#This Row],[SubjCrse]],'Courses and Categories'!$E$2:$G$1816,3,FALSE)</f>
        <v>Noncredit ESL</v>
      </c>
      <c r="J3194">
        <v>409</v>
      </c>
      <c r="K3194" t="s">
        <v>490</v>
      </c>
      <c r="L3194" t="s">
        <v>87</v>
      </c>
      <c r="M3194" t="s">
        <v>40</v>
      </c>
      <c r="N3194" t="s">
        <v>63</v>
      </c>
      <c r="O3194">
        <v>1835</v>
      </c>
      <c r="P3194">
        <v>2050</v>
      </c>
      <c r="Q3194" t="s">
        <v>64</v>
      </c>
      <c r="S3194" t="s">
        <v>65</v>
      </c>
      <c r="T3194">
        <v>1</v>
      </c>
      <c r="U3194" s="1">
        <v>43479</v>
      </c>
      <c r="V3194" s="1">
        <v>43607</v>
      </c>
      <c r="W3194" t="s">
        <v>341</v>
      </c>
      <c r="X3194" t="s">
        <v>46</v>
      </c>
      <c r="Y3194">
        <v>57</v>
      </c>
      <c r="Z3194">
        <v>42</v>
      </c>
      <c r="AA3194">
        <v>900</v>
      </c>
      <c r="AB3194">
        <v>4.6666999999999996</v>
      </c>
      <c r="AD3194">
        <f>IF(ISBLANK(Source[[#This Row],[CrosslistID]]),1,1/COUNTIFS(Source[CrosslistID],Source[[#This Row],[CrosslistID]],Source[TermDesc],Source[[#This Row],[TermDesc]]))</f>
        <v>1</v>
      </c>
      <c r="AG3194">
        <v>0</v>
      </c>
      <c r="AH3194">
        <v>4.6666999999999996</v>
      </c>
      <c r="AI3194">
        <v>6.51</v>
      </c>
      <c r="AJ3194">
        <v>6.51</v>
      </c>
      <c r="AK3194">
        <v>0.4</v>
      </c>
      <c r="AL31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6.51</v>
      </c>
      <c r="AM3194">
        <f>IF(AND(Source[[#This Row],[Credit_Noncredit]]="Noncredit",Source[[#This Row],[FTEF]]&gt;0),Source[[#This Row],[NC XLST FTES]]*525/(437.5*Source[[#This Row],[FTEF]]),0)</f>
        <v>19.53</v>
      </c>
      <c r="AN3194">
        <f>IF(Source[[#This Row],[Credit_Noncredit]]="Credit",Source[[#This Row],[Census Enrollment]],Source[[#This Row],[Noncredit Avg. Attendance]])</f>
        <v>19.53</v>
      </c>
    </row>
    <row r="3195" spans="1:40" x14ac:dyDescent="0.25">
      <c r="A3195" t="s">
        <v>32</v>
      </c>
      <c r="B3195" t="s">
        <v>33</v>
      </c>
      <c r="C3195" t="s">
        <v>229</v>
      </c>
      <c r="D3195" t="s">
        <v>230</v>
      </c>
      <c r="E3195" s="4">
        <v>43588</v>
      </c>
      <c r="F3195" s="4" t="s">
        <v>365</v>
      </c>
      <c r="G3195" s="4">
        <v>3400</v>
      </c>
      <c r="H3195" t="str">
        <f>CONCATENATE(Source[[#This Row],[Subject]],TRIM(Source[[#This Row],[Course]]))</f>
        <v>ESLN3400</v>
      </c>
      <c r="I3195" t="str">
        <f>VLOOKUP(Source[[#This Row],[SubjCrse]],'Courses and Categories'!$E$2:$G$1816,3,FALSE)</f>
        <v>Noncredit ESL</v>
      </c>
      <c r="J3195">
        <v>501</v>
      </c>
      <c r="K3195" t="s">
        <v>490</v>
      </c>
      <c r="L3195" t="s">
        <v>39</v>
      </c>
      <c r="M3195" t="s">
        <v>40</v>
      </c>
      <c r="N3195" t="s">
        <v>195</v>
      </c>
      <c r="O3195">
        <v>800</v>
      </c>
      <c r="P3195">
        <v>950</v>
      </c>
      <c r="Q3195" t="s">
        <v>76</v>
      </c>
      <c r="R3195">
        <v>718</v>
      </c>
      <c r="S3195" t="s">
        <v>77</v>
      </c>
      <c r="T3195">
        <v>1</v>
      </c>
      <c r="U3195" s="1">
        <v>43479</v>
      </c>
      <c r="V3195" s="1">
        <v>43607</v>
      </c>
      <c r="W3195" t="s">
        <v>494</v>
      </c>
      <c r="X3195" t="s">
        <v>46</v>
      </c>
      <c r="Y3195">
        <v>78</v>
      </c>
      <c r="Z3195">
        <v>34</v>
      </c>
      <c r="AA3195">
        <v>200</v>
      </c>
      <c r="AB3195">
        <v>17</v>
      </c>
      <c r="AD3195">
        <f>IF(ISBLANK(Source[[#This Row],[CrosslistID]]),1,1/COUNTIFS(Source[CrosslistID],Source[[#This Row],[CrosslistID]],Source[TermDesc],Source[[#This Row],[TermDesc]]))</f>
        <v>1</v>
      </c>
      <c r="AG3195">
        <v>0</v>
      </c>
      <c r="AH3195">
        <v>17</v>
      </c>
      <c r="AI3195">
        <v>7.0819999999999999</v>
      </c>
      <c r="AJ3195">
        <v>7.0819999999999999</v>
      </c>
      <c r="AK3195">
        <v>0.4</v>
      </c>
      <c r="AL31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7.0819999999999999</v>
      </c>
      <c r="AM3195">
        <f>IF(AND(Source[[#This Row],[Credit_Noncredit]]="Noncredit",Source[[#This Row],[FTEF]]&gt;0),Source[[#This Row],[NC XLST FTES]]*525/(437.5*Source[[#This Row],[FTEF]]),0)</f>
        <v>21.245999999999999</v>
      </c>
      <c r="AN3195">
        <f>IF(Source[[#This Row],[Credit_Noncredit]]="Credit",Source[[#This Row],[Census Enrollment]],Source[[#This Row],[Noncredit Avg. Attendance]])</f>
        <v>21.245999999999999</v>
      </c>
    </row>
    <row r="3196" spans="1:40" x14ac:dyDescent="0.25">
      <c r="A3196" t="s">
        <v>32</v>
      </c>
      <c r="B3196" t="s">
        <v>33</v>
      </c>
      <c r="C3196" t="s">
        <v>229</v>
      </c>
      <c r="D3196" t="s">
        <v>230</v>
      </c>
      <c r="E3196" s="4">
        <v>40742</v>
      </c>
      <c r="F3196" s="4" t="s">
        <v>365</v>
      </c>
      <c r="G3196" s="4">
        <v>3400</v>
      </c>
      <c r="H3196" t="str">
        <f>CONCATENATE(Source[[#This Row],[Subject]],TRIM(Source[[#This Row],[Course]]))</f>
        <v>ESLN3400</v>
      </c>
      <c r="I3196" t="str">
        <f>VLOOKUP(Source[[#This Row],[SubjCrse]],'Courses and Categories'!$E$2:$G$1816,3,FALSE)</f>
        <v>Noncredit ESL</v>
      </c>
      <c r="J3196">
        <v>503</v>
      </c>
      <c r="K3196" t="s">
        <v>490</v>
      </c>
      <c r="L3196" t="s">
        <v>39</v>
      </c>
      <c r="M3196" t="s">
        <v>40</v>
      </c>
      <c r="N3196" t="s">
        <v>195</v>
      </c>
      <c r="O3196">
        <v>1000</v>
      </c>
      <c r="P3196">
        <v>1150</v>
      </c>
      <c r="Q3196" t="s">
        <v>76</v>
      </c>
      <c r="R3196">
        <v>424</v>
      </c>
      <c r="S3196" t="s">
        <v>77</v>
      </c>
      <c r="T3196">
        <v>1</v>
      </c>
      <c r="U3196" s="1">
        <v>43479</v>
      </c>
      <c r="V3196" s="1">
        <v>43607</v>
      </c>
      <c r="W3196" t="s">
        <v>314</v>
      </c>
      <c r="X3196" t="s">
        <v>46</v>
      </c>
      <c r="Y3196">
        <v>112</v>
      </c>
      <c r="Z3196">
        <v>55</v>
      </c>
      <c r="AA3196">
        <v>200</v>
      </c>
      <c r="AB3196">
        <v>27.5</v>
      </c>
      <c r="AD3196">
        <f>IF(ISBLANK(Source[[#This Row],[CrosslistID]]),1,1/COUNTIFS(Source[CrosslistID],Source[[#This Row],[CrosslistID]],Source[TermDesc],Source[[#This Row],[TermDesc]]))</f>
        <v>1</v>
      </c>
      <c r="AG3196">
        <v>0</v>
      </c>
      <c r="AH3196">
        <v>27.5</v>
      </c>
      <c r="AI3196">
        <v>10.273999999999999</v>
      </c>
      <c r="AJ3196">
        <v>10.273999999999999</v>
      </c>
      <c r="AK3196">
        <v>0.4</v>
      </c>
      <c r="AL31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10.273999999999999</v>
      </c>
      <c r="AM3196">
        <f>IF(AND(Source[[#This Row],[Credit_Noncredit]]="Noncredit",Source[[#This Row],[FTEF]]&gt;0),Source[[#This Row],[NC XLST FTES]]*525/(437.5*Source[[#This Row],[FTEF]]),0)</f>
        <v>30.821999999999996</v>
      </c>
      <c r="AN3196">
        <f>IF(Source[[#This Row],[Credit_Noncredit]]="Credit",Source[[#This Row],[Census Enrollment]],Source[[#This Row],[Noncredit Avg. Attendance]])</f>
        <v>30.821999999999996</v>
      </c>
    </row>
    <row r="3197" spans="1:40" x14ac:dyDescent="0.25">
      <c r="A3197" t="s">
        <v>32</v>
      </c>
      <c r="B3197" t="s">
        <v>33</v>
      </c>
      <c r="C3197" t="s">
        <v>229</v>
      </c>
      <c r="D3197" t="s">
        <v>230</v>
      </c>
      <c r="E3197" s="4">
        <v>40828</v>
      </c>
      <c r="F3197" s="4" t="s">
        <v>365</v>
      </c>
      <c r="G3197" s="4">
        <v>3400</v>
      </c>
      <c r="H3197" t="str">
        <f>CONCATENATE(Source[[#This Row],[Subject]],TRIM(Source[[#This Row],[Course]]))</f>
        <v>ESLN3400</v>
      </c>
      <c r="I3197" t="str">
        <f>VLOOKUP(Source[[#This Row],[SubjCrse]],'Courses and Categories'!$E$2:$G$1816,3,FALSE)</f>
        <v>Noncredit ESL</v>
      </c>
      <c r="J3197">
        <v>701</v>
      </c>
      <c r="K3197" t="s">
        <v>490</v>
      </c>
      <c r="L3197" t="s">
        <v>39</v>
      </c>
      <c r="M3197" t="s">
        <v>40</v>
      </c>
      <c r="N3197" t="s">
        <v>195</v>
      </c>
      <c r="O3197">
        <v>830</v>
      </c>
      <c r="P3197">
        <v>1020</v>
      </c>
      <c r="Q3197" t="s">
        <v>52</v>
      </c>
      <c r="R3197">
        <v>370</v>
      </c>
      <c r="S3197" t="s">
        <v>53</v>
      </c>
      <c r="T3197">
        <v>1</v>
      </c>
      <c r="U3197" s="1">
        <v>43479</v>
      </c>
      <c r="V3197" s="1">
        <v>43607</v>
      </c>
      <c r="W3197" t="s">
        <v>391</v>
      </c>
      <c r="X3197" t="s">
        <v>46</v>
      </c>
      <c r="Y3197">
        <v>72</v>
      </c>
      <c r="Z3197">
        <v>37</v>
      </c>
      <c r="AA3197">
        <v>400</v>
      </c>
      <c r="AB3197">
        <v>9.25</v>
      </c>
      <c r="AD3197">
        <f>IF(ISBLANK(Source[[#This Row],[CrosslistID]]),1,1/COUNTIFS(Source[CrosslistID],Source[[#This Row],[CrosslistID]],Source[TermDesc],Source[[#This Row],[TermDesc]]))</f>
        <v>1</v>
      </c>
      <c r="AG3197">
        <v>0</v>
      </c>
      <c r="AH3197">
        <v>9.25</v>
      </c>
      <c r="AI3197">
        <v>4.3659999999999997</v>
      </c>
      <c r="AJ3197">
        <v>4.3659999999999997</v>
      </c>
      <c r="AK3197">
        <v>0.4</v>
      </c>
      <c r="AL31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4.3659999999999997</v>
      </c>
      <c r="AM3197">
        <f>IF(AND(Source[[#This Row],[Credit_Noncredit]]="Noncredit",Source[[#This Row],[FTEF]]&gt;0),Source[[#This Row],[NC XLST FTES]]*525/(437.5*Source[[#This Row],[FTEF]]),0)</f>
        <v>13.097999999999997</v>
      </c>
      <c r="AN3197">
        <f>IF(Source[[#This Row],[Credit_Noncredit]]="Credit",Source[[#This Row],[Census Enrollment]],Source[[#This Row],[Noncredit Avg. Attendance]])</f>
        <v>13.097999999999997</v>
      </c>
    </row>
    <row r="3198" spans="1:40" x14ac:dyDescent="0.25">
      <c r="A3198" t="s">
        <v>32</v>
      </c>
      <c r="B3198" t="s">
        <v>33</v>
      </c>
      <c r="C3198" t="s">
        <v>229</v>
      </c>
      <c r="D3198" t="s">
        <v>230</v>
      </c>
      <c r="E3198" s="4">
        <v>40825</v>
      </c>
      <c r="F3198" s="4" t="s">
        <v>365</v>
      </c>
      <c r="G3198" s="4">
        <v>3400</v>
      </c>
      <c r="H3198" t="str">
        <f>CONCATENATE(Source[[#This Row],[Subject]],TRIM(Source[[#This Row],[Course]]))</f>
        <v>ESLN3400</v>
      </c>
      <c r="I3198" t="str">
        <f>VLOOKUP(Source[[#This Row],[SubjCrse]],'Courses and Categories'!$E$2:$G$1816,3,FALSE)</f>
        <v>Noncredit ESL</v>
      </c>
      <c r="J3198">
        <v>702</v>
      </c>
      <c r="K3198" t="s">
        <v>490</v>
      </c>
      <c r="L3198" t="s">
        <v>39</v>
      </c>
      <c r="M3198" t="s">
        <v>40</v>
      </c>
      <c r="N3198" t="s">
        <v>195</v>
      </c>
      <c r="O3198">
        <v>1030</v>
      </c>
      <c r="P3198">
        <v>1220</v>
      </c>
      <c r="Q3198" t="s">
        <v>52</v>
      </c>
      <c r="R3198">
        <v>368</v>
      </c>
      <c r="S3198" t="s">
        <v>53</v>
      </c>
      <c r="T3198">
        <v>1</v>
      </c>
      <c r="U3198" s="1">
        <v>43479</v>
      </c>
      <c r="V3198" s="1">
        <v>43607</v>
      </c>
      <c r="W3198" t="s">
        <v>495</v>
      </c>
      <c r="X3198" t="s">
        <v>46</v>
      </c>
      <c r="Y3198">
        <v>97</v>
      </c>
      <c r="Z3198">
        <v>55</v>
      </c>
      <c r="AA3198">
        <v>400</v>
      </c>
      <c r="AB3198">
        <v>13.75</v>
      </c>
      <c r="AD3198">
        <f>IF(ISBLANK(Source[[#This Row],[CrosslistID]]),1,1/COUNTIFS(Source[CrosslistID],Source[[#This Row],[CrosslistID]],Source[TermDesc],Source[[#This Row],[TermDesc]]))</f>
        <v>1</v>
      </c>
      <c r="AG3198">
        <v>0</v>
      </c>
      <c r="AH3198">
        <v>13.75</v>
      </c>
      <c r="AI3198">
        <v>7.0739999999999998</v>
      </c>
      <c r="AJ3198">
        <v>7.0739999999999998</v>
      </c>
      <c r="AK3198">
        <v>0.4</v>
      </c>
      <c r="AL31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7.0739999999999998</v>
      </c>
      <c r="AM3198">
        <f>IF(AND(Source[[#This Row],[Credit_Noncredit]]="Noncredit",Source[[#This Row],[FTEF]]&gt;0),Source[[#This Row],[NC XLST FTES]]*525/(437.5*Source[[#This Row],[FTEF]]),0)</f>
        <v>21.221999999999998</v>
      </c>
      <c r="AN3198">
        <f>IF(Source[[#This Row],[Credit_Noncredit]]="Credit",Source[[#This Row],[Census Enrollment]],Source[[#This Row],[Noncredit Avg. Attendance]])</f>
        <v>21.221999999999998</v>
      </c>
    </row>
    <row r="3199" spans="1:40" x14ac:dyDescent="0.25">
      <c r="A3199" t="s">
        <v>32</v>
      </c>
      <c r="B3199" t="s">
        <v>33</v>
      </c>
      <c r="C3199" t="s">
        <v>229</v>
      </c>
      <c r="D3199" t="s">
        <v>230</v>
      </c>
      <c r="E3199" s="4">
        <v>40830</v>
      </c>
      <c r="F3199" s="4" t="s">
        <v>365</v>
      </c>
      <c r="G3199" s="4">
        <v>3400</v>
      </c>
      <c r="H3199" t="str">
        <f>CONCATENATE(Source[[#This Row],[Subject]],TRIM(Source[[#This Row],[Course]]))</f>
        <v>ESLN3400</v>
      </c>
      <c r="I3199" t="str">
        <f>VLOOKUP(Source[[#This Row],[SubjCrse]],'Courses and Categories'!$E$2:$G$1816,3,FALSE)</f>
        <v>Noncredit ESL</v>
      </c>
      <c r="J3199">
        <v>704</v>
      </c>
      <c r="K3199" t="s">
        <v>490</v>
      </c>
      <c r="L3199" t="s">
        <v>87</v>
      </c>
      <c r="M3199" t="s">
        <v>40</v>
      </c>
      <c r="N3199" t="s">
        <v>63</v>
      </c>
      <c r="O3199">
        <v>1900</v>
      </c>
      <c r="P3199">
        <v>2115</v>
      </c>
      <c r="Q3199" t="s">
        <v>52</v>
      </c>
      <c r="R3199">
        <v>354</v>
      </c>
      <c r="S3199" t="s">
        <v>53</v>
      </c>
      <c r="T3199">
        <v>1</v>
      </c>
      <c r="U3199" s="1">
        <v>43479</v>
      </c>
      <c r="V3199" s="1">
        <v>43607</v>
      </c>
      <c r="W3199" t="s">
        <v>496</v>
      </c>
      <c r="X3199" t="s">
        <v>46</v>
      </c>
      <c r="Y3199">
        <v>77</v>
      </c>
      <c r="Z3199">
        <v>28</v>
      </c>
      <c r="AA3199">
        <v>400</v>
      </c>
      <c r="AB3199">
        <v>7</v>
      </c>
      <c r="AD3199">
        <f>IF(ISBLANK(Source[[#This Row],[CrosslistID]]),1,1/COUNTIFS(Source[CrosslistID],Source[[#This Row],[CrosslistID]],Source[TermDesc],Source[[#This Row],[TermDesc]]))</f>
        <v>1</v>
      </c>
      <c r="AG3199">
        <v>0</v>
      </c>
      <c r="AH3199">
        <v>7</v>
      </c>
      <c r="AI3199">
        <v>5.181</v>
      </c>
      <c r="AJ3199">
        <v>5.181</v>
      </c>
      <c r="AK3199">
        <v>0.4</v>
      </c>
      <c r="AL31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5.181</v>
      </c>
      <c r="AM3199">
        <f>IF(AND(Source[[#This Row],[Credit_Noncredit]]="Noncredit",Source[[#This Row],[FTEF]]&gt;0),Source[[#This Row],[NC XLST FTES]]*525/(437.5*Source[[#This Row],[FTEF]]),0)</f>
        <v>15.543000000000001</v>
      </c>
      <c r="AN3199">
        <f>IF(Source[[#This Row],[Credit_Noncredit]]="Credit",Source[[#This Row],[Census Enrollment]],Source[[#This Row],[Noncredit Avg. Attendance]])</f>
        <v>15.543000000000001</v>
      </c>
    </row>
    <row r="3200" spans="1:40" x14ac:dyDescent="0.25">
      <c r="A3200" t="s">
        <v>32</v>
      </c>
      <c r="B3200" t="s">
        <v>33</v>
      </c>
      <c r="C3200" t="s">
        <v>229</v>
      </c>
      <c r="D3200" t="s">
        <v>230</v>
      </c>
      <c r="E3200" s="4">
        <v>44754</v>
      </c>
      <c r="F3200" s="4" t="s">
        <v>365</v>
      </c>
      <c r="G3200" s="4">
        <v>3405</v>
      </c>
      <c r="H3200" t="str">
        <f>CONCATENATE(Source[[#This Row],[Subject]],TRIM(Source[[#This Row],[Course]]))</f>
        <v>ESLN3405</v>
      </c>
      <c r="I3200" t="str">
        <f>VLOOKUP(Source[[#This Row],[SubjCrse]],'Courses and Categories'!$E$2:$G$1816,3,FALSE)</f>
        <v>Noncredit ESL</v>
      </c>
      <c r="J3200">
        <v>702</v>
      </c>
      <c r="K3200" t="s">
        <v>497</v>
      </c>
      <c r="L3200" t="s">
        <v>50</v>
      </c>
      <c r="M3200" t="s">
        <v>40</v>
      </c>
      <c r="N3200" t="s">
        <v>51</v>
      </c>
      <c r="O3200">
        <v>900</v>
      </c>
      <c r="P3200">
        <v>1350</v>
      </c>
      <c r="Q3200" t="s">
        <v>52</v>
      </c>
      <c r="R3200">
        <v>368</v>
      </c>
      <c r="S3200" t="s">
        <v>53</v>
      </c>
      <c r="T3200">
        <v>1</v>
      </c>
      <c r="U3200" s="1">
        <v>43479</v>
      </c>
      <c r="V3200" s="1">
        <v>43607</v>
      </c>
      <c r="W3200" t="s">
        <v>495</v>
      </c>
      <c r="X3200" t="s">
        <v>46</v>
      </c>
      <c r="Y3200">
        <v>103</v>
      </c>
      <c r="Z3200">
        <v>63</v>
      </c>
      <c r="AA3200">
        <v>300</v>
      </c>
      <c r="AB3200">
        <v>21</v>
      </c>
      <c r="AD3200">
        <f>IF(ISBLANK(Source[[#This Row],[CrosslistID]]),1,1/COUNTIFS(Source[CrosslistID],Source[[#This Row],[CrosslistID]],Source[TermDesc],Source[[#This Row],[TermDesc]]))</f>
        <v>1</v>
      </c>
      <c r="AG3200">
        <v>0</v>
      </c>
      <c r="AH3200">
        <v>21</v>
      </c>
      <c r="AI3200">
        <v>5.1710000000000003</v>
      </c>
      <c r="AJ3200">
        <v>5.1710000000000003</v>
      </c>
      <c r="AK3200">
        <v>0.2</v>
      </c>
      <c r="AL32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5.1710000000000003</v>
      </c>
      <c r="AM3200">
        <f>IF(AND(Source[[#This Row],[Credit_Noncredit]]="Noncredit",Source[[#This Row],[FTEF]]&gt;0),Source[[#This Row],[NC XLST FTES]]*525/(437.5*Source[[#This Row],[FTEF]]),0)</f>
        <v>31.026</v>
      </c>
      <c r="AN3200">
        <f>IF(Source[[#This Row],[Credit_Noncredit]]="Credit",Source[[#This Row],[Census Enrollment]],Source[[#This Row],[Noncredit Avg. Attendance]])</f>
        <v>31.026</v>
      </c>
    </row>
    <row r="3201" spans="1:40" x14ac:dyDescent="0.25">
      <c r="A3201" t="s">
        <v>32</v>
      </c>
      <c r="B3201" t="s">
        <v>33</v>
      </c>
      <c r="C3201" t="s">
        <v>229</v>
      </c>
      <c r="D3201" t="s">
        <v>230</v>
      </c>
      <c r="E3201" s="4">
        <v>47100</v>
      </c>
      <c r="F3201" s="4" t="s">
        <v>365</v>
      </c>
      <c r="G3201" s="4">
        <v>3500</v>
      </c>
      <c r="H3201" t="str">
        <f>CONCATENATE(Source[[#This Row],[Subject]],TRIM(Source[[#This Row],[Course]]))</f>
        <v>ESLN3500</v>
      </c>
      <c r="I3201" t="str">
        <f>VLOOKUP(Source[[#This Row],[SubjCrse]],'Courses and Categories'!$E$2:$G$1816,3,FALSE)</f>
        <v>Noncredit ESL</v>
      </c>
      <c r="J3201">
        <v>201</v>
      </c>
      <c r="K3201" t="s">
        <v>498</v>
      </c>
      <c r="L3201" t="s">
        <v>39</v>
      </c>
      <c r="M3201" t="s">
        <v>40</v>
      </c>
      <c r="N3201" t="s">
        <v>195</v>
      </c>
      <c r="O3201">
        <v>1015</v>
      </c>
      <c r="P3201">
        <v>1205</v>
      </c>
      <c r="Q3201" t="s">
        <v>60</v>
      </c>
      <c r="R3201">
        <v>313</v>
      </c>
      <c r="S3201" t="s">
        <v>61</v>
      </c>
      <c r="T3201">
        <v>1</v>
      </c>
      <c r="U3201" s="1">
        <v>43479</v>
      </c>
      <c r="V3201" s="1">
        <v>43607</v>
      </c>
      <c r="W3201" t="s">
        <v>287</v>
      </c>
      <c r="X3201" t="s">
        <v>46</v>
      </c>
      <c r="Y3201">
        <v>73</v>
      </c>
      <c r="Z3201">
        <v>50</v>
      </c>
      <c r="AA3201">
        <v>65</v>
      </c>
      <c r="AB3201">
        <v>76.923100000000005</v>
      </c>
      <c r="AD3201">
        <f>IF(ISBLANK(Source[[#This Row],[CrosslistID]]),1,1/COUNTIFS(Source[CrosslistID],Source[[#This Row],[CrosslistID]],Source[TermDesc],Source[[#This Row],[TermDesc]]))</f>
        <v>1</v>
      </c>
      <c r="AG3201">
        <v>0</v>
      </c>
      <c r="AH3201">
        <v>76.923100000000005</v>
      </c>
      <c r="AI3201">
        <v>5.8739999999999997</v>
      </c>
      <c r="AJ3201">
        <v>5.8739999999999997</v>
      </c>
      <c r="AK3201">
        <v>0.4</v>
      </c>
      <c r="AL32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5.8739999999999997</v>
      </c>
      <c r="AM3201">
        <f>IF(AND(Source[[#This Row],[Credit_Noncredit]]="Noncredit",Source[[#This Row],[FTEF]]&gt;0),Source[[#This Row],[NC XLST FTES]]*525/(437.5*Source[[#This Row],[FTEF]]),0)</f>
        <v>17.622</v>
      </c>
      <c r="AN3201">
        <f>IF(Source[[#This Row],[Credit_Noncredit]]="Credit",Source[[#This Row],[Census Enrollment]],Source[[#This Row],[Noncredit Avg. Attendance]])</f>
        <v>17.622</v>
      </c>
    </row>
    <row r="3202" spans="1:40" x14ac:dyDescent="0.25">
      <c r="A3202" t="s">
        <v>32</v>
      </c>
      <c r="B3202" t="s">
        <v>33</v>
      </c>
      <c r="C3202" t="s">
        <v>229</v>
      </c>
      <c r="D3202" t="s">
        <v>230</v>
      </c>
      <c r="E3202" s="4">
        <v>47171</v>
      </c>
      <c r="F3202" s="4" t="s">
        <v>365</v>
      </c>
      <c r="G3202" s="4">
        <v>3500</v>
      </c>
      <c r="H3202" t="str">
        <f>CONCATENATE(Source[[#This Row],[Subject]],TRIM(Source[[#This Row],[Course]]))</f>
        <v>ESLN3500</v>
      </c>
      <c r="I3202" t="str">
        <f>VLOOKUP(Source[[#This Row],[SubjCrse]],'Courses and Categories'!$E$2:$G$1816,3,FALSE)</f>
        <v>Noncredit ESL</v>
      </c>
      <c r="J3202">
        <v>401</v>
      </c>
      <c r="K3202" t="s">
        <v>498</v>
      </c>
      <c r="L3202" t="s">
        <v>39</v>
      </c>
      <c r="M3202" t="s">
        <v>40</v>
      </c>
      <c r="N3202" t="s">
        <v>195</v>
      </c>
      <c r="O3202">
        <v>820</v>
      </c>
      <c r="P3202">
        <v>1010</v>
      </c>
      <c r="Q3202" t="s">
        <v>64</v>
      </c>
      <c r="S3202" t="s">
        <v>65</v>
      </c>
      <c r="T3202">
        <v>1</v>
      </c>
      <c r="U3202" s="1">
        <v>43479</v>
      </c>
      <c r="V3202" s="1">
        <v>43607</v>
      </c>
      <c r="W3202" t="s">
        <v>377</v>
      </c>
      <c r="X3202" t="s">
        <v>46</v>
      </c>
      <c r="Y3202">
        <v>69</v>
      </c>
      <c r="Z3202">
        <v>39</v>
      </c>
      <c r="AA3202">
        <v>500</v>
      </c>
      <c r="AB3202">
        <v>7.8</v>
      </c>
      <c r="AD3202">
        <f>IF(ISBLANK(Source[[#This Row],[CrosslistID]]),1,1/COUNTIFS(Source[CrosslistID],Source[[#This Row],[CrosslistID]],Source[TermDesc],Source[[#This Row],[TermDesc]]))</f>
        <v>1</v>
      </c>
      <c r="AG3202">
        <v>0</v>
      </c>
      <c r="AH3202">
        <v>7.8</v>
      </c>
      <c r="AI3202">
        <v>8.1790000000000003</v>
      </c>
      <c r="AJ3202">
        <v>8.1790000000000003</v>
      </c>
      <c r="AK3202">
        <v>0.4</v>
      </c>
      <c r="AL32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8.1790000000000003</v>
      </c>
      <c r="AM3202">
        <f>IF(AND(Source[[#This Row],[Credit_Noncredit]]="Noncredit",Source[[#This Row],[FTEF]]&gt;0),Source[[#This Row],[NC XLST FTES]]*525/(437.5*Source[[#This Row],[FTEF]]),0)</f>
        <v>24.537000000000003</v>
      </c>
      <c r="AN3202">
        <f>IF(Source[[#This Row],[Credit_Noncredit]]="Credit",Source[[#This Row],[Census Enrollment]],Source[[#This Row],[Noncredit Avg. Attendance]])</f>
        <v>24.537000000000003</v>
      </c>
    </row>
    <row r="3203" spans="1:40" x14ac:dyDescent="0.25">
      <c r="A3203" t="s">
        <v>32</v>
      </c>
      <c r="B3203" t="s">
        <v>33</v>
      </c>
      <c r="C3203" t="s">
        <v>229</v>
      </c>
      <c r="D3203" t="s">
        <v>230</v>
      </c>
      <c r="E3203" s="4">
        <v>47172</v>
      </c>
      <c r="F3203" s="4" t="s">
        <v>365</v>
      </c>
      <c r="G3203" s="4">
        <v>3500</v>
      </c>
      <c r="H3203" t="str">
        <f>CONCATENATE(Source[[#This Row],[Subject]],TRIM(Source[[#This Row],[Course]]))</f>
        <v>ESLN3500</v>
      </c>
      <c r="I3203" t="str">
        <f>VLOOKUP(Source[[#This Row],[SubjCrse]],'Courses and Categories'!$E$2:$G$1816,3,FALSE)</f>
        <v>Noncredit ESL</v>
      </c>
      <c r="J3203">
        <v>402</v>
      </c>
      <c r="K3203" t="s">
        <v>498</v>
      </c>
      <c r="L3203" t="s">
        <v>39</v>
      </c>
      <c r="M3203" t="s">
        <v>40</v>
      </c>
      <c r="N3203" t="s">
        <v>195</v>
      </c>
      <c r="O3203">
        <v>1020</v>
      </c>
      <c r="P3203">
        <v>1210</v>
      </c>
      <c r="Q3203" t="s">
        <v>64</v>
      </c>
      <c r="S3203" t="s">
        <v>65</v>
      </c>
      <c r="T3203">
        <v>1</v>
      </c>
      <c r="U3203" s="1">
        <v>43479</v>
      </c>
      <c r="V3203" s="1">
        <v>43607</v>
      </c>
      <c r="W3203" t="s">
        <v>92</v>
      </c>
      <c r="X3203" t="s">
        <v>46</v>
      </c>
      <c r="Y3203">
        <v>63</v>
      </c>
      <c r="Z3203">
        <v>43</v>
      </c>
      <c r="AA3203">
        <v>500</v>
      </c>
      <c r="AB3203">
        <v>8.6</v>
      </c>
      <c r="AD3203">
        <f>IF(ISBLANK(Source[[#This Row],[CrosslistID]]),1,1/COUNTIFS(Source[CrosslistID],Source[[#This Row],[CrosslistID]],Source[TermDesc],Source[[#This Row],[TermDesc]]))</f>
        <v>1</v>
      </c>
      <c r="AG3203">
        <v>0</v>
      </c>
      <c r="AH3203">
        <v>8.6</v>
      </c>
      <c r="AI3203">
        <v>7.1619999999999999</v>
      </c>
      <c r="AJ3203">
        <v>7.1619999999999999</v>
      </c>
      <c r="AK3203">
        <v>0.4</v>
      </c>
      <c r="AL32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7.1619999999999999</v>
      </c>
      <c r="AM3203">
        <f>IF(AND(Source[[#This Row],[Credit_Noncredit]]="Noncredit",Source[[#This Row],[FTEF]]&gt;0),Source[[#This Row],[NC XLST FTES]]*525/(437.5*Source[[#This Row],[FTEF]]),0)</f>
        <v>21.486000000000001</v>
      </c>
      <c r="AN3203">
        <f>IF(Source[[#This Row],[Credit_Noncredit]]="Credit",Source[[#This Row],[Census Enrollment]],Source[[#This Row],[Noncredit Avg. Attendance]])</f>
        <v>21.486000000000001</v>
      </c>
    </row>
    <row r="3204" spans="1:40" x14ac:dyDescent="0.25">
      <c r="A3204" t="s">
        <v>32</v>
      </c>
      <c r="B3204" t="s">
        <v>33</v>
      </c>
      <c r="C3204" t="s">
        <v>229</v>
      </c>
      <c r="D3204" t="s">
        <v>230</v>
      </c>
      <c r="E3204" s="4">
        <v>47563</v>
      </c>
      <c r="F3204" s="4" t="s">
        <v>365</v>
      </c>
      <c r="G3204" s="4">
        <v>3500</v>
      </c>
      <c r="H3204" t="str">
        <f>CONCATENATE(Source[[#This Row],[Subject]],TRIM(Source[[#This Row],[Course]]))</f>
        <v>ESLN3500</v>
      </c>
      <c r="I3204" t="str">
        <f>VLOOKUP(Source[[#This Row],[SubjCrse]],'Courses and Categories'!$E$2:$G$1816,3,FALSE)</f>
        <v>Noncredit ESL</v>
      </c>
      <c r="J3204">
        <v>403</v>
      </c>
      <c r="K3204" t="s">
        <v>498</v>
      </c>
      <c r="L3204" t="s">
        <v>39</v>
      </c>
      <c r="M3204" t="s">
        <v>40</v>
      </c>
      <c r="N3204" t="s">
        <v>195</v>
      </c>
      <c r="O3204">
        <v>1320</v>
      </c>
      <c r="P3204">
        <v>1510</v>
      </c>
      <c r="Q3204" t="s">
        <v>64</v>
      </c>
      <c r="S3204" t="s">
        <v>65</v>
      </c>
      <c r="T3204">
        <v>1</v>
      </c>
      <c r="U3204" s="1">
        <v>43479</v>
      </c>
      <c r="V3204" s="1">
        <v>43607</v>
      </c>
      <c r="W3204" t="s">
        <v>348</v>
      </c>
      <c r="X3204" t="s">
        <v>46</v>
      </c>
      <c r="Y3204">
        <v>62</v>
      </c>
      <c r="Z3204">
        <v>28</v>
      </c>
      <c r="AA3204">
        <v>500</v>
      </c>
      <c r="AB3204">
        <v>5.6</v>
      </c>
      <c r="AD3204">
        <f>IF(ISBLANK(Source[[#This Row],[CrosslistID]]),1,1/COUNTIFS(Source[CrosslistID],Source[[#This Row],[CrosslistID]],Source[TermDesc],Source[[#This Row],[TermDesc]]))</f>
        <v>1</v>
      </c>
      <c r="AG3204">
        <v>0</v>
      </c>
      <c r="AH3204">
        <v>5.6</v>
      </c>
      <c r="AI3204">
        <v>2.8460000000000001</v>
      </c>
      <c r="AJ3204">
        <v>2.8460000000000001</v>
      </c>
      <c r="AK3204">
        <v>0.4</v>
      </c>
      <c r="AL32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2.8460000000000001</v>
      </c>
      <c r="AM3204">
        <f>IF(AND(Source[[#This Row],[Credit_Noncredit]]="Noncredit",Source[[#This Row],[FTEF]]&gt;0),Source[[#This Row],[NC XLST FTES]]*525/(437.5*Source[[#This Row],[FTEF]]),0)</f>
        <v>8.5380000000000003</v>
      </c>
      <c r="AN3204">
        <f>IF(Source[[#This Row],[Credit_Noncredit]]="Credit",Source[[#This Row],[Census Enrollment]],Source[[#This Row],[Noncredit Avg. Attendance]])</f>
        <v>8.5380000000000003</v>
      </c>
    </row>
    <row r="3205" spans="1:40" x14ac:dyDescent="0.25">
      <c r="A3205" t="s">
        <v>32</v>
      </c>
      <c r="B3205" t="s">
        <v>33</v>
      </c>
      <c r="C3205" t="s">
        <v>229</v>
      </c>
      <c r="D3205" t="s">
        <v>230</v>
      </c>
      <c r="E3205" s="4">
        <v>47869</v>
      </c>
      <c r="F3205" s="4" t="s">
        <v>365</v>
      </c>
      <c r="G3205" s="4">
        <v>3500</v>
      </c>
      <c r="H3205" t="str">
        <f>CONCATENATE(Source[[#This Row],[Subject]],TRIM(Source[[#This Row],[Course]]))</f>
        <v>ESLN3500</v>
      </c>
      <c r="I3205" t="str">
        <f>VLOOKUP(Source[[#This Row],[SubjCrse]],'Courses and Categories'!$E$2:$G$1816,3,FALSE)</f>
        <v>Noncredit ESL</v>
      </c>
      <c r="J3205">
        <v>405</v>
      </c>
      <c r="K3205" t="s">
        <v>498</v>
      </c>
      <c r="L3205" t="s">
        <v>87</v>
      </c>
      <c r="M3205" t="s">
        <v>40</v>
      </c>
      <c r="N3205" t="s">
        <v>63</v>
      </c>
      <c r="O3205">
        <v>1835</v>
      </c>
      <c r="P3205">
        <v>2050</v>
      </c>
      <c r="Q3205" t="s">
        <v>64</v>
      </c>
      <c r="S3205" t="s">
        <v>65</v>
      </c>
      <c r="T3205">
        <v>1</v>
      </c>
      <c r="U3205" s="1">
        <v>43479</v>
      </c>
      <c r="V3205" s="1">
        <v>43607</v>
      </c>
      <c r="W3205" t="s">
        <v>388</v>
      </c>
      <c r="X3205" t="s">
        <v>46</v>
      </c>
      <c r="Y3205">
        <v>60</v>
      </c>
      <c r="Z3205">
        <v>55</v>
      </c>
      <c r="AA3205">
        <v>400</v>
      </c>
      <c r="AB3205">
        <v>13.75</v>
      </c>
      <c r="AD3205">
        <f>IF(ISBLANK(Source[[#This Row],[CrosslistID]]),1,1/COUNTIFS(Source[CrosslistID],Source[[#This Row],[CrosslistID]],Source[TermDesc],Source[[#This Row],[TermDesc]]))</f>
        <v>1</v>
      </c>
      <c r="AG3205">
        <v>0</v>
      </c>
      <c r="AH3205">
        <v>13.75</v>
      </c>
      <c r="AI3205">
        <v>4.7809999999999997</v>
      </c>
      <c r="AJ3205">
        <v>4.7809999999999997</v>
      </c>
      <c r="AK3205">
        <v>0.4</v>
      </c>
      <c r="AL32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4.7809999999999997</v>
      </c>
      <c r="AM3205">
        <f>IF(AND(Source[[#This Row],[Credit_Noncredit]]="Noncredit",Source[[#This Row],[FTEF]]&gt;0),Source[[#This Row],[NC XLST FTES]]*525/(437.5*Source[[#This Row],[FTEF]]),0)</f>
        <v>14.342999999999998</v>
      </c>
      <c r="AN3205">
        <f>IF(Source[[#This Row],[Credit_Noncredit]]="Credit",Source[[#This Row],[Census Enrollment]],Source[[#This Row],[Noncredit Avg. Attendance]])</f>
        <v>14.342999999999998</v>
      </c>
    </row>
    <row r="3206" spans="1:40" x14ac:dyDescent="0.25">
      <c r="A3206" t="s">
        <v>32</v>
      </c>
      <c r="B3206" t="s">
        <v>33</v>
      </c>
      <c r="C3206" t="s">
        <v>229</v>
      </c>
      <c r="D3206" t="s">
        <v>230</v>
      </c>
      <c r="E3206" s="4">
        <v>48205</v>
      </c>
      <c r="F3206" s="4" t="s">
        <v>365</v>
      </c>
      <c r="G3206" s="4">
        <v>3500</v>
      </c>
      <c r="H3206" t="str">
        <f>CONCATENATE(Source[[#This Row],[Subject]],TRIM(Source[[#This Row],[Course]]))</f>
        <v>ESLN3500</v>
      </c>
      <c r="I3206" t="str">
        <f>VLOOKUP(Source[[#This Row],[SubjCrse]],'Courses and Categories'!$E$2:$G$1816,3,FALSE)</f>
        <v>Noncredit ESL</v>
      </c>
      <c r="J3206">
        <v>406</v>
      </c>
      <c r="K3206" t="s">
        <v>498</v>
      </c>
      <c r="L3206" t="s">
        <v>87</v>
      </c>
      <c r="M3206" t="s">
        <v>40</v>
      </c>
      <c r="N3206" t="s">
        <v>195</v>
      </c>
      <c r="O3206">
        <v>1020</v>
      </c>
      <c r="P3206">
        <v>1210</v>
      </c>
      <c r="Q3206" t="s">
        <v>64</v>
      </c>
      <c r="S3206" t="s">
        <v>65</v>
      </c>
      <c r="T3206">
        <v>1</v>
      </c>
      <c r="U3206" s="1">
        <v>43479</v>
      </c>
      <c r="V3206" s="1">
        <v>43607</v>
      </c>
      <c r="W3206" t="s">
        <v>318</v>
      </c>
      <c r="X3206" t="s">
        <v>46</v>
      </c>
      <c r="Y3206">
        <v>57</v>
      </c>
      <c r="Z3206">
        <v>22</v>
      </c>
      <c r="AA3206">
        <v>400</v>
      </c>
      <c r="AB3206">
        <v>5.5</v>
      </c>
      <c r="AD3206">
        <f>IF(ISBLANK(Source[[#This Row],[CrosslistID]]),1,1/COUNTIFS(Source[CrosslistID],Source[[#This Row],[CrosslistID]],Source[TermDesc],Source[[#This Row],[TermDesc]]))</f>
        <v>1</v>
      </c>
      <c r="AG3206">
        <v>0</v>
      </c>
      <c r="AH3206">
        <v>5.5</v>
      </c>
      <c r="AI3206">
        <v>3.6190000000000002</v>
      </c>
      <c r="AJ3206">
        <v>3.6190000000000002</v>
      </c>
      <c r="AK3206">
        <v>0.4</v>
      </c>
      <c r="AL32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3.6190000000000002</v>
      </c>
      <c r="AM3206">
        <f>IF(AND(Source[[#This Row],[Credit_Noncredit]]="Noncredit",Source[[#This Row],[FTEF]]&gt;0),Source[[#This Row],[NC XLST FTES]]*525/(437.5*Source[[#This Row],[FTEF]]),0)</f>
        <v>10.857000000000001</v>
      </c>
      <c r="AN3206">
        <f>IF(Source[[#This Row],[Credit_Noncredit]]="Credit",Source[[#This Row],[Census Enrollment]],Source[[#This Row],[Noncredit Avg. Attendance]])</f>
        <v>10.857000000000001</v>
      </c>
    </row>
    <row r="3207" spans="1:40" x14ac:dyDescent="0.25">
      <c r="A3207" t="s">
        <v>32</v>
      </c>
      <c r="B3207" t="s">
        <v>33</v>
      </c>
      <c r="C3207" t="s">
        <v>229</v>
      </c>
      <c r="D3207" t="s">
        <v>230</v>
      </c>
      <c r="E3207" s="4">
        <v>47133</v>
      </c>
      <c r="F3207" s="4" t="s">
        <v>365</v>
      </c>
      <c r="G3207" s="4">
        <v>3500</v>
      </c>
      <c r="H3207" t="str">
        <f>CONCATENATE(Source[[#This Row],[Subject]],TRIM(Source[[#This Row],[Course]]))</f>
        <v>ESLN3500</v>
      </c>
      <c r="I3207" t="str">
        <f>VLOOKUP(Source[[#This Row],[SubjCrse]],'Courses and Categories'!$E$2:$G$1816,3,FALSE)</f>
        <v>Noncredit ESL</v>
      </c>
      <c r="J3207">
        <v>501</v>
      </c>
      <c r="K3207" t="s">
        <v>498</v>
      </c>
      <c r="L3207" t="s">
        <v>39</v>
      </c>
      <c r="M3207" t="s">
        <v>40</v>
      </c>
      <c r="N3207" t="s">
        <v>195</v>
      </c>
      <c r="O3207">
        <v>800</v>
      </c>
      <c r="P3207">
        <v>950</v>
      </c>
      <c r="Q3207" t="s">
        <v>76</v>
      </c>
      <c r="R3207">
        <v>725</v>
      </c>
      <c r="S3207" t="s">
        <v>77</v>
      </c>
      <c r="T3207">
        <v>1</v>
      </c>
      <c r="U3207" s="1">
        <v>43479</v>
      </c>
      <c r="V3207" s="1">
        <v>43607</v>
      </c>
      <c r="W3207" t="s">
        <v>360</v>
      </c>
      <c r="X3207" t="s">
        <v>46</v>
      </c>
      <c r="Y3207">
        <v>73</v>
      </c>
      <c r="Z3207">
        <v>69</v>
      </c>
      <c r="AA3207">
        <v>200</v>
      </c>
      <c r="AB3207">
        <v>34.5</v>
      </c>
      <c r="AD3207">
        <f>IF(ISBLANK(Source[[#This Row],[CrosslistID]]),1,1/COUNTIFS(Source[CrosslistID],Source[[#This Row],[CrosslistID]],Source[TermDesc],Source[[#This Row],[TermDesc]]))</f>
        <v>1</v>
      </c>
      <c r="AG3207">
        <v>0</v>
      </c>
      <c r="AH3207">
        <v>34.5</v>
      </c>
      <c r="AI3207">
        <v>6.5679999999999996</v>
      </c>
      <c r="AJ3207">
        <v>6.5679999999999996</v>
      </c>
      <c r="AK3207">
        <v>0.4</v>
      </c>
      <c r="AL32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6.5679999999999996</v>
      </c>
      <c r="AM3207">
        <f>IF(AND(Source[[#This Row],[Credit_Noncredit]]="Noncredit",Source[[#This Row],[FTEF]]&gt;0),Source[[#This Row],[NC XLST FTES]]*525/(437.5*Source[[#This Row],[FTEF]]),0)</f>
        <v>19.704000000000001</v>
      </c>
      <c r="AN3207">
        <f>IF(Source[[#This Row],[Credit_Noncredit]]="Credit",Source[[#This Row],[Census Enrollment]],Source[[#This Row],[Noncredit Avg. Attendance]])</f>
        <v>19.704000000000001</v>
      </c>
    </row>
    <row r="3208" spans="1:40" x14ac:dyDescent="0.25">
      <c r="A3208" t="s">
        <v>32</v>
      </c>
      <c r="B3208" t="s">
        <v>33</v>
      </c>
      <c r="C3208" t="s">
        <v>229</v>
      </c>
      <c r="D3208" t="s">
        <v>230</v>
      </c>
      <c r="E3208" s="4">
        <v>47135</v>
      </c>
      <c r="F3208" s="4" t="s">
        <v>365</v>
      </c>
      <c r="G3208" s="4">
        <v>3500</v>
      </c>
      <c r="H3208" t="str">
        <f>CONCATENATE(Source[[#This Row],[Subject]],TRIM(Source[[#This Row],[Course]]))</f>
        <v>ESLN3500</v>
      </c>
      <c r="I3208" t="str">
        <f>VLOOKUP(Source[[#This Row],[SubjCrse]],'Courses and Categories'!$E$2:$G$1816,3,FALSE)</f>
        <v>Noncredit ESL</v>
      </c>
      <c r="J3208">
        <v>503</v>
      </c>
      <c r="K3208" t="s">
        <v>498</v>
      </c>
      <c r="L3208" t="s">
        <v>39</v>
      </c>
      <c r="M3208" t="s">
        <v>40</v>
      </c>
      <c r="N3208" t="s">
        <v>195</v>
      </c>
      <c r="O3208">
        <v>1000</v>
      </c>
      <c r="P3208">
        <v>1150</v>
      </c>
      <c r="Q3208" t="s">
        <v>76</v>
      </c>
      <c r="R3208">
        <v>319</v>
      </c>
      <c r="S3208" t="s">
        <v>77</v>
      </c>
      <c r="T3208">
        <v>1</v>
      </c>
      <c r="U3208" s="1">
        <v>43479</v>
      </c>
      <c r="V3208" s="1">
        <v>43607</v>
      </c>
      <c r="W3208" t="s">
        <v>349</v>
      </c>
      <c r="X3208" t="s">
        <v>46</v>
      </c>
      <c r="Y3208">
        <v>84</v>
      </c>
      <c r="Z3208">
        <v>45</v>
      </c>
      <c r="AA3208">
        <v>200</v>
      </c>
      <c r="AB3208">
        <v>22.5</v>
      </c>
      <c r="AD3208">
        <f>IF(ISBLANK(Source[[#This Row],[CrosslistID]]),1,1/COUNTIFS(Source[CrosslistID],Source[[#This Row],[CrosslistID]],Source[TermDesc],Source[[#This Row],[TermDesc]]))</f>
        <v>1</v>
      </c>
      <c r="AG3208">
        <v>0</v>
      </c>
      <c r="AH3208">
        <v>22.5</v>
      </c>
      <c r="AI3208">
        <v>10.579000000000001</v>
      </c>
      <c r="AJ3208">
        <v>10.579000000000001</v>
      </c>
      <c r="AK3208">
        <v>0.4</v>
      </c>
      <c r="AL32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10.579000000000001</v>
      </c>
      <c r="AM3208">
        <f>IF(AND(Source[[#This Row],[Credit_Noncredit]]="Noncredit",Source[[#This Row],[FTEF]]&gt;0),Source[[#This Row],[NC XLST FTES]]*525/(437.5*Source[[#This Row],[FTEF]]),0)</f>
        <v>31.737000000000002</v>
      </c>
      <c r="AN3208">
        <f>IF(Source[[#This Row],[Credit_Noncredit]]="Credit",Source[[#This Row],[Census Enrollment]],Source[[#This Row],[Noncredit Avg. Attendance]])</f>
        <v>31.737000000000002</v>
      </c>
    </row>
    <row r="3209" spans="1:40" x14ac:dyDescent="0.25">
      <c r="A3209" t="s">
        <v>32</v>
      </c>
      <c r="B3209" t="s">
        <v>33</v>
      </c>
      <c r="C3209" t="s">
        <v>229</v>
      </c>
      <c r="D3209" t="s">
        <v>230</v>
      </c>
      <c r="E3209" s="4">
        <v>47116</v>
      </c>
      <c r="F3209" s="4" t="s">
        <v>365</v>
      </c>
      <c r="G3209" s="4">
        <v>3500</v>
      </c>
      <c r="H3209" t="str">
        <f>CONCATENATE(Source[[#This Row],[Subject]],TRIM(Source[[#This Row],[Course]]))</f>
        <v>ESLN3500</v>
      </c>
      <c r="I3209" t="str">
        <f>VLOOKUP(Source[[#This Row],[SubjCrse]],'Courses and Categories'!$E$2:$G$1816,3,FALSE)</f>
        <v>Noncredit ESL</v>
      </c>
      <c r="J3209">
        <v>702</v>
      </c>
      <c r="K3209" t="s">
        <v>498</v>
      </c>
      <c r="L3209" t="s">
        <v>87</v>
      </c>
      <c r="M3209" t="s">
        <v>40</v>
      </c>
      <c r="N3209" t="s">
        <v>63</v>
      </c>
      <c r="O3209">
        <v>1900</v>
      </c>
      <c r="P3209">
        <v>2115</v>
      </c>
      <c r="Q3209" t="s">
        <v>52</v>
      </c>
      <c r="R3209">
        <v>253</v>
      </c>
      <c r="S3209" t="s">
        <v>53</v>
      </c>
      <c r="T3209">
        <v>1</v>
      </c>
      <c r="U3209" s="1">
        <v>43479</v>
      </c>
      <c r="V3209" s="1">
        <v>43607</v>
      </c>
      <c r="W3209" t="s">
        <v>499</v>
      </c>
      <c r="X3209" t="s">
        <v>46</v>
      </c>
      <c r="Y3209">
        <v>86</v>
      </c>
      <c r="Z3209">
        <v>80</v>
      </c>
      <c r="AA3209">
        <v>400</v>
      </c>
      <c r="AB3209">
        <v>20</v>
      </c>
      <c r="AD3209">
        <f>IF(ISBLANK(Source[[#This Row],[CrosslistID]]),1,1/COUNTIFS(Source[CrosslistID],Source[[#This Row],[CrosslistID]],Source[TermDesc],Source[[#This Row],[TermDesc]]))</f>
        <v>1</v>
      </c>
      <c r="AG3209">
        <v>0</v>
      </c>
      <c r="AH3209">
        <v>20</v>
      </c>
      <c r="AI3209">
        <v>6.8710000000000004</v>
      </c>
      <c r="AJ3209">
        <v>6.8710000000000004</v>
      </c>
      <c r="AK3209">
        <v>0.4</v>
      </c>
      <c r="AL32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6.8710000000000004</v>
      </c>
      <c r="AM3209">
        <f>IF(AND(Source[[#This Row],[Credit_Noncredit]]="Noncredit",Source[[#This Row],[FTEF]]&gt;0),Source[[#This Row],[NC XLST FTES]]*525/(437.5*Source[[#This Row],[FTEF]]),0)</f>
        <v>20.613</v>
      </c>
      <c r="AN3209">
        <f>IF(Source[[#This Row],[Credit_Noncredit]]="Credit",Source[[#This Row],[Census Enrollment]],Source[[#This Row],[Noncredit Avg. Attendance]])</f>
        <v>20.613</v>
      </c>
    </row>
    <row r="3210" spans="1:40" x14ac:dyDescent="0.25">
      <c r="A3210" t="s">
        <v>32</v>
      </c>
      <c r="B3210" t="s">
        <v>33</v>
      </c>
      <c r="C3210" t="s">
        <v>229</v>
      </c>
      <c r="D3210" t="s">
        <v>230</v>
      </c>
      <c r="E3210" s="4">
        <v>47980</v>
      </c>
      <c r="F3210" s="4" t="s">
        <v>365</v>
      </c>
      <c r="G3210" s="4">
        <v>3550</v>
      </c>
      <c r="H3210" t="str">
        <f>CONCATENATE(Source[[#This Row],[Subject]],TRIM(Source[[#This Row],[Course]]))</f>
        <v>ESLN3550</v>
      </c>
      <c r="I3210" t="str">
        <f>VLOOKUP(Source[[#This Row],[SubjCrse]],'Courses and Categories'!$E$2:$G$1816,3,FALSE)</f>
        <v>Noncredit ESL</v>
      </c>
      <c r="J3210">
        <v>101</v>
      </c>
      <c r="K3210" t="s">
        <v>500</v>
      </c>
      <c r="L3210" t="s">
        <v>39</v>
      </c>
      <c r="M3210" t="s">
        <v>40</v>
      </c>
      <c r="N3210" t="s">
        <v>63</v>
      </c>
      <c r="O3210">
        <v>840</v>
      </c>
      <c r="P3210">
        <v>1100</v>
      </c>
      <c r="Q3210" t="s">
        <v>422</v>
      </c>
      <c r="R3210">
        <v>201</v>
      </c>
      <c r="S3210" t="s">
        <v>134</v>
      </c>
      <c r="T3210">
        <v>1</v>
      </c>
      <c r="U3210" s="1">
        <v>43479</v>
      </c>
      <c r="V3210" s="1">
        <v>43607</v>
      </c>
      <c r="W3210" t="s">
        <v>501</v>
      </c>
      <c r="X3210" t="s">
        <v>46</v>
      </c>
      <c r="Y3210">
        <v>107</v>
      </c>
      <c r="Z3210">
        <v>55</v>
      </c>
      <c r="AA3210">
        <v>200</v>
      </c>
      <c r="AB3210">
        <v>27.5</v>
      </c>
      <c r="AD3210">
        <f>IF(ISBLANK(Source[[#This Row],[CrosslistID]]),1,1/COUNTIFS(Source[CrosslistID],Source[[#This Row],[CrosslistID]],Source[TermDesc],Source[[#This Row],[TermDesc]]))</f>
        <v>1</v>
      </c>
      <c r="AG3210">
        <v>0</v>
      </c>
      <c r="AH3210">
        <v>27.5</v>
      </c>
      <c r="AI3210">
        <v>9.2710000000000008</v>
      </c>
      <c r="AJ3210">
        <v>9.2710000000000008</v>
      </c>
      <c r="AK3210">
        <v>0.4</v>
      </c>
      <c r="AL32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9.2710000000000008</v>
      </c>
      <c r="AM3210">
        <f>IF(AND(Source[[#This Row],[Credit_Noncredit]]="Noncredit",Source[[#This Row],[FTEF]]&gt;0),Source[[#This Row],[NC XLST FTES]]*525/(437.5*Source[[#This Row],[FTEF]]),0)</f>
        <v>27.813000000000002</v>
      </c>
      <c r="AN3210">
        <f>IF(Source[[#This Row],[Credit_Noncredit]]="Credit",Source[[#This Row],[Census Enrollment]],Source[[#This Row],[Noncredit Avg. Attendance]])</f>
        <v>27.813000000000002</v>
      </c>
    </row>
    <row r="3211" spans="1:40" x14ac:dyDescent="0.25">
      <c r="A3211" t="s">
        <v>32</v>
      </c>
      <c r="B3211" t="s">
        <v>33</v>
      </c>
      <c r="C3211" t="s">
        <v>229</v>
      </c>
      <c r="D3211" t="s">
        <v>230</v>
      </c>
      <c r="E3211" s="4">
        <v>47981</v>
      </c>
      <c r="F3211" s="4" t="s">
        <v>365</v>
      </c>
      <c r="G3211" s="4">
        <v>3550</v>
      </c>
      <c r="H3211" t="str">
        <f>CONCATENATE(Source[[#This Row],[Subject]],TRIM(Source[[#This Row],[Course]]))</f>
        <v>ESLN3550</v>
      </c>
      <c r="I3211" t="str">
        <f>VLOOKUP(Source[[#This Row],[SubjCrse]],'Courses and Categories'!$E$2:$G$1816,3,FALSE)</f>
        <v>Noncredit ESL</v>
      </c>
      <c r="J3211">
        <v>102</v>
      </c>
      <c r="K3211" t="s">
        <v>500</v>
      </c>
      <c r="L3211" t="s">
        <v>39</v>
      </c>
      <c r="M3211" t="s">
        <v>40</v>
      </c>
      <c r="N3211" t="s">
        <v>424</v>
      </c>
      <c r="O3211" t="s">
        <v>96</v>
      </c>
      <c r="P3211" t="s">
        <v>97</v>
      </c>
      <c r="Q3211" t="s">
        <v>502</v>
      </c>
      <c r="R3211" t="s">
        <v>503</v>
      </c>
      <c r="S3211" t="s">
        <v>134</v>
      </c>
      <c r="T3211">
        <v>1</v>
      </c>
      <c r="U3211" s="1">
        <v>43479</v>
      </c>
      <c r="V3211" s="1">
        <v>43607</v>
      </c>
      <c r="W3211" t="s">
        <v>504</v>
      </c>
      <c r="X3211" t="s">
        <v>46</v>
      </c>
      <c r="Y3211">
        <v>97</v>
      </c>
      <c r="Z3211">
        <v>57</v>
      </c>
      <c r="AA3211">
        <v>200</v>
      </c>
      <c r="AB3211">
        <v>28.5</v>
      </c>
      <c r="AD3211">
        <f>IF(ISBLANK(Source[[#This Row],[CrosslistID]]),1,1/COUNTIFS(Source[CrosslistID],Source[[#This Row],[CrosslistID]],Source[TermDesc],Source[[#This Row],[TermDesc]]))</f>
        <v>1</v>
      </c>
      <c r="AG3211">
        <v>0</v>
      </c>
      <c r="AH3211">
        <v>28.5</v>
      </c>
      <c r="AI3211">
        <v>7.71</v>
      </c>
      <c r="AJ3211">
        <v>7.71</v>
      </c>
      <c r="AK3211">
        <v>0.4</v>
      </c>
      <c r="AL32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7.71</v>
      </c>
      <c r="AM3211">
        <f>IF(AND(Source[[#This Row],[Credit_Noncredit]]="Noncredit",Source[[#This Row],[FTEF]]&gt;0),Source[[#This Row],[NC XLST FTES]]*525/(437.5*Source[[#This Row],[FTEF]]),0)</f>
        <v>23.13</v>
      </c>
      <c r="AN3211">
        <f>IF(Source[[#This Row],[Credit_Noncredit]]="Credit",Source[[#This Row],[Census Enrollment]],Source[[#This Row],[Noncredit Avg. Attendance]])</f>
        <v>23.13</v>
      </c>
    </row>
    <row r="3212" spans="1:40" x14ac:dyDescent="0.25">
      <c r="A3212" t="s">
        <v>32</v>
      </c>
      <c r="B3212" t="s">
        <v>33</v>
      </c>
      <c r="C3212" t="s">
        <v>229</v>
      </c>
      <c r="D3212" t="s">
        <v>230</v>
      </c>
      <c r="E3212" s="4">
        <v>47982</v>
      </c>
      <c r="F3212" s="4" t="s">
        <v>365</v>
      </c>
      <c r="G3212" s="4">
        <v>3550</v>
      </c>
      <c r="H3212" t="str">
        <f>CONCATENATE(Source[[#This Row],[Subject]],TRIM(Source[[#This Row],[Course]]))</f>
        <v>ESLN3550</v>
      </c>
      <c r="I3212" t="str">
        <f>VLOOKUP(Source[[#This Row],[SubjCrse]],'Courses and Categories'!$E$2:$G$1816,3,FALSE)</f>
        <v>Noncredit ESL</v>
      </c>
      <c r="J3212">
        <v>103</v>
      </c>
      <c r="K3212" t="s">
        <v>500</v>
      </c>
      <c r="L3212" t="s">
        <v>87</v>
      </c>
      <c r="M3212" t="s">
        <v>40</v>
      </c>
      <c r="N3212" t="s">
        <v>505</v>
      </c>
      <c r="O3212" t="s">
        <v>485</v>
      </c>
      <c r="P3212" t="s">
        <v>486</v>
      </c>
      <c r="Q3212" t="s">
        <v>506</v>
      </c>
      <c r="R3212" t="s">
        <v>507</v>
      </c>
      <c r="S3212" t="s">
        <v>134</v>
      </c>
      <c r="T3212">
        <v>1</v>
      </c>
      <c r="U3212" s="1">
        <v>43479</v>
      </c>
      <c r="V3212" s="1">
        <v>43607</v>
      </c>
      <c r="W3212" t="s">
        <v>508</v>
      </c>
      <c r="X3212" t="s">
        <v>46</v>
      </c>
      <c r="Y3212">
        <v>73</v>
      </c>
      <c r="Z3212">
        <v>31</v>
      </c>
      <c r="AA3212">
        <v>200</v>
      </c>
      <c r="AB3212">
        <v>15.5</v>
      </c>
      <c r="AD3212">
        <f>IF(ISBLANK(Source[[#This Row],[CrosslistID]]),1,1/COUNTIFS(Source[CrosslistID],Source[[#This Row],[CrosslistID]],Source[TermDesc],Source[[#This Row],[TermDesc]]))</f>
        <v>1</v>
      </c>
      <c r="AG3212">
        <v>0</v>
      </c>
      <c r="AH3212">
        <v>15.5</v>
      </c>
      <c r="AI3212">
        <v>6.1710000000000003</v>
      </c>
      <c r="AJ3212">
        <v>6.1710000000000003</v>
      </c>
      <c r="AK3212">
        <v>0.38</v>
      </c>
      <c r="AL32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6.1710000000000003</v>
      </c>
      <c r="AM3212">
        <f>IF(AND(Source[[#This Row],[Credit_Noncredit]]="Noncredit",Source[[#This Row],[FTEF]]&gt;0),Source[[#This Row],[NC XLST FTES]]*525/(437.5*Source[[#This Row],[FTEF]]),0)</f>
        <v>19.487368421052633</v>
      </c>
      <c r="AN3212">
        <f>IF(Source[[#This Row],[Credit_Noncredit]]="Credit",Source[[#This Row],[Census Enrollment]],Source[[#This Row],[Noncredit Avg. Attendance]])</f>
        <v>19.487368421052633</v>
      </c>
    </row>
    <row r="3213" spans="1:40" x14ac:dyDescent="0.25">
      <c r="A3213" t="s">
        <v>32</v>
      </c>
      <c r="B3213" t="s">
        <v>33</v>
      </c>
      <c r="C3213" t="s">
        <v>229</v>
      </c>
      <c r="D3213" t="s">
        <v>230</v>
      </c>
      <c r="E3213" s="4">
        <v>46772</v>
      </c>
      <c r="F3213" s="4" t="s">
        <v>365</v>
      </c>
      <c r="G3213" s="4">
        <v>3560</v>
      </c>
      <c r="H3213" t="str">
        <f>CONCATENATE(Source[[#This Row],[Subject]],TRIM(Source[[#This Row],[Course]]))</f>
        <v>ESLN3560</v>
      </c>
      <c r="I3213" t="str">
        <f>VLOOKUP(Source[[#This Row],[SubjCrse]],'Courses and Categories'!$E$2:$G$1816,3,FALSE)</f>
        <v>Noncredit ESL</v>
      </c>
      <c r="J3213">
        <v>201</v>
      </c>
      <c r="K3213" t="s">
        <v>509</v>
      </c>
      <c r="L3213" t="s">
        <v>39</v>
      </c>
      <c r="M3213" t="s">
        <v>40</v>
      </c>
      <c r="N3213" t="s">
        <v>195</v>
      </c>
      <c r="O3213">
        <v>815</v>
      </c>
      <c r="P3213">
        <v>1005</v>
      </c>
      <c r="Q3213" t="s">
        <v>60</v>
      </c>
      <c r="R3213">
        <v>328</v>
      </c>
      <c r="S3213" t="s">
        <v>61</v>
      </c>
      <c r="T3213">
        <v>1</v>
      </c>
      <c r="U3213" s="1">
        <v>43479</v>
      </c>
      <c r="V3213" s="1">
        <v>43607</v>
      </c>
      <c r="W3213" t="s">
        <v>510</v>
      </c>
      <c r="X3213" t="s">
        <v>46</v>
      </c>
      <c r="Y3213">
        <v>66</v>
      </c>
      <c r="Z3213">
        <v>35</v>
      </c>
      <c r="AA3213">
        <v>300</v>
      </c>
      <c r="AB3213">
        <v>11.666700000000001</v>
      </c>
      <c r="AD3213">
        <f>IF(ISBLANK(Source[[#This Row],[CrosslistID]]),1,1/COUNTIFS(Source[CrosslistID],Source[[#This Row],[CrosslistID]],Source[TermDesc],Source[[#This Row],[TermDesc]]))</f>
        <v>1</v>
      </c>
      <c r="AG3213">
        <v>0</v>
      </c>
      <c r="AH3213">
        <v>11.666700000000001</v>
      </c>
      <c r="AI3213">
        <v>7.9429999999999996</v>
      </c>
      <c r="AJ3213">
        <v>7.9429999999999996</v>
      </c>
      <c r="AK3213">
        <v>0.4</v>
      </c>
      <c r="AL32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7.9429999999999996</v>
      </c>
      <c r="AM3213">
        <f>IF(AND(Source[[#This Row],[Credit_Noncredit]]="Noncredit",Source[[#This Row],[FTEF]]&gt;0),Source[[#This Row],[NC XLST FTES]]*525/(437.5*Source[[#This Row],[FTEF]]),0)</f>
        <v>23.829000000000001</v>
      </c>
      <c r="AN3213">
        <f>IF(Source[[#This Row],[Credit_Noncredit]]="Credit",Source[[#This Row],[Census Enrollment]],Source[[#This Row],[Noncredit Avg. Attendance]])</f>
        <v>23.829000000000001</v>
      </c>
    </row>
    <row r="3214" spans="1:40" x14ac:dyDescent="0.25">
      <c r="A3214" t="s">
        <v>32</v>
      </c>
      <c r="B3214" t="s">
        <v>33</v>
      </c>
      <c r="C3214" t="s">
        <v>229</v>
      </c>
      <c r="D3214" t="s">
        <v>230</v>
      </c>
      <c r="E3214" s="4">
        <v>48110</v>
      </c>
      <c r="F3214" s="4" t="s">
        <v>365</v>
      </c>
      <c r="G3214" s="4">
        <v>3560</v>
      </c>
      <c r="H3214" t="str">
        <f>CONCATENATE(Source[[#This Row],[Subject]],TRIM(Source[[#This Row],[Course]]))</f>
        <v>ESLN3560</v>
      </c>
      <c r="I3214" t="str">
        <f>VLOOKUP(Source[[#This Row],[SubjCrse]],'Courses and Categories'!$E$2:$G$1816,3,FALSE)</f>
        <v>Noncredit ESL</v>
      </c>
      <c r="J3214">
        <v>502</v>
      </c>
      <c r="K3214" t="s">
        <v>509</v>
      </c>
      <c r="L3214" t="s">
        <v>39</v>
      </c>
      <c r="M3214" t="s">
        <v>40</v>
      </c>
      <c r="N3214" t="s">
        <v>63</v>
      </c>
      <c r="O3214">
        <v>1400</v>
      </c>
      <c r="P3214">
        <v>1615</v>
      </c>
      <c r="Q3214" t="s">
        <v>76</v>
      </c>
      <c r="R3214">
        <v>419</v>
      </c>
      <c r="S3214" t="s">
        <v>77</v>
      </c>
      <c r="T3214">
        <v>1</v>
      </c>
      <c r="U3214" s="1">
        <v>43479</v>
      </c>
      <c r="V3214" s="1">
        <v>43607</v>
      </c>
      <c r="W3214" t="s">
        <v>511</v>
      </c>
      <c r="X3214" t="s">
        <v>46</v>
      </c>
      <c r="Y3214">
        <v>99</v>
      </c>
      <c r="Z3214">
        <v>92</v>
      </c>
      <c r="AA3214">
        <v>150</v>
      </c>
      <c r="AB3214">
        <v>61.333300000000001</v>
      </c>
      <c r="AD3214">
        <f>IF(ISBLANK(Source[[#This Row],[CrosslistID]]),1,1/COUNTIFS(Source[CrosslistID],Source[[#This Row],[CrosslistID]],Source[TermDesc],Source[[#This Row],[TermDesc]]))</f>
        <v>1</v>
      </c>
      <c r="AG3214">
        <v>0</v>
      </c>
      <c r="AH3214">
        <v>61.333300000000001</v>
      </c>
      <c r="AI3214">
        <v>5.2720000000000002</v>
      </c>
      <c r="AJ3214">
        <v>5.2720000000000002</v>
      </c>
      <c r="AK3214">
        <v>0.4</v>
      </c>
      <c r="AL32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5.2720000000000002</v>
      </c>
      <c r="AM3214">
        <f>IF(AND(Source[[#This Row],[Credit_Noncredit]]="Noncredit",Source[[#This Row],[FTEF]]&gt;0),Source[[#This Row],[NC XLST FTES]]*525/(437.5*Source[[#This Row],[FTEF]]),0)</f>
        <v>15.816000000000001</v>
      </c>
      <c r="AN3214">
        <f>IF(Source[[#This Row],[Credit_Noncredit]]="Credit",Source[[#This Row],[Census Enrollment]],Source[[#This Row],[Noncredit Avg. Attendance]])</f>
        <v>15.816000000000001</v>
      </c>
    </row>
    <row r="3215" spans="1:40" x14ac:dyDescent="0.25">
      <c r="A3215" t="s">
        <v>32</v>
      </c>
      <c r="B3215" t="s">
        <v>33</v>
      </c>
      <c r="C3215" t="s">
        <v>229</v>
      </c>
      <c r="D3215" t="s">
        <v>230</v>
      </c>
      <c r="E3215" s="4">
        <v>48111</v>
      </c>
      <c r="F3215" s="4" t="s">
        <v>365</v>
      </c>
      <c r="G3215" s="4">
        <v>3560</v>
      </c>
      <c r="H3215" t="str">
        <f>CONCATENATE(Source[[#This Row],[Subject]],TRIM(Source[[#This Row],[Course]]))</f>
        <v>ESLN3560</v>
      </c>
      <c r="I3215" t="str">
        <f>VLOOKUP(Source[[#This Row],[SubjCrse]],'Courses and Categories'!$E$2:$G$1816,3,FALSE)</f>
        <v>Noncredit ESL</v>
      </c>
      <c r="J3215">
        <v>503</v>
      </c>
      <c r="K3215" t="s">
        <v>509</v>
      </c>
      <c r="L3215" t="s">
        <v>87</v>
      </c>
      <c r="M3215" t="s">
        <v>40</v>
      </c>
      <c r="N3215" t="s">
        <v>63</v>
      </c>
      <c r="O3215">
        <v>1630</v>
      </c>
      <c r="P3215">
        <v>1845</v>
      </c>
      <c r="Q3215" t="s">
        <v>76</v>
      </c>
      <c r="R3215">
        <v>618</v>
      </c>
      <c r="S3215" t="s">
        <v>77</v>
      </c>
      <c r="T3215">
        <v>1</v>
      </c>
      <c r="U3215" s="1">
        <v>43479</v>
      </c>
      <c r="V3215" s="1">
        <v>43607</v>
      </c>
      <c r="W3215" t="s">
        <v>417</v>
      </c>
      <c r="X3215" t="s">
        <v>46</v>
      </c>
      <c r="Y3215">
        <v>69</v>
      </c>
      <c r="Z3215">
        <v>35</v>
      </c>
      <c r="AA3215">
        <v>150</v>
      </c>
      <c r="AB3215">
        <v>23.333300000000001</v>
      </c>
      <c r="AD3215">
        <f>IF(ISBLANK(Source[[#This Row],[CrosslistID]]),1,1/COUNTIFS(Source[CrosslistID],Source[[#This Row],[CrosslistID]],Source[TermDesc],Source[[#This Row],[TermDesc]]))</f>
        <v>1</v>
      </c>
      <c r="AG3215">
        <v>0</v>
      </c>
      <c r="AH3215">
        <v>23.333300000000001</v>
      </c>
      <c r="AI3215">
        <v>5.0289999999999999</v>
      </c>
      <c r="AJ3215">
        <v>5.0289999999999999</v>
      </c>
      <c r="AK3215">
        <v>0.4</v>
      </c>
      <c r="AL32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5.0289999999999999</v>
      </c>
      <c r="AM3215">
        <f>IF(AND(Source[[#This Row],[Credit_Noncredit]]="Noncredit",Source[[#This Row],[FTEF]]&gt;0),Source[[#This Row],[NC XLST FTES]]*525/(437.5*Source[[#This Row],[FTEF]]),0)</f>
        <v>15.087</v>
      </c>
      <c r="AN3215">
        <f>IF(Source[[#This Row],[Credit_Noncredit]]="Credit",Source[[#This Row],[Census Enrollment]],Source[[#This Row],[Noncredit Avg. Attendance]])</f>
        <v>15.087</v>
      </c>
    </row>
    <row r="3216" spans="1:40" x14ac:dyDescent="0.25">
      <c r="A3216" t="s">
        <v>32</v>
      </c>
      <c r="B3216" t="s">
        <v>33</v>
      </c>
      <c r="C3216" t="s">
        <v>229</v>
      </c>
      <c r="D3216" t="s">
        <v>230</v>
      </c>
      <c r="E3216" s="4">
        <v>46164</v>
      </c>
      <c r="F3216" s="4" t="s">
        <v>365</v>
      </c>
      <c r="G3216" s="4">
        <v>3560</v>
      </c>
      <c r="H3216" t="str">
        <f>CONCATENATE(Source[[#This Row],[Subject]],TRIM(Source[[#This Row],[Course]]))</f>
        <v>ESLN3560</v>
      </c>
      <c r="I3216" t="str">
        <f>VLOOKUP(Source[[#This Row],[SubjCrse]],'Courses and Categories'!$E$2:$G$1816,3,FALSE)</f>
        <v>Noncredit ESL</v>
      </c>
      <c r="J3216">
        <v>701</v>
      </c>
      <c r="K3216" t="s">
        <v>509</v>
      </c>
      <c r="L3216" t="s">
        <v>39</v>
      </c>
      <c r="M3216" t="s">
        <v>40</v>
      </c>
      <c r="N3216" t="s">
        <v>293</v>
      </c>
      <c r="O3216" t="s">
        <v>294</v>
      </c>
      <c r="P3216" t="s">
        <v>299</v>
      </c>
      <c r="Q3216" t="s">
        <v>296</v>
      </c>
      <c r="R3216" t="s">
        <v>512</v>
      </c>
      <c r="S3216" t="s">
        <v>53</v>
      </c>
      <c r="T3216">
        <v>1</v>
      </c>
      <c r="U3216" s="1">
        <v>43479</v>
      </c>
      <c r="V3216" s="1">
        <v>43607</v>
      </c>
      <c r="W3216" t="s">
        <v>513</v>
      </c>
      <c r="X3216" t="s">
        <v>46</v>
      </c>
      <c r="Y3216">
        <v>58</v>
      </c>
      <c r="Z3216">
        <v>28</v>
      </c>
      <c r="AA3216">
        <v>400</v>
      </c>
      <c r="AB3216">
        <v>7</v>
      </c>
      <c r="AD3216">
        <f>IF(ISBLANK(Source[[#This Row],[CrosslistID]]),1,1/COUNTIFS(Source[CrosslistID],Source[[#This Row],[CrosslistID]],Source[TermDesc],Source[[#This Row],[TermDesc]]))</f>
        <v>1</v>
      </c>
      <c r="AG3216">
        <v>0</v>
      </c>
      <c r="AH3216">
        <v>7</v>
      </c>
      <c r="AI3216">
        <v>4.5640000000000001</v>
      </c>
      <c r="AJ3216">
        <v>4.5640000000000001</v>
      </c>
      <c r="AK3216">
        <v>0.4</v>
      </c>
      <c r="AL32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4.5640000000000001</v>
      </c>
      <c r="AM3216">
        <f>IF(AND(Source[[#This Row],[Credit_Noncredit]]="Noncredit",Source[[#This Row],[FTEF]]&gt;0),Source[[#This Row],[NC XLST FTES]]*525/(437.5*Source[[#This Row],[FTEF]]),0)</f>
        <v>13.692</v>
      </c>
      <c r="AN3216">
        <f>IF(Source[[#This Row],[Credit_Noncredit]]="Credit",Source[[#This Row],[Census Enrollment]],Source[[#This Row],[Noncredit Avg. Attendance]])</f>
        <v>13.692</v>
      </c>
    </row>
    <row r="3217" spans="1:40" x14ac:dyDescent="0.25">
      <c r="A3217" t="s">
        <v>32</v>
      </c>
      <c r="B3217" t="s">
        <v>33</v>
      </c>
      <c r="C3217" t="s">
        <v>229</v>
      </c>
      <c r="D3217" t="s">
        <v>230</v>
      </c>
      <c r="E3217" s="4">
        <v>46613</v>
      </c>
      <c r="F3217" s="4" t="s">
        <v>365</v>
      </c>
      <c r="G3217" s="4">
        <v>3560</v>
      </c>
      <c r="H3217" t="str">
        <f>CONCATENATE(Source[[#This Row],[Subject]],TRIM(Source[[#This Row],[Course]]))</f>
        <v>ESLN3560</v>
      </c>
      <c r="I3217" t="str">
        <f>VLOOKUP(Source[[#This Row],[SubjCrse]],'Courses and Categories'!$E$2:$G$1816,3,FALSE)</f>
        <v>Noncredit ESL</v>
      </c>
      <c r="J3217">
        <v>702</v>
      </c>
      <c r="K3217" t="s">
        <v>509</v>
      </c>
      <c r="L3217" t="s">
        <v>39</v>
      </c>
      <c r="M3217" t="s">
        <v>40</v>
      </c>
      <c r="N3217" t="s">
        <v>195</v>
      </c>
      <c r="O3217">
        <v>830</v>
      </c>
      <c r="P3217">
        <v>1020</v>
      </c>
      <c r="Q3217" t="s">
        <v>52</v>
      </c>
      <c r="R3217">
        <v>354</v>
      </c>
      <c r="S3217" t="s">
        <v>53</v>
      </c>
      <c r="T3217">
        <v>1</v>
      </c>
      <c r="U3217" s="1">
        <v>43479</v>
      </c>
      <c r="V3217" s="1">
        <v>43607</v>
      </c>
      <c r="W3217" t="s">
        <v>514</v>
      </c>
      <c r="X3217" t="s">
        <v>46</v>
      </c>
      <c r="Y3217">
        <v>59</v>
      </c>
      <c r="Z3217">
        <v>28</v>
      </c>
      <c r="AA3217">
        <v>400</v>
      </c>
      <c r="AB3217">
        <v>7</v>
      </c>
      <c r="AD3217">
        <f>IF(ISBLANK(Source[[#This Row],[CrosslistID]]),1,1/COUNTIFS(Source[CrosslistID],Source[[#This Row],[CrosslistID]],Source[TermDesc],Source[[#This Row],[TermDesc]]))</f>
        <v>1</v>
      </c>
      <c r="AG3217">
        <v>0</v>
      </c>
      <c r="AH3217">
        <v>7</v>
      </c>
      <c r="AI3217">
        <v>4.7539999999999996</v>
      </c>
      <c r="AJ3217">
        <v>4.7539999999999996</v>
      </c>
      <c r="AK3217">
        <v>0.4</v>
      </c>
      <c r="AL32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4.7539999999999996</v>
      </c>
      <c r="AM3217">
        <f>IF(AND(Source[[#This Row],[Credit_Noncredit]]="Noncredit",Source[[#This Row],[FTEF]]&gt;0),Source[[#This Row],[NC XLST FTES]]*525/(437.5*Source[[#This Row],[FTEF]]),0)</f>
        <v>14.261999999999999</v>
      </c>
      <c r="AN3217">
        <f>IF(Source[[#This Row],[Credit_Noncredit]]="Credit",Source[[#This Row],[Census Enrollment]],Source[[#This Row],[Noncredit Avg. Attendance]])</f>
        <v>14.261999999999999</v>
      </c>
    </row>
    <row r="3218" spans="1:40" x14ac:dyDescent="0.25">
      <c r="A3218" t="s">
        <v>32</v>
      </c>
      <c r="B3218" t="s">
        <v>33</v>
      </c>
      <c r="C3218" t="s">
        <v>229</v>
      </c>
      <c r="D3218" t="s">
        <v>230</v>
      </c>
      <c r="E3218" s="4">
        <v>47938</v>
      </c>
      <c r="F3218" s="4" t="s">
        <v>365</v>
      </c>
      <c r="G3218" s="4">
        <v>3560</v>
      </c>
      <c r="H3218" t="str">
        <f>CONCATENATE(Source[[#This Row],[Subject]],TRIM(Source[[#This Row],[Course]]))</f>
        <v>ESLN3560</v>
      </c>
      <c r="I3218" t="str">
        <f>VLOOKUP(Source[[#This Row],[SubjCrse]],'Courses and Categories'!$E$2:$G$1816,3,FALSE)</f>
        <v>Noncredit ESL</v>
      </c>
      <c r="J3218">
        <v>703</v>
      </c>
      <c r="K3218" t="s">
        <v>509</v>
      </c>
      <c r="L3218" t="s">
        <v>87</v>
      </c>
      <c r="M3218" t="s">
        <v>40</v>
      </c>
      <c r="N3218" t="s">
        <v>63</v>
      </c>
      <c r="O3218">
        <v>1630</v>
      </c>
      <c r="P3218">
        <v>1845</v>
      </c>
      <c r="Q3218" t="s">
        <v>52</v>
      </c>
      <c r="R3218">
        <v>367</v>
      </c>
      <c r="S3218" t="s">
        <v>53</v>
      </c>
      <c r="T3218">
        <v>1</v>
      </c>
      <c r="U3218" s="1">
        <v>43479</v>
      </c>
      <c r="V3218" s="1">
        <v>43607</v>
      </c>
      <c r="W3218" t="s">
        <v>515</v>
      </c>
      <c r="X3218" t="s">
        <v>46</v>
      </c>
      <c r="Y3218">
        <v>67</v>
      </c>
      <c r="Z3218">
        <v>65</v>
      </c>
      <c r="AA3218">
        <v>450</v>
      </c>
      <c r="AB3218">
        <v>14.4444</v>
      </c>
      <c r="AD3218">
        <f>IF(ISBLANK(Source[[#This Row],[CrosslistID]]),1,1/COUNTIFS(Source[CrosslistID],Source[[#This Row],[CrosslistID]],Source[TermDesc],Source[[#This Row],[TermDesc]]))</f>
        <v>1</v>
      </c>
      <c r="AG3218">
        <v>0</v>
      </c>
      <c r="AH3218">
        <v>14.4444</v>
      </c>
      <c r="AI3218">
        <v>4.8250000000000002</v>
      </c>
      <c r="AJ3218">
        <v>4.8250000000000002</v>
      </c>
      <c r="AK3218">
        <v>0.4</v>
      </c>
      <c r="AL32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4.8250000000000002</v>
      </c>
      <c r="AM3218">
        <f>IF(AND(Source[[#This Row],[Credit_Noncredit]]="Noncredit",Source[[#This Row],[FTEF]]&gt;0),Source[[#This Row],[NC XLST FTES]]*525/(437.5*Source[[#This Row],[FTEF]]),0)</f>
        <v>14.475</v>
      </c>
      <c r="AN3218">
        <f>IF(Source[[#This Row],[Credit_Noncredit]]="Credit",Source[[#This Row],[Census Enrollment]],Source[[#This Row],[Noncredit Avg. Attendance]])</f>
        <v>14.475</v>
      </c>
    </row>
    <row r="3219" spans="1:40" x14ac:dyDescent="0.25">
      <c r="A3219" t="s">
        <v>32</v>
      </c>
      <c r="B3219" t="s">
        <v>33</v>
      </c>
      <c r="C3219" t="s">
        <v>229</v>
      </c>
      <c r="D3219" t="s">
        <v>230</v>
      </c>
      <c r="E3219" s="4">
        <v>48128</v>
      </c>
      <c r="F3219" s="4" t="s">
        <v>365</v>
      </c>
      <c r="G3219" s="4">
        <v>3560</v>
      </c>
      <c r="H3219" t="str">
        <f>CONCATENATE(Source[[#This Row],[Subject]],TRIM(Source[[#This Row],[Course]]))</f>
        <v>ESLN3560</v>
      </c>
      <c r="I3219" t="str">
        <f>VLOOKUP(Source[[#This Row],[SubjCrse]],'Courses and Categories'!$E$2:$G$1816,3,FALSE)</f>
        <v>Noncredit ESL</v>
      </c>
      <c r="J3219">
        <v>704</v>
      </c>
      <c r="K3219" t="s">
        <v>509</v>
      </c>
      <c r="L3219" t="s">
        <v>39</v>
      </c>
      <c r="M3219" t="s">
        <v>40</v>
      </c>
      <c r="N3219" t="s">
        <v>195</v>
      </c>
      <c r="O3219">
        <v>1030</v>
      </c>
      <c r="P3219">
        <v>1220</v>
      </c>
      <c r="Q3219" t="s">
        <v>52</v>
      </c>
      <c r="R3219">
        <v>353</v>
      </c>
      <c r="S3219" t="s">
        <v>53</v>
      </c>
      <c r="T3219">
        <v>1</v>
      </c>
      <c r="U3219" s="1">
        <v>43479</v>
      </c>
      <c r="V3219" s="1">
        <v>43607</v>
      </c>
      <c r="W3219" t="s">
        <v>457</v>
      </c>
      <c r="X3219" t="s">
        <v>46</v>
      </c>
      <c r="Y3219">
        <v>89</v>
      </c>
      <c r="Z3219">
        <v>34</v>
      </c>
      <c r="AA3219">
        <v>400</v>
      </c>
      <c r="AB3219">
        <v>8.5</v>
      </c>
      <c r="AD3219">
        <f>IF(ISBLANK(Source[[#This Row],[CrosslistID]]),1,1/COUNTIFS(Source[CrosslistID],Source[[#This Row],[CrosslistID]],Source[TermDesc],Source[[#This Row],[TermDesc]]))</f>
        <v>1</v>
      </c>
      <c r="AG3219">
        <v>0</v>
      </c>
      <c r="AH3219">
        <v>8.5</v>
      </c>
      <c r="AI3219">
        <v>5.6459999999999999</v>
      </c>
      <c r="AJ3219">
        <v>5.6459999999999999</v>
      </c>
      <c r="AK3219">
        <v>0.4</v>
      </c>
      <c r="AL32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5.6459999999999999</v>
      </c>
      <c r="AM3219">
        <f>IF(AND(Source[[#This Row],[Credit_Noncredit]]="Noncredit",Source[[#This Row],[FTEF]]&gt;0),Source[[#This Row],[NC XLST FTES]]*525/(437.5*Source[[#This Row],[FTEF]]),0)</f>
        <v>16.937999999999999</v>
      </c>
      <c r="AN3219">
        <f>IF(Source[[#This Row],[Credit_Noncredit]]="Credit",Source[[#This Row],[Census Enrollment]],Source[[#This Row],[Noncredit Avg. Attendance]])</f>
        <v>16.937999999999999</v>
      </c>
    </row>
    <row r="3220" spans="1:40" x14ac:dyDescent="0.25">
      <c r="A3220" t="s">
        <v>32</v>
      </c>
      <c r="B3220" t="s">
        <v>33</v>
      </c>
      <c r="C3220" t="s">
        <v>229</v>
      </c>
      <c r="D3220" t="s">
        <v>230</v>
      </c>
      <c r="E3220" s="4">
        <v>40664</v>
      </c>
      <c r="F3220" s="4" t="s">
        <v>365</v>
      </c>
      <c r="G3220" s="4">
        <v>3580</v>
      </c>
      <c r="H3220" t="str">
        <f>CONCATENATE(Source[[#This Row],[Subject]],TRIM(Source[[#This Row],[Course]]))</f>
        <v>ESLN3580</v>
      </c>
      <c r="I3220" t="str">
        <f>VLOOKUP(Source[[#This Row],[SubjCrse]],'Courses and Categories'!$E$2:$G$1816,3,FALSE)</f>
        <v>Noncredit ESL</v>
      </c>
      <c r="J3220">
        <v>202</v>
      </c>
      <c r="K3220" t="s">
        <v>516</v>
      </c>
      <c r="L3220" t="s">
        <v>87</v>
      </c>
      <c r="M3220" t="s">
        <v>40</v>
      </c>
      <c r="N3220" t="s">
        <v>63</v>
      </c>
      <c r="O3220">
        <v>1830</v>
      </c>
      <c r="P3220">
        <v>2045</v>
      </c>
      <c r="Q3220" t="s">
        <v>60</v>
      </c>
      <c r="R3220">
        <v>316</v>
      </c>
      <c r="S3220" t="s">
        <v>61</v>
      </c>
      <c r="T3220">
        <v>1</v>
      </c>
      <c r="U3220" s="1">
        <v>43479</v>
      </c>
      <c r="V3220" s="1">
        <v>43607</v>
      </c>
      <c r="W3220" t="s">
        <v>438</v>
      </c>
      <c r="X3220" t="s">
        <v>46</v>
      </c>
      <c r="Y3220">
        <v>125</v>
      </c>
      <c r="Z3220">
        <v>92</v>
      </c>
      <c r="AA3220">
        <v>65</v>
      </c>
      <c r="AB3220">
        <v>141.5385</v>
      </c>
      <c r="AD3220">
        <f>IF(ISBLANK(Source[[#This Row],[CrosslistID]]),1,1/COUNTIFS(Source[CrosslistID],Source[[#This Row],[CrosslistID]],Source[TermDesc],Source[[#This Row],[TermDesc]]))</f>
        <v>1</v>
      </c>
      <c r="AG3220">
        <v>0</v>
      </c>
      <c r="AH3220">
        <v>141.5385</v>
      </c>
      <c r="AI3220">
        <v>8.1189999999999998</v>
      </c>
      <c r="AJ3220">
        <v>8.1189999999999998</v>
      </c>
      <c r="AK3220">
        <v>0.4</v>
      </c>
      <c r="AL32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8.1189999999999998</v>
      </c>
      <c r="AM3220">
        <f>IF(AND(Source[[#This Row],[Credit_Noncredit]]="Noncredit",Source[[#This Row],[FTEF]]&gt;0),Source[[#This Row],[NC XLST FTES]]*525/(437.5*Source[[#This Row],[FTEF]]),0)</f>
        <v>24.356999999999996</v>
      </c>
      <c r="AN3220">
        <f>IF(Source[[#This Row],[Credit_Noncredit]]="Credit",Source[[#This Row],[Census Enrollment]],Source[[#This Row],[Noncredit Avg. Attendance]])</f>
        <v>24.356999999999996</v>
      </c>
    </row>
    <row r="3221" spans="1:40" x14ac:dyDescent="0.25">
      <c r="A3221" t="s">
        <v>32</v>
      </c>
      <c r="B3221" t="s">
        <v>33</v>
      </c>
      <c r="C3221" t="s">
        <v>229</v>
      </c>
      <c r="D3221" t="s">
        <v>230</v>
      </c>
      <c r="E3221" s="4">
        <v>46176</v>
      </c>
      <c r="F3221" s="4" t="s">
        <v>365</v>
      </c>
      <c r="G3221" s="4">
        <v>3580</v>
      </c>
      <c r="H3221" t="str">
        <f>CONCATENATE(Source[[#This Row],[Subject]],TRIM(Source[[#This Row],[Course]]))</f>
        <v>ESLN3580</v>
      </c>
      <c r="I3221" t="str">
        <f>VLOOKUP(Source[[#This Row],[SubjCrse]],'Courses and Categories'!$E$2:$G$1816,3,FALSE)</f>
        <v>Noncredit ESL</v>
      </c>
      <c r="J3221">
        <v>301</v>
      </c>
      <c r="K3221" t="s">
        <v>516</v>
      </c>
      <c r="L3221" t="s">
        <v>39</v>
      </c>
      <c r="M3221" t="s">
        <v>40</v>
      </c>
      <c r="N3221" t="s">
        <v>195</v>
      </c>
      <c r="O3221">
        <v>815</v>
      </c>
      <c r="P3221">
        <v>1005</v>
      </c>
      <c r="Q3221" t="s">
        <v>247</v>
      </c>
      <c r="S3221" t="s">
        <v>248</v>
      </c>
      <c r="T3221">
        <v>1</v>
      </c>
      <c r="U3221" s="1">
        <v>43479</v>
      </c>
      <c r="V3221" s="1">
        <v>43607</v>
      </c>
      <c r="W3221" t="s">
        <v>308</v>
      </c>
      <c r="X3221" t="s">
        <v>46</v>
      </c>
      <c r="Y3221">
        <v>82</v>
      </c>
      <c r="Z3221">
        <v>52</v>
      </c>
      <c r="AA3221">
        <v>200</v>
      </c>
      <c r="AB3221">
        <v>26</v>
      </c>
      <c r="AD3221">
        <f>IF(ISBLANK(Source[[#This Row],[CrosslistID]]),1,1/COUNTIFS(Source[CrosslistID],Source[[#This Row],[CrosslistID]],Source[TermDesc],Source[[#This Row],[TermDesc]]))</f>
        <v>1</v>
      </c>
      <c r="AG3221">
        <v>0</v>
      </c>
      <c r="AH3221">
        <v>26</v>
      </c>
      <c r="AI3221">
        <v>6.2290000000000001</v>
      </c>
      <c r="AJ3221">
        <v>6.2290000000000001</v>
      </c>
      <c r="AK3221">
        <v>0.4</v>
      </c>
      <c r="AL32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6.2290000000000001</v>
      </c>
      <c r="AM3221">
        <f>IF(AND(Source[[#This Row],[Credit_Noncredit]]="Noncredit",Source[[#This Row],[FTEF]]&gt;0),Source[[#This Row],[NC XLST FTES]]*525/(437.5*Source[[#This Row],[FTEF]]),0)</f>
        <v>18.687000000000001</v>
      </c>
      <c r="AN3221">
        <f>IF(Source[[#This Row],[Credit_Noncredit]]="Credit",Source[[#This Row],[Census Enrollment]],Source[[#This Row],[Noncredit Avg. Attendance]])</f>
        <v>18.687000000000001</v>
      </c>
    </row>
    <row r="3222" spans="1:40" x14ac:dyDescent="0.25">
      <c r="A3222" t="s">
        <v>32</v>
      </c>
      <c r="B3222" t="s">
        <v>33</v>
      </c>
      <c r="C3222" t="s">
        <v>229</v>
      </c>
      <c r="D3222" t="s">
        <v>230</v>
      </c>
      <c r="E3222" s="4">
        <v>46608</v>
      </c>
      <c r="F3222" s="4" t="s">
        <v>365</v>
      </c>
      <c r="G3222" s="4">
        <v>3580</v>
      </c>
      <c r="H3222" t="str">
        <f>CONCATENATE(Source[[#This Row],[Subject]],TRIM(Source[[#This Row],[Course]]))</f>
        <v>ESLN3580</v>
      </c>
      <c r="I3222" t="str">
        <f>VLOOKUP(Source[[#This Row],[SubjCrse]],'Courses and Categories'!$E$2:$G$1816,3,FALSE)</f>
        <v>Noncredit ESL</v>
      </c>
      <c r="J3222">
        <v>302</v>
      </c>
      <c r="K3222" t="s">
        <v>516</v>
      </c>
      <c r="L3222" t="s">
        <v>87</v>
      </c>
      <c r="M3222" t="s">
        <v>40</v>
      </c>
      <c r="N3222" t="s">
        <v>63</v>
      </c>
      <c r="O3222">
        <v>1830</v>
      </c>
      <c r="P3222">
        <v>2045</v>
      </c>
      <c r="Q3222" t="s">
        <v>247</v>
      </c>
      <c r="S3222" t="s">
        <v>248</v>
      </c>
      <c r="T3222">
        <v>1</v>
      </c>
      <c r="U3222" s="1">
        <v>43479</v>
      </c>
      <c r="V3222" s="1">
        <v>43607</v>
      </c>
      <c r="W3222" t="s">
        <v>517</v>
      </c>
      <c r="X3222" t="s">
        <v>46</v>
      </c>
      <c r="Y3222">
        <v>115</v>
      </c>
      <c r="Z3222">
        <v>111</v>
      </c>
      <c r="AA3222">
        <v>200</v>
      </c>
      <c r="AB3222">
        <v>55.5</v>
      </c>
      <c r="AD3222">
        <f>IF(ISBLANK(Source[[#This Row],[CrosslistID]]),1,1/COUNTIFS(Source[CrosslistID],Source[[#This Row],[CrosslistID]],Source[TermDesc],Source[[#This Row],[TermDesc]]))</f>
        <v>1</v>
      </c>
      <c r="AG3222">
        <v>0</v>
      </c>
      <c r="AH3222">
        <v>55.5</v>
      </c>
      <c r="AI3222">
        <v>4.9139999999999997</v>
      </c>
      <c r="AJ3222">
        <v>4.9139999999999997</v>
      </c>
      <c r="AK3222">
        <v>0.4</v>
      </c>
      <c r="AL32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4.9139999999999997</v>
      </c>
      <c r="AM3222">
        <f>IF(AND(Source[[#This Row],[Credit_Noncredit]]="Noncredit",Source[[#This Row],[FTEF]]&gt;0),Source[[#This Row],[NC XLST FTES]]*525/(437.5*Source[[#This Row],[FTEF]]),0)</f>
        <v>14.741999999999999</v>
      </c>
      <c r="AN3222">
        <f>IF(Source[[#This Row],[Credit_Noncredit]]="Credit",Source[[#This Row],[Census Enrollment]],Source[[#This Row],[Noncredit Avg. Attendance]])</f>
        <v>14.741999999999999</v>
      </c>
    </row>
    <row r="3223" spans="1:40" x14ac:dyDescent="0.25">
      <c r="A3223" t="s">
        <v>32</v>
      </c>
      <c r="B3223" t="s">
        <v>33</v>
      </c>
      <c r="C3223" t="s">
        <v>229</v>
      </c>
      <c r="D3223" t="s">
        <v>230</v>
      </c>
      <c r="E3223" s="4">
        <v>48209</v>
      </c>
      <c r="F3223" s="4" t="s">
        <v>365</v>
      </c>
      <c r="G3223" s="4">
        <v>3580</v>
      </c>
      <c r="H3223" t="str">
        <f>CONCATENATE(Source[[#This Row],[Subject]],TRIM(Source[[#This Row],[Course]]))</f>
        <v>ESLN3580</v>
      </c>
      <c r="I3223" t="str">
        <f>VLOOKUP(Source[[#This Row],[SubjCrse]],'Courses and Categories'!$E$2:$G$1816,3,FALSE)</f>
        <v>Noncredit ESL</v>
      </c>
      <c r="J3223">
        <v>303</v>
      </c>
      <c r="K3223" t="s">
        <v>516</v>
      </c>
      <c r="L3223" t="s">
        <v>39</v>
      </c>
      <c r="M3223" t="s">
        <v>40</v>
      </c>
      <c r="N3223" t="s">
        <v>195</v>
      </c>
      <c r="O3223">
        <v>1015</v>
      </c>
      <c r="P3223">
        <v>1200</v>
      </c>
      <c r="Q3223" t="s">
        <v>247</v>
      </c>
      <c r="S3223" t="s">
        <v>248</v>
      </c>
      <c r="T3223">
        <v>1</v>
      </c>
      <c r="U3223" s="1">
        <v>43479</v>
      </c>
      <c r="V3223" s="1">
        <v>43607</v>
      </c>
      <c r="W3223" t="s">
        <v>518</v>
      </c>
      <c r="X3223" t="s">
        <v>46</v>
      </c>
      <c r="Y3223">
        <v>138</v>
      </c>
      <c r="Z3223">
        <v>114</v>
      </c>
      <c r="AA3223">
        <v>200</v>
      </c>
      <c r="AB3223">
        <v>57</v>
      </c>
      <c r="AD3223">
        <f>IF(ISBLANK(Source[[#This Row],[CrosslistID]]),1,1/COUNTIFS(Source[CrosslistID],Source[[#This Row],[CrosslistID]],Source[TermDesc],Source[[#This Row],[TermDesc]]))</f>
        <v>1</v>
      </c>
      <c r="AG3223">
        <v>0</v>
      </c>
      <c r="AH3223">
        <v>57</v>
      </c>
      <c r="AI3223">
        <v>10.756</v>
      </c>
      <c r="AJ3223">
        <v>10.756</v>
      </c>
      <c r="AK3223">
        <v>0.4</v>
      </c>
      <c r="AL32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10.756</v>
      </c>
      <c r="AM3223">
        <f>IF(AND(Source[[#This Row],[Credit_Noncredit]]="Noncredit",Source[[#This Row],[FTEF]]&gt;0),Source[[#This Row],[NC XLST FTES]]*525/(437.5*Source[[#This Row],[FTEF]]),0)</f>
        <v>32.268000000000001</v>
      </c>
      <c r="AN3223">
        <f>IF(Source[[#This Row],[Credit_Noncredit]]="Credit",Source[[#This Row],[Census Enrollment]],Source[[#This Row],[Noncredit Avg. Attendance]])</f>
        <v>32.268000000000001</v>
      </c>
    </row>
    <row r="3224" spans="1:40" x14ac:dyDescent="0.25">
      <c r="A3224" t="s">
        <v>32</v>
      </c>
      <c r="B3224" t="s">
        <v>33</v>
      </c>
      <c r="C3224" t="s">
        <v>229</v>
      </c>
      <c r="D3224" t="s">
        <v>230</v>
      </c>
      <c r="E3224" s="4">
        <v>40759</v>
      </c>
      <c r="F3224" s="4" t="s">
        <v>365</v>
      </c>
      <c r="G3224" s="4">
        <v>3580</v>
      </c>
      <c r="H3224" t="str">
        <f>CONCATENATE(Source[[#This Row],[Subject]],TRIM(Source[[#This Row],[Course]]))</f>
        <v>ESLN3580</v>
      </c>
      <c r="I3224" t="str">
        <f>VLOOKUP(Source[[#This Row],[SubjCrse]],'Courses and Categories'!$E$2:$G$1816,3,FALSE)</f>
        <v>Noncredit ESL</v>
      </c>
      <c r="J3224">
        <v>501</v>
      </c>
      <c r="K3224" t="s">
        <v>516</v>
      </c>
      <c r="L3224" t="s">
        <v>39</v>
      </c>
      <c r="M3224" t="s">
        <v>40</v>
      </c>
      <c r="N3224" t="s">
        <v>293</v>
      </c>
      <c r="O3224" t="s">
        <v>467</v>
      </c>
      <c r="P3224" t="s">
        <v>468</v>
      </c>
      <c r="Q3224" t="s">
        <v>98</v>
      </c>
      <c r="R3224" t="s">
        <v>519</v>
      </c>
      <c r="S3224" t="s">
        <v>77</v>
      </c>
      <c r="T3224">
        <v>1</v>
      </c>
      <c r="U3224" s="1">
        <v>43479</v>
      </c>
      <c r="V3224" s="1">
        <v>43607</v>
      </c>
      <c r="W3224" t="s">
        <v>520</v>
      </c>
      <c r="X3224" t="s">
        <v>46</v>
      </c>
      <c r="Y3224">
        <v>100</v>
      </c>
      <c r="Z3224">
        <v>58</v>
      </c>
      <c r="AA3224">
        <v>200</v>
      </c>
      <c r="AB3224">
        <v>29</v>
      </c>
      <c r="AD3224">
        <f>IF(ISBLANK(Source[[#This Row],[CrosslistID]]),1,1/COUNTIFS(Source[CrosslistID],Source[[#This Row],[CrosslistID]],Source[TermDesc],Source[[#This Row],[TermDesc]]))</f>
        <v>1</v>
      </c>
      <c r="AG3224">
        <v>0</v>
      </c>
      <c r="AH3224">
        <v>29</v>
      </c>
      <c r="AI3224">
        <v>4.6740000000000004</v>
      </c>
      <c r="AJ3224">
        <v>4.6740000000000004</v>
      </c>
      <c r="AK3224">
        <v>0.4</v>
      </c>
      <c r="AL32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4.6740000000000004</v>
      </c>
      <c r="AM3224">
        <f>IF(AND(Source[[#This Row],[Credit_Noncredit]]="Noncredit",Source[[#This Row],[FTEF]]&gt;0),Source[[#This Row],[NC XLST FTES]]*525/(437.5*Source[[#This Row],[FTEF]]),0)</f>
        <v>14.022000000000002</v>
      </c>
      <c r="AN3224">
        <f>IF(Source[[#This Row],[Credit_Noncredit]]="Credit",Source[[#This Row],[Census Enrollment]],Source[[#This Row],[Noncredit Avg. Attendance]])</f>
        <v>14.022000000000002</v>
      </c>
    </row>
    <row r="3225" spans="1:40" x14ac:dyDescent="0.25">
      <c r="A3225" t="s">
        <v>32</v>
      </c>
      <c r="B3225" t="s">
        <v>33</v>
      </c>
      <c r="C3225" t="s">
        <v>229</v>
      </c>
      <c r="D3225" t="s">
        <v>230</v>
      </c>
      <c r="E3225" s="4">
        <v>40762</v>
      </c>
      <c r="F3225" s="4" t="s">
        <v>365</v>
      </c>
      <c r="G3225" s="4">
        <v>3580</v>
      </c>
      <c r="H3225" t="str">
        <f>CONCATENATE(Source[[#This Row],[Subject]],TRIM(Source[[#This Row],[Course]]))</f>
        <v>ESLN3580</v>
      </c>
      <c r="I3225" t="str">
        <f>VLOOKUP(Source[[#This Row],[SubjCrse]],'Courses and Categories'!$E$2:$G$1816,3,FALSE)</f>
        <v>Noncredit ESL</v>
      </c>
      <c r="J3225">
        <v>503</v>
      </c>
      <c r="K3225" t="s">
        <v>516</v>
      </c>
      <c r="L3225" t="s">
        <v>39</v>
      </c>
      <c r="M3225" t="s">
        <v>40</v>
      </c>
      <c r="N3225" t="s">
        <v>195</v>
      </c>
      <c r="O3225">
        <v>800</v>
      </c>
      <c r="P3225">
        <v>950</v>
      </c>
      <c r="Q3225" t="s">
        <v>76</v>
      </c>
      <c r="R3225">
        <v>624</v>
      </c>
      <c r="S3225" t="s">
        <v>77</v>
      </c>
      <c r="T3225">
        <v>1</v>
      </c>
      <c r="U3225" s="1">
        <v>43479</v>
      </c>
      <c r="V3225" s="1">
        <v>43607</v>
      </c>
      <c r="W3225" t="s">
        <v>314</v>
      </c>
      <c r="X3225" t="s">
        <v>46</v>
      </c>
      <c r="Y3225">
        <v>107</v>
      </c>
      <c r="Z3225">
        <v>45</v>
      </c>
      <c r="AA3225">
        <v>200</v>
      </c>
      <c r="AB3225">
        <v>22.5</v>
      </c>
      <c r="AD3225">
        <f>IF(ISBLANK(Source[[#This Row],[CrosslistID]]),1,1/COUNTIFS(Source[CrosslistID],Source[[#This Row],[CrosslistID]],Source[TermDesc],Source[[#This Row],[TermDesc]]))</f>
        <v>1</v>
      </c>
      <c r="AG3225">
        <v>0</v>
      </c>
      <c r="AH3225">
        <v>22.5</v>
      </c>
      <c r="AI3225">
        <v>7.6079999999999997</v>
      </c>
      <c r="AJ3225">
        <v>7.6079999999999997</v>
      </c>
      <c r="AK3225">
        <v>0.4</v>
      </c>
      <c r="AL32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7.6079999999999997</v>
      </c>
      <c r="AM3225">
        <f>IF(AND(Source[[#This Row],[Credit_Noncredit]]="Noncredit",Source[[#This Row],[FTEF]]&gt;0),Source[[#This Row],[NC XLST FTES]]*525/(437.5*Source[[#This Row],[FTEF]]),0)</f>
        <v>22.823999999999998</v>
      </c>
      <c r="AN3225">
        <f>IF(Source[[#This Row],[Credit_Noncredit]]="Credit",Source[[#This Row],[Census Enrollment]],Source[[#This Row],[Noncredit Avg. Attendance]])</f>
        <v>22.823999999999998</v>
      </c>
    </row>
    <row r="3226" spans="1:40" x14ac:dyDescent="0.25">
      <c r="A3226" t="s">
        <v>32</v>
      </c>
      <c r="B3226" t="s">
        <v>33</v>
      </c>
      <c r="C3226" t="s">
        <v>229</v>
      </c>
      <c r="D3226" t="s">
        <v>230</v>
      </c>
      <c r="E3226" s="4">
        <v>48129</v>
      </c>
      <c r="F3226" s="4" t="s">
        <v>365</v>
      </c>
      <c r="G3226" s="4">
        <v>3580</v>
      </c>
      <c r="H3226" t="str">
        <f>CONCATENATE(Source[[#This Row],[Subject]],TRIM(Source[[#This Row],[Course]]))</f>
        <v>ESLN3580</v>
      </c>
      <c r="I3226" t="str">
        <f>VLOOKUP(Source[[#This Row],[SubjCrse]],'Courses and Categories'!$E$2:$G$1816,3,FALSE)</f>
        <v>Noncredit ESL</v>
      </c>
      <c r="J3226">
        <v>702</v>
      </c>
      <c r="K3226" t="s">
        <v>516</v>
      </c>
      <c r="L3226" t="s">
        <v>87</v>
      </c>
      <c r="M3226" t="s">
        <v>40</v>
      </c>
      <c r="N3226" t="s">
        <v>63</v>
      </c>
      <c r="O3226">
        <v>1900</v>
      </c>
      <c r="P3226">
        <v>2115</v>
      </c>
      <c r="Q3226" t="s">
        <v>52</v>
      </c>
      <c r="R3226">
        <v>321</v>
      </c>
      <c r="S3226" t="s">
        <v>53</v>
      </c>
      <c r="T3226">
        <v>1</v>
      </c>
      <c r="U3226" s="1">
        <v>43479</v>
      </c>
      <c r="V3226" s="1">
        <v>43607</v>
      </c>
      <c r="W3226" t="s">
        <v>521</v>
      </c>
      <c r="X3226" t="s">
        <v>46</v>
      </c>
      <c r="Y3226">
        <v>90</v>
      </c>
      <c r="Z3226">
        <v>82</v>
      </c>
      <c r="AA3226">
        <v>400</v>
      </c>
      <c r="AB3226">
        <v>20.5</v>
      </c>
      <c r="AD3226">
        <f>IF(ISBLANK(Source[[#This Row],[CrosslistID]]),1,1/COUNTIFS(Source[CrosslistID],Source[[#This Row],[CrosslistID]],Source[TermDesc],Source[[#This Row],[TermDesc]]))</f>
        <v>1</v>
      </c>
      <c r="AG3226">
        <v>0</v>
      </c>
      <c r="AH3226">
        <v>20.5</v>
      </c>
      <c r="AI3226">
        <v>5.6950000000000003</v>
      </c>
      <c r="AJ3226">
        <v>5.6950000000000003</v>
      </c>
      <c r="AK3226">
        <v>0.4</v>
      </c>
      <c r="AL32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5.6950000000000003</v>
      </c>
      <c r="AM3226">
        <f>IF(AND(Source[[#This Row],[Credit_Noncredit]]="Noncredit",Source[[#This Row],[FTEF]]&gt;0),Source[[#This Row],[NC XLST FTES]]*525/(437.5*Source[[#This Row],[FTEF]]),0)</f>
        <v>17.085000000000001</v>
      </c>
      <c r="AN3226">
        <f>IF(Source[[#This Row],[Credit_Noncredit]]="Credit",Source[[#This Row],[Census Enrollment]],Source[[#This Row],[Noncredit Avg. Attendance]])</f>
        <v>17.085000000000001</v>
      </c>
    </row>
    <row r="3227" spans="1:40" x14ac:dyDescent="0.25">
      <c r="A3227" t="s">
        <v>32</v>
      </c>
      <c r="B3227" t="s">
        <v>33</v>
      </c>
      <c r="C3227" t="s">
        <v>229</v>
      </c>
      <c r="D3227" t="s">
        <v>230</v>
      </c>
      <c r="E3227" s="4">
        <v>47101</v>
      </c>
      <c r="F3227" s="4" t="s">
        <v>365</v>
      </c>
      <c r="G3227" s="4">
        <v>3600</v>
      </c>
      <c r="H3227" t="str">
        <f>CONCATENATE(Source[[#This Row],[Subject]],TRIM(Source[[#This Row],[Course]]))</f>
        <v>ESLN3600</v>
      </c>
      <c r="I3227" t="str">
        <f>VLOOKUP(Source[[#This Row],[SubjCrse]],'Courses and Categories'!$E$2:$G$1816,3,FALSE)</f>
        <v>Noncredit ESL</v>
      </c>
      <c r="J3227">
        <v>201</v>
      </c>
      <c r="K3227" t="s">
        <v>522</v>
      </c>
      <c r="L3227" t="s">
        <v>39</v>
      </c>
      <c r="M3227" t="s">
        <v>40</v>
      </c>
      <c r="N3227" t="s">
        <v>195</v>
      </c>
      <c r="O3227">
        <v>1015</v>
      </c>
      <c r="P3227">
        <v>1205</v>
      </c>
      <c r="Q3227" t="s">
        <v>60</v>
      </c>
      <c r="R3227">
        <v>333</v>
      </c>
      <c r="S3227" t="s">
        <v>61</v>
      </c>
      <c r="T3227">
        <v>1</v>
      </c>
      <c r="U3227" s="1">
        <v>43479</v>
      </c>
      <c r="V3227" s="1">
        <v>43607</v>
      </c>
      <c r="W3227" t="s">
        <v>523</v>
      </c>
      <c r="X3227" t="s">
        <v>46</v>
      </c>
      <c r="Y3227">
        <v>64</v>
      </c>
      <c r="Z3227">
        <v>33</v>
      </c>
      <c r="AA3227">
        <v>65</v>
      </c>
      <c r="AB3227">
        <v>50.769199999999998</v>
      </c>
      <c r="AD3227">
        <f>IF(ISBLANK(Source[[#This Row],[CrosslistID]]),1,1/COUNTIFS(Source[CrosslistID],Source[[#This Row],[CrosslistID]],Source[TermDesc],Source[[#This Row],[TermDesc]]))</f>
        <v>1</v>
      </c>
      <c r="AG3227">
        <v>0</v>
      </c>
      <c r="AH3227">
        <v>50.769199999999998</v>
      </c>
      <c r="AI3227">
        <v>7.55</v>
      </c>
      <c r="AJ3227">
        <v>7.55</v>
      </c>
      <c r="AK3227">
        <v>0.4</v>
      </c>
      <c r="AL32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7.55</v>
      </c>
      <c r="AM3227">
        <f>IF(AND(Source[[#This Row],[Credit_Noncredit]]="Noncredit",Source[[#This Row],[FTEF]]&gt;0),Source[[#This Row],[NC XLST FTES]]*525/(437.5*Source[[#This Row],[FTEF]]),0)</f>
        <v>22.65</v>
      </c>
      <c r="AN3227">
        <f>IF(Source[[#This Row],[Credit_Noncredit]]="Credit",Source[[#This Row],[Census Enrollment]],Source[[#This Row],[Noncredit Avg. Attendance]])</f>
        <v>22.65</v>
      </c>
    </row>
    <row r="3228" spans="1:40" x14ac:dyDescent="0.25">
      <c r="A3228" t="s">
        <v>32</v>
      </c>
      <c r="B3228" t="s">
        <v>33</v>
      </c>
      <c r="C3228" t="s">
        <v>229</v>
      </c>
      <c r="D3228" t="s">
        <v>230</v>
      </c>
      <c r="E3228" s="4">
        <v>47173</v>
      </c>
      <c r="F3228" s="4" t="s">
        <v>365</v>
      </c>
      <c r="G3228" s="4">
        <v>3600</v>
      </c>
      <c r="H3228" t="str">
        <f>CONCATENATE(Source[[#This Row],[Subject]],TRIM(Source[[#This Row],[Course]]))</f>
        <v>ESLN3600</v>
      </c>
      <c r="I3228" t="str">
        <f>VLOOKUP(Source[[#This Row],[SubjCrse]],'Courses and Categories'!$E$2:$G$1816,3,FALSE)</f>
        <v>Noncredit ESL</v>
      </c>
      <c r="J3228">
        <v>401</v>
      </c>
      <c r="K3228" t="s">
        <v>522</v>
      </c>
      <c r="L3228" t="s">
        <v>39</v>
      </c>
      <c r="M3228" t="s">
        <v>40</v>
      </c>
      <c r="N3228" t="s">
        <v>195</v>
      </c>
      <c r="O3228">
        <v>1020</v>
      </c>
      <c r="P3228">
        <v>1210</v>
      </c>
      <c r="Q3228" t="s">
        <v>64</v>
      </c>
      <c r="S3228" t="s">
        <v>65</v>
      </c>
      <c r="T3228">
        <v>1</v>
      </c>
      <c r="U3228" s="1">
        <v>43479</v>
      </c>
      <c r="V3228" s="1">
        <v>43607</v>
      </c>
      <c r="W3228" t="s">
        <v>313</v>
      </c>
      <c r="X3228" t="s">
        <v>46</v>
      </c>
      <c r="Y3228">
        <v>59</v>
      </c>
      <c r="Z3228">
        <v>56</v>
      </c>
      <c r="AA3228">
        <v>500</v>
      </c>
      <c r="AB3228">
        <v>11.2</v>
      </c>
      <c r="AD3228">
        <f>IF(ISBLANK(Source[[#This Row],[CrosslistID]]),1,1/COUNTIFS(Source[CrosslistID],Source[[#This Row],[CrosslistID]],Source[TermDesc],Source[[#This Row],[TermDesc]]))</f>
        <v>1</v>
      </c>
      <c r="AG3228">
        <v>0</v>
      </c>
      <c r="AH3228">
        <v>11.2</v>
      </c>
      <c r="AI3228">
        <v>8.0079999999999991</v>
      </c>
      <c r="AJ3228">
        <v>8.0079999999999991</v>
      </c>
      <c r="AK3228">
        <v>0.4</v>
      </c>
      <c r="AL32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8.0079999999999991</v>
      </c>
      <c r="AM3228">
        <f>IF(AND(Source[[#This Row],[Credit_Noncredit]]="Noncredit",Source[[#This Row],[FTEF]]&gt;0),Source[[#This Row],[NC XLST FTES]]*525/(437.5*Source[[#This Row],[FTEF]]),0)</f>
        <v>24.023999999999997</v>
      </c>
      <c r="AN3228">
        <f>IF(Source[[#This Row],[Credit_Noncredit]]="Credit",Source[[#This Row],[Census Enrollment]],Source[[#This Row],[Noncredit Avg. Attendance]])</f>
        <v>24.023999999999997</v>
      </c>
    </row>
    <row r="3229" spans="1:40" x14ac:dyDescent="0.25">
      <c r="A3229" t="s">
        <v>32</v>
      </c>
      <c r="B3229" t="s">
        <v>33</v>
      </c>
      <c r="C3229" t="s">
        <v>229</v>
      </c>
      <c r="D3229" t="s">
        <v>230</v>
      </c>
      <c r="E3229" s="4">
        <v>47175</v>
      </c>
      <c r="F3229" s="4" t="s">
        <v>365</v>
      </c>
      <c r="G3229" s="4">
        <v>3600</v>
      </c>
      <c r="H3229" t="str">
        <f>CONCATENATE(Source[[#This Row],[Subject]],TRIM(Source[[#This Row],[Course]]))</f>
        <v>ESLN3600</v>
      </c>
      <c r="I3229" t="str">
        <f>VLOOKUP(Source[[#This Row],[SubjCrse]],'Courses and Categories'!$E$2:$G$1816,3,FALSE)</f>
        <v>Noncredit ESL</v>
      </c>
      <c r="J3229">
        <v>403</v>
      </c>
      <c r="K3229" t="s">
        <v>522</v>
      </c>
      <c r="L3229" t="s">
        <v>39</v>
      </c>
      <c r="M3229" t="s">
        <v>40</v>
      </c>
      <c r="N3229" t="s">
        <v>195</v>
      </c>
      <c r="O3229">
        <v>820</v>
      </c>
      <c r="P3229">
        <v>1010</v>
      </c>
      <c r="Q3229" t="s">
        <v>64</v>
      </c>
      <c r="S3229" t="s">
        <v>65</v>
      </c>
      <c r="T3229">
        <v>1</v>
      </c>
      <c r="U3229" s="1">
        <v>43479</v>
      </c>
      <c r="V3229" s="1">
        <v>43607</v>
      </c>
      <c r="W3229" t="s">
        <v>266</v>
      </c>
      <c r="X3229" t="s">
        <v>46</v>
      </c>
      <c r="Y3229">
        <v>56</v>
      </c>
      <c r="Z3229">
        <v>42</v>
      </c>
      <c r="AA3229">
        <v>500</v>
      </c>
      <c r="AB3229">
        <v>8.4</v>
      </c>
      <c r="AD3229">
        <f>IF(ISBLANK(Source[[#This Row],[CrosslistID]]),1,1/COUNTIFS(Source[CrosslistID],Source[[#This Row],[CrosslistID]],Source[TermDesc],Source[[#This Row],[TermDesc]]))</f>
        <v>1</v>
      </c>
      <c r="AG3229">
        <v>0</v>
      </c>
      <c r="AH3229">
        <v>8.4</v>
      </c>
      <c r="AI3229">
        <v>7.23</v>
      </c>
      <c r="AJ3229">
        <v>7.23</v>
      </c>
      <c r="AK3229">
        <v>0.4</v>
      </c>
      <c r="AL32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7.23</v>
      </c>
      <c r="AM3229">
        <f>IF(AND(Source[[#This Row],[Credit_Noncredit]]="Noncredit",Source[[#This Row],[FTEF]]&gt;0),Source[[#This Row],[NC XLST FTES]]*525/(437.5*Source[[#This Row],[FTEF]]),0)</f>
        <v>21.69</v>
      </c>
      <c r="AN3229">
        <f>IF(Source[[#This Row],[Credit_Noncredit]]="Credit",Source[[#This Row],[Census Enrollment]],Source[[#This Row],[Noncredit Avg. Attendance]])</f>
        <v>21.69</v>
      </c>
    </row>
    <row r="3230" spans="1:40" x14ac:dyDescent="0.25">
      <c r="A3230" t="s">
        <v>32</v>
      </c>
      <c r="B3230" t="s">
        <v>33</v>
      </c>
      <c r="C3230" t="s">
        <v>229</v>
      </c>
      <c r="D3230" t="s">
        <v>230</v>
      </c>
      <c r="E3230" s="4">
        <v>47834</v>
      </c>
      <c r="F3230" s="4" t="s">
        <v>365</v>
      </c>
      <c r="G3230" s="4">
        <v>3600</v>
      </c>
      <c r="H3230" t="str">
        <f>CONCATENATE(Source[[#This Row],[Subject]],TRIM(Source[[#This Row],[Course]]))</f>
        <v>ESLN3600</v>
      </c>
      <c r="I3230" t="str">
        <f>VLOOKUP(Source[[#This Row],[SubjCrse]],'Courses and Categories'!$E$2:$G$1816,3,FALSE)</f>
        <v>Noncredit ESL</v>
      </c>
      <c r="J3230">
        <v>405</v>
      </c>
      <c r="K3230" t="s">
        <v>522</v>
      </c>
      <c r="L3230" t="s">
        <v>39</v>
      </c>
      <c r="M3230" t="s">
        <v>40</v>
      </c>
      <c r="N3230" t="s">
        <v>195</v>
      </c>
      <c r="O3230">
        <v>1020</v>
      </c>
      <c r="P3230">
        <v>1210</v>
      </c>
      <c r="Q3230" t="s">
        <v>64</v>
      </c>
      <c r="S3230" t="s">
        <v>65</v>
      </c>
      <c r="T3230">
        <v>1</v>
      </c>
      <c r="U3230" s="1">
        <v>43479</v>
      </c>
      <c r="V3230" s="1">
        <v>43607</v>
      </c>
      <c r="W3230" t="s">
        <v>524</v>
      </c>
      <c r="X3230" t="s">
        <v>46</v>
      </c>
      <c r="Y3230">
        <v>58</v>
      </c>
      <c r="Z3230">
        <v>54</v>
      </c>
      <c r="AA3230">
        <v>500</v>
      </c>
      <c r="AB3230">
        <v>10.8</v>
      </c>
      <c r="AD3230">
        <f>IF(ISBLANK(Source[[#This Row],[CrosslistID]]),1,1/COUNTIFS(Source[CrosslistID],Source[[#This Row],[CrosslistID]],Source[TermDesc],Source[[#This Row],[TermDesc]]))</f>
        <v>1</v>
      </c>
      <c r="AG3230">
        <v>0</v>
      </c>
      <c r="AH3230">
        <v>10.8</v>
      </c>
      <c r="AI3230">
        <v>6.4690000000000003</v>
      </c>
      <c r="AJ3230">
        <v>6.4690000000000003</v>
      </c>
      <c r="AK3230">
        <v>0.4</v>
      </c>
      <c r="AL32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6.4690000000000003</v>
      </c>
      <c r="AM3230">
        <f>IF(AND(Source[[#This Row],[Credit_Noncredit]]="Noncredit",Source[[#This Row],[FTEF]]&gt;0),Source[[#This Row],[NC XLST FTES]]*525/(437.5*Source[[#This Row],[FTEF]]),0)</f>
        <v>19.407000000000004</v>
      </c>
      <c r="AN3230">
        <f>IF(Source[[#This Row],[Credit_Noncredit]]="Credit",Source[[#This Row],[Census Enrollment]],Source[[#This Row],[Noncredit Avg. Attendance]])</f>
        <v>19.407000000000004</v>
      </c>
    </row>
    <row r="3231" spans="1:40" x14ac:dyDescent="0.25">
      <c r="A3231" t="s">
        <v>32</v>
      </c>
      <c r="B3231" t="s">
        <v>33</v>
      </c>
      <c r="C3231" t="s">
        <v>229</v>
      </c>
      <c r="D3231" t="s">
        <v>230</v>
      </c>
      <c r="E3231" s="4">
        <v>48219</v>
      </c>
      <c r="F3231" s="4" t="s">
        <v>365</v>
      </c>
      <c r="G3231" s="4">
        <v>3600</v>
      </c>
      <c r="H3231" t="str">
        <f>CONCATENATE(Source[[#This Row],[Subject]],TRIM(Source[[#This Row],[Course]]))</f>
        <v>ESLN3600</v>
      </c>
      <c r="I3231" t="str">
        <f>VLOOKUP(Source[[#This Row],[SubjCrse]],'Courses and Categories'!$E$2:$G$1816,3,FALSE)</f>
        <v>Noncredit ESL</v>
      </c>
      <c r="J3231">
        <v>501</v>
      </c>
      <c r="K3231" t="s">
        <v>522</v>
      </c>
      <c r="L3231" t="s">
        <v>39</v>
      </c>
      <c r="M3231" t="s">
        <v>40</v>
      </c>
      <c r="N3231" t="s">
        <v>195</v>
      </c>
      <c r="O3231">
        <v>1000</v>
      </c>
      <c r="P3231">
        <v>1150</v>
      </c>
      <c r="Q3231" t="s">
        <v>76</v>
      </c>
      <c r="R3231">
        <v>817</v>
      </c>
      <c r="S3231" t="s">
        <v>77</v>
      </c>
      <c r="T3231">
        <v>1</v>
      </c>
      <c r="U3231" s="1">
        <v>43479</v>
      </c>
      <c r="V3231" s="1">
        <v>43607</v>
      </c>
      <c r="W3231" t="s">
        <v>292</v>
      </c>
      <c r="X3231" t="s">
        <v>46</v>
      </c>
      <c r="Y3231">
        <v>87</v>
      </c>
      <c r="Z3231">
        <v>48</v>
      </c>
      <c r="AA3231">
        <v>200</v>
      </c>
      <c r="AB3231">
        <v>24</v>
      </c>
      <c r="AD3231">
        <f>IF(ISBLANK(Source[[#This Row],[CrosslistID]]),1,1/COUNTIFS(Source[CrosslistID],Source[[#This Row],[CrosslistID]],Source[TermDesc],Source[[#This Row],[TermDesc]]))</f>
        <v>1</v>
      </c>
      <c r="AG3231">
        <v>0</v>
      </c>
      <c r="AH3231">
        <v>24</v>
      </c>
      <c r="AI3231">
        <v>4.2969999999999997</v>
      </c>
      <c r="AJ3231">
        <v>4.2969999999999997</v>
      </c>
      <c r="AK3231">
        <v>0.4</v>
      </c>
      <c r="AL32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4.2969999999999997</v>
      </c>
      <c r="AM3231">
        <f>IF(AND(Source[[#This Row],[Credit_Noncredit]]="Noncredit",Source[[#This Row],[FTEF]]&gt;0),Source[[#This Row],[NC XLST FTES]]*525/(437.5*Source[[#This Row],[FTEF]]),0)</f>
        <v>12.890999999999998</v>
      </c>
      <c r="AN3231">
        <f>IF(Source[[#This Row],[Credit_Noncredit]]="Credit",Source[[#This Row],[Census Enrollment]],Source[[#This Row],[Noncredit Avg. Attendance]])</f>
        <v>12.890999999999998</v>
      </c>
    </row>
    <row r="3232" spans="1:40" x14ac:dyDescent="0.25">
      <c r="A3232" t="s">
        <v>32</v>
      </c>
      <c r="B3232" t="s">
        <v>33</v>
      </c>
      <c r="C3232" t="s">
        <v>229</v>
      </c>
      <c r="D3232" t="s">
        <v>230</v>
      </c>
      <c r="E3232" s="4">
        <v>47138</v>
      </c>
      <c r="F3232" s="4" t="s">
        <v>365</v>
      </c>
      <c r="G3232" s="4">
        <v>3600</v>
      </c>
      <c r="H3232" t="str">
        <f>CONCATENATE(Source[[#This Row],[Subject]],TRIM(Source[[#This Row],[Course]]))</f>
        <v>ESLN3600</v>
      </c>
      <c r="I3232" t="str">
        <f>VLOOKUP(Source[[#This Row],[SubjCrse]],'Courses and Categories'!$E$2:$G$1816,3,FALSE)</f>
        <v>Noncredit ESL</v>
      </c>
      <c r="J3232">
        <v>502</v>
      </c>
      <c r="K3232" t="s">
        <v>522</v>
      </c>
      <c r="L3232" t="s">
        <v>39</v>
      </c>
      <c r="M3232" t="s">
        <v>40</v>
      </c>
      <c r="N3232" t="s">
        <v>195</v>
      </c>
      <c r="O3232">
        <v>1000</v>
      </c>
      <c r="P3232">
        <v>1150</v>
      </c>
      <c r="Q3232" t="s">
        <v>76</v>
      </c>
      <c r="R3232">
        <v>724</v>
      </c>
      <c r="S3232" t="s">
        <v>77</v>
      </c>
      <c r="T3232">
        <v>1</v>
      </c>
      <c r="U3232" s="1">
        <v>43479</v>
      </c>
      <c r="V3232" s="1">
        <v>43607</v>
      </c>
      <c r="W3232" t="s">
        <v>364</v>
      </c>
      <c r="X3232" t="s">
        <v>46</v>
      </c>
      <c r="Y3232">
        <v>64</v>
      </c>
      <c r="Z3232">
        <v>32</v>
      </c>
      <c r="AA3232">
        <v>200</v>
      </c>
      <c r="AB3232">
        <v>16</v>
      </c>
      <c r="AD3232">
        <f>IF(ISBLANK(Source[[#This Row],[CrosslistID]]),1,1/COUNTIFS(Source[CrosslistID],Source[[#This Row],[CrosslistID]],Source[TermDesc],Source[[#This Row],[TermDesc]]))</f>
        <v>1</v>
      </c>
      <c r="AG3232">
        <v>0</v>
      </c>
      <c r="AH3232">
        <v>16</v>
      </c>
      <c r="AI3232">
        <v>6.2629999999999999</v>
      </c>
      <c r="AJ3232">
        <v>6.2629999999999999</v>
      </c>
      <c r="AK3232">
        <v>0.4</v>
      </c>
      <c r="AL32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6.2629999999999999</v>
      </c>
      <c r="AM3232">
        <f>IF(AND(Source[[#This Row],[Credit_Noncredit]]="Noncredit",Source[[#This Row],[FTEF]]&gt;0),Source[[#This Row],[NC XLST FTES]]*525/(437.5*Source[[#This Row],[FTEF]]),0)</f>
        <v>18.788999999999998</v>
      </c>
      <c r="AN3232">
        <f>IF(Source[[#This Row],[Credit_Noncredit]]="Credit",Source[[#This Row],[Census Enrollment]],Source[[#This Row],[Noncredit Avg. Attendance]])</f>
        <v>18.788999999999998</v>
      </c>
    </row>
    <row r="3233" spans="1:40" x14ac:dyDescent="0.25">
      <c r="A3233" t="s">
        <v>32</v>
      </c>
      <c r="B3233" t="s">
        <v>33</v>
      </c>
      <c r="C3233" t="s">
        <v>229</v>
      </c>
      <c r="D3233" t="s">
        <v>230</v>
      </c>
      <c r="E3233" s="4">
        <v>47784</v>
      </c>
      <c r="F3233" s="4" t="s">
        <v>365</v>
      </c>
      <c r="G3233" s="4">
        <v>3700</v>
      </c>
      <c r="H3233" t="str">
        <f>CONCATENATE(Source[[#This Row],[Subject]],TRIM(Source[[#This Row],[Course]]))</f>
        <v>ESLN3700</v>
      </c>
      <c r="I3233" t="str">
        <f>VLOOKUP(Source[[#This Row],[SubjCrse]],'Courses and Categories'!$E$2:$G$1816,3,FALSE)</f>
        <v>Noncredit ESL</v>
      </c>
      <c r="J3233">
        <v>201</v>
      </c>
      <c r="K3233" t="s">
        <v>525</v>
      </c>
      <c r="L3233" t="s">
        <v>39</v>
      </c>
      <c r="M3233" t="s">
        <v>40</v>
      </c>
      <c r="N3233" t="s">
        <v>195</v>
      </c>
      <c r="O3233">
        <v>1015</v>
      </c>
      <c r="P3233">
        <v>1205</v>
      </c>
      <c r="Q3233" t="s">
        <v>60</v>
      </c>
      <c r="R3233">
        <v>328</v>
      </c>
      <c r="S3233" t="s">
        <v>61</v>
      </c>
      <c r="T3233">
        <v>1</v>
      </c>
      <c r="U3233" s="1">
        <v>43479</v>
      </c>
      <c r="V3233" s="1">
        <v>43607</v>
      </c>
      <c r="W3233" t="s">
        <v>510</v>
      </c>
      <c r="X3233" t="s">
        <v>46</v>
      </c>
      <c r="Y3233">
        <v>81</v>
      </c>
      <c r="Z3233">
        <v>46</v>
      </c>
      <c r="AA3233">
        <v>65</v>
      </c>
      <c r="AB3233">
        <v>70.769199999999998</v>
      </c>
      <c r="AD3233">
        <f>IF(ISBLANK(Source[[#This Row],[CrosslistID]]),1,1/COUNTIFS(Source[CrosslistID],Source[[#This Row],[CrosslistID]],Source[TermDesc],Source[[#This Row],[TermDesc]]))</f>
        <v>1</v>
      </c>
      <c r="AG3233">
        <v>0</v>
      </c>
      <c r="AH3233">
        <v>70.769199999999998</v>
      </c>
      <c r="AI3233">
        <v>8.343</v>
      </c>
      <c r="AJ3233">
        <v>8.343</v>
      </c>
      <c r="AK3233">
        <v>0.4</v>
      </c>
      <c r="AL32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8.343</v>
      </c>
      <c r="AM3233">
        <f>IF(AND(Source[[#This Row],[Credit_Noncredit]]="Noncredit",Source[[#This Row],[FTEF]]&gt;0),Source[[#This Row],[NC XLST FTES]]*525/(437.5*Source[[#This Row],[FTEF]]),0)</f>
        <v>25.029</v>
      </c>
      <c r="AN3233">
        <f>IF(Source[[#This Row],[Credit_Noncredit]]="Credit",Source[[#This Row],[Census Enrollment]],Source[[#This Row],[Noncredit Avg. Attendance]])</f>
        <v>25.029</v>
      </c>
    </row>
    <row r="3234" spans="1:40" x14ac:dyDescent="0.25">
      <c r="A3234" t="s">
        <v>32</v>
      </c>
      <c r="B3234" t="s">
        <v>33</v>
      </c>
      <c r="C3234" t="s">
        <v>229</v>
      </c>
      <c r="D3234" t="s">
        <v>230</v>
      </c>
      <c r="E3234" s="4">
        <v>47914</v>
      </c>
      <c r="F3234" s="4" t="s">
        <v>365</v>
      </c>
      <c r="G3234" s="4">
        <v>3700</v>
      </c>
      <c r="H3234" t="str">
        <f>CONCATENATE(Source[[#This Row],[Subject]],TRIM(Source[[#This Row],[Course]]))</f>
        <v>ESLN3700</v>
      </c>
      <c r="I3234" t="str">
        <f>VLOOKUP(Source[[#This Row],[SubjCrse]],'Courses and Categories'!$E$2:$G$1816,3,FALSE)</f>
        <v>Noncredit ESL</v>
      </c>
      <c r="J3234">
        <v>401</v>
      </c>
      <c r="K3234" t="s">
        <v>525</v>
      </c>
      <c r="L3234" t="s">
        <v>39</v>
      </c>
      <c r="M3234" t="s">
        <v>40</v>
      </c>
      <c r="N3234" t="s">
        <v>195</v>
      </c>
      <c r="O3234">
        <v>1020</v>
      </c>
      <c r="P3234">
        <v>1210</v>
      </c>
      <c r="Q3234" t="s">
        <v>64</v>
      </c>
      <c r="S3234" t="s">
        <v>65</v>
      </c>
      <c r="T3234">
        <v>1</v>
      </c>
      <c r="U3234" s="1">
        <v>43479</v>
      </c>
      <c r="V3234" s="1">
        <v>43607</v>
      </c>
      <c r="W3234" t="s">
        <v>265</v>
      </c>
      <c r="X3234" t="s">
        <v>46</v>
      </c>
      <c r="Y3234">
        <v>88</v>
      </c>
      <c r="Z3234">
        <v>51</v>
      </c>
      <c r="AA3234">
        <v>500</v>
      </c>
      <c r="AB3234">
        <v>10.199999999999999</v>
      </c>
      <c r="AD3234">
        <f>IF(ISBLANK(Source[[#This Row],[CrosslistID]]),1,1/COUNTIFS(Source[CrosslistID],Source[[#This Row],[CrosslistID]],Source[TermDesc],Source[[#This Row],[TermDesc]]))</f>
        <v>1</v>
      </c>
      <c r="AG3234">
        <v>0</v>
      </c>
      <c r="AH3234">
        <v>10.199999999999999</v>
      </c>
      <c r="AI3234">
        <v>10.583</v>
      </c>
      <c r="AJ3234">
        <v>10.583</v>
      </c>
      <c r="AK3234">
        <v>0.4</v>
      </c>
      <c r="AL32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10.583</v>
      </c>
      <c r="AM3234">
        <f>IF(AND(Source[[#This Row],[Credit_Noncredit]]="Noncredit",Source[[#This Row],[FTEF]]&gt;0),Source[[#This Row],[NC XLST FTES]]*525/(437.5*Source[[#This Row],[FTEF]]),0)</f>
        <v>31.748999999999999</v>
      </c>
      <c r="AN3234">
        <f>IF(Source[[#This Row],[Credit_Noncredit]]="Credit",Source[[#This Row],[Census Enrollment]],Source[[#This Row],[Noncredit Avg. Attendance]])</f>
        <v>31.748999999999999</v>
      </c>
    </row>
    <row r="3235" spans="1:40" x14ac:dyDescent="0.25">
      <c r="A3235" t="s">
        <v>32</v>
      </c>
      <c r="B3235" t="s">
        <v>33</v>
      </c>
      <c r="C3235" t="s">
        <v>229</v>
      </c>
      <c r="D3235" t="s">
        <v>230</v>
      </c>
      <c r="E3235" s="4">
        <v>43956</v>
      </c>
      <c r="F3235" s="4" t="s">
        <v>365</v>
      </c>
      <c r="G3235" s="4">
        <v>3700</v>
      </c>
      <c r="H3235" t="str">
        <f>CONCATENATE(Source[[#This Row],[Subject]],TRIM(Source[[#This Row],[Course]]))</f>
        <v>ESLN3700</v>
      </c>
      <c r="I3235" t="str">
        <f>VLOOKUP(Source[[#This Row],[SubjCrse]],'Courses and Categories'!$E$2:$G$1816,3,FALSE)</f>
        <v>Noncredit ESL</v>
      </c>
      <c r="J3235">
        <v>503</v>
      </c>
      <c r="K3235" t="s">
        <v>525</v>
      </c>
      <c r="L3235" t="s">
        <v>39</v>
      </c>
      <c r="M3235" t="s">
        <v>40</v>
      </c>
      <c r="N3235" t="s">
        <v>293</v>
      </c>
      <c r="O3235" t="s">
        <v>526</v>
      </c>
      <c r="P3235" t="s">
        <v>527</v>
      </c>
      <c r="Q3235" t="s">
        <v>98</v>
      </c>
      <c r="R3235" t="s">
        <v>469</v>
      </c>
      <c r="S3235" t="s">
        <v>77</v>
      </c>
      <c r="T3235">
        <v>1</v>
      </c>
      <c r="U3235" s="1">
        <v>43479</v>
      </c>
      <c r="V3235" s="1">
        <v>43607</v>
      </c>
      <c r="W3235" t="s">
        <v>528</v>
      </c>
      <c r="X3235" t="s">
        <v>46</v>
      </c>
      <c r="Y3235">
        <v>111</v>
      </c>
      <c r="Z3235">
        <v>65</v>
      </c>
      <c r="AA3235">
        <v>200</v>
      </c>
      <c r="AB3235">
        <v>32.5</v>
      </c>
      <c r="AD3235">
        <f>IF(ISBLANK(Source[[#This Row],[CrosslistID]]),1,1/COUNTIFS(Source[CrosslistID],Source[[#This Row],[CrosslistID]],Source[TermDesc],Source[[#This Row],[TermDesc]]))</f>
        <v>1</v>
      </c>
      <c r="AG3235">
        <v>0</v>
      </c>
      <c r="AH3235">
        <v>32.5</v>
      </c>
      <c r="AI3235">
        <v>11.638</v>
      </c>
      <c r="AJ3235">
        <v>11.638</v>
      </c>
      <c r="AK3235">
        <v>0.4</v>
      </c>
      <c r="AL32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11.638</v>
      </c>
      <c r="AM3235">
        <f>IF(AND(Source[[#This Row],[Credit_Noncredit]]="Noncredit",Source[[#This Row],[FTEF]]&gt;0),Source[[#This Row],[NC XLST FTES]]*525/(437.5*Source[[#This Row],[FTEF]]),0)</f>
        <v>34.914000000000001</v>
      </c>
      <c r="AN3235">
        <f>IF(Source[[#This Row],[Credit_Noncredit]]="Credit",Source[[#This Row],[Census Enrollment]],Source[[#This Row],[Noncredit Avg. Attendance]])</f>
        <v>34.914000000000001</v>
      </c>
    </row>
    <row r="3236" spans="1:40" x14ac:dyDescent="0.25">
      <c r="A3236" t="s">
        <v>32</v>
      </c>
      <c r="B3236" t="s">
        <v>33</v>
      </c>
      <c r="C3236" t="s">
        <v>229</v>
      </c>
      <c r="D3236" t="s">
        <v>230</v>
      </c>
      <c r="E3236" s="4">
        <v>46773</v>
      </c>
      <c r="F3236" s="4" t="s">
        <v>365</v>
      </c>
      <c r="G3236" s="4">
        <v>3780</v>
      </c>
      <c r="H3236" t="str">
        <f>CONCATENATE(Source[[#This Row],[Subject]],TRIM(Source[[#This Row],[Course]]))</f>
        <v>ESLN3780</v>
      </c>
      <c r="I3236" t="str">
        <f>VLOOKUP(Source[[#This Row],[SubjCrse]],'Courses and Categories'!$E$2:$G$1816,3,FALSE)</f>
        <v>Noncredit ESL</v>
      </c>
      <c r="J3236">
        <v>201</v>
      </c>
      <c r="K3236" t="s">
        <v>529</v>
      </c>
      <c r="L3236" t="s">
        <v>39</v>
      </c>
      <c r="M3236" t="s">
        <v>40</v>
      </c>
      <c r="N3236" t="s">
        <v>195</v>
      </c>
      <c r="O3236">
        <v>815</v>
      </c>
      <c r="P3236">
        <v>1005</v>
      </c>
      <c r="Q3236" t="s">
        <v>60</v>
      </c>
      <c r="R3236">
        <v>312</v>
      </c>
      <c r="S3236" t="s">
        <v>61</v>
      </c>
      <c r="T3236">
        <v>1</v>
      </c>
      <c r="U3236" s="1">
        <v>43479</v>
      </c>
      <c r="V3236" s="1">
        <v>43607</v>
      </c>
      <c r="W3236" t="s">
        <v>344</v>
      </c>
      <c r="X3236" t="s">
        <v>46</v>
      </c>
      <c r="Y3236">
        <v>74</v>
      </c>
      <c r="Z3236">
        <v>40</v>
      </c>
      <c r="AA3236">
        <v>65</v>
      </c>
      <c r="AB3236">
        <v>61.538499999999999</v>
      </c>
      <c r="AD3236">
        <f>IF(ISBLANK(Source[[#This Row],[CrosslistID]]),1,1/COUNTIFS(Source[CrosslistID],Source[[#This Row],[CrosslistID]],Source[TermDesc],Source[[#This Row],[TermDesc]]))</f>
        <v>1</v>
      </c>
      <c r="AG3236">
        <v>0</v>
      </c>
      <c r="AH3236">
        <v>61.538499999999999</v>
      </c>
      <c r="AI3236">
        <v>5.242</v>
      </c>
      <c r="AJ3236">
        <v>5.242</v>
      </c>
      <c r="AK3236">
        <v>0.4</v>
      </c>
      <c r="AL32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5.242</v>
      </c>
      <c r="AM3236">
        <f>IF(AND(Source[[#This Row],[Credit_Noncredit]]="Noncredit",Source[[#This Row],[FTEF]]&gt;0),Source[[#This Row],[NC XLST FTES]]*525/(437.5*Source[[#This Row],[FTEF]]),0)</f>
        <v>15.726000000000001</v>
      </c>
      <c r="AN3236">
        <f>IF(Source[[#This Row],[Credit_Noncredit]]="Credit",Source[[#This Row],[Census Enrollment]],Source[[#This Row],[Noncredit Avg. Attendance]])</f>
        <v>15.726000000000001</v>
      </c>
    </row>
    <row r="3237" spans="1:40" x14ac:dyDescent="0.25">
      <c r="A3237" t="s">
        <v>32</v>
      </c>
      <c r="B3237" t="s">
        <v>33</v>
      </c>
      <c r="C3237" t="s">
        <v>229</v>
      </c>
      <c r="D3237" t="s">
        <v>230</v>
      </c>
      <c r="E3237" s="4">
        <v>46706</v>
      </c>
      <c r="F3237" s="4" t="s">
        <v>365</v>
      </c>
      <c r="G3237" s="4">
        <v>3780</v>
      </c>
      <c r="H3237" t="str">
        <f>CONCATENATE(Source[[#This Row],[Subject]],TRIM(Source[[#This Row],[Course]]))</f>
        <v>ESLN3780</v>
      </c>
      <c r="I3237" t="str">
        <f>VLOOKUP(Source[[#This Row],[SubjCrse]],'Courses and Categories'!$E$2:$G$1816,3,FALSE)</f>
        <v>Noncredit ESL</v>
      </c>
      <c r="J3237">
        <v>401</v>
      </c>
      <c r="K3237" t="s">
        <v>529</v>
      </c>
      <c r="L3237" t="s">
        <v>39</v>
      </c>
      <c r="M3237" t="s">
        <v>40</v>
      </c>
      <c r="N3237" t="s">
        <v>195</v>
      </c>
      <c r="O3237">
        <v>820</v>
      </c>
      <c r="P3237">
        <v>1010</v>
      </c>
      <c r="Q3237" t="s">
        <v>64</v>
      </c>
      <c r="S3237" t="s">
        <v>65</v>
      </c>
      <c r="T3237">
        <v>1</v>
      </c>
      <c r="U3237" s="1">
        <v>43479</v>
      </c>
      <c r="V3237" s="1">
        <v>43607</v>
      </c>
      <c r="W3237" t="s">
        <v>301</v>
      </c>
      <c r="X3237" t="s">
        <v>46</v>
      </c>
      <c r="Y3237">
        <v>82</v>
      </c>
      <c r="Z3237">
        <v>36</v>
      </c>
      <c r="AA3237">
        <v>500</v>
      </c>
      <c r="AB3237">
        <v>7.2</v>
      </c>
      <c r="AD3237">
        <f>IF(ISBLANK(Source[[#This Row],[CrosslistID]]),1,1/COUNTIFS(Source[CrosslistID],Source[[#This Row],[CrosslistID]],Source[TermDesc],Source[[#This Row],[TermDesc]]))</f>
        <v>1</v>
      </c>
      <c r="AG3237">
        <v>0</v>
      </c>
      <c r="AH3237">
        <v>7.2</v>
      </c>
      <c r="AI3237">
        <v>7.2839999999999998</v>
      </c>
      <c r="AJ3237">
        <v>7.2839999999999998</v>
      </c>
      <c r="AK3237">
        <v>0.4</v>
      </c>
      <c r="AL32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7.2839999999999998</v>
      </c>
      <c r="AM3237">
        <f>IF(AND(Source[[#This Row],[Credit_Noncredit]]="Noncredit",Source[[#This Row],[FTEF]]&gt;0),Source[[#This Row],[NC XLST FTES]]*525/(437.5*Source[[#This Row],[FTEF]]),0)</f>
        <v>21.852</v>
      </c>
      <c r="AN3237">
        <f>IF(Source[[#This Row],[Credit_Noncredit]]="Credit",Source[[#This Row],[Census Enrollment]],Source[[#This Row],[Noncredit Avg. Attendance]])</f>
        <v>21.852</v>
      </c>
    </row>
    <row r="3238" spans="1:40" x14ac:dyDescent="0.25">
      <c r="A3238" t="s">
        <v>32</v>
      </c>
      <c r="B3238" t="s">
        <v>33</v>
      </c>
      <c r="C3238" t="s">
        <v>229</v>
      </c>
      <c r="D3238" t="s">
        <v>230</v>
      </c>
      <c r="E3238" s="4">
        <v>48112</v>
      </c>
      <c r="F3238" s="4" t="s">
        <v>365</v>
      </c>
      <c r="G3238" s="4">
        <v>3780</v>
      </c>
      <c r="H3238" t="str">
        <f>CONCATENATE(Source[[#This Row],[Subject]],TRIM(Source[[#This Row],[Course]]))</f>
        <v>ESLN3780</v>
      </c>
      <c r="I3238" t="str">
        <f>VLOOKUP(Source[[#This Row],[SubjCrse]],'Courses and Categories'!$E$2:$G$1816,3,FALSE)</f>
        <v>Noncredit ESL</v>
      </c>
      <c r="J3238">
        <v>501</v>
      </c>
      <c r="K3238" t="s">
        <v>529</v>
      </c>
      <c r="L3238" t="s">
        <v>39</v>
      </c>
      <c r="M3238" t="s">
        <v>40</v>
      </c>
      <c r="N3238" t="s">
        <v>63</v>
      </c>
      <c r="O3238">
        <v>1400</v>
      </c>
      <c r="P3238">
        <v>1615</v>
      </c>
      <c r="Q3238" t="s">
        <v>76</v>
      </c>
      <c r="R3238">
        <v>319</v>
      </c>
      <c r="S3238" t="s">
        <v>77</v>
      </c>
      <c r="T3238">
        <v>1</v>
      </c>
      <c r="U3238" s="1">
        <v>43479</v>
      </c>
      <c r="V3238" s="1">
        <v>43607</v>
      </c>
      <c r="W3238" t="s">
        <v>342</v>
      </c>
      <c r="X3238" t="s">
        <v>46</v>
      </c>
      <c r="Y3238">
        <v>101</v>
      </c>
      <c r="Z3238">
        <v>71</v>
      </c>
      <c r="AA3238">
        <v>150</v>
      </c>
      <c r="AB3238">
        <v>47.333300000000001</v>
      </c>
      <c r="AD3238">
        <f>IF(ISBLANK(Source[[#This Row],[CrosslistID]]),1,1/COUNTIFS(Source[CrosslistID],Source[[#This Row],[CrosslistID]],Source[TermDesc],Source[[#This Row],[TermDesc]]))</f>
        <v>1</v>
      </c>
      <c r="AG3238">
        <v>0</v>
      </c>
      <c r="AH3238">
        <v>47.333300000000001</v>
      </c>
      <c r="AI3238">
        <v>4.4429999999999996</v>
      </c>
      <c r="AJ3238">
        <v>4.4429999999999996</v>
      </c>
      <c r="AK3238">
        <v>0.4</v>
      </c>
      <c r="AL32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4.4429999999999996</v>
      </c>
      <c r="AM3238">
        <f>IF(AND(Source[[#This Row],[Credit_Noncredit]]="Noncredit",Source[[#This Row],[FTEF]]&gt;0),Source[[#This Row],[NC XLST FTES]]*525/(437.5*Source[[#This Row],[FTEF]]),0)</f>
        <v>13.328999999999999</v>
      </c>
      <c r="AN3238">
        <f>IF(Source[[#This Row],[Credit_Noncredit]]="Credit",Source[[#This Row],[Census Enrollment]],Source[[#This Row],[Noncredit Avg. Attendance]])</f>
        <v>13.328999999999999</v>
      </c>
    </row>
    <row r="3239" spans="1:40" x14ac:dyDescent="0.25">
      <c r="A3239" t="s">
        <v>32</v>
      </c>
      <c r="B3239" t="s">
        <v>33</v>
      </c>
      <c r="C3239" t="s">
        <v>229</v>
      </c>
      <c r="D3239" t="s">
        <v>230</v>
      </c>
      <c r="E3239" s="4">
        <v>48113</v>
      </c>
      <c r="F3239" s="4" t="s">
        <v>365</v>
      </c>
      <c r="G3239" s="4">
        <v>3780</v>
      </c>
      <c r="H3239" t="str">
        <f>CONCATENATE(Source[[#This Row],[Subject]],TRIM(Source[[#This Row],[Course]]))</f>
        <v>ESLN3780</v>
      </c>
      <c r="I3239" t="str">
        <f>VLOOKUP(Source[[#This Row],[SubjCrse]],'Courses and Categories'!$E$2:$G$1816,3,FALSE)</f>
        <v>Noncredit ESL</v>
      </c>
      <c r="J3239">
        <v>502</v>
      </c>
      <c r="K3239" t="s">
        <v>529</v>
      </c>
      <c r="L3239" t="s">
        <v>87</v>
      </c>
      <c r="M3239" t="s">
        <v>40</v>
      </c>
      <c r="N3239" t="s">
        <v>63</v>
      </c>
      <c r="O3239">
        <v>1630</v>
      </c>
      <c r="P3239">
        <v>1845</v>
      </c>
      <c r="Q3239" t="s">
        <v>76</v>
      </c>
      <c r="R3239">
        <v>419</v>
      </c>
      <c r="S3239" t="s">
        <v>77</v>
      </c>
      <c r="T3239">
        <v>1</v>
      </c>
      <c r="U3239" s="1">
        <v>43479</v>
      </c>
      <c r="V3239" s="1">
        <v>43607</v>
      </c>
      <c r="W3239" t="s">
        <v>511</v>
      </c>
      <c r="X3239" t="s">
        <v>46</v>
      </c>
      <c r="Y3239">
        <v>78</v>
      </c>
      <c r="Z3239">
        <v>72</v>
      </c>
      <c r="AA3239">
        <v>150</v>
      </c>
      <c r="AB3239">
        <v>48</v>
      </c>
      <c r="AD3239">
        <f>IF(ISBLANK(Source[[#This Row],[CrosslistID]]),1,1/COUNTIFS(Source[CrosslistID],Source[[#This Row],[CrosslistID]],Source[TermDesc],Source[[#This Row],[TermDesc]]))</f>
        <v>1</v>
      </c>
      <c r="AG3239">
        <v>0</v>
      </c>
      <c r="AH3239">
        <v>48</v>
      </c>
      <c r="AI3239">
        <v>5.7670000000000003</v>
      </c>
      <c r="AJ3239">
        <v>5.7670000000000003</v>
      </c>
      <c r="AK3239">
        <v>0.4</v>
      </c>
      <c r="AL32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5.7670000000000003</v>
      </c>
      <c r="AM3239">
        <f>IF(AND(Source[[#This Row],[Credit_Noncredit]]="Noncredit",Source[[#This Row],[FTEF]]&gt;0),Source[[#This Row],[NC XLST FTES]]*525/(437.5*Source[[#This Row],[FTEF]]),0)</f>
        <v>17.301000000000002</v>
      </c>
      <c r="AN3239">
        <f>IF(Source[[#This Row],[Credit_Noncredit]]="Credit",Source[[#This Row],[Census Enrollment]],Source[[#This Row],[Noncredit Avg. Attendance]])</f>
        <v>17.301000000000002</v>
      </c>
    </row>
    <row r="3240" spans="1:40" x14ac:dyDescent="0.25">
      <c r="A3240" t="s">
        <v>32</v>
      </c>
      <c r="B3240" t="s">
        <v>33</v>
      </c>
      <c r="C3240" t="s">
        <v>229</v>
      </c>
      <c r="D3240" t="s">
        <v>230</v>
      </c>
      <c r="E3240" s="4">
        <v>46170</v>
      </c>
      <c r="F3240" s="4" t="s">
        <v>365</v>
      </c>
      <c r="G3240" s="4">
        <v>3780</v>
      </c>
      <c r="H3240" t="str">
        <f>CONCATENATE(Source[[#This Row],[Subject]],TRIM(Source[[#This Row],[Course]]))</f>
        <v>ESLN3780</v>
      </c>
      <c r="I3240" t="str">
        <f>VLOOKUP(Source[[#This Row],[SubjCrse]],'Courses and Categories'!$E$2:$G$1816,3,FALSE)</f>
        <v>Noncredit ESL</v>
      </c>
      <c r="J3240">
        <v>701</v>
      </c>
      <c r="K3240" t="s">
        <v>529</v>
      </c>
      <c r="L3240" t="s">
        <v>39</v>
      </c>
      <c r="M3240" t="s">
        <v>40</v>
      </c>
      <c r="N3240" t="s">
        <v>293</v>
      </c>
      <c r="O3240" t="s">
        <v>530</v>
      </c>
      <c r="P3240" t="s">
        <v>431</v>
      </c>
      <c r="Q3240" t="s">
        <v>296</v>
      </c>
      <c r="R3240" t="s">
        <v>479</v>
      </c>
      <c r="S3240" t="s">
        <v>53</v>
      </c>
      <c r="T3240">
        <v>1</v>
      </c>
      <c r="U3240" s="1">
        <v>43479</v>
      </c>
      <c r="V3240" s="1">
        <v>43607</v>
      </c>
      <c r="W3240" t="s">
        <v>531</v>
      </c>
      <c r="X3240" t="s">
        <v>46</v>
      </c>
      <c r="Y3240">
        <v>94</v>
      </c>
      <c r="Z3240">
        <v>63</v>
      </c>
      <c r="AA3240">
        <v>400</v>
      </c>
      <c r="AB3240">
        <v>15.75</v>
      </c>
      <c r="AD3240">
        <f>IF(ISBLANK(Source[[#This Row],[CrosslistID]]),1,1/COUNTIFS(Source[CrosslistID],Source[[#This Row],[CrosslistID]],Source[TermDesc],Source[[#This Row],[TermDesc]]))</f>
        <v>1</v>
      </c>
      <c r="AG3240">
        <v>0</v>
      </c>
      <c r="AH3240">
        <v>15.75</v>
      </c>
      <c r="AI3240">
        <v>7.6529999999999996</v>
      </c>
      <c r="AJ3240">
        <v>7.6529999999999996</v>
      </c>
      <c r="AK3240">
        <v>0.4</v>
      </c>
      <c r="AL32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7.6529999999999996</v>
      </c>
      <c r="AM3240">
        <f>IF(AND(Source[[#This Row],[Credit_Noncredit]]="Noncredit",Source[[#This Row],[FTEF]]&gt;0),Source[[#This Row],[NC XLST FTES]]*525/(437.5*Source[[#This Row],[FTEF]]),0)</f>
        <v>22.959</v>
      </c>
      <c r="AN3240">
        <f>IF(Source[[#This Row],[Credit_Noncredit]]="Credit",Source[[#This Row],[Census Enrollment]],Source[[#This Row],[Noncredit Avg. Attendance]])</f>
        <v>22.959</v>
      </c>
    </row>
    <row r="3241" spans="1:40" x14ac:dyDescent="0.25">
      <c r="A3241" t="s">
        <v>32</v>
      </c>
      <c r="B3241" t="s">
        <v>33</v>
      </c>
      <c r="C3241" t="s">
        <v>229</v>
      </c>
      <c r="D3241" t="s">
        <v>230</v>
      </c>
      <c r="E3241" s="4">
        <v>46172</v>
      </c>
      <c r="F3241" s="4" t="s">
        <v>365</v>
      </c>
      <c r="G3241" s="4">
        <v>3780</v>
      </c>
      <c r="H3241" t="str">
        <f>CONCATENATE(Source[[#This Row],[Subject]],TRIM(Source[[#This Row],[Course]]))</f>
        <v>ESLN3780</v>
      </c>
      <c r="I3241" t="str">
        <f>VLOOKUP(Source[[#This Row],[SubjCrse]],'Courses and Categories'!$E$2:$G$1816,3,FALSE)</f>
        <v>Noncredit ESL</v>
      </c>
      <c r="J3241">
        <v>702</v>
      </c>
      <c r="K3241" t="s">
        <v>529</v>
      </c>
      <c r="L3241" t="s">
        <v>39</v>
      </c>
      <c r="M3241" t="s">
        <v>40</v>
      </c>
      <c r="N3241" t="s">
        <v>195</v>
      </c>
      <c r="O3241">
        <v>1230</v>
      </c>
      <c r="P3241">
        <v>1420</v>
      </c>
      <c r="Q3241" t="s">
        <v>52</v>
      </c>
      <c r="R3241">
        <v>319</v>
      </c>
      <c r="S3241" t="s">
        <v>53</v>
      </c>
      <c r="T3241">
        <v>1</v>
      </c>
      <c r="U3241" s="1">
        <v>43479</v>
      </c>
      <c r="V3241" s="1">
        <v>43607</v>
      </c>
      <c r="W3241" t="s">
        <v>532</v>
      </c>
      <c r="X3241" t="s">
        <v>46</v>
      </c>
      <c r="Y3241">
        <v>77</v>
      </c>
      <c r="Z3241">
        <v>73</v>
      </c>
      <c r="AA3241">
        <v>400</v>
      </c>
      <c r="AB3241">
        <v>18.25</v>
      </c>
      <c r="AD3241">
        <f>IF(ISBLANK(Source[[#This Row],[CrosslistID]]),1,1/COUNTIFS(Source[CrosslistID],Source[[#This Row],[CrosslistID]],Source[TermDesc],Source[[#This Row],[TermDesc]]))</f>
        <v>1</v>
      </c>
      <c r="AG3241">
        <v>0</v>
      </c>
      <c r="AH3241">
        <v>18.25</v>
      </c>
      <c r="AI3241">
        <v>4.6539999999999999</v>
      </c>
      <c r="AJ3241">
        <v>4.6539999999999999</v>
      </c>
      <c r="AK3241">
        <v>0.4</v>
      </c>
      <c r="AL32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4.6539999999999999</v>
      </c>
      <c r="AM3241">
        <f>IF(AND(Source[[#This Row],[Credit_Noncredit]]="Noncredit",Source[[#This Row],[FTEF]]&gt;0),Source[[#This Row],[NC XLST FTES]]*525/(437.5*Source[[#This Row],[FTEF]]),0)</f>
        <v>13.962</v>
      </c>
      <c r="AN3241">
        <f>IF(Source[[#This Row],[Credit_Noncredit]]="Credit",Source[[#This Row],[Census Enrollment]],Source[[#This Row],[Noncredit Avg. Attendance]])</f>
        <v>13.962</v>
      </c>
    </row>
    <row r="3242" spans="1:40" x14ac:dyDescent="0.25">
      <c r="A3242" t="s">
        <v>32</v>
      </c>
      <c r="B3242" t="s">
        <v>33</v>
      </c>
      <c r="C3242" t="s">
        <v>229</v>
      </c>
      <c r="D3242" t="s">
        <v>230</v>
      </c>
      <c r="E3242" s="4">
        <v>46173</v>
      </c>
      <c r="F3242" s="4" t="s">
        <v>365</v>
      </c>
      <c r="G3242" s="4">
        <v>3780</v>
      </c>
      <c r="H3242" t="str">
        <f>CONCATENATE(Source[[#This Row],[Subject]],TRIM(Source[[#This Row],[Course]]))</f>
        <v>ESLN3780</v>
      </c>
      <c r="I3242" t="str">
        <f>VLOOKUP(Source[[#This Row],[SubjCrse]],'Courses and Categories'!$E$2:$G$1816,3,FALSE)</f>
        <v>Noncredit ESL</v>
      </c>
      <c r="J3242">
        <v>703</v>
      </c>
      <c r="K3242" t="s">
        <v>529</v>
      </c>
      <c r="L3242" t="s">
        <v>87</v>
      </c>
      <c r="M3242" t="s">
        <v>40</v>
      </c>
      <c r="N3242" t="s">
        <v>68</v>
      </c>
      <c r="O3242" t="s">
        <v>471</v>
      </c>
      <c r="P3242" t="s">
        <v>472</v>
      </c>
      <c r="Q3242" t="s">
        <v>296</v>
      </c>
      <c r="R3242" t="s">
        <v>400</v>
      </c>
      <c r="S3242" t="s">
        <v>53</v>
      </c>
      <c r="T3242">
        <v>1</v>
      </c>
      <c r="U3242" s="1">
        <v>43479</v>
      </c>
      <c r="V3242" s="1">
        <v>43607</v>
      </c>
      <c r="W3242" t="s">
        <v>533</v>
      </c>
      <c r="X3242" t="s">
        <v>46</v>
      </c>
      <c r="Y3242">
        <v>60</v>
      </c>
      <c r="Z3242">
        <v>37</v>
      </c>
      <c r="AA3242">
        <v>400</v>
      </c>
      <c r="AB3242">
        <v>9.25</v>
      </c>
      <c r="AD3242">
        <f>IF(ISBLANK(Source[[#This Row],[CrosslistID]]),1,1/COUNTIFS(Source[CrosslistID],Source[[#This Row],[CrosslistID]],Source[TermDesc],Source[[#This Row],[TermDesc]]))</f>
        <v>1</v>
      </c>
      <c r="AG3242">
        <v>0</v>
      </c>
      <c r="AH3242">
        <v>9.25</v>
      </c>
      <c r="AI3242">
        <v>5.0039999999999996</v>
      </c>
      <c r="AJ3242">
        <v>5.0039999999999996</v>
      </c>
      <c r="AK3242">
        <v>0.4</v>
      </c>
      <c r="AL32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5.0039999999999996</v>
      </c>
      <c r="AM3242">
        <f>IF(AND(Source[[#This Row],[Credit_Noncredit]]="Noncredit",Source[[#This Row],[FTEF]]&gt;0),Source[[#This Row],[NC XLST FTES]]*525/(437.5*Source[[#This Row],[FTEF]]),0)</f>
        <v>15.011999999999999</v>
      </c>
      <c r="AN3242">
        <f>IF(Source[[#This Row],[Credit_Noncredit]]="Credit",Source[[#This Row],[Census Enrollment]],Source[[#This Row],[Noncredit Avg. Attendance]])</f>
        <v>15.011999999999999</v>
      </c>
    </row>
    <row r="3243" spans="1:40" x14ac:dyDescent="0.25">
      <c r="A3243" t="s">
        <v>32</v>
      </c>
      <c r="B3243" t="s">
        <v>33</v>
      </c>
      <c r="C3243" t="s">
        <v>229</v>
      </c>
      <c r="D3243" t="s">
        <v>230</v>
      </c>
      <c r="E3243" s="4">
        <v>48131</v>
      </c>
      <c r="F3243" s="4" t="s">
        <v>365</v>
      </c>
      <c r="G3243" s="4">
        <v>3780</v>
      </c>
      <c r="H3243" t="str">
        <f>CONCATENATE(Source[[#This Row],[Subject]],TRIM(Source[[#This Row],[Course]]))</f>
        <v>ESLN3780</v>
      </c>
      <c r="I3243" t="str">
        <f>VLOOKUP(Source[[#This Row],[SubjCrse]],'Courses and Categories'!$E$2:$G$1816,3,FALSE)</f>
        <v>Noncredit ESL</v>
      </c>
      <c r="J3243">
        <v>704</v>
      </c>
      <c r="K3243" t="s">
        <v>529</v>
      </c>
      <c r="L3243" t="s">
        <v>87</v>
      </c>
      <c r="M3243" t="s">
        <v>40</v>
      </c>
      <c r="N3243" t="s">
        <v>195</v>
      </c>
      <c r="O3243">
        <v>1030</v>
      </c>
      <c r="P3243">
        <v>1220</v>
      </c>
      <c r="Q3243" t="s">
        <v>52</v>
      </c>
      <c r="R3243">
        <v>301</v>
      </c>
      <c r="S3243" t="s">
        <v>53</v>
      </c>
      <c r="T3243">
        <v>1</v>
      </c>
      <c r="U3243" s="1">
        <v>43479</v>
      </c>
      <c r="V3243" s="1">
        <v>43607</v>
      </c>
      <c r="W3243" t="s">
        <v>534</v>
      </c>
      <c r="X3243" t="s">
        <v>46</v>
      </c>
      <c r="Y3243">
        <v>100</v>
      </c>
      <c r="Z3243">
        <v>55</v>
      </c>
      <c r="AA3243">
        <v>400</v>
      </c>
      <c r="AB3243">
        <v>13.75</v>
      </c>
      <c r="AD3243">
        <f>IF(ISBLANK(Source[[#This Row],[CrosslistID]]),1,1/COUNTIFS(Source[CrosslistID],Source[[#This Row],[CrosslistID]],Source[TermDesc],Source[[#This Row],[TermDesc]]))</f>
        <v>1</v>
      </c>
      <c r="AG3243">
        <v>0</v>
      </c>
      <c r="AH3243">
        <v>13.75</v>
      </c>
      <c r="AI3243">
        <v>6.4569999999999999</v>
      </c>
      <c r="AJ3243">
        <v>6.4569999999999999</v>
      </c>
      <c r="AK3243">
        <v>0.4</v>
      </c>
      <c r="AL32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6.4569999999999999</v>
      </c>
      <c r="AM3243">
        <f>IF(AND(Source[[#This Row],[Credit_Noncredit]]="Noncredit",Source[[#This Row],[FTEF]]&gt;0),Source[[#This Row],[NC XLST FTES]]*525/(437.5*Source[[#This Row],[FTEF]]),0)</f>
        <v>19.370999999999999</v>
      </c>
      <c r="AN3243">
        <f>IF(Source[[#This Row],[Credit_Noncredit]]="Credit",Source[[#This Row],[Census Enrollment]],Source[[#This Row],[Noncredit Avg. Attendance]])</f>
        <v>19.370999999999999</v>
      </c>
    </row>
    <row r="3244" spans="1:40" x14ac:dyDescent="0.25">
      <c r="A3244" t="s">
        <v>32</v>
      </c>
      <c r="B3244" t="s">
        <v>33</v>
      </c>
      <c r="C3244" t="s">
        <v>229</v>
      </c>
      <c r="D3244" t="s">
        <v>230</v>
      </c>
      <c r="E3244" s="4">
        <v>47996</v>
      </c>
      <c r="F3244" s="4" t="s">
        <v>365</v>
      </c>
      <c r="G3244" s="4">
        <v>3800</v>
      </c>
      <c r="H3244" t="str">
        <f>CONCATENATE(Source[[#This Row],[Subject]],TRIM(Source[[#This Row],[Course]]))</f>
        <v>ESLN3800</v>
      </c>
      <c r="I3244" t="str">
        <f>VLOOKUP(Source[[#This Row],[SubjCrse]],'Courses and Categories'!$E$2:$G$1816,3,FALSE)</f>
        <v>Noncredit ESL</v>
      </c>
      <c r="J3244">
        <v>201</v>
      </c>
      <c r="K3244" t="s">
        <v>535</v>
      </c>
      <c r="L3244" t="s">
        <v>39</v>
      </c>
      <c r="M3244" t="s">
        <v>40</v>
      </c>
      <c r="N3244" t="s">
        <v>195</v>
      </c>
      <c r="O3244">
        <v>1015</v>
      </c>
      <c r="P3244">
        <v>1205</v>
      </c>
      <c r="Q3244" t="s">
        <v>60</v>
      </c>
      <c r="R3244">
        <v>324</v>
      </c>
      <c r="S3244" t="s">
        <v>61</v>
      </c>
      <c r="T3244">
        <v>1</v>
      </c>
      <c r="U3244" s="1">
        <v>43479</v>
      </c>
      <c r="V3244" s="1">
        <v>43607</v>
      </c>
      <c r="W3244" t="s">
        <v>277</v>
      </c>
      <c r="X3244" t="s">
        <v>46</v>
      </c>
      <c r="Y3244">
        <v>81</v>
      </c>
      <c r="Z3244">
        <v>57</v>
      </c>
      <c r="AA3244">
        <v>65</v>
      </c>
      <c r="AB3244">
        <v>87.692300000000003</v>
      </c>
      <c r="AD3244">
        <f>IF(ISBLANK(Source[[#This Row],[CrosslistID]]),1,1/COUNTIFS(Source[CrosslistID],Source[[#This Row],[CrosslistID]],Source[TermDesc],Source[[#This Row],[TermDesc]]))</f>
        <v>1</v>
      </c>
      <c r="AG3244">
        <v>0</v>
      </c>
      <c r="AH3244">
        <v>87.692300000000003</v>
      </c>
      <c r="AI3244">
        <v>5.8360000000000003</v>
      </c>
      <c r="AJ3244">
        <v>5.8360000000000003</v>
      </c>
      <c r="AK3244">
        <v>0.4</v>
      </c>
      <c r="AL32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5.8360000000000003</v>
      </c>
      <c r="AM3244">
        <f>IF(AND(Source[[#This Row],[Credit_Noncredit]]="Noncredit",Source[[#This Row],[FTEF]]&gt;0),Source[[#This Row],[NC XLST FTES]]*525/(437.5*Source[[#This Row],[FTEF]]),0)</f>
        <v>17.507999999999999</v>
      </c>
      <c r="AN3244">
        <f>IF(Source[[#This Row],[Credit_Noncredit]]="Credit",Source[[#This Row],[Census Enrollment]],Source[[#This Row],[Noncredit Avg. Attendance]])</f>
        <v>17.507999999999999</v>
      </c>
    </row>
    <row r="3245" spans="1:40" x14ac:dyDescent="0.25">
      <c r="A3245" t="s">
        <v>32</v>
      </c>
      <c r="B3245" t="s">
        <v>33</v>
      </c>
      <c r="C3245" t="s">
        <v>229</v>
      </c>
      <c r="D3245" t="s">
        <v>230</v>
      </c>
      <c r="E3245" s="4">
        <v>47915</v>
      </c>
      <c r="F3245" s="4" t="s">
        <v>365</v>
      </c>
      <c r="G3245" s="4">
        <v>3800</v>
      </c>
      <c r="H3245" t="str">
        <f>CONCATENATE(Source[[#This Row],[Subject]],TRIM(Source[[#This Row],[Course]]))</f>
        <v>ESLN3800</v>
      </c>
      <c r="I3245" t="str">
        <f>VLOOKUP(Source[[#This Row],[SubjCrse]],'Courses and Categories'!$E$2:$G$1816,3,FALSE)</f>
        <v>Noncredit ESL</v>
      </c>
      <c r="J3245">
        <v>401</v>
      </c>
      <c r="K3245" t="s">
        <v>535</v>
      </c>
      <c r="L3245" t="s">
        <v>39</v>
      </c>
      <c r="M3245" t="s">
        <v>40</v>
      </c>
      <c r="N3245" t="s">
        <v>195</v>
      </c>
      <c r="O3245">
        <v>1020</v>
      </c>
      <c r="P3245">
        <v>1210</v>
      </c>
      <c r="Q3245" t="s">
        <v>64</v>
      </c>
      <c r="S3245" t="s">
        <v>65</v>
      </c>
      <c r="T3245">
        <v>1</v>
      </c>
      <c r="U3245" s="1">
        <v>43479</v>
      </c>
      <c r="V3245" s="1">
        <v>43607</v>
      </c>
      <c r="W3245" t="s">
        <v>363</v>
      </c>
      <c r="X3245" t="s">
        <v>46</v>
      </c>
      <c r="Y3245">
        <v>82</v>
      </c>
      <c r="Z3245">
        <v>46</v>
      </c>
      <c r="AA3245">
        <v>500</v>
      </c>
      <c r="AB3245">
        <v>9.1999999999999993</v>
      </c>
      <c r="AD3245">
        <f>IF(ISBLANK(Source[[#This Row],[CrosslistID]]),1,1/COUNTIFS(Source[CrosslistID],Source[[#This Row],[CrosslistID]],Source[TermDesc],Source[[#This Row],[TermDesc]]))</f>
        <v>1</v>
      </c>
      <c r="AG3245">
        <v>0</v>
      </c>
      <c r="AH3245">
        <v>9.1999999999999993</v>
      </c>
      <c r="AI3245">
        <v>10.625</v>
      </c>
      <c r="AJ3245">
        <v>10.625</v>
      </c>
      <c r="AK3245">
        <v>0.4</v>
      </c>
      <c r="AL32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10.625</v>
      </c>
      <c r="AM3245">
        <f>IF(AND(Source[[#This Row],[Credit_Noncredit]]="Noncredit",Source[[#This Row],[FTEF]]&gt;0),Source[[#This Row],[NC XLST FTES]]*525/(437.5*Source[[#This Row],[FTEF]]),0)</f>
        <v>31.875</v>
      </c>
      <c r="AN3245">
        <f>IF(Source[[#This Row],[Credit_Noncredit]]="Credit",Source[[#This Row],[Census Enrollment]],Source[[#This Row],[Noncredit Avg. Attendance]])</f>
        <v>31.875</v>
      </c>
    </row>
    <row r="3246" spans="1:40" x14ac:dyDescent="0.25">
      <c r="A3246" t="s">
        <v>32</v>
      </c>
      <c r="B3246" t="s">
        <v>33</v>
      </c>
      <c r="C3246" t="s">
        <v>229</v>
      </c>
      <c r="D3246" t="s">
        <v>230</v>
      </c>
      <c r="E3246" s="4">
        <v>40774</v>
      </c>
      <c r="F3246" s="4" t="s">
        <v>365</v>
      </c>
      <c r="G3246" s="4">
        <v>3800</v>
      </c>
      <c r="H3246" t="str">
        <f>CONCATENATE(Source[[#This Row],[Subject]],TRIM(Source[[#This Row],[Course]]))</f>
        <v>ESLN3800</v>
      </c>
      <c r="I3246" t="str">
        <f>VLOOKUP(Source[[#This Row],[SubjCrse]],'Courses and Categories'!$E$2:$G$1816,3,FALSE)</f>
        <v>Noncredit ESL</v>
      </c>
      <c r="J3246">
        <v>501</v>
      </c>
      <c r="K3246" t="s">
        <v>535</v>
      </c>
      <c r="L3246" t="s">
        <v>39</v>
      </c>
      <c r="M3246" t="s">
        <v>40</v>
      </c>
      <c r="N3246" t="s">
        <v>195</v>
      </c>
      <c r="O3246">
        <v>800</v>
      </c>
      <c r="P3246">
        <v>950</v>
      </c>
      <c r="Q3246" t="s">
        <v>76</v>
      </c>
      <c r="R3246">
        <v>419</v>
      </c>
      <c r="S3246" t="s">
        <v>77</v>
      </c>
      <c r="T3246">
        <v>1</v>
      </c>
      <c r="U3246" s="1">
        <v>43479</v>
      </c>
      <c r="V3246" s="1">
        <v>43607</v>
      </c>
      <c r="W3246" t="s">
        <v>260</v>
      </c>
      <c r="X3246" t="s">
        <v>46</v>
      </c>
      <c r="Y3246">
        <v>92</v>
      </c>
      <c r="Z3246">
        <v>42</v>
      </c>
      <c r="AA3246">
        <v>200</v>
      </c>
      <c r="AB3246">
        <v>21</v>
      </c>
      <c r="AD3246">
        <f>IF(ISBLANK(Source[[#This Row],[CrosslistID]]),1,1/COUNTIFS(Source[CrosslistID],Source[[#This Row],[CrosslistID]],Source[TermDesc],Source[[#This Row],[TermDesc]]))</f>
        <v>1</v>
      </c>
      <c r="AG3246">
        <v>0</v>
      </c>
      <c r="AH3246">
        <v>21</v>
      </c>
      <c r="AI3246">
        <v>10.452999999999999</v>
      </c>
      <c r="AJ3246">
        <v>10.452999999999999</v>
      </c>
      <c r="AK3246">
        <v>0.4</v>
      </c>
      <c r="AL32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10.452999999999999</v>
      </c>
      <c r="AM3246">
        <f>IF(AND(Source[[#This Row],[Credit_Noncredit]]="Noncredit",Source[[#This Row],[FTEF]]&gt;0),Source[[#This Row],[NC XLST FTES]]*525/(437.5*Source[[#This Row],[FTEF]]),0)</f>
        <v>31.358999999999998</v>
      </c>
      <c r="AN3246">
        <f>IF(Source[[#This Row],[Credit_Noncredit]]="Credit",Source[[#This Row],[Census Enrollment]],Source[[#This Row],[Noncredit Avg. Attendance]])</f>
        <v>31.358999999999998</v>
      </c>
    </row>
    <row r="3247" spans="1:40" x14ac:dyDescent="0.25">
      <c r="A3247" t="s">
        <v>32</v>
      </c>
      <c r="B3247" t="s">
        <v>33</v>
      </c>
      <c r="C3247" t="s">
        <v>229</v>
      </c>
      <c r="D3247" t="s">
        <v>230</v>
      </c>
      <c r="E3247" s="4">
        <v>40775</v>
      </c>
      <c r="F3247" s="4" t="s">
        <v>365</v>
      </c>
      <c r="G3247" s="4">
        <v>3800</v>
      </c>
      <c r="H3247" t="str">
        <f>CONCATENATE(Source[[#This Row],[Subject]],TRIM(Source[[#This Row],[Course]]))</f>
        <v>ESLN3800</v>
      </c>
      <c r="I3247" t="str">
        <f>VLOOKUP(Source[[#This Row],[SubjCrse]],'Courses and Categories'!$E$2:$G$1816,3,FALSE)</f>
        <v>Noncredit ESL</v>
      </c>
      <c r="J3247">
        <v>502</v>
      </c>
      <c r="K3247" t="s">
        <v>535</v>
      </c>
      <c r="L3247" t="s">
        <v>39</v>
      </c>
      <c r="M3247" t="s">
        <v>40</v>
      </c>
      <c r="N3247" t="s">
        <v>195</v>
      </c>
      <c r="O3247">
        <v>1000</v>
      </c>
      <c r="P3247">
        <v>1150</v>
      </c>
      <c r="Q3247" t="s">
        <v>76</v>
      </c>
      <c r="R3247">
        <v>718</v>
      </c>
      <c r="S3247" t="s">
        <v>77</v>
      </c>
      <c r="T3247">
        <v>1</v>
      </c>
      <c r="U3247" s="1">
        <v>43479</v>
      </c>
      <c r="V3247" s="1">
        <v>43607</v>
      </c>
      <c r="W3247" t="s">
        <v>494</v>
      </c>
      <c r="X3247" t="s">
        <v>46</v>
      </c>
      <c r="Y3247">
        <v>116</v>
      </c>
      <c r="Z3247">
        <v>68</v>
      </c>
      <c r="AA3247">
        <v>200</v>
      </c>
      <c r="AB3247">
        <v>34</v>
      </c>
      <c r="AD3247">
        <f>IF(ISBLANK(Source[[#This Row],[CrosslistID]]),1,1/COUNTIFS(Source[CrosslistID],Source[[#This Row],[CrosslistID]],Source[TermDesc],Source[[#This Row],[TermDesc]]))</f>
        <v>1</v>
      </c>
      <c r="AG3247">
        <v>0</v>
      </c>
      <c r="AH3247">
        <v>34</v>
      </c>
      <c r="AI3247">
        <v>10.321999999999999</v>
      </c>
      <c r="AJ3247">
        <v>10.321999999999999</v>
      </c>
      <c r="AK3247">
        <v>0.4</v>
      </c>
      <c r="AL32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10.321999999999999</v>
      </c>
      <c r="AM3247">
        <f>IF(AND(Source[[#This Row],[Credit_Noncredit]]="Noncredit",Source[[#This Row],[FTEF]]&gt;0),Source[[#This Row],[NC XLST FTES]]*525/(437.5*Source[[#This Row],[FTEF]]),0)</f>
        <v>30.965999999999998</v>
      </c>
      <c r="AN3247">
        <f>IF(Source[[#This Row],[Credit_Noncredit]]="Credit",Source[[#This Row],[Census Enrollment]],Source[[#This Row],[Noncredit Avg. Attendance]])</f>
        <v>30.965999999999998</v>
      </c>
    </row>
    <row r="3248" spans="1:40" x14ac:dyDescent="0.25">
      <c r="A3248" t="s">
        <v>32</v>
      </c>
      <c r="B3248" t="s">
        <v>33</v>
      </c>
      <c r="C3248" t="s">
        <v>229</v>
      </c>
      <c r="D3248" t="s">
        <v>230</v>
      </c>
      <c r="E3248" s="4">
        <v>46396</v>
      </c>
      <c r="F3248" s="4" t="s">
        <v>365</v>
      </c>
      <c r="G3248" s="4">
        <v>3900</v>
      </c>
      <c r="H3248" t="str">
        <f>CONCATENATE(Source[[#This Row],[Subject]],TRIM(Source[[#This Row],[Course]]))</f>
        <v>ESLN3900</v>
      </c>
      <c r="I3248" t="str">
        <f>VLOOKUP(Source[[#This Row],[SubjCrse]],'Courses and Categories'!$E$2:$G$1816,3,FALSE)</f>
        <v>Noncredit ESL</v>
      </c>
      <c r="J3248">
        <v>501</v>
      </c>
      <c r="K3248" t="s">
        <v>536</v>
      </c>
      <c r="L3248" t="s">
        <v>39</v>
      </c>
      <c r="M3248" t="s">
        <v>40</v>
      </c>
      <c r="N3248" t="s">
        <v>195</v>
      </c>
      <c r="O3248">
        <v>800</v>
      </c>
      <c r="P3248">
        <v>950</v>
      </c>
      <c r="Q3248" t="s">
        <v>76</v>
      </c>
      <c r="R3248">
        <v>724</v>
      </c>
      <c r="S3248" t="s">
        <v>77</v>
      </c>
      <c r="T3248">
        <v>1</v>
      </c>
      <c r="U3248" s="1">
        <v>43479</v>
      </c>
      <c r="V3248" s="1">
        <v>43607</v>
      </c>
      <c r="W3248" t="s">
        <v>364</v>
      </c>
      <c r="X3248" t="s">
        <v>46</v>
      </c>
      <c r="Y3248">
        <v>61</v>
      </c>
      <c r="Z3248">
        <v>32</v>
      </c>
      <c r="AA3248">
        <v>200</v>
      </c>
      <c r="AB3248">
        <v>16</v>
      </c>
      <c r="AD3248">
        <f>IF(ISBLANK(Source[[#This Row],[CrosslistID]]),1,1/COUNTIFS(Source[CrosslistID],Source[[#This Row],[CrosslistID]],Source[TermDesc],Source[[#This Row],[TermDesc]]))</f>
        <v>1</v>
      </c>
      <c r="AG3248">
        <v>0</v>
      </c>
      <c r="AH3248">
        <v>16</v>
      </c>
      <c r="AI3248">
        <v>4.3540000000000001</v>
      </c>
      <c r="AJ3248">
        <v>4.3540000000000001</v>
      </c>
      <c r="AK3248">
        <v>0.4</v>
      </c>
      <c r="AL32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4.3540000000000001</v>
      </c>
      <c r="AM3248">
        <f>IF(AND(Source[[#This Row],[Credit_Noncredit]]="Noncredit",Source[[#This Row],[FTEF]]&gt;0),Source[[#This Row],[NC XLST FTES]]*525/(437.5*Source[[#This Row],[FTEF]]),0)</f>
        <v>13.061999999999999</v>
      </c>
      <c r="AN3248">
        <f>IF(Source[[#This Row],[Credit_Noncredit]]="Credit",Source[[#This Row],[Census Enrollment]],Source[[#This Row],[Noncredit Avg. Attendance]])</f>
        <v>13.061999999999999</v>
      </c>
    </row>
    <row r="3249" spans="1:40" x14ac:dyDescent="0.25">
      <c r="A3249" t="s">
        <v>32</v>
      </c>
      <c r="B3249" t="s">
        <v>33</v>
      </c>
      <c r="C3249" t="s">
        <v>229</v>
      </c>
      <c r="D3249" t="s">
        <v>230</v>
      </c>
      <c r="E3249" s="4">
        <v>43539</v>
      </c>
      <c r="F3249" s="4" t="s">
        <v>365</v>
      </c>
      <c r="G3249" s="4">
        <v>3900</v>
      </c>
      <c r="H3249" t="str">
        <f>CONCATENATE(Source[[#This Row],[Subject]],TRIM(Source[[#This Row],[Course]]))</f>
        <v>ESLN3900</v>
      </c>
      <c r="I3249" t="str">
        <f>VLOOKUP(Source[[#This Row],[SubjCrse]],'Courses and Categories'!$E$2:$G$1816,3,FALSE)</f>
        <v>Noncredit ESL</v>
      </c>
      <c r="J3249">
        <v>502</v>
      </c>
      <c r="K3249" t="s">
        <v>536</v>
      </c>
      <c r="L3249" t="s">
        <v>39</v>
      </c>
      <c r="M3249" t="s">
        <v>40</v>
      </c>
      <c r="N3249" t="s">
        <v>195</v>
      </c>
      <c r="O3249">
        <v>1000</v>
      </c>
      <c r="P3249">
        <v>1150</v>
      </c>
      <c r="Q3249" t="s">
        <v>76</v>
      </c>
      <c r="R3249">
        <v>419</v>
      </c>
      <c r="S3249" t="s">
        <v>77</v>
      </c>
      <c r="T3249">
        <v>1</v>
      </c>
      <c r="U3249" s="1">
        <v>43479</v>
      </c>
      <c r="V3249" s="1">
        <v>43607</v>
      </c>
      <c r="W3249" t="s">
        <v>537</v>
      </c>
      <c r="X3249" t="s">
        <v>46</v>
      </c>
      <c r="Y3249">
        <v>131</v>
      </c>
      <c r="Z3249">
        <v>66</v>
      </c>
      <c r="AA3249">
        <v>200</v>
      </c>
      <c r="AB3249">
        <v>33</v>
      </c>
      <c r="AD3249">
        <f>IF(ISBLANK(Source[[#This Row],[CrosslistID]]),1,1/COUNTIFS(Source[CrosslistID],Source[[#This Row],[CrosslistID]],Source[TermDesc],Source[[#This Row],[TermDesc]]))</f>
        <v>1</v>
      </c>
      <c r="AG3249">
        <v>0</v>
      </c>
      <c r="AH3249">
        <v>33</v>
      </c>
      <c r="AI3249">
        <v>9.4019999999999992</v>
      </c>
      <c r="AJ3249">
        <v>9.4019999999999992</v>
      </c>
      <c r="AK3249">
        <v>0.4</v>
      </c>
      <c r="AL32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9.4019999999999992</v>
      </c>
      <c r="AM3249">
        <f>IF(AND(Source[[#This Row],[Credit_Noncredit]]="Noncredit",Source[[#This Row],[FTEF]]&gt;0),Source[[#This Row],[NC XLST FTES]]*525/(437.5*Source[[#This Row],[FTEF]]),0)</f>
        <v>28.205999999999996</v>
      </c>
      <c r="AN3249">
        <f>IF(Source[[#This Row],[Credit_Noncredit]]="Credit",Source[[#This Row],[Census Enrollment]],Source[[#This Row],[Noncredit Avg. Attendance]])</f>
        <v>28.205999999999996</v>
      </c>
    </row>
    <row r="3250" spans="1:40" x14ac:dyDescent="0.25">
      <c r="A3250" t="s">
        <v>32</v>
      </c>
      <c r="B3250" t="s">
        <v>33</v>
      </c>
      <c r="C3250" t="s">
        <v>229</v>
      </c>
      <c r="D3250" t="s">
        <v>230</v>
      </c>
      <c r="E3250" s="4">
        <v>48130</v>
      </c>
      <c r="F3250" s="4" t="s">
        <v>365</v>
      </c>
      <c r="G3250" s="4">
        <v>3900</v>
      </c>
      <c r="H3250" t="str">
        <f>CONCATENATE(Source[[#This Row],[Subject]],TRIM(Source[[#This Row],[Course]]))</f>
        <v>ESLN3900</v>
      </c>
      <c r="I3250" t="str">
        <f>VLOOKUP(Source[[#This Row],[SubjCrse]],'Courses and Categories'!$E$2:$G$1816,3,FALSE)</f>
        <v>Noncredit ESL</v>
      </c>
      <c r="J3250">
        <v>701</v>
      </c>
      <c r="K3250" t="s">
        <v>536</v>
      </c>
      <c r="L3250" t="s">
        <v>87</v>
      </c>
      <c r="M3250" t="s">
        <v>40</v>
      </c>
      <c r="N3250" t="s">
        <v>195</v>
      </c>
      <c r="O3250">
        <v>1030</v>
      </c>
      <c r="P3250">
        <v>1220</v>
      </c>
      <c r="Q3250" t="s">
        <v>52</v>
      </c>
      <c r="R3250">
        <v>319</v>
      </c>
      <c r="S3250" t="s">
        <v>53</v>
      </c>
      <c r="T3250">
        <v>1</v>
      </c>
      <c r="U3250" s="1">
        <v>43479</v>
      </c>
      <c r="V3250" s="1">
        <v>43607</v>
      </c>
      <c r="W3250" t="s">
        <v>423</v>
      </c>
      <c r="X3250" t="s">
        <v>46</v>
      </c>
      <c r="Y3250">
        <v>72</v>
      </c>
      <c r="Z3250">
        <v>69</v>
      </c>
      <c r="AA3250">
        <v>400</v>
      </c>
      <c r="AB3250">
        <v>17.25</v>
      </c>
      <c r="AD3250">
        <f>IF(ISBLANK(Source[[#This Row],[CrosslistID]]),1,1/COUNTIFS(Source[CrosslistID],Source[[#This Row],[CrosslistID]],Source[TermDesc],Source[[#This Row],[TermDesc]]))</f>
        <v>1</v>
      </c>
      <c r="AG3250">
        <v>0</v>
      </c>
      <c r="AH3250">
        <v>17.25</v>
      </c>
      <c r="AI3250">
        <v>6.9969999999999999</v>
      </c>
      <c r="AJ3250">
        <v>6.9969999999999999</v>
      </c>
      <c r="AK3250">
        <v>0.4</v>
      </c>
      <c r="AL32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6.9969999999999999</v>
      </c>
      <c r="AM3250">
        <f>IF(AND(Source[[#This Row],[Credit_Noncredit]]="Noncredit",Source[[#This Row],[FTEF]]&gt;0),Source[[#This Row],[NC XLST FTES]]*525/(437.5*Source[[#This Row],[FTEF]]),0)</f>
        <v>20.991</v>
      </c>
      <c r="AN3250">
        <f>IF(Source[[#This Row],[Credit_Noncredit]]="Credit",Source[[#This Row],[Census Enrollment]],Source[[#This Row],[Noncredit Avg. Attendance]])</f>
        <v>20.991</v>
      </c>
    </row>
    <row r="3251" spans="1:40" x14ac:dyDescent="0.25">
      <c r="A3251" t="s">
        <v>32</v>
      </c>
      <c r="B3251" t="s">
        <v>33</v>
      </c>
      <c r="C3251" t="s">
        <v>229</v>
      </c>
      <c r="D3251" t="s">
        <v>230</v>
      </c>
      <c r="E3251" s="4">
        <v>45886</v>
      </c>
      <c r="F3251" s="4" t="s">
        <v>365</v>
      </c>
      <c r="G3251" s="4">
        <v>3900</v>
      </c>
      <c r="H3251" t="str">
        <f>CONCATENATE(Source[[#This Row],[Subject]],TRIM(Source[[#This Row],[Course]]))</f>
        <v>ESLN3900</v>
      </c>
      <c r="I3251" t="str">
        <f>VLOOKUP(Source[[#This Row],[SubjCrse]],'Courses and Categories'!$E$2:$G$1816,3,FALSE)</f>
        <v>Noncredit ESL</v>
      </c>
      <c r="J3251">
        <v>702</v>
      </c>
      <c r="K3251" t="s">
        <v>536</v>
      </c>
      <c r="L3251" t="s">
        <v>87</v>
      </c>
      <c r="M3251" t="s">
        <v>40</v>
      </c>
      <c r="N3251" t="s">
        <v>63</v>
      </c>
      <c r="O3251">
        <v>1900</v>
      </c>
      <c r="P3251">
        <v>2115</v>
      </c>
      <c r="Q3251" t="s">
        <v>52</v>
      </c>
      <c r="R3251">
        <v>367</v>
      </c>
      <c r="S3251" t="s">
        <v>53</v>
      </c>
      <c r="T3251">
        <v>1</v>
      </c>
      <c r="U3251" s="1">
        <v>43479</v>
      </c>
      <c r="V3251" s="1">
        <v>43607</v>
      </c>
      <c r="W3251" t="s">
        <v>515</v>
      </c>
      <c r="X3251" t="s">
        <v>46</v>
      </c>
      <c r="Y3251">
        <v>79</v>
      </c>
      <c r="Z3251">
        <v>77</v>
      </c>
      <c r="AA3251">
        <v>400</v>
      </c>
      <c r="AB3251">
        <v>19.25</v>
      </c>
      <c r="AD3251">
        <f>IF(ISBLANK(Source[[#This Row],[CrosslistID]]),1,1/COUNTIFS(Source[CrosslistID],Source[[#This Row],[CrosslistID]],Source[TermDesc],Source[[#This Row],[TermDesc]]))</f>
        <v>1</v>
      </c>
      <c r="AG3251">
        <v>0</v>
      </c>
      <c r="AH3251">
        <v>19.25</v>
      </c>
      <c r="AI3251">
        <v>5.4950000000000001</v>
      </c>
      <c r="AJ3251">
        <v>5.4950000000000001</v>
      </c>
      <c r="AK3251">
        <v>0.4</v>
      </c>
      <c r="AL32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5.4950000000000001</v>
      </c>
      <c r="AM3251">
        <f>IF(AND(Source[[#This Row],[Credit_Noncredit]]="Noncredit",Source[[#This Row],[FTEF]]&gt;0),Source[[#This Row],[NC XLST FTES]]*525/(437.5*Source[[#This Row],[FTEF]]),0)</f>
        <v>16.484999999999999</v>
      </c>
      <c r="AN3251">
        <f>IF(Source[[#This Row],[Credit_Noncredit]]="Credit",Source[[#This Row],[Census Enrollment]],Source[[#This Row],[Noncredit Avg. Attendance]])</f>
        <v>16.484999999999999</v>
      </c>
    </row>
    <row r="3252" spans="1:40" x14ac:dyDescent="0.25">
      <c r="A3252" t="s">
        <v>32</v>
      </c>
      <c r="B3252" t="s">
        <v>33</v>
      </c>
      <c r="C3252" t="s">
        <v>229</v>
      </c>
      <c r="D3252" t="s">
        <v>230</v>
      </c>
      <c r="E3252" s="4">
        <v>43086</v>
      </c>
      <c r="F3252" s="4" t="s">
        <v>365</v>
      </c>
      <c r="G3252" s="4">
        <v>4015</v>
      </c>
      <c r="H3252" t="str">
        <f>CONCATENATE(Source[[#This Row],[Subject]],TRIM(Source[[#This Row],[Course]]))</f>
        <v>ESLN4015</v>
      </c>
      <c r="I3252" t="str">
        <f>VLOOKUP(Source[[#This Row],[SubjCrse]],'Courses and Categories'!$E$2:$G$1816,3,FALSE)</f>
        <v>Noncredit ESL</v>
      </c>
      <c r="J3252">
        <v>401</v>
      </c>
      <c r="K3252" t="s">
        <v>538</v>
      </c>
      <c r="L3252" t="s">
        <v>50</v>
      </c>
      <c r="M3252" t="s">
        <v>40</v>
      </c>
      <c r="N3252" t="s">
        <v>329</v>
      </c>
      <c r="O3252" t="s">
        <v>69</v>
      </c>
      <c r="P3252" t="s">
        <v>70</v>
      </c>
      <c r="Q3252" t="s">
        <v>332</v>
      </c>
      <c r="S3252" t="s">
        <v>65</v>
      </c>
      <c r="T3252">
        <v>1</v>
      </c>
      <c r="U3252" s="1">
        <v>43479</v>
      </c>
      <c r="V3252" s="1">
        <v>43607</v>
      </c>
      <c r="W3252" t="s">
        <v>333</v>
      </c>
      <c r="X3252" t="s">
        <v>46</v>
      </c>
      <c r="Y3252">
        <v>70</v>
      </c>
      <c r="Z3252">
        <v>68</v>
      </c>
      <c r="AA3252">
        <v>600</v>
      </c>
      <c r="AB3252">
        <v>11.333299999999999</v>
      </c>
      <c r="AD3252">
        <f>IF(ISBLANK(Source[[#This Row],[CrosslistID]]),1,1/COUNTIFS(Source[CrosslistID],Source[[#This Row],[CrosslistID]],Source[TermDesc],Source[[#This Row],[TermDesc]]))</f>
        <v>1</v>
      </c>
      <c r="AG3252">
        <v>0</v>
      </c>
      <c r="AH3252">
        <v>11.333299999999999</v>
      </c>
      <c r="AI3252">
        <v>1.167</v>
      </c>
      <c r="AJ3252">
        <v>1.167</v>
      </c>
      <c r="AK3252">
        <v>0.1</v>
      </c>
      <c r="AL32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1.167</v>
      </c>
      <c r="AM3252">
        <f>IF(AND(Source[[#This Row],[Credit_Noncredit]]="Noncredit",Source[[#This Row],[FTEF]]&gt;0),Source[[#This Row],[NC XLST FTES]]*525/(437.5*Source[[#This Row],[FTEF]]),0)</f>
        <v>14.004000000000001</v>
      </c>
      <c r="AN3252">
        <f>IF(Source[[#This Row],[Credit_Noncredit]]="Credit",Source[[#This Row],[Census Enrollment]],Source[[#This Row],[Noncredit Avg. Attendance]])</f>
        <v>14.004000000000001</v>
      </c>
    </row>
    <row r="3253" spans="1:40" x14ac:dyDescent="0.25">
      <c r="A3253" t="s">
        <v>32</v>
      </c>
      <c r="B3253" t="s">
        <v>33</v>
      </c>
      <c r="C3253" t="s">
        <v>229</v>
      </c>
      <c r="D3253" t="s">
        <v>230</v>
      </c>
      <c r="E3253" s="4">
        <v>43082</v>
      </c>
      <c r="F3253" s="4" t="s">
        <v>365</v>
      </c>
      <c r="G3253" s="4">
        <v>4015</v>
      </c>
      <c r="H3253" t="str">
        <f>CONCATENATE(Source[[#This Row],[Subject]],TRIM(Source[[#This Row],[Course]]))</f>
        <v>ESLN4015</v>
      </c>
      <c r="I3253" t="str">
        <f>VLOOKUP(Source[[#This Row],[SubjCrse]],'Courses and Categories'!$E$2:$G$1816,3,FALSE)</f>
        <v>Noncredit ESL</v>
      </c>
      <c r="J3253">
        <v>402</v>
      </c>
      <c r="K3253" t="s">
        <v>538</v>
      </c>
      <c r="L3253" t="s">
        <v>50</v>
      </c>
      <c r="M3253" t="s">
        <v>40</v>
      </c>
      <c r="N3253" t="s">
        <v>224</v>
      </c>
      <c r="O3253">
        <v>1040</v>
      </c>
      <c r="P3253">
        <v>1255</v>
      </c>
      <c r="Q3253" t="s">
        <v>64</v>
      </c>
      <c r="S3253" t="s">
        <v>65</v>
      </c>
      <c r="T3253">
        <v>1</v>
      </c>
      <c r="U3253" s="1">
        <v>43479</v>
      </c>
      <c r="V3253" s="1">
        <v>43607</v>
      </c>
      <c r="W3253" t="s">
        <v>323</v>
      </c>
      <c r="X3253" t="s">
        <v>46</v>
      </c>
      <c r="Y3253">
        <v>63</v>
      </c>
      <c r="Z3253">
        <v>63</v>
      </c>
      <c r="AA3253">
        <v>600</v>
      </c>
      <c r="AB3253">
        <v>10.5</v>
      </c>
      <c r="AD3253">
        <f>IF(ISBLANK(Source[[#This Row],[CrosslistID]]),1,1/COUNTIFS(Source[CrosslistID],Source[[#This Row],[CrosslistID]],Source[TermDesc],Source[[#This Row],[TermDesc]]))</f>
        <v>1</v>
      </c>
      <c r="AG3253">
        <v>0</v>
      </c>
      <c r="AH3253">
        <v>10.5</v>
      </c>
      <c r="AI3253">
        <v>1.329</v>
      </c>
      <c r="AJ3253">
        <v>1.329</v>
      </c>
      <c r="AK3253">
        <v>0.1</v>
      </c>
      <c r="AL32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1.329</v>
      </c>
      <c r="AM3253">
        <f>IF(AND(Source[[#This Row],[Credit_Noncredit]]="Noncredit",Source[[#This Row],[FTEF]]&gt;0),Source[[#This Row],[NC XLST FTES]]*525/(437.5*Source[[#This Row],[FTEF]]),0)</f>
        <v>15.948</v>
      </c>
      <c r="AN3253">
        <f>IF(Source[[#This Row],[Credit_Noncredit]]="Credit",Source[[#This Row],[Census Enrollment]],Source[[#This Row],[Noncredit Avg. Attendance]])</f>
        <v>15.948</v>
      </c>
    </row>
    <row r="3254" spans="1:40" x14ac:dyDescent="0.25">
      <c r="A3254" t="s">
        <v>32</v>
      </c>
      <c r="B3254" t="s">
        <v>33</v>
      </c>
      <c r="C3254" t="s">
        <v>229</v>
      </c>
      <c r="D3254" t="s">
        <v>230</v>
      </c>
      <c r="E3254" s="4">
        <v>47176</v>
      </c>
      <c r="F3254" s="4" t="s">
        <v>365</v>
      </c>
      <c r="G3254" s="4">
        <v>4015</v>
      </c>
      <c r="H3254" t="str">
        <f>CONCATENATE(Source[[#This Row],[Subject]],TRIM(Source[[#This Row],[Course]]))</f>
        <v>ESLN4015</v>
      </c>
      <c r="I3254" t="str">
        <f>VLOOKUP(Source[[#This Row],[SubjCrse]],'Courses and Categories'!$E$2:$G$1816,3,FALSE)</f>
        <v>Noncredit ESL</v>
      </c>
      <c r="J3254">
        <v>403</v>
      </c>
      <c r="K3254" t="s">
        <v>538</v>
      </c>
      <c r="L3254" t="s">
        <v>50</v>
      </c>
      <c r="M3254" t="s">
        <v>40</v>
      </c>
      <c r="N3254" t="s">
        <v>224</v>
      </c>
      <c r="O3254">
        <v>1310</v>
      </c>
      <c r="P3254">
        <v>1525</v>
      </c>
      <c r="Q3254" t="s">
        <v>64</v>
      </c>
      <c r="R3254">
        <v>602</v>
      </c>
      <c r="S3254" t="s">
        <v>65</v>
      </c>
      <c r="T3254">
        <v>1</v>
      </c>
      <c r="U3254" s="1">
        <v>43479</v>
      </c>
      <c r="V3254" s="1">
        <v>43607</v>
      </c>
      <c r="W3254" t="s">
        <v>322</v>
      </c>
      <c r="X3254" t="s">
        <v>46</v>
      </c>
      <c r="Y3254">
        <v>62</v>
      </c>
      <c r="Z3254">
        <v>47</v>
      </c>
      <c r="AA3254">
        <v>500</v>
      </c>
      <c r="AB3254">
        <v>9.4</v>
      </c>
      <c r="AD3254">
        <f>IF(ISBLANK(Source[[#This Row],[CrosslistID]]),1,1/COUNTIFS(Source[CrosslistID],Source[[#This Row],[CrosslistID]],Source[TermDesc],Source[[#This Row],[TermDesc]]))</f>
        <v>1</v>
      </c>
      <c r="AG3254">
        <v>0</v>
      </c>
      <c r="AH3254">
        <v>9.4</v>
      </c>
      <c r="AI3254">
        <v>1.238</v>
      </c>
      <c r="AJ3254">
        <v>1.238</v>
      </c>
      <c r="AK3254">
        <v>0.1</v>
      </c>
      <c r="AL32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1.238</v>
      </c>
      <c r="AM3254">
        <f>IF(AND(Source[[#This Row],[Credit_Noncredit]]="Noncredit",Source[[#This Row],[FTEF]]&gt;0),Source[[#This Row],[NC XLST FTES]]*525/(437.5*Source[[#This Row],[FTEF]]),0)</f>
        <v>14.856000000000002</v>
      </c>
      <c r="AN3254">
        <f>IF(Source[[#This Row],[Credit_Noncredit]]="Credit",Source[[#This Row],[Census Enrollment]],Source[[#This Row],[Noncredit Avg. Attendance]])</f>
        <v>14.856000000000002</v>
      </c>
    </row>
    <row r="3255" spans="1:40" x14ac:dyDescent="0.25">
      <c r="A3255" t="s">
        <v>32</v>
      </c>
      <c r="B3255" t="s">
        <v>33</v>
      </c>
      <c r="C3255" t="s">
        <v>229</v>
      </c>
      <c r="D3255" t="s">
        <v>230</v>
      </c>
      <c r="E3255" s="4">
        <v>43569</v>
      </c>
      <c r="F3255" s="4" t="s">
        <v>539</v>
      </c>
      <c r="G3255" s="4">
        <v>3801</v>
      </c>
      <c r="H3255" t="str">
        <f>CONCATENATE(Source[[#This Row],[Subject]],TRIM(Source[[#This Row],[Course]]))</f>
        <v>ESLV3801</v>
      </c>
      <c r="I3255" t="str">
        <f>VLOOKUP(Source[[#This Row],[SubjCrse]],'Courses and Categories'!$E$2:$G$1816,3,FALSE)</f>
        <v>Noncredit ESL</v>
      </c>
      <c r="J3255">
        <v>501</v>
      </c>
      <c r="K3255" t="s">
        <v>540</v>
      </c>
      <c r="L3255" t="s">
        <v>39</v>
      </c>
      <c r="M3255" t="s">
        <v>40</v>
      </c>
      <c r="N3255" t="s">
        <v>195</v>
      </c>
      <c r="O3255">
        <v>1000</v>
      </c>
      <c r="P3255">
        <v>1150</v>
      </c>
      <c r="Q3255" t="s">
        <v>76</v>
      </c>
      <c r="R3255">
        <v>321</v>
      </c>
      <c r="S3255" t="s">
        <v>77</v>
      </c>
      <c r="T3255">
        <v>1</v>
      </c>
      <c r="U3255" s="1">
        <v>43479</v>
      </c>
      <c r="V3255" s="1">
        <v>43607</v>
      </c>
      <c r="W3255" t="s">
        <v>291</v>
      </c>
      <c r="X3255" t="s">
        <v>46</v>
      </c>
      <c r="Y3255">
        <v>29</v>
      </c>
      <c r="Z3255">
        <v>23</v>
      </c>
      <c r="AA3255">
        <v>28</v>
      </c>
      <c r="AB3255">
        <v>82.142899999999997</v>
      </c>
      <c r="AD3255">
        <f>IF(ISBLANK(Source[[#This Row],[CrosslistID]]),1,1/COUNTIFS(Source[CrosslistID],Source[[#This Row],[CrosslistID]],Source[TermDesc],Source[[#This Row],[TermDesc]]))</f>
        <v>1</v>
      </c>
      <c r="AG3255">
        <v>0</v>
      </c>
      <c r="AH3255">
        <v>82.142899999999997</v>
      </c>
      <c r="AI3255">
        <v>6.8529999999999998</v>
      </c>
      <c r="AJ3255">
        <v>6.8529999999999998</v>
      </c>
      <c r="AK3255">
        <v>0.4</v>
      </c>
      <c r="AL32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6.8529999999999998</v>
      </c>
      <c r="AM3255">
        <f>IF(AND(Source[[#This Row],[Credit_Noncredit]]="Noncredit",Source[[#This Row],[FTEF]]&gt;0),Source[[#This Row],[NC XLST FTES]]*525/(437.5*Source[[#This Row],[FTEF]]),0)</f>
        <v>20.558999999999997</v>
      </c>
      <c r="AN3255">
        <f>IF(Source[[#This Row],[Credit_Noncredit]]="Credit",Source[[#This Row],[Census Enrollment]],Source[[#This Row],[Noncredit Avg. Attendance]])</f>
        <v>20.558999999999997</v>
      </c>
    </row>
    <row r="3256" spans="1:40" x14ac:dyDescent="0.25">
      <c r="A3256" t="s">
        <v>32</v>
      </c>
      <c r="B3256" t="s">
        <v>33</v>
      </c>
      <c r="C3256" t="s">
        <v>229</v>
      </c>
      <c r="D3256" t="s">
        <v>230</v>
      </c>
      <c r="E3256" s="4">
        <v>41133</v>
      </c>
      <c r="F3256" s="4" t="s">
        <v>539</v>
      </c>
      <c r="G3256" s="4">
        <v>3814</v>
      </c>
      <c r="H3256" t="str">
        <f>CONCATENATE(Source[[#This Row],[Subject]],TRIM(Source[[#This Row],[Course]]))</f>
        <v>ESLV3814</v>
      </c>
      <c r="I3256" t="str">
        <f>VLOOKUP(Source[[#This Row],[SubjCrse]],'Courses and Categories'!$E$2:$G$1816,3,FALSE)</f>
        <v>Noncredit ESL</v>
      </c>
      <c r="J3256">
        <v>401</v>
      </c>
      <c r="K3256" t="s">
        <v>541</v>
      </c>
      <c r="L3256" t="s">
        <v>39</v>
      </c>
      <c r="M3256" t="s">
        <v>40</v>
      </c>
      <c r="N3256" t="s">
        <v>195</v>
      </c>
      <c r="O3256">
        <v>800</v>
      </c>
      <c r="P3256">
        <v>850</v>
      </c>
      <c r="Q3256" t="s">
        <v>64</v>
      </c>
      <c r="S3256" t="s">
        <v>65</v>
      </c>
      <c r="T3256">
        <v>1</v>
      </c>
      <c r="U3256" s="1">
        <v>43479</v>
      </c>
      <c r="V3256" s="1">
        <v>43607</v>
      </c>
      <c r="W3256" t="s">
        <v>542</v>
      </c>
      <c r="X3256" t="s">
        <v>46</v>
      </c>
      <c r="Y3256">
        <v>16</v>
      </c>
      <c r="Z3256">
        <v>16</v>
      </c>
      <c r="AA3256">
        <v>600</v>
      </c>
      <c r="AB3256">
        <v>2.6667000000000001</v>
      </c>
      <c r="AD3256">
        <f>IF(ISBLANK(Source[[#This Row],[CrosslistID]]),1,1/COUNTIFS(Source[CrosslistID],Source[[#This Row],[CrosslistID]],Source[TermDesc],Source[[#This Row],[TermDesc]]))</f>
        <v>1</v>
      </c>
      <c r="AG3256">
        <v>0</v>
      </c>
      <c r="AH3256">
        <v>2.6667000000000001</v>
      </c>
      <c r="AI3256">
        <v>1.56</v>
      </c>
      <c r="AJ3256">
        <v>1.56</v>
      </c>
      <c r="AK3256">
        <v>0.2</v>
      </c>
      <c r="AL32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1.56</v>
      </c>
      <c r="AM3256">
        <f>IF(AND(Source[[#This Row],[Credit_Noncredit]]="Noncredit",Source[[#This Row],[FTEF]]&gt;0),Source[[#This Row],[NC XLST FTES]]*525/(437.5*Source[[#This Row],[FTEF]]),0)</f>
        <v>9.36</v>
      </c>
      <c r="AN3256">
        <f>IF(Source[[#This Row],[Credit_Noncredit]]="Credit",Source[[#This Row],[Census Enrollment]],Source[[#This Row],[Noncredit Avg. Attendance]])</f>
        <v>9.36</v>
      </c>
    </row>
    <row r="3257" spans="1:40" x14ac:dyDescent="0.25">
      <c r="A3257" t="s">
        <v>32</v>
      </c>
      <c r="B3257" t="s">
        <v>33</v>
      </c>
      <c r="C3257" t="s">
        <v>229</v>
      </c>
      <c r="D3257" t="s">
        <v>230</v>
      </c>
      <c r="E3257" s="4">
        <v>41134</v>
      </c>
      <c r="F3257" s="4" t="s">
        <v>539</v>
      </c>
      <c r="G3257" s="4">
        <v>3814</v>
      </c>
      <c r="H3257" t="str">
        <f>CONCATENATE(Source[[#This Row],[Subject]],TRIM(Source[[#This Row],[Course]]))</f>
        <v>ESLV3814</v>
      </c>
      <c r="I3257" t="str">
        <f>VLOOKUP(Source[[#This Row],[SubjCrse]],'Courses and Categories'!$E$2:$G$1816,3,FALSE)</f>
        <v>Noncredit ESL</v>
      </c>
      <c r="J3257">
        <v>402</v>
      </c>
      <c r="K3257" t="s">
        <v>541</v>
      </c>
      <c r="L3257" t="s">
        <v>39</v>
      </c>
      <c r="M3257" t="s">
        <v>40</v>
      </c>
      <c r="N3257" t="s">
        <v>195</v>
      </c>
      <c r="O3257">
        <v>900</v>
      </c>
      <c r="P3257">
        <v>950</v>
      </c>
      <c r="Q3257" t="s">
        <v>64</v>
      </c>
      <c r="S3257" t="s">
        <v>65</v>
      </c>
      <c r="T3257">
        <v>1</v>
      </c>
      <c r="U3257" s="1">
        <v>43479</v>
      </c>
      <c r="V3257" s="1">
        <v>43607</v>
      </c>
      <c r="W3257" t="s">
        <v>542</v>
      </c>
      <c r="X3257" t="s">
        <v>46</v>
      </c>
      <c r="Y3257">
        <v>16</v>
      </c>
      <c r="Z3257">
        <v>16</v>
      </c>
      <c r="AA3257">
        <v>600</v>
      </c>
      <c r="AB3257">
        <v>2.6667000000000001</v>
      </c>
      <c r="AD3257">
        <f>IF(ISBLANK(Source[[#This Row],[CrosslistID]]),1,1/COUNTIFS(Source[CrosslistID],Source[[#This Row],[CrosslistID]],Source[TermDesc],Source[[#This Row],[TermDesc]]))</f>
        <v>1</v>
      </c>
      <c r="AG3257">
        <v>0</v>
      </c>
      <c r="AH3257">
        <v>2.6667000000000001</v>
      </c>
      <c r="AI3257">
        <v>1.484</v>
      </c>
      <c r="AJ3257">
        <v>1.484</v>
      </c>
      <c r="AK3257">
        <v>0.2</v>
      </c>
      <c r="AL32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1.484</v>
      </c>
      <c r="AM3257">
        <f>IF(AND(Source[[#This Row],[Credit_Noncredit]]="Noncredit",Source[[#This Row],[FTEF]]&gt;0),Source[[#This Row],[NC XLST FTES]]*525/(437.5*Source[[#This Row],[FTEF]]),0)</f>
        <v>8.9039999999999999</v>
      </c>
      <c r="AN3257">
        <f>IF(Source[[#This Row],[Credit_Noncredit]]="Credit",Source[[#This Row],[Census Enrollment]],Source[[#This Row],[Noncredit Avg. Attendance]])</f>
        <v>8.9039999999999999</v>
      </c>
    </row>
    <row r="3258" spans="1:40" x14ac:dyDescent="0.25">
      <c r="A3258" t="s">
        <v>32</v>
      </c>
      <c r="B3258" t="s">
        <v>33</v>
      </c>
      <c r="C3258" t="s">
        <v>229</v>
      </c>
      <c r="D3258" t="s">
        <v>230</v>
      </c>
      <c r="E3258" s="4">
        <v>48133</v>
      </c>
      <c r="F3258" s="4" t="s">
        <v>539</v>
      </c>
      <c r="G3258" s="4">
        <v>3819</v>
      </c>
      <c r="H3258" t="str">
        <f>CONCATENATE(Source[[#This Row],[Subject]],TRIM(Source[[#This Row],[Course]]))</f>
        <v>ESLV3819</v>
      </c>
      <c r="I3258" t="str">
        <f>VLOOKUP(Source[[#This Row],[SubjCrse]],'Courses and Categories'!$E$2:$G$1816,3,FALSE)</f>
        <v>Noncredit ESL</v>
      </c>
      <c r="J3258">
        <v>201</v>
      </c>
      <c r="K3258" t="s">
        <v>543</v>
      </c>
      <c r="L3258" t="s">
        <v>39</v>
      </c>
      <c r="M3258" t="s">
        <v>40</v>
      </c>
      <c r="N3258" t="s">
        <v>276</v>
      </c>
      <c r="O3258">
        <v>1230</v>
      </c>
      <c r="P3258">
        <v>1500</v>
      </c>
      <c r="Q3258" t="s">
        <v>60</v>
      </c>
      <c r="R3258">
        <v>323</v>
      </c>
      <c r="S3258" t="s">
        <v>61</v>
      </c>
      <c r="T3258">
        <v>1</v>
      </c>
      <c r="U3258" s="1">
        <v>43479</v>
      </c>
      <c r="V3258" s="1">
        <v>43607</v>
      </c>
      <c r="W3258" t="s">
        <v>421</v>
      </c>
      <c r="X3258" t="s">
        <v>46</v>
      </c>
      <c r="Y3258">
        <v>117</v>
      </c>
      <c r="Z3258">
        <v>29</v>
      </c>
      <c r="AA3258">
        <v>45</v>
      </c>
      <c r="AB3258">
        <v>64.444400000000002</v>
      </c>
      <c r="AD3258">
        <f>IF(ISBLANK(Source[[#This Row],[CrosslistID]]),1,1/COUNTIFS(Source[CrosslistID],Source[[#This Row],[CrosslistID]],Source[TermDesc],Source[[#This Row],[TermDesc]]))</f>
        <v>1</v>
      </c>
      <c r="AG3258">
        <v>0</v>
      </c>
      <c r="AH3258">
        <v>64.444400000000002</v>
      </c>
      <c r="AI3258">
        <v>2.9620000000000002</v>
      </c>
      <c r="AJ3258">
        <v>2.9620000000000002</v>
      </c>
      <c r="AK3258">
        <v>0.2</v>
      </c>
      <c r="AL32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2.9620000000000002</v>
      </c>
      <c r="AM3258">
        <f>IF(AND(Source[[#This Row],[Credit_Noncredit]]="Noncredit",Source[[#This Row],[FTEF]]&gt;0),Source[[#This Row],[NC XLST FTES]]*525/(437.5*Source[[#This Row],[FTEF]]),0)</f>
        <v>17.772000000000002</v>
      </c>
      <c r="AN3258">
        <f>IF(Source[[#This Row],[Credit_Noncredit]]="Credit",Source[[#This Row],[Census Enrollment]],Source[[#This Row],[Noncredit Avg. Attendance]])</f>
        <v>17.772000000000002</v>
      </c>
    </row>
    <row r="3259" spans="1:40" x14ac:dyDescent="0.25">
      <c r="A3259" t="s">
        <v>32</v>
      </c>
      <c r="B3259" t="s">
        <v>33</v>
      </c>
      <c r="C3259" t="s">
        <v>229</v>
      </c>
      <c r="D3259" t="s">
        <v>230</v>
      </c>
      <c r="E3259" s="4">
        <v>41034</v>
      </c>
      <c r="F3259" s="4" t="s">
        <v>539</v>
      </c>
      <c r="G3259" s="4">
        <v>3819</v>
      </c>
      <c r="H3259" t="str">
        <f>CONCATENATE(Source[[#This Row],[Subject]],TRIM(Source[[#This Row],[Course]]))</f>
        <v>ESLV3819</v>
      </c>
      <c r="I3259" t="str">
        <f>VLOOKUP(Source[[#This Row],[SubjCrse]],'Courses and Categories'!$E$2:$G$1816,3,FALSE)</f>
        <v>Noncredit ESL</v>
      </c>
      <c r="J3259">
        <v>301</v>
      </c>
      <c r="K3259" t="s">
        <v>543</v>
      </c>
      <c r="L3259" t="s">
        <v>39</v>
      </c>
      <c r="M3259" t="s">
        <v>40</v>
      </c>
      <c r="N3259" t="s">
        <v>276</v>
      </c>
      <c r="O3259">
        <v>1445</v>
      </c>
      <c r="P3259">
        <v>1700</v>
      </c>
      <c r="Q3259" t="s">
        <v>247</v>
      </c>
      <c r="S3259" t="s">
        <v>248</v>
      </c>
      <c r="T3259" t="s">
        <v>44</v>
      </c>
      <c r="U3259" s="1">
        <v>43479</v>
      </c>
      <c r="V3259" s="1">
        <v>43607</v>
      </c>
      <c r="W3259" t="s">
        <v>544</v>
      </c>
      <c r="X3259" t="s">
        <v>46</v>
      </c>
      <c r="Y3259">
        <v>91</v>
      </c>
      <c r="Z3259">
        <v>29</v>
      </c>
      <c r="AA3259">
        <v>200</v>
      </c>
      <c r="AB3259">
        <v>14.5</v>
      </c>
      <c r="AD3259">
        <f>IF(ISBLANK(Source[[#This Row],[CrosslistID]]),1,1/COUNTIFS(Source[CrosslistID],Source[[#This Row],[CrosslistID]],Source[TermDesc],Source[[#This Row],[TermDesc]]))</f>
        <v>1</v>
      </c>
      <c r="AG3259">
        <v>0</v>
      </c>
      <c r="AH3259">
        <v>14.5</v>
      </c>
      <c r="AI3259">
        <v>2.3330000000000002</v>
      </c>
      <c r="AJ3259">
        <v>2.3330000000000002</v>
      </c>
      <c r="AK3259">
        <v>0.2</v>
      </c>
      <c r="AL32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2.3330000000000002</v>
      </c>
      <c r="AM3259">
        <f>IF(AND(Source[[#This Row],[Credit_Noncredit]]="Noncredit",Source[[#This Row],[FTEF]]&gt;0),Source[[#This Row],[NC XLST FTES]]*525/(437.5*Source[[#This Row],[FTEF]]),0)</f>
        <v>13.998000000000001</v>
      </c>
      <c r="AN3259">
        <f>IF(Source[[#This Row],[Credit_Noncredit]]="Credit",Source[[#This Row],[Census Enrollment]],Source[[#This Row],[Noncredit Avg. Attendance]])</f>
        <v>13.998000000000001</v>
      </c>
    </row>
    <row r="3260" spans="1:40" x14ac:dyDescent="0.25">
      <c r="A3260" t="s">
        <v>32</v>
      </c>
      <c r="B3260" t="s">
        <v>33</v>
      </c>
      <c r="C3260" t="s">
        <v>229</v>
      </c>
      <c r="D3260" t="s">
        <v>230</v>
      </c>
      <c r="E3260" s="4">
        <v>48114</v>
      </c>
      <c r="F3260" s="4" t="s">
        <v>539</v>
      </c>
      <c r="G3260" s="4">
        <v>3819</v>
      </c>
      <c r="H3260" t="str">
        <f>CONCATENATE(Source[[#This Row],[Subject]],TRIM(Source[[#This Row],[Course]]))</f>
        <v>ESLV3819</v>
      </c>
      <c r="I3260" t="str">
        <f>VLOOKUP(Source[[#This Row],[SubjCrse]],'Courses and Categories'!$E$2:$G$1816,3,FALSE)</f>
        <v>Noncredit ESL</v>
      </c>
      <c r="J3260">
        <v>501</v>
      </c>
      <c r="K3260" t="s">
        <v>543</v>
      </c>
      <c r="L3260" t="s">
        <v>39</v>
      </c>
      <c r="M3260" t="s">
        <v>40</v>
      </c>
      <c r="N3260" t="s">
        <v>63</v>
      </c>
      <c r="O3260">
        <v>1200</v>
      </c>
      <c r="P3260">
        <v>1305</v>
      </c>
      <c r="Q3260" t="s">
        <v>76</v>
      </c>
      <c r="R3260">
        <v>420</v>
      </c>
      <c r="S3260" t="s">
        <v>77</v>
      </c>
      <c r="T3260">
        <v>1</v>
      </c>
      <c r="U3260" s="1">
        <v>43479</v>
      </c>
      <c r="V3260" s="1">
        <v>43607</v>
      </c>
      <c r="W3260" t="s">
        <v>511</v>
      </c>
      <c r="X3260" t="s">
        <v>46</v>
      </c>
      <c r="Y3260">
        <v>117</v>
      </c>
      <c r="Z3260">
        <v>109</v>
      </c>
      <c r="AA3260">
        <v>150</v>
      </c>
      <c r="AB3260">
        <v>72.666700000000006</v>
      </c>
      <c r="AD3260">
        <f>IF(ISBLANK(Source[[#This Row],[CrosslistID]]),1,1/COUNTIFS(Source[CrosslistID],Source[[#This Row],[CrosslistID]],Source[TermDesc],Source[[#This Row],[TermDesc]]))</f>
        <v>1</v>
      </c>
      <c r="AG3260">
        <v>0</v>
      </c>
      <c r="AH3260">
        <v>72.666700000000006</v>
      </c>
      <c r="AI3260">
        <v>3.0880000000000001</v>
      </c>
      <c r="AJ3260">
        <v>3.0880000000000001</v>
      </c>
      <c r="AK3260">
        <v>0.2</v>
      </c>
      <c r="AL32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3.0880000000000001</v>
      </c>
      <c r="AM3260">
        <f>IF(AND(Source[[#This Row],[Credit_Noncredit]]="Noncredit",Source[[#This Row],[FTEF]]&gt;0),Source[[#This Row],[NC XLST FTES]]*525/(437.5*Source[[#This Row],[FTEF]]),0)</f>
        <v>18.528000000000002</v>
      </c>
      <c r="AN3260">
        <f>IF(Source[[#This Row],[Credit_Noncredit]]="Credit",Source[[#This Row],[Census Enrollment]],Source[[#This Row],[Noncredit Avg. Attendance]])</f>
        <v>18.528000000000002</v>
      </c>
    </row>
    <row r="3261" spans="1:40" x14ac:dyDescent="0.25">
      <c r="A3261" t="s">
        <v>32</v>
      </c>
      <c r="B3261" t="s">
        <v>33</v>
      </c>
      <c r="C3261" t="s">
        <v>229</v>
      </c>
      <c r="D3261" t="s">
        <v>230</v>
      </c>
      <c r="E3261" s="4">
        <v>46393</v>
      </c>
      <c r="F3261" s="4" t="s">
        <v>539</v>
      </c>
      <c r="G3261" s="4">
        <v>3819</v>
      </c>
      <c r="H3261" t="str">
        <f>CONCATENATE(Source[[#This Row],[Subject]],TRIM(Source[[#This Row],[Course]]))</f>
        <v>ESLV3819</v>
      </c>
      <c r="I3261" t="str">
        <f>VLOOKUP(Source[[#This Row],[SubjCrse]],'Courses and Categories'!$E$2:$G$1816,3,FALSE)</f>
        <v>Noncredit ESL</v>
      </c>
      <c r="J3261">
        <v>701</v>
      </c>
      <c r="K3261" t="s">
        <v>543</v>
      </c>
      <c r="L3261" t="s">
        <v>50</v>
      </c>
      <c r="M3261" t="s">
        <v>40</v>
      </c>
      <c r="N3261" t="s">
        <v>51</v>
      </c>
      <c r="O3261">
        <v>900</v>
      </c>
      <c r="P3261">
        <v>1350</v>
      </c>
      <c r="Q3261" t="s">
        <v>52</v>
      </c>
      <c r="R3261">
        <v>354</v>
      </c>
      <c r="S3261" t="s">
        <v>53</v>
      </c>
      <c r="T3261">
        <v>1</v>
      </c>
      <c r="U3261" s="1">
        <v>43479</v>
      </c>
      <c r="V3261" s="1">
        <v>43607</v>
      </c>
      <c r="W3261" t="s">
        <v>252</v>
      </c>
      <c r="X3261" t="s">
        <v>46</v>
      </c>
      <c r="Y3261">
        <v>112</v>
      </c>
      <c r="Z3261">
        <v>105</v>
      </c>
      <c r="AA3261">
        <v>400</v>
      </c>
      <c r="AB3261">
        <v>26.25</v>
      </c>
      <c r="AD3261">
        <f>IF(ISBLANK(Source[[#This Row],[CrosslistID]]),1,1/COUNTIFS(Source[CrosslistID],Source[[#This Row],[CrosslistID]],Source[TermDesc],Source[[#This Row],[TermDesc]]))</f>
        <v>1</v>
      </c>
      <c r="AG3261">
        <v>0</v>
      </c>
      <c r="AH3261">
        <v>26.25</v>
      </c>
      <c r="AI3261">
        <v>3.4950000000000001</v>
      </c>
      <c r="AJ3261">
        <v>3.4950000000000001</v>
      </c>
      <c r="AK3261">
        <v>0.16</v>
      </c>
      <c r="AL32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3.4950000000000001</v>
      </c>
      <c r="AM3261">
        <f>IF(AND(Source[[#This Row],[Credit_Noncredit]]="Noncredit",Source[[#This Row],[FTEF]]&gt;0),Source[[#This Row],[NC XLST FTES]]*525/(437.5*Source[[#This Row],[FTEF]]),0)</f>
        <v>26.212499999999999</v>
      </c>
      <c r="AN3261">
        <f>IF(Source[[#This Row],[Credit_Noncredit]]="Credit",Source[[#This Row],[Census Enrollment]],Source[[#This Row],[Noncredit Avg. Attendance]])</f>
        <v>26.212499999999999</v>
      </c>
    </row>
    <row r="3262" spans="1:40" x14ac:dyDescent="0.25">
      <c r="A3262" t="s">
        <v>32</v>
      </c>
      <c r="B3262" t="s">
        <v>33</v>
      </c>
      <c r="C3262" t="s">
        <v>229</v>
      </c>
      <c r="D3262" t="s">
        <v>230</v>
      </c>
      <c r="E3262" s="4">
        <v>46363</v>
      </c>
      <c r="F3262" s="4" t="s">
        <v>539</v>
      </c>
      <c r="G3262" s="4">
        <v>3819</v>
      </c>
      <c r="H3262" t="str">
        <f>CONCATENATE(Source[[#This Row],[Subject]],TRIM(Source[[#This Row],[Course]]))</f>
        <v>ESLV3819</v>
      </c>
      <c r="I3262" t="str">
        <f>VLOOKUP(Source[[#This Row],[SubjCrse]],'Courses and Categories'!$E$2:$G$1816,3,FALSE)</f>
        <v>Noncredit ESL</v>
      </c>
      <c r="J3262">
        <v>702</v>
      </c>
      <c r="K3262" t="s">
        <v>543</v>
      </c>
      <c r="L3262" t="s">
        <v>50</v>
      </c>
      <c r="M3262" t="s">
        <v>40</v>
      </c>
      <c r="N3262" t="s">
        <v>51</v>
      </c>
      <c r="O3262">
        <v>900</v>
      </c>
      <c r="P3262">
        <v>1350</v>
      </c>
      <c r="Q3262" t="s">
        <v>52</v>
      </c>
      <c r="R3262">
        <v>367</v>
      </c>
      <c r="S3262" t="s">
        <v>53</v>
      </c>
      <c r="T3262">
        <v>1</v>
      </c>
      <c r="U3262" s="1">
        <v>43479</v>
      </c>
      <c r="V3262" s="1">
        <v>43607</v>
      </c>
      <c r="W3262" t="s">
        <v>515</v>
      </c>
      <c r="X3262" t="s">
        <v>46</v>
      </c>
      <c r="Y3262">
        <v>138</v>
      </c>
      <c r="Z3262">
        <v>134</v>
      </c>
      <c r="AA3262">
        <v>400</v>
      </c>
      <c r="AB3262">
        <v>33.5</v>
      </c>
      <c r="AD3262">
        <f>IF(ISBLANK(Source[[#This Row],[CrosslistID]]),1,1/COUNTIFS(Source[CrosslistID],Source[[#This Row],[CrosslistID]],Source[TermDesc],Source[[#This Row],[TermDesc]]))</f>
        <v>1</v>
      </c>
      <c r="AG3262">
        <v>0</v>
      </c>
      <c r="AH3262">
        <v>33.5</v>
      </c>
      <c r="AI3262">
        <v>4.4480000000000004</v>
      </c>
      <c r="AJ3262">
        <v>4.4480000000000004</v>
      </c>
      <c r="AK3262">
        <v>0.2</v>
      </c>
      <c r="AL32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4.4480000000000004</v>
      </c>
      <c r="AM3262">
        <f>IF(AND(Source[[#This Row],[Credit_Noncredit]]="Noncredit",Source[[#This Row],[FTEF]]&gt;0),Source[[#This Row],[NC XLST FTES]]*525/(437.5*Source[[#This Row],[FTEF]]),0)</f>
        <v>26.688000000000002</v>
      </c>
      <c r="AN3262">
        <f>IF(Source[[#This Row],[Credit_Noncredit]]="Credit",Source[[#This Row],[Census Enrollment]],Source[[#This Row],[Noncredit Avg. Attendance]])</f>
        <v>26.688000000000002</v>
      </c>
    </row>
    <row r="3263" spans="1:40" x14ac:dyDescent="0.25">
      <c r="A3263" t="s">
        <v>32</v>
      </c>
      <c r="B3263" t="s">
        <v>33</v>
      </c>
      <c r="C3263" t="s">
        <v>229</v>
      </c>
      <c r="D3263" t="s">
        <v>230</v>
      </c>
      <c r="E3263" s="4">
        <v>47921</v>
      </c>
      <c r="F3263" s="4" t="s">
        <v>539</v>
      </c>
      <c r="G3263" s="4">
        <v>3829</v>
      </c>
      <c r="H3263" t="str">
        <f>CONCATENATE(Source[[#This Row],[Subject]],TRIM(Source[[#This Row],[Course]]))</f>
        <v>ESLV3829</v>
      </c>
      <c r="I3263" t="str">
        <f>VLOOKUP(Source[[#This Row],[SubjCrse]],'Courses and Categories'!$E$2:$G$1816,3,FALSE)</f>
        <v>Noncredit ESL</v>
      </c>
      <c r="J3263">
        <v>501</v>
      </c>
      <c r="K3263" t="s">
        <v>545</v>
      </c>
      <c r="L3263" t="s">
        <v>39</v>
      </c>
      <c r="M3263" t="s">
        <v>40</v>
      </c>
      <c r="N3263" t="s">
        <v>195</v>
      </c>
      <c r="O3263">
        <v>800</v>
      </c>
      <c r="P3263">
        <v>950</v>
      </c>
      <c r="Q3263" t="s">
        <v>76</v>
      </c>
      <c r="R3263">
        <v>325</v>
      </c>
      <c r="S3263" t="s">
        <v>77</v>
      </c>
      <c r="T3263" t="s">
        <v>44</v>
      </c>
      <c r="U3263" s="1">
        <v>43543</v>
      </c>
      <c r="V3263" s="1">
        <v>43607</v>
      </c>
      <c r="W3263" t="s">
        <v>255</v>
      </c>
      <c r="X3263" t="s">
        <v>46</v>
      </c>
      <c r="Y3263">
        <v>28</v>
      </c>
      <c r="Z3263">
        <v>23</v>
      </c>
      <c r="AA3263">
        <v>49</v>
      </c>
      <c r="AB3263">
        <v>46.938800000000001</v>
      </c>
      <c r="AD3263">
        <f>IF(ISBLANK(Source[[#This Row],[CrosslistID]]),1,1/COUNTIFS(Source[CrosslistID],Source[[#This Row],[CrosslistID]],Source[TermDesc],Source[[#This Row],[TermDesc]]))</f>
        <v>1</v>
      </c>
      <c r="AG3263">
        <v>0</v>
      </c>
      <c r="AH3263">
        <v>46.938800000000001</v>
      </c>
      <c r="AI3263">
        <v>3.246</v>
      </c>
      <c r="AJ3263">
        <v>3.246</v>
      </c>
      <c r="AK3263">
        <v>0.2</v>
      </c>
      <c r="AL32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3.246</v>
      </c>
      <c r="AM3263">
        <f>IF(AND(Source[[#This Row],[Credit_Noncredit]]="Noncredit",Source[[#This Row],[FTEF]]&gt;0),Source[[#This Row],[NC XLST FTES]]*525/(437.5*Source[[#This Row],[FTEF]]),0)</f>
        <v>19.476000000000003</v>
      </c>
      <c r="AN3263">
        <f>IF(Source[[#This Row],[Credit_Noncredit]]="Credit",Source[[#This Row],[Census Enrollment]],Source[[#This Row],[Noncredit Avg. Attendance]])</f>
        <v>19.476000000000003</v>
      </c>
    </row>
    <row r="3264" spans="1:40" x14ac:dyDescent="0.25">
      <c r="A3264" t="s">
        <v>32</v>
      </c>
      <c r="B3264" t="s">
        <v>33</v>
      </c>
      <c r="C3264" t="s">
        <v>229</v>
      </c>
      <c r="D3264" t="s">
        <v>230</v>
      </c>
      <c r="E3264" s="4">
        <v>47973</v>
      </c>
      <c r="F3264" s="4" t="s">
        <v>539</v>
      </c>
      <c r="G3264" s="4">
        <v>3830</v>
      </c>
      <c r="H3264" t="str">
        <f>CONCATENATE(Source[[#This Row],[Subject]],TRIM(Source[[#This Row],[Course]]))</f>
        <v>ESLV3830</v>
      </c>
      <c r="I3264" t="str">
        <f>VLOOKUP(Source[[#This Row],[SubjCrse]],'Courses and Categories'!$E$2:$G$1816,3,FALSE)</f>
        <v>Noncredit ESL</v>
      </c>
      <c r="J3264">
        <v>201</v>
      </c>
      <c r="K3264" t="s">
        <v>546</v>
      </c>
      <c r="L3264" t="s">
        <v>39</v>
      </c>
      <c r="M3264" t="s">
        <v>40</v>
      </c>
      <c r="N3264" t="s">
        <v>195</v>
      </c>
      <c r="O3264">
        <v>815</v>
      </c>
      <c r="P3264">
        <v>1005</v>
      </c>
      <c r="Q3264" t="s">
        <v>60</v>
      </c>
      <c r="R3264">
        <v>319</v>
      </c>
      <c r="S3264" t="s">
        <v>61</v>
      </c>
      <c r="T3264">
        <v>1</v>
      </c>
      <c r="U3264" s="1">
        <v>43479</v>
      </c>
      <c r="V3264" s="1">
        <v>43607</v>
      </c>
      <c r="W3264" t="s">
        <v>547</v>
      </c>
      <c r="X3264" t="s">
        <v>46</v>
      </c>
      <c r="Y3264">
        <v>48</v>
      </c>
      <c r="Z3264">
        <v>24</v>
      </c>
      <c r="AA3264">
        <v>50</v>
      </c>
      <c r="AB3264">
        <v>48</v>
      </c>
      <c r="AD3264">
        <f>IF(ISBLANK(Source[[#This Row],[CrosslistID]]),1,1/COUNTIFS(Source[CrosslistID],Source[[#This Row],[CrosslistID]],Source[TermDesc],Source[[#This Row],[TermDesc]]))</f>
        <v>1</v>
      </c>
      <c r="AG3264">
        <v>0</v>
      </c>
      <c r="AH3264">
        <v>48</v>
      </c>
      <c r="AI3264">
        <v>5.6079999999999997</v>
      </c>
      <c r="AJ3264">
        <v>5.6079999999999997</v>
      </c>
      <c r="AK3264">
        <v>0.4</v>
      </c>
      <c r="AL32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5.6079999999999997</v>
      </c>
      <c r="AM3264">
        <f>IF(AND(Source[[#This Row],[Credit_Noncredit]]="Noncredit",Source[[#This Row],[FTEF]]&gt;0),Source[[#This Row],[NC XLST FTES]]*525/(437.5*Source[[#This Row],[FTEF]]),0)</f>
        <v>16.823999999999998</v>
      </c>
      <c r="AN3264">
        <f>IF(Source[[#This Row],[Credit_Noncredit]]="Credit",Source[[#This Row],[Census Enrollment]],Source[[#This Row],[Noncredit Avg. Attendance]])</f>
        <v>16.823999999999998</v>
      </c>
    </row>
    <row r="3265" spans="1:40" x14ac:dyDescent="0.25">
      <c r="A3265" t="s">
        <v>32</v>
      </c>
      <c r="B3265" t="s">
        <v>33</v>
      </c>
      <c r="C3265" t="s">
        <v>229</v>
      </c>
      <c r="D3265" t="s">
        <v>230</v>
      </c>
      <c r="E3265" s="4">
        <v>48115</v>
      </c>
      <c r="F3265" s="4" t="s">
        <v>539</v>
      </c>
      <c r="G3265" s="4">
        <v>3844</v>
      </c>
      <c r="H3265" t="str">
        <f>CONCATENATE(Source[[#This Row],[Subject]],TRIM(Source[[#This Row],[Course]]))</f>
        <v>ESLV3844</v>
      </c>
      <c r="I3265" t="str">
        <f>VLOOKUP(Source[[#This Row],[SubjCrse]],'Courses and Categories'!$E$2:$G$1816,3,FALSE)</f>
        <v>Noncredit ESL</v>
      </c>
      <c r="J3265">
        <v>501</v>
      </c>
      <c r="K3265" t="s">
        <v>548</v>
      </c>
      <c r="L3265" t="s">
        <v>39</v>
      </c>
      <c r="M3265" t="s">
        <v>40</v>
      </c>
      <c r="N3265" t="s">
        <v>59</v>
      </c>
      <c r="O3265">
        <v>1000</v>
      </c>
      <c r="P3265">
        <v>1250</v>
      </c>
      <c r="Q3265" t="s">
        <v>76</v>
      </c>
      <c r="R3265">
        <v>625</v>
      </c>
      <c r="S3265" t="s">
        <v>77</v>
      </c>
      <c r="T3265">
        <v>1</v>
      </c>
      <c r="U3265" s="1">
        <v>43479</v>
      </c>
      <c r="V3265" s="1">
        <v>43607</v>
      </c>
      <c r="W3265" t="s">
        <v>549</v>
      </c>
      <c r="X3265" t="s">
        <v>46</v>
      </c>
      <c r="Y3265">
        <v>73</v>
      </c>
      <c r="Z3265">
        <v>49</v>
      </c>
      <c r="AA3265">
        <v>150</v>
      </c>
      <c r="AB3265">
        <v>32.666699999999999</v>
      </c>
      <c r="AD3265">
        <f>IF(ISBLANK(Source[[#This Row],[CrosslistID]]),1,1/COUNTIFS(Source[CrosslistID],Source[[#This Row],[CrosslistID]],Source[TermDesc],Source[[#This Row],[TermDesc]]))</f>
        <v>1</v>
      </c>
      <c r="AG3265">
        <v>0</v>
      </c>
      <c r="AH3265">
        <v>32.666699999999999</v>
      </c>
      <c r="AI3265">
        <v>6.16</v>
      </c>
      <c r="AJ3265">
        <v>6.16</v>
      </c>
      <c r="AK3265">
        <v>0.24</v>
      </c>
      <c r="AL32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6.16</v>
      </c>
      <c r="AM3265">
        <f>IF(AND(Source[[#This Row],[Credit_Noncredit]]="Noncredit",Source[[#This Row],[FTEF]]&gt;0),Source[[#This Row],[NC XLST FTES]]*525/(437.5*Source[[#This Row],[FTEF]]),0)</f>
        <v>30.8</v>
      </c>
      <c r="AN3265">
        <f>IF(Source[[#This Row],[Credit_Noncredit]]="Credit",Source[[#This Row],[Census Enrollment]],Source[[#This Row],[Noncredit Avg. Attendance]])</f>
        <v>30.8</v>
      </c>
    </row>
    <row r="3266" spans="1:40" x14ac:dyDescent="0.25">
      <c r="A3266" t="s">
        <v>32</v>
      </c>
      <c r="B3266" t="s">
        <v>33</v>
      </c>
      <c r="C3266" t="s">
        <v>229</v>
      </c>
      <c r="D3266" t="s">
        <v>230</v>
      </c>
      <c r="E3266" s="4">
        <v>48041</v>
      </c>
      <c r="F3266" s="4" t="s">
        <v>539</v>
      </c>
      <c r="G3266" s="4">
        <v>4816</v>
      </c>
      <c r="H3266" t="str">
        <f>CONCATENATE(Source[[#This Row],[Subject]],TRIM(Source[[#This Row],[Course]]))</f>
        <v>ESLV4816</v>
      </c>
      <c r="I3266" t="str">
        <f>VLOOKUP(Source[[#This Row],[SubjCrse]],'Courses and Categories'!$E$2:$G$1816,3,FALSE)</f>
        <v>Noncredit ESL</v>
      </c>
      <c r="J3266">
        <v>401</v>
      </c>
      <c r="K3266" t="s">
        <v>550</v>
      </c>
      <c r="L3266" t="s">
        <v>87</v>
      </c>
      <c r="M3266" t="s">
        <v>40</v>
      </c>
      <c r="N3266" t="s">
        <v>105</v>
      </c>
      <c r="O3266">
        <v>1830</v>
      </c>
      <c r="P3266">
        <v>2050</v>
      </c>
      <c r="Q3266" t="s">
        <v>64</v>
      </c>
      <c r="S3266" t="s">
        <v>65</v>
      </c>
      <c r="T3266">
        <v>1</v>
      </c>
      <c r="U3266" s="1">
        <v>43479</v>
      </c>
      <c r="V3266" s="1">
        <v>43607</v>
      </c>
      <c r="W3266" t="s">
        <v>551</v>
      </c>
      <c r="X3266" t="s">
        <v>46</v>
      </c>
      <c r="Y3266">
        <v>50</v>
      </c>
      <c r="Z3266">
        <v>50</v>
      </c>
      <c r="AA3266">
        <v>300</v>
      </c>
      <c r="AB3266">
        <v>16.666699999999999</v>
      </c>
      <c r="AD3266">
        <f>IF(ISBLANK(Source[[#This Row],[CrosslistID]]),1,1/COUNTIFS(Source[CrosslistID],Source[[#This Row],[CrosslistID]],Source[TermDesc],Source[[#This Row],[TermDesc]]))</f>
        <v>1</v>
      </c>
      <c r="AG3266">
        <v>0</v>
      </c>
      <c r="AH3266">
        <v>16.666699999999999</v>
      </c>
      <c r="AI3266">
        <v>4.8570000000000002</v>
      </c>
      <c r="AJ3266">
        <v>4.8570000000000002</v>
      </c>
      <c r="AK3266">
        <v>0.2</v>
      </c>
      <c r="AL32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4.8570000000000002</v>
      </c>
      <c r="AM3266">
        <f>IF(AND(Source[[#This Row],[Credit_Noncredit]]="Noncredit",Source[[#This Row],[FTEF]]&gt;0),Source[[#This Row],[NC XLST FTES]]*525/(437.5*Source[[#This Row],[FTEF]]),0)</f>
        <v>29.142000000000003</v>
      </c>
      <c r="AN3266">
        <f>IF(Source[[#This Row],[Credit_Noncredit]]="Credit",Source[[#This Row],[Census Enrollment]],Source[[#This Row],[Noncredit Avg. Attendance]])</f>
        <v>29.142000000000003</v>
      </c>
    </row>
    <row r="3267" spans="1:40" x14ac:dyDescent="0.25">
      <c r="A3267" t="s">
        <v>32</v>
      </c>
      <c r="B3267" t="s">
        <v>33</v>
      </c>
      <c r="C3267" t="s">
        <v>229</v>
      </c>
      <c r="D3267" t="s">
        <v>230</v>
      </c>
      <c r="E3267" s="4">
        <v>47876</v>
      </c>
      <c r="F3267" s="4" t="s">
        <v>539</v>
      </c>
      <c r="G3267" s="4">
        <v>4816</v>
      </c>
      <c r="H3267" t="str">
        <f>CONCATENATE(Source[[#This Row],[Subject]],TRIM(Source[[#This Row],[Course]]))</f>
        <v>ESLV4816</v>
      </c>
      <c r="I3267" t="str">
        <f>VLOOKUP(Source[[#This Row],[SubjCrse]],'Courses and Categories'!$E$2:$G$1816,3,FALSE)</f>
        <v>Noncredit ESL</v>
      </c>
      <c r="J3267">
        <v>801</v>
      </c>
      <c r="K3267" t="s">
        <v>550</v>
      </c>
      <c r="L3267" t="s">
        <v>50</v>
      </c>
      <c r="M3267" t="s">
        <v>40</v>
      </c>
      <c r="N3267" t="s">
        <v>51</v>
      </c>
      <c r="O3267">
        <v>800</v>
      </c>
      <c r="P3267">
        <v>1250</v>
      </c>
      <c r="Q3267" t="s">
        <v>221</v>
      </c>
      <c r="S3267" t="s">
        <v>43</v>
      </c>
      <c r="T3267">
        <v>1</v>
      </c>
      <c r="U3267" s="1">
        <v>43479</v>
      </c>
      <c r="V3267" s="1">
        <v>43607</v>
      </c>
      <c r="W3267" t="s">
        <v>552</v>
      </c>
      <c r="X3267" t="s">
        <v>46</v>
      </c>
      <c r="Y3267">
        <v>48</v>
      </c>
      <c r="Z3267">
        <v>45</v>
      </c>
      <c r="AA3267">
        <v>150</v>
      </c>
      <c r="AB3267">
        <v>30</v>
      </c>
      <c r="AD3267">
        <f>IF(ISBLANK(Source[[#This Row],[CrosslistID]]),1,1/COUNTIFS(Source[CrosslistID],Source[[#This Row],[CrosslistID]],Source[TermDesc],Source[[#This Row],[TermDesc]]))</f>
        <v>1</v>
      </c>
      <c r="AG3267">
        <v>0</v>
      </c>
      <c r="AH3267">
        <v>30</v>
      </c>
      <c r="AI3267">
        <v>4.7240000000000002</v>
      </c>
      <c r="AJ3267">
        <v>4.7240000000000002</v>
      </c>
      <c r="AK3267">
        <v>0.2</v>
      </c>
      <c r="AL32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4.7240000000000002</v>
      </c>
      <c r="AM3267">
        <f>IF(AND(Source[[#This Row],[Credit_Noncredit]]="Noncredit",Source[[#This Row],[FTEF]]&gt;0),Source[[#This Row],[NC XLST FTES]]*525/(437.5*Source[[#This Row],[FTEF]]),0)</f>
        <v>28.343999999999998</v>
      </c>
      <c r="AN3267">
        <f>IF(Source[[#This Row],[Credit_Noncredit]]="Credit",Source[[#This Row],[Census Enrollment]],Source[[#This Row],[Noncredit Avg. Attendance]])</f>
        <v>28.343999999999998</v>
      </c>
    </row>
    <row r="3268" spans="1:40" x14ac:dyDescent="0.25">
      <c r="A3268" t="s">
        <v>32</v>
      </c>
      <c r="B3268" t="s">
        <v>33</v>
      </c>
      <c r="C3268" t="s">
        <v>229</v>
      </c>
      <c r="D3268" t="s">
        <v>230</v>
      </c>
      <c r="E3268" s="4">
        <v>48037</v>
      </c>
      <c r="F3268" s="4" t="s">
        <v>539</v>
      </c>
      <c r="G3268" s="4">
        <v>4816</v>
      </c>
      <c r="H3268" t="str">
        <f>CONCATENATE(Source[[#This Row],[Subject]],TRIM(Source[[#This Row],[Course]]))</f>
        <v>ESLV4816</v>
      </c>
      <c r="I3268" t="str">
        <f>VLOOKUP(Source[[#This Row],[SubjCrse]],'Courses and Categories'!$E$2:$G$1816,3,FALSE)</f>
        <v>Noncredit ESL</v>
      </c>
      <c r="J3268">
        <v>802</v>
      </c>
      <c r="K3268" t="s">
        <v>550</v>
      </c>
      <c r="L3268" t="s">
        <v>50</v>
      </c>
      <c r="M3268" t="s">
        <v>40</v>
      </c>
      <c r="N3268" t="s">
        <v>59</v>
      </c>
      <c r="O3268">
        <v>1800</v>
      </c>
      <c r="P3268">
        <v>2015</v>
      </c>
      <c r="Q3268" t="s">
        <v>221</v>
      </c>
      <c r="S3268" t="s">
        <v>43</v>
      </c>
      <c r="T3268">
        <v>1</v>
      </c>
      <c r="U3268" s="1">
        <v>43479</v>
      </c>
      <c r="V3268" s="1">
        <v>43607</v>
      </c>
      <c r="W3268" t="s">
        <v>552</v>
      </c>
      <c r="X3268" t="s">
        <v>46</v>
      </c>
      <c r="Y3268">
        <v>47</v>
      </c>
      <c r="Z3268">
        <v>44</v>
      </c>
      <c r="AA3268">
        <v>50</v>
      </c>
      <c r="AB3268">
        <v>88</v>
      </c>
      <c r="AD3268">
        <f>IF(ISBLANK(Source[[#This Row],[CrosslistID]]),1,1/COUNTIFS(Source[CrosslistID],Source[[#This Row],[CrosslistID]],Source[TermDesc],Source[[#This Row],[TermDesc]]))</f>
        <v>1</v>
      </c>
      <c r="AG3268">
        <v>0</v>
      </c>
      <c r="AH3268">
        <v>88</v>
      </c>
      <c r="AI3268">
        <v>4.01</v>
      </c>
      <c r="AJ3268">
        <v>4.01</v>
      </c>
      <c r="AK3268">
        <v>0.2</v>
      </c>
      <c r="AL32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4.01</v>
      </c>
      <c r="AM3268">
        <f>IF(AND(Source[[#This Row],[Credit_Noncredit]]="Noncredit",Source[[#This Row],[FTEF]]&gt;0),Source[[#This Row],[NC XLST FTES]]*525/(437.5*Source[[#This Row],[FTEF]]),0)</f>
        <v>24.06</v>
      </c>
      <c r="AN3268">
        <f>IF(Source[[#This Row],[Credit_Noncredit]]="Credit",Source[[#This Row],[Census Enrollment]],Source[[#This Row],[Noncredit Avg. Attendance]])</f>
        <v>24.06</v>
      </c>
    </row>
    <row r="3269" spans="1:40" x14ac:dyDescent="0.25">
      <c r="A3269" t="s">
        <v>32</v>
      </c>
      <c r="B3269" t="s">
        <v>33</v>
      </c>
      <c r="C3269" t="s">
        <v>229</v>
      </c>
      <c r="D3269" t="s">
        <v>230</v>
      </c>
      <c r="E3269" s="4">
        <v>48206</v>
      </c>
      <c r="F3269" s="4" t="s">
        <v>539</v>
      </c>
      <c r="G3269" s="4">
        <v>4842</v>
      </c>
      <c r="H3269" t="str">
        <f>CONCATENATE(Source[[#This Row],[Subject]],TRIM(Source[[#This Row],[Course]]))</f>
        <v>ESLV4842</v>
      </c>
      <c r="I3269" t="str">
        <f>VLOOKUP(Source[[#This Row],[SubjCrse]],'Courses and Categories'!$E$2:$G$1816,3,FALSE)</f>
        <v>Noncredit ESL</v>
      </c>
      <c r="J3269">
        <v>401</v>
      </c>
      <c r="K3269" t="s">
        <v>553</v>
      </c>
      <c r="L3269" t="s">
        <v>39</v>
      </c>
      <c r="M3269" t="s">
        <v>40</v>
      </c>
      <c r="N3269" t="s">
        <v>195</v>
      </c>
      <c r="O3269">
        <v>720</v>
      </c>
      <c r="P3269">
        <v>810</v>
      </c>
      <c r="Q3269" t="s">
        <v>64</v>
      </c>
      <c r="S3269" t="s">
        <v>65</v>
      </c>
      <c r="T3269">
        <v>1</v>
      </c>
      <c r="U3269" s="1">
        <v>43479</v>
      </c>
      <c r="V3269" s="1">
        <v>43607</v>
      </c>
      <c r="W3269" t="s">
        <v>66</v>
      </c>
      <c r="X3269" t="s">
        <v>46</v>
      </c>
      <c r="Y3269">
        <v>45</v>
      </c>
      <c r="Z3269">
        <v>45</v>
      </c>
      <c r="AA3269">
        <v>500</v>
      </c>
      <c r="AB3269">
        <v>9</v>
      </c>
      <c r="AD3269">
        <f>IF(ISBLANK(Source[[#This Row],[CrosslistID]]),1,1/COUNTIFS(Source[CrosslistID],Source[[#This Row],[CrosslistID]],Source[TermDesc],Source[[#This Row],[TermDesc]]))</f>
        <v>1</v>
      </c>
      <c r="AG3269">
        <v>0</v>
      </c>
      <c r="AH3269">
        <v>9</v>
      </c>
      <c r="AI3269">
        <v>3.1469999999999998</v>
      </c>
      <c r="AJ3269">
        <v>3.1469999999999998</v>
      </c>
      <c r="AK3269">
        <v>0.2</v>
      </c>
      <c r="AL32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3.1469999999999998</v>
      </c>
      <c r="AM3269">
        <f>IF(AND(Source[[#This Row],[Credit_Noncredit]]="Noncredit",Source[[#This Row],[FTEF]]&gt;0),Source[[#This Row],[NC XLST FTES]]*525/(437.5*Source[[#This Row],[FTEF]]),0)</f>
        <v>18.881999999999998</v>
      </c>
      <c r="AN3269">
        <f>IF(Source[[#This Row],[Credit_Noncredit]]="Credit",Source[[#This Row],[Census Enrollment]],Source[[#This Row],[Noncredit Avg. Attendance]])</f>
        <v>18.881999999999998</v>
      </c>
    </row>
    <row r="3270" spans="1:40" x14ac:dyDescent="0.25">
      <c r="A3270" t="s">
        <v>32</v>
      </c>
      <c r="B3270" t="s">
        <v>33</v>
      </c>
      <c r="C3270" t="s">
        <v>229</v>
      </c>
      <c r="D3270" t="s">
        <v>554</v>
      </c>
      <c r="E3270" s="4">
        <v>48140</v>
      </c>
      <c r="F3270" s="4" t="s">
        <v>555</v>
      </c>
      <c r="G3270" s="4">
        <v>1322</v>
      </c>
      <c r="H3270" t="str">
        <f>CONCATENATE(Source[[#This Row],[Subject]],TRIM(Source[[#This Row],[Course]]))</f>
        <v>TRST1322</v>
      </c>
      <c r="I3270" t="str">
        <f>VLOOKUP(Source[[#This Row],[SubjCrse]],'Courses and Categories'!$E$2:$G$1816,3,FALSE)</f>
        <v>Noncredit TRST</v>
      </c>
      <c r="J3270">
        <v>301</v>
      </c>
      <c r="K3270" t="s">
        <v>556</v>
      </c>
      <c r="L3270" t="s">
        <v>39</v>
      </c>
      <c r="M3270" t="s">
        <v>40</v>
      </c>
      <c r="N3270" t="s">
        <v>105</v>
      </c>
      <c r="O3270">
        <v>1030</v>
      </c>
      <c r="P3270">
        <v>1245</v>
      </c>
      <c r="Q3270" t="s">
        <v>247</v>
      </c>
      <c r="R3270">
        <v>401</v>
      </c>
      <c r="S3270" t="s">
        <v>248</v>
      </c>
      <c r="T3270">
        <v>1</v>
      </c>
      <c r="U3270" s="1">
        <v>43479</v>
      </c>
      <c r="V3270" s="1">
        <v>43607</v>
      </c>
      <c r="W3270" t="s">
        <v>557</v>
      </c>
      <c r="X3270" t="s">
        <v>46</v>
      </c>
      <c r="Y3270">
        <v>60</v>
      </c>
      <c r="Z3270">
        <v>51</v>
      </c>
      <c r="AA3270">
        <v>30</v>
      </c>
      <c r="AB3270">
        <v>170</v>
      </c>
      <c r="AD3270">
        <f>IF(ISBLANK(Source[[#This Row],[CrosslistID]]),1,1/COUNTIFS(Source[CrosslistID],Source[[#This Row],[CrosslistID]],Source[TermDesc],Source[[#This Row],[TermDesc]]))</f>
        <v>1</v>
      </c>
      <c r="AG3270">
        <v>0</v>
      </c>
      <c r="AH3270">
        <v>170</v>
      </c>
      <c r="AI3270">
        <v>1.8859999999999999</v>
      </c>
      <c r="AJ3270">
        <v>1.8859999999999999</v>
      </c>
      <c r="AK3270">
        <v>0.2</v>
      </c>
      <c r="AL32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1.8859999999999999</v>
      </c>
      <c r="AM3270">
        <f>IF(AND(Source[[#This Row],[Credit_Noncredit]]="Noncredit",Source[[#This Row],[FTEF]]&gt;0),Source[[#This Row],[NC XLST FTES]]*525/(437.5*Source[[#This Row],[FTEF]]),0)</f>
        <v>11.315999999999999</v>
      </c>
      <c r="AN3270">
        <f>IF(Source[[#This Row],[Credit_Noncredit]]="Credit",Source[[#This Row],[Census Enrollment]],Source[[#This Row],[Noncredit Avg. Attendance]])</f>
        <v>11.315999999999999</v>
      </c>
    </row>
    <row r="3271" spans="1:40" x14ac:dyDescent="0.25">
      <c r="A3271" t="s">
        <v>32</v>
      </c>
      <c r="B3271" t="s">
        <v>33</v>
      </c>
      <c r="C3271" t="s">
        <v>229</v>
      </c>
      <c r="D3271" t="s">
        <v>554</v>
      </c>
      <c r="E3271" s="4">
        <v>47886</v>
      </c>
      <c r="F3271" s="4" t="s">
        <v>555</v>
      </c>
      <c r="G3271" s="4">
        <v>1322</v>
      </c>
      <c r="H3271" t="str">
        <f>CONCATENATE(Source[[#This Row],[Subject]],TRIM(Source[[#This Row],[Course]]))</f>
        <v>TRST1322</v>
      </c>
      <c r="I3271" t="str">
        <f>VLOOKUP(Source[[#This Row],[SubjCrse]],'Courses and Categories'!$E$2:$G$1816,3,FALSE)</f>
        <v>Noncredit TRST</v>
      </c>
      <c r="J3271">
        <v>701</v>
      </c>
      <c r="K3271" t="s">
        <v>556</v>
      </c>
      <c r="L3271" t="s">
        <v>39</v>
      </c>
      <c r="M3271" t="s">
        <v>40</v>
      </c>
      <c r="N3271" t="s">
        <v>105</v>
      </c>
      <c r="O3271">
        <v>1030</v>
      </c>
      <c r="P3271">
        <v>1245</v>
      </c>
      <c r="Q3271" t="s">
        <v>52</v>
      </c>
      <c r="R3271">
        <v>229</v>
      </c>
      <c r="S3271" t="s">
        <v>53</v>
      </c>
      <c r="T3271">
        <v>1</v>
      </c>
      <c r="U3271" s="1">
        <v>43479</v>
      </c>
      <c r="V3271" s="1">
        <v>43607</v>
      </c>
      <c r="W3271" t="s">
        <v>558</v>
      </c>
      <c r="X3271" t="s">
        <v>46</v>
      </c>
      <c r="Y3271">
        <v>50</v>
      </c>
      <c r="Z3271">
        <v>25</v>
      </c>
      <c r="AA3271">
        <v>30</v>
      </c>
      <c r="AB3271">
        <v>83.333299999999994</v>
      </c>
      <c r="AD3271">
        <f>IF(ISBLANK(Source[[#This Row],[CrosslistID]]),1,1/COUNTIFS(Source[CrosslistID],Source[[#This Row],[CrosslistID]],Source[TermDesc],Source[[#This Row],[TermDesc]]))</f>
        <v>1</v>
      </c>
      <c r="AG3271">
        <v>0</v>
      </c>
      <c r="AH3271">
        <v>83.333299999999994</v>
      </c>
      <c r="AI3271">
        <v>3.552</v>
      </c>
      <c r="AJ3271">
        <v>3.552</v>
      </c>
      <c r="AK3271">
        <v>0.2</v>
      </c>
      <c r="AL32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3.552</v>
      </c>
      <c r="AM3271">
        <f>IF(AND(Source[[#This Row],[Credit_Noncredit]]="Noncredit",Source[[#This Row],[FTEF]]&gt;0),Source[[#This Row],[NC XLST FTES]]*525/(437.5*Source[[#This Row],[FTEF]]),0)</f>
        <v>21.312000000000001</v>
      </c>
      <c r="AN3271">
        <f>IF(Source[[#This Row],[Credit_Noncredit]]="Credit",Source[[#This Row],[Census Enrollment]],Source[[#This Row],[Noncredit Avg. Attendance]])</f>
        <v>21.312000000000001</v>
      </c>
    </row>
    <row r="3272" spans="1:40" x14ac:dyDescent="0.25">
      <c r="A3272" t="s">
        <v>32</v>
      </c>
      <c r="B3272" t="s">
        <v>33</v>
      </c>
      <c r="C3272" t="s">
        <v>229</v>
      </c>
      <c r="D3272" t="s">
        <v>554</v>
      </c>
      <c r="E3272" s="4">
        <v>45908</v>
      </c>
      <c r="F3272" s="4" t="s">
        <v>555</v>
      </c>
      <c r="G3272" s="4">
        <v>2322</v>
      </c>
      <c r="H3272" t="str">
        <f>CONCATENATE(Source[[#This Row],[Subject]],TRIM(Source[[#This Row],[Course]]))</f>
        <v>TRST2322</v>
      </c>
      <c r="I3272" t="str">
        <f>VLOOKUP(Source[[#This Row],[SubjCrse]],'Courses and Categories'!$E$2:$G$1816,3,FALSE)</f>
        <v>Noncredit TRST</v>
      </c>
      <c r="J3272">
        <v>701</v>
      </c>
      <c r="K3272" t="s">
        <v>559</v>
      </c>
      <c r="L3272" t="s">
        <v>50</v>
      </c>
      <c r="M3272" t="s">
        <v>40</v>
      </c>
      <c r="N3272" t="s">
        <v>59</v>
      </c>
      <c r="O3272">
        <v>800</v>
      </c>
      <c r="P3272">
        <v>1015</v>
      </c>
      <c r="Q3272" t="s">
        <v>52</v>
      </c>
      <c r="R3272">
        <v>229</v>
      </c>
      <c r="S3272" t="s">
        <v>53</v>
      </c>
      <c r="T3272">
        <v>1</v>
      </c>
      <c r="U3272" s="1">
        <v>43479</v>
      </c>
      <c r="V3272" s="1">
        <v>43607</v>
      </c>
      <c r="W3272" t="s">
        <v>558</v>
      </c>
      <c r="X3272" t="s">
        <v>46</v>
      </c>
      <c r="Y3272">
        <v>23</v>
      </c>
      <c r="Z3272">
        <v>17</v>
      </c>
      <c r="AA3272">
        <v>30</v>
      </c>
      <c r="AB3272">
        <v>56.666699999999999</v>
      </c>
      <c r="AD3272">
        <f>IF(ISBLANK(Source[[#This Row],[CrosslistID]]),1,1/COUNTIFS(Source[CrosslistID],Source[[#This Row],[CrosslistID]],Source[TermDesc],Source[[#This Row],[TermDesc]]))</f>
        <v>1</v>
      </c>
      <c r="AG3272">
        <v>0</v>
      </c>
      <c r="AH3272">
        <v>56.666699999999999</v>
      </c>
      <c r="AI3272">
        <v>2.31</v>
      </c>
      <c r="AJ3272">
        <v>2.31</v>
      </c>
      <c r="AK3272">
        <v>0.2</v>
      </c>
      <c r="AL32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2.31</v>
      </c>
      <c r="AM3272">
        <f>IF(AND(Source[[#This Row],[Credit_Noncredit]]="Noncredit",Source[[#This Row],[FTEF]]&gt;0),Source[[#This Row],[NC XLST FTES]]*525/(437.5*Source[[#This Row],[FTEF]]),0)</f>
        <v>13.86</v>
      </c>
      <c r="AN3272">
        <f>IF(Source[[#This Row],[Credit_Noncredit]]="Credit",Source[[#This Row],[Census Enrollment]],Source[[#This Row],[Noncredit Avg. Attendance]])</f>
        <v>13.86</v>
      </c>
    </row>
    <row r="3273" spans="1:40" x14ac:dyDescent="0.25">
      <c r="A3273" t="s">
        <v>32</v>
      </c>
      <c r="B3273" t="s">
        <v>33</v>
      </c>
      <c r="C3273" t="s">
        <v>229</v>
      </c>
      <c r="D3273" t="s">
        <v>554</v>
      </c>
      <c r="E3273" s="4">
        <v>48000</v>
      </c>
      <c r="F3273" s="4" t="s">
        <v>555</v>
      </c>
      <c r="G3273" s="4">
        <v>2322</v>
      </c>
      <c r="H3273" t="str">
        <f>CONCATENATE(Source[[#This Row],[Subject]],TRIM(Source[[#This Row],[Course]]))</f>
        <v>TRST2322</v>
      </c>
      <c r="I3273" t="str">
        <f>VLOOKUP(Source[[#This Row],[SubjCrse]],'Courses and Categories'!$E$2:$G$1816,3,FALSE)</f>
        <v>Noncredit TRST</v>
      </c>
      <c r="J3273">
        <v>702</v>
      </c>
      <c r="K3273" t="s">
        <v>559</v>
      </c>
      <c r="L3273" t="s">
        <v>87</v>
      </c>
      <c r="M3273" t="s">
        <v>40</v>
      </c>
      <c r="N3273" t="s">
        <v>105</v>
      </c>
      <c r="O3273">
        <v>1630</v>
      </c>
      <c r="P3273">
        <v>1845</v>
      </c>
      <c r="Q3273" t="s">
        <v>52</v>
      </c>
      <c r="R3273">
        <v>230</v>
      </c>
      <c r="S3273" t="s">
        <v>53</v>
      </c>
      <c r="T3273">
        <v>1</v>
      </c>
      <c r="U3273" s="1">
        <v>43479</v>
      </c>
      <c r="V3273" s="1">
        <v>43607</v>
      </c>
      <c r="W3273" t="s">
        <v>560</v>
      </c>
      <c r="X3273" t="s">
        <v>46</v>
      </c>
      <c r="Y3273">
        <v>26</v>
      </c>
      <c r="Z3273">
        <v>24</v>
      </c>
      <c r="AA3273">
        <v>30</v>
      </c>
      <c r="AB3273">
        <v>80</v>
      </c>
      <c r="AD3273">
        <f>IF(ISBLANK(Source[[#This Row],[CrosslistID]]),1,1/COUNTIFS(Source[CrosslistID],Source[[#This Row],[CrosslistID]],Source[TermDesc],Source[[#This Row],[TermDesc]]))</f>
        <v>1</v>
      </c>
      <c r="AG3273">
        <v>0</v>
      </c>
      <c r="AH3273">
        <v>80</v>
      </c>
      <c r="AI3273">
        <v>1.976</v>
      </c>
      <c r="AJ3273">
        <v>1.976</v>
      </c>
      <c r="AK3273">
        <v>0.2</v>
      </c>
      <c r="AL32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1.976</v>
      </c>
      <c r="AM3273">
        <f>IF(AND(Source[[#This Row],[Credit_Noncredit]]="Noncredit",Source[[#This Row],[FTEF]]&gt;0),Source[[#This Row],[NC XLST FTES]]*525/(437.5*Source[[#This Row],[FTEF]]),0)</f>
        <v>11.856000000000002</v>
      </c>
      <c r="AN3273">
        <f>IF(Source[[#This Row],[Credit_Noncredit]]="Credit",Source[[#This Row],[Census Enrollment]],Source[[#This Row],[Noncredit Avg. Attendance]])</f>
        <v>11.856000000000002</v>
      </c>
    </row>
    <row r="3274" spans="1:40" x14ac:dyDescent="0.25">
      <c r="A3274" t="s">
        <v>32</v>
      </c>
      <c r="B3274" t="s">
        <v>33</v>
      </c>
      <c r="C3274" t="s">
        <v>229</v>
      </c>
      <c r="D3274" t="s">
        <v>554</v>
      </c>
      <c r="E3274" s="4">
        <v>47923</v>
      </c>
      <c r="F3274" s="4" t="s">
        <v>555</v>
      </c>
      <c r="G3274" s="4">
        <v>2421</v>
      </c>
      <c r="H3274" t="str">
        <f>CONCATENATE(Source[[#This Row],[Subject]],TRIM(Source[[#This Row],[Course]]))</f>
        <v>TRST2421</v>
      </c>
      <c r="I3274" t="str">
        <f>VLOOKUP(Source[[#This Row],[SubjCrse]],'Courses and Categories'!$E$2:$G$1816,3,FALSE)</f>
        <v>Noncredit TRST</v>
      </c>
      <c r="J3274">
        <v>701</v>
      </c>
      <c r="K3274" t="s">
        <v>561</v>
      </c>
      <c r="L3274" t="s">
        <v>39</v>
      </c>
      <c r="M3274" t="s">
        <v>40</v>
      </c>
      <c r="N3274" t="s">
        <v>59</v>
      </c>
      <c r="O3274">
        <v>1030</v>
      </c>
      <c r="P3274">
        <v>1245</v>
      </c>
      <c r="Q3274" t="s">
        <v>52</v>
      </c>
      <c r="R3274">
        <v>306</v>
      </c>
      <c r="S3274" t="s">
        <v>53</v>
      </c>
      <c r="T3274">
        <v>1</v>
      </c>
      <c r="U3274" s="1">
        <v>43479</v>
      </c>
      <c r="V3274" s="1">
        <v>43607</v>
      </c>
      <c r="W3274" t="s">
        <v>562</v>
      </c>
      <c r="X3274" t="s">
        <v>46</v>
      </c>
      <c r="Y3274">
        <v>32</v>
      </c>
      <c r="Z3274">
        <v>22</v>
      </c>
      <c r="AA3274">
        <v>30</v>
      </c>
      <c r="AB3274">
        <v>73.333299999999994</v>
      </c>
      <c r="AD3274">
        <f>IF(ISBLANK(Source[[#This Row],[CrosslistID]]),1,1/COUNTIFS(Source[CrosslistID],Source[[#This Row],[CrosslistID]],Source[TermDesc],Source[[#This Row],[TermDesc]]))</f>
        <v>1</v>
      </c>
      <c r="AG3274">
        <v>0</v>
      </c>
      <c r="AH3274">
        <v>73.333299999999994</v>
      </c>
      <c r="AI3274">
        <v>2.89</v>
      </c>
      <c r="AJ3274">
        <v>2.89</v>
      </c>
      <c r="AK3274">
        <v>0.2</v>
      </c>
      <c r="AL32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2.89</v>
      </c>
      <c r="AM3274">
        <f>IF(AND(Source[[#This Row],[Credit_Noncredit]]="Noncredit",Source[[#This Row],[FTEF]]&gt;0),Source[[#This Row],[NC XLST FTES]]*525/(437.5*Source[[#This Row],[FTEF]]),0)</f>
        <v>17.34</v>
      </c>
      <c r="AN3274">
        <f>IF(Source[[#This Row],[Credit_Noncredit]]="Credit",Source[[#This Row],[Census Enrollment]],Source[[#This Row],[Noncredit Avg. Attendance]])</f>
        <v>17.34</v>
      </c>
    </row>
    <row r="3275" spans="1:40" x14ac:dyDescent="0.25">
      <c r="A3275" t="s">
        <v>32</v>
      </c>
      <c r="B3275" t="s">
        <v>33</v>
      </c>
      <c r="C3275" t="s">
        <v>229</v>
      </c>
      <c r="D3275" t="s">
        <v>554</v>
      </c>
      <c r="E3275" s="4">
        <v>47769</v>
      </c>
      <c r="F3275" s="4" t="s">
        <v>555</v>
      </c>
      <c r="G3275" s="4">
        <v>2422</v>
      </c>
      <c r="H3275" t="str">
        <f>CONCATENATE(Source[[#This Row],[Subject]],TRIM(Source[[#This Row],[Course]]))</f>
        <v>TRST2422</v>
      </c>
      <c r="I3275" t="str">
        <f>VLOOKUP(Source[[#This Row],[SubjCrse]],'Courses and Categories'!$E$2:$G$1816,3,FALSE)</f>
        <v>Noncredit TRST</v>
      </c>
      <c r="J3275">
        <v>301</v>
      </c>
      <c r="K3275" t="s">
        <v>563</v>
      </c>
      <c r="L3275" t="s">
        <v>39</v>
      </c>
      <c r="M3275" t="s">
        <v>40</v>
      </c>
      <c r="N3275" t="s">
        <v>59</v>
      </c>
      <c r="O3275">
        <v>1030</v>
      </c>
      <c r="P3275">
        <v>1245</v>
      </c>
      <c r="Q3275" t="s">
        <v>247</v>
      </c>
      <c r="R3275">
        <v>401</v>
      </c>
      <c r="S3275" t="s">
        <v>248</v>
      </c>
      <c r="T3275">
        <v>1</v>
      </c>
      <c r="U3275" s="1">
        <v>43479</v>
      </c>
      <c r="V3275" s="1">
        <v>43607</v>
      </c>
      <c r="W3275" t="s">
        <v>557</v>
      </c>
      <c r="X3275" t="s">
        <v>46</v>
      </c>
      <c r="Y3275">
        <v>78</v>
      </c>
      <c r="Z3275">
        <v>65</v>
      </c>
      <c r="AA3275">
        <v>30</v>
      </c>
      <c r="AB3275">
        <v>216.66669999999999</v>
      </c>
      <c r="AD3275">
        <f>IF(ISBLANK(Source[[#This Row],[CrosslistID]]),1,1/COUNTIFS(Source[CrosslistID],Source[[#This Row],[CrosslistID]],Source[TermDesc],Source[[#This Row],[TermDesc]]))</f>
        <v>1</v>
      </c>
      <c r="AG3275">
        <v>0</v>
      </c>
      <c r="AH3275">
        <v>216.66669999999999</v>
      </c>
      <c r="AI3275">
        <v>2.6520000000000001</v>
      </c>
      <c r="AJ3275">
        <v>2.6520000000000001</v>
      </c>
      <c r="AK3275">
        <v>0.2</v>
      </c>
      <c r="AL32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2.6520000000000001</v>
      </c>
      <c r="AM3275">
        <f>IF(AND(Source[[#This Row],[Credit_Noncredit]]="Noncredit",Source[[#This Row],[FTEF]]&gt;0),Source[[#This Row],[NC XLST FTES]]*525/(437.5*Source[[#This Row],[FTEF]]),0)</f>
        <v>15.912000000000003</v>
      </c>
      <c r="AN3275">
        <f>IF(Source[[#This Row],[Credit_Noncredit]]="Credit",Source[[#This Row],[Census Enrollment]],Source[[#This Row],[Noncredit Avg. Attendance]])</f>
        <v>15.912000000000003</v>
      </c>
    </row>
    <row r="3276" spans="1:40" x14ac:dyDescent="0.25">
      <c r="A3276" t="s">
        <v>32</v>
      </c>
      <c r="B3276" t="s">
        <v>33</v>
      </c>
      <c r="C3276" t="s">
        <v>229</v>
      </c>
      <c r="D3276" t="s">
        <v>554</v>
      </c>
      <c r="E3276" s="4">
        <v>47579</v>
      </c>
      <c r="F3276" s="4" t="s">
        <v>555</v>
      </c>
      <c r="G3276" s="4">
        <v>2422</v>
      </c>
      <c r="H3276" t="str">
        <f>CONCATENATE(Source[[#This Row],[Subject]],TRIM(Source[[#This Row],[Course]]))</f>
        <v>TRST2422</v>
      </c>
      <c r="I3276" t="str">
        <f>VLOOKUP(Source[[#This Row],[SubjCrse]],'Courses and Categories'!$E$2:$G$1816,3,FALSE)</f>
        <v>Noncredit TRST</v>
      </c>
      <c r="J3276">
        <v>701</v>
      </c>
      <c r="K3276" t="s">
        <v>563</v>
      </c>
      <c r="L3276" t="s">
        <v>39</v>
      </c>
      <c r="M3276" t="s">
        <v>40</v>
      </c>
      <c r="N3276" t="s">
        <v>105</v>
      </c>
      <c r="O3276">
        <v>800</v>
      </c>
      <c r="P3276">
        <v>1015</v>
      </c>
      <c r="Q3276" t="s">
        <v>52</v>
      </c>
      <c r="R3276">
        <v>306</v>
      </c>
      <c r="S3276" t="s">
        <v>53</v>
      </c>
      <c r="T3276">
        <v>1</v>
      </c>
      <c r="U3276" s="1">
        <v>43479</v>
      </c>
      <c r="V3276" s="1">
        <v>43607</v>
      </c>
      <c r="W3276" t="s">
        <v>562</v>
      </c>
      <c r="X3276" t="s">
        <v>46</v>
      </c>
      <c r="Y3276">
        <v>68</v>
      </c>
      <c r="Z3276">
        <v>37</v>
      </c>
      <c r="AA3276">
        <v>30</v>
      </c>
      <c r="AB3276">
        <v>123.33329999999999</v>
      </c>
      <c r="AD3276">
        <f>IF(ISBLANK(Source[[#This Row],[CrosslistID]]),1,1/COUNTIFS(Source[CrosslistID],Source[[#This Row],[CrosslistID]],Source[TermDesc],Source[[#This Row],[TermDesc]]))</f>
        <v>1</v>
      </c>
      <c r="AG3276">
        <v>0</v>
      </c>
      <c r="AH3276">
        <v>123.33329999999999</v>
      </c>
      <c r="AI3276">
        <v>3.9729999999999999</v>
      </c>
      <c r="AJ3276">
        <v>3.9729999999999999</v>
      </c>
      <c r="AK3276">
        <v>0.2</v>
      </c>
      <c r="AL32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3.9729999999999999</v>
      </c>
      <c r="AM3276">
        <f>IF(AND(Source[[#This Row],[Credit_Noncredit]]="Noncredit",Source[[#This Row],[FTEF]]&gt;0),Source[[#This Row],[NC XLST FTES]]*525/(437.5*Source[[#This Row],[FTEF]]),0)</f>
        <v>23.837999999999997</v>
      </c>
      <c r="AN3276">
        <f>IF(Source[[#This Row],[Credit_Noncredit]]="Credit",Source[[#This Row],[Census Enrollment]],Source[[#This Row],[Noncredit Avg. Attendance]])</f>
        <v>23.837999999999997</v>
      </c>
    </row>
    <row r="3277" spans="1:40" x14ac:dyDescent="0.25">
      <c r="A3277" t="s">
        <v>32</v>
      </c>
      <c r="B3277" t="s">
        <v>33</v>
      </c>
      <c r="C3277" t="s">
        <v>229</v>
      </c>
      <c r="D3277" t="s">
        <v>554</v>
      </c>
      <c r="E3277" s="4">
        <v>47767</v>
      </c>
      <c r="F3277" s="4" t="s">
        <v>555</v>
      </c>
      <c r="G3277" s="4">
        <v>2422</v>
      </c>
      <c r="H3277" t="str">
        <f>CONCATENATE(Source[[#This Row],[Subject]],TRIM(Source[[#This Row],[Course]]))</f>
        <v>TRST2422</v>
      </c>
      <c r="I3277" t="str">
        <f>VLOOKUP(Source[[#This Row],[SubjCrse]],'Courses and Categories'!$E$2:$G$1816,3,FALSE)</f>
        <v>Noncredit TRST</v>
      </c>
      <c r="J3277">
        <v>702</v>
      </c>
      <c r="K3277" t="s">
        <v>563</v>
      </c>
      <c r="L3277" t="s">
        <v>39</v>
      </c>
      <c r="M3277" t="s">
        <v>40</v>
      </c>
      <c r="N3277" t="s">
        <v>105</v>
      </c>
      <c r="O3277">
        <v>1300</v>
      </c>
      <c r="P3277">
        <v>1515</v>
      </c>
      <c r="Q3277" t="s">
        <v>52</v>
      </c>
      <c r="R3277">
        <v>315</v>
      </c>
      <c r="S3277" t="s">
        <v>53</v>
      </c>
      <c r="T3277">
        <v>1</v>
      </c>
      <c r="U3277" s="1">
        <v>43479</v>
      </c>
      <c r="V3277" s="1">
        <v>43607</v>
      </c>
      <c r="W3277" t="s">
        <v>564</v>
      </c>
      <c r="X3277" t="s">
        <v>46</v>
      </c>
      <c r="Y3277">
        <v>51</v>
      </c>
      <c r="Z3277">
        <v>13</v>
      </c>
      <c r="AA3277">
        <v>30</v>
      </c>
      <c r="AB3277">
        <v>43.333300000000001</v>
      </c>
      <c r="AD3277">
        <f>IF(ISBLANK(Source[[#This Row],[CrosslistID]]),1,1/COUNTIFS(Source[CrosslistID],Source[[#This Row],[CrosslistID]],Source[TermDesc],Source[[#This Row],[TermDesc]]))</f>
        <v>1</v>
      </c>
      <c r="AG3277">
        <v>0</v>
      </c>
      <c r="AH3277">
        <v>43.333300000000001</v>
      </c>
      <c r="AI3277">
        <v>2.2570000000000001</v>
      </c>
      <c r="AJ3277">
        <v>2.2570000000000001</v>
      </c>
      <c r="AK3277">
        <v>0.2</v>
      </c>
      <c r="AL32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2.2570000000000001</v>
      </c>
      <c r="AM3277">
        <f>IF(AND(Source[[#This Row],[Credit_Noncredit]]="Noncredit",Source[[#This Row],[FTEF]]&gt;0),Source[[#This Row],[NC XLST FTES]]*525/(437.5*Source[[#This Row],[FTEF]]),0)</f>
        <v>13.542</v>
      </c>
      <c r="AN3277">
        <f>IF(Source[[#This Row],[Credit_Noncredit]]="Credit",Source[[#This Row],[Census Enrollment]],Source[[#This Row],[Noncredit Avg. Attendance]])</f>
        <v>13.542</v>
      </c>
    </row>
    <row r="3278" spans="1:40" x14ac:dyDescent="0.25">
      <c r="A3278" t="s">
        <v>32</v>
      </c>
      <c r="B3278" t="s">
        <v>33</v>
      </c>
      <c r="C3278" t="s">
        <v>229</v>
      </c>
      <c r="D3278" t="s">
        <v>554</v>
      </c>
      <c r="E3278" s="4">
        <v>47881</v>
      </c>
      <c r="F3278" s="4" t="s">
        <v>555</v>
      </c>
      <c r="G3278" s="4">
        <v>2533</v>
      </c>
      <c r="H3278" t="str">
        <f>CONCATENATE(Source[[#This Row],[Subject]],TRIM(Source[[#This Row],[Course]]))</f>
        <v>TRST2533</v>
      </c>
      <c r="I3278" t="str">
        <f>VLOOKUP(Source[[#This Row],[SubjCrse]],'Courses and Categories'!$E$2:$G$1816,3,FALSE)</f>
        <v>Noncredit TRST</v>
      </c>
      <c r="J3278">
        <v>701</v>
      </c>
      <c r="K3278" t="s">
        <v>565</v>
      </c>
      <c r="L3278" t="s">
        <v>39</v>
      </c>
      <c r="M3278" t="s">
        <v>40</v>
      </c>
      <c r="N3278" t="s">
        <v>105</v>
      </c>
      <c r="O3278">
        <v>1030</v>
      </c>
      <c r="P3278">
        <v>1245</v>
      </c>
      <c r="Q3278" t="s">
        <v>52</v>
      </c>
      <c r="R3278">
        <v>215</v>
      </c>
      <c r="S3278" t="s">
        <v>53</v>
      </c>
      <c r="T3278">
        <v>1</v>
      </c>
      <c r="U3278" s="1">
        <v>43479</v>
      </c>
      <c r="V3278" s="1">
        <v>43607</v>
      </c>
      <c r="W3278" t="s">
        <v>566</v>
      </c>
      <c r="X3278" t="s">
        <v>46</v>
      </c>
      <c r="Y3278">
        <v>42</v>
      </c>
      <c r="Z3278">
        <v>22</v>
      </c>
      <c r="AA3278">
        <v>30</v>
      </c>
      <c r="AB3278">
        <v>73.333299999999994</v>
      </c>
      <c r="AD3278">
        <f>IF(ISBLANK(Source[[#This Row],[CrosslistID]]),1,1/COUNTIFS(Source[CrosslistID],Source[[#This Row],[CrosslistID]],Source[TermDesc],Source[[#This Row],[TermDesc]]))</f>
        <v>1</v>
      </c>
      <c r="AG3278">
        <v>0</v>
      </c>
      <c r="AH3278">
        <v>73.333299999999994</v>
      </c>
      <c r="AI3278">
        <v>3.1619999999999999</v>
      </c>
      <c r="AJ3278">
        <v>3.1619999999999999</v>
      </c>
      <c r="AK3278">
        <v>0.2</v>
      </c>
      <c r="AL32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3.1619999999999999</v>
      </c>
      <c r="AM3278">
        <f>IF(AND(Source[[#This Row],[Credit_Noncredit]]="Noncredit",Source[[#This Row],[FTEF]]&gt;0),Source[[#This Row],[NC XLST FTES]]*525/(437.5*Source[[#This Row],[FTEF]]),0)</f>
        <v>18.971999999999998</v>
      </c>
      <c r="AN3278">
        <f>IF(Source[[#This Row],[Credit_Noncredit]]="Credit",Source[[#This Row],[Census Enrollment]],Source[[#This Row],[Noncredit Avg. Attendance]])</f>
        <v>18.971999999999998</v>
      </c>
    </row>
    <row r="3279" spans="1:40" x14ac:dyDescent="0.25">
      <c r="A3279" t="s">
        <v>32</v>
      </c>
      <c r="B3279" t="s">
        <v>33</v>
      </c>
      <c r="C3279" t="s">
        <v>229</v>
      </c>
      <c r="D3279" t="s">
        <v>554</v>
      </c>
      <c r="E3279" s="4">
        <v>46874</v>
      </c>
      <c r="F3279" s="4" t="s">
        <v>555</v>
      </c>
      <c r="G3279" s="4">
        <v>3331</v>
      </c>
      <c r="H3279" t="str">
        <f>CONCATENATE(Source[[#This Row],[Subject]],TRIM(Source[[#This Row],[Course]]))</f>
        <v>TRST3331</v>
      </c>
      <c r="I3279" t="str">
        <f>VLOOKUP(Source[[#This Row],[SubjCrse]],'Courses and Categories'!$E$2:$G$1816,3,FALSE)</f>
        <v>Noncredit TRST</v>
      </c>
      <c r="J3279">
        <v>701</v>
      </c>
      <c r="K3279" t="s">
        <v>567</v>
      </c>
      <c r="L3279" t="s">
        <v>39</v>
      </c>
      <c r="M3279" t="s">
        <v>40</v>
      </c>
      <c r="N3279" t="s">
        <v>59</v>
      </c>
      <c r="O3279">
        <v>1030</v>
      </c>
      <c r="P3279">
        <v>1245</v>
      </c>
      <c r="Q3279" t="s">
        <v>52</v>
      </c>
      <c r="R3279">
        <v>213</v>
      </c>
      <c r="S3279" t="s">
        <v>53</v>
      </c>
      <c r="T3279">
        <v>1</v>
      </c>
      <c r="U3279" s="1">
        <v>43479</v>
      </c>
      <c r="V3279" s="1">
        <v>43607</v>
      </c>
      <c r="W3279" t="s">
        <v>568</v>
      </c>
      <c r="X3279" t="s">
        <v>46</v>
      </c>
      <c r="Y3279">
        <v>37</v>
      </c>
      <c r="Z3279">
        <v>27</v>
      </c>
      <c r="AA3279">
        <v>30</v>
      </c>
      <c r="AB3279">
        <v>90</v>
      </c>
      <c r="AD3279">
        <f>IF(ISBLANK(Source[[#This Row],[CrosslistID]]),1,1/COUNTIFS(Source[CrosslistID],Source[[#This Row],[CrosslistID]],Source[TermDesc],Source[[#This Row],[TermDesc]]))</f>
        <v>1</v>
      </c>
      <c r="AG3279">
        <v>0</v>
      </c>
      <c r="AH3279">
        <v>90</v>
      </c>
      <c r="AI3279">
        <v>3.6669999999999998</v>
      </c>
      <c r="AJ3279">
        <v>3.6669999999999998</v>
      </c>
      <c r="AK3279">
        <v>0.2</v>
      </c>
      <c r="AL32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3.6669999999999998</v>
      </c>
      <c r="AM3279">
        <f>IF(AND(Source[[#This Row],[Credit_Noncredit]]="Noncredit",Source[[#This Row],[FTEF]]&gt;0),Source[[#This Row],[NC XLST FTES]]*525/(437.5*Source[[#This Row],[FTEF]]),0)</f>
        <v>22.001999999999999</v>
      </c>
      <c r="AN3279">
        <f>IF(Source[[#This Row],[Credit_Noncredit]]="Credit",Source[[#This Row],[Census Enrollment]],Source[[#This Row],[Noncredit Avg. Attendance]])</f>
        <v>22.001999999999999</v>
      </c>
    </row>
    <row r="3280" spans="1:40" x14ac:dyDescent="0.25">
      <c r="A3280" t="s">
        <v>32</v>
      </c>
      <c r="B3280" t="s">
        <v>33</v>
      </c>
      <c r="C3280" t="s">
        <v>229</v>
      </c>
      <c r="D3280" t="s">
        <v>554</v>
      </c>
      <c r="E3280" s="4">
        <v>48144</v>
      </c>
      <c r="F3280" s="4" t="s">
        <v>555</v>
      </c>
      <c r="G3280" s="4">
        <v>3331</v>
      </c>
      <c r="H3280" t="str">
        <f>CONCATENATE(Source[[#This Row],[Subject]],TRIM(Source[[#This Row],[Course]]))</f>
        <v>TRST3331</v>
      </c>
      <c r="I3280" t="str">
        <f>VLOOKUP(Source[[#This Row],[SubjCrse]],'Courses and Categories'!$E$2:$G$1816,3,FALSE)</f>
        <v>Noncredit TRST</v>
      </c>
      <c r="J3280">
        <v>702</v>
      </c>
      <c r="K3280" t="s">
        <v>567</v>
      </c>
      <c r="L3280" t="s">
        <v>87</v>
      </c>
      <c r="M3280" t="s">
        <v>40</v>
      </c>
      <c r="N3280" t="s">
        <v>105</v>
      </c>
      <c r="O3280">
        <v>1900</v>
      </c>
      <c r="P3280">
        <v>2115</v>
      </c>
      <c r="Q3280" t="s">
        <v>52</v>
      </c>
      <c r="R3280">
        <v>213</v>
      </c>
      <c r="S3280" t="s">
        <v>53</v>
      </c>
      <c r="T3280">
        <v>1</v>
      </c>
      <c r="U3280" s="1">
        <v>43479</v>
      </c>
      <c r="V3280" s="1">
        <v>43607</v>
      </c>
      <c r="W3280" t="s">
        <v>569</v>
      </c>
      <c r="X3280" t="s">
        <v>46</v>
      </c>
      <c r="Y3280">
        <v>34</v>
      </c>
      <c r="Z3280">
        <v>17</v>
      </c>
      <c r="AA3280">
        <v>30</v>
      </c>
      <c r="AB3280">
        <v>56.666699999999999</v>
      </c>
      <c r="AD3280">
        <f>IF(ISBLANK(Source[[#This Row],[CrosslistID]]),1,1/COUNTIFS(Source[CrosslistID],Source[[#This Row],[CrosslistID]],Source[TermDesc],Source[[#This Row],[TermDesc]]))</f>
        <v>1</v>
      </c>
      <c r="AG3280">
        <v>0</v>
      </c>
      <c r="AH3280">
        <v>56.666699999999999</v>
      </c>
      <c r="AI3280">
        <v>2.6190000000000002</v>
      </c>
      <c r="AJ3280">
        <v>2.6190000000000002</v>
      </c>
      <c r="AK3280">
        <v>0.2</v>
      </c>
      <c r="AL32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2.6190000000000002</v>
      </c>
      <c r="AM3280">
        <f>IF(AND(Source[[#This Row],[Credit_Noncredit]]="Noncredit",Source[[#This Row],[FTEF]]&gt;0),Source[[#This Row],[NC XLST FTES]]*525/(437.5*Source[[#This Row],[FTEF]]),0)</f>
        <v>15.714000000000002</v>
      </c>
      <c r="AN3280">
        <f>IF(Source[[#This Row],[Credit_Noncredit]]="Credit",Source[[#This Row],[Census Enrollment]],Source[[#This Row],[Noncredit Avg. Attendance]])</f>
        <v>15.714000000000002</v>
      </c>
    </row>
    <row r="3281" spans="1:40" x14ac:dyDescent="0.25">
      <c r="A3281" t="s">
        <v>32</v>
      </c>
      <c r="B3281" t="s">
        <v>33</v>
      </c>
      <c r="C3281" t="s">
        <v>229</v>
      </c>
      <c r="D3281" t="s">
        <v>554</v>
      </c>
      <c r="E3281" s="4">
        <v>47924</v>
      </c>
      <c r="F3281" s="4" t="s">
        <v>555</v>
      </c>
      <c r="G3281" s="4">
        <v>3331</v>
      </c>
      <c r="H3281" t="str">
        <f>CONCATENATE(Source[[#This Row],[Subject]],TRIM(Source[[#This Row],[Course]]))</f>
        <v>TRST3331</v>
      </c>
      <c r="I3281" t="str">
        <f>VLOOKUP(Source[[#This Row],[SubjCrse]],'Courses and Categories'!$E$2:$G$1816,3,FALSE)</f>
        <v>Noncredit TRST</v>
      </c>
      <c r="J3281">
        <v>703</v>
      </c>
      <c r="K3281" t="s">
        <v>567</v>
      </c>
      <c r="L3281" t="s">
        <v>39</v>
      </c>
      <c r="M3281" t="s">
        <v>40</v>
      </c>
      <c r="N3281" t="s">
        <v>105</v>
      </c>
      <c r="O3281">
        <v>1630</v>
      </c>
      <c r="P3281">
        <v>1845</v>
      </c>
      <c r="Q3281" t="s">
        <v>52</v>
      </c>
      <c r="R3281">
        <v>213</v>
      </c>
      <c r="S3281" t="s">
        <v>53</v>
      </c>
      <c r="T3281">
        <v>1</v>
      </c>
      <c r="U3281" s="1">
        <v>43479</v>
      </c>
      <c r="V3281" s="1">
        <v>43607</v>
      </c>
      <c r="W3281" t="s">
        <v>570</v>
      </c>
      <c r="X3281" t="s">
        <v>46</v>
      </c>
      <c r="Y3281">
        <v>38</v>
      </c>
      <c r="Z3281">
        <v>23</v>
      </c>
      <c r="AA3281">
        <v>30</v>
      </c>
      <c r="AB3281">
        <v>76.666700000000006</v>
      </c>
      <c r="AD3281">
        <f>IF(ISBLANK(Source[[#This Row],[CrosslistID]]),1,1/COUNTIFS(Source[CrosslistID],Source[[#This Row],[CrosslistID]],Source[TermDesc],Source[[#This Row],[TermDesc]]))</f>
        <v>1</v>
      </c>
      <c r="AG3281">
        <v>0</v>
      </c>
      <c r="AH3281">
        <v>76.666700000000006</v>
      </c>
      <c r="AI3281">
        <v>2.8</v>
      </c>
      <c r="AJ3281">
        <v>2.8</v>
      </c>
      <c r="AK3281">
        <v>0.2</v>
      </c>
      <c r="AL32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</v>
      </c>
      <c r="AM3281">
        <f>IF(AND(Source[[#This Row],[Credit_Noncredit]]="Noncredit",Source[[#This Row],[FTEF]]&gt;0),Source[[#This Row],[NC XLST FTES]]*525/(437.5*Source[[#This Row],[FTEF]]),0)</f>
        <v>16.8</v>
      </c>
      <c r="AN3281">
        <f>IF(Source[[#This Row],[Credit_Noncredit]]="Credit",Source[[#This Row],[Census Enrollment]],Source[[#This Row],[Noncredit Avg. Attendance]])</f>
        <v>16.8</v>
      </c>
    </row>
    <row r="3282" spans="1:40" x14ac:dyDescent="0.25">
      <c r="A3282" t="s">
        <v>32</v>
      </c>
      <c r="B3282" t="s">
        <v>33</v>
      </c>
      <c r="C3282" t="s">
        <v>229</v>
      </c>
      <c r="D3282" t="s">
        <v>554</v>
      </c>
      <c r="E3282" s="4">
        <v>48036</v>
      </c>
      <c r="F3282" s="4" t="s">
        <v>555</v>
      </c>
      <c r="G3282" s="4">
        <v>3331</v>
      </c>
      <c r="H3282" t="str">
        <f>CONCATENATE(Source[[#This Row],[Subject]],TRIM(Source[[#This Row],[Course]]))</f>
        <v>TRST3331</v>
      </c>
      <c r="I3282" t="str">
        <f>VLOOKUP(Source[[#This Row],[SubjCrse]],'Courses and Categories'!$E$2:$G$1816,3,FALSE)</f>
        <v>Noncredit TRST</v>
      </c>
      <c r="J3282">
        <v>704</v>
      </c>
      <c r="K3282" t="s">
        <v>567</v>
      </c>
      <c r="L3282" t="s">
        <v>39</v>
      </c>
      <c r="M3282" t="s">
        <v>40</v>
      </c>
      <c r="N3282" t="s">
        <v>59</v>
      </c>
      <c r="O3282">
        <v>1630</v>
      </c>
      <c r="P3282">
        <v>1845</v>
      </c>
      <c r="Q3282" t="s">
        <v>571</v>
      </c>
      <c r="S3282" t="s">
        <v>248</v>
      </c>
      <c r="T3282">
        <v>1</v>
      </c>
      <c r="U3282" s="1">
        <v>43479</v>
      </c>
      <c r="V3282" s="1">
        <v>43607</v>
      </c>
      <c r="W3282" t="s">
        <v>569</v>
      </c>
      <c r="X3282" t="s">
        <v>46</v>
      </c>
      <c r="Y3282">
        <v>34</v>
      </c>
      <c r="Z3282">
        <v>18</v>
      </c>
      <c r="AA3282">
        <v>30</v>
      </c>
      <c r="AB3282">
        <v>60</v>
      </c>
      <c r="AD3282">
        <f>IF(ISBLANK(Source[[#This Row],[CrosslistID]]),1,1/COUNTIFS(Source[CrosslistID],Source[[#This Row],[CrosslistID]],Source[TermDesc],Source[[#This Row],[TermDesc]]))</f>
        <v>1</v>
      </c>
      <c r="AG3282">
        <v>0</v>
      </c>
      <c r="AH3282">
        <v>60</v>
      </c>
      <c r="AI3282">
        <v>1.96</v>
      </c>
      <c r="AJ3282">
        <v>1.96</v>
      </c>
      <c r="AK3282">
        <v>0.2</v>
      </c>
      <c r="AL32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1.96</v>
      </c>
      <c r="AM3282">
        <f>IF(AND(Source[[#This Row],[Credit_Noncredit]]="Noncredit",Source[[#This Row],[FTEF]]&gt;0),Source[[#This Row],[NC XLST FTES]]*525/(437.5*Source[[#This Row],[FTEF]]),0)</f>
        <v>11.76</v>
      </c>
      <c r="AN3282">
        <f>IF(Source[[#This Row],[Credit_Noncredit]]="Credit",Source[[#This Row],[Census Enrollment]],Source[[#This Row],[Noncredit Avg. Attendance]])</f>
        <v>11.76</v>
      </c>
    </row>
    <row r="3283" spans="1:40" x14ac:dyDescent="0.25">
      <c r="A3283" t="s">
        <v>32</v>
      </c>
      <c r="B3283" t="s">
        <v>33</v>
      </c>
      <c r="C3283" t="s">
        <v>229</v>
      </c>
      <c r="D3283" t="s">
        <v>554</v>
      </c>
      <c r="E3283" s="4">
        <v>47925</v>
      </c>
      <c r="F3283" s="4" t="s">
        <v>555</v>
      </c>
      <c r="G3283" s="4">
        <v>3331</v>
      </c>
      <c r="H3283" t="str">
        <f>CONCATENATE(Source[[#This Row],[Subject]],TRIM(Source[[#This Row],[Course]]))</f>
        <v>TRST3331</v>
      </c>
      <c r="I3283" t="str">
        <f>VLOOKUP(Source[[#This Row],[SubjCrse]],'Courses and Categories'!$E$2:$G$1816,3,FALSE)</f>
        <v>Noncredit TRST</v>
      </c>
      <c r="J3283">
        <v>705</v>
      </c>
      <c r="K3283" t="s">
        <v>567</v>
      </c>
      <c r="L3283" t="s">
        <v>39</v>
      </c>
      <c r="M3283" t="s">
        <v>40</v>
      </c>
      <c r="N3283" t="s">
        <v>105</v>
      </c>
      <c r="O3283">
        <v>1630</v>
      </c>
      <c r="P3283">
        <v>1845</v>
      </c>
      <c r="Q3283" t="s">
        <v>572</v>
      </c>
      <c r="S3283" t="s">
        <v>53</v>
      </c>
      <c r="T3283">
        <v>1</v>
      </c>
      <c r="U3283" s="1">
        <v>43479</v>
      </c>
      <c r="V3283" s="1">
        <v>43607</v>
      </c>
      <c r="W3283" t="s">
        <v>573</v>
      </c>
      <c r="X3283" t="s">
        <v>46</v>
      </c>
      <c r="Y3283">
        <v>34</v>
      </c>
      <c r="Z3283">
        <v>23</v>
      </c>
      <c r="AA3283">
        <v>30</v>
      </c>
      <c r="AB3283">
        <v>76.666700000000006</v>
      </c>
      <c r="AD3283">
        <f>IF(ISBLANK(Source[[#This Row],[CrosslistID]]),1,1/COUNTIFS(Source[CrosslistID],Source[[#This Row],[CrosslistID]],Source[TermDesc],Source[[#This Row],[TermDesc]]))</f>
        <v>1</v>
      </c>
      <c r="AG3283">
        <v>0</v>
      </c>
      <c r="AH3283">
        <v>76.666700000000006</v>
      </c>
      <c r="AI3283">
        <v>3.01</v>
      </c>
      <c r="AJ3283">
        <v>3.01</v>
      </c>
      <c r="AK3283">
        <v>0.2</v>
      </c>
      <c r="AL32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3.01</v>
      </c>
      <c r="AM3283">
        <f>IF(AND(Source[[#This Row],[Credit_Noncredit]]="Noncredit",Source[[#This Row],[FTEF]]&gt;0),Source[[#This Row],[NC XLST FTES]]*525/(437.5*Source[[#This Row],[FTEF]]),0)</f>
        <v>18.059999999999999</v>
      </c>
      <c r="AN3283">
        <f>IF(Source[[#This Row],[Credit_Noncredit]]="Credit",Source[[#This Row],[Census Enrollment]],Source[[#This Row],[Noncredit Avg. Attendance]])</f>
        <v>18.059999999999999</v>
      </c>
    </row>
    <row r="3284" spans="1:40" x14ac:dyDescent="0.25">
      <c r="A3284" t="s">
        <v>32</v>
      </c>
      <c r="B3284" t="s">
        <v>33</v>
      </c>
      <c r="C3284" t="s">
        <v>229</v>
      </c>
      <c r="D3284" t="s">
        <v>554</v>
      </c>
      <c r="E3284" s="4">
        <v>48145</v>
      </c>
      <c r="F3284" s="4" t="s">
        <v>555</v>
      </c>
      <c r="G3284" s="4">
        <v>3331</v>
      </c>
      <c r="H3284" t="str">
        <f>CONCATENATE(Source[[#This Row],[Subject]],TRIM(Source[[#This Row],[Course]]))</f>
        <v>TRST3331</v>
      </c>
      <c r="I3284" t="str">
        <f>VLOOKUP(Source[[#This Row],[SubjCrse]],'Courses and Categories'!$E$2:$G$1816,3,FALSE)</f>
        <v>Noncredit TRST</v>
      </c>
      <c r="J3284">
        <v>706</v>
      </c>
      <c r="K3284" t="s">
        <v>567</v>
      </c>
      <c r="L3284" t="s">
        <v>50</v>
      </c>
      <c r="M3284" t="s">
        <v>40</v>
      </c>
      <c r="N3284" t="s">
        <v>51</v>
      </c>
      <c r="O3284">
        <v>800</v>
      </c>
      <c r="P3284">
        <v>1250</v>
      </c>
      <c r="Q3284" t="s">
        <v>572</v>
      </c>
      <c r="S3284" t="s">
        <v>53</v>
      </c>
      <c r="T3284">
        <v>1</v>
      </c>
      <c r="U3284" s="1">
        <v>43479</v>
      </c>
      <c r="V3284" s="1">
        <v>43607</v>
      </c>
      <c r="W3284" t="s">
        <v>573</v>
      </c>
      <c r="X3284" t="s">
        <v>46</v>
      </c>
      <c r="Y3284">
        <v>43</v>
      </c>
      <c r="Z3284">
        <v>32</v>
      </c>
      <c r="AA3284">
        <v>30</v>
      </c>
      <c r="AB3284">
        <v>106.66670000000001</v>
      </c>
      <c r="AD3284">
        <f>IF(ISBLANK(Source[[#This Row],[CrosslistID]]),1,1/COUNTIFS(Source[CrosslistID],Source[[#This Row],[CrosslistID]],Source[TermDesc],Source[[#This Row],[TermDesc]]))</f>
        <v>1</v>
      </c>
      <c r="AG3284">
        <v>0</v>
      </c>
      <c r="AH3284">
        <v>106.66670000000001</v>
      </c>
      <c r="AI3284">
        <v>3.6480000000000001</v>
      </c>
      <c r="AJ3284">
        <v>3.6480000000000001</v>
      </c>
      <c r="AK3284">
        <v>0.2</v>
      </c>
      <c r="AL32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3.6480000000000001</v>
      </c>
      <c r="AM3284">
        <f>IF(AND(Source[[#This Row],[Credit_Noncredit]]="Noncredit",Source[[#This Row],[FTEF]]&gt;0),Source[[#This Row],[NC XLST FTES]]*525/(437.5*Source[[#This Row],[FTEF]]),0)</f>
        <v>21.888000000000002</v>
      </c>
      <c r="AN3284">
        <f>IF(Source[[#This Row],[Credit_Noncredit]]="Credit",Source[[#This Row],[Census Enrollment]],Source[[#This Row],[Noncredit Avg. Attendance]])</f>
        <v>21.888000000000002</v>
      </c>
    </row>
    <row r="3285" spans="1:40" x14ac:dyDescent="0.25">
      <c r="A3285" t="s">
        <v>32</v>
      </c>
      <c r="B3285" t="s">
        <v>33</v>
      </c>
      <c r="C3285" t="s">
        <v>229</v>
      </c>
      <c r="D3285" t="s">
        <v>554</v>
      </c>
      <c r="E3285" s="4">
        <v>47817</v>
      </c>
      <c r="F3285" s="4" t="s">
        <v>555</v>
      </c>
      <c r="G3285" s="4">
        <v>3332</v>
      </c>
      <c r="H3285" t="str">
        <f>CONCATENATE(Source[[#This Row],[Subject]],TRIM(Source[[#This Row],[Course]]))</f>
        <v>TRST3332</v>
      </c>
      <c r="I3285" t="str">
        <f>VLOOKUP(Source[[#This Row],[SubjCrse]],'Courses and Categories'!$E$2:$G$1816,3,FALSE)</f>
        <v>Noncredit TRST</v>
      </c>
      <c r="J3285">
        <v>701</v>
      </c>
      <c r="K3285" t="s">
        <v>574</v>
      </c>
      <c r="L3285" t="s">
        <v>39</v>
      </c>
      <c r="M3285" t="s">
        <v>40</v>
      </c>
      <c r="N3285" t="s">
        <v>105</v>
      </c>
      <c r="O3285">
        <v>800</v>
      </c>
      <c r="P3285">
        <v>1015</v>
      </c>
      <c r="Q3285" t="s">
        <v>52</v>
      </c>
      <c r="R3285">
        <v>229</v>
      </c>
      <c r="S3285" t="s">
        <v>53</v>
      </c>
      <c r="T3285">
        <v>1</v>
      </c>
      <c r="U3285" s="1">
        <v>43479</v>
      </c>
      <c r="V3285" s="1">
        <v>43607</v>
      </c>
      <c r="W3285" t="s">
        <v>558</v>
      </c>
      <c r="X3285" t="s">
        <v>46</v>
      </c>
      <c r="Y3285">
        <v>30</v>
      </c>
      <c r="Z3285">
        <v>13</v>
      </c>
      <c r="AA3285">
        <v>30</v>
      </c>
      <c r="AB3285">
        <v>43.333300000000001</v>
      </c>
      <c r="AD3285">
        <f>IF(ISBLANK(Source[[#This Row],[CrosslistID]]),1,1/COUNTIFS(Source[CrosslistID],Source[[#This Row],[CrosslistID]],Source[TermDesc],Source[[#This Row],[TermDesc]]))</f>
        <v>1</v>
      </c>
      <c r="AG3285">
        <v>0</v>
      </c>
      <c r="AH3285">
        <v>43.333300000000001</v>
      </c>
      <c r="AI3285">
        <v>2.4329999999999998</v>
      </c>
      <c r="AJ3285">
        <v>2.4329999999999998</v>
      </c>
      <c r="AK3285">
        <v>0.2</v>
      </c>
      <c r="AL32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2.4329999999999998</v>
      </c>
      <c r="AM3285">
        <f>IF(AND(Source[[#This Row],[Credit_Noncredit]]="Noncredit",Source[[#This Row],[FTEF]]&gt;0),Source[[#This Row],[NC XLST FTES]]*525/(437.5*Source[[#This Row],[FTEF]]),0)</f>
        <v>14.597999999999997</v>
      </c>
      <c r="AN3285">
        <f>IF(Source[[#This Row],[Credit_Noncredit]]="Credit",Source[[#This Row],[Census Enrollment]],Source[[#This Row],[Noncredit Avg. Attendance]])</f>
        <v>14.597999999999997</v>
      </c>
    </row>
    <row r="3286" spans="1:40" x14ac:dyDescent="0.25">
      <c r="A3286" t="s">
        <v>32</v>
      </c>
      <c r="B3286" t="s">
        <v>33</v>
      </c>
      <c r="C3286" t="s">
        <v>229</v>
      </c>
      <c r="D3286" t="s">
        <v>554</v>
      </c>
      <c r="E3286" s="4">
        <v>47816</v>
      </c>
      <c r="F3286" s="4" t="s">
        <v>555</v>
      </c>
      <c r="G3286" s="4">
        <v>3332</v>
      </c>
      <c r="H3286" t="str">
        <f>CONCATENATE(Source[[#This Row],[Subject]],TRIM(Source[[#This Row],[Course]]))</f>
        <v>TRST3332</v>
      </c>
      <c r="I3286" t="str">
        <f>VLOOKUP(Source[[#This Row],[SubjCrse]],'Courses and Categories'!$E$2:$G$1816,3,FALSE)</f>
        <v>Noncredit TRST</v>
      </c>
      <c r="J3286">
        <v>702</v>
      </c>
      <c r="K3286" t="s">
        <v>574</v>
      </c>
      <c r="L3286" t="s">
        <v>87</v>
      </c>
      <c r="M3286" t="s">
        <v>40</v>
      </c>
      <c r="N3286" t="s">
        <v>105</v>
      </c>
      <c r="O3286">
        <v>1630</v>
      </c>
      <c r="P3286">
        <v>1845</v>
      </c>
      <c r="Q3286" t="s">
        <v>52</v>
      </c>
      <c r="R3286">
        <v>229</v>
      </c>
      <c r="S3286" t="s">
        <v>53</v>
      </c>
      <c r="T3286">
        <v>1</v>
      </c>
      <c r="U3286" s="1">
        <v>43479</v>
      </c>
      <c r="V3286" s="1">
        <v>43607</v>
      </c>
      <c r="W3286" t="s">
        <v>558</v>
      </c>
      <c r="X3286" t="s">
        <v>46</v>
      </c>
      <c r="Y3286">
        <v>44</v>
      </c>
      <c r="Z3286">
        <v>18</v>
      </c>
      <c r="AA3286">
        <v>30</v>
      </c>
      <c r="AB3286">
        <v>60</v>
      </c>
      <c r="AD3286">
        <f>IF(ISBLANK(Source[[#This Row],[CrosslistID]]),1,1/COUNTIFS(Source[CrosslistID],Source[[#This Row],[CrosslistID]],Source[TermDesc],Source[[#This Row],[TermDesc]]))</f>
        <v>1</v>
      </c>
      <c r="AG3286">
        <v>0</v>
      </c>
      <c r="AH3286">
        <v>60</v>
      </c>
      <c r="AI3286">
        <v>2.9329999999999998</v>
      </c>
      <c r="AJ3286">
        <v>2.9329999999999998</v>
      </c>
      <c r="AK3286">
        <v>0.2</v>
      </c>
      <c r="AL32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2.9329999999999998</v>
      </c>
      <c r="AM3286">
        <f>IF(AND(Source[[#This Row],[Credit_Noncredit]]="Noncredit",Source[[#This Row],[FTEF]]&gt;0),Source[[#This Row],[NC XLST FTES]]*525/(437.5*Source[[#This Row],[FTEF]]),0)</f>
        <v>17.597999999999999</v>
      </c>
      <c r="AN3286">
        <f>IF(Source[[#This Row],[Credit_Noncredit]]="Credit",Source[[#This Row],[Census Enrollment]],Source[[#This Row],[Noncredit Avg. Attendance]])</f>
        <v>17.597999999999999</v>
      </c>
    </row>
    <row r="3287" spans="1:40" x14ac:dyDescent="0.25">
      <c r="A3287" t="s">
        <v>32</v>
      </c>
      <c r="B3287" t="s">
        <v>33</v>
      </c>
      <c r="C3287" t="s">
        <v>229</v>
      </c>
      <c r="D3287" t="s">
        <v>554</v>
      </c>
      <c r="E3287" s="4">
        <v>47584</v>
      </c>
      <c r="F3287" s="4" t="s">
        <v>555</v>
      </c>
      <c r="G3287" s="4">
        <v>3333</v>
      </c>
      <c r="H3287" t="str">
        <f>CONCATENATE(Source[[#This Row],[Subject]],TRIM(Source[[#This Row],[Course]]))</f>
        <v>TRST3333</v>
      </c>
      <c r="I3287" t="str">
        <f>VLOOKUP(Source[[#This Row],[SubjCrse]],'Courses and Categories'!$E$2:$G$1816,3,FALSE)</f>
        <v>Noncredit TRST</v>
      </c>
      <c r="J3287">
        <v>701</v>
      </c>
      <c r="K3287" t="s">
        <v>575</v>
      </c>
      <c r="L3287" t="s">
        <v>39</v>
      </c>
      <c r="M3287" t="s">
        <v>40</v>
      </c>
      <c r="N3287" t="s">
        <v>59</v>
      </c>
      <c r="O3287">
        <v>1630</v>
      </c>
      <c r="P3287">
        <v>1845</v>
      </c>
      <c r="Q3287" t="s">
        <v>52</v>
      </c>
      <c r="R3287">
        <v>314</v>
      </c>
      <c r="S3287" t="s">
        <v>53</v>
      </c>
      <c r="T3287">
        <v>1</v>
      </c>
      <c r="U3287" s="1">
        <v>43479</v>
      </c>
      <c r="V3287" s="1">
        <v>43607</v>
      </c>
      <c r="W3287" t="s">
        <v>576</v>
      </c>
      <c r="X3287" t="s">
        <v>46</v>
      </c>
      <c r="Y3287">
        <v>38</v>
      </c>
      <c r="Z3287">
        <v>20</v>
      </c>
      <c r="AA3287">
        <v>30</v>
      </c>
      <c r="AB3287">
        <v>66.666700000000006</v>
      </c>
      <c r="AD3287">
        <f>IF(ISBLANK(Source[[#This Row],[CrosslistID]]),1,1/COUNTIFS(Source[CrosslistID],Source[[#This Row],[CrosslistID]],Source[TermDesc],Source[[#This Row],[TermDesc]]))</f>
        <v>1</v>
      </c>
      <c r="AG3287">
        <v>0</v>
      </c>
      <c r="AH3287">
        <v>66.666700000000006</v>
      </c>
      <c r="AI3287">
        <v>2.948</v>
      </c>
      <c r="AJ3287">
        <v>2.948</v>
      </c>
      <c r="AK3287">
        <v>0.2</v>
      </c>
      <c r="AL32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2.948</v>
      </c>
      <c r="AM3287">
        <f>IF(AND(Source[[#This Row],[Credit_Noncredit]]="Noncredit",Source[[#This Row],[FTEF]]&gt;0),Source[[#This Row],[NC XLST FTES]]*525/(437.5*Source[[#This Row],[FTEF]]),0)</f>
        <v>17.687999999999999</v>
      </c>
      <c r="AN3287">
        <f>IF(Source[[#This Row],[Credit_Noncredit]]="Credit",Source[[#This Row],[Census Enrollment]],Source[[#This Row],[Noncredit Avg. Attendance]])</f>
        <v>17.687999999999999</v>
      </c>
    </row>
    <row r="3288" spans="1:40" x14ac:dyDescent="0.25">
      <c r="A3288" t="s">
        <v>32</v>
      </c>
      <c r="B3288" t="s">
        <v>33</v>
      </c>
      <c r="C3288" t="s">
        <v>229</v>
      </c>
      <c r="D3288" t="s">
        <v>554</v>
      </c>
      <c r="E3288" s="4">
        <v>47053</v>
      </c>
      <c r="F3288" s="4" t="s">
        <v>555</v>
      </c>
      <c r="G3288" s="4">
        <v>3334</v>
      </c>
      <c r="H3288" t="str">
        <f>CONCATENATE(Source[[#This Row],[Subject]],TRIM(Source[[#This Row],[Course]]))</f>
        <v>TRST3334</v>
      </c>
      <c r="I3288" t="str">
        <f>VLOOKUP(Source[[#This Row],[SubjCrse]],'Courses and Categories'!$E$2:$G$1816,3,FALSE)</f>
        <v>Noncredit TRST</v>
      </c>
      <c r="J3288">
        <v>701</v>
      </c>
      <c r="K3288" t="s">
        <v>577</v>
      </c>
      <c r="L3288" t="s">
        <v>50</v>
      </c>
      <c r="M3288" t="s">
        <v>40</v>
      </c>
      <c r="N3288" t="s">
        <v>51</v>
      </c>
      <c r="O3288">
        <v>900</v>
      </c>
      <c r="P3288">
        <v>1350</v>
      </c>
      <c r="Q3288" t="s">
        <v>52</v>
      </c>
      <c r="R3288">
        <v>215</v>
      </c>
      <c r="S3288" t="s">
        <v>53</v>
      </c>
      <c r="T3288">
        <v>1</v>
      </c>
      <c r="U3288" s="1">
        <v>43479</v>
      </c>
      <c r="V3288" s="1">
        <v>43607</v>
      </c>
      <c r="W3288" t="s">
        <v>578</v>
      </c>
      <c r="X3288" t="s">
        <v>46</v>
      </c>
      <c r="Y3288">
        <v>67</v>
      </c>
      <c r="Z3288">
        <v>24</v>
      </c>
      <c r="AA3288">
        <v>30</v>
      </c>
      <c r="AB3288">
        <v>80</v>
      </c>
      <c r="AD3288">
        <f>IF(ISBLANK(Source[[#This Row],[CrosslistID]]),1,1/COUNTIFS(Source[CrosslistID],Source[[#This Row],[CrosslistID]],Source[TermDesc],Source[[#This Row],[TermDesc]]))</f>
        <v>1</v>
      </c>
      <c r="AG3288">
        <v>0</v>
      </c>
      <c r="AH3288">
        <v>80</v>
      </c>
      <c r="AI3288">
        <v>3.5619999999999998</v>
      </c>
      <c r="AJ3288">
        <v>3.5619999999999998</v>
      </c>
      <c r="AK3288">
        <v>0.2</v>
      </c>
      <c r="AL32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3.5619999999999998</v>
      </c>
      <c r="AM3288">
        <f>IF(AND(Source[[#This Row],[Credit_Noncredit]]="Noncredit",Source[[#This Row],[FTEF]]&gt;0),Source[[#This Row],[NC XLST FTES]]*525/(437.5*Source[[#This Row],[FTEF]]),0)</f>
        <v>21.372</v>
      </c>
      <c r="AN3288">
        <f>IF(Source[[#This Row],[Credit_Noncredit]]="Credit",Source[[#This Row],[Census Enrollment]],Source[[#This Row],[Noncredit Avg. Attendance]])</f>
        <v>21.372</v>
      </c>
    </row>
    <row r="3289" spans="1:40" x14ac:dyDescent="0.25">
      <c r="A3289" t="s">
        <v>32</v>
      </c>
      <c r="B3289" t="s">
        <v>33</v>
      </c>
      <c r="C3289" t="s">
        <v>229</v>
      </c>
      <c r="D3289" t="s">
        <v>554</v>
      </c>
      <c r="E3289" s="4">
        <v>47775</v>
      </c>
      <c r="F3289" s="4" t="s">
        <v>555</v>
      </c>
      <c r="G3289" s="4">
        <v>3334</v>
      </c>
      <c r="H3289" t="str">
        <f>CONCATENATE(Source[[#This Row],[Subject]],TRIM(Source[[#This Row],[Course]]))</f>
        <v>TRST3334</v>
      </c>
      <c r="I3289" t="str">
        <f>VLOOKUP(Source[[#This Row],[SubjCrse]],'Courses and Categories'!$E$2:$G$1816,3,FALSE)</f>
        <v>Noncredit TRST</v>
      </c>
      <c r="J3289">
        <v>702</v>
      </c>
      <c r="K3289" t="s">
        <v>577</v>
      </c>
      <c r="L3289" t="s">
        <v>39</v>
      </c>
      <c r="M3289" t="s">
        <v>40</v>
      </c>
      <c r="N3289" t="s">
        <v>105</v>
      </c>
      <c r="O3289">
        <v>1630</v>
      </c>
      <c r="P3289">
        <v>1845</v>
      </c>
      <c r="Q3289" t="s">
        <v>52</v>
      </c>
      <c r="R3289">
        <v>322</v>
      </c>
      <c r="S3289" t="s">
        <v>53</v>
      </c>
      <c r="T3289">
        <v>1</v>
      </c>
      <c r="U3289" s="1">
        <v>43479</v>
      </c>
      <c r="V3289" s="1">
        <v>43607</v>
      </c>
      <c r="W3289" t="s">
        <v>578</v>
      </c>
      <c r="X3289" t="s">
        <v>46</v>
      </c>
      <c r="Y3289">
        <v>34</v>
      </c>
      <c r="Z3289">
        <v>14</v>
      </c>
      <c r="AA3289">
        <v>30</v>
      </c>
      <c r="AB3289">
        <v>46.666699999999999</v>
      </c>
      <c r="AD3289">
        <f>IF(ISBLANK(Source[[#This Row],[CrosslistID]]),1,1/COUNTIFS(Source[CrosslistID],Source[[#This Row],[CrosslistID]],Source[TermDesc],Source[[#This Row],[TermDesc]]))</f>
        <v>1</v>
      </c>
      <c r="AG3289">
        <v>0</v>
      </c>
      <c r="AH3289">
        <v>46.666699999999999</v>
      </c>
      <c r="AI3289">
        <v>2.11</v>
      </c>
      <c r="AJ3289">
        <v>2.11</v>
      </c>
      <c r="AK3289">
        <v>0.2</v>
      </c>
      <c r="AL32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2.11</v>
      </c>
      <c r="AM3289">
        <f>IF(AND(Source[[#This Row],[Credit_Noncredit]]="Noncredit",Source[[#This Row],[FTEF]]&gt;0),Source[[#This Row],[NC XLST FTES]]*525/(437.5*Source[[#This Row],[FTEF]]),0)</f>
        <v>12.66</v>
      </c>
      <c r="AN3289">
        <f>IF(Source[[#This Row],[Credit_Noncredit]]="Credit",Source[[#This Row],[Census Enrollment]],Source[[#This Row],[Noncredit Avg. Attendance]])</f>
        <v>12.66</v>
      </c>
    </row>
    <row r="3290" spans="1:40" x14ac:dyDescent="0.25">
      <c r="A3290" t="s">
        <v>32</v>
      </c>
      <c r="B3290" t="s">
        <v>33</v>
      </c>
      <c r="C3290" t="s">
        <v>229</v>
      </c>
      <c r="D3290" t="s">
        <v>554</v>
      </c>
      <c r="E3290" s="4">
        <v>47773</v>
      </c>
      <c r="F3290" s="4" t="s">
        <v>555</v>
      </c>
      <c r="G3290" s="4">
        <v>3334</v>
      </c>
      <c r="H3290" t="str">
        <f>CONCATENATE(Source[[#This Row],[Subject]],TRIM(Source[[#This Row],[Course]]))</f>
        <v>TRST3334</v>
      </c>
      <c r="I3290" t="str">
        <f>VLOOKUP(Source[[#This Row],[SubjCrse]],'Courses and Categories'!$E$2:$G$1816,3,FALSE)</f>
        <v>Noncredit TRST</v>
      </c>
      <c r="J3290">
        <v>703</v>
      </c>
      <c r="K3290" t="s">
        <v>577</v>
      </c>
      <c r="L3290" t="s">
        <v>39</v>
      </c>
      <c r="M3290" t="s">
        <v>40</v>
      </c>
      <c r="N3290" t="s">
        <v>105</v>
      </c>
      <c r="O3290">
        <v>1630</v>
      </c>
      <c r="P3290">
        <v>1845</v>
      </c>
      <c r="Q3290" t="s">
        <v>240</v>
      </c>
      <c r="R3290">
        <v>261</v>
      </c>
      <c r="S3290" t="s">
        <v>134</v>
      </c>
      <c r="T3290">
        <v>1</v>
      </c>
      <c r="U3290" s="1">
        <v>43479</v>
      </c>
      <c r="V3290" s="1">
        <v>43607</v>
      </c>
      <c r="W3290" t="s">
        <v>579</v>
      </c>
      <c r="X3290" t="s">
        <v>46</v>
      </c>
      <c r="Y3290">
        <v>35</v>
      </c>
      <c r="Z3290">
        <v>30</v>
      </c>
      <c r="AA3290">
        <v>30</v>
      </c>
      <c r="AB3290">
        <v>100</v>
      </c>
      <c r="AD3290">
        <f>IF(ISBLANK(Source[[#This Row],[CrosslistID]]),1,1/COUNTIFS(Source[CrosslistID],Source[[#This Row],[CrosslistID]],Source[TermDesc],Source[[#This Row],[TermDesc]]))</f>
        <v>1</v>
      </c>
      <c r="AG3290">
        <v>0</v>
      </c>
      <c r="AH3290">
        <v>100</v>
      </c>
      <c r="AI3290">
        <v>2.5379999999999998</v>
      </c>
      <c r="AJ3290">
        <v>2.5379999999999998</v>
      </c>
      <c r="AK3290">
        <v>0.2</v>
      </c>
      <c r="AL32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2.5379999999999998</v>
      </c>
      <c r="AM3290">
        <f>IF(AND(Source[[#This Row],[Credit_Noncredit]]="Noncredit",Source[[#This Row],[FTEF]]&gt;0),Source[[#This Row],[NC XLST FTES]]*525/(437.5*Source[[#This Row],[FTEF]]),0)</f>
        <v>15.227999999999998</v>
      </c>
      <c r="AN3290">
        <f>IF(Source[[#This Row],[Credit_Noncredit]]="Credit",Source[[#This Row],[Census Enrollment]],Source[[#This Row],[Noncredit Avg. Attendance]])</f>
        <v>15.227999999999998</v>
      </c>
    </row>
    <row r="3291" spans="1:40" x14ac:dyDescent="0.25">
      <c r="A3291" t="s">
        <v>32</v>
      </c>
      <c r="B3291" t="s">
        <v>33</v>
      </c>
      <c r="C3291" t="s">
        <v>229</v>
      </c>
      <c r="D3291" t="s">
        <v>554</v>
      </c>
      <c r="E3291" s="4">
        <v>47927</v>
      </c>
      <c r="F3291" s="4" t="s">
        <v>555</v>
      </c>
      <c r="G3291" s="4">
        <v>3335</v>
      </c>
      <c r="H3291" t="str">
        <f>CONCATENATE(Source[[#This Row],[Subject]],TRIM(Source[[#This Row],[Course]]))</f>
        <v>TRST3335</v>
      </c>
      <c r="I3291" t="str">
        <f>VLOOKUP(Source[[#This Row],[SubjCrse]],'Courses and Categories'!$E$2:$G$1816,3,FALSE)</f>
        <v>Noncredit TRST</v>
      </c>
      <c r="J3291">
        <v>701</v>
      </c>
      <c r="K3291" t="s">
        <v>580</v>
      </c>
      <c r="L3291" t="s">
        <v>39</v>
      </c>
      <c r="M3291" t="s">
        <v>40</v>
      </c>
      <c r="N3291" t="s">
        <v>59</v>
      </c>
      <c r="O3291">
        <v>800</v>
      </c>
      <c r="P3291">
        <v>1015</v>
      </c>
      <c r="Q3291" t="s">
        <v>52</v>
      </c>
      <c r="R3291">
        <v>314</v>
      </c>
      <c r="S3291" t="s">
        <v>53</v>
      </c>
      <c r="T3291">
        <v>1</v>
      </c>
      <c r="U3291" s="1">
        <v>43479</v>
      </c>
      <c r="V3291" s="1">
        <v>43607</v>
      </c>
      <c r="W3291" t="s">
        <v>581</v>
      </c>
      <c r="X3291" t="s">
        <v>46</v>
      </c>
      <c r="Y3291">
        <v>43</v>
      </c>
      <c r="Z3291">
        <v>25</v>
      </c>
      <c r="AA3291">
        <v>30</v>
      </c>
      <c r="AB3291">
        <v>83.333299999999994</v>
      </c>
      <c r="AD3291">
        <f>IF(ISBLANK(Source[[#This Row],[CrosslistID]]),1,1/COUNTIFS(Source[CrosslistID],Source[[#This Row],[CrosslistID]],Source[TermDesc],Source[[#This Row],[TermDesc]]))</f>
        <v>1</v>
      </c>
      <c r="AG3291">
        <v>0</v>
      </c>
      <c r="AH3291">
        <v>83.333299999999994</v>
      </c>
      <c r="AI3291">
        <v>3.3519999999999999</v>
      </c>
      <c r="AJ3291">
        <v>3.3519999999999999</v>
      </c>
      <c r="AK3291">
        <v>0.2</v>
      </c>
      <c r="AL32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3.3519999999999999</v>
      </c>
      <c r="AM3291">
        <f>IF(AND(Source[[#This Row],[Credit_Noncredit]]="Noncredit",Source[[#This Row],[FTEF]]&gt;0),Source[[#This Row],[NC XLST FTES]]*525/(437.5*Source[[#This Row],[FTEF]]),0)</f>
        <v>20.111999999999998</v>
      </c>
      <c r="AN3291">
        <f>IF(Source[[#This Row],[Credit_Noncredit]]="Credit",Source[[#This Row],[Census Enrollment]],Source[[#This Row],[Noncredit Avg. Attendance]])</f>
        <v>20.111999999999998</v>
      </c>
    </row>
    <row r="3292" spans="1:40" x14ac:dyDescent="0.25">
      <c r="A3292" t="s">
        <v>32</v>
      </c>
      <c r="B3292" t="s">
        <v>33</v>
      </c>
      <c r="C3292" t="s">
        <v>229</v>
      </c>
      <c r="D3292" t="s">
        <v>554</v>
      </c>
      <c r="E3292" s="4">
        <v>48025</v>
      </c>
      <c r="F3292" s="4" t="s">
        <v>555</v>
      </c>
      <c r="G3292" s="4">
        <v>3346</v>
      </c>
      <c r="H3292" t="str">
        <f>CONCATENATE(Source[[#This Row],[Subject]],TRIM(Source[[#This Row],[Course]]))</f>
        <v>TRST3346</v>
      </c>
      <c r="I3292" t="str">
        <f>VLOOKUP(Source[[#This Row],[SubjCrse]],'Courses and Categories'!$E$2:$G$1816,3,FALSE)</f>
        <v>Noncredit TRST</v>
      </c>
      <c r="J3292">
        <v>101</v>
      </c>
      <c r="K3292" t="s">
        <v>582</v>
      </c>
      <c r="L3292" t="s">
        <v>39</v>
      </c>
      <c r="M3292" t="s">
        <v>40</v>
      </c>
      <c r="N3292" t="s">
        <v>105</v>
      </c>
      <c r="O3292">
        <v>1630</v>
      </c>
      <c r="P3292">
        <v>1845</v>
      </c>
      <c r="Q3292" t="s">
        <v>240</v>
      </c>
      <c r="R3292">
        <v>260</v>
      </c>
      <c r="S3292" t="s">
        <v>134</v>
      </c>
      <c r="T3292">
        <v>1</v>
      </c>
      <c r="U3292" s="1">
        <v>43479</v>
      </c>
      <c r="V3292" s="1">
        <v>43607</v>
      </c>
      <c r="W3292" t="s">
        <v>569</v>
      </c>
      <c r="X3292" t="s">
        <v>46</v>
      </c>
      <c r="Y3292">
        <v>33</v>
      </c>
      <c r="Z3292">
        <v>26</v>
      </c>
      <c r="AA3292">
        <v>30</v>
      </c>
      <c r="AB3292">
        <v>86.666700000000006</v>
      </c>
      <c r="AD3292">
        <f>IF(ISBLANK(Source[[#This Row],[CrosslistID]]),1,1/COUNTIFS(Source[CrosslistID],Source[[#This Row],[CrosslistID]],Source[TermDesc],Source[[#This Row],[TermDesc]]))</f>
        <v>1</v>
      </c>
      <c r="AG3292">
        <v>0</v>
      </c>
      <c r="AH3292">
        <v>86.666700000000006</v>
      </c>
      <c r="AI3292">
        <v>2.3809999999999998</v>
      </c>
      <c r="AJ3292">
        <v>2.3809999999999998</v>
      </c>
      <c r="AK3292">
        <v>0.2</v>
      </c>
      <c r="AL32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2.3809999999999998</v>
      </c>
      <c r="AM3292">
        <f>IF(AND(Source[[#This Row],[Credit_Noncredit]]="Noncredit",Source[[#This Row],[FTEF]]&gt;0),Source[[#This Row],[NC XLST FTES]]*525/(437.5*Source[[#This Row],[FTEF]]),0)</f>
        <v>14.285999999999998</v>
      </c>
      <c r="AN3292">
        <f>IF(Source[[#This Row],[Credit_Noncredit]]="Credit",Source[[#This Row],[Census Enrollment]],Source[[#This Row],[Noncredit Avg. Attendance]])</f>
        <v>14.285999999999998</v>
      </c>
    </row>
    <row r="3293" spans="1:40" x14ac:dyDescent="0.25">
      <c r="A3293" t="s">
        <v>32</v>
      </c>
      <c r="B3293" t="s">
        <v>33</v>
      </c>
      <c r="C3293" t="s">
        <v>229</v>
      </c>
      <c r="D3293" t="s">
        <v>554</v>
      </c>
      <c r="E3293" s="4">
        <v>47022</v>
      </c>
      <c r="F3293" s="4" t="s">
        <v>555</v>
      </c>
      <c r="G3293" s="4">
        <v>3346</v>
      </c>
      <c r="H3293" t="str">
        <f>CONCATENATE(Source[[#This Row],[Subject]],TRIM(Source[[#This Row],[Course]]))</f>
        <v>TRST3346</v>
      </c>
      <c r="I3293" t="str">
        <f>VLOOKUP(Source[[#This Row],[SubjCrse]],'Courses and Categories'!$E$2:$G$1816,3,FALSE)</f>
        <v>Noncredit TRST</v>
      </c>
      <c r="J3293">
        <v>702</v>
      </c>
      <c r="K3293" t="s">
        <v>582</v>
      </c>
      <c r="L3293" t="s">
        <v>39</v>
      </c>
      <c r="M3293" t="s">
        <v>40</v>
      </c>
      <c r="N3293" t="s">
        <v>59</v>
      </c>
      <c r="O3293">
        <v>1630</v>
      </c>
      <c r="P3293">
        <v>1845</v>
      </c>
      <c r="Q3293" t="s">
        <v>52</v>
      </c>
      <c r="R3293">
        <v>316</v>
      </c>
      <c r="S3293" t="s">
        <v>53</v>
      </c>
      <c r="T3293">
        <v>1</v>
      </c>
      <c r="U3293" s="1">
        <v>43479</v>
      </c>
      <c r="V3293" s="1">
        <v>43607</v>
      </c>
      <c r="W3293" t="s">
        <v>423</v>
      </c>
      <c r="X3293" t="s">
        <v>46</v>
      </c>
      <c r="Y3293">
        <v>36</v>
      </c>
      <c r="Z3293">
        <v>22</v>
      </c>
      <c r="AA3293">
        <v>30</v>
      </c>
      <c r="AB3293">
        <v>73.333299999999994</v>
      </c>
      <c r="AD3293">
        <f>IF(ISBLANK(Source[[#This Row],[CrosslistID]]),1,1/COUNTIFS(Source[CrosslistID],Source[[#This Row],[CrosslistID]],Source[TermDesc],Source[[#This Row],[TermDesc]]))</f>
        <v>1</v>
      </c>
      <c r="AG3293">
        <v>0</v>
      </c>
      <c r="AH3293">
        <v>73.333299999999994</v>
      </c>
      <c r="AI3293">
        <v>2.2189999999999999</v>
      </c>
      <c r="AJ3293">
        <v>2.2189999999999999</v>
      </c>
      <c r="AK3293">
        <v>0.2</v>
      </c>
      <c r="AL32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2.2189999999999999</v>
      </c>
      <c r="AM3293">
        <f>IF(AND(Source[[#This Row],[Credit_Noncredit]]="Noncredit",Source[[#This Row],[FTEF]]&gt;0),Source[[#This Row],[NC XLST FTES]]*525/(437.5*Source[[#This Row],[FTEF]]),0)</f>
        <v>13.313999999999998</v>
      </c>
      <c r="AN3293">
        <f>IF(Source[[#This Row],[Credit_Noncredit]]="Credit",Source[[#This Row],[Census Enrollment]],Source[[#This Row],[Noncredit Avg. Attendance]])</f>
        <v>13.313999999999998</v>
      </c>
    </row>
    <row r="3294" spans="1:40" x14ac:dyDescent="0.25">
      <c r="A3294" t="s">
        <v>32</v>
      </c>
      <c r="B3294" t="s">
        <v>33</v>
      </c>
      <c r="C3294" t="s">
        <v>229</v>
      </c>
      <c r="D3294" t="s">
        <v>554</v>
      </c>
      <c r="E3294" s="4">
        <v>48003</v>
      </c>
      <c r="F3294" s="4" t="s">
        <v>555</v>
      </c>
      <c r="G3294" s="4">
        <v>3346</v>
      </c>
      <c r="H3294" t="str">
        <f>CONCATENATE(Source[[#This Row],[Subject]],TRIM(Source[[#This Row],[Course]]))</f>
        <v>TRST3346</v>
      </c>
      <c r="I3294" t="str">
        <f>VLOOKUP(Source[[#This Row],[SubjCrse]],'Courses and Categories'!$E$2:$G$1816,3,FALSE)</f>
        <v>Noncredit TRST</v>
      </c>
      <c r="J3294">
        <v>703</v>
      </c>
      <c r="K3294" t="s">
        <v>582</v>
      </c>
      <c r="L3294" t="s">
        <v>39</v>
      </c>
      <c r="M3294" t="s">
        <v>40</v>
      </c>
      <c r="N3294" t="s">
        <v>59</v>
      </c>
      <c r="O3294">
        <v>1630</v>
      </c>
      <c r="P3294">
        <v>1845</v>
      </c>
      <c r="Q3294" t="s">
        <v>571</v>
      </c>
      <c r="S3294" t="s">
        <v>248</v>
      </c>
      <c r="T3294">
        <v>1</v>
      </c>
      <c r="U3294" s="1">
        <v>43479</v>
      </c>
      <c r="V3294" s="1">
        <v>43607</v>
      </c>
      <c r="W3294" t="s">
        <v>583</v>
      </c>
      <c r="X3294" t="s">
        <v>46</v>
      </c>
      <c r="Y3294">
        <v>25</v>
      </c>
      <c r="Z3294">
        <v>23</v>
      </c>
      <c r="AA3294">
        <v>30</v>
      </c>
      <c r="AB3294">
        <v>76.666700000000006</v>
      </c>
      <c r="AD3294">
        <f>IF(ISBLANK(Source[[#This Row],[CrosslistID]]),1,1/COUNTIFS(Source[CrosslistID],Source[[#This Row],[CrosslistID]],Source[TermDesc],Source[[#This Row],[TermDesc]]))</f>
        <v>1</v>
      </c>
      <c r="AG3294">
        <v>0</v>
      </c>
      <c r="AH3294">
        <v>76.666700000000006</v>
      </c>
      <c r="AI3294">
        <v>2.5859999999999999</v>
      </c>
      <c r="AJ3294">
        <v>2.5859999999999999</v>
      </c>
      <c r="AK3294">
        <v>0.2</v>
      </c>
      <c r="AL32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2.5859999999999999</v>
      </c>
      <c r="AM3294">
        <f>IF(AND(Source[[#This Row],[Credit_Noncredit]]="Noncredit",Source[[#This Row],[FTEF]]&gt;0),Source[[#This Row],[NC XLST FTES]]*525/(437.5*Source[[#This Row],[FTEF]]),0)</f>
        <v>15.515999999999998</v>
      </c>
      <c r="AN3294">
        <f>IF(Source[[#This Row],[Credit_Noncredit]]="Credit",Source[[#This Row],[Census Enrollment]],Source[[#This Row],[Noncredit Avg. Attendance]])</f>
        <v>15.515999999999998</v>
      </c>
    </row>
    <row r="3295" spans="1:40" x14ac:dyDescent="0.25">
      <c r="A3295" t="s">
        <v>32</v>
      </c>
      <c r="B3295" t="s">
        <v>33</v>
      </c>
      <c r="C3295" t="s">
        <v>229</v>
      </c>
      <c r="D3295" t="s">
        <v>554</v>
      </c>
      <c r="E3295" s="4">
        <v>47585</v>
      </c>
      <c r="F3295" s="4" t="s">
        <v>555</v>
      </c>
      <c r="G3295" s="4">
        <v>3347</v>
      </c>
      <c r="H3295" t="str">
        <f>CONCATENATE(Source[[#This Row],[Subject]],TRIM(Source[[#This Row],[Course]]))</f>
        <v>TRST3347</v>
      </c>
      <c r="I3295" t="str">
        <f>VLOOKUP(Source[[#This Row],[SubjCrse]],'Courses and Categories'!$E$2:$G$1816,3,FALSE)</f>
        <v>Noncredit TRST</v>
      </c>
      <c r="J3295">
        <v>701</v>
      </c>
      <c r="K3295" t="s">
        <v>584</v>
      </c>
      <c r="L3295" t="s">
        <v>39</v>
      </c>
      <c r="M3295" t="s">
        <v>40</v>
      </c>
      <c r="N3295" t="s">
        <v>105</v>
      </c>
      <c r="O3295">
        <v>1030</v>
      </c>
      <c r="P3295">
        <v>1245</v>
      </c>
      <c r="Q3295" t="s">
        <v>52</v>
      </c>
      <c r="R3295">
        <v>214</v>
      </c>
      <c r="S3295" t="s">
        <v>53</v>
      </c>
      <c r="T3295">
        <v>1</v>
      </c>
      <c r="U3295" s="1">
        <v>43479</v>
      </c>
      <c r="V3295" s="1">
        <v>43607</v>
      </c>
      <c r="W3295" t="s">
        <v>585</v>
      </c>
      <c r="X3295" t="s">
        <v>46</v>
      </c>
      <c r="Y3295">
        <v>41</v>
      </c>
      <c r="Z3295">
        <v>37</v>
      </c>
      <c r="AA3295">
        <v>30</v>
      </c>
      <c r="AB3295">
        <v>123.33329999999999</v>
      </c>
      <c r="AD3295">
        <f>IF(ISBLANK(Source[[#This Row],[CrosslistID]]),1,1/COUNTIFS(Source[CrosslistID],Source[[#This Row],[CrosslistID]],Source[TermDesc],Source[[#This Row],[TermDesc]]))</f>
        <v>1</v>
      </c>
      <c r="AG3295">
        <v>0</v>
      </c>
      <c r="AH3295">
        <v>123.33329999999999</v>
      </c>
      <c r="AI3295">
        <v>2.367</v>
      </c>
      <c r="AJ3295">
        <v>2.367</v>
      </c>
      <c r="AK3295">
        <v>0.2</v>
      </c>
      <c r="AL32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2.367</v>
      </c>
      <c r="AM3295">
        <f>IF(AND(Source[[#This Row],[Credit_Noncredit]]="Noncredit",Source[[#This Row],[FTEF]]&gt;0),Source[[#This Row],[NC XLST FTES]]*525/(437.5*Source[[#This Row],[FTEF]]),0)</f>
        <v>14.202</v>
      </c>
      <c r="AN3295">
        <f>IF(Source[[#This Row],[Credit_Noncredit]]="Credit",Source[[#This Row],[Census Enrollment]],Source[[#This Row],[Noncredit Avg. Attendance]])</f>
        <v>14.202</v>
      </c>
    </row>
    <row r="3296" spans="1:40" x14ac:dyDescent="0.25">
      <c r="A3296" t="s">
        <v>32</v>
      </c>
      <c r="B3296" t="s">
        <v>33</v>
      </c>
      <c r="C3296" t="s">
        <v>229</v>
      </c>
      <c r="D3296" t="s">
        <v>554</v>
      </c>
      <c r="E3296" s="4">
        <v>47776</v>
      </c>
      <c r="F3296" s="4" t="s">
        <v>555</v>
      </c>
      <c r="G3296" s="4">
        <v>3421</v>
      </c>
      <c r="H3296" t="str">
        <f>CONCATENATE(Source[[#This Row],[Subject]],TRIM(Source[[#This Row],[Course]]))</f>
        <v>TRST3421</v>
      </c>
      <c r="I3296" t="str">
        <f>VLOOKUP(Source[[#This Row],[SubjCrse]],'Courses and Categories'!$E$2:$G$1816,3,FALSE)</f>
        <v>Noncredit TRST</v>
      </c>
      <c r="J3296">
        <v>101</v>
      </c>
      <c r="K3296" t="s">
        <v>586</v>
      </c>
      <c r="L3296" t="s">
        <v>39</v>
      </c>
      <c r="M3296" t="s">
        <v>40</v>
      </c>
      <c r="N3296" t="s">
        <v>59</v>
      </c>
      <c r="O3296">
        <v>1630</v>
      </c>
      <c r="P3296">
        <v>1845</v>
      </c>
      <c r="Q3296" t="s">
        <v>240</v>
      </c>
      <c r="R3296">
        <v>223</v>
      </c>
      <c r="S3296" t="s">
        <v>134</v>
      </c>
      <c r="T3296">
        <v>1</v>
      </c>
      <c r="U3296" s="1">
        <v>43479</v>
      </c>
      <c r="V3296" s="1">
        <v>43607</v>
      </c>
      <c r="W3296" t="s">
        <v>587</v>
      </c>
      <c r="X3296" t="s">
        <v>46</v>
      </c>
      <c r="Y3296">
        <v>26</v>
      </c>
      <c r="Z3296">
        <v>21</v>
      </c>
      <c r="AA3296">
        <v>30</v>
      </c>
      <c r="AB3296">
        <v>70</v>
      </c>
      <c r="AD3296">
        <f>IF(ISBLANK(Source[[#This Row],[CrosslistID]]),1,1/COUNTIFS(Source[CrosslistID],Source[[#This Row],[CrosslistID]],Source[TermDesc],Source[[#This Row],[TermDesc]]))</f>
        <v>1</v>
      </c>
      <c r="AG3296">
        <v>0</v>
      </c>
      <c r="AH3296">
        <v>70</v>
      </c>
      <c r="AI3296">
        <v>3.1709999999999998</v>
      </c>
      <c r="AJ3296">
        <v>3.1709999999999998</v>
      </c>
      <c r="AK3296">
        <v>0.2</v>
      </c>
      <c r="AL32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3.1709999999999998</v>
      </c>
      <c r="AM3296">
        <f>IF(AND(Source[[#This Row],[Credit_Noncredit]]="Noncredit",Source[[#This Row],[FTEF]]&gt;0),Source[[#This Row],[NC XLST FTES]]*525/(437.5*Source[[#This Row],[FTEF]]),0)</f>
        <v>19.026</v>
      </c>
      <c r="AN3296">
        <f>IF(Source[[#This Row],[Credit_Noncredit]]="Credit",Source[[#This Row],[Census Enrollment]],Source[[#This Row],[Noncredit Avg. Attendance]])</f>
        <v>19.026</v>
      </c>
    </row>
    <row r="3297" spans="1:40" x14ac:dyDescent="0.25">
      <c r="A3297" t="s">
        <v>32</v>
      </c>
      <c r="B3297" t="s">
        <v>33</v>
      </c>
      <c r="C3297" t="s">
        <v>229</v>
      </c>
      <c r="D3297" t="s">
        <v>554</v>
      </c>
      <c r="E3297" s="4">
        <v>47057</v>
      </c>
      <c r="F3297" s="4" t="s">
        <v>555</v>
      </c>
      <c r="G3297" s="4">
        <v>3421</v>
      </c>
      <c r="H3297" t="str">
        <f>CONCATENATE(Source[[#This Row],[Subject]],TRIM(Source[[#This Row],[Course]]))</f>
        <v>TRST3421</v>
      </c>
      <c r="I3297" t="str">
        <f>VLOOKUP(Source[[#This Row],[SubjCrse]],'Courses and Categories'!$E$2:$G$1816,3,FALSE)</f>
        <v>Noncredit TRST</v>
      </c>
      <c r="J3297">
        <v>701</v>
      </c>
      <c r="K3297" t="s">
        <v>586</v>
      </c>
      <c r="L3297" t="s">
        <v>39</v>
      </c>
      <c r="M3297" t="s">
        <v>40</v>
      </c>
      <c r="N3297" t="s">
        <v>105</v>
      </c>
      <c r="O3297">
        <v>1030</v>
      </c>
      <c r="P3297">
        <v>1245</v>
      </c>
      <c r="Q3297" t="s">
        <v>52</v>
      </c>
      <c r="R3297">
        <v>315</v>
      </c>
      <c r="S3297" t="s">
        <v>53</v>
      </c>
      <c r="T3297">
        <v>1</v>
      </c>
      <c r="U3297" s="1">
        <v>43479</v>
      </c>
      <c r="V3297" s="1">
        <v>43607</v>
      </c>
      <c r="W3297" t="s">
        <v>564</v>
      </c>
      <c r="X3297" t="s">
        <v>46</v>
      </c>
      <c r="Y3297">
        <v>34</v>
      </c>
      <c r="Z3297">
        <v>22</v>
      </c>
      <c r="AA3297">
        <v>30</v>
      </c>
      <c r="AB3297">
        <v>73.333299999999994</v>
      </c>
      <c r="AD3297">
        <f>IF(ISBLANK(Source[[#This Row],[CrosslistID]]),1,1/COUNTIFS(Source[CrosslistID],Source[[#This Row],[CrosslistID]],Source[TermDesc],Source[[#This Row],[TermDesc]]))</f>
        <v>1</v>
      </c>
      <c r="AG3297">
        <v>0</v>
      </c>
      <c r="AH3297">
        <v>73.333299999999994</v>
      </c>
      <c r="AI3297">
        <v>3.5139999999999998</v>
      </c>
      <c r="AJ3297">
        <v>3.5139999999999998</v>
      </c>
      <c r="AK3297">
        <v>0.2</v>
      </c>
      <c r="AL32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3.5139999999999998</v>
      </c>
      <c r="AM3297">
        <f>IF(AND(Source[[#This Row],[Credit_Noncredit]]="Noncredit",Source[[#This Row],[FTEF]]&gt;0),Source[[#This Row],[NC XLST FTES]]*525/(437.5*Source[[#This Row],[FTEF]]),0)</f>
        <v>21.084</v>
      </c>
      <c r="AN3297">
        <f>IF(Source[[#This Row],[Credit_Noncredit]]="Credit",Source[[#This Row],[Census Enrollment]],Source[[#This Row],[Noncredit Avg. Attendance]])</f>
        <v>21.084</v>
      </c>
    </row>
    <row r="3298" spans="1:40" x14ac:dyDescent="0.25">
      <c r="A3298" t="s">
        <v>32</v>
      </c>
      <c r="B3298" t="s">
        <v>33</v>
      </c>
      <c r="C3298" t="s">
        <v>229</v>
      </c>
      <c r="D3298" t="s">
        <v>554</v>
      </c>
      <c r="E3298" s="4">
        <v>46747</v>
      </c>
      <c r="F3298" s="4" t="s">
        <v>555</v>
      </c>
      <c r="G3298" s="4">
        <v>3421</v>
      </c>
      <c r="H3298" t="str">
        <f>CONCATENATE(Source[[#This Row],[Subject]],TRIM(Source[[#This Row],[Course]]))</f>
        <v>TRST3421</v>
      </c>
      <c r="I3298" t="str">
        <f>VLOOKUP(Source[[#This Row],[SubjCrse]],'Courses and Categories'!$E$2:$G$1816,3,FALSE)</f>
        <v>Noncredit TRST</v>
      </c>
      <c r="J3298">
        <v>702</v>
      </c>
      <c r="K3298" t="s">
        <v>586</v>
      </c>
      <c r="L3298" t="s">
        <v>39</v>
      </c>
      <c r="M3298" t="s">
        <v>40</v>
      </c>
      <c r="N3298" t="s">
        <v>59</v>
      </c>
      <c r="O3298">
        <v>1630</v>
      </c>
      <c r="P3298">
        <v>1845</v>
      </c>
      <c r="Q3298" t="s">
        <v>52</v>
      </c>
      <c r="R3298">
        <v>322</v>
      </c>
      <c r="S3298" t="s">
        <v>53</v>
      </c>
      <c r="T3298">
        <v>1</v>
      </c>
      <c r="U3298" s="1">
        <v>43479</v>
      </c>
      <c r="V3298" s="1">
        <v>43607</v>
      </c>
      <c r="W3298" t="s">
        <v>588</v>
      </c>
      <c r="X3298" t="s">
        <v>46</v>
      </c>
      <c r="Y3298">
        <v>42</v>
      </c>
      <c r="Z3298">
        <v>28</v>
      </c>
      <c r="AA3298">
        <v>30</v>
      </c>
      <c r="AB3298">
        <v>93.333299999999994</v>
      </c>
      <c r="AD3298">
        <f>IF(ISBLANK(Source[[#This Row],[CrosslistID]]),1,1/COUNTIFS(Source[CrosslistID],Source[[#This Row],[CrosslistID]],Source[TermDesc],Source[[#This Row],[TermDesc]]))</f>
        <v>1</v>
      </c>
      <c r="AG3298">
        <v>0</v>
      </c>
      <c r="AH3298">
        <v>93.333299999999994</v>
      </c>
      <c r="AI3298">
        <v>3.8290000000000002</v>
      </c>
      <c r="AJ3298">
        <v>3.8290000000000002</v>
      </c>
      <c r="AK3298">
        <v>0.2</v>
      </c>
      <c r="AL32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3.8290000000000002</v>
      </c>
      <c r="AM3298">
        <f>IF(AND(Source[[#This Row],[Credit_Noncredit]]="Noncredit",Source[[#This Row],[FTEF]]&gt;0),Source[[#This Row],[NC XLST FTES]]*525/(437.5*Source[[#This Row],[FTEF]]),0)</f>
        <v>22.974</v>
      </c>
      <c r="AN3298">
        <f>IF(Source[[#This Row],[Credit_Noncredit]]="Credit",Source[[#This Row],[Census Enrollment]],Source[[#This Row],[Noncredit Avg. Attendance]])</f>
        <v>22.974</v>
      </c>
    </row>
    <row r="3299" spans="1:40" x14ac:dyDescent="0.25">
      <c r="A3299" t="s">
        <v>32</v>
      </c>
      <c r="B3299" t="s">
        <v>33</v>
      </c>
      <c r="C3299" t="s">
        <v>229</v>
      </c>
      <c r="D3299" t="s">
        <v>554</v>
      </c>
      <c r="E3299" s="4">
        <v>48148</v>
      </c>
      <c r="F3299" s="4" t="s">
        <v>555</v>
      </c>
      <c r="G3299" s="4">
        <v>3421</v>
      </c>
      <c r="H3299" t="str">
        <f>CONCATENATE(Source[[#This Row],[Subject]],TRIM(Source[[#This Row],[Course]]))</f>
        <v>TRST3421</v>
      </c>
      <c r="I3299" t="str">
        <f>VLOOKUP(Source[[#This Row],[SubjCrse]],'Courses and Categories'!$E$2:$G$1816,3,FALSE)</f>
        <v>Noncredit TRST</v>
      </c>
      <c r="J3299">
        <v>703</v>
      </c>
      <c r="K3299" t="s">
        <v>586</v>
      </c>
      <c r="L3299" t="s">
        <v>50</v>
      </c>
      <c r="M3299" t="s">
        <v>40</v>
      </c>
      <c r="N3299" t="s">
        <v>51</v>
      </c>
      <c r="O3299">
        <v>900</v>
      </c>
      <c r="P3299">
        <v>1350</v>
      </c>
      <c r="Q3299" t="s">
        <v>52</v>
      </c>
      <c r="R3299">
        <v>314</v>
      </c>
      <c r="S3299" t="s">
        <v>53</v>
      </c>
      <c r="T3299">
        <v>1</v>
      </c>
      <c r="U3299" s="1">
        <v>43479</v>
      </c>
      <c r="V3299" s="1">
        <v>43607</v>
      </c>
      <c r="W3299" t="s">
        <v>589</v>
      </c>
      <c r="X3299" t="s">
        <v>46</v>
      </c>
      <c r="Y3299">
        <v>53</v>
      </c>
      <c r="Z3299">
        <v>33</v>
      </c>
      <c r="AA3299">
        <v>30</v>
      </c>
      <c r="AB3299">
        <v>110</v>
      </c>
      <c r="AD3299">
        <f>IF(ISBLANK(Source[[#This Row],[CrosslistID]]),1,1/COUNTIFS(Source[CrosslistID],Source[[#This Row],[CrosslistID]],Source[TermDesc],Source[[#This Row],[TermDesc]]))</f>
        <v>1</v>
      </c>
      <c r="AG3299">
        <v>0</v>
      </c>
      <c r="AH3299">
        <v>110</v>
      </c>
      <c r="AI3299">
        <v>3.419</v>
      </c>
      <c r="AJ3299">
        <v>3.419</v>
      </c>
      <c r="AK3299">
        <v>0.2</v>
      </c>
      <c r="AL32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3.419</v>
      </c>
      <c r="AM3299">
        <f>IF(AND(Source[[#This Row],[Credit_Noncredit]]="Noncredit",Source[[#This Row],[FTEF]]&gt;0),Source[[#This Row],[NC XLST FTES]]*525/(437.5*Source[[#This Row],[FTEF]]),0)</f>
        <v>20.513999999999999</v>
      </c>
      <c r="AN3299">
        <f>IF(Source[[#This Row],[Credit_Noncredit]]="Credit",Source[[#This Row],[Census Enrollment]],Source[[#This Row],[Noncredit Avg. Attendance]])</f>
        <v>20.513999999999999</v>
      </c>
    </row>
    <row r="3300" spans="1:40" x14ac:dyDescent="0.25">
      <c r="A3300" t="s">
        <v>32</v>
      </c>
      <c r="B3300" t="s">
        <v>33</v>
      </c>
      <c r="C3300" t="s">
        <v>229</v>
      </c>
      <c r="D3300" t="s">
        <v>554</v>
      </c>
      <c r="E3300" s="4">
        <v>48149</v>
      </c>
      <c r="F3300" s="4" t="s">
        <v>555</v>
      </c>
      <c r="G3300" s="4">
        <v>3421</v>
      </c>
      <c r="H3300" t="str">
        <f>CONCATENATE(Source[[#This Row],[Subject]],TRIM(Source[[#This Row],[Course]]))</f>
        <v>TRST3421</v>
      </c>
      <c r="I3300" t="str">
        <f>VLOOKUP(Source[[#This Row],[SubjCrse]],'Courses and Categories'!$E$2:$G$1816,3,FALSE)</f>
        <v>Noncredit TRST</v>
      </c>
      <c r="J3300">
        <v>704</v>
      </c>
      <c r="K3300" t="s">
        <v>586</v>
      </c>
      <c r="L3300" t="s">
        <v>50</v>
      </c>
      <c r="M3300" t="s">
        <v>40</v>
      </c>
      <c r="N3300" t="s">
        <v>59</v>
      </c>
      <c r="O3300">
        <v>1630</v>
      </c>
      <c r="P3300">
        <v>1845</v>
      </c>
      <c r="Q3300" t="s">
        <v>572</v>
      </c>
      <c r="S3300" t="s">
        <v>53</v>
      </c>
      <c r="T3300">
        <v>1</v>
      </c>
      <c r="U3300" s="1">
        <v>43479</v>
      </c>
      <c r="V3300" s="1">
        <v>43607</v>
      </c>
      <c r="W3300" t="s">
        <v>590</v>
      </c>
      <c r="X3300" t="s">
        <v>46</v>
      </c>
      <c r="Y3300">
        <v>32</v>
      </c>
      <c r="Z3300">
        <v>23</v>
      </c>
      <c r="AA3300">
        <v>30</v>
      </c>
      <c r="AB3300">
        <v>76.666700000000006</v>
      </c>
      <c r="AD3300">
        <f>IF(ISBLANK(Source[[#This Row],[CrosslistID]]),1,1/COUNTIFS(Source[CrosslistID],Source[[#This Row],[CrosslistID]],Source[TermDesc],Source[[#This Row],[TermDesc]]))</f>
        <v>1</v>
      </c>
      <c r="AG3300">
        <v>0</v>
      </c>
      <c r="AH3300">
        <v>76.666700000000006</v>
      </c>
      <c r="AI3300">
        <v>3.5</v>
      </c>
      <c r="AJ3300">
        <v>3.5</v>
      </c>
      <c r="AK3300">
        <v>0.2</v>
      </c>
      <c r="AL33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</v>
      </c>
      <c r="AM3300">
        <f>IF(AND(Source[[#This Row],[Credit_Noncredit]]="Noncredit",Source[[#This Row],[FTEF]]&gt;0),Source[[#This Row],[NC XLST FTES]]*525/(437.5*Source[[#This Row],[FTEF]]),0)</f>
        <v>21</v>
      </c>
      <c r="AN3300">
        <f>IF(Source[[#This Row],[Credit_Noncredit]]="Credit",Source[[#This Row],[Census Enrollment]],Source[[#This Row],[Noncredit Avg. Attendance]])</f>
        <v>21</v>
      </c>
    </row>
    <row r="3301" spans="1:40" x14ac:dyDescent="0.25">
      <c r="A3301" t="s">
        <v>32</v>
      </c>
      <c r="B3301" t="s">
        <v>33</v>
      </c>
      <c r="C3301" t="s">
        <v>229</v>
      </c>
      <c r="D3301" t="s">
        <v>554</v>
      </c>
      <c r="E3301" s="4">
        <v>46214</v>
      </c>
      <c r="F3301" s="4" t="s">
        <v>555</v>
      </c>
      <c r="G3301" s="4">
        <v>3422</v>
      </c>
      <c r="H3301" t="str">
        <f>CONCATENATE(Source[[#This Row],[Subject]],TRIM(Source[[#This Row],[Course]]))</f>
        <v>TRST3422</v>
      </c>
      <c r="I3301" t="str">
        <f>VLOOKUP(Source[[#This Row],[SubjCrse]],'Courses and Categories'!$E$2:$G$1816,3,FALSE)</f>
        <v>Noncredit TRST</v>
      </c>
      <c r="J3301">
        <v>701</v>
      </c>
      <c r="K3301" t="s">
        <v>591</v>
      </c>
      <c r="L3301" t="s">
        <v>39</v>
      </c>
      <c r="M3301" t="s">
        <v>40</v>
      </c>
      <c r="N3301" t="s">
        <v>105</v>
      </c>
      <c r="O3301">
        <v>1630</v>
      </c>
      <c r="P3301">
        <v>1845</v>
      </c>
      <c r="Q3301" t="s">
        <v>52</v>
      </c>
      <c r="R3301">
        <v>314</v>
      </c>
      <c r="S3301" t="s">
        <v>53</v>
      </c>
      <c r="T3301">
        <v>1</v>
      </c>
      <c r="U3301" s="1">
        <v>43479</v>
      </c>
      <c r="V3301" s="1">
        <v>43607</v>
      </c>
      <c r="W3301" t="s">
        <v>589</v>
      </c>
      <c r="X3301" t="s">
        <v>46</v>
      </c>
      <c r="Y3301">
        <v>26</v>
      </c>
      <c r="Z3301">
        <v>17</v>
      </c>
      <c r="AA3301">
        <v>30</v>
      </c>
      <c r="AB3301">
        <v>56.666699999999999</v>
      </c>
      <c r="AD3301">
        <f>IF(ISBLANK(Source[[#This Row],[CrosslistID]]),1,1/COUNTIFS(Source[CrosslistID],Source[[#This Row],[CrosslistID]],Source[TermDesc],Source[[#This Row],[TermDesc]]))</f>
        <v>1</v>
      </c>
      <c r="AG3301">
        <v>0</v>
      </c>
      <c r="AH3301">
        <v>56.666699999999999</v>
      </c>
      <c r="AI3301">
        <v>2.3479999999999999</v>
      </c>
      <c r="AJ3301">
        <v>2.3479999999999999</v>
      </c>
      <c r="AK3301">
        <v>0.2</v>
      </c>
      <c r="AL33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2.3479999999999999</v>
      </c>
      <c r="AM3301">
        <f>IF(AND(Source[[#This Row],[Credit_Noncredit]]="Noncredit",Source[[#This Row],[FTEF]]&gt;0),Source[[#This Row],[NC XLST FTES]]*525/(437.5*Source[[#This Row],[FTEF]]),0)</f>
        <v>14.087999999999997</v>
      </c>
      <c r="AN3301">
        <f>IF(Source[[#This Row],[Credit_Noncredit]]="Credit",Source[[#This Row],[Census Enrollment]],Source[[#This Row],[Noncredit Avg. Attendance]])</f>
        <v>14.087999999999997</v>
      </c>
    </row>
    <row r="3302" spans="1:40" x14ac:dyDescent="0.25">
      <c r="A3302" t="s">
        <v>32</v>
      </c>
      <c r="B3302" t="s">
        <v>33</v>
      </c>
      <c r="C3302" t="s">
        <v>229</v>
      </c>
      <c r="D3302" t="s">
        <v>554</v>
      </c>
      <c r="E3302" s="4">
        <v>47931</v>
      </c>
      <c r="F3302" s="4" t="s">
        <v>555</v>
      </c>
      <c r="G3302" s="4">
        <v>3423</v>
      </c>
      <c r="H3302" t="str">
        <f>CONCATENATE(Source[[#This Row],[Subject]],TRIM(Source[[#This Row],[Course]]))</f>
        <v>TRST3423</v>
      </c>
      <c r="I3302" t="str">
        <f>VLOOKUP(Source[[#This Row],[SubjCrse]],'Courses and Categories'!$E$2:$G$1816,3,FALSE)</f>
        <v>Noncredit TRST</v>
      </c>
      <c r="J3302">
        <v>101</v>
      </c>
      <c r="K3302" t="s">
        <v>592</v>
      </c>
      <c r="L3302" t="s">
        <v>39</v>
      </c>
      <c r="M3302" t="s">
        <v>40</v>
      </c>
      <c r="N3302" t="s">
        <v>105</v>
      </c>
      <c r="O3302">
        <v>1630</v>
      </c>
      <c r="P3302">
        <v>1845</v>
      </c>
      <c r="Q3302" t="s">
        <v>240</v>
      </c>
      <c r="R3302">
        <v>223</v>
      </c>
      <c r="S3302" t="s">
        <v>134</v>
      </c>
      <c r="T3302">
        <v>1</v>
      </c>
      <c r="U3302" s="1">
        <v>43479</v>
      </c>
      <c r="V3302" s="1">
        <v>43607</v>
      </c>
      <c r="W3302" t="s">
        <v>587</v>
      </c>
      <c r="X3302" t="s">
        <v>46</v>
      </c>
      <c r="Y3302">
        <v>23</v>
      </c>
      <c r="Z3302">
        <v>20</v>
      </c>
      <c r="AA3302">
        <v>30</v>
      </c>
      <c r="AB3302">
        <v>66.666700000000006</v>
      </c>
      <c r="AD3302">
        <f>IF(ISBLANK(Source[[#This Row],[CrosslistID]]),1,1/COUNTIFS(Source[CrosslistID],Source[[#This Row],[CrosslistID]],Source[TermDesc],Source[[#This Row],[TermDesc]]))</f>
        <v>1</v>
      </c>
      <c r="AG3302">
        <v>0</v>
      </c>
      <c r="AH3302">
        <v>66.666700000000006</v>
      </c>
      <c r="AI3302">
        <v>3.1379999999999999</v>
      </c>
      <c r="AJ3302">
        <v>3.1379999999999999</v>
      </c>
      <c r="AK3302">
        <v>0.2</v>
      </c>
      <c r="AL33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3.1379999999999999</v>
      </c>
      <c r="AM3302">
        <f>IF(AND(Source[[#This Row],[Credit_Noncredit]]="Noncredit",Source[[#This Row],[FTEF]]&gt;0),Source[[#This Row],[NC XLST FTES]]*525/(437.5*Source[[#This Row],[FTEF]]),0)</f>
        <v>18.827999999999999</v>
      </c>
      <c r="AN3302">
        <f>IF(Source[[#This Row],[Credit_Noncredit]]="Credit",Source[[#This Row],[Census Enrollment]],Source[[#This Row],[Noncredit Avg. Attendance]])</f>
        <v>18.827999999999999</v>
      </c>
    </row>
    <row r="3303" spans="1:40" x14ac:dyDescent="0.25">
      <c r="A3303" t="s">
        <v>32</v>
      </c>
      <c r="B3303" t="s">
        <v>33</v>
      </c>
      <c r="C3303" t="s">
        <v>229</v>
      </c>
      <c r="D3303" t="s">
        <v>554</v>
      </c>
      <c r="E3303" s="4">
        <v>47818</v>
      </c>
      <c r="F3303" s="4" t="s">
        <v>555</v>
      </c>
      <c r="G3303" s="4">
        <v>3423</v>
      </c>
      <c r="H3303" t="str">
        <f>CONCATENATE(Source[[#This Row],[Subject]],TRIM(Source[[#This Row],[Course]]))</f>
        <v>TRST3423</v>
      </c>
      <c r="I3303" t="str">
        <f>VLOOKUP(Source[[#This Row],[SubjCrse]],'Courses and Categories'!$E$2:$G$1816,3,FALSE)</f>
        <v>Noncredit TRST</v>
      </c>
      <c r="J3303">
        <v>701</v>
      </c>
      <c r="K3303" t="s">
        <v>592</v>
      </c>
      <c r="L3303" t="s">
        <v>39</v>
      </c>
      <c r="M3303" t="s">
        <v>40</v>
      </c>
      <c r="N3303" t="s">
        <v>105</v>
      </c>
      <c r="O3303">
        <v>800</v>
      </c>
      <c r="P3303">
        <v>1015</v>
      </c>
      <c r="Q3303" t="s">
        <v>52</v>
      </c>
      <c r="R3303">
        <v>315</v>
      </c>
      <c r="S3303" t="s">
        <v>53</v>
      </c>
      <c r="T3303">
        <v>1</v>
      </c>
      <c r="U3303" s="1">
        <v>43479</v>
      </c>
      <c r="V3303" s="1">
        <v>43607</v>
      </c>
      <c r="W3303" t="s">
        <v>564</v>
      </c>
      <c r="X3303" t="s">
        <v>46</v>
      </c>
      <c r="Y3303">
        <v>36</v>
      </c>
      <c r="Z3303">
        <v>21</v>
      </c>
      <c r="AA3303">
        <v>30</v>
      </c>
      <c r="AB3303">
        <v>70</v>
      </c>
      <c r="AD3303">
        <f>IF(ISBLANK(Source[[#This Row],[CrosslistID]]),1,1/COUNTIFS(Source[CrosslistID],Source[[#This Row],[CrosslistID]],Source[TermDesc],Source[[#This Row],[TermDesc]]))</f>
        <v>1</v>
      </c>
      <c r="AG3303">
        <v>0</v>
      </c>
      <c r="AH3303">
        <v>70</v>
      </c>
      <c r="AI3303">
        <v>3.448</v>
      </c>
      <c r="AJ3303">
        <v>3.448</v>
      </c>
      <c r="AK3303">
        <v>0.2</v>
      </c>
      <c r="AL33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3.448</v>
      </c>
      <c r="AM3303">
        <f>IF(AND(Source[[#This Row],[Credit_Noncredit]]="Noncredit",Source[[#This Row],[FTEF]]&gt;0),Source[[#This Row],[NC XLST FTES]]*525/(437.5*Source[[#This Row],[FTEF]]),0)</f>
        <v>20.687999999999999</v>
      </c>
      <c r="AN3303">
        <f>IF(Source[[#This Row],[Credit_Noncredit]]="Credit",Source[[#This Row],[Census Enrollment]],Source[[#This Row],[Noncredit Avg. Attendance]])</f>
        <v>20.687999999999999</v>
      </c>
    </row>
    <row r="3304" spans="1:40" x14ac:dyDescent="0.25">
      <c r="A3304" t="s">
        <v>32</v>
      </c>
      <c r="B3304" t="s">
        <v>33</v>
      </c>
      <c r="C3304" t="s">
        <v>229</v>
      </c>
      <c r="D3304" t="s">
        <v>554</v>
      </c>
      <c r="E3304" s="4">
        <v>46833</v>
      </c>
      <c r="F3304" s="4" t="s">
        <v>555</v>
      </c>
      <c r="G3304" s="4">
        <v>3423</v>
      </c>
      <c r="H3304" t="str">
        <f>CONCATENATE(Source[[#This Row],[Subject]],TRIM(Source[[#This Row],[Course]]))</f>
        <v>TRST3423</v>
      </c>
      <c r="I3304" t="str">
        <f>VLOOKUP(Source[[#This Row],[SubjCrse]],'Courses and Categories'!$E$2:$G$1816,3,FALSE)</f>
        <v>Noncredit TRST</v>
      </c>
      <c r="J3304">
        <v>702</v>
      </c>
      <c r="K3304" t="s">
        <v>592</v>
      </c>
      <c r="L3304" t="s">
        <v>87</v>
      </c>
      <c r="M3304" t="s">
        <v>40</v>
      </c>
      <c r="N3304" t="s">
        <v>59</v>
      </c>
      <c r="O3304">
        <v>1630</v>
      </c>
      <c r="P3304">
        <v>1845</v>
      </c>
      <c r="Q3304" t="s">
        <v>52</v>
      </c>
      <c r="R3304">
        <v>215</v>
      </c>
      <c r="S3304" t="s">
        <v>53</v>
      </c>
      <c r="T3304">
        <v>1</v>
      </c>
      <c r="U3304" s="1">
        <v>43479</v>
      </c>
      <c r="V3304" s="1">
        <v>43607</v>
      </c>
      <c r="W3304" t="s">
        <v>593</v>
      </c>
      <c r="X3304" t="s">
        <v>46</v>
      </c>
      <c r="Y3304">
        <v>21</v>
      </c>
      <c r="Z3304">
        <v>19</v>
      </c>
      <c r="AA3304">
        <v>30</v>
      </c>
      <c r="AB3304">
        <v>63.333300000000001</v>
      </c>
      <c r="AD3304">
        <f>IF(ISBLANK(Source[[#This Row],[CrosslistID]]),1,1/COUNTIFS(Source[CrosslistID],Source[[#This Row],[CrosslistID]],Source[TermDesc],Source[[#This Row],[TermDesc]]))</f>
        <v>1</v>
      </c>
      <c r="AG3304">
        <v>0</v>
      </c>
      <c r="AH3304">
        <v>63.333300000000001</v>
      </c>
      <c r="AI3304">
        <v>2.5289999999999999</v>
      </c>
      <c r="AJ3304">
        <v>2.5289999999999999</v>
      </c>
      <c r="AK3304">
        <v>0.2</v>
      </c>
      <c r="AL33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2.5289999999999999</v>
      </c>
      <c r="AM3304">
        <f>IF(AND(Source[[#This Row],[Credit_Noncredit]]="Noncredit",Source[[#This Row],[FTEF]]&gt;0),Source[[#This Row],[NC XLST FTES]]*525/(437.5*Source[[#This Row],[FTEF]]),0)</f>
        <v>15.173999999999999</v>
      </c>
      <c r="AN3304">
        <f>IF(Source[[#This Row],[Credit_Noncredit]]="Credit",Source[[#This Row],[Census Enrollment]],Source[[#This Row],[Noncredit Avg. Attendance]])</f>
        <v>15.173999999999999</v>
      </c>
    </row>
    <row r="3305" spans="1:40" x14ac:dyDescent="0.25">
      <c r="A3305" t="s">
        <v>32</v>
      </c>
      <c r="B3305" t="s">
        <v>33</v>
      </c>
      <c r="C3305" t="s">
        <v>229</v>
      </c>
      <c r="D3305" t="s">
        <v>554</v>
      </c>
      <c r="E3305" s="4">
        <v>47930</v>
      </c>
      <c r="F3305" s="4" t="s">
        <v>555</v>
      </c>
      <c r="G3305" s="4">
        <v>3423</v>
      </c>
      <c r="H3305" t="str">
        <f>CONCATENATE(Source[[#This Row],[Subject]],TRIM(Source[[#This Row],[Course]]))</f>
        <v>TRST3423</v>
      </c>
      <c r="I3305" t="str">
        <f>VLOOKUP(Source[[#This Row],[SubjCrse]],'Courses and Categories'!$E$2:$G$1816,3,FALSE)</f>
        <v>Noncredit TRST</v>
      </c>
      <c r="J3305">
        <v>703</v>
      </c>
      <c r="K3305" t="s">
        <v>592</v>
      </c>
      <c r="L3305" t="s">
        <v>39</v>
      </c>
      <c r="M3305" t="s">
        <v>40</v>
      </c>
      <c r="N3305" t="s">
        <v>105</v>
      </c>
      <c r="O3305">
        <v>1630</v>
      </c>
      <c r="P3305">
        <v>1845</v>
      </c>
      <c r="Q3305" t="s">
        <v>52</v>
      </c>
      <c r="R3305">
        <v>315</v>
      </c>
      <c r="S3305" t="s">
        <v>53</v>
      </c>
      <c r="T3305">
        <v>1</v>
      </c>
      <c r="U3305" s="1">
        <v>43479</v>
      </c>
      <c r="V3305" s="1">
        <v>43607</v>
      </c>
      <c r="W3305" t="s">
        <v>564</v>
      </c>
      <c r="X3305" t="s">
        <v>46</v>
      </c>
      <c r="Y3305">
        <v>35</v>
      </c>
      <c r="Z3305">
        <v>21</v>
      </c>
      <c r="AA3305">
        <v>30</v>
      </c>
      <c r="AB3305">
        <v>70</v>
      </c>
      <c r="AD3305">
        <f>IF(ISBLANK(Source[[#This Row],[CrosslistID]]),1,1/COUNTIFS(Source[CrosslistID],Source[[#This Row],[CrosslistID]],Source[TermDesc],Source[[#This Row],[TermDesc]]))</f>
        <v>1</v>
      </c>
      <c r="AG3305">
        <v>0</v>
      </c>
      <c r="AH3305">
        <v>70</v>
      </c>
      <c r="AI3305">
        <v>3.129</v>
      </c>
      <c r="AJ3305">
        <v>3.129</v>
      </c>
      <c r="AK3305">
        <v>0.2</v>
      </c>
      <c r="AL33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3.129</v>
      </c>
      <c r="AM3305">
        <f>IF(AND(Source[[#This Row],[Credit_Noncredit]]="Noncredit",Source[[#This Row],[FTEF]]&gt;0),Source[[#This Row],[NC XLST FTES]]*525/(437.5*Source[[#This Row],[FTEF]]),0)</f>
        <v>18.773999999999997</v>
      </c>
      <c r="AN3305">
        <f>IF(Source[[#This Row],[Credit_Noncredit]]="Credit",Source[[#This Row],[Census Enrollment]],Source[[#This Row],[Noncredit Avg. Attendance]])</f>
        <v>18.773999999999997</v>
      </c>
    </row>
    <row r="3306" spans="1:40" x14ac:dyDescent="0.25">
      <c r="A3306" t="s">
        <v>32</v>
      </c>
      <c r="B3306" t="s">
        <v>33</v>
      </c>
      <c r="C3306" t="s">
        <v>229</v>
      </c>
      <c r="D3306" t="s">
        <v>554</v>
      </c>
      <c r="E3306" s="4">
        <v>48150</v>
      </c>
      <c r="F3306" s="4" t="s">
        <v>555</v>
      </c>
      <c r="G3306" s="4">
        <v>3423</v>
      </c>
      <c r="H3306" t="str">
        <f>CONCATENATE(Source[[#This Row],[Subject]],TRIM(Source[[#This Row],[Course]]))</f>
        <v>TRST3423</v>
      </c>
      <c r="I3306" t="str">
        <f>VLOOKUP(Source[[#This Row],[SubjCrse]],'Courses and Categories'!$E$2:$G$1816,3,FALSE)</f>
        <v>Noncredit TRST</v>
      </c>
      <c r="J3306">
        <v>704</v>
      </c>
      <c r="K3306" t="s">
        <v>592</v>
      </c>
      <c r="L3306" t="s">
        <v>50</v>
      </c>
      <c r="M3306" t="s">
        <v>40</v>
      </c>
      <c r="N3306" t="s">
        <v>51</v>
      </c>
      <c r="O3306">
        <v>900</v>
      </c>
      <c r="P3306">
        <v>1350</v>
      </c>
      <c r="Q3306" t="s">
        <v>52</v>
      </c>
      <c r="R3306">
        <v>315</v>
      </c>
      <c r="S3306" t="s">
        <v>53</v>
      </c>
      <c r="T3306">
        <v>1</v>
      </c>
      <c r="U3306" s="1">
        <v>43479</v>
      </c>
      <c r="V3306" s="1">
        <v>43607</v>
      </c>
      <c r="W3306" t="s">
        <v>594</v>
      </c>
      <c r="X3306" t="s">
        <v>46</v>
      </c>
      <c r="Y3306">
        <v>43</v>
      </c>
      <c r="Z3306">
        <v>18</v>
      </c>
      <c r="AA3306">
        <v>30</v>
      </c>
      <c r="AB3306">
        <v>60</v>
      </c>
      <c r="AD3306">
        <f>IF(ISBLANK(Source[[#This Row],[CrosslistID]]),1,1/COUNTIFS(Source[CrosslistID],Source[[#This Row],[CrosslistID]],Source[TermDesc],Source[[#This Row],[TermDesc]]))</f>
        <v>1</v>
      </c>
      <c r="AG3306">
        <v>0</v>
      </c>
      <c r="AH3306">
        <v>60</v>
      </c>
      <c r="AI3306">
        <v>2.9049999999999998</v>
      </c>
      <c r="AJ3306">
        <v>2.9049999999999998</v>
      </c>
      <c r="AK3306">
        <v>0.2</v>
      </c>
      <c r="AL33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2.9049999999999998</v>
      </c>
      <c r="AM3306">
        <f>IF(AND(Source[[#This Row],[Credit_Noncredit]]="Noncredit",Source[[#This Row],[FTEF]]&gt;0),Source[[#This Row],[NC XLST FTES]]*525/(437.5*Source[[#This Row],[FTEF]]),0)</f>
        <v>17.43</v>
      </c>
      <c r="AN3306">
        <f>IF(Source[[#This Row],[Credit_Noncredit]]="Credit",Source[[#This Row],[Census Enrollment]],Source[[#This Row],[Noncredit Avg. Attendance]])</f>
        <v>17.43</v>
      </c>
    </row>
    <row r="3307" spans="1:40" x14ac:dyDescent="0.25">
      <c r="A3307" t="s">
        <v>32</v>
      </c>
      <c r="B3307" t="s">
        <v>33</v>
      </c>
      <c r="C3307" t="s">
        <v>229</v>
      </c>
      <c r="D3307" t="s">
        <v>554</v>
      </c>
      <c r="E3307" s="4">
        <v>48151</v>
      </c>
      <c r="F3307" s="4" t="s">
        <v>555</v>
      </c>
      <c r="G3307" s="4">
        <v>3423</v>
      </c>
      <c r="H3307" t="str">
        <f>CONCATENATE(Source[[#This Row],[Subject]],TRIM(Source[[#This Row],[Course]]))</f>
        <v>TRST3423</v>
      </c>
      <c r="I3307" t="str">
        <f>VLOOKUP(Source[[#This Row],[SubjCrse]],'Courses and Categories'!$E$2:$G$1816,3,FALSE)</f>
        <v>Noncredit TRST</v>
      </c>
      <c r="J3307">
        <v>705</v>
      </c>
      <c r="K3307" t="s">
        <v>592</v>
      </c>
      <c r="L3307" t="s">
        <v>50</v>
      </c>
      <c r="M3307" t="s">
        <v>40</v>
      </c>
      <c r="N3307" t="s">
        <v>59</v>
      </c>
      <c r="O3307">
        <v>1630</v>
      </c>
      <c r="P3307">
        <v>1845</v>
      </c>
      <c r="Q3307" t="s">
        <v>572</v>
      </c>
      <c r="S3307" t="s">
        <v>53</v>
      </c>
      <c r="T3307">
        <v>1</v>
      </c>
      <c r="U3307" s="1">
        <v>43479</v>
      </c>
      <c r="V3307" s="1">
        <v>43607</v>
      </c>
      <c r="W3307" t="s">
        <v>595</v>
      </c>
      <c r="X3307" t="s">
        <v>46</v>
      </c>
      <c r="Y3307">
        <v>34</v>
      </c>
      <c r="Z3307">
        <v>24</v>
      </c>
      <c r="AA3307">
        <v>30</v>
      </c>
      <c r="AB3307">
        <v>80</v>
      </c>
      <c r="AD3307">
        <f>IF(ISBLANK(Source[[#This Row],[CrosslistID]]),1,1/COUNTIFS(Source[CrosslistID],Source[[#This Row],[CrosslistID]],Source[TermDesc],Source[[#This Row],[TermDesc]]))</f>
        <v>1</v>
      </c>
      <c r="AG3307">
        <v>0</v>
      </c>
      <c r="AH3307">
        <v>80</v>
      </c>
      <c r="AI3307">
        <v>3.79</v>
      </c>
      <c r="AJ3307">
        <v>3.79</v>
      </c>
      <c r="AK3307">
        <v>0.2</v>
      </c>
      <c r="AL33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3.79</v>
      </c>
      <c r="AM3307">
        <f>IF(AND(Source[[#This Row],[Credit_Noncredit]]="Noncredit",Source[[#This Row],[FTEF]]&gt;0),Source[[#This Row],[NC XLST FTES]]*525/(437.5*Source[[#This Row],[FTEF]]),0)</f>
        <v>22.74</v>
      </c>
      <c r="AN3307">
        <f>IF(Source[[#This Row],[Credit_Noncredit]]="Credit",Source[[#This Row],[Census Enrollment]],Source[[#This Row],[Noncredit Avg. Attendance]])</f>
        <v>22.74</v>
      </c>
    </row>
    <row r="3308" spans="1:40" x14ac:dyDescent="0.25">
      <c r="A3308" t="s">
        <v>32</v>
      </c>
      <c r="B3308" t="s">
        <v>33</v>
      </c>
      <c r="C3308" t="s">
        <v>229</v>
      </c>
      <c r="D3308" t="s">
        <v>554</v>
      </c>
      <c r="E3308" s="4">
        <v>48007</v>
      </c>
      <c r="F3308" s="4" t="s">
        <v>555</v>
      </c>
      <c r="G3308" s="4">
        <v>3424</v>
      </c>
      <c r="H3308" t="str">
        <f>CONCATENATE(Source[[#This Row],[Subject]],TRIM(Source[[#This Row],[Course]]))</f>
        <v>TRST3424</v>
      </c>
      <c r="I3308" t="str">
        <f>VLOOKUP(Source[[#This Row],[SubjCrse]],'Courses and Categories'!$E$2:$G$1816,3,FALSE)</f>
        <v>Noncredit TRST</v>
      </c>
      <c r="J3308">
        <v>701</v>
      </c>
      <c r="K3308" t="s">
        <v>596</v>
      </c>
      <c r="L3308" t="s">
        <v>39</v>
      </c>
      <c r="M3308" t="s">
        <v>40</v>
      </c>
      <c r="N3308" t="s">
        <v>59</v>
      </c>
      <c r="O3308">
        <v>1630</v>
      </c>
      <c r="P3308">
        <v>1845</v>
      </c>
      <c r="Q3308" t="s">
        <v>571</v>
      </c>
      <c r="S3308" t="s">
        <v>248</v>
      </c>
      <c r="T3308">
        <v>1</v>
      </c>
      <c r="U3308" s="1">
        <v>43479</v>
      </c>
      <c r="V3308" s="1">
        <v>43607</v>
      </c>
      <c r="W3308" t="s">
        <v>594</v>
      </c>
      <c r="X3308" t="s">
        <v>46</v>
      </c>
      <c r="Y3308">
        <v>34</v>
      </c>
      <c r="Z3308">
        <v>24</v>
      </c>
      <c r="AA3308">
        <v>30</v>
      </c>
      <c r="AB3308">
        <v>80</v>
      </c>
      <c r="AD3308">
        <f>IF(ISBLANK(Source[[#This Row],[CrosslistID]]),1,1/COUNTIFS(Source[CrosslistID],Source[[#This Row],[CrosslistID]],Source[TermDesc],Source[[#This Row],[TermDesc]]))</f>
        <v>1</v>
      </c>
      <c r="AG3308">
        <v>0</v>
      </c>
      <c r="AH3308">
        <v>80</v>
      </c>
      <c r="AI3308">
        <v>4.1040000000000001</v>
      </c>
      <c r="AJ3308">
        <v>4.1040000000000001</v>
      </c>
      <c r="AK3308">
        <v>0.2</v>
      </c>
      <c r="AL33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4.1040000000000001</v>
      </c>
      <c r="AM3308">
        <f>IF(AND(Source[[#This Row],[Credit_Noncredit]]="Noncredit",Source[[#This Row],[FTEF]]&gt;0),Source[[#This Row],[NC XLST FTES]]*525/(437.5*Source[[#This Row],[FTEF]]),0)</f>
        <v>24.623999999999999</v>
      </c>
      <c r="AN3308">
        <f>IF(Source[[#This Row],[Credit_Noncredit]]="Credit",Source[[#This Row],[Census Enrollment]],Source[[#This Row],[Noncredit Avg. Attendance]])</f>
        <v>24.623999999999999</v>
      </c>
    </row>
    <row r="3309" spans="1:40" x14ac:dyDescent="0.25">
      <c r="A3309" t="s">
        <v>32</v>
      </c>
      <c r="B3309" t="s">
        <v>33</v>
      </c>
      <c r="C3309" t="s">
        <v>229</v>
      </c>
      <c r="D3309" t="s">
        <v>554</v>
      </c>
      <c r="E3309" s="4">
        <v>48008</v>
      </c>
      <c r="F3309" s="4" t="s">
        <v>555</v>
      </c>
      <c r="G3309" s="4">
        <v>3531</v>
      </c>
      <c r="H3309" t="str">
        <f>CONCATENATE(Source[[#This Row],[Subject]],TRIM(Source[[#This Row],[Course]]))</f>
        <v>TRST3531</v>
      </c>
      <c r="I3309" t="str">
        <f>VLOOKUP(Source[[#This Row],[SubjCrse]],'Courses and Categories'!$E$2:$G$1816,3,FALSE)</f>
        <v>Noncredit TRST</v>
      </c>
      <c r="J3309">
        <v>101</v>
      </c>
      <c r="K3309" t="s">
        <v>597</v>
      </c>
      <c r="L3309" t="s">
        <v>39</v>
      </c>
      <c r="M3309" t="s">
        <v>40</v>
      </c>
      <c r="N3309" t="s">
        <v>105</v>
      </c>
      <c r="O3309">
        <v>1630</v>
      </c>
      <c r="P3309">
        <v>1845</v>
      </c>
      <c r="Q3309" t="s">
        <v>240</v>
      </c>
      <c r="R3309">
        <v>266</v>
      </c>
      <c r="S3309" t="s">
        <v>134</v>
      </c>
      <c r="T3309">
        <v>1</v>
      </c>
      <c r="U3309" s="1">
        <v>43479</v>
      </c>
      <c r="V3309" s="1">
        <v>43607</v>
      </c>
      <c r="W3309" t="s">
        <v>598</v>
      </c>
      <c r="X3309" t="s">
        <v>46</v>
      </c>
      <c r="Y3309">
        <v>21</v>
      </c>
      <c r="Z3309">
        <v>17</v>
      </c>
      <c r="AA3309">
        <v>30</v>
      </c>
      <c r="AB3309">
        <v>56.666699999999999</v>
      </c>
      <c r="AD3309">
        <f>IF(ISBLANK(Source[[#This Row],[CrosslistID]]),1,1/COUNTIFS(Source[CrosslistID],Source[[#This Row],[CrosslistID]],Source[TermDesc],Source[[#This Row],[TermDesc]]))</f>
        <v>1</v>
      </c>
      <c r="AG3309">
        <v>0</v>
      </c>
      <c r="AH3309">
        <v>56.666699999999999</v>
      </c>
      <c r="AI3309">
        <v>2.3330000000000002</v>
      </c>
      <c r="AJ3309">
        <v>2.3330000000000002</v>
      </c>
      <c r="AK3309">
        <v>0.2</v>
      </c>
      <c r="AL33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2.3330000000000002</v>
      </c>
      <c r="AM3309">
        <f>IF(AND(Source[[#This Row],[Credit_Noncredit]]="Noncredit",Source[[#This Row],[FTEF]]&gt;0),Source[[#This Row],[NC XLST FTES]]*525/(437.5*Source[[#This Row],[FTEF]]),0)</f>
        <v>13.998000000000001</v>
      </c>
      <c r="AN3309">
        <f>IF(Source[[#This Row],[Credit_Noncredit]]="Credit",Source[[#This Row],[Census Enrollment]],Source[[#This Row],[Noncredit Avg. Attendance]])</f>
        <v>13.998000000000001</v>
      </c>
    </row>
    <row r="3310" spans="1:40" x14ac:dyDescent="0.25">
      <c r="A3310" t="s">
        <v>32</v>
      </c>
      <c r="B3310" t="s">
        <v>33</v>
      </c>
      <c r="C3310" t="s">
        <v>229</v>
      </c>
      <c r="D3310" t="s">
        <v>554</v>
      </c>
      <c r="E3310" s="4">
        <v>47589</v>
      </c>
      <c r="F3310" s="4" t="s">
        <v>555</v>
      </c>
      <c r="G3310" s="4">
        <v>3531</v>
      </c>
      <c r="H3310" t="str">
        <f>CONCATENATE(Source[[#This Row],[Subject]],TRIM(Source[[#This Row],[Course]]))</f>
        <v>TRST3531</v>
      </c>
      <c r="I3310" t="str">
        <f>VLOOKUP(Source[[#This Row],[SubjCrse]],'Courses and Categories'!$E$2:$G$1816,3,FALSE)</f>
        <v>Noncredit TRST</v>
      </c>
      <c r="J3310">
        <v>701</v>
      </c>
      <c r="K3310" t="s">
        <v>597</v>
      </c>
      <c r="L3310" t="s">
        <v>39</v>
      </c>
      <c r="M3310" t="s">
        <v>40</v>
      </c>
      <c r="N3310" t="s">
        <v>59</v>
      </c>
      <c r="O3310">
        <v>1630</v>
      </c>
      <c r="P3310">
        <v>1845</v>
      </c>
      <c r="Q3310" t="s">
        <v>572</v>
      </c>
      <c r="S3310" t="s">
        <v>53</v>
      </c>
      <c r="T3310">
        <v>1</v>
      </c>
      <c r="U3310" s="1">
        <v>43479</v>
      </c>
      <c r="V3310" s="1">
        <v>43607</v>
      </c>
      <c r="W3310" t="s">
        <v>599</v>
      </c>
      <c r="X3310" t="s">
        <v>46</v>
      </c>
      <c r="Y3310">
        <v>28</v>
      </c>
      <c r="Z3310">
        <v>21</v>
      </c>
      <c r="AA3310">
        <v>30</v>
      </c>
      <c r="AB3310">
        <v>70</v>
      </c>
      <c r="AD3310">
        <f>IF(ISBLANK(Source[[#This Row],[CrosslistID]]),1,1/COUNTIFS(Source[CrosslistID],Source[[#This Row],[CrosslistID]],Source[TermDesc],Source[[#This Row],[TermDesc]]))</f>
        <v>1</v>
      </c>
      <c r="AG3310">
        <v>0</v>
      </c>
      <c r="AH3310">
        <v>70</v>
      </c>
      <c r="AI3310">
        <v>2.262</v>
      </c>
      <c r="AJ3310">
        <v>2.262</v>
      </c>
      <c r="AK3310">
        <v>0.2</v>
      </c>
      <c r="AL33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2.262</v>
      </c>
      <c r="AM3310">
        <f>IF(AND(Source[[#This Row],[Credit_Noncredit]]="Noncredit",Source[[#This Row],[FTEF]]&gt;0),Source[[#This Row],[NC XLST FTES]]*525/(437.5*Source[[#This Row],[FTEF]]),0)</f>
        <v>13.571999999999999</v>
      </c>
      <c r="AN3310">
        <f>IF(Source[[#This Row],[Credit_Noncredit]]="Credit",Source[[#This Row],[Census Enrollment]],Source[[#This Row],[Noncredit Avg. Attendance]])</f>
        <v>13.571999999999999</v>
      </c>
    </row>
    <row r="3311" spans="1:40" x14ac:dyDescent="0.25">
      <c r="A3311" t="s">
        <v>32</v>
      </c>
      <c r="B3311" t="s">
        <v>33</v>
      </c>
      <c r="C3311" t="s">
        <v>229</v>
      </c>
      <c r="D3311" t="s">
        <v>554</v>
      </c>
      <c r="E3311" s="4">
        <v>47932</v>
      </c>
      <c r="F3311" s="4" t="s">
        <v>555</v>
      </c>
      <c r="G3311" s="4">
        <v>3532</v>
      </c>
      <c r="H3311" t="str">
        <f>CONCATENATE(Source[[#This Row],[Subject]],TRIM(Source[[#This Row],[Course]]))</f>
        <v>TRST3532</v>
      </c>
      <c r="I3311" t="str">
        <f>VLOOKUP(Source[[#This Row],[SubjCrse]],'Courses and Categories'!$E$2:$G$1816,3,FALSE)</f>
        <v>Noncredit TRST</v>
      </c>
      <c r="J3311">
        <v>701</v>
      </c>
      <c r="K3311" t="s">
        <v>600</v>
      </c>
      <c r="L3311" t="s">
        <v>39</v>
      </c>
      <c r="M3311" t="s">
        <v>40</v>
      </c>
      <c r="N3311" t="s">
        <v>59</v>
      </c>
      <c r="O3311">
        <v>800</v>
      </c>
      <c r="P3311">
        <v>1015</v>
      </c>
      <c r="Q3311" t="s">
        <v>52</v>
      </c>
      <c r="R3311">
        <v>213</v>
      </c>
      <c r="S3311" t="s">
        <v>53</v>
      </c>
      <c r="T3311">
        <v>1</v>
      </c>
      <c r="U3311" s="1">
        <v>43479</v>
      </c>
      <c r="V3311" s="1">
        <v>43607</v>
      </c>
      <c r="W3311" t="s">
        <v>568</v>
      </c>
      <c r="X3311" t="s">
        <v>46</v>
      </c>
      <c r="Y3311">
        <v>44</v>
      </c>
      <c r="Z3311">
        <v>20</v>
      </c>
      <c r="AA3311">
        <v>30</v>
      </c>
      <c r="AB3311">
        <v>66.666700000000006</v>
      </c>
      <c r="AD3311">
        <f>IF(ISBLANK(Source[[#This Row],[CrosslistID]]),1,1/COUNTIFS(Source[CrosslistID],Source[[#This Row],[CrosslistID]],Source[TermDesc],Source[[#This Row],[TermDesc]]))</f>
        <v>1</v>
      </c>
      <c r="AG3311">
        <v>0</v>
      </c>
      <c r="AH3311">
        <v>66.666700000000006</v>
      </c>
      <c r="AI3311">
        <v>2.895</v>
      </c>
      <c r="AJ3311">
        <v>2.895</v>
      </c>
      <c r="AK3311">
        <v>0.2</v>
      </c>
      <c r="AL33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2.895</v>
      </c>
      <c r="AM3311">
        <f>IF(AND(Source[[#This Row],[Credit_Noncredit]]="Noncredit",Source[[#This Row],[FTEF]]&gt;0),Source[[#This Row],[NC XLST FTES]]*525/(437.5*Source[[#This Row],[FTEF]]),0)</f>
        <v>17.37</v>
      </c>
      <c r="AN3311">
        <f>IF(Source[[#This Row],[Credit_Noncredit]]="Credit",Source[[#This Row],[Census Enrollment]],Source[[#This Row],[Noncredit Avg. Attendance]])</f>
        <v>17.37</v>
      </c>
    </row>
    <row r="3312" spans="1:40" x14ac:dyDescent="0.25">
      <c r="A3312" t="s">
        <v>32</v>
      </c>
      <c r="B3312" t="s">
        <v>33</v>
      </c>
      <c r="C3312" t="s">
        <v>229</v>
      </c>
      <c r="D3312" t="s">
        <v>554</v>
      </c>
      <c r="E3312" s="4">
        <v>48027</v>
      </c>
      <c r="F3312" s="4" t="s">
        <v>555</v>
      </c>
      <c r="G3312" s="4">
        <v>3533</v>
      </c>
      <c r="H3312" t="str">
        <f>CONCATENATE(Source[[#This Row],[Subject]],TRIM(Source[[#This Row],[Course]]))</f>
        <v>TRST3533</v>
      </c>
      <c r="I3312" t="str">
        <f>VLOOKUP(Source[[#This Row],[SubjCrse]],'Courses and Categories'!$E$2:$G$1816,3,FALSE)</f>
        <v>Noncredit TRST</v>
      </c>
      <c r="J3312">
        <v>101</v>
      </c>
      <c r="K3312" t="s">
        <v>601</v>
      </c>
      <c r="L3312" t="s">
        <v>87</v>
      </c>
      <c r="M3312" t="s">
        <v>40</v>
      </c>
      <c r="N3312" t="s">
        <v>59</v>
      </c>
      <c r="O3312">
        <v>1630</v>
      </c>
      <c r="P3312">
        <v>1845</v>
      </c>
      <c r="Q3312" t="s">
        <v>233</v>
      </c>
      <c r="R3312">
        <v>312</v>
      </c>
      <c r="S3312" t="s">
        <v>134</v>
      </c>
      <c r="T3312">
        <v>1</v>
      </c>
      <c r="U3312" s="1">
        <v>43479</v>
      </c>
      <c r="V3312" s="1">
        <v>43607</v>
      </c>
      <c r="W3312" t="s">
        <v>598</v>
      </c>
      <c r="X3312" t="s">
        <v>46</v>
      </c>
      <c r="Y3312">
        <v>41</v>
      </c>
      <c r="Z3312">
        <v>35</v>
      </c>
      <c r="AA3312">
        <v>30</v>
      </c>
      <c r="AB3312">
        <v>116.66670000000001</v>
      </c>
      <c r="AD3312">
        <f>IF(ISBLANK(Source[[#This Row],[CrosslistID]]),1,1/COUNTIFS(Source[CrosslistID],Source[[#This Row],[CrosslistID]],Source[TermDesc],Source[[#This Row],[TermDesc]]))</f>
        <v>1</v>
      </c>
      <c r="AG3312">
        <v>0</v>
      </c>
      <c r="AH3312">
        <v>116.66670000000001</v>
      </c>
      <c r="AI3312">
        <v>5.0709999999999997</v>
      </c>
      <c r="AJ3312">
        <v>5.0709999999999997</v>
      </c>
      <c r="AK3312">
        <v>0.2</v>
      </c>
      <c r="AL33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5.0709999999999997</v>
      </c>
      <c r="AM3312">
        <f>IF(AND(Source[[#This Row],[Credit_Noncredit]]="Noncredit",Source[[#This Row],[FTEF]]&gt;0),Source[[#This Row],[NC XLST FTES]]*525/(437.5*Source[[#This Row],[FTEF]]),0)</f>
        <v>30.425999999999995</v>
      </c>
      <c r="AN3312">
        <f>IF(Source[[#This Row],[Credit_Noncredit]]="Credit",Source[[#This Row],[Census Enrollment]],Source[[#This Row],[Noncredit Avg. Attendance]])</f>
        <v>30.425999999999995</v>
      </c>
    </row>
    <row r="3313" spans="1:40" x14ac:dyDescent="0.25">
      <c r="A3313" t="s">
        <v>32</v>
      </c>
      <c r="B3313" t="s">
        <v>33</v>
      </c>
      <c r="C3313" t="s">
        <v>229</v>
      </c>
      <c r="D3313" t="s">
        <v>554</v>
      </c>
      <c r="E3313" s="4">
        <v>47779</v>
      </c>
      <c r="F3313" s="4" t="s">
        <v>555</v>
      </c>
      <c r="G3313" s="4">
        <v>3533</v>
      </c>
      <c r="H3313" t="str">
        <f>CONCATENATE(Source[[#This Row],[Subject]],TRIM(Source[[#This Row],[Course]]))</f>
        <v>TRST3533</v>
      </c>
      <c r="I3313" t="str">
        <f>VLOOKUP(Source[[#This Row],[SubjCrse]],'Courses and Categories'!$E$2:$G$1816,3,FALSE)</f>
        <v>Noncredit TRST</v>
      </c>
      <c r="J3313">
        <v>701</v>
      </c>
      <c r="K3313" t="s">
        <v>601</v>
      </c>
      <c r="L3313" t="s">
        <v>39</v>
      </c>
      <c r="M3313" t="s">
        <v>40</v>
      </c>
      <c r="N3313" t="s">
        <v>105</v>
      </c>
      <c r="O3313">
        <v>1630</v>
      </c>
      <c r="P3313">
        <v>1845</v>
      </c>
      <c r="Q3313" t="s">
        <v>52</v>
      </c>
      <c r="R3313">
        <v>214</v>
      </c>
      <c r="S3313" t="s">
        <v>53</v>
      </c>
      <c r="T3313">
        <v>1</v>
      </c>
      <c r="U3313" s="1">
        <v>43479</v>
      </c>
      <c r="V3313" s="1">
        <v>43607</v>
      </c>
      <c r="W3313" t="s">
        <v>602</v>
      </c>
      <c r="X3313" t="s">
        <v>46</v>
      </c>
      <c r="Y3313">
        <v>24</v>
      </c>
      <c r="Z3313">
        <v>19</v>
      </c>
      <c r="AA3313">
        <v>30</v>
      </c>
      <c r="AB3313">
        <v>63.333300000000001</v>
      </c>
      <c r="AD3313">
        <f>IF(ISBLANK(Source[[#This Row],[CrosslistID]]),1,1/COUNTIFS(Source[CrosslistID],Source[[#This Row],[CrosslistID]],Source[TermDesc],Source[[#This Row],[TermDesc]]))</f>
        <v>1</v>
      </c>
      <c r="AG3313">
        <v>0</v>
      </c>
      <c r="AH3313">
        <v>63.333300000000001</v>
      </c>
      <c r="AI3313">
        <v>3.0379999999999998</v>
      </c>
      <c r="AJ3313">
        <v>3.0379999999999998</v>
      </c>
      <c r="AK3313">
        <v>0.2</v>
      </c>
      <c r="AL33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3.0379999999999998</v>
      </c>
      <c r="AM3313">
        <f>IF(AND(Source[[#This Row],[Credit_Noncredit]]="Noncredit",Source[[#This Row],[FTEF]]&gt;0),Source[[#This Row],[NC XLST FTES]]*525/(437.5*Source[[#This Row],[FTEF]]),0)</f>
        <v>18.227999999999998</v>
      </c>
      <c r="AN3313">
        <f>IF(Source[[#This Row],[Credit_Noncredit]]="Credit",Source[[#This Row],[Census Enrollment]],Source[[#This Row],[Noncredit Avg. Attendance]])</f>
        <v>18.227999999999998</v>
      </c>
    </row>
    <row r="3314" spans="1:40" x14ac:dyDescent="0.25">
      <c r="A3314" t="s">
        <v>32</v>
      </c>
      <c r="B3314" t="s">
        <v>33</v>
      </c>
      <c r="C3314" t="s">
        <v>229</v>
      </c>
      <c r="D3314" t="s">
        <v>554</v>
      </c>
      <c r="E3314" s="4">
        <v>47591</v>
      </c>
      <c r="F3314" s="4" t="s">
        <v>555</v>
      </c>
      <c r="G3314" s="4">
        <v>3534</v>
      </c>
      <c r="H3314" t="str">
        <f>CONCATENATE(Source[[#This Row],[Subject]],TRIM(Source[[#This Row],[Course]]))</f>
        <v>TRST3534</v>
      </c>
      <c r="I3314" t="str">
        <f>VLOOKUP(Source[[#This Row],[SubjCrse]],'Courses and Categories'!$E$2:$G$1816,3,FALSE)</f>
        <v>Noncredit TRST</v>
      </c>
      <c r="J3314">
        <v>701</v>
      </c>
      <c r="K3314" t="s">
        <v>603</v>
      </c>
      <c r="L3314" t="s">
        <v>87</v>
      </c>
      <c r="M3314" t="s">
        <v>40</v>
      </c>
      <c r="N3314" t="s">
        <v>105</v>
      </c>
      <c r="O3314">
        <v>1900</v>
      </c>
      <c r="P3314">
        <v>2115</v>
      </c>
      <c r="Q3314" t="s">
        <v>52</v>
      </c>
      <c r="R3314">
        <v>214</v>
      </c>
      <c r="S3314" t="s">
        <v>53</v>
      </c>
      <c r="T3314">
        <v>1</v>
      </c>
      <c r="U3314" s="1">
        <v>43479</v>
      </c>
      <c r="V3314" s="1">
        <v>43607</v>
      </c>
      <c r="W3314" t="s">
        <v>602</v>
      </c>
      <c r="X3314" t="s">
        <v>46</v>
      </c>
      <c r="Y3314">
        <v>41</v>
      </c>
      <c r="Z3314">
        <v>29</v>
      </c>
      <c r="AA3314">
        <v>30</v>
      </c>
      <c r="AB3314">
        <v>96.666700000000006</v>
      </c>
      <c r="AD3314">
        <f>IF(ISBLANK(Source[[#This Row],[CrosslistID]]),1,1/COUNTIFS(Source[CrosslistID],Source[[#This Row],[CrosslistID]],Source[TermDesc],Source[[#This Row],[TermDesc]]))</f>
        <v>1</v>
      </c>
      <c r="AG3314">
        <v>0</v>
      </c>
      <c r="AH3314">
        <v>96.666700000000006</v>
      </c>
      <c r="AI3314">
        <v>3.9710000000000001</v>
      </c>
      <c r="AJ3314">
        <v>3.9710000000000001</v>
      </c>
      <c r="AK3314">
        <v>0.2</v>
      </c>
      <c r="AL33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3.9710000000000001</v>
      </c>
      <c r="AM3314">
        <f>IF(AND(Source[[#This Row],[Credit_Noncredit]]="Noncredit",Source[[#This Row],[FTEF]]&gt;0),Source[[#This Row],[NC XLST FTES]]*525/(437.5*Source[[#This Row],[FTEF]]),0)</f>
        <v>23.826000000000001</v>
      </c>
      <c r="AN3314">
        <f>IF(Source[[#This Row],[Credit_Noncredit]]="Credit",Source[[#This Row],[Census Enrollment]],Source[[#This Row],[Noncredit Avg. Attendance]])</f>
        <v>23.826000000000001</v>
      </c>
    </row>
    <row r="3315" spans="1:40" x14ac:dyDescent="0.25">
      <c r="A3315" t="s">
        <v>32</v>
      </c>
      <c r="B3315" t="s">
        <v>33</v>
      </c>
      <c r="C3315" t="s">
        <v>229</v>
      </c>
      <c r="D3315" t="s">
        <v>554</v>
      </c>
      <c r="E3315" s="4">
        <v>47780</v>
      </c>
      <c r="F3315" s="4" t="s">
        <v>555</v>
      </c>
      <c r="G3315" s="4">
        <v>3535</v>
      </c>
      <c r="H3315" t="str">
        <f>CONCATENATE(Source[[#This Row],[Subject]],TRIM(Source[[#This Row],[Course]]))</f>
        <v>TRST3535</v>
      </c>
      <c r="I3315" t="str">
        <f>VLOOKUP(Source[[#This Row],[SubjCrse]],'Courses and Categories'!$E$2:$G$1816,3,FALSE)</f>
        <v>Noncredit TRST</v>
      </c>
      <c r="J3315">
        <v>701</v>
      </c>
      <c r="K3315" t="s">
        <v>604</v>
      </c>
      <c r="L3315" t="s">
        <v>39</v>
      </c>
      <c r="M3315" t="s">
        <v>40</v>
      </c>
      <c r="N3315" t="s">
        <v>59</v>
      </c>
      <c r="O3315">
        <v>1630</v>
      </c>
      <c r="P3315">
        <v>1845</v>
      </c>
      <c r="Q3315" t="s">
        <v>52</v>
      </c>
      <c r="R3315">
        <v>214</v>
      </c>
      <c r="S3315" t="s">
        <v>53</v>
      </c>
      <c r="T3315">
        <v>1</v>
      </c>
      <c r="U3315" s="1">
        <v>43479</v>
      </c>
      <c r="V3315" s="1">
        <v>43607</v>
      </c>
      <c r="W3315" t="s">
        <v>585</v>
      </c>
      <c r="X3315" t="s">
        <v>46</v>
      </c>
      <c r="Y3315">
        <v>70</v>
      </c>
      <c r="Z3315">
        <v>65</v>
      </c>
      <c r="AA3315">
        <v>30</v>
      </c>
      <c r="AB3315">
        <v>216.66669999999999</v>
      </c>
      <c r="AD3315">
        <f>IF(ISBLANK(Source[[#This Row],[CrosslistID]]),1,1/COUNTIFS(Source[CrosslistID],Source[[#This Row],[CrosslistID]],Source[TermDesc],Source[[#This Row],[TermDesc]]))</f>
        <v>1</v>
      </c>
      <c r="AG3315">
        <v>0</v>
      </c>
      <c r="AH3315">
        <v>216.66669999999999</v>
      </c>
      <c r="AI3315">
        <v>4.0430000000000001</v>
      </c>
      <c r="AJ3315">
        <v>4.0430000000000001</v>
      </c>
      <c r="AK3315">
        <v>0.2</v>
      </c>
      <c r="AL33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4.0430000000000001</v>
      </c>
      <c r="AM3315">
        <f>IF(AND(Source[[#This Row],[Credit_Noncredit]]="Noncredit",Source[[#This Row],[FTEF]]&gt;0),Source[[#This Row],[NC XLST FTES]]*525/(437.5*Source[[#This Row],[FTEF]]),0)</f>
        <v>24.258000000000003</v>
      </c>
      <c r="AN3315">
        <f>IF(Source[[#This Row],[Credit_Noncredit]]="Credit",Source[[#This Row],[Census Enrollment]],Source[[#This Row],[Noncredit Avg. Attendance]])</f>
        <v>24.258000000000003</v>
      </c>
    </row>
    <row r="3316" spans="1:40" x14ac:dyDescent="0.25">
      <c r="A3316" t="s">
        <v>32</v>
      </c>
      <c r="B3316" t="s">
        <v>33</v>
      </c>
      <c r="C3316" t="s">
        <v>229</v>
      </c>
      <c r="D3316" t="s">
        <v>554</v>
      </c>
      <c r="E3316" s="4">
        <v>47677</v>
      </c>
      <c r="F3316" s="4" t="s">
        <v>555</v>
      </c>
      <c r="G3316" s="4">
        <v>3536</v>
      </c>
      <c r="H3316" t="str">
        <f>CONCATENATE(Source[[#This Row],[Subject]],TRIM(Source[[#This Row],[Course]]))</f>
        <v>TRST3536</v>
      </c>
      <c r="I3316" t="str">
        <f>VLOOKUP(Source[[#This Row],[SubjCrse]],'Courses and Categories'!$E$2:$G$1816,3,FALSE)</f>
        <v>Noncredit TRST</v>
      </c>
      <c r="J3316">
        <v>701</v>
      </c>
      <c r="K3316" t="s">
        <v>605</v>
      </c>
      <c r="L3316" t="s">
        <v>50</v>
      </c>
      <c r="M3316" t="s">
        <v>40</v>
      </c>
      <c r="N3316" t="s">
        <v>51</v>
      </c>
      <c r="O3316">
        <v>900</v>
      </c>
      <c r="P3316">
        <v>1350</v>
      </c>
      <c r="Q3316" t="s">
        <v>52</v>
      </c>
      <c r="R3316">
        <v>214</v>
      </c>
      <c r="S3316" t="s">
        <v>53</v>
      </c>
      <c r="T3316">
        <v>1</v>
      </c>
      <c r="U3316" s="1">
        <v>43479</v>
      </c>
      <c r="V3316" s="1">
        <v>43607</v>
      </c>
      <c r="W3316" t="s">
        <v>602</v>
      </c>
      <c r="X3316" t="s">
        <v>46</v>
      </c>
      <c r="Y3316">
        <v>47</v>
      </c>
      <c r="Z3316">
        <v>29</v>
      </c>
      <c r="AA3316">
        <v>30</v>
      </c>
      <c r="AB3316">
        <v>96.666700000000006</v>
      </c>
      <c r="AD3316">
        <f>IF(ISBLANK(Source[[#This Row],[CrosslistID]]),1,1/COUNTIFS(Source[CrosslistID],Source[[#This Row],[CrosslistID]],Source[TermDesc],Source[[#This Row],[TermDesc]]))</f>
        <v>1</v>
      </c>
      <c r="AG3316">
        <v>0</v>
      </c>
      <c r="AH3316">
        <v>96.666700000000006</v>
      </c>
      <c r="AI3316">
        <v>2.99</v>
      </c>
      <c r="AJ3316">
        <v>2.99</v>
      </c>
      <c r="AK3316">
        <v>0.2</v>
      </c>
      <c r="AL33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2.99</v>
      </c>
      <c r="AM3316">
        <f>IF(AND(Source[[#This Row],[Credit_Noncredit]]="Noncredit",Source[[#This Row],[FTEF]]&gt;0),Source[[#This Row],[NC XLST FTES]]*525/(437.5*Source[[#This Row],[FTEF]]),0)</f>
        <v>17.940000000000001</v>
      </c>
      <c r="AN3316">
        <f>IF(Source[[#This Row],[Credit_Noncredit]]="Credit",Source[[#This Row],[Census Enrollment]],Source[[#This Row],[Noncredit Avg. Attendance]])</f>
        <v>17.940000000000001</v>
      </c>
    </row>
    <row r="3317" spans="1:40" x14ac:dyDescent="0.25">
      <c r="A3317" t="s">
        <v>32</v>
      </c>
      <c r="B3317" t="s">
        <v>33</v>
      </c>
      <c r="C3317" t="s">
        <v>229</v>
      </c>
      <c r="D3317" t="s">
        <v>554</v>
      </c>
      <c r="E3317" s="4">
        <v>48152</v>
      </c>
      <c r="F3317" s="4" t="s">
        <v>555</v>
      </c>
      <c r="G3317" s="4">
        <v>3537</v>
      </c>
      <c r="H3317" t="str">
        <f>CONCATENATE(Source[[#This Row],[Subject]],TRIM(Source[[#This Row],[Course]]))</f>
        <v>TRST3537</v>
      </c>
      <c r="I3317" t="str">
        <f>VLOOKUP(Source[[#This Row],[SubjCrse]],'Courses and Categories'!$E$2:$G$1816,3,FALSE)</f>
        <v>Noncredit TRST</v>
      </c>
      <c r="J3317">
        <v>701</v>
      </c>
      <c r="K3317" t="s">
        <v>606</v>
      </c>
      <c r="L3317" t="s">
        <v>87</v>
      </c>
      <c r="M3317" t="s">
        <v>40</v>
      </c>
      <c r="N3317" t="s">
        <v>59</v>
      </c>
      <c r="O3317">
        <v>1900</v>
      </c>
      <c r="P3317">
        <v>2115</v>
      </c>
      <c r="Q3317" t="s">
        <v>52</v>
      </c>
      <c r="R3317">
        <v>213</v>
      </c>
      <c r="S3317" t="s">
        <v>53</v>
      </c>
      <c r="T3317">
        <v>1</v>
      </c>
      <c r="U3317" s="1">
        <v>43479</v>
      </c>
      <c r="V3317" s="1">
        <v>43607</v>
      </c>
      <c r="W3317" t="s">
        <v>598</v>
      </c>
      <c r="X3317" t="s">
        <v>46</v>
      </c>
      <c r="Y3317">
        <v>37</v>
      </c>
      <c r="Z3317">
        <v>25</v>
      </c>
      <c r="AA3317">
        <v>30</v>
      </c>
      <c r="AB3317">
        <v>83.333299999999994</v>
      </c>
      <c r="AD3317">
        <f>IF(ISBLANK(Source[[#This Row],[CrosslistID]]),1,1/COUNTIFS(Source[CrosslistID],Source[[#This Row],[CrosslistID]],Source[TermDesc],Source[[#This Row],[TermDesc]]))</f>
        <v>1</v>
      </c>
      <c r="AG3317">
        <v>0</v>
      </c>
      <c r="AH3317">
        <v>83.333299999999994</v>
      </c>
      <c r="AI3317">
        <v>3.6379999999999999</v>
      </c>
      <c r="AJ3317">
        <v>3.6379999999999999</v>
      </c>
      <c r="AK3317">
        <v>0.2</v>
      </c>
      <c r="AL33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3.6379999999999999</v>
      </c>
      <c r="AM3317">
        <f>IF(AND(Source[[#This Row],[Credit_Noncredit]]="Noncredit",Source[[#This Row],[FTEF]]&gt;0),Source[[#This Row],[NC XLST FTES]]*525/(437.5*Source[[#This Row],[FTEF]]),0)</f>
        <v>21.827999999999999</v>
      </c>
      <c r="AN3317">
        <f>IF(Source[[#This Row],[Credit_Noncredit]]="Credit",Source[[#This Row],[Census Enrollment]],Source[[#This Row],[Noncredit Avg. Attendance]])</f>
        <v>21.827999999999999</v>
      </c>
    </row>
    <row r="3318" spans="1:40" x14ac:dyDescent="0.25">
      <c r="A3318" t="s">
        <v>32</v>
      </c>
      <c r="B3318" t="s">
        <v>33</v>
      </c>
      <c r="C3318" t="s">
        <v>229</v>
      </c>
      <c r="D3318" t="s">
        <v>554</v>
      </c>
      <c r="E3318" s="4">
        <v>47342</v>
      </c>
      <c r="F3318" s="4" t="s">
        <v>555</v>
      </c>
      <c r="G3318" s="4">
        <v>3631</v>
      </c>
      <c r="H3318" t="str">
        <f>CONCATENATE(Source[[#This Row],[Subject]],TRIM(Source[[#This Row],[Course]]))</f>
        <v>TRST3631</v>
      </c>
      <c r="I3318" t="str">
        <f>VLOOKUP(Source[[#This Row],[SubjCrse]],'Courses and Categories'!$E$2:$G$1816,3,FALSE)</f>
        <v>Noncredit TRST</v>
      </c>
      <c r="J3318">
        <v>701</v>
      </c>
      <c r="K3318" t="s">
        <v>607</v>
      </c>
      <c r="L3318" t="s">
        <v>87</v>
      </c>
      <c r="M3318" t="s">
        <v>40</v>
      </c>
      <c r="N3318" t="s">
        <v>59</v>
      </c>
      <c r="O3318">
        <v>1900</v>
      </c>
      <c r="P3318">
        <v>2115</v>
      </c>
      <c r="Q3318" t="s">
        <v>52</v>
      </c>
      <c r="R3318">
        <v>215</v>
      </c>
      <c r="S3318" t="s">
        <v>53</v>
      </c>
      <c r="T3318">
        <v>1</v>
      </c>
      <c r="U3318" s="1">
        <v>43479</v>
      </c>
      <c r="V3318" s="1">
        <v>43607</v>
      </c>
      <c r="W3318" t="s">
        <v>593</v>
      </c>
      <c r="X3318" t="s">
        <v>46</v>
      </c>
      <c r="Y3318">
        <v>25</v>
      </c>
      <c r="Z3318">
        <v>17</v>
      </c>
      <c r="AA3318">
        <v>30</v>
      </c>
      <c r="AB3318">
        <v>56.666699999999999</v>
      </c>
      <c r="AD3318">
        <f>IF(ISBLANK(Source[[#This Row],[CrosslistID]]),1,1/COUNTIFS(Source[CrosslistID],Source[[#This Row],[CrosslistID]],Source[TermDesc],Source[[#This Row],[TermDesc]]))</f>
        <v>1</v>
      </c>
      <c r="AG3318">
        <v>0</v>
      </c>
      <c r="AH3318">
        <v>56.666699999999999</v>
      </c>
      <c r="AI3318">
        <v>1.7669999999999999</v>
      </c>
      <c r="AJ3318">
        <v>1.7669999999999999</v>
      </c>
      <c r="AK3318">
        <v>0.2</v>
      </c>
      <c r="AL33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1.7669999999999999</v>
      </c>
      <c r="AM3318">
        <f>IF(AND(Source[[#This Row],[Credit_Noncredit]]="Noncredit",Source[[#This Row],[FTEF]]&gt;0),Source[[#This Row],[NC XLST FTES]]*525/(437.5*Source[[#This Row],[FTEF]]),0)</f>
        <v>10.602</v>
      </c>
      <c r="AN3318">
        <f>IF(Source[[#This Row],[Credit_Noncredit]]="Credit",Source[[#This Row],[Census Enrollment]],Source[[#This Row],[Noncredit Avg. Attendance]])</f>
        <v>10.602</v>
      </c>
    </row>
    <row r="3319" spans="1:40" x14ac:dyDescent="0.25">
      <c r="A3319" t="s">
        <v>32</v>
      </c>
      <c r="B3319" t="s">
        <v>33</v>
      </c>
      <c r="C3319" t="s">
        <v>229</v>
      </c>
      <c r="D3319" t="s">
        <v>554</v>
      </c>
      <c r="E3319" s="4">
        <v>47753</v>
      </c>
      <c r="F3319" s="4" t="s">
        <v>555</v>
      </c>
      <c r="G3319" s="4">
        <v>3642</v>
      </c>
      <c r="H3319" t="str">
        <f>CONCATENATE(Source[[#This Row],[Subject]],TRIM(Source[[#This Row],[Course]]))</f>
        <v>TRST3642</v>
      </c>
      <c r="I3319" t="str">
        <f>VLOOKUP(Source[[#This Row],[SubjCrse]],'Courses and Categories'!$E$2:$G$1816,3,FALSE)</f>
        <v>Noncredit TRST</v>
      </c>
      <c r="J3319">
        <v>701</v>
      </c>
      <c r="K3319" t="s">
        <v>608</v>
      </c>
      <c r="L3319" t="s">
        <v>87</v>
      </c>
      <c r="M3319" t="s">
        <v>40</v>
      </c>
      <c r="N3319" t="s">
        <v>105</v>
      </c>
      <c r="O3319">
        <v>1900</v>
      </c>
      <c r="P3319">
        <v>2115</v>
      </c>
      <c r="Q3319" t="s">
        <v>52</v>
      </c>
      <c r="R3319">
        <v>314</v>
      </c>
      <c r="S3319" t="s">
        <v>53</v>
      </c>
      <c r="T3319">
        <v>1</v>
      </c>
      <c r="U3319" s="1">
        <v>43479</v>
      </c>
      <c r="V3319" s="1">
        <v>43607</v>
      </c>
      <c r="W3319" t="s">
        <v>589</v>
      </c>
      <c r="X3319" t="s">
        <v>46</v>
      </c>
      <c r="Y3319">
        <v>48</v>
      </c>
      <c r="Z3319">
        <v>48</v>
      </c>
      <c r="AA3319">
        <v>30</v>
      </c>
      <c r="AB3319">
        <v>160</v>
      </c>
      <c r="AD3319">
        <f>IF(ISBLANK(Source[[#This Row],[CrosslistID]]),1,1/COUNTIFS(Source[CrosslistID],Source[[#This Row],[CrosslistID]],Source[TermDesc],Source[[#This Row],[TermDesc]]))</f>
        <v>1</v>
      </c>
      <c r="AG3319">
        <v>0</v>
      </c>
      <c r="AH3319">
        <v>160</v>
      </c>
      <c r="AI3319">
        <v>3.9569999999999999</v>
      </c>
      <c r="AJ3319">
        <v>3.9569999999999999</v>
      </c>
      <c r="AK3319">
        <v>0.2</v>
      </c>
      <c r="AL33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3.9569999999999999</v>
      </c>
      <c r="AM3319">
        <f>IF(AND(Source[[#This Row],[Credit_Noncredit]]="Noncredit",Source[[#This Row],[FTEF]]&gt;0),Source[[#This Row],[NC XLST FTES]]*525/(437.5*Source[[#This Row],[FTEF]]),0)</f>
        <v>23.741999999999997</v>
      </c>
      <c r="AN3319">
        <f>IF(Source[[#This Row],[Credit_Noncredit]]="Credit",Source[[#This Row],[Census Enrollment]],Source[[#This Row],[Noncredit Avg. Attendance]])</f>
        <v>23.741999999999997</v>
      </c>
    </row>
    <row r="3320" spans="1:40" x14ac:dyDescent="0.25">
      <c r="A3320" t="s">
        <v>32</v>
      </c>
      <c r="B3320" t="s">
        <v>33</v>
      </c>
      <c r="C3320" t="s">
        <v>229</v>
      </c>
      <c r="D3320" t="s">
        <v>554</v>
      </c>
      <c r="E3320" s="4">
        <v>48153</v>
      </c>
      <c r="F3320" s="4" t="s">
        <v>555</v>
      </c>
      <c r="G3320" s="4">
        <v>3642</v>
      </c>
      <c r="H3320" t="str">
        <f>CONCATENATE(Source[[#This Row],[Subject]],TRIM(Source[[#This Row],[Course]]))</f>
        <v>TRST3642</v>
      </c>
      <c r="I3320" t="str">
        <f>VLOOKUP(Source[[#This Row],[SubjCrse]],'Courses and Categories'!$E$2:$G$1816,3,FALSE)</f>
        <v>Noncredit TRST</v>
      </c>
      <c r="J3320">
        <v>702</v>
      </c>
      <c r="K3320" t="s">
        <v>608</v>
      </c>
      <c r="L3320" t="s">
        <v>50</v>
      </c>
      <c r="M3320" t="s">
        <v>40</v>
      </c>
      <c r="N3320" t="s">
        <v>51</v>
      </c>
      <c r="O3320">
        <v>800</v>
      </c>
      <c r="P3320">
        <v>1250</v>
      </c>
      <c r="Q3320" t="s">
        <v>572</v>
      </c>
      <c r="S3320" t="s">
        <v>53</v>
      </c>
      <c r="T3320">
        <v>1</v>
      </c>
      <c r="U3320" s="1">
        <v>43479</v>
      </c>
      <c r="V3320" s="1">
        <v>43607</v>
      </c>
      <c r="W3320" t="s">
        <v>590</v>
      </c>
      <c r="X3320" t="s">
        <v>46</v>
      </c>
      <c r="Y3320">
        <v>71</v>
      </c>
      <c r="Z3320">
        <v>23</v>
      </c>
      <c r="AA3320">
        <v>30</v>
      </c>
      <c r="AB3320">
        <v>76.666700000000006</v>
      </c>
      <c r="AD3320">
        <f>IF(ISBLANK(Source[[#This Row],[CrosslistID]]),1,1/COUNTIFS(Source[CrosslistID],Source[[#This Row],[CrosslistID]],Source[TermDesc],Source[[#This Row],[TermDesc]]))</f>
        <v>1</v>
      </c>
      <c r="AG3320">
        <v>0</v>
      </c>
      <c r="AH3320">
        <v>76.666700000000006</v>
      </c>
      <c r="AI3320">
        <v>3.4129999999999998</v>
      </c>
      <c r="AJ3320">
        <v>3.4129999999999998</v>
      </c>
      <c r="AK3320">
        <v>0.2</v>
      </c>
      <c r="AL33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3.4129999999999998</v>
      </c>
      <c r="AM3320">
        <f>IF(AND(Source[[#This Row],[Credit_Noncredit]]="Noncredit",Source[[#This Row],[FTEF]]&gt;0),Source[[#This Row],[NC XLST FTES]]*525/(437.5*Source[[#This Row],[FTEF]]),0)</f>
        <v>20.477999999999998</v>
      </c>
      <c r="AN3320">
        <f>IF(Source[[#This Row],[Credit_Noncredit]]="Credit",Source[[#This Row],[Census Enrollment]],Source[[#This Row],[Noncredit Avg. Attendance]])</f>
        <v>20.477999999999998</v>
      </c>
    </row>
    <row r="3321" spans="1:40" x14ac:dyDescent="0.25">
      <c r="A3321" t="s">
        <v>32</v>
      </c>
      <c r="B3321" t="s">
        <v>33</v>
      </c>
      <c r="C3321" t="s">
        <v>229</v>
      </c>
      <c r="D3321" t="s">
        <v>554</v>
      </c>
      <c r="E3321" s="4">
        <v>48155</v>
      </c>
      <c r="F3321" s="4" t="s">
        <v>555</v>
      </c>
      <c r="G3321" s="4">
        <v>3644</v>
      </c>
      <c r="H3321" t="str">
        <f>CONCATENATE(Source[[#This Row],[Subject]],TRIM(Source[[#This Row],[Course]]))</f>
        <v>TRST3644</v>
      </c>
      <c r="I3321" t="str">
        <f>VLOOKUP(Source[[#This Row],[SubjCrse]],'Courses and Categories'!$E$2:$G$1816,3,FALSE)</f>
        <v>Noncredit TRST</v>
      </c>
      <c r="J3321">
        <v>701</v>
      </c>
      <c r="K3321" t="s">
        <v>609</v>
      </c>
      <c r="L3321" t="s">
        <v>87</v>
      </c>
      <c r="M3321" t="s">
        <v>40</v>
      </c>
      <c r="N3321" t="s">
        <v>105</v>
      </c>
      <c r="O3321">
        <v>1030</v>
      </c>
      <c r="P3321">
        <v>1245</v>
      </c>
      <c r="Q3321" t="s">
        <v>52</v>
      </c>
      <c r="R3321">
        <v>306</v>
      </c>
      <c r="S3321" t="s">
        <v>53</v>
      </c>
      <c r="T3321">
        <v>1</v>
      </c>
      <c r="U3321" s="1">
        <v>43479</v>
      </c>
      <c r="V3321" s="1">
        <v>43607</v>
      </c>
      <c r="W3321" t="s">
        <v>562</v>
      </c>
      <c r="X3321" t="s">
        <v>46</v>
      </c>
      <c r="Y3321">
        <v>36</v>
      </c>
      <c r="Z3321">
        <v>17</v>
      </c>
      <c r="AA3321">
        <v>30</v>
      </c>
      <c r="AB3321">
        <v>56.666699999999999</v>
      </c>
      <c r="AD3321">
        <f>IF(ISBLANK(Source[[#This Row],[CrosslistID]]),1,1/COUNTIFS(Source[CrosslistID],Source[[#This Row],[CrosslistID]],Source[TermDesc],Source[[#This Row],[TermDesc]]))</f>
        <v>1</v>
      </c>
      <c r="AG3321">
        <v>0</v>
      </c>
      <c r="AH3321">
        <v>56.666699999999999</v>
      </c>
      <c r="AI3321">
        <v>2.4809999999999999</v>
      </c>
      <c r="AJ3321">
        <v>2.4809999999999999</v>
      </c>
      <c r="AK3321">
        <v>0.2</v>
      </c>
      <c r="AL33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2.4809999999999999</v>
      </c>
      <c r="AM3321">
        <f>IF(AND(Source[[#This Row],[Credit_Noncredit]]="Noncredit",Source[[#This Row],[FTEF]]&gt;0),Source[[#This Row],[NC XLST FTES]]*525/(437.5*Source[[#This Row],[FTEF]]),0)</f>
        <v>14.885999999999999</v>
      </c>
      <c r="AN3321">
        <f>IF(Source[[#This Row],[Credit_Noncredit]]="Credit",Source[[#This Row],[Census Enrollment]],Source[[#This Row],[Noncredit Avg. Attendance]])</f>
        <v>14.885999999999999</v>
      </c>
    </row>
    <row r="3322" spans="1:40" x14ac:dyDescent="0.25">
      <c r="A3322" t="s">
        <v>32</v>
      </c>
      <c r="B3322" t="s">
        <v>33</v>
      </c>
      <c r="C3322" t="s">
        <v>229</v>
      </c>
      <c r="D3322" t="s">
        <v>554</v>
      </c>
      <c r="E3322" s="4">
        <v>48156</v>
      </c>
      <c r="F3322" s="4" t="s">
        <v>555</v>
      </c>
      <c r="G3322" s="4">
        <v>3732</v>
      </c>
      <c r="H3322" t="str">
        <f>CONCATENATE(Source[[#This Row],[Subject]],TRIM(Source[[#This Row],[Course]]))</f>
        <v>TRST3732</v>
      </c>
      <c r="I3322" t="str">
        <f>VLOOKUP(Source[[#This Row],[SubjCrse]],'Courses and Categories'!$E$2:$G$1816,3,FALSE)</f>
        <v>Noncredit TRST</v>
      </c>
      <c r="J3322">
        <v>701</v>
      </c>
      <c r="K3322" t="s">
        <v>610</v>
      </c>
      <c r="L3322" t="s">
        <v>39</v>
      </c>
      <c r="M3322" t="s">
        <v>40</v>
      </c>
      <c r="N3322" t="s">
        <v>59</v>
      </c>
      <c r="O3322">
        <v>1030</v>
      </c>
      <c r="P3322">
        <v>1245</v>
      </c>
      <c r="Q3322" t="s">
        <v>52</v>
      </c>
      <c r="R3322">
        <v>314</v>
      </c>
      <c r="S3322" t="s">
        <v>53</v>
      </c>
      <c r="T3322">
        <v>1</v>
      </c>
      <c r="U3322" s="1">
        <v>43479</v>
      </c>
      <c r="V3322" s="1">
        <v>43607</v>
      </c>
      <c r="W3322" t="s">
        <v>581</v>
      </c>
      <c r="X3322" t="s">
        <v>46</v>
      </c>
      <c r="Y3322">
        <v>32</v>
      </c>
      <c r="Z3322">
        <v>19</v>
      </c>
      <c r="AA3322">
        <v>30</v>
      </c>
      <c r="AB3322">
        <v>63.333300000000001</v>
      </c>
      <c r="AD3322">
        <f>IF(ISBLANK(Source[[#This Row],[CrosslistID]]),1,1/COUNTIFS(Source[CrosslistID],Source[[#This Row],[CrosslistID]],Source[TermDesc],Source[[#This Row],[TermDesc]]))</f>
        <v>1</v>
      </c>
      <c r="AG3322">
        <v>0</v>
      </c>
      <c r="AH3322">
        <v>63.333300000000001</v>
      </c>
      <c r="AI3322">
        <v>2.7759999999999998</v>
      </c>
      <c r="AJ3322">
        <v>2.7759999999999998</v>
      </c>
      <c r="AK3322">
        <v>0.2</v>
      </c>
      <c r="AL33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2.7759999999999998</v>
      </c>
      <c r="AM3322">
        <f>IF(AND(Source[[#This Row],[Credit_Noncredit]]="Noncredit",Source[[#This Row],[FTEF]]&gt;0),Source[[#This Row],[NC XLST FTES]]*525/(437.5*Source[[#This Row],[FTEF]]),0)</f>
        <v>16.655999999999999</v>
      </c>
      <c r="AN3322">
        <f>IF(Source[[#This Row],[Credit_Noncredit]]="Credit",Source[[#This Row],[Census Enrollment]],Source[[#This Row],[Noncredit Avg. Attendance]])</f>
        <v>16.655999999999999</v>
      </c>
    </row>
    <row r="3323" spans="1:40" x14ac:dyDescent="0.25">
      <c r="A3323" t="s">
        <v>32</v>
      </c>
      <c r="B3323" t="s">
        <v>33</v>
      </c>
      <c r="C3323" t="s">
        <v>229</v>
      </c>
      <c r="D3323" t="s">
        <v>554</v>
      </c>
      <c r="E3323" s="4">
        <v>48157</v>
      </c>
      <c r="F3323" s="4" t="s">
        <v>555</v>
      </c>
      <c r="G3323" s="4">
        <v>3733</v>
      </c>
      <c r="H3323" t="str">
        <f>CONCATENATE(Source[[#This Row],[Subject]],TRIM(Source[[#This Row],[Course]]))</f>
        <v>TRST3733</v>
      </c>
      <c r="I3323" t="str">
        <f>VLOOKUP(Source[[#This Row],[SubjCrse]],'Courses and Categories'!$E$2:$G$1816,3,FALSE)</f>
        <v>Noncredit TRST</v>
      </c>
      <c r="J3323">
        <v>701</v>
      </c>
      <c r="K3323" t="s">
        <v>611</v>
      </c>
      <c r="L3323" t="s">
        <v>39</v>
      </c>
      <c r="M3323" t="s">
        <v>40</v>
      </c>
      <c r="N3323" t="s">
        <v>91</v>
      </c>
      <c r="O3323">
        <v>800</v>
      </c>
      <c r="P3323">
        <v>1250</v>
      </c>
      <c r="Q3323" t="s">
        <v>52</v>
      </c>
      <c r="R3323">
        <v>215</v>
      </c>
      <c r="S3323" t="s">
        <v>53</v>
      </c>
      <c r="T3323">
        <v>1</v>
      </c>
      <c r="U3323" s="1">
        <v>43479</v>
      </c>
      <c r="V3323" s="1">
        <v>43607</v>
      </c>
      <c r="W3323" t="s">
        <v>566</v>
      </c>
      <c r="X3323" t="s">
        <v>46</v>
      </c>
      <c r="Y3323">
        <v>42</v>
      </c>
      <c r="Z3323">
        <v>32</v>
      </c>
      <c r="AA3323">
        <v>30</v>
      </c>
      <c r="AB3323">
        <v>106.66670000000001</v>
      </c>
      <c r="AD3323">
        <f>IF(ISBLANK(Source[[#This Row],[CrosslistID]]),1,1/COUNTIFS(Source[CrosslistID],Source[[#This Row],[CrosslistID]],Source[TermDesc],Source[[#This Row],[TermDesc]]))</f>
        <v>1</v>
      </c>
      <c r="AG3323">
        <v>0</v>
      </c>
      <c r="AH3323">
        <v>106.66670000000001</v>
      </c>
      <c r="AI3323">
        <v>4.1710000000000003</v>
      </c>
      <c r="AJ3323">
        <v>4.1710000000000003</v>
      </c>
      <c r="AK3323">
        <v>0.2</v>
      </c>
      <c r="AL33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4.1710000000000003</v>
      </c>
      <c r="AM3323">
        <f>IF(AND(Source[[#This Row],[Credit_Noncredit]]="Noncredit",Source[[#This Row],[FTEF]]&gt;0),Source[[#This Row],[NC XLST FTES]]*525/(437.5*Source[[#This Row],[FTEF]]),0)</f>
        <v>25.026</v>
      </c>
      <c r="AN3323">
        <f>IF(Source[[#This Row],[Credit_Noncredit]]="Credit",Source[[#This Row],[Census Enrollment]],Source[[#This Row],[Noncredit Avg. Attendance]])</f>
        <v>25.026</v>
      </c>
    </row>
    <row r="3324" spans="1:40" x14ac:dyDescent="0.25">
      <c r="A3324" t="s">
        <v>32</v>
      </c>
      <c r="B3324" t="s">
        <v>33</v>
      </c>
      <c r="C3324" t="s">
        <v>229</v>
      </c>
      <c r="D3324" t="s">
        <v>554</v>
      </c>
      <c r="E3324" s="4">
        <v>48158</v>
      </c>
      <c r="F3324" s="4" t="s">
        <v>555</v>
      </c>
      <c r="G3324" s="4">
        <v>3733</v>
      </c>
      <c r="H3324" t="str">
        <f>CONCATENATE(Source[[#This Row],[Subject]],TRIM(Source[[#This Row],[Course]]))</f>
        <v>TRST3733</v>
      </c>
      <c r="I3324" t="str">
        <f>VLOOKUP(Source[[#This Row],[SubjCrse]],'Courses and Categories'!$E$2:$G$1816,3,FALSE)</f>
        <v>Noncredit TRST</v>
      </c>
      <c r="J3324">
        <v>702</v>
      </c>
      <c r="K3324" t="s">
        <v>611</v>
      </c>
      <c r="L3324" t="s">
        <v>87</v>
      </c>
      <c r="M3324" t="s">
        <v>40</v>
      </c>
      <c r="N3324" t="s">
        <v>59</v>
      </c>
      <c r="O3324">
        <v>1900</v>
      </c>
      <c r="P3324">
        <v>2115</v>
      </c>
      <c r="Q3324" t="s">
        <v>52</v>
      </c>
      <c r="R3324">
        <v>316</v>
      </c>
      <c r="S3324" t="s">
        <v>53</v>
      </c>
      <c r="T3324">
        <v>1</v>
      </c>
      <c r="U3324" s="1">
        <v>43479</v>
      </c>
      <c r="V3324" s="1">
        <v>43607</v>
      </c>
      <c r="W3324" t="s">
        <v>423</v>
      </c>
      <c r="X3324" t="s">
        <v>46</v>
      </c>
      <c r="Y3324">
        <v>43</v>
      </c>
      <c r="Z3324">
        <v>28</v>
      </c>
      <c r="AA3324">
        <v>30</v>
      </c>
      <c r="AB3324">
        <v>93.333299999999994</v>
      </c>
      <c r="AD3324">
        <f>IF(ISBLANK(Source[[#This Row],[CrosslistID]]),1,1/COUNTIFS(Source[CrosslistID],Source[[#This Row],[CrosslistID]],Source[TermDesc],Source[[#This Row],[TermDesc]]))</f>
        <v>1</v>
      </c>
      <c r="AG3324">
        <v>0</v>
      </c>
      <c r="AH3324">
        <v>93.333299999999994</v>
      </c>
      <c r="AI3324">
        <v>3.3279999999999998</v>
      </c>
      <c r="AJ3324">
        <v>3.3279999999999998</v>
      </c>
      <c r="AK3324">
        <v>0.2</v>
      </c>
      <c r="AL33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3.3279999999999998</v>
      </c>
      <c r="AM3324">
        <f>IF(AND(Source[[#This Row],[Credit_Noncredit]]="Noncredit",Source[[#This Row],[FTEF]]&gt;0),Source[[#This Row],[NC XLST FTES]]*525/(437.5*Source[[#This Row],[FTEF]]),0)</f>
        <v>19.967999999999996</v>
      </c>
      <c r="AN3324">
        <f>IF(Source[[#This Row],[Credit_Noncredit]]="Credit",Source[[#This Row],[Census Enrollment]],Source[[#This Row],[Noncredit Avg. Attendance]])</f>
        <v>19.967999999999996</v>
      </c>
    </row>
    <row r="3325" spans="1:40" x14ac:dyDescent="0.25">
      <c r="A3325" t="s">
        <v>32</v>
      </c>
      <c r="B3325" t="s">
        <v>33</v>
      </c>
      <c r="C3325" t="s">
        <v>229</v>
      </c>
      <c r="D3325" t="s">
        <v>554</v>
      </c>
      <c r="E3325" s="4">
        <v>48010</v>
      </c>
      <c r="F3325" s="4" t="s">
        <v>555</v>
      </c>
      <c r="G3325" s="4">
        <v>4600</v>
      </c>
      <c r="H3325" t="str">
        <f>CONCATENATE(Source[[#This Row],[Subject]],TRIM(Source[[#This Row],[Course]]))</f>
        <v>TRST4600</v>
      </c>
      <c r="I3325" t="str">
        <f>VLOOKUP(Source[[#This Row],[SubjCrse]],'Courses and Categories'!$E$2:$G$1816,3,FALSE)</f>
        <v>Noncredit TRST</v>
      </c>
      <c r="J3325">
        <v>801</v>
      </c>
      <c r="K3325" t="s">
        <v>612</v>
      </c>
      <c r="L3325" t="s">
        <v>87</v>
      </c>
      <c r="M3325" t="s">
        <v>40</v>
      </c>
      <c r="N3325" t="s">
        <v>185</v>
      </c>
      <c r="O3325">
        <v>1710</v>
      </c>
      <c r="P3325">
        <v>2000</v>
      </c>
      <c r="Q3325" t="s">
        <v>221</v>
      </c>
      <c r="R3325">
        <v>107</v>
      </c>
      <c r="S3325" t="s">
        <v>43</v>
      </c>
      <c r="T3325">
        <v>1</v>
      </c>
      <c r="U3325" s="1">
        <v>43479</v>
      </c>
      <c r="V3325" s="1">
        <v>43607</v>
      </c>
      <c r="W3325" t="s">
        <v>613</v>
      </c>
      <c r="X3325" t="s">
        <v>46</v>
      </c>
      <c r="Y3325">
        <v>31</v>
      </c>
      <c r="Z3325">
        <v>28</v>
      </c>
      <c r="AA3325">
        <v>25</v>
      </c>
      <c r="AB3325">
        <v>112</v>
      </c>
      <c r="AD3325">
        <f>IF(ISBLANK(Source[[#This Row],[CrosslistID]]),1,1/COUNTIFS(Source[CrosslistID],Source[[#This Row],[CrosslistID]],Source[TermDesc],Source[[#This Row],[TermDesc]]))</f>
        <v>1</v>
      </c>
      <c r="AG3325">
        <v>0</v>
      </c>
      <c r="AH3325">
        <v>112</v>
      </c>
      <c r="AI3325">
        <v>1.006</v>
      </c>
      <c r="AJ3325">
        <v>1.006</v>
      </c>
      <c r="AK3325">
        <v>0.12</v>
      </c>
      <c r="AL33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1.006</v>
      </c>
      <c r="AM3325">
        <f>IF(AND(Source[[#This Row],[Credit_Noncredit]]="Noncredit",Source[[#This Row],[FTEF]]&gt;0),Source[[#This Row],[NC XLST FTES]]*525/(437.5*Source[[#This Row],[FTEF]]),0)</f>
        <v>10.059999999999999</v>
      </c>
      <c r="AN3325">
        <f>IF(Source[[#This Row],[Credit_Noncredit]]="Credit",Source[[#This Row],[Census Enrollment]],Source[[#This Row],[Noncredit Avg. Attendance]])</f>
        <v>10.059999999999999</v>
      </c>
    </row>
    <row r="3326" spans="1:40" x14ac:dyDescent="0.25">
      <c r="A3326" t="s">
        <v>32</v>
      </c>
      <c r="B3326" t="s">
        <v>33</v>
      </c>
      <c r="C3326" t="s">
        <v>229</v>
      </c>
      <c r="D3326" t="s">
        <v>554</v>
      </c>
      <c r="E3326" s="4">
        <v>48238</v>
      </c>
      <c r="F3326" s="4" t="s">
        <v>555</v>
      </c>
      <c r="G3326" s="4">
        <v>4600</v>
      </c>
      <c r="H3326" t="str">
        <f>CONCATENATE(Source[[#This Row],[Subject]],TRIM(Source[[#This Row],[Course]]))</f>
        <v>TRST4600</v>
      </c>
      <c r="I3326" t="str">
        <f>VLOOKUP(Source[[#This Row],[SubjCrse]],'Courses and Categories'!$E$2:$G$1816,3,FALSE)</f>
        <v>Noncredit TRST</v>
      </c>
      <c r="J3326" t="s">
        <v>37</v>
      </c>
      <c r="K3326" t="s">
        <v>612</v>
      </c>
      <c r="L3326" t="s">
        <v>39</v>
      </c>
      <c r="M3326" t="s">
        <v>40</v>
      </c>
      <c r="N3326" t="s">
        <v>91</v>
      </c>
      <c r="O3326">
        <v>1000</v>
      </c>
      <c r="P3326">
        <v>1200</v>
      </c>
      <c r="Q3326" t="s">
        <v>42</v>
      </c>
      <c r="S3326" t="s">
        <v>53</v>
      </c>
      <c r="T3326">
        <v>1</v>
      </c>
      <c r="U3326" s="1">
        <v>43479</v>
      </c>
      <c r="V3326" s="1">
        <v>43607</v>
      </c>
      <c r="W3326" t="s">
        <v>614</v>
      </c>
      <c r="X3326" t="s">
        <v>46</v>
      </c>
      <c r="Y3326">
        <v>18</v>
      </c>
      <c r="Z3326">
        <v>18</v>
      </c>
      <c r="AA3326">
        <v>0</v>
      </c>
      <c r="AB3326">
        <v>0</v>
      </c>
      <c r="AD3326">
        <f>IF(ISBLANK(Source[[#This Row],[CrosslistID]]),1,1/COUNTIFS(Source[CrosslistID],Source[[#This Row],[CrosslistID]],Source[TermDesc],Source[[#This Row],[TermDesc]]))</f>
        <v>1</v>
      </c>
      <c r="AG3326">
        <v>0</v>
      </c>
      <c r="AH3326">
        <v>0</v>
      </c>
      <c r="AI3326">
        <v>0</v>
      </c>
      <c r="AJ3326">
        <v>0</v>
      </c>
      <c r="AK3326">
        <v>0.08</v>
      </c>
      <c r="AL33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26">
        <f>IF(AND(Source[[#This Row],[Credit_Noncredit]]="Noncredit",Source[[#This Row],[FTEF]]&gt;0),Source[[#This Row],[NC XLST FTES]]*525/(437.5*Source[[#This Row],[FTEF]]),0)</f>
        <v>0</v>
      </c>
      <c r="AN3326">
        <f>IF(Source[[#This Row],[Credit_Noncredit]]="Credit",Source[[#This Row],[Census Enrollment]],Source[[#This Row],[Noncredit Avg. Attendance]])</f>
        <v>0</v>
      </c>
    </row>
    <row r="3327" spans="1:40" x14ac:dyDescent="0.25">
      <c r="A3327" t="s">
        <v>32</v>
      </c>
      <c r="B3327" t="s">
        <v>33</v>
      </c>
      <c r="C3327" t="s">
        <v>229</v>
      </c>
      <c r="D3327" t="s">
        <v>554</v>
      </c>
      <c r="E3327" s="4">
        <v>48239</v>
      </c>
      <c r="F3327" s="4" t="s">
        <v>555</v>
      </c>
      <c r="G3327" s="4">
        <v>4600</v>
      </c>
      <c r="H3327" t="str">
        <f>CONCATENATE(Source[[#This Row],[Subject]],TRIM(Source[[#This Row],[Course]]))</f>
        <v>TRST4600</v>
      </c>
      <c r="I3327" t="str">
        <f>VLOOKUP(Source[[#This Row],[SubjCrse]],'Courses and Categories'!$E$2:$G$1816,3,FALSE)</f>
        <v>Noncredit TRST</v>
      </c>
      <c r="J3327" t="s">
        <v>615</v>
      </c>
      <c r="K3327" t="s">
        <v>612</v>
      </c>
      <c r="L3327" t="s">
        <v>39</v>
      </c>
      <c r="M3327" t="s">
        <v>40</v>
      </c>
      <c r="N3327" t="s">
        <v>91</v>
      </c>
      <c r="O3327">
        <v>1230</v>
      </c>
      <c r="P3327">
        <v>1430</v>
      </c>
      <c r="Q3327" t="s">
        <v>42</v>
      </c>
      <c r="S3327" t="s">
        <v>53</v>
      </c>
      <c r="T3327">
        <v>1</v>
      </c>
      <c r="U3327" s="1">
        <v>43479</v>
      </c>
      <c r="V3327" s="1">
        <v>43607</v>
      </c>
      <c r="W3327" t="s">
        <v>614</v>
      </c>
      <c r="X3327" t="s">
        <v>46</v>
      </c>
      <c r="Y3327">
        <v>22</v>
      </c>
      <c r="Z3327">
        <v>22</v>
      </c>
      <c r="AA3327">
        <v>0</v>
      </c>
      <c r="AB3327">
        <v>0</v>
      </c>
      <c r="AD3327">
        <f>IF(ISBLANK(Source[[#This Row],[CrosslistID]]),1,1/COUNTIFS(Source[CrosslistID],Source[[#This Row],[CrosslistID]],Source[TermDesc],Source[[#This Row],[TermDesc]]))</f>
        <v>1</v>
      </c>
      <c r="AG3327">
        <v>0</v>
      </c>
      <c r="AH3327">
        <v>0</v>
      </c>
      <c r="AI3327">
        <v>0</v>
      </c>
      <c r="AJ3327">
        <v>0</v>
      </c>
      <c r="AK3327">
        <v>0.08</v>
      </c>
      <c r="AL33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327">
        <f>IF(AND(Source[[#This Row],[Credit_Noncredit]]="Noncredit",Source[[#This Row],[FTEF]]&gt;0),Source[[#This Row],[NC XLST FTES]]*525/(437.5*Source[[#This Row],[FTEF]]),0)</f>
        <v>0</v>
      </c>
      <c r="AN3327">
        <f>IF(Source[[#This Row],[Credit_Noncredit]]="Credit",Source[[#This Row],[Census Enrollment]],Source[[#This Row],[Noncredit Avg. Attendance]])</f>
        <v>0</v>
      </c>
    </row>
    <row r="3328" spans="1:40" x14ac:dyDescent="0.25">
      <c r="A3328" t="s">
        <v>32</v>
      </c>
      <c r="B3328" t="s">
        <v>33</v>
      </c>
      <c r="C3328" t="s">
        <v>229</v>
      </c>
      <c r="D3328" t="s">
        <v>554</v>
      </c>
      <c r="E3328" s="4">
        <v>47757</v>
      </c>
      <c r="F3328" s="4" t="s">
        <v>555</v>
      </c>
      <c r="G3328" s="4">
        <v>5036</v>
      </c>
      <c r="H3328" t="str">
        <f>CONCATENATE(Source[[#This Row],[Subject]],TRIM(Source[[#This Row],[Course]]))</f>
        <v>TRST5036</v>
      </c>
      <c r="I3328" t="str">
        <f>VLOOKUP(Source[[#This Row],[SubjCrse]],'Courses and Categories'!$E$2:$G$1816,3,FALSE)</f>
        <v>Noncredit TRST</v>
      </c>
      <c r="J3328">
        <v>701</v>
      </c>
      <c r="K3328" t="s">
        <v>616</v>
      </c>
      <c r="L3328" t="s">
        <v>39</v>
      </c>
      <c r="M3328" t="s">
        <v>40</v>
      </c>
      <c r="N3328" t="s">
        <v>59</v>
      </c>
      <c r="O3328">
        <v>1030</v>
      </c>
      <c r="P3328">
        <v>1245</v>
      </c>
      <c r="Q3328" t="s">
        <v>52</v>
      </c>
      <c r="R3328">
        <v>229</v>
      </c>
      <c r="S3328" t="s">
        <v>53</v>
      </c>
      <c r="T3328">
        <v>1</v>
      </c>
      <c r="U3328" s="1">
        <v>43479</v>
      </c>
      <c r="V3328" s="1">
        <v>43607</v>
      </c>
      <c r="W3328" t="s">
        <v>558</v>
      </c>
      <c r="X3328" t="s">
        <v>46</v>
      </c>
      <c r="Y3328">
        <v>45</v>
      </c>
      <c r="Z3328">
        <v>24</v>
      </c>
      <c r="AA3328">
        <v>30</v>
      </c>
      <c r="AB3328">
        <v>80</v>
      </c>
      <c r="AD3328">
        <f>IF(ISBLANK(Source[[#This Row],[CrosslistID]]),1,1/COUNTIFS(Source[CrosslistID],Source[[#This Row],[CrosslistID]],Source[TermDesc],Source[[#This Row],[TermDesc]]))</f>
        <v>1</v>
      </c>
      <c r="AG3328">
        <v>0</v>
      </c>
      <c r="AH3328">
        <v>80</v>
      </c>
      <c r="AI3328">
        <v>3.7759999999999998</v>
      </c>
      <c r="AJ3328">
        <v>3.7759999999999998</v>
      </c>
      <c r="AK3328">
        <v>0.2</v>
      </c>
      <c r="AL33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3.7759999999999998</v>
      </c>
      <c r="AM3328">
        <f>IF(AND(Source[[#This Row],[Credit_Noncredit]]="Noncredit",Source[[#This Row],[FTEF]]&gt;0),Source[[#This Row],[NC XLST FTES]]*525/(437.5*Source[[#This Row],[FTEF]]),0)</f>
        <v>22.655999999999999</v>
      </c>
      <c r="AN3328">
        <f>IF(Source[[#This Row],[Credit_Noncredit]]="Credit",Source[[#This Row],[Census Enrollment]],Source[[#This Row],[Noncredit Avg. Attendance]])</f>
        <v>22.655999999999999</v>
      </c>
    </row>
    <row r="3329" spans="1:40" x14ac:dyDescent="0.25">
      <c r="A3329" t="s">
        <v>32</v>
      </c>
      <c r="B3329" t="s">
        <v>33</v>
      </c>
      <c r="C3329" t="s">
        <v>229</v>
      </c>
      <c r="D3329" t="s">
        <v>554</v>
      </c>
      <c r="E3329" s="4">
        <v>47733</v>
      </c>
      <c r="F3329" s="4" t="s">
        <v>555</v>
      </c>
      <c r="G3329" s="4">
        <v>5038</v>
      </c>
      <c r="H3329" t="str">
        <f>CONCATENATE(Source[[#This Row],[Subject]],TRIM(Source[[#This Row],[Course]]))</f>
        <v>TRST5038</v>
      </c>
      <c r="I3329" t="str">
        <f>VLOOKUP(Source[[#This Row],[SubjCrse]],'Courses and Categories'!$E$2:$G$1816,3,FALSE)</f>
        <v>Noncredit TRST</v>
      </c>
      <c r="J3329">
        <v>701</v>
      </c>
      <c r="K3329" t="s">
        <v>617</v>
      </c>
      <c r="L3329" t="s">
        <v>39</v>
      </c>
      <c r="M3329" t="s">
        <v>40</v>
      </c>
      <c r="N3329" t="s">
        <v>59</v>
      </c>
      <c r="O3329">
        <v>1300</v>
      </c>
      <c r="P3329">
        <v>1515</v>
      </c>
      <c r="Q3329" t="s">
        <v>52</v>
      </c>
      <c r="R3329">
        <v>213</v>
      </c>
      <c r="S3329" t="s">
        <v>53</v>
      </c>
      <c r="T3329">
        <v>1</v>
      </c>
      <c r="U3329" s="1">
        <v>43479</v>
      </c>
      <c r="V3329" s="1">
        <v>43607</v>
      </c>
      <c r="W3329" t="s">
        <v>568</v>
      </c>
      <c r="X3329" t="s">
        <v>46</v>
      </c>
      <c r="Y3329">
        <v>33</v>
      </c>
      <c r="Z3329">
        <v>21</v>
      </c>
      <c r="AA3329">
        <v>30</v>
      </c>
      <c r="AB3329">
        <v>70</v>
      </c>
      <c r="AD3329">
        <f>IF(ISBLANK(Source[[#This Row],[CrosslistID]]),1,1/COUNTIFS(Source[CrosslistID],Source[[#This Row],[CrosslistID]],Source[TermDesc],Source[[#This Row],[TermDesc]]))</f>
        <v>1</v>
      </c>
      <c r="AG3329">
        <v>0</v>
      </c>
      <c r="AH3329">
        <v>70</v>
      </c>
      <c r="AI3329">
        <v>2.99</v>
      </c>
      <c r="AJ3329">
        <v>2.99</v>
      </c>
      <c r="AK3329">
        <v>0.2</v>
      </c>
      <c r="AL33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2.99</v>
      </c>
      <c r="AM3329">
        <f>IF(AND(Source[[#This Row],[Credit_Noncredit]]="Noncredit",Source[[#This Row],[FTEF]]&gt;0),Source[[#This Row],[NC XLST FTES]]*525/(437.5*Source[[#This Row],[FTEF]]),0)</f>
        <v>17.940000000000001</v>
      </c>
      <c r="AN3329">
        <f>IF(Source[[#This Row],[Credit_Noncredit]]="Credit",Source[[#This Row],[Census Enrollment]],Source[[#This Row],[Noncredit Avg. Attendance]])</f>
        <v>17.940000000000001</v>
      </c>
    </row>
    <row r="3330" spans="1:40" x14ac:dyDescent="0.25">
      <c r="A3330" t="s">
        <v>32</v>
      </c>
      <c r="B3330" t="s">
        <v>33</v>
      </c>
      <c r="C3330" t="s">
        <v>229</v>
      </c>
      <c r="D3330" t="s">
        <v>554</v>
      </c>
      <c r="E3330" s="4">
        <v>47364</v>
      </c>
      <c r="F3330" s="4" t="s">
        <v>555</v>
      </c>
      <c r="G3330" s="4">
        <v>5041</v>
      </c>
      <c r="H3330" t="str">
        <f>CONCATENATE(Source[[#This Row],[Subject]],TRIM(Source[[#This Row],[Course]]))</f>
        <v>TRST5041</v>
      </c>
      <c r="I3330" t="str">
        <f>VLOOKUP(Source[[#This Row],[SubjCrse]],'Courses and Categories'!$E$2:$G$1816,3,FALSE)</f>
        <v>Noncredit TRST</v>
      </c>
      <c r="J3330">
        <v>301</v>
      </c>
      <c r="K3330" t="s">
        <v>618</v>
      </c>
      <c r="L3330" t="s">
        <v>39</v>
      </c>
      <c r="M3330" t="s">
        <v>40</v>
      </c>
      <c r="N3330" t="s">
        <v>105</v>
      </c>
      <c r="O3330">
        <v>1330</v>
      </c>
      <c r="P3330">
        <v>1545</v>
      </c>
      <c r="Q3330" t="s">
        <v>247</v>
      </c>
      <c r="R3330">
        <v>401</v>
      </c>
      <c r="S3330" t="s">
        <v>248</v>
      </c>
      <c r="T3330">
        <v>1</v>
      </c>
      <c r="U3330" s="1">
        <v>43479</v>
      </c>
      <c r="V3330" s="1">
        <v>43607</v>
      </c>
      <c r="W3330" t="s">
        <v>557</v>
      </c>
      <c r="X3330" t="s">
        <v>46</v>
      </c>
      <c r="Y3330">
        <v>50</v>
      </c>
      <c r="Z3330">
        <v>28</v>
      </c>
      <c r="AA3330">
        <v>30</v>
      </c>
      <c r="AB3330">
        <v>93.333299999999994</v>
      </c>
      <c r="AD3330">
        <f>IF(ISBLANK(Source[[#This Row],[CrosslistID]]),1,1/COUNTIFS(Source[CrosslistID],Source[[#This Row],[CrosslistID]],Source[TermDesc],Source[[#This Row],[TermDesc]]))</f>
        <v>1</v>
      </c>
      <c r="AG3330">
        <v>0</v>
      </c>
      <c r="AH3330">
        <v>93.333299999999994</v>
      </c>
      <c r="AI3330">
        <v>1.762</v>
      </c>
      <c r="AJ3330">
        <v>1.762</v>
      </c>
      <c r="AK3330">
        <v>0.2</v>
      </c>
      <c r="AL33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1.762</v>
      </c>
      <c r="AM3330">
        <f>IF(AND(Source[[#This Row],[Credit_Noncredit]]="Noncredit",Source[[#This Row],[FTEF]]&gt;0),Source[[#This Row],[NC XLST FTES]]*525/(437.5*Source[[#This Row],[FTEF]]),0)</f>
        <v>10.571999999999999</v>
      </c>
      <c r="AN3330">
        <f>IF(Source[[#This Row],[Credit_Noncredit]]="Credit",Source[[#This Row],[Census Enrollment]],Source[[#This Row],[Noncredit Avg. Attendance]])</f>
        <v>10.571999999999999</v>
      </c>
    </row>
    <row r="3331" spans="1:40" x14ac:dyDescent="0.25">
      <c r="A3331" t="s">
        <v>32</v>
      </c>
      <c r="B3331" t="s">
        <v>33</v>
      </c>
      <c r="C3331" t="s">
        <v>229</v>
      </c>
      <c r="D3331" t="s">
        <v>554</v>
      </c>
      <c r="E3331" s="4">
        <v>47420</v>
      </c>
      <c r="F3331" s="4" t="s">
        <v>555</v>
      </c>
      <c r="G3331" s="4">
        <v>5042</v>
      </c>
      <c r="H3331" t="str">
        <f>CONCATENATE(Source[[#This Row],[Subject]],TRIM(Source[[#This Row],[Course]]))</f>
        <v>TRST5042</v>
      </c>
      <c r="I3331" t="str">
        <f>VLOOKUP(Source[[#This Row],[SubjCrse]],'Courses and Categories'!$E$2:$G$1816,3,FALSE)</f>
        <v>Noncredit TRST</v>
      </c>
      <c r="J3331">
        <v>701</v>
      </c>
      <c r="K3331" t="s">
        <v>619</v>
      </c>
      <c r="L3331" t="s">
        <v>39</v>
      </c>
      <c r="M3331" t="s">
        <v>40</v>
      </c>
      <c r="N3331" t="s">
        <v>59</v>
      </c>
      <c r="O3331">
        <v>800</v>
      </c>
      <c r="P3331">
        <v>1015</v>
      </c>
      <c r="Q3331" t="s">
        <v>52</v>
      </c>
      <c r="R3331">
        <v>306</v>
      </c>
      <c r="S3331" t="s">
        <v>53</v>
      </c>
      <c r="T3331">
        <v>1</v>
      </c>
      <c r="U3331" s="1">
        <v>43479</v>
      </c>
      <c r="V3331" s="1">
        <v>43607</v>
      </c>
      <c r="W3331" t="s">
        <v>562</v>
      </c>
      <c r="X3331" t="s">
        <v>46</v>
      </c>
      <c r="Y3331">
        <v>51</v>
      </c>
      <c r="Z3331">
        <v>32</v>
      </c>
      <c r="AA3331">
        <v>30</v>
      </c>
      <c r="AB3331">
        <v>106.66670000000001</v>
      </c>
      <c r="AD3331">
        <f>IF(ISBLANK(Source[[#This Row],[CrosslistID]]),1,1/COUNTIFS(Source[CrosslistID],Source[[#This Row],[CrosslistID]],Source[TermDesc],Source[[#This Row],[TermDesc]]))</f>
        <v>1</v>
      </c>
      <c r="AG3331">
        <v>0</v>
      </c>
      <c r="AH3331">
        <v>106.66670000000001</v>
      </c>
      <c r="AI3331">
        <v>3.528</v>
      </c>
      <c r="AJ3331">
        <v>3.528</v>
      </c>
      <c r="AK3331">
        <v>0.2</v>
      </c>
      <c r="AL33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3.528</v>
      </c>
      <c r="AM3331">
        <f>IF(AND(Source[[#This Row],[Credit_Noncredit]]="Noncredit",Source[[#This Row],[FTEF]]&gt;0),Source[[#This Row],[NC XLST FTES]]*525/(437.5*Source[[#This Row],[FTEF]]),0)</f>
        <v>21.167999999999999</v>
      </c>
      <c r="AN3331">
        <f>IF(Source[[#This Row],[Credit_Noncredit]]="Credit",Source[[#This Row],[Census Enrollment]],Source[[#This Row],[Noncredit Avg. Attendance]])</f>
        <v>21.167999999999999</v>
      </c>
    </row>
    <row r="3332" spans="1:40" x14ac:dyDescent="0.25">
      <c r="A3332" t="s">
        <v>32</v>
      </c>
      <c r="B3332" t="s">
        <v>33</v>
      </c>
      <c r="C3332" t="s">
        <v>229</v>
      </c>
      <c r="D3332" t="s">
        <v>554</v>
      </c>
      <c r="E3332" s="4">
        <v>47821</v>
      </c>
      <c r="F3332" s="4" t="s">
        <v>555</v>
      </c>
      <c r="G3332" s="4">
        <v>5042</v>
      </c>
      <c r="H3332" t="str">
        <f>CONCATENATE(Source[[#This Row],[Subject]],TRIM(Source[[#This Row],[Course]]))</f>
        <v>TRST5042</v>
      </c>
      <c r="I3332" t="str">
        <f>VLOOKUP(Source[[#This Row],[SubjCrse]],'Courses and Categories'!$E$2:$G$1816,3,FALSE)</f>
        <v>Noncredit TRST</v>
      </c>
      <c r="J3332">
        <v>702</v>
      </c>
      <c r="K3332" t="s">
        <v>619</v>
      </c>
      <c r="L3332" t="s">
        <v>87</v>
      </c>
      <c r="M3332" t="s">
        <v>40</v>
      </c>
      <c r="N3332" t="s">
        <v>59</v>
      </c>
      <c r="O3332">
        <v>1900</v>
      </c>
      <c r="P3332">
        <v>2115</v>
      </c>
      <c r="Q3332" t="s">
        <v>52</v>
      </c>
      <c r="R3332">
        <v>306</v>
      </c>
      <c r="S3332" t="s">
        <v>53</v>
      </c>
      <c r="T3332">
        <v>1</v>
      </c>
      <c r="U3332" s="1">
        <v>43479</v>
      </c>
      <c r="V3332" s="1">
        <v>43607</v>
      </c>
      <c r="W3332" t="s">
        <v>620</v>
      </c>
      <c r="X3332" t="s">
        <v>46</v>
      </c>
      <c r="Y3332">
        <v>36</v>
      </c>
      <c r="Z3332">
        <v>36</v>
      </c>
      <c r="AA3332">
        <v>30</v>
      </c>
      <c r="AB3332">
        <v>120</v>
      </c>
      <c r="AD3332">
        <f>IF(ISBLANK(Source[[#This Row],[CrosslistID]]),1,1/COUNTIFS(Source[CrosslistID],Source[[#This Row],[CrosslistID]],Source[TermDesc],Source[[#This Row],[TermDesc]]))</f>
        <v>1</v>
      </c>
      <c r="AG3332">
        <v>0</v>
      </c>
      <c r="AH3332">
        <v>120</v>
      </c>
      <c r="AI3332">
        <v>1.4239999999999999</v>
      </c>
      <c r="AJ3332">
        <v>1.4239999999999999</v>
      </c>
      <c r="AK3332">
        <v>0.2</v>
      </c>
      <c r="AL33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1.4239999999999999</v>
      </c>
      <c r="AM3332">
        <f>IF(AND(Source[[#This Row],[Credit_Noncredit]]="Noncredit",Source[[#This Row],[FTEF]]&gt;0),Source[[#This Row],[NC XLST FTES]]*525/(437.5*Source[[#This Row],[FTEF]]),0)</f>
        <v>8.5439999999999987</v>
      </c>
      <c r="AN3332">
        <f>IF(Source[[#This Row],[Credit_Noncredit]]="Credit",Source[[#This Row],[Census Enrollment]],Source[[#This Row],[Noncredit Avg. Attendance]])</f>
        <v>8.5439999999999987</v>
      </c>
    </row>
    <row r="3333" spans="1:40" x14ac:dyDescent="0.25">
      <c r="A3333" t="s">
        <v>32</v>
      </c>
      <c r="B3333" t="s">
        <v>33</v>
      </c>
      <c r="C3333" t="s">
        <v>229</v>
      </c>
      <c r="D3333" t="s">
        <v>554</v>
      </c>
      <c r="E3333" s="4">
        <v>47571</v>
      </c>
      <c r="F3333" s="4" t="s">
        <v>555</v>
      </c>
      <c r="G3333" s="4">
        <v>5044</v>
      </c>
      <c r="H3333" t="str">
        <f>CONCATENATE(Source[[#This Row],[Subject]],TRIM(Source[[#This Row],[Course]]))</f>
        <v>TRST5044</v>
      </c>
      <c r="I3333" t="str">
        <f>VLOOKUP(Source[[#This Row],[SubjCrse]],'Courses and Categories'!$E$2:$G$1816,3,FALSE)</f>
        <v>Noncredit TRST</v>
      </c>
      <c r="J3333">
        <v>701</v>
      </c>
      <c r="K3333" t="s">
        <v>621</v>
      </c>
      <c r="L3333" t="s">
        <v>87</v>
      </c>
      <c r="M3333" t="s">
        <v>40</v>
      </c>
      <c r="N3333" t="s">
        <v>59</v>
      </c>
      <c r="O3333">
        <v>1300</v>
      </c>
      <c r="P3333">
        <v>1515</v>
      </c>
      <c r="Q3333" t="s">
        <v>52</v>
      </c>
      <c r="R3333">
        <v>215</v>
      </c>
      <c r="S3333" t="s">
        <v>53</v>
      </c>
      <c r="T3333">
        <v>1</v>
      </c>
      <c r="U3333" s="1">
        <v>43479</v>
      </c>
      <c r="V3333" s="1">
        <v>43607</v>
      </c>
      <c r="W3333" t="s">
        <v>593</v>
      </c>
      <c r="X3333" t="s">
        <v>46</v>
      </c>
      <c r="Y3333">
        <v>41</v>
      </c>
      <c r="Z3333">
        <v>32</v>
      </c>
      <c r="AA3333">
        <v>30</v>
      </c>
      <c r="AB3333">
        <v>106.66670000000001</v>
      </c>
      <c r="AD3333">
        <f>IF(ISBLANK(Source[[#This Row],[CrosslistID]]),1,1/COUNTIFS(Source[CrosslistID],Source[[#This Row],[CrosslistID]],Source[TermDesc],Source[[#This Row],[TermDesc]]))</f>
        <v>1</v>
      </c>
      <c r="AG3333">
        <v>0</v>
      </c>
      <c r="AH3333">
        <v>106.66670000000001</v>
      </c>
      <c r="AI3333">
        <v>3.1139999999999999</v>
      </c>
      <c r="AJ3333">
        <v>3.1139999999999999</v>
      </c>
      <c r="AK3333">
        <v>0.2</v>
      </c>
      <c r="AL33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3.1139999999999999</v>
      </c>
      <c r="AM3333">
        <f>IF(AND(Source[[#This Row],[Credit_Noncredit]]="Noncredit",Source[[#This Row],[FTEF]]&gt;0),Source[[#This Row],[NC XLST FTES]]*525/(437.5*Source[[#This Row],[FTEF]]),0)</f>
        <v>18.683999999999997</v>
      </c>
      <c r="AN3333">
        <f>IF(Source[[#This Row],[Credit_Noncredit]]="Credit",Source[[#This Row],[Census Enrollment]],Source[[#This Row],[Noncredit Avg. Attendance]])</f>
        <v>18.683999999999997</v>
      </c>
    </row>
    <row r="3334" spans="1:40" x14ac:dyDescent="0.25">
      <c r="A3334" t="s">
        <v>32</v>
      </c>
      <c r="B3334" t="s">
        <v>33</v>
      </c>
      <c r="C3334" t="s">
        <v>229</v>
      </c>
      <c r="D3334" t="s">
        <v>554</v>
      </c>
      <c r="E3334" s="4">
        <v>47937</v>
      </c>
      <c r="F3334" s="4" t="s">
        <v>555</v>
      </c>
      <c r="G3334" s="4">
        <v>5052</v>
      </c>
      <c r="H3334" t="str">
        <f>CONCATENATE(Source[[#This Row],[Subject]],TRIM(Source[[#This Row],[Course]]))</f>
        <v>TRST5052</v>
      </c>
      <c r="I3334" t="str">
        <f>VLOOKUP(Source[[#This Row],[SubjCrse]],'Courses and Categories'!$E$2:$G$1816,3,FALSE)</f>
        <v>Noncredit TRST</v>
      </c>
      <c r="J3334">
        <v>701</v>
      </c>
      <c r="K3334" t="s">
        <v>622</v>
      </c>
      <c r="L3334" t="s">
        <v>39</v>
      </c>
      <c r="M3334" t="s">
        <v>40</v>
      </c>
      <c r="N3334" t="s">
        <v>59</v>
      </c>
      <c r="O3334">
        <v>1030</v>
      </c>
      <c r="P3334">
        <v>1245</v>
      </c>
      <c r="Q3334" t="s">
        <v>52</v>
      </c>
      <c r="R3334">
        <v>214</v>
      </c>
      <c r="S3334" t="s">
        <v>53</v>
      </c>
      <c r="T3334">
        <v>1</v>
      </c>
      <c r="U3334" s="1">
        <v>43479</v>
      </c>
      <c r="V3334" s="1">
        <v>43607</v>
      </c>
      <c r="W3334" t="s">
        <v>585</v>
      </c>
      <c r="X3334" t="s">
        <v>46</v>
      </c>
      <c r="Y3334">
        <v>48</v>
      </c>
      <c r="Z3334">
        <v>46</v>
      </c>
      <c r="AA3334">
        <v>30</v>
      </c>
      <c r="AB3334">
        <v>153.33330000000001</v>
      </c>
      <c r="AD3334">
        <f>IF(ISBLANK(Source[[#This Row],[CrosslistID]]),1,1/COUNTIFS(Source[CrosslistID],Source[[#This Row],[CrosslistID]],Source[TermDesc],Source[[#This Row],[TermDesc]]))</f>
        <v>1</v>
      </c>
      <c r="AG3334">
        <v>0</v>
      </c>
      <c r="AH3334">
        <v>153.33330000000001</v>
      </c>
      <c r="AI3334">
        <v>3.1139999999999999</v>
      </c>
      <c r="AJ3334">
        <v>3.1139999999999999</v>
      </c>
      <c r="AK3334">
        <v>0.2</v>
      </c>
      <c r="AL33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3.1139999999999999</v>
      </c>
      <c r="AM3334">
        <f>IF(AND(Source[[#This Row],[Credit_Noncredit]]="Noncredit",Source[[#This Row],[FTEF]]&gt;0),Source[[#This Row],[NC XLST FTES]]*525/(437.5*Source[[#This Row],[FTEF]]),0)</f>
        <v>18.683999999999997</v>
      </c>
      <c r="AN3334">
        <f>IF(Source[[#This Row],[Credit_Noncredit]]="Credit",Source[[#This Row],[Census Enrollment]],Source[[#This Row],[Noncredit Avg. Attendance]])</f>
        <v>18.683999999999997</v>
      </c>
    </row>
    <row r="3335" spans="1:40" x14ac:dyDescent="0.25">
      <c r="A3335" t="s">
        <v>32</v>
      </c>
      <c r="B3335" t="s">
        <v>33</v>
      </c>
      <c r="C3335" t="s">
        <v>229</v>
      </c>
      <c r="D3335" t="s">
        <v>554</v>
      </c>
      <c r="E3335" s="4">
        <v>48161</v>
      </c>
      <c r="F3335" s="4" t="s">
        <v>555</v>
      </c>
      <c r="G3335" s="4">
        <v>5052</v>
      </c>
      <c r="H3335" t="str">
        <f>CONCATENATE(Source[[#This Row],[Subject]],TRIM(Source[[#This Row],[Course]]))</f>
        <v>TRST5052</v>
      </c>
      <c r="I3335" t="str">
        <f>VLOOKUP(Source[[#This Row],[SubjCrse]],'Courses and Categories'!$E$2:$G$1816,3,FALSE)</f>
        <v>Noncredit TRST</v>
      </c>
      <c r="J3335">
        <v>702</v>
      </c>
      <c r="K3335" t="s">
        <v>622</v>
      </c>
      <c r="L3335" t="s">
        <v>39</v>
      </c>
      <c r="M3335" t="s">
        <v>40</v>
      </c>
      <c r="N3335" t="s">
        <v>105</v>
      </c>
      <c r="O3335">
        <v>1630</v>
      </c>
      <c r="P3335">
        <v>1845</v>
      </c>
      <c r="Q3335" t="s">
        <v>571</v>
      </c>
      <c r="S3335" t="s">
        <v>248</v>
      </c>
      <c r="T3335">
        <v>1</v>
      </c>
      <c r="U3335" s="1">
        <v>43479</v>
      </c>
      <c r="V3335" s="1">
        <v>43607</v>
      </c>
      <c r="W3335" t="s">
        <v>542</v>
      </c>
      <c r="X3335" t="s">
        <v>46</v>
      </c>
      <c r="Y3335">
        <v>25</v>
      </c>
      <c r="Z3335">
        <v>21</v>
      </c>
      <c r="AA3335">
        <v>30</v>
      </c>
      <c r="AB3335">
        <v>70</v>
      </c>
      <c r="AD3335">
        <f>IF(ISBLANK(Source[[#This Row],[CrosslistID]]),1,1/COUNTIFS(Source[CrosslistID],Source[[#This Row],[CrosslistID]],Source[TermDesc],Source[[#This Row],[TermDesc]]))</f>
        <v>1</v>
      </c>
      <c r="AG3335">
        <v>0</v>
      </c>
      <c r="AH3335">
        <v>70</v>
      </c>
      <c r="AI3335">
        <v>2.5139999999999998</v>
      </c>
      <c r="AJ3335">
        <v>2.5139999999999998</v>
      </c>
      <c r="AK3335">
        <v>0.2</v>
      </c>
      <c r="AL33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2.5139999999999998</v>
      </c>
      <c r="AM3335">
        <f>IF(AND(Source[[#This Row],[Credit_Noncredit]]="Noncredit",Source[[#This Row],[FTEF]]&gt;0),Source[[#This Row],[NC XLST FTES]]*525/(437.5*Source[[#This Row],[FTEF]]),0)</f>
        <v>15.084</v>
      </c>
      <c r="AN3335">
        <f>IF(Source[[#This Row],[Credit_Noncredit]]="Credit",Source[[#This Row],[Census Enrollment]],Source[[#This Row],[Noncredit Avg. Attendance]])</f>
        <v>15.084</v>
      </c>
    </row>
    <row r="3336" spans="1:40" x14ac:dyDescent="0.25">
      <c r="A3336" t="s">
        <v>32</v>
      </c>
      <c r="B3336" t="s">
        <v>33</v>
      </c>
      <c r="C3336" t="s">
        <v>229</v>
      </c>
      <c r="D3336" t="s">
        <v>554</v>
      </c>
      <c r="E3336" s="4">
        <v>47761</v>
      </c>
      <c r="F3336" s="4" t="s">
        <v>555</v>
      </c>
      <c r="G3336" s="4">
        <v>5054</v>
      </c>
      <c r="H3336" t="str">
        <f>CONCATENATE(Source[[#This Row],[Subject]],TRIM(Source[[#This Row],[Course]]))</f>
        <v>TRST5054</v>
      </c>
      <c r="I3336" t="str">
        <f>VLOOKUP(Source[[#This Row],[SubjCrse]],'Courses and Categories'!$E$2:$G$1816,3,FALSE)</f>
        <v>Noncredit TRST</v>
      </c>
      <c r="J3336">
        <v>702</v>
      </c>
      <c r="K3336" t="s">
        <v>623</v>
      </c>
      <c r="L3336" t="s">
        <v>87</v>
      </c>
      <c r="M3336" t="s">
        <v>40</v>
      </c>
      <c r="N3336" t="s">
        <v>59</v>
      </c>
      <c r="O3336">
        <v>1900</v>
      </c>
      <c r="P3336">
        <v>2115</v>
      </c>
      <c r="Q3336" t="s">
        <v>52</v>
      </c>
      <c r="R3336">
        <v>230</v>
      </c>
      <c r="S3336" t="s">
        <v>53</v>
      </c>
      <c r="T3336">
        <v>1</v>
      </c>
      <c r="U3336" s="1">
        <v>43479</v>
      </c>
      <c r="V3336" s="1">
        <v>43607</v>
      </c>
      <c r="W3336" t="s">
        <v>560</v>
      </c>
      <c r="X3336" t="s">
        <v>46</v>
      </c>
      <c r="Y3336">
        <v>28</v>
      </c>
      <c r="Z3336">
        <v>27</v>
      </c>
      <c r="AA3336">
        <v>30</v>
      </c>
      <c r="AB3336">
        <v>90</v>
      </c>
      <c r="AD3336">
        <f>IF(ISBLANK(Source[[#This Row],[CrosslistID]]),1,1/COUNTIFS(Source[CrosslistID],Source[[#This Row],[CrosslistID]],Source[TermDesc],Source[[#This Row],[TermDesc]]))</f>
        <v>1</v>
      </c>
      <c r="AG3336">
        <v>0</v>
      </c>
      <c r="AH3336">
        <v>90</v>
      </c>
      <c r="AI3336">
        <v>2.5859999999999999</v>
      </c>
      <c r="AJ3336">
        <v>2.5859999999999999</v>
      </c>
      <c r="AK3336">
        <v>0.2</v>
      </c>
      <c r="AL33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2.5859999999999999</v>
      </c>
      <c r="AM3336">
        <f>IF(AND(Source[[#This Row],[Credit_Noncredit]]="Noncredit",Source[[#This Row],[FTEF]]&gt;0),Source[[#This Row],[NC XLST FTES]]*525/(437.5*Source[[#This Row],[FTEF]]),0)</f>
        <v>15.515999999999998</v>
      </c>
      <c r="AN3336">
        <f>IF(Source[[#This Row],[Credit_Noncredit]]="Credit",Source[[#This Row],[Census Enrollment]],Source[[#This Row],[Noncredit Avg. Attendance]])</f>
        <v>15.515999999999998</v>
      </c>
    </row>
    <row r="3337" spans="1:40" x14ac:dyDescent="0.25">
      <c r="A3337" t="s">
        <v>32</v>
      </c>
      <c r="B3337" t="s">
        <v>33</v>
      </c>
      <c r="C3337" t="s">
        <v>229</v>
      </c>
      <c r="D3337" t="s">
        <v>554</v>
      </c>
      <c r="E3337" s="4">
        <v>47762</v>
      </c>
      <c r="F3337" s="4" t="s">
        <v>555</v>
      </c>
      <c r="G3337" s="4">
        <v>5055</v>
      </c>
      <c r="H3337" t="str">
        <f>CONCATENATE(Source[[#This Row],[Subject]],TRIM(Source[[#This Row],[Course]]))</f>
        <v>TRST5055</v>
      </c>
      <c r="I3337" t="str">
        <f>VLOOKUP(Source[[#This Row],[SubjCrse]],'Courses and Categories'!$E$2:$G$1816,3,FALSE)</f>
        <v>Noncredit TRST</v>
      </c>
      <c r="J3337">
        <v>701</v>
      </c>
      <c r="K3337" t="s">
        <v>624</v>
      </c>
      <c r="L3337" t="s">
        <v>39</v>
      </c>
      <c r="M3337" t="s">
        <v>40</v>
      </c>
      <c r="N3337" t="s">
        <v>91</v>
      </c>
      <c r="O3337">
        <v>800</v>
      </c>
      <c r="P3337">
        <v>1250</v>
      </c>
      <c r="Q3337" t="s">
        <v>52</v>
      </c>
      <c r="R3337">
        <v>306</v>
      </c>
      <c r="S3337" t="s">
        <v>53</v>
      </c>
      <c r="T3337">
        <v>1</v>
      </c>
      <c r="U3337" s="1">
        <v>43479</v>
      </c>
      <c r="V3337" s="1">
        <v>43607</v>
      </c>
      <c r="W3337" t="s">
        <v>562</v>
      </c>
      <c r="X3337" t="s">
        <v>46</v>
      </c>
      <c r="Y3337">
        <v>57</v>
      </c>
      <c r="Z3337">
        <v>34</v>
      </c>
      <c r="AA3337">
        <v>30</v>
      </c>
      <c r="AB3337">
        <v>113.33329999999999</v>
      </c>
      <c r="AD3337">
        <f>IF(ISBLANK(Source[[#This Row],[CrosslistID]]),1,1/COUNTIFS(Source[CrosslistID],Source[[#This Row],[CrosslistID]],Source[TermDesc],Source[[#This Row],[TermDesc]]))</f>
        <v>1</v>
      </c>
      <c r="AG3337">
        <v>0</v>
      </c>
      <c r="AH3337">
        <v>113.33329999999999</v>
      </c>
      <c r="AI3337">
        <v>3.8050000000000002</v>
      </c>
      <c r="AJ3337">
        <v>3.8050000000000002</v>
      </c>
      <c r="AK3337">
        <v>0.2</v>
      </c>
      <c r="AL33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3.8050000000000002</v>
      </c>
      <c r="AM3337">
        <f>IF(AND(Source[[#This Row],[Credit_Noncredit]]="Noncredit",Source[[#This Row],[FTEF]]&gt;0),Source[[#This Row],[NC XLST FTES]]*525/(437.5*Source[[#This Row],[FTEF]]),0)</f>
        <v>22.83</v>
      </c>
      <c r="AN3337">
        <f>IF(Source[[#This Row],[Credit_Noncredit]]="Credit",Source[[#This Row],[Census Enrollment]],Source[[#This Row],[Noncredit Avg. Attendance]])</f>
        <v>22.83</v>
      </c>
    </row>
    <row r="3338" spans="1:40" x14ac:dyDescent="0.25">
      <c r="A3338" t="s">
        <v>32</v>
      </c>
      <c r="B3338" t="s">
        <v>33</v>
      </c>
      <c r="C3338" t="s">
        <v>229</v>
      </c>
      <c r="D3338" t="s">
        <v>554</v>
      </c>
      <c r="E3338" s="4">
        <v>47763</v>
      </c>
      <c r="F3338" s="4" t="s">
        <v>555</v>
      </c>
      <c r="G3338" s="4">
        <v>5055</v>
      </c>
      <c r="H3338" t="str">
        <f>CONCATENATE(Source[[#This Row],[Subject]],TRIM(Source[[#This Row],[Course]]))</f>
        <v>TRST5055</v>
      </c>
      <c r="I3338" t="str">
        <f>VLOOKUP(Source[[#This Row],[SubjCrse]],'Courses and Categories'!$E$2:$G$1816,3,FALSE)</f>
        <v>Noncredit TRST</v>
      </c>
      <c r="J3338">
        <v>702</v>
      </c>
      <c r="K3338" t="s">
        <v>624</v>
      </c>
      <c r="L3338" t="s">
        <v>87</v>
      </c>
      <c r="M3338" t="s">
        <v>40</v>
      </c>
      <c r="N3338" t="s">
        <v>105</v>
      </c>
      <c r="O3338">
        <v>1900</v>
      </c>
      <c r="P3338">
        <v>2115</v>
      </c>
      <c r="Q3338" t="s">
        <v>52</v>
      </c>
      <c r="R3338">
        <v>215</v>
      </c>
      <c r="S3338" t="s">
        <v>53</v>
      </c>
      <c r="T3338">
        <v>1</v>
      </c>
      <c r="U3338" s="1">
        <v>43479</v>
      </c>
      <c r="V3338" s="1">
        <v>43607</v>
      </c>
      <c r="W3338" t="s">
        <v>593</v>
      </c>
      <c r="X3338" t="s">
        <v>46</v>
      </c>
      <c r="Y3338">
        <v>63</v>
      </c>
      <c r="Z3338">
        <v>48</v>
      </c>
      <c r="AA3338">
        <v>30</v>
      </c>
      <c r="AB3338">
        <v>160</v>
      </c>
      <c r="AD3338">
        <f>IF(ISBLANK(Source[[#This Row],[CrosslistID]]),1,1/COUNTIFS(Source[CrosslistID],Source[[#This Row],[CrosslistID]],Source[TermDesc],Source[[#This Row],[TermDesc]]))</f>
        <v>1</v>
      </c>
      <c r="AG3338">
        <v>0</v>
      </c>
      <c r="AH3338">
        <v>160</v>
      </c>
      <c r="AI3338">
        <v>3.0190000000000001</v>
      </c>
      <c r="AJ3338">
        <v>3.0190000000000001</v>
      </c>
      <c r="AK3338">
        <v>0.2</v>
      </c>
      <c r="AL33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3.0190000000000001</v>
      </c>
      <c r="AM3338">
        <f>IF(AND(Source[[#This Row],[Credit_Noncredit]]="Noncredit",Source[[#This Row],[FTEF]]&gt;0),Source[[#This Row],[NC XLST FTES]]*525/(437.5*Source[[#This Row],[FTEF]]),0)</f>
        <v>18.114000000000001</v>
      </c>
      <c r="AN3338">
        <f>IF(Source[[#This Row],[Credit_Noncredit]]="Credit",Source[[#This Row],[Census Enrollment]],Source[[#This Row],[Noncredit Avg. Attendance]])</f>
        <v>18.114000000000001</v>
      </c>
    </row>
    <row r="3339" spans="1:40" x14ac:dyDescent="0.25">
      <c r="A3339" t="s">
        <v>32</v>
      </c>
      <c r="B3339" t="s">
        <v>33</v>
      </c>
      <c r="C3339" t="s">
        <v>229</v>
      </c>
      <c r="D3339" t="s">
        <v>554</v>
      </c>
      <c r="E3339" s="4">
        <v>48162</v>
      </c>
      <c r="F3339" s="4" t="s">
        <v>555</v>
      </c>
      <c r="G3339" s="4">
        <v>5056</v>
      </c>
      <c r="H3339" t="str">
        <f>CONCATENATE(Source[[#This Row],[Subject]],TRIM(Source[[#This Row],[Course]]))</f>
        <v>TRST5056</v>
      </c>
      <c r="I3339" t="str">
        <f>VLOOKUP(Source[[#This Row],[SubjCrse]],'Courses and Categories'!$E$2:$G$1816,3,FALSE)</f>
        <v>Noncredit TRST</v>
      </c>
      <c r="J3339">
        <v>701</v>
      </c>
      <c r="K3339" t="s">
        <v>625</v>
      </c>
      <c r="L3339" t="s">
        <v>39</v>
      </c>
      <c r="M3339" t="s">
        <v>40</v>
      </c>
      <c r="N3339" t="s">
        <v>59</v>
      </c>
      <c r="O3339">
        <v>1630</v>
      </c>
      <c r="P3339">
        <v>1845</v>
      </c>
      <c r="Q3339" t="s">
        <v>52</v>
      </c>
      <c r="R3339">
        <v>306</v>
      </c>
      <c r="S3339" t="s">
        <v>53</v>
      </c>
      <c r="T3339">
        <v>1</v>
      </c>
      <c r="U3339" s="1">
        <v>43479</v>
      </c>
      <c r="V3339" s="1">
        <v>43607</v>
      </c>
      <c r="W3339" t="s">
        <v>620</v>
      </c>
      <c r="X3339" t="s">
        <v>46</v>
      </c>
      <c r="Y3339">
        <v>45</v>
      </c>
      <c r="Z3339">
        <v>44</v>
      </c>
      <c r="AA3339">
        <v>30</v>
      </c>
      <c r="AB3339">
        <v>146.66669999999999</v>
      </c>
      <c r="AD3339">
        <f>IF(ISBLANK(Source[[#This Row],[CrosslistID]]),1,1/COUNTIFS(Source[CrosslistID],Source[[#This Row],[CrosslistID]],Source[TermDesc],Source[[#This Row],[TermDesc]]))</f>
        <v>1</v>
      </c>
      <c r="AG3339">
        <v>0</v>
      </c>
      <c r="AH3339">
        <v>146.66669999999999</v>
      </c>
      <c r="AI3339">
        <v>1.8480000000000001</v>
      </c>
      <c r="AJ3339">
        <v>1.8480000000000001</v>
      </c>
      <c r="AK3339">
        <v>0.2</v>
      </c>
      <c r="AL33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1.8480000000000001</v>
      </c>
      <c r="AM3339">
        <f>IF(AND(Source[[#This Row],[Credit_Noncredit]]="Noncredit",Source[[#This Row],[FTEF]]&gt;0),Source[[#This Row],[NC XLST FTES]]*525/(437.5*Source[[#This Row],[FTEF]]),0)</f>
        <v>11.088000000000001</v>
      </c>
      <c r="AN3339">
        <f>IF(Source[[#This Row],[Credit_Noncredit]]="Credit",Source[[#This Row],[Census Enrollment]],Source[[#This Row],[Noncredit Avg. Attendance]])</f>
        <v>11.088000000000001</v>
      </c>
    </row>
    <row r="3340" spans="1:40" x14ac:dyDescent="0.25">
      <c r="A3340" t="s">
        <v>32</v>
      </c>
      <c r="B3340" t="s">
        <v>33</v>
      </c>
      <c r="C3340" t="s">
        <v>229</v>
      </c>
      <c r="D3340" t="s">
        <v>554</v>
      </c>
      <c r="E3340" s="4">
        <v>48163</v>
      </c>
      <c r="F3340" s="4" t="s">
        <v>555</v>
      </c>
      <c r="G3340" s="4">
        <v>5057</v>
      </c>
      <c r="H3340" t="str">
        <f>CONCATENATE(Source[[#This Row],[Subject]],TRIM(Source[[#This Row],[Course]]))</f>
        <v>TRST5057</v>
      </c>
      <c r="I3340" t="str">
        <f>VLOOKUP(Source[[#This Row],[SubjCrse]],'Courses and Categories'!$E$2:$G$1816,3,FALSE)</f>
        <v>Noncredit TRST</v>
      </c>
      <c r="J3340">
        <v>701</v>
      </c>
      <c r="K3340" t="s">
        <v>626</v>
      </c>
      <c r="L3340" t="s">
        <v>39</v>
      </c>
      <c r="M3340" t="s">
        <v>40</v>
      </c>
      <c r="N3340" t="s">
        <v>105</v>
      </c>
      <c r="O3340">
        <v>800</v>
      </c>
      <c r="P3340">
        <v>1015</v>
      </c>
      <c r="Q3340" t="s">
        <v>52</v>
      </c>
      <c r="R3340">
        <v>215</v>
      </c>
      <c r="S3340" t="s">
        <v>53</v>
      </c>
      <c r="T3340">
        <v>1</v>
      </c>
      <c r="U3340" s="1">
        <v>43479</v>
      </c>
      <c r="V3340" s="1">
        <v>43607</v>
      </c>
      <c r="W3340" t="s">
        <v>566</v>
      </c>
      <c r="X3340" t="s">
        <v>46</v>
      </c>
      <c r="Y3340">
        <v>46</v>
      </c>
      <c r="Z3340">
        <v>23</v>
      </c>
      <c r="AA3340">
        <v>30</v>
      </c>
      <c r="AB3340">
        <v>76.666700000000006</v>
      </c>
      <c r="AD3340">
        <f>IF(ISBLANK(Source[[#This Row],[CrosslistID]]),1,1/COUNTIFS(Source[CrosslistID],Source[[#This Row],[CrosslistID]],Source[TermDesc],Source[[#This Row],[TermDesc]]))</f>
        <v>1</v>
      </c>
      <c r="AG3340">
        <v>0</v>
      </c>
      <c r="AH3340">
        <v>76.666700000000006</v>
      </c>
      <c r="AI3340">
        <v>2.7519999999999998</v>
      </c>
      <c r="AJ3340">
        <v>2.7519999999999998</v>
      </c>
      <c r="AK3340">
        <v>0.2</v>
      </c>
      <c r="AL33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2.7519999999999998</v>
      </c>
      <c r="AM3340">
        <f>IF(AND(Source[[#This Row],[Credit_Noncredit]]="Noncredit",Source[[#This Row],[FTEF]]&gt;0),Source[[#This Row],[NC XLST FTES]]*525/(437.5*Source[[#This Row],[FTEF]]),0)</f>
        <v>16.512</v>
      </c>
      <c r="AN3340">
        <f>IF(Source[[#This Row],[Credit_Noncredit]]="Credit",Source[[#This Row],[Census Enrollment]],Source[[#This Row],[Noncredit Avg. Attendance]])</f>
        <v>16.512</v>
      </c>
    </row>
    <row r="3341" spans="1:40" x14ac:dyDescent="0.25">
      <c r="A3341" t="s">
        <v>32</v>
      </c>
      <c r="B3341" t="s">
        <v>33</v>
      </c>
      <c r="C3341" t="s">
        <v>627</v>
      </c>
      <c r="D3341" t="s">
        <v>628</v>
      </c>
      <c r="E3341" s="4">
        <v>48246</v>
      </c>
      <c r="F3341" s="4" t="s">
        <v>629</v>
      </c>
      <c r="G3341" s="4">
        <v>1000</v>
      </c>
      <c r="H3341" t="str">
        <f>CONCATENATE(Source[[#This Row],[Subject]],TRIM(Source[[#This Row],[Course]]))</f>
        <v>ENGL1000</v>
      </c>
      <c r="I3341" t="str">
        <f>VLOOKUP(Source[[#This Row],[SubjCrse]],'Courses and Categories'!$E$2:$G$1816,3,FALSE)</f>
        <v>Noncredit Support</v>
      </c>
      <c r="J3341">
        <v>1</v>
      </c>
      <c r="K3341" t="s">
        <v>630</v>
      </c>
      <c r="L3341" t="s">
        <v>39</v>
      </c>
      <c r="M3341" t="s">
        <v>40</v>
      </c>
      <c r="N3341" t="s">
        <v>42</v>
      </c>
      <c r="O3341" t="s">
        <v>42</v>
      </c>
      <c r="P3341" t="s">
        <v>42</v>
      </c>
      <c r="Q3341" t="s">
        <v>42</v>
      </c>
      <c r="S3341" t="s">
        <v>134</v>
      </c>
      <c r="T3341">
        <v>1</v>
      </c>
      <c r="U3341" s="1">
        <v>43479</v>
      </c>
      <c r="V3341" s="1">
        <v>43607</v>
      </c>
      <c r="W3341" t="s">
        <v>631</v>
      </c>
      <c r="X3341" t="s">
        <v>46</v>
      </c>
      <c r="Y3341">
        <v>1177</v>
      </c>
      <c r="Z3341">
        <v>1177</v>
      </c>
      <c r="AA3341">
        <v>9900</v>
      </c>
      <c r="AB3341">
        <v>11.8889</v>
      </c>
      <c r="AD3341">
        <f>IF(ISBLANK(Source[[#This Row],[CrosslistID]]),1,1/COUNTIFS(Source[CrosslistID],Source[[#This Row],[CrosslistID]],Source[TermDesc],Source[[#This Row],[TermDesc]]))</f>
        <v>1</v>
      </c>
      <c r="AG3341">
        <v>0</v>
      </c>
      <c r="AH3341">
        <v>11.8889</v>
      </c>
      <c r="AI3341">
        <v>15.509</v>
      </c>
      <c r="AJ3341">
        <v>15.509</v>
      </c>
      <c r="AL33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15.509</v>
      </c>
      <c r="AM3341">
        <f>IF(AND(Source[[#This Row],[Credit_Noncredit]]="Noncredit",Source[[#This Row],[FTEF]]&gt;0),Source[[#This Row],[NC XLST FTES]]*525/(437.5*Source[[#This Row],[FTEF]]),0)</f>
        <v>0</v>
      </c>
      <c r="AN3341">
        <f>IF(Source[[#This Row],[Credit_Noncredit]]="Credit",Source[[#This Row],[Census Enrollment]],Source[[#This Row],[Noncredit Avg. Attendance]])</f>
        <v>0</v>
      </c>
    </row>
    <row r="3342" spans="1:40" x14ac:dyDescent="0.25">
      <c r="A3342" t="s">
        <v>32</v>
      </c>
      <c r="B3342" t="s">
        <v>33</v>
      </c>
      <c r="C3342" t="s">
        <v>632</v>
      </c>
      <c r="D3342" t="s">
        <v>633</v>
      </c>
      <c r="E3342" s="4">
        <v>43660</v>
      </c>
      <c r="F3342" s="4" t="s">
        <v>634</v>
      </c>
      <c r="G3342" s="4">
        <v>8002</v>
      </c>
      <c r="H3342" t="str">
        <f>CONCATENATE(Source[[#This Row],[Subject]],TRIM(Source[[#This Row],[Course]]))</f>
        <v>CDEV8002</v>
      </c>
      <c r="I3342" t="str">
        <f>VLOOKUP(Source[[#This Row],[SubjCrse]],'Courses and Categories'!$E$2:$G$1816,3,FALSE)</f>
        <v>Noncredit CDEV</v>
      </c>
      <c r="J3342">
        <v>701</v>
      </c>
      <c r="K3342" t="s">
        <v>635</v>
      </c>
      <c r="L3342" t="s">
        <v>39</v>
      </c>
      <c r="M3342" t="s">
        <v>40</v>
      </c>
      <c r="N3342" t="s">
        <v>41</v>
      </c>
      <c r="O3342">
        <v>1210</v>
      </c>
      <c r="P3342">
        <v>1415</v>
      </c>
      <c r="Q3342" t="s">
        <v>52</v>
      </c>
      <c r="R3342">
        <v>173</v>
      </c>
      <c r="S3342" t="s">
        <v>53</v>
      </c>
      <c r="T3342">
        <v>1</v>
      </c>
      <c r="U3342" s="1">
        <v>43479</v>
      </c>
      <c r="V3342" s="1">
        <v>43607</v>
      </c>
      <c r="W3342" t="s">
        <v>636</v>
      </c>
      <c r="X3342" t="s">
        <v>46</v>
      </c>
      <c r="Y3342">
        <v>36</v>
      </c>
      <c r="Z3342">
        <v>31</v>
      </c>
      <c r="AA3342">
        <v>30</v>
      </c>
      <c r="AB3342">
        <v>103.33329999999999</v>
      </c>
      <c r="AD3342">
        <f>IF(ISBLANK(Source[[#This Row],[CrosslistID]]),1,1/COUNTIFS(Source[CrosslistID],Source[[#This Row],[CrosslistID]],Source[TermDesc],Source[[#This Row],[TermDesc]]))</f>
        <v>1</v>
      </c>
      <c r="AG3342">
        <v>0</v>
      </c>
      <c r="AH3342">
        <v>103.33329999999999</v>
      </c>
      <c r="AI3342">
        <v>2.0179999999999998</v>
      </c>
      <c r="AJ3342">
        <v>2.0179999999999998</v>
      </c>
      <c r="AK3342">
        <v>0.1</v>
      </c>
      <c r="AL33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2.0179999999999998</v>
      </c>
      <c r="AM3342">
        <f>IF(AND(Source[[#This Row],[Credit_Noncredit]]="Noncredit",Source[[#This Row],[FTEF]]&gt;0),Source[[#This Row],[NC XLST FTES]]*525/(437.5*Source[[#This Row],[FTEF]]),0)</f>
        <v>24.215999999999998</v>
      </c>
      <c r="AN3342">
        <f>IF(Source[[#This Row],[Credit_Noncredit]]="Credit",Source[[#This Row],[Census Enrollment]],Source[[#This Row],[Noncredit Avg. Attendance]])</f>
        <v>24.215999999999998</v>
      </c>
    </row>
    <row r="3343" spans="1:40" x14ac:dyDescent="0.25">
      <c r="A3343" t="s">
        <v>32</v>
      </c>
      <c r="B3343" t="s">
        <v>33</v>
      </c>
      <c r="C3343" t="s">
        <v>632</v>
      </c>
      <c r="D3343" t="s">
        <v>633</v>
      </c>
      <c r="E3343" s="4">
        <v>48011</v>
      </c>
      <c r="F3343" s="4" t="s">
        <v>634</v>
      </c>
      <c r="G3343" s="4">
        <v>8003</v>
      </c>
      <c r="H3343" t="str">
        <f>CONCATENATE(Source[[#This Row],[Subject]],TRIM(Source[[#This Row],[Course]]))</f>
        <v>CDEV8003</v>
      </c>
      <c r="I3343" t="str">
        <f>VLOOKUP(Source[[#This Row],[SubjCrse]],'Courses and Categories'!$E$2:$G$1816,3,FALSE)</f>
        <v>Noncredit CDEV</v>
      </c>
      <c r="J3343">
        <v>201</v>
      </c>
      <c r="K3343" t="s">
        <v>637</v>
      </c>
      <c r="L3343" t="s">
        <v>39</v>
      </c>
      <c r="M3343" t="s">
        <v>40</v>
      </c>
      <c r="N3343" t="s">
        <v>91</v>
      </c>
      <c r="O3343">
        <v>1240</v>
      </c>
      <c r="P3343">
        <v>1455</v>
      </c>
      <c r="Q3343" t="s">
        <v>60</v>
      </c>
      <c r="R3343" t="s">
        <v>638</v>
      </c>
      <c r="S3343" t="s">
        <v>61</v>
      </c>
      <c r="T3343">
        <v>1</v>
      </c>
      <c r="U3343" s="1">
        <v>43479</v>
      </c>
      <c r="V3343" s="1">
        <v>43607</v>
      </c>
      <c r="W3343" t="s">
        <v>639</v>
      </c>
      <c r="X3343" t="s">
        <v>46</v>
      </c>
      <c r="Y3343">
        <v>31</v>
      </c>
      <c r="Z3343">
        <v>31</v>
      </c>
      <c r="AA3343">
        <v>45</v>
      </c>
      <c r="AB3343">
        <v>68.888900000000007</v>
      </c>
      <c r="AD3343">
        <f>IF(ISBLANK(Source[[#This Row],[CrosslistID]]),1,1/COUNTIFS(Source[CrosslistID],Source[[#This Row],[CrosslistID]],Source[TermDesc],Source[[#This Row],[TermDesc]]))</f>
        <v>1</v>
      </c>
      <c r="AG3343">
        <v>0</v>
      </c>
      <c r="AH3343">
        <v>68.888900000000007</v>
      </c>
      <c r="AI3343">
        <v>0.746</v>
      </c>
      <c r="AJ3343">
        <v>0.746</v>
      </c>
      <c r="AK3343">
        <v>0.1</v>
      </c>
      <c r="AL33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0.746</v>
      </c>
      <c r="AM3343">
        <f>IF(AND(Source[[#This Row],[Credit_Noncredit]]="Noncredit",Source[[#This Row],[FTEF]]&gt;0),Source[[#This Row],[NC XLST FTES]]*525/(437.5*Source[[#This Row],[FTEF]]),0)</f>
        <v>8.952</v>
      </c>
      <c r="AN3343">
        <f>IF(Source[[#This Row],[Credit_Noncredit]]="Credit",Source[[#This Row],[Census Enrollment]],Source[[#This Row],[Noncredit Avg. Attendance]])</f>
        <v>8.952</v>
      </c>
    </row>
    <row r="3344" spans="1:40" x14ac:dyDescent="0.25">
      <c r="A3344" t="s">
        <v>32</v>
      </c>
      <c r="B3344" t="s">
        <v>33</v>
      </c>
      <c r="C3344" t="s">
        <v>632</v>
      </c>
      <c r="D3344" t="s">
        <v>633</v>
      </c>
      <c r="E3344" s="4">
        <v>46535</v>
      </c>
      <c r="F3344" s="4" t="s">
        <v>634</v>
      </c>
      <c r="G3344" s="4">
        <v>8003</v>
      </c>
      <c r="H3344" t="str">
        <f>CONCATENATE(Source[[#This Row],[Subject]],TRIM(Source[[#This Row],[Course]]))</f>
        <v>CDEV8003</v>
      </c>
      <c r="I3344" t="str">
        <f>VLOOKUP(Source[[#This Row],[SubjCrse]],'Courses and Categories'!$E$2:$G$1816,3,FALSE)</f>
        <v>Noncredit CDEV</v>
      </c>
      <c r="J3344">
        <v>401</v>
      </c>
      <c r="K3344" t="s">
        <v>637</v>
      </c>
      <c r="L3344" t="s">
        <v>39</v>
      </c>
      <c r="M3344" t="s">
        <v>40</v>
      </c>
      <c r="N3344" t="s">
        <v>180</v>
      </c>
      <c r="O3344">
        <v>1240</v>
      </c>
      <c r="P3344">
        <v>1445</v>
      </c>
      <c r="Q3344" t="s">
        <v>64</v>
      </c>
      <c r="R3344">
        <v>1303</v>
      </c>
      <c r="S3344" t="s">
        <v>65</v>
      </c>
      <c r="T3344">
        <v>1</v>
      </c>
      <c r="U3344" s="1">
        <v>43479</v>
      </c>
      <c r="V3344" s="1">
        <v>43607</v>
      </c>
      <c r="W3344" t="s">
        <v>640</v>
      </c>
      <c r="X3344" t="s">
        <v>46</v>
      </c>
      <c r="Y3344">
        <v>57</v>
      </c>
      <c r="Z3344">
        <v>57</v>
      </c>
      <c r="AA3344">
        <v>30</v>
      </c>
      <c r="AB3344">
        <v>190</v>
      </c>
      <c r="AD3344">
        <f>IF(ISBLANK(Source[[#This Row],[CrosslistID]]),1,1/COUNTIFS(Source[CrosslistID],Source[[#This Row],[CrosslistID]],Source[TermDesc],Source[[#This Row],[TermDesc]]))</f>
        <v>1</v>
      </c>
      <c r="AG3344">
        <v>0</v>
      </c>
      <c r="AH3344">
        <v>190</v>
      </c>
      <c r="AI3344">
        <v>0.47599999999999998</v>
      </c>
      <c r="AJ3344">
        <v>0.47599999999999998</v>
      </c>
      <c r="AK3344">
        <v>0.1</v>
      </c>
      <c r="AL33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0.47599999999999998</v>
      </c>
      <c r="AM3344">
        <f>IF(AND(Source[[#This Row],[Credit_Noncredit]]="Noncredit",Source[[#This Row],[FTEF]]&gt;0),Source[[#This Row],[NC XLST FTES]]*525/(437.5*Source[[#This Row],[FTEF]]),0)</f>
        <v>5.7119999999999997</v>
      </c>
      <c r="AN3344">
        <f>IF(Source[[#This Row],[Credit_Noncredit]]="Credit",Source[[#This Row],[Census Enrollment]],Source[[#This Row],[Noncredit Avg. Attendance]])</f>
        <v>5.7119999999999997</v>
      </c>
    </row>
    <row r="3345" spans="1:40" x14ac:dyDescent="0.25">
      <c r="A3345" t="s">
        <v>32</v>
      </c>
      <c r="B3345" t="s">
        <v>33</v>
      </c>
      <c r="C3345" t="s">
        <v>632</v>
      </c>
      <c r="D3345" t="s">
        <v>633</v>
      </c>
      <c r="E3345" s="4">
        <v>40479</v>
      </c>
      <c r="F3345" s="4" t="s">
        <v>634</v>
      </c>
      <c r="G3345" s="4">
        <v>8003</v>
      </c>
      <c r="H3345" t="str">
        <f>CONCATENATE(Source[[#This Row],[Subject]],TRIM(Source[[#This Row],[Course]]))</f>
        <v>CDEV8003</v>
      </c>
      <c r="I3345" t="str">
        <f>VLOOKUP(Source[[#This Row],[SubjCrse]],'Courses and Categories'!$E$2:$G$1816,3,FALSE)</f>
        <v>Noncredit CDEV</v>
      </c>
      <c r="J3345">
        <v>402</v>
      </c>
      <c r="K3345" t="s">
        <v>637</v>
      </c>
      <c r="L3345" t="s">
        <v>39</v>
      </c>
      <c r="M3345" t="s">
        <v>40</v>
      </c>
      <c r="N3345" t="s">
        <v>41</v>
      </c>
      <c r="O3345">
        <v>1240</v>
      </c>
      <c r="P3345">
        <v>1445</v>
      </c>
      <c r="Q3345" t="s">
        <v>64</v>
      </c>
      <c r="R3345">
        <v>1303</v>
      </c>
      <c r="S3345" t="s">
        <v>65</v>
      </c>
      <c r="T3345">
        <v>1</v>
      </c>
      <c r="U3345" s="1">
        <v>43479</v>
      </c>
      <c r="V3345" s="1">
        <v>43607</v>
      </c>
      <c r="W3345" t="s">
        <v>640</v>
      </c>
      <c r="X3345" t="s">
        <v>46</v>
      </c>
      <c r="Y3345">
        <v>58</v>
      </c>
      <c r="Z3345">
        <v>58</v>
      </c>
      <c r="AA3345">
        <v>30</v>
      </c>
      <c r="AB3345">
        <v>193.33330000000001</v>
      </c>
      <c r="AD3345">
        <f>IF(ISBLANK(Source[[#This Row],[CrosslistID]]),1,1/COUNTIFS(Source[CrosslistID],Source[[#This Row],[CrosslistID]],Source[TermDesc],Source[[#This Row],[TermDesc]]))</f>
        <v>1</v>
      </c>
      <c r="AG3345">
        <v>0</v>
      </c>
      <c r="AH3345">
        <v>193.33330000000001</v>
      </c>
      <c r="AI3345">
        <v>0.39</v>
      </c>
      <c r="AJ3345">
        <v>0.39</v>
      </c>
      <c r="AK3345">
        <v>0.1</v>
      </c>
      <c r="AL33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0.39</v>
      </c>
      <c r="AM3345">
        <f>IF(AND(Source[[#This Row],[Credit_Noncredit]]="Noncredit",Source[[#This Row],[FTEF]]&gt;0),Source[[#This Row],[NC XLST FTES]]*525/(437.5*Source[[#This Row],[FTEF]]),0)</f>
        <v>4.68</v>
      </c>
      <c r="AN3345">
        <f>IF(Source[[#This Row],[Credit_Noncredit]]="Credit",Source[[#This Row],[Census Enrollment]],Source[[#This Row],[Noncredit Avg. Attendance]])</f>
        <v>4.68</v>
      </c>
    </row>
    <row r="3346" spans="1:40" x14ac:dyDescent="0.25">
      <c r="A3346" t="s">
        <v>32</v>
      </c>
      <c r="B3346" t="s">
        <v>33</v>
      </c>
      <c r="C3346" t="s">
        <v>632</v>
      </c>
      <c r="D3346" t="s">
        <v>633</v>
      </c>
      <c r="E3346" s="4">
        <v>46332</v>
      </c>
      <c r="F3346" s="4" t="s">
        <v>634</v>
      </c>
      <c r="G3346" s="4">
        <v>8003</v>
      </c>
      <c r="H3346" t="str">
        <f>CONCATENATE(Source[[#This Row],[Subject]],TRIM(Source[[#This Row],[Course]]))</f>
        <v>CDEV8003</v>
      </c>
      <c r="I3346" t="str">
        <f>VLOOKUP(Source[[#This Row],[SubjCrse]],'Courses and Categories'!$E$2:$G$1816,3,FALSE)</f>
        <v>Noncredit CDEV</v>
      </c>
      <c r="J3346">
        <v>403</v>
      </c>
      <c r="K3346" t="s">
        <v>637</v>
      </c>
      <c r="L3346" t="s">
        <v>39</v>
      </c>
      <c r="M3346" t="s">
        <v>40</v>
      </c>
      <c r="N3346" t="s">
        <v>50</v>
      </c>
      <c r="O3346">
        <v>1240</v>
      </c>
      <c r="P3346">
        <v>1445</v>
      </c>
      <c r="Q3346" t="s">
        <v>64</v>
      </c>
      <c r="R3346">
        <v>1303</v>
      </c>
      <c r="S3346" t="s">
        <v>65</v>
      </c>
      <c r="T3346">
        <v>1</v>
      </c>
      <c r="U3346" s="1">
        <v>43479</v>
      </c>
      <c r="V3346" s="1">
        <v>43607</v>
      </c>
      <c r="W3346" t="s">
        <v>641</v>
      </c>
      <c r="X3346" t="s">
        <v>46</v>
      </c>
      <c r="Y3346">
        <v>71</v>
      </c>
      <c r="Z3346">
        <v>61</v>
      </c>
      <c r="AA3346">
        <v>30</v>
      </c>
      <c r="AB3346">
        <v>203.33330000000001</v>
      </c>
      <c r="AD3346">
        <f>IF(ISBLANK(Source[[#This Row],[CrosslistID]]),1,1/COUNTIFS(Source[CrosslistID],Source[[#This Row],[CrosslistID]],Source[TermDesc],Source[[#This Row],[TermDesc]]))</f>
        <v>1</v>
      </c>
      <c r="AG3346">
        <v>0</v>
      </c>
      <c r="AH3346">
        <v>203.33330000000001</v>
      </c>
      <c r="AI3346">
        <v>1.109</v>
      </c>
      <c r="AJ3346">
        <v>1.109</v>
      </c>
      <c r="AK3346">
        <v>0.1</v>
      </c>
      <c r="AL33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1.109</v>
      </c>
      <c r="AM3346">
        <f>IF(AND(Source[[#This Row],[Credit_Noncredit]]="Noncredit",Source[[#This Row],[FTEF]]&gt;0),Source[[#This Row],[NC XLST FTES]]*525/(437.5*Source[[#This Row],[FTEF]]),0)</f>
        <v>13.308</v>
      </c>
      <c r="AN3346">
        <f>IF(Source[[#This Row],[Credit_Noncredit]]="Credit",Source[[#This Row],[Census Enrollment]],Source[[#This Row],[Noncredit Avg. Attendance]])</f>
        <v>13.308</v>
      </c>
    </row>
    <row r="3347" spans="1:40" x14ac:dyDescent="0.25">
      <c r="A3347" t="s">
        <v>32</v>
      </c>
      <c r="B3347" t="s">
        <v>33</v>
      </c>
      <c r="C3347" t="s">
        <v>632</v>
      </c>
      <c r="D3347" t="s">
        <v>633</v>
      </c>
      <c r="E3347" s="4">
        <v>47530</v>
      </c>
      <c r="F3347" s="4" t="s">
        <v>634</v>
      </c>
      <c r="G3347" s="4">
        <v>8003</v>
      </c>
      <c r="H3347" t="str">
        <f>CONCATENATE(Source[[#This Row],[Subject]],TRIM(Source[[#This Row],[Course]]))</f>
        <v>CDEV8003</v>
      </c>
      <c r="I3347" t="str">
        <f>VLOOKUP(Source[[#This Row],[SubjCrse]],'Courses and Categories'!$E$2:$G$1816,3,FALSE)</f>
        <v>Noncredit CDEV</v>
      </c>
      <c r="J3347">
        <v>404</v>
      </c>
      <c r="K3347" t="s">
        <v>637</v>
      </c>
      <c r="L3347" t="s">
        <v>39</v>
      </c>
      <c r="M3347" t="s">
        <v>40</v>
      </c>
      <c r="N3347" t="s">
        <v>185</v>
      </c>
      <c r="O3347">
        <v>1240</v>
      </c>
      <c r="P3347">
        <v>1445</v>
      </c>
      <c r="Q3347" t="s">
        <v>64</v>
      </c>
      <c r="R3347">
        <v>1303</v>
      </c>
      <c r="S3347" t="s">
        <v>65</v>
      </c>
      <c r="T3347">
        <v>1</v>
      </c>
      <c r="U3347" s="1">
        <v>43479</v>
      </c>
      <c r="V3347" s="1">
        <v>43607</v>
      </c>
      <c r="W3347" t="s">
        <v>641</v>
      </c>
      <c r="X3347" t="s">
        <v>46</v>
      </c>
      <c r="Y3347">
        <v>68</v>
      </c>
      <c r="Z3347">
        <v>65</v>
      </c>
      <c r="AA3347">
        <v>30</v>
      </c>
      <c r="AB3347">
        <v>216.66669999999999</v>
      </c>
      <c r="AD3347">
        <f>IF(ISBLANK(Source[[#This Row],[CrosslistID]]),1,1/COUNTIFS(Source[CrosslistID],Source[[#This Row],[CrosslistID]],Source[TermDesc],Source[[#This Row],[TermDesc]]))</f>
        <v>1</v>
      </c>
      <c r="AG3347">
        <v>0</v>
      </c>
      <c r="AH3347">
        <v>216.66669999999999</v>
      </c>
      <c r="AI3347">
        <v>1.103</v>
      </c>
      <c r="AJ3347">
        <v>1.103</v>
      </c>
      <c r="AK3347">
        <v>0.1</v>
      </c>
      <c r="AL33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1.103</v>
      </c>
      <c r="AM3347">
        <f>IF(AND(Source[[#This Row],[Credit_Noncredit]]="Noncredit",Source[[#This Row],[FTEF]]&gt;0),Source[[#This Row],[NC XLST FTES]]*525/(437.5*Source[[#This Row],[FTEF]]),0)</f>
        <v>13.236000000000001</v>
      </c>
      <c r="AN3347">
        <f>IF(Source[[#This Row],[Credit_Noncredit]]="Credit",Source[[#This Row],[Census Enrollment]],Source[[#This Row],[Noncredit Avg. Attendance]])</f>
        <v>13.236000000000001</v>
      </c>
    </row>
    <row r="3348" spans="1:40" x14ac:dyDescent="0.25">
      <c r="A3348" t="s">
        <v>32</v>
      </c>
      <c r="B3348" t="s">
        <v>33</v>
      </c>
      <c r="C3348" t="s">
        <v>632</v>
      </c>
      <c r="D3348" t="s">
        <v>633</v>
      </c>
      <c r="E3348" s="4">
        <v>45167</v>
      </c>
      <c r="F3348" s="4" t="s">
        <v>634</v>
      </c>
      <c r="G3348" s="4">
        <v>8003</v>
      </c>
      <c r="H3348" t="str">
        <f>CONCATENATE(Source[[#This Row],[Subject]],TRIM(Source[[#This Row],[Course]]))</f>
        <v>CDEV8003</v>
      </c>
      <c r="I3348" t="str">
        <f>VLOOKUP(Source[[#This Row],[SubjCrse]],'Courses and Categories'!$E$2:$G$1816,3,FALSE)</f>
        <v>Noncredit CDEV</v>
      </c>
      <c r="J3348">
        <v>701</v>
      </c>
      <c r="K3348" t="s">
        <v>637</v>
      </c>
      <c r="L3348" t="s">
        <v>39</v>
      </c>
      <c r="M3348" t="s">
        <v>40</v>
      </c>
      <c r="N3348" t="s">
        <v>180</v>
      </c>
      <c r="O3348">
        <v>1240</v>
      </c>
      <c r="P3348">
        <v>1445</v>
      </c>
      <c r="Q3348" t="s">
        <v>52</v>
      </c>
      <c r="R3348">
        <v>173</v>
      </c>
      <c r="S3348" t="s">
        <v>53</v>
      </c>
      <c r="T3348">
        <v>1</v>
      </c>
      <c r="U3348" s="1">
        <v>43479</v>
      </c>
      <c r="V3348" s="1">
        <v>43607</v>
      </c>
      <c r="W3348" t="s">
        <v>642</v>
      </c>
      <c r="X3348" t="s">
        <v>46</v>
      </c>
      <c r="Y3348">
        <v>60</v>
      </c>
      <c r="Z3348">
        <v>60</v>
      </c>
      <c r="AA3348">
        <v>30</v>
      </c>
      <c r="AB3348">
        <v>200</v>
      </c>
      <c r="AD3348">
        <f>IF(ISBLANK(Source[[#This Row],[CrosslistID]]),1,1/COUNTIFS(Source[CrosslistID],Source[[#This Row],[CrosslistID]],Source[TermDesc],Source[[#This Row],[TermDesc]]))</f>
        <v>1</v>
      </c>
      <c r="AG3348">
        <v>0</v>
      </c>
      <c r="AH3348">
        <v>200</v>
      </c>
      <c r="AI3348">
        <v>1.47</v>
      </c>
      <c r="AJ3348">
        <v>1.47</v>
      </c>
      <c r="AK3348">
        <v>0.1</v>
      </c>
      <c r="AL33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1.47</v>
      </c>
      <c r="AM3348">
        <f>IF(AND(Source[[#This Row],[Credit_Noncredit]]="Noncredit",Source[[#This Row],[FTEF]]&gt;0),Source[[#This Row],[NC XLST FTES]]*525/(437.5*Source[[#This Row],[FTEF]]),0)</f>
        <v>17.64</v>
      </c>
      <c r="AN3348">
        <f>IF(Source[[#This Row],[Credit_Noncredit]]="Credit",Source[[#This Row],[Census Enrollment]],Source[[#This Row],[Noncredit Avg. Attendance]])</f>
        <v>17.64</v>
      </c>
    </row>
    <row r="3349" spans="1:40" x14ac:dyDescent="0.25">
      <c r="A3349" t="s">
        <v>32</v>
      </c>
      <c r="B3349" t="s">
        <v>33</v>
      </c>
      <c r="C3349" t="s">
        <v>632</v>
      </c>
      <c r="D3349" t="s">
        <v>633</v>
      </c>
      <c r="E3349" s="4">
        <v>43661</v>
      </c>
      <c r="F3349" s="4" t="s">
        <v>634</v>
      </c>
      <c r="G3349" s="4">
        <v>8003</v>
      </c>
      <c r="H3349" t="str">
        <f>CONCATENATE(Source[[#This Row],[Subject]],TRIM(Source[[#This Row],[Course]]))</f>
        <v>CDEV8003</v>
      </c>
      <c r="I3349" t="str">
        <f>VLOOKUP(Source[[#This Row],[SubjCrse]],'Courses and Categories'!$E$2:$G$1816,3,FALSE)</f>
        <v>Noncredit CDEV</v>
      </c>
      <c r="J3349">
        <v>702</v>
      </c>
      <c r="K3349" t="s">
        <v>637</v>
      </c>
      <c r="L3349" t="s">
        <v>39</v>
      </c>
      <c r="M3349" t="s">
        <v>40</v>
      </c>
      <c r="N3349" t="s">
        <v>41</v>
      </c>
      <c r="O3349">
        <v>910</v>
      </c>
      <c r="P3349">
        <v>1115</v>
      </c>
      <c r="Q3349" t="s">
        <v>52</v>
      </c>
      <c r="R3349">
        <v>173</v>
      </c>
      <c r="S3349" t="s">
        <v>53</v>
      </c>
      <c r="T3349">
        <v>1</v>
      </c>
      <c r="U3349" s="1">
        <v>43479</v>
      </c>
      <c r="V3349" s="1">
        <v>43607</v>
      </c>
      <c r="W3349" t="s">
        <v>636</v>
      </c>
      <c r="X3349" t="s">
        <v>46</v>
      </c>
      <c r="Y3349">
        <v>35</v>
      </c>
      <c r="Z3349">
        <v>30</v>
      </c>
      <c r="AA3349">
        <v>30</v>
      </c>
      <c r="AB3349">
        <v>100</v>
      </c>
      <c r="AD3349">
        <f>IF(ISBLANK(Source[[#This Row],[CrosslistID]]),1,1/COUNTIFS(Source[CrosslistID],Source[[#This Row],[CrosslistID]],Source[TermDesc],Source[[#This Row],[TermDesc]]))</f>
        <v>1</v>
      </c>
      <c r="AG3349">
        <v>0</v>
      </c>
      <c r="AH3349">
        <v>100</v>
      </c>
      <c r="AI3349">
        <v>2.3479999999999999</v>
      </c>
      <c r="AJ3349">
        <v>2.3479999999999999</v>
      </c>
      <c r="AK3349">
        <v>0.1</v>
      </c>
      <c r="AL33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2.3479999999999999</v>
      </c>
      <c r="AM3349">
        <f>IF(AND(Source[[#This Row],[Credit_Noncredit]]="Noncredit",Source[[#This Row],[FTEF]]&gt;0),Source[[#This Row],[NC XLST FTES]]*525/(437.5*Source[[#This Row],[FTEF]]),0)</f>
        <v>28.175999999999995</v>
      </c>
      <c r="AN3349">
        <f>IF(Source[[#This Row],[Credit_Noncredit]]="Credit",Source[[#This Row],[Census Enrollment]],Source[[#This Row],[Noncredit Avg. Attendance]])</f>
        <v>28.175999999999995</v>
      </c>
    </row>
    <row r="3350" spans="1:40" x14ac:dyDescent="0.25">
      <c r="A3350" t="s">
        <v>32</v>
      </c>
      <c r="B3350" t="s">
        <v>33</v>
      </c>
      <c r="C3350" t="s">
        <v>632</v>
      </c>
      <c r="D3350" t="s">
        <v>633</v>
      </c>
      <c r="E3350" s="4">
        <v>47532</v>
      </c>
      <c r="F3350" s="4" t="s">
        <v>634</v>
      </c>
      <c r="G3350" s="4">
        <v>8003</v>
      </c>
      <c r="H3350" t="str">
        <f>CONCATENATE(Source[[#This Row],[Subject]],TRIM(Source[[#This Row],[Course]]))</f>
        <v>CDEV8003</v>
      </c>
      <c r="I3350" t="str">
        <f>VLOOKUP(Source[[#This Row],[SubjCrse]],'Courses and Categories'!$E$2:$G$1816,3,FALSE)</f>
        <v>Noncredit CDEV</v>
      </c>
      <c r="J3350">
        <v>703</v>
      </c>
      <c r="K3350" t="s">
        <v>637</v>
      </c>
      <c r="L3350" t="s">
        <v>39</v>
      </c>
      <c r="M3350" t="s">
        <v>40</v>
      </c>
      <c r="N3350" t="s">
        <v>50</v>
      </c>
      <c r="O3350">
        <v>1240</v>
      </c>
      <c r="P3350">
        <v>1445</v>
      </c>
      <c r="Q3350" t="s">
        <v>52</v>
      </c>
      <c r="R3350">
        <v>173</v>
      </c>
      <c r="S3350" t="s">
        <v>53</v>
      </c>
      <c r="T3350">
        <v>1</v>
      </c>
      <c r="U3350" s="1">
        <v>43479</v>
      </c>
      <c r="V3350" s="1">
        <v>43607</v>
      </c>
      <c r="W3350" t="s">
        <v>643</v>
      </c>
      <c r="X3350" t="s">
        <v>46</v>
      </c>
      <c r="Y3350">
        <v>72</v>
      </c>
      <c r="Z3350">
        <v>66</v>
      </c>
      <c r="AA3350">
        <v>30</v>
      </c>
      <c r="AB3350">
        <v>220</v>
      </c>
      <c r="AD3350">
        <f>IF(ISBLANK(Source[[#This Row],[CrosslistID]]),1,1/COUNTIFS(Source[CrosslistID],Source[[#This Row],[CrosslistID]],Source[TermDesc],Source[[#This Row],[TermDesc]]))</f>
        <v>1</v>
      </c>
      <c r="AG3350">
        <v>0</v>
      </c>
      <c r="AH3350">
        <v>220</v>
      </c>
      <c r="AI3350">
        <v>2.0750000000000002</v>
      </c>
      <c r="AJ3350">
        <v>2.0750000000000002</v>
      </c>
      <c r="AK3350">
        <v>0.1</v>
      </c>
      <c r="AL33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2.0750000000000002</v>
      </c>
      <c r="AM3350">
        <f>IF(AND(Source[[#This Row],[Credit_Noncredit]]="Noncredit",Source[[#This Row],[FTEF]]&gt;0),Source[[#This Row],[NC XLST FTES]]*525/(437.5*Source[[#This Row],[FTEF]]),0)</f>
        <v>24.9</v>
      </c>
      <c r="AN3350">
        <f>IF(Source[[#This Row],[Credit_Noncredit]]="Credit",Source[[#This Row],[Census Enrollment]],Source[[#This Row],[Noncredit Avg. Attendance]])</f>
        <v>24.9</v>
      </c>
    </row>
    <row r="3351" spans="1:40" x14ac:dyDescent="0.25">
      <c r="A3351" t="s">
        <v>32</v>
      </c>
      <c r="B3351" t="s">
        <v>33</v>
      </c>
      <c r="C3351" t="s">
        <v>632</v>
      </c>
      <c r="D3351" t="s">
        <v>633</v>
      </c>
      <c r="E3351" s="4">
        <v>46001</v>
      </c>
      <c r="F3351" s="4" t="s">
        <v>634</v>
      </c>
      <c r="G3351" s="4">
        <v>8003</v>
      </c>
      <c r="H3351" t="str">
        <f>CONCATENATE(Source[[#This Row],[Subject]],TRIM(Source[[#This Row],[Course]]))</f>
        <v>CDEV8003</v>
      </c>
      <c r="I3351" t="str">
        <f>VLOOKUP(Source[[#This Row],[SubjCrse]],'Courses and Categories'!$E$2:$G$1816,3,FALSE)</f>
        <v>Noncredit CDEV</v>
      </c>
      <c r="J3351">
        <v>704</v>
      </c>
      <c r="K3351" t="s">
        <v>637</v>
      </c>
      <c r="L3351" t="s">
        <v>39</v>
      </c>
      <c r="M3351" t="s">
        <v>40</v>
      </c>
      <c r="N3351" t="s">
        <v>185</v>
      </c>
      <c r="O3351">
        <v>1240</v>
      </c>
      <c r="P3351">
        <v>1445</v>
      </c>
      <c r="Q3351" t="s">
        <v>52</v>
      </c>
      <c r="R3351">
        <v>173</v>
      </c>
      <c r="S3351" t="s">
        <v>53</v>
      </c>
      <c r="T3351">
        <v>1</v>
      </c>
      <c r="U3351" s="1">
        <v>43479</v>
      </c>
      <c r="V3351" s="1">
        <v>43607</v>
      </c>
      <c r="W3351" t="s">
        <v>643</v>
      </c>
      <c r="X3351" t="s">
        <v>46</v>
      </c>
      <c r="Y3351">
        <v>73</v>
      </c>
      <c r="Z3351">
        <v>73</v>
      </c>
      <c r="AA3351">
        <v>30</v>
      </c>
      <c r="AB3351">
        <v>243.33330000000001</v>
      </c>
      <c r="AD3351">
        <f>IF(ISBLANK(Source[[#This Row],[CrosslistID]]),1,1/COUNTIFS(Source[CrosslistID],Source[[#This Row],[CrosslistID]],Source[TermDesc],Source[[#This Row],[TermDesc]]))</f>
        <v>1</v>
      </c>
      <c r="AG3351">
        <v>0</v>
      </c>
      <c r="AH3351">
        <v>243.33330000000001</v>
      </c>
      <c r="AI3351">
        <v>1.889</v>
      </c>
      <c r="AJ3351">
        <v>1.889</v>
      </c>
      <c r="AK3351">
        <v>0.1</v>
      </c>
      <c r="AL33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1.889</v>
      </c>
      <c r="AM3351">
        <f>IF(AND(Source[[#This Row],[Credit_Noncredit]]="Noncredit",Source[[#This Row],[FTEF]]&gt;0),Source[[#This Row],[NC XLST FTES]]*525/(437.5*Source[[#This Row],[FTEF]]),0)</f>
        <v>22.667999999999999</v>
      </c>
      <c r="AN3351">
        <f>IF(Source[[#This Row],[Credit_Noncredit]]="Credit",Source[[#This Row],[Census Enrollment]],Source[[#This Row],[Noncredit Avg. Attendance]])</f>
        <v>22.667999999999999</v>
      </c>
    </row>
    <row r="3352" spans="1:40" x14ac:dyDescent="0.25">
      <c r="A3352" t="s">
        <v>32</v>
      </c>
      <c r="B3352" t="s">
        <v>33</v>
      </c>
      <c r="C3352" t="s">
        <v>632</v>
      </c>
      <c r="D3352" t="s">
        <v>633</v>
      </c>
      <c r="E3352" s="4">
        <v>40501</v>
      </c>
      <c r="F3352" s="4" t="s">
        <v>634</v>
      </c>
      <c r="G3352" s="4">
        <v>8100</v>
      </c>
      <c r="H3352" t="str">
        <f>CONCATENATE(Source[[#This Row],[Subject]],TRIM(Source[[#This Row],[Course]]))</f>
        <v>CDEV8100</v>
      </c>
      <c r="I3352" t="str">
        <f>VLOOKUP(Source[[#This Row],[SubjCrse]],'Courses and Categories'!$E$2:$G$1816,3,FALSE)</f>
        <v>Noncredit CDEV</v>
      </c>
      <c r="J3352">
        <v>101</v>
      </c>
      <c r="K3352" t="s">
        <v>644</v>
      </c>
      <c r="L3352" t="s">
        <v>39</v>
      </c>
      <c r="M3352" t="s">
        <v>40</v>
      </c>
      <c r="N3352" t="s">
        <v>180</v>
      </c>
      <c r="O3352">
        <v>910</v>
      </c>
      <c r="P3352">
        <v>1200</v>
      </c>
      <c r="Q3352" t="s">
        <v>236</v>
      </c>
      <c r="R3352">
        <v>151</v>
      </c>
      <c r="S3352" t="s">
        <v>134</v>
      </c>
      <c r="T3352">
        <v>1</v>
      </c>
      <c r="U3352" s="1">
        <v>43479</v>
      </c>
      <c r="V3352" s="1">
        <v>43607</v>
      </c>
      <c r="W3352" t="s">
        <v>645</v>
      </c>
      <c r="X3352" t="s">
        <v>46</v>
      </c>
      <c r="Y3352">
        <v>80</v>
      </c>
      <c r="Z3352">
        <v>60</v>
      </c>
      <c r="AA3352">
        <v>40</v>
      </c>
      <c r="AB3352">
        <v>150</v>
      </c>
      <c r="AD3352">
        <f>IF(ISBLANK(Source[[#This Row],[CrosslistID]]),1,1/COUNTIFS(Source[CrosslistID],Source[[#This Row],[CrosslistID]],Source[TermDesc],Source[[#This Row],[TermDesc]]))</f>
        <v>1</v>
      </c>
      <c r="AG3352">
        <v>0</v>
      </c>
      <c r="AH3352">
        <v>150</v>
      </c>
      <c r="AI3352">
        <v>1.7769999999999999</v>
      </c>
      <c r="AJ3352">
        <v>1.7769999999999999</v>
      </c>
      <c r="AK3352">
        <v>0.1234</v>
      </c>
      <c r="AL33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1.7769999999999999</v>
      </c>
      <c r="AM3352">
        <f>IF(AND(Source[[#This Row],[Credit_Noncredit]]="Noncredit",Source[[#This Row],[FTEF]]&gt;0),Source[[#This Row],[NC XLST FTES]]*525/(437.5*Source[[#This Row],[FTEF]]),0)</f>
        <v>17.280388978930308</v>
      </c>
      <c r="AN3352">
        <f>IF(Source[[#This Row],[Credit_Noncredit]]="Credit",Source[[#This Row],[Census Enrollment]],Source[[#This Row],[Noncredit Avg. Attendance]])</f>
        <v>17.280388978930308</v>
      </c>
    </row>
    <row r="3353" spans="1:40" x14ac:dyDescent="0.25">
      <c r="A3353" t="s">
        <v>32</v>
      </c>
      <c r="B3353" t="s">
        <v>33</v>
      </c>
      <c r="C3353" t="s">
        <v>632</v>
      </c>
      <c r="D3353" t="s">
        <v>633</v>
      </c>
      <c r="E3353" s="4">
        <v>40499</v>
      </c>
      <c r="F3353" s="4" t="s">
        <v>634</v>
      </c>
      <c r="G3353" s="4">
        <v>8100</v>
      </c>
      <c r="H3353" t="str">
        <f>CONCATENATE(Source[[#This Row],[Subject]],TRIM(Source[[#This Row],[Course]]))</f>
        <v>CDEV8100</v>
      </c>
      <c r="I3353" t="str">
        <f>VLOOKUP(Source[[#This Row],[SubjCrse]],'Courses and Categories'!$E$2:$G$1816,3,FALSE)</f>
        <v>Noncredit CDEV</v>
      </c>
      <c r="J3353">
        <v>102</v>
      </c>
      <c r="K3353" t="s">
        <v>644</v>
      </c>
      <c r="L3353" t="s">
        <v>39</v>
      </c>
      <c r="M3353" t="s">
        <v>40</v>
      </c>
      <c r="N3353" t="s">
        <v>41</v>
      </c>
      <c r="O3353">
        <v>910</v>
      </c>
      <c r="P3353">
        <v>1200</v>
      </c>
      <c r="Q3353" t="s">
        <v>236</v>
      </c>
      <c r="R3353">
        <v>151</v>
      </c>
      <c r="S3353" t="s">
        <v>134</v>
      </c>
      <c r="T3353">
        <v>1</v>
      </c>
      <c r="U3353" s="1">
        <v>43479</v>
      </c>
      <c r="V3353" s="1">
        <v>43607</v>
      </c>
      <c r="W3353" t="s">
        <v>645</v>
      </c>
      <c r="X3353" t="s">
        <v>46</v>
      </c>
      <c r="Y3353">
        <v>87</v>
      </c>
      <c r="Z3353">
        <v>66</v>
      </c>
      <c r="AA3353">
        <v>40</v>
      </c>
      <c r="AB3353">
        <v>165</v>
      </c>
      <c r="AD3353">
        <f>IF(ISBLANK(Source[[#This Row],[CrosslistID]]),1,1/COUNTIFS(Source[CrosslistID],Source[[#This Row],[CrosslistID]],Source[TermDesc],Source[[#This Row],[TermDesc]]))</f>
        <v>1</v>
      </c>
      <c r="AG3353">
        <v>0</v>
      </c>
      <c r="AH3353">
        <v>165</v>
      </c>
      <c r="AI3353">
        <v>1.891</v>
      </c>
      <c r="AJ3353">
        <v>1.891</v>
      </c>
      <c r="AK3353">
        <v>0.1234</v>
      </c>
      <c r="AL33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1.891</v>
      </c>
      <c r="AM3353">
        <f>IF(AND(Source[[#This Row],[Credit_Noncredit]]="Noncredit",Source[[#This Row],[FTEF]]&gt;0),Source[[#This Row],[NC XLST FTES]]*525/(437.5*Source[[#This Row],[FTEF]]),0)</f>
        <v>18.388978930307943</v>
      </c>
      <c r="AN3353">
        <f>IF(Source[[#This Row],[Credit_Noncredit]]="Credit",Source[[#This Row],[Census Enrollment]],Source[[#This Row],[Noncredit Avg. Attendance]])</f>
        <v>18.388978930307943</v>
      </c>
    </row>
    <row r="3354" spans="1:40" x14ac:dyDescent="0.25">
      <c r="A3354" t="s">
        <v>32</v>
      </c>
      <c r="B3354" t="s">
        <v>33</v>
      </c>
      <c r="C3354" t="s">
        <v>632</v>
      </c>
      <c r="D3354" t="s">
        <v>633</v>
      </c>
      <c r="E3354" s="4">
        <v>40496</v>
      </c>
      <c r="F3354" s="4" t="s">
        <v>634</v>
      </c>
      <c r="G3354" s="4">
        <v>8100</v>
      </c>
      <c r="H3354" t="str">
        <f>CONCATENATE(Source[[#This Row],[Subject]],TRIM(Source[[#This Row],[Course]]))</f>
        <v>CDEV8100</v>
      </c>
      <c r="I3354" t="str">
        <f>VLOOKUP(Source[[#This Row],[SubjCrse]],'Courses and Categories'!$E$2:$G$1816,3,FALSE)</f>
        <v>Noncredit CDEV</v>
      </c>
      <c r="J3354">
        <v>103</v>
      </c>
      <c r="K3354" t="s">
        <v>644</v>
      </c>
      <c r="L3354" t="s">
        <v>39</v>
      </c>
      <c r="M3354" t="s">
        <v>40</v>
      </c>
      <c r="N3354" t="s">
        <v>50</v>
      </c>
      <c r="O3354">
        <v>910</v>
      </c>
      <c r="P3354">
        <v>1200</v>
      </c>
      <c r="Q3354" t="s">
        <v>236</v>
      </c>
      <c r="R3354">
        <v>151</v>
      </c>
      <c r="S3354" t="s">
        <v>134</v>
      </c>
      <c r="T3354">
        <v>1</v>
      </c>
      <c r="U3354" s="1">
        <v>43479</v>
      </c>
      <c r="V3354" s="1">
        <v>43607</v>
      </c>
      <c r="W3354" t="s">
        <v>645</v>
      </c>
      <c r="X3354" t="s">
        <v>46</v>
      </c>
      <c r="Y3354">
        <v>82</v>
      </c>
      <c r="Z3354">
        <v>61</v>
      </c>
      <c r="AA3354">
        <v>40</v>
      </c>
      <c r="AB3354">
        <v>152.5</v>
      </c>
      <c r="AD3354">
        <f>IF(ISBLANK(Source[[#This Row],[CrosslistID]]),1,1/COUNTIFS(Source[CrosslistID],Source[[#This Row],[CrosslistID]],Source[TermDesc],Source[[#This Row],[TermDesc]]))</f>
        <v>1</v>
      </c>
      <c r="AG3354">
        <v>0</v>
      </c>
      <c r="AH3354">
        <v>152.5</v>
      </c>
      <c r="AI3354">
        <v>1.9370000000000001</v>
      </c>
      <c r="AJ3354">
        <v>1.9370000000000001</v>
      </c>
      <c r="AK3354">
        <v>0.1234</v>
      </c>
      <c r="AL33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1.9370000000000001</v>
      </c>
      <c r="AM3354">
        <f>IF(AND(Source[[#This Row],[Credit_Noncredit]]="Noncredit",Source[[#This Row],[FTEF]]&gt;0),Source[[#This Row],[NC XLST FTES]]*525/(437.5*Source[[#This Row],[FTEF]]),0)</f>
        <v>18.836304700162078</v>
      </c>
      <c r="AN3354">
        <f>IF(Source[[#This Row],[Credit_Noncredit]]="Credit",Source[[#This Row],[Census Enrollment]],Source[[#This Row],[Noncredit Avg. Attendance]])</f>
        <v>18.836304700162078</v>
      </c>
    </row>
    <row r="3355" spans="1:40" x14ac:dyDescent="0.25">
      <c r="A3355" t="s">
        <v>32</v>
      </c>
      <c r="B3355" t="s">
        <v>33</v>
      </c>
      <c r="C3355" t="s">
        <v>632</v>
      </c>
      <c r="D3355" t="s">
        <v>633</v>
      </c>
      <c r="E3355" s="4">
        <v>40503</v>
      </c>
      <c r="F3355" s="4" t="s">
        <v>634</v>
      </c>
      <c r="G3355" s="4">
        <v>8100</v>
      </c>
      <c r="H3355" t="str">
        <f>CONCATENATE(Source[[#This Row],[Subject]],TRIM(Source[[#This Row],[Course]]))</f>
        <v>CDEV8100</v>
      </c>
      <c r="I3355" t="str">
        <f>VLOOKUP(Source[[#This Row],[SubjCrse]],'Courses and Categories'!$E$2:$G$1816,3,FALSE)</f>
        <v>Noncredit CDEV</v>
      </c>
      <c r="J3355">
        <v>104</v>
      </c>
      <c r="K3355" t="s">
        <v>644</v>
      </c>
      <c r="L3355" t="s">
        <v>39</v>
      </c>
      <c r="M3355" t="s">
        <v>40</v>
      </c>
      <c r="N3355" t="s">
        <v>185</v>
      </c>
      <c r="O3355">
        <v>910</v>
      </c>
      <c r="P3355">
        <v>1200</v>
      </c>
      <c r="Q3355" t="s">
        <v>236</v>
      </c>
      <c r="R3355">
        <v>151</v>
      </c>
      <c r="S3355" t="s">
        <v>134</v>
      </c>
      <c r="T3355">
        <v>1</v>
      </c>
      <c r="U3355" s="1">
        <v>43479</v>
      </c>
      <c r="V3355" s="1">
        <v>43607</v>
      </c>
      <c r="W3355" t="s">
        <v>645</v>
      </c>
      <c r="X3355" t="s">
        <v>46</v>
      </c>
      <c r="Y3355">
        <v>88</v>
      </c>
      <c r="Z3355">
        <v>67</v>
      </c>
      <c r="AA3355">
        <v>40</v>
      </c>
      <c r="AB3355">
        <v>167.5</v>
      </c>
      <c r="AD3355">
        <f>IF(ISBLANK(Source[[#This Row],[CrosslistID]]),1,1/COUNTIFS(Source[CrosslistID],Source[[#This Row],[CrosslistID]],Source[TermDesc],Source[[#This Row],[TermDesc]]))</f>
        <v>1</v>
      </c>
      <c r="AG3355">
        <v>0</v>
      </c>
      <c r="AH3355">
        <v>167.5</v>
      </c>
      <c r="AI3355">
        <v>1.629</v>
      </c>
      <c r="AJ3355">
        <v>1.629</v>
      </c>
      <c r="AK3355">
        <v>0.1234</v>
      </c>
      <c r="AL33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1.629</v>
      </c>
      <c r="AM3355">
        <f>IF(AND(Source[[#This Row],[Credit_Noncredit]]="Noncredit",Source[[#This Row],[FTEF]]&gt;0),Source[[#This Row],[NC XLST FTES]]*525/(437.5*Source[[#This Row],[FTEF]]),0)</f>
        <v>15.841166936790925</v>
      </c>
      <c r="AN3355">
        <f>IF(Source[[#This Row],[Credit_Noncredit]]="Credit",Source[[#This Row],[Census Enrollment]],Source[[#This Row],[Noncredit Avg. Attendance]])</f>
        <v>15.841166936790925</v>
      </c>
    </row>
    <row r="3356" spans="1:40" x14ac:dyDescent="0.25">
      <c r="A3356" t="s">
        <v>32</v>
      </c>
      <c r="B3356" t="s">
        <v>33</v>
      </c>
      <c r="C3356" t="s">
        <v>632</v>
      </c>
      <c r="D3356" t="s">
        <v>633</v>
      </c>
      <c r="E3356" s="4">
        <v>40506</v>
      </c>
      <c r="F3356" s="4" t="s">
        <v>634</v>
      </c>
      <c r="G3356" s="4">
        <v>8100</v>
      </c>
      <c r="H3356" t="str">
        <f>CONCATENATE(Source[[#This Row],[Subject]],TRIM(Source[[#This Row],[Course]]))</f>
        <v>CDEV8100</v>
      </c>
      <c r="I3356" t="str">
        <f>VLOOKUP(Source[[#This Row],[SubjCrse]],'Courses and Categories'!$E$2:$G$1816,3,FALSE)</f>
        <v>Noncredit CDEV</v>
      </c>
      <c r="J3356">
        <v>105</v>
      </c>
      <c r="K3356" t="s">
        <v>644</v>
      </c>
      <c r="L3356" t="s">
        <v>39</v>
      </c>
      <c r="M3356" t="s">
        <v>40</v>
      </c>
      <c r="N3356" t="s">
        <v>91</v>
      </c>
      <c r="O3356">
        <v>910</v>
      </c>
      <c r="P3356">
        <v>1200</v>
      </c>
      <c r="Q3356" t="s">
        <v>236</v>
      </c>
      <c r="R3356">
        <v>151</v>
      </c>
      <c r="S3356" t="s">
        <v>134</v>
      </c>
      <c r="T3356">
        <v>1</v>
      </c>
      <c r="U3356" s="1">
        <v>43479</v>
      </c>
      <c r="V3356" s="1">
        <v>43607</v>
      </c>
      <c r="W3356" t="s">
        <v>645</v>
      </c>
      <c r="X3356" t="s">
        <v>46</v>
      </c>
      <c r="Y3356">
        <v>82</v>
      </c>
      <c r="Z3356">
        <v>58</v>
      </c>
      <c r="AA3356">
        <v>40</v>
      </c>
      <c r="AB3356">
        <v>145</v>
      </c>
      <c r="AD3356">
        <f>IF(ISBLANK(Source[[#This Row],[CrosslistID]]),1,1/COUNTIFS(Source[CrosslistID],Source[[#This Row],[CrosslistID]],Source[TermDesc],Source[[#This Row],[TermDesc]]))</f>
        <v>1</v>
      </c>
      <c r="AG3356">
        <v>0</v>
      </c>
      <c r="AH3356">
        <v>145</v>
      </c>
      <c r="AI3356">
        <v>1.64</v>
      </c>
      <c r="AJ3356">
        <v>1.64</v>
      </c>
      <c r="AK3356">
        <v>0.1234</v>
      </c>
      <c r="AL33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1.64</v>
      </c>
      <c r="AM3356">
        <f>IF(AND(Source[[#This Row],[Credit_Noncredit]]="Noncredit",Source[[#This Row],[FTEF]]&gt;0),Source[[#This Row],[NC XLST FTES]]*525/(437.5*Source[[#This Row],[FTEF]]),0)</f>
        <v>15.948136142625609</v>
      </c>
      <c r="AN3356">
        <f>IF(Source[[#This Row],[Credit_Noncredit]]="Credit",Source[[#This Row],[Census Enrollment]],Source[[#This Row],[Noncredit Avg. Attendance]])</f>
        <v>15.948136142625609</v>
      </c>
    </row>
    <row r="3357" spans="1:40" x14ac:dyDescent="0.25">
      <c r="A3357" t="s">
        <v>32</v>
      </c>
      <c r="B3357" t="s">
        <v>33</v>
      </c>
      <c r="C3357" t="s">
        <v>632</v>
      </c>
      <c r="D3357" t="s">
        <v>633</v>
      </c>
      <c r="E3357" s="4">
        <v>45797</v>
      </c>
      <c r="F3357" s="4" t="s">
        <v>634</v>
      </c>
      <c r="G3357" s="4">
        <v>8100</v>
      </c>
      <c r="H3357" t="str">
        <f>CONCATENATE(Source[[#This Row],[Subject]],TRIM(Source[[#This Row],[Course]]))</f>
        <v>CDEV8100</v>
      </c>
      <c r="I3357" t="str">
        <f>VLOOKUP(Source[[#This Row],[SubjCrse]],'Courses and Categories'!$E$2:$G$1816,3,FALSE)</f>
        <v>Noncredit CDEV</v>
      </c>
      <c r="J3357">
        <v>106</v>
      </c>
      <c r="K3357" t="s">
        <v>644</v>
      </c>
      <c r="L3357" t="s">
        <v>39</v>
      </c>
      <c r="M3357" t="s">
        <v>40</v>
      </c>
      <c r="N3357" t="s">
        <v>180</v>
      </c>
      <c r="O3357">
        <v>910</v>
      </c>
      <c r="P3357">
        <v>1200</v>
      </c>
      <c r="Q3357" t="s">
        <v>236</v>
      </c>
      <c r="R3357">
        <v>161</v>
      </c>
      <c r="S3357" t="s">
        <v>134</v>
      </c>
      <c r="T3357">
        <v>1</v>
      </c>
      <c r="U3357" s="1">
        <v>43479</v>
      </c>
      <c r="V3357" s="1">
        <v>43607</v>
      </c>
      <c r="W3357" t="s">
        <v>646</v>
      </c>
      <c r="X3357" t="s">
        <v>46</v>
      </c>
      <c r="Y3357">
        <v>60</v>
      </c>
      <c r="Z3357">
        <v>56</v>
      </c>
      <c r="AA3357">
        <v>40</v>
      </c>
      <c r="AB3357">
        <v>140</v>
      </c>
      <c r="AD3357">
        <f>IF(ISBLANK(Source[[#This Row],[CrosslistID]]),1,1/COUNTIFS(Source[CrosslistID],Source[[#This Row],[CrosslistID]],Source[TermDesc],Source[[#This Row],[TermDesc]]))</f>
        <v>1</v>
      </c>
      <c r="AG3357">
        <v>0</v>
      </c>
      <c r="AH3357">
        <v>140</v>
      </c>
      <c r="AI3357">
        <v>1.7490000000000001</v>
      </c>
      <c r="AJ3357">
        <v>1.7490000000000001</v>
      </c>
      <c r="AK3357">
        <v>0.1234</v>
      </c>
      <c r="AL33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1.7490000000000001</v>
      </c>
      <c r="AM3357">
        <f>IF(AND(Source[[#This Row],[Credit_Noncredit]]="Noncredit",Source[[#This Row],[FTEF]]&gt;0),Source[[#This Row],[NC XLST FTES]]*525/(437.5*Source[[#This Row],[FTEF]]),0)</f>
        <v>17.008103727714751</v>
      </c>
      <c r="AN3357">
        <f>IF(Source[[#This Row],[Credit_Noncredit]]="Credit",Source[[#This Row],[Census Enrollment]],Source[[#This Row],[Noncredit Avg. Attendance]])</f>
        <v>17.008103727714751</v>
      </c>
    </row>
    <row r="3358" spans="1:40" x14ac:dyDescent="0.25">
      <c r="A3358" t="s">
        <v>32</v>
      </c>
      <c r="B3358" t="s">
        <v>33</v>
      </c>
      <c r="C3358" t="s">
        <v>632</v>
      </c>
      <c r="D3358" t="s">
        <v>633</v>
      </c>
      <c r="E3358" s="4">
        <v>40489</v>
      </c>
      <c r="F3358" s="4" t="s">
        <v>634</v>
      </c>
      <c r="G3358" s="4">
        <v>8100</v>
      </c>
      <c r="H3358" t="str">
        <f>CONCATENATE(Source[[#This Row],[Subject]],TRIM(Source[[#This Row],[Course]]))</f>
        <v>CDEV8100</v>
      </c>
      <c r="I3358" t="str">
        <f>VLOOKUP(Source[[#This Row],[SubjCrse]],'Courses and Categories'!$E$2:$G$1816,3,FALSE)</f>
        <v>Noncredit CDEV</v>
      </c>
      <c r="J3358">
        <v>107</v>
      </c>
      <c r="K3358" t="s">
        <v>644</v>
      </c>
      <c r="L3358" t="s">
        <v>39</v>
      </c>
      <c r="M3358" t="s">
        <v>40</v>
      </c>
      <c r="N3358" t="s">
        <v>41</v>
      </c>
      <c r="O3358">
        <v>910</v>
      </c>
      <c r="P3358">
        <v>1200</v>
      </c>
      <c r="Q3358" t="s">
        <v>236</v>
      </c>
      <c r="R3358">
        <v>161</v>
      </c>
      <c r="S3358" t="s">
        <v>134</v>
      </c>
      <c r="T3358">
        <v>1</v>
      </c>
      <c r="U3358" s="1">
        <v>43479</v>
      </c>
      <c r="V3358" s="1">
        <v>43607</v>
      </c>
      <c r="W3358" t="s">
        <v>646</v>
      </c>
      <c r="X3358" t="s">
        <v>46</v>
      </c>
      <c r="Y3358">
        <v>61</v>
      </c>
      <c r="Z3358">
        <v>57</v>
      </c>
      <c r="AA3358">
        <v>40</v>
      </c>
      <c r="AB3358">
        <v>142.5</v>
      </c>
      <c r="AD3358">
        <f>IF(ISBLANK(Source[[#This Row],[CrosslistID]]),1,1/COUNTIFS(Source[CrosslistID],Source[[#This Row],[CrosslistID]],Source[TermDesc],Source[[#This Row],[TermDesc]]))</f>
        <v>1</v>
      </c>
      <c r="AG3358">
        <v>0</v>
      </c>
      <c r="AH3358">
        <v>142.5</v>
      </c>
      <c r="AI3358">
        <v>1.6060000000000001</v>
      </c>
      <c r="AJ3358">
        <v>1.6060000000000001</v>
      </c>
      <c r="AK3358">
        <v>0.1234</v>
      </c>
      <c r="AL33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1.6060000000000001</v>
      </c>
      <c r="AM3358">
        <f>IF(AND(Source[[#This Row],[Credit_Noncredit]]="Noncredit",Source[[#This Row],[FTEF]]&gt;0),Source[[#This Row],[NC XLST FTES]]*525/(437.5*Source[[#This Row],[FTEF]]),0)</f>
        <v>15.617504051863859</v>
      </c>
      <c r="AN3358">
        <f>IF(Source[[#This Row],[Credit_Noncredit]]="Credit",Source[[#This Row],[Census Enrollment]],Source[[#This Row],[Noncredit Avg. Attendance]])</f>
        <v>15.617504051863859</v>
      </c>
    </row>
    <row r="3359" spans="1:40" x14ac:dyDescent="0.25">
      <c r="A3359" t="s">
        <v>32</v>
      </c>
      <c r="B3359" t="s">
        <v>33</v>
      </c>
      <c r="C3359" t="s">
        <v>632</v>
      </c>
      <c r="D3359" t="s">
        <v>633</v>
      </c>
      <c r="E3359" s="4">
        <v>40500</v>
      </c>
      <c r="F3359" s="4" t="s">
        <v>634</v>
      </c>
      <c r="G3359" s="4">
        <v>8100</v>
      </c>
      <c r="H3359" t="str">
        <f>CONCATENATE(Source[[#This Row],[Subject]],TRIM(Source[[#This Row],[Course]]))</f>
        <v>CDEV8100</v>
      </c>
      <c r="I3359" t="str">
        <f>VLOOKUP(Source[[#This Row],[SubjCrse]],'Courses and Categories'!$E$2:$G$1816,3,FALSE)</f>
        <v>Noncredit CDEV</v>
      </c>
      <c r="J3359">
        <v>108</v>
      </c>
      <c r="K3359" t="s">
        <v>644</v>
      </c>
      <c r="L3359" t="s">
        <v>39</v>
      </c>
      <c r="M3359" t="s">
        <v>40</v>
      </c>
      <c r="N3359" t="s">
        <v>50</v>
      </c>
      <c r="O3359">
        <v>910</v>
      </c>
      <c r="P3359">
        <v>1200</v>
      </c>
      <c r="Q3359" t="s">
        <v>236</v>
      </c>
      <c r="R3359">
        <v>161</v>
      </c>
      <c r="S3359" t="s">
        <v>134</v>
      </c>
      <c r="T3359">
        <v>1</v>
      </c>
      <c r="U3359" s="1">
        <v>43479</v>
      </c>
      <c r="V3359" s="1">
        <v>43607</v>
      </c>
      <c r="W3359" t="s">
        <v>646</v>
      </c>
      <c r="X3359" t="s">
        <v>46</v>
      </c>
      <c r="Y3359">
        <v>63</v>
      </c>
      <c r="Z3359">
        <v>57</v>
      </c>
      <c r="AA3359">
        <v>40</v>
      </c>
      <c r="AB3359">
        <v>142.5</v>
      </c>
      <c r="AD3359">
        <f>IF(ISBLANK(Source[[#This Row],[CrosslistID]]),1,1/COUNTIFS(Source[CrosslistID],Source[[#This Row],[CrosslistID]],Source[TermDesc],Source[[#This Row],[TermDesc]]))</f>
        <v>1</v>
      </c>
      <c r="AG3359">
        <v>0</v>
      </c>
      <c r="AH3359">
        <v>142.5</v>
      </c>
      <c r="AI3359">
        <v>1.7709999999999999</v>
      </c>
      <c r="AJ3359">
        <v>1.7709999999999999</v>
      </c>
      <c r="AK3359">
        <v>0.1234</v>
      </c>
      <c r="AL33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1.7709999999999999</v>
      </c>
      <c r="AM3359">
        <f>IF(AND(Source[[#This Row],[Credit_Noncredit]]="Noncredit",Source[[#This Row],[FTEF]]&gt;0),Source[[#This Row],[NC XLST FTES]]*525/(437.5*Source[[#This Row],[FTEF]]),0)</f>
        <v>17.222042139384119</v>
      </c>
      <c r="AN3359">
        <f>IF(Source[[#This Row],[Credit_Noncredit]]="Credit",Source[[#This Row],[Census Enrollment]],Source[[#This Row],[Noncredit Avg. Attendance]])</f>
        <v>17.222042139384119</v>
      </c>
    </row>
    <row r="3360" spans="1:40" x14ac:dyDescent="0.25">
      <c r="A3360" t="s">
        <v>32</v>
      </c>
      <c r="B3360" t="s">
        <v>33</v>
      </c>
      <c r="C3360" t="s">
        <v>632</v>
      </c>
      <c r="D3360" t="s">
        <v>633</v>
      </c>
      <c r="E3360" s="4">
        <v>40493</v>
      </c>
      <c r="F3360" s="4" t="s">
        <v>634</v>
      </c>
      <c r="G3360" s="4">
        <v>8100</v>
      </c>
      <c r="H3360" t="str">
        <f>CONCATENATE(Source[[#This Row],[Subject]],TRIM(Source[[#This Row],[Course]]))</f>
        <v>CDEV8100</v>
      </c>
      <c r="I3360" t="str">
        <f>VLOOKUP(Source[[#This Row],[SubjCrse]],'Courses and Categories'!$E$2:$G$1816,3,FALSE)</f>
        <v>Noncredit CDEV</v>
      </c>
      <c r="J3360">
        <v>109</v>
      </c>
      <c r="K3360" t="s">
        <v>644</v>
      </c>
      <c r="L3360" t="s">
        <v>39</v>
      </c>
      <c r="M3360" t="s">
        <v>40</v>
      </c>
      <c r="N3360" t="s">
        <v>185</v>
      </c>
      <c r="O3360">
        <v>910</v>
      </c>
      <c r="P3360">
        <v>1200</v>
      </c>
      <c r="Q3360" t="s">
        <v>236</v>
      </c>
      <c r="R3360">
        <v>161</v>
      </c>
      <c r="S3360" t="s">
        <v>134</v>
      </c>
      <c r="T3360">
        <v>1</v>
      </c>
      <c r="U3360" s="1">
        <v>43479</v>
      </c>
      <c r="V3360" s="1">
        <v>43607</v>
      </c>
      <c r="W3360" t="s">
        <v>646</v>
      </c>
      <c r="X3360" t="s">
        <v>46</v>
      </c>
      <c r="Y3360">
        <v>64</v>
      </c>
      <c r="Z3360">
        <v>61</v>
      </c>
      <c r="AA3360">
        <v>40</v>
      </c>
      <c r="AB3360">
        <v>152.5</v>
      </c>
      <c r="AD3360">
        <f>IF(ISBLANK(Source[[#This Row],[CrosslistID]]),1,1/COUNTIFS(Source[CrosslistID],Source[[#This Row],[CrosslistID]],Source[TermDesc],Source[[#This Row],[TermDesc]]))</f>
        <v>1</v>
      </c>
      <c r="AG3360">
        <v>0</v>
      </c>
      <c r="AH3360">
        <v>152.5</v>
      </c>
      <c r="AI3360">
        <v>1.7030000000000001</v>
      </c>
      <c r="AJ3360">
        <v>1.7030000000000001</v>
      </c>
      <c r="AK3360">
        <v>0.1234</v>
      </c>
      <c r="AL33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1.7030000000000001</v>
      </c>
      <c r="AM3360">
        <f>IF(AND(Source[[#This Row],[Credit_Noncredit]]="Noncredit",Source[[#This Row],[FTEF]]&gt;0),Source[[#This Row],[NC XLST FTES]]*525/(437.5*Source[[#This Row],[FTEF]]),0)</f>
        <v>16.560777957860619</v>
      </c>
      <c r="AN3360">
        <f>IF(Source[[#This Row],[Credit_Noncredit]]="Credit",Source[[#This Row],[Census Enrollment]],Source[[#This Row],[Noncredit Avg. Attendance]])</f>
        <v>16.560777957860619</v>
      </c>
    </row>
    <row r="3361" spans="1:40" x14ac:dyDescent="0.25">
      <c r="A3361" t="s">
        <v>32</v>
      </c>
      <c r="B3361" t="s">
        <v>33</v>
      </c>
      <c r="C3361" t="s">
        <v>632</v>
      </c>
      <c r="D3361" t="s">
        <v>633</v>
      </c>
      <c r="E3361" s="4">
        <v>40497</v>
      </c>
      <c r="F3361" s="4" t="s">
        <v>634</v>
      </c>
      <c r="G3361" s="4">
        <v>8100</v>
      </c>
      <c r="H3361" t="str">
        <f>CONCATENATE(Source[[#This Row],[Subject]],TRIM(Source[[#This Row],[Course]]))</f>
        <v>CDEV8100</v>
      </c>
      <c r="I3361" t="str">
        <f>VLOOKUP(Source[[#This Row],[SubjCrse]],'Courses and Categories'!$E$2:$G$1816,3,FALSE)</f>
        <v>Noncredit CDEV</v>
      </c>
      <c r="J3361">
        <v>110</v>
      </c>
      <c r="K3361" t="s">
        <v>644</v>
      </c>
      <c r="L3361" t="s">
        <v>39</v>
      </c>
      <c r="M3361" t="s">
        <v>40</v>
      </c>
      <c r="N3361" t="s">
        <v>91</v>
      </c>
      <c r="O3361">
        <v>910</v>
      </c>
      <c r="P3361">
        <v>1200</v>
      </c>
      <c r="Q3361" t="s">
        <v>236</v>
      </c>
      <c r="R3361">
        <v>161</v>
      </c>
      <c r="S3361" t="s">
        <v>134</v>
      </c>
      <c r="T3361">
        <v>1</v>
      </c>
      <c r="U3361" s="1">
        <v>43479</v>
      </c>
      <c r="V3361" s="1">
        <v>43607</v>
      </c>
      <c r="W3361" t="s">
        <v>646</v>
      </c>
      <c r="X3361" t="s">
        <v>46</v>
      </c>
      <c r="Y3361">
        <v>69</v>
      </c>
      <c r="Z3361">
        <v>66</v>
      </c>
      <c r="AA3361">
        <v>40</v>
      </c>
      <c r="AB3361">
        <v>165</v>
      </c>
      <c r="AD3361">
        <f>IF(ISBLANK(Source[[#This Row],[CrosslistID]]),1,1/COUNTIFS(Source[CrosslistID],Source[[#This Row],[CrosslistID]],Source[TermDesc],Source[[#This Row],[TermDesc]]))</f>
        <v>1</v>
      </c>
      <c r="AG3361">
        <v>0</v>
      </c>
      <c r="AH3361">
        <v>165</v>
      </c>
      <c r="AI3361">
        <v>1.4970000000000001</v>
      </c>
      <c r="AJ3361">
        <v>1.4970000000000001</v>
      </c>
      <c r="AK3361">
        <v>0.1234</v>
      </c>
      <c r="AL33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1.4970000000000001</v>
      </c>
      <c r="AM3361">
        <f>IF(AND(Source[[#This Row],[Credit_Noncredit]]="Noncredit",Source[[#This Row],[FTEF]]&gt;0),Source[[#This Row],[NC XLST FTES]]*525/(437.5*Source[[#This Row],[FTEF]]),0)</f>
        <v>14.557536466774719</v>
      </c>
      <c r="AN3361">
        <f>IF(Source[[#This Row],[Credit_Noncredit]]="Credit",Source[[#This Row],[Census Enrollment]],Source[[#This Row],[Noncredit Avg. Attendance]])</f>
        <v>14.557536466774719</v>
      </c>
    </row>
    <row r="3362" spans="1:40" x14ac:dyDescent="0.25">
      <c r="A3362" t="s">
        <v>32</v>
      </c>
      <c r="B3362" t="s">
        <v>33</v>
      </c>
      <c r="C3362" t="s">
        <v>632</v>
      </c>
      <c r="D3362" t="s">
        <v>633</v>
      </c>
      <c r="E3362" s="4">
        <v>46941</v>
      </c>
      <c r="F3362" s="4" t="s">
        <v>634</v>
      </c>
      <c r="G3362" s="4">
        <v>8100</v>
      </c>
      <c r="H3362" t="str">
        <f>CONCATENATE(Source[[#This Row],[Subject]],TRIM(Source[[#This Row],[Course]]))</f>
        <v>CDEV8100</v>
      </c>
      <c r="I3362" t="str">
        <f>VLOOKUP(Source[[#This Row],[SubjCrse]],'Courses and Categories'!$E$2:$G$1816,3,FALSE)</f>
        <v>Noncredit CDEV</v>
      </c>
      <c r="J3362">
        <v>111</v>
      </c>
      <c r="K3362" t="s">
        <v>644</v>
      </c>
      <c r="L3362" t="s">
        <v>39</v>
      </c>
      <c r="M3362" t="s">
        <v>40</v>
      </c>
      <c r="N3362" t="s">
        <v>180</v>
      </c>
      <c r="O3362">
        <v>1240</v>
      </c>
      <c r="P3362">
        <v>1530</v>
      </c>
      <c r="Q3362" t="s">
        <v>236</v>
      </c>
      <c r="R3362">
        <v>161</v>
      </c>
      <c r="S3362" t="s">
        <v>134</v>
      </c>
      <c r="T3362">
        <v>1</v>
      </c>
      <c r="U3362" s="1">
        <v>43479</v>
      </c>
      <c r="V3362" s="1">
        <v>43607</v>
      </c>
      <c r="W3362" t="s">
        <v>123</v>
      </c>
      <c r="X3362" t="s">
        <v>46</v>
      </c>
      <c r="Y3362">
        <v>144</v>
      </c>
      <c r="Z3362">
        <v>143</v>
      </c>
      <c r="AA3362">
        <v>40</v>
      </c>
      <c r="AB3362">
        <v>357.5</v>
      </c>
      <c r="AD3362">
        <f>IF(ISBLANK(Source[[#This Row],[CrosslistID]]),1,1/COUNTIFS(Source[CrosslistID],Source[[#This Row],[CrosslistID]],Source[TermDesc],Source[[#This Row],[TermDesc]]))</f>
        <v>1</v>
      </c>
      <c r="AG3362">
        <v>0</v>
      </c>
      <c r="AH3362">
        <v>357.5</v>
      </c>
      <c r="AI3362">
        <v>1.331</v>
      </c>
      <c r="AJ3362">
        <v>1.331</v>
      </c>
      <c r="AK3362">
        <v>0.1234</v>
      </c>
      <c r="AL33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1.331</v>
      </c>
      <c r="AM3362">
        <f>IF(AND(Source[[#This Row],[Credit_Noncredit]]="Noncredit",Source[[#This Row],[FTEF]]&gt;0),Source[[#This Row],[NC XLST FTES]]*525/(437.5*Source[[#This Row],[FTEF]]),0)</f>
        <v>12.943273905996758</v>
      </c>
      <c r="AN3362">
        <f>IF(Source[[#This Row],[Credit_Noncredit]]="Credit",Source[[#This Row],[Census Enrollment]],Source[[#This Row],[Noncredit Avg. Attendance]])</f>
        <v>12.943273905996758</v>
      </c>
    </row>
    <row r="3363" spans="1:40" x14ac:dyDescent="0.25">
      <c r="A3363" t="s">
        <v>32</v>
      </c>
      <c r="B3363" t="s">
        <v>33</v>
      </c>
      <c r="C3363" t="s">
        <v>632</v>
      </c>
      <c r="D3363" t="s">
        <v>633</v>
      </c>
      <c r="E3363" s="4">
        <v>47942</v>
      </c>
      <c r="F3363" s="4" t="s">
        <v>634</v>
      </c>
      <c r="G3363" s="4">
        <v>8100</v>
      </c>
      <c r="H3363" t="str">
        <f>CONCATENATE(Source[[#This Row],[Subject]],TRIM(Source[[#This Row],[Course]]))</f>
        <v>CDEV8100</v>
      </c>
      <c r="I3363" t="str">
        <f>VLOOKUP(Source[[#This Row],[SubjCrse]],'Courses and Categories'!$E$2:$G$1816,3,FALSE)</f>
        <v>Noncredit CDEV</v>
      </c>
      <c r="J3363">
        <v>112</v>
      </c>
      <c r="K3363" t="s">
        <v>644</v>
      </c>
      <c r="L3363" t="s">
        <v>39</v>
      </c>
      <c r="M3363" t="s">
        <v>40</v>
      </c>
      <c r="N3363" t="s">
        <v>41</v>
      </c>
      <c r="O3363">
        <v>1240</v>
      </c>
      <c r="P3363">
        <v>1530</v>
      </c>
      <c r="Q3363" t="s">
        <v>236</v>
      </c>
      <c r="R3363">
        <v>161</v>
      </c>
      <c r="S3363" t="s">
        <v>134</v>
      </c>
      <c r="T3363">
        <v>1</v>
      </c>
      <c r="U3363" s="1">
        <v>43479</v>
      </c>
      <c r="V3363" s="1">
        <v>43607</v>
      </c>
      <c r="W3363" t="s">
        <v>647</v>
      </c>
      <c r="X3363" t="s">
        <v>46</v>
      </c>
      <c r="Y3363">
        <v>80</v>
      </c>
      <c r="Z3363">
        <v>80</v>
      </c>
      <c r="AA3363">
        <v>45</v>
      </c>
      <c r="AB3363">
        <v>177.77780000000001</v>
      </c>
      <c r="AD3363">
        <f>IF(ISBLANK(Source[[#This Row],[CrosslistID]]),1,1/COUNTIFS(Source[CrosslistID],Source[[#This Row],[CrosslistID]],Source[TermDesc],Source[[#This Row],[TermDesc]]))</f>
        <v>1</v>
      </c>
      <c r="AG3363">
        <v>0</v>
      </c>
      <c r="AH3363">
        <v>177.77780000000001</v>
      </c>
      <c r="AI3363">
        <v>1.5309999999999999</v>
      </c>
      <c r="AJ3363">
        <v>1.5309999999999999</v>
      </c>
      <c r="AK3363">
        <v>0.1234</v>
      </c>
      <c r="AL33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1.5309999999999999</v>
      </c>
      <c r="AM3363">
        <f>IF(AND(Source[[#This Row],[Credit_Noncredit]]="Noncredit",Source[[#This Row],[FTEF]]&gt;0),Source[[#This Row],[NC XLST FTES]]*525/(437.5*Source[[#This Row],[FTEF]]),0)</f>
        <v>14.888168557536467</v>
      </c>
      <c r="AN3363">
        <f>IF(Source[[#This Row],[Credit_Noncredit]]="Credit",Source[[#This Row],[Census Enrollment]],Source[[#This Row],[Noncredit Avg. Attendance]])</f>
        <v>14.888168557536467</v>
      </c>
    </row>
    <row r="3364" spans="1:40" x14ac:dyDescent="0.25">
      <c r="A3364" t="s">
        <v>32</v>
      </c>
      <c r="B3364" t="s">
        <v>33</v>
      </c>
      <c r="C3364" t="s">
        <v>632</v>
      </c>
      <c r="D3364" t="s">
        <v>633</v>
      </c>
      <c r="E3364" s="4">
        <v>44086</v>
      </c>
      <c r="F3364" s="4" t="s">
        <v>634</v>
      </c>
      <c r="G3364" s="4">
        <v>8100</v>
      </c>
      <c r="H3364" t="str">
        <f>CONCATENATE(Source[[#This Row],[Subject]],TRIM(Source[[#This Row],[Course]]))</f>
        <v>CDEV8100</v>
      </c>
      <c r="I3364" t="str">
        <f>VLOOKUP(Source[[#This Row],[SubjCrse]],'Courses and Categories'!$E$2:$G$1816,3,FALSE)</f>
        <v>Noncredit CDEV</v>
      </c>
      <c r="J3364">
        <v>113</v>
      </c>
      <c r="K3364" t="s">
        <v>644</v>
      </c>
      <c r="L3364" t="s">
        <v>39</v>
      </c>
      <c r="M3364" t="s">
        <v>40</v>
      </c>
      <c r="N3364" t="s">
        <v>50</v>
      </c>
      <c r="O3364">
        <v>1240</v>
      </c>
      <c r="P3364">
        <v>1530</v>
      </c>
      <c r="Q3364" t="s">
        <v>236</v>
      </c>
      <c r="R3364">
        <v>161</v>
      </c>
      <c r="S3364" t="s">
        <v>134</v>
      </c>
      <c r="T3364">
        <v>1</v>
      </c>
      <c r="U3364" s="1">
        <v>43479</v>
      </c>
      <c r="V3364" s="1">
        <v>43607</v>
      </c>
      <c r="W3364" t="s">
        <v>123</v>
      </c>
      <c r="X3364" t="s">
        <v>46</v>
      </c>
      <c r="Y3364">
        <v>141</v>
      </c>
      <c r="Z3364">
        <v>141</v>
      </c>
      <c r="AA3364">
        <v>40</v>
      </c>
      <c r="AB3364">
        <v>352.5</v>
      </c>
      <c r="AD3364">
        <f>IF(ISBLANK(Source[[#This Row],[CrosslistID]]),1,1/COUNTIFS(Source[CrosslistID],Source[[#This Row],[CrosslistID]],Source[TermDesc],Source[[#This Row],[TermDesc]]))</f>
        <v>1</v>
      </c>
      <c r="AG3364">
        <v>0</v>
      </c>
      <c r="AH3364">
        <v>352.5</v>
      </c>
      <c r="AI3364">
        <v>1.8169999999999999</v>
      </c>
      <c r="AJ3364">
        <v>1.8169999999999999</v>
      </c>
      <c r="AK3364">
        <v>0.1234</v>
      </c>
      <c r="AL33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1.8169999999999999</v>
      </c>
      <c r="AM3364">
        <f>IF(AND(Source[[#This Row],[Credit_Noncredit]]="Noncredit",Source[[#This Row],[FTEF]]&gt;0),Source[[#This Row],[NC XLST FTES]]*525/(437.5*Source[[#This Row],[FTEF]]),0)</f>
        <v>17.66936790923825</v>
      </c>
      <c r="AN3364">
        <f>IF(Source[[#This Row],[Credit_Noncredit]]="Credit",Source[[#This Row],[Census Enrollment]],Source[[#This Row],[Noncredit Avg. Attendance]])</f>
        <v>17.66936790923825</v>
      </c>
    </row>
    <row r="3365" spans="1:40" x14ac:dyDescent="0.25">
      <c r="A3365" t="s">
        <v>32</v>
      </c>
      <c r="B3365" t="s">
        <v>33</v>
      </c>
      <c r="C3365" t="s">
        <v>632</v>
      </c>
      <c r="D3365" t="s">
        <v>633</v>
      </c>
      <c r="E3365" s="4">
        <v>40491</v>
      </c>
      <c r="F3365" s="4" t="s">
        <v>634</v>
      </c>
      <c r="G3365" s="4">
        <v>8100</v>
      </c>
      <c r="H3365" t="str">
        <f>CONCATENATE(Source[[#This Row],[Subject]],TRIM(Source[[#This Row],[Course]]))</f>
        <v>CDEV8100</v>
      </c>
      <c r="I3365" t="str">
        <f>VLOOKUP(Source[[#This Row],[SubjCrse]],'Courses and Categories'!$E$2:$G$1816,3,FALSE)</f>
        <v>Noncredit CDEV</v>
      </c>
      <c r="J3365">
        <v>114</v>
      </c>
      <c r="K3365" t="s">
        <v>644</v>
      </c>
      <c r="L3365" t="s">
        <v>39</v>
      </c>
      <c r="M3365" t="s">
        <v>40</v>
      </c>
      <c r="N3365" t="s">
        <v>185</v>
      </c>
      <c r="O3365">
        <v>1240</v>
      </c>
      <c r="P3365">
        <v>1530</v>
      </c>
      <c r="Q3365" t="s">
        <v>236</v>
      </c>
      <c r="R3365">
        <v>161</v>
      </c>
      <c r="S3365" t="s">
        <v>134</v>
      </c>
      <c r="T3365">
        <v>1</v>
      </c>
      <c r="U3365" s="1">
        <v>43479</v>
      </c>
      <c r="V3365" s="1">
        <v>43607</v>
      </c>
      <c r="W3365" t="s">
        <v>647</v>
      </c>
      <c r="X3365" t="s">
        <v>46</v>
      </c>
      <c r="Y3365">
        <v>85</v>
      </c>
      <c r="Z3365">
        <v>85</v>
      </c>
      <c r="AA3365">
        <v>40</v>
      </c>
      <c r="AB3365">
        <v>212.5</v>
      </c>
      <c r="AD3365">
        <f>IF(ISBLANK(Source[[#This Row],[CrosslistID]]),1,1/COUNTIFS(Source[CrosslistID],Source[[#This Row],[CrosslistID]],Source[TermDesc],Source[[#This Row],[TermDesc]]))</f>
        <v>1</v>
      </c>
      <c r="AG3365">
        <v>0</v>
      </c>
      <c r="AH3365">
        <v>212.5</v>
      </c>
      <c r="AI3365">
        <v>1.617</v>
      </c>
      <c r="AJ3365">
        <v>1.617</v>
      </c>
      <c r="AK3365">
        <v>0.1234</v>
      </c>
      <c r="AL33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1.617</v>
      </c>
      <c r="AM3365">
        <f>IF(AND(Source[[#This Row],[Credit_Noncredit]]="Noncredit",Source[[#This Row],[FTEF]]&gt;0),Source[[#This Row],[NC XLST FTES]]*525/(437.5*Source[[#This Row],[FTEF]]),0)</f>
        <v>15.724473257698541</v>
      </c>
      <c r="AN3365">
        <f>IF(Source[[#This Row],[Credit_Noncredit]]="Credit",Source[[#This Row],[Census Enrollment]],Source[[#This Row],[Noncredit Avg. Attendance]])</f>
        <v>15.724473257698541</v>
      </c>
    </row>
    <row r="3366" spans="1:40" x14ac:dyDescent="0.25">
      <c r="A3366" t="s">
        <v>32</v>
      </c>
      <c r="B3366" t="s">
        <v>33</v>
      </c>
      <c r="C3366" t="s">
        <v>632</v>
      </c>
      <c r="D3366" t="s">
        <v>633</v>
      </c>
      <c r="E3366" s="4">
        <v>47811</v>
      </c>
      <c r="F3366" s="4" t="s">
        <v>634</v>
      </c>
      <c r="G3366" s="4">
        <v>8100</v>
      </c>
      <c r="H3366" t="str">
        <f>CONCATENATE(Source[[#This Row],[Subject]],TRIM(Source[[#This Row],[Course]]))</f>
        <v>CDEV8100</v>
      </c>
      <c r="I3366" t="str">
        <f>VLOOKUP(Source[[#This Row],[SubjCrse]],'Courses and Categories'!$E$2:$G$1816,3,FALSE)</f>
        <v>Noncredit CDEV</v>
      </c>
      <c r="J3366">
        <v>115</v>
      </c>
      <c r="K3366" t="s">
        <v>644</v>
      </c>
      <c r="L3366" t="s">
        <v>39</v>
      </c>
      <c r="M3366" t="s">
        <v>40</v>
      </c>
      <c r="N3366" t="s">
        <v>91</v>
      </c>
      <c r="O3366">
        <v>1240</v>
      </c>
      <c r="P3366">
        <v>1530</v>
      </c>
      <c r="Q3366" t="s">
        <v>236</v>
      </c>
      <c r="R3366">
        <v>161</v>
      </c>
      <c r="S3366" t="s">
        <v>134</v>
      </c>
      <c r="T3366">
        <v>1</v>
      </c>
      <c r="U3366" s="1">
        <v>43479</v>
      </c>
      <c r="V3366" s="1">
        <v>43607</v>
      </c>
      <c r="W3366" t="s">
        <v>648</v>
      </c>
      <c r="X3366" t="s">
        <v>46</v>
      </c>
      <c r="Y3366">
        <v>95</v>
      </c>
      <c r="Z3366">
        <v>95</v>
      </c>
      <c r="AA3366">
        <v>40</v>
      </c>
      <c r="AB3366">
        <v>237.5</v>
      </c>
      <c r="AD3366">
        <f>IF(ISBLANK(Source[[#This Row],[CrosslistID]]),1,1/COUNTIFS(Source[CrosslistID],Source[[#This Row],[CrosslistID]],Source[TermDesc],Source[[#This Row],[TermDesc]]))</f>
        <v>1</v>
      </c>
      <c r="AG3366">
        <v>0</v>
      </c>
      <c r="AH3366">
        <v>237.5</v>
      </c>
      <c r="AI3366">
        <v>1.131</v>
      </c>
      <c r="AJ3366">
        <v>1.131</v>
      </c>
      <c r="AK3366">
        <v>0.1234</v>
      </c>
      <c r="AL33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1.131</v>
      </c>
      <c r="AM3366">
        <f>IF(AND(Source[[#This Row],[Credit_Noncredit]]="Noncredit",Source[[#This Row],[FTEF]]&gt;0),Source[[#This Row],[NC XLST FTES]]*525/(437.5*Source[[#This Row],[FTEF]]),0)</f>
        <v>10.998379254457051</v>
      </c>
      <c r="AN3366">
        <f>IF(Source[[#This Row],[Credit_Noncredit]]="Credit",Source[[#This Row],[Census Enrollment]],Source[[#This Row],[Noncredit Avg. Attendance]])</f>
        <v>10.998379254457051</v>
      </c>
    </row>
    <row r="3367" spans="1:40" x14ac:dyDescent="0.25">
      <c r="A3367" t="s">
        <v>32</v>
      </c>
      <c r="B3367" t="s">
        <v>33</v>
      </c>
      <c r="C3367" t="s">
        <v>632</v>
      </c>
      <c r="D3367" t="s">
        <v>633</v>
      </c>
      <c r="E3367" s="4">
        <v>47534</v>
      </c>
      <c r="F3367" s="4" t="s">
        <v>634</v>
      </c>
      <c r="G3367" s="4">
        <v>8100</v>
      </c>
      <c r="H3367" t="str">
        <f>CONCATENATE(Source[[#This Row],[Subject]],TRIM(Source[[#This Row],[Course]]))</f>
        <v>CDEV8100</v>
      </c>
      <c r="I3367" t="str">
        <f>VLOOKUP(Source[[#This Row],[SubjCrse]],'Courses and Categories'!$E$2:$G$1816,3,FALSE)</f>
        <v>Noncredit CDEV</v>
      </c>
      <c r="J3367">
        <v>201</v>
      </c>
      <c r="K3367" t="s">
        <v>644</v>
      </c>
      <c r="L3367" t="s">
        <v>39</v>
      </c>
      <c r="M3367" t="s">
        <v>40</v>
      </c>
      <c r="N3367" t="s">
        <v>180</v>
      </c>
      <c r="O3367">
        <v>910</v>
      </c>
      <c r="P3367">
        <v>1200</v>
      </c>
      <c r="Q3367" t="s">
        <v>60</v>
      </c>
      <c r="R3367" t="s">
        <v>638</v>
      </c>
      <c r="S3367" t="s">
        <v>61</v>
      </c>
      <c r="T3367">
        <v>1</v>
      </c>
      <c r="U3367" s="1">
        <v>43479</v>
      </c>
      <c r="V3367" s="1">
        <v>43607</v>
      </c>
      <c r="W3367" t="s">
        <v>649</v>
      </c>
      <c r="X3367" t="s">
        <v>46</v>
      </c>
      <c r="Y3367">
        <v>56</v>
      </c>
      <c r="Z3367">
        <v>55</v>
      </c>
      <c r="AA3367">
        <v>40</v>
      </c>
      <c r="AB3367">
        <v>137.5</v>
      </c>
      <c r="AD3367">
        <f>IF(ISBLANK(Source[[#This Row],[CrosslistID]]),1,1/COUNTIFS(Source[CrosslistID],Source[[#This Row],[CrosslistID]],Source[TermDesc],Source[[#This Row],[TermDesc]]))</f>
        <v>1</v>
      </c>
      <c r="AG3367">
        <v>0</v>
      </c>
      <c r="AH3367">
        <v>137.5</v>
      </c>
      <c r="AI3367">
        <v>1.524</v>
      </c>
      <c r="AJ3367">
        <v>1.524</v>
      </c>
      <c r="AK3367">
        <v>0.1234</v>
      </c>
      <c r="AL33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1.524</v>
      </c>
      <c r="AM3367">
        <f>IF(AND(Source[[#This Row],[Credit_Noncredit]]="Noncredit",Source[[#This Row],[FTEF]]&gt;0),Source[[#This Row],[NC XLST FTES]]*525/(437.5*Source[[#This Row],[FTEF]]),0)</f>
        <v>14.820097244732578</v>
      </c>
      <c r="AN3367">
        <f>IF(Source[[#This Row],[Credit_Noncredit]]="Credit",Source[[#This Row],[Census Enrollment]],Source[[#This Row],[Noncredit Avg. Attendance]])</f>
        <v>14.820097244732578</v>
      </c>
    </row>
    <row r="3368" spans="1:40" x14ac:dyDescent="0.25">
      <c r="A3368" t="s">
        <v>32</v>
      </c>
      <c r="B3368" t="s">
        <v>33</v>
      </c>
      <c r="C3368" t="s">
        <v>632</v>
      </c>
      <c r="D3368" t="s">
        <v>633</v>
      </c>
      <c r="E3368" s="4">
        <v>44185</v>
      </c>
      <c r="F3368" s="4" t="s">
        <v>634</v>
      </c>
      <c r="G3368" s="4">
        <v>8100</v>
      </c>
      <c r="H3368" t="str">
        <f>CONCATENATE(Source[[#This Row],[Subject]],TRIM(Source[[#This Row],[Course]]))</f>
        <v>CDEV8100</v>
      </c>
      <c r="I3368" t="str">
        <f>VLOOKUP(Source[[#This Row],[SubjCrse]],'Courses and Categories'!$E$2:$G$1816,3,FALSE)</f>
        <v>Noncredit CDEV</v>
      </c>
      <c r="J3368">
        <v>202</v>
      </c>
      <c r="K3368" t="s">
        <v>644</v>
      </c>
      <c r="L3368" t="s">
        <v>39</v>
      </c>
      <c r="M3368" t="s">
        <v>40</v>
      </c>
      <c r="N3368" t="s">
        <v>41</v>
      </c>
      <c r="O3368">
        <v>910</v>
      </c>
      <c r="P3368">
        <v>1200</v>
      </c>
      <c r="Q3368" t="s">
        <v>60</v>
      </c>
      <c r="R3368" t="s">
        <v>638</v>
      </c>
      <c r="S3368" t="s">
        <v>61</v>
      </c>
      <c r="T3368">
        <v>1</v>
      </c>
      <c r="U3368" s="1">
        <v>43479</v>
      </c>
      <c r="V3368" s="1">
        <v>43607</v>
      </c>
      <c r="W3368" t="s">
        <v>639</v>
      </c>
      <c r="X3368" t="s">
        <v>46</v>
      </c>
      <c r="Y3368">
        <v>48</v>
      </c>
      <c r="Z3368">
        <v>48</v>
      </c>
      <c r="AA3368">
        <v>40</v>
      </c>
      <c r="AB3368">
        <v>120</v>
      </c>
      <c r="AD3368">
        <f>IF(ISBLANK(Source[[#This Row],[CrosslistID]]),1,1/COUNTIFS(Source[CrosslistID],Source[[#This Row],[CrosslistID]],Source[TermDesc],Source[[#This Row],[TermDesc]]))</f>
        <v>1</v>
      </c>
      <c r="AG3368">
        <v>0</v>
      </c>
      <c r="AH3368">
        <v>120</v>
      </c>
      <c r="AI3368">
        <v>2.1429999999999998</v>
      </c>
      <c r="AJ3368">
        <v>2.1429999999999998</v>
      </c>
      <c r="AK3368">
        <v>0.1234</v>
      </c>
      <c r="AL33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2.1429999999999998</v>
      </c>
      <c r="AM3368">
        <f>IF(AND(Source[[#This Row],[Credit_Noncredit]]="Noncredit",Source[[#This Row],[FTEF]]&gt;0),Source[[#This Row],[NC XLST FTES]]*525/(437.5*Source[[#This Row],[FTEF]]),0)</f>
        <v>20.839546191247972</v>
      </c>
      <c r="AN3368">
        <f>IF(Source[[#This Row],[Credit_Noncredit]]="Credit",Source[[#This Row],[Census Enrollment]],Source[[#This Row],[Noncredit Avg. Attendance]])</f>
        <v>20.839546191247972</v>
      </c>
    </row>
    <row r="3369" spans="1:40" x14ac:dyDescent="0.25">
      <c r="A3369" t="s">
        <v>32</v>
      </c>
      <c r="B3369" t="s">
        <v>33</v>
      </c>
      <c r="C3369" t="s">
        <v>632</v>
      </c>
      <c r="D3369" t="s">
        <v>633</v>
      </c>
      <c r="E3369" s="4">
        <v>47535</v>
      </c>
      <c r="F3369" s="4" t="s">
        <v>634</v>
      </c>
      <c r="G3369" s="4">
        <v>8100</v>
      </c>
      <c r="H3369" t="str">
        <f>CONCATENATE(Source[[#This Row],[Subject]],TRIM(Source[[#This Row],[Course]]))</f>
        <v>CDEV8100</v>
      </c>
      <c r="I3369" t="str">
        <f>VLOOKUP(Source[[#This Row],[SubjCrse]],'Courses and Categories'!$E$2:$G$1816,3,FALSE)</f>
        <v>Noncredit CDEV</v>
      </c>
      <c r="J3369">
        <v>203</v>
      </c>
      <c r="K3369" t="s">
        <v>644</v>
      </c>
      <c r="L3369" t="s">
        <v>39</v>
      </c>
      <c r="M3369" t="s">
        <v>40</v>
      </c>
      <c r="N3369" t="s">
        <v>50</v>
      </c>
      <c r="O3369">
        <v>910</v>
      </c>
      <c r="P3369">
        <v>1200</v>
      </c>
      <c r="Q3369" t="s">
        <v>60</v>
      </c>
      <c r="R3369" t="s">
        <v>638</v>
      </c>
      <c r="S3369" t="s">
        <v>61</v>
      </c>
      <c r="T3369">
        <v>1</v>
      </c>
      <c r="U3369" s="1">
        <v>43479</v>
      </c>
      <c r="V3369" s="1">
        <v>43607</v>
      </c>
      <c r="W3369" t="s">
        <v>639</v>
      </c>
      <c r="X3369" t="s">
        <v>46</v>
      </c>
      <c r="Y3369">
        <v>53</v>
      </c>
      <c r="Z3369">
        <v>50</v>
      </c>
      <c r="AA3369">
        <v>45</v>
      </c>
      <c r="AB3369">
        <v>111.11109999999999</v>
      </c>
      <c r="AD3369">
        <f>IF(ISBLANK(Source[[#This Row],[CrosslistID]]),1,1/COUNTIFS(Source[CrosslistID],Source[[#This Row],[CrosslistID]],Source[TermDesc],Source[[#This Row],[TermDesc]]))</f>
        <v>1</v>
      </c>
      <c r="AG3369">
        <v>0</v>
      </c>
      <c r="AH3369">
        <v>111.11109999999999</v>
      </c>
      <c r="AI3369">
        <v>2.286</v>
      </c>
      <c r="AJ3369">
        <v>2.286</v>
      </c>
      <c r="AK3369">
        <v>0.1234</v>
      </c>
      <c r="AL33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2.286</v>
      </c>
      <c r="AM3369">
        <f>IF(AND(Source[[#This Row],[Credit_Noncredit]]="Noncredit",Source[[#This Row],[FTEF]]&gt;0),Source[[#This Row],[NC XLST FTES]]*525/(437.5*Source[[#This Row],[FTEF]]),0)</f>
        <v>22.230145867098869</v>
      </c>
      <c r="AN3369">
        <f>IF(Source[[#This Row],[Credit_Noncredit]]="Credit",Source[[#This Row],[Census Enrollment]],Source[[#This Row],[Noncredit Avg. Attendance]])</f>
        <v>22.230145867098869</v>
      </c>
    </row>
    <row r="3370" spans="1:40" x14ac:dyDescent="0.25">
      <c r="A3370" t="s">
        <v>32</v>
      </c>
      <c r="B3370" t="s">
        <v>33</v>
      </c>
      <c r="C3370" t="s">
        <v>632</v>
      </c>
      <c r="D3370" t="s">
        <v>633</v>
      </c>
      <c r="E3370" s="4">
        <v>47539</v>
      </c>
      <c r="F3370" s="4" t="s">
        <v>634</v>
      </c>
      <c r="G3370" s="4">
        <v>8100</v>
      </c>
      <c r="H3370" t="str">
        <f>CONCATENATE(Source[[#This Row],[Subject]],TRIM(Source[[#This Row],[Course]]))</f>
        <v>CDEV8100</v>
      </c>
      <c r="I3370" t="str">
        <f>VLOOKUP(Source[[#This Row],[SubjCrse]],'Courses and Categories'!$E$2:$G$1816,3,FALSE)</f>
        <v>Noncredit CDEV</v>
      </c>
      <c r="J3370">
        <v>204</v>
      </c>
      <c r="K3370" t="s">
        <v>644</v>
      </c>
      <c r="L3370" t="s">
        <v>39</v>
      </c>
      <c r="M3370" t="s">
        <v>40</v>
      </c>
      <c r="N3370" t="s">
        <v>185</v>
      </c>
      <c r="O3370">
        <v>910</v>
      </c>
      <c r="P3370">
        <v>1200</v>
      </c>
      <c r="Q3370" t="s">
        <v>60</v>
      </c>
      <c r="R3370" t="s">
        <v>638</v>
      </c>
      <c r="S3370" t="s">
        <v>61</v>
      </c>
      <c r="T3370">
        <v>1</v>
      </c>
      <c r="U3370" s="1">
        <v>43479</v>
      </c>
      <c r="V3370" s="1">
        <v>43607</v>
      </c>
      <c r="W3370" t="s">
        <v>639</v>
      </c>
      <c r="X3370" t="s">
        <v>46</v>
      </c>
      <c r="Y3370">
        <v>59</v>
      </c>
      <c r="Z3370">
        <v>59</v>
      </c>
      <c r="AA3370">
        <v>40</v>
      </c>
      <c r="AB3370">
        <v>147.5</v>
      </c>
      <c r="AD3370">
        <f>IF(ISBLANK(Source[[#This Row],[CrosslistID]]),1,1/COUNTIFS(Source[CrosslistID],Source[[#This Row],[CrosslistID]],Source[TermDesc],Source[[#This Row],[TermDesc]]))</f>
        <v>1</v>
      </c>
      <c r="AG3370">
        <v>0</v>
      </c>
      <c r="AH3370">
        <v>147.5</v>
      </c>
      <c r="AI3370">
        <v>1.9710000000000001</v>
      </c>
      <c r="AJ3370">
        <v>1.9710000000000001</v>
      </c>
      <c r="AK3370">
        <v>0.1234</v>
      </c>
      <c r="AL33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1.9710000000000001</v>
      </c>
      <c r="AM3370">
        <f>IF(AND(Source[[#This Row],[Credit_Noncredit]]="Noncredit",Source[[#This Row],[FTEF]]&gt;0),Source[[#This Row],[NC XLST FTES]]*525/(437.5*Source[[#This Row],[FTEF]]),0)</f>
        <v>19.166936790923828</v>
      </c>
      <c r="AN3370">
        <f>IF(Source[[#This Row],[Credit_Noncredit]]="Credit",Source[[#This Row],[Census Enrollment]],Source[[#This Row],[Noncredit Avg. Attendance]])</f>
        <v>19.166936790923828</v>
      </c>
    </row>
    <row r="3371" spans="1:40" x14ac:dyDescent="0.25">
      <c r="A3371" t="s">
        <v>32</v>
      </c>
      <c r="B3371" t="s">
        <v>33</v>
      </c>
      <c r="C3371" t="s">
        <v>632</v>
      </c>
      <c r="D3371" t="s">
        <v>633</v>
      </c>
      <c r="E3371" s="4">
        <v>45168</v>
      </c>
      <c r="F3371" s="4" t="s">
        <v>634</v>
      </c>
      <c r="G3371" s="4">
        <v>8100</v>
      </c>
      <c r="H3371" t="str">
        <f>CONCATENATE(Source[[#This Row],[Subject]],TRIM(Source[[#This Row],[Course]]))</f>
        <v>CDEV8100</v>
      </c>
      <c r="I3371" t="str">
        <f>VLOOKUP(Source[[#This Row],[SubjCrse]],'Courses and Categories'!$E$2:$G$1816,3,FALSE)</f>
        <v>Noncredit CDEV</v>
      </c>
      <c r="J3371">
        <v>205</v>
      </c>
      <c r="K3371" t="s">
        <v>644</v>
      </c>
      <c r="L3371" t="s">
        <v>39</v>
      </c>
      <c r="M3371" t="s">
        <v>40</v>
      </c>
      <c r="N3371" t="s">
        <v>91</v>
      </c>
      <c r="O3371">
        <v>910</v>
      </c>
      <c r="P3371">
        <v>1200</v>
      </c>
      <c r="Q3371" t="s">
        <v>60</v>
      </c>
      <c r="R3371" t="s">
        <v>638</v>
      </c>
      <c r="S3371" t="s">
        <v>61</v>
      </c>
      <c r="T3371">
        <v>1</v>
      </c>
      <c r="U3371" s="1">
        <v>43479</v>
      </c>
      <c r="V3371" s="1">
        <v>43607</v>
      </c>
      <c r="W3371" t="s">
        <v>639</v>
      </c>
      <c r="X3371" t="s">
        <v>46</v>
      </c>
      <c r="Y3371">
        <v>50</v>
      </c>
      <c r="Z3371">
        <v>50</v>
      </c>
      <c r="AA3371">
        <v>40</v>
      </c>
      <c r="AB3371">
        <v>125</v>
      </c>
      <c r="AD3371">
        <f>IF(ISBLANK(Source[[#This Row],[CrosslistID]]),1,1/COUNTIFS(Source[CrosslistID],Source[[#This Row],[CrosslistID]],Source[TermDesc],Source[[#This Row],[TermDesc]]))</f>
        <v>1</v>
      </c>
      <c r="AG3371">
        <v>0</v>
      </c>
      <c r="AH3371">
        <v>125</v>
      </c>
      <c r="AI3371">
        <v>1.6060000000000001</v>
      </c>
      <c r="AJ3371">
        <v>1.6060000000000001</v>
      </c>
      <c r="AK3371">
        <v>0.1234</v>
      </c>
      <c r="AL33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1.6060000000000001</v>
      </c>
      <c r="AM3371">
        <f>IF(AND(Source[[#This Row],[Credit_Noncredit]]="Noncredit",Source[[#This Row],[FTEF]]&gt;0),Source[[#This Row],[NC XLST FTES]]*525/(437.5*Source[[#This Row],[FTEF]]),0)</f>
        <v>15.617504051863859</v>
      </c>
      <c r="AN3371">
        <f>IF(Source[[#This Row],[Credit_Noncredit]]="Credit",Source[[#This Row],[Census Enrollment]],Source[[#This Row],[Noncredit Avg. Attendance]])</f>
        <v>15.617504051863859</v>
      </c>
    </row>
    <row r="3372" spans="1:40" x14ac:dyDescent="0.25">
      <c r="A3372" t="s">
        <v>32</v>
      </c>
      <c r="B3372" t="s">
        <v>33</v>
      </c>
      <c r="C3372" t="s">
        <v>632</v>
      </c>
      <c r="D3372" t="s">
        <v>633</v>
      </c>
      <c r="E3372" s="4">
        <v>40488</v>
      </c>
      <c r="F3372" s="4" t="s">
        <v>634</v>
      </c>
      <c r="G3372" s="4">
        <v>8100</v>
      </c>
      <c r="H3372" t="str">
        <f>CONCATENATE(Source[[#This Row],[Subject]],TRIM(Source[[#This Row],[Course]]))</f>
        <v>CDEV8100</v>
      </c>
      <c r="I3372" t="str">
        <f>VLOOKUP(Source[[#This Row],[SubjCrse]],'Courses and Categories'!$E$2:$G$1816,3,FALSE)</f>
        <v>Noncredit CDEV</v>
      </c>
      <c r="J3372">
        <v>401</v>
      </c>
      <c r="K3372" t="s">
        <v>644</v>
      </c>
      <c r="L3372" t="s">
        <v>39</v>
      </c>
      <c r="M3372" t="s">
        <v>40</v>
      </c>
      <c r="N3372" t="s">
        <v>180</v>
      </c>
      <c r="O3372">
        <v>910</v>
      </c>
      <c r="P3372">
        <v>1200</v>
      </c>
      <c r="Q3372" t="s">
        <v>64</v>
      </c>
      <c r="R3372">
        <v>1303</v>
      </c>
      <c r="S3372" t="s">
        <v>65</v>
      </c>
      <c r="T3372">
        <v>1</v>
      </c>
      <c r="U3372" s="1">
        <v>43479</v>
      </c>
      <c r="V3372" s="1">
        <v>43607</v>
      </c>
      <c r="W3372" t="s">
        <v>640</v>
      </c>
      <c r="X3372" t="s">
        <v>46</v>
      </c>
      <c r="Y3372">
        <v>83</v>
      </c>
      <c r="Z3372">
        <v>67</v>
      </c>
      <c r="AA3372">
        <v>40</v>
      </c>
      <c r="AB3372">
        <v>167.5</v>
      </c>
      <c r="AD3372">
        <f>IF(ISBLANK(Source[[#This Row],[CrosslistID]]),1,1/COUNTIFS(Source[CrosslistID],Source[[#This Row],[CrosslistID]],Source[TermDesc],Source[[#This Row],[TermDesc]]))</f>
        <v>1</v>
      </c>
      <c r="AG3372">
        <v>0</v>
      </c>
      <c r="AH3372">
        <v>167.5</v>
      </c>
      <c r="AI3372">
        <v>1.4970000000000001</v>
      </c>
      <c r="AJ3372">
        <v>1.4970000000000001</v>
      </c>
      <c r="AK3372">
        <v>0.1234</v>
      </c>
      <c r="AL33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1.4970000000000001</v>
      </c>
      <c r="AM3372">
        <f>IF(AND(Source[[#This Row],[Credit_Noncredit]]="Noncredit",Source[[#This Row],[FTEF]]&gt;0),Source[[#This Row],[NC XLST FTES]]*525/(437.5*Source[[#This Row],[FTEF]]),0)</f>
        <v>14.557536466774719</v>
      </c>
      <c r="AN3372">
        <f>IF(Source[[#This Row],[Credit_Noncredit]]="Credit",Source[[#This Row],[Census Enrollment]],Source[[#This Row],[Noncredit Avg. Attendance]])</f>
        <v>14.557536466774719</v>
      </c>
    </row>
    <row r="3373" spans="1:40" x14ac:dyDescent="0.25">
      <c r="A3373" t="s">
        <v>32</v>
      </c>
      <c r="B3373" t="s">
        <v>33</v>
      </c>
      <c r="C3373" t="s">
        <v>632</v>
      </c>
      <c r="D3373" t="s">
        <v>633</v>
      </c>
      <c r="E3373" s="4">
        <v>40494</v>
      </c>
      <c r="F3373" s="4" t="s">
        <v>634</v>
      </c>
      <c r="G3373" s="4">
        <v>8100</v>
      </c>
      <c r="H3373" t="str">
        <f>CONCATENATE(Source[[#This Row],[Subject]],TRIM(Source[[#This Row],[Course]]))</f>
        <v>CDEV8100</v>
      </c>
      <c r="I3373" t="str">
        <f>VLOOKUP(Source[[#This Row],[SubjCrse]],'Courses and Categories'!$E$2:$G$1816,3,FALSE)</f>
        <v>Noncredit CDEV</v>
      </c>
      <c r="J3373">
        <v>402</v>
      </c>
      <c r="K3373" t="s">
        <v>644</v>
      </c>
      <c r="L3373" t="s">
        <v>39</v>
      </c>
      <c r="M3373" t="s">
        <v>40</v>
      </c>
      <c r="N3373" t="s">
        <v>41</v>
      </c>
      <c r="O3373">
        <v>910</v>
      </c>
      <c r="P3373">
        <v>1200</v>
      </c>
      <c r="Q3373" t="s">
        <v>64</v>
      </c>
      <c r="R3373">
        <v>1303</v>
      </c>
      <c r="S3373" t="s">
        <v>65</v>
      </c>
      <c r="T3373">
        <v>1</v>
      </c>
      <c r="U3373" s="1">
        <v>43479</v>
      </c>
      <c r="V3373" s="1">
        <v>43607</v>
      </c>
      <c r="W3373" t="s">
        <v>640</v>
      </c>
      <c r="X3373" t="s">
        <v>46</v>
      </c>
      <c r="Y3373">
        <v>83</v>
      </c>
      <c r="Z3373">
        <v>83</v>
      </c>
      <c r="AA3373">
        <v>40</v>
      </c>
      <c r="AB3373">
        <v>207.5</v>
      </c>
      <c r="AD3373">
        <f>IF(ISBLANK(Source[[#This Row],[CrosslistID]]),1,1/COUNTIFS(Source[CrosslistID],Source[[#This Row],[CrosslistID]],Source[TermDesc],Source[[#This Row],[TermDesc]]))</f>
        <v>1</v>
      </c>
      <c r="AG3373">
        <v>0</v>
      </c>
      <c r="AH3373">
        <v>207.5</v>
      </c>
      <c r="AI3373">
        <v>1.2170000000000001</v>
      </c>
      <c r="AJ3373">
        <v>1.2170000000000001</v>
      </c>
      <c r="AK3373">
        <v>0.1234</v>
      </c>
      <c r="AL33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1.2170000000000001</v>
      </c>
      <c r="AM3373">
        <f>IF(AND(Source[[#This Row],[Credit_Noncredit]]="Noncredit",Source[[#This Row],[FTEF]]&gt;0),Source[[#This Row],[NC XLST FTES]]*525/(437.5*Source[[#This Row],[FTEF]]),0)</f>
        <v>11.834683954619127</v>
      </c>
      <c r="AN3373">
        <f>IF(Source[[#This Row],[Credit_Noncredit]]="Credit",Source[[#This Row],[Census Enrollment]],Source[[#This Row],[Noncredit Avg. Attendance]])</f>
        <v>11.834683954619127</v>
      </c>
    </row>
    <row r="3374" spans="1:40" x14ac:dyDescent="0.25">
      <c r="A3374" t="s">
        <v>32</v>
      </c>
      <c r="B3374" t="s">
        <v>33</v>
      </c>
      <c r="C3374" t="s">
        <v>632</v>
      </c>
      <c r="D3374" t="s">
        <v>633</v>
      </c>
      <c r="E3374" s="4">
        <v>46540</v>
      </c>
      <c r="F3374" s="4" t="s">
        <v>634</v>
      </c>
      <c r="G3374" s="4">
        <v>8100</v>
      </c>
      <c r="H3374" t="str">
        <f>CONCATENATE(Source[[#This Row],[Subject]],TRIM(Source[[#This Row],[Course]]))</f>
        <v>CDEV8100</v>
      </c>
      <c r="I3374" t="str">
        <f>VLOOKUP(Source[[#This Row],[SubjCrse]],'Courses and Categories'!$E$2:$G$1816,3,FALSE)</f>
        <v>Noncredit CDEV</v>
      </c>
      <c r="J3374">
        <v>403</v>
      </c>
      <c r="K3374" t="s">
        <v>644</v>
      </c>
      <c r="L3374" t="s">
        <v>39</v>
      </c>
      <c r="M3374" t="s">
        <v>40</v>
      </c>
      <c r="N3374" t="s">
        <v>50</v>
      </c>
      <c r="O3374">
        <v>910</v>
      </c>
      <c r="P3374">
        <v>1200</v>
      </c>
      <c r="Q3374" t="s">
        <v>64</v>
      </c>
      <c r="R3374">
        <v>1303</v>
      </c>
      <c r="S3374" t="s">
        <v>65</v>
      </c>
      <c r="T3374">
        <v>1</v>
      </c>
      <c r="U3374" s="1">
        <v>43479</v>
      </c>
      <c r="V3374" s="1">
        <v>43607</v>
      </c>
      <c r="W3374" t="s">
        <v>641</v>
      </c>
      <c r="X3374" t="s">
        <v>46</v>
      </c>
      <c r="Y3374">
        <v>110</v>
      </c>
      <c r="Z3374">
        <v>106</v>
      </c>
      <c r="AA3374">
        <v>40</v>
      </c>
      <c r="AB3374">
        <v>265</v>
      </c>
      <c r="AD3374">
        <f>IF(ISBLANK(Source[[#This Row],[CrosslistID]]),1,1/COUNTIFS(Source[CrosslistID],Source[[#This Row],[CrosslistID]],Source[TermDesc],Source[[#This Row],[TermDesc]]))</f>
        <v>1</v>
      </c>
      <c r="AG3374">
        <v>0</v>
      </c>
      <c r="AH3374">
        <v>265</v>
      </c>
      <c r="AI3374">
        <v>3.36</v>
      </c>
      <c r="AJ3374">
        <v>3.36</v>
      </c>
      <c r="AK3374">
        <v>0.1234</v>
      </c>
      <c r="AL33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3.36</v>
      </c>
      <c r="AM3374">
        <f>IF(AND(Source[[#This Row],[Credit_Noncredit]]="Noncredit",Source[[#This Row],[FTEF]]&gt;0),Source[[#This Row],[NC XLST FTES]]*525/(437.5*Source[[#This Row],[FTEF]]),0)</f>
        <v>32.674230145867099</v>
      </c>
      <c r="AN3374">
        <f>IF(Source[[#This Row],[Credit_Noncredit]]="Credit",Source[[#This Row],[Census Enrollment]],Source[[#This Row],[Noncredit Avg. Attendance]])</f>
        <v>32.674230145867099</v>
      </c>
    </row>
    <row r="3375" spans="1:40" x14ac:dyDescent="0.25">
      <c r="A3375" t="s">
        <v>32</v>
      </c>
      <c r="B3375" t="s">
        <v>33</v>
      </c>
      <c r="C3375" t="s">
        <v>632</v>
      </c>
      <c r="D3375" t="s">
        <v>633</v>
      </c>
      <c r="E3375" s="4">
        <v>46539</v>
      </c>
      <c r="F3375" s="4" t="s">
        <v>634</v>
      </c>
      <c r="G3375" s="4">
        <v>8100</v>
      </c>
      <c r="H3375" t="str">
        <f>CONCATENATE(Source[[#This Row],[Subject]],TRIM(Source[[#This Row],[Course]]))</f>
        <v>CDEV8100</v>
      </c>
      <c r="I3375" t="str">
        <f>VLOOKUP(Source[[#This Row],[SubjCrse]],'Courses and Categories'!$E$2:$G$1816,3,FALSE)</f>
        <v>Noncredit CDEV</v>
      </c>
      <c r="J3375">
        <v>404</v>
      </c>
      <c r="K3375" t="s">
        <v>644</v>
      </c>
      <c r="L3375" t="s">
        <v>39</v>
      </c>
      <c r="M3375" t="s">
        <v>40</v>
      </c>
      <c r="N3375" t="s">
        <v>185</v>
      </c>
      <c r="O3375">
        <v>910</v>
      </c>
      <c r="P3375">
        <v>1200</v>
      </c>
      <c r="Q3375" t="s">
        <v>64</v>
      </c>
      <c r="R3375">
        <v>1303</v>
      </c>
      <c r="S3375" t="s">
        <v>65</v>
      </c>
      <c r="T3375">
        <v>1</v>
      </c>
      <c r="U3375" s="1">
        <v>43479</v>
      </c>
      <c r="V3375" s="1">
        <v>43607</v>
      </c>
      <c r="W3375" t="s">
        <v>641</v>
      </c>
      <c r="X3375" t="s">
        <v>46</v>
      </c>
      <c r="Y3375">
        <v>124</v>
      </c>
      <c r="Z3375">
        <v>123</v>
      </c>
      <c r="AA3375">
        <v>40</v>
      </c>
      <c r="AB3375">
        <v>307.5</v>
      </c>
      <c r="AD3375">
        <f>IF(ISBLANK(Source[[#This Row],[CrosslistID]]),1,1/COUNTIFS(Source[CrosslistID],Source[[#This Row],[CrosslistID]],Source[TermDesc],Source[[#This Row],[TermDesc]]))</f>
        <v>1</v>
      </c>
      <c r="AG3375">
        <v>0</v>
      </c>
      <c r="AH3375">
        <v>307.5</v>
      </c>
      <c r="AI3375">
        <v>3.0630000000000002</v>
      </c>
      <c r="AJ3375">
        <v>3.0630000000000002</v>
      </c>
      <c r="AK3375">
        <v>0.1234</v>
      </c>
      <c r="AL33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3.0630000000000002</v>
      </c>
      <c r="AM3375">
        <f>IF(AND(Source[[#This Row],[Credit_Noncredit]]="Noncredit",Source[[#This Row],[FTEF]]&gt;0),Source[[#This Row],[NC XLST FTES]]*525/(437.5*Source[[#This Row],[FTEF]]),0)</f>
        <v>29.786061588330636</v>
      </c>
      <c r="AN3375">
        <f>IF(Source[[#This Row],[Credit_Noncredit]]="Credit",Source[[#This Row],[Census Enrollment]],Source[[#This Row],[Noncredit Avg. Attendance]])</f>
        <v>29.786061588330636</v>
      </c>
    </row>
    <row r="3376" spans="1:40" x14ac:dyDescent="0.25">
      <c r="A3376" t="s">
        <v>32</v>
      </c>
      <c r="B3376" t="s">
        <v>33</v>
      </c>
      <c r="C3376" t="s">
        <v>632</v>
      </c>
      <c r="D3376" t="s">
        <v>633</v>
      </c>
      <c r="E3376" s="4">
        <v>46538</v>
      </c>
      <c r="F3376" s="4" t="s">
        <v>634</v>
      </c>
      <c r="G3376" s="4">
        <v>8100</v>
      </c>
      <c r="H3376" t="str">
        <f>CONCATENATE(Source[[#This Row],[Subject]],TRIM(Source[[#This Row],[Course]]))</f>
        <v>CDEV8100</v>
      </c>
      <c r="I3376" t="str">
        <f>VLOOKUP(Source[[#This Row],[SubjCrse]],'Courses and Categories'!$E$2:$G$1816,3,FALSE)</f>
        <v>Noncredit CDEV</v>
      </c>
      <c r="J3376">
        <v>405</v>
      </c>
      <c r="K3376" t="s">
        <v>644</v>
      </c>
      <c r="L3376" t="s">
        <v>39</v>
      </c>
      <c r="M3376" t="s">
        <v>40</v>
      </c>
      <c r="N3376" t="s">
        <v>91</v>
      </c>
      <c r="O3376">
        <v>910</v>
      </c>
      <c r="P3376">
        <v>1200</v>
      </c>
      <c r="Q3376" t="s">
        <v>64</v>
      </c>
      <c r="R3376">
        <v>1303</v>
      </c>
      <c r="S3376" t="s">
        <v>65</v>
      </c>
      <c r="T3376">
        <v>1</v>
      </c>
      <c r="U3376" s="1">
        <v>43479</v>
      </c>
      <c r="V3376" s="1">
        <v>43607</v>
      </c>
      <c r="W3376" t="s">
        <v>641</v>
      </c>
      <c r="X3376" t="s">
        <v>46</v>
      </c>
      <c r="Y3376">
        <v>118</v>
      </c>
      <c r="Z3376">
        <v>112</v>
      </c>
      <c r="AA3376">
        <v>40</v>
      </c>
      <c r="AB3376">
        <v>280</v>
      </c>
      <c r="AD3376">
        <f>IF(ISBLANK(Source[[#This Row],[CrosslistID]]),1,1/COUNTIFS(Source[CrosslistID],Source[[#This Row],[CrosslistID]],Source[TermDesc],Source[[#This Row],[TermDesc]]))</f>
        <v>1</v>
      </c>
      <c r="AG3376">
        <v>0</v>
      </c>
      <c r="AH3376">
        <v>280</v>
      </c>
      <c r="AI3376">
        <v>2.589</v>
      </c>
      <c r="AJ3376">
        <v>2.589</v>
      </c>
      <c r="AK3376">
        <v>0.1234</v>
      </c>
      <c r="AL33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2.589</v>
      </c>
      <c r="AM3376">
        <f>IF(AND(Source[[#This Row],[Credit_Noncredit]]="Noncredit",Source[[#This Row],[FTEF]]&gt;0),Source[[#This Row],[NC XLST FTES]]*525/(437.5*Source[[#This Row],[FTEF]]),0)</f>
        <v>25.176661264181522</v>
      </c>
      <c r="AN3376">
        <f>IF(Source[[#This Row],[Credit_Noncredit]]="Credit",Source[[#This Row],[Census Enrollment]],Source[[#This Row],[Noncredit Avg. Attendance]])</f>
        <v>25.176661264181522</v>
      </c>
    </row>
    <row r="3377" spans="1:40" x14ac:dyDescent="0.25">
      <c r="A3377" t="s">
        <v>32</v>
      </c>
      <c r="B3377" t="s">
        <v>33</v>
      </c>
      <c r="C3377" t="s">
        <v>632</v>
      </c>
      <c r="D3377" t="s">
        <v>633</v>
      </c>
      <c r="E3377" s="4">
        <v>45010</v>
      </c>
      <c r="F3377" s="4" t="s">
        <v>634</v>
      </c>
      <c r="G3377" s="4">
        <v>8100</v>
      </c>
      <c r="H3377" t="str">
        <f>CONCATENATE(Source[[#This Row],[Subject]],TRIM(Source[[#This Row],[Course]]))</f>
        <v>CDEV8100</v>
      </c>
      <c r="I3377" t="str">
        <f>VLOOKUP(Source[[#This Row],[SubjCrse]],'Courses and Categories'!$E$2:$G$1816,3,FALSE)</f>
        <v>Noncredit CDEV</v>
      </c>
      <c r="J3377">
        <v>701</v>
      </c>
      <c r="K3377" t="s">
        <v>644</v>
      </c>
      <c r="L3377" t="s">
        <v>39</v>
      </c>
      <c r="M3377" t="s">
        <v>40</v>
      </c>
      <c r="N3377" t="s">
        <v>180</v>
      </c>
      <c r="O3377">
        <v>910</v>
      </c>
      <c r="P3377">
        <v>1200</v>
      </c>
      <c r="Q3377" t="s">
        <v>52</v>
      </c>
      <c r="R3377">
        <v>173</v>
      </c>
      <c r="S3377" t="s">
        <v>53</v>
      </c>
      <c r="T3377">
        <v>1</v>
      </c>
      <c r="U3377" s="1">
        <v>43479</v>
      </c>
      <c r="V3377" s="1">
        <v>43607</v>
      </c>
      <c r="W3377" t="s">
        <v>643</v>
      </c>
      <c r="X3377" t="s">
        <v>46</v>
      </c>
      <c r="Y3377">
        <v>49</v>
      </c>
      <c r="Z3377">
        <v>47</v>
      </c>
      <c r="AA3377">
        <v>40</v>
      </c>
      <c r="AB3377">
        <v>117.5</v>
      </c>
      <c r="AD3377">
        <f>IF(ISBLANK(Source[[#This Row],[CrosslistID]]),1,1/COUNTIFS(Source[CrosslistID],Source[[#This Row],[CrosslistID]],Source[TermDesc],Source[[#This Row],[TermDesc]]))</f>
        <v>1</v>
      </c>
      <c r="AG3377">
        <v>0</v>
      </c>
      <c r="AH3377">
        <v>117.5</v>
      </c>
      <c r="AI3377">
        <v>2.5830000000000002</v>
      </c>
      <c r="AJ3377">
        <v>2.5830000000000002</v>
      </c>
      <c r="AK3377">
        <v>0.1234</v>
      </c>
      <c r="AL33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2.5830000000000002</v>
      </c>
      <c r="AM3377">
        <f>IF(AND(Source[[#This Row],[Credit_Noncredit]]="Noncredit",Source[[#This Row],[FTEF]]&gt;0),Source[[#This Row],[NC XLST FTES]]*525/(437.5*Source[[#This Row],[FTEF]]),0)</f>
        <v>25.118314424635333</v>
      </c>
      <c r="AN3377">
        <f>IF(Source[[#This Row],[Credit_Noncredit]]="Credit",Source[[#This Row],[Census Enrollment]],Source[[#This Row],[Noncredit Avg. Attendance]])</f>
        <v>25.118314424635333</v>
      </c>
    </row>
    <row r="3378" spans="1:40" x14ac:dyDescent="0.25">
      <c r="A3378" t="s">
        <v>32</v>
      </c>
      <c r="B3378" t="s">
        <v>33</v>
      </c>
      <c r="C3378" t="s">
        <v>632</v>
      </c>
      <c r="D3378" t="s">
        <v>633</v>
      </c>
      <c r="E3378" s="4">
        <v>47538</v>
      </c>
      <c r="F3378" s="4" t="s">
        <v>634</v>
      </c>
      <c r="G3378" s="4">
        <v>8100</v>
      </c>
      <c r="H3378" t="str">
        <f>CONCATENATE(Source[[#This Row],[Subject]],TRIM(Source[[#This Row],[Course]]))</f>
        <v>CDEV8100</v>
      </c>
      <c r="I3378" t="str">
        <f>VLOOKUP(Source[[#This Row],[SubjCrse]],'Courses and Categories'!$E$2:$G$1816,3,FALSE)</f>
        <v>Noncredit CDEV</v>
      </c>
      <c r="J3378">
        <v>702</v>
      </c>
      <c r="K3378" t="s">
        <v>644</v>
      </c>
      <c r="L3378" t="s">
        <v>39</v>
      </c>
      <c r="M3378" t="s">
        <v>40</v>
      </c>
      <c r="N3378" t="s">
        <v>50</v>
      </c>
      <c r="O3378">
        <v>910</v>
      </c>
      <c r="P3378">
        <v>1200</v>
      </c>
      <c r="Q3378" t="s">
        <v>52</v>
      </c>
      <c r="R3378">
        <v>173</v>
      </c>
      <c r="S3378" t="s">
        <v>53</v>
      </c>
      <c r="T3378">
        <v>1</v>
      </c>
      <c r="U3378" s="1">
        <v>43479</v>
      </c>
      <c r="V3378" s="1">
        <v>43607</v>
      </c>
      <c r="W3378" t="s">
        <v>643</v>
      </c>
      <c r="X3378" t="s">
        <v>46</v>
      </c>
      <c r="Y3378">
        <v>57</v>
      </c>
      <c r="Z3378">
        <v>46</v>
      </c>
      <c r="AA3378">
        <v>40</v>
      </c>
      <c r="AB3378">
        <v>115</v>
      </c>
      <c r="AD3378">
        <f>IF(ISBLANK(Source[[#This Row],[CrosslistID]]),1,1/COUNTIFS(Source[CrosslistID],Source[[#This Row],[CrosslistID]],Source[TermDesc],Source[[#This Row],[TermDesc]]))</f>
        <v>1</v>
      </c>
      <c r="AG3378">
        <v>0</v>
      </c>
      <c r="AH3378">
        <v>115</v>
      </c>
      <c r="AI3378">
        <v>2.9660000000000002</v>
      </c>
      <c r="AJ3378">
        <v>2.9660000000000002</v>
      </c>
      <c r="AK3378">
        <v>0.1234</v>
      </c>
      <c r="AL33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2.9660000000000002</v>
      </c>
      <c r="AM3378">
        <f>IF(AND(Source[[#This Row],[Credit_Noncredit]]="Noncredit",Source[[#This Row],[FTEF]]&gt;0),Source[[#This Row],[NC XLST FTES]]*525/(437.5*Source[[#This Row],[FTEF]]),0)</f>
        <v>28.842787682333878</v>
      </c>
      <c r="AN3378">
        <f>IF(Source[[#This Row],[Credit_Noncredit]]="Credit",Source[[#This Row],[Census Enrollment]],Source[[#This Row],[Noncredit Avg. Attendance]])</f>
        <v>28.842787682333878</v>
      </c>
    </row>
    <row r="3379" spans="1:40" x14ac:dyDescent="0.25">
      <c r="A3379" t="s">
        <v>32</v>
      </c>
      <c r="B3379" t="s">
        <v>33</v>
      </c>
      <c r="C3379" t="s">
        <v>632</v>
      </c>
      <c r="D3379" t="s">
        <v>633</v>
      </c>
      <c r="E3379" s="4">
        <v>43838</v>
      </c>
      <c r="F3379" s="4" t="s">
        <v>634</v>
      </c>
      <c r="G3379" s="4">
        <v>8100</v>
      </c>
      <c r="H3379" t="str">
        <f>CONCATENATE(Source[[#This Row],[Subject]],TRIM(Source[[#This Row],[Course]]))</f>
        <v>CDEV8100</v>
      </c>
      <c r="I3379" t="str">
        <f>VLOOKUP(Source[[#This Row],[SubjCrse]],'Courses and Categories'!$E$2:$G$1816,3,FALSE)</f>
        <v>Noncredit CDEV</v>
      </c>
      <c r="J3379">
        <v>703</v>
      </c>
      <c r="K3379" t="s">
        <v>644</v>
      </c>
      <c r="L3379" t="s">
        <v>39</v>
      </c>
      <c r="M3379" t="s">
        <v>40</v>
      </c>
      <c r="N3379" t="s">
        <v>185</v>
      </c>
      <c r="O3379">
        <v>910</v>
      </c>
      <c r="P3379">
        <v>1200</v>
      </c>
      <c r="Q3379" t="s">
        <v>52</v>
      </c>
      <c r="R3379">
        <v>173</v>
      </c>
      <c r="S3379" t="s">
        <v>53</v>
      </c>
      <c r="T3379">
        <v>1</v>
      </c>
      <c r="U3379" s="1">
        <v>43479</v>
      </c>
      <c r="V3379" s="1">
        <v>43607</v>
      </c>
      <c r="W3379" t="s">
        <v>643</v>
      </c>
      <c r="X3379" t="s">
        <v>46</v>
      </c>
      <c r="Y3379">
        <v>53</v>
      </c>
      <c r="Z3379">
        <v>45</v>
      </c>
      <c r="AA3379">
        <v>40</v>
      </c>
      <c r="AB3379">
        <v>112.5</v>
      </c>
      <c r="AD3379">
        <f>IF(ISBLANK(Source[[#This Row],[CrosslistID]]),1,1/COUNTIFS(Source[CrosslistID],Source[[#This Row],[CrosslistID]],Source[TermDesc],Source[[#This Row],[TermDesc]]))</f>
        <v>1</v>
      </c>
      <c r="AG3379">
        <v>0</v>
      </c>
      <c r="AH3379">
        <v>112.5</v>
      </c>
      <c r="AI3379">
        <v>2.7770000000000001</v>
      </c>
      <c r="AJ3379">
        <v>2.7770000000000001</v>
      </c>
      <c r="AK3379">
        <v>0.1234</v>
      </c>
      <c r="AL33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2.7770000000000001</v>
      </c>
      <c r="AM3379">
        <f>IF(AND(Source[[#This Row],[Credit_Noncredit]]="Noncredit",Source[[#This Row],[FTEF]]&gt;0),Source[[#This Row],[NC XLST FTES]]*525/(437.5*Source[[#This Row],[FTEF]]),0)</f>
        <v>27.004862236628853</v>
      </c>
      <c r="AN3379">
        <f>IF(Source[[#This Row],[Credit_Noncredit]]="Credit",Source[[#This Row],[Census Enrollment]],Source[[#This Row],[Noncredit Avg. Attendance]])</f>
        <v>27.004862236628853</v>
      </c>
    </row>
    <row r="3380" spans="1:40" x14ac:dyDescent="0.25">
      <c r="A3380" t="s">
        <v>32</v>
      </c>
      <c r="B3380" t="s">
        <v>33</v>
      </c>
      <c r="C3380" t="s">
        <v>632</v>
      </c>
      <c r="D3380" t="s">
        <v>633</v>
      </c>
      <c r="E3380" s="4">
        <v>48087</v>
      </c>
      <c r="F3380" s="4" t="s">
        <v>634</v>
      </c>
      <c r="G3380" s="4">
        <v>8100</v>
      </c>
      <c r="H3380" t="str">
        <f>CONCATENATE(Source[[#This Row],[Subject]],TRIM(Source[[#This Row],[Course]]))</f>
        <v>CDEV8100</v>
      </c>
      <c r="I3380" t="str">
        <f>VLOOKUP(Source[[#This Row],[SubjCrse]],'Courses and Categories'!$E$2:$G$1816,3,FALSE)</f>
        <v>Noncredit CDEV</v>
      </c>
      <c r="J3380">
        <v>704</v>
      </c>
      <c r="K3380" t="s">
        <v>644</v>
      </c>
      <c r="L3380" t="s">
        <v>39</v>
      </c>
      <c r="M3380" t="s">
        <v>40</v>
      </c>
      <c r="N3380" t="s">
        <v>91</v>
      </c>
      <c r="O3380">
        <v>910</v>
      </c>
      <c r="P3380">
        <v>1200</v>
      </c>
      <c r="Q3380" t="s">
        <v>52</v>
      </c>
      <c r="R3380">
        <v>173</v>
      </c>
      <c r="S3380" t="s">
        <v>53</v>
      </c>
      <c r="T3380">
        <v>1</v>
      </c>
      <c r="U3380" s="1">
        <v>43479</v>
      </c>
      <c r="V3380" s="1">
        <v>43607</v>
      </c>
      <c r="W3380" t="s">
        <v>123</v>
      </c>
      <c r="X3380" t="s">
        <v>46</v>
      </c>
      <c r="Y3380">
        <v>33</v>
      </c>
      <c r="Z3380">
        <v>33</v>
      </c>
      <c r="AA3380">
        <v>40</v>
      </c>
      <c r="AB3380">
        <v>82.5</v>
      </c>
      <c r="AD3380">
        <f>IF(ISBLANK(Source[[#This Row],[CrosslistID]]),1,1/COUNTIFS(Source[CrosslistID],Source[[#This Row],[CrosslistID]],Source[TermDesc],Source[[#This Row],[TermDesc]]))</f>
        <v>1</v>
      </c>
      <c r="AG3380">
        <v>0</v>
      </c>
      <c r="AH3380">
        <v>82.5</v>
      </c>
      <c r="AI3380">
        <v>1.337</v>
      </c>
      <c r="AJ3380">
        <v>1.337</v>
      </c>
      <c r="AK3380">
        <v>0.1234</v>
      </c>
      <c r="AL33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1.337</v>
      </c>
      <c r="AM3380">
        <f>IF(AND(Source[[#This Row],[Credit_Noncredit]]="Noncredit",Source[[#This Row],[FTEF]]&gt;0),Source[[#This Row],[NC XLST FTES]]*525/(437.5*Source[[#This Row],[FTEF]]),0)</f>
        <v>13.001620745542949</v>
      </c>
      <c r="AN3380">
        <f>IF(Source[[#This Row],[Credit_Noncredit]]="Credit",Source[[#This Row],[Census Enrollment]],Source[[#This Row],[Noncredit Avg. Attendance]])</f>
        <v>13.001620745542949</v>
      </c>
    </row>
    <row r="3381" spans="1:40" x14ac:dyDescent="0.25">
      <c r="A3381" t="s">
        <v>32</v>
      </c>
      <c r="B3381" t="s">
        <v>33</v>
      </c>
      <c r="C3381" t="s">
        <v>632</v>
      </c>
      <c r="D3381" t="s">
        <v>633</v>
      </c>
      <c r="E3381" s="4">
        <v>46541</v>
      </c>
      <c r="F3381" s="4" t="s">
        <v>634</v>
      </c>
      <c r="G3381" s="4">
        <v>8101</v>
      </c>
      <c r="H3381" t="str">
        <f>CONCATENATE(Source[[#This Row],[Subject]],TRIM(Source[[#This Row],[Course]]))</f>
        <v>CDEV8101</v>
      </c>
      <c r="I3381" t="str">
        <f>VLOOKUP(Source[[#This Row],[SubjCrse]],'Courses and Categories'!$E$2:$G$1816,3,FALSE)</f>
        <v>Noncredit CDEV</v>
      </c>
      <c r="J3381">
        <v>101</v>
      </c>
      <c r="K3381" t="s">
        <v>650</v>
      </c>
      <c r="L3381" t="s">
        <v>39</v>
      </c>
      <c r="M3381" t="s">
        <v>40</v>
      </c>
      <c r="N3381" t="s">
        <v>180</v>
      </c>
      <c r="O3381">
        <v>900</v>
      </c>
      <c r="P3381">
        <v>1150</v>
      </c>
      <c r="Q3381" t="s">
        <v>238</v>
      </c>
      <c r="R3381">
        <v>212</v>
      </c>
      <c r="S3381" t="s">
        <v>134</v>
      </c>
      <c r="T3381">
        <v>1</v>
      </c>
      <c r="U3381" s="1">
        <v>43479</v>
      </c>
      <c r="V3381" s="1">
        <v>43607</v>
      </c>
      <c r="W3381" t="s">
        <v>651</v>
      </c>
      <c r="X3381" t="s">
        <v>46</v>
      </c>
      <c r="Y3381">
        <v>25</v>
      </c>
      <c r="Z3381">
        <v>24</v>
      </c>
      <c r="AA3381">
        <v>25</v>
      </c>
      <c r="AB3381">
        <v>96</v>
      </c>
      <c r="AD3381">
        <f>IF(ISBLANK(Source[[#This Row],[CrosslistID]]),1,1/COUNTIFS(Source[CrosslistID],Source[[#This Row],[CrosslistID]],Source[TermDesc],Source[[#This Row],[TermDesc]]))</f>
        <v>1</v>
      </c>
      <c r="AG3381">
        <v>0</v>
      </c>
      <c r="AH3381">
        <v>96</v>
      </c>
      <c r="AI3381">
        <v>1.1659999999999999</v>
      </c>
      <c r="AJ3381">
        <v>1.1659999999999999</v>
      </c>
      <c r="AK3381">
        <v>0.1234</v>
      </c>
      <c r="AL33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1.1659999999999999</v>
      </c>
      <c r="AM3381">
        <f>IF(AND(Source[[#This Row],[Credit_Noncredit]]="Noncredit",Source[[#This Row],[FTEF]]&gt;0),Source[[#This Row],[NC XLST FTES]]*525/(437.5*Source[[#This Row],[FTEF]]),0)</f>
        <v>11.338735818476499</v>
      </c>
      <c r="AN3381">
        <f>IF(Source[[#This Row],[Credit_Noncredit]]="Credit",Source[[#This Row],[Census Enrollment]],Source[[#This Row],[Noncredit Avg. Attendance]])</f>
        <v>11.338735818476499</v>
      </c>
    </row>
    <row r="3382" spans="1:40" x14ac:dyDescent="0.25">
      <c r="A3382" t="s">
        <v>32</v>
      </c>
      <c r="B3382" t="s">
        <v>33</v>
      </c>
      <c r="C3382" t="s">
        <v>632</v>
      </c>
      <c r="D3382" t="s">
        <v>633</v>
      </c>
      <c r="E3382" s="4">
        <v>46542</v>
      </c>
      <c r="F3382" s="4" t="s">
        <v>634</v>
      </c>
      <c r="G3382" s="4">
        <v>8101</v>
      </c>
      <c r="H3382" t="str">
        <f>CONCATENATE(Source[[#This Row],[Subject]],TRIM(Source[[#This Row],[Course]]))</f>
        <v>CDEV8101</v>
      </c>
      <c r="I3382" t="str">
        <f>VLOOKUP(Source[[#This Row],[SubjCrse]],'Courses and Categories'!$E$2:$G$1816,3,FALSE)</f>
        <v>Noncredit CDEV</v>
      </c>
      <c r="J3382">
        <v>102</v>
      </c>
      <c r="K3382" t="s">
        <v>650</v>
      </c>
      <c r="L3382" t="s">
        <v>39</v>
      </c>
      <c r="M3382" t="s">
        <v>40</v>
      </c>
      <c r="N3382" t="s">
        <v>41</v>
      </c>
      <c r="O3382">
        <v>900</v>
      </c>
      <c r="P3382">
        <v>1150</v>
      </c>
      <c r="Q3382" t="s">
        <v>238</v>
      </c>
      <c r="R3382">
        <v>212</v>
      </c>
      <c r="S3382" t="s">
        <v>134</v>
      </c>
      <c r="T3382">
        <v>1</v>
      </c>
      <c r="U3382" s="1">
        <v>43479</v>
      </c>
      <c r="V3382" s="1">
        <v>43607</v>
      </c>
      <c r="W3382" t="s">
        <v>651</v>
      </c>
      <c r="X3382" t="s">
        <v>46</v>
      </c>
      <c r="Y3382">
        <v>31</v>
      </c>
      <c r="Z3382">
        <v>25</v>
      </c>
      <c r="AA3382">
        <v>25</v>
      </c>
      <c r="AB3382">
        <v>100</v>
      </c>
      <c r="AD3382">
        <f>IF(ISBLANK(Source[[#This Row],[CrosslistID]]),1,1/COUNTIFS(Source[CrosslistID],Source[[#This Row],[CrosslistID]],Source[TermDesc],Source[[#This Row],[TermDesc]]))</f>
        <v>1</v>
      </c>
      <c r="AG3382">
        <v>0</v>
      </c>
      <c r="AH3382">
        <v>100</v>
      </c>
      <c r="AI3382">
        <v>1.28</v>
      </c>
      <c r="AJ3382">
        <v>1.28</v>
      </c>
      <c r="AK3382">
        <v>0.1234</v>
      </c>
      <c r="AL33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1.28</v>
      </c>
      <c r="AM3382">
        <f>IF(AND(Source[[#This Row],[Credit_Noncredit]]="Noncredit",Source[[#This Row],[FTEF]]&gt;0),Source[[#This Row],[NC XLST FTES]]*525/(437.5*Source[[#This Row],[FTEF]]),0)</f>
        <v>12.447325769854134</v>
      </c>
      <c r="AN3382">
        <f>IF(Source[[#This Row],[Credit_Noncredit]]="Credit",Source[[#This Row],[Census Enrollment]],Source[[#This Row],[Noncredit Avg. Attendance]])</f>
        <v>12.447325769854134</v>
      </c>
    </row>
    <row r="3383" spans="1:40" x14ac:dyDescent="0.25">
      <c r="A3383" t="s">
        <v>32</v>
      </c>
      <c r="B3383" t="s">
        <v>33</v>
      </c>
      <c r="C3383" t="s">
        <v>632</v>
      </c>
      <c r="D3383" t="s">
        <v>633</v>
      </c>
      <c r="E3383" s="4">
        <v>46543</v>
      </c>
      <c r="F3383" s="4" t="s">
        <v>634</v>
      </c>
      <c r="G3383" s="4">
        <v>8101</v>
      </c>
      <c r="H3383" t="str">
        <f>CONCATENATE(Source[[#This Row],[Subject]],TRIM(Source[[#This Row],[Course]]))</f>
        <v>CDEV8101</v>
      </c>
      <c r="I3383" t="str">
        <f>VLOOKUP(Source[[#This Row],[SubjCrse]],'Courses and Categories'!$E$2:$G$1816,3,FALSE)</f>
        <v>Noncredit CDEV</v>
      </c>
      <c r="J3383">
        <v>103</v>
      </c>
      <c r="K3383" t="s">
        <v>650</v>
      </c>
      <c r="L3383" t="s">
        <v>39</v>
      </c>
      <c r="M3383" t="s">
        <v>40</v>
      </c>
      <c r="N3383" t="s">
        <v>50</v>
      </c>
      <c r="O3383">
        <v>900</v>
      </c>
      <c r="P3383">
        <v>1150</v>
      </c>
      <c r="Q3383" t="s">
        <v>238</v>
      </c>
      <c r="R3383">
        <v>212</v>
      </c>
      <c r="S3383" t="s">
        <v>134</v>
      </c>
      <c r="T3383">
        <v>1</v>
      </c>
      <c r="U3383" s="1">
        <v>43479</v>
      </c>
      <c r="V3383" s="1">
        <v>43607</v>
      </c>
      <c r="W3383" t="s">
        <v>651</v>
      </c>
      <c r="X3383" t="s">
        <v>46</v>
      </c>
      <c r="Y3383">
        <v>26</v>
      </c>
      <c r="Z3383">
        <v>25</v>
      </c>
      <c r="AA3383">
        <v>25</v>
      </c>
      <c r="AB3383">
        <v>100</v>
      </c>
      <c r="AD3383">
        <f>IF(ISBLANK(Source[[#This Row],[CrosslistID]]),1,1/COUNTIFS(Source[CrosslistID],Source[[#This Row],[CrosslistID]],Source[TermDesc],Source[[#This Row],[TermDesc]]))</f>
        <v>1</v>
      </c>
      <c r="AG3383">
        <v>0</v>
      </c>
      <c r="AH3383">
        <v>100</v>
      </c>
      <c r="AI3383">
        <v>1.423</v>
      </c>
      <c r="AJ3383">
        <v>1.423</v>
      </c>
      <c r="AK3383">
        <v>0.1234</v>
      </c>
      <c r="AL33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1.423</v>
      </c>
      <c r="AM3383">
        <f>IF(AND(Source[[#This Row],[Credit_Noncredit]]="Noncredit",Source[[#This Row],[FTEF]]&gt;0),Source[[#This Row],[NC XLST FTES]]*525/(437.5*Source[[#This Row],[FTEF]]),0)</f>
        <v>13.837925445705025</v>
      </c>
      <c r="AN3383">
        <f>IF(Source[[#This Row],[Credit_Noncredit]]="Credit",Source[[#This Row],[Census Enrollment]],Source[[#This Row],[Noncredit Avg. Attendance]])</f>
        <v>13.837925445705025</v>
      </c>
    </row>
    <row r="3384" spans="1:40" x14ac:dyDescent="0.25">
      <c r="A3384" t="s">
        <v>32</v>
      </c>
      <c r="B3384" t="s">
        <v>33</v>
      </c>
      <c r="C3384" t="s">
        <v>632</v>
      </c>
      <c r="D3384" t="s">
        <v>633</v>
      </c>
      <c r="E3384" s="4">
        <v>46544</v>
      </c>
      <c r="F3384" s="4" t="s">
        <v>634</v>
      </c>
      <c r="G3384" s="4">
        <v>8101</v>
      </c>
      <c r="H3384" t="str">
        <f>CONCATENATE(Source[[#This Row],[Subject]],TRIM(Source[[#This Row],[Course]]))</f>
        <v>CDEV8101</v>
      </c>
      <c r="I3384" t="str">
        <f>VLOOKUP(Source[[#This Row],[SubjCrse]],'Courses and Categories'!$E$2:$G$1816,3,FALSE)</f>
        <v>Noncredit CDEV</v>
      </c>
      <c r="J3384">
        <v>104</v>
      </c>
      <c r="K3384" t="s">
        <v>650</v>
      </c>
      <c r="L3384" t="s">
        <v>39</v>
      </c>
      <c r="M3384" t="s">
        <v>40</v>
      </c>
      <c r="N3384" t="s">
        <v>185</v>
      </c>
      <c r="O3384">
        <v>900</v>
      </c>
      <c r="P3384">
        <v>1150</v>
      </c>
      <c r="Q3384" t="s">
        <v>238</v>
      </c>
      <c r="R3384">
        <v>212</v>
      </c>
      <c r="S3384" t="s">
        <v>134</v>
      </c>
      <c r="T3384">
        <v>1</v>
      </c>
      <c r="U3384" s="1">
        <v>43479</v>
      </c>
      <c r="V3384" s="1">
        <v>43607</v>
      </c>
      <c r="W3384" t="s">
        <v>651</v>
      </c>
      <c r="X3384" t="s">
        <v>46</v>
      </c>
      <c r="Y3384">
        <v>30</v>
      </c>
      <c r="Z3384">
        <v>24</v>
      </c>
      <c r="AA3384">
        <v>25</v>
      </c>
      <c r="AB3384">
        <v>96</v>
      </c>
      <c r="AD3384">
        <f>IF(ISBLANK(Source[[#This Row],[CrosslistID]]),1,1/COUNTIFS(Source[CrosslistID],Source[[#This Row],[CrosslistID]],Source[TermDesc],Source[[#This Row],[TermDesc]]))</f>
        <v>1</v>
      </c>
      <c r="AG3384">
        <v>0</v>
      </c>
      <c r="AH3384">
        <v>96</v>
      </c>
      <c r="AI3384">
        <v>1.429</v>
      </c>
      <c r="AJ3384">
        <v>1.429</v>
      </c>
      <c r="AK3384">
        <v>0.1234</v>
      </c>
      <c r="AL33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1.429</v>
      </c>
      <c r="AM3384">
        <f>IF(AND(Source[[#This Row],[Credit_Noncredit]]="Noncredit",Source[[#This Row],[FTEF]]&gt;0),Source[[#This Row],[NC XLST FTES]]*525/(437.5*Source[[#This Row],[FTEF]]),0)</f>
        <v>13.896272285251216</v>
      </c>
      <c r="AN3384">
        <f>IF(Source[[#This Row],[Credit_Noncredit]]="Credit",Source[[#This Row],[Census Enrollment]],Source[[#This Row],[Noncredit Avg. Attendance]])</f>
        <v>13.896272285251216</v>
      </c>
    </row>
    <row r="3385" spans="1:40" x14ac:dyDescent="0.25">
      <c r="A3385" t="s">
        <v>32</v>
      </c>
      <c r="B3385" t="s">
        <v>33</v>
      </c>
      <c r="C3385" t="s">
        <v>632</v>
      </c>
      <c r="D3385" t="s">
        <v>633</v>
      </c>
      <c r="E3385" s="4">
        <v>46545</v>
      </c>
      <c r="F3385" s="4" t="s">
        <v>634</v>
      </c>
      <c r="G3385" s="4">
        <v>8101</v>
      </c>
      <c r="H3385" t="str">
        <f>CONCATENATE(Source[[#This Row],[Subject]],TRIM(Source[[#This Row],[Course]]))</f>
        <v>CDEV8101</v>
      </c>
      <c r="I3385" t="str">
        <f>VLOOKUP(Source[[#This Row],[SubjCrse]],'Courses and Categories'!$E$2:$G$1816,3,FALSE)</f>
        <v>Noncredit CDEV</v>
      </c>
      <c r="J3385">
        <v>105</v>
      </c>
      <c r="K3385" t="s">
        <v>650</v>
      </c>
      <c r="L3385" t="s">
        <v>39</v>
      </c>
      <c r="M3385" t="s">
        <v>40</v>
      </c>
      <c r="N3385" t="s">
        <v>91</v>
      </c>
      <c r="O3385">
        <v>900</v>
      </c>
      <c r="P3385">
        <v>1150</v>
      </c>
      <c r="Q3385" t="s">
        <v>238</v>
      </c>
      <c r="R3385">
        <v>212</v>
      </c>
      <c r="S3385" t="s">
        <v>134</v>
      </c>
      <c r="T3385">
        <v>1</v>
      </c>
      <c r="U3385" s="1">
        <v>43479</v>
      </c>
      <c r="V3385" s="1">
        <v>43607</v>
      </c>
      <c r="W3385" t="s">
        <v>651</v>
      </c>
      <c r="X3385" t="s">
        <v>46</v>
      </c>
      <c r="Y3385">
        <v>24</v>
      </c>
      <c r="Z3385">
        <v>24</v>
      </c>
      <c r="AA3385">
        <v>25</v>
      </c>
      <c r="AB3385">
        <v>96</v>
      </c>
      <c r="AD3385">
        <f>IF(ISBLANK(Source[[#This Row],[CrosslistID]]),1,1/COUNTIFS(Source[CrosslistID],Source[[#This Row],[CrosslistID]],Source[TermDesc],Source[[#This Row],[TermDesc]]))</f>
        <v>1</v>
      </c>
      <c r="AG3385">
        <v>0</v>
      </c>
      <c r="AH3385">
        <v>96</v>
      </c>
      <c r="AI3385">
        <v>1.2230000000000001</v>
      </c>
      <c r="AJ3385">
        <v>1.2230000000000001</v>
      </c>
      <c r="AK3385">
        <v>0.1234</v>
      </c>
      <c r="AL33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1.2230000000000001</v>
      </c>
      <c r="AM3385">
        <f>IF(AND(Source[[#This Row],[Credit_Noncredit]]="Noncredit",Source[[#This Row],[FTEF]]&gt;0),Source[[#This Row],[NC XLST FTES]]*525/(437.5*Source[[#This Row],[FTEF]]),0)</f>
        <v>11.893030794165318</v>
      </c>
      <c r="AN3385">
        <f>IF(Source[[#This Row],[Credit_Noncredit]]="Credit",Source[[#This Row],[Census Enrollment]],Source[[#This Row],[Noncredit Avg. Attendance]])</f>
        <v>11.893030794165318</v>
      </c>
    </row>
    <row r="3386" spans="1:40" x14ac:dyDescent="0.25">
      <c r="A3386" t="s">
        <v>32</v>
      </c>
      <c r="B3386" t="s">
        <v>33</v>
      </c>
      <c r="C3386" t="s">
        <v>632</v>
      </c>
      <c r="D3386" t="s">
        <v>633</v>
      </c>
      <c r="E3386" s="4">
        <v>46546</v>
      </c>
      <c r="F3386" s="4" t="s">
        <v>634</v>
      </c>
      <c r="G3386" s="4">
        <v>8101</v>
      </c>
      <c r="H3386" t="str">
        <f>CONCATENATE(Source[[#This Row],[Subject]],TRIM(Source[[#This Row],[Course]]))</f>
        <v>CDEV8101</v>
      </c>
      <c r="I3386" t="str">
        <f>VLOOKUP(Source[[#This Row],[SubjCrse]],'Courses and Categories'!$E$2:$G$1816,3,FALSE)</f>
        <v>Noncredit CDEV</v>
      </c>
      <c r="J3386">
        <v>106</v>
      </c>
      <c r="K3386" t="s">
        <v>650</v>
      </c>
      <c r="L3386" t="s">
        <v>39</v>
      </c>
      <c r="M3386" t="s">
        <v>40</v>
      </c>
      <c r="N3386" t="s">
        <v>180</v>
      </c>
      <c r="O3386">
        <v>940</v>
      </c>
      <c r="P3386">
        <v>1230</v>
      </c>
      <c r="Q3386" t="s">
        <v>238</v>
      </c>
      <c r="R3386">
        <v>212</v>
      </c>
      <c r="S3386" t="s">
        <v>134</v>
      </c>
      <c r="T3386">
        <v>1</v>
      </c>
      <c r="U3386" s="1">
        <v>43479</v>
      </c>
      <c r="V3386" s="1">
        <v>43607</v>
      </c>
      <c r="W3386" t="s">
        <v>652</v>
      </c>
      <c r="X3386" t="s">
        <v>46</v>
      </c>
      <c r="Y3386">
        <v>77</v>
      </c>
      <c r="Z3386">
        <v>50</v>
      </c>
      <c r="AA3386">
        <v>25</v>
      </c>
      <c r="AB3386">
        <v>200</v>
      </c>
      <c r="AD3386">
        <f>IF(ISBLANK(Source[[#This Row],[CrosslistID]]),1,1/COUNTIFS(Source[CrosslistID],Source[[#This Row],[CrosslistID]],Source[TermDesc],Source[[#This Row],[TermDesc]]))</f>
        <v>1</v>
      </c>
      <c r="AG3386">
        <v>0</v>
      </c>
      <c r="AH3386">
        <v>200</v>
      </c>
      <c r="AI3386">
        <v>3.1829999999999998</v>
      </c>
      <c r="AJ3386">
        <v>3.1829999999999998</v>
      </c>
      <c r="AK3386">
        <v>0.1234</v>
      </c>
      <c r="AL33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3.1829999999999998</v>
      </c>
      <c r="AM3386">
        <f>IF(AND(Source[[#This Row],[Credit_Noncredit]]="Noncredit",Source[[#This Row],[FTEF]]&gt;0),Source[[#This Row],[NC XLST FTES]]*525/(437.5*Source[[#This Row],[FTEF]]),0)</f>
        <v>30.952998379254456</v>
      </c>
      <c r="AN3386">
        <f>IF(Source[[#This Row],[Credit_Noncredit]]="Credit",Source[[#This Row],[Census Enrollment]],Source[[#This Row],[Noncredit Avg. Attendance]])</f>
        <v>30.952998379254456</v>
      </c>
    </row>
    <row r="3387" spans="1:40" x14ac:dyDescent="0.25">
      <c r="A3387" t="s">
        <v>32</v>
      </c>
      <c r="B3387" t="s">
        <v>33</v>
      </c>
      <c r="C3387" t="s">
        <v>632</v>
      </c>
      <c r="D3387" t="s">
        <v>633</v>
      </c>
      <c r="E3387" s="4">
        <v>46547</v>
      </c>
      <c r="F3387" s="4" t="s">
        <v>634</v>
      </c>
      <c r="G3387" s="4">
        <v>8101</v>
      </c>
      <c r="H3387" t="str">
        <f>CONCATENATE(Source[[#This Row],[Subject]],TRIM(Source[[#This Row],[Course]]))</f>
        <v>CDEV8101</v>
      </c>
      <c r="I3387" t="str">
        <f>VLOOKUP(Source[[#This Row],[SubjCrse]],'Courses and Categories'!$E$2:$G$1816,3,FALSE)</f>
        <v>Noncredit CDEV</v>
      </c>
      <c r="J3387">
        <v>107</v>
      </c>
      <c r="K3387" t="s">
        <v>650</v>
      </c>
      <c r="L3387" t="s">
        <v>39</v>
      </c>
      <c r="M3387" t="s">
        <v>40</v>
      </c>
      <c r="N3387" t="s">
        <v>41</v>
      </c>
      <c r="O3387">
        <v>940</v>
      </c>
      <c r="P3387">
        <v>1230</v>
      </c>
      <c r="Q3387" t="s">
        <v>238</v>
      </c>
      <c r="R3387">
        <v>212</v>
      </c>
      <c r="S3387" t="s">
        <v>134</v>
      </c>
      <c r="T3387">
        <v>1</v>
      </c>
      <c r="U3387" s="1">
        <v>43479</v>
      </c>
      <c r="V3387" s="1">
        <v>43607</v>
      </c>
      <c r="W3387" t="s">
        <v>652</v>
      </c>
      <c r="X3387" t="s">
        <v>46</v>
      </c>
      <c r="Y3387">
        <v>70</v>
      </c>
      <c r="Z3387">
        <v>35</v>
      </c>
      <c r="AA3387">
        <v>25</v>
      </c>
      <c r="AB3387">
        <v>140</v>
      </c>
      <c r="AD3387">
        <f>IF(ISBLANK(Source[[#This Row],[CrosslistID]]),1,1/COUNTIFS(Source[CrosslistID],Source[[#This Row],[CrosslistID]],Source[TermDesc],Source[[#This Row],[TermDesc]]))</f>
        <v>1</v>
      </c>
      <c r="AG3387">
        <v>0</v>
      </c>
      <c r="AH3387">
        <v>140</v>
      </c>
      <c r="AI3387">
        <v>3.5259999999999998</v>
      </c>
      <c r="AJ3387">
        <v>3.5259999999999998</v>
      </c>
      <c r="AK3387">
        <v>0.1234</v>
      </c>
      <c r="AL33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3.5259999999999998</v>
      </c>
      <c r="AM3387">
        <f>IF(AND(Source[[#This Row],[Credit_Noncredit]]="Noncredit",Source[[#This Row],[FTEF]]&gt;0),Source[[#This Row],[NC XLST FTES]]*525/(437.5*Source[[#This Row],[FTEF]]),0)</f>
        <v>34.288492706645059</v>
      </c>
      <c r="AN3387">
        <f>IF(Source[[#This Row],[Credit_Noncredit]]="Credit",Source[[#This Row],[Census Enrollment]],Source[[#This Row],[Noncredit Avg. Attendance]])</f>
        <v>34.288492706645059</v>
      </c>
    </row>
    <row r="3388" spans="1:40" x14ac:dyDescent="0.25">
      <c r="A3388" t="s">
        <v>32</v>
      </c>
      <c r="B3388" t="s">
        <v>33</v>
      </c>
      <c r="C3388" t="s">
        <v>632</v>
      </c>
      <c r="D3388" t="s">
        <v>633</v>
      </c>
      <c r="E3388" s="4">
        <v>46552</v>
      </c>
      <c r="F3388" s="4" t="s">
        <v>634</v>
      </c>
      <c r="G3388" s="4">
        <v>8101</v>
      </c>
      <c r="H3388" t="str">
        <f>CONCATENATE(Source[[#This Row],[Subject]],TRIM(Source[[#This Row],[Course]]))</f>
        <v>CDEV8101</v>
      </c>
      <c r="I3388" t="str">
        <f>VLOOKUP(Source[[#This Row],[SubjCrse]],'Courses and Categories'!$E$2:$G$1816,3,FALSE)</f>
        <v>Noncredit CDEV</v>
      </c>
      <c r="J3388">
        <v>108</v>
      </c>
      <c r="K3388" t="s">
        <v>650</v>
      </c>
      <c r="L3388" t="s">
        <v>39</v>
      </c>
      <c r="M3388" t="s">
        <v>40</v>
      </c>
      <c r="N3388" t="s">
        <v>50</v>
      </c>
      <c r="O3388">
        <v>940</v>
      </c>
      <c r="P3388">
        <v>1230</v>
      </c>
      <c r="Q3388" t="s">
        <v>238</v>
      </c>
      <c r="R3388">
        <v>212</v>
      </c>
      <c r="S3388" t="s">
        <v>134</v>
      </c>
      <c r="T3388">
        <v>1</v>
      </c>
      <c r="U3388" s="1">
        <v>43479</v>
      </c>
      <c r="V3388" s="1">
        <v>43607</v>
      </c>
      <c r="W3388" t="s">
        <v>652</v>
      </c>
      <c r="X3388" t="s">
        <v>46</v>
      </c>
      <c r="Y3388">
        <v>68</v>
      </c>
      <c r="Z3388">
        <v>38</v>
      </c>
      <c r="AA3388">
        <v>45</v>
      </c>
      <c r="AB3388">
        <v>84.444400000000002</v>
      </c>
      <c r="AD3388">
        <f>IF(ISBLANK(Source[[#This Row],[CrosslistID]]),1,1/COUNTIFS(Source[CrosslistID],Source[[#This Row],[CrosslistID]],Source[TermDesc],Source[[#This Row],[TermDesc]]))</f>
        <v>1</v>
      </c>
      <c r="AG3388">
        <v>0</v>
      </c>
      <c r="AH3388">
        <v>84.444400000000002</v>
      </c>
      <c r="AI3388">
        <v>3.5659999999999998</v>
      </c>
      <c r="AJ3388">
        <v>3.5659999999999998</v>
      </c>
      <c r="AK3388">
        <v>0.1234</v>
      </c>
      <c r="AL33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3.5659999999999998</v>
      </c>
      <c r="AM3388">
        <f>IF(AND(Source[[#This Row],[Credit_Noncredit]]="Noncredit",Source[[#This Row],[FTEF]]&gt;0),Source[[#This Row],[NC XLST FTES]]*525/(437.5*Source[[#This Row],[FTEF]]),0)</f>
        <v>34.677471636953001</v>
      </c>
      <c r="AN3388">
        <f>IF(Source[[#This Row],[Credit_Noncredit]]="Credit",Source[[#This Row],[Census Enrollment]],Source[[#This Row],[Noncredit Avg. Attendance]])</f>
        <v>34.677471636953001</v>
      </c>
    </row>
    <row r="3389" spans="1:40" x14ac:dyDescent="0.25">
      <c r="A3389" t="s">
        <v>32</v>
      </c>
      <c r="B3389" t="s">
        <v>33</v>
      </c>
      <c r="C3389" t="s">
        <v>632</v>
      </c>
      <c r="D3389" t="s">
        <v>633</v>
      </c>
      <c r="E3389" s="4">
        <v>46553</v>
      </c>
      <c r="F3389" s="4" t="s">
        <v>634</v>
      </c>
      <c r="G3389" s="4">
        <v>8101</v>
      </c>
      <c r="H3389" t="str">
        <f>CONCATENATE(Source[[#This Row],[Subject]],TRIM(Source[[#This Row],[Course]]))</f>
        <v>CDEV8101</v>
      </c>
      <c r="I3389" t="str">
        <f>VLOOKUP(Source[[#This Row],[SubjCrse]],'Courses and Categories'!$E$2:$G$1816,3,FALSE)</f>
        <v>Noncredit CDEV</v>
      </c>
      <c r="J3389">
        <v>109</v>
      </c>
      <c r="K3389" t="s">
        <v>650</v>
      </c>
      <c r="L3389" t="s">
        <v>39</v>
      </c>
      <c r="M3389" t="s">
        <v>40</v>
      </c>
      <c r="N3389" t="s">
        <v>185</v>
      </c>
      <c r="O3389">
        <v>940</v>
      </c>
      <c r="P3389">
        <v>1230</v>
      </c>
      <c r="Q3389" t="s">
        <v>238</v>
      </c>
      <c r="R3389">
        <v>212</v>
      </c>
      <c r="S3389" t="s">
        <v>134</v>
      </c>
      <c r="T3389">
        <v>1</v>
      </c>
      <c r="U3389" s="1">
        <v>43479</v>
      </c>
      <c r="V3389" s="1">
        <v>43607</v>
      </c>
      <c r="W3389" t="s">
        <v>652</v>
      </c>
      <c r="X3389" t="s">
        <v>46</v>
      </c>
      <c r="Y3389">
        <v>67</v>
      </c>
      <c r="Z3389">
        <v>42</v>
      </c>
      <c r="AA3389">
        <v>45</v>
      </c>
      <c r="AB3389">
        <v>93.333299999999994</v>
      </c>
      <c r="AD3389">
        <f>IF(ISBLANK(Source[[#This Row],[CrosslistID]]),1,1/COUNTIFS(Source[CrosslistID],Source[[#This Row],[CrosslistID]],Source[TermDesc],Source[[#This Row],[TermDesc]]))</f>
        <v>1</v>
      </c>
      <c r="AG3389">
        <v>0</v>
      </c>
      <c r="AH3389">
        <v>93.333299999999994</v>
      </c>
      <c r="AI3389">
        <v>3.6059999999999999</v>
      </c>
      <c r="AJ3389">
        <v>3.6059999999999999</v>
      </c>
      <c r="AK3389">
        <v>0.1234</v>
      </c>
      <c r="AL33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3.6059999999999999</v>
      </c>
      <c r="AM3389">
        <f>IF(AND(Source[[#This Row],[Credit_Noncredit]]="Noncredit",Source[[#This Row],[FTEF]]&gt;0),Source[[#This Row],[NC XLST FTES]]*525/(437.5*Source[[#This Row],[FTEF]]),0)</f>
        <v>35.066450567260937</v>
      </c>
      <c r="AN3389">
        <f>IF(Source[[#This Row],[Credit_Noncredit]]="Credit",Source[[#This Row],[Census Enrollment]],Source[[#This Row],[Noncredit Avg. Attendance]])</f>
        <v>35.066450567260937</v>
      </c>
    </row>
    <row r="3390" spans="1:40" x14ac:dyDescent="0.25">
      <c r="A3390" t="s">
        <v>32</v>
      </c>
      <c r="B3390" t="s">
        <v>33</v>
      </c>
      <c r="C3390" t="s">
        <v>632</v>
      </c>
      <c r="D3390" t="s">
        <v>633</v>
      </c>
      <c r="E3390" s="4">
        <v>46554</v>
      </c>
      <c r="F3390" s="4" t="s">
        <v>634</v>
      </c>
      <c r="G3390" s="4">
        <v>8101</v>
      </c>
      <c r="H3390" t="str">
        <f>CONCATENATE(Source[[#This Row],[Subject]],TRIM(Source[[#This Row],[Course]]))</f>
        <v>CDEV8101</v>
      </c>
      <c r="I3390" t="str">
        <f>VLOOKUP(Source[[#This Row],[SubjCrse]],'Courses and Categories'!$E$2:$G$1816,3,FALSE)</f>
        <v>Noncredit CDEV</v>
      </c>
      <c r="J3390">
        <v>110</v>
      </c>
      <c r="K3390" t="s">
        <v>650</v>
      </c>
      <c r="L3390" t="s">
        <v>39</v>
      </c>
      <c r="M3390" t="s">
        <v>40</v>
      </c>
      <c r="N3390" t="s">
        <v>91</v>
      </c>
      <c r="O3390">
        <v>940</v>
      </c>
      <c r="P3390">
        <v>1230</v>
      </c>
      <c r="Q3390" t="s">
        <v>238</v>
      </c>
      <c r="R3390">
        <v>212</v>
      </c>
      <c r="S3390" t="s">
        <v>134</v>
      </c>
      <c r="T3390">
        <v>1</v>
      </c>
      <c r="U3390" s="1">
        <v>43479</v>
      </c>
      <c r="V3390" s="1">
        <v>43607</v>
      </c>
      <c r="W3390" t="s">
        <v>652</v>
      </c>
      <c r="X3390" t="s">
        <v>46</v>
      </c>
      <c r="Y3390">
        <v>74</v>
      </c>
      <c r="Z3390">
        <v>48</v>
      </c>
      <c r="AA3390">
        <v>45</v>
      </c>
      <c r="AB3390">
        <v>106.66670000000001</v>
      </c>
      <c r="AD3390">
        <f>IF(ISBLANK(Source[[#This Row],[CrosslistID]]),1,1/COUNTIFS(Source[CrosslistID],Source[[#This Row],[CrosslistID]],Source[TermDesc],Source[[#This Row],[TermDesc]]))</f>
        <v>1</v>
      </c>
      <c r="AG3390">
        <v>0</v>
      </c>
      <c r="AH3390">
        <v>106.66670000000001</v>
      </c>
      <c r="AI3390">
        <v>3.383</v>
      </c>
      <c r="AJ3390">
        <v>3.383</v>
      </c>
      <c r="AK3390">
        <v>0.1234</v>
      </c>
      <c r="AL33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3.383</v>
      </c>
      <c r="AM3390">
        <f>IF(AND(Source[[#This Row],[Credit_Noncredit]]="Noncredit",Source[[#This Row],[FTEF]]&gt;0),Source[[#This Row],[NC XLST FTES]]*525/(437.5*Source[[#This Row],[FTEF]]),0)</f>
        <v>32.897893030794165</v>
      </c>
      <c r="AN3390">
        <f>IF(Source[[#This Row],[Credit_Noncredit]]="Credit",Source[[#This Row],[Census Enrollment]],Source[[#This Row],[Noncredit Avg. Attendance]])</f>
        <v>32.897893030794165</v>
      </c>
    </row>
    <row r="3391" spans="1:40" x14ac:dyDescent="0.25">
      <c r="A3391" t="s">
        <v>32</v>
      </c>
      <c r="B3391" t="s">
        <v>33</v>
      </c>
      <c r="C3391" t="s">
        <v>632</v>
      </c>
      <c r="D3391" t="s">
        <v>633</v>
      </c>
      <c r="E3391" s="4">
        <v>46564</v>
      </c>
      <c r="F3391" s="4" t="s">
        <v>634</v>
      </c>
      <c r="G3391" s="4">
        <v>8101</v>
      </c>
      <c r="H3391" t="str">
        <f>CONCATENATE(Source[[#This Row],[Subject]],TRIM(Source[[#This Row],[Course]]))</f>
        <v>CDEV8101</v>
      </c>
      <c r="I3391" t="str">
        <f>VLOOKUP(Source[[#This Row],[SubjCrse]],'Courses and Categories'!$E$2:$G$1816,3,FALSE)</f>
        <v>Noncredit CDEV</v>
      </c>
      <c r="J3391">
        <v>701</v>
      </c>
      <c r="K3391" t="s">
        <v>650</v>
      </c>
      <c r="L3391" t="s">
        <v>39</v>
      </c>
      <c r="M3391" t="s">
        <v>40</v>
      </c>
      <c r="N3391" t="s">
        <v>180</v>
      </c>
      <c r="O3391">
        <v>840</v>
      </c>
      <c r="P3391">
        <v>1130</v>
      </c>
      <c r="Q3391" t="s">
        <v>52</v>
      </c>
      <c r="R3391">
        <v>172</v>
      </c>
      <c r="S3391" t="s">
        <v>53</v>
      </c>
      <c r="T3391">
        <v>1</v>
      </c>
      <c r="U3391" s="1">
        <v>43479</v>
      </c>
      <c r="V3391" s="1">
        <v>43607</v>
      </c>
      <c r="W3391" t="s">
        <v>636</v>
      </c>
      <c r="X3391" t="s">
        <v>46</v>
      </c>
      <c r="Y3391">
        <v>40</v>
      </c>
      <c r="Z3391">
        <v>39</v>
      </c>
      <c r="AA3391">
        <v>40</v>
      </c>
      <c r="AB3391">
        <v>97.5</v>
      </c>
      <c r="AD3391">
        <f>IF(ISBLANK(Source[[#This Row],[CrosslistID]]),1,1/COUNTIFS(Source[CrosslistID],Source[[#This Row],[CrosslistID]],Source[TermDesc],Source[[#This Row],[TermDesc]]))</f>
        <v>1</v>
      </c>
      <c r="AG3391">
        <v>0</v>
      </c>
      <c r="AH3391">
        <v>97.5</v>
      </c>
      <c r="AI3391">
        <v>2.5310000000000001</v>
      </c>
      <c r="AJ3391">
        <v>2.5310000000000001</v>
      </c>
      <c r="AK3391">
        <v>0.1234</v>
      </c>
      <c r="AL33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2.5310000000000001</v>
      </c>
      <c r="AM3391">
        <f>IF(AND(Source[[#This Row],[Credit_Noncredit]]="Noncredit",Source[[#This Row],[FTEF]]&gt;0),Source[[#This Row],[NC XLST FTES]]*525/(437.5*Source[[#This Row],[FTEF]]),0)</f>
        <v>24.612641815235012</v>
      </c>
      <c r="AN3391">
        <f>IF(Source[[#This Row],[Credit_Noncredit]]="Credit",Source[[#This Row],[Census Enrollment]],Source[[#This Row],[Noncredit Avg. Attendance]])</f>
        <v>24.612641815235012</v>
      </c>
    </row>
    <row r="3392" spans="1:40" x14ac:dyDescent="0.25">
      <c r="A3392" t="s">
        <v>32</v>
      </c>
      <c r="B3392" t="s">
        <v>33</v>
      </c>
      <c r="C3392" t="s">
        <v>632</v>
      </c>
      <c r="D3392" t="s">
        <v>633</v>
      </c>
      <c r="E3392" s="4">
        <v>46565</v>
      </c>
      <c r="F3392" s="4" t="s">
        <v>634</v>
      </c>
      <c r="G3392" s="4">
        <v>8101</v>
      </c>
      <c r="H3392" t="str">
        <f>CONCATENATE(Source[[#This Row],[Subject]],TRIM(Source[[#This Row],[Course]]))</f>
        <v>CDEV8101</v>
      </c>
      <c r="I3392" t="str">
        <f>VLOOKUP(Source[[#This Row],[SubjCrse]],'Courses and Categories'!$E$2:$G$1816,3,FALSE)</f>
        <v>Noncredit CDEV</v>
      </c>
      <c r="J3392">
        <v>702</v>
      </c>
      <c r="K3392" t="s">
        <v>650</v>
      </c>
      <c r="L3392" t="s">
        <v>39</v>
      </c>
      <c r="M3392" t="s">
        <v>40</v>
      </c>
      <c r="N3392" t="s">
        <v>41</v>
      </c>
      <c r="O3392">
        <v>840</v>
      </c>
      <c r="P3392">
        <v>1130</v>
      </c>
      <c r="Q3392" t="s">
        <v>52</v>
      </c>
      <c r="R3392">
        <v>172</v>
      </c>
      <c r="S3392" t="s">
        <v>53</v>
      </c>
      <c r="T3392">
        <v>1</v>
      </c>
      <c r="U3392" s="1">
        <v>43479</v>
      </c>
      <c r="V3392" s="1">
        <v>43607</v>
      </c>
      <c r="W3392" t="s">
        <v>648</v>
      </c>
      <c r="X3392" t="s">
        <v>46</v>
      </c>
      <c r="Y3392">
        <v>39</v>
      </c>
      <c r="Z3392">
        <v>38</v>
      </c>
      <c r="AA3392">
        <v>40</v>
      </c>
      <c r="AB3392">
        <v>95</v>
      </c>
      <c r="AD3392">
        <f>IF(ISBLANK(Source[[#This Row],[CrosslistID]]),1,1/COUNTIFS(Source[CrosslistID],Source[[#This Row],[CrosslistID]],Source[TermDesc],Source[[#This Row],[TermDesc]]))</f>
        <v>1</v>
      </c>
      <c r="AG3392">
        <v>0</v>
      </c>
      <c r="AH3392">
        <v>95</v>
      </c>
      <c r="AI3392">
        <v>2.657</v>
      </c>
      <c r="AJ3392">
        <v>2.657</v>
      </c>
      <c r="AK3392">
        <v>0.1234</v>
      </c>
      <c r="AL33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2.657</v>
      </c>
      <c r="AM3392">
        <f>IF(AND(Source[[#This Row],[Credit_Noncredit]]="Noncredit",Source[[#This Row],[FTEF]]&gt;0),Source[[#This Row],[NC XLST FTES]]*525/(437.5*Source[[#This Row],[FTEF]]),0)</f>
        <v>25.837925445705025</v>
      </c>
      <c r="AN3392">
        <f>IF(Source[[#This Row],[Credit_Noncredit]]="Credit",Source[[#This Row],[Census Enrollment]],Source[[#This Row],[Noncredit Avg. Attendance]])</f>
        <v>25.837925445705025</v>
      </c>
    </row>
    <row r="3393" spans="1:40" x14ac:dyDescent="0.25">
      <c r="A3393" t="s">
        <v>32</v>
      </c>
      <c r="B3393" t="s">
        <v>33</v>
      </c>
      <c r="C3393" t="s">
        <v>632</v>
      </c>
      <c r="D3393" t="s">
        <v>633</v>
      </c>
      <c r="E3393" s="4">
        <v>46566</v>
      </c>
      <c r="F3393" s="4" t="s">
        <v>634</v>
      </c>
      <c r="G3393" s="4">
        <v>8101</v>
      </c>
      <c r="H3393" t="str">
        <f>CONCATENATE(Source[[#This Row],[Subject]],TRIM(Source[[#This Row],[Course]]))</f>
        <v>CDEV8101</v>
      </c>
      <c r="I3393" t="str">
        <f>VLOOKUP(Source[[#This Row],[SubjCrse]],'Courses and Categories'!$E$2:$G$1816,3,FALSE)</f>
        <v>Noncredit CDEV</v>
      </c>
      <c r="J3393">
        <v>703</v>
      </c>
      <c r="K3393" t="s">
        <v>650</v>
      </c>
      <c r="L3393" t="s">
        <v>39</v>
      </c>
      <c r="M3393" t="s">
        <v>40</v>
      </c>
      <c r="N3393" t="s">
        <v>50</v>
      </c>
      <c r="O3393">
        <v>840</v>
      </c>
      <c r="P3393">
        <v>1130</v>
      </c>
      <c r="Q3393" t="s">
        <v>52</v>
      </c>
      <c r="R3393">
        <v>172</v>
      </c>
      <c r="S3393" t="s">
        <v>53</v>
      </c>
      <c r="T3393">
        <v>1</v>
      </c>
      <c r="U3393" s="1">
        <v>43479</v>
      </c>
      <c r="V3393" s="1">
        <v>43607</v>
      </c>
      <c r="W3393" t="s">
        <v>636</v>
      </c>
      <c r="X3393" t="s">
        <v>46</v>
      </c>
      <c r="Y3393">
        <v>41</v>
      </c>
      <c r="Z3393">
        <v>40</v>
      </c>
      <c r="AA3393">
        <v>40</v>
      </c>
      <c r="AB3393">
        <v>100</v>
      </c>
      <c r="AD3393">
        <f>IF(ISBLANK(Source[[#This Row],[CrosslistID]]),1,1/COUNTIFS(Source[CrosslistID],Source[[#This Row],[CrosslistID]],Source[TermDesc],Source[[#This Row],[TermDesc]]))</f>
        <v>1</v>
      </c>
      <c r="AG3393">
        <v>0</v>
      </c>
      <c r="AH3393">
        <v>100</v>
      </c>
      <c r="AI3393">
        <v>2.5659999999999998</v>
      </c>
      <c r="AJ3393">
        <v>2.5659999999999998</v>
      </c>
      <c r="AK3393">
        <v>0.1234</v>
      </c>
      <c r="AL33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2.5659999999999998</v>
      </c>
      <c r="AM3393">
        <f>IF(AND(Source[[#This Row],[Credit_Noncredit]]="Noncredit",Source[[#This Row],[FTEF]]&gt;0),Source[[#This Row],[NC XLST FTES]]*525/(437.5*Source[[#This Row],[FTEF]]),0)</f>
        <v>24.952998379254456</v>
      </c>
      <c r="AN3393">
        <f>IF(Source[[#This Row],[Credit_Noncredit]]="Credit",Source[[#This Row],[Census Enrollment]],Source[[#This Row],[Noncredit Avg. Attendance]])</f>
        <v>24.952998379254456</v>
      </c>
    </row>
    <row r="3394" spans="1:40" x14ac:dyDescent="0.25">
      <c r="A3394" t="s">
        <v>32</v>
      </c>
      <c r="B3394" t="s">
        <v>33</v>
      </c>
      <c r="C3394" t="s">
        <v>632</v>
      </c>
      <c r="D3394" t="s">
        <v>633</v>
      </c>
      <c r="E3394" s="4">
        <v>46567</v>
      </c>
      <c r="F3394" s="4" t="s">
        <v>634</v>
      </c>
      <c r="G3394" s="4">
        <v>8101</v>
      </c>
      <c r="H3394" t="str">
        <f>CONCATENATE(Source[[#This Row],[Subject]],TRIM(Source[[#This Row],[Course]]))</f>
        <v>CDEV8101</v>
      </c>
      <c r="I3394" t="str">
        <f>VLOOKUP(Source[[#This Row],[SubjCrse]],'Courses and Categories'!$E$2:$G$1816,3,FALSE)</f>
        <v>Noncredit CDEV</v>
      </c>
      <c r="J3394">
        <v>704</v>
      </c>
      <c r="K3394" t="s">
        <v>650</v>
      </c>
      <c r="L3394" t="s">
        <v>39</v>
      </c>
      <c r="M3394" t="s">
        <v>40</v>
      </c>
      <c r="N3394" t="s">
        <v>185</v>
      </c>
      <c r="O3394">
        <v>840</v>
      </c>
      <c r="P3394">
        <v>1130</v>
      </c>
      <c r="Q3394" t="s">
        <v>52</v>
      </c>
      <c r="R3394">
        <v>172</v>
      </c>
      <c r="S3394" t="s">
        <v>53</v>
      </c>
      <c r="T3394">
        <v>1</v>
      </c>
      <c r="U3394" s="1">
        <v>43479</v>
      </c>
      <c r="V3394" s="1">
        <v>43607</v>
      </c>
      <c r="W3394" t="s">
        <v>123</v>
      </c>
      <c r="X3394" t="s">
        <v>46</v>
      </c>
      <c r="Y3394">
        <v>41</v>
      </c>
      <c r="Z3394">
        <v>41</v>
      </c>
      <c r="AA3394">
        <v>40</v>
      </c>
      <c r="AB3394">
        <v>102.5</v>
      </c>
      <c r="AD3394">
        <f>IF(ISBLANK(Source[[#This Row],[CrosslistID]]),1,1/COUNTIFS(Source[CrosslistID],Source[[#This Row],[CrosslistID]],Source[TermDesc],Source[[#This Row],[TermDesc]]))</f>
        <v>1</v>
      </c>
      <c r="AG3394">
        <v>0</v>
      </c>
      <c r="AH3394">
        <v>102.5</v>
      </c>
      <c r="AI3394">
        <v>2.7429999999999999</v>
      </c>
      <c r="AJ3394">
        <v>2.7429999999999999</v>
      </c>
      <c r="AK3394">
        <v>0.1234</v>
      </c>
      <c r="AL33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2.7429999999999999</v>
      </c>
      <c r="AM3394">
        <f>IF(AND(Source[[#This Row],[Credit_Noncredit]]="Noncredit",Source[[#This Row],[FTEF]]&gt;0),Source[[#This Row],[NC XLST FTES]]*525/(437.5*Source[[#This Row],[FTEF]]),0)</f>
        <v>26.674230145867099</v>
      </c>
      <c r="AN3394">
        <f>IF(Source[[#This Row],[Credit_Noncredit]]="Credit",Source[[#This Row],[Census Enrollment]],Source[[#This Row],[Noncredit Avg. Attendance]])</f>
        <v>26.674230145867099</v>
      </c>
    </row>
    <row r="3395" spans="1:40" x14ac:dyDescent="0.25">
      <c r="A3395" t="s">
        <v>32</v>
      </c>
      <c r="B3395" t="s">
        <v>33</v>
      </c>
      <c r="C3395" t="s">
        <v>632</v>
      </c>
      <c r="D3395" t="s">
        <v>633</v>
      </c>
      <c r="E3395" s="4">
        <v>46642</v>
      </c>
      <c r="F3395" s="4" t="s">
        <v>634</v>
      </c>
      <c r="G3395" s="4">
        <v>8101</v>
      </c>
      <c r="H3395" t="str">
        <f>CONCATENATE(Source[[#This Row],[Subject]],TRIM(Source[[#This Row],[Course]]))</f>
        <v>CDEV8101</v>
      </c>
      <c r="I3395" t="str">
        <f>VLOOKUP(Source[[#This Row],[SubjCrse]],'Courses and Categories'!$E$2:$G$1816,3,FALSE)</f>
        <v>Noncredit CDEV</v>
      </c>
      <c r="J3395">
        <v>705</v>
      </c>
      <c r="K3395" t="s">
        <v>650</v>
      </c>
      <c r="L3395" t="s">
        <v>39</v>
      </c>
      <c r="M3395" t="s">
        <v>40</v>
      </c>
      <c r="N3395" t="s">
        <v>91</v>
      </c>
      <c r="O3395">
        <v>840</v>
      </c>
      <c r="P3395">
        <v>1130</v>
      </c>
      <c r="Q3395" t="s">
        <v>52</v>
      </c>
      <c r="R3395">
        <v>172</v>
      </c>
      <c r="S3395" t="s">
        <v>53</v>
      </c>
      <c r="T3395">
        <v>1</v>
      </c>
      <c r="U3395" s="1">
        <v>43479</v>
      </c>
      <c r="V3395" s="1">
        <v>43607</v>
      </c>
      <c r="W3395" t="s">
        <v>653</v>
      </c>
      <c r="X3395" t="s">
        <v>46</v>
      </c>
      <c r="Y3395">
        <v>37</v>
      </c>
      <c r="Z3395">
        <v>37</v>
      </c>
      <c r="AA3395">
        <v>40</v>
      </c>
      <c r="AB3395">
        <v>92.5</v>
      </c>
      <c r="AD3395">
        <f>IF(ISBLANK(Source[[#This Row],[CrosslistID]]),1,1/COUNTIFS(Source[CrosslistID],Source[[#This Row],[CrosslistID]],Source[TermDesc],Source[[#This Row],[TermDesc]]))</f>
        <v>1</v>
      </c>
      <c r="AG3395">
        <v>0</v>
      </c>
      <c r="AH3395">
        <v>92.5</v>
      </c>
      <c r="AI3395">
        <v>2.36</v>
      </c>
      <c r="AJ3395">
        <v>2.36</v>
      </c>
      <c r="AK3395">
        <v>0.1234</v>
      </c>
      <c r="AL33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2.36</v>
      </c>
      <c r="AM3395">
        <f>IF(AND(Source[[#This Row],[Credit_Noncredit]]="Noncredit",Source[[#This Row],[FTEF]]&gt;0),Source[[#This Row],[NC XLST FTES]]*525/(437.5*Source[[#This Row],[FTEF]]),0)</f>
        <v>22.949756888168558</v>
      </c>
      <c r="AN3395">
        <f>IF(Source[[#This Row],[Credit_Noncredit]]="Credit",Source[[#This Row],[Census Enrollment]],Source[[#This Row],[Noncredit Avg. Attendance]])</f>
        <v>22.949756888168558</v>
      </c>
    </row>
    <row r="3396" spans="1:40" x14ac:dyDescent="0.25">
      <c r="A3396" t="s">
        <v>32</v>
      </c>
      <c r="B3396" t="s">
        <v>33</v>
      </c>
      <c r="C3396" t="s">
        <v>632</v>
      </c>
      <c r="D3396" t="s">
        <v>633</v>
      </c>
      <c r="E3396" s="4">
        <v>40520</v>
      </c>
      <c r="F3396" s="4" t="s">
        <v>634</v>
      </c>
      <c r="G3396" s="4">
        <v>8104</v>
      </c>
      <c r="H3396" t="str">
        <f>CONCATENATE(Source[[#This Row],[Subject]],TRIM(Source[[#This Row],[Course]]))</f>
        <v>CDEV8104</v>
      </c>
      <c r="I3396" t="str">
        <f>VLOOKUP(Source[[#This Row],[SubjCrse]],'Courses and Categories'!$E$2:$G$1816,3,FALSE)</f>
        <v>Noncredit CDEV</v>
      </c>
      <c r="J3396">
        <v>201</v>
      </c>
      <c r="K3396" t="s">
        <v>654</v>
      </c>
      <c r="L3396" t="s">
        <v>39</v>
      </c>
      <c r="M3396" t="s">
        <v>40</v>
      </c>
      <c r="N3396" t="s">
        <v>195</v>
      </c>
      <c r="O3396">
        <v>900</v>
      </c>
      <c r="P3396">
        <v>1150</v>
      </c>
      <c r="Q3396" t="s">
        <v>655</v>
      </c>
      <c r="S3396" t="s">
        <v>61</v>
      </c>
      <c r="T3396">
        <v>1</v>
      </c>
      <c r="U3396" s="1">
        <v>43479</v>
      </c>
      <c r="V3396" s="1">
        <v>43607</v>
      </c>
      <c r="W3396" t="s">
        <v>656</v>
      </c>
      <c r="X3396" t="s">
        <v>46</v>
      </c>
      <c r="Y3396">
        <v>34</v>
      </c>
      <c r="Z3396">
        <v>31</v>
      </c>
      <c r="AA3396">
        <v>40</v>
      </c>
      <c r="AB3396">
        <v>77.5</v>
      </c>
      <c r="AD3396">
        <f>IF(ISBLANK(Source[[#This Row],[CrosslistID]]),1,1/COUNTIFS(Source[CrosslistID],Source[[#This Row],[CrosslistID]],Source[TermDesc],Source[[#This Row],[TermDesc]]))</f>
        <v>1</v>
      </c>
      <c r="AG3396">
        <v>0</v>
      </c>
      <c r="AH3396">
        <v>77.5</v>
      </c>
      <c r="AI3396">
        <v>12.48</v>
      </c>
      <c r="AJ3396">
        <v>12.48</v>
      </c>
      <c r="AK3396">
        <v>0.6</v>
      </c>
      <c r="AL33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12.48</v>
      </c>
      <c r="AM3396">
        <f>IF(AND(Source[[#This Row],[Credit_Noncredit]]="Noncredit",Source[[#This Row],[FTEF]]&gt;0),Source[[#This Row],[NC XLST FTES]]*525/(437.5*Source[[#This Row],[FTEF]]),0)</f>
        <v>24.96</v>
      </c>
      <c r="AN3396">
        <f>IF(Source[[#This Row],[Credit_Noncredit]]="Credit",Source[[#This Row],[Census Enrollment]],Source[[#This Row],[Noncredit Avg. Attendance]])</f>
        <v>24.96</v>
      </c>
    </row>
    <row r="3397" spans="1:40" x14ac:dyDescent="0.25">
      <c r="A3397" t="s">
        <v>32</v>
      </c>
      <c r="B3397" t="s">
        <v>33</v>
      </c>
      <c r="C3397" t="s">
        <v>632</v>
      </c>
      <c r="D3397" t="s">
        <v>633</v>
      </c>
      <c r="E3397" s="4">
        <v>47812</v>
      </c>
      <c r="F3397" s="4" t="s">
        <v>634</v>
      </c>
      <c r="G3397" s="4">
        <v>8117</v>
      </c>
      <c r="H3397" t="str">
        <f>CONCATENATE(Source[[#This Row],[Subject]],TRIM(Source[[#This Row],[Course]]))</f>
        <v>CDEV8117</v>
      </c>
      <c r="I3397" t="str">
        <f>VLOOKUP(Source[[#This Row],[SubjCrse]],'Courses and Categories'!$E$2:$G$1816,3,FALSE)</f>
        <v>Noncredit CDEV</v>
      </c>
      <c r="J3397">
        <v>101</v>
      </c>
      <c r="K3397" t="s">
        <v>657</v>
      </c>
      <c r="L3397" t="s">
        <v>39</v>
      </c>
      <c r="M3397" t="s">
        <v>40</v>
      </c>
      <c r="N3397" t="s">
        <v>180</v>
      </c>
      <c r="O3397">
        <v>1500</v>
      </c>
      <c r="P3397">
        <v>1750</v>
      </c>
      <c r="Q3397" t="s">
        <v>658</v>
      </c>
      <c r="S3397" t="s">
        <v>53</v>
      </c>
      <c r="T3397">
        <v>1</v>
      </c>
      <c r="U3397" s="1">
        <v>43479</v>
      </c>
      <c r="V3397" s="1">
        <v>43607</v>
      </c>
      <c r="W3397" t="s">
        <v>659</v>
      </c>
      <c r="X3397" t="s">
        <v>46</v>
      </c>
      <c r="Y3397">
        <v>18</v>
      </c>
      <c r="Z3397">
        <v>17</v>
      </c>
      <c r="AA3397">
        <v>40</v>
      </c>
      <c r="AB3397">
        <v>42.5</v>
      </c>
      <c r="AD3397">
        <f>IF(ISBLANK(Source[[#This Row],[CrosslistID]]),1,1/COUNTIFS(Source[CrosslistID],Source[[#This Row],[CrosslistID]],Source[TermDesc],Source[[#This Row],[TermDesc]]))</f>
        <v>1</v>
      </c>
      <c r="AG3397">
        <v>0</v>
      </c>
      <c r="AH3397">
        <v>42.5</v>
      </c>
      <c r="AI3397">
        <v>1.52</v>
      </c>
      <c r="AJ3397">
        <v>1.52</v>
      </c>
      <c r="AK3397">
        <v>0.1234</v>
      </c>
      <c r="AL33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1.52</v>
      </c>
      <c r="AM3397">
        <f>IF(AND(Source[[#This Row],[Credit_Noncredit]]="Noncredit",Source[[#This Row],[FTEF]]&gt;0),Source[[#This Row],[NC XLST FTES]]*525/(437.5*Source[[#This Row],[FTEF]]),0)</f>
        <v>14.781199351701783</v>
      </c>
      <c r="AN3397">
        <f>IF(Source[[#This Row],[Credit_Noncredit]]="Credit",Source[[#This Row],[Census Enrollment]],Source[[#This Row],[Noncredit Avg. Attendance]])</f>
        <v>14.781199351701783</v>
      </c>
    </row>
    <row r="3398" spans="1:40" x14ac:dyDescent="0.25">
      <c r="A3398" t="s">
        <v>32</v>
      </c>
      <c r="B3398" t="s">
        <v>33</v>
      </c>
      <c r="C3398" t="s">
        <v>632</v>
      </c>
      <c r="D3398" t="s">
        <v>633</v>
      </c>
      <c r="E3398" s="4">
        <v>47813</v>
      </c>
      <c r="F3398" s="4" t="s">
        <v>634</v>
      </c>
      <c r="G3398" s="4">
        <v>8117</v>
      </c>
      <c r="H3398" t="str">
        <f>CONCATENATE(Source[[#This Row],[Subject]],TRIM(Source[[#This Row],[Course]]))</f>
        <v>CDEV8117</v>
      </c>
      <c r="I3398" t="str">
        <f>VLOOKUP(Source[[#This Row],[SubjCrse]],'Courses and Categories'!$E$2:$G$1816,3,FALSE)</f>
        <v>Noncredit CDEV</v>
      </c>
      <c r="J3398">
        <v>102</v>
      </c>
      <c r="K3398" t="s">
        <v>657</v>
      </c>
      <c r="L3398" t="s">
        <v>39</v>
      </c>
      <c r="M3398" t="s">
        <v>40</v>
      </c>
      <c r="N3398" t="s">
        <v>50</v>
      </c>
      <c r="O3398">
        <v>1500</v>
      </c>
      <c r="P3398">
        <v>1750</v>
      </c>
      <c r="Q3398" t="s">
        <v>658</v>
      </c>
      <c r="S3398" t="s">
        <v>53</v>
      </c>
      <c r="T3398">
        <v>1</v>
      </c>
      <c r="U3398" s="1">
        <v>43479</v>
      </c>
      <c r="V3398" s="1">
        <v>43607</v>
      </c>
      <c r="W3398" t="s">
        <v>659</v>
      </c>
      <c r="X3398" t="s">
        <v>46</v>
      </c>
      <c r="Y3398">
        <v>18</v>
      </c>
      <c r="Z3398">
        <v>17</v>
      </c>
      <c r="AA3398">
        <v>40</v>
      </c>
      <c r="AB3398">
        <v>42.5</v>
      </c>
      <c r="AD3398">
        <f>IF(ISBLANK(Source[[#This Row],[CrosslistID]]),1,1/COUNTIFS(Source[CrosslistID],Source[[#This Row],[CrosslistID]],Source[TermDesc],Source[[#This Row],[TermDesc]]))</f>
        <v>1</v>
      </c>
      <c r="AG3398">
        <v>0</v>
      </c>
      <c r="AH3398">
        <v>42.5</v>
      </c>
      <c r="AI3398">
        <v>1.7030000000000001</v>
      </c>
      <c r="AJ3398">
        <v>1.7030000000000001</v>
      </c>
      <c r="AK3398">
        <v>0.1234</v>
      </c>
      <c r="AL33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1.7030000000000001</v>
      </c>
      <c r="AM3398">
        <f>IF(AND(Source[[#This Row],[Credit_Noncredit]]="Noncredit",Source[[#This Row],[FTEF]]&gt;0),Source[[#This Row],[NC XLST FTES]]*525/(437.5*Source[[#This Row],[FTEF]]),0)</f>
        <v>16.560777957860619</v>
      </c>
      <c r="AN3398">
        <f>IF(Source[[#This Row],[Credit_Noncredit]]="Credit",Source[[#This Row],[Census Enrollment]],Source[[#This Row],[Noncredit Avg. Attendance]])</f>
        <v>16.560777957860619</v>
      </c>
    </row>
    <row r="3399" spans="1:40" x14ac:dyDescent="0.25">
      <c r="A3399" t="s">
        <v>32</v>
      </c>
      <c r="B3399" t="s">
        <v>33</v>
      </c>
      <c r="C3399" t="s">
        <v>632</v>
      </c>
      <c r="D3399" t="s">
        <v>633</v>
      </c>
      <c r="E3399" s="4">
        <v>47355</v>
      </c>
      <c r="F3399" s="4" t="s">
        <v>634</v>
      </c>
      <c r="G3399" s="4">
        <v>8202</v>
      </c>
      <c r="H3399" t="str">
        <f>CONCATENATE(Source[[#This Row],[Subject]],TRIM(Source[[#This Row],[Course]]))</f>
        <v>CDEV8202</v>
      </c>
      <c r="I3399" t="str">
        <f>VLOOKUP(Source[[#This Row],[SubjCrse]],'Courses and Categories'!$E$2:$G$1816,3,FALSE)</f>
        <v>Noncredit CDEV</v>
      </c>
      <c r="J3399" t="s">
        <v>37</v>
      </c>
      <c r="K3399" t="s">
        <v>660</v>
      </c>
      <c r="L3399" t="s">
        <v>39</v>
      </c>
      <c r="M3399" t="s">
        <v>40</v>
      </c>
      <c r="N3399" t="s">
        <v>273</v>
      </c>
      <c r="O3399">
        <v>1000</v>
      </c>
      <c r="P3399">
        <v>1225</v>
      </c>
      <c r="Q3399" t="s">
        <v>221</v>
      </c>
      <c r="R3399">
        <v>107</v>
      </c>
      <c r="S3399" t="s">
        <v>43</v>
      </c>
      <c r="T3399" t="s">
        <v>44</v>
      </c>
      <c r="U3399" s="1">
        <v>43494</v>
      </c>
      <c r="V3399" s="1">
        <v>43516</v>
      </c>
      <c r="W3399" t="s">
        <v>659</v>
      </c>
      <c r="X3399" t="s">
        <v>46</v>
      </c>
      <c r="Y3399">
        <v>16</v>
      </c>
      <c r="Z3399">
        <v>16</v>
      </c>
      <c r="AA3399">
        <v>40</v>
      </c>
      <c r="AB3399">
        <v>40</v>
      </c>
      <c r="AD3399">
        <f>IF(ISBLANK(Source[[#This Row],[CrosslistID]]),1,1/COUNTIFS(Source[CrosslistID],Source[[#This Row],[CrosslistID]],Source[TermDesc],Source[[#This Row],[TermDesc]]))</f>
        <v>1</v>
      </c>
      <c r="AG3399">
        <v>0</v>
      </c>
      <c r="AH3399">
        <v>40</v>
      </c>
      <c r="AI3399">
        <v>0.44500000000000001</v>
      </c>
      <c r="AJ3399">
        <v>0.44500000000000001</v>
      </c>
      <c r="AK3399">
        <v>4.1099999999999998E-2</v>
      </c>
      <c r="AL33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0.44500000000000001</v>
      </c>
      <c r="AM3399">
        <f>IF(AND(Source[[#This Row],[Credit_Noncredit]]="Noncredit",Source[[#This Row],[FTEF]]&gt;0),Source[[#This Row],[NC XLST FTES]]*525/(437.5*Source[[#This Row],[FTEF]]),0)</f>
        <v>12.992700729927007</v>
      </c>
      <c r="AN3399">
        <f>IF(Source[[#This Row],[Credit_Noncredit]]="Credit",Source[[#This Row],[Census Enrollment]],Source[[#This Row],[Noncredit Avg. Attendance]])</f>
        <v>12.992700729927007</v>
      </c>
    </row>
    <row r="3400" spans="1:40" x14ac:dyDescent="0.25">
      <c r="A3400" t="s">
        <v>32</v>
      </c>
      <c r="B3400" t="s">
        <v>33</v>
      </c>
      <c r="C3400" t="s">
        <v>632</v>
      </c>
      <c r="D3400" t="s">
        <v>633</v>
      </c>
      <c r="E3400" s="4">
        <v>47356</v>
      </c>
      <c r="F3400" s="4" t="s">
        <v>634</v>
      </c>
      <c r="G3400" s="4">
        <v>8202</v>
      </c>
      <c r="H3400" t="str">
        <f>CONCATENATE(Source[[#This Row],[Subject]],TRIM(Source[[#This Row],[Course]]))</f>
        <v>CDEV8202</v>
      </c>
      <c r="I3400" t="str">
        <f>VLOOKUP(Source[[#This Row],[SubjCrse]],'Courses and Categories'!$E$2:$G$1816,3,FALSE)</f>
        <v>Noncredit CDEV</v>
      </c>
      <c r="J3400" t="s">
        <v>615</v>
      </c>
      <c r="K3400" t="s">
        <v>660</v>
      </c>
      <c r="L3400" t="s">
        <v>39</v>
      </c>
      <c r="M3400" t="s">
        <v>40</v>
      </c>
      <c r="N3400" t="s">
        <v>273</v>
      </c>
      <c r="O3400">
        <v>1000</v>
      </c>
      <c r="P3400">
        <v>1250</v>
      </c>
      <c r="Q3400" t="s">
        <v>221</v>
      </c>
      <c r="R3400">
        <v>107</v>
      </c>
      <c r="S3400" t="s">
        <v>43</v>
      </c>
      <c r="T3400" t="s">
        <v>44</v>
      </c>
      <c r="U3400" s="1">
        <v>43529</v>
      </c>
      <c r="V3400" s="1">
        <v>43544</v>
      </c>
      <c r="W3400" t="s">
        <v>659</v>
      </c>
      <c r="X3400" t="s">
        <v>46</v>
      </c>
      <c r="Y3400">
        <v>15</v>
      </c>
      <c r="Z3400">
        <v>15</v>
      </c>
      <c r="AA3400">
        <v>40</v>
      </c>
      <c r="AB3400">
        <v>37.5</v>
      </c>
      <c r="AD3400">
        <f>IF(ISBLANK(Source[[#This Row],[CrosslistID]]),1,1/COUNTIFS(Source[CrosslistID],Source[[#This Row],[CrosslistID]],Source[TermDesc],Source[[#This Row],[TermDesc]]))</f>
        <v>1</v>
      </c>
      <c r="AG3400">
        <v>0</v>
      </c>
      <c r="AH3400">
        <v>37.5</v>
      </c>
      <c r="AI3400">
        <v>0.39400000000000002</v>
      </c>
      <c r="AJ3400">
        <v>0.39400000000000002</v>
      </c>
      <c r="AK3400">
        <v>4.1099999999999998E-2</v>
      </c>
      <c r="AL34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0.39400000000000002</v>
      </c>
      <c r="AM3400">
        <f>IF(AND(Source[[#This Row],[Credit_Noncredit]]="Noncredit",Source[[#This Row],[FTEF]]&gt;0),Source[[#This Row],[NC XLST FTES]]*525/(437.5*Source[[#This Row],[FTEF]]),0)</f>
        <v>11.503649635036497</v>
      </c>
      <c r="AN3400">
        <f>IF(Source[[#This Row],[Credit_Noncredit]]="Credit",Source[[#This Row],[Census Enrollment]],Source[[#This Row],[Noncredit Avg. Attendance]])</f>
        <v>11.503649635036497</v>
      </c>
    </row>
    <row r="3401" spans="1:40" x14ac:dyDescent="0.25">
      <c r="A3401" t="s">
        <v>32</v>
      </c>
      <c r="B3401" t="s">
        <v>33</v>
      </c>
      <c r="C3401" t="s">
        <v>632</v>
      </c>
      <c r="D3401" t="s">
        <v>633</v>
      </c>
      <c r="E3401" s="4">
        <v>47357</v>
      </c>
      <c r="F3401" s="4" t="s">
        <v>634</v>
      </c>
      <c r="G3401" s="4">
        <v>8202</v>
      </c>
      <c r="H3401" t="str">
        <f>CONCATENATE(Source[[#This Row],[Subject]],TRIM(Source[[#This Row],[Course]]))</f>
        <v>CDEV8202</v>
      </c>
      <c r="I3401" t="str">
        <f>VLOOKUP(Source[[#This Row],[SubjCrse]],'Courses and Categories'!$E$2:$G$1816,3,FALSE)</f>
        <v>Noncredit CDEV</v>
      </c>
      <c r="J3401" t="s">
        <v>661</v>
      </c>
      <c r="K3401" t="s">
        <v>660</v>
      </c>
      <c r="L3401" t="s">
        <v>39</v>
      </c>
      <c r="M3401" t="s">
        <v>40</v>
      </c>
      <c r="N3401" t="s">
        <v>273</v>
      </c>
      <c r="O3401">
        <v>1000</v>
      </c>
      <c r="P3401">
        <v>1250</v>
      </c>
      <c r="Q3401" t="s">
        <v>221</v>
      </c>
      <c r="R3401">
        <v>107</v>
      </c>
      <c r="S3401" t="s">
        <v>43</v>
      </c>
      <c r="T3401" t="s">
        <v>44</v>
      </c>
      <c r="U3401" s="1">
        <v>43557</v>
      </c>
      <c r="V3401" s="1">
        <v>43572</v>
      </c>
      <c r="W3401" t="s">
        <v>659</v>
      </c>
      <c r="X3401" t="s">
        <v>46</v>
      </c>
      <c r="Y3401">
        <v>15</v>
      </c>
      <c r="Z3401">
        <v>15</v>
      </c>
      <c r="AA3401">
        <v>40</v>
      </c>
      <c r="AB3401">
        <v>37.5</v>
      </c>
      <c r="AD3401">
        <f>IF(ISBLANK(Source[[#This Row],[CrosslistID]]),1,1/COUNTIFS(Source[CrosslistID],Source[[#This Row],[CrosslistID]],Source[TermDesc],Source[[#This Row],[TermDesc]]))</f>
        <v>1</v>
      </c>
      <c r="AG3401">
        <v>0</v>
      </c>
      <c r="AH3401">
        <v>37.5</v>
      </c>
      <c r="AI3401">
        <v>0.38900000000000001</v>
      </c>
      <c r="AJ3401">
        <v>0.38900000000000001</v>
      </c>
      <c r="AK3401">
        <v>4.1099999999999998E-2</v>
      </c>
      <c r="AL34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0.38900000000000001</v>
      </c>
      <c r="AM3401">
        <f>IF(AND(Source[[#This Row],[Credit_Noncredit]]="Noncredit",Source[[#This Row],[FTEF]]&gt;0),Source[[#This Row],[NC XLST FTES]]*525/(437.5*Source[[#This Row],[FTEF]]),0)</f>
        <v>11.357664233576642</v>
      </c>
      <c r="AN3401">
        <f>IF(Source[[#This Row],[Credit_Noncredit]]="Credit",Source[[#This Row],[Census Enrollment]],Source[[#This Row],[Noncredit Avg. Attendance]])</f>
        <v>11.357664233576642</v>
      </c>
    </row>
    <row r="3402" spans="1:40" x14ac:dyDescent="0.25">
      <c r="A3402" t="s">
        <v>32</v>
      </c>
      <c r="B3402" t="s">
        <v>33</v>
      </c>
      <c r="C3402" t="s">
        <v>632</v>
      </c>
      <c r="D3402" t="s">
        <v>633</v>
      </c>
      <c r="E3402" s="4">
        <v>47358</v>
      </c>
      <c r="F3402" s="4" t="s">
        <v>634</v>
      </c>
      <c r="G3402" s="4">
        <v>8202</v>
      </c>
      <c r="H3402" t="str">
        <f>CONCATENATE(Source[[#This Row],[Subject]],TRIM(Source[[#This Row],[Course]]))</f>
        <v>CDEV8202</v>
      </c>
      <c r="I3402" t="str">
        <f>VLOOKUP(Source[[#This Row],[SubjCrse]],'Courses and Categories'!$E$2:$G$1816,3,FALSE)</f>
        <v>Noncredit CDEV</v>
      </c>
      <c r="J3402" t="s">
        <v>662</v>
      </c>
      <c r="K3402" t="s">
        <v>660</v>
      </c>
      <c r="L3402" t="s">
        <v>39</v>
      </c>
      <c r="M3402" t="s">
        <v>40</v>
      </c>
      <c r="N3402" t="s">
        <v>273</v>
      </c>
      <c r="O3402">
        <v>1000</v>
      </c>
      <c r="P3402">
        <v>1250</v>
      </c>
      <c r="Q3402" t="s">
        <v>221</v>
      </c>
      <c r="R3402">
        <v>107</v>
      </c>
      <c r="S3402" t="s">
        <v>43</v>
      </c>
      <c r="T3402" t="s">
        <v>44</v>
      </c>
      <c r="U3402" s="1">
        <v>43585</v>
      </c>
      <c r="V3402" s="1">
        <v>43600</v>
      </c>
      <c r="W3402" t="s">
        <v>659</v>
      </c>
      <c r="X3402" t="s">
        <v>46</v>
      </c>
      <c r="Y3402">
        <v>15</v>
      </c>
      <c r="Z3402">
        <v>15</v>
      </c>
      <c r="AA3402">
        <v>40</v>
      </c>
      <c r="AB3402">
        <v>37.5</v>
      </c>
      <c r="AD3402">
        <f>IF(ISBLANK(Source[[#This Row],[CrosslistID]]),1,1/COUNTIFS(Source[CrosslistID],Source[[#This Row],[CrosslistID]],Source[TermDesc],Source[[#This Row],[TermDesc]]))</f>
        <v>1</v>
      </c>
      <c r="AG3402">
        <v>0</v>
      </c>
      <c r="AH3402">
        <v>37.5</v>
      </c>
      <c r="AI3402">
        <v>0.38300000000000001</v>
      </c>
      <c r="AJ3402">
        <v>0.38300000000000001</v>
      </c>
      <c r="AK3402">
        <v>4.1099999999999998E-2</v>
      </c>
      <c r="AL34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0.38300000000000001</v>
      </c>
      <c r="AM3402">
        <f>IF(AND(Source[[#This Row],[Credit_Noncredit]]="Noncredit",Source[[#This Row],[FTEF]]&gt;0),Source[[#This Row],[NC XLST FTES]]*525/(437.5*Source[[#This Row],[FTEF]]),0)</f>
        <v>11.182481751824819</v>
      </c>
      <c r="AN3402">
        <f>IF(Source[[#This Row],[Credit_Noncredit]]="Credit",Source[[#This Row],[Census Enrollment]],Source[[#This Row],[Noncredit Avg. Attendance]])</f>
        <v>11.182481751824819</v>
      </c>
    </row>
    <row r="3403" spans="1:40" x14ac:dyDescent="0.25">
      <c r="A3403" t="s">
        <v>32</v>
      </c>
      <c r="B3403" t="s">
        <v>33</v>
      </c>
      <c r="C3403" t="s">
        <v>632</v>
      </c>
      <c r="D3403" t="s">
        <v>663</v>
      </c>
      <c r="E3403" s="4">
        <v>46977</v>
      </c>
      <c r="F3403" s="4" t="s">
        <v>664</v>
      </c>
      <c r="G3403" s="4">
        <v>9183</v>
      </c>
      <c r="H3403" t="str">
        <f>CONCATENATE(Source[[#This Row],[Subject]],TRIM(Source[[#This Row],[Course]]))</f>
        <v>AHWC9183</v>
      </c>
      <c r="I3403" t="str">
        <f>VLOOKUP(Source[[#This Row],[SubjCrse]],'Courses and Categories'!$E$2:$G$1816,3,FALSE)</f>
        <v>Noncredit CTE</v>
      </c>
      <c r="J3403">
        <v>201</v>
      </c>
      <c r="K3403" t="s">
        <v>665</v>
      </c>
      <c r="L3403" t="s">
        <v>87</v>
      </c>
      <c r="M3403" t="s">
        <v>40</v>
      </c>
      <c r="N3403" t="s">
        <v>273</v>
      </c>
      <c r="O3403">
        <v>1800</v>
      </c>
      <c r="P3403">
        <v>2050</v>
      </c>
      <c r="Q3403" t="s">
        <v>60</v>
      </c>
      <c r="R3403">
        <v>320</v>
      </c>
      <c r="S3403" t="s">
        <v>61</v>
      </c>
      <c r="T3403">
        <v>1</v>
      </c>
      <c r="U3403" s="1">
        <v>43479</v>
      </c>
      <c r="V3403" s="1">
        <v>43607</v>
      </c>
      <c r="W3403" t="s">
        <v>666</v>
      </c>
      <c r="X3403" t="s">
        <v>46</v>
      </c>
      <c r="Y3403">
        <v>16</v>
      </c>
      <c r="Z3403">
        <v>14</v>
      </c>
      <c r="AA3403">
        <v>25</v>
      </c>
      <c r="AB3403">
        <v>56</v>
      </c>
      <c r="AD3403">
        <f>IF(ISBLANK(Source[[#This Row],[CrosslistID]]),1,1/COUNTIFS(Source[CrosslistID],Source[[#This Row],[CrosslistID]],Source[TermDesc],Source[[#This Row],[TermDesc]]))</f>
        <v>1</v>
      </c>
      <c r="AG3403">
        <v>0</v>
      </c>
      <c r="AH3403">
        <v>56</v>
      </c>
      <c r="AI3403">
        <v>1.92</v>
      </c>
      <c r="AJ3403">
        <v>1.92</v>
      </c>
      <c r="AK3403">
        <v>0.24</v>
      </c>
      <c r="AL34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1.92</v>
      </c>
      <c r="AM3403">
        <f>IF(AND(Source[[#This Row],[Credit_Noncredit]]="Noncredit",Source[[#This Row],[FTEF]]&gt;0),Source[[#This Row],[NC XLST FTES]]*525/(437.5*Source[[#This Row],[FTEF]]),0)</f>
        <v>9.6</v>
      </c>
      <c r="AN3403">
        <f>IF(Source[[#This Row],[Credit_Noncredit]]="Credit",Source[[#This Row],[Census Enrollment]],Source[[#This Row],[Noncredit Avg. Attendance]])</f>
        <v>9.6</v>
      </c>
    </row>
    <row r="3404" spans="1:40" x14ac:dyDescent="0.25">
      <c r="A3404" t="s">
        <v>32</v>
      </c>
      <c r="B3404" t="s">
        <v>33</v>
      </c>
      <c r="C3404" t="s">
        <v>632</v>
      </c>
      <c r="D3404" t="s">
        <v>663</v>
      </c>
      <c r="E3404" s="4">
        <v>47293</v>
      </c>
      <c r="F3404" s="4" t="s">
        <v>667</v>
      </c>
      <c r="G3404" s="4">
        <v>5000</v>
      </c>
      <c r="H3404" t="str">
        <f>CONCATENATE(Source[[#This Row],[Subject]],TRIM(Source[[#This Row],[Course]]))</f>
        <v>EMT5000</v>
      </c>
      <c r="I3404" t="str">
        <f>VLOOKUP(Source[[#This Row],[SubjCrse]],'Courses and Categories'!$E$2:$G$1816,3,FALSE)</f>
        <v>Noncredit CTE</v>
      </c>
      <c r="J3404">
        <v>201</v>
      </c>
      <c r="K3404" t="s">
        <v>668</v>
      </c>
      <c r="L3404" t="s">
        <v>87</v>
      </c>
      <c r="M3404" t="s">
        <v>40</v>
      </c>
      <c r="N3404" t="s">
        <v>41</v>
      </c>
      <c r="O3404">
        <v>900</v>
      </c>
      <c r="P3404">
        <v>1650</v>
      </c>
      <c r="Q3404" t="s">
        <v>60</v>
      </c>
      <c r="S3404" t="s">
        <v>61</v>
      </c>
      <c r="T3404" t="s">
        <v>44</v>
      </c>
      <c r="U3404" s="1">
        <v>43536</v>
      </c>
      <c r="V3404" s="1">
        <v>43536</v>
      </c>
      <c r="W3404" t="s">
        <v>669</v>
      </c>
      <c r="X3404" t="s">
        <v>46</v>
      </c>
      <c r="Y3404">
        <v>10</v>
      </c>
      <c r="Z3404">
        <v>10</v>
      </c>
      <c r="AA3404">
        <v>30</v>
      </c>
      <c r="AB3404">
        <v>33.333300000000001</v>
      </c>
      <c r="AD3404">
        <f>IF(ISBLANK(Source[[#This Row],[CrosslistID]]),1,1/COUNTIFS(Source[CrosslistID],Source[[#This Row],[CrosslistID]],Source[TermDesc],Source[[#This Row],[TermDesc]]))</f>
        <v>1</v>
      </c>
      <c r="AG3404">
        <v>0</v>
      </c>
      <c r="AH3404">
        <v>33.333300000000001</v>
      </c>
      <c r="AI3404">
        <v>0</v>
      </c>
      <c r="AJ3404">
        <v>0</v>
      </c>
      <c r="AK3404">
        <v>1.7999999999999999E-2</v>
      </c>
      <c r="AL34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04">
        <f>IF(AND(Source[[#This Row],[Credit_Noncredit]]="Noncredit",Source[[#This Row],[FTEF]]&gt;0),Source[[#This Row],[NC XLST FTES]]*525/(437.5*Source[[#This Row],[FTEF]]),0)</f>
        <v>0</v>
      </c>
      <c r="AN3404">
        <f>IF(Source[[#This Row],[Credit_Noncredit]]="Credit",Source[[#This Row],[Census Enrollment]],Source[[#This Row],[Noncredit Avg. Attendance]])</f>
        <v>0</v>
      </c>
    </row>
    <row r="3405" spans="1:40" x14ac:dyDescent="0.25">
      <c r="A3405" t="s">
        <v>32</v>
      </c>
      <c r="B3405" t="s">
        <v>33</v>
      </c>
      <c r="C3405" t="s">
        <v>632</v>
      </c>
      <c r="D3405" t="s">
        <v>663</v>
      </c>
      <c r="E3405" s="4">
        <v>47679</v>
      </c>
      <c r="F3405" s="4" t="s">
        <v>667</v>
      </c>
      <c r="G3405" s="4">
        <v>5005</v>
      </c>
      <c r="H3405" t="str">
        <f>CONCATENATE(Source[[#This Row],[Subject]],TRIM(Source[[#This Row],[Course]]))</f>
        <v>EMT5005</v>
      </c>
      <c r="I3405" t="str">
        <f>VLOOKUP(Source[[#This Row],[SubjCrse]],'Courses and Categories'!$E$2:$G$1816,3,FALSE)</f>
        <v>Noncredit CTE</v>
      </c>
      <c r="J3405">
        <v>201</v>
      </c>
      <c r="K3405" t="s">
        <v>670</v>
      </c>
      <c r="L3405" t="s">
        <v>39</v>
      </c>
      <c r="M3405" t="s">
        <v>40</v>
      </c>
      <c r="N3405" t="s">
        <v>671</v>
      </c>
      <c r="O3405">
        <v>1000</v>
      </c>
      <c r="P3405">
        <v>1750</v>
      </c>
      <c r="Q3405" t="s">
        <v>60</v>
      </c>
      <c r="R3405">
        <v>47</v>
      </c>
      <c r="S3405" t="s">
        <v>61</v>
      </c>
      <c r="T3405" t="s">
        <v>44</v>
      </c>
      <c r="U3405" s="1">
        <v>43489</v>
      </c>
      <c r="V3405" s="1">
        <v>43504</v>
      </c>
      <c r="W3405" t="s">
        <v>402</v>
      </c>
      <c r="X3405" t="s">
        <v>46</v>
      </c>
      <c r="Y3405">
        <v>13</v>
      </c>
      <c r="Z3405">
        <v>12</v>
      </c>
      <c r="AA3405">
        <v>30</v>
      </c>
      <c r="AB3405">
        <v>40</v>
      </c>
      <c r="AD3405">
        <f>IF(ISBLANK(Source[[#This Row],[CrosslistID]]),1,1/COUNTIFS(Source[CrosslistID],Source[[#This Row],[CrosslistID]],Source[TermDesc],Source[[#This Row],[TermDesc]]))</f>
        <v>1</v>
      </c>
      <c r="AG3405">
        <v>0</v>
      </c>
      <c r="AH3405">
        <v>40</v>
      </c>
      <c r="AI3405">
        <v>0.57899999999999996</v>
      </c>
      <c r="AJ3405">
        <v>0.57899999999999996</v>
      </c>
      <c r="AK3405">
        <v>0.10970000000000001</v>
      </c>
      <c r="AL34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0.57899999999999996</v>
      </c>
      <c r="AM3405">
        <f>IF(AND(Source[[#This Row],[Credit_Noncredit]]="Noncredit",Source[[#This Row],[FTEF]]&gt;0),Source[[#This Row],[NC XLST FTES]]*525/(437.5*Source[[#This Row],[FTEF]]),0)</f>
        <v>6.3336371923427519</v>
      </c>
      <c r="AN3405">
        <f>IF(Source[[#This Row],[Credit_Noncredit]]="Credit",Source[[#This Row],[Census Enrollment]],Source[[#This Row],[Noncredit Avg. Attendance]])</f>
        <v>6.3336371923427519</v>
      </c>
    </row>
    <row r="3406" spans="1:40" x14ac:dyDescent="0.25">
      <c r="A3406" t="s">
        <v>32</v>
      </c>
      <c r="B3406" t="s">
        <v>33</v>
      </c>
      <c r="C3406" t="s">
        <v>632</v>
      </c>
      <c r="D3406" t="s">
        <v>565</v>
      </c>
      <c r="E3406" s="4">
        <v>48023</v>
      </c>
      <c r="F3406" s="4" t="s">
        <v>672</v>
      </c>
      <c r="G3406" s="4">
        <v>5018</v>
      </c>
      <c r="H3406" t="str">
        <f>CONCATENATE(Source[[#This Row],[Subject]],TRIM(Source[[#This Row],[Course]]))</f>
        <v>HLTH5018</v>
      </c>
      <c r="I3406" t="str">
        <f>VLOOKUP(Source[[#This Row],[SubjCrse]],'Courses and Categories'!$E$2:$G$1816,3,FALSE)</f>
        <v>Noncredit Lifelong Learning</v>
      </c>
      <c r="J3406">
        <v>401</v>
      </c>
      <c r="K3406" t="s">
        <v>673</v>
      </c>
      <c r="L3406" t="s">
        <v>39</v>
      </c>
      <c r="M3406" t="s">
        <v>40</v>
      </c>
      <c r="N3406" t="s">
        <v>41</v>
      </c>
      <c r="O3406">
        <v>1700</v>
      </c>
      <c r="P3406">
        <v>1905</v>
      </c>
      <c r="Q3406" t="s">
        <v>64</v>
      </c>
      <c r="R3406">
        <v>402</v>
      </c>
      <c r="S3406" t="s">
        <v>65</v>
      </c>
      <c r="T3406">
        <v>1</v>
      </c>
      <c r="U3406" s="1">
        <v>43479</v>
      </c>
      <c r="V3406" s="1">
        <v>43607</v>
      </c>
      <c r="W3406" t="s">
        <v>674</v>
      </c>
      <c r="X3406" t="s">
        <v>46</v>
      </c>
      <c r="Y3406">
        <v>41</v>
      </c>
      <c r="Z3406">
        <v>39</v>
      </c>
      <c r="AA3406">
        <v>100</v>
      </c>
      <c r="AB3406">
        <v>39</v>
      </c>
      <c r="AD3406">
        <f>IF(ISBLANK(Source[[#This Row],[CrosslistID]]),1,1/COUNTIFS(Source[CrosslistID],Source[[#This Row],[CrosslistID]],Source[TermDesc],Source[[#This Row],[TermDesc]]))</f>
        <v>1</v>
      </c>
      <c r="AG3406">
        <v>0</v>
      </c>
      <c r="AH3406">
        <v>39</v>
      </c>
      <c r="AI3406">
        <v>1.131</v>
      </c>
      <c r="AJ3406">
        <v>1.131</v>
      </c>
      <c r="AK3406">
        <v>0.16</v>
      </c>
      <c r="AL34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1.131</v>
      </c>
      <c r="AM3406">
        <f>IF(AND(Source[[#This Row],[Credit_Noncredit]]="Noncredit",Source[[#This Row],[FTEF]]&gt;0),Source[[#This Row],[NC XLST FTES]]*525/(437.5*Source[[#This Row],[FTEF]]),0)</f>
        <v>8.4824999999999999</v>
      </c>
      <c r="AN3406">
        <f>IF(Source[[#This Row],[Credit_Noncredit]]="Credit",Source[[#This Row],[Census Enrollment]],Source[[#This Row],[Noncredit Avg. Attendance]])</f>
        <v>8.4824999999999999</v>
      </c>
    </row>
    <row r="3407" spans="1:40" x14ac:dyDescent="0.25">
      <c r="A3407" t="s">
        <v>32</v>
      </c>
      <c r="B3407" t="s">
        <v>33</v>
      </c>
      <c r="C3407" t="s">
        <v>632</v>
      </c>
      <c r="D3407" t="s">
        <v>565</v>
      </c>
      <c r="E3407" s="4">
        <v>48085</v>
      </c>
      <c r="F3407" s="4" t="s">
        <v>672</v>
      </c>
      <c r="G3407" s="4">
        <v>5018</v>
      </c>
      <c r="H3407" t="str">
        <f>CONCATENATE(Source[[#This Row],[Subject]],TRIM(Source[[#This Row],[Course]]))</f>
        <v>HLTH5018</v>
      </c>
      <c r="I3407" t="str">
        <f>VLOOKUP(Source[[#This Row],[SubjCrse]],'Courses and Categories'!$E$2:$G$1816,3,FALSE)</f>
        <v>Noncredit Lifelong Learning</v>
      </c>
      <c r="J3407">
        <v>402</v>
      </c>
      <c r="K3407" t="s">
        <v>673</v>
      </c>
      <c r="L3407" t="s">
        <v>39</v>
      </c>
      <c r="M3407" t="s">
        <v>40</v>
      </c>
      <c r="N3407" t="s">
        <v>185</v>
      </c>
      <c r="O3407">
        <v>1700</v>
      </c>
      <c r="P3407">
        <v>1905</v>
      </c>
      <c r="Q3407" t="s">
        <v>64</v>
      </c>
      <c r="R3407">
        <v>402</v>
      </c>
      <c r="S3407" t="s">
        <v>65</v>
      </c>
      <c r="T3407">
        <v>1</v>
      </c>
      <c r="U3407" s="1">
        <v>43479</v>
      </c>
      <c r="V3407" s="1">
        <v>43607</v>
      </c>
      <c r="W3407" t="s">
        <v>674</v>
      </c>
      <c r="X3407" t="s">
        <v>46</v>
      </c>
      <c r="Y3407">
        <v>49</v>
      </c>
      <c r="Z3407">
        <v>46</v>
      </c>
      <c r="AA3407">
        <v>100</v>
      </c>
      <c r="AB3407">
        <v>46</v>
      </c>
      <c r="AD3407">
        <f>IF(ISBLANK(Source[[#This Row],[CrosslistID]]),1,1/COUNTIFS(Source[CrosslistID],Source[[#This Row],[CrosslistID]],Source[TermDesc],Source[[#This Row],[TermDesc]]))</f>
        <v>1</v>
      </c>
      <c r="AG3407">
        <v>0</v>
      </c>
      <c r="AH3407">
        <v>46</v>
      </c>
      <c r="AI3407">
        <v>1.367</v>
      </c>
      <c r="AJ3407">
        <v>1.367</v>
      </c>
      <c r="AK3407">
        <v>8.2299999999999998E-2</v>
      </c>
      <c r="AL34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1.367</v>
      </c>
      <c r="AM3407">
        <f>IF(AND(Source[[#This Row],[Credit_Noncredit]]="Noncredit",Source[[#This Row],[FTEF]]&gt;0),Source[[#This Row],[NC XLST FTES]]*525/(437.5*Source[[#This Row],[FTEF]]),0)</f>
        <v>19.931956257594166</v>
      </c>
      <c r="AN3407">
        <f>IF(Source[[#This Row],[Credit_Noncredit]]="Credit",Source[[#This Row],[Census Enrollment]],Source[[#This Row],[Noncredit Avg. Attendance]])</f>
        <v>19.931956257594166</v>
      </c>
    </row>
    <row r="3408" spans="1:40" x14ac:dyDescent="0.25">
      <c r="A3408" t="s">
        <v>32</v>
      </c>
      <c r="B3408" t="s">
        <v>33</v>
      </c>
      <c r="C3408" t="s">
        <v>632</v>
      </c>
      <c r="D3408" t="s">
        <v>565</v>
      </c>
      <c r="E3408" s="4">
        <v>47998</v>
      </c>
      <c r="F3408" s="4" t="s">
        <v>672</v>
      </c>
      <c r="G3408" s="4">
        <v>5018</v>
      </c>
      <c r="H3408" t="str">
        <f>CONCATENATE(Source[[#This Row],[Subject]],TRIM(Source[[#This Row],[Course]]))</f>
        <v>HLTH5018</v>
      </c>
      <c r="I3408" t="str">
        <f>VLOOKUP(Source[[#This Row],[SubjCrse]],'Courses and Categories'!$E$2:$G$1816,3,FALSE)</f>
        <v>Noncredit Lifelong Learning</v>
      </c>
      <c r="J3408">
        <v>601</v>
      </c>
      <c r="K3408" t="s">
        <v>673</v>
      </c>
      <c r="L3408" t="s">
        <v>50</v>
      </c>
      <c r="M3408" t="s">
        <v>40</v>
      </c>
      <c r="N3408" t="s">
        <v>51</v>
      </c>
      <c r="O3408">
        <v>900</v>
      </c>
      <c r="P3408">
        <v>1125</v>
      </c>
      <c r="Q3408" t="s">
        <v>675</v>
      </c>
      <c r="R3408">
        <v>205</v>
      </c>
      <c r="S3408" t="s">
        <v>134</v>
      </c>
      <c r="T3408">
        <v>1</v>
      </c>
      <c r="U3408" s="1">
        <v>43479</v>
      </c>
      <c r="V3408" s="1">
        <v>43607</v>
      </c>
      <c r="W3408" t="s">
        <v>674</v>
      </c>
      <c r="X3408" t="s">
        <v>46</v>
      </c>
      <c r="Y3408">
        <v>42</v>
      </c>
      <c r="Z3408">
        <v>42</v>
      </c>
      <c r="AA3408">
        <v>50</v>
      </c>
      <c r="AB3408">
        <v>84</v>
      </c>
      <c r="AD3408">
        <f>IF(ISBLANK(Source[[#This Row],[CrosslistID]]),1,1/COUNTIFS(Source[CrosslistID],Source[[#This Row],[CrosslistID]],Source[TermDesc],Source[[#This Row],[TermDesc]]))</f>
        <v>1</v>
      </c>
      <c r="AG3408">
        <v>0</v>
      </c>
      <c r="AH3408">
        <v>84</v>
      </c>
      <c r="AI3408">
        <v>1.373</v>
      </c>
      <c r="AJ3408">
        <v>1.373</v>
      </c>
      <c r="AK3408">
        <v>8.2299999999999998E-2</v>
      </c>
      <c r="AL34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1.373</v>
      </c>
      <c r="AM3408">
        <f>IF(AND(Source[[#This Row],[Credit_Noncredit]]="Noncredit",Source[[#This Row],[FTEF]]&gt;0),Source[[#This Row],[NC XLST FTES]]*525/(437.5*Source[[#This Row],[FTEF]]),0)</f>
        <v>20.019441069258811</v>
      </c>
      <c r="AN3408">
        <f>IF(Source[[#This Row],[Credit_Noncredit]]="Credit",Source[[#This Row],[Census Enrollment]],Source[[#This Row],[Noncredit Avg. Attendance]])</f>
        <v>20.019441069258811</v>
      </c>
    </row>
    <row r="3409" spans="1:40" x14ac:dyDescent="0.25">
      <c r="A3409" t="s">
        <v>32</v>
      </c>
      <c r="B3409" t="s">
        <v>33</v>
      </c>
      <c r="C3409" t="s">
        <v>632</v>
      </c>
      <c r="D3409" t="s">
        <v>565</v>
      </c>
      <c r="E3409" s="4">
        <v>48084</v>
      </c>
      <c r="F3409" s="4" t="s">
        <v>672</v>
      </c>
      <c r="G3409" s="4">
        <v>5018</v>
      </c>
      <c r="H3409" t="str">
        <f>CONCATENATE(Source[[#This Row],[Subject]],TRIM(Source[[#This Row],[Course]]))</f>
        <v>HLTH5018</v>
      </c>
      <c r="I3409" t="str">
        <f>VLOOKUP(Source[[#This Row],[SubjCrse]],'Courses and Categories'!$E$2:$G$1816,3,FALSE)</f>
        <v>Noncredit Lifelong Learning</v>
      </c>
      <c r="J3409">
        <v>701</v>
      </c>
      <c r="K3409" t="s">
        <v>673</v>
      </c>
      <c r="L3409" t="s">
        <v>39</v>
      </c>
      <c r="M3409" t="s">
        <v>40</v>
      </c>
      <c r="N3409" t="s">
        <v>105</v>
      </c>
      <c r="O3409">
        <v>1200</v>
      </c>
      <c r="P3409">
        <v>1305</v>
      </c>
      <c r="Q3409" t="s">
        <v>52</v>
      </c>
      <c r="R3409">
        <v>109</v>
      </c>
      <c r="S3409" t="s">
        <v>53</v>
      </c>
      <c r="T3409">
        <v>1</v>
      </c>
      <c r="U3409" s="1">
        <v>43479</v>
      </c>
      <c r="V3409" s="1">
        <v>43607</v>
      </c>
      <c r="W3409" t="s">
        <v>674</v>
      </c>
      <c r="X3409" t="s">
        <v>46</v>
      </c>
      <c r="Y3409">
        <v>36</v>
      </c>
      <c r="Z3409">
        <v>36</v>
      </c>
      <c r="AA3409">
        <v>45</v>
      </c>
      <c r="AB3409">
        <v>80</v>
      </c>
      <c r="AD3409">
        <f>IF(ISBLANK(Source[[#This Row],[CrosslistID]]),1,1/COUNTIFS(Source[CrosslistID],Source[[#This Row],[CrosslistID]],Source[TermDesc],Source[[#This Row],[TermDesc]]))</f>
        <v>1</v>
      </c>
      <c r="AG3409">
        <v>0</v>
      </c>
      <c r="AH3409">
        <v>80</v>
      </c>
      <c r="AI3409">
        <v>0.81200000000000006</v>
      </c>
      <c r="AJ3409">
        <v>0.81200000000000006</v>
      </c>
      <c r="AK3409">
        <v>8.2299999999999998E-2</v>
      </c>
      <c r="AL34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0.81200000000000006</v>
      </c>
      <c r="AM3409">
        <f>IF(AND(Source[[#This Row],[Credit_Noncredit]]="Noncredit",Source[[#This Row],[FTEF]]&gt;0),Source[[#This Row],[NC XLST FTES]]*525/(437.5*Source[[#This Row],[FTEF]]),0)</f>
        <v>11.839611178614824</v>
      </c>
      <c r="AN3409">
        <f>IF(Source[[#This Row],[Credit_Noncredit]]="Credit",Source[[#This Row],[Census Enrollment]],Source[[#This Row],[Noncredit Avg. Attendance]])</f>
        <v>11.839611178614824</v>
      </c>
    </row>
    <row r="3410" spans="1:40" x14ac:dyDescent="0.25">
      <c r="A3410" t="s">
        <v>32</v>
      </c>
      <c r="B3410" t="s">
        <v>33</v>
      </c>
      <c r="C3410" t="s">
        <v>632</v>
      </c>
      <c r="D3410" t="s">
        <v>565</v>
      </c>
      <c r="E3410" s="4">
        <v>40741</v>
      </c>
      <c r="F3410" s="4" t="s">
        <v>672</v>
      </c>
      <c r="G3410" s="4">
        <v>5122</v>
      </c>
      <c r="H3410" t="str">
        <f>CONCATENATE(Source[[#This Row],[Subject]],TRIM(Source[[#This Row],[Course]]))</f>
        <v>HLTH5122</v>
      </c>
      <c r="I3410" t="str">
        <f>VLOOKUP(Source[[#This Row],[SubjCrse]],'Courses and Categories'!$E$2:$G$1816,3,FALSE)</f>
        <v>Noncredit Other</v>
      </c>
      <c r="J3410">
        <v>201</v>
      </c>
      <c r="K3410" t="s">
        <v>676</v>
      </c>
      <c r="L3410" t="s">
        <v>39</v>
      </c>
      <c r="M3410" t="s">
        <v>40</v>
      </c>
      <c r="N3410" t="s">
        <v>180</v>
      </c>
      <c r="O3410">
        <v>1000</v>
      </c>
      <c r="P3410">
        <v>1150</v>
      </c>
      <c r="Q3410" t="s">
        <v>677</v>
      </c>
      <c r="S3410" t="s">
        <v>61</v>
      </c>
      <c r="T3410">
        <v>1</v>
      </c>
      <c r="U3410" s="1">
        <v>43479</v>
      </c>
      <c r="V3410" s="1">
        <v>43607</v>
      </c>
      <c r="W3410" t="s">
        <v>678</v>
      </c>
      <c r="X3410" t="s">
        <v>46</v>
      </c>
      <c r="Y3410">
        <v>24</v>
      </c>
      <c r="Z3410">
        <v>24</v>
      </c>
      <c r="AA3410">
        <v>50</v>
      </c>
      <c r="AB3410">
        <v>48</v>
      </c>
      <c r="AD3410">
        <f>IF(ISBLANK(Source[[#This Row],[CrosslistID]]),1,1/COUNTIFS(Source[CrosslistID],Source[[#This Row],[CrosslistID]],Source[TermDesc],Source[[#This Row],[TermDesc]]))</f>
        <v>1</v>
      </c>
      <c r="AG3410">
        <v>0</v>
      </c>
      <c r="AH3410">
        <v>48</v>
      </c>
      <c r="AI3410">
        <v>1.147</v>
      </c>
      <c r="AJ3410">
        <v>1.147</v>
      </c>
      <c r="AK3410">
        <v>0.08</v>
      </c>
      <c r="AL34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1.147</v>
      </c>
      <c r="AM3410">
        <f>IF(AND(Source[[#This Row],[Credit_Noncredit]]="Noncredit",Source[[#This Row],[FTEF]]&gt;0),Source[[#This Row],[NC XLST FTES]]*525/(437.5*Source[[#This Row],[FTEF]]),0)</f>
        <v>17.204999999999998</v>
      </c>
      <c r="AN3410">
        <f>IF(Source[[#This Row],[Credit_Noncredit]]="Credit",Source[[#This Row],[Census Enrollment]],Source[[#This Row],[Noncredit Avg. Attendance]])</f>
        <v>17.204999999999998</v>
      </c>
    </row>
    <row r="3411" spans="1:40" x14ac:dyDescent="0.25">
      <c r="A3411" t="s">
        <v>32</v>
      </c>
      <c r="B3411" t="s">
        <v>33</v>
      </c>
      <c r="C3411" t="s">
        <v>632</v>
      </c>
      <c r="D3411" t="s">
        <v>565</v>
      </c>
      <c r="E3411" s="4">
        <v>42483</v>
      </c>
      <c r="F3411" s="4" t="s">
        <v>672</v>
      </c>
      <c r="G3411" s="4">
        <v>5122</v>
      </c>
      <c r="H3411" t="str">
        <f>CONCATENATE(Source[[#This Row],[Subject]],TRIM(Source[[#This Row],[Course]]))</f>
        <v>HLTH5122</v>
      </c>
      <c r="I3411" t="str">
        <f>VLOOKUP(Source[[#This Row],[SubjCrse]],'Courses and Categories'!$E$2:$G$1816,3,FALSE)</f>
        <v>Noncredit Other</v>
      </c>
      <c r="J3411">
        <v>202</v>
      </c>
      <c r="K3411" t="s">
        <v>676</v>
      </c>
      <c r="L3411" t="s">
        <v>39</v>
      </c>
      <c r="M3411" t="s">
        <v>40</v>
      </c>
      <c r="N3411" t="s">
        <v>180</v>
      </c>
      <c r="O3411">
        <v>1000</v>
      </c>
      <c r="P3411">
        <v>1150</v>
      </c>
      <c r="Q3411" t="s">
        <v>679</v>
      </c>
      <c r="S3411" t="s">
        <v>61</v>
      </c>
      <c r="T3411">
        <v>1</v>
      </c>
      <c r="U3411" s="1">
        <v>43479</v>
      </c>
      <c r="V3411" s="1">
        <v>43607</v>
      </c>
      <c r="W3411" t="s">
        <v>680</v>
      </c>
      <c r="X3411" t="s">
        <v>46</v>
      </c>
      <c r="Y3411">
        <v>153</v>
      </c>
      <c r="Z3411">
        <v>153</v>
      </c>
      <c r="AA3411">
        <v>140</v>
      </c>
      <c r="AB3411">
        <v>109.28570000000001</v>
      </c>
      <c r="AD3411">
        <f>IF(ISBLANK(Source[[#This Row],[CrosslistID]]),1,1/COUNTIFS(Source[CrosslistID],Source[[#This Row],[CrosslistID]],Source[TermDesc],Source[[#This Row],[TermDesc]]))</f>
        <v>1</v>
      </c>
      <c r="AG3411">
        <v>0</v>
      </c>
      <c r="AH3411">
        <v>109.28570000000001</v>
      </c>
      <c r="AI3411">
        <v>4.0839999999999996</v>
      </c>
      <c r="AJ3411">
        <v>4.0839999999999996</v>
      </c>
      <c r="AK3411">
        <v>0.08</v>
      </c>
      <c r="AL34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4.0839999999999996</v>
      </c>
      <c r="AM3411">
        <f>IF(AND(Source[[#This Row],[Credit_Noncredit]]="Noncredit",Source[[#This Row],[FTEF]]&gt;0),Source[[#This Row],[NC XLST FTES]]*525/(437.5*Source[[#This Row],[FTEF]]),0)</f>
        <v>61.26</v>
      </c>
      <c r="AN3411">
        <f>IF(Source[[#This Row],[Credit_Noncredit]]="Credit",Source[[#This Row],[Census Enrollment]],Source[[#This Row],[Noncredit Avg. Attendance]])</f>
        <v>61.26</v>
      </c>
    </row>
    <row r="3412" spans="1:40" x14ac:dyDescent="0.25">
      <c r="A3412" t="s">
        <v>32</v>
      </c>
      <c r="B3412" t="s">
        <v>33</v>
      </c>
      <c r="C3412" t="s">
        <v>632</v>
      </c>
      <c r="D3412" t="s">
        <v>565</v>
      </c>
      <c r="E3412" s="4">
        <v>43043</v>
      </c>
      <c r="F3412" s="4" t="s">
        <v>672</v>
      </c>
      <c r="G3412" s="4">
        <v>5122</v>
      </c>
      <c r="H3412" t="str">
        <f>CONCATENATE(Source[[#This Row],[Subject]],TRIM(Source[[#This Row],[Course]]))</f>
        <v>HLTH5122</v>
      </c>
      <c r="I3412" t="str">
        <f>VLOOKUP(Source[[#This Row],[SubjCrse]],'Courses and Categories'!$E$2:$G$1816,3,FALSE)</f>
        <v>Noncredit Other</v>
      </c>
      <c r="J3412">
        <v>203</v>
      </c>
      <c r="K3412" t="s">
        <v>676</v>
      </c>
      <c r="L3412" t="s">
        <v>39</v>
      </c>
      <c r="M3412" t="s">
        <v>40</v>
      </c>
      <c r="N3412" t="s">
        <v>180</v>
      </c>
      <c r="O3412">
        <v>1000</v>
      </c>
      <c r="P3412">
        <v>1150</v>
      </c>
      <c r="Q3412" t="s">
        <v>681</v>
      </c>
      <c r="S3412" t="s">
        <v>61</v>
      </c>
      <c r="T3412">
        <v>1</v>
      </c>
      <c r="U3412" s="1">
        <v>43479</v>
      </c>
      <c r="V3412" s="1">
        <v>43607</v>
      </c>
      <c r="W3412" t="s">
        <v>682</v>
      </c>
      <c r="X3412" t="s">
        <v>46</v>
      </c>
      <c r="Y3412">
        <v>98</v>
      </c>
      <c r="Z3412">
        <v>98</v>
      </c>
      <c r="AA3412">
        <v>100</v>
      </c>
      <c r="AB3412">
        <v>98</v>
      </c>
      <c r="AD3412">
        <f>IF(ISBLANK(Source[[#This Row],[CrosslistID]]),1,1/COUNTIFS(Source[CrosslistID],Source[[#This Row],[CrosslistID]],Source[TermDesc],Source[[#This Row],[TermDesc]]))</f>
        <v>1</v>
      </c>
      <c r="AG3412">
        <v>0</v>
      </c>
      <c r="AH3412">
        <v>98</v>
      </c>
      <c r="AI3412">
        <v>1.7370000000000001</v>
      </c>
      <c r="AJ3412">
        <v>1.7370000000000001</v>
      </c>
      <c r="AK3412">
        <v>0.08</v>
      </c>
      <c r="AL34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1.7370000000000001</v>
      </c>
      <c r="AM3412">
        <f>IF(AND(Source[[#This Row],[Credit_Noncredit]]="Noncredit",Source[[#This Row],[FTEF]]&gt;0),Source[[#This Row],[NC XLST FTES]]*525/(437.5*Source[[#This Row],[FTEF]]),0)</f>
        <v>26.055000000000003</v>
      </c>
      <c r="AN3412">
        <f>IF(Source[[#This Row],[Credit_Noncredit]]="Credit",Source[[#This Row],[Census Enrollment]],Source[[#This Row],[Noncredit Avg. Attendance]])</f>
        <v>26.055000000000003</v>
      </c>
    </row>
    <row r="3413" spans="1:40" x14ac:dyDescent="0.25">
      <c r="A3413" t="s">
        <v>32</v>
      </c>
      <c r="B3413" t="s">
        <v>33</v>
      </c>
      <c r="C3413" t="s">
        <v>632</v>
      </c>
      <c r="D3413" t="s">
        <v>565</v>
      </c>
      <c r="E3413" s="4">
        <v>40714</v>
      </c>
      <c r="F3413" s="4" t="s">
        <v>672</v>
      </c>
      <c r="G3413" s="4">
        <v>5122</v>
      </c>
      <c r="H3413" t="str">
        <f>CONCATENATE(Source[[#This Row],[Subject]],TRIM(Source[[#This Row],[Course]]))</f>
        <v>HLTH5122</v>
      </c>
      <c r="I3413" t="str">
        <f>VLOOKUP(Source[[#This Row],[SubjCrse]],'Courses and Categories'!$E$2:$G$1816,3,FALSE)</f>
        <v>Noncredit Other</v>
      </c>
      <c r="J3413">
        <v>204</v>
      </c>
      <c r="K3413" t="s">
        <v>676</v>
      </c>
      <c r="L3413" t="s">
        <v>39</v>
      </c>
      <c r="M3413" t="s">
        <v>40</v>
      </c>
      <c r="N3413" t="s">
        <v>180</v>
      </c>
      <c r="O3413">
        <v>1330</v>
      </c>
      <c r="P3413">
        <v>1520</v>
      </c>
      <c r="Q3413" t="s">
        <v>683</v>
      </c>
      <c r="S3413" t="s">
        <v>61</v>
      </c>
      <c r="T3413">
        <v>1</v>
      </c>
      <c r="U3413" s="1">
        <v>43479</v>
      </c>
      <c r="V3413" s="1">
        <v>43607</v>
      </c>
      <c r="W3413" t="s">
        <v>678</v>
      </c>
      <c r="X3413" t="s">
        <v>46</v>
      </c>
      <c r="Y3413">
        <v>25</v>
      </c>
      <c r="Z3413">
        <v>25</v>
      </c>
      <c r="AA3413">
        <v>50</v>
      </c>
      <c r="AB3413">
        <v>50</v>
      </c>
      <c r="AD3413">
        <f>IF(ISBLANK(Source[[#This Row],[CrosslistID]]),1,1/COUNTIFS(Source[CrosslistID],Source[[#This Row],[CrosslistID]],Source[TermDesc],Source[[#This Row],[TermDesc]]))</f>
        <v>1</v>
      </c>
      <c r="AG3413">
        <v>0</v>
      </c>
      <c r="AH3413">
        <v>50</v>
      </c>
      <c r="AI3413">
        <v>0.98699999999999999</v>
      </c>
      <c r="AJ3413">
        <v>0.98699999999999999</v>
      </c>
      <c r="AK3413">
        <v>0.08</v>
      </c>
      <c r="AL34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0.98699999999999999</v>
      </c>
      <c r="AM3413">
        <f>IF(AND(Source[[#This Row],[Credit_Noncredit]]="Noncredit",Source[[#This Row],[FTEF]]&gt;0),Source[[#This Row],[NC XLST FTES]]*525/(437.5*Source[[#This Row],[FTEF]]),0)</f>
        <v>14.804999999999998</v>
      </c>
      <c r="AN3413">
        <f>IF(Source[[#This Row],[Credit_Noncredit]]="Credit",Source[[#This Row],[Census Enrollment]],Source[[#This Row],[Noncredit Avg. Attendance]])</f>
        <v>14.804999999999998</v>
      </c>
    </row>
    <row r="3414" spans="1:40" x14ac:dyDescent="0.25">
      <c r="A3414" t="s">
        <v>32</v>
      </c>
      <c r="B3414" t="s">
        <v>33</v>
      </c>
      <c r="C3414" t="s">
        <v>632</v>
      </c>
      <c r="D3414" t="s">
        <v>565</v>
      </c>
      <c r="E3414" s="4">
        <v>41431</v>
      </c>
      <c r="F3414" s="4" t="s">
        <v>672</v>
      </c>
      <c r="G3414" s="4">
        <v>5122</v>
      </c>
      <c r="H3414" t="str">
        <f>CONCATENATE(Source[[#This Row],[Subject]],TRIM(Source[[#This Row],[Course]]))</f>
        <v>HLTH5122</v>
      </c>
      <c r="I3414" t="str">
        <f>VLOOKUP(Source[[#This Row],[SubjCrse]],'Courses and Categories'!$E$2:$G$1816,3,FALSE)</f>
        <v>Noncredit Other</v>
      </c>
      <c r="J3414">
        <v>205</v>
      </c>
      <c r="K3414" t="s">
        <v>676</v>
      </c>
      <c r="L3414" t="s">
        <v>39</v>
      </c>
      <c r="M3414" t="s">
        <v>40</v>
      </c>
      <c r="N3414" t="s">
        <v>41</v>
      </c>
      <c r="O3414">
        <v>830</v>
      </c>
      <c r="P3414">
        <v>1020</v>
      </c>
      <c r="Q3414" t="s">
        <v>684</v>
      </c>
      <c r="S3414" t="s">
        <v>61</v>
      </c>
      <c r="T3414">
        <v>1</v>
      </c>
      <c r="U3414" s="1">
        <v>43479</v>
      </c>
      <c r="V3414" s="1">
        <v>43607</v>
      </c>
      <c r="W3414" t="s">
        <v>682</v>
      </c>
      <c r="X3414" t="s">
        <v>46</v>
      </c>
      <c r="Y3414">
        <v>84</v>
      </c>
      <c r="Z3414">
        <v>82</v>
      </c>
      <c r="AA3414">
        <v>100</v>
      </c>
      <c r="AB3414">
        <v>82</v>
      </c>
      <c r="AD3414">
        <f>IF(ISBLANK(Source[[#This Row],[CrosslistID]]),1,1/COUNTIFS(Source[CrosslistID],Source[[#This Row],[CrosslistID]],Source[TermDesc],Source[[#This Row],[TermDesc]]))</f>
        <v>1</v>
      </c>
      <c r="AG3414">
        <v>0</v>
      </c>
      <c r="AH3414">
        <v>82</v>
      </c>
      <c r="AI3414">
        <v>1.24</v>
      </c>
      <c r="AJ3414">
        <v>1.24</v>
      </c>
      <c r="AK3414">
        <v>0.08</v>
      </c>
      <c r="AL34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1.24</v>
      </c>
      <c r="AM3414">
        <f>IF(AND(Source[[#This Row],[Credit_Noncredit]]="Noncredit",Source[[#This Row],[FTEF]]&gt;0),Source[[#This Row],[NC XLST FTES]]*525/(437.5*Source[[#This Row],[FTEF]]),0)</f>
        <v>18.600000000000001</v>
      </c>
      <c r="AN3414">
        <f>IF(Source[[#This Row],[Credit_Noncredit]]="Credit",Source[[#This Row],[Census Enrollment]],Source[[#This Row],[Noncredit Avg. Attendance]])</f>
        <v>18.600000000000001</v>
      </c>
    </row>
    <row r="3415" spans="1:40" x14ac:dyDescent="0.25">
      <c r="A3415" t="s">
        <v>32</v>
      </c>
      <c r="B3415" t="s">
        <v>33</v>
      </c>
      <c r="C3415" t="s">
        <v>632</v>
      </c>
      <c r="D3415" t="s">
        <v>565</v>
      </c>
      <c r="E3415" s="4">
        <v>40739</v>
      </c>
      <c r="F3415" s="4" t="s">
        <v>672</v>
      </c>
      <c r="G3415" s="4">
        <v>5122</v>
      </c>
      <c r="H3415" t="str">
        <f>CONCATENATE(Source[[#This Row],[Subject]],TRIM(Source[[#This Row],[Course]]))</f>
        <v>HLTH5122</v>
      </c>
      <c r="I3415" t="str">
        <f>VLOOKUP(Source[[#This Row],[SubjCrse]],'Courses and Categories'!$E$2:$G$1816,3,FALSE)</f>
        <v>Noncredit Other</v>
      </c>
      <c r="J3415">
        <v>206</v>
      </c>
      <c r="K3415" t="s">
        <v>676</v>
      </c>
      <c r="L3415" t="s">
        <v>39</v>
      </c>
      <c r="M3415" t="s">
        <v>40</v>
      </c>
      <c r="N3415" t="s">
        <v>41</v>
      </c>
      <c r="O3415">
        <v>1000</v>
      </c>
      <c r="P3415">
        <v>1150</v>
      </c>
      <c r="Q3415" t="s">
        <v>685</v>
      </c>
      <c r="S3415" t="s">
        <v>61</v>
      </c>
      <c r="T3415">
        <v>1</v>
      </c>
      <c r="U3415" s="1">
        <v>43479</v>
      </c>
      <c r="V3415" s="1">
        <v>43607</v>
      </c>
      <c r="W3415" t="s">
        <v>680</v>
      </c>
      <c r="X3415" t="s">
        <v>46</v>
      </c>
      <c r="Y3415">
        <v>184</v>
      </c>
      <c r="Z3415">
        <v>184</v>
      </c>
      <c r="AA3415">
        <v>150</v>
      </c>
      <c r="AB3415">
        <v>122.66670000000001</v>
      </c>
      <c r="AD3415">
        <f>IF(ISBLANK(Source[[#This Row],[CrosslistID]]),1,1/COUNTIFS(Source[CrosslistID],Source[[#This Row],[CrosslistID]],Source[TermDesc],Source[[#This Row],[TermDesc]]))</f>
        <v>1</v>
      </c>
      <c r="AG3415">
        <v>0</v>
      </c>
      <c r="AH3415">
        <v>122.66670000000001</v>
      </c>
      <c r="AI3415">
        <v>3.4020000000000001</v>
      </c>
      <c r="AJ3415">
        <v>3.4020000000000001</v>
      </c>
      <c r="AK3415">
        <v>0.08</v>
      </c>
      <c r="AL34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3.4020000000000001</v>
      </c>
      <c r="AM3415">
        <f>IF(AND(Source[[#This Row],[Credit_Noncredit]]="Noncredit",Source[[#This Row],[FTEF]]&gt;0),Source[[#This Row],[NC XLST FTES]]*525/(437.5*Source[[#This Row],[FTEF]]),0)</f>
        <v>51.030000000000008</v>
      </c>
      <c r="AN3415">
        <f>IF(Source[[#This Row],[Credit_Noncredit]]="Credit",Source[[#This Row],[Census Enrollment]],Source[[#This Row],[Noncredit Avg. Attendance]])</f>
        <v>51.030000000000008</v>
      </c>
    </row>
    <row r="3416" spans="1:40" x14ac:dyDescent="0.25">
      <c r="A3416" t="s">
        <v>32</v>
      </c>
      <c r="B3416" t="s">
        <v>33</v>
      </c>
      <c r="C3416" t="s">
        <v>632</v>
      </c>
      <c r="D3416" t="s">
        <v>565</v>
      </c>
      <c r="E3416" s="4">
        <v>40724</v>
      </c>
      <c r="F3416" s="4" t="s">
        <v>672</v>
      </c>
      <c r="G3416" s="4">
        <v>5122</v>
      </c>
      <c r="H3416" t="str">
        <f>CONCATENATE(Source[[#This Row],[Subject]],TRIM(Source[[#This Row],[Course]]))</f>
        <v>HLTH5122</v>
      </c>
      <c r="I3416" t="str">
        <f>VLOOKUP(Source[[#This Row],[SubjCrse]],'Courses and Categories'!$E$2:$G$1816,3,FALSE)</f>
        <v>Noncredit Other</v>
      </c>
      <c r="J3416">
        <v>207</v>
      </c>
      <c r="K3416" t="s">
        <v>676</v>
      </c>
      <c r="L3416" t="s">
        <v>39</v>
      </c>
      <c r="M3416" t="s">
        <v>40</v>
      </c>
      <c r="N3416" t="s">
        <v>41</v>
      </c>
      <c r="O3416">
        <v>1000</v>
      </c>
      <c r="P3416">
        <v>1150</v>
      </c>
      <c r="Q3416" t="s">
        <v>686</v>
      </c>
      <c r="S3416" t="s">
        <v>53</v>
      </c>
      <c r="T3416">
        <v>1</v>
      </c>
      <c r="U3416" s="1">
        <v>43479</v>
      </c>
      <c r="V3416" s="1">
        <v>43607</v>
      </c>
      <c r="W3416" t="s">
        <v>678</v>
      </c>
      <c r="X3416" t="s">
        <v>46</v>
      </c>
      <c r="Y3416">
        <v>44</v>
      </c>
      <c r="Z3416">
        <v>44</v>
      </c>
      <c r="AA3416">
        <v>100</v>
      </c>
      <c r="AB3416">
        <v>44</v>
      </c>
      <c r="AD3416">
        <f>IF(ISBLANK(Source[[#This Row],[CrosslistID]]),1,1/COUNTIFS(Source[CrosslistID],Source[[#This Row],[CrosslistID]],Source[TermDesc],Source[[#This Row],[TermDesc]]))</f>
        <v>1</v>
      </c>
      <c r="AG3416">
        <v>0</v>
      </c>
      <c r="AH3416">
        <v>44</v>
      </c>
      <c r="AI3416">
        <v>1.829</v>
      </c>
      <c r="AJ3416">
        <v>1.829</v>
      </c>
      <c r="AK3416">
        <v>0.08</v>
      </c>
      <c r="AL34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1.829</v>
      </c>
      <c r="AM3416">
        <f>IF(AND(Source[[#This Row],[Credit_Noncredit]]="Noncredit",Source[[#This Row],[FTEF]]&gt;0),Source[[#This Row],[NC XLST FTES]]*525/(437.5*Source[[#This Row],[FTEF]]),0)</f>
        <v>27.435000000000002</v>
      </c>
      <c r="AN3416">
        <f>IF(Source[[#This Row],[Credit_Noncredit]]="Credit",Source[[#This Row],[Census Enrollment]],Source[[#This Row],[Noncredit Avg. Attendance]])</f>
        <v>27.435000000000002</v>
      </c>
    </row>
    <row r="3417" spans="1:40" x14ac:dyDescent="0.25">
      <c r="A3417" t="s">
        <v>32</v>
      </c>
      <c r="B3417" t="s">
        <v>33</v>
      </c>
      <c r="C3417" t="s">
        <v>632</v>
      </c>
      <c r="D3417" t="s">
        <v>565</v>
      </c>
      <c r="E3417" s="4">
        <v>40704</v>
      </c>
      <c r="F3417" s="4" t="s">
        <v>672</v>
      </c>
      <c r="G3417" s="4">
        <v>5122</v>
      </c>
      <c r="H3417" t="str">
        <f>CONCATENATE(Source[[#This Row],[Subject]],TRIM(Source[[#This Row],[Course]]))</f>
        <v>HLTH5122</v>
      </c>
      <c r="I3417" t="str">
        <f>VLOOKUP(Source[[#This Row],[SubjCrse]],'Courses and Categories'!$E$2:$G$1816,3,FALSE)</f>
        <v>Noncredit Other</v>
      </c>
      <c r="J3417">
        <v>208</v>
      </c>
      <c r="K3417" t="s">
        <v>676</v>
      </c>
      <c r="L3417" t="s">
        <v>39</v>
      </c>
      <c r="M3417" t="s">
        <v>40</v>
      </c>
      <c r="N3417" t="s">
        <v>41</v>
      </c>
      <c r="O3417">
        <v>1100</v>
      </c>
      <c r="P3417">
        <v>1250</v>
      </c>
      <c r="Q3417" t="s">
        <v>687</v>
      </c>
      <c r="S3417" t="s">
        <v>61</v>
      </c>
      <c r="T3417">
        <v>1</v>
      </c>
      <c r="U3417" s="1">
        <v>43479</v>
      </c>
      <c r="V3417" s="1">
        <v>43607</v>
      </c>
      <c r="W3417" t="s">
        <v>682</v>
      </c>
      <c r="X3417" t="s">
        <v>46</v>
      </c>
      <c r="Y3417">
        <v>75</v>
      </c>
      <c r="Z3417">
        <v>74</v>
      </c>
      <c r="AA3417">
        <v>100</v>
      </c>
      <c r="AB3417">
        <v>74</v>
      </c>
      <c r="AD3417">
        <f>IF(ISBLANK(Source[[#This Row],[CrosslistID]]),1,1/COUNTIFS(Source[CrosslistID],Source[[#This Row],[CrosslistID]],Source[TermDesc],Source[[#This Row],[TermDesc]]))</f>
        <v>1</v>
      </c>
      <c r="AG3417">
        <v>0</v>
      </c>
      <c r="AH3417">
        <v>74</v>
      </c>
      <c r="AI3417">
        <v>1.5960000000000001</v>
      </c>
      <c r="AJ3417">
        <v>1.5960000000000001</v>
      </c>
      <c r="AK3417">
        <v>0.08</v>
      </c>
      <c r="AL34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1.5960000000000001</v>
      </c>
      <c r="AM3417">
        <f>IF(AND(Source[[#This Row],[Credit_Noncredit]]="Noncredit",Source[[#This Row],[FTEF]]&gt;0),Source[[#This Row],[NC XLST FTES]]*525/(437.5*Source[[#This Row],[FTEF]]),0)</f>
        <v>23.94</v>
      </c>
      <c r="AN3417">
        <f>IF(Source[[#This Row],[Credit_Noncredit]]="Credit",Source[[#This Row],[Census Enrollment]],Source[[#This Row],[Noncredit Avg. Attendance]])</f>
        <v>23.94</v>
      </c>
    </row>
    <row r="3418" spans="1:40" x14ac:dyDescent="0.25">
      <c r="A3418" t="s">
        <v>32</v>
      </c>
      <c r="B3418" t="s">
        <v>33</v>
      </c>
      <c r="C3418" t="s">
        <v>632</v>
      </c>
      <c r="D3418" t="s">
        <v>565</v>
      </c>
      <c r="E3418" s="4">
        <v>48059</v>
      </c>
      <c r="F3418" s="4" t="s">
        <v>672</v>
      </c>
      <c r="G3418" s="4">
        <v>5122</v>
      </c>
      <c r="H3418" t="str">
        <f>CONCATENATE(Source[[#This Row],[Subject]],TRIM(Source[[#This Row],[Course]]))</f>
        <v>HLTH5122</v>
      </c>
      <c r="I3418" t="str">
        <f>VLOOKUP(Source[[#This Row],[SubjCrse]],'Courses and Categories'!$E$2:$G$1816,3,FALSE)</f>
        <v>Noncredit Other</v>
      </c>
      <c r="J3418">
        <v>209</v>
      </c>
      <c r="K3418" t="s">
        <v>676</v>
      </c>
      <c r="L3418" t="s">
        <v>39</v>
      </c>
      <c r="M3418" t="s">
        <v>40</v>
      </c>
      <c r="N3418" t="s">
        <v>41</v>
      </c>
      <c r="O3418">
        <v>1500</v>
      </c>
      <c r="P3418">
        <v>1650</v>
      </c>
      <c r="Q3418" t="s">
        <v>688</v>
      </c>
      <c r="S3418" t="s">
        <v>61</v>
      </c>
      <c r="T3418">
        <v>1</v>
      </c>
      <c r="U3418" s="1">
        <v>43479</v>
      </c>
      <c r="V3418" s="1">
        <v>43607</v>
      </c>
      <c r="W3418" t="s">
        <v>680</v>
      </c>
      <c r="X3418" t="s">
        <v>46</v>
      </c>
      <c r="Y3418">
        <v>92</v>
      </c>
      <c r="Z3418">
        <v>92</v>
      </c>
      <c r="AA3418">
        <v>120</v>
      </c>
      <c r="AB3418">
        <v>76.666700000000006</v>
      </c>
      <c r="AD3418">
        <f>IF(ISBLANK(Source[[#This Row],[CrosslistID]]),1,1/COUNTIFS(Source[CrosslistID],Source[[#This Row],[CrosslistID]],Source[TermDesc],Source[[#This Row],[TermDesc]]))</f>
        <v>1</v>
      </c>
      <c r="AG3418">
        <v>0</v>
      </c>
      <c r="AH3418">
        <v>76.666700000000006</v>
      </c>
      <c r="AI3418">
        <v>1.855</v>
      </c>
      <c r="AJ3418">
        <v>1.855</v>
      </c>
      <c r="AK3418">
        <v>0.08</v>
      </c>
      <c r="AL34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1.855</v>
      </c>
      <c r="AM3418">
        <f>IF(AND(Source[[#This Row],[Credit_Noncredit]]="Noncredit",Source[[#This Row],[FTEF]]&gt;0),Source[[#This Row],[NC XLST FTES]]*525/(437.5*Source[[#This Row],[FTEF]]),0)</f>
        <v>27.824999999999999</v>
      </c>
      <c r="AN3418">
        <f>IF(Source[[#This Row],[Credit_Noncredit]]="Credit",Source[[#This Row],[Census Enrollment]],Source[[#This Row],[Noncredit Avg. Attendance]])</f>
        <v>27.824999999999999</v>
      </c>
    </row>
    <row r="3419" spans="1:40" x14ac:dyDescent="0.25">
      <c r="A3419" t="s">
        <v>32</v>
      </c>
      <c r="B3419" t="s">
        <v>33</v>
      </c>
      <c r="C3419" t="s">
        <v>632</v>
      </c>
      <c r="D3419" t="s">
        <v>565</v>
      </c>
      <c r="E3419" s="4">
        <v>40737</v>
      </c>
      <c r="F3419" s="4" t="s">
        <v>672</v>
      </c>
      <c r="G3419" s="4">
        <v>5122</v>
      </c>
      <c r="H3419" t="str">
        <f>CONCATENATE(Source[[#This Row],[Subject]],TRIM(Source[[#This Row],[Course]]))</f>
        <v>HLTH5122</v>
      </c>
      <c r="I3419" t="str">
        <f>VLOOKUP(Source[[#This Row],[SubjCrse]],'Courses and Categories'!$E$2:$G$1816,3,FALSE)</f>
        <v>Noncredit Other</v>
      </c>
      <c r="J3419">
        <v>210</v>
      </c>
      <c r="K3419" t="s">
        <v>676</v>
      </c>
      <c r="L3419" t="s">
        <v>39</v>
      </c>
      <c r="M3419" t="s">
        <v>40</v>
      </c>
      <c r="N3419" t="s">
        <v>50</v>
      </c>
      <c r="O3419">
        <v>1000</v>
      </c>
      <c r="P3419">
        <v>1150</v>
      </c>
      <c r="Q3419" t="s">
        <v>689</v>
      </c>
      <c r="S3419" t="s">
        <v>61</v>
      </c>
      <c r="T3419">
        <v>1</v>
      </c>
      <c r="U3419" s="1">
        <v>43479</v>
      </c>
      <c r="V3419" s="1">
        <v>43607</v>
      </c>
      <c r="W3419" t="s">
        <v>678</v>
      </c>
      <c r="X3419" t="s">
        <v>46</v>
      </c>
      <c r="Y3419">
        <v>32</v>
      </c>
      <c r="Z3419">
        <v>32</v>
      </c>
      <c r="AA3419">
        <v>100</v>
      </c>
      <c r="AB3419">
        <v>32</v>
      </c>
      <c r="AD3419">
        <f>IF(ISBLANK(Source[[#This Row],[CrosslistID]]),1,1/COUNTIFS(Source[CrosslistID],Source[[#This Row],[CrosslistID]],Source[TermDesc],Source[[#This Row],[TermDesc]]))</f>
        <v>1</v>
      </c>
      <c r="AG3419">
        <v>0</v>
      </c>
      <c r="AH3419">
        <v>32</v>
      </c>
      <c r="AI3419">
        <v>1.33</v>
      </c>
      <c r="AJ3419">
        <v>1.33</v>
      </c>
      <c r="AK3419">
        <v>0.08</v>
      </c>
      <c r="AL34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1.33</v>
      </c>
      <c r="AM3419">
        <f>IF(AND(Source[[#This Row],[Credit_Noncredit]]="Noncredit",Source[[#This Row],[FTEF]]&gt;0),Source[[#This Row],[NC XLST FTES]]*525/(437.5*Source[[#This Row],[FTEF]]),0)</f>
        <v>19.95</v>
      </c>
      <c r="AN3419">
        <f>IF(Source[[#This Row],[Credit_Noncredit]]="Credit",Source[[#This Row],[Census Enrollment]],Source[[#This Row],[Noncredit Avg. Attendance]])</f>
        <v>19.95</v>
      </c>
    </row>
    <row r="3420" spans="1:40" x14ac:dyDescent="0.25">
      <c r="A3420" t="s">
        <v>32</v>
      </c>
      <c r="B3420" t="s">
        <v>33</v>
      </c>
      <c r="C3420" t="s">
        <v>632</v>
      </c>
      <c r="D3420" t="s">
        <v>565</v>
      </c>
      <c r="E3420" s="4">
        <v>40746</v>
      </c>
      <c r="F3420" s="4" t="s">
        <v>672</v>
      </c>
      <c r="G3420" s="4">
        <v>5122</v>
      </c>
      <c r="H3420" t="str">
        <f>CONCATENATE(Source[[#This Row],[Subject]],TRIM(Source[[#This Row],[Course]]))</f>
        <v>HLTH5122</v>
      </c>
      <c r="I3420" t="str">
        <f>VLOOKUP(Source[[#This Row],[SubjCrse]],'Courses and Categories'!$E$2:$G$1816,3,FALSE)</f>
        <v>Noncredit Other</v>
      </c>
      <c r="J3420">
        <v>211</v>
      </c>
      <c r="K3420" t="s">
        <v>676</v>
      </c>
      <c r="L3420" t="s">
        <v>39</v>
      </c>
      <c r="M3420" t="s">
        <v>40</v>
      </c>
      <c r="N3420" t="s">
        <v>50</v>
      </c>
      <c r="O3420">
        <v>1000</v>
      </c>
      <c r="P3420">
        <v>1150</v>
      </c>
      <c r="Q3420" t="s">
        <v>690</v>
      </c>
      <c r="S3420" t="s">
        <v>61</v>
      </c>
      <c r="T3420">
        <v>1</v>
      </c>
      <c r="U3420" s="1">
        <v>43479</v>
      </c>
      <c r="V3420" s="1">
        <v>43607</v>
      </c>
      <c r="W3420" t="s">
        <v>682</v>
      </c>
      <c r="X3420" t="s">
        <v>46</v>
      </c>
      <c r="Y3420">
        <v>68</v>
      </c>
      <c r="Z3420">
        <v>68</v>
      </c>
      <c r="AA3420">
        <v>100</v>
      </c>
      <c r="AB3420">
        <v>68</v>
      </c>
      <c r="AD3420">
        <f>IF(ISBLANK(Source[[#This Row],[CrosslistID]]),1,1/COUNTIFS(Source[CrosslistID],Source[[#This Row],[CrosslistID]],Source[TermDesc],Source[[#This Row],[TermDesc]]))</f>
        <v>1</v>
      </c>
      <c r="AG3420">
        <v>0</v>
      </c>
      <c r="AH3420">
        <v>68</v>
      </c>
      <c r="AI3420">
        <v>1.345</v>
      </c>
      <c r="AJ3420">
        <v>1.345</v>
      </c>
      <c r="AK3420">
        <v>0.08</v>
      </c>
      <c r="AL34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1.345</v>
      </c>
      <c r="AM3420">
        <f>IF(AND(Source[[#This Row],[Credit_Noncredit]]="Noncredit",Source[[#This Row],[FTEF]]&gt;0),Source[[#This Row],[NC XLST FTES]]*525/(437.5*Source[[#This Row],[FTEF]]),0)</f>
        <v>20.175000000000001</v>
      </c>
      <c r="AN3420">
        <f>IF(Source[[#This Row],[Credit_Noncredit]]="Credit",Source[[#This Row],[Census Enrollment]],Source[[#This Row],[Noncredit Avg. Attendance]])</f>
        <v>20.175000000000001</v>
      </c>
    </row>
    <row r="3421" spans="1:40" x14ac:dyDescent="0.25">
      <c r="A3421" t="s">
        <v>32</v>
      </c>
      <c r="B3421" t="s">
        <v>33</v>
      </c>
      <c r="C3421" t="s">
        <v>632</v>
      </c>
      <c r="D3421" t="s">
        <v>565</v>
      </c>
      <c r="E3421" s="4">
        <v>40730</v>
      </c>
      <c r="F3421" s="4" t="s">
        <v>672</v>
      </c>
      <c r="G3421" s="4">
        <v>5122</v>
      </c>
      <c r="H3421" t="str">
        <f>CONCATENATE(Source[[#This Row],[Subject]],TRIM(Source[[#This Row],[Course]]))</f>
        <v>HLTH5122</v>
      </c>
      <c r="I3421" t="str">
        <f>VLOOKUP(Source[[#This Row],[SubjCrse]],'Courses and Categories'!$E$2:$G$1816,3,FALSE)</f>
        <v>Noncredit Other</v>
      </c>
      <c r="J3421">
        <v>212</v>
      </c>
      <c r="K3421" t="s">
        <v>676</v>
      </c>
      <c r="L3421" t="s">
        <v>39</v>
      </c>
      <c r="M3421" t="s">
        <v>40</v>
      </c>
      <c r="N3421" t="s">
        <v>50</v>
      </c>
      <c r="O3421">
        <v>1000</v>
      </c>
      <c r="P3421">
        <v>1150</v>
      </c>
      <c r="Q3421" t="s">
        <v>691</v>
      </c>
      <c r="S3421" t="s">
        <v>53</v>
      </c>
      <c r="T3421">
        <v>1</v>
      </c>
      <c r="U3421" s="1">
        <v>43479</v>
      </c>
      <c r="V3421" s="1">
        <v>43607</v>
      </c>
      <c r="W3421" t="s">
        <v>680</v>
      </c>
      <c r="X3421" t="s">
        <v>46</v>
      </c>
      <c r="Y3421">
        <v>105</v>
      </c>
      <c r="Z3421">
        <v>105</v>
      </c>
      <c r="AA3421">
        <v>100</v>
      </c>
      <c r="AB3421">
        <v>105</v>
      </c>
      <c r="AD3421">
        <f>IF(ISBLANK(Source[[#This Row],[CrosslistID]]),1,1/COUNTIFS(Source[CrosslistID],Source[[#This Row],[CrosslistID]],Source[TermDesc],Source[[#This Row],[TermDesc]]))</f>
        <v>1</v>
      </c>
      <c r="AG3421">
        <v>0</v>
      </c>
      <c r="AH3421">
        <v>105</v>
      </c>
      <c r="AI3421">
        <v>1.6040000000000001</v>
      </c>
      <c r="AJ3421">
        <v>1.6040000000000001</v>
      </c>
      <c r="AK3421">
        <v>0.08</v>
      </c>
      <c r="AL34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1.6040000000000001</v>
      </c>
      <c r="AM3421">
        <f>IF(AND(Source[[#This Row],[Credit_Noncredit]]="Noncredit",Source[[#This Row],[FTEF]]&gt;0),Source[[#This Row],[NC XLST FTES]]*525/(437.5*Source[[#This Row],[FTEF]]),0)</f>
        <v>24.060000000000002</v>
      </c>
      <c r="AN3421">
        <f>IF(Source[[#This Row],[Credit_Noncredit]]="Credit",Source[[#This Row],[Census Enrollment]],Source[[#This Row],[Noncredit Avg. Attendance]])</f>
        <v>24.060000000000002</v>
      </c>
    </row>
    <row r="3422" spans="1:40" x14ac:dyDescent="0.25">
      <c r="A3422" t="s">
        <v>32</v>
      </c>
      <c r="B3422" t="s">
        <v>33</v>
      </c>
      <c r="C3422" t="s">
        <v>632</v>
      </c>
      <c r="D3422" t="s">
        <v>565</v>
      </c>
      <c r="E3422" s="4">
        <v>47909</v>
      </c>
      <c r="F3422" s="4" t="s">
        <v>672</v>
      </c>
      <c r="G3422" s="4">
        <v>5122</v>
      </c>
      <c r="H3422" t="str">
        <f>CONCATENATE(Source[[#This Row],[Subject]],TRIM(Source[[#This Row],[Course]]))</f>
        <v>HLTH5122</v>
      </c>
      <c r="I3422" t="str">
        <f>VLOOKUP(Source[[#This Row],[SubjCrse]],'Courses and Categories'!$E$2:$G$1816,3,FALSE)</f>
        <v>Noncredit Other</v>
      </c>
      <c r="J3422">
        <v>213</v>
      </c>
      <c r="K3422" t="s">
        <v>676</v>
      </c>
      <c r="L3422" t="s">
        <v>39</v>
      </c>
      <c r="M3422" t="s">
        <v>40</v>
      </c>
      <c r="N3422" t="s">
        <v>185</v>
      </c>
      <c r="O3422">
        <v>1030</v>
      </c>
      <c r="P3422">
        <v>1225</v>
      </c>
      <c r="Q3422" t="s">
        <v>692</v>
      </c>
      <c r="S3422" t="s">
        <v>53</v>
      </c>
      <c r="T3422">
        <v>1</v>
      </c>
      <c r="U3422" s="1">
        <v>43479</v>
      </c>
      <c r="V3422" s="1">
        <v>43607</v>
      </c>
      <c r="W3422" t="s">
        <v>680</v>
      </c>
      <c r="X3422" t="s">
        <v>46</v>
      </c>
      <c r="Y3422">
        <v>192</v>
      </c>
      <c r="Z3422">
        <v>192</v>
      </c>
      <c r="AA3422">
        <v>150</v>
      </c>
      <c r="AB3422">
        <v>128</v>
      </c>
      <c r="AD3422">
        <f>IF(ISBLANK(Source[[#This Row],[CrosslistID]]),1,1/COUNTIFS(Source[CrosslistID],Source[[#This Row],[CrosslistID]],Source[TermDesc],Source[[#This Row],[TermDesc]]))</f>
        <v>1</v>
      </c>
      <c r="AG3422">
        <v>0</v>
      </c>
      <c r="AH3422">
        <v>128</v>
      </c>
      <c r="AI3422">
        <v>2.8079999999999998</v>
      </c>
      <c r="AJ3422">
        <v>2.8079999999999998</v>
      </c>
      <c r="AK3422">
        <v>0.08</v>
      </c>
      <c r="AL34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2.8079999999999998</v>
      </c>
      <c r="AM3422">
        <f>IF(AND(Source[[#This Row],[Credit_Noncredit]]="Noncredit",Source[[#This Row],[FTEF]]&gt;0),Source[[#This Row],[NC XLST FTES]]*525/(437.5*Source[[#This Row],[FTEF]]),0)</f>
        <v>42.12</v>
      </c>
      <c r="AN3422">
        <f>IF(Source[[#This Row],[Credit_Noncredit]]="Credit",Source[[#This Row],[Census Enrollment]],Source[[#This Row],[Noncredit Avg. Attendance]])</f>
        <v>42.12</v>
      </c>
    </row>
    <row r="3423" spans="1:40" x14ac:dyDescent="0.25">
      <c r="A3423" t="s">
        <v>32</v>
      </c>
      <c r="B3423" t="s">
        <v>33</v>
      </c>
      <c r="C3423" t="s">
        <v>632</v>
      </c>
      <c r="D3423" t="s">
        <v>565</v>
      </c>
      <c r="E3423" s="4">
        <v>47908</v>
      </c>
      <c r="F3423" s="4" t="s">
        <v>672</v>
      </c>
      <c r="G3423" s="4">
        <v>5122</v>
      </c>
      <c r="H3423" t="str">
        <f>CONCATENATE(Source[[#This Row],[Subject]],TRIM(Source[[#This Row],[Course]]))</f>
        <v>HLTH5122</v>
      </c>
      <c r="I3423" t="str">
        <f>VLOOKUP(Source[[#This Row],[SubjCrse]],'Courses and Categories'!$E$2:$G$1816,3,FALSE)</f>
        <v>Noncredit Other</v>
      </c>
      <c r="J3423">
        <v>214</v>
      </c>
      <c r="K3423" t="s">
        <v>676</v>
      </c>
      <c r="L3423" t="s">
        <v>39</v>
      </c>
      <c r="M3423" t="s">
        <v>40</v>
      </c>
      <c r="N3423" t="s">
        <v>185</v>
      </c>
      <c r="O3423">
        <v>1000</v>
      </c>
      <c r="P3423">
        <v>1150</v>
      </c>
      <c r="Q3423" t="s">
        <v>693</v>
      </c>
      <c r="S3423" t="s">
        <v>248</v>
      </c>
      <c r="T3423">
        <v>1</v>
      </c>
      <c r="U3423" s="1">
        <v>43479</v>
      </c>
      <c r="V3423" s="1">
        <v>43607</v>
      </c>
      <c r="W3423" t="s">
        <v>678</v>
      </c>
      <c r="X3423" t="s">
        <v>46</v>
      </c>
      <c r="Y3423">
        <v>27</v>
      </c>
      <c r="Z3423">
        <v>27</v>
      </c>
      <c r="AA3423">
        <v>100</v>
      </c>
      <c r="AB3423">
        <v>27</v>
      </c>
      <c r="AD3423">
        <f>IF(ISBLANK(Source[[#This Row],[CrosslistID]]),1,1/COUNTIFS(Source[CrosslistID],Source[[#This Row],[CrosslistID]],Source[TermDesc],Source[[#This Row],[TermDesc]]))</f>
        <v>1</v>
      </c>
      <c r="AG3423">
        <v>0</v>
      </c>
      <c r="AH3423">
        <v>27</v>
      </c>
      <c r="AI3423">
        <v>1.23</v>
      </c>
      <c r="AJ3423">
        <v>1.23</v>
      </c>
      <c r="AK3423">
        <v>0.08</v>
      </c>
      <c r="AL34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1.23</v>
      </c>
      <c r="AM3423">
        <f>IF(AND(Source[[#This Row],[Credit_Noncredit]]="Noncredit",Source[[#This Row],[FTEF]]&gt;0),Source[[#This Row],[NC XLST FTES]]*525/(437.5*Source[[#This Row],[FTEF]]),0)</f>
        <v>18.45</v>
      </c>
      <c r="AN3423">
        <f>IF(Source[[#This Row],[Credit_Noncredit]]="Credit",Source[[#This Row],[Census Enrollment]],Source[[#This Row],[Noncredit Avg. Attendance]])</f>
        <v>18.45</v>
      </c>
    </row>
    <row r="3424" spans="1:40" x14ac:dyDescent="0.25">
      <c r="A3424" t="s">
        <v>32</v>
      </c>
      <c r="B3424" t="s">
        <v>33</v>
      </c>
      <c r="C3424" t="s">
        <v>632</v>
      </c>
      <c r="D3424" t="s">
        <v>565</v>
      </c>
      <c r="E3424" s="4">
        <v>40715</v>
      </c>
      <c r="F3424" s="4" t="s">
        <v>672</v>
      </c>
      <c r="G3424" s="4">
        <v>5122</v>
      </c>
      <c r="H3424" t="str">
        <f>CONCATENATE(Source[[#This Row],[Subject]],TRIM(Source[[#This Row],[Course]]))</f>
        <v>HLTH5122</v>
      </c>
      <c r="I3424" t="str">
        <f>VLOOKUP(Source[[#This Row],[SubjCrse]],'Courses and Categories'!$E$2:$G$1816,3,FALSE)</f>
        <v>Noncredit Other</v>
      </c>
      <c r="J3424">
        <v>215</v>
      </c>
      <c r="K3424" t="s">
        <v>676</v>
      </c>
      <c r="L3424" t="s">
        <v>39</v>
      </c>
      <c r="M3424" t="s">
        <v>40</v>
      </c>
      <c r="N3424" t="s">
        <v>185</v>
      </c>
      <c r="O3424">
        <v>1000</v>
      </c>
      <c r="P3424">
        <v>1150</v>
      </c>
      <c r="Q3424" t="s">
        <v>694</v>
      </c>
      <c r="S3424" t="s">
        <v>61</v>
      </c>
      <c r="T3424">
        <v>1</v>
      </c>
      <c r="U3424" s="1">
        <v>43479</v>
      </c>
      <c r="V3424" s="1">
        <v>43607</v>
      </c>
      <c r="W3424" t="s">
        <v>695</v>
      </c>
      <c r="X3424" t="s">
        <v>46</v>
      </c>
      <c r="Y3424">
        <v>145</v>
      </c>
      <c r="Z3424">
        <v>145</v>
      </c>
      <c r="AA3424">
        <v>150</v>
      </c>
      <c r="AB3424">
        <v>96.666700000000006</v>
      </c>
      <c r="AD3424">
        <f>IF(ISBLANK(Source[[#This Row],[CrosslistID]]),1,1/COUNTIFS(Source[CrosslistID],Source[[#This Row],[CrosslistID]],Source[TermDesc],Source[[#This Row],[TermDesc]]))</f>
        <v>1</v>
      </c>
      <c r="AG3424">
        <v>0</v>
      </c>
      <c r="AH3424">
        <v>96.666700000000006</v>
      </c>
      <c r="AI3424">
        <v>1.63</v>
      </c>
      <c r="AJ3424">
        <v>1.63</v>
      </c>
      <c r="AK3424">
        <v>0.08</v>
      </c>
      <c r="AL34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1.63</v>
      </c>
      <c r="AM3424">
        <f>IF(AND(Source[[#This Row],[Credit_Noncredit]]="Noncredit",Source[[#This Row],[FTEF]]&gt;0),Source[[#This Row],[NC XLST FTES]]*525/(437.5*Source[[#This Row],[FTEF]]),0)</f>
        <v>24.45</v>
      </c>
      <c r="AN3424">
        <f>IF(Source[[#This Row],[Credit_Noncredit]]="Credit",Source[[#This Row],[Census Enrollment]],Source[[#This Row],[Noncredit Avg. Attendance]])</f>
        <v>24.45</v>
      </c>
    </row>
    <row r="3425" spans="1:40" x14ac:dyDescent="0.25">
      <c r="A3425" t="s">
        <v>32</v>
      </c>
      <c r="B3425" t="s">
        <v>33</v>
      </c>
      <c r="C3425" t="s">
        <v>632</v>
      </c>
      <c r="D3425" t="s">
        <v>565</v>
      </c>
      <c r="E3425" s="4">
        <v>40719</v>
      </c>
      <c r="F3425" s="4" t="s">
        <v>672</v>
      </c>
      <c r="G3425" s="4">
        <v>5122</v>
      </c>
      <c r="H3425" t="str">
        <f>CONCATENATE(Source[[#This Row],[Subject]],TRIM(Source[[#This Row],[Course]]))</f>
        <v>HLTH5122</v>
      </c>
      <c r="I3425" t="str">
        <f>VLOOKUP(Source[[#This Row],[SubjCrse]],'Courses and Categories'!$E$2:$G$1816,3,FALSE)</f>
        <v>Noncredit Other</v>
      </c>
      <c r="J3425">
        <v>216</v>
      </c>
      <c r="K3425" t="s">
        <v>676</v>
      </c>
      <c r="L3425" t="s">
        <v>39</v>
      </c>
      <c r="M3425" t="s">
        <v>40</v>
      </c>
      <c r="N3425" t="s">
        <v>91</v>
      </c>
      <c r="O3425">
        <v>1000</v>
      </c>
      <c r="P3425">
        <v>1150</v>
      </c>
      <c r="Q3425" t="s">
        <v>696</v>
      </c>
      <c r="S3425" t="s">
        <v>61</v>
      </c>
      <c r="T3425">
        <v>1</v>
      </c>
      <c r="U3425" s="1">
        <v>43479</v>
      </c>
      <c r="V3425" s="1">
        <v>43607</v>
      </c>
      <c r="W3425" t="s">
        <v>678</v>
      </c>
      <c r="X3425" t="s">
        <v>46</v>
      </c>
      <c r="Y3425">
        <v>51</v>
      </c>
      <c r="Z3425">
        <v>51</v>
      </c>
      <c r="AA3425">
        <v>80</v>
      </c>
      <c r="AB3425">
        <v>63.75</v>
      </c>
      <c r="AD3425">
        <f>IF(ISBLANK(Source[[#This Row],[CrosslistID]]),1,1/COUNTIFS(Source[CrosslistID],Source[[#This Row],[CrosslistID]],Source[TermDesc],Source[[#This Row],[TermDesc]]))</f>
        <v>1</v>
      </c>
      <c r="AG3425">
        <v>0</v>
      </c>
      <c r="AH3425">
        <v>63.75</v>
      </c>
      <c r="AI3425">
        <v>2.5979999999999999</v>
      </c>
      <c r="AJ3425">
        <v>2.5979999999999999</v>
      </c>
      <c r="AK3425">
        <v>0.08</v>
      </c>
      <c r="AL34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2.5979999999999999</v>
      </c>
      <c r="AM3425">
        <f>IF(AND(Source[[#This Row],[Credit_Noncredit]]="Noncredit",Source[[#This Row],[FTEF]]&gt;0),Source[[#This Row],[NC XLST FTES]]*525/(437.5*Source[[#This Row],[FTEF]]),0)</f>
        <v>38.969999999999992</v>
      </c>
      <c r="AN3425">
        <f>IF(Source[[#This Row],[Credit_Noncredit]]="Credit",Source[[#This Row],[Census Enrollment]],Source[[#This Row],[Noncredit Avg. Attendance]])</f>
        <v>38.969999999999992</v>
      </c>
    </row>
    <row r="3426" spans="1:40" x14ac:dyDescent="0.25">
      <c r="A3426" t="s">
        <v>32</v>
      </c>
      <c r="B3426" t="s">
        <v>33</v>
      </c>
      <c r="C3426" t="s">
        <v>632</v>
      </c>
      <c r="D3426" t="s">
        <v>565</v>
      </c>
      <c r="E3426" s="4">
        <v>40708</v>
      </c>
      <c r="F3426" s="4" t="s">
        <v>672</v>
      </c>
      <c r="G3426" s="4">
        <v>5122</v>
      </c>
      <c r="H3426" t="str">
        <f>CONCATENATE(Source[[#This Row],[Subject]],TRIM(Source[[#This Row],[Course]]))</f>
        <v>HLTH5122</v>
      </c>
      <c r="I3426" t="str">
        <f>VLOOKUP(Source[[#This Row],[SubjCrse]],'Courses and Categories'!$E$2:$G$1816,3,FALSE)</f>
        <v>Noncredit Other</v>
      </c>
      <c r="J3426">
        <v>217</v>
      </c>
      <c r="K3426" t="s">
        <v>676</v>
      </c>
      <c r="L3426" t="s">
        <v>39</v>
      </c>
      <c r="M3426" t="s">
        <v>40</v>
      </c>
      <c r="N3426" t="s">
        <v>91</v>
      </c>
      <c r="O3426">
        <v>1000</v>
      </c>
      <c r="P3426">
        <v>1150</v>
      </c>
      <c r="Q3426" t="s">
        <v>697</v>
      </c>
      <c r="S3426" t="s">
        <v>61</v>
      </c>
      <c r="T3426">
        <v>1</v>
      </c>
      <c r="U3426" s="1">
        <v>43479</v>
      </c>
      <c r="V3426" s="1">
        <v>43607</v>
      </c>
      <c r="W3426" t="s">
        <v>698</v>
      </c>
      <c r="X3426" t="s">
        <v>46</v>
      </c>
      <c r="Y3426">
        <v>48</v>
      </c>
      <c r="Z3426">
        <v>48</v>
      </c>
      <c r="AA3426">
        <v>70</v>
      </c>
      <c r="AB3426">
        <v>68.571399999999997</v>
      </c>
      <c r="AD3426">
        <f>IF(ISBLANK(Source[[#This Row],[CrosslistID]]),1,1/COUNTIFS(Source[CrosslistID],Source[[#This Row],[CrosslistID]],Source[TermDesc],Source[[#This Row],[TermDesc]]))</f>
        <v>1</v>
      </c>
      <c r="AG3426">
        <v>0</v>
      </c>
      <c r="AH3426">
        <v>68.571399999999997</v>
      </c>
      <c r="AI3426">
        <v>1.276</v>
      </c>
      <c r="AJ3426">
        <v>1.276</v>
      </c>
      <c r="AK3426">
        <v>0.08</v>
      </c>
      <c r="AL34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1.276</v>
      </c>
      <c r="AM3426">
        <f>IF(AND(Source[[#This Row],[Credit_Noncredit]]="Noncredit",Source[[#This Row],[FTEF]]&gt;0),Source[[#This Row],[NC XLST FTES]]*525/(437.5*Source[[#This Row],[FTEF]]),0)</f>
        <v>19.14</v>
      </c>
      <c r="AN3426">
        <f>IF(Source[[#This Row],[Credit_Noncredit]]="Credit",Source[[#This Row],[Census Enrollment]],Source[[#This Row],[Noncredit Avg. Attendance]])</f>
        <v>19.14</v>
      </c>
    </row>
    <row r="3427" spans="1:40" x14ac:dyDescent="0.25">
      <c r="A3427" t="s">
        <v>32</v>
      </c>
      <c r="B3427" t="s">
        <v>33</v>
      </c>
      <c r="C3427" t="s">
        <v>632</v>
      </c>
      <c r="D3427" t="s">
        <v>565</v>
      </c>
      <c r="E3427" s="4">
        <v>48086</v>
      </c>
      <c r="F3427" s="4" t="s">
        <v>672</v>
      </c>
      <c r="G3427" s="4">
        <v>5122</v>
      </c>
      <c r="H3427" t="str">
        <f>CONCATENATE(Source[[#This Row],[Subject]],TRIM(Source[[#This Row],[Course]]))</f>
        <v>HLTH5122</v>
      </c>
      <c r="I3427" t="str">
        <f>VLOOKUP(Source[[#This Row],[SubjCrse]],'Courses and Categories'!$E$2:$G$1816,3,FALSE)</f>
        <v>Noncredit Other</v>
      </c>
      <c r="J3427">
        <v>218</v>
      </c>
      <c r="K3427" t="s">
        <v>676</v>
      </c>
      <c r="L3427" t="s">
        <v>39</v>
      </c>
      <c r="M3427" t="s">
        <v>40</v>
      </c>
      <c r="N3427" t="s">
        <v>91</v>
      </c>
      <c r="O3427">
        <v>1000</v>
      </c>
      <c r="P3427">
        <v>1150</v>
      </c>
      <c r="Q3427" t="s">
        <v>699</v>
      </c>
      <c r="S3427" t="s">
        <v>61</v>
      </c>
      <c r="T3427">
        <v>1</v>
      </c>
      <c r="U3427" s="1">
        <v>43479</v>
      </c>
      <c r="V3427" s="1">
        <v>43607</v>
      </c>
      <c r="W3427" t="s">
        <v>680</v>
      </c>
      <c r="X3427" t="s">
        <v>46</v>
      </c>
      <c r="Y3427">
        <v>119</v>
      </c>
      <c r="Z3427">
        <v>119</v>
      </c>
      <c r="AA3427">
        <v>150</v>
      </c>
      <c r="AB3427">
        <v>79.333299999999994</v>
      </c>
      <c r="AD3427">
        <f>IF(ISBLANK(Source[[#This Row],[CrosslistID]]),1,1/COUNTIFS(Source[CrosslistID],Source[[#This Row],[CrosslistID]],Source[TermDesc],Source[[#This Row],[TermDesc]]))</f>
        <v>1</v>
      </c>
      <c r="AG3427">
        <v>0</v>
      </c>
      <c r="AH3427">
        <v>79.333299999999994</v>
      </c>
      <c r="AI3427">
        <v>2.8610000000000002</v>
      </c>
      <c r="AJ3427">
        <v>2.8610000000000002</v>
      </c>
      <c r="AK3427">
        <v>0.08</v>
      </c>
      <c r="AL34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2.8610000000000002</v>
      </c>
      <c r="AM3427">
        <f>IF(AND(Source[[#This Row],[Credit_Noncredit]]="Noncredit",Source[[#This Row],[FTEF]]&gt;0),Source[[#This Row],[NC XLST FTES]]*525/(437.5*Source[[#This Row],[FTEF]]),0)</f>
        <v>42.914999999999999</v>
      </c>
      <c r="AN3427">
        <f>IF(Source[[#This Row],[Credit_Noncredit]]="Credit",Source[[#This Row],[Census Enrollment]],Source[[#This Row],[Noncredit Avg. Attendance]])</f>
        <v>42.914999999999999</v>
      </c>
    </row>
    <row r="3428" spans="1:40" x14ac:dyDescent="0.25">
      <c r="A3428" t="s">
        <v>32</v>
      </c>
      <c r="B3428" t="s">
        <v>33</v>
      </c>
      <c r="C3428" t="s">
        <v>632</v>
      </c>
      <c r="D3428" t="s">
        <v>565</v>
      </c>
      <c r="E3428" s="4">
        <v>40735</v>
      </c>
      <c r="F3428" s="4" t="s">
        <v>672</v>
      </c>
      <c r="G3428" s="4">
        <v>5122</v>
      </c>
      <c r="H3428" t="str">
        <f>CONCATENATE(Source[[#This Row],[Subject]],TRIM(Source[[#This Row],[Course]]))</f>
        <v>HLTH5122</v>
      </c>
      <c r="I3428" t="str">
        <f>VLOOKUP(Source[[#This Row],[SubjCrse]],'Courses and Categories'!$E$2:$G$1816,3,FALSE)</f>
        <v>Noncredit Other</v>
      </c>
      <c r="J3428">
        <v>219</v>
      </c>
      <c r="K3428" t="s">
        <v>676</v>
      </c>
      <c r="L3428" t="s">
        <v>39</v>
      </c>
      <c r="M3428" t="s">
        <v>40</v>
      </c>
      <c r="N3428" t="s">
        <v>91</v>
      </c>
      <c r="O3428">
        <v>1230</v>
      </c>
      <c r="P3428">
        <v>1420</v>
      </c>
      <c r="Q3428" t="s">
        <v>700</v>
      </c>
      <c r="S3428" t="s">
        <v>61</v>
      </c>
      <c r="T3428">
        <v>1</v>
      </c>
      <c r="U3428" s="1">
        <v>43479</v>
      </c>
      <c r="V3428" s="1">
        <v>43607</v>
      </c>
      <c r="W3428" t="s">
        <v>680</v>
      </c>
      <c r="X3428" t="s">
        <v>46</v>
      </c>
      <c r="Y3428">
        <v>69</v>
      </c>
      <c r="Z3428">
        <v>69</v>
      </c>
      <c r="AA3428">
        <v>100</v>
      </c>
      <c r="AB3428">
        <v>69</v>
      </c>
      <c r="AD3428">
        <f>IF(ISBLANK(Source[[#This Row],[CrosslistID]]),1,1/COUNTIFS(Source[CrosslistID],Source[[#This Row],[CrosslistID]],Source[TermDesc],Source[[#This Row],[TermDesc]]))</f>
        <v>1</v>
      </c>
      <c r="AG3428">
        <v>0</v>
      </c>
      <c r="AH3428">
        <v>69</v>
      </c>
      <c r="AI3428">
        <v>1.7749999999999999</v>
      </c>
      <c r="AJ3428">
        <v>1.7749999999999999</v>
      </c>
      <c r="AK3428">
        <v>0.08</v>
      </c>
      <c r="AL34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1.7749999999999999</v>
      </c>
      <c r="AM3428">
        <f>IF(AND(Source[[#This Row],[Credit_Noncredit]]="Noncredit",Source[[#This Row],[FTEF]]&gt;0),Source[[#This Row],[NC XLST FTES]]*525/(437.5*Source[[#This Row],[FTEF]]),0)</f>
        <v>26.625</v>
      </c>
      <c r="AN3428">
        <f>IF(Source[[#This Row],[Credit_Noncredit]]="Credit",Source[[#This Row],[Census Enrollment]],Source[[#This Row],[Noncredit Avg. Attendance]])</f>
        <v>26.625</v>
      </c>
    </row>
    <row r="3429" spans="1:40" x14ac:dyDescent="0.25">
      <c r="A3429" t="s">
        <v>32</v>
      </c>
      <c r="B3429" t="s">
        <v>33</v>
      </c>
      <c r="C3429" t="s">
        <v>632</v>
      </c>
      <c r="D3429" t="s">
        <v>565</v>
      </c>
      <c r="E3429" s="4">
        <v>47547</v>
      </c>
      <c r="F3429" s="4" t="s">
        <v>672</v>
      </c>
      <c r="G3429" s="4">
        <v>5123</v>
      </c>
      <c r="H3429" t="str">
        <f>CONCATENATE(Source[[#This Row],[Subject]],TRIM(Source[[#This Row],[Course]]))</f>
        <v>HLTH5123</v>
      </c>
      <c r="I3429" t="str">
        <f>VLOOKUP(Source[[#This Row],[SubjCrse]],'Courses and Categories'!$E$2:$G$1816,3,FALSE)</f>
        <v>Noncredit Other</v>
      </c>
      <c r="J3429">
        <v>201</v>
      </c>
      <c r="K3429" t="s">
        <v>701</v>
      </c>
      <c r="L3429" t="s">
        <v>50</v>
      </c>
      <c r="M3429" t="s">
        <v>40</v>
      </c>
      <c r="N3429" t="s">
        <v>51</v>
      </c>
      <c r="O3429">
        <v>1000</v>
      </c>
      <c r="P3429">
        <v>1150</v>
      </c>
      <c r="Q3429" t="s">
        <v>702</v>
      </c>
      <c r="S3429" t="s">
        <v>61</v>
      </c>
      <c r="T3429" t="s">
        <v>44</v>
      </c>
      <c r="U3429" s="1">
        <v>43484</v>
      </c>
      <c r="V3429" s="1">
        <v>43526</v>
      </c>
      <c r="W3429" t="s">
        <v>680</v>
      </c>
      <c r="X3429" t="s">
        <v>46</v>
      </c>
      <c r="Y3429">
        <v>69</v>
      </c>
      <c r="Z3429">
        <v>69</v>
      </c>
      <c r="AA3429">
        <v>120</v>
      </c>
      <c r="AB3429">
        <v>57.5</v>
      </c>
      <c r="AD3429">
        <f>IF(ISBLANK(Source[[#This Row],[CrosslistID]]),1,1/COUNTIFS(Source[CrosslistID],Source[[#This Row],[CrosslistID]],Source[TermDesc],Source[[#This Row],[TermDesc]]))</f>
        <v>1</v>
      </c>
      <c r="AG3429">
        <v>0</v>
      </c>
      <c r="AH3429">
        <v>57.5</v>
      </c>
      <c r="AI3429">
        <v>0.84599999999999997</v>
      </c>
      <c r="AJ3429">
        <v>0.84599999999999997</v>
      </c>
      <c r="AK3429">
        <v>2.7400000000000001E-2</v>
      </c>
      <c r="AL34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0.84599999999999997</v>
      </c>
      <c r="AM3429">
        <f>IF(AND(Source[[#This Row],[Credit_Noncredit]]="Noncredit",Source[[#This Row],[FTEF]]&gt;0),Source[[#This Row],[NC XLST FTES]]*525/(437.5*Source[[#This Row],[FTEF]]),0)</f>
        <v>37.051094890510946</v>
      </c>
      <c r="AN3429">
        <f>IF(Source[[#This Row],[Credit_Noncredit]]="Credit",Source[[#This Row],[Census Enrollment]],Source[[#This Row],[Noncredit Avg. Attendance]])</f>
        <v>37.051094890510946</v>
      </c>
    </row>
    <row r="3430" spans="1:40" x14ac:dyDescent="0.25">
      <c r="A3430" t="s">
        <v>32</v>
      </c>
      <c r="B3430" t="s">
        <v>33</v>
      </c>
      <c r="C3430" t="s">
        <v>632</v>
      </c>
      <c r="D3430" t="s">
        <v>565</v>
      </c>
      <c r="E3430" s="4">
        <v>47910</v>
      </c>
      <c r="F3430" s="4" t="s">
        <v>672</v>
      </c>
      <c r="G3430" s="4">
        <v>5123</v>
      </c>
      <c r="H3430" t="str">
        <f>CONCATENATE(Source[[#This Row],[Subject]],TRIM(Source[[#This Row],[Course]]))</f>
        <v>HLTH5123</v>
      </c>
      <c r="I3430" t="str">
        <f>VLOOKUP(Source[[#This Row],[SubjCrse]],'Courses and Categories'!$E$2:$G$1816,3,FALSE)</f>
        <v>Noncredit Other</v>
      </c>
      <c r="J3430">
        <v>202</v>
      </c>
      <c r="K3430" t="s">
        <v>701</v>
      </c>
      <c r="L3430" t="s">
        <v>50</v>
      </c>
      <c r="M3430" t="s">
        <v>40</v>
      </c>
      <c r="N3430" t="s">
        <v>51</v>
      </c>
      <c r="O3430">
        <v>1000</v>
      </c>
      <c r="P3430">
        <v>1150</v>
      </c>
      <c r="Q3430" t="s">
        <v>702</v>
      </c>
      <c r="S3430" t="s">
        <v>61</v>
      </c>
      <c r="T3430" t="s">
        <v>44</v>
      </c>
      <c r="U3430" s="1">
        <v>43533</v>
      </c>
      <c r="V3430" s="1">
        <v>43575</v>
      </c>
      <c r="W3430" t="s">
        <v>678</v>
      </c>
      <c r="X3430" t="s">
        <v>46</v>
      </c>
      <c r="Y3430">
        <v>69</v>
      </c>
      <c r="Z3430">
        <v>69</v>
      </c>
      <c r="AA3430">
        <v>120</v>
      </c>
      <c r="AB3430">
        <v>57.5</v>
      </c>
      <c r="AD3430">
        <f>IF(ISBLANK(Source[[#This Row],[CrosslistID]]),1,1/COUNTIFS(Source[CrosslistID],Source[[#This Row],[CrosslistID]],Source[TermDesc],Source[[#This Row],[TermDesc]]))</f>
        <v>1</v>
      </c>
      <c r="AG3430">
        <v>0</v>
      </c>
      <c r="AH3430">
        <v>57.5</v>
      </c>
      <c r="AI3430">
        <v>0.73099999999999998</v>
      </c>
      <c r="AJ3430">
        <v>0.73099999999999998</v>
      </c>
      <c r="AK3430">
        <v>2.7400000000000001E-2</v>
      </c>
      <c r="AL34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0.73099999999999998</v>
      </c>
      <c r="AM3430">
        <f>IF(AND(Source[[#This Row],[Credit_Noncredit]]="Noncredit",Source[[#This Row],[FTEF]]&gt;0),Source[[#This Row],[NC XLST FTES]]*525/(437.5*Source[[#This Row],[FTEF]]),0)</f>
        <v>32.014598540145982</v>
      </c>
      <c r="AN3430">
        <f>IF(Source[[#This Row],[Credit_Noncredit]]="Credit",Source[[#This Row],[Census Enrollment]],Source[[#This Row],[Noncredit Avg. Attendance]])</f>
        <v>32.014598540145982</v>
      </c>
    </row>
    <row r="3431" spans="1:40" x14ac:dyDescent="0.25">
      <c r="A3431" t="s">
        <v>32</v>
      </c>
      <c r="B3431" t="s">
        <v>33</v>
      </c>
      <c r="C3431" t="s">
        <v>632</v>
      </c>
      <c r="D3431" t="s">
        <v>703</v>
      </c>
      <c r="E3431" s="4">
        <v>41517</v>
      </c>
      <c r="F3431" s="4" t="s">
        <v>704</v>
      </c>
      <c r="G3431" s="4">
        <v>9200</v>
      </c>
      <c r="H3431" t="str">
        <f>CONCATENATE(Source[[#This Row],[Subject]],TRIM(Source[[#This Row],[Course]]))</f>
        <v>VOCN9200</v>
      </c>
      <c r="I3431" t="str">
        <f>VLOOKUP(Source[[#This Row],[SubjCrse]],'Courses and Categories'!$E$2:$G$1816,3,FALSE)</f>
        <v>Noncredit CTE</v>
      </c>
      <c r="J3431">
        <v>201</v>
      </c>
      <c r="K3431" t="s">
        <v>705</v>
      </c>
      <c r="L3431" t="s">
        <v>39</v>
      </c>
      <c r="M3431" t="s">
        <v>40</v>
      </c>
      <c r="N3431" t="s">
        <v>706</v>
      </c>
      <c r="O3431" t="s">
        <v>707</v>
      </c>
      <c r="P3431" t="s">
        <v>708</v>
      </c>
      <c r="Q3431" t="s">
        <v>709</v>
      </c>
      <c r="R3431" t="s">
        <v>710</v>
      </c>
      <c r="S3431" t="s">
        <v>61</v>
      </c>
      <c r="T3431" t="s">
        <v>44</v>
      </c>
      <c r="U3431" s="1">
        <v>43487</v>
      </c>
      <c r="V3431" s="1">
        <v>43605</v>
      </c>
      <c r="W3431" t="s">
        <v>711</v>
      </c>
      <c r="X3431" t="s">
        <v>46</v>
      </c>
      <c r="Y3431">
        <v>15</v>
      </c>
      <c r="Z3431">
        <v>15</v>
      </c>
      <c r="AA3431">
        <v>30</v>
      </c>
      <c r="AB3431">
        <v>50</v>
      </c>
      <c r="AD3431">
        <f>IF(ISBLANK(Source[[#This Row],[CrosslistID]]),1,1/COUNTIFS(Source[CrosslistID],Source[[#This Row],[CrosslistID]],Source[TermDesc],Source[[#This Row],[TermDesc]]))</f>
        <v>1</v>
      </c>
      <c r="AG3431">
        <v>0</v>
      </c>
      <c r="AH3431">
        <v>50</v>
      </c>
      <c r="AI3431">
        <v>8.5579999999999998</v>
      </c>
      <c r="AJ3431">
        <v>8.5579999999999998</v>
      </c>
      <c r="AK3431">
        <v>2.1379999999999999</v>
      </c>
      <c r="AL34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8.5579999999999998</v>
      </c>
      <c r="AM3431">
        <f>IF(AND(Source[[#This Row],[Credit_Noncredit]]="Noncredit",Source[[#This Row],[FTEF]]&gt;0),Source[[#This Row],[NC XLST FTES]]*525/(437.5*Source[[#This Row],[FTEF]]),0)</f>
        <v>4.8033676333021518</v>
      </c>
      <c r="AN3431">
        <f>IF(Source[[#This Row],[Credit_Noncredit]]="Credit",Source[[#This Row],[Census Enrollment]],Source[[#This Row],[Noncredit Avg. Attendance]])</f>
        <v>4.8033676333021518</v>
      </c>
    </row>
    <row r="3432" spans="1:40" x14ac:dyDescent="0.25">
      <c r="A3432" t="s">
        <v>32</v>
      </c>
      <c r="B3432" t="s">
        <v>33</v>
      </c>
      <c r="C3432" t="s">
        <v>632</v>
      </c>
      <c r="D3432" t="s">
        <v>712</v>
      </c>
      <c r="E3432" s="4">
        <v>48047</v>
      </c>
      <c r="F3432" s="4" t="s">
        <v>713</v>
      </c>
      <c r="G3432" s="4">
        <v>7005</v>
      </c>
      <c r="H3432" t="str">
        <f>CONCATENATE(Source[[#This Row],[Subject]],TRIM(Source[[#This Row],[Course]]))</f>
        <v>OLAD7005</v>
      </c>
      <c r="I3432" t="str">
        <f>VLOOKUP(Source[[#This Row],[SubjCrse]],'Courses and Categories'!$E$2:$G$1816,3,FALSE)</f>
        <v>Noncredit Lifelong Learning</v>
      </c>
      <c r="J3432">
        <v>701</v>
      </c>
      <c r="K3432" t="s">
        <v>714</v>
      </c>
      <c r="L3432" t="s">
        <v>39</v>
      </c>
      <c r="M3432" t="s">
        <v>40</v>
      </c>
      <c r="N3432" t="s">
        <v>41</v>
      </c>
      <c r="O3432">
        <v>1250</v>
      </c>
      <c r="P3432">
        <v>1340</v>
      </c>
      <c r="Q3432" t="s">
        <v>715</v>
      </c>
      <c r="S3432" t="s">
        <v>53</v>
      </c>
      <c r="T3432">
        <v>1</v>
      </c>
      <c r="U3432" s="1">
        <v>43479</v>
      </c>
      <c r="V3432" s="1">
        <v>43607</v>
      </c>
      <c r="W3432" t="s">
        <v>54</v>
      </c>
      <c r="X3432" t="s">
        <v>46</v>
      </c>
      <c r="Y3432">
        <v>58</v>
      </c>
      <c r="Z3432">
        <v>52</v>
      </c>
      <c r="AA3432">
        <v>100</v>
      </c>
      <c r="AB3432">
        <v>52</v>
      </c>
      <c r="AD3432">
        <f>IF(ISBLANK(Source[[#This Row],[CrosslistID]]),1,1/COUNTIFS(Source[CrosslistID],Source[[#This Row],[CrosslistID]],Source[TermDesc],Source[[#This Row],[TermDesc]]))</f>
        <v>1</v>
      </c>
      <c r="AG3432">
        <v>0</v>
      </c>
      <c r="AH3432">
        <v>52</v>
      </c>
      <c r="AI3432">
        <v>1.232</v>
      </c>
      <c r="AJ3432">
        <v>1.232</v>
      </c>
      <c r="AK3432">
        <v>4.1099999999999998E-2</v>
      </c>
      <c r="AL34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1.232</v>
      </c>
      <c r="AM3432">
        <f>IF(AND(Source[[#This Row],[Credit_Noncredit]]="Noncredit",Source[[#This Row],[FTEF]]&gt;0),Source[[#This Row],[NC XLST FTES]]*525/(437.5*Source[[#This Row],[FTEF]]),0)</f>
        <v>35.970802919708028</v>
      </c>
      <c r="AN3432">
        <f>IF(Source[[#This Row],[Credit_Noncredit]]="Credit",Source[[#This Row],[Census Enrollment]],Source[[#This Row],[Noncredit Avg. Attendance]])</f>
        <v>35.970802919708028</v>
      </c>
    </row>
    <row r="3433" spans="1:40" x14ac:dyDescent="0.25">
      <c r="A3433" t="s">
        <v>32</v>
      </c>
      <c r="B3433" t="s">
        <v>33</v>
      </c>
      <c r="C3433" t="s">
        <v>632</v>
      </c>
      <c r="D3433" t="s">
        <v>712</v>
      </c>
      <c r="E3433" s="4">
        <v>48045</v>
      </c>
      <c r="F3433" s="4" t="s">
        <v>713</v>
      </c>
      <c r="G3433" s="4">
        <v>7005</v>
      </c>
      <c r="H3433" t="str">
        <f>CONCATENATE(Source[[#This Row],[Subject]],TRIM(Source[[#This Row],[Course]]))</f>
        <v>OLAD7005</v>
      </c>
      <c r="I3433" t="str">
        <f>VLOOKUP(Source[[#This Row],[SubjCrse]],'Courses and Categories'!$E$2:$G$1816,3,FALSE)</f>
        <v>Noncredit Lifelong Learning</v>
      </c>
      <c r="J3433">
        <v>702</v>
      </c>
      <c r="K3433" t="s">
        <v>714</v>
      </c>
      <c r="L3433" t="s">
        <v>39</v>
      </c>
      <c r="M3433" t="s">
        <v>40</v>
      </c>
      <c r="N3433" t="s">
        <v>185</v>
      </c>
      <c r="O3433">
        <v>1100</v>
      </c>
      <c r="P3433">
        <v>1150</v>
      </c>
      <c r="Q3433" t="s">
        <v>716</v>
      </c>
      <c r="S3433" t="s">
        <v>53</v>
      </c>
      <c r="T3433">
        <v>1</v>
      </c>
      <c r="U3433" s="1">
        <v>43479</v>
      </c>
      <c r="V3433" s="1">
        <v>43607</v>
      </c>
      <c r="W3433" t="s">
        <v>54</v>
      </c>
      <c r="X3433" t="s">
        <v>46</v>
      </c>
      <c r="Y3433">
        <v>60</v>
      </c>
      <c r="Z3433">
        <v>55</v>
      </c>
      <c r="AA3433">
        <v>50</v>
      </c>
      <c r="AB3433">
        <v>110</v>
      </c>
      <c r="AD3433">
        <f>IF(ISBLANK(Source[[#This Row],[CrosslistID]]),1,1/COUNTIFS(Source[CrosslistID],Source[[#This Row],[CrosslistID]],Source[TermDesc],Source[[#This Row],[TermDesc]]))</f>
        <v>1</v>
      </c>
      <c r="AG3433">
        <v>0</v>
      </c>
      <c r="AH3433">
        <v>110</v>
      </c>
      <c r="AI3433">
        <v>1.5620000000000001</v>
      </c>
      <c r="AJ3433">
        <v>1.5620000000000001</v>
      </c>
      <c r="AK3433">
        <v>4.1099999999999998E-2</v>
      </c>
      <c r="AL34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1.5620000000000001</v>
      </c>
      <c r="AM3433">
        <f>IF(AND(Source[[#This Row],[Credit_Noncredit]]="Noncredit",Source[[#This Row],[FTEF]]&gt;0),Source[[#This Row],[NC XLST FTES]]*525/(437.5*Source[[#This Row],[FTEF]]),0)</f>
        <v>45.605839416058402</v>
      </c>
      <c r="AN3433">
        <f>IF(Source[[#This Row],[Credit_Noncredit]]="Credit",Source[[#This Row],[Census Enrollment]],Source[[#This Row],[Noncredit Avg. Attendance]])</f>
        <v>45.605839416058402</v>
      </c>
    </row>
    <row r="3434" spans="1:40" x14ac:dyDescent="0.25">
      <c r="A3434" t="s">
        <v>32</v>
      </c>
      <c r="B3434" t="s">
        <v>33</v>
      </c>
      <c r="C3434" t="s">
        <v>632</v>
      </c>
      <c r="D3434" t="s">
        <v>712</v>
      </c>
      <c r="E3434" s="4">
        <v>48048</v>
      </c>
      <c r="F3434" s="4" t="s">
        <v>713</v>
      </c>
      <c r="G3434" s="4">
        <v>7005</v>
      </c>
      <c r="H3434" t="str">
        <f>CONCATENATE(Source[[#This Row],[Subject]],TRIM(Source[[#This Row],[Course]]))</f>
        <v>OLAD7005</v>
      </c>
      <c r="I3434" t="str">
        <f>VLOOKUP(Source[[#This Row],[SubjCrse]],'Courses and Categories'!$E$2:$G$1816,3,FALSE)</f>
        <v>Noncredit Lifelong Learning</v>
      </c>
      <c r="J3434">
        <v>703</v>
      </c>
      <c r="K3434" t="s">
        <v>714</v>
      </c>
      <c r="L3434" t="s">
        <v>39</v>
      </c>
      <c r="M3434" t="s">
        <v>40</v>
      </c>
      <c r="N3434" t="s">
        <v>180</v>
      </c>
      <c r="O3434">
        <v>1000</v>
      </c>
      <c r="P3434">
        <v>1050</v>
      </c>
      <c r="Q3434" t="s">
        <v>717</v>
      </c>
      <c r="S3434" t="s">
        <v>53</v>
      </c>
      <c r="T3434">
        <v>1</v>
      </c>
      <c r="U3434" s="1">
        <v>43479</v>
      </c>
      <c r="V3434" s="1">
        <v>43607</v>
      </c>
      <c r="W3434" t="s">
        <v>54</v>
      </c>
      <c r="X3434" t="s">
        <v>46</v>
      </c>
      <c r="Y3434">
        <v>33</v>
      </c>
      <c r="Z3434">
        <v>31</v>
      </c>
      <c r="AA3434">
        <v>100</v>
      </c>
      <c r="AB3434">
        <v>31</v>
      </c>
      <c r="AD3434">
        <f>IF(ISBLANK(Source[[#This Row],[CrosslistID]]),1,1/COUNTIFS(Source[CrosslistID],Source[[#This Row],[CrosslistID]],Source[TermDesc],Source[[#This Row],[TermDesc]]))</f>
        <v>1</v>
      </c>
      <c r="AG3434">
        <v>0</v>
      </c>
      <c r="AH3434">
        <v>31</v>
      </c>
      <c r="AI3434">
        <v>0.78300000000000003</v>
      </c>
      <c r="AJ3434">
        <v>0.78300000000000003</v>
      </c>
      <c r="AK3434">
        <v>4.1099999999999998E-2</v>
      </c>
      <c r="AL34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0.78300000000000003</v>
      </c>
      <c r="AM3434">
        <f>IF(AND(Source[[#This Row],[Credit_Noncredit]]="Noncredit",Source[[#This Row],[FTEF]]&gt;0),Source[[#This Row],[NC XLST FTES]]*525/(437.5*Source[[#This Row],[FTEF]]),0)</f>
        <v>22.861313868613138</v>
      </c>
      <c r="AN3434">
        <f>IF(Source[[#This Row],[Credit_Noncredit]]="Credit",Source[[#This Row],[Census Enrollment]],Source[[#This Row],[Noncredit Avg. Attendance]])</f>
        <v>22.861313868613138</v>
      </c>
    </row>
    <row r="3435" spans="1:40" x14ac:dyDescent="0.25">
      <c r="A3435" t="s">
        <v>32</v>
      </c>
      <c r="B3435" t="s">
        <v>33</v>
      </c>
      <c r="C3435" t="s">
        <v>632</v>
      </c>
      <c r="D3435" t="s">
        <v>712</v>
      </c>
      <c r="E3435" s="4">
        <v>47485</v>
      </c>
      <c r="F3435" s="4" t="s">
        <v>713</v>
      </c>
      <c r="G3435" s="4">
        <v>7005</v>
      </c>
      <c r="H3435" t="str">
        <f>CONCATENATE(Source[[#This Row],[Subject]],TRIM(Source[[#This Row],[Course]]))</f>
        <v>OLAD7005</v>
      </c>
      <c r="I3435" t="str">
        <f>VLOOKUP(Source[[#This Row],[SubjCrse]],'Courses and Categories'!$E$2:$G$1816,3,FALSE)</f>
        <v>Noncredit Lifelong Learning</v>
      </c>
      <c r="J3435">
        <v>704</v>
      </c>
      <c r="K3435" t="s">
        <v>714</v>
      </c>
      <c r="L3435" t="s">
        <v>39</v>
      </c>
      <c r="M3435" t="s">
        <v>40</v>
      </c>
      <c r="N3435" t="s">
        <v>50</v>
      </c>
      <c r="O3435">
        <v>1300</v>
      </c>
      <c r="P3435">
        <v>1350</v>
      </c>
      <c r="Q3435" t="s">
        <v>718</v>
      </c>
      <c r="S3435" t="s">
        <v>53</v>
      </c>
      <c r="T3435">
        <v>1</v>
      </c>
      <c r="U3435" s="1">
        <v>43479</v>
      </c>
      <c r="V3435" s="1">
        <v>43607</v>
      </c>
      <c r="W3435" t="s">
        <v>54</v>
      </c>
      <c r="X3435" t="s">
        <v>46</v>
      </c>
      <c r="Y3435">
        <v>58</v>
      </c>
      <c r="Z3435">
        <v>51</v>
      </c>
      <c r="AA3435">
        <v>100</v>
      </c>
      <c r="AB3435">
        <v>51</v>
      </c>
      <c r="AD3435">
        <f>IF(ISBLANK(Source[[#This Row],[CrosslistID]]),1,1/COUNTIFS(Source[CrosslistID],Source[[#This Row],[CrosslistID]],Source[TermDesc],Source[[#This Row],[TermDesc]]))</f>
        <v>1</v>
      </c>
      <c r="AG3435">
        <v>0</v>
      </c>
      <c r="AH3435">
        <v>51</v>
      </c>
      <c r="AI3435">
        <v>1.343</v>
      </c>
      <c r="AJ3435">
        <v>1.343</v>
      </c>
      <c r="AK3435">
        <v>4.1099999999999998E-2</v>
      </c>
      <c r="AL34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1.343</v>
      </c>
      <c r="AM3435">
        <f>IF(AND(Source[[#This Row],[Credit_Noncredit]]="Noncredit",Source[[#This Row],[FTEF]]&gt;0),Source[[#This Row],[NC XLST FTES]]*525/(437.5*Source[[#This Row],[FTEF]]),0)</f>
        <v>39.211678832116789</v>
      </c>
      <c r="AN3435">
        <f>IF(Source[[#This Row],[Credit_Noncredit]]="Credit",Source[[#This Row],[Census Enrollment]],Source[[#This Row],[Noncredit Avg. Attendance]])</f>
        <v>39.211678832116789</v>
      </c>
    </row>
    <row r="3436" spans="1:40" x14ac:dyDescent="0.25">
      <c r="A3436" t="s">
        <v>32</v>
      </c>
      <c r="B3436" t="s">
        <v>33</v>
      </c>
      <c r="C3436" t="s">
        <v>632</v>
      </c>
      <c r="D3436" t="s">
        <v>712</v>
      </c>
      <c r="E3436" s="4">
        <v>48193</v>
      </c>
      <c r="F3436" s="4" t="s">
        <v>713</v>
      </c>
      <c r="G3436" s="4">
        <v>7005</v>
      </c>
      <c r="H3436" t="str">
        <f>CONCATENATE(Source[[#This Row],[Subject]],TRIM(Source[[#This Row],[Course]]))</f>
        <v>OLAD7005</v>
      </c>
      <c r="I3436" t="str">
        <f>VLOOKUP(Source[[#This Row],[SubjCrse]],'Courses and Categories'!$E$2:$G$1816,3,FALSE)</f>
        <v>Noncredit Lifelong Learning</v>
      </c>
      <c r="J3436">
        <v>705</v>
      </c>
      <c r="K3436" t="s">
        <v>714</v>
      </c>
      <c r="L3436" t="s">
        <v>39</v>
      </c>
      <c r="M3436" t="s">
        <v>40</v>
      </c>
      <c r="N3436" t="s">
        <v>91</v>
      </c>
      <c r="O3436">
        <v>1300</v>
      </c>
      <c r="P3436">
        <v>1350</v>
      </c>
      <c r="Q3436" t="s">
        <v>694</v>
      </c>
      <c r="S3436" t="s">
        <v>53</v>
      </c>
      <c r="T3436">
        <v>1</v>
      </c>
      <c r="U3436" s="1">
        <v>43479</v>
      </c>
      <c r="V3436" s="1">
        <v>43607</v>
      </c>
      <c r="W3436" t="s">
        <v>54</v>
      </c>
      <c r="X3436" t="s">
        <v>46</v>
      </c>
      <c r="Y3436">
        <v>34</v>
      </c>
      <c r="Z3436">
        <v>23</v>
      </c>
      <c r="AA3436">
        <v>100</v>
      </c>
      <c r="AB3436">
        <v>23</v>
      </c>
      <c r="AD3436">
        <f>IF(ISBLANK(Source[[#This Row],[CrosslistID]]),1,1/COUNTIFS(Source[CrosslistID],Source[[#This Row],[CrosslistID]],Source[TermDesc],Source[[#This Row],[TermDesc]]))</f>
        <v>1</v>
      </c>
      <c r="AG3436">
        <v>0</v>
      </c>
      <c r="AH3436">
        <v>23</v>
      </c>
      <c r="AI3436">
        <v>0.217</v>
      </c>
      <c r="AJ3436">
        <v>0.217</v>
      </c>
      <c r="AK3436">
        <v>4.1099999999999998E-2</v>
      </c>
      <c r="AL34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0.217</v>
      </c>
      <c r="AM3436">
        <f>IF(AND(Source[[#This Row],[Credit_Noncredit]]="Noncredit",Source[[#This Row],[FTEF]]&gt;0),Source[[#This Row],[NC XLST FTES]]*525/(437.5*Source[[#This Row],[FTEF]]),0)</f>
        <v>6.335766423357664</v>
      </c>
      <c r="AN3436">
        <f>IF(Source[[#This Row],[Credit_Noncredit]]="Credit",Source[[#This Row],[Census Enrollment]],Source[[#This Row],[Noncredit Avg. Attendance]])</f>
        <v>6.335766423357664</v>
      </c>
    </row>
    <row r="3437" spans="1:40" x14ac:dyDescent="0.25">
      <c r="A3437" t="s">
        <v>32</v>
      </c>
      <c r="B3437" t="s">
        <v>33</v>
      </c>
      <c r="C3437" t="s">
        <v>632</v>
      </c>
      <c r="D3437" t="s">
        <v>712</v>
      </c>
      <c r="E3437" s="4">
        <v>47902</v>
      </c>
      <c r="F3437" s="4" t="s">
        <v>713</v>
      </c>
      <c r="G3437" s="4">
        <v>7005</v>
      </c>
      <c r="H3437" t="str">
        <f>CONCATENATE(Source[[#This Row],[Subject]],TRIM(Source[[#This Row],[Course]]))</f>
        <v>OLAD7005</v>
      </c>
      <c r="I3437" t="str">
        <f>VLOOKUP(Source[[#This Row],[SubjCrse]],'Courses and Categories'!$E$2:$G$1816,3,FALSE)</f>
        <v>Noncredit Lifelong Learning</v>
      </c>
      <c r="J3437">
        <v>706</v>
      </c>
      <c r="K3437" t="s">
        <v>714</v>
      </c>
      <c r="L3437" t="s">
        <v>39</v>
      </c>
      <c r="M3437" t="s">
        <v>40</v>
      </c>
      <c r="N3437" t="s">
        <v>185</v>
      </c>
      <c r="O3437">
        <v>950</v>
      </c>
      <c r="P3437">
        <v>1040</v>
      </c>
      <c r="Q3437" t="s">
        <v>691</v>
      </c>
      <c r="S3437" t="s">
        <v>53</v>
      </c>
      <c r="T3437">
        <v>1</v>
      </c>
      <c r="U3437" s="1">
        <v>43479</v>
      </c>
      <c r="V3437" s="1">
        <v>43607</v>
      </c>
      <c r="W3437" t="s">
        <v>54</v>
      </c>
      <c r="X3437" t="s">
        <v>46</v>
      </c>
      <c r="Y3437">
        <v>86</v>
      </c>
      <c r="Z3437">
        <v>86</v>
      </c>
      <c r="AA3437">
        <v>100</v>
      </c>
      <c r="AB3437">
        <v>86</v>
      </c>
      <c r="AD3437">
        <f>IF(ISBLANK(Source[[#This Row],[CrosslistID]]),1,1/COUNTIFS(Source[CrosslistID],Source[[#This Row],[CrosslistID]],Source[TermDesc],Source[[#This Row],[TermDesc]]))</f>
        <v>1</v>
      </c>
      <c r="AG3437">
        <v>0</v>
      </c>
      <c r="AH3437">
        <v>86</v>
      </c>
      <c r="AI3437">
        <v>0.83799999999999997</v>
      </c>
      <c r="AJ3437">
        <v>0.83799999999999997</v>
      </c>
      <c r="AK3437">
        <v>4.1099999999999998E-2</v>
      </c>
      <c r="AL34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0.83799999999999997</v>
      </c>
      <c r="AM3437">
        <f>IF(AND(Source[[#This Row],[Credit_Noncredit]]="Noncredit",Source[[#This Row],[FTEF]]&gt;0),Source[[#This Row],[NC XLST FTES]]*525/(437.5*Source[[#This Row],[FTEF]]),0)</f>
        <v>24.467153284671532</v>
      </c>
      <c r="AN3437">
        <f>IF(Source[[#This Row],[Credit_Noncredit]]="Credit",Source[[#This Row],[Census Enrollment]],Source[[#This Row],[Noncredit Avg. Attendance]])</f>
        <v>24.467153284671532</v>
      </c>
    </row>
    <row r="3438" spans="1:40" x14ac:dyDescent="0.25">
      <c r="A3438" t="s">
        <v>32</v>
      </c>
      <c r="B3438" t="s">
        <v>33</v>
      </c>
      <c r="C3438" t="s">
        <v>632</v>
      </c>
      <c r="D3438" t="s">
        <v>712</v>
      </c>
      <c r="E3438" s="4">
        <v>47878</v>
      </c>
      <c r="F3438" s="4" t="s">
        <v>713</v>
      </c>
      <c r="G3438" s="4">
        <v>7005</v>
      </c>
      <c r="H3438" t="str">
        <f>CONCATENATE(Source[[#This Row],[Subject]],TRIM(Source[[#This Row],[Course]]))</f>
        <v>OLAD7005</v>
      </c>
      <c r="I3438" t="str">
        <f>VLOOKUP(Source[[#This Row],[SubjCrse]],'Courses and Categories'!$E$2:$G$1816,3,FALSE)</f>
        <v>Noncredit Lifelong Learning</v>
      </c>
      <c r="J3438">
        <v>707</v>
      </c>
      <c r="K3438" t="s">
        <v>714</v>
      </c>
      <c r="L3438" t="s">
        <v>39</v>
      </c>
      <c r="M3438" t="s">
        <v>40</v>
      </c>
      <c r="N3438" t="s">
        <v>180</v>
      </c>
      <c r="O3438">
        <v>1100</v>
      </c>
      <c r="P3438">
        <v>1150</v>
      </c>
      <c r="Q3438" t="s">
        <v>719</v>
      </c>
      <c r="S3438" t="s">
        <v>53</v>
      </c>
      <c r="T3438">
        <v>1</v>
      </c>
      <c r="U3438" s="1">
        <v>43479</v>
      </c>
      <c r="V3438" s="1">
        <v>43607</v>
      </c>
      <c r="W3438" t="s">
        <v>720</v>
      </c>
      <c r="X3438" t="s">
        <v>46</v>
      </c>
      <c r="Y3438">
        <v>40</v>
      </c>
      <c r="Z3438">
        <v>40</v>
      </c>
      <c r="AA3438">
        <v>100</v>
      </c>
      <c r="AB3438">
        <v>40</v>
      </c>
      <c r="AD3438">
        <f>IF(ISBLANK(Source[[#This Row],[CrosslistID]]),1,1/COUNTIFS(Source[CrosslistID],Source[[#This Row],[CrosslistID]],Source[TermDesc],Source[[#This Row],[TermDesc]]))</f>
        <v>1</v>
      </c>
      <c r="AG3438">
        <v>0</v>
      </c>
      <c r="AH3438">
        <v>40</v>
      </c>
      <c r="AI3438">
        <v>0.41299999999999998</v>
      </c>
      <c r="AJ3438">
        <v>0.41299999999999998</v>
      </c>
      <c r="AK3438">
        <v>4.1099999999999998E-2</v>
      </c>
      <c r="AL34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0.41299999999999998</v>
      </c>
      <c r="AM3438">
        <f>IF(AND(Source[[#This Row],[Credit_Noncredit]]="Noncredit",Source[[#This Row],[FTEF]]&gt;0),Source[[#This Row],[NC XLST FTES]]*525/(437.5*Source[[#This Row],[FTEF]]),0)</f>
        <v>12.058394160583941</v>
      </c>
      <c r="AN3438">
        <f>IF(Source[[#This Row],[Credit_Noncredit]]="Credit",Source[[#This Row],[Census Enrollment]],Source[[#This Row],[Noncredit Avg. Attendance]])</f>
        <v>12.058394160583941</v>
      </c>
    </row>
    <row r="3439" spans="1:40" x14ac:dyDescent="0.25">
      <c r="A3439" t="s">
        <v>32</v>
      </c>
      <c r="B3439" t="s">
        <v>33</v>
      </c>
      <c r="C3439" t="s">
        <v>632</v>
      </c>
      <c r="D3439" t="s">
        <v>712</v>
      </c>
      <c r="E3439" s="4">
        <v>48194</v>
      </c>
      <c r="F3439" s="4" t="s">
        <v>713</v>
      </c>
      <c r="G3439" s="4">
        <v>7005</v>
      </c>
      <c r="H3439" t="str">
        <f>CONCATENATE(Source[[#This Row],[Subject]],TRIM(Source[[#This Row],[Course]]))</f>
        <v>OLAD7005</v>
      </c>
      <c r="I3439" t="str">
        <f>VLOOKUP(Source[[#This Row],[SubjCrse]],'Courses and Categories'!$E$2:$G$1816,3,FALSE)</f>
        <v>Noncredit Lifelong Learning</v>
      </c>
      <c r="J3439">
        <v>708</v>
      </c>
      <c r="K3439" t="s">
        <v>714</v>
      </c>
      <c r="L3439" t="s">
        <v>39</v>
      </c>
      <c r="M3439" t="s">
        <v>40</v>
      </c>
      <c r="N3439" t="s">
        <v>50</v>
      </c>
      <c r="O3439">
        <v>1000</v>
      </c>
      <c r="P3439">
        <v>1050</v>
      </c>
      <c r="Q3439" t="s">
        <v>64</v>
      </c>
      <c r="R3439">
        <v>402</v>
      </c>
      <c r="S3439" t="s">
        <v>65</v>
      </c>
      <c r="T3439">
        <v>1</v>
      </c>
      <c r="U3439" s="1">
        <v>43479</v>
      </c>
      <c r="V3439" s="1">
        <v>43607</v>
      </c>
      <c r="W3439" t="s">
        <v>54</v>
      </c>
      <c r="X3439" t="s">
        <v>46</v>
      </c>
      <c r="Y3439">
        <v>57</v>
      </c>
      <c r="Z3439">
        <v>57</v>
      </c>
      <c r="AA3439">
        <v>100</v>
      </c>
      <c r="AB3439">
        <v>57</v>
      </c>
      <c r="AD3439">
        <f>IF(ISBLANK(Source[[#This Row],[CrosslistID]]),1,1/COUNTIFS(Source[CrosslistID],Source[[#This Row],[CrosslistID]],Source[TermDesc],Source[[#This Row],[TermDesc]]))</f>
        <v>1</v>
      </c>
      <c r="AG3439">
        <v>0</v>
      </c>
      <c r="AH3439">
        <v>57</v>
      </c>
      <c r="AI3439">
        <v>0.82299999999999995</v>
      </c>
      <c r="AJ3439">
        <v>0.82299999999999995</v>
      </c>
      <c r="AK3439">
        <v>4.1099999999999998E-2</v>
      </c>
      <c r="AL34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0.82299999999999995</v>
      </c>
      <c r="AM3439">
        <f>IF(AND(Source[[#This Row],[Credit_Noncredit]]="Noncredit",Source[[#This Row],[FTEF]]&gt;0),Source[[#This Row],[NC XLST FTES]]*525/(437.5*Source[[#This Row],[FTEF]]),0)</f>
        <v>24.029197080291972</v>
      </c>
      <c r="AN3439">
        <f>IF(Source[[#This Row],[Credit_Noncredit]]="Credit",Source[[#This Row],[Census Enrollment]],Source[[#This Row],[Noncredit Avg. Attendance]])</f>
        <v>24.029197080291972</v>
      </c>
    </row>
    <row r="3440" spans="1:40" x14ac:dyDescent="0.25">
      <c r="A3440" t="s">
        <v>32</v>
      </c>
      <c r="B3440" t="s">
        <v>33</v>
      </c>
      <c r="C3440" t="s">
        <v>632</v>
      </c>
      <c r="D3440" t="s">
        <v>712</v>
      </c>
      <c r="E3440" s="4">
        <v>47903</v>
      </c>
      <c r="F3440" s="4" t="s">
        <v>713</v>
      </c>
      <c r="G3440" s="4">
        <v>7005</v>
      </c>
      <c r="H3440" t="str">
        <f>CONCATENATE(Source[[#This Row],[Subject]],TRIM(Source[[#This Row],[Course]]))</f>
        <v>OLAD7005</v>
      </c>
      <c r="I3440" t="str">
        <f>VLOOKUP(Source[[#This Row],[SubjCrse]],'Courses and Categories'!$E$2:$G$1816,3,FALSE)</f>
        <v>Noncredit Lifelong Learning</v>
      </c>
      <c r="J3440">
        <v>710</v>
      </c>
      <c r="K3440" t="s">
        <v>714</v>
      </c>
      <c r="L3440" t="s">
        <v>39</v>
      </c>
      <c r="M3440" t="s">
        <v>40</v>
      </c>
      <c r="N3440" t="s">
        <v>50</v>
      </c>
      <c r="O3440">
        <v>900</v>
      </c>
      <c r="P3440">
        <v>950</v>
      </c>
      <c r="Q3440" t="s">
        <v>686</v>
      </c>
      <c r="S3440" t="s">
        <v>53</v>
      </c>
      <c r="T3440">
        <v>1</v>
      </c>
      <c r="U3440" s="1">
        <v>43479</v>
      </c>
      <c r="V3440" s="1">
        <v>43607</v>
      </c>
      <c r="W3440" t="s">
        <v>721</v>
      </c>
      <c r="X3440" t="s">
        <v>46</v>
      </c>
      <c r="Y3440">
        <v>36</v>
      </c>
      <c r="Z3440">
        <v>35</v>
      </c>
      <c r="AA3440">
        <v>100</v>
      </c>
      <c r="AB3440">
        <v>35</v>
      </c>
      <c r="AD3440">
        <f>IF(ISBLANK(Source[[#This Row],[CrosslistID]]),1,1/COUNTIFS(Source[CrosslistID],Source[[#This Row],[CrosslistID]],Source[TermDesc],Source[[#This Row],[TermDesc]]))</f>
        <v>1</v>
      </c>
      <c r="AG3440">
        <v>0</v>
      </c>
      <c r="AH3440">
        <v>35</v>
      </c>
      <c r="AI3440">
        <v>0.67600000000000005</v>
      </c>
      <c r="AJ3440">
        <v>0.67600000000000005</v>
      </c>
      <c r="AK3440">
        <v>4.1099999999999998E-2</v>
      </c>
      <c r="AL34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0.67600000000000005</v>
      </c>
      <c r="AM3440">
        <f>IF(AND(Source[[#This Row],[Credit_Noncredit]]="Noncredit",Source[[#This Row],[FTEF]]&gt;0),Source[[#This Row],[NC XLST FTES]]*525/(437.5*Source[[#This Row],[FTEF]]),0)</f>
        <v>19.737226277372265</v>
      </c>
      <c r="AN3440">
        <f>IF(Source[[#This Row],[Credit_Noncredit]]="Credit",Source[[#This Row],[Census Enrollment]],Source[[#This Row],[Noncredit Avg. Attendance]])</f>
        <v>19.737226277372265</v>
      </c>
    </row>
    <row r="3441" spans="1:40" x14ac:dyDescent="0.25">
      <c r="A3441" t="s">
        <v>32</v>
      </c>
      <c r="B3441" t="s">
        <v>33</v>
      </c>
      <c r="C3441" t="s">
        <v>632</v>
      </c>
      <c r="D3441" t="s">
        <v>712</v>
      </c>
      <c r="E3441" s="4">
        <v>48051</v>
      </c>
      <c r="F3441" s="4" t="s">
        <v>713</v>
      </c>
      <c r="G3441" s="4">
        <v>7005</v>
      </c>
      <c r="H3441" t="str">
        <f>CONCATENATE(Source[[#This Row],[Subject]],TRIM(Source[[#This Row],[Course]]))</f>
        <v>OLAD7005</v>
      </c>
      <c r="I3441" t="str">
        <f>VLOOKUP(Source[[#This Row],[SubjCrse]],'Courses and Categories'!$E$2:$G$1816,3,FALSE)</f>
        <v>Noncredit Lifelong Learning</v>
      </c>
      <c r="J3441">
        <v>711</v>
      </c>
      <c r="K3441" t="s">
        <v>714</v>
      </c>
      <c r="L3441" t="s">
        <v>39</v>
      </c>
      <c r="M3441" t="s">
        <v>40</v>
      </c>
      <c r="N3441" t="s">
        <v>185</v>
      </c>
      <c r="O3441">
        <v>1400</v>
      </c>
      <c r="P3441">
        <v>1450</v>
      </c>
      <c r="Q3441" t="s">
        <v>717</v>
      </c>
      <c r="S3441" t="s">
        <v>53</v>
      </c>
      <c r="T3441">
        <v>1</v>
      </c>
      <c r="U3441" s="1">
        <v>43479</v>
      </c>
      <c r="V3441" s="1">
        <v>43607</v>
      </c>
      <c r="W3441" t="s">
        <v>54</v>
      </c>
      <c r="X3441" t="s">
        <v>46</v>
      </c>
      <c r="Y3441">
        <v>35</v>
      </c>
      <c r="Z3441">
        <v>30</v>
      </c>
      <c r="AA3441">
        <v>100</v>
      </c>
      <c r="AB3441">
        <v>30</v>
      </c>
      <c r="AD3441">
        <f>IF(ISBLANK(Source[[#This Row],[CrosslistID]]),1,1/COUNTIFS(Source[CrosslistID],Source[[#This Row],[CrosslistID]],Source[TermDesc],Source[[#This Row],[TermDesc]]))</f>
        <v>1</v>
      </c>
      <c r="AG3441">
        <v>0</v>
      </c>
      <c r="AH3441">
        <v>30</v>
      </c>
      <c r="AI3441">
        <v>0.84599999999999997</v>
      </c>
      <c r="AJ3441">
        <v>0.84599999999999997</v>
      </c>
      <c r="AK3441">
        <v>4.1099999999999998E-2</v>
      </c>
      <c r="AL34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0.84599999999999997</v>
      </c>
      <c r="AM3441">
        <f>IF(AND(Source[[#This Row],[Credit_Noncredit]]="Noncredit",Source[[#This Row],[FTEF]]&gt;0),Source[[#This Row],[NC XLST FTES]]*525/(437.5*Source[[#This Row],[FTEF]]),0)</f>
        <v>24.700729927007298</v>
      </c>
      <c r="AN3441">
        <f>IF(Source[[#This Row],[Credit_Noncredit]]="Credit",Source[[#This Row],[Census Enrollment]],Source[[#This Row],[Noncredit Avg. Attendance]])</f>
        <v>24.700729927007298</v>
      </c>
    </row>
    <row r="3442" spans="1:40" x14ac:dyDescent="0.25">
      <c r="A3442" t="s">
        <v>32</v>
      </c>
      <c r="B3442" t="s">
        <v>33</v>
      </c>
      <c r="C3442" t="s">
        <v>632</v>
      </c>
      <c r="D3442" t="s">
        <v>712</v>
      </c>
      <c r="E3442" s="4">
        <v>48061</v>
      </c>
      <c r="F3442" s="4" t="s">
        <v>713</v>
      </c>
      <c r="G3442" s="4">
        <v>7005</v>
      </c>
      <c r="H3442" t="str">
        <f>CONCATENATE(Source[[#This Row],[Subject]],TRIM(Source[[#This Row],[Course]]))</f>
        <v>OLAD7005</v>
      </c>
      <c r="I3442" t="str">
        <f>VLOOKUP(Source[[#This Row],[SubjCrse]],'Courses and Categories'!$E$2:$G$1816,3,FALSE)</f>
        <v>Noncredit Lifelong Learning</v>
      </c>
      <c r="J3442">
        <v>712</v>
      </c>
      <c r="K3442" t="s">
        <v>714</v>
      </c>
      <c r="L3442" t="s">
        <v>39</v>
      </c>
      <c r="M3442" t="s">
        <v>40</v>
      </c>
      <c r="N3442" t="s">
        <v>180</v>
      </c>
      <c r="O3442">
        <v>1300</v>
      </c>
      <c r="P3442">
        <v>1350</v>
      </c>
      <c r="Q3442" t="s">
        <v>718</v>
      </c>
      <c r="S3442" t="s">
        <v>53</v>
      </c>
      <c r="T3442">
        <v>1</v>
      </c>
      <c r="U3442" s="1">
        <v>43479</v>
      </c>
      <c r="V3442" s="1">
        <v>43607</v>
      </c>
      <c r="W3442" t="s">
        <v>54</v>
      </c>
      <c r="X3442" t="s">
        <v>46</v>
      </c>
      <c r="Y3442">
        <v>66</v>
      </c>
      <c r="Z3442">
        <v>63</v>
      </c>
      <c r="AA3442">
        <v>100</v>
      </c>
      <c r="AB3442">
        <v>63</v>
      </c>
      <c r="AD3442">
        <f>IF(ISBLANK(Source[[#This Row],[CrosslistID]]),1,1/COUNTIFS(Source[CrosslistID],Source[[#This Row],[CrosslistID]],Source[TermDesc],Source[[#This Row],[TermDesc]]))</f>
        <v>1</v>
      </c>
      <c r="AG3442">
        <v>0</v>
      </c>
      <c r="AH3442">
        <v>63</v>
      </c>
      <c r="AI3442">
        <v>1.3220000000000001</v>
      </c>
      <c r="AJ3442">
        <v>1.3220000000000001</v>
      </c>
      <c r="AK3442">
        <v>4.1099999999999998E-2</v>
      </c>
      <c r="AL34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1.3220000000000001</v>
      </c>
      <c r="AM3442">
        <f>IF(AND(Source[[#This Row],[Credit_Noncredit]]="Noncredit",Source[[#This Row],[FTEF]]&gt;0),Source[[#This Row],[NC XLST FTES]]*525/(437.5*Source[[#This Row],[FTEF]]),0)</f>
        <v>38.59854014598541</v>
      </c>
      <c r="AN3442">
        <f>IF(Source[[#This Row],[Credit_Noncredit]]="Credit",Source[[#This Row],[Census Enrollment]],Source[[#This Row],[Noncredit Avg. Attendance]])</f>
        <v>38.59854014598541</v>
      </c>
    </row>
    <row r="3443" spans="1:40" x14ac:dyDescent="0.25">
      <c r="A3443" t="s">
        <v>32</v>
      </c>
      <c r="B3443" t="s">
        <v>33</v>
      </c>
      <c r="C3443" t="s">
        <v>632</v>
      </c>
      <c r="D3443" t="s">
        <v>712</v>
      </c>
      <c r="E3443" s="4">
        <v>48062</v>
      </c>
      <c r="F3443" s="4" t="s">
        <v>713</v>
      </c>
      <c r="G3443" s="4">
        <v>7005</v>
      </c>
      <c r="H3443" t="str">
        <f>CONCATENATE(Source[[#This Row],[Subject]],TRIM(Source[[#This Row],[Course]]))</f>
        <v>OLAD7005</v>
      </c>
      <c r="I3443" t="str">
        <f>VLOOKUP(Source[[#This Row],[SubjCrse]],'Courses and Categories'!$E$2:$G$1816,3,FALSE)</f>
        <v>Noncredit Lifelong Learning</v>
      </c>
      <c r="J3443">
        <v>713</v>
      </c>
      <c r="K3443" t="s">
        <v>714</v>
      </c>
      <c r="L3443" t="s">
        <v>39</v>
      </c>
      <c r="M3443" t="s">
        <v>40</v>
      </c>
      <c r="N3443" t="s">
        <v>91</v>
      </c>
      <c r="O3443">
        <v>1110</v>
      </c>
      <c r="P3443">
        <v>1200</v>
      </c>
      <c r="Q3443" t="s">
        <v>715</v>
      </c>
      <c r="S3443" t="s">
        <v>53</v>
      </c>
      <c r="T3443">
        <v>1</v>
      </c>
      <c r="U3443" s="1">
        <v>43479</v>
      </c>
      <c r="V3443" s="1">
        <v>43607</v>
      </c>
      <c r="W3443" t="s">
        <v>54</v>
      </c>
      <c r="X3443" t="s">
        <v>46</v>
      </c>
      <c r="Y3443">
        <v>59</v>
      </c>
      <c r="Z3443">
        <v>54</v>
      </c>
      <c r="AA3443">
        <v>100</v>
      </c>
      <c r="AB3443">
        <v>54</v>
      </c>
      <c r="AD3443">
        <f>IF(ISBLANK(Source[[#This Row],[CrosslistID]]),1,1/COUNTIFS(Source[CrosslistID],Source[[#This Row],[CrosslistID]],Source[TermDesc],Source[[#This Row],[TermDesc]]))</f>
        <v>1</v>
      </c>
      <c r="AG3443">
        <v>0</v>
      </c>
      <c r="AH3443">
        <v>54</v>
      </c>
      <c r="AI3443">
        <v>1.143</v>
      </c>
      <c r="AJ3443">
        <v>1.143</v>
      </c>
      <c r="AK3443">
        <v>4.1099999999999998E-2</v>
      </c>
      <c r="AL34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1.143</v>
      </c>
      <c r="AM3443">
        <f>IF(AND(Source[[#This Row],[Credit_Noncredit]]="Noncredit",Source[[#This Row],[FTEF]]&gt;0),Source[[#This Row],[NC XLST FTES]]*525/(437.5*Source[[#This Row],[FTEF]]),0)</f>
        <v>33.372262773722632</v>
      </c>
      <c r="AN3443">
        <f>IF(Source[[#This Row],[Credit_Noncredit]]="Credit",Source[[#This Row],[Census Enrollment]],Source[[#This Row],[Noncredit Avg. Attendance]])</f>
        <v>33.372262773722632</v>
      </c>
    </row>
    <row r="3444" spans="1:40" x14ac:dyDescent="0.25">
      <c r="A3444" t="s">
        <v>32</v>
      </c>
      <c r="B3444" t="s">
        <v>33</v>
      </c>
      <c r="C3444" t="s">
        <v>632</v>
      </c>
      <c r="D3444" t="s">
        <v>712</v>
      </c>
      <c r="E3444" s="4">
        <v>48195</v>
      </c>
      <c r="F3444" s="4" t="s">
        <v>713</v>
      </c>
      <c r="G3444" s="4">
        <v>7005</v>
      </c>
      <c r="H3444" t="str">
        <f>CONCATENATE(Source[[#This Row],[Subject]],TRIM(Source[[#This Row],[Course]]))</f>
        <v>OLAD7005</v>
      </c>
      <c r="I3444" t="str">
        <f>VLOOKUP(Source[[#This Row],[SubjCrse]],'Courses and Categories'!$E$2:$G$1816,3,FALSE)</f>
        <v>Noncredit Lifelong Learning</v>
      </c>
      <c r="J3444">
        <v>714</v>
      </c>
      <c r="K3444" t="s">
        <v>714</v>
      </c>
      <c r="L3444" t="s">
        <v>39</v>
      </c>
      <c r="M3444" t="s">
        <v>40</v>
      </c>
      <c r="N3444" t="s">
        <v>51</v>
      </c>
      <c r="O3444">
        <v>1400</v>
      </c>
      <c r="P3444">
        <v>1450</v>
      </c>
      <c r="Q3444" t="s">
        <v>52</v>
      </c>
      <c r="R3444">
        <v>109</v>
      </c>
      <c r="S3444" t="s">
        <v>53</v>
      </c>
      <c r="T3444">
        <v>1</v>
      </c>
      <c r="U3444" s="1">
        <v>43479</v>
      </c>
      <c r="V3444" s="1">
        <v>43607</v>
      </c>
      <c r="W3444" t="s">
        <v>54</v>
      </c>
      <c r="X3444" t="s">
        <v>46</v>
      </c>
      <c r="Y3444">
        <v>48</v>
      </c>
      <c r="Z3444">
        <v>46</v>
      </c>
      <c r="AA3444">
        <v>100</v>
      </c>
      <c r="AB3444">
        <v>46</v>
      </c>
      <c r="AD3444">
        <f>IF(ISBLANK(Source[[#This Row],[CrosslistID]]),1,1/COUNTIFS(Source[CrosslistID],Source[[#This Row],[CrosslistID]],Source[TermDesc],Source[[#This Row],[TermDesc]]))</f>
        <v>1</v>
      </c>
      <c r="AG3444">
        <v>0</v>
      </c>
      <c r="AH3444">
        <v>46</v>
      </c>
      <c r="AI3444">
        <v>0.54100000000000004</v>
      </c>
      <c r="AJ3444">
        <v>0.54100000000000004</v>
      </c>
      <c r="AK3444">
        <v>4.1099999999999998E-2</v>
      </c>
      <c r="AL34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0.54100000000000004</v>
      </c>
      <c r="AM3444">
        <f>IF(AND(Source[[#This Row],[Credit_Noncredit]]="Noncredit",Source[[#This Row],[FTEF]]&gt;0),Source[[#This Row],[NC XLST FTES]]*525/(437.5*Source[[#This Row],[FTEF]]),0)</f>
        <v>15.795620437956208</v>
      </c>
      <c r="AN3444">
        <f>IF(Source[[#This Row],[Credit_Noncredit]]="Credit",Source[[#This Row],[Census Enrollment]],Source[[#This Row],[Noncredit Avg. Attendance]])</f>
        <v>15.795620437956208</v>
      </c>
    </row>
    <row r="3445" spans="1:40" x14ac:dyDescent="0.25">
      <c r="A3445" t="s">
        <v>32</v>
      </c>
      <c r="B3445" t="s">
        <v>33</v>
      </c>
      <c r="C3445" t="s">
        <v>632</v>
      </c>
      <c r="D3445" t="s">
        <v>712</v>
      </c>
      <c r="E3445" s="4">
        <v>47488</v>
      </c>
      <c r="F3445" s="4" t="s">
        <v>713</v>
      </c>
      <c r="G3445" s="4">
        <v>7007</v>
      </c>
      <c r="H3445" t="str">
        <f>CONCATENATE(Source[[#This Row],[Subject]],TRIM(Source[[#This Row],[Course]]))</f>
        <v>OLAD7007</v>
      </c>
      <c r="I3445" t="str">
        <f>VLOOKUP(Source[[#This Row],[SubjCrse]],'Courses and Categories'!$E$2:$G$1816,3,FALSE)</f>
        <v>Noncredit Lifelong Learning</v>
      </c>
      <c r="J3445">
        <v>701</v>
      </c>
      <c r="K3445" t="s">
        <v>722</v>
      </c>
      <c r="L3445" t="s">
        <v>39</v>
      </c>
      <c r="M3445" t="s">
        <v>40</v>
      </c>
      <c r="N3445" t="s">
        <v>180</v>
      </c>
      <c r="O3445">
        <v>1000</v>
      </c>
      <c r="P3445">
        <v>1150</v>
      </c>
      <c r="Q3445" t="s">
        <v>694</v>
      </c>
      <c r="S3445" t="s">
        <v>53</v>
      </c>
      <c r="T3445">
        <v>1</v>
      </c>
      <c r="U3445" s="1">
        <v>43479</v>
      </c>
      <c r="V3445" s="1">
        <v>43607</v>
      </c>
      <c r="W3445" t="s">
        <v>723</v>
      </c>
      <c r="X3445" t="s">
        <v>46</v>
      </c>
      <c r="Y3445">
        <v>92</v>
      </c>
      <c r="Z3445">
        <v>82</v>
      </c>
      <c r="AA3445">
        <v>50</v>
      </c>
      <c r="AB3445">
        <v>164</v>
      </c>
      <c r="AD3445">
        <f>IF(ISBLANK(Source[[#This Row],[CrosslistID]]),1,1/COUNTIFS(Source[CrosslistID],Source[[#This Row],[CrosslistID]],Source[TermDesc],Source[[#This Row],[TermDesc]]))</f>
        <v>1</v>
      </c>
      <c r="AG3445">
        <v>0</v>
      </c>
      <c r="AH3445">
        <v>164</v>
      </c>
      <c r="AI3445">
        <v>2.141</v>
      </c>
      <c r="AJ3445">
        <v>2.141</v>
      </c>
      <c r="AK3445">
        <v>8.2299999999999998E-2</v>
      </c>
      <c r="AL34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2.141</v>
      </c>
      <c r="AM3445">
        <f>IF(AND(Source[[#This Row],[Credit_Noncredit]]="Noncredit",Source[[#This Row],[FTEF]]&gt;0),Source[[#This Row],[NC XLST FTES]]*525/(437.5*Source[[#This Row],[FTEF]]),0)</f>
        <v>31.21749696233293</v>
      </c>
      <c r="AN3445">
        <f>IF(Source[[#This Row],[Credit_Noncredit]]="Credit",Source[[#This Row],[Census Enrollment]],Source[[#This Row],[Noncredit Avg. Attendance]])</f>
        <v>31.21749696233293</v>
      </c>
    </row>
    <row r="3446" spans="1:40" x14ac:dyDescent="0.25">
      <c r="A3446" t="s">
        <v>32</v>
      </c>
      <c r="B3446" t="s">
        <v>33</v>
      </c>
      <c r="C3446" t="s">
        <v>632</v>
      </c>
      <c r="D3446" t="s">
        <v>712</v>
      </c>
      <c r="E3446" s="4">
        <v>47490</v>
      </c>
      <c r="F3446" s="4" t="s">
        <v>713</v>
      </c>
      <c r="G3446" s="4">
        <v>7007</v>
      </c>
      <c r="H3446" t="str">
        <f>CONCATENATE(Source[[#This Row],[Subject]],TRIM(Source[[#This Row],[Course]]))</f>
        <v>OLAD7007</v>
      </c>
      <c r="I3446" t="str">
        <f>VLOOKUP(Source[[#This Row],[SubjCrse]],'Courses and Categories'!$E$2:$G$1816,3,FALSE)</f>
        <v>Noncredit Lifelong Learning</v>
      </c>
      <c r="J3446">
        <v>703</v>
      </c>
      <c r="K3446" t="s">
        <v>722</v>
      </c>
      <c r="L3446" t="s">
        <v>39</v>
      </c>
      <c r="M3446" t="s">
        <v>40</v>
      </c>
      <c r="N3446" t="s">
        <v>50</v>
      </c>
      <c r="O3446">
        <v>1000</v>
      </c>
      <c r="P3446">
        <v>1150</v>
      </c>
      <c r="Q3446" t="s">
        <v>694</v>
      </c>
      <c r="S3446" t="s">
        <v>53</v>
      </c>
      <c r="T3446">
        <v>1</v>
      </c>
      <c r="U3446" s="1">
        <v>43479</v>
      </c>
      <c r="V3446" s="1">
        <v>43607</v>
      </c>
      <c r="W3446" t="s">
        <v>723</v>
      </c>
      <c r="X3446" t="s">
        <v>46</v>
      </c>
      <c r="Y3446">
        <v>95</v>
      </c>
      <c r="Z3446">
        <v>85</v>
      </c>
      <c r="AA3446">
        <v>100</v>
      </c>
      <c r="AB3446">
        <v>85</v>
      </c>
      <c r="AD3446">
        <f>IF(ISBLANK(Source[[#This Row],[CrosslistID]]),1,1/COUNTIFS(Source[CrosslistID],Source[[#This Row],[CrosslistID]],Source[TermDesc],Source[[#This Row],[TermDesc]]))</f>
        <v>1</v>
      </c>
      <c r="AG3446">
        <v>0</v>
      </c>
      <c r="AH3446">
        <v>85</v>
      </c>
      <c r="AI3446">
        <v>2.1259999999999999</v>
      </c>
      <c r="AJ3446">
        <v>2.1259999999999999</v>
      </c>
      <c r="AK3446">
        <v>8.2299999999999998E-2</v>
      </c>
      <c r="AL34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2.1259999999999999</v>
      </c>
      <c r="AM3446">
        <f>IF(AND(Source[[#This Row],[Credit_Noncredit]]="Noncredit",Source[[#This Row],[FTEF]]&gt;0),Source[[#This Row],[NC XLST FTES]]*525/(437.5*Source[[#This Row],[FTEF]]),0)</f>
        <v>30.998784933171319</v>
      </c>
      <c r="AN3446">
        <f>IF(Source[[#This Row],[Credit_Noncredit]]="Credit",Source[[#This Row],[Census Enrollment]],Source[[#This Row],[Noncredit Avg. Attendance]])</f>
        <v>30.998784933171319</v>
      </c>
    </row>
    <row r="3447" spans="1:40" x14ac:dyDescent="0.25">
      <c r="A3447" t="s">
        <v>32</v>
      </c>
      <c r="B3447" t="s">
        <v>33</v>
      </c>
      <c r="C3447" t="s">
        <v>632</v>
      </c>
      <c r="D3447" t="s">
        <v>712</v>
      </c>
      <c r="E3447" s="4">
        <v>48227</v>
      </c>
      <c r="F3447" s="4" t="s">
        <v>713</v>
      </c>
      <c r="G3447" s="4">
        <v>7007</v>
      </c>
      <c r="H3447" t="str">
        <f>CONCATENATE(Source[[#This Row],[Subject]],TRIM(Source[[#This Row],[Course]]))</f>
        <v>OLAD7007</v>
      </c>
      <c r="I3447" t="str">
        <f>VLOOKUP(Source[[#This Row],[SubjCrse]],'Courses and Categories'!$E$2:$G$1816,3,FALSE)</f>
        <v>Noncredit Lifelong Learning</v>
      </c>
      <c r="J3447">
        <v>704</v>
      </c>
      <c r="K3447" t="s">
        <v>722</v>
      </c>
      <c r="L3447" t="s">
        <v>39</v>
      </c>
      <c r="M3447" t="s">
        <v>40</v>
      </c>
      <c r="N3447" t="s">
        <v>41</v>
      </c>
      <c r="O3447">
        <v>930</v>
      </c>
      <c r="P3447">
        <v>1120</v>
      </c>
      <c r="Q3447" t="s">
        <v>691</v>
      </c>
      <c r="S3447" t="s">
        <v>53</v>
      </c>
      <c r="T3447">
        <v>1</v>
      </c>
      <c r="U3447" s="1">
        <v>43479</v>
      </c>
      <c r="V3447" s="1">
        <v>43607</v>
      </c>
      <c r="W3447" t="s">
        <v>720</v>
      </c>
      <c r="X3447" t="s">
        <v>46</v>
      </c>
      <c r="Y3447">
        <v>74</v>
      </c>
      <c r="Z3447">
        <v>74</v>
      </c>
      <c r="AA3447">
        <v>50</v>
      </c>
      <c r="AB3447">
        <v>148</v>
      </c>
      <c r="AD3447">
        <f>IF(ISBLANK(Source[[#This Row],[CrosslistID]]),1,1/COUNTIFS(Source[CrosslistID],Source[[#This Row],[CrosslistID]],Source[TermDesc],Source[[#This Row],[TermDesc]]))</f>
        <v>1</v>
      </c>
      <c r="AG3447">
        <v>0</v>
      </c>
      <c r="AH3447">
        <v>148</v>
      </c>
      <c r="AI3447">
        <v>1.661</v>
      </c>
      <c r="AJ3447">
        <v>1.661</v>
      </c>
      <c r="AK3447">
        <v>8.2299999999999998E-2</v>
      </c>
      <c r="AL34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1.661</v>
      </c>
      <c r="AM3447">
        <f>IF(AND(Source[[#This Row],[Credit_Noncredit]]="Noncredit",Source[[#This Row],[FTEF]]&gt;0),Source[[#This Row],[NC XLST FTES]]*525/(437.5*Source[[#This Row],[FTEF]]),0)</f>
        <v>24.218712029161601</v>
      </c>
      <c r="AN3447">
        <f>IF(Source[[#This Row],[Credit_Noncredit]]="Credit",Source[[#This Row],[Census Enrollment]],Source[[#This Row],[Noncredit Avg. Attendance]])</f>
        <v>24.218712029161601</v>
      </c>
    </row>
    <row r="3448" spans="1:40" x14ac:dyDescent="0.25">
      <c r="A3448" t="s">
        <v>32</v>
      </c>
      <c r="B3448" t="s">
        <v>33</v>
      </c>
      <c r="C3448" t="s">
        <v>632</v>
      </c>
      <c r="D3448" t="s">
        <v>712</v>
      </c>
      <c r="E3448" s="4">
        <v>47904</v>
      </c>
      <c r="F3448" s="4" t="s">
        <v>713</v>
      </c>
      <c r="G3448" s="4">
        <v>7007</v>
      </c>
      <c r="H3448" t="str">
        <f>CONCATENATE(Source[[#This Row],[Subject]],TRIM(Source[[#This Row],[Course]]))</f>
        <v>OLAD7007</v>
      </c>
      <c r="I3448" t="str">
        <f>VLOOKUP(Source[[#This Row],[SubjCrse]],'Courses and Categories'!$E$2:$G$1816,3,FALSE)</f>
        <v>Noncredit Lifelong Learning</v>
      </c>
      <c r="J3448">
        <v>706</v>
      </c>
      <c r="K3448" t="s">
        <v>722</v>
      </c>
      <c r="L3448" t="s">
        <v>39</v>
      </c>
      <c r="M3448" t="s">
        <v>40</v>
      </c>
      <c r="N3448" t="s">
        <v>91</v>
      </c>
      <c r="O3448">
        <v>1000</v>
      </c>
      <c r="P3448">
        <v>1150</v>
      </c>
      <c r="Q3448" t="s">
        <v>694</v>
      </c>
      <c r="S3448" t="s">
        <v>724</v>
      </c>
      <c r="T3448">
        <v>1</v>
      </c>
      <c r="U3448" s="1">
        <v>43479</v>
      </c>
      <c r="V3448" s="1">
        <v>43607</v>
      </c>
      <c r="W3448" t="s">
        <v>723</v>
      </c>
      <c r="X3448" t="s">
        <v>46</v>
      </c>
      <c r="Y3448">
        <v>94</v>
      </c>
      <c r="Z3448">
        <v>83</v>
      </c>
      <c r="AA3448">
        <v>50</v>
      </c>
      <c r="AB3448">
        <v>166</v>
      </c>
      <c r="AD3448">
        <f>IF(ISBLANK(Source[[#This Row],[CrosslistID]]),1,1/COUNTIFS(Source[CrosslistID],Source[[#This Row],[CrosslistID]],Source[TermDesc],Source[[#This Row],[TermDesc]]))</f>
        <v>1</v>
      </c>
      <c r="AG3448">
        <v>0</v>
      </c>
      <c r="AH3448">
        <v>166</v>
      </c>
      <c r="AI3448">
        <v>1.8169999999999999</v>
      </c>
      <c r="AJ3448">
        <v>1.8169999999999999</v>
      </c>
      <c r="AK3448">
        <v>8.2299999999999998E-2</v>
      </c>
      <c r="AL34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1.8169999999999999</v>
      </c>
      <c r="AM3448">
        <f>IF(AND(Source[[#This Row],[Credit_Noncredit]]="Noncredit",Source[[#This Row],[FTEF]]&gt;0),Source[[#This Row],[NC XLST FTES]]*525/(437.5*Source[[#This Row],[FTEF]]),0)</f>
        <v>26.493317132442282</v>
      </c>
      <c r="AN3448">
        <f>IF(Source[[#This Row],[Credit_Noncredit]]="Credit",Source[[#This Row],[Census Enrollment]],Source[[#This Row],[Noncredit Avg. Attendance]])</f>
        <v>26.493317132442282</v>
      </c>
    </row>
    <row r="3449" spans="1:40" x14ac:dyDescent="0.25">
      <c r="A3449" t="s">
        <v>32</v>
      </c>
      <c r="B3449" t="s">
        <v>33</v>
      </c>
      <c r="C3449" t="s">
        <v>632</v>
      </c>
      <c r="D3449" t="s">
        <v>712</v>
      </c>
      <c r="E3449" s="4">
        <v>47497</v>
      </c>
      <c r="F3449" s="4" t="s">
        <v>713</v>
      </c>
      <c r="G3449" s="4">
        <v>7203</v>
      </c>
      <c r="H3449" t="str">
        <f>CONCATENATE(Source[[#This Row],[Subject]],TRIM(Source[[#This Row],[Course]]))</f>
        <v>OLAD7203</v>
      </c>
      <c r="I3449" t="str">
        <f>VLOOKUP(Source[[#This Row],[SubjCrse]],'Courses and Categories'!$E$2:$G$1816,3,FALSE)</f>
        <v>Noncredit Lifelong Learning</v>
      </c>
      <c r="J3449">
        <v>701</v>
      </c>
      <c r="K3449" t="s">
        <v>725</v>
      </c>
      <c r="L3449" t="s">
        <v>39</v>
      </c>
      <c r="M3449" t="s">
        <v>40</v>
      </c>
      <c r="N3449" t="s">
        <v>180</v>
      </c>
      <c r="O3449">
        <v>1600</v>
      </c>
      <c r="P3449">
        <v>1650</v>
      </c>
      <c r="Q3449" t="s">
        <v>683</v>
      </c>
      <c r="S3449" t="s">
        <v>53</v>
      </c>
      <c r="T3449">
        <v>1</v>
      </c>
      <c r="U3449" s="1">
        <v>43479</v>
      </c>
      <c r="V3449" s="1">
        <v>43607</v>
      </c>
      <c r="W3449" t="s">
        <v>726</v>
      </c>
      <c r="X3449" t="s">
        <v>46</v>
      </c>
      <c r="Y3449">
        <v>61</v>
      </c>
      <c r="Z3449">
        <v>61</v>
      </c>
      <c r="AA3449">
        <v>50</v>
      </c>
      <c r="AB3449">
        <v>122</v>
      </c>
      <c r="AD3449">
        <f>IF(ISBLANK(Source[[#This Row],[CrosslistID]]),1,1/COUNTIFS(Source[CrosslistID],Source[[#This Row],[CrosslistID]],Source[TermDesc],Source[[#This Row],[TermDesc]]))</f>
        <v>1</v>
      </c>
      <c r="AG3449">
        <v>0</v>
      </c>
      <c r="AH3449">
        <v>122</v>
      </c>
      <c r="AI3449">
        <v>0.79</v>
      </c>
      <c r="AJ3449">
        <v>0.79</v>
      </c>
      <c r="AK3449">
        <v>4.1099999999999998E-2</v>
      </c>
      <c r="AL34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0.79</v>
      </c>
      <c r="AM3449">
        <f>IF(AND(Source[[#This Row],[Credit_Noncredit]]="Noncredit",Source[[#This Row],[FTEF]]&gt;0),Source[[#This Row],[NC XLST FTES]]*525/(437.5*Source[[#This Row],[FTEF]]),0)</f>
        <v>23.065693430656935</v>
      </c>
      <c r="AN3449">
        <f>IF(Source[[#This Row],[Credit_Noncredit]]="Credit",Source[[#This Row],[Census Enrollment]],Source[[#This Row],[Noncredit Avg. Attendance]])</f>
        <v>23.065693430656935</v>
      </c>
    </row>
    <row r="3450" spans="1:40" x14ac:dyDescent="0.25">
      <c r="A3450" t="s">
        <v>32</v>
      </c>
      <c r="B3450" t="s">
        <v>33</v>
      </c>
      <c r="C3450" t="s">
        <v>632</v>
      </c>
      <c r="D3450" t="s">
        <v>712</v>
      </c>
      <c r="E3450" s="4">
        <v>47498</v>
      </c>
      <c r="F3450" s="4" t="s">
        <v>713</v>
      </c>
      <c r="G3450" s="4">
        <v>7203</v>
      </c>
      <c r="H3450" t="str">
        <f>CONCATENATE(Source[[#This Row],[Subject]],TRIM(Source[[#This Row],[Course]]))</f>
        <v>OLAD7203</v>
      </c>
      <c r="I3450" t="str">
        <f>VLOOKUP(Source[[#This Row],[SubjCrse]],'Courses and Categories'!$E$2:$G$1816,3,FALSE)</f>
        <v>Noncredit Lifelong Learning</v>
      </c>
      <c r="J3450">
        <v>702</v>
      </c>
      <c r="K3450" t="s">
        <v>725</v>
      </c>
      <c r="L3450" t="s">
        <v>39</v>
      </c>
      <c r="M3450" t="s">
        <v>40</v>
      </c>
      <c r="N3450" t="s">
        <v>50</v>
      </c>
      <c r="O3450">
        <v>1030</v>
      </c>
      <c r="P3450">
        <v>1120</v>
      </c>
      <c r="Q3450" t="s">
        <v>727</v>
      </c>
      <c r="S3450" t="s">
        <v>53</v>
      </c>
      <c r="T3450">
        <v>1</v>
      </c>
      <c r="U3450" s="1">
        <v>43479</v>
      </c>
      <c r="V3450" s="1">
        <v>43607</v>
      </c>
      <c r="W3450" t="s">
        <v>726</v>
      </c>
      <c r="X3450" t="s">
        <v>46</v>
      </c>
      <c r="Y3450">
        <v>53</v>
      </c>
      <c r="Z3450">
        <v>53</v>
      </c>
      <c r="AA3450">
        <v>50</v>
      </c>
      <c r="AB3450">
        <v>106</v>
      </c>
      <c r="AD3450">
        <f>IF(ISBLANK(Source[[#This Row],[CrosslistID]]),1,1/COUNTIFS(Source[CrosslistID],Source[[#This Row],[CrosslistID]],Source[TermDesc],Source[[#This Row],[TermDesc]]))</f>
        <v>1</v>
      </c>
      <c r="AG3450">
        <v>0</v>
      </c>
      <c r="AH3450">
        <v>106</v>
      </c>
      <c r="AI3450">
        <v>0.627</v>
      </c>
      <c r="AJ3450">
        <v>0.627</v>
      </c>
      <c r="AK3450">
        <v>4.1099999999999998E-2</v>
      </c>
      <c r="AL34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0.627</v>
      </c>
      <c r="AM3450">
        <f>IF(AND(Source[[#This Row],[Credit_Noncredit]]="Noncredit",Source[[#This Row],[FTEF]]&gt;0),Source[[#This Row],[NC XLST FTES]]*525/(437.5*Source[[#This Row],[FTEF]]),0)</f>
        <v>18.306569343065696</v>
      </c>
      <c r="AN3450">
        <f>IF(Source[[#This Row],[Credit_Noncredit]]="Credit",Source[[#This Row],[Census Enrollment]],Source[[#This Row],[Noncredit Avg. Attendance]])</f>
        <v>18.306569343065696</v>
      </c>
    </row>
    <row r="3451" spans="1:40" x14ac:dyDescent="0.25">
      <c r="A3451" t="s">
        <v>32</v>
      </c>
      <c r="B3451" t="s">
        <v>33</v>
      </c>
      <c r="C3451" t="s">
        <v>632</v>
      </c>
      <c r="D3451" t="s">
        <v>712</v>
      </c>
      <c r="E3451" s="4">
        <v>47499</v>
      </c>
      <c r="F3451" s="4" t="s">
        <v>713</v>
      </c>
      <c r="G3451" s="4">
        <v>7203</v>
      </c>
      <c r="H3451" t="str">
        <f>CONCATENATE(Source[[#This Row],[Subject]],TRIM(Source[[#This Row],[Course]]))</f>
        <v>OLAD7203</v>
      </c>
      <c r="I3451" t="str">
        <f>VLOOKUP(Source[[#This Row],[SubjCrse]],'Courses and Categories'!$E$2:$G$1816,3,FALSE)</f>
        <v>Noncredit Lifelong Learning</v>
      </c>
      <c r="J3451">
        <v>703</v>
      </c>
      <c r="K3451" t="s">
        <v>725</v>
      </c>
      <c r="L3451" t="s">
        <v>39</v>
      </c>
      <c r="M3451" t="s">
        <v>40</v>
      </c>
      <c r="N3451" t="s">
        <v>50</v>
      </c>
      <c r="O3451">
        <v>1400</v>
      </c>
      <c r="P3451">
        <v>1450</v>
      </c>
      <c r="Q3451" t="s">
        <v>683</v>
      </c>
      <c r="S3451" t="s">
        <v>53</v>
      </c>
      <c r="T3451">
        <v>1</v>
      </c>
      <c r="U3451" s="1">
        <v>43479</v>
      </c>
      <c r="V3451" s="1">
        <v>43607</v>
      </c>
      <c r="W3451" t="s">
        <v>726</v>
      </c>
      <c r="X3451" t="s">
        <v>46</v>
      </c>
      <c r="Y3451">
        <v>70</v>
      </c>
      <c r="Z3451">
        <v>70</v>
      </c>
      <c r="AA3451">
        <v>50</v>
      </c>
      <c r="AB3451">
        <v>140</v>
      </c>
      <c r="AD3451">
        <f>IF(ISBLANK(Source[[#This Row],[CrosslistID]]),1,1/COUNTIFS(Source[CrosslistID],Source[[#This Row],[CrosslistID]],Source[TermDesc],Source[[#This Row],[TermDesc]]))</f>
        <v>1</v>
      </c>
      <c r="AG3451">
        <v>0</v>
      </c>
      <c r="AH3451">
        <v>140</v>
      </c>
      <c r="AI3451">
        <v>1.0840000000000001</v>
      </c>
      <c r="AJ3451">
        <v>1.0840000000000001</v>
      </c>
      <c r="AK3451">
        <v>4.1099999999999998E-2</v>
      </c>
      <c r="AL34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1.0840000000000001</v>
      </c>
      <c r="AM3451">
        <f>IF(AND(Source[[#This Row],[Credit_Noncredit]]="Noncredit",Source[[#This Row],[FTEF]]&gt;0),Source[[#This Row],[NC XLST FTES]]*525/(437.5*Source[[#This Row],[FTEF]]),0)</f>
        <v>31.649635036496353</v>
      </c>
      <c r="AN3451">
        <f>IF(Source[[#This Row],[Credit_Noncredit]]="Credit",Source[[#This Row],[Census Enrollment]],Source[[#This Row],[Noncredit Avg. Attendance]])</f>
        <v>31.649635036496353</v>
      </c>
    </row>
    <row r="3452" spans="1:40" x14ac:dyDescent="0.25">
      <c r="A3452" t="s">
        <v>32</v>
      </c>
      <c r="B3452" t="s">
        <v>33</v>
      </c>
      <c r="C3452" t="s">
        <v>632</v>
      </c>
      <c r="D3452" t="s">
        <v>712</v>
      </c>
      <c r="E3452" s="4">
        <v>47500</v>
      </c>
      <c r="F3452" s="4" t="s">
        <v>713</v>
      </c>
      <c r="G3452" s="4">
        <v>7203</v>
      </c>
      <c r="H3452" t="str">
        <f>CONCATENATE(Source[[#This Row],[Subject]],TRIM(Source[[#This Row],[Course]]))</f>
        <v>OLAD7203</v>
      </c>
      <c r="I3452" t="str">
        <f>VLOOKUP(Source[[#This Row],[SubjCrse]],'Courses and Categories'!$E$2:$G$1816,3,FALSE)</f>
        <v>Noncredit Lifelong Learning</v>
      </c>
      <c r="J3452">
        <v>704</v>
      </c>
      <c r="K3452" t="s">
        <v>725</v>
      </c>
      <c r="L3452" t="s">
        <v>39</v>
      </c>
      <c r="M3452" t="s">
        <v>40</v>
      </c>
      <c r="N3452" t="s">
        <v>185</v>
      </c>
      <c r="O3452">
        <v>1000</v>
      </c>
      <c r="P3452">
        <v>1050</v>
      </c>
      <c r="Q3452" t="s">
        <v>697</v>
      </c>
      <c r="S3452" t="s">
        <v>53</v>
      </c>
      <c r="T3452">
        <v>1</v>
      </c>
      <c r="U3452" s="1">
        <v>43479</v>
      </c>
      <c r="V3452" s="1">
        <v>43607</v>
      </c>
      <c r="W3452" t="s">
        <v>726</v>
      </c>
      <c r="X3452" t="s">
        <v>46</v>
      </c>
      <c r="Y3452">
        <v>35</v>
      </c>
      <c r="Z3452">
        <v>35</v>
      </c>
      <c r="AA3452">
        <v>50</v>
      </c>
      <c r="AB3452">
        <v>70</v>
      </c>
      <c r="AD3452">
        <f>IF(ISBLANK(Source[[#This Row],[CrosslistID]]),1,1/COUNTIFS(Source[CrosslistID],Source[[#This Row],[CrosslistID]],Source[TermDesc],Source[[#This Row],[TermDesc]]))</f>
        <v>1</v>
      </c>
      <c r="AG3452">
        <v>0</v>
      </c>
      <c r="AH3452">
        <v>70</v>
      </c>
      <c r="AI3452">
        <v>0.41299999999999998</v>
      </c>
      <c r="AJ3452">
        <v>0.41299999999999998</v>
      </c>
      <c r="AK3452">
        <v>4.1099999999999998E-2</v>
      </c>
      <c r="AL34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0.41299999999999998</v>
      </c>
      <c r="AM3452">
        <f>IF(AND(Source[[#This Row],[Credit_Noncredit]]="Noncredit",Source[[#This Row],[FTEF]]&gt;0),Source[[#This Row],[NC XLST FTES]]*525/(437.5*Source[[#This Row],[FTEF]]),0)</f>
        <v>12.058394160583941</v>
      </c>
      <c r="AN3452">
        <f>IF(Source[[#This Row],[Credit_Noncredit]]="Credit",Source[[#This Row],[Census Enrollment]],Source[[#This Row],[Noncredit Avg. Attendance]])</f>
        <v>12.058394160583941</v>
      </c>
    </row>
    <row r="3453" spans="1:40" x14ac:dyDescent="0.25">
      <c r="A3453" t="s">
        <v>32</v>
      </c>
      <c r="B3453" t="s">
        <v>33</v>
      </c>
      <c r="C3453" t="s">
        <v>632</v>
      </c>
      <c r="D3453" t="s">
        <v>712</v>
      </c>
      <c r="E3453" s="4">
        <v>47501</v>
      </c>
      <c r="F3453" s="4" t="s">
        <v>713</v>
      </c>
      <c r="G3453" s="4">
        <v>7203</v>
      </c>
      <c r="H3453" t="str">
        <f>CONCATENATE(Source[[#This Row],[Subject]],TRIM(Source[[#This Row],[Course]]))</f>
        <v>OLAD7203</v>
      </c>
      <c r="I3453" t="str">
        <f>VLOOKUP(Source[[#This Row],[SubjCrse]],'Courses and Categories'!$E$2:$G$1816,3,FALSE)</f>
        <v>Noncredit Lifelong Learning</v>
      </c>
      <c r="J3453">
        <v>705</v>
      </c>
      <c r="K3453" t="s">
        <v>725</v>
      </c>
      <c r="L3453" t="s">
        <v>39</v>
      </c>
      <c r="M3453" t="s">
        <v>40</v>
      </c>
      <c r="N3453" t="s">
        <v>185</v>
      </c>
      <c r="O3453">
        <v>1500</v>
      </c>
      <c r="P3453">
        <v>1550</v>
      </c>
      <c r="Q3453" t="s">
        <v>681</v>
      </c>
      <c r="S3453" t="s">
        <v>53</v>
      </c>
      <c r="T3453">
        <v>1</v>
      </c>
      <c r="U3453" s="1">
        <v>43479</v>
      </c>
      <c r="V3453" s="1">
        <v>43607</v>
      </c>
      <c r="W3453" t="s">
        <v>726</v>
      </c>
      <c r="X3453" t="s">
        <v>46</v>
      </c>
      <c r="Y3453">
        <v>45</v>
      </c>
      <c r="Z3453">
        <v>45</v>
      </c>
      <c r="AA3453">
        <v>50</v>
      </c>
      <c r="AB3453">
        <v>90</v>
      </c>
      <c r="AD3453">
        <f>IF(ISBLANK(Source[[#This Row],[CrosslistID]]),1,1/COUNTIFS(Source[CrosslistID],Source[[#This Row],[CrosslistID]],Source[TermDesc],Source[[#This Row],[TermDesc]]))</f>
        <v>1</v>
      </c>
      <c r="AG3453">
        <v>0</v>
      </c>
      <c r="AH3453">
        <v>90</v>
      </c>
      <c r="AI3453">
        <v>0.621</v>
      </c>
      <c r="AJ3453">
        <v>0.621</v>
      </c>
      <c r="AK3453">
        <v>4.1099999999999998E-2</v>
      </c>
      <c r="AL34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0.621</v>
      </c>
      <c r="AM3453">
        <f>IF(AND(Source[[#This Row],[Credit_Noncredit]]="Noncredit",Source[[#This Row],[FTEF]]&gt;0),Source[[#This Row],[NC XLST FTES]]*525/(437.5*Source[[#This Row],[FTEF]]),0)</f>
        <v>18.131386861313867</v>
      </c>
      <c r="AN3453">
        <f>IF(Source[[#This Row],[Credit_Noncredit]]="Credit",Source[[#This Row],[Census Enrollment]],Source[[#This Row],[Noncredit Avg. Attendance]])</f>
        <v>18.131386861313867</v>
      </c>
    </row>
    <row r="3454" spans="1:40" x14ac:dyDescent="0.25">
      <c r="A3454" t="s">
        <v>32</v>
      </c>
      <c r="B3454" t="s">
        <v>33</v>
      </c>
      <c r="C3454" t="s">
        <v>632</v>
      </c>
      <c r="D3454" t="s">
        <v>712</v>
      </c>
      <c r="E3454" s="4">
        <v>47502</v>
      </c>
      <c r="F3454" s="4" t="s">
        <v>713</v>
      </c>
      <c r="G3454" s="4">
        <v>7203</v>
      </c>
      <c r="H3454" t="str">
        <f>CONCATENATE(Source[[#This Row],[Subject]],TRIM(Source[[#This Row],[Course]]))</f>
        <v>OLAD7203</v>
      </c>
      <c r="I3454" t="str">
        <f>VLOOKUP(Source[[#This Row],[SubjCrse]],'Courses and Categories'!$E$2:$G$1816,3,FALSE)</f>
        <v>Noncredit Lifelong Learning</v>
      </c>
      <c r="J3454">
        <v>706</v>
      </c>
      <c r="K3454" t="s">
        <v>725</v>
      </c>
      <c r="L3454" t="s">
        <v>39</v>
      </c>
      <c r="M3454" t="s">
        <v>40</v>
      </c>
      <c r="N3454" t="s">
        <v>180</v>
      </c>
      <c r="O3454">
        <v>1110</v>
      </c>
      <c r="P3454">
        <v>1200</v>
      </c>
      <c r="Q3454" t="s">
        <v>719</v>
      </c>
      <c r="S3454" t="s">
        <v>53</v>
      </c>
      <c r="T3454">
        <v>1</v>
      </c>
      <c r="U3454" s="1">
        <v>43479</v>
      </c>
      <c r="V3454" s="1">
        <v>43607</v>
      </c>
      <c r="W3454" t="s">
        <v>726</v>
      </c>
      <c r="X3454" t="s">
        <v>46</v>
      </c>
      <c r="Y3454">
        <v>38</v>
      </c>
      <c r="Z3454">
        <v>30</v>
      </c>
      <c r="AA3454">
        <v>50</v>
      </c>
      <c r="AB3454">
        <v>60</v>
      </c>
      <c r="AD3454">
        <f>IF(ISBLANK(Source[[#This Row],[CrosslistID]]),1,1/COUNTIFS(Source[CrosslistID],Source[[#This Row],[CrosslistID]],Source[TermDesc],Source[[#This Row],[TermDesc]]))</f>
        <v>1</v>
      </c>
      <c r="AG3454">
        <v>0</v>
      </c>
      <c r="AH3454">
        <v>60</v>
      </c>
      <c r="AI3454">
        <v>0.84599999999999997</v>
      </c>
      <c r="AJ3454">
        <v>0.84599999999999997</v>
      </c>
      <c r="AK3454">
        <v>4.1099999999999998E-2</v>
      </c>
      <c r="AL34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0.84599999999999997</v>
      </c>
      <c r="AM3454">
        <f>IF(AND(Source[[#This Row],[Credit_Noncredit]]="Noncredit",Source[[#This Row],[FTEF]]&gt;0),Source[[#This Row],[NC XLST FTES]]*525/(437.5*Source[[#This Row],[FTEF]]),0)</f>
        <v>24.700729927007298</v>
      </c>
      <c r="AN3454">
        <f>IF(Source[[#This Row],[Credit_Noncredit]]="Credit",Source[[#This Row],[Census Enrollment]],Source[[#This Row],[Noncredit Avg. Attendance]])</f>
        <v>24.700729927007298</v>
      </c>
    </row>
    <row r="3455" spans="1:40" x14ac:dyDescent="0.25">
      <c r="A3455" t="s">
        <v>32</v>
      </c>
      <c r="B3455" t="s">
        <v>33</v>
      </c>
      <c r="C3455" t="s">
        <v>632</v>
      </c>
      <c r="D3455" t="s">
        <v>712</v>
      </c>
      <c r="E3455" s="4">
        <v>47505</v>
      </c>
      <c r="F3455" s="4" t="s">
        <v>713</v>
      </c>
      <c r="G3455" s="4">
        <v>7203</v>
      </c>
      <c r="H3455" t="str">
        <f>CONCATENATE(Source[[#This Row],[Subject]],TRIM(Source[[#This Row],[Course]]))</f>
        <v>OLAD7203</v>
      </c>
      <c r="I3455" t="str">
        <f>VLOOKUP(Source[[#This Row],[SubjCrse]],'Courses and Categories'!$E$2:$G$1816,3,FALSE)</f>
        <v>Noncredit Lifelong Learning</v>
      </c>
      <c r="J3455">
        <v>709</v>
      </c>
      <c r="K3455" t="s">
        <v>725</v>
      </c>
      <c r="L3455" t="s">
        <v>39</v>
      </c>
      <c r="M3455" t="s">
        <v>40</v>
      </c>
      <c r="N3455" t="s">
        <v>180</v>
      </c>
      <c r="O3455">
        <v>1000</v>
      </c>
      <c r="P3455">
        <v>1050</v>
      </c>
      <c r="Q3455" t="s">
        <v>728</v>
      </c>
      <c r="S3455" t="s">
        <v>53</v>
      </c>
      <c r="T3455">
        <v>1</v>
      </c>
      <c r="U3455" s="1">
        <v>43479</v>
      </c>
      <c r="V3455" s="1">
        <v>43607</v>
      </c>
      <c r="W3455" t="s">
        <v>726</v>
      </c>
      <c r="X3455" t="s">
        <v>46</v>
      </c>
      <c r="Y3455">
        <v>40</v>
      </c>
      <c r="Z3455">
        <v>40</v>
      </c>
      <c r="AA3455">
        <v>50</v>
      </c>
      <c r="AB3455">
        <v>80</v>
      </c>
      <c r="AD3455">
        <f>IF(ISBLANK(Source[[#This Row],[CrosslistID]]),1,1/COUNTIFS(Source[CrosslistID],Source[[#This Row],[CrosslistID]],Source[TermDesc],Source[[#This Row],[TermDesc]]))</f>
        <v>1</v>
      </c>
      <c r="AG3455">
        <v>0</v>
      </c>
      <c r="AH3455">
        <v>80</v>
      </c>
      <c r="AI3455">
        <v>0.98299999999999998</v>
      </c>
      <c r="AJ3455">
        <v>0.98299999999999998</v>
      </c>
      <c r="AK3455">
        <v>4.1099999999999998E-2</v>
      </c>
      <c r="AL34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0.98299999999999998</v>
      </c>
      <c r="AM3455">
        <f>IF(AND(Source[[#This Row],[Credit_Noncredit]]="Noncredit",Source[[#This Row],[FTEF]]&gt;0),Source[[#This Row],[NC XLST FTES]]*525/(437.5*Source[[#This Row],[FTEF]]),0)</f>
        <v>28.700729927007302</v>
      </c>
      <c r="AN3455">
        <f>IF(Source[[#This Row],[Credit_Noncredit]]="Credit",Source[[#This Row],[Census Enrollment]],Source[[#This Row],[Noncredit Avg. Attendance]])</f>
        <v>28.700729927007302</v>
      </c>
    </row>
    <row r="3456" spans="1:40" x14ac:dyDescent="0.25">
      <c r="A3456" t="s">
        <v>32</v>
      </c>
      <c r="B3456" t="s">
        <v>33</v>
      </c>
      <c r="C3456" t="s">
        <v>632</v>
      </c>
      <c r="D3456" t="s">
        <v>712</v>
      </c>
      <c r="E3456" s="4">
        <v>47506</v>
      </c>
      <c r="F3456" s="4" t="s">
        <v>713</v>
      </c>
      <c r="G3456" s="4">
        <v>7204</v>
      </c>
      <c r="H3456" t="str">
        <f>CONCATENATE(Source[[#This Row],[Subject]],TRIM(Source[[#This Row],[Course]]))</f>
        <v>OLAD7204</v>
      </c>
      <c r="I3456" t="str">
        <f>VLOOKUP(Source[[#This Row],[SubjCrse]],'Courses and Categories'!$E$2:$G$1816,3,FALSE)</f>
        <v>Noncredit Lifelong Learning</v>
      </c>
      <c r="J3456">
        <v>701</v>
      </c>
      <c r="K3456" t="s">
        <v>729</v>
      </c>
      <c r="L3456" t="s">
        <v>39</v>
      </c>
      <c r="M3456" t="s">
        <v>40</v>
      </c>
      <c r="N3456" t="s">
        <v>180</v>
      </c>
      <c r="O3456">
        <v>1500</v>
      </c>
      <c r="P3456">
        <v>1550</v>
      </c>
      <c r="Q3456" t="s">
        <v>683</v>
      </c>
      <c r="S3456" t="s">
        <v>53</v>
      </c>
      <c r="T3456">
        <v>1</v>
      </c>
      <c r="U3456" s="1">
        <v>43479</v>
      </c>
      <c r="V3456" s="1">
        <v>43607</v>
      </c>
      <c r="W3456" t="s">
        <v>726</v>
      </c>
      <c r="X3456" t="s">
        <v>46</v>
      </c>
      <c r="Y3456">
        <v>97</v>
      </c>
      <c r="Z3456">
        <v>97</v>
      </c>
      <c r="AA3456">
        <v>50</v>
      </c>
      <c r="AB3456">
        <v>194</v>
      </c>
      <c r="AD3456">
        <f>IF(ISBLANK(Source[[#This Row],[CrosslistID]]),1,1/COUNTIFS(Source[CrosslistID],Source[[#This Row],[CrosslistID]],Source[TermDesc],Source[[#This Row],[TermDesc]]))</f>
        <v>1</v>
      </c>
      <c r="AG3456">
        <v>0</v>
      </c>
      <c r="AH3456">
        <v>194</v>
      </c>
      <c r="AI3456">
        <v>1.3979999999999999</v>
      </c>
      <c r="AJ3456">
        <v>1.3979999999999999</v>
      </c>
      <c r="AK3456">
        <v>4.1099999999999998E-2</v>
      </c>
      <c r="AL34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1.3979999999999999</v>
      </c>
      <c r="AM3456">
        <f>IF(AND(Source[[#This Row],[Credit_Noncredit]]="Noncredit",Source[[#This Row],[FTEF]]&gt;0),Source[[#This Row],[NC XLST FTES]]*525/(437.5*Source[[#This Row],[FTEF]]),0)</f>
        <v>40.817518248175183</v>
      </c>
      <c r="AN3456">
        <f>IF(Source[[#This Row],[Credit_Noncredit]]="Credit",Source[[#This Row],[Census Enrollment]],Source[[#This Row],[Noncredit Avg. Attendance]])</f>
        <v>40.817518248175183</v>
      </c>
    </row>
    <row r="3457" spans="1:40" x14ac:dyDescent="0.25">
      <c r="A3457" t="s">
        <v>32</v>
      </c>
      <c r="B3457" t="s">
        <v>33</v>
      </c>
      <c r="C3457" t="s">
        <v>632</v>
      </c>
      <c r="D3457" t="s">
        <v>712</v>
      </c>
      <c r="E3457" s="4">
        <v>47507</v>
      </c>
      <c r="F3457" s="4" t="s">
        <v>713</v>
      </c>
      <c r="G3457" s="4">
        <v>7204</v>
      </c>
      <c r="H3457" t="str">
        <f>CONCATENATE(Source[[#This Row],[Subject]],TRIM(Source[[#This Row],[Course]]))</f>
        <v>OLAD7204</v>
      </c>
      <c r="I3457" t="str">
        <f>VLOOKUP(Source[[#This Row],[SubjCrse]],'Courses and Categories'!$E$2:$G$1816,3,FALSE)</f>
        <v>Noncredit Lifelong Learning</v>
      </c>
      <c r="J3457">
        <v>702</v>
      </c>
      <c r="K3457" t="s">
        <v>729</v>
      </c>
      <c r="L3457" t="s">
        <v>39</v>
      </c>
      <c r="M3457" t="s">
        <v>40</v>
      </c>
      <c r="N3457" t="s">
        <v>50</v>
      </c>
      <c r="O3457">
        <v>930</v>
      </c>
      <c r="P3457">
        <v>1020</v>
      </c>
      <c r="Q3457" t="s">
        <v>727</v>
      </c>
      <c r="S3457" t="s">
        <v>53</v>
      </c>
      <c r="T3457">
        <v>1</v>
      </c>
      <c r="U3457" s="1">
        <v>43479</v>
      </c>
      <c r="V3457" s="1">
        <v>43607</v>
      </c>
      <c r="W3457" t="s">
        <v>726</v>
      </c>
      <c r="X3457" t="s">
        <v>46</v>
      </c>
      <c r="Y3457">
        <v>51</v>
      </c>
      <c r="Z3457">
        <v>51</v>
      </c>
      <c r="AA3457">
        <v>50</v>
      </c>
      <c r="AB3457">
        <v>102</v>
      </c>
      <c r="AD3457">
        <f>IF(ISBLANK(Source[[#This Row],[CrosslistID]]),1,1/COUNTIFS(Source[CrosslistID],Source[[#This Row],[CrosslistID]],Source[TermDesc],Source[[#This Row],[TermDesc]]))</f>
        <v>1</v>
      </c>
      <c r="AG3457">
        <v>0</v>
      </c>
      <c r="AH3457">
        <v>102</v>
      </c>
      <c r="AI3457">
        <v>0.63800000000000001</v>
      </c>
      <c r="AJ3457">
        <v>0.63800000000000001</v>
      </c>
      <c r="AK3457">
        <v>4.1099999999999998E-2</v>
      </c>
      <c r="AL34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0.63800000000000001</v>
      </c>
      <c r="AM3457">
        <f>IF(AND(Source[[#This Row],[Credit_Noncredit]]="Noncredit",Source[[#This Row],[FTEF]]&gt;0),Source[[#This Row],[NC XLST FTES]]*525/(437.5*Source[[#This Row],[FTEF]]),0)</f>
        <v>18.627737226277372</v>
      </c>
      <c r="AN3457">
        <f>IF(Source[[#This Row],[Credit_Noncredit]]="Credit",Source[[#This Row],[Census Enrollment]],Source[[#This Row],[Noncredit Avg. Attendance]])</f>
        <v>18.627737226277372</v>
      </c>
    </row>
    <row r="3458" spans="1:40" x14ac:dyDescent="0.25">
      <c r="A3458" t="s">
        <v>32</v>
      </c>
      <c r="B3458" t="s">
        <v>33</v>
      </c>
      <c r="C3458" t="s">
        <v>632</v>
      </c>
      <c r="D3458" t="s">
        <v>712</v>
      </c>
      <c r="E3458" s="4">
        <v>47508</v>
      </c>
      <c r="F3458" s="4" t="s">
        <v>713</v>
      </c>
      <c r="G3458" s="4">
        <v>7204</v>
      </c>
      <c r="H3458" t="str">
        <f>CONCATENATE(Source[[#This Row],[Subject]],TRIM(Source[[#This Row],[Course]]))</f>
        <v>OLAD7204</v>
      </c>
      <c r="I3458" t="str">
        <f>VLOOKUP(Source[[#This Row],[SubjCrse]],'Courses and Categories'!$E$2:$G$1816,3,FALSE)</f>
        <v>Noncredit Lifelong Learning</v>
      </c>
      <c r="J3458">
        <v>703</v>
      </c>
      <c r="K3458" t="s">
        <v>729</v>
      </c>
      <c r="L3458" t="s">
        <v>39</v>
      </c>
      <c r="M3458" t="s">
        <v>40</v>
      </c>
      <c r="N3458" t="s">
        <v>50</v>
      </c>
      <c r="O3458">
        <v>1300</v>
      </c>
      <c r="P3458">
        <v>1350</v>
      </c>
      <c r="Q3458" t="s">
        <v>683</v>
      </c>
      <c r="S3458" t="s">
        <v>53</v>
      </c>
      <c r="T3458">
        <v>1</v>
      </c>
      <c r="U3458" s="1">
        <v>43479</v>
      </c>
      <c r="V3458" s="1">
        <v>43607</v>
      </c>
      <c r="W3458" t="s">
        <v>726</v>
      </c>
      <c r="X3458" t="s">
        <v>46</v>
      </c>
      <c r="Y3458">
        <v>95</v>
      </c>
      <c r="Z3458">
        <v>95</v>
      </c>
      <c r="AA3458">
        <v>50</v>
      </c>
      <c r="AB3458">
        <v>190</v>
      </c>
      <c r="AD3458">
        <f>IF(ISBLANK(Source[[#This Row],[CrosslistID]]),1,1/COUNTIFS(Source[CrosslistID],Source[[#This Row],[CrosslistID]],Source[TermDesc],Source[[#This Row],[TermDesc]]))</f>
        <v>1</v>
      </c>
      <c r="AG3458">
        <v>0</v>
      </c>
      <c r="AH3458">
        <v>190</v>
      </c>
      <c r="AI3458">
        <v>1.5389999999999999</v>
      </c>
      <c r="AJ3458">
        <v>1.5389999999999999</v>
      </c>
      <c r="AK3458">
        <v>4.1099999999999998E-2</v>
      </c>
      <c r="AL34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1.5389999999999999</v>
      </c>
      <c r="AM3458">
        <f>IF(AND(Source[[#This Row],[Credit_Noncredit]]="Noncredit",Source[[#This Row],[FTEF]]&gt;0),Source[[#This Row],[NC XLST FTES]]*525/(437.5*Source[[#This Row],[FTEF]]),0)</f>
        <v>44.934306569343065</v>
      </c>
      <c r="AN3458">
        <f>IF(Source[[#This Row],[Credit_Noncredit]]="Credit",Source[[#This Row],[Census Enrollment]],Source[[#This Row],[Noncredit Avg. Attendance]])</f>
        <v>44.934306569343065</v>
      </c>
    </row>
    <row r="3459" spans="1:40" x14ac:dyDescent="0.25">
      <c r="A3459" t="s">
        <v>32</v>
      </c>
      <c r="B3459" t="s">
        <v>33</v>
      </c>
      <c r="C3459" t="s">
        <v>632</v>
      </c>
      <c r="D3459" t="s">
        <v>712</v>
      </c>
      <c r="E3459" s="4">
        <v>47509</v>
      </c>
      <c r="F3459" s="4" t="s">
        <v>713</v>
      </c>
      <c r="G3459" s="4">
        <v>7204</v>
      </c>
      <c r="H3459" t="str">
        <f>CONCATENATE(Source[[#This Row],[Subject]],TRIM(Source[[#This Row],[Course]]))</f>
        <v>OLAD7204</v>
      </c>
      <c r="I3459" t="str">
        <f>VLOOKUP(Source[[#This Row],[SubjCrse]],'Courses and Categories'!$E$2:$G$1816,3,FALSE)</f>
        <v>Noncredit Lifelong Learning</v>
      </c>
      <c r="J3459">
        <v>704</v>
      </c>
      <c r="K3459" t="s">
        <v>729</v>
      </c>
      <c r="L3459" t="s">
        <v>39</v>
      </c>
      <c r="M3459" t="s">
        <v>40</v>
      </c>
      <c r="N3459" t="s">
        <v>185</v>
      </c>
      <c r="O3459">
        <v>900</v>
      </c>
      <c r="P3459">
        <v>950</v>
      </c>
      <c r="Q3459" t="s">
        <v>697</v>
      </c>
      <c r="S3459" t="s">
        <v>53</v>
      </c>
      <c r="T3459">
        <v>1</v>
      </c>
      <c r="U3459" s="1">
        <v>43479</v>
      </c>
      <c r="V3459" s="1">
        <v>43607</v>
      </c>
      <c r="W3459" t="s">
        <v>726</v>
      </c>
      <c r="X3459" t="s">
        <v>46</v>
      </c>
      <c r="Y3459">
        <v>34</v>
      </c>
      <c r="Z3459">
        <v>34</v>
      </c>
      <c r="AA3459">
        <v>50</v>
      </c>
      <c r="AB3459">
        <v>68</v>
      </c>
      <c r="AD3459">
        <f>IF(ISBLANK(Source[[#This Row],[CrosslistID]]),1,1/COUNTIFS(Source[CrosslistID],Source[[#This Row],[CrosslistID]],Source[TermDesc],Source[[#This Row],[TermDesc]]))</f>
        <v>1</v>
      </c>
      <c r="AG3459">
        <v>0</v>
      </c>
      <c r="AH3459">
        <v>68</v>
      </c>
      <c r="AI3459">
        <v>0.52600000000000002</v>
      </c>
      <c r="AJ3459">
        <v>0.52600000000000002</v>
      </c>
      <c r="AK3459">
        <v>4.1099999999999998E-2</v>
      </c>
      <c r="AL34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0.52600000000000002</v>
      </c>
      <c r="AM3459">
        <f>IF(AND(Source[[#This Row],[Credit_Noncredit]]="Noncredit",Source[[#This Row],[FTEF]]&gt;0),Source[[#This Row],[NC XLST FTES]]*525/(437.5*Source[[#This Row],[FTEF]]),0)</f>
        <v>15.357664233576644</v>
      </c>
      <c r="AN3459">
        <f>IF(Source[[#This Row],[Credit_Noncredit]]="Credit",Source[[#This Row],[Census Enrollment]],Source[[#This Row],[Noncredit Avg. Attendance]])</f>
        <v>15.357664233576644</v>
      </c>
    </row>
    <row r="3460" spans="1:40" x14ac:dyDescent="0.25">
      <c r="A3460" t="s">
        <v>32</v>
      </c>
      <c r="B3460" t="s">
        <v>33</v>
      </c>
      <c r="C3460" t="s">
        <v>632</v>
      </c>
      <c r="D3460" t="s">
        <v>712</v>
      </c>
      <c r="E3460" s="4">
        <v>47511</v>
      </c>
      <c r="F3460" s="4" t="s">
        <v>713</v>
      </c>
      <c r="G3460" s="4">
        <v>7204</v>
      </c>
      <c r="H3460" t="str">
        <f>CONCATENATE(Source[[#This Row],[Subject]],TRIM(Source[[#This Row],[Course]]))</f>
        <v>OLAD7204</v>
      </c>
      <c r="I3460" t="str">
        <f>VLOOKUP(Source[[#This Row],[SubjCrse]],'Courses and Categories'!$E$2:$G$1816,3,FALSE)</f>
        <v>Noncredit Lifelong Learning</v>
      </c>
      <c r="J3460">
        <v>705</v>
      </c>
      <c r="K3460" t="s">
        <v>729</v>
      </c>
      <c r="L3460" t="s">
        <v>39</v>
      </c>
      <c r="M3460" t="s">
        <v>40</v>
      </c>
      <c r="N3460" t="s">
        <v>185</v>
      </c>
      <c r="O3460">
        <v>1300</v>
      </c>
      <c r="P3460">
        <v>1350</v>
      </c>
      <c r="Q3460" t="s">
        <v>681</v>
      </c>
      <c r="S3460" t="s">
        <v>53</v>
      </c>
      <c r="T3460">
        <v>1</v>
      </c>
      <c r="U3460" s="1">
        <v>43479</v>
      </c>
      <c r="V3460" s="1">
        <v>43607</v>
      </c>
      <c r="W3460" t="s">
        <v>726</v>
      </c>
      <c r="X3460" t="s">
        <v>46</v>
      </c>
      <c r="Y3460">
        <v>65</v>
      </c>
      <c r="Z3460">
        <v>65</v>
      </c>
      <c r="AA3460">
        <v>50</v>
      </c>
      <c r="AB3460">
        <v>130</v>
      </c>
      <c r="AD3460">
        <f>IF(ISBLANK(Source[[#This Row],[CrosslistID]]),1,1/COUNTIFS(Source[CrosslistID],Source[[#This Row],[CrosslistID]],Source[TermDesc],Source[[#This Row],[TermDesc]]))</f>
        <v>1</v>
      </c>
      <c r="AG3460">
        <v>0</v>
      </c>
      <c r="AH3460">
        <v>130</v>
      </c>
      <c r="AI3460">
        <v>1.1830000000000001</v>
      </c>
      <c r="AJ3460">
        <v>1.1830000000000001</v>
      </c>
      <c r="AK3460">
        <v>4.1099999999999998E-2</v>
      </c>
      <c r="AL34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1.1830000000000001</v>
      </c>
      <c r="AM3460">
        <f>IF(AND(Source[[#This Row],[Credit_Noncredit]]="Noncredit",Source[[#This Row],[FTEF]]&gt;0),Source[[#This Row],[NC XLST FTES]]*525/(437.5*Source[[#This Row],[FTEF]]),0)</f>
        <v>34.540145985401466</v>
      </c>
      <c r="AN3460">
        <f>IF(Source[[#This Row],[Credit_Noncredit]]="Credit",Source[[#This Row],[Census Enrollment]],Source[[#This Row],[Noncredit Avg. Attendance]])</f>
        <v>34.540145985401466</v>
      </c>
    </row>
    <row r="3461" spans="1:40" x14ac:dyDescent="0.25">
      <c r="A3461" t="s">
        <v>32</v>
      </c>
      <c r="B3461" t="s">
        <v>33</v>
      </c>
      <c r="C3461" t="s">
        <v>632</v>
      </c>
      <c r="D3461" t="s">
        <v>712</v>
      </c>
      <c r="E3461" s="4">
        <v>47512</v>
      </c>
      <c r="F3461" s="4" t="s">
        <v>713</v>
      </c>
      <c r="G3461" s="4">
        <v>7204</v>
      </c>
      <c r="H3461" t="str">
        <f>CONCATENATE(Source[[#This Row],[Subject]],TRIM(Source[[#This Row],[Course]]))</f>
        <v>OLAD7204</v>
      </c>
      <c r="I3461" t="str">
        <f>VLOOKUP(Source[[#This Row],[SubjCrse]],'Courses and Categories'!$E$2:$G$1816,3,FALSE)</f>
        <v>Noncredit Lifelong Learning</v>
      </c>
      <c r="J3461">
        <v>706</v>
      </c>
      <c r="K3461" t="s">
        <v>729</v>
      </c>
      <c r="L3461" t="s">
        <v>39</v>
      </c>
      <c r="M3461" t="s">
        <v>40</v>
      </c>
      <c r="N3461" t="s">
        <v>185</v>
      </c>
      <c r="O3461">
        <v>1400</v>
      </c>
      <c r="P3461">
        <v>1450</v>
      </c>
      <c r="Q3461" t="s">
        <v>681</v>
      </c>
      <c r="S3461" t="s">
        <v>53</v>
      </c>
      <c r="T3461">
        <v>1</v>
      </c>
      <c r="U3461" s="1">
        <v>43479</v>
      </c>
      <c r="V3461" s="1">
        <v>43607</v>
      </c>
      <c r="W3461" t="s">
        <v>726</v>
      </c>
      <c r="X3461" t="s">
        <v>46</v>
      </c>
      <c r="Y3461">
        <v>58</v>
      </c>
      <c r="Z3461">
        <v>58</v>
      </c>
      <c r="AA3461">
        <v>50</v>
      </c>
      <c r="AB3461">
        <v>116</v>
      </c>
      <c r="AD3461">
        <f>IF(ISBLANK(Source[[#This Row],[CrosslistID]]),1,1/COUNTIFS(Source[CrosslistID],Source[[#This Row],[CrosslistID]],Source[TermDesc],Source[[#This Row],[TermDesc]]))</f>
        <v>1</v>
      </c>
      <c r="AG3461">
        <v>0</v>
      </c>
      <c r="AH3461">
        <v>116</v>
      </c>
      <c r="AI3461">
        <v>0.79</v>
      </c>
      <c r="AJ3461">
        <v>0.79</v>
      </c>
      <c r="AK3461">
        <v>4.1099999999999998E-2</v>
      </c>
      <c r="AL34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0.79</v>
      </c>
      <c r="AM3461">
        <f>IF(AND(Source[[#This Row],[Credit_Noncredit]]="Noncredit",Source[[#This Row],[FTEF]]&gt;0),Source[[#This Row],[NC XLST FTES]]*525/(437.5*Source[[#This Row],[FTEF]]),0)</f>
        <v>23.065693430656935</v>
      </c>
      <c r="AN3461">
        <f>IF(Source[[#This Row],[Credit_Noncredit]]="Credit",Source[[#This Row],[Census Enrollment]],Source[[#This Row],[Noncredit Avg. Attendance]])</f>
        <v>23.065693430656935</v>
      </c>
    </row>
    <row r="3462" spans="1:40" x14ac:dyDescent="0.25">
      <c r="A3462" t="s">
        <v>32</v>
      </c>
      <c r="B3462" t="s">
        <v>33</v>
      </c>
      <c r="C3462" t="s">
        <v>632</v>
      </c>
      <c r="D3462" t="s">
        <v>712</v>
      </c>
      <c r="E3462" s="4">
        <v>47047</v>
      </c>
      <c r="F3462" s="4" t="s">
        <v>713</v>
      </c>
      <c r="G3462" s="4">
        <v>7209</v>
      </c>
      <c r="H3462" t="str">
        <f>CONCATENATE(Source[[#This Row],[Subject]],TRIM(Source[[#This Row],[Course]]))</f>
        <v>OLAD7209</v>
      </c>
      <c r="I3462" t="str">
        <f>VLOOKUP(Source[[#This Row],[SubjCrse]],'Courses and Categories'!$E$2:$G$1816,3,FALSE)</f>
        <v>Noncredit Lifelong Learning</v>
      </c>
      <c r="J3462">
        <v>701</v>
      </c>
      <c r="K3462" t="s">
        <v>730</v>
      </c>
      <c r="L3462" t="s">
        <v>39</v>
      </c>
      <c r="M3462" t="s">
        <v>40</v>
      </c>
      <c r="N3462" t="s">
        <v>180</v>
      </c>
      <c r="O3462">
        <v>930</v>
      </c>
      <c r="P3462">
        <v>1120</v>
      </c>
      <c r="Q3462" t="s">
        <v>686</v>
      </c>
      <c r="S3462" t="s">
        <v>53</v>
      </c>
      <c r="T3462">
        <v>1</v>
      </c>
      <c r="U3462" s="1">
        <v>43479</v>
      </c>
      <c r="V3462" s="1">
        <v>43607</v>
      </c>
      <c r="W3462" t="s">
        <v>731</v>
      </c>
      <c r="X3462" t="s">
        <v>46</v>
      </c>
      <c r="Y3462">
        <v>66</v>
      </c>
      <c r="Z3462">
        <v>66</v>
      </c>
      <c r="AA3462">
        <v>50</v>
      </c>
      <c r="AB3462">
        <v>132</v>
      </c>
      <c r="AD3462">
        <f>IF(ISBLANK(Source[[#This Row],[CrosslistID]]),1,1/COUNTIFS(Source[CrosslistID],Source[[#This Row],[CrosslistID]],Source[TermDesc],Source[[#This Row],[TermDesc]]))</f>
        <v>1</v>
      </c>
      <c r="AG3462">
        <v>0</v>
      </c>
      <c r="AH3462">
        <v>132</v>
      </c>
      <c r="AI3462">
        <v>1.6</v>
      </c>
      <c r="AJ3462">
        <v>1.6</v>
      </c>
      <c r="AK3462">
        <v>0.08</v>
      </c>
      <c r="AL34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</v>
      </c>
      <c r="AM3462">
        <f>IF(AND(Source[[#This Row],[Credit_Noncredit]]="Noncredit",Source[[#This Row],[FTEF]]&gt;0),Source[[#This Row],[NC XLST FTES]]*525/(437.5*Source[[#This Row],[FTEF]]),0)</f>
        <v>24</v>
      </c>
      <c r="AN3462">
        <f>IF(Source[[#This Row],[Credit_Noncredit]]="Credit",Source[[#This Row],[Census Enrollment]],Source[[#This Row],[Noncredit Avg. Attendance]])</f>
        <v>24</v>
      </c>
    </row>
    <row r="3463" spans="1:40" x14ac:dyDescent="0.25">
      <c r="A3463" t="s">
        <v>32</v>
      </c>
      <c r="B3463" t="s">
        <v>33</v>
      </c>
      <c r="C3463" t="s">
        <v>632</v>
      </c>
      <c r="D3463" t="s">
        <v>712</v>
      </c>
      <c r="E3463" s="4">
        <v>47049</v>
      </c>
      <c r="F3463" s="4" t="s">
        <v>713</v>
      </c>
      <c r="G3463" s="4">
        <v>7209</v>
      </c>
      <c r="H3463" t="str">
        <f>CONCATENATE(Source[[#This Row],[Subject]],TRIM(Source[[#This Row],[Course]]))</f>
        <v>OLAD7209</v>
      </c>
      <c r="I3463" t="str">
        <f>VLOOKUP(Source[[#This Row],[SubjCrse]],'Courses and Categories'!$E$2:$G$1816,3,FALSE)</f>
        <v>Noncredit Lifelong Learning</v>
      </c>
      <c r="J3463">
        <v>702</v>
      </c>
      <c r="K3463" t="s">
        <v>730</v>
      </c>
      <c r="L3463" t="s">
        <v>39</v>
      </c>
      <c r="M3463" t="s">
        <v>40</v>
      </c>
      <c r="N3463" t="s">
        <v>180</v>
      </c>
      <c r="O3463">
        <v>1330</v>
      </c>
      <c r="P3463">
        <v>1520</v>
      </c>
      <c r="Q3463" t="s">
        <v>681</v>
      </c>
      <c r="S3463" t="s">
        <v>53</v>
      </c>
      <c r="T3463">
        <v>1</v>
      </c>
      <c r="U3463" s="1">
        <v>43479</v>
      </c>
      <c r="V3463" s="1">
        <v>43607</v>
      </c>
      <c r="W3463" t="s">
        <v>732</v>
      </c>
      <c r="X3463" t="s">
        <v>46</v>
      </c>
      <c r="Y3463">
        <v>25</v>
      </c>
      <c r="Z3463">
        <v>25</v>
      </c>
      <c r="AA3463">
        <v>50</v>
      </c>
      <c r="AB3463">
        <v>50</v>
      </c>
      <c r="AD3463">
        <f>IF(ISBLANK(Source[[#This Row],[CrosslistID]]),1,1/COUNTIFS(Source[CrosslistID],Source[[#This Row],[CrosslistID]],Source[TermDesc],Source[[#This Row],[TermDesc]]))</f>
        <v>1</v>
      </c>
      <c r="AG3463">
        <v>0</v>
      </c>
      <c r="AH3463">
        <v>50</v>
      </c>
      <c r="AI3463">
        <v>0.90700000000000003</v>
      </c>
      <c r="AJ3463">
        <v>0.90700000000000003</v>
      </c>
      <c r="AK3463">
        <v>0.08</v>
      </c>
      <c r="AL34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0.90700000000000003</v>
      </c>
      <c r="AM3463">
        <f>IF(AND(Source[[#This Row],[Credit_Noncredit]]="Noncredit",Source[[#This Row],[FTEF]]&gt;0),Source[[#This Row],[NC XLST FTES]]*525/(437.5*Source[[#This Row],[FTEF]]),0)</f>
        <v>13.605</v>
      </c>
      <c r="AN3463">
        <f>IF(Source[[#This Row],[Credit_Noncredit]]="Credit",Source[[#This Row],[Census Enrollment]],Source[[#This Row],[Noncredit Avg. Attendance]])</f>
        <v>13.605</v>
      </c>
    </row>
    <row r="3464" spans="1:40" x14ac:dyDescent="0.25">
      <c r="A3464" t="s">
        <v>32</v>
      </c>
      <c r="B3464" t="s">
        <v>33</v>
      </c>
      <c r="C3464" t="s">
        <v>632</v>
      </c>
      <c r="D3464" t="s">
        <v>712</v>
      </c>
      <c r="E3464" s="4">
        <v>47992</v>
      </c>
      <c r="F3464" s="4" t="s">
        <v>713</v>
      </c>
      <c r="G3464" s="4">
        <v>7300</v>
      </c>
      <c r="H3464" t="str">
        <f>CONCATENATE(Source[[#This Row],[Subject]],TRIM(Source[[#This Row],[Course]]))</f>
        <v>OLAD7300</v>
      </c>
      <c r="I3464" t="str">
        <f>VLOOKUP(Source[[#This Row],[SubjCrse]],'Courses and Categories'!$E$2:$G$1816,3,FALSE)</f>
        <v>Noncredit Lifelong Learning</v>
      </c>
      <c r="J3464">
        <v>401</v>
      </c>
      <c r="K3464" t="s">
        <v>733</v>
      </c>
      <c r="L3464" t="s">
        <v>39</v>
      </c>
      <c r="M3464" t="s">
        <v>40</v>
      </c>
      <c r="N3464" t="s">
        <v>91</v>
      </c>
      <c r="O3464">
        <v>1300</v>
      </c>
      <c r="P3464">
        <v>1515</v>
      </c>
      <c r="Q3464" t="s">
        <v>64</v>
      </c>
      <c r="S3464" t="s">
        <v>65</v>
      </c>
      <c r="T3464">
        <v>1</v>
      </c>
      <c r="U3464" s="1">
        <v>43479</v>
      </c>
      <c r="V3464" s="1">
        <v>43607</v>
      </c>
      <c r="W3464" t="s">
        <v>734</v>
      </c>
      <c r="X3464" t="s">
        <v>46</v>
      </c>
      <c r="Y3464">
        <v>46</v>
      </c>
      <c r="Z3464">
        <v>46</v>
      </c>
      <c r="AA3464">
        <v>100</v>
      </c>
      <c r="AB3464">
        <v>46</v>
      </c>
      <c r="AD3464">
        <f>IF(ISBLANK(Source[[#This Row],[CrosslistID]]),1,1/COUNTIFS(Source[CrosslistID],Source[[#This Row],[CrosslistID]],Source[TermDesc],Source[[#This Row],[TermDesc]]))</f>
        <v>1</v>
      </c>
      <c r="AG3464">
        <v>0</v>
      </c>
      <c r="AH3464">
        <v>46</v>
      </c>
      <c r="AI3464">
        <v>1.6379999999999999</v>
      </c>
      <c r="AJ3464">
        <v>1.6379999999999999</v>
      </c>
      <c r="AK3464">
        <v>0.1</v>
      </c>
      <c r="AL34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1.6379999999999999</v>
      </c>
      <c r="AM3464">
        <f>IF(AND(Source[[#This Row],[Credit_Noncredit]]="Noncredit",Source[[#This Row],[FTEF]]&gt;0),Source[[#This Row],[NC XLST FTES]]*525/(437.5*Source[[#This Row],[FTEF]]),0)</f>
        <v>19.655999999999999</v>
      </c>
      <c r="AN3464">
        <f>IF(Source[[#This Row],[Credit_Noncredit]]="Credit",Source[[#This Row],[Census Enrollment]],Source[[#This Row],[Noncredit Avg. Attendance]])</f>
        <v>19.655999999999999</v>
      </c>
    </row>
    <row r="3465" spans="1:40" x14ac:dyDescent="0.25">
      <c r="A3465" t="s">
        <v>32</v>
      </c>
      <c r="B3465" t="s">
        <v>33</v>
      </c>
      <c r="C3465" t="s">
        <v>632</v>
      </c>
      <c r="D3465" t="s">
        <v>712</v>
      </c>
      <c r="E3465" s="4">
        <v>46413</v>
      </c>
      <c r="F3465" s="4" t="s">
        <v>713</v>
      </c>
      <c r="G3465" s="4">
        <v>7300</v>
      </c>
      <c r="H3465" t="str">
        <f>CONCATENATE(Source[[#This Row],[Subject]],TRIM(Source[[#This Row],[Course]]))</f>
        <v>OLAD7300</v>
      </c>
      <c r="I3465" t="str">
        <f>VLOOKUP(Source[[#This Row],[SubjCrse]],'Courses and Categories'!$E$2:$G$1816,3,FALSE)</f>
        <v>Noncredit Lifelong Learning</v>
      </c>
      <c r="J3465">
        <v>701</v>
      </c>
      <c r="K3465" t="s">
        <v>733</v>
      </c>
      <c r="L3465" t="s">
        <v>39</v>
      </c>
      <c r="M3465" t="s">
        <v>40</v>
      </c>
      <c r="N3465" t="s">
        <v>180</v>
      </c>
      <c r="O3465">
        <v>900</v>
      </c>
      <c r="P3465">
        <v>1115</v>
      </c>
      <c r="Q3465" t="s">
        <v>735</v>
      </c>
      <c r="S3465" t="s">
        <v>53</v>
      </c>
      <c r="T3465">
        <v>1</v>
      </c>
      <c r="U3465" s="1">
        <v>43479</v>
      </c>
      <c r="V3465" s="1">
        <v>43607</v>
      </c>
      <c r="W3465" t="s">
        <v>736</v>
      </c>
      <c r="X3465" t="s">
        <v>46</v>
      </c>
      <c r="Y3465">
        <v>51</v>
      </c>
      <c r="Z3465">
        <v>43</v>
      </c>
      <c r="AA3465">
        <v>50</v>
      </c>
      <c r="AB3465">
        <v>86</v>
      </c>
      <c r="AD3465">
        <f>IF(ISBLANK(Source[[#This Row],[CrosslistID]]),1,1/COUNTIFS(Source[CrosslistID],Source[[#This Row],[CrosslistID]],Source[TermDesc],Source[[#This Row],[TermDesc]]))</f>
        <v>1</v>
      </c>
      <c r="AG3465">
        <v>0</v>
      </c>
      <c r="AH3465">
        <v>86</v>
      </c>
      <c r="AI3465">
        <v>1.643</v>
      </c>
      <c r="AJ3465">
        <v>1.643</v>
      </c>
      <c r="AK3465">
        <v>0.1</v>
      </c>
      <c r="AL34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1.643</v>
      </c>
      <c r="AM3465">
        <f>IF(AND(Source[[#This Row],[Credit_Noncredit]]="Noncredit",Source[[#This Row],[FTEF]]&gt;0),Source[[#This Row],[NC XLST FTES]]*525/(437.5*Source[[#This Row],[FTEF]]),0)</f>
        <v>19.716000000000001</v>
      </c>
      <c r="AN3465">
        <f>IF(Source[[#This Row],[Credit_Noncredit]]="Credit",Source[[#This Row],[Census Enrollment]],Source[[#This Row],[Noncredit Avg. Attendance]])</f>
        <v>19.716000000000001</v>
      </c>
    </row>
    <row r="3466" spans="1:40" x14ac:dyDescent="0.25">
      <c r="A3466" t="s">
        <v>32</v>
      </c>
      <c r="B3466" t="s">
        <v>33</v>
      </c>
      <c r="C3466" t="s">
        <v>632</v>
      </c>
      <c r="D3466" t="s">
        <v>712</v>
      </c>
      <c r="E3466" s="4">
        <v>44107</v>
      </c>
      <c r="F3466" s="4" t="s">
        <v>713</v>
      </c>
      <c r="G3466" s="4">
        <v>7300</v>
      </c>
      <c r="H3466" t="str">
        <f>CONCATENATE(Source[[#This Row],[Subject]],TRIM(Source[[#This Row],[Course]]))</f>
        <v>OLAD7300</v>
      </c>
      <c r="I3466" t="str">
        <f>VLOOKUP(Source[[#This Row],[SubjCrse]],'Courses and Categories'!$E$2:$G$1816,3,FALSE)</f>
        <v>Noncredit Lifelong Learning</v>
      </c>
      <c r="J3466">
        <v>702</v>
      </c>
      <c r="K3466" t="s">
        <v>733</v>
      </c>
      <c r="L3466" t="s">
        <v>39</v>
      </c>
      <c r="M3466" t="s">
        <v>40</v>
      </c>
      <c r="N3466" t="s">
        <v>185</v>
      </c>
      <c r="O3466">
        <v>930</v>
      </c>
      <c r="P3466">
        <v>1145</v>
      </c>
      <c r="Q3466" t="s">
        <v>694</v>
      </c>
      <c r="S3466" t="s">
        <v>53</v>
      </c>
      <c r="T3466">
        <v>1</v>
      </c>
      <c r="U3466" s="1">
        <v>43479</v>
      </c>
      <c r="V3466" s="1">
        <v>43607</v>
      </c>
      <c r="W3466" t="s">
        <v>736</v>
      </c>
      <c r="X3466" t="s">
        <v>46</v>
      </c>
      <c r="Y3466">
        <v>39</v>
      </c>
      <c r="Z3466">
        <v>33</v>
      </c>
      <c r="AA3466">
        <v>100</v>
      </c>
      <c r="AB3466">
        <v>33</v>
      </c>
      <c r="AD3466">
        <f>IF(ISBLANK(Source[[#This Row],[CrosslistID]]),1,1/COUNTIFS(Source[CrosslistID],Source[[#This Row],[CrosslistID]],Source[TermDesc],Source[[#This Row],[TermDesc]]))</f>
        <v>1</v>
      </c>
      <c r="AG3466">
        <v>0</v>
      </c>
      <c r="AH3466">
        <v>33</v>
      </c>
      <c r="AI3466">
        <v>1.79</v>
      </c>
      <c r="AJ3466">
        <v>1.79</v>
      </c>
      <c r="AK3466">
        <v>0.1</v>
      </c>
      <c r="AL34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1.79</v>
      </c>
      <c r="AM3466">
        <f>IF(AND(Source[[#This Row],[Credit_Noncredit]]="Noncredit",Source[[#This Row],[FTEF]]&gt;0),Source[[#This Row],[NC XLST FTES]]*525/(437.5*Source[[#This Row],[FTEF]]),0)</f>
        <v>21.48</v>
      </c>
      <c r="AN3466">
        <f>IF(Source[[#This Row],[Credit_Noncredit]]="Credit",Source[[#This Row],[Census Enrollment]],Source[[#This Row],[Noncredit Avg. Attendance]])</f>
        <v>21.48</v>
      </c>
    </row>
    <row r="3467" spans="1:40" x14ac:dyDescent="0.25">
      <c r="A3467" t="s">
        <v>32</v>
      </c>
      <c r="B3467" t="s">
        <v>33</v>
      </c>
      <c r="C3467" t="s">
        <v>632</v>
      </c>
      <c r="D3467" t="s">
        <v>712</v>
      </c>
      <c r="E3467" s="4">
        <v>41180</v>
      </c>
      <c r="F3467" s="4" t="s">
        <v>713</v>
      </c>
      <c r="G3467" s="4">
        <v>7300</v>
      </c>
      <c r="H3467" t="str">
        <f>CONCATENATE(Source[[#This Row],[Subject]],TRIM(Source[[#This Row],[Course]]))</f>
        <v>OLAD7300</v>
      </c>
      <c r="I3467" t="str">
        <f>VLOOKUP(Source[[#This Row],[SubjCrse]],'Courses and Categories'!$E$2:$G$1816,3,FALSE)</f>
        <v>Noncredit Lifelong Learning</v>
      </c>
      <c r="J3467">
        <v>703</v>
      </c>
      <c r="K3467" t="s">
        <v>733</v>
      </c>
      <c r="L3467" t="s">
        <v>39</v>
      </c>
      <c r="M3467" t="s">
        <v>40</v>
      </c>
      <c r="N3467" t="s">
        <v>50</v>
      </c>
      <c r="O3467">
        <v>1300</v>
      </c>
      <c r="P3467">
        <v>1515</v>
      </c>
      <c r="Q3467" t="s">
        <v>683</v>
      </c>
      <c r="S3467" t="s">
        <v>53</v>
      </c>
      <c r="T3467">
        <v>1</v>
      </c>
      <c r="U3467" s="1">
        <v>43479</v>
      </c>
      <c r="V3467" s="1">
        <v>43607</v>
      </c>
      <c r="W3467" t="s">
        <v>734</v>
      </c>
      <c r="X3467" t="s">
        <v>46</v>
      </c>
      <c r="Y3467">
        <v>59</v>
      </c>
      <c r="Z3467">
        <v>59</v>
      </c>
      <c r="AA3467">
        <v>100</v>
      </c>
      <c r="AB3467">
        <v>59</v>
      </c>
      <c r="AD3467">
        <f>IF(ISBLANK(Source[[#This Row],[CrosslistID]]),1,1/COUNTIFS(Source[CrosslistID],Source[[#This Row],[CrosslistID]],Source[TermDesc],Source[[#This Row],[TermDesc]]))</f>
        <v>1</v>
      </c>
      <c r="AG3467">
        <v>0</v>
      </c>
      <c r="AH3467">
        <v>59</v>
      </c>
      <c r="AI3467">
        <v>2.4710000000000001</v>
      </c>
      <c r="AJ3467">
        <v>2.4710000000000001</v>
      </c>
      <c r="AK3467">
        <v>0.1</v>
      </c>
      <c r="AL34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2.4710000000000001</v>
      </c>
      <c r="AM3467">
        <f>IF(AND(Source[[#This Row],[Credit_Noncredit]]="Noncredit",Source[[#This Row],[FTEF]]&gt;0),Source[[#This Row],[NC XLST FTES]]*525/(437.5*Source[[#This Row],[FTEF]]),0)</f>
        <v>29.652000000000001</v>
      </c>
      <c r="AN3467">
        <f>IF(Source[[#This Row],[Credit_Noncredit]]="Credit",Source[[#This Row],[Census Enrollment]],Source[[#This Row],[Noncredit Avg. Attendance]])</f>
        <v>29.652000000000001</v>
      </c>
    </row>
    <row r="3468" spans="1:40" x14ac:dyDescent="0.25">
      <c r="A3468" t="s">
        <v>32</v>
      </c>
      <c r="B3468" t="s">
        <v>33</v>
      </c>
      <c r="C3468" t="s">
        <v>632</v>
      </c>
      <c r="D3468" t="s">
        <v>712</v>
      </c>
      <c r="E3468" s="4">
        <v>42397</v>
      </c>
      <c r="F3468" s="4" t="s">
        <v>713</v>
      </c>
      <c r="G3468" s="4">
        <v>7300</v>
      </c>
      <c r="H3468" t="str">
        <f>CONCATENATE(Source[[#This Row],[Subject]],TRIM(Source[[#This Row],[Course]]))</f>
        <v>OLAD7300</v>
      </c>
      <c r="I3468" t="str">
        <f>VLOOKUP(Source[[#This Row],[SubjCrse]],'Courses and Categories'!$E$2:$G$1816,3,FALSE)</f>
        <v>Noncredit Lifelong Learning</v>
      </c>
      <c r="J3468">
        <v>706</v>
      </c>
      <c r="K3468" t="s">
        <v>733</v>
      </c>
      <c r="L3468" t="s">
        <v>39</v>
      </c>
      <c r="M3468" t="s">
        <v>40</v>
      </c>
      <c r="N3468" t="s">
        <v>185</v>
      </c>
      <c r="O3468">
        <v>900</v>
      </c>
      <c r="P3468">
        <v>1115</v>
      </c>
      <c r="Q3468" t="s">
        <v>727</v>
      </c>
      <c r="S3468" t="s">
        <v>53</v>
      </c>
      <c r="T3468">
        <v>1</v>
      </c>
      <c r="U3468" s="1">
        <v>43479</v>
      </c>
      <c r="V3468" s="1">
        <v>43607</v>
      </c>
      <c r="W3468" t="s">
        <v>737</v>
      </c>
      <c r="X3468" t="s">
        <v>46</v>
      </c>
      <c r="Y3468">
        <v>61</v>
      </c>
      <c r="Z3468">
        <v>61</v>
      </c>
      <c r="AA3468">
        <v>50</v>
      </c>
      <c r="AB3468">
        <v>122</v>
      </c>
      <c r="AD3468">
        <f>IF(ISBLANK(Source[[#This Row],[CrosslistID]]),1,1/COUNTIFS(Source[CrosslistID],Source[[#This Row],[CrosslistID]],Source[TermDesc],Source[[#This Row],[TermDesc]]))</f>
        <v>1</v>
      </c>
      <c r="AG3468">
        <v>0</v>
      </c>
      <c r="AH3468">
        <v>122</v>
      </c>
      <c r="AI3468">
        <v>2.3620000000000001</v>
      </c>
      <c r="AJ3468">
        <v>2.3620000000000001</v>
      </c>
      <c r="AK3468">
        <v>0.1</v>
      </c>
      <c r="AL34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2.3620000000000001</v>
      </c>
      <c r="AM3468">
        <f>IF(AND(Source[[#This Row],[Credit_Noncredit]]="Noncredit",Source[[#This Row],[FTEF]]&gt;0),Source[[#This Row],[NC XLST FTES]]*525/(437.5*Source[[#This Row],[FTEF]]),0)</f>
        <v>28.343999999999998</v>
      </c>
      <c r="AN3468">
        <f>IF(Source[[#This Row],[Credit_Noncredit]]="Credit",Source[[#This Row],[Census Enrollment]],Source[[#This Row],[Noncredit Avg. Attendance]])</f>
        <v>28.343999999999998</v>
      </c>
    </row>
    <row r="3469" spans="1:40" x14ac:dyDescent="0.25">
      <c r="A3469" t="s">
        <v>32</v>
      </c>
      <c r="B3469" t="s">
        <v>33</v>
      </c>
      <c r="C3469" t="s">
        <v>632</v>
      </c>
      <c r="D3469" t="s">
        <v>712</v>
      </c>
      <c r="E3469" s="4">
        <v>41181</v>
      </c>
      <c r="F3469" s="4" t="s">
        <v>713</v>
      </c>
      <c r="G3469" s="4">
        <v>7300</v>
      </c>
      <c r="H3469" t="str">
        <f>CONCATENATE(Source[[#This Row],[Subject]],TRIM(Source[[#This Row],[Course]]))</f>
        <v>OLAD7300</v>
      </c>
      <c r="I3469" t="str">
        <f>VLOOKUP(Source[[#This Row],[SubjCrse]],'Courses and Categories'!$E$2:$G$1816,3,FALSE)</f>
        <v>Noncredit Lifelong Learning</v>
      </c>
      <c r="J3469">
        <v>707</v>
      </c>
      <c r="K3469" t="s">
        <v>733</v>
      </c>
      <c r="L3469" t="s">
        <v>39</v>
      </c>
      <c r="M3469" t="s">
        <v>40</v>
      </c>
      <c r="N3469" t="s">
        <v>185</v>
      </c>
      <c r="O3469">
        <v>1200</v>
      </c>
      <c r="P3469">
        <v>1415</v>
      </c>
      <c r="Q3469" t="s">
        <v>727</v>
      </c>
      <c r="S3469" t="s">
        <v>53</v>
      </c>
      <c r="T3469">
        <v>1</v>
      </c>
      <c r="U3469" s="1">
        <v>43479</v>
      </c>
      <c r="V3469" s="1">
        <v>43607</v>
      </c>
      <c r="W3469" t="s">
        <v>737</v>
      </c>
      <c r="X3469" t="s">
        <v>46</v>
      </c>
      <c r="Y3469">
        <v>58</v>
      </c>
      <c r="Z3469">
        <v>57</v>
      </c>
      <c r="AA3469">
        <v>100</v>
      </c>
      <c r="AB3469">
        <v>57</v>
      </c>
      <c r="AD3469">
        <f>IF(ISBLANK(Source[[#This Row],[CrosslistID]]),1,1/COUNTIFS(Source[CrosslistID],Source[[#This Row],[CrosslistID]],Source[TermDesc],Source[[#This Row],[TermDesc]]))</f>
        <v>1</v>
      </c>
      <c r="AG3469">
        <v>0</v>
      </c>
      <c r="AH3469">
        <v>57</v>
      </c>
      <c r="AI3469">
        <v>1.9</v>
      </c>
      <c r="AJ3469">
        <v>1.9</v>
      </c>
      <c r="AK3469">
        <v>0.1</v>
      </c>
      <c r="AL34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</v>
      </c>
      <c r="AM3469">
        <f>IF(AND(Source[[#This Row],[Credit_Noncredit]]="Noncredit",Source[[#This Row],[FTEF]]&gt;0),Source[[#This Row],[NC XLST FTES]]*525/(437.5*Source[[#This Row],[FTEF]]),0)</f>
        <v>22.8</v>
      </c>
      <c r="AN3469">
        <f>IF(Source[[#This Row],[Credit_Noncredit]]="Credit",Source[[#This Row],[Census Enrollment]],Source[[#This Row],[Noncredit Avg. Attendance]])</f>
        <v>22.8</v>
      </c>
    </row>
    <row r="3470" spans="1:40" x14ac:dyDescent="0.25">
      <c r="A3470" t="s">
        <v>32</v>
      </c>
      <c r="B3470" t="s">
        <v>33</v>
      </c>
      <c r="C3470" t="s">
        <v>632</v>
      </c>
      <c r="D3470" t="s">
        <v>712</v>
      </c>
      <c r="E3470" s="4">
        <v>41187</v>
      </c>
      <c r="F3470" s="4" t="s">
        <v>713</v>
      </c>
      <c r="G3470" s="4">
        <v>7301</v>
      </c>
      <c r="H3470" t="str">
        <f>CONCATENATE(Source[[#This Row],[Subject]],TRIM(Source[[#This Row],[Course]]))</f>
        <v>OLAD7301</v>
      </c>
      <c r="I3470" t="str">
        <f>VLOOKUP(Source[[#This Row],[SubjCrse]],'Courses and Categories'!$E$2:$G$1816,3,FALSE)</f>
        <v>Noncredit Lifelong Learning</v>
      </c>
      <c r="J3470">
        <v>704</v>
      </c>
      <c r="K3470" t="s">
        <v>738</v>
      </c>
      <c r="L3470" t="s">
        <v>39</v>
      </c>
      <c r="M3470" t="s">
        <v>40</v>
      </c>
      <c r="N3470" t="s">
        <v>180</v>
      </c>
      <c r="O3470">
        <v>1230</v>
      </c>
      <c r="P3470">
        <v>1445</v>
      </c>
      <c r="Q3470" t="s">
        <v>739</v>
      </c>
      <c r="S3470" t="s">
        <v>53</v>
      </c>
      <c r="T3470">
        <v>1</v>
      </c>
      <c r="U3470" s="1">
        <v>43479</v>
      </c>
      <c r="V3470" s="1">
        <v>43607</v>
      </c>
      <c r="W3470" t="s">
        <v>737</v>
      </c>
      <c r="X3470" t="s">
        <v>46</v>
      </c>
      <c r="Y3470">
        <v>41</v>
      </c>
      <c r="Z3470">
        <v>41</v>
      </c>
      <c r="AA3470">
        <v>100</v>
      </c>
      <c r="AB3470">
        <v>41</v>
      </c>
      <c r="AD3470">
        <f>IF(ISBLANK(Source[[#This Row],[CrosslistID]]),1,1/COUNTIFS(Source[CrosslistID],Source[[#This Row],[CrosslistID]],Source[TermDesc],Source[[#This Row],[TermDesc]]))</f>
        <v>1</v>
      </c>
      <c r="AG3470">
        <v>0</v>
      </c>
      <c r="AH3470">
        <v>41</v>
      </c>
      <c r="AI3470">
        <v>2.7570000000000001</v>
      </c>
      <c r="AJ3470">
        <v>2.7570000000000001</v>
      </c>
      <c r="AK3470">
        <v>0.1</v>
      </c>
      <c r="AL34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2.7570000000000001</v>
      </c>
      <c r="AM3470">
        <f>IF(AND(Source[[#This Row],[Credit_Noncredit]]="Noncredit",Source[[#This Row],[FTEF]]&gt;0),Source[[#This Row],[NC XLST FTES]]*525/(437.5*Source[[#This Row],[FTEF]]),0)</f>
        <v>33.083999999999996</v>
      </c>
      <c r="AN3470">
        <f>IF(Source[[#This Row],[Credit_Noncredit]]="Credit",Source[[#This Row],[Census Enrollment]],Source[[#This Row],[Noncredit Avg. Attendance]])</f>
        <v>33.083999999999996</v>
      </c>
    </row>
    <row r="3471" spans="1:40" x14ac:dyDescent="0.25">
      <c r="A3471" t="s">
        <v>32</v>
      </c>
      <c r="B3471" t="s">
        <v>33</v>
      </c>
      <c r="C3471" t="s">
        <v>632</v>
      </c>
      <c r="D3471" t="s">
        <v>712</v>
      </c>
      <c r="E3471" s="4">
        <v>48228</v>
      </c>
      <c r="F3471" s="4" t="s">
        <v>713</v>
      </c>
      <c r="G3471" s="4">
        <v>7301</v>
      </c>
      <c r="H3471" t="str">
        <f>CONCATENATE(Source[[#This Row],[Subject]],TRIM(Source[[#This Row],[Course]]))</f>
        <v>OLAD7301</v>
      </c>
      <c r="I3471" t="str">
        <f>VLOOKUP(Source[[#This Row],[SubjCrse]],'Courses and Categories'!$E$2:$G$1816,3,FALSE)</f>
        <v>Noncredit Lifelong Learning</v>
      </c>
      <c r="J3471">
        <v>707</v>
      </c>
      <c r="K3471" t="s">
        <v>738</v>
      </c>
      <c r="L3471" t="s">
        <v>39</v>
      </c>
      <c r="M3471" t="s">
        <v>40</v>
      </c>
      <c r="N3471" t="s">
        <v>41</v>
      </c>
      <c r="O3471">
        <v>900</v>
      </c>
      <c r="P3471">
        <v>1115</v>
      </c>
      <c r="Q3471" t="s">
        <v>735</v>
      </c>
      <c r="S3471" t="s">
        <v>53</v>
      </c>
      <c r="T3471">
        <v>1</v>
      </c>
      <c r="U3471" s="1">
        <v>43479</v>
      </c>
      <c r="V3471" s="1">
        <v>43607</v>
      </c>
      <c r="W3471" t="s">
        <v>736</v>
      </c>
      <c r="X3471" t="s">
        <v>46</v>
      </c>
      <c r="Y3471">
        <v>39</v>
      </c>
      <c r="Z3471">
        <v>32</v>
      </c>
      <c r="AA3471">
        <v>50</v>
      </c>
      <c r="AB3471">
        <v>64</v>
      </c>
      <c r="AD3471">
        <f>IF(ISBLANK(Source[[#This Row],[CrosslistID]]),1,1/COUNTIFS(Source[CrosslistID],Source[[#This Row],[CrosslistID]],Source[TermDesc],Source[[#This Row],[TermDesc]]))</f>
        <v>1</v>
      </c>
      <c r="AG3471">
        <v>0</v>
      </c>
      <c r="AH3471">
        <v>64</v>
      </c>
      <c r="AI3471">
        <v>1.8140000000000001</v>
      </c>
      <c r="AJ3471">
        <v>1.8140000000000001</v>
      </c>
      <c r="AK3471">
        <v>0.1</v>
      </c>
      <c r="AL34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1.8140000000000001</v>
      </c>
      <c r="AM3471">
        <f>IF(AND(Source[[#This Row],[Credit_Noncredit]]="Noncredit",Source[[#This Row],[FTEF]]&gt;0),Source[[#This Row],[NC XLST FTES]]*525/(437.5*Source[[#This Row],[FTEF]]),0)</f>
        <v>21.768000000000001</v>
      </c>
      <c r="AN3471">
        <f>IF(Source[[#This Row],[Credit_Noncredit]]="Credit",Source[[#This Row],[Census Enrollment]],Source[[#This Row],[Noncredit Avg. Attendance]])</f>
        <v>21.768000000000001</v>
      </c>
    </row>
    <row r="3472" spans="1:40" x14ac:dyDescent="0.25">
      <c r="A3472" t="s">
        <v>32</v>
      </c>
      <c r="B3472" t="s">
        <v>33</v>
      </c>
      <c r="C3472" t="s">
        <v>632</v>
      </c>
      <c r="D3472" t="s">
        <v>712</v>
      </c>
      <c r="E3472" s="4">
        <v>41188</v>
      </c>
      <c r="F3472" s="4" t="s">
        <v>713</v>
      </c>
      <c r="G3472" s="4">
        <v>7301</v>
      </c>
      <c r="H3472" t="str">
        <f>CONCATENATE(Source[[#This Row],[Subject]],TRIM(Source[[#This Row],[Course]]))</f>
        <v>OLAD7301</v>
      </c>
      <c r="I3472" t="str">
        <f>VLOOKUP(Source[[#This Row],[SubjCrse]],'Courses and Categories'!$E$2:$G$1816,3,FALSE)</f>
        <v>Noncredit Lifelong Learning</v>
      </c>
      <c r="J3472">
        <v>709</v>
      </c>
      <c r="K3472" t="s">
        <v>738</v>
      </c>
      <c r="L3472" t="s">
        <v>39</v>
      </c>
      <c r="M3472" t="s">
        <v>40</v>
      </c>
      <c r="N3472" t="s">
        <v>50</v>
      </c>
      <c r="O3472">
        <v>840</v>
      </c>
      <c r="P3472">
        <v>1055</v>
      </c>
      <c r="Q3472" t="s">
        <v>717</v>
      </c>
      <c r="S3472" t="s">
        <v>53</v>
      </c>
      <c r="T3472">
        <v>1</v>
      </c>
      <c r="U3472" s="1">
        <v>43479</v>
      </c>
      <c r="V3472" s="1">
        <v>43607</v>
      </c>
      <c r="W3472" t="s">
        <v>740</v>
      </c>
      <c r="X3472" t="s">
        <v>46</v>
      </c>
      <c r="Y3472">
        <v>56</v>
      </c>
      <c r="Z3472">
        <v>56</v>
      </c>
      <c r="AA3472">
        <v>60</v>
      </c>
      <c r="AB3472">
        <v>93.333299999999994</v>
      </c>
      <c r="AD3472">
        <f>IF(ISBLANK(Source[[#This Row],[CrosslistID]]),1,1/COUNTIFS(Source[CrosslistID],Source[[#This Row],[CrosslistID]],Source[TermDesc],Source[[#This Row],[TermDesc]]))</f>
        <v>1</v>
      </c>
      <c r="AG3472">
        <v>0</v>
      </c>
      <c r="AH3472">
        <v>93.333299999999994</v>
      </c>
      <c r="AI3472">
        <v>2.048</v>
      </c>
      <c r="AJ3472">
        <v>2.048</v>
      </c>
      <c r="AK3472">
        <v>0.1</v>
      </c>
      <c r="AL34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2.048</v>
      </c>
      <c r="AM3472">
        <f>IF(AND(Source[[#This Row],[Credit_Noncredit]]="Noncredit",Source[[#This Row],[FTEF]]&gt;0),Source[[#This Row],[NC XLST FTES]]*525/(437.5*Source[[#This Row],[FTEF]]),0)</f>
        <v>24.576000000000001</v>
      </c>
      <c r="AN3472">
        <f>IF(Source[[#This Row],[Credit_Noncredit]]="Credit",Source[[#This Row],[Census Enrollment]],Source[[#This Row],[Noncredit Avg. Attendance]])</f>
        <v>24.576000000000001</v>
      </c>
    </row>
    <row r="3473" spans="1:40" x14ac:dyDescent="0.25">
      <c r="A3473" t="s">
        <v>32</v>
      </c>
      <c r="B3473" t="s">
        <v>33</v>
      </c>
      <c r="C3473" t="s">
        <v>632</v>
      </c>
      <c r="D3473" t="s">
        <v>712</v>
      </c>
      <c r="E3473" s="4">
        <v>47978</v>
      </c>
      <c r="F3473" s="4" t="s">
        <v>713</v>
      </c>
      <c r="G3473" s="4">
        <v>7301</v>
      </c>
      <c r="H3473" t="str">
        <f>CONCATENATE(Source[[#This Row],[Subject]],TRIM(Source[[#This Row],[Course]]))</f>
        <v>OLAD7301</v>
      </c>
      <c r="I3473" t="str">
        <f>VLOOKUP(Source[[#This Row],[SubjCrse]],'Courses and Categories'!$E$2:$G$1816,3,FALSE)</f>
        <v>Noncredit Lifelong Learning</v>
      </c>
      <c r="J3473">
        <v>711</v>
      </c>
      <c r="K3473" t="s">
        <v>738</v>
      </c>
      <c r="L3473" t="s">
        <v>39</v>
      </c>
      <c r="M3473" t="s">
        <v>40</v>
      </c>
      <c r="N3473" t="s">
        <v>185</v>
      </c>
      <c r="O3473">
        <v>1230</v>
      </c>
      <c r="P3473">
        <v>1445</v>
      </c>
      <c r="Q3473" t="s">
        <v>52</v>
      </c>
      <c r="R3473">
        <v>454</v>
      </c>
      <c r="S3473" t="s">
        <v>53</v>
      </c>
      <c r="T3473">
        <v>1</v>
      </c>
      <c r="U3473" s="1">
        <v>43479</v>
      </c>
      <c r="V3473" s="1">
        <v>43607</v>
      </c>
      <c r="W3473" t="s">
        <v>741</v>
      </c>
      <c r="X3473" t="s">
        <v>46</v>
      </c>
      <c r="Y3473">
        <v>22</v>
      </c>
      <c r="Z3473">
        <v>22</v>
      </c>
      <c r="AA3473">
        <v>60</v>
      </c>
      <c r="AB3473">
        <v>36.666699999999999</v>
      </c>
      <c r="AD3473">
        <f>IF(ISBLANK(Source[[#This Row],[CrosslistID]]),1,1/COUNTIFS(Source[CrosslistID],Source[[#This Row],[CrosslistID]],Source[TermDesc],Source[[#This Row],[TermDesc]]))</f>
        <v>1</v>
      </c>
      <c r="AG3473">
        <v>0</v>
      </c>
      <c r="AH3473">
        <v>36.666699999999999</v>
      </c>
      <c r="AI3473">
        <v>1.179</v>
      </c>
      <c r="AJ3473">
        <v>1.179</v>
      </c>
      <c r="AK3473">
        <v>0.1</v>
      </c>
      <c r="AL34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1.179</v>
      </c>
      <c r="AM3473">
        <f>IF(AND(Source[[#This Row],[Credit_Noncredit]]="Noncredit",Source[[#This Row],[FTEF]]&gt;0),Source[[#This Row],[NC XLST FTES]]*525/(437.5*Source[[#This Row],[FTEF]]),0)</f>
        <v>14.148</v>
      </c>
      <c r="AN3473">
        <f>IF(Source[[#This Row],[Credit_Noncredit]]="Credit",Source[[#This Row],[Census Enrollment]],Source[[#This Row],[Noncredit Avg. Attendance]])</f>
        <v>14.148</v>
      </c>
    </row>
    <row r="3474" spans="1:40" x14ac:dyDescent="0.25">
      <c r="A3474" t="s">
        <v>32</v>
      </c>
      <c r="B3474" t="s">
        <v>33</v>
      </c>
      <c r="C3474" t="s">
        <v>632</v>
      </c>
      <c r="D3474" t="s">
        <v>712</v>
      </c>
      <c r="E3474" s="4">
        <v>48063</v>
      </c>
      <c r="F3474" s="4" t="s">
        <v>713</v>
      </c>
      <c r="G3474" s="4">
        <v>7301</v>
      </c>
      <c r="H3474" t="str">
        <f>CONCATENATE(Source[[#This Row],[Subject]],TRIM(Source[[#This Row],[Course]]))</f>
        <v>OLAD7301</v>
      </c>
      <c r="I3474" t="str">
        <f>VLOOKUP(Source[[#This Row],[SubjCrse]],'Courses and Categories'!$E$2:$G$1816,3,FALSE)</f>
        <v>Noncredit Lifelong Learning</v>
      </c>
      <c r="J3474">
        <v>712</v>
      </c>
      <c r="K3474" t="s">
        <v>738</v>
      </c>
      <c r="L3474" t="s">
        <v>39</v>
      </c>
      <c r="M3474" t="s">
        <v>40</v>
      </c>
      <c r="N3474" t="s">
        <v>51</v>
      </c>
      <c r="O3474">
        <v>1230</v>
      </c>
      <c r="P3474">
        <v>1445</v>
      </c>
      <c r="Q3474" t="s">
        <v>691</v>
      </c>
      <c r="S3474" t="s">
        <v>53</v>
      </c>
      <c r="T3474">
        <v>1</v>
      </c>
      <c r="U3474" s="1">
        <v>43479</v>
      </c>
      <c r="V3474" s="1">
        <v>43607</v>
      </c>
      <c r="W3474" t="s">
        <v>740</v>
      </c>
      <c r="X3474" t="s">
        <v>46</v>
      </c>
      <c r="Y3474">
        <v>81</v>
      </c>
      <c r="Z3474">
        <v>81</v>
      </c>
      <c r="AA3474">
        <v>60</v>
      </c>
      <c r="AB3474">
        <v>135</v>
      </c>
      <c r="AD3474">
        <f>IF(ISBLANK(Source[[#This Row],[CrosslistID]]),1,1/COUNTIFS(Source[CrosslistID],Source[[#This Row],[CrosslistID]],Source[TermDesc],Source[[#This Row],[TermDesc]]))</f>
        <v>1</v>
      </c>
      <c r="AG3474">
        <v>0</v>
      </c>
      <c r="AH3474">
        <v>135</v>
      </c>
      <c r="AI3474">
        <v>1.9430000000000001</v>
      </c>
      <c r="AJ3474">
        <v>1.9430000000000001</v>
      </c>
      <c r="AK3474">
        <v>0.1</v>
      </c>
      <c r="AL34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1.9430000000000001</v>
      </c>
      <c r="AM3474">
        <f>IF(AND(Source[[#This Row],[Credit_Noncredit]]="Noncredit",Source[[#This Row],[FTEF]]&gt;0),Source[[#This Row],[NC XLST FTES]]*525/(437.5*Source[[#This Row],[FTEF]]),0)</f>
        <v>23.316000000000003</v>
      </c>
      <c r="AN3474">
        <f>IF(Source[[#This Row],[Credit_Noncredit]]="Credit",Source[[#This Row],[Census Enrollment]],Source[[#This Row],[Noncredit Avg. Attendance]])</f>
        <v>23.316000000000003</v>
      </c>
    </row>
    <row r="3475" spans="1:40" x14ac:dyDescent="0.25">
      <c r="A3475" t="s">
        <v>32</v>
      </c>
      <c r="B3475" t="s">
        <v>33</v>
      </c>
      <c r="C3475" t="s">
        <v>632</v>
      </c>
      <c r="D3475" t="s">
        <v>712</v>
      </c>
      <c r="E3475" s="4">
        <v>41197</v>
      </c>
      <c r="F3475" s="4" t="s">
        <v>713</v>
      </c>
      <c r="G3475" s="4">
        <v>7303</v>
      </c>
      <c r="H3475" t="str">
        <f>CONCATENATE(Source[[#This Row],[Subject]],TRIM(Source[[#This Row],[Course]]))</f>
        <v>OLAD7303</v>
      </c>
      <c r="I3475" t="str">
        <f>VLOOKUP(Source[[#This Row],[SubjCrse]],'Courses and Categories'!$E$2:$G$1816,3,FALSE)</f>
        <v>Noncredit Lifelong Learning</v>
      </c>
      <c r="J3475">
        <v>301</v>
      </c>
      <c r="K3475" t="s">
        <v>742</v>
      </c>
      <c r="L3475" t="s">
        <v>39</v>
      </c>
      <c r="M3475" t="s">
        <v>40</v>
      </c>
      <c r="N3475" t="s">
        <v>91</v>
      </c>
      <c r="O3475">
        <v>1230</v>
      </c>
      <c r="P3475">
        <v>1520</v>
      </c>
      <c r="Q3475" t="s">
        <v>743</v>
      </c>
      <c r="R3475" t="s">
        <v>744</v>
      </c>
      <c r="S3475" t="s">
        <v>745</v>
      </c>
      <c r="T3475">
        <v>1</v>
      </c>
      <c r="U3475" s="1">
        <v>43479</v>
      </c>
      <c r="V3475" s="1">
        <v>43607</v>
      </c>
      <c r="W3475" t="s">
        <v>746</v>
      </c>
      <c r="X3475" t="s">
        <v>46</v>
      </c>
      <c r="Y3475">
        <v>96</v>
      </c>
      <c r="Z3475">
        <v>96</v>
      </c>
      <c r="AA3475">
        <v>150</v>
      </c>
      <c r="AB3475">
        <v>64</v>
      </c>
      <c r="AD3475">
        <f>IF(ISBLANK(Source[[#This Row],[CrosslistID]]),1,1/COUNTIFS(Source[CrosslistID],Source[[#This Row],[CrosslistID]],Source[TermDesc],Source[[#This Row],[TermDesc]]))</f>
        <v>1</v>
      </c>
      <c r="AG3475">
        <v>0</v>
      </c>
      <c r="AH3475">
        <v>64</v>
      </c>
      <c r="AI3475">
        <v>2.851</v>
      </c>
      <c r="AJ3475">
        <v>2.851</v>
      </c>
      <c r="AK3475">
        <v>0.12</v>
      </c>
      <c r="AL34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2.851</v>
      </c>
      <c r="AM3475">
        <f>IF(AND(Source[[#This Row],[Credit_Noncredit]]="Noncredit",Source[[#This Row],[FTEF]]&gt;0),Source[[#This Row],[NC XLST FTES]]*525/(437.5*Source[[#This Row],[FTEF]]),0)</f>
        <v>28.51</v>
      </c>
      <c r="AN3475">
        <f>IF(Source[[#This Row],[Credit_Noncredit]]="Credit",Source[[#This Row],[Census Enrollment]],Source[[#This Row],[Noncredit Avg. Attendance]])</f>
        <v>28.51</v>
      </c>
    </row>
    <row r="3476" spans="1:40" x14ac:dyDescent="0.25">
      <c r="A3476" t="s">
        <v>32</v>
      </c>
      <c r="B3476" t="s">
        <v>33</v>
      </c>
      <c r="C3476" t="s">
        <v>632</v>
      </c>
      <c r="D3476" t="s">
        <v>712</v>
      </c>
      <c r="E3476" s="4">
        <v>41196</v>
      </c>
      <c r="F3476" s="4" t="s">
        <v>713</v>
      </c>
      <c r="G3476" s="4">
        <v>7303</v>
      </c>
      <c r="H3476" t="str">
        <f>CONCATENATE(Source[[#This Row],[Subject]],TRIM(Source[[#This Row],[Course]]))</f>
        <v>OLAD7303</v>
      </c>
      <c r="I3476" t="str">
        <f>VLOOKUP(Source[[#This Row],[SubjCrse]],'Courses and Categories'!$E$2:$G$1816,3,FALSE)</f>
        <v>Noncredit Lifelong Learning</v>
      </c>
      <c r="J3476">
        <v>302</v>
      </c>
      <c r="K3476" t="s">
        <v>742</v>
      </c>
      <c r="L3476" t="s">
        <v>39</v>
      </c>
      <c r="M3476" t="s">
        <v>40</v>
      </c>
      <c r="N3476" t="s">
        <v>91</v>
      </c>
      <c r="O3476">
        <v>900</v>
      </c>
      <c r="P3476">
        <v>1150</v>
      </c>
      <c r="Q3476" t="s">
        <v>743</v>
      </c>
      <c r="R3476" t="s">
        <v>744</v>
      </c>
      <c r="S3476" t="s">
        <v>745</v>
      </c>
      <c r="T3476">
        <v>1</v>
      </c>
      <c r="U3476" s="1">
        <v>43479</v>
      </c>
      <c r="V3476" s="1">
        <v>43607</v>
      </c>
      <c r="W3476" t="s">
        <v>746</v>
      </c>
      <c r="X3476" t="s">
        <v>46</v>
      </c>
      <c r="Y3476">
        <v>93</v>
      </c>
      <c r="Z3476">
        <v>93</v>
      </c>
      <c r="AA3476">
        <v>150</v>
      </c>
      <c r="AB3476">
        <v>62</v>
      </c>
      <c r="AD3476">
        <f>IF(ISBLANK(Source[[#This Row],[CrosslistID]]),1,1/COUNTIFS(Source[CrosslistID],Source[[#This Row],[CrosslistID]],Source[TermDesc],Source[[#This Row],[TermDesc]]))</f>
        <v>1</v>
      </c>
      <c r="AG3476">
        <v>0</v>
      </c>
      <c r="AH3476">
        <v>62</v>
      </c>
      <c r="AI3476">
        <v>2.6230000000000002</v>
      </c>
      <c r="AJ3476">
        <v>2.6230000000000002</v>
      </c>
      <c r="AK3476">
        <v>0.12</v>
      </c>
      <c r="AL34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2.6230000000000002</v>
      </c>
      <c r="AM3476">
        <f>IF(AND(Source[[#This Row],[Credit_Noncredit]]="Noncredit",Source[[#This Row],[FTEF]]&gt;0),Source[[#This Row],[NC XLST FTES]]*525/(437.5*Source[[#This Row],[FTEF]]),0)</f>
        <v>26.23</v>
      </c>
      <c r="AN3476">
        <f>IF(Source[[#This Row],[Credit_Noncredit]]="Credit",Source[[#This Row],[Census Enrollment]],Source[[#This Row],[Noncredit Avg. Attendance]])</f>
        <v>26.23</v>
      </c>
    </row>
    <row r="3477" spans="1:40" x14ac:dyDescent="0.25">
      <c r="A3477" t="s">
        <v>32</v>
      </c>
      <c r="B3477" t="s">
        <v>33</v>
      </c>
      <c r="C3477" t="s">
        <v>632</v>
      </c>
      <c r="D3477" t="s">
        <v>712</v>
      </c>
      <c r="E3477" s="4">
        <v>44197</v>
      </c>
      <c r="F3477" s="4" t="s">
        <v>713</v>
      </c>
      <c r="G3477" s="4">
        <v>7307</v>
      </c>
      <c r="H3477" t="str">
        <f>CONCATENATE(Source[[#This Row],[Subject]],TRIM(Source[[#This Row],[Course]]))</f>
        <v>OLAD7307</v>
      </c>
      <c r="I3477" t="str">
        <f>VLOOKUP(Source[[#This Row],[SubjCrse]],'Courses and Categories'!$E$2:$G$1816,3,FALSE)</f>
        <v>Noncredit Lifelong Learning</v>
      </c>
      <c r="J3477">
        <v>501</v>
      </c>
      <c r="K3477" t="s">
        <v>747</v>
      </c>
      <c r="L3477" t="s">
        <v>39</v>
      </c>
      <c r="M3477" t="s">
        <v>40</v>
      </c>
      <c r="N3477" t="s">
        <v>180</v>
      </c>
      <c r="O3477">
        <v>930</v>
      </c>
      <c r="P3477">
        <v>1120</v>
      </c>
      <c r="Q3477" t="s">
        <v>748</v>
      </c>
      <c r="S3477" t="s">
        <v>77</v>
      </c>
      <c r="T3477">
        <v>1</v>
      </c>
      <c r="U3477" s="1">
        <v>43479</v>
      </c>
      <c r="V3477" s="1">
        <v>43607</v>
      </c>
      <c r="W3477" t="s">
        <v>749</v>
      </c>
      <c r="X3477" t="s">
        <v>46</v>
      </c>
      <c r="Y3477">
        <v>43</v>
      </c>
      <c r="Z3477">
        <v>43</v>
      </c>
      <c r="AA3477">
        <v>60</v>
      </c>
      <c r="AB3477">
        <v>71.666700000000006</v>
      </c>
      <c r="AD3477">
        <f>IF(ISBLANK(Source[[#This Row],[CrosslistID]]),1,1/COUNTIFS(Source[CrosslistID],Source[[#This Row],[CrosslistID]],Source[TermDesc],Source[[#This Row],[TermDesc]]))</f>
        <v>1</v>
      </c>
      <c r="AG3477">
        <v>0</v>
      </c>
      <c r="AH3477">
        <v>71.666700000000006</v>
      </c>
      <c r="AI3477">
        <v>1.135</v>
      </c>
      <c r="AJ3477">
        <v>1.135</v>
      </c>
      <c r="AK3477">
        <v>0.08</v>
      </c>
      <c r="AL34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1.135</v>
      </c>
      <c r="AM3477">
        <f>IF(AND(Source[[#This Row],[Credit_Noncredit]]="Noncredit",Source[[#This Row],[FTEF]]&gt;0),Source[[#This Row],[NC XLST FTES]]*525/(437.5*Source[[#This Row],[FTEF]]),0)</f>
        <v>17.024999999999999</v>
      </c>
      <c r="AN3477">
        <f>IF(Source[[#This Row],[Credit_Noncredit]]="Credit",Source[[#This Row],[Census Enrollment]],Source[[#This Row],[Noncredit Avg. Attendance]])</f>
        <v>17.024999999999999</v>
      </c>
    </row>
    <row r="3478" spans="1:40" x14ac:dyDescent="0.25">
      <c r="A3478" t="s">
        <v>32</v>
      </c>
      <c r="B3478" t="s">
        <v>33</v>
      </c>
      <c r="C3478" t="s">
        <v>632</v>
      </c>
      <c r="D3478" t="s">
        <v>712</v>
      </c>
      <c r="E3478" s="4">
        <v>41204</v>
      </c>
      <c r="F3478" s="4" t="s">
        <v>713</v>
      </c>
      <c r="G3478" s="4">
        <v>7307</v>
      </c>
      <c r="H3478" t="str">
        <f>CONCATENATE(Source[[#This Row],[Subject]],TRIM(Source[[#This Row],[Course]]))</f>
        <v>OLAD7307</v>
      </c>
      <c r="I3478" t="str">
        <f>VLOOKUP(Source[[#This Row],[SubjCrse]],'Courses and Categories'!$E$2:$G$1816,3,FALSE)</f>
        <v>Noncredit Lifelong Learning</v>
      </c>
      <c r="J3478">
        <v>701</v>
      </c>
      <c r="K3478" t="s">
        <v>747</v>
      </c>
      <c r="L3478" t="s">
        <v>39</v>
      </c>
      <c r="M3478" t="s">
        <v>40</v>
      </c>
      <c r="N3478" t="s">
        <v>180</v>
      </c>
      <c r="O3478">
        <v>1330</v>
      </c>
      <c r="P3478">
        <v>1520</v>
      </c>
      <c r="Q3478" t="s">
        <v>76</v>
      </c>
      <c r="R3478">
        <v>818</v>
      </c>
      <c r="S3478" t="s">
        <v>77</v>
      </c>
      <c r="T3478">
        <v>1</v>
      </c>
      <c r="U3478" s="1">
        <v>43479</v>
      </c>
      <c r="V3478" s="1">
        <v>43607</v>
      </c>
      <c r="W3478" t="s">
        <v>749</v>
      </c>
      <c r="X3478" t="s">
        <v>46</v>
      </c>
      <c r="Y3478">
        <v>41</v>
      </c>
      <c r="Z3478">
        <v>41</v>
      </c>
      <c r="AA3478">
        <v>60</v>
      </c>
      <c r="AB3478">
        <v>68.333299999999994</v>
      </c>
      <c r="AD3478">
        <f>IF(ISBLANK(Source[[#This Row],[CrosslistID]]),1,1/COUNTIFS(Source[CrosslistID],Source[[#This Row],[CrosslistID]],Source[TermDesc],Source[[#This Row],[TermDesc]]))</f>
        <v>1</v>
      </c>
      <c r="AG3478">
        <v>0</v>
      </c>
      <c r="AH3478">
        <v>68.333299999999994</v>
      </c>
      <c r="AI3478">
        <v>1.2270000000000001</v>
      </c>
      <c r="AJ3478">
        <v>1.2270000000000001</v>
      </c>
      <c r="AK3478">
        <v>0.08</v>
      </c>
      <c r="AL34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1.2270000000000001</v>
      </c>
      <c r="AM3478">
        <f>IF(AND(Source[[#This Row],[Credit_Noncredit]]="Noncredit",Source[[#This Row],[FTEF]]&gt;0),Source[[#This Row],[NC XLST FTES]]*525/(437.5*Source[[#This Row],[FTEF]]),0)</f>
        <v>18.405000000000001</v>
      </c>
      <c r="AN3478">
        <f>IF(Source[[#This Row],[Credit_Noncredit]]="Credit",Source[[#This Row],[Census Enrollment]],Source[[#This Row],[Noncredit Avg. Attendance]])</f>
        <v>18.405000000000001</v>
      </c>
    </row>
    <row r="3479" spans="1:40" x14ac:dyDescent="0.25">
      <c r="A3479" t="s">
        <v>32</v>
      </c>
      <c r="B3479" t="s">
        <v>33</v>
      </c>
      <c r="C3479" t="s">
        <v>632</v>
      </c>
      <c r="D3479" t="s">
        <v>712</v>
      </c>
      <c r="E3479" s="4">
        <v>48075</v>
      </c>
      <c r="F3479" s="4" t="s">
        <v>713</v>
      </c>
      <c r="G3479" s="4">
        <v>7307</v>
      </c>
      <c r="H3479" t="str">
        <f>CONCATENATE(Source[[#This Row],[Subject]],TRIM(Source[[#This Row],[Course]]))</f>
        <v>OLAD7307</v>
      </c>
      <c r="I3479" t="str">
        <f>VLOOKUP(Source[[#This Row],[SubjCrse]],'Courses and Categories'!$E$2:$G$1816,3,FALSE)</f>
        <v>Noncredit Lifelong Learning</v>
      </c>
      <c r="J3479">
        <v>704</v>
      </c>
      <c r="K3479" t="s">
        <v>747</v>
      </c>
      <c r="L3479" t="s">
        <v>39</v>
      </c>
      <c r="M3479" t="s">
        <v>40</v>
      </c>
      <c r="N3479" t="s">
        <v>50</v>
      </c>
      <c r="O3479">
        <v>1400</v>
      </c>
      <c r="P3479">
        <v>1550</v>
      </c>
      <c r="Q3479" t="s">
        <v>727</v>
      </c>
      <c r="S3479" t="s">
        <v>77</v>
      </c>
      <c r="T3479">
        <v>1</v>
      </c>
      <c r="U3479" s="1">
        <v>43479</v>
      </c>
      <c r="V3479" s="1">
        <v>43607</v>
      </c>
      <c r="W3479" t="s">
        <v>750</v>
      </c>
      <c r="X3479" t="s">
        <v>46</v>
      </c>
      <c r="Y3479">
        <v>52</v>
      </c>
      <c r="Z3479">
        <v>32</v>
      </c>
      <c r="AA3479">
        <v>60</v>
      </c>
      <c r="AB3479">
        <v>53.333300000000001</v>
      </c>
      <c r="AD3479">
        <f>IF(ISBLANK(Source[[#This Row],[CrosslistID]]),1,1/COUNTIFS(Source[CrosslistID],Source[[#This Row],[CrosslistID]],Source[TermDesc],Source[[#This Row],[TermDesc]]))</f>
        <v>1</v>
      </c>
      <c r="AG3479">
        <v>0</v>
      </c>
      <c r="AH3479">
        <v>53.333300000000001</v>
      </c>
      <c r="AI3479">
        <v>0.69699999999999995</v>
      </c>
      <c r="AJ3479">
        <v>0.69699999999999995</v>
      </c>
      <c r="AK3479">
        <v>0.08</v>
      </c>
      <c r="AL34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0.69699999999999995</v>
      </c>
      <c r="AM3479">
        <f>IF(AND(Source[[#This Row],[Credit_Noncredit]]="Noncredit",Source[[#This Row],[FTEF]]&gt;0),Source[[#This Row],[NC XLST FTES]]*525/(437.5*Source[[#This Row],[FTEF]]),0)</f>
        <v>10.454999999999998</v>
      </c>
      <c r="AN3479">
        <f>IF(Source[[#This Row],[Credit_Noncredit]]="Credit",Source[[#This Row],[Census Enrollment]],Source[[#This Row],[Noncredit Avg. Attendance]])</f>
        <v>10.454999999999998</v>
      </c>
    </row>
    <row r="3480" spans="1:40" x14ac:dyDescent="0.25">
      <c r="A3480" t="s">
        <v>32</v>
      </c>
      <c r="B3480" t="s">
        <v>33</v>
      </c>
      <c r="C3480" t="s">
        <v>632</v>
      </c>
      <c r="D3480" t="s">
        <v>712</v>
      </c>
      <c r="E3480" s="4">
        <v>44571</v>
      </c>
      <c r="F3480" s="4" t="s">
        <v>713</v>
      </c>
      <c r="G3480" s="4">
        <v>7307</v>
      </c>
      <c r="H3480" t="str">
        <f>CONCATENATE(Source[[#This Row],[Subject]],TRIM(Source[[#This Row],[Course]]))</f>
        <v>OLAD7307</v>
      </c>
      <c r="I3480" t="str">
        <f>VLOOKUP(Source[[#This Row],[SubjCrse]],'Courses and Categories'!$E$2:$G$1816,3,FALSE)</f>
        <v>Noncredit Lifelong Learning</v>
      </c>
      <c r="J3480">
        <v>711</v>
      </c>
      <c r="K3480" t="s">
        <v>747</v>
      </c>
      <c r="L3480" t="s">
        <v>39</v>
      </c>
      <c r="M3480" t="s">
        <v>40</v>
      </c>
      <c r="N3480" t="s">
        <v>50</v>
      </c>
      <c r="O3480">
        <v>930</v>
      </c>
      <c r="P3480">
        <v>1120</v>
      </c>
      <c r="Q3480" t="s">
        <v>751</v>
      </c>
      <c r="S3480" t="s">
        <v>53</v>
      </c>
      <c r="T3480">
        <v>1</v>
      </c>
      <c r="U3480" s="1">
        <v>43479</v>
      </c>
      <c r="V3480" s="1">
        <v>43607</v>
      </c>
      <c r="W3480" t="s">
        <v>749</v>
      </c>
      <c r="X3480" t="s">
        <v>46</v>
      </c>
      <c r="Y3480">
        <v>35</v>
      </c>
      <c r="Z3480">
        <v>35</v>
      </c>
      <c r="AA3480">
        <v>50</v>
      </c>
      <c r="AB3480">
        <v>70</v>
      </c>
      <c r="AD3480">
        <f>IF(ISBLANK(Source[[#This Row],[CrosslistID]]),1,1/COUNTIFS(Source[CrosslistID],Source[[#This Row],[CrosslistID]],Source[TermDesc],Source[[#This Row],[TermDesc]]))</f>
        <v>1</v>
      </c>
      <c r="AG3480">
        <v>0</v>
      </c>
      <c r="AH3480">
        <v>70</v>
      </c>
      <c r="AI3480">
        <v>1.2529999999999999</v>
      </c>
      <c r="AJ3480">
        <v>1.2529999999999999</v>
      </c>
      <c r="AK3480">
        <v>0.08</v>
      </c>
      <c r="AL34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1.2529999999999999</v>
      </c>
      <c r="AM3480">
        <f>IF(AND(Source[[#This Row],[Credit_Noncredit]]="Noncredit",Source[[#This Row],[FTEF]]&gt;0),Source[[#This Row],[NC XLST FTES]]*525/(437.5*Source[[#This Row],[FTEF]]),0)</f>
        <v>18.794999999999998</v>
      </c>
      <c r="AN3480">
        <f>IF(Source[[#This Row],[Credit_Noncredit]]="Credit",Source[[#This Row],[Census Enrollment]],Source[[#This Row],[Noncredit Avg. Attendance]])</f>
        <v>18.794999999999998</v>
      </c>
    </row>
    <row r="3481" spans="1:40" x14ac:dyDescent="0.25">
      <c r="A3481" t="s">
        <v>32</v>
      </c>
      <c r="B3481" t="s">
        <v>33</v>
      </c>
      <c r="C3481" t="s">
        <v>632</v>
      </c>
      <c r="D3481" t="s">
        <v>712</v>
      </c>
      <c r="E3481" s="4">
        <v>47050</v>
      </c>
      <c r="F3481" s="4" t="s">
        <v>713</v>
      </c>
      <c r="G3481" s="4">
        <v>7309</v>
      </c>
      <c r="H3481" t="str">
        <f>CONCATENATE(Source[[#This Row],[Subject]],TRIM(Source[[#This Row],[Course]]))</f>
        <v>OLAD7309</v>
      </c>
      <c r="I3481" t="str">
        <f>VLOOKUP(Source[[#This Row],[SubjCrse]],'Courses and Categories'!$E$2:$G$1816,3,FALSE)</f>
        <v>Noncredit Lifelong Learning</v>
      </c>
      <c r="J3481">
        <v>501</v>
      </c>
      <c r="K3481" t="s">
        <v>752</v>
      </c>
      <c r="L3481" t="s">
        <v>39</v>
      </c>
      <c r="M3481" t="s">
        <v>40</v>
      </c>
      <c r="N3481" t="s">
        <v>91</v>
      </c>
      <c r="O3481">
        <v>1230</v>
      </c>
      <c r="P3481">
        <v>1520</v>
      </c>
      <c r="Q3481" t="s">
        <v>76</v>
      </c>
      <c r="R3481">
        <v>821</v>
      </c>
      <c r="S3481" t="s">
        <v>77</v>
      </c>
      <c r="T3481">
        <v>1</v>
      </c>
      <c r="U3481" s="1">
        <v>43479</v>
      </c>
      <c r="V3481" s="1">
        <v>43607</v>
      </c>
      <c r="W3481" t="s">
        <v>753</v>
      </c>
      <c r="X3481" t="s">
        <v>46</v>
      </c>
      <c r="Y3481">
        <v>55</v>
      </c>
      <c r="Z3481">
        <v>55</v>
      </c>
      <c r="AA3481">
        <v>75</v>
      </c>
      <c r="AB3481">
        <v>73.333299999999994</v>
      </c>
      <c r="AD3481">
        <f>IF(ISBLANK(Source[[#This Row],[CrosslistID]]),1,1/COUNTIFS(Source[CrosslistID],Source[[#This Row],[CrosslistID]],Source[TermDesc],Source[[#This Row],[TermDesc]]))</f>
        <v>1</v>
      </c>
      <c r="AG3481">
        <v>0</v>
      </c>
      <c r="AH3481">
        <v>73.333299999999994</v>
      </c>
      <c r="AI3481">
        <v>2.2229999999999999</v>
      </c>
      <c r="AJ3481">
        <v>2.2229999999999999</v>
      </c>
      <c r="AK3481">
        <v>0.12</v>
      </c>
      <c r="AL34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2.2229999999999999</v>
      </c>
      <c r="AM3481">
        <f>IF(AND(Source[[#This Row],[Credit_Noncredit]]="Noncredit",Source[[#This Row],[FTEF]]&gt;0),Source[[#This Row],[NC XLST FTES]]*525/(437.5*Source[[#This Row],[FTEF]]),0)</f>
        <v>22.229999999999997</v>
      </c>
      <c r="AN3481">
        <f>IF(Source[[#This Row],[Credit_Noncredit]]="Credit",Source[[#This Row],[Census Enrollment]],Source[[#This Row],[Noncredit Avg. Attendance]])</f>
        <v>22.229999999999997</v>
      </c>
    </row>
    <row r="3482" spans="1:40" x14ac:dyDescent="0.25">
      <c r="A3482" t="s">
        <v>32</v>
      </c>
      <c r="B3482" t="s">
        <v>33</v>
      </c>
      <c r="C3482" t="s">
        <v>632</v>
      </c>
      <c r="D3482" t="s">
        <v>712</v>
      </c>
      <c r="E3482" s="4">
        <v>41214</v>
      </c>
      <c r="F3482" s="4" t="s">
        <v>713</v>
      </c>
      <c r="G3482" s="4">
        <v>7310</v>
      </c>
      <c r="H3482" t="str">
        <f>CONCATENATE(Source[[#This Row],[Subject]],TRIM(Source[[#This Row],[Course]]))</f>
        <v>OLAD7310</v>
      </c>
      <c r="I3482" t="str">
        <f>VLOOKUP(Source[[#This Row],[SubjCrse]],'Courses and Categories'!$E$2:$G$1816,3,FALSE)</f>
        <v>Noncredit Lifelong Learning</v>
      </c>
      <c r="J3482">
        <v>702</v>
      </c>
      <c r="K3482" t="s">
        <v>754</v>
      </c>
      <c r="L3482" t="s">
        <v>39</v>
      </c>
      <c r="M3482" t="s">
        <v>40</v>
      </c>
      <c r="N3482" t="s">
        <v>185</v>
      </c>
      <c r="O3482">
        <v>1230</v>
      </c>
      <c r="P3482">
        <v>1445</v>
      </c>
      <c r="Q3482" t="s">
        <v>681</v>
      </c>
      <c r="S3482" t="s">
        <v>53</v>
      </c>
      <c r="T3482">
        <v>1</v>
      </c>
      <c r="U3482" s="1">
        <v>43479</v>
      </c>
      <c r="V3482" s="1">
        <v>43607</v>
      </c>
      <c r="W3482" t="s">
        <v>755</v>
      </c>
      <c r="X3482" t="s">
        <v>46</v>
      </c>
      <c r="Y3482">
        <v>48</v>
      </c>
      <c r="Z3482">
        <v>39</v>
      </c>
      <c r="AA3482">
        <v>100</v>
      </c>
      <c r="AB3482">
        <v>39</v>
      </c>
      <c r="AD3482">
        <f>IF(ISBLANK(Source[[#This Row],[CrosslistID]]),1,1/COUNTIFS(Source[CrosslistID],Source[[#This Row],[CrosslistID]],Source[TermDesc],Source[[#This Row],[TermDesc]]))</f>
        <v>1</v>
      </c>
      <c r="AG3482">
        <v>0</v>
      </c>
      <c r="AH3482">
        <v>39</v>
      </c>
      <c r="AI3482">
        <v>2.0139999999999998</v>
      </c>
      <c r="AJ3482">
        <v>2.0139999999999998</v>
      </c>
      <c r="AK3482">
        <v>0.1</v>
      </c>
      <c r="AL34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2.0139999999999998</v>
      </c>
      <c r="AM3482">
        <f>IF(AND(Source[[#This Row],[Credit_Noncredit]]="Noncredit",Source[[#This Row],[FTEF]]&gt;0),Source[[#This Row],[NC XLST FTES]]*525/(437.5*Source[[#This Row],[FTEF]]),0)</f>
        <v>24.167999999999999</v>
      </c>
      <c r="AN3482">
        <f>IF(Source[[#This Row],[Credit_Noncredit]]="Credit",Source[[#This Row],[Census Enrollment]],Source[[#This Row],[Noncredit Avg. Attendance]])</f>
        <v>24.167999999999999</v>
      </c>
    </row>
    <row r="3483" spans="1:40" x14ac:dyDescent="0.25">
      <c r="A3483" t="s">
        <v>32</v>
      </c>
      <c r="B3483" t="s">
        <v>33</v>
      </c>
      <c r="C3483" t="s">
        <v>632</v>
      </c>
      <c r="D3483" t="s">
        <v>712</v>
      </c>
      <c r="E3483" s="4">
        <v>41211</v>
      </c>
      <c r="F3483" s="4" t="s">
        <v>713</v>
      </c>
      <c r="G3483" s="4">
        <v>7310</v>
      </c>
      <c r="H3483" t="str">
        <f>CONCATENATE(Source[[#This Row],[Subject]],TRIM(Source[[#This Row],[Course]]))</f>
        <v>OLAD7310</v>
      </c>
      <c r="I3483" t="str">
        <f>VLOOKUP(Source[[#This Row],[SubjCrse]],'Courses and Categories'!$E$2:$G$1816,3,FALSE)</f>
        <v>Noncredit Lifelong Learning</v>
      </c>
      <c r="J3483">
        <v>706</v>
      </c>
      <c r="K3483" t="s">
        <v>754</v>
      </c>
      <c r="L3483" t="s">
        <v>39</v>
      </c>
      <c r="M3483" t="s">
        <v>40</v>
      </c>
      <c r="N3483" t="s">
        <v>91</v>
      </c>
      <c r="O3483">
        <v>900</v>
      </c>
      <c r="P3483">
        <v>1115</v>
      </c>
      <c r="Q3483" t="s">
        <v>756</v>
      </c>
      <c r="S3483" t="s">
        <v>53</v>
      </c>
      <c r="T3483">
        <v>1</v>
      </c>
      <c r="U3483" s="1">
        <v>43479</v>
      </c>
      <c r="V3483" s="1">
        <v>43607</v>
      </c>
      <c r="W3483" t="s">
        <v>755</v>
      </c>
      <c r="X3483" t="s">
        <v>46</v>
      </c>
      <c r="Y3483">
        <v>53</v>
      </c>
      <c r="Z3483">
        <v>50</v>
      </c>
      <c r="AA3483">
        <v>100</v>
      </c>
      <c r="AB3483">
        <v>50</v>
      </c>
      <c r="AD3483">
        <f>IF(ISBLANK(Source[[#This Row],[CrosslistID]]),1,1/COUNTIFS(Source[CrosslistID],Source[[#This Row],[CrosslistID]],Source[TermDesc],Source[[#This Row],[TermDesc]]))</f>
        <v>1</v>
      </c>
      <c r="AG3483">
        <v>0</v>
      </c>
      <c r="AH3483">
        <v>50</v>
      </c>
      <c r="AI3483">
        <v>2.1520000000000001</v>
      </c>
      <c r="AJ3483">
        <v>2.1520000000000001</v>
      </c>
      <c r="AK3483">
        <v>0.1</v>
      </c>
      <c r="AL34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2.1520000000000001</v>
      </c>
      <c r="AM3483">
        <f>IF(AND(Source[[#This Row],[Credit_Noncredit]]="Noncredit",Source[[#This Row],[FTEF]]&gt;0),Source[[#This Row],[NC XLST FTES]]*525/(437.5*Source[[#This Row],[FTEF]]),0)</f>
        <v>25.824000000000005</v>
      </c>
      <c r="AN3483">
        <f>IF(Source[[#This Row],[Credit_Noncredit]]="Credit",Source[[#This Row],[Census Enrollment]],Source[[#This Row],[Noncredit Avg. Attendance]])</f>
        <v>25.824000000000005</v>
      </c>
    </row>
    <row r="3484" spans="1:40" x14ac:dyDescent="0.25">
      <c r="A3484" t="s">
        <v>32</v>
      </c>
      <c r="B3484" t="s">
        <v>33</v>
      </c>
      <c r="C3484" t="s">
        <v>632</v>
      </c>
      <c r="D3484" t="s">
        <v>712</v>
      </c>
      <c r="E3484" s="4">
        <v>48076</v>
      </c>
      <c r="F3484" s="4" t="s">
        <v>713</v>
      </c>
      <c r="G3484" s="4">
        <v>7311</v>
      </c>
      <c r="H3484" t="str">
        <f>CONCATENATE(Source[[#This Row],[Subject]],TRIM(Source[[#This Row],[Course]]))</f>
        <v>OLAD7311</v>
      </c>
      <c r="I3484" t="str">
        <f>VLOOKUP(Source[[#This Row],[SubjCrse]],'Courses and Categories'!$E$2:$G$1816,3,FALSE)</f>
        <v>Noncredit Lifelong Learning</v>
      </c>
      <c r="J3484">
        <v>701</v>
      </c>
      <c r="K3484" t="s">
        <v>757</v>
      </c>
      <c r="L3484" t="s">
        <v>39</v>
      </c>
      <c r="M3484" t="s">
        <v>40</v>
      </c>
      <c r="N3484" t="s">
        <v>180</v>
      </c>
      <c r="O3484">
        <v>1000</v>
      </c>
      <c r="P3484">
        <v>1215</v>
      </c>
      <c r="Q3484" t="s">
        <v>727</v>
      </c>
      <c r="S3484" t="s">
        <v>53</v>
      </c>
      <c r="T3484">
        <v>1</v>
      </c>
      <c r="U3484" s="1">
        <v>43479</v>
      </c>
      <c r="V3484" s="1">
        <v>43607</v>
      </c>
      <c r="W3484" t="s">
        <v>758</v>
      </c>
      <c r="X3484" t="s">
        <v>46</v>
      </c>
      <c r="Y3484">
        <v>67</v>
      </c>
      <c r="Z3484">
        <v>52</v>
      </c>
      <c r="AA3484">
        <v>100</v>
      </c>
      <c r="AB3484">
        <v>52</v>
      </c>
      <c r="AD3484">
        <f>IF(ISBLANK(Source[[#This Row],[CrosslistID]]),1,1/COUNTIFS(Source[CrosslistID],Source[[#This Row],[CrosslistID]],Source[TermDesc],Source[[#This Row],[TermDesc]]))</f>
        <v>1</v>
      </c>
      <c r="AG3484">
        <v>0</v>
      </c>
      <c r="AH3484">
        <v>52</v>
      </c>
      <c r="AI3484">
        <v>1.776</v>
      </c>
      <c r="AJ3484">
        <v>1.776</v>
      </c>
      <c r="AK3484">
        <v>0.1</v>
      </c>
      <c r="AL34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1.776</v>
      </c>
      <c r="AM3484">
        <f>IF(AND(Source[[#This Row],[Credit_Noncredit]]="Noncredit",Source[[#This Row],[FTEF]]&gt;0),Source[[#This Row],[NC XLST FTES]]*525/(437.5*Source[[#This Row],[FTEF]]),0)</f>
        <v>21.312000000000001</v>
      </c>
      <c r="AN3484">
        <f>IF(Source[[#This Row],[Credit_Noncredit]]="Credit",Source[[#This Row],[Census Enrollment]],Source[[#This Row],[Noncredit Avg. Attendance]])</f>
        <v>21.312000000000001</v>
      </c>
    </row>
    <row r="3485" spans="1:40" x14ac:dyDescent="0.25">
      <c r="A3485" t="s">
        <v>32</v>
      </c>
      <c r="B3485" t="s">
        <v>33</v>
      </c>
      <c r="C3485" t="s">
        <v>632</v>
      </c>
      <c r="D3485" t="s">
        <v>712</v>
      </c>
      <c r="E3485" s="4">
        <v>48077</v>
      </c>
      <c r="F3485" s="4" t="s">
        <v>713</v>
      </c>
      <c r="G3485" s="4">
        <v>7311</v>
      </c>
      <c r="H3485" t="str">
        <f>CONCATENATE(Source[[#This Row],[Subject]],TRIM(Source[[#This Row],[Course]]))</f>
        <v>OLAD7311</v>
      </c>
      <c r="I3485" t="str">
        <f>VLOOKUP(Source[[#This Row],[SubjCrse]],'Courses and Categories'!$E$2:$G$1816,3,FALSE)</f>
        <v>Noncredit Lifelong Learning</v>
      </c>
      <c r="J3485">
        <v>702</v>
      </c>
      <c r="K3485" t="s">
        <v>757</v>
      </c>
      <c r="L3485" t="s">
        <v>39</v>
      </c>
      <c r="M3485" t="s">
        <v>40</v>
      </c>
      <c r="N3485" t="s">
        <v>180</v>
      </c>
      <c r="O3485">
        <v>1300</v>
      </c>
      <c r="P3485">
        <v>1515</v>
      </c>
      <c r="Q3485" t="s">
        <v>727</v>
      </c>
      <c r="S3485" t="s">
        <v>53</v>
      </c>
      <c r="T3485">
        <v>1</v>
      </c>
      <c r="U3485" s="1">
        <v>43479</v>
      </c>
      <c r="V3485" s="1">
        <v>43607</v>
      </c>
      <c r="W3485" t="s">
        <v>758</v>
      </c>
      <c r="X3485" t="s">
        <v>46</v>
      </c>
      <c r="Y3485">
        <v>68</v>
      </c>
      <c r="Z3485">
        <v>54</v>
      </c>
      <c r="AA3485">
        <v>100</v>
      </c>
      <c r="AB3485">
        <v>54</v>
      </c>
      <c r="AD3485">
        <f>IF(ISBLANK(Source[[#This Row],[CrosslistID]]),1,1/COUNTIFS(Source[CrosslistID],Source[[#This Row],[CrosslistID]],Source[TermDesc],Source[[#This Row],[TermDesc]]))</f>
        <v>1</v>
      </c>
      <c r="AG3485">
        <v>0</v>
      </c>
      <c r="AH3485">
        <v>54</v>
      </c>
      <c r="AI3485">
        <v>1.738</v>
      </c>
      <c r="AJ3485">
        <v>1.738</v>
      </c>
      <c r="AK3485">
        <v>0.1</v>
      </c>
      <c r="AL34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1.738</v>
      </c>
      <c r="AM3485">
        <f>IF(AND(Source[[#This Row],[Credit_Noncredit]]="Noncredit",Source[[#This Row],[FTEF]]&gt;0),Source[[#This Row],[NC XLST FTES]]*525/(437.5*Source[[#This Row],[FTEF]]),0)</f>
        <v>20.856000000000002</v>
      </c>
      <c r="AN3485">
        <f>IF(Source[[#This Row],[Credit_Noncredit]]="Credit",Source[[#This Row],[Census Enrollment]],Source[[#This Row],[Noncredit Avg. Attendance]])</f>
        <v>20.856000000000002</v>
      </c>
    </row>
    <row r="3486" spans="1:40" x14ac:dyDescent="0.25">
      <c r="A3486" t="s">
        <v>32</v>
      </c>
      <c r="B3486" t="s">
        <v>33</v>
      </c>
      <c r="C3486" t="s">
        <v>632</v>
      </c>
      <c r="D3486" t="s">
        <v>712</v>
      </c>
      <c r="E3486" s="4">
        <v>48078</v>
      </c>
      <c r="F3486" s="4" t="s">
        <v>713</v>
      </c>
      <c r="G3486" s="4">
        <v>7311</v>
      </c>
      <c r="H3486" t="str">
        <f>CONCATENATE(Source[[#This Row],[Subject]],TRIM(Source[[#This Row],[Course]]))</f>
        <v>OLAD7311</v>
      </c>
      <c r="I3486" t="str">
        <f>VLOOKUP(Source[[#This Row],[SubjCrse]],'Courses and Categories'!$E$2:$G$1816,3,FALSE)</f>
        <v>Noncredit Lifelong Learning</v>
      </c>
      <c r="J3486">
        <v>703</v>
      </c>
      <c r="K3486" t="s">
        <v>757</v>
      </c>
      <c r="L3486" t="s">
        <v>39</v>
      </c>
      <c r="M3486" t="s">
        <v>40</v>
      </c>
      <c r="N3486" t="s">
        <v>50</v>
      </c>
      <c r="O3486">
        <v>1000</v>
      </c>
      <c r="P3486">
        <v>1215</v>
      </c>
      <c r="Q3486" t="s">
        <v>727</v>
      </c>
      <c r="S3486" t="s">
        <v>53</v>
      </c>
      <c r="T3486">
        <v>1</v>
      </c>
      <c r="U3486" s="1">
        <v>43479</v>
      </c>
      <c r="V3486" s="1">
        <v>43607</v>
      </c>
      <c r="W3486" t="s">
        <v>758</v>
      </c>
      <c r="X3486" t="s">
        <v>46</v>
      </c>
      <c r="Y3486">
        <v>68</v>
      </c>
      <c r="Z3486">
        <v>54</v>
      </c>
      <c r="AA3486">
        <v>100</v>
      </c>
      <c r="AB3486">
        <v>54</v>
      </c>
      <c r="AD3486">
        <f>IF(ISBLANK(Source[[#This Row],[CrosslistID]]),1,1/COUNTIFS(Source[CrosslistID],Source[[#This Row],[CrosslistID]],Source[TermDesc],Source[[#This Row],[TermDesc]]))</f>
        <v>1</v>
      </c>
      <c r="AG3486">
        <v>0</v>
      </c>
      <c r="AH3486">
        <v>54</v>
      </c>
      <c r="AI3486">
        <v>2.5</v>
      </c>
      <c r="AJ3486">
        <v>2.5</v>
      </c>
      <c r="AK3486">
        <v>0.1</v>
      </c>
      <c r="AL34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</v>
      </c>
      <c r="AM3486">
        <f>IF(AND(Source[[#This Row],[Credit_Noncredit]]="Noncredit",Source[[#This Row],[FTEF]]&gt;0),Source[[#This Row],[NC XLST FTES]]*525/(437.5*Source[[#This Row],[FTEF]]),0)</f>
        <v>30</v>
      </c>
      <c r="AN3486">
        <f>IF(Source[[#This Row],[Credit_Noncredit]]="Credit",Source[[#This Row],[Census Enrollment]],Source[[#This Row],[Noncredit Avg. Attendance]])</f>
        <v>30</v>
      </c>
    </row>
    <row r="3487" spans="1:40" x14ac:dyDescent="0.25">
      <c r="A3487" t="s">
        <v>32</v>
      </c>
      <c r="B3487" t="s">
        <v>33</v>
      </c>
      <c r="C3487" t="s">
        <v>632</v>
      </c>
      <c r="D3487" t="s">
        <v>712</v>
      </c>
      <c r="E3487" s="4">
        <v>41221</v>
      </c>
      <c r="F3487" s="4" t="s">
        <v>713</v>
      </c>
      <c r="G3487" s="4">
        <v>7316</v>
      </c>
      <c r="H3487" t="str">
        <f>CONCATENATE(Source[[#This Row],[Subject]],TRIM(Source[[#This Row],[Course]]))</f>
        <v>OLAD7316</v>
      </c>
      <c r="I3487" t="str">
        <f>VLOOKUP(Source[[#This Row],[SubjCrse]],'Courses and Categories'!$E$2:$G$1816,3,FALSE)</f>
        <v>Noncredit Lifelong Learning</v>
      </c>
      <c r="J3487">
        <v>301</v>
      </c>
      <c r="K3487" t="s">
        <v>759</v>
      </c>
      <c r="L3487" t="s">
        <v>39</v>
      </c>
      <c r="M3487" t="s">
        <v>40</v>
      </c>
      <c r="N3487" t="s">
        <v>91</v>
      </c>
      <c r="O3487">
        <v>830</v>
      </c>
      <c r="P3487">
        <v>1320</v>
      </c>
      <c r="Q3487" t="s">
        <v>743</v>
      </c>
      <c r="R3487">
        <v>103</v>
      </c>
      <c r="S3487" t="s">
        <v>745</v>
      </c>
      <c r="T3487">
        <v>1</v>
      </c>
      <c r="U3487" s="1">
        <v>43479</v>
      </c>
      <c r="V3487" s="1">
        <v>43607</v>
      </c>
      <c r="W3487" t="s">
        <v>760</v>
      </c>
      <c r="X3487" t="s">
        <v>46</v>
      </c>
      <c r="Y3487">
        <v>74</v>
      </c>
      <c r="Z3487">
        <v>67</v>
      </c>
      <c r="AA3487">
        <v>100</v>
      </c>
      <c r="AB3487">
        <v>67</v>
      </c>
      <c r="AD3487">
        <f>IF(ISBLANK(Source[[#This Row],[CrosslistID]]),1,1/COUNTIFS(Source[CrosslistID],Source[[#This Row],[CrosslistID]],Source[TermDesc],Source[[#This Row],[TermDesc]]))</f>
        <v>1</v>
      </c>
      <c r="AG3487">
        <v>0</v>
      </c>
      <c r="AH3487">
        <v>67</v>
      </c>
      <c r="AI3487">
        <v>5.8</v>
      </c>
      <c r="AJ3487">
        <v>5.8</v>
      </c>
      <c r="AK3487">
        <v>0.2</v>
      </c>
      <c r="AL34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</v>
      </c>
      <c r="AM3487">
        <f>IF(AND(Source[[#This Row],[Credit_Noncredit]]="Noncredit",Source[[#This Row],[FTEF]]&gt;0),Source[[#This Row],[NC XLST FTES]]*525/(437.5*Source[[#This Row],[FTEF]]),0)</f>
        <v>34.799999999999997</v>
      </c>
      <c r="AN3487">
        <f>IF(Source[[#This Row],[Credit_Noncredit]]="Credit",Source[[#This Row],[Census Enrollment]],Source[[#This Row],[Noncredit Avg. Attendance]])</f>
        <v>34.799999999999997</v>
      </c>
    </row>
    <row r="3488" spans="1:40" x14ac:dyDescent="0.25">
      <c r="A3488" t="s">
        <v>32</v>
      </c>
      <c r="B3488" t="s">
        <v>33</v>
      </c>
      <c r="C3488" t="s">
        <v>632</v>
      </c>
      <c r="D3488" t="s">
        <v>712</v>
      </c>
      <c r="E3488" s="4">
        <v>48196</v>
      </c>
      <c r="F3488" s="4" t="s">
        <v>713</v>
      </c>
      <c r="G3488" s="4">
        <v>7320</v>
      </c>
      <c r="H3488" t="str">
        <f>CONCATENATE(Source[[#This Row],[Subject]],TRIM(Source[[#This Row],[Course]]))</f>
        <v>OLAD7320</v>
      </c>
      <c r="I3488" t="str">
        <f>VLOOKUP(Source[[#This Row],[SubjCrse]],'Courses and Categories'!$E$2:$G$1816,3,FALSE)</f>
        <v>Noncredit Lifelong Learning</v>
      </c>
      <c r="J3488">
        <v>701</v>
      </c>
      <c r="K3488" t="s">
        <v>761</v>
      </c>
      <c r="L3488" t="s">
        <v>39</v>
      </c>
      <c r="M3488" t="s">
        <v>40</v>
      </c>
      <c r="N3488" t="s">
        <v>180</v>
      </c>
      <c r="O3488">
        <v>945</v>
      </c>
      <c r="P3488">
        <v>1200</v>
      </c>
      <c r="Q3488" t="s">
        <v>762</v>
      </c>
      <c r="S3488" t="s">
        <v>53</v>
      </c>
      <c r="T3488">
        <v>1</v>
      </c>
      <c r="U3488" s="1">
        <v>43479</v>
      </c>
      <c r="V3488" s="1">
        <v>43607</v>
      </c>
      <c r="W3488" t="s">
        <v>740</v>
      </c>
      <c r="X3488" t="s">
        <v>46</v>
      </c>
      <c r="Y3488">
        <v>36</v>
      </c>
      <c r="Z3488">
        <v>33</v>
      </c>
      <c r="AA3488">
        <v>100</v>
      </c>
      <c r="AB3488">
        <v>33</v>
      </c>
      <c r="AD3488">
        <f>IF(ISBLANK(Source[[#This Row],[CrosslistID]]),1,1/COUNTIFS(Source[CrosslistID],Source[[#This Row],[CrosslistID]],Source[TermDesc],Source[[#This Row],[TermDesc]]))</f>
        <v>1</v>
      </c>
      <c r="AG3488">
        <v>0</v>
      </c>
      <c r="AH3488">
        <v>33</v>
      </c>
      <c r="AI3488">
        <v>1.786</v>
      </c>
      <c r="AJ3488">
        <v>1.786</v>
      </c>
      <c r="AK3488">
        <v>0.1</v>
      </c>
      <c r="AL34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1.786</v>
      </c>
      <c r="AM3488">
        <f>IF(AND(Source[[#This Row],[Credit_Noncredit]]="Noncredit",Source[[#This Row],[FTEF]]&gt;0),Source[[#This Row],[NC XLST FTES]]*525/(437.5*Source[[#This Row],[FTEF]]),0)</f>
        <v>21.431999999999999</v>
      </c>
      <c r="AN3488">
        <f>IF(Source[[#This Row],[Credit_Noncredit]]="Credit",Source[[#This Row],[Census Enrollment]],Source[[#This Row],[Noncredit Avg. Attendance]])</f>
        <v>21.431999999999999</v>
      </c>
    </row>
    <row r="3489" spans="1:40" x14ac:dyDescent="0.25">
      <c r="A3489" t="s">
        <v>32</v>
      </c>
      <c r="B3489" t="s">
        <v>33</v>
      </c>
      <c r="C3489" t="s">
        <v>632</v>
      </c>
      <c r="D3489" t="s">
        <v>712</v>
      </c>
      <c r="E3489" s="4">
        <v>48079</v>
      </c>
      <c r="F3489" s="4" t="s">
        <v>713</v>
      </c>
      <c r="G3489" s="4">
        <v>7401</v>
      </c>
      <c r="H3489" t="str">
        <f>CONCATENATE(Source[[#This Row],[Subject]],TRIM(Source[[#This Row],[Course]]))</f>
        <v>OLAD7401</v>
      </c>
      <c r="I3489" t="str">
        <f>VLOOKUP(Source[[#This Row],[SubjCrse]],'Courses and Categories'!$E$2:$G$1816,3,FALSE)</f>
        <v>Noncredit Lifelong Learning</v>
      </c>
      <c r="J3489">
        <v>201</v>
      </c>
      <c r="K3489" t="s">
        <v>763</v>
      </c>
      <c r="L3489" t="s">
        <v>39</v>
      </c>
      <c r="M3489" t="s">
        <v>40</v>
      </c>
      <c r="N3489" t="s">
        <v>185</v>
      </c>
      <c r="O3489">
        <v>1300</v>
      </c>
      <c r="P3489">
        <v>1515</v>
      </c>
      <c r="Q3489" t="s">
        <v>60</v>
      </c>
      <c r="R3489">
        <v>225</v>
      </c>
      <c r="S3489" t="s">
        <v>61</v>
      </c>
      <c r="T3489">
        <v>1</v>
      </c>
      <c r="U3489" s="1">
        <v>43479</v>
      </c>
      <c r="V3489" s="1">
        <v>43607</v>
      </c>
      <c r="W3489" t="s">
        <v>764</v>
      </c>
      <c r="X3489" t="s">
        <v>46</v>
      </c>
      <c r="Y3489">
        <v>32</v>
      </c>
      <c r="Z3489">
        <v>32</v>
      </c>
      <c r="AA3489">
        <v>100</v>
      </c>
      <c r="AB3489">
        <v>32</v>
      </c>
      <c r="AD3489">
        <f>IF(ISBLANK(Source[[#This Row],[CrosslistID]]),1,1/COUNTIFS(Source[CrosslistID],Source[[#This Row],[CrosslistID]],Source[TermDesc],Source[[#This Row],[TermDesc]]))</f>
        <v>1</v>
      </c>
      <c r="AG3489">
        <v>0</v>
      </c>
      <c r="AH3489">
        <v>32</v>
      </c>
      <c r="AI3489">
        <v>1.552</v>
      </c>
      <c r="AJ3489">
        <v>1.552</v>
      </c>
      <c r="AK3489">
        <v>0.1</v>
      </c>
      <c r="AL34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1.552</v>
      </c>
      <c r="AM3489">
        <f>IF(AND(Source[[#This Row],[Credit_Noncredit]]="Noncredit",Source[[#This Row],[FTEF]]&gt;0),Source[[#This Row],[NC XLST FTES]]*525/(437.5*Source[[#This Row],[FTEF]]),0)</f>
        <v>18.624000000000002</v>
      </c>
      <c r="AN3489">
        <f>IF(Source[[#This Row],[Credit_Noncredit]]="Credit",Source[[#This Row],[Census Enrollment]],Source[[#This Row],[Noncredit Avg. Attendance]])</f>
        <v>18.624000000000002</v>
      </c>
    </row>
    <row r="3490" spans="1:40" x14ac:dyDescent="0.25">
      <c r="A3490" t="s">
        <v>32</v>
      </c>
      <c r="B3490" t="s">
        <v>33</v>
      </c>
      <c r="C3490" t="s">
        <v>632</v>
      </c>
      <c r="D3490" t="s">
        <v>712</v>
      </c>
      <c r="E3490" s="4">
        <v>46403</v>
      </c>
      <c r="F3490" s="4" t="s">
        <v>713</v>
      </c>
      <c r="G3490" s="4">
        <v>7402</v>
      </c>
      <c r="H3490" t="str">
        <f>CONCATENATE(Source[[#This Row],[Subject]],TRIM(Source[[#This Row],[Course]]))</f>
        <v>OLAD7402</v>
      </c>
      <c r="I3490" t="str">
        <f>VLOOKUP(Source[[#This Row],[SubjCrse]],'Courses and Categories'!$E$2:$G$1816,3,FALSE)</f>
        <v>Noncredit Lifelong Learning</v>
      </c>
      <c r="J3490">
        <v>701</v>
      </c>
      <c r="K3490" t="s">
        <v>765</v>
      </c>
      <c r="L3490" t="s">
        <v>39</v>
      </c>
      <c r="M3490" t="s">
        <v>40</v>
      </c>
      <c r="N3490" t="s">
        <v>180</v>
      </c>
      <c r="O3490">
        <v>1300</v>
      </c>
      <c r="P3490">
        <v>1550</v>
      </c>
      <c r="Q3490" t="s">
        <v>751</v>
      </c>
      <c r="S3490" t="s">
        <v>77</v>
      </c>
      <c r="T3490">
        <v>1</v>
      </c>
      <c r="U3490" s="1">
        <v>43479</v>
      </c>
      <c r="V3490" s="1">
        <v>43607</v>
      </c>
      <c r="W3490" t="s">
        <v>239</v>
      </c>
      <c r="X3490" t="s">
        <v>46</v>
      </c>
      <c r="Y3490">
        <v>60</v>
      </c>
      <c r="Z3490">
        <v>60</v>
      </c>
      <c r="AA3490">
        <v>100</v>
      </c>
      <c r="AB3490">
        <v>60</v>
      </c>
      <c r="AD3490">
        <f>IF(ISBLANK(Source[[#This Row],[CrosslistID]]),1,1/COUNTIFS(Source[CrosslistID],Source[[#This Row],[CrosslistID]],Source[TermDesc],Source[[#This Row],[TermDesc]]))</f>
        <v>1</v>
      </c>
      <c r="AG3490">
        <v>0</v>
      </c>
      <c r="AH3490">
        <v>60</v>
      </c>
      <c r="AI3490">
        <v>1.8460000000000001</v>
      </c>
      <c r="AJ3490">
        <v>1.8460000000000001</v>
      </c>
      <c r="AK3490">
        <v>0.12</v>
      </c>
      <c r="AL34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1.8460000000000001</v>
      </c>
      <c r="AM3490">
        <f>IF(AND(Source[[#This Row],[Credit_Noncredit]]="Noncredit",Source[[#This Row],[FTEF]]&gt;0),Source[[#This Row],[NC XLST FTES]]*525/(437.5*Source[[#This Row],[FTEF]]),0)</f>
        <v>18.46</v>
      </c>
      <c r="AN3490">
        <f>IF(Source[[#This Row],[Credit_Noncredit]]="Credit",Source[[#This Row],[Census Enrollment]],Source[[#This Row],[Noncredit Avg. Attendance]])</f>
        <v>18.46</v>
      </c>
    </row>
    <row r="3491" spans="1:40" x14ac:dyDescent="0.25">
      <c r="A3491" t="s">
        <v>32</v>
      </c>
      <c r="B3491" t="s">
        <v>33</v>
      </c>
      <c r="C3491" t="s">
        <v>632</v>
      </c>
      <c r="D3491" t="s">
        <v>712</v>
      </c>
      <c r="E3491" s="4">
        <v>48080</v>
      </c>
      <c r="F3491" s="4" t="s">
        <v>713</v>
      </c>
      <c r="G3491" s="4">
        <v>7402</v>
      </c>
      <c r="H3491" t="str">
        <f>CONCATENATE(Source[[#This Row],[Subject]],TRIM(Source[[#This Row],[Course]]))</f>
        <v>OLAD7402</v>
      </c>
      <c r="I3491" t="str">
        <f>VLOOKUP(Source[[#This Row],[SubjCrse]],'Courses and Categories'!$E$2:$G$1816,3,FALSE)</f>
        <v>Noncredit Lifelong Learning</v>
      </c>
      <c r="J3491">
        <v>702</v>
      </c>
      <c r="K3491" t="s">
        <v>765</v>
      </c>
      <c r="L3491" t="s">
        <v>39</v>
      </c>
      <c r="M3491" t="s">
        <v>40</v>
      </c>
      <c r="N3491" t="s">
        <v>180</v>
      </c>
      <c r="O3491">
        <v>900</v>
      </c>
      <c r="P3491">
        <v>1150</v>
      </c>
      <c r="Q3491" t="s">
        <v>727</v>
      </c>
      <c r="S3491" t="s">
        <v>53</v>
      </c>
      <c r="T3491">
        <v>1</v>
      </c>
      <c r="U3491" s="1">
        <v>43479</v>
      </c>
      <c r="V3491" s="1">
        <v>43607</v>
      </c>
      <c r="W3491" t="s">
        <v>239</v>
      </c>
      <c r="X3491" t="s">
        <v>46</v>
      </c>
      <c r="Y3491">
        <v>34</v>
      </c>
      <c r="Z3491">
        <v>34</v>
      </c>
      <c r="AA3491">
        <v>100</v>
      </c>
      <c r="AB3491">
        <v>34</v>
      </c>
      <c r="AD3491">
        <f>IF(ISBLANK(Source[[#This Row],[CrosslistID]]),1,1/COUNTIFS(Source[CrosslistID],Source[[#This Row],[CrosslistID]],Source[TermDesc],Source[[#This Row],[TermDesc]]))</f>
        <v>1</v>
      </c>
      <c r="AG3491">
        <v>0</v>
      </c>
      <c r="AH3491">
        <v>34</v>
      </c>
      <c r="AI3491">
        <v>1.1830000000000001</v>
      </c>
      <c r="AJ3491">
        <v>1.1830000000000001</v>
      </c>
      <c r="AK3491">
        <v>0.12</v>
      </c>
      <c r="AL34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1.1830000000000001</v>
      </c>
      <c r="AM3491">
        <f>IF(AND(Source[[#This Row],[Credit_Noncredit]]="Noncredit",Source[[#This Row],[FTEF]]&gt;0),Source[[#This Row],[NC XLST FTES]]*525/(437.5*Source[[#This Row],[FTEF]]),0)</f>
        <v>11.83</v>
      </c>
      <c r="AN3491">
        <f>IF(Source[[#This Row],[Credit_Noncredit]]="Credit",Source[[#This Row],[Census Enrollment]],Source[[#This Row],[Noncredit Avg. Attendance]])</f>
        <v>11.83</v>
      </c>
    </row>
    <row r="3492" spans="1:40" x14ac:dyDescent="0.25">
      <c r="A3492" t="s">
        <v>32</v>
      </c>
      <c r="B3492" t="s">
        <v>33</v>
      </c>
      <c r="C3492" t="s">
        <v>632</v>
      </c>
      <c r="D3492" t="s">
        <v>712</v>
      </c>
      <c r="E3492" s="4">
        <v>47907</v>
      </c>
      <c r="F3492" s="4" t="s">
        <v>713</v>
      </c>
      <c r="G3492" s="4">
        <v>7410</v>
      </c>
      <c r="H3492" t="str">
        <f>CONCATENATE(Source[[#This Row],[Subject]],TRIM(Source[[#This Row],[Course]]))</f>
        <v>OLAD7410</v>
      </c>
      <c r="I3492" t="str">
        <f>VLOOKUP(Source[[#This Row],[SubjCrse]],'Courses and Categories'!$E$2:$G$1816,3,FALSE)</f>
        <v>Noncredit Lifelong Learning</v>
      </c>
      <c r="J3492">
        <v>701</v>
      </c>
      <c r="K3492" t="s">
        <v>766</v>
      </c>
      <c r="L3492" t="s">
        <v>39</v>
      </c>
      <c r="M3492" t="s">
        <v>40</v>
      </c>
      <c r="N3492" t="s">
        <v>50</v>
      </c>
      <c r="O3492">
        <v>1300</v>
      </c>
      <c r="P3492">
        <v>1515</v>
      </c>
      <c r="Q3492" t="s">
        <v>52</v>
      </c>
      <c r="R3492">
        <v>106</v>
      </c>
      <c r="S3492" t="s">
        <v>53</v>
      </c>
      <c r="T3492">
        <v>1</v>
      </c>
      <c r="U3492" s="1">
        <v>43479</v>
      </c>
      <c r="V3492" s="1">
        <v>43607</v>
      </c>
      <c r="W3492" t="s">
        <v>767</v>
      </c>
      <c r="X3492" t="s">
        <v>46</v>
      </c>
      <c r="Y3492">
        <v>51</v>
      </c>
      <c r="Z3492">
        <v>49</v>
      </c>
      <c r="AA3492">
        <v>100</v>
      </c>
      <c r="AB3492">
        <v>49</v>
      </c>
      <c r="AD3492">
        <f>IF(ISBLANK(Source[[#This Row],[CrosslistID]]),1,1/COUNTIFS(Source[CrosslistID],Source[[#This Row],[CrosslistID]],Source[TermDesc],Source[[#This Row],[TermDesc]]))</f>
        <v>1</v>
      </c>
      <c r="AG3492">
        <v>0</v>
      </c>
      <c r="AH3492">
        <v>49</v>
      </c>
      <c r="AI3492">
        <v>1.6259999999999999</v>
      </c>
      <c r="AJ3492">
        <v>1.6259999999999999</v>
      </c>
      <c r="AK3492">
        <v>0.1</v>
      </c>
      <c r="AL34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1.6259999999999999</v>
      </c>
      <c r="AM3492">
        <f>IF(AND(Source[[#This Row],[Credit_Noncredit]]="Noncredit",Source[[#This Row],[FTEF]]&gt;0),Source[[#This Row],[NC XLST FTES]]*525/(437.5*Source[[#This Row],[FTEF]]),0)</f>
        <v>19.512</v>
      </c>
      <c r="AN3492">
        <f>IF(Source[[#This Row],[Credit_Noncredit]]="Credit",Source[[#This Row],[Census Enrollment]],Source[[#This Row],[Noncredit Avg. Attendance]])</f>
        <v>19.512</v>
      </c>
    </row>
    <row r="3493" spans="1:40" x14ac:dyDescent="0.25">
      <c r="A3493" t="s">
        <v>32</v>
      </c>
      <c r="B3493" t="s">
        <v>33</v>
      </c>
      <c r="C3493" t="s">
        <v>632</v>
      </c>
      <c r="D3493" t="s">
        <v>712</v>
      </c>
      <c r="E3493" s="4">
        <v>48081</v>
      </c>
      <c r="F3493" s="4" t="s">
        <v>713</v>
      </c>
      <c r="G3493" s="4">
        <v>7412</v>
      </c>
      <c r="H3493" t="str">
        <f>CONCATENATE(Source[[#This Row],[Subject]],TRIM(Source[[#This Row],[Course]]))</f>
        <v>OLAD7412</v>
      </c>
      <c r="I3493" t="str">
        <f>VLOOKUP(Source[[#This Row],[SubjCrse]],'Courses and Categories'!$E$2:$G$1816,3,FALSE)</f>
        <v>Noncredit Lifelong Learning</v>
      </c>
      <c r="J3493">
        <v>401</v>
      </c>
      <c r="K3493" t="s">
        <v>768</v>
      </c>
      <c r="L3493" t="s">
        <v>39</v>
      </c>
      <c r="M3493" t="s">
        <v>40</v>
      </c>
      <c r="N3493" t="s">
        <v>105</v>
      </c>
      <c r="O3493">
        <v>930</v>
      </c>
      <c r="P3493">
        <v>1150</v>
      </c>
      <c r="Q3493" t="s">
        <v>64</v>
      </c>
      <c r="S3493" t="s">
        <v>65</v>
      </c>
      <c r="T3493" t="s">
        <v>44</v>
      </c>
      <c r="U3493" s="1">
        <v>43528</v>
      </c>
      <c r="V3493" s="1">
        <v>43563</v>
      </c>
      <c r="W3493" t="s">
        <v>769</v>
      </c>
      <c r="X3493" t="s">
        <v>46</v>
      </c>
      <c r="Y3493">
        <v>11</v>
      </c>
      <c r="Z3493">
        <v>11</v>
      </c>
      <c r="AA3493">
        <v>100</v>
      </c>
      <c r="AB3493">
        <v>11</v>
      </c>
      <c r="AD3493">
        <f>IF(ISBLANK(Source[[#This Row],[CrosslistID]]),1,1/COUNTIFS(Source[CrosslistID],Source[[#This Row],[CrosslistID]],Source[TermDesc],Source[[#This Row],[TermDesc]]))</f>
        <v>1</v>
      </c>
      <c r="AG3493">
        <v>0</v>
      </c>
      <c r="AH3493">
        <v>11</v>
      </c>
      <c r="AI3493">
        <v>0.186</v>
      </c>
      <c r="AJ3493">
        <v>0.186</v>
      </c>
      <c r="AK3493">
        <v>6.1699999999999998E-2</v>
      </c>
      <c r="AL34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0.186</v>
      </c>
      <c r="AM3493">
        <f>IF(AND(Source[[#This Row],[Credit_Noncredit]]="Noncredit",Source[[#This Row],[FTEF]]&gt;0),Source[[#This Row],[NC XLST FTES]]*525/(437.5*Source[[#This Row],[FTEF]]),0)</f>
        <v>3.6175040518638579</v>
      </c>
      <c r="AN3493">
        <f>IF(Source[[#This Row],[Credit_Noncredit]]="Credit",Source[[#This Row],[Census Enrollment]],Source[[#This Row],[Noncredit Avg. Attendance]])</f>
        <v>3.6175040518638579</v>
      </c>
    </row>
    <row r="3494" spans="1:40" x14ac:dyDescent="0.25">
      <c r="A3494" t="s">
        <v>32</v>
      </c>
      <c r="B3494" t="s">
        <v>33</v>
      </c>
      <c r="C3494" t="s">
        <v>632</v>
      </c>
      <c r="D3494" t="s">
        <v>712</v>
      </c>
      <c r="E3494" s="4">
        <v>45995</v>
      </c>
      <c r="F3494" s="4" t="s">
        <v>713</v>
      </c>
      <c r="G3494" s="4">
        <v>7501</v>
      </c>
      <c r="H3494" t="str">
        <f>CONCATENATE(Source[[#This Row],[Subject]],TRIM(Source[[#This Row],[Course]]))</f>
        <v>OLAD7501</v>
      </c>
      <c r="I3494" t="str">
        <f>VLOOKUP(Source[[#This Row],[SubjCrse]],'Courses and Categories'!$E$2:$G$1816,3,FALSE)</f>
        <v>Noncredit Lifelong Learning</v>
      </c>
      <c r="J3494">
        <v>501</v>
      </c>
      <c r="K3494" t="s">
        <v>770</v>
      </c>
      <c r="L3494" t="s">
        <v>50</v>
      </c>
      <c r="M3494" t="s">
        <v>40</v>
      </c>
      <c r="N3494" t="s">
        <v>51</v>
      </c>
      <c r="O3494">
        <v>900</v>
      </c>
      <c r="P3494">
        <v>1150</v>
      </c>
      <c r="Q3494" t="s">
        <v>76</v>
      </c>
      <c r="R3494">
        <v>514</v>
      </c>
      <c r="S3494" t="s">
        <v>77</v>
      </c>
      <c r="T3494">
        <v>1</v>
      </c>
      <c r="U3494" s="1">
        <v>43479</v>
      </c>
      <c r="V3494" s="1">
        <v>43607</v>
      </c>
      <c r="W3494" t="s">
        <v>737</v>
      </c>
      <c r="X3494" t="s">
        <v>46</v>
      </c>
      <c r="Y3494">
        <v>51</v>
      </c>
      <c r="Z3494">
        <v>51</v>
      </c>
      <c r="AA3494">
        <v>100</v>
      </c>
      <c r="AB3494">
        <v>51</v>
      </c>
      <c r="AD3494">
        <f>IF(ISBLANK(Source[[#This Row],[CrosslistID]]),1,1/COUNTIFS(Source[CrosslistID],Source[[#This Row],[CrosslistID]],Source[TermDesc],Source[[#This Row],[TermDesc]]))</f>
        <v>1</v>
      </c>
      <c r="AG3494">
        <v>0</v>
      </c>
      <c r="AH3494">
        <v>51</v>
      </c>
      <c r="AI3494">
        <v>2.149</v>
      </c>
      <c r="AJ3494">
        <v>2.149</v>
      </c>
      <c r="AK3494">
        <v>0.1234</v>
      </c>
      <c r="AL34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2.149</v>
      </c>
      <c r="AM3494">
        <f>IF(AND(Source[[#This Row],[Credit_Noncredit]]="Noncredit",Source[[#This Row],[FTEF]]&gt;0),Source[[#This Row],[NC XLST FTES]]*525/(437.5*Source[[#This Row],[FTEF]]),0)</f>
        <v>20.897893030794165</v>
      </c>
      <c r="AN3494">
        <f>IF(Source[[#This Row],[Credit_Noncredit]]="Credit",Source[[#This Row],[Census Enrollment]],Source[[#This Row],[Noncredit Avg. Attendance]])</f>
        <v>20.897893030794165</v>
      </c>
    </row>
    <row r="3495" spans="1:40" x14ac:dyDescent="0.25">
      <c r="A3495" t="s">
        <v>32</v>
      </c>
      <c r="B3495" t="s">
        <v>33</v>
      </c>
      <c r="C3495" t="s">
        <v>632</v>
      </c>
      <c r="D3495" t="s">
        <v>712</v>
      </c>
      <c r="E3495" s="4">
        <v>48082</v>
      </c>
      <c r="F3495" s="4" t="s">
        <v>713</v>
      </c>
      <c r="G3495" s="4">
        <v>7501</v>
      </c>
      <c r="H3495" t="str">
        <f>CONCATENATE(Source[[#This Row],[Subject]],TRIM(Source[[#This Row],[Course]]))</f>
        <v>OLAD7501</v>
      </c>
      <c r="I3495" t="str">
        <f>VLOOKUP(Source[[#This Row],[SubjCrse]],'Courses and Categories'!$E$2:$G$1816,3,FALSE)</f>
        <v>Noncredit Lifelong Learning</v>
      </c>
      <c r="J3495">
        <v>701</v>
      </c>
      <c r="K3495" t="s">
        <v>770</v>
      </c>
      <c r="L3495" t="s">
        <v>50</v>
      </c>
      <c r="M3495" t="s">
        <v>40</v>
      </c>
      <c r="N3495" t="s">
        <v>41</v>
      </c>
      <c r="O3495">
        <v>1330</v>
      </c>
      <c r="P3495">
        <v>1620</v>
      </c>
      <c r="Q3495" t="s">
        <v>52</v>
      </c>
      <c r="R3495">
        <v>472</v>
      </c>
      <c r="S3495" t="s">
        <v>53</v>
      </c>
      <c r="T3495">
        <v>1</v>
      </c>
      <c r="U3495" s="1">
        <v>43479</v>
      </c>
      <c r="V3495" s="1">
        <v>43607</v>
      </c>
      <c r="W3495" t="s">
        <v>79</v>
      </c>
      <c r="X3495" t="s">
        <v>46</v>
      </c>
      <c r="Y3495">
        <v>64</v>
      </c>
      <c r="Z3495">
        <v>31</v>
      </c>
      <c r="AA3495">
        <v>100</v>
      </c>
      <c r="AB3495">
        <v>31</v>
      </c>
      <c r="AD3495">
        <f>IF(ISBLANK(Source[[#This Row],[CrosslistID]]),1,1/COUNTIFS(Source[CrosslistID],Source[[#This Row],[CrosslistID]],Source[TermDesc],Source[[#This Row],[TermDesc]]))</f>
        <v>1</v>
      </c>
      <c r="AG3495">
        <v>0</v>
      </c>
      <c r="AH3495">
        <v>31</v>
      </c>
      <c r="AI3495">
        <v>2.931</v>
      </c>
      <c r="AJ3495">
        <v>2.931</v>
      </c>
      <c r="AK3495">
        <v>0.1234</v>
      </c>
      <c r="AL34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2.931</v>
      </c>
      <c r="AM3495">
        <f>IF(AND(Source[[#This Row],[Credit_Noncredit]]="Noncredit",Source[[#This Row],[FTEF]]&gt;0),Source[[#This Row],[NC XLST FTES]]*525/(437.5*Source[[#This Row],[FTEF]]),0)</f>
        <v>28.502431118314426</v>
      </c>
      <c r="AN3495">
        <f>IF(Source[[#This Row],[Credit_Noncredit]]="Credit",Source[[#This Row],[Census Enrollment]],Source[[#This Row],[Noncredit Avg. Attendance]])</f>
        <v>28.502431118314426</v>
      </c>
    </row>
    <row r="3496" spans="1:40" x14ac:dyDescent="0.25">
      <c r="A3496" t="s">
        <v>32</v>
      </c>
      <c r="B3496" t="s">
        <v>33</v>
      </c>
      <c r="C3496" t="s">
        <v>632</v>
      </c>
      <c r="D3496" t="s">
        <v>712</v>
      </c>
      <c r="E3496" s="4">
        <v>45998</v>
      </c>
      <c r="F3496" s="4" t="s">
        <v>713</v>
      </c>
      <c r="G3496" s="4">
        <v>7502</v>
      </c>
      <c r="H3496" t="str">
        <f>CONCATENATE(Source[[#This Row],[Subject]],TRIM(Source[[#This Row],[Course]]))</f>
        <v>OLAD7502</v>
      </c>
      <c r="I3496" t="str">
        <f>VLOOKUP(Source[[#This Row],[SubjCrse]],'Courses and Categories'!$E$2:$G$1816,3,FALSE)</f>
        <v>Noncredit Lifelong Learning</v>
      </c>
      <c r="J3496">
        <v>201</v>
      </c>
      <c r="K3496" t="s">
        <v>771</v>
      </c>
      <c r="L3496" t="s">
        <v>39</v>
      </c>
      <c r="M3496" t="s">
        <v>40</v>
      </c>
      <c r="N3496" t="s">
        <v>91</v>
      </c>
      <c r="O3496">
        <v>830</v>
      </c>
      <c r="P3496">
        <v>1140</v>
      </c>
      <c r="Q3496" t="s">
        <v>60</v>
      </c>
      <c r="R3496">
        <v>228</v>
      </c>
      <c r="S3496" t="s">
        <v>61</v>
      </c>
      <c r="T3496">
        <v>1</v>
      </c>
      <c r="U3496" s="1">
        <v>43479</v>
      </c>
      <c r="V3496" s="1">
        <v>43607</v>
      </c>
      <c r="W3496" t="s">
        <v>737</v>
      </c>
      <c r="X3496" t="s">
        <v>46</v>
      </c>
      <c r="Y3496">
        <v>47</v>
      </c>
      <c r="Z3496">
        <v>47</v>
      </c>
      <c r="AA3496">
        <v>100</v>
      </c>
      <c r="AB3496">
        <v>47</v>
      </c>
      <c r="AD3496">
        <f>IF(ISBLANK(Source[[#This Row],[CrosslistID]]),1,1/COUNTIFS(Source[CrosslistID],Source[[#This Row],[CrosslistID]],Source[TermDesc],Source[[#This Row],[TermDesc]]))</f>
        <v>1</v>
      </c>
      <c r="AG3496">
        <v>0</v>
      </c>
      <c r="AH3496">
        <v>47</v>
      </c>
      <c r="AI3496">
        <v>1.9890000000000001</v>
      </c>
      <c r="AJ3496">
        <v>1.9890000000000001</v>
      </c>
      <c r="AK3496">
        <v>0.1234</v>
      </c>
      <c r="AL34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1.9890000000000001</v>
      </c>
      <c r="AM3496">
        <f>IF(AND(Source[[#This Row],[Credit_Noncredit]]="Noncredit",Source[[#This Row],[FTEF]]&gt;0),Source[[#This Row],[NC XLST FTES]]*525/(437.5*Source[[#This Row],[FTEF]]),0)</f>
        <v>19.341977309562402</v>
      </c>
      <c r="AN3496">
        <f>IF(Source[[#This Row],[Credit_Noncredit]]="Credit",Source[[#This Row],[Census Enrollment]],Source[[#This Row],[Noncredit Avg. Attendance]])</f>
        <v>19.341977309562402</v>
      </c>
    </row>
    <row r="3497" spans="1:40" x14ac:dyDescent="0.25">
      <c r="A3497" t="s">
        <v>32</v>
      </c>
      <c r="B3497" t="s">
        <v>33</v>
      </c>
      <c r="C3497" t="s">
        <v>632</v>
      </c>
      <c r="D3497" t="s">
        <v>712</v>
      </c>
      <c r="E3497" s="4">
        <v>45999</v>
      </c>
      <c r="F3497" s="4" t="s">
        <v>713</v>
      </c>
      <c r="G3497" s="4">
        <v>7503</v>
      </c>
      <c r="H3497" t="str">
        <f>CONCATENATE(Source[[#This Row],[Subject]],TRIM(Source[[#This Row],[Course]]))</f>
        <v>OLAD7503</v>
      </c>
      <c r="I3497" t="str">
        <f>VLOOKUP(Source[[#This Row],[SubjCrse]],'Courses and Categories'!$E$2:$G$1816,3,FALSE)</f>
        <v>Noncredit Lifelong Learning</v>
      </c>
      <c r="J3497">
        <v>501</v>
      </c>
      <c r="K3497" t="s">
        <v>772</v>
      </c>
      <c r="L3497" t="s">
        <v>39</v>
      </c>
      <c r="M3497" t="s">
        <v>40</v>
      </c>
      <c r="N3497" t="s">
        <v>91</v>
      </c>
      <c r="O3497">
        <v>1100</v>
      </c>
      <c r="P3497">
        <v>1350</v>
      </c>
      <c r="Q3497" t="s">
        <v>76</v>
      </c>
      <c r="R3497" t="s">
        <v>138</v>
      </c>
      <c r="S3497" t="s">
        <v>77</v>
      </c>
      <c r="T3497">
        <v>1</v>
      </c>
      <c r="U3497" s="1">
        <v>43479</v>
      </c>
      <c r="V3497" s="1">
        <v>43607</v>
      </c>
      <c r="W3497" t="s">
        <v>773</v>
      </c>
      <c r="X3497" t="s">
        <v>46</v>
      </c>
      <c r="Y3497">
        <v>36</v>
      </c>
      <c r="Z3497">
        <v>33</v>
      </c>
      <c r="AA3497">
        <v>40</v>
      </c>
      <c r="AB3497">
        <v>82.5</v>
      </c>
      <c r="AD3497">
        <f>IF(ISBLANK(Source[[#This Row],[CrosslistID]]),1,1/COUNTIFS(Source[CrosslistID],Source[[#This Row],[CrosslistID]],Source[TermDesc],Source[[#This Row],[TermDesc]]))</f>
        <v>1</v>
      </c>
      <c r="AG3497">
        <v>0</v>
      </c>
      <c r="AH3497">
        <v>82.5</v>
      </c>
      <c r="AI3497">
        <v>1.9139999999999999</v>
      </c>
      <c r="AJ3497">
        <v>1.9139999999999999</v>
      </c>
      <c r="AK3497">
        <v>0.12</v>
      </c>
      <c r="AL34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1.9139999999999999</v>
      </c>
      <c r="AM3497">
        <f>IF(AND(Source[[#This Row],[Credit_Noncredit]]="Noncredit",Source[[#This Row],[FTEF]]&gt;0),Source[[#This Row],[NC XLST FTES]]*525/(437.5*Source[[#This Row],[FTEF]]),0)</f>
        <v>19.139999999999997</v>
      </c>
      <c r="AN3497">
        <f>IF(Source[[#This Row],[Credit_Noncredit]]="Credit",Source[[#This Row],[Census Enrollment]],Source[[#This Row],[Noncredit Avg. Attendance]])</f>
        <v>19.139999999999997</v>
      </c>
    </row>
    <row r="3498" spans="1:40" x14ac:dyDescent="0.25">
      <c r="A3498" t="s">
        <v>32</v>
      </c>
      <c r="B3498" t="s">
        <v>33</v>
      </c>
      <c r="C3498" t="s">
        <v>632</v>
      </c>
      <c r="D3498" t="s">
        <v>712</v>
      </c>
      <c r="E3498" s="4">
        <v>48197</v>
      </c>
      <c r="F3498" s="4" t="s">
        <v>713</v>
      </c>
      <c r="G3498" s="4">
        <v>7504</v>
      </c>
      <c r="H3498" t="str">
        <f>CONCATENATE(Source[[#This Row],[Subject]],TRIM(Source[[#This Row],[Course]]))</f>
        <v>OLAD7504</v>
      </c>
      <c r="I3498" t="str">
        <f>VLOOKUP(Source[[#This Row],[SubjCrse]],'Courses and Categories'!$E$2:$G$1816,3,FALSE)</f>
        <v>Noncredit Lifelong Learning</v>
      </c>
      <c r="J3498">
        <v>701</v>
      </c>
      <c r="K3498" t="s">
        <v>774</v>
      </c>
      <c r="L3498" t="s">
        <v>39</v>
      </c>
      <c r="M3498" t="s">
        <v>40</v>
      </c>
      <c r="N3498" t="s">
        <v>185</v>
      </c>
      <c r="O3498">
        <v>1300</v>
      </c>
      <c r="P3498">
        <v>1550</v>
      </c>
      <c r="Q3498" t="s">
        <v>76</v>
      </c>
      <c r="R3498">
        <v>516</v>
      </c>
      <c r="S3498" t="s">
        <v>77</v>
      </c>
      <c r="T3498">
        <v>1</v>
      </c>
      <c r="U3498" s="1">
        <v>43479</v>
      </c>
      <c r="V3498" s="1">
        <v>43607</v>
      </c>
      <c r="W3498" t="s">
        <v>174</v>
      </c>
      <c r="X3498" t="s">
        <v>46</v>
      </c>
      <c r="Y3498">
        <v>23</v>
      </c>
      <c r="Z3498">
        <v>23</v>
      </c>
      <c r="AA3498">
        <v>100</v>
      </c>
      <c r="AB3498">
        <v>23</v>
      </c>
      <c r="AD3498">
        <f>IF(ISBLANK(Source[[#This Row],[CrosslistID]]),1,1/COUNTIFS(Source[CrosslistID],Source[[#This Row],[CrosslistID]],Source[TermDesc],Source[[#This Row],[TermDesc]]))</f>
        <v>1</v>
      </c>
      <c r="AG3498">
        <v>0</v>
      </c>
      <c r="AH3498">
        <v>23</v>
      </c>
      <c r="AI3498">
        <v>0.93100000000000005</v>
      </c>
      <c r="AJ3498">
        <v>0.93100000000000005</v>
      </c>
      <c r="AK3498">
        <v>0.1234</v>
      </c>
      <c r="AL34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0.93100000000000005</v>
      </c>
      <c r="AM3498">
        <f>IF(AND(Source[[#This Row],[Credit_Noncredit]]="Noncredit",Source[[#This Row],[FTEF]]&gt;0),Source[[#This Row],[NC XLST FTES]]*525/(437.5*Source[[#This Row],[FTEF]]),0)</f>
        <v>9.0534846029173437</v>
      </c>
      <c r="AN3498">
        <f>IF(Source[[#This Row],[Credit_Noncredit]]="Credit",Source[[#This Row],[Census Enrollment]],Source[[#This Row],[Noncredit Avg. Attendance]])</f>
        <v>9.0534846029173437</v>
      </c>
    </row>
    <row r="3499" spans="1:40" x14ac:dyDescent="0.25">
      <c r="A3499" t="s">
        <v>32</v>
      </c>
      <c r="B3499" t="s">
        <v>33</v>
      </c>
      <c r="C3499" t="s">
        <v>775</v>
      </c>
      <c r="D3499" t="s">
        <v>776</v>
      </c>
      <c r="E3499" s="4">
        <v>47718</v>
      </c>
      <c r="F3499" s="4" t="s">
        <v>777</v>
      </c>
      <c r="G3499" s="4">
        <v>9713</v>
      </c>
      <c r="H3499" t="str">
        <f>CONCATENATE(Source[[#This Row],[Subject]],TRIM(Source[[#This Row],[Course]]))</f>
        <v>APPR9713</v>
      </c>
      <c r="I3499" t="str">
        <f>VLOOKUP(Source[[#This Row],[SubjCrse]],'Courses and Categories'!$E$2:$G$1816,3,FALSE)</f>
        <v>Noncredit Apprenticeship</v>
      </c>
      <c r="J3499">
        <v>802</v>
      </c>
      <c r="K3499" t="s">
        <v>778</v>
      </c>
      <c r="L3499" t="s">
        <v>39</v>
      </c>
      <c r="M3499" t="s">
        <v>40</v>
      </c>
      <c r="N3499" t="s">
        <v>329</v>
      </c>
      <c r="O3499" t="s">
        <v>779</v>
      </c>
      <c r="P3499" t="s">
        <v>780</v>
      </c>
      <c r="Q3499" t="s">
        <v>781</v>
      </c>
      <c r="S3499" t="s">
        <v>43</v>
      </c>
      <c r="T3499" t="s">
        <v>44</v>
      </c>
      <c r="U3499" s="1">
        <v>43479</v>
      </c>
      <c r="V3499" s="1">
        <v>43607</v>
      </c>
      <c r="W3499" t="s">
        <v>782</v>
      </c>
      <c r="X3499" t="s">
        <v>776</v>
      </c>
      <c r="Y3499">
        <v>0</v>
      </c>
      <c r="Z3499">
        <v>0</v>
      </c>
      <c r="AA3499">
        <v>0</v>
      </c>
      <c r="AB3499">
        <v>0</v>
      </c>
      <c r="AD3499">
        <f>IF(ISBLANK(Source[[#This Row],[CrosslistID]]),1,1/COUNTIFS(Source[CrosslistID],Source[[#This Row],[CrosslistID]],Source[TermDesc],Source[[#This Row],[TermDesc]]))</f>
        <v>1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499">
        <f>IF(AND(Source[[#This Row],[Credit_Noncredit]]="Noncredit",Source[[#This Row],[FTEF]]&gt;0),Source[[#This Row],[NC XLST FTES]]*525/(437.5*Source[[#This Row],[FTEF]]),0)</f>
        <v>0</v>
      </c>
      <c r="AN3499">
        <f>IF(Source[[#This Row],[Credit_Noncredit]]="Credit",Source[[#This Row],[Census Enrollment]],Source[[#This Row],[Noncredit Avg. Attendance]])</f>
        <v>0</v>
      </c>
    </row>
    <row r="3500" spans="1:40" x14ac:dyDescent="0.25">
      <c r="A3500" t="s">
        <v>32</v>
      </c>
      <c r="B3500" t="s">
        <v>33</v>
      </c>
      <c r="C3500" t="s">
        <v>775</v>
      </c>
      <c r="D3500" t="s">
        <v>776</v>
      </c>
      <c r="E3500" s="4">
        <v>48052</v>
      </c>
      <c r="F3500" s="4" t="s">
        <v>777</v>
      </c>
      <c r="G3500" s="4">
        <v>9714</v>
      </c>
      <c r="H3500" t="str">
        <f>CONCATENATE(Source[[#This Row],[Subject]],TRIM(Source[[#This Row],[Course]]))</f>
        <v>APPR9714</v>
      </c>
      <c r="I3500" t="str">
        <f>VLOOKUP(Source[[#This Row],[SubjCrse]],'Courses and Categories'!$E$2:$G$1816,3,FALSE)</f>
        <v>Noncredit Apprenticeship</v>
      </c>
      <c r="J3500">
        <v>1</v>
      </c>
      <c r="K3500" t="s">
        <v>783</v>
      </c>
      <c r="L3500" t="s">
        <v>39</v>
      </c>
      <c r="M3500" t="s">
        <v>40</v>
      </c>
      <c r="N3500" t="s">
        <v>59</v>
      </c>
      <c r="O3500">
        <v>1700</v>
      </c>
      <c r="P3500">
        <v>1950</v>
      </c>
      <c r="Q3500" t="s">
        <v>784</v>
      </c>
      <c r="S3500" t="s">
        <v>134</v>
      </c>
      <c r="T3500">
        <v>1</v>
      </c>
      <c r="U3500" s="1">
        <v>43479</v>
      </c>
      <c r="V3500" s="1">
        <v>43607</v>
      </c>
      <c r="W3500" t="s">
        <v>785</v>
      </c>
      <c r="X3500" t="s">
        <v>776</v>
      </c>
      <c r="Y3500">
        <v>0</v>
      </c>
      <c r="Z3500">
        <v>34</v>
      </c>
      <c r="AA3500">
        <v>0</v>
      </c>
      <c r="AB3500">
        <v>0</v>
      </c>
      <c r="AD3500">
        <f>IF(ISBLANK(Source[[#This Row],[CrosslistID]]),1,1/COUNTIFS(Source[CrosslistID],Source[[#This Row],[CrosslistID]],Source[TermDesc],Source[[#This Row],[TermDesc]]))</f>
        <v>1</v>
      </c>
      <c r="AG3500">
        <v>0</v>
      </c>
      <c r="AH3500">
        <v>0</v>
      </c>
      <c r="AI3500">
        <v>0</v>
      </c>
      <c r="AJ3500">
        <v>0</v>
      </c>
      <c r="AK3500">
        <v>0.24</v>
      </c>
      <c r="AL35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00">
        <f>IF(AND(Source[[#This Row],[Credit_Noncredit]]="Noncredit",Source[[#This Row],[FTEF]]&gt;0),Source[[#This Row],[NC XLST FTES]]*525/(437.5*Source[[#This Row],[FTEF]]),0)</f>
        <v>0</v>
      </c>
      <c r="AN3500">
        <f>IF(Source[[#This Row],[Credit_Noncredit]]="Credit",Source[[#This Row],[Census Enrollment]],Source[[#This Row],[Noncredit Avg. Attendance]])</f>
        <v>0</v>
      </c>
    </row>
    <row r="3501" spans="1:40" x14ac:dyDescent="0.25">
      <c r="A3501" t="s">
        <v>32</v>
      </c>
      <c r="B3501" t="s">
        <v>33</v>
      </c>
      <c r="C3501" t="s">
        <v>775</v>
      </c>
      <c r="D3501" t="s">
        <v>776</v>
      </c>
      <c r="E3501" s="4">
        <v>47720</v>
      </c>
      <c r="F3501" s="4" t="s">
        <v>777</v>
      </c>
      <c r="G3501" s="4">
        <v>9714</v>
      </c>
      <c r="H3501" t="str">
        <f>CONCATENATE(Source[[#This Row],[Subject]],TRIM(Source[[#This Row],[Course]]))</f>
        <v>APPR9714</v>
      </c>
      <c r="I3501" t="str">
        <f>VLOOKUP(Source[[#This Row],[SubjCrse]],'Courses and Categories'!$E$2:$G$1816,3,FALSE)</f>
        <v>Noncredit Apprenticeship</v>
      </c>
      <c r="J3501">
        <v>803</v>
      </c>
      <c r="K3501" t="s">
        <v>783</v>
      </c>
      <c r="L3501" t="s">
        <v>87</v>
      </c>
      <c r="M3501" t="s">
        <v>40</v>
      </c>
      <c r="N3501" t="s">
        <v>786</v>
      </c>
      <c r="O3501">
        <v>1700</v>
      </c>
      <c r="P3501">
        <v>1950</v>
      </c>
      <c r="Q3501" t="s">
        <v>42</v>
      </c>
      <c r="S3501" t="s">
        <v>43</v>
      </c>
      <c r="T3501" t="s">
        <v>44</v>
      </c>
      <c r="U3501" s="1">
        <v>43479</v>
      </c>
      <c r="V3501" s="1">
        <v>43607</v>
      </c>
      <c r="W3501" t="s">
        <v>787</v>
      </c>
      <c r="X3501" t="s">
        <v>776</v>
      </c>
      <c r="Y3501">
        <v>0</v>
      </c>
      <c r="Z3501">
        <v>63</v>
      </c>
      <c r="AA3501">
        <v>0</v>
      </c>
      <c r="AB3501">
        <v>0</v>
      </c>
      <c r="AD3501">
        <f>IF(ISBLANK(Source[[#This Row],[CrosslistID]]),1,1/COUNTIFS(Source[CrosslistID],Source[[#This Row],[CrosslistID]],Source[TermDesc],Source[[#This Row],[TermDesc]]))</f>
        <v>1</v>
      </c>
      <c r="AG3501">
        <v>0</v>
      </c>
      <c r="AH3501">
        <v>0</v>
      </c>
      <c r="AI3501">
        <v>0</v>
      </c>
      <c r="AJ3501">
        <v>0</v>
      </c>
      <c r="AK3501">
        <v>0.24</v>
      </c>
      <c r="AL35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01">
        <f>IF(AND(Source[[#This Row],[Credit_Noncredit]]="Noncredit",Source[[#This Row],[FTEF]]&gt;0),Source[[#This Row],[NC XLST FTES]]*525/(437.5*Source[[#This Row],[FTEF]]),0)</f>
        <v>0</v>
      </c>
      <c r="AN3501">
        <f>IF(Source[[#This Row],[Credit_Noncredit]]="Credit",Source[[#This Row],[Census Enrollment]],Source[[#This Row],[Noncredit Avg. Attendance]])</f>
        <v>0</v>
      </c>
    </row>
    <row r="3502" spans="1:40" x14ac:dyDescent="0.25">
      <c r="A3502" t="s">
        <v>32</v>
      </c>
      <c r="B3502" t="s">
        <v>33</v>
      </c>
      <c r="C3502" t="s">
        <v>775</v>
      </c>
      <c r="D3502" t="s">
        <v>776</v>
      </c>
      <c r="E3502" s="4">
        <v>47353</v>
      </c>
      <c r="F3502" s="4" t="s">
        <v>777</v>
      </c>
      <c r="G3502" s="4">
        <v>9714</v>
      </c>
      <c r="H3502" t="str">
        <f>CONCATENATE(Source[[#This Row],[Subject]],TRIM(Source[[#This Row],[Course]]))</f>
        <v>APPR9714</v>
      </c>
      <c r="I3502" t="str">
        <f>VLOOKUP(Source[[#This Row],[SubjCrse]],'Courses and Categories'!$E$2:$G$1816,3,FALSE)</f>
        <v>Noncredit Apprenticeship</v>
      </c>
      <c r="J3502">
        <v>807</v>
      </c>
      <c r="K3502" t="s">
        <v>783</v>
      </c>
      <c r="L3502" t="s">
        <v>87</v>
      </c>
      <c r="M3502" t="s">
        <v>40</v>
      </c>
      <c r="N3502" t="s">
        <v>788</v>
      </c>
      <c r="O3502" t="s">
        <v>789</v>
      </c>
      <c r="P3502" t="s">
        <v>790</v>
      </c>
      <c r="Q3502" t="s">
        <v>781</v>
      </c>
      <c r="S3502" t="s">
        <v>43</v>
      </c>
      <c r="T3502" t="s">
        <v>44</v>
      </c>
      <c r="U3502" s="1">
        <v>43479</v>
      </c>
      <c r="V3502" s="1">
        <v>43607</v>
      </c>
      <c r="W3502" t="s">
        <v>791</v>
      </c>
      <c r="X3502" t="s">
        <v>776</v>
      </c>
      <c r="Y3502">
        <v>0</v>
      </c>
      <c r="Z3502">
        <v>26</v>
      </c>
      <c r="AA3502">
        <v>0</v>
      </c>
      <c r="AB3502">
        <v>0</v>
      </c>
      <c r="AD3502">
        <f>IF(ISBLANK(Source[[#This Row],[CrosslistID]]),1,1/COUNTIFS(Source[CrosslistID],Source[[#This Row],[CrosslistID]],Source[TermDesc],Source[[#This Row],[TermDesc]]))</f>
        <v>1</v>
      </c>
      <c r="AG3502">
        <v>0</v>
      </c>
      <c r="AH3502">
        <v>0</v>
      </c>
      <c r="AI3502">
        <v>0</v>
      </c>
      <c r="AJ3502">
        <v>0</v>
      </c>
      <c r="AK3502">
        <v>0.24</v>
      </c>
      <c r="AL35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02">
        <f>IF(AND(Source[[#This Row],[Credit_Noncredit]]="Noncredit",Source[[#This Row],[FTEF]]&gt;0),Source[[#This Row],[NC XLST FTES]]*525/(437.5*Source[[#This Row],[FTEF]]),0)</f>
        <v>0</v>
      </c>
      <c r="AN3502">
        <f>IF(Source[[#This Row],[Credit_Noncredit]]="Credit",Source[[#This Row],[Census Enrollment]],Source[[#This Row],[Noncredit Avg. Attendance]])</f>
        <v>0</v>
      </c>
    </row>
    <row r="3503" spans="1:40" x14ac:dyDescent="0.25">
      <c r="A3503" t="s">
        <v>32</v>
      </c>
      <c r="B3503" t="s">
        <v>33</v>
      </c>
      <c r="C3503" t="s">
        <v>775</v>
      </c>
      <c r="D3503" t="s">
        <v>776</v>
      </c>
      <c r="E3503" s="4">
        <v>47721</v>
      </c>
      <c r="F3503" s="4" t="s">
        <v>777</v>
      </c>
      <c r="G3503" s="4">
        <v>9714</v>
      </c>
      <c r="H3503" t="str">
        <f>CONCATENATE(Source[[#This Row],[Subject]],TRIM(Source[[#This Row],[Course]]))</f>
        <v>APPR9714</v>
      </c>
      <c r="I3503" t="str">
        <f>VLOOKUP(Source[[#This Row],[SubjCrse]],'Courses and Categories'!$E$2:$G$1816,3,FALSE)</f>
        <v>Noncredit Apprenticeship</v>
      </c>
      <c r="J3503">
        <v>808</v>
      </c>
      <c r="K3503" t="s">
        <v>783</v>
      </c>
      <c r="L3503" t="s">
        <v>87</v>
      </c>
      <c r="M3503" t="s">
        <v>40</v>
      </c>
      <c r="N3503" t="s">
        <v>792</v>
      </c>
      <c r="O3503" t="s">
        <v>793</v>
      </c>
      <c r="P3503" t="s">
        <v>794</v>
      </c>
      <c r="Q3503" t="s">
        <v>795</v>
      </c>
      <c r="S3503" t="s">
        <v>43</v>
      </c>
      <c r="T3503" t="s">
        <v>44</v>
      </c>
      <c r="U3503" s="1">
        <v>43479</v>
      </c>
      <c r="V3503" s="1">
        <v>43607</v>
      </c>
      <c r="W3503" t="s">
        <v>796</v>
      </c>
      <c r="X3503" t="s">
        <v>776</v>
      </c>
      <c r="Y3503">
        <v>0</v>
      </c>
      <c r="Z3503">
        <v>32</v>
      </c>
      <c r="AA3503">
        <v>0</v>
      </c>
      <c r="AB3503">
        <v>0</v>
      </c>
      <c r="AD3503">
        <f>IF(ISBLANK(Source[[#This Row],[CrosslistID]]),1,1/COUNTIFS(Source[CrosslistID],Source[[#This Row],[CrosslistID]],Source[TermDesc],Source[[#This Row],[TermDesc]]))</f>
        <v>1</v>
      </c>
      <c r="AG3503">
        <v>0</v>
      </c>
      <c r="AH3503">
        <v>0</v>
      </c>
      <c r="AI3503">
        <v>0</v>
      </c>
      <c r="AJ3503">
        <v>0</v>
      </c>
      <c r="AK3503">
        <v>0.24</v>
      </c>
      <c r="AL35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03">
        <f>IF(AND(Source[[#This Row],[Credit_Noncredit]]="Noncredit",Source[[#This Row],[FTEF]]&gt;0),Source[[#This Row],[NC XLST FTES]]*525/(437.5*Source[[#This Row],[FTEF]]),0)</f>
        <v>0</v>
      </c>
      <c r="AN3503">
        <f>IF(Source[[#This Row],[Credit_Noncredit]]="Credit",Source[[#This Row],[Census Enrollment]],Source[[#This Row],[Noncredit Avg. Attendance]])</f>
        <v>0</v>
      </c>
    </row>
    <row r="3504" spans="1:40" x14ac:dyDescent="0.25">
      <c r="A3504" t="s">
        <v>32</v>
      </c>
      <c r="B3504" t="s">
        <v>33</v>
      </c>
      <c r="C3504" t="s">
        <v>775</v>
      </c>
      <c r="D3504" t="s">
        <v>776</v>
      </c>
      <c r="E3504" s="4">
        <v>47722</v>
      </c>
      <c r="F3504" s="4" t="s">
        <v>777</v>
      </c>
      <c r="G3504" s="4">
        <v>9714</v>
      </c>
      <c r="H3504" t="str">
        <f>CONCATENATE(Source[[#This Row],[Subject]],TRIM(Source[[#This Row],[Course]]))</f>
        <v>APPR9714</v>
      </c>
      <c r="I3504" t="str">
        <f>VLOOKUP(Source[[#This Row],[SubjCrse]],'Courses and Categories'!$E$2:$G$1816,3,FALSE)</f>
        <v>Noncredit Apprenticeship</v>
      </c>
      <c r="J3504">
        <v>809</v>
      </c>
      <c r="K3504" t="s">
        <v>783</v>
      </c>
      <c r="L3504" t="s">
        <v>87</v>
      </c>
      <c r="M3504" t="s">
        <v>40</v>
      </c>
      <c r="N3504" t="s">
        <v>797</v>
      </c>
      <c r="O3504" t="s">
        <v>798</v>
      </c>
      <c r="P3504" t="s">
        <v>799</v>
      </c>
      <c r="Q3504" t="s">
        <v>781</v>
      </c>
      <c r="S3504" t="s">
        <v>43</v>
      </c>
      <c r="T3504" t="s">
        <v>44</v>
      </c>
      <c r="U3504" s="1">
        <v>43479</v>
      </c>
      <c r="V3504" s="1">
        <v>43607</v>
      </c>
      <c r="W3504" t="s">
        <v>800</v>
      </c>
      <c r="X3504" t="s">
        <v>776</v>
      </c>
      <c r="Y3504">
        <v>0</v>
      </c>
      <c r="Z3504">
        <v>22</v>
      </c>
      <c r="AA3504">
        <v>0</v>
      </c>
      <c r="AB3504">
        <v>0</v>
      </c>
      <c r="AD3504">
        <f>IF(ISBLANK(Source[[#This Row],[CrosslistID]]),1,1/COUNTIFS(Source[CrosslistID],Source[[#This Row],[CrosslistID]],Source[TermDesc],Source[[#This Row],[TermDesc]]))</f>
        <v>1</v>
      </c>
      <c r="AG3504">
        <v>0</v>
      </c>
      <c r="AH3504">
        <v>0</v>
      </c>
      <c r="AI3504">
        <v>0</v>
      </c>
      <c r="AJ3504">
        <v>0</v>
      </c>
      <c r="AK3504">
        <v>0.24</v>
      </c>
      <c r="AL35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04">
        <f>IF(AND(Source[[#This Row],[Credit_Noncredit]]="Noncredit",Source[[#This Row],[FTEF]]&gt;0),Source[[#This Row],[NC XLST FTES]]*525/(437.5*Source[[#This Row],[FTEF]]),0)</f>
        <v>0</v>
      </c>
      <c r="AN3504">
        <f>IF(Source[[#This Row],[Credit_Noncredit]]="Credit",Source[[#This Row],[Census Enrollment]],Source[[#This Row],[Noncredit Avg. Attendance]])</f>
        <v>0</v>
      </c>
    </row>
    <row r="3505" spans="1:40" x14ac:dyDescent="0.25">
      <c r="A3505" t="s">
        <v>32</v>
      </c>
      <c r="B3505" t="s">
        <v>33</v>
      </c>
      <c r="C3505" t="s">
        <v>775</v>
      </c>
      <c r="D3505" t="s">
        <v>776</v>
      </c>
      <c r="E3505" s="4">
        <v>48240</v>
      </c>
      <c r="F3505" s="4" t="s">
        <v>777</v>
      </c>
      <c r="G3505" s="4">
        <v>9714</v>
      </c>
      <c r="H3505" t="str">
        <f>CONCATENATE(Source[[#This Row],[Subject]],TRIM(Source[[#This Row],[Course]]))</f>
        <v>APPR9714</v>
      </c>
      <c r="I3505" t="str">
        <f>VLOOKUP(Source[[#This Row],[SubjCrse]],'Courses and Categories'!$E$2:$G$1816,3,FALSE)</f>
        <v>Noncredit Apprenticeship</v>
      </c>
      <c r="J3505">
        <v>810</v>
      </c>
      <c r="K3505" t="s">
        <v>783</v>
      </c>
      <c r="L3505" t="s">
        <v>87</v>
      </c>
      <c r="M3505" t="s">
        <v>40</v>
      </c>
      <c r="N3505" t="s">
        <v>59</v>
      </c>
      <c r="O3505">
        <v>1700</v>
      </c>
      <c r="P3505">
        <v>1950</v>
      </c>
      <c r="Q3505" t="s">
        <v>42</v>
      </c>
      <c r="S3505" t="s">
        <v>43</v>
      </c>
      <c r="T3505">
        <v>1</v>
      </c>
      <c r="U3505" s="1">
        <v>43479</v>
      </c>
      <c r="V3505" s="1">
        <v>43607</v>
      </c>
      <c r="W3505" t="s">
        <v>631</v>
      </c>
      <c r="X3505" t="s">
        <v>776</v>
      </c>
      <c r="Y3505">
        <v>0</v>
      </c>
      <c r="Z3505">
        <v>0</v>
      </c>
      <c r="AA3505">
        <v>0</v>
      </c>
      <c r="AB3505">
        <v>0</v>
      </c>
      <c r="AD3505">
        <f>IF(ISBLANK(Source[[#This Row],[CrosslistID]]),1,1/COUNTIFS(Source[CrosslistID],Source[[#This Row],[CrosslistID]],Source[TermDesc],Source[[#This Row],[TermDesc]]))</f>
        <v>1</v>
      </c>
      <c r="AG3505">
        <v>0</v>
      </c>
      <c r="AH3505">
        <v>0</v>
      </c>
      <c r="AI3505">
        <v>0</v>
      </c>
      <c r="AJ3505">
        <v>0</v>
      </c>
      <c r="AL35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05">
        <f>IF(AND(Source[[#This Row],[Credit_Noncredit]]="Noncredit",Source[[#This Row],[FTEF]]&gt;0),Source[[#This Row],[NC XLST FTES]]*525/(437.5*Source[[#This Row],[FTEF]]),0)</f>
        <v>0</v>
      </c>
      <c r="AN3505">
        <f>IF(Source[[#This Row],[Credit_Noncredit]]="Credit",Source[[#This Row],[Census Enrollment]],Source[[#This Row],[Noncredit Avg. Attendance]])</f>
        <v>0</v>
      </c>
    </row>
    <row r="3506" spans="1:40" x14ac:dyDescent="0.25">
      <c r="A3506" t="s">
        <v>32</v>
      </c>
      <c r="B3506" t="s">
        <v>33</v>
      </c>
      <c r="C3506" t="s">
        <v>775</v>
      </c>
      <c r="D3506" t="s">
        <v>776</v>
      </c>
      <c r="E3506" s="4">
        <v>48241</v>
      </c>
      <c r="F3506" s="4" t="s">
        <v>777</v>
      </c>
      <c r="G3506" s="4">
        <v>9714</v>
      </c>
      <c r="H3506" t="str">
        <f>CONCATENATE(Source[[#This Row],[Subject]],TRIM(Source[[#This Row],[Course]]))</f>
        <v>APPR9714</v>
      </c>
      <c r="I3506" t="str">
        <f>VLOOKUP(Source[[#This Row],[SubjCrse]],'Courses and Categories'!$E$2:$G$1816,3,FALSE)</f>
        <v>Noncredit Apprenticeship</v>
      </c>
      <c r="J3506">
        <v>811</v>
      </c>
      <c r="K3506" t="s">
        <v>783</v>
      </c>
      <c r="L3506" t="s">
        <v>87</v>
      </c>
      <c r="M3506" t="s">
        <v>40</v>
      </c>
      <c r="N3506" t="s">
        <v>273</v>
      </c>
      <c r="O3506">
        <v>1700</v>
      </c>
      <c r="P3506">
        <v>1950</v>
      </c>
      <c r="Q3506" t="s">
        <v>42</v>
      </c>
      <c r="S3506" t="s">
        <v>43</v>
      </c>
      <c r="T3506">
        <v>1</v>
      </c>
      <c r="U3506" s="1">
        <v>43479</v>
      </c>
      <c r="V3506" s="1">
        <v>43607</v>
      </c>
      <c r="W3506" t="s">
        <v>631</v>
      </c>
      <c r="X3506" t="s">
        <v>776</v>
      </c>
      <c r="Y3506">
        <v>0</v>
      </c>
      <c r="Z3506">
        <v>0</v>
      </c>
      <c r="AA3506">
        <v>0</v>
      </c>
      <c r="AB3506">
        <v>0</v>
      </c>
      <c r="AD3506">
        <f>IF(ISBLANK(Source[[#This Row],[CrosslistID]]),1,1/COUNTIFS(Source[CrosslistID],Source[[#This Row],[CrosslistID]],Source[TermDesc],Source[[#This Row],[TermDesc]]))</f>
        <v>1</v>
      </c>
      <c r="AG3506">
        <v>0</v>
      </c>
      <c r="AH3506">
        <v>0</v>
      </c>
      <c r="AI3506">
        <v>0</v>
      </c>
      <c r="AJ3506">
        <v>0</v>
      </c>
      <c r="AL35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06">
        <f>IF(AND(Source[[#This Row],[Credit_Noncredit]]="Noncredit",Source[[#This Row],[FTEF]]&gt;0),Source[[#This Row],[NC XLST FTES]]*525/(437.5*Source[[#This Row],[FTEF]]),0)</f>
        <v>0</v>
      </c>
      <c r="AN3506">
        <f>IF(Source[[#This Row],[Credit_Noncredit]]="Credit",Source[[#This Row],[Census Enrollment]],Source[[#This Row],[Noncredit Avg. Attendance]])</f>
        <v>0</v>
      </c>
    </row>
    <row r="3507" spans="1:40" x14ac:dyDescent="0.25">
      <c r="A3507" t="s">
        <v>32</v>
      </c>
      <c r="B3507" t="s">
        <v>33</v>
      </c>
      <c r="C3507" t="s">
        <v>775</v>
      </c>
      <c r="D3507" t="s">
        <v>776</v>
      </c>
      <c r="E3507" s="4">
        <v>48242</v>
      </c>
      <c r="F3507" s="4" t="s">
        <v>777</v>
      </c>
      <c r="G3507" s="4">
        <v>9714</v>
      </c>
      <c r="H3507" t="str">
        <f>CONCATENATE(Source[[#This Row],[Subject]],TRIM(Source[[#This Row],[Course]]))</f>
        <v>APPR9714</v>
      </c>
      <c r="I3507" t="str">
        <f>VLOOKUP(Source[[#This Row],[SubjCrse]],'Courses and Categories'!$E$2:$G$1816,3,FALSE)</f>
        <v>Noncredit Apprenticeship</v>
      </c>
      <c r="J3507">
        <v>812</v>
      </c>
      <c r="K3507" t="s">
        <v>783</v>
      </c>
      <c r="L3507" t="s">
        <v>87</v>
      </c>
      <c r="M3507" t="s">
        <v>40</v>
      </c>
      <c r="N3507" t="s">
        <v>105</v>
      </c>
      <c r="O3507">
        <v>1700</v>
      </c>
      <c r="P3507">
        <v>1950</v>
      </c>
      <c r="Q3507" t="s">
        <v>42</v>
      </c>
      <c r="S3507" t="s">
        <v>43</v>
      </c>
      <c r="T3507">
        <v>1</v>
      </c>
      <c r="U3507" s="1">
        <v>43479</v>
      </c>
      <c r="V3507" s="1">
        <v>43607</v>
      </c>
      <c r="W3507" t="s">
        <v>631</v>
      </c>
      <c r="X3507" t="s">
        <v>776</v>
      </c>
      <c r="Y3507">
        <v>0</v>
      </c>
      <c r="Z3507">
        <v>0</v>
      </c>
      <c r="AA3507">
        <v>0</v>
      </c>
      <c r="AB3507">
        <v>0</v>
      </c>
      <c r="AD3507">
        <f>IF(ISBLANK(Source[[#This Row],[CrosslistID]]),1,1/COUNTIFS(Source[CrosslistID],Source[[#This Row],[CrosslistID]],Source[TermDesc],Source[[#This Row],[TermDesc]]))</f>
        <v>1</v>
      </c>
      <c r="AG3507">
        <v>0</v>
      </c>
      <c r="AH3507">
        <v>0</v>
      </c>
      <c r="AI3507">
        <v>0</v>
      </c>
      <c r="AJ3507">
        <v>0</v>
      </c>
      <c r="AL35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07">
        <f>IF(AND(Source[[#This Row],[Credit_Noncredit]]="Noncredit",Source[[#This Row],[FTEF]]&gt;0),Source[[#This Row],[NC XLST FTES]]*525/(437.5*Source[[#This Row],[FTEF]]),0)</f>
        <v>0</v>
      </c>
      <c r="AN3507">
        <f>IF(Source[[#This Row],[Credit_Noncredit]]="Credit",Source[[#This Row],[Census Enrollment]],Source[[#This Row],[Noncredit Avg. Attendance]])</f>
        <v>0</v>
      </c>
    </row>
    <row r="3508" spans="1:40" x14ac:dyDescent="0.25">
      <c r="A3508" t="s">
        <v>32</v>
      </c>
      <c r="B3508" t="s">
        <v>33</v>
      </c>
      <c r="C3508" t="s">
        <v>775</v>
      </c>
      <c r="D3508" t="s">
        <v>801</v>
      </c>
      <c r="E3508" s="4">
        <v>48029</v>
      </c>
      <c r="F3508" s="4" t="s">
        <v>802</v>
      </c>
      <c r="G3508" s="4">
        <v>9550</v>
      </c>
      <c r="H3508" t="str">
        <f>CONCATENATE(Source[[#This Row],[Subject]],TRIM(Source[[#This Row],[Course]]))</f>
        <v>TICU9550</v>
      </c>
      <c r="I3508" t="str">
        <f>VLOOKUP(Source[[#This Row],[SubjCrse]],'Courses and Categories'!$E$2:$G$1816,3,FALSE)</f>
        <v>Noncredit CTE</v>
      </c>
      <c r="J3508">
        <v>401</v>
      </c>
      <c r="K3508" t="s">
        <v>803</v>
      </c>
      <c r="L3508" t="s">
        <v>50</v>
      </c>
      <c r="M3508" t="s">
        <v>40</v>
      </c>
      <c r="N3508" t="s">
        <v>224</v>
      </c>
      <c r="O3508">
        <v>800</v>
      </c>
      <c r="P3508">
        <v>1350</v>
      </c>
      <c r="Q3508" t="s">
        <v>64</v>
      </c>
      <c r="S3508" t="s">
        <v>65</v>
      </c>
      <c r="T3508">
        <v>1</v>
      </c>
      <c r="U3508" s="1">
        <v>43479</v>
      </c>
      <c r="V3508" s="1">
        <v>43607</v>
      </c>
      <c r="W3508" t="s">
        <v>804</v>
      </c>
      <c r="X3508" t="s">
        <v>46</v>
      </c>
      <c r="Y3508">
        <v>56</v>
      </c>
      <c r="Z3508">
        <v>55</v>
      </c>
      <c r="AA3508">
        <v>40</v>
      </c>
      <c r="AB3508">
        <v>137.5</v>
      </c>
      <c r="AD3508">
        <f>IF(ISBLANK(Source[[#This Row],[CrosslistID]]),1,1/COUNTIFS(Source[CrosslistID],Source[[#This Row],[CrosslistID]],Source[TermDesc],Source[[#This Row],[TermDesc]]))</f>
        <v>1</v>
      </c>
      <c r="AG3508">
        <v>0</v>
      </c>
      <c r="AH3508">
        <v>137.5</v>
      </c>
      <c r="AI3508">
        <v>5.4630000000000001</v>
      </c>
      <c r="AJ3508">
        <v>5.4630000000000001</v>
      </c>
      <c r="AK3508">
        <v>0.24</v>
      </c>
      <c r="AL35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5.4630000000000001</v>
      </c>
      <c r="AM3508">
        <f>IF(AND(Source[[#This Row],[Credit_Noncredit]]="Noncredit",Source[[#This Row],[FTEF]]&gt;0),Source[[#This Row],[NC XLST FTES]]*525/(437.5*Source[[#This Row],[FTEF]]),0)</f>
        <v>27.314999999999998</v>
      </c>
      <c r="AN3508">
        <f>IF(Source[[#This Row],[Credit_Noncredit]]="Credit",Source[[#This Row],[Census Enrollment]],Source[[#This Row],[Noncredit Avg. Attendance]])</f>
        <v>27.314999999999998</v>
      </c>
    </row>
    <row r="3509" spans="1:40" x14ac:dyDescent="0.25">
      <c r="A3509" t="s">
        <v>32</v>
      </c>
      <c r="B3509" t="s">
        <v>33</v>
      </c>
      <c r="C3509" t="s">
        <v>775</v>
      </c>
      <c r="D3509" t="s">
        <v>801</v>
      </c>
      <c r="E3509" s="4">
        <v>46998</v>
      </c>
      <c r="F3509" s="4" t="s">
        <v>802</v>
      </c>
      <c r="G3509" s="4">
        <v>9550</v>
      </c>
      <c r="H3509" t="str">
        <f>CONCATENATE(Source[[#This Row],[Subject]],TRIM(Source[[#This Row],[Course]]))</f>
        <v>TICU9550</v>
      </c>
      <c r="I3509" t="str">
        <f>VLOOKUP(Source[[#This Row],[SubjCrse]],'Courses and Categories'!$E$2:$G$1816,3,FALSE)</f>
        <v>Noncredit CTE</v>
      </c>
      <c r="J3509">
        <v>523</v>
      </c>
      <c r="K3509" t="s">
        <v>803</v>
      </c>
      <c r="L3509" t="s">
        <v>87</v>
      </c>
      <c r="M3509" t="s">
        <v>40</v>
      </c>
      <c r="N3509" t="s">
        <v>105</v>
      </c>
      <c r="O3509">
        <v>1830</v>
      </c>
      <c r="P3509">
        <v>2120</v>
      </c>
      <c r="Q3509" t="s">
        <v>221</v>
      </c>
      <c r="R3509">
        <v>256</v>
      </c>
      <c r="S3509" t="s">
        <v>43</v>
      </c>
      <c r="T3509">
        <v>1</v>
      </c>
      <c r="U3509" s="1">
        <v>43479</v>
      </c>
      <c r="V3509" s="1">
        <v>43607</v>
      </c>
      <c r="W3509" t="s">
        <v>805</v>
      </c>
      <c r="X3509" t="s">
        <v>46</v>
      </c>
      <c r="Y3509">
        <v>16</v>
      </c>
      <c r="Z3509">
        <v>8</v>
      </c>
      <c r="AA3509">
        <v>25</v>
      </c>
      <c r="AB3509">
        <v>32</v>
      </c>
      <c r="AD3509">
        <f>IF(ISBLANK(Source[[#This Row],[CrosslistID]]),1,1/COUNTIFS(Source[CrosslistID],Source[[#This Row],[CrosslistID]],Source[TermDesc],Source[[#This Row],[TermDesc]]))</f>
        <v>1</v>
      </c>
      <c r="AG3509">
        <v>0</v>
      </c>
      <c r="AH3509">
        <v>32</v>
      </c>
      <c r="AI3509">
        <v>0</v>
      </c>
      <c r="AJ3509">
        <v>0</v>
      </c>
      <c r="AK3509">
        <v>0.24</v>
      </c>
      <c r="AL35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09">
        <f>IF(AND(Source[[#This Row],[Credit_Noncredit]]="Noncredit",Source[[#This Row],[FTEF]]&gt;0),Source[[#This Row],[NC XLST FTES]]*525/(437.5*Source[[#This Row],[FTEF]]),0)</f>
        <v>0</v>
      </c>
      <c r="AN3509">
        <f>IF(Source[[#This Row],[Credit_Noncredit]]="Credit",Source[[#This Row],[Census Enrollment]],Source[[#This Row],[Noncredit Avg. Attendance]])</f>
        <v>0</v>
      </c>
    </row>
    <row r="3510" spans="1:40" x14ac:dyDescent="0.25">
      <c r="A3510" t="s">
        <v>32</v>
      </c>
      <c r="B3510" t="s">
        <v>33</v>
      </c>
      <c r="C3510" t="s">
        <v>775</v>
      </c>
      <c r="D3510" t="s">
        <v>801</v>
      </c>
      <c r="E3510" s="4">
        <v>46996</v>
      </c>
      <c r="F3510" s="4" t="s">
        <v>802</v>
      </c>
      <c r="G3510" s="4">
        <v>9550</v>
      </c>
      <c r="H3510" t="str">
        <f>CONCATENATE(Source[[#This Row],[Subject]],TRIM(Source[[#This Row],[Course]]))</f>
        <v>TICU9550</v>
      </c>
      <c r="I3510" t="str">
        <f>VLOOKUP(Source[[#This Row],[SubjCrse]],'Courses and Categories'!$E$2:$G$1816,3,FALSE)</f>
        <v>Noncredit CTE</v>
      </c>
      <c r="J3510">
        <v>802</v>
      </c>
      <c r="K3510" t="s">
        <v>803</v>
      </c>
      <c r="L3510" t="s">
        <v>87</v>
      </c>
      <c r="M3510" t="s">
        <v>40</v>
      </c>
      <c r="N3510" t="s">
        <v>59</v>
      </c>
      <c r="O3510">
        <v>1830</v>
      </c>
      <c r="P3510">
        <v>2120</v>
      </c>
      <c r="Q3510" t="s">
        <v>221</v>
      </c>
      <c r="R3510" t="s">
        <v>806</v>
      </c>
      <c r="S3510" t="s">
        <v>43</v>
      </c>
      <c r="T3510">
        <v>1</v>
      </c>
      <c r="U3510" s="1">
        <v>43479</v>
      </c>
      <c r="V3510" s="1">
        <v>43607</v>
      </c>
      <c r="W3510" t="s">
        <v>807</v>
      </c>
      <c r="X3510" t="s">
        <v>46</v>
      </c>
      <c r="Y3510">
        <v>42</v>
      </c>
      <c r="Z3510">
        <v>40</v>
      </c>
      <c r="AA3510">
        <v>40</v>
      </c>
      <c r="AB3510">
        <v>100</v>
      </c>
      <c r="AD3510">
        <f>IF(ISBLANK(Source[[#This Row],[CrosslistID]]),1,1/COUNTIFS(Source[CrosslistID],Source[[#This Row],[CrosslistID]],Source[TermDesc],Source[[#This Row],[TermDesc]]))</f>
        <v>1</v>
      </c>
      <c r="AG3510">
        <v>0</v>
      </c>
      <c r="AH3510">
        <v>100</v>
      </c>
      <c r="AI3510">
        <v>4.5369999999999999</v>
      </c>
      <c r="AJ3510">
        <v>4.5369999999999999</v>
      </c>
      <c r="AK3510">
        <v>0.24</v>
      </c>
      <c r="AL35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4.5369999999999999</v>
      </c>
      <c r="AM3510">
        <f>IF(AND(Source[[#This Row],[Credit_Noncredit]]="Noncredit",Source[[#This Row],[FTEF]]&gt;0),Source[[#This Row],[NC XLST FTES]]*525/(437.5*Source[[#This Row],[FTEF]]),0)</f>
        <v>22.685000000000002</v>
      </c>
      <c r="AN3510">
        <f>IF(Source[[#This Row],[Credit_Noncredit]]="Credit",Source[[#This Row],[Census Enrollment]],Source[[#This Row],[Noncredit Avg. Attendance]])</f>
        <v>22.685000000000002</v>
      </c>
    </row>
    <row r="3511" spans="1:40" x14ac:dyDescent="0.25">
      <c r="A3511" t="s">
        <v>32</v>
      </c>
      <c r="B3511" t="s">
        <v>33</v>
      </c>
      <c r="C3511" t="s">
        <v>775</v>
      </c>
      <c r="D3511" t="s">
        <v>801</v>
      </c>
      <c r="E3511" s="4">
        <v>46997</v>
      </c>
      <c r="F3511" s="4" t="s">
        <v>802</v>
      </c>
      <c r="G3511" s="4">
        <v>9550</v>
      </c>
      <c r="H3511" t="str">
        <f>CONCATENATE(Source[[#This Row],[Subject]],TRIM(Source[[#This Row],[Course]]))</f>
        <v>TICU9550</v>
      </c>
      <c r="I3511" t="str">
        <f>VLOOKUP(Source[[#This Row],[SubjCrse]],'Courses and Categories'!$E$2:$G$1816,3,FALSE)</f>
        <v>Noncredit CTE</v>
      </c>
      <c r="J3511">
        <v>804</v>
      </c>
      <c r="K3511" t="s">
        <v>803</v>
      </c>
      <c r="L3511" t="s">
        <v>50</v>
      </c>
      <c r="M3511" t="s">
        <v>40</v>
      </c>
      <c r="N3511" t="s">
        <v>51</v>
      </c>
      <c r="O3511">
        <v>800</v>
      </c>
      <c r="P3511">
        <v>1420</v>
      </c>
      <c r="Q3511" t="s">
        <v>221</v>
      </c>
      <c r="R3511" t="s">
        <v>806</v>
      </c>
      <c r="S3511" t="s">
        <v>43</v>
      </c>
      <c r="T3511">
        <v>1</v>
      </c>
      <c r="U3511" s="1">
        <v>43479</v>
      </c>
      <c r="V3511" s="1">
        <v>43607</v>
      </c>
      <c r="W3511" t="s">
        <v>808</v>
      </c>
      <c r="X3511" t="s">
        <v>46</v>
      </c>
      <c r="Y3511">
        <v>37</v>
      </c>
      <c r="Z3511">
        <v>17</v>
      </c>
      <c r="AA3511">
        <v>40</v>
      </c>
      <c r="AB3511">
        <v>42.5</v>
      </c>
      <c r="AD3511">
        <f>IF(ISBLANK(Source[[#This Row],[CrosslistID]]),1,1/COUNTIFS(Source[CrosslistID],Source[[#This Row],[CrosslistID]],Source[TermDesc],Source[[#This Row],[TermDesc]]))</f>
        <v>1</v>
      </c>
      <c r="AG3511">
        <v>0</v>
      </c>
      <c r="AH3511">
        <v>42.5</v>
      </c>
      <c r="AI3511">
        <v>2.7429999999999999</v>
      </c>
      <c r="AJ3511">
        <v>2.7429999999999999</v>
      </c>
      <c r="AK3511">
        <v>0.24</v>
      </c>
      <c r="AL35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2.7429999999999999</v>
      </c>
      <c r="AM3511">
        <f>IF(AND(Source[[#This Row],[Credit_Noncredit]]="Noncredit",Source[[#This Row],[FTEF]]&gt;0),Source[[#This Row],[NC XLST FTES]]*525/(437.5*Source[[#This Row],[FTEF]]),0)</f>
        <v>13.715</v>
      </c>
      <c r="AN3511">
        <f>IF(Source[[#This Row],[Credit_Noncredit]]="Credit",Source[[#This Row],[Census Enrollment]],Source[[#This Row],[Noncredit Avg. Attendance]])</f>
        <v>13.715</v>
      </c>
    </row>
    <row r="3512" spans="1:40" x14ac:dyDescent="0.25">
      <c r="A3512" t="s">
        <v>32</v>
      </c>
      <c r="B3512" t="s">
        <v>33</v>
      </c>
      <c r="C3512" t="s">
        <v>775</v>
      </c>
      <c r="D3512" t="s">
        <v>801</v>
      </c>
      <c r="E3512" s="4">
        <v>46999</v>
      </c>
      <c r="F3512" s="4" t="s">
        <v>802</v>
      </c>
      <c r="G3512" s="4">
        <v>9550</v>
      </c>
      <c r="H3512" t="str">
        <f>CONCATENATE(Source[[#This Row],[Subject]],TRIM(Source[[#This Row],[Course]]))</f>
        <v>TICU9550</v>
      </c>
      <c r="I3512" t="str">
        <f>VLOOKUP(Source[[#This Row],[SubjCrse]],'Courses and Categories'!$E$2:$G$1816,3,FALSE)</f>
        <v>Noncredit CTE</v>
      </c>
      <c r="J3512">
        <v>805</v>
      </c>
      <c r="K3512" t="s">
        <v>803</v>
      </c>
      <c r="L3512" t="s">
        <v>50</v>
      </c>
      <c r="M3512" t="s">
        <v>40</v>
      </c>
      <c r="N3512" t="s">
        <v>51</v>
      </c>
      <c r="O3512">
        <v>800</v>
      </c>
      <c r="P3512">
        <v>1420</v>
      </c>
      <c r="Q3512" t="s">
        <v>221</v>
      </c>
      <c r="R3512">
        <v>106</v>
      </c>
      <c r="S3512" t="s">
        <v>43</v>
      </c>
      <c r="T3512">
        <v>1</v>
      </c>
      <c r="U3512" s="1">
        <v>43479</v>
      </c>
      <c r="V3512" s="1">
        <v>43607</v>
      </c>
      <c r="W3512" t="s">
        <v>809</v>
      </c>
      <c r="X3512" t="s">
        <v>46</v>
      </c>
      <c r="Y3512">
        <v>35</v>
      </c>
      <c r="Z3512">
        <v>16</v>
      </c>
      <c r="AA3512">
        <v>40</v>
      </c>
      <c r="AB3512">
        <v>40</v>
      </c>
      <c r="AD3512">
        <f>IF(ISBLANK(Source[[#This Row],[CrosslistID]]),1,1/COUNTIFS(Source[CrosslistID],Source[[#This Row],[CrosslistID]],Source[TermDesc],Source[[#This Row],[TermDesc]]))</f>
        <v>1</v>
      </c>
      <c r="AG3512">
        <v>0</v>
      </c>
      <c r="AH3512">
        <v>40</v>
      </c>
      <c r="AI3512">
        <v>2.766</v>
      </c>
      <c r="AJ3512">
        <v>2.766</v>
      </c>
      <c r="AK3512">
        <v>0.24</v>
      </c>
      <c r="AL35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2.766</v>
      </c>
      <c r="AM3512">
        <f>IF(AND(Source[[#This Row],[Credit_Noncredit]]="Noncredit",Source[[#This Row],[FTEF]]&gt;0),Source[[#This Row],[NC XLST FTES]]*525/(437.5*Source[[#This Row],[FTEF]]),0)</f>
        <v>13.83</v>
      </c>
      <c r="AN3512">
        <f>IF(Source[[#This Row],[Credit_Noncredit]]="Credit",Source[[#This Row],[Census Enrollment]],Source[[#This Row],[Noncredit Avg. Attendance]])</f>
        <v>13.83</v>
      </c>
    </row>
    <row r="3513" spans="1:40" x14ac:dyDescent="0.25">
      <c r="A3513" t="s">
        <v>32</v>
      </c>
      <c r="B3513" t="s">
        <v>33</v>
      </c>
      <c r="C3513" t="s">
        <v>775</v>
      </c>
      <c r="D3513" t="s">
        <v>801</v>
      </c>
      <c r="E3513" s="4">
        <v>47000</v>
      </c>
      <c r="F3513" s="4" t="s">
        <v>802</v>
      </c>
      <c r="G3513" s="4">
        <v>9550</v>
      </c>
      <c r="H3513" t="str">
        <f>CONCATENATE(Source[[#This Row],[Subject]],TRIM(Source[[#This Row],[Course]]))</f>
        <v>TICU9550</v>
      </c>
      <c r="I3513" t="str">
        <f>VLOOKUP(Source[[#This Row],[SubjCrse]],'Courses and Categories'!$E$2:$G$1816,3,FALSE)</f>
        <v>Noncredit CTE</v>
      </c>
      <c r="J3513">
        <v>806</v>
      </c>
      <c r="K3513" t="s">
        <v>803</v>
      </c>
      <c r="L3513" t="s">
        <v>50</v>
      </c>
      <c r="M3513" t="s">
        <v>40</v>
      </c>
      <c r="N3513" t="s">
        <v>51</v>
      </c>
      <c r="O3513">
        <v>800</v>
      </c>
      <c r="P3513">
        <v>1420</v>
      </c>
      <c r="Q3513" t="s">
        <v>221</v>
      </c>
      <c r="R3513">
        <v>251</v>
      </c>
      <c r="S3513" t="s">
        <v>43</v>
      </c>
      <c r="T3513">
        <v>1</v>
      </c>
      <c r="U3513" s="1">
        <v>43479</v>
      </c>
      <c r="V3513" s="1">
        <v>43607</v>
      </c>
      <c r="W3513" t="s">
        <v>810</v>
      </c>
      <c r="X3513" t="s">
        <v>46</v>
      </c>
      <c r="Y3513">
        <v>28</v>
      </c>
      <c r="Z3513">
        <v>17</v>
      </c>
      <c r="AA3513">
        <v>40</v>
      </c>
      <c r="AB3513">
        <v>42.5</v>
      </c>
      <c r="AD3513">
        <f>IF(ISBLANK(Source[[#This Row],[CrosslistID]]),1,1/COUNTIFS(Source[CrosslistID],Source[[#This Row],[CrosslistID]],Source[TermDesc],Source[[#This Row],[TermDesc]]))</f>
        <v>1</v>
      </c>
      <c r="AG3513">
        <v>0</v>
      </c>
      <c r="AH3513">
        <v>42.5</v>
      </c>
      <c r="AI3513">
        <v>3.2</v>
      </c>
      <c r="AJ3513">
        <v>3.2</v>
      </c>
      <c r="AK3513">
        <v>0.24</v>
      </c>
      <c r="AL35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</v>
      </c>
      <c r="AM3513">
        <f>IF(AND(Source[[#This Row],[Credit_Noncredit]]="Noncredit",Source[[#This Row],[FTEF]]&gt;0),Source[[#This Row],[NC XLST FTES]]*525/(437.5*Source[[#This Row],[FTEF]]),0)</f>
        <v>16</v>
      </c>
      <c r="AN3513">
        <f>IF(Source[[#This Row],[Credit_Noncredit]]="Credit",Source[[#This Row],[Census Enrollment]],Source[[#This Row],[Noncredit Avg. Attendance]])</f>
        <v>16</v>
      </c>
    </row>
    <row r="3514" spans="1:40" x14ac:dyDescent="0.25">
      <c r="A3514" t="s">
        <v>32</v>
      </c>
      <c r="B3514" t="s">
        <v>33</v>
      </c>
      <c r="C3514" t="s">
        <v>775</v>
      </c>
      <c r="D3514" t="s">
        <v>801</v>
      </c>
      <c r="E3514" s="4">
        <v>47979</v>
      </c>
      <c r="F3514" s="4" t="s">
        <v>802</v>
      </c>
      <c r="G3514" s="4">
        <v>9550</v>
      </c>
      <c r="H3514" t="str">
        <f>CONCATENATE(Source[[#This Row],[Subject]],TRIM(Source[[#This Row],[Course]]))</f>
        <v>TICU9550</v>
      </c>
      <c r="I3514" t="str">
        <f>VLOOKUP(Source[[#This Row],[SubjCrse]],'Courses and Categories'!$E$2:$G$1816,3,FALSE)</f>
        <v>Noncredit CTE</v>
      </c>
      <c r="J3514">
        <v>808</v>
      </c>
      <c r="K3514" t="s">
        <v>803</v>
      </c>
      <c r="L3514" t="s">
        <v>50</v>
      </c>
      <c r="M3514" t="s">
        <v>40</v>
      </c>
      <c r="N3514" t="s">
        <v>51</v>
      </c>
      <c r="O3514">
        <v>800</v>
      </c>
      <c r="P3514">
        <v>1420</v>
      </c>
      <c r="Q3514" t="s">
        <v>221</v>
      </c>
      <c r="R3514">
        <v>103</v>
      </c>
      <c r="S3514" t="s">
        <v>43</v>
      </c>
      <c r="T3514">
        <v>1</v>
      </c>
      <c r="U3514" s="1">
        <v>43479</v>
      </c>
      <c r="V3514" s="1">
        <v>43607</v>
      </c>
      <c r="W3514" t="s">
        <v>807</v>
      </c>
      <c r="X3514" t="s">
        <v>46</v>
      </c>
      <c r="Y3514">
        <v>32</v>
      </c>
      <c r="Z3514">
        <v>29</v>
      </c>
      <c r="AA3514">
        <v>40</v>
      </c>
      <c r="AB3514">
        <v>72.5</v>
      </c>
      <c r="AD3514">
        <f>IF(ISBLANK(Source[[#This Row],[CrosslistID]]),1,1/COUNTIFS(Source[CrosslistID],Source[[#This Row],[CrosslistID]],Source[TermDesc],Source[[#This Row],[TermDesc]]))</f>
        <v>1</v>
      </c>
      <c r="AG3514">
        <v>0</v>
      </c>
      <c r="AH3514">
        <v>72.5</v>
      </c>
      <c r="AI3514">
        <v>3.863</v>
      </c>
      <c r="AJ3514">
        <v>3.863</v>
      </c>
      <c r="AK3514">
        <v>0.24</v>
      </c>
      <c r="AL35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3.863</v>
      </c>
      <c r="AM3514">
        <f>IF(AND(Source[[#This Row],[Credit_Noncredit]]="Noncredit",Source[[#This Row],[FTEF]]&gt;0),Source[[#This Row],[NC XLST FTES]]*525/(437.5*Source[[#This Row],[FTEF]]),0)</f>
        <v>19.315000000000001</v>
      </c>
      <c r="AN3514">
        <f>IF(Source[[#This Row],[Credit_Noncredit]]="Credit",Source[[#This Row],[Census Enrollment]],Source[[#This Row],[Noncredit Avg. Attendance]])</f>
        <v>19.315000000000001</v>
      </c>
    </row>
    <row r="3515" spans="1:40" x14ac:dyDescent="0.25">
      <c r="A3515" t="s">
        <v>32</v>
      </c>
      <c r="B3515" t="s">
        <v>33</v>
      </c>
      <c r="C3515" t="s">
        <v>811</v>
      </c>
      <c r="D3515" t="s">
        <v>812</v>
      </c>
      <c r="E3515" s="4">
        <v>46847</v>
      </c>
      <c r="F3515" s="4" t="s">
        <v>813</v>
      </c>
      <c r="G3515" s="4">
        <v>4014</v>
      </c>
      <c r="H3515" t="str">
        <f>CONCATENATE(Source[[#This Row],[Subject]],TRIM(Source[[#This Row],[Course]]))</f>
        <v>DSPS4014</v>
      </c>
      <c r="I3515" t="str">
        <f>VLOOKUP(Source[[#This Row],[SubjCrse]],'Courses and Categories'!$E$2:$G$1816,3,FALSE)</f>
        <v>Noncredit DSPS</v>
      </c>
      <c r="J3515">
        <v>201</v>
      </c>
      <c r="K3515" t="s">
        <v>814</v>
      </c>
      <c r="L3515" t="s">
        <v>39</v>
      </c>
      <c r="M3515" t="s">
        <v>40</v>
      </c>
      <c r="N3515" t="s">
        <v>815</v>
      </c>
      <c r="O3515" t="s">
        <v>816</v>
      </c>
      <c r="P3515" t="s">
        <v>817</v>
      </c>
      <c r="Q3515" t="s">
        <v>818</v>
      </c>
      <c r="S3515" t="s">
        <v>61</v>
      </c>
      <c r="T3515">
        <v>1</v>
      </c>
      <c r="U3515" s="1">
        <v>43479</v>
      </c>
      <c r="V3515" s="1">
        <v>43607</v>
      </c>
      <c r="W3515" t="s">
        <v>819</v>
      </c>
      <c r="X3515" t="s">
        <v>46</v>
      </c>
      <c r="Y3515">
        <v>112</v>
      </c>
      <c r="Z3515">
        <v>97</v>
      </c>
      <c r="AA3515">
        <v>45</v>
      </c>
      <c r="AB3515">
        <v>215.5556</v>
      </c>
      <c r="AD3515">
        <f>IF(ISBLANK(Source[[#This Row],[CrosslistID]]),1,1/COUNTIFS(Source[CrosslistID],Source[[#This Row],[CrosslistID]],Source[TermDesc],Source[[#This Row],[TermDesc]]))</f>
        <v>1</v>
      </c>
      <c r="AG3515">
        <v>0</v>
      </c>
      <c r="AH3515">
        <v>215.5556</v>
      </c>
      <c r="AI3515">
        <v>3.85</v>
      </c>
      <c r="AJ3515">
        <v>3.85</v>
      </c>
      <c r="AK3515">
        <v>0.24</v>
      </c>
      <c r="AL35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3.85</v>
      </c>
      <c r="AM3515">
        <f>IF(AND(Source[[#This Row],[Credit_Noncredit]]="Noncredit",Source[[#This Row],[FTEF]]&gt;0),Source[[#This Row],[NC XLST FTES]]*525/(437.5*Source[[#This Row],[FTEF]]),0)</f>
        <v>19.25</v>
      </c>
      <c r="AN3515">
        <f>IF(Source[[#This Row],[Credit_Noncredit]]="Credit",Source[[#This Row],[Census Enrollment]],Source[[#This Row],[Noncredit Avg. Attendance]])</f>
        <v>19.25</v>
      </c>
    </row>
    <row r="3516" spans="1:40" x14ac:dyDescent="0.25">
      <c r="A3516" t="s">
        <v>32</v>
      </c>
      <c r="B3516" t="s">
        <v>33</v>
      </c>
      <c r="C3516" t="s">
        <v>811</v>
      </c>
      <c r="D3516" t="s">
        <v>812</v>
      </c>
      <c r="E3516" s="4">
        <v>48225</v>
      </c>
      <c r="F3516" s="4" t="s">
        <v>813</v>
      </c>
      <c r="G3516" s="4">
        <v>4014</v>
      </c>
      <c r="H3516" t="str">
        <f>CONCATENATE(Source[[#This Row],[Subject]],TRIM(Source[[#This Row],[Course]]))</f>
        <v>DSPS4014</v>
      </c>
      <c r="I3516" t="str">
        <f>VLOOKUP(Source[[#This Row],[SubjCrse]],'Courses and Categories'!$E$2:$G$1816,3,FALSE)</f>
        <v>Noncredit DSPS</v>
      </c>
      <c r="J3516">
        <v>203</v>
      </c>
      <c r="K3516" t="s">
        <v>814</v>
      </c>
      <c r="L3516" t="s">
        <v>39</v>
      </c>
      <c r="M3516" t="s">
        <v>40</v>
      </c>
      <c r="N3516" t="s">
        <v>820</v>
      </c>
      <c r="O3516" t="s">
        <v>816</v>
      </c>
      <c r="P3516" t="s">
        <v>817</v>
      </c>
      <c r="Q3516" t="s">
        <v>818</v>
      </c>
      <c r="S3516" t="s">
        <v>61</v>
      </c>
      <c r="T3516">
        <v>1</v>
      </c>
      <c r="U3516" s="1">
        <v>43479</v>
      </c>
      <c r="V3516" s="1">
        <v>43607</v>
      </c>
      <c r="W3516" t="s">
        <v>821</v>
      </c>
      <c r="X3516" t="s">
        <v>46</v>
      </c>
      <c r="Y3516">
        <v>130</v>
      </c>
      <c r="Z3516">
        <v>121</v>
      </c>
      <c r="AA3516">
        <v>45</v>
      </c>
      <c r="AB3516">
        <v>268.88889999999998</v>
      </c>
      <c r="AD3516">
        <f>IF(ISBLANK(Source[[#This Row],[CrosslistID]]),1,1/COUNTIFS(Source[CrosslistID],Source[[#This Row],[CrosslistID]],Source[TermDesc],Source[[#This Row],[TermDesc]]))</f>
        <v>1</v>
      </c>
      <c r="AG3516">
        <v>0</v>
      </c>
      <c r="AH3516">
        <v>268.88889999999998</v>
      </c>
      <c r="AI3516">
        <v>5.3049999999999997</v>
      </c>
      <c r="AJ3516">
        <v>5.3049999999999997</v>
      </c>
      <c r="AK3516">
        <v>0.24</v>
      </c>
      <c r="AL35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5.3049999999999997</v>
      </c>
      <c r="AM3516">
        <f>IF(AND(Source[[#This Row],[Credit_Noncredit]]="Noncredit",Source[[#This Row],[FTEF]]&gt;0),Source[[#This Row],[NC XLST FTES]]*525/(437.5*Source[[#This Row],[FTEF]]),0)</f>
        <v>26.524999999999999</v>
      </c>
      <c r="AN3516">
        <f>IF(Source[[#This Row],[Credit_Noncredit]]="Credit",Source[[#This Row],[Census Enrollment]],Source[[#This Row],[Noncredit Avg. Attendance]])</f>
        <v>26.524999999999999</v>
      </c>
    </row>
    <row r="3517" spans="1:40" x14ac:dyDescent="0.25">
      <c r="A3517" t="s">
        <v>32</v>
      </c>
      <c r="B3517" t="s">
        <v>33</v>
      </c>
      <c r="C3517" t="s">
        <v>811</v>
      </c>
      <c r="D3517" t="s">
        <v>812</v>
      </c>
      <c r="E3517" s="4">
        <v>46851</v>
      </c>
      <c r="F3517" s="4" t="s">
        <v>813</v>
      </c>
      <c r="G3517" s="4">
        <v>4014</v>
      </c>
      <c r="H3517" t="str">
        <f>CONCATENATE(Source[[#This Row],[Subject]],TRIM(Source[[#This Row],[Course]]))</f>
        <v>DSPS4014</v>
      </c>
      <c r="I3517" t="str">
        <f>VLOOKUP(Source[[#This Row],[SubjCrse]],'Courses and Categories'!$E$2:$G$1816,3,FALSE)</f>
        <v>Noncredit DSPS</v>
      </c>
      <c r="J3517">
        <v>204</v>
      </c>
      <c r="K3517" t="s">
        <v>814</v>
      </c>
      <c r="L3517" t="s">
        <v>39</v>
      </c>
      <c r="M3517" t="s">
        <v>40</v>
      </c>
      <c r="N3517" t="s">
        <v>820</v>
      </c>
      <c r="O3517" t="s">
        <v>822</v>
      </c>
      <c r="P3517" t="s">
        <v>823</v>
      </c>
      <c r="Q3517" t="s">
        <v>824</v>
      </c>
      <c r="S3517" t="s">
        <v>61</v>
      </c>
      <c r="T3517">
        <v>1</v>
      </c>
      <c r="U3517" s="1">
        <v>43479</v>
      </c>
      <c r="V3517" s="1">
        <v>43607</v>
      </c>
      <c r="W3517" t="s">
        <v>825</v>
      </c>
      <c r="X3517" t="s">
        <v>46</v>
      </c>
      <c r="Y3517">
        <v>17</v>
      </c>
      <c r="Z3517">
        <v>17</v>
      </c>
      <c r="AA3517">
        <v>25</v>
      </c>
      <c r="AB3517">
        <v>68</v>
      </c>
      <c r="AD3517">
        <f>IF(ISBLANK(Source[[#This Row],[CrosslistID]]),1,1/COUNTIFS(Source[CrosslistID],Source[[#This Row],[CrosslistID]],Source[TermDesc],Source[[#This Row],[TermDesc]]))</f>
        <v>1</v>
      </c>
      <c r="AG3517">
        <v>0</v>
      </c>
      <c r="AH3517">
        <v>68</v>
      </c>
      <c r="AI3517">
        <v>2.238</v>
      </c>
      <c r="AJ3517">
        <v>2.238</v>
      </c>
      <c r="AK3517">
        <v>0.2</v>
      </c>
      <c r="AL35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2.238</v>
      </c>
      <c r="AM3517">
        <f>IF(AND(Source[[#This Row],[Credit_Noncredit]]="Noncredit",Source[[#This Row],[FTEF]]&gt;0),Source[[#This Row],[NC XLST FTES]]*525/(437.5*Source[[#This Row],[FTEF]]),0)</f>
        <v>13.428000000000001</v>
      </c>
      <c r="AN3517">
        <f>IF(Source[[#This Row],[Credit_Noncredit]]="Credit",Source[[#This Row],[Census Enrollment]],Source[[#This Row],[Noncredit Avg. Attendance]])</f>
        <v>13.428000000000001</v>
      </c>
    </row>
    <row r="3518" spans="1:40" x14ac:dyDescent="0.25">
      <c r="A3518" t="s">
        <v>32</v>
      </c>
      <c r="B3518" t="s">
        <v>33</v>
      </c>
      <c r="C3518" t="s">
        <v>811</v>
      </c>
      <c r="D3518" t="s">
        <v>812</v>
      </c>
      <c r="E3518" s="4">
        <v>46843</v>
      </c>
      <c r="F3518" s="4" t="s">
        <v>813</v>
      </c>
      <c r="G3518" s="4">
        <v>4014</v>
      </c>
      <c r="H3518" t="str">
        <f>CONCATENATE(Source[[#This Row],[Subject]],TRIM(Source[[#This Row],[Course]]))</f>
        <v>DSPS4014</v>
      </c>
      <c r="I3518" t="str">
        <f>VLOOKUP(Source[[#This Row],[SubjCrse]],'Courses and Categories'!$E$2:$G$1816,3,FALSE)</f>
        <v>Noncredit DSPS</v>
      </c>
      <c r="J3518">
        <v>205</v>
      </c>
      <c r="K3518" t="s">
        <v>814</v>
      </c>
      <c r="L3518" t="s">
        <v>39</v>
      </c>
      <c r="M3518" t="s">
        <v>40</v>
      </c>
      <c r="N3518" t="s">
        <v>826</v>
      </c>
      <c r="O3518" t="s">
        <v>827</v>
      </c>
      <c r="P3518" t="s">
        <v>828</v>
      </c>
      <c r="Q3518" t="s">
        <v>71</v>
      </c>
      <c r="R3518" t="s">
        <v>829</v>
      </c>
      <c r="S3518" t="s">
        <v>61</v>
      </c>
      <c r="T3518">
        <v>1</v>
      </c>
      <c r="U3518" s="1">
        <v>43479</v>
      </c>
      <c r="V3518" s="1">
        <v>43607</v>
      </c>
      <c r="W3518" t="s">
        <v>825</v>
      </c>
      <c r="X3518" t="s">
        <v>46</v>
      </c>
      <c r="Y3518">
        <v>33</v>
      </c>
      <c r="Z3518">
        <v>31</v>
      </c>
      <c r="AA3518">
        <v>45</v>
      </c>
      <c r="AB3518">
        <v>68.888900000000007</v>
      </c>
      <c r="AD3518">
        <f>IF(ISBLANK(Source[[#This Row],[CrosslistID]]),1,1/COUNTIFS(Source[CrosslistID],Source[[#This Row],[CrosslistID]],Source[TermDesc],Source[[#This Row],[TermDesc]]))</f>
        <v>1</v>
      </c>
      <c r="AG3518">
        <v>0</v>
      </c>
      <c r="AH3518">
        <v>68.888900000000007</v>
      </c>
      <c r="AI3518">
        <v>2.1760000000000002</v>
      </c>
      <c r="AJ3518">
        <v>2.1760000000000002</v>
      </c>
      <c r="AK3518">
        <v>0.2</v>
      </c>
      <c r="AL35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2.1760000000000002</v>
      </c>
      <c r="AM3518">
        <f>IF(AND(Source[[#This Row],[Credit_Noncredit]]="Noncredit",Source[[#This Row],[FTEF]]&gt;0),Source[[#This Row],[NC XLST FTES]]*525/(437.5*Source[[#This Row],[FTEF]]),0)</f>
        <v>13.056000000000001</v>
      </c>
      <c r="AN3518">
        <f>IF(Source[[#This Row],[Credit_Noncredit]]="Credit",Source[[#This Row],[Census Enrollment]],Source[[#This Row],[Noncredit Avg. Attendance]])</f>
        <v>13.056000000000001</v>
      </c>
    </row>
    <row r="3519" spans="1:40" x14ac:dyDescent="0.25">
      <c r="A3519" t="s">
        <v>32</v>
      </c>
      <c r="B3519" t="s">
        <v>33</v>
      </c>
      <c r="C3519" t="s">
        <v>811</v>
      </c>
      <c r="D3519" t="s">
        <v>812</v>
      </c>
      <c r="E3519" s="4">
        <v>46849</v>
      </c>
      <c r="F3519" s="4" t="s">
        <v>813</v>
      </c>
      <c r="G3519" s="4">
        <v>4014</v>
      </c>
      <c r="H3519" t="str">
        <f>CONCATENATE(Source[[#This Row],[Subject]],TRIM(Source[[#This Row],[Course]]))</f>
        <v>DSPS4014</v>
      </c>
      <c r="I3519" t="str">
        <f>VLOOKUP(Source[[#This Row],[SubjCrse]],'Courses and Categories'!$E$2:$G$1816,3,FALSE)</f>
        <v>Noncredit DSPS</v>
      </c>
      <c r="J3519">
        <v>207</v>
      </c>
      <c r="K3519" t="s">
        <v>814</v>
      </c>
      <c r="L3519" t="s">
        <v>39</v>
      </c>
      <c r="M3519" t="s">
        <v>40</v>
      </c>
      <c r="N3519" t="s">
        <v>830</v>
      </c>
      <c r="O3519" t="s">
        <v>822</v>
      </c>
      <c r="P3519" t="s">
        <v>823</v>
      </c>
      <c r="Q3519" t="s">
        <v>824</v>
      </c>
      <c r="S3519" t="s">
        <v>61</v>
      </c>
      <c r="T3519">
        <v>1</v>
      </c>
      <c r="U3519" s="1">
        <v>43479</v>
      </c>
      <c r="V3519" s="1">
        <v>43607</v>
      </c>
      <c r="W3519" t="s">
        <v>825</v>
      </c>
      <c r="X3519" t="s">
        <v>46</v>
      </c>
      <c r="Y3519">
        <v>20</v>
      </c>
      <c r="Z3519">
        <v>19</v>
      </c>
      <c r="AA3519">
        <v>25</v>
      </c>
      <c r="AB3519">
        <v>76</v>
      </c>
      <c r="AD3519">
        <f>IF(ISBLANK(Source[[#This Row],[CrosslistID]]),1,1/COUNTIFS(Source[CrosslistID],Source[[#This Row],[CrosslistID]],Source[TermDesc],Source[[#This Row],[TermDesc]]))</f>
        <v>1</v>
      </c>
      <c r="AG3519">
        <v>0</v>
      </c>
      <c r="AH3519">
        <v>76</v>
      </c>
      <c r="AI3519">
        <v>2.7709999999999999</v>
      </c>
      <c r="AJ3519">
        <v>2.7709999999999999</v>
      </c>
      <c r="AK3519">
        <v>0.2</v>
      </c>
      <c r="AL35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2.7709999999999999</v>
      </c>
      <c r="AM3519">
        <f>IF(AND(Source[[#This Row],[Credit_Noncredit]]="Noncredit",Source[[#This Row],[FTEF]]&gt;0),Source[[#This Row],[NC XLST FTES]]*525/(437.5*Source[[#This Row],[FTEF]]),0)</f>
        <v>16.625999999999998</v>
      </c>
      <c r="AN3519">
        <f>IF(Source[[#This Row],[Credit_Noncredit]]="Credit",Source[[#This Row],[Census Enrollment]],Source[[#This Row],[Noncredit Avg. Attendance]])</f>
        <v>16.625999999999998</v>
      </c>
    </row>
    <row r="3520" spans="1:40" x14ac:dyDescent="0.25">
      <c r="A3520" t="s">
        <v>32</v>
      </c>
      <c r="B3520" t="s">
        <v>33</v>
      </c>
      <c r="C3520" t="s">
        <v>811</v>
      </c>
      <c r="D3520" t="s">
        <v>812</v>
      </c>
      <c r="E3520" s="4">
        <v>47804</v>
      </c>
      <c r="F3520" s="4" t="s">
        <v>813</v>
      </c>
      <c r="G3520" s="4">
        <v>4014</v>
      </c>
      <c r="H3520" t="str">
        <f>CONCATENATE(Source[[#This Row],[Subject]],TRIM(Source[[#This Row],[Course]]))</f>
        <v>DSPS4014</v>
      </c>
      <c r="I3520" t="str">
        <f>VLOOKUP(Source[[#This Row],[SubjCrse]],'Courses and Categories'!$E$2:$G$1816,3,FALSE)</f>
        <v>Noncredit DSPS</v>
      </c>
      <c r="J3520">
        <v>210</v>
      </c>
      <c r="K3520" t="s">
        <v>814</v>
      </c>
      <c r="L3520" t="s">
        <v>39</v>
      </c>
      <c r="M3520" t="s">
        <v>40</v>
      </c>
      <c r="N3520" t="s">
        <v>830</v>
      </c>
      <c r="O3520" t="s">
        <v>831</v>
      </c>
      <c r="P3520" t="s">
        <v>832</v>
      </c>
      <c r="Q3520" t="s">
        <v>818</v>
      </c>
      <c r="S3520" t="s">
        <v>61</v>
      </c>
      <c r="T3520">
        <v>1</v>
      </c>
      <c r="U3520" s="1">
        <v>43479</v>
      </c>
      <c r="V3520" s="1">
        <v>43607</v>
      </c>
      <c r="W3520" t="s">
        <v>821</v>
      </c>
      <c r="X3520" t="s">
        <v>46</v>
      </c>
      <c r="Y3520">
        <v>99</v>
      </c>
      <c r="Z3520">
        <v>93</v>
      </c>
      <c r="AA3520">
        <v>99</v>
      </c>
      <c r="AB3520">
        <v>93.939400000000006</v>
      </c>
      <c r="AD3520">
        <f>IF(ISBLANK(Source[[#This Row],[CrosslistID]]),1,1/COUNTIFS(Source[CrosslistID],Source[[#This Row],[CrosslistID]],Source[TermDesc],Source[[#This Row],[TermDesc]]))</f>
        <v>1</v>
      </c>
      <c r="AG3520">
        <v>0</v>
      </c>
      <c r="AH3520">
        <v>93.939400000000006</v>
      </c>
      <c r="AI3520">
        <v>4.2919999999999998</v>
      </c>
      <c r="AJ3520">
        <v>4.2919999999999998</v>
      </c>
      <c r="AK3520">
        <v>0.24</v>
      </c>
      <c r="AL35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4.2919999999999998</v>
      </c>
      <c r="AM3520">
        <f>IF(AND(Source[[#This Row],[Credit_Noncredit]]="Noncredit",Source[[#This Row],[FTEF]]&gt;0),Source[[#This Row],[NC XLST FTES]]*525/(437.5*Source[[#This Row],[FTEF]]),0)</f>
        <v>21.459999999999997</v>
      </c>
      <c r="AN3520">
        <f>IF(Source[[#This Row],[Credit_Noncredit]]="Credit",Source[[#This Row],[Census Enrollment]],Source[[#This Row],[Noncredit Avg. Attendance]])</f>
        <v>21.459999999999997</v>
      </c>
    </row>
    <row r="3521" spans="1:40" x14ac:dyDescent="0.25">
      <c r="A3521" t="s">
        <v>32</v>
      </c>
      <c r="B3521" t="s">
        <v>33</v>
      </c>
      <c r="C3521" t="s">
        <v>811</v>
      </c>
      <c r="D3521" t="s">
        <v>812</v>
      </c>
      <c r="E3521" s="4">
        <v>47868</v>
      </c>
      <c r="F3521" s="4" t="s">
        <v>813</v>
      </c>
      <c r="G3521" s="4">
        <v>4014</v>
      </c>
      <c r="H3521" t="str">
        <f>CONCATENATE(Source[[#This Row],[Subject]],TRIM(Source[[#This Row],[Course]]))</f>
        <v>DSPS4014</v>
      </c>
      <c r="I3521" t="str">
        <f>VLOOKUP(Source[[#This Row],[SubjCrse]],'Courses and Categories'!$E$2:$G$1816,3,FALSE)</f>
        <v>Noncredit DSPS</v>
      </c>
      <c r="J3521">
        <v>211</v>
      </c>
      <c r="K3521" t="s">
        <v>814</v>
      </c>
      <c r="L3521" t="s">
        <v>39</v>
      </c>
      <c r="M3521" t="s">
        <v>40</v>
      </c>
      <c r="N3521" t="s">
        <v>826</v>
      </c>
      <c r="O3521" t="s">
        <v>816</v>
      </c>
      <c r="P3521" t="s">
        <v>817</v>
      </c>
      <c r="Q3521" t="s">
        <v>818</v>
      </c>
      <c r="S3521" t="s">
        <v>61</v>
      </c>
      <c r="T3521">
        <v>1</v>
      </c>
      <c r="U3521" s="1">
        <v>43479</v>
      </c>
      <c r="V3521" s="1">
        <v>43607</v>
      </c>
      <c r="W3521" t="s">
        <v>821</v>
      </c>
      <c r="X3521" t="s">
        <v>46</v>
      </c>
      <c r="Y3521">
        <v>135</v>
      </c>
      <c r="Z3521">
        <v>126</v>
      </c>
      <c r="AA3521">
        <v>45</v>
      </c>
      <c r="AB3521">
        <v>280</v>
      </c>
      <c r="AD3521">
        <f>IF(ISBLANK(Source[[#This Row],[CrosslistID]]),1,1/COUNTIFS(Source[CrosslistID],Source[[#This Row],[CrosslistID]],Source[TermDesc],Source[[#This Row],[TermDesc]]))</f>
        <v>1</v>
      </c>
      <c r="AG3521">
        <v>0</v>
      </c>
      <c r="AH3521">
        <v>280</v>
      </c>
      <c r="AI3521">
        <v>5.8570000000000002</v>
      </c>
      <c r="AJ3521">
        <v>5.8570000000000002</v>
      </c>
      <c r="AK3521">
        <v>0.24</v>
      </c>
      <c r="AL35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5.8570000000000002</v>
      </c>
      <c r="AM3521">
        <f>IF(AND(Source[[#This Row],[Credit_Noncredit]]="Noncredit",Source[[#This Row],[FTEF]]&gt;0),Source[[#This Row],[NC XLST FTES]]*525/(437.5*Source[[#This Row],[FTEF]]),0)</f>
        <v>29.285</v>
      </c>
      <c r="AN3521">
        <f>IF(Source[[#This Row],[Credit_Noncredit]]="Credit",Source[[#This Row],[Census Enrollment]],Source[[#This Row],[Noncredit Avg. Attendance]])</f>
        <v>29.285</v>
      </c>
    </row>
    <row r="3522" spans="1:40" x14ac:dyDescent="0.25">
      <c r="A3522" t="s">
        <v>32</v>
      </c>
      <c r="B3522" t="s">
        <v>33</v>
      </c>
      <c r="C3522" t="s">
        <v>811</v>
      </c>
      <c r="D3522" t="s">
        <v>812</v>
      </c>
      <c r="E3522" s="4">
        <v>46856</v>
      </c>
      <c r="F3522" s="4" t="s">
        <v>813</v>
      </c>
      <c r="G3522" s="4">
        <v>4017</v>
      </c>
      <c r="H3522" t="str">
        <f>CONCATENATE(Source[[#This Row],[Subject]],TRIM(Source[[#This Row],[Course]]))</f>
        <v>DSPS4017</v>
      </c>
      <c r="I3522" t="str">
        <f>VLOOKUP(Source[[#This Row],[SubjCrse]],'Courses and Categories'!$E$2:$G$1816,3,FALSE)</f>
        <v>Noncredit DSPS</v>
      </c>
      <c r="J3522">
        <v>201</v>
      </c>
      <c r="K3522" t="s">
        <v>833</v>
      </c>
      <c r="L3522" t="s">
        <v>39</v>
      </c>
      <c r="M3522" t="s">
        <v>40</v>
      </c>
      <c r="N3522" t="s">
        <v>50</v>
      </c>
      <c r="O3522">
        <v>900</v>
      </c>
      <c r="P3522">
        <v>1150</v>
      </c>
      <c r="Q3522" t="s">
        <v>834</v>
      </c>
      <c r="S3522" t="s">
        <v>61</v>
      </c>
      <c r="T3522">
        <v>1</v>
      </c>
      <c r="U3522" s="1">
        <v>43479</v>
      </c>
      <c r="V3522" s="1">
        <v>43607</v>
      </c>
      <c r="W3522" t="s">
        <v>835</v>
      </c>
      <c r="X3522" t="s">
        <v>46</v>
      </c>
      <c r="Y3522">
        <v>58</v>
      </c>
      <c r="Z3522">
        <v>54</v>
      </c>
      <c r="AA3522">
        <v>60</v>
      </c>
      <c r="AB3522">
        <v>90</v>
      </c>
      <c r="AD3522">
        <f>IF(ISBLANK(Source[[#This Row],[CrosslistID]]),1,1/COUNTIFS(Source[CrosslistID],Source[[#This Row],[CrosslistID]],Source[TermDesc],Source[[#This Row],[TermDesc]]))</f>
        <v>1</v>
      </c>
      <c r="AG3522">
        <v>0</v>
      </c>
      <c r="AH3522">
        <v>90</v>
      </c>
      <c r="AI3522">
        <v>2.5219999999999998</v>
      </c>
      <c r="AJ3522">
        <v>2.5219999999999998</v>
      </c>
      <c r="AK3522">
        <v>0.12</v>
      </c>
      <c r="AL35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2.5219999999999998</v>
      </c>
      <c r="AM3522">
        <f>IF(AND(Source[[#This Row],[Credit_Noncredit]]="Noncredit",Source[[#This Row],[FTEF]]&gt;0),Source[[#This Row],[NC XLST FTES]]*525/(437.5*Source[[#This Row],[FTEF]]),0)</f>
        <v>25.22</v>
      </c>
      <c r="AN3522">
        <f>IF(Source[[#This Row],[Credit_Noncredit]]="Credit",Source[[#This Row],[Census Enrollment]],Source[[#This Row],[Noncredit Avg. Attendance]])</f>
        <v>25.22</v>
      </c>
    </row>
    <row r="3523" spans="1:40" x14ac:dyDescent="0.25">
      <c r="A3523" t="s">
        <v>32</v>
      </c>
      <c r="B3523" t="s">
        <v>33</v>
      </c>
      <c r="C3523" t="s">
        <v>811</v>
      </c>
      <c r="D3523" t="s">
        <v>812</v>
      </c>
      <c r="E3523" s="4">
        <v>46852</v>
      </c>
      <c r="F3523" s="4" t="s">
        <v>813</v>
      </c>
      <c r="G3523" s="4">
        <v>4017</v>
      </c>
      <c r="H3523" t="str">
        <f>CONCATENATE(Source[[#This Row],[Subject]],TRIM(Source[[#This Row],[Course]]))</f>
        <v>DSPS4017</v>
      </c>
      <c r="I3523" t="str">
        <f>VLOOKUP(Source[[#This Row],[SubjCrse]],'Courses and Categories'!$E$2:$G$1816,3,FALSE)</f>
        <v>Noncredit DSPS</v>
      </c>
      <c r="J3523">
        <v>203</v>
      </c>
      <c r="K3523" t="s">
        <v>833</v>
      </c>
      <c r="L3523" t="s">
        <v>39</v>
      </c>
      <c r="M3523" t="s">
        <v>40</v>
      </c>
      <c r="N3523" t="s">
        <v>41</v>
      </c>
      <c r="O3523">
        <v>1230</v>
      </c>
      <c r="P3523">
        <v>1520</v>
      </c>
      <c r="Q3523" t="s">
        <v>834</v>
      </c>
      <c r="S3523" t="s">
        <v>61</v>
      </c>
      <c r="T3523">
        <v>1</v>
      </c>
      <c r="U3523" s="1">
        <v>43479</v>
      </c>
      <c r="V3523" s="1">
        <v>43607</v>
      </c>
      <c r="W3523" t="s">
        <v>836</v>
      </c>
      <c r="X3523" t="s">
        <v>46</v>
      </c>
      <c r="Y3523">
        <v>60</v>
      </c>
      <c r="Z3523">
        <v>45</v>
      </c>
      <c r="AA3523">
        <v>60</v>
      </c>
      <c r="AB3523">
        <v>75</v>
      </c>
      <c r="AD3523">
        <f>IF(ISBLANK(Source[[#This Row],[CrosslistID]]),1,1/COUNTIFS(Source[CrosslistID],Source[[#This Row],[CrosslistID]],Source[TermDesc],Source[[#This Row],[TermDesc]]))</f>
        <v>1</v>
      </c>
      <c r="AG3523">
        <v>0</v>
      </c>
      <c r="AH3523">
        <v>75</v>
      </c>
      <c r="AI3523">
        <v>1.694</v>
      </c>
      <c r="AJ3523">
        <v>1.694</v>
      </c>
      <c r="AK3523">
        <v>0.12</v>
      </c>
      <c r="AL35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1.694</v>
      </c>
      <c r="AM3523">
        <f>IF(AND(Source[[#This Row],[Credit_Noncredit]]="Noncredit",Source[[#This Row],[FTEF]]&gt;0),Source[[#This Row],[NC XLST FTES]]*525/(437.5*Source[[#This Row],[FTEF]]),0)</f>
        <v>16.940000000000001</v>
      </c>
      <c r="AN3523">
        <f>IF(Source[[#This Row],[Credit_Noncredit]]="Credit",Source[[#This Row],[Census Enrollment]],Source[[#This Row],[Noncredit Avg. Attendance]])</f>
        <v>16.940000000000001</v>
      </c>
    </row>
    <row r="3524" spans="1:40" x14ac:dyDescent="0.25">
      <c r="A3524" t="s">
        <v>32</v>
      </c>
      <c r="B3524" t="s">
        <v>33</v>
      </c>
      <c r="C3524" t="s">
        <v>811</v>
      </c>
      <c r="D3524" t="s">
        <v>812</v>
      </c>
      <c r="E3524" s="4">
        <v>46855</v>
      </c>
      <c r="F3524" s="4" t="s">
        <v>813</v>
      </c>
      <c r="G3524" s="4">
        <v>4017</v>
      </c>
      <c r="H3524" t="str">
        <f>CONCATENATE(Source[[#This Row],[Subject]],TRIM(Source[[#This Row],[Course]]))</f>
        <v>DSPS4017</v>
      </c>
      <c r="I3524" t="str">
        <f>VLOOKUP(Source[[#This Row],[SubjCrse]],'Courses and Categories'!$E$2:$G$1816,3,FALSE)</f>
        <v>Noncredit DSPS</v>
      </c>
      <c r="J3524">
        <v>204</v>
      </c>
      <c r="K3524" t="s">
        <v>833</v>
      </c>
      <c r="L3524" t="s">
        <v>39</v>
      </c>
      <c r="M3524" t="s">
        <v>40</v>
      </c>
      <c r="N3524" t="s">
        <v>820</v>
      </c>
      <c r="O3524" t="s">
        <v>837</v>
      </c>
      <c r="P3524" t="s">
        <v>838</v>
      </c>
      <c r="Q3524" t="s">
        <v>818</v>
      </c>
      <c r="S3524" t="s">
        <v>61</v>
      </c>
      <c r="T3524">
        <v>1</v>
      </c>
      <c r="U3524" s="1">
        <v>43479</v>
      </c>
      <c r="V3524" s="1">
        <v>43607</v>
      </c>
      <c r="W3524" t="s">
        <v>839</v>
      </c>
      <c r="X3524" t="s">
        <v>46</v>
      </c>
      <c r="Y3524">
        <v>27</v>
      </c>
      <c r="Z3524">
        <v>22</v>
      </c>
      <c r="AA3524">
        <v>60</v>
      </c>
      <c r="AB3524">
        <v>36.666699999999999</v>
      </c>
      <c r="AD3524">
        <f>IF(ISBLANK(Source[[#This Row],[CrosslistID]]),1,1/COUNTIFS(Source[CrosslistID],Source[[#This Row],[CrosslistID]],Source[TermDesc],Source[[#This Row],[TermDesc]]))</f>
        <v>1</v>
      </c>
      <c r="AG3524">
        <v>0</v>
      </c>
      <c r="AH3524">
        <v>36.666699999999999</v>
      </c>
      <c r="AI3524">
        <v>1.766</v>
      </c>
      <c r="AJ3524">
        <v>1.766</v>
      </c>
      <c r="AK3524">
        <v>0.12</v>
      </c>
      <c r="AL35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1.766</v>
      </c>
      <c r="AM3524">
        <f>IF(AND(Source[[#This Row],[Credit_Noncredit]]="Noncredit",Source[[#This Row],[FTEF]]&gt;0),Source[[#This Row],[NC XLST FTES]]*525/(437.5*Source[[#This Row],[FTEF]]),0)</f>
        <v>17.66</v>
      </c>
      <c r="AN3524">
        <f>IF(Source[[#This Row],[Credit_Noncredit]]="Credit",Source[[#This Row],[Census Enrollment]],Source[[#This Row],[Noncredit Avg. Attendance]])</f>
        <v>17.66</v>
      </c>
    </row>
    <row r="3525" spans="1:40" x14ac:dyDescent="0.25">
      <c r="A3525" t="s">
        <v>32</v>
      </c>
      <c r="B3525" t="s">
        <v>33</v>
      </c>
      <c r="C3525" t="s">
        <v>811</v>
      </c>
      <c r="D3525" t="s">
        <v>812</v>
      </c>
      <c r="E3525" s="4">
        <v>48243</v>
      </c>
      <c r="F3525" s="4" t="s">
        <v>813</v>
      </c>
      <c r="G3525" s="4">
        <v>4017</v>
      </c>
      <c r="H3525" t="str">
        <f>CONCATENATE(Source[[#This Row],[Subject]],TRIM(Source[[#This Row],[Course]]))</f>
        <v>DSPS4017</v>
      </c>
      <c r="I3525" t="str">
        <f>VLOOKUP(Source[[#This Row],[SubjCrse]],'Courses and Categories'!$E$2:$G$1816,3,FALSE)</f>
        <v>Noncredit DSPS</v>
      </c>
      <c r="J3525">
        <v>205</v>
      </c>
      <c r="K3525" t="s">
        <v>833</v>
      </c>
      <c r="L3525" t="s">
        <v>39</v>
      </c>
      <c r="M3525" t="s">
        <v>40</v>
      </c>
      <c r="N3525" t="s">
        <v>41</v>
      </c>
      <c r="O3525">
        <v>1600</v>
      </c>
      <c r="P3525">
        <v>1950</v>
      </c>
      <c r="Q3525" t="s">
        <v>42</v>
      </c>
      <c r="S3525" t="s">
        <v>61</v>
      </c>
      <c r="T3525">
        <v>1</v>
      </c>
      <c r="U3525" s="1">
        <v>43479</v>
      </c>
      <c r="V3525" s="1">
        <v>43607</v>
      </c>
      <c r="W3525" t="s">
        <v>631</v>
      </c>
      <c r="X3525" t="s">
        <v>46</v>
      </c>
      <c r="Y3525">
        <v>0</v>
      </c>
      <c r="Z3525">
        <v>0</v>
      </c>
      <c r="AA3525">
        <v>0</v>
      </c>
      <c r="AB3525">
        <v>0</v>
      </c>
      <c r="AD3525">
        <f>IF(ISBLANK(Source[[#This Row],[CrosslistID]]),1,1/COUNTIFS(Source[CrosslistID],Source[[#This Row],[CrosslistID]],Source[TermDesc],Source[[#This Row],[TermDesc]]))</f>
        <v>1</v>
      </c>
      <c r="AG3525">
        <v>0</v>
      </c>
      <c r="AH3525">
        <v>0</v>
      </c>
      <c r="AI3525">
        <v>0</v>
      </c>
      <c r="AJ3525">
        <v>0</v>
      </c>
      <c r="AL35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25">
        <f>IF(AND(Source[[#This Row],[Credit_Noncredit]]="Noncredit",Source[[#This Row],[FTEF]]&gt;0),Source[[#This Row],[NC XLST FTES]]*525/(437.5*Source[[#This Row],[FTEF]]),0)</f>
        <v>0</v>
      </c>
      <c r="AN3525">
        <f>IF(Source[[#This Row],[Credit_Noncredit]]="Credit",Source[[#This Row],[Census Enrollment]],Source[[#This Row],[Noncredit Avg. Attendance]])</f>
        <v>0</v>
      </c>
    </row>
    <row r="3526" spans="1:40" x14ac:dyDescent="0.25">
      <c r="A3526" t="s">
        <v>32</v>
      </c>
      <c r="B3526" t="s">
        <v>33</v>
      </c>
      <c r="C3526" t="s">
        <v>811</v>
      </c>
      <c r="D3526" t="s">
        <v>812</v>
      </c>
      <c r="E3526" s="4">
        <v>47807</v>
      </c>
      <c r="F3526" s="4" t="s">
        <v>813</v>
      </c>
      <c r="G3526" s="4">
        <v>4017</v>
      </c>
      <c r="H3526" t="str">
        <f>CONCATENATE(Source[[#This Row],[Subject]],TRIM(Source[[#This Row],[Course]]))</f>
        <v>DSPS4017</v>
      </c>
      <c r="I3526" t="str">
        <f>VLOOKUP(Source[[#This Row],[SubjCrse]],'Courses and Categories'!$E$2:$G$1816,3,FALSE)</f>
        <v>Noncredit DSPS</v>
      </c>
      <c r="J3526">
        <v>206</v>
      </c>
      <c r="K3526" t="s">
        <v>833</v>
      </c>
      <c r="L3526" t="s">
        <v>39</v>
      </c>
      <c r="M3526" t="s">
        <v>40</v>
      </c>
      <c r="N3526" t="s">
        <v>180</v>
      </c>
      <c r="O3526">
        <v>1000</v>
      </c>
      <c r="P3526">
        <v>1245</v>
      </c>
      <c r="Q3526" t="s">
        <v>840</v>
      </c>
      <c r="S3526" t="s">
        <v>53</v>
      </c>
      <c r="T3526">
        <v>1</v>
      </c>
      <c r="U3526" s="1">
        <v>43479</v>
      </c>
      <c r="V3526" s="1">
        <v>43607</v>
      </c>
      <c r="W3526" t="s">
        <v>836</v>
      </c>
      <c r="X3526" t="s">
        <v>46</v>
      </c>
      <c r="Y3526">
        <v>52</v>
      </c>
      <c r="Z3526">
        <v>44</v>
      </c>
      <c r="AA3526">
        <v>30</v>
      </c>
      <c r="AB3526">
        <v>146.66669999999999</v>
      </c>
      <c r="AD3526">
        <f>IF(ISBLANK(Source[[#This Row],[CrosslistID]]),1,1/COUNTIFS(Source[CrosslistID],Source[[#This Row],[CrosslistID]],Source[TermDesc],Source[[#This Row],[TermDesc]]))</f>
        <v>1</v>
      </c>
      <c r="AG3526">
        <v>0</v>
      </c>
      <c r="AH3526">
        <v>146.66669999999999</v>
      </c>
      <c r="AI3526">
        <v>1.5569999999999999</v>
      </c>
      <c r="AJ3526">
        <v>1.5569999999999999</v>
      </c>
      <c r="AK3526">
        <v>0.12</v>
      </c>
      <c r="AL35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1.5569999999999999</v>
      </c>
      <c r="AM3526">
        <f>IF(AND(Source[[#This Row],[Credit_Noncredit]]="Noncredit",Source[[#This Row],[FTEF]]&gt;0),Source[[#This Row],[NC XLST FTES]]*525/(437.5*Source[[#This Row],[FTEF]]),0)</f>
        <v>15.569999999999999</v>
      </c>
      <c r="AN3526">
        <f>IF(Source[[#This Row],[Credit_Noncredit]]="Credit",Source[[#This Row],[Census Enrollment]],Source[[#This Row],[Noncredit Avg. Attendance]])</f>
        <v>15.569999999999999</v>
      </c>
    </row>
    <row r="3527" spans="1:40" x14ac:dyDescent="0.25">
      <c r="A3527" t="s">
        <v>32</v>
      </c>
      <c r="B3527" t="s">
        <v>33</v>
      </c>
      <c r="C3527" t="s">
        <v>811</v>
      </c>
      <c r="D3527" t="s">
        <v>812</v>
      </c>
      <c r="E3527" s="4">
        <v>47808</v>
      </c>
      <c r="F3527" s="4" t="s">
        <v>813</v>
      </c>
      <c r="G3527" s="4">
        <v>4017</v>
      </c>
      <c r="H3527" t="str">
        <f>CONCATENATE(Source[[#This Row],[Subject]],TRIM(Source[[#This Row],[Course]]))</f>
        <v>DSPS4017</v>
      </c>
      <c r="I3527" t="str">
        <f>VLOOKUP(Source[[#This Row],[SubjCrse]],'Courses and Categories'!$E$2:$G$1816,3,FALSE)</f>
        <v>Noncredit DSPS</v>
      </c>
      <c r="J3527">
        <v>207</v>
      </c>
      <c r="K3527" t="s">
        <v>833</v>
      </c>
      <c r="L3527" t="s">
        <v>39</v>
      </c>
      <c r="M3527" t="s">
        <v>40</v>
      </c>
      <c r="N3527" t="s">
        <v>50</v>
      </c>
      <c r="O3527">
        <v>1500</v>
      </c>
      <c r="P3527">
        <v>1715</v>
      </c>
      <c r="Q3527" t="s">
        <v>841</v>
      </c>
      <c r="S3527" t="s">
        <v>53</v>
      </c>
      <c r="T3527">
        <v>1</v>
      </c>
      <c r="U3527" s="1">
        <v>43479</v>
      </c>
      <c r="V3527" s="1">
        <v>43607</v>
      </c>
      <c r="W3527" t="s">
        <v>836</v>
      </c>
      <c r="X3527" t="s">
        <v>46</v>
      </c>
      <c r="Y3527">
        <v>25</v>
      </c>
      <c r="Z3527">
        <v>23</v>
      </c>
      <c r="AA3527">
        <v>30</v>
      </c>
      <c r="AB3527">
        <v>76.666700000000006</v>
      </c>
      <c r="AD3527">
        <f>IF(ISBLANK(Source[[#This Row],[CrosslistID]]),1,1/COUNTIFS(Source[CrosslistID],Source[[#This Row],[CrosslistID]],Source[TermDesc],Source[[#This Row],[TermDesc]]))</f>
        <v>1</v>
      </c>
      <c r="AG3527">
        <v>0</v>
      </c>
      <c r="AH3527">
        <v>76.666700000000006</v>
      </c>
      <c r="AI3527">
        <v>1.486</v>
      </c>
      <c r="AJ3527">
        <v>1.486</v>
      </c>
      <c r="AK3527">
        <v>0.1</v>
      </c>
      <c r="AL35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1.486</v>
      </c>
      <c r="AM3527">
        <f>IF(AND(Source[[#This Row],[Credit_Noncredit]]="Noncredit",Source[[#This Row],[FTEF]]&gt;0),Source[[#This Row],[NC XLST FTES]]*525/(437.5*Source[[#This Row],[FTEF]]),0)</f>
        <v>17.832000000000001</v>
      </c>
      <c r="AN3527">
        <f>IF(Source[[#This Row],[Credit_Noncredit]]="Credit",Source[[#This Row],[Census Enrollment]],Source[[#This Row],[Noncredit Avg. Attendance]])</f>
        <v>17.832000000000001</v>
      </c>
    </row>
    <row r="3528" spans="1:40" x14ac:dyDescent="0.25">
      <c r="A3528" t="s">
        <v>32</v>
      </c>
      <c r="B3528" t="s">
        <v>33</v>
      </c>
      <c r="C3528" t="s">
        <v>811</v>
      </c>
      <c r="D3528" t="s">
        <v>812</v>
      </c>
      <c r="E3528" s="4">
        <v>47943</v>
      </c>
      <c r="F3528" s="4" t="s">
        <v>813</v>
      </c>
      <c r="G3528" s="4">
        <v>4017</v>
      </c>
      <c r="H3528" t="str">
        <f>CONCATENATE(Source[[#This Row],[Subject]],TRIM(Source[[#This Row],[Course]]))</f>
        <v>DSPS4017</v>
      </c>
      <c r="I3528" t="str">
        <f>VLOOKUP(Source[[#This Row],[SubjCrse]],'Courses and Categories'!$E$2:$G$1816,3,FALSE)</f>
        <v>Noncredit DSPS</v>
      </c>
      <c r="J3528">
        <v>210</v>
      </c>
      <c r="K3528" t="s">
        <v>833</v>
      </c>
      <c r="L3528" t="s">
        <v>39</v>
      </c>
      <c r="M3528" t="s">
        <v>40</v>
      </c>
      <c r="N3528" t="s">
        <v>50</v>
      </c>
      <c r="O3528">
        <v>1230</v>
      </c>
      <c r="P3528">
        <v>1520</v>
      </c>
      <c r="Q3528" t="s">
        <v>834</v>
      </c>
      <c r="S3528" t="s">
        <v>61</v>
      </c>
      <c r="T3528">
        <v>1</v>
      </c>
      <c r="U3528" s="1">
        <v>43479</v>
      </c>
      <c r="V3528" s="1">
        <v>43607</v>
      </c>
      <c r="W3528" t="s">
        <v>835</v>
      </c>
      <c r="X3528" t="s">
        <v>46</v>
      </c>
      <c r="Y3528">
        <v>49</v>
      </c>
      <c r="Z3528">
        <v>48</v>
      </c>
      <c r="AA3528">
        <v>60</v>
      </c>
      <c r="AB3528">
        <v>80</v>
      </c>
      <c r="AD3528">
        <f>IF(ISBLANK(Source[[#This Row],[CrosslistID]]),1,1/COUNTIFS(Source[CrosslistID],Source[[#This Row],[CrosslistID]],Source[TermDesc],Source[[#This Row],[TermDesc]]))</f>
        <v>1</v>
      </c>
      <c r="AG3528">
        <v>0</v>
      </c>
      <c r="AH3528">
        <v>80</v>
      </c>
      <c r="AI3528">
        <v>1.621</v>
      </c>
      <c r="AJ3528">
        <v>1.621</v>
      </c>
      <c r="AK3528">
        <v>0.12</v>
      </c>
      <c r="AL35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1.621</v>
      </c>
      <c r="AM3528">
        <f>IF(AND(Source[[#This Row],[Credit_Noncredit]]="Noncredit",Source[[#This Row],[FTEF]]&gt;0),Source[[#This Row],[NC XLST FTES]]*525/(437.5*Source[[#This Row],[FTEF]]),0)</f>
        <v>16.21</v>
      </c>
      <c r="AN3528">
        <f>IF(Source[[#This Row],[Credit_Noncredit]]="Credit",Source[[#This Row],[Census Enrollment]],Source[[#This Row],[Noncredit Avg. Attendance]])</f>
        <v>16.21</v>
      </c>
    </row>
    <row r="3529" spans="1:40" x14ac:dyDescent="0.25">
      <c r="A3529" t="s">
        <v>32</v>
      </c>
      <c r="B3529" t="s">
        <v>33</v>
      </c>
      <c r="C3529" t="s">
        <v>811</v>
      </c>
      <c r="D3529" t="s">
        <v>812</v>
      </c>
      <c r="E3529" s="4">
        <v>48226</v>
      </c>
      <c r="F3529" s="4" t="s">
        <v>813</v>
      </c>
      <c r="G3529" s="4">
        <v>4017</v>
      </c>
      <c r="H3529" t="str">
        <f>CONCATENATE(Source[[#This Row],[Subject]],TRIM(Source[[#This Row],[Course]]))</f>
        <v>DSPS4017</v>
      </c>
      <c r="I3529" t="str">
        <f>VLOOKUP(Source[[#This Row],[SubjCrse]],'Courses and Categories'!$E$2:$G$1816,3,FALSE)</f>
        <v>Noncredit DSPS</v>
      </c>
      <c r="J3529">
        <v>211</v>
      </c>
      <c r="K3529" t="s">
        <v>833</v>
      </c>
      <c r="L3529" t="s">
        <v>39</v>
      </c>
      <c r="M3529" t="s">
        <v>40</v>
      </c>
      <c r="N3529" t="s">
        <v>185</v>
      </c>
      <c r="O3529">
        <v>1530</v>
      </c>
      <c r="P3529">
        <v>1720</v>
      </c>
      <c r="Q3529" t="s">
        <v>834</v>
      </c>
      <c r="S3529" t="s">
        <v>61</v>
      </c>
      <c r="T3529">
        <v>1</v>
      </c>
      <c r="U3529" s="1">
        <v>43479</v>
      </c>
      <c r="V3529" s="1">
        <v>43607</v>
      </c>
      <c r="W3529" t="s">
        <v>842</v>
      </c>
      <c r="X3529" t="s">
        <v>46</v>
      </c>
      <c r="Y3529">
        <v>27</v>
      </c>
      <c r="Z3529">
        <v>27</v>
      </c>
      <c r="AA3529">
        <v>60</v>
      </c>
      <c r="AB3529">
        <v>45</v>
      </c>
      <c r="AD3529">
        <f>IF(ISBLANK(Source[[#This Row],[CrosslistID]]),1,1/COUNTIFS(Source[CrosslistID],Source[[#This Row],[CrosslistID]],Source[TermDesc],Source[[#This Row],[TermDesc]]))</f>
        <v>1</v>
      </c>
      <c r="AG3529">
        <v>0</v>
      </c>
      <c r="AH3529">
        <v>45</v>
      </c>
      <c r="AI3529">
        <v>1.41</v>
      </c>
      <c r="AJ3529">
        <v>1.41</v>
      </c>
      <c r="AK3529">
        <v>0.08</v>
      </c>
      <c r="AL35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1.41</v>
      </c>
      <c r="AM3529">
        <f>IF(AND(Source[[#This Row],[Credit_Noncredit]]="Noncredit",Source[[#This Row],[FTEF]]&gt;0),Source[[#This Row],[NC XLST FTES]]*525/(437.5*Source[[#This Row],[FTEF]]),0)</f>
        <v>21.15</v>
      </c>
      <c r="AN3529">
        <f>IF(Source[[#This Row],[Credit_Noncredit]]="Credit",Source[[#This Row],[Census Enrollment]],Source[[#This Row],[Noncredit Avg. Attendance]])</f>
        <v>21.15</v>
      </c>
    </row>
    <row r="3530" spans="1:40" x14ac:dyDescent="0.25">
      <c r="A3530" t="s">
        <v>32</v>
      </c>
      <c r="B3530" t="s">
        <v>33</v>
      </c>
      <c r="C3530" t="s">
        <v>811</v>
      </c>
      <c r="D3530" t="s">
        <v>812</v>
      </c>
      <c r="E3530" s="4">
        <v>46858</v>
      </c>
      <c r="F3530" s="4" t="s">
        <v>813</v>
      </c>
      <c r="G3530" s="4">
        <v>4017</v>
      </c>
      <c r="H3530" t="str">
        <f>CONCATENATE(Source[[#This Row],[Subject]],TRIM(Source[[#This Row],[Course]]))</f>
        <v>DSPS4017</v>
      </c>
      <c r="I3530" t="str">
        <f>VLOOKUP(Source[[#This Row],[SubjCrse]],'Courses and Categories'!$E$2:$G$1816,3,FALSE)</f>
        <v>Noncredit DSPS</v>
      </c>
      <c r="J3530">
        <v>701</v>
      </c>
      <c r="K3530" t="s">
        <v>833</v>
      </c>
      <c r="L3530" t="s">
        <v>39</v>
      </c>
      <c r="M3530" t="s">
        <v>40</v>
      </c>
      <c r="N3530" t="s">
        <v>91</v>
      </c>
      <c r="O3530">
        <v>930</v>
      </c>
      <c r="P3530">
        <v>1145</v>
      </c>
      <c r="Q3530" t="s">
        <v>52</v>
      </c>
      <c r="R3530">
        <v>109</v>
      </c>
      <c r="S3530" t="s">
        <v>53</v>
      </c>
      <c r="T3530">
        <v>1</v>
      </c>
      <c r="U3530" s="1">
        <v>43479</v>
      </c>
      <c r="V3530" s="1">
        <v>43607</v>
      </c>
      <c r="W3530" t="s">
        <v>842</v>
      </c>
      <c r="X3530" t="s">
        <v>46</v>
      </c>
      <c r="Y3530">
        <v>21</v>
      </c>
      <c r="Z3530">
        <v>20</v>
      </c>
      <c r="AA3530">
        <v>30</v>
      </c>
      <c r="AB3530">
        <v>66.666700000000006</v>
      </c>
      <c r="AD3530">
        <f>IF(ISBLANK(Source[[#This Row],[CrosslistID]]),1,1/COUNTIFS(Source[CrosslistID],Source[[#This Row],[CrosslistID]],Source[TermDesc],Source[[#This Row],[TermDesc]]))</f>
        <v>1</v>
      </c>
      <c r="AG3530">
        <v>0</v>
      </c>
      <c r="AH3530">
        <v>66.666700000000006</v>
      </c>
      <c r="AI3530">
        <v>1.329</v>
      </c>
      <c r="AJ3530">
        <v>1.329</v>
      </c>
      <c r="AK3530">
        <v>0.1</v>
      </c>
      <c r="AL35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1.329</v>
      </c>
      <c r="AM3530">
        <f>IF(AND(Source[[#This Row],[Credit_Noncredit]]="Noncredit",Source[[#This Row],[FTEF]]&gt;0),Source[[#This Row],[NC XLST FTES]]*525/(437.5*Source[[#This Row],[FTEF]]),0)</f>
        <v>15.948</v>
      </c>
      <c r="AN3530">
        <f>IF(Source[[#This Row],[Credit_Noncredit]]="Credit",Source[[#This Row],[Census Enrollment]],Source[[#This Row],[Noncredit Avg. Attendance]])</f>
        <v>15.948</v>
      </c>
    </row>
    <row r="3531" spans="1:40" x14ac:dyDescent="0.25">
      <c r="A3531" t="s">
        <v>32</v>
      </c>
      <c r="B3531" t="s">
        <v>33</v>
      </c>
      <c r="C3531" t="s">
        <v>811</v>
      </c>
      <c r="D3531" t="s">
        <v>812</v>
      </c>
      <c r="E3531" s="4">
        <v>46859</v>
      </c>
      <c r="F3531" s="4" t="s">
        <v>813</v>
      </c>
      <c r="G3531" s="4">
        <v>4017</v>
      </c>
      <c r="H3531" t="str">
        <f>CONCATENATE(Source[[#This Row],[Subject]],TRIM(Source[[#This Row],[Course]]))</f>
        <v>DSPS4017</v>
      </c>
      <c r="I3531" t="str">
        <f>VLOOKUP(Source[[#This Row],[SubjCrse]],'Courses and Categories'!$E$2:$G$1816,3,FALSE)</f>
        <v>Noncredit DSPS</v>
      </c>
      <c r="J3531">
        <v>702</v>
      </c>
      <c r="K3531" t="s">
        <v>833</v>
      </c>
      <c r="L3531" t="s">
        <v>39</v>
      </c>
      <c r="M3531" t="s">
        <v>40</v>
      </c>
      <c r="N3531" t="s">
        <v>91</v>
      </c>
      <c r="O3531">
        <v>1200</v>
      </c>
      <c r="P3531">
        <v>1415</v>
      </c>
      <c r="Q3531" t="s">
        <v>52</v>
      </c>
      <c r="R3531">
        <v>109</v>
      </c>
      <c r="S3531" t="s">
        <v>53</v>
      </c>
      <c r="T3531">
        <v>1</v>
      </c>
      <c r="U3531" s="1">
        <v>43479</v>
      </c>
      <c r="V3531" s="1">
        <v>43607</v>
      </c>
      <c r="W3531" t="s">
        <v>842</v>
      </c>
      <c r="X3531" t="s">
        <v>46</v>
      </c>
      <c r="Y3531">
        <v>30</v>
      </c>
      <c r="Z3531">
        <v>30</v>
      </c>
      <c r="AA3531">
        <v>30</v>
      </c>
      <c r="AB3531">
        <v>100</v>
      </c>
      <c r="AD3531">
        <f>IF(ISBLANK(Source[[#This Row],[CrosslistID]]),1,1/COUNTIFS(Source[CrosslistID],Source[[#This Row],[CrosslistID]],Source[TermDesc],Source[[#This Row],[TermDesc]]))</f>
        <v>1</v>
      </c>
      <c r="AG3531">
        <v>0</v>
      </c>
      <c r="AH3531">
        <v>100</v>
      </c>
      <c r="AI3531">
        <v>1.871</v>
      </c>
      <c r="AJ3531">
        <v>1.871</v>
      </c>
      <c r="AK3531">
        <v>0.1</v>
      </c>
      <c r="AL35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1.871</v>
      </c>
      <c r="AM3531">
        <f>IF(AND(Source[[#This Row],[Credit_Noncredit]]="Noncredit",Source[[#This Row],[FTEF]]&gt;0),Source[[#This Row],[NC XLST FTES]]*525/(437.5*Source[[#This Row],[FTEF]]),0)</f>
        <v>22.451999999999998</v>
      </c>
      <c r="AN3531">
        <f>IF(Source[[#This Row],[Credit_Noncredit]]="Credit",Source[[#This Row],[Census Enrollment]],Source[[#This Row],[Noncredit Avg. Attendance]])</f>
        <v>22.451999999999998</v>
      </c>
    </row>
    <row r="3532" spans="1:40" x14ac:dyDescent="0.25">
      <c r="A3532" t="s">
        <v>32</v>
      </c>
      <c r="B3532" t="s">
        <v>33</v>
      </c>
      <c r="C3532" t="s">
        <v>811</v>
      </c>
      <c r="D3532" t="s">
        <v>812</v>
      </c>
      <c r="E3532" s="4">
        <v>46861</v>
      </c>
      <c r="F3532" s="4" t="s">
        <v>813</v>
      </c>
      <c r="G3532" s="4">
        <v>4023</v>
      </c>
      <c r="H3532" t="str">
        <f>CONCATENATE(Source[[#This Row],[Subject]],TRIM(Source[[#This Row],[Course]]))</f>
        <v>DSPS4023</v>
      </c>
      <c r="I3532" t="str">
        <f>VLOOKUP(Source[[#This Row],[SubjCrse]],'Courses and Categories'!$E$2:$G$1816,3,FALSE)</f>
        <v>Noncredit DSPS</v>
      </c>
      <c r="J3532">
        <v>201</v>
      </c>
      <c r="K3532" t="s">
        <v>843</v>
      </c>
      <c r="L3532" t="s">
        <v>39</v>
      </c>
      <c r="M3532" t="s">
        <v>40</v>
      </c>
      <c r="N3532" t="s">
        <v>59</v>
      </c>
      <c r="O3532">
        <v>1300</v>
      </c>
      <c r="P3532">
        <v>1515</v>
      </c>
      <c r="Q3532" t="s">
        <v>76</v>
      </c>
      <c r="R3532">
        <v>818</v>
      </c>
      <c r="S3532" t="s">
        <v>77</v>
      </c>
      <c r="T3532">
        <v>1</v>
      </c>
      <c r="U3532" s="1">
        <v>43479</v>
      </c>
      <c r="V3532" s="1">
        <v>43607</v>
      </c>
      <c r="W3532" t="s">
        <v>844</v>
      </c>
      <c r="X3532" t="s">
        <v>46</v>
      </c>
      <c r="Y3532">
        <v>36</v>
      </c>
      <c r="Z3532">
        <v>33</v>
      </c>
      <c r="AA3532">
        <v>40</v>
      </c>
      <c r="AB3532">
        <v>82.5</v>
      </c>
      <c r="AD3532">
        <f>IF(ISBLANK(Source[[#This Row],[CrosslistID]]),1,1/COUNTIFS(Source[CrosslistID],Source[[#This Row],[CrosslistID]],Source[TermDesc],Source[[#This Row],[TermDesc]]))</f>
        <v>1</v>
      </c>
      <c r="AG3532">
        <v>0</v>
      </c>
      <c r="AH3532">
        <v>82.5</v>
      </c>
      <c r="AI3532">
        <v>3.8149999999999999</v>
      </c>
      <c r="AJ3532">
        <v>3.8149999999999999</v>
      </c>
      <c r="AK3532">
        <v>0.2</v>
      </c>
      <c r="AL35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3.8149999999999999</v>
      </c>
      <c r="AM3532">
        <f>IF(AND(Source[[#This Row],[Credit_Noncredit]]="Noncredit",Source[[#This Row],[FTEF]]&gt;0),Source[[#This Row],[NC XLST FTES]]*525/(437.5*Source[[#This Row],[FTEF]]),0)</f>
        <v>22.89</v>
      </c>
      <c r="AN3532">
        <f>IF(Source[[#This Row],[Credit_Noncredit]]="Credit",Source[[#This Row],[Census Enrollment]],Source[[#This Row],[Noncredit Avg. Attendance]])</f>
        <v>22.89</v>
      </c>
    </row>
    <row r="3533" spans="1:40" x14ac:dyDescent="0.25">
      <c r="A3533" t="s">
        <v>32</v>
      </c>
      <c r="B3533" t="s">
        <v>33</v>
      </c>
      <c r="C3533" t="s">
        <v>811</v>
      </c>
      <c r="D3533" t="s">
        <v>812</v>
      </c>
      <c r="E3533" s="4">
        <v>44774</v>
      </c>
      <c r="F3533" s="4" t="s">
        <v>813</v>
      </c>
      <c r="G3533" s="4">
        <v>4028</v>
      </c>
      <c r="H3533" t="str">
        <f>CONCATENATE(Source[[#This Row],[Subject]],TRIM(Source[[#This Row],[Course]]))</f>
        <v>DSPS4028</v>
      </c>
      <c r="I3533" t="str">
        <f>VLOOKUP(Source[[#This Row],[SubjCrse]],'Courses and Categories'!$E$2:$G$1816,3,FALSE)</f>
        <v>Noncredit DSPS</v>
      </c>
      <c r="J3533">
        <v>202</v>
      </c>
      <c r="K3533" t="s">
        <v>845</v>
      </c>
      <c r="L3533" t="s">
        <v>39</v>
      </c>
      <c r="M3533" t="s">
        <v>40</v>
      </c>
      <c r="N3533" t="s">
        <v>59</v>
      </c>
      <c r="O3533">
        <v>900</v>
      </c>
      <c r="P3533">
        <v>1150</v>
      </c>
      <c r="Q3533" t="s">
        <v>60</v>
      </c>
      <c r="R3533">
        <v>108</v>
      </c>
      <c r="S3533" t="s">
        <v>61</v>
      </c>
      <c r="T3533">
        <v>1</v>
      </c>
      <c r="U3533" s="1">
        <v>43479</v>
      </c>
      <c r="V3533" s="1">
        <v>43607</v>
      </c>
      <c r="W3533" t="s">
        <v>846</v>
      </c>
      <c r="X3533" t="s">
        <v>46</v>
      </c>
      <c r="Y3533">
        <v>30</v>
      </c>
      <c r="Z3533">
        <v>28</v>
      </c>
      <c r="AA3533">
        <v>18</v>
      </c>
      <c r="AB3533">
        <v>155.5556</v>
      </c>
      <c r="AD3533">
        <f>IF(ISBLANK(Source[[#This Row],[CrosslistID]]),1,1/COUNTIFS(Source[CrosslistID],Source[[#This Row],[CrosslistID]],Source[TermDesc],Source[[#This Row],[TermDesc]]))</f>
        <v>1</v>
      </c>
      <c r="AG3533">
        <v>0</v>
      </c>
      <c r="AH3533">
        <v>155.5556</v>
      </c>
      <c r="AI3533">
        <v>3.0590000000000002</v>
      </c>
      <c r="AJ3533">
        <v>3.0590000000000002</v>
      </c>
      <c r="AK3533">
        <v>0.24</v>
      </c>
      <c r="AL35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3.0590000000000002</v>
      </c>
      <c r="AM3533">
        <f>IF(AND(Source[[#This Row],[Credit_Noncredit]]="Noncredit",Source[[#This Row],[FTEF]]&gt;0),Source[[#This Row],[NC XLST FTES]]*525/(437.5*Source[[#This Row],[FTEF]]),0)</f>
        <v>15.295000000000002</v>
      </c>
      <c r="AN3533">
        <f>IF(Source[[#This Row],[Credit_Noncredit]]="Credit",Source[[#This Row],[Census Enrollment]],Source[[#This Row],[Noncredit Avg. Attendance]])</f>
        <v>15.295000000000002</v>
      </c>
    </row>
    <row r="3534" spans="1:40" x14ac:dyDescent="0.25">
      <c r="A3534" t="s">
        <v>32</v>
      </c>
      <c r="B3534" t="s">
        <v>33</v>
      </c>
      <c r="C3534" t="s">
        <v>811</v>
      </c>
      <c r="D3534" t="s">
        <v>812</v>
      </c>
      <c r="E3534" s="4">
        <v>40012</v>
      </c>
      <c r="F3534" s="4" t="s">
        <v>813</v>
      </c>
      <c r="G3534" s="4">
        <v>4033</v>
      </c>
      <c r="H3534" t="str">
        <f>CONCATENATE(Source[[#This Row],[Subject]],TRIM(Source[[#This Row],[Course]]))</f>
        <v>DSPS4033</v>
      </c>
      <c r="I3534" t="str">
        <f>VLOOKUP(Source[[#This Row],[SubjCrse]],'Courses and Categories'!$E$2:$G$1816,3,FALSE)</f>
        <v>Noncredit DSPS</v>
      </c>
      <c r="J3534">
        <v>201</v>
      </c>
      <c r="K3534" t="s">
        <v>847</v>
      </c>
      <c r="L3534" t="s">
        <v>39</v>
      </c>
      <c r="M3534" t="s">
        <v>40</v>
      </c>
      <c r="N3534" t="s">
        <v>180</v>
      </c>
      <c r="O3534">
        <v>900</v>
      </c>
      <c r="P3534">
        <v>1150</v>
      </c>
      <c r="Q3534" t="s">
        <v>60</v>
      </c>
      <c r="R3534">
        <v>108</v>
      </c>
      <c r="S3534" t="s">
        <v>61</v>
      </c>
      <c r="T3534">
        <v>1</v>
      </c>
      <c r="U3534" s="1">
        <v>43479</v>
      </c>
      <c r="V3534" s="1">
        <v>43607</v>
      </c>
      <c r="W3534" t="s">
        <v>846</v>
      </c>
      <c r="X3534" t="s">
        <v>46</v>
      </c>
      <c r="Y3534">
        <v>27</v>
      </c>
      <c r="Z3534">
        <v>27</v>
      </c>
      <c r="AA3534">
        <v>18</v>
      </c>
      <c r="AB3534">
        <v>150</v>
      </c>
      <c r="AD3534">
        <f>IF(ISBLANK(Source[[#This Row],[CrosslistID]]),1,1/COUNTIFS(Source[CrosslistID],Source[[#This Row],[CrosslistID]],Source[TermDesc],Source[[#This Row],[TermDesc]]))</f>
        <v>1</v>
      </c>
      <c r="AG3534">
        <v>0</v>
      </c>
      <c r="AH3534">
        <v>150</v>
      </c>
      <c r="AI3534">
        <v>1.423</v>
      </c>
      <c r="AJ3534">
        <v>1.423</v>
      </c>
      <c r="AK3534">
        <v>0.12</v>
      </c>
      <c r="AL35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1.423</v>
      </c>
      <c r="AM3534">
        <f>IF(AND(Source[[#This Row],[Credit_Noncredit]]="Noncredit",Source[[#This Row],[FTEF]]&gt;0),Source[[#This Row],[NC XLST FTES]]*525/(437.5*Source[[#This Row],[FTEF]]),0)</f>
        <v>14.23</v>
      </c>
      <c r="AN3534">
        <f>IF(Source[[#This Row],[Credit_Noncredit]]="Credit",Source[[#This Row],[Census Enrollment]],Source[[#This Row],[Noncredit Avg. Attendance]])</f>
        <v>14.23</v>
      </c>
    </row>
    <row r="3535" spans="1:40" x14ac:dyDescent="0.25">
      <c r="A3535" t="s">
        <v>32</v>
      </c>
      <c r="B3535" t="s">
        <v>33</v>
      </c>
      <c r="C3535" t="s">
        <v>811</v>
      </c>
      <c r="D3535" t="s">
        <v>812</v>
      </c>
      <c r="E3535" s="4">
        <v>45992</v>
      </c>
      <c r="F3535" s="4" t="s">
        <v>813</v>
      </c>
      <c r="G3535" s="4">
        <v>4033</v>
      </c>
      <c r="H3535" t="str">
        <f>CONCATENATE(Source[[#This Row],[Subject]],TRIM(Source[[#This Row],[Course]]))</f>
        <v>DSPS4033</v>
      </c>
      <c r="I3535" t="str">
        <f>VLOOKUP(Source[[#This Row],[SubjCrse]],'Courses and Categories'!$E$2:$G$1816,3,FALSE)</f>
        <v>Noncredit DSPS</v>
      </c>
      <c r="J3535">
        <v>202</v>
      </c>
      <c r="K3535" t="s">
        <v>847</v>
      </c>
      <c r="L3535" t="s">
        <v>39</v>
      </c>
      <c r="M3535" t="s">
        <v>40</v>
      </c>
      <c r="N3535" t="s">
        <v>41</v>
      </c>
      <c r="O3535">
        <v>1230</v>
      </c>
      <c r="P3535">
        <v>1520</v>
      </c>
      <c r="Q3535" t="s">
        <v>60</v>
      </c>
      <c r="R3535">
        <v>108</v>
      </c>
      <c r="S3535" t="s">
        <v>61</v>
      </c>
      <c r="T3535">
        <v>1</v>
      </c>
      <c r="U3535" s="1">
        <v>43479</v>
      </c>
      <c r="V3535" s="1">
        <v>43607</v>
      </c>
      <c r="W3535" t="s">
        <v>848</v>
      </c>
      <c r="X3535" t="s">
        <v>46</v>
      </c>
      <c r="Y3535">
        <v>27</v>
      </c>
      <c r="Z3535">
        <v>26</v>
      </c>
      <c r="AA3535">
        <v>18</v>
      </c>
      <c r="AB3535">
        <v>144.4444</v>
      </c>
      <c r="AD3535">
        <f>IF(ISBLANK(Source[[#This Row],[CrosslistID]]),1,1/COUNTIFS(Source[CrosslistID],Source[[#This Row],[CrosslistID]],Source[TermDesc],Source[[#This Row],[TermDesc]]))</f>
        <v>1</v>
      </c>
      <c r="AG3535">
        <v>0</v>
      </c>
      <c r="AH3535">
        <v>144.4444</v>
      </c>
      <c r="AI3535">
        <v>1.4</v>
      </c>
      <c r="AJ3535">
        <v>1.4</v>
      </c>
      <c r="AK3535">
        <v>0.12</v>
      </c>
      <c r="AL35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</v>
      </c>
      <c r="AM3535">
        <f>IF(AND(Source[[#This Row],[Credit_Noncredit]]="Noncredit",Source[[#This Row],[FTEF]]&gt;0),Source[[#This Row],[NC XLST FTES]]*525/(437.5*Source[[#This Row],[FTEF]]),0)</f>
        <v>14</v>
      </c>
      <c r="AN3535">
        <f>IF(Source[[#This Row],[Credit_Noncredit]]="Credit",Source[[#This Row],[Census Enrollment]],Source[[#This Row],[Noncredit Avg. Attendance]])</f>
        <v>14</v>
      </c>
    </row>
    <row r="3536" spans="1:40" x14ac:dyDescent="0.25">
      <c r="A3536" t="s">
        <v>32</v>
      </c>
      <c r="B3536" t="s">
        <v>33</v>
      </c>
      <c r="C3536" t="s">
        <v>811</v>
      </c>
      <c r="D3536" t="s">
        <v>812</v>
      </c>
      <c r="E3536" s="4">
        <v>44113</v>
      </c>
      <c r="F3536" s="4" t="s">
        <v>813</v>
      </c>
      <c r="G3536" s="4">
        <v>4033</v>
      </c>
      <c r="H3536" t="str">
        <f>CONCATENATE(Source[[#This Row],[Subject]],TRIM(Source[[#This Row],[Course]]))</f>
        <v>DSPS4033</v>
      </c>
      <c r="I3536" t="str">
        <f>VLOOKUP(Source[[#This Row],[SubjCrse]],'Courses and Categories'!$E$2:$G$1816,3,FALSE)</f>
        <v>Noncredit DSPS</v>
      </c>
      <c r="J3536">
        <v>203</v>
      </c>
      <c r="K3536" t="s">
        <v>847</v>
      </c>
      <c r="L3536" t="s">
        <v>39</v>
      </c>
      <c r="M3536" t="s">
        <v>40</v>
      </c>
      <c r="N3536" t="s">
        <v>185</v>
      </c>
      <c r="O3536">
        <v>900</v>
      </c>
      <c r="P3536">
        <v>1150</v>
      </c>
      <c r="Q3536" t="s">
        <v>681</v>
      </c>
      <c r="S3536" t="s">
        <v>61</v>
      </c>
      <c r="T3536">
        <v>1</v>
      </c>
      <c r="U3536" s="1">
        <v>43479</v>
      </c>
      <c r="V3536" s="1">
        <v>43607</v>
      </c>
      <c r="W3536" t="s">
        <v>848</v>
      </c>
      <c r="X3536" t="s">
        <v>46</v>
      </c>
      <c r="Y3536">
        <v>24</v>
      </c>
      <c r="Z3536">
        <v>24</v>
      </c>
      <c r="AA3536">
        <v>18</v>
      </c>
      <c r="AB3536">
        <v>133.33330000000001</v>
      </c>
      <c r="AD3536">
        <f>IF(ISBLANK(Source[[#This Row],[CrosslistID]]),1,1/COUNTIFS(Source[CrosslistID],Source[[#This Row],[CrosslistID]],Source[TermDesc],Source[[#This Row],[TermDesc]]))</f>
        <v>1</v>
      </c>
      <c r="AG3536">
        <v>0</v>
      </c>
      <c r="AH3536">
        <v>133.33330000000001</v>
      </c>
      <c r="AI3536">
        <v>1.143</v>
      </c>
      <c r="AJ3536">
        <v>1.143</v>
      </c>
      <c r="AK3536">
        <v>0.12</v>
      </c>
      <c r="AL35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1.143</v>
      </c>
      <c r="AM3536">
        <f>IF(AND(Source[[#This Row],[Credit_Noncredit]]="Noncredit",Source[[#This Row],[FTEF]]&gt;0),Source[[#This Row],[NC XLST FTES]]*525/(437.5*Source[[#This Row],[FTEF]]),0)</f>
        <v>11.430000000000001</v>
      </c>
      <c r="AN3536">
        <f>IF(Source[[#This Row],[Credit_Noncredit]]="Credit",Source[[#This Row],[Census Enrollment]],Source[[#This Row],[Noncredit Avg. Attendance]])</f>
        <v>11.430000000000001</v>
      </c>
    </row>
    <row r="3537" spans="1:40" x14ac:dyDescent="0.25">
      <c r="A3537" t="s">
        <v>32</v>
      </c>
      <c r="B3537" t="s">
        <v>33</v>
      </c>
      <c r="C3537" t="s">
        <v>811</v>
      </c>
      <c r="D3537" t="s">
        <v>812</v>
      </c>
      <c r="E3537" s="4">
        <v>46475</v>
      </c>
      <c r="F3537" s="4" t="s">
        <v>813</v>
      </c>
      <c r="G3537" s="4">
        <v>4033</v>
      </c>
      <c r="H3537" t="str">
        <f>CONCATENATE(Source[[#This Row],[Subject]],TRIM(Source[[#This Row],[Course]]))</f>
        <v>DSPS4033</v>
      </c>
      <c r="I3537" t="str">
        <f>VLOOKUP(Source[[#This Row],[SubjCrse]],'Courses and Categories'!$E$2:$G$1816,3,FALSE)</f>
        <v>Noncredit DSPS</v>
      </c>
      <c r="J3537">
        <v>204</v>
      </c>
      <c r="K3537" t="s">
        <v>847</v>
      </c>
      <c r="L3537" t="s">
        <v>39</v>
      </c>
      <c r="M3537" t="s">
        <v>40</v>
      </c>
      <c r="N3537" t="s">
        <v>185</v>
      </c>
      <c r="O3537">
        <v>1300</v>
      </c>
      <c r="P3537">
        <v>1515</v>
      </c>
      <c r="Q3537" t="s">
        <v>60</v>
      </c>
      <c r="R3537">
        <v>105</v>
      </c>
      <c r="S3537" t="s">
        <v>61</v>
      </c>
      <c r="T3537">
        <v>1</v>
      </c>
      <c r="U3537" s="1">
        <v>43479</v>
      </c>
      <c r="V3537" s="1">
        <v>43607</v>
      </c>
      <c r="W3537" t="s">
        <v>848</v>
      </c>
      <c r="X3537" t="s">
        <v>46</v>
      </c>
      <c r="Y3537">
        <v>29</v>
      </c>
      <c r="Z3537">
        <v>29</v>
      </c>
      <c r="AA3537">
        <v>18</v>
      </c>
      <c r="AB3537">
        <v>161.11109999999999</v>
      </c>
      <c r="AD3537">
        <f>IF(ISBLANK(Source[[#This Row],[CrosslistID]]),1,1/COUNTIFS(Source[CrosslistID],Source[[#This Row],[CrosslistID]],Source[TermDesc],Source[[#This Row],[TermDesc]]))</f>
        <v>1</v>
      </c>
      <c r="AG3537">
        <v>0</v>
      </c>
      <c r="AH3537">
        <v>161.11109999999999</v>
      </c>
      <c r="AI3537">
        <v>0.94299999999999995</v>
      </c>
      <c r="AJ3537">
        <v>0.94299999999999995</v>
      </c>
      <c r="AK3537">
        <v>0.1</v>
      </c>
      <c r="AL35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0.94299999999999995</v>
      </c>
      <c r="AM3537">
        <f>IF(AND(Source[[#This Row],[Credit_Noncredit]]="Noncredit",Source[[#This Row],[FTEF]]&gt;0),Source[[#This Row],[NC XLST FTES]]*525/(437.5*Source[[#This Row],[FTEF]]),0)</f>
        <v>11.315999999999999</v>
      </c>
      <c r="AN3537">
        <f>IF(Source[[#This Row],[Credit_Noncredit]]="Credit",Source[[#This Row],[Census Enrollment]],Source[[#This Row],[Noncredit Avg. Attendance]])</f>
        <v>11.315999999999999</v>
      </c>
    </row>
    <row r="3538" spans="1:40" x14ac:dyDescent="0.25">
      <c r="A3538" t="s">
        <v>32</v>
      </c>
      <c r="B3538" t="s">
        <v>33</v>
      </c>
      <c r="C3538" t="s">
        <v>811</v>
      </c>
      <c r="D3538" t="s">
        <v>812</v>
      </c>
      <c r="E3538" s="4">
        <v>40014</v>
      </c>
      <c r="F3538" s="4" t="s">
        <v>813</v>
      </c>
      <c r="G3538" s="4">
        <v>4033</v>
      </c>
      <c r="H3538" t="str">
        <f>CONCATENATE(Source[[#This Row],[Subject]],TRIM(Source[[#This Row],[Course]]))</f>
        <v>DSPS4033</v>
      </c>
      <c r="I3538" t="str">
        <f>VLOOKUP(Source[[#This Row],[SubjCrse]],'Courses and Categories'!$E$2:$G$1816,3,FALSE)</f>
        <v>Noncredit DSPS</v>
      </c>
      <c r="J3538">
        <v>205</v>
      </c>
      <c r="K3538" t="s">
        <v>847</v>
      </c>
      <c r="L3538" t="s">
        <v>39</v>
      </c>
      <c r="M3538" t="s">
        <v>40</v>
      </c>
      <c r="N3538" t="s">
        <v>91</v>
      </c>
      <c r="O3538">
        <v>900</v>
      </c>
      <c r="P3538">
        <v>1150</v>
      </c>
      <c r="Q3538" t="s">
        <v>60</v>
      </c>
      <c r="R3538">
        <v>108</v>
      </c>
      <c r="S3538" t="s">
        <v>61</v>
      </c>
      <c r="T3538">
        <v>1</v>
      </c>
      <c r="U3538" s="1">
        <v>43479</v>
      </c>
      <c r="V3538" s="1">
        <v>43607</v>
      </c>
      <c r="W3538" t="s">
        <v>848</v>
      </c>
      <c r="X3538" t="s">
        <v>46</v>
      </c>
      <c r="Y3538">
        <v>28</v>
      </c>
      <c r="Z3538">
        <v>28</v>
      </c>
      <c r="AA3538">
        <v>18</v>
      </c>
      <c r="AB3538">
        <v>155.5556</v>
      </c>
      <c r="AD3538">
        <f>IF(ISBLANK(Source[[#This Row],[CrosslistID]]),1,1/COUNTIFS(Source[CrosslistID],Source[[#This Row],[CrosslistID]],Source[TermDesc],Source[[#This Row],[TermDesc]]))</f>
        <v>1</v>
      </c>
      <c r="AG3538">
        <v>0</v>
      </c>
      <c r="AH3538">
        <v>155.5556</v>
      </c>
      <c r="AI3538">
        <v>1.3660000000000001</v>
      </c>
      <c r="AJ3538">
        <v>1.3660000000000001</v>
      </c>
      <c r="AK3538">
        <v>0.12</v>
      </c>
      <c r="AL35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1.3660000000000001</v>
      </c>
      <c r="AM3538">
        <f>IF(AND(Source[[#This Row],[Credit_Noncredit]]="Noncredit",Source[[#This Row],[FTEF]]&gt;0),Source[[#This Row],[NC XLST FTES]]*525/(437.5*Source[[#This Row],[FTEF]]),0)</f>
        <v>13.660000000000002</v>
      </c>
      <c r="AN3538">
        <f>IF(Source[[#This Row],[Credit_Noncredit]]="Credit",Source[[#This Row],[Census Enrollment]],Source[[#This Row],[Noncredit Avg. Attendance]])</f>
        <v>13.660000000000002</v>
      </c>
    </row>
    <row r="3539" spans="1:40" x14ac:dyDescent="0.25">
      <c r="A3539" t="s">
        <v>32</v>
      </c>
      <c r="B3539" t="s">
        <v>33</v>
      </c>
      <c r="C3539" t="s">
        <v>811</v>
      </c>
      <c r="D3539" t="s">
        <v>812</v>
      </c>
      <c r="E3539" s="4">
        <v>46862</v>
      </c>
      <c r="F3539" s="4" t="s">
        <v>813</v>
      </c>
      <c r="G3539" s="4">
        <v>4035</v>
      </c>
      <c r="H3539" t="str">
        <f>CONCATENATE(Source[[#This Row],[Subject]],TRIM(Source[[#This Row],[Course]]))</f>
        <v>DSPS4035</v>
      </c>
      <c r="I3539" t="str">
        <f>VLOOKUP(Source[[#This Row],[SubjCrse]],'Courses and Categories'!$E$2:$G$1816,3,FALSE)</f>
        <v>Noncredit DSPS</v>
      </c>
      <c r="J3539">
        <v>101</v>
      </c>
      <c r="K3539" t="s">
        <v>849</v>
      </c>
      <c r="L3539" t="s">
        <v>39</v>
      </c>
      <c r="M3539" t="s">
        <v>40</v>
      </c>
      <c r="N3539" t="s">
        <v>180</v>
      </c>
      <c r="O3539">
        <v>910</v>
      </c>
      <c r="P3539">
        <v>1400</v>
      </c>
      <c r="Q3539" t="s">
        <v>850</v>
      </c>
      <c r="R3539">
        <v>231</v>
      </c>
      <c r="S3539" t="s">
        <v>134</v>
      </c>
      <c r="T3539">
        <v>1</v>
      </c>
      <c r="U3539" s="1">
        <v>43479</v>
      </c>
      <c r="V3539" s="1">
        <v>43607</v>
      </c>
      <c r="W3539" t="s">
        <v>602</v>
      </c>
      <c r="X3539" t="s">
        <v>46</v>
      </c>
      <c r="Y3539">
        <v>75</v>
      </c>
      <c r="Z3539">
        <v>74</v>
      </c>
      <c r="AA3539">
        <v>25</v>
      </c>
      <c r="AB3539">
        <v>296</v>
      </c>
      <c r="AD3539">
        <f>IF(ISBLANK(Source[[#This Row],[CrosslistID]]),1,1/COUNTIFS(Source[CrosslistID],Source[[#This Row],[CrosslistID]],Source[TermDesc],Source[[#This Row],[TermDesc]]))</f>
        <v>1</v>
      </c>
      <c r="AG3539">
        <v>0</v>
      </c>
      <c r="AH3539">
        <v>296</v>
      </c>
      <c r="AI3539">
        <v>1.401</v>
      </c>
      <c r="AJ3539">
        <v>1.401</v>
      </c>
      <c r="AK3539">
        <v>0.2</v>
      </c>
      <c r="AL35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1.401</v>
      </c>
      <c r="AM3539">
        <f>IF(AND(Source[[#This Row],[Credit_Noncredit]]="Noncredit",Source[[#This Row],[FTEF]]&gt;0),Source[[#This Row],[NC XLST FTES]]*525/(437.5*Source[[#This Row],[FTEF]]),0)</f>
        <v>8.4060000000000006</v>
      </c>
      <c r="AN3539">
        <f>IF(Source[[#This Row],[Credit_Noncredit]]="Credit",Source[[#This Row],[Census Enrollment]],Source[[#This Row],[Noncredit Avg. Attendance]])</f>
        <v>8.4060000000000006</v>
      </c>
    </row>
    <row r="3540" spans="1:40" x14ac:dyDescent="0.25">
      <c r="A3540" t="s">
        <v>32</v>
      </c>
      <c r="B3540" t="s">
        <v>33</v>
      </c>
      <c r="C3540" t="s">
        <v>811</v>
      </c>
      <c r="D3540" t="s">
        <v>812</v>
      </c>
      <c r="E3540" s="4">
        <v>46863</v>
      </c>
      <c r="F3540" s="4" t="s">
        <v>813</v>
      </c>
      <c r="G3540" s="4">
        <v>4035</v>
      </c>
      <c r="H3540" t="str">
        <f>CONCATENATE(Source[[#This Row],[Subject]],TRIM(Source[[#This Row],[Course]]))</f>
        <v>DSPS4035</v>
      </c>
      <c r="I3540" t="str">
        <f>VLOOKUP(Source[[#This Row],[SubjCrse]],'Courses and Categories'!$E$2:$G$1816,3,FALSE)</f>
        <v>Noncredit DSPS</v>
      </c>
      <c r="J3540">
        <v>102</v>
      </c>
      <c r="K3540" t="s">
        <v>849</v>
      </c>
      <c r="L3540" t="s">
        <v>39</v>
      </c>
      <c r="M3540" t="s">
        <v>40</v>
      </c>
      <c r="N3540" t="s">
        <v>41</v>
      </c>
      <c r="O3540">
        <v>910</v>
      </c>
      <c r="P3540">
        <v>1400</v>
      </c>
      <c r="Q3540" t="s">
        <v>850</v>
      </c>
      <c r="R3540">
        <v>231</v>
      </c>
      <c r="S3540" t="s">
        <v>134</v>
      </c>
      <c r="T3540">
        <v>1</v>
      </c>
      <c r="U3540" s="1">
        <v>43479</v>
      </c>
      <c r="V3540" s="1">
        <v>43607</v>
      </c>
      <c r="W3540" t="s">
        <v>602</v>
      </c>
      <c r="X3540" t="s">
        <v>46</v>
      </c>
      <c r="Y3540">
        <v>69</v>
      </c>
      <c r="Z3540">
        <v>69</v>
      </c>
      <c r="AA3540">
        <v>25</v>
      </c>
      <c r="AB3540">
        <v>276</v>
      </c>
      <c r="AD3540">
        <f>IF(ISBLANK(Source[[#This Row],[CrosslistID]]),1,1/COUNTIFS(Source[CrosslistID],Source[[#This Row],[CrosslistID]],Source[TermDesc],Source[[#This Row],[TermDesc]]))</f>
        <v>1</v>
      </c>
      <c r="AG3540">
        <v>0</v>
      </c>
      <c r="AH3540">
        <v>276</v>
      </c>
      <c r="AI3540">
        <v>1.829</v>
      </c>
      <c r="AJ3540">
        <v>1.829</v>
      </c>
      <c r="AK3540">
        <v>0.2</v>
      </c>
      <c r="AL35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1.829</v>
      </c>
      <c r="AM3540">
        <f>IF(AND(Source[[#This Row],[Credit_Noncredit]]="Noncredit",Source[[#This Row],[FTEF]]&gt;0),Source[[#This Row],[NC XLST FTES]]*525/(437.5*Source[[#This Row],[FTEF]]),0)</f>
        <v>10.974</v>
      </c>
      <c r="AN3540">
        <f>IF(Source[[#This Row],[Credit_Noncredit]]="Credit",Source[[#This Row],[Census Enrollment]],Source[[#This Row],[Noncredit Avg. Attendance]])</f>
        <v>10.974</v>
      </c>
    </row>
    <row r="3541" spans="1:40" x14ac:dyDescent="0.25">
      <c r="A3541" t="s">
        <v>32</v>
      </c>
      <c r="B3541" t="s">
        <v>33</v>
      </c>
      <c r="C3541" t="s">
        <v>811</v>
      </c>
      <c r="D3541" t="s">
        <v>812</v>
      </c>
      <c r="E3541" s="4">
        <v>46864</v>
      </c>
      <c r="F3541" s="4" t="s">
        <v>813</v>
      </c>
      <c r="G3541" s="4">
        <v>4035</v>
      </c>
      <c r="H3541" t="str">
        <f>CONCATENATE(Source[[#This Row],[Subject]],TRIM(Source[[#This Row],[Course]]))</f>
        <v>DSPS4035</v>
      </c>
      <c r="I3541" t="str">
        <f>VLOOKUP(Source[[#This Row],[SubjCrse]],'Courses and Categories'!$E$2:$G$1816,3,FALSE)</f>
        <v>Noncredit DSPS</v>
      </c>
      <c r="J3541">
        <v>103</v>
      </c>
      <c r="K3541" t="s">
        <v>849</v>
      </c>
      <c r="L3541" t="s">
        <v>39</v>
      </c>
      <c r="M3541" t="s">
        <v>40</v>
      </c>
      <c r="N3541" t="s">
        <v>50</v>
      </c>
      <c r="O3541">
        <v>910</v>
      </c>
      <c r="P3541">
        <v>1400</v>
      </c>
      <c r="Q3541" t="s">
        <v>850</v>
      </c>
      <c r="R3541">
        <v>231</v>
      </c>
      <c r="S3541" t="s">
        <v>134</v>
      </c>
      <c r="T3541">
        <v>1</v>
      </c>
      <c r="U3541" s="1">
        <v>43479</v>
      </c>
      <c r="V3541" s="1">
        <v>43607</v>
      </c>
      <c r="W3541" t="s">
        <v>602</v>
      </c>
      <c r="X3541" t="s">
        <v>46</v>
      </c>
      <c r="Y3541">
        <v>77</v>
      </c>
      <c r="Z3541">
        <v>75</v>
      </c>
      <c r="AA3541">
        <v>25</v>
      </c>
      <c r="AB3541">
        <v>300</v>
      </c>
      <c r="AD3541">
        <f>IF(ISBLANK(Source[[#This Row],[CrosslistID]]),1,1/COUNTIFS(Source[CrosslistID],Source[[#This Row],[CrosslistID]],Source[TermDesc],Source[[#This Row],[TermDesc]]))</f>
        <v>1</v>
      </c>
      <c r="AG3541">
        <v>0</v>
      </c>
      <c r="AH3541">
        <v>300</v>
      </c>
      <c r="AI3541">
        <v>1.409</v>
      </c>
      <c r="AJ3541">
        <v>1.409</v>
      </c>
      <c r="AK3541">
        <v>0.2</v>
      </c>
      <c r="AL35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1.409</v>
      </c>
      <c r="AM3541">
        <f>IF(AND(Source[[#This Row],[Credit_Noncredit]]="Noncredit",Source[[#This Row],[FTEF]]&gt;0),Source[[#This Row],[NC XLST FTES]]*525/(437.5*Source[[#This Row],[FTEF]]),0)</f>
        <v>8.4540000000000006</v>
      </c>
      <c r="AN3541">
        <f>IF(Source[[#This Row],[Credit_Noncredit]]="Credit",Source[[#This Row],[Census Enrollment]],Source[[#This Row],[Noncredit Avg. Attendance]])</f>
        <v>8.4540000000000006</v>
      </c>
    </row>
    <row r="3542" spans="1:40" x14ac:dyDescent="0.25">
      <c r="A3542" t="s">
        <v>32</v>
      </c>
      <c r="B3542" t="s">
        <v>33</v>
      </c>
      <c r="C3542" t="s">
        <v>811</v>
      </c>
      <c r="D3542" t="s">
        <v>812</v>
      </c>
      <c r="E3542" s="4">
        <v>46865</v>
      </c>
      <c r="F3542" s="4" t="s">
        <v>813</v>
      </c>
      <c r="G3542" s="4">
        <v>4035</v>
      </c>
      <c r="H3542" t="str">
        <f>CONCATENATE(Source[[#This Row],[Subject]],TRIM(Source[[#This Row],[Course]]))</f>
        <v>DSPS4035</v>
      </c>
      <c r="I3542" t="str">
        <f>VLOOKUP(Source[[#This Row],[SubjCrse]],'Courses and Categories'!$E$2:$G$1816,3,FALSE)</f>
        <v>Noncredit DSPS</v>
      </c>
      <c r="J3542">
        <v>104</v>
      </c>
      <c r="K3542" t="s">
        <v>849</v>
      </c>
      <c r="L3542" t="s">
        <v>39</v>
      </c>
      <c r="M3542" t="s">
        <v>40</v>
      </c>
      <c r="N3542" t="s">
        <v>185</v>
      </c>
      <c r="O3542">
        <v>910</v>
      </c>
      <c r="P3542">
        <v>1400</v>
      </c>
      <c r="Q3542" t="s">
        <v>850</v>
      </c>
      <c r="R3542">
        <v>231</v>
      </c>
      <c r="S3542" t="s">
        <v>134</v>
      </c>
      <c r="T3542">
        <v>1</v>
      </c>
      <c r="U3542" s="1">
        <v>43479</v>
      </c>
      <c r="V3542" s="1">
        <v>43607</v>
      </c>
      <c r="W3542" t="s">
        <v>602</v>
      </c>
      <c r="X3542" t="s">
        <v>46</v>
      </c>
      <c r="Y3542">
        <v>60</v>
      </c>
      <c r="Z3542">
        <v>60</v>
      </c>
      <c r="AA3542">
        <v>25</v>
      </c>
      <c r="AB3542">
        <v>240</v>
      </c>
      <c r="AD3542">
        <f>IF(ISBLANK(Source[[#This Row],[CrosslistID]]),1,1/COUNTIFS(Source[CrosslistID],Source[[#This Row],[CrosslistID]],Source[TermDesc],Source[[#This Row],[TermDesc]]))</f>
        <v>1</v>
      </c>
      <c r="AG3542">
        <v>0</v>
      </c>
      <c r="AH3542">
        <v>240</v>
      </c>
      <c r="AI3542">
        <v>0.90900000000000003</v>
      </c>
      <c r="AJ3542">
        <v>0.90900000000000003</v>
      </c>
      <c r="AK3542">
        <v>0.2</v>
      </c>
      <c r="AL35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0.90900000000000003</v>
      </c>
      <c r="AM3542">
        <f>IF(AND(Source[[#This Row],[Credit_Noncredit]]="Noncredit",Source[[#This Row],[FTEF]]&gt;0),Source[[#This Row],[NC XLST FTES]]*525/(437.5*Source[[#This Row],[FTEF]]),0)</f>
        <v>5.4540000000000006</v>
      </c>
      <c r="AN3542">
        <f>IF(Source[[#This Row],[Credit_Noncredit]]="Credit",Source[[#This Row],[Census Enrollment]],Source[[#This Row],[Noncredit Avg. Attendance]])</f>
        <v>5.4540000000000006</v>
      </c>
    </row>
    <row r="3543" spans="1:40" x14ac:dyDescent="0.25">
      <c r="A3543" t="s">
        <v>32</v>
      </c>
      <c r="B3543" t="s">
        <v>33</v>
      </c>
      <c r="C3543" t="s">
        <v>811</v>
      </c>
      <c r="D3543" t="s">
        <v>812</v>
      </c>
      <c r="E3543" s="4">
        <v>46866</v>
      </c>
      <c r="F3543" s="4" t="s">
        <v>813</v>
      </c>
      <c r="G3543" s="4">
        <v>4035</v>
      </c>
      <c r="H3543" t="str">
        <f>CONCATENATE(Source[[#This Row],[Subject]],TRIM(Source[[#This Row],[Course]]))</f>
        <v>DSPS4035</v>
      </c>
      <c r="I3543" t="str">
        <f>VLOOKUP(Source[[#This Row],[SubjCrse]],'Courses and Categories'!$E$2:$G$1816,3,FALSE)</f>
        <v>Noncredit DSPS</v>
      </c>
      <c r="J3543">
        <v>105</v>
      </c>
      <c r="K3543" t="s">
        <v>849</v>
      </c>
      <c r="L3543" t="s">
        <v>39</v>
      </c>
      <c r="M3543" t="s">
        <v>40</v>
      </c>
      <c r="N3543" t="s">
        <v>851</v>
      </c>
      <c r="O3543" t="s">
        <v>852</v>
      </c>
      <c r="P3543" t="s">
        <v>853</v>
      </c>
      <c r="Q3543" t="s">
        <v>427</v>
      </c>
      <c r="R3543" t="s">
        <v>854</v>
      </c>
      <c r="S3543" t="s">
        <v>134</v>
      </c>
      <c r="T3543">
        <v>1</v>
      </c>
      <c r="U3543" s="1">
        <v>43479</v>
      </c>
      <c r="V3543" s="1">
        <v>43607</v>
      </c>
      <c r="W3543" t="s">
        <v>855</v>
      </c>
      <c r="X3543" t="s">
        <v>46</v>
      </c>
      <c r="Y3543">
        <v>58</v>
      </c>
      <c r="Z3543">
        <v>55</v>
      </c>
      <c r="AA3543">
        <v>25</v>
      </c>
      <c r="AB3543">
        <v>220</v>
      </c>
      <c r="AD3543">
        <f>IF(ISBLANK(Source[[#This Row],[CrosslistID]]),1,1/COUNTIFS(Source[CrosslistID],Source[[#This Row],[CrosslistID]],Source[TermDesc],Source[[#This Row],[TermDesc]]))</f>
        <v>1</v>
      </c>
      <c r="AG3543">
        <v>0</v>
      </c>
      <c r="AH3543">
        <v>220</v>
      </c>
      <c r="AI3543">
        <v>0.84199999999999997</v>
      </c>
      <c r="AJ3543">
        <v>0.84199999999999997</v>
      </c>
      <c r="AK3543">
        <v>0.2</v>
      </c>
      <c r="AL35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0.84199999999999997</v>
      </c>
      <c r="AM3543">
        <f>IF(AND(Source[[#This Row],[Credit_Noncredit]]="Noncredit",Source[[#This Row],[FTEF]]&gt;0),Source[[#This Row],[NC XLST FTES]]*525/(437.5*Source[[#This Row],[FTEF]]),0)</f>
        <v>5.0520000000000005</v>
      </c>
      <c r="AN3543">
        <f>IF(Source[[#This Row],[Credit_Noncredit]]="Credit",Source[[#This Row],[Census Enrollment]],Source[[#This Row],[Noncredit Avg. Attendance]])</f>
        <v>5.0520000000000005</v>
      </c>
    </row>
    <row r="3544" spans="1:40" x14ac:dyDescent="0.25">
      <c r="A3544" t="s">
        <v>32</v>
      </c>
      <c r="B3544" t="s">
        <v>33</v>
      </c>
      <c r="C3544" t="s">
        <v>811</v>
      </c>
      <c r="D3544" t="s">
        <v>812</v>
      </c>
      <c r="E3544" s="4">
        <v>46867</v>
      </c>
      <c r="F3544" s="4" t="s">
        <v>813</v>
      </c>
      <c r="G3544" s="4">
        <v>4035</v>
      </c>
      <c r="H3544" t="str">
        <f>CONCATENATE(Source[[#This Row],[Subject]],TRIM(Source[[#This Row],[Course]]))</f>
        <v>DSPS4035</v>
      </c>
      <c r="I3544" t="str">
        <f>VLOOKUP(Source[[#This Row],[SubjCrse]],'Courses and Categories'!$E$2:$G$1816,3,FALSE)</f>
        <v>Noncredit DSPS</v>
      </c>
      <c r="J3544">
        <v>201</v>
      </c>
      <c r="K3544" t="s">
        <v>849</v>
      </c>
      <c r="L3544" t="s">
        <v>39</v>
      </c>
      <c r="M3544" t="s">
        <v>40</v>
      </c>
      <c r="N3544" t="s">
        <v>815</v>
      </c>
      <c r="O3544" t="s">
        <v>816</v>
      </c>
      <c r="P3544" t="s">
        <v>856</v>
      </c>
      <c r="Q3544" t="s">
        <v>71</v>
      </c>
      <c r="R3544" t="s">
        <v>857</v>
      </c>
      <c r="S3544" t="s">
        <v>61</v>
      </c>
      <c r="T3544">
        <v>1</v>
      </c>
      <c r="U3544" s="1">
        <v>43479</v>
      </c>
      <c r="V3544" s="1">
        <v>43607</v>
      </c>
      <c r="W3544" t="s">
        <v>858</v>
      </c>
      <c r="X3544" t="s">
        <v>46</v>
      </c>
      <c r="Y3544">
        <v>89</v>
      </c>
      <c r="Z3544">
        <v>85</v>
      </c>
      <c r="AA3544">
        <v>120</v>
      </c>
      <c r="AB3544">
        <v>70.833299999999994</v>
      </c>
      <c r="AD3544">
        <f>IF(ISBLANK(Source[[#This Row],[CrosslistID]]),1,1/COUNTIFS(Source[CrosslistID],Source[[#This Row],[CrosslistID]],Source[TermDesc],Source[[#This Row],[TermDesc]]))</f>
        <v>1</v>
      </c>
      <c r="AG3544">
        <v>0</v>
      </c>
      <c r="AH3544">
        <v>70.833299999999994</v>
      </c>
      <c r="AI3544">
        <v>3.9359999999999999</v>
      </c>
      <c r="AJ3544">
        <v>3.9359999999999999</v>
      </c>
      <c r="AK3544">
        <v>0.26</v>
      </c>
      <c r="AL35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3.9359999999999999</v>
      </c>
      <c r="AM3544">
        <f>IF(AND(Source[[#This Row],[Credit_Noncredit]]="Noncredit",Source[[#This Row],[FTEF]]&gt;0),Source[[#This Row],[NC XLST FTES]]*525/(437.5*Source[[#This Row],[FTEF]]),0)</f>
        <v>18.166153846153847</v>
      </c>
      <c r="AN3544">
        <f>IF(Source[[#This Row],[Credit_Noncredit]]="Credit",Source[[#This Row],[Census Enrollment]],Source[[#This Row],[Noncredit Avg. Attendance]])</f>
        <v>18.166153846153847</v>
      </c>
    </row>
    <row r="3545" spans="1:40" x14ac:dyDescent="0.25">
      <c r="A3545" t="s">
        <v>32</v>
      </c>
      <c r="B3545" t="s">
        <v>33</v>
      </c>
      <c r="C3545" t="s">
        <v>811</v>
      </c>
      <c r="D3545" t="s">
        <v>812</v>
      </c>
      <c r="E3545" s="4">
        <v>46868</v>
      </c>
      <c r="F3545" s="4" t="s">
        <v>813</v>
      </c>
      <c r="G3545" s="4">
        <v>4035</v>
      </c>
      <c r="H3545" t="str">
        <f>CONCATENATE(Source[[#This Row],[Subject]],TRIM(Source[[#This Row],[Course]]))</f>
        <v>DSPS4035</v>
      </c>
      <c r="I3545" t="str">
        <f>VLOOKUP(Source[[#This Row],[SubjCrse]],'Courses and Categories'!$E$2:$G$1816,3,FALSE)</f>
        <v>Noncredit DSPS</v>
      </c>
      <c r="J3545">
        <v>202</v>
      </c>
      <c r="K3545" t="s">
        <v>849</v>
      </c>
      <c r="L3545" t="s">
        <v>39</v>
      </c>
      <c r="M3545" t="s">
        <v>40</v>
      </c>
      <c r="N3545" t="s">
        <v>826</v>
      </c>
      <c r="O3545" t="s">
        <v>816</v>
      </c>
      <c r="P3545" t="s">
        <v>856</v>
      </c>
      <c r="Q3545" t="s">
        <v>71</v>
      </c>
      <c r="R3545" t="s">
        <v>857</v>
      </c>
      <c r="S3545" t="s">
        <v>61</v>
      </c>
      <c r="T3545">
        <v>1</v>
      </c>
      <c r="U3545" s="1">
        <v>43479</v>
      </c>
      <c r="V3545" s="1">
        <v>43607</v>
      </c>
      <c r="W3545" t="s">
        <v>858</v>
      </c>
      <c r="X3545" t="s">
        <v>46</v>
      </c>
      <c r="Y3545">
        <v>93</v>
      </c>
      <c r="Z3545">
        <v>87</v>
      </c>
      <c r="AA3545">
        <v>120</v>
      </c>
      <c r="AB3545">
        <v>72.5</v>
      </c>
      <c r="AD3545">
        <f>IF(ISBLANK(Source[[#This Row],[CrosslistID]]),1,1/COUNTIFS(Source[CrosslistID],Source[[#This Row],[CrosslistID]],Source[TermDesc],Source[[#This Row],[TermDesc]]))</f>
        <v>1</v>
      </c>
      <c r="AG3545">
        <v>0</v>
      </c>
      <c r="AH3545">
        <v>72.5</v>
      </c>
      <c r="AI3545">
        <v>4.694</v>
      </c>
      <c r="AJ3545">
        <v>4.694</v>
      </c>
      <c r="AK3545">
        <v>0.26</v>
      </c>
      <c r="AL35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4.694</v>
      </c>
      <c r="AM3545">
        <f>IF(AND(Source[[#This Row],[Credit_Noncredit]]="Noncredit",Source[[#This Row],[FTEF]]&gt;0),Source[[#This Row],[NC XLST FTES]]*525/(437.5*Source[[#This Row],[FTEF]]),0)</f>
        <v>21.664615384615384</v>
      </c>
      <c r="AN3545">
        <f>IF(Source[[#This Row],[Credit_Noncredit]]="Credit",Source[[#This Row],[Census Enrollment]],Source[[#This Row],[Noncredit Avg. Attendance]])</f>
        <v>21.664615384615384</v>
      </c>
    </row>
    <row r="3546" spans="1:40" x14ac:dyDescent="0.25">
      <c r="A3546" t="s">
        <v>32</v>
      </c>
      <c r="B3546" t="s">
        <v>33</v>
      </c>
      <c r="C3546" t="s">
        <v>811</v>
      </c>
      <c r="D3546" t="s">
        <v>812</v>
      </c>
      <c r="E3546" s="4">
        <v>46869</v>
      </c>
      <c r="F3546" s="4" t="s">
        <v>813</v>
      </c>
      <c r="G3546" s="4">
        <v>4035</v>
      </c>
      <c r="H3546" t="str">
        <f>CONCATENATE(Source[[#This Row],[Subject]],TRIM(Source[[#This Row],[Course]]))</f>
        <v>DSPS4035</v>
      </c>
      <c r="I3546" t="str">
        <f>VLOOKUP(Source[[#This Row],[SubjCrse]],'Courses and Categories'!$E$2:$G$1816,3,FALSE)</f>
        <v>Noncredit DSPS</v>
      </c>
      <c r="J3546">
        <v>203</v>
      </c>
      <c r="K3546" t="s">
        <v>849</v>
      </c>
      <c r="L3546" t="s">
        <v>39</v>
      </c>
      <c r="M3546" t="s">
        <v>40</v>
      </c>
      <c r="N3546" t="s">
        <v>820</v>
      </c>
      <c r="O3546" t="s">
        <v>859</v>
      </c>
      <c r="P3546" t="s">
        <v>860</v>
      </c>
      <c r="Q3546" t="s">
        <v>71</v>
      </c>
      <c r="R3546" t="s">
        <v>857</v>
      </c>
      <c r="S3546" t="s">
        <v>61</v>
      </c>
      <c r="T3546">
        <v>1</v>
      </c>
      <c r="U3546" s="1">
        <v>43479</v>
      </c>
      <c r="V3546" s="1">
        <v>43607</v>
      </c>
      <c r="W3546" t="s">
        <v>861</v>
      </c>
      <c r="X3546" t="s">
        <v>46</v>
      </c>
      <c r="Y3546">
        <v>99</v>
      </c>
      <c r="Z3546">
        <v>91</v>
      </c>
      <c r="AA3546">
        <v>160</v>
      </c>
      <c r="AB3546">
        <v>56.875</v>
      </c>
      <c r="AD3546">
        <f>IF(ISBLANK(Source[[#This Row],[CrosslistID]]),1,1/COUNTIFS(Source[CrosslistID],Source[[#This Row],[CrosslistID]],Source[TermDesc],Source[[#This Row],[TermDesc]]))</f>
        <v>1</v>
      </c>
      <c r="AG3546">
        <v>0</v>
      </c>
      <c r="AH3546">
        <v>56.875</v>
      </c>
      <c r="AI3546">
        <v>6.0039999999999996</v>
      </c>
      <c r="AJ3546">
        <v>6.0039999999999996</v>
      </c>
      <c r="AK3546">
        <v>0.3</v>
      </c>
      <c r="AL35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6.0039999999999996</v>
      </c>
      <c r="AM3546">
        <f>IF(AND(Source[[#This Row],[Credit_Noncredit]]="Noncredit",Source[[#This Row],[FTEF]]&gt;0),Source[[#This Row],[NC XLST FTES]]*525/(437.5*Source[[#This Row],[FTEF]]),0)</f>
        <v>24.015999999999998</v>
      </c>
      <c r="AN3546">
        <f>IF(Source[[#This Row],[Credit_Noncredit]]="Credit",Source[[#This Row],[Census Enrollment]],Source[[#This Row],[Noncredit Avg. Attendance]])</f>
        <v>24.015999999999998</v>
      </c>
    </row>
    <row r="3547" spans="1:40" x14ac:dyDescent="0.25">
      <c r="A3547" t="s">
        <v>32</v>
      </c>
      <c r="B3547" t="s">
        <v>33</v>
      </c>
      <c r="C3547" t="s">
        <v>811</v>
      </c>
      <c r="D3547" t="s">
        <v>812</v>
      </c>
      <c r="E3547" s="4">
        <v>46870</v>
      </c>
      <c r="F3547" s="4" t="s">
        <v>813</v>
      </c>
      <c r="G3547" s="4">
        <v>4035</v>
      </c>
      <c r="H3547" t="str">
        <f>CONCATENATE(Source[[#This Row],[Subject]],TRIM(Source[[#This Row],[Course]]))</f>
        <v>DSPS4035</v>
      </c>
      <c r="I3547" t="str">
        <f>VLOOKUP(Source[[#This Row],[SubjCrse]],'Courses and Categories'!$E$2:$G$1816,3,FALSE)</f>
        <v>Noncredit DSPS</v>
      </c>
      <c r="J3547">
        <v>204</v>
      </c>
      <c r="K3547" t="s">
        <v>849</v>
      </c>
      <c r="L3547" t="s">
        <v>39</v>
      </c>
      <c r="M3547" t="s">
        <v>40</v>
      </c>
      <c r="N3547" t="s">
        <v>830</v>
      </c>
      <c r="O3547" t="s">
        <v>859</v>
      </c>
      <c r="P3547" t="s">
        <v>860</v>
      </c>
      <c r="Q3547" t="s">
        <v>71</v>
      </c>
      <c r="R3547" t="s">
        <v>857</v>
      </c>
      <c r="S3547" t="s">
        <v>61</v>
      </c>
      <c r="T3547">
        <v>1</v>
      </c>
      <c r="U3547" s="1">
        <v>43479</v>
      </c>
      <c r="V3547" s="1">
        <v>43607</v>
      </c>
      <c r="W3547" t="s">
        <v>861</v>
      </c>
      <c r="X3547" t="s">
        <v>46</v>
      </c>
      <c r="Y3547">
        <v>98</v>
      </c>
      <c r="Z3547">
        <v>91</v>
      </c>
      <c r="AA3547">
        <v>160</v>
      </c>
      <c r="AB3547">
        <v>56.875</v>
      </c>
      <c r="AD3547">
        <f>IF(ISBLANK(Source[[#This Row],[CrosslistID]]),1,1/COUNTIFS(Source[CrosslistID],Source[[#This Row],[CrosslistID]],Source[TermDesc],Source[[#This Row],[TermDesc]]))</f>
        <v>1</v>
      </c>
      <c r="AG3547">
        <v>0</v>
      </c>
      <c r="AH3547">
        <v>56.875</v>
      </c>
      <c r="AI3547">
        <v>5.6820000000000004</v>
      </c>
      <c r="AJ3547">
        <v>5.6820000000000004</v>
      </c>
      <c r="AK3547">
        <v>0.3</v>
      </c>
      <c r="AL35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5.6820000000000004</v>
      </c>
      <c r="AM3547">
        <f>IF(AND(Source[[#This Row],[Credit_Noncredit]]="Noncredit",Source[[#This Row],[FTEF]]&gt;0),Source[[#This Row],[NC XLST FTES]]*525/(437.5*Source[[#This Row],[FTEF]]),0)</f>
        <v>22.728000000000002</v>
      </c>
      <c r="AN3547">
        <f>IF(Source[[#This Row],[Credit_Noncredit]]="Credit",Source[[#This Row],[Census Enrollment]],Source[[#This Row],[Noncredit Avg. Attendance]])</f>
        <v>22.728000000000002</v>
      </c>
    </row>
    <row r="3548" spans="1:40" x14ac:dyDescent="0.25">
      <c r="A3548" t="s">
        <v>32</v>
      </c>
      <c r="B3548" t="s">
        <v>33</v>
      </c>
      <c r="C3548" t="s">
        <v>811</v>
      </c>
      <c r="D3548" t="s">
        <v>812</v>
      </c>
      <c r="E3548" s="4">
        <v>46871</v>
      </c>
      <c r="F3548" s="4" t="s">
        <v>813</v>
      </c>
      <c r="G3548" s="4">
        <v>4035</v>
      </c>
      <c r="H3548" t="str">
        <f>CONCATENATE(Source[[#This Row],[Subject]],TRIM(Source[[#This Row],[Course]]))</f>
        <v>DSPS4035</v>
      </c>
      <c r="I3548" t="str">
        <f>VLOOKUP(Source[[#This Row],[SubjCrse]],'Courses and Categories'!$E$2:$G$1816,3,FALSE)</f>
        <v>Noncredit DSPS</v>
      </c>
      <c r="J3548">
        <v>205</v>
      </c>
      <c r="K3548" t="s">
        <v>849</v>
      </c>
      <c r="L3548" t="s">
        <v>39</v>
      </c>
      <c r="M3548" t="s">
        <v>40</v>
      </c>
      <c r="N3548" t="s">
        <v>91</v>
      </c>
      <c r="O3548">
        <v>1000</v>
      </c>
      <c r="P3548">
        <v>1150</v>
      </c>
      <c r="Q3548" t="s">
        <v>60</v>
      </c>
      <c r="R3548">
        <v>104</v>
      </c>
      <c r="S3548" t="s">
        <v>61</v>
      </c>
      <c r="T3548">
        <v>1</v>
      </c>
      <c r="U3548" s="1">
        <v>43479</v>
      </c>
      <c r="V3548" s="1">
        <v>43607</v>
      </c>
      <c r="W3548" t="s">
        <v>862</v>
      </c>
      <c r="X3548" t="s">
        <v>46</v>
      </c>
      <c r="Y3548">
        <v>37</v>
      </c>
      <c r="Z3548">
        <v>35</v>
      </c>
      <c r="AA3548">
        <v>160</v>
      </c>
      <c r="AB3548">
        <v>21.875</v>
      </c>
      <c r="AD3548">
        <f>IF(ISBLANK(Source[[#This Row],[CrosslistID]]),1,1/COUNTIFS(Source[CrosslistID],Source[[#This Row],[CrosslistID]],Source[TermDesc],Source[[#This Row],[TermDesc]]))</f>
        <v>1</v>
      </c>
      <c r="AG3548">
        <v>0</v>
      </c>
      <c r="AH3548">
        <v>21.875</v>
      </c>
      <c r="AI3548">
        <v>1.0680000000000001</v>
      </c>
      <c r="AJ3548">
        <v>1.0680000000000001</v>
      </c>
      <c r="AK3548">
        <v>0.08</v>
      </c>
      <c r="AL35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1.0680000000000001</v>
      </c>
      <c r="AM3548">
        <f>IF(AND(Source[[#This Row],[Credit_Noncredit]]="Noncredit",Source[[#This Row],[FTEF]]&gt;0),Source[[#This Row],[NC XLST FTES]]*525/(437.5*Source[[#This Row],[FTEF]]),0)</f>
        <v>16.02</v>
      </c>
      <c r="AN3548">
        <f>IF(Source[[#This Row],[Credit_Noncredit]]="Credit",Source[[#This Row],[Census Enrollment]],Source[[#This Row],[Noncredit Avg. Attendance]])</f>
        <v>16.02</v>
      </c>
    </row>
    <row r="3549" spans="1:40" x14ac:dyDescent="0.25">
      <c r="A3549" t="s">
        <v>32</v>
      </c>
      <c r="B3549" t="s">
        <v>33</v>
      </c>
      <c r="C3549" t="s">
        <v>811</v>
      </c>
      <c r="D3549" t="s">
        <v>812</v>
      </c>
      <c r="E3549" s="4">
        <v>43785</v>
      </c>
      <c r="F3549" s="4" t="s">
        <v>813</v>
      </c>
      <c r="G3549" s="4">
        <v>4210</v>
      </c>
      <c r="H3549" t="str">
        <f>CONCATENATE(Source[[#This Row],[Subject]],TRIM(Source[[#This Row],[Course]]))</f>
        <v>DSPS4210</v>
      </c>
      <c r="I3549" t="str">
        <f>VLOOKUP(Source[[#This Row],[SubjCrse]],'Courses and Categories'!$E$2:$G$1816,3,FALSE)</f>
        <v>Noncredit DSPS</v>
      </c>
      <c r="J3549">
        <v>201</v>
      </c>
      <c r="K3549" t="s">
        <v>863</v>
      </c>
      <c r="L3549" t="s">
        <v>39</v>
      </c>
      <c r="M3549" t="s">
        <v>40</v>
      </c>
      <c r="N3549" t="s">
        <v>180</v>
      </c>
      <c r="O3549">
        <v>1300</v>
      </c>
      <c r="P3549">
        <v>1515</v>
      </c>
      <c r="Q3549" t="s">
        <v>681</v>
      </c>
      <c r="S3549" t="s">
        <v>61</v>
      </c>
      <c r="T3549">
        <v>1</v>
      </c>
      <c r="U3549" s="1">
        <v>43479</v>
      </c>
      <c r="V3549" s="1">
        <v>43607</v>
      </c>
      <c r="W3549" t="s">
        <v>846</v>
      </c>
      <c r="X3549" t="s">
        <v>46</v>
      </c>
      <c r="Y3549">
        <v>32</v>
      </c>
      <c r="Z3549">
        <v>28</v>
      </c>
      <c r="AA3549">
        <v>18</v>
      </c>
      <c r="AB3549">
        <v>155.5556</v>
      </c>
      <c r="AD3549">
        <f>IF(ISBLANK(Source[[#This Row],[CrosslistID]]),1,1/COUNTIFS(Source[CrosslistID],Source[[#This Row],[CrosslistID]],Source[TermDesc],Source[[#This Row],[TermDesc]]))</f>
        <v>1</v>
      </c>
      <c r="AG3549">
        <v>0</v>
      </c>
      <c r="AH3549">
        <v>155.5556</v>
      </c>
      <c r="AI3549">
        <v>0.77600000000000002</v>
      </c>
      <c r="AJ3549">
        <v>0.77600000000000002</v>
      </c>
      <c r="AK3549">
        <v>0.1</v>
      </c>
      <c r="AL35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0.77600000000000002</v>
      </c>
      <c r="AM3549">
        <f>IF(AND(Source[[#This Row],[Credit_Noncredit]]="Noncredit",Source[[#This Row],[FTEF]]&gt;0),Source[[#This Row],[NC XLST FTES]]*525/(437.5*Source[[#This Row],[FTEF]]),0)</f>
        <v>9.3120000000000012</v>
      </c>
      <c r="AN3549">
        <f>IF(Source[[#This Row],[Credit_Noncredit]]="Credit",Source[[#This Row],[Census Enrollment]],Source[[#This Row],[Noncredit Avg. Attendance]])</f>
        <v>9.3120000000000012</v>
      </c>
    </row>
    <row r="3550" spans="1:40" x14ac:dyDescent="0.25">
      <c r="A3550" t="s">
        <v>32</v>
      </c>
      <c r="B3550" t="s">
        <v>33</v>
      </c>
      <c r="C3550" t="s">
        <v>811</v>
      </c>
      <c r="D3550" t="s">
        <v>812</v>
      </c>
      <c r="E3550" s="4">
        <v>44472</v>
      </c>
      <c r="F3550" s="4" t="s">
        <v>813</v>
      </c>
      <c r="G3550" s="4">
        <v>4210</v>
      </c>
      <c r="H3550" t="str">
        <f>CONCATENATE(Source[[#This Row],[Subject]],TRIM(Source[[#This Row],[Course]]))</f>
        <v>DSPS4210</v>
      </c>
      <c r="I3550" t="str">
        <f>VLOOKUP(Source[[#This Row],[SubjCrse]],'Courses and Categories'!$E$2:$G$1816,3,FALSE)</f>
        <v>Noncredit DSPS</v>
      </c>
      <c r="J3550">
        <v>202</v>
      </c>
      <c r="K3550" t="s">
        <v>863</v>
      </c>
      <c r="L3550" t="s">
        <v>39</v>
      </c>
      <c r="M3550" t="s">
        <v>40</v>
      </c>
      <c r="N3550" t="s">
        <v>41</v>
      </c>
      <c r="O3550">
        <v>1400</v>
      </c>
      <c r="P3550">
        <v>1615</v>
      </c>
      <c r="Q3550" t="s">
        <v>864</v>
      </c>
      <c r="S3550" t="s">
        <v>61</v>
      </c>
      <c r="T3550">
        <v>1</v>
      </c>
      <c r="U3550" s="1">
        <v>43479</v>
      </c>
      <c r="V3550" s="1">
        <v>43607</v>
      </c>
      <c r="W3550" t="s">
        <v>846</v>
      </c>
      <c r="X3550" t="s">
        <v>46</v>
      </c>
      <c r="Y3550">
        <v>28</v>
      </c>
      <c r="Z3550">
        <v>26</v>
      </c>
      <c r="AA3550">
        <v>18</v>
      </c>
      <c r="AB3550">
        <v>144.4444</v>
      </c>
      <c r="AD3550">
        <f>IF(ISBLANK(Source[[#This Row],[CrosslistID]]),1,1/COUNTIFS(Source[CrosslistID],Source[[#This Row],[CrosslistID]],Source[TermDesc],Source[[#This Row],[TermDesc]]))</f>
        <v>1</v>
      </c>
      <c r="AG3550">
        <v>0</v>
      </c>
      <c r="AH3550">
        <v>144.4444</v>
      </c>
      <c r="AI3550">
        <v>1</v>
      </c>
      <c r="AJ3550">
        <v>1</v>
      </c>
      <c r="AK3550">
        <v>0.1</v>
      </c>
      <c r="AL35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</v>
      </c>
      <c r="AM3550">
        <f>IF(AND(Source[[#This Row],[Credit_Noncredit]]="Noncredit",Source[[#This Row],[FTEF]]&gt;0),Source[[#This Row],[NC XLST FTES]]*525/(437.5*Source[[#This Row],[FTEF]]),0)</f>
        <v>12</v>
      </c>
      <c r="AN3550">
        <f>IF(Source[[#This Row],[Credit_Noncredit]]="Credit",Source[[#This Row],[Census Enrollment]],Source[[#This Row],[Noncredit Avg. Attendance]])</f>
        <v>12</v>
      </c>
    </row>
    <row r="3551" spans="1:40" x14ac:dyDescent="0.25">
      <c r="A3551" t="s">
        <v>32</v>
      </c>
      <c r="B3551" t="s">
        <v>33</v>
      </c>
      <c r="C3551" t="s">
        <v>811</v>
      </c>
      <c r="D3551" t="s">
        <v>812</v>
      </c>
      <c r="E3551" s="4">
        <v>44471</v>
      </c>
      <c r="F3551" s="4" t="s">
        <v>813</v>
      </c>
      <c r="G3551" s="4">
        <v>4210</v>
      </c>
      <c r="H3551" t="str">
        <f>CONCATENATE(Source[[#This Row],[Subject]],TRIM(Source[[#This Row],[Course]]))</f>
        <v>DSPS4210</v>
      </c>
      <c r="I3551" t="str">
        <f>VLOOKUP(Source[[#This Row],[SubjCrse]],'Courses and Categories'!$E$2:$G$1816,3,FALSE)</f>
        <v>Noncredit DSPS</v>
      </c>
      <c r="J3551">
        <v>203</v>
      </c>
      <c r="K3551" t="s">
        <v>863</v>
      </c>
      <c r="L3551" t="s">
        <v>39</v>
      </c>
      <c r="M3551" t="s">
        <v>40</v>
      </c>
      <c r="N3551" t="s">
        <v>50</v>
      </c>
      <c r="O3551">
        <v>1300</v>
      </c>
      <c r="P3551">
        <v>1515</v>
      </c>
      <c r="Q3551" t="s">
        <v>751</v>
      </c>
      <c r="S3551" t="s">
        <v>61</v>
      </c>
      <c r="T3551">
        <v>1</v>
      </c>
      <c r="U3551" s="1">
        <v>43479</v>
      </c>
      <c r="V3551" s="1">
        <v>43607</v>
      </c>
      <c r="W3551" t="s">
        <v>846</v>
      </c>
      <c r="X3551" t="s">
        <v>46</v>
      </c>
      <c r="Y3551">
        <v>35</v>
      </c>
      <c r="Z3551">
        <v>32</v>
      </c>
      <c r="AA3551">
        <v>18</v>
      </c>
      <c r="AB3551">
        <v>177.77780000000001</v>
      </c>
      <c r="AD3551">
        <f>IF(ISBLANK(Source[[#This Row],[CrosslistID]]),1,1/COUNTIFS(Source[CrosslistID],Source[[#This Row],[CrosslistID]],Source[TermDesc],Source[[#This Row],[TermDesc]]))</f>
        <v>1</v>
      </c>
      <c r="AG3551">
        <v>0</v>
      </c>
      <c r="AH3551">
        <v>177.77780000000001</v>
      </c>
      <c r="AI3551">
        <v>1.357</v>
      </c>
      <c r="AJ3551">
        <v>1.357</v>
      </c>
      <c r="AK3551">
        <v>0.1</v>
      </c>
      <c r="AL35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1.357</v>
      </c>
      <c r="AM3551">
        <f>IF(AND(Source[[#This Row],[Credit_Noncredit]]="Noncredit",Source[[#This Row],[FTEF]]&gt;0),Source[[#This Row],[NC XLST FTES]]*525/(437.5*Source[[#This Row],[FTEF]]),0)</f>
        <v>16.283999999999999</v>
      </c>
      <c r="AN3551">
        <f>IF(Source[[#This Row],[Credit_Noncredit]]="Credit",Source[[#This Row],[Census Enrollment]],Source[[#This Row],[Noncredit Avg. Attendance]])</f>
        <v>16.283999999999999</v>
      </c>
    </row>
    <row r="3552" spans="1:40" x14ac:dyDescent="0.25">
      <c r="A3552" t="s">
        <v>32</v>
      </c>
      <c r="B3552" t="s">
        <v>33</v>
      </c>
      <c r="C3552" t="s">
        <v>811</v>
      </c>
      <c r="D3552" t="s">
        <v>812</v>
      </c>
      <c r="E3552" s="4">
        <v>48165</v>
      </c>
      <c r="F3552" s="4" t="s">
        <v>813</v>
      </c>
      <c r="G3552" s="4">
        <v>4222</v>
      </c>
      <c r="H3552" t="str">
        <f>CONCATENATE(Source[[#This Row],[Subject]],TRIM(Source[[#This Row],[Course]]))</f>
        <v>DSPS4222</v>
      </c>
      <c r="I3552" t="str">
        <f>VLOOKUP(Source[[#This Row],[SubjCrse]],'Courses and Categories'!$E$2:$G$1816,3,FALSE)</f>
        <v>Noncredit DSPS</v>
      </c>
      <c r="J3552">
        <v>101</v>
      </c>
      <c r="K3552" t="s">
        <v>865</v>
      </c>
      <c r="L3552" t="s">
        <v>39</v>
      </c>
      <c r="M3552" t="s">
        <v>40</v>
      </c>
      <c r="N3552" t="s">
        <v>185</v>
      </c>
      <c r="O3552">
        <v>1010</v>
      </c>
      <c r="P3552">
        <v>1200</v>
      </c>
      <c r="Q3552" t="s">
        <v>675</v>
      </c>
      <c r="R3552">
        <v>207</v>
      </c>
      <c r="S3552" t="s">
        <v>134</v>
      </c>
      <c r="T3552">
        <v>1</v>
      </c>
      <c r="U3552" s="1">
        <v>43479</v>
      </c>
      <c r="V3552" s="1">
        <v>43607</v>
      </c>
      <c r="W3552" t="s">
        <v>866</v>
      </c>
      <c r="X3552" t="s">
        <v>46</v>
      </c>
      <c r="Y3552">
        <v>23</v>
      </c>
      <c r="Z3552">
        <v>23</v>
      </c>
      <c r="AA3552">
        <v>35</v>
      </c>
      <c r="AB3552">
        <v>65.714299999999994</v>
      </c>
      <c r="AD3552">
        <f>IF(ISBLANK(Source[[#This Row],[CrosslistID]]),1,1/COUNTIFS(Source[CrosslistID],Source[[#This Row],[CrosslistID]],Source[TermDesc],Source[[#This Row],[TermDesc]]))</f>
        <v>1</v>
      </c>
      <c r="AG3552">
        <v>0</v>
      </c>
      <c r="AH3552">
        <v>65.714299999999994</v>
      </c>
      <c r="AI3552">
        <v>0.46600000000000003</v>
      </c>
      <c r="AJ3552">
        <v>0.46600000000000003</v>
      </c>
      <c r="AK3552">
        <v>0.08</v>
      </c>
      <c r="AL35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0.46600000000000003</v>
      </c>
      <c r="AM3552">
        <f>IF(AND(Source[[#This Row],[Credit_Noncredit]]="Noncredit",Source[[#This Row],[FTEF]]&gt;0),Source[[#This Row],[NC XLST FTES]]*525/(437.5*Source[[#This Row],[FTEF]]),0)</f>
        <v>6.99</v>
      </c>
      <c r="AN3552">
        <f>IF(Source[[#This Row],[Credit_Noncredit]]="Credit",Source[[#This Row],[Census Enrollment]],Source[[#This Row],[Noncredit Avg. Attendance]])</f>
        <v>6.99</v>
      </c>
    </row>
    <row r="3553" spans="1:40" x14ac:dyDescent="0.25">
      <c r="A3553" t="s">
        <v>32</v>
      </c>
      <c r="B3553" t="s">
        <v>33</v>
      </c>
      <c r="C3553" t="s">
        <v>811</v>
      </c>
      <c r="D3553" t="s">
        <v>812</v>
      </c>
      <c r="E3553" s="4">
        <v>46112</v>
      </c>
      <c r="F3553" s="4" t="s">
        <v>813</v>
      </c>
      <c r="G3553" s="4">
        <v>4305</v>
      </c>
      <c r="H3553" t="str">
        <f>CONCATENATE(Source[[#This Row],[Subject]],TRIM(Source[[#This Row],[Course]]))</f>
        <v>DSPS4305</v>
      </c>
      <c r="I3553" t="str">
        <f>VLOOKUP(Source[[#This Row],[SubjCrse]],'Courses and Categories'!$E$2:$G$1816,3,FALSE)</f>
        <v>Noncredit DSPS</v>
      </c>
      <c r="J3553">
        <v>701</v>
      </c>
      <c r="K3553" t="s">
        <v>867</v>
      </c>
      <c r="L3553" t="s">
        <v>39</v>
      </c>
      <c r="M3553" t="s">
        <v>40</v>
      </c>
      <c r="N3553" t="s">
        <v>815</v>
      </c>
      <c r="O3553" t="s">
        <v>868</v>
      </c>
      <c r="P3553" t="s">
        <v>869</v>
      </c>
      <c r="Q3553" t="s">
        <v>296</v>
      </c>
      <c r="R3553" t="s">
        <v>870</v>
      </c>
      <c r="S3553" t="s">
        <v>53</v>
      </c>
      <c r="T3553">
        <v>1</v>
      </c>
      <c r="U3553" s="1">
        <v>43479</v>
      </c>
      <c r="V3553" s="1">
        <v>43607</v>
      </c>
      <c r="W3553" t="s">
        <v>871</v>
      </c>
      <c r="X3553" t="s">
        <v>46</v>
      </c>
      <c r="Y3553">
        <v>73</v>
      </c>
      <c r="Z3553">
        <v>61</v>
      </c>
      <c r="AA3553">
        <v>45</v>
      </c>
      <c r="AB3553">
        <v>135.5556</v>
      </c>
      <c r="AD3553">
        <f>IF(ISBLANK(Source[[#This Row],[CrosslistID]]),1,1/COUNTIFS(Source[CrosslistID],Source[[#This Row],[CrosslistID]],Source[TermDesc],Source[[#This Row],[TermDesc]]))</f>
        <v>1</v>
      </c>
      <c r="AG3553">
        <v>0</v>
      </c>
      <c r="AH3553">
        <v>135.5556</v>
      </c>
      <c r="AI3553">
        <v>2.7749999999999999</v>
      </c>
      <c r="AJ3553">
        <v>2.7749999999999999</v>
      </c>
      <c r="AK3553">
        <v>0.24</v>
      </c>
      <c r="AL35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2.7749999999999999</v>
      </c>
      <c r="AM3553">
        <f>IF(AND(Source[[#This Row],[Credit_Noncredit]]="Noncredit",Source[[#This Row],[FTEF]]&gt;0),Source[[#This Row],[NC XLST FTES]]*525/(437.5*Source[[#This Row],[FTEF]]),0)</f>
        <v>13.875</v>
      </c>
      <c r="AN3553">
        <f>IF(Source[[#This Row],[Credit_Noncredit]]="Credit",Source[[#This Row],[Census Enrollment]],Source[[#This Row],[Noncredit Avg. Attendance]])</f>
        <v>13.875</v>
      </c>
    </row>
    <row r="3554" spans="1:40" x14ac:dyDescent="0.25">
      <c r="A3554" t="s">
        <v>32</v>
      </c>
      <c r="B3554" t="s">
        <v>33</v>
      </c>
      <c r="C3554" t="s">
        <v>811</v>
      </c>
      <c r="D3554" t="s">
        <v>812</v>
      </c>
      <c r="E3554" s="4">
        <v>46113</v>
      </c>
      <c r="F3554" s="4" t="s">
        <v>813</v>
      </c>
      <c r="G3554" s="4">
        <v>4305</v>
      </c>
      <c r="H3554" t="str">
        <f>CONCATENATE(Source[[#This Row],[Subject]],TRIM(Source[[#This Row],[Course]]))</f>
        <v>DSPS4305</v>
      </c>
      <c r="I3554" t="str">
        <f>VLOOKUP(Source[[#This Row],[SubjCrse]],'Courses and Categories'!$E$2:$G$1816,3,FALSE)</f>
        <v>Noncredit DSPS</v>
      </c>
      <c r="J3554">
        <v>702</v>
      </c>
      <c r="K3554" t="s">
        <v>867</v>
      </c>
      <c r="L3554" t="s">
        <v>39</v>
      </c>
      <c r="M3554" t="s">
        <v>40</v>
      </c>
      <c r="N3554" t="s">
        <v>820</v>
      </c>
      <c r="O3554" t="s">
        <v>872</v>
      </c>
      <c r="P3554" t="s">
        <v>873</v>
      </c>
      <c r="Q3554" t="s">
        <v>296</v>
      </c>
      <c r="R3554" t="s">
        <v>870</v>
      </c>
      <c r="S3554" t="s">
        <v>53</v>
      </c>
      <c r="T3554">
        <v>1</v>
      </c>
      <c r="U3554" s="1">
        <v>43479</v>
      </c>
      <c r="V3554" s="1">
        <v>43607</v>
      </c>
      <c r="W3554" t="s">
        <v>871</v>
      </c>
      <c r="X3554" t="s">
        <v>46</v>
      </c>
      <c r="Y3554">
        <v>69</v>
      </c>
      <c r="Z3554">
        <v>60</v>
      </c>
      <c r="AA3554">
        <v>45</v>
      </c>
      <c r="AB3554">
        <v>133.33330000000001</v>
      </c>
      <c r="AD3554">
        <f>IF(ISBLANK(Source[[#This Row],[CrosslistID]]),1,1/COUNTIFS(Source[CrosslistID],Source[[#This Row],[CrosslistID]],Source[TermDesc],Source[[#This Row],[TermDesc]]))</f>
        <v>1</v>
      </c>
      <c r="AG3554">
        <v>0</v>
      </c>
      <c r="AH3554">
        <v>133.33330000000001</v>
      </c>
      <c r="AI3554">
        <v>3.27</v>
      </c>
      <c r="AJ3554">
        <v>3.27</v>
      </c>
      <c r="AK3554">
        <v>0.24</v>
      </c>
      <c r="AL35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3.27</v>
      </c>
      <c r="AM3554">
        <f>IF(AND(Source[[#This Row],[Credit_Noncredit]]="Noncredit",Source[[#This Row],[FTEF]]&gt;0),Source[[#This Row],[NC XLST FTES]]*525/(437.5*Source[[#This Row],[FTEF]]),0)</f>
        <v>16.350000000000001</v>
      </c>
      <c r="AN3554">
        <f>IF(Source[[#This Row],[Credit_Noncredit]]="Credit",Source[[#This Row],[Census Enrollment]],Source[[#This Row],[Noncredit Avg. Attendance]])</f>
        <v>16.350000000000001</v>
      </c>
    </row>
    <row r="3555" spans="1:40" x14ac:dyDescent="0.25">
      <c r="A3555" t="s">
        <v>32</v>
      </c>
      <c r="B3555" t="s">
        <v>33</v>
      </c>
      <c r="C3555" t="s">
        <v>811</v>
      </c>
      <c r="D3555" t="s">
        <v>812</v>
      </c>
      <c r="E3555" s="4">
        <v>46133</v>
      </c>
      <c r="F3555" s="4" t="s">
        <v>813</v>
      </c>
      <c r="G3555" s="4">
        <v>4305</v>
      </c>
      <c r="H3555" t="str">
        <f>CONCATENATE(Source[[#This Row],[Subject]],TRIM(Source[[#This Row],[Course]]))</f>
        <v>DSPS4305</v>
      </c>
      <c r="I3555" t="str">
        <f>VLOOKUP(Source[[#This Row],[SubjCrse]],'Courses and Categories'!$E$2:$G$1816,3,FALSE)</f>
        <v>Noncredit DSPS</v>
      </c>
      <c r="J3555">
        <v>703</v>
      </c>
      <c r="K3555" t="s">
        <v>867</v>
      </c>
      <c r="L3555" t="s">
        <v>39</v>
      </c>
      <c r="M3555" t="s">
        <v>40</v>
      </c>
      <c r="N3555" t="s">
        <v>826</v>
      </c>
      <c r="O3555" t="s">
        <v>872</v>
      </c>
      <c r="P3555" t="s">
        <v>873</v>
      </c>
      <c r="Q3555" t="s">
        <v>296</v>
      </c>
      <c r="R3555" t="s">
        <v>870</v>
      </c>
      <c r="S3555" t="s">
        <v>53</v>
      </c>
      <c r="T3555">
        <v>1</v>
      </c>
      <c r="U3555" s="1">
        <v>43479</v>
      </c>
      <c r="V3555" s="1">
        <v>43607</v>
      </c>
      <c r="W3555" t="s">
        <v>871</v>
      </c>
      <c r="X3555" t="s">
        <v>46</v>
      </c>
      <c r="Y3555">
        <v>73</v>
      </c>
      <c r="Z3555">
        <v>60</v>
      </c>
      <c r="AA3555">
        <v>45</v>
      </c>
      <c r="AB3555">
        <v>133.33330000000001</v>
      </c>
      <c r="AD3555">
        <f>IF(ISBLANK(Source[[#This Row],[CrosslistID]]),1,1/COUNTIFS(Source[CrosslistID],Source[[#This Row],[CrosslistID]],Source[TermDesc],Source[[#This Row],[TermDesc]]))</f>
        <v>1</v>
      </c>
      <c r="AG3555">
        <v>0</v>
      </c>
      <c r="AH3555">
        <v>133.33330000000001</v>
      </c>
      <c r="AI3555">
        <v>3.093</v>
      </c>
      <c r="AJ3555">
        <v>3.093</v>
      </c>
      <c r="AK3555">
        <v>0.24</v>
      </c>
      <c r="AL35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3.093</v>
      </c>
      <c r="AM3555">
        <f>IF(AND(Source[[#This Row],[Credit_Noncredit]]="Noncredit",Source[[#This Row],[FTEF]]&gt;0),Source[[#This Row],[NC XLST FTES]]*525/(437.5*Source[[#This Row],[FTEF]]),0)</f>
        <v>15.465</v>
      </c>
      <c r="AN3555">
        <f>IF(Source[[#This Row],[Credit_Noncredit]]="Credit",Source[[#This Row],[Census Enrollment]],Source[[#This Row],[Noncredit Avg. Attendance]])</f>
        <v>15.465</v>
      </c>
    </row>
    <row r="3556" spans="1:40" x14ac:dyDescent="0.25">
      <c r="A3556" t="s">
        <v>32</v>
      </c>
      <c r="B3556" t="s">
        <v>33</v>
      </c>
      <c r="C3556" t="s">
        <v>811</v>
      </c>
      <c r="D3556" t="s">
        <v>812</v>
      </c>
      <c r="E3556" s="4">
        <v>46134</v>
      </c>
      <c r="F3556" s="4" t="s">
        <v>813</v>
      </c>
      <c r="G3556" s="4">
        <v>4305</v>
      </c>
      <c r="H3556" t="str">
        <f>CONCATENATE(Source[[#This Row],[Subject]],TRIM(Source[[#This Row],[Course]]))</f>
        <v>DSPS4305</v>
      </c>
      <c r="I3556" t="str">
        <f>VLOOKUP(Source[[#This Row],[SubjCrse]],'Courses and Categories'!$E$2:$G$1816,3,FALSE)</f>
        <v>Noncredit DSPS</v>
      </c>
      <c r="J3556">
        <v>704</v>
      </c>
      <c r="K3556" t="s">
        <v>867</v>
      </c>
      <c r="L3556" t="s">
        <v>39</v>
      </c>
      <c r="M3556" t="s">
        <v>40</v>
      </c>
      <c r="N3556" t="s">
        <v>830</v>
      </c>
      <c r="O3556" t="s">
        <v>816</v>
      </c>
      <c r="P3556" t="s">
        <v>874</v>
      </c>
      <c r="Q3556" t="s">
        <v>296</v>
      </c>
      <c r="R3556" t="s">
        <v>870</v>
      </c>
      <c r="S3556" t="s">
        <v>53</v>
      </c>
      <c r="T3556">
        <v>1</v>
      </c>
      <c r="U3556" s="1">
        <v>43479</v>
      </c>
      <c r="V3556" s="1">
        <v>43607</v>
      </c>
      <c r="W3556" t="s">
        <v>871</v>
      </c>
      <c r="X3556" t="s">
        <v>46</v>
      </c>
      <c r="Y3556">
        <v>70</v>
      </c>
      <c r="Z3556">
        <v>58</v>
      </c>
      <c r="AA3556">
        <v>45</v>
      </c>
      <c r="AB3556">
        <v>128.88890000000001</v>
      </c>
      <c r="AD3556">
        <f>IF(ISBLANK(Source[[#This Row],[CrosslistID]]),1,1/COUNTIFS(Source[CrosslistID],Source[[#This Row],[CrosslistID]],Source[TermDesc],Source[[#This Row],[TermDesc]]))</f>
        <v>1</v>
      </c>
      <c r="AG3556">
        <v>0</v>
      </c>
      <c r="AH3556">
        <v>128.88890000000001</v>
      </c>
      <c r="AI3556">
        <v>3.32</v>
      </c>
      <c r="AJ3556">
        <v>3.32</v>
      </c>
      <c r="AK3556">
        <v>0.24</v>
      </c>
      <c r="AL35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3.32</v>
      </c>
      <c r="AM3556">
        <f>IF(AND(Source[[#This Row],[Credit_Noncredit]]="Noncredit",Source[[#This Row],[FTEF]]&gt;0),Source[[#This Row],[NC XLST FTES]]*525/(437.5*Source[[#This Row],[FTEF]]),0)</f>
        <v>16.600000000000001</v>
      </c>
      <c r="AN3556">
        <f>IF(Source[[#This Row],[Credit_Noncredit]]="Credit",Source[[#This Row],[Census Enrollment]],Source[[#This Row],[Noncredit Avg. Attendance]])</f>
        <v>16.600000000000001</v>
      </c>
    </row>
    <row r="3557" spans="1:40" x14ac:dyDescent="0.25">
      <c r="A3557" t="s">
        <v>32</v>
      </c>
      <c r="B3557" t="s">
        <v>33</v>
      </c>
      <c r="C3557" t="s">
        <v>811</v>
      </c>
      <c r="D3557" t="s">
        <v>812</v>
      </c>
      <c r="E3557" s="4">
        <v>48166</v>
      </c>
      <c r="F3557" s="4" t="s">
        <v>813</v>
      </c>
      <c r="G3557" s="4">
        <v>4414</v>
      </c>
      <c r="H3557" t="str">
        <f>CONCATENATE(Source[[#This Row],[Subject]],TRIM(Source[[#This Row],[Course]]))</f>
        <v>DSPS4414</v>
      </c>
      <c r="I3557" t="str">
        <f>VLOOKUP(Source[[#This Row],[SubjCrse]],'Courses and Categories'!$E$2:$G$1816,3,FALSE)</f>
        <v>Noncredit DSPS</v>
      </c>
      <c r="J3557">
        <v>201</v>
      </c>
      <c r="K3557" t="s">
        <v>875</v>
      </c>
      <c r="L3557" t="s">
        <v>39</v>
      </c>
      <c r="M3557" t="s">
        <v>40</v>
      </c>
      <c r="N3557" t="s">
        <v>41</v>
      </c>
      <c r="O3557">
        <v>900</v>
      </c>
      <c r="P3557">
        <v>1015</v>
      </c>
      <c r="Q3557" t="s">
        <v>841</v>
      </c>
      <c r="S3557" t="s">
        <v>61</v>
      </c>
      <c r="T3557">
        <v>1</v>
      </c>
      <c r="U3557" s="1">
        <v>43479</v>
      </c>
      <c r="V3557" s="1">
        <v>43607</v>
      </c>
      <c r="W3557" t="s">
        <v>835</v>
      </c>
      <c r="X3557" t="s">
        <v>46</v>
      </c>
      <c r="Y3557">
        <v>37</v>
      </c>
      <c r="Z3557">
        <v>37</v>
      </c>
      <c r="AA3557">
        <v>60</v>
      </c>
      <c r="AB3557">
        <v>61.666699999999999</v>
      </c>
      <c r="AD3557">
        <f>IF(ISBLANK(Source[[#This Row],[CrosslistID]]),1,1/COUNTIFS(Source[CrosslistID],Source[[#This Row],[CrosslistID]],Source[TermDesc],Source[[#This Row],[TermDesc]]))</f>
        <v>1</v>
      </c>
      <c r="AG3557">
        <v>0</v>
      </c>
      <c r="AH3557">
        <v>61.666699999999999</v>
      </c>
      <c r="AI3557">
        <v>0.8</v>
      </c>
      <c r="AJ3557">
        <v>0.8</v>
      </c>
      <c r="AK3557">
        <v>0.06</v>
      </c>
      <c r="AL35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</v>
      </c>
      <c r="AM3557">
        <f>IF(AND(Source[[#This Row],[Credit_Noncredit]]="Noncredit",Source[[#This Row],[FTEF]]&gt;0),Source[[#This Row],[NC XLST FTES]]*525/(437.5*Source[[#This Row],[FTEF]]),0)</f>
        <v>16</v>
      </c>
      <c r="AN3557">
        <f>IF(Source[[#This Row],[Credit_Noncredit]]="Credit",Source[[#This Row],[Census Enrollment]],Source[[#This Row],[Noncredit Avg. Attendance]])</f>
        <v>16</v>
      </c>
    </row>
    <row r="3558" spans="1:40" x14ac:dyDescent="0.25">
      <c r="A3558" t="s">
        <v>32</v>
      </c>
      <c r="B3558" t="s">
        <v>33</v>
      </c>
      <c r="C3558" t="s">
        <v>811</v>
      </c>
      <c r="D3558" t="s">
        <v>812</v>
      </c>
      <c r="E3558" s="4">
        <v>48167</v>
      </c>
      <c r="F3558" s="4" t="s">
        <v>813</v>
      </c>
      <c r="G3558" s="4">
        <v>4414</v>
      </c>
      <c r="H3558" t="str">
        <f>CONCATENATE(Source[[#This Row],[Subject]],TRIM(Source[[#This Row],[Course]]))</f>
        <v>DSPS4414</v>
      </c>
      <c r="I3558" t="str">
        <f>VLOOKUP(Source[[#This Row],[SubjCrse]],'Courses and Categories'!$E$2:$G$1816,3,FALSE)</f>
        <v>Noncredit DSPS</v>
      </c>
      <c r="J3558">
        <v>202</v>
      </c>
      <c r="K3558" t="s">
        <v>875</v>
      </c>
      <c r="L3558" t="s">
        <v>39</v>
      </c>
      <c r="M3558" t="s">
        <v>40</v>
      </c>
      <c r="N3558" t="s">
        <v>41</v>
      </c>
      <c r="O3558">
        <v>1030</v>
      </c>
      <c r="P3558">
        <v>1145</v>
      </c>
      <c r="Q3558" t="s">
        <v>841</v>
      </c>
      <c r="S3558" t="s">
        <v>61</v>
      </c>
      <c r="T3558">
        <v>1</v>
      </c>
      <c r="U3558" s="1">
        <v>43479</v>
      </c>
      <c r="V3558" s="1">
        <v>43607</v>
      </c>
      <c r="W3558" t="s">
        <v>835</v>
      </c>
      <c r="X3558" t="s">
        <v>46</v>
      </c>
      <c r="Y3558">
        <v>37</v>
      </c>
      <c r="Z3558">
        <v>37</v>
      </c>
      <c r="AA3558">
        <v>60</v>
      </c>
      <c r="AB3558">
        <v>61.666699999999999</v>
      </c>
      <c r="AD3558">
        <f>IF(ISBLANK(Source[[#This Row],[CrosslistID]]),1,1/COUNTIFS(Source[CrosslistID],Source[[#This Row],[CrosslistID]],Source[TermDesc],Source[[#This Row],[TermDesc]]))</f>
        <v>1</v>
      </c>
      <c r="AG3558">
        <v>0</v>
      </c>
      <c r="AH3558">
        <v>61.666699999999999</v>
      </c>
      <c r="AI3558">
        <v>0.83399999999999996</v>
      </c>
      <c r="AJ3558">
        <v>0.83399999999999996</v>
      </c>
      <c r="AK3558">
        <v>0.06</v>
      </c>
      <c r="AL35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0.83399999999999996</v>
      </c>
      <c r="AM3558">
        <f>IF(AND(Source[[#This Row],[Credit_Noncredit]]="Noncredit",Source[[#This Row],[FTEF]]&gt;0),Source[[#This Row],[NC XLST FTES]]*525/(437.5*Source[[#This Row],[FTEF]]),0)</f>
        <v>16.68</v>
      </c>
      <c r="AN3558">
        <f>IF(Source[[#This Row],[Credit_Noncredit]]="Credit",Source[[#This Row],[Census Enrollment]],Source[[#This Row],[Noncredit Avg. Attendance]])</f>
        <v>16.68</v>
      </c>
    </row>
    <row r="3559" spans="1:40" x14ac:dyDescent="0.25">
      <c r="A3559" t="s">
        <v>32</v>
      </c>
      <c r="B3559" t="s">
        <v>33</v>
      </c>
      <c r="C3559" t="s">
        <v>811</v>
      </c>
      <c r="D3559" t="s">
        <v>812</v>
      </c>
      <c r="E3559" s="4">
        <v>48168</v>
      </c>
      <c r="F3559" s="4" t="s">
        <v>813</v>
      </c>
      <c r="G3559" s="4">
        <v>4423</v>
      </c>
      <c r="H3559" t="str">
        <f>CONCATENATE(Source[[#This Row],[Subject]],TRIM(Source[[#This Row],[Course]]))</f>
        <v>DSPS4423</v>
      </c>
      <c r="I3559" t="str">
        <f>VLOOKUP(Source[[#This Row],[SubjCrse]],'Courses and Categories'!$E$2:$G$1816,3,FALSE)</f>
        <v>Noncredit DSPS</v>
      </c>
      <c r="J3559">
        <v>501</v>
      </c>
      <c r="K3559" t="s">
        <v>876</v>
      </c>
      <c r="L3559" t="s">
        <v>39</v>
      </c>
      <c r="M3559" t="s">
        <v>40</v>
      </c>
      <c r="N3559" t="s">
        <v>50</v>
      </c>
      <c r="O3559">
        <v>930</v>
      </c>
      <c r="P3559">
        <v>1145</v>
      </c>
      <c r="Q3559" t="s">
        <v>76</v>
      </c>
      <c r="R3559">
        <v>322</v>
      </c>
      <c r="S3559" t="s">
        <v>77</v>
      </c>
      <c r="T3559">
        <v>1</v>
      </c>
      <c r="U3559" s="1">
        <v>43479</v>
      </c>
      <c r="V3559" s="1">
        <v>43607</v>
      </c>
      <c r="W3559" t="s">
        <v>836</v>
      </c>
      <c r="X3559" t="s">
        <v>46</v>
      </c>
      <c r="Y3559">
        <v>25</v>
      </c>
      <c r="Z3559">
        <v>23</v>
      </c>
      <c r="AA3559">
        <v>25</v>
      </c>
      <c r="AB3559">
        <v>92</v>
      </c>
      <c r="AD3559">
        <f>IF(ISBLANK(Source[[#This Row],[CrosslistID]]),1,1/COUNTIFS(Source[CrosslistID],Source[[#This Row],[CrosslistID]],Source[TermDesc],Source[[#This Row],[TermDesc]]))</f>
        <v>1</v>
      </c>
      <c r="AG3559">
        <v>0</v>
      </c>
      <c r="AH3559">
        <v>92</v>
      </c>
      <c r="AI3559">
        <v>1.514</v>
      </c>
      <c r="AJ3559">
        <v>1.514</v>
      </c>
      <c r="AK3559">
        <v>9.8299999999999998E-2</v>
      </c>
      <c r="AL35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1.514</v>
      </c>
      <c r="AM3559">
        <f>IF(AND(Source[[#This Row],[Credit_Noncredit]]="Noncredit",Source[[#This Row],[FTEF]]&gt;0),Source[[#This Row],[NC XLST FTES]]*525/(437.5*Source[[#This Row],[FTEF]]),0)</f>
        <v>18.482197355035606</v>
      </c>
      <c r="AN3559">
        <f>IF(Source[[#This Row],[Credit_Noncredit]]="Credit",Source[[#This Row],[Census Enrollment]],Source[[#This Row],[Noncredit Avg. Attendance]])</f>
        <v>18.482197355035606</v>
      </c>
    </row>
    <row r="3560" spans="1:40" x14ac:dyDescent="0.25">
      <c r="A3560" t="s">
        <v>32</v>
      </c>
      <c r="B3560" t="s">
        <v>33</v>
      </c>
      <c r="C3560" t="s">
        <v>811</v>
      </c>
      <c r="D3560" t="s">
        <v>877</v>
      </c>
      <c r="E3560" s="4">
        <v>44659</v>
      </c>
      <c r="F3560" s="4" t="s">
        <v>878</v>
      </c>
      <c r="G3560" s="4">
        <v>1000</v>
      </c>
      <c r="H3560" t="str">
        <f>CONCATENATE(Source[[#This Row],[Subject]],TRIM(Source[[#This Row],[Course]]))</f>
        <v>LERN1000</v>
      </c>
      <c r="I3560" t="str">
        <f>VLOOKUP(Source[[#This Row],[SubjCrse]],'Courses and Categories'!$E$2:$G$1816,3,FALSE)</f>
        <v>Noncredit Support</v>
      </c>
      <c r="J3560">
        <v>1</v>
      </c>
      <c r="K3560" t="s">
        <v>879</v>
      </c>
      <c r="L3560" t="s">
        <v>39</v>
      </c>
      <c r="M3560" t="s">
        <v>880</v>
      </c>
      <c r="N3560" t="s">
        <v>881</v>
      </c>
      <c r="O3560" t="s">
        <v>881</v>
      </c>
      <c r="P3560" t="s">
        <v>881</v>
      </c>
      <c r="Q3560" t="s">
        <v>882</v>
      </c>
      <c r="R3560" t="s">
        <v>883</v>
      </c>
      <c r="S3560" t="s">
        <v>134</v>
      </c>
      <c r="T3560">
        <v>1</v>
      </c>
      <c r="U3560" s="1">
        <v>43479</v>
      </c>
      <c r="V3560" s="1">
        <v>43607</v>
      </c>
      <c r="W3560" t="s">
        <v>884</v>
      </c>
      <c r="X3560" t="s">
        <v>46</v>
      </c>
      <c r="Y3560">
        <v>3605</v>
      </c>
      <c r="Z3560">
        <v>3605</v>
      </c>
      <c r="AA3560">
        <v>9900</v>
      </c>
      <c r="AB3560">
        <v>36.414099999999998</v>
      </c>
      <c r="AD3560">
        <f>IF(ISBLANK(Source[[#This Row],[CrosslistID]]),1,1/COUNTIFS(Source[CrosslistID],Source[[#This Row],[CrosslistID]],Source[TermDesc],Source[[#This Row],[TermDesc]]))</f>
        <v>1</v>
      </c>
      <c r="AG3560">
        <v>0</v>
      </c>
      <c r="AH3560">
        <v>36.414099999999998</v>
      </c>
      <c r="AI3560">
        <v>77.063000000000002</v>
      </c>
      <c r="AJ3560">
        <v>77.063000000000002</v>
      </c>
      <c r="AK3560">
        <v>1.0129999999999999</v>
      </c>
      <c r="AL35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77.063000000000002</v>
      </c>
      <c r="AM3560">
        <f>IF(AND(Source[[#This Row],[Credit_Noncredit]]="Noncredit",Source[[#This Row],[FTEF]]&gt;0),Source[[#This Row],[NC XLST FTES]]*525/(437.5*Source[[#This Row],[FTEF]]),0)</f>
        <v>91.288845014807521</v>
      </c>
      <c r="AN3560">
        <f>IF(Source[[#This Row],[Credit_Noncredit]]="Credit",Source[[#This Row],[Census Enrollment]],Source[[#This Row],[Noncredit Avg. Attendance]])</f>
        <v>91.288845014807521</v>
      </c>
    </row>
    <row r="3561" spans="1:40" x14ac:dyDescent="0.25">
      <c r="A3561" t="s">
        <v>885</v>
      </c>
      <c r="B3561" t="s">
        <v>886</v>
      </c>
      <c r="C3561" t="s">
        <v>887</v>
      </c>
      <c r="D3561" t="s">
        <v>888</v>
      </c>
      <c r="E3561" s="4">
        <v>53485</v>
      </c>
      <c r="F3561" s="4" t="s">
        <v>889</v>
      </c>
      <c r="G3561" s="4">
        <v>59</v>
      </c>
      <c r="H3561" t="str">
        <f>CONCATENATE(Source[[#This Row],[Subject]],TRIM(Source[[#This Row],[Course]]))</f>
        <v>LIBR59</v>
      </c>
      <c r="I3561" t="str">
        <f>VLOOKUP(Source[[#This Row],[SubjCrse]],'Courses and Categories'!$E$2:$G$1816,3,FALSE)</f>
        <v>Credit CTE</v>
      </c>
      <c r="J3561">
        <v>1</v>
      </c>
      <c r="K3561" t="s">
        <v>890</v>
      </c>
      <c r="L3561" t="s">
        <v>39</v>
      </c>
      <c r="M3561" t="s">
        <v>891</v>
      </c>
      <c r="N3561" t="s">
        <v>180</v>
      </c>
      <c r="O3561">
        <v>910</v>
      </c>
      <c r="P3561">
        <v>1000</v>
      </c>
      <c r="Q3561" t="s">
        <v>889</v>
      </c>
      <c r="R3561">
        <v>518</v>
      </c>
      <c r="S3561" t="s">
        <v>134</v>
      </c>
      <c r="T3561" t="s">
        <v>51</v>
      </c>
      <c r="U3561" s="1">
        <v>43626</v>
      </c>
      <c r="V3561" s="1">
        <v>43665</v>
      </c>
      <c r="W3561" t="s">
        <v>892</v>
      </c>
      <c r="X3561" t="s">
        <v>893</v>
      </c>
      <c r="Y3561">
        <v>5</v>
      </c>
      <c r="Z3561">
        <v>3</v>
      </c>
      <c r="AA3561">
        <v>40</v>
      </c>
      <c r="AB3561">
        <v>7.5</v>
      </c>
      <c r="AD3561">
        <f>IF(ISBLANK(Source[[#This Row],[CrosslistID]]),1,1/COUNTIFS(Source[CrosslistID],Source[[#This Row],[CrosslistID]],Source[TermDesc],Source[[#This Row],[TermDesc]]))</f>
        <v>1</v>
      </c>
      <c r="AG3561">
        <v>0</v>
      </c>
      <c r="AH3561">
        <v>7.5</v>
      </c>
      <c r="AI3561">
        <v>0.5</v>
      </c>
      <c r="AJ3561">
        <v>0.5</v>
      </c>
      <c r="AK3561">
        <v>0.04</v>
      </c>
      <c r="AL35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61">
        <f>IF(AND(Source[[#This Row],[Credit_Noncredit]]="Noncredit",Source[[#This Row],[FTEF]]&gt;0),Source[[#This Row],[NC XLST FTES]]*525/(437.5*Source[[#This Row],[FTEF]]),0)</f>
        <v>0</v>
      </c>
      <c r="AN3561">
        <f>IF(Source[[#This Row],[Credit_Noncredit]]="Credit",Source[[#This Row],[Census Enrollment]],Source[[#This Row],[Noncredit Avg. Attendance]])</f>
        <v>5</v>
      </c>
    </row>
    <row r="3562" spans="1:40" x14ac:dyDescent="0.25">
      <c r="A3562" t="s">
        <v>885</v>
      </c>
      <c r="B3562" t="s">
        <v>886</v>
      </c>
      <c r="C3562" t="s">
        <v>887</v>
      </c>
      <c r="D3562" t="s">
        <v>894</v>
      </c>
      <c r="E3562" s="4">
        <v>50970</v>
      </c>
      <c r="F3562" s="4" t="s">
        <v>895</v>
      </c>
      <c r="G3562" s="4">
        <v>10</v>
      </c>
      <c r="H3562" t="str">
        <f>CONCATENATE(Source[[#This Row],[Subject]],TRIM(Source[[#This Row],[Course]]))</f>
        <v>LI S10</v>
      </c>
      <c r="I3562" t="str">
        <f>VLOOKUP(Source[[#This Row],[SubjCrse]],'Courses and Categories'!$E$2:$G$1816,3,FALSE)</f>
        <v>Credit Other</v>
      </c>
      <c r="J3562">
        <v>931</v>
      </c>
      <c r="K3562" t="s">
        <v>896</v>
      </c>
      <c r="L3562" t="s">
        <v>87</v>
      </c>
      <c r="M3562" t="s">
        <v>897</v>
      </c>
      <c r="N3562" t="s">
        <v>42</v>
      </c>
      <c r="O3562" t="s">
        <v>42</v>
      </c>
      <c r="P3562" t="s">
        <v>42</v>
      </c>
      <c r="Q3562" t="s">
        <v>42</v>
      </c>
      <c r="S3562" t="s">
        <v>134</v>
      </c>
      <c r="T3562" t="s">
        <v>41</v>
      </c>
      <c r="U3562" s="1">
        <v>43626</v>
      </c>
      <c r="V3562" s="1">
        <v>43671</v>
      </c>
      <c r="W3562" t="s">
        <v>898</v>
      </c>
      <c r="X3562" t="s">
        <v>899</v>
      </c>
      <c r="Y3562">
        <v>30</v>
      </c>
      <c r="Z3562">
        <v>25</v>
      </c>
      <c r="AA3562">
        <v>40</v>
      </c>
      <c r="AB3562">
        <v>62.5</v>
      </c>
      <c r="AD3562">
        <f>IF(ISBLANK(Source[[#This Row],[CrosslistID]]),1,1/COUNTIFS(Source[CrosslistID],Source[[#This Row],[CrosslistID]],Source[TermDesc],Source[[#This Row],[TermDesc]]))</f>
        <v>1</v>
      </c>
      <c r="AG3562">
        <v>0</v>
      </c>
      <c r="AH3562">
        <v>62.5</v>
      </c>
      <c r="AI3562">
        <v>0.96699999999999997</v>
      </c>
      <c r="AJ3562">
        <v>1.0003</v>
      </c>
      <c r="AK3562">
        <v>6.6699999999999995E-2</v>
      </c>
      <c r="AL35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62">
        <f>IF(AND(Source[[#This Row],[Credit_Noncredit]]="Noncredit",Source[[#This Row],[FTEF]]&gt;0),Source[[#This Row],[NC XLST FTES]]*525/(437.5*Source[[#This Row],[FTEF]]),0)</f>
        <v>0</v>
      </c>
      <c r="AN3562">
        <f>IF(Source[[#This Row],[Credit_Noncredit]]="Credit",Source[[#This Row],[Census Enrollment]],Source[[#This Row],[Noncredit Avg. Attendance]])</f>
        <v>30</v>
      </c>
    </row>
    <row r="3563" spans="1:40" x14ac:dyDescent="0.25">
      <c r="A3563" t="s">
        <v>885</v>
      </c>
      <c r="B3563" t="s">
        <v>886</v>
      </c>
      <c r="C3563" t="s">
        <v>34</v>
      </c>
      <c r="D3563" t="s">
        <v>900</v>
      </c>
      <c r="E3563" s="4">
        <v>52423</v>
      </c>
      <c r="F3563" s="4" t="s">
        <v>901</v>
      </c>
      <c r="G3563" s="4">
        <v>6</v>
      </c>
      <c r="H3563" t="str">
        <f>CONCATENATE(Source[[#This Row],[Subject]],TRIM(Source[[#This Row],[Course]]))</f>
        <v>ASAM6</v>
      </c>
      <c r="I3563" t="str">
        <f>VLOOKUP(Source[[#This Row],[SubjCrse]],'Courses and Categories'!$E$2:$G$1816,3,FALSE)</f>
        <v>Credit General Education</v>
      </c>
      <c r="J3563">
        <v>1</v>
      </c>
      <c r="K3563" t="s">
        <v>902</v>
      </c>
      <c r="L3563" t="s">
        <v>39</v>
      </c>
      <c r="M3563" t="s">
        <v>903</v>
      </c>
      <c r="N3563" t="s">
        <v>195</v>
      </c>
      <c r="O3563">
        <v>930</v>
      </c>
      <c r="P3563">
        <v>1200</v>
      </c>
      <c r="Q3563" t="s">
        <v>236</v>
      </c>
      <c r="R3563">
        <v>370</v>
      </c>
      <c r="S3563" t="s">
        <v>134</v>
      </c>
      <c r="T3563" t="s">
        <v>51</v>
      </c>
      <c r="U3563" s="1">
        <v>43640</v>
      </c>
      <c r="V3563" s="1">
        <v>43665</v>
      </c>
      <c r="W3563" t="s">
        <v>904</v>
      </c>
      <c r="X3563" t="s">
        <v>905</v>
      </c>
      <c r="Y3563">
        <v>26</v>
      </c>
      <c r="Z3563">
        <v>26</v>
      </c>
      <c r="AA3563">
        <v>45</v>
      </c>
      <c r="AB3563">
        <v>57.777799999999999</v>
      </c>
      <c r="AD3563">
        <f>IF(ISBLANK(Source[[#This Row],[CrosslistID]]),1,1/COUNTIFS(Source[CrosslistID],Source[[#This Row],[CrosslistID]],Source[TermDesc],Source[[#This Row],[TermDesc]]))</f>
        <v>1</v>
      </c>
      <c r="AG3563">
        <v>0</v>
      </c>
      <c r="AH3563">
        <v>57.777799999999999</v>
      </c>
      <c r="AI3563">
        <v>2.5329999999999999</v>
      </c>
      <c r="AJ3563">
        <v>2.6343000000000001</v>
      </c>
      <c r="AK3563">
        <v>0.2</v>
      </c>
      <c r="AL35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63">
        <f>IF(AND(Source[[#This Row],[Credit_Noncredit]]="Noncredit",Source[[#This Row],[FTEF]]&gt;0),Source[[#This Row],[NC XLST FTES]]*525/(437.5*Source[[#This Row],[FTEF]]),0)</f>
        <v>0</v>
      </c>
      <c r="AN3563">
        <f>IF(Source[[#This Row],[Credit_Noncredit]]="Credit",Source[[#This Row],[Census Enrollment]],Source[[#This Row],[Noncredit Avg. Attendance]])</f>
        <v>26</v>
      </c>
    </row>
    <row r="3564" spans="1:40" x14ac:dyDescent="0.25">
      <c r="A3564" t="s">
        <v>885</v>
      </c>
      <c r="B3564" t="s">
        <v>886</v>
      </c>
      <c r="C3564" t="s">
        <v>34</v>
      </c>
      <c r="D3564" t="s">
        <v>900</v>
      </c>
      <c r="E3564" s="4">
        <v>51431</v>
      </c>
      <c r="F3564" s="4" t="s">
        <v>901</v>
      </c>
      <c r="G3564" s="4">
        <v>20</v>
      </c>
      <c r="H3564" t="str">
        <f>CONCATENATE(Source[[#This Row],[Subject]],TRIM(Source[[#This Row],[Course]]))</f>
        <v>ASAM20</v>
      </c>
      <c r="I3564" t="str">
        <f>VLOOKUP(Source[[#This Row],[SubjCrse]],'Courses and Categories'!$E$2:$G$1816,3,FALSE)</f>
        <v>Credit General Education</v>
      </c>
      <c r="J3564">
        <v>451</v>
      </c>
      <c r="K3564" t="s">
        <v>906</v>
      </c>
      <c r="L3564" t="s">
        <v>39</v>
      </c>
      <c r="M3564" t="s">
        <v>903</v>
      </c>
      <c r="N3564" t="s">
        <v>63</v>
      </c>
      <c r="O3564">
        <v>1010</v>
      </c>
      <c r="P3564">
        <v>1215</v>
      </c>
      <c r="Q3564" t="s">
        <v>64</v>
      </c>
      <c r="R3564">
        <v>1304</v>
      </c>
      <c r="S3564" t="s">
        <v>65</v>
      </c>
      <c r="T3564" t="s">
        <v>51</v>
      </c>
      <c r="U3564" s="1">
        <v>43626</v>
      </c>
      <c r="V3564" s="1">
        <v>43665</v>
      </c>
      <c r="W3564" t="s">
        <v>907</v>
      </c>
      <c r="X3564" t="s">
        <v>905</v>
      </c>
      <c r="Y3564">
        <v>38</v>
      </c>
      <c r="Z3564">
        <v>38</v>
      </c>
      <c r="AA3564">
        <v>45</v>
      </c>
      <c r="AB3564">
        <v>84.444400000000002</v>
      </c>
      <c r="AD3564">
        <f>IF(ISBLANK(Source[[#This Row],[CrosslistID]]),1,1/COUNTIFS(Source[CrosslistID],Source[[#This Row],[CrosslistID]],Source[TermDesc],Source[[#This Row],[TermDesc]]))</f>
        <v>1</v>
      </c>
      <c r="AG3564">
        <v>0</v>
      </c>
      <c r="AH3564">
        <v>84.444400000000002</v>
      </c>
      <c r="AI3564">
        <v>3.6269999999999998</v>
      </c>
      <c r="AJ3564">
        <v>3.8285</v>
      </c>
      <c r="AK3564">
        <v>0.2</v>
      </c>
      <c r="AL35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64">
        <f>IF(AND(Source[[#This Row],[Credit_Noncredit]]="Noncredit",Source[[#This Row],[FTEF]]&gt;0),Source[[#This Row],[NC XLST FTES]]*525/(437.5*Source[[#This Row],[FTEF]]),0)</f>
        <v>0</v>
      </c>
      <c r="AN3564">
        <f>IF(Source[[#This Row],[Credit_Noncredit]]="Credit",Source[[#This Row],[Census Enrollment]],Source[[#This Row],[Noncredit Avg. Attendance]])</f>
        <v>38</v>
      </c>
    </row>
    <row r="3565" spans="1:40" x14ac:dyDescent="0.25">
      <c r="A3565" t="s">
        <v>885</v>
      </c>
      <c r="B3565" t="s">
        <v>886</v>
      </c>
      <c r="C3565" t="s">
        <v>34</v>
      </c>
      <c r="D3565" t="s">
        <v>900</v>
      </c>
      <c r="E3565" s="4">
        <v>52419</v>
      </c>
      <c r="F3565" s="4" t="s">
        <v>901</v>
      </c>
      <c r="G3565" s="4">
        <v>40</v>
      </c>
      <c r="H3565" t="str">
        <f>CONCATENATE(Source[[#This Row],[Subject]],TRIM(Source[[#This Row],[Course]]))</f>
        <v>ASAM40</v>
      </c>
      <c r="I3565" t="str">
        <f>VLOOKUP(Source[[#This Row],[SubjCrse]],'Courses and Categories'!$E$2:$G$1816,3,FALSE)</f>
        <v>Credit General Education</v>
      </c>
      <c r="J3565">
        <v>931</v>
      </c>
      <c r="K3565" t="s">
        <v>908</v>
      </c>
      <c r="L3565" t="s">
        <v>87</v>
      </c>
      <c r="M3565" t="s">
        <v>897</v>
      </c>
      <c r="N3565" t="s">
        <v>42</v>
      </c>
      <c r="O3565" t="s">
        <v>42</v>
      </c>
      <c r="P3565" t="s">
        <v>42</v>
      </c>
      <c r="Q3565" t="s">
        <v>42</v>
      </c>
      <c r="S3565" t="s">
        <v>134</v>
      </c>
      <c r="T3565" t="s">
        <v>51</v>
      </c>
      <c r="U3565" s="1">
        <v>43626</v>
      </c>
      <c r="V3565" s="1">
        <v>43665</v>
      </c>
      <c r="W3565" t="s">
        <v>909</v>
      </c>
      <c r="X3565" t="s">
        <v>899</v>
      </c>
      <c r="Y3565">
        <v>45</v>
      </c>
      <c r="Z3565">
        <v>41</v>
      </c>
      <c r="AA3565">
        <v>45</v>
      </c>
      <c r="AB3565">
        <v>91.111099999999993</v>
      </c>
      <c r="AD3565">
        <f>IF(ISBLANK(Source[[#This Row],[CrosslistID]]),1,1/COUNTIFS(Source[CrosslistID],Source[[#This Row],[CrosslistID]],Source[TermDesc],Source[[#This Row],[TermDesc]]))</f>
        <v>1</v>
      </c>
      <c r="AG3565">
        <v>0</v>
      </c>
      <c r="AH3565">
        <v>91.111099999999993</v>
      </c>
      <c r="AI3565">
        <v>4.3</v>
      </c>
      <c r="AJ3565">
        <v>4.5</v>
      </c>
      <c r="AK3565">
        <v>0.2</v>
      </c>
      <c r="AL35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65">
        <f>IF(AND(Source[[#This Row],[Credit_Noncredit]]="Noncredit",Source[[#This Row],[FTEF]]&gt;0),Source[[#This Row],[NC XLST FTES]]*525/(437.5*Source[[#This Row],[FTEF]]),0)</f>
        <v>0</v>
      </c>
      <c r="AN3565">
        <f>IF(Source[[#This Row],[Credit_Noncredit]]="Credit",Source[[#This Row],[Census Enrollment]],Source[[#This Row],[Noncredit Avg. Attendance]])</f>
        <v>45</v>
      </c>
    </row>
    <row r="3566" spans="1:40" x14ac:dyDescent="0.25">
      <c r="A3566" t="s">
        <v>885</v>
      </c>
      <c r="B3566" t="s">
        <v>886</v>
      </c>
      <c r="C3566" t="s">
        <v>34</v>
      </c>
      <c r="D3566" t="s">
        <v>910</v>
      </c>
      <c r="E3566" s="4">
        <v>53038</v>
      </c>
      <c r="F3566" s="4" t="s">
        <v>911</v>
      </c>
      <c r="G3566" s="4">
        <v>2</v>
      </c>
      <c r="H3566" t="str">
        <f>CONCATENATE(Source[[#This Row],[Subject]],TRIM(Source[[#This Row],[Course]]))</f>
        <v>ANTH2</v>
      </c>
      <c r="I3566" t="str">
        <f>VLOOKUP(Source[[#This Row],[SubjCrse]],'Courses and Categories'!$E$2:$G$1816,3,FALSE)</f>
        <v>Credit General Education</v>
      </c>
      <c r="J3566">
        <v>1</v>
      </c>
      <c r="K3566" t="s">
        <v>912</v>
      </c>
      <c r="L3566" t="s">
        <v>39</v>
      </c>
      <c r="M3566" t="s">
        <v>903</v>
      </c>
      <c r="N3566" t="s">
        <v>195</v>
      </c>
      <c r="O3566">
        <v>1200</v>
      </c>
      <c r="P3566">
        <v>1330</v>
      </c>
      <c r="Q3566" t="s">
        <v>233</v>
      </c>
      <c r="R3566">
        <v>217</v>
      </c>
      <c r="S3566" t="s">
        <v>134</v>
      </c>
      <c r="T3566" t="s">
        <v>51</v>
      </c>
      <c r="U3566" s="1">
        <v>43626</v>
      </c>
      <c r="V3566" s="1">
        <v>43665</v>
      </c>
      <c r="W3566" t="s">
        <v>913</v>
      </c>
      <c r="X3566" t="s">
        <v>905</v>
      </c>
      <c r="Y3566">
        <v>39</v>
      </c>
      <c r="Z3566">
        <v>38</v>
      </c>
      <c r="AA3566">
        <v>45</v>
      </c>
      <c r="AB3566">
        <v>84.444400000000002</v>
      </c>
      <c r="AD3566">
        <f>IF(ISBLANK(Source[[#This Row],[CrosslistID]]),1,1/COUNTIFS(Source[CrosslistID],Source[[#This Row],[CrosslistID]],Source[TermDesc],Source[[#This Row],[TermDesc]]))</f>
        <v>1</v>
      </c>
      <c r="AG3566">
        <v>0</v>
      </c>
      <c r="AH3566">
        <v>84.444400000000002</v>
      </c>
      <c r="AI3566">
        <v>3.8780000000000001</v>
      </c>
      <c r="AJ3566">
        <v>3.8780000000000001</v>
      </c>
      <c r="AK3566">
        <v>0.2</v>
      </c>
      <c r="AL35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66">
        <f>IF(AND(Source[[#This Row],[Credit_Noncredit]]="Noncredit",Source[[#This Row],[FTEF]]&gt;0),Source[[#This Row],[NC XLST FTES]]*525/(437.5*Source[[#This Row],[FTEF]]),0)</f>
        <v>0</v>
      </c>
      <c r="AN3566">
        <f>IF(Source[[#This Row],[Credit_Noncredit]]="Credit",Source[[#This Row],[Census Enrollment]],Source[[#This Row],[Noncredit Avg. Attendance]])</f>
        <v>39</v>
      </c>
    </row>
    <row r="3567" spans="1:40" x14ac:dyDescent="0.25">
      <c r="A3567" t="s">
        <v>885</v>
      </c>
      <c r="B3567" t="s">
        <v>886</v>
      </c>
      <c r="C3567" t="s">
        <v>34</v>
      </c>
      <c r="D3567" t="s">
        <v>910</v>
      </c>
      <c r="E3567" s="4">
        <v>53341</v>
      </c>
      <c r="F3567" s="4" t="s">
        <v>911</v>
      </c>
      <c r="G3567" s="4">
        <v>3</v>
      </c>
      <c r="H3567" t="str">
        <f>CONCATENATE(Source[[#This Row],[Subject]],TRIM(Source[[#This Row],[Course]]))</f>
        <v>ANTH3</v>
      </c>
      <c r="I3567" t="str">
        <f>VLOOKUP(Source[[#This Row],[SubjCrse]],'Courses and Categories'!$E$2:$G$1816,3,FALSE)</f>
        <v>Credit General Education</v>
      </c>
      <c r="J3567">
        <v>1</v>
      </c>
      <c r="K3567" t="s">
        <v>914</v>
      </c>
      <c r="L3567" t="s">
        <v>39</v>
      </c>
      <c r="M3567" t="s">
        <v>903</v>
      </c>
      <c r="N3567" t="s">
        <v>63</v>
      </c>
      <c r="O3567">
        <v>940</v>
      </c>
      <c r="P3567">
        <v>1145</v>
      </c>
      <c r="Q3567" t="s">
        <v>422</v>
      </c>
      <c r="R3567">
        <v>214</v>
      </c>
      <c r="S3567" t="s">
        <v>134</v>
      </c>
      <c r="T3567" t="s">
        <v>51</v>
      </c>
      <c r="U3567" s="1">
        <v>43626</v>
      </c>
      <c r="V3567" s="1">
        <v>43665</v>
      </c>
      <c r="W3567" t="s">
        <v>915</v>
      </c>
      <c r="X3567" t="s">
        <v>905</v>
      </c>
      <c r="Y3567">
        <v>40</v>
      </c>
      <c r="Z3567">
        <v>40</v>
      </c>
      <c r="AA3567">
        <v>45</v>
      </c>
      <c r="AB3567">
        <v>88.888900000000007</v>
      </c>
      <c r="AD3567">
        <f>IF(ISBLANK(Source[[#This Row],[CrosslistID]]),1,1/COUNTIFS(Source[CrosslistID],Source[[#This Row],[CrosslistID]],Source[TermDesc],Source[[#This Row],[TermDesc]]))</f>
        <v>1</v>
      </c>
      <c r="AG3567">
        <v>0</v>
      </c>
      <c r="AH3567">
        <v>88.888900000000007</v>
      </c>
      <c r="AI3567">
        <v>3.8290000000000002</v>
      </c>
      <c r="AJ3567">
        <v>4.0305</v>
      </c>
      <c r="AK3567">
        <v>0.2</v>
      </c>
      <c r="AL35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67">
        <f>IF(AND(Source[[#This Row],[Credit_Noncredit]]="Noncredit",Source[[#This Row],[FTEF]]&gt;0),Source[[#This Row],[NC XLST FTES]]*525/(437.5*Source[[#This Row],[FTEF]]),0)</f>
        <v>0</v>
      </c>
      <c r="AN3567">
        <f>IF(Source[[#This Row],[Credit_Noncredit]]="Credit",Source[[#This Row],[Census Enrollment]],Source[[#This Row],[Noncredit Avg. Attendance]])</f>
        <v>40</v>
      </c>
    </row>
    <row r="3568" spans="1:40" x14ac:dyDescent="0.25">
      <c r="A3568" t="s">
        <v>885</v>
      </c>
      <c r="B3568" t="s">
        <v>886</v>
      </c>
      <c r="C3568" t="s">
        <v>34</v>
      </c>
      <c r="D3568" t="s">
        <v>910</v>
      </c>
      <c r="E3568" s="4">
        <v>53506</v>
      </c>
      <c r="F3568" s="4" t="s">
        <v>911</v>
      </c>
      <c r="G3568" s="4">
        <v>3</v>
      </c>
      <c r="H3568" t="str">
        <f>CONCATENATE(Source[[#This Row],[Subject]],TRIM(Source[[#This Row],[Course]]))</f>
        <v>ANTH3</v>
      </c>
      <c r="I3568" t="str">
        <f>VLOOKUP(Source[[#This Row],[SubjCrse]],'Courses and Categories'!$E$2:$G$1816,3,FALSE)</f>
        <v>Credit General Education</v>
      </c>
      <c r="J3568">
        <v>931</v>
      </c>
      <c r="K3568" t="s">
        <v>914</v>
      </c>
      <c r="L3568" t="s">
        <v>87</v>
      </c>
      <c r="M3568" t="s">
        <v>897</v>
      </c>
      <c r="N3568" t="s">
        <v>42</v>
      </c>
      <c r="O3568" t="s">
        <v>42</v>
      </c>
      <c r="P3568" t="s">
        <v>42</v>
      </c>
      <c r="Q3568" t="s">
        <v>42</v>
      </c>
      <c r="S3568" t="s">
        <v>134</v>
      </c>
      <c r="T3568" t="s">
        <v>51</v>
      </c>
      <c r="U3568" s="1">
        <v>43626</v>
      </c>
      <c r="V3568" s="1">
        <v>43665</v>
      </c>
      <c r="W3568" t="s">
        <v>916</v>
      </c>
      <c r="X3568" t="s">
        <v>899</v>
      </c>
      <c r="Y3568">
        <v>47</v>
      </c>
      <c r="Z3568">
        <v>39</v>
      </c>
      <c r="AA3568">
        <v>45</v>
      </c>
      <c r="AB3568">
        <v>86.666700000000006</v>
      </c>
      <c r="AD3568">
        <f>IF(ISBLANK(Source[[#This Row],[CrosslistID]]),1,1/COUNTIFS(Source[CrosslistID],Source[[#This Row],[CrosslistID]],Source[TermDesc],Source[[#This Row],[TermDesc]]))</f>
        <v>1</v>
      </c>
      <c r="AG3568">
        <v>0</v>
      </c>
      <c r="AH3568">
        <v>86.666700000000006</v>
      </c>
      <c r="AI3568">
        <v>4.4000000000000004</v>
      </c>
      <c r="AJ3568">
        <v>4.7</v>
      </c>
      <c r="AK3568">
        <v>0.2</v>
      </c>
      <c r="AL35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68">
        <f>IF(AND(Source[[#This Row],[Credit_Noncredit]]="Noncredit",Source[[#This Row],[FTEF]]&gt;0),Source[[#This Row],[NC XLST FTES]]*525/(437.5*Source[[#This Row],[FTEF]]),0)</f>
        <v>0</v>
      </c>
      <c r="AN3568">
        <f>IF(Source[[#This Row],[Credit_Noncredit]]="Credit",Source[[#This Row],[Census Enrollment]],Source[[#This Row],[Noncredit Avg. Attendance]])</f>
        <v>47</v>
      </c>
    </row>
    <row r="3569" spans="1:40" x14ac:dyDescent="0.25">
      <c r="A3569" t="s">
        <v>885</v>
      </c>
      <c r="B3569" t="s">
        <v>886</v>
      </c>
      <c r="C3569" t="s">
        <v>34</v>
      </c>
      <c r="D3569" t="s">
        <v>910</v>
      </c>
      <c r="E3569" s="4">
        <v>53507</v>
      </c>
      <c r="F3569" s="4" t="s">
        <v>911</v>
      </c>
      <c r="G3569" s="4">
        <v>20</v>
      </c>
      <c r="H3569" t="str">
        <f>CONCATENATE(Source[[#This Row],[Subject]],TRIM(Source[[#This Row],[Course]]))</f>
        <v>ANTH20</v>
      </c>
      <c r="I3569" t="str">
        <f>VLOOKUP(Source[[#This Row],[SubjCrse]],'Courses and Categories'!$E$2:$G$1816,3,FALSE)</f>
        <v>Credit General Education</v>
      </c>
      <c r="J3569">
        <v>931</v>
      </c>
      <c r="K3569" t="s">
        <v>917</v>
      </c>
      <c r="L3569" t="s">
        <v>87</v>
      </c>
      <c r="M3569" t="s">
        <v>897</v>
      </c>
      <c r="N3569" t="s">
        <v>42</v>
      </c>
      <c r="O3569" t="s">
        <v>42</v>
      </c>
      <c r="P3569" t="s">
        <v>42</v>
      </c>
      <c r="Q3569" t="s">
        <v>42</v>
      </c>
      <c r="S3569" t="s">
        <v>134</v>
      </c>
      <c r="T3569" t="s">
        <v>51</v>
      </c>
      <c r="U3569" s="1">
        <v>43626</v>
      </c>
      <c r="V3569" s="1">
        <v>43665</v>
      </c>
      <c r="W3569" t="s">
        <v>916</v>
      </c>
      <c r="X3569" t="s">
        <v>918</v>
      </c>
      <c r="Y3569">
        <v>40</v>
      </c>
      <c r="Z3569">
        <v>39</v>
      </c>
      <c r="AA3569">
        <v>45</v>
      </c>
      <c r="AB3569">
        <v>86.666700000000006</v>
      </c>
      <c r="AD3569">
        <f>IF(ISBLANK(Source[[#This Row],[CrosslistID]]),1,1/COUNTIFS(Source[CrosslistID],Source[[#This Row],[CrosslistID]],Source[TermDesc],Source[[#This Row],[TermDesc]]))</f>
        <v>1</v>
      </c>
      <c r="AG3569">
        <v>0</v>
      </c>
      <c r="AH3569">
        <v>86.666700000000006</v>
      </c>
      <c r="AI3569">
        <v>3.8</v>
      </c>
      <c r="AJ3569">
        <v>4</v>
      </c>
      <c r="AK3569">
        <v>0.2</v>
      </c>
      <c r="AL35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69">
        <f>IF(AND(Source[[#This Row],[Credit_Noncredit]]="Noncredit",Source[[#This Row],[FTEF]]&gt;0),Source[[#This Row],[NC XLST FTES]]*525/(437.5*Source[[#This Row],[FTEF]]),0)</f>
        <v>0</v>
      </c>
      <c r="AN3569">
        <f>IF(Source[[#This Row],[Credit_Noncredit]]="Credit",Source[[#This Row],[Census Enrollment]],Source[[#This Row],[Noncredit Avg. Attendance]])</f>
        <v>40</v>
      </c>
    </row>
    <row r="3570" spans="1:40" x14ac:dyDescent="0.25">
      <c r="A3570" t="s">
        <v>885</v>
      </c>
      <c r="B3570" t="s">
        <v>886</v>
      </c>
      <c r="C3570" t="s">
        <v>34</v>
      </c>
      <c r="D3570" t="s">
        <v>910</v>
      </c>
      <c r="E3570" s="4">
        <v>51422</v>
      </c>
      <c r="F3570" s="4" t="s">
        <v>919</v>
      </c>
      <c r="G3570" s="4">
        <v>1</v>
      </c>
      <c r="H3570" t="str">
        <f>CONCATENATE(Source[[#This Row],[Subject]],TRIM(Source[[#This Row],[Course]]))</f>
        <v>PSYC1</v>
      </c>
      <c r="I3570" t="str">
        <f>VLOOKUP(Source[[#This Row],[SubjCrse]],'Courses and Categories'!$E$2:$G$1816,3,FALSE)</f>
        <v>Credit General Education</v>
      </c>
      <c r="J3570">
        <v>1</v>
      </c>
      <c r="K3570" t="s">
        <v>920</v>
      </c>
      <c r="L3570" t="s">
        <v>39</v>
      </c>
      <c r="M3570" t="s">
        <v>903</v>
      </c>
      <c r="N3570" t="s">
        <v>195</v>
      </c>
      <c r="O3570">
        <v>940</v>
      </c>
      <c r="P3570">
        <v>1110</v>
      </c>
      <c r="Q3570" t="s">
        <v>240</v>
      </c>
      <c r="R3570">
        <v>103</v>
      </c>
      <c r="S3570" t="s">
        <v>134</v>
      </c>
      <c r="T3570" t="s">
        <v>51</v>
      </c>
      <c r="U3570" s="1">
        <v>43626</v>
      </c>
      <c r="V3570" s="1">
        <v>43665</v>
      </c>
      <c r="W3570" t="s">
        <v>921</v>
      </c>
      <c r="X3570" t="s">
        <v>905</v>
      </c>
      <c r="Y3570">
        <v>49</v>
      </c>
      <c r="Z3570">
        <v>46</v>
      </c>
      <c r="AA3570">
        <v>45</v>
      </c>
      <c r="AB3570">
        <v>102.2222</v>
      </c>
      <c r="AD3570">
        <f>IF(ISBLANK(Source[[#This Row],[CrosslistID]]),1,1/COUNTIFS(Source[CrosslistID],Source[[#This Row],[CrosslistID]],Source[TermDesc],Source[[#This Row],[TermDesc]]))</f>
        <v>1</v>
      </c>
      <c r="AG3570">
        <v>0</v>
      </c>
      <c r="AH3570">
        <v>102.2222</v>
      </c>
      <c r="AI3570">
        <v>4.5739999999999998</v>
      </c>
      <c r="AJ3570">
        <v>4.8723000000000001</v>
      </c>
      <c r="AK3570">
        <v>0.2</v>
      </c>
      <c r="AL35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70">
        <f>IF(AND(Source[[#This Row],[Credit_Noncredit]]="Noncredit",Source[[#This Row],[FTEF]]&gt;0),Source[[#This Row],[NC XLST FTES]]*525/(437.5*Source[[#This Row],[FTEF]]),0)</f>
        <v>0</v>
      </c>
      <c r="AN3570">
        <f>IF(Source[[#This Row],[Credit_Noncredit]]="Credit",Source[[#This Row],[Census Enrollment]],Source[[#This Row],[Noncredit Avg. Attendance]])</f>
        <v>49</v>
      </c>
    </row>
    <row r="3571" spans="1:40" x14ac:dyDescent="0.25">
      <c r="A3571" t="s">
        <v>885</v>
      </c>
      <c r="B3571" t="s">
        <v>886</v>
      </c>
      <c r="C3571" t="s">
        <v>34</v>
      </c>
      <c r="D3571" t="s">
        <v>910</v>
      </c>
      <c r="E3571" s="4">
        <v>50005</v>
      </c>
      <c r="F3571" s="4" t="s">
        <v>919</v>
      </c>
      <c r="G3571" s="4">
        <v>1</v>
      </c>
      <c r="H3571" t="str">
        <f>CONCATENATE(Source[[#This Row],[Subject]],TRIM(Source[[#This Row],[Course]]))</f>
        <v>PSYC1</v>
      </c>
      <c r="I3571" t="str">
        <f>VLOOKUP(Source[[#This Row],[SubjCrse]],'Courses and Categories'!$E$2:$G$1816,3,FALSE)</f>
        <v>Credit General Education</v>
      </c>
      <c r="J3571">
        <v>2</v>
      </c>
      <c r="K3571" t="s">
        <v>920</v>
      </c>
      <c r="L3571" t="s">
        <v>39</v>
      </c>
      <c r="M3571" t="s">
        <v>903</v>
      </c>
      <c r="N3571" t="s">
        <v>195</v>
      </c>
      <c r="O3571">
        <v>940</v>
      </c>
      <c r="P3571">
        <v>1110</v>
      </c>
      <c r="Q3571" t="s">
        <v>850</v>
      </c>
      <c r="R3571">
        <v>349</v>
      </c>
      <c r="S3571" t="s">
        <v>134</v>
      </c>
      <c r="T3571" t="s">
        <v>51</v>
      </c>
      <c r="U3571" s="1">
        <v>43626</v>
      </c>
      <c r="V3571" s="1">
        <v>43665</v>
      </c>
      <c r="W3571" t="s">
        <v>922</v>
      </c>
      <c r="X3571" t="s">
        <v>905</v>
      </c>
      <c r="Y3571">
        <v>41</v>
      </c>
      <c r="Z3571">
        <v>41</v>
      </c>
      <c r="AA3571">
        <v>45</v>
      </c>
      <c r="AB3571">
        <v>91.111099999999993</v>
      </c>
      <c r="AD3571">
        <f>IF(ISBLANK(Source[[#This Row],[CrosslistID]]),1,1/COUNTIFS(Source[CrosslistID],Source[[#This Row],[CrosslistID]],Source[TermDesc],Source[[#This Row],[TermDesc]]))</f>
        <v>1</v>
      </c>
      <c r="AG3571">
        <v>0</v>
      </c>
      <c r="AH3571">
        <v>91.111099999999993</v>
      </c>
      <c r="AI3571">
        <v>3.9769999999999999</v>
      </c>
      <c r="AJ3571">
        <v>4.0763999999999996</v>
      </c>
      <c r="AK3571">
        <v>0.2</v>
      </c>
      <c r="AL35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71">
        <f>IF(AND(Source[[#This Row],[Credit_Noncredit]]="Noncredit",Source[[#This Row],[FTEF]]&gt;0),Source[[#This Row],[NC XLST FTES]]*525/(437.5*Source[[#This Row],[FTEF]]),0)</f>
        <v>0</v>
      </c>
      <c r="AN3571">
        <f>IF(Source[[#This Row],[Credit_Noncredit]]="Credit",Source[[#This Row],[Census Enrollment]],Source[[#This Row],[Noncredit Avg. Attendance]])</f>
        <v>41</v>
      </c>
    </row>
    <row r="3572" spans="1:40" x14ac:dyDescent="0.25">
      <c r="A3572" t="s">
        <v>885</v>
      </c>
      <c r="B3572" t="s">
        <v>886</v>
      </c>
      <c r="C3572" t="s">
        <v>34</v>
      </c>
      <c r="D3572" t="s">
        <v>910</v>
      </c>
      <c r="E3572" s="4">
        <v>52285</v>
      </c>
      <c r="F3572" s="4" t="s">
        <v>919</v>
      </c>
      <c r="G3572" s="4">
        <v>1</v>
      </c>
      <c r="H3572" t="str">
        <f>CONCATENATE(Source[[#This Row],[Subject]],TRIM(Source[[#This Row],[Course]]))</f>
        <v>PSYC1</v>
      </c>
      <c r="I3572" t="str">
        <f>VLOOKUP(Source[[#This Row],[SubjCrse]],'Courses and Categories'!$E$2:$G$1816,3,FALSE)</f>
        <v>Credit General Education</v>
      </c>
      <c r="J3572">
        <v>3</v>
      </c>
      <c r="K3572" t="s">
        <v>920</v>
      </c>
      <c r="L3572" t="s">
        <v>39</v>
      </c>
      <c r="M3572" t="s">
        <v>903</v>
      </c>
      <c r="N3572" t="s">
        <v>195</v>
      </c>
      <c r="O3572">
        <v>1130</v>
      </c>
      <c r="P3572">
        <v>1300</v>
      </c>
      <c r="Q3572" t="s">
        <v>850</v>
      </c>
      <c r="R3572">
        <v>349</v>
      </c>
      <c r="S3572" t="s">
        <v>134</v>
      </c>
      <c r="T3572" t="s">
        <v>51</v>
      </c>
      <c r="U3572" s="1">
        <v>43626</v>
      </c>
      <c r="V3572" s="1">
        <v>43665</v>
      </c>
      <c r="W3572" t="s">
        <v>922</v>
      </c>
      <c r="X3572" t="s">
        <v>905</v>
      </c>
      <c r="Y3572">
        <v>37</v>
      </c>
      <c r="Z3572">
        <v>33</v>
      </c>
      <c r="AA3572">
        <v>45</v>
      </c>
      <c r="AB3572">
        <v>73.333299999999994</v>
      </c>
      <c r="AD3572">
        <f>IF(ISBLANK(Source[[#This Row],[CrosslistID]]),1,1/COUNTIFS(Source[CrosslistID],Source[[#This Row],[CrosslistID]],Source[TermDesc],Source[[#This Row],[TermDesc]]))</f>
        <v>1</v>
      </c>
      <c r="AG3572">
        <v>0</v>
      </c>
      <c r="AH3572">
        <v>73.333299999999994</v>
      </c>
      <c r="AI3572">
        <v>3.48</v>
      </c>
      <c r="AJ3572">
        <v>3.6789000000000001</v>
      </c>
      <c r="AK3572">
        <v>0.2</v>
      </c>
      <c r="AL35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72">
        <f>IF(AND(Source[[#This Row],[Credit_Noncredit]]="Noncredit",Source[[#This Row],[FTEF]]&gt;0),Source[[#This Row],[NC XLST FTES]]*525/(437.5*Source[[#This Row],[FTEF]]),0)</f>
        <v>0</v>
      </c>
      <c r="AN3572">
        <f>IF(Source[[#This Row],[Credit_Noncredit]]="Credit",Source[[#This Row],[Census Enrollment]],Source[[#This Row],[Noncredit Avg. Attendance]])</f>
        <v>37</v>
      </c>
    </row>
    <row r="3573" spans="1:40" x14ac:dyDescent="0.25">
      <c r="A3573" t="s">
        <v>885</v>
      </c>
      <c r="B3573" t="s">
        <v>886</v>
      </c>
      <c r="C3573" t="s">
        <v>34</v>
      </c>
      <c r="D3573" t="s">
        <v>910</v>
      </c>
      <c r="E3573" s="4">
        <v>50543</v>
      </c>
      <c r="F3573" s="4" t="s">
        <v>919</v>
      </c>
      <c r="G3573" s="4">
        <v>1</v>
      </c>
      <c r="H3573" t="str">
        <f>CONCATENATE(Source[[#This Row],[Subject]],TRIM(Source[[#This Row],[Course]]))</f>
        <v>PSYC1</v>
      </c>
      <c r="I3573" t="str">
        <f>VLOOKUP(Source[[#This Row],[SubjCrse]],'Courses and Categories'!$E$2:$G$1816,3,FALSE)</f>
        <v>Credit General Education</v>
      </c>
      <c r="J3573">
        <v>4</v>
      </c>
      <c r="K3573" t="s">
        <v>920</v>
      </c>
      <c r="L3573" t="s">
        <v>39</v>
      </c>
      <c r="M3573" t="s">
        <v>903</v>
      </c>
      <c r="N3573" t="s">
        <v>195</v>
      </c>
      <c r="O3573">
        <v>1130</v>
      </c>
      <c r="P3573">
        <v>1300</v>
      </c>
      <c r="Q3573" t="s">
        <v>923</v>
      </c>
      <c r="R3573">
        <v>114</v>
      </c>
      <c r="S3573" t="s">
        <v>134</v>
      </c>
      <c r="T3573" t="s">
        <v>51</v>
      </c>
      <c r="U3573" s="1">
        <v>43626</v>
      </c>
      <c r="V3573" s="1">
        <v>43665</v>
      </c>
      <c r="W3573" t="s">
        <v>921</v>
      </c>
      <c r="X3573" t="s">
        <v>905</v>
      </c>
      <c r="Y3573">
        <v>50</v>
      </c>
      <c r="Z3573">
        <v>49</v>
      </c>
      <c r="AA3573">
        <v>45</v>
      </c>
      <c r="AB3573">
        <v>108.88890000000001</v>
      </c>
      <c r="AD3573">
        <f>IF(ISBLANK(Source[[#This Row],[CrosslistID]]),1,1/COUNTIFS(Source[CrosslistID],Source[[#This Row],[CrosslistID]],Source[TermDesc],Source[[#This Row],[TermDesc]]))</f>
        <v>1</v>
      </c>
      <c r="AG3573">
        <v>0</v>
      </c>
      <c r="AH3573">
        <v>108.88890000000001</v>
      </c>
      <c r="AI3573">
        <v>4.7729999999999997</v>
      </c>
      <c r="AJ3573">
        <v>4.9718999999999998</v>
      </c>
      <c r="AK3573">
        <v>0.2</v>
      </c>
      <c r="AL35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73">
        <f>IF(AND(Source[[#This Row],[Credit_Noncredit]]="Noncredit",Source[[#This Row],[FTEF]]&gt;0),Source[[#This Row],[NC XLST FTES]]*525/(437.5*Source[[#This Row],[FTEF]]),0)</f>
        <v>0</v>
      </c>
      <c r="AN3573">
        <f>IF(Source[[#This Row],[Credit_Noncredit]]="Credit",Source[[#This Row],[Census Enrollment]],Source[[#This Row],[Noncredit Avg. Attendance]])</f>
        <v>50</v>
      </c>
    </row>
    <row r="3574" spans="1:40" x14ac:dyDescent="0.25">
      <c r="A3574" t="s">
        <v>885</v>
      </c>
      <c r="B3574" t="s">
        <v>886</v>
      </c>
      <c r="C3574" t="s">
        <v>34</v>
      </c>
      <c r="D3574" t="s">
        <v>910</v>
      </c>
      <c r="E3574" s="4">
        <v>53508</v>
      </c>
      <c r="F3574" s="4" t="s">
        <v>919</v>
      </c>
      <c r="G3574" s="4">
        <v>1</v>
      </c>
      <c r="H3574" t="str">
        <f>CONCATENATE(Source[[#This Row],[Subject]],TRIM(Source[[#This Row],[Course]]))</f>
        <v>PSYC1</v>
      </c>
      <c r="I3574" t="str">
        <f>VLOOKUP(Source[[#This Row],[SubjCrse]],'Courses and Categories'!$E$2:$G$1816,3,FALSE)</f>
        <v>Credit General Education</v>
      </c>
      <c r="J3574">
        <v>10</v>
      </c>
      <c r="K3574" t="s">
        <v>920</v>
      </c>
      <c r="L3574" t="s">
        <v>39</v>
      </c>
      <c r="M3574" t="s">
        <v>903</v>
      </c>
      <c r="N3574" t="s">
        <v>195</v>
      </c>
      <c r="O3574">
        <v>1330</v>
      </c>
      <c r="P3574">
        <v>1500</v>
      </c>
      <c r="Q3574" t="s">
        <v>233</v>
      </c>
      <c r="R3574">
        <v>312</v>
      </c>
      <c r="S3574" t="s">
        <v>134</v>
      </c>
      <c r="T3574" t="s">
        <v>51</v>
      </c>
      <c r="U3574" s="1">
        <v>43626</v>
      </c>
      <c r="V3574" s="1">
        <v>43665</v>
      </c>
      <c r="W3574" t="s">
        <v>924</v>
      </c>
      <c r="X3574" t="s">
        <v>905</v>
      </c>
      <c r="Y3574">
        <v>33</v>
      </c>
      <c r="Z3574">
        <v>30</v>
      </c>
      <c r="AA3574">
        <v>45</v>
      </c>
      <c r="AB3574">
        <v>66.666700000000006</v>
      </c>
      <c r="AD3574">
        <f>IF(ISBLANK(Source[[#This Row],[CrosslistID]]),1,1/COUNTIFS(Source[CrosslistID],Source[[#This Row],[CrosslistID]],Source[TermDesc],Source[[#This Row],[TermDesc]]))</f>
        <v>1</v>
      </c>
      <c r="AG3574">
        <v>0</v>
      </c>
      <c r="AH3574">
        <v>66.666700000000006</v>
      </c>
      <c r="AI3574">
        <v>2.9830000000000001</v>
      </c>
      <c r="AJ3574">
        <v>3.2812999999999999</v>
      </c>
      <c r="AK3574">
        <v>0.2</v>
      </c>
      <c r="AL35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74">
        <f>IF(AND(Source[[#This Row],[Credit_Noncredit]]="Noncredit",Source[[#This Row],[FTEF]]&gt;0),Source[[#This Row],[NC XLST FTES]]*525/(437.5*Source[[#This Row],[FTEF]]),0)</f>
        <v>0</v>
      </c>
      <c r="AN3574">
        <f>IF(Source[[#This Row],[Credit_Noncredit]]="Credit",Source[[#This Row],[Census Enrollment]],Source[[#This Row],[Noncredit Avg. Attendance]])</f>
        <v>33</v>
      </c>
    </row>
    <row r="3575" spans="1:40" x14ac:dyDescent="0.25">
      <c r="A3575" t="s">
        <v>885</v>
      </c>
      <c r="B3575" t="s">
        <v>886</v>
      </c>
      <c r="C3575" t="s">
        <v>34</v>
      </c>
      <c r="D3575" t="s">
        <v>910</v>
      </c>
      <c r="E3575" s="4">
        <v>53662</v>
      </c>
      <c r="F3575" s="4" t="s">
        <v>919</v>
      </c>
      <c r="G3575" s="4">
        <v>1</v>
      </c>
      <c r="H3575" t="str">
        <f>CONCATENATE(Source[[#This Row],[Subject]],TRIM(Source[[#This Row],[Course]]))</f>
        <v>PSYC1</v>
      </c>
      <c r="I3575" t="str">
        <f>VLOOKUP(Source[[#This Row],[SubjCrse]],'Courses and Categories'!$E$2:$G$1816,3,FALSE)</f>
        <v>Credit General Education</v>
      </c>
      <c r="J3575">
        <v>601</v>
      </c>
      <c r="K3575" t="s">
        <v>920</v>
      </c>
      <c r="L3575" t="s">
        <v>87</v>
      </c>
      <c r="M3575" t="s">
        <v>903</v>
      </c>
      <c r="N3575" t="s">
        <v>59</v>
      </c>
      <c r="O3575">
        <v>1800</v>
      </c>
      <c r="P3575">
        <v>2150</v>
      </c>
      <c r="Q3575" t="s">
        <v>850</v>
      </c>
      <c r="R3575">
        <v>221</v>
      </c>
      <c r="S3575" t="s">
        <v>134</v>
      </c>
      <c r="T3575" t="s">
        <v>51</v>
      </c>
      <c r="U3575" s="1">
        <v>43626</v>
      </c>
      <c r="V3575" s="1">
        <v>43672</v>
      </c>
      <c r="W3575" t="s">
        <v>925</v>
      </c>
      <c r="X3575" t="s">
        <v>905</v>
      </c>
      <c r="Y3575">
        <v>51</v>
      </c>
      <c r="Z3575">
        <v>50</v>
      </c>
      <c r="AA3575">
        <v>45</v>
      </c>
      <c r="AB3575">
        <v>111.11109999999999</v>
      </c>
      <c r="AD3575">
        <f>IF(ISBLANK(Source[[#This Row],[CrosslistID]]),1,1/COUNTIFS(Source[CrosslistID],Source[[#This Row],[CrosslistID]],Source[TermDesc],Source[[#This Row],[TermDesc]]))</f>
        <v>1</v>
      </c>
      <c r="AG3575">
        <v>0</v>
      </c>
      <c r="AH3575">
        <v>111.11109999999999</v>
      </c>
      <c r="AI3575">
        <v>4.952</v>
      </c>
      <c r="AJ3575">
        <v>5.0510000000000002</v>
      </c>
      <c r="AK3575">
        <v>0.2</v>
      </c>
      <c r="AL35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75">
        <f>IF(AND(Source[[#This Row],[Credit_Noncredit]]="Noncredit",Source[[#This Row],[FTEF]]&gt;0),Source[[#This Row],[NC XLST FTES]]*525/(437.5*Source[[#This Row],[FTEF]]),0)</f>
        <v>0</v>
      </c>
      <c r="AN3575">
        <f>IF(Source[[#This Row],[Credit_Noncredit]]="Credit",Source[[#This Row],[Census Enrollment]],Source[[#This Row],[Noncredit Avg. Attendance]])</f>
        <v>51</v>
      </c>
    </row>
    <row r="3576" spans="1:40" x14ac:dyDescent="0.25">
      <c r="A3576" t="s">
        <v>885</v>
      </c>
      <c r="B3576" t="s">
        <v>886</v>
      </c>
      <c r="C3576" t="s">
        <v>34</v>
      </c>
      <c r="D3576" t="s">
        <v>910</v>
      </c>
      <c r="E3576" s="4">
        <v>53663</v>
      </c>
      <c r="F3576" s="4" t="s">
        <v>919</v>
      </c>
      <c r="G3576" s="4">
        <v>1</v>
      </c>
      <c r="H3576" t="str">
        <f>CONCATENATE(Source[[#This Row],[Subject]],TRIM(Source[[#This Row],[Course]]))</f>
        <v>PSYC1</v>
      </c>
      <c r="I3576" t="str">
        <f>VLOOKUP(Source[[#This Row],[SubjCrse]],'Courses and Categories'!$E$2:$G$1816,3,FALSE)</f>
        <v>Credit General Education</v>
      </c>
      <c r="J3576">
        <v>931</v>
      </c>
      <c r="K3576" t="s">
        <v>920</v>
      </c>
      <c r="L3576" t="s">
        <v>87</v>
      </c>
      <c r="M3576" t="s">
        <v>897</v>
      </c>
      <c r="N3576" t="s">
        <v>42</v>
      </c>
      <c r="O3576" t="s">
        <v>42</v>
      </c>
      <c r="P3576" t="s">
        <v>42</v>
      </c>
      <c r="Q3576" t="s">
        <v>42</v>
      </c>
      <c r="S3576" t="s">
        <v>134</v>
      </c>
      <c r="T3576" t="s">
        <v>51</v>
      </c>
      <c r="U3576" s="1">
        <v>43633</v>
      </c>
      <c r="V3576" s="1">
        <v>43671</v>
      </c>
      <c r="W3576" t="s">
        <v>926</v>
      </c>
      <c r="X3576" t="s">
        <v>899</v>
      </c>
      <c r="Y3576">
        <v>47</v>
      </c>
      <c r="Z3576">
        <v>46</v>
      </c>
      <c r="AA3576">
        <v>45</v>
      </c>
      <c r="AB3576">
        <v>102.2222</v>
      </c>
      <c r="AD3576">
        <f>IF(ISBLANK(Source[[#This Row],[CrosslistID]]),1,1/COUNTIFS(Source[CrosslistID],Source[[#This Row],[CrosslistID]],Source[TermDesc],Source[[#This Row],[TermDesc]]))</f>
        <v>1</v>
      </c>
      <c r="AG3576">
        <v>0</v>
      </c>
      <c r="AH3576">
        <v>102.2222</v>
      </c>
      <c r="AI3576">
        <v>4.5999999999999996</v>
      </c>
      <c r="AJ3576">
        <v>4.7</v>
      </c>
      <c r="AK3576">
        <v>0.2</v>
      </c>
      <c r="AL35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76">
        <f>IF(AND(Source[[#This Row],[Credit_Noncredit]]="Noncredit",Source[[#This Row],[FTEF]]&gt;0),Source[[#This Row],[NC XLST FTES]]*525/(437.5*Source[[#This Row],[FTEF]]),0)</f>
        <v>0</v>
      </c>
      <c r="AN3576">
        <f>IF(Source[[#This Row],[Credit_Noncredit]]="Credit",Source[[#This Row],[Census Enrollment]],Source[[#This Row],[Noncredit Avg. Attendance]])</f>
        <v>47</v>
      </c>
    </row>
    <row r="3577" spans="1:40" x14ac:dyDescent="0.25">
      <c r="A3577" t="s">
        <v>885</v>
      </c>
      <c r="B3577" t="s">
        <v>886</v>
      </c>
      <c r="C3577" t="s">
        <v>34</v>
      </c>
      <c r="D3577" t="s">
        <v>910</v>
      </c>
      <c r="E3577" s="4">
        <v>51898</v>
      </c>
      <c r="F3577" s="4" t="s">
        <v>919</v>
      </c>
      <c r="G3577" s="4">
        <v>5</v>
      </c>
      <c r="H3577" t="str">
        <f>CONCATENATE(Source[[#This Row],[Subject]],TRIM(Source[[#This Row],[Course]]))</f>
        <v>PSYC5</v>
      </c>
      <c r="I3577" t="str">
        <f>VLOOKUP(Source[[#This Row],[SubjCrse]],'Courses and Categories'!$E$2:$G$1816,3,FALSE)</f>
        <v>Credit General Education</v>
      </c>
      <c r="J3577">
        <v>1</v>
      </c>
      <c r="K3577" t="s">
        <v>927</v>
      </c>
      <c r="L3577" t="s">
        <v>39</v>
      </c>
      <c r="M3577" t="s">
        <v>903</v>
      </c>
      <c r="N3577" t="s">
        <v>195</v>
      </c>
      <c r="O3577">
        <v>820</v>
      </c>
      <c r="P3577">
        <v>1150</v>
      </c>
      <c r="Q3577" t="s">
        <v>420</v>
      </c>
      <c r="R3577">
        <v>268</v>
      </c>
      <c r="S3577" t="s">
        <v>134</v>
      </c>
      <c r="T3577" t="s">
        <v>51</v>
      </c>
      <c r="U3577" s="1">
        <v>43626</v>
      </c>
      <c r="V3577" s="1">
        <v>43665</v>
      </c>
      <c r="W3577" t="s">
        <v>928</v>
      </c>
      <c r="X3577" t="s">
        <v>905</v>
      </c>
      <c r="Y3577">
        <v>27</v>
      </c>
      <c r="Z3577">
        <v>26</v>
      </c>
      <c r="AA3577">
        <v>40</v>
      </c>
      <c r="AB3577">
        <v>65</v>
      </c>
      <c r="AD3577">
        <f>IF(ISBLANK(Source[[#This Row],[CrosslistID]]),1,1/COUNTIFS(Source[CrosslistID],Source[[#This Row],[CrosslistID]],Source[TermDesc],Source[[#This Row],[TermDesc]]))</f>
        <v>1</v>
      </c>
      <c r="AG3577">
        <v>0</v>
      </c>
      <c r="AH3577">
        <v>65</v>
      </c>
      <c r="AI3577">
        <v>5.6669999999999998</v>
      </c>
      <c r="AJ3577">
        <v>5.6669999999999998</v>
      </c>
      <c r="AK3577">
        <v>0.33329999999999999</v>
      </c>
      <c r="AL35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77">
        <f>IF(AND(Source[[#This Row],[Credit_Noncredit]]="Noncredit",Source[[#This Row],[FTEF]]&gt;0),Source[[#This Row],[NC XLST FTES]]*525/(437.5*Source[[#This Row],[FTEF]]),0)</f>
        <v>0</v>
      </c>
      <c r="AN3577">
        <f>IF(Source[[#This Row],[Credit_Noncredit]]="Credit",Source[[#This Row],[Census Enrollment]],Source[[#This Row],[Noncredit Avg. Attendance]])</f>
        <v>27</v>
      </c>
    </row>
    <row r="3578" spans="1:40" x14ac:dyDescent="0.25">
      <c r="A3578" t="s">
        <v>885</v>
      </c>
      <c r="B3578" t="s">
        <v>886</v>
      </c>
      <c r="C3578" t="s">
        <v>34</v>
      </c>
      <c r="D3578" t="s">
        <v>910</v>
      </c>
      <c r="E3578" s="4">
        <v>52339</v>
      </c>
      <c r="F3578" s="4" t="s">
        <v>919</v>
      </c>
      <c r="G3578" s="4">
        <v>10</v>
      </c>
      <c r="H3578" t="str">
        <f>CONCATENATE(Source[[#This Row],[Subject]],TRIM(Source[[#This Row],[Course]]))</f>
        <v>PSYC10</v>
      </c>
      <c r="I3578" t="str">
        <f>VLOOKUP(Source[[#This Row],[SubjCrse]],'Courses and Categories'!$E$2:$G$1816,3,FALSE)</f>
        <v>Credit General Education</v>
      </c>
      <c r="J3578">
        <v>931</v>
      </c>
      <c r="K3578" t="s">
        <v>929</v>
      </c>
      <c r="L3578" t="s">
        <v>87</v>
      </c>
      <c r="M3578" t="s">
        <v>897</v>
      </c>
      <c r="N3578" t="s">
        <v>42</v>
      </c>
      <c r="O3578" t="s">
        <v>42</v>
      </c>
      <c r="P3578" t="s">
        <v>42</v>
      </c>
      <c r="Q3578" t="s">
        <v>42</v>
      </c>
      <c r="S3578" t="s">
        <v>134</v>
      </c>
      <c r="T3578" t="s">
        <v>51</v>
      </c>
      <c r="U3578" s="1">
        <v>43626</v>
      </c>
      <c r="V3578" s="1">
        <v>43665</v>
      </c>
      <c r="W3578" t="s">
        <v>930</v>
      </c>
      <c r="X3578" t="s">
        <v>899</v>
      </c>
      <c r="Y3578">
        <v>41</v>
      </c>
      <c r="Z3578">
        <v>34</v>
      </c>
      <c r="AA3578">
        <v>45</v>
      </c>
      <c r="AB3578">
        <v>75.555599999999998</v>
      </c>
      <c r="AD3578">
        <f>IF(ISBLANK(Source[[#This Row],[CrosslistID]]),1,1/COUNTIFS(Source[CrosslistID],Source[[#This Row],[CrosslistID]],Source[TermDesc],Source[[#This Row],[TermDesc]]))</f>
        <v>1</v>
      </c>
      <c r="AG3578">
        <v>0</v>
      </c>
      <c r="AH3578">
        <v>75.555599999999998</v>
      </c>
      <c r="AI3578">
        <v>4.0999999999999996</v>
      </c>
      <c r="AJ3578">
        <v>4.0999999999999996</v>
      </c>
      <c r="AK3578">
        <v>0.2</v>
      </c>
      <c r="AL35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78">
        <f>IF(AND(Source[[#This Row],[Credit_Noncredit]]="Noncredit",Source[[#This Row],[FTEF]]&gt;0),Source[[#This Row],[NC XLST FTES]]*525/(437.5*Source[[#This Row],[FTEF]]),0)</f>
        <v>0</v>
      </c>
      <c r="AN3578">
        <f>IF(Source[[#This Row],[Credit_Noncredit]]="Credit",Source[[#This Row],[Census Enrollment]],Source[[#This Row],[Noncredit Avg. Attendance]])</f>
        <v>41</v>
      </c>
    </row>
    <row r="3579" spans="1:40" x14ac:dyDescent="0.25">
      <c r="A3579" t="s">
        <v>885</v>
      </c>
      <c r="B3579" t="s">
        <v>886</v>
      </c>
      <c r="C3579" t="s">
        <v>34</v>
      </c>
      <c r="D3579" t="s">
        <v>910</v>
      </c>
      <c r="E3579" s="4">
        <v>53664</v>
      </c>
      <c r="F3579" s="4" t="s">
        <v>919</v>
      </c>
      <c r="G3579" s="4">
        <v>10</v>
      </c>
      <c r="H3579" t="str">
        <f>CONCATENATE(Source[[#This Row],[Subject]],TRIM(Source[[#This Row],[Course]]))</f>
        <v>PSYC10</v>
      </c>
      <c r="I3579" t="str">
        <f>VLOOKUP(Source[[#This Row],[SubjCrse]],'Courses and Categories'!$E$2:$G$1816,3,FALSE)</f>
        <v>Credit General Education</v>
      </c>
      <c r="J3579">
        <v>932</v>
      </c>
      <c r="K3579" t="s">
        <v>929</v>
      </c>
      <c r="L3579" t="s">
        <v>87</v>
      </c>
      <c r="M3579" t="s">
        <v>897</v>
      </c>
      <c r="N3579" t="s">
        <v>42</v>
      </c>
      <c r="O3579" t="s">
        <v>42</v>
      </c>
      <c r="P3579" t="s">
        <v>42</v>
      </c>
      <c r="Q3579" t="s">
        <v>42</v>
      </c>
      <c r="S3579" t="s">
        <v>134</v>
      </c>
      <c r="T3579" t="s">
        <v>51</v>
      </c>
      <c r="U3579" s="1">
        <v>43626</v>
      </c>
      <c r="V3579" s="1">
        <v>43665</v>
      </c>
      <c r="W3579" t="s">
        <v>930</v>
      </c>
      <c r="X3579" t="s">
        <v>899</v>
      </c>
      <c r="Y3579">
        <v>40</v>
      </c>
      <c r="Z3579">
        <v>31</v>
      </c>
      <c r="AA3579">
        <v>45</v>
      </c>
      <c r="AB3579">
        <v>68.888900000000007</v>
      </c>
      <c r="AD3579">
        <f>IF(ISBLANK(Source[[#This Row],[CrosslistID]]),1,1/COUNTIFS(Source[CrosslistID],Source[[#This Row],[CrosslistID]],Source[TermDesc],Source[[#This Row],[TermDesc]]))</f>
        <v>1</v>
      </c>
      <c r="AG3579">
        <v>0</v>
      </c>
      <c r="AH3579">
        <v>68.888900000000007</v>
      </c>
      <c r="AI3579">
        <v>4</v>
      </c>
      <c r="AJ3579">
        <v>4</v>
      </c>
      <c r="AK3579">
        <v>0.2</v>
      </c>
      <c r="AL35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79">
        <f>IF(AND(Source[[#This Row],[Credit_Noncredit]]="Noncredit",Source[[#This Row],[FTEF]]&gt;0),Source[[#This Row],[NC XLST FTES]]*525/(437.5*Source[[#This Row],[FTEF]]),0)</f>
        <v>0</v>
      </c>
      <c r="AN3579">
        <f>IF(Source[[#This Row],[Credit_Noncredit]]="Credit",Source[[#This Row],[Census Enrollment]],Source[[#This Row],[Noncredit Avg. Attendance]])</f>
        <v>40</v>
      </c>
    </row>
    <row r="3580" spans="1:40" x14ac:dyDescent="0.25">
      <c r="A3580" t="s">
        <v>885</v>
      </c>
      <c r="B3580" t="s">
        <v>886</v>
      </c>
      <c r="C3580" t="s">
        <v>34</v>
      </c>
      <c r="D3580" t="s">
        <v>910</v>
      </c>
      <c r="E3580" s="4">
        <v>53490</v>
      </c>
      <c r="F3580" s="4" t="s">
        <v>919</v>
      </c>
      <c r="G3580" s="4">
        <v>15</v>
      </c>
      <c r="H3580" t="str">
        <f>CONCATENATE(Source[[#This Row],[Subject]],TRIM(Source[[#This Row],[Course]]))</f>
        <v>PSYC15</v>
      </c>
      <c r="I3580" t="str">
        <f>VLOOKUP(Source[[#This Row],[SubjCrse]],'Courses and Categories'!$E$2:$G$1816,3,FALSE)</f>
        <v>Credit General Education</v>
      </c>
      <c r="J3580">
        <v>1</v>
      </c>
      <c r="K3580" t="s">
        <v>931</v>
      </c>
      <c r="L3580" t="s">
        <v>39</v>
      </c>
      <c r="M3580" t="s">
        <v>903</v>
      </c>
      <c r="N3580" t="s">
        <v>195</v>
      </c>
      <c r="O3580">
        <v>1330</v>
      </c>
      <c r="P3580">
        <v>1640</v>
      </c>
      <c r="Q3580" t="s">
        <v>236</v>
      </c>
      <c r="R3580">
        <v>250</v>
      </c>
      <c r="S3580" t="s">
        <v>134</v>
      </c>
      <c r="T3580" t="s">
        <v>44</v>
      </c>
      <c r="U3580" s="1">
        <v>43619</v>
      </c>
      <c r="V3580" s="1">
        <v>43623</v>
      </c>
      <c r="W3580" t="s">
        <v>932</v>
      </c>
      <c r="X3580" t="s">
        <v>46</v>
      </c>
      <c r="Y3580">
        <v>10</v>
      </c>
      <c r="Z3580">
        <v>9</v>
      </c>
      <c r="AA3580">
        <v>20</v>
      </c>
      <c r="AB3580">
        <v>45</v>
      </c>
      <c r="AD3580">
        <f>IF(ISBLANK(Source[[#This Row],[CrosslistID]]),1,1/COUNTIFS(Source[CrosslistID],Source[[#This Row],[CrosslistID]],Source[TermDesc],Source[[#This Row],[TermDesc]]))</f>
        <v>1</v>
      </c>
      <c r="AG3580">
        <v>0</v>
      </c>
      <c r="AH3580">
        <v>45</v>
      </c>
      <c r="AI3580">
        <v>0.26500000000000001</v>
      </c>
      <c r="AJ3580">
        <v>0.26500000000000001</v>
      </c>
      <c r="AK3580">
        <v>6.8599999999999994E-2</v>
      </c>
      <c r="AL35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80">
        <f>IF(AND(Source[[#This Row],[Credit_Noncredit]]="Noncredit",Source[[#This Row],[FTEF]]&gt;0),Source[[#This Row],[NC XLST FTES]]*525/(437.5*Source[[#This Row],[FTEF]]),0)</f>
        <v>0</v>
      </c>
      <c r="AN3580">
        <f>IF(Source[[#This Row],[Credit_Noncredit]]="Credit",Source[[#This Row],[Census Enrollment]],Source[[#This Row],[Noncredit Avg. Attendance]])</f>
        <v>10</v>
      </c>
    </row>
    <row r="3581" spans="1:40" x14ac:dyDescent="0.25">
      <c r="A3581" t="s">
        <v>885</v>
      </c>
      <c r="B3581" t="s">
        <v>886</v>
      </c>
      <c r="C3581" t="s">
        <v>34</v>
      </c>
      <c r="D3581" t="s">
        <v>910</v>
      </c>
      <c r="E3581" s="4">
        <v>53579</v>
      </c>
      <c r="F3581" s="4" t="s">
        <v>919</v>
      </c>
      <c r="G3581" s="4">
        <v>21</v>
      </c>
      <c r="H3581" t="str">
        <f>CONCATENATE(Source[[#This Row],[Subject]],TRIM(Source[[#This Row],[Course]]))</f>
        <v>PSYC21</v>
      </c>
      <c r="I3581" t="str">
        <f>VLOOKUP(Source[[#This Row],[SubjCrse]],'Courses and Categories'!$E$2:$G$1816,3,FALSE)</f>
        <v>Credit General Education</v>
      </c>
      <c r="J3581">
        <v>1</v>
      </c>
      <c r="K3581" t="s">
        <v>933</v>
      </c>
      <c r="L3581" t="s">
        <v>39</v>
      </c>
      <c r="M3581" t="s">
        <v>903</v>
      </c>
      <c r="N3581" t="s">
        <v>195</v>
      </c>
      <c r="O3581">
        <v>1330</v>
      </c>
      <c r="P3581">
        <v>1500</v>
      </c>
      <c r="Q3581" t="s">
        <v>850</v>
      </c>
      <c r="R3581">
        <v>349</v>
      </c>
      <c r="S3581" t="s">
        <v>134</v>
      </c>
      <c r="T3581" t="s">
        <v>51</v>
      </c>
      <c r="U3581" s="1">
        <v>43626</v>
      </c>
      <c r="V3581" s="1">
        <v>43665</v>
      </c>
      <c r="W3581" t="s">
        <v>934</v>
      </c>
      <c r="X3581" t="s">
        <v>905</v>
      </c>
      <c r="Y3581">
        <v>34</v>
      </c>
      <c r="Z3581">
        <v>33</v>
      </c>
      <c r="AA3581">
        <v>45</v>
      </c>
      <c r="AB3581">
        <v>73.333299999999994</v>
      </c>
      <c r="AD3581">
        <f>IF(ISBLANK(Source[[#This Row],[CrosslistID]]),1,1/COUNTIFS(Source[CrosslistID],Source[[#This Row],[CrosslistID]],Source[TermDesc],Source[[#This Row],[TermDesc]]))</f>
        <v>1</v>
      </c>
      <c r="AG3581">
        <v>0</v>
      </c>
      <c r="AH3581">
        <v>73.333299999999994</v>
      </c>
      <c r="AI3581">
        <v>3.2810000000000001</v>
      </c>
      <c r="AJ3581">
        <v>3.3803999999999998</v>
      </c>
      <c r="AK3581">
        <v>0.2</v>
      </c>
      <c r="AL35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81">
        <f>IF(AND(Source[[#This Row],[Credit_Noncredit]]="Noncredit",Source[[#This Row],[FTEF]]&gt;0),Source[[#This Row],[NC XLST FTES]]*525/(437.5*Source[[#This Row],[FTEF]]),0)</f>
        <v>0</v>
      </c>
      <c r="AN3581">
        <f>IF(Source[[#This Row],[Credit_Noncredit]]="Credit",Source[[#This Row],[Census Enrollment]],Source[[#This Row],[Noncredit Avg. Attendance]])</f>
        <v>34</v>
      </c>
    </row>
    <row r="3582" spans="1:40" x14ac:dyDescent="0.25">
      <c r="A3582" t="s">
        <v>885</v>
      </c>
      <c r="B3582" t="s">
        <v>886</v>
      </c>
      <c r="C3582" t="s">
        <v>34</v>
      </c>
      <c r="D3582" t="s">
        <v>910</v>
      </c>
      <c r="E3582" s="4">
        <v>52340</v>
      </c>
      <c r="F3582" s="4" t="s">
        <v>919</v>
      </c>
      <c r="G3582" s="4">
        <v>21</v>
      </c>
      <c r="H3582" t="str">
        <f>CONCATENATE(Source[[#This Row],[Subject]],TRIM(Source[[#This Row],[Course]]))</f>
        <v>PSYC21</v>
      </c>
      <c r="I3582" t="str">
        <f>VLOOKUP(Source[[#This Row],[SubjCrse]],'Courses and Categories'!$E$2:$G$1816,3,FALSE)</f>
        <v>Credit General Education</v>
      </c>
      <c r="J3582">
        <v>501</v>
      </c>
      <c r="K3582" t="s">
        <v>933</v>
      </c>
      <c r="L3582" t="s">
        <v>87</v>
      </c>
      <c r="M3582" t="s">
        <v>903</v>
      </c>
      <c r="N3582" t="s">
        <v>59</v>
      </c>
      <c r="O3582">
        <v>1800</v>
      </c>
      <c r="P3582">
        <v>2130</v>
      </c>
      <c r="Q3582" t="s">
        <v>233</v>
      </c>
      <c r="R3582">
        <v>315</v>
      </c>
      <c r="S3582" t="s">
        <v>134</v>
      </c>
      <c r="T3582" t="s">
        <v>51</v>
      </c>
      <c r="U3582" s="1">
        <v>43626</v>
      </c>
      <c r="V3582" s="1">
        <v>43672</v>
      </c>
      <c r="W3582" t="s">
        <v>934</v>
      </c>
      <c r="X3582" t="s">
        <v>905</v>
      </c>
      <c r="Y3582">
        <v>34</v>
      </c>
      <c r="Z3582">
        <v>34</v>
      </c>
      <c r="AA3582">
        <v>45</v>
      </c>
      <c r="AB3582">
        <v>75.555599999999998</v>
      </c>
      <c r="AD3582">
        <f>IF(ISBLANK(Source[[#This Row],[CrosslistID]]),1,1/COUNTIFS(Source[CrosslistID],Source[[#This Row],[CrosslistID]],Source[TermDesc],Source[[#This Row],[TermDesc]]))</f>
        <v>1</v>
      </c>
      <c r="AG3582">
        <v>0</v>
      </c>
      <c r="AH3582">
        <v>75.555599999999998</v>
      </c>
      <c r="AI3582">
        <v>3.1989999999999998</v>
      </c>
      <c r="AJ3582">
        <v>3.1989999999999998</v>
      </c>
      <c r="AK3582">
        <v>0.2</v>
      </c>
      <c r="AL35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82">
        <f>IF(AND(Source[[#This Row],[Credit_Noncredit]]="Noncredit",Source[[#This Row],[FTEF]]&gt;0),Source[[#This Row],[NC XLST FTES]]*525/(437.5*Source[[#This Row],[FTEF]]),0)</f>
        <v>0</v>
      </c>
      <c r="AN3582">
        <f>IF(Source[[#This Row],[Credit_Noncredit]]="Credit",Source[[#This Row],[Census Enrollment]],Source[[#This Row],[Noncredit Avg. Attendance]])</f>
        <v>34</v>
      </c>
    </row>
    <row r="3583" spans="1:40" x14ac:dyDescent="0.25">
      <c r="A3583" t="s">
        <v>885</v>
      </c>
      <c r="B3583" t="s">
        <v>886</v>
      </c>
      <c r="C3583" t="s">
        <v>34</v>
      </c>
      <c r="D3583" t="s">
        <v>910</v>
      </c>
      <c r="E3583" s="4">
        <v>52341</v>
      </c>
      <c r="F3583" s="4" t="s">
        <v>919</v>
      </c>
      <c r="G3583" s="4">
        <v>21</v>
      </c>
      <c r="H3583" t="str">
        <f>CONCATENATE(Source[[#This Row],[Subject]],TRIM(Source[[#This Row],[Course]]))</f>
        <v>PSYC21</v>
      </c>
      <c r="I3583" t="str">
        <f>VLOOKUP(Source[[#This Row],[SubjCrse]],'Courses and Categories'!$E$2:$G$1816,3,FALSE)</f>
        <v>Credit General Education</v>
      </c>
      <c r="J3583">
        <v>931</v>
      </c>
      <c r="K3583" t="s">
        <v>933</v>
      </c>
      <c r="L3583" t="s">
        <v>87</v>
      </c>
      <c r="M3583" t="s">
        <v>897</v>
      </c>
      <c r="N3583" t="s">
        <v>42</v>
      </c>
      <c r="O3583" t="s">
        <v>42</v>
      </c>
      <c r="P3583" t="s">
        <v>42</v>
      </c>
      <c r="Q3583" t="s">
        <v>42</v>
      </c>
      <c r="S3583" t="s">
        <v>134</v>
      </c>
      <c r="T3583" t="s">
        <v>51</v>
      </c>
      <c r="U3583" s="1">
        <v>43633</v>
      </c>
      <c r="V3583" s="1">
        <v>43671</v>
      </c>
      <c r="W3583" t="s">
        <v>926</v>
      </c>
      <c r="X3583" t="s">
        <v>899</v>
      </c>
      <c r="Y3583">
        <v>48</v>
      </c>
      <c r="Z3583">
        <v>47</v>
      </c>
      <c r="AA3583">
        <v>45</v>
      </c>
      <c r="AB3583">
        <v>104.4444</v>
      </c>
      <c r="AD3583">
        <f>IF(ISBLANK(Source[[#This Row],[CrosslistID]]),1,1/COUNTIFS(Source[CrosslistID],Source[[#This Row],[CrosslistID]],Source[TermDesc],Source[[#This Row],[TermDesc]]))</f>
        <v>1</v>
      </c>
      <c r="AG3583">
        <v>0</v>
      </c>
      <c r="AH3583">
        <v>104.4444</v>
      </c>
      <c r="AI3583">
        <v>4.7</v>
      </c>
      <c r="AJ3583">
        <v>4.8</v>
      </c>
      <c r="AK3583">
        <v>0.2</v>
      </c>
      <c r="AL35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83">
        <f>IF(AND(Source[[#This Row],[Credit_Noncredit]]="Noncredit",Source[[#This Row],[FTEF]]&gt;0),Source[[#This Row],[NC XLST FTES]]*525/(437.5*Source[[#This Row],[FTEF]]),0)</f>
        <v>0</v>
      </c>
      <c r="AN3583">
        <f>IF(Source[[#This Row],[Credit_Noncredit]]="Credit",Source[[#This Row],[Census Enrollment]],Source[[#This Row],[Noncredit Avg. Attendance]])</f>
        <v>48</v>
      </c>
    </row>
    <row r="3584" spans="1:40" x14ac:dyDescent="0.25">
      <c r="A3584" t="s">
        <v>885</v>
      </c>
      <c r="B3584" t="s">
        <v>886</v>
      </c>
      <c r="C3584" t="s">
        <v>34</v>
      </c>
      <c r="D3584" t="s">
        <v>910</v>
      </c>
      <c r="E3584" s="4">
        <v>51859</v>
      </c>
      <c r="F3584" s="4" t="s">
        <v>935</v>
      </c>
      <c r="G3584" s="4">
        <v>1</v>
      </c>
      <c r="H3584" t="str">
        <f>CONCATENATE(Source[[#This Row],[Subject]],TRIM(Source[[#This Row],[Course]]))</f>
        <v>SOC1</v>
      </c>
      <c r="I3584" t="str">
        <f>VLOOKUP(Source[[#This Row],[SubjCrse]],'Courses and Categories'!$E$2:$G$1816,3,FALSE)</f>
        <v>Credit General Education</v>
      </c>
      <c r="J3584">
        <v>1</v>
      </c>
      <c r="K3584" t="s">
        <v>936</v>
      </c>
      <c r="L3584" t="s">
        <v>39</v>
      </c>
      <c r="M3584" t="s">
        <v>903</v>
      </c>
      <c r="N3584" t="s">
        <v>195</v>
      </c>
      <c r="O3584">
        <v>940</v>
      </c>
      <c r="P3584">
        <v>1110</v>
      </c>
      <c r="Q3584" t="s">
        <v>422</v>
      </c>
      <c r="R3584">
        <v>213</v>
      </c>
      <c r="S3584" t="s">
        <v>134</v>
      </c>
      <c r="T3584" t="s">
        <v>51</v>
      </c>
      <c r="U3584" s="1">
        <v>43626</v>
      </c>
      <c r="V3584" s="1">
        <v>43665</v>
      </c>
      <c r="W3584" t="s">
        <v>937</v>
      </c>
      <c r="X3584" t="s">
        <v>905</v>
      </c>
      <c r="Y3584">
        <v>37</v>
      </c>
      <c r="Z3584">
        <v>35</v>
      </c>
      <c r="AA3584">
        <v>45</v>
      </c>
      <c r="AB3584">
        <v>77.777799999999999</v>
      </c>
      <c r="AD3584">
        <f>IF(ISBLANK(Source[[#This Row],[CrosslistID]]),1,1/COUNTIFS(Source[CrosslistID],Source[[#This Row],[CrosslistID]],Source[TermDesc],Source[[#This Row],[TermDesc]]))</f>
        <v>1</v>
      </c>
      <c r="AG3584">
        <v>0</v>
      </c>
      <c r="AH3584">
        <v>77.777799999999999</v>
      </c>
      <c r="AI3584">
        <v>3.6789999999999998</v>
      </c>
      <c r="AJ3584">
        <v>3.6789999999999998</v>
      </c>
      <c r="AK3584">
        <v>0.2</v>
      </c>
      <c r="AL35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84">
        <f>IF(AND(Source[[#This Row],[Credit_Noncredit]]="Noncredit",Source[[#This Row],[FTEF]]&gt;0),Source[[#This Row],[NC XLST FTES]]*525/(437.5*Source[[#This Row],[FTEF]]),0)</f>
        <v>0</v>
      </c>
      <c r="AN3584">
        <f>IF(Source[[#This Row],[Credit_Noncredit]]="Credit",Source[[#This Row],[Census Enrollment]],Source[[#This Row],[Noncredit Avg. Attendance]])</f>
        <v>37</v>
      </c>
    </row>
    <row r="3585" spans="1:40" x14ac:dyDescent="0.25">
      <c r="A3585" t="s">
        <v>885</v>
      </c>
      <c r="B3585" t="s">
        <v>886</v>
      </c>
      <c r="C3585" t="s">
        <v>34</v>
      </c>
      <c r="D3585" t="s">
        <v>910</v>
      </c>
      <c r="E3585" s="4">
        <v>53665</v>
      </c>
      <c r="F3585" s="4" t="s">
        <v>935</v>
      </c>
      <c r="G3585" s="4">
        <v>1</v>
      </c>
      <c r="H3585" t="str">
        <f>CONCATENATE(Source[[#This Row],[Subject]],TRIM(Source[[#This Row],[Course]]))</f>
        <v>SOC1</v>
      </c>
      <c r="I3585" t="str">
        <f>VLOOKUP(Source[[#This Row],[SubjCrse]],'Courses and Categories'!$E$2:$G$1816,3,FALSE)</f>
        <v>Credit General Education</v>
      </c>
      <c r="J3585">
        <v>2</v>
      </c>
      <c r="K3585" t="s">
        <v>936</v>
      </c>
      <c r="L3585" t="s">
        <v>39</v>
      </c>
      <c r="M3585" t="s">
        <v>903</v>
      </c>
      <c r="N3585" t="s">
        <v>63</v>
      </c>
      <c r="O3585">
        <v>1200</v>
      </c>
      <c r="P3585">
        <v>1405</v>
      </c>
      <c r="Q3585" t="s">
        <v>850</v>
      </c>
      <c r="R3585">
        <v>513</v>
      </c>
      <c r="S3585" t="s">
        <v>134</v>
      </c>
      <c r="T3585" t="s">
        <v>51</v>
      </c>
      <c r="U3585" s="1">
        <v>43626</v>
      </c>
      <c r="V3585" s="1">
        <v>43664</v>
      </c>
      <c r="W3585" t="s">
        <v>938</v>
      </c>
      <c r="X3585" t="s">
        <v>905</v>
      </c>
      <c r="Y3585">
        <v>46</v>
      </c>
      <c r="Z3585">
        <v>45</v>
      </c>
      <c r="AA3585">
        <v>45</v>
      </c>
      <c r="AB3585">
        <v>100</v>
      </c>
      <c r="AD3585">
        <f>IF(ISBLANK(Source[[#This Row],[CrosslistID]]),1,1/COUNTIFS(Source[CrosslistID],Source[[#This Row],[CrosslistID]],Source[TermDesc],Source[[#This Row],[TermDesc]]))</f>
        <v>1</v>
      </c>
      <c r="AG3585">
        <v>0</v>
      </c>
      <c r="AH3585">
        <v>100</v>
      </c>
      <c r="AI3585">
        <v>4.5339999999999998</v>
      </c>
      <c r="AJ3585">
        <v>4.6348000000000003</v>
      </c>
      <c r="AK3585">
        <v>0.2</v>
      </c>
      <c r="AL35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85">
        <f>IF(AND(Source[[#This Row],[Credit_Noncredit]]="Noncredit",Source[[#This Row],[FTEF]]&gt;0),Source[[#This Row],[NC XLST FTES]]*525/(437.5*Source[[#This Row],[FTEF]]),0)</f>
        <v>0</v>
      </c>
      <c r="AN3585">
        <f>IF(Source[[#This Row],[Credit_Noncredit]]="Credit",Source[[#This Row],[Census Enrollment]],Source[[#This Row],[Noncredit Avg. Attendance]])</f>
        <v>46</v>
      </c>
    </row>
    <row r="3586" spans="1:40" x14ac:dyDescent="0.25">
      <c r="A3586" t="s">
        <v>885</v>
      </c>
      <c r="B3586" t="s">
        <v>886</v>
      </c>
      <c r="C3586" t="s">
        <v>34</v>
      </c>
      <c r="D3586" t="s">
        <v>910</v>
      </c>
      <c r="E3586" s="4">
        <v>53019</v>
      </c>
      <c r="F3586" s="4" t="s">
        <v>935</v>
      </c>
      <c r="G3586" s="4">
        <v>1</v>
      </c>
      <c r="H3586" t="str">
        <f>CONCATENATE(Source[[#This Row],[Subject]],TRIM(Source[[#This Row],[Course]]))</f>
        <v>SOC1</v>
      </c>
      <c r="I3586" t="str">
        <f>VLOOKUP(Source[[#This Row],[SubjCrse]],'Courses and Categories'!$E$2:$G$1816,3,FALSE)</f>
        <v>Credit General Education</v>
      </c>
      <c r="J3586">
        <v>3</v>
      </c>
      <c r="K3586" t="s">
        <v>936</v>
      </c>
      <c r="L3586" t="s">
        <v>39</v>
      </c>
      <c r="M3586" t="s">
        <v>903</v>
      </c>
      <c r="N3586" t="s">
        <v>195</v>
      </c>
      <c r="O3586">
        <v>1130</v>
      </c>
      <c r="P3586">
        <v>1300</v>
      </c>
      <c r="Q3586" t="s">
        <v>422</v>
      </c>
      <c r="R3586">
        <v>213</v>
      </c>
      <c r="S3586" t="s">
        <v>134</v>
      </c>
      <c r="T3586" t="s">
        <v>51</v>
      </c>
      <c r="U3586" s="1">
        <v>43626</v>
      </c>
      <c r="V3586" s="1">
        <v>43665</v>
      </c>
      <c r="W3586" t="s">
        <v>937</v>
      </c>
      <c r="X3586" t="s">
        <v>905</v>
      </c>
      <c r="Y3586">
        <v>38</v>
      </c>
      <c r="Z3586">
        <v>37</v>
      </c>
      <c r="AA3586">
        <v>45</v>
      </c>
      <c r="AB3586">
        <v>82.222200000000001</v>
      </c>
      <c r="AD3586">
        <f>IF(ISBLANK(Source[[#This Row],[CrosslistID]]),1,1/COUNTIFS(Source[CrosslistID],Source[[#This Row],[CrosslistID]],Source[TermDesc],Source[[#This Row],[TermDesc]]))</f>
        <v>1</v>
      </c>
      <c r="AG3586">
        <v>0</v>
      </c>
      <c r="AH3586">
        <v>82.222200000000001</v>
      </c>
      <c r="AI3586">
        <v>3.778</v>
      </c>
      <c r="AJ3586">
        <v>3.778</v>
      </c>
      <c r="AK3586">
        <v>0.2</v>
      </c>
      <c r="AL35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86">
        <f>IF(AND(Source[[#This Row],[Credit_Noncredit]]="Noncredit",Source[[#This Row],[FTEF]]&gt;0),Source[[#This Row],[NC XLST FTES]]*525/(437.5*Source[[#This Row],[FTEF]]),0)</f>
        <v>0</v>
      </c>
      <c r="AN3586">
        <f>IF(Source[[#This Row],[Credit_Noncredit]]="Credit",Source[[#This Row],[Census Enrollment]],Source[[#This Row],[Noncredit Avg. Attendance]])</f>
        <v>38</v>
      </c>
    </row>
    <row r="3587" spans="1:40" x14ac:dyDescent="0.25">
      <c r="A3587" t="s">
        <v>885</v>
      </c>
      <c r="B3587" t="s">
        <v>886</v>
      </c>
      <c r="C3587" t="s">
        <v>34</v>
      </c>
      <c r="D3587" t="s">
        <v>910</v>
      </c>
      <c r="E3587" s="4">
        <v>52343</v>
      </c>
      <c r="F3587" s="4" t="s">
        <v>935</v>
      </c>
      <c r="G3587" s="4">
        <v>1</v>
      </c>
      <c r="H3587" t="str">
        <f>CONCATENATE(Source[[#This Row],[Subject]],TRIM(Source[[#This Row],[Course]]))</f>
        <v>SOC1</v>
      </c>
      <c r="I3587" t="str">
        <f>VLOOKUP(Source[[#This Row],[SubjCrse]],'Courses and Categories'!$E$2:$G$1816,3,FALSE)</f>
        <v>Credit General Education</v>
      </c>
      <c r="J3587">
        <v>931</v>
      </c>
      <c r="K3587" t="s">
        <v>936</v>
      </c>
      <c r="L3587" t="s">
        <v>87</v>
      </c>
      <c r="M3587" t="s">
        <v>897</v>
      </c>
      <c r="N3587" t="s">
        <v>42</v>
      </c>
      <c r="O3587" t="s">
        <v>42</v>
      </c>
      <c r="P3587" t="s">
        <v>42</v>
      </c>
      <c r="Q3587" t="s">
        <v>42</v>
      </c>
      <c r="S3587" t="s">
        <v>134</v>
      </c>
      <c r="T3587" t="s">
        <v>41</v>
      </c>
      <c r="U3587" s="1">
        <v>43626</v>
      </c>
      <c r="V3587" s="1">
        <v>43665</v>
      </c>
      <c r="W3587" t="s">
        <v>939</v>
      </c>
      <c r="X3587" t="s">
        <v>899</v>
      </c>
      <c r="Y3587">
        <v>42</v>
      </c>
      <c r="Z3587">
        <v>37</v>
      </c>
      <c r="AA3587">
        <v>45</v>
      </c>
      <c r="AB3587">
        <v>82.222200000000001</v>
      </c>
      <c r="AD3587">
        <f>IF(ISBLANK(Source[[#This Row],[CrosslistID]]),1,1/COUNTIFS(Source[CrosslistID],Source[[#This Row],[CrosslistID]],Source[TermDesc],Source[[#This Row],[TermDesc]]))</f>
        <v>1</v>
      </c>
      <c r="AG3587">
        <v>0</v>
      </c>
      <c r="AH3587">
        <v>82.222200000000001</v>
      </c>
      <c r="AI3587">
        <v>4.2</v>
      </c>
      <c r="AJ3587">
        <v>4.2</v>
      </c>
      <c r="AK3587">
        <v>0.2</v>
      </c>
      <c r="AL35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87">
        <f>IF(AND(Source[[#This Row],[Credit_Noncredit]]="Noncredit",Source[[#This Row],[FTEF]]&gt;0),Source[[#This Row],[NC XLST FTES]]*525/(437.5*Source[[#This Row],[FTEF]]),0)</f>
        <v>0</v>
      </c>
      <c r="AN3587">
        <f>IF(Source[[#This Row],[Credit_Noncredit]]="Credit",Source[[#This Row],[Census Enrollment]],Source[[#This Row],[Noncredit Avg. Attendance]])</f>
        <v>42</v>
      </c>
    </row>
    <row r="3588" spans="1:40" x14ac:dyDescent="0.25">
      <c r="A3588" t="s">
        <v>885</v>
      </c>
      <c r="B3588" t="s">
        <v>886</v>
      </c>
      <c r="C3588" t="s">
        <v>34</v>
      </c>
      <c r="D3588" t="s">
        <v>910</v>
      </c>
      <c r="E3588" s="4">
        <v>52800</v>
      </c>
      <c r="F3588" s="4" t="s">
        <v>935</v>
      </c>
      <c r="G3588" s="4">
        <v>1</v>
      </c>
      <c r="H3588" t="str">
        <f>CONCATENATE(Source[[#This Row],[Subject]],TRIM(Source[[#This Row],[Course]]))</f>
        <v>SOC1</v>
      </c>
      <c r="I3588" t="str">
        <f>VLOOKUP(Source[[#This Row],[SubjCrse]],'Courses and Categories'!$E$2:$G$1816,3,FALSE)</f>
        <v>Credit General Education</v>
      </c>
      <c r="J3588">
        <v>932</v>
      </c>
      <c r="K3588" t="s">
        <v>936</v>
      </c>
      <c r="L3588" t="s">
        <v>87</v>
      </c>
      <c r="M3588" t="s">
        <v>897</v>
      </c>
      <c r="N3588" t="s">
        <v>42</v>
      </c>
      <c r="O3588" t="s">
        <v>42</v>
      </c>
      <c r="P3588" t="s">
        <v>42</v>
      </c>
      <c r="Q3588" t="s">
        <v>42</v>
      </c>
      <c r="S3588" t="s">
        <v>134</v>
      </c>
      <c r="T3588" t="s">
        <v>41</v>
      </c>
      <c r="U3588" s="1">
        <v>43626</v>
      </c>
      <c r="V3588" s="1">
        <v>43665</v>
      </c>
      <c r="W3588" t="s">
        <v>939</v>
      </c>
      <c r="X3588" t="s">
        <v>899</v>
      </c>
      <c r="Y3588">
        <v>38</v>
      </c>
      <c r="Z3588">
        <v>33</v>
      </c>
      <c r="AA3588">
        <v>45</v>
      </c>
      <c r="AB3588">
        <v>73.333299999999994</v>
      </c>
      <c r="AD3588">
        <f>IF(ISBLANK(Source[[#This Row],[CrosslistID]]),1,1/COUNTIFS(Source[CrosslistID],Source[[#This Row],[CrosslistID]],Source[TermDesc],Source[[#This Row],[TermDesc]]))</f>
        <v>1</v>
      </c>
      <c r="AG3588">
        <v>0</v>
      </c>
      <c r="AH3588">
        <v>73.333299999999994</v>
      </c>
      <c r="AI3588">
        <v>3.8</v>
      </c>
      <c r="AJ3588">
        <v>3.8</v>
      </c>
      <c r="AK3588">
        <v>0.2</v>
      </c>
      <c r="AL35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88">
        <f>IF(AND(Source[[#This Row],[Credit_Noncredit]]="Noncredit",Source[[#This Row],[FTEF]]&gt;0),Source[[#This Row],[NC XLST FTES]]*525/(437.5*Source[[#This Row],[FTEF]]),0)</f>
        <v>0</v>
      </c>
      <c r="AN3588">
        <f>IF(Source[[#This Row],[Credit_Noncredit]]="Credit",Source[[#This Row],[Census Enrollment]],Source[[#This Row],[Noncredit Avg. Attendance]])</f>
        <v>38</v>
      </c>
    </row>
    <row r="3589" spans="1:40" x14ac:dyDescent="0.25">
      <c r="A3589" t="s">
        <v>885</v>
      </c>
      <c r="B3589" t="s">
        <v>886</v>
      </c>
      <c r="C3589" t="s">
        <v>34</v>
      </c>
      <c r="D3589" t="s">
        <v>910</v>
      </c>
      <c r="E3589" s="4">
        <v>53563</v>
      </c>
      <c r="F3589" s="4" t="s">
        <v>935</v>
      </c>
      <c r="G3589" s="4">
        <v>1</v>
      </c>
      <c r="H3589" t="str">
        <f>CONCATENATE(Source[[#This Row],[Subject]],TRIM(Source[[#This Row],[Course]]))</f>
        <v>SOC1</v>
      </c>
      <c r="I3589" t="str">
        <f>VLOOKUP(Source[[#This Row],[SubjCrse]],'Courses and Categories'!$E$2:$G$1816,3,FALSE)</f>
        <v>Credit General Education</v>
      </c>
      <c r="J3589">
        <v>933</v>
      </c>
      <c r="K3589" t="s">
        <v>936</v>
      </c>
      <c r="L3589" t="s">
        <v>87</v>
      </c>
      <c r="M3589" t="s">
        <v>897</v>
      </c>
      <c r="N3589" t="s">
        <v>42</v>
      </c>
      <c r="O3589" t="s">
        <v>42</v>
      </c>
      <c r="P3589" t="s">
        <v>42</v>
      </c>
      <c r="Q3589" t="s">
        <v>42</v>
      </c>
      <c r="S3589" t="s">
        <v>134</v>
      </c>
      <c r="T3589" t="s">
        <v>51</v>
      </c>
      <c r="U3589" s="1">
        <v>43633</v>
      </c>
      <c r="V3589" s="1">
        <v>43672</v>
      </c>
      <c r="W3589" t="s">
        <v>938</v>
      </c>
      <c r="X3589" t="s">
        <v>899</v>
      </c>
      <c r="Y3589">
        <v>44</v>
      </c>
      <c r="Z3589">
        <v>43</v>
      </c>
      <c r="AA3589">
        <v>45</v>
      </c>
      <c r="AB3589">
        <v>95.555599999999998</v>
      </c>
      <c r="AD3589">
        <f>IF(ISBLANK(Source[[#This Row],[CrosslistID]]),1,1/COUNTIFS(Source[CrosslistID],Source[[#This Row],[CrosslistID]],Source[TermDesc],Source[[#This Row],[TermDesc]]))</f>
        <v>1</v>
      </c>
      <c r="AG3589">
        <v>0</v>
      </c>
      <c r="AH3589">
        <v>95.555599999999998</v>
      </c>
      <c r="AI3589">
        <v>4.4000000000000004</v>
      </c>
      <c r="AJ3589">
        <v>4.4000000000000004</v>
      </c>
      <c r="AK3589">
        <v>0.2</v>
      </c>
      <c r="AL35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89">
        <f>IF(AND(Source[[#This Row],[Credit_Noncredit]]="Noncredit",Source[[#This Row],[FTEF]]&gt;0),Source[[#This Row],[NC XLST FTES]]*525/(437.5*Source[[#This Row],[FTEF]]),0)</f>
        <v>0</v>
      </c>
      <c r="AN3589">
        <f>IF(Source[[#This Row],[Credit_Noncredit]]="Credit",Source[[#This Row],[Census Enrollment]],Source[[#This Row],[Noncredit Avg. Attendance]])</f>
        <v>44</v>
      </c>
    </row>
    <row r="3590" spans="1:40" x14ac:dyDescent="0.25">
      <c r="A3590" t="s">
        <v>885</v>
      </c>
      <c r="B3590" t="s">
        <v>886</v>
      </c>
      <c r="C3590" t="s">
        <v>34</v>
      </c>
      <c r="D3590" t="s">
        <v>910</v>
      </c>
      <c r="E3590" s="4">
        <v>53707</v>
      </c>
      <c r="F3590" s="4" t="s">
        <v>935</v>
      </c>
      <c r="G3590" s="4">
        <v>3</v>
      </c>
      <c r="H3590" t="str">
        <f>CONCATENATE(Source[[#This Row],[Subject]],TRIM(Source[[#This Row],[Course]]))</f>
        <v>SOC3</v>
      </c>
      <c r="I3590" t="str">
        <f>VLOOKUP(Source[[#This Row],[SubjCrse]],'Courses and Categories'!$E$2:$G$1816,3,FALSE)</f>
        <v>Credit General Education</v>
      </c>
      <c r="J3590">
        <v>1</v>
      </c>
      <c r="K3590" t="s">
        <v>940</v>
      </c>
      <c r="L3590" t="s">
        <v>39</v>
      </c>
      <c r="M3590" t="s">
        <v>903</v>
      </c>
      <c r="N3590" t="s">
        <v>195</v>
      </c>
      <c r="O3590">
        <v>800</v>
      </c>
      <c r="P3590">
        <v>1030</v>
      </c>
      <c r="Q3590" t="s">
        <v>941</v>
      </c>
      <c r="S3590" t="s">
        <v>134</v>
      </c>
      <c r="T3590" t="s">
        <v>44</v>
      </c>
      <c r="U3590" s="1">
        <v>43647</v>
      </c>
      <c r="V3590" s="1">
        <v>43672</v>
      </c>
      <c r="W3590" t="s">
        <v>938</v>
      </c>
      <c r="X3590" t="s">
        <v>905</v>
      </c>
      <c r="Y3590">
        <v>16</v>
      </c>
      <c r="Z3590">
        <v>14</v>
      </c>
      <c r="AA3590">
        <v>45</v>
      </c>
      <c r="AB3590">
        <v>31.1111</v>
      </c>
      <c r="AD3590">
        <f>IF(ISBLANK(Source[[#This Row],[CrosslistID]]),1,1/COUNTIFS(Source[CrosslistID],Source[[#This Row],[CrosslistID]],Source[TermDesc],Source[[#This Row],[TermDesc]]))</f>
        <v>1</v>
      </c>
      <c r="AG3590">
        <v>0</v>
      </c>
      <c r="AH3590">
        <v>31.1111</v>
      </c>
      <c r="AI3590">
        <v>1.621</v>
      </c>
      <c r="AJ3590">
        <v>1.621</v>
      </c>
      <c r="AK3590">
        <v>0.2</v>
      </c>
      <c r="AL35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90">
        <f>IF(AND(Source[[#This Row],[Credit_Noncredit]]="Noncredit",Source[[#This Row],[FTEF]]&gt;0),Source[[#This Row],[NC XLST FTES]]*525/(437.5*Source[[#This Row],[FTEF]]),0)</f>
        <v>0</v>
      </c>
      <c r="AN3590">
        <f>IF(Source[[#This Row],[Credit_Noncredit]]="Credit",Source[[#This Row],[Census Enrollment]],Source[[#This Row],[Noncredit Avg. Attendance]])</f>
        <v>16</v>
      </c>
    </row>
    <row r="3591" spans="1:40" x14ac:dyDescent="0.25">
      <c r="A3591" t="s">
        <v>885</v>
      </c>
      <c r="B3591" t="s">
        <v>886</v>
      </c>
      <c r="C3591" t="s">
        <v>34</v>
      </c>
      <c r="D3591" t="s">
        <v>910</v>
      </c>
      <c r="E3591" s="4">
        <v>53282</v>
      </c>
      <c r="F3591" s="4" t="s">
        <v>935</v>
      </c>
      <c r="G3591" s="4">
        <v>3</v>
      </c>
      <c r="H3591" t="str">
        <f>CONCATENATE(Source[[#This Row],[Subject]],TRIM(Source[[#This Row],[Course]]))</f>
        <v>SOC3</v>
      </c>
      <c r="I3591" t="str">
        <f>VLOOKUP(Source[[#This Row],[SubjCrse]],'Courses and Categories'!$E$2:$G$1816,3,FALSE)</f>
        <v>Credit General Education</v>
      </c>
      <c r="J3591">
        <v>931</v>
      </c>
      <c r="K3591" t="s">
        <v>940</v>
      </c>
      <c r="L3591" t="s">
        <v>39</v>
      </c>
      <c r="M3591" t="s">
        <v>897</v>
      </c>
      <c r="N3591" t="s">
        <v>42</v>
      </c>
      <c r="O3591" t="s">
        <v>42</v>
      </c>
      <c r="P3591" t="s">
        <v>42</v>
      </c>
      <c r="Q3591" t="s">
        <v>42</v>
      </c>
      <c r="S3591" t="s">
        <v>134</v>
      </c>
      <c r="T3591" t="s">
        <v>51</v>
      </c>
      <c r="U3591" s="1">
        <v>43633</v>
      </c>
      <c r="V3591" s="1">
        <v>43671</v>
      </c>
      <c r="W3591" t="s">
        <v>942</v>
      </c>
      <c r="X3591" t="s">
        <v>899</v>
      </c>
      <c r="Y3591">
        <v>44</v>
      </c>
      <c r="Z3591">
        <v>40</v>
      </c>
      <c r="AA3591">
        <v>45</v>
      </c>
      <c r="AB3591">
        <v>88.888900000000007</v>
      </c>
      <c r="AD3591">
        <f>IF(ISBLANK(Source[[#This Row],[CrosslistID]]),1,1/COUNTIFS(Source[CrosslistID],Source[[#This Row],[CrosslistID]],Source[TermDesc],Source[[#This Row],[TermDesc]]))</f>
        <v>1</v>
      </c>
      <c r="AG3591">
        <v>0</v>
      </c>
      <c r="AH3591">
        <v>88.888900000000007</v>
      </c>
      <c r="AI3591">
        <v>4.3</v>
      </c>
      <c r="AJ3591">
        <v>4.4000000000000004</v>
      </c>
      <c r="AK3591">
        <v>0.2</v>
      </c>
      <c r="AL35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91">
        <f>IF(AND(Source[[#This Row],[Credit_Noncredit]]="Noncredit",Source[[#This Row],[FTEF]]&gt;0),Source[[#This Row],[NC XLST FTES]]*525/(437.5*Source[[#This Row],[FTEF]]),0)</f>
        <v>0</v>
      </c>
      <c r="AN3591">
        <f>IF(Source[[#This Row],[Credit_Noncredit]]="Credit",Source[[#This Row],[Census Enrollment]],Source[[#This Row],[Noncredit Avg. Attendance]])</f>
        <v>44</v>
      </c>
    </row>
    <row r="3592" spans="1:40" x14ac:dyDescent="0.25">
      <c r="A3592" t="s">
        <v>885</v>
      </c>
      <c r="B3592" t="s">
        <v>886</v>
      </c>
      <c r="C3592" t="s">
        <v>34</v>
      </c>
      <c r="D3592" t="s">
        <v>910</v>
      </c>
      <c r="E3592" s="4">
        <v>53510</v>
      </c>
      <c r="F3592" s="4" t="s">
        <v>935</v>
      </c>
      <c r="G3592" s="4">
        <v>21</v>
      </c>
      <c r="H3592" t="str">
        <f>CONCATENATE(Source[[#This Row],[Subject]],TRIM(Source[[#This Row],[Course]]))</f>
        <v>SOC21</v>
      </c>
      <c r="I3592" t="str">
        <f>VLOOKUP(Source[[#This Row],[SubjCrse]],'Courses and Categories'!$E$2:$G$1816,3,FALSE)</f>
        <v>Credit General Education</v>
      </c>
      <c r="J3592">
        <v>931</v>
      </c>
      <c r="K3592" t="s">
        <v>943</v>
      </c>
      <c r="L3592" t="s">
        <v>87</v>
      </c>
      <c r="M3592" t="s">
        <v>897</v>
      </c>
      <c r="N3592" t="s">
        <v>42</v>
      </c>
      <c r="O3592" t="s">
        <v>42</v>
      </c>
      <c r="P3592" t="s">
        <v>42</v>
      </c>
      <c r="Q3592" t="s">
        <v>42</v>
      </c>
      <c r="S3592" t="s">
        <v>134</v>
      </c>
      <c r="T3592" t="s">
        <v>51</v>
      </c>
      <c r="U3592" s="1">
        <v>43626</v>
      </c>
      <c r="V3592" s="1">
        <v>43665</v>
      </c>
      <c r="W3592" t="s">
        <v>944</v>
      </c>
      <c r="X3592" t="s">
        <v>918</v>
      </c>
      <c r="Y3592">
        <v>36</v>
      </c>
      <c r="Z3592">
        <v>35</v>
      </c>
      <c r="AA3592">
        <v>45</v>
      </c>
      <c r="AB3592">
        <v>77.777799999999999</v>
      </c>
      <c r="AD3592">
        <f>IF(ISBLANK(Source[[#This Row],[CrosslistID]]),1,1/COUNTIFS(Source[CrosslistID],Source[[#This Row],[CrosslistID]],Source[TermDesc],Source[[#This Row],[TermDesc]]))</f>
        <v>1</v>
      </c>
      <c r="AG3592">
        <v>0</v>
      </c>
      <c r="AH3592">
        <v>77.777799999999999</v>
      </c>
      <c r="AI3592">
        <v>3.5</v>
      </c>
      <c r="AJ3592">
        <v>3.6</v>
      </c>
      <c r="AK3592">
        <v>0.2</v>
      </c>
      <c r="AL35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92">
        <f>IF(AND(Source[[#This Row],[Credit_Noncredit]]="Noncredit",Source[[#This Row],[FTEF]]&gt;0),Source[[#This Row],[NC XLST FTES]]*525/(437.5*Source[[#This Row],[FTEF]]),0)</f>
        <v>0</v>
      </c>
      <c r="AN3592">
        <f>IF(Source[[#This Row],[Credit_Noncredit]]="Credit",Source[[#This Row],[Census Enrollment]],Source[[#This Row],[Noncredit Avg. Attendance]])</f>
        <v>36</v>
      </c>
    </row>
    <row r="3593" spans="1:40" x14ac:dyDescent="0.25">
      <c r="A3593" t="s">
        <v>885</v>
      </c>
      <c r="B3593" t="s">
        <v>886</v>
      </c>
      <c r="C3593" t="s">
        <v>34</v>
      </c>
      <c r="D3593" t="s">
        <v>910</v>
      </c>
      <c r="E3593" s="4">
        <v>52630</v>
      </c>
      <c r="F3593" s="4" t="s">
        <v>935</v>
      </c>
      <c r="G3593" s="4">
        <v>35</v>
      </c>
      <c r="H3593" t="str">
        <f>CONCATENATE(Source[[#This Row],[Subject]],TRIM(Source[[#This Row],[Course]]))</f>
        <v>SOC35</v>
      </c>
      <c r="I3593" t="str">
        <f>VLOOKUP(Source[[#This Row],[SubjCrse]],'Courses and Categories'!$E$2:$G$1816,3,FALSE)</f>
        <v>Credit General Education</v>
      </c>
      <c r="J3593">
        <v>931</v>
      </c>
      <c r="K3593" t="s">
        <v>945</v>
      </c>
      <c r="L3593" t="s">
        <v>87</v>
      </c>
      <c r="M3593" t="s">
        <v>897</v>
      </c>
      <c r="N3593" t="s">
        <v>42</v>
      </c>
      <c r="O3593" t="s">
        <v>42</v>
      </c>
      <c r="P3593" t="s">
        <v>42</v>
      </c>
      <c r="Q3593" t="s">
        <v>42</v>
      </c>
      <c r="S3593" t="s">
        <v>134</v>
      </c>
      <c r="T3593" t="s">
        <v>51</v>
      </c>
      <c r="U3593" s="1">
        <v>43633</v>
      </c>
      <c r="V3593" s="1">
        <v>43671</v>
      </c>
      <c r="W3593" t="s">
        <v>942</v>
      </c>
      <c r="X3593" t="s">
        <v>899</v>
      </c>
      <c r="Y3593">
        <v>37</v>
      </c>
      <c r="Z3593">
        <v>30</v>
      </c>
      <c r="AA3593">
        <v>45</v>
      </c>
      <c r="AB3593">
        <v>66.666700000000006</v>
      </c>
      <c r="AD3593">
        <f>IF(ISBLANK(Source[[#This Row],[CrosslistID]]),1,1/COUNTIFS(Source[CrosslistID],Source[[#This Row],[CrosslistID]],Source[TermDesc],Source[[#This Row],[TermDesc]]))</f>
        <v>1</v>
      </c>
      <c r="AG3593">
        <v>0</v>
      </c>
      <c r="AH3593">
        <v>66.666700000000006</v>
      </c>
      <c r="AI3593">
        <v>3.5</v>
      </c>
      <c r="AJ3593">
        <v>3.7</v>
      </c>
      <c r="AK3593">
        <v>0.2</v>
      </c>
      <c r="AL35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93">
        <f>IF(AND(Source[[#This Row],[Credit_Noncredit]]="Noncredit",Source[[#This Row],[FTEF]]&gt;0),Source[[#This Row],[NC XLST FTES]]*525/(437.5*Source[[#This Row],[FTEF]]),0)</f>
        <v>0</v>
      </c>
      <c r="AN3593">
        <f>IF(Source[[#This Row],[Credit_Noncredit]]="Credit",Source[[#This Row],[Census Enrollment]],Source[[#This Row],[Noncredit Avg. Attendance]])</f>
        <v>37</v>
      </c>
    </row>
    <row r="3594" spans="1:40" x14ac:dyDescent="0.25">
      <c r="A3594" t="s">
        <v>885</v>
      </c>
      <c r="B3594" t="s">
        <v>886</v>
      </c>
      <c r="C3594" t="s">
        <v>34</v>
      </c>
      <c r="D3594" t="s">
        <v>946</v>
      </c>
      <c r="E3594" s="4">
        <v>52609</v>
      </c>
      <c r="F3594" s="4" t="s">
        <v>947</v>
      </c>
      <c r="G3594" s="4">
        <v>37</v>
      </c>
      <c r="H3594" t="str">
        <f>CONCATENATE(Source[[#This Row],[Subject]],TRIM(Source[[#This Row],[Course]]))</f>
        <v>IDST37</v>
      </c>
      <c r="I3594" t="str">
        <f>VLOOKUP(Source[[#This Row],[SubjCrse]],'Courses and Categories'!$E$2:$G$1816,3,FALSE)</f>
        <v>Credit General Education</v>
      </c>
      <c r="J3594">
        <v>534</v>
      </c>
      <c r="K3594" t="s">
        <v>948</v>
      </c>
      <c r="L3594" t="s">
        <v>87</v>
      </c>
      <c r="M3594" t="s">
        <v>903</v>
      </c>
      <c r="N3594" t="s">
        <v>95</v>
      </c>
      <c r="O3594" t="s">
        <v>949</v>
      </c>
      <c r="P3594" t="s">
        <v>950</v>
      </c>
      <c r="Q3594" t="s">
        <v>427</v>
      </c>
      <c r="R3594" t="s">
        <v>951</v>
      </c>
      <c r="S3594" t="s">
        <v>134</v>
      </c>
      <c r="T3594" t="s">
        <v>51</v>
      </c>
      <c r="U3594" s="1">
        <v>43626</v>
      </c>
      <c r="V3594" s="1">
        <v>43672</v>
      </c>
      <c r="W3594" t="s">
        <v>952</v>
      </c>
      <c r="X3594" t="s">
        <v>905</v>
      </c>
      <c r="Y3594">
        <v>34</v>
      </c>
      <c r="Z3594">
        <v>33</v>
      </c>
      <c r="AA3594">
        <v>45</v>
      </c>
      <c r="AB3594">
        <v>73.333299999999994</v>
      </c>
      <c r="AD3594">
        <f>IF(ISBLANK(Source[[#This Row],[CrosslistID]]),1,1/COUNTIFS(Source[CrosslistID],Source[[#This Row],[CrosslistID]],Source[TermDesc],Source[[#This Row],[TermDesc]]))</f>
        <v>1</v>
      </c>
      <c r="AG3594">
        <v>0</v>
      </c>
      <c r="AH3594">
        <v>73.333299999999994</v>
      </c>
      <c r="AI3594">
        <v>3.6269999999999998</v>
      </c>
      <c r="AJ3594">
        <v>3.6269999999999998</v>
      </c>
      <c r="AK3594">
        <v>0.2</v>
      </c>
      <c r="AL35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94">
        <f>IF(AND(Source[[#This Row],[Credit_Noncredit]]="Noncredit",Source[[#This Row],[FTEF]]&gt;0),Source[[#This Row],[NC XLST FTES]]*525/(437.5*Source[[#This Row],[FTEF]]),0)</f>
        <v>0</v>
      </c>
      <c r="AN3594">
        <f>IF(Source[[#This Row],[Credit_Noncredit]]="Credit",Source[[#This Row],[Census Enrollment]],Source[[#This Row],[Noncredit Avg. Attendance]])</f>
        <v>34</v>
      </c>
    </row>
    <row r="3595" spans="1:40" x14ac:dyDescent="0.25">
      <c r="A3595" t="s">
        <v>885</v>
      </c>
      <c r="B3595" t="s">
        <v>886</v>
      </c>
      <c r="C3595" t="s">
        <v>34</v>
      </c>
      <c r="D3595" t="s">
        <v>946</v>
      </c>
      <c r="E3595" s="4">
        <v>51784</v>
      </c>
      <c r="F3595" s="4" t="s">
        <v>947</v>
      </c>
      <c r="G3595" s="4">
        <v>37</v>
      </c>
      <c r="H3595" t="str">
        <f>CONCATENATE(Source[[#This Row],[Subject]],TRIM(Source[[#This Row],[Course]]))</f>
        <v>IDST37</v>
      </c>
      <c r="I3595" t="str">
        <f>VLOOKUP(Source[[#This Row],[SubjCrse]],'Courses and Categories'!$E$2:$G$1816,3,FALSE)</f>
        <v>Credit General Education</v>
      </c>
      <c r="J3595">
        <v>931</v>
      </c>
      <c r="K3595" t="s">
        <v>948</v>
      </c>
      <c r="L3595" t="s">
        <v>87</v>
      </c>
      <c r="M3595" t="s">
        <v>897</v>
      </c>
      <c r="N3595" t="s">
        <v>42</v>
      </c>
      <c r="O3595" t="s">
        <v>42</v>
      </c>
      <c r="P3595" t="s">
        <v>42</v>
      </c>
      <c r="Q3595" t="s">
        <v>42</v>
      </c>
      <c r="S3595" t="s">
        <v>134</v>
      </c>
      <c r="T3595" t="s">
        <v>41</v>
      </c>
      <c r="U3595" s="1">
        <v>43626</v>
      </c>
      <c r="V3595" s="1">
        <v>43671</v>
      </c>
      <c r="W3595" t="s">
        <v>953</v>
      </c>
      <c r="X3595" t="s">
        <v>954</v>
      </c>
      <c r="Y3595">
        <v>33</v>
      </c>
      <c r="Z3595">
        <v>28</v>
      </c>
      <c r="AA3595">
        <v>45</v>
      </c>
      <c r="AB3595">
        <v>62.222200000000001</v>
      </c>
      <c r="AD3595">
        <f>IF(ISBLANK(Source[[#This Row],[CrosslistID]]),1,1/COUNTIFS(Source[CrosslistID],Source[[#This Row],[CrosslistID]],Source[TermDesc],Source[[#This Row],[TermDesc]]))</f>
        <v>1</v>
      </c>
      <c r="AG3595">
        <v>0</v>
      </c>
      <c r="AH3595">
        <v>62.222200000000001</v>
      </c>
      <c r="AI3595">
        <v>3.1</v>
      </c>
      <c r="AJ3595">
        <v>3.3</v>
      </c>
      <c r="AK3595">
        <v>0.2</v>
      </c>
      <c r="AL35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95">
        <f>IF(AND(Source[[#This Row],[Credit_Noncredit]]="Noncredit",Source[[#This Row],[FTEF]]&gt;0),Source[[#This Row],[NC XLST FTES]]*525/(437.5*Source[[#This Row],[FTEF]]),0)</f>
        <v>0</v>
      </c>
      <c r="AN3595">
        <f>IF(Source[[#This Row],[Credit_Noncredit]]="Credit",Source[[#This Row],[Census Enrollment]],Source[[#This Row],[Noncredit Avg. Attendance]])</f>
        <v>33</v>
      </c>
    </row>
    <row r="3596" spans="1:40" x14ac:dyDescent="0.25">
      <c r="A3596" t="s">
        <v>885</v>
      </c>
      <c r="B3596" t="s">
        <v>886</v>
      </c>
      <c r="C3596" t="s">
        <v>34</v>
      </c>
      <c r="D3596" t="s">
        <v>946</v>
      </c>
      <c r="E3596" s="4">
        <v>53172</v>
      </c>
      <c r="F3596" s="4" t="s">
        <v>947</v>
      </c>
      <c r="G3596" s="4">
        <v>37</v>
      </c>
      <c r="H3596" t="str">
        <f>CONCATENATE(Source[[#This Row],[Subject]],TRIM(Source[[#This Row],[Course]]))</f>
        <v>IDST37</v>
      </c>
      <c r="I3596" t="str">
        <f>VLOOKUP(Source[[#This Row],[SubjCrse]],'Courses and Categories'!$E$2:$G$1816,3,FALSE)</f>
        <v>Credit General Education</v>
      </c>
      <c r="J3596">
        <v>932</v>
      </c>
      <c r="K3596" t="s">
        <v>948</v>
      </c>
      <c r="L3596" t="s">
        <v>39</v>
      </c>
      <c r="M3596" t="s">
        <v>897</v>
      </c>
      <c r="N3596" t="s">
        <v>42</v>
      </c>
      <c r="O3596" t="s">
        <v>42</v>
      </c>
      <c r="P3596" t="s">
        <v>42</v>
      </c>
      <c r="Q3596" t="s">
        <v>42</v>
      </c>
      <c r="S3596" t="s">
        <v>134</v>
      </c>
      <c r="T3596" t="s">
        <v>41</v>
      </c>
      <c r="U3596" s="1">
        <v>43626</v>
      </c>
      <c r="V3596" s="1">
        <v>43671</v>
      </c>
      <c r="W3596" t="s">
        <v>953</v>
      </c>
      <c r="X3596" t="s">
        <v>899</v>
      </c>
      <c r="Y3596">
        <v>36</v>
      </c>
      <c r="Z3596">
        <v>28</v>
      </c>
      <c r="AA3596">
        <v>45</v>
      </c>
      <c r="AB3596">
        <v>62.222200000000001</v>
      </c>
      <c r="AD3596">
        <f>IF(ISBLANK(Source[[#This Row],[CrosslistID]]),1,1/COUNTIFS(Source[CrosslistID],Source[[#This Row],[CrosslistID]],Source[TermDesc],Source[[#This Row],[TermDesc]]))</f>
        <v>1</v>
      </c>
      <c r="AG3596">
        <v>0</v>
      </c>
      <c r="AH3596">
        <v>62.222200000000001</v>
      </c>
      <c r="AI3596">
        <v>3.5</v>
      </c>
      <c r="AJ3596">
        <v>3.6</v>
      </c>
      <c r="AK3596">
        <v>0.2</v>
      </c>
      <c r="AL35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96">
        <f>IF(AND(Source[[#This Row],[Credit_Noncredit]]="Noncredit",Source[[#This Row],[FTEF]]&gt;0),Source[[#This Row],[NC XLST FTES]]*525/(437.5*Source[[#This Row],[FTEF]]),0)</f>
        <v>0</v>
      </c>
      <c r="AN3596">
        <f>IF(Source[[#This Row],[Credit_Noncredit]]="Credit",Source[[#This Row],[Census Enrollment]],Source[[#This Row],[Noncredit Avg. Attendance]])</f>
        <v>36</v>
      </c>
    </row>
    <row r="3597" spans="1:40" x14ac:dyDescent="0.25">
      <c r="A3597" t="s">
        <v>885</v>
      </c>
      <c r="B3597" t="s">
        <v>886</v>
      </c>
      <c r="C3597" t="s">
        <v>34</v>
      </c>
      <c r="D3597" t="s">
        <v>946</v>
      </c>
      <c r="E3597" s="4">
        <v>53689</v>
      </c>
      <c r="F3597" s="4" t="s">
        <v>947</v>
      </c>
      <c r="G3597" s="4">
        <v>45</v>
      </c>
      <c r="H3597" t="str">
        <f>CONCATENATE(Source[[#This Row],[Subject]],TRIM(Source[[#This Row],[Course]]))</f>
        <v>IDST45</v>
      </c>
      <c r="I3597" t="str">
        <f>VLOOKUP(Source[[#This Row],[SubjCrse]],'Courses and Categories'!$E$2:$G$1816,3,FALSE)</f>
        <v>Credit General Education</v>
      </c>
      <c r="J3597">
        <v>1</v>
      </c>
      <c r="K3597" t="s">
        <v>955</v>
      </c>
      <c r="L3597" t="s">
        <v>87</v>
      </c>
      <c r="M3597" t="s">
        <v>903</v>
      </c>
      <c r="N3597" t="s">
        <v>105</v>
      </c>
      <c r="O3597">
        <v>1800</v>
      </c>
      <c r="P3597">
        <v>2130</v>
      </c>
      <c r="Q3597" t="s">
        <v>850</v>
      </c>
      <c r="R3597">
        <v>203</v>
      </c>
      <c r="S3597" t="s">
        <v>134</v>
      </c>
      <c r="T3597" t="s">
        <v>44</v>
      </c>
      <c r="U3597" s="1">
        <v>43626</v>
      </c>
      <c r="V3597" s="1">
        <v>43672</v>
      </c>
      <c r="W3597" t="s">
        <v>956</v>
      </c>
      <c r="X3597" t="s">
        <v>905</v>
      </c>
      <c r="Y3597">
        <v>38</v>
      </c>
      <c r="Z3597">
        <v>37</v>
      </c>
      <c r="AA3597">
        <v>45</v>
      </c>
      <c r="AB3597">
        <v>82.222200000000001</v>
      </c>
      <c r="AD3597">
        <f>IF(ISBLANK(Source[[#This Row],[CrosslistID]]),1,1/COUNTIFS(Source[CrosslistID],Source[[#This Row],[CrosslistID]],Source[TermDesc],Source[[#This Row],[TermDesc]]))</f>
        <v>1</v>
      </c>
      <c r="AG3597">
        <v>0</v>
      </c>
      <c r="AH3597">
        <v>82.222200000000001</v>
      </c>
      <c r="AI3597">
        <v>3.6480000000000001</v>
      </c>
      <c r="AJ3597">
        <v>3.8506999999999998</v>
      </c>
      <c r="AK3597">
        <v>0.2</v>
      </c>
      <c r="AL35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97">
        <f>IF(AND(Source[[#This Row],[Credit_Noncredit]]="Noncredit",Source[[#This Row],[FTEF]]&gt;0),Source[[#This Row],[NC XLST FTES]]*525/(437.5*Source[[#This Row],[FTEF]]),0)</f>
        <v>0</v>
      </c>
      <c r="AN3597">
        <f>IF(Source[[#This Row],[Credit_Noncredit]]="Credit",Source[[#This Row],[Census Enrollment]],Source[[#This Row],[Noncredit Avg. Attendance]])</f>
        <v>38</v>
      </c>
    </row>
    <row r="3598" spans="1:40" x14ac:dyDescent="0.25">
      <c r="A3598" t="s">
        <v>885</v>
      </c>
      <c r="B3598" t="s">
        <v>886</v>
      </c>
      <c r="C3598" t="s">
        <v>34</v>
      </c>
      <c r="D3598" t="s">
        <v>946</v>
      </c>
      <c r="E3598" s="4">
        <v>53330</v>
      </c>
      <c r="F3598" s="4" t="s">
        <v>947</v>
      </c>
      <c r="G3598" s="4">
        <v>50</v>
      </c>
      <c r="H3598" t="str">
        <f>CONCATENATE(Source[[#This Row],[Subject]],TRIM(Source[[#This Row],[Course]]))</f>
        <v>IDST50</v>
      </c>
      <c r="I3598" t="str">
        <f>VLOOKUP(Source[[#This Row],[SubjCrse]],'Courses and Categories'!$E$2:$G$1816,3,FALSE)</f>
        <v>Credit General Education</v>
      </c>
      <c r="J3598">
        <v>1</v>
      </c>
      <c r="K3598" t="s">
        <v>957</v>
      </c>
      <c r="L3598" t="s">
        <v>39</v>
      </c>
      <c r="M3598" t="s">
        <v>903</v>
      </c>
      <c r="N3598" t="s">
        <v>63</v>
      </c>
      <c r="O3598">
        <v>1200</v>
      </c>
      <c r="P3598">
        <v>1405</v>
      </c>
      <c r="Q3598" t="s">
        <v>238</v>
      </c>
      <c r="R3598">
        <v>701</v>
      </c>
      <c r="S3598" t="s">
        <v>134</v>
      </c>
      <c r="T3598" t="s">
        <v>51</v>
      </c>
      <c r="U3598" s="1">
        <v>43626</v>
      </c>
      <c r="V3598" s="1">
        <v>43665</v>
      </c>
      <c r="W3598" t="s">
        <v>956</v>
      </c>
      <c r="X3598" t="s">
        <v>905</v>
      </c>
      <c r="Y3598">
        <v>41</v>
      </c>
      <c r="Z3598">
        <v>38</v>
      </c>
      <c r="AA3598">
        <v>40</v>
      </c>
      <c r="AB3598">
        <v>95</v>
      </c>
      <c r="AD3598">
        <f>IF(ISBLANK(Source[[#This Row],[CrosslistID]]),1,1/COUNTIFS(Source[CrosslistID],Source[[#This Row],[CrosslistID]],Source[TermDesc],Source[[#This Row],[TermDesc]]))</f>
        <v>1</v>
      </c>
      <c r="AG3598">
        <v>0</v>
      </c>
      <c r="AH3598">
        <v>95</v>
      </c>
      <c r="AI3598">
        <v>3.8290000000000002</v>
      </c>
      <c r="AJ3598">
        <v>4.1313000000000004</v>
      </c>
      <c r="AK3598">
        <v>0.2</v>
      </c>
      <c r="AL35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98">
        <f>IF(AND(Source[[#This Row],[Credit_Noncredit]]="Noncredit",Source[[#This Row],[FTEF]]&gt;0),Source[[#This Row],[NC XLST FTES]]*525/(437.5*Source[[#This Row],[FTEF]]),0)</f>
        <v>0</v>
      </c>
      <c r="AN3598">
        <f>IF(Source[[#This Row],[Credit_Noncredit]]="Credit",Source[[#This Row],[Census Enrollment]],Source[[#This Row],[Noncredit Avg. Attendance]])</f>
        <v>41</v>
      </c>
    </row>
    <row r="3599" spans="1:40" x14ac:dyDescent="0.25">
      <c r="A3599" t="s">
        <v>885</v>
      </c>
      <c r="B3599" t="s">
        <v>886</v>
      </c>
      <c r="C3599" t="s">
        <v>34</v>
      </c>
      <c r="D3599" t="s">
        <v>946</v>
      </c>
      <c r="E3599" s="4">
        <v>51366</v>
      </c>
      <c r="F3599" s="4" t="s">
        <v>947</v>
      </c>
      <c r="G3599" s="4">
        <v>50</v>
      </c>
      <c r="H3599" t="str">
        <f>CONCATENATE(Source[[#This Row],[Subject]],TRIM(Source[[#This Row],[Course]]))</f>
        <v>IDST50</v>
      </c>
      <c r="I3599" t="str">
        <f>VLOOKUP(Source[[#This Row],[SubjCrse]],'Courses and Categories'!$E$2:$G$1816,3,FALSE)</f>
        <v>Credit General Education</v>
      </c>
      <c r="J3599">
        <v>2</v>
      </c>
      <c r="K3599" t="s">
        <v>957</v>
      </c>
      <c r="L3599" t="s">
        <v>87</v>
      </c>
      <c r="M3599" t="s">
        <v>903</v>
      </c>
      <c r="N3599" t="s">
        <v>59</v>
      </c>
      <c r="O3599">
        <v>1800</v>
      </c>
      <c r="P3599">
        <v>2130</v>
      </c>
      <c r="Q3599" t="s">
        <v>850</v>
      </c>
      <c r="R3599">
        <v>203</v>
      </c>
      <c r="S3599" t="s">
        <v>134</v>
      </c>
      <c r="T3599" t="s">
        <v>51</v>
      </c>
      <c r="U3599" s="1">
        <v>43626</v>
      </c>
      <c r="V3599" s="1">
        <v>43672</v>
      </c>
      <c r="W3599" t="s">
        <v>956</v>
      </c>
      <c r="X3599" t="s">
        <v>905</v>
      </c>
      <c r="Y3599">
        <v>37</v>
      </c>
      <c r="Z3599">
        <v>35</v>
      </c>
      <c r="AA3599">
        <v>40</v>
      </c>
      <c r="AB3599">
        <v>87.5</v>
      </c>
      <c r="AD3599">
        <f>IF(ISBLANK(Source[[#This Row],[CrosslistID]]),1,1/COUNTIFS(Source[CrosslistID],Source[[#This Row],[CrosslistID]],Source[TermDesc],Source[[#This Row],[TermDesc]]))</f>
        <v>1</v>
      </c>
      <c r="AG3599">
        <v>0</v>
      </c>
      <c r="AH3599">
        <v>87.5</v>
      </c>
      <c r="AI3599">
        <v>3.2930000000000001</v>
      </c>
      <c r="AJ3599">
        <v>3.4811999999999999</v>
      </c>
      <c r="AK3599">
        <v>0.2</v>
      </c>
      <c r="AL35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599">
        <f>IF(AND(Source[[#This Row],[Credit_Noncredit]]="Noncredit",Source[[#This Row],[FTEF]]&gt;0),Source[[#This Row],[NC XLST FTES]]*525/(437.5*Source[[#This Row],[FTEF]]),0)</f>
        <v>0</v>
      </c>
      <c r="AN3599">
        <f>IF(Source[[#This Row],[Credit_Noncredit]]="Credit",Source[[#This Row],[Census Enrollment]],Source[[#This Row],[Noncredit Avg. Attendance]])</f>
        <v>37</v>
      </c>
    </row>
    <row r="3600" spans="1:40" x14ac:dyDescent="0.25">
      <c r="A3600" t="s">
        <v>885</v>
      </c>
      <c r="B3600" t="s">
        <v>886</v>
      </c>
      <c r="C3600" t="s">
        <v>34</v>
      </c>
      <c r="D3600" t="s">
        <v>946</v>
      </c>
      <c r="E3600" s="4">
        <v>53657</v>
      </c>
      <c r="F3600" s="4" t="s">
        <v>947</v>
      </c>
      <c r="G3600" s="4" t="s">
        <v>958</v>
      </c>
      <c r="H3600" t="str">
        <f>CONCATENATE(Source[[#This Row],[Subject]],TRIM(Source[[#This Row],[Course]]))</f>
        <v>IDST80A</v>
      </c>
      <c r="I3600" t="str">
        <f>VLOOKUP(Source[[#This Row],[SubjCrse]],'Courses and Categories'!$E$2:$G$1816,3,FALSE)</f>
        <v>Credit General Education</v>
      </c>
      <c r="J3600">
        <v>601</v>
      </c>
      <c r="K3600" t="s">
        <v>959</v>
      </c>
      <c r="L3600" t="s">
        <v>39</v>
      </c>
      <c r="M3600" t="s">
        <v>903</v>
      </c>
      <c r="N3600" t="s">
        <v>51</v>
      </c>
      <c r="O3600">
        <v>910</v>
      </c>
      <c r="P3600">
        <v>1800</v>
      </c>
      <c r="Q3600" t="s">
        <v>236</v>
      </c>
      <c r="R3600">
        <v>360</v>
      </c>
      <c r="S3600" t="s">
        <v>134</v>
      </c>
      <c r="T3600" t="s">
        <v>51</v>
      </c>
      <c r="U3600" s="1">
        <v>43631</v>
      </c>
      <c r="V3600" s="1">
        <v>43631</v>
      </c>
      <c r="W3600" t="s">
        <v>956</v>
      </c>
      <c r="X3600" t="s">
        <v>46</v>
      </c>
      <c r="Y3600">
        <v>44</v>
      </c>
      <c r="Z3600">
        <v>38</v>
      </c>
      <c r="AA3600">
        <v>45</v>
      </c>
      <c r="AB3600">
        <v>84.444400000000002</v>
      </c>
      <c r="AD3600">
        <f>IF(ISBLANK(Source[[#This Row],[CrosslistID]]),1,1/COUNTIFS(Source[CrosslistID],Source[[#This Row],[CrosslistID]],Source[TermDesc],Source[[#This Row],[TermDesc]]))</f>
        <v>1</v>
      </c>
      <c r="AG3600">
        <v>0</v>
      </c>
      <c r="AH3600">
        <v>84.444400000000002</v>
      </c>
      <c r="AI3600">
        <v>0.6</v>
      </c>
      <c r="AJ3600">
        <v>0.6</v>
      </c>
      <c r="AK3600">
        <v>3.4299999999999997E-2</v>
      </c>
      <c r="AL36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00">
        <f>IF(AND(Source[[#This Row],[Credit_Noncredit]]="Noncredit",Source[[#This Row],[FTEF]]&gt;0),Source[[#This Row],[NC XLST FTES]]*525/(437.5*Source[[#This Row],[FTEF]]),0)</f>
        <v>0</v>
      </c>
      <c r="AN3600">
        <f>IF(Source[[#This Row],[Credit_Noncredit]]="Credit",Source[[#This Row],[Census Enrollment]],Source[[#This Row],[Noncredit Avg. Attendance]])</f>
        <v>44</v>
      </c>
    </row>
    <row r="3601" spans="1:40" x14ac:dyDescent="0.25">
      <c r="A3601" t="s">
        <v>885</v>
      </c>
      <c r="B3601" t="s">
        <v>886</v>
      </c>
      <c r="C3601" t="s">
        <v>34</v>
      </c>
      <c r="D3601" t="s">
        <v>946</v>
      </c>
      <c r="E3601" s="4">
        <v>53283</v>
      </c>
      <c r="F3601" s="4" t="s">
        <v>947</v>
      </c>
      <c r="G3601" s="4" t="s">
        <v>960</v>
      </c>
      <c r="H3601" t="str">
        <f>CONCATENATE(Source[[#This Row],[Subject]],TRIM(Source[[#This Row],[Course]]))</f>
        <v>IDST80C</v>
      </c>
      <c r="I3601" t="str">
        <f>VLOOKUP(Source[[#This Row],[SubjCrse]],'Courses and Categories'!$E$2:$G$1816,3,FALSE)</f>
        <v>Credit General Education</v>
      </c>
      <c r="J3601">
        <v>601</v>
      </c>
      <c r="K3601" t="s">
        <v>961</v>
      </c>
      <c r="L3601" t="s">
        <v>39</v>
      </c>
      <c r="M3601" t="s">
        <v>903</v>
      </c>
      <c r="N3601" t="s">
        <v>51</v>
      </c>
      <c r="O3601">
        <v>910</v>
      </c>
      <c r="P3601">
        <v>1800</v>
      </c>
      <c r="Q3601" t="s">
        <v>236</v>
      </c>
      <c r="R3601">
        <v>360</v>
      </c>
      <c r="S3601" t="s">
        <v>134</v>
      </c>
      <c r="T3601" t="s">
        <v>51</v>
      </c>
      <c r="U3601" s="1">
        <v>43659</v>
      </c>
      <c r="V3601" s="1">
        <v>43659</v>
      </c>
      <c r="W3601" t="s">
        <v>962</v>
      </c>
      <c r="X3601" t="s">
        <v>46</v>
      </c>
      <c r="Y3601">
        <v>28</v>
      </c>
      <c r="Z3601">
        <v>17</v>
      </c>
      <c r="AA3601">
        <v>45</v>
      </c>
      <c r="AB3601">
        <v>37.777799999999999</v>
      </c>
      <c r="AD3601">
        <f>IF(ISBLANK(Source[[#This Row],[CrosslistID]]),1,1/COUNTIFS(Source[CrosslistID],Source[[#This Row],[CrosslistID]],Source[TermDesc],Source[[#This Row],[TermDesc]]))</f>
        <v>1</v>
      </c>
      <c r="AG3601">
        <v>0</v>
      </c>
      <c r="AH3601">
        <v>37.777799999999999</v>
      </c>
      <c r="AI3601">
        <v>0.309</v>
      </c>
      <c r="AJ3601">
        <v>0.309</v>
      </c>
      <c r="AK3601">
        <v>3.4299999999999997E-2</v>
      </c>
      <c r="AL36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01">
        <f>IF(AND(Source[[#This Row],[Credit_Noncredit]]="Noncredit",Source[[#This Row],[FTEF]]&gt;0),Source[[#This Row],[NC XLST FTES]]*525/(437.5*Source[[#This Row],[FTEF]]),0)</f>
        <v>0</v>
      </c>
      <c r="AN3601">
        <f>IF(Source[[#This Row],[Credit_Noncredit]]="Credit",Source[[#This Row],[Census Enrollment]],Source[[#This Row],[Noncredit Avg. Attendance]])</f>
        <v>28</v>
      </c>
    </row>
    <row r="3602" spans="1:40" x14ac:dyDescent="0.25">
      <c r="A3602" t="s">
        <v>885</v>
      </c>
      <c r="B3602" t="s">
        <v>886</v>
      </c>
      <c r="C3602" t="s">
        <v>34</v>
      </c>
      <c r="D3602" t="s">
        <v>946</v>
      </c>
      <c r="E3602" s="4">
        <v>52737</v>
      </c>
      <c r="F3602" s="4" t="s">
        <v>947</v>
      </c>
      <c r="G3602" s="4" t="s">
        <v>960</v>
      </c>
      <c r="H3602" t="str">
        <f>CONCATENATE(Source[[#This Row],[Subject]],TRIM(Source[[#This Row],[Course]]))</f>
        <v>IDST80C</v>
      </c>
      <c r="I3602" t="str">
        <f>VLOOKUP(Source[[#This Row],[SubjCrse]],'Courses and Categories'!$E$2:$G$1816,3,FALSE)</f>
        <v>Credit General Education</v>
      </c>
      <c r="J3602">
        <v>931</v>
      </c>
      <c r="K3602" t="s">
        <v>961</v>
      </c>
      <c r="L3602" t="s">
        <v>87</v>
      </c>
      <c r="M3602" t="s">
        <v>897</v>
      </c>
      <c r="N3602" t="s">
        <v>42</v>
      </c>
      <c r="O3602" t="s">
        <v>42</v>
      </c>
      <c r="P3602" t="s">
        <v>42</v>
      </c>
      <c r="Q3602" t="s">
        <v>42</v>
      </c>
      <c r="S3602" t="s">
        <v>134</v>
      </c>
      <c r="T3602" t="s">
        <v>44</v>
      </c>
      <c r="U3602" s="1">
        <v>43638</v>
      </c>
      <c r="V3602" s="1">
        <v>43659</v>
      </c>
      <c r="W3602" t="s">
        <v>963</v>
      </c>
      <c r="X3602" t="s">
        <v>899</v>
      </c>
      <c r="Y3602">
        <v>22</v>
      </c>
      <c r="Z3602">
        <v>18</v>
      </c>
      <c r="AA3602">
        <v>45</v>
      </c>
      <c r="AB3602">
        <v>40</v>
      </c>
      <c r="AD3602">
        <f>IF(ISBLANK(Source[[#This Row],[CrosslistID]]),1,1/COUNTIFS(Source[CrosslistID],Source[[#This Row],[CrosslistID]],Source[TermDesc],Source[[#This Row],[TermDesc]]))</f>
        <v>1</v>
      </c>
      <c r="AG3602">
        <v>0</v>
      </c>
      <c r="AH3602">
        <v>40</v>
      </c>
      <c r="AI3602">
        <v>0.35</v>
      </c>
      <c r="AJ3602">
        <v>0.36670000000000003</v>
      </c>
      <c r="AK3602">
        <v>3.4299999999999997E-2</v>
      </c>
      <c r="AL36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02">
        <f>IF(AND(Source[[#This Row],[Credit_Noncredit]]="Noncredit",Source[[#This Row],[FTEF]]&gt;0),Source[[#This Row],[NC XLST FTES]]*525/(437.5*Source[[#This Row],[FTEF]]),0)</f>
        <v>0</v>
      </c>
      <c r="AN3602">
        <f>IF(Source[[#This Row],[Credit_Noncredit]]="Credit",Source[[#This Row],[Census Enrollment]],Source[[#This Row],[Noncredit Avg. Attendance]])</f>
        <v>22</v>
      </c>
    </row>
    <row r="3603" spans="1:40" x14ac:dyDescent="0.25">
      <c r="A3603" t="s">
        <v>885</v>
      </c>
      <c r="B3603" t="s">
        <v>886</v>
      </c>
      <c r="C3603" t="s">
        <v>34</v>
      </c>
      <c r="D3603" t="s">
        <v>946</v>
      </c>
      <c r="E3603" s="4">
        <v>52857</v>
      </c>
      <c r="F3603" s="4" t="s">
        <v>947</v>
      </c>
      <c r="G3603" s="4" t="s">
        <v>964</v>
      </c>
      <c r="H3603" t="str">
        <f>CONCATENATE(Source[[#This Row],[Subject]],TRIM(Source[[#This Row],[Course]]))</f>
        <v>IDST80E</v>
      </c>
      <c r="I3603" t="str">
        <f>VLOOKUP(Source[[#This Row],[SubjCrse]],'Courses and Categories'!$E$2:$G$1816,3,FALSE)</f>
        <v>Credit General Education</v>
      </c>
      <c r="J3603">
        <v>601</v>
      </c>
      <c r="K3603" t="s">
        <v>965</v>
      </c>
      <c r="L3603" t="s">
        <v>50</v>
      </c>
      <c r="M3603" t="s">
        <v>903</v>
      </c>
      <c r="N3603" t="s">
        <v>51</v>
      </c>
      <c r="O3603">
        <v>910</v>
      </c>
      <c r="P3603">
        <v>1800</v>
      </c>
      <c r="Q3603" t="s">
        <v>236</v>
      </c>
      <c r="R3603">
        <v>360</v>
      </c>
      <c r="S3603" t="s">
        <v>134</v>
      </c>
      <c r="T3603" t="s">
        <v>44</v>
      </c>
      <c r="U3603" s="1">
        <v>43645</v>
      </c>
      <c r="V3603" s="1">
        <v>43645</v>
      </c>
      <c r="W3603" t="s">
        <v>962</v>
      </c>
      <c r="X3603" t="s">
        <v>46</v>
      </c>
      <c r="Y3603">
        <v>32</v>
      </c>
      <c r="Z3603">
        <v>26</v>
      </c>
      <c r="AA3603">
        <v>45</v>
      </c>
      <c r="AB3603">
        <v>57.777799999999999</v>
      </c>
      <c r="AD3603">
        <f>IF(ISBLANK(Source[[#This Row],[CrosslistID]]),1,1/COUNTIFS(Source[CrosslistID],Source[[#This Row],[CrosslistID]],Source[TermDesc],Source[[#This Row],[TermDesc]]))</f>
        <v>1</v>
      </c>
      <c r="AG3603">
        <v>0</v>
      </c>
      <c r="AH3603">
        <v>57.777799999999999</v>
      </c>
      <c r="AI3603">
        <v>0.44600000000000001</v>
      </c>
      <c r="AJ3603">
        <v>0.44600000000000001</v>
      </c>
      <c r="AK3603">
        <v>3.4299999999999997E-2</v>
      </c>
      <c r="AL36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03">
        <f>IF(AND(Source[[#This Row],[Credit_Noncredit]]="Noncredit",Source[[#This Row],[FTEF]]&gt;0),Source[[#This Row],[NC XLST FTES]]*525/(437.5*Source[[#This Row],[FTEF]]),0)</f>
        <v>0</v>
      </c>
      <c r="AN3603">
        <f>IF(Source[[#This Row],[Credit_Noncredit]]="Credit",Source[[#This Row],[Census Enrollment]],Source[[#This Row],[Noncredit Avg. Attendance]])</f>
        <v>32</v>
      </c>
    </row>
    <row r="3604" spans="1:40" x14ac:dyDescent="0.25">
      <c r="A3604" t="s">
        <v>885</v>
      </c>
      <c r="B3604" t="s">
        <v>886</v>
      </c>
      <c r="C3604" t="s">
        <v>34</v>
      </c>
      <c r="D3604" t="s">
        <v>966</v>
      </c>
      <c r="E3604" s="4">
        <v>53634</v>
      </c>
      <c r="F3604" s="4" t="s">
        <v>967</v>
      </c>
      <c r="G3604" s="4">
        <v>1</v>
      </c>
      <c r="H3604" t="str">
        <f>CONCATENATE(Source[[#This Row],[Subject]],TRIM(Source[[#This Row],[Course]]))</f>
        <v>LALS1</v>
      </c>
      <c r="I3604" t="str">
        <f>VLOOKUP(Source[[#This Row],[SubjCrse]],'Courses and Categories'!$E$2:$G$1816,3,FALSE)</f>
        <v>Credit General Education</v>
      </c>
      <c r="J3604">
        <v>931</v>
      </c>
      <c r="K3604" t="s">
        <v>968</v>
      </c>
      <c r="L3604" t="s">
        <v>87</v>
      </c>
      <c r="M3604" t="s">
        <v>897</v>
      </c>
      <c r="N3604" t="s">
        <v>42</v>
      </c>
      <c r="O3604" t="s">
        <v>42</v>
      </c>
      <c r="P3604" t="s">
        <v>42</v>
      </c>
      <c r="Q3604" t="s">
        <v>42</v>
      </c>
      <c r="S3604" t="s">
        <v>134</v>
      </c>
      <c r="T3604" t="s">
        <v>41</v>
      </c>
      <c r="U3604" s="1">
        <v>43626</v>
      </c>
      <c r="V3604" s="1">
        <v>43671</v>
      </c>
      <c r="W3604" t="s">
        <v>969</v>
      </c>
      <c r="X3604" t="s">
        <v>899</v>
      </c>
      <c r="Y3604">
        <v>32</v>
      </c>
      <c r="Z3604">
        <v>31</v>
      </c>
      <c r="AA3604">
        <v>45</v>
      </c>
      <c r="AB3604">
        <v>68.888900000000007</v>
      </c>
      <c r="AD3604">
        <f>IF(ISBLANK(Source[[#This Row],[CrosslistID]]),1,1/COUNTIFS(Source[CrosslistID],Source[[#This Row],[CrosslistID]],Source[TermDesc],Source[[#This Row],[TermDesc]]))</f>
        <v>1</v>
      </c>
      <c r="AG3604">
        <v>0</v>
      </c>
      <c r="AH3604">
        <v>68.888900000000007</v>
      </c>
      <c r="AI3604">
        <v>3</v>
      </c>
      <c r="AJ3604">
        <v>3.2</v>
      </c>
      <c r="AK3604">
        <v>0.2</v>
      </c>
      <c r="AL36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04">
        <f>IF(AND(Source[[#This Row],[Credit_Noncredit]]="Noncredit",Source[[#This Row],[FTEF]]&gt;0),Source[[#This Row],[NC XLST FTES]]*525/(437.5*Source[[#This Row],[FTEF]]),0)</f>
        <v>0</v>
      </c>
      <c r="AN3604">
        <f>IF(Source[[#This Row],[Credit_Noncredit]]="Credit",Source[[#This Row],[Census Enrollment]],Source[[#This Row],[Noncredit Avg. Attendance]])</f>
        <v>32</v>
      </c>
    </row>
    <row r="3605" spans="1:40" x14ac:dyDescent="0.25">
      <c r="A3605" t="s">
        <v>885</v>
      </c>
      <c r="B3605" t="s">
        <v>886</v>
      </c>
      <c r="C3605" t="s">
        <v>34</v>
      </c>
      <c r="D3605" t="s">
        <v>966</v>
      </c>
      <c r="E3605" s="4">
        <v>53635</v>
      </c>
      <c r="F3605" s="4" t="s">
        <v>967</v>
      </c>
      <c r="G3605" s="4">
        <v>1</v>
      </c>
      <c r="H3605" t="str">
        <f>CONCATENATE(Source[[#This Row],[Subject]],TRIM(Source[[#This Row],[Course]]))</f>
        <v>LALS1</v>
      </c>
      <c r="I3605" t="str">
        <f>VLOOKUP(Source[[#This Row],[SubjCrse]],'Courses and Categories'!$E$2:$G$1816,3,FALSE)</f>
        <v>Credit General Education</v>
      </c>
      <c r="J3605">
        <v>932</v>
      </c>
      <c r="K3605" t="s">
        <v>968</v>
      </c>
      <c r="L3605" t="s">
        <v>87</v>
      </c>
      <c r="M3605" t="s">
        <v>897</v>
      </c>
      <c r="N3605" t="s">
        <v>42</v>
      </c>
      <c r="O3605" t="s">
        <v>42</v>
      </c>
      <c r="P3605" t="s">
        <v>42</v>
      </c>
      <c r="Q3605" t="s">
        <v>42</v>
      </c>
      <c r="S3605" t="s">
        <v>134</v>
      </c>
      <c r="T3605" t="s">
        <v>41</v>
      </c>
      <c r="U3605" s="1">
        <v>43626</v>
      </c>
      <c r="V3605" s="1">
        <v>43671</v>
      </c>
      <c r="W3605" t="s">
        <v>969</v>
      </c>
      <c r="X3605" t="s">
        <v>899</v>
      </c>
      <c r="Y3605">
        <v>38</v>
      </c>
      <c r="Z3605">
        <v>33</v>
      </c>
      <c r="AA3605">
        <v>45</v>
      </c>
      <c r="AB3605">
        <v>73.333299999999994</v>
      </c>
      <c r="AD3605">
        <f>IF(ISBLANK(Source[[#This Row],[CrosslistID]]),1,1/COUNTIFS(Source[CrosslistID],Source[[#This Row],[CrosslistID]],Source[TermDesc],Source[[#This Row],[TermDesc]]))</f>
        <v>1</v>
      </c>
      <c r="AG3605">
        <v>0</v>
      </c>
      <c r="AH3605">
        <v>73.333299999999994</v>
      </c>
      <c r="AI3605">
        <v>3.8</v>
      </c>
      <c r="AJ3605">
        <v>3.8</v>
      </c>
      <c r="AK3605">
        <v>0.2</v>
      </c>
      <c r="AL36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05">
        <f>IF(AND(Source[[#This Row],[Credit_Noncredit]]="Noncredit",Source[[#This Row],[FTEF]]&gt;0),Source[[#This Row],[NC XLST FTES]]*525/(437.5*Source[[#This Row],[FTEF]]),0)</f>
        <v>0</v>
      </c>
      <c r="AN3605">
        <f>IF(Source[[#This Row],[Credit_Noncredit]]="Credit",Source[[#This Row],[Census Enrollment]],Source[[#This Row],[Noncredit Avg. Attendance]])</f>
        <v>38</v>
      </c>
    </row>
    <row r="3606" spans="1:40" x14ac:dyDescent="0.25">
      <c r="A3606" t="s">
        <v>885</v>
      </c>
      <c r="B3606" t="s">
        <v>886</v>
      </c>
      <c r="C3606" t="s">
        <v>34</v>
      </c>
      <c r="D3606" t="s">
        <v>966</v>
      </c>
      <c r="E3606" s="4">
        <v>53636</v>
      </c>
      <c r="F3606" s="4" t="s">
        <v>967</v>
      </c>
      <c r="G3606" s="4">
        <v>1</v>
      </c>
      <c r="H3606" t="str">
        <f>CONCATENATE(Source[[#This Row],[Subject]],TRIM(Source[[#This Row],[Course]]))</f>
        <v>LALS1</v>
      </c>
      <c r="I3606" t="str">
        <f>VLOOKUP(Source[[#This Row],[SubjCrse]],'Courses and Categories'!$E$2:$G$1816,3,FALSE)</f>
        <v>Credit General Education</v>
      </c>
      <c r="J3606">
        <v>933</v>
      </c>
      <c r="K3606" t="s">
        <v>968</v>
      </c>
      <c r="L3606" t="s">
        <v>87</v>
      </c>
      <c r="M3606" t="s">
        <v>897</v>
      </c>
      <c r="N3606" t="s">
        <v>42</v>
      </c>
      <c r="O3606" t="s">
        <v>42</v>
      </c>
      <c r="P3606" t="s">
        <v>42</v>
      </c>
      <c r="Q3606" t="s">
        <v>42</v>
      </c>
      <c r="S3606" t="s">
        <v>134</v>
      </c>
      <c r="T3606" t="s">
        <v>41</v>
      </c>
      <c r="U3606" s="1">
        <v>43626</v>
      </c>
      <c r="V3606" s="1">
        <v>43671</v>
      </c>
      <c r="W3606" t="s">
        <v>969</v>
      </c>
      <c r="X3606" t="s">
        <v>899</v>
      </c>
      <c r="Y3606">
        <v>38</v>
      </c>
      <c r="Z3606">
        <v>36</v>
      </c>
      <c r="AA3606">
        <v>45</v>
      </c>
      <c r="AB3606">
        <v>80</v>
      </c>
      <c r="AD3606">
        <f>IF(ISBLANK(Source[[#This Row],[CrosslistID]]),1,1/COUNTIFS(Source[CrosslistID],Source[[#This Row],[CrosslistID]],Source[TermDesc],Source[[#This Row],[TermDesc]]))</f>
        <v>1</v>
      </c>
      <c r="AG3606">
        <v>0</v>
      </c>
      <c r="AH3606">
        <v>80</v>
      </c>
      <c r="AI3606">
        <v>3.8</v>
      </c>
      <c r="AJ3606">
        <v>3.8</v>
      </c>
      <c r="AK3606">
        <v>0.2</v>
      </c>
      <c r="AL36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06">
        <f>IF(AND(Source[[#This Row],[Credit_Noncredit]]="Noncredit",Source[[#This Row],[FTEF]]&gt;0),Source[[#This Row],[NC XLST FTES]]*525/(437.5*Source[[#This Row],[FTEF]]),0)</f>
        <v>0</v>
      </c>
      <c r="AN3606">
        <f>IF(Source[[#This Row],[Credit_Noncredit]]="Credit",Source[[#This Row],[Census Enrollment]],Source[[#This Row],[Noncredit Avg. Attendance]])</f>
        <v>38</v>
      </c>
    </row>
    <row r="3607" spans="1:40" x14ac:dyDescent="0.25">
      <c r="A3607" t="s">
        <v>885</v>
      </c>
      <c r="B3607" t="s">
        <v>886</v>
      </c>
      <c r="C3607" t="s">
        <v>34</v>
      </c>
      <c r="D3607" t="s">
        <v>966</v>
      </c>
      <c r="E3607" s="4">
        <v>53705</v>
      </c>
      <c r="F3607" s="4" t="s">
        <v>967</v>
      </c>
      <c r="G3607" s="4">
        <v>13</v>
      </c>
      <c r="H3607" t="str">
        <f>CONCATENATE(Source[[#This Row],[Subject]],TRIM(Source[[#This Row],[Course]]))</f>
        <v>LALS13</v>
      </c>
      <c r="I3607" t="str">
        <f>VLOOKUP(Source[[#This Row],[SubjCrse]],'Courses and Categories'!$E$2:$G$1816,3,FALSE)</f>
        <v>Credit General Education</v>
      </c>
      <c r="J3607">
        <v>75</v>
      </c>
      <c r="K3607" t="s">
        <v>970</v>
      </c>
      <c r="L3607" t="s">
        <v>39</v>
      </c>
      <c r="M3607" t="s">
        <v>903</v>
      </c>
      <c r="N3607" t="s">
        <v>42</v>
      </c>
      <c r="O3607" t="s">
        <v>42</v>
      </c>
      <c r="P3607" t="s">
        <v>42</v>
      </c>
      <c r="Q3607" t="s">
        <v>42</v>
      </c>
      <c r="S3607" t="s">
        <v>134</v>
      </c>
      <c r="T3607" t="s">
        <v>44</v>
      </c>
      <c r="U3607" s="1">
        <v>43601</v>
      </c>
      <c r="V3607" s="1">
        <v>43641</v>
      </c>
      <c r="W3607" t="s">
        <v>971</v>
      </c>
      <c r="X3607" t="s">
        <v>46</v>
      </c>
      <c r="Y3607">
        <v>32</v>
      </c>
      <c r="Z3607">
        <v>32</v>
      </c>
      <c r="AA3607">
        <v>31</v>
      </c>
      <c r="AB3607">
        <v>103.22580000000001</v>
      </c>
      <c r="AD3607">
        <f>IF(ISBLANK(Source[[#This Row],[CrosslistID]]),1,1/COUNTIFS(Source[CrosslistID],Source[[#This Row],[CrosslistID]],Source[TermDesc],Source[[#This Row],[TermDesc]]))</f>
        <v>1</v>
      </c>
      <c r="AG3607">
        <v>0</v>
      </c>
      <c r="AH3607">
        <v>103.22580000000001</v>
      </c>
      <c r="AI3607">
        <v>3.1</v>
      </c>
      <c r="AJ3607">
        <v>3.2</v>
      </c>
      <c r="AK3607">
        <v>0.2</v>
      </c>
      <c r="AL36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07">
        <f>IF(AND(Source[[#This Row],[Credit_Noncredit]]="Noncredit",Source[[#This Row],[FTEF]]&gt;0),Source[[#This Row],[NC XLST FTES]]*525/(437.5*Source[[#This Row],[FTEF]]),0)</f>
        <v>0</v>
      </c>
      <c r="AN3607">
        <f>IF(Source[[#This Row],[Credit_Noncredit]]="Credit",Source[[#This Row],[Census Enrollment]],Source[[#This Row],[Noncredit Avg. Attendance]])</f>
        <v>32</v>
      </c>
    </row>
    <row r="3608" spans="1:40" x14ac:dyDescent="0.25">
      <c r="A3608" t="s">
        <v>885</v>
      </c>
      <c r="B3608" t="s">
        <v>886</v>
      </c>
      <c r="C3608" t="s">
        <v>34</v>
      </c>
      <c r="D3608" t="s">
        <v>966</v>
      </c>
      <c r="E3608" s="4">
        <v>53543</v>
      </c>
      <c r="F3608" s="4" t="s">
        <v>967</v>
      </c>
      <c r="G3608" s="4">
        <v>15</v>
      </c>
      <c r="H3608" t="str">
        <f>CONCATENATE(Source[[#This Row],[Subject]],TRIM(Source[[#This Row],[Course]]))</f>
        <v>LALS15</v>
      </c>
      <c r="I3608" t="str">
        <f>VLOOKUP(Source[[#This Row],[SubjCrse]],'Courses and Categories'!$E$2:$G$1816,3,FALSE)</f>
        <v>Credit Gen Ed/CTE</v>
      </c>
      <c r="J3608">
        <v>931</v>
      </c>
      <c r="K3608" t="s">
        <v>972</v>
      </c>
      <c r="L3608" t="s">
        <v>87</v>
      </c>
      <c r="M3608" t="s">
        <v>897</v>
      </c>
      <c r="N3608" t="s">
        <v>42</v>
      </c>
      <c r="O3608" t="s">
        <v>42</v>
      </c>
      <c r="P3608" t="s">
        <v>42</v>
      </c>
      <c r="Q3608" t="s">
        <v>42</v>
      </c>
      <c r="S3608" t="s">
        <v>134</v>
      </c>
      <c r="T3608" t="s">
        <v>41</v>
      </c>
      <c r="U3608" s="1">
        <v>43626</v>
      </c>
      <c r="V3608" s="1">
        <v>43671</v>
      </c>
      <c r="W3608" t="s">
        <v>973</v>
      </c>
      <c r="X3608" t="s">
        <v>918</v>
      </c>
      <c r="Y3608">
        <v>29</v>
      </c>
      <c r="Z3608">
        <v>27</v>
      </c>
      <c r="AA3608">
        <v>45</v>
      </c>
      <c r="AB3608">
        <v>60</v>
      </c>
      <c r="AD3608">
        <f>IF(ISBLANK(Source[[#This Row],[CrosslistID]]),1,1/COUNTIFS(Source[CrosslistID],Source[[#This Row],[CrosslistID]],Source[TermDesc],Source[[#This Row],[TermDesc]]))</f>
        <v>1</v>
      </c>
      <c r="AG3608">
        <v>0</v>
      </c>
      <c r="AH3608">
        <v>60</v>
      </c>
      <c r="AI3608">
        <v>2.9</v>
      </c>
      <c r="AJ3608">
        <v>2.9</v>
      </c>
      <c r="AK3608">
        <v>0.2</v>
      </c>
      <c r="AL36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08">
        <f>IF(AND(Source[[#This Row],[Credit_Noncredit]]="Noncredit",Source[[#This Row],[FTEF]]&gt;0),Source[[#This Row],[NC XLST FTES]]*525/(437.5*Source[[#This Row],[FTEF]]),0)</f>
        <v>0</v>
      </c>
      <c r="AN3608">
        <f>IF(Source[[#This Row],[Credit_Noncredit]]="Credit",Source[[#This Row],[Census Enrollment]],Source[[#This Row],[Noncredit Avg. Attendance]])</f>
        <v>29</v>
      </c>
    </row>
    <row r="3609" spans="1:40" x14ac:dyDescent="0.25">
      <c r="A3609" t="s">
        <v>885</v>
      </c>
      <c r="B3609" t="s">
        <v>886</v>
      </c>
      <c r="C3609" t="s">
        <v>34</v>
      </c>
      <c r="D3609" t="s">
        <v>974</v>
      </c>
      <c r="E3609" s="4">
        <v>50124</v>
      </c>
      <c r="F3609" s="4" t="s">
        <v>975</v>
      </c>
      <c r="G3609" s="4">
        <v>1</v>
      </c>
      <c r="H3609" t="str">
        <f>CONCATENATE(Source[[#This Row],[Subject]],TRIM(Source[[#This Row],[Course]]))</f>
        <v>ECON1</v>
      </c>
      <c r="I3609" t="str">
        <f>VLOOKUP(Source[[#This Row],[SubjCrse]],'Courses and Categories'!$E$2:$G$1816,3,FALSE)</f>
        <v>Credit General Education</v>
      </c>
      <c r="J3609">
        <v>1</v>
      </c>
      <c r="K3609" t="s">
        <v>976</v>
      </c>
      <c r="L3609" t="s">
        <v>39</v>
      </c>
      <c r="M3609" t="s">
        <v>903</v>
      </c>
      <c r="N3609" t="s">
        <v>63</v>
      </c>
      <c r="O3609">
        <v>810</v>
      </c>
      <c r="P3609">
        <v>1015</v>
      </c>
      <c r="Q3609" t="s">
        <v>233</v>
      </c>
      <c r="R3609">
        <v>313</v>
      </c>
      <c r="S3609" t="s">
        <v>134</v>
      </c>
      <c r="T3609" t="s">
        <v>51</v>
      </c>
      <c r="U3609" s="1">
        <v>43626</v>
      </c>
      <c r="V3609" s="1">
        <v>43665</v>
      </c>
      <c r="W3609" t="s">
        <v>977</v>
      </c>
      <c r="X3609" t="s">
        <v>905</v>
      </c>
      <c r="Y3609">
        <v>37</v>
      </c>
      <c r="Z3609">
        <v>34</v>
      </c>
      <c r="AA3609">
        <v>40</v>
      </c>
      <c r="AB3609">
        <v>85</v>
      </c>
      <c r="AD3609">
        <f>IF(ISBLANK(Source[[#This Row],[CrosslistID]]),1,1/COUNTIFS(Source[CrosslistID],Source[[#This Row],[CrosslistID]],Source[TermDesc],Source[[#This Row],[TermDesc]]))</f>
        <v>1</v>
      </c>
      <c r="AG3609">
        <v>0</v>
      </c>
      <c r="AH3609">
        <v>85</v>
      </c>
      <c r="AI3609">
        <v>3.7280000000000002</v>
      </c>
      <c r="AJ3609">
        <v>3.7280000000000002</v>
      </c>
      <c r="AK3609">
        <v>0.2</v>
      </c>
      <c r="AL36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09">
        <f>IF(AND(Source[[#This Row],[Credit_Noncredit]]="Noncredit",Source[[#This Row],[FTEF]]&gt;0),Source[[#This Row],[NC XLST FTES]]*525/(437.5*Source[[#This Row],[FTEF]]),0)</f>
        <v>0</v>
      </c>
      <c r="AN3609">
        <f>IF(Source[[#This Row],[Credit_Noncredit]]="Credit",Source[[#This Row],[Census Enrollment]],Source[[#This Row],[Noncredit Avg. Attendance]])</f>
        <v>37</v>
      </c>
    </row>
    <row r="3610" spans="1:40" x14ac:dyDescent="0.25">
      <c r="A3610" t="s">
        <v>885</v>
      </c>
      <c r="B3610" t="s">
        <v>886</v>
      </c>
      <c r="C3610" t="s">
        <v>34</v>
      </c>
      <c r="D3610" t="s">
        <v>974</v>
      </c>
      <c r="E3610" s="4">
        <v>53245</v>
      </c>
      <c r="F3610" s="4" t="s">
        <v>975</v>
      </c>
      <c r="G3610" s="4">
        <v>3</v>
      </c>
      <c r="H3610" t="str">
        <f>CONCATENATE(Source[[#This Row],[Subject]],TRIM(Source[[#This Row],[Course]]))</f>
        <v>ECON3</v>
      </c>
      <c r="I3610" t="str">
        <f>VLOOKUP(Source[[#This Row],[SubjCrse]],'Courses and Categories'!$E$2:$G$1816,3,FALSE)</f>
        <v>Credit General Education</v>
      </c>
      <c r="J3610">
        <v>1</v>
      </c>
      <c r="K3610" t="s">
        <v>978</v>
      </c>
      <c r="L3610" t="s">
        <v>39</v>
      </c>
      <c r="M3610" t="s">
        <v>903</v>
      </c>
      <c r="N3610" t="s">
        <v>63</v>
      </c>
      <c r="O3610">
        <v>1110</v>
      </c>
      <c r="P3610">
        <v>1315</v>
      </c>
      <c r="Q3610" t="s">
        <v>233</v>
      </c>
      <c r="R3610">
        <v>313</v>
      </c>
      <c r="S3610" t="s">
        <v>134</v>
      </c>
      <c r="T3610" t="s">
        <v>51</v>
      </c>
      <c r="U3610" s="1">
        <v>43626</v>
      </c>
      <c r="V3610" s="1">
        <v>43665</v>
      </c>
      <c r="W3610" t="s">
        <v>977</v>
      </c>
      <c r="X3610" t="s">
        <v>905</v>
      </c>
      <c r="Y3610">
        <v>30</v>
      </c>
      <c r="Z3610">
        <v>30</v>
      </c>
      <c r="AA3610">
        <v>40</v>
      </c>
      <c r="AB3610">
        <v>75</v>
      </c>
      <c r="AD3610">
        <f>IF(ISBLANK(Source[[#This Row],[CrosslistID]]),1,1/COUNTIFS(Source[CrosslistID],Source[[#This Row],[CrosslistID]],Source[TermDesc],Source[[#This Row],[TermDesc]]))</f>
        <v>1</v>
      </c>
      <c r="AG3610">
        <v>0</v>
      </c>
      <c r="AH3610">
        <v>75</v>
      </c>
      <c r="AI3610">
        <v>3.0230000000000001</v>
      </c>
      <c r="AJ3610">
        <v>3.0230000000000001</v>
      </c>
      <c r="AK3610">
        <v>0.2</v>
      </c>
      <c r="AL36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10">
        <f>IF(AND(Source[[#This Row],[Credit_Noncredit]]="Noncredit",Source[[#This Row],[FTEF]]&gt;0),Source[[#This Row],[NC XLST FTES]]*525/(437.5*Source[[#This Row],[FTEF]]),0)</f>
        <v>0</v>
      </c>
      <c r="AN3610">
        <f>IF(Source[[#This Row],[Credit_Noncredit]]="Credit",Source[[#This Row],[Census Enrollment]],Source[[#This Row],[Noncredit Avg. Attendance]])</f>
        <v>30</v>
      </c>
    </row>
    <row r="3611" spans="1:40" x14ac:dyDescent="0.25">
      <c r="A3611" t="s">
        <v>885</v>
      </c>
      <c r="B3611" t="s">
        <v>886</v>
      </c>
      <c r="C3611" t="s">
        <v>34</v>
      </c>
      <c r="D3611" t="s">
        <v>974</v>
      </c>
      <c r="E3611" s="4">
        <v>53317</v>
      </c>
      <c r="F3611" s="4" t="s">
        <v>979</v>
      </c>
      <c r="G3611" s="4" t="s">
        <v>980</v>
      </c>
      <c r="H3611" t="str">
        <f>CONCATENATE(Source[[#This Row],[Subject]],TRIM(Source[[#This Row],[Course]]))</f>
        <v>HIST17A</v>
      </c>
      <c r="I3611" t="str">
        <f>VLOOKUP(Source[[#This Row],[SubjCrse]],'Courses and Categories'!$E$2:$G$1816,3,FALSE)</f>
        <v>Credit General Education</v>
      </c>
      <c r="J3611">
        <v>1</v>
      </c>
      <c r="K3611" t="s">
        <v>981</v>
      </c>
      <c r="L3611" t="s">
        <v>39</v>
      </c>
      <c r="M3611" t="s">
        <v>903</v>
      </c>
      <c r="N3611" t="s">
        <v>63</v>
      </c>
      <c r="O3611">
        <v>940</v>
      </c>
      <c r="P3611">
        <v>1145</v>
      </c>
      <c r="Q3611" t="s">
        <v>850</v>
      </c>
      <c r="R3611">
        <v>553</v>
      </c>
      <c r="S3611" t="s">
        <v>134</v>
      </c>
      <c r="T3611" t="s">
        <v>51</v>
      </c>
      <c r="U3611" s="1">
        <v>43626</v>
      </c>
      <c r="V3611" s="1">
        <v>43665</v>
      </c>
      <c r="W3611" t="s">
        <v>982</v>
      </c>
      <c r="X3611" t="s">
        <v>905</v>
      </c>
      <c r="Y3611">
        <v>41</v>
      </c>
      <c r="Z3611">
        <v>39</v>
      </c>
      <c r="AA3611">
        <v>40</v>
      </c>
      <c r="AB3611">
        <v>97.5</v>
      </c>
      <c r="AD3611">
        <f>IF(ISBLANK(Source[[#This Row],[CrosslistID]]),1,1/COUNTIFS(Source[CrosslistID],Source[[#This Row],[CrosslistID]],Source[TermDesc],Source[[#This Row],[TermDesc]]))</f>
        <v>1</v>
      </c>
      <c r="AG3611">
        <v>0</v>
      </c>
      <c r="AH3611">
        <v>97.5</v>
      </c>
      <c r="AI3611">
        <v>3.93</v>
      </c>
      <c r="AJ3611">
        <v>4.1315</v>
      </c>
      <c r="AK3611">
        <v>0.2</v>
      </c>
      <c r="AL36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11">
        <f>IF(AND(Source[[#This Row],[Credit_Noncredit]]="Noncredit",Source[[#This Row],[FTEF]]&gt;0),Source[[#This Row],[NC XLST FTES]]*525/(437.5*Source[[#This Row],[FTEF]]),0)</f>
        <v>0</v>
      </c>
      <c r="AN3611">
        <f>IF(Source[[#This Row],[Credit_Noncredit]]="Credit",Source[[#This Row],[Census Enrollment]],Source[[#This Row],[Noncredit Avg. Attendance]])</f>
        <v>41</v>
      </c>
    </row>
    <row r="3612" spans="1:40" x14ac:dyDescent="0.25">
      <c r="A3612" t="s">
        <v>885</v>
      </c>
      <c r="B3612" t="s">
        <v>886</v>
      </c>
      <c r="C3612" t="s">
        <v>34</v>
      </c>
      <c r="D3612" t="s">
        <v>974</v>
      </c>
      <c r="E3612" s="4">
        <v>50101</v>
      </c>
      <c r="F3612" s="4" t="s">
        <v>979</v>
      </c>
      <c r="G3612" s="4" t="s">
        <v>983</v>
      </c>
      <c r="H3612" t="str">
        <f>CONCATENATE(Source[[#This Row],[Subject]],TRIM(Source[[#This Row],[Course]]))</f>
        <v>HIST17B</v>
      </c>
      <c r="I3612" t="str">
        <f>VLOOKUP(Source[[#This Row],[SubjCrse]],'Courses and Categories'!$E$2:$G$1816,3,FALSE)</f>
        <v>Credit General Education</v>
      </c>
      <c r="J3612">
        <v>1</v>
      </c>
      <c r="K3612" t="s">
        <v>981</v>
      </c>
      <c r="L3612" t="s">
        <v>39</v>
      </c>
      <c r="M3612" t="s">
        <v>903</v>
      </c>
      <c r="N3612" t="s">
        <v>63</v>
      </c>
      <c r="O3612">
        <v>1110</v>
      </c>
      <c r="P3612">
        <v>1315</v>
      </c>
      <c r="Q3612" t="s">
        <v>233</v>
      </c>
      <c r="R3612">
        <v>303</v>
      </c>
      <c r="S3612" t="s">
        <v>134</v>
      </c>
      <c r="T3612" t="s">
        <v>51</v>
      </c>
      <c r="U3612" s="1">
        <v>43626</v>
      </c>
      <c r="V3612" s="1">
        <v>43665</v>
      </c>
      <c r="W3612" t="s">
        <v>984</v>
      </c>
      <c r="X3612" t="s">
        <v>905</v>
      </c>
      <c r="Y3612">
        <v>32</v>
      </c>
      <c r="Z3612">
        <v>31</v>
      </c>
      <c r="AA3612">
        <v>38</v>
      </c>
      <c r="AB3612">
        <v>81.578900000000004</v>
      </c>
      <c r="AD3612">
        <f>IF(ISBLANK(Source[[#This Row],[CrosslistID]]),1,1/COUNTIFS(Source[CrosslistID],Source[[#This Row],[CrosslistID]],Source[TermDesc],Source[[#This Row],[TermDesc]]))</f>
        <v>1</v>
      </c>
      <c r="AG3612">
        <v>0</v>
      </c>
      <c r="AH3612">
        <v>81.578900000000004</v>
      </c>
      <c r="AI3612">
        <v>2.9220000000000002</v>
      </c>
      <c r="AJ3612">
        <v>3.2242999999999999</v>
      </c>
      <c r="AK3612">
        <v>0.2</v>
      </c>
      <c r="AL36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12">
        <f>IF(AND(Source[[#This Row],[Credit_Noncredit]]="Noncredit",Source[[#This Row],[FTEF]]&gt;0),Source[[#This Row],[NC XLST FTES]]*525/(437.5*Source[[#This Row],[FTEF]]),0)</f>
        <v>0</v>
      </c>
      <c r="AN3612">
        <f>IF(Source[[#This Row],[Credit_Noncredit]]="Credit",Source[[#This Row],[Census Enrollment]],Source[[#This Row],[Noncredit Avg. Attendance]])</f>
        <v>32</v>
      </c>
    </row>
    <row r="3613" spans="1:40" x14ac:dyDescent="0.25">
      <c r="A3613" t="s">
        <v>885</v>
      </c>
      <c r="B3613" t="s">
        <v>886</v>
      </c>
      <c r="C3613" t="s">
        <v>34</v>
      </c>
      <c r="D3613" t="s">
        <v>974</v>
      </c>
      <c r="E3613" s="4">
        <v>50690</v>
      </c>
      <c r="F3613" s="4" t="s">
        <v>979</v>
      </c>
      <c r="G3613" s="4" t="s">
        <v>985</v>
      </c>
      <c r="H3613" t="str">
        <f>CONCATENATE(Source[[#This Row],[Subject]],TRIM(Source[[#This Row],[Course]]))</f>
        <v>HIST18A</v>
      </c>
      <c r="I3613" t="str">
        <f>VLOOKUP(Source[[#This Row],[SubjCrse]],'Courses and Categories'!$E$2:$G$1816,3,FALSE)</f>
        <v>Credit General Education</v>
      </c>
      <c r="J3613">
        <v>1</v>
      </c>
      <c r="K3613" t="s">
        <v>986</v>
      </c>
      <c r="L3613" t="s">
        <v>39</v>
      </c>
      <c r="M3613" t="s">
        <v>903</v>
      </c>
      <c r="N3613" t="s">
        <v>195</v>
      </c>
      <c r="O3613">
        <v>800</v>
      </c>
      <c r="P3613">
        <v>930</v>
      </c>
      <c r="Q3613" t="s">
        <v>240</v>
      </c>
      <c r="R3613">
        <v>223</v>
      </c>
      <c r="S3613" t="s">
        <v>134</v>
      </c>
      <c r="T3613" t="s">
        <v>51</v>
      </c>
      <c r="U3613" s="1">
        <v>43626</v>
      </c>
      <c r="V3613" s="1">
        <v>43665</v>
      </c>
      <c r="W3613" t="s">
        <v>913</v>
      </c>
      <c r="X3613" t="s">
        <v>905</v>
      </c>
      <c r="Y3613">
        <v>47</v>
      </c>
      <c r="Z3613">
        <v>47</v>
      </c>
      <c r="AA3613">
        <v>45</v>
      </c>
      <c r="AB3613">
        <v>104.4444</v>
      </c>
      <c r="AD3613">
        <f>IF(ISBLANK(Source[[#This Row],[CrosslistID]]),1,1/COUNTIFS(Source[CrosslistID],Source[[#This Row],[CrosslistID]],Source[TermDesc],Source[[#This Row],[TermDesc]]))</f>
        <v>1</v>
      </c>
      <c r="AG3613">
        <v>0</v>
      </c>
      <c r="AH3613">
        <v>104.4444</v>
      </c>
      <c r="AI3613">
        <v>4.673</v>
      </c>
      <c r="AJ3613">
        <v>4.673</v>
      </c>
      <c r="AK3613">
        <v>0.2</v>
      </c>
      <c r="AL36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13">
        <f>IF(AND(Source[[#This Row],[Credit_Noncredit]]="Noncredit",Source[[#This Row],[FTEF]]&gt;0),Source[[#This Row],[NC XLST FTES]]*525/(437.5*Source[[#This Row],[FTEF]]),0)</f>
        <v>0</v>
      </c>
      <c r="AN3613">
        <f>IF(Source[[#This Row],[Credit_Noncredit]]="Credit",Source[[#This Row],[Census Enrollment]],Source[[#This Row],[Noncredit Avg. Attendance]])</f>
        <v>47</v>
      </c>
    </row>
    <row r="3614" spans="1:40" x14ac:dyDescent="0.25">
      <c r="A3614" t="s">
        <v>885</v>
      </c>
      <c r="B3614" t="s">
        <v>886</v>
      </c>
      <c r="C3614" t="s">
        <v>34</v>
      </c>
      <c r="D3614" t="s">
        <v>974</v>
      </c>
      <c r="E3614" s="4">
        <v>50263</v>
      </c>
      <c r="F3614" s="4" t="s">
        <v>987</v>
      </c>
      <c r="G3614" s="4">
        <v>1</v>
      </c>
      <c r="H3614" t="str">
        <f>CONCATENATE(Source[[#This Row],[Subject]],TRIM(Source[[#This Row],[Course]]))</f>
        <v>POLS1</v>
      </c>
      <c r="I3614" t="str">
        <f>VLOOKUP(Source[[#This Row],[SubjCrse]],'Courses and Categories'!$E$2:$G$1816,3,FALSE)</f>
        <v>Credit General Education</v>
      </c>
      <c r="J3614">
        <v>931</v>
      </c>
      <c r="K3614" t="s">
        <v>988</v>
      </c>
      <c r="L3614" t="s">
        <v>87</v>
      </c>
      <c r="M3614" t="s">
        <v>897</v>
      </c>
      <c r="N3614" t="s">
        <v>42</v>
      </c>
      <c r="O3614" t="s">
        <v>42</v>
      </c>
      <c r="P3614" t="s">
        <v>42</v>
      </c>
      <c r="Q3614" t="s">
        <v>42</v>
      </c>
      <c r="S3614" t="s">
        <v>134</v>
      </c>
      <c r="T3614" t="s">
        <v>51</v>
      </c>
      <c r="U3614" s="1">
        <v>43626</v>
      </c>
      <c r="V3614" s="1">
        <v>43665</v>
      </c>
      <c r="W3614" t="s">
        <v>989</v>
      </c>
      <c r="X3614" t="s">
        <v>899</v>
      </c>
      <c r="Y3614">
        <v>46</v>
      </c>
      <c r="Z3614">
        <v>42</v>
      </c>
      <c r="AA3614">
        <v>40</v>
      </c>
      <c r="AB3614">
        <v>105</v>
      </c>
      <c r="AD3614">
        <f>IF(ISBLANK(Source[[#This Row],[CrosslistID]]),1,1/COUNTIFS(Source[CrosslistID],Source[[#This Row],[CrosslistID]],Source[TermDesc],Source[[#This Row],[TermDesc]]))</f>
        <v>1</v>
      </c>
      <c r="AG3614">
        <v>0</v>
      </c>
      <c r="AH3614">
        <v>105</v>
      </c>
      <c r="AI3614">
        <v>4.4000000000000004</v>
      </c>
      <c r="AJ3614">
        <v>4.5999999999999996</v>
      </c>
      <c r="AK3614">
        <v>0.2</v>
      </c>
      <c r="AL36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14">
        <f>IF(AND(Source[[#This Row],[Credit_Noncredit]]="Noncredit",Source[[#This Row],[FTEF]]&gt;0),Source[[#This Row],[NC XLST FTES]]*525/(437.5*Source[[#This Row],[FTEF]]),0)</f>
        <v>0</v>
      </c>
      <c r="AN3614">
        <f>IF(Source[[#This Row],[Credit_Noncredit]]="Credit",Source[[#This Row],[Census Enrollment]],Source[[#This Row],[Noncredit Avg. Attendance]])</f>
        <v>46</v>
      </c>
    </row>
    <row r="3615" spans="1:40" x14ac:dyDescent="0.25">
      <c r="A3615" t="s">
        <v>885</v>
      </c>
      <c r="B3615" t="s">
        <v>886</v>
      </c>
      <c r="C3615" t="s">
        <v>34</v>
      </c>
      <c r="D3615" t="s">
        <v>47</v>
      </c>
      <c r="E3615" s="4">
        <v>52610</v>
      </c>
      <c r="F3615" s="4" t="s">
        <v>48</v>
      </c>
      <c r="G3615" s="4">
        <v>25</v>
      </c>
      <c r="H3615" t="str">
        <f>CONCATENATE(Source[[#This Row],[Subject]],TRIM(Source[[#This Row],[Course]]))</f>
        <v>WOMN25</v>
      </c>
      <c r="I3615" t="str">
        <f>VLOOKUP(Source[[#This Row],[SubjCrse]],'Courses and Categories'!$E$2:$G$1816,3,FALSE)</f>
        <v>Credit General Education</v>
      </c>
      <c r="J3615">
        <v>961</v>
      </c>
      <c r="K3615" t="s">
        <v>990</v>
      </c>
      <c r="L3615" t="s">
        <v>87</v>
      </c>
      <c r="M3615" t="s">
        <v>897</v>
      </c>
      <c r="N3615" t="s">
        <v>991</v>
      </c>
      <c r="O3615" t="s">
        <v>992</v>
      </c>
      <c r="P3615" t="s">
        <v>993</v>
      </c>
      <c r="Q3615" t="s">
        <v>994</v>
      </c>
      <c r="R3615" t="s">
        <v>995</v>
      </c>
      <c r="S3615" t="s">
        <v>53</v>
      </c>
      <c r="T3615" t="s">
        <v>51</v>
      </c>
      <c r="U3615" s="1">
        <v>43626</v>
      </c>
      <c r="V3615" s="1">
        <v>43665</v>
      </c>
      <c r="W3615" t="s">
        <v>996</v>
      </c>
      <c r="X3615" t="s">
        <v>899</v>
      </c>
      <c r="Y3615">
        <v>34</v>
      </c>
      <c r="Z3615">
        <v>31</v>
      </c>
      <c r="AA3615">
        <v>45</v>
      </c>
      <c r="AB3615">
        <v>68.888900000000007</v>
      </c>
      <c r="AD3615">
        <f>IF(ISBLANK(Source[[#This Row],[CrosslistID]]),1,1/COUNTIFS(Source[CrosslistID],Source[[#This Row],[CrosslistID]],Source[TermDesc],Source[[#This Row],[TermDesc]]))</f>
        <v>1</v>
      </c>
      <c r="AG3615">
        <v>0</v>
      </c>
      <c r="AH3615">
        <v>68.888900000000007</v>
      </c>
      <c r="AI3615">
        <v>3.2</v>
      </c>
      <c r="AJ3615">
        <v>3.4</v>
      </c>
      <c r="AK3615">
        <v>0.2</v>
      </c>
      <c r="AL36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15">
        <f>IF(AND(Source[[#This Row],[Credit_Noncredit]]="Noncredit",Source[[#This Row],[FTEF]]&gt;0),Source[[#This Row],[NC XLST FTES]]*525/(437.5*Source[[#This Row],[FTEF]]),0)</f>
        <v>0</v>
      </c>
      <c r="AN3615">
        <f>IF(Source[[#This Row],[Credit_Noncredit]]="Credit",Source[[#This Row],[Census Enrollment]],Source[[#This Row],[Noncredit Avg. Attendance]])</f>
        <v>34</v>
      </c>
    </row>
    <row r="3616" spans="1:40" x14ac:dyDescent="0.25">
      <c r="A3616" t="s">
        <v>885</v>
      </c>
      <c r="B3616" t="s">
        <v>886</v>
      </c>
      <c r="C3616" t="s">
        <v>34</v>
      </c>
      <c r="D3616" t="s">
        <v>47</v>
      </c>
      <c r="E3616" s="4">
        <v>53660</v>
      </c>
      <c r="F3616" s="4" t="s">
        <v>48</v>
      </c>
      <c r="G3616" s="4">
        <v>25</v>
      </c>
      <c r="H3616" t="str">
        <f>CONCATENATE(Source[[#This Row],[Subject]],TRIM(Source[[#This Row],[Course]]))</f>
        <v>WOMN25</v>
      </c>
      <c r="I3616" t="str">
        <f>VLOOKUP(Source[[#This Row],[SubjCrse]],'Courses and Categories'!$E$2:$G$1816,3,FALSE)</f>
        <v>Credit General Education</v>
      </c>
      <c r="J3616">
        <v>962</v>
      </c>
      <c r="K3616" t="s">
        <v>990</v>
      </c>
      <c r="L3616" t="s">
        <v>87</v>
      </c>
      <c r="M3616" t="s">
        <v>897</v>
      </c>
      <c r="N3616" t="s">
        <v>997</v>
      </c>
      <c r="O3616" t="s">
        <v>992</v>
      </c>
      <c r="P3616" t="s">
        <v>993</v>
      </c>
      <c r="Q3616" t="s">
        <v>994</v>
      </c>
      <c r="R3616" t="s">
        <v>995</v>
      </c>
      <c r="S3616" t="s">
        <v>53</v>
      </c>
      <c r="T3616" t="s">
        <v>51</v>
      </c>
      <c r="U3616" s="1">
        <v>43626</v>
      </c>
      <c r="V3616" s="1">
        <v>43665</v>
      </c>
      <c r="W3616" t="s">
        <v>996</v>
      </c>
      <c r="X3616" t="s">
        <v>899</v>
      </c>
      <c r="Y3616">
        <v>32</v>
      </c>
      <c r="Z3616">
        <v>30</v>
      </c>
      <c r="AA3616">
        <v>45</v>
      </c>
      <c r="AB3616">
        <v>66.666700000000006</v>
      </c>
      <c r="AD3616">
        <f>IF(ISBLANK(Source[[#This Row],[CrosslistID]]),1,1/COUNTIFS(Source[CrosslistID],Source[[#This Row],[CrosslistID]],Source[TermDesc],Source[[#This Row],[TermDesc]]))</f>
        <v>1</v>
      </c>
      <c r="AG3616">
        <v>0</v>
      </c>
      <c r="AH3616">
        <v>66.666700000000006</v>
      </c>
      <c r="AI3616">
        <v>3.2</v>
      </c>
      <c r="AJ3616">
        <v>3.2</v>
      </c>
      <c r="AK3616">
        <v>0.2</v>
      </c>
      <c r="AL36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16">
        <f>IF(AND(Source[[#This Row],[Credit_Noncredit]]="Noncredit",Source[[#This Row],[FTEF]]&gt;0),Source[[#This Row],[NC XLST FTES]]*525/(437.5*Source[[#This Row],[FTEF]]),0)</f>
        <v>0</v>
      </c>
      <c r="AN3616">
        <f>IF(Source[[#This Row],[Credit_Noncredit]]="Credit",Source[[#This Row],[Census Enrollment]],Source[[#This Row],[Noncredit Avg. Attendance]])</f>
        <v>32</v>
      </c>
    </row>
    <row r="3617" spans="1:40" x14ac:dyDescent="0.25">
      <c r="A3617" t="s">
        <v>885</v>
      </c>
      <c r="B3617" t="s">
        <v>886</v>
      </c>
      <c r="C3617" t="s">
        <v>55</v>
      </c>
      <c r="D3617" t="s">
        <v>56</v>
      </c>
      <c r="E3617" s="4">
        <v>53713</v>
      </c>
      <c r="F3617" s="4" t="s">
        <v>998</v>
      </c>
      <c r="G3617" s="4">
        <v>1</v>
      </c>
      <c r="H3617" t="str">
        <f>CONCATENATE(Source[[#This Row],[Subject]],TRIM(Source[[#This Row],[Course]]))</f>
        <v>ACCT1</v>
      </c>
      <c r="I3617" t="str">
        <f>VLOOKUP(Source[[#This Row],[SubjCrse]],'Courses and Categories'!$E$2:$G$1816,3,FALSE)</f>
        <v>Credit CTE</v>
      </c>
      <c r="J3617">
        <v>1</v>
      </c>
      <c r="K3617" t="s">
        <v>999</v>
      </c>
      <c r="L3617" t="s">
        <v>39</v>
      </c>
      <c r="M3617" t="s">
        <v>903</v>
      </c>
      <c r="N3617" t="s">
        <v>63</v>
      </c>
      <c r="O3617">
        <v>820</v>
      </c>
      <c r="P3617">
        <v>1150</v>
      </c>
      <c r="Q3617" t="s">
        <v>240</v>
      </c>
      <c r="R3617">
        <v>230</v>
      </c>
      <c r="S3617" t="s">
        <v>134</v>
      </c>
      <c r="T3617" t="s">
        <v>51</v>
      </c>
      <c r="U3617" s="1">
        <v>43626</v>
      </c>
      <c r="V3617" s="1">
        <v>43664</v>
      </c>
      <c r="W3617" t="s">
        <v>1000</v>
      </c>
      <c r="X3617" t="s">
        <v>905</v>
      </c>
      <c r="Y3617">
        <v>37</v>
      </c>
      <c r="Z3617">
        <v>28</v>
      </c>
      <c r="AA3617">
        <v>40</v>
      </c>
      <c r="AB3617">
        <v>70</v>
      </c>
      <c r="AD3617">
        <f>IF(ISBLANK(Source[[#This Row],[CrosslistID]]),1,1/COUNTIFS(Source[CrosslistID],Source[[#This Row],[CrosslistID]],Source[TermDesc],Source[[#This Row],[TermDesc]]))</f>
        <v>1</v>
      </c>
      <c r="AG3617">
        <v>0</v>
      </c>
      <c r="AH3617">
        <v>70</v>
      </c>
      <c r="AI3617">
        <v>5.4939999999999998</v>
      </c>
      <c r="AJ3617">
        <v>6.1599000000000004</v>
      </c>
      <c r="AK3617">
        <v>0.38329999999999997</v>
      </c>
      <c r="AL36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17">
        <f>IF(AND(Source[[#This Row],[Credit_Noncredit]]="Noncredit",Source[[#This Row],[FTEF]]&gt;0),Source[[#This Row],[NC XLST FTES]]*525/(437.5*Source[[#This Row],[FTEF]]),0)</f>
        <v>0</v>
      </c>
      <c r="AN3617">
        <f>IF(Source[[#This Row],[Credit_Noncredit]]="Credit",Source[[#This Row],[Census Enrollment]],Source[[#This Row],[Noncredit Avg. Attendance]])</f>
        <v>37</v>
      </c>
    </row>
    <row r="3618" spans="1:40" x14ac:dyDescent="0.25">
      <c r="A3618" t="s">
        <v>885</v>
      </c>
      <c r="B3618" t="s">
        <v>886</v>
      </c>
      <c r="C3618" t="s">
        <v>55</v>
      </c>
      <c r="D3618" t="s">
        <v>56</v>
      </c>
      <c r="E3618" s="4">
        <v>52195</v>
      </c>
      <c r="F3618" s="4" t="s">
        <v>998</v>
      </c>
      <c r="G3618" s="4">
        <v>1</v>
      </c>
      <c r="H3618" t="str">
        <f>CONCATENATE(Source[[#This Row],[Subject]],TRIM(Source[[#This Row],[Course]]))</f>
        <v>ACCT1</v>
      </c>
      <c r="I3618" t="str">
        <f>VLOOKUP(Source[[#This Row],[SubjCrse]],'Courses and Categories'!$E$2:$G$1816,3,FALSE)</f>
        <v>Credit CTE</v>
      </c>
      <c r="J3618">
        <v>2</v>
      </c>
      <c r="K3618" t="s">
        <v>999</v>
      </c>
      <c r="L3618" t="s">
        <v>39</v>
      </c>
      <c r="M3618" t="s">
        <v>903</v>
      </c>
      <c r="N3618" t="s">
        <v>63</v>
      </c>
      <c r="O3618">
        <v>1200</v>
      </c>
      <c r="P3618">
        <v>1530</v>
      </c>
      <c r="Q3618" t="s">
        <v>240</v>
      </c>
      <c r="R3618">
        <v>230</v>
      </c>
      <c r="S3618" t="s">
        <v>134</v>
      </c>
      <c r="T3618" t="s">
        <v>51</v>
      </c>
      <c r="U3618" s="1">
        <v>43626</v>
      </c>
      <c r="V3618" s="1">
        <v>43664</v>
      </c>
      <c r="W3618" t="s">
        <v>1000</v>
      </c>
      <c r="X3618" t="s">
        <v>905</v>
      </c>
      <c r="Y3618">
        <v>39</v>
      </c>
      <c r="Z3618">
        <v>30</v>
      </c>
      <c r="AA3618">
        <v>40</v>
      </c>
      <c r="AB3618">
        <v>75</v>
      </c>
      <c r="AD3618">
        <f>IF(ISBLANK(Source[[#This Row],[CrosslistID]]),1,1/COUNTIFS(Source[CrosslistID],Source[[#This Row],[CrosslistID]],Source[TermDesc],Source[[#This Row],[TermDesc]]))</f>
        <v>1</v>
      </c>
      <c r="AG3618">
        <v>0</v>
      </c>
      <c r="AH3618">
        <v>75</v>
      </c>
      <c r="AI3618">
        <v>6.4930000000000003</v>
      </c>
      <c r="AJ3618">
        <v>6.4930000000000003</v>
      </c>
      <c r="AK3618">
        <v>0.38329999999999997</v>
      </c>
      <c r="AL36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18">
        <f>IF(AND(Source[[#This Row],[Credit_Noncredit]]="Noncredit",Source[[#This Row],[FTEF]]&gt;0),Source[[#This Row],[NC XLST FTES]]*525/(437.5*Source[[#This Row],[FTEF]]),0)</f>
        <v>0</v>
      </c>
      <c r="AN3618">
        <f>IF(Source[[#This Row],[Credit_Noncredit]]="Credit",Source[[#This Row],[Census Enrollment]],Source[[#This Row],[Noncredit Avg. Attendance]])</f>
        <v>39</v>
      </c>
    </row>
    <row r="3619" spans="1:40" x14ac:dyDescent="0.25">
      <c r="A3619" t="s">
        <v>885</v>
      </c>
      <c r="B3619" t="s">
        <v>886</v>
      </c>
      <c r="C3619" t="s">
        <v>55</v>
      </c>
      <c r="D3619" t="s">
        <v>56</v>
      </c>
      <c r="E3619" s="4">
        <v>51769</v>
      </c>
      <c r="F3619" s="4" t="s">
        <v>998</v>
      </c>
      <c r="G3619" s="4">
        <v>1</v>
      </c>
      <c r="H3619" t="str">
        <f>CONCATENATE(Source[[#This Row],[Subject]],TRIM(Source[[#This Row],[Course]]))</f>
        <v>ACCT1</v>
      </c>
      <c r="I3619" t="str">
        <f>VLOOKUP(Source[[#This Row],[SubjCrse]],'Courses and Categories'!$E$2:$G$1816,3,FALSE)</f>
        <v>Credit CTE</v>
      </c>
      <c r="J3619">
        <v>931</v>
      </c>
      <c r="K3619" t="s">
        <v>999</v>
      </c>
      <c r="L3619" t="s">
        <v>87</v>
      </c>
      <c r="M3619" t="s">
        <v>897</v>
      </c>
      <c r="N3619" t="s">
        <v>42</v>
      </c>
      <c r="O3619" t="s">
        <v>42</v>
      </c>
      <c r="P3619" t="s">
        <v>42</v>
      </c>
      <c r="Q3619" t="s">
        <v>42</v>
      </c>
      <c r="S3619" t="s">
        <v>134</v>
      </c>
      <c r="T3619" t="s">
        <v>51</v>
      </c>
      <c r="U3619" s="1">
        <v>43626</v>
      </c>
      <c r="V3619" s="1">
        <v>43671</v>
      </c>
      <c r="W3619" t="s">
        <v>1001</v>
      </c>
      <c r="X3619" t="s">
        <v>899</v>
      </c>
      <c r="Y3619">
        <v>39</v>
      </c>
      <c r="Z3619">
        <v>34</v>
      </c>
      <c r="AA3619">
        <v>40</v>
      </c>
      <c r="AB3619">
        <v>85</v>
      </c>
      <c r="AD3619">
        <f>IF(ISBLANK(Source[[#This Row],[CrosslistID]]),1,1/COUNTIFS(Source[CrosslistID],Source[[#This Row],[CrosslistID]],Source[TermDesc],Source[[#This Row],[TermDesc]]))</f>
        <v>1</v>
      </c>
      <c r="AG3619">
        <v>0</v>
      </c>
      <c r="AH3619">
        <v>85</v>
      </c>
      <c r="AI3619">
        <v>6.5</v>
      </c>
      <c r="AJ3619">
        <v>6.5</v>
      </c>
      <c r="AK3619">
        <v>0.38329999999999997</v>
      </c>
      <c r="AL36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19">
        <f>IF(AND(Source[[#This Row],[Credit_Noncredit]]="Noncredit",Source[[#This Row],[FTEF]]&gt;0),Source[[#This Row],[NC XLST FTES]]*525/(437.5*Source[[#This Row],[FTEF]]),0)</f>
        <v>0</v>
      </c>
      <c r="AN3619">
        <f>IF(Source[[#This Row],[Credit_Noncredit]]="Credit",Source[[#This Row],[Census Enrollment]],Source[[#This Row],[Noncredit Avg. Attendance]])</f>
        <v>39</v>
      </c>
    </row>
    <row r="3620" spans="1:40" x14ac:dyDescent="0.25">
      <c r="A3620" t="s">
        <v>885</v>
      </c>
      <c r="B3620" t="s">
        <v>886</v>
      </c>
      <c r="C3620" t="s">
        <v>55</v>
      </c>
      <c r="D3620" t="s">
        <v>56</v>
      </c>
      <c r="E3620" s="4">
        <v>53189</v>
      </c>
      <c r="F3620" s="4" t="s">
        <v>998</v>
      </c>
      <c r="G3620" s="4">
        <v>1</v>
      </c>
      <c r="H3620" t="str">
        <f>CONCATENATE(Source[[#This Row],[Subject]],TRIM(Source[[#This Row],[Course]]))</f>
        <v>ACCT1</v>
      </c>
      <c r="I3620" t="str">
        <f>VLOOKUP(Source[[#This Row],[SubjCrse]],'Courses and Categories'!$E$2:$G$1816,3,FALSE)</f>
        <v>Credit CTE</v>
      </c>
      <c r="J3620">
        <v>932</v>
      </c>
      <c r="K3620" t="s">
        <v>999</v>
      </c>
      <c r="L3620" t="s">
        <v>39</v>
      </c>
      <c r="M3620" t="s">
        <v>897</v>
      </c>
      <c r="N3620" t="s">
        <v>42</v>
      </c>
      <c r="O3620" t="s">
        <v>42</v>
      </c>
      <c r="P3620" t="s">
        <v>42</v>
      </c>
      <c r="Q3620" t="s">
        <v>42</v>
      </c>
      <c r="S3620" t="s">
        <v>134</v>
      </c>
      <c r="T3620" t="s">
        <v>51</v>
      </c>
      <c r="U3620" s="1">
        <v>43626</v>
      </c>
      <c r="V3620" s="1">
        <v>43671</v>
      </c>
      <c r="W3620" t="s">
        <v>1001</v>
      </c>
      <c r="X3620" t="s">
        <v>899</v>
      </c>
      <c r="Y3620">
        <v>39</v>
      </c>
      <c r="Z3620">
        <v>31</v>
      </c>
      <c r="AA3620">
        <v>40</v>
      </c>
      <c r="AB3620">
        <v>77.5</v>
      </c>
      <c r="AD3620">
        <f>IF(ISBLANK(Source[[#This Row],[CrosslistID]]),1,1/COUNTIFS(Source[CrosslistID],Source[[#This Row],[CrosslistID]],Source[TermDesc],Source[[#This Row],[TermDesc]]))</f>
        <v>1</v>
      </c>
      <c r="AG3620">
        <v>0</v>
      </c>
      <c r="AH3620">
        <v>77.5</v>
      </c>
      <c r="AI3620">
        <v>6</v>
      </c>
      <c r="AJ3620">
        <v>6.5</v>
      </c>
      <c r="AK3620">
        <v>0.38329999999999997</v>
      </c>
      <c r="AL36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20">
        <f>IF(AND(Source[[#This Row],[Credit_Noncredit]]="Noncredit",Source[[#This Row],[FTEF]]&gt;0),Source[[#This Row],[NC XLST FTES]]*525/(437.5*Source[[#This Row],[FTEF]]),0)</f>
        <v>0</v>
      </c>
      <c r="AN3620">
        <f>IF(Source[[#This Row],[Credit_Noncredit]]="Credit",Source[[#This Row],[Census Enrollment]],Source[[#This Row],[Noncredit Avg. Attendance]])</f>
        <v>39</v>
      </c>
    </row>
    <row r="3621" spans="1:40" x14ac:dyDescent="0.25">
      <c r="A3621" t="s">
        <v>885</v>
      </c>
      <c r="B3621" t="s">
        <v>886</v>
      </c>
      <c r="C3621" t="s">
        <v>55</v>
      </c>
      <c r="D3621" t="s">
        <v>56</v>
      </c>
      <c r="E3621" s="4">
        <v>53712</v>
      </c>
      <c r="F3621" s="4" t="s">
        <v>998</v>
      </c>
      <c r="G3621" s="4">
        <v>2</v>
      </c>
      <c r="H3621" t="str">
        <f>CONCATENATE(Source[[#This Row],[Subject]],TRIM(Source[[#This Row],[Course]]))</f>
        <v>ACCT2</v>
      </c>
      <c r="I3621" t="str">
        <f>VLOOKUP(Source[[#This Row],[SubjCrse]],'Courses and Categories'!$E$2:$G$1816,3,FALSE)</f>
        <v>Credit CTE</v>
      </c>
      <c r="J3621">
        <v>1</v>
      </c>
      <c r="K3621" t="s">
        <v>1002</v>
      </c>
      <c r="L3621" t="s">
        <v>39</v>
      </c>
      <c r="M3621" t="s">
        <v>903</v>
      </c>
      <c r="N3621" t="s">
        <v>63</v>
      </c>
      <c r="O3621">
        <v>820</v>
      </c>
      <c r="P3621">
        <v>1150</v>
      </c>
      <c r="Q3621" t="s">
        <v>240</v>
      </c>
      <c r="R3621">
        <v>221</v>
      </c>
      <c r="S3621" t="s">
        <v>134</v>
      </c>
      <c r="T3621" t="s">
        <v>41</v>
      </c>
      <c r="U3621" s="1">
        <v>43626</v>
      </c>
      <c r="V3621" s="1">
        <v>43664</v>
      </c>
      <c r="W3621" t="s">
        <v>1003</v>
      </c>
      <c r="X3621" t="s">
        <v>905</v>
      </c>
      <c r="Y3621">
        <v>23</v>
      </c>
      <c r="Z3621">
        <v>23</v>
      </c>
      <c r="AA3621">
        <v>40</v>
      </c>
      <c r="AB3621">
        <v>57.5</v>
      </c>
      <c r="AD3621">
        <f>IF(ISBLANK(Source[[#This Row],[CrosslistID]]),1,1/COUNTIFS(Source[CrosslistID],Source[[#This Row],[CrosslistID]],Source[TermDesc],Source[[#This Row],[TermDesc]]))</f>
        <v>1</v>
      </c>
      <c r="AG3621">
        <v>0</v>
      </c>
      <c r="AH3621">
        <v>57.5</v>
      </c>
      <c r="AI3621">
        <v>3.496</v>
      </c>
      <c r="AJ3621">
        <v>3.8290000000000002</v>
      </c>
      <c r="AK3621">
        <v>0.38329999999999997</v>
      </c>
      <c r="AL36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21">
        <f>IF(AND(Source[[#This Row],[Credit_Noncredit]]="Noncredit",Source[[#This Row],[FTEF]]&gt;0),Source[[#This Row],[NC XLST FTES]]*525/(437.5*Source[[#This Row],[FTEF]]),0)</f>
        <v>0</v>
      </c>
      <c r="AN3621">
        <f>IF(Source[[#This Row],[Credit_Noncredit]]="Credit",Source[[#This Row],[Census Enrollment]],Source[[#This Row],[Noncredit Avg. Attendance]])</f>
        <v>23</v>
      </c>
    </row>
    <row r="3622" spans="1:40" x14ac:dyDescent="0.25">
      <c r="A3622" t="s">
        <v>885</v>
      </c>
      <c r="B3622" t="s">
        <v>886</v>
      </c>
      <c r="C3622" t="s">
        <v>55</v>
      </c>
      <c r="D3622" t="s">
        <v>56</v>
      </c>
      <c r="E3622" s="4">
        <v>52196</v>
      </c>
      <c r="F3622" s="4" t="s">
        <v>998</v>
      </c>
      <c r="G3622" s="4">
        <v>2</v>
      </c>
      <c r="H3622" t="str">
        <f>CONCATENATE(Source[[#This Row],[Subject]],TRIM(Source[[#This Row],[Course]]))</f>
        <v>ACCT2</v>
      </c>
      <c r="I3622" t="str">
        <f>VLOOKUP(Source[[#This Row],[SubjCrse]],'Courses and Categories'!$E$2:$G$1816,3,FALSE)</f>
        <v>Credit CTE</v>
      </c>
      <c r="J3622">
        <v>2</v>
      </c>
      <c r="K3622" t="s">
        <v>1002</v>
      </c>
      <c r="L3622" t="s">
        <v>39</v>
      </c>
      <c r="M3622" t="s">
        <v>903</v>
      </c>
      <c r="N3622" t="s">
        <v>63</v>
      </c>
      <c r="O3622">
        <v>1200</v>
      </c>
      <c r="P3622">
        <v>1530</v>
      </c>
      <c r="Q3622" t="s">
        <v>240</v>
      </c>
      <c r="R3622">
        <v>104</v>
      </c>
      <c r="S3622" t="s">
        <v>134</v>
      </c>
      <c r="T3622" t="s">
        <v>41</v>
      </c>
      <c r="U3622" s="1">
        <v>43626</v>
      </c>
      <c r="V3622" s="1">
        <v>43664</v>
      </c>
      <c r="W3622" t="s">
        <v>1003</v>
      </c>
      <c r="X3622" t="s">
        <v>905</v>
      </c>
      <c r="Y3622">
        <v>23</v>
      </c>
      <c r="Z3622">
        <v>23</v>
      </c>
      <c r="AA3622">
        <v>40</v>
      </c>
      <c r="AB3622">
        <v>57.5</v>
      </c>
      <c r="AD3622">
        <f>IF(ISBLANK(Source[[#This Row],[CrosslistID]]),1,1/COUNTIFS(Source[CrosslistID],Source[[#This Row],[CrosslistID]],Source[TermDesc],Source[[#This Row],[TermDesc]]))</f>
        <v>1</v>
      </c>
      <c r="AG3622">
        <v>0</v>
      </c>
      <c r="AH3622">
        <v>57.5</v>
      </c>
      <c r="AI3622">
        <v>3.6619999999999999</v>
      </c>
      <c r="AJ3622">
        <v>3.8285</v>
      </c>
      <c r="AK3622">
        <v>0.38329999999999997</v>
      </c>
      <c r="AL36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22">
        <f>IF(AND(Source[[#This Row],[Credit_Noncredit]]="Noncredit",Source[[#This Row],[FTEF]]&gt;0),Source[[#This Row],[NC XLST FTES]]*525/(437.5*Source[[#This Row],[FTEF]]),0)</f>
        <v>0</v>
      </c>
      <c r="AN3622">
        <f>IF(Source[[#This Row],[Credit_Noncredit]]="Credit",Source[[#This Row],[Census Enrollment]],Source[[#This Row],[Noncredit Avg. Attendance]])</f>
        <v>23</v>
      </c>
    </row>
    <row r="3623" spans="1:40" x14ac:dyDescent="0.25">
      <c r="A3623" t="s">
        <v>885</v>
      </c>
      <c r="B3623" t="s">
        <v>886</v>
      </c>
      <c r="C3623" t="s">
        <v>55</v>
      </c>
      <c r="D3623" t="s">
        <v>56</v>
      </c>
      <c r="E3623" s="4">
        <v>51975</v>
      </c>
      <c r="F3623" s="4" t="s">
        <v>998</v>
      </c>
      <c r="G3623" s="4">
        <v>2</v>
      </c>
      <c r="H3623" t="str">
        <f>CONCATENATE(Source[[#This Row],[Subject]],TRIM(Source[[#This Row],[Course]]))</f>
        <v>ACCT2</v>
      </c>
      <c r="I3623" t="str">
        <f>VLOOKUP(Source[[#This Row],[SubjCrse]],'Courses and Categories'!$E$2:$G$1816,3,FALSE)</f>
        <v>Credit CTE</v>
      </c>
      <c r="J3623">
        <v>931</v>
      </c>
      <c r="K3623" t="s">
        <v>1002</v>
      </c>
      <c r="L3623" t="s">
        <v>87</v>
      </c>
      <c r="M3623" t="s">
        <v>897</v>
      </c>
      <c r="N3623" t="s">
        <v>42</v>
      </c>
      <c r="O3623" t="s">
        <v>42</v>
      </c>
      <c r="P3623" t="s">
        <v>42</v>
      </c>
      <c r="Q3623" t="s">
        <v>42</v>
      </c>
      <c r="S3623" t="s">
        <v>134</v>
      </c>
      <c r="T3623" t="s">
        <v>51</v>
      </c>
      <c r="U3623" s="1">
        <v>43626</v>
      </c>
      <c r="V3623" s="1">
        <v>43671</v>
      </c>
      <c r="W3623" t="s">
        <v>1004</v>
      </c>
      <c r="X3623" t="s">
        <v>899</v>
      </c>
      <c r="Y3623">
        <v>48</v>
      </c>
      <c r="Z3623">
        <v>45</v>
      </c>
      <c r="AA3623">
        <v>40</v>
      </c>
      <c r="AB3623">
        <v>112.5</v>
      </c>
      <c r="AD3623">
        <f>IF(ISBLANK(Source[[#This Row],[CrosslistID]]),1,1/COUNTIFS(Source[CrosslistID],Source[[#This Row],[CrosslistID]],Source[TermDesc],Source[[#This Row],[TermDesc]]))</f>
        <v>1</v>
      </c>
      <c r="AG3623">
        <v>0</v>
      </c>
      <c r="AH3623">
        <v>112.5</v>
      </c>
      <c r="AI3623">
        <v>7</v>
      </c>
      <c r="AJ3623">
        <v>8</v>
      </c>
      <c r="AK3623">
        <v>0.38329999999999997</v>
      </c>
      <c r="AL36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23">
        <f>IF(AND(Source[[#This Row],[Credit_Noncredit]]="Noncredit",Source[[#This Row],[FTEF]]&gt;0),Source[[#This Row],[NC XLST FTES]]*525/(437.5*Source[[#This Row],[FTEF]]),0)</f>
        <v>0</v>
      </c>
      <c r="AN3623">
        <f>IF(Source[[#This Row],[Credit_Noncredit]]="Credit",Source[[#This Row],[Census Enrollment]],Source[[#This Row],[Noncredit Avg. Attendance]])</f>
        <v>48</v>
      </c>
    </row>
    <row r="3624" spans="1:40" x14ac:dyDescent="0.25">
      <c r="A3624" t="s">
        <v>885</v>
      </c>
      <c r="B3624" t="s">
        <v>886</v>
      </c>
      <c r="C3624" t="s">
        <v>55</v>
      </c>
      <c r="D3624" t="s">
        <v>56</v>
      </c>
      <c r="E3624" s="4">
        <v>52797</v>
      </c>
      <c r="F3624" s="4" t="s">
        <v>998</v>
      </c>
      <c r="G3624" s="4">
        <v>57</v>
      </c>
      <c r="H3624" t="str">
        <f>CONCATENATE(Source[[#This Row],[Subject]],TRIM(Source[[#This Row],[Course]]))</f>
        <v>ACCT57</v>
      </c>
      <c r="I3624" t="str">
        <f>VLOOKUP(Source[[#This Row],[SubjCrse]],'Courses and Categories'!$E$2:$G$1816,3,FALSE)</f>
        <v>Credit CTE</v>
      </c>
      <c r="J3624">
        <v>931</v>
      </c>
      <c r="K3624" t="s">
        <v>1005</v>
      </c>
      <c r="L3624" t="s">
        <v>87</v>
      </c>
      <c r="M3624" t="s">
        <v>897</v>
      </c>
      <c r="N3624" t="s">
        <v>42</v>
      </c>
      <c r="O3624" t="s">
        <v>42</v>
      </c>
      <c r="P3624" t="s">
        <v>42</v>
      </c>
      <c r="Q3624" t="s">
        <v>42</v>
      </c>
      <c r="S3624" t="s">
        <v>134</v>
      </c>
      <c r="T3624" t="s">
        <v>51</v>
      </c>
      <c r="U3624" s="1">
        <v>43626</v>
      </c>
      <c r="V3624" s="1">
        <v>43671</v>
      </c>
      <c r="W3624" t="s">
        <v>1004</v>
      </c>
      <c r="X3624" t="s">
        <v>899</v>
      </c>
      <c r="Y3624">
        <v>35</v>
      </c>
      <c r="Z3624">
        <v>30</v>
      </c>
      <c r="AA3624">
        <v>40</v>
      </c>
      <c r="AB3624">
        <v>75</v>
      </c>
      <c r="AD3624">
        <f>IF(ISBLANK(Source[[#This Row],[CrosslistID]]),1,1/COUNTIFS(Source[CrosslistID],Source[[#This Row],[CrosslistID]],Source[TermDesc],Source[[#This Row],[TermDesc]]))</f>
        <v>1</v>
      </c>
      <c r="AG3624">
        <v>0</v>
      </c>
      <c r="AH3624">
        <v>75</v>
      </c>
      <c r="AI3624">
        <v>3.4</v>
      </c>
      <c r="AJ3624">
        <v>3.5</v>
      </c>
      <c r="AK3624">
        <v>0.2</v>
      </c>
      <c r="AL36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24">
        <f>IF(AND(Source[[#This Row],[Credit_Noncredit]]="Noncredit",Source[[#This Row],[FTEF]]&gt;0),Source[[#This Row],[NC XLST FTES]]*525/(437.5*Source[[#This Row],[FTEF]]),0)</f>
        <v>0</v>
      </c>
      <c r="AN3624">
        <f>IF(Source[[#This Row],[Credit_Noncredit]]="Credit",Source[[#This Row],[Census Enrollment]],Source[[#This Row],[Noncredit Avg. Attendance]])</f>
        <v>35</v>
      </c>
    </row>
    <row r="3625" spans="1:40" x14ac:dyDescent="0.25">
      <c r="A3625" t="s">
        <v>885</v>
      </c>
      <c r="B3625" t="s">
        <v>886</v>
      </c>
      <c r="C3625" t="s">
        <v>55</v>
      </c>
      <c r="D3625" t="s">
        <v>56</v>
      </c>
      <c r="E3625" s="4">
        <v>52838</v>
      </c>
      <c r="F3625" s="4" t="s">
        <v>1006</v>
      </c>
      <c r="G3625" s="4">
        <v>1</v>
      </c>
      <c r="H3625" t="str">
        <f>CONCATENATE(Source[[#This Row],[Subject]],TRIM(Source[[#This Row],[Course]]))</f>
        <v>BSL1</v>
      </c>
      <c r="I3625" t="str">
        <f>VLOOKUP(Source[[#This Row],[SubjCrse]],'Courses and Categories'!$E$2:$G$1816,3,FALSE)</f>
        <v>Credit CTE</v>
      </c>
      <c r="J3625">
        <v>961</v>
      </c>
      <c r="K3625" t="s">
        <v>1007</v>
      </c>
      <c r="L3625" t="s">
        <v>39</v>
      </c>
      <c r="M3625" t="s">
        <v>897</v>
      </c>
      <c r="N3625" t="s">
        <v>42</v>
      </c>
      <c r="O3625" t="s">
        <v>42</v>
      </c>
      <c r="P3625" t="s">
        <v>42</v>
      </c>
      <c r="Q3625" t="s">
        <v>42</v>
      </c>
      <c r="S3625" t="s">
        <v>134</v>
      </c>
      <c r="T3625" t="s">
        <v>51</v>
      </c>
      <c r="U3625" s="1">
        <v>43626</v>
      </c>
      <c r="V3625" s="1">
        <v>43671</v>
      </c>
      <c r="W3625" t="s">
        <v>1008</v>
      </c>
      <c r="X3625" t="s">
        <v>899</v>
      </c>
      <c r="Y3625">
        <v>32</v>
      </c>
      <c r="Z3625">
        <v>22</v>
      </c>
      <c r="AA3625">
        <v>40</v>
      </c>
      <c r="AB3625">
        <v>55</v>
      </c>
      <c r="AD3625">
        <f>IF(ISBLANK(Source[[#This Row],[CrosslistID]]),1,1/COUNTIFS(Source[CrosslistID],Source[[#This Row],[CrosslistID]],Source[TermDesc],Source[[#This Row],[TermDesc]]))</f>
        <v>1</v>
      </c>
      <c r="AG3625">
        <v>0</v>
      </c>
      <c r="AH3625">
        <v>55</v>
      </c>
      <c r="AI3625">
        <v>3</v>
      </c>
      <c r="AJ3625">
        <v>3.2</v>
      </c>
      <c r="AK3625">
        <v>0.2</v>
      </c>
      <c r="AL36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25">
        <f>IF(AND(Source[[#This Row],[Credit_Noncredit]]="Noncredit",Source[[#This Row],[FTEF]]&gt;0),Source[[#This Row],[NC XLST FTES]]*525/(437.5*Source[[#This Row],[FTEF]]),0)</f>
        <v>0</v>
      </c>
      <c r="AN3625">
        <f>IF(Source[[#This Row],[Credit_Noncredit]]="Credit",Source[[#This Row],[Census Enrollment]],Source[[#This Row],[Noncredit Avg. Attendance]])</f>
        <v>32</v>
      </c>
    </row>
    <row r="3626" spans="1:40" x14ac:dyDescent="0.25">
      <c r="A3626" t="s">
        <v>885</v>
      </c>
      <c r="B3626" t="s">
        <v>886</v>
      </c>
      <c r="C3626" t="s">
        <v>55</v>
      </c>
      <c r="D3626" t="s">
        <v>56</v>
      </c>
      <c r="E3626" s="4">
        <v>52578</v>
      </c>
      <c r="F3626" s="4" t="s">
        <v>1009</v>
      </c>
      <c r="G3626" s="4">
        <v>119</v>
      </c>
      <c r="H3626" t="str">
        <f>CONCATENATE(Source[[#This Row],[Subject]],TRIM(Source[[#This Row],[Course]]))</f>
        <v>GNBS119</v>
      </c>
      <c r="I3626" t="str">
        <f>VLOOKUP(Source[[#This Row],[SubjCrse]],'Courses and Categories'!$E$2:$G$1816,3,FALSE)</f>
        <v>Credit CTE</v>
      </c>
      <c r="J3626">
        <v>1</v>
      </c>
      <c r="K3626" t="s">
        <v>1010</v>
      </c>
      <c r="L3626" t="s">
        <v>39</v>
      </c>
      <c r="M3626" t="s">
        <v>903</v>
      </c>
      <c r="N3626" t="s">
        <v>63</v>
      </c>
      <c r="O3626">
        <v>940</v>
      </c>
      <c r="P3626">
        <v>1145</v>
      </c>
      <c r="Q3626" t="s">
        <v>240</v>
      </c>
      <c r="R3626">
        <v>229</v>
      </c>
      <c r="S3626" t="s">
        <v>134</v>
      </c>
      <c r="T3626" t="s">
        <v>51</v>
      </c>
      <c r="U3626" s="1">
        <v>43626</v>
      </c>
      <c r="V3626" s="1">
        <v>43664</v>
      </c>
      <c r="W3626" t="s">
        <v>1011</v>
      </c>
      <c r="X3626" t="s">
        <v>905</v>
      </c>
      <c r="Y3626">
        <v>38</v>
      </c>
      <c r="Z3626">
        <v>38</v>
      </c>
      <c r="AA3626">
        <v>40</v>
      </c>
      <c r="AB3626">
        <v>95</v>
      </c>
      <c r="AD3626">
        <f>IF(ISBLANK(Source[[#This Row],[CrosslistID]]),1,1/COUNTIFS(Source[CrosslistID],Source[[#This Row],[CrosslistID]],Source[TermDesc],Source[[#This Row],[TermDesc]]))</f>
        <v>1</v>
      </c>
      <c r="AG3626">
        <v>0</v>
      </c>
      <c r="AH3626">
        <v>95</v>
      </c>
      <c r="AI3626">
        <v>3.7280000000000002</v>
      </c>
      <c r="AJ3626">
        <v>3.8288000000000002</v>
      </c>
      <c r="AK3626">
        <v>0.2</v>
      </c>
      <c r="AL36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26">
        <f>IF(AND(Source[[#This Row],[Credit_Noncredit]]="Noncredit",Source[[#This Row],[FTEF]]&gt;0),Source[[#This Row],[NC XLST FTES]]*525/(437.5*Source[[#This Row],[FTEF]]),0)</f>
        <v>0</v>
      </c>
      <c r="AN3626">
        <f>IF(Source[[#This Row],[Credit_Noncredit]]="Credit",Source[[#This Row],[Census Enrollment]],Source[[#This Row],[Noncredit Avg. Attendance]])</f>
        <v>38</v>
      </c>
    </row>
    <row r="3627" spans="1:40" x14ac:dyDescent="0.25">
      <c r="A3627" t="s">
        <v>885</v>
      </c>
      <c r="B3627" t="s">
        <v>886</v>
      </c>
      <c r="C3627" t="s">
        <v>55</v>
      </c>
      <c r="D3627" t="s">
        <v>56</v>
      </c>
      <c r="E3627" s="4">
        <v>53708</v>
      </c>
      <c r="F3627" s="4" t="s">
        <v>1009</v>
      </c>
      <c r="G3627" s="4">
        <v>119</v>
      </c>
      <c r="H3627" t="str">
        <f>CONCATENATE(Source[[#This Row],[Subject]],TRIM(Source[[#This Row],[Course]]))</f>
        <v>GNBS119</v>
      </c>
      <c r="I3627" t="str">
        <f>VLOOKUP(Source[[#This Row],[SubjCrse]],'Courses and Categories'!$E$2:$G$1816,3,FALSE)</f>
        <v>Credit CTE</v>
      </c>
      <c r="J3627">
        <v>2</v>
      </c>
      <c r="K3627" t="s">
        <v>1010</v>
      </c>
      <c r="L3627" t="s">
        <v>39</v>
      </c>
      <c r="M3627" t="s">
        <v>903</v>
      </c>
      <c r="N3627" t="s">
        <v>195</v>
      </c>
      <c r="O3627">
        <v>1130</v>
      </c>
      <c r="P3627">
        <v>1400</v>
      </c>
      <c r="Q3627" t="s">
        <v>1012</v>
      </c>
      <c r="S3627" t="s">
        <v>134</v>
      </c>
      <c r="T3627" t="s">
        <v>44</v>
      </c>
      <c r="U3627" s="1">
        <v>43647</v>
      </c>
      <c r="V3627" s="1">
        <v>43672</v>
      </c>
      <c r="W3627" t="s">
        <v>1013</v>
      </c>
      <c r="X3627" t="s">
        <v>905</v>
      </c>
      <c r="Y3627">
        <v>20</v>
      </c>
      <c r="Z3627">
        <v>18</v>
      </c>
      <c r="AA3627">
        <v>30</v>
      </c>
      <c r="AB3627">
        <v>60</v>
      </c>
      <c r="AD3627">
        <f>IF(ISBLANK(Source[[#This Row],[CrosslistID]]),1,1/COUNTIFS(Source[CrosslistID],Source[[#This Row],[CrosslistID]],Source[TermDesc],Source[[#This Row],[TermDesc]]))</f>
        <v>1</v>
      </c>
      <c r="AG3627">
        <v>0</v>
      </c>
      <c r="AH3627">
        <v>60</v>
      </c>
      <c r="AI3627">
        <v>2.0270000000000001</v>
      </c>
      <c r="AJ3627">
        <v>2.0270000000000001</v>
      </c>
      <c r="AK3627">
        <v>0.2</v>
      </c>
      <c r="AL36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27">
        <f>IF(AND(Source[[#This Row],[Credit_Noncredit]]="Noncredit",Source[[#This Row],[FTEF]]&gt;0),Source[[#This Row],[NC XLST FTES]]*525/(437.5*Source[[#This Row],[FTEF]]),0)</f>
        <v>0</v>
      </c>
      <c r="AN3627">
        <f>IF(Source[[#This Row],[Credit_Noncredit]]="Credit",Source[[#This Row],[Census Enrollment]],Source[[#This Row],[Noncredit Avg. Attendance]])</f>
        <v>20</v>
      </c>
    </row>
    <row r="3628" spans="1:40" x14ac:dyDescent="0.25">
      <c r="A3628" t="s">
        <v>885</v>
      </c>
      <c r="B3628" t="s">
        <v>886</v>
      </c>
      <c r="C3628" t="s">
        <v>55</v>
      </c>
      <c r="D3628" t="s">
        <v>56</v>
      </c>
      <c r="E3628" s="4">
        <v>50585</v>
      </c>
      <c r="F3628" s="4" t="s">
        <v>1014</v>
      </c>
      <c r="G3628" s="4">
        <v>60</v>
      </c>
      <c r="H3628" t="str">
        <f>CONCATENATE(Source[[#This Row],[Subject]],TRIM(Source[[#This Row],[Course]]))</f>
        <v>MABS60</v>
      </c>
      <c r="I3628" t="str">
        <f>VLOOKUP(Source[[#This Row],[SubjCrse]],'Courses and Categories'!$E$2:$G$1816,3,FALSE)</f>
        <v>Credit CTE</v>
      </c>
      <c r="J3628">
        <v>931</v>
      </c>
      <c r="K3628" t="s">
        <v>1015</v>
      </c>
      <c r="L3628" t="s">
        <v>39</v>
      </c>
      <c r="M3628" t="s">
        <v>897</v>
      </c>
      <c r="N3628" t="s">
        <v>42</v>
      </c>
      <c r="O3628" t="s">
        <v>42</v>
      </c>
      <c r="P3628" t="s">
        <v>42</v>
      </c>
      <c r="Q3628" t="s">
        <v>42</v>
      </c>
      <c r="S3628" t="s">
        <v>134</v>
      </c>
      <c r="T3628" t="s">
        <v>51</v>
      </c>
      <c r="U3628" s="1">
        <v>43626</v>
      </c>
      <c r="V3628" s="1">
        <v>43671</v>
      </c>
      <c r="W3628" t="s">
        <v>1016</v>
      </c>
      <c r="X3628" t="s">
        <v>899</v>
      </c>
      <c r="Y3628">
        <v>36</v>
      </c>
      <c r="Z3628">
        <v>33</v>
      </c>
      <c r="AA3628">
        <v>40</v>
      </c>
      <c r="AB3628">
        <v>82.5</v>
      </c>
      <c r="AD3628">
        <f>IF(ISBLANK(Source[[#This Row],[CrosslistID]]),1,1/COUNTIFS(Source[CrosslistID],Source[[#This Row],[CrosslistID]],Source[TermDesc],Source[[#This Row],[TermDesc]]))</f>
        <v>1</v>
      </c>
      <c r="AG3628">
        <v>0</v>
      </c>
      <c r="AH3628">
        <v>82.5</v>
      </c>
      <c r="AI3628">
        <v>3.6</v>
      </c>
      <c r="AJ3628">
        <v>3.6</v>
      </c>
      <c r="AK3628">
        <v>0.2</v>
      </c>
      <c r="AL36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28">
        <f>IF(AND(Source[[#This Row],[Credit_Noncredit]]="Noncredit",Source[[#This Row],[FTEF]]&gt;0),Source[[#This Row],[NC XLST FTES]]*525/(437.5*Source[[#This Row],[FTEF]]),0)</f>
        <v>0</v>
      </c>
      <c r="AN3628">
        <f>IF(Source[[#This Row],[Credit_Noncredit]]="Credit",Source[[#This Row],[Census Enrollment]],Source[[#This Row],[Noncredit Avg. Attendance]])</f>
        <v>36</v>
      </c>
    </row>
    <row r="3629" spans="1:40" x14ac:dyDescent="0.25">
      <c r="A3629" t="s">
        <v>885</v>
      </c>
      <c r="B3629" t="s">
        <v>886</v>
      </c>
      <c r="C3629" t="s">
        <v>55</v>
      </c>
      <c r="D3629" t="s">
        <v>56</v>
      </c>
      <c r="E3629" s="4">
        <v>53589</v>
      </c>
      <c r="F3629" s="4" t="s">
        <v>1014</v>
      </c>
      <c r="G3629" s="4">
        <v>60</v>
      </c>
      <c r="H3629" t="str">
        <f>CONCATENATE(Source[[#This Row],[Subject]],TRIM(Source[[#This Row],[Course]]))</f>
        <v>MABS60</v>
      </c>
      <c r="I3629" t="str">
        <f>VLOOKUP(Source[[#This Row],[SubjCrse]],'Courses and Categories'!$E$2:$G$1816,3,FALSE)</f>
        <v>Credit CTE</v>
      </c>
      <c r="J3629">
        <v>932</v>
      </c>
      <c r="K3629" t="s">
        <v>1015</v>
      </c>
      <c r="L3629" t="s">
        <v>39</v>
      </c>
      <c r="M3629" t="s">
        <v>897</v>
      </c>
      <c r="N3629" t="s">
        <v>42</v>
      </c>
      <c r="O3629" t="s">
        <v>42</v>
      </c>
      <c r="P3629" t="s">
        <v>42</v>
      </c>
      <c r="Q3629" t="s">
        <v>42</v>
      </c>
      <c r="S3629" t="s">
        <v>134</v>
      </c>
      <c r="T3629" t="s">
        <v>51</v>
      </c>
      <c r="U3629" s="1">
        <v>43626</v>
      </c>
      <c r="V3629" s="1">
        <v>43671</v>
      </c>
      <c r="W3629" t="s">
        <v>1016</v>
      </c>
      <c r="X3629" t="s">
        <v>918</v>
      </c>
      <c r="Y3629">
        <v>34</v>
      </c>
      <c r="Z3629">
        <v>31</v>
      </c>
      <c r="AA3629">
        <v>40</v>
      </c>
      <c r="AB3629">
        <v>77.5</v>
      </c>
      <c r="AD3629">
        <f>IF(ISBLANK(Source[[#This Row],[CrosslistID]]),1,1/COUNTIFS(Source[CrosslistID],Source[[#This Row],[CrosslistID]],Source[TermDesc],Source[[#This Row],[TermDesc]]))</f>
        <v>1</v>
      </c>
      <c r="AG3629">
        <v>0</v>
      </c>
      <c r="AH3629">
        <v>77.5</v>
      </c>
      <c r="AI3629">
        <v>3</v>
      </c>
      <c r="AJ3629">
        <v>3.4</v>
      </c>
      <c r="AK3629">
        <v>0.2</v>
      </c>
      <c r="AL36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29">
        <f>IF(AND(Source[[#This Row],[Credit_Noncredit]]="Noncredit",Source[[#This Row],[FTEF]]&gt;0),Source[[#This Row],[NC XLST FTES]]*525/(437.5*Source[[#This Row],[FTEF]]),0)</f>
        <v>0</v>
      </c>
      <c r="AN3629">
        <f>IF(Source[[#This Row],[Credit_Noncredit]]="Credit",Source[[#This Row],[Census Enrollment]],Source[[#This Row],[Noncredit Avg. Attendance]])</f>
        <v>34</v>
      </c>
    </row>
    <row r="3630" spans="1:40" x14ac:dyDescent="0.25">
      <c r="A3630" t="s">
        <v>885</v>
      </c>
      <c r="B3630" t="s">
        <v>886</v>
      </c>
      <c r="C3630" t="s">
        <v>55</v>
      </c>
      <c r="D3630" t="s">
        <v>56</v>
      </c>
      <c r="E3630" s="4">
        <v>50768</v>
      </c>
      <c r="F3630" s="4" t="s">
        <v>1014</v>
      </c>
      <c r="G3630" s="4">
        <v>101</v>
      </c>
      <c r="H3630" t="str">
        <f>CONCATENATE(Source[[#This Row],[Subject]],TRIM(Source[[#This Row],[Course]]))</f>
        <v>MABS101</v>
      </c>
      <c r="I3630" t="str">
        <f>VLOOKUP(Source[[#This Row],[SubjCrse]],'Courses and Categories'!$E$2:$G$1816,3,FALSE)</f>
        <v>Credit CTE</v>
      </c>
      <c r="J3630">
        <v>501</v>
      </c>
      <c r="K3630" t="s">
        <v>1017</v>
      </c>
      <c r="L3630" t="s">
        <v>87</v>
      </c>
      <c r="M3630" t="s">
        <v>903</v>
      </c>
      <c r="N3630" t="s">
        <v>59</v>
      </c>
      <c r="O3630">
        <v>1800</v>
      </c>
      <c r="P3630">
        <v>2130</v>
      </c>
      <c r="Q3630" t="s">
        <v>240</v>
      </c>
      <c r="R3630">
        <v>109</v>
      </c>
      <c r="S3630" t="s">
        <v>134</v>
      </c>
      <c r="T3630" t="s">
        <v>51</v>
      </c>
      <c r="U3630" s="1">
        <v>43627</v>
      </c>
      <c r="V3630" s="1">
        <v>43671</v>
      </c>
      <c r="W3630" t="s">
        <v>1008</v>
      </c>
      <c r="X3630" t="s">
        <v>905</v>
      </c>
      <c r="Y3630">
        <v>32</v>
      </c>
      <c r="Z3630">
        <v>24</v>
      </c>
      <c r="AA3630">
        <v>40</v>
      </c>
      <c r="AB3630">
        <v>60</v>
      </c>
      <c r="AD3630">
        <f>IF(ISBLANK(Source[[#This Row],[CrosslistID]]),1,1/COUNTIFS(Source[CrosslistID],Source[[#This Row],[CrosslistID]],Source[TermDesc],Source[[#This Row],[TermDesc]]))</f>
        <v>1</v>
      </c>
      <c r="AG3630">
        <v>0</v>
      </c>
      <c r="AH3630">
        <v>60</v>
      </c>
      <c r="AI3630">
        <v>3.0110000000000001</v>
      </c>
      <c r="AJ3630">
        <v>3.0110000000000001</v>
      </c>
      <c r="AK3630">
        <v>0.2</v>
      </c>
      <c r="AL36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30">
        <f>IF(AND(Source[[#This Row],[Credit_Noncredit]]="Noncredit",Source[[#This Row],[FTEF]]&gt;0),Source[[#This Row],[NC XLST FTES]]*525/(437.5*Source[[#This Row],[FTEF]]),0)</f>
        <v>0</v>
      </c>
      <c r="AN3630">
        <f>IF(Source[[#This Row],[Credit_Noncredit]]="Credit",Source[[#This Row],[Census Enrollment]],Source[[#This Row],[Noncredit Avg. Attendance]])</f>
        <v>32</v>
      </c>
    </row>
    <row r="3631" spans="1:40" x14ac:dyDescent="0.25">
      <c r="A3631" t="s">
        <v>885</v>
      </c>
      <c r="B3631" t="s">
        <v>886</v>
      </c>
      <c r="C3631" t="s">
        <v>55</v>
      </c>
      <c r="D3631" t="s">
        <v>56</v>
      </c>
      <c r="E3631" s="4">
        <v>53542</v>
      </c>
      <c r="F3631" s="4" t="s">
        <v>1014</v>
      </c>
      <c r="G3631" s="4">
        <v>101</v>
      </c>
      <c r="H3631" t="str">
        <f>CONCATENATE(Source[[#This Row],[Subject]],TRIM(Source[[#This Row],[Course]]))</f>
        <v>MABS101</v>
      </c>
      <c r="I3631" t="str">
        <f>VLOOKUP(Source[[#This Row],[SubjCrse]],'Courses and Categories'!$E$2:$G$1816,3,FALSE)</f>
        <v>Credit CTE</v>
      </c>
      <c r="J3631">
        <v>931</v>
      </c>
      <c r="K3631" t="s">
        <v>1017</v>
      </c>
      <c r="L3631" t="s">
        <v>39</v>
      </c>
      <c r="M3631" t="s">
        <v>897</v>
      </c>
      <c r="N3631" t="s">
        <v>42</v>
      </c>
      <c r="O3631" t="s">
        <v>42</v>
      </c>
      <c r="P3631" t="s">
        <v>42</v>
      </c>
      <c r="Q3631" t="s">
        <v>42</v>
      </c>
      <c r="S3631" t="s">
        <v>134</v>
      </c>
      <c r="T3631" t="s">
        <v>51</v>
      </c>
      <c r="U3631" s="1">
        <v>43626</v>
      </c>
      <c r="V3631" s="1">
        <v>43671</v>
      </c>
      <c r="W3631" t="s">
        <v>1016</v>
      </c>
      <c r="X3631" t="s">
        <v>918</v>
      </c>
      <c r="Y3631">
        <v>37</v>
      </c>
      <c r="Z3631">
        <v>35</v>
      </c>
      <c r="AA3631">
        <v>40</v>
      </c>
      <c r="AB3631">
        <v>87.5</v>
      </c>
      <c r="AD3631">
        <f>IF(ISBLANK(Source[[#This Row],[CrosslistID]]),1,1/COUNTIFS(Source[CrosslistID],Source[[#This Row],[CrosslistID]],Source[TermDesc],Source[[#This Row],[TermDesc]]))</f>
        <v>1</v>
      </c>
      <c r="AG3631">
        <v>0</v>
      </c>
      <c r="AH3631">
        <v>87.5</v>
      </c>
      <c r="AI3631">
        <v>3.7</v>
      </c>
      <c r="AJ3631">
        <v>3.7</v>
      </c>
      <c r="AK3631">
        <v>0.2</v>
      </c>
      <c r="AL36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31">
        <f>IF(AND(Source[[#This Row],[Credit_Noncredit]]="Noncredit",Source[[#This Row],[FTEF]]&gt;0),Source[[#This Row],[NC XLST FTES]]*525/(437.5*Source[[#This Row],[FTEF]]),0)</f>
        <v>0</v>
      </c>
      <c r="AN3631">
        <f>IF(Source[[#This Row],[Credit_Noncredit]]="Credit",Source[[#This Row],[Census Enrollment]],Source[[#This Row],[Noncredit Avg. Attendance]])</f>
        <v>37</v>
      </c>
    </row>
    <row r="3632" spans="1:40" x14ac:dyDescent="0.25">
      <c r="A3632" t="s">
        <v>885</v>
      </c>
      <c r="B3632" t="s">
        <v>886</v>
      </c>
      <c r="C3632" t="s">
        <v>55</v>
      </c>
      <c r="D3632" t="s">
        <v>56</v>
      </c>
      <c r="E3632" s="4">
        <v>51330</v>
      </c>
      <c r="F3632" s="4" t="s">
        <v>1018</v>
      </c>
      <c r="G3632" s="4">
        <v>181</v>
      </c>
      <c r="H3632" t="str">
        <f>CONCATENATE(Source[[#This Row],[Subject]],TRIM(Source[[#This Row],[Course]]))</f>
        <v>R E181</v>
      </c>
      <c r="I3632" t="str">
        <f>VLOOKUP(Source[[#This Row],[SubjCrse]],'Courses and Categories'!$E$2:$G$1816,3,FALSE)</f>
        <v>Credit CTE</v>
      </c>
      <c r="J3632">
        <v>501</v>
      </c>
      <c r="K3632" t="s">
        <v>1019</v>
      </c>
      <c r="L3632" t="s">
        <v>87</v>
      </c>
      <c r="M3632" t="s">
        <v>903</v>
      </c>
      <c r="N3632" t="s">
        <v>105</v>
      </c>
      <c r="O3632">
        <v>1800</v>
      </c>
      <c r="P3632">
        <v>2150</v>
      </c>
      <c r="Q3632" t="s">
        <v>240</v>
      </c>
      <c r="R3632">
        <v>104</v>
      </c>
      <c r="S3632" t="s">
        <v>134</v>
      </c>
      <c r="T3632" t="s">
        <v>51</v>
      </c>
      <c r="U3632" s="1">
        <v>43626</v>
      </c>
      <c r="V3632" s="1">
        <v>43670</v>
      </c>
      <c r="W3632" t="s">
        <v>1020</v>
      </c>
      <c r="X3632" t="s">
        <v>905</v>
      </c>
      <c r="Y3632">
        <v>39</v>
      </c>
      <c r="Z3632">
        <v>34</v>
      </c>
      <c r="AA3632">
        <v>40</v>
      </c>
      <c r="AB3632">
        <v>85</v>
      </c>
      <c r="AD3632">
        <f>IF(ISBLANK(Source[[#This Row],[CrosslistID]]),1,1/COUNTIFS(Source[CrosslistID],Source[[#This Row],[CrosslistID]],Source[TermDesc],Source[[#This Row],[TermDesc]]))</f>
        <v>1</v>
      </c>
      <c r="AG3632">
        <v>0</v>
      </c>
      <c r="AH3632">
        <v>85</v>
      </c>
      <c r="AI3632">
        <v>4.0529999999999999</v>
      </c>
      <c r="AJ3632">
        <v>4.1597</v>
      </c>
      <c r="AK3632">
        <v>0.2</v>
      </c>
      <c r="AL36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32">
        <f>IF(AND(Source[[#This Row],[Credit_Noncredit]]="Noncredit",Source[[#This Row],[FTEF]]&gt;0),Source[[#This Row],[NC XLST FTES]]*525/(437.5*Source[[#This Row],[FTEF]]),0)</f>
        <v>0</v>
      </c>
      <c r="AN3632">
        <f>IF(Source[[#This Row],[Credit_Noncredit]]="Credit",Source[[#This Row],[Census Enrollment]],Source[[#This Row],[Noncredit Avg. Attendance]])</f>
        <v>39</v>
      </c>
    </row>
    <row r="3633" spans="1:40" x14ac:dyDescent="0.25">
      <c r="A3633" t="s">
        <v>885</v>
      </c>
      <c r="B3633" t="s">
        <v>886</v>
      </c>
      <c r="C3633" t="s">
        <v>55</v>
      </c>
      <c r="D3633" t="s">
        <v>56</v>
      </c>
      <c r="E3633" s="4">
        <v>52118</v>
      </c>
      <c r="F3633" s="4" t="s">
        <v>1018</v>
      </c>
      <c r="G3633" s="4">
        <v>182</v>
      </c>
      <c r="H3633" t="str">
        <f>CONCATENATE(Source[[#This Row],[Subject]],TRIM(Source[[#This Row],[Course]]))</f>
        <v>R E182</v>
      </c>
      <c r="I3633" t="str">
        <f>VLOOKUP(Source[[#This Row],[SubjCrse]],'Courses and Categories'!$E$2:$G$1816,3,FALSE)</f>
        <v>Credit CTE</v>
      </c>
      <c r="J3633">
        <v>931</v>
      </c>
      <c r="K3633" t="s">
        <v>1021</v>
      </c>
      <c r="L3633" t="s">
        <v>39</v>
      </c>
      <c r="M3633" t="s">
        <v>897</v>
      </c>
      <c r="N3633" t="s">
        <v>42</v>
      </c>
      <c r="O3633" t="s">
        <v>42</v>
      </c>
      <c r="P3633" t="s">
        <v>42</v>
      </c>
      <c r="Q3633" t="s">
        <v>42</v>
      </c>
      <c r="S3633" t="s">
        <v>134</v>
      </c>
      <c r="T3633" t="s">
        <v>51</v>
      </c>
      <c r="U3633" s="1">
        <v>43626</v>
      </c>
      <c r="V3633" s="1">
        <v>43671</v>
      </c>
      <c r="W3633" t="s">
        <v>1022</v>
      </c>
      <c r="X3633" t="s">
        <v>899</v>
      </c>
      <c r="Y3633">
        <v>31</v>
      </c>
      <c r="Z3633">
        <v>28</v>
      </c>
      <c r="AA3633">
        <v>40</v>
      </c>
      <c r="AB3633">
        <v>70</v>
      </c>
      <c r="AD3633">
        <f>IF(ISBLANK(Source[[#This Row],[CrosslistID]]),1,1/COUNTIFS(Source[CrosslistID],Source[[#This Row],[CrosslistID]],Source[TermDesc],Source[[#This Row],[TermDesc]]))</f>
        <v>1</v>
      </c>
      <c r="AG3633">
        <v>0</v>
      </c>
      <c r="AH3633">
        <v>70</v>
      </c>
      <c r="AI3633">
        <v>3.1</v>
      </c>
      <c r="AJ3633">
        <v>3.1</v>
      </c>
      <c r="AK3633">
        <v>0.2</v>
      </c>
      <c r="AL36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33">
        <f>IF(AND(Source[[#This Row],[Credit_Noncredit]]="Noncredit",Source[[#This Row],[FTEF]]&gt;0),Source[[#This Row],[NC XLST FTES]]*525/(437.5*Source[[#This Row],[FTEF]]),0)</f>
        <v>0</v>
      </c>
      <c r="AN3633">
        <f>IF(Source[[#This Row],[Credit_Noncredit]]="Credit",Source[[#This Row],[Census Enrollment]],Source[[#This Row],[Noncredit Avg. Attendance]])</f>
        <v>31</v>
      </c>
    </row>
    <row r="3634" spans="1:40" x14ac:dyDescent="0.25">
      <c r="A3634" t="s">
        <v>885</v>
      </c>
      <c r="B3634" t="s">
        <v>886</v>
      </c>
      <c r="C3634" t="s">
        <v>55</v>
      </c>
      <c r="D3634" t="s">
        <v>56</v>
      </c>
      <c r="E3634" s="4">
        <v>52799</v>
      </c>
      <c r="F3634" s="4" t="s">
        <v>1018</v>
      </c>
      <c r="G3634" s="4">
        <v>184</v>
      </c>
      <c r="H3634" t="str">
        <f>CONCATENATE(Source[[#This Row],[Subject]],TRIM(Source[[#This Row],[Course]]))</f>
        <v>R E184</v>
      </c>
      <c r="I3634" t="str">
        <f>VLOOKUP(Source[[#This Row],[SubjCrse]],'Courses and Categories'!$E$2:$G$1816,3,FALSE)</f>
        <v>Credit CTE</v>
      </c>
      <c r="J3634">
        <v>501</v>
      </c>
      <c r="K3634" t="s">
        <v>1023</v>
      </c>
      <c r="L3634" t="s">
        <v>87</v>
      </c>
      <c r="M3634" t="s">
        <v>903</v>
      </c>
      <c r="N3634" t="s">
        <v>59</v>
      </c>
      <c r="O3634">
        <v>1800</v>
      </c>
      <c r="P3634">
        <v>2130</v>
      </c>
      <c r="Q3634" t="s">
        <v>240</v>
      </c>
      <c r="R3634">
        <v>104</v>
      </c>
      <c r="S3634" t="s">
        <v>134</v>
      </c>
      <c r="T3634" t="s">
        <v>51</v>
      </c>
      <c r="U3634" s="1">
        <v>43627</v>
      </c>
      <c r="V3634" s="1">
        <v>43671</v>
      </c>
      <c r="W3634" t="s">
        <v>1024</v>
      </c>
      <c r="X3634" t="s">
        <v>905</v>
      </c>
      <c r="Y3634">
        <v>27</v>
      </c>
      <c r="Z3634">
        <v>25</v>
      </c>
      <c r="AA3634">
        <v>40</v>
      </c>
      <c r="AB3634">
        <v>62.5</v>
      </c>
      <c r="AD3634">
        <f>IF(ISBLANK(Source[[#This Row],[CrosslistID]]),1,1/COUNTIFS(Source[CrosslistID],Source[[#This Row],[CrosslistID]],Source[TermDesc],Source[[#This Row],[TermDesc]]))</f>
        <v>1</v>
      </c>
      <c r="AG3634">
        <v>0</v>
      </c>
      <c r="AH3634">
        <v>62.5</v>
      </c>
      <c r="AI3634">
        <v>2.4460000000000002</v>
      </c>
      <c r="AJ3634">
        <v>2.5400999999999998</v>
      </c>
      <c r="AK3634">
        <v>0.2</v>
      </c>
      <c r="AL36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34">
        <f>IF(AND(Source[[#This Row],[Credit_Noncredit]]="Noncredit",Source[[#This Row],[FTEF]]&gt;0),Source[[#This Row],[NC XLST FTES]]*525/(437.5*Source[[#This Row],[FTEF]]),0)</f>
        <v>0</v>
      </c>
      <c r="AN3634">
        <f>IF(Source[[#This Row],[Credit_Noncredit]]="Credit",Source[[#This Row],[Census Enrollment]],Source[[#This Row],[Noncredit Avg. Attendance]])</f>
        <v>27</v>
      </c>
    </row>
    <row r="3635" spans="1:40" x14ac:dyDescent="0.25">
      <c r="A3635" t="s">
        <v>885</v>
      </c>
      <c r="B3635" t="s">
        <v>886</v>
      </c>
      <c r="C3635" t="s">
        <v>55</v>
      </c>
      <c r="D3635" t="s">
        <v>56</v>
      </c>
      <c r="E3635" s="4">
        <v>53559</v>
      </c>
      <c r="F3635" s="4" t="s">
        <v>1018</v>
      </c>
      <c r="G3635" s="4">
        <v>186</v>
      </c>
      <c r="H3635" t="str">
        <f>CONCATENATE(Source[[#This Row],[Subject]],TRIM(Source[[#This Row],[Course]]))</f>
        <v>R E186</v>
      </c>
      <c r="I3635" t="str">
        <f>VLOOKUP(Source[[#This Row],[SubjCrse]],'Courses and Categories'!$E$2:$G$1816,3,FALSE)</f>
        <v>Credit CTE</v>
      </c>
      <c r="J3635">
        <v>931</v>
      </c>
      <c r="K3635" t="s">
        <v>1025</v>
      </c>
      <c r="L3635" t="s">
        <v>39</v>
      </c>
      <c r="M3635" t="s">
        <v>897</v>
      </c>
      <c r="N3635" t="s">
        <v>42</v>
      </c>
      <c r="O3635" t="s">
        <v>42</v>
      </c>
      <c r="P3635" t="s">
        <v>42</v>
      </c>
      <c r="Q3635" t="s">
        <v>42</v>
      </c>
      <c r="S3635" t="s">
        <v>134</v>
      </c>
      <c r="T3635" t="s">
        <v>51</v>
      </c>
      <c r="U3635" s="1">
        <v>43626</v>
      </c>
      <c r="V3635" s="1">
        <v>43671</v>
      </c>
      <c r="W3635" t="s">
        <v>1022</v>
      </c>
      <c r="X3635" t="s">
        <v>918</v>
      </c>
      <c r="Y3635">
        <v>35</v>
      </c>
      <c r="Z3635">
        <v>34</v>
      </c>
      <c r="AA3635">
        <v>40</v>
      </c>
      <c r="AB3635">
        <v>85</v>
      </c>
      <c r="AD3635">
        <f>IF(ISBLANK(Source[[#This Row],[CrosslistID]]),1,1/COUNTIFS(Source[CrosslistID],Source[[#This Row],[CrosslistID]],Source[TermDesc],Source[[#This Row],[TermDesc]]))</f>
        <v>1</v>
      </c>
      <c r="AG3635">
        <v>0</v>
      </c>
      <c r="AH3635">
        <v>85</v>
      </c>
      <c r="AI3635">
        <v>3.5</v>
      </c>
      <c r="AJ3635">
        <v>3.5</v>
      </c>
      <c r="AK3635">
        <v>0.2</v>
      </c>
      <c r="AL36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35">
        <f>IF(AND(Source[[#This Row],[Credit_Noncredit]]="Noncredit",Source[[#This Row],[FTEF]]&gt;0),Source[[#This Row],[NC XLST FTES]]*525/(437.5*Source[[#This Row],[FTEF]]),0)</f>
        <v>0</v>
      </c>
      <c r="AN3635">
        <f>IF(Source[[#This Row],[Credit_Noncredit]]="Credit",Source[[#This Row],[Census Enrollment]],Source[[#This Row],[Noncredit Avg. Attendance]])</f>
        <v>35</v>
      </c>
    </row>
    <row r="3636" spans="1:40" x14ac:dyDescent="0.25">
      <c r="A3636" t="s">
        <v>885</v>
      </c>
      <c r="B3636" t="s">
        <v>886</v>
      </c>
      <c r="C3636" t="s">
        <v>55</v>
      </c>
      <c r="D3636" t="s">
        <v>56</v>
      </c>
      <c r="E3636" s="4">
        <v>51441</v>
      </c>
      <c r="F3636" s="4" t="s">
        <v>1026</v>
      </c>
      <c r="G3636" s="4">
        <v>135</v>
      </c>
      <c r="H3636" t="str">
        <f>CONCATENATE(Source[[#This Row],[Subject]],TRIM(Source[[#This Row],[Course]]))</f>
        <v>SMBS135</v>
      </c>
      <c r="I3636" t="str">
        <f>VLOOKUP(Source[[#This Row],[SubjCrse]],'Courses and Categories'!$E$2:$G$1816,3,FALSE)</f>
        <v>Credit CTE</v>
      </c>
      <c r="J3636">
        <v>501</v>
      </c>
      <c r="K3636" t="s">
        <v>1027</v>
      </c>
      <c r="L3636" t="s">
        <v>87</v>
      </c>
      <c r="M3636" t="s">
        <v>903</v>
      </c>
      <c r="N3636" t="s">
        <v>59</v>
      </c>
      <c r="O3636">
        <v>1800</v>
      </c>
      <c r="P3636">
        <v>2130</v>
      </c>
      <c r="Q3636" t="s">
        <v>240</v>
      </c>
      <c r="R3636">
        <v>102</v>
      </c>
      <c r="S3636" t="s">
        <v>134</v>
      </c>
      <c r="T3636" t="s">
        <v>51</v>
      </c>
      <c r="U3636" s="1">
        <v>43627</v>
      </c>
      <c r="V3636" s="1">
        <v>43671</v>
      </c>
      <c r="W3636" t="s">
        <v>1013</v>
      </c>
      <c r="X3636" t="s">
        <v>905</v>
      </c>
      <c r="Y3636">
        <v>32</v>
      </c>
      <c r="Z3636">
        <v>27</v>
      </c>
      <c r="AA3636">
        <v>40</v>
      </c>
      <c r="AB3636">
        <v>67.5</v>
      </c>
      <c r="AD3636">
        <f>IF(ISBLANK(Source[[#This Row],[CrosslistID]]),1,1/COUNTIFS(Source[CrosslistID],Source[[#This Row],[CrosslistID]],Source[TermDesc],Source[[#This Row],[TermDesc]]))</f>
        <v>1</v>
      </c>
      <c r="AG3636">
        <v>0</v>
      </c>
      <c r="AH3636">
        <v>67.5</v>
      </c>
      <c r="AI3636">
        <v>3.0110000000000001</v>
      </c>
      <c r="AJ3636">
        <v>3.0110000000000001</v>
      </c>
      <c r="AK3636">
        <v>0.2</v>
      </c>
      <c r="AL36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36">
        <f>IF(AND(Source[[#This Row],[Credit_Noncredit]]="Noncredit",Source[[#This Row],[FTEF]]&gt;0),Source[[#This Row],[NC XLST FTES]]*525/(437.5*Source[[#This Row],[FTEF]]),0)</f>
        <v>0</v>
      </c>
      <c r="AN3636">
        <f>IF(Source[[#This Row],[Credit_Noncredit]]="Credit",Source[[#This Row],[Census Enrollment]],Source[[#This Row],[Noncredit Avg. Attendance]])</f>
        <v>32</v>
      </c>
    </row>
    <row r="3637" spans="1:40" x14ac:dyDescent="0.25">
      <c r="A3637" t="s">
        <v>885</v>
      </c>
      <c r="B3637" t="s">
        <v>886</v>
      </c>
      <c r="C3637" t="s">
        <v>55</v>
      </c>
      <c r="D3637" t="s">
        <v>56</v>
      </c>
      <c r="E3637" s="4">
        <v>52326</v>
      </c>
      <c r="F3637" s="4" t="s">
        <v>1028</v>
      </c>
      <c r="G3637" s="4">
        <v>231</v>
      </c>
      <c r="H3637" t="str">
        <f>CONCATENATE(Source[[#This Row],[Subject]],TRIM(Source[[#This Row],[Course]]))</f>
        <v>SUPV231</v>
      </c>
      <c r="I3637" t="str">
        <f>VLOOKUP(Source[[#This Row],[SubjCrse]],'Courses and Categories'!$E$2:$G$1816,3,FALSE)</f>
        <v>Credit CTE</v>
      </c>
      <c r="J3637">
        <v>501</v>
      </c>
      <c r="K3637" t="s">
        <v>1029</v>
      </c>
      <c r="L3637" t="s">
        <v>87</v>
      </c>
      <c r="M3637" t="s">
        <v>903</v>
      </c>
      <c r="N3637" t="s">
        <v>105</v>
      </c>
      <c r="O3637">
        <v>1800</v>
      </c>
      <c r="P3637">
        <v>2150</v>
      </c>
      <c r="Q3637" t="s">
        <v>240</v>
      </c>
      <c r="R3637">
        <v>103</v>
      </c>
      <c r="S3637" t="s">
        <v>134</v>
      </c>
      <c r="T3637" t="s">
        <v>51</v>
      </c>
      <c r="U3637" s="1">
        <v>43626</v>
      </c>
      <c r="V3637" s="1">
        <v>43670</v>
      </c>
      <c r="W3637" t="s">
        <v>1030</v>
      </c>
      <c r="X3637" t="s">
        <v>905</v>
      </c>
      <c r="Y3637">
        <v>24</v>
      </c>
      <c r="Z3637">
        <v>21</v>
      </c>
      <c r="AA3637">
        <v>40</v>
      </c>
      <c r="AB3637">
        <v>52.5</v>
      </c>
      <c r="AD3637">
        <f>IF(ISBLANK(Source[[#This Row],[CrosslistID]]),1,1/COUNTIFS(Source[CrosslistID],Source[[#This Row],[CrosslistID]],Source[TermDesc],Source[[#This Row],[TermDesc]]))</f>
        <v>1</v>
      </c>
      <c r="AG3637">
        <v>0</v>
      </c>
      <c r="AH3637">
        <v>52.5</v>
      </c>
      <c r="AI3637">
        <v>2.4529999999999998</v>
      </c>
      <c r="AJ3637">
        <v>2.5596999999999999</v>
      </c>
      <c r="AK3637">
        <v>0.2</v>
      </c>
      <c r="AL36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37">
        <f>IF(AND(Source[[#This Row],[Credit_Noncredit]]="Noncredit",Source[[#This Row],[FTEF]]&gt;0),Source[[#This Row],[NC XLST FTES]]*525/(437.5*Source[[#This Row],[FTEF]]),0)</f>
        <v>0</v>
      </c>
      <c r="AN3637">
        <f>IF(Source[[#This Row],[Credit_Noncredit]]="Credit",Source[[#This Row],[Census Enrollment]],Source[[#This Row],[Noncredit Avg. Attendance]])</f>
        <v>24</v>
      </c>
    </row>
    <row r="3638" spans="1:40" x14ac:dyDescent="0.25">
      <c r="A3638" t="s">
        <v>885</v>
      </c>
      <c r="B3638" t="s">
        <v>886</v>
      </c>
      <c r="C3638" t="s">
        <v>55</v>
      </c>
      <c r="D3638" t="s">
        <v>56</v>
      </c>
      <c r="E3638" s="4">
        <v>53462</v>
      </c>
      <c r="F3638" s="4" t="s">
        <v>1031</v>
      </c>
      <c r="G3638" s="4">
        <v>333</v>
      </c>
      <c r="H3638" t="str">
        <f>CONCATENATE(Source[[#This Row],[Subject]],TRIM(Source[[#This Row],[Course]]))</f>
        <v>WKEX333</v>
      </c>
      <c r="I3638" t="str">
        <f>VLOOKUP(Source[[#This Row],[SubjCrse]],'Courses and Categories'!$E$2:$G$1816,3,FALSE)</f>
        <v>Credit CTE</v>
      </c>
      <c r="J3638">
        <v>1</v>
      </c>
      <c r="K3638" t="s">
        <v>1032</v>
      </c>
      <c r="L3638" t="s">
        <v>39</v>
      </c>
      <c r="M3638" t="s">
        <v>891</v>
      </c>
      <c r="N3638" t="s">
        <v>42</v>
      </c>
      <c r="O3638" t="s">
        <v>42</v>
      </c>
      <c r="P3638" t="s">
        <v>42</v>
      </c>
      <c r="Q3638" t="s">
        <v>42</v>
      </c>
      <c r="S3638" t="s">
        <v>134</v>
      </c>
      <c r="T3638" t="s">
        <v>51</v>
      </c>
      <c r="U3638" s="1">
        <v>43626</v>
      </c>
      <c r="V3638" s="1">
        <v>43672</v>
      </c>
      <c r="W3638" t="s">
        <v>1033</v>
      </c>
      <c r="X3638" t="s">
        <v>893</v>
      </c>
      <c r="Y3638">
        <v>22</v>
      </c>
      <c r="Z3638">
        <v>17</v>
      </c>
      <c r="AA3638">
        <v>50</v>
      </c>
      <c r="AB3638">
        <v>34</v>
      </c>
      <c r="AD3638">
        <f>IF(ISBLANK(Source[[#This Row],[CrosslistID]]),1,1/COUNTIFS(Source[CrosslistID],Source[[#This Row],[CrosslistID]],Source[TermDesc],Source[[#This Row],[TermDesc]]))</f>
        <v>1</v>
      </c>
      <c r="AG3638">
        <v>0</v>
      </c>
      <c r="AH3638">
        <v>34</v>
      </c>
      <c r="AI3638">
        <v>1.4330000000000001</v>
      </c>
      <c r="AJ3638">
        <v>1.4330000000000001</v>
      </c>
      <c r="AK3638">
        <v>0.14399999999999999</v>
      </c>
      <c r="AL36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38">
        <f>IF(AND(Source[[#This Row],[Credit_Noncredit]]="Noncredit",Source[[#This Row],[FTEF]]&gt;0),Source[[#This Row],[NC XLST FTES]]*525/(437.5*Source[[#This Row],[FTEF]]),0)</f>
        <v>0</v>
      </c>
      <c r="AN3638">
        <f>IF(Source[[#This Row],[Credit_Noncredit]]="Credit",Source[[#This Row],[Census Enrollment]],Source[[#This Row],[Noncredit Avg. Attendance]])</f>
        <v>22</v>
      </c>
    </row>
    <row r="3639" spans="1:40" x14ac:dyDescent="0.25">
      <c r="A3639" t="s">
        <v>885</v>
      </c>
      <c r="B3639" t="s">
        <v>886</v>
      </c>
      <c r="C3639" t="s">
        <v>55</v>
      </c>
      <c r="D3639" t="s">
        <v>56</v>
      </c>
      <c r="E3639" s="4">
        <v>53529</v>
      </c>
      <c r="F3639" s="4" t="s">
        <v>1031</v>
      </c>
      <c r="G3639" s="4">
        <v>333</v>
      </c>
      <c r="H3639" t="str">
        <f>CONCATENATE(Source[[#This Row],[Subject]],TRIM(Source[[#This Row],[Course]]))</f>
        <v>WKEX333</v>
      </c>
      <c r="I3639" t="str">
        <f>VLOOKUP(Source[[#This Row],[SubjCrse]],'Courses and Categories'!$E$2:$G$1816,3,FALSE)</f>
        <v>Credit CTE</v>
      </c>
      <c r="J3639">
        <v>2</v>
      </c>
      <c r="K3639" t="s">
        <v>1032</v>
      </c>
      <c r="L3639" t="s">
        <v>39</v>
      </c>
      <c r="M3639" t="s">
        <v>891</v>
      </c>
      <c r="N3639" t="s">
        <v>42</v>
      </c>
      <c r="O3639" t="s">
        <v>42</v>
      </c>
      <c r="P3639" t="s">
        <v>42</v>
      </c>
      <c r="Q3639" t="s">
        <v>42</v>
      </c>
      <c r="S3639" t="s">
        <v>134</v>
      </c>
      <c r="T3639" t="s">
        <v>51</v>
      </c>
      <c r="U3639" s="1">
        <v>43626</v>
      </c>
      <c r="V3639" s="1">
        <v>43672</v>
      </c>
      <c r="W3639" t="s">
        <v>1033</v>
      </c>
      <c r="X3639" t="s">
        <v>893</v>
      </c>
      <c r="Y3639">
        <v>73</v>
      </c>
      <c r="Z3639">
        <v>73</v>
      </c>
      <c r="AA3639">
        <v>125</v>
      </c>
      <c r="AB3639">
        <v>58.4</v>
      </c>
      <c r="AD3639">
        <f>IF(ISBLANK(Source[[#This Row],[CrosslistID]]),1,1/COUNTIFS(Source[CrosslistID],Source[[#This Row],[CrosslistID]],Source[TermDesc],Source[[#This Row],[TermDesc]]))</f>
        <v>1</v>
      </c>
      <c r="AG3639">
        <v>0</v>
      </c>
      <c r="AH3639">
        <v>58.4</v>
      </c>
      <c r="AI3639">
        <v>4</v>
      </c>
      <c r="AJ3639">
        <v>4.1666999999999996</v>
      </c>
      <c r="AK3639">
        <v>0.56799999999999995</v>
      </c>
      <c r="AL36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39">
        <f>IF(AND(Source[[#This Row],[Credit_Noncredit]]="Noncredit",Source[[#This Row],[FTEF]]&gt;0),Source[[#This Row],[NC XLST FTES]]*525/(437.5*Source[[#This Row],[FTEF]]),0)</f>
        <v>0</v>
      </c>
      <c r="AN3639">
        <f>IF(Source[[#This Row],[Credit_Noncredit]]="Credit",Source[[#This Row],[Census Enrollment]],Source[[#This Row],[Noncredit Avg. Attendance]])</f>
        <v>73</v>
      </c>
    </row>
    <row r="3640" spans="1:40" x14ac:dyDescent="0.25">
      <c r="A3640" t="s">
        <v>885</v>
      </c>
      <c r="B3640" t="s">
        <v>886</v>
      </c>
      <c r="C3640" t="s">
        <v>55</v>
      </c>
      <c r="D3640" t="s">
        <v>56</v>
      </c>
      <c r="E3640" s="4">
        <v>53463</v>
      </c>
      <c r="F3640" s="4" t="s">
        <v>1031</v>
      </c>
      <c r="G3640" s="4">
        <v>777</v>
      </c>
      <c r="H3640" t="str">
        <f>CONCATENATE(Source[[#This Row],[Subject]],TRIM(Source[[#This Row],[Course]]))</f>
        <v>WKEX777</v>
      </c>
      <c r="I3640" t="str">
        <f>VLOOKUP(Source[[#This Row],[SubjCrse]],'Courses and Categories'!$E$2:$G$1816,3,FALSE)</f>
        <v>Credit CTE</v>
      </c>
      <c r="J3640">
        <v>1</v>
      </c>
      <c r="K3640" t="s">
        <v>1034</v>
      </c>
      <c r="L3640" t="s">
        <v>39</v>
      </c>
      <c r="M3640" t="s">
        <v>891</v>
      </c>
      <c r="N3640" t="s">
        <v>42</v>
      </c>
      <c r="O3640" t="s">
        <v>42</v>
      </c>
      <c r="P3640" t="s">
        <v>42</v>
      </c>
      <c r="Q3640" t="s">
        <v>42</v>
      </c>
      <c r="S3640" t="s">
        <v>134</v>
      </c>
      <c r="T3640" t="s">
        <v>51</v>
      </c>
      <c r="U3640" s="1">
        <v>43626</v>
      </c>
      <c r="V3640" s="1">
        <v>43672</v>
      </c>
      <c r="W3640" t="s">
        <v>1033</v>
      </c>
      <c r="X3640" t="s">
        <v>893</v>
      </c>
      <c r="Y3640">
        <v>4</v>
      </c>
      <c r="Z3640">
        <v>2</v>
      </c>
      <c r="AA3640">
        <v>25</v>
      </c>
      <c r="AB3640">
        <v>8</v>
      </c>
      <c r="AD3640">
        <f>IF(ISBLANK(Source[[#This Row],[CrosslistID]]),1,1/COUNTIFS(Source[CrosslistID],Source[[#This Row],[CrosslistID]],Source[TermDesc],Source[[#This Row],[TermDesc]]))</f>
        <v>1</v>
      </c>
      <c r="AG3640">
        <v>0</v>
      </c>
      <c r="AH3640">
        <v>8</v>
      </c>
      <c r="AI3640">
        <v>0.13300000000000001</v>
      </c>
      <c r="AJ3640">
        <v>0.13300000000000001</v>
      </c>
      <c r="AK3640">
        <v>0.04</v>
      </c>
      <c r="AL36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40">
        <f>IF(AND(Source[[#This Row],[Credit_Noncredit]]="Noncredit",Source[[#This Row],[FTEF]]&gt;0),Source[[#This Row],[NC XLST FTES]]*525/(437.5*Source[[#This Row],[FTEF]]),0)</f>
        <v>0</v>
      </c>
      <c r="AN3640">
        <f>IF(Source[[#This Row],[Credit_Noncredit]]="Credit",Source[[#This Row],[Census Enrollment]],Source[[#This Row],[Noncredit Avg. Attendance]])</f>
        <v>4</v>
      </c>
    </row>
    <row r="3641" spans="1:40" x14ac:dyDescent="0.25">
      <c r="A3641" t="s">
        <v>885</v>
      </c>
      <c r="B3641" t="s">
        <v>886</v>
      </c>
      <c r="C3641" t="s">
        <v>55</v>
      </c>
      <c r="D3641" t="s">
        <v>192</v>
      </c>
      <c r="E3641" s="4">
        <v>53483</v>
      </c>
      <c r="F3641" s="4" t="s">
        <v>1035</v>
      </c>
      <c r="G3641" s="4" t="s">
        <v>1036</v>
      </c>
      <c r="H3641" t="str">
        <f>CONCATENATE(Source[[#This Row],[Subject]],TRIM(Source[[#This Row],[Course]]))</f>
        <v>CAHS53A</v>
      </c>
      <c r="I3641" t="str">
        <f>VLOOKUP(Source[[#This Row],[SubjCrse]],'Courses and Categories'!$E$2:$G$1816,3,FALSE)</f>
        <v>Credit CTE</v>
      </c>
      <c r="J3641">
        <v>75</v>
      </c>
      <c r="K3641" t="s">
        <v>1037</v>
      </c>
      <c r="L3641" t="s">
        <v>39</v>
      </c>
      <c r="M3641" t="s">
        <v>903</v>
      </c>
      <c r="N3641" t="s">
        <v>42</v>
      </c>
      <c r="O3641" t="s">
        <v>42</v>
      </c>
      <c r="P3641" t="s">
        <v>42</v>
      </c>
      <c r="Q3641" t="s">
        <v>42</v>
      </c>
      <c r="S3641" t="s">
        <v>134</v>
      </c>
      <c r="T3641" t="s">
        <v>44</v>
      </c>
      <c r="U3641" s="1">
        <v>43613</v>
      </c>
      <c r="V3641" s="1">
        <v>43672</v>
      </c>
      <c r="W3641" t="s">
        <v>1038</v>
      </c>
      <c r="X3641" t="s">
        <v>46</v>
      </c>
      <c r="Y3641">
        <v>29</v>
      </c>
      <c r="Z3641">
        <v>27</v>
      </c>
      <c r="AA3641">
        <v>27</v>
      </c>
      <c r="AB3641">
        <v>100</v>
      </c>
      <c r="AD3641">
        <f>IF(ISBLANK(Source[[#This Row],[CrosslistID]]),1,1/COUNTIFS(Source[CrosslistID],Source[[#This Row],[CrosslistID]],Source[TermDesc],Source[[#This Row],[TermDesc]]))</f>
        <v>1</v>
      </c>
      <c r="AG3641">
        <v>0</v>
      </c>
      <c r="AH3641">
        <v>100</v>
      </c>
      <c r="AI3641">
        <v>0.84899999999999998</v>
      </c>
      <c r="AJ3641">
        <v>0.88239999999999996</v>
      </c>
      <c r="AK3641">
        <v>0.2</v>
      </c>
      <c r="AL36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41">
        <f>IF(AND(Source[[#This Row],[Credit_Noncredit]]="Noncredit",Source[[#This Row],[FTEF]]&gt;0),Source[[#This Row],[NC XLST FTES]]*525/(437.5*Source[[#This Row],[FTEF]]),0)</f>
        <v>0</v>
      </c>
      <c r="AN3641">
        <f>IF(Source[[#This Row],[Credit_Noncredit]]="Credit",Source[[#This Row],[Census Enrollment]],Source[[#This Row],[Noncredit Avg. Attendance]])</f>
        <v>29</v>
      </c>
    </row>
    <row r="3642" spans="1:40" x14ac:dyDescent="0.25">
      <c r="A3642" t="s">
        <v>885</v>
      </c>
      <c r="B3642" t="s">
        <v>886</v>
      </c>
      <c r="C3642" t="s">
        <v>55</v>
      </c>
      <c r="D3642" t="s">
        <v>192</v>
      </c>
      <c r="E3642" s="4">
        <v>52521</v>
      </c>
      <c r="F3642" s="4" t="s">
        <v>1035</v>
      </c>
      <c r="G3642" s="4" t="s">
        <v>1039</v>
      </c>
      <c r="H3642" t="str">
        <f>CONCATENATE(Source[[#This Row],[Subject]],TRIM(Source[[#This Row],[Course]]))</f>
        <v>CAHS60M</v>
      </c>
      <c r="I3642" t="str">
        <f>VLOOKUP(Source[[#This Row],[SubjCrse]],'Courses and Categories'!$E$2:$G$1816,3,FALSE)</f>
        <v>Credit CTE</v>
      </c>
      <c r="J3642">
        <v>381</v>
      </c>
      <c r="K3642" t="s">
        <v>1040</v>
      </c>
      <c r="L3642" t="s">
        <v>39</v>
      </c>
      <c r="M3642" t="s">
        <v>903</v>
      </c>
      <c r="N3642" t="s">
        <v>1041</v>
      </c>
      <c r="O3642">
        <v>910</v>
      </c>
      <c r="P3642">
        <v>1200</v>
      </c>
      <c r="Q3642" t="s">
        <v>76</v>
      </c>
      <c r="R3642" t="s">
        <v>196</v>
      </c>
      <c r="S3642" t="s">
        <v>77</v>
      </c>
      <c r="T3642" t="s">
        <v>51</v>
      </c>
      <c r="U3642" s="1">
        <v>43626</v>
      </c>
      <c r="V3642" s="1">
        <v>43637</v>
      </c>
      <c r="W3642" t="s">
        <v>199</v>
      </c>
      <c r="X3642" t="s">
        <v>905</v>
      </c>
      <c r="Y3642">
        <v>14</v>
      </c>
      <c r="Z3642">
        <v>14</v>
      </c>
      <c r="AA3642">
        <v>20</v>
      </c>
      <c r="AB3642">
        <v>70</v>
      </c>
      <c r="AD3642">
        <f>IF(ISBLANK(Source[[#This Row],[CrosslistID]]),1,1/COUNTIFS(Source[CrosslistID],Source[[#This Row],[CrosslistID]],Source[TermDesc],Source[[#This Row],[TermDesc]]))</f>
        <v>1</v>
      </c>
      <c r="AG3642">
        <v>0</v>
      </c>
      <c r="AH3642">
        <v>70</v>
      </c>
      <c r="AI3642">
        <v>0.44600000000000001</v>
      </c>
      <c r="AJ3642">
        <v>0.4803</v>
      </c>
      <c r="AK3642">
        <v>6.6699999999999995E-2</v>
      </c>
      <c r="AL36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42">
        <f>IF(AND(Source[[#This Row],[Credit_Noncredit]]="Noncredit",Source[[#This Row],[FTEF]]&gt;0),Source[[#This Row],[NC XLST FTES]]*525/(437.5*Source[[#This Row],[FTEF]]),0)</f>
        <v>0</v>
      </c>
      <c r="AN3642">
        <f>IF(Source[[#This Row],[Credit_Noncredit]]="Credit",Source[[#This Row],[Census Enrollment]],Source[[#This Row],[Noncredit Avg. Attendance]])</f>
        <v>14</v>
      </c>
    </row>
    <row r="3643" spans="1:40" x14ac:dyDescent="0.25">
      <c r="A3643" t="s">
        <v>885</v>
      </c>
      <c r="B3643" t="s">
        <v>886</v>
      </c>
      <c r="C3643" t="s">
        <v>55</v>
      </c>
      <c r="D3643" t="s">
        <v>192</v>
      </c>
      <c r="E3643" s="4">
        <v>53260</v>
      </c>
      <c r="F3643" s="4" t="s">
        <v>1035</v>
      </c>
      <c r="G3643" s="4" t="s">
        <v>1042</v>
      </c>
      <c r="H3643" t="str">
        <f>CONCATENATE(Source[[#This Row],[Subject]],TRIM(Source[[#This Row],[Course]]))</f>
        <v>CAHS60O</v>
      </c>
      <c r="I3643" t="str">
        <f>VLOOKUP(Source[[#This Row],[SubjCrse]],'Courses and Categories'!$E$2:$G$1816,3,FALSE)</f>
        <v>Credit CTE</v>
      </c>
      <c r="J3643">
        <v>1</v>
      </c>
      <c r="K3643" t="s">
        <v>1043</v>
      </c>
      <c r="L3643" t="s">
        <v>39</v>
      </c>
      <c r="M3643" t="s">
        <v>903</v>
      </c>
      <c r="N3643" t="s">
        <v>1041</v>
      </c>
      <c r="O3643">
        <v>910</v>
      </c>
      <c r="P3643">
        <v>1200</v>
      </c>
      <c r="Q3643" t="s">
        <v>76</v>
      </c>
      <c r="R3643" t="s">
        <v>196</v>
      </c>
      <c r="S3643" t="s">
        <v>77</v>
      </c>
      <c r="T3643" t="s">
        <v>51</v>
      </c>
      <c r="U3643" s="1">
        <v>43654</v>
      </c>
      <c r="V3643" s="1">
        <v>43665</v>
      </c>
      <c r="W3643" t="s">
        <v>199</v>
      </c>
      <c r="X3643" t="s">
        <v>905</v>
      </c>
      <c r="Y3643">
        <v>14</v>
      </c>
      <c r="Z3643">
        <v>14</v>
      </c>
      <c r="AA3643">
        <v>20</v>
      </c>
      <c r="AB3643">
        <v>70</v>
      </c>
      <c r="AD3643">
        <f>IF(ISBLANK(Source[[#This Row],[CrosslistID]]),1,1/COUNTIFS(Source[CrosslistID],Source[[#This Row],[CrosslistID]],Source[TermDesc],Source[[#This Row],[TermDesc]]))</f>
        <v>1</v>
      </c>
      <c r="AG3643">
        <v>0</v>
      </c>
      <c r="AH3643">
        <v>70</v>
      </c>
      <c r="AI3643">
        <v>0.44600000000000001</v>
      </c>
      <c r="AJ3643">
        <v>0.4803</v>
      </c>
      <c r="AK3643">
        <v>6.6699999999999995E-2</v>
      </c>
      <c r="AL36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43">
        <f>IF(AND(Source[[#This Row],[Credit_Noncredit]]="Noncredit",Source[[#This Row],[FTEF]]&gt;0),Source[[#This Row],[NC XLST FTES]]*525/(437.5*Source[[#This Row],[FTEF]]),0)</f>
        <v>0</v>
      </c>
      <c r="AN3643">
        <f>IF(Source[[#This Row],[Credit_Noncredit]]="Credit",Source[[#This Row],[Census Enrollment]],Source[[#This Row],[Noncredit Avg. Attendance]])</f>
        <v>14</v>
      </c>
    </row>
    <row r="3644" spans="1:40" x14ac:dyDescent="0.25">
      <c r="A3644" t="s">
        <v>885</v>
      </c>
      <c r="B3644" t="s">
        <v>886</v>
      </c>
      <c r="C3644" t="s">
        <v>55</v>
      </c>
      <c r="D3644" t="s">
        <v>216</v>
      </c>
      <c r="E3644" s="4">
        <v>53278</v>
      </c>
      <c r="F3644" s="4" t="s">
        <v>217</v>
      </c>
      <c r="G3644" s="4" t="s">
        <v>1044</v>
      </c>
      <c r="H3644" t="str">
        <f>CONCATENATE(Source[[#This Row],[Subject]],TRIM(Source[[#This Row],[Course]]))</f>
        <v>FASHA</v>
      </c>
      <c r="I3644" t="str">
        <f>VLOOKUP(Source[[#This Row],[SubjCrse]],'Courses and Categories'!$E$2:$G$1816,3,FALSE)</f>
        <v>Credit CTE</v>
      </c>
      <c r="J3644">
        <v>341</v>
      </c>
      <c r="K3644" t="s">
        <v>1045</v>
      </c>
      <c r="L3644" t="s">
        <v>39</v>
      </c>
      <c r="M3644" t="s">
        <v>1046</v>
      </c>
      <c r="N3644" t="s">
        <v>185</v>
      </c>
      <c r="O3644">
        <v>1000</v>
      </c>
      <c r="P3644">
        <v>1420</v>
      </c>
      <c r="Q3644" t="s">
        <v>64</v>
      </c>
      <c r="R3644">
        <v>703</v>
      </c>
      <c r="S3644" t="s">
        <v>65</v>
      </c>
      <c r="T3644" t="s">
        <v>44</v>
      </c>
      <c r="U3644" s="1">
        <v>43629</v>
      </c>
      <c r="V3644" s="1">
        <v>43671</v>
      </c>
      <c r="W3644" t="s">
        <v>1047</v>
      </c>
      <c r="X3644" t="s">
        <v>905</v>
      </c>
      <c r="Y3644">
        <v>27</v>
      </c>
      <c r="Z3644">
        <v>18</v>
      </c>
      <c r="AA3644">
        <v>30</v>
      </c>
      <c r="AB3644">
        <v>60</v>
      </c>
      <c r="AD3644">
        <f>IF(ISBLANK(Source[[#This Row],[CrosslistID]]),1,1/COUNTIFS(Source[CrosslistID],Source[[#This Row],[CrosslistID]],Source[TermDesc],Source[[#This Row],[TermDesc]]))</f>
        <v>1</v>
      </c>
      <c r="AG3644">
        <v>0</v>
      </c>
      <c r="AH3644">
        <v>60</v>
      </c>
      <c r="AI3644">
        <v>1.367</v>
      </c>
      <c r="AJ3644">
        <v>1.4196</v>
      </c>
      <c r="AK3644">
        <v>0.10290000000000001</v>
      </c>
      <c r="AL36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44">
        <f>IF(AND(Source[[#This Row],[Credit_Noncredit]]="Noncredit",Source[[#This Row],[FTEF]]&gt;0),Source[[#This Row],[NC XLST FTES]]*525/(437.5*Source[[#This Row],[FTEF]]),0)</f>
        <v>0</v>
      </c>
      <c r="AN3644">
        <f>IF(Source[[#This Row],[Credit_Noncredit]]="Credit",Source[[#This Row],[Census Enrollment]],Source[[#This Row],[Noncredit Avg. Attendance]])</f>
        <v>27</v>
      </c>
    </row>
    <row r="3645" spans="1:40" x14ac:dyDescent="0.25">
      <c r="A3645" t="s">
        <v>885</v>
      </c>
      <c r="B3645" t="s">
        <v>886</v>
      </c>
      <c r="C3645" t="s">
        <v>55</v>
      </c>
      <c r="D3645" t="s">
        <v>216</v>
      </c>
      <c r="E3645" s="4">
        <v>51924</v>
      </c>
      <c r="F3645" s="4" t="s">
        <v>217</v>
      </c>
      <c r="G3645" s="4" t="s">
        <v>1048</v>
      </c>
      <c r="H3645" t="str">
        <f>CONCATENATE(Source[[#This Row],[Subject]],TRIM(Source[[#This Row],[Course]]))</f>
        <v>FASH35A</v>
      </c>
      <c r="I3645" t="str">
        <f>VLOOKUP(Source[[#This Row],[SubjCrse]],'Courses and Categories'!$E$2:$G$1816,3,FALSE)</f>
        <v>Credit CTE</v>
      </c>
      <c r="J3645">
        <v>351</v>
      </c>
      <c r="K3645" t="s">
        <v>1049</v>
      </c>
      <c r="L3645" t="s">
        <v>39</v>
      </c>
      <c r="M3645" t="s">
        <v>1046</v>
      </c>
      <c r="N3645" t="s">
        <v>1050</v>
      </c>
      <c r="O3645">
        <v>1100</v>
      </c>
      <c r="P3645">
        <v>1550</v>
      </c>
      <c r="Q3645" t="s">
        <v>52</v>
      </c>
      <c r="R3645">
        <v>274</v>
      </c>
      <c r="S3645" t="s">
        <v>53</v>
      </c>
      <c r="T3645" t="s">
        <v>44</v>
      </c>
      <c r="U3645" s="1">
        <v>43626</v>
      </c>
      <c r="V3645" s="1">
        <v>43664</v>
      </c>
      <c r="W3645" t="s">
        <v>1051</v>
      </c>
      <c r="X3645" t="s">
        <v>905</v>
      </c>
      <c r="Y3645">
        <v>22</v>
      </c>
      <c r="Z3645">
        <v>18</v>
      </c>
      <c r="AA3645">
        <v>30</v>
      </c>
      <c r="AB3645">
        <v>60</v>
      </c>
      <c r="AD3645">
        <f>IF(ISBLANK(Source[[#This Row],[CrosslistID]]),1,1/COUNTIFS(Source[CrosslistID],Source[[#This Row],[CrosslistID]],Source[TermDesc],Source[[#This Row],[TermDesc]]))</f>
        <v>1</v>
      </c>
      <c r="AG3645">
        <v>0</v>
      </c>
      <c r="AH3645">
        <v>60</v>
      </c>
      <c r="AI3645">
        <v>3.7709999999999999</v>
      </c>
      <c r="AJ3645">
        <v>3.7709999999999999</v>
      </c>
      <c r="AK3645">
        <v>0.2833</v>
      </c>
      <c r="AL36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45">
        <f>IF(AND(Source[[#This Row],[Credit_Noncredit]]="Noncredit",Source[[#This Row],[FTEF]]&gt;0),Source[[#This Row],[NC XLST FTES]]*525/(437.5*Source[[#This Row],[FTEF]]),0)</f>
        <v>0</v>
      </c>
      <c r="AN3645">
        <f>IF(Source[[#This Row],[Credit_Noncredit]]="Credit",Source[[#This Row],[Census Enrollment]],Source[[#This Row],[Noncredit Avg. Attendance]])</f>
        <v>22</v>
      </c>
    </row>
    <row r="3646" spans="1:40" x14ac:dyDescent="0.25">
      <c r="A3646" t="s">
        <v>885</v>
      </c>
      <c r="B3646" t="s">
        <v>886</v>
      </c>
      <c r="C3646" t="s">
        <v>55</v>
      </c>
      <c r="D3646" t="s">
        <v>216</v>
      </c>
      <c r="E3646" s="4">
        <v>52158</v>
      </c>
      <c r="F3646" s="4" t="s">
        <v>217</v>
      </c>
      <c r="G3646" s="4">
        <v>60</v>
      </c>
      <c r="H3646" t="str">
        <f>CONCATENATE(Source[[#This Row],[Subject]],TRIM(Source[[#This Row],[Course]]))</f>
        <v>FASH60</v>
      </c>
      <c r="I3646" t="str">
        <f>VLOOKUP(Source[[#This Row],[SubjCrse]],'Courses and Categories'!$E$2:$G$1816,3,FALSE)</f>
        <v>Credit CTE</v>
      </c>
      <c r="J3646">
        <v>381</v>
      </c>
      <c r="K3646" t="s">
        <v>1052</v>
      </c>
      <c r="L3646" t="s">
        <v>87</v>
      </c>
      <c r="M3646" t="s">
        <v>891</v>
      </c>
      <c r="N3646" t="s">
        <v>50</v>
      </c>
      <c r="O3646">
        <v>1800</v>
      </c>
      <c r="P3646">
        <v>2050</v>
      </c>
      <c r="Q3646" t="s">
        <v>76</v>
      </c>
      <c r="R3646">
        <v>422</v>
      </c>
      <c r="S3646" t="s">
        <v>77</v>
      </c>
      <c r="T3646" t="s">
        <v>44</v>
      </c>
      <c r="U3646" s="1">
        <v>43628</v>
      </c>
      <c r="V3646" s="1">
        <v>43670</v>
      </c>
      <c r="W3646" t="s">
        <v>645</v>
      </c>
      <c r="X3646" t="s">
        <v>893</v>
      </c>
      <c r="Y3646">
        <v>12</v>
      </c>
      <c r="Z3646">
        <v>12</v>
      </c>
      <c r="AA3646">
        <v>25</v>
      </c>
      <c r="AB3646">
        <v>48</v>
      </c>
      <c r="AD3646">
        <f>IF(ISBLANK(Source[[#This Row],[CrosslistID]]),1,1/COUNTIFS(Source[CrosslistID],Source[[#This Row],[CrosslistID]],Source[TermDesc],Source[[#This Row],[TermDesc]]))</f>
        <v>1</v>
      </c>
      <c r="AG3646">
        <v>0</v>
      </c>
      <c r="AH3646">
        <v>48</v>
      </c>
      <c r="AI3646">
        <v>0.36699999999999999</v>
      </c>
      <c r="AJ3646">
        <v>0.40039999999999998</v>
      </c>
      <c r="AK3646">
        <v>9.6000000000000002E-2</v>
      </c>
      <c r="AL36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46">
        <f>IF(AND(Source[[#This Row],[Credit_Noncredit]]="Noncredit",Source[[#This Row],[FTEF]]&gt;0),Source[[#This Row],[NC XLST FTES]]*525/(437.5*Source[[#This Row],[FTEF]]),0)</f>
        <v>0</v>
      </c>
      <c r="AN3646">
        <f>IF(Source[[#This Row],[Credit_Noncredit]]="Credit",Source[[#This Row],[Census Enrollment]],Source[[#This Row],[Noncredit Avg. Attendance]])</f>
        <v>12</v>
      </c>
    </row>
    <row r="3647" spans="1:40" x14ac:dyDescent="0.25">
      <c r="A3647" t="s">
        <v>885</v>
      </c>
      <c r="B3647" t="s">
        <v>886</v>
      </c>
      <c r="C3647" t="s">
        <v>55</v>
      </c>
      <c r="D3647" t="s">
        <v>216</v>
      </c>
      <c r="E3647" s="4">
        <v>52133</v>
      </c>
      <c r="F3647" s="4" t="s">
        <v>217</v>
      </c>
      <c r="G3647" s="4">
        <v>61</v>
      </c>
      <c r="H3647" t="str">
        <f>CONCATENATE(Source[[#This Row],[Subject]],TRIM(Source[[#This Row],[Course]]))</f>
        <v>FASH61</v>
      </c>
      <c r="I3647" t="str">
        <f>VLOOKUP(Source[[#This Row],[SubjCrse]],'Courses and Categories'!$E$2:$G$1816,3,FALSE)</f>
        <v>Credit CTE</v>
      </c>
      <c r="J3647">
        <v>381</v>
      </c>
      <c r="K3647" t="s">
        <v>1053</v>
      </c>
      <c r="L3647" t="s">
        <v>87</v>
      </c>
      <c r="M3647" t="s">
        <v>891</v>
      </c>
      <c r="N3647" t="s">
        <v>41</v>
      </c>
      <c r="O3647">
        <v>1800</v>
      </c>
      <c r="P3647">
        <v>2050</v>
      </c>
      <c r="Q3647" t="s">
        <v>76</v>
      </c>
      <c r="R3647">
        <v>422</v>
      </c>
      <c r="S3647" t="s">
        <v>77</v>
      </c>
      <c r="T3647" t="s">
        <v>44</v>
      </c>
      <c r="U3647" s="1">
        <v>43627</v>
      </c>
      <c r="V3647" s="1">
        <v>43669</v>
      </c>
      <c r="W3647" t="s">
        <v>645</v>
      </c>
      <c r="X3647" t="s">
        <v>893</v>
      </c>
      <c r="Y3647">
        <v>10</v>
      </c>
      <c r="Z3647">
        <v>11</v>
      </c>
      <c r="AA3647">
        <v>25</v>
      </c>
      <c r="AB3647">
        <v>44</v>
      </c>
      <c r="AD3647">
        <f>IF(ISBLANK(Source[[#This Row],[CrosslistID]]),1,1/COUNTIFS(Source[CrosslistID],Source[[#This Row],[CrosslistID]],Source[TermDesc],Source[[#This Row],[TermDesc]]))</f>
        <v>1</v>
      </c>
      <c r="AG3647">
        <v>0</v>
      </c>
      <c r="AH3647">
        <v>44</v>
      </c>
      <c r="AI3647">
        <v>0.66700000000000004</v>
      </c>
      <c r="AJ3647">
        <v>0.66700000000000004</v>
      </c>
      <c r="AK3647">
        <v>8.7999999999999995E-2</v>
      </c>
      <c r="AL36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47">
        <f>IF(AND(Source[[#This Row],[Credit_Noncredit]]="Noncredit",Source[[#This Row],[FTEF]]&gt;0),Source[[#This Row],[NC XLST FTES]]*525/(437.5*Source[[#This Row],[FTEF]]),0)</f>
        <v>0</v>
      </c>
      <c r="AN3647">
        <f>IF(Source[[#This Row],[Credit_Noncredit]]="Credit",Source[[#This Row],[Census Enrollment]],Source[[#This Row],[Noncredit Avg. Attendance]])</f>
        <v>10</v>
      </c>
    </row>
    <row r="3648" spans="1:40" x14ac:dyDescent="0.25">
      <c r="A3648" t="s">
        <v>885</v>
      </c>
      <c r="B3648" t="s">
        <v>886</v>
      </c>
      <c r="C3648" t="s">
        <v>55</v>
      </c>
      <c r="D3648" t="s">
        <v>216</v>
      </c>
      <c r="E3648" s="4">
        <v>53210</v>
      </c>
      <c r="F3648" s="4" t="s">
        <v>217</v>
      </c>
      <c r="G3648" s="4">
        <v>63</v>
      </c>
      <c r="H3648" t="str">
        <f>CONCATENATE(Source[[#This Row],[Subject]],TRIM(Source[[#This Row],[Course]]))</f>
        <v>FASH63</v>
      </c>
      <c r="I3648" t="str">
        <f>VLOOKUP(Source[[#This Row],[SubjCrse]],'Courses and Categories'!$E$2:$G$1816,3,FALSE)</f>
        <v>Credit CTE</v>
      </c>
      <c r="J3648">
        <v>381</v>
      </c>
      <c r="K3648" t="s">
        <v>1054</v>
      </c>
      <c r="L3648" t="s">
        <v>87</v>
      </c>
      <c r="M3648" t="s">
        <v>891</v>
      </c>
      <c r="N3648" t="s">
        <v>41</v>
      </c>
      <c r="O3648">
        <v>1800</v>
      </c>
      <c r="P3648">
        <v>2050</v>
      </c>
      <c r="Q3648" t="s">
        <v>76</v>
      </c>
      <c r="R3648">
        <v>422</v>
      </c>
      <c r="S3648" t="s">
        <v>77</v>
      </c>
      <c r="T3648" t="s">
        <v>44</v>
      </c>
      <c r="U3648" s="1">
        <v>43627</v>
      </c>
      <c r="V3648" s="1">
        <v>43669</v>
      </c>
      <c r="W3648" t="s">
        <v>645</v>
      </c>
      <c r="X3648" t="s">
        <v>893</v>
      </c>
      <c r="Y3648">
        <v>2</v>
      </c>
      <c r="Z3648">
        <v>2</v>
      </c>
      <c r="AA3648">
        <v>25</v>
      </c>
      <c r="AB3648">
        <v>8</v>
      </c>
      <c r="AD3648">
        <f>IF(ISBLANK(Source[[#This Row],[CrosslistID]]),1,1/COUNTIFS(Source[CrosslistID],Source[[#This Row],[CrosslistID]],Source[TermDesc],Source[[#This Row],[TermDesc]]))</f>
        <v>1</v>
      </c>
      <c r="AG3648">
        <v>0</v>
      </c>
      <c r="AH3648">
        <v>8</v>
      </c>
      <c r="AI3648">
        <v>0.13300000000000001</v>
      </c>
      <c r="AJ3648">
        <v>0.13300000000000001</v>
      </c>
      <c r="AK3648">
        <v>2.4E-2</v>
      </c>
      <c r="AL36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48">
        <f>IF(AND(Source[[#This Row],[Credit_Noncredit]]="Noncredit",Source[[#This Row],[FTEF]]&gt;0),Source[[#This Row],[NC XLST FTES]]*525/(437.5*Source[[#This Row],[FTEF]]),0)</f>
        <v>0</v>
      </c>
      <c r="AN3648">
        <f>IF(Source[[#This Row],[Credit_Noncredit]]="Credit",Source[[#This Row],[Census Enrollment]],Source[[#This Row],[Noncredit Avg. Attendance]])</f>
        <v>2</v>
      </c>
    </row>
    <row r="3649" spans="1:40" x14ac:dyDescent="0.25">
      <c r="A3649" t="s">
        <v>885</v>
      </c>
      <c r="B3649" t="s">
        <v>886</v>
      </c>
      <c r="C3649" t="s">
        <v>55</v>
      </c>
      <c r="D3649" t="s">
        <v>216</v>
      </c>
      <c r="E3649" s="4">
        <v>53693</v>
      </c>
      <c r="F3649" s="4" t="s">
        <v>217</v>
      </c>
      <c r="G3649" s="4">
        <v>69</v>
      </c>
      <c r="H3649" t="str">
        <f>CONCATENATE(Source[[#This Row],[Subject]],TRIM(Source[[#This Row],[Course]]))</f>
        <v>FASH69</v>
      </c>
      <c r="I3649" t="str">
        <f>VLOOKUP(Source[[#This Row],[SubjCrse]],'Courses and Categories'!$E$2:$G$1816,3,FALSE)</f>
        <v>Credit CTE</v>
      </c>
      <c r="J3649">
        <v>341</v>
      </c>
      <c r="K3649" t="s">
        <v>1055</v>
      </c>
      <c r="L3649" t="s">
        <v>39</v>
      </c>
      <c r="M3649" t="s">
        <v>1046</v>
      </c>
      <c r="N3649" t="s">
        <v>185</v>
      </c>
      <c r="O3649">
        <v>1030</v>
      </c>
      <c r="P3649">
        <v>1520</v>
      </c>
      <c r="Q3649" t="s">
        <v>221</v>
      </c>
      <c r="R3649">
        <v>230</v>
      </c>
      <c r="S3649" t="s">
        <v>43</v>
      </c>
      <c r="T3649" t="s">
        <v>44</v>
      </c>
      <c r="U3649" s="1">
        <v>43629</v>
      </c>
      <c r="V3649" s="1">
        <v>43671</v>
      </c>
      <c r="W3649" t="s">
        <v>1056</v>
      </c>
      <c r="X3649" t="s">
        <v>905</v>
      </c>
      <c r="Y3649">
        <v>36</v>
      </c>
      <c r="Z3649">
        <v>36</v>
      </c>
      <c r="AA3649">
        <v>30</v>
      </c>
      <c r="AB3649">
        <v>120</v>
      </c>
      <c r="AD3649">
        <f>IF(ISBLANK(Source[[#This Row],[CrosslistID]]),1,1/COUNTIFS(Source[CrosslistID],Source[[#This Row],[CrosslistID]],Source[TermDesc],Source[[#This Row],[TermDesc]]))</f>
        <v>1</v>
      </c>
      <c r="AG3649">
        <v>0</v>
      </c>
      <c r="AH3649">
        <v>120</v>
      </c>
      <c r="AI3649">
        <v>2.0569999999999999</v>
      </c>
      <c r="AJ3649">
        <v>2.0569999999999999</v>
      </c>
      <c r="AK3649">
        <v>0.1085</v>
      </c>
      <c r="AL36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49">
        <f>IF(AND(Source[[#This Row],[Credit_Noncredit]]="Noncredit",Source[[#This Row],[FTEF]]&gt;0),Source[[#This Row],[NC XLST FTES]]*525/(437.5*Source[[#This Row],[FTEF]]),0)</f>
        <v>0</v>
      </c>
      <c r="AN3649">
        <f>IF(Source[[#This Row],[Credit_Noncredit]]="Credit",Source[[#This Row],[Census Enrollment]],Source[[#This Row],[Noncredit Avg. Attendance]])</f>
        <v>36</v>
      </c>
    </row>
    <row r="3650" spans="1:40" x14ac:dyDescent="0.25">
      <c r="A3650" t="s">
        <v>885</v>
      </c>
      <c r="B3650" t="s">
        <v>886</v>
      </c>
      <c r="C3650" t="s">
        <v>229</v>
      </c>
      <c r="D3650" t="s">
        <v>230</v>
      </c>
      <c r="E3650" s="4">
        <v>53688</v>
      </c>
      <c r="F3650" s="4" t="s">
        <v>1057</v>
      </c>
      <c r="G3650" s="4">
        <v>12</v>
      </c>
      <c r="H3650" t="str">
        <f>CONCATENATE(Source[[#This Row],[Subject]],TRIM(Source[[#This Row],[Course]]))</f>
        <v>ESL12</v>
      </c>
      <c r="I3650" t="str">
        <f>VLOOKUP(Source[[#This Row],[SubjCrse]],'Courses and Categories'!$E$2:$G$1816,3,FALSE)</f>
        <v>Credit Prep: English/Math/ESL</v>
      </c>
      <c r="J3650">
        <v>1</v>
      </c>
      <c r="K3650" t="s">
        <v>1058</v>
      </c>
      <c r="L3650" t="s">
        <v>39</v>
      </c>
      <c r="M3650" t="s">
        <v>903</v>
      </c>
      <c r="N3650" t="s">
        <v>195</v>
      </c>
      <c r="O3650">
        <v>1310</v>
      </c>
      <c r="P3650">
        <v>1530</v>
      </c>
      <c r="Q3650" t="s">
        <v>42</v>
      </c>
      <c r="S3650" t="s">
        <v>134</v>
      </c>
      <c r="T3650" t="s">
        <v>44</v>
      </c>
      <c r="U3650" s="1">
        <v>43668</v>
      </c>
      <c r="V3650" s="1">
        <v>43679</v>
      </c>
      <c r="W3650" t="s">
        <v>252</v>
      </c>
      <c r="X3650" t="s">
        <v>905</v>
      </c>
      <c r="Y3650">
        <v>11</v>
      </c>
      <c r="Z3650">
        <v>10</v>
      </c>
      <c r="AA3650">
        <v>28</v>
      </c>
      <c r="AB3650">
        <v>35.714300000000001</v>
      </c>
      <c r="AD3650">
        <f>IF(ISBLANK(Source[[#This Row],[CrosslistID]]),1,1/COUNTIFS(Source[CrosslistID],Source[[#This Row],[CrosslistID]],Source[TermDesc],Source[[#This Row],[TermDesc]]))</f>
        <v>1</v>
      </c>
      <c r="AG3650">
        <v>0</v>
      </c>
      <c r="AH3650">
        <v>35.714300000000001</v>
      </c>
      <c r="AI3650">
        <v>0.495</v>
      </c>
      <c r="AJ3650">
        <v>0.54449999999999998</v>
      </c>
      <c r="AK3650">
        <v>0.1</v>
      </c>
      <c r="AL36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50">
        <f>IF(AND(Source[[#This Row],[Credit_Noncredit]]="Noncredit",Source[[#This Row],[FTEF]]&gt;0),Source[[#This Row],[NC XLST FTES]]*525/(437.5*Source[[#This Row],[FTEF]]),0)</f>
        <v>0</v>
      </c>
      <c r="AN3650">
        <f>IF(Source[[#This Row],[Credit_Noncredit]]="Credit",Source[[#This Row],[Census Enrollment]],Source[[#This Row],[Noncredit Avg. Attendance]])</f>
        <v>11</v>
      </c>
    </row>
    <row r="3651" spans="1:40" x14ac:dyDescent="0.25">
      <c r="A3651" t="s">
        <v>885</v>
      </c>
      <c r="B3651" t="s">
        <v>886</v>
      </c>
      <c r="C3651" t="s">
        <v>229</v>
      </c>
      <c r="D3651" t="s">
        <v>230</v>
      </c>
      <c r="E3651" s="4">
        <v>51495</v>
      </c>
      <c r="F3651" s="4" t="s">
        <v>1057</v>
      </c>
      <c r="G3651" s="4">
        <v>79</v>
      </c>
      <c r="H3651" t="str">
        <f>CONCATENATE(Source[[#This Row],[Subject]],TRIM(Source[[#This Row],[Course]]))</f>
        <v>ESL79</v>
      </c>
      <c r="I3651" t="str">
        <f>VLOOKUP(Source[[#This Row],[SubjCrse]],'Courses and Categories'!$E$2:$G$1816,3,FALSE)</f>
        <v>Credit General Education</v>
      </c>
      <c r="J3651">
        <v>501</v>
      </c>
      <c r="K3651" t="s">
        <v>1059</v>
      </c>
      <c r="L3651" t="s">
        <v>87</v>
      </c>
      <c r="M3651" t="s">
        <v>903</v>
      </c>
      <c r="N3651" t="s">
        <v>105</v>
      </c>
      <c r="O3651">
        <v>1800</v>
      </c>
      <c r="P3651">
        <v>2150</v>
      </c>
      <c r="Q3651" t="s">
        <v>233</v>
      </c>
      <c r="R3651">
        <v>307</v>
      </c>
      <c r="S3651" t="s">
        <v>134</v>
      </c>
      <c r="T3651" t="s">
        <v>41</v>
      </c>
      <c r="U3651" s="1">
        <v>43626</v>
      </c>
      <c r="V3651" s="1">
        <v>43671</v>
      </c>
      <c r="W3651" t="s">
        <v>1060</v>
      </c>
      <c r="X3651" t="s">
        <v>905</v>
      </c>
      <c r="Y3651">
        <v>25</v>
      </c>
      <c r="Z3651">
        <v>24</v>
      </c>
      <c r="AA3651">
        <v>28</v>
      </c>
      <c r="AB3651">
        <v>85.714299999999994</v>
      </c>
      <c r="AD3651">
        <f>IF(ISBLANK(Source[[#This Row],[CrosslistID]]),1,1/COUNTIFS(Source[CrosslistID],Source[[#This Row],[CrosslistID]],Source[TermDesc],Source[[#This Row],[TermDesc]]))</f>
        <v>1</v>
      </c>
      <c r="AG3651">
        <v>0</v>
      </c>
      <c r="AH3651">
        <v>85.714299999999994</v>
      </c>
      <c r="AI3651">
        <v>2.347</v>
      </c>
      <c r="AJ3651">
        <v>2.6669999999999998</v>
      </c>
      <c r="AK3651">
        <v>0.2</v>
      </c>
      <c r="AL36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51">
        <f>IF(AND(Source[[#This Row],[Credit_Noncredit]]="Noncredit",Source[[#This Row],[FTEF]]&gt;0),Source[[#This Row],[NC XLST FTES]]*525/(437.5*Source[[#This Row],[FTEF]]),0)</f>
        <v>0</v>
      </c>
      <c r="AN3651">
        <f>IF(Source[[#This Row],[Credit_Noncredit]]="Credit",Source[[#This Row],[Census Enrollment]],Source[[#This Row],[Noncredit Avg. Attendance]])</f>
        <v>25</v>
      </c>
    </row>
    <row r="3652" spans="1:40" x14ac:dyDescent="0.25">
      <c r="A3652" t="s">
        <v>885</v>
      </c>
      <c r="B3652" t="s">
        <v>886</v>
      </c>
      <c r="C3652" t="s">
        <v>229</v>
      </c>
      <c r="D3652" t="s">
        <v>230</v>
      </c>
      <c r="E3652" s="4">
        <v>53618</v>
      </c>
      <c r="F3652" s="4" t="s">
        <v>1057</v>
      </c>
      <c r="G3652" s="4">
        <v>182</v>
      </c>
      <c r="H3652" t="str">
        <f>CONCATENATE(Source[[#This Row],[Subject]],TRIM(Source[[#This Row],[Course]]))</f>
        <v>ESL182</v>
      </c>
      <c r="I3652" t="str">
        <f>VLOOKUP(Source[[#This Row],[SubjCrse]],'Courses and Categories'!$E$2:$G$1816,3,FALSE)</f>
        <v>Credit Prep: English/Math/ESL</v>
      </c>
      <c r="J3652">
        <v>1</v>
      </c>
      <c r="K3652" t="s">
        <v>1061</v>
      </c>
      <c r="M3652" t="s">
        <v>903</v>
      </c>
      <c r="N3652" t="s">
        <v>195</v>
      </c>
      <c r="O3652">
        <v>910</v>
      </c>
      <c r="P3652">
        <v>1230</v>
      </c>
      <c r="Q3652" t="s">
        <v>850</v>
      </c>
      <c r="R3652">
        <v>203</v>
      </c>
      <c r="S3652" t="s">
        <v>134</v>
      </c>
      <c r="T3652" t="s">
        <v>51</v>
      </c>
      <c r="U3652" s="1">
        <v>43626</v>
      </c>
      <c r="V3652" s="1">
        <v>43665</v>
      </c>
      <c r="W3652" t="s">
        <v>1062</v>
      </c>
      <c r="X3652" t="s">
        <v>905</v>
      </c>
      <c r="Y3652">
        <v>26</v>
      </c>
      <c r="Z3652">
        <v>24</v>
      </c>
      <c r="AA3652">
        <v>31</v>
      </c>
      <c r="AB3652">
        <v>77.419399999999996</v>
      </c>
      <c r="AD3652">
        <f>IF(ISBLANK(Source[[#This Row],[CrosslistID]]),1,1/COUNTIFS(Source[CrosslistID],Source[[#This Row],[CrosslistID]],Source[TermDesc],Source[[#This Row],[TermDesc]]))</f>
        <v>1</v>
      </c>
      <c r="AG3652">
        <v>0</v>
      </c>
      <c r="AH3652">
        <v>77.419399999999996</v>
      </c>
      <c r="AI3652">
        <v>4.5739999999999998</v>
      </c>
      <c r="AJ3652">
        <v>5.1706000000000003</v>
      </c>
      <c r="AK3652">
        <v>0.5</v>
      </c>
      <c r="AL36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52">
        <f>IF(AND(Source[[#This Row],[Credit_Noncredit]]="Noncredit",Source[[#This Row],[FTEF]]&gt;0),Source[[#This Row],[NC XLST FTES]]*525/(437.5*Source[[#This Row],[FTEF]]),0)</f>
        <v>0</v>
      </c>
      <c r="AN3652">
        <f>IF(Source[[#This Row],[Credit_Noncredit]]="Credit",Source[[#This Row],[Census Enrollment]],Source[[#This Row],[Noncredit Avg. Attendance]])</f>
        <v>26</v>
      </c>
    </row>
    <row r="3653" spans="1:40" x14ac:dyDescent="0.25">
      <c r="A3653" t="s">
        <v>885</v>
      </c>
      <c r="B3653" t="s">
        <v>886</v>
      </c>
      <c r="C3653" t="s">
        <v>229</v>
      </c>
      <c r="D3653" t="s">
        <v>230</v>
      </c>
      <c r="E3653" s="4">
        <v>53619</v>
      </c>
      <c r="F3653" s="4" t="s">
        <v>1057</v>
      </c>
      <c r="G3653" s="4">
        <v>182</v>
      </c>
      <c r="H3653" t="str">
        <f>CONCATENATE(Source[[#This Row],[Subject]],TRIM(Source[[#This Row],[Course]]))</f>
        <v>ESL182</v>
      </c>
      <c r="I3653" t="str">
        <f>VLOOKUP(Source[[#This Row],[SubjCrse]],'Courses and Categories'!$E$2:$G$1816,3,FALSE)</f>
        <v>Credit Prep: English/Math/ESL</v>
      </c>
      <c r="J3653">
        <v>2</v>
      </c>
      <c r="K3653" t="s">
        <v>1061</v>
      </c>
      <c r="M3653" t="s">
        <v>1063</v>
      </c>
      <c r="N3653" t="s">
        <v>42</v>
      </c>
      <c r="O3653" t="s">
        <v>42</v>
      </c>
      <c r="P3653" t="s">
        <v>42</v>
      </c>
      <c r="Q3653" t="s">
        <v>42</v>
      </c>
      <c r="S3653" t="s">
        <v>134</v>
      </c>
      <c r="T3653" t="s">
        <v>51</v>
      </c>
      <c r="U3653" s="1">
        <v>43626</v>
      </c>
      <c r="V3653" s="1">
        <v>43665</v>
      </c>
      <c r="W3653" t="s">
        <v>1062</v>
      </c>
      <c r="X3653" t="s">
        <v>46</v>
      </c>
      <c r="Y3653">
        <v>32</v>
      </c>
      <c r="Z3653">
        <v>24</v>
      </c>
      <c r="AA3653">
        <v>31</v>
      </c>
      <c r="AB3653">
        <v>77.419399999999996</v>
      </c>
      <c r="AD3653">
        <f>IF(ISBLANK(Source[[#This Row],[CrosslistID]]),1,1/COUNTIFS(Source[CrosslistID],Source[[#This Row],[CrosslistID]],Source[TermDesc],Source[[#This Row],[TermDesc]]))</f>
        <v>1</v>
      </c>
      <c r="AG3653">
        <v>0</v>
      </c>
      <c r="AH3653">
        <v>77.419399999999996</v>
      </c>
      <c r="AI3653">
        <v>0.64300000000000002</v>
      </c>
      <c r="AJ3653">
        <v>0.73929999999999996</v>
      </c>
      <c r="AK3653">
        <v>0</v>
      </c>
      <c r="AL36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53">
        <f>IF(AND(Source[[#This Row],[Credit_Noncredit]]="Noncredit",Source[[#This Row],[FTEF]]&gt;0),Source[[#This Row],[NC XLST FTES]]*525/(437.5*Source[[#This Row],[FTEF]]),0)</f>
        <v>0</v>
      </c>
      <c r="AN3653">
        <f>IF(Source[[#This Row],[Credit_Noncredit]]="Credit",Source[[#This Row],[Census Enrollment]],Source[[#This Row],[Noncredit Avg. Attendance]])</f>
        <v>32</v>
      </c>
    </row>
    <row r="3654" spans="1:40" x14ac:dyDescent="0.25">
      <c r="A3654" t="s">
        <v>885</v>
      </c>
      <c r="B3654" t="s">
        <v>886</v>
      </c>
      <c r="C3654" t="s">
        <v>229</v>
      </c>
      <c r="D3654" t="s">
        <v>230</v>
      </c>
      <c r="E3654" s="4">
        <v>53473</v>
      </c>
      <c r="F3654" s="4" t="s">
        <v>1057</v>
      </c>
      <c r="G3654" s="4">
        <v>184</v>
      </c>
      <c r="H3654" t="str">
        <f>CONCATENATE(Source[[#This Row],[Subject]],TRIM(Source[[#This Row],[Course]]))</f>
        <v>ESL184</v>
      </c>
      <c r="I3654" t="str">
        <f>VLOOKUP(Source[[#This Row],[SubjCrse]],'Courses and Categories'!$E$2:$G$1816,3,FALSE)</f>
        <v>Credit Prep: English/Math/ESL</v>
      </c>
      <c r="J3654">
        <v>1</v>
      </c>
      <c r="K3654" t="s">
        <v>1064</v>
      </c>
      <c r="L3654" t="s">
        <v>39</v>
      </c>
      <c r="M3654" t="s">
        <v>903</v>
      </c>
      <c r="N3654" t="s">
        <v>195</v>
      </c>
      <c r="O3654">
        <v>910</v>
      </c>
      <c r="P3654">
        <v>1230</v>
      </c>
      <c r="Q3654" t="s">
        <v>240</v>
      </c>
      <c r="R3654">
        <v>258</v>
      </c>
      <c r="S3654" t="s">
        <v>134</v>
      </c>
      <c r="T3654" t="s">
        <v>44</v>
      </c>
      <c r="U3654" s="1">
        <v>43626</v>
      </c>
      <c r="V3654" s="1">
        <v>43665</v>
      </c>
      <c r="W3654" t="s">
        <v>552</v>
      </c>
      <c r="X3654" t="s">
        <v>905</v>
      </c>
      <c r="Y3654">
        <v>24</v>
      </c>
      <c r="Z3654">
        <v>24</v>
      </c>
      <c r="AA3654">
        <v>31</v>
      </c>
      <c r="AB3654">
        <v>77.419399999999996</v>
      </c>
      <c r="AD3654">
        <f>IF(ISBLANK(Source[[#This Row],[CrosslistID]]),1,1/COUNTIFS(Source[CrosslistID],Source[[#This Row],[CrosslistID]],Source[TermDesc],Source[[#This Row],[TermDesc]]))</f>
        <v>1</v>
      </c>
      <c r="AG3654">
        <v>0</v>
      </c>
      <c r="AH3654">
        <v>77.419399999999996</v>
      </c>
      <c r="AI3654">
        <v>4.1760000000000002</v>
      </c>
      <c r="AJ3654">
        <v>4.7725999999999997</v>
      </c>
      <c r="AK3654">
        <v>0.5</v>
      </c>
      <c r="AL36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54">
        <f>IF(AND(Source[[#This Row],[Credit_Noncredit]]="Noncredit",Source[[#This Row],[FTEF]]&gt;0),Source[[#This Row],[NC XLST FTES]]*525/(437.5*Source[[#This Row],[FTEF]]),0)</f>
        <v>0</v>
      </c>
      <c r="AN3654">
        <f>IF(Source[[#This Row],[Credit_Noncredit]]="Credit",Source[[#This Row],[Census Enrollment]],Source[[#This Row],[Noncredit Avg. Attendance]])</f>
        <v>24</v>
      </c>
    </row>
    <row r="3655" spans="1:40" x14ac:dyDescent="0.25">
      <c r="A3655" t="s">
        <v>885</v>
      </c>
      <c r="B3655" t="s">
        <v>886</v>
      </c>
      <c r="C3655" t="s">
        <v>229</v>
      </c>
      <c r="D3655" t="s">
        <v>230</v>
      </c>
      <c r="E3655" s="4">
        <v>53474</v>
      </c>
      <c r="F3655" s="4" t="s">
        <v>1057</v>
      </c>
      <c r="G3655" s="4">
        <v>184</v>
      </c>
      <c r="H3655" t="str">
        <f>CONCATENATE(Source[[#This Row],[Subject]],TRIM(Source[[#This Row],[Course]]))</f>
        <v>ESL184</v>
      </c>
      <c r="I3655" t="str">
        <f>VLOOKUP(Source[[#This Row],[SubjCrse]],'Courses and Categories'!$E$2:$G$1816,3,FALSE)</f>
        <v>Credit Prep: English/Math/ESL</v>
      </c>
      <c r="J3655">
        <v>2</v>
      </c>
      <c r="K3655" t="s">
        <v>1064</v>
      </c>
      <c r="L3655" t="s">
        <v>39</v>
      </c>
      <c r="M3655" t="s">
        <v>1063</v>
      </c>
      <c r="N3655" t="s">
        <v>42</v>
      </c>
      <c r="O3655" t="s">
        <v>42</v>
      </c>
      <c r="P3655" t="s">
        <v>42</v>
      </c>
      <c r="Q3655" t="s">
        <v>42</v>
      </c>
      <c r="S3655" t="s">
        <v>134</v>
      </c>
      <c r="T3655" t="s">
        <v>44</v>
      </c>
      <c r="U3655" s="1">
        <v>43626</v>
      </c>
      <c r="V3655" s="1">
        <v>43665</v>
      </c>
      <c r="W3655" t="s">
        <v>552</v>
      </c>
      <c r="X3655" t="s">
        <v>46</v>
      </c>
      <c r="Y3655">
        <v>33</v>
      </c>
      <c r="Z3655">
        <v>24</v>
      </c>
      <c r="AA3655">
        <v>31</v>
      </c>
      <c r="AB3655">
        <v>77.419399999999996</v>
      </c>
      <c r="AD3655">
        <f>IF(ISBLANK(Source[[#This Row],[CrosslistID]]),1,1/COUNTIFS(Source[CrosslistID],Source[[#This Row],[CrosslistID]],Source[TermDesc],Source[[#This Row],[TermDesc]]))</f>
        <v>1</v>
      </c>
      <c r="AG3655">
        <v>0</v>
      </c>
      <c r="AH3655">
        <v>77.419399999999996</v>
      </c>
      <c r="AI3655">
        <v>0.63300000000000001</v>
      </c>
      <c r="AJ3655">
        <v>0.70650000000000002</v>
      </c>
      <c r="AK3655">
        <v>0</v>
      </c>
      <c r="AL36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55">
        <f>IF(AND(Source[[#This Row],[Credit_Noncredit]]="Noncredit",Source[[#This Row],[FTEF]]&gt;0),Source[[#This Row],[NC XLST FTES]]*525/(437.5*Source[[#This Row],[FTEF]]),0)</f>
        <v>0</v>
      </c>
      <c r="AN3655">
        <f>IF(Source[[#This Row],[Credit_Noncredit]]="Credit",Source[[#This Row],[Census Enrollment]],Source[[#This Row],[Noncredit Avg. Attendance]])</f>
        <v>33</v>
      </c>
    </row>
    <row r="3656" spans="1:40" x14ac:dyDescent="0.25">
      <c r="A3656" t="s">
        <v>885</v>
      </c>
      <c r="B3656" t="s">
        <v>886</v>
      </c>
      <c r="C3656" t="s">
        <v>229</v>
      </c>
      <c r="D3656" t="s">
        <v>230</v>
      </c>
      <c r="E3656" s="4">
        <v>53475</v>
      </c>
      <c r="F3656" s="4" t="s">
        <v>1057</v>
      </c>
      <c r="G3656" s="4">
        <v>186</v>
      </c>
      <c r="H3656" t="str">
        <f>CONCATENATE(Source[[#This Row],[Subject]],TRIM(Source[[#This Row],[Course]]))</f>
        <v>ESL186</v>
      </c>
      <c r="I3656" t="str">
        <f>VLOOKUP(Source[[#This Row],[SubjCrse]],'Courses and Categories'!$E$2:$G$1816,3,FALSE)</f>
        <v>Credit Prep: English/Math/ESL</v>
      </c>
      <c r="J3656">
        <v>1</v>
      </c>
      <c r="K3656" t="s">
        <v>1066</v>
      </c>
      <c r="L3656" t="s">
        <v>39</v>
      </c>
      <c r="M3656" t="s">
        <v>903</v>
      </c>
      <c r="N3656" t="s">
        <v>195</v>
      </c>
      <c r="O3656">
        <v>910</v>
      </c>
      <c r="P3656">
        <v>1230</v>
      </c>
      <c r="Q3656" t="s">
        <v>422</v>
      </c>
      <c r="R3656">
        <v>205</v>
      </c>
      <c r="S3656" t="s">
        <v>134</v>
      </c>
      <c r="T3656" t="s">
        <v>44</v>
      </c>
      <c r="U3656" s="1">
        <v>43626</v>
      </c>
      <c r="V3656" s="1">
        <v>43665</v>
      </c>
      <c r="W3656" t="s">
        <v>234</v>
      </c>
      <c r="X3656" t="s">
        <v>905</v>
      </c>
      <c r="Y3656">
        <v>30</v>
      </c>
      <c r="Z3656">
        <v>30</v>
      </c>
      <c r="AA3656">
        <v>31</v>
      </c>
      <c r="AB3656">
        <v>96.774199999999993</v>
      </c>
      <c r="AD3656">
        <f>IF(ISBLANK(Source[[#This Row],[CrosslistID]]),1,1/COUNTIFS(Source[CrosslistID],Source[[#This Row],[CrosslistID]],Source[TermDesc],Source[[#This Row],[TermDesc]]))</f>
        <v>1</v>
      </c>
      <c r="AG3656">
        <v>0</v>
      </c>
      <c r="AH3656">
        <v>96.774199999999993</v>
      </c>
      <c r="AI3656">
        <v>5.5679999999999996</v>
      </c>
      <c r="AJ3656">
        <v>5.9657</v>
      </c>
      <c r="AK3656">
        <v>0.5</v>
      </c>
      <c r="AL36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56">
        <f>IF(AND(Source[[#This Row],[Credit_Noncredit]]="Noncredit",Source[[#This Row],[FTEF]]&gt;0),Source[[#This Row],[NC XLST FTES]]*525/(437.5*Source[[#This Row],[FTEF]]),0)</f>
        <v>0</v>
      </c>
      <c r="AN3656">
        <f>IF(Source[[#This Row],[Credit_Noncredit]]="Credit",Source[[#This Row],[Census Enrollment]],Source[[#This Row],[Noncredit Avg. Attendance]])</f>
        <v>30</v>
      </c>
    </row>
    <row r="3657" spans="1:40" x14ac:dyDescent="0.25">
      <c r="A3657" t="s">
        <v>885</v>
      </c>
      <c r="B3657" t="s">
        <v>886</v>
      </c>
      <c r="C3657" t="s">
        <v>229</v>
      </c>
      <c r="D3657" t="s">
        <v>230</v>
      </c>
      <c r="E3657" s="4">
        <v>53476</v>
      </c>
      <c r="F3657" s="4" t="s">
        <v>1057</v>
      </c>
      <c r="G3657" s="4">
        <v>186</v>
      </c>
      <c r="H3657" t="str">
        <f>CONCATENATE(Source[[#This Row],[Subject]],TRIM(Source[[#This Row],[Course]]))</f>
        <v>ESL186</v>
      </c>
      <c r="I3657" t="str">
        <f>VLOOKUP(Source[[#This Row],[SubjCrse]],'Courses and Categories'!$E$2:$G$1816,3,FALSE)</f>
        <v>Credit Prep: English/Math/ESL</v>
      </c>
      <c r="J3657">
        <v>2</v>
      </c>
      <c r="K3657" t="s">
        <v>1066</v>
      </c>
      <c r="L3657" t="s">
        <v>39</v>
      </c>
      <c r="M3657" t="s">
        <v>1063</v>
      </c>
      <c r="N3657" t="s">
        <v>42</v>
      </c>
      <c r="O3657" t="s">
        <v>42</v>
      </c>
      <c r="P3657" t="s">
        <v>42</v>
      </c>
      <c r="Q3657" t="s">
        <v>42</v>
      </c>
      <c r="S3657" t="s">
        <v>134</v>
      </c>
      <c r="T3657" t="s">
        <v>44</v>
      </c>
      <c r="U3657" s="1">
        <v>43626</v>
      </c>
      <c r="V3657" s="1">
        <v>43665</v>
      </c>
      <c r="W3657" t="s">
        <v>234</v>
      </c>
      <c r="X3657" t="s">
        <v>46</v>
      </c>
      <c r="Y3657">
        <v>32</v>
      </c>
      <c r="Z3657">
        <v>30</v>
      </c>
      <c r="AA3657">
        <v>31</v>
      </c>
      <c r="AB3657">
        <v>96.774199999999993</v>
      </c>
      <c r="AD3657">
        <f>IF(ISBLANK(Source[[#This Row],[CrosslistID]]),1,1/COUNTIFS(Source[CrosslistID],Source[[#This Row],[CrosslistID]],Source[TermDesc],Source[[#This Row],[TermDesc]]))</f>
        <v>1</v>
      </c>
      <c r="AG3657">
        <v>0</v>
      </c>
      <c r="AH3657">
        <v>96.774199999999993</v>
      </c>
      <c r="AI3657">
        <v>0.84899999999999998</v>
      </c>
      <c r="AJ3657">
        <v>0.90339999999999998</v>
      </c>
      <c r="AK3657">
        <v>0</v>
      </c>
      <c r="AL36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57">
        <f>IF(AND(Source[[#This Row],[Credit_Noncredit]]="Noncredit",Source[[#This Row],[FTEF]]&gt;0),Source[[#This Row],[NC XLST FTES]]*525/(437.5*Source[[#This Row],[FTEF]]),0)</f>
        <v>0</v>
      </c>
      <c r="AN3657">
        <f>IF(Source[[#This Row],[Credit_Noncredit]]="Credit",Source[[#This Row],[Census Enrollment]],Source[[#This Row],[Noncredit Avg. Attendance]])</f>
        <v>32</v>
      </c>
    </row>
    <row r="3658" spans="1:40" x14ac:dyDescent="0.25">
      <c r="A3658" t="s">
        <v>885</v>
      </c>
      <c r="B3658" t="s">
        <v>886</v>
      </c>
      <c r="C3658" t="s">
        <v>229</v>
      </c>
      <c r="D3658" t="s">
        <v>230</v>
      </c>
      <c r="E3658" s="4">
        <v>53623</v>
      </c>
      <c r="F3658" s="4" t="s">
        <v>1057</v>
      </c>
      <c r="G3658" s="4">
        <v>188</v>
      </c>
      <c r="H3658" t="str">
        <f>CONCATENATE(Source[[#This Row],[Subject]],TRIM(Source[[#This Row],[Course]]))</f>
        <v>ESL188</v>
      </c>
      <c r="I3658" t="str">
        <f>VLOOKUP(Source[[#This Row],[SubjCrse]],'Courses and Categories'!$E$2:$G$1816,3,FALSE)</f>
        <v>Credit General Education</v>
      </c>
      <c r="J3658">
        <v>1</v>
      </c>
      <c r="K3658" t="s">
        <v>1067</v>
      </c>
      <c r="M3658" t="s">
        <v>903</v>
      </c>
      <c r="N3658" t="s">
        <v>195</v>
      </c>
      <c r="O3658">
        <v>910</v>
      </c>
      <c r="P3658">
        <v>1230</v>
      </c>
      <c r="Q3658" t="s">
        <v>240</v>
      </c>
      <c r="R3658">
        <v>261</v>
      </c>
      <c r="S3658" t="s">
        <v>134</v>
      </c>
      <c r="T3658" t="s">
        <v>51</v>
      </c>
      <c r="U3658" s="1">
        <v>43626</v>
      </c>
      <c r="V3658" s="1">
        <v>43665</v>
      </c>
      <c r="W3658" t="s">
        <v>1068</v>
      </c>
      <c r="X3658" t="s">
        <v>905</v>
      </c>
      <c r="Y3658">
        <v>29</v>
      </c>
      <c r="Z3658">
        <v>27</v>
      </c>
      <c r="AA3658">
        <v>31</v>
      </c>
      <c r="AB3658">
        <v>87.096800000000002</v>
      </c>
      <c r="AD3658">
        <f>IF(ISBLANK(Source[[#This Row],[CrosslistID]]),1,1/COUNTIFS(Source[CrosslistID],Source[[#This Row],[CrosslistID]],Source[TermDesc],Source[[#This Row],[TermDesc]]))</f>
        <v>1</v>
      </c>
      <c r="AG3658">
        <v>0</v>
      </c>
      <c r="AH3658">
        <v>87.096800000000002</v>
      </c>
      <c r="AI3658">
        <v>4.9710000000000001</v>
      </c>
      <c r="AJ3658">
        <v>5.7664</v>
      </c>
      <c r="AK3658">
        <v>0.5</v>
      </c>
      <c r="AL36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58">
        <f>IF(AND(Source[[#This Row],[Credit_Noncredit]]="Noncredit",Source[[#This Row],[FTEF]]&gt;0),Source[[#This Row],[NC XLST FTES]]*525/(437.5*Source[[#This Row],[FTEF]]),0)</f>
        <v>0</v>
      </c>
      <c r="AN3658">
        <f>IF(Source[[#This Row],[Credit_Noncredit]]="Credit",Source[[#This Row],[Census Enrollment]],Source[[#This Row],[Noncredit Avg. Attendance]])</f>
        <v>29</v>
      </c>
    </row>
    <row r="3659" spans="1:40" x14ac:dyDescent="0.25">
      <c r="A3659" t="s">
        <v>885</v>
      </c>
      <c r="B3659" t="s">
        <v>886</v>
      </c>
      <c r="C3659" t="s">
        <v>229</v>
      </c>
      <c r="D3659" t="s">
        <v>230</v>
      </c>
      <c r="E3659" s="4">
        <v>53625</v>
      </c>
      <c r="F3659" s="4" t="s">
        <v>1057</v>
      </c>
      <c r="G3659" s="4">
        <v>188</v>
      </c>
      <c r="H3659" t="str">
        <f>CONCATENATE(Source[[#This Row],[Subject]],TRIM(Source[[#This Row],[Course]]))</f>
        <v>ESL188</v>
      </c>
      <c r="I3659" t="str">
        <f>VLOOKUP(Source[[#This Row],[SubjCrse]],'Courses and Categories'!$E$2:$G$1816,3,FALSE)</f>
        <v>Credit General Education</v>
      </c>
      <c r="J3659">
        <v>2</v>
      </c>
      <c r="K3659" t="s">
        <v>1067</v>
      </c>
      <c r="M3659" t="s">
        <v>1063</v>
      </c>
      <c r="N3659" t="s">
        <v>42</v>
      </c>
      <c r="O3659" t="s">
        <v>42</v>
      </c>
      <c r="P3659" t="s">
        <v>42</v>
      </c>
      <c r="Q3659" t="s">
        <v>42</v>
      </c>
      <c r="S3659" t="s">
        <v>134</v>
      </c>
      <c r="T3659" t="s">
        <v>51</v>
      </c>
      <c r="U3659" s="1">
        <v>43626</v>
      </c>
      <c r="V3659" s="1">
        <v>43665</v>
      </c>
      <c r="W3659" t="s">
        <v>1068</v>
      </c>
      <c r="X3659" t="s">
        <v>46</v>
      </c>
      <c r="Y3659">
        <v>33</v>
      </c>
      <c r="Z3659">
        <v>27</v>
      </c>
      <c r="AA3659">
        <v>31</v>
      </c>
      <c r="AB3659">
        <v>87.096800000000002</v>
      </c>
      <c r="AD3659">
        <f>IF(ISBLANK(Source[[#This Row],[CrosslistID]]),1,1/COUNTIFS(Source[CrosslistID],Source[[#This Row],[CrosslistID]],Source[TermDesc],Source[[#This Row],[TermDesc]]))</f>
        <v>1</v>
      </c>
      <c r="AG3659">
        <v>0</v>
      </c>
      <c r="AH3659">
        <v>87.096800000000002</v>
      </c>
      <c r="AI3659">
        <v>0.83299999999999996</v>
      </c>
      <c r="AJ3659">
        <v>0.95989999999999998</v>
      </c>
      <c r="AK3659">
        <v>0</v>
      </c>
      <c r="AL36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59">
        <f>IF(AND(Source[[#This Row],[Credit_Noncredit]]="Noncredit",Source[[#This Row],[FTEF]]&gt;0),Source[[#This Row],[NC XLST FTES]]*525/(437.5*Source[[#This Row],[FTEF]]),0)</f>
        <v>0</v>
      </c>
      <c r="AN3659">
        <f>IF(Source[[#This Row],[Credit_Noncredit]]="Credit",Source[[#This Row],[Census Enrollment]],Source[[#This Row],[Noncredit Avg. Attendance]])</f>
        <v>33</v>
      </c>
    </row>
    <row r="3660" spans="1:40" x14ac:dyDescent="0.25">
      <c r="A3660" t="s">
        <v>885</v>
      </c>
      <c r="B3660" t="s">
        <v>886</v>
      </c>
      <c r="C3660" t="s">
        <v>627</v>
      </c>
      <c r="D3660" t="s">
        <v>1070</v>
      </c>
      <c r="E3660" s="4">
        <v>53398</v>
      </c>
      <c r="F3660" s="4" t="s">
        <v>1071</v>
      </c>
      <c r="G3660" s="4" t="s">
        <v>1072</v>
      </c>
      <c r="H3660" t="str">
        <f>CONCATENATE(Source[[#This Row],[Subject]],TRIM(Source[[#This Row],[Course]]))</f>
        <v>CMST1A</v>
      </c>
      <c r="I3660" t="str">
        <f>VLOOKUP(Source[[#This Row],[SubjCrse]],'Courses and Categories'!$E$2:$G$1816,3,FALSE)</f>
        <v>Credit General Education</v>
      </c>
      <c r="J3660">
        <v>1</v>
      </c>
      <c r="K3660" t="s">
        <v>1073</v>
      </c>
      <c r="L3660" t="s">
        <v>39</v>
      </c>
      <c r="M3660" t="s">
        <v>903</v>
      </c>
      <c r="N3660" t="s">
        <v>63</v>
      </c>
      <c r="O3660">
        <v>940</v>
      </c>
      <c r="P3660">
        <v>1145</v>
      </c>
      <c r="Q3660" t="s">
        <v>240</v>
      </c>
      <c r="R3660">
        <v>224</v>
      </c>
      <c r="S3660" t="s">
        <v>134</v>
      </c>
      <c r="T3660" t="s">
        <v>51</v>
      </c>
      <c r="U3660" s="1">
        <v>43626</v>
      </c>
      <c r="V3660" s="1">
        <v>43665</v>
      </c>
      <c r="W3660" t="s">
        <v>1074</v>
      </c>
      <c r="X3660" t="s">
        <v>905</v>
      </c>
      <c r="Y3660">
        <v>29</v>
      </c>
      <c r="Z3660">
        <v>26</v>
      </c>
      <c r="AA3660">
        <v>30</v>
      </c>
      <c r="AB3660">
        <v>86.666700000000006</v>
      </c>
      <c r="AD3660">
        <f>IF(ISBLANK(Source[[#This Row],[CrosslistID]]),1,1/COUNTIFS(Source[CrosslistID],Source[[#This Row],[CrosslistID]],Source[TermDesc],Source[[#This Row],[TermDesc]]))</f>
        <v>1</v>
      </c>
      <c r="AG3660">
        <v>0</v>
      </c>
      <c r="AH3660">
        <v>86.666700000000006</v>
      </c>
      <c r="AI3660">
        <v>2.8210000000000002</v>
      </c>
      <c r="AJ3660">
        <v>2.9217</v>
      </c>
      <c r="AK3660">
        <v>0.2</v>
      </c>
      <c r="AL36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60">
        <f>IF(AND(Source[[#This Row],[Credit_Noncredit]]="Noncredit",Source[[#This Row],[FTEF]]&gt;0),Source[[#This Row],[NC XLST FTES]]*525/(437.5*Source[[#This Row],[FTEF]]),0)</f>
        <v>0</v>
      </c>
      <c r="AN3660">
        <f>IF(Source[[#This Row],[Credit_Noncredit]]="Credit",Source[[#This Row],[Census Enrollment]],Source[[#This Row],[Noncredit Avg. Attendance]])</f>
        <v>29</v>
      </c>
    </row>
    <row r="3661" spans="1:40" x14ac:dyDescent="0.25">
      <c r="A3661" t="s">
        <v>885</v>
      </c>
      <c r="B3661" t="s">
        <v>886</v>
      </c>
      <c r="C3661" t="s">
        <v>627</v>
      </c>
      <c r="D3661" t="s">
        <v>1070</v>
      </c>
      <c r="E3661" s="4">
        <v>53400</v>
      </c>
      <c r="F3661" s="4" t="s">
        <v>1071</v>
      </c>
      <c r="G3661" s="4" t="s">
        <v>1072</v>
      </c>
      <c r="H3661" t="str">
        <f>CONCATENATE(Source[[#This Row],[Subject]],TRIM(Source[[#This Row],[Course]]))</f>
        <v>CMST1A</v>
      </c>
      <c r="I3661" t="str">
        <f>VLOOKUP(Source[[#This Row],[SubjCrse]],'Courses and Categories'!$E$2:$G$1816,3,FALSE)</f>
        <v>Credit General Education</v>
      </c>
      <c r="J3661">
        <v>2</v>
      </c>
      <c r="K3661" t="s">
        <v>1073</v>
      </c>
      <c r="L3661" t="s">
        <v>39</v>
      </c>
      <c r="M3661" t="s">
        <v>903</v>
      </c>
      <c r="N3661" t="s">
        <v>63</v>
      </c>
      <c r="O3661">
        <v>940</v>
      </c>
      <c r="P3661">
        <v>1145</v>
      </c>
      <c r="Q3661" t="s">
        <v>240</v>
      </c>
      <c r="R3661">
        <v>223</v>
      </c>
      <c r="S3661" t="s">
        <v>134</v>
      </c>
      <c r="T3661" t="s">
        <v>51</v>
      </c>
      <c r="U3661" s="1">
        <v>43626</v>
      </c>
      <c r="V3661" s="1">
        <v>43665</v>
      </c>
      <c r="W3661" t="s">
        <v>1075</v>
      </c>
      <c r="X3661" t="s">
        <v>905</v>
      </c>
      <c r="Y3661">
        <v>29</v>
      </c>
      <c r="Z3661">
        <v>28</v>
      </c>
      <c r="AA3661">
        <v>30</v>
      </c>
      <c r="AB3661">
        <v>93.333299999999994</v>
      </c>
      <c r="AD3661">
        <f>IF(ISBLANK(Source[[#This Row],[CrosslistID]]),1,1/COUNTIFS(Source[CrosslistID],Source[[#This Row],[CrosslistID]],Source[TermDesc],Source[[#This Row],[TermDesc]]))</f>
        <v>1</v>
      </c>
      <c r="AG3661">
        <v>0</v>
      </c>
      <c r="AH3661">
        <v>93.333299999999994</v>
      </c>
      <c r="AI3661">
        <v>2.9220000000000002</v>
      </c>
      <c r="AJ3661">
        <v>2.9220000000000002</v>
      </c>
      <c r="AK3661">
        <v>0.2</v>
      </c>
      <c r="AL36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61">
        <f>IF(AND(Source[[#This Row],[Credit_Noncredit]]="Noncredit",Source[[#This Row],[FTEF]]&gt;0),Source[[#This Row],[NC XLST FTES]]*525/(437.5*Source[[#This Row],[FTEF]]),0)</f>
        <v>0</v>
      </c>
      <c r="AN3661">
        <f>IF(Source[[#This Row],[Credit_Noncredit]]="Credit",Source[[#This Row],[Census Enrollment]],Source[[#This Row],[Noncredit Avg. Attendance]])</f>
        <v>29</v>
      </c>
    </row>
    <row r="3662" spans="1:40" x14ac:dyDescent="0.25">
      <c r="A3662" t="s">
        <v>885</v>
      </c>
      <c r="B3662" t="s">
        <v>886</v>
      </c>
      <c r="C3662" t="s">
        <v>627</v>
      </c>
      <c r="D3662" t="s">
        <v>1070</v>
      </c>
      <c r="E3662" s="4">
        <v>53399</v>
      </c>
      <c r="F3662" s="4" t="s">
        <v>1071</v>
      </c>
      <c r="G3662" s="4" t="s">
        <v>1072</v>
      </c>
      <c r="H3662" t="str">
        <f>CONCATENATE(Source[[#This Row],[Subject]],TRIM(Source[[#This Row],[Course]]))</f>
        <v>CMST1A</v>
      </c>
      <c r="I3662" t="str">
        <f>VLOOKUP(Source[[#This Row],[SubjCrse]],'Courses and Categories'!$E$2:$G$1816,3,FALSE)</f>
        <v>Credit General Education</v>
      </c>
      <c r="J3662">
        <v>3</v>
      </c>
      <c r="K3662" t="s">
        <v>1073</v>
      </c>
      <c r="L3662" t="s">
        <v>39</v>
      </c>
      <c r="M3662" t="s">
        <v>903</v>
      </c>
      <c r="N3662" t="s">
        <v>63</v>
      </c>
      <c r="O3662">
        <v>1210</v>
      </c>
      <c r="P3662">
        <v>1415</v>
      </c>
      <c r="Q3662" t="s">
        <v>240</v>
      </c>
      <c r="R3662">
        <v>269</v>
      </c>
      <c r="S3662" t="s">
        <v>134</v>
      </c>
      <c r="T3662" t="s">
        <v>51</v>
      </c>
      <c r="U3662" s="1">
        <v>43626</v>
      </c>
      <c r="V3662" s="1">
        <v>43665</v>
      </c>
      <c r="W3662" t="s">
        <v>1075</v>
      </c>
      <c r="X3662" t="s">
        <v>905</v>
      </c>
      <c r="Y3662">
        <v>29</v>
      </c>
      <c r="Z3662">
        <v>27</v>
      </c>
      <c r="AA3662">
        <v>30</v>
      </c>
      <c r="AB3662">
        <v>90</v>
      </c>
      <c r="AD3662">
        <f>IF(ISBLANK(Source[[#This Row],[CrosslistID]]),1,1/COUNTIFS(Source[CrosslistID],Source[[#This Row],[CrosslistID]],Source[TermDesc],Source[[#This Row],[TermDesc]]))</f>
        <v>1</v>
      </c>
      <c r="AG3662">
        <v>0</v>
      </c>
      <c r="AH3662">
        <v>90</v>
      </c>
      <c r="AI3662">
        <v>2.8210000000000002</v>
      </c>
      <c r="AJ3662">
        <v>2.9217</v>
      </c>
      <c r="AK3662">
        <v>0.2</v>
      </c>
      <c r="AL36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62">
        <f>IF(AND(Source[[#This Row],[Credit_Noncredit]]="Noncredit",Source[[#This Row],[FTEF]]&gt;0),Source[[#This Row],[NC XLST FTES]]*525/(437.5*Source[[#This Row],[FTEF]]),0)</f>
        <v>0</v>
      </c>
      <c r="AN3662">
        <f>IF(Source[[#This Row],[Credit_Noncredit]]="Credit",Source[[#This Row],[Census Enrollment]],Source[[#This Row],[Noncredit Avg. Attendance]])</f>
        <v>29</v>
      </c>
    </row>
    <row r="3663" spans="1:40" x14ac:dyDescent="0.25">
      <c r="A3663" t="s">
        <v>885</v>
      </c>
      <c r="B3663" t="s">
        <v>886</v>
      </c>
      <c r="C3663" t="s">
        <v>627</v>
      </c>
      <c r="D3663" t="s">
        <v>1070</v>
      </c>
      <c r="E3663" s="4">
        <v>53449</v>
      </c>
      <c r="F3663" s="4" t="s">
        <v>1071</v>
      </c>
      <c r="G3663" s="4" t="s">
        <v>1072</v>
      </c>
      <c r="H3663" t="str">
        <f>CONCATENATE(Source[[#This Row],[Subject]],TRIM(Source[[#This Row],[Course]]))</f>
        <v>CMST1A</v>
      </c>
      <c r="I3663" t="str">
        <f>VLOOKUP(Source[[#This Row],[SubjCrse]],'Courses and Categories'!$E$2:$G$1816,3,FALSE)</f>
        <v>Credit General Education</v>
      </c>
      <c r="J3663">
        <v>4</v>
      </c>
      <c r="K3663" t="s">
        <v>1073</v>
      </c>
      <c r="L3663" t="s">
        <v>39</v>
      </c>
      <c r="M3663" t="s">
        <v>903</v>
      </c>
      <c r="N3663" t="s">
        <v>63</v>
      </c>
      <c r="O3663">
        <v>1210</v>
      </c>
      <c r="P3663">
        <v>1415</v>
      </c>
      <c r="Q3663" t="s">
        <v>240</v>
      </c>
      <c r="R3663">
        <v>202</v>
      </c>
      <c r="S3663" t="s">
        <v>134</v>
      </c>
      <c r="T3663" t="s">
        <v>51</v>
      </c>
      <c r="U3663" s="1">
        <v>43626</v>
      </c>
      <c r="V3663" s="1">
        <v>43665</v>
      </c>
      <c r="W3663" t="s">
        <v>1074</v>
      </c>
      <c r="X3663" t="s">
        <v>905</v>
      </c>
      <c r="Y3663">
        <v>24</v>
      </c>
      <c r="Z3663">
        <v>23</v>
      </c>
      <c r="AA3663">
        <v>30</v>
      </c>
      <c r="AB3663">
        <v>76.666700000000006</v>
      </c>
      <c r="AD3663">
        <f>IF(ISBLANK(Source[[#This Row],[CrosslistID]]),1,1/COUNTIFS(Source[CrosslistID],Source[[#This Row],[CrosslistID]],Source[TermDesc],Source[[#This Row],[TermDesc]]))</f>
        <v>1</v>
      </c>
      <c r="AG3663">
        <v>0</v>
      </c>
      <c r="AH3663">
        <v>76.666700000000006</v>
      </c>
      <c r="AI3663">
        <v>2.3180000000000001</v>
      </c>
      <c r="AJ3663">
        <v>2.4188000000000001</v>
      </c>
      <c r="AK3663">
        <v>0.2</v>
      </c>
      <c r="AL36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63">
        <f>IF(AND(Source[[#This Row],[Credit_Noncredit]]="Noncredit",Source[[#This Row],[FTEF]]&gt;0),Source[[#This Row],[NC XLST FTES]]*525/(437.5*Source[[#This Row],[FTEF]]),0)</f>
        <v>0</v>
      </c>
      <c r="AN3663">
        <f>IF(Source[[#This Row],[Credit_Noncredit]]="Credit",Source[[#This Row],[Census Enrollment]],Source[[#This Row],[Noncredit Avg. Attendance]])</f>
        <v>24</v>
      </c>
    </row>
    <row r="3664" spans="1:40" x14ac:dyDescent="0.25">
      <c r="A3664" t="s">
        <v>885</v>
      </c>
      <c r="B3664" t="s">
        <v>886</v>
      </c>
      <c r="C3664" t="s">
        <v>627</v>
      </c>
      <c r="D3664" t="s">
        <v>1070</v>
      </c>
      <c r="E3664" s="4">
        <v>53404</v>
      </c>
      <c r="F3664" s="4" t="s">
        <v>1071</v>
      </c>
      <c r="G3664" s="4" t="s">
        <v>1072</v>
      </c>
      <c r="H3664" t="str">
        <f>CONCATENATE(Source[[#This Row],[Subject]],TRIM(Source[[#This Row],[Course]]))</f>
        <v>CMST1A</v>
      </c>
      <c r="I3664" t="str">
        <f>VLOOKUP(Source[[#This Row],[SubjCrse]],'Courses and Categories'!$E$2:$G$1816,3,FALSE)</f>
        <v>Credit General Education</v>
      </c>
      <c r="J3664">
        <v>5</v>
      </c>
      <c r="K3664" t="s">
        <v>1073</v>
      </c>
      <c r="L3664" t="s">
        <v>39</v>
      </c>
      <c r="M3664" t="s">
        <v>903</v>
      </c>
      <c r="N3664" t="s">
        <v>105</v>
      </c>
      <c r="O3664">
        <v>1240</v>
      </c>
      <c r="P3664">
        <v>1610</v>
      </c>
      <c r="Q3664" t="s">
        <v>240</v>
      </c>
      <c r="R3664">
        <v>224</v>
      </c>
      <c r="S3664" t="s">
        <v>134</v>
      </c>
      <c r="T3664" t="s">
        <v>51</v>
      </c>
      <c r="U3664" s="1">
        <v>43626</v>
      </c>
      <c r="V3664" s="1">
        <v>43670</v>
      </c>
      <c r="W3664" t="s">
        <v>1076</v>
      </c>
      <c r="X3664" t="s">
        <v>905</v>
      </c>
      <c r="Y3664">
        <v>26</v>
      </c>
      <c r="Z3664">
        <v>25</v>
      </c>
      <c r="AA3664">
        <v>30</v>
      </c>
      <c r="AB3664">
        <v>83.333299999999994</v>
      </c>
      <c r="AD3664">
        <f>IF(ISBLANK(Source[[#This Row],[CrosslistID]]),1,1/COUNTIFS(Source[CrosslistID],Source[[#This Row],[CrosslistID]],Source[TermDesc],Source[[#This Row],[TermDesc]]))</f>
        <v>1</v>
      </c>
      <c r="AG3664">
        <v>0</v>
      </c>
      <c r="AH3664">
        <v>83.333299999999994</v>
      </c>
      <c r="AI3664">
        <v>2.5329999999999999</v>
      </c>
      <c r="AJ3664">
        <v>2.6343000000000001</v>
      </c>
      <c r="AK3664">
        <v>0.2</v>
      </c>
      <c r="AL36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64">
        <f>IF(AND(Source[[#This Row],[Credit_Noncredit]]="Noncredit",Source[[#This Row],[FTEF]]&gt;0),Source[[#This Row],[NC XLST FTES]]*525/(437.5*Source[[#This Row],[FTEF]]),0)</f>
        <v>0</v>
      </c>
      <c r="AN3664">
        <f>IF(Source[[#This Row],[Credit_Noncredit]]="Credit",Source[[#This Row],[Census Enrollment]],Source[[#This Row],[Noncredit Avg. Attendance]])</f>
        <v>26</v>
      </c>
    </row>
    <row r="3665" spans="1:40" x14ac:dyDescent="0.25">
      <c r="A3665" t="s">
        <v>885</v>
      </c>
      <c r="B3665" t="s">
        <v>886</v>
      </c>
      <c r="C3665" t="s">
        <v>627</v>
      </c>
      <c r="D3665" t="s">
        <v>1070</v>
      </c>
      <c r="E3665" s="4">
        <v>53405</v>
      </c>
      <c r="F3665" s="4" t="s">
        <v>1071</v>
      </c>
      <c r="G3665" s="4" t="s">
        <v>1072</v>
      </c>
      <c r="H3665" t="str">
        <f>CONCATENATE(Source[[#This Row],[Subject]],TRIM(Source[[#This Row],[Course]]))</f>
        <v>CMST1A</v>
      </c>
      <c r="I3665" t="str">
        <f>VLOOKUP(Source[[#This Row],[SubjCrse]],'Courses and Categories'!$E$2:$G$1816,3,FALSE)</f>
        <v>Credit General Education</v>
      </c>
      <c r="J3665">
        <v>6</v>
      </c>
      <c r="K3665" t="s">
        <v>1073</v>
      </c>
      <c r="L3665" t="s">
        <v>39</v>
      </c>
      <c r="M3665" t="s">
        <v>903</v>
      </c>
      <c r="N3665" t="s">
        <v>59</v>
      </c>
      <c r="O3665">
        <v>1210</v>
      </c>
      <c r="P3665">
        <v>1600</v>
      </c>
      <c r="Q3665" t="s">
        <v>240</v>
      </c>
      <c r="R3665">
        <v>224</v>
      </c>
      <c r="S3665" t="s">
        <v>134</v>
      </c>
      <c r="T3665" t="s">
        <v>41</v>
      </c>
      <c r="U3665" s="1">
        <v>43626</v>
      </c>
      <c r="V3665" s="1">
        <v>43674</v>
      </c>
      <c r="W3665" t="s">
        <v>1077</v>
      </c>
      <c r="X3665" t="s">
        <v>905</v>
      </c>
      <c r="Y3665">
        <v>28</v>
      </c>
      <c r="Z3665">
        <v>25</v>
      </c>
      <c r="AA3665">
        <v>30</v>
      </c>
      <c r="AB3665">
        <v>83.333299999999994</v>
      </c>
      <c r="AD3665">
        <f>IF(ISBLANK(Source[[#This Row],[CrosslistID]]),1,1/COUNTIFS(Source[CrosslistID],Source[[#This Row],[CrosslistID]],Source[TermDesc],Source[[#This Row],[TermDesc]]))</f>
        <v>1</v>
      </c>
      <c r="AG3665">
        <v>0</v>
      </c>
      <c r="AH3665">
        <v>83.333299999999994</v>
      </c>
      <c r="AI3665">
        <v>2.7730000000000001</v>
      </c>
      <c r="AJ3665">
        <v>2.7730000000000001</v>
      </c>
      <c r="AK3665">
        <v>0.2</v>
      </c>
      <c r="AL36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65">
        <f>IF(AND(Source[[#This Row],[Credit_Noncredit]]="Noncredit",Source[[#This Row],[FTEF]]&gt;0),Source[[#This Row],[NC XLST FTES]]*525/(437.5*Source[[#This Row],[FTEF]]),0)</f>
        <v>0</v>
      </c>
      <c r="AN3665">
        <f>IF(Source[[#This Row],[Credit_Noncredit]]="Credit",Source[[#This Row],[Census Enrollment]],Source[[#This Row],[Noncredit Avg. Attendance]])</f>
        <v>28</v>
      </c>
    </row>
    <row r="3666" spans="1:40" x14ac:dyDescent="0.25">
      <c r="A3666" t="s">
        <v>885</v>
      </c>
      <c r="B3666" t="s">
        <v>886</v>
      </c>
      <c r="C3666" t="s">
        <v>627</v>
      </c>
      <c r="D3666" t="s">
        <v>1070</v>
      </c>
      <c r="E3666" s="4">
        <v>53402</v>
      </c>
      <c r="F3666" s="4" t="s">
        <v>1071</v>
      </c>
      <c r="G3666" s="4" t="s">
        <v>1072</v>
      </c>
      <c r="H3666" t="str">
        <f>CONCATENATE(Source[[#This Row],[Subject]],TRIM(Source[[#This Row],[Course]]))</f>
        <v>CMST1A</v>
      </c>
      <c r="I3666" t="str">
        <f>VLOOKUP(Source[[#This Row],[SubjCrse]],'Courses and Categories'!$E$2:$G$1816,3,FALSE)</f>
        <v>Credit General Education</v>
      </c>
      <c r="J3666">
        <v>501</v>
      </c>
      <c r="K3666" t="s">
        <v>1073</v>
      </c>
      <c r="L3666" t="s">
        <v>87</v>
      </c>
      <c r="M3666" t="s">
        <v>903</v>
      </c>
      <c r="N3666" t="s">
        <v>105</v>
      </c>
      <c r="O3666">
        <v>1800</v>
      </c>
      <c r="P3666">
        <v>2130</v>
      </c>
      <c r="Q3666" t="s">
        <v>240</v>
      </c>
      <c r="R3666">
        <v>224</v>
      </c>
      <c r="S3666" t="s">
        <v>134</v>
      </c>
      <c r="T3666" t="s">
        <v>51</v>
      </c>
      <c r="U3666" s="1">
        <v>43626</v>
      </c>
      <c r="V3666" s="1">
        <v>43672</v>
      </c>
      <c r="W3666" t="s">
        <v>1078</v>
      </c>
      <c r="X3666" t="s">
        <v>905</v>
      </c>
      <c r="Y3666">
        <v>32</v>
      </c>
      <c r="Z3666">
        <v>32</v>
      </c>
      <c r="AA3666">
        <v>30</v>
      </c>
      <c r="AB3666">
        <v>106.66670000000001</v>
      </c>
      <c r="AD3666">
        <f>IF(ISBLANK(Source[[#This Row],[CrosslistID]]),1,1/COUNTIFS(Source[CrosslistID],Source[[#This Row],[CrosslistID]],Source[TermDesc],Source[[#This Row],[TermDesc]]))</f>
        <v>1</v>
      </c>
      <c r="AG3666">
        <v>0</v>
      </c>
      <c r="AH3666">
        <v>106.66670000000001</v>
      </c>
      <c r="AI3666">
        <v>3.141</v>
      </c>
      <c r="AJ3666">
        <v>3.2423000000000002</v>
      </c>
      <c r="AK3666">
        <v>0.2</v>
      </c>
      <c r="AL36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66">
        <f>IF(AND(Source[[#This Row],[Credit_Noncredit]]="Noncredit",Source[[#This Row],[FTEF]]&gt;0),Source[[#This Row],[NC XLST FTES]]*525/(437.5*Source[[#This Row],[FTEF]]),0)</f>
        <v>0</v>
      </c>
      <c r="AN3666">
        <f>IF(Source[[#This Row],[Credit_Noncredit]]="Credit",Source[[#This Row],[Census Enrollment]],Source[[#This Row],[Noncredit Avg. Attendance]])</f>
        <v>32</v>
      </c>
    </row>
    <row r="3667" spans="1:40" x14ac:dyDescent="0.25">
      <c r="A3667" t="s">
        <v>885</v>
      </c>
      <c r="B3667" t="s">
        <v>886</v>
      </c>
      <c r="C3667" t="s">
        <v>627</v>
      </c>
      <c r="D3667" t="s">
        <v>1070</v>
      </c>
      <c r="E3667" s="4">
        <v>53661</v>
      </c>
      <c r="F3667" s="4" t="s">
        <v>1071</v>
      </c>
      <c r="G3667" s="4" t="s">
        <v>1072</v>
      </c>
      <c r="H3667" t="str">
        <f>CONCATENATE(Source[[#This Row],[Subject]],TRIM(Source[[#This Row],[Course]]))</f>
        <v>CMST1A</v>
      </c>
      <c r="I3667" t="str">
        <f>VLOOKUP(Source[[#This Row],[SubjCrse]],'Courses and Categories'!$E$2:$G$1816,3,FALSE)</f>
        <v>Credit General Education</v>
      </c>
      <c r="J3667">
        <v>502</v>
      </c>
      <c r="K3667" t="s">
        <v>1073</v>
      </c>
      <c r="M3667" t="s">
        <v>903</v>
      </c>
      <c r="N3667" t="s">
        <v>59</v>
      </c>
      <c r="O3667">
        <v>1800</v>
      </c>
      <c r="P3667">
        <v>2150</v>
      </c>
      <c r="Q3667" t="s">
        <v>240</v>
      </c>
      <c r="R3667">
        <v>257</v>
      </c>
      <c r="S3667" t="s">
        <v>134</v>
      </c>
      <c r="T3667" t="s">
        <v>51</v>
      </c>
      <c r="U3667" s="1">
        <v>43626</v>
      </c>
      <c r="V3667" s="1">
        <v>43671</v>
      </c>
      <c r="W3667" t="s">
        <v>1079</v>
      </c>
      <c r="X3667" t="s">
        <v>905</v>
      </c>
      <c r="Y3667">
        <v>26</v>
      </c>
      <c r="Z3667">
        <v>27</v>
      </c>
      <c r="AA3667">
        <v>30</v>
      </c>
      <c r="AB3667">
        <v>90</v>
      </c>
      <c r="AD3667">
        <f>IF(ISBLANK(Source[[#This Row],[CrosslistID]]),1,1/COUNTIFS(Source[CrosslistID],Source[[#This Row],[CrosslistID]],Source[TermDesc],Source[[#This Row],[TermDesc]]))</f>
        <v>1</v>
      </c>
      <c r="AG3667">
        <v>0</v>
      </c>
      <c r="AH3667">
        <v>90</v>
      </c>
      <c r="AI3667">
        <v>2.476</v>
      </c>
      <c r="AJ3667">
        <v>2.5750000000000002</v>
      </c>
      <c r="AK3667">
        <v>0.2</v>
      </c>
      <c r="AL36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67">
        <f>IF(AND(Source[[#This Row],[Credit_Noncredit]]="Noncredit",Source[[#This Row],[FTEF]]&gt;0),Source[[#This Row],[NC XLST FTES]]*525/(437.5*Source[[#This Row],[FTEF]]),0)</f>
        <v>0</v>
      </c>
      <c r="AN3667">
        <f>IF(Source[[#This Row],[Credit_Noncredit]]="Credit",Source[[#This Row],[Census Enrollment]],Source[[#This Row],[Noncredit Avg. Attendance]])</f>
        <v>26</v>
      </c>
    </row>
    <row r="3668" spans="1:40" x14ac:dyDescent="0.25">
      <c r="A3668" t="s">
        <v>885</v>
      </c>
      <c r="B3668" t="s">
        <v>886</v>
      </c>
      <c r="C3668" t="s">
        <v>627</v>
      </c>
      <c r="D3668" t="s">
        <v>1070</v>
      </c>
      <c r="E3668" s="4">
        <v>53403</v>
      </c>
      <c r="F3668" s="4" t="s">
        <v>1071</v>
      </c>
      <c r="G3668" s="4" t="s">
        <v>1072</v>
      </c>
      <c r="H3668" t="str">
        <f>CONCATENATE(Source[[#This Row],[Subject]],TRIM(Source[[#This Row],[Course]]))</f>
        <v>CMST1A</v>
      </c>
      <c r="I3668" t="str">
        <f>VLOOKUP(Source[[#This Row],[SubjCrse]],'Courses and Categories'!$E$2:$G$1816,3,FALSE)</f>
        <v>Credit General Education</v>
      </c>
      <c r="J3668">
        <v>931</v>
      </c>
      <c r="K3668" t="s">
        <v>1073</v>
      </c>
      <c r="L3668" t="s">
        <v>87</v>
      </c>
      <c r="M3668" t="s">
        <v>897</v>
      </c>
      <c r="N3668" t="s">
        <v>42</v>
      </c>
      <c r="O3668" t="s">
        <v>42</v>
      </c>
      <c r="P3668" t="s">
        <v>42</v>
      </c>
      <c r="Q3668" t="s">
        <v>42</v>
      </c>
      <c r="S3668" t="s">
        <v>134</v>
      </c>
      <c r="T3668" t="s">
        <v>41</v>
      </c>
      <c r="U3668" s="1">
        <v>43626</v>
      </c>
      <c r="V3668" s="1">
        <v>43671</v>
      </c>
      <c r="W3668" t="s">
        <v>1080</v>
      </c>
      <c r="X3668" t="s">
        <v>899</v>
      </c>
      <c r="Y3668">
        <v>40</v>
      </c>
      <c r="Z3668">
        <v>37</v>
      </c>
      <c r="AA3668">
        <v>35</v>
      </c>
      <c r="AB3668">
        <v>105.71429999999999</v>
      </c>
      <c r="AD3668">
        <f>IF(ISBLANK(Source[[#This Row],[CrosslistID]]),1,1/COUNTIFS(Source[CrosslistID],Source[[#This Row],[CrosslistID]],Source[TermDesc],Source[[#This Row],[TermDesc]]))</f>
        <v>1</v>
      </c>
      <c r="AG3668">
        <v>0</v>
      </c>
      <c r="AH3668">
        <v>105.71429999999999</v>
      </c>
      <c r="AI3668">
        <v>4</v>
      </c>
      <c r="AJ3668">
        <v>4</v>
      </c>
      <c r="AK3668">
        <v>0.2</v>
      </c>
      <c r="AL36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68">
        <f>IF(AND(Source[[#This Row],[Credit_Noncredit]]="Noncredit",Source[[#This Row],[FTEF]]&gt;0),Source[[#This Row],[NC XLST FTES]]*525/(437.5*Source[[#This Row],[FTEF]]),0)</f>
        <v>0</v>
      </c>
      <c r="AN3668">
        <f>IF(Source[[#This Row],[Credit_Noncredit]]="Credit",Source[[#This Row],[Census Enrollment]],Source[[#This Row],[Noncredit Avg. Attendance]])</f>
        <v>40</v>
      </c>
    </row>
    <row r="3669" spans="1:40" x14ac:dyDescent="0.25">
      <c r="A3669" t="s">
        <v>885</v>
      </c>
      <c r="B3669" t="s">
        <v>886</v>
      </c>
      <c r="C3669" t="s">
        <v>627</v>
      </c>
      <c r="D3669" t="s">
        <v>1070</v>
      </c>
      <c r="E3669" s="4">
        <v>53450</v>
      </c>
      <c r="F3669" s="4" t="s">
        <v>1071</v>
      </c>
      <c r="G3669" s="4" t="s">
        <v>1072</v>
      </c>
      <c r="H3669" t="str">
        <f>CONCATENATE(Source[[#This Row],[Subject]],TRIM(Source[[#This Row],[Course]]))</f>
        <v>CMST1A</v>
      </c>
      <c r="I3669" t="str">
        <f>VLOOKUP(Source[[#This Row],[SubjCrse]],'Courses and Categories'!$E$2:$G$1816,3,FALSE)</f>
        <v>Credit General Education</v>
      </c>
      <c r="J3669">
        <v>932</v>
      </c>
      <c r="K3669" t="s">
        <v>1073</v>
      </c>
      <c r="L3669" t="s">
        <v>87</v>
      </c>
      <c r="M3669" t="s">
        <v>897</v>
      </c>
      <c r="N3669" t="s">
        <v>42</v>
      </c>
      <c r="O3669" t="s">
        <v>42</v>
      </c>
      <c r="P3669" t="s">
        <v>42</v>
      </c>
      <c r="Q3669" t="s">
        <v>42</v>
      </c>
      <c r="S3669" t="s">
        <v>134</v>
      </c>
      <c r="T3669" t="s">
        <v>41</v>
      </c>
      <c r="U3669" s="1">
        <v>43626</v>
      </c>
      <c r="V3669" s="1">
        <v>43671</v>
      </c>
      <c r="W3669" t="s">
        <v>1080</v>
      </c>
      <c r="X3669" t="s">
        <v>899</v>
      </c>
      <c r="Y3669">
        <v>40</v>
      </c>
      <c r="Z3669">
        <v>36</v>
      </c>
      <c r="AA3669">
        <v>35</v>
      </c>
      <c r="AB3669">
        <v>102.8571</v>
      </c>
      <c r="AD3669">
        <f>IF(ISBLANK(Source[[#This Row],[CrosslistID]]),1,1/COUNTIFS(Source[CrosslistID],Source[[#This Row],[CrosslistID]],Source[TermDesc],Source[[#This Row],[TermDesc]]))</f>
        <v>1</v>
      </c>
      <c r="AG3669">
        <v>0</v>
      </c>
      <c r="AH3669">
        <v>102.8571</v>
      </c>
      <c r="AI3669">
        <v>3.9</v>
      </c>
      <c r="AJ3669">
        <v>4</v>
      </c>
      <c r="AK3669">
        <v>0.2</v>
      </c>
      <c r="AL36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69">
        <f>IF(AND(Source[[#This Row],[Credit_Noncredit]]="Noncredit",Source[[#This Row],[FTEF]]&gt;0),Source[[#This Row],[NC XLST FTES]]*525/(437.5*Source[[#This Row],[FTEF]]),0)</f>
        <v>0</v>
      </c>
      <c r="AN3669">
        <f>IF(Source[[#This Row],[Credit_Noncredit]]="Credit",Source[[#This Row],[Census Enrollment]],Source[[#This Row],[Noncredit Avg. Attendance]])</f>
        <v>40</v>
      </c>
    </row>
    <row r="3670" spans="1:40" x14ac:dyDescent="0.25">
      <c r="A3670" t="s">
        <v>885</v>
      </c>
      <c r="B3670" t="s">
        <v>886</v>
      </c>
      <c r="C3670" t="s">
        <v>627</v>
      </c>
      <c r="D3670" t="s">
        <v>1070</v>
      </c>
      <c r="E3670" s="4">
        <v>53452</v>
      </c>
      <c r="F3670" s="4" t="s">
        <v>1071</v>
      </c>
      <c r="G3670" s="4">
        <v>3</v>
      </c>
      <c r="H3670" t="str">
        <f>CONCATENATE(Source[[#This Row],[Subject]],TRIM(Source[[#This Row],[Course]]))</f>
        <v>CMST3</v>
      </c>
      <c r="I3670" t="str">
        <f>VLOOKUP(Source[[#This Row],[SubjCrse]],'Courses and Categories'!$E$2:$G$1816,3,FALSE)</f>
        <v>Credit General Education</v>
      </c>
      <c r="J3670">
        <v>1</v>
      </c>
      <c r="K3670" t="s">
        <v>1081</v>
      </c>
      <c r="L3670" t="s">
        <v>39</v>
      </c>
      <c r="M3670" t="s">
        <v>903</v>
      </c>
      <c r="N3670" t="s">
        <v>63</v>
      </c>
      <c r="O3670">
        <v>940</v>
      </c>
      <c r="P3670">
        <v>1145</v>
      </c>
      <c r="Q3670" t="s">
        <v>240</v>
      </c>
      <c r="R3670">
        <v>257</v>
      </c>
      <c r="S3670" t="s">
        <v>134</v>
      </c>
      <c r="T3670" t="s">
        <v>51</v>
      </c>
      <c r="U3670" s="1">
        <v>43626</v>
      </c>
      <c r="V3670" s="1">
        <v>43664</v>
      </c>
      <c r="W3670" t="s">
        <v>1078</v>
      </c>
      <c r="X3670" t="s">
        <v>905</v>
      </c>
      <c r="Y3670">
        <v>29</v>
      </c>
      <c r="Z3670">
        <v>28</v>
      </c>
      <c r="AA3670">
        <v>30</v>
      </c>
      <c r="AB3670">
        <v>93.333299999999994</v>
      </c>
      <c r="AD3670">
        <f>IF(ISBLANK(Source[[#This Row],[CrosslistID]]),1,1/COUNTIFS(Source[CrosslistID],Source[[#This Row],[CrosslistID]],Source[TermDesc],Source[[#This Row],[TermDesc]]))</f>
        <v>1</v>
      </c>
      <c r="AG3670">
        <v>0</v>
      </c>
      <c r="AH3670">
        <v>93.333299999999994</v>
      </c>
      <c r="AI3670">
        <v>2.9220000000000002</v>
      </c>
      <c r="AJ3670">
        <v>2.9220000000000002</v>
      </c>
      <c r="AK3670">
        <v>0.2</v>
      </c>
      <c r="AL36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70">
        <f>IF(AND(Source[[#This Row],[Credit_Noncredit]]="Noncredit",Source[[#This Row],[FTEF]]&gt;0),Source[[#This Row],[NC XLST FTES]]*525/(437.5*Source[[#This Row],[FTEF]]),0)</f>
        <v>0</v>
      </c>
      <c r="AN3670">
        <f>IF(Source[[#This Row],[Credit_Noncredit]]="Credit",Source[[#This Row],[Census Enrollment]],Source[[#This Row],[Noncredit Avg. Attendance]])</f>
        <v>29</v>
      </c>
    </row>
    <row r="3671" spans="1:40" x14ac:dyDescent="0.25">
      <c r="A3671" t="s">
        <v>885</v>
      </c>
      <c r="B3671" t="s">
        <v>886</v>
      </c>
      <c r="C3671" t="s">
        <v>627</v>
      </c>
      <c r="D3671" t="s">
        <v>1070</v>
      </c>
      <c r="E3671" s="4">
        <v>53409</v>
      </c>
      <c r="F3671" s="4" t="s">
        <v>1071</v>
      </c>
      <c r="G3671" s="4">
        <v>4</v>
      </c>
      <c r="H3671" t="str">
        <f>CONCATENATE(Source[[#This Row],[Subject]],TRIM(Source[[#This Row],[Course]]))</f>
        <v>CMST4</v>
      </c>
      <c r="I3671" t="str">
        <f>VLOOKUP(Source[[#This Row],[SubjCrse]],'Courses and Categories'!$E$2:$G$1816,3,FALSE)</f>
        <v>Credit General Education</v>
      </c>
      <c r="J3671">
        <v>961</v>
      </c>
      <c r="K3671" t="s">
        <v>1082</v>
      </c>
      <c r="L3671" t="s">
        <v>87</v>
      </c>
      <c r="M3671" t="s">
        <v>897</v>
      </c>
      <c r="N3671" t="s">
        <v>42</v>
      </c>
      <c r="O3671" t="s">
        <v>42</v>
      </c>
      <c r="P3671" t="s">
        <v>42</v>
      </c>
      <c r="Q3671" t="s">
        <v>42</v>
      </c>
      <c r="S3671" t="s">
        <v>134</v>
      </c>
      <c r="T3671" t="s">
        <v>41</v>
      </c>
      <c r="U3671" s="1">
        <v>43626</v>
      </c>
      <c r="V3671" s="1">
        <v>43671</v>
      </c>
      <c r="W3671" t="s">
        <v>1076</v>
      </c>
      <c r="X3671" t="s">
        <v>899</v>
      </c>
      <c r="Y3671">
        <v>24</v>
      </c>
      <c r="Z3671">
        <v>20</v>
      </c>
      <c r="AA3671">
        <v>35</v>
      </c>
      <c r="AB3671">
        <v>57.142899999999997</v>
      </c>
      <c r="AD3671">
        <f>IF(ISBLANK(Source[[#This Row],[CrosslistID]]),1,1/COUNTIFS(Source[CrosslistID],Source[[#This Row],[CrosslistID]],Source[TermDesc],Source[[#This Row],[TermDesc]]))</f>
        <v>1</v>
      </c>
      <c r="AG3671">
        <v>0</v>
      </c>
      <c r="AH3671">
        <v>57.142899999999997</v>
      </c>
      <c r="AI3671">
        <v>2.4</v>
      </c>
      <c r="AJ3671">
        <v>2.4</v>
      </c>
      <c r="AK3671">
        <v>0.2</v>
      </c>
      <c r="AL36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71">
        <f>IF(AND(Source[[#This Row],[Credit_Noncredit]]="Noncredit",Source[[#This Row],[FTEF]]&gt;0),Source[[#This Row],[NC XLST FTES]]*525/(437.5*Source[[#This Row],[FTEF]]),0)</f>
        <v>0</v>
      </c>
      <c r="AN3671">
        <f>IF(Source[[#This Row],[Credit_Noncredit]]="Credit",Source[[#This Row],[Census Enrollment]],Source[[#This Row],[Noncredit Avg. Attendance]])</f>
        <v>24</v>
      </c>
    </row>
    <row r="3672" spans="1:40" x14ac:dyDescent="0.25">
      <c r="A3672" t="s">
        <v>885</v>
      </c>
      <c r="B3672" t="s">
        <v>886</v>
      </c>
      <c r="C3672" t="s">
        <v>627</v>
      </c>
      <c r="D3672" t="s">
        <v>1070</v>
      </c>
      <c r="E3672" s="4">
        <v>53446</v>
      </c>
      <c r="F3672" s="4" t="s">
        <v>1071</v>
      </c>
      <c r="G3672" s="4">
        <v>20</v>
      </c>
      <c r="H3672" t="str">
        <f>CONCATENATE(Source[[#This Row],[Subject]],TRIM(Source[[#This Row],[Course]]))</f>
        <v>CMST20</v>
      </c>
      <c r="I3672" t="str">
        <f>VLOOKUP(Source[[#This Row],[SubjCrse]],'Courses and Categories'!$E$2:$G$1816,3,FALSE)</f>
        <v>Credit General Education</v>
      </c>
      <c r="J3672">
        <v>1</v>
      </c>
      <c r="K3672" t="s">
        <v>1083</v>
      </c>
      <c r="L3672" t="s">
        <v>39</v>
      </c>
      <c r="M3672" t="s">
        <v>903</v>
      </c>
      <c r="N3672" t="s">
        <v>63</v>
      </c>
      <c r="O3672">
        <v>940</v>
      </c>
      <c r="P3672">
        <v>1145</v>
      </c>
      <c r="Q3672" t="s">
        <v>240</v>
      </c>
      <c r="R3672">
        <v>266</v>
      </c>
      <c r="S3672" t="s">
        <v>134</v>
      </c>
      <c r="T3672" t="s">
        <v>51</v>
      </c>
      <c r="U3672" s="1">
        <v>43626</v>
      </c>
      <c r="V3672" s="1">
        <v>43664</v>
      </c>
      <c r="W3672" t="s">
        <v>1084</v>
      </c>
      <c r="X3672" t="s">
        <v>905</v>
      </c>
      <c r="Y3672">
        <v>33</v>
      </c>
      <c r="Z3672">
        <v>33</v>
      </c>
      <c r="AA3672">
        <v>30</v>
      </c>
      <c r="AB3672">
        <v>110</v>
      </c>
      <c r="AD3672">
        <f>IF(ISBLANK(Source[[#This Row],[CrosslistID]]),1,1/COUNTIFS(Source[CrosslistID],Source[[#This Row],[CrosslistID]],Source[TermDesc],Source[[#This Row],[TermDesc]]))</f>
        <v>1</v>
      </c>
      <c r="AG3672">
        <v>0</v>
      </c>
      <c r="AH3672">
        <v>110</v>
      </c>
      <c r="AI3672">
        <v>3.1240000000000001</v>
      </c>
      <c r="AJ3672">
        <v>3.3254999999999999</v>
      </c>
      <c r="AK3672">
        <v>0.2</v>
      </c>
      <c r="AL36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72">
        <f>IF(AND(Source[[#This Row],[Credit_Noncredit]]="Noncredit",Source[[#This Row],[FTEF]]&gt;0),Source[[#This Row],[NC XLST FTES]]*525/(437.5*Source[[#This Row],[FTEF]]),0)</f>
        <v>0</v>
      </c>
      <c r="AN3672">
        <f>IF(Source[[#This Row],[Credit_Noncredit]]="Credit",Source[[#This Row],[Census Enrollment]],Source[[#This Row],[Noncredit Avg. Attendance]])</f>
        <v>33</v>
      </c>
    </row>
    <row r="3673" spans="1:40" x14ac:dyDescent="0.25">
      <c r="A3673" t="s">
        <v>885</v>
      </c>
      <c r="B3673" t="s">
        <v>886</v>
      </c>
      <c r="C3673" t="s">
        <v>627</v>
      </c>
      <c r="D3673" t="s">
        <v>1070</v>
      </c>
      <c r="E3673" s="4">
        <v>53447</v>
      </c>
      <c r="F3673" s="4" t="s">
        <v>1071</v>
      </c>
      <c r="G3673" s="4">
        <v>20</v>
      </c>
      <c r="H3673" t="str">
        <f>CONCATENATE(Source[[#This Row],[Subject]],TRIM(Source[[#This Row],[Course]]))</f>
        <v>CMST20</v>
      </c>
      <c r="I3673" t="str">
        <f>VLOOKUP(Source[[#This Row],[SubjCrse]],'Courses and Categories'!$E$2:$G$1816,3,FALSE)</f>
        <v>Credit General Education</v>
      </c>
      <c r="J3673">
        <v>2</v>
      </c>
      <c r="K3673" t="s">
        <v>1083</v>
      </c>
      <c r="L3673" t="s">
        <v>39</v>
      </c>
      <c r="M3673" t="s">
        <v>903</v>
      </c>
      <c r="N3673" t="s">
        <v>63</v>
      </c>
      <c r="O3673">
        <v>1210</v>
      </c>
      <c r="P3673">
        <v>1415</v>
      </c>
      <c r="Q3673" t="s">
        <v>240</v>
      </c>
      <c r="R3673">
        <v>268</v>
      </c>
      <c r="S3673" t="s">
        <v>134</v>
      </c>
      <c r="T3673" t="s">
        <v>51</v>
      </c>
      <c r="U3673" s="1">
        <v>43626</v>
      </c>
      <c r="V3673" s="1">
        <v>43664</v>
      </c>
      <c r="W3673" t="s">
        <v>1085</v>
      </c>
      <c r="X3673" t="s">
        <v>905</v>
      </c>
      <c r="Y3673">
        <v>26</v>
      </c>
      <c r="Z3673">
        <v>23</v>
      </c>
      <c r="AA3673">
        <v>30</v>
      </c>
      <c r="AB3673">
        <v>76.666700000000006</v>
      </c>
      <c r="AD3673">
        <f>IF(ISBLANK(Source[[#This Row],[CrosslistID]]),1,1/COUNTIFS(Source[CrosslistID],Source[[#This Row],[CrosslistID]],Source[TermDesc],Source[[#This Row],[TermDesc]]))</f>
        <v>1</v>
      </c>
      <c r="AG3673">
        <v>0</v>
      </c>
      <c r="AH3673">
        <v>76.666700000000006</v>
      </c>
      <c r="AI3673">
        <v>2.62</v>
      </c>
      <c r="AJ3673">
        <v>2.62</v>
      </c>
      <c r="AK3673">
        <v>0.2</v>
      </c>
      <c r="AL36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73">
        <f>IF(AND(Source[[#This Row],[Credit_Noncredit]]="Noncredit",Source[[#This Row],[FTEF]]&gt;0),Source[[#This Row],[NC XLST FTES]]*525/(437.5*Source[[#This Row],[FTEF]]),0)</f>
        <v>0</v>
      </c>
      <c r="AN3673">
        <f>IF(Source[[#This Row],[Credit_Noncredit]]="Credit",Source[[#This Row],[Census Enrollment]],Source[[#This Row],[Noncredit Avg. Attendance]])</f>
        <v>26</v>
      </c>
    </row>
    <row r="3674" spans="1:40" x14ac:dyDescent="0.25">
      <c r="A3674" t="s">
        <v>885</v>
      </c>
      <c r="B3674" t="s">
        <v>886</v>
      </c>
      <c r="C3674" t="s">
        <v>627</v>
      </c>
      <c r="D3674" t="s">
        <v>1070</v>
      </c>
      <c r="E3674" s="4">
        <v>53448</v>
      </c>
      <c r="F3674" s="4" t="s">
        <v>1071</v>
      </c>
      <c r="G3674" s="4">
        <v>20</v>
      </c>
      <c r="H3674" t="str">
        <f>CONCATENATE(Source[[#This Row],[Subject]],TRIM(Source[[#This Row],[Course]]))</f>
        <v>CMST20</v>
      </c>
      <c r="I3674" t="str">
        <f>VLOOKUP(Source[[#This Row],[SubjCrse]],'Courses and Categories'!$E$2:$G$1816,3,FALSE)</f>
        <v>Credit General Education</v>
      </c>
      <c r="J3674">
        <v>501</v>
      </c>
      <c r="K3674" t="s">
        <v>1083</v>
      </c>
      <c r="L3674" t="s">
        <v>87</v>
      </c>
      <c r="M3674" t="s">
        <v>903</v>
      </c>
      <c r="N3674" t="s">
        <v>59</v>
      </c>
      <c r="O3674">
        <v>1800</v>
      </c>
      <c r="P3674">
        <v>2150</v>
      </c>
      <c r="Q3674" t="s">
        <v>240</v>
      </c>
      <c r="R3674">
        <v>258</v>
      </c>
      <c r="S3674" t="s">
        <v>134</v>
      </c>
      <c r="T3674" t="s">
        <v>51</v>
      </c>
      <c r="U3674" s="1">
        <v>43626</v>
      </c>
      <c r="V3674" s="1">
        <v>43674</v>
      </c>
      <c r="W3674" t="s">
        <v>1084</v>
      </c>
      <c r="X3674" t="s">
        <v>905</v>
      </c>
      <c r="Y3674">
        <v>33</v>
      </c>
      <c r="Z3674">
        <v>33</v>
      </c>
      <c r="AA3674">
        <v>30</v>
      </c>
      <c r="AB3674">
        <v>110</v>
      </c>
      <c r="AD3674">
        <f>IF(ISBLANK(Source[[#This Row],[CrosslistID]]),1,1/COUNTIFS(Source[CrosslistID],Source[[#This Row],[CrosslistID]],Source[TermDesc],Source[[#This Row],[TermDesc]]))</f>
        <v>1</v>
      </c>
      <c r="AG3674">
        <v>0</v>
      </c>
      <c r="AH3674">
        <v>110</v>
      </c>
      <c r="AI3674">
        <v>3.07</v>
      </c>
      <c r="AJ3674">
        <v>3.2681</v>
      </c>
      <c r="AK3674">
        <v>0.2</v>
      </c>
      <c r="AL36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74">
        <f>IF(AND(Source[[#This Row],[Credit_Noncredit]]="Noncredit",Source[[#This Row],[FTEF]]&gt;0),Source[[#This Row],[NC XLST FTES]]*525/(437.5*Source[[#This Row],[FTEF]]),0)</f>
        <v>0</v>
      </c>
      <c r="AN3674">
        <f>IF(Source[[#This Row],[Credit_Noncredit]]="Credit",Source[[#This Row],[Census Enrollment]],Source[[#This Row],[Noncredit Avg. Attendance]])</f>
        <v>33</v>
      </c>
    </row>
    <row r="3675" spans="1:40" x14ac:dyDescent="0.25">
      <c r="A3675" t="s">
        <v>885</v>
      </c>
      <c r="B3675" t="s">
        <v>886</v>
      </c>
      <c r="C3675" t="s">
        <v>627</v>
      </c>
      <c r="D3675" t="s">
        <v>1070</v>
      </c>
      <c r="E3675" s="4">
        <v>53406</v>
      </c>
      <c r="F3675" s="4" t="s">
        <v>1071</v>
      </c>
      <c r="G3675" s="4">
        <v>20</v>
      </c>
      <c r="H3675" t="str">
        <f>CONCATENATE(Source[[#This Row],[Subject]],TRIM(Source[[#This Row],[Course]]))</f>
        <v>CMST20</v>
      </c>
      <c r="I3675" t="str">
        <f>VLOOKUP(Source[[#This Row],[SubjCrse]],'Courses and Categories'!$E$2:$G$1816,3,FALSE)</f>
        <v>Credit General Education</v>
      </c>
      <c r="J3675">
        <v>931</v>
      </c>
      <c r="K3675" t="s">
        <v>1083</v>
      </c>
      <c r="L3675" t="s">
        <v>87</v>
      </c>
      <c r="M3675" t="s">
        <v>897</v>
      </c>
      <c r="N3675" t="s">
        <v>42</v>
      </c>
      <c r="O3675" t="s">
        <v>42</v>
      </c>
      <c r="P3675" t="s">
        <v>42</v>
      </c>
      <c r="Q3675" t="s">
        <v>42</v>
      </c>
      <c r="S3675" t="s">
        <v>134</v>
      </c>
      <c r="T3675" t="s">
        <v>41</v>
      </c>
      <c r="U3675" s="1">
        <v>43626</v>
      </c>
      <c r="V3675" s="1">
        <v>43671</v>
      </c>
      <c r="W3675" t="s">
        <v>1086</v>
      </c>
      <c r="X3675" t="s">
        <v>899</v>
      </c>
      <c r="Y3675">
        <v>31</v>
      </c>
      <c r="Z3675">
        <v>27</v>
      </c>
      <c r="AA3675">
        <v>35</v>
      </c>
      <c r="AB3675">
        <v>77.142899999999997</v>
      </c>
      <c r="AD3675">
        <f>IF(ISBLANK(Source[[#This Row],[CrosslistID]]),1,1/COUNTIFS(Source[CrosslistID],Source[[#This Row],[CrosslistID]],Source[TermDesc],Source[[#This Row],[TermDesc]]))</f>
        <v>1</v>
      </c>
      <c r="AG3675">
        <v>0</v>
      </c>
      <c r="AH3675">
        <v>77.142899999999997</v>
      </c>
      <c r="AI3675">
        <v>2.7</v>
      </c>
      <c r="AJ3675">
        <v>3.1</v>
      </c>
      <c r="AK3675">
        <v>0.2</v>
      </c>
      <c r="AL36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75">
        <f>IF(AND(Source[[#This Row],[Credit_Noncredit]]="Noncredit",Source[[#This Row],[FTEF]]&gt;0),Source[[#This Row],[NC XLST FTES]]*525/(437.5*Source[[#This Row],[FTEF]]),0)</f>
        <v>0</v>
      </c>
      <c r="AN3675">
        <f>IF(Source[[#This Row],[Credit_Noncredit]]="Credit",Source[[#This Row],[Census Enrollment]],Source[[#This Row],[Noncredit Avg. Attendance]])</f>
        <v>31</v>
      </c>
    </row>
    <row r="3676" spans="1:40" x14ac:dyDescent="0.25">
      <c r="A3676" t="s">
        <v>885</v>
      </c>
      <c r="B3676" t="s">
        <v>886</v>
      </c>
      <c r="C3676" t="s">
        <v>627</v>
      </c>
      <c r="D3676" t="s">
        <v>1070</v>
      </c>
      <c r="E3676" s="4">
        <v>53577</v>
      </c>
      <c r="F3676" s="4" t="s">
        <v>1071</v>
      </c>
      <c r="G3676" s="4">
        <v>20</v>
      </c>
      <c r="H3676" t="str">
        <f>CONCATENATE(Source[[#This Row],[Subject]],TRIM(Source[[#This Row],[Course]]))</f>
        <v>CMST20</v>
      </c>
      <c r="I3676" t="str">
        <f>VLOOKUP(Source[[#This Row],[SubjCrse]],'Courses and Categories'!$E$2:$G$1816,3,FALSE)</f>
        <v>Credit General Education</v>
      </c>
      <c r="J3676">
        <v>932</v>
      </c>
      <c r="K3676" t="s">
        <v>1083</v>
      </c>
      <c r="L3676" t="s">
        <v>87</v>
      </c>
      <c r="M3676" t="s">
        <v>897</v>
      </c>
      <c r="N3676" t="s">
        <v>42</v>
      </c>
      <c r="O3676" t="s">
        <v>42</v>
      </c>
      <c r="P3676" t="s">
        <v>42</v>
      </c>
      <c r="Q3676" t="s">
        <v>42</v>
      </c>
      <c r="S3676" t="s">
        <v>134</v>
      </c>
      <c r="T3676" t="s">
        <v>51</v>
      </c>
      <c r="U3676" s="1">
        <v>43626</v>
      </c>
      <c r="V3676" s="1">
        <v>43671</v>
      </c>
      <c r="W3676" t="s">
        <v>1086</v>
      </c>
      <c r="X3676" t="s">
        <v>918</v>
      </c>
      <c r="Y3676">
        <v>31</v>
      </c>
      <c r="Z3676">
        <v>30</v>
      </c>
      <c r="AA3676">
        <v>35</v>
      </c>
      <c r="AB3676">
        <v>85.714299999999994</v>
      </c>
      <c r="AD3676">
        <f>IF(ISBLANK(Source[[#This Row],[CrosslistID]]),1,1/COUNTIFS(Source[CrosslistID],Source[[#This Row],[CrosslistID]],Source[TermDesc],Source[[#This Row],[TermDesc]]))</f>
        <v>1</v>
      </c>
      <c r="AG3676">
        <v>0</v>
      </c>
      <c r="AH3676">
        <v>85.714299999999994</v>
      </c>
      <c r="AI3676">
        <v>3</v>
      </c>
      <c r="AJ3676">
        <v>3.1</v>
      </c>
      <c r="AK3676">
        <v>0.2</v>
      </c>
      <c r="AL36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76">
        <f>IF(AND(Source[[#This Row],[Credit_Noncredit]]="Noncredit",Source[[#This Row],[FTEF]]&gt;0),Source[[#This Row],[NC XLST FTES]]*525/(437.5*Source[[#This Row],[FTEF]]),0)</f>
        <v>0</v>
      </c>
      <c r="AN3676">
        <f>IF(Source[[#This Row],[Credit_Noncredit]]="Credit",Source[[#This Row],[Census Enrollment]],Source[[#This Row],[Noncredit Avg. Attendance]])</f>
        <v>31</v>
      </c>
    </row>
    <row r="3677" spans="1:40" x14ac:dyDescent="0.25">
      <c r="A3677" t="s">
        <v>885</v>
      </c>
      <c r="B3677" t="s">
        <v>886</v>
      </c>
      <c r="C3677" t="s">
        <v>627</v>
      </c>
      <c r="D3677" t="s">
        <v>628</v>
      </c>
      <c r="E3677" s="4">
        <v>53272</v>
      </c>
      <c r="F3677" s="4" t="s">
        <v>629</v>
      </c>
      <c r="G3677" s="4" t="s">
        <v>1072</v>
      </c>
      <c r="H3677" t="str">
        <f>CONCATENATE(Source[[#This Row],[Subject]],TRIM(Source[[#This Row],[Course]]))</f>
        <v>ENGL1A</v>
      </c>
      <c r="I3677" t="str">
        <f>VLOOKUP(Source[[#This Row],[SubjCrse]],'Courses and Categories'!$E$2:$G$1816,3,FALSE)</f>
        <v>Credit General Education</v>
      </c>
      <c r="J3677">
        <v>1</v>
      </c>
      <c r="K3677" t="s">
        <v>1087</v>
      </c>
      <c r="L3677" t="s">
        <v>39</v>
      </c>
      <c r="M3677" t="s">
        <v>1088</v>
      </c>
      <c r="N3677" t="s">
        <v>63</v>
      </c>
      <c r="O3677">
        <v>900</v>
      </c>
      <c r="P3677">
        <v>1150</v>
      </c>
      <c r="Q3677" t="s">
        <v>850</v>
      </c>
      <c r="R3677">
        <v>611</v>
      </c>
      <c r="S3677" t="s">
        <v>134</v>
      </c>
      <c r="T3677" t="s">
        <v>51</v>
      </c>
      <c r="U3677" s="1">
        <v>43626</v>
      </c>
      <c r="V3677" s="1">
        <v>43665</v>
      </c>
      <c r="W3677" t="s">
        <v>1089</v>
      </c>
      <c r="X3677" t="s">
        <v>905</v>
      </c>
      <c r="Y3677">
        <v>30</v>
      </c>
      <c r="Z3677">
        <v>27</v>
      </c>
      <c r="AA3677">
        <v>33</v>
      </c>
      <c r="AB3677">
        <v>81.818200000000004</v>
      </c>
      <c r="AD3677">
        <f>IF(ISBLANK(Source[[#This Row],[CrosslistID]]),1,1/COUNTIFS(Source[CrosslistID],Source[[#This Row],[CrosslistID]],Source[TermDesc],Source[[#This Row],[TermDesc]]))</f>
        <v>1</v>
      </c>
      <c r="AG3677">
        <v>0</v>
      </c>
      <c r="AH3677">
        <v>81.818200000000004</v>
      </c>
      <c r="AI3677">
        <v>3.9430000000000001</v>
      </c>
      <c r="AJ3677">
        <v>3.9430000000000001</v>
      </c>
      <c r="AK3677">
        <v>0.33329999999999999</v>
      </c>
      <c r="AL36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77">
        <f>IF(AND(Source[[#This Row],[Credit_Noncredit]]="Noncredit",Source[[#This Row],[FTEF]]&gt;0),Source[[#This Row],[NC XLST FTES]]*525/(437.5*Source[[#This Row],[FTEF]]),0)</f>
        <v>0</v>
      </c>
      <c r="AN3677">
        <f>IF(Source[[#This Row],[Credit_Noncredit]]="Credit",Source[[#This Row],[Census Enrollment]],Source[[#This Row],[Noncredit Avg. Attendance]])</f>
        <v>30</v>
      </c>
    </row>
    <row r="3678" spans="1:40" x14ac:dyDescent="0.25">
      <c r="A3678" t="s">
        <v>885</v>
      </c>
      <c r="B3678" t="s">
        <v>886</v>
      </c>
      <c r="C3678" t="s">
        <v>627</v>
      </c>
      <c r="D3678" t="s">
        <v>628</v>
      </c>
      <c r="E3678" s="4">
        <v>50129</v>
      </c>
      <c r="F3678" s="4" t="s">
        <v>629</v>
      </c>
      <c r="G3678" s="4" t="s">
        <v>1072</v>
      </c>
      <c r="H3678" t="str">
        <f>CONCATENATE(Source[[#This Row],[Subject]],TRIM(Source[[#This Row],[Course]]))</f>
        <v>ENGL1A</v>
      </c>
      <c r="I3678" t="str">
        <f>VLOOKUP(Source[[#This Row],[SubjCrse]],'Courses and Categories'!$E$2:$G$1816,3,FALSE)</f>
        <v>Credit General Education</v>
      </c>
      <c r="J3678">
        <v>2</v>
      </c>
      <c r="K3678" t="s">
        <v>1087</v>
      </c>
      <c r="L3678" t="s">
        <v>39</v>
      </c>
      <c r="M3678" t="s">
        <v>1088</v>
      </c>
      <c r="N3678" t="s">
        <v>63</v>
      </c>
      <c r="O3678">
        <v>900</v>
      </c>
      <c r="P3678">
        <v>1150</v>
      </c>
      <c r="Q3678" t="s">
        <v>238</v>
      </c>
      <c r="R3678">
        <v>701</v>
      </c>
      <c r="S3678" t="s">
        <v>134</v>
      </c>
      <c r="T3678" t="s">
        <v>51</v>
      </c>
      <c r="U3678" s="1">
        <v>43626</v>
      </c>
      <c r="V3678" s="1">
        <v>43665</v>
      </c>
      <c r="W3678" t="s">
        <v>1090</v>
      </c>
      <c r="X3678" t="s">
        <v>905</v>
      </c>
      <c r="Y3678">
        <v>34</v>
      </c>
      <c r="Z3678">
        <v>32</v>
      </c>
      <c r="AA3678">
        <v>33</v>
      </c>
      <c r="AB3678">
        <v>96.969700000000003</v>
      </c>
      <c r="AD3678">
        <f>IF(ISBLANK(Source[[#This Row],[CrosslistID]]),1,1/COUNTIFS(Source[CrosslistID],Source[[#This Row],[CrosslistID]],Source[TermDesc],Source[[#This Row],[TermDesc]]))</f>
        <v>1</v>
      </c>
      <c r="AG3678">
        <v>0</v>
      </c>
      <c r="AH3678">
        <v>96.969700000000003</v>
      </c>
      <c r="AI3678">
        <v>4.2060000000000004</v>
      </c>
      <c r="AJ3678">
        <v>4.4688999999999997</v>
      </c>
      <c r="AK3678">
        <v>0.33329999999999999</v>
      </c>
      <c r="AL36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78">
        <f>IF(AND(Source[[#This Row],[Credit_Noncredit]]="Noncredit",Source[[#This Row],[FTEF]]&gt;0),Source[[#This Row],[NC XLST FTES]]*525/(437.5*Source[[#This Row],[FTEF]]),0)</f>
        <v>0</v>
      </c>
      <c r="AN3678">
        <f>IF(Source[[#This Row],[Credit_Noncredit]]="Credit",Source[[#This Row],[Census Enrollment]],Source[[#This Row],[Noncredit Avg. Attendance]])</f>
        <v>34</v>
      </c>
    </row>
    <row r="3679" spans="1:40" x14ac:dyDescent="0.25">
      <c r="A3679" t="s">
        <v>885</v>
      </c>
      <c r="B3679" t="s">
        <v>886</v>
      </c>
      <c r="C3679" t="s">
        <v>627</v>
      </c>
      <c r="D3679" t="s">
        <v>628</v>
      </c>
      <c r="E3679" s="4">
        <v>51066</v>
      </c>
      <c r="F3679" s="4" t="s">
        <v>629</v>
      </c>
      <c r="G3679" s="4" t="s">
        <v>1072</v>
      </c>
      <c r="H3679" t="str">
        <f>CONCATENATE(Source[[#This Row],[Subject]],TRIM(Source[[#This Row],[Course]]))</f>
        <v>ENGL1A</v>
      </c>
      <c r="I3679" t="str">
        <f>VLOOKUP(Source[[#This Row],[SubjCrse]],'Courses and Categories'!$E$2:$G$1816,3,FALSE)</f>
        <v>Credit General Education</v>
      </c>
      <c r="J3679">
        <v>3</v>
      </c>
      <c r="K3679" t="s">
        <v>1087</v>
      </c>
      <c r="L3679" t="s">
        <v>39</v>
      </c>
      <c r="M3679" t="s">
        <v>1088</v>
      </c>
      <c r="N3679" t="s">
        <v>63</v>
      </c>
      <c r="O3679">
        <v>1200</v>
      </c>
      <c r="P3679">
        <v>1450</v>
      </c>
      <c r="Q3679" t="s">
        <v>850</v>
      </c>
      <c r="R3679">
        <v>511</v>
      </c>
      <c r="S3679" t="s">
        <v>134</v>
      </c>
      <c r="T3679" t="s">
        <v>51</v>
      </c>
      <c r="U3679" s="1">
        <v>43626</v>
      </c>
      <c r="V3679" s="1">
        <v>43665</v>
      </c>
      <c r="W3679" t="s">
        <v>1091</v>
      </c>
      <c r="X3679" t="s">
        <v>905</v>
      </c>
      <c r="Y3679">
        <v>24</v>
      </c>
      <c r="Z3679">
        <v>19</v>
      </c>
      <c r="AA3679">
        <v>33</v>
      </c>
      <c r="AB3679">
        <v>57.575800000000001</v>
      </c>
      <c r="AD3679">
        <f>IF(ISBLANK(Source[[#This Row],[CrosslistID]]),1,1/COUNTIFS(Source[CrosslistID],Source[[#This Row],[CrosslistID]],Source[TermDesc],Source[[#This Row],[TermDesc]]))</f>
        <v>1</v>
      </c>
      <c r="AG3679">
        <v>0</v>
      </c>
      <c r="AH3679">
        <v>57.575800000000001</v>
      </c>
      <c r="AI3679">
        <v>3.0230000000000001</v>
      </c>
      <c r="AJ3679">
        <v>3.1543999999999999</v>
      </c>
      <c r="AK3679">
        <v>0.33329999999999999</v>
      </c>
      <c r="AL36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79">
        <f>IF(AND(Source[[#This Row],[Credit_Noncredit]]="Noncredit",Source[[#This Row],[FTEF]]&gt;0),Source[[#This Row],[NC XLST FTES]]*525/(437.5*Source[[#This Row],[FTEF]]),0)</f>
        <v>0</v>
      </c>
      <c r="AN3679">
        <f>IF(Source[[#This Row],[Credit_Noncredit]]="Credit",Source[[#This Row],[Census Enrollment]],Source[[#This Row],[Noncredit Avg. Attendance]])</f>
        <v>24</v>
      </c>
    </row>
    <row r="3680" spans="1:40" x14ac:dyDescent="0.25">
      <c r="A3680" t="s">
        <v>885</v>
      </c>
      <c r="B3680" t="s">
        <v>886</v>
      </c>
      <c r="C3680" t="s">
        <v>627</v>
      </c>
      <c r="D3680" t="s">
        <v>628</v>
      </c>
      <c r="E3680" s="4">
        <v>52353</v>
      </c>
      <c r="F3680" s="4" t="s">
        <v>629</v>
      </c>
      <c r="G3680" s="4" t="s">
        <v>1072</v>
      </c>
      <c r="H3680" t="str">
        <f>CONCATENATE(Source[[#This Row],[Subject]],TRIM(Source[[#This Row],[Course]]))</f>
        <v>ENGL1A</v>
      </c>
      <c r="I3680" t="str">
        <f>VLOOKUP(Source[[#This Row],[SubjCrse]],'Courses and Categories'!$E$2:$G$1816,3,FALSE)</f>
        <v>Credit General Education</v>
      </c>
      <c r="J3680">
        <v>4</v>
      </c>
      <c r="K3680" t="s">
        <v>1087</v>
      </c>
      <c r="L3680" t="s">
        <v>39</v>
      </c>
      <c r="M3680" t="s">
        <v>1088</v>
      </c>
      <c r="N3680" t="s">
        <v>63</v>
      </c>
      <c r="O3680">
        <v>1200</v>
      </c>
      <c r="P3680">
        <v>1450</v>
      </c>
      <c r="Q3680" t="s">
        <v>850</v>
      </c>
      <c r="R3680">
        <v>221</v>
      </c>
      <c r="S3680" t="s">
        <v>134</v>
      </c>
      <c r="T3680" t="s">
        <v>51</v>
      </c>
      <c r="U3680" s="1">
        <v>43626</v>
      </c>
      <c r="V3680" s="1">
        <v>43665</v>
      </c>
      <c r="W3680" t="s">
        <v>1090</v>
      </c>
      <c r="X3680" t="s">
        <v>905</v>
      </c>
      <c r="Y3680">
        <v>32</v>
      </c>
      <c r="Z3680">
        <v>33</v>
      </c>
      <c r="AA3680">
        <v>33</v>
      </c>
      <c r="AB3680">
        <v>100</v>
      </c>
      <c r="AD3680">
        <f>IF(ISBLANK(Source[[#This Row],[CrosslistID]]),1,1/COUNTIFS(Source[CrosslistID],Source[[#This Row],[CrosslistID]],Source[TermDesc],Source[[#This Row],[TermDesc]]))</f>
        <v>1</v>
      </c>
      <c r="AG3680">
        <v>0</v>
      </c>
      <c r="AH3680">
        <v>100</v>
      </c>
      <c r="AI3680">
        <v>4.2060000000000004</v>
      </c>
      <c r="AJ3680">
        <v>4.2060000000000004</v>
      </c>
      <c r="AK3680">
        <v>0.33329999999999999</v>
      </c>
      <c r="AL36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80">
        <f>IF(AND(Source[[#This Row],[Credit_Noncredit]]="Noncredit",Source[[#This Row],[FTEF]]&gt;0),Source[[#This Row],[NC XLST FTES]]*525/(437.5*Source[[#This Row],[FTEF]]),0)</f>
        <v>0</v>
      </c>
      <c r="AN3680">
        <f>IF(Source[[#This Row],[Credit_Noncredit]]="Credit",Source[[#This Row],[Census Enrollment]],Source[[#This Row],[Noncredit Avg. Attendance]])</f>
        <v>32</v>
      </c>
    </row>
    <row r="3681" spans="1:40" x14ac:dyDescent="0.25">
      <c r="A3681" t="s">
        <v>885</v>
      </c>
      <c r="B3681" t="s">
        <v>886</v>
      </c>
      <c r="C3681" t="s">
        <v>627</v>
      </c>
      <c r="D3681" t="s">
        <v>628</v>
      </c>
      <c r="E3681" s="4">
        <v>52354</v>
      </c>
      <c r="F3681" s="4" t="s">
        <v>629</v>
      </c>
      <c r="G3681" s="4" t="s">
        <v>1072</v>
      </c>
      <c r="H3681" t="str">
        <f>CONCATENATE(Source[[#This Row],[Subject]],TRIM(Source[[#This Row],[Course]]))</f>
        <v>ENGL1A</v>
      </c>
      <c r="I3681" t="str">
        <f>VLOOKUP(Source[[#This Row],[SubjCrse]],'Courses and Categories'!$E$2:$G$1816,3,FALSE)</f>
        <v>Credit General Education</v>
      </c>
      <c r="J3681">
        <v>501</v>
      </c>
      <c r="K3681" t="s">
        <v>1087</v>
      </c>
      <c r="L3681" t="s">
        <v>87</v>
      </c>
      <c r="M3681" t="s">
        <v>1088</v>
      </c>
      <c r="N3681" t="s">
        <v>1050</v>
      </c>
      <c r="O3681">
        <v>1800</v>
      </c>
      <c r="P3681">
        <v>2115</v>
      </c>
      <c r="Q3681" t="s">
        <v>233</v>
      </c>
      <c r="R3681">
        <v>218</v>
      </c>
      <c r="S3681" t="s">
        <v>134</v>
      </c>
      <c r="T3681" t="s">
        <v>41</v>
      </c>
      <c r="U3681" s="1">
        <v>43626</v>
      </c>
      <c r="V3681" s="1">
        <v>43674</v>
      </c>
      <c r="W3681" t="s">
        <v>1092</v>
      </c>
      <c r="X3681" t="s">
        <v>905</v>
      </c>
      <c r="Y3681">
        <v>32</v>
      </c>
      <c r="Z3681">
        <v>29</v>
      </c>
      <c r="AA3681">
        <v>33</v>
      </c>
      <c r="AB3681">
        <v>87.878799999999998</v>
      </c>
      <c r="AD3681">
        <f>IF(ISBLANK(Source[[#This Row],[CrosslistID]]),1,1/COUNTIFS(Source[CrosslistID],Source[[#This Row],[CrosslistID]],Source[TermDesc],Source[[#This Row],[TermDesc]]))</f>
        <v>1</v>
      </c>
      <c r="AG3681">
        <v>0</v>
      </c>
      <c r="AH3681">
        <v>87.878799999999998</v>
      </c>
      <c r="AI3681">
        <v>4.34</v>
      </c>
      <c r="AJ3681">
        <v>4.4800000000000004</v>
      </c>
      <c r="AK3681">
        <v>0.33329999999999999</v>
      </c>
      <c r="AL36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81">
        <f>IF(AND(Source[[#This Row],[Credit_Noncredit]]="Noncredit",Source[[#This Row],[FTEF]]&gt;0),Source[[#This Row],[NC XLST FTES]]*525/(437.5*Source[[#This Row],[FTEF]]),0)</f>
        <v>0</v>
      </c>
      <c r="AN3681">
        <f>IF(Source[[#This Row],[Credit_Noncredit]]="Credit",Source[[#This Row],[Census Enrollment]],Source[[#This Row],[Noncredit Avg. Attendance]])</f>
        <v>32</v>
      </c>
    </row>
    <row r="3682" spans="1:40" x14ac:dyDescent="0.25">
      <c r="A3682" t="s">
        <v>885</v>
      </c>
      <c r="B3682" t="s">
        <v>886</v>
      </c>
      <c r="C3682" t="s">
        <v>627</v>
      </c>
      <c r="D3682" t="s">
        <v>628</v>
      </c>
      <c r="E3682" s="4">
        <v>53100</v>
      </c>
      <c r="F3682" s="4" t="s">
        <v>629</v>
      </c>
      <c r="G3682" s="4" t="s">
        <v>1072</v>
      </c>
      <c r="H3682" t="str">
        <f>CONCATENATE(Source[[#This Row],[Subject]],TRIM(Source[[#This Row],[Course]]))</f>
        <v>ENGL1A</v>
      </c>
      <c r="I3682" t="str">
        <f>VLOOKUP(Source[[#This Row],[SubjCrse]],'Courses and Categories'!$E$2:$G$1816,3,FALSE)</f>
        <v>Credit General Education</v>
      </c>
      <c r="J3682">
        <v>502</v>
      </c>
      <c r="K3682" t="s">
        <v>1087</v>
      </c>
      <c r="L3682" t="s">
        <v>87</v>
      </c>
      <c r="M3682" t="s">
        <v>1088</v>
      </c>
      <c r="N3682" t="s">
        <v>1093</v>
      </c>
      <c r="O3682">
        <v>1800</v>
      </c>
      <c r="P3682">
        <v>2115</v>
      </c>
      <c r="Q3682" t="s">
        <v>850</v>
      </c>
      <c r="R3682">
        <v>511</v>
      </c>
      <c r="S3682" t="s">
        <v>134</v>
      </c>
      <c r="T3682" t="s">
        <v>41</v>
      </c>
      <c r="U3682" s="1">
        <v>43626</v>
      </c>
      <c r="V3682" s="1">
        <v>43674</v>
      </c>
      <c r="W3682" t="s">
        <v>1094</v>
      </c>
      <c r="X3682" t="s">
        <v>905</v>
      </c>
      <c r="Y3682">
        <v>29</v>
      </c>
      <c r="Z3682">
        <v>27</v>
      </c>
      <c r="AA3682">
        <v>33</v>
      </c>
      <c r="AB3682">
        <v>81.818200000000004</v>
      </c>
      <c r="AD3682">
        <f>IF(ISBLANK(Source[[#This Row],[CrosslistID]]),1,1/COUNTIFS(Source[CrosslistID],Source[[#This Row],[CrosslistID]],Source[TermDesc],Source[[#This Row],[TermDesc]]))</f>
        <v>1</v>
      </c>
      <c r="AG3682">
        <v>0</v>
      </c>
      <c r="AH3682">
        <v>81.818200000000004</v>
      </c>
      <c r="AI3682">
        <v>3.6</v>
      </c>
      <c r="AJ3682">
        <v>3.8666999999999998</v>
      </c>
      <c r="AK3682">
        <v>0.33329999999999999</v>
      </c>
      <c r="AL36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82">
        <f>IF(AND(Source[[#This Row],[Credit_Noncredit]]="Noncredit",Source[[#This Row],[FTEF]]&gt;0),Source[[#This Row],[NC XLST FTES]]*525/(437.5*Source[[#This Row],[FTEF]]),0)</f>
        <v>0</v>
      </c>
      <c r="AN3682">
        <f>IF(Source[[#This Row],[Credit_Noncredit]]="Credit",Source[[#This Row],[Census Enrollment]],Source[[#This Row],[Noncredit Avg. Attendance]])</f>
        <v>29</v>
      </c>
    </row>
    <row r="3683" spans="1:40" x14ac:dyDescent="0.25">
      <c r="A3683" t="s">
        <v>885</v>
      </c>
      <c r="B3683" t="s">
        <v>886</v>
      </c>
      <c r="C3683" t="s">
        <v>627</v>
      </c>
      <c r="D3683" t="s">
        <v>628</v>
      </c>
      <c r="E3683" s="4">
        <v>52161</v>
      </c>
      <c r="F3683" s="4" t="s">
        <v>629</v>
      </c>
      <c r="G3683" s="4" t="s">
        <v>1072</v>
      </c>
      <c r="H3683" t="str">
        <f>CONCATENATE(Source[[#This Row],[Subject]],TRIM(Source[[#This Row],[Course]]))</f>
        <v>ENGL1A</v>
      </c>
      <c r="I3683" t="str">
        <f>VLOOKUP(Source[[#This Row],[SubjCrse]],'Courses and Categories'!$E$2:$G$1816,3,FALSE)</f>
        <v>Credit General Education</v>
      </c>
      <c r="J3683">
        <v>931</v>
      </c>
      <c r="K3683" t="s">
        <v>1087</v>
      </c>
      <c r="L3683" t="s">
        <v>87</v>
      </c>
      <c r="M3683" t="s">
        <v>897</v>
      </c>
      <c r="N3683" t="s">
        <v>42</v>
      </c>
      <c r="O3683" t="s">
        <v>42</v>
      </c>
      <c r="P3683" t="s">
        <v>42</v>
      </c>
      <c r="Q3683" t="s">
        <v>42</v>
      </c>
      <c r="S3683" t="s">
        <v>134</v>
      </c>
      <c r="T3683" t="s">
        <v>41</v>
      </c>
      <c r="U3683" s="1">
        <v>43626</v>
      </c>
      <c r="V3683" s="1">
        <v>43671</v>
      </c>
      <c r="W3683" t="s">
        <v>1095</v>
      </c>
      <c r="X3683" t="s">
        <v>1096</v>
      </c>
      <c r="Y3683">
        <v>26</v>
      </c>
      <c r="Z3683">
        <v>24</v>
      </c>
      <c r="AA3683">
        <v>33</v>
      </c>
      <c r="AB3683">
        <v>72.7273</v>
      </c>
      <c r="AD3683">
        <f>IF(ISBLANK(Source[[#This Row],[CrosslistID]]),1,1/COUNTIFS(Source[CrosslistID],Source[[#This Row],[CrosslistID]],Source[TermDesc],Source[[#This Row],[TermDesc]]))</f>
        <v>1</v>
      </c>
      <c r="AG3683">
        <v>0</v>
      </c>
      <c r="AH3683">
        <v>72.7273</v>
      </c>
      <c r="AI3683">
        <v>3.4670000000000001</v>
      </c>
      <c r="AJ3683">
        <v>3.4670000000000001</v>
      </c>
      <c r="AK3683">
        <v>0.33329999999999999</v>
      </c>
      <c r="AL36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83">
        <f>IF(AND(Source[[#This Row],[Credit_Noncredit]]="Noncredit",Source[[#This Row],[FTEF]]&gt;0),Source[[#This Row],[NC XLST FTES]]*525/(437.5*Source[[#This Row],[FTEF]]),0)</f>
        <v>0</v>
      </c>
      <c r="AN3683">
        <f>IF(Source[[#This Row],[Credit_Noncredit]]="Credit",Source[[#This Row],[Census Enrollment]],Source[[#This Row],[Noncredit Avg. Attendance]])</f>
        <v>26</v>
      </c>
    </row>
    <row r="3684" spans="1:40" x14ac:dyDescent="0.25">
      <c r="A3684" t="s">
        <v>885</v>
      </c>
      <c r="B3684" t="s">
        <v>886</v>
      </c>
      <c r="C3684" t="s">
        <v>627</v>
      </c>
      <c r="D3684" t="s">
        <v>628</v>
      </c>
      <c r="E3684" s="4">
        <v>51237</v>
      </c>
      <c r="F3684" s="4" t="s">
        <v>629</v>
      </c>
      <c r="G3684" s="4" t="s">
        <v>1072</v>
      </c>
      <c r="H3684" t="str">
        <f>CONCATENATE(Source[[#This Row],[Subject]],TRIM(Source[[#This Row],[Course]]))</f>
        <v>ENGL1A</v>
      </c>
      <c r="I3684" t="str">
        <f>VLOOKUP(Source[[#This Row],[SubjCrse]],'Courses and Categories'!$E$2:$G$1816,3,FALSE)</f>
        <v>Credit General Education</v>
      </c>
      <c r="J3684">
        <v>932</v>
      </c>
      <c r="K3684" t="s">
        <v>1087</v>
      </c>
      <c r="L3684" t="s">
        <v>87</v>
      </c>
      <c r="M3684" t="s">
        <v>897</v>
      </c>
      <c r="N3684" t="s">
        <v>42</v>
      </c>
      <c r="O3684" t="s">
        <v>42</v>
      </c>
      <c r="P3684" t="s">
        <v>42</v>
      </c>
      <c r="Q3684" t="s">
        <v>42</v>
      </c>
      <c r="S3684" t="s">
        <v>134</v>
      </c>
      <c r="T3684" t="s">
        <v>41</v>
      </c>
      <c r="U3684" s="1">
        <v>43626</v>
      </c>
      <c r="V3684" s="1">
        <v>43671</v>
      </c>
      <c r="W3684" t="s">
        <v>235</v>
      </c>
      <c r="X3684" t="s">
        <v>899</v>
      </c>
      <c r="Y3684">
        <v>24</v>
      </c>
      <c r="Z3684">
        <v>20</v>
      </c>
      <c r="AA3684">
        <v>33</v>
      </c>
      <c r="AB3684">
        <v>60.606099999999998</v>
      </c>
      <c r="AD3684">
        <f>IF(ISBLANK(Source[[#This Row],[CrosslistID]]),1,1/COUNTIFS(Source[CrosslistID],Source[[#This Row],[CrosslistID]],Source[TermDesc],Source[[#This Row],[TermDesc]]))</f>
        <v>1</v>
      </c>
      <c r="AG3684">
        <v>0</v>
      </c>
      <c r="AH3684">
        <v>60.606099999999998</v>
      </c>
      <c r="AI3684">
        <v>2.8</v>
      </c>
      <c r="AJ3684">
        <v>3.2</v>
      </c>
      <c r="AK3684">
        <v>0.33329999999999999</v>
      </c>
      <c r="AL36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84">
        <f>IF(AND(Source[[#This Row],[Credit_Noncredit]]="Noncredit",Source[[#This Row],[FTEF]]&gt;0),Source[[#This Row],[NC XLST FTES]]*525/(437.5*Source[[#This Row],[FTEF]]),0)</f>
        <v>0</v>
      </c>
      <c r="AN3684">
        <f>IF(Source[[#This Row],[Credit_Noncredit]]="Credit",Source[[#This Row],[Census Enrollment]],Source[[#This Row],[Noncredit Avg. Attendance]])</f>
        <v>24</v>
      </c>
    </row>
    <row r="3685" spans="1:40" x14ac:dyDescent="0.25">
      <c r="A3685" t="s">
        <v>885</v>
      </c>
      <c r="B3685" t="s">
        <v>886</v>
      </c>
      <c r="C3685" t="s">
        <v>627</v>
      </c>
      <c r="D3685" t="s">
        <v>628</v>
      </c>
      <c r="E3685" s="4">
        <v>53667</v>
      </c>
      <c r="F3685" s="4" t="s">
        <v>629</v>
      </c>
      <c r="G3685" s="4" t="s">
        <v>1072</v>
      </c>
      <c r="H3685" t="str">
        <f>CONCATENATE(Source[[#This Row],[Subject]],TRIM(Source[[#This Row],[Course]]))</f>
        <v>ENGL1A</v>
      </c>
      <c r="I3685" t="str">
        <f>VLOOKUP(Source[[#This Row],[SubjCrse]],'Courses and Categories'!$E$2:$G$1816,3,FALSE)</f>
        <v>Credit General Education</v>
      </c>
      <c r="J3685" t="s">
        <v>1097</v>
      </c>
      <c r="K3685" t="s">
        <v>1087</v>
      </c>
      <c r="L3685" t="s">
        <v>39</v>
      </c>
      <c r="M3685" t="s">
        <v>1088</v>
      </c>
      <c r="N3685" t="s">
        <v>63</v>
      </c>
      <c r="O3685">
        <v>900</v>
      </c>
      <c r="P3685">
        <v>1150</v>
      </c>
      <c r="Q3685" t="s">
        <v>850</v>
      </c>
      <c r="R3685">
        <v>511</v>
      </c>
      <c r="S3685" t="s">
        <v>134</v>
      </c>
      <c r="T3685" t="s">
        <v>51</v>
      </c>
      <c r="U3685" s="1">
        <v>43626</v>
      </c>
      <c r="V3685" s="1">
        <v>43665</v>
      </c>
      <c r="W3685" t="s">
        <v>1098</v>
      </c>
      <c r="X3685" t="s">
        <v>905</v>
      </c>
      <c r="Y3685">
        <v>28</v>
      </c>
      <c r="Z3685">
        <v>26</v>
      </c>
      <c r="AA3685">
        <v>33</v>
      </c>
      <c r="AB3685">
        <v>78.787899999999993</v>
      </c>
      <c r="AD3685">
        <f>IF(ISBLANK(Source[[#This Row],[CrosslistID]]),1,1/COUNTIFS(Source[CrosslistID],Source[[#This Row],[CrosslistID]],Source[TermDesc],Source[[#This Row],[TermDesc]]))</f>
        <v>1</v>
      </c>
      <c r="AG3685">
        <v>0</v>
      </c>
      <c r="AH3685">
        <v>78.787899999999993</v>
      </c>
      <c r="AI3685">
        <v>3.4169999999999998</v>
      </c>
      <c r="AJ3685">
        <v>3.6798000000000002</v>
      </c>
      <c r="AK3685">
        <v>0.33329999999999999</v>
      </c>
      <c r="AL36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85">
        <f>IF(AND(Source[[#This Row],[Credit_Noncredit]]="Noncredit",Source[[#This Row],[FTEF]]&gt;0),Source[[#This Row],[NC XLST FTES]]*525/(437.5*Source[[#This Row],[FTEF]]),0)</f>
        <v>0</v>
      </c>
      <c r="AN3685">
        <f>IF(Source[[#This Row],[Credit_Noncredit]]="Credit",Source[[#This Row],[Census Enrollment]],Source[[#This Row],[Noncredit Avg. Attendance]])</f>
        <v>28</v>
      </c>
    </row>
    <row r="3686" spans="1:40" x14ac:dyDescent="0.25">
      <c r="A3686" t="s">
        <v>885</v>
      </c>
      <c r="B3686" t="s">
        <v>886</v>
      </c>
      <c r="C3686" t="s">
        <v>627</v>
      </c>
      <c r="D3686" t="s">
        <v>628</v>
      </c>
      <c r="E3686" s="4">
        <v>53668</v>
      </c>
      <c r="F3686" s="4" t="s">
        <v>629</v>
      </c>
      <c r="G3686" s="4" t="s">
        <v>1072</v>
      </c>
      <c r="H3686" t="str">
        <f>CONCATENATE(Source[[#This Row],[Subject]],TRIM(Source[[#This Row],[Course]]))</f>
        <v>ENGL1A</v>
      </c>
      <c r="I3686" t="str">
        <f>VLOOKUP(Source[[#This Row],[SubjCrse]],'Courses and Categories'!$E$2:$G$1816,3,FALSE)</f>
        <v>Credit General Education</v>
      </c>
      <c r="J3686" t="s">
        <v>1099</v>
      </c>
      <c r="K3686" t="s">
        <v>1087</v>
      </c>
      <c r="L3686" t="s">
        <v>39</v>
      </c>
      <c r="M3686" t="s">
        <v>1088</v>
      </c>
      <c r="N3686" t="s">
        <v>63</v>
      </c>
      <c r="O3686">
        <v>900</v>
      </c>
      <c r="P3686">
        <v>1150</v>
      </c>
      <c r="Q3686" t="s">
        <v>233</v>
      </c>
      <c r="R3686">
        <v>310</v>
      </c>
      <c r="S3686" t="s">
        <v>134</v>
      </c>
      <c r="T3686" t="s">
        <v>51</v>
      </c>
      <c r="U3686" s="1">
        <v>43626</v>
      </c>
      <c r="V3686" s="1">
        <v>43665</v>
      </c>
      <c r="W3686" t="s">
        <v>1100</v>
      </c>
      <c r="X3686" t="s">
        <v>905</v>
      </c>
      <c r="Y3686">
        <v>25</v>
      </c>
      <c r="Z3686">
        <v>25</v>
      </c>
      <c r="AA3686">
        <v>33</v>
      </c>
      <c r="AB3686">
        <v>75.757599999999996</v>
      </c>
      <c r="AD3686">
        <f>IF(ISBLANK(Source[[#This Row],[CrosslistID]]),1,1/COUNTIFS(Source[CrosslistID],Source[[#This Row],[CrosslistID]],Source[TermDesc],Source[[#This Row],[TermDesc]]))</f>
        <v>1</v>
      </c>
      <c r="AG3686">
        <v>0</v>
      </c>
      <c r="AH3686">
        <v>75.757599999999996</v>
      </c>
      <c r="AI3686">
        <v>3.286</v>
      </c>
      <c r="AJ3686">
        <v>3.286</v>
      </c>
      <c r="AK3686">
        <v>0.33329999999999999</v>
      </c>
      <c r="AL36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86">
        <f>IF(AND(Source[[#This Row],[Credit_Noncredit]]="Noncredit",Source[[#This Row],[FTEF]]&gt;0),Source[[#This Row],[NC XLST FTES]]*525/(437.5*Source[[#This Row],[FTEF]]),0)</f>
        <v>0</v>
      </c>
      <c r="AN3686">
        <f>IF(Source[[#This Row],[Credit_Noncredit]]="Credit",Source[[#This Row],[Census Enrollment]],Source[[#This Row],[Noncredit Avg. Attendance]])</f>
        <v>25</v>
      </c>
    </row>
    <row r="3687" spans="1:40" x14ac:dyDescent="0.25">
      <c r="A3687" t="s">
        <v>885</v>
      </c>
      <c r="B3687" t="s">
        <v>886</v>
      </c>
      <c r="C3687" t="s">
        <v>627</v>
      </c>
      <c r="D3687" t="s">
        <v>628</v>
      </c>
      <c r="E3687" s="4">
        <v>53669</v>
      </c>
      <c r="F3687" s="4" t="s">
        <v>629</v>
      </c>
      <c r="G3687" s="4" t="s">
        <v>1072</v>
      </c>
      <c r="H3687" t="str">
        <f>CONCATENATE(Source[[#This Row],[Subject]],TRIM(Source[[#This Row],[Course]]))</f>
        <v>ENGL1A</v>
      </c>
      <c r="I3687" t="str">
        <f>VLOOKUP(Source[[#This Row],[SubjCrse]],'Courses and Categories'!$E$2:$G$1816,3,FALSE)</f>
        <v>Credit General Education</v>
      </c>
      <c r="J3687" t="s">
        <v>1101</v>
      </c>
      <c r="K3687" t="s">
        <v>1087</v>
      </c>
      <c r="L3687" t="s">
        <v>39</v>
      </c>
      <c r="M3687" t="s">
        <v>1088</v>
      </c>
      <c r="N3687" t="s">
        <v>63</v>
      </c>
      <c r="O3687">
        <v>1200</v>
      </c>
      <c r="P3687">
        <v>1450</v>
      </c>
      <c r="Q3687" t="s">
        <v>240</v>
      </c>
      <c r="R3687">
        <v>266</v>
      </c>
      <c r="S3687" t="s">
        <v>134</v>
      </c>
      <c r="T3687" t="s">
        <v>51</v>
      </c>
      <c r="U3687" s="1">
        <v>43626</v>
      </c>
      <c r="V3687" s="1">
        <v>43665</v>
      </c>
      <c r="W3687" t="s">
        <v>1102</v>
      </c>
      <c r="X3687" t="s">
        <v>905</v>
      </c>
      <c r="Y3687">
        <v>19</v>
      </c>
      <c r="Z3687">
        <v>14</v>
      </c>
      <c r="AA3687">
        <v>33</v>
      </c>
      <c r="AB3687">
        <v>42.424199999999999</v>
      </c>
      <c r="AD3687">
        <f>IF(ISBLANK(Source[[#This Row],[CrosslistID]]),1,1/COUNTIFS(Source[CrosslistID],Source[[#This Row],[CrosslistID]],Source[TermDesc],Source[[#This Row],[TermDesc]]))</f>
        <v>1</v>
      </c>
      <c r="AG3687">
        <v>0</v>
      </c>
      <c r="AH3687">
        <v>42.424199999999999</v>
      </c>
      <c r="AI3687">
        <v>2.1030000000000002</v>
      </c>
      <c r="AJ3687">
        <v>2.4973000000000001</v>
      </c>
      <c r="AK3687">
        <v>0.33329999999999999</v>
      </c>
      <c r="AL36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87">
        <f>IF(AND(Source[[#This Row],[Credit_Noncredit]]="Noncredit",Source[[#This Row],[FTEF]]&gt;0),Source[[#This Row],[NC XLST FTES]]*525/(437.5*Source[[#This Row],[FTEF]]),0)</f>
        <v>0</v>
      </c>
      <c r="AN3687">
        <f>IF(Source[[#This Row],[Credit_Noncredit]]="Credit",Source[[#This Row],[Census Enrollment]],Source[[#This Row],[Noncredit Avg. Attendance]])</f>
        <v>19</v>
      </c>
    </row>
    <row r="3688" spans="1:40" x14ac:dyDescent="0.25">
      <c r="A3688" t="s">
        <v>885</v>
      </c>
      <c r="B3688" t="s">
        <v>886</v>
      </c>
      <c r="C3688" t="s">
        <v>627</v>
      </c>
      <c r="D3688" t="s">
        <v>628</v>
      </c>
      <c r="E3688" s="4">
        <v>50712</v>
      </c>
      <c r="F3688" s="4" t="s">
        <v>629</v>
      </c>
      <c r="G3688" s="4" t="s">
        <v>1103</v>
      </c>
      <c r="H3688" t="str">
        <f>CONCATENATE(Source[[#This Row],[Subject]],TRIM(Source[[#This Row],[Course]]))</f>
        <v>ENGL1B</v>
      </c>
      <c r="I3688" t="str">
        <f>VLOOKUP(Source[[#This Row],[SubjCrse]],'Courses and Categories'!$E$2:$G$1816,3,FALSE)</f>
        <v>Credit General Education</v>
      </c>
      <c r="J3688">
        <v>1</v>
      </c>
      <c r="K3688" t="s">
        <v>1104</v>
      </c>
      <c r="L3688" t="s">
        <v>39</v>
      </c>
      <c r="M3688" t="s">
        <v>1088</v>
      </c>
      <c r="N3688" t="s">
        <v>63</v>
      </c>
      <c r="O3688">
        <v>900</v>
      </c>
      <c r="P3688">
        <v>1150</v>
      </c>
      <c r="Q3688" t="s">
        <v>850</v>
      </c>
      <c r="R3688">
        <v>411</v>
      </c>
      <c r="S3688" t="s">
        <v>134</v>
      </c>
      <c r="T3688" t="s">
        <v>51</v>
      </c>
      <c r="U3688" s="1">
        <v>43633</v>
      </c>
      <c r="V3688" s="1">
        <v>43674</v>
      </c>
      <c r="W3688" t="s">
        <v>1105</v>
      </c>
      <c r="X3688" t="s">
        <v>905</v>
      </c>
      <c r="Y3688">
        <v>31</v>
      </c>
      <c r="Z3688">
        <v>25</v>
      </c>
      <c r="AA3688">
        <v>33</v>
      </c>
      <c r="AB3688">
        <v>75.757599999999996</v>
      </c>
      <c r="AD3688">
        <f>IF(ISBLANK(Source[[#This Row],[CrosslistID]]),1,1/COUNTIFS(Source[CrosslistID],Source[[#This Row],[CrosslistID]],Source[TermDesc],Source[[#This Row],[TermDesc]]))</f>
        <v>1</v>
      </c>
      <c r="AG3688">
        <v>0</v>
      </c>
      <c r="AH3688">
        <v>75.757599999999996</v>
      </c>
      <c r="AI3688">
        <v>4.0739999999999998</v>
      </c>
      <c r="AJ3688">
        <v>4.0739999999999998</v>
      </c>
      <c r="AK3688">
        <v>0.33329999999999999</v>
      </c>
      <c r="AL36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88">
        <f>IF(AND(Source[[#This Row],[Credit_Noncredit]]="Noncredit",Source[[#This Row],[FTEF]]&gt;0),Source[[#This Row],[NC XLST FTES]]*525/(437.5*Source[[#This Row],[FTEF]]),0)</f>
        <v>0</v>
      </c>
      <c r="AN3688">
        <f>IF(Source[[#This Row],[Credit_Noncredit]]="Credit",Source[[#This Row],[Census Enrollment]],Source[[#This Row],[Noncredit Avg. Attendance]])</f>
        <v>31</v>
      </c>
    </row>
    <row r="3689" spans="1:40" x14ac:dyDescent="0.25">
      <c r="A3689" t="s">
        <v>885</v>
      </c>
      <c r="B3689" t="s">
        <v>886</v>
      </c>
      <c r="C3689" t="s">
        <v>627</v>
      </c>
      <c r="D3689" t="s">
        <v>628</v>
      </c>
      <c r="E3689" s="4">
        <v>50131</v>
      </c>
      <c r="F3689" s="4" t="s">
        <v>629</v>
      </c>
      <c r="G3689" s="4" t="s">
        <v>1103</v>
      </c>
      <c r="H3689" t="str">
        <f>CONCATENATE(Source[[#This Row],[Subject]],TRIM(Source[[#This Row],[Course]]))</f>
        <v>ENGL1B</v>
      </c>
      <c r="I3689" t="str">
        <f>VLOOKUP(Source[[#This Row],[SubjCrse]],'Courses and Categories'!$E$2:$G$1816,3,FALSE)</f>
        <v>Credit General Education</v>
      </c>
      <c r="J3689">
        <v>2</v>
      </c>
      <c r="K3689" t="s">
        <v>1104</v>
      </c>
      <c r="L3689" t="s">
        <v>39</v>
      </c>
      <c r="M3689" t="s">
        <v>1088</v>
      </c>
      <c r="N3689" t="s">
        <v>63</v>
      </c>
      <c r="O3689">
        <v>900</v>
      </c>
      <c r="P3689">
        <v>1150</v>
      </c>
      <c r="Q3689" t="s">
        <v>850</v>
      </c>
      <c r="R3689">
        <v>451</v>
      </c>
      <c r="S3689" t="s">
        <v>134</v>
      </c>
      <c r="T3689" t="s">
        <v>51</v>
      </c>
      <c r="U3689" s="1">
        <v>43626</v>
      </c>
      <c r="V3689" s="1">
        <v>43665</v>
      </c>
      <c r="W3689" t="s">
        <v>1106</v>
      </c>
      <c r="X3689" t="s">
        <v>905</v>
      </c>
      <c r="Y3689">
        <v>30</v>
      </c>
      <c r="Z3689">
        <v>29</v>
      </c>
      <c r="AA3689">
        <v>33</v>
      </c>
      <c r="AB3689">
        <v>87.878799999999998</v>
      </c>
      <c r="AD3689">
        <f>IF(ISBLANK(Source[[#This Row],[CrosslistID]]),1,1/COUNTIFS(Source[CrosslistID],Source[[#This Row],[CrosslistID]],Source[TermDesc],Source[[#This Row],[TermDesc]]))</f>
        <v>1</v>
      </c>
      <c r="AG3689">
        <v>0</v>
      </c>
      <c r="AH3689">
        <v>87.878799999999998</v>
      </c>
      <c r="AI3689">
        <v>3.68</v>
      </c>
      <c r="AJ3689">
        <v>3.9428999999999998</v>
      </c>
      <c r="AK3689">
        <v>0.33329999999999999</v>
      </c>
      <c r="AL36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89">
        <f>IF(AND(Source[[#This Row],[Credit_Noncredit]]="Noncredit",Source[[#This Row],[FTEF]]&gt;0),Source[[#This Row],[NC XLST FTES]]*525/(437.5*Source[[#This Row],[FTEF]]),0)</f>
        <v>0</v>
      </c>
      <c r="AN3689">
        <f>IF(Source[[#This Row],[Credit_Noncredit]]="Credit",Source[[#This Row],[Census Enrollment]],Source[[#This Row],[Noncredit Avg. Attendance]])</f>
        <v>30</v>
      </c>
    </row>
    <row r="3690" spans="1:40" x14ac:dyDescent="0.25">
      <c r="A3690" t="s">
        <v>885</v>
      </c>
      <c r="B3690" t="s">
        <v>886</v>
      </c>
      <c r="C3690" t="s">
        <v>627</v>
      </c>
      <c r="D3690" t="s">
        <v>628</v>
      </c>
      <c r="E3690" s="4">
        <v>50132</v>
      </c>
      <c r="F3690" s="4" t="s">
        <v>629</v>
      </c>
      <c r="G3690" s="4" t="s">
        <v>1103</v>
      </c>
      <c r="H3690" t="str">
        <f>CONCATENATE(Source[[#This Row],[Subject]],TRIM(Source[[#This Row],[Course]]))</f>
        <v>ENGL1B</v>
      </c>
      <c r="I3690" t="str">
        <f>VLOOKUP(Source[[#This Row],[SubjCrse]],'Courses and Categories'!$E$2:$G$1816,3,FALSE)</f>
        <v>Credit General Education</v>
      </c>
      <c r="J3690">
        <v>3</v>
      </c>
      <c r="K3690" t="s">
        <v>1104</v>
      </c>
      <c r="L3690" t="s">
        <v>39</v>
      </c>
      <c r="M3690" t="s">
        <v>1088</v>
      </c>
      <c r="N3690" t="s">
        <v>63</v>
      </c>
      <c r="O3690">
        <v>900</v>
      </c>
      <c r="P3690">
        <v>1150</v>
      </c>
      <c r="Q3690" t="s">
        <v>850</v>
      </c>
      <c r="R3690">
        <v>551</v>
      </c>
      <c r="S3690" t="s">
        <v>134</v>
      </c>
      <c r="T3690" t="s">
        <v>51</v>
      </c>
      <c r="U3690" s="1">
        <v>43626</v>
      </c>
      <c r="V3690" s="1">
        <v>43665</v>
      </c>
      <c r="W3690" t="s">
        <v>1092</v>
      </c>
      <c r="X3690" t="s">
        <v>905</v>
      </c>
      <c r="Y3690">
        <v>32</v>
      </c>
      <c r="Z3690">
        <v>27</v>
      </c>
      <c r="AA3690">
        <v>33</v>
      </c>
      <c r="AB3690">
        <v>81.818200000000004</v>
      </c>
      <c r="AD3690">
        <f>IF(ISBLANK(Source[[#This Row],[CrosslistID]]),1,1/COUNTIFS(Source[CrosslistID],Source[[#This Row],[CrosslistID]],Source[TermDesc],Source[[#This Row],[TermDesc]]))</f>
        <v>1</v>
      </c>
      <c r="AG3690">
        <v>0</v>
      </c>
      <c r="AH3690">
        <v>81.818200000000004</v>
      </c>
      <c r="AI3690">
        <v>3.68</v>
      </c>
      <c r="AJ3690">
        <v>4.2057000000000002</v>
      </c>
      <c r="AK3690">
        <v>0.33329999999999999</v>
      </c>
      <c r="AL36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90">
        <f>IF(AND(Source[[#This Row],[Credit_Noncredit]]="Noncredit",Source[[#This Row],[FTEF]]&gt;0),Source[[#This Row],[NC XLST FTES]]*525/(437.5*Source[[#This Row],[FTEF]]),0)</f>
        <v>0</v>
      </c>
      <c r="AN3690">
        <f>IF(Source[[#This Row],[Credit_Noncredit]]="Credit",Source[[#This Row],[Census Enrollment]],Source[[#This Row],[Noncredit Avg. Attendance]])</f>
        <v>32</v>
      </c>
    </row>
    <row r="3691" spans="1:40" x14ac:dyDescent="0.25">
      <c r="A3691" t="s">
        <v>885</v>
      </c>
      <c r="B3691" t="s">
        <v>886</v>
      </c>
      <c r="C3691" t="s">
        <v>627</v>
      </c>
      <c r="D3691" t="s">
        <v>628</v>
      </c>
      <c r="E3691" s="4">
        <v>50615</v>
      </c>
      <c r="F3691" s="4" t="s">
        <v>629</v>
      </c>
      <c r="G3691" s="4" t="s">
        <v>1103</v>
      </c>
      <c r="H3691" t="str">
        <f>CONCATENATE(Source[[#This Row],[Subject]],TRIM(Source[[#This Row],[Course]]))</f>
        <v>ENGL1B</v>
      </c>
      <c r="I3691" t="str">
        <f>VLOOKUP(Source[[#This Row],[SubjCrse]],'Courses and Categories'!$E$2:$G$1816,3,FALSE)</f>
        <v>Credit General Education</v>
      </c>
      <c r="J3691">
        <v>4</v>
      </c>
      <c r="K3691" t="s">
        <v>1104</v>
      </c>
      <c r="L3691" t="s">
        <v>39</v>
      </c>
      <c r="M3691" t="s">
        <v>1088</v>
      </c>
      <c r="N3691" t="s">
        <v>63</v>
      </c>
      <c r="O3691">
        <v>1200</v>
      </c>
      <c r="P3691">
        <v>1450</v>
      </c>
      <c r="Q3691" t="s">
        <v>233</v>
      </c>
      <c r="R3691">
        <v>311</v>
      </c>
      <c r="S3691" t="s">
        <v>134</v>
      </c>
      <c r="T3691" t="s">
        <v>51</v>
      </c>
      <c r="U3691" s="1">
        <v>43626</v>
      </c>
      <c r="V3691" s="1">
        <v>43665</v>
      </c>
      <c r="W3691" t="s">
        <v>1107</v>
      </c>
      <c r="X3691" t="s">
        <v>905</v>
      </c>
      <c r="Y3691">
        <v>27</v>
      </c>
      <c r="Z3691">
        <v>25</v>
      </c>
      <c r="AA3691">
        <v>33</v>
      </c>
      <c r="AB3691">
        <v>75.757599999999996</v>
      </c>
      <c r="AD3691">
        <f>IF(ISBLANK(Source[[#This Row],[CrosslistID]]),1,1/COUNTIFS(Source[CrosslistID],Source[[#This Row],[CrosslistID]],Source[TermDesc],Source[[#This Row],[TermDesc]]))</f>
        <v>1</v>
      </c>
      <c r="AG3691">
        <v>0</v>
      </c>
      <c r="AH3691">
        <v>75.757599999999996</v>
      </c>
      <c r="AI3691">
        <v>3.5489999999999999</v>
      </c>
      <c r="AJ3691">
        <v>3.5489999999999999</v>
      </c>
      <c r="AK3691">
        <v>0.33329999999999999</v>
      </c>
      <c r="AL36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91">
        <f>IF(AND(Source[[#This Row],[Credit_Noncredit]]="Noncredit",Source[[#This Row],[FTEF]]&gt;0),Source[[#This Row],[NC XLST FTES]]*525/(437.5*Source[[#This Row],[FTEF]]),0)</f>
        <v>0</v>
      </c>
      <c r="AN3691">
        <f>IF(Source[[#This Row],[Credit_Noncredit]]="Credit",Source[[#This Row],[Census Enrollment]],Source[[#This Row],[Noncredit Avg. Attendance]])</f>
        <v>27</v>
      </c>
    </row>
    <row r="3692" spans="1:40" x14ac:dyDescent="0.25">
      <c r="A3692" t="s">
        <v>885</v>
      </c>
      <c r="B3692" t="s">
        <v>886</v>
      </c>
      <c r="C3692" t="s">
        <v>627</v>
      </c>
      <c r="D3692" t="s">
        <v>628</v>
      </c>
      <c r="E3692" s="4">
        <v>52358</v>
      </c>
      <c r="F3692" s="4" t="s">
        <v>629</v>
      </c>
      <c r="G3692" s="4" t="s">
        <v>1103</v>
      </c>
      <c r="H3692" t="str">
        <f>CONCATENATE(Source[[#This Row],[Subject]],TRIM(Source[[#This Row],[Course]]))</f>
        <v>ENGL1B</v>
      </c>
      <c r="I3692" t="str">
        <f>VLOOKUP(Source[[#This Row],[SubjCrse]],'Courses and Categories'!$E$2:$G$1816,3,FALSE)</f>
        <v>Credit General Education</v>
      </c>
      <c r="J3692">
        <v>5</v>
      </c>
      <c r="K3692" t="s">
        <v>1104</v>
      </c>
      <c r="L3692" t="s">
        <v>39</v>
      </c>
      <c r="M3692" t="s">
        <v>1088</v>
      </c>
      <c r="N3692" t="s">
        <v>63</v>
      </c>
      <c r="O3692">
        <v>1200</v>
      </c>
      <c r="P3692">
        <v>1450</v>
      </c>
      <c r="Q3692" t="s">
        <v>850</v>
      </c>
      <c r="R3692">
        <v>411</v>
      </c>
      <c r="S3692" t="s">
        <v>134</v>
      </c>
      <c r="T3692" t="s">
        <v>51</v>
      </c>
      <c r="U3692" s="1">
        <v>43626</v>
      </c>
      <c r="V3692" s="1">
        <v>43665</v>
      </c>
      <c r="W3692" t="s">
        <v>1106</v>
      </c>
      <c r="X3692" t="s">
        <v>905</v>
      </c>
      <c r="Y3692">
        <v>31</v>
      </c>
      <c r="Z3692">
        <v>30</v>
      </c>
      <c r="AA3692">
        <v>33</v>
      </c>
      <c r="AB3692">
        <v>90.909099999999995</v>
      </c>
      <c r="AD3692">
        <f>IF(ISBLANK(Source[[#This Row],[CrosslistID]]),1,1/COUNTIFS(Source[CrosslistID],Source[[#This Row],[CrosslistID]],Source[TermDesc],Source[[#This Row],[TermDesc]]))</f>
        <v>1</v>
      </c>
      <c r="AG3692">
        <v>0</v>
      </c>
      <c r="AH3692">
        <v>90.909099999999995</v>
      </c>
      <c r="AI3692">
        <v>4.0739999999999998</v>
      </c>
      <c r="AJ3692">
        <v>4.0739999999999998</v>
      </c>
      <c r="AK3692">
        <v>0.33329999999999999</v>
      </c>
      <c r="AL36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92">
        <f>IF(AND(Source[[#This Row],[Credit_Noncredit]]="Noncredit",Source[[#This Row],[FTEF]]&gt;0),Source[[#This Row],[NC XLST FTES]]*525/(437.5*Source[[#This Row],[FTEF]]),0)</f>
        <v>0</v>
      </c>
      <c r="AN3692">
        <f>IF(Source[[#This Row],[Credit_Noncredit]]="Credit",Source[[#This Row],[Census Enrollment]],Source[[#This Row],[Noncredit Avg. Attendance]])</f>
        <v>31</v>
      </c>
    </row>
    <row r="3693" spans="1:40" x14ac:dyDescent="0.25">
      <c r="A3693" t="s">
        <v>885</v>
      </c>
      <c r="B3693" t="s">
        <v>886</v>
      </c>
      <c r="C3693" t="s">
        <v>627</v>
      </c>
      <c r="D3693" t="s">
        <v>628</v>
      </c>
      <c r="E3693" s="4">
        <v>53334</v>
      </c>
      <c r="F3693" s="4" t="s">
        <v>629</v>
      </c>
      <c r="G3693" s="4" t="s">
        <v>1103</v>
      </c>
      <c r="H3693" t="str">
        <f>CONCATENATE(Source[[#This Row],[Subject]],TRIM(Source[[#This Row],[Course]]))</f>
        <v>ENGL1B</v>
      </c>
      <c r="I3693" t="str">
        <f>VLOOKUP(Source[[#This Row],[SubjCrse]],'Courses and Categories'!$E$2:$G$1816,3,FALSE)</f>
        <v>Credit General Education</v>
      </c>
      <c r="J3693">
        <v>501</v>
      </c>
      <c r="K3693" t="s">
        <v>1104</v>
      </c>
      <c r="L3693" t="s">
        <v>87</v>
      </c>
      <c r="M3693" t="s">
        <v>1088</v>
      </c>
      <c r="N3693" t="s">
        <v>1050</v>
      </c>
      <c r="O3693">
        <v>1800</v>
      </c>
      <c r="P3693">
        <v>2115</v>
      </c>
      <c r="Q3693" t="s">
        <v>850</v>
      </c>
      <c r="R3693">
        <v>611</v>
      </c>
      <c r="S3693" t="s">
        <v>134</v>
      </c>
      <c r="T3693" t="s">
        <v>41</v>
      </c>
      <c r="U3693" s="1">
        <v>43626</v>
      </c>
      <c r="V3693" s="1">
        <v>43674</v>
      </c>
      <c r="W3693" t="s">
        <v>1108</v>
      </c>
      <c r="X3693" t="s">
        <v>905</v>
      </c>
      <c r="Y3693">
        <v>33</v>
      </c>
      <c r="Z3693">
        <v>33</v>
      </c>
      <c r="AA3693">
        <v>33</v>
      </c>
      <c r="AB3693">
        <v>100</v>
      </c>
      <c r="AD3693">
        <f>IF(ISBLANK(Source[[#This Row],[CrosslistID]]),1,1/COUNTIFS(Source[CrosslistID],Source[[#This Row],[CrosslistID]],Source[TermDesc],Source[[#This Row],[TermDesc]]))</f>
        <v>1</v>
      </c>
      <c r="AG3693">
        <v>0</v>
      </c>
      <c r="AH3693">
        <v>100</v>
      </c>
      <c r="AI3693">
        <v>4.62</v>
      </c>
      <c r="AJ3693">
        <v>4.62</v>
      </c>
      <c r="AK3693">
        <v>0.33329999999999999</v>
      </c>
      <c r="AL36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93">
        <f>IF(AND(Source[[#This Row],[Credit_Noncredit]]="Noncredit",Source[[#This Row],[FTEF]]&gt;0),Source[[#This Row],[NC XLST FTES]]*525/(437.5*Source[[#This Row],[FTEF]]),0)</f>
        <v>0</v>
      </c>
      <c r="AN3693">
        <f>IF(Source[[#This Row],[Credit_Noncredit]]="Credit",Source[[#This Row],[Census Enrollment]],Source[[#This Row],[Noncredit Avg. Attendance]])</f>
        <v>33</v>
      </c>
    </row>
    <row r="3694" spans="1:40" x14ac:dyDescent="0.25">
      <c r="A3694" t="s">
        <v>885</v>
      </c>
      <c r="B3694" t="s">
        <v>886</v>
      </c>
      <c r="C3694" t="s">
        <v>627</v>
      </c>
      <c r="D3694" t="s">
        <v>628</v>
      </c>
      <c r="E3694" s="4">
        <v>53690</v>
      </c>
      <c r="F3694" s="4" t="s">
        <v>629</v>
      </c>
      <c r="G3694" s="4" t="s">
        <v>1103</v>
      </c>
      <c r="H3694" t="str">
        <f>CONCATENATE(Source[[#This Row],[Subject]],TRIM(Source[[#This Row],[Course]]))</f>
        <v>ENGL1B</v>
      </c>
      <c r="I3694" t="str">
        <f>VLOOKUP(Source[[#This Row],[SubjCrse]],'Courses and Categories'!$E$2:$G$1816,3,FALSE)</f>
        <v>Credit General Education</v>
      </c>
      <c r="J3694">
        <v>931</v>
      </c>
      <c r="K3694" t="s">
        <v>1104</v>
      </c>
      <c r="L3694" t="s">
        <v>87</v>
      </c>
      <c r="M3694" t="s">
        <v>897</v>
      </c>
      <c r="N3694" t="s">
        <v>42</v>
      </c>
      <c r="O3694" t="s">
        <v>42</v>
      </c>
      <c r="P3694" t="s">
        <v>42</v>
      </c>
      <c r="Q3694" t="s">
        <v>42</v>
      </c>
      <c r="S3694" t="s">
        <v>134</v>
      </c>
      <c r="T3694" t="s">
        <v>51</v>
      </c>
      <c r="U3694" s="1">
        <v>43626</v>
      </c>
      <c r="V3694" s="1">
        <v>43665</v>
      </c>
      <c r="W3694" t="s">
        <v>1109</v>
      </c>
      <c r="X3694" t="s">
        <v>899</v>
      </c>
      <c r="Y3694">
        <v>34</v>
      </c>
      <c r="Z3694">
        <v>30</v>
      </c>
      <c r="AA3694">
        <v>33</v>
      </c>
      <c r="AB3694">
        <v>90.909099999999995</v>
      </c>
      <c r="AD3694">
        <f>IF(ISBLANK(Source[[#This Row],[CrosslistID]]),1,1/COUNTIFS(Source[CrosslistID],Source[[#This Row],[CrosslistID]],Source[TermDesc],Source[[#This Row],[TermDesc]]))</f>
        <v>1</v>
      </c>
      <c r="AG3694">
        <v>0</v>
      </c>
      <c r="AH3694">
        <v>90.909099999999995</v>
      </c>
      <c r="AI3694">
        <v>4.2670000000000003</v>
      </c>
      <c r="AJ3694">
        <v>4.5336999999999996</v>
      </c>
      <c r="AK3694">
        <v>0.33329999999999999</v>
      </c>
      <c r="AL36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94">
        <f>IF(AND(Source[[#This Row],[Credit_Noncredit]]="Noncredit",Source[[#This Row],[FTEF]]&gt;0),Source[[#This Row],[NC XLST FTES]]*525/(437.5*Source[[#This Row],[FTEF]]),0)</f>
        <v>0</v>
      </c>
      <c r="AN3694">
        <f>IF(Source[[#This Row],[Credit_Noncredit]]="Credit",Source[[#This Row],[Census Enrollment]],Source[[#This Row],[Noncredit Avg. Attendance]])</f>
        <v>34</v>
      </c>
    </row>
    <row r="3695" spans="1:40" x14ac:dyDescent="0.25">
      <c r="A3695" t="s">
        <v>885</v>
      </c>
      <c r="B3695" t="s">
        <v>886</v>
      </c>
      <c r="C3695" t="s">
        <v>627</v>
      </c>
      <c r="D3695" t="s">
        <v>628</v>
      </c>
      <c r="E3695" s="4">
        <v>52038</v>
      </c>
      <c r="F3695" s="4" t="s">
        <v>629</v>
      </c>
      <c r="G3695" s="4" t="s">
        <v>1110</v>
      </c>
      <c r="H3695" t="str">
        <f>CONCATENATE(Source[[#This Row],[Subject]],TRIM(Source[[#This Row],[Course]]))</f>
        <v>ENGL1C</v>
      </c>
      <c r="I3695" t="str">
        <f>VLOOKUP(Source[[#This Row],[SubjCrse]],'Courses and Categories'!$E$2:$G$1816,3,FALSE)</f>
        <v>Credit General Education</v>
      </c>
      <c r="J3695">
        <v>1</v>
      </c>
      <c r="K3695" t="s">
        <v>1111</v>
      </c>
      <c r="L3695" t="s">
        <v>39</v>
      </c>
      <c r="M3695" t="s">
        <v>1088</v>
      </c>
      <c r="N3695" t="s">
        <v>63</v>
      </c>
      <c r="O3695">
        <v>900</v>
      </c>
      <c r="P3695">
        <v>1150</v>
      </c>
      <c r="Q3695" t="s">
        <v>238</v>
      </c>
      <c r="R3695">
        <v>706</v>
      </c>
      <c r="S3695" t="s">
        <v>134</v>
      </c>
      <c r="T3695" t="s">
        <v>51</v>
      </c>
      <c r="U3695" s="1">
        <v>43626</v>
      </c>
      <c r="V3695" s="1">
        <v>43665</v>
      </c>
      <c r="W3695" t="s">
        <v>1112</v>
      </c>
      <c r="X3695" t="s">
        <v>905</v>
      </c>
      <c r="Y3695">
        <v>23</v>
      </c>
      <c r="Z3695">
        <v>22</v>
      </c>
      <c r="AA3695">
        <v>33</v>
      </c>
      <c r="AB3695">
        <v>66.666700000000006</v>
      </c>
      <c r="AD3695">
        <f>IF(ISBLANK(Source[[#This Row],[CrosslistID]]),1,1/COUNTIFS(Source[CrosslistID],Source[[#This Row],[CrosslistID]],Source[TermDesc],Source[[#This Row],[TermDesc]]))</f>
        <v>1</v>
      </c>
      <c r="AG3695">
        <v>0</v>
      </c>
      <c r="AH3695">
        <v>66.666700000000006</v>
      </c>
      <c r="AI3695">
        <v>3.0230000000000001</v>
      </c>
      <c r="AJ3695">
        <v>3.0230000000000001</v>
      </c>
      <c r="AK3695">
        <v>0.33329999999999999</v>
      </c>
      <c r="AL36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95">
        <f>IF(AND(Source[[#This Row],[Credit_Noncredit]]="Noncredit",Source[[#This Row],[FTEF]]&gt;0),Source[[#This Row],[NC XLST FTES]]*525/(437.5*Source[[#This Row],[FTEF]]),0)</f>
        <v>0</v>
      </c>
      <c r="AN3695">
        <f>IF(Source[[#This Row],[Credit_Noncredit]]="Credit",Source[[#This Row],[Census Enrollment]],Source[[#This Row],[Noncredit Avg. Attendance]])</f>
        <v>23</v>
      </c>
    </row>
    <row r="3696" spans="1:40" x14ac:dyDescent="0.25">
      <c r="A3696" t="s">
        <v>885</v>
      </c>
      <c r="B3696" t="s">
        <v>886</v>
      </c>
      <c r="C3696" t="s">
        <v>627</v>
      </c>
      <c r="D3696" t="s">
        <v>628</v>
      </c>
      <c r="E3696" s="4">
        <v>52361</v>
      </c>
      <c r="F3696" s="4" t="s">
        <v>629</v>
      </c>
      <c r="G3696" s="4" t="s">
        <v>1110</v>
      </c>
      <c r="H3696" t="str">
        <f>CONCATENATE(Source[[#This Row],[Subject]],TRIM(Source[[#This Row],[Course]]))</f>
        <v>ENGL1C</v>
      </c>
      <c r="I3696" t="str">
        <f>VLOOKUP(Source[[#This Row],[SubjCrse]],'Courses and Categories'!$E$2:$G$1816,3,FALSE)</f>
        <v>Credit General Education</v>
      </c>
      <c r="J3696">
        <v>2</v>
      </c>
      <c r="K3696" t="s">
        <v>1111</v>
      </c>
      <c r="L3696" t="s">
        <v>39</v>
      </c>
      <c r="M3696" t="s">
        <v>1088</v>
      </c>
      <c r="N3696" t="s">
        <v>63</v>
      </c>
      <c r="O3696">
        <v>1200</v>
      </c>
      <c r="P3696">
        <v>1450</v>
      </c>
      <c r="Q3696" t="s">
        <v>238</v>
      </c>
      <c r="R3696">
        <v>704</v>
      </c>
      <c r="S3696" t="s">
        <v>134</v>
      </c>
      <c r="T3696" t="s">
        <v>51</v>
      </c>
      <c r="U3696" s="1">
        <v>43626</v>
      </c>
      <c r="V3696" s="1">
        <v>43665</v>
      </c>
      <c r="W3696" t="s">
        <v>1108</v>
      </c>
      <c r="X3696" t="s">
        <v>905</v>
      </c>
      <c r="Y3696">
        <v>28</v>
      </c>
      <c r="Z3696">
        <v>28</v>
      </c>
      <c r="AA3696">
        <v>33</v>
      </c>
      <c r="AB3696">
        <v>84.848500000000001</v>
      </c>
      <c r="AD3696">
        <f>IF(ISBLANK(Source[[#This Row],[CrosslistID]]),1,1/COUNTIFS(Source[CrosslistID],Source[[#This Row],[CrosslistID]],Source[TermDesc],Source[[#This Row],[TermDesc]]))</f>
        <v>1</v>
      </c>
      <c r="AG3696">
        <v>0</v>
      </c>
      <c r="AH3696">
        <v>84.848500000000001</v>
      </c>
      <c r="AI3696">
        <v>3.286</v>
      </c>
      <c r="AJ3696">
        <v>3.6802999999999999</v>
      </c>
      <c r="AK3696">
        <v>0.33329999999999999</v>
      </c>
      <c r="AL36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96">
        <f>IF(AND(Source[[#This Row],[Credit_Noncredit]]="Noncredit",Source[[#This Row],[FTEF]]&gt;0),Source[[#This Row],[NC XLST FTES]]*525/(437.5*Source[[#This Row],[FTEF]]),0)</f>
        <v>0</v>
      </c>
      <c r="AN3696">
        <f>IF(Source[[#This Row],[Credit_Noncredit]]="Credit",Source[[#This Row],[Census Enrollment]],Source[[#This Row],[Noncredit Avg. Attendance]])</f>
        <v>28</v>
      </c>
    </row>
    <row r="3697" spans="1:40" x14ac:dyDescent="0.25">
      <c r="A3697" t="s">
        <v>885</v>
      </c>
      <c r="B3697" t="s">
        <v>886</v>
      </c>
      <c r="C3697" t="s">
        <v>627</v>
      </c>
      <c r="D3697" t="s">
        <v>628</v>
      </c>
      <c r="E3697" s="4">
        <v>53691</v>
      </c>
      <c r="F3697" s="4" t="s">
        <v>629</v>
      </c>
      <c r="G3697" s="4">
        <v>12</v>
      </c>
      <c r="H3697" t="str">
        <f>CONCATENATE(Source[[#This Row],[Subject]],TRIM(Source[[#This Row],[Course]]))</f>
        <v>ENGL12</v>
      </c>
      <c r="I3697" t="str">
        <f>VLOOKUP(Source[[#This Row],[SubjCrse]],'Courses and Categories'!$E$2:$G$1816,3,FALSE)</f>
        <v>Credit Prep: English/Math/ESL</v>
      </c>
      <c r="J3697">
        <v>1</v>
      </c>
      <c r="K3697" t="s">
        <v>1113</v>
      </c>
      <c r="L3697" t="s">
        <v>39</v>
      </c>
      <c r="M3697" t="s">
        <v>903</v>
      </c>
      <c r="N3697" t="s">
        <v>195</v>
      </c>
      <c r="O3697">
        <v>1310</v>
      </c>
      <c r="P3697">
        <v>1530</v>
      </c>
      <c r="Q3697" t="s">
        <v>850</v>
      </c>
      <c r="R3697">
        <v>513</v>
      </c>
      <c r="S3697" t="s">
        <v>134</v>
      </c>
      <c r="T3697" t="s">
        <v>44</v>
      </c>
      <c r="U3697" s="1">
        <v>43668</v>
      </c>
      <c r="V3697" s="1">
        <v>43679</v>
      </c>
      <c r="W3697" t="s">
        <v>1114</v>
      </c>
      <c r="X3697" t="s">
        <v>905</v>
      </c>
      <c r="Y3697">
        <v>25</v>
      </c>
      <c r="Z3697">
        <v>24</v>
      </c>
      <c r="AA3697">
        <v>31</v>
      </c>
      <c r="AB3697">
        <v>77.419399999999996</v>
      </c>
      <c r="AD3697">
        <f>IF(ISBLANK(Source[[#This Row],[CrosslistID]]),1,1/COUNTIFS(Source[CrosslistID],Source[[#This Row],[CrosslistID]],Source[TermDesc],Source[[#This Row],[TermDesc]]))</f>
        <v>1</v>
      </c>
      <c r="AG3697">
        <v>0</v>
      </c>
      <c r="AH3697">
        <v>77.419399999999996</v>
      </c>
      <c r="AI3697">
        <v>1.04</v>
      </c>
      <c r="AJ3697">
        <v>1.2381</v>
      </c>
      <c r="AK3697">
        <v>0.1</v>
      </c>
      <c r="AL36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97">
        <f>IF(AND(Source[[#This Row],[Credit_Noncredit]]="Noncredit",Source[[#This Row],[FTEF]]&gt;0),Source[[#This Row],[NC XLST FTES]]*525/(437.5*Source[[#This Row],[FTEF]]),0)</f>
        <v>0</v>
      </c>
      <c r="AN3697">
        <f>IF(Source[[#This Row],[Credit_Noncredit]]="Credit",Source[[#This Row],[Census Enrollment]],Source[[#This Row],[Noncredit Avg. Attendance]])</f>
        <v>25</v>
      </c>
    </row>
    <row r="3698" spans="1:40" x14ac:dyDescent="0.25">
      <c r="A3698" t="s">
        <v>885</v>
      </c>
      <c r="B3698" t="s">
        <v>886</v>
      </c>
      <c r="C3698" t="s">
        <v>627</v>
      </c>
      <c r="D3698" t="s">
        <v>628</v>
      </c>
      <c r="E3698" s="4">
        <v>53670</v>
      </c>
      <c r="F3698" s="4" t="s">
        <v>629</v>
      </c>
      <c r="G3698" s="4" t="s">
        <v>1115</v>
      </c>
      <c r="H3698" t="str">
        <f>CONCATENATE(Source[[#This Row],[Subject]],TRIM(Source[[#This Row],[Course]]))</f>
        <v>ENGL1AS</v>
      </c>
      <c r="I3698" t="str">
        <f>VLOOKUP(Source[[#This Row],[SubjCrse]],'Courses and Categories'!$E$2:$G$1816,3,FALSE)</f>
        <v>Credit Prep: English/Math/ESL</v>
      </c>
      <c r="J3698" t="s">
        <v>1097</v>
      </c>
      <c r="K3698" t="s">
        <v>1116</v>
      </c>
      <c r="L3698" t="s">
        <v>39</v>
      </c>
      <c r="M3698" t="s">
        <v>1088</v>
      </c>
      <c r="N3698" t="s">
        <v>63</v>
      </c>
      <c r="O3698">
        <v>1200</v>
      </c>
      <c r="P3698">
        <v>1315</v>
      </c>
      <c r="Q3698" t="s">
        <v>850</v>
      </c>
      <c r="R3698">
        <v>511</v>
      </c>
      <c r="S3698" t="s">
        <v>134</v>
      </c>
      <c r="T3698" t="s">
        <v>51</v>
      </c>
      <c r="U3698" s="1">
        <v>43626</v>
      </c>
      <c r="V3698" s="1">
        <v>43665</v>
      </c>
      <c r="W3698" t="s">
        <v>1098</v>
      </c>
      <c r="X3698" t="s">
        <v>905</v>
      </c>
      <c r="Y3698">
        <v>28</v>
      </c>
      <c r="Z3698">
        <v>26</v>
      </c>
      <c r="AA3698">
        <v>33</v>
      </c>
      <c r="AB3698">
        <v>78.787899999999993</v>
      </c>
      <c r="AD3698">
        <f>IF(ISBLANK(Source[[#This Row],[CrosslistID]]),1,1/COUNTIFS(Source[CrosslistID],Source[[#This Row],[CrosslistID]],Source[TermDesc],Source[[#This Row],[TermDesc]]))</f>
        <v>1</v>
      </c>
      <c r="AG3698">
        <v>0</v>
      </c>
      <c r="AH3698">
        <v>78.787899999999993</v>
      </c>
      <c r="AI3698">
        <v>1.7090000000000001</v>
      </c>
      <c r="AJ3698">
        <v>1.8405</v>
      </c>
      <c r="AK3698">
        <v>0.16669999999999999</v>
      </c>
      <c r="AL36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98">
        <f>IF(AND(Source[[#This Row],[Credit_Noncredit]]="Noncredit",Source[[#This Row],[FTEF]]&gt;0),Source[[#This Row],[NC XLST FTES]]*525/(437.5*Source[[#This Row],[FTEF]]),0)</f>
        <v>0</v>
      </c>
      <c r="AN3698">
        <f>IF(Source[[#This Row],[Credit_Noncredit]]="Credit",Source[[#This Row],[Census Enrollment]],Source[[#This Row],[Noncredit Avg. Attendance]])</f>
        <v>28</v>
      </c>
    </row>
    <row r="3699" spans="1:40" x14ac:dyDescent="0.25">
      <c r="A3699" t="s">
        <v>885</v>
      </c>
      <c r="B3699" t="s">
        <v>886</v>
      </c>
      <c r="C3699" t="s">
        <v>627</v>
      </c>
      <c r="D3699" t="s">
        <v>628</v>
      </c>
      <c r="E3699" s="4">
        <v>53671</v>
      </c>
      <c r="F3699" s="4" t="s">
        <v>629</v>
      </c>
      <c r="G3699" s="4" t="s">
        <v>1115</v>
      </c>
      <c r="H3699" t="str">
        <f>CONCATENATE(Source[[#This Row],[Subject]],TRIM(Source[[#This Row],[Course]]))</f>
        <v>ENGL1AS</v>
      </c>
      <c r="I3699" t="str">
        <f>VLOOKUP(Source[[#This Row],[SubjCrse]],'Courses and Categories'!$E$2:$G$1816,3,FALSE)</f>
        <v>Credit Prep: English/Math/ESL</v>
      </c>
      <c r="J3699" t="s">
        <v>1099</v>
      </c>
      <c r="K3699" t="s">
        <v>1116</v>
      </c>
      <c r="L3699" t="s">
        <v>39</v>
      </c>
      <c r="M3699" t="s">
        <v>1088</v>
      </c>
      <c r="N3699" t="s">
        <v>63</v>
      </c>
      <c r="O3699">
        <v>1200</v>
      </c>
      <c r="P3699">
        <v>1315</v>
      </c>
      <c r="Q3699" t="s">
        <v>233</v>
      </c>
      <c r="R3699">
        <v>316</v>
      </c>
      <c r="S3699" t="s">
        <v>134</v>
      </c>
      <c r="T3699" t="s">
        <v>51</v>
      </c>
      <c r="U3699" s="1">
        <v>43626</v>
      </c>
      <c r="V3699" s="1">
        <v>43665</v>
      </c>
      <c r="W3699" t="s">
        <v>1100</v>
      </c>
      <c r="X3699" t="s">
        <v>905</v>
      </c>
      <c r="Y3699">
        <v>25</v>
      </c>
      <c r="Z3699">
        <v>25</v>
      </c>
      <c r="AA3699">
        <v>33</v>
      </c>
      <c r="AB3699">
        <v>75.757599999999996</v>
      </c>
      <c r="AD3699">
        <f>IF(ISBLANK(Source[[#This Row],[CrosslistID]]),1,1/COUNTIFS(Source[CrosslistID],Source[[#This Row],[CrosslistID]],Source[TermDesc],Source[[#This Row],[TermDesc]]))</f>
        <v>1</v>
      </c>
      <c r="AG3699">
        <v>0</v>
      </c>
      <c r="AH3699">
        <v>75.757599999999996</v>
      </c>
      <c r="AI3699">
        <v>1.643</v>
      </c>
      <c r="AJ3699">
        <v>1.643</v>
      </c>
      <c r="AK3699">
        <v>0.16669999999999999</v>
      </c>
      <c r="AL36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699">
        <f>IF(AND(Source[[#This Row],[Credit_Noncredit]]="Noncredit",Source[[#This Row],[FTEF]]&gt;0),Source[[#This Row],[NC XLST FTES]]*525/(437.5*Source[[#This Row],[FTEF]]),0)</f>
        <v>0</v>
      </c>
      <c r="AN3699">
        <f>IF(Source[[#This Row],[Credit_Noncredit]]="Credit",Source[[#This Row],[Census Enrollment]],Source[[#This Row],[Noncredit Avg. Attendance]])</f>
        <v>25</v>
      </c>
    </row>
    <row r="3700" spans="1:40" x14ac:dyDescent="0.25">
      <c r="A3700" t="s">
        <v>885</v>
      </c>
      <c r="B3700" t="s">
        <v>886</v>
      </c>
      <c r="C3700" t="s">
        <v>627</v>
      </c>
      <c r="D3700" t="s">
        <v>628</v>
      </c>
      <c r="E3700" s="4">
        <v>53672</v>
      </c>
      <c r="F3700" s="4" t="s">
        <v>629</v>
      </c>
      <c r="G3700" s="4" t="s">
        <v>1115</v>
      </c>
      <c r="H3700" t="str">
        <f>CONCATENATE(Source[[#This Row],[Subject]],TRIM(Source[[#This Row],[Course]]))</f>
        <v>ENGL1AS</v>
      </c>
      <c r="I3700" t="str">
        <f>VLOOKUP(Source[[#This Row],[SubjCrse]],'Courses and Categories'!$E$2:$G$1816,3,FALSE)</f>
        <v>Credit Prep: English/Math/ESL</v>
      </c>
      <c r="J3700" t="s">
        <v>1101</v>
      </c>
      <c r="K3700" t="s">
        <v>1116</v>
      </c>
      <c r="L3700" t="s">
        <v>39</v>
      </c>
      <c r="M3700" t="s">
        <v>1088</v>
      </c>
      <c r="N3700" t="s">
        <v>63</v>
      </c>
      <c r="O3700">
        <v>1500</v>
      </c>
      <c r="P3700">
        <v>1615</v>
      </c>
      <c r="Q3700" t="s">
        <v>240</v>
      </c>
      <c r="R3700">
        <v>266</v>
      </c>
      <c r="S3700" t="s">
        <v>134</v>
      </c>
      <c r="T3700" t="s">
        <v>51</v>
      </c>
      <c r="U3700" s="1">
        <v>43626</v>
      </c>
      <c r="V3700" s="1">
        <v>43665</v>
      </c>
      <c r="W3700" t="s">
        <v>1102</v>
      </c>
      <c r="X3700" t="s">
        <v>905</v>
      </c>
      <c r="Y3700">
        <v>19</v>
      </c>
      <c r="Z3700">
        <v>14</v>
      </c>
      <c r="AA3700">
        <v>33</v>
      </c>
      <c r="AB3700">
        <v>42.424199999999999</v>
      </c>
      <c r="AD3700">
        <f>IF(ISBLANK(Source[[#This Row],[CrosslistID]]),1,1/COUNTIFS(Source[CrosslistID],Source[[#This Row],[CrosslistID]],Source[TermDesc],Source[[#This Row],[TermDesc]]))</f>
        <v>1</v>
      </c>
      <c r="AG3700">
        <v>0</v>
      </c>
      <c r="AH3700">
        <v>42.424199999999999</v>
      </c>
      <c r="AI3700">
        <v>1.0509999999999999</v>
      </c>
      <c r="AJ3700">
        <v>1.2481</v>
      </c>
      <c r="AK3700">
        <v>0.16669999999999999</v>
      </c>
      <c r="AL37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00">
        <f>IF(AND(Source[[#This Row],[Credit_Noncredit]]="Noncredit",Source[[#This Row],[FTEF]]&gt;0),Source[[#This Row],[NC XLST FTES]]*525/(437.5*Source[[#This Row],[FTEF]]),0)</f>
        <v>0</v>
      </c>
      <c r="AN3700">
        <f>IF(Source[[#This Row],[Credit_Noncredit]]="Credit",Source[[#This Row],[Census Enrollment]],Source[[#This Row],[Noncredit Avg. Attendance]])</f>
        <v>19</v>
      </c>
    </row>
    <row r="3701" spans="1:40" x14ac:dyDescent="0.25">
      <c r="A3701" t="s">
        <v>885</v>
      </c>
      <c r="B3701" t="s">
        <v>886</v>
      </c>
      <c r="C3701" t="s">
        <v>627</v>
      </c>
      <c r="D3701" t="s">
        <v>628</v>
      </c>
      <c r="E3701" s="4">
        <v>53699</v>
      </c>
      <c r="F3701" s="4" t="s">
        <v>629</v>
      </c>
      <c r="G3701" s="4">
        <v>26</v>
      </c>
      <c r="H3701" t="str">
        <f>CONCATENATE(Source[[#This Row],[Subject]],TRIM(Source[[#This Row],[Course]]))</f>
        <v>ENGL26</v>
      </c>
      <c r="I3701" t="str">
        <f>VLOOKUP(Source[[#This Row],[SubjCrse]],'Courses and Categories'!$E$2:$G$1816,3,FALSE)</f>
        <v>Credit Prep: English/Math/ESL</v>
      </c>
      <c r="J3701">
        <v>931</v>
      </c>
      <c r="K3701" t="s">
        <v>1117</v>
      </c>
      <c r="L3701" t="s">
        <v>87</v>
      </c>
      <c r="M3701" t="s">
        <v>897</v>
      </c>
      <c r="N3701" t="s">
        <v>42</v>
      </c>
      <c r="O3701" t="s">
        <v>42</v>
      </c>
      <c r="P3701" t="s">
        <v>42</v>
      </c>
      <c r="Q3701" t="s">
        <v>42</v>
      </c>
      <c r="S3701" t="s">
        <v>134</v>
      </c>
      <c r="T3701" t="s">
        <v>41</v>
      </c>
      <c r="U3701" s="1">
        <v>43626</v>
      </c>
      <c r="V3701" s="1">
        <v>43674</v>
      </c>
      <c r="W3701" t="s">
        <v>734</v>
      </c>
      <c r="X3701" t="s">
        <v>899</v>
      </c>
      <c r="Y3701">
        <v>28</v>
      </c>
      <c r="Z3701">
        <v>24</v>
      </c>
      <c r="AA3701">
        <v>33</v>
      </c>
      <c r="AB3701">
        <v>72.7273</v>
      </c>
      <c r="AD3701">
        <f>IF(ISBLANK(Source[[#This Row],[CrosslistID]]),1,1/COUNTIFS(Source[CrosslistID],Source[[#This Row],[CrosslistID]],Source[TermDesc],Source[[#This Row],[TermDesc]]))</f>
        <v>1</v>
      </c>
      <c r="AG3701">
        <v>0</v>
      </c>
      <c r="AH3701">
        <v>72.7273</v>
      </c>
      <c r="AI3701">
        <v>2.7</v>
      </c>
      <c r="AJ3701">
        <v>2.8</v>
      </c>
      <c r="AK3701">
        <v>0.2457</v>
      </c>
      <c r="AL37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01">
        <f>IF(AND(Source[[#This Row],[Credit_Noncredit]]="Noncredit",Source[[#This Row],[FTEF]]&gt;0),Source[[#This Row],[NC XLST FTES]]*525/(437.5*Source[[#This Row],[FTEF]]),0)</f>
        <v>0</v>
      </c>
      <c r="AN3701">
        <f>IF(Source[[#This Row],[Credit_Noncredit]]="Credit",Source[[#This Row],[Census Enrollment]],Source[[#This Row],[Noncredit Avg. Attendance]])</f>
        <v>28</v>
      </c>
    </row>
    <row r="3702" spans="1:40" x14ac:dyDescent="0.25">
      <c r="A3702" t="s">
        <v>885</v>
      </c>
      <c r="B3702" t="s">
        <v>886</v>
      </c>
      <c r="C3702" t="s">
        <v>627</v>
      </c>
      <c r="D3702" t="s">
        <v>628</v>
      </c>
      <c r="E3702" s="4">
        <v>53273</v>
      </c>
      <c r="F3702" s="4" t="s">
        <v>629</v>
      </c>
      <c r="G3702" s="4" t="s">
        <v>1048</v>
      </c>
      <c r="H3702" t="str">
        <f>CONCATENATE(Source[[#This Row],[Subject]],TRIM(Source[[#This Row],[Course]]))</f>
        <v>ENGL35A</v>
      </c>
      <c r="I3702" t="str">
        <f>VLOOKUP(Source[[#This Row],[SubjCrse]],'Courses and Categories'!$E$2:$G$1816,3,FALSE)</f>
        <v>Credit General Education</v>
      </c>
      <c r="J3702">
        <v>501</v>
      </c>
      <c r="K3702" t="s">
        <v>1118</v>
      </c>
      <c r="L3702" t="s">
        <v>87</v>
      </c>
      <c r="M3702" t="s">
        <v>1088</v>
      </c>
      <c r="N3702" t="s">
        <v>105</v>
      </c>
      <c r="O3702">
        <v>1800</v>
      </c>
      <c r="P3702">
        <v>2150</v>
      </c>
      <c r="Q3702" t="s">
        <v>850</v>
      </c>
      <c r="R3702">
        <v>411</v>
      </c>
      <c r="S3702" t="s">
        <v>134</v>
      </c>
      <c r="T3702" t="s">
        <v>41</v>
      </c>
      <c r="U3702" s="1">
        <v>43626</v>
      </c>
      <c r="V3702" s="1">
        <v>43674</v>
      </c>
      <c r="W3702" t="s">
        <v>1095</v>
      </c>
      <c r="X3702" t="s">
        <v>905</v>
      </c>
      <c r="Y3702">
        <v>22</v>
      </c>
      <c r="Z3702">
        <v>18</v>
      </c>
      <c r="AA3702">
        <v>33</v>
      </c>
      <c r="AB3702">
        <v>54.545499999999997</v>
      </c>
      <c r="AC3702" t="s">
        <v>1119</v>
      </c>
      <c r="AD3702">
        <f>IF(ISBLANK(Source[[#This Row],[CrosslistID]]),1,1/COUNTIFS(Source[CrosslistID],Source[[#This Row],[CrosslistID]],Source[TermDesc],Source[[#This Row],[TermDesc]]))</f>
        <v>0.5</v>
      </c>
      <c r="AE3702">
        <v>23</v>
      </c>
      <c r="AF3702">
        <v>33</v>
      </c>
      <c r="AG3702">
        <v>69.697000000000003</v>
      </c>
      <c r="AH3702">
        <v>69.697000000000003</v>
      </c>
      <c r="AI3702">
        <v>2.347</v>
      </c>
      <c r="AJ3702">
        <v>2.347</v>
      </c>
      <c r="AK3702">
        <v>0.25</v>
      </c>
      <c r="AL37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02">
        <f>IF(AND(Source[[#This Row],[Credit_Noncredit]]="Noncredit",Source[[#This Row],[FTEF]]&gt;0),Source[[#This Row],[NC XLST FTES]]*525/(437.5*Source[[#This Row],[FTEF]]),0)</f>
        <v>0</v>
      </c>
      <c r="AN3702">
        <f>IF(Source[[#This Row],[Credit_Noncredit]]="Credit",Source[[#This Row],[Census Enrollment]],Source[[#This Row],[Noncredit Avg. Attendance]])</f>
        <v>22</v>
      </c>
    </row>
    <row r="3703" spans="1:40" x14ac:dyDescent="0.25">
      <c r="A3703" t="s">
        <v>885</v>
      </c>
      <c r="B3703" t="s">
        <v>886</v>
      </c>
      <c r="C3703" t="s">
        <v>627</v>
      </c>
      <c r="D3703" t="s">
        <v>628</v>
      </c>
      <c r="E3703" s="4">
        <v>53274</v>
      </c>
      <c r="F3703" s="4" t="s">
        <v>629</v>
      </c>
      <c r="G3703" s="4" t="s">
        <v>1120</v>
      </c>
      <c r="H3703" t="str">
        <f>CONCATENATE(Source[[#This Row],[Subject]],TRIM(Source[[#This Row],[Course]]))</f>
        <v>ENGL35B</v>
      </c>
      <c r="I3703" t="str">
        <f>VLOOKUP(Source[[#This Row],[SubjCrse]],'Courses and Categories'!$E$2:$G$1816,3,FALSE)</f>
        <v>Credit General Education</v>
      </c>
      <c r="J3703">
        <v>501</v>
      </c>
      <c r="K3703" t="s">
        <v>1121</v>
      </c>
      <c r="L3703" t="s">
        <v>87</v>
      </c>
      <c r="M3703" t="s">
        <v>1088</v>
      </c>
      <c r="N3703" t="s">
        <v>105</v>
      </c>
      <c r="O3703">
        <v>1800</v>
      </c>
      <c r="P3703">
        <v>2150</v>
      </c>
      <c r="Q3703" t="s">
        <v>850</v>
      </c>
      <c r="R3703">
        <v>411</v>
      </c>
      <c r="S3703" t="s">
        <v>134</v>
      </c>
      <c r="T3703" t="s">
        <v>41</v>
      </c>
      <c r="U3703" s="1">
        <v>43626</v>
      </c>
      <c r="V3703" s="1">
        <v>43674</v>
      </c>
      <c r="W3703" t="s">
        <v>1095</v>
      </c>
      <c r="X3703" t="s">
        <v>905</v>
      </c>
      <c r="Y3703">
        <v>5</v>
      </c>
      <c r="Z3703">
        <v>4</v>
      </c>
      <c r="AA3703">
        <v>33</v>
      </c>
      <c r="AB3703">
        <v>12.1212</v>
      </c>
      <c r="AC3703" t="s">
        <v>1119</v>
      </c>
      <c r="AD3703">
        <f>IF(ISBLANK(Source[[#This Row],[CrosslistID]]),1,1/COUNTIFS(Source[CrosslistID],Source[[#This Row],[CrosslistID]],Source[TermDesc],Source[[#This Row],[TermDesc]]))</f>
        <v>0.5</v>
      </c>
      <c r="AE3703">
        <v>23</v>
      </c>
      <c r="AF3703">
        <v>33</v>
      </c>
      <c r="AG3703">
        <v>69.697000000000003</v>
      </c>
      <c r="AH3703">
        <v>69.697000000000003</v>
      </c>
      <c r="AI3703">
        <v>0.53300000000000003</v>
      </c>
      <c r="AJ3703">
        <v>0.53300000000000003</v>
      </c>
      <c r="AK3703">
        <v>0</v>
      </c>
      <c r="AL37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03">
        <f>IF(AND(Source[[#This Row],[Credit_Noncredit]]="Noncredit",Source[[#This Row],[FTEF]]&gt;0),Source[[#This Row],[NC XLST FTES]]*525/(437.5*Source[[#This Row],[FTEF]]),0)</f>
        <v>0</v>
      </c>
      <c r="AN3703">
        <f>IF(Source[[#This Row],[Credit_Noncredit]]="Credit",Source[[#This Row],[Census Enrollment]],Source[[#This Row],[Noncredit Avg. Attendance]])</f>
        <v>5</v>
      </c>
    </row>
    <row r="3704" spans="1:40" x14ac:dyDescent="0.25">
      <c r="A3704" t="s">
        <v>885</v>
      </c>
      <c r="B3704" t="s">
        <v>886</v>
      </c>
      <c r="C3704" t="s">
        <v>627</v>
      </c>
      <c r="D3704" t="s">
        <v>628</v>
      </c>
      <c r="E3704" s="4">
        <v>53426</v>
      </c>
      <c r="F3704" s="4" t="s">
        <v>629</v>
      </c>
      <c r="G3704" s="4" t="s">
        <v>1122</v>
      </c>
      <c r="H3704" t="str">
        <f>CONCATENATE(Source[[#This Row],[Subject]],TRIM(Source[[#This Row],[Course]]))</f>
        <v>ENGL35C</v>
      </c>
      <c r="I3704" t="str">
        <f>VLOOKUP(Source[[#This Row],[SubjCrse]],'Courses and Categories'!$E$2:$G$1816,3,FALSE)</f>
        <v>Credit General Education</v>
      </c>
      <c r="J3704">
        <v>501</v>
      </c>
      <c r="K3704" t="s">
        <v>1123</v>
      </c>
      <c r="L3704" t="s">
        <v>87</v>
      </c>
      <c r="M3704" t="s">
        <v>1088</v>
      </c>
      <c r="N3704" t="s">
        <v>59</v>
      </c>
      <c r="O3704">
        <v>1800</v>
      </c>
      <c r="P3704">
        <v>2130</v>
      </c>
      <c r="Q3704" t="s">
        <v>233</v>
      </c>
      <c r="R3704">
        <v>307</v>
      </c>
      <c r="S3704" t="s">
        <v>134</v>
      </c>
      <c r="T3704" t="s">
        <v>41</v>
      </c>
      <c r="U3704" s="1">
        <v>43626</v>
      </c>
      <c r="V3704" s="1">
        <v>43674</v>
      </c>
      <c r="W3704" t="s">
        <v>1112</v>
      </c>
      <c r="X3704" t="s">
        <v>905</v>
      </c>
      <c r="Y3704">
        <v>16</v>
      </c>
      <c r="Z3704">
        <v>15</v>
      </c>
      <c r="AA3704">
        <v>33</v>
      </c>
      <c r="AB3704">
        <v>45.454500000000003</v>
      </c>
      <c r="AC3704" t="s">
        <v>1124</v>
      </c>
      <c r="AD3704">
        <f>IF(ISBLANK(Source[[#This Row],[CrosslistID]]),1,1/COUNTIFS(Source[CrosslistID],Source[[#This Row],[CrosslistID]],Source[TermDesc],Source[[#This Row],[TermDesc]]))</f>
        <v>0.5</v>
      </c>
      <c r="AE3704">
        <v>20</v>
      </c>
      <c r="AF3704">
        <v>33</v>
      </c>
      <c r="AG3704">
        <v>60.606099999999998</v>
      </c>
      <c r="AH3704">
        <v>60.606099999999998</v>
      </c>
      <c r="AI3704">
        <v>1.506</v>
      </c>
      <c r="AJ3704">
        <v>1.506</v>
      </c>
      <c r="AK3704">
        <v>0.25</v>
      </c>
      <c r="AL37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04">
        <f>IF(AND(Source[[#This Row],[Credit_Noncredit]]="Noncredit",Source[[#This Row],[FTEF]]&gt;0),Source[[#This Row],[NC XLST FTES]]*525/(437.5*Source[[#This Row],[FTEF]]),0)</f>
        <v>0</v>
      </c>
      <c r="AN3704">
        <f>IF(Source[[#This Row],[Credit_Noncredit]]="Credit",Source[[#This Row],[Census Enrollment]],Source[[#This Row],[Noncredit Avg. Attendance]])</f>
        <v>16</v>
      </c>
    </row>
    <row r="3705" spans="1:40" x14ac:dyDescent="0.25">
      <c r="A3705" t="s">
        <v>885</v>
      </c>
      <c r="B3705" t="s">
        <v>886</v>
      </c>
      <c r="C3705" t="s">
        <v>627</v>
      </c>
      <c r="D3705" t="s">
        <v>628</v>
      </c>
      <c r="E3705" s="4">
        <v>53427</v>
      </c>
      <c r="F3705" s="4" t="s">
        <v>629</v>
      </c>
      <c r="G3705" s="4" t="s">
        <v>1125</v>
      </c>
      <c r="H3705" t="str">
        <f>CONCATENATE(Source[[#This Row],[Subject]],TRIM(Source[[#This Row],[Course]]))</f>
        <v>ENGL35D</v>
      </c>
      <c r="I3705" t="str">
        <f>VLOOKUP(Source[[#This Row],[SubjCrse]],'Courses and Categories'!$E$2:$G$1816,3,FALSE)</f>
        <v>Credit General Education</v>
      </c>
      <c r="J3705">
        <v>501</v>
      </c>
      <c r="K3705" t="s">
        <v>1126</v>
      </c>
      <c r="L3705" t="s">
        <v>87</v>
      </c>
      <c r="M3705" t="s">
        <v>903</v>
      </c>
      <c r="N3705" t="s">
        <v>59</v>
      </c>
      <c r="O3705">
        <v>1800</v>
      </c>
      <c r="P3705">
        <v>2130</v>
      </c>
      <c r="Q3705" t="s">
        <v>233</v>
      </c>
      <c r="R3705">
        <v>307</v>
      </c>
      <c r="S3705" t="s">
        <v>134</v>
      </c>
      <c r="T3705" t="s">
        <v>41</v>
      </c>
      <c r="U3705" s="1">
        <v>43626</v>
      </c>
      <c r="V3705" s="1">
        <v>43674</v>
      </c>
      <c r="W3705" t="s">
        <v>1112</v>
      </c>
      <c r="X3705" t="s">
        <v>905</v>
      </c>
      <c r="Y3705">
        <v>4</v>
      </c>
      <c r="Z3705">
        <v>4</v>
      </c>
      <c r="AA3705">
        <v>33</v>
      </c>
      <c r="AB3705">
        <v>12.1212</v>
      </c>
      <c r="AC3705" t="s">
        <v>1124</v>
      </c>
      <c r="AD3705">
        <f>IF(ISBLANK(Source[[#This Row],[CrosslistID]]),1,1/COUNTIFS(Source[CrosslistID],Source[[#This Row],[CrosslistID]],Source[TermDesc],Source[[#This Row],[TermDesc]]))</f>
        <v>0.5</v>
      </c>
      <c r="AE3705">
        <v>20</v>
      </c>
      <c r="AF3705">
        <v>33</v>
      </c>
      <c r="AG3705">
        <v>60.606099999999998</v>
      </c>
      <c r="AH3705">
        <v>60.606099999999998</v>
      </c>
      <c r="AI3705">
        <v>0.376</v>
      </c>
      <c r="AJ3705">
        <v>0.376</v>
      </c>
      <c r="AK3705">
        <v>0</v>
      </c>
      <c r="AL37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05">
        <f>IF(AND(Source[[#This Row],[Credit_Noncredit]]="Noncredit",Source[[#This Row],[FTEF]]&gt;0),Source[[#This Row],[NC XLST FTES]]*525/(437.5*Source[[#This Row],[FTEF]]),0)</f>
        <v>0</v>
      </c>
      <c r="AN3705">
        <f>IF(Source[[#This Row],[Credit_Noncredit]]="Credit",Source[[#This Row],[Census Enrollment]],Source[[#This Row],[Noncredit Avg. Attendance]])</f>
        <v>4</v>
      </c>
    </row>
    <row r="3706" spans="1:40" x14ac:dyDescent="0.25">
      <c r="A3706" t="s">
        <v>885</v>
      </c>
      <c r="B3706" t="s">
        <v>886</v>
      </c>
      <c r="C3706" t="s">
        <v>627</v>
      </c>
      <c r="D3706" t="s">
        <v>628</v>
      </c>
      <c r="E3706" s="4">
        <v>53674</v>
      </c>
      <c r="F3706" s="4" t="s">
        <v>629</v>
      </c>
      <c r="G3706" s="4" t="s">
        <v>1127</v>
      </c>
      <c r="H3706" t="str">
        <f>CONCATENATE(Source[[#This Row],[Subject]],TRIM(Source[[#This Row],[Course]]))</f>
        <v>ENGL48C</v>
      </c>
      <c r="I3706" t="str">
        <f>VLOOKUP(Source[[#This Row],[SubjCrse]],'Courses and Categories'!$E$2:$G$1816,3,FALSE)</f>
        <v>Credit General Education</v>
      </c>
      <c r="J3706">
        <v>1</v>
      </c>
      <c r="K3706" t="s">
        <v>1128</v>
      </c>
      <c r="L3706" t="s">
        <v>39</v>
      </c>
      <c r="M3706" t="s">
        <v>903</v>
      </c>
      <c r="N3706" t="s">
        <v>63</v>
      </c>
      <c r="O3706">
        <v>940</v>
      </c>
      <c r="P3706">
        <v>1145</v>
      </c>
      <c r="Q3706" t="s">
        <v>238</v>
      </c>
      <c r="R3706">
        <v>704</v>
      </c>
      <c r="S3706" t="s">
        <v>134</v>
      </c>
      <c r="T3706" t="s">
        <v>51</v>
      </c>
      <c r="U3706" s="1">
        <v>43626</v>
      </c>
      <c r="V3706" s="1">
        <v>43665</v>
      </c>
      <c r="W3706" t="s">
        <v>1114</v>
      </c>
      <c r="X3706" t="s">
        <v>905</v>
      </c>
      <c r="Y3706">
        <v>31</v>
      </c>
      <c r="Z3706">
        <v>28</v>
      </c>
      <c r="AA3706">
        <v>33</v>
      </c>
      <c r="AB3706">
        <v>84.848500000000001</v>
      </c>
      <c r="AD3706">
        <f>IF(ISBLANK(Source[[#This Row],[CrosslistID]]),1,1/COUNTIFS(Source[CrosslistID],Source[[#This Row],[CrosslistID]],Source[TermDesc],Source[[#This Row],[TermDesc]]))</f>
        <v>1</v>
      </c>
      <c r="AG3706">
        <v>0</v>
      </c>
      <c r="AH3706">
        <v>84.848500000000001</v>
      </c>
      <c r="AI3706">
        <v>3.0230000000000001</v>
      </c>
      <c r="AJ3706">
        <v>3.1238000000000001</v>
      </c>
      <c r="AK3706">
        <v>0.2</v>
      </c>
      <c r="AL37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06">
        <f>IF(AND(Source[[#This Row],[Credit_Noncredit]]="Noncredit",Source[[#This Row],[FTEF]]&gt;0),Source[[#This Row],[NC XLST FTES]]*525/(437.5*Source[[#This Row],[FTEF]]),0)</f>
        <v>0</v>
      </c>
      <c r="AN3706">
        <f>IF(Source[[#This Row],[Credit_Noncredit]]="Credit",Source[[#This Row],[Census Enrollment]],Source[[#This Row],[Noncredit Avg. Attendance]])</f>
        <v>31</v>
      </c>
    </row>
    <row r="3707" spans="1:40" x14ac:dyDescent="0.25">
      <c r="A3707" t="s">
        <v>885</v>
      </c>
      <c r="B3707" t="s">
        <v>886</v>
      </c>
      <c r="C3707" t="s">
        <v>627</v>
      </c>
      <c r="D3707" t="s">
        <v>628</v>
      </c>
      <c r="E3707" s="4">
        <v>53297</v>
      </c>
      <c r="F3707" s="4" t="s">
        <v>629</v>
      </c>
      <c r="G3707" s="4">
        <v>88</v>
      </c>
      <c r="H3707" t="str">
        <f>CONCATENATE(Source[[#This Row],[Subject]],TRIM(Source[[#This Row],[Course]]))</f>
        <v>ENGL88</v>
      </c>
      <c r="I3707" t="str">
        <f>VLOOKUP(Source[[#This Row],[SubjCrse]],'Courses and Categories'!$E$2:$G$1816,3,FALSE)</f>
        <v>Credit Prep: English/Math/ESL</v>
      </c>
      <c r="J3707">
        <v>1</v>
      </c>
      <c r="K3707" t="s">
        <v>1129</v>
      </c>
      <c r="L3707" t="s">
        <v>39</v>
      </c>
      <c r="M3707" t="s">
        <v>1088</v>
      </c>
      <c r="N3707" t="s">
        <v>195</v>
      </c>
      <c r="O3707">
        <v>830</v>
      </c>
      <c r="P3707">
        <v>1150</v>
      </c>
      <c r="Q3707" t="s">
        <v>850</v>
      </c>
      <c r="R3707">
        <v>513</v>
      </c>
      <c r="S3707" t="s">
        <v>134</v>
      </c>
      <c r="T3707" t="s">
        <v>51</v>
      </c>
      <c r="U3707" s="1">
        <v>43626</v>
      </c>
      <c r="V3707" s="1">
        <v>43665</v>
      </c>
      <c r="W3707" t="s">
        <v>1130</v>
      </c>
      <c r="X3707" t="s">
        <v>905</v>
      </c>
      <c r="Y3707">
        <v>22</v>
      </c>
      <c r="Z3707">
        <v>17</v>
      </c>
      <c r="AA3707">
        <v>33</v>
      </c>
      <c r="AB3707">
        <v>51.5152</v>
      </c>
      <c r="AD3707">
        <f>IF(ISBLANK(Source[[#This Row],[CrosslistID]]),1,1/COUNTIFS(Source[CrosslistID],Source[[#This Row],[CrosslistID]],Source[TermDesc],Source[[#This Row],[TermDesc]]))</f>
        <v>1</v>
      </c>
      <c r="AG3707">
        <v>0</v>
      </c>
      <c r="AH3707">
        <v>51.5152</v>
      </c>
      <c r="AI3707">
        <v>4.375</v>
      </c>
      <c r="AJ3707">
        <v>4.375</v>
      </c>
      <c r="AK3707">
        <v>0.5</v>
      </c>
      <c r="AL37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07">
        <f>IF(AND(Source[[#This Row],[Credit_Noncredit]]="Noncredit",Source[[#This Row],[FTEF]]&gt;0),Source[[#This Row],[NC XLST FTES]]*525/(437.5*Source[[#This Row],[FTEF]]),0)</f>
        <v>0</v>
      </c>
      <c r="AN3707">
        <f>IF(Source[[#This Row],[Credit_Noncredit]]="Credit",Source[[#This Row],[Census Enrollment]],Source[[#This Row],[Noncredit Avg. Attendance]])</f>
        <v>22</v>
      </c>
    </row>
    <row r="3708" spans="1:40" x14ac:dyDescent="0.25">
      <c r="A3708" t="s">
        <v>885</v>
      </c>
      <c r="B3708" t="s">
        <v>886</v>
      </c>
      <c r="C3708" t="s">
        <v>627</v>
      </c>
      <c r="D3708" t="s">
        <v>628</v>
      </c>
      <c r="E3708" s="4">
        <v>53301</v>
      </c>
      <c r="F3708" s="4" t="s">
        <v>629</v>
      </c>
      <c r="G3708" s="4" t="s">
        <v>1131</v>
      </c>
      <c r="H3708" t="str">
        <f>CONCATENATE(Source[[#This Row],[Subject]],TRIM(Source[[#This Row],[Course]]))</f>
        <v>ENGL88B</v>
      </c>
      <c r="I3708" t="str">
        <f>VLOOKUP(Source[[#This Row],[SubjCrse]],'Courses and Categories'!$E$2:$G$1816,3,FALSE)</f>
        <v>Credit Prep: English/Math/ESL</v>
      </c>
      <c r="J3708">
        <v>1</v>
      </c>
      <c r="K3708" t="s">
        <v>1129</v>
      </c>
      <c r="L3708" t="s">
        <v>39</v>
      </c>
      <c r="M3708" t="s">
        <v>1088</v>
      </c>
      <c r="N3708" t="s">
        <v>63</v>
      </c>
      <c r="O3708">
        <v>940</v>
      </c>
      <c r="P3708">
        <v>1145</v>
      </c>
      <c r="Q3708" t="s">
        <v>850</v>
      </c>
      <c r="R3708">
        <v>221</v>
      </c>
      <c r="S3708" t="s">
        <v>134</v>
      </c>
      <c r="T3708" t="s">
        <v>51</v>
      </c>
      <c r="U3708" s="1">
        <v>43626</v>
      </c>
      <c r="V3708" s="1">
        <v>43665</v>
      </c>
      <c r="W3708" t="s">
        <v>1107</v>
      </c>
      <c r="X3708" t="s">
        <v>905</v>
      </c>
      <c r="Y3708">
        <v>23</v>
      </c>
      <c r="Z3708">
        <v>15</v>
      </c>
      <c r="AA3708">
        <v>33</v>
      </c>
      <c r="AB3708">
        <v>45.454500000000003</v>
      </c>
      <c r="AD3708">
        <f>IF(ISBLANK(Source[[#This Row],[CrosslistID]]),1,1/COUNTIFS(Source[CrosslistID],Source[[#This Row],[CrosslistID]],Source[TermDesc],Source[[#This Row],[TermDesc]]))</f>
        <v>1</v>
      </c>
      <c r="AG3708">
        <v>0</v>
      </c>
      <c r="AH3708">
        <v>45.454500000000003</v>
      </c>
      <c r="AI3708">
        <v>2.3180000000000001</v>
      </c>
      <c r="AJ3708">
        <v>2.3180000000000001</v>
      </c>
      <c r="AK3708">
        <v>0.25</v>
      </c>
      <c r="AL37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08">
        <f>IF(AND(Source[[#This Row],[Credit_Noncredit]]="Noncredit",Source[[#This Row],[FTEF]]&gt;0),Source[[#This Row],[NC XLST FTES]]*525/(437.5*Source[[#This Row],[FTEF]]),0)</f>
        <v>0</v>
      </c>
      <c r="AN3708">
        <f>IF(Source[[#This Row],[Credit_Noncredit]]="Credit",Source[[#This Row],[Census Enrollment]],Source[[#This Row],[Noncredit Avg. Attendance]])</f>
        <v>23</v>
      </c>
    </row>
    <row r="3709" spans="1:40" x14ac:dyDescent="0.25">
      <c r="A3709" t="s">
        <v>885</v>
      </c>
      <c r="B3709" t="s">
        <v>886</v>
      </c>
      <c r="C3709" t="s">
        <v>627</v>
      </c>
      <c r="D3709" t="s">
        <v>628</v>
      </c>
      <c r="E3709" s="4">
        <v>52716</v>
      </c>
      <c r="F3709" s="4" t="s">
        <v>1132</v>
      </c>
      <c r="G3709" s="4">
        <v>7</v>
      </c>
      <c r="H3709" t="str">
        <f>CONCATENATE(Source[[#This Row],[Subject]],TRIM(Source[[#This Row],[Course]]))</f>
        <v>HUM7</v>
      </c>
      <c r="I3709" t="str">
        <f>VLOOKUP(Source[[#This Row],[SubjCrse]],'Courses and Categories'!$E$2:$G$1816,3,FALSE)</f>
        <v>Credit General Education</v>
      </c>
      <c r="J3709">
        <v>1</v>
      </c>
      <c r="K3709" t="s">
        <v>1133</v>
      </c>
      <c r="L3709" t="s">
        <v>39</v>
      </c>
      <c r="M3709" t="s">
        <v>903</v>
      </c>
      <c r="N3709" t="s">
        <v>63</v>
      </c>
      <c r="O3709">
        <v>940</v>
      </c>
      <c r="P3709">
        <v>1145</v>
      </c>
      <c r="Q3709" t="s">
        <v>233</v>
      </c>
      <c r="R3709">
        <v>217</v>
      </c>
      <c r="S3709" t="s">
        <v>134</v>
      </c>
      <c r="T3709" t="s">
        <v>51</v>
      </c>
      <c r="U3709" s="1">
        <v>43626</v>
      </c>
      <c r="V3709" s="1">
        <v>43665</v>
      </c>
      <c r="W3709" t="s">
        <v>932</v>
      </c>
      <c r="X3709" t="s">
        <v>905</v>
      </c>
      <c r="Y3709">
        <v>31</v>
      </c>
      <c r="Z3709">
        <v>26</v>
      </c>
      <c r="AA3709">
        <v>33</v>
      </c>
      <c r="AB3709">
        <v>78.787899999999993</v>
      </c>
      <c r="AD3709">
        <f>IF(ISBLANK(Source[[#This Row],[CrosslistID]]),1,1/COUNTIFS(Source[CrosslistID],Source[[#This Row],[CrosslistID]],Source[TermDesc],Source[[#This Row],[TermDesc]]))</f>
        <v>1</v>
      </c>
      <c r="AG3709">
        <v>0</v>
      </c>
      <c r="AH3709">
        <v>78.787899999999993</v>
      </c>
      <c r="AI3709">
        <v>3.0230000000000001</v>
      </c>
      <c r="AJ3709">
        <v>3.1238000000000001</v>
      </c>
      <c r="AK3709">
        <v>0.2</v>
      </c>
      <c r="AL37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09">
        <f>IF(AND(Source[[#This Row],[Credit_Noncredit]]="Noncredit",Source[[#This Row],[FTEF]]&gt;0),Source[[#This Row],[NC XLST FTES]]*525/(437.5*Source[[#This Row],[FTEF]]),0)</f>
        <v>0</v>
      </c>
      <c r="AN3709">
        <f>IF(Source[[#This Row],[Credit_Noncredit]]="Credit",Source[[#This Row],[Census Enrollment]],Source[[#This Row],[Noncredit Avg. Attendance]])</f>
        <v>31</v>
      </c>
    </row>
    <row r="3710" spans="1:40" x14ac:dyDescent="0.25">
      <c r="A3710" t="s">
        <v>885</v>
      </c>
      <c r="B3710" t="s">
        <v>886</v>
      </c>
      <c r="C3710" t="s">
        <v>627</v>
      </c>
      <c r="D3710" t="s">
        <v>628</v>
      </c>
      <c r="E3710" s="4">
        <v>52795</v>
      </c>
      <c r="F3710" s="4" t="s">
        <v>1132</v>
      </c>
      <c r="G3710" s="4">
        <v>7</v>
      </c>
      <c r="H3710" t="str">
        <f>CONCATENATE(Source[[#This Row],[Subject]],TRIM(Source[[#This Row],[Course]]))</f>
        <v>HUM7</v>
      </c>
      <c r="I3710" t="str">
        <f>VLOOKUP(Source[[#This Row],[SubjCrse]],'Courses and Categories'!$E$2:$G$1816,3,FALSE)</f>
        <v>Credit General Education</v>
      </c>
      <c r="J3710">
        <v>961</v>
      </c>
      <c r="K3710" t="s">
        <v>1133</v>
      </c>
      <c r="L3710" t="s">
        <v>87</v>
      </c>
      <c r="M3710" t="s">
        <v>897</v>
      </c>
      <c r="N3710" t="s">
        <v>42</v>
      </c>
      <c r="O3710" t="s">
        <v>42</v>
      </c>
      <c r="P3710" t="s">
        <v>42</v>
      </c>
      <c r="Q3710" t="s">
        <v>42</v>
      </c>
      <c r="S3710" t="s">
        <v>134</v>
      </c>
      <c r="T3710" t="s">
        <v>41</v>
      </c>
      <c r="U3710" s="1">
        <v>43626</v>
      </c>
      <c r="V3710" s="1">
        <v>43671</v>
      </c>
      <c r="W3710" t="s">
        <v>1134</v>
      </c>
      <c r="X3710" t="s">
        <v>1096</v>
      </c>
      <c r="Y3710">
        <v>25</v>
      </c>
      <c r="Z3710">
        <v>20</v>
      </c>
      <c r="AA3710">
        <v>33</v>
      </c>
      <c r="AB3710">
        <v>60.606099999999998</v>
      </c>
      <c r="AD3710">
        <f>IF(ISBLANK(Source[[#This Row],[CrosslistID]]),1,1/COUNTIFS(Source[CrosslistID],Source[[#This Row],[CrosslistID]],Source[TermDesc],Source[[#This Row],[TermDesc]]))</f>
        <v>1</v>
      </c>
      <c r="AG3710">
        <v>0</v>
      </c>
      <c r="AH3710">
        <v>60.606099999999998</v>
      </c>
      <c r="AI3710">
        <v>2.5</v>
      </c>
      <c r="AJ3710">
        <v>2.5</v>
      </c>
      <c r="AK3710">
        <v>0.2</v>
      </c>
      <c r="AL37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10">
        <f>IF(AND(Source[[#This Row],[Credit_Noncredit]]="Noncredit",Source[[#This Row],[FTEF]]&gt;0),Source[[#This Row],[NC XLST FTES]]*525/(437.5*Source[[#This Row],[FTEF]]),0)</f>
        <v>0</v>
      </c>
      <c r="AN3710">
        <f>IF(Source[[#This Row],[Credit_Noncredit]]="Credit",Source[[#This Row],[Census Enrollment]],Source[[#This Row],[Noncredit Avg. Attendance]])</f>
        <v>25</v>
      </c>
    </row>
    <row r="3711" spans="1:40" x14ac:dyDescent="0.25">
      <c r="A3711" t="s">
        <v>885</v>
      </c>
      <c r="B3711" t="s">
        <v>886</v>
      </c>
      <c r="C3711" t="s">
        <v>627</v>
      </c>
      <c r="D3711" t="s">
        <v>1135</v>
      </c>
      <c r="E3711" s="4">
        <v>52327</v>
      </c>
      <c r="F3711" s="4" t="s">
        <v>1136</v>
      </c>
      <c r="G3711" s="4" t="s">
        <v>1072</v>
      </c>
      <c r="H3711" t="str">
        <f>CONCATENATE(Source[[#This Row],[Subject]],TRIM(Source[[#This Row],[Course]]))</f>
        <v>AMSL1A</v>
      </c>
      <c r="I3711" t="str">
        <f>VLOOKUP(Source[[#This Row],[SubjCrse]],'Courses and Categories'!$E$2:$G$1816,3,FALSE)</f>
        <v>Credit General Education</v>
      </c>
      <c r="J3711">
        <v>551</v>
      </c>
      <c r="K3711" t="s">
        <v>1137</v>
      </c>
      <c r="L3711" t="s">
        <v>87</v>
      </c>
      <c r="M3711" t="s">
        <v>903</v>
      </c>
      <c r="N3711" t="s">
        <v>59</v>
      </c>
      <c r="O3711">
        <v>1800</v>
      </c>
      <c r="P3711">
        <v>2130</v>
      </c>
      <c r="Q3711" t="s">
        <v>52</v>
      </c>
      <c r="R3711">
        <v>201</v>
      </c>
      <c r="S3711" t="s">
        <v>53</v>
      </c>
      <c r="T3711" t="s">
        <v>51</v>
      </c>
      <c r="U3711" s="1">
        <v>43626</v>
      </c>
      <c r="V3711" s="1">
        <v>43672</v>
      </c>
      <c r="W3711" t="s">
        <v>1138</v>
      </c>
      <c r="X3711" t="s">
        <v>905</v>
      </c>
      <c r="Y3711">
        <v>28</v>
      </c>
      <c r="Z3711">
        <v>27</v>
      </c>
      <c r="AA3711">
        <v>35</v>
      </c>
      <c r="AB3711">
        <v>77.142899999999997</v>
      </c>
      <c r="AD3711">
        <f>IF(ISBLANK(Source[[#This Row],[CrosslistID]]),1,1/COUNTIFS(Source[CrosslistID],Source[[#This Row],[CrosslistID]],Source[TermDesc],Source[[#This Row],[TermDesc]]))</f>
        <v>1</v>
      </c>
      <c r="AG3711">
        <v>0</v>
      </c>
      <c r="AH3711">
        <v>77.142899999999997</v>
      </c>
      <c r="AI3711">
        <v>2.6349999999999998</v>
      </c>
      <c r="AJ3711">
        <v>2.6349999999999998</v>
      </c>
      <c r="AK3711">
        <v>0.2</v>
      </c>
      <c r="AL37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11">
        <f>IF(AND(Source[[#This Row],[Credit_Noncredit]]="Noncredit",Source[[#This Row],[FTEF]]&gt;0),Source[[#This Row],[NC XLST FTES]]*525/(437.5*Source[[#This Row],[FTEF]]),0)</f>
        <v>0</v>
      </c>
      <c r="AN3711">
        <f>IF(Source[[#This Row],[Credit_Noncredit]]="Credit",Source[[#This Row],[Census Enrollment]],Source[[#This Row],[Noncredit Avg. Attendance]])</f>
        <v>28</v>
      </c>
    </row>
    <row r="3712" spans="1:40" x14ac:dyDescent="0.25">
      <c r="A3712" t="s">
        <v>885</v>
      </c>
      <c r="B3712" t="s">
        <v>886</v>
      </c>
      <c r="C3712" t="s">
        <v>627</v>
      </c>
      <c r="D3712" t="s">
        <v>1135</v>
      </c>
      <c r="E3712" s="4">
        <v>52240</v>
      </c>
      <c r="F3712" s="4" t="s">
        <v>1136</v>
      </c>
      <c r="G3712" s="4" t="s">
        <v>1072</v>
      </c>
      <c r="H3712" t="str">
        <f>CONCATENATE(Source[[#This Row],[Subject]],TRIM(Source[[#This Row],[Course]]))</f>
        <v>AMSL1A</v>
      </c>
      <c r="I3712" t="str">
        <f>VLOOKUP(Source[[#This Row],[SubjCrse]],'Courses and Categories'!$E$2:$G$1816,3,FALSE)</f>
        <v>Credit General Education</v>
      </c>
      <c r="J3712">
        <v>581</v>
      </c>
      <c r="K3712" t="s">
        <v>1137</v>
      </c>
      <c r="L3712" t="s">
        <v>87</v>
      </c>
      <c r="M3712" t="s">
        <v>903</v>
      </c>
      <c r="N3712" t="s">
        <v>105</v>
      </c>
      <c r="O3712">
        <v>1800</v>
      </c>
      <c r="P3712">
        <v>2150</v>
      </c>
      <c r="Q3712" t="s">
        <v>76</v>
      </c>
      <c r="R3712">
        <v>418</v>
      </c>
      <c r="S3712" t="s">
        <v>77</v>
      </c>
      <c r="T3712" t="s">
        <v>51</v>
      </c>
      <c r="U3712" s="1">
        <v>43626</v>
      </c>
      <c r="V3712" s="1">
        <v>43672</v>
      </c>
      <c r="W3712" t="s">
        <v>1139</v>
      </c>
      <c r="X3712" t="s">
        <v>905</v>
      </c>
      <c r="Y3712">
        <v>30</v>
      </c>
      <c r="Z3712">
        <v>29</v>
      </c>
      <c r="AA3712">
        <v>35</v>
      </c>
      <c r="AB3712">
        <v>82.857100000000003</v>
      </c>
      <c r="AD3712">
        <f>IF(ISBLANK(Source[[#This Row],[CrosslistID]]),1,1/COUNTIFS(Source[CrosslistID],Source[[#This Row],[CrosslistID]],Source[TermDesc],Source[[#This Row],[TermDesc]]))</f>
        <v>1</v>
      </c>
      <c r="AG3712">
        <v>0</v>
      </c>
      <c r="AH3712">
        <v>82.857100000000003</v>
      </c>
      <c r="AI3712">
        <v>2.9870000000000001</v>
      </c>
      <c r="AJ3712">
        <v>3.2004000000000001</v>
      </c>
      <c r="AK3712">
        <v>0.2</v>
      </c>
      <c r="AL37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12">
        <f>IF(AND(Source[[#This Row],[Credit_Noncredit]]="Noncredit",Source[[#This Row],[FTEF]]&gt;0),Source[[#This Row],[NC XLST FTES]]*525/(437.5*Source[[#This Row],[FTEF]]),0)</f>
        <v>0</v>
      </c>
      <c r="AN3712">
        <f>IF(Source[[#This Row],[Credit_Noncredit]]="Credit",Source[[#This Row],[Census Enrollment]],Source[[#This Row],[Noncredit Avg. Attendance]])</f>
        <v>30</v>
      </c>
    </row>
    <row r="3713" spans="1:40" x14ac:dyDescent="0.25">
      <c r="A3713" t="s">
        <v>885</v>
      </c>
      <c r="B3713" t="s">
        <v>886</v>
      </c>
      <c r="C3713" t="s">
        <v>627</v>
      </c>
      <c r="D3713" t="s">
        <v>1135</v>
      </c>
      <c r="E3713" s="4">
        <v>50085</v>
      </c>
      <c r="F3713" s="4" t="s">
        <v>1140</v>
      </c>
      <c r="G3713" s="4" t="s">
        <v>1072</v>
      </c>
      <c r="H3713" t="str">
        <f>CONCATENATE(Source[[#This Row],[Subject]],TRIM(Source[[#This Row],[Course]]))</f>
        <v>CHIN1A</v>
      </c>
      <c r="I3713" t="str">
        <f>VLOOKUP(Source[[#This Row],[SubjCrse]],'Courses and Categories'!$E$2:$G$1816,3,FALSE)</f>
        <v>Credit General Education</v>
      </c>
      <c r="J3713">
        <v>1</v>
      </c>
      <c r="K3713" t="s">
        <v>1141</v>
      </c>
      <c r="L3713" t="s">
        <v>39</v>
      </c>
      <c r="M3713" t="s">
        <v>903</v>
      </c>
      <c r="N3713" t="s">
        <v>63</v>
      </c>
      <c r="O3713">
        <v>940</v>
      </c>
      <c r="P3713">
        <v>1145</v>
      </c>
      <c r="Q3713" t="s">
        <v>422</v>
      </c>
      <c r="R3713">
        <v>204</v>
      </c>
      <c r="S3713" t="s">
        <v>134</v>
      </c>
      <c r="T3713" t="s">
        <v>51</v>
      </c>
      <c r="U3713" s="1">
        <v>43626</v>
      </c>
      <c r="V3713" s="1">
        <v>43667</v>
      </c>
      <c r="W3713" t="s">
        <v>1142</v>
      </c>
      <c r="X3713" t="s">
        <v>905</v>
      </c>
      <c r="Y3713">
        <v>39</v>
      </c>
      <c r="Z3713">
        <v>36</v>
      </c>
      <c r="AA3713">
        <v>35</v>
      </c>
      <c r="AB3713">
        <v>102.8571</v>
      </c>
      <c r="AD3713">
        <f>IF(ISBLANK(Source[[#This Row],[CrosslistID]]),1,1/COUNTIFS(Source[CrosslistID],Source[[#This Row],[CrosslistID]],Source[TermDesc],Source[[#This Row],[TermDesc]]))</f>
        <v>1</v>
      </c>
      <c r="AG3713">
        <v>0</v>
      </c>
      <c r="AH3713">
        <v>102.8571</v>
      </c>
      <c r="AI3713">
        <v>3.8290000000000002</v>
      </c>
      <c r="AJ3713">
        <v>3.9298000000000002</v>
      </c>
      <c r="AK3713">
        <v>0.2</v>
      </c>
      <c r="AL37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13">
        <f>IF(AND(Source[[#This Row],[Credit_Noncredit]]="Noncredit",Source[[#This Row],[FTEF]]&gt;0),Source[[#This Row],[NC XLST FTES]]*525/(437.5*Source[[#This Row],[FTEF]]),0)</f>
        <v>0</v>
      </c>
      <c r="AN3713">
        <f>IF(Source[[#This Row],[Credit_Noncredit]]="Credit",Source[[#This Row],[Census Enrollment]],Source[[#This Row],[Noncredit Avg. Attendance]])</f>
        <v>39</v>
      </c>
    </row>
    <row r="3714" spans="1:40" x14ac:dyDescent="0.25">
      <c r="A3714" t="s">
        <v>885</v>
      </c>
      <c r="B3714" t="s">
        <v>886</v>
      </c>
      <c r="C3714" t="s">
        <v>627</v>
      </c>
      <c r="D3714" t="s">
        <v>1135</v>
      </c>
      <c r="E3714" s="4">
        <v>53276</v>
      </c>
      <c r="F3714" s="4" t="s">
        <v>1140</v>
      </c>
      <c r="G3714" s="4" t="s">
        <v>1072</v>
      </c>
      <c r="H3714" t="str">
        <f>CONCATENATE(Source[[#This Row],[Subject]],TRIM(Source[[#This Row],[Course]]))</f>
        <v>CHIN1A</v>
      </c>
      <c r="I3714" t="str">
        <f>VLOOKUP(Source[[#This Row],[SubjCrse]],'Courses and Categories'!$E$2:$G$1816,3,FALSE)</f>
        <v>Credit General Education</v>
      </c>
      <c r="J3714">
        <v>501</v>
      </c>
      <c r="K3714" t="s">
        <v>1141</v>
      </c>
      <c r="L3714" t="s">
        <v>87</v>
      </c>
      <c r="M3714" t="s">
        <v>903</v>
      </c>
      <c r="N3714" t="s">
        <v>105</v>
      </c>
      <c r="O3714">
        <v>1800</v>
      </c>
      <c r="P3714">
        <v>2150</v>
      </c>
      <c r="Q3714" t="s">
        <v>233</v>
      </c>
      <c r="R3714">
        <v>315</v>
      </c>
      <c r="S3714" t="s">
        <v>134</v>
      </c>
      <c r="T3714" t="s">
        <v>51</v>
      </c>
      <c r="U3714" s="1">
        <v>43626</v>
      </c>
      <c r="V3714" s="1">
        <v>43672</v>
      </c>
      <c r="W3714" t="s">
        <v>1142</v>
      </c>
      <c r="X3714" t="s">
        <v>905</v>
      </c>
      <c r="Y3714">
        <v>37</v>
      </c>
      <c r="Z3714">
        <v>36</v>
      </c>
      <c r="AA3714">
        <v>35</v>
      </c>
      <c r="AB3714">
        <v>102.8571</v>
      </c>
      <c r="AD3714">
        <f>IF(ISBLANK(Source[[#This Row],[CrosslistID]]),1,1/COUNTIFS(Source[CrosslistID],Source[[#This Row],[CrosslistID]],Source[TermDesc],Source[[#This Row],[TermDesc]]))</f>
        <v>1</v>
      </c>
      <c r="AG3714">
        <v>0</v>
      </c>
      <c r="AH3714">
        <v>102.8571</v>
      </c>
      <c r="AI3714">
        <v>3.7330000000000001</v>
      </c>
      <c r="AJ3714">
        <v>3.9462999999999999</v>
      </c>
      <c r="AK3714">
        <v>0.2</v>
      </c>
      <c r="AL37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14">
        <f>IF(AND(Source[[#This Row],[Credit_Noncredit]]="Noncredit",Source[[#This Row],[FTEF]]&gt;0),Source[[#This Row],[NC XLST FTES]]*525/(437.5*Source[[#This Row],[FTEF]]),0)</f>
        <v>0</v>
      </c>
      <c r="AN3714">
        <f>IF(Source[[#This Row],[Credit_Noncredit]]="Credit",Source[[#This Row],[Census Enrollment]],Source[[#This Row],[Noncredit Avg. Attendance]])</f>
        <v>37</v>
      </c>
    </row>
    <row r="3715" spans="1:40" x14ac:dyDescent="0.25">
      <c r="A3715" t="s">
        <v>885</v>
      </c>
      <c r="B3715" t="s">
        <v>886</v>
      </c>
      <c r="C3715" t="s">
        <v>627</v>
      </c>
      <c r="D3715" t="s">
        <v>1135</v>
      </c>
      <c r="E3715" s="4">
        <v>51413</v>
      </c>
      <c r="F3715" s="4" t="s">
        <v>1140</v>
      </c>
      <c r="G3715" s="4" t="s">
        <v>1143</v>
      </c>
      <c r="H3715" t="str">
        <f>CONCATENATE(Source[[#This Row],[Subject]],TRIM(Source[[#This Row],[Course]]))</f>
        <v>CHIN12A</v>
      </c>
      <c r="I3715" t="str">
        <f>VLOOKUP(Source[[#This Row],[SubjCrse]],'Courses and Categories'!$E$2:$G$1816,3,FALSE)</f>
        <v>Credit General Education</v>
      </c>
      <c r="J3715">
        <v>501</v>
      </c>
      <c r="K3715" t="s">
        <v>1144</v>
      </c>
      <c r="L3715" t="s">
        <v>87</v>
      </c>
      <c r="M3715" t="s">
        <v>903</v>
      </c>
      <c r="N3715" t="s">
        <v>59</v>
      </c>
      <c r="O3715">
        <v>1800</v>
      </c>
      <c r="P3715">
        <v>2130</v>
      </c>
      <c r="Q3715" t="s">
        <v>233</v>
      </c>
      <c r="R3715">
        <v>217</v>
      </c>
      <c r="S3715" t="s">
        <v>134</v>
      </c>
      <c r="T3715" t="s">
        <v>51</v>
      </c>
      <c r="U3715" s="1">
        <v>43626</v>
      </c>
      <c r="V3715" s="1">
        <v>43672</v>
      </c>
      <c r="W3715" t="s">
        <v>1145</v>
      </c>
      <c r="X3715" t="s">
        <v>905</v>
      </c>
      <c r="Y3715">
        <v>34</v>
      </c>
      <c r="Z3715">
        <v>33</v>
      </c>
      <c r="AA3715">
        <v>35</v>
      </c>
      <c r="AB3715">
        <v>94.285700000000006</v>
      </c>
      <c r="AD3715">
        <f>IF(ISBLANK(Source[[#This Row],[CrosslistID]]),1,1/COUNTIFS(Source[CrosslistID],Source[[#This Row],[CrosslistID]],Source[TermDesc],Source[[#This Row],[TermDesc]]))</f>
        <v>1</v>
      </c>
      <c r="AG3715">
        <v>0</v>
      </c>
      <c r="AH3715">
        <v>94.285700000000006</v>
      </c>
      <c r="AI3715">
        <v>3.105</v>
      </c>
      <c r="AJ3715">
        <v>3.1991000000000001</v>
      </c>
      <c r="AK3715">
        <v>0.2</v>
      </c>
      <c r="AL37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15">
        <f>IF(AND(Source[[#This Row],[Credit_Noncredit]]="Noncredit",Source[[#This Row],[FTEF]]&gt;0),Source[[#This Row],[NC XLST FTES]]*525/(437.5*Source[[#This Row],[FTEF]]),0)</f>
        <v>0</v>
      </c>
      <c r="AN3715">
        <f>IF(Source[[#This Row],[Credit_Noncredit]]="Credit",Source[[#This Row],[Census Enrollment]],Source[[#This Row],[Noncredit Avg. Attendance]])</f>
        <v>34</v>
      </c>
    </row>
    <row r="3716" spans="1:40" x14ac:dyDescent="0.25">
      <c r="A3716" t="s">
        <v>885</v>
      </c>
      <c r="B3716" t="s">
        <v>886</v>
      </c>
      <c r="C3716" t="s">
        <v>627</v>
      </c>
      <c r="D3716" t="s">
        <v>1135</v>
      </c>
      <c r="E3716" s="4">
        <v>50747</v>
      </c>
      <c r="F3716" s="4" t="s">
        <v>1146</v>
      </c>
      <c r="G3716" s="4" t="s">
        <v>1072</v>
      </c>
      <c r="H3716" t="str">
        <f>CONCATENATE(Source[[#This Row],[Subject]],TRIM(Source[[#This Row],[Course]]))</f>
        <v>FREN1A</v>
      </c>
      <c r="I3716" t="str">
        <f>VLOOKUP(Source[[#This Row],[SubjCrse]],'Courses and Categories'!$E$2:$G$1816,3,FALSE)</f>
        <v>Credit General Education</v>
      </c>
      <c r="J3716">
        <v>581</v>
      </c>
      <c r="K3716" t="s">
        <v>1147</v>
      </c>
      <c r="L3716" t="s">
        <v>87</v>
      </c>
      <c r="M3716" t="s">
        <v>903</v>
      </c>
      <c r="N3716" t="s">
        <v>105</v>
      </c>
      <c r="O3716">
        <v>1800</v>
      </c>
      <c r="P3716">
        <v>2150</v>
      </c>
      <c r="Q3716" t="s">
        <v>76</v>
      </c>
      <c r="R3716">
        <v>625</v>
      </c>
      <c r="S3716" t="s">
        <v>77</v>
      </c>
      <c r="T3716" t="s">
        <v>51</v>
      </c>
      <c r="U3716" s="1">
        <v>43626</v>
      </c>
      <c r="V3716" s="1">
        <v>43672</v>
      </c>
      <c r="W3716" t="s">
        <v>1148</v>
      </c>
      <c r="X3716" t="s">
        <v>905</v>
      </c>
      <c r="Y3716">
        <v>32</v>
      </c>
      <c r="Z3716">
        <v>20</v>
      </c>
      <c r="AA3716">
        <v>35</v>
      </c>
      <c r="AB3716">
        <v>57.142899999999997</v>
      </c>
      <c r="AD3716">
        <f>IF(ISBLANK(Source[[#This Row],[CrosslistID]]),1,1/COUNTIFS(Source[CrosslistID],Source[[#This Row],[CrosslistID]],Source[TermDesc],Source[[#This Row],[TermDesc]]))</f>
        <v>1</v>
      </c>
      <c r="AG3716">
        <v>0</v>
      </c>
      <c r="AH3716">
        <v>57.142899999999997</v>
      </c>
      <c r="AI3716">
        <v>3.3069999999999999</v>
      </c>
      <c r="AJ3716">
        <v>3.4137</v>
      </c>
      <c r="AK3716">
        <v>0.2</v>
      </c>
      <c r="AL37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16">
        <f>IF(AND(Source[[#This Row],[Credit_Noncredit]]="Noncredit",Source[[#This Row],[FTEF]]&gt;0),Source[[#This Row],[NC XLST FTES]]*525/(437.5*Source[[#This Row],[FTEF]]),0)</f>
        <v>0</v>
      </c>
      <c r="AN3716">
        <f>IF(Source[[#This Row],[Credit_Noncredit]]="Credit",Source[[#This Row],[Census Enrollment]],Source[[#This Row],[Noncredit Avg. Attendance]])</f>
        <v>32</v>
      </c>
    </row>
    <row r="3717" spans="1:40" x14ac:dyDescent="0.25">
      <c r="A3717" t="s">
        <v>885</v>
      </c>
      <c r="B3717" t="s">
        <v>886</v>
      </c>
      <c r="C3717" t="s">
        <v>627</v>
      </c>
      <c r="D3717" t="s">
        <v>1135</v>
      </c>
      <c r="E3717" s="4">
        <v>53430</v>
      </c>
      <c r="F3717" s="4" t="s">
        <v>1146</v>
      </c>
      <c r="G3717" s="4" t="s">
        <v>1072</v>
      </c>
      <c r="H3717" t="str">
        <f>CONCATENATE(Source[[#This Row],[Subject]],TRIM(Source[[#This Row],[Course]]))</f>
        <v>FREN1A</v>
      </c>
      <c r="I3717" t="str">
        <f>VLOOKUP(Source[[#This Row],[SubjCrse]],'Courses and Categories'!$E$2:$G$1816,3,FALSE)</f>
        <v>Credit General Education</v>
      </c>
      <c r="J3717">
        <v>931</v>
      </c>
      <c r="K3717" t="s">
        <v>1147</v>
      </c>
      <c r="L3717" t="s">
        <v>87</v>
      </c>
      <c r="M3717" t="s">
        <v>897</v>
      </c>
      <c r="N3717" t="s">
        <v>42</v>
      </c>
      <c r="O3717" t="s">
        <v>42</v>
      </c>
      <c r="P3717" t="s">
        <v>42</v>
      </c>
      <c r="Q3717" t="s">
        <v>42</v>
      </c>
      <c r="S3717" t="s">
        <v>134</v>
      </c>
      <c r="T3717" t="s">
        <v>44</v>
      </c>
      <c r="U3717" s="1">
        <v>43626</v>
      </c>
      <c r="V3717" s="1">
        <v>43665</v>
      </c>
      <c r="W3717" t="s">
        <v>1149</v>
      </c>
      <c r="X3717" t="s">
        <v>899</v>
      </c>
      <c r="Y3717">
        <v>30</v>
      </c>
      <c r="Z3717">
        <v>26</v>
      </c>
      <c r="AA3717">
        <v>35</v>
      </c>
      <c r="AB3717">
        <v>74.285700000000006</v>
      </c>
      <c r="AD3717">
        <f>IF(ISBLANK(Source[[#This Row],[CrosslistID]]),1,1/COUNTIFS(Source[CrosslistID],Source[[#This Row],[CrosslistID]],Source[TermDesc],Source[[#This Row],[TermDesc]]))</f>
        <v>1</v>
      </c>
      <c r="AG3717">
        <v>0</v>
      </c>
      <c r="AH3717">
        <v>74.285700000000006</v>
      </c>
      <c r="AI3717">
        <v>2.8</v>
      </c>
      <c r="AJ3717">
        <v>3</v>
      </c>
      <c r="AK3717">
        <v>0.2</v>
      </c>
      <c r="AL37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17">
        <f>IF(AND(Source[[#This Row],[Credit_Noncredit]]="Noncredit",Source[[#This Row],[FTEF]]&gt;0),Source[[#This Row],[NC XLST FTES]]*525/(437.5*Source[[#This Row],[FTEF]]),0)</f>
        <v>0</v>
      </c>
      <c r="AN3717">
        <f>IF(Source[[#This Row],[Credit_Noncredit]]="Credit",Source[[#This Row],[Census Enrollment]],Source[[#This Row],[Noncredit Avg. Attendance]])</f>
        <v>30</v>
      </c>
    </row>
    <row r="3718" spans="1:40" x14ac:dyDescent="0.25">
      <c r="A3718" t="s">
        <v>885</v>
      </c>
      <c r="B3718" t="s">
        <v>886</v>
      </c>
      <c r="C3718" t="s">
        <v>627</v>
      </c>
      <c r="D3718" t="s">
        <v>1135</v>
      </c>
      <c r="E3718" s="4">
        <v>50071</v>
      </c>
      <c r="F3718" s="4" t="s">
        <v>1146</v>
      </c>
      <c r="G3718" s="4" t="s">
        <v>1150</v>
      </c>
      <c r="H3718" t="str">
        <f>CONCATENATE(Source[[#This Row],[Subject]],TRIM(Source[[#This Row],[Course]]))</f>
        <v>FREN10A</v>
      </c>
      <c r="I3718" t="str">
        <f>VLOOKUP(Source[[#This Row],[SubjCrse]],'Courses and Categories'!$E$2:$G$1816,3,FALSE)</f>
        <v>Credit General Education</v>
      </c>
      <c r="J3718">
        <v>581</v>
      </c>
      <c r="K3718" t="s">
        <v>1151</v>
      </c>
      <c r="L3718" t="s">
        <v>87</v>
      </c>
      <c r="M3718" t="s">
        <v>903</v>
      </c>
      <c r="N3718" t="s">
        <v>59</v>
      </c>
      <c r="O3718">
        <v>1800</v>
      </c>
      <c r="P3718">
        <v>2130</v>
      </c>
      <c r="Q3718" t="s">
        <v>76</v>
      </c>
      <c r="R3718">
        <v>319</v>
      </c>
      <c r="S3718" t="s">
        <v>77</v>
      </c>
      <c r="T3718" t="s">
        <v>51</v>
      </c>
      <c r="U3718" s="1">
        <v>43626</v>
      </c>
      <c r="V3718" s="1">
        <v>43672</v>
      </c>
      <c r="W3718" t="s">
        <v>1152</v>
      </c>
      <c r="X3718" t="s">
        <v>905</v>
      </c>
      <c r="Y3718">
        <v>23</v>
      </c>
      <c r="Z3718">
        <v>19</v>
      </c>
      <c r="AA3718">
        <v>35</v>
      </c>
      <c r="AB3718">
        <v>54.285699999999999</v>
      </c>
      <c r="AD3718">
        <f>IF(ISBLANK(Source[[#This Row],[CrosslistID]]),1,1/COUNTIFS(Source[CrosslistID],Source[[#This Row],[CrosslistID]],Source[TermDesc],Source[[#This Row],[TermDesc]]))</f>
        <v>1</v>
      </c>
      <c r="AG3718">
        <v>0</v>
      </c>
      <c r="AH3718">
        <v>54.285699999999999</v>
      </c>
      <c r="AI3718">
        <v>2.0699999999999998</v>
      </c>
      <c r="AJ3718">
        <v>2.1640999999999999</v>
      </c>
      <c r="AK3718">
        <v>0.2</v>
      </c>
      <c r="AL37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18">
        <f>IF(AND(Source[[#This Row],[Credit_Noncredit]]="Noncredit",Source[[#This Row],[FTEF]]&gt;0),Source[[#This Row],[NC XLST FTES]]*525/(437.5*Source[[#This Row],[FTEF]]),0)</f>
        <v>0</v>
      </c>
      <c r="AN3718">
        <f>IF(Source[[#This Row],[Credit_Noncredit]]="Credit",Source[[#This Row],[Census Enrollment]],Source[[#This Row],[Noncredit Avg. Attendance]])</f>
        <v>23</v>
      </c>
    </row>
    <row r="3719" spans="1:40" x14ac:dyDescent="0.25">
      <c r="A3719" t="s">
        <v>885</v>
      </c>
      <c r="B3719" t="s">
        <v>886</v>
      </c>
      <c r="C3719" t="s">
        <v>627</v>
      </c>
      <c r="D3719" t="s">
        <v>1135</v>
      </c>
      <c r="E3719" s="4">
        <v>51064</v>
      </c>
      <c r="F3719" s="4" t="s">
        <v>1153</v>
      </c>
      <c r="G3719" s="4" t="s">
        <v>1072</v>
      </c>
      <c r="H3719" t="str">
        <f>CONCATENATE(Source[[#This Row],[Subject]],TRIM(Source[[#This Row],[Course]]))</f>
        <v>GERM1A</v>
      </c>
      <c r="I3719" t="str">
        <f>VLOOKUP(Source[[#This Row],[SubjCrse]],'Courses and Categories'!$E$2:$G$1816,3,FALSE)</f>
        <v>Credit General Education</v>
      </c>
      <c r="J3719">
        <v>931</v>
      </c>
      <c r="K3719" t="s">
        <v>1154</v>
      </c>
      <c r="L3719" t="s">
        <v>87</v>
      </c>
      <c r="M3719" t="s">
        <v>897</v>
      </c>
      <c r="N3719" t="s">
        <v>42</v>
      </c>
      <c r="O3719" t="s">
        <v>42</v>
      </c>
      <c r="P3719" t="s">
        <v>42</v>
      </c>
      <c r="Q3719" t="s">
        <v>42</v>
      </c>
      <c r="S3719" t="s">
        <v>134</v>
      </c>
      <c r="T3719" t="s">
        <v>41</v>
      </c>
      <c r="U3719" s="1">
        <v>43626</v>
      </c>
      <c r="V3719" s="1">
        <v>43671</v>
      </c>
      <c r="W3719" t="s">
        <v>1155</v>
      </c>
      <c r="X3719" t="s">
        <v>899</v>
      </c>
      <c r="Y3719">
        <v>26</v>
      </c>
      <c r="Z3719">
        <v>23</v>
      </c>
      <c r="AA3719">
        <v>35</v>
      </c>
      <c r="AB3719">
        <v>65.714299999999994</v>
      </c>
      <c r="AD3719">
        <f>IF(ISBLANK(Source[[#This Row],[CrosslistID]]),1,1/COUNTIFS(Source[CrosslistID],Source[[#This Row],[CrosslistID]],Source[TermDesc],Source[[#This Row],[TermDesc]]))</f>
        <v>1</v>
      </c>
      <c r="AG3719">
        <v>0</v>
      </c>
      <c r="AH3719">
        <v>65.714299999999994</v>
      </c>
      <c r="AI3719">
        <v>2.6</v>
      </c>
      <c r="AJ3719">
        <v>2.6</v>
      </c>
      <c r="AK3719">
        <v>0.2</v>
      </c>
      <c r="AL37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19">
        <f>IF(AND(Source[[#This Row],[Credit_Noncredit]]="Noncredit",Source[[#This Row],[FTEF]]&gt;0),Source[[#This Row],[NC XLST FTES]]*525/(437.5*Source[[#This Row],[FTEF]]),0)</f>
        <v>0</v>
      </c>
      <c r="AN3719">
        <f>IF(Source[[#This Row],[Credit_Noncredit]]="Credit",Source[[#This Row],[Census Enrollment]],Source[[#This Row],[Noncredit Avg. Attendance]])</f>
        <v>26</v>
      </c>
    </row>
    <row r="3720" spans="1:40" x14ac:dyDescent="0.25">
      <c r="A3720" t="s">
        <v>885</v>
      </c>
      <c r="B3720" t="s">
        <v>886</v>
      </c>
      <c r="C3720" t="s">
        <v>627</v>
      </c>
      <c r="D3720" t="s">
        <v>1135</v>
      </c>
      <c r="E3720" s="4">
        <v>53364</v>
      </c>
      <c r="F3720" s="4" t="s">
        <v>1153</v>
      </c>
      <c r="G3720" s="4" t="s">
        <v>1072</v>
      </c>
      <c r="H3720" t="str">
        <f>CONCATENATE(Source[[#This Row],[Subject]],TRIM(Source[[#This Row],[Course]]))</f>
        <v>GERM1A</v>
      </c>
      <c r="I3720" t="str">
        <f>VLOOKUP(Source[[#This Row],[SubjCrse]],'Courses and Categories'!$E$2:$G$1816,3,FALSE)</f>
        <v>Credit General Education</v>
      </c>
      <c r="J3720">
        <v>932</v>
      </c>
      <c r="K3720" t="s">
        <v>1154</v>
      </c>
      <c r="L3720" t="s">
        <v>87</v>
      </c>
      <c r="M3720" t="s">
        <v>897</v>
      </c>
      <c r="N3720" t="s">
        <v>42</v>
      </c>
      <c r="O3720" t="s">
        <v>42</v>
      </c>
      <c r="P3720" t="s">
        <v>42</v>
      </c>
      <c r="Q3720" t="s">
        <v>42</v>
      </c>
      <c r="S3720" t="s">
        <v>134</v>
      </c>
      <c r="T3720" t="s">
        <v>41</v>
      </c>
      <c r="U3720" s="1">
        <v>43626</v>
      </c>
      <c r="V3720" s="1">
        <v>43671</v>
      </c>
      <c r="W3720" t="s">
        <v>1155</v>
      </c>
      <c r="X3720" t="s">
        <v>899</v>
      </c>
      <c r="Y3720">
        <v>29</v>
      </c>
      <c r="Z3720">
        <v>23</v>
      </c>
      <c r="AA3720">
        <v>35</v>
      </c>
      <c r="AB3720">
        <v>65.714299999999994</v>
      </c>
      <c r="AD3720">
        <f>IF(ISBLANK(Source[[#This Row],[CrosslistID]]),1,1/COUNTIFS(Source[CrosslistID],Source[[#This Row],[CrosslistID]],Source[TermDesc],Source[[#This Row],[TermDesc]]))</f>
        <v>1</v>
      </c>
      <c r="AG3720">
        <v>0</v>
      </c>
      <c r="AH3720">
        <v>65.714299999999994</v>
      </c>
      <c r="AI3720">
        <v>2.8</v>
      </c>
      <c r="AJ3720">
        <v>2.9</v>
      </c>
      <c r="AK3720">
        <v>0.2</v>
      </c>
      <c r="AL37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20">
        <f>IF(AND(Source[[#This Row],[Credit_Noncredit]]="Noncredit",Source[[#This Row],[FTEF]]&gt;0),Source[[#This Row],[NC XLST FTES]]*525/(437.5*Source[[#This Row],[FTEF]]),0)</f>
        <v>0</v>
      </c>
      <c r="AN3720">
        <f>IF(Source[[#This Row],[Credit_Noncredit]]="Credit",Source[[#This Row],[Census Enrollment]],Source[[#This Row],[Noncredit Avg. Attendance]])</f>
        <v>29</v>
      </c>
    </row>
    <row r="3721" spans="1:40" x14ac:dyDescent="0.25">
      <c r="A3721" t="s">
        <v>885</v>
      </c>
      <c r="B3721" t="s">
        <v>886</v>
      </c>
      <c r="C3721" t="s">
        <v>627</v>
      </c>
      <c r="D3721" t="s">
        <v>1135</v>
      </c>
      <c r="E3721" s="4">
        <v>52388</v>
      </c>
      <c r="F3721" s="4" t="s">
        <v>1156</v>
      </c>
      <c r="G3721" s="4" t="s">
        <v>1072</v>
      </c>
      <c r="H3721" t="str">
        <f>CONCATENATE(Source[[#This Row],[Subject]],TRIM(Source[[#This Row],[Course]]))</f>
        <v>ITAL1A</v>
      </c>
      <c r="I3721" t="str">
        <f>VLOOKUP(Source[[#This Row],[SubjCrse]],'Courses and Categories'!$E$2:$G$1816,3,FALSE)</f>
        <v>Credit General Education</v>
      </c>
      <c r="J3721">
        <v>581</v>
      </c>
      <c r="K3721" t="s">
        <v>1157</v>
      </c>
      <c r="L3721" t="s">
        <v>87</v>
      </c>
      <c r="M3721" t="s">
        <v>903</v>
      </c>
      <c r="N3721" t="s">
        <v>105</v>
      </c>
      <c r="O3721">
        <v>1800</v>
      </c>
      <c r="P3721">
        <v>2150</v>
      </c>
      <c r="Q3721" t="s">
        <v>76</v>
      </c>
      <c r="R3721">
        <v>424</v>
      </c>
      <c r="S3721" t="s">
        <v>77</v>
      </c>
      <c r="T3721" t="s">
        <v>51</v>
      </c>
      <c r="U3721" s="1">
        <v>43626</v>
      </c>
      <c r="V3721" s="1">
        <v>43672</v>
      </c>
      <c r="W3721" t="s">
        <v>578</v>
      </c>
      <c r="X3721" t="s">
        <v>905</v>
      </c>
      <c r="Y3721">
        <v>24</v>
      </c>
      <c r="Z3721">
        <v>20</v>
      </c>
      <c r="AA3721">
        <v>35</v>
      </c>
      <c r="AB3721">
        <v>57.142899999999997</v>
      </c>
      <c r="AC3721" t="s">
        <v>1158</v>
      </c>
      <c r="AD3721">
        <f>IF(ISBLANK(Source[[#This Row],[CrosslistID]]),1,1/COUNTIFS(Source[CrosslistID],Source[[#This Row],[CrosslistID]],Source[TermDesc],Source[[#This Row],[TermDesc]]))</f>
        <v>0.5</v>
      </c>
      <c r="AE3721">
        <v>34</v>
      </c>
      <c r="AF3721">
        <v>35</v>
      </c>
      <c r="AG3721">
        <v>97.142899999999997</v>
      </c>
      <c r="AH3721">
        <v>97.142899999999997</v>
      </c>
      <c r="AI3721">
        <v>2.4529999999999998</v>
      </c>
      <c r="AJ3721">
        <v>2.5596999999999999</v>
      </c>
      <c r="AK3721">
        <v>0.2</v>
      </c>
      <c r="AL37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21">
        <f>IF(AND(Source[[#This Row],[Credit_Noncredit]]="Noncredit",Source[[#This Row],[FTEF]]&gt;0),Source[[#This Row],[NC XLST FTES]]*525/(437.5*Source[[#This Row],[FTEF]]),0)</f>
        <v>0</v>
      </c>
      <c r="AN3721">
        <f>IF(Source[[#This Row],[Credit_Noncredit]]="Credit",Source[[#This Row],[Census Enrollment]],Source[[#This Row],[Noncredit Avg. Attendance]])</f>
        <v>24</v>
      </c>
    </row>
    <row r="3722" spans="1:40" x14ac:dyDescent="0.25">
      <c r="A3722" t="s">
        <v>885</v>
      </c>
      <c r="B3722" t="s">
        <v>886</v>
      </c>
      <c r="C3722" t="s">
        <v>627</v>
      </c>
      <c r="D3722" t="s">
        <v>1135</v>
      </c>
      <c r="E3722" s="4">
        <v>52719</v>
      </c>
      <c r="F3722" s="4" t="s">
        <v>1156</v>
      </c>
      <c r="G3722" s="4" t="s">
        <v>1150</v>
      </c>
      <c r="H3722" t="str">
        <f>CONCATENATE(Source[[#This Row],[Subject]],TRIM(Source[[#This Row],[Course]]))</f>
        <v>ITAL10A</v>
      </c>
      <c r="I3722" t="str">
        <f>VLOOKUP(Source[[#This Row],[SubjCrse]],'Courses and Categories'!$E$2:$G$1816,3,FALSE)</f>
        <v>Credit General Education</v>
      </c>
      <c r="J3722">
        <v>581</v>
      </c>
      <c r="K3722" t="s">
        <v>1159</v>
      </c>
      <c r="L3722" t="s">
        <v>87</v>
      </c>
      <c r="M3722" t="s">
        <v>903</v>
      </c>
      <c r="N3722" t="s">
        <v>105</v>
      </c>
      <c r="O3722">
        <v>1800</v>
      </c>
      <c r="P3722">
        <v>2150</v>
      </c>
      <c r="Q3722" t="s">
        <v>76</v>
      </c>
      <c r="R3722">
        <v>424</v>
      </c>
      <c r="S3722" t="s">
        <v>77</v>
      </c>
      <c r="T3722" t="s">
        <v>51</v>
      </c>
      <c r="U3722" s="1">
        <v>43626</v>
      </c>
      <c r="V3722" s="1">
        <v>43672</v>
      </c>
      <c r="W3722" t="s">
        <v>578</v>
      </c>
      <c r="X3722" t="s">
        <v>905</v>
      </c>
      <c r="Y3722">
        <v>14</v>
      </c>
      <c r="Z3722">
        <v>14</v>
      </c>
      <c r="AA3722">
        <v>35</v>
      </c>
      <c r="AB3722">
        <v>40</v>
      </c>
      <c r="AC3722" t="s">
        <v>1158</v>
      </c>
      <c r="AD3722">
        <f>IF(ISBLANK(Source[[#This Row],[CrosslistID]]),1,1/COUNTIFS(Source[CrosslistID],Source[[#This Row],[CrosslistID]],Source[TermDesc],Source[[#This Row],[TermDesc]]))</f>
        <v>0.5</v>
      </c>
      <c r="AE3722">
        <v>34</v>
      </c>
      <c r="AF3722">
        <v>35</v>
      </c>
      <c r="AG3722">
        <v>97.142899999999997</v>
      </c>
      <c r="AH3722">
        <v>97.142899999999997</v>
      </c>
      <c r="AI3722">
        <v>1.4930000000000001</v>
      </c>
      <c r="AJ3722">
        <v>1.4930000000000001</v>
      </c>
      <c r="AK3722">
        <v>0</v>
      </c>
      <c r="AL37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22">
        <f>IF(AND(Source[[#This Row],[Credit_Noncredit]]="Noncredit",Source[[#This Row],[FTEF]]&gt;0),Source[[#This Row],[NC XLST FTES]]*525/(437.5*Source[[#This Row],[FTEF]]),0)</f>
        <v>0</v>
      </c>
      <c r="AN3722">
        <f>IF(Source[[#This Row],[Credit_Noncredit]]="Credit",Source[[#This Row],[Census Enrollment]],Source[[#This Row],[Noncredit Avg. Attendance]])</f>
        <v>14</v>
      </c>
    </row>
    <row r="3723" spans="1:40" x14ac:dyDescent="0.25">
      <c r="A3723" t="s">
        <v>885</v>
      </c>
      <c r="B3723" t="s">
        <v>886</v>
      </c>
      <c r="C3723" t="s">
        <v>627</v>
      </c>
      <c r="D3723" t="s">
        <v>1135</v>
      </c>
      <c r="E3723" s="4">
        <v>53036</v>
      </c>
      <c r="F3723" s="4" t="s">
        <v>1160</v>
      </c>
      <c r="G3723" s="4">
        <v>1</v>
      </c>
      <c r="H3723" t="str">
        <f>CONCATENATE(Source[[#This Row],[Subject]],TRIM(Source[[#This Row],[Course]]))</f>
        <v>JAPA1</v>
      </c>
      <c r="I3723" t="str">
        <f>VLOOKUP(Source[[#This Row],[SubjCrse]],'Courses and Categories'!$E$2:$G$1816,3,FALSE)</f>
        <v>Credit General Education</v>
      </c>
      <c r="J3723">
        <v>1</v>
      </c>
      <c r="K3723" t="s">
        <v>1161</v>
      </c>
      <c r="L3723" t="s">
        <v>39</v>
      </c>
      <c r="M3723" t="s">
        <v>903</v>
      </c>
      <c r="N3723" t="s">
        <v>63</v>
      </c>
      <c r="O3723">
        <v>820</v>
      </c>
      <c r="P3723">
        <v>1150</v>
      </c>
      <c r="Q3723" t="s">
        <v>233</v>
      </c>
      <c r="R3723">
        <v>315</v>
      </c>
      <c r="S3723" t="s">
        <v>134</v>
      </c>
      <c r="T3723" t="s">
        <v>51</v>
      </c>
      <c r="U3723" s="1">
        <v>43626</v>
      </c>
      <c r="V3723" s="1">
        <v>43667</v>
      </c>
      <c r="W3723" t="s">
        <v>1162</v>
      </c>
      <c r="X3723" t="s">
        <v>905</v>
      </c>
      <c r="Y3723">
        <v>17</v>
      </c>
      <c r="Z3723">
        <v>15</v>
      </c>
      <c r="AA3723">
        <v>35</v>
      </c>
      <c r="AB3723">
        <v>42.857100000000003</v>
      </c>
      <c r="AC3723" t="s">
        <v>1163</v>
      </c>
      <c r="AD3723">
        <f>IF(ISBLANK(Source[[#This Row],[CrosslistID]]),1,1/COUNTIFS(Source[CrosslistID],Source[[#This Row],[CrosslistID]],Source[TermDesc],Source[[#This Row],[TermDesc]]))</f>
        <v>0.5</v>
      </c>
      <c r="AE3723">
        <v>28</v>
      </c>
      <c r="AF3723">
        <v>35</v>
      </c>
      <c r="AG3723">
        <v>80</v>
      </c>
      <c r="AH3723">
        <v>80</v>
      </c>
      <c r="AI3723">
        <v>2.6640000000000001</v>
      </c>
      <c r="AJ3723">
        <v>2.8304999999999998</v>
      </c>
      <c r="AK3723">
        <v>0.33329999999999999</v>
      </c>
      <c r="AL37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23">
        <f>IF(AND(Source[[#This Row],[Credit_Noncredit]]="Noncredit",Source[[#This Row],[FTEF]]&gt;0),Source[[#This Row],[NC XLST FTES]]*525/(437.5*Source[[#This Row],[FTEF]]),0)</f>
        <v>0</v>
      </c>
      <c r="AN3723">
        <f>IF(Source[[#This Row],[Credit_Noncredit]]="Credit",Source[[#This Row],[Census Enrollment]],Source[[#This Row],[Noncredit Avg. Attendance]])</f>
        <v>17</v>
      </c>
    </row>
    <row r="3724" spans="1:40" x14ac:dyDescent="0.25">
      <c r="A3724" t="s">
        <v>885</v>
      </c>
      <c r="B3724" t="s">
        <v>886</v>
      </c>
      <c r="C3724" t="s">
        <v>627</v>
      </c>
      <c r="D3724" t="s">
        <v>1135</v>
      </c>
      <c r="E3724" s="4">
        <v>50358</v>
      </c>
      <c r="F3724" s="4" t="s">
        <v>1160</v>
      </c>
      <c r="G3724" s="4" t="s">
        <v>1072</v>
      </c>
      <c r="H3724" t="str">
        <f>CONCATENATE(Source[[#This Row],[Subject]],TRIM(Source[[#This Row],[Course]]))</f>
        <v>JAPA1A</v>
      </c>
      <c r="I3724" t="str">
        <f>VLOOKUP(Source[[#This Row],[SubjCrse]],'Courses and Categories'!$E$2:$G$1816,3,FALSE)</f>
        <v>Credit General Education</v>
      </c>
      <c r="J3724">
        <v>581</v>
      </c>
      <c r="K3724" t="s">
        <v>1161</v>
      </c>
      <c r="L3724" t="s">
        <v>87</v>
      </c>
      <c r="M3724" t="s">
        <v>903</v>
      </c>
      <c r="N3724" t="s">
        <v>105</v>
      </c>
      <c r="O3724">
        <v>1800</v>
      </c>
      <c r="P3724">
        <v>2150</v>
      </c>
      <c r="Q3724" t="s">
        <v>76</v>
      </c>
      <c r="R3724">
        <v>623</v>
      </c>
      <c r="S3724" t="s">
        <v>77</v>
      </c>
      <c r="T3724" t="s">
        <v>51</v>
      </c>
      <c r="U3724" s="1">
        <v>43626</v>
      </c>
      <c r="V3724" s="1">
        <v>43672</v>
      </c>
      <c r="W3724" t="s">
        <v>1164</v>
      </c>
      <c r="X3724" t="s">
        <v>905</v>
      </c>
      <c r="Y3724">
        <v>36</v>
      </c>
      <c r="Z3724">
        <v>30</v>
      </c>
      <c r="AA3724">
        <v>35</v>
      </c>
      <c r="AB3724">
        <v>85.714299999999994</v>
      </c>
      <c r="AD3724">
        <f>IF(ISBLANK(Source[[#This Row],[CrosslistID]]),1,1/COUNTIFS(Source[CrosslistID],Source[[#This Row],[CrosslistID]],Source[TermDesc],Source[[#This Row],[TermDesc]]))</f>
        <v>1</v>
      </c>
      <c r="AG3724">
        <v>0</v>
      </c>
      <c r="AH3724">
        <v>85.714299999999994</v>
      </c>
      <c r="AI3724">
        <v>3.6269999999999998</v>
      </c>
      <c r="AJ3724">
        <v>3.8403999999999998</v>
      </c>
      <c r="AK3724">
        <v>0.2</v>
      </c>
      <c r="AL37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24">
        <f>IF(AND(Source[[#This Row],[Credit_Noncredit]]="Noncredit",Source[[#This Row],[FTEF]]&gt;0),Source[[#This Row],[NC XLST FTES]]*525/(437.5*Source[[#This Row],[FTEF]]),0)</f>
        <v>0</v>
      </c>
      <c r="AN3724">
        <f>IF(Source[[#This Row],[Credit_Noncredit]]="Credit",Source[[#This Row],[Census Enrollment]],Source[[#This Row],[Noncredit Avg. Attendance]])</f>
        <v>36</v>
      </c>
    </row>
    <row r="3725" spans="1:40" x14ac:dyDescent="0.25">
      <c r="A3725" t="s">
        <v>885</v>
      </c>
      <c r="B3725" t="s">
        <v>886</v>
      </c>
      <c r="C3725" t="s">
        <v>627</v>
      </c>
      <c r="D3725" t="s">
        <v>1135</v>
      </c>
      <c r="E3725" s="4">
        <v>53432</v>
      </c>
      <c r="F3725" s="4" t="s">
        <v>1160</v>
      </c>
      <c r="G3725" s="4" t="s">
        <v>1072</v>
      </c>
      <c r="H3725" t="str">
        <f>CONCATENATE(Source[[#This Row],[Subject]],TRIM(Source[[#This Row],[Course]]))</f>
        <v>JAPA1A</v>
      </c>
      <c r="I3725" t="str">
        <f>VLOOKUP(Source[[#This Row],[SubjCrse]],'Courses and Categories'!$E$2:$G$1816,3,FALSE)</f>
        <v>Credit General Education</v>
      </c>
      <c r="J3725">
        <v>931</v>
      </c>
      <c r="K3725" t="s">
        <v>1161</v>
      </c>
      <c r="L3725" t="s">
        <v>39</v>
      </c>
      <c r="M3725" t="s">
        <v>897</v>
      </c>
      <c r="N3725" t="s">
        <v>42</v>
      </c>
      <c r="O3725" t="s">
        <v>42</v>
      </c>
      <c r="P3725" t="s">
        <v>42</v>
      </c>
      <c r="Q3725" t="s">
        <v>42</v>
      </c>
      <c r="S3725" t="s">
        <v>134</v>
      </c>
      <c r="T3725" t="s">
        <v>41</v>
      </c>
      <c r="U3725" s="1">
        <v>43626</v>
      </c>
      <c r="V3725" s="1">
        <v>43671</v>
      </c>
      <c r="W3725" t="s">
        <v>1165</v>
      </c>
      <c r="X3725" t="s">
        <v>899</v>
      </c>
      <c r="Y3725">
        <v>24</v>
      </c>
      <c r="Z3725">
        <v>17</v>
      </c>
      <c r="AA3725">
        <v>35</v>
      </c>
      <c r="AB3725">
        <v>48.571399999999997</v>
      </c>
      <c r="AD3725">
        <f>IF(ISBLANK(Source[[#This Row],[CrosslistID]]),1,1/COUNTIFS(Source[CrosslistID],Source[[#This Row],[CrosslistID]],Source[TermDesc],Source[[#This Row],[TermDesc]]))</f>
        <v>1</v>
      </c>
      <c r="AG3725">
        <v>0</v>
      </c>
      <c r="AH3725">
        <v>48.571399999999997</v>
      </c>
      <c r="AI3725">
        <v>2.4</v>
      </c>
      <c r="AJ3725">
        <v>2.4</v>
      </c>
      <c r="AK3725">
        <v>0.2</v>
      </c>
      <c r="AL37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25">
        <f>IF(AND(Source[[#This Row],[Credit_Noncredit]]="Noncredit",Source[[#This Row],[FTEF]]&gt;0),Source[[#This Row],[NC XLST FTES]]*525/(437.5*Source[[#This Row],[FTEF]]),0)</f>
        <v>0</v>
      </c>
      <c r="AN3725">
        <f>IF(Source[[#This Row],[Credit_Noncredit]]="Credit",Source[[#This Row],[Census Enrollment]],Source[[#This Row],[Noncredit Avg. Attendance]])</f>
        <v>24</v>
      </c>
    </row>
    <row r="3726" spans="1:40" x14ac:dyDescent="0.25">
      <c r="A3726" t="s">
        <v>885</v>
      </c>
      <c r="B3726" t="s">
        <v>886</v>
      </c>
      <c r="C3726" t="s">
        <v>627</v>
      </c>
      <c r="D3726" t="s">
        <v>1135</v>
      </c>
      <c r="E3726" s="4">
        <v>53142</v>
      </c>
      <c r="F3726" s="4" t="s">
        <v>1160</v>
      </c>
      <c r="G3726" s="4" t="s">
        <v>1103</v>
      </c>
      <c r="H3726" t="str">
        <f>CONCATENATE(Source[[#This Row],[Subject]],TRIM(Source[[#This Row],[Course]]))</f>
        <v>JAPA1B</v>
      </c>
      <c r="I3726" t="str">
        <f>VLOOKUP(Source[[#This Row],[SubjCrse]],'Courses and Categories'!$E$2:$G$1816,3,FALSE)</f>
        <v>Credit General Education</v>
      </c>
      <c r="J3726">
        <v>1</v>
      </c>
      <c r="K3726" t="s">
        <v>1166</v>
      </c>
      <c r="L3726" t="s">
        <v>39</v>
      </c>
      <c r="M3726" t="s">
        <v>903</v>
      </c>
      <c r="N3726" t="s">
        <v>63</v>
      </c>
      <c r="O3726">
        <v>820</v>
      </c>
      <c r="P3726">
        <v>1150</v>
      </c>
      <c r="Q3726" t="s">
        <v>233</v>
      </c>
      <c r="R3726">
        <v>315</v>
      </c>
      <c r="S3726" t="s">
        <v>134</v>
      </c>
      <c r="T3726" t="s">
        <v>44</v>
      </c>
      <c r="U3726" s="1">
        <v>43640</v>
      </c>
      <c r="V3726" s="1">
        <v>43667</v>
      </c>
      <c r="W3726" t="s">
        <v>1162</v>
      </c>
      <c r="X3726" t="s">
        <v>905</v>
      </c>
      <c r="Y3726">
        <v>5</v>
      </c>
      <c r="Z3726">
        <v>5</v>
      </c>
      <c r="AA3726">
        <v>35</v>
      </c>
      <c r="AB3726">
        <v>14.2857</v>
      </c>
      <c r="AC3726" t="s">
        <v>1163</v>
      </c>
      <c r="AD3726">
        <f>IF(ISBLANK(Source[[#This Row],[CrosslistID]]),1,1/COUNTIFS(Source[CrosslistID],Source[[#This Row],[CrosslistID]],Source[TermDesc],Source[[#This Row],[TermDesc]]))</f>
        <v>0.5</v>
      </c>
      <c r="AE3726">
        <v>28</v>
      </c>
      <c r="AF3726">
        <v>35</v>
      </c>
      <c r="AG3726">
        <v>80</v>
      </c>
      <c r="AH3726">
        <v>80</v>
      </c>
      <c r="AI3726">
        <v>0.54300000000000004</v>
      </c>
      <c r="AJ3726">
        <v>0.54300000000000004</v>
      </c>
      <c r="AK3726">
        <v>0</v>
      </c>
      <c r="AL37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26">
        <f>IF(AND(Source[[#This Row],[Credit_Noncredit]]="Noncredit",Source[[#This Row],[FTEF]]&gt;0),Source[[#This Row],[NC XLST FTES]]*525/(437.5*Source[[#This Row],[FTEF]]),0)</f>
        <v>0</v>
      </c>
      <c r="AN3726">
        <f>IF(Source[[#This Row],[Credit_Noncredit]]="Credit",Source[[#This Row],[Census Enrollment]],Source[[#This Row],[Noncredit Avg. Attendance]])</f>
        <v>5</v>
      </c>
    </row>
    <row r="3727" spans="1:40" x14ac:dyDescent="0.25">
      <c r="A3727" t="s">
        <v>885</v>
      </c>
      <c r="B3727" t="s">
        <v>886</v>
      </c>
      <c r="C3727" t="s">
        <v>627</v>
      </c>
      <c r="D3727" t="s">
        <v>1135</v>
      </c>
      <c r="E3727" s="4">
        <v>51415</v>
      </c>
      <c r="F3727" s="4" t="s">
        <v>1160</v>
      </c>
      <c r="G3727" s="4" t="s">
        <v>1150</v>
      </c>
      <c r="H3727" t="str">
        <f>CONCATENATE(Source[[#This Row],[Subject]],TRIM(Source[[#This Row],[Course]]))</f>
        <v>JAPA10A</v>
      </c>
      <c r="I3727" t="str">
        <f>VLOOKUP(Source[[#This Row],[SubjCrse]],'Courses and Categories'!$E$2:$G$1816,3,FALSE)</f>
        <v>Credit General Education</v>
      </c>
      <c r="J3727">
        <v>581</v>
      </c>
      <c r="K3727" t="s">
        <v>1167</v>
      </c>
      <c r="L3727" t="s">
        <v>87</v>
      </c>
      <c r="M3727" t="s">
        <v>903</v>
      </c>
      <c r="N3727" t="s">
        <v>59</v>
      </c>
      <c r="O3727">
        <v>1800</v>
      </c>
      <c r="P3727">
        <v>2130</v>
      </c>
      <c r="Q3727" t="s">
        <v>76</v>
      </c>
      <c r="R3727">
        <v>425</v>
      </c>
      <c r="S3727" t="s">
        <v>77</v>
      </c>
      <c r="T3727" t="s">
        <v>51</v>
      </c>
      <c r="U3727" s="1">
        <v>43626</v>
      </c>
      <c r="V3727" s="1">
        <v>43672</v>
      </c>
      <c r="W3727" t="s">
        <v>1164</v>
      </c>
      <c r="X3727" t="s">
        <v>905</v>
      </c>
      <c r="Y3727">
        <v>33</v>
      </c>
      <c r="Z3727">
        <v>30</v>
      </c>
      <c r="AA3727">
        <v>35</v>
      </c>
      <c r="AB3727">
        <v>85.714299999999994</v>
      </c>
      <c r="AD3727">
        <f>IF(ISBLANK(Source[[#This Row],[CrosslistID]]),1,1/COUNTIFS(Source[CrosslistID],Source[[#This Row],[CrosslistID]],Source[TermDesc],Source[[#This Row],[TermDesc]]))</f>
        <v>1</v>
      </c>
      <c r="AG3727">
        <v>0</v>
      </c>
      <c r="AH3727">
        <v>85.714299999999994</v>
      </c>
      <c r="AI3727">
        <v>3.0110000000000001</v>
      </c>
      <c r="AJ3727">
        <v>3.1051000000000002</v>
      </c>
      <c r="AK3727">
        <v>0.2</v>
      </c>
      <c r="AL37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27">
        <f>IF(AND(Source[[#This Row],[Credit_Noncredit]]="Noncredit",Source[[#This Row],[FTEF]]&gt;0),Source[[#This Row],[NC XLST FTES]]*525/(437.5*Source[[#This Row],[FTEF]]),0)</f>
        <v>0</v>
      </c>
      <c r="AN3727">
        <f>IF(Source[[#This Row],[Credit_Noncredit]]="Credit",Source[[#This Row],[Census Enrollment]],Source[[#This Row],[Noncredit Avg. Attendance]])</f>
        <v>33</v>
      </c>
    </row>
    <row r="3728" spans="1:40" x14ac:dyDescent="0.25">
      <c r="A3728" t="s">
        <v>885</v>
      </c>
      <c r="B3728" t="s">
        <v>886</v>
      </c>
      <c r="C3728" t="s">
        <v>627</v>
      </c>
      <c r="D3728" t="s">
        <v>1135</v>
      </c>
      <c r="E3728" s="4">
        <v>53686</v>
      </c>
      <c r="F3728" s="4" t="s">
        <v>1168</v>
      </c>
      <c r="G3728" s="4" t="s">
        <v>1150</v>
      </c>
      <c r="H3728" t="str">
        <f>CONCATENATE(Source[[#This Row],[Subject]],TRIM(Source[[#This Row],[Course]]))</f>
        <v>RUSS10A</v>
      </c>
      <c r="I3728" t="str">
        <f>VLOOKUP(Source[[#This Row],[SubjCrse]],'Courses and Categories'!$E$2:$G$1816,3,FALSE)</f>
        <v>Credit General Education</v>
      </c>
      <c r="J3728">
        <v>581</v>
      </c>
      <c r="K3728" t="s">
        <v>1169</v>
      </c>
      <c r="L3728" t="s">
        <v>87</v>
      </c>
      <c r="M3728" t="s">
        <v>903</v>
      </c>
      <c r="N3728" t="s">
        <v>59</v>
      </c>
      <c r="O3728">
        <v>1800</v>
      </c>
      <c r="P3728">
        <v>2150</v>
      </c>
      <c r="Q3728" t="s">
        <v>76</v>
      </c>
      <c r="R3728">
        <v>420</v>
      </c>
      <c r="S3728" t="s">
        <v>77</v>
      </c>
      <c r="T3728" t="s">
        <v>41</v>
      </c>
      <c r="U3728" s="1">
        <v>43626</v>
      </c>
      <c r="V3728" s="1">
        <v>43672</v>
      </c>
      <c r="W3728" t="s">
        <v>1170</v>
      </c>
      <c r="X3728" t="s">
        <v>905</v>
      </c>
      <c r="Y3728">
        <v>35</v>
      </c>
      <c r="Z3728">
        <v>32</v>
      </c>
      <c r="AA3728">
        <v>35</v>
      </c>
      <c r="AB3728">
        <v>91.428600000000003</v>
      </c>
      <c r="AD3728">
        <f>IF(ISBLANK(Source[[#This Row],[CrosslistID]]),1,1/COUNTIFS(Source[CrosslistID],Source[[#This Row],[CrosslistID]],Source[TermDesc],Source[[#This Row],[TermDesc]]))</f>
        <v>1</v>
      </c>
      <c r="AG3728">
        <v>0</v>
      </c>
      <c r="AH3728">
        <v>91.428600000000003</v>
      </c>
      <c r="AI3728">
        <v>3.4670000000000001</v>
      </c>
      <c r="AJ3728">
        <v>3.4670000000000001</v>
      </c>
      <c r="AK3728">
        <v>0.2</v>
      </c>
      <c r="AL37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28">
        <f>IF(AND(Source[[#This Row],[Credit_Noncredit]]="Noncredit",Source[[#This Row],[FTEF]]&gt;0),Source[[#This Row],[NC XLST FTES]]*525/(437.5*Source[[#This Row],[FTEF]]),0)</f>
        <v>0</v>
      </c>
      <c r="AN3728">
        <f>IF(Source[[#This Row],[Credit_Noncredit]]="Credit",Source[[#This Row],[Census Enrollment]],Source[[#This Row],[Noncredit Avg. Attendance]])</f>
        <v>35</v>
      </c>
    </row>
    <row r="3729" spans="1:40" x14ac:dyDescent="0.25">
      <c r="A3729" t="s">
        <v>885</v>
      </c>
      <c r="B3729" t="s">
        <v>886</v>
      </c>
      <c r="C3729" t="s">
        <v>627</v>
      </c>
      <c r="D3729" t="s">
        <v>1135</v>
      </c>
      <c r="E3729" s="4">
        <v>51592</v>
      </c>
      <c r="F3729" s="4" t="s">
        <v>1171</v>
      </c>
      <c r="G3729" s="4" t="s">
        <v>1072</v>
      </c>
      <c r="H3729" t="str">
        <f>CONCATENATE(Source[[#This Row],[Subject]],TRIM(Source[[#This Row],[Course]]))</f>
        <v>SPAN1A</v>
      </c>
      <c r="I3729" t="str">
        <f>VLOOKUP(Source[[#This Row],[SubjCrse]],'Courses and Categories'!$E$2:$G$1816,3,FALSE)</f>
        <v>Credit General Education</v>
      </c>
      <c r="J3729">
        <v>1</v>
      </c>
      <c r="K3729" t="s">
        <v>1172</v>
      </c>
      <c r="L3729" t="s">
        <v>39</v>
      </c>
      <c r="M3729" t="s">
        <v>903</v>
      </c>
      <c r="N3729" t="s">
        <v>63</v>
      </c>
      <c r="O3729">
        <v>940</v>
      </c>
      <c r="P3729">
        <v>1145</v>
      </c>
      <c r="Q3729" t="s">
        <v>233</v>
      </c>
      <c r="R3729">
        <v>311</v>
      </c>
      <c r="S3729" t="s">
        <v>134</v>
      </c>
      <c r="T3729" t="s">
        <v>51</v>
      </c>
      <c r="U3729" s="1">
        <v>43626</v>
      </c>
      <c r="V3729" s="1">
        <v>43667</v>
      </c>
      <c r="W3729" t="s">
        <v>1173</v>
      </c>
      <c r="X3729" t="s">
        <v>905</v>
      </c>
      <c r="Y3729">
        <v>24</v>
      </c>
      <c r="Z3729">
        <v>22</v>
      </c>
      <c r="AA3729">
        <v>35</v>
      </c>
      <c r="AB3729">
        <v>62.857100000000003</v>
      </c>
      <c r="AD3729">
        <f>IF(ISBLANK(Source[[#This Row],[CrosslistID]]),1,1/COUNTIFS(Source[CrosslistID],Source[[#This Row],[CrosslistID]],Source[TermDesc],Source[[#This Row],[TermDesc]]))</f>
        <v>1</v>
      </c>
      <c r="AG3729">
        <v>0</v>
      </c>
      <c r="AH3729">
        <v>62.857100000000003</v>
      </c>
      <c r="AI3729">
        <v>2.4180000000000001</v>
      </c>
      <c r="AJ3729">
        <v>2.4180000000000001</v>
      </c>
      <c r="AK3729">
        <v>0.2</v>
      </c>
      <c r="AL37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29">
        <f>IF(AND(Source[[#This Row],[Credit_Noncredit]]="Noncredit",Source[[#This Row],[FTEF]]&gt;0),Source[[#This Row],[NC XLST FTES]]*525/(437.5*Source[[#This Row],[FTEF]]),0)</f>
        <v>0</v>
      </c>
      <c r="AN3729">
        <f>IF(Source[[#This Row],[Credit_Noncredit]]="Credit",Source[[#This Row],[Census Enrollment]],Source[[#This Row],[Noncredit Avg. Attendance]])</f>
        <v>24</v>
      </c>
    </row>
    <row r="3730" spans="1:40" x14ac:dyDescent="0.25">
      <c r="A3730" t="s">
        <v>885</v>
      </c>
      <c r="B3730" t="s">
        <v>886</v>
      </c>
      <c r="C3730" t="s">
        <v>627</v>
      </c>
      <c r="D3730" t="s">
        <v>1135</v>
      </c>
      <c r="E3730" s="4">
        <v>53277</v>
      </c>
      <c r="F3730" s="4" t="s">
        <v>1171</v>
      </c>
      <c r="G3730" s="4" t="s">
        <v>1072</v>
      </c>
      <c r="H3730" t="str">
        <f>CONCATENATE(Source[[#This Row],[Subject]],TRIM(Source[[#This Row],[Course]]))</f>
        <v>SPAN1A</v>
      </c>
      <c r="I3730" t="str">
        <f>VLOOKUP(Source[[#This Row],[SubjCrse]],'Courses and Categories'!$E$2:$G$1816,3,FALSE)</f>
        <v>Credit General Education</v>
      </c>
      <c r="J3730">
        <v>501</v>
      </c>
      <c r="K3730" t="s">
        <v>1172</v>
      </c>
      <c r="L3730" t="s">
        <v>87</v>
      </c>
      <c r="M3730" t="s">
        <v>903</v>
      </c>
      <c r="N3730" t="s">
        <v>105</v>
      </c>
      <c r="O3730">
        <v>1800</v>
      </c>
      <c r="P3730">
        <v>2150</v>
      </c>
      <c r="Q3730" t="s">
        <v>233</v>
      </c>
      <c r="R3730">
        <v>313</v>
      </c>
      <c r="S3730" t="s">
        <v>134</v>
      </c>
      <c r="T3730" t="s">
        <v>51</v>
      </c>
      <c r="U3730" s="1">
        <v>43626</v>
      </c>
      <c r="V3730" s="1">
        <v>43672</v>
      </c>
      <c r="W3730" t="s">
        <v>1174</v>
      </c>
      <c r="X3730" t="s">
        <v>905</v>
      </c>
      <c r="Y3730">
        <v>34</v>
      </c>
      <c r="Z3730">
        <v>30</v>
      </c>
      <c r="AA3730">
        <v>35</v>
      </c>
      <c r="AB3730">
        <v>85.714299999999994</v>
      </c>
      <c r="AD3730">
        <f>IF(ISBLANK(Source[[#This Row],[CrosslistID]]),1,1/COUNTIFS(Source[CrosslistID],Source[[#This Row],[CrosslistID]],Source[TermDesc],Source[[#This Row],[TermDesc]]))</f>
        <v>1</v>
      </c>
      <c r="AG3730">
        <v>0</v>
      </c>
      <c r="AH3730">
        <v>85.714299999999994</v>
      </c>
      <c r="AI3730">
        <v>3.6269999999999998</v>
      </c>
      <c r="AJ3730">
        <v>3.6269999999999998</v>
      </c>
      <c r="AK3730">
        <v>0.2</v>
      </c>
      <c r="AL37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30">
        <f>IF(AND(Source[[#This Row],[Credit_Noncredit]]="Noncredit",Source[[#This Row],[FTEF]]&gt;0),Source[[#This Row],[NC XLST FTES]]*525/(437.5*Source[[#This Row],[FTEF]]),0)</f>
        <v>0</v>
      </c>
      <c r="AN3730">
        <f>IF(Source[[#This Row],[Credit_Noncredit]]="Credit",Source[[#This Row],[Census Enrollment]],Source[[#This Row],[Noncredit Avg. Attendance]])</f>
        <v>34</v>
      </c>
    </row>
    <row r="3731" spans="1:40" x14ac:dyDescent="0.25">
      <c r="A3731" t="s">
        <v>885</v>
      </c>
      <c r="B3731" t="s">
        <v>886</v>
      </c>
      <c r="C3731" t="s">
        <v>627</v>
      </c>
      <c r="D3731" t="s">
        <v>1135</v>
      </c>
      <c r="E3731" s="4">
        <v>51417</v>
      </c>
      <c r="F3731" s="4" t="s">
        <v>1171</v>
      </c>
      <c r="G3731" s="4" t="s">
        <v>1072</v>
      </c>
      <c r="H3731" t="str">
        <f>CONCATENATE(Source[[#This Row],[Subject]],TRIM(Source[[#This Row],[Course]]))</f>
        <v>SPAN1A</v>
      </c>
      <c r="I3731" t="str">
        <f>VLOOKUP(Source[[#This Row],[SubjCrse]],'Courses and Categories'!$E$2:$G$1816,3,FALSE)</f>
        <v>Credit General Education</v>
      </c>
      <c r="J3731">
        <v>502</v>
      </c>
      <c r="K3731" t="s">
        <v>1172</v>
      </c>
      <c r="L3731" t="s">
        <v>87</v>
      </c>
      <c r="M3731" t="s">
        <v>903</v>
      </c>
      <c r="N3731" t="s">
        <v>59</v>
      </c>
      <c r="O3731">
        <v>1800</v>
      </c>
      <c r="P3731">
        <v>2130</v>
      </c>
      <c r="Q3731" t="s">
        <v>52</v>
      </c>
      <c r="R3731">
        <v>214</v>
      </c>
      <c r="S3731" t="s">
        <v>53</v>
      </c>
      <c r="T3731" t="s">
        <v>51</v>
      </c>
      <c r="U3731" s="1">
        <v>43626</v>
      </c>
      <c r="V3731" s="1">
        <v>43672</v>
      </c>
      <c r="W3731" t="s">
        <v>1175</v>
      </c>
      <c r="X3731" t="s">
        <v>905</v>
      </c>
      <c r="Y3731">
        <v>34</v>
      </c>
      <c r="Z3731">
        <v>28</v>
      </c>
      <c r="AA3731">
        <v>35</v>
      </c>
      <c r="AB3731">
        <v>80</v>
      </c>
      <c r="AD3731">
        <f>IF(ISBLANK(Source[[#This Row],[CrosslistID]]),1,1/COUNTIFS(Source[CrosslistID],Source[[#This Row],[CrosslistID]],Source[TermDesc],Source[[#This Row],[TermDesc]]))</f>
        <v>1</v>
      </c>
      <c r="AG3731">
        <v>0</v>
      </c>
      <c r="AH3731">
        <v>80</v>
      </c>
      <c r="AI3731">
        <v>3.1989999999999998</v>
      </c>
      <c r="AJ3731">
        <v>3.1989999999999998</v>
      </c>
      <c r="AK3731">
        <v>0.2</v>
      </c>
      <c r="AL37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31">
        <f>IF(AND(Source[[#This Row],[Credit_Noncredit]]="Noncredit",Source[[#This Row],[FTEF]]&gt;0),Source[[#This Row],[NC XLST FTES]]*525/(437.5*Source[[#This Row],[FTEF]]),0)</f>
        <v>0</v>
      </c>
      <c r="AN3731">
        <f>IF(Source[[#This Row],[Credit_Noncredit]]="Credit",Source[[#This Row],[Census Enrollment]],Source[[#This Row],[Noncredit Avg. Attendance]])</f>
        <v>34</v>
      </c>
    </row>
    <row r="3732" spans="1:40" x14ac:dyDescent="0.25">
      <c r="A3732" t="s">
        <v>885</v>
      </c>
      <c r="B3732" t="s">
        <v>886</v>
      </c>
      <c r="C3732" t="s">
        <v>627</v>
      </c>
      <c r="D3732" t="s">
        <v>1135</v>
      </c>
      <c r="E3732" s="4">
        <v>53388</v>
      </c>
      <c r="F3732" s="4" t="s">
        <v>1171</v>
      </c>
      <c r="G3732" s="4" t="s">
        <v>1072</v>
      </c>
      <c r="H3732" t="str">
        <f>CONCATENATE(Source[[#This Row],[Subject]],TRIM(Source[[#This Row],[Course]]))</f>
        <v>SPAN1A</v>
      </c>
      <c r="I3732" t="str">
        <f>VLOOKUP(Source[[#This Row],[SubjCrse]],'Courses and Categories'!$E$2:$G$1816,3,FALSE)</f>
        <v>Credit General Education</v>
      </c>
      <c r="J3732">
        <v>582</v>
      </c>
      <c r="K3732" t="s">
        <v>1172</v>
      </c>
      <c r="L3732" t="s">
        <v>87</v>
      </c>
      <c r="M3732" t="s">
        <v>903</v>
      </c>
      <c r="N3732" t="s">
        <v>105</v>
      </c>
      <c r="O3732">
        <v>1800</v>
      </c>
      <c r="P3732">
        <v>2150</v>
      </c>
      <c r="Q3732" t="s">
        <v>76</v>
      </c>
      <c r="R3732">
        <v>724</v>
      </c>
      <c r="S3732" t="s">
        <v>77</v>
      </c>
      <c r="T3732" t="s">
        <v>51</v>
      </c>
      <c r="U3732" s="1">
        <v>43626</v>
      </c>
      <c r="V3732" s="1">
        <v>43672</v>
      </c>
      <c r="W3732" t="s">
        <v>1175</v>
      </c>
      <c r="X3732" t="s">
        <v>905</v>
      </c>
      <c r="Y3732">
        <v>31</v>
      </c>
      <c r="Z3732">
        <v>30</v>
      </c>
      <c r="AA3732">
        <v>35</v>
      </c>
      <c r="AB3732">
        <v>85.714299999999994</v>
      </c>
      <c r="AD3732">
        <f>IF(ISBLANK(Source[[#This Row],[CrosslistID]]),1,1/COUNTIFS(Source[CrosslistID],Source[[#This Row],[CrosslistID]],Source[TermDesc],Source[[#This Row],[TermDesc]]))</f>
        <v>1</v>
      </c>
      <c r="AG3732">
        <v>0</v>
      </c>
      <c r="AH3732">
        <v>85.714299999999994</v>
      </c>
      <c r="AI3732">
        <v>3.2</v>
      </c>
      <c r="AJ3732">
        <v>3.3067000000000002</v>
      </c>
      <c r="AK3732">
        <v>0.2</v>
      </c>
      <c r="AL37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32">
        <f>IF(AND(Source[[#This Row],[Credit_Noncredit]]="Noncredit",Source[[#This Row],[FTEF]]&gt;0),Source[[#This Row],[NC XLST FTES]]*525/(437.5*Source[[#This Row],[FTEF]]),0)</f>
        <v>0</v>
      </c>
      <c r="AN3732">
        <f>IF(Source[[#This Row],[Credit_Noncredit]]="Credit",Source[[#This Row],[Census Enrollment]],Source[[#This Row],[Noncredit Avg. Attendance]])</f>
        <v>31</v>
      </c>
    </row>
    <row r="3733" spans="1:40" x14ac:dyDescent="0.25">
      <c r="A3733" t="s">
        <v>885</v>
      </c>
      <c r="B3733" t="s">
        <v>886</v>
      </c>
      <c r="C3733" t="s">
        <v>627</v>
      </c>
      <c r="D3733" t="s">
        <v>1135</v>
      </c>
      <c r="E3733" s="4">
        <v>52329</v>
      </c>
      <c r="F3733" s="4" t="s">
        <v>1171</v>
      </c>
      <c r="G3733" s="4" t="s">
        <v>1103</v>
      </c>
      <c r="H3733" t="str">
        <f>CONCATENATE(Source[[#This Row],[Subject]],TRIM(Source[[#This Row],[Course]]))</f>
        <v>SPAN1B</v>
      </c>
      <c r="I3733" t="str">
        <f>VLOOKUP(Source[[#This Row],[SubjCrse]],'Courses and Categories'!$E$2:$G$1816,3,FALSE)</f>
        <v>Credit General Education</v>
      </c>
      <c r="J3733">
        <v>341</v>
      </c>
      <c r="K3733" t="s">
        <v>1176</v>
      </c>
      <c r="L3733" t="s">
        <v>87</v>
      </c>
      <c r="M3733" t="s">
        <v>903</v>
      </c>
      <c r="N3733" t="s">
        <v>59</v>
      </c>
      <c r="O3733">
        <v>1800</v>
      </c>
      <c r="P3733">
        <v>2130</v>
      </c>
      <c r="Q3733" t="s">
        <v>52</v>
      </c>
      <c r="R3733">
        <v>274</v>
      </c>
      <c r="S3733" t="s">
        <v>53</v>
      </c>
      <c r="T3733" t="s">
        <v>51</v>
      </c>
      <c r="U3733" s="1">
        <v>43626</v>
      </c>
      <c r="V3733" s="1">
        <v>43672</v>
      </c>
      <c r="W3733" t="s">
        <v>1177</v>
      </c>
      <c r="X3733" t="s">
        <v>905</v>
      </c>
      <c r="Y3733">
        <v>23</v>
      </c>
      <c r="Z3733">
        <v>21</v>
      </c>
      <c r="AA3733">
        <v>35</v>
      </c>
      <c r="AB3733">
        <v>60</v>
      </c>
      <c r="AD3733">
        <f>IF(ISBLANK(Source[[#This Row],[CrosslistID]]),1,1/COUNTIFS(Source[CrosslistID],Source[[#This Row],[CrosslistID]],Source[TermDesc],Source[[#This Row],[TermDesc]]))</f>
        <v>1</v>
      </c>
      <c r="AG3733">
        <v>0</v>
      </c>
      <c r="AH3733">
        <v>60</v>
      </c>
      <c r="AI3733">
        <v>2.1640000000000001</v>
      </c>
      <c r="AJ3733">
        <v>2.1640000000000001</v>
      </c>
      <c r="AK3733">
        <v>0.2</v>
      </c>
      <c r="AL37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33">
        <f>IF(AND(Source[[#This Row],[Credit_Noncredit]]="Noncredit",Source[[#This Row],[FTEF]]&gt;0),Source[[#This Row],[NC XLST FTES]]*525/(437.5*Source[[#This Row],[FTEF]]),0)</f>
        <v>0</v>
      </c>
      <c r="AN3733">
        <f>IF(Source[[#This Row],[Credit_Noncredit]]="Credit",Source[[#This Row],[Census Enrollment]],Source[[#This Row],[Noncredit Avg. Attendance]])</f>
        <v>23</v>
      </c>
    </row>
    <row r="3734" spans="1:40" x14ac:dyDescent="0.25">
      <c r="A3734" t="s">
        <v>885</v>
      </c>
      <c r="B3734" t="s">
        <v>886</v>
      </c>
      <c r="C3734" t="s">
        <v>627</v>
      </c>
      <c r="D3734" t="s">
        <v>1135</v>
      </c>
      <c r="E3734" s="4">
        <v>50538</v>
      </c>
      <c r="F3734" s="4" t="s">
        <v>1171</v>
      </c>
      <c r="G3734" s="4" t="s">
        <v>1178</v>
      </c>
      <c r="H3734" t="str">
        <f>CONCATENATE(Source[[#This Row],[Subject]],TRIM(Source[[#This Row],[Course]]))</f>
        <v>SPAN2A</v>
      </c>
      <c r="I3734" t="str">
        <f>VLOOKUP(Source[[#This Row],[SubjCrse]],'Courses and Categories'!$E$2:$G$1816,3,FALSE)</f>
        <v>Credit General Education</v>
      </c>
      <c r="J3734">
        <v>581</v>
      </c>
      <c r="K3734" t="s">
        <v>1179</v>
      </c>
      <c r="L3734" t="s">
        <v>87</v>
      </c>
      <c r="M3734" t="s">
        <v>903</v>
      </c>
      <c r="N3734" t="s">
        <v>105</v>
      </c>
      <c r="O3734">
        <v>1800</v>
      </c>
      <c r="P3734">
        <v>2150</v>
      </c>
      <c r="Q3734" t="s">
        <v>76</v>
      </c>
      <c r="R3734">
        <v>322</v>
      </c>
      <c r="S3734" t="s">
        <v>77</v>
      </c>
      <c r="T3734" t="s">
        <v>51</v>
      </c>
      <c r="U3734" s="1">
        <v>43626</v>
      </c>
      <c r="V3734" s="1">
        <v>43672</v>
      </c>
      <c r="W3734" t="s">
        <v>1180</v>
      </c>
      <c r="X3734" t="s">
        <v>905</v>
      </c>
      <c r="Y3734">
        <v>21</v>
      </c>
      <c r="Z3734">
        <v>18</v>
      </c>
      <c r="AA3734">
        <v>35</v>
      </c>
      <c r="AB3734">
        <v>51.428600000000003</v>
      </c>
      <c r="AD3734">
        <f>IF(ISBLANK(Source[[#This Row],[CrosslistID]]),1,1/COUNTIFS(Source[CrosslistID],Source[[#This Row],[CrosslistID]],Source[TermDesc],Source[[#This Row],[TermDesc]]))</f>
        <v>1</v>
      </c>
      <c r="AG3734">
        <v>0</v>
      </c>
      <c r="AH3734">
        <v>51.428600000000003</v>
      </c>
      <c r="AI3734">
        <v>2.2400000000000002</v>
      </c>
      <c r="AJ3734">
        <v>2.2400000000000002</v>
      </c>
      <c r="AK3734">
        <v>0.2</v>
      </c>
      <c r="AL37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34">
        <f>IF(AND(Source[[#This Row],[Credit_Noncredit]]="Noncredit",Source[[#This Row],[FTEF]]&gt;0),Source[[#This Row],[NC XLST FTES]]*525/(437.5*Source[[#This Row],[FTEF]]),0)</f>
        <v>0</v>
      </c>
      <c r="AN3734">
        <f>IF(Source[[#This Row],[Credit_Noncredit]]="Credit",Source[[#This Row],[Census Enrollment]],Source[[#This Row],[Noncredit Avg. Attendance]])</f>
        <v>21</v>
      </c>
    </row>
    <row r="3735" spans="1:40" x14ac:dyDescent="0.25">
      <c r="A3735" t="s">
        <v>885</v>
      </c>
      <c r="B3735" t="s">
        <v>886</v>
      </c>
      <c r="C3735" t="s">
        <v>627</v>
      </c>
      <c r="D3735" t="s">
        <v>1135</v>
      </c>
      <c r="E3735" s="4">
        <v>52747</v>
      </c>
      <c r="F3735" s="4" t="s">
        <v>1171</v>
      </c>
      <c r="G3735" s="4" t="s">
        <v>1181</v>
      </c>
      <c r="H3735" t="str">
        <f>CONCATENATE(Source[[#This Row],[Subject]],TRIM(Source[[#This Row],[Course]]))</f>
        <v>SPAN3A</v>
      </c>
      <c r="I3735" t="str">
        <f>VLOOKUP(Source[[#This Row],[SubjCrse]],'Courses and Categories'!$E$2:$G$1816,3,FALSE)</f>
        <v>Credit General Education</v>
      </c>
      <c r="J3735">
        <v>581</v>
      </c>
      <c r="K3735" t="s">
        <v>1182</v>
      </c>
      <c r="L3735" t="s">
        <v>87</v>
      </c>
      <c r="M3735" t="s">
        <v>903</v>
      </c>
      <c r="N3735" t="s">
        <v>59</v>
      </c>
      <c r="O3735">
        <v>1800</v>
      </c>
      <c r="P3735">
        <v>2130</v>
      </c>
      <c r="Q3735" t="s">
        <v>76</v>
      </c>
      <c r="R3735">
        <v>718</v>
      </c>
      <c r="S3735" t="s">
        <v>77</v>
      </c>
      <c r="T3735" t="s">
        <v>51</v>
      </c>
      <c r="U3735" s="1">
        <v>43626</v>
      </c>
      <c r="V3735" s="1">
        <v>43672</v>
      </c>
      <c r="W3735" t="s">
        <v>1180</v>
      </c>
      <c r="X3735" t="s">
        <v>905</v>
      </c>
      <c r="Y3735">
        <v>27</v>
      </c>
      <c r="Z3735">
        <v>24</v>
      </c>
      <c r="AA3735">
        <v>35</v>
      </c>
      <c r="AB3735">
        <v>68.571399999999997</v>
      </c>
      <c r="AD3735">
        <f>IF(ISBLANK(Source[[#This Row],[CrosslistID]]),1,1/COUNTIFS(Source[CrosslistID],Source[[#This Row],[CrosslistID]],Source[TermDesc],Source[[#This Row],[TermDesc]]))</f>
        <v>1</v>
      </c>
      <c r="AG3735">
        <v>0</v>
      </c>
      <c r="AH3735">
        <v>68.571399999999997</v>
      </c>
      <c r="AI3735">
        <v>2.5409999999999999</v>
      </c>
      <c r="AJ3735">
        <v>2.5409999999999999</v>
      </c>
      <c r="AK3735">
        <v>0.2</v>
      </c>
      <c r="AL37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35">
        <f>IF(AND(Source[[#This Row],[Credit_Noncredit]]="Noncredit",Source[[#This Row],[FTEF]]&gt;0),Source[[#This Row],[NC XLST FTES]]*525/(437.5*Source[[#This Row],[FTEF]]),0)</f>
        <v>0</v>
      </c>
      <c r="AN3735">
        <f>IF(Source[[#This Row],[Credit_Noncredit]]="Credit",Source[[#This Row],[Census Enrollment]],Source[[#This Row],[Noncredit Avg. Attendance]])</f>
        <v>27</v>
      </c>
    </row>
    <row r="3736" spans="1:40" x14ac:dyDescent="0.25">
      <c r="A3736" t="s">
        <v>885</v>
      </c>
      <c r="B3736" t="s">
        <v>886</v>
      </c>
      <c r="C3736" t="s">
        <v>627</v>
      </c>
      <c r="D3736" t="s">
        <v>1135</v>
      </c>
      <c r="E3736" s="4">
        <v>50251</v>
      </c>
      <c r="F3736" s="4" t="s">
        <v>1171</v>
      </c>
      <c r="G3736" s="4" t="s">
        <v>1150</v>
      </c>
      <c r="H3736" t="str">
        <f>CONCATENATE(Source[[#This Row],[Subject]],TRIM(Source[[#This Row],[Course]]))</f>
        <v>SPAN10A</v>
      </c>
      <c r="I3736" t="str">
        <f>VLOOKUP(Source[[#This Row],[SubjCrse]],'Courses and Categories'!$E$2:$G$1816,3,FALSE)</f>
        <v>Credit General Education</v>
      </c>
      <c r="J3736">
        <v>551</v>
      </c>
      <c r="K3736" t="s">
        <v>1183</v>
      </c>
      <c r="L3736" t="s">
        <v>87</v>
      </c>
      <c r="M3736" t="s">
        <v>903</v>
      </c>
      <c r="N3736" t="s">
        <v>59</v>
      </c>
      <c r="O3736">
        <v>1800</v>
      </c>
      <c r="P3736">
        <v>2130</v>
      </c>
      <c r="Q3736" t="s">
        <v>52</v>
      </c>
      <c r="R3736">
        <v>254</v>
      </c>
      <c r="S3736" t="s">
        <v>53</v>
      </c>
      <c r="T3736" t="s">
        <v>51</v>
      </c>
      <c r="U3736" s="1">
        <v>43626</v>
      </c>
      <c r="V3736" s="1">
        <v>43672</v>
      </c>
      <c r="W3736" t="s">
        <v>123</v>
      </c>
      <c r="X3736" t="s">
        <v>905</v>
      </c>
      <c r="Y3736">
        <v>33</v>
      </c>
      <c r="Z3736">
        <v>28</v>
      </c>
      <c r="AA3736">
        <v>35</v>
      </c>
      <c r="AB3736">
        <v>80</v>
      </c>
      <c r="AD3736">
        <f>IF(ISBLANK(Source[[#This Row],[CrosslistID]]),1,1/COUNTIFS(Source[CrosslistID],Source[[#This Row],[CrosslistID]],Source[TermDesc],Source[[#This Row],[TermDesc]]))</f>
        <v>1</v>
      </c>
      <c r="AG3736">
        <v>0</v>
      </c>
      <c r="AH3736">
        <v>80</v>
      </c>
      <c r="AI3736">
        <v>3.105</v>
      </c>
      <c r="AJ3736">
        <v>3.105</v>
      </c>
      <c r="AK3736">
        <v>0.2</v>
      </c>
      <c r="AL37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36">
        <f>IF(AND(Source[[#This Row],[Credit_Noncredit]]="Noncredit",Source[[#This Row],[FTEF]]&gt;0),Source[[#This Row],[NC XLST FTES]]*525/(437.5*Source[[#This Row],[FTEF]]),0)</f>
        <v>0</v>
      </c>
      <c r="AN3736">
        <f>IF(Source[[#This Row],[Credit_Noncredit]]="Credit",Source[[#This Row],[Census Enrollment]],Source[[#This Row],[Noncredit Avg. Attendance]])</f>
        <v>33</v>
      </c>
    </row>
    <row r="3737" spans="1:40" x14ac:dyDescent="0.25">
      <c r="A3737" t="s">
        <v>885</v>
      </c>
      <c r="B3737" t="s">
        <v>886</v>
      </c>
      <c r="C3737" t="s">
        <v>1184</v>
      </c>
      <c r="D3737" t="s">
        <v>1185</v>
      </c>
      <c r="E3737" s="4">
        <v>51737</v>
      </c>
      <c r="F3737" s="4" t="s">
        <v>233</v>
      </c>
      <c r="G3737" s="4">
        <v>102</v>
      </c>
      <c r="H3737" t="str">
        <f>CONCATENATE(Source[[#This Row],[Subject]],TRIM(Source[[#This Row],[Course]]))</f>
        <v>ART102</v>
      </c>
      <c r="I3737" t="str">
        <f>VLOOKUP(Source[[#This Row],[SubjCrse]],'Courses and Categories'!$E$2:$G$1816,3,FALSE)</f>
        <v>Credit General Education</v>
      </c>
      <c r="J3737">
        <v>1</v>
      </c>
      <c r="K3737" t="s">
        <v>1186</v>
      </c>
      <c r="L3737" t="s">
        <v>39</v>
      </c>
      <c r="M3737" t="s">
        <v>903</v>
      </c>
      <c r="N3737" t="s">
        <v>195</v>
      </c>
      <c r="O3737">
        <v>940</v>
      </c>
      <c r="P3737">
        <v>1110</v>
      </c>
      <c r="Q3737" t="s">
        <v>923</v>
      </c>
      <c r="R3737">
        <v>115</v>
      </c>
      <c r="S3737" t="s">
        <v>134</v>
      </c>
      <c r="T3737" t="s">
        <v>51</v>
      </c>
      <c r="U3737" s="1">
        <v>43626</v>
      </c>
      <c r="V3737" s="1">
        <v>43665</v>
      </c>
      <c r="W3737" t="s">
        <v>1187</v>
      </c>
      <c r="X3737" t="s">
        <v>905</v>
      </c>
      <c r="Y3737">
        <v>47</v>
      </c>
      <c r="Z3737">
        <v>46</v>
      </c>
      <c r="AA3737">
        <v>45</v>
      </c>
      <c r="AB3737">
        <v>102.2222</v>
      </c>
      <c r="AD3737">
        <f>IF(ISBLANK(Source[[#This Row],[CrosslistID]]),1,1/COUNTIFS(Source[CrosslistID],Source[[#This Row],[CrosslistID]],Source[TermDesc],Source[[#This Row],[TermDesc]]))</f>
        <v>1</v>
      </c>
      <c r="AG3737">
        <v>0</v>
      </c>
      <c r="AH3737">
        <v>102.2222</v>
      </c>
      <c r="AI3737">
        <v>4.4740000000000002</v>
      </c>
      <c r="AJ3737">
        <v>4.6727999999999996</v>
      </c>
      <c r="AK3737">
        <v>0.2</v>
      </c>
      <c r="AL37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37">
        <f>IF(AND(Source[[#This Row],[Credit_Noncredit]]="Noncredit",Source[[#This Row],[FTEF]]&gt;0),Source[[#This Row],[NC XLST FTES]]*525/(437.5*Source[[#This Row],[FTEF]]),0)</f>
        <v>0</v>
      </c>
      <c r="AN3737">
        <f>IF(Source[[#This Row],[Credit_Noncredit]]="Credit",Source[[#This Row],[Census Enrollment]],Source[[#This Row],[Noncredit Avg. Attendance]])</f>
        <v>47</v>
      </c>
    </row>
    <row r="3738" spans="1:40" x14ac:dyDescent="0.25">
      <c r="A3738" t="s">
        <v>885</v>
      </c>
      <c r="B3738" t="s">
        <v>886</v>
      </c>
      <c r="C3738" t="s">
        <v>1184</v>
      </c>
      <c r="D3738" t="s">
        <v>1185</v>
      </c>
      <c r="E3738" s="4">
        <v>51899</v>
      </c>
      <c r="F3738" s="4" t="s">
        <v>233</v>
      </c>
      <c r="G3738" s="4">
        <v>103</v>
      </c>
      <c r="H3738" t="str">
        <f>CONCATENATE(Source[[#This Row],[Subject]],TRIM(Source[[#This Row],[Course]]))</f>
        <v>ART103</v>
      </c>
      <c r="I3738" t="str">
        <f>VLOOKUP(Source[[#This Row],[SubjCrse]],'Courses and Categories'!$E$2:$G$1816,3,FALSE)</f>
        <v>Credit General Education</v>
      </c>
      <c r="J3738">
        <v>1</v>
      </c>
      <c r="K3738" t="s">
        <v>1188</v>
      </c>
      <c r="L3738" t="s">
        <v>39</v>
      </c>
      <c r="M3738" t="s">
        <v>903</v>
      </c>
      <c r="N3738" t="s">
        <v>195</v>
      </c>
      <c r="O3738">
        <v>1200</v>
      </c>
      <c r="P3738">
        <v>1330</v>
      </c>
      <c r="Q3738" t="s">
        <v>923</v>
      </c>
      <c r="R3738">
        <v>115</v>
      </c>
      <c r="S3738" t="s">
        <v>134</v>
      </c>
      <c r="T3738" t="s">
        <v>51</v>
      </c>
      <c r="U3738" s="1">
        <v>43626</v>
      </c>
      <c r="V3738" s="1">
        <v>43665</v>
      </c>
      <c r="W3738" t="s">
        <v>1187</v>
      </c>
      <c r="X3738" t="s">
        <v>905</v>
      </c>
      <c r="Y3738">
        <v>46</v>
      </c>
      <c r="Z3738">
        <v>46</v>
      </c>
      <c r="AA3738">
        <v>45</v>
      </c>
      <c r="AB3738">
        <v>102.2222</v>
      </c>
      <c r="AD3738">
        <f>IF(ISBLANK(Source[[#This Row],[CrosslistID]]),1,1/COUNTIFS(Source[CrosslistID],Source[[#This Row],[CrosslistID]],Source[TermDesc],Source[[#This Row],[TermDesc]]))</f>
        <v>1</v>
      </c>
      <c r="AG3738">
        <v>0</v>
      </c>
      <c r="AH3738">
        <v>102.2222</v>
      </c>
      <c r="AI3738">
        <v>4.375</v>
      </c>
      <c r="AJ3738">
        <v>4.5739000000000001</v>
      </c>
      <c r="AK3738">
        <v>0.2</v>
      </c>
      <c r="AL37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38">
        <f>IF(AND(Source[[#This Row],[Credit_Noncredit]]="Noncredit",Source[[#This Row],[FTEF]]&gt;0),Source[[#This Row],[NC XLST FTES]]*525/(437.5*Source[[#This Row],[FTEF]]),0)</f>
        <v>0</v>
      </c>
      <c r="AN3738">
        <f>IF(Source[[#This Row],[Credit_Noncredit]]="Credit",Source[[#This Row],[Census Enrollment]],Source[[#This Row],[Noncredit Avg. Attendance]])</f>
        <v>46</v>
      </c>
    </row>
    <row r="3739" spans="1:40" x14ac:dyDescent="0.25">
      <c r="A3739" t="s">
        <v>885</v>
      </c>
      <c r="B3739" t="s">
        <v>886</v>
      </c>
      <c r="C3739" t="s">
        <v>1184</v>
      </c>
      <c r="D3739" t="s">
        <v>1185</v>
      </c>
      <c r="E3739" s="4">
        <v>52599</v>
      </c>
      <c r="F3739" s="4" t="s">
        <v>233</v>
      </c>
      <c r="G3739" s="4">
        <v>104</v>
      </c>
      <c r="H3739" t="str">
        <f>CONCATENATE(Source[[#This Row],[Subject]],TRIM(Source[[#This Row],[Course]]))</f>
        <v>ART104</v>
      </c>
      <c r="I3739" t="str">
        <f>VLOOKUP(Source[[#This Row],[SubjCrse]],'Courses and Categories'!$E$2:$G$1816,3,FALSE)</f>
        <v>Credit General Education</v>
      </c>
      <c r="J3739">
        <v>931</v>
      </c>
      <c r="K3739" t="s">
        <v>1189</v>
      </c>
      <c r="L3739" t="s">
        <v>87</v>
      </c>
      <c r="M3739" t="s">
        <v>897</v>
      </c>
      <c r="N3739" t="s">
        <v>42</v>
      </c>
      <c r="O3739" t="s">
        <v>42</v>
      </c>
      <c r="P3739" t="s">
        <v>42</v>
      </c>
      <c r="Q3739" t="s">
        <v>42</v>
      </c>
      <c r="S3739" t="s">
        <v>134</v>
      </c>
      <c r="T3739" t="s">
        <v>51</v>
      </c>
      <c r="U3739" s="1">
        <v>43626</v>
      </c>
      <c r="V3739" s="1">
        <v>43665</v>
      </c>
      <c r="W3739" t="s">
        <v>1187</v>
      </c>
      <c r="X3739" t="s">
        <v>899</v>
      </c>
      <c r="Y3739">
        <v>50</v>
      </c>
      <c r="Z3739">
        <v>50</v>
      </c>
      <c r="AA3739">
        <v>45</v>
      </c>
      <c r="AB3739">
        <v>111.11109999999999</v>
      </c>
      <c r="AD3739">
        <f>IF(ISBLANK(Source[[#This Row],[CrosslistID]]),1,1/COUNTIFS(Source[CrosslistID],Source[[#This Row],[CrosslistID]],Source[TermDesc],Source[[#This Row],[TermDesc]]))</f>
        <v>1</v>
      </c>
      <c r="AG3739">
        <v>0</v>
      </c>
      <c r="AH3739">
        <v>111.11109999999999</v>
      </c>
      <c r="AI3739">
        <v>4.7</v>
      </c>
      <c r="AJ3739">
        <v>5</v>
      </c>
      <c r="AK3739">
        <v>0.2</v>
      </c>
      <c r="AL37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39">
        <f>IF(AND(Source[[#This Row],[Credit_Noncredit]]="Noncredit",Source[[#This Row],[FTEF]]&gt;0),Source[[#This Row],[NC XLST FTES]]*525/(437.5*Source[[#This Row],[FTEF]]),0)</f>
        <v>0</v>
      </c>
      <c r="AN3739">
        <f>IF(Source[[#This Row],[Credit_Noncredit]]="Credit",Source[[#This Row],[Census Enrollment]],Source[[#This Row],[Noncredit Avg. Attendance]])</f>
        <v>50</v>
      </c>
    </row>
    <row r="3740" spans="1:40" x14ac:dyDescent="0.25">
      <c r="A3740" t="s">
        <v>885</v>
      </c>
      <c r="B3740" t="s">
        <v>886</v>
      </c>
      <c r="C3740" t="s">
        <v>1184</v>
      </c>
      <c r="D3740" t="s">
        <v>1185</v>
      </c>
      <c r="E3740" s="4">
        <v>53457</v>
      </c>
      <c r="F3740" s="4" t="s">
        <v>233</v>
      </c>
      <c r="G3740" s="4">
        <v>106</v>
      </c>
      <c r="H3740" t="str">
        <f>CONCATENATE(Source[[#This Row],[Subject]],TRIM(Source[[#This Row],[Course]]))</f>
        <v>ART106</v>
      </c>
      <c r="I3740" t="str">
        <f>VLOOKUP(Source[[#This Row],[SubjCrse]],'Courses and Categories'!$E$2:$G$1816,3,FALSE)</f>
        <v>Credit General Education</v>
      </c>
      <c r="J3740">
        <v>931</v>
      </c>
      <c r="K3740" t="s">
        <v>1190</v>
      </c>
      <c r="L3740" t="s">
        <v>87</v>
      </c>
      <c r="M3740" t="s">
        <v>897</v>
      </c>
      <c r="N3740" t="s">
        <v>42</v>
      </c>
      <c r="O3740" t="s">
        <v>42</v>
      </c>
      <c r="P3740" t="s">
        <v>42</v>
      </c>
      <c r="Q3740" t="s">
        <v>42</v>
      </c>
      <c r="S3740" t="s">
        <v>134</v>
      </c>
      <c r="T3740" t="s">
        <v>51</v>
      </c>
      <c r="U3740" s="1">
        <v>43626</v>
      </c>
      <c r="V3740" s="1">
        <v>43665</v>
      </c>
      <c r="W3740" t="s">
        <v>1191</v>
      </c>
      <c r="X3740" t="s">
        <v>899</v>
      </c>
      <c r="Y3740">
        <v>27</v>
      </c>
      <c r="Z3740">
        <v>21</v>
      </c>
      <c r="AA3740">
        <v>45</v>
      </c>
      <c r="AB3740">
        <v>46.666699999999999</v>
      </c>
      <c r="AD3740">
        <f>IF(ISBLANK(Source[[#This Row],[CrosslistID]]),1,1/COUNTIFS(Source[CrosslistID],Source[[#This Row],[CrosslistID]],Source[TermDesc],Source[[#This Row],[TermDesc]]))</f>
        <v>1</v>
      </c>
      <c r="AG3740">
        <v>0</v>
      </c>
      <c r="AH3740">
        <v>46.666699999999999</v>
      </c>
      <c r="AI3740">
        <v>2.6</v>
      </c>
      <c r="AJ3740">
        <v>2.7</v>
      </c>
      <c r="AK3740">
        <v>0.2</v>
      </c>
      <c r="AL37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40">
        <f>IF(AND(Source[[#This Row],[Credit_Noncredit]]="Noncredit",Source[[#This Row],[FTEF]]&gt;0),Source[[#This Row],[NC XLST FTES]]*525/(437.5*Source[[#This Row],[FTEF]]),0)</f>
        <v>0</v>
      </c>
      <c r="AN3740">
        <f>IF(Source[[#This Row],[Credit_Noncredit]]="Credit",Source[[#This Row],[Census Enrollment]],Source[[#This Row],[Noncredit Avg. Attendance]])</f>
        <v>27</v>
      </c>
    </row>
    <row r="3741" spans="1:40" x14ac:dyDescent="0.25">
      <c r="A3741" t="s">
        <v>885</v>
      </c>
      <c r="B3741" t="s">
        <v>886</v>
      </c>
      <c r="C3741" t="s">
        <v>1184</v>
      </c>
      <c r="D3741" t="s">
        <v>1185</v>
      </c>
      <c r="E3741" s="4">
        <v>53323</v>
      </c>
      <c r="F3741" s="4" t="s">
        <v>233</v>
      </c>
      <c r="G3741" s="4">
        <v>108</v>
      </c>
      <c r="H3741" t="str">
        <f>CONCATENATE(Source[[#This Row],[Subject]],TRIM(Source[[#This Row],[Course]]))</f>
        <v>ART108</v>
      </c>
      <c r="I3741" t="str">
        <f>VLOOKUP(Source[[#This Row],[SubjCrse]],'Courses and Categories'!$E$2:$G$1816,3,FALSE)</f>
        <v>Credit General Education</v>
      </c>
      <c r="J3741">
        <v>931</v>
      </c>
      <c r="K3741" t="s">
        <v>1192</v>
      </c>
      <c r="L3741" t="s">
        <v>39</v>
      </c>
      <c r="M3741" t="s">
        <v>897</v>
      </c>
      <c r="N3741" t="s">
        <v>42</v>
      </c>
      <c r="O3741" t="s">
        <v>42</v>
      </c>
      <c r="P3741" t="s">
        <v>42</v>
      </c>
      <c r="Q3741" t="s">
        <v>42</v>
      </c>
      <c r="S3741" t="s">
        <v>134</v>
      </c>
      <c r="T3741" t="s">
        <v>51</v>
      </c>
      <c r="U3741" s="1">
        <v>43626</v>
      </c>
      <c r="V3741" s="1">
        <v>43665</v>
      </c>
      <c r="W3741" t="s">
        <v>1191</v>
      </c>
      <c r="X3741" t="s">
        <v>899</v>
      </c>
      <c r="Y3741">
        <v>20</v>
      </c>
      <c r="Z3741">
        <v>18</v>
      </c>
      <c r="AA3741">
        <v>45</v>
      </c>
      <c r="AB3741">
        <v>40</v>
      </c>
      <c r="AD3741">
        <f>IF(ISBLANK(Source[[#This Row],[CrosslistID]]),1,1/COUNTIFS(Source[CrosslistID],Source[[#This Row],[CrosslistID]],Source[TermDesc],Source[[#This Row],[TermDesc]]))</f>
        <v>1</v>
      </c>
      <c r="AG3741">
        <v>0</v>
      </c>
      <c r="AH3741">
        <v>40</v>
      </c>
      <c r="AI3741">
        <v>2</v>
      </c>
      <c r="AJ3741">
        <v>2</v>
      </c>
      <c r="AK3741">
        <v>0.2</v>
      </c>
      <c r="AL37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41">
        <f>IF(AND(Source[[#This Row],[Credit_Noncredit]]="Noncredit",Source[[#This Row],[FTEF]]&gt;0),Source[[#This Row],[NC XLST FTES]]*525/(437.5*Source[[#This Row],[FTEF]]),0)</f>
        <v>0</v>
      </c>
      <c r="AN3741">
        <f>IF(Source[[#This Row],[Credit_Noncredit]]="Credit",Source[[#This Row],[Census Enrollment]],Source[[#This Row],[Noncredit Avg. Attendance]])</f>
        <v>20</v>
      </c>
    </row>
    <row r="3742" spans="1:40" x14ac:dyDescent="0.25">
      <c r="A3742" t="s">
        <v>885</v>
      </c>
      <c r="B3742" t="s">
        <v>886</v>
      </c>
      <c r="C3742" t="s">
        <v>1184</v>
      </c>
      <c r="D3742" t="s">
        <v>1185</v>
      </c>
      <c r="E3742" s="4">
        <v>50162</v>
      </c>
      <c r="F3742" s="4" t="s">
        <v>233</v>
      </c>
      <c r="G3742" s="4" t="s">
        <v>1193</v>
      </c>
      <c r="H3742" t="str">
        <f>CONCATENATE(Source[[#This Row],[Subject]],TRIM(Source[[#This Row],[Course]]))</f>
        <v>ART125A</v>
      </c>
      <c r="I3742" t="str">
        <f>VLOOKUP(Source[[#This Row],[SubjCrse]],'Courses and Categories'!$E$2:$G$1816,3,FALSE)</f>
        <v>Credit Visual &amp; Performing Arts</v>
      </c>
      <c r="J3742">
        <v>1</v>
      </c>
      <c r="K3742" t="s">
        <v>1194</v>
      </c>
      <c r="L3742" t="s">
        <v>39</v>
      </c>
      <c r="M3742" t="s">
        <v>1046</v>
      </c>
      <c r="N3742" t="s">
        <v>195</v>
      </c>
      <c r="O3742">
        <v>830</v>
      </c>
      <c r="P3742">
        <v>1150</v>
      </c>
      <c r="Q3742" t="s">
        <v>233</v>
      </c>
      <c r="R3742">
        <v>103</v>
      </c>
      <c r="S3742" t="s">
        <v>134</v>
      </c>
      <c r="T3742" t="s">
        <v>51</v>
      </c>
      <c r="U3742" s="1">
        <v>43626</v>
      </c>
      <c r="V3742" s="1">
        <v>43665</v>
      </c>
      <c r="W3742" t="s">
        <v>1195</v>
      </c>
      <c r="X3742" t="s">
        <v>905</v>
      </c>
      <c r="Y3742">
        <v>17</v>
      </c>
      <c r="Z3742">
        <v>17</v>
      </c>
      <c r="AA3742">
        <v>25</v>
      </c>
      <c r="AB3742">
        <v>68</v>
      </c>
      <c r="AD3742">
        <f>IF(ISBLANK(Source[[#This Row],[CrosslistID]]),1,1/COUNTIFS(Source[CrosslistID],Source[[#This Row],[CrosslistID]],Source[TermDesc],Source[[#This Row],[TermDesc]]))</f>
        <v>1</v>
      </c>
      <c r="AG3742">
        <v>0</v>
      </c>
      <c r="AH3742">
        <v>68</v>
      </c>
      <c r="AI3742">
        <v>2.9830000000000001</v>
      </c>
      <c r="AJ3742">
        <v>3.3807</v>
      </c>
      <c r="AK3742">
        <v>0.33329999999999999</v>
      </c>
      <c r="AL37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42">
        <f>IF(AND(Source[[#This Row],[Credit_Noncredit]]="Noncredit",Source[[#This Row],[FTEF]]&gt;0),Source[[#This Row],[NC XLST FTES]]*525/(437.5*Source[[#This Row],[FTEF]]),0)</f>
        <v>0</v>
      </c>
      <c r="AN3742">
        <f>IF(Source[[#This Row],[Credit_Noncredit]]="Credit",Source[[#This Row],[Census Enrollment]],Source[[#This Row],[Noncredit Avg. Attendance]])</f>
        <v>17</v>
      </c>
    </row>
    <row r="3743" spans="1:40" x14ac:dyDescent="0.25">
      <c r="A3743" t="s">
        <v>885</v>
      </c>
      <c r="B3743" t="s">
        <v>886</v>
      </c>
      <c r="C3743" t="s">
        <v>1184</v>
      </c>
      <c r="D3743" t="s">
        <v>1185</v>
      </c>
      <c r="E3743" s="4">
        <v>50568</v>
      </c>
      <c r="F3743" s="4" t="s">
        <v>233</v>
      </c>
      <c r="G3743" s="4" t="s">
        <v>1196</v>
      </c>
      <c r="H3743" t="str">
        <f>CONCATENATE(Source[[#This Row],[Subject]],TRIM(Source[[#This Row],[Course]]))</f>
        <v>ART130A</v>
      </c>
      <c r="I3743" t="str">
        <f>VLOOKUP(Source[[#This Row],[SubjCrse]],'Courses and Categories'!$E$2:$G$1816,3,FALSE)</f>
        <v>Credit Visual &amp; Performing Arts</v>
      </c>
      <c r="J3743">
        <v>1</v>
      </c>
      <c r="K3743" t="s">
        <v>1197</v>
      </c>
      <c r="L3743" t="s">
        <v>39</v>
      </c>
      <c r="M3743" t="s">
        <v>1046</v>
      </c>
      <c r="N3743" t="s">
        <v>1093</v>
      </c>
      <c r="O3743">
        <v>900</v>
      </c>
      <c r="P3743">
        <v>1450</v>
      </c>
      <c r="Q3743" t="s">
        <v>923</v>
      </c>
      <c r="R3743">
        <v>102</v>
      </c>
      <c r="S3743" t="s">
        <v>134</v>
      </c>
      <c r="T3743" t="s">
        <v>51</v>
      </c>
      <c r="U3743" s="1">
        <v>43626</v>
      </c>
      <c r="V3743" s="1">
        <v>43665</v>
      </c>
      <c r="W3743" t="s">
        <v>1198</v>
      </c>
      <c r="X3743" t="s">
        <v>905</v>
      </c>
      <c r="Y3743">
        <v>17</v>
      </c>
      <c r="Z3743">
        <v>16</v>
      </c>
      <c r="AA3743">
        <v>25</v>
      </c>
      <c r="AB3743">
        <v>64</v>
      </c>
      <c r="AD3743">
        <f>IF(ISBLANK(Source[[#This Row],[CrosslistID]]),1,1/COUNTIFS(Source[CrosslistID],Source[[#This Row],[CrosslistID]],Source[TermDesc],Source[[#This Row],[TermDesc]]))</f>
        <v>1</v>
      </c>
      <c r="AG3743">
        <v>0</v>
      </c>
      <c r="AH3743">
        <v>64</v>
      </c>
      <c r="AI3743">
        <v>3.3029999999999999</v>
      </c>
      <c r="AJ3743">
        <v>3.3029999999999999</v>
      </c>
      <c r="AK3743">
        <v>0.33329999999999999</v>
      </c>
      <c r="AL37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43">
        <f>IF(AND(Source[[#This Row],[Credit_Noncredit]]="Noncredit",Source[[#This Row],[FTEF]]&gt;0),Source[[#This Row],[NC XLST FTES]]*525/(437.5*Source[[#This Row],[FTEF]]),0)</f>
        <v>0</v>
      </c>
      <c r="AN3743">
        <f>IF(Source[[#This Row],[Credit_Noncredit]]="Credit",Source[[#This Row],[Census Enrollment]],Source[[#This Row],[Noncredit Avg. Attendance]])</f>
        <v>17</v>
      </c>
    </row>
    <row r="3744" spans="1:40" x14ac:dyDescent="0.25">
      <c r="A3744" t="s">
        <v>885</v>
      </c>
      <c r="B3744" t="s">
        <v>886</v>
      </c>
      <c r="C3744" t="s">
        <v>1184</v>
      </c>
      <c r="D3744" t="s">
        <v>1185</v>
      </c>
      <c r="E3744" s="4">
        <v>52206</v>
      </c>
      <c r="F3744" s="4" t="s">
        <v>233</v>
      </c>
      <c r="G3744" s="4" t="s">
        <v>1196</v>
      </c>
      <c r="H3744" t="str">
        <f>CONCATENATE(Source[[#This Row],[Subject]],TRIM(Source[[#This Row],[Course]]))</f>
        <v>ART130A</v>
      </c>
      <c r="I3744" t="str">
        <f>VLOOKUP(Source[[#This Row],[SubjCrse]],'Courses and Categories'!$E$2:$G$1816,3,FALSE)</f>
        <v>Credit Visual &amp; Performing Arts</v>
      </c>
      <c r="J3744">
        <v>2</v>
      </c>
      <c r="K3744" t="s">
        <v>1197</v>
      </c>
      <c r="L3744" t="s">
        <v>39</v>
      </c>
      <c r="M3744" t="s">
        <v>1046</v>
      </c>
      <c r="N3744" t="s">
        <v>1093</v>
      </c>
      <c r="O3744">
        <v>1000</v>
      </c>
      <c r="P3744">
        <v>1550</v>
      </c>
      <c r="Q3744" t="s">
        <v>743</v>
      </c>
      <c r="R3744">
        <v>207</v>
      </c>
      <c r="S3744" t="s">
        <v>745</v>
      </c>
      <c r="T3744" t="s">
        <v>51</v>
      </c>
      <c r="U3744" s="1">
        <v>43626</v>
      </c>
      <c r="V3744" s="1">
        <v>43665</v>
      </c>
      <c r="W3744" t="s">
        <v>1199</v>
      </c>
      <c r="X3744" t="s">
        <v>905</v>
      </c>
      <c r="Y3744">
        <v>21</v>
      </c>
      <c r="Z3744">
        <v>21</v>
      </c>
      <c r="AA3744">
        <v>25</v>
      </c>
      <c r="AB3744">
        <v>84</v>
      </c>
      <c r="AD3744">
        <f>IF(ISBLANK(Source[[#This Row],[CrosslistID]]),1,1/COUNTIFS(Source[CrosslistID],Source[[#This Row],[CrosslistID]],Source[TermDesc],Source[[#This Row],[TermDesc]]))</f>
        <v>1</v>
      </c>
      <c r="AG3744">
        <v>0</v>
      </c>
      <c r="AH3744">
        <v>84</v>
      </c>
      <c r="AI3744">
        <v>3.8860000000000001</v>
      </c>
      <c r="AJ3744">
        <v>4.0803000000000003</v>
      </c>
      <c r="AK3744">
        <v>0.33329999999999999</v>
      </c>
      <c r="AL37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44">
        <f>IF(AND(Source[[#This Row],[Credit_Noncredit]]="Noncredit",Source[[#This Row],[FTEF]]&gt;0),Source[[#This Row],[NC XLST FTES]]*525/(437.5*Source[[#This Row],[FTEF]]),0)</f>
        <v>0</v>
      </c>
      <c r="AN3744">
        <f>IF(Source[[#This Row],[Credit_Noncredit]]="Credit",Source[[#This Row],[Census Enrollment]],Source[[#This Row],[Noncredit Avg. Attendance]])</f>
        <v>21</v>
      </c>
    </row>
    <row r="3745" spans="1:40" x14ac:dyDescent="0.25">
      <c r="A3745" t="s">
        <v>885</v>
      </c>
      <c r="B3745" t="s">
        <v>886</v>
      </c>
      <c r="C3745" t="s">
        <v>1184</v>
      </c>
      <c r="D3745" t="s">
        <v>1185</v>
      </c>
      <c r="E3745" s="4">
        <v>50569</v>
      </c>
      <c r="F3745" s="4" t="s">
        <v>233</v>
      </c>
      <c r="G3745" s="4" t="s">
        <v>1200</v>
      </c>
      <c r="H3745" t="str">
        <f>CONCATENATE(Source[[#This Row],[Subject]],TRIM(Source[[#This Row],[Course]]))</f>
        <v>ART140A</v>
      </c>
      <c r="I3745" t="str">
        <f>VLOOKUP(Source[[#This Row],[SubjCrse]],'Courses and Categories'!$E$2:$G$1816,3,FALSE)</f>
        <v>Credit Visual &amp; Performing Arts</v>
      </c>
      <c r="J3745">
        <v>316</v>
      </c>
      <c r="K3745" t="s">
        <v>1201</v>
      </c>
      <c r="L3745" t="s">
        <v>39</v>
      </c>
      <c r="M3745" t="s">
        <v>1046</v>
      </c>
      <c r="N3745" t="s">
        <v>1093</v>
      </c>
      <c r="O3745">
        <v>1000</v>
      </c>
      <c r="P3745">
        <v>1550</v>
      </c>
      <c r="Q3745" t="s">
        <v>743</v>
      </c>
      <c r="R3745">
        <v>200</v>
      </c>
      <c r="S3745" t="s">
        <v>745</v>
      </c>
      <c r="T3745" t="s">
        <v>51</v>
      </c>
      <c r="U3745" s="1">
        <v>43626</v>
      </c>
      <c r="V3745" s="1">
        <v>43665</v>
      </c>
      <c r="W3745" t="s">
        <v>1202</v>
      </c>
      <c r="X3745" t="s">
        <v>905</v>
      </c>
      <c r="Y3745">
        <v>13</v>
      </c>
      <c r="Z3745">
        <v>12</v>
      </c>
      <c r="AA3745">
        <v>28</v>
      </c>
      <c r="AB3745">
        <v>42.857100000000003</v>
      </c>
      <c r="AC3745" t="s">
        <v>1203</v>
      </c>
      <c r="AD3745">
        <f>IF(ISBLANK(Source[[#This Row],[CrosslistID]]),1,1/COUNTIFS(Source[CrosslistID],Source[[#This Row],[CrosslistID]],Source[TermDesc],Source[[#This Row],[TermDesc]]))</f>
        <v>0.25</v>
      </c>
      <c r="AE3745">
        <v>25</v>
      </c>
      <c r="AF3745">
        <v>28</v>
      </c>
      <c r="AG3745">
        <v>89.285700000000006</v>
      </c>
      <c r="AH3745">
        <v>89.285700000000006</v>
      </c>
      <c r="AI3745">
        <v>2.137</v>
      </c>
      <c r="AJ3745">
        <v>2.5255000000000001</v>
      </c>
      <c r="AK3745">
        <v>0.33329999999999999</v>
      </c>
      <c r="AL37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45">
        <f>IF(AND(Source[[#This Row],[Credit_Noncredit]]="Noncredit",Source[[#This Row],[FTEF]]&gt;0),Source[[#This Row],[NC XLST FTES]]*525/(437.5*Source[[#This Row],[FTEF]]),0)</f>
        <v>0</v>
      </c>
      <c r="AN3745">
        <f>IF(Source[[#This Row],[Credit_Noncredit]]="Credit",Source[[#This Row],[Census Enrollment]],Source[[#This Row],[Noncredit Avg. Attendance]])</f>
        <v>13</v>
      </c>
    </row>
    <row r="3746" spans="1:40" x14ac:dyDescent="0.25">
      <c r="A3746" t="s">
        <v>885</v>
      </c>
      <c r="B3746" t="s">
        <v>886</v>
      </c>
      <c r="C3746" t="s">
        <v>1184</v>
      </c>
      <c r="D3746" t="s">
        <v>1185</v>
      </c>
      <c r="E3746" s="4">
        <v>50570</v>
      </c>
      <c r="F3746" s="4" t="s">
        <v>233</v>
      </c>
      <c r="G3746" s="4" t="s">
        <v>1204</v>
      </c>
      <c r="H3746" t="str">
        <f>CONCATENATE(Source[[#This Row],[Subject]],TRIM(Source[[#This Row],[Course]]))</f>
        <v>ART140B</v>
      </c>
      <c r="I3746" t="str">
        <f>VLOOKUP(Source[[#This Row],[SubjCrse]],'Courses and Categories'!$E$2:$G$1816,3,FALSE)</f>
        <v>Credit Visual &amp; Performing Arts</v>
      </c>
      <c r="J3746">
        <v>316</v>
      </c>
      <c r="K3746" t="s">
        <v>1205</v>
      </c>
      <c r="L3746" t="s">
        <v>39</v>
      </c>
      <c r="M3746" t="s">
        <v>1046</v>
      </c>
      <c r="N3746" t="s">
        <v>1093</v>
      </c>
      <c r="O3746">
        <v>1000</v>
      </c>
      <c r="P3746">
        <v>1550</v>
      </c>
      <c r="Q3746" t="s">
        <v>743</v>
      </c>
      <c r="R3746">
        <v>200</v>
      </c>
      <c r="S3746" t="s">
        <v>745</v>
      </c>
      <c r="T3746" t="s">
        <v>51</v>
      </c>
      <c r="U3746" s="1">
        <v>43626</v>
      </c>
      <c r="V3746" s="1">
        <v>43665</v>
      </c>
      <c r="W3746" t="s">
        <v>1202</v>
      </c>
      <c r="X3746" t="s">
        <v>905</v>
      </c>
      <c r="Y3746">
        <v>10</v>
      </c>
      <c r="Z3746">
        <v>9</v>
      </c>
      <c r="AA3746">
        <v>28</v>
      </c>
      <c r="AB3746">
        <v>32.142899999999997</v>
      </c>
      <c r="AC3746" t="s">
        <v>1203</v>
      </c>
      <c r="AD3746">
        <f>IF(ISBLANK(Source[[#This Row],[CrosslistID]]),1,1/COUNTIFS(Source[CrosslistID],Source[[#This Row],[CrosslistID]],Source[TermDesc],Source[[#This Row],[TermDesc]]))</f>
        <v>0.25</v>
      </c>
      <c r="AE3746">
        <v>25</v>
      </c>
      <c r="AF3746">
        <v>28</v>
      </c>
      <c r="AG3746">
        <v>89.285700000000006</v>
      </c>
      <c r="AH3746">
        <v>89.285700000000006</v>
      </c>
      <c r="AI3746">
        <v>1.7490000000000001</v>
      </c>
      <c r="AJ3746">
        <v>1.9433</v>
      </c>
      <c r="AK3746">
        <v>0</v>
      </c>
      <c r="AL37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46">
        <f>IF(AND(Source[[#This Row],[Credit_Noncredit]]="Noncredit",Source[[#This Row],[FTEF]]&gt;0),Source[[#This Row],[NC XLST FTES]]*525/(437.5*Source[[#This Row],[FTEF]]),0)</f>
        <v>0</v>
      </c>
      <c r="AN3746">
        <f>IF(Source[[#This Row],[Credit_Noncredit]]="Credit",Source[[#This Row],[Census Enrollment]],Source[[#This Row],[Noncredit Avg. Attendance]])</f>
        <v>10</v>
      </c>
    </row>
    <row r="3747" spans="1:40" x14ac:dyDescent="0.25">
      <c r="A3747" t="s">
        <v>885</v>
      </c>
      <c r="B3747" t="s">
        <v>886</v>
      </c>
      <c r="C3747" t="s">
        <v>1184</v>
      </c>
      <c r="D3747" t="s">
        <v>1185</v>
      </c>
      <c r="E3747" s="4">
        <v>51858</v>
      </c>
      <c r="F3747" s="4" t="s">
        <v>233</v>
      </c>
      <c r="G3747" s="4" t="s">
        <v>1206</v>
      </c>
      <c r="H3747" t="str">
        <f>CONCATENATE(Source[[#This Row],[Subject]],TRIM(Source[[#This Row],[Course]]))</f>
        <v>ART140C</v>
      </c>
      <c r="I3747" t="str">
        <f>VLOOKUP(Source[[#This Row],[SubjCrse]],'Courses and Categories'!$E$2:$G$1816,3,FALSE)</f>
        <v>Credit Visual &amp; Performing Arts</v>
      </c>
      <c r="J3747">
        <v>316</v>
      </c>
      <c r="K3747" t="s">
        <v>1207</v>
      </c>
      <c r="L3747" t="s">
        <v>39</v>
      </c>
      <c r="M3747" t="s">
        <v>1046</v>
      </c>
      <c r="N3747" t="s">
        <v>1093</v>
      </c>
      <c r="O3747">
        <v>1000</v>
      </c>
      <c r="P3747">
        <v>1550</v>
      </c>
      <c r="Q3747" t="s">
        <v>743</v>
      </c>
      <c r="R3747">
        <v>200</v>
      </c>
      <c r="S3747" t="s">
        <v>745</v>
      </c>
      <c r="T3747" t="s">
        <v>51</v>
      </c>
      <c r="U3747" s="1">
        <v>43626</v>
      </c>
      <c r="V3747" s="1">
        <v>43665</v>
      </c>
      <c r="W3747" t="s">
        <v>1202</v>
      </c>
      <c r="X3747" t="s">
        <v>905</v>
      </c>
      <c r="Y3747">
        <v>1</v>
      </c>
      <c r="Z3747">
        <v>1</v>
      </c>
      <c r="AA3747">
        <v>28</v>
      </c>
      <c r="AB3747">
        <v>3.5714000000000001</v>
      </c>
      <c r="AC3747" t="s">
        <v>1203</v>
      </c>
      <c r="AD3747">
        <f>IF(ISBLANK(Source[[#This Row],[CrosslistID]]),1,1/COUNTIFS(Source[CrosslistID],Source[[#This Row],[CrosslistID]],Source[TermDesc],Source[[#This Row],[TermDesc]]))</f>
        <v>0.25</v>
      </c>
      <c r="AE3747">
        <v>25</v>
      </c>
      <c r="AF3747">
        <v>28</v>
      </c>
      <c r="AG3747">
        <v>89.285700000000006</v>
      </c>
      <c r="AH3747">
        <v>89.285700000000006</v>
      </c>
      <c r="AI3747">
        <v>0.19400000000000001</v>
      </c>
      <c r="AJ3747">
        <v>0.19400000000000001</v>
      </c>
      <c r="AK3747">
        <v>0</v>
      </c>
      <c r="AL37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47">
        <f>IF(AND(Source[[#This Row],[Credit_Noncredit]]="Noncredit",Source[[#This Row],[FTEF]]&gt;0),Source[[#This Row],[NC XLST FTES]]*525/(437.5*Source[[#This Row],[FTEF]]),0)</f>
        <v>0</v>
      </c>
      <c r="AN3747">
        <f>IF(Source[[#This Row],[Credit_Noncredit]]="Credit",Source[[#This Row],[Census Enrollment]],Source[[#This Row],[Noncredit Avg. Attendance]])</f>
        <v>1</v>
      </c>
    </row>
    <row r="3748" spans="1:40" x14ac:dyDescent="0.25">
      <c r="A3748" t="s">
        <v>885</v>
      </c>
      <c r="B3748" t="s">
        <v>886</v>
      </c>
      <c r="C3748" t="s">
        <v>1184</v>
      </c>
      <c r="D3748" t="s">
        <v>1185</v>
      </c>
      <c r="E3748" s="4">
        <v>52600</v>
      </c>
      <c r="F3748" s="4" t="s">
        <v>233</v>
      </c>
      <c r="G3748" s="4" t="s">
        <v>1208</v>
      </c>
      <c r="H3748" t="str">
        <f>CONCATENATE(Source[[#This Row],[Subject]],TRIM(Source[[#This Row],[Course]]))</f>
        <v>ART140D</v>
      </c>
      <c r="I3748" t="str">
        <f>VLOOKUP(Source[[#This Row],[SubjCrse]],'Courses and Categories'!$E$2:$G$1816,3,FALSE)</f>
        <v>Credit Visual &amp; Performing Arts</v>
      </c>
      <c r="J3748">
        <v>316</v>
      </c>
      <c r="K3748" t="s">
        <v>1209</v>
      </c>
      <c r="L3748" t="s">
        <v>39</v>
      </c>
      <c r="M3748" t="s">
        <v>1046</v>
      </c>
      <c r="N3748" t="s">
        <v>1093</v>
      </c>
      <c r="O3748">
        <v>1000</v>
      </c>
      <c r="P3748">
        <v>1550</v>
      </c>
      <c r="Q3748" t="s">
        <v>743</v>
      </c>
      <c r="R3748">
        <v>200</v>
      </c>
      <c r="S3748" t="s">
        <v>745</v>
      </c>
      <c r="T3748" t="s">
        <v>51</v>
      </c>
      <c r="U3748" s="1">
        <v>43626</v>
      </c>
      <c r="V3748" s="1">
        <v>43665</v>
      </c>
      <c r="W3748" t="s">
        <v>1202</v>
      </c>
      <c r="X3748" t="s">
        <v>905</v>
      </c>
      <c r="Y3748">
        <v>1</v>
      </c>
      <c r="Z3748">
        <v>1</v>
      </c>
      <c r="AA3748">
        <v>28</v>
      </c>
      <c r="AB3748">
        <v>3.5714000000000001</v>
      </c>
      <c r="AC3748" t="s">
        <v>1203</v>
      </c>
      <c r="AD3748">
        <f>IF(ISBLANK(Source[[#This Row],[CrosslistID]]),1,1/COUNTIFS(Source[CrosslistID],Source[[#This Row],[CrosslistID]],Source[TermDesc],Source[[#This Row],[TermDesc]]))</f>
        <v>0.25</v>
      </c>
      <c r="AE3748">
        <v>25</v>
      </c>
      <c r="AF3748">
        <v>28</v>
      </c>
      <c r="AG3748">
        <v>89.285700000000006</v>
      </c>
      <c r="AH3748">
        <v>89.285700000000006</v>
      </c>
      <c r="AI3748">
        <v>0.19400000000000001</v>
      </c>
      <c r="AJ3748">
        <v>0.19400000000000001</v>
      </c>
      <c r="AK3748">
        <v>0</v>
      </c>
      <c r="AL37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48">
        <f>IF(AND(Source[[#This Row],[Credit_Noncredit]]="Noncredit",Source[[#This Row],[FTEF]]&gt;0),Source[[#This Row],[NC XLST FTES]]*525/(437.5*Source[[#This Row],[FTEF]]),0)</f>
        <v>0</v>
      </c>
      <c r="AN3748">
        <f>IF(Source[[#This Row],[Credit_Noncredit]]="Credit",Source[[#This Row],[Census Enrollment]],Source[[#This Row],[Noncredit Avg. Attendance]])</f>
        <v>1</v>
      </c>
    </row>
    <row r="3749" spans="1:40" x14ac:dyDescent="0.25">
      <c r="A3749" t="s">
        <v>885</v>
      </c>
      <c r="B3749" t="s">
        <v>886</v>
      </c>
      <c r="C3749" t="s">
        <v>1184</v>
      </c>
      <c r="D3749" t="s">
        <v>1185</v>
      </c>
      <c r="E3749" s="4">
        <v>52601</v>
      </c>
      <c r="F3749" s="4" t="s">
        <v>233</v>
      </c>
      <c r="G3749" s="4" t="s">
        <v>1210</v>
      </c>
      <c r="H3749" t="str">
        <f>CONCATENATE(Source[[#This Row],[Subject]],TRIM(Source[[#This Row],[Course]]))</f>
        <v>ART150A</v>
      </c>
      <c r="I3749" t="str">
        <f>VLOOKUP(Source[[#This Row],[SubjCrse]],'Courses and Categories'!$E$2:$G$1816,3,FALSE)</f>
        <v>Credit Visual &amp; Performing Arts</v>
      </c>
      <c r="J3749">
        <v>316</v>
      </c>
      <c r="K3749" t="s">
        <v>1211</v>
      </c>
      <c r="L3749" t="s">
        <v>39</v>
      </c>
      <c r="M3749" t="s">
        <v>1046</v>
      </c>
      <c r="N3749" t="s">
        <v>1093</v>
      </c>
      <c r="O3749">
        <v>1000</v>
      </c>
      <c r="P3749">
        <v>1550</v>
      </c>
      <c r="Q3749" t="s">
        <v>743</v>
      </c>
      <c r="R3749">
        <v>208</v>
      </c>
      <c r="S3749" t="s">
        <v>745</v>
      </c>
      <c r="T3749" t="s">
        <v>51</v>
      </c>
      <c r="U3749" s="1">
        <v>43626</v>
      </c>
      <c r="V3749" s="1">
        <v>43665</v>
      </c>
      <c r="W3749" t="s">
        <v>1084</v>
      </c>
      <c r="X3749" t="s">
        <v>905</v>
      </c>
      <c r="Y3749">
        <v>13</v>
      </c>
      <c r="Z3749">
        <v>12</v>
      </c>
      <c r="AA3749">
        <v>25</v>
      </c>
      <c r="AB3749">
        <v>48</v>
      </c>
      <c r="AC3749" t="s">
        <v>1212</v>
      </c>
      <c r="AD3749">
        <f>IF(ISBLANK(Source[[#This Row],[CrosslistID]]),1,1/COUNTIFS(Source[CrosslistID],Source[[#This Row],[CrosslistID]],Source[TermDesc],Source[[#This Row],[TermDesc]]))</f>
        <v>0.25</v>
      </c>
      <c r="AE3749">
        <v>18</v>
      </c>
      <c r="AF3749">
        <v>25</v>
      </c>
      <c r="AG3749">
        <v>72</v>
      </c>
      <c r="AH3749">
        <v>72</v>
      </c>
      <c r="AI3749">
        <v>2.5259999999999998</v>
      </c>
      <c r="AJ3749">
        <v>2.5259999999999998</v>
      </c>
      <c r="AK3749">
        <v>0.33329999999999999</v>
      </c>
      <c r="AL37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49">
        <f>IF(AND(Source[[#This Row],[Credit_Noncredit]]="Noncredit",Source[[#This Row],[FTEF]]&gt;0),Source[[#This Row],[NC XLST FTES]]*525/(437.5*Source[[#This Row],[FTEF]]),0)</f>
        <v>0</v>
      </c>
      <c r="AN3749">
        <f>IF(Source[[#This Row],[Credit_Noncredit]]="Credit",Source[[#This Row],[Census Enrollment]],Source[[#This Row],[Noncredit Avg. Attendance]])</f>
        <v>13</v>
      </c>
    </row>
    <row r="3750" spans="1:40" x14ac:dyDescent="0.25">
      <c r="A3750" t="s">
        <v>885</v>
      </c>
      <c r="B3750" t="s">
        <v>886</v>
      </c>
      <c r="C3750" t="s">
        <v>1184</v>
      </c>
      <c r="D3750" t="s">
        <v>1185</v>
      </c>
      <c r="E3750" s="4">
        <v>52602</v>
      </c>
      <c r="F3750" s="4" t="s">
        <v>233</v>
      </c>
      <c r="G3750" s="4" t="s">
        <v>1213</v>
      </c>
      <c r="H3750" t="str">
        <f>CONCATENATE(Source[[#This Row],[Subject]],TRIM(Source[[#This Row],[Course]]))</f>
        <v>ART150B</v>
      </c>
      <c r="I3750" t="str">
        <f>VLOOKUP(Source[[#This Row],[SubjCrse]],'Courses and Categories'!$E$2:$G$1816,3,FALSE)</f>
        <v>Credit Visual &amp; Performing Arts</v>
      </c>
      <c r="J3750">
        <v>316</v>
      </c>
      <c r="K3750" t="s">
        <v>1214</v>
      </c>
      <c r="L3750" t="s">
        <v>39</v>
      </c>
      <c r="M3750" t="s">
        <v>1046</v>
      </c>
      <c r="N3750" t="s">
        <v>1093</v>
      </c>
      <c r="O3750">
        <v>1000</v>
      </c>
      <c r="P3750">
        <v>1550</v>
      </c>
      <c r="Q3750" t="s">
        <v>743</v>
      </c>
      <c r="R3750">
        <v>208</v>
      </c>
      <c r="S3750" t="s">
        <v>745</v>
      </c>
      <c r="T3750" t="s">
        <v>51</v>
      </c>
      <c r="U3750" s="1">
        <v>43626</v>
      </c>
      <c r="V3750" s="1">
        <v>43665</v>
      </c>
      <c r="W3750" t="s">
        <v>1084</v>
      </c>
      <c r="X3750" t="s">
        <v>905</v>
      </c>
      <c r="Y3750">
        <v>0</v>
      </c>
      <c r="Z3750">
        <v>0</v>
      </c>
      <c r="AA3750">
        <v>25</v>
      </c>
      <c r="AB3750">
        <v>0</v>
      </c>
      <c r="AC3750" t="s">
        <v>1212</v>
      </c>
      <c r="AD3750">
        <f>IF(ISBLANK(Source[[#This Row],[CrosslistID]]),1,1/COUNTIFS(Source[CrosslistID],Source[[#This Row],[CrosslistID]],Source[TermDesc],Source[[#This Row],[TermDesc]]))</f>
        <v>0.25</v>
      </c>
      <c r="AE3750">
        <v>18</v>
      </c>
      <c r="AF3750">
        <v>25</v>
      </c>
      <c r="AG3750">
        <v>72</v>
      </c>
      <c r="AH3750">
        <v>72</v>
      </c>
      <c r="AI3750">
        <v>0</v>
      </c>
      <c r="AJ3750">
        <v>0</v>
      </c>
      <c r="AK3750">
        <v>0</v>
      </c>
      <c r="AL37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50">
        <f>IF(AND(Source[[#This Row],[Credit_Noncredit]]="Noncredit",Source[[#This Row],[FTEF]]&gt;0),Source[[#This Row],[NC XLST FTES]]*525/(437.5*Source[[#This Row],[FTEF]]),0)</f>
        <v>0</v>
      </c>
      <c r="AN3750">
        <f>IF(Source[[#This Row],[Credit_Noncredit]]="Credit",Source[[#This Row],[Census Enrollment]],Source[[#This Row],[Noncredit Avg. Attendance]])</f>
        <v>0</v>
      </c>
    </row>
    <row r="3751" spans="1:40" x14ac:dyDescent="0.25">
      <c r="A3751" t="s">
        <v>885</v>
      </c>
      <c r="B3751" t="s">
        <v>886</v>
      </c>
      <c r="C3751" t="s">
        <v>1184</v>
      </c>
      <c r="D3751" t="s">
        <v>1185</v>
      </c>
      <c r="E3751" s="4">
        <v>52603</v>
      </c>
      <c r="F3751" s="4" t="s">
        <v>233</v>
      </c>
      <c r="G3751" s="4" t="s">
        <v>1215</v>
      </c>
      <c r="H3751" t="str">
        <f>CONCATENATE(Source[[#This Row],[Subject]],TRIM(Source[[#This Row],[Course]]))</f>
        <v>ART150C</v>
      </c>
      <c r="I3751" t="str">
        <f>VLOOKUP(Source[[#This Row],[SubjCrse]],'Courses and Categories'!$E$2:$G$1816,3,FALSE)</f>
        <v>Credit Visual &amp; Performing Arts</v>
      </c>
      <c r="J3751">
        <v>316</v>
      </c>
      <c r="K3751" t="s">
        <v>1216</v>
      </c>
      <c r="L3751" t="s">
        <v>39</v>
      </c>
      <c r="M3751" t="s">
        <v>1046</v>
      </c>
      <c r="N3751" t="s">
        <v>1093</v>
      </c>
      <c r="O3751">
        <v>1000</v>
      </c>
      <c r="P3751">
        <v>1550</v>
      </c>
      <c r="Q3751" t="s">
        <v>743</v>
      </c>
      <c r="R3751">
        <v>208</v>
      </c>
      <c r="S3751" t="s">
        <v>745</v>
      </c>
      <c r="T3751" t="s">
        <v>51</v>
      </c>
      <c r="U3751" s="1">
        <v>43626</v>
      </c>
      <c r="V3751" s="1">
        <v>43665</v>
      </c>
      <c r="W3751" t="s">
        <v>1084</v>
      </c>
      <c r="X3751" t="s">
        <v>905</v>
      </c>
      <c r="Y3751">
        <v>1</v>
      </c>
      <c r="Z3751">
        <v>1</v>
      </c>
      <c r="AA3751">
        <v>25</v>
      </c>
      <c r="AB3751">
        <v>4</v>
      </c>
      <c r="AC3751" t="s">
        <v>1212</v>
      </c>
      <c r="AD3751">
        <f>IF(ISBLANK(Source[[#This Row],[CrosslistID]]),1,1/COUNTIFS(Source[CrosslistID],Source[[#This Row],[CrosslistID]],Source[TermDesc],Source[[#This Row],[TermDesc]]))</f>
        <v>0.25</v>
      </c>
      <c r="AE3751">
        <v>18</v>
      </c>
      <c r="AF3751">
        <v>25</v>
      </c>
      <c r="AG3751">
        <v>72</v>
      </c>
      <c r="AH3751">
        <v>72</v>
      </c>
      <c r="AI3751">
        <v>0.19400000000000001</v>
      </c>
      <c r="AJ3751">
        <v>0.19400000000000001</v>
      </c>
      <c r="AK3751">
        <v>0</v>
      </c>
      <c r="AL37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51">
        <f>IF(AND(Source[[#This Row],[Credit_Noncredit]]="Noncredit",Source[[#This Row],[FTEF]]&gt;0),Source[[#This Row],[NC XLST FTES]]*525/(437.5*Source[[#This Row],[FTEF]]),0)</f>
        <v>0</v>
      </c>
      <c r="AN3751">
        <f>IF(Source[[#This Row],[Credit_Noncredit]]="Credit",Source[[#This Row],[Census Enrollment]],Source[[#This Row],[Noncredit Avg. Attendance]])</f>
        <v>1</v>
      </c>
    </row>
    <row r="3752" spans="1:40" x14ac:dyDescent="0.25">
      <c r="A3752" t="s">
        <v>885</v>
      </c>
      <c r="B3752" t="s">
        <v>886</v>
      </c>
      <c r="C3752" t="s">
        <v>1184</v>
      </c>
      <c r="D3752" t="s">
        <v>1185</v>
      </c>
      <c r="E3752" s="4">
        <v>52604</v>
      </c>
      <c r="F3752" s="4" t="s">
        <v>233</v>
      </c>
      <c r="G3752" s="4" t="s">
        <v>1217</v>
      </c>
      <c r="H3752" t="str">
        <f>CONCATENATE(Source[[#This Row],[Subject]],TRIM(Source[[#This Row],[Course]]))</f>
        <v>ART150D</v>
      </c>
      <c r="I3752" t="str">
        <f>VLOOKUP(Source[[#This Row],[SubjCrse]],'Courses and Categories'!$E$2:$G$1816,3,FALSE)</f>
        <v>Credit Visual &amp; Performing Arts</v>
      </c>
      <c r="J3752">
        <v>316</v>
      </c>
      <c r="K3752" t="s">
        <v>1218</v>
      </c>
      <c r="L3752" t="s">
        <v>39</v>
      </c>
      <c r="M3752" t="s">
        <v>1046</v>
      </c>
      <c r="N3752" t="s">
        <v>1093</v>
      </c>
      <c r="O3752">
        <v>1000</v>
      </c>
      <c r="P3752">
        <v>1550</v>
      </c>
      <c r="Q3752" t="s">
        <v>743</v>
      </c>
      <c r="R3752">
        <v>208</v>
      </c>
      <c r="S3752" t="s">
        <v>745</v>
      </c>
      <c r="T3752" t="s">
        <v>51</v>
      </c>
      <c r="U3752" s="1">
        <v>43626</v>
      </c>
      <c r="V3752" s="1">
        <v>43665</v>
      </c>
      <c r="W3752" t="s">
        <v>1084</v>
      </c>
      <c r="X3752" t="s">
        <v>905</v>
      </c>
      <c r="Y3752">
        <v>1</v>
      </c>
      <c r="Z3752">
        <v>1</v>
      </c>
      <c r="AA3752">
        <v>25</v>
      </c>
      <c r="AB3752">
        <v>4</v>
      </c>
      <c r="AC3752" t="s">
        <v>1212</v>
      </c>
      <c r="AD3752">
        <f>IF(ISBLANK(Source[[#This Row],[CrosslistID]]),1,1/COUNTIFS(Source[CrosslistID],Source[[#This Row],[CrosslistID]],Source[TermDesc],Source[[#This Row],[TermDesc]]))</f>
        <v>0.25</v>
      </c>
      <c r="AE3752">
        <v>18</v>
      </c>
      <c r="AF3752">
        <v>25</v>
      </c>
      <c r="AG3752">
        <v>72</v>
      </c>
      <c r="AH3752">
        <v>72</v>
      </c>
      <c r="AI3752">
        <v>0.19400000000000001</v>
      </c>
      <c r="AJ3752">
        <v>0.19400000000000001</v>
      </c>
      <c r="AK3752">
        <v>0</v>
      </c>
      <c r="AL37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52">
        <f>IF(AND(Source[[#This Row],[Credit_Noncredit]]="Noncredit",Source[[#This Row],[FTEF]]&gt;0),Source[[#This Row],[NC XLST FTES]]*525/(437.5*Source[[#This Row],[FTEF]]),0)</f>
        <v>0</v>
      </c>
      <c r="AN3752">
        <f>IF(Source[[#This Row],[Credit_Noncredit]]="Credit",Source[[#This Row],[Census Enrollment]],Source[[#This Row],[Noncredit Avg. Attendance]])</f>
        <v>1</v>
      </c>
    </row>
    <row r="3753" spans="1:40" x14ac:dyDescent="0.25">
      <c r="A3753" t="s">
        <v>885</v>
      </c>
      <c r="B3753" t="s">
        <v>886</v>
      </c>
      <c r="C3753" t="s">
        <v>1184</v>
      </c>
      <c r="D3753" t="s">
        <v>1185</v>
      </c>
      <c r="E3753" s="4">
        <v>52605</v>
      </c>
      <c r="F3753" s="4" t="s">
        <v>233</v>
      </c>
      <c r="G3753" s="4" t="s">
        <v>1219</v>
      </c>
      <c r="H3753" t="str">
        <f>CONCATENATE(Source[[#This Row],[Subject]],TRIM(Source[[#This Row],[Course]]))</f>
        <v>ART160A</v>
      </c>
      <c r="I3753" t="str">
        <f>VLOOKUP(Source[[#This Row],[SubjCrse]],'Courses and Categories'!$E$2:$G$1816,3,FALSE)</f>
        <v>Credit Visual &amp; Performing Arts</v>
      </c>
      <c r="J3753">
        <v>316</v>
      </c>
      <c r="K3753" t="s">
        <v>1220</v>
      </c>
      <c r="L3753" t="s">
        <v>39</v>
      </c>
      <c r="M3753" t="s">
        <v>1046</v>
      </c>
      <c r="N3753" t="s">
        <v>1093</v>
      </c>
      <c r="O3753">
        <v>1000</v>
      </c>
      <c r="P3753">
        <v>1550</v>
      </c>
      <c r="Q3753" t="s">
        <v>743</v>
      </c>
      <c r="R3753">
        <v>107</v>
      </c>
      <c r="S3753" t="s">
        <v>745</v>
      </c>
      <c r="T3753" t="s">
        <v>51</v>
      </c>
      <c r="U3753" s="1">
        <v>43626</v>
      </c>
      <c r="V3753" s="1">
        <v>43665</v>
      </c>
      <c r="W3753" t="s">
        <v>1221</v>
      </c>
      <c r="X3753" t="s">
        <v>905</v>
      </c>
      <c r="Y3753">
        <v>10</v>
      </c>
      <c r="Z3753">
        <v>9</v>
      </c>
      <c r="AA3753">
        <v>25</v>
      </c>
      <c r="AB3753">
        <v>36</v>
      </c>
      <c r="AC3753" t="s">
        <v>1222</v>
      </c>
      <c r="AD3753">
        <f>IF(ISBLANK(Source[[#This Row],[CrosslistID]]),1,1/COUNTIFS(Source[CrosslistID],Source[[#This Row],[CrosslistID]],Source[TermDesc],Source[[#This Row],[TermDesc]]))</f>
        <v>0.25</v>
      </c>
      <c r="AE3753">
        <v>23</v>
      </c>
      <c r="AF3753">
        <v>25</v>
      </c>
      <c r="AG3753">
        <v>92</v>
      </c>
      <c r="AH3753">
        <v>92</v>
      </c>
      <c r="AI3753">
        <v>1.9430000000000001</v>
      </c>
      <c r="AJ3753">
        <v>1.9430000000000001</v>
      </c>
      <c r="AK3753">
        <v>0.33329999999999999</v>
      </c>
      <c r="AL37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53">
        <f>IF(AND(Source[[#This Row],[Credit_Noncredit]]="Noncredit",Source[[#This Row],[FTEF]]&gt;0),Source[[#This Row],[NC XLST FTES]]*525/(437.5*Source[[#This Row],[FTEF]]),0)</f>
        <v>0</v>
      </c>
      <c r="AN3753">
        <f>IF(Source[[#This Row],[Credit_Noncredit]]="Credit",Source[[#This Row],[Census Enrollment]],Source[[#This Row],[Noncredit Avg. Attendance]])</f>
        <v>10</v>
      </c>
    </row>
    <row r="3754" spans="1:40" x14ac:dyDescent="0.25">
      <c r="A3754" t="s">
        <v>885</v>
      </c>
      <c r="B3754" t="s">
        <v>886</v>
      </c>
      <c r="C3754" t="s">
        <v>1184</v>
      </c>
      <c r="D3754" t="s">
        <v>1185</v>
      </c>
      <c r="E3754" s="4">
        <v>51742</v>
      </c>
      <c r="F3754" s="4" t="s">
        <v>233</v>
      </c>
      <c r="G3754" s="4" t="s">
        <v>1223</v>
      </c>
      <c r="H3754" t="str">
        <f>CONCATENATE(Source[[#This Row],[Subject]],TRIM(Source[[#This Row],[Course]]))</f>
        <v>ART160B</v>
      </c>
      <c r="I3754" t="str">
        <f>VLOOKUP(Source[[#This Row],[SubjCrse]],'Courses and Categories'!$E$2:$G$1816,3,FALSE)</f>
        <v>Credit Visual &amp; Performing Arts</v>
      </c>
      <c r="J3754">
        <v>316</v>
      </c>
      <c r="K3754" t="s">
        <v>1224</v>
      </c>
      <c r="L3754" t="s">
        <v>39</v>
      </c>
      <c r="M3754" t="s">
        <v>1046</v>
      </c>
      <c r="N3754" t="s">
        <v>1093</v>
      </c>
      <c r="O3754">
        <v>1000</v>
      </c>
      <c r="P3754">
        <v>1550</v>
      </c>
      <c r="Q3754" t="s">
        <v>743</v>
      </c>
      <c r="R3754">
        <v>107</v>
      </c>
      <c r="S3754" t="s">
        <v>745</v>
      </c>
      <c r="T3754" t="s">
        <v>51</v>
      </c>
      <c r="U3754" s="1">
        <v>43626</v>
      </c>
      <c r="V3754" s="1">
        <v>43665</v>
      </c>
      <c r="W3754" t="s">
        <v>1221</v>
      </c>
      <c r="X3754" t="s">
        <v>905</v>
      </c>
      <c r="Y3754">
        <v>8</v>
      </c>
      <c r="Z3754">
        <v>8</v>
      </c>
      <c r="AA3754">
        <v>25</v>
      </c>
      <c r="AB3754">
        <v>32</v>
      </c>
      <c r="AC3754" t="s">
        <v>1222</v>
      </c>
      <c r="AD3754">
        <f>IF(ISBLANK(Source[[#This Row],[CrosslistID]]),1,1/COUNTIFS(Source[CrosslistID],Source[[#This Row],[CrosslistID]],Source[TermDesc],Source[[#This Row],[TermDesc]]))</f>
        <v>0.25</v>
      </c>
      <c r="AE3754">
        <v>23</v>
      </c>
      <c r="AF3754">
        <v>25</v>
      </c>
      <c r="AG3754">
        <v>92</v>
      </c>
      <c r="AH3754">
        <v>92</v>
      </c>
      <c r="AI3754">
        <v>1.554</v>
      </c>
      <c r="AJ3754">
        <v>1.554</v>
      </c>
      <c r="AK3754">
        <v>0</v>
      </c>
      <c r="AL37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54">
        <f>IF(AND(Source[[#This Row],[Credit_Noncredit]]="Noncredit",Source[[#This Row],[FTEF]]&gt;0),Source[[#This Row],[NC XLST FTES]]*525/(437.5*Source[[#This Row],[FTEF]]),0)</f>
        <v>0</v>
      </c>
      <c r="AN3754">
        <f>IF(Source[[#This Row],[Credit_Noncredit]]="Credit",Source[[#This Row],[Census Enrollment]],Source[[#This Row],[Noncredit Avg. Attendance]])</f>
        <v>8</v>
      </c>
    </row>
    <row r="3755" spans="1:40" x14ac:dyDescent="0.25">
      <c r="A3755" t="s">
        <v>885</v>
      </c>
      <c r="B3755" t="s">
        <v>886</v>
      </c>
      <c r="C3755" t="s">
        <v>1184</v>
      </c>
      <c r="D3755" t="s">
        <v>1185</v>
      </c>
      <c r="E3755" s="4">
        <v>51743</v>
      </c>
      <c r="F3755" s="4" t="s">
        <v>233</v>
      </c>
      <c r="G3755" s="4" t="s">
        <v>1225</v>
      </c>
      <c r="H3755" t="str">
        <f>CONCATENATE(Source[[#This Row],[Subject]],TRIM(Source[[#This Row],[Course]]))</f>
        <v>ART160C</v>
      </c>
      <c r="I3755" t="str">
        <f>VLOOKUP(Source[[#This Row],[SubjCrse]],'Courses and Categories'!$E$2:$G$1816,3,FALSE)</f>
        <v>Credit Visual &amp; Performing Arts</v>
      </c>
      <c r="J3755">
        <v>316</v>
      </c>
      <c r="K3755" t="s">
        <v>1226</v>
      </c>
      <c r="L3755" t="s">
        <v>39</v>
      </c>
      <c r="M3755" t="s">
        <v>1046</v>
      </c>
      <c r="N3755" t="s">
        <v>1093</v>
      </c>
      <c r="O3755">
        <v>1000</v>
      </c>
      <c r="P3755">
        <v>1550</v>
      </c>
      <c r="Q3755" t="s">
        <v>743</v>
      </c>
      <c r="R3755">
        <v>107</v>
      </c>
      <c r="S3755" t="s">
        <v>745</v>
      </c>
      <c r="T3755" t="s">
        <v>51</v>
      </c>
      <c r="U3755" s="1">
        <v>43626</v>
      </c>
      <c r="V3755" s="1">
        <v>43665</v>
      </c>
      <c r="W3755" t="s">
        <v>1221</v>
      </c>
      <c r="X3755" t="s">
        <v>905</v>
      </c>
      <c r="Y3755">
        <v>4</v>
      </c>
      <c r="Z3755">
        <v>5</v>
      </c>
      <c r="AA3755">
        <v>25</v>
      </c>
      <c r="AB3755">
        <v>20</v>
      </c>
      <c r="AC3755" t="s">
        <v>1222</v>
      </c>
      <c r="AD3755">
        <f>IF(ISBLANK(Source[[#This Row],[CrosslistID]]),1,1/COUNTIFS(Source[CrosslistID],Source[[#This Row],[CrosslistID]],Source[TermDesc],Source[[#This Row],[TermDesc]]))</f>
        <v>0.25</v>
      </c>
      <c r="AE3755">
        <v>23</v>
      </c>
      <c r="AF3755">
        <v>25</v>
      </c>
      <c r="AG3755">
        <v>92</v>
      </c>
      <c r="AH3755">
        <v>92</v>
      </c>
      <c r="AI3755">
        <v>0.77700000000000002</v>
      </c>
      <c r="AJ3755">
        <v>0.77700000000000002</v>
      </c>
      <c r="AK3755">
        <v>0</v>
      </c>
      <c r="AL37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55">
        <f>IF(AND(Source[[#This Row],[Credit_Noncredit]]="Noncredit",Source[[#This Row],[FTEF]]&gt;0),Source[[#This Row],[NC XLST FTES]]*525/(437.5*Source[[#This Row],[FTEF]]),0)</f>
        <v>0</v>
      </c>
      <c r="AN3755">
        <f>IF(Source[[#This Row],[Credit_Noncredit]]="Credit",Source[[#This Row],[Census Enrollment]],Source[[#This Row],[Noncredit Avg. Attendance]])</f>
        <v>4</v>
      </c>
    </row>
    <row r="3756" spans="1:40" x14ac:dyDescent="0.25">
      <c r="A3756" t="s">
        <v>885</v>
      </c>
      <c r="B3756" t="s">
        <v>886</v>
      </c>
      <c r="C3756" t="s">
        <v>1184</v>
      </c>
      <c r="D3756" t="s">
        <v>1185</v>
      </c>
      <c r="E3756" s="4">
        <v>52887</v>
      </c>
      <c r="F3756" s="4" t="s">
        <v>233</v>
      </c>
      <c r="G3756" s="4" t="s">
        <v>1227</v>
      </c>
      <c r="H3756" t="str">
        <f>CONCATENATE(Source[[#This Row],[Subject]],TRIM(Source[[#This Row],[Course]]))</f>
        <v>ART160D</v>
      </c>
      <c r="I3756" t="str">
        <f>VLOOKUP(Source[[#This Row],[SubjCrse]],'Courses and Categories'!$E$2:$G$1816,3,FALSE)</f>
        <v>Credit Visual &amp; Performing Arts</v>
      </c>
      <c r="J3756">
        <v>316</v>
      </c>
      <c r="K3756" t="s">
        <v>1228</v>
      </c>
      <c r="L3756" t="s">
        <v>39</v>
      </c>
      <c r="M3756" t="s">
        <v>1046</v>
      </c>
      <c r="N3756" t="s">
        <v>1093</v>
      </c>
      <c r="O3756">
        <v>1000</v>
      </c>
      <c r="P3756">
        <v>1550</v>
      </c>
      <c r="Q3756" t="s">
        <v>743</v>
      </c>
      <c r="R3756">
        <v>107</v>
      </c>
      <c r="S3756" t="s">
        <v>745</v>
      </c>
      <c r="T3756" t="s">
        <v>51</v>
      </c>
      <c r="U3756" s="1">
        <v>43626</v>
      </c>
      <c r="V3756" s="1">
        <v>43665</v>
      </c>
      <c r="W3756" t="s">
        <v>1221</v>
      </c>
      <c r="X3756" t="s">
        <v>905</v>
      </c>
      <c r="Y3756">
        <v>0</v>
      </c>
      <c r="Z3756">
        <v>0</v>
      </c>
      <c r="AA3756">
        <v>25</v>
      </c>
      <c r="AB3756">
        <v>0</v>
      </c>
      <c r="AC3756" t="s">
        <v>1222</v>
      </c>
      <c r="AD3756">
        <f>IF(ISBLANK(Source[[#This Row],[CrosslistID]]),1,1/COUNTIFS(Source[CrosslistID],Source[[#This Row],[CrosslistID]],Source[TermDesc],Source[[#This Row],[TermDesc]]))</f>
        <v>0.25</v>
      </c>
      <c r="AE3756">
        <v>23</v>
      </c>
      <c r="AF3756">
        <v>25</v>
      </c>
      <c r="AG3756">
        <v>92</v>
      </c>
      <c r="AH3756">
        <v>92</v>
      </c>
      <c r="AI3756">
        <v>0</v>
      </c>
      <c r="AJ3756">
        <v>0</v>
      </c>
      <c r="AK3756">
        <v>0</v>
      </c>
      <c r="AL37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56">
        <f>IF(AND(Source[[#This Row],[Credit_Noncredit]]="Noncredit",Source[[#This Row],[FTEF]]&gt;0),Source[[#This Row],[NC XLST FTES]]*525/(437.5*Source[[#This Row],[FTEF]]),0)</f>
        <v>0</v>
      </c>
      <c r="AN3756">
        <f>IF(Source[[#This Row],[Credit_Noncredit]]="Credit",Source[[#This Row],[Census Enrollment]],Source[[#This Row],[Noncredit Avg. Attendance]])</f>
        <v>0</v>
      </c>
    </row>
    <row r="3757" spans="1:40" x14ac:dyDescent="0.25">
      <c r="A3757" t="s">
        <v>885</v>
      </c>
      <c r="B3757" t="s">
        <v>886</v>
      </c>
      <c r="C3757" t="s">
        <v>1184</v>
      </c>
      <c r="D3757" t="s">
        <v>1185</v>
      </c>
      <c r="E3757" s="4">
        <v>53701</v>
      </c>
      <c r="F3757" s="4" t="s">
        <v>1229</v>
      </c>
      <c r="G3757" s="4">
        <v>100</v>
      </c>
      <c r="H3757" t="str">
        <f>CONCATENATE(Source[[#This Row],[Subject]],TRIM(Source[[#This Row],[Course]]))</f>
        <v>MAKR100</v>
      </c>
      <c r="I3757" t="str">
        <f>VLOOKUP(Source[[#This Row],[SubjCrse]],'Courses and Categories'!$E$2:$G$1816,3,FALSE)</f>
        <v>Credit Gen Ed/CTE</v>
      </c>
      <c r="J3757">
        <v>2</v>
      </c>
      <c r="K3757" t="s">
        <v>1230</v>
      </c>
      <c r="M3757" t="s">
        <v>903</v>
      </c>
      <c r="N3757" t="s">
        <v>68</v>
      </c>
      <c r="O3757" t="s">
        <v>1231</v>
      </c>
      <c r="P3757" t="s">
        <v>1232</v>
      </c>
      <c r="Q3757" t="s">
        <v>781</v>
      </c>
      <c r="S3757" t="s">
        <v>134</v>
      </c>
      <c r="T3757" t="s">
        <v>51</v>
      </c>
      <c r="U3757" s="1">
        <v>43626</v>
      </c>
      <c r="V3757" s="1">
        <v>43665</v>
      </c>
      <c r="W3757" t="s">
        <v>1233</v>
      </c>
      <c r="X3757" t="s">
        <v>905</v>
      </c>
      <c r="Y3757">
        <v>17</v>
      </c>
      <c r="Z3757">
        <v>15</v>
      </c>
      <c r="AA3757">
        <v>25</v>
      </c>
      <c r="AB3757">
        <v>60</v>
      </c>
      <c r="AD3757">
        <f>IF(ISBLANK(Source[[#This Row],[CrosslistID]]),1,1/COUNTIFS(Source[CrosslistID],Source[[#This Row],[CrosslistID]],Source[TermDesc],Source[[#This Row],[TermDesc]]))</f>
        <v>1</v>
      </c>
      <c r="AG3757">
        <v>0</v>
      </c>
      <c r="AH3757">
        <v>60</v>
      </c>
      <c r="AI3757">
        <v>1.7230000000000001</v>
      </c>
      <c r="AJ3757">
        <v>1.7230000000000001</v>
      </c>
      <c r="AK3757">
        <v>0.20200000000000001</v>
      </c>
      <c r="AL37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57">
        <f>IF(AND(Source[[#This Row],[Credit_Noncredit]]="Noncredit",Source[[#This Row],[FTEF]]&gt;0),Source[[#This Row],[NC XLST FTES]]*525/(437.5*Source[[#This Row],[FTEF]]),0)</f>
        <v>0</v>
      </c>
      <c r="AN3757">
        <f>IF(Source[[#This Row],[Credit_Noncredit]]="Credit",Source[[#This Row],[Census Enrollment]],Source[[#This Row],[Noncredit Avg. Attendance]])</f>
        <v>17</v>
      </c>
    </row>
    <row r="3758" spans="1:40" x14ac:dyDescent="0.25">
      <c r="A3758" t="s">
        <v>885</v>
      </c>
      <c r="B3758" t="s">
        <v>886</v>
      </c>
      <c r="C3758" t="s">
        <v>1184</v>
      </c>
      <c r="D3758" t="s">
        <v>1234</v>
      </c>
      <c r="E3758" s="4">
        <v>52286</v>
      </c>
      <c r="F3758" s="4" t="s">
        <v>1235</v>
      </c>
      <c r="G3758" s="4">
        <v>100</v>
      </c>
      <c r="H3758" t="str">
        <f>CONCATENATE(Source[[#This Row],[Subject]],TRIM(Source[[#This Row],[Course]]))</f>
        <v>BCST100</v>
      </c>
      <c r="I3758" t="str">
        <f>VLOOKUP(Source[[#This Row],[SubjCrse]],'Courses and Categories'!$E$2:$G$1816,3,FALSE)</f>
        <v>Credit CTE</v>
      </c>
      <c r="J3758">
        <v>931</v>
      </c>
      <c r="K3758" t="s">
        <v>1236</v>
      </c>
      <c r="L3758" t="s">
        <v>87</v>
      </c>
      <c r="M3758" t="s">
        <v>897</v>
      </c>
      <c r="N3758" t="s">
        <v>42</v>
      </c>
      <c r="O3758" t="s">
        <v>42</v>
      </c>
      <c r="P3758" t="s">
        <v>42</v>
      </c>
      <c r="Q3758" t="s">
        <v>42</v>
      </c>
      <c r="S3758" t="s">
        <v>134</v>
      </c>
      <c r="T3758" t="s">
        <v>51</v>
      </c>
      <c r="U3758" s="1">
        <v>43626</v>
      </c>
      <c r="V3758" s="1">
        <v>43671</v>
      </c>
      <c r="W3758" t="s">
        <v>1237</v>
      </c>
      <c r="X3758" t="s">
        <v>899</v>
      </c>
      <c r="Y3758">
        <v>31</v>
      </c>
      <c r="Z3758">
        <v>30</v>
      </c>
      <c r="AA3758">
        <v>35</v>
      </c>
      <c r="AB3758">
        <v>85.714299999999994</v>
      </c>
      <c r="AD3758">
        <f>IF(ISBLANK(Source[[#This Row],[CrosslistID]]),1,1/COUNTIFS(Source[CrosslistID],Source[[#This Row],[CrosslistID]],Source[TermDesc],Source[[#This Row],[TermDesc]]))</f>
        <v>1</v>
      </c>
      <c r="AG3758">
        <v>0</v>
      </c>
      <c r="AH3758">
        <v>85.714299999999994</v>
      </c>
      <c r="AI3758">
        <v>3</v>
      </c>
      <c r="AJ3758">
        <v>3.1</v>
      </c>
      <c r="AK3758">
        <v>0.2</v>
      </c>
      <c r="AL37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58">
        <f>IF(AND(Source[[#This Row],[Credit_Noncredit]]="Noncredit",Source[[#This Row],[FTEF]]&gt;0),Source[[#This Row],[NC XLST FTES]]*525/(437.5*Source[[#This Row],[FTEF]]),0)</f>
        <v>0</v>
      </c>
      <c r="AN3758">
        <f>IF(Source[[#This Row],[Credit_Noncredit]]="Credit",Source[[#This Row],[Census Enrollment]],Source[[#This Row],[Noncredit Avg. Attendance]])</f>
        <v>31</v>
      </c>
    </row>
    <row r="3759" spans="1:40" x14ac:dyDescent="0.25">
      <c r="A3759" t="s">
        <v>885</v>
      </c>
      <c r="B3759" t="s">
        <v>886</v>
      </c>
      <c r="C3759" t="s">
        <v>1184</v>
      </c>
      <c r="D3759" t="s">
        <v>1234</v>
      </c>
      <c r="E3759" s="4">
        <v>52279</v>
      </c>
      <c r="F3759" s="4" t="s">
        <v>1235</v>
      </c>
      <c r="G3759" s="4">
        <v>103</v>
      </c>
      <c r="H3759" t="str">
        <f>CONCATENATE(Source[[#This Row],[Subject]],TRIM(Source[[#This Row],[Course]]))</f>
        <v>BCST103</v>
      </c>
      <c r="I3759" t="str">
        <f>VLOOKUP(Source[[#This Row],[SubjCrse]],'Courses and Categories'!$E$2:$G$1816,3,FALSE)</f>
        <v>Credit Gen Ed/CTE</v>
      </c>
      <c r="J3759">
        <v>931</v>
      </c>
      <c r="K3759" t="s">
        <v>1238</v>
      </c>
      <c r="L3759" t="s">
        <v>87</v>
      </c>
      <c r="M3759" t="s">
        <v>897</v>
      </c>
      <c r="N3759" t="s">
        <v>42</v>
      </c>
      <c r="O3759" t="s">
        <v>42</v>
      </c>
      <c r="P3759" t="s">
        <v>42</v>
      </c>
      <c r="Q3759" t="s">
        <v>42</v>
      </c>
      <c r="S3759" t="s">
        <v>134</v>
      </c>
      <c r="T3759" t="s">
        <v>51</v>
      </c>
      <c r="U3759" s="1">
        <v>43626</v>
      </c>
      <c r="V3759" s="1">
        <v>43671</v>
      </c>
      <c r="W3759" t="s">
        <v>1237</v>
      </c>
      <c r="X3759" t="s">
        <v>899</v>
      </c>
      <c r="Y3759">
        <v>34</v>
      </c>
      <c r="Z3759">
        <v>31</v>
      </c>
      <c r="AA3759">
        <v>40</v>
      </c>
      <c r="AB3759">
        <v>77.5</v>
      </c>
      <c r="AD3759">
        <f>IF(ISBLANK(Source[[#This Row],[CrosslistID]]),1,1/COUNTIFS(Source[CrosslistID],Source[[#This Row],[CrosslistID]],Source[TermDesc],Source[[#This Row],[TermDesc]]))</f>
        <v>1</v>
      </c>
      <c r="AG3759">
        <v>0</v>
      </c>
      <c r="AH3759">
        <v>77.5</v>
      </c>
      <c r="AI3759">
        <v>3.1</v>
      </c>
      <c r="AJ3759">
        <v>3.4</v>
      </c>
      <c r="AK3759">
        <v>0.2</v>
      </c>
      <c r="AL37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59">
        <f>IF(AND(Source[[#This Row],[Credit_Noncredit]]="Noncredit",Source[[#This Row],[FTEF]]&gt;0),Source[[#This Row],[NC XLST FTES]]*525/(437.5*Source[[#This Row],[FTEF]]),0)</f>
        <v>0</v>
      </c>
      <c r="AN3759">
        <f>IF(Source[[#This Row],[Credit_Noncredit]]="Credit",Source[[#This Row],[Census Enrollment]],Source[[#This Row],[Noncredit Avg. Attendance]])</f>
        <v>34</v>
      </c>
    </row>
    <row r="3760" spans="1:40" x14ac:dyDescent="0.25">
      <c r="A3760" t="s">
        <v>885</v>
      </c>
      <c r="B3760" t="s">
        <v>886</v>
      </c>
      <c r="C3760" t="s">
        <v>1184</v>
      </c>
      <c r="D3760" t="s">
        <v>1234</v>
      </c>
      <c r="E3760" s="4">
        <v>53025</v>
      </c>
      <c r="F3760" s="4" t="s">
        <v>1235</v>
      </c>
      <c r="G3760" s="4">
        <v>103</v>
      </c>
      <c r="H3760" t="str">
        <f>CONCATENATE(Source[[#This Row],[Subject]],TRIM(Source[[#This Row],[Course]]))</f>
        <v>BCST103</v>
      </c>
      <c r="I3760" t="str">
        <f>VLOOKUP(Source[[#This Row],[SubjCrse]],'Courses and Categories'!$E$2:$G$1816,3,FALSE)</f>
        <v>Credit Gen Ed/CTE</v>
      </c>
      <c r="J3760">
        <v>932</v>
      </c>
      <c r="K3760" t="s">
        <v>1238</v>
      </c>
      <c r="L3760" t="s">
        <v>87</v>
      </c>
      <c r="M3760" t="s">
        <v>897</v>
      </c>
      <c r="N3760" t="s">
        <v>42</v>
      </c>
      <c r="O3760" t="s">
        <v>42</v>
      </c>
      <c r="P3760" t="s">
        <v>42</v>
      </c>
      <c r="Q3760" t="s">
        <v>42</v>
      </c>
      <c r="S3760" t="s">
        <v>134</v>
      </c>
      <c r="T3760" t="s">
        <v>51</v>
      </c>
      <c r="U3760" s="1">
        <v>43626</v>
      </c>
      <c r="V3760" s="1">
        <v>43671</v>
      </c>
      <c r="W3760" t="s">
        <v>1237</v>
      </c>
      <c r="X3760" t="s">
        <v>899</v>
      </c>
      <c r="Y3760">
        <v>39</v>
      </c>
      <c r="Z3760">
        <v>35</v>
      </c>
      <c r="AA3760">
        <v>40</v>
      </c>
      <c r="AB3760">
        <v>87.5</v>
      </c>
      <c r="AD3760">
        <f>IF(ISBLANK(Source[[#This Row],[CrosslistID]]),1,1/COUNTIFS(Source[CrosslistID],Source[[#This Row],[CrosslistID]],Source[TermDesc],Source[[#This Row],[TermDesc]]))</f>
        <v>1</v>
      </c>
      <c r="AG3760">
        <v>0</v>
      </c>
      <c r="AH3760">
        <v>87.5</v>
      </c>
      <c r="AI3760">
        <v>3.7</v>
      </c>
      <c r="AJ3760">
        <v>3.9</v>
      </c>
      <c r="AK3760">
        <v>0.2</v>
      </c>
      <c r="AL37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60">
        <f>IF(AND(Source[[#This Row],[Credit_Noncredit]]="Noncredit",Source[[#This Row],[FTEF]]&gt;0),Source[[#This Row],[NC XLST FTES]]*525/(437.5*Source[[#This Row],[FTEF]]),0)</f>
        <v>0</v>
      </c>
      <c r="AN3760">
        <f>IF(Source[[#This Row],[Credit_Noncredit]]="Credit",Source[[#This Row],[Census Enrollment]],Source[[#This Row],[Noncredit Avg. Attendance]])</f>
        <v>39</v>
      </c>
    </row>
    <row r="3761" spans="1:40" x14ac:dyDescent="0.25">
      <c r="A3761" t="s">
        <v>885</v>
      </c>
      <c r="B3761" t="s">
        <v>886</v>
      </c>
      <c r="C3761" t="s">
        <v>1184</v>
      </c>
      <c r="D3761" t="s">
        <v>1234</v>
      </c>
      <c r="E3761" s="4">
        <v>52583</v>
      </c>
      <c r="F3761" s="4" t="s">
        <v>1235</v>
      </c>
      <c r="G3761" s="4">
        <v>119</v>
      </c>
      <c r="H3761" t="str">
        <f>CONCATENATE(Source[[#This Row],[Subject]],TRIM(Source[[#This Row],[Course]]))</f>
        <v>BCST119</v>
      </c>
      <c r="I3761" t="str">
        <f>VLOOKUP(Source[[#This Row],[SubjCrse]],'Courses and Categories'!$E$2:$G$1816,3,FALSE)</f>
        <v>Credit CTE</v>
      </c>
      <c r="J3761">
        <v>351</v>
      </c>
      <c r="K3761" t="s">
        <v>1239</v>
      </c>
      <c r="L3761" t="s">
        <v>39</v>
      </c>
      <c r="M3761" t="s">
        <v>1046</v>
      </c>
      <c r="N3761" t="s">
        <v>63</v>
      </c>
      <c r="O3761">
        <v>900</v>
      </c>
      <c r="P3761">
        <v>1150</v>
      </c>
      <c r="Q3761" t="s">
        <v>52</v>
      </c>
      <c r="R3761">
        <v>218</v>
      </c>
      <c r="S3761" t="s">
        <v>53</v>
      </c>
      <c r="T3761" t="s">
        <v>51</v>
      </c>
      <c r="U3761" s="1">
        <v>43626</v>
      </c>
      <c r="V3761" s="1">
        <v>43664</v>
      </c>
      <c r="W3761" t="s">
        <v>1240</v>
      </c>
      <c r="X3761" t="s">
        <v>905</v>
      </c>
      <c r="Y3761">
        <v>22</v>
      </c>
      <c r="Z3761">
        <v>22</v>
      </c>
      <c r="AA3761">
        <v>25</v>
      </c>
      <c r="AB3761">
        <v>88</v>
      </c>
      <c r="AD3761">
        <f>IF(ISBLANK(Source[[#This Row],[CrosslistID]]),1,1/COUNTIFS(Source[CrosslistID],Source[[#This Row],[CrosslistID]],Source[TermDesc],Source[[#This Row],[TermDesc]]))</f>
        <v>1</v>
      </c>
      <c r="AG3761">
        <v>0</v>
      </c>
      <c r="AH3761">
        <v>88</v>
      </c>
      <c r="AI3761">
        <v>2.76</v>
      </c>
      <c r="AJ3761">
        <v>2.8914</v>
      </c>
      <c r="AK3761">
        <v>0.25</v>
      </c>
      <c r="AL37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61">
        <f>IF(AND(Source[[#This Row],[Credit_Noncredit]]="Noncredit",Source[[#This Row],[FTEF]]&gt;0),Source[[#This Row],[NC XLST FTES]]*525/(437.5*Source[[#This Row],[FTEF]]),0)</f>
        <v>0</v>
      </c>
      <c r="AN3761">
        <f>IF(Source[[#This Row],[Credit_Noncredit]]="Credit",Source[[#This Row],[Census Enrollment]],Source[[#This Row],[Noncredit Avg. Attendance]])</f>
        <v>22</v>
      </c>
    </row>
    <row r="3762" spans="1:40" x14ac:dyDescent="0.25">
      <c r="A3762" t="s">
        <v>885</v>
      </c>
      <c r="B3762" t="s">
        <v>886</v>
      </c>
      <c r="C3762" t="s">
        <v>1184</v>
      </c>
      <c r="D3762" t="s">
        <v>1234</v>
      </c>
      <c r="E3762" s="4">
        <v>53666</v>
      </c>
      <c r="F3762" s="4" t="s">
        <v>1235</v>
      </c>
      <c r="G3762" s="4" t="s">
        <v>1241</v>
      </c>
      <c r="H3762" t="str">
        <f>CONCATENATE(Source[[#This Row],[Subject]],TRIM(Source[[#This Row],[Course]]))</f>
        <v>BCST127B</v>
      </c>
      <c r="I3762" t="str">
        <f>VLOOKUP(Source[[#This Row],[SubjCrse]],'Courses and Categories'!$E$2:$G$1816,3,FALSE)</f>
        <v>Credit CTE</v>
      </c>
      <c r="J3762">
        <v>351</v>
      </c>
      <c r="K3762" t="s">
        <v>1242</v>
      </c>
      <c r="L3762" t="s">
        <v>39</v>
      </c>
      <c r="M3762" t="s">
        <v>1046</v>
      </c>
      <c r="N3762" t="s">
        <v>1050</v>
      </c>
      <c r="O3762">
        <v>910</v>
      </c>
      <c r="P3762">
        <v>1500</v>
      </c>
      <c r="Q3762" t="s">
        <v>42</v>
      </c>
      <c r="S3762" t="s">
        <v>134</v>
      </c>
      <c r="T3762" t="s">
        <v>51</v>
      </c>
      <c r="U3762" s="1">
        <v>43626</v>
      </c>
      <c r="V3762" s="1">
        <v>43635</v>
      </c>
      <c r="W3762" t="s">
        <v>1243</v>
      </c>
      <c r="X3762" t="s">
        <v>905</v>
      </c>
      <c r="Y3762">
        <v>20</v>
      </c>
      <c r="Z3762">
        <v>19</v>
      </c>
      <c r="AA3762">
        <v>50</v>
      </c>
      <c r="AB3762">
        <v>38</v>
      </c>
      <c r="AD3762">
        <f>IF(ISBLANK(Source[[#This Row],[CrosslistID]]),1,1/COUNTIFS(Source[CrosslistID],Source[[#This Row],[CrosslistID]],Source[TermDesc],Source[[#This Row],[TermDesc]]))</f>
        <v>1</v>
      </c>
      <c r="AG3762">
        <v>0</v>
      </c>
      <c r="AH3762">
        <v>38</v>
      </c>
      <c r="AI3762">
        <v>1.371</v>
      </c>
      <c r="AJ3762">
        <v>1.371</v>
      </c>
      <c r="AK3762">
        <v>0.1167</v>
      </c>
      <c r="AL37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62">
        <f>IF(AND(Source[[#This Row],[Credit_Noncredit]]="Noncredit",Source[[#This Row],[FTEF]]&gt;0),Source[[#This Row],[NC XLST FTES]]*525/(437.5*Source[[#This Row],[FTEF]]),0)</f>
        <v>0</v>
      </c>
      <c r="AN3762">
        <f>IF(Source[[#This Row],[Credit_Noncredit]]="Credit",Source[[#This Row],[Census Enrollment]],Source[[#This Row],[Noncredit Avg. Attendance]])</f>
        <v>20</v>
      </c>
    </row>
    <row r="3763" spans="1:40" x14ac:dyDescent="0.25">
      <c r="A3763" t="s">
        <v>885</v>
      </c>
      <c r="B3763" t="s">
        <v>886</v>
      </c>
      <c r="C3763" t="s">
        <v>1184</v>
      </c>
      <c r="D3763" t="s">
        <v>1244</v>
      </c>
      <c r="E3763" s="4">
        <v>53454</v>
      </c>
      <c r="F3763" s="4" t="s">
        <v>1245</v>
      </c>
      <c r="G3763" s="4">
        <v>18</v>
      </c>
      <c r="H3763" t="str">
        <f>CONCATENATE(Source[[#This Row],[Subject]],TRIM(Source[[#This Row],[Course]]))</f>
        <v>CINE18</v>
      </c>
      <c r="I3763" t="str">
        <f>VLOOKUP(Source[[#This Row],[SubjCrse]],'Courses and Categories'!$E$2:$G$1816,3,FALSE)</f>
        <v>Credit General Education</v>
      </c>
      <c r="J3763">
        <v>931</v>
      </c>
      <c r="K3763" t="s">
        <v>1246</v>
      </c>
      <c r="L3763" t="s">
        <v>87</v>
      </c>
      <c r="M3763" t="s">
        <v>897</v>
      </c>
      <c r="N3763" t="s">
        <v>42</v>
      </c>
      <c r="O3763" t="s">
        <v>42</v>
      </c>
      <c r="P3763" t="s">
        <v>42</v>
      </c>
      <c r="Q3763" t="s">
        <v>42</v>
      </c>
      <c r="S3763" t="s">
        <v>134</v>
      </c>
      <c r="T3763" t="s">
        <v>51</v>
      </c>
      <c r="U3763" s="1">
        <v>43626</v>
      </c>
      <c r="V3763" s="1">
        <v>43665</v>
      </c>
      <c r="W3763" t="s">
        <v>1247</v>
      </c>
      <c r="X3763" t="s">
        <v>899</v>
      </c>
      <c r="Y3763">
        <v>34</v>
      </c>
      <c r="Z3763">
        <v>26</v>
      </c>
      <c r="AA3763">
        <v>40</v>
      </c>
      <c r="AB3763">
        <v>65</v>
      </c>
      <c r="AD3763">
        <f>IF(ISBLANK(Source[[#This Row],[CrosslistID]]),1,1/COUNTIFS(Source[CrosslistID],Source[[#This Row],[CrosslistID]],Source[TermDesc],Source[[#This Row],[TermDesc]]))</f>
        <v>1</v>
      </c>
      <c r="AG3763">
        <v>0</v>
      </c>
      <c r="AH3763">
        <v>65</v>
      </c>
      <c r="AI3763">
        <v>3.3</v>
      </c>
      <c r="AJ3763">
        <v>3.4</v>
      </c>
      <c r="AK3763">
        <v>0.2</v>
      </c>
      <c r="AL37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63">
        <f>IF(AND(Source[[#This Row],[Credit_Noncredit]]="Noncredit",Source[[#This Row],[FTEF]]&gt;0),Source[[#This Row],[NC XLST FTES]]*525/(437.5*Source[[#This Row],[FTEF]]),0)</f>
        <v>0</v>
      </c>
      <c r="AN3763">
        <f>IF(Source[[#This Row],[Credit_Noncredit]]="Credit",Source[[#This Row],[Census Enrollment]],Source[[#This Row],[Noncredit Avg. Attendance]])</f>
        <v>34</v>
      </c>
    </row>
    <row r="3764" spans="1:40" x14ac:dyDescent="0.25">
      <c r="A3764" t="s">
        <v>885</v>
      </c>
      <c r="B3764" t="s">
        <v>886</v>
      </c>
      <c r="C3764" t="s">
        <v>1184</v>
      </c>
      <c r="D3764" t="s">
        <v>1244</v>
      </c>
      <c r="E3764" s="4">
        <v>53455</v>
      </c>
      <c r="F3764" s="4" t="s">
        <v>1245</v>
      </c>
      <c r="G3764" s="4">
        <v>18</v>
      </c>
      <c r="H3764" t="str">
        <f>CONCATENATE(Source[[#This Row],[Subject]],TRIM(Source[[#This Row],[Course]]))</f>
        <v>CINE18</v>
      </c>
      <c r="I3764" t="str">
        <f>VLOOKUP(Source[[#This Row],[SubjCrse]],'Courses and Categories'!$E$2:$G$1816,3,FALSE)</f>
        <v>Credit General Education</v>
      </c>
      <c r="J3764">
        <v>932</v>
      </c>
      <c r="K3764" t="s">
        <v>1246</v>
      </c>
      <c r="L3764" t="s">
        <v>87</v>
      </c>
      <c r="M3764" t="s">
        <v>897</v>
      </c>
      <c r="N3764" t="s">
        <v>42</v>
      </c>
      <c r="O3764" t="s">
        <v>42</v>
      </c>
      <c r="P3764" t="s">
        <v>42</v>
      </c>
      <c r="Q3764" t="s">
        <v>42</v>
      </c>
      <c r="S3764" t="s">
        <v>134</v>
      </c>
      <c r="T3764" t="s">
        <v>51</v>
      </c>
      <c r="U3764" s="1">
        <v>43626</v>
      </c>
      <c r="V3764" s="1">
        <v>43665</v>
      </c>
      <c r="W3764" t="s">
        <v>1248</v>
      </c>
      <c r="X3764" t="s">
        <v>899</v>
      </c>
      <c r="Y3764">
        <v>31</v>
      </c>
      <c r="Z3764">
        <v>27</v>
      </c>
      <c r="AA3764">
        <v>40</v>
      </c>
      <c r="AB3764">
        <v>67.5</v>
      </c>
      <c r="AD3764">
        <f>IF(ISBLANK(Source[[#This Row],[CrosslistID]]),1,1/COUNTIFS(Source[CrosslistID],Source[[#This Row],[CrosslistID]],Source[TermDesc],Source[[#This Row],[TermDesc]]))</f>
        <v>1</v>
      </c>
      <c r="AG3764">
        <v>0</v>
      </c>
      <c r="AH3764">
        <v>67.5</v>
      </c>
      <c r="AI3764">
        <v>3.1</v>
      </c>
      <c r="AJ3764">
        <v>3.1</v>
      </c>
      <c r="AK3764">
        <v>0.2</v>
      </c>
      <c r="AL37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64">
        <f>IF(AND(Source[[#This Row],[Credit_Noncredit]]="Noncredit",Source[[#This Row],[FTEF]]&gt;0),Source[[#This Row],[NC XLST FTES]]*525/(437.5*Source[[#This Row],[FTEF]]),0)</f>
        <v>0</v>
      </c>
      <c r="AN3764">
        <f>IF(Source[[#This Row],[Credit_Noncredit]]="Credit",Source[[#This Row],[Census Enrollment]],Source[[#This Row],[Noncredit Avg. Attendance]])</f>
        <v>31</v>
      </c>
    </row>
    <row r="3765" spans="1:40" x14ac:dyDescent="0.25">
      <c r="A3765" t="s">
        <v>885</v>
      </c>
      <c r="B3765" t="s">
        <v>886</v>
      </c>
      <c r="C3765" t="s">
        <v>1184</v>
      </c>
      <c r="D3765" t="s">
        <v>1244</v>
      </c>
      <c r="E3765" s="4">
        <v>53261</v>
      </c>
      <c r="F3765" s="4" t="s">
        <v>1245</v>
      </c>
      <c r="G3765" s="4" t="s">
        <v>1249</v>
      </c>
      <c r="H3765" t="str">
        <f>CONCATENATE(Source[[#This Row],[Subject]],TRIM(Source[[#This Row],[Course]]))</f>
        <v>CINE20B</v>
      </c>
      <c r="I3765" t="str">
        <f>VLOOKUP(Source[[#This Row],[SubjCrse]],'Courses and Categories'!$E$2:$G$1816,3,FALSE)</f>
        <v>Credit General Education</v>
      </c>
      <c r="J3765">
        <v>931</v>
      </c>
      <c r="K3765" t="s">
        <v>1250</v>
      </c>
      <c r="L3765" t="s">
        <v>87</v>
      </c>
      <c r="M3765" t="s">
        <v>897</v>
      </c>
      <c r="N3765" t="s">
        <v>42</v>
      </c>
      <c r="O3765" t="s">
        <v>42</v>
      </c>
      <c r="P3765" t="s">
        <v>42</v>
      </c>
      <c r="Q3765" t="s">
        <v>42</v>
      </c>
      <c r="S3765" t="s">
        <v>134</v>
      </c>
      <c r="T3765" t="s">
        <v>51</v>
      </c>
      <c r="U3765" s="1">
        <v>43626</v>
      </c>
      <c r="V3765" s="1">
        <v>43665</v>
      </c>
      <c r="W3765" t="s">
        <v>1251</v>
      </c>
      <c r="X3765" t="s">
        <v>899</v>
      </c>
      <c r="Y3765">
        <v>31</v>
      </c>
      <c r="Z3765">
        <v>31</v>
      </c>
      <c r="AA3765">
        <v>40</v>
      </c>
      <c r="AB3765">
        <v>77.5</v>
      </c>
      <c r="AD3765">
        <f>IF(ISBLANK(Source[[#This Row],[CrosslistID]]),1,1/COUNTIFS(Source[CrosslistID],Source[[#This Row],[CrosslistID]],Source[TermDesc],Source[[#This Row],[TermDesc]]))</f>
        <v>1</v>
      </c>
      <c r="AG3765">
        <v>0</v>
      </c>
      <c r="AH3765">
        <v>77.5</v>
      </c>
      <c r="AI3765">
        <v>3.1</v>
      </c>
      <c r="AJ3765">
        <v>3.1</v>
      </c>
      <c r="AK3765">
        <v>0.2</v>
      </c>
      <c r="AL37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65">
        <f>IF(AND(Source[[#This Row],[Credit_Noncredit]]="Noncredit",Source[[#This Row],[FTEF]]&gt;0),Source[[#This Row],[NC XLST FTES]]*525/(437.5*Source[[#This Row],[FTEF]]),0)</f>
        <v>0</v>
      </c>
      <c r="AN3765">
        <f>IF(Source[[#This Row],[Credit_Noncredit]]="Credit",Source[[#This Row],[Census Enrollment]],Source[[#This Row],[Noncredit Avg. Attendance]])</f>
        <v>31</v>
      </c>
    </row>
    <row r="3766" spans="1:40" x14ac:dyDescent="0.25">
      <c r="A3766" t="s">
        <v>885</v>
      </c>
      <c r="B3766" t="s">
        <v>886</v>
      </c>
      <c r="C3766" t="s">
        <v>1184</v>
      </c>
      <c r="D3766" t="s">
        <v>1244</v>
      </c>
      <c r="E3766" s="4">
        <v>52587</v>
      </c>
      <c r="F3766" s="4" t="s">
        <v>1245</v>
      </c>
      <c r="G3766" s="4">
        <v>21</v>
      </c>
      <c r="H3766" t="str">
        <f>CONCATENATE(Source[[#This Row],[Subject]],TRIM(Source[[#This Row],[Course]]))</f>
        <v>CINE21</v>
      </c>
      <c r="I3766" t="str">
        <f>VLOOKUP(Source[[#This Row],[SubjCrse]],'Courses and Categories'!$E$2:$G$1816,3,FALSE)</f>
        <v>Credit Gen Ed/CTE</v>
      </c>
      <c r="J3766">
        <v>931</v>
      </c>
      <c r="K3766" t="s">
        <v>1252</v>
      </c>
      <c r="L3766" t="s">
        <v>87</v>
      </c>
      <c r="M3766" t="s">
        <v>897</v>
      </c>
      <c r="N3766" t="s">
        <v>42</v>
      </c>
      <c r="O3766" t="s">
        <v>42</v>
      </c>
      <c r="P3766" t="s">
        <v>42</v>
      </c>
      <c r="Q3766" t="s">
        <v>42</v>
      </c>
      <c r="S3766" t="s">
        <v>134</v>
      </c>
      <c r="T3766" t="s">
        <v>51</v>
      </c>
      <c r="U3766" s="1">
        <v>43626</v>
      </c>
      <c r="V3766" s="1">
        <v>43671</v>
      </c>
      <c r="W3766" t="s">
        <v>1251</v>
      </c>
      <c r="X3766" t="s">
        <v>899</v>
      </c>
      <c r="Y3766">
        <v>28</v>
      </c>
      <c r="Z3766">
        <v>28</v>
      </c>
      <c r="AA3766">
        <v>40</v>
      </c>
      <c r="AB3766">
        <v>70</v>
      </c>
      <c r="AD3766">
        <f>IF(ISBLANK(Source[[#This Row],[CrosslistID]]),1,1/COUNTIFS(Source[CrosslistID],Source[[#This Row],[CrosslistID]],Source[TermDesc],Source[[#This Row],[TermDesc]]))</f>
        <v>1</v>
      </c>
      <c r="AG3766">
        <v>0</v>
      </c>
      <c r="AH3766">
        <v>70</v>
      </c>
      <c r="AI3766">
        <v>2.8</v>
      </c>
      <c r="AJ3766">
        <v>2.8</v>
      </c>
      <c r="AK3766">
        <v>0.2</v>
      </c>
      <c r="AL37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66">
        <f>IF(AND(Source[[#This Row],[Credit_Noncredit]]="Noncredit",Source[[#This Row],[FTEF]]&gt;0),Source[[#This Row],[NC XLST FTES]]*525/(437.5*Source[[#This Row],[FTEF]]),0)</f>
        <v>0</v>
      </c>
      <c r="AN3766">
        <f>IF(Source[[#This Row],[Credit_Noncredit]]="Credit",Source[[#This Row],[Census Enrollment]],Source[[#This Row],[Noncredit Avg. Attendance]])</f>
        <v>28</v>
      </c>
    </row>
    <row r="3767" spans="1:40" x14ac:dyDescent="0.25">
      <c r="A3767" t="s">
        <v>885</v>
      </c>
      <c r="B3767" t="s">
        <v>886</v>
      </c>
      <c r="C3767" t="s">
        <v>1184</v>
      </c>
      <c r="D3767" t="s">
        <v>1244</v>
      </c>
      <c r="E3767" s="4">
        <v>51844</v>
      </c>
      <c r="F3767" s="4" t="s">
        <v>1245</v>
      </c>
      <c r="G3767" s="4">
        <v>24</v>
      </c>
      <c r="H3767" t="str">
        <f>CONCATENATE(Source[[#This Row],[Subject]],TRIM(Source[[#This Row],[Course]]))</f>
        <v>CINE24</v>
      </c>
      <c r="I3767" t="str">
        <f>VLOOKUP(Source[[#This Row],[SubjCrse]],'Courses and Categories'!$E$2:$G$1816,3,FALSE)</f>
        <v>Credit CTE</v>
      </c>
      <c r="J3767">
        <v>1</v>
      </c>
      <c r="K3767" t="s">
        <v>1253</v>
      </c>
      <c r="L3767" t="s">
        <v>39</v>
      </c>
      <c r="M3767" t="s">
        <v>903</v>
      </c>
      <c r="N3767" t="s">
        <v>1041</v>
      </c>
      <c r="O3767">
        <v>1310</v>
      </c>
      <c r="P3767">
        <v>1700</v>
      </c>
      <c r="Q3767" t="s">
        <v>240</v>
      </c>
      <c r="R3767">
        <v>117</v>
      </c>
      <c r="S3767" t="s">
        <v>134</v>
      </c>
      <c r="T3767" t="s">
        <v>51</v>
      </c>
      <c r="U3767" s="1">
        <v>43626</v>
      </c>
      <c r="V3767" s="1">
        <v>43665</v>
      </c>
      <c r="W3767" t="s">
        <v>1254</v>
      </c>
      <c r="X3767" t="s">
        <v>905</v>
      </c>
      <c r="Y3767">
        <v>21</v>
      </c>
      <c r="Z3767">
        <v>21</v>
      </c>
      <c r="AA3767">
        <v>25</v>
      </c>
      <c r="AB3767">
        <v>84</v>
      </c>
      <c r="AD3767">
        <f>IF(ISBLANK(Source[[#This Row],[CrosslistID]]),1,1/COUNTIFS(Source[CrosslistID],Source[[#This Row],[CrosslistID]],Source[TermDesc],Source[[#This Row],[TermDesc]]))</f>
        <v>1</v>
      </c>
      <c r="AG3767">
        <v>0</v>
      </c>
      <c r="AH3767">
        <v>84</v>
      </c>
      <c r="AI3767">
        <v>2.7429999999999999</v>
      </c>
      <c r="AJ3767">
        <v>2.8801000000000001</v>
      </c>
      <c r="AK3767">
        <v>0.26669999999999999</v>
      </c>
      <c r="AL37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67">
        <f>IF(AND(Source[[#This Row],[Credit_Noncredit]]="Noncredit",Source[[#This Row],[FTEF]]&gt;0),Source[[#This Row],[NC XLST FTES]]*525/(437.5*Source[[#This Row],[FTEF]]),0)</f>
        <v>0</v>
      </c>
      <c r="AN3767">
        <f>IF(Source[[#This Row],[Credit_Noncredit]]="Credit",Source[[#This Row],[Census Enrollment]],Source[[#This Row],[Noncredit Avg. Attendance]])</f>
        <v>21</v>
      </c>
    </row>
    <row r="3768" spans="1:40" x14ac:dyDescent="0.25">
      <c r="A3768" t="s">
        <v>885</v>
      </c>
      <c r="B3768" t="s">
        <v>886</v>
      </c>
      <c r="C3768" t="s">
        <v>1184</v>
      </c>
      <c r="D3768" t="s">
        <v>1255</v>
      </c>
      <c r="E3768" s="4">
        <v>51396</v>
      </c>
      <c r="F3768" s="4" t="s">
        <v>1256</v>
      </c>
      <c r="G3768" s="4">
        <v>50</v>
      </c>
      <c r="H3768" t="str">
        <f>CONCATENATE(Source[[#This Row],[Subject]],TRIM(Source[[#This Row],[Course]]))</f>
        <v>O H50</v>
      </c>
      <c r="I3768" t="str">
        <f>VLOOKUP(Source[[#This Row],[SubjCrse]],'Courses and Categories'!$E$2:$G$1816,3,FALSE)</f>
        <v>Credit CTE</v>
      </c>
      <c r="J3768">
        <v>501</v>
      </c>
      <c r="K3768" t="s">
        <v>1257</v>
      </c>
      <c r="L3768" t="s">
        <v>87</v>
      </c>
      <c r="M3768" t="s">
        <v>1046</v>
      </c>
      <c r="N3768" t="s">
        <v>63</v>
      </c>
      <c r="O3768">
        <v>1710</v>
      </c>
      <c r="P3768">
        <v>2200</v>
      </c>
      <c r="Q3768" t="s">
        <v>42</v>
      </c>
      <c r="S3768" t="s">
        <v>134</v>
      </c>
      <c r="T3768" t="s">
        <v>51</v>
      </c>
      <c r="U3768" s="1">
        <v>43626</v>
      </c>
      <c r="V3768" s="1">
        <v>43656</v>
      </c>
      <c r="W3768" t="s">
        <v>1258</v>
      </c>
      <c r="X3768" t="s">
        <v>905</v>
      </c>
      <c r="Y3768">
        <v>21</v>
      </c>
      <c r="Z3768">
        <v>18</v>
      </c>
      <c r="AA3768">
        <v>30</v>
      </c>
      <c r="AB3768">
        <v>60</v>
      </c>
      <c r="AD3768">
        <f>IF(ISBLANK(Source[[#This Row],[CrosslistID]]),1,1/COUNTIFS(Source[CrosslistID],Source[[#This Row],[CrosslistID]],Source[TermDesc],Source[[#This Row],[TermDesc]]))</f>
        <v>1</v>
      </c>
      <c r="AG3768">
        <v>0</v>
      </c>
      <c r="AH3768">
        <v>60</v>
      </c>
      <c r="AI3768">
        <v>3.4289999999999998</v>
      </c>
      <c r="AJ3768">
        <v>3.6004</v>
      </c>
      <c r="AK3768">
        <v>0.2833</v>
      </c>
      <c r="AL37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68">
        <f>IF(AND(Source[[#This Row],[Credit_Noncredit]]="Noncredit",Source[[#This Row],[FTEF]]&gt;0),Source[[#This Row],[NC XLST FTES]]*525/(437.5*Source[[#This Row],[FTEF]]),0)</f>
        <v>0</v>
      </c>
      <c r="AN3768">
        <f>IF(Source[[#This Row],[Credit_Noncredit]]="Credit",Source[[#This Row],[Census Enrollment]],Source[[#This Row],[Noncredit Avg. Attendance]])</f>
        <v>21</v>
      </c>
    </row>
    <row r="3769" spans="1:40" x14ac:dyDescent="0.25">
      <c r="A3769" t="s">
        <v>885</v>
      </c>
      <c r="B3769" t="s">
        <v>886</v>
      </c>
      <c r="C3769" t="s">
        <v>1184</v>
      </c>
      <c r="D3769" t="s">
        <v>1255</v>
      </c>
      <c r="E3769" s="4">
        <v>53241</v>
      </c>
      <c r="F3769" s="4" t="s">
        <v>1259</v>
      </c>
      <c r="G3769" s="4">
        <v>98</v>
      </c>
      <c r="H3769" t="str">
        <f>CONCATENATE(Source[[#This Row],[Subject]],TRIM(Source[[#This Row],[Course]]))</f>
        <v>R F98</v>
      </c>
      <c r="I3769" t="str">
        <f>VLOOKUP(Source[[#This Row],[SubjCrse]],'Courses and Categories'!$E$2:$G$1816,3,FALSE)</f>
        <v>Credit CTE</v>
      </c>
      <c r="J3769">
        <v>1</v>
      </c>
      <c r="K3769" t="s">
        <v>893</v>
      </c>
      <c r="L3769" t="s">
        <v>39</v>
      </c>
      <c r="M3769" t="s">
        <v>891</v>
      </c>
      <c r="N3769" t="s">
        <v>41</v>
      </c>
      <c r="O3769">
        <v>1010</v>
      </c>
      <c r="P3769">
        <v>1300</v>
      </c>
      <c r="Q3769" t="s">
        <v>1260</v>
      </c>
      <c r="R3769">
        <v>1</v>
      </c>
      <c r="S3769" t="s">
        <v>134</v>
      </c>
      <c r="T3769" t="s">
        <v>51</v>
      </c>
      <c r="U3769" s="1">
        <v>43627</v>
      </c>
      <c r="V3769" s="1">
        <v>43669</v>
      </c>
      <c r="W3769" t="s">
        <v>1261</v>
      </c>
      <c r="X3769" t="s">
        <v>893</v>
      </c>
      <c r="Y3769">
        <v>20</v>
      </c>
      <c r="Z3769">
        <v>20</v>
      </c>
      <c r="AA3769">
        <v>25</v>
      </c>
      <c r="AB3769">
        <v>80</v>
      </c>
      <c r="AD3769">
        <f>IF(ISBLANK(Source[[#This Row],[CrosslistID]]),1,1/COUNTIFS(Source[CrosslistID],Source[[#This Row],[CrosslistID]],Source[TermDesc],Source[[#This Row],[TermDesc]]))</f>
        <v>1</v>
      </c>
      <c r="AG3769">
        <v>0</v>
      </c>
      <c r="AH3769">
        <v>80</v>
      </c>
      <c r="AI3769">
        <v>1.5329999999999999</v>
      </c>
      <c r="AJ3769">
        <v>1.633</v>
      </c>
      <c r="AK3769">
        <v>0.17599999999999999</v>
      </c>
      <c r="AL37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69">
        <f>IF(AND(Source[[#This Row],[Credit_Noncredit]]="Noncredit",Source[[#This Row],[FTEF]]&gt;0),Source[[#This Row],[NC XLST FTES]]*525/(437.5*Source[[#This Row],[FTEF]]),0)</f>
        <v>0</v>
      </c>
      <c r="AN3769">
        <f>IF(Source[[#This Row],[Credit_Noncredit]]="Credit",Source[[#This Row],[Census Enrollment]],Source[[#This Row],[Noncredit Avg. Attendance]])</f>
        <v>20</v>
      </c>
    </row>
    <row r="3770" spans="1:40" x14ac:dyDescent="0.25">
      <c r="A3770" t="s">
        <v>885</v>
      </c>
      <c r="B3770" t="s">
        <v>886</v>
      </c>
      <c r="C3770" t="s">
        <v>1184</v>
      </c>
      <c r="D3770" t="s">
        <v>1262</v>
      </c>
      <c r="E3770" s="4">
        <v>50192</v>
      </c>
      <c r="F3770" s="4" t="s">
        <v>1263</v>
      </c>
      <c r="G3770" s="4">
        <v>4</v>
      </c>
      <c r="H3770" t="str">
        <f>CONCATENATE(Source[[#This Row],[Subject]],TRIM(Source[[#This Row],[Course]]))</f>
        <v>MUS4</v>
      </c>
      <c r="I3770" t="str">
        <f>VLOOKUP(Source[[#This Row],[SubjCrse]],'Courses and Categories'!$E$2:$G$1816,3,FALSE)</f>
        <v>Credit Visual &amp; Performing Arts</v>
      </c>
      <c r="J3770">
        <v>1</v>
      </c>
      <c r="K3770" t="s">
        <v>1264</v>
      </c>
      <c r="L3770" t="s">
        <v>39</v>
      </c>
      <c r="M3770" t="s">
        <v>903</v>
      </c>
      <c r="N3770" t="s">
        <v>1050</v>
      </c>
      <c r="O3770">
        <v>1315</v>
      </c>
      <c r="P3770">
        <v>1535</v>
      </c>
      <c r="Q3770" t="s">
        <v>233</v>
      </c>
      <c r="R3770">
        <v>132</v>
      </c>
      <c r="S3770" t="s">
        <v>134</v>
      </c>
      <c r="T3770" t="s">
        <v>51</v>
      </c>
      <c r="U3770" s="1">
        <v>43626</v>
      </c>
      <c r="V3770" s="1">
        <v>43671</v>
      </c>
      <c r="W3770" t="s">
        <v>749</v>
      </c>
      <c r="X3770" t="s">
        <v>905</v>
      </c>
      <c r="Y3770">
        <v>20</v>
      </c>
      <c r="Z3770">
        <v>18</v>
      </c>
      <c r="AA3770">
        <v>25</v>
      </c>
      <c r="AB3770">
        <v>72</v>
      </c>
      <c r="AD3770">
        <f>IF(ISBLANK(Source[[#This Row],[CrosslistID]]),1,1/COUNTIFS(Source[CrosslistID],Source[[#This Row],[CrosslistID]],Source[TermDesc],Source[[#This Row],[TermDesc]]))</f>
        <v>1</v>
      </c>
      <c r="AG3770">
        <v>0</v>
      </c>
      <c r="AH3770">
        <v>72</v>
      </c>
      <c r="AI3770">
        <v>1.8720000000000001</v>
      </c>
      <c r="AJ3770">
        <v>2.08</v>
      </c>
      <c r="AK3770">
        <v>0.2</v>
      </c>
      <c r="AL37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70">
        <f>IF(AND(Source[[#This Row],[Credit_Noncredit]]="Noncredit",Source[[#This Row],[FTEF]]&gt;0),Source[[#This Row],[NC XLST FTES]]*525/(437.5*Source[[#This Row],[FTEF]]),0)</f>
        <v>0</v>
      </c>
      <c r="AN3770">
        <f>IF(Source[[#This Row],[Credit_Noncredit]]="Credit",Source[[#This Row],[Census Enrollment]],Source[[#This Row],[Noncredit Avg. Attendance]])</f>
        <v>20</v>
      </c>
    </row>
    <row r="3771" spans="1:40" x14ac:dyDescent="0.25">
      <c r="A3771" t="s">
        <v>885</v>
      </c>
      <c r="B3771" t="s">
        <v>886</v>
      </c>
      <c r="C3771" t="s">
        <v>1184</v>
      </c>
      <c r="D3771" t="s">
        <v>1262</v>
      </c>
      <c r="E3771" s="4">
        <v>50196</v>
      </c>
      <c r="F3771" s="4" t="s">
        <v>1263</v>
      </c>
      <c r="G3771" s="4" t="s">
        <v>1265</v>
      </c>
      <c r="H3771" t="str">
        <f>CONCATENATE(Source[[#This Row],[Subject]],TRIM(Source[[#This Row],[Course]]))</f>
        <v>MUS9A</v>
      </c>
      <c r="I3771" t="str">
        <f>VLOOKUP(Source[[#This Row],[SubjCrse]],'Courses and Categories'!$E$2:$G$1816,3,FALSE)</f>
        <v>Credit Visual &amp; Performing Arts</v>
      </c>
      <c r="J3771">
        <v>1</v>
      </c>
      <c r="K3771" t="s">
        <v>1266</v>
      </c>
      <c r="L3771" t="s">
        <v>39</v>
      </c>
      <c r="M3771" t="s">
        <v>903</v>
      </c>
      <c r="N3771" t="s">
        <v>195</v>
      </c>
      <c r="O3771">
        <v>940</v>
      </c>
      <c r="P3771">
        <v>1110</v>
      </c>
      <c r="Q3771" t="s">
        <v>233</v>
      </c>
      <c r="R3771">
        <v>215</v>
      </c>
      <c r="S3771" t="s">
        <v>134</v>
      </c>
      <c r="T3771" t="s">
        <v>51</v>
      </c>
      <c r="U3771" s="1">
        <v>43626</v>
      </c>
      <c r="V3771" s="1">
        <v>43665</v>
      </c>
      <c r="W3771" t="s">
        <v>1267</v>
      </c>
      <c r="X3771" t="s">
        <v>905</v>
      </c>
      <c r="Y3771">
        <v>21</v>
      </c>
      <c r="Z3771">
        <v>19</v>
      </c>
      <c r="AA3771">
        <v>24</v>
      </c>
      <c r="AB3771">
        <v>79.166700000000006</v>
      </c>
      <c r="AD3771">
        <f>IF(ISBLANK(Source[[#This Row],[CrosslistID]]),1,1/COUNTIFS(Source[CrosslistID],Source[[#This Row],[CrosslistID]],Source[TermDesc],Source[[#This Row],[TermDesc]]))</f>
        <v>1</v>
      </c>
      <c r="AG3771">
        <v>0</v>
      </c>
      <c r="AH3771">
        <v>79.166700000000006</v>
      </c>
      <c r="AI3771">
        <v>1.889</v>
      </c>
      <c r="AJ3771">
        <v>2.0878000000000001</v>
      </c>
      <c r="AK3771">
        <v>0.2</v>
      </c>
      <c r="AL37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71">
        <f>IF(AND(Source[[#This Row],[Credit_Noncredit]]="Noncredit",Source[[#This Row],[FTEF]]&gt;0),Source[[#This Row],[NC XLST FTES]]*525/(437.5*Source[[#This Row],[FTEF]]),0)</f>
        <v>0</v>
      </c>
      <c r="AN3771">
        <f>IF(Source[[#This Row],[Credit_Noncredit]]="Credit",Source[[#This Row],[Census Enrollment]],Source[[#This Row],[Noncredit Avg. Attendance]])</f>
        <v>21</v>
      </c>
    </row>
    <row r="3772" spans="1:40" x14ac:dyDescent="0.25">
      <c r="A3772" t="s">
        <v>885</v>
      </c>
      <c r="B3772" t="s">
        <v>886</v>
      </c>
      <c r="C3772" t="s">
        <v>1184</v>
      </c>
      <c r="D3772" t="s">
        <v>1262</v>
      </c>
      <c r="E3772" s="4">
        <v>51329</v>
      </c>
      <c r="F3772" s="4" t="s">
        <v>1263</v>
      </c>
      <c r="G3772" s="4" t="s">
        <v>1265</v>
      </c>
      <c r="H3772" t="str">
        <f>CONCATENATE(Source[[#This Row],[Subject]],TRIM(Source[[#This Row],[Course]]))</f>
        <v>MUS9A</v>
      </c>
      <c r="I3772" t="str">
        <f>VLOOKUP(Source[[#This Row],[SubjCrse]],'Courses and Categories'!$E$2:$G$1816,3,FALSE)</f>
        <v>Credit Visual &amp; Performing Arts</v>
      </c>
      <c r="J3772">
        <v>2</v>
      </c>
      <c r="K3772" t="s">
        <v>1266</v>
      </c>
      <c r="L3772" t="s">
        <v>39</v>
      </c>
      <c r="M3772" t="s">
        <v>903</v>
      </c>
      <c r="N3772" t="s">
        <v>195</v>
      </c>
      <c r="O3772">
        <v>1130</v>
      </c>
      <c r="P3772">
        <v>1300</v>
      </c>
      <c r="Q3772" t="s">
        <v>233</v>
      </c>
      <c r="R3772">
        <v>215</v>
      </c>
      <c r="S3772" t="s">
        <v>134</v>
      </c>
      <c r="T3772" t="s">
        <v>51</v>
      </c>
      <c r="U3772" s="1">
        <v>43626</v>
      </c>
      <c r="V3772" s="1">
        <v>43665</v>
      </c>
      <c r="W3772" t="s">
        <v>1268</v>
      </c>
      <c r="X3772" t="s">
        <v>905</v>
      </c>
      <c r="Y3772">
        <v>23</v>
      </c>
      <c r="Z3772">
        <v>23</v>
      </c>
      <c r="AA3772">
        <v>24</v>
      </c>
      <c r="AB3772">
        <v>95.833299999999994</v>
      </c>
      <c r="AD3772">
        <f>IF(ISBLANK(Source[[#This Row],[CrosslistID]]),1,1/COUNTIFS(Source[CrosslistID],Source[[#This Row],[CrosslistID]],Source[TermDesc],Source[[#This Row],[TermDesc]]))</f>
        <v>1</v>
      </c>
      <c r="AG3772">
        <v>0</v>
      </c>
      <c r="AH3772">
        <v>95.833299999999994</v>
      </c>
      <c r="AI3772">
        <v>2.1869999999999998</v>
      </c>
      <c r="AJ3772">
        <v>2.2864</v>
      </c>
      <c r="AK3772">
        <v>0.2</v>
      </c>
      <c r="AL37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72">
        <f>IF(AND(Source[[#This Row],[Credit_Noncredit]]="Noncredit",Source[[#This Row],[FTEF]]&gt;0),Source[[#This Row],[NC XLST FTES]]*525/(437.5*Source[[#This Row],[FTEF]]),0)</f>
        <v>0</v>
      </c>
      <c r="AN3772">
        <f>IF(Source[[#This Row],[Credit_Noncredit]]="Credit",Source[[#This Row],[Census Enrollment]],Source[[#This Row],[Noncredit Avg. Attendance]])</f>
        <v>23</v>
      </c>
    </row>
    <row r="3773" spans="1:40" x14ac:dyDescent="0.25">
      <c r="A3773" t="s">
        <v>885</v>
      </c>
      <c r="B3773" t="s">
        <v>886</v>
      </c>
      <c r="C3773" t="s">
        <v>1184</v>
      </c>
      <c r="D3773" t="s">
        <v>1262</v>
      </c>
      <c r="E3773" s="4">
        <v>50907</v>
      </c>
      <c r="F3773" s="4" t="s">
        <v>1263</v>
      </c>
      <c r="G3773" s="4" t="s">
        <v>1265</v>
      </c>
      <c r="H3773" t="str">
        <f>CONCATENATE(Source[[#This Row],[Subject]],TRIM(Source[[#This Row],[Course]]))</f>
        <v>MUS9A</v>
      </c>
      <c r="I3773" t="str">
        <f>VLOOKUP(Source[[#This Row],[SubjCrse]],'Courses and Categories'!$E$2:$G$1816,3,FALSE)</f>
        <v>Credit Visual &amp; Performing Arts</v>
      </c>
      <c r="J3773">
        <v>3</v>
      </c>
      <c r="K3773" t="s">
        <v>1266</v>
      </c>
      <c r="L3773" t="s">
        <v>39</v>
      </c>
      <c r="M3773" t="s">
        <v>903</v>
      </c>
      <c r="N3773" t="s">
        <v>195</v>
      </c>
      <c r="O3773">
        <v>1310</v>
      </c>
      <c r="P3773">
        <v>1440</v>
      </c>
      <c r="Q3773" t="s">
        <v>233</v>
      </c>
      <c r="R3773">
        <v>215</v>
      </c>
      <c r="S3773" t="s">
        <v>134</v>
      </c>
      <c r="T3773" t="s">
        <v>51</v>
      </c>
      <c r="U3773" s="1">
        <v>43626</v>
      </c>
      <c r="V3773" s="1">
        <v>43665</v>
      </c>
      <c r="W3773" t="s">
        <v>1268</v>
      </c>
      <c r="X3773" t="s">
        <v>905</v>
      </c>
      <c r="Y3773">
        <v>27</v>
      </c>
      <c r="Z3773">
        <v>23</v>
      </c>
      <c r="AA3773">
        <v>24</v>
      </c>
      <c r="AB3773">
        <v>95.833299999999994</v>
      </c>
      <c r="AD3773">
        <f>IF(ISBLANK(Source[[#This Row],[CrosslistID]]),1,1/COUNTIFS(Source[CrosslistID],Source[[#This Row],[CrosslistID]],Source[TermDesc],Source[[#This Row],[TermDesc]]))</f>
        <v>1</v>
      </c>
      <c r="AG3773">
        <v>0</v>
      </c>
      <c r="AH3773">
        <v>95.833299999999994</v>
      </c>
      <c r="AI3773">
        <v>2.3860000000000001</v>
      </c>
      <c r="AJ3773">
        <v>2.6842999999999999</v>
      </c>
      <c r="AK3773">
        <v>0.2</v>
      </c>
      <c r="AL37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73">
        <f>IF(AND(Source[[#This Row],[Credit_Noncredit]]="Noncredit",Source[[#This Row],[FTEF]]&gt;0),Source[[#This Row],[NC XLST FTES]]*525/(437.5*Source[[#This Row],[FTEF]]),0)</f>
        <v>0</v>
      </c>
      <c r="AN3773">
        <f>IF(Source[[#This Row],[Credit_Noncredit]]="Credit",Source[[#This Row],[Census Enrollment]],Source[[#This Row],[Noncredit Avg. Attendance]])</f>
        <v>27</v>
      </c>
    </row>
    <row r="3774" spans="1:40" x14ac:dyDescent="0.25">
      <c r="A3774" t="s">
        <v>885</v>
      </c>
      <c r="B3774" t="s">
        <v>886</v>
      </c>
      <c r="C3774" t="s">
        <v>1184</v>
      </c>
      <c r="D3774" t="s">
        <v>1262</v>
      </c>
      <c r="E3774" s="4">
        <v>50562</v>
      </c>
      <c r="F3774" s="4" t="s">
        <v>1263</v>
      </c>
      <c r="G3774" s="4" t="s">
        <v>1150</v>
      </c>
      <c r="H3774" t="str">
        <f>CONCATENATE(Source[[#This Row],[Subject]],TRIM(Source[[#This Row],[Course]]))</f>
        <v>MUS10A</v>
      </c>
      <c r="I3774" t="str">
        <f>VLOOKUP(Source[[#This Row],[SubjCrse]],'Courses and Categories'!$E$2:$G$1816,3,FALSE)</f>
        <v>Credit Visual &amp; Performing Arts</v>
      </c>
      <c r="J3774">
        <v>1</v>
      </c>
      <c r="K3774" t="s">
        <v>1269</v>
      </c>
      <c r="L3774" t="s">
        <v>39</v>
      </c>
      <c r="M3774" t="s">
        <v>903</v>
      </c>
      <c r="N3774" t="s">
        <v>105</v>
      </c>
      <c r="O3774">
        <v>1200</v>
      </c>
      <c r="P3774">
        <v>1530</v>
      </c>
      <c r="Q3774" t="s">
        <v>233</v>
      </c>
      <c r="R3774">
        <v>133</v>
      </c>
      <c r="S3774" t="s">
        <v>134</v>
      </c>
      <c r="T3774" t="s">
        <v>51</v>
      </c>
      <c r="U3774" s="1">
        <v>43626</v>
      </c>
      <c r="V3774" s="1">
        <v>43671</v>
      </c>
      <c r="W3774" t="s">
        <v>1270</v>
      </c>
      <c r="X3774" t="s">
        <v>905</v>
      </c>
      <c r="Y3774">
        <v>18</v>
      </c>
      <c r="Z3774">
        <v>18</v>
      </c>
      <c r="AA3774">
        <v>25</v>
      </c>
      <c r="AB3774">
        <v>72</v>
      </c>
      <c r="AC3774" t="s">
        <v>1271</v>
      </c>
      <c r="AD3774">
        <f>IF(ISBLANK(Source[[#This Row],[CrosslistID]]),1,1/COUNTIFS(Source[CrosslistID],Source[[#This Row],[CrosslistID]],Source[TermDesc],Source[[#This Row],[TermDesc]]))</f>
        <v>0.2</v>
      </c>
      <c r="AE3774">
        <v>31</v>
      </c>
      <c r="AF3774">
        <v>25</v>
      </c>
      <c r="AG3774">
        <v>124</v>
      </c>
      <c r="AH3774">
        <v>124</v>
      </c>
      <c r="AI3774">
        <v>1.8240000000000001</v>
      </c>
      <c r="AJ3774">
        <v>1.8240000000000001</v>
      </c>
      <c r="AK3774">
        <v>0.2</v>
      </c>
      <c r="AL37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74">
        <f>IF(AND(Source[[#This Row],[Credit_Noncredit]]="Noncredit",Source[[#This Row],[FTEF]]&gt;0),Source[[#This Row],[NC XLST FTES]]*525/(437.5*Source[[#This Row],[FTEF]]),0)</f>
        <v>0</v>
      </c>
      <c r="AN3774">
        <f>IF(Source[[#This Row],[Credit_Noncredit]]="Credit",Source[[#This Row],[Census Enrollment]],Source[[#This Row],[Noncredit Avg. Attendance]])</f>
        <v>18</v>
      </c>
    </row>
    <row r="3775" spans="1:40" x14ac:dyDescent="0.25">
      <c r="A3775" t="s">
        <v>885</v>
      </c>
      <c r="B3775" t="s">
        <v>886</v>
      </c>
      <c r="C3775" t="s">
        <v>1184</v>
      </c>
      <c r="D3775" t="s">
        <v>1262</v>
      </c>
      <c r="E3775" s="4">
        <v>51468</v>
      </c>
      <c r="F3775" s="4" t="s">
        <v>1263</v>
      </c>
      <c r="G3775" s="4" t="s">
        <v>1150</v>
      </c>
      <c r="H3775" t="str">
        <f>CONCATENATE(Source[[#This Row],[Subject]],TRIM(Source[[#This Row],[Course]]))</f>
        <v>MUS10A</v>
      </c>
      <c r="I3775" t="str">
        <f>VLOOKUP(Source[[#This Row],[SubjCrse]],'Courses and Categories'!$E$2:$G$1816,3,FALSE)</f>
        <v>Credit Visual &amp; Performing Arts</v>
      </c>
      <c r="J3775">
        <v>501</v>
      </c>
      <c r="K3775" t="s">
        <v>1269</v>
      </c>
      <c r="L3775" t="s">
        <v>87</v>
      </c>
      <c r="M3775" t="s">
        <v>903</v>
      </c>
      <c r="N3775" t="s">
        <v>59</v>
      </c>
      <c r="O3775">
        <v>1800</v>
      </c>
      <c r="P3775">
        <v>2130</v>
      </c>
      <c r="Q3775" t="s">
        <v>233</v>
      </c>
      <c r="R3775">
        <v>133</v>
      </c>
      <c r="S3775" t="s">
        <v>134</v>
      </c>
      <c r="T3775" t="s">
        <v>51</v>
      </c>
      <c r="U3775" s="1">
        <v>43626</v>
      </c>
      <c r="V3775" s="1">
        <v>43671</v>
      </c>
      <c r="W3775" t="s">
        <v>1270</v>
      </c>
      <c r="X3775" t="s">
        <v>905</v>
      </c>
      <c r="Y3775">
        <v>18</v>
      </c>
      <c r="Z3775">
        <v>18</v>
      </c>
      <c r="AA3775">
        <v>25</v>
      </c>
      <c r="AB3775">
        <v>72</v>
      </c>
      <c r="AC3775" t="s">
        <v>1272</v>
      </c>
      <c r="AD3775">
        <f>IF(ISBLANK(Source[[#This Row],[CrosslistID]]),1,1/COUNTIFS(Source[CrosslistID],Source[[#This Row],[CrosslistID]],Source[TermDesc],Source[[#This Row],[TermDesc]]))</f>
        <v>0.2</v>
      </c>
      <c r="AE3775">
        <v>30</v>
      </c>
      <c r="AF3775">
        <v>25</v>
      </c>
      <c r="AG3775">
        <v>120</v>
      </c>
      <c r="AH3775">
        <v>120</v>
      </c>
      <c r="AI3775">
        <v>1.6</v>
      </c>
      <c r="AJ3775">
        <v>1.6940999999999999</v>
      </c>
      <c r="AK3775">
        <v>0.2</v>
      </c>
      <c r="AL37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75">
        <f>IF(AND(Source[[#This Row],[Credit_Noncredit]]="Noncredit",Source[[#This Row],[FTEF]]&gt;0),Source[[#This Row],[NC XLST FTES]]*525/(437.5*Source[[#This Row],[FTEF]]),0)</f>
        <v>0</v>
      </c>
      <c r="AN3775">
        <f>IF(Source[[#This Row],[Credit_Noncredit]]="Credit",Source[[#This Row],[Census Enrollment]],Source[[#This Row],[Noncredit Avg. Attendance]])</f>
        <v>18</v>
      </c>
    </row>
    <row r="3776" spans="1:40" x14ac:dyDescent="0.25">
      <c r="A3776" t="s">
        <v>885</v>
      </c>
      <c r="B3776" t="s">
        <v>886</v>
      </c>
      <c r="C3776" t="s">
        <v>1184</v>
      </c>
      <c r="D3776" t="s">
        <v>1262</v>
      </c>
      <c r="E3776" s="4">
        <v>51318</v>
      </c>
      <c r="F3776" s="4" t="s">
        <v>1263</v>
      </c>
      <c r="G3776" s="4" t="s">
        <v>1273</v>
      </c>
      <c r="H3776" t="str">
        <f>CONCATENATE(Source[[#This Row],[Subject]],TRIM(Source[[#This Row],[Course]]))</f>
        <v>MUS10B</v>
      </c>
      <c r="I3776" t="str">
        <f>VLOOKUP(Source[[#This Row],[SubjCrse]],'Courses and Categories'!$E$2:$G$1816,3,FALSE)</f>
        <v>Credit Visual &amp; Performing Arts</v>
      </c>
      <c r="J3776">
        <v>1</v>
      </c>
      <c r="K3776" t="s">
        <v>1274</v>
      </c>
      <c r="L3776" t="s">
        <v>39</v>
      </c>
      <c r="M3776" t="s">
        <v>903</v>
      </c>
      <c r="N3776" t="s">
        <v>105</v>
      </c>
      <c r="O3776">
        <v>1200</v>
      </c>
      <c r="P3776">
        <v>1530</v>
      </c>
      <c r="Q3776" t="s">
        <v>233</v>
      </c>
      <c r="R3776">
        <v>133</v>
      </c>
      <c r="S3776" t="s">
        <v>134</v>
      </c>
      <c r="T3776" t="s">
        <v>51</v>
      </c>
      <c r="U3776" s="1">
        <v>43626</v>
      </c>
      <c r="V3776" s="1">
        <v>43671</v>
      </c>
      <c r="W3776" t="s">
        <v>1270</v>
      </c>
      <c r="X3776" t="s">
        <v>905</v>
      </c>
      <c r="Y3776">
        <v>4</v>
      </c>
      <c r="Z3776">
        <v>4</v>
      </c>
      <c r="AA3776">
        <v>25</v>
      </c>
      <c r="AB3776">
        <v>16</v>
      </c>
      <c r="AC3776" t="s">
        <v>1271</v>
      </c>
      <c r="AD3776">
        <f>IF(ISBLANK(Source[[#This Row],[CrosslistID]]),1,1/COUNTIFS(Source[CrosslistID],Source[[#This Row],[CrosslistID]],Source[TermDesc],Source[[#This Row],[TermDesc]]))</f>
        <v>0.2</v>
      </c>
      <c r="AE3776">
        <v>31</v>
      </c>
      <c r="AF3776">
        <v>25</v>
      </c>
      <c r="AG3776">
        <v>124</v>
      </c>
      <c r="AH3776">
        <v>124</v>
      </c>
      <c r="AI3776">
        <v>0.40500000000000003</v>
      </c>
      <c r="AJ3776">
        <v>0.40500000000000003</v>
      </c>
      <c r="AK3776">
        <v>0</v>
      </c>
      <c r="AL37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76">
        <f>IF(AND(Source[[#This Row],[Credit_Noncredit]]="Noncredit",Source[[#This Row],[FTEF]]&gt;0),Source[[#This Row],[NC XLST FTES]]*525/(437.5*Source[[#This Row],[FTEF]]),0)</f>
        <v>0</v>
      </c>
      <c r="AN3776">
        <f>IF(Source[[#This Row],[Credit_Noncredit]]="Credit",Source[[#This Row],[Census Enrollment]],Source[[#This Row],[Noncredit Avg. Attendance]])</f>
        <v>4</v>
      </c>
    </row>
    <row r="3777" spans="1:40" x14ac:dyDescent="0.25">
      <c r="A3777" t="s">
        <v>885</v>
      </c>
      <c r="B3777" t="s">
        <v>886</v>
      </c>
      <c r="C3777" t="s">
        <v>1184</v>
      </c>
      <c r="D3777" t="s">
        <v>1262</v>
      </c>
      <c r="E3777" s="4">
        <v>51469</v>
      </c>
      <c r="F3777" s="4" t="s">
        <v>1263</v>
      </c>
      <c r="G3777" s="4" t="s">
        <v>1273</v>
      </c>
      <c r="H3777" t="str">
        <f>CONCATENATE(Source[[#This Row],[Subject]],TRIM(Source[[#This Row],[Course]]))</f>
        <v>MUS10B</v>
      </c>
      <c r="I3777" t="str">
        <f>VLOOKUP(Source[[#This Row],[SubjCrse]],'Courses and Categories'!$E$2:$G$1816,3,FALSE)</f>
        <v>Credit Visual &amp; Performing Arts</v>
      </c>
      <c r="J3777">
        <v>501</v>
      </c>
      <c r="K3777" t="s">
        <v>1274</v>
      </c>
      <c r="L3777" t="s">
        <v>87</v>
      </c>
      <c r="M3777" t="s">
        <v>903</v>
      </c>
      <c r="N3777" t="s">
        <v>59</v>
      </c>
      <c r="O3777">
        <v>1800</v>
      </c>
      <c r="P3777">
        <v>2130</v>
      </c>
      <c r="Q3777" t="s">
        <v>233</v>
      </c>
      <c r="R3777">
        <v>133</v>
      </c>
      <c r="S3777" t="s">
        <v>134</v>
      </c>
      <c r="T3777" t="s">
        <v>51</v>
      </c>
      <c r="U3777" s="1">
        <v>43626</v>
      </c>
      <c r="V3777" s="1">
        <v>43671</v>
      </c>
      <c r="W3777" t="s">
        <v>1270</v>
      </c>
      <c r="X3777" t="s">
        <v>905</v>
      </c>
      <c r="Y3777">
        <v>1</v>
      </c>
      <c r="Z3777">
        <v>1</v>
      </c>
      <c r="AA3777">
        <v>25</v>
      </c>
      <c r="AB3777">
        <v>4</v>
      </c>
      <c r="AC3777" t="s">
        <v>1272</v>
      </c>
      <c r="AD3777">
        <f>IF(ISBLANK(Source[[#This Row],[CrosslistID]]),1,1/COUNTIFS(Source[CrosslistID],Source[[#This Row],[CrosslistID]],Source[TermDesc],Source[[#This Row],[TermDesc]]))</f>
        <v>0.2</v>
      </c>
      <c r="AE3777">
        <v>30</v>
      </c>
      <c r="AF3777">
        <v>25</v>
      </c>
      <c r="AG3777">
        <v>120</v>
      </c>
      <c r="AH3777">
        <v>120</v>
      </c>
      <c r="AI3777">
        <v>9.4E-2</v>
      </c>
      <c r="AJ3777">
        <v>9.4E-2</v>
      </c>
      <c r="AK3777">
        <v>0</v>
      </c>
      <c r="AL37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77">
        <f>IF(AND(Source[[#This Row],[Credit_Noncredit]]="Noncredit",Source[[#This Row],[FTEF]]&gt;0),Source[[#This Row],[NC XLST FTES]]*525/(437.5*Source[[#This Row],[FTEF]]),0)</f>
        <v>0</v>
      </c>
      <c r="AN3777">
        <f>IF(Source[[#This Row],[Credit_Noncredit]]="Credit",Source[[#This Row],[Census Enrollment]],Source[[#This Row],[Noncredit Avg. Attendance]])</f>
        <v>1</v>
      </c>
    </row>
    <row r="3778" spans="1:40" x14ac:dyDescent="0.25">
      <c r="A3778" t="s">
        <v>885</v>
      </c>
      <c r="B3778" t="s">
        <v>886</v>
      </c>
      <c r="C3778" t="s">
        <v>1184</v>
      </c>
      <c r="D3778" t="s">
        <v>1262</v>
      </c>
      <c r="E3778" s="4">
        <v>52762</v>
      </c>
      <c r="F3778" s="4" t="s">
        <v>1263</v>
      </c>
      <c r="G3778" s="4" t="s">
        <v>1275</v>
      </c>
      <c r="H3778" t="str">
        <f>CONCATENATE(Source[[#This Row],[Subject]],TRIM(Source[[#This Row],[Course]]))</f>
        <v>MUS10C</v>
      </c>
      <c r="I3778" t="str">
        <f>VLOOKUP(Source[[#This Row],[SubjCrse]],'Courses and Categories'!$E$2:$G$1816,3,FALSE)</f>
        <v>Credit Visual &amp; Performing Arts</v>
      </c>
      <c r="J3778">
        <v>1</v>
      </c>
      <c r="K3778" t="s">
        <v>1276</v>
      </c>
      <c r="L3778" t="s">
        <v>39</v>
      </c>
      <c r="M3778" t="s">
        <v>903</v>
      </c>
      <c r="N3778" t="s">
        <v>105</v>
      </c>
      <c r="O3778">
        <v>1200</v>
      </c>
      <c r="P3778">
        <v>1530</v>
      </c>
      <c r="Q3778" t="s">
        <v>233</v>
      </c>
      <c r="R3778">
        <v>133</v>
      </c>
      <c r="S3778" t="s">
        <v>134</v>
      </c>
      <c r="T3778" t="s">
        <v>51</v>
      </c>
      <c r="U3778" s="1">
        <v>43626</v>
      </c>
      <c r="V3778" s="1">
        <v>43671</v>
      </c>
      <c r="W3778" t="s">
        <v>1270</v>
      </c>
      <c r="X3778" t="s">
        <v>905</v>
      </c>
      <c r="Y3778">
        <v>2</v>
      </c>
      <c r="Z3778">
        <v>2</v>
      </c>
      <c r="AA3778">
        <v>25</v>
      </c>
      <c r="AB3778">
        <v>8</v>
      </c>
      <c r="AC3778" t="s">
        <v>1271</v>
      </c>
      <c r="AD3778">
        <f>IF(ISBLANK(Source[[#This Row],[CrosslistID]]),1,1/COUNTIFS(Source[CrosslistID],Source[[#This Row],[CrosslistID]],Source[TermDesc],Source[[#This Row],[TermDesc]]))</f>
        <v>0.2</v>
      </c>
      <c r="AE3778">
        <v>31</v>
      </c>
      <c r="AF3778">
        <v>25</v>
      </c>
      <c r="AG3778">
        <v>124</v>
      </c>
      <c r="AH3778">
        <v>124</v>
      </c>
      <c r="AI3778">
        <v>0.20300000000000001</v>
      </c>
      <c r="AJ3778">
        <v>0.20300000000000001</v>
      </c>
      <c r="AK3778">
        <v>0</v>
      </c>
      <c r="AL37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78">
        <f>IF(AND(Source[[#This Row],[Credit_Noncredit]]="Noncredit",Source[[#This Row],[FTEF]]&gt;0),Source[[#This Row],[NC XLST FTES]]*525/(437.5*Source[[#This Row],[FTEF]]),0)</f>
        <v>0</v>
      </c>
      <c r="AN3778">
        <f>IF(Source[[#This Row],[Credit_Noncredit]]="Credit",Source[[#This Row],[Census Enrollment]],Source[[#This Row],[Noncredit Avg. Attendance]])</f>
        <v>2</v>
      </c>
    </row>
    <row r="3779" spans="1:40" x14ac:dyDescent="0.25">
      <c r="A3779" t="s">
        <v>885</v>
      </c>
      <c r="B3779" t="s">
        <v>886</v>
      </c>
      <c r="C3779" t="s">
        <v>1184</v>
      </c>
      <c r="D3779" t="s">
        <v>1262</v>
      </c>
      <c r="E3779" s="4">
        <v>52763</v>
      </c>
      <c r="F3779" s="4" t="s">
        <v>1263</v>
      </c>
      <c r="G3779" s="4" t="s">
        <v>1275</v>
      </c>
      <c r="H3779" t="str">
        <f>CONCATENATE(Source[[#This Row],[Subject]],TRIM(Source[[#This Row],[Course]]))</f>
        <v>MUS10C</v>
      </c>
      <c r="I3779" t="str">
        <f>VLOOKUP(Source[[#This Row],[SubjCrse]],'Courses and Categories'!$E$2:$G$1816,3,FALSE)</f>
        <v>Credit Visual &amp; Performing Arts</v>
      </c>
      <c r="J3779">
        <v>501</v>
      </c>
      <c r="K3779" t="s">
        <v>1276</v>
      </c>
      <c r="L3779" t="s">
        <v>87</v>
      </c>
      <c r="M3779" t="s">
        <v>903</v>
      </c>
      <c r="N3779" t="s">
        <v>59</v>
      </c>
      <c r="O3779">
        <v>1800</v>
      </c>
      <c r="P3779">
        <v>2130</v>
      </c>
      <c r="Q3779" t="s">
        <v>233</v>
      </c>
      <c r="R3779">
        <v>133</v>
      </c>
      <c r="S3779" t="s">
        <v>134</v>
      </c>
      <c r="T3779" t="s">
        <v>51</v>
      </c>
      <c r="U3779" s="1">
        <v>43626</v>
      </c>
      <c r="V3779" s="1">
        <v>43671</v>
      </c>
      <c r="W3779" t="s">
        <v>1270</v>
      </c>
      <c r="X3779" t="s">
        <v>905</v>
      </c>
      <c r="Y3779">
        <v>2</v>
      </c>
      <c r="Z3779">
        <v>2</v>
      </c>
      <c r="AA3779">
        <v>25</v>
      </c>
      <c r="AB3779">
        <v>8</v>
      </c>
      <c r="AC3779" t="s">
        <v>1272</v>
      </c>
      <c r="AD3779">
        <f>IF(ISBLANK(Source[[#This Row],[CrosslistID]]),1,1/COUNTIFS(Source[CrosslistID],Source[[#This Row],[CrosslistID]],Source[TermDesc],Source[[#This Row],[TermDesc]]))</f>
        <v>0.2</v>
      </c>
      <c r="AE3779">
        <v>30</v>
      </c>
      <c r="AF3779">
        <v>25</v>
      </c>
      <c r="AG3779">
        <v>120</v>
      </c>
      <c r="AH3779">
        <v>120</v>
      </c>
      <c r="AI3779">
        <v>0.188</v>
      </c>
      <c r="AJ3779">
        <v>0.188</v>
      </c>
      <c r="AK3779">
        <v>0</v>
      </c>
      <c r="AL37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79">
        <f>IF(AND(Source[[#This Row],[Credit_Noncredit]]="Noncredit",Source[[#This Row],[FTEF]]&gt;0),Source[[#This Row],[NC XLST FTES]]*525/(437.5*Source[[#This Row],[FTEF]]),0)</f>
        <v>0</v>
      </c>
      <c r="AN3779">
        <f>IF(Source[[#This Row],[Credit_Noncredit]]="Credit",Source[[#This Row],[Census Enrollment]],Source[[#This Row],[Noncredit Avg. Attendance]])</f>
        <v>2</v>
      </c>
    </row>
    <row r="3780" spans="1:40" x14ac:dyDescent="0.25">
      <c r="A3780" t="s">
        <v>885</v>
      </c>
      <c r="B3780" t="s">
        <v>886</v>
      </c>
      <c r="C3780" t="s">
        <v>1184</v>
      </c>
      <c r="D3780" t="s">
        <v>1262</v>
      </c>
      <c r="E3780" s="4">
        <v>52764</v>
      </c>
      <c r="F3780" s="4" t="s">
        <v>1263</v>
      </c>
      <c r="G3780" s="4" t="s">
        <v>1277</v>
      </c>
      <c r="H3780" t="str">
        <f>CONCATENATE(Source[[#This Row],[Subject]],TRIM(Source[[#This Row],[Course]]))</f>
        <v>MUS10D</v>
      </c>
      <c r="I3780" t="str">
        <f>VLOOKUP(Source[[#This Row],[SubjCrse]],'Courses and Categories'!$E$2:$G$1816,3,FALSE)</f>
        <v>Credit Visual &amp; Performing Arts</v>
      </c>
      <c r="J3780">
        <v>1</v>
      </c>
      <c r="K3780" t="s">
        <v>1278</v>
      </c>
      <c r="L3780" t="s">
        <v>39</v>
      </c>
      <c r="M3780" t="s">
        <v>903</v>
      </c>
      <c r="N3780" t="s">
        <v>105</v>
      </c>
      <c r="O3780">
        <v>1200</v>
      </c>
      <c r="P3780">
        <v>1530</v>
      </c>
      <c r="Q3780" t="s">
        <v>233</v>
      </c>
      <c r="R3780">
        <v>133</v>
      </c>
      <c r="S3780" t="s">
        <v>134</v>
      </c>
      <c r="T3780" t="s">
        <v>51</v>
      </c>
      <c r="U3780" s="1">
        <v>43626</v>
      </c>
      <c r="V3780" s="1">
        <v>43671</v>
      </c>
      <c r="W3780" t="s">
        <v>1270</v>
      </c>
      <c r="X3780" t="s">
        <v>905</v>
      </c>
      <c r="Y3780">
        <v>0</v>
      </c>
      <c r="Z3780">
        <v>0</v>
      </c>
      <c r="AA3780">
        <v>25</v>
      </c>
      <c r="AB3780">
        <v>0</v>
      </c>
      <c r="AC3780" t="s">
        <v>1271</v>
      </c>
      <c r="AD3780">
        <f>IF(ISBLANK(Source[[#This Row],[CrosslistID]]),1,1/COUNTIFS(Source[CrosslistID],Source[[#This Row],[CrosslistID]],Source[TermDesc],Source[[#This Row],[TermDesc]]))</f>
        <v>0.2</v>
      </c>
      <c r="AE3780">
        <v>31</v>
      </c>
      <c r="AF3780">
        <v>25</v>
      </c>
      <c r="AG3780">
        <v>124</v>
      </c>
      <c r="AH3780">
        <v>124</v>
      </c>
      <c r="AI3780">
        <v>0</v>
      </c>
      <c r="AJ3780">
        <v>0</v>
      </c>
      <c r="AK3780">
        <v>0</v>
      </c>
      <c r="AL37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80">
        <f>IF(AND(Source[[#This Row],[Credit_Noncredit]]="Noncredit",Source[[#This Row],[FTEF]]&gt;0),Source[[#This Row],[NC XLST FTES]]*525/(437.5*Source[[#This Row],[FTEF]]),0)</f>
        <v>0</v>
      </c>
      <c r="AN3780">
        <f>IF(Source[[#This Row],[Credit_Noncredit]]="Credit",Source[[#This Row],[Census Enrollment]],Source[[#This Row],[Noncredit Avg. Attendance]])</f>
        <v>0</v>
      </c>
    </row>
    <row r="3781" spans="1:40" x14ac:dyDescent="0.25">
      <c r="A3781" t="s">
        <v>885</v>
      </c>
      <c r="B3781" t="s">
        <v>886</v>
      </c>
      <c r="C3781" t="s">
        <v>1184</v>
      </c>
      <c r="D3781" t="s">
        <v>1262</v>
      </c>
      <c r="E3781" s="4">
        <v>52765</v>
      </c>
      <c r="F3781" s="4" t="s">
        <v>1263</v>
      </c>
      <c r="G3781" s="4" t="s">
        <v>1277</v>
      </c>
      <c r="H3781" t="str">
        <f>CONCATENATE(Source[[#This Row],[Subject]],TRIM(Source[[#This Row],[Course]]))</f>
        <v>MUS10D</v>
      </c>
      <c r="I3781" t="str">
        <f>VLOOKUP(Source[[#This Row],[SubjCrse]],'Courses and Categories'!$E$2:$G$1816,3,FALSE)</f>
        <v>Credit Visual &amp; Performing Arts</v>
      </c>
      <c r="J3781">
        <v>501</v>
      </c>
      <c r="K3781" t="s">
        <v>1278</v>
      </c>
      <c r="L3781" t="s">
        <v>87</v>
      </c>
      <c r="M3781" t="s">
        <v>903</v>
      </c>
      <c r="N3781" t="s">
        <v>59</v>
      </c>
      <c r="O3781">
        <v>1800</v>
      </c>
      <c r="P3781">
        <v>2130</v>
      </c>
      <c r="Q3781" t="s">
        <v>233</v>
      </c>
      <c r="R3781">
        <v>133</v>
      </c>
      <c r="S3781" t="s">
        <v>134</v>
      </c>
      <c r="T3781" t="s">
        <v>51</v>
      </c>
      <c r="U3781" s="1">
        <v>43626</v>
      </c>
      <c r="V3781" s="1">
        <v>43671</v>
      </c>
      <c r="W3781" t="s">
        <v>1270</v>
      </c>
      <c r="X3781" t="s">
        <v>905</v>
      </c>
      <c r="Y3781">
        <v>1</v>
      </c>
      <c r="Z3781">
        <v>1</v>
      </c>
      <c r="AA3781">
        <v>25</v>
      </c>
      <c r="AB3781">
        <v>4</v>
      </c>
      <c r="AC3781" t="s">
        <v>1272</v>
      </c>
      <c r="AD3781">
        <f>IF(ISBLANK(Source[[#This Row],[CrosslistID]]),1,1/COUNTIFS(Source[CrosslistID],Source[[#This Row],[CrosslistID]],Source[TermDesc],Source[[#This Row],[TermDesc]]))</f>
        <v>0.2</v>
      </c>
      <c r="AE3781">
        <v>30</v>
      </c>
      <c r="AF3781">
        <v>25</v>
      </c>
      <c r="AG3781">
        <v>120</v>
      </c>
      <c r="AH3781">
        <v>120</v>
      </c>
      <c r="AI3781">
        <v>9.4E-2</v>
      </c>
      <c r="AJ3781">
        <v>9.4E-2</v>
      </c>
      <c r="AK3781">
        <v>0</v>
      </c>
      <c r="AL37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81">
        <f>IF(AND(Source[[#This Row],[Credit_Noncredit]]="Noncredit",Source[[#This Row],[FTEF]]&gt;0),Source[[#This Row],[NC XLST FTES]]*525/(437.5*Source[[#This Row],[FTEF]]),0)</f>
        <v>0</v>
      </c>
      <c r="AN3781">
        <f>IF(Source[[#This Row],[Credit_Noncredit]]="Credit",Source[[#This Row],[Census Enrollment]],Source[[#This Row],[Noncredit Avg. Attendance]])</f>
        <v>1</v>
      </c>
    </row>
    <row r="3782" spans="1:40" x14ac:dyDescent="0.25">
      <c r="A3782" t="s">
        <v>885</v>
      </c>
      <c r="B3782" t="s">
        <v>886</v>
      </c>
      <c r="C3782" t="s">
        <v>1184</v>
      </c>
      <c r="D3782" t="s">
        <v>1262</v>
      </c>
      <c r="E3782" s="4">
        <v>53175</v>
      </c>
      <c r="F3782" s="4" t="s">
        <v>1263</v>
      </c>
      <c r="G3782" s="4">
        <v>14</v>
      </c>
      <c r="H3782" t="str">
        <f>CONCATENATE(Source[[#This Row],[Subject]],TRIM(Source[[#This Row],[Course]]))</f>
        <v>MUS14</v>
      </c>
      <c r="I3782" t="str">
        <f>VLOOKUP(Source[[#This Row],[SubjCrse]],'Courses and Categories'!$E$2:$G$1816,3,FALSE)</f>
        <v>Credit Visual &amp; Performing Arts</v>
      </c>
      <c r="J3782">
        <v>1</v>
      </c>
      <c r="K3782" t="s">
        <v>1279</v>
      </c>
      <c r="L3782" t="s">
        <v>39</v>
      </c>
      <c r="M3782" t="s">
        <v>903</v>
      </c>
      <c r="N3782" t="s">
        <v>105</v>
      </c>
      <c r="O3782">
        <v>1200</v>
      </c>
      <c r="P3782">
        <v>1530</v>
      </c>
      <c r="Q3782" t="s">
        <v>233</v>
      </c>
      <c r="R3782">
        <v>133</v>
      </c>
      <c r="S3782" t="s">
        <v>134</v>
      </c>
      <c r="T3782" t="s">
        <v>51</v>
      </c>
      <c r="U3782" s="1">
        <v>43626</v>
      </c>
      <c r="V3782" s="1">
        <v>43671</v>
      </c>
      <c r="W3782" t="s">
        <v>1270</v>
      </c>
      <c r="X3782" t="s">
        <v>905</v>
      </c>
      <c r="Y3782">
        <v>1</v>
      </c>
      <c r="Z3782">
        <v>1</v>
      </c>
      <c r="AA3782">
        <v>25</v>
      </c>
      <c r="AB3782">
        <v>4</v>
      </c>
      <c r="AC3782" t="s">
        <v>1271</v>
      </c>
      <c r="AD3782">
        <f>IF(ISBLANK(Source[[#This Row],[CrosslistID]]),1,1/COUNTIFS(Source[CrosslistID],Source[[#This Row],[CrosslistID]],Source[TermDesc],Source[[#This Row],[TermDesc]]))</f>
        <v>0.2</v>
      </c>
      <c r="AE3782">
        <v>31</v>
      </c>
      <c r="AF3782">
        <v>25</v>
      </c>
      <c r="AG3782">
        <v>124</v>
      </c>
      <c r="AH3782">
        <v>124</v>
      </c>
      <c r="AI3782">
        <v>0.10100000000000001</v>
      </c>
      <c r="AJ3782">
        <v>0.10100000000000001</v>
      </c>
      <c r="AK3782">
        <v>0</v>
      </c>
      <c r="AL37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82">
        <f>IF(AND(Source[[#This Row],[Credit_Noncredit]]="Noncredit",Source[[#This Row],[FTEF]]&gt;0),Source[[#This Row],[NC XLST FTES]]*525/(437.5*Source[[#This Row],[FTEF]]),0)</f>
        <v>0</v>
      </c>
      <c r="AN3782">
        <f>IF(Source[[#This Row],[Credit_Noncredit]]="Credit",Source[[#This Row],[Census Enrollment]],Source[[#This Row],[Noncredit Avg. Attendance]])</f>
        <v>1</v>
      </c>
    </row>
    <row r="3783" spans="1:40" x14ac:dyDescent="0.25">
      <c r="A3783" t="s">
        <v>885</v>
      </c>
      <c r="B3783" t="s">
        <v>886</v>
      </c>
      <c r="C3783" t="s">
        <v>1184</v>
      </c>
      <c r="D3783" t="s">
        <v>1262</v>
      </c>
      <c r="E3783" s="4">
        <v>53176</v>
      </c>
      <c r="F3783" s="4" t="s">
        <v>1263</v>
      </c>
      <c r="G3783" s="4">
        <v>14</v>
      </c>
      <c r="H3783" t="str">
        <f>CONCATENATE(Source[[#This Row],[Subject]],TRIM(Source[[#This Row],[Course]]))</f>
        <v>MUS14</v>
      </c>
      <c r="I3783" t="str">
        <f>VLOOKUP(Source[[#This Row],[SubjCrse]],'Courses and Categories'!$E$2:$G$1816,3,FALSE)</f>
        <v>Credit Visual &amp; Performing Arts</v>
      </c>
      <c r="J3783">
        <v>501</v>
      </c>
      <c r="K3783" t="s">
        <v>1279</v>
      </c>
      <c r="L3783" t="s">
        <v>87</v>
      </c>
      <c r="M3783" t="s">
        <v>903</v>
      </c>
      <c r="N3783" t="s">
        <v>59</v>
      </c>
      <c r="O3783">
        <v>1800</v>
      </c>
      <c r="P3783">
        <v>2130</v>
      </c>
      <c r="Q3783" t="s">
        <v>233</v>
      </c>
      <c r="R3783">
        <v>133</v>
      </c>
      <c r="S3783" t="s">
        <v>134</v>
      </c>
      <c r="T3783" t="s">
        <v>51</v>
      </c>
      <c r="U3783" s="1">
        <v>43626</v>
      </c>
      <c r="V3783" s="1">
        <v>43671</v>
      </c>
      <c r="W3783" t="s">
        <v>1270</v>
      </c>
      <c r="X3783" t="s">
        <v>905</v>
      </c>
      <c r="Y3783">
        <v>2</v>
      </c>
      <c r="Z3783">
        <v>2</v>
      </c>
      <c r="AA3783">
        <v>25</v>
      </c>
      <c r="AB3783">
        <v>8</v>
      </c>
      <c r="AC3783" t="s">
        <v>1272</v>
      </c>
      <c r="AD3783">
        <f>IF(ISBLANK(Source[[#This Row],[CrosslistID]]),1,1/COUNTIFS(Source[CrosslistID],Source[[#This Row],[CrosslistID]],Source[TermDesc],Source[[#This Row],[TermDesc]]))</f>
        <v>0.2</v>
      </c>
      <c r="AE3783">
        <v>30</v>
      </c>
      <c r="AF3783">
        <v>25</v>
      </c>
      <c r="AG3783">
        <v>120</v>
      </c>
      <c r="AH3783">
        <v>120</v>
      </c>
      <c r="AI3783">
        <v>0.188</v>
      </c>
      <c r="AJ3783">
        <v>0.188</v>
      </c>
      <c r="AK3783">
        <v>0</v>
      </c>
      <c r="AL37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83">
        <f>IF(AND(Source[[#This Row],[Credit_Noncredit]]="Noncredit",Source[[#This Row],[FTEF]]&gt;0),Source[[#This Row],[NC XLST FTES]]*525/(437.5*Source[[#This Row],[FTEF]]),0)</f>
        <v>0</v>
      </c>
      <c r="AN3783">
        <f>IF(Source[[#This Row],[Credit_Noncredit]]="Credit",Source[[#This Row],[Census Enrollment]],Source[[#This Row],[Noncredit Avg. Attendance]])</f>
        <v>2</v>
      </c>
    </row>
    <row r="3784" spans="1:40" x14ac:dyDescent="0.25">
      <c r="A3784" t="s">
        <v>885</v>
      </c>
      <c r="B3784" t="s">
        <v>886</v>
      </c>
      <c r="C3784" t="s">
        <v>1184</v>
      </c>
      <c r="D3784" t="s">
        <v>1262</v>
      </c>
      <c r="E3784" s="4">
        <v>53078</v>
      </c>
      <c r="F3784" s="4" t="s">
        <v>1263</v>
      </c>
      <c r="G3784" s="4" t="s">
        <v>1280</v>
      </c>
      <c r="H3784" t="str">
        <f>CONCATENATE(Source[[#This Row],[Subject]],TRIM(Source[[#This Row],[Course]]))</f>
        <v>MUS27A</v>
      </c>
      <c r="I3784" t="str">
        <f>VLOOKUP(Source[[#This Row],[SubjCrse]],'Courses and Categories'!$E$2:$G$1816,3,FALSE)</f>
        <v>Credit General Education</v>
      </c>
      <c r="J3784">
        <v>961</v>
      </c>
      <c r="K3784" t="s">
        <v>1281</v>
      </c>
      <c r="L3784" t="s">
        <v>87</v>
      </c>
      <c r="M3784" t="s">
        <v>897</v>
      </c>
      <c r="N3784" t="s">
        <v>42</v>
      </c>
      <c r="O3784" t="s">
        <v>42</v>
      </c>
      <c r="P3784" t="s">
        <v>42</v>
      </c>
      <c r="Q3784" t="s">
        <v>42</v>
      </c>
      <c r="S3784" t="s">
        <v>134</v>
      </c>
      <c r="T3784" t="s">
        <v>51</v>
      </c>
      <c r="U3784" s="1">
        <v>43633</v>
      </c>
      <c r="V3784" s="1">
        <v>43671</v>
      </c>
      <c r="W3784" t="s">
        <v>1282</v>
      </c>
      <c r="X3784" t="s">
        <v>899</v>
      </c>
      <c r="Y3784">
        <v>29</v>
      </c>
      <c r="Z3784">
        <v>29</v>
      </c>
      <c r="AA3784">
        <v>40</v>
      </c>
      <c r="AB3784">
        <v>72.5</v>
      </c>
      <c r="AD3784">
        <f>IF(ISBLANK(Source[[#This Row],[CrosslistID]]),1,1/COUNTIFS(Source[CrosslistID],Source[[#This Row],[CrosslistID]],Source[TermDesc],Source[[#This Row],[TermDesc]]))</f>
        <v>1</v>
      </c>
      <c r="AG3784">
        <v>0</v>
      </c>
      <c r="AH3784">
        <v>72.5</v>
      </c>
      <c r="AI3784">
        <v>2.8</v>
      </c>
      <c r="AJ3784">
        <v>2.9</v>
      </c>
      <c r="AK3784">
        <v>0.2</v>
      </c>
      <c r="AL37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84">
        <f>IF(AND(Source[[#This Row],[Credit_Noncredit]]="Noncredit",Source[[#This Row],[FTEF]]&gt;0),Source[[#This Row],[NC XLST FTES]]*525/(437.5*Source[[#This Row],[FTEF]]),0)</f>
        <v>0</v>
      </c>
      <c r="AN3784">
        <f>IF(Source[[#This Row],[Credit_Noncredit]]="Credit",Source[[#This Row],[Census Enrollment]],Source[[#This Row],[Noncredit Avg. Attendance]])</f>
        <v>29</v>
      </c>
    </row>
    <row r="3785" spans="1:40" x14ac:dyDescent="0.25">
      <c r="A3785" t="s">
        <v>885</v>
      </c>
      <c r="B3785" t="s">
        <v>886</v>
      </c>
      <c r="C3785" t="s">
        <v>1184</v>
      </c>
      <c r="D3785" t="s">
        <v>1262</v>
      </c>
      <c r="E3785" s="4">
        <v>53680</v>
      </c>
      <c r="F3785" s="4" t="s">
        <v>1263</v>
      </c>
      <c r="G3785" s="4" t="s">
        <v>1283</v>
      </c>
      <c r="H3785" t="str">
        <f>CONCATENATE(Source[[#This Row],[Subject]],TRIM(Source[[#This Row],[Course]]))</f>
        <v>MUS27R</v>
      </c>
      <c r="I3785" t="str">
        <f>VLOOKUP(Source[[#This Row],[SubjCrse]],'Courses and Categories'!$E$2:$G$1816,3,FALSE)</f>
        <v>Credit General Education</v>
      </c>
      <c r="J3785">
        <v>931</v>
      </c>
      <c r="K3785" t="s">
        <v>1284</v>
      </c>
      <c r="L3785" t="s">
        <v>87</v>
      </c>
      <c r="M3785" t="s">
        <v>897</v>
      </c>
      <c r="N3785" t="s">
        <v>42</v>
      </c>
      <c r="O3785" t="s">
        <v>42</v>
      </c>
      <c r="P3785" t="s">
        <v>42</v>
      </c>
      <c r="Q3785" t="s">
        <v>42</v>
      </c>
      <c r="S3785" t="s">
        <v>134</v>
      </c>
      <c r="T3785" t="s">
        <v>51</v>
      </c>
      <c r="U3785" s="1">
        <v>43626</v>
      </c>
      <c r="V3785" s="1">
        <v>43671</v>
      </c>
      <c r="W3785" t="s">
        <v>1285</v>
      </c>
      <c r="X3785" t="s">
        <v>899</v>
      </c>
      <c r="Y3785">
        <v>42</v>
      </c>
      <c r="Z3785">
        <v>39</v>
      </c>
      <c r="AA3785">
        <v>40</v>
      </c>
      <c r="AB3785">
        <v>97.5</v>
      </c>
      <c r="AD3785">
        <f>IF(ISBLANK(Source[[#This Row],[CrosslistID]]),1,1/COUNTIFS(Source[CrosslistID],Source[[#This Row],[CrosslistID]],Source[TermDesc],Source[[#This Row],[TermDesc]]))</f>
        <v>1</v>
      </c>
      <c r="AG3785">
        <v>0</v>
      </c>
      <c r="AH3785">
        <v>97.5</v>
      </c>
      <c r="AI3785">
        <v>4.0999999999999996</v>
      </c>
      <c r="AJ3785">
        <v>4.2</v>
      </c>
      <c r="AK3785">
        <v>0.2</v>
      </c>
      <c r="AL37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85">
        <f>IF(AND(Source[[#This Row],[Credit_Noncredit]]="Noncredit",Source[[#This Row],[FTEF]]&gt;0),Source[[#This Row],[NC XLST FTES]]*525/(437.5*Source[[#This Row],[FTEF]]),0)</f>
        <v>0</v>
      </c>
      <c r="AN3785">
        <f>IF(Source[[#This Row],[Credit_Noncredit]]="Credit",Source[[#This Row],[Census Enrollment]],Source[[#This Row],[Noncredit Avg. Attendance]])</f>
        <v>42</v>
      </c>
    </row>
    <row r="3786" spans="1:40" x14ac:dyDescent="0.25">
      <c r="A3786" t="s">
        <v>885</v>
      </c>
      <c r="B3786" t="s">
        <v>886</v>
      </c>
      <c r="C3786" t="s">
        <v>1184</v>
      </c>
      <c r="D3786" t="s">
        <v>1286</v>
      </c>
      <c r="E3786" s="4">
        <v>52395</v>
      </c>
      <c r="F3786" s="4" t="s">
        <v>1287</v>
      </c>
      <c r="G3786" s="4" t="s">
        <v>1288</v>
      </c>
      <c r="H3786" t="str">
        <f>CONCATENATE(Source[[#This Row],[Subject]],TRIM(Source[[#This Row],[Course]]))</f>
        <v>PHOT50B</v>
      </c>
      <c r="I3786" t="str">
        <f>VLOOKUP(Source[[#This Row],[SubjCrse]],'Courses and Categories'!$E$2:$G$1816,3,FALSE)</f>
        <v>Credit General Education</v>
      </c>
      <c r="J3786">
        <v>931</v>
      </c>
      <c r="K3786" t="s">
        <v>1289</v>
      </c>
      <c r="L3786" t="s">
        <v>87</v>
      </c>
      <c r="M3786" t="s">
        <v>897</v>
      </c>
      <c r="N3786" t="s">
        <v>42</v>
      </c>
      <c r="O3786" t="s">
        <v>42</v>
      </c>
      <c r="P3786" t="s">
        <v>42</v>
      </c>
      <c r="Q3786" t="s">
        <v>42</v>
      </c>
      <c r="S3786" t="s">
        <v>134</v>
      </c>
      <c r="T3786" t="s">
        <v>51</v>
      </c>
      <c r="U3786" s="1">
        <v>43626</v>
      </c>
      <c r="V3786" s="1">
        <v>43665</v>
      </c>
      <c r="W3786" t="s">
        <v>1290</v>
      </c>
      <c r="X3786" t="s">
        <v>899</v>
      </c>
      <c r="Y3786">
        <v>38</v>
      </c>
      <c r="Z3786">
        <v>32</v>
      </c>
      <c r="AA3786">
        <v>40</v>
      </c>
      <c r="AB3786">
        <v>80</v>
      </c>
      <c r="AD3786">
        <f>IF(ISBLANK(Source[[#This Row],[CrosslistID]]),1,1/COUNTIFS(Source[CrosslistID],Source[[#This Row],[CrosslistID]],Source[TermDesc],Source[[#This Row],[TermDesc]]))</f>
        <v>1</v>
      </c>
      <c r="AG3786">
        <v>0</v>
      </c>
      <c r="AH3786">
        <v>80</v>
      </c>
      <c r="AI3786">
        <v>4.8</v>
      </c>
      <c r="AJ3786">
        <v>5.0667</v>
      </c>
      <c r="AK3786">
        <v>0.26669999999999999</v>
      </c>
      <c r="AL37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86">
        <f>IF(AND(Source[[#This Row],[Credit_Noncredit]]="Noncredit",Source[[#This Row],[FTEF]]&gt;0),Source[[#This Row],[NC XLST FTES]]*525/(437.5*Source[[#This Row],[FTEF]]),0)</f>
        <v>0</v>
      </c>
      <c r="AN3786">
        <f>IF(Source[[#This Row],[Credit_Noncredit]]="Credit",Source[[#This Row],[Census Enrollment]],Source[[#This Row],[Noncredit Avg. Attendance]])</f>
        <v>38</v>
      </c>
    </row>
    <row r="3787" spans="1:40" x14ac:dyDescent="0.25">
      <c r="A3787" t="s">
        <v>885</v>
      </c>
      <c r="B3787" t="s">
        <v>886</v>
      </c>
      <c r="C3787" t="s">
        <v>1184</v>
      </c>
      <c r="D3787" t="s">
        <v>1286</v>
      </c>
      <c r="E3787" s="4">
        <v>53486</v>
      </c>
      <c r="F3787" s="4" t="s">
        <v>1287</v>
      </c>
      <c r="G3787" s="4">
        <v>52</v>
      </c>
      <c r="H3787" t="str">
        <f>CONCATENATE(Source[[#This Row],[Subject]],TRIM(Source[[#This Row],[Course]]))</f>
        <v>PHOT52</v>
      </c>
      <c r="I3787" t="str">
        <f>VLOOKUP(Source[[#This Row],[SubjCrse]],'Courses and Categories'!$E$2:$G$1816,3,FALSE)</f>
        <v>Credit CTE</v>
      </c>
      <c r="J3787">
        <v>931</v>
      </c>
      <c r="K3787" t="s">
        <v>1291</v>
      </c>
      <c r="L3787" t="s">
        <v>87</v>
      </c>
      <c r="M3787" t="s">
        <v>897</v>
      </c>
      <c r="N3787" t="s">
        <v>42</v>
      </c>
      <c r="O3787" t="s">
        <v>42</v>
      </c>
      <c r="P3787" t="s">
        <v>42</v>
      </c>
      <c r="Q3787" t="s">
        <v>42</v>
      </c>
      <c r="S3787" t="s">
        <v>134</v>
      </c>
      <c r="T3787" t="s">
        <v>51</v>
      </c>
      <c r="U3787" s="1">
        <v>43626</v>
      </c>
      <c r="V3787" s="1">
        <v>43665</v>
      </c>
      <c r="W3787" t="s">
        <v>1292</v>
      </c>
      <c r="X3787" t="s">
        <v>899</v>
      </c>
      <c r="Y3787">
        <v>18</v>
      </c>
      <c r="Z3787">
        <v>17</v>
      </c>
      <c r="AA3787">
        <v>25</v>
      </c>
      <c r="AB3787">
        <v>68</v>
      </c>
      <c r="AD3787">
        <f>IF(ISBLANK(Source[[#This Row],[CrosslistID]]),1,1/COUNTIFS(Source[CrosslistID],Source[[#This Row],[CrosslistID]],Source[TermDesc],Source[[#This Row],[TermDesc]]))</f>
        <v>1</v>
      </c>
      <c r="AG3787">
        <v>0</v>
      </c>
      <c r="AH3787">
        <v>68</v>
      </c>
      <c r="AI3787">
        <v>0.56699999999999995</v>
      </c>
      <c r="AJ3787">
        <v>0.60040000000000004</v>
      </c>
      <c r="AK3787">
        <v>6.6699999999999995E-2</v>
      </c>
      <c r="AL37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87">
        <f>IF(AND(Source[[#This Row],[Credit_Noncredit]]="Noncredit",Source[[#This Row],[FTEF]]&gt;0),Source[[#This Row],[NC XLST FTES]]*525/(437.5*Source[[#This Row],[FTEF]]),0)</f>
        <v>0</v>
      </c>
      <c r="AN3787">
        <f>IF(Source[[#This Row],[Credit_Noncredit]]="Credit",Source[[#This Row],[Census Enrollment]],Source[[#This Row],[Noncredit Avg. Attendance]])</f>
        <v>18</v>
      </c>
    </row>
    <row r="3788" spans="1:40" x14ac:dyDescent="0.25">
      <c r="A3788" t="s">
        <v>885</v>
      </c>
      <c r="B3788" t="s">
        <v>886</v>
      </c>
      <c r="C3788" t="s">
        <v>1184</v>
      </c>
      <c r="D3788" t="s">
        <v>1286</v>
      </c>
      <c r="E3788" s="4">
        <v>53131</v>
      </c>
      <c r="F3788" s="4" t="s">
        <v>1287</v>
      </c>
      <c r="G3788" s="4" t="s">
        <v>1293</v>
      </c>
      <c r="H3788" t="str">
        <f>CONCATENATE(Source[[#This Row],[Subject]],TRIM(Source[[#This Row],[Course]]))</f>
        <v>PHOT60A</v>
      </c>
      <c r="I3788" t="str">
        <f>VLOOKUP(Source[[#This Row],[SubjCrse]],'Courses and Categories'!$E$2:$G$1816,3,FALSE)</f>
        <v>Credit CTE</v>
      </c>
      <c r="J3788">
        <v>931</v>
      </c>
      <c r="K3788" t="s">
        <v>1294</v>
      </c>
      <c r="L3788" t="s">
        <v>39</v>
      </c>
      <c r="M3788" t="s">
        <v>897</v>
      </c>
      <c r="N3788" t="s">
        <v>42</v>
      </c>
      <c r="O3788" t="s">
        <v>42</v>
      </c>
      <c r="P3788" t="s">
        <v>42</v>
      </c>
      <c r="Q3788" t="s">
        <v>42</v>
      </c>
      <c r="S3788" t="s">
        <v>134</v>
      </c>
      <c r="T3788" t="s">
        <v>51</v>
      </c>
      <c r="U3788" s="1">
        <v>43626</v>
      </c>
      <c r="V3788" s="1">
        <v>43665</v>
      </c>
      <c r="W3788" t="s">
        <v>1295</v>
      </c>
      <c r="X3788" t="s">
        <v>918</v>
      </c>
      <c r="Y3788">
        <v>32</v>
      </c>
      <c r="Z3788">
        <v>27</v>
      </c>
      <c r="AA3788">
        <v>30</v>
      </c>
      <c r="AB3788">
        <v>90</v>
      </c>
      <c r="AD3788">
        <f>IF(ISBLANK(Source[[#This Row],[CrosslistID]]),1,1/COUNTIFS(Source[CrosslistID],Source[[#This Row],[CrosslistID]],Source[TermDesc],Source[[#This Row],[TermDesc]]))</f>
        <v>1</v>
      </c>
      <c r="AG3788">
        <v>0</v>
      </c>
      <c r="AH3788">
        <v>90</v>
      </c>
      <c r="AI3788">
        <v>2.133</v>
      </c>
      <c r="AJ3788">
        <v>2.133</v>
      </c>
      <c r="AK3788">
        <v>0.18329999999999999</v>
      </c>
      <c r="AL37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88">
        <f>IF(AND(Source[[#This Row],[Credit_Noncredit]]="Noncredit",Source[[#This Row],[FTEF]]&gt;0),Source[[#This Row],[NC XLST FTES]]*525/(437.5*Source[[#This Row],[FTEF]]),0)</f>
        <v>0</v>
      </c>
      <c r="AN3788">
        <f>IF(Source[[#This Row],[Credit_Noncredit]]="Credit",Source[[#This Row],[Census Enrollment]],Source[[#This Row],[Noncredit Avg. Attendance]])</f>
        <v>32</v>
      </c>
    </row>
    <row r="3789" spans="1:40" x14ac:dyDescent="0.25">
      <c r="A3789" t="s">
        <v>885</v>
      </c>
      <c r="B3789" t="s">
        <v>886</v>
      </c>
      <c r="C3789" t="s">
        <v>1184</v>
      </c>
      <c r="D3789" t="s">
        <v>1286</v>
      </c>
      <c r="E3789" s="4">
        <v>53631</v>
      </c>
      <c r="F3789" s="4" t="s">
        <v>1287</v>
      </c>
      <c r="G3789" s="4">
        <v>80</v>
      </c>
      <c r="H3789" t="str">
        <f>CONCATENATE(Source[[#This Row],[Subject]],TRIM(Source[[#This Row],[Course]]))</f>
        <v>PHOT80</v>
      </c>
      <c r="I3789" t="str">
        <f>VLOOKUP(Source[[#This Row],[SubjCrse]],'Courses and Categories'!$E$2:$G$1816,3,FALSE)</f>
        <v>Credit CTE</v>
      </c>
      <c r="J3789">
        <v>1</v>
      </c>
      <c r="K3789" t="s">
        <v>1296</v>
      </c>
      <c r="L3789" t="s">
        <v>39</v>
      </c>
      <c r="M3789" t="s">
        <v>1046</v>
      </c>
      <c r="N3789" t="s">
        <v>95</v>
      </c>
      <c r="O3789" t="s">
        <v>1297</v>
      </c>
      <c r="P3789" t="s">
        <v>1298</v>
      </c>
      <c r="Q3789" t="s">
        <v>1299</v>
      </c>
      <c r="R3789" t="s">
        <v>1300</v>
      </c>
      <c r="S3789" t="s">
        <v>134</v>
      </c>
      <c r="T3789" t="s">
        <v>51</v>
      </c>
      <c r="U3789" s="1">
        <v>43626</v>
      </c>
      <c r="V3789" s="1">
        <v>43665</v>
      </c>
      <c r="W3789" t="s">
        <v>1301</v>
      </c>
      <c r="X3789" t="s">
        <v>905</v>
      </c>
      <c r="Y3789">
        <v>20</v>
      </c>
      <c r="Z3789">
        <v>18</v>
      </c>
      <c r="AA3789">
        <v>30</v>
      </c>
      <c r="AB3789">
        <v>60</v>
      </c>
      <c r="AD3789">
        <f>IF(ISBLANK(Source[[#This Row],[CrosslistID]]),1,1/COUNTIFS(Source[CrosslistID],Source[[#This Row],[CrosslistID]],Source[TermDesc],Source[[#This Row],[TermDesc]]))</f>
        <v>1</v>
      </c>
      <c r="AG3789">
        <v>0</v>
      </c>
      <c r="AH3789">
        <v>60</v>
      </c>
      <c r="AI3789">
        <v>2.7429999999999999</v>
      </c>
      <c r="AJ3789">
        <v>2.7429999999999999</v>
      </c>
      <c r="AK3789">
        <v>0.25</v>
      </c>
      <c r="AL37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89">
        <f>IF(AND(Source[[#This Row],[Credit_Noncredit]]="Noncredit",Source[[#This Row],[FTEF]]&gt;0),Source[[#This Row],[NC XLST FTES]]*525/(437.5*Source[[#This Row],[FTEF]]),0)</f>
        <v>0</v>
      </c>
      <c r="AN3789">
        <f>IF(Source[[#This Row],[Credit_Noncredit]]="Credit",Source[[#This Row],[Census Enrollment]],Source[[#This Row],[Noncredit Avg. Attendance]])</f>
        <v>20</v>
      </c>
    </row>
    <row r="3790" spans="1:40" x14ac:dyDescent="0.25">
      <c r="A3790" t="s">
        <v>885</v>
      </c>
      <c r="B3790" t="s">
        <v>886</v>
      </c>
      <c r="C3790" t="s">
        <v>1184</v>
      </c>
      <c r="D3790" t="s">
        <v>1286</v>
      </c>
      <c r="E3790" s="4">
        <v>53258</v>
      </c>
      <c r="F3790" s="4" t="s">
        <v>1287</v>
      </c>
      <c r="G3790" s="4" t="s">
        <v>1302</v>
      </c>
      <c r="H3790" t="str">
        <f>CONCATENATE(Source[[#This Row],[Subject]],TRIM(Source[[#This Row],[Course]]))</f>
        <v>PHOT101D</v>
      </c>
      <c r="I3790" t="str">
        <f>VLOOKUP(Source[[#This Row],[SubjCrse]],'Courses and Categories'!$E$2:$G$1816,3,FALSE)</f>
        <v>Credit CTE</v>
      </c>
      <c r="J3790">
        <v>501</v>
      </c>
      <c r="K3790" t="s">
        <v>1303</v>
      </c>
      <c r="L3790" t="s">
        <v>87</v>
      </c>
      <c r="M3790" t="s">
        <v>903</v>
      </c>
      <c r="N3790" t="s">
        <v>50</v>
      </c>
      <c r="O3790">
        <v>1810</v>
      </c>
      <c r="P3790">
        <v>2115</v>
      </c>
      <c r="Q3790" t="s">
        <v>422</v>
      </c>
      <c r="R3790">
        <v>203</v>
      </c>
      <c r="S3790" t="s">
        <v>134</v>
      </c>
      <c r="T3790" t="s">
        <v>51</v>
      </c>
      <c r="U3790" s="1">
        <v>43626</v>
      </c>
      <c r="V3790" s="1">
        <v>43665</v>
      </c>
      <c r="W3790" t="s">
        <v>1304</v>
      </c>
      <c r="X3790" t="s">
        <v>905</v>
      </c>
      <c r="Y3790">
        <v>25</v>
      </c>
      <c r="Z3790">
        <v>24</v>
      </c>
      <c r="AA3790">
        <v>30</v>
      </c>
      <c r="AB3790">
        <v>80</v>
      </c>
      <c r="AD3790">
        <f>IF(ISBLANK(Source[[#This Row],[CrosslistID]]),1,1/COUNTIFS(Source[CrosslistID],Source[[#This Row],[CrosslistID]],Source[TermDesc],Source[[#This Row],[TermDesc]]))</f>
        <v>1</v>
      </c>
      <c r="AG3790">
        <v>0</v>
      </c>
      <c r="AH3790">
        <v>80</v>
      </c>
      <c r="AI3790">
        <v>0.94299999999999995</v>
      </c>
      <c r="AJ3790">
        <v>0.94299999999999995</v>
      </c>
      <c r="AK3790">
        <v>6.6699999999999995E-2</v>
      </c>
      <c r="AL37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90">
        <f>IF(AND(Source[[#This Row],[Credit_Noncredit]]="Noncredit",Source[[#This Row],[FTEF]]&gt;0),Source[[#This Row],[NC XLST FTES]]*525/(437.5*Source[[#This Row],[FTEF]]),0)</f>
        <v>0</v>
      </c>
      <c r="AN3790">
        <f>IF(Source[[#This Row],[Credit_Noncredit]]="Credit",Source[[#This Row],[Census Enrollment]],Source[[#This Row],[Noncredit Avg. Attendance]])</f>
        <v>25</v>
      </c>
    </row>
    <row r="3791" spans="1:40" x14ac:dyDescent="0.25">
      <c r="A3791" t="s">
        <v>885</v>
      </c>
      <c r="B3791" t="s">
        <v>886</v>
      </c>
      <c r="C3791" t="s">
        <v>1184</v>
      </c>
      <c r="D3791" t="s">
        <v>1305</v>
      </c>
      <c r="E3791" s="4">
        <v>52928</v>
      </c>
      <c r="F3791" s="4" t="s">
        <v>1306</v>
      </c>
      <c r="G3791" s="4">
        <v>30</v>
      </c>
      <c r="H3791" t="str">
        <f>CONCATENATE(Source[[#This Row],[Subject]],TRIM(Source[[#This Row],[Course]]))</f>
        <v>TH A30</v>
      </c>
      <c r="I3791" t="str">
        <f>VLOOKUP(Source[[#This Row],[SubjCrse]],'Courses and Categories'!$E$2:$G$1816,3,FALSE)</f>
        <v>Credit General Education</v>
      </c>
      <c r="J3791">
        <v>931</v>
      </c>
      <c r="K3791" t="s">
        <v>1307</v>
      </c>
      <c r="L3791" t="s">
        <v>87</v>
      </c>
      <c r="M3791" t="s">
        <v>897</v>
      </c>
      <c r="N3791" t="s">
        <v>42</v>
      </c>
      <c r="O3791" t="s">
        <v>42</v>
      </c>
      <c r="P3791" t="s">
        <v>42</v>
      </c>
      <c r="Q3791" t="s">
        <v>42</v>
      </c>
      <c r="S3791" t="s">
        <v>134</v>
      </c>
      <c r="T3791" t="s">
        <v>51</v>
      </c>
      <c r="U3791" s="1">
        <v>43626</v>
      </c>
      <c r="V3791" s="1">
        <v>43665</v>
      </c>
      <c r="W3791" t="s">
        <v>1308</v>
      </c>
      <c r="X3791" t="s">
        <v>899</v>
      </c>
      <c r="Y3791">
        <v>30</v>
      </c>
      <c r="Z3791">
        <v>29</v>
      </c>
      <c r="AA3791">
        <v>35</v>
      </c>
      <c r="AB3791">
        <v>82.857100000000003</v>
      </c>
      <c r="AD3791">
        <f>IF(ISBLANK(Source[[#This Row],[CrosslistID]]),1,1/COUNTIFS(Source[CrosslistID],Source[[#This Row],[CrosslistID]],Source[TermDesc],Source[[#This Row],[TermDesc]]))</f>
        <v>1</v>
      </c>
      <c r="AG3791">
        <v>0</v>
      </c>
      <c r="AH3791">
        <v>82.857100000000003</v>
      </c>
      <c r="AI3791">
        <v>2.9</v>
      </c>
      <c r="AJ3791">
        <v>3</v>
      </c>
      <c r="AK3791">
        <v>0.2</v>
      </c>
      <c r="AL37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91">
        <f>IF(AND(Source[[#This Row],[Credit_Noncredit]]="Noncredit",Source[[#This Row],[FTEF]]&gt;0),Source[[#This Row],[NC XLST FTES]]*525/(437.5*Source[[#This Row],[FTEF]]),0)</f>
        <v>0</v>
      </c>
      <c r="AN3791">
        <f>IF(Source[[#This Row],[Credit_Noncredit]]="Credit",Source[[#This Row],[Census Enrollment]],Source[[#This Row],[Noncredit Avg. Attendance]])</f>
        <v>30</v>
      </c>
    </row>
    <row r="3792" spans="1:40" x14ac:dyDescent="0.25">
      <c r="A3792" t="s">
        <v>885</v>
      </c>
      <c r="B3792" t="s">
        <v>886</v>
      </c>
      <c r="C3792" t="s">
        <v>1184</v>
      </c>
      <c r="D3792" t="s">
        <v>1305</v>
      </c>
      <c r="E3792" s="4">
        <v>53626</v>
      </c>
      <c r="F3792" s="4" t="s">
        <v>1306</v>
      </c>
      <c r="G3792" s="4">
        <v>30</v>
      </c>
      <c r="H3792" t="str">
        <f>CONCATENATE(Source[[#This Row],[Subject]],TRIM(Source[[#This Row],[Course]]))</f>
        <v>TH A30</v>
      </c>
      <c r="I3792" t="str">
        <f>VLOOKUP(Source[[#This Row],[SubjCrse]],'Courses and Categories'!$E$2:$G$1816,3,FALSE)</f>
        <v>Credit General Education</v>
      </c>
      <c r="J3792">
        <v>932</v>
      </c>
      <c r="K3792" t="s">
        <v>1307</v>
      </c>
      <c r="L3792" t="s">
        <v>87</v>
      </c>
      <c r="M3792" t="s">
        <v>897</v>
      </c>
      <c r="N3792" t="s">
        <v>42</v>
      </c>
      <c r="O3792" t="s">
        <v>42</v>
      </c>
      <c r="P3792" t="s">
        <v>42</v>
      </c>
      <c r="Q3792" t="s">
        <v>42</v>
      </c>
      <c r="S3792" t="s">
        <v>134</v>
      </c>
      <c r="T3792" t="s">
        <v>51</v>
      </c>
      <c r="U3792" s="1">
        <v>43626</v>
      </c>
      <c r="V3792" s="1">
        <v>43665</v>
      </c>
      <c r="W3792" t="s">
        <v>1308</v>
      </c>
      <c r="X3792" t="s">
        <v>899</v>
      </c>
      <c r="Y3792">
        <v>32</v>
      </c>
      <c r="Z3792">
        <v>31</v>
      </c>
      <c r="AA3792">
        <v>35</v>
      </c>
      <c r="AB3792">
        <v>88.571399999999997</v>
      </c>
      <c r="AD3792">
        <f>IF(ISBLANK(Source[[#This Row],[CrosslistID]]),1,1/COUNTIFS(Source[CrosslistID],Source[[#This Row],[CrosslistID]],Source[TermDesc],Source[[#This Row],[TermDesc]]))</f>
        <v>1</v>
      </c>
      <c r="AG3792">
        <v>0</v>
      </c>
      <c r="AH3792">
        <v>88.571399999999997</v>
      </c>
      <c r="AI3792">
        <v>3</v>
      </c>
      <c r="AJ3792">
        <v>3.2</v>
      </c>
      <c r="AK3792">
        <v>0.2</v>
      </c>
      <c r="AL37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92">
        <f>IF(AND(Source[[#This Row],[Credit_Noncredit]]="Noncredit",Source[[#This Row],[FTEF]]&gt;0),Source[[#This Row],[NC XLST FTES]]*525/(437.5*Source[[#This Row],[FTEF]]),0)</f>
        <v>0</v>
      </c>
      <c r="AN3792">
        <f>IF(Source[[#This Row],[Credit_Noncredit]]="Credit",Source[[#This Row],[Census Enrollment]],Source[[#This Row],[Noncredit Avg. Attendance]])</f>
        <v>32</v>
      </c>
    </row>
    <row r="3793" spans="1:40" x14ac:dyDescent="0.25">
      <c r="A3793" t="s">
        <v>885</v>
      </c>
      <c r="B3793" t="s">
        <v>886</v>
      </c>
      <c r="C3793" t="s">
        <v>1184</v>
      </c>
      <c r="D3793" t="s">
        <v>1305</v>
      </c>
      <c r="E3793" s="4">
        <v>53628</v>
      </c>
      <c r="F3793" s="4" t="s">
        <v>1306</v>
      </c>
      <c r="G3793" s="4">
        <v>30</v>
      </c>
      <c r="H3793" t="str">
        <f>CONCATENATE(Source[[#This Row],[Subject]],TRIM(Source[[#This Row],[Course]]))</f>
        <v>TH A30</v>
      </c>
      <c r="I3793" t="str">
        <f>VLOOKUP(Source[[#This Row],[SubjCrse]],'Courses and Categories'!$E$2:$G$1816,3,FALSE)</f>
        <v>Credit General Education</v>
      </c>
      <c r="J3793">
        <v>933</v>
      </c>
      <c r="K3793" t="s">
        <v>1307</v>
      </c>
      <c r="L3793" t="s">
        <v>87</v>
      </c>
      <c r="M3793" t="s">
        <v>897</v>
      </c>
      <c r="N3793" t="s">
        <v>42</v>
      </c>
      <c r="O3793" t="s">
        <v>42</v>
      </c>
      <c r="P3793" t="s">
        <v>42</v>
      </c>
      <c r="Q3793" t="s">
        <v>42</v>
      </c>
      <c r="S3793" t="s">
        <v>134</v>
      </c>
      <c r="T3793" t="s">
        <v>51</v>
      </c>
      <c r="U3793" s="1">
        <v>43626</v>
      </c>
      <c r="V3793" s="1">
        <v>43665</v>
      </c>
      <c r="W3793" t="s">
        <v>1308</v>
      </c>
      <c r="X3793" t="s">
        <v>899</v>
      </c>
      <c r="Y3793">
        <v>29</v>
      </c>
      <c r="Z3793">
        <v>26</v>
      </c>
      <c r="AA3793">
        <v>35</v>
      </c>
      <c r="AB3793">
        <v>74.285700000000006</v>
      </c>
      <c r="AD3793">
        <f>IF(ISBLANK(Source[[#This Row],[CrosslistID]]),1,1/COUNTIFS(Source[CrosslistID],Source[[#This Row],[CrosslistID]],Source[TermDesc],Source[[#This Row],[TermDesc]]))</f>
        <v>1</v>
      </c>
      <c r="AG3793">
        <v>0</v>
      </c>
      <c r="AH3793">
        <v>74.285700000000006</v>
      </c>
      <c r="AI3793">
        <v>2.8</v>
      </c>
      <c r="AJ3793">
        <v>2.9</v>
      </c>
      <c r="AK3793">
        <v>0.2</v>
      </c>
      <c r="AL37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93">
        <f>IF(AND(Source[[#This Row],[Credit_Noncredit]]="Noncredit",Source[[#This Row],[FTEF]]&gt;0),Source[[#This Row],[NC XLST FTES]]*525/(437.5*Source[[#This Row],[FTEF]]),0)</f>
        <v>0</v>
      </c>
      <c r="AN3793">
        <f>IF(Source[[#This Row],[Credit_Noncredit]]="Credit",Source[[#This Row],[Census Enrollment]],Source[[#This Row],[Noncredit Avg. Attendance]])</f>
        <v>29</v>
      </c>
    </row>
    <row r="3794" spans="1:40" x14ac:dyDescent="0.25">
      <c r="A3794" t="s">
        <v>885</v>
      </c>
      <c r="B3794" t="s">
        <v>886</v>
      </c>
      <c r="C3794" t="s">
        <v>1184</v>
      </c>
      <c r="D3794" t="s">
        <v>1305</v>
      </c>
      <c r="E3794" s="4">
        <v>53480</v>
      </c>
      <c r="F3794" s="4" t="s">
        <v>1306</v>
      </c>
      <c r="G3794" s="4">
        <v>32</v>
      </c>
      <c r="H3794" t="str">
        <f>CONCATENATE(Source[[#This Row],[Subject]],TRIM(Source[[#This Row],[Course]]))</f>
        <v>TH A32</v>
      </c>
      <c r="I3794" t="str">
        <f>VLOOKUP(Source[[#This Row],[SubjCrse]],'Courses and Categories'!$E$2:$G$1816,3,FALSE)</f>
        <v>Credit General Education</v>
      </c>
      <c r="J3794">
        <v>931</v>
      </c>
      <c r="K3794" t="s">
        <v>1309</v>
      </c>
      <c r="L3794" t="s">
        <v>87</v>
      </c>
      <c r="M3794" t="s">
        <v>897</v>
      </c>
      <c r="N3794" t="s">
        <v>42</v>
      </c>
      <c r="O3794" t="s">
        <v>42</v>
      </c>
      <c r="P3794" t="s">
        <v>42</v>
      </c>
      <c r="Q3794" t="s">
        <v>42</v>
      </c>
      <c r="S3794" t="s">
        <v>134</v>
      </c>
      <c r="T3794" t="s">
        <v>51</v>
      </c>
      <c r="U3794" s="1">
        <v>43626</v>
      </c>
      <c r="V3794" s="1">
        <v>43665</v>
      </c>
      <c r="W3794" t="s">
        <v>1308</v>
      </c>
      <c r="X3794" t="s">
        <v>899</v>
      </c>
      <c r="Y3794">
        <v>27</v>
      </c>
      <c r="Z3794">
        <v>22</v>
      </c>
      <c r="AA3794">
        <v>35</v>
      </c>
      <c r="AB3794">
        <v>62.857100000000003</v>
      </c>
      <c r="AD3794">
        <f>IF(ISBLANK(Source[[#This Row],[CrosslistID]]),1,1/COUNTIFS(Source[CrosslistID],Source[[#This Row],[CrosslistID]],Source[TermDesc],Source[[#This Row],[TermDesc]]))</f>
        <v>1</v>
      </c>
      <c r="AG3794">
        <v>0</v>
      </c>
      <c r="AH3794">
        <v>62.857100000000003</v>
      </c>
      <c r="AI3794">
        <v>2.7</v>
      </c>
      <c r="AJ3794">
        <v>2.7</v>
      </c>
      <c r="AK3794">
        <v>0.2</v>
      </c>
      <c r="AL37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94">
        <f>IF(AND(Source[[#This Row],[Credit_Noncredit]]="Noncredit",Source[[#This Row],[FTEF]]&gt;0),Source[[#This Row],[NC XLST FTES]]*525/(437.5*Source[[#This Row],[FTEF]]),0)</f>
        <v>0</v>
      </c>
      <c r="AN3794">
        <f>IF(Source[[#This Row],[Credit_Noncredit]]="Credit",Source[[#This Row],[Census Enrollment]],Source[[#This Row],[Noncredit Avg. Attendance]])</f>
        <v>27</v>
      </c>
    </row>
    <row r="3795" spans="1:40" x14ac:dyDescent="0.25">
      <c r="A3795" t="s">
        <v>885</v>
      </c>
      <c r="B3795" t="s">
        <v>886</v>
      </c>
      <c r="C3795" t="s">
        <v>1184</v>
      </c>
      <c r="D3795" t="s">
        <v>1305</v>
      </c>
      <c r="E3795" s="4">
        <v>53111</v>
      </c>
      <c r="F3795" s="4" t="s">
        <v>1306</v>
      </c>
      <c r="G3795" s="4" t="s">
        <v>1210</v>
      </c>
      <c r="H3795" t="str">
        <f>CONCATENATE(Source[[#This Row],[Subject]],TRIM(Source[[#This Row],[Course]]))</f>
        <v>TH A150A</v>
      </c>
      <c r="I3795" t="str">
        <f>VLOOKUP(Source[[#This Row],[SubjCrse]],'Courses and Categories'!$E$2:$G$1816,3,FALSE)</f>
        <v>Credit General Education</v>
      </c>
      <c r="J3795">
        <v>1</v>
      </c>
      <c r="K3795" t="s">
        <v>1310</v>
      </c>
      <c r="L3795" t="s">
        <v>39</v>
      </c>
      <c r="M3795" t="s">
        <v>903</v>
      </c>
      <c r="N3795" t="s">
        <v>1093</v>
      </c>
      <c r="O3795">
        <v>1110</v>
      </c>
      <c r="P3795">
        <v>1400</v>
      </c>
      <c r="Q3795" t="s">
        <v>236</v>
      </c>
      <c r="R3795">
        <v>50</v>
      </c>
      <c r="S3795" t="s">
        <v>134</v>
      </c>
      <c r="T3795" t="s">
        <v>51</v>
      </c>
      <c r="U3795" s="1">
        <v>43626</v>
      </c>
      <c r="V3795" s="1">
        <v>43665</v>
      </c>
      <c r="W3795" t="s">
        <v>1311</v>
      </c>
      <c r="X3795" t="s">
        <v>905</v>
      </c>
      <c r="Y3795">
        <v>19</v>
      </c>
      <c r="Z3795">
        <v>16</v>
      </c>
      <c r="AA3795">
        <v>25</v>
      </c>
      <c r="AB3795">
        <v>64</v>
      </c>
      <c r="AC3795" t="s">
        <v>1312</v>
      </c>
      <c r="AD3795">
        <f>IF(ISBLANK(Source[[#This Row],[CrosslistID]]),1,1/COUNTIFS(Source[CrosslistID],Source[[#This Row],[CrosslistID]],Source[TermDesc],Source[[#This Row],[TermDesc]]))</f>
        <v>0.33333333333333331</v>
      </c>
      <c r="AE3795">
        <v>19</v>
      </c>
      <c r="AF3795">
        <v>25</v>
      </c>
      <c r="AG3795">
        <v>76</v>
      </c>
      <c r="AH3795">
        <v>76</v>
      </c>
      <c r="AI3795">
        <v>1.8460000000000001</v>
      </c>
      <c r="AJ3795">
        <v>1.8460000000000001</v>
      </c>
      <c r="AK3795">
        <v>0.2</v>
      </c>
      <c r="AL37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95">
        <f>IF(AND(Source[[#This Row],[Credit_Noncredit]]="Noncredit",Source[[#This Row],[FTEF]]&gt;0),Source[[#This Row],[NC XLST FTES]]*525/(437.5*Source[[#This Row],[FTEF]]),0)</f>
        <v>0</v>
      </c>
      <c r="AN3795">
        <f>IF(Source[[#This Row],[Credit_Noncredit]]="Credit",Source[[#This Row],[Census Enrollment]],Source[[#This Row],[Noncredit Avg. Attendance]])</f>
        <v>19</v>
      </c>
    </row>
    <row r="3796" spans="1:40" x14ac:dyDescent="0.25">
      <c r="A3796" t="s">
        <v>885</v>
      </c>
      <c r="B3796" t="s">
        <v>886</v>
      </c>
      <c r="C3796" t="s">
        <v>1184</v>
      </c>
      <c r="D3796" t="s">
        <v>1305</v>
      </c>
      <c r="E3796" s="4">
        <v>52753</v>
      </c>
      <c r="F3796" s="4" t="s">
        <v>1306</v>
      </c>
      <c r="G3796" s="4" t="s">
        <v>1210</v>
      </c>
      <c r="H3796" t="str">
        <f>CONCATENATE(Source[[#This Row],[Subject]],TRIM(Source[[#This Row],[Course]]))</f>
        <v>TH A150A</v>
      </c>
      <c r="I3796" t="str">
        <f>VLOOKUP(Source[[#This Row],[SubjCrse]],'Courses and Categories'!$E$2:$G$1816,3,FALSE)</f>
        <v>Credit General Education</v>
      </c>
      <c r="J3796">
        <v>501</v>
      </c>
      <c r="K3796" t="s">
        <v>1310</v>
      </c>
      <c r="L3796" t="s">
        <v>87</v>
      </c>
      <c r="M3796" t="s">
        <v>903</v>
      </c>
      <c r="N3796" t="s">
        <v>1050</v>
      </c>
      <c r="O3796">
        <v>1830</v>
      </c>
      <c r="P3796">
        <v>2120</v>
      </c>
      <c r="Q3796" t="s">
        <v>233</v>
      </c>
      <c r="R3796">
        <v>152</v>
      </c>
      <c r="S3796" t="s">
        <v>134</v>
      </c>
      <c r="T3796" t="s">
        <v>51</v>
      </c>
      <c r="U3796" s="1">
        <v>43626</v>
      </c>
      <c r="V3796" s="1">
        <v>43665</v>
      </c>
      <c r="W3796" t="s">
        <v>1313</v>
      </c>
      <c r="X3796" t="s">
        <v>905</v>
      </c>
      <c r="Y3796">
        <v>25</v>
      </c>
      <c r="Z3796">
        <v>25</v>
      </c>
      <c r="AA3796">
        <v>25</v>
      </c>
      <c r="AB3796">
        <v>100</v>
      </c>
      <c r="AC3796" t="s">
        <v>1314</v>
      </c>
      <c r="AD3796">
        <f>IF(ISBLANK(Source[[#This Row],[CrosslistID]]),1,1/COUNTIFS(Source[CrosslistID],Source[[#This Row],[CrosslistID]],Source[TermDesc],Source[[#This Row],[TermDesc]]))</f>
        <v>0.33333333333333331</v>
      </c>
      <c r="AE3796">
        <v>31</v>
      </c>
      <c r="AF3796">
        <v>25</v>
      </c>
      <c r="AG3796">
        <v>124</v>
      </c>
      <c r="AH3796">
        <v>124</v>
      </c>
      <c r="AI3796">
        <v>2.3660000000000001</v>
      </c>
      <c r="AJ3796">
        <v>2.5716999999999999</v>
      </c>
      <c r="AK3796">
        <v>0.2</v>
      </c>
      <c r="AL37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96">
        <f>IF(AND(Source[[#This Row],[Credit_Noncredit]]="Noncredit",Source[[#This Row],[FTEF]]&gt;0),Source[[#This Row],[NC XLST FTES]]*525/(437.5*Source[[#This Row],[FTEF]]),0)</f>
        <v>0</v>
      </c>
      <c r="AN3796">
        <f>IF(Source[[#This Row],[Credit_Noncredit]]="Credit",Source[[#This Row],[Census Enrollment]],Source[[#This Row],[Noncredit Avg. Attendance]])</f>
        <v>25</v>
      </c>
    </row>
    <row r="3797" spans="1:40" x14ac:dyDescent="0.25">
      <c r="A3797" t="s">
        <v>885</v>
      </c>
      <c r="B3797" t="s">
        <v>886</v>
      </c>
      <c r="C3797" t="s">
        <v>1184</v>
      </c>
      <c r="D3797" t="s">
        <v>1305</v>
      </c>
      <c r="E3797" s="4">
        <v>53112</v>
      </c>
      <c r="F3797" s="4" t="s">
        <v>1306</v>
      </c>
      <c r="G3797" s="4" t="s">
        <v>1213</v>
      </c>
      <c r="H3797" t="str">
        <f>CONCATENATE(Source[[#This Row],[Subject]],TRIM(Source[[#This Row],[Course]]))</f>
        <v>TH A150B</v>
      </c>
      <c r="I3797" t="str">
        <f>VLOOKUP(Source[[#This Row],[SubjCrse]],'Courses and Categories'!$E$2:$G$1816,3,FALSE)</f>
        <v>Credit Visual &amp; Performing Arts</v>
      </c>
      <c r="J3797">
        <v>1</v>
      </c>
      <c r="K3797" t="s">
        <v>1315</v>
      </c>
      <c r="L3797" t="s">
        <v>39</v>
      </c>
      <c r="M3797" t="s">
        <v>903</v>
      </c>
      <c r="N3797" t="s">
        <v>1093</v>
      </c>
      <c r="O3797">
        <v>1110</v>
      </c>
      <c r="P3797">
        <v>1400</v>
      </c>
      <c r="Q3797" t="s">
        <v>236</v>
      </c>
      <c r="R3797">
        <v>50</v>
      </c>
      <c r="S3797" t="s">
        <v>134</v>
      </c>
      <c r="T3797" t="s">
        <v>51</v>
      </c>
      <c r="U3797" s="1">
        <v>43626</v>
      </c>
      <c r="V3797" s="1">
        <v>43665</v>
      </c>
      <c r="W3797" t="s">
        <v>1311</v>
      </c>
      <c r="X3797" t="s">
        <v>905</v>
      </c>
      <c r="Y3797">
        <v>1</v>
      </c>
      <c r="Z3797">
        <v>1</v>
      </c>
      <c r="AA3797">
        <v>25</v>
      </c>
      <c r="AB3797">
        <v>4</v>
      </c>
      <c r="AC3797" t="s">
        <v>1312</v>
      </c>
      <c r="AD3797">
        <f>IF(ISBLANK(Source[[#This Row],[CrosslistID]]),1,1/COUNTIFS(Source[CrosslistID],Source[[#This Row],[CrosslistID]],Source[TermDesc],Source[[#This Row],[TermDesc]]))</f>
        <v>0.33333333333333331</v>
      </c>
      <c r="AE3797">
        <v>19</v>
      </c>
      <c r="AF3797">
        <v>25</v>
      </c>
      <c r="AG3797">
        <v>76</v>
      </c>
      <c r="AH3797">
        <v>76</v>
      </c>
      <c r="AI3797">
        <v>9.7000000000000003E-2</v>
      </c>
      <c r="AJ3797">
        <v>9.7000000000000003E-2</v>
      </c>
      <c r="AK3797">
        <v>0</v>
      </c>
      <c r="AL37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97">
        <f>IF(AND(Source[[#This Row],[Credit_Noncredit]]="Noncredit",Source[[#This Row],[FTEF]]&gt;0),Source[[#This Row],[NC XLST FTES]]*525/(437.5*Source[[#This Row],[FTEF]]),0)</f>
        <v>0</v>
      </c>
      <c r="AN3797">
        <f>IF(Source[[#This Row],[Credit_Noncredit]]="Credit",Source[[#This Row],[Census Enrollment]],Source[[#This Row],[Noncredit Avg. Attendance]])</f>
        <v>1</v>
      </c>
    </row>
    <row r="3798" spans="1:40" x14ac:dyDescent="0.25">
      <c r="A3798" t="s">
        <v>885</v>
      </c>
      <c r="B3798" t="s">
        <v>886</v>
      </c>
      <c r="C3798" t="s">
        <v>1184</v>
      </c>
      <c r="D3798" t="s">
        <v>1305</v>
      </c>
      <c r="E3798" s="4">
        <v>53114</v>
      </c>
      <c r="F3798" s="4" t="s">
        <v>1306</v>
      </c>
      <c r="G3798" s="4" t="s">
        <v>1213</v>
      </c>
      <c r="H3798" t="str">
        <f>CONCATENATE(Source[[#This Row],[Subject]],TRIM(Source[[#This Row],[Course]]))</f>
        <v>TH A150B</v>
      </c>
      <c r="I3798" t="str">
        <f>VLOOKUP(Source[[#This Row],[SubjCrse]],'Courses and Categories'!$E$2:$G$1816,3,FALSE)</f>
        <v>Credit Visual &amp; Performing Arts</v>
      </c>
      <c r="J3798">
        <v>501</v>
      </c>
      <c r="K3798" t="s">
        <v>1315</v>
      </c>
      <c r="L3798" t="s">
        <v>87</v>
      </c>
      <c r="M3798" t="s">
        <v>903</v>
      </c>
      <c r="N3798" t="s">
        <v>1050</v>
      </c>
      <c r="O3798">
        <v>1830</v>
      </c>
      <c r="P3798">
        <v>2120</v>
      </c>
      <c r="Q3798" t="s">
        <v>233</v>
      </c>
      <c r="R3798">
        <v>152</v>
      </c>
      <c r="S3798" t="s">
        <v>134</v>
      </c>
      <c r="T3798" t="s">
        <v>51</v>
      </c>
      <c r="U3798" s="1">
        <v>43626</v>
      </c>
      <c r="V3798" s="1">
        <v>43665</v>
      </c>
      <c r="W3798" t="s">
        <v>1313</v>
      </c>
      <c r="X3798" t="s">
        <v>905</v>
      </c>
      <c r="Y3798">
        <v>2</v>
      </c>
      <c r="Z3798">
        <v>2</v>
      </c>
      <c r="AA3798">
        <v>25</v>
      </c>
      <c r="AB3798">
        <v>8</v>
      </c>
      <c r="AC3798" t="s">
        <v>1314</v>
      </c>
      <c r="AD3798">
        <f>IF(ISBLANK(Source[[#This Row],[CrosslistID]]),1,1/COUNTIFS(Source[CrosslistID],Source[[#This Row],[CrosslistID]],Source[TermDesc],Source[[#This Row],[TermDesc]]))</f>
        <v>0.33333333333333331</v>
      </c>
      <c r="AE3798">
        <v>31</v>
      </c>
      <c r="AF3798">
        <v>25</v>
      </c>
      <c r="AG3798">
        <v>124</v>
      </c>
      <c r="AH3798">
        <v>124</v>
      </c>
      <c r="AI3798">
        <v>0.20599999999999999</v>
      </c>
      <c r="AJ3798">
        <v>0.20599999999999999</v>
      </c>
      <c r="AK3798">
        <v>0</v>
      </c>
      <c r="AL37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98">
        <f>IF(AND(Source[[#This Row],[Credit_Noncredit]]="Noncredit",Source[[#This Row],[FTEF]]&gt;0),Source[[#This Row],[NC XLST FTES]]*525/(437.5*Source[[#This Row],[FTEF]]),0)</f>
        <v>0</v>
      </c>
      <c r="AN3798">
        <f>IF(Source[[#This Row],[Credit_Noncredit]]="Credit",Source[[#This Row],[Census Enrollment]],Source[[#This Row],[Noncredit Avg. Attendance]])</f>
        <v>2</v>
      </c>
    </row>
    <row r="3799" spans="1:40" x14ac:dyDescent="0.25">
      <c r="A3799" t="s">
        <v>885</v>
      </c>
      <c r="B3799" t="s">
        <v>886</v>
      </c>
      <c r="C3799" t="s">
        <v>1184</v>
      </c>
      <c r="D3799" t="s">
        <v>1305</v>
      </c>
      <c r="E3799" s="4">
        <v>53113</v>
      </c>
      <c r="F3799" s="4" t="s">
        <v>1306</v>
      </c>
      <c r="G3799" s="4" t="s">
        <v>1215</v>
      </c>
      <c r="H3799" t="str">
        <f>CONCATENATE(Source[[#This Row],[Subject]],TRIM(Source[[#This Row],[Course]]))</f>
        <v>TH A150C</v>
      </c>
      <c r="I3799" t="str">
        <f>VLOOKUP(Source[[#This Row],[SubjCrse]],'Courses and Categories'!$E$2:$G$1816,3,FALSE)</f>
        <v>Credit Visual &amp; Performing Arts</v>
      </c>
      <c r="J3799">
        <v>1</v>
      </c>
      <c r="K3799" t="s">
        <v>1316</v>
      </c>
      <c r="L3799" t="s">
        <v>39</v>
      </c>
      <c r="M3799" t="s">
        <v>903</v>
      </c>
      <c r="N3799" t="s">
        <v>1093</v>
      </c>
      <c r="O3799">
        <v>1110</v>
      </c>
      <c r="P3799">
        <v>1400</v>
      </c>
      <c r="Q3799" t="s">
        <v>236</v>
      </c>
      <c r="R3799">
        <v>50</v>
      </c>
      <c r="S3799" t="s">
        <v>134</v>
      </c>
      <c r="T3799" t="s">
        <v>51</v>
      </c>
      <c r="U3799" s="1">
        <v>43626</v>
      </c>
      <c r="V3799" s="1">
        <v>43665</v>
      </c>
      <c r="W3799" t="s">
        <v>1311</v>
      </c>
      <c r="X3799" t="s">
        <v>905</v>
      </c>
      <c r="Y3799">
        <v>2</v>
      </c>
      <c r="Z3799">
        <v>2</v>
      </c>
      <c r="AA3799">
        <v>25</v>
      </c>
      <c r="AB3799">
        <v>8</v>
      </c>
      <c r="AC3799" t="s">
        <v>1312</v>
      </c>
      <c r="AD3799">
        <f>IF(ISBLANK(Source[[#This Row],[CrosslistID]]),1,1/COUNTIFS(Source[CrosslistID],Source[[#This Row],[CrosslistID]],Source[TermDesc],Source[[#This Row],[TermDesc]]))</f>
        <v>0.33333333333333331</v>
      </c>
      <c r="AE3799">
        <v>19</v>
      </c>
      <c r="AF3799">
        <v>25</v>
      </c>
      <c r="AG3799">
        <v>76</v>
      </c>
      <c r="AH3799">
        <v>76</v>
      </c>
      <c r="AI3799">
        <v>0.19400000000000001</v>
      </c>
      <c r="AJ3799">
        <v>0.19400000000000001</v>
      </c>
      <c r="AK3799">
        <v>0</v>
      </c>
      <c r="AL37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799">
        <f>IF(AND(Source[[#This Row],[Credit_Noncredit]]="Noncredit",Source[[#This Row],[FTEF]]&gt;0),Source[[#This Row],[NC XLST FTES]]*525/(437.5*Source[[#This Row],[FTEF]]),0)</f>
        <v>0</v>
      </c>
      <c r="AN3799">
        <f>IF(Source[[#This Row],[Credit_Noncredit]]="Credit",Source[[#This Row],[Census Enrollment]],Source[[#This Row],[Noncredit Avg. Attendance]])</f>
        <v>2</v>
      </c>
    </row>
    <row r="3800" spans="1:40" x14ac:dyDescent="0.25">
      <c r="A3800" t="s">
        <v>885</v>
      </c>
      <c r="B3800" t="s">
        <v>886</v>
      </c>
      <c r="C3800" t="s">
        <v>1184</v>
      </c>
      <c r="D3800" t="s">
        <v>1305</v>
      </c>
      <c r="E3800" s="4">
        <v>53115</v>
      </c>
      <c r="F3800" s="4" t="s">
        <v>1306</v>
      </c>
      <c r="G3800" s="4" t="s">
        <v>1215</v>
      </c>
      <c r="H3800" t="str">
        <f>CONCATENATE(Source[[#This Row],[Subject]],TRIM(Source[[#This Row],[Course]]))</f>
        <v>TH A150C</v>
      </c>
      <c r="I3800" t="str">
        <f>VLOOKUP(Source[[#This Row],[SubjCrse]],'Courses and Categories'!$E$2:$G$1816,3,FALSE)</f>
        <v>Credit Visual &amp; Performing Arts</v>
      </c>
      <c r="J3800">
        <v>501</v>
      </c>
      <c r="K3800" t="s">
        <v>1316</v>
      </c>
      <c r="L3800" t="s">
        <v>87</v>
      </c>
      <c r="M3800" t="s">
        <v>903</v>
      </c>
      <c r="N3800" t="s">
        <v>1050</v>
      </c>
      <c r="O3800">
        <v>1830</v>
      </c>
      <c r="P3800">
        <v>2120</v>
      </c>
      <c r="Q3800" t="s">
        <v>233</v>
      </c>
      <c r="R3800">
        <v>152</v>
      </c>
      <c r="S3800" t="s">
        <v>134</v>
      </c>
      <c r="T3800" t="s">
        <v>51</v>
      </c>
      <c r="U3800" s="1">
        <v>43626</v>
      </c>
      <c r="V3800" s="1">
        <v>43665</v>
      </c>
      <c r="W3800" t="s">
        <v>1313</v>
      </c>
      <c r="X3800" t="s">
        <v>905</v>
      </c>
      <c r="Y3800">
        <v>1</v>
      </c>
      <c r="Z3800">
        <v>1</v>
      </c>
      <c r="AA3800">
        <v>25</v>
      </c>
      <c r="AB3800">
        <v>4</v>
      </c>
      <c r="AC3800" t="s">
        <v>1314</v>
      </c>
      <c r="AD3800">
        <f>IF(ISBLANK(Source[[#This Row],[CrosslistID]]),1,1/COUNTIFS(Source[CrosslistID],Source[[#This Row],[CrosslistID]],Source[TermDesc],Source[[#This Row],[TermDesc]]))</f>
        <v>0.33333333333333331</v>
      </c>
      <c r="AE3800">
        <v>31</v>
      </c>
      <c r="AF3800">
        <v>25</v>
      </c>
      <c r="AG3800">
        <v>124</v>
      </c>
      <c r="AH3800">
        <v>124</v>
      </c>
      <c r="AI3800">
        <v>0.10299999999999999</v>
      </c>
      <c r="AJ3800">
        <v>0.10299999999999999</v>
      </c>
      <c r="AK3800">
        <v>0</v>
      </c>
      <c r="AL38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00">
        <f>IF(AND(Source[[#This Row],[Credit_Noncredit]]="Noncredit",Source[[#This Row],[FTEF]]&gt;0),Source[[#This Row],[NC XLST FTES]]*525/(437.5*Source[[#This Row],[FTEF]]),0)</f>
        <v>0</v>
      </c>
      <c r="AN3800">
        <f>IF(Source[[#This Row],[Credit_Noncredit]]="Credit",Source[[#This Row],[Census Enrollment]],Source[[#This Row],[Noncredit Avg. Attendance]])</f>
        <v>1</v>
      </c>
    </row>
    <row r="3801" spans="1:40" x14ac:dyDescent="0.25">
      <c r="A3801" t="s">
        <v>885</v>
      </c>
      <c r="B3801" t="s">
        <v>886</v>
      </c>
      <c r="C3801" t="s">
        <v>1184</v>
      </c>
      <c r="D3801" t="s">
        <v>1317</v>
      </c>
      <c r="E3801" s="4">
        <v>52846</v>
      </c>
      <c r="F3801" s="4" t="s">
        <v>1318</v>
      </c>
      <c r="G3801" s="4">
        <v>152</v>
      </c>
      <c r="H3801" t="str">
        <f>CONCATENATE(Source[[#This Row],[Subject]],TRIM(Source[[#This Row],[Course]]))</f>
        <v>VMD152</v>
      </c>
      <c r="I3801" t="str">
        <f>VLOOKUP(Source[[#This Row],[SubjCrse]],'Courses and Categories'!$E$2:$G$1816,3,FALSE)</f>
        <v>Credit CTE</v>
      </c>
      <c r="J3801">
        <v>1</v>
      </c>
      <c r="K3801" t="s">
        <v>1319</v>
      </c>
      <c r="L3801" t="s">
        <v>39</v>
      </c>
      <c r="M3801" t="s">
        <v>1046</v>
      </c>
      <c r="N3801" t="s">
        <v>1093</v>
      </c>
      <c r="O3801">
        <v>910</v>
      </c>
      <c r="P3801">
        <v>1245</v>
      </c>
      <c r="Q3801" t="s">
        <v>923</v>
      </c>
      <c r="R3801">
        <v>105</v>
      </c>
      <c r="S3801" t="s">
        <v>134</v>
      </c>
      <c r="T3801" t="s">
        <v>51</v>
      </c>
      <c r="U3801" s="1">
        <v>43626</v>
      </c>
      <c r="V3801" s="1">
        <v>43665</v>
      </c>
      <c r="W3801" t="s">
        <v>1320</v>
      </c>
      <c r="X3801" t="s">
        <v>905</v>
      </c>
      <c r="Y3801">
        <v>24</v>
      </c>
      <c r="Z3801">
        <v>23</v>
      </c>
      <c r="AA3801">
        <v>25</v>
      </c>
      <c r="AB3801">
        <v>92</v>
      </c>
      <c r="AD3801">
        <f>IF(ISBLANK(Source[[#This Row],[CrosslistID]]),1,1/COUNTIFS(Source[CrosslistID],Source[[#This Row],[CrosslistID]],Source[TermDesc],Source[[#This Row],[TermDesc]]))</f>
        <v>1</v>
      </c>
      <c r="AG3801">
        <v>0</v>
      </c>
      <c r="AH3801">
        <v>92</v>
      </c>
      <c r="AI3801">
        <v>2.778</v>
      </c>
      <c r="AJ3801">
        <v>3.0305</v>
      </c>
      <c r="AK3801">
        <v>0.25</v>
      </c>
      <c r="AL38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01">
        <f>IF(AND(Source[[#This Row],[Credit_Noncredit]]="Noncredit",Source[[#This Row],[FTEF]]&gt;0),Source[[#This Row],[NC XLST FTES]]*525/(437.5*Source[[#This Row],[FTEF]]),0)</f>
        <v>0</v>
      </c>
      <c r="AN3801">
        <f>IF(Source[[#This Row],[Credit_Noncredit]]="Credit",Source[[#This Row],[Census Enrollment]],Source[[#This Row],[Noncredit Avg. Attendance]])</f>
        <v>24</v>
      </c>
    </row>
    <row r="3802" spans="1:40" x14ac:dyDescent="0.25">
      <c r="A3802" t="s">
        <v>885</v>
      </c>
      <c r="B3802" t="s">
        <v>886</v>
      </c>
      <c r="C3802" t="s">
        <v>1184</v>
      </c>
      <c r="D3802" t="s">
        <v>1317</v>
      </c>
      <c r="E3802" s="4">
        <v>53103</v>
      </c>
      <c r="F3802" s="4" t="s">
        <v>1318</v>
      </c>
      <c r="G3802" s="4">
        <v>154</v>
      </c>
      <c r="H3802" t="str">
        <f>CONCATENATE(Source[[#This Row],[Subject]],TRIM(Source[[#This Row],[Course]]))</f>
        <v>VMD154</v>
      </c>
      <c r="I3802" t="str">
        <f>VLOOKUP(Source[[#This Row],[SubjCrse]],'Courses and Categories'!$E$2:$G$1816,3,FALSE)</f>
        <v>Credit CTE</v>
      </c>
      <c r="J3802">
        <v>1</v>
      </c>
      <c r="K3802" t="s">
        <v>1321</v>
      </c>
      <c r="L3802" t="s">
        <v>39</v>
      </c>
      <c r="M3802" t="s">
        <v>1046</v>
      </c>
      <c r="N3802" t="s">
        <v>1093</v>
      </c>
      <c r="O3802">
        <v>1310</v>
      </c>
      <c r="P3802">
        <v>1645</v>
      </c>
      <c r="Q3802" t="s">
        <v>923</v>
      </c>
      <c r="R3802">
        <v>105</v>
      </c>
      <c r="S3802" t="s">
        <v>134</v>
      </c>
      <c r="T3802" t="s">
        <v>51</v>
      </c>
      <c r="U3802" s="1">
        <v>43626</v>
      </c>
      <c r="V3802" s="1">
        <v>43665</v>
      </c>
      <c r="W3802" t="s">
        <v>1322</v>
      </c>
      <c r="X3802" t="s">
        <v>905</v>
      </c>
      <c r="Y3802">
        <v>27</v>
      </c>
      <c r="Z3802">
        <v>27</v>
      </c>
      <c r="AA3802">
        <v>25</v>
      </c>
      <c r="AB3802">
        <v>108</v>
      </c>
      <c r="AD3802">
        <f>IF(ISBLANK(Source[[#This Row],[CrosslistID]]),1,1/COUNTIFS(Source[CrosslistID],Source[[#This Row],[CrosslistID]],Source[TermDesc],Source[[#This Row],[TermDesc]]))</f>
        <v>1</v>
      </c>
      <c r="AG3802">
        <v>0</v>
      </c>
      <c r="AH3802">
        <v>108</v>
      </c>
      <c r="AI3802">
        <v>3.0310000000000001</v>
      </c>
      <c r="AJ3802">
        <v>3.4098999999999999</v>
      </c>
      <c r="AK3802">
        <v>0.25</v>
      </c>
      <c r="AL38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02">
        <f>IF(AND(Source[[#This Row],[Credit_Noncredit]]="Noncredit",Source[[#This Row],[FTEF]]&gt;0),Source[[#This Row],[NC XLST FTES]]*525/(437.5*Source[[#This Row],[FTEF]]),0)</f>
        <v>0</v>
      </c>
      <c r="AN3802">
        <f>IF(Source[[#This Row],[Credit_Noncredit]]="Credit",Source[[#This Row],[Census Enrollment]],Source[[#This Row],[Noncredit Avg. Attendance]])</f>
        <v>27</v>
      </c>
    </row>
    <row r="3803" spans="1:40" x14ac:dyDescent="0.25">
      <c r="A3803" t="s">
        <v>885</v>
      </c>
      <c r="B3803" t="s">
        <v>886</v>
      </c>
      <c r="C3803" t="s">
        <v>1184</v>
      </c>
      <c r="D3803" t="s">
        <v>1317</v>
      </c>
      <c r="E3803" s="4">
        <v>53616</v>
      </c>
      <c r="F3803" s="4" t="s">
        <v>1318</v>
      </c>
      <c r="G3803" s="4" t="s">
        <v>1323</v>
      </c>
      <c r="H3803" t="str">
        <f>CONCATENATE(Source[[#This Row],[Subject]],TRIM(Source[[#This Row],[Course]]))</f>
        <v>VMD194A</v>
      </c>
      <c r="I3803" t="str">
        <f>VLOOKUP(Source[[#This Row],[SubjCrse]],'Courses and Categories'!$E$2:$G$1816,3,FALSE)</f>
        <v>Credit CTE</v>
      </c>
      <c r="J3803">
        <v>1</v>
      </c>
      <c r="K3803" t="s">
        <v>1324</v>
      </c>
      <c r="L3803" t="s">
        <v>39</v>
      </c>
      <c r="M3803" t="s">
        <v>891</v>
      </c>
      <c r="N3803" t="s">
        <v>42</v>
      </c>
      <c r="O3803" t="s">
        <v>42</v>
      </c>
      <c r="P3803" t="s">
        <v>42</v>
      </c>
      <c r="Q3803" t="s">
        <v>42</v>
      </c>
      <c r="S3803" t="s">
        <v>134</v>
      </c>
      <c r="T3803" t="s">
        <v>51</v>
      </c>
      <c r="U3803" s="1">
        <v>43626</v>
      </c>
      <c r="V3803" s="1">
        <v>43665</v>
      </c>
      <c r="W3803" t="s">
        <v>1325</v>
      </c>
      <c r="X3803" t="s">
        <v>893</v>
      </c>
      <c r="Y3803">
        <v>2</v>
      </c>
      <c r="Z3803">
        <v>2</v>
      </c>
      <c r="AA3803">
        <v>10</v>
      </c>
      <c r="AB3803">
        <v>20</v>
      </c>
      <c r="AD3803">
        <f>IF(ISBLANK(Source[[#This Row],[CrosslistID]]),1,1/COUNTIFS(Source[CrosslistID],Source[[#This Row],[CrosslistID]],Source[TermDesc],Source[[#This Row],[TermDesc]]))</f>
        <v>1</v>
      </c>
      <c r="AG3803">
        <v>0</v>
      </c>
      <c r="AH3803">
        <v>20</v>
      </c>
      <c r="AI3803">
        <v>6.7000000000000004E-2</v>
      </c>
      <c r="AJ3803">
        <v>6.7000000000000004E-2</v>
      </c>
      <c r="AK3803">
        <v>3.2000000000000001E-2</v>
      </c>
      <c r="AL38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03">
        <f>IF(AND(Source[[#This Row],[Credit_Noncredit]]="Noncredit",Source[[#This Row],[FTEF]]&gt;0),Source[[#This Row],[NC XLST FTES]]*525/(437.5*Source[[#This Row],[FTEF]]),0)</f>
        <v>0</v>
      </c>
      <c r="AN3803">
        <f>IF(Source[[#This Row],[Credit_Noncredit]]="Credit",Source[[#This Row],[Census Enrollment]],Source[[#This Row],[Noncredit Avg. Attendance]])</f>
        <v>2</v>
      </c>
    </row>
    <row r="3804" spans="1:40" x14ac:dyDescent="0.25">
      <c r="A3804" t="s">
        <v>885</v>
      </c>
      <c r="B3804" t="s">
        <v>886</v>
      </c>
      <c r="C3804" t="s">
        <v>1184</v>
      </c>
      <c r="D3804" t="s">
        <v>1317</v>
      </c>
      <c r="E3804" s="4">
        <v>53617</v>
      </c>
      <c r="F3804" s="4" t="s">
        <v>1318</v>
      </c>
      <c r="G3804" s="4" t="s">
        <v>1326</v>
      </c>
      <c r="H3804" t="str">
        <f>CONCATENATE(Source[[#This Row],[Subject]],TRIM(Source[[#This Row],[Course]]))</f>
        <v>VMD194B</v>
      </c>
      <c r="I3804" t="str">
        <f>VLOOKUP(Source[[#This Row],[SubjCrse]],'Courses and Categories'!$E$2:$G$1816,3,FALSE)</f>
        <v>Credit CTE</v>
      </c>
      <c r="J3804">
        <v>1</v>
      </c>
      <c r="K3804" t="s">
        <v>1327</v>
      </c>
      <c r="L3804" t="s">
        <v>87</v>
      </c>
      <c r="M3804" t="s">
        <v>891</v>
      </c>
      <c r="N3804" t="s">
        <v>42</v>
      </c>
      <c r="O3804" t="s">
        <v>42</v>
      </c>
      <c r="P3804" t="s">
        <v>42</v>
      </c>
      <c r="Q3804" t="s">
        <v>42</v>
      </c>
      <c r="S3804" t="s">
        <v>134</v>
      </c>
      <c r="T3804" t="s">
        <v>51</v>
      </c>
      <c r="U3804" s="1">
        <v>43626</v>
      </c>
      <c r="V3804" s="1">
        <v>43665</v>
      </c>
      <c r="W3804" t="s">
        <v>1325</v>
      </c>
      <c r="X3804" t="s">
        <v>893</v>
      </c>
      <c r="Y3804">
        <v>2</v>
      </c>
      <c r="Z3804">
        <v>2</v>
      </c>
      <c r="AA3804">
        <v>10</v>
      </c>
      <c r="AB3804">
        <v>20</v>
      </c>
      <c r="AD3804">
        <f>IF(ISBLANK(Source[[#This Row],[CrosslistID]]),1,1/COUNTIFS(Source[CrosslistID],Source[[#This Row],[CrosslistID]],Source[TermDesc],Source[[#This Row],[TermDesc]]))</f>
        <v>1</v>
      </c>
      <c r="AG3804">
        <v>0</v>
      </c>
      <c r="AH3804">
        <v>20</v>
      </c>
      <c r="AI3804">
        <v>0.13300000000000001</v>
      </c>
      <c r="AJ3804">
        <v>0.13300000000000001</v>
      </c>
      <c r="AK3804">
        <v>1.6E-2</v>
      </c>
      <c r="AL38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04">
        <f>IF(AND(Source[[#This Row],[Credit_Noncredit]]="Noncredit",Source[[#This Row],[FTEF]]&gt;0),Source[[#This Row],[NC XLST FTES]]*525/(437.5*Source[[#This Row],[FTEF]]),0)</f>
        <v>0</v>
      </c>
      <c r="AN3804">
        <f>IF(Source[[#This Row],[Credit_Noncredit]]="Credit",Source[[#This Row],[Census Enrollment]],Source[[#This Row],[Noncredit Avg. Attendance]])</f>
        <v>2</v>
      </c>
    </row>
    <row r="3805" spans="1:40" x14ac:dyDescent="0.25">
      <c r="A3805" t="s">
        <v>885</v>
      </c>
      <c r="B3805" t="s">
        <v>886</v>
      </c>
      <c r="C3805" t="s">
        <v>632</v>
      </c>
      <c r="D3805" t="s">
        <v>1328</v>
      </c>
      <c r="E3805" s="4">
        <v>52062</v>
      </c>
      <c r="F3805" s="4" t="s">
        <v>1329</v>
      </c>
      <c r="G3805" s="4">
        <v>57</v>
      </c>
      <c r="H3805" t="str">
        <f>CONCATENATE(Source[[#This Row],[Subject]],TRIM(Source[[#This Row],[Course]]))</f>
        <v>ADMJ57</v>
      </c>
      <c r="I3805" t="str">
        <f>VLOOKUP(Source[[#This Row],[SubjCrse]],'Courses and Categories'!$E$2:$G$1816,3,FALSE)</f>
        <v>Credit Gen Ed/CTE</v>
      </c>
      <c r="J3805">
        <v>321</v>
      </c>
      <c r="K3805" t="s">
        <v>1330</v>
      </c>
      <c r="L3805" t="s">
        <v>39</v>
      </c>
      <c r="M3805" t="s">
        <v>903</v>
      </c>
      <c r="N3805" t="s">
        <v>1093</v>
      </c>
      <c r="O3805">
        <v>1500</v>
      </c>
      <c r="P3805">
        <v>1750</v>
      </c>
      <c r="Q3805" t="s">
        <v>850</v>
      </c>
      <c r="R3805">
        <v>221</v>
      </c>
      <c r="S3805" t="s">
        <v>134</v>
      </c>
      <c r="T3805" t="s">
        <v>51</v>
      </c>
      <c r="U3805" s="1">
        <v>43627</v>
      </c>
      <c r="V3805" s="1">
        <v>43671</v>
      </c>
      <c r="W3805" t="s">
        <v>1331</v>
      </c>
      <c r="X3805" t="s">
        <v>905</v>
      </c>
      <c r="Y3805">
        <v>34</v>
      </c>
      <c r="Z3805">
        <v>34</v>
      </c>
      <c r="AA3805">
        <v>40</v>
      </c>
      <c r="AB3805">
        <v>85</v>
      </c>
      <c r="AD3805">
        <f>IF(ISBLANK(Source[[#This Row],[CrosslistID]]),1,1/COUNTIFS(Source[CrosslistID],Source[[#This Row],[CrosslistID]],Source[TermDesc],Source[[#This Row],[TermDesc]]))</f>
        <v>1</v>
      </c>
      <c r="AG3805">
        <v>0</v>
      </c>
      <c r="AH3805">
        <v>85</v>
      </c>
      <c r="AI3805">
        <v>3.7709999999999999</v>
      </c>
      <c r="AJ3805">
        <v>3.8853</v>
      </c>
      <c r="AK3805">
        <v>0.2</v>
      </c>
      <c r="AL38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05">
        <f>IF(AND(Source[[#This Row],[Credit_Noncredit]]="Noncredit",Source[[#This Row],[FTEF]]&gt;0),Source[[#This Row],[NC XLST FTES]]*525/(437.5*Source[[#This Row],[FTEF]]),0)</f>
        <v>0</v>
      </c>
      <c r="AN3805">
        <f>IF(Source[[#This Row],[Credit_Noncredit]]="Credit",Source[[#This Row],[Census Enrollment]],Source[[#This Row],[Noncredit Avg. Attendance]])</f>
        <v>34</v>
      </c>
    </row>
    <row r="3806" spans="1:40" x14ac:dyDescent="0.25">
      <c r="A3806" t="s">
        <v>885</v>
      </c>
      <c r="B3806" t="s">
        <v>886</v>
      </c>
      <c r="C3806" t="s">
        <v>632</v>
      </c>
      <c r="D3806" t="s">
        <v>1328</v>
      </c>
      <c r="E3806" s="4">
        <v>53526</v>
      </c>
      <c r="F3806" s="4" t="s">
        <v>1329</v>
      </c>
      <c r="G3806" s="4">
        <v>66</v>
      </c>
      <c r="H3806" t="str">
        <f>CONCATENATE(Source[[#This Row],[Subject]],TRIM(Source[[#This Row],[Course]]))</f>
        <v>ADMJ66</v>
      </c>
      <c r="I3806" t="str">
        <f>VLOOKUP(Source[[#This Row],[SubjCrse]],'Courses and Categories'!$E$2:$G$1816,3,FALSE)</f>
        <v>Credit CTE</v>
      </c>
      <c r="J3806">
        <v>931</v>
      </c>
      <c r="K3806" t="s">
        <v>1332</v>
      </c>
      <c r="L3806" t="s">
        <v>87</v>
      </c>
      <c r="M3806" t="s">
        <v>897</v>
      </c>
      <c r="N3806" t="s">
        <v>42</v>
      </c>
      <c r="O3806" t="s">
        <v>42</v>
      </c>
      <c r="P3806" t="s">
        <v>42</v>
      </c>
      <c r="Q3806" t="s">
        <v>42</v>
      </c>
      <c r="S3806" t="s">
        <v>134</v>
      </c>
      <c r="T3806" t="s">
        <v>51</v>
      </c>
      <c r="U3806" s="1">
        <v>43626</v>
      </c>
      <c r="V3806" s="1">
        <v>43665</v>
      </c>
      <c r="W3806" t="s">
        <v>1333</v>
      </c>
      <c r="X3806" t="s">
        <v>918</v>
      </c>
      <c r="Y3806">
        <v>23</v>
      </c>
      <c r="Z3806">
        <v>20</v>
      </c>
      <c r="AA3806">
        <v>30</v>
      </c>
      <c r="AB3806">
        <v>66.666700000000006</v>
      </c>
      <c r="AD3806">
        <f>IF(ISBLANK(Source[[#This Row],[CrosslistID]]),1,1/COUNTIFS(Source[CrosslistID],Source[[#This Row],[CrosslistID]],Source[TermDesc],Source[[#This Row],[TermDesc]]))</f>
        <v>1</v>
      </c>
      <c r="AG3806">
        <v>0</v>
      </c>
      <c r="AH3806">
        <v>66.666700000000006</v>
      </c>
      <c r="AI3806">
        <v>2.2000000000000002</v>
      </c>
      <c r="AJ3806">
        <v>2.2999999999999998</v>
      </c>
      <c r="AK3806">
        <v>0.2</v>
      </c>
      <c r="AL38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06">
        <f>IF(AND(Source[[#This Row],[Credit_Noncredit]]="Noncredit",Source[[#This Row],[FTEF]]&gt;0),Source[[#This Row],[NC XLST FTES]]*525/(437.5*Source[[#This Row],[FTEF]]),0)</f>
        <v>0</v>
      </c>
      <c r="AN3806">
        <f>IF(Source[[#This Row],[Credit_Noncredit]]="Credit",Source[[#This Row],[Census Enrollment]],Source[[#This Row],[Noncredit Avg. Attendance]])</f>
        <v>23</v>
      </c>
    </row>
    <row r="3807" spans="1:40" x14ac:dyDescent="0.25">
      <c r="A3807" t="s">
        <v>885</v>
      </c>
      <c r="B3807" t="s">
        <v>886</v>
      </c>
      <c r="C3807" t="s">
        <v>632</v>
      </c>
      <c r="D3807" t="s">
        <v>1328</v>
      </c>
      <c r="E3807" s="4">
        <v>53571</v>
      </c>
      <c r="F3807" s="4" t="s">
        <v>1329</v>
      </c>
      <c r="G3807" s="4">
        <v>66</v>
      </c>
      <c r="H3807" t="str">
        <f>CONCATENATE(Source[[#This Row],[Subject]],TRIM(Source[[#This Row],[Course]]))</f>
        <v>ADMJ66</v>
      </c>
      <c r="I3807" t="str">
        <f>VLOOKUP(Source[[#This Row],[SubjCrse]],'Courses and Categories'!$E$2:$G$1816,3,FALSE)</f>
        <v>Credit CTE</v>
      </c>
      <c r="J3807">
        <v>932</v>
      </c>
      <c r="K3807" t="s">
        <v>1332</v>
      </c>
      <c r="L3807" t="s">
        <v>87</v>
      </c>
      <c r="M3807" t="s">
        <v>897</v>
      </c>
      <c r="N3807" t="s">
        <v>42</v>
      </c>
      <c r="O3807" t="s">
        <v>42</v>
      </c>
      <c r="P3807" t="s">
        <v>42</v>
      </c>
      <c r="Q3807" t="s">
        <v>42</v>
      </c>
      <c r="S3807" t="s">
        <v>134</v>
      </c>
      <c r="T3807" t="s">
        <v>44</v>
      </c>
      <c r="U3807" s="1">
        <v>43626</v>
      </c>
      <c r="V3807" s="1">
        <v>43665</v>
      </c>
      <c r="W3807" t="s">
        <v>1333</v>
      </c>
      <c r="X3807" t="s">
        <v>918</v>
      </c>
      <c r="Y3807">
        <v>21</v>
      </c>
      <c r="Z3807">
        <v>19</v>
      </c>
      <c r="AA3807">
        <v>40</v>
      </c>
      <c r="AB3807">
        <v>47.5</v>
      </c>
      <c r="AD3807">
        <f>IF(ISBLANK(Source[[#This Row],[CrosslistID]]),1,1/COUNTIFS(Source[CrosslistID],Source[[#This Row],[CrosslistID]],Source[TermDesc],Source[[#This Row],[TermDesc]]))</f>
        <v>1</v>
      </c>
      <c r="AG3807">
        <v>0</v>
      </c>
      <c r="AH3807">
        <v>47.5</v>
      </c>
      <c r="AI3807">
        <v>2</v>
      </c>
      <c r="AJ3807">
        <v>2.1</v>
      </c>
      <c r="AK3807">
        <v>0.2</v>
      </c>
      <c r="AL38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07">
        <f>IF(AND(Source[[#This Row],[Credit_Noncredit]]="Noncredit",Source[[#This Row],[FTEF]]&gt;0),Source[[#This Row],[NC XLST FTES]]*525/(437.5*Source[[#This Row],[FTEF]]),0)</f>
        <v>0</v>
      </c>
      <c r="AN3807">
        <f>IF(Source[[#This Row],[Credit_Noncredit]]="Credit",Source[[#This Row],[Census Enrollment]],Source[[#This Row],[Noncredit Avg. Attendance]])</f>
        <v>21</v>
      </c>
    </row>
    <row r="3808" spans="1:40" x14ac:dyDescent="0.25">
      <c r="A3808" t="s">
        <v>885</v>
      </c>
      <c r="B3808" t="s">
        <v>886</v>
      </c>
      <c r="C3808" t="s">
        <v>632</v>
      </c>
      <c r="D3808" t="s">
        <v>1328</v>
      </c>
      <c r="E3808" s="4">
        <v>53412</v>
      </c>
      <c r="F3808" s="4" t="s">
        <v>1329</v>
      </c>
      <c r="G3808" s="4">
        <v>71</v>
      </c>
      <c r="H3808" t="str">
        <f>CONCATENATE(Source[[#This Row],[Subject]],TRIM(Source[[#This Row],[Course]]))</f>
        <v>ADMJ71</v>
      </c>
      <c r="I3808" t="str">
        <f>VLOOKUP(Source[[#This Row],[SubjCrse]],'Courses and Categories'!$E$2:$G$1816,3,FALSE)</f>
        <v>SFPD/SFFD Academy</v>
      </c>
      <c r="J3808">
        <v>1</v>
      </c>
      <c r="K3808" t="s">
        <v>1334</v>
      </c>
      <c r="L3808" t="s">
        <v>39</v>
      </c>
      <c r="M3808" t="s">
        <v>891</v>
      </c>
      <c r="N3808" t="s">
        <v>42</v>
      </c>
      <c r="O3808" t="s">
        <v>42</v>
      </c>
      <c r="P3808" t="s">
        <v>42</v>
      </c>
      <c r="Q3808" t="s">
        <v>42</v>
      </c>
      <c r="S3808" t="s">
        <v>134</v>
      </c>
      <c r="T3808" t="s">
        <v>44</v>
      </c>
      <c r="U3808" s="1">
        <v>43619</v>
      </c>
      <c r="V3808" s="1">
        <v>43689</v>
      </c>
      <c r="W3808" t="s">
        <v>1335</v>
      </c>
      <c r="X3808" t="s">
        <v>893</v>
      </c>
      <c r="Y3808">
        <v>29</v>
      </c>
      <c r="Z3808">
        <v>28</v>
      </c>
      <c r="AA3808">
        <v>50</v>
      </c>
      <c r="AB3808">
        <v>56</v>
      </c>
      <c r="AD3808">
        <f>IF(ISBLANK(Source[[#This Row],[CrosslistID]]),1,1/COUNTIFS(Source[CrosslistID],Source[[#This Row],[CrosslistID]],Source[TermDesc],Source[[#This Row],[TermDesc]]))</f>
        <v>1</v>
      </c>
      <c r="AG3808">
        <v>0</v>
      </c>
      <c r="AH3808">
        <v>56</v>
      </c>
      <c r="AI3808">
        <v>7.5</v>
      </c>
      <c r="AJ3808">
        <v>7.5</v>
      </c>
      <c r="AK3808">
        <v>0</v>
      </c>
      <c r="AL38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08">
        <f>IF(AND(Source[[#This Row],[Credit_Noncredit]]="Noncredit",Source[[#This Row],[FTEF]]&gt;0),Source[[#This Row],[NC XLST FTES]]*525/(437.5*Source[[#This Row],[FTEF]]),0)</f>
        <v>0</v>
      </c>
      <c r="AN3808">
        <f>IF(Source[[#This Row],[Credit_Noncredit]]="Credit",Source[[#This Row],[Census Enrollment]],Source[[#This Row],[Noncredit Avg. Attendance]])</f>
        <v>29</v>
      </c>
    </row>
    <row r="3809" spans="1:40" x14ac:dyDescent="0.25">
      <c r="A3809" t="s">
        <v>885</v>
      </c>
      <c r="B3809" t="s">
        <v>886</v>
      </c>
      <c r="C3809" t="s">
        <v>632</v>
      </c>
      <c r="D3809" t="s">
        <v>1328</v>
      </c>
      <c r="E3809" s="4">
        <v>53739</v>
      </c>
      <c r="F3809" s="4" t="s">
        <v>1329</v>
      </c>
      <c r="G3809" s="4">
        <v>71</v>
      </c>
      <c r="H3809" t="str">
        <f>CONCATENATE(Source[[#This Row],[Subject]],TRIM(Source[[#This Row],[Course]]))</f>
        <v>ADMJ71</v>
      </c>
      <c r="I3809" t="str">
        <f>VLOOKUP(Source[[#This Row],[SubjCrse]],'Courses and Categories'!$E$2:$G$1816,3,FALSE)</f>
        <v>SFPD/SFFD Academy</v>
      </c>
      <c r="J3809">
        <v>2</v>
      </c>
      <c r="K3809" t="s">
        <v>1334</v>
      </c>
      <c r="M3809" t="s">
        <v>891</v>
      </c>
      <c r="N3809" t="s">
        <v>42</v>
      </c>
      <c r="O3809" t="s">
        <v>42</v>
      </c>
      <c r="P3809" t="s">
        <v>42</v>
      </c>
      <c r="Q3809" t="s">
        <v>1336</v>
      </c>
      <c r="S3809" t="s">
        <v>134</v>
      </c>
      <c r="T3809" t="s">
        <v>44</v>
      </c>
      <c r="U3809" s="1">
        <v>43673</v>
      </c>
      <c r="V3809" s="1">
        <v>43784</v>
      </c>
      <c r="W3809" t="s">
        <v>1335</v>
      </c>
      <c r="X3809" t="s">
        <v>893</v>
      </c>
      <c r="Y3809">
        <v>15</v>
      </c>
      <c r="Z3809">
        <v>15</v>
      </c>
      <c r="AA3809">
        <v>50</v>
      </c>
      <c r="AB3809">
        <v>30</v>
      </c>
      <c r="AD3809">
        <f>IF(ISBLANK(Source[[#This Row],[CrosslistID]]),1,1/COUNTIFS(Source[CrosslistID],Source[[#This Row],[CrosslistID]],Source[TermDesc],Source[[#This Row],[TermDesc]]))</f>
        <v>1</v>
      </c>
      <c r="AG3809">
        <v>0</v>
      </c>
      <c r="AH3809">
        <v>30</v>
      </c>
      <c r="AI3809">
        <v>4</v>
      </c>
      <c r="AJ3809">
        <v>4</v>
      </c>
      <c r="AK3809">
        <v>0</v>
      </c>
      <c r="AL38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09">
        <f>IF(AND(Source[[#This Row],[Credit_Noncredit]]="Noncredit",Source[[#This Row],[FTEF]]&gt;0),Source[[#This Row],[NC XLST FTES]]*525/(437.5*Source[[#This Row],[FTEF]]),0)</f>
        <v>0</v>
      </c>
      <c r="AN3809">
        <f>IF(Source[[#This Row],[Credit_Noncredit]]="Credit",Source[[#This Row],[Census Enrollment]],Source[[#This Row],[Noncredit Avg. Attendance]])</f>
        <v>15</v>
      </c>
    </row>
    <row r="3810" spans="1:40" x14ac:dyDescent="0.25">
      <c r="A3810" t="s">
        <v>885</v>
      </c>
      <c r="B3810" t="s">
        <v>886</v>
      </c>
      <c r="C3810" t="s">
        <v>632</v>
      </c>
      <c r="D3810" t="s">
        <v>1328</v>
      </c>
      <c r="E3810" s="4">
        <v>53738</v>
      </c>
      <c r="F3810" s="4" t="s">
        <v>1329</v>
      </c>
      <c r="G3810" s="4">
        <v>71</v>
      </c>
      <c r="H3810" t="str">
        <f>CONCATENATE(Source[[#This Row],[Subject]],TRIM(Source[[#This Row],[Course]]))</f>
        <v>ADMJ71</v>
      </c>
      <c r="I3810" t="str">
        <f>VLOOKUP(Source[[#This Row],[SubjCrse]],'Courses and Categories'!$E$2:$G$1816,3,FALSE)</f>
        <v>SFPD/SFFD Academy</v>
      </c>
      <c r="J3810">
        <v>3</v>
      </c>
      <c r="K3810" t="s">
        <v>1334</v>
      </c>
      <c r="M3810" t="s">
        <v>891</v>
      </c>
      <c r="N3810" t="s">
        <v>42</v>
      </c>
      <c r="O3810" t="s">
        <v>42</v>
      </c>
      <c r="P3810" t="s">
        <v>42</v>
      </c>
      <c r="Q3810" t="s">
        <v>1336</v>
      </c>
      <c r="S3810" t="s">
        <v>134</v>
      </c>
      <c r="T3810" t="s">
        <v>44</v>
      </c>
      <c r="U3810" s="1">
        <v>43673</v>
      </c>
      <c r="V3810" s="1">
        <v>43742</v>
      </c>
      <c r="W3810" t="s">
        <v>1335</v>
      </c>
      <c r="X3810" t="s">
        <v>893</v>
      </c>
      <c r="Y3810">
        <v>5</v>
      </c>
      <c r="Z3810">
        <v>5</v>
      </c>
      <c r="AA3810">
        <v>20</v>
      </c>
      <c r="AB3810">
        <v>25</v>
      </c>
      <c r="AD3810">
        <f>IF(ISBLANK(Source[[#This Row],[CrosslistID]]),1,1/COUNTIFS(Source[CrosslistID],Source[[#This Row],[CrosslistID]],Source[TermDesc],Source[[#This Row],[TermDesc]]))</f>
        <v>1</v>
      </c>
      <c r="AG3810">
        <v>0</v>
      </c>
      <c r="AH3810">
        <v>25</v>
      </c>
      <c r="AI3810">
        <v>0.83299999999999996</v>
      </c>
      <c r="AJ3810">
        <v>0.83299999999999996</v>
      </c>
      <c r="AK3810">
        <v>0</v>
      </c>
      <c r="AL38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10">
        <f>IF(AND(Source[[#This Row],[Credit_Noncredit]]="Noncredit",Source[[#This Row],[FTEF]]&gt;0),Source[[#This Row],[NC XLST FTES]]*525/(437.5*Source[[#This Row],[FTEF]]),0)</f>
        <v>0</v>
      </c>
      <c r="AN3810">
        <f>IF(Source[[#This Row],[Credit_Noncredit]]="Credit",Source[[#This Row],[Census Enrollment]],Source[[#This Row],[Noncredit Avg. Attendance]])</f>
        <v>5</v>
      </c>
    </row>
    <row r="3811" spans="1:40" x14ac:dyDescent="0.25">
      <c r="A3811" t="s">
        <v>885</v>
      </c>
      <c r="B3811" t="s">
        <v>886</v>
      </c>
      <c r="C3811" t="s">
        <v>632</v>
      </c>
      <c r="D3811" t="s">
        <v>1328</v>
      </c>
      <c r="E3811" s="4">
        <v>53745</v>
      </c>
      <c r="F3811" s="4" t="s">
        <v>1329</v>
      </c>
      <c r="G3811" s="4">
        <v>71</v>
      </c>
      <c r="H3811" t="str">
        <f>CONCATENATE(Source[[#This Row],[Subject]],TRIM(Source[[#This Row],[Course]]))</f>
        <v>ADMJ71</v>
      </c>
      <c r="I3811" t="str">
        <f>VLOOKUP(Source[[#This Row],[SubjCrse]],'Courses and Categories'!$E$2:$G$1816,3,FALSE)</f>
        <v>SFPD/SFFD Academy</v>
      </c>
      <c r="J3811">
        <v>4</v>
      </c>
      <c r="K3811" t="s">
        <v>1334</v>
      </c>
      <c r="M3811" t="s">
        <v>891</v>
      </c>
      <c r="N3811" t="s">
        <v>42</v>
      </c>
      <c r="O3811" t="s">
        <v>42</v>
      </c>
      <c r="P3811" t="s">
        <v>42</v>
      </c>
      <c r="Q3811" t="s">
        <v>42</v>
      </c>
      <c r="S3811" t="s">
        <v>134</v>
      </c>
      <c r="T3811" t="s">
        <v>44</v>
      </c>
      <c r="U3811" s="1">
        <v>43673</v>
      </c>
      <c r="V3811" s="1">
        <v>43742</v>
      </c>
      <c r="W3811" t="s">
        <v>631</v>
      </c>
      <c r="X3811" t="s">
        <v>893</v>
      </c>
      <c r="Y3811">
        <v>0</v>
      </c>
      <c r="Z3811">
        <v>0</v>
      </c>
      <c r="AA3811">
        <v>20</v>
      </c>
      <c r="AB3811">
        <v>0</v>
      </c>
      <c r="AD3811">
        <f>IF(ISBLANK(Source[[#This Row],[CrosslistID]]),1,1/COUNTIFS(Source[CrosslistID],Source[[#This Row],[CrosslistID]],Source[TermDesc],Source[[#This Row],[TermDesc]]))</f>
        <v>1</v>
      </c>
      <c r="AG3811">
        <v>0</v>
      </c>
      <c r="AH3811">
        <v>0</v>
      </c>
      <c r="AI3811">
        <v>0</v>
      </c>
      <c r="AJ3811">
        <v>0</v>
      </c>
      <c r="AL38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11">
        <f>IF(AND(Source[[#This Row],[Credit_Noncredit]]="Noncredit",Source[[#This Row],[FTEF]]&gt;0),Source[[#This Row],[NC XLST FTES]]*525/(437.5*Source[[#This Row],[FTEF]]),0)</f>
        <v>0</v>
      </c>
      <c r="AN3811">
        <f>IF(Source[[#This Row],[Credit_Noncredit]]="Credit",Source[[#This Row],[Census Enrollment]],Source[[#This Row],[Noncredit Avg. Attendance]])</f>
        <v>0</v>
      </c>
    </row>
    <row r="3812" spans="1:40" x14ac:dyDescent="0.25">
      <c r="A3812" t="s">
        <v>885</v>
      </c>
      <c r="B3812" t="s">
        <v>886</v>
      </c>
      <c r="C3812" t="s">
        <v>632</v>
      </c>
      <c r="D3812" t="s">
        <v>1328</v>
      </c>
      <c r="E3812" s="4">
        <v>53437</v>
      </c>
      <c r="F3812" s="4" t="s">
        <v>1329</v>
      </c>
      <c r="G3812" s="4">
        <v>89</v>
      </c>
      <c r="H3812" t="str">
        <f>CONCATENATE(Source[[#This Row],[Subject]],TRIM(Source[[#This Row],[Course]]))</f>
        <v>ADMJ89</v>
      </c>
      <c r="I3812" t="str">
        <f>VLOOKUP(Source[[#This Row],[SubjCrse]],'Courses and Categories'!$E$2:$G$1816,3,FALSE)</f>
        <v>SFPD/SFFD Academy</v>
      </c>
      <c r="J3812">
        <v>1</v>
      </c>
      <c r="K3812" t="s">
        <v>1339</v>
      </c>
      <c r="L3812" t="s">
        <v>39</v>
      </c>
      <c r="M3812" t="s">
        <v>1046</v>
      </c>
      <c r="N3812" t="s">
        <v>63</v>
      </c>
      <c r="O3812">
        <v>700</v>
      </c>
      <c r="P3812">
        <v>1650</v>
      </c>
      <c r="Q3812" t="s">
        <v>1336</v>
      </c>
      <c r="S3812" t="s">
        <v>134</v>
      </c>
      <c r="T3812" t="s">
        <v>51</v>
      </c>
      <c r="U3812" s="1">
        <v>43619</v>
      </c>
      <c r="V3812" s="1">
        <v>43622</v>
      </c>
      <c r="W3812" t="s">
        <v>1340</v>
      </c>
      <c r="X3812" t="s">
        <v>46</v>
      </c>
      <c r="Y3812">
        <v>29</v>
      </c>
      <c r="Z3812">
        <v>29</v>
      </c>
      <c r="AA3812">
        <v>40</v>
      </c>
      <c r="AB3812">
        <v>72.5</v>
      </c>
      <c r="AD3812">
        <f>IF(ISBLANK(Source[[#This Row],[CrosslistID]]),1,1/COUNTIFS(Source[CrosslistID],Source[[#This Row],[CrosslistID]],Source[TermDesc],Source[[#This Row],[TermDesc]]))</f>
        <v>1</v>
      </c>
      <c r="AG3812">
        <v>0</v>
      </c>
      <c r="AH3812">
        <v>72.5</v>
      </c>
      <c r="AI3812">
        <v>2.21</v>
      </c>
      <c r="AJ3812">
        <v>2.21</v>
      </c>
      <c r="AK3812">
        <v>0</v>
      </c>
      <c r="AL38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12">
        <f>IF(AND(Source[[#This Row],[Credit_Noncredit]]="Noncredit",Source[[#This Row],[FTEF]]&gt;0),Source[[#This Row],[NC XLST FTES]]*525/(437.5*Source[[#This Row],[FTEF]]),0)</f>
        <v>0</v>
      </c>
      <c r="AN3812">
        <f>IF(Source[[#This Row],[Credit_Noncredit]]="Credit",Source[[#This Row],[Census Enrollment]],Source[[#This Row],[Noncredit Avg. Attendance]])</f>
        <v>29</v>
      </c>
    </row>
    <row r="3813" spans="1:40" x14ac:dyDescent="0.25">
      <c r="A3813" t="s">
        <v>885</v>
      </c>
      <c r="B3813" t="s">
        <v>886</v>
      </c>
      <c r="C3813" t="s">
        <v>632</v>
      </c>
      <c r="D3813" t="s">
        <v>1328</v>
      </c>
      <c r="E3813" s="4">
        <v>53438</v>
      </c>
      <c r="F3813" s="4" t="s">
        <v>1329</v>
      </c>
      <c r="G3813" s="4">
        <v>89</v>
      </c>
      <c r="H3813" t="str">
        <f>CONCATENATE(Source[[#This Row],[Subject]],TRIM(Source[[#This Row],[Course]]))</f>
        <v>ADMJ89</v>
      </c>
      <c r="I3813" t="str">
        <f>VLOOKUP(Source[[#This Row],[SubjCrse]],'Courses and Categories'!$E$2:$G$1816,3,FALSE)</f>
        <v>SFPD/SFFD Academy</v>
      </c>
      <c r="J3813">
        <v>2</v>
      </c>
      <c r="K3813" t="s">
        <v>1339</v>
      </c>
      <c r="L3813" t="s">
        <v>39</v>
      </c>
      <c r="M3813" t="s">
        <v>1046</v>
      </c>
      <c r="N3813" t="s">
        <v>63</v>
      </c>
      <c r="O3813">
        <v>1100</v>
      </c>
      <c r="P3813">
        <v>2050</v>
      </c>
      <c r="Q3813" t="s">
        <v>1336</v>
      </c>
      <c r="S3813" t="s">
        <v>134</v>
      </c>
      <c r="T3813" t="s">
        <v>51</v>
      </c>
      <c r="U3813" s="1">
        <v>43626</v>
      </c>
      <c r="V3813" s="1">
        <v>43629</v>
      </c>
      <c r="W3813" t="s">
        <v>1340</v>
      </c>
      <c r="X3813" t="s">
        <v>46</v>
      </c>
      <c r="Y3813">
        <v>23</v>
      </c>
      <c r="Z3813">
        <v>23</v>
      </c>
      <c r="AA3813">
        <v>40</v>
      </c>
      <c r="AB3813">
        <v>57.5</v>
      </c>
      <c r="AD3813">
        <f>IF(ISBLANK(Source[[#This Row],[CrosslistID]]),1,1/COUNTIFS(Source[CrosslistID],Source[[#This Row],[CrosslistID]],Source[TermDesc],Source[[#This Row],[TermDesc]]))</f>
        <v>1</v>
      </c>
      <c r="AG3813">
        <v>0</v>
      </c>
      <c r="AH3813">
        <v>57.5</v>
      </c>
      <c r="AI3813">
        <v>1.752</v>
      </c>
      <c r="AJ3813">
        <v>1.752</v>
      </c>
      <c r="AK3813">
        <v>0</v>
      </c>
      <c r="AL38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13">
        <f>IF(AND(Source[[#This Row],[Credit_Noncredit]]="Noncredit",Source[[#This Row],[FTEF]]&gt;0),Source[[#This Row],[NC XLST FTES]]*525/(437.5*Source[[#This Row],[FTEF]]),0)</f>
        <v>0</v>
      </c>
      <c r="AN3813">
        <f>IF(Source[[#This Row],[Credit_Noncredit]]="Credit",Source[[#This Row],[Census Enrollment]],Source[[#This Row],[Noncredit Avg. Attendance]])</f>
        <v>23</v>
      </c>
    </row>
    <row r="3814" spans="1:40" x14ac:dyDescent="0.25">
      <c r="A3814" t="s">
        <v>885</v>
      </c>
      <c r="B3814" t="s">
        <v>886</v>
      </c>
      <c r="C3814" t="s">
        <v>632</v>
      </c>
      <c r="D3814" t="s">
        <v>1328</v>
      </c>
      <c r="E3814" s="4">
        <v>53436</v>
      </c>
      <c r="F3814" s="4" t="s">
        <v>1329</v>
      </c>
      <c r="G3814" s="4">
        <v>89</v>
      </c>
      <c r="H3814" t="str">
        <f>CONCATENATE(Source[[#This Row],[Subject]],TRIM(Source[[#This Row],[Course]]))</f>
        <v>ADMJ89</v>
      </c>
      <c r="I3814" t="str">
        <f>VLOOKUP(Source[[#This Row],[SubjCrse]],'Courses and Categories'!$E$2:$G$1816,3,FALSE)</f>
        <v>SFPD/SFFD Academy</v>
      </c>
      <c r="J3814">
        <v>4</v>
      </c>
      <c r="K3814" t="s">
        <v>1339</v>
      </c>
      <c r="L3814" t="s">
        <v>39</v>
      </c>
      <c r="M3814" t="s">
        <v>1046</v>
      </c>
      <c r="N3814" t="s">
        <v>63</v>
      </c>
      <c r="O3814">
        <v>700</v>
      </c>
      <c r="P3814">
        <v>1650</v>
      </c>
      <c r="Q3814" t="s">
        <v>1336</v>
      </c>
      <c r="S3814" t="s">
        <v>134</v>
      </c>
      <c r="T3814" t="s">
        <v>51</v>
      </c>
      <c r="U3814" s="1">
        <v>43633</v>
      </c>
      <c r="V3814" s="1">
        <v>43636</v>
      </c>
      <c r="W3814" t="s">
        <v>1340</v>
      </c>
      <c r="X3814" t="s">
        <v>46</v>
      </c>
      <c r="Y3814">
        <v>28</v>
      </c>
      <c r="Z3814">
        <v>28</v>
      </c>
      <c r="AA3814">
        <v>40</v>
      </c>
      <c r="AB3814">
        <v>70</v>
      </c>
      <c r="AD3814">
        <f>IF(ISBLANK(Source[[#This Row],[CrosslistID]]),1,1/COUNTIFS(Source[CrosslistID],Source[[#This Row],[CrosslistID]],Source[TermDesc],Source[[#This Row],[TermDesc]]))</f>
        <v>1</v>
      </c>
      <c r="AG3814">
        <v>0</v>
      </c>
      <c r="AH3814">
        <v>70</v>
      </c>
      <c r="AI3814">
        <v>2.133</v>
      </c>
      <c r="AJ3814">
        <v>2.133</v>
      </c>
      <c r="AK3814">
        <v>0</v>
      </c>
      <c r="AL38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14">
        <f>IF(AND(Source[[#This Row],[Credit_Noncredit]]="Noncredit",Source[[#This Row],[FTEF]]&gt;0),Source[[#This Row],[NC XLST FTES]]*525/(437.5*Source[[#This Row],[FTEF]]),0)</f>
        <v>0</v>
      </c>
      <c r="AN3814">
        <f>IF(Source[[#This Row],[Credit_Noncredit]]="Credit",Source[[#This Row],[Census Enrollment]],Source[[#This Row],[Noncredit Avg. Attendance]])</f>
        <v>28</v>
      </c>
    </row>
    <row r="3815" spans="1:40" x14ac:dyDescent="0.25">
      <c r="A3815" t="s">
        <v>885</v>
      </c>
      <c r="B3815" t="s">
        <v>886</v>
      </c>
      <c r="C3815" t="s">
        <v>632</v>
      </c>
      <c r="D3815" t="s">
        <v>1328</v>
      </c>
      <c r="E3815" s="4">
        <v>53565</v>
      </c>
      <c r="F3815" s="4" t="s">
        <v>1329</v>
      </c>
      <c r="G3815" s="4">
        <v>89</v>
      </c>
      <c r="H3815" t="str">
        <f>CONCATENATE(Source[[#This Row],[Subject]],TRIM(Source[[#This Row],[Course]]))</f>
        <v>ADMJ89</v>
      </c>
      <c r="I3815" t="str">
        <f>VLOOKUP(Source[[#This Row],[SubjCrse]],'Courses and Categories'!$E$2:$G$1816,3,FALSE)</f>
        <v>SFPD/SFFD Academy</v>
      </c>
      <c r="J3815">
        <v>5</v>
      </c>
      <c r="K3815" t="s">
        <v>1339</v>
      </c>
      <c r="L3815" t="s">
        <v>39</v>
      </c>
      <c r="M3815" t="s">
        <v>1046</v>
      </c>
      <c r="N3815" t="s">
        <v>63</v>
      </c>
      <c r="O3815">
        <v>700</v>
      </c>
      <c r="P3815">
        <v>1650</v>
      </c>
      <c r="Q3815" t="s">
        <v>1336</v>
      </c>
      <c r="S3815" t="s">
        <v>134</v>
      </c>
      <c r="T3815" t="s">
        <v>51</v>
      </c>
      <c r="U3815" s="1">
        <v>43654</v>
      </c>
      <c r="V3815" s="1">
        <v>43657</v>
      </c>
      <c r="W3815" t="s">
        <v>1340</v>
      </c>
      <c r="X3815" t="s">
        <v>46</v>
      </c>
      <c r="Y3815">
        <v>25</v>
      </c>
      <c r="Z3815">
        <v>25</v>
      </c>
      <c r="AA3815">
        <v>40</v>
      </c>
      <c r="AB3815">
        <v>62.5</v>
      </c>
      <c r="AD3815">
        <f>IF(ISBLANK(Source[[#This Row],[CrosslistID]]),1,1/COUNTIFS(Source[CrosslistID],Source[[#This Row],[CrosslistID]],Source[TermDesc],Source[[#This Row],[TermDesc]]))</f>
        <v>1</v>
      </c>
      <c r="AG3815">
        <v>0</v>
      </c>
      <c r="AH3815">
        <v>62.5</v>
      </c>
      <c r="AI3815">
        <v>1.905</v>
      </c>
      <c r="AJ3815">
        <v>1.905</v>
      </c>
      <c r="AK3815">
        <v>0</v>
      </c>
      <c r="AL38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15">
        <f>IF(AND(Source[[#This Row],[Credit_Noncredit]]="Noncredit",Source[[#This Row],[FTEF]]&gt;0),Source[[#This Row],[NC XLST FTES]]*525/(437.5*Source[[#This Row],[FTEF]]),0)</f>
        <v>0</v>
      </c>
      <c r="AN3815">
        <f>IF(Source[[#This Row],[Credit_Noncredit]]="Credit",Source[[#This Row],[Census Enrollment]],Source[[#This Row],[Noncredit Avg. Attendance]])</f>
        <v>25</v>
      </c>
    </row>
    <row r="3816" spans="1:40" x14ac:dyDescent="0.25">
      <c r="A3816" t="s">
        <v>885</v>
      </c>
      <c r="B3816" t="s">
        <v>886</v>
      </c>
      <c r="C3816" t="s">
        <v>632</v>
      </c>
      <c r="D3816" t="s">
        <v>1328</v>
      </c>
      <c r="E3816" s="4">
        <v>53567</v>
      </c>
      <c r="F3816" s="4" t="s">
        <v>1329</v>
      </c>
      <c r="G3816" s="4">
        <v>89</v>
      </c>
      <c r="H3816" t="str">
        <f>CONCATENATE(Source[[#This Row],[Subject]],TRIM(Source[[#This Row],[Course]]))</f>
        <v>ADMJ89</v>
      </c>
      <c r="I3816" t="str">
        <f>VLOOKUP(Source[[#This Row],[SubjCrse]],'Courses and Categories'!$E$2:$G$1816,3,FALSE)</f>
        <v>SFPD/SFFD Academy</v>
      </c>
      <c r="J3816">
        <v>6</v>
      </c>
      <c r="K3816" t="s">
        <v>1339</v>
      </c>
      <c r="L3816" t="s">
        <v>39</v>
      </c>
      <c r="M3816" t="s">
        <v>1046</v>
      </c>
      <c r="N3816" t="s">
        <v>63</v>
      </c>
      <c r="O3816">
        <v>1100</v>
      </c>
      <c r="P3816">
        <v>2050</v>
      </c>
      <c r="Q3816" t="s">
        <v>1336</v>
      </c>
      <c r="S3816" t="s">
        <v>134</v>
      </c>
      <c r="T3816" t="s">
        <v>51</v>
      </c>
      <c r="U3816" s="1">
        <v>43661</v>
      </c>
      <c r="V3816" s="1">
        <v>43664</v>
      </c>
      <c r="W3816" t="s">
        <v>1340</v>
      </c>
      <c r="X3816" t="s">
        <v>46</v>
      </c>
      <c r="Y3816">
        <v>21</v>
      </c>
      <c r="Z3816">
        <v>21</v>
      </c>
      <c r="AA3816">
        <v>40</v>
      </c>
      <c r="AB3816">
        <v>52.5</v>
      </c>
      <c r="AD3816">
        <f>IF(ISBLANK(Source[[#This Row],[CrosslistID]]),1,1/COUNTIFS(Source[CrosslistID],Source[[#This Row],[CrosslistID]],Source[TermDesc],Source[[#This Row],[TermDesc]]))</f>
        <v>1</v>
      </c>
      <c r="AG3816">
        <v>0</v>
      </c>
      <c r="AH3816">
        <v>52.5</v>
      </c>
      <c r="AI3816">
        <v>1.6</v>
      </c>
      <c r="AJ3816">
        <v>1.6</v>
      </c>
      <c r="AK3816">
        <v>0</v>
      </c>
      <c r="AL38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16">
        <f>IF(AND(Source[[#This Row],[Credit_Noncredit]]="Noncredit",Source[[#This Row],[FTEF]]&gt;0),Source[[#This Row],[NC XLST FTES]]*525/(437.5*Source[[#This Row],[FTEF]]),0)</f>
        <v>0</v>
      </c>
      <c r="AN3816">
        <f>IF(Source[[#This Row],[Credit_Noncredit]]="Credit",Source[[#This Row],[Census Enrollment]],Source[[#This Row],[Noncredit Avg. Attendance]])</f>
        <v>21</v>
      </c>
    </row>
    <row r="3817" spans="1:40" x14ac:dyDescent="0.25">
      <c r="A3817" t="s">
        <v>885</v>
      </c>
      <c r="B3817" t="s">
        <v>886</v>
      </c>
      <c r="C3817" t="s">
        <v>632</v>
      </c>
      <c r="D3817" t="s">
        <v>1328</v>
      </c>
      <c r="E3817" s="4">
        <v>53566</v>
      </c>
      <c r="F3817" s="4" t="s">
        <v>1329</v>
      </c>
      <c r="G3817" s="4">
        <v>89</v>
      </c>
      <c r="H3817" t="str">
        <f>CONCATENATE(Source[[#This Row],[Subject]],TRIM(Source[[#This Row],[Course]]))</f>
        <v>ADMJ89</v>
      </c>
      <c r="I3817" t="str">
        <f>VLOOKUP(Source[[#This Row],[SubjCrse]],'Courses and Categories'!$E$2:$G$1816,3,FALSE)</f>
        <v>SFPD/SFFD Academy</v>
      </c>
      <c r="J3817">
        <v>7</v>
      </c>
      <c r="K3817" t="s">
        <v>1339</v>
      </c>
      <c r="L3817" t="s">
        <v>39</v>
      </c>
      <c r="M3817" t="s">
        <v>1046</v>
      </c>
      <c r="N3817" t="s">
        <v>63</v>
      </c>
      <c r="O3817">
        <v>700</v>
      </c>
      <c r="P3817">
        <v>1650</v>
      </c>
      <c r="Q3817" t="s">
        <v>1336</v>
      </c>
      <c r="S3817" t="s">
        <v>134</v>
      </c>
      <c r="T3817" t="s">
        <v>51</v>
      </c>
      <c r="U3817" s="1">
        <v>43668</v>
      </c>
      <c r="V3817" s="1">
        <v>43671</v>
      </c>
      <c r="W3817" t="s">
        <v>1340</v>
      </c>
      <c r="X3817" t="s">
        <v>46</v>
      </c>
      <c r="Y3817">
        <v>14</v>
      </c>
      <c r="Z3817">
        <v>13</v>
      </c>
      <c r="AA3817">
        <v>40</v>
      </c>
      <c r="AB3817">
        <v>32.5</v>
      </c>
      <c r="AD3817">
        <f>IF(ISBLANK(Source[[#This Row],[CrosslistID]]),1,1/COUNTIFS(Source[CrosslistID],Source[[#This Row],[CrosslistID]],Source[TermDesc],Source[[#This Row],[TermDesc]]))</f>
        <v>1</v>
      </c>
      <c r="AG3817">
        <v>0</v>
      </c>
      <c r="AH3817">
        <v>32.5</v>
      </c>
      <c r="AI3817">
        <v>0.99</v>
      </c>
      <c r="AJ3817">
        <v>0.99</v>
      </c>
      <c r="AK3817">
        <v>0</v>
      </c>
      <c r="AL38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17">
        <f>IF(AND(Source[[#This Row],[Credit_Noncredit]]="Noncredit",Source[[#This Row],[FTEF]]&gt;0),Source[[#This Row],[NC XLST FTES]]*525/(437.5*Source[[#This Row],[FTEF]]),0)</f>
        <v>0</v>
      </c>
      <c r="AN3817">
        <f>IF(Source[[#This Row],[Credit_Noncredit]]="Credit",Source[[#This Row],[Census Enrollment]],Source[[#This Row],[Noncredit Avg. Attendance]])</f>
        <v>14</v>
      </c>
    </row>
    <row r="3818" spans="1:40" x14ac:dyDescent="0.25">
      <c r="A3818" t="s">
        <v>885</v>
      </c>
      <c r="B3818" t="s">
        <v>886</v>
      </c>
      <c r="C3818" t="s">
        <v>632</v>
      </c>
      <c r="D3818" t="s">
        <v>1328</v>
      </c>
      <c r="E3818" s="4">
        <v>53606</v>
      </c>
      <c r="F3818" s="4" t="s">
        <v>1329</v>
      </c>
      <c r="G3818" s="4">
        <v>89</v>
      </c>
      <c r="H3818" t="str">
        <f>CONCATENATE(Source[[#This Row],[Subject]],TRIM(Source[[#This Row],[Course]]))</f>
        <v>ADMJ89</v>
      </c>
      <c r="I3818" t="str">
        <f>VLOOKUP(Source[[#This Row],[SubjCrse]],'Courses and Categories'!$E$2:$G$1816,3,FALSE)</f>
        <v>SFPD/SFFD Academy</v>
      </c>
      <c r="J3818">
        <v>8</v>
      </c>
      <c r="K3818" t="s">
        <v>1339</v>
      </c>
      <c r="M3818" t="s">
        <v>1046</v>
      </c>
      <c r="N3818" t="s">
        <v>63</v>
      </c>
      <c r="O3818">
        <v>1100</v>
      </c>
      <c r="P3818">
        <v>2050</v>
      </c>
      <c r="Q3818" t="s">
        <v>1336</v>
      </c>
      <c r="S3818" t="s">
        <v>134</v>
      </c>
      <c r="T3818" t="s">
        <v>51</v>
      </c>
      <c r="U3818" s="1">
        <v>43640</v>
      </c>
      <c r="V3818" s="1">
        <v>43643</v>
      </c>
      <c r="W3818" t="s">
        <v>1340</v>
      </c>
      <c r="X3818" t="s">
        <v>46</v>
      </c>
      <c r="Y3818">
        <v>32</v>
      </c>
      <c r="Z3818">
        <v>32</v>
      </c>
      <c r="AA3818">
        <v>40</v>
      </c>
      <c r="AB3818">
        <v>80</v>
      </c>
      <c r="AD3818">
        <f>IF(ISBLANK(Source[[#This Row],[CrosslistID]]),1,1/COUNTIFS(Source[CrosslistID],Source[[#This Row],[CrosslistID]],Source[TermDesc],Source[[#This Row],[TermDesc]]))</f>
        <v>1</v>
      </c>
      <c r="AG3818">
        <v>0</v>
      </c>
      <c r="AH3818">
        <v>80</v>
      </c>
      <c r="AI3818">
        <v>2.4380000000000002</v>
      </c>
      <c r="AJ3818">
        <v>2.4380000000000002</v>
      </c>
      <c r="AK3818">
        <v>0</v>
      </c>
      <c r="AL38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18">
        <f>IF(AND(Source[[#This Row],[Credit_Noncredit]]="Noncredit",Source[[#This Row],[FTEF]]&gt;0),Source[[#This Row],[NC XLST FTES]]*525/(437.5*Source[[#This Row],[FTEF]]),0)</f>
        <v>0</v>
      </c>
      <c r="AN3818">
        <f>IF(Source[[#This Row],[Credit_Noncredit]]="Credit",Source[[#This Row],[Census Enrollment]],Source[[#This Row],[Noncredit Avg. Attendance]])</f>
        <v>32</v>
      </c>
    </row>
    <row r="3819" spans="1:40" x14ac:dyDescent="0.25">
      <c r="A3819" t="s">
        <v>885</v>
      </c>
      <c r="B3819" t="s">
        <v>886</v>
      </c>
      <c r="C3819" t="s">
        <v>632</v>
      </c>
      <c r="D3819" t="s">
        <v>1328</v>
      </c>
      <c r="E3819" s="4">
        <v>53411</v>
      </c>
      <c r="F3819" s="4" t="s">
        <v>1329</v>
      </c>
      <c r="G3819" s="4">
        <v>101</v>
      </c>
      <c r="H3819" t="str">
        <f>CONCATENATE(Source[[#This Row],[Subject]],TRIM(Source[[#This Row],[Course]]))</f>
        <v>ADMJ101</v>
      </c>
      <c r="I3819" t="str">
        <f>VLOOKUP(Source[[#This Row],[SubjCrse]],'Courses and Categories'!$E$2:$G$1816,3,FALSE)</f>
        <v>SFPD/SFFD Academy</v>
      </c>
      <c r="J3819">
        <v>1</v>
      </c>
      <c r="K3819" t="s">
        <v>1341</v>
      </c>
      <c r="L3819" t="s">
        <v>39</v>
      </c>
      <c r="M3819" t="s">
        <v>1046</v>
      </c>
      <c r="N3819" t="s">
        <v>293</v>
      </c>
      <c r="O3819" t="s">
        <v>1342</v>
      </c>
      <c r="P3819" t="s">
        <v>1343</v>
      </c>
      <c r="Q3819" t="s">
        <v>1344</v>
      </c>
      <c r="S3819" t="s">
        <v>134</v>
      </c>
      <c r="T3819">
        <v>3</v>
      </c>
      <c r="U3819" s="1">
        <v>43633</v>
      </c>
      <c r="V3819" s="1">
        <v>43868</v>
      </c>
      <c r="W3819" t="s">
        <v>1345</v>
      </c>
      <c r="X3819" t="s">
        <v>905</v>
      </c>
      <c r="Y3819">
        <v>29</v>
      </c>
      <c r="Z3819">
        <v>20</v>
      </c>
      <c r="AA3819">
        <v>50</v>
      </c>
      <c r="AB3819">
        <v>40</v>
      </c>
      <c r="AD3819">
        <f>IF(ISBLANK(Source[[#This Row],[CrosslistID]]),1,1/COUNTIFS(Source[CrosslistID],Source[[#This Row],[CrosslistID]],Source[TermDesc],Source[[#This Row],[TermDesc]]))</f>
        <v>1</v>
      </c>
      <c r="AG3819">
        <v>0</v>
      </c>
      <c r="AH3819">
        <v>40</v>
      </c>
      <c r="AI3819">
        <v>62.994</v>
      </c>
      <c r="AJ3819">
        <v>70.262500000000003</v>
      </c>
      <c r="AK3819">
        <v>0</v>
      </c>
      <c r="AL38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19">
        <f>IF(AND(Source[[#This Row],[Credit_Noncredit]]="Noncredit",Source[[#This Row],[FTEF]]&gt;0),Source[[#This Row],[NC XLST FTES]]*525/(437.5*Source[[#This Row],[FTEF]]),0)</f>
        <v>0</v>
      </c>
      <c r="AN3819">
        <f>IF(Source[[#This Row],[Credit_Noncredit]]="Credit",Source[[#This Row],[Census Enrollment]],Source[[#This Row],[Noncredit Avg. Attendance]])</f>
        <v>29</v>
      </c>
    </row>
    <row r="3820" spans="1:40" x14ac:dyDescent="0.25">
      <c r="A3820" t="s">
        <v>885</v>
      </c>
      <c r="B3820" t="s">
        <v>886</v>
      </c>
      <c r="C3820" t="s">
        <v>632</v>
      </c>
      <c r="D3820" t="s">
        <v>633</v>
      </c>
      <c r="E3820" s="4">
        <v>53743</v>
      </c>
      <c r="F3820" s="4" t="s">
        <v>634</v>
      </c>
      <c r="G3820" s="4" t="s">
        <v>1346</v>
      </c>
      <c r="H3820" t="str">
        <f>CONCATENATE(Source[[#This Row],[Subject]],TRIM(Source[[#This Row],[Course]]))</f>
        <v>CDEV41B</v>
      </c>
      <c r="I3820" t="str">
        <f>VLOOKUP(Source[[#This Row],[SubjCrse]],'Courses and Categories'!$E$2:$G$1816,3,FALSE)</f>
        <v>Credit CTE</v>
      </c>
      <c r="J3820">
        <v>601</v>
      </c>
      <c r="K3820" t="s">
        <v>1347</v>
      </c>
      <c r="L3820" t="s">
        <v>50</v>
      </c>
      <c r="M3820" t="s">
        <v>903</v>
      </c>
      <c r="N3820" t="s">
        <v>51</v>
      </c>
      <c r="O3820">
        <v>900</v>
      </c>
      <c r="P3820">
        <v>1650</v>
      </c>
      <c r="Q3820" t="s">
        <v>236</v>
      </c>
      <c r="R3820">
        <v>251</v>
      </c>
      <c r="S3820" t="s">
        <v>134</v>
      </c>
      <c r="T3820" t="s">
        <v>44</v>
      </c>
      <c r="U3820" s="1">
        <v>43631</v>
      </c>
      <c r="V3820" s="1">
        <v>43631</v>
      </c>
      <c r="W3820" t="s">
        <v>653</v>
      </c>
      <c r="X3820" t="s">
        <v>46</v>
      </c>
      <c r="Y3820">
        <v>40</v>
      </c>
      <c r="Z3820">
        <v>40</v>
      </c>
      <c r="AA3820">
        <v>60</v>
      </c>
      <c r="AB3820">
        <v>66.666700000000006</v>
      </c>
      <c r="AD3820">
        <f>IF(ISBLANK(Source[[#This Row],[CrosslistID]]),1,1/COUNTIFS(Source[CrosslistID],Source[[#This Row],[CrosslistID]],Source[TermDesc],Source[[#This Row],[TermDesc]]))</f>
        <v>1</v>
      </c>
      <c r="AG3820">
        <v>0</v>
      </c>
      <c r="AH3820">
        <v>66.666700000000006</v>
      </c>
      <c r="AI3820">
        <v>0.61</v>
      </c>
      <c r="AJ3820">
        <v>0.61</v>
      </c>
      <c r="AK3820">
        <v>3.3300000000000003E-2</v>
      </c>
      <c r="AL38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20">
        <f>IF(AND(Source[[#This Row],[Credit_Noncredit]]="Noncredit",Source[[#This Row],[FTEF]]&gt;0),Source[[#This Row],[NC XLST FTES]]*525/(437.5*Source[[#This Row],[FTEF]]),0)</f>
        <v>0</v>
      </c>
      <c r="AN3820">
        <f>IF(Source[[#This Row],[Credit_Noncredit]]="Credit",Source[[#This Row],[Census Enrollment]],Source[[#This Row],[Noncredit Avg. Attendance]])</f>
        <v>40</v>
      </c>
    </row>
    <row r="3821" spans="1:40" x14ac:dyDescent="0.25">
      <c r="A3821" t="s">
        <v>885</v>
      </c>
      <c r="B3821" t="s">
        <v>886</v>
      </c>
      <c r="C3821" t="s">
        <v>632</v>
      </c>
      <c r="D3821" t="s">
        <v>633</v>
      </c>
      <c r="E3821" s="4">
        <v>53744</v>
      </c>
      <c r="F3821" s="4" t="s">
        <v>634</v>
      </c>
      <c r="G3821" s="4" t="s">
        <v>1346</v>
      </c>
      <c r="H3821" t="str">
        <f>CONCATENATE(Source[[#This Row],[Subject]],TRIM(Source[[#This Row],[Course]]))</f>
        <v>CDEV41B</v>
      </c>
      <c r="I3821" t="str">
        <f>VLOOKUP(Source[[#This Row],[SubjCrse]],'Courses and Categories'!$E$2:$G$1816,3,FALSE)</f>
        <v>Credit CTE</v>
      </c>
      <c r="J3821">
        <v>602</v>
      </c>
      <c r="K3821" t="s">
        <v>1347</v>
      </c>
      <c r="L3821" t="s">
        <v>39</v>
      </c>
      <c r="M3821" t="s">
        <v>903</v>
      </c>
      <c r="N3821" t="s">
        <v>51</v>
      </c>
      <c r="O3821">
        <v>900</v>
      </c>
      <c r="P3821">
        <v>1650</v>
      </c>
      <c r="Q3821" t="s">
        <v>236</v>
      </c>
      <c r="R3821">
        <v>251</v>
      </c>
      <c r="S3821" t="s">
        <v>134</v>
      </c>
      <c r="T3821" t="s">
        <v>44</v>
      </c>
      <c r="U3821" s="1">
        <v>43659</v>
      </c>
      <c r="V3821" s="1">
        <v>43659</v>
      </c>
      <c r="W3821" t="s">
        <v>1348</v>
      </c>
      <c r="X3821" t="s">
        <v>46</v>
      </c>
      <c r="Y3821">
        <v>19</v>
      </c>
      <c r="Z3821">
        <v>7</v>
      </c>
      <c r="AA3821">
        <v>60</v>
      </c>
      <c r="AB3821">
        <v>11.666700000000001</v>
      </c>
      <c r="AD3821">
        <f>IF(ISBLANK(Source[[#This Row],[CrosslistID]]),1,1/COUNTIFS(Source[CrosslistID],Source[[#This Row],[CrosslistID]],Source[TermDesc],Source[[#This Row],[TermDesc]]))</f>
        <v>1</v>
      </c>
      <c r="AG3821">
        <v>0</v>
      </c>
      <c r="AH3821">
        <v>11.666700000000001</v>
      </c>
      <c r="AI3821">
        <v>9.0999999999999998E-2</v>
      </c>
      <c r="AJ3821">
        <v>9.0999999999999998E-2</v>
      </c>
      <c r="AK3821">
        <v>3.3300000000000003E-2</v>
      </c>
      <c r="AL38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21">
        <f>IF(AND(Source[[#This Row],[Credit_Noncredit]]="Noncredit",Source[[#This Row],[FTEF]]&gt;0),Source[[#This Row],[NC XLST FTES]]*525/(437.5*Source[[#This Row],[FTEF]]),0)</f>
        <v>0</v>
      </c>
      <c r="AN3821">
        <f>IF(Source[[#This Row],[Credit_Noncredit]]="Credit",Source[[#This Row],[Census Enrollment]],Source[[#This Row],[Noncredit Avg. Attendance]])</f>
        <v>19</v>
      </c>
    </row>
    <row r="3822" spans="1:40" x14ac:dyDescent="0.25">
      <c r="A3822" t="s">
        <v>885</v>
      </c>
      <c r="B3822" t="s">
        <v>886</v>
      </c>
      <c r="C3822" t="s">
        <v>632</v>
      </c>
      <c r="D3822" t="s">
        <v>633</v>
      </c>
      <c r="E3822" s="4">
        <v>53615</v>
      </c>
      <c r="F3822" s="4" t="s">
        <v>634</v>
      </c>
      <c r="G3822" s="4" t="s">
        <v>1346</v>
      </c>
      <c r="H3822" t="str">
        <f>CONCATENATE(Source[[#This Row],[Subject]],TRIM(Source[[#This Row],[Course]]))</f>
        <v>CDEV41B</v>
      </c>
      <c r="I3822" t="str">
        <f>VLOOKUP(Source[[#This Row],[SubjCrse]],'Courses and Categories'!$E$2:$G$1816,3,FALSE)</f>
        <v>Credit CTE</v>
      </c>
      <c r="J3822" t="s">
        <v>37</v>
      </c>
      <c r="K3822" t="s">
        <v>1347</v>
      </c>
      <c r="M3822" t="s">
        <v>903</v>
      </c>
      <c r="N3822" t="s">
        <v>51</v>
      </c>
      <c r="O3822">
        <v>910</v>
      </c>
      <c r="P3822">
        <v>1730</v>
      </c>
      <c r="Q3822" t="s">
        <v>236</v>
      </c>
      <c r="R3822">
        <v>261</v>
      </c>
      <c r="S3822" t="s">
        <v>134</v>
      </c>
      <c r="T3822" t="s">
        <v>51</v>
      </c>
      <c r="U3822" s="1">
        <v>43624</v>
      </c>
      <c r="V3822" s="1">
        <v>43624</v>
      </c>
      <c r="W3822" t="s">
        <v>1349</v>
      </c>
      <c r="X3822" t="s">
        <v>46</v>
      </c>
      <c r="Y3822">
        <v>14</v>
      </c>
      <c r="Z3822">
        <v>9</v>
      </c>
      <c r="AA3822">
        <v>45</v>
      </c>
      <c r="AB3822">
        <v>20</v>
      </c>
      <c r="AD3822">
        <f>IF(ISBLANK(Source[[#This Row],[CrosslistID]]),1,1/COUNTIFS(Source[CrosslistID],Source[[#This Row],[CrosslistID]],Source[TermDesc],Source[[#This Row],[TermDesc]]))</f>
        <v>1</v>
      </c>
      <c r="AG3822">
        <v>0</v>
      </c>
      <c r="AH3822">
        <v>20</v>
      </c>
      <c r="AI3822">
        <v>0.107</v>
      </c>
      <c r="AJ3822">
        <v>0.107</v>
      </c>
      <c r="AK3822">
        <v>3.3300000000000003E-2</v>
      </c>
      <c r="AL38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22">
        <f>IF(AND(Source[[#This Row],[Credit_Noncredit]]="Noncredit",Source[[#This Row],[FTEF]]&gt;0),Source[[#This Row],[NC XLST FTES]]*525/(437.5*Source[[#This Row],[FTEF]]),0)</f>
        <v>0</v>
      </c>
      <c r="AN3822">
        <f>IF(Source[[#This Row],[Credit_Noncredit]]="Credit",Source[[#This Row],[Census Enrollment]],Source[[#This Row],[Noncredit Avg. Attendance]])</f>
        <v>14</v>
      </c>
    </row>
    <row r="3823" spans="1:40" x14ac:dyDescent="0.25">
      <c r="A3823" t="s">
        <v>885</v>
      </c>
      <c r="B3823" t="s">
        <v>886</v>
      </c>
      <c r="C3823" t="s">
        <v>632</v>
      </c>
      <c r="D3823" t="s">
        <v>633</v>
      </c>
      <c r="E3823" s="4">
        <v>53703</v>
      </c>
      <c r="F3823" s="4" t="s">
        <v>634</v>
      </c>
      <c r="G3823" s="4" t="s">
        <v>1350</v>
      </c>
      <c r="H3823" t="str">
        <f>CONCATENATE(Source[[#This Row],[Subject]],TRIM(Source[[#This Row],[Course]]))</f>
        <v>CDEV41C</v>
      </c>
      <c r="I3823" t="str">
        <f>VLOOKUP(Source[[#This Row],[SubjCrse]],'Courses and Categories'!$E$2:$G$1816,3,FALSE)</f>
        <v>Credit CTE</v>
      </c>
      <c r="J3823">
        <v>351</v>
      </c>
      <c r="K3823" t="s">
        <v>1351</v>
      </c>
      <c r="L3823" t="s">
        <v>39</v>
      </c>
      <c r="M3823" t="s">
        <v>903</v>
      </c>
      <c r="N3823" t="s">
        <v>1352</v>
      </c>
      <c r="O3823" t="s">
        <v>1353</v>
      </c>
      <c r="P3823" t="s">
        <v>1354</v>
      </c>
      <c r="Q3823" t="s">
        <v>296</v>
      </c>
      <c r="R3823" t="s">
        <v>1355</v>
      </c>
      <c r="S3823" t="s">
        <v>53</v>
      </c>
      <c r="T3823" t="s">
        <v>44</v>
      </c>
      <c r="U3823" s="1">
        <v>43622</v>
      </c>
      <c r="V3823" s="1">
        <v>43623</v>
      </c>
      <c r="W3823" t="s">
        <v>1356</v>
      </c>
      <c r="X3823" t="s">
        <v>46</v>
      </c>
      <c r="Y3823">
        <v>254</v>
      </c>
      <c r="Z3823">
        <v>234</v>
      </c>
      <c r="AA3823">
        <v>275</v>
      </c>
      <c r="AB3823">
        <v>85.090900000000005</v>
      </c>
      <c r="AD3823">
        <f>IF(ISBLANK(Source[[#This Row],[CrosslistID]]),1,1/COUNTIFS(Source[CrosslistID],Source[[#This Row],[CrosslistID]],Source[TermDesc],Source[[#This Row],[TermDesc]]))</f>
        <v>1</v>
      </c>
      <c r="AG3823">
        <v>0</v>
      </c>
      <c r="AH3823">
        <v>85.090900000000005</v>
      </c>
      <c r="AI3823">
        <v>6.6059999999999999</v>
      </c>
      <c r="AJ3823">
        <v>6.9260000000000002</v>
      </c>
      <c r="AK3823">
        <v>0.1002</v>
      </c>
      <c r="AL38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23">
        <f>IF(AND(Source[[#This Row],[Credit_Noncredit]]="Noncredit",Source[[#This Row],[FTEF]]&gt;0),Source[[#This Row],[NC XLST FTES]]*525/(437.5*Source[[#This Row],[FTEF]]),0)</f>
        <v>0</v>
      </c>
      <c r="AN3823">
        <f>IF(Source[[#This Row],[Credit_Noncredit]]="Credit",Source[[#This Row],[Census Enrollment]],Source[[#This Row],[Noncredit Avg. Attendance]])</f>
        <v>254</v>
      </c>
    </row>
    <row r="3824" spans="1:40" x14ac:dyDescent="0.25">
      <c r="A3824" t="s">
        <v>885</v>
      </c>
      <c r="B3824" t="s">
        <v>886</v>
      </c>
      <c r="C3824" t="s">
        <v>632</v>
      </c>
      <c r="D3824" t="s">
        <v>633</v>
      </c>
      <c r="E3824" s="4">
        <v>53612</v>
      </c>
      <c r="F3824" s="4" t="s">
        <v>634</v>
      </c>
      <c r="G3824" s="4" t="s">
        <v>1357</v>
      </c>
      <c r="H3824" t="str">
        <f>CONCATENATE(Source[[#This Row],[Subject]],TRIM(Source[[#This Row],[Course]]))</f>
        <v>CDEV41E</v>
      </c>
      <c r="I3824" t="str">
        <f>VLOOKUP(Source[[#This Row],[SubjCrse]],'Courses and Categories'!$E$2:$G$1816,3,FALSE)</f>
        <v>Credit CTE</v>
      </c>
      <c r="J3824">
        <v>501</v>
      </c>
      <c r="K3824" t="s">
        <v>1358</v>
      </c>
      <c r="M3824" t="s">
        <v>903</v>
      </c>
      <c r="N3824" t="s">
        <v>50</v>
      </c>
      <c r="O3824">
        <v>1810</v>
      </c>
      <c r="P3824">
        <v>2130</v>
      </c>
      <c r="Q3824" t="s">
        <v>236</v>
      </c>
      <c r="R3824">
        <v>240</v>
      </c>
      <c r="S3824" t="s">
        <v>134</v>
      </c>
      <c r="T3824" t="s">
        <v>51</v>
      </c>
      <c r="U3824" s="1">
        <v>43628</v>
      </c>
      <c r="V3824" s="1">
        <v>43663</v>
      </c>
      <c r="W3824" t="s">
        <v>1145</v>
      </c>
      <c r="X3824" t="s">
        <v>905</v>
      </c>
      <c r="Y3824">
        <v>23</v>
      </c>
      <c r="Z3824">
        <v>23</v>
      </c>
      <c r="AA3824">
        <v>45</v>
      </c>
      <c r="AB3824">
        <v>51.1111</v>
      </c>
      <c r="AD3824">
        <f>IF(ISBLANK(Source[[#This Row],[CrosslistID]]),1,1/COUNTIFS(Source[CrosslistID],Source[[#This Row],[CrosslistID]],Source[TermDesc],Source[[#This Row],[TermDesc]]))</f>
        <v>1</v>
      </c>
      <c r="AG3824">
        <v>0</v>
      </c>
      <c r="AH3824">
        <v>51.1111</v>
      </c>
      <c r="AI3824">
        <v>0.94599999999999995</v>
      </c>
      <c r="AJ3824">
        <v>0.94599999999999995</v>
      </c>
      <c r="AK3824">
        <v>6.6699999999999995E-2</v>
      </c>
      <c r="AL38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24">
        <f>IF(AND(Source[[#This Row],[Credit_Noncredit]]="Noncredit",Source[[#This Row],[FTEF]]&gt;0),Source[[#This Row],[NC XLST FTES]]*525/(437.5*Source[[#This Row],[FTEF]]),0)</f>
        <v>0</v>
      </c>
      <c r="AN3824">
        <f>IF(Source[[#This Row],[Credit_Noncredit]]="Credit",Source[[#This Row],[Census Enrollment]],Source[[#This Row],[Noncredit Avg. Attendance]])</f>
        <v>23</v>
      </c>
    </row>
    <row r="3825" spans="1:40" x14ac:dyDescent="0.25">
      <c r="A3825" t="s">
        <v>885</v>
      </c>
      <c r="B3825" t="s">
        <v>886</v>
      </c>
      <c r="C3825" t="s">
        <v>632</v>
      </c>
      <c r="D3825" t="s">
        <v>633</v>
      </c>
      <c r="E3825" s="4">
        <v>53552</v>
      </c>
      <c r="F3825" s="4" t="s">
        <v>634</v>
      </c>
      <c r="G3825" s="4" t="s">
        <v>1359</v>
      </c>
      <c r="H3825" t="str">
        <f>CONCATENATE(Source[[#This Row],[Subject]],TRIM(Source[[#This Row],[Course]]))</f>
        <v>CDEV41M</v>
      </c>
      <c r="I3825" t="str">
        <f>VLOOKUP(Source[[#This Row],[SubjCrse]],'Courses and Categories'!$E$2:$G$1816,3,FALSE)</f>
        <v>Credit CTE</v>
      </c>
      <c r="J3825">
        <v>341</v>
      </c>
      <c r="K3825" t="s">
        <v>1360</v>
      </c>
      <c r="L3825" t="s">
        <v>39</v>
      </c>
      <c r="M3825" t="s">
        <v>903</v>
      </c>
      <c r="N3825" t="s">
        <v>1041</v>
      </c>
      <c r="O3825">
        <v>900</v>
      </c>
      <c r="P3825">
        <v>1450</v>
      </c>
      <c r="Q3825" t="s">
        <v>64</v>
      </c>
      <c r="R3825">
        <v>1302</v>
      </c>
      <c r="S3825" t="s">
        <v>65</v>
      </c>
      <c r="T3825" t="s">
        <v>44</v>
      </c>
      <c r="U3825" s="1">
        <v>43647</v>
      </c>
      <c r="V3825" s="1">
        <v>43651</v>
      </c>
      <c r="W3825" t="s">
        <v>1142</v>
      </c>
      <c r="X3825" t="s">
        <v>46</v>
      </c>
      <c r="Y3825">
        <v>29</v>
      </c>
      <c r="Z3825">
        <v>16</v>
      </c>
      <c r="AA3825">
        <v>30</v>
      </c>
      <c r="AB3825">
        <v>53.333300000000001</v>
      </c>
      <c r="AD3825">
        <f>IF(ISBLANK(Source[[#This Row],[CrosslistID]]),1,1/COUNTIFS(Source[CrosslistID],Source[[#This Row],[CrosslistID]],Source[TermDesc],Source[[#This Row],[TermDesc]]))</f>
        <v>1</v>
      </c>
      <c r="AG3825">
        <v>0</v>
      </c>
      <c r="AH3825">
        <v>53.333300000000001</v>
      </c>
      <c r="AI3825">
        <v>0.54900000000000004</v>
      </c>
      <c r="AJ3825">
        <v>0.54900000000000004</v>
      </c>
      <c r="AK3825">
        <v>6.6699999999999995E-2</v>
      </c>
      <c r="AL38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25">
        <f>IF(AND(Source[[#This Row],[Credit_Noncredit]]="Noncredit",Source[[#This Row],[FTEF]]&gt;0),Source[[#This Row],[NC XLST FTES]]*525/(437.5*Source[[#This Row],[FTEF]]),0)</f>
        <v>0</v>
      </c>
      <c r="AN3825">
        <f>IF(Source[[#This Row],[Credit_Noncredit]]="Credit",Source[[#This Row],[Census Enrollment]],Source[[#This Row],[Noncredit Avg. Attendance]])</f>
        <v>29</v>
      </c>
    </row>
    <row r="3826" spans="1:40" x14ac:dyDescent="0.25">
      <c r="A3826" t="s">
        <v>885</v>
      </c>
      <c r="B3826" t="s">
        <v>886</v>
      </c>
      <c r="C3826" t="s">
        <v>632</v>
      </c>
      <c r="D3826" t="s">
        <v>633</v>
      </c>
      <c r="E3826" s="4">
        <v>53613</v>
      </c>
      <c r="F3826" s="4" t="s">
        <v>634</v>
      </c>
      <c r="G3826" s="4" t="s">
        <v>1359</v>
      </c>
      <c r="H3826" t="str">
        <f>CONCATENATE(Source[[#This Row],[Subject]],TRIM(Source[[#This Row],[Course]]))</f>
        <v>CDEV41M</v>
      </c>
      <c r="I3826" t="str">
        <f>VLOOKUP(Source[[#This Row],[SubjCrse]],'Courses and Categories'!$E$2:$G$1816,3,FALSE)</f>
        <v>Credit CTE</v>
      </c>
      <c r="J3826">
        <v>342</v>
      </c>
      <c r="K3826" t="s">
        <v>1360</v>
      </c>
      <c r="M3826" t="s">
        <v>903</v>
      </c>
      <c r="N3826" t="s">
        <v>1041</v>
      </c>
      <c r="O3826">
        <v>910</v>
      </c>
      <c r="P3826">
        <v>1500</v>
      </c>
      <c r="Q3826" t="s">
        <v>64</v>
      </c>
      <c r="R3826">
        <v>1302</v>
      </c>
      <c r="S3826" t="s">
        <v>65</v>
      </c>
      <c r="T3826" t="s">
        <v>51</v>
      </c>
      <c r="U3826" s="1">
        <v>43654</v>
      </c>
      <c r="V3826" s="1">
        <v>43658</v>
      </c>
      <c r="W3826" t="s">
        <v>1142</v>
      </c>
      <c r="X3826" t="s">
        <v>46</v>
      </c>
      <c r="Y3826">
        <v>24</v>
      </c>
      <c r="Z3826">
        <v>13</v>
      </c>
      <c r="AA3826">
        <v>45</v>
      </c>
      <c r="AB3826">
        <v>28.8889</v>
      </c>
      <c r="AD3826">
        <f>IF(ISBLANK(Source[[#This Row],[CrosslistID]]),1,1/COUNTIFS(Source[CrosslistID],Source[[#This Row],[CrosslistID]],Source[TermDesc],Source[[#This Row],[TermDesc]]))</f>
        <v>1</v>
      </c>
      <c r="AG3826">
        <v>0</v>
      </c>
      <c r="AH3826">
        <v>28.8889</v>
      </c>
      <c r="AI3826">
        <v>0.434</v>
      </c>
      <c r="AJ3826">
        <v>0.434</v>
      </c>
      <c r="AK3826">
        <v>6.6699999999999995E-2</v>
      </c>
      <c r="AL38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26">
        <f>IF(AND(Source[[#This Row],[Credit_Noncredit]]="Noncredit",Source[[#This Row],[FTEF]]&gt;0),Source[[#This Row],[NC XLST FTES]]*525/(437.5*Source[[#This Row],[FTEF]]),0)</f>
        <v>0</v>
      </c>
      <c r="AN3826">
        <f>IF(Source[[#This Row],[Credit_Noncredit]]="Credit",Source[[#This Row],[Census Enrollment]],Source[[#This Row],[Noncredit Avg. Attendance]])</f>
        <v>24</v>
      </c>
    </row>
    <row r="3827" spans="1:40" x14ac:dyDescent="0.25">
      <c r="A3827" t="s">
        <v>885</v>
      </c>
      <c r="B3827" t="s">
        <v>886</v>
      </c>
      <c r="C3827" t="s">
        <v>632</v>
      </c>
      <c r="D3827" t="s">
        <v>633</v>
      </c>
      <c r="E3827" s="4">
        <v>53614</v>
      </c>
      <c r="F3827" s="4" t="s">
        <v>634</v>
      </c>
      <c r="G3827" s="4" t="s">
        <v>1359</v>
      </c>
      <c r="H3827" t="str">
        <f>CONCATENATE(Source[[#This Row],[Subject]],TRIM(Source[[#This Row],[Course]]))</f>
        <v>CDEV41M</v>
      </c>
      <c r="I3827" t="str">
        <f>VLOOKUP(Source[[#This Row],[SubjCrse]],'Courses and Categories'!$E$2:$G$1816,3,FALSE)</f>
        <v>Credit CTE</v>
      </c>
      <c r="J3827">
        <v>601</v>
      </c>
      <c r="K3827" t="s">
        <v>1360</v>
      </c>
      <c r="M3827" t="s">
        <v>903</v>
      </c>
      <c r="N3827" t="s">
        <v>51</v>
      </c>
      <c r="O3827">
        <v>910</v>
      </c>
      <c r="P3827">
        <v>1730</v>
      </c>
      <c r="Q3827" t="s">
        <v>236</v>
      </c>
      <c r="R3827">
        <v>238</v>
      </c>
      <c r="S3827" t="s">
        <v>134</v>
      </c>
      <c r="T3827" t="s">
        <v>51</v>
      </c>
      <c r="U3827" s="1">
        <v>43631</v>
      </c>
      <c r="V3827" s="1">
        <v>43638</v>
      </c>
      <c r="W3827" t="s">
        <v>123</v>
      </c>
      <c r="X3827" t="s">
        <v>46</v>
      </c>
      <c r="Y3827">
        <v>53</v>
      </c>
      <c r="Z3827">
        <v>45</v>
      </c>
      <c r="AA3827">
        <v>60</v>
      </c>
      <c r="AB3827">
        <v>75</v>
      </c>
      <c r="AD3827">
        <f>IF(ISBLANK(Source[[#This Row],[CrosslistID]]),1,1/COUNTIFS(Source[CrosslistID],Source[[#This Row],[CrosslistID]],Source[TermDesc],Source[[#This Row],[TermDesc]]))</f>
        <v>1</v>
      </c>
      <c r="AG3827">
        <v>0</v>
      </c>
      <c r="AH3827">
        <v>75</v>
      </c>
      <c r="AI3827">
        <v>1.228</v>
      </c>
      <c r="AJ3827">
        <v>1.2607999999999999</v>
      </c>
      <c r="AK3827">
        <v>6.6699999999999995E-2</v>
      </c>
      <c r="AL38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27">
        <f>IF(AND(Source[[#This Row],[Credit_Noncredit]]="Noncredit",Source[[#This Row],[FTEF]]&gt;0),Source[[#This Row],[NC XLST FTES]]*525/(437.5*Source[[#This Row],[FTEF]]),0)</f>
        <v>0</v>
      </c>
      <c r="AN3827">
        <f>IF(Source[[#This Row],[Credit_Noncredit]]="Credit",Source[[#This Row],[Census Enrollment]],Source[[#This Row],[Noncredit Avg. Attendance]])</f>
        <v>53</v>
      </c>
    </row>
    <row r="3828" spans="1:40" x14ac:dyDescent="0.25">
      <c r="A3828" t="s">
        <v>885</v>
      </c>
      <c r="B3828" t="s">
        <v>886</v>
      </c>
      <c r="C3828" t="s">
        <v>632</v>
      </c>
      <c r="D3828" t="s">
        <v>633</v>
      </c>
      <c r="E3828" s="4">
        <v>53280</v>
      </c>
      <c r="F3828" s="4" t="s">
        <v>634</v>
      </c>
      <c r="G3828" s="4" t="s">
        <v>1361</v>
      </c>
      <c r="H3828" t="str">
        <f>CONCATENATE(Source[[#This Row],[Subject]],TRIM(Source[[#This Row],[Course]]))</f>
        <v>CDEV41T</v>
      </c>
      <c r="I3828" t="str">
        <f>VLOOKUP(Source[[#This Row],[SubjCrse]],'Courses and Categories'!$E$2:$G$1816,3,FALSE)</f>
        <v>Credit CTE</v>
      </c>
      <c r="J3828">
        <v>501</v>
      </c>
      <c r="K3828" t="s">
        <v>1362</v>
      </c>
      <c r="L3828" t="s">
        <v>87</v>
      </c>
      <c r="M3828" t="s">
        <v>903</v>
      </c>
      <c r="N3828" t="s">
        <v>1093</v>
      </c>
      <c r="O3828">
        <v>1810</v>
      </c>
      <c r="P3828">
        <v>2130</v>
      </c>
      <c r="Q3828" t="s">
        <v>236</v>
      </c>
      <c r="R3828">
        <v>238</v>
      </c>
      <c r="S3828" t="s">
        <v>134</v>
      </c>
      <c r="T3828" t="s">
        <v>44</v>
      </c>
      <c r="U3828" s="1">
        <v>43627</v>
      </c>
      <c r="V3828" s="1">
        <v>43635</v>
      </c>
      <c r="W3828" t="s">
        <v>123</v>
      </c>
      <c r="X3828" t="s">
        <v>46</v>
      </c>
      <c r="Y3828">
        <v>44</v>
      </c>
      <c r="Z3828">
        <v>38</v>
      </c>
      <c r="AA3828">
        <v>45</v>
      </c>
      <c r="AB3828">
        <v>84.444400000000002</v>
      </c>
      <c r="AD3828">
        <f>IF(ISBLANK(Source[[#This Row],[CrosslistID]]),1,1/COUNTIFS(Source[CrosslistID],Source[[#This Row],[CrosslistID]],Source[TermDesc],Source[[#This Row],[TermDesc]]))</f>
        <v>1</v>
      </c>
      <c r="AG3828">
        <v>0</v>
      </c>
      <c r="AH3828">
        <v>84.444400000000002</v>
      </c>
      <c r="AI3828">
        <v>1.3029999999999999</v>
      </c>
      <c r="AJ3828">
        <v>1.3029999999999999</v>
      </c>
      <c r="AK3828">
        <v>6.6699999999999995E-2</v>
      </c>
      <c r="AL38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28">
        <f>IF(AND(Source[[#This Row],[Credit_Noncredit]]="Noncredit",Source[[#This Row],[FTEF]]&gt;0),Source[[#This Row],[NC XLST FTES]]*525/(437.5*Source[[#This Row],[FTEF]]),0)</f>
        <v>0</v>
      </c>
      <c r="AN3828">
        <f>IF(Source[[#This Row],[Credit_Noncredit]]="Credit",Source[[#This Row],[Census Enrollment]],Source[[#This Row],[Noncredit Avg. Attendance]])</f>
        <v>44</v>
      </c>
    </row>
    <row r="3829" spans="1:40" x14ac:dyDescent="0.25">
      <c r="A3829" t="s">
        <v>885</v>
      </c>
      <c r="B3829" t="s">
        <v>886</v>
      </c>
      <c r="C3829" t="s">
        <v>632</v>
      </c>
      <c r="D3829" t="s">
        <v>633</v>
      </c>
      <c r="E3829" s="4">
        <v>51427</v>
      </c>
      <c r="F3829" s="4" t="s">
        <v>634</v>
      </c>
      <c r="G3829" s="4">
        <v>53</v>
      </c>
      <c r="H3829" t="str">
        <f>CONCATENATE(Source[[#This Row],[Subject]],TRIM(Source[[#This Row],[Course]]))</f>
        <v>CDEV53</v>
      </c>
      <c r="I3829" t="str">
        <f>VLOOKUP(Source[[#This Row],[SubjCrse]],'Courses and Categories'!$E$2:$G$1816,3,FALSE)</f>
        <v>Credit Gen Ed/CTE</v>
      </c>
      <c r="J3829">
        <v>1</v>
      </c>
      <c r="K3829" t="s">
        <v>1363</v>
      </c>
      <c r="L3829" t="s">
        <v>39</v>
      </c>
      <c r="M3829" t="s">
        <v>903</v>
      </c>
      <c r="N3829" t="s">
        <v>63</v>
      </c>
      <c r="O3829">
        <v>1310</v>
      </c>
      <c r="P3829">
        <v>1630</v>
      </c>
      <c r="Q3829" t="s">
        <v>236</v>
      </c>
      <c r="R3829">
        <v>238</v>
      </c>
      <c r="S3829" t="s">
        <v>134</v>
      </c>
      <c r="T3829" t="s">
        <v>44</v>
      </c>
      <c r="U3829" s="1">
        <v>43647</v>
      </c>
      <c r="V3829" s="1">
        <v>43671</v>
      </c>
      <c r="W3829" t="s">
        <v>653</v>
      </c>
      <c r="X3829" t="s">
        <v>905</v>
      </c>
      <c r="Y3829">
        <v>34</v>
      </c>
      <c r="Z3829">
        <v>27</v>
      </c>
      <c r="AA3829">
        <v>45</v>
      </c>
      <c r="AB3829">
        <v>60</v>
      </c>
      <c r="AD3829">
        <f>IF(ISBLANK(Source[[#This Row],[CrosslistID]]),1,1/COUNTIFS(Source[CrosslistID],Source[[#This Row],[CrosslistID]],Source[TermDesc],Source[[#This Row],[TermDesc]]))</f>
        <v>1</v>
      </c>
      <c r="AG3829">
        <v>0</v>
      </c>
      <c r="AH3829">
        <v>60</v>
      </c>
      <c r="AI3829">
        <v>3.2909999999999999</v>
      </c>
      <c r="AJ3829">
        <v>3.4967000000000001</v>
      </c>
      <c r="AK3829">
        <v>0.2</v>
      </c>
      <c r="AL38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29">
        <f>IF(AND(Source[[#This Row],[Credit_Noncredit]]="Noncredit",Source[[#This Row],[FTEF]]&gt;0),Source[[#This Row],[NC XLST FTES]]*525/(437.5*Source[[#This Row],[FTEF]]),0)</f>
        <v>0</v>
      </c>
      <c r="AN3829">
        <f>IF(Source[[#This Row],[Credit_Noncredit]]="Credit",Source[[#This Row],[Census Enrollment]],Source[[#This Row],[Noncredit Avg. Attendance]])</f>
        <v>34</v>
      </c>
    </row>
    <row r="3830" spans="1:40" x14ac:dyDescent="0.25">
      <c r="A3830" t="s">
        <v>885</v>
      </c>
      <c r="B3830" t="s">
        <v>886</v>
      </c>
      <c r="C3830" t="s">
        <v>632</v>
      </c>
      <c r="D3830" t="s">
        <v>633</v>
      </c>
      <c r="E3830" s="4">
        <v>52972</v>
      </c>
      <c r="F3830" s="4" t="s">
        <v>634</v>
      </c>
      <c r="G3830" s="4">
        <v>53</v>
      </c>
      <c r="H3830" t="str">
        <f>CONCATENATE(Source[[#This Row],[Subject]],TRIM(Source[[#This Row],[Course]]))</f>
        <v>CDEV53</v>
      </c>
      <c r="I3830" t="str">
        <f>VLOOKUP(Source[[#This Row],[SubjCrse]],'Courses and Categories'!$E$2:$G$1816,3,FALSE)</f>
        <v>Credit Gen Ed/CTE</v>
      </c>
      <c r="J3830">
        <v>961</v>
      </c>
      <c r="K3830" t="s">
        <v>1363</v>
      </c>
      <c r="L3830" t="s">
        <v>39</v>
      </c>
      <c r="M3830" t="s">
        <v>897</v>
      </c>
      <c r="N3830" t="s">
        <v>42</v>
      </c>
      <c r="O3830" t="s">
        <v>42</v>
      </c>
      <c r="P3830" t="s">
        <v>42</v>
      </c>
      <c r="Q3830" t="s">
        <v>42</v>
      </c>
      <c r="S3830" t="s">
        <v>134</v>
      </c>
      <c r="T3830" t="s">
        <v>51</v>
      </c>
      <c r="U3830" s="1">
        <v>43626</v>
      </c>
      <c r="V3830" s="1">
        <v>43665</v>
      </c>
      <c r="W3830" t="s">
        <v>1348</v>
      </c>
      <c r="X3830" t="s">
        <v>899</v>
      </c>
      <c r="Y3830">
        <v>43</v>
      </c>
      <c r="Z3830">
        <v>36</v>
      </c>
      <c r="AA3830">
        <v>50</v>
      </c>
      <c r="AB3830">
        <v>72</v>
      </c>
      <c r="AD3830">
        <f>IF(ISBLANK(Source[[#This Row],[CrosslistID]]),1,1/COUNTIFS(Source[CrosslistID],Source[[#This Row],[CrosslistID]],Source[TermDesc],Source[[#This Row],[TermDesc]]))</f>
        <v>1</v>
      </c>
      <c r="AG3830">
        <v>0</v>
      </c>
      <c r="AH3830">
        <v>72</v>
      </c>
      <c r="AI3830">
        <v>4.3</v>
      </c>
      <c r="AJ3830">
        <v>4.3</v>
      </c>
      <c r="AK3830">
        <v>0.2</v>
      </c>
      <c r="AL38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30">
        <f>IF(AND(Source[[#This Row],[Credit_Noncredit]]="Noncredit",Source[[#This Row],[FTEF]]&gt;0),Source[[#This Row],[NC XLST FTES]]*525/(437.5*Source[[#This Row],[FTEF]]),0)</f>
        <v>0</v>
      </c>
      <c r="AN3830">
        <f>IF(Source[[#This Row],[Credit_Noncredit]]="Credit",Source[[#This Row],[Census Enrollment]],Source[[#This Row],[Noncredit Avg. Attendance]])</f>
        <v>43</v>
      </c>
    </row>
    <row r="3831" spans="1:40" x14ac:dyDescent="0.25">
      <c r="A3831" t="s">
        <v>885</v>
      </c>
      <c r="B3831" t="s">
        <v>886</v>
      </c>
      <c r="C3831" t="s">
        <v>632</v>
      </c>
      <c r="D3831" t="s">
        <v>633</v>
      </c>
      <c r="E3831" s="4">
        <v>53047</v>
      </c>
      <c r="F3831" s="4" t="s">
        <v>634</v>
      </c>
      <c r="G3831" s="4">
        <v>61</v>
      </c>
      <c r="H3831" t="str">
        <f>CONCATENATE(Source[[#This Row],[Subject]],TRIM(Source[[#This Row],[Course]]))</f>
        <v>CDEV61</v>
      </c>
      <c r="I3831" t="str">
        <f>VLOOKUP(Source[[#This Row],[SubjCrse]],'Courses and Categories'!$E$2:$G$1816,3,FALSE)</f>
        <v>Credit Gen Ed/CTE</v>
      </c>
      <c r="J3831">
        <v>601</v>
      </c>
      <c r="K3831" t="s">
        <v>1364</v>
      </c>
      <c r="L3831" t="s">
        <v>39</v>
      </c>
      <c r="M3831" t="s">
        <v>903</v>
      </c>
      <c r="N3831" t="s">
        <v>51</v>
      </c>
      <c r="O3831">
        <v>910</v>
      </c>
      <c r="P3831">
        <v>1645</v>
      </c>
      <c r="Q3831" t="s">
        <v>236</v>
      </c>
      <c r="R3831">
        <v>230</v>
      </c>
      <c r="S3831" t="s">
        <v>134</v>
      </c>
      <c r="T3831" t="s">
        <v>44</v>
      </c>
      <c r="U3831" s="1">
        <v>43631</v>
      </c>
      <c r="V3831" s="1">
        <v>43673</v>
      </c>
      <c r="W3831" t="s">
        <v>640</v>
      </c>
      <c r="X3831" t="s">
        <v>905</v>
      </c>
      <c r="Y3831">
        <v>30</v>
      </c>
      <c r="Z3831">
        <v>29</v>
      </c>
      <c r="AA3831">
        <v>40</v>
      </c>
      <c r="AB3831">
        <v>72.5</v>
      </c>
      <c r="AD3831">
        <f>IF(ISBLANK(Source[[#This Row],[CrosslistID]]),1,1/COUNTIFS(Source[CrosslistID],Source[[#This Row],[CrosslistID]],Source[TermDesc],Source[[#This Row],[TermDesc]]))</f>
        <v>1</v>
      </c>
      <c r="AG3831">
        <v>0</v>
      </c>
      <c r="AH3831">
        <v>72.5</v>
      </c>
      <c r="AI3831">
        <v>2.9489999999999998</v>
      </c>
      <c r="AJ3831">
        <v>3.1596000000000002</v>
      </c>
      <c r="AK3831">
        <v>0.2</v>
      </c>
      <c r="AL38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31">
        <f>IF(AND(Source[[#This Row],[Credit_Noncredit]]="Noncredit",Source[[#This Row],[FTEF]]&gt;0),Source[[#This Row],[NC XLST FTES]]*525/(437.5*Source[[#This Row],[FTEF]]),0)</f>
        <v>0</v>
      </c>
      <c r="AN3831">
        <f>IF(Source[[#This Row],[Credit_Noncredit]]="Credit",Source[[#This Row],[Census Enrollment]],Source[[#This Row],[Noncredit Avg. Attendance]])</f>
        <v>30</v>
      </c>
    </row>
    <row r="3832" spans="1:40" x14ac:dyDescent="0.25">
      <c r="A3832" t="s">
        <v>885</v>
      </c>
      <c r="B3832" t="s">
        <v>886</v>
      </c>
      <c r="C3832" t="s">
        <v>632</v>
      </c>
      <c r="D3832" t="s">
        <v>633</v>
      </c>
      <c r="E3832" s="4">
        <v>53360</v>
      </c>
      <c r="F3832" s="4" t="s">
        <v>634</v>
      </c>
      <c r="G3832" s="4">
        <v>61</v>
      </c>
      <c r="H3832" t="str">
        <f>CONCATENATE(Source[[#This Row],[Subject]],TRIM(Source[[#This Row],[Course]]))</f>
        <v>CDEV61</v>
      </c>
      <c r="I3832" t="str">
        <f>VLOOKUP(Source[[#This Row],[SubjCrse]],'Courses and Categories'!$E$2:$G$1816,3,FALSE)</f>
        <v>Credit Gen Ed/CTE</v>
      </c>
      <c r="J3832">
        <v>931</v>
      </c>
      <c r="K3832" t="s">
        <v>1364</v>
      </c>
      <c r="L3832" t="s">
        <v>87</v>
      </c>
      <c r="M3832" t="s">
        <v>897</v>
      </c>
      <c r="N3832" t="s">
        <v>42</v>
      </c>
      <c r="O3832" t="s">
        <v>42</v>
      </c>
      <c r="P3832" t="s">
        <v>42</v>
      </c>
      <c r="Q3832" t="s">
        <v>42</v>
      </c>
      <c r="S3832" t="s">
        <v>134</v>
      </c>
      <c r="T3832" t="s">
        <v>41</v>
      </c>
      <c r="U3832" s="1">
        <v>43626</v>
      </c>
      <c r="V3832" s="1">
        <v>43671</v>
      </c>
      <c r="W3832" t="s">
        <v>1365</v>
      </c>
      <c r="X3832" t="s">
        <v>899</v>
      </c>
      <c r="Y3832">
        <v>35</v>
      </c>
      <c r="Z3832">
        <v>28</v>
      </c>
      <c r="AA3832">
        <v>50</v>
      </c>
      <c r="AB3832">
        <v>56</v>
      </c>
      <c r="AD3832">
        <f>IF(ISBLANK(Source[[#This Row],[CrosslistID]]),1,1/COUNTIFS(Source[CrosslistID],Source[[#This Row],[CrosslistID]],Source[TermDesc],Source[[#This Row],[TermDesc]]))</f>
        <v>1</v>
      </c>
      <c r="AG3832">
        <v>0</v>
      </c>
      <c r="AH3832">
        <v>56</v>
      </c>
      <c r="AI3832">
        <v>3.5</v>
      </c>
      <c r="AJ3832">
        <v>3.5</v>
      </c>
      <c r="AK3832">
        <v>0.2</v>
      </c>
      <c r="AL38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32">
        <f>IF(AND(Source[[#This Row],[Credit_Noncredit]]="Noncredit",Source[[#This Row],[FTEF]]&gt;0),Source[[#This Row],[NC XLST FTES]]*525/(437.5*Source[[#This Row],[FTEF]]),0)</f>
        <v>0</v>
      </c>
      <c r="AN3832">
        <f>IF(Source[[#This Row],[Credit_Noncredit]]="Credit",Source[[#This Row],[Census Enrollment]],Source[[#This Row],[Noncredit Avg. Attendance]])</f>
        <v>35</v>
      </c>
    </row>
    <row r="3833" spans="1:40" x14ac:dyDescent="0.25">
      <c r="A3833" t="s">
        <v>885</v>
      </c>
      <c r="B3833" t="s">
        <v>886</v>
      </c>
      <c r="C3833" t="s">
        <v>632</v>
      </c>
      <c r="D3833" t="s">
        <v>633</v>
      </c>
      <c r="E3833" s="4">
        <v>53550</v>
      </c>
      <c r="F3833" s="4" t="s">
        <v>634</v>
      </c>
      <c r="G3833" s="4">
        <v>62</v>
      </c>
      <c r="H3833" t="str">
        <f>CONCATENATE(Source[[#This Row],[Subject]],TRIM(Source[[#This Row],[Course]]))</f>
        <v>CDEV62</v>
      </c>
      <c r="I3833" t="str">
        <f>VLOOKUP(Source[[#This Row],[SubjCrse]],'Courses and Categories'!$E$2:$G$1816,3,FALSE)</f>
        <v>Credit CTE</v>
      </c>
      <c r="J3833">
        <v>601</v>
      </c>
      <c r="K3833" t="s">
        <v>1366</v>
      </c>
      <c r="L3833" t="s">
        <v>50</v>
      </c>
      <c r="M3833" t="s">
        <v>903</v>
      </c>
      <c r="N3833" t="s">
        <v>51</v>
      </c>
      <c r="O3833">
        <v>910</v>
      </c>
      <c r="P3833">
        <v>1745</v>
      </c>
      <c r="Q3833" t="s">
        <v>236</v>
      </c>
      <c r="R3833">
        <v>261</v>
      </c>
      <c r="S3833" t="s">
        <v>134</v>
      </c>
      <c r="T3833" t="s">
        <v>44</v>
      </c>
      <c r="U3833" s="1">
        <v>43631</v>
      </c>
      <c r="V3833" s="1">
        <v>43666</v>
      </c>
      <c r="W3833" t="s">
        <v>1367</v>
      </c>
      <c r="X3833" t="s">
        <v>905</v>
      </c>
      <c r="Y3833">
        <v>43</v>
      </c>
      <c r="Z3833">
        <v>42</v>
      </c>
      <c r="AA3833">
        <v>45</v>
      </c>
      <c r="AB3833">
        <v>93.333299999999994</v>
      </c>
      <c r="AD3833">
        <f>IF(ISBLANK(Source[[#This Row],[CrosslistID]]),1,1/COUNTIFS(Source[CrosslistID],Source[[#This Row],[CrosslistID]],Source[TermDesc],Source[[#This Row],[TermDesc]]))</f>
        <v>1</v>
      </c>
      <c r="AG3833">
        <v>0</v>
      </c>
      <c r="AH3833">
        <v>93.333299999999994</v>
      </c>
      <c r="AI3833">
        <v>4.3739999999999997</v>
      </c>
      <c r="AJ3833">
        <v>4.3739999999999997</v>
      </c>
      <c r="AK3833">
        <v>0.2</v>
      </c>
      <c r="AL38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33">
        <f>IF(AND(Source[[#This Row],[Credit_Noncredit]]="Noncredit",Source[[#This Row],[FTEF]]&gt;0),Source[[#This Row],[NC XLST FTES]]*525/(437.5*Source[[#This Row],[FTEF]]),0)</f>
        <v>0</v>
      </c>
      <c r="AN3833">
        <f>IF(Source[[#This Row],[Credit_Noncredit]]="Credit",Source[[#This Row],[Census Enrollment]],Source[[#This Row],[Noncredit Avg. Attendance]])</f>
        <v>43</v>
      </c>
    </row>
    <row r="3834" spans="1:40" x14ac:dyDescent="0.25">
      <c r="A3834" t="s">
        <v>885</v>
      </c>
      <c r="B3834" t="s">
        <v>886</v>
      </c>
      <c r="C3834" t="s">
        <v>632</v>
      </c>
      <c r="D3834" t="s">
        <v>633</v>
      </c>
      <c r="E3834" s="4">
        <v>53608</v>
      </c>
      <c r="F3834" s="4" t="s">
        <v>634</v>
      </c>
      <c r="G3834" s="4">
        <v>62</v>
      </c>
      <c r="H3834" t="str">
        <f>CONCATENATE(Source[[#This Row],[Subject]],TRIM(Source[[#This Row],[Course]]))</f>
        <v>CDEV62</v>
      </c>
      <c r="I3834" t="str">
        <f>VLOOKUP(Source[[#This Row],[SubjCrse]],'Courses and Categories'!$E$2:$G$1816,3,FALSE)</f>
        <v>Credit CTE</v>
      </c>
      <c r="J3834">
        <v>931</v>
      </c>
      <c r="K3834" t="s">
        <v>1366</v>
      </c>
      <c r="L3834" t="s">
        <v>87</v>
      </c>
      <c r="M3834" t="s">
        <v>897</v>
      </c>
      <c r="N3834" t="s">
        <v>42</v>
      </c>
      <c r="O3834" t="s">
        <v>42</v>
      </c>
      <c r="P3834" t="s">
        <v>42</v>
      </c>
      <c r="Q3834" t="s">
        <v>42</v>
      </c>
      <c r="S3834" t="s">
        <v>134</v>
      </c>
      <c r="T3834" t="s">
        <v>41</v>
      </c>
      <c r="U3834" s="1">
        <v>43626</v>
      </c>
      <c r="V3834" s="1">
        <v>43671</v>
      </c>
      <c r="W3834" t="s">
        <v>1365</v>
      </c>
      <c r="X3834" t="s">
        <v>899</v>
      </c>
      <c r="Y3834">
        <v>30</v>
      </c>
      <c r="Z3834">
        <v>22</v>
      </c>
      <c r="AA3834">
        <v>45</v>
      </c>
      <c r="AB3834">
        <v>48.8889</v>
      </c>
      <c r="AD3834">
        <f>IF(ISBLANK(Source[[#This Row],[CrosslistID]]),1,1/COUNTIFS(Source[CrosslistID],Source[[#This Row],[CrosslistID]],Source[TermDesc],Source[[#This Row],[TermDesc]]))</f>
        <v>1</v>
      </c>
      <c r="AG3834">
        <v>0</v>
      </c>
      <c r="AH3834">
        <v>48.8889</v>
      </c>
      <c r="AI3834">
        <v>3</v>
      </c>
      <c r="AJ3834">
        <v>3</v>
      </c>
      <c r="AK3834">
        <v>0.2</v>
      </c>
      <c r="AL38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34">
        <f>IF(AND(Source[[#This Row],[Credit_Noncredit]]="Noncredit",Source[[#This Row],[FTEF]]&gt;0),Source[[#This Row],[NC XLST FTES]]*525/(437.5*Source[[#This Row],[FTEF]]),0)</f>
        <v>0</v>
      </c>
      <c r="AN3834">
        <f>IF(Source[[#This Row],[Credit_Noncredit]]="Credit",Source[[#This Row],[Census Enrollment]],Source[[#This Row],[Noncredit Avg. Attendance]])</f>
        <v>30</v>
      </c>
    </row>
    <row r="3835" spans="1:40" x14ac:dyDescent="0.25">
      <c r="A3835" t="s">
        <v>885</v>
      </c>
      <c r="B3835" t="s">
        <v>886</v>
      </c>
      <c r="C3835" t="s">
        <v>632</v>
      </c>
      <c r="D3835" t="s">
        <v>633</v>
      </c>
      <c r="E3835" s="4">
        <v>51865</v>
      </c>
      <c r="F3835" s="4" t="s">
        <v>634</v>
      </c>
      <c r="G3835" s="4">
        <v>65</v>
      </c>
      <c r="H3835" t="str">
        <f>CONCATENATE(Source[[#This Row],[Subject]],TRIM(Source[[#This Row],[Course]]))</f>
        <v>CDEV65</v>
      </c>
      <c r="I3835" t="str">
        <f>VLOOKUP(Source[[#This Row],[SubjCrse]],'Courses and Categories'!$E$2:$G$1816,3,FALSE)</f>
        <v>Credit CTE</v>
      </c>
      <c r="J3835">
        <v>1</v>
      </c>
      <c r="K3835" t="s">
        <v>1368</v>
      </c>
      <c r="L3835" t="s">
        <v>39</v>
      </c>
      <c r="M3835" t="s">
        <v>903</v>
      </c>
      <c r="N3835" t="s">
        <v>59</v>
      </c>
      <c r="O3835">
        <v>900</v>
      </c>
      <c r="P3835">
        <v>1325</v>
      </c>
      <c r="Q3835" t="s">
        <v>236</v>
      </c>
      <c r="R3835">
        <v>261</v>
      </c>
      <c r="S3835" t="s">
        <v>134</v>
      </c>
      <c r="T3835" t="s">
        <v>44</v>
      </c>
      <c r="U3835" s="1">
        <v>43626</v>
      </c>
      <c r="V3835" s="1">
        <v>43666</v>
      </c>
      <c r="W3835" t="s">
        <v>1367</v>
      </c>
      <c r="X3835" t="s">
        <v>905</v>
      </c>
      <c r="Y3835">
        <v>35</v>
      </c>
      <c r="Z3835">
        <v>33</v>
      </c>
      <c r="AA3835">
        <v>45</v>
      </c>
      <c r="AB3835">
        <v>73.333299999999994</v>
      </c>
      <c r="AD3835">
        <f>IF(ISBLANK(Source[[#This Row],[CrosslistID]]),1,1/COUNTIFS(Source[CrosslistID],Source[[#This Row],[CrosslistID]],Source[TermDesc],Source[[#This Row],[TermDesc]]))</f>
        <v>1</v>
      </c>
      <c r="AG3835">
        <v>0</v>
      </c>
      <c r="AH3835">
        <v>73.333299999999994</v>
      </c>
      <c r="AI3835">
        <v>3.4470000000000001</v>
      </c>
      <c r="AJ3835">
        <v>3.4470000000000001</v>
      </c>
      <c r="AK3835">
        <v>0.2</v>
      </c>
      <c r="AL38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35">
        <f>IF(AND(Source[[#This Row],[Credit_Noncredit]]="Noncredit",Source[[#This Row],[FTEF]]&gt;0),Source[[#This Row],[NC XLST FTES]]*525/(437.5*Source[[#This Row],[FTEF]]),0)</f>
        <v>0</v>
      </c>
      <c r="AN3835">
        <f>IF(Source[[#This Row],[Credit_Noncredit]]="Credit",Source[[#This Row],[Census Enrollment]],Source[[#This Row],[Noncredit Avg. Attendance]])</f>
        <v>35</v>
      </c>
    </row>
    <row r="3836" spans="1:40" x14ac:dyDescent="0.25">
      <c r="A3836" t="s">
        <v>885</v>
      </c>
      <c r="B3836" t="s">
        <v>886</v>
      </c>
      <c r="C3836" t="s">
        <v>632</v>
      </c>
      <c r="D3836" t="s">
        <v>633</v>
      </c>
      <c r="E3836" s="4">
        <v>52527</v>
      </c>
      <c r="F3836" s="4" t="s">
        <v>634</v>
      </c>
      <c r="G3836" s="4">
        <v>66</v>
      </c>
      <c r="H3836" t="str">
        <f>CONCATENATE(Source[[#This Row],[Subject]],TRIM(Source[[#This Row],[Course]]))</f>
        <v>CDEV66</v>
      </c>
      <c r="I3836" t="str">
        <f>VLOOKUP(Source[[#This Row],[SubjCrse]],'Courses and Categories'!$E$2:$G$1816,3,FALSE)</f>
        <v>Credit CTE</v>
      </c>
      <c r="J3836">
        <v>1</v>
      </c>
      <c r="K3836" t="s">
        <v>1369</v>
      </c>
      <c r="L3836" t="s">
        <v>39</v>
      </c>
      <c r="M3836" t="s">
        <v>903</v>
      </c>
      <c r="N3836" t="s">
        <v>180</v>
      </c>
      <c r="O3836">
        <v>910</v>
      </c>
      <c r="P3836">
        <v>1630</v>
      </c>
      <c r="Q3836" t="s">
        <v>236</v>
      </c>
      <c r="R3836">
        <v>240</v>
      </c>
      <c r="S3836" t="s">
        <v>134</v>
      </c>
      <c r="T3836" t="s">
        <v>44</v>
      </c>
      <c r="U3836" s="1">
        <v>43626</v>
      </c>
      <c r="V3836" s="1">
        <v>43668</v>
      </c>
      <c r="W3836" t="s">
        <v>640</v>
      </c>
      <c r="X3836" t="s">
        <v>905</v>
      </c>
      <c r="Y3836">
        <v>33</v>
      </c>
      <c r="Z3836">
        <v>32</v>
      </c>
      <c r="AA3836">
        <v>45</v>
      </c>
      <c r="AB3836">
        <v>71.111099999999993</v>
      </c>
      <c r="AD3836">
        <f>IF(ISBLANK(Source[[#This Row],[CrosslistID]]),1,1/COUNTIFS(Source[CrosslistID],Source[[#This Row],[CrosslistID]],Source[TermDesc],Source[[#This Row],[TermDesc]]))</f>
        <v>1</v>
      </c>
      <c r="AG3836">
        <v>0</v>
      </c>
      <c r="AH3836">
        <v>71.111099999999993</v>
      </c>
      <c r="AI3836">
        <v>3.3439999999999999</v>
      </c>
      <c r="AJ3836">
        <v>3.3439999999999999</v>
      </c>
      <c r="AK3836">
        <v>0.2</v>
      </c>
      <c r="AL38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36">
        <f>IF(AND(Source[[#This Row],[Credit_Noncredit]]="Noncredit",Source[[#This Row],[FTEF]]&gt;0),Source[[#This Row],[NC XLST FTES]]*525/(437.5*Source[[#This Row],[FTEF]]),0)</f>
        <v>0</v>
      </c>
      <c r="AN3836">
        <f>IF(Source[[#This Row],[Credit_Noncredit]]="Credit",Source[[#This Row],[Census Enrollment]],Source[[#This Row],[Noncredit Avg. Attendance]])</f>
        <v>33</v>
      </c>
    </row>
    <row r="3837" spans="1:40" x14ac:dyDescent="0.25">
      <c r="A3837" t="s">
        <v>885</v>
      </c>
      <c r="B3837" t="s">
        <v>886</v>
      </c>
      <c r="C3837" t="s">
        <v>632</v>
      </c>
      <c r="D3837" t="s">
        <v>633</v>
      </c>
      <c r="E3837" s="4">
        <v>52015</v>
      </c>
      <c r="F3837" s="4" t="s">
        <v>634</v>
      </c>
      <c r="G3837" s="4">
        <v>67</v>
      </c>
      <c r="H3837" t="str">
        <f>CONCATENATE(Source[[#This Row],[Subject]],TRIM(Source[[#This Row],[Course]]))</f>
        <v>CDEV67</v>
      </c>
      <c r="I3837" t="str">
        <f>VLOOKUP(Source[[#This Row],[SubjCrse]],'Courses and Categories'!$E$2:$G$1816,3,FALSE)</f>
        <v>Credit Gen Ed/CTE</v>
      </c>
      <c r="J3837">
        <v>1</v>
      </c>
      <c r="K3837" t="s">
        <v>1370</v>
      </c>
      <c r="L3837" t="s">
        <v>39</v>
      </c>
      <c r="M3837" t="s">
        <v>903</v>
      </c>
      <c r="N3837" t="s">
        <v>59</v>
      </c>
      <c r="O3837">
        <v>1330</v>
      </c>
      <c r="P3837">
        <v>1745</v>
      </c>
      <c r="Q3837" t="s">
        <v>236</v>
      </c>
      <c r="R3837">
        <v>261</v>
      </c>
      <c r="S3837" t="s">
        <v>134</v>
      </c>
      <c r="T3837" t="s">
        <v>44</v>
      </c>
      <c r="U3837" s="1">
        <v>43627</v>
      </c>
      <c r="V3837" s="1">
        <v>43664</v>
      </c>
      <c r="W3837" t="s">
        <v>1367</v>
      </c>
      <c r="X3837" t="s">
        <v>905</v>
      </c>
      <c r="Y3837">
        <v>34</v>
      </c>
      <c r="Z3837">
        <v>33</v>
      </c>
      <c r="AA3837">
        <v>45</v>
      </c>
      <c r="AB3837">
        <v>73.333299999999994</v>
      </c>
      <c r="AD3837">
        <f>IF(ISBLANK(Source[[#This Row],[CrosslistID]]),1,1/COUNTIFS(Source[CrosslistID],Source[[#This Row],[CrosslistID]],Source[TermDesc],Source[[#This Row],[TermDesc]]))</f>
        <v>1</v>
      </c>
      <c r="AG3837">
        <v>0</v>
      </c>
      <c r="AH3837">
        <v>73.333299999999994</v>
      </c>
      <c r="AI3837">
        <v>3.206</v>
      </c>
      <c r="AJ3837">
        <v>3.206</v>
      </c>
      <c r="AK3837">
        <v>0.2</v>
      </c>
      <c r="AL38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37">
        <f>IF(AND(Source[[#This Row],[Credit_Noncredit]]="Noncredit",Source[[#This Row],[FTEF]]&gt;0),Source[[#This Row],[NC XLST FTES]]*525/(437.5*Source[[#This Row],[FTEF]]),0)</f>
        <v>0</v>
      </c>
      <c r="AN3837">
        <f>IF(Source[[#This Row],[Credit_Noncredit]]="Credit",Source[[#This Row],[Census Enrollment]],Source[[#This Row],[Noncredit Avg. Attendance]])</f>
        <v>34</v>
      </c>
    </row>
    <row r="3838" spans="1:40" x14ac:dyDescent="0.25">
      <c r="A3838" t="s">
        <v>885</v>
      </c>
      <c r="B3838" t="s">
        <v>886</v>
      </c>
      <c r="C3838" t="s">
        <v>632</v>
      </c>
      <c r="D3838" t="s">
        <v>633</v>
      </c>
      <c r="E3838" s="4">
        <v>53416</v>
      </c>
      <c r="F3838" s="4" t="s">
        <v>634</v>
      </c>
      <c r="G3838" s="4">
        <v>67</v>
      </c>
      <c r="H3838" t="str">
        <f>CONCATENATE(Source[[#This Row],[Subject]],TRIM(Source[[#This Row],[Course]]))</f>
        <v>CDEV67</v>
      </c>
      <c r="I3838" t="str">
        <f>VLOOKUP(Source[[#This Row],[SubjCrse]],'Courses and Categories'!$E$2:$G$1816,3,FALSE)</f>
        <v>Credit Gen Ed/CTE</v>
      </c>
      <c r="J3838">
        <v>501</v>
      </c>
      <c r="K3838" t="s">
        <v>1370</v>
      </c>
      <c r="L3838" t="s">
        <v>87</v>
      </c>
      <c r="M3838" t="s">
        <v>903</v>
      </c>
      <c r="N3838" t="s">
        <v>105</v>
      </c>
      <c r="O3838">
        <v>1815</v>
      </c>
      <c r="P3838">
        <v>2150</v>
      </c>
      <c r="Q3838" t="s">
        <v>236</v>
      </c>
      <c r="R3838">
        <v>251</v>
      </c>
      <c r="S3838" t="s">
        <v>134</v>
      </c>
      <c r="T3838" t="s">
        <v>44</v>
      </c>
      <c r="U3838" s="1">
        <v>43626</v>
      </c>
      <c r="V3838" s="1">
        <v>43670</v>
      </c>
      <c r="W3838" t="s">
        <v>1365</v>
      </c>
      <c r="X3838" t="s">
        <v>905</v>
      </c>
      <c r="Y3838">
        <v>41</v>
      </c>
      <c r="Z3838">
        <v>40</v>
      </c>
      <c r="AA3838">
        <v>45</v>
      </c>
      <c r="AB3838">
        <v>88.888900000000007</v>
      </c>
      <c r="AD3838">
        <f>IF(ISBLANK(Source[[#This Row],[CrosslistID]]),1,1/COUNTIFS(Source[CrosslistID],Source[[#This Row],[CrosslistID]],Source[TermDesc],Source[[#This Row],[TermDesc]]))</f>
        <v>1</v>
      </c>
      <c r="AG3838">
        <v>0</v>
      </c>
      <c r="AH3838">
        <v>88.888900000000007</v>
      </c>
      <c r="AI3838">
        <v>4.2640000000000002</v>
      </c>
      <c r="AJ3838">
        <v>4.2640000000000002</v>
      </c>
      <c r="AK3838">
        <v>0.2</v>
      </c>
      <c r="AL38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38">
        <f>IF(AND(Source[[#This Row],[Credit_Noncredit]]="Noncredit",Source[[#This Row],[FTEF]]&gt;0),Source[[#This Row],[NC XLST FTES]]*525/(437.5*Source[[#This Row],[FTEF]]),0)</f>
        <v>0</v>
      </c>
      <c r="AN3838">
        <f>IF(Source[[#This Row],[Credit_Noncredit]]="Credit",Source[[#This Row],[Census Enrollment]],Source[[#This Row],[Noncredit Avg. Attendance]])</f>
        <v>41</v>
      </c>
    </row>
    <row r="3839" spans="1:40" x14ac:dyDescent="0.25">
      <c r="A3839" t="s">
        <v>885</v>
      </c>
      <c r="B3839" t="s">
        <v>886</v>
      </c>
      <c r="C3839" t="s">
        <v>632</v>
      </c>
      <c r="D3839" t="s">
        <v>633</v>
      </c>
      <c r="E3839" s="4">
        <v>53610</v>
      </c>
      <c r="F3839" s="4" t="s">
        <v>634</v>
      </c>
      <c r="G3839" s="4">
        <v>71</v>
      </c>
      <c r="H3839" t="str">
        <f>CONCATENATE(Source[[#This Row],[Subject]],TRIM(Source[[#This Row],[Course]]))</f>
        <v>CDEV71</v>
      </c>
      <c r="I3839" t="str">
        <f>VLOOKUP(Source[[#This Row],[SubjCrse]],'Courses and Categories'!$E$2:$G$1816,3,FALSE)</f>
        <v>Credit CTE</v>
      </c>
      <c r="J3839">
        <v>1</v>
      </c>
      <c r="K3839" t="s">
        <v>1371</v>
      </c>
      <c r="M3839" t="s">
        <v>891</v>
      </c>
      <c r="N3839" t="s">
        <v>1372</v>
      </c>
      <c r="O3839" t="s">
        <v>1373</v>
      </c>
      <c r="P3839" t="s">
        <v>1374</v>
      </c>
      <c r="Q3839" t="s">
        <v>1375</v>
      </c>
      <c r="R3839">
        <v>251</v>
      </c>
      <c r="S3839" t="s">
        <v>134</v>
      </c>
      <c r="T3839" t="s">
        <v>51</v>
      </c>
      <c r="U3839" s="1">
        <v>43626</v>
      </c>
      <c r="V3839" s="1">
        <v>43663</v>
      </c>
      <c r="W3839" t="s">
        <v>1376</v>
      </c>
      <c r="X3839" t="s">
        <v>893</v>
      </c>
      <c r="Y3839">
        <v>24</v>
      </c>
      <c r="Z3839">
        <v>27</v>
      </c>
      <c r="AA3839">
        <v>45</v>
      </c>
      <c r="AB3839">
        <v>60</v>
      </c>
      <c r="AD3839">
        <f>IF(ISBLANK(Source[[#This Row],[CrosslistID]]),1,1/COUNTIFS(Source[CrosslistID],Source[[#This Row],[CrosslistID]],Source[TermDesc],Source[[#This Row],[TermDesc]]))</f>
        <v>1</v>
      </c>
      <c r="AG3839">
        <v>0</v>
      </c>
      <c r="AH3839">
        <v>60</v>
      </c>
      <c r="AI3839">
        <v>2.2999999999999998</v>
      </c>
      <c r="AJ3839">
        <v>2.4</v>
      </c>
      <c r="AK3839">
        <v>0.3</v>
      </c>
      <c r="AL38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39">
        <f>IF(AND(Source[[#This Row],[Credit_Noncredit]]="Noncredit",Source[[#This Row],[FTEF]]&gt;0),Source[[#This Row],[NC XLST FTES]]*525/(437.5*Source[[#This Row],[FTEF]]),0)</f>
        <v>0</v>
      </c>
      <c r="AN3839">
        <f>IF(Source[[#This Row],[Credit_Noncredit]]="Credit",Source[[#This Row],[Census Enrollment]],Source[[#This Row],[Noncredit Avg. Attendance]])</f>
        <v>24</v>
      </c>
    </row>
    <row r="3840" spans="1:40" x14ac:dyDescent="0.25">
      <c r="A3840" t="s">
        <v>885</v>
      </c>
      <c r="B3840" t="s">
        <v>886</v>
      </c>
      <c r="C3840" t="s">
        <v>632</v>
      </c>
      <c r="D3840" t="s">
        <v>633</v>
      </c>
      <c r="E3840" s="4">
        <v>53243</v>
      </c>
      <c r="F3840" s="4" t="s">
        <v>634</v>
      </c>
      <c r="G3840" s="4">
        <v>72</v>
      </c>
      <c r="H3840" t="str">
        <f>CONCATENATE(Source[[#This Row],[Subject]],TRIM(Source[[#This Row],[Course]]))</f>
        <v>CDEV72</v>
      </c>
      <c r="I3840" t="str">
        <f>VLOOKUP(Source[[#This Row],[SubjCrse]],'Courses and Categories'!$E$2:$G$1816,3,FALSE)</f>
        <v>Credit CTE</v>
      </c>
      <c r="J3840">
        <v>601</v>
      </c>
      <c r="K3840" t="s">
        <v>1377</v>
      </c>
      <c r="L3840" t="s">
        <v>87</v>
      </c>
      <c r="M3840" t="s">
        <v>891</v>
      </c>
      <c r="N3840" t="s">
        <v>1378</v>
      </c>
      <c r="O3840" t="s">
        <v>208</v>
      </c>
      <c r="P3840" t="s">
        <v>368</v>
      </c>
      <c r="Q3840" t="s">
        <v>1375</v>
      </c>
      <c r="R3840">
        <v>255</v>
      </c>
      <c r="S3840" t="s">
        <v>134</v>
      </c>
      <c r="T3840" t="s">
        <v>44</v>
      </c>
      <c r="U3840" s="1">
        <v>43627</v>
      </c>
      <c r="V3840" s="1">
        <v>43664</v>
      </c>
      <c r="W3840" t="s">
        <v>1379</v>
      </c>
      <c r="X3840" t="s">
        <v>893</v>
      </c>
      <c r="Y3840">
        <v>22</v>
      </c>
      <c r="Z3840">
        <v>23</v>
      </c>
      <c r="AA3840">
        <v>25</v>
      </c>
      <c r="AB3840">
        <v>92</v>
      </c>
      <c r="AD3840">
        <f>IF(ISBLANK(Source[[#This Row],[CrosslistID]]),1,1/COUNTIFS(Source[CrosslistID],Source[[#This Row],[CrosslistID]],Source[TermDesc],Source[[#This Row],[TermDesc]]))</f>
        <v>1</v>
      </c>
      <c r="AG3840">
        <v>0</v>
      </c>
      <c r="AH3840">
        <v>92</v>
      </c>
      <c r="AI3840">
        <v>2.1</v>
      </c>
      <c r="AJ3840">
        <v>2.2000000000000002</v>
      </c>
      <c r="AK3840">
        <v>0.25290000000000001</v>
      </c>
      <c r="AL38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40">
        <f>IF(AND(Source[[#This Row],[Credit_Noncredit]]="Noncredit",Source[[#This Row],[FTEF]]&gt;0),Source[[#This Row],[NC XLST FTES]]*525/(437.5*Source[[#This Row],[FTEF]]),0)</f>
        <v>0</v>
      </c>
      <c r="AN3840">
        <f>IF(Source[[#This Row],[Credit_Noncredit]]="Credit",Source[[#This Row],[Census Enrollment]],Source[[#This Row],[Noncredit Avg. Attendance]])</f>
        <v>22</v>
      </c>
    </row>
    <row r="3841" spans="1:40" x14ac:dyDescent="0.25">
      <c r="A3841" t="s">
        <v>885</v>
      </c>
      <c r="B3841" t="s">
        <v>886</v>
      </c>
      <c r="C3841" t="s">
        <v>632</v>
      </c>
      <c r="D3841" t="s">
        <v>633</v>
      </c>
      <c r="E3841" s="4">
        <v>53329</v>
      </c>
      <c r="F3841" s="4" t="s">
        <v>634</v>
      </c>
      <c r="G3841" s="4">
        <v>75</v>
      </c>
      <c r="H3841" t="str">
        <f>CONCATENATE(Source[[#This Row],[Subject]],TRIM(Source[[#This Row],[Course]]))</f>
        <v>CDEV75</v>
      </c>
      <c r="I3841" t="str">
        <f>VLOOKUP(Source[[#This Row],[SubjCrse]],'Courses and Categories'!$E$2:$G$1816,3,FALSE)</f>
        <v>Credit CTE</v>
      </c>
      <c r="J3841">
        <v>1</v>
      </c>
      <c r="K3841" t="s">
        <v>1380</v>
      </c>
      <c r="L3841" t="s">
        <v>39</v>
      </c>
      <c r="M3841" t="s">
        <v>891</v>
      </c>
      <c r="N3841" t="s">
        <v>1381</v>
      </c>
      <c r="O3841" t="s">
        <v>1373</v>
      </c>
      <c r="P3841" t="s">
        <v>1374</v>
      </c>
      <c r="Q3841" t="s">
        <v>1375</v>
      </c>
      <c r="R3841">
        <v>251</v>
      </c>
      <c r="S3841" t="s">
        <v>134</v>
      </c>
      <c r="T3841" t="s">
        <v>44</v>
      </c>
      <c r="U3841" s="1">
        <v>43627</v>
      </c>
      <c r="V3841" s="1">
        <v>43664</v>
      </c>
      <c r="W3841" t="s">
        <v>1376</v>
      </c>
      <c r="X3841" t="s">
        <v>893</v>
      </c>
      <c r="Y3841">
        <v>32</v>
      </c>
      <c r="Z3841">
        <v>34</v>
      </c>
      <c r="AA3841">
        <v>45</v>
      </c>
      <c r="AB3841">
        <v>75.555599999999998</v>
      </c>
      <c r="AD3841">
        <f>IF(ISBLANK(Source[[#This Row],[CrosslistID]]),1,1/COUNTIFS(Source[CrosslistID],Source[[#This Row],[CrosslistID]],Source[TermDesc],Source[[#This Row],[TermDesc]]))</f>
        <v>1</v>
      </c>
      <c r="AG3841">
        <v>0</v>
      </c>
      <c r="AH3841">
        <v>75.555599999999998</v>
      </c>
      <c r="AI3841">
        <v>3.2</v>
      </c>
      <c r="AJ3841">
        <v>3.2</v>
      </c>
      <c r="AK3841">
        <v>0.16669999999999999</v>
      </c>
      <c r="AL38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41">
        <f>IF(AND(Source[[#This Row],[Credit_Noncredit]]="Noncredit",Source[[#This Row],[FTEF]]&gt;0),Source[[#This Row],[NC XLST FTES]]*525/(437.5*Source[[#This Row],[FTEF]]),0)</f>
        <v>0</v>
      </c>
      <c r="AN3841">
        <f>IF(Source[[#This Row],[Credit_Noncredit]]="Credit",Source[[#This Row],[Census Enrollment]],Source[[#This Row],[Noncredit Avg. Attendance]])</f>
        <v>32</v>
      </c>
    </row>
    <row r="3842" spans="1:40" x14ac:dyDescent="0.25">
      <c r="A3842" t="s">
        <v>885</v>
      </c>
      <c r="B3842" t="s">
        <v>886</v>
      </c>
      <c r="C3842" t="s">
        <v>632</v>
      </c>
      <c r="D3842" t="s">
        <v>633</v>
      </c>
      <c r="E3842" s="4">
        <v>53351</v>
      </c>
      <c r="F3842" s="4" t="s">
        <v>634</v>
      </c>
      <c r="G3842" s="4">
        <v>78</v>
      </c>
      <c r="H3842" t="str">
        <f>CONCATENATE(Source[[#This Row],[Subject]],TRIM(Source[[#This Row],[Course]]))</f>
        <v>CDEV78</v>
      </c>
      <c r="I3842" t="str">
        <f>VLOOKUP(Source[[#This Row],[SubjCrse]],'Courses and Categories'!$E$2:$G$1816,3,FALSE)</f>
        <v>Credit CTE</v>
      </c>
      <c r="J3842">
        <v>1</v>
      </c>
      <c r="K3842" t="s">
        <v>1382</v>
      </c>
      <c r="L3842" t="s">
        <v>39</v>
      </c>
      <c r="M3842" t="s">
        <v>891</v>
      </c>
      <c r="N3842" t="s">
        <v>1372</v>
      </c>
      <c r="O3842" t="s">
        <v>1383</v>
      </c>
      <c r="P3842" t="s">
        <v>1384</v>
      </c>
      <c r="Q3842" t="s">
        <v>1375</v>
      </c>
      <c r="R3842">
        <v>261</v>
      </c>
      <c r="S3842" t="s">
        <v>134</v>
      </c>
      <c r="T3842" t="s">
        <v>44</v>
      </c>
      <c r="U3842" s="1">
        <v>43626</v>
      </c>
      <c r="V3842" s="1">
        <v>43654</v>
      </c>
      <c r="W3842" t="s">
        <v>1385</v>
      </c>
      <c r="X3842" t="s">
        <v>918</v>
      </c>
      <c r="Y3842">
        <v>40</v>
      </c>
      <c r="Z3842">
        <v>42</v>
      </c>
      <c r="AA3842">
        <v>45</v>
      </c>
      <c r="AB3842">
        <v>93.333299999999994</v>
      </c>
      <c r="AD3842">
        <f>IF(ISBLANK(Source[[#This Row],[CrosslistID]]),1,1/COUNTIFS(Source[CrosslistID],Source[[#This Row],[CrosslistID]],Source[TermDesc],Source[[#This Row],[TermDesc]]))</f>
        <v>1</v>
      </c>
      <c r="AG3842">
        <v>0</v>
      </c>
      <c r="AH3842">
        <v>93.333299999999994</v>
      </c>
      <c r="AI3842">
        <v>3.8</v>
      </c>
      <c r="AJ3842">
        <v>4</v>
      </c>
      <c r="AK3842">
        <v>0.41199999999999998</v>
      </c>
      <c r="AL38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42">
        <f>IF(AND(Source[[#This Row],[Credit_Noncredit]]="Noncredit",Source[[#This Row],[FTEF]]&gt;0),Source[[#This Row],[NC XLST FTES]]*525/(437.5*Source[[#This Row],[FTEF]]),0)</f>
        <v>0</v>
      </c>
      <c r="AN3842">
        <f>IF(Source[[#This Row],[Credit_Noncredit]]="Credit",Source[[#This Row],[Census Enrollment]],Source[[#This Row],[Noncredit Avg. Attendance]])</f>
        <v>40</v>
      </c>
    </row>
    <row r="3843" spans="1:40" x14ac:dyDescent="0.25">
      <c r="A3843" t="s">
        <v>885</v>
      </c>
      <c r="B3843" t="s">
        <v>886</v>
      </c>
      <c r="C3843" t="s">
        <v>632</v>
      </c>
      <c r="D3843" t="s">
        <v>633</v>
      </c>
      <c r="E3843" s="4">
        <v>53417</v>
      </c>
      <c r="F3843" s="4" t="s">
        <v>634</v>
      </c>
      <c r="G3843" s="4">
        <v>78</v>
      </c>
      <c r="H3843" t="str">
        <f>CONCATENATE(Source[[#This Row],[Subject]],TRIM(Source[[#This Row],[Course]]))</f>
        <v>CDEV78</v>
      </c>
      <c r="I3843" t="str">
        <f>VLOOKUP(Source[[#This Row],[SubjCrse]],'Courses and Categories'!$E$2:$G$1816,3,FALSE)</f>
        <v>Credit CTE</v>
      </c>
      <c r="J3843">
        <v>351</v>
      </c>
      <c r="K3843" t="s">
        <v>1382</v>
      </c>
      <c r="L3843" t="s">
        <v>39</v>
      </c>
      <c r="M3843" t="s">
        <v>891</v>
      </c>
      <c r="N3843" t="s">
        <v>1381</v>
      </c>
      <c r="O3843" t="s">
        <v>1383</v>
      </c>
      <c r="P3843" t="s">
        <v>1384</v>
      </c>
      <c r="Q3843" t="s">
        <v>1386</v>
      </c>
      <c r="R3843">
        <v>162</v>
      </c>
      <c r="S3843" t="s">
        <v>53</v>
      </c>
      <c r="T3843" t="s">
        <v>44</v>
      </c>
      <c r="U3843" s="1">
        <v>43627</v>
      </c>
      <c r="V3843" s="1">
        <v>43657</v>
      </c>
      <c r="W3843" t="s">
        <v>1385</v>
      </c>
      <c r="X3843" t="s">
        <v>893</v>
      </c>
      <c r="Y3843">
        <v>33</v>
      </c>
      <c r="Z3843">
        <v>32</v>
      </c>
      <c r="AA3843">
        <v>35</v>
      </c>
      <c r="AB3843">
        <v>91.428600000000003</v>
      </c>
      <c r="AD3843">
        <f>IF(ISBLANK(Source[[#This Row],[CrosslistID]]),1,1/COUNTIFS(Source[CrosslistID],Source[[#This Row],[CrosslistID]],Source[TermDesc],Source[[#This Row],[TermDesc]]))</f>
        <v>1</v>
      </c>
      <c r="AG3843">
        <v>0</v>
      </c>
      <c r="AH3843">
        <v>91.428600000000003</v>
      </c>
      <c r="AI3843">
        <v>3.2</v>
      </c>
      <c r="AJ3843">
        <v>3.3</v>
      </c>
      <c r="AK3843">
        <v>0.35599999999999998</v>
      </c>
      <c r="AL38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43">
        <f>IF(AND(Source[[#This Row],[Credit_Noncredit]]="Noncredit",Source[[#This Row],[FTEF]]&gt;0),Source[[#This Row],[NC XLST FTES]]*525/(437.5*Source[[#This Row],[FTEF]]),0)</f>
        <v>0</v>
      </c>
      <c r="AN3843">
        <f>IF(Source[[#This Row],[Credit_Noncredit]]="Credit",Source[[#This Row],[Census Enrollment]],Source[[#This Row],[Noncredit Avg. Attendance]])</f>
        <v>33</v>
      </c>
    </row>
    <row r="3844" spans="1:40" x14ac:dyDescent="0.25">
      <c r="A3844" t="s">
        <v>885</v>
      </c>
      <c r="B3844" t="s">
        <v>886</v>
      </c>
      <c r="C3844" t="s">
        <v>632</v>
      </c>
      <c r="D3844" t="s">
        <v>633</v>
      </c>
      <c r="E3844" s="4">
        <v>53327</v>
      </c>
      <c r="F3844" s="4" t="s">
        <v>634</v>
      </c>
      <c r="G3844" s="4">
        <v>114</v>
      </c>
      <c r="H3844" t="str">
        <f>CONCATENATE(Source[[#This Row],[Subject]],TRIM(Source[[#This Row],[Course]]))</f>
        <v>CDEV114</v>
      </c>
      <c r="I3844" t="str">
        <f>VLOOKUP(Source[[#This Row],[SubjCrse]],'Courses and Categories'!$E$2:$G$1816,3,FALSE)</f>
        <v>Credit CTE</v>
      </c>
      <c r="J3844">
        <v>1</v>
      </c>
      <c r="K3844" t="s">
        <v>1388</v>
      </c>
      <c r="L3844" t="s">
        <v>39</v>
      </c>
      <c r="M3844" t="s">
        <v>891</v>
      </c>
      <c r="N3844" t="s">
        <v>42</v>
      </c>
      <c r="O3844" t="s">
        <v>42</v>
      </c>
      <c r="P3844" t="s">
        <v>42</v>
      </c>
      <c r="Q3844" t="s">
        <v>42</v>
      </c>
      <c r="S3844" t="s">
        <v>134</v>
      </c>
      <c r="T3844" t="s">
        <v>44</v>
      </c>
      <c r="U3844" s="1">
        <v>43621</v>
      </c>
      <c r="V3844" s="1">
        <v>43663</v>
      </c>
      <c r="W3844" t="s">
        <v>1199</v>
      </c>
      <c r="X3844" t="s">
        <v>893</v>
      </c>
      <c r="Y3844">
        <v>118</v>
      </c>
      <c r="Z3844">
        <v>112</v>
      </c>
      <c r="AA3844">
        <v>200</v>
      </c>
      <c r="AB3844">
        <v>56</v>
      </c>
      <c r="AD3844">
        <f>IF(ISBLANK(Source[[#This Row],[CrosslistID]]),1,1/COUNTIFS(Source[CrosslistID],Source[[#This Row],[CrosslistID]],Source[TermDesc],Source[[#This Row],[TermDesc]]))</f>
        <v>1</v>
      </c>
      <c r="AG3844">
        <v>0</v>
      </c>
      <c r="AH3844">
        <v>56</v>
      </c>
      <c r="AI3844">
        <v>3.8330000000000002</v>
      </c>
      <c r="AJ3844">
        <v>3.9996999999999998</v>
      </c>
      <c r="AK3844">
        <v>0.83199999999999996</v>
      </c>
      <c r="AL38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44">
        <f>IF(AND(Source[[#This Row],[Credit_Noncredit]]="Noncredit",Source[[#This Row],[FTEF]]&gt;0),Source[[#This Row],[NC XLST FTES]]*525/(437.5*Source[[#This Row],[FTEF]]),0)</f>
        <v>0</v>
      </c>
      <c r="AN3844">
        <f>IF(Source[[#This Row],[Credit_Noncredit]]="Credit",Source[[#This Row],[Census Enrollment]],Source[[#This Row],[Noncredit Avg. Attendance]])</f>
        <v>118</v>
      </c>
    </row>
    <row r="3845" spans="1:40" x14ac:dyDescent="0.25">
      <c r="A3845" t="s">
        <v>885</v>
      </c>
      <c r="B3845" t="s">
        <v>886</v>
      </c>
      <c r="C3845" t="s">
        <v>632</v>
      </c>
      <c r="D3845" t="s">
        <v>633</v>
      </c>
      <c r="E3845" s="4">
        <v>53611</v>
      </c>
      <c r="F3845" s="4" t="s">
        <v>634</v>
      </c>
      <c r="G3845" s="4">
        <v>121</v>
      </c>
      <c r="H3845" t="str">
        <f>CONCATENATE(Source[[#This Row],[Subject]],TRIM(Source[[#This Row],[Course]]))</f>
        <v>CDEV121</v>
      </c>
      <c r="I3845" t="str">
        <f>VLOOKUP(Source[[#This Row],[SubjCrse]],'Courses and Categories'!$E$2:$G$1816,3,FALSE)</f>
        <v>Credit CTE</v>
      </c>
      <c r="J3845">
        <v>601</v>
      </c>
      <c r="K3845" t="s">
        <v>1389</v>
      </c>
      <c r="M3845" t="s">
        <v>903</v>
      </c>
      <c r="N3845" t="s">
        <v>51</v>
      </c>
      <c r="O3845">
        <v>900</v>
      </c>
      <c r="P3845">
        <v>1450</v>
      </c>
      <c r="Q3845" t="s">
        <v>236</v>
      </c>
      <c r="R3845">
        <v>238</v>
      </c>
      <c r="S3845" t="s">
        <v>134</v>
      </c>
      <c r="T3845" t="s">
        <v>44</v>
      </c>
      <c r="U3845" s="1">
        <v>43645</v>
      </c>
      <c r="V3845" s="1">
        <v>43659</v>
      </c>
      <c r="W3845" t="s">
        <v>1390</v>
      </c>
      <c r="X3845" t="s">
        <v>46</v>
      </c>
      <c r="Y3845">
        <v>41</v>
      </c>
      <c r="Z3845">
        <v>21</v>
      </c>
      <c r="AA3845">
        <v>45</v>
      </c>
      <c r="AB3845">
        <v>46.666699999999999</v>
      </c>
      <c r="AD3845">
        <f>IF(ISBLANK(Source[[#This Row],[CrosslistID]]),1,1/COUNTIFS(Source[CrosslistID],Source[[#This Row],[CrosslistID]],Source[TermDesc],Source[[#This Row],[TermDesc]]))</f>
        <v>1</v>
      </c>
      <c r="AG3845">
        <v>0</v>
      </c>
      <c r="AH3845">
        <v>46.666699999999999</v>
      </c>
      <c r="AI3845">
        <v>0.69699999999999995</v>
      </c>
      <c r="AJ3845">
        <v>0.69699999999999995</v>
      </c>
      <c r="AK3845">
        <v>6.6699999999999995E-2</v>
      </c>
      <c r="AL38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45">
        <f>IF(AND(Source[[#This Row],[Credit_Noncredit]]="Noncredit",Source[[#This Row],[FTEF]]&gt;0),Source[[#This Row],[NC XLST FTES]]*525/(437.5*Source[[#This Row],[FTEF]]),0)</f>
        <v>0</v>
      </c>
      <c r="AN3845">
        <f>IF(Source[[#This Row],[Credit_Noncredit]]="Credit",Source[[#This Row],[Census Enrollment]],Source[[#This Row],[Noncredit Avg. Attendance]])</f>
        <v>41</v>
      </c>
    </row>
    <row r="3846" spans="1:40" x14ac:dyDescent="0.25">
      <c r="A3846" t="s">
        <v>885</v>
      </c>
      <c r="B3846" t="s">
        <v>886</v>
      </c>
      <c r="C3846" t="s">
        <v>632</v>
      </c>
      <c r="D3846" t="s">
        <v>633</v>
      </c>
      <c r="E3846" s="4">
        <v>53418</v>
      </c>
      <c r="F3846" s="4" t="s">
        <v>634</v>
      </c>
      <c r="G3846" s="4">
        <v>122</v>
      </c>
      <c r="H3846" t="str">
        <f>CONCATENATE(Source[[#This Row],[Subject]],TRIM(Source[[#This Row],[Course]]))</f>
        <v>CDEV122</v>
      </c>
      <c r="I3846" t="str">
        <f>VLOOKUP(Source[[#This Row],[SubjCrse]],'Courses and Categories'!$E$2:$G$1816,3,FALSE)</f>
        <v>Credit CTE</v>
      </c>
      <c r="J3846">
        <v>601</v>
      </c>
      <c r="K3846" t="s">
        <v>1391</v>
      </c>
      <c r="L3846" t="s">
        <v>50</v>
      </c>
      <c r="M3846" t="s">
        <v>903</v>
      </c>
      <c r="N3846" t="s">
        <v>51</v>
      </c>
      <c r="O3846">
        <v>910</v>
      </c>
      <c r="P3846">
        <v>1745</v>
      </c>
      <c r="Q3846" t="s">
        <v>236</v>
      </c>
      <c r="R3846">
        <v>240</v>
      </c>
      <c r="S3846" t="s">
        <v>134</v>
      </c>
      <c r="T3846" t="s">
        <v>44</v>
      </c>
      <c r="U3846" s="1">
        <v>43624</v>
      </c>
      <c r="V3846" s="1">
        <v>43631</v>
      </c>
      <c r="W3846" t="s">
        <v>659</v>
      </c>
      <c r="X3846" t="s">
        <v>46</v>
      </c>
      <c r="Y3846">
        <v>39</v>
      </c>
      <c r="Z3846">
        <v>30</v>
      </c>
      <c r="AA3846">
        <v>45</v>
      </c>
      <c r="AB3846">
        <v>66.666700000000006</v>
      </c>
      <c r="AD3846">
        <f>IF(ISBLANK(Source[[#This Row],[CrosslistID]]),1,1/COUNTIFS(Source[CrosslistID],Source[[#This Row],[CrosslistID]],Source[TermDesc],Source[[#This Row],[TermDesc]]))</f>
        <v>1</v>
      </c>
      <c r="AG3846">
        <v>0</v>
      </c>
      <c r="AH3846">
        <v>66.666700000000006</v>
      </c>
      <c r="AI3846">
        <v>1.0169999999999999</v>
      </c>
      <c r="AJ3846">
        <v>1.0169999999999999</v>
      </c>
      <c r="AK3846">
        <v>6.6699999999999995E-2</v>
      </c>
      <c r="AL38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46">
        <f>IF(AND(Source[[#This Row],[Credit_Noncredit]]="Noncredit",Source[[#This Row],[FTEF]]&gt;0),Source[[#This Row],[NC XLST FTES]]*525/(437.5*Source[[#This Row],[FTEF]]),0)</f>
        <v>0</v>
      </c>
      <c r="AN3846">
        <f>IF(Source[[#This Row],[Credit_Noncredit]]="Credit",Source[[#This Row],[Census Enrollment]],Source[[#This Row],[Noncredit Avg. Attendance]])</f>
        <v>39</v>
      </c>
    </row>
    <row r="3847" spans="1:40" x14ac:dyDescent="0.25">
      <c r="A3847" t="s">
        <v>885</v>
      </c>
      <c r="B3847" t="s">
        <v>886</v>
      </c>
      <c r="C3847" t="s">
        <v>632</v>
      </c>
      <c r="D3847" t="s">
        <v>633</v>
      </c>
      <c r="E3847" s="4">
        <v>52865</v>
      </c>
      <c r="F3847" s="4" t="s">
        <v>634</v>
      </c>
      <c r="G3847" s="4">
        <v>125</v>
      </c>
      <c r="H3847" t="str">
        <f>CONCATENATE(Source[[#This Row],[Subject]],TRIM(Source[[#This Row],[Course]]))</f>
        <v>CDEV125</v>
      </c>
      <c r="I3847" t="str">
        <f>VLOOKUP(Source[[#This Row],[SubjCrse]],'Courses and Categories'!$E$2:$G$1816,3,FALSE)</f>
        <v>Credit CTE</v>
      </c>
      <c r="J3847">
        <v>601</v>
      </c>
      <c r="K3847" t="s">
        <v>1392</v>
      </c>
      <c r="L3847" t="s">
        <v>50</v>
      </c>
      <c r="M3847" t="s">
        <v>903</v>
      </c>
      <c r="N3847" t="s">
        <v>51</v>
      </c>
      <c r="O3847">
        <v>910</v>
      </c>
      <c r="P3847">
        <v>1745</v>
      </c>
      <c r="Q3847" t="s">
        <v>236</v>
      </c>
      <c r="R3847">
        <v>240</v>
      </c>
      <c r="S3847" t="s">
        <v>134</v>
      </c>
      <c r="T3847" t="s">
        <v>44</v>
      </c>
      <c r="U3847" s="1">
        <v>43659</v>
      </c>
      <c r="V3847" s="1">
        <v>43666</v>
      </c>
      <c r="W3847" t="s">
        <v>659</v>
      </c>
      <c r="X3847" t="s">
        <v>46</v>
      </c>
      <c r="Y3847">
        <v>39</v>
      </c>
      <c r="Z3847">
        <v>32</v>
      </c>
      <c r="AA3847">
        <v>45</v>
      </c>
      <c r="AB3847">
        <v>71.111099999999993</v>
      </c>
      <c r="AD3847">
        <f>IF(ISBLANK(Source[[#This Row],[CrosslistID]]),1,1/COUNTIFS(Source[CrosslistID],Source[[#This Row],[CrosslistID]],Source[TermDesc],Source[[#This Row],[TermDesc]]))</f>
        <v>1</v>
      </c>
      <c r="AG3847">
        <v>0</v>
      </c>
      <c r="AH3847">
        <v>71.111099999999993</v>
      </c>
      <c r="AI3847">
        <v>1.085</v>
      </c>
      <c r="AJ3847">
        <v>1.085</v>
      </c>
      <c r="AK3847">
        <v>6.6699999999999995E-2</v>
      </c>
      <c r="AL38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47">
        <f>IF(AND(Source[[#This Row],[Credit_Noncredit]]="Noncredit",Source[[#This Row],[FTEF]]&gt;0),Source[[#This Row],[NC XLST FTES]]*525/(437.5*Source[[#This Row],[FTEF]]),0)</f>
        <v>0</v>
      </c>
      <c r="AN3847">
        <f>IF(Source[[#This Row],[Credit_Noncredit]]="Credit",Source[[#This Row],[Census Enrollment]],Source[[#This Row],[Noncredit Avg. Attendance]])</f>
        <v>39</v>
      </c>
    </row>
    <row r="3848" spans="1:40" x14ac:dyDescent="0.25">
      <c r="A3848" t="s">
        <v>885</v>
      </c>
      <c r="B3848" t="s">
        <v>886</v>
      </c>
      <c r="C3848" t="s">
        <v>632</v>
      </c>
      <c r="D3848" t="s">
        <v>1393</v>
      </c>
      <c r="E3848" s="4">
        <v>53205</v>
      </c>
      <c r="F3848" s="4" t="s">
        <v>1394</v>
      </c>
      <c r="G3848" s="4">
        <v>62</v>
      </c>
      <c r="H3848" t="str">
        <f>CONCATENATE(Source[[#This Row],[Subject]],TRIM(Source[[#This Row],[Course]]))</f>
        <v>DMI62</v>
      </c>
      <c r="I3848" t="str">
        <f>VLOOKUP(Source[[#This Row],[SubjCrse]],'Courses and Categories'!$E$2:$G$1816,3,FALSE)</f>
        <v>Credit Allied Health CTE</v>
      </c>
      <c r="J3848">
        <v>1</v>
      </c>
      <c r="K3848" t="s">
        <v>1395</v>
      </c>
      <c r="L3848" t="s">
        <v>39</v>
      </c>
      <c r="M3848" t="s">
        <v>891</v>
      </c>
      <c r="N3848" t="s">
        <v>241</v>
      </c>
      <c r="O3848" t="s">
        <v>1396</v>
      </c>
      <c r="P3848" t="s">
        <v>1397</v>
      </c>
      <c r="Q3848" t="s">
        <v>1398</v>
      </c>
      <c r="S3848" t="s">
        <v>134</v>
      </c>
      <c r="T3848" t="s">
        <v>51</v>
      </c>
      <c r="U3848" s="1">
        <v>43613</v>
      </c>
      <c r="V3848" s="1">
        <v>43664</v>
      </c>
      <c r="W3848" t="s">
        <v>1399</v>
      </c>
      <c r="X3848" t="s">
        <v>893</v>
      </c>
      <c r="Y3848">
        <v>12</v>
      </c>
      <c r="Z3848">
        <v>12</v>
      </c>
      <c r="AA3848">
        <v>15</v>
      </c>
      <c r="AB3848">
        <v>80</v>
      </c>
      <c r="AD3848">
        <f>IF(ISBLANK(Source[[#This Row],[CrosslistID]]),1,1/COUNTIFS(Source[CrosslistID],Source[[#This Row],[CrosslistID]],Source[TermDesc],Source[[#This Row],[TermDesc]]))</f>
        <v>1</v>
      </c>
      <c r="AG3848">
        <v>0</v>
      </c>
      <c r="AH3848">
        <v>80</v>
      </c>
      <c r="AI3848">
        <v>1.65</v>
      </c>
      <c r="AJ3848">
        <v>1.8</v>
      </c>
      <c r="AK3848">
        <v>0.68420000000000003</v>
      </c>
      <c r="AL38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48">
        <f>IF(AND(Source[[#This Row],[Credit_Noncredit]]="Noncredit",Source[[#This Row],[FTEF]]&gt;0),Source[[#This Row],[NC XLST FTES]]*525/(437.5*Source[[#This Row],[FTEF]]),0)</f>
        <v>0</v>
      </c>
      <c r="AN3848">
        <f>IF(Source[[#This Row],[Credit_Noncredit]]="Credit",Source[[#This Row],[Census Enrollment]],Source[[#This Row],[Noncredit Avg. Attendance]])</f>
        <v>12</v>
      </c>
    </row>
    <row r="3849" spans="1:40" x14ac:dyDescent="0.25">
      <c r="A3849" t="s">
        <v>885</v>
      </c>
      <c r="B3849" t="s">
        <v>886</v>
      </c>
      <c r="C3849" t="s">
        <v>632</v>
      </c>
      <c r="D3849" t="s">
        <v>1393</v>
      </c>
      <c r="E3849" s="4">
        <v>53206</v>
      </c>
      <c r="F3849" s="4" t="s">
        <v>1394</v>
      </c>
      <c r="G3849" s="4">
        <v>64</v>
      </c>
      <c r="H3849" t="str">
        <f>CONCATENATE(Source[[#This Row],[Subject]],TRIM(Source[[#This Row],[Course]]))</f>
        <v>DMI64</v>
      </c>
      <c r="I3849" t="str">
        <f>VLOOKUP(Source[[#This Row],[SubjCrse]],'Courses and Categories'!$E$2:$G$1816,3,FALSE)</f>
        <v>Credit Allied Health CTE</v>
      </c>
      <c r="J3849">
        <v>401</v>
      </c>
      <c r="K3849" t="s">
        <v>1400</v>
      </c>
      <c r="L3849" t="s">
        <v>39</v>
      </c>
      <c r="M3849" t="s">
        <v>891</v>
      </c>
      <c r="N3849" t="s">
        <v>241</v>
      </c>
      <c r="O3849" t="s">
        <v>1396</v>
      </c>
      <c r="P3849" t="s">
        <v>1397</v>
      </c>
      <c r="Q3849" t="s">
        <v>1398</v>
      </c>
      <c r="S3849" t="s">
        <v>134</v>
      </c>
      <c r="T3849" t="s">
        <v>51</v>
      </c>
      <c r="U3849" s="1">
        <v>43626</v>
      </c>
      <c r="V3849" s="1">
        <v>43677</v>
      </c>
      <c r="W3849" t="s">
        <v>1399</v>
      </c>
      <c r="X3849" t="s">
        <v>893</v>
      </c>
      <c r="Y3849">
        <v>10</v>
      </c>
      <c r="Z3849">
        <v>10</v>
      </c>
      <c r="AA3849">
        <v>15</v>
      </c>
      <c r="AB3849">
        <v>66.666700000000006</v>
      </c>
      <c r="AD3849">
        <f>IF(ISBLANK(Source[[#This Row],[CrosslistID]]),1,1/COUNTIFS(Source[CrosslistID],Source[[#This Row],[CrosslistID]],Source[TermDesc],Source[[#This Row],[TermDesc]]))</f>
        <v>1</v>
      </c>
      <c r="AG3849">
        <v>0</v>
      </c>
      <c r="AH3849">
        <v>66.666700000000006</v>
      </c>
      <c r="AI3849">
        <v>1.5</v>
      </c>
      <c r="AJ3849">
        <v>1.5</v>
      </c>
      <c r="AK3849">
        <v>0.68420000000000003</v>
      </c>
      <c r="AL38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49">
        <f>IF(AND(Source[[#This Row],[Credit_Noncredit]]="Noncredit",Source[[#This Row],[FTEF]]&gt;0),Source[[#This Row],[NC XLST FTES]]*525/(437.5*Source[[#This Row],[FTEF]]),0)</f>
        <v>0</v>
      </c>
      <c r="AN3849">
        <f>IF(Source[[#This Row],[Credit_Noncredit]]="Credit",Source[[#This Row],[Census Enrollment]],Source[[#This Row],[Noncredit Avg. Attendance]])</f>
        <v>10</v>
      </c>
    </row>
    <row r="3850" spans="1:40" x14ac:dyDescent="0.25">
      <c r="A3850" t="s">
        <v>885</v>
      </c>
      <c r="B3850" t="s">
        <v>886</v>
      </c>
      <c r="C3850" t="s">
        <v>632</v>
      </c>
      <c r="D3850" t="s">
        <v>1393</v>
      </c>
      <c r="E3850" s="4">
        <v>53207</v>
      </c>
      <c r="F3850" s="4" t="s">
        <v>1394</v>
      </c>
      <c r="G3850" s="4">
        <v>69</v>
      </c>
      <c r="H3850" t="str">
        <f>CONCATENATE(Source[[#This Row],[Subject]],TRIM(Source[[#This Row],[Course]]))</f>
        <v>DMI69</v>
      </c>
      <c r="I3850" t="str">
        <f>VLOOKUP(Source[[#This Row],[SubjCrse]],'Courses and Categories'!$E$2:$G$1816,3,FALSE)</f>
        <v>Credit Allied Health CTE</v>
      </c>
      <c r="J3850">
        <v>1</v>
      </c>
      <c r="K3850" t="s">
        <v>1401</v>
      </c>
      <c r="L3850" t="s">
        <v>39</v>
      </c>
      <c r="M3850" t="s">
        <v>891</v>
      </c>
      <c r="N3850" t="s">
        <v>241</v>
      </c>
      <c r="O3850" t="s">
        <v>1396</v>
      </c>
      <c r="P3850" t="s">
        <v>1397</v>
      </c>
      <c r="Q3850" t="s">
        <v>1398</v>
      </c>
      <c r="S3850" t="s">
        <v>134</v>
      </c>
      <c r="T3850" t="s">
        <v>51</v>
      </c>
      <c r="U3850" s="1">
        <v>43633</v>
      </c>
      <c r="V3850" s="1">
        <v>43693</v>
      </c>
      <c r="W3850" t="s">
        <v>1399</v>
      </c>
      <c r="X3850" t="s">
        <v>893</v>
      </c>
      <c r="Y3850">
        <v>9</v>
      </c>
      <c r="Z3850">
        <v>9</v>
      </c>
      <c r="AA3850">
        <v>15</v>
      </c>
      <c r="AB3850">
        <v>60</v>
      </c>
      <c r="AD3850">
        <f>IF(ISBLANK(Source[[#This Row],[CrosslistID]]),1,1/COUNTIFS(Source[CrosslistID],Source[[#This Row],[CrosslistID]],Source[TermDesc],Source[[#This Row],[TermDesc]]))</f>
        <v>1</v>
      </c>
      <c r="AG3850">
        <v>0</v>
      </c>
      <c r="AH3850">
        <v>60</v>
      </c>
      <c r="AI3850">
        <v>1.65</v>
      </c>
      <c r="AJ3850">
        <v>1.65</v>
      </c>
      <c r="AK3850">
        <v>0.68420000000000003</v>
      </c>
      <c r="AL38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50">
        <f>IF(AND(Source[[#This Row],[Credit_Noncredit]]="Noncredit",Source[[#This Row],[FTEF]]&gt;0),Source[[#This Row],[NC XLST FTES]]*525/(437.5*Source[[#This Row],[FTEF]]),0)</f>
        <v>0</v>
      </c>
      <c r="AN3850">
        <f>IF(Source[[#This Row],[Credit_Noncredit]]="Credit",Source[[#This Row],[Census Enrollment]],Source[[#This Row],[Noncredit Avg. Attendance]])</f>
        <v>9</v>
      </c>
    </row>
    <row r="3851" spans="1:40" x14ac:dyDescent="0.25">
      <c r="A3851" t="s">
        <v>885</v>
      </c>
      <c r="B3851" t="s">
        <v>886</v>
      </c>
      <c r="C3851" t="s">
        <v>632</v>
      </c>
      <c r="D3851" t="s">
        <v>1393</v>
      </c>
      <c r="E3851" s="4">
        <v>53208</v>
      </c>
      <c r="F3851" s="4" t="s">
        <v>1394</v>
      </c>
      <c r="G3851" s="4">
        <v>69</v>
      </c>
      <c r="H3851" t="str">
        <f>CONCATENATE(Source[[#This Row],[Subject]],TRIM(Source[[#This Row],[Course]]))</f>
        <v>DMI69</v>
      </c>
      <c r="I3851" t="str">
        <f>VLOOKUP(Source[[#This Row],[SubjCrse]],'Courses and Categories'!$E$2:$G$1816,3,FALSE)</f>
        <v>Credit Allied Health CTE</v>
      </c>
      <c r="J3851">
        <v>401</v>
      </c>
      <c r="K3851" t="s">
        <v>1401</v>
      </c>
      <c r="L3851" t="s">
        <v>39</v>
      </c>
      <c r="M3851" t="s">
        <v>891</v>
      </c>
      <c r="N3851" t="s">
        <v>241</v>
      </c>
      <c r="O3851" t="s">
        <v>1396</v>
      </c>
      <c r="P3851" t="s">
        <v>1397</v>
      </c>
      <c r="Q3851" t="s">
        <v>1398</v>
      </c>
      <c r="S3851" t="s">
        <v>134</v>
      </c>
      <c r="T3851" t="s">
        <v>51</v>
      </c>
      <c r="U3851" s="1">
        <v>43613</v>
      </c>
      <c r="V3851" s="1">
        <v>43675</v>
      </c>
      <c r="W3851" t="s">
        <v>1399</v>
      </c>
      <c r="X3851" t="s">
        <v>893</v>
      </c>
      <c r="Y3851">
        <v>13</v>
      </c>
      <c r="Z3851">
        <v>13</v>
      </c>
      <c r="AA3851">
        <v>15</v>
      </c>
      <c r="AB3851">
        <v>86.666700000000006</v>
      </c>
      <c r="AD3851">
        <f>IF(ISBLANK(Source[[#This Row],[CrosslistID]]),1,1/COUNTIFS(Source[CrosslistID],Source[[#This Row],[CrosslistID]],Source[TermDesc],Source[[#This Row],[TermDesc]]))</f>
        <v>1</v>
      </c>
      <c r="AG3851">
        <v>0</v>
      </c>
      <c r="AH3851">
        <v>86.666700000000006</v>
      </c>
      <c r="AI3851">
        <v>2.383</v>
      </c>
      <c r="AJ3851">
        <v>2.383</v>
      </c>
      <c r="AK3851">
        <v>0</v>
      </c>
      <c r="AL38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51">
        <f>IF(AND(Source[[#This Row],[Credit_Noncredit]]="Noncredit",Source[[#This Row],[FTEF]]&gt;0),Source[[#This Row],[NC XLST FTES]]*525/(437.5*Source[[#This Row],[FTEF]]),0)</f>
        <v>0</v>
      </c>
      <c r="AN3851">
        <f>IF(Source[[#This Row],[Credit_Noncredit]]="Credit",Source[[#This Row],[Census Enrollment]],Source[[#This Row],[Noncredit Avg. Attendance]])</f>
        <v>13</v>
      </c>
    </row>
    <row r="3852" spans="1:40" x14ac:dyDescent="0.25">
      <c r="A3852" t="s">
        <v>885</v>
      </c>
      <c r="B3852" t="s">
        <v>886</v>
      </c>
      <c r="C3852" t="s">
        <v>632</v>
      </c>
      <c r="D3852" t="s">
        <v>1402</v>
      </c>
      <c r="E3852" s="4">
        <v>52061</v>
      </c>
      <c r="F3852" s="4" t="s">
        <v>1403</v>
      </c>
      <c r="G3852" s="4">
        <v>50</v>
      </c>
      <c r="H3852" t="str">
        <f>CONCATENATE(Source[[#This Row],[Subject]],TRIM(Source[[#This Row],[Course]]))</f>
        <v>F SC50</v>
      </c>
      <c r="I3852" t="str">
        <f>VLOOKUP(Source[[#This Row],[SubjCrse]],'Courses and Categories'!$E$2:$G$1816,3,FALSE)</f>
        <v>Credit CTE</v>
      </c>
      <c r="J3852">
        <v>501</v>
      </c>
      <c r="K3852" t="s">
        <v>1404</v>
      </c>
      <c r="L3852" t="s">
        <v>39</v>
      </c>
      <c r="M3852" t="s">
        <v>903</v>
      </c>
      <c r="N3852" t="s">
        <v>1093</v>
      </c>
      <c r="O3852">
        <v>900</v>
      </c>
      <c r="P3852">
        <v>1150</v>
      </c>
      <c r="Q3852" t="s">
        <v>850</v>
      </c>
      <c r="R3852">
        <v>222</v>
      </c>
      <c r="S3852" t="s">
        <v>134</v>
      </c>
      <c r="T3852" t="s">
        <v>51</v>
      </c>
      <c r="U3852" s="1">
        <v>43626</v>
      </c>
      <c r="V3852" s="1">
        <v>43665</v>
      </c>
      <c r="W3852" t="s">
        <v>1405</v>
      </c>
      <c r="X3852" t="s">
        <v>905</v>
      </c>
      <c r="Y3852">
        <v>29</v>
      </c>
      <c r="Z3852">
        <v>27</v>
      </c>
      <c r="AA3852">
        <v>30</v>
      </c>
      <c r="AB3852">
        <v>90</v>
      </c>
      <c r="AD3852">
        <f>IF(ISBLANK(Source[[#This Row],[CrosslistID]]),1,1/COUNTIFS(Source[CrosslistID],Source[[#This Row],[CrosslistID]],Source[TermDesc],Source[[#This Row],[TermDesc]]))</f>
        <v>1</v>
      </c>
      <c r="AG3852">
        <v>0</v>
      </c>
      <c r="AH3852">
        <v>90</v>
      </c>
      <c r="AI3852">
        <v>2.8170000000000002</v>
      </c>
      <c r="AJ3852">
        <v>2.8170000000000002</v>
      </c>
      <c r="AK3852">
        <v>0.2</v>
      </c>
      <c r="AL38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52">
        <f>IF(AND(Source[[#This Row],[Credit_Noncredit]]="Noncredit",Source[[#This Row],[FTEF]]&gt;0),Source[[#This Row],[NC XLST FTES]]*525/(437.5*Source[[#This Row],[FTEF]]),0)</f>
        <v>0</v>
      </c>
      <c r="AN3852">
        <f>IF(Source[[#This Row],[Credit_Noncredit]]="Credit",Source[[#This Row],[Census Enrollment]],Source[[#This Row],[Noncredit Avg. Attendance]])</f>
        <v>29</v>
      </c>
    </row>
    <row r="3853" spans="1:40" x14ac:dyDescent="0.25">
      <c r="A3853" t="s">
        <v>885</v>
      </c>
      <c r="B3853" t="s">
        <v>886</v>
      </c>
      <c r="C3853" t="s">
        <v>632</v>
      </c>
      <c r="D3853" t="s">
        <v>1402</v>
      </c>
      <c r="E3853" s="4">
        <v>53695</v>
      </c>
      <c r="F3853" s="4" t="s">
        <v>1403</v>
      </c>
      <c r="G3853" s="4">
        <v>108</v>
      </c>
      <c r="H3853" t="str">
        <f>CONCATENATE(Source[[#This Row],[Subject]],TRIM(Source[[#This Row],[Course]]))</f>
        <v>F SC108</v>
      </c>
      <c r="I3853" t="str">
        <f>VLOOKUP(Source[[#This Row],[SubjCrse]],'Courses and Categories'!$E$2:$G$1816,3,FALSE)</f>
        <v>Credit CTE</v>
      </c>
      <c r="J3853">
        <v>1</v>
      </c>
      <c r="K3853" t="s">
        <v>1406</v>
      </c>
      <c r="L3853" t="s">
        <v>39</v>
      </c>
      <c r="M3853" t="s">
        <v>891</v>
      </c>
      <c r="N3853" t="s">
        <v>42</v>
      </c>
      <c r="O3853" t="s">
        <v>42</v>
      </c>
      <c r="P3853" t="s">
        <v>42</v>
      </c>
      <c r="Q3853" t="s">
        <v>42</v>
      </c>
      <c r="S3853" t="s">
        <v>134</v>
      </c>
      <c r="T3853" t="s">
        <v>44</v>
      </c>
      <c r="U3853" s="1">
        <v>43631</v>
      </c>
      <c r="V3853" s="1">
        <v>43996</v>
      </c>
      <c r="W3853" t="s">
        <v>1407</v>
      </c>
      <c r="X3853" t="s">
        <v>893</v>
      </c>
      <c r="Y3853">
        <v>44</v>
      </c>
      <c r="Z3853">
        <v>44</v>
      </c>
      <c r="AA3853">
        <v>50</v>
      </c>
      <c r="AB3853">
        <v>88</v>
      </c>
      <c r="AD3853">
        <f>IF(ISBLANK(Source[[#This Row],[CrosslistID]]),1,1/COUNTIFS(Source[CrosslistID],Source[[#This Row],[CrosslistID]],Source[TermDesc],Source[[#This Row],[TermDesc]]))</f>
        <v>1</v>
      </c>
      <c r="AG3853">
        <v>0</v>
      </c>
      <c r="AH3853">
        <v>88</v>
      </c>
      <c r="AI3853">
        <v>10.5</v>
      </c>
      <c r="AJ3853">
        <v>10.8</v>
      </c>
      <c r="AK3853">
        <v>0</v>
      </c>
      <c r="AL38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53">
        <f>IF(AND(Source[[#This Row],[Credit_Noncredit]]="Noncredit",Source[[#This Row],[FTEF]]&gt;0),Source[[#This Row],[NC XLST FTES]]*525/(437.5*Source[[#This Row],[FTEF]]),0)</f>
        <v>0</v>
      </c>
      <c r="AN3853">
        <f>IF(Source[[#This Row],[Credit_Noncredit]]="Credit",Source[[#This Row],[Census Enrollment]],Source[[#This Row],[Noncredit Avg. Attendance]])</f>
        <v>44</v>
      </c>
    </row>
    <row r="3854" spans="1:40" x14ac:dyDescent="0.25">
      <c r="A3854" t="s">
        <v>885</v>
      </c>
      <c r="B3854" t="s">
        <v>886</v>
      </c>
      <c r="C3854" t="s">
        <v>632</v>
      </c>
      <c r="D3854" t="s">
        <v>663</v>
      </c>
      <c r="E3854" s="4">
        <v>53709</v>
      </c>
      <c r="F3854" s="4" t="s">
        <v>667</v>
      </c>
      <c r="G3854" s="4" t="s">
        <v>1408</v>
      </c>
      <c r="H3854" t="str">
        <f>CONCATENATE(Source[[#This Row],[Subject]],TRIM(Source[[#This Row],[Course]]))</f>
        <v>EMT11A</v>
      </c>
      <c r="I3854" t="str">
        <f>VLOOKUP(Source[[#This Row],[SubjCrse]],'Courses and Categories'!$E$2:$G$1816,3,FALSE)</f>
        <v>Credit Allied Health CTE</v>
      </c>
      <c r="J3854">
        <v>348</v>
      </c>
      <c r="K3854" t="s">
        <v>1409</v>
      </c>
      <c r="L3854" t="s">
        <v>39</v>
      </c>
      <c r="M3854" t="s">
        <v>903</v>
      </c>
      <c r="N3854" t="s">
        <v>91</v>
      </c>
      <c r="O3854">
        <v>900</v>
      </c>
      <c r="P3854">
        <v>1750</v>
      </c>
      <c r="Q3854" t="s">
        <v>60</v>
      </c>
      <c r="R3854">
        <v>64</v>
      </c>
      <c r="S3854" t="s">
        <v>61</v>
      </c>
      <c r="T3854" t="s">
        <v>44</v>
      </c>
      <c r="U3854" s="1">
        <v>43630</v>
      </c>
      <c r="V3854" s="1">
        <v>43630</v>
      </c>
      <c r="W3854" t="s">
        <v>669</v>
      </c>
      <c r="X3854" t="s">
        <v>46</v>
      </c>
      <c r="Y3854">
        <v>17</v>
      </c>
      <c r="Z3854">
        <v>17</v>
      </c>
      <c r="AA3854">
        <v>25</v>
      </c>
      <c r="AB3854">
        <v>68</v>
      </c>
      <c r="AD3854">
        <f>IF(ISBLANK(Source[[#This Row],[CrosslistID]]),1,1/COUNTIFS(Source[CrosslistID],Source[[#This Row],[CrosslistID]],Source[TermDesc],Source[[#This Row],[TermDesc]]))</f>
        <v>1</v>
      </c>
      <c r="AG3854">
        <v>0</v>
      </c>
      <c r="AH3854">
        <v>68</v>
      </c>
      <c r="AI3854">
        <v>0.27400000000000002</v>
      </c>
      <c r="AJ3854">
        <v>0.27400000000000002</v>
      </c>
      <c r="AK3854">
        <v>3.4299999999999997E-2</v>
      </c>
      <c r="AL38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54">
        <f>IF(AND(Source[[#This Row],[Credit_Noncredit]]="Noncredit",Source[[#This Row],[FTEF]]&gt;0),Source[[#This Row],[NC XLST FTES]]*525/(437.5*Source[[#This Row],[FTEF]]),0)</f>
        <v>0</v>
      </c>
      <c r="AN3854">
        <f>IF(Source[[#This Row],[Credit_Noncredit]]="Credit",Source[[#This Row],[Census Enrollment]],Source[[#This Row],[Noncredit Avg. Attendance]])</f>
        <v>17</v>
      </c>
    </row>
    <row r="3855" spans="1:40" x14ac:dyDescent="0.25">
      <c r="A3855" t="s">
        <v>885</v>
      </c>
      <c r="B3855" t="s">
        <v>886</v>
      </c>
      <c r="C3855" t="s">
        <v>632</v>
      </c>
      <c r="D3855" t="s">
        <v>663</v>
      </c>
      <c r="E3855" s="4">
        <v>53710</v>
      </c>
      <c r="F3855" s="4" t="s">
        <v>667</v>
      </c>
      <c r="G3855" s="4" t="s">
        <v>1408</v>
      </c>
      <c r="H3855" t="str">
        <f>CONCATENATE(Source[[#This Row],[Subject]],TRIM(Source[[#This Row],[Course]]))</f>
        <v>EMT11A</v>
      </c>
      <c r="I3855" t="str">
        <f>VLOOKUP(Source[[#This Row],[SubjCrse]],'Courses and Categories'!$E$2:$G$1816,3,FALSE)</f>
        <v>Credit Allied Health CTE</v>
      </c>
      <c r="J3855">
        <v>349</v>
      </c>
      <c r="K3855" t="s">
        <v>1409</v>
      </c>
      <c r="L3855" t="s">
        <v>39</v>
      </c>
      <c r="M3855" t="s">
        <v>903</v>
      </c>
      <c r="N3855" t="s">
        <v>826</v>
      </c>
      <c r="O3855" t="s">
        <v>1410</v>
      </c>
      <c r="P3855" t="s">
        <v>1411</v>
      </c>
      <c r="Q3855" t="s">
        <v>71</v>
      </c>
      <c r="R3855" t="s">
        <v>1412</v>
      </c>
      <c r="S3855" t="s">
        <v>61</v>
      </c>
      <c r="T3855" t="s">
        <v>44</v>
      </c>
      <c r="U3855" s="1">
        <v>43621</v>
      </c>
      <c r="V3855" s="1">
        <v>43621</v>
      </c>
      <c r="W3855" t="s">
        <v>1413</v>
      </c>
      <c r="X3855" t="s">
        <v>46</v>
      </c>
      <c r="Y3855">
        <v>48</v>
      </c>
      <c r="Z3855">
        <v>42</v>
      </c>
      <c r="AA3855">
        <v>50</v>
      </c>
      <c r="AB3855">
        <v>84</v>
      </c>
      <c r="AD3855">
        <f>IF(ISBLANK(Source[[#This Row],[CrosslistID]]),1,1/COUNTIFS(Source[CrosslistID],Source[[#This Row],[CrosslistID]],Source[TermDesc],Source[[#This Row],[TermDesc]]))</f>
        <v>1</v>
      </c>
      <c r="AG3855">
        <v>0</v>
      </c>
      <c r="AH3855">
        <v>84</v>
      </c>
      <c r="AI3855">
        <v>0.72</v>
      </c>
      <c r="AJ3855">
        <v>0.72</v>
      </c>
      <c r="AK3855">
        <v>6.8500000000000005E-2</v>
      </c>
      <c r="AL38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55">
        <f>IF(AND(Source[[#This Row],[Credit_Noncredit]]="Noncredit",Source[[#This Row],[FTEF]]&gt;0),Source[[#This Row],[NC XLST FTES]]*525/(437.5*Source[[#This Row],[FTEF]]),0)</f>
        <v>0</v>
      </c>
      <c r="AN3855">
        <f>IF(Source[[#This Row],[Credit_Noncredit]]="Credit",Source[[#This Row],[Census Enrollment]],Source[[#This Row],[Noncredit Avg. Attendance]])</f>
        <v>48</v>
      </c>
    </row>
    <row r="3856" spans="1:40" x14ac:dyDescent="0.25">
      <c r="A3856" t="s">
        <v>885</v>
      </c>
      <c r="B3856" t="s">
        <v>886</v>
      </c>
      <c r="C3856" t="s">
        <v>632</v>
      </c>
      <c r="D3856" t="s">
        <v>663</v>
      </c>
      <c r="E3856" s="4">
        <v>53355</v>
      </c>
      <c r="F3856" s="4" t="s">
        <v>667</v>
      </c>
      <c r="G3856" s="4">
        <v>12</v>
      </c>
      <c r="H3856" t="str">
        <f>CONCATENATE(Source[[#This Row],[Subject]],TRIM(Source[[#This Row],[Course]]))</f>
        <v>EMT12</v>
      </c>
      <c r="I3856" t="str">
        <f>VLOOKUP(Source[[#This Row],[SubjCrse]],'Courses and Categories'!$E$2:$G$1816,3,FALSE)</f>
        <v>Credit Gen Ed/CTE</v>
      </c>
      <c r="J3856">
        <v>348</v>
      </c>
      <c r="K3856" t="s">
        <v>1414</v>
      </c>
      <c r="L3856" t="s">
        <v>39</v>
      </c>
      <c r="M3856" t="s">
        <v>903</v>
      </c>
      <c r="N3856" t="s">
        <v>91</v>
      </c>
      <c r="O3856">
        <v>900</v>
      </c>
      <c r="P3856">
        <v>1750</v>
      </c>
      <c r="Q3856" t="s">
        <v>60</v>
      </c>
      <c r="R3856">
        <v>64</v>
      </c>
      <c r="S3856" t="s">
        <v>61</v>
      </c>
      <c r="T3856" t="s">
        <v>51</v>
      </c>
      <c r="U3856" s="1">
        <v>43637</v>
      </c>
      <c r="V3856" s="1">
        <v>43637</v>
      </c>
      <c r="W3856" t="s">
        <v>669</v>
      </c>
      <c r="X3856" t="s">
        <v>46</v>
      </c>
      <c r="Y3856">
        <v>30</v>
      </c>
      <c r="Z3856">
        <v>25</v>
      </c>
      <c r="AA3856">
        <v>25</v>
      </c>
      <c r="AB3856">
        <v>100</v>
      </c>
      <c r="AD3856">
        <f>IF(ISBLANK(Source[[#This Row],[CrosslistID]]),1,1/COUNTIFS(Source[CrosslistID],Source[[#This Row],[CrosslistID]],Source[TermDesc],Source[[#This Row],[TermDesc]]))</f>
        <v>1</v>
      </c>
      <c r="AG3856">
        <v>0</v>
      </c>
      <c r="AH3856">
        <v>100</v>
      </c>
      <c r="AI3856">
        <v>0.42899999999999999</v>
      </c>
      <c r="AJ3856">
        <v>0.42899999999999999</v>
      </c>
      <c r="AK3856">
        <v>3.4299999999999997E-2</v>
      </c>
      <c r="AL38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56">
        <f>IF(AND(Source[[#This Row],[Credit_Noncredit]]="Noncredit",Source[[#This Row],[FTEF]]&gt;0),Source[[#This Row],[NC XLST FTES]]*525/(437.5*Source[[#This Row],[FTEF]]),0)</f>
        <v>0</v>
      </c>
      <c r="AN3856">
        <f>IF(Source[[#This Row],[Credit_Noncredit]]="Credit",Source[[#This Row],[Census Enrollment]],Source[[#This Row],[Noncredit Avg. Attendance]])</f>
        <v>30</v>
      </c>
    </row>
    <row r="3857" spans="1:40" x14ac:dyDescent="0.25">
      <c r="A3857" t="s">
        <v>885</v>
      </c>
      <c r="B3857" t="s">
        <v>886</v>
      </c>
      <c r="C3857" t="s">
        <v>632</v>
      </c>
      <c r="D3857" t="s">
        <v>663</v>
      </c>
      <c r="E3857" s="4">
        <v>53353</v>
      </c>
      <c r="F3857" s="4" t="s">
        <v>667</v>
      </c>
      <c r="G3857" s="4">
        <v>12</v>
      </c>
      <c r="H3857" t="str">
        <f>CONCATENATE(Source[[#This Row],[Subject]],TRIM(Source[[#This Row],[Course]]))</f>
        <v>EMT12</v>
      </c>
      <c r="I3857" t="str">
        <f>VLOOKUP(Source[[#This Row],[SubjCrse]],'Courses and Categories'!$E$2:$G$1816,3,FALSE)</f>
        <v>Credit Gen Ed/CTE</v>
      </c>
      <c r="J3857">
        <v>349</v>
      </c>
      <c r="K3857" t="s">
        <v>1414</v>
      </c>
      <c r="L3857" t="s">
        <v>39</v>
      </c>
      <c r="M3857" t="s">
        <v>903</v>
      </c>
      <c r="N3857" t="s">
        <v>91</v>
      </c>
      <c r="O3857">
        <v>900</v>
      </c>
      <c r="P3857">
        <v>1750</v>
      </c>
      <c r="Q3857" t="s">
        <v>60</v>
      </c>
      <c r="R3857">
        <v>64</v>
      </c>
      <c r="S3857" t="s">
        <v>61</v>
      </c>
      <c r="T3857" t="s">
        <v>51</v>
      </c>
      <c r="U3857" s="1">
        <v>43658</v>
      </c>
      <c r="V3857" s="1">
        <v>43658</v>
      </c>
      <c r="W3857" t="s">
        <v>669</v>
      </c>
      <c r="X3857" t="s">
        <v>46</v>
      </c>
      <c r="Y3857">
        <v>29</v>
      </c>
      <c r="Z3857">
        <v>27</v>
      </c>
      <c r="AA3857">
        <v>25</v>
      </c>
      <c r="AB3857">
        <v>108</v>
      </c>
      <c r="AD3857">
        <f>IF(ISBLANK(Source[[#This Row],[CrosslistID]]),1,1/COUNTIFS(Source[CrosslistID],Source[[#This Row],[CrosslistID]],Source[TermDesc],Source[[#This Row],[TermDesc]]))</f>
        <v>1</v>
      </c>
      <c r="AG3857">
        <v>0</v>
      </c>
      <c r="AH3857">
        <v>108</v>
      </c>
      <c r="AI3857">
        <v>0.44600000000000001</v>
      </c>
      <c r="AJ3857">
        <v>0.44600000000000001</v>
      </c>
      <c r="AK3857">
        <v>3.4299999999999997E-2</v>
      </c>
      <c r="AL38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57">
        <f>IF(AND(Source[[#This Row],[Credit_Noncredit]]="Noncredit",Source[[#This Row],[FTEF]]&gt;0),Source[[#This Row],[NC XLST FTES]]*525/(437.5*Source[[#This Row],[FTEF]]),0)</f>
        <v>0</v>
      </c>
      <c r="AN3857">
        <f>IF(Source[[#This Row],[Credit_Noncredit]]="Credit",Source[[#This Row],[Census Enrollment]],Source[[#This Row],[Noncredit Avg. Attendance]])</f>
        <v>29</v>
      </c>
    </row>
    <row r="3858" spans="1:40" x14ac:dyDescent="0.25">
      <c r="A3858" t="s">
        <v>885</v>
      </c>
      <c r="B3858" t="s">
        <v>886</v>
      </c>
      <c r="C3858" t="s">
        <v>632</v>
      </c>
      <c r="D3858" t="s">
        <v>663</v>
      </c>
      <c r="E3858" s="4">
        <v>53533</v>
      </c>
      <c r="F3858" s="4" t="s">
        <v>667</v>
      </c>
      <c r="G3858" s="4">
        <v>14</v>
      </c>
      <c r="H3858" t="str">
        <f>CONCATENATE(Source[[#This Row],[Subject]],TRIM(Source[[#This Row],[Course]]))</f>
        <v>EMT14</v>
      </c>
      <c r="I3858" t="str">
        <f>VLOOKUP(Source[[#This Row],[SubjCrse]],'Courses and Categories'!$E$2:$G$1816,3,FALSE)</f>
        <v>Credit Gen Ed/CTE</v>
      </c>
      <c r="J3858">
        <v>348</v>
      </c>
      <c r="K3858" t="s">
        <v>1415</v>
      </c>
      <c r="L3858" t="s">
        <v>39</v>
      </c>
      <c r="M3858" t="s">
        <v>903</v>
      </c>
      <c r="N3858" t="s">
        <v>288</v>
      </c>
      <c r="O3858">
        <v>1000</v>
      </c>
      <c r="P3858">
        <v>1250</v>
      </c>
      <c r="Q3858" t="s">
        <v>60</v>
      </c>
      <c r="R3858">
        <v>64</v>
      </c>
      <c r="S3858" t="s">
        <v>61</v>
      </c>
      <c r="T3858" t="s">
        <v>51</v>
      </c>
      <c r="U3858" s="1">
        <v>43626</v>
      </c>
      <c r="V3858" s="1">
        <v>43662</v>
      </c>
      <c r="W3858" t="s">
        <v>669</v>
      </c>
      <c r="X3858" t="s">
        <v>905</v>
      </c>
      <c r="Y3858">
        <v>23</v>
      </c>
      <c r="Z3858">
        <v>21</v>
      </c>
      <c r="AA3858">
        <v>25</v>
      </c>
      <c r="AB3858">
        <v>84</v>
      </c>
      <c r="AD3858">
        <f>IF(ISBLANK(Source[[#This Row],[CrosslistID]]),1,1/COUNTIFS(Source[CrosslistID],Source[[#This Row],[CrosslistID]],Source[TermDesc],Source[[#This Row],[TermDesc]]))</f>
        <v>1</v>
      </c>
      <c r="AG3858">
        <v>0</v>
      </c>
      <c r="AH3858">
        <v>84</v>
      </c>
      <c r="AI3858">
        <v>1.577</v>
      </c>
      <c r="AJ3858">
        <v>1.577</v>
      </c>
      <c r="AK3858">
        <v>0.1371</v>
      </c>
      <c r="AL38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58">
        <f>IF(AND(Source[[#This Row],[Credit_Noncredit]]="Noncredit",Source[[#This Row],[FTEF]]&gt;0),Source[[#This Row],[NC XLST FTES]]*525/(437.5*Source[[#This Row],[FTEF]]),0)</f>
        <v>0</v>
      </c>
      <c r="AN3858">
        <f>IF(Source[[#This Row],[Credit_Noncredit]]="Credit",Source[[#This Row],[Census Enrollment]],Source[[#This Row],[Noncredit Avg. Attendance]])</f>
        <v>23</v>
      </c>
    </row>
    <row r="3859" spans="1:40" x14ac:dyDescent="0.25">
      <c r="A3859" t="s">
        <v>885</v>
      </c>
      <c r="B3859" t="s">
        <v>886</v>
      </c>
      <c r="C3859" t="s">
        <v>632</v>
      </c>
      <c r="D3859" t="s">
        <v>663</v>
      </c>
      <c r="E3859" s="4">
        <v>53687</v>
      </c>
      <c r="F3859" s="4" t="s">
        <v>667</v>
      </c>
      <c r="G3859" s="4">
        <v>14</v>
      </c>
      <c r="H3859" t="str">
        <f>CONCATENATE(Source[[#This Row],[Subject]],TRIM(Source[[#This Row],[Course]]))</f>
        <v>EMT14</v>
      </c>
      <c r="I3859" t="str">
        <f>VLOOKUP(Source[[#This Row],[SubjCrse]],'Courses and Categories'!$E$2:$G$1816,3,FALSE)</f>
        <v>Credit Gen Ed/CTE</v>
      </c>
      <c r="J3859">
        <v>349</v>
      </c>
      <c r="K3859" t="s">
        <v>1415</v>
      </c>
      <c r="L3859" t="s">
        <v>39</v>
      </c>
      <c r="M3859" t="s">
        <v>903</v>
      </c>
      <c r="N3859" t="s">
        <v>50</v>
      </c>
      <c r="O3859">
        <v>900</v>
      </c>
      <c r="P3859">
        <v>1450</v>
      </c>
      <c r="Q3859" t="s">
        <v>60</v>
      </c>
      <c r="R3859">
        <v>64</v>
      </c>
      <c r="S3859" t="s">
        <v>61</v>
      </c>
      <c r="T3859" t="s">
        <v>51</v>
      </c>
      <c r="U3859" s="1">
        <v>43628</v>
      </c>
      <c r="V3859" s="1">
        <v>43663</v>
      </c>
      <c r="W3859" t="s">
        <v>669</v>
      </c>
      <c r="X3859" t="s">
        <v>905</v>
      </c>
      <c r="Y3859">
        <v>24</v>
      </c>
      <c r="Z3859">
        <v>24</v>
      </c>
      <c r="AA3859">
        <v>25</v>
      </c>
      <c r="AB3859">
        <v>96</v>
      </c>
      <c r="AD3859">
        <f>IF(ISBLANK(Source[[#This Row],[CrosslistID]]),1,1/COUNTIFS(Source[CrosslistID],Source[[#This Row],[CrosslistID]],Source[TermDesc],Source[[#This Row],[TermDesc]]))</f>
        <v>1</v>
      </c>
      <c r="AG3859">
        <v>0</v>
      </c>
      <c r="AH3859">
        <v>96</v>
      </c>
      <c r="AI3859">
        <v>1.577</v>
      </c>
      <c r="AJ3859">
        <v>1.6456</v>
      </c>
      <c r="AK3859">
        <v>0.1371</v>
      </c>
      <c r="AL38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59">
        <f>IF(AND(Source[[#This Row],[Credit_Noncredit]]="Noncredit",Source[[#This Row],[FTEF]]&gt;0),Source[[#This Row],[NC XLST FTES]]*525/(437.5*Source[[#This Row],[FTEF]]),0)</f>
        <v>0</v>
      </c>
      <c r="AN3859">
        <f>IF(Source[[#This Row],[Credit_Noncredit]]="Credit",Source[[#This Row],[Census Enrollment]],Source[[#This Row],[Noncredit Avg. Attendance]])</f>
        <v>24</v>
      </c>
    </row>
    <row r="3860" spans="1:40" x14ac:dyDescent="0.25">
      <c r="A3860" t="s">
        <v>885</v>
      </c>
      <c r="B3860" t="s">
        <v>886</v>
      </c>
      <c r="C3860" t="s">
        <v>632</v>
      </c>
      <c r="D3860" t="s">
        <v>663</v>
      </c>
      <c r="E3860" s="4">
        <v>53209</v>
      </c>
      <c r="F3860" s="4" t="s">
        <v>667</v>
      </c>
      <c r="G3860" s="4">
        <v>100</v>
      </c>
      <c r="H3860" t="str">
        <f>CONCATENATE(Source[[#This Row],[Subject]],TRIM(Source[[#This Row],[Course]]))</f>
        <v>EMT100</v>
      </c>
      <c r="I3860" t="str">
        <f>VLOOKUP(Source[[#This Row],[SubjCrse]],'Courses and Categories'!$E$2:$G$1816,3,FALSE)</f>
        <v>Credit Allied Health CTE</v>
      </c>
      <c r="J3860">
        <v>348</v>
      </c>
      <c r="K3860" t="s">
        <v>1416</v>
      </c>
      <c r="L3860" t="s">
        <v>39</v>
      </c>
      <c r="M3860" t="s">
        <v>1046</v>
      </c>
      <c r="N3860" t="s">
        <v>1417</v>
      </c>
      <c r="O3860" t="s">
        <v>1418</v>
      </c>
      <c r="P3860" t="s">
        <v>1419</v>
      </c>
      <c r="Q3860" t="s">
        <v>1420</v>
      </c>
      <c r="R3860" t="s">
        <v>1421</v>
      </c>
      <c r="S3860" t="s">
        <v>61</v>
      </c>
      <c r="T3860" t="s">
        <v>51</v>
      </c>
      <c r="U3860" s="1">
        <v>43626</v>
      </c>
      <c r="V3860" s="1">
        <v>43670</v>
      </c>
      <c r="W3860" t="s">
        <v>1422</v>
      </c>
      <c r="X3860" t="s">
        <v>905</v>
      </c>
      <c r="Y3860">
        <v>28</v>
      </c>
      <c r="Z3860">
        <v>29</v>
      </c>
      <c r="AA3860">
        <v>30</v>
      </c>
      <c r="AB3860">
        <v>96.666700000000006</v>
      </c>
      <c r="AD3860">
        <f>IF(ISBLANK(Source[[#This Row],[CrosslistID]]),1,1/COUNTIFS(Source[CrosslistID],Source[[#This Row],[CrosslistID]],Source[TermDesc],Source[[#This Row],[TermDesc]]))</f>
        <v>1</v>
      </c>
      <c r="AG3860">
        <v>0</v>
      </c>
      <c r="AH3860">
        <v>96.666700000000006</v>
      </c>
      <c r="AI3860">
        <v>11.093</v>
      </c>
      <c r="AJ3860">
        <v>11.093</v>
      </c>
      <c r="AK3860">
        <v>1.0021</v>
      </c>
      <c r="AL38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60">
        <f>IF(AND(Source[[#This Row],[Credit_Noncredit]]="Noncredit",Source[[#This Row],[FTEF]]&gt;0),Source[[#This Row],[NC XLST FTES]]*525/(437.5*Source[[#This Row],[FTEF]]),0)</f>
        <v>0</v>
      </c>
      <c r="AN3860">
        <f>IF(Source[[#This Row],[Credit_Noncredit]]="Credit",Source[[#This Row],[Census Enrollment]],Source[[#This Row],[Noncredit Avg. Attendance]])</f>
        <v>28</v>
      </c>
    </row>
    <row r="3861" spans="1:40" x14ac:dyDescent="0.25">
      <c r="A3861" t="s">
        <v>885</v>
      </c>
      <c r="B3861" t="s">
        <v>886</v>
      </c>
      <c r="C3861" t="s">
        <v>632</v>
      </c>
      <c r="D3861" t="s">
        <v>663</v>
      </c>
      <c r="E3861" s="4">
        <v>53532</v>
      </c>
      <c r="F3861" s="4" t="s">
        <v>667</v>
      </c>
      <c r="G3861" s="4">
        <v>105</v>
      </c>
      <c r="H3861" t="str">
        <f>CONCATENATE(Source[[#This Row],[Subject]],TRIM(Source[[#This Row],[Course]]))</f>
        <v>EMT105</v>
      </c>
      <c r="I3861" t="str">
        <f>VLOOKUP(Source[[#This Row],[SubjCrse]],'Courses and Categories'!$E$2:$G$1816,3,FALSE)</f>
        <v>Credit Allied Health CTE</v>
      </c>
      <c r="J3861">
        <v>931</v>
      </c>
      <c r="K3861" t="s">
        <v>1423</v>
      </c>
      <c r="L3861" t="s">
        <v>87</v>
      </c>
      <c r="M3861" t="s">
        <v>897</v>
      </c>
      <c r="N3861" t="s">
        <v>42</v>
      </c>
      <c r="O3861" t="s">
        <v>42</v>
      </c>
      <c r="P3861" t="s">
        <v>42</v>
      </c>
      <c r="Q3861" t="s">
        <v>42</v>
      </c>
      <c r="S3861" t="s">
        <v>134</v>
      </c>
      <c r="T3861" t="s">
        <v>41</v>
      </c>
      <c r="U3861" s="1">
        <v>43626</v>
      </c>
      <c r="V3861" s="1">
        <v>43671</v>
      </c>
      <c r="W3861" t="s">
        <v>1424</v>
      </c>
      <c r="X3861" t="s">
        <v>918</v>
      </c>
      <c r="Y3861">
        <v>42</v>
      </c>
      <c r="Z3861">
        <v>36</v>
      </c>
      <c r="AA3861">
        <v>50</v>
      </c>
      <c r="AB3861">
        <v>72</v>
      </c>
      <c r="AD3861">
        <f>IF(ISBLANK(Source[[#This Row],[CrosslistID]]),1,1/COUNTIFS(Source[CrosslistID],Source[[#This Row],[CrosslistID]],Source[TermDesc],Source[[#This Row],[TermDesc]]))</f>
        <v>1</v>
      </c>
      <c r="AG3861">
        <v>0</v>
      </c>
      <c r="AH3861">
        <v>72</v>
      </c>
      <c r="AI3861">
        <v>4</v>
      </c>
      <c r="AJ3861">
        <v>4.2</v>
      </c>
      <c r="AK3861">
        <v>0.2</v>
      </c>
      <c r="AL38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61">
        <f>IF(AND(Source[[#This Row],[Credit_Noncredit]]="Noncredit",Source[[#This Row],[FTEF]]&gt;0),Source[[#This Row],[NC XLST FTES]]*525/(437.5*Source[[#This Row],[FTEF]]),0)</f>
        <v>0</v>
      </c>
      <c r="AN3861">
        <f>IF(Source[[#This Row],[Credit_Noncredit]]="Credit",Source[[#This Row],[Census Enrollment]],Source[[#This Row],[Noncredit Avg. Attendance]])</f>
        <v>42</v>
      </c>
    </row>
    <row r="3862" spans="1:40" x14ac:dyDescent="0.25">
      <c r="A3862" t="s">
        <v>885</v>
      </c>
      <c r="B3862" t="s">
        <v>886</v>
      </c>
      <c r="C3862" t="s">
        <v>632</v>
      </c>
      <c r="D3862" t="s">
        <v>663</v>
      </c>
      <c r="E3862" s="4">
        <v>52899</v>
      </c>
      <c r="F3862" s="4" t="s">
        <v>1425</v>
      </c>
      <c r="G3862" s="4">
        <v>130</v>
      </c>
      <c r="H3862" t="str">
        <f>CONCATENATE(Source[[#This Row],[Subject]],TRIM(Source[[#This Row],[Course]]))</f>
        <v>EMTP130</v>
      </c>
      <c r="I3862" t="str">
        <f>VLOOKUP(Source[[#This Row],[SubjCrse]],'Courses and Categories'!$E$2:$G$1816,3,FALSE)</f>
        <v>Credit Allied Health CTE</v>
      </c>
      <c r="J3862">
        <v>348</v>
      </c>
      <c r="K3862" t="s">
        <v>1426</v>
      </c>
      <c r="L3862" t="s">
        <v>39</v>
      </c>
      <c r="M3862" t="s">
        <v>1046</v>
      </c>
      <c r="N3862" t="s">
        <v>1338</v>
      </c>
      <c r="O3862" t="s">
        <v>1338</v>
      </c>
      <c r="P3862" t="s">
        <v>1338</v>
      </c>
      <c r="Q3862" t="s">
        <v>1338</v>
      </c>
      <c r="S3862" t="s">
        <v>61</v>
      </c>
      <c r="T3862" t="s">
        <v>51</v>
      </c>
      <c r="U3862" s="1">
        <v>43626</v>
      </c>
      <c r="V3862" s="1">
        <v>43830</v>
      </c>
      <c r="W3862" t="s">
        <v>1427</v>
      </c>
      <c r="X3862" t="s">
        <v>46</v>
      </c>
      <c r="Y3862">
        <v>19</v>
      </c>
      <c r="Z3862">
        <v>19</v>
      </c>
      <c r="AA3862">
        <v>30</v>
      </c>
      <c r="AB3862">
        <v>63.333300000000001</v>
      </c>
      <c r="AD3862">
        <f>IF(ISBLANK(Source[[#This Row],[CrosslistID]]),1,1/COUNTIFS(Source[CrosslistID],Source[[#This Row],[CrosslistID]],Source[TermDesc],Source[[#This Row],[TermDesc]]))</f>
        <v>1</v>
      </c>
      <c r="AG3862">
        <v>0</v>
      </c>
      <c r="AH3862">
        <v>63.333300000000001</v>
      </c>
      <c r="AI3862">
        <v>7.1429999999999998</v>
      </c>
      <c r="AJ3862">
        <v>7.1429999999999998</v>
      </c>
      <c r="AK3862">
        <v>0.71799999999999997</v>
      </c>
      <c r="AL38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62">
        <f>IF(AND(Source[[#This Row],[Credit_Noncredit]]="Noncredit",Source[[#This Row],[FTEF]]&gt;0),Source[[#This Row],[NC XLST FTES]]*525/(437.5*Source[[#This Row],[FTEF]]),0)</f>
        <v>0</v>
      </c>
      <c r="AN3862">
        <f>IF(Source[[#This Row],[Credit_Noncredit]]="Credit",Source[[#This Row],[Census Enrollment]],Source[[#This Row],[Noncredit Avg. Attendance]])</f>
        <v>19</v>
      </c>
    </row>
    <row r="3863" spans="1:40" x14ac:dyDescent="0.25">
      <c r="A3863" t="s">
        <v>885</v>
      </c>
      <c r="B3863" t="s">
        <v>886</v>
      </c>
      <c r="C3863" t="s">
        <v>632</v>
      </c>
      <c r="D3863" t="s">
        <v>663</v>
      </c>
      <c r="E3863" s="4">
        <v>53211</v>
      </c>
      <c r="F3863" s="4" t="s">
        <v>1428</v>
      </c>
      <c r="G3863" s="4">
        <v>82</v>
      </c>
      <c r="H3863" t="str">
        <f>CONCATENATE(Source[[#This Row],[Subject]],TRIM(Source[[#This Row],[Course]]))</f>
        <v>HCT82</v>
      </c>
      <c r="I3863" t="str">
        <f>VLOOKUP(Source[[#This Row],[SubjCrse]],'Courses and Categories'!$E$2:$G$1816,3,FALSE)</f>
        <v>Credit Allied Health CTE</v>
      </c>
      <c r="J3863">
        <v>348</v>
      </c>
      <c r="K3863" t="s">
        <v>1429</v>
      </c>
      <c r="L3863" t="s">
        <v>39</v>
      </c>
      <c r="M3863" t="s">
        <v>1046</v>
      </c>
      <c r="N3863" t="s">
        <v>381</v>
      </c>
      <c r="O3863" t="s">
        <v>397</v>
      </c>
      <c r="P3863" t="s">
        <v>1430</v>
      </c>
      <c r="Q3863" t="s">
        <v>1431</v>
      </c>
      <c r="R3863" t="s">
        <v>1432</v>
      </c>
      <c r="S3863" t="s">
        <v>61</v>
      </c>
      <c r="T3863" t="s">
        <v>51</v>
      </c>
      <c r="U3863" s="1">
        <v>43619</v>
      </c>
      <c r="V3863" s="1">
        <v>43672</v>
      </c>
      <c r="W3863" t="s">
        <v>1433</v>
      </c>
      <c r="X3863" t="s">
        <v>893</v>
      </c>
      <c r="Y3863">
        <v>24</v>
      </c>
      <c r="Z3863">
        <v>24</v>
      </c>
      <c r="AA3863">
        <v>25</v>
      </c>
      <c r="AB3863">
        <v>96</v>
      </c>
      <c r="AD3863">
        <f>IF(ISBLANK(Source[[#This Row],[CrosslistID]]),1,1/COUNTIFS(Source[CrosslistID],Source[[#This Row],[CrosslistID]],Source[TermDesc],Source[[#This Row],[TermDesc]]))</f>
        <v>1</v>
      </c>
      <c r="AG3863">
        <v>0</v>
      </c>
      <c r="AH3863">
        <v>96</v>
      </c>
      <c r="AI3863">
        <v>3.8330000000000002</v>
      </c>
      <c r="AJ3863">
        <v>3.9996999999999998</v>
      </c>
      <c r="AK3863">
        <v>0.34799999999999998</v>
      </c>
      <c r="AL38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63">
        <f>IF(AND(Source[[#This Row],[Credit_Noncredit]]="Noncredit",Source[[#This Row],[FTEF]]&gt;0),Source[[#This Row],[NC XLST FTES]]*525/(437.5*Source[[#This Row],[FTEF]]),0)</f>
        <v>0</v>
      </c>
      <c r="AN3863">
        <f>IF(Source[[#This Row],[Credit_Noncredit]]="Credit",Source[[#This Row],[Census Enrollment]],Source[[#This Row],[Noncredit Avg. Attendance]])</f>
        <v>24</v>
      </c>
    </row>
    <row r="3864" spans="1:40" x14ac:dyDescent="0.25">
      <c r="A3864" t="s">
        <v>885</v>
      </c>
      <c r="B3864" t="s">
        <v>886</v>
      </c>
      <c r="C3864" t="s">
        <v>632</v>
      </c>
      <c r="D3864" t="s">
        <v>663</v>
      </c>
      <c r="E3864" s="4">
        <v>51795</v>
      </c>
      <c r="F3864" s="4" t="s">
        <v>1434</v>
      </c>
      <c r="G3864" s="4" t="s">
        <v>1435</v>
      </c>
      <c r="H3864" t="str">
        <f>CONCATENATE(Source[[#This Row],[Subject]],TRIM(Source[[#This Row],[Course]]))</f>
        <v>HIT50A</v>
      </c>
      <c r="I3864" t="str">
        <f>VLOOKUP(Source[[#This Row],[SubjCrse]],'Courses and Categories'!$E$2:$G$1816,3,FALSE)</f>
        <v>Credit Allied Health CTE</v>
      </c>
      <c r="J3864">
        <v>348</v>
      </c>
      <c r="K3864" t="s">
        <v>1436</v>
      </c>
      <c r="L3864" t="s">
        <v>39</v>
      </c>
      <c r="M3864" t="s">
        <v>903</v>
      </c>
      <c r="N3864" t="s">
        <v>1050</v>
      </c>
      <c r="O3864">
        <v>900</v>
      </c>
      <c r="P3864">
        <v>1450</v>
      </c>
      <c r="Q3864" t="s">
        <v>60</v>
      </c>
      <c r="R3864" t="s">
        <v>1437</v>
      </c>
      <c r="S3864" t="s">
        <v>61</v>
      </c>
      <c r="T3864" t="s">
        <v>51</v>
      </c>
      <c r="U3864" s="1">
        <v>43633</v>
      </c>
      <c r="V3864" s="1">
        <v>43649</v>
      </c>
      <c r="W3864" t="s">
        <v>1438</v>
      </c>
      <c r="X3864" t="s">
        <v>905</v>
      </c>
      <c r="Y3864">
        <v>39</v>
      </c>
      <c r="Z3864">
        <v>38</v>
      </c>
      <c r="AA3864">
        <v>60</v>
      </c>
      <c r="AB3864">
        <v>63.333300000000001</v>
      </c>
      <c r="AD3864">
        <f>IF(ISBLANK(Source[[#This Row],[CrosslistID]]),1,1/COUNTIFS(Source[CrosslistID],Source[[#This Row],[CrosslistID]],Source[TermDesc],Source[[#This Row],[TermDesc]]))</f>
        <v>1</v>
      </c>
      <c r="AG3864">
        <v>0</v>
      </c>
      <c r="AH3864">
        <v>63.333300000000001</v>
      </c>
      <c r="AI3864">
        <v>4.0110000000000001</v>
      </c>
      <c r="AJ3864">
        <v>4.0110000000000001</v>
      </c>
      <c r="AK3864">
        <v>0.2</v>
      </c>
      <c r="AL38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64">
        <f>IF(AND(Source[[#This Row],[Credit_Noncredit]]="Noncredit",Source[[#This Row],[FTEF]]&gt;0),Source[[#This Row],[NC XLST FTES]]*525/(437.5*Source[[#This Row],[FTEF]]),0)</f>
        <v>0</v>
      </c>
      <c r="AN3864">
        <f>IF(Source[[#This Row],[Credit_Noncredit]]="Credit",Source[[#This Row],[Census Enrollment]],Source[[#This Row],[Noncredit Avg. Attendance]])</f>
        <v>39</v>
      </c>
    </row>
    <row r="3865" spans="1:40" x14ac:dyDescent="0.25">
      <c r="A3865" t="s">
        <v>885</v>
      </c>
      <c r="B3865" t="s">
        <v>886</v>
      </c>
      <c r="C3865" t="s">
        <v>632</v>
      </c>
      <c r="D3865" t="s">
        <v>663</v>
      </c>
      <c r="E3865" s="4">
        <v>52501</v>
      </c>
      <c r="F3865" s="4" t="s">
        <v>1439</v>
      </c>
      <c r="G3865" s="4" t="s">
        <v>1440</v>
      </c>
      <c r="H3865" t="str">
        <f>CONCATENATE(Source[[#This Row],[Subject]],TRIM(Source[[#This Row],[Course]]))</f>
        <v>PHTC102A</v>
      </c>
      <c r="I3865" t="str">
        <f>VLOOKUP(Source[[#This Row],[SubjCrse]],'Courses and Categories'!$E$2:$G$1816,3,FALSE)</f>
        <v>Credit Allied Health CTE</v>
      </c>
      <c r="J3865">
        <v>348</v>
      </c>
      <c r="K3865" t="s">
        <v>1441</v>
      </c>
      <c r="L3865" t="s">
        <v>39</v>
      </c>
      <c r="M3865" t="s">
        <v>903</v>
      </c>
      <c r="N3865" t="s">
        <v>1442</v>
      </c>
      <c r="O3865" t="s">
        <v>1443</v>
      </c>
      <c r="P3865" t="s">
        <v>1444</v>
      </c>
      <c r="Q3865" t="s">
        <v>506</v>
      </c>
      <c r="R3865" t="s">
        <v>1445</v>
      </c>
      <c r="S3865" t="s">
        <v>134</v>
      </c>
      <c r="T3865" t="s">
        <v>51</v>
      </c>
      <c r="U3865" s="1">
        <v>43627</v>
      </c>
      <c r="V3865" s="1">
        <v>43643</v>
      </c>
      <c r="W3865" t="s">
        <v>1446</v>
      </c>
      <c r="X3865" t="s">
        <v>905</v>
      </c>
      <c r="Y3865">
        <v>15</v>
      </c>
      <c r="Z3865">
        <v>13</v>
      </c>
      <c r="AA3865">
        <v>50</v>
      </c>
      <c r="AB3865">
        <v>26</v>
      </c>
      <c r="AD3865">
        <f>IF(ISBLANK(Source[[#This Row],[CrosslistID]]),1,1/COUNTIFS(Source[CrosslistID],Source[[#This Row],[CrosslistID]],Source[TermDesc],Source[[#This Row],[TermDesc]]))</f>
        <v>1</v>
      </c>
      <c r="AG3865">
        <v>0</v>
      </c>
      <c r="AH3865">
        <v>26</v>
      </c>
      <c r="AI3865">
        <v>1.0289999999999999</v>
      </c>
      <c r="AJ3865">
        <v>1.0289999999999999</v>
      </c>
      <c r="AK3865">
        <v>0.1371</v>
      </c>
      <c r="AL38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65">
        <f>IF(AND(Source[[#This Row],[Credit_Noncredit]]="Noncredit",Source[[#This Row],[FTEF]]&gt;0),Source[[#This Row],[NC XLST FTES]]*525/(437.5*Source[[#This Row],[FTEF]]),0)</f>
        <v>0</v>
      </c>
      <c r="AN3865">
        <f>IF(Source[[#This Row],[Credit_Noncredit]]="Credit",Source[[#This Row],[Census Enrollment]],Source[[#This Row],[Noncredit Avg. Attendance]])</f>
        <v>15</v>
      </c>
    </row>
    <row r="3866" spans="1:40" x14ac:dyDescent="0.25">
      <c r="A3866" t="s">
        <v>885</v>
      </c>
      <c r="B3866" t="s">
        <v>886</v>
      </c>
      <c r="C3866" t="s">
        <v>632</v>
      </c>
      <c r="D3866" t="s">
        <v>565</v>
      </c>
      <c r="E3866" s="4">
        <v>51794</v>
      </c>
      <c r="F3866" s="4" t="s">
        <v>672</v>
      </c>
      <c r="G3866" s="4">
        <v>25</v>
      </c>
      <c r="H3866" t="str">
        <f>CONCATENATE(Source[[#This Row],[Subject]],TRIM(Source[[#This Row],[Course]]))</f>
        <v>HLTH25</v>
      </c>
      <c r="I3866" t="str">
        <f>VLOOKUP(Source[[#This Row],[SubjCrse]],'Courses and Categories'!$E$2:$G$1816,3,FALSE)</f>
        <v>Credit General Education</v>
      </c>
      <c r="J3866">
        <v>1</v>
      </c>
      <c r="K3866" t="s">
        <v>1447</v>
      </c>
      <c r="L3866" t="s">
        <v>39</v>
      </c>
      <c r="M3866" t="s">
        <v>903</v>
      </c>
      <c r="N3866" t="s">
        <v>63</v>
      </c>
      <c r="O3866">
        <v>940</v>
      </c>
      <c r="P3866">
        <v>1145</v>
      </c>
      <c r="Q3866" t="s">
        <v>236</v>
      </c>
      <c r="R3866">
        <v>361</v>
      </c>
      <c r="S3866" t="s">
        <v>134</v>
      </c>
      <c r="T3866" t="s">
        <v>51</v>
      </c>
      <c r="U3866" s="1">
        <v>43626</v>
      </c>
      <c r="V3866" s="1">
        <v>43674</v>
      </c>
      <c r="W3866" t="s">
        <v>1448</v>
      </c>
      <c r="X3866" t="s">
        <v>905</v>
      </c>
      <c r="Y3866">
        <v>38</v>
      </c>
      <c r="Z3866">
        <v>38</v>
      </c>
      <c r="AA3866">
        <v>45</v>
      </c>
      <c r="AB3866">
        <v>84.444400000000002</v>
      </c>
      <c r="AD3866">
        <f>IF(ISBLANK(Source[[#This Row],[CrosslistID]]),1,1/COUNTIFS(Source[CrosslistID],Source[[#This Row],[CrosslistID]],Source[TermDesc],Source[[#This Row],[TermDesc]]))</f>
        <v>1</v>
      </c>
      <c r="AG3866">
        <v>0</v>
      </c>
      <c r="AH3866">
        <v>84.444400000000002</v>
      </c>
      <c r="AI3866">
        <v>4.1399999999999997</v>
      </c>
      <c r="AJ3866">
        <v>4.4949000000000003</v>
      </c>
      <c r="AK3866">
        <v>0.2</v>
      </c>
      <c r="AL38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66">
        <f>IF(AND(Source[[#This Row],[Credit_Noncredit]]="Noncredit",Source[[#This Row],[FTEF]]&gt;0),Source[[#This Row],[NC XLST FTES]]*525/(437.5*Source[[#This Row],[FTEF]]),0)</f>
        <v>0</v>
      </c>
      <c r="AN3866">
        <f>IF(Source[[#This Row],[Credit_Noncredit]]="Credit",Source[[#This Row],[Census Enrollment]],Source[[#This Row],[Noncredit Avg. Attendance]])</f>
        <v>38</v>
      </c>
    </row>
    <row r="3867" spans="1:40" x14ac:dyDescent="0.25">
      <c r="A3867" t="s">
        <v>885</v>
      </c>
      <c r="B3867" t="s">
        <v>886</v>
      </c>
      <c r="C3867" t="s">
        <v>632</v>
      </c>
      <c r="D3867" t="s">
        <v>565</v>
      </c>
      <c r="E3867" s="4">
        <v>53439</v>
      </c>
      <c r="F3867" s="4" t="s">
        <v>672</v>
      </c>
      <c r="G3867" s="4">
        <v>25</v>
      </c>
      <c r="H3867" t="str">
        <f>CONCATENATE(Source[[#This Row],[Subject]],TRIM(Source[[#This Row],[Course]]))</f>
        <v>HLTH25</v>
      </c>
      <c r="I3867" t="str">
        <f>VLOOKUP(Source[[#This Row],[SubjCrse]],'Courses and Categories'!$E$2:$G$1816,3,FALSE)</f>
        <v>Credit General Education</v>
      </c>
      <c r="J3867">
        <v>931</v>
      </c>
      <c r="K3867" t="s">
        <v>1447</v>
      </c>
      <c r="L3867" t="s">
        <v>87</v>
      </c>
      <c r="M3867" t="s">
        <v>897</v>
      </c>
      <c r="N3867" t="s">
        <v>42</v>
      </c>
      <c r="O3867" t="s">
        <v>42</v>
      </c>
      <c r="P3867" t="s">
        <v>42</v>
      </c>
      <c r="Q3867" t="s">
        <v>42</v>
      </c>
      <c r="S3867" t="s">
        <v>134</v>
      </c>
      <c r="T3867" t="s">
        <v>51</v>
      </c>
      <c r="U3867" s="1">
        <v>43626</v>
      </c>
      <c r="V3867" s="1">
        <v>43671</v>
      </c>
      <c r="W3867" t="s">
        <v>1449</v>
      </c>
      <c r="X3867" t="s">
        <v>1450</v>
      </c>
      <c r="Y3867">
        <v>45</v>
      </c>
      <c r="Z3867">
        <v>43</v>
      </c>
      <c r="AA3867">
        <v>45</v>
      </c>
      <c r="AB3867">
        <v>95.555599999999998</v>
      </c>
      <c r="AD3867">
        <f>IF(ISBLANK(Source[[#This Row],[CrosslistID]]),1,1/COUNTIFS(Source[CrosslistID],Source[[#This Row],[CrosslistID]],Source[TermDesc],Source[[#This Row],[TermDesc]]))</f>
        <v>1</v>
      </c>
      <c r="AG3867">
        <v>0</v>
      </c>
      <c r="AH3867">
        <v>95.555599999999998</v>
      </c>
      <c r="AI3867">
        <v>4.2</v>
      </c>
      <c r="AJ3867">
        <v>4.5</v>
      </c>
      <c r="AK3867">
        <v>0.2</v>
      </c>
      <c r="AL38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67">
        <f>IF(AND(Source[[#This Row],[Credit_Noncredit]]="Noncredit",Source[[#This Row],[FTEF]]&gt;0),Source[[#This Row],[NC XLST FTES]]*525/(437.5*Source[[#This Row],[FTEF]]),0)</f>
        <v>0</v>
      </c>
      <c r="AN3867">
        <f>IF(Source[[#This Row],[Credit_Noncredit]]="Credit",Source[[#This Row],[Census Enrollment]],Source[[#This Row],[Noncredit Avg. Attendance]])</f>
        <v>45</v>
      </c>
    </row>
    <row r="3868" spans="1:40" x14ac:dyDescent="0.25">
      <c r="A3868" t="s">
        <v>885</v>
      </c>
      <c r="B3868" t="s">
        <v>886</v>
      </c>
      <c r="C3868" t="s">
        <v>632</v>
      </c>
      <c r="D3868" t="s">
        <v>565</v>
      </c>
      <c r="E3868" s="4">
        <v>53536</v>
      </c>
      <c r="F3868" s="4" t="s">
        <v>672</v>
      </c>
      <c r="G3868" s="4">
        <v>27</v>
      </c>
      <c r="H3868" t="str">
        <f>CONCATENATE(Source[[#This Row],[Subject]],TRIM(Source[[#This Row],[Course]]))</f>
        <v>HLTH27</v>
      </c>
      <c r="I3868" t="str">
        <f>VLOOKUP(Source[[#This Row],[SubjCrse]],'Courses and Categories'!$E$2:$G$1816,3,FALSE)</f>
        <v>Credit General Education</v>
      </c>
      <c r="J3868">
        <v>931</v>
      </c>
      <c r="K3868" t="s">
        <v>1451</v>
      </c>
      <c r="L3868" t="s">
        <v>87</v>
      </c>
      <c r="M3868" t="s">
        <v>897</v>
      </c>
      <c r="N3868" t="s">
        <v>42</v>
      </c>
      <c r="O3868" t="s">
        <v>42</v>
      </c>
      <c r="P3868" t="s">
        <v>42</v>
      </c>
      <c r="Q3868" t="s">
        <v>42</v>
      </c>
      <c r="S3868" t="s">
        <v>134</v>
      </c>
      <c r="T3868" t="s">
        <v>51</v>
      </c>
      <c r="U3868" s="1">
        <v>43626</v>
      </c>
      <c r="V3868" s="1">
        <v>43671</v>
      </c>
      <c r="W3868" t="s">
        <v>1452</v>
      </c>
      <c r="X3868" t="s">
        <v>1450</v>
      </c>
      <c r="Y3868">
        <v>36</v>
      </c>
      <c r="Z3868">
        <v>27</v>
      </c>
      <c r="AA3868">
        <v>45</v>
      </c>
      <c r="AB3868">
        <v>60</v>
      </c>
      <c r="AD3868">
        <f>IF(ISBLANK(Source[[#This Row],[CrosslistID]]),1,1/COUNTIFS(Source[CrosslistID],Source[[#This Row],[CrosslistID]],Source[TermDesc],Source[[#This Row],[TermDesc]]))</f>
        <v>1</v>
      </c>
      <c r="AG3868">
        <v>0</v>
      </c>
      <c r="AH3868">
        <v>60</v>
      </c>
      <c r="AI3868">
        <v>3.5</v>
      </c>
      <c r="AJ3868">
        <v>3.6</v>
      </c>
      <c r="AK3868">
        <v>0.2</v>
      </c>
      <c r="AL38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68">
        <f>IF(AND(Source[[#This Row],[Credit_Noncredit]]="Noncredit",Source[[#This Row],[FTEF]]&gt;0),Source[[#This Row],[NC XLST FTES]]*525/(437.5*Source[[#This Row],[FTEF]]),0)</f>
        <v>0</v>
      </c>
      <c r="AN3868">
        <f>IF(Source[[#This Row],[Credit_Noncredit]]="Credit",Source[[#This Row],[Census Enrollment]],Source[[#This Row],[Noncredit Avg. Attendance]])</f>
        <v>36</v>
      </c>
    </row>
    <row r="3869" spans="1:40" x14ac:dyDescent="0.25">
      <c r="A3869" t="s">
        <v>885</v>
      </c>
      <c r="B3869" t="s">
        <v>886</v>
      </c>
      <c r="C3869" t="s">
        <v>632</v>
      </c>
      <c r="D3869" t="s">
        <v>565</v>
      </c>
      <c r="E3869" s="4">
        <v>51436</v>
      </c>
      <c r="F3869" s="4" t="s">
        <v>672</v>
      </c>
      <c r="G3869" s="4">
        <v>33</v>
      </c>
      <c r="H3869" t="str">
        <f>CONCATENATE(Source[[#This Row],[Subject]],TRIM(Source[[#This Row],[Course]]))</f>
        <v>HLTH33</v>
      </c>
      <c r="I3869" t="str">
        <f>VLOOKUP(Source[[#This Row],[SubjCrse]],'Courses and Categories'!$E$2:$G$1816,3,FALSE)</f>
        <v>Credit General Education</v>
      </c>
      <c r="J3869">
        <v>2</v>
      </c>
      <c r="K3869" t="s">
        <v>1453</v>
      </c>
      <c r="L3869" t="s">
        <v>39</v>
      </c>
      <c r="M3869" t="s">
        <v>903</v>
      </c>
      <c r="N3869" t="s">
        <v>1041</v>
      </c>
      <c r="O3869">
        <v>1200</v>
      </c>
      <c r="P3869">
        <v>1515</v>
      </c>
      <c r="Q3869" t="s">
        <v>236</v>
      </c>
      <c r="R3869">
        <v>330</v>
      </c>
      <c r="S3869" t="s">
        <v>134</v>
      </c>
      <c r="T3869" t="s">
        <v>51</v>
      </c>
      <c r="U3869" s="1">
        <v>43640</v>
      </c>
      <c r="V3869" s="1">
        <v>43663</v>
      </c>
      <c r="W3869" t="s">
        <v>1454</v>
      </c>
      <c r="X3869" t="s">
        <v>905</v>
      </c>
      <c r="Y3869">
        <v>41</v>
      </c>
      <c r="Z3869">
        <v>40</v>
      </c>
      <c r="AA3869">
        <v>10</v>
      </c>
      <c r="AB3869">
        <v>400</v>
      </c>
      <c r="AD3869">
        <f>IF(ISBLANK(Source[[#This Row],[CrosslistID]]),1,1/COUNTIFS(Source[CrosslistID],Source[[#This Row],[CrosslistID]],Source[TermDesc],Source[[#This Row],[TermDesc]]))</f>
        <v>1</v>
      </c>
      <c r="AG3869">
        <v>0</v>
      </c>
      <c r="AH3869">
        <v>400</v>
      </c>
      <c r="AI3869">
        <v>3.0070000000000001</v>
      </c>
      <c r="AJ3869">
        <v>3.0070000000000001</v>
      </c>
      <c r="AK3869">
        <v>0.1333</v>
      </c>
      <c r="AL38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69">
        <f>IF(AND(Source[[#This Row],[Credit_Noncredit]]="Noncredit",Source[[#This Row],[FTEF]]&gt;0),Source[[#This Row],[NC XLST FTES]]*525/(437.5*Source[[#This Row],[FTEF]]),0)</f>
        <v>0</v>
      </c>
      <c r="AN3869">
        <f>IF(Source[[#This Row],[Credit_Noncredit]]="Credit",Source[[#This Row],[Census Enrollment]],Source[[#This Row],[Noncredit Avg. Attendance]])</f>
        <v>41</v>
      </c>
    </row>
    <row r="3870" spans="1:40" x14ac:dyDescent="0.25">
      <c r="A3870" t="s">
        <v>885</v>
      </c>
      <c r="B3870" t="s">
        <v>886</v>
      </c>
      <c r="C3870" t="s">
        <v>632</v>
      </c>
      <c r="D3870" t="s">
        <v>565</v>
      </c>
      <c r="E3870" s="4">
        <v>53602</v>
      </c>
      <c r="F3870" s="4" t="s">
        <v>672</v>
      </c>
      <c r="G3870" s="4">
        <v>53</v>
      </c>
      <c r="H3870" t="str">
        <f>CONCATENATE(Source[[#This Row],[Subject]],TRIM(Source[[#This Row],[Course]]))</f>
        <v>HLTH53</v>
      </c>
      <c r="I3870" t="str">
        <f>VLOOKUP(Source[[#This Row],[SubjCrse]],'Courses and Categories'!$E$2:$G$1816,3,FALSE)</f>
        <v>Credit General Education</v>
      </c>
      <c r="J3870">
        <v>931</v>
      </c>
      <c r="K3870" t="s">
        <v>1455</v>
      </c>
      <c r="L3870" t="s">
        <v>87</v>
      </c>
      <c r="M3870" t="s">
        <v>897</v>
      </c>
      <c r="N3870" t="s">
        <v>42</v>
      </c>
      <c r="O3870" t="s">
        <v>42</v>
      </c>
      <c r="P3870" t="s">
        <v>42</v>
      </c>
      <c r="Q3870" t="s">
        <v>42</v>
      </c>
      <c r="S3870" t="s">
        <v>134</v>
      </c>
      <c r="T3870" t="s">
        <v>51</v>
      </c>
      <c r="U3870" s="1">
        <v>43626</v>
      </c>
      <c r="V3870" s="1">
        <v>43671</v>
      </c>
      <c r="W3870" t="s">
        <v>1449</v>
      </c>
      <c r="X3870" t="s">
        <v>899</v>
      </c>
      <c r="Y3870">
        <v>41</v>
      </c>
      <c r="Z3870">
        <v>38</v>
      </c>
      <c r="AA3870">
        <v>45</v>
      </c>
      <c r="AB3870">
        <v>84.444400000000002</v>
      </c>
      <c r="AD3870">
        <f>IF(ISBLANK(Source[[#This Row],[CrosslistID]]),1,1/COUNTIFS(Source[CrosslistID],Source[[#This Row],[CrosslistID]],Source[TermDesc],Source[[#This Row],[TermDesc]]))</f>
        <v>1</v>
      </c>
      <c r="AG3870">
        <v>0</v>
      </c>
      <c r="AH3870">
        <v>84.444400000000002</v>
      </c>
      <c r="AI3870">
        <v>4.0999999999999996</v>
      </c>
      <c r="AJ3870">
        <v>4.0999999999999996</v>
      </c>
      <c r="AK3870">
        <v>0.2</v>
      </c>
      <c r="AL38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70">
        <f>IF(AND(Source[[#This Row],[Credit_Noncredit]]="Noncredit",Source[[#This Row],[FTEF]]&gt;0),Source[[#This Row],[NC XLST FTES]]*525/(437.5*Source[[#This Row],[FTEF]]),0)</f>
        <v>0</v>
      </c>
      <c r="AN3870">
        <f>IF(Source[[#This Row],[Credit_Noncredit]]="Credit",Source[[#This Row],[Census Enrollment]],Source[[#This Row],[Noncredit Avg. Attendance]])</f>
        <v>41</v>
      </c>
    </row>
    <row r="3871" spans="1:40" x14ac:dyDescent="0.25">
      <c r="A3871" t="s">
        <v>885</v>
      </c>
      <c r="B3871" t="s">
        <v>886</v>
      </c>
      <c r="C3871" t="s">
        <v>632</v>
      </c>
      <c r="D3871" t="s">
        <v>565</v>
      </c>
      <c r="E3871" s="4">
        <v>53603</v>
      </c>
      <c r="F3871" s="4" t="s">
        <v>672</v>
      </c>
      <c r="G3871" s="4">
        <v>53</v>
      </c>
      <c r="H3871" t="str">
        <f>CONCATENATE(Source[[#This Row],[Subject]],TRIM(Source[[#This Row],[Course]]))</f>
        <v>HLTH53</v>
      </c>
      <c r="I3871" t="str">
        <f>VLOOKUP(Source[[#This Row],[SubjCrse]],'Courses and Categories'!$E$2:$G$1816,3,FALSE)</f>
        <v>Credit General Education</v>
      </c>
      <c r="J3871">
        <v>932</v>
      </c>
      <c r="K3871" t="s">
        <v>1455</v>
      </c>
      <c r="L3871" t="s">
        <v>87</v>
      </c>
      <c r="M3871" t="s">
        <v>897</v>
      </c>
      <c r="N3871" t="s">
        <v>42</v>
      </c>
      <c r="O3871" t="s">
        <v>42</v>
      </c>
      <c r="P3871" t="s">
        <v>42</v>
      </c>
      <c r="Q3871" t="s">
        <v>42</v>
      </c>
      <c r="S3871" t="s">
        <v>134</v>
      </c>
      <c r="T3871" t="s">
        <v>51</v>
      </c>
      <c r="U3871" s="1">
        <v>43626</v>
      </c>
      <c r="V3871" s="1">
        <v>43671</v>
      </c>
      <c r="W3871" t="s">
        <v>1456</v>
      </c>
      <c r="X3871" t="s">
        <v>899</v>
      </c>
      <c r="Y3871">
        <v>38</v>
      </c>
      <c r="Z3871">
        <v>31</v>
      </c>
      <c r="AA3871">
        <v>45</v>
      </c>
      <c r="AB3871">
        <v>68.888900000000007</v>
      </c>
      <c r="AD3871">
        <f>IF(ISBLANK(Source[[#This Row],[CrosslistID]]),1,1/COUNTIFS(Source[CrosslistID],Source[[#This Row],[CrosslistID]],Source[TermDesc],Source[[#This Row],[TermDesc]]))</f>
        <v>1</v>
      </c>
      <c r="AG3871">
        <v>0</v>
      </c>
      <c r="AH3871">
        <v>68.888900000000007</v>
      </c>
      <c r="AI3871">
        <v>3.7</v>
      </c>
      <c r="AJ3871">
        <v>3.8</v>
      </c>
      <c r="AK3871">
        <v>0.2</v>
      </c>
      <c r="AL38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71">
        <f>IF(AND(Source[[#This Row],[Credit_Noncredit]]="Noncredit",Source[[#This Row],[FTEF]]&gt;0),Source[[#This Row],[NC XLST FTES]]*525/(437.5*Source[[#This Row],[FTEF]]),0)</f>
        <v>0</v>
      </c>
      <c r="AN3871">
        <f>IF(Source[[#This Row],[Credit_Noncredit]]="Credit",Source[[#This Row],[Census Enrollment]],Source[[#This Row],[Noncredit Avg. Attendance]])</f>
        <v>38</v>
      </c>
    </row>
    <row r="3872" spans="1:40" x14ac:dyDescent="0.25">
      <c r="A3872" t="s">
        <v>885</v>
      </c>
      <c r="B3872" t="s">
        <v>886</v>
      </c>
      <c r="C3872" t="s">
        <v>632</v>
      </c>
      <c r="D3872" t="s">
        <v>565</v>
      </c>
      <c r="E3872" s="4">
        <v>53133</v>
      </c>
      <c r="F3872" s="4" t="s">
        <v>672</v>
      </c>
      <c r="G3872" s="4">
        <v>59</v>
      </c>
      <c r="H3872" t="str">
        <f>CONCATENATE(Source[[#This Row],[Subject]],TRIM(Source[[#This Row],[Course]]))</f>
        <v>HLTH59</v>
      </c>
      <c r="I3872" t="str">
        <f>VLOOKUP(Source[[#This Row],[SubjCrse]],'Courses and Categories'!$E$2:$G$1816,3,FALSE)</f>
        <v>Credit CTE</v>
      </c>
      <c r="J3872">
        <v>501</v>
      </c>
      <c r="K3872" t="s">
        <v>1457</v>
      </c>
      <c r="L3872" t="s">
        <v>87</v>
      </c>
      <c r="M3872" t="s">
        <v>903</v>
      </c>
      <c r="N3872" t="s">
        <v>50</v>
      </c>
      <c r="O3872">
        <v>1710</v>
      </c>
      <c r="P3872">
        <v>2030</v>
      </c>
      <c r="Q3872" t="s">
        <v>236</v>
      </c>
      <c r="R3872">
        <v>330</v>
      </c>
      <c r="S3872" t="s">
        <v>134</v>
      </c>
      <c r="T3872" t="s">
        <v>51</v>
      </c>
      <c r="U3872" s="1">
        <v>43642</v>
      </c>
      <c r="V3872" s="1">
        <v>43670</v>
      </c>
      <c r="W3872" t="s">
        <v>1458</v>
      </c>
      <c r="X3872" t="s">
        <v>905</v>
      </c>
      <c r="Y3872">
        <v>27</v>
      </c>
      <c r="Z3872">
        <v>26</v>
      </c>
      <c r="AA3872">
        <v>45</v>
      </c>
      <c r="AB3872">
        <v>57.777799999999999</v>
      </c>
      <c r="AD3872">
        <f>IF(ISBLANK(Source[[#This Row],[CrosslistID]]),1,1/COUNTIFS(Source[CrosslistID],Source[[#This Row],[CrosslistID]],Source[TermDesc],Source[[#This Row],[TermDesc]]))</f>
        <v>1</v>
      </c>
      <c r="AG3872">
        <v>0</v>
      </c>
      <c r="AH3872">
        <v>57.777799999999999</v>
      </c>
      <c r="AI3872">
        <v>0.92600000000000005</v>
      </c>
      <c r="AJ3872">
        <v>0.92600000000000005</v>
      </c>
      <c r="AK3872">
        <v>6.6699999999999995E-2</v>
      </c>
      <c r="AL38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72">
        <f>IF(AND(Source[[#This Row],[Credit_Noncredit]]="Noncredit",Source[[#This Row],[FTEF]]&gt;0),Source[[#This Row],[NC XLST FTES]]*525/(437.5*Source[[#This Row],[FTEF]]),0)</f>
        <v>0</v>
      </c>
      <c r="AN3872">
        <f>IF(Source[[#This Row],[Credit_Noncredit]]="Credit",Source[[#This Row],[Census Enrollment]],Source[[#This Row],[Noncredit Avg. Attendance]])</f>
        <v>27</v>
      </c>
    </row>
    <row r="3873" spans="1:40" x14ac:dyDescent="0.25">
      <c r="A3873" t="s">
        <v>885</v>
      </c>
      <c r="B3873" t="s">
        <v>886</v>
      </c>
      <c r="C3873" t="s">
        <v>632</v>
      </c>
      <c r="D3873" t="s">
        <v>565</v>
      </c>
      <c r="E3873" s="4">
        <v>53604</v>
      </c>
      <c r="F3873" s="4" t="s">
        <v>672</v>
      </c>
      <c r="G3873" s="4">
        <v>84</v>
      </c>
      <c r="H3873" t="str">
        <f>CONCATENATE(Source[[#This Row],[Subject]],TRIM(Source[[#This Row],[Course]]))</f>
        <v>HLTH84</v>
      </c>
      <c r="I3873" t="str">
        <f>VLOOKUP(Source[[#This Row],[SubjCrse]],'Courses and Categories'!$E$2:$G$1816,3,FALSE)</f>
        <v>Credit CTE</v>
      </c>
      <c r="J3873">
        <v>602</v>
      </c>
      <c r="K3873" t="s">
        <v>1459</v>
      </c>
      <c r="M3873" t="s">
        <v>903</v>
      </c>
      <c r="N3873" t="s">
        <v>51</v>
      </c>
      <c r="O3873">
        <v>1010</v>
      </c>
      <c r="P3873">
        <v>1900</v>
      </c>
      <c r="Q3873" t="s">
        <v>236</v>
      </c>
      <c r="R3873">
        <v>330</v>
      </c>
      <c r="S3873" t="s">
        <v>134</v>
      </c>
      <c r="T3873" t="s">
        <v>51</v>
      </c>
      <c r="U3873" s="1">
        <v>43659</v>
      </c>
      <c r="V3873" s="1">
        <v>43659</v>
      </c>
      <c r="W3873" t="s">
        <v>1460</v>
      </c>
      <c r="X3873" t="s">
        <v>46</v>
      </c>
      <c r="Y3873">
        <v>27</v>
      </c>
      <c r="Z3873">
        <v>18</v>
      </c>
      <c r="AA3873">
        <v>45</v>
      </c>
      <c r="AB3873">
        <v>40</v>
      </c>
      <c r="AD3873">
        <f>IF(ISBLANK(Source[[#This Row],[CrosslistID]]),1,1/COUNTIFS(Source[CrosslistID],Source[[#This Row],[CrosslistID]],Source[TermDesc],Source[[#This Row],[TermDesc]]))</f>
        <v>1</v>
      </c>
      <c r="AG3873">
        <v>0</v>
      </c>
      <c r="AH3873">
        <v>40</v>
      </c>
      <c r="AI3873">
        <v>0.29099999999999998</v>
      </c>
      <c r="AJ3873">
        <v>0.30809999999999998</v>
      </c>
      <c r="AK3873">
        <v>3.4299999999999997E-2</v>
      </c>
      <c r="AL38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73">
        <f>IF(AND(Source[[#This Row],[Credit_Noncredit]]="Noncredit",Source[[#This Row],[FTEF]]&gt;0),Source[[#This Row],[NC XLST FTES]]*525/(437.5*Source[[#This Row],[FTEF]]),0)</f>
        <v>0</v>
      </c>
      <c r="AN3873">
        <f>IF(Source[[#This Row],[Credit_Noncredit]]="Credit",Source[[#This Row],[Census Enrollment]],Source[[#This Row],[Noncredit Avg. Attendance]])</f>
        <v>27</v>
      </c>
    </row>
    <row r="3874" spans="1:40" x14ac:dyDescent="0.25">
      <c r="A3874" t="s">
        <v>885</v>
      </c>
      <c r="B3874" t="s">
        <v>886</v>
      </c>
      <c r="C3874" t="s">
        <v>632</v>
      </c>
      <c r="D3874" t="s">
        <v>565</v>
      </c>
      <c r="E3874" s="4">
        <v>53108</v>
      </c>
      <c r="F3874" s="4" t="s">
        <v>672</v>
      </c>
      <c r="G3874" s="4" t="s">
        <v>1461</v>
      </c>
      <c r="H3874" t="str">
        <f>CONCATENATE(Source[[#This Row],[Subject]],TRIM(Source[[#This Row],[Course]]))</f>
        <v>HLTH90B</v>
      </c>
      <c r="I3874" t="str">
        <f>VLOOKUP(Source[[#This Row],[SubjCrse]],'Courses and Categories'!$E$2:$G$1816,3,FALSE)</f>
        <v>Credit CTE</v>
      </c>
      <c r="J3874">
        <v>1</v>
      </c>
      <c r="K3874" t="s">
        <v>1462</v>
      </c>
      <c r="L3874" t="s">
        <v>50</v>
      </c>
      <c r="M3874" t="s">
        <v>903</v>
      </c>
      <c r="N3874" t="s">
        <v>51</v>
      </c>
      <c r="O3874">
        <v>940</v>
      </c>
      <c r="P3874">
        <v>1355</v>
      </c>
      <c r="Q3874" t="s">
        <v>236</v>
      </c>
      <c r="R3874">
        <v>361</v>
      </c>
      <c r="S3874" t="s">
        <v>134</v>
      </c>
      <c r="T3874" t="s">
        <v>51</v>
      </c>
      <c r="U3874" s="1">
        <v>43666</v>
      </c>
      <c r="V3874" s="1">
        <v>43673</v>
      </c>
      <c r="W3874" t="s">
        <v>1463</v>
      </c>
      <c r="X3874" t="s">
        <v>46</v>
      </c>
      <c r="Y3874">
        <v>32</v>
      </c>
      <c r="Z3874">
        <v>22</v>
      </c>
      <c r="AA3874">
        <v>45</v>
      </c>
      <c r="AB3874">
        <v>48.8889</v>
      </c>
      <c r="AD3874">
        <f>IF(ISBLANK(Source[[#This Row],[CrosslistID]]),1,1/COUNTIFS(Source[CrosslistID],Source[[#This Row],[CrosslistID]],Source[TermDesc],Source[[#This Row],[TermDesc]]))</f>
        <v>1</v>
      </c>
      <c r="AG3874">
        <v>0</v>
      </c>
      <c r="AH3874">
        <v>48.8889</v>
      </c>
      <c r="AI3874">
        <v>0.35099999999999998</v>
      </c>
      <c r="AJ3874">
        <v>0.35099999999999998</v>
      </c>
      <c r="AK3874">
        <v>3.4299999999999997E-2</v>
      </c>
      <c r="AL38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74">
        <f>IF(AND(Source[[#This Row],[Credit_Noncredit]]="Noncredit",Source[[#This Row],[FTEF]]&gt;0),Source[[#This Row],[NC XLST FTES]]*525/(437.5*Source[[#This Row],[FTEF]]),0)</f>
        <v>0</v>
      </c>
      <c r="AN3874">
        <f>IF(Source[[#This Row],[Credit_Noncredit]]="Credit",Source[[#This Row],[Census Enrollment]],Source[[#This Row],[Noncredit Avg. Attendance]])</f>
        <v>32</v>
      </c>
    </row>
    <row r="3875" spans="1:40" x14ac:dyDescent="0.25">
      <c r="A3875" t="s">
        <v>885</v>
      </c>
      <c r="B3875" t="s">
        <v>886</v>
      </c>
      <c r="C3875" t="s">
        <v>632</v>
      </c>
      <c r="D3875" t="s">
        <v>565</v>
      </c>
      <c r="E3875" s="4">
        <v>52869</v>
      </c>
      <c r="F3875" s="4" t="s">
        <v>672</v>
      </c>
      <c r="G3875" s="4" t="s">
        <v>1464</v>
      </c>
      <c r="H3875" t="str">
        <f>CONCATENATE(Source[[#This Row],[Subject]],TRIM(Source[[#This Row],[Course]]))</f>
        <v>HLTH91D</v>
      </c>
      <c r="I3875" t="str">
        <f>VLOOKUP(Source[[#This Row],[SubjCrse]],'Courses and Categories'!$E$2:$G$1816,3,FALSE)</f>
        <v>Credit CTE</v>
      </c>
      <c r="J3875">
        <v>601</v>
      </c>
      <c r="K3875" t="s">
        <v>1465</v>
      </c>
      <c r="L3875" t="s">
        <v>50</v>
      </c>
      <c r="M3875" t="s">
        <v>903</v>
      </c>
      <c r="N3875" t="s">
        <v>51</v>
      </c>
      <c r="O3875">
        <v>910</v>
      </c>
      <c r="P3875">
        <v>1800</v>
      </c>
      <c r="Q3875" t="s">
        <v>236</v>
      </c>
      <c r="R3875">
        <v>357</v>
      </c>
      <c r="S3875" t="s">
        <v>134</v>
      </c>
      <c r="T3875" t="s">
        <v>51</v>
      </c>
      <c r="U3875" s="1">
        <v>43659</v>
      </c>
      <c r="V3875" s="1">
        <v>43673</v>
      </c>
      <c r="W3875" t="s">
        <v>1466</v>
      </c>
      <c r="X3875" t="s">
        <v>46</v>
      </c>
      <c r="Y3875">
        <v>22</v>
      </c>
      <c r="Z3875">
        <v>9</v>
      </c>
      <c r="AA3875">
        <v>60</v>
      </c>
      <c r="AB3875">
        <v>15</v>
      </c>
      <c r="AD3875">
        <f>IF(ISBLANK(Source[[#This Row],[CrosslistID]]),1,1/COUNTIFS(Source[CrosslistID],Source[[#This Row],[CrosslistID]],Source[TermDesc],Source[[#This Row],[TermDesc]]))</f>
        <v>1</v>
      </c>
      <c r="AG3875">
        <v>0</v>
      </c>
      <c r="AH3875">
        <v>15</v>
      </c>
      <c r="AI3875">
        <v>0.28799999999999998</v>
      </c>
      <c r="AJ3875">
        <v>0.28799999999999998</v>
      </c>
      <c r="AK3875">
        <v>6.6699999999999995E-2</v>
      </c>
      <c r="AL38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75">
        <f>IF(AND(Source[[#This Row],[Credit_Noncredit]]="Noncredit",Source[[#This Row],[FTEF]]&gt;0),Source[[#This Row],[NC XLST FTES]]*525/(437.5*Source[[#This Row],[FTEF]]),0)</f>
        <v>0</v>
      </c>
      <c r="AN3875">
        <f>IF(Source[[#This Row],[Credit_Noncredit]]="Credit",Source[[#This Row],[Census Enrollment]],Source[[#This Row],[Noncredit Avg. Attendance]])</f>
        <v>22</v>
      </c>
    </row>
    <row r="3876" spans="1:40" x14ac:dyDescent="0.25">
      <c r="A3876" t="s">
        <v>885</v>
      </c>
      <c r="B3876" t="s">
        <v>886</v>
      </c>
      <c r="C3876" t="s">
        <v>632</v>
      </c>
      <c r="D3876" t="s">
        <v>565</v>
      </c>
      <c r="E3876" s="4">
        <v>53442</v>
      </c>
      <c r="F3876" s="4" t="s">
        <v>672</v>
      </c>
      <c r="G3876" s="4" t="s">
        <v>1467</v>
      </c>
      <c r="H3876" t="str">
        <f>CONCATENATE(Source[[#This Row],[Subject]],TRIM(Source[[#This Row],[Course]]))</f>
        <v>HLTH91K</v>
      </c>
      <c r="I3876" t="str">
        <f>VLOOKUP(Source[[#This Row],[SubjCrse]],'Courses and Categories'!$E$2:$G$1816,3,FALSE)</f>
        <v>Credit CTE</v>
      </c>
      <c r="J3876">
        <v>931</v>
      </c>
      <c r="K3876" t="s">
        <v>1468</v>
      </c>
      <c r="L3876" t="s">
        <v>87</v>
      </c>
      <c r="M3876" t="s">
        <v>897</v>
      </c>
      <c r="N3876" t="s">
        <v>42</v>
      </c>
      <c r="O3876" t="s">
        <v>42</v>
      </c>
      <c r="P3876" t="s">
        <v>42</v>
      </c>
      <c r="Q3876" t="s">
        <v>42</v>
      </c>
      <c r="S3876" t="s">
        <v>134</v>
      </c>
      <c r="T3876" t="s">
        <v>51</v>
      </c>
      <c r="U3876" s="1">
        <v>43654</v>
      </c>
      <c r="V3876" s="1">
        <v>43671</v>
      </c>
      <c r="W3876" t="s">
        <v>1460</v>
      </c>
      <c r="X3876" t="s">
        <v>899</v>
      </c>
      <c r="Y3876">
        <v>36</v>
      </c>
      <c r="Z3876">
        <v>33</v>
      </c>
      <c r="AA3876">
        <v>45</v>
      </c>
      <c r="AB3876">
        <v>73.333299999999994</v>
      </c>
      <c r="AD3876">
        <f>IF(ISBLANK(Source[[#This Row],[CrosslistID]]),1,1/COUNTIFS(Source[CrosslistID],Source[[#This Row],[CrosslistID]],Source[TermDesc],Source[[#This Row],[TermDesc]]))</f>
        <v>1</v>
      </c>
      <c r="AG3876">
        <v>0</v>
      </c>
      <c r="AH3876">
        <v>73.333299999999994</v>
      </c>
      <c r="AI3876">
        <v>1.167</v>
      </c>
      <c r="AJ3876">
        <v>1.2002999999999999</v>
      </c>
      <c r="AK3876">
        <v>6.8599999999999994E-2</v>
      </c>
      <c r="AL38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76">
        <f>IF(AND(Source[[#This Row],[Credit_Noncredit]]="Noncredit",Source[[#This Row],[FTEF]]&gt;0),Source[[#This Row],[NC XLST FTES]]*525/(437.5*Source[[#This Row],[FTEF]]),0)</f>
        <v>0</v>
      </c>
      <c r="AN3876">
        <f>IF(Source[[#This Row],[Credit_Noncredit]]="Credit",Source[[#This Row],[Census Enrollment]],Source[[#This Row],[Noncredit Avg. Attendance]])</f>
        <v>36</v>
      </c>
    </row>
    <row r="3877" spans="1:40" x14ac:dyDescent="0.25">
      <c r="A3877" t="s">
        <v>885</v>
      </c>
      <c r="B3877" t="s">
        <v>886</v>
      </c>
      <c r="C3877" t="s">
        <v>632</v>
      </c>
      <c r="D3877" t="s">
        <v>565</v>
      </c>
      <c r="E3877" s="4">
        <v>53605</v>
      </c>
      <c r="F3877" s="4" t="s">
        <v>672</v>
      </c>
      <c r="G3877" s="4" t="s">
        <v>1469</v>
      </c>
      <c r="H3877" t="str">
        <f>CONCATENATE(Source[[#This Row],[Subject]],TRIM(Source[[#This Row],[Course]]))</f>
        <v>HLTH91N</v>
      </c>
      <c r="I3877" t="str">
        <f>VLOOKUP(Source[[#This Row],[SubjCrse]],'Courses and Categories'!$E$2:$G$1816,3,FALSE)</f>
        <v>Credit CTE</v>
      </c>
      <c r="J3877">
        <v>1</v>
      </c>
      <c r="K3877" t="s">
        <v>1470</v>
      </c>
      <c r="M3877" t="s">
        <v>903</v>
      </c>
      <c r="N3877" t="s">
        <v>1471</v>
      </c>
      <c r="O3877">
        <v>910</v>
      </c>
      <c r="P3877">
        <v>1800</v>
      </c>
      <c r="Q3877" t="s">
        <v>236</v>
      </c>
      <c r="R3877">
        <v>330</v>
      </c>
      <c r="S3877" t="s">
        <v>134</v>
      </c>
      <c r="T3877" t="s">
        <v>51</v>
      </c>
      <c r="U3877" s="1">
        <v>43630</v>
      </c>
      <c r="V3877" s="1">
        <v>43631</v>
      </c>
      <c r="W3877" t="s">
        <v>1472</v>
      </c>
      <c r="X3877" t="s">
        <v>46</v>
      </c>
      <c r="Y3877">
        <v>22</v>
      </c>
      <c r="Z3877">
        <v>20</v>
      </c>
      <c r="AA3877">
        <v>45</v>
      </c>
      <c r="AB3877">
        <v>44.444400000000002</v>
      </c>
      <c r="AD3877">
        <f>IF(ISBLANK(Source[[#This Row],[CrosslistID]]),1,1/COUNTIFS(Source[CrosslistID],Source[[#This Row],[CrosslistID]],Source[TermDesc],Source[[#This Row],[TermDesc]]))</f>
        <v>1</v>
      </c>
      <c r="AG3877">
        <v>0</v>
      </c>
      <c r="AH3877">
        <v>44.444400000000002</v>
      </c>
      <c r="AI3877">
        <v>0.63</v>
      </c>
      <c r="AJ3877">
        <v>0.6643</v>
      </c>
      <c r="AK3877">
        <v>6.6699999999999995E-2</v>
      </c>
      <c r="AL38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77">
        <f>IF(AND(Source[[#This Row],[Credit_Noncredit]]="Noncredit",Source[[#This Row],[FTEF]]&gt;0),Source[[#This Row],[NC XLST FTES]]*525/(437.5*Source[[#This Row],[FTEF]]),0)</f>
        <v>0</v>
      </c>
      <c r="AN3877">
        <f>IF(Source[[#This Row],[Credit_Noncredit]]="Credit",Source[[#This Row],[Census Enrollment]],Source[[#This Row],[Noncredit Avg. Attendance]])</f>
        <v>22</v>
      </c>
    </row>
    <row r="3878" spans="1:40" x14ac:dyDescent="0.25">
      <c r="A3878" t="s">
        <v>885</v>
      </c>
      <c r="B3878" t="s">
        <v>886</v>
      </c>
      <c r="C3878" t="s">
        <v>632</v>
      </c>
      <c r="D3878" t="s">
        <v>565</v>
      </c>
      <c r="E3878" s="4">
        <v>53444</v>
      </c>
      <c r="F3878" s="4" t="s">
        <v>672</v>
      </c>
      <c r="G3878" s="4">
        <v>116</v>
      </c>
      <c r="H3878" t="str">
        <f>CONCATENATE(Source[[#This Row],[Subject]],TRIM(Source[[#This Row],[Course]]))</f>
        <v>HLTH116</v>
      </c>
      <c r="I3878" t="str">
        <f>VLOOKUP(Source[[#This Row],[SubjCrse]],'Courses and Categories'!$E$2:$G$1816,3,FALSE)</f>
        <v>Credit CTE</v>
      </c>
      <c r="J3878">
        <v>1</v>
      </c>
      <c r="K3878" t="s">
        <v>1473</v>
      </c>
      <c r="L3878" t="s">
        <v>39</v>
      </c>
      <c r="M3878" t="s">
        <v>903</v>
      </c>
      <c r="N3878" t="s">
        <v>59</v>
      </c>
      <c r="O3878">
        <v>1310</v>
      </c>
      <c r="P3878">
        <v>1620</v>
      </c>
      <c r="Q3878" t="s">
        <v>236</v>
      </c>
      <c r="R3878">
        <v>357</v>
      </c>
      <c r="S3878" t="s">
        <v>134</v>
      </c>
      <c r="T3878" t="s">
        <v>51</v>
      </c>
      <c r="U3878" s="1">
        <v>43627</v>
      </c>
      <c r="V3878" s="1">
        <v>43641</v>
      </c>
      <c r="W3878" t="s">
        <v>1474</v>
      </c>
      <c r="X3878" t="s">
        <v>905</v>
      </c>
      <c r="Y3878">
        <v>34</v>
      </c>
      <c r="Z3878">
        <v>34</v>
      </c>
      <c r="AA3878">
        <v>15</v>
      </c>
      <c r="AB3878">
        <v>226.66669999999999</v>
      </c>
      <c r="AD3878">
        <f>IF(ISBLANK(Source[[#This Row],[CrosslistID]]),1,1/COUNTIFS(Source[CrosslistID],Source[[#This Row],[CrosslistID]],Source[TermDesc],Source[[#This Row],[TermDesc]]))</f>
        <v>1</v>
      </c>
      <c r="AG3878">
        <v>0</v>
      </c>
      <c r="AH3878">
        <v>226.66669999999999</v>
      </c>
      <c r="AI3878">
        <v>1.101</v>
      </c>
      <c r="AJ3878">
        <v>1.101</v>
      </c>
      <c r="AK3878">
        <v>6.6699999999999995E-2</v>
      </c>
      <c r="AL38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78">
        <f>IF(AND(Source[[#This Row],[Credit_Noncredit]]="Noncredit",Source[[#This Row],[FTEF]]&gt;0),Source[[#This Row],[NC XLST FTES]]*525/(437.5*Source[[#This Row],[FTEF]]),0)</f>
        <v>0</v>
      </c>
      <c r="AN3878">
        <f>IF(Source[[#This Row],[Credit_Noncredit]]="Credit",Source[[#This Row],[Census Enrollment]],Source[[#This Row],[Noncredit Avg. Attendance]])</f>
        <v>34</v>
      </c>
    </row>
    <row r="3879" spans="1:40" x14ac:dyDescent="0.25">
      <c r="A3879" t="s">
        <v>885</v>
      </c>
      <c r="B3879" t="s">
        <v>886</v>
      </c>
      <c r="C3879" t="s">
        <v>632</v>
      </c>
      <c r="D3879" t="s">
        <v>1475</v>
      </c>
      <c r="E3879" s="4">
        <v>53742</v>
      </c>
      <c r="F3879" s="4" t="s">
        <v>1476</v>
      </c>
      <c r="G3879" s="4" t="s">
        <v>1477</v>
      </c>
      <c r="H3879" t="str">
        <f>CONCATENATE(Source[[#This Row],[Subject]],TRIM(Source[[#This Row],[Course]]))</f>
        <v>DANC119A</v>
      </c>
      <c r="I3879" t="str">
        <f>VLOOKUP(Source[[#This Row],[SubjCrse]],'Courses and Categories'!$E$2:$G$1816,3,FALSE)</f>
        <v>Credit PE/Dance Activity</v>
      </c>
      <c r="J3879">
        <v>1</v>
      </c>
      <c r="K3879" t="s">
        <v>1478</v>
      </c>
      <c r="L3879" t="s">
        <v>39</v>
      </c>
      <c r="M3879" t="s">
        <v>1063</v>
      </c>
      <c r="N3879" t="s">
        <v>1041</v>
      </c>
      <c r="O3879">
        <v>1010</v>
      </c>
      <c r="P3879">
        <v>1200</v>
      </c>
      <c r="Q3879" t="s">
        <v>675</v>
      </c>
      <c r="R3879">
        <v>307</v>
      </c>
      <c r="S3879" t="s">
        <v>134</v>
      </c>
      <c r="T3879" t="s">
        <v>51</v>
      </c>
      <c r="U3879" s="1">
        <v>43626</v>
      </c>
      <c r="V3879" s="1">
        <v>43665</v>
      </c>
      <c r="W3879" t="s">
        <v>1479</v>
      </c>
      <c r="X3879" t="s">
        <v>905</v>
      </c>
      <c r="Y3879">
        <v>0</v>
      </c>
      <c r="Z3879">
        <v>0</v>
      </c>
      <c r="AA3879">
        <v>30</v>
      </c>
      <c r="AB3879">
        <v>0</v>
      </c>
      <c r="AD3879">
        <f>IF(ISBLANK(Source[[#This Row],[CrosslistID]]),1,1/COUNTIFS(Source[CrosslistID],Source[[#This Row],[CrosslistID]],Source[TermDesc],Source[[#This Row],[TermDesc]]))</f>
        <v>1</v>
      </c>
      <c r="AG3879">
        <v>0</v>
      </c>
      <c r="AH3879">
        <v>0</v>
      </c>
      <c r="AI3879">
        <v>0</v>
      </c>
      <c r="AJ3879">
        <v>0</v>
      </c>
      <c r="AK3879">
        <v>0.1</v>
      </c>
      <c r="AL38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79">
        <f>IF(AND(Source[[#This Row],[Credit_Noncredit]]="Noncredit",Source[[#This Row],[FTEF]]&gt;0),Source[[#This Row],[NC XLST FTES]]*525/(437.5*Source[[#This Row],[FTEF]]),0)</f>
        <v>0</v>
      </c>
      <c r="AN3879">
        <f>IF(Source[[#This Row],[Credit_Noncredit]]="Credit",Source[[#This Row],[Census Enrollment]],Source[[#This Row],[Noncredit Avg. Attendance]])</f>
        <v>0</v>
      </c>
    </row>
    <row r="3880" spans="1:40" x14ac:dyDescent="0.25">
      <c r="A3880" t="s">
        <v>885</v>
      </c>
      <c r="B3880" t="s">
        <v>886</v>
      </c>
      <c r="C3880" t="s">
        <v>632</v>
      </c>
      <c r="D3880" t="s">
        <v>1475</v>
      </c>
      <c r="E3880" s="4">
        <v>53697</v>
      </c>
      <c r="F3880" s="4" t="s">
        <v>1476</v>
      </c>
      <c r="G3880" s="4" t="s">
        <v>1480</v>
      </c>
      <c r="H3880" t="str">
        <f>CONCATENATE(Source[[#This Row],[Subject]],TRIM(Source[[#This Row],[Course]]))</f>
        <v>DANC124A</v>
      </c>
      <c r="I3880" t="str">
        <f>VLOOKUP(Source[[#This Row],[SubjCrse]],'Courses and Categories'!$E$2:$G$1816,3,FALSE)</f>
        <v>Credit PE/Dance Activity</v>
      </c>
      <c r="J3880">
        <v>501</v>
      </c>
      <c r="K3880" t="s">
        <v>1481</v>
      </c>
      <c r="L3880" t="s">
        <v>87</v>
      </c>
      <c r="M3880" t="s">
        <v>1063</v>
      </c>
      <c r="N3880" t="s">
        <v>105</v>
      </c>
      <c r="O3880">
        <v>1800</v>
      </c>
      <c r="P3880">
        <v>2015</v>
      </c>
      <c r="Q3880" t="s">
        <v>675</v>
      </c>
      <c r="R3880">
        <v>307</v>
      </c>
      <c r="S3880" t="s">
        <v>134</v>
      </c>
      <c r="T3880" t="s">
        <v>41</v>
      </c>
      <c r="U3880" s="1">
        <v>43626</v>
      </c>
      <c r="V3880" s="1">
        <v>43674</v>
      </c>
      <c r="W3880" t="s">
        <v>1482</v>
      </c>
      <c r="X3880" t="s">
        <v>905</v>
      </c>
      <c r="Y3880">
        <v>24</v>
      </c>
      <c r="Z3880">
        <v>23</v>
      </c>
      <c r="AA3880">
        <v>20</v>
      </c>
      <c r="AB3880">
        <v>115</v>
      </c>
      <c r="AC3880" t="s">
        <v>1483</v>
      </c>
      <c r="AD3880">
        <f>IF(ISBLANK(Source[[#This Row],[CrosslistID]]),1,1/COUNTIFS(Source[CrosslistID],Source[[#This Row],[CrosslistID]],Source[TermDesc],Source[[#This Row],[TermDesc]]))</f>
        <v>0.5</v>
      </c>
      <c r="AE3880">
        <v>38</v>
      </c>
      <c r="AF3880">
        <v>40</v>
      </c>
      <c r="AG3880">
        <v>95</v>
      </c>
      <c r="AH3880">
        <v>95</v>
      </c>
      <c r="AI3880">
        <v>1.4670000000000001</v>
      </c>
      <c r="AJ3880">
        <v>1.6004</v>
      </c>
      <c r="AK3880">
        <v>0.1</v>
      </c>
      <c r="AL38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80">
        <f>IF(AND(Source[[#This Row],[Credit_Noncredit]]="Noncredit",Source[[#This Row],[FTEF]]&gt;0),Source[[#This Row],[NC XLST FTES]]*525/(437.5*Source[[#This Row],[FTEF]]),0)</f>
        <v>0</v>
      </c>
      <c r="AN3880">
        <f>IF(Source[[#This Row],[Credit_Noncredit]]="Credit",Source[[#This Row],[Census Enrollment]],Source[[#This Row],[Noncredit Avg. Attendance]])</f>
        <v>24</v>
      </c>
    </row>
    <row r="3881" spans="1:40" x14ac:dyDescent="0.25">
      <c r="A3881" t="s">
        <v>885</v>
      </c>
      <c r="B3881" t="s">
        <v>886</v>
      </c>
      <c r="C3881" t="s">
        <v>632</v>
      </c>
      <c r="D3881" t="s">
        <v>1475</v>
      </c>
      <c r="E3881" s="4">
        <v>53698</v>
      </c>
      <c r="F3881" s="4" t="s">
        <v>1476</v>
      </c>
      <c r="G3881" s="4" t="s">
        <v>1484</v>
      </c>
      <c r="H3881" t="str">
        <f>CONCATENATE(Source[[#This Row],[Subject]],TRIM(Source[[#This Row],[Course]]))</f>
        <v>DANC124B</v>
      </c>
      <c r="I3881" t="str">
        <f>VLOOKUP(Source[[#This Row],[SubjCrse]],'Courses and Categories'!$E$2:$G$1816,3,FALSE)</f>
        <v>Credit PE/Dance Activity</v>
      </c>
      <c r="J3881">
        <v>501</v>
      </c>
      <c r="K3881" t="s">
        <v>1485</v>
      </c>
      <c r="L3881" t="s">
        <v>87</v>
      </c>
      <c r="M3881" t="s">
        <v>1063</v>
      </c>
      <c r="N3881" t="s">
        <v>105</v>
      </c>
      <c r="O3881">
        <v>1800</v>
      </c>
      <c r="P3881">
        <v>2015</v>
      </c>
      <c r="Q3881" t="s">
        <v>675</v>
      </c>
      <c r="R3881">
        <v>307</v>
      </c>
      <c r="S3881" t="s">
        <v>134</v>
      </c>
      <c r="T3881" t="s">
        <v>41</v>
      </c>
      <c r="U3881" s="1">
        <v>43626</v>
      </c>
      <c r="V3881" s="1">
        <v>43674</v>
      </c>
      <c r="W3881" t="s">
        <v>1482</v>
      </c>
      <c r="X3881" t="s">
        <v>905</v>
      </c>
      <c r="Y3881">
        <v>13</v>
      </c>
      <c r="Z3881">
        <v>12</v>
      </c>
      <c r="AA3881">
        <v>20</v>
      </c>
      <c r="AB3881">
        <v>60</v>
      </c>
      <c r="AC3881" t="s">
        <v>1483</v>
      </c>
      <c r="AD3881">
        <f>IF(ISBLANK(Source[[#This Row],[CrosslistID]]),1,1/COUNTIFS(Source[CrosslistID],Source[[#This Row],[CrosslistID]],Source[TermDesc],Source[[#This Row],[TermDesc]]))</f>
        <v>0.5</v>
      </c>
      <c r="AE3881">
        <v>38</v>
      </c>
      <c r="AF3881">
        <v>40</v>
      </c>
      <c r="AG3881">
        <v>95</v>
      </c>
      <c r="AH3881">
        <v>95</v>
      </c>
      <c r="AI3881">
        <v>0.8</v>
      </c>
      <c r="AJ3881">
        <v>0.86670000000000003</v>
      </c>
      <c r="AK3881">
        <v>0</v>
      </c>
      <c r="AL38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81">
        <f>IF(AND(Source[[#This Row],[Credit_Noncredit]]="Noncredit",Source[[#This Row],[FTEF]]&gt;0),Source[[#This Row],[NC XLST FTES]]*525/(437.5*Source[[#This Row],[FTEF]]),0)</f>
        <v>0</v>
      </c>
      <c r="AN3881">
        <f>IF(Source[[#This Row],[Credit_Noncredit]]="Credit",Source[[#This Row],[Census Enrollment]],Source[[#This Row],[Noncredit Avg. Attendance]])</f>
        <v>13</v>
      </c>
    </row>
    <row r="3882" spans="1:40" x14ac:dyDescent="0.25">
      <c r="A3882" t="s">
        <v>885</v>
      </c>
      <c r="B3882" t="s">
        <v>886</v>
      </c>
      <c r="C3882" t="s">
        <v>632</v>
      </c>
      <c r="D3882" t="s">
        <v>1475</v>
      </c>
      <c r="E3882" s="4">
        <v>52906</v>
      </c>
      <c r="F3882" s="4" t="s">
        <v>1476</v>
      </c>
      <c r="G3882" s="4" t="s">
        <v>1486</v>
      </c>
      <c r="H3882" t="str">
        <f>CONCATENATE(Source[[#This Row],[Subject]],TRIM(Source[[#This Row],[Course]]))</f>
        <v>DANC129A</v>
      </c>
      <c r="I3882" t="str">
        <f>VLOOKUP(Source[[#This Row],[SubjCrse]],'Courses and Categories'!$E$2:$G$1816,3,FALSE)</f>
        <v>Credit PE/Dance Activity</v>
      </c>
      <c r="J3882">
        <v>501</v>
      </c>
      <c r="K3882" t="s">
        <v>1487</v>
      </c>
      <c r="L3882" t="s">
        <v>87</v>
      </c>
      <c r="M3882" t="s">
        <v>1063</v>
      </c>
      <c r="N3882" t="s">
        <v>59</v>
      </c>
      <c r="O3882">
        <v>1800</v>
      </c>
      <c r="P3882">
        <v>2025</v>
      </c>
      <c r="Q3882" t="s">
        <v>675</v>
      </c>
      <c r="R3882">
        <v>307</v>
      </c>
      <c r="S3882" t="s">
        <v>134</v>
      </c>
      <c r="T3882" t="s">
        <v>41</v>
      </c>
      <c r="U3882" s="1">
        <v>43626</v>
      </c>
      <c r="V3882" s="1">
        <v>43674</v>
      </c>
      <c r="W3882" t="s">
        <v>1482</v>
      </c>
      <c r="X3882" t="s">
        <v>905</v>
      </c>
      <c r="Y3882">
        <v>21</v>
      </c>
      <c r="Z3882">
        <v>20</v>
      </c>
      <c r="AA3882">
        <v>20</v>
      </c>
      <c r="AB3882">
        <v>100</v>
      </c>
      <c r="AC3882" t="s">
        <v>1488</v>
      </c>
      <c r="AD3882">
        <f>IF(ISBLANK(Source[[#This Row],[CrosslistID]]),1,1/COUNTIFS(Source[CrosslistID],Source[[#This Row],[CrosslistID]],Source[TermDesc],Source[[#This Row],[TermDesc]]))</f>
        <v>0.5</v>
      </c>
      <c r="AE3882">
        <v>36</v>
      </c>
      <c r="AF3882">
        <v>55</v>
      </c>
      <c r="AG3882">
        <v>65.454499999999996</v>
      </c>
      <c r="AH3882">
        <v>65.454499999999996</v>
      </c>
      <c r="AI3882">
        <v>1.4039999999999999</v>
      </c>
      <c r="AJ3882">
        <v>1.4039999999999999</v>
      </c>
      <c r="AK3882">
        <v>0.1</v>
      </c>
      <c r="AL38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82">
        <f>IF(AND(Source[[#This Row],[Credit_Noncredit]]="Noncredit",Source[[#This Row],[FTEF]]&gt;0),Source[[#This Row],[NC XLST FTES]]*525/(437.5*Source[[#This Row],[FTEF]]),0)</f>
        <v>0</v>
      </c>
      <c r="AN3882">
        <f>IF(Source[[#This Row],[Credit_Noncredit]]="Credit",Source[[#This Row],[Census Enrollment]],Source[[#This Row],[Noncredit Avg. Attendance]])</f>
        <v>21</v>
      </c>
    </row>
    <row r="3883" spans="1:40" x14ac:dyDescent="0.25">
      <c r="A3883" t="s">
        <v>885</v>
      </c>
      <c r="B3883" t="s">
        <v>886</v>
      </c>
      <c r="C3883" t="s">
        <v>632</v>
      </c>
      <c r="D3883" t="s">
        <v>1475</v>
      </c>
      <c r="E3883" s="4">
        <v>52907</v>
      </c>
      <c r="F3883" s="4" t="s">
        <v>1476</v>
      </c>
      <c r="G3883" s="4" t="s">
        <v>1489</v>
      </c>
      <c r="H3883" t="str">
        <f>CONCATENATE(Source[[#This Row],[Subject]],TRIM(Source[[#This Row],[Course]]))</f>
        <v>DANC129B</v>
      </c>
      <c r="I3883" t="str">
        <f>VLOOKUP(Source[[#This Row],[SubjCrse]],'Courses and Categories'!$E$2:$G$1816,3,FALSE)</f>
        <v>Credit PE/Dance Activity</v>
      </c>
      <c r="J3883">
        <v>501</v>
      </c>
      <c r="K3883" t="s">
        <v>1490</v>
      </c>
      <c r="L3883" t="s">
        <v>87</v>
      </c>
      <c r="M3883" t="s">
        <v>1063</v>
      </c>
      <c r="N3883" t="s">
        <v>59</v>
      </c>
      <c r="O3883">
        <v>1800</v>
      </c>
      <c r="P3883">
        <v>2025</v>
      </c>
      <c r="Q3883" t="s">
        <v>675</v>
      </c>
      <c r="R3883">
        <v>307</v>
      </c>
      <c r="S3883" t="s">
        <v>134</v>
      </c>
      <c r="T3883" t="s">
        <v>41</v>
      </c>
      <c r="U3883" s="1">
        <v>43626</v>
      </c>
      <c r="V3883" s="1">
        <v>43674</v>
      </c>
      <c r="W3883" t="s">
        <v>1482</v>
      </c>
      <c r="X3883" t="s">
        <v>905</v>
      </c>
      <c r="Y3883">
        <v>12</v>
      </c>
      <c r="Z3883">
        <v>10</v>
      </c>
      <c r="AA3883">
        <v>20</v>
      </c>
      <c r="AB3883">
        <v>50</v>
      </c>
      <c r="AC3883" t="s">
        <v>1488</v>
      </c>
      <c r="AD3883">
        <f>IF(ISBLANK(Source[[#This Row],[CrosslistID]]),1,1/COUNTIFS(Source[CrosslistID],Source[[#This Row],[CrosslistID]],Source[TermDesc],Source[[#This Row],[TermDesc]]))</f>
        <v>0.5</v>
      </c>
      <c r="AE3883">
        <v>36</v>
      </c>
      <c r="AF3883">
        <v>55</v>
      </c>
      <c r="AG3883">
        <v>65.454499999999996</v>
      </c>
      <c r="AH3883">
        <v>65.454499999999996</v>
      </c>
      <c r="AI3883">
        <v>0.73499999999999999</v>
      </c>
      <c r="AJ3883">
        <v>0.80179999999999996</v>
      </c>
      <c r="AK3883">
        <v>0</v>
      </c>
      <c r="AL38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83">
        <f>IF(AND(Source[[#This Row],[Credit_Noncredit]]="Noncredit",Source[[#This Row],[FTEF]]&gt;0),Source[[#This Row],[NC XLST FTES]]*525/(437.5*Source[[#This Row],[FTEF]]),0)</f>
        <v>0</v>
      </c>
      <c r="AN3883">
        <f>IF(Source[[#This Row],[Credit_Noncredit]]="Credit",Source[[#This Row],[Census Enrollment]],Source[[#This Row],[Noncredit Avg. Attendance]])</f>
        <v>12</v>
      </c>
    </row>
    <row r="3884" spans="1:40" x14ac:dyDescent="0.25">
      <c r="A3884" t="s">
        <v>885</v>
      </c>
      <c r="B3884" t="s">
        <v>886</v>
      </c>
      <c r="C3884" t="s">
        <v>632</v>
      </c>
      <c r="D3884" t="s">
        <v>1475</v>
      </c>
      <c r="E3884" s="4">
        <v>53287</v>
      </c>
      <c r="F3884" s="4" t="s">
        <v>1476</v>
      </c>
      <c r="G3884" s="4" t="s">
        <v>1491</v>
      </c>
      <c r="H3884" t="str">
        <f>CONCATENATE(Source[[#This Row],[Subject]],TRIM(Source[[#This Row],[Course]]))</f>
        <v>DANC134A</v>
      </c>
      <c r="I3884" t="str">
        <f>VLOOKUP(Source[[#This Row],[SubjCrse]],'Courses and Categories'!$E$2:$G$1816,3,FALSE)</f>
        <v>Credit PE/Dance Activity</v>
      </c>
      <c r="J3884">
        <v>501</v>
      </c>
      <c r="K3884" t="s">
        <v>1492</v>
      </c>
      <c r="L3884" t="s">
        <v>87</v>
      </c>
      <c r="M3884" t="s">
        <v>1063</v>
      </c>
      <c r="N3884" t="s">
        <v>59</v>
      </c>
      <c r="O3884">
        <v>1800</v>
      </c>
      <c r="P3884">
        <v>2050</v>
      </c>
      <c r="Q3884" t="s">
        <v>675</v>
      </c>
      <c r="R3884">
        <v>207</v>
      </c>
      <c r="S3884" t="s">
        <v>134</v>
      </c>
      <c r="T3884" t="s">
        <v>51</v>
      </c>
      <c r="U3884" s="1">
        <v>43626</v>
      </c>
      <c r="V3884" s="1">
        <v>43665</v>
      </c>
      <c r="W3884" t="s">
        <v>1493</v>
      </c>
      <c r="X3884" t="s">
        <v>905</v>
      </c>
      <c r="Y3884">
        <v>8</v>
      </c>
      <c r="Z3884">
        <v>5</v>
      </c>
      <c r="AA3884">
        <v>25</v>
      </c>
      <c r="AB3884">
        <v>20</v>
      </c>
      <c r="AC3884" t="s">
        <v>1494</v>
      </c>
      <c r="AD3884">
        <f>IF(ISBLANK(Source[[#This Row],[CrosslistID]]),1,1/COUNTIFS(Source[CrosslistID],Source[[#This Row],[CrosslistID]],Source[TermDesc],Source[[#This Row],[TermDesc]]))</f>
        <v>0.5</v>
      </c>
      <c r="AE3884">
        <v>16</v>
      </c>
      <c r="AF3884">
        <v>35</v>
      </c>
      <c r="AG3884">
        <v>45.714300000000001</v>
      </c>
      <c r="AH3884">
        <v>45.714300000000001</v>
      </c>
      <c r="AI3884">
        <v>0.503</v>
      </c>
      <c r="AJ3884">
        <v>0.503</v>
      </c>
      <c r="AK3884">
        <v>0.1</v>
      </c>
      <c r="AL38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84">
        <f>IF(AND(Source[[#This Row],[Credit_Noncredit]]="Noncredit",Source[[#This Row],[FTEF]]&gt;0),Source[[#This Row],[NC XLST FTES]]*525/(437.5*Source[[#This Row],[FTEF]]),0)</f>
        <v>0</v>
      </c>
      <c r="AN3884">
        <f>IF(Source[[#This Row],[Credit_Noncredit]]="Credit",Source[[#This Row],[Census Enrollment]],Source[[#This Row],[Noncredit Avg. Attendance]])</f>
        <v>8</v>
      </c>
    </row>
    <row r="3885" spans="1:40" x14ac:dyDescent="0.25">
      <c r="A3885" t="s">
        <v>885</v>
      </c>
      <c r="B3885" t="s">
        <v>886</v>
      </c>
      <c r="C3885" t="s">
        <v>632</v>
      </c>
      <c r="D3885" t="s">
        <v>1475</v>
      </c>
      <c r="E3885" s="4">
        <v>53288</v>
      </c>
      <c r="F3885" s="4" t="s">
        <v>1476</v>
      </c>
      <c r="G3885" s="4" t="s">
        <v>1495</v>
      </c>
      <c r="H3885" t="str">
        <f>CONCATENATE(Source[[#This Row],[Subject]],TRIM(Source[[#This Row],[Course]]))</f>
        <v>DANC134B</v>
      </c>
      <c r="I3885" t="str">
        <f>VLOOKUP(Source[[#This Row],[SubjCrse]],'Courses and Categories'!$E$2:$G$1816,3,FALSE)</f>
        <v>Credit PE/Dance Activity</v>
      </c>
      <c r="J3885">
        <v>501</v>
      </c>
      <c r="K3885" t="s">
        <v>1496</v>
      </c>
      <c r="L3885" t="s">
        <v>87</v>
      </c>
      <c r="M3885" t="s">
        <v>1063</v>
      </c>
      <c r="N3885" t="s">
        <v>59</v>
      </c>
      <c r="O3885">
        <v>1800</v>
      </c>
      <c r="P3885">
        <v>2050</v>
      </c>
      <c r="Q3885" t="s">
        <v>675</v>
      </c>
      <c r="R3885">
        <v>207</v>
      </c>
      <c r="S3885" t="s">
        <v>134</v>
      </c>
      <c r="T3885" t="s">
        <v>51</v>
      </c>
      <c r="U3885" s="1">
        <v>43626</v>
      </c>
      <c r="V3885" s="1">
        <v>43665</v>
      </c>
      <c r="W3885" t="s">
        <v>1493</v>
      </c>
      <c r="X3885" t="s">
        <v>905</v>
      </c>
      <c r="Y3885">
        <v>4</v>
      </c>
      <c r="Z3885">
        <v>4</v>
      </c>
      <c r="AA3885">
        <v>15</v>
      </c>
      <c r="AB3885">
        <v>26.666699999999999</v>
      </c>
      <c r="AC3885" t="s">
        <v>1494</v>
      </c>
      <c r="AD3885">
        <f>IF(ISBLANK(Source[[#This Row],[CrosslistID]]),1,1/COUNTIFS(Source[CrosslistID],Source[[#This Row],[CrosslistID]],Source[TermDesc],Source[[#This Row],[TermDesc]]))</f>
        <v>0.5</v>
      </c>
      <c r="AE3885">
        <v>16</v>
      </c>
      <c r="AF3885">
        <v>35</v>
      </c>
      <c r="AG3885">
        <v>45.714300000000001</v>
      </c>
      <c r="AH3885">
        <v>45.714300000000001</v>
      </c>
      <c r="AI3885">
        <v>0.189</v>
      </c>
      <c r="AJ3885">
        <v>0.252</v>
      </c>
      <c r="AK3885">
        <v>0</v>
      </c>
      <c r="AL38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85">
        <f>IF(AND(Source[[#This Row],[Credit_Noncredit]]="Noncredit",Source[[#This Row],[FTEF]]&gt;0),Source[[#This Row],[NC XLST FTES]]*525/(437.5*Source[[#This Row],[FTEF]]),0)</f>
        <v>0</v>
      </c>
      <c r="AN3885">
        <f>IF(Source[[#This Row],[Credit_Noncredit]]="Credit",Source[[#This Row],[Census Enrollment]],Source[[#This Row],[Noncredit Avg. Attendance]])</f>
        <v>4</v>
      </c>
    </row>
    <row r="3886" spans="1:40" x14ac:dyDescent="0.25">
      <c r="A3886" t="s">
        <v>885</v>
      </c>
      <c r="B3886" t="s">
        <v>886</v>
      </c>
      <c r="C3886" t="s">
        <v>632</v>
      </c>
      <c r="D3886" t="s">
        <v>1475</v>
      </c>
      <c r="E3886" s="4">
        <v>52908</v>
      </c>
      <c r="F3886" s="4" t="s">
        <v>1476</v>
      </c>
      <c r="G3886" s="4" t="s">
        <v>1497</v>
      </c>
      <c r="H3886" t="str">
        <f>CONCATENATE(Source[[#This Row],[Subject]],TRIM(Source[[#This Row],[Course]]))</f>
        <v>DANC138A</v>
      </c>
      <c r="I3886" t="str">
        <f>VLOOKUP(Source[[#This Row],[SubjCrse]],'Courses and Categories'!$E$2:$G$1816,3,FALSE)</f>
        <v>Credit PE/Dance Activity</v>
      </c>
      <c r="J3886">
        <v>1</v>
      </c>
      <c r="K3886" t="s">
        <v>1498</v>
      </c>
      <c r="L3886" t="s">
        <v>39</v>
      </c>
      <c r="M3886" t="s">
        <v>1063</v>
      </c>
      <c r="N3886" t="s">
        <v>59</v>
      </c>
      <c r="O3886">
        <v>1500</v>
      </c>
      <c r="P3886">
        <v>1725</v>
      </c>
      <c r="Q3886" t="s">
        <v>675</v>
      </c>
      <c r="R3886">
        <v>301</v>
      </c>
      <c r="S3886" t="s">
        <v>134</v>
      </c>
      <c r="T3886" t="s">
        <v>51</v>
      </c>
      <c r="U3886" s="1">
        <v>43626</v>
      </c>
      <c r="V3886" s="1">
        <v>43665</v>
      </c>
      <c r="W3886" t="s">
        <v>1482</v>
      </c>
      <c r="X3886" t="s">
        <v>905</v>
      </c>
      <c r="Y3886">
        <v>34</v>
      </c>
      <c r="Z3886">
        <v>28</v>
      </c>
      <c r="AA3886">
        <v>36</v>
      </c>
      <c r="AB3886">
        <v>77.777799999999999</v>
      </c>
      <c r="AD3886">
        <f>IF(ISBLANK(Source[[#This Row],[CrosslistID]]),1,1/COUNTIFS(Source[CrosslistID],Source[[#This Row],[CrosslistID]],Source[TermDesc],Source[[#This Row],[TermDesc]]))</f>
        <v>1</v>
      </c>
      <c r="AG3886">
        <v>0</v>
      </c>
      <c r="AH3886">
        <v>77.777799999999999</v>
      </c>
      <c r="AI3886">
        <v>1.867</v>
      </c>
      <c r="AJ3886">
        <v>1.9236</v>
      </c>
      <c r="AK3886">
        <v>0.1</v>
      </c>
      <c r="AL38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86">
        <f>IF(AND(Source[[#This Row],[Credit_Noncredit]]="Noncredit",Source[[#This Row],[FTEF]]&gt;0),Source[[#This Row],[NC XLST FTES]]*525/(437.5*Source[[#This Row],[FTEF]]),0)</f>
        <v>0</v>
      </c>
      <c r="AN3886">
        <f>IF(Source[[#This Row],[Credit_Noncredit]]="Credit",Source[[#This Row],[Census Enrollment]],Source[[#This Row],[Noncredit Avg. Attendance]])</f>
        <v>34</v>
      </c>
    </row>
    <row r="3887" spans="1:40" x14ac:dyDescent="0.25">
      <c r="A3887" t="s">
        <v>885</v>
      </c>
      <c r="B3887" t="s">
        <v>886</v>
      </c>
      <c r="C3887" t="s">
        <v>632</v>
      </c>
      <c r="D3887" t="s">
        <v>1475</v>
      </c>
      <c r="E3887" s="4">
        <v>52722</v>
      </c>
      <c r="F3887" s="4" t="s">
        <v>1476</v>
      </c>
      <c r="G3887" s="4" t="s">
        <v>1499</v>
      </c>
      <c r="H3887" t="str">
        <f>CONCATENATE(Source[[#This Row],[Subject]],TRIM(Source[[#This Row],[Course]]))</f>
        <v>DANC155A</v>
      </c>
      <c r="I3887" t="str">
        <f>VLOOKUP(Source[[#This Row],[SubjCrse]],'Courses and Categories'!$E$2:$G$1816,3,FALSE)</f>
        <v>Credit PE/Dance Activity</v>
      </c>
      <c r="J3887">
        <v>501</v>
      </c>
      <c r="K3887" t="s">
        <v>1500</v>
      </c>
      <c r="L3887" t="s">
        <v>87</v>
      </c>
      <c r="M3887" t="s">
        <v>1063</v>
      </c>
      <c r="N3887" t="s">
        <v>105</v>
      </c>
      <c r="O3887">
        <v>1830</v>
      </c>
      <c r="P3887">
        <v>2055</v>
      </c>
      <c r="Q3887" t="s">
        <v>675</v>
      </c>
      <c r="R3887">
        <v>301</v>
      </c>
      <c r="S3887" t="s">
        <v>134</v>
      </c>
      <c r="T3887" t="s">
        <v>41</v>
      </c>
      <c r="U3887" s="1">
        <v>43626</v>
      </c>
      <c r="V3887" s="1">
        <v>43674</v>
      </c>
      <c r="W3887" t="s">
        <v>1501</v>
      </c>
      <c r="X3887" t="s">
        <v>905</v>
      </c>
      <c r="Y3887">
        <v>40</v>
      </c>
      <c r="Z3887">
        <v>34</v>
      </c>
      <c r="AA3887">
        <v>35</v>
      </c>
      <c r="AB3887">
        <v>97.142899999999997</v>
      </c>
      <c r="AD3887">
        <f>IF(ISBLANK(Source[[#This Row],[CrosslistID]]),1,1/COUNTIFS(Source[CrosslistID],Source[[#This Row],[CrosslistID]],Source[TermDesc],Source[[#This Row],[TermDesc]]))</f>
        <v>1</v>
      </c>
      <c r="AG3887">
        <v>0</v>
      </c>
      <c r="AH3887">
        <v>97.142899999999997</v>
      </c>
      <c r="AI3887">
        <v>2.88</v>
      </c>
      <c r="AJ3887">
        <v>2.88</v>
      </c>
      <c r="AK3887">
        <v>0.1</v>
      </c>
      <c r="AL38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87">
        <f>IF(AND(Source[[#This Row],[Credit_Noncredit]]="Noncredit",Source[[#This Row],[FTEF]]&gt;0),Source[[#This Row],[NC XLST FTES]]*525/(437.5*Source[[#This Row],[FTEF]]),0)</f>
        <v>0</v>
      </c>
      <c r="AN3887">
        <f>IF(Source[[#This Row],[Credit_Noncredit]]="Credit",Source[[#This Row],[Census Enrollment]],Source[[#This Row],[Noncredit Avg. Attendance]])</f>
        <v>40</v>
      </c>
    </row>
    <row r="3888" spans="1:40" x14ac:dyDescent="0.25">
      <c r="A3888" t="s">
        <v>885</v>
      </c>
      <c r="B3888" t="s">
        <v>886</v>
      </c>
      <c r="C3888" t="s">
        <v>632</v>
      </c>
      <c r="D3888" t="s">
        <v>1475</v>
      </c>
      <c r="E3888" s="4">
        <v>51878</v>
      </c>
      <c r="F3888" s="4" t="s">
        <v>1502</v>
      </c>
      <c r="G3888" s="4">
        <v>13</v>
      </c>
      <c r="H3888" t="str">
        <f>CONCATENATE(Source[[#This Row],[Subject]],TRIM(Source[[#This Row],[Course]]))</f>
        <v>PE13</v>
      </c>
      <c r="I3888" t="str">
        <f>VLOOKUP(Source[[#This Row],[SubjCrse]],'Courses and Categories'!$E$2:$G$1816,3,FALSE)</f>
        <v>Credit General Education</v>
      </c>
      <c r="J3888">
        <v>1</v>
      </c>
      <c r="K3888" t="s">
        <v>1503</v>
      </c>
      <c r="L3888" t="s">
        <v>39</v>
      </c>
      <c r="M3888" t="s">
        <v>903</v>
      </c>
      <c r="N3888" t="s">
        <v>63</v>
      </c>
      <c r="O3888">
        <v>1100</v>
      </c>
      <c r="P3888">
        <v>1305</v>
      </c>
      <c r="Q3888" t="s">
        <v>675</v>
      </c>
      <c r="R3888">
        <v>103</v>
      </c>
      <c r="S3888" t="s">
        <v>134</v>
      </c>
      <c r="T3888" t="s">
        <v>51</v>
      </c>
      <c r="U3888" s="1">
        <v>43626</v>
      </c>
      <c r="V3888" s="1">
        <v>43665</v>
      </c>
      <c r="W3888" t="s">
        <v>1504</v>
      </c>
      <c r="X3888" t="s">
        <v>905</v>
      </c>
      <c r="Y3888">
        <v>41</v>
      </c>
      <c r="Z3888">
        <v>39</v>
      </c>
      <c r="AA3888">
        <v>30</v>
      </c>
      <c r="AB3888">
        <v>130</v>
      </c>
      <c r="AD3888">
        <f>IF(ISBLANK(Source[[#This Row],[CrosslistID]]),1,1/COUNTIFS(Source[CrosslistID],Source[[#This Row],[CrosslistID]],Source[TermDesc],Source[[#This Row],[TermDesc]]))</f>
        <v>1</v>
      </c>
      <c r="AG3888">
        <v>0</v>
      </c>
      <c r="AH3888">
        <v>130</v>
      </c>
      <c r="AI3888">
        <v>3.8290000000000002</v>
      </c>
      <c r="AJ3888">
        <v>4.1313000000000004</v>
      </c>
      <c r="AK3888">
        <v>0.2</v>
      </c>
      <c r="AL38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88">
        <f>IF(AND(Source[[#This Row],[Credit_Noncredit]]="Noncredit",Source[[#This Row],[FTEF]]&gt;0),Source[[#This Row],[NC XLST FTES]]*525/(437.5*Source[[#This Row],[FTEF]]),0)</f>
        <v>0</v>
      </c>
      <c r="AN3888">
        <f>IF(Source[[#This Row],[Credit_Noncredit]]="Credit",Source[[#This Row],[Census Enrollment]],Source[[#This Row],[Noncredit Avg. Attendance]])</f>
        <v>41</v>
      </c>
    </row>
    <row r="3889" spans="1:40" x14ac:dyDescent="0.25">
      <c r="A3889" t="s">
        <v>885</v>
      </c>
      <c r="B3889" t="s">
        <v>886</v>
      </c>
      <c r="C3889" t="s">
        <v>632</v>
      </c>
      <c r="D3889" t="s">
        <v>1475</v>
      </c>
      <c r="E3889" s="4">
        <v>53514</v>
      </c>
      <c r="F3889" s="4" t="s">
        <v>1502</v>
      </c>
      <c r="G3889" s="4" t="s">
        <v>1505</v>
      </c>
      <c r="H3889" t="str">
        <f>CONCATENATE(Source[[#This Row],[Subject]],TRIM(Source[[#This Row],[Course]]))</f>
        <v>PE29A</v>
      </c>
      <c r="I3889" t="str">
        <f>VLOOKUP(Source[[#This Row],[SubjCrse]],'Courses and Categories'!$E$2:$G$1816,3,FALSE)</f>
        <v>Credit PE/Dance Activity</v>
      </c>
      <c r="J3889">
        <v>1</v>
      </c>
      <c r="K3889" t="s">
        <v>1506</v>
      </c>
      <c r="L3889" t="s">
        <v>39</v>
      </c>
      <c r="M3889" t="s">
        <v>1046</v>
      </c>
      <c r="N3889" t="s">
        <v>63</v>
      </c>
      <c r="O3889">
        <v>1000</v>
      </c>
      <c r="P3889">
        <v>1215</v>
      </c>
      <c r="Q3889" t="s">
        <v>675</v>
      </c>
      <c r="R3889">
        <v>160</v>
      </c>
      <c r="S3889" t="s">
        <v>134</v>
      </c>
      <c r="T3889" t="s">
        <v>51</v>
      </c>
      <c r="U3889" s="1">
        <v>43626</v>
      </c>
      <c r="V3889" s="1">
        <v>43665</v>
      </c>
      <c r="W3889" t="s">
        <v>1507</v>
      </c>
      <c r="X3889" t="s">
        <v>905</v>
      </c>
      <c r="Y3889">
        <v>21</v>
      </c>
      <c r="Z3889">
        <v>20</v>
      </c>
      <c r="AA3889">
        <v>25</v>
      </c>
      <c r="AB3889">
        <v>80</v>
      </c>
      <c r="AC3889" t="s">
        <v>1508</v>
      </c>
      <c r="AD3889">
        <f>IF(ISBLANK(Source[[#This Row],[CrosslistID]]),1,1/COUNTIFS(Source[CrosslistID],Source[[#This Row],[CrosslistID]],Source[TermDesc],Source[[#This Row],[TermDesc]]))</f>
        <v>0.5</v>
      </c>
      <c r="AE3889">
        <v>23</v>
      </c>
      <c r="AF3889">
        <v>30</v>
      </c>
      <c r="AG3889">
        <v>76.666700000000006</v>
      </c>
      <c r="AH3889">
        <v>76.666700000000006</v>
      </c>
      <c r="AI3889">
        <v>2.2999999999999998</v>
      </c>
      <c r="AJ3889">
        <v>2.2999999999999998</v>
      </c>
      <c r="AK3889">
        <v>0.16669999999999999</v>
      </c>
      <c r="AL38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89">
        <f>IF(AND(Source[[#This Row],[Credit_Noncredit]]="Noncredit",Source[[#This Row],[FTEF]]&gt;0),Source[[#This Row],[NC XLST FTES]]*525/(437.5*Source[[#This Row],[FTEF]]),0)</f>
        <v>0</v>
      </c>
      <c r="AN3889">
        <f>IF(Source[[#This Row],[Credit_Noncredit]]="Credit",Source[[#This Row],[Census Enrollment]],Source[[#This Row],[Noncredit Avg. Attendance]])</f>
        <v>21</v>
      </c>
    </row>
    <row r="3890" spans="1:40" x14ac:dyDescent="0.25">
      <c r="A3890" t="s">
        <v>885</v>
      </c>
      <c r="B3890" t="s">
        <v>886</v>
      </c>
      <c r="C3890" t="s">
        <v>632</v>
      </c>
      <c r="D3890" t="s">
        <v>1475</v>
      </c>
      <c r="E3890" s="4">
        <v>52944</v>
      </c>
      <c r="F3890" s="4" t="s">
        <v>1502</v>
      </c>
      <c r="G3890" s="4" t="s">
        <v>1509</v>
      </c>
      <c r="H3890" t="str">
        <f>CONCATENATE(Source[[#This Row],[Subject]],TRIM(Source[[#This Row],[Course]]))</f>
        <v>PE29B</v>
      </c>
      <c r="I3890" t="str">
        <f>VLOOKUP(Source[[#This Row],[SubjCrse]],'Courses and Categories'!$E$2:$G$1816,3,FALSE)</f>
        <v>Credit PE/Dance Activity</v>
      </c>
      <c r="J3890">
        <v>1</v>
      </c>
      <c r="K3890" t="s">
        <v>1510</v>
      </c>
      <c r="L3890" t="s">
        <v>39</v>
      </c>
      <c r="M3890" t="s">
        <v>1046</v>
      </c>
      <c r="N3890" t="s">
        <v>63</v>
      </c>
      <c r="O3890">
        <v>1000</v>
      </c>
      <c r="P3890">
        <v>1215</v>
      </c>
      <c r="Q3890" t="s">
        <v>675</v>
      </c>
      <c r="R3890">
        <v>160</v>
      </c>
      <c r="S3890" t="s">
        <v>134</v>
      </c>
      <c r="T3890" t="s">
        <v>51</v>
      </c>
      <c r="U3890" s="1">
        <v>43626</v>
      </c>
      <c r="V3890" s="1">
        <v>43665</v>
      </c>
      <c r="W3890" t="s">
        <v>1507</v>
      </c>
      <c r="X3890" t="s">
        <v>905</v>
      </c>
      <c r="Y3890">
        <v>3</v>
      </c>
      <c r="Z3890">
        <v>3</v>
      </c>
      <c r="AA3890">
        <v>20</v>
      </c>
      <c r="AB3890">
        <v>15</v>
      </c>
      <c r="AC3890" t="s">
        <v>1508</v>
      </c>
      <c r="AD3890">
        <f>IF(ISBLANK(Source[[#This Row],[CrosslistID]]),1,1/COUNTIFS(Source[CrosslistID],Source[[#This Row],[CrosslistID]],Source[TermDesc],Source[[#This Row],[TermDesc]]))</f>
        <v>0.5</v>
      </c>
      <c r="AE3890">
        <v>23</v>
      </c>
      <c r="AF3890">
        <v>30</v>
      </c>
      <c r="AG3890">
        <v>76.666700000000006</v>
      </c>
      <c r="AH3890">
        <v>76.666700000000006</v>
      </c>
      <c r="AI3890">
        <v>0.32900000000000001</v>
      </c>
      <c r="AJ3890">
        <v>0.32900000000000001</v>
      </c>
      <c r="AK3890">
        <v>0</v>
      </c>
      <c r="AL38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90">
        <f>IF(AND(Source[[#This Row],[Credit_Noncredit]]="Noncredit",Source[[#This Row],[FTEF]]&gt;0),Source[[#This Row],[NC XLST FTES]]*525/(437.5*Source[[#This Row],[FTEF]]),0)</f>
        <v>0</v>
      </c>
      <c r="AN3890">
        <f>IF(Source[[#This Row],[Credit_Noncredit]]="Credit",Source[[#This Row],[Census Enrollment]],Source[[#This Row],[Noncredit Avg. Attendance]])</f>
        <v>3</v>
      </c>
    </row>
    <row r="3891" spans="1:40" x14ac:dyDescent="0.25">
      <c r="A3891" t="s">
        <v>885</v>
      </c>
      <c r="B3891" t="s">
        <v>886</v>
      </c>
      <c r="C3891" t="s">
        <v>632</v>
      </c>
      <c r="D3891" t="s">
        <v>1475</v>
      </c>
      <c r="E3891" s="4">
        <v>53620</v>
      </c>
      <c r="F3891" s="4" t="s">
        <v>1502</v>
      </c>
      <c r="G3891" s="4">
        <v>41</v>
      </c>
      <c r="H3891" t="str">
        <f>CONCATENATE(Source[[#This Row],[Subject]],TRIM(Source[[#This Row],[Course]]))</f>
        <v>PE41</v>
      </c>
      <c r="I3891" t="str">
        <f>VLOOKUP(Source[[#This Row],[SubjCrse]],'Courses and Categories'!$E$2:$G$1816,3,FALSE)</f>
        <v>Credit Other</v>
      </c>
      <c r="J3891">
        <v>1</v>
      </c>
      <c r="K3891" t="s">
        <v>1511</v>
      </c>
      <c r="L3891" t="s">
        <v>39</v>
      </c>
      <c r="M3891" t="s">
        <v>903</v>
      </c>
      <c r="N3891" t="s">
        <v>1050</v>
      </c>
      <c r="O3891">
        <v>900</v>
      </c>
      <c r="P3891">
        <v>1035</v>
      </c>
      <c r="Q3891" t="s">
        <v>675</v>
      </c>
      <c r="R3891">
        <v>321</v>
      </c>
      <c r="S3891" t="s">
        <v>134</v>
      </c>
      <c r="T3891" t="s">
        <v>51</v>
      </c>
      <c r="U3891" s="1">
        <v>43626</v>
      </c>
      <c r="V3891" s="1">
        <v>43665</v>
      </c>
      <c r="W3891" t="s">
        <v>1512</v>
      </c>
      <c r="X3891" t="s">
        <v>905</v>
      </c>
      <c r="Y3891">
        <v>28</v>
      </c>
      <c r="Z3891">
        <v>28</v>
      </c>
      <c r="AA3891">
        <v>30</v>
      </c>
      <c r="AB3891">
        <v>93.333299999999994</v>
      </c>
      <c r="AD3891">
        <f>IF(ISBLANK(Source[[#This Row],[CrosslistID]]),1,1/COUNTIFS(Source[CrosslistID],Source[[#This Row],[CrosslistID]],Source[TermDesc],Source[[#This Row],[TermDesc]]))</f>
        <v>1</v>
      </c>
      <c r="AG3891">
        <v>0</v>
      </c>
      <c r="AH3891">
        <v>93.333299999999994</v>
      </c>
      <c r="AI3891">
        <v>1.629</v>
      </c>
      <c r="AJ3891">
        <v>1.8245</v>
      </c>
      <c r="AK3891">
        <v>0.1333</v>
      </c>
      <c r="AL38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91">
        <f>IF(AND(Source[[#This Row],[Credit_Noncredit]]="Noncredit",Source[[#This Row],[FTEF]]&gt;0),Source[[#This Row],[NC XLST FTES]]*525/(437.5*Source[[#This Row],[FTEF]]),0)</f>
        <v>0</v>
      </c>
      <c r="AN3891">
        <f>IF(Source[[#This Row],[Credit_Noncredit]]="Credit",Source[[#This Row],[Census Enrollment]],Source[[#This Row],[Noncredit Avg. Attendance]])</f>
        <v>28</v>
      </c>
    </row>
    <row r="3892" spans="1:40" x14ac:dyDescent="0.25">
      <c r="A3892" t="s">
        <v>885</v>
      </c>
      <c r="B3892" t="s">
        <v>886</v>
      </c>
      <c r="C3892" t="s">
        <v>632</v>
      </c>
      <c r="D3892" t="s">
        <v>1475</v>
      </c>
      <c r="E3892" s="4">
        <v>53119</v>
      </c>
      <c r="F3892" s="4" t="s">
        <v>1502</v>
      </c>
      <c r="G3892" s="4" t="s">
        <v>744</v>
      </c>
      <c r="H3892" t="str">
        <f>CONCATENATE(Source[[#This Row],[Subject]],TRIM(Source[[#This Row],[Course]]))</f>
        <v>PE200B</v>
      </c>
      <c r="I3892" t="str">
        <f>VLOOKUP(Source[[#This Row],[SubjCrse]],'Courses and Categories'!$E$2:$G$1816,3,FALSE)</f>
        <v>Credit PE/Dance Activity</v>
      </c>
      <c r="J3892">
        <v>1</v>
      </c>
      <c r="K3892" t="s">
        <v>1513</v>
      </c>
      <c r="L3892" t="s">
        <v>39</v>
      </c>
      <c r="M3892" t="s">
        <v>1063</v>
      </c>
      <c r="N3892" t="s">
        <v>795</v>
      </c>
      <c r="O3892" t="s">
        <v>795</v>
      </c>
      <c r="P3892" t="s">
        <v>795</v>
      </c>
      <c r="Q3892" t="s">
        <v>795</v>
      </c>
      <c r="S3892" t="s">
        <v>134</v>
      </c>
      <c r="T3892" t="s">
        <v>51</v>
      </c>
      <c r="U3892" s="1">
        <v>43626</v>
      </c>
      <c r="V3892" s="1">
        <v>43665</v>
      </c>
      <c r="W3892" t="s">
        <v>1514</v>
      </c>
      <c r="X3892" t="s">
        <v>46</v>
      </c>
      <c r="Y3892">
        <v>293</v>
      </c>
      <c r="Z3892">
        <v>190</v>
      </c>
      <c r="AA3892">
        <v>400</v>
      </c>
      <c r="AB3892">
        <v>47.5</v>
      </c>
      <c r="AD3892">
        <f>IF(ISBLANK(Source[[#This Row],[CrosslistID]]),1,1/COUNTIFS(Source[CrosslistID],Source[[#This Row],[CrosslistID]],Source[TermDesc],Source[[#This Row],[TermDesc]]))</f>
        <v>1</v>
      </c>
      <c r="AG3892">
        <v>0</v>
      </c>
      <c r="AH3892">
        <v>47.5</v>
      </c>
      <c r="AI3892">
        <v>3.6230000000000002</v>
      </c>
      <c r="AJ3892">
        <v>3.7418999999999998</v>
      </c>
      <c r="AK3892">
        <v>0.6</v>
      </c>
      <c r="AL38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92">
        <f>IF(AND(Source[[#This Row],[Credit_Noncredit]]="Noncredit",Source[[#This Row],[FTEF]]&gt;0),Source[[#This Row],[NC XLST FTES]]*525/(437.5*Source[[#This Row],[FTEF]]),0)</f>
        <v>0</v>
      </c>
      <c r="AN3892">
        <f>IF(Source[[#This Row],[Credit_Noncredit]]="Credit",Source[[#This Row],[Census Enrollment]],Source[[#This Row],[Noncredit Avg. Attendance]])</f>
        <v>293</v>
      </c>
    </row>
    <row r="3893" spans="1:40" x14ac:dyDescent="0.25">
      <c r="A3893" t="s">
        <v>885</v>
      </c>
      <c r="B3893" t="s">
        <v>886</v>
      </c>
      <c r="C3893" t="s">
        <v>632</v>
      </c>
      <c r="D3893" t="s">
        <v>1475</v>
      </c>
      <c r="E3893" s="4">
        <v>53242</v>
      </c>
      <c r="F3893" s="4" t="s">
        <v>1502</v>
      </c>
      <c r="G3893" s="4">
        <v>201</v>
      </c>
      <c r="H3893" t="str">
        <f>CONCATENATE(Source[[#This Row],[Subject]],TRIM(Source[[#This Row],[Course]]))</f>
        <v>PE201</v>
      </c>
      <c r="I3893" t="str">
        <f>VLOOKUP(Source[[#This Row],[SubjCrse]],'Courses and Categories'!$E$2:$G$1816,3,FALSE)</f>
        <v>Credit Other</v>
      </c>
      <c r="J3893">
        <v>1</v>
      </c>
      <c r="K3893" t="s">
        <v>1515</v>
      </c>
      <c r="L3893" t="s">
        <v>39</v>
      </c>
      <c r="M3893" t="s">
        <v>1063</v>
      </c>
      <c r="N3893" t="s">
        <v>42</v>
      </c>
      <c r="O3893" t="s">
        <v>42</v>
      </c>
      <c r="P3893" t="s">
        <v>42</v>
      </c>
      <c r="Q3893" t="s">
        <v>42</v>
      </c>
      <c r="S3893" t="s">
        <v>134</v>
      </c>
      <c r="T3893" t="s">
        <v>51</v>
      </c>
      <c r="U3893" s="1">
        <v>43626</v>
      </c>
      <c r="V3893" s="1">
        <v>43665</v>
      </c>
      <c r="W3893" t="s">
        <v>1516</v>
      </c>
      <c r="X3893" t="s">
        <v>46</v>
      </c>
      <c r="Y3893">
        <v>36</v>
      </c>
      <c r="Z3893">
        <v>36</v>
      </c>
      <c r="AA3893">
        <v>250</v>
      </c>
      <c r="AB3893">
        <v>14.4</v>
      </c>
      <c r="AD3893">
        <f>IF(ISBLANK(Source[[#This Row],[CrosslistID]]),1,1/COUNTIFS(Source[CrosslistID],Source[[#This Row],[CrosslistID]],Source[TermDesc],Source[[#This Row],[TermDesc]]))</f>
        <v>1</v>
      </c>
      <c r="AG3893">
        <v>0</v>
      </c>
      <c r="AH3893">
        <v>14.4</v>
      </c>
      <c r="AI3893">
        <v>0.253</v>
      </c>
      <c r="AJ3893">
        <v>0.253</v>
      </c>
      <c r="AK3893">
        <v>0</v>
      </c>
      <c r="AL38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93">
        <f>IF(AND(Source[[#This Row],[Credit_Noncredit]]="Noncredit",Source[[#This Row],[FTEF]]&gt;0),Source[[#This Row],[NC XLST FTES]]*525/(437.5*Source[[#This Row],[FTEF]]),0)</f>
        <v>0</v>
      </c>
      <c r="AN3893">
        <f>IF(Source[[#This Row],[Credit_Noncredit]]="Credit",Source[[#This Row],[Census Enrollment]],Source[[#This Row],[Noncredit Avg. Attendance]])</f>
        <v>36</v>
      </c>
    </row>
    <row r="3894" spans="1:40" x14ac:dyDescent="0.25">
      <c r="A3894" t="s">
        <v>885</v>
      </c>
      <c r="B3894" t="s">
        <v>886</v>
      </c>
      <c r="C3894" t="s">
        <v>632</v>
      </c>
      <c r="D3894" t="s">
        <v>1475</v>
      </c>
      <c r="E3894" s="4">
        <v>52406</v>
      </c>
      <c r="F3894" s="4" t="s">
        <v>1502</v>
      </c>
      <c r="G3894" s="4" t="s">
        <v>1517</v>
      </c>
      <c r="H3894" t="str">
        <f>CONCATENATE(Source[[#This Row],[Subject]],TRIM(Source[[#This Row],[Course]]))</f>
        <v>PE204A</v>
      </c>
      <c r="I3894" t="str">
        <f>VLOOKUP(Source[[#This Row],[SubjCrse]],'Courses and Categories'!$E$2:$G$1816,3,FALSE)</f>
        <v>Credit PE/Dance Activity</v>
      </c>
      <c r="J3894">
        <v>1</v>
      </c>
      <c r="K3894" t="s">
        <v>1518</v>
      </c>
      <c r="L3894" t="s">
        <v>39</v>
      </c>
      <c r="M3894" t="s">
        <v>1063</v>
      </c>
      <c r="N3894" t="s">
        <v>63</v>
      </c>
      <c r="O3894">
        <v>930</v>
      </c>
      <c r="P3894">
        <v>1035</v>
      </c>
      <c r="Q3894" t="s">
        <v>675</v>
      </c>
      <c r="R3894">
        <v>200</v>
      </c>
      <c r="S3894" t="s">
        <v>134</v>
      </c>
      <c r="T3894" t="s">
        <v>44</v>
      </c>
      <c r="U3894" s="1">
        <v>43626</v>
      </c>
      <c r="V3894" s="1">
        <v>43665</v>
      </c>
      <c r="W3894" t="s">
        <v>158</v>
      </c>
      <c r="X3894" t="s">
        <v>905</v>
      </c>
      <c r="Y3894">
        <v>15</v>
      </c>
      <c r="Z3894">
        <v>14</v>
      </c>
      <c r="AA3894">
        <v>20</v>
      </c>
      <c r="AB3894">
        <v>70</v>
      </c>
      <c r="AC3894" t="s">
        <v>1519</v>
      </c>
      <c r="AD3894">
        <f>IF(ISBLANK(Source[[#This Row],[CrosslistID]]),1,1/COUNTIFS(Source[CrosslistID],Source[[#This Row],[CrosslistID]],Source[TermDesc],Source[[#This Row],[TermDesc]]))</f>
        <v>0.5</v>
      </c>
      <c r="AE3894">
        <v>20</v>
      </c>
      <c r="AF3894">
        <v>30</v>
      </c>
      <c r="AG3894">
        <v>66.666700000000006</v>
      </c>
      <c r="AH3894">
        <v>66.666700000000006</v>
      </c>
      <c r="AI3894">
        <v>0.85399999999999998</v>
      </c>
      <c r="AJ3894">
        <v>0.85399999999999998</v>
      </c>
      <c r="AK3894">
        <v>0.1</v>
      </c>
      <c r="AL38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94">
        <f>IF(AND(Source[[#This Row],[Credit_Noncredit]]="Noncredit",Source[[#This Row],[FTEF]]&gt;0),Source[[#This Row],[NC XLST FTES]]*525/(437.5*Source[[#This Row],[FTEF]]),0)</f>
        <v>0</v>
      </c>
      <c r="AN3894">
        <f>IF(Source[[#This Row],[Credit_Noncredit]]="Credit",Source[[#This Row],[Census Enrollment]],Source[[#This Row],[Noncredit Avg. Attendance]])</f>
        <v>15</v>
      </c>
    </row>
    <row r="3895" spans="1:40" x14ac:dyDescent="0.25">
      <c r="A3895" t="s">
        <v>885</v>
      </c>
      <c r="B3895" t="s">
        <v>886</v>
      </c>
      <c r="C3895" t="s">
        <v>632</v>
      </c>
      <c r="D3895" t="s">
        <v>1475</v>
      </c>
      <c r="E3895" s="4">
        <v>52637</v>
      </c>
      <c r="F3895" s="4" t="s">
        <v>1502</v>
      </c>
      <c r="G3895" s="4" t="s">
        <v>1520</v>
      </c>
      <c r="H3895" t="str">
        <f>CONCATENATE(Source[[#This Row],[Subject]],TRIM(Source[[#This Row],[Course]]))</f>
        <v>PE204B</v>
      </c>
      <c r="I3895" t="str">
        <f>VLOOKUP(Source[[#This Row],[SubjCrse]],'Courses and Categories'!$E$2:$G$1816,3,FALSE)</f>
        <v>Credit PE/Dance Activity</v>
      </c>
      <c r="J3895">
        <v>1</v>
      </c>
      <c r="K3895" t="s">
        <v>1521</v>
      </c>
      <c r="L3895" t="s">
        <v>39</v>
      </c>
      <c r="M3895" t="s">
        <v>1063</v>
      </c>
      <c r="N3895" t="s">
        <v>63</v>
      </c>
      <c r="O3895">
        <v>930</v>
      </c>
      <c r="P3895">
        <v>1035</v>
      </c>
      <c r="Q3895" t="s">
        <v>675</v>
      </c>
      <c r="R3895">
        <v>200</v>
      </c>
      <c r="S3895" t="s">
        <v>134</v>
      </c>
      <c r="T3895" t="s">
        <v>51</v>
      </c>
      <c r="U3895" s="1">
        <v>43626</v>
      </c>
      <c r="V3895" s="1">
        <v>43665</v>
      </c>
      <c r="W3895" t="s">
        <v>158</v>
      </c>
      <c r="X3895" t="s">
        <v>905</v>
      </c>
      <c r="Y3895">
        <v>5</v>
      </c>
      <c r="Z3895">
        <v>5</v>
      </c>
      <c r="AA3895">
        <v>10</v>
      </c>
      <c r="AB3895">
        <v>50</v>
      </c>
      <c r="AC3895" t="s">
        <v>1519</v>
      </c>
      <c r="AD3895">
        <f>IF(ISBLANK(Source[[#This Row],[CrosslistID]]),1,1/COUNTIFS(Source[CrosslistID],Source[[#This Row],[CrosslistID]],Source[TermDesc],Source[[#This Row],[TermDesc]]))</f>
        <v>0.5</v>
      </c>
      <c r="AE3895">
        <v>20</v>
      </c>
      <c r="AF3895">
        <v>30</v>
      </c>
      <c r="AG3895">
        <v>66.666700000000006</v>
      </c>
      <c r="AH3895">
        <v>66.666700000000006</v>
      </c>
      <c r="AI3895">
        <v>0.28499999999999998</v>
      </c>
      <c r="AJ3895">
        <v>0.28499999999999998</v>
      </c>
      <c r="AK3895">
        <v>0</v>
      </c>
      <c r="AL38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95">
        <f>IF(AND(Source[[#This Row],[Credit_Noncredit]]="Noncredit",Source[[#This Row],[FTEF]]&gt;0),Source[[#This Row],[NC XLST FTES]]*525/(437.5*Source[[#This Row],[FTEF]]),0)</f>
        <v>0</v>
      </c>
      <c r="AN3895">
        <f>IF(Source[[#This Row],[Credit_Noncredit]]="Credit",Source[[#This Row],[Census Enrollment]],Source[[#This Row],[Noncredit Avg. Attendance]])</f>
        <v>5</v>
      </c>
    </row>
    <row r="3896" spans="1:40" x14ac:dyDescent="0.25">
      <c r="A3896" t="s">
        <v>885</v>
      </c>
      <c r="B3896" t="s">
        <v>886</v>
      </c>
      <c r="C3896" t="s">
        <v>632</v>
      </c>
      <c r="D3896" t="s">
        <v>1475</v>
      </c>
      <c r="E3896" s="4">
        <v>53554</v>
      </c>
      <c r="F3896" s="4" t="s">
        <v>1502</v>
      </c>
      <c r="G3896" s="4" t="s">
        <v>1520</v>
      </c>
      <c r="H3896" t="str">
        <f>CONCATENATE(Source[[#This Row],[Subject]],TRIM(Source[[#This Row],[Course]]))</f>
        <v>PE204B</v>
      </c>
      <c r="I3896" t="str">
        <f>VLOOKUP(Source[[#This Row],[SubjCrse]],'Courses and Categories'!$E$2:$G$1816,3,FALSE)</f>
        <v>Credit PE/Dance Activity</v>
      </c>
      <c r="J3896">
        <v>2</v>
      </c>
      <c r="K3896" t="s">
        <v>1521</v>
      </c>
      <c r="L3896" t="s">
        <v>39</v>
      </c>
      <c r="M3896" t="s">
        <v>1063</v>
      </c>
      <c r="N3896" t="s">
        <v>63</v>
      </c>
      <c r="O3896">
        <v>1200</v>
      </c>
      <c r="P3896">
        <v>1315</v>
      </c>
      <c r="Q3896" t="s">
        <v>675</v>
      </c>
      <c r="R3896">
        <v>207</v>
      </c>
      <c r="S3896" t="s">
        <v>134</v>
      </c>
      <c r="T3896" t="s">
        <v>44</v>
      </c>
      <c r="U3896" s="1">
        <v>43626</v>
      </c>
      <c r="V3896" s="1">
        <v>43665</v>
      </c>
      <c r="W3896" t="s">
        <v>158</v>
      </c>
      <c r="X3896" t="s">
        <v>905</v>
      </c>
      <c r="Y3896">
        <v>6</v>
      </c>
      <c r="Z3896">
        <v>5</v>
      </c>
      <c r="AA3896">
        <v>15</v>
      </c>
      <c r="AB3896">
        <v>33.333300000000001</v>
      </c>
      <c r="AC3896" t="s">
        <v>1522</v>
      </c>
      <c r="AD3896">
        <f>IF(ISBLANK(Source[[#This Row],[CrosslistID]]),1,1/COUNTIFS(Source[CrosslistID],Source[[#This Row],[CrosslistID]],Source[TermDesc],Source[[#This Row],[TermDesc]]))</f>
        <v>0.5</v>
      </c>
      <c r="AE3896">
        <v>28</v>
      </c>
      <c r="AF3896">
        <v>40</v>
      </c>
      <c r="AG3896">
        <v>70</v>
      </c>
      <c r="AH3896">
        <v>70</v>
      </c>
      <c r="AI3896">
        <v>0.39400000000000002</v>
      </c>
      <c r="AJ3896">
        <v>0.39400000000000002</v>
      </c>
      <c r="AK3896">
        <v>0</v>
      </c>
      <c r="AL38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96">
        <f>IF(AND(Source[[#This Row],[Credit_Noncredit]]="Noncredit",Source[[#This Row],[FTEF]]&gt;0),Source[[#This Row],[NC XLST FTES]]*525/(437.5*Source[[#This Row],[FTEF]]),0)</f>
        <v>0</v>
      </c>
      <c r="AN3896">
        <f>IF(Source[[#This Row],[Credit_Noncredit]]="Credit",Source[[#This Row],[Census Enrollment]],Source[[#This Row],[Noncredit Avg. Attendance]])</f>
        <v>6</v>
      </c>
    </row>
    <row r="3897" spans="1:40" x14ac:dyDescent="0.25">
      <c r="A3897" t="s">
        <v>885</v>
      </c>
      <c r="B3897" t="s">
        <v>886</v>
      </c>
      <c r="C3897" t="s">
        <v>632</v>
      </c>
      <c r="D3897" t="s">
        <v>1475</v>
      </c>
      <c r="E3897" s="4">
        <v>52644</v>
      </c>
      <c r="F3897" s="4" t="s">
        <v>1502</v>
      </c>
      <c r="G3897" s="4" t="s">
        <v>1523</v>
      </c>
      <c r="H3897" t="str">
        <f>CONCATENATE(Source[[#This Row],[Subject]],TRIM(Source[[#This Row],[Course]]))</f>
        <v>PE205A</v>
      </c>
      <c r="I3897" t="str">
        <f>VLOOKUP(Source[[#This Row],[SubjCrse]],'Courses and Categories'!$E$2:$G$1816,3,FALSE)</f>
        <v>Credit PE/Dance Activity</v>
      </c>
      <c r="J3897">
        <v>1</v>
      </c>
      <c r="K3897" t="s">
        <v>1524</v>
      </c>
      <c r="L3897" t="s">
        <v>39</v>
      </c>
      <c r="M3897" t="s">
        <v>1063</v>
      </c>
      <c r="N3897" t="s">
        <v>195</v>
      </c>
      <c r="O3897">
        <v>930</v>
      </c>
      <c r="P3897">
        <v>1145</v>
      </c>
      <c r="Q3897" t="s">
        <v>675</v>
      </c>
      <c r="R3897" t="s">
        <v>1525</v>
      </c>
      <c r="S3897" t="s">
        <v>134</v>
      </c>
      <c r="T3897" t="s">
        <v>51</v>
      </c>
      <c r="U3897" s="1">
        <v>43626</v>
      </c>
      <c r="V3897" s="1">
        <v>43644</v>
      </c>
      <c r="W3897" t="s">
        <v>631</v>
      </c>
      <c r="X3897" t="s">
        <v>905</v>
      </c>
      <c r="Y3897">
        <v>13</v>
      </c>
      <c r="Z3897">
        <v>13</v>
      </c>
      <c r="AA3897">
        <v>20</v>
      </c>
      <c r="AB3897">
        <v>65</v>
      </c>
      <c r="AC3897" t="s">
        <v>1526</v>
      </c>
      <c r="AD3897">
        <f>IF(ISBLANK(Source[[#This Row],[CrosslistID]]),1,1/COUNTIFS(Source[CrosslistID],Source[[#This Row],[CrosslistID]],Source[TermDesc],Source[[#This Row],[TermDesc]]))</f>
        <v>0.33333333333333331</v>
      </c>
      <c r="AE3897">
        <v>20</v>
      </c>
      <c r="AF3897">
        <v>40</v>
      </c>
      <c r="AG3897">
        <v>50</v>
      </c>
      <c r="AH3897">
        <v>50</v>
      </c>
      <c r="AI3897">
        <v>0.92900000000000005</v>
      </c>
      <c r="AJ3897">
        <v>0.92900000000000005</v>
      </c>
      <c r="AK3897">
        <v>0.1</v>
      </c>
      <c r="AL38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97">
        <f>IF(AND(Source[[#This Row],[Credit_Noncredit]]="Noncredit",Source[[#This Row],[FTEF]]&gt;0),Source[[#This Row],[NC XLST FTES]]*525/(437.5*Source[[#This Row],[FTEF]]),0)</f>
        <v>0</v>
      </c>
      <c r="AN3897">
        <f>IF(Source[[#This Row],[Credit_Noncredit]]="Credit",Source[[#This Row],[Census Enrollment]],Source[[#This Row],[Noncredit Avg. Attendance]])</f>
        <v>13</v>
      </c>
    </row>
    <row r="3898" spans="1:40" x14ac:dyDescent="0.25">
      <c r="A3898" t="s">
        <v>885</v>
      </c>
      <c r="B3898" t="s">
        <v>886</v>
      </c>
      <c r="C3898" t="s">
        <v>632</v>
      </c>
      <c r="D3898" t="s">
        <v>1475</v>
      </c>
      <c r="E3898" s="4">
        <v>52649</v>
      </c>
      <c r="F3898" s="4" t="s">
        <v>1502</v>
      </c>
      <c r="G3898" s="4" t="s">
        <v>1527</v>
      </c>
      <c r="H3898" t="str">
        <f>CONCATENATE(Source[[#This Row],[Subject]],TRIM(Source[[#This Row],[Course]]))</f>
        <v>PE205B</v>
      </c>
      <c r="I3898" t="str">
        <f>VLOOKUP(Source[[#This Row],[SubjCrse]],'Courses and Categories'!$E$2:$G$1816,3,FALSE)</f>
        <v>Credit PE/Dance Activity</v>
      </c>
      <c r="J3898">
        <v>1</v>
      </c>
      <c r="K3898" t="s">
        <v>1528</v>
      </c>
      <c r="L3898" t="s">
        <v>39</v>
      </c>
      <c r="M3898" t="s">
        <v>1063</v>
      </c>
      <c r="N3898" t="s">
        <v>195</v>
      </c>
      <c r="O3898">
        <v>930</v>
      </c>
      <c r="P3898">
        <v>1145</v>
      </c>
      <c r="Q3898" t="s">
        <v>675</v>
      </c>
      <c r="R3898" t="s">
        <v>1525</v>
      </c>
      <c r="S3898" t="s">
        <v>134</v>
      </c>
      <c r="T3898" t="s">
        <v>51</v>
      </c>
      <c r="U3898" s="1">
        <v>43626</v>
      </c>
      <c r="V3898" s="1">
        <v>43644</v>
      </c>
      <c r="W3898" t="s">
        <v>631</v>
      </c>
      <c r="X3898" t="s">
        <v>905</v>
      </c>
      <c r="Y3898">
        <v>1</v>
      </c>
      <c r="Z3898">
        <v>1</v>
      </c>
      <c r="AA3898">
        <v>12</v>
      </c>
      <c r="AB3898">
        <v>8.3332999999999995</v>
      </c>
      <c r="AC3898" t="s">
        <v>1526</v>
      </c>
      <c r="AD3898">
        <f>IF(ISBLANK(Source[[#This Row],[CrosslistID]]),1,1/COUNTIFS(Source[CrosslistID],Source[[#This Row],[CrosslistID]],Source[TermDesc],Source[[#This Row],[TermDesc]]))</f>
        <v>0.33333333333333331</v>
      </c>
      <c r="AE3898">
        <v>20</v>
      </c>
      <c r="AF3898">
        <v>40</v>
      </c>
      <c r="AG3898">
        <v>50</v>
      </c>
      <c r="AH3898">
        <v>50</v>
      </c>
      <c r="AI3898">
        <v>7.0999999999999994E-2</v>
      </c>
      <c r="AJ3898">
        <v>7.0999999999999994E-2</v>
      </c>
      <c r="AK3898">
        <v>0</v>
      </c>
      <c r="AL38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98">
        <f>IF(AND(Source[[#This Row],[Credit_Noncredit]]="Noncredit",Source[[#This Row],[FTEF]]&gt;0),Source[[#This Row],[NC XLST FTES]]*525/(437.5*Source[[#This Row],[FTEF]]),0)</f>
        <v>0</v>
      </c>
      <c r="AN3898">
        <f>IF(Source[[#This Row],[Credit_Noncredit]]="Credit",Source[[#This Row],[Census Enrollment]],Source[[#This Row],[Noncredit Avg. Attendance]])</f>
        <v>1</v>
      </c>
    </row>
    <row r="3899" spans="1:40" x14ac:dyDescent="0.25">
      <c r="A3899" t="s">
        <v>885</v>
      </c>
      <c r="B3899" t="s">
        <v>886</v>
      </c>
      <c r="C3899" t="s">
        <v>632</v>
      </c>
      <c r="D3899" t="s">
        <v>1475</v>
      </c>
      <c r="E3899" s="4">
        <v>53348</v>
      </c>
      <c r="F3899" s="4" t="s">
        <v>1502</v>
      </c>
      <c r="G3899" s="4" t="s">
        <v>1527</v>
      </c>
      <c r="H3899" t="str">
        <f>CONCATENATE(Source[[#This Row],[Subject]],TRIM(Source[[#This Row],[Course]]))</f>
        <v>PE205B</v>
      </c>
      <c r="I3899" t="str">
        <f>VLOOKUP(Source[[#This Row],[SubjCrse]],'Courses and Categories'!$E$2:$G$1816,3,FALSE)</f>
        <v>Credit PE/Dance Activity</v>
      </c>
      <c r="J3899">
        <v>2</v>
      </c>
      <c r="K3899" t="s">
        <v>1528</v>
      </c>
      <c r="L3899" t="s">
        <v>87</v>
      </c>
      <c r="M3899" t="s">
        <v>1063</v>
      </c>
      <c r="N3899" t="s">
        <v>1093</v>
      </c>
      <c r="O3899">
        <v>1710</v>
      </c>
      <c r="P3899">
        <v>1900</v>
      </c>
      <c r="Q3899" t="s">
        <v>675</v>
      </c>
      <c r="R3899">
        <v>207</v>
      </c>
      <c r="S3899" t="s">
        <v>134</v>
      </c>
      <c r="T3899" t="s">
        <v>51</v>
      </c>
      <c r="U3899" s="1">
        <v>43626</v>
      </c>
      <c r="V3899" s="1">
        <v>43665</v>
      </c>
      <c r="W3899" t="s">
        <v>1094</v>
      </c>
      <c r="X3899" t="s">
        <v>905</v>
      </c>
      <c r="Y3899">
        <v>5</v>
      </c>
      <c r="Z3899">
        <v>5</v>
      </c>
      <c r="AA3899">
        <v>15</v>
      </c>
      <c r="AB3899">
        <v>33.333300000000001</v>
      </c>
      <c r="AC3899" t="s">
        <v>1529</v>
      </c>
      <c r="AD3899">
        <f>IF(ISBLANK(Source[[#This Row],[CrosslistID]]),1,1/COUNTIFS(Source[CrosslistID],Source[[#This Row],[CrosslistID]],Source[TermDesc],Source[[#This Row],[TermDesc]]))</f>
        <v>0.5</v>
      </c>
      <c r="AE3899">
        <v>25</v>
      </c>
      <c r="AF3899">
        <v>45</v>
      </c>
      <c r="AG3899">
        <v>55.555599999999998</v>
      </c>
      <c r="AH3899">
        <v>55.555599999999998</v>
      </c>
      <c r="AI3899">
        <v>0.32400000000000001</v>
      </c>
      <c r="AJ3899">
        <v>0.32400000000000001</v>
      </c>
      <c r="AK3899">
        <v>0.1</v>
      </c>
      <c r="AL38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899">
        <f>IF(AND(Source[[#This Row],[Credit_Noncredit]]="Noncredit",Source[[#This Row],[FTEF]]&gt;0),Source[[#This Row],[NC XLST FTES]]*525/(437.5*Source[[#This Row],[FTEF]]),0)</f>
        <v>0</v>
      </c>
      <c r="AN3899">
        <f>IF(Source[[#This Row],[Credit_Noncredit]]="Credit",Source[[#This Row],[Census Enrollment]],Source[[#This Row],[Noncredit Avg. Attendance]])</f>
        <v>5</v>
      </c>
    </row>
    <row r="3900" spans="1:40" x14ac:dyDescent="0.25">
      <c r="A3900" t="s">
        <v>885</v>
      </c>
      <c r="B3900" t="s">
        <v>886</v>
      </c>
      <c r="C3900" t="s">
        <v>632</v>
      </c>
      <c r="D3900" t="s">
        <v>1475</v>
      </c>
      <c r="E3900" s="4">
        <v>53727</v>
      </c>
      <c r="F3900" s="4" t="s">
        <v>1502</v>
      </c>
      <c r="G3900" s="4" t="s">
        <v>1530</v>
      </c>
      <c r="H3900" t="str">
        <f>CONCATENATE(Source[[#This Row],[Subject]],TRIM(Source[[#This Row],[Course]]))</f>
        <v>PE205C</v>
      </c>
      <c r="I3900" t="str">
        <f>VLOOKUP(Source[[#This Row],[SubjCrse]],'Courses and Categories'!$E$2:$G$1816,3,FALSE)</f>
        <v>Credit PE/Dance Activity</v>
      </c>
      <c r="J3900">
        <v>1</v>
      </c>
      <c r="K3900" t="s">
        <v>1531</v>
      </c>
      <c r="L3900" t="s">
        <v>87</v>
      </c>
      <c r="M3900" t="s">
        <v>1063</v>
      </c>
      <c r="N3900" t="s">
        <v>68</v>
      </c>
      <c r="O3900" t="s">
        <v>1532</v>
      </c>
      <c r="P3900" t="s">
        <v>1533</v>
      </c>
      <c r="Q3900" t="s">
        <v>1534</v>
      </c>
      <c r="R3900" t="s">
        <v>1535</v>
      </c>
      <c r="S3900" t="s">
        <v>134</v>
      </c>
      <c r="T3900" t="s">
        <v>51</v>
      </c>
      <c r="U3900" s="1">
        <v>43626</v>
      </c>
      <c r="V3900" s="1">
        <v>43665</v>
      </c>
      <c r="W3900" t="s">
        <v>1536</v>
      </c>
      <c r="X3900" t="s">
        <v>905</v>
      </c>
      <c r="Y3900">
        <v>60</v>
      </c>
      <c r="Z3900">
        <v>60</v>
      </c>
      <c r="AA3900">
        <v>35</v>
      </c>
      <c r="AB3900">
        <v>171.42859999999999</v>
      </c>
      <c r="AD3900">
        <f>IF(ISBLANK(Source[[#This Row],[CrosslistID]]),1,1/COUNTIFS(Source[CrosslistID],Source[[#This Row],[CrosslistID]],Source[TermDesc],Source[[#This Row],[TermDesc]]))</f>
        <v>1</v>
      </c>
      <c r="AG3900">
        <v>0</v>
      </c>
      <c r="AH3900">
        <v>171.42859999999999</v>
      </c>
      <c r="AI3900">
        <v>4.0789999999999997</v>
      </c>
      <c r="AJ3900">
        <v>4.9946999999999999</v>
      </c>
      <c r="AK3900">
        <v>0.2</v>
      </c>
      <c r="AL39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00">
        <f>IF(AND(Source[[#This Row],[Credit_Noncredit]]="Noncredit",Source[[#This Row],[FTEF]]&gt;0),Source[[#This Row],[NC XLST FTES]]*525/(437.5*Source[[#This Row],[FTEF]]),0)</f>
        <v>0</v>
      </c>
      <c r="AN3900">
        <f>IF(Source[[#This Row],[Credit_Noncredit]]="Credit",Source[[#This Row],[Census Enrollment]],Source[[#This Row],[Noncredit Avg. Attendance]])</f>
        <v>60</v>
      </c>
    </row>
    <row r="3901" spans="1:40" x14ac:dyDescent="0.25">
      <c r="A3901" t="s">
        <v>885</v>
      </c>
      <c r="B3901" t="s">
        <v>886</v>
      </c>
      <c r="C3901" t="s">
        <v>632</v>
      </c>
      <c r="D3901" t="s">
        <v>1475</v>
      </c>
      <c r="E3901" s="4">
        <v>52652</v>
      </c>
      <c r="F3901" s="4" t="s">
        <v>1502</v>
      </c>
      <c r="G3901" s="4" t="s">
        <v>1537</v>
      </c>
      <c r="H3901" t="str">
        <f>CONCATENATE(Source[[#This Row],[Subject]],TRIM(Source[[#This Row],[Course]]))</f>
        <v>PE206A</v>
      </c>
      <c r="I3901" t="str">
        <f>VLOOKUP(Source[[#This Row],[SubjCrse]],'Courses and Categories'!$E$2:$G$1816,3,FALSE)</f>
        <v>Credit PE/Dance Activity</v>
      </c>
      <c r="J3901">
        <v>1</v>
      </c>
      <c r="K3901" t="s">
        <v>1538</v>
      </c>
      <c r="L3901" t="s">
        <v>39</v>
      </c>
      <c r="M3901" t="s">
        <v>1063</v>
      </c>
      <c r="N3901" t="s">
        <v>195</v>
      </c>
      <c r="O3901">
        <v>930</v>
      </c>
      <c r="P3901">
        <v>1145</v>
      </c>
      <c r="Q3901" t="s">
        <v>675</v>
      </c>
      <c r="R3901" t="s">
        <v>1525</v>
      </c>
      <c r="S3901" t="s">
        <v>134</v>
      </c>
      <c r="T3901" t="s">
        <v>51</v>
      </c>
      <c r="U3901" s="1">
        <v>43626</v>
      </c>
      <c r="V3901" s="1">
        <v>43644</v>
      </c>
      <c r="W3901" t="s">
        <v>631</v>
      </c>
      <c r="X3901" t="s">
        <v>905</v>
      </c>
      <c r="Y3901">
        <v>6</v>
      </c>
      <c r="Z3901">
        <v>6</v>
      </c>
      <c r="AA3901">
        <v>20</v>
      </c>
      <c r="AB3901">
        <v>30</v>
      </c>
      <c r="AC3901" t="s">
        <v>1526</v>
      </c>
      <c r="AD3901">
        <f>IF(ISBLANK(Source[[#This Row],[CrosslistID]]),1,1/COUNTIFS(Source[CrosslistID],Source[[#This Row],[CrosslistID]],Source[TermDesc],Source[[#This Row],[TermDesc]]))</f>
        <v>0.33333333333333331</v>
      </c>
      <c r="AE3901">
        <v>20</v>
      </c>
      <c r="AF3901">
        <v>40</v>
      </c>
      <c r="AG3901">
        <v>50</v>
      </c>
      <c r="AH3901">
        <v>50</v>
      </c>
      <c r="AI3901">
        <v>0.42899999999999999</v>
      </c>
      <c r="AJ3901">
        <v>0.42899999999999999</v>
      </c>
      <c r="AK3901">
        <v>0</v>
      </c>
      <c r="AL39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01">
        <f>IF(AND(Source[[#This Row],[Credit_Noncredit]]="Noncredit",Source[[#This Row],[FTEF]]&gt;0),Source[[#This Row],[NC XLST FTES]]*525/(437.5*Source[[#This Row],[FTEF]]),0)</f>
        <v>0</v>
      </c>
      <c r="AN3901">
        <f>IF(Source[[#This Row],[Credit_Noncredit]]="Credit",Source[[#This Row],[Census Enrollment]],Source[[#This Row],[Noncredit Avg. Attendance]])</f>
        <v>6</v>
      </c>
    </row>
    <row r="3902" spans="1:40" x14ac:dyDescent="0.25">
      <c r="A3902" t="s">
        <v>885</v>
      </c>
      <c r="B3902" t="s">
        <v>886</v>
      </c>
      <c r="C3902" t="s">
        <v>632</v>
      </c>
      <c r="D3902" t="s">
        <v>1475</v>
      </c>
      <c r="E3902" s="4">
        <v>53059</v>
      </c>
      <c r="F3902" s="4" t="s">
        <v>1502</v>
      </c>
      <c r="G3902" s="4" t="s">
        <v>1539</v>
      </c>
      <c r="H3902" t="str">
        <f>CONCATENATE(Source[[#This Row],[Subject]],TRIM(Source[[#This Row],[Course]]))</f>
        <v>PE207A</v>
      </c>
      <c r="I3902" t="str">
        <f>VLOOKUP(Source[[#This Row],[SubjCrse]],'Courses and Categories'!$E$2:$G$1816,3,FALSE)</f>
        <v>Credit PE/Dance Activity</v>
      </c>
      <c r="J3902">
        <v>1</v>
      </c>
      <c r="K3902" t="s">
        <v>1540</v>
      </c>
      <c r="L3902" t="s">
        <v>39</v>
      </c>
      <c r="M3902" t="s">
        <v>1063</v>
      </c>
      <c r="N3902" t="s">
        <v>195</v>
      </c>
      <c r="O3902">
        <v>700</v>
      </c>
      <c r="P3902">
        <v>915</v>
      </c>
      <c r="Q3902" t="s">
        <v>675</v>
      </c>
      <c r="R3902" t="s">
        <v>1525</v>
      </c>
      <c r="S3902" t="s">
        <v>134</v>
      </c>
      <c r="T3902" t="s">
        <v>51</v>
      </c>
      <c r="U3902" s="1">
        <v>43626</v>
      </c>
      <c r="V3902" s="1">
        <v>43644</v>
      </c>
      <c r="W3902" t="s">
        <v>631</v>
      </c>
      <c r="X3902" t="s">
        <v>905</v>
      </c>
      <c r="Y3902">
        <v>21</v>
      </c>
      <c r="Z3902">
        <v>21</v>
      </c>
      <c r="AA3902">
        <v>25</v>
      </c>
      <c r="AB3902">
        <v>84</v>
      </c>
      <c r="AD3902">
        <f>IF(ISBLANK(Source[[#This Row],[CrosslistID]]),1,1/COUNTIFS(Source[CrosslistID],Source[[#This Row],[CrosslistID]],Source[TermDesc],Source[[#This Row],[TermDesc]]))</f>
        <v>1</v>
      </c>
      <c r="AG3902">
        <v>0</v>
      </c>
      <c r="AH3902">
        <v>84</v>
      </c>
      <c r="AI3902">
        <v>1.5</v>
      </c>
      <c r="AJ3902">
        <v>1.5</v>
      </c>
      <c r="AK3902">
        <v>0.1</v>
      </c>
      <c r="AL39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02">
        <f>IF(AND(Source[[#This Row],[Credit_Noncredit]]="Noncredit",Source[[#This Row],[FTEF]]&gt;0),Source[[#This Row],[NC XLST FTES]]*525/(437.5*Source[[#This Row],[FTEF]]),0)</f>
        <v>0</v>
      </c>
      <c r="AN3902">
        <f>IF(Source[[#This Row],[Credit_Noncredit]]="Credit",Source[[#This Row],[Census Enrollment]],Source[[#This Row],[Noncredit Avg. Attendance]])</f>
        <v>21</v>
      </c>
    </row>
    <row r="3903" spans="1:40" x14ac:dyDescent="0.25">
      <c r="A3903" t="s">
        <v>885</v>
      </c>
      <c r="B3903" t="s">
        <v>886</v>
      </c>
      <c r="C3903" t="s">
        <v>632</v>
      </c>
      <c r="D3903" t="s">
        <v>1475</v>
      </c>
      <c r="E3903" s="4">
        <v>53350</v>
      </c>
      <c r="F3903" s="4" t="s">
        <v>1502</v>
      </c>
      <c r="G3903" s="4" t="s">
        <v>1539</v>
      </c>
      <c r="H3903" t="str">
        <f>CONCATENATE(Source[[#This Row],[Subject]],TRIM(Source[[#This Row],[Course]]))</f>
        <v>PE207A</v>
      </c>
      <c r="I3903" t="str">
        <f>VLOOKUP(Source[[#This Row],[SubjCrse]],'Courses and Categories'!$E$2:$G$1816,3,FALSE)</f>
        <v>Credit PE/Dance Activity</v>
      </c>
      <c r="J3903">
        <v>2</v>
      </c>
      <c r="K3903" t="s">
        <v>1540</v>
      </c>
      <c r="L3903" t="s">
        <v>39</v>
      </c>
      <c r="M3903" t="s">
        <v>1063</v>
      </c>
      <c r="N3903" t="s">
        <v>63</v>
      </c>
      <c r="O3903">
        <v>1200</v>
      </c>
      <c r="P3903">
        <v>1315</v>
      </c>
      <c r="Q3903" t="s">
        <v>675</v>
      </c>
      <c r="R3903">
        <v>207</v>
      </c>
      <c r="S3903" t="s">
        <v>134</v>
      </c>
      <c r="T3903" t="s">
        <v>51</v>
      </c>
      <c r="U3903" s="1">
        <v>43626</v>
      </c>
      <c r="V3903" s="1">
        <v>43665</v>
      </c>
      <c r="W3903" t="s">
        <v>158</v>
      </c>
      <c r="X3903" t="s">
        <v>905</v>
      </c>
      <c r="Y3903">
        <v>23</v>
      </c>
      <c r="Z3903">
        <v>23</v>
      </c>
      <c r="AA3903">
        <v>30</v>
      </c>
      <c r="AB3903">
        <v>76.666700000000006</v>
      </c>
      <c r="AC3903" t="s">
        <v>1522</v>
      </c>
      <c r="AD3903">
        <f>IF(ISBLANK(Source[[#This Row],[CrosslistID]]),1,1/COUNTIFS(Source[CrosslistID],Source[[#This Row],[CrosslistID]],Source[TermDesc],Source[[#This Row],[TermDesc]]))</f>
        <v>0.5</v>
      </c>
      <c r="AE3903">
        <v>28</v>
      </c>
      <c r="AF3903">
        <v>40</v>
      </c>
      <c r="AG3903">
        <v>70</v>
      </c>
      <c r="AH3903">
        <v>70</v>
      </c>
      <c r="AI3903">
        <v>1.38</v>
      </c>
      <c r="AJ3903">
        <v>1.5114000000000001</v>
      </c>
      <c r="AK3903">
        <v>0.1</v>
      </c>
      <c r="AL39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03">
        <f>IF(AND(Source[[#This Row],[Credit_Noncredit]]="Noncredit",Source[[#This Row],[FTEF]]&gt;0),Source[[#This Row],[NC XLST FTES]]*525/(437.5*Source[[#This Row],[FTEF]]),0)</f>
        <v>0</v>
      </c>
      <c r="AN3903">
        <f>IF(Source[[#This Row],[Credit_Noncredit]]="Credit",Source[[#This Row],[Census Enrollment]],Source[[#This Row],[Noncredit Avg. Attendance]])</f>
        <v>23</v>
      </c>
    </row>
    <row r="3904" spans="1:40" x14ac:dyDescent="0.25">
      <c r="A3904" t="s">
        <v>885</v>
      </c>
      <c r="B3904" t="s">
        <v>886</v>
      </c>
      <c r="C3904" t="s">
        <v>632</v>
      </c>
      <c r="D3904" t="s">
        <v>1475</v>
      </c>
      <c r="E3904" s="4">
        <v>53289</v>
      </c>
      <c r="F3904" s="4" t="s">
        <v>1502</v>
      </c>
      <c r="G3904" s="4" t="s">
        <v>1539</v>
      </c>
      <c r="H3904" t="str">
        <f>CONCATENATE(Source[[#This Row],[Subject]],TRIM(Source[[#This Row],[Course]]))</f>
        <v>PE207A</v>
      </c>
      <c r="I3904" t="str">
        <f>VLOOKUP(Source[[#This Row],[SubjCrse]],'Courses and Categories'!$E$2:$G$1816,3,FALSE)</f>
        <v>Credit PE/Dance Activity</v>
      </c>
      <c r="J3904">
        <v>501</v>
      </c>
      <c r="K3904" t="s">
        <v>1540</v>
      </c>
      <c r="L3904" t="s">
        <v>87</v>
      </c>
      <c r="M3904" t="s">
        <v>1063</v>
      </c>
      <c r="N3904" t="s">
        <v>1093</v>
      </c>
      <c r="O3904">
        <v>1710</v>
      </c>
      <c r="P3904">
        <v>1900</v>
      </c>
      <c r="Q3904" t="s">
        <v>675</v>
      </c>
      <c r="R3904">
        <v>207</v>
      </c>
      <c r="S3904" t="s">
        <v>134</v>
      </c>
      <c r="T3904" t="s">
        <v>51</v>
      </c>
      <c r="U3904" s="1">
        <v>43626</v>
      </c>
      <c r="V3904" s="1">
        <v>43665</v>
      </c>
      <c r="W3904" t="s">
        <v>1094</v>
      </c>
      <c r="X3904" t="s">
        <v>905</v>
      </c>
      <c r="Y3904">
        <v>19</v>
      </c>
      <c r="Z3904">
        <v>17</v>
      </c>
      <c r="AA3904">
        <v>20</v>
      </c>
      <c r="AB3904">
        <v>85</v>
      </c>
      <c r="AC3904" t="s">
        <v>1529</v>
      </c>
      <c r="AD3904">
        <f>IF(ISBLANK(Source[[#This Row],[CrosslistID]]),1,1/COUNTIFS(Source[CrosslistID],Source[[#This Row],[CrosslistID]],Source[TermDesc],Source[[#This Row],[TermDesc]]))</f>
        <v>0.5</v>
      </c>
      <c r="AE3904">
        <v>25</v>
      </c>
      <c r="AF3904">
        <v>45</v>
      </c>
      <c r="AG3904">
        <v>55.555599999999998</v>
      </c>
      <c r="AH3904">
        <v>55.555599999999998</v>
      </c>
      <c r="AI3904">
        <v>1.23</v>
      </c>
      <c r="AJ3904">
        <v>1.23</v>
      </c>
      <c r="AK3904">
        <v>0</v>
      </c>
      <c r="AL39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04">
        <f>IF(AND(Source[[#This Row],[Credit_Noncredit]]="Noncredit",Source[[#This Row],[FTEF]]&gt;0),Source[[#This Row],[NC XLST FTES]]*525/(437.5*Source[[#This Row],[FTEF]]),0)</f>
        <v>0</v>
      </c>
      <c r="AN3904">
        <f>IF(Source[[#This Row],[Credit_Noncredit]]="Credit",Source[[#This Row],[Census Enrollment]],Source[[#This Row],[Noncredit Avg. Attendance]])</f>
        <v>19</v>
      </c>
    </row>
    <row r="3905" spans="1:40" x14ac:dyDescent="0.25">
      <c r="A3905" t="s">
        <v>885</v>
      </c>
      <c r="B3905" t="s">
        <v>886</v>
      </c>
      <c r="C3905" t="s">
        <v>632</v>
      </c>
      <c r="D3905" t="s">
        <v>1475</v>
      </c>
      <c r="E3905" s="4">
        <v>53621</v>
      </c>
      <c r="F3905" s="4" t="s">
        <v>1502</v>
      </c>
      <c r="G3905" s="4" t="s">
        <v>1541</v>
      </c>
      <c r="H3905" t="str">
        <f>CONCATENATE(Source[[#This Row],[Subject]],TRIM(Source[[#This Row],[Course]]))</f>
        <v>PE212C</v>
      </c>
      <c r="I3905" t="str">
        <f>VLOOKUP(Source[[#This Row],[SubjCrse]],'Courses and Categories'!$E$2:$G$1816,3,FALSE)</f>
        <v>Credit PE/Dance Activity</v>
      </c>
      <c r="J3905">
        <v>1</v>
      </c>
      <c r="K3905" t="s">
        <v>1542</v>
      </c>
      <c r="L3905" t="s">
        <v>39</v>
      </c>
      <c r="M3905" t="s">
        <v>1063</v>
      </c>
      <c r="N3905" t="s">
        <v>63</v>
      </c>
      <c r="O3905">
        <v>1400</v>
      </c>
      <c r="P3905">
        <v>1505</v>
      </c>
      <c r="Q3905" t="s">
        <v>675</v>
      </c>
      <c r="R3905">
        <v>160</v>
      </c>
      <c r="S3905" t="s">
        <v>134</v>
      </c>
      <c r="T3905" t="s">
        <v>51</v>
      </c>
      <c r="U3905" s="1">
        <v>43626</v>
      </c>
      <c r="V3905" s="1">
        <v>43665</v>
      </c>
      <c r="W3905" t="s">
        <v>1543</v>
      </c>
      <c r="X3905" t="s">
        <v>905</v>
      </c>
      <c r="Y3905">
        <v>21</v>
      </c>
      <c r="Z3905">
        <v>20</v>
      </c>
      <c r="AA3905">
        <v>25</v>
      </c>
      <c r="AB3905">
        <v>80</v>
      </c>
      <c r="AD3905">
        <f>IF(ISBLANK(Source[[#This Row],[CrosslistID]]),1,1/COUNTIFS(Source[CrosslistID],Source[[#This Row],[CrosslistID]],Source[TermDesc],Source[[#This Row],[TermDesc]]))</f>
        <v>1</v>
      </c>
      <c r="AG3905">
        <v>0</v>
      </c>
      <c r="AH3905">
        <v>80</v>
      </c>
      <c r="AI3905">
        <v>1.0820000000000001</v>
      </c>
      <c r="AJ3905">
        <v>1.1959</v>
      </c>
      <c r="AK3905">
        <v>0.1</v>
      </c>
      <c r="AL39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05">
        <f>IF(AND(Source[[#This Row],[Credit_Noncredit]]="Noncredit",Source[[#This Row],[FTEF]]&gt;0),Source[[#This Row],[NC XLST FTES]]*525/(437.5*Source[[#This Row],[FTEF]]),0)</f>
        <v>0</v>
      </c>
      <c r="AN3905">
        <f>IF(Source[[#This Row],[Credit_Noncredit]]="Credit",Source[[#This Row],[Census Enrollment]],Source[[#This Row],[Noncredit Avg. Attendance]])</f>
        <v>21</v>
      </c>
    </row>
    <row r="3906" spans="1:40" x14ac:dyDescent="0.25">
      <c r="A3906" t="s">
        <v>885</v>
      </c>
      <c r="B3906" t="s">
        <v>886</v>
      </c>
      <c r="C3906" t="s">
        <v>632</v>
      </c>
      <c r="D3906" t="s">
        <v>1475</v>
      </c>
      <c r="E3906" s="4">
        <v>53120</v>
      </c>
      <c r="F3906" s="4" t="s">
        <v>1502</v>
      </c>
      <c r="G3906" s="4" t="s">
        <v>1544</v>
      </c>
      <c r="H3906" t="str">
        <f>CONCATENATE(Source[[#This Row],[Subject]],TRIM(Source[[#This Row],[Course]]))</f>
        <v>PE214A</v>
      </c>
      <c r="I3906" t="str">
        <f>VLOOKUP(Source[[#This Row],[SubjCrse]],'Courses and Categories'!$E$2:$G$1816,3,FALSE)</f>
        <v>Credit PE/Dance Activity</v>
      </c>
      <c r="J3906">
        <v>1</v>
      </c>
      <c r="K3906" t="s">
        <v>1545</v>
      </c>
      <c r="L3906" t="s">
        <v>39</v>
      </c>
      <c r="M3906" t="s">
        <v>1063</v>
      </c>
      <c r="N3906" t="s">
        <v>1546</v>
      </c>
      <c r="O3906" t="s">
        <v>1546</v>
      </c>
      <c r="P3906" t="s">
        <v>1546</v>
      </c>
      <c r="Q3906" t="s">
        <v>1547</v>
      </c>
      <c r="R3906" t="s">
        <v>1548</v>
      </c>
      <c r="S3906" t="s">
        <v>134</v>
      </c>
      <c r="T3906" t="s">
        <v>51</v>
      </c>
      <c r="U3906" s="1">
        <v>43626</v>
      </c>
      <c r="V3906" s="1">
        <v>43665</v>
      </c>
      <c r="W3906" t="s">
        <v>1549</v>
      </c>
      <c r="X3906" t="s">
        <v>46</v>
      </c>
      <c r="Y3906">
        <v>211</v>
      </c>
      <c r="Z3906">
        <v>150</v>
      </c>
      <c r="AA3906">
        <v>200</v>
      </c>
      <c r="AB3906">
        <v>75</v>
      </c>
      <c r="AD3906">
        <f>IF(ISBLANK(Source[[#This Row],[CrosslistID]]),1,1/COUNTIFS(Source[CrosslistID],Source[[#This Row],[CrosslistID]],Source[TermDesc],Source[[#This Row],[TermDesc]]))</f>
        <v>1</v>
      </c>
      <c r="AG3906">
        <v>0</v>
      </c>
      <c r="AH3906">
        <v>75</v>
      </c>
      <c r="AI3906">
        <v>1.8029999999999999</v>
      </c>
      <c r="AJ3906">
        <v>1.9149</v>
      </c>
      <c r="AK3906">
        <v>1.2</v>
      </c>
      <c r="AL39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06">
        <f>IF(AND(Source[[#This Row],[Credit_Noncredit]]="Noncredit",Source[[#This Row],[FTEF]]&gt;0),Source[[#This Row],[NC XLST FTES]]*525/(437.5*Source[[#This Row],[FTEF]]),0)</f>
        <v>0</v>
      </c>
      <c r="AN3906">
        <f>IF(Source[[#This Row],[Credit_Noncredit]]="Credit",Source[[#This Row],[Census Enrollment]],Source[[#This Row],[Noncredit Avg. Attendance]])</f>
        <v>211</v>
      </c>
    </row>
    <row r="3907" spans="1:40" x14ac:dyDescent="0.25">
      <c r="A3907" t="s">
        <v>885</v>
      </c>
      <c r="B3907" t="s">
        <v>886</v>
      </c>
      <c r="C3907" t="s">
        <v>632</v>
      </c>
      <c r="D3907" t="s">
        <v>1475</v>
      </c>
      <c r="E3907" s="4">
        <v>52872</v>
      </c>
      <c r="F3907" s="4" t="s">
        <v>1502</v>
      </c>
      <c r="G3907" s="4" t="s">
        <v>1550</v>
      </c>
      <c r="H3907" t="str">
        <f>CONCATENATE(Source[[#This Row],[Subject]],TRIM(Source[[#This Row],[Course]]))</f>
        <v>PE214B</v>
      </c>
      <c r="I3907" t="str">
        <f>VLOOKUP(Source[[#This Row],[SubjCrse]],'Courses and Categories'!$E$2:$G$1816,3,FALSE)</f>
        <v>Credit PE/Dance Activity</v>
      </c>
      <c r="J3907">
        <v>1</v>
      </c>
      <c r="K3907" t="s">
        <v>1551</v>
      </c>
      <c r="L3907" t="s">
        <v>39</v>
      </c>
      <c r="M3907" t="s">
        <v>1063</v>
      </c>
      <c r="N3907" t="s">
        <v>42</v>
      </c>
      <c r="O3907" t="s">
        <v>42</v>
      </c>
      <c r="P3907" t="s">
        <v>42</v>
      </c>
      <c r="Q3907" t="s">
        <v>675</v>
      </c>
      <c r="R3907">
        <v>101</v>
      </c>
      <c r="S3907" t="s">
        <v>134</v>
      </c>
      <c r="T3907" t="s">
        <v>51</v>
      </c>
      <c r="U3907" s="1">
        <v>43626</v>
      </c>
      <c r="V3907" s="1">
        <v>43665</v>
      </c>
      <c r="W3907" t="s">
        <v>66</v>
      </c>
      <c r="X3907" t="s">
        <v>46</v>
      </c>
      <c r="Y3907">
        <v>39</v>
      </c>
      <c r="Z3907">
        <v>28</v>
      </c>
      <c r="AA3907">
        <v>100</v>
      </c>
      <c r="AB3907">
        <v>28</v>
      </c>
      <c r="AC3907" t="s">
        <v>1552</v>
      </c>
      <c r="AD3907">
        <f>IF(ISBLANK(Source[[#This Row],[CrosslistID]]),1,1/COUNTIFS(Source[CrosslistID],Source[[#This Row],[CrosslistID]],Source[TermDesc],Source[[#This Row],[TermDesc]]))</f>
        <v>0.5</v>
      </c>
      <c r="AE3907">
        <v>50</v>
      </c>
      <c r="AF3907">
        <v>50</v>
      </c>
      <c r="AG3907">
        <v>100</v>
      </c>
      <c r="AH3907">
        <v>100</v>
      </c>
      <c r="AI3907">
        <v>0.437</v>
      </c>
      <c r="AJ3907">
        <v>0.437</v>
      </c>
      <c r="AK3907">
        <v>0.1</v>
      </c>
      <c r="AL39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07">
        <f>IF(AND(Source[[#This Row],[Credit_Noncredit]]="Noncredit",Source[[#This Row],[FTEF]]&gt;0),Source[[#This Row],[NC XLST FTES]]*525/(437.5*Source[[#This Row],[FTEF]]),0)</f>
        <v>0</v>
      </c>
      <c r="AN3907">
        <f>IF(Source[[#This Row],[Credit_Noncredit]]="Credit",Source[[#This Row],[Census Enrollment]],Source[[#This Row],[Noncredit Avg. Attendance]])</f>
        <v>39</v>
      </c>
    </row>
    <row r="3908" spans="1:40" x14ac:dyDescent="0.25">
      <c r="A3908" t="s">
        <v>885</v>
      </c>
      <c r="B3908" t="s">
        <v>886</v>
      </c>
      <c r="C3908" t="s">
        <v>632</v>
      </c>
      <c r="D3908" t="s">
        <v>1475</v>
      </c>
      <c r="E3908" s="4">
        <v>52852</v>
      </c>
      <c r="F3908" s="4" t="s">
        <v>1502</v>
      </c>
      <c r="G3908" s="4" t="s">
        <v>1553</v>
      </c>
      <c r="H3908" t="str">
        <f>CONCATENATE(Source[[#This Row],[Subject]],TRIM(Source[[#This Row],[Course]]))</f>
        <v>PE215B</v>
      </c>
      <c r="I3908" t="str">
        <f>VLOOKUP(Source[[#This Row],[SubjCrse]],'Courses and Categories'!$E$2:$G$1816,3,FALSE)</f>
        <v>Credit PE/Dance Activity</v>
      </c>
      <c r="J3908">
        <v>1</v>
      </c>
      <c r="K3908" t="s">
        <v>1554</v>
      </c>
      <c r="L3908" t="s">
        <v>39</v>
      </c>
      <c r="M3908" t="s">
        <v>1063</v>
      </c>
      <c r="N3908" t="s">
        <v>42</v>
      </c>
      <c r="O3908" t="s">
        <v>42</v>
      </c>
      <c r="P3908" t="s">
        <v>42</v>
      </c>
      <c r="Q3908" t="s">
        <v>675</v>
      </c>
      <c r="R3908">
        <v>101</v>
      </c>
      <c r="S3908" t="s">
        <v>134</v>
      </c>
      <c r="T3908" t="s">
        <v>51</v>
      </c>
      <c r="U3908" s="1">
        <v>43626</v>
      </c>
      <c r="V3908" s="1">
        <v>43665</v>
      </c>
      <c r="W3908" t="s">
        <v>66</v>
      </c>
      <c r="X3908" t="s">
        <v>46</v>
      </c>
      <c r="Y3908">
        <v>22</v>
      </c>
      <c r="Z3908">
        <v>15</v>
      </c>
      <c r="AA3908">
        <v>100</v>
      </c>
      <c r="AB3908">
        <v>15</v>
      </c>
      <c r="AC3908" t="s">
        <v>1552</v>
      </c>
      <c r="AD3908">
        <f>IF(ISBLANK(Source[[#This Row],[CrosslistID]]),1,1/COUNTIFS(Source[CrosslistID],Source[[#This Row],[CrosslistID]],Source[TermDesc],Source[[#This Row],[TermDesc]]))</f>
        <v>0.5</v>
      </c>
      <c r="AE3908">
        <v>50</v>
      </c>
      <c r="AF3908">
        <v>50</v>
      </c>
      <c r="AG3908">
        <v>100</v>
      </c>
      <c r="AH3908">
        <v>100</v>
      </c>
      <c r="AI3908">
        <v>0.26400000000000001</v>
      </c>
      <c r="AJ3908">
        <v>0.26400000000000001</v>
      </c>
      <c r="AK3908">
        <v>0</v>
      </c>
      <c r="AL39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08">
        <f>IF(AND(Source[[#This Row],[Credit_Noncredit]]="Noncredit",Source[[#This Row],[FTEF]]&gt;0),Source[[#This Row],[NC XLST FTES]]*525/(437.5*Source[[#This Row],[FTEF]]),0)</f>
        <v>0</v>
      </c>
      <c r="AN3908">
        <f>IF(Source[[#This Row],[Credit_Noncredit]]="Credit",Source[[#This Row],[Census Enrollment]],Source[[#This Row],[Noncredit Avg. Attendance]])</f>
        <v>22</v>
      </c>
    </row>
    <row r="3909" spans="1:40" x14ac:dyDescent="0.25">
      <c r="A3909" t="s">
        <v>885</v>
      </c>
      <c r="B3909" t="s">
        <v>886</v>
      </c>
      <c r="C3909" t="s">
        <v>632</v>
      </c>
      <c r="D3909" t="s">
        <v>1475</v>
      </c>
      <c r="E3909" s="4">
        <v>52661</v>
      </c>
      <c r="F3909" s="4" t="s">
        <v>1502</v>
      </c>
      <c r="G3909" s="4" t="s">
        <v>1555</v>
      </c>
      <c r="H3909" t="str">
        <f>CONCATENATE(Source[[#This Row],[Subject]],TRIM(Source[[#This Row],[Course]]))</f>
        <v>PE216A</v>
      </c>
      <c r="I3909" t="str">
        <f>VLOOKUP(Source[[#This Row],[SubjCrse]],'Courses and Categories'!$E$2:$G$1816,3,FALSE)</f>
        <v>Credit PE/Dance Activity</v>
      </c>
      <c r="J3909">
        <v>2</v>
      </c>
      <c r="K3909" t="s">
        <v>1556</v>
      </c>
      <c r="L3909" t="s">
        <v>39</v>
      </c>
      <c r="M3909" t="s">
        <v>1063</v>
      </c>
      <c r="N3909" t="s">
        <v>63</v>
      </c>
      <c r="O3909">
        <v>830</v>
      </c>
      <c r="P3909">
        <v>945</v>
      </c>
      <c r="Q3909" t="s">
        <v>675</v>
      </c>
      <c r="R3909">
        <v>207</v>
      </c>
      <c r="S3909" t="s">
        <v>134</v>
      </c>
      <c r="T3909" t="s">
        <v>51</v>
      </c>
      <c r="U3909" s="1">
        <v>43626</v>
      </c>
      <c r="V3909" s="1">
        <v>43665</v>
      </c>
      <c r="W3909" t="s">
        <v>669</v>
      </c>
      <c r="X3909" t="s">
        <v>905</v>
      </c>
      <c r="Y3909">
        <v>19</v>
      </c>
      <c r="Z3909">
        <v>16</v>
      </c>
      <c r="AA3909">
        <v>20</v>
      </c>
      <c r="AB3909">
        <v>80</v>
      </c>
      <c r="AC3909" t="s">
        <v>1557</v>
      </c>
      <c r="AD3909">
        <f>IF(ISBLANK(Source[[#This Row],[CrosslistID]]),1,1/COUNTIFS(Source[CrosslistID],Source[[#This Row],[CrosslistID]],Source[TermDesc],Source[[#This Row],[TermDesc]]))</f>
        <v>0.5</v>
      </c>
      <c r="AE3909">
        <v>24</v>
      </c>
      <c r="AF3909">
        <v>40</v>
      </c>
      <c r="AG3909">
        <v>60</v>
      </c>
      <c r="AH3909">
        <v>60</v>
      </c>
      <c r="AI3909">
        <v>1.2490000000000001</v>
      </c>
      <c r="AJ3909">
        <v>1.2490000000000001</v>
      </c>
      <c r="AK3909">
        <v>0.1</v>
      </c>
      <c r="AL39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09">
        <f>IF(AND(Source[[#This Row],[Credit_Noncredit]]="Noncredit",Source[[#This Row],[FTEF]]&gt;0),Source[[#This Row],[NC XLST FTES]]*525/(437.5*Source[[#This Row],[FTEF]]),0)</f>
        <v>0</v>
      </c>
      <c r="AN3909">
        <f>IF(Source[[#This Row],[Credit_Noncredit]]="Credit",Source[[#This Row],[Census Enrollment]],Source[[#This Row],[Noncredit Avg. Attendance]])</f>
        <v>19</v>
      </c>
    </row>
    <row r="3910" spans="1:40" x14ac:dyDescent="0.25">
      <c r="A3910" t="s">
        <v>885</v>
      </c>
      <c r="B3910" t="s">
        <v>886</v>
      </c>
      <c r="C3910" t="s">
        <v>632</v>
      </c>
      <c r="D3910" t="s">
        <v>1475</v>
      </c>
      <c r="E3910" s="4">
        <v>53331</v>
      </c>
      <c r="F3910" s="4" t="s">
        <v>1502</v>
      </c>
      <c r="G3910" s="4" t="s">
        <v>1559</v>
      </c>
      <c r="H3910" t="str">
        <f>CONCATENATE(Source[[#This Row],[Subject]],TRIM(Source[[#This Row],[Course]]))</f>
        <v>PE216B</v>
      </c>
      <c r="I3910" t="str">
        <f>VLOOKUP(Source[[#This Row],[SubjCrse]],'Courses and Categories'!$E$2:$G$1816,3,FALSE)</f>
        <v>Credit PE/Dance Activity</v>
      </c>
      <c r="J3910">
        <v>1</v>
      </c>
      <c r="K3910" t="s">
        <v>1560</v>
      </c>
      <c r="L3910" t="s">
        <v>39</v>
      </c>
      <c r="M3910" t="s">
        <v>1063</v>
      </c>
      <c r="N3910" t="s">
        <v>63</v>
      </c>
      <c r="O3910">
        <v>830</v>
      </c>
      <c r="P3910">
        <v>945</v>
      </c>
      <c r="Q3910" t="s">
        <v>675</v>
      </c>
      <c r="R3910">
        <v>207</v>
      </c>
      <c r="S3910" t="s">
        <v>134</v>
      </c>
      <c r="T3910" t="s">
        <v>51</v>
      </c>
      <c r="U3910" s="1">
        <v>43626</v>
      </c>
      <c r="V3910" s="1">
        <v>43665</v>
      </c>
      <c r="W3910" t="s">
        <v>669</v>
      </c>
      <c r="X3910" t="s">
        <v>905</v>
      </c>
      <c r="Y3910">
        <v>8</v>
      </c>
      <c r="Z3910">
        <v>8</v>
      </c>
      <c r="AA3910">
        <v>15</v>
      </c>
      <c r="AB3910">
        <v>53.333300000000001</v>
      </c>
      <c r="AC3910" t="s">
        <v>1557</v>
      </c>
      <c r="AD3910">
        <f>IF(ISBLANK(Source[[#This Row],[CrosslistID]]),1,1/COUNTIFS(Source[CrosslistID],Source[[#This Row],[CrosslistID]],Source[TermDesc],Source[[#This Row],[TermDesc]]))</f>
        <v>0.5</v>
      </c>
      <c r="AE3910">
        <v>24</v>
      </c>
      <c r="AF3910">
        <v>40</v>
      </c>
      <c r="AG3910">
        <v>60</v>
      </c>
      <c r="AH3910">
        <v>60</v>
      </c>
      <c r="AI3910">
        <v>0.52600000000000002</v>
      </c>
      <c r="AJ3910">
        <v>0.52600000000000002</v>
      </c>
      <c r="AK3910">
        <v>0</v>
      </c>
      <c r="AL39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10">
        <f>IF(AND(Source[[#This Row],[Credit_Noncredit]]="Noncredit",Source[[#This Row],[FTEF]]&gt;0),Source[[#This Row],[NC XLST FTES]]*525/(437.5*Source[[#This Row],[FTEF]]),0)</f>
        <v>0</v>
      </c>
      <c r="AN3910">
        <f>IF(Source[[#This Row],[Credit_Noncredit]]="Credit",Source[[#This Row],[Census Enrollment]],Source[[#This Row],[Noncredit Avg. Attendance]])</f>
        <v>8</v>
      </c>
    </row>
    <row r="3911" spans="1:40" x14ac:dyDescent="0.25">
      <c r="A3911" t="s">
        <v>885</v>
      </c>
      <c r="B3911" t="s">
        <v>886</v>
      </c>
      <c r="C3911" t="s">
        <v>632</v>
      </c>
      <c r="D3911" t="s">
        <v>1475</v>
      </c>
      <c r="E3911" s="4">
        <v>53332</v>
      </c>
      <c r="F3911" s="4" t="s">
        <v>1502</v>
      </c>
      <c r="G3911" s="4" t="s">
        <v>1561</v>
      </c>
      <c r="H3911" t="str">
        <f>CONCATENATE(Source[[#This Row],[Subject]],TRIM(Source[[#This Row],[Course]]))</f>
        <v>PE219A</v>
      </c>
      <c r="I3911" t="str">
        <f>VLOOKUP(Source[[#This Row],[SubjCrse]],'Courses and Categories'!$E$2:$G$1816,3,FALSE)</f>
        <v>Credit PE/Dance Activity</v>
      </c>
      <c r="J3911">
        <v>1</v>
      </c>
      <c r="K3911" t="s">
        <v>1562</v>
      </c>
      <c r="L3911" t="s">
        <v>87</v>
      </c>
      <c r="M3911" t="s">
        <v>1063</v>
      </c>
      <c r="N3911" t="s">
        <v>105</v>
      </c>
      <c r="O3911">
        <v>1600</v>
      </c>
      <c r="P3911">
        <v>1825</v>
      </c>
      <c r="Q3911" t="s">
        <v>675</v>
      </c>
      <c r="R3911">
        <v>310</v>
      </c>
      <c r="S3911" t="s">
        <v>134</v>
      </c>
      <c r="T3911" t="s">
        <v>51</v>
      </c>
      <c r="U3911" s="1">
        <v>43626</v>
      </c>
      <c r="V3911" s="1">
        <v>43665</v>
      </c>
      <c r="W3911" t="s">
        <v>1501</v>
      </c>
      <c r="X3911" t="s">
        <v>905</v>
      </c>
      <c r="Y3911">
        <v>23</v>
      </c>
      <c r="Z3911">
        <v>19</v>
      </c>
      <c r="AA3911">
        <v>30</v>
      </c>
      <c r="AB3911">
        <v>63.333300000000001</v>
      </c>
      <c r="AD3911">
        <f>IF(ISBLANK(Source[[#This Row],[CrosslistID]]),1,1/COUNTIFS(Source[CrosslistID],Source[[#This Row],[CrosslistID]],Source[TermDesc],Source[[#This Row],[TermDesc]]))</f>
        <v>1</v>
      </c>
      <c r="AG3911">
        <v>0</v>
      </c>
      <c r="AH3911">
        <v>63.333300000000001</v>
      </c>
      <c r="AI3911">
        <v>1.3580000000000001</v>
      </c>
      <c r="AJ3911">
        <v>1.4197</v>
      </c>
      <c r="AK3911">
        <v>0.1</v>
      </c>
      <c r="AL39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11">
        <f>IF(AND(Source[[#This Row],[Credit_Noncredit]]="Noncredit",Source[[#This Row],[FTEF]]&gt;0),Source[[#This Row],[NC XLST FTES]]*525/(437.5*Source[[#This Row],[FTEF]]),0)</f>
        <v>0</v>
      </c>
      <c r="AN3911">
        <f>IF(Source[[#This Row],[Credit_Noncredit]]="Credit",Source[[#This Row],[Census Enrollment]],Source[[#This Row],[Noncredit Avg. Attendance]])</f>
        <v>23</v>
      </c>
    </row>
    <row r="3912" spans="1:40" x14ac:dyDescent="0.25">
      <c r="A3912" t="s">
        <v>885</v>
      </c>
      <c r="B3912" t="s">
        <v>886</v>
      </c>
      <c r="C3912" t="s">
        <v>632</v>
      </c>
      <c r="D3912" t="s">
        <v>1475</v>
      </c>
      <c r="E3912" s="4">
        <v>51557</v>
      </c>
      <c r="F3912" s="4" t="s">
        <v>1502</v>
      </c>
      <c r="G3912" s="4" t="s">
        <v>1561</v>
      </c>
      <c r="H3912" t="str">
        <f>CONCATENATE(Source[[#This Row],[Subject]],TRIM(Source[[#This Row],[Course]]))</f>
        <v>PE219A</v>
      </c>
      <c r="I3912" t="str">
        <f>VLOOKUP(Source[[#This Row],[SubjCrse]],'Courses and Categories'!$E$2:$G$1816,3,FALSE)</f>
        <v>Credit PE/Dance Activity</v>
      </c>
      <c r="J3912">
        <v>3</v>
      </c>
      <c r="K3912" t="s">
        <v>1562</v>
      </c>
      <c r="L3912" t="s">
        <v>39</v>
      </c>
      <c r="M3912" t="s">
        <v>1063</v>
      </c>
      <c r="N3912" t="s">
        <v>1041</v>
      </c>
      <c r="O3912">
        <v>1200</v>
      </c>
      <c r="P3912">
        <v>1350</v>
      </c>
      <c r="Q3912" t="s">
        <v>675</v>
      </c>
      <c r="R3912">
        <v>310</v>
      </c>
      <c r="S3912" t="s">
        <v>134</v>
      </c>
      <c r="T3912" t="s">
        <v>51</v>
      </c>
      <c r="U3912" s="1">
        <v>43626</v>
      </c>
      <c r="V3912" s="1">
        <v>43665</v>
      </c>
      <c r="W3912" t="s">
        <v>1493</v>
      </c>
      <c r="X3912" t="s">
        <v>905</v>
      </c>
      <c r="Y3912">
        <v>23</v>
      </c>
      <c r="Z3912">
        <v>23</v>
      </c>
      <c r="AA3912">
        <v>30</v>
      </c>
      <c r="AB3912">
        <v>76.666700000000006</v>
      </c>
      <c r="AD3912">
        <f>IF(ISBLANK(Source[[#This Row],[CrosslistID]]),1,1/COUNTIFS(Source[CrosslistID],Source[[#This Row],[CrosslistID]],Source[TermDesc],Source[[#This Row],[TermDesc]]))</f>
        <v>1</v>
      </c>
      <c r="AG3912">
        <v>0</v>
      </c>
      <c r="AH3912">
        <v>76.666700000000006</v>
      </c>
      <c r="AI3912">
        <v>1.577</v>
      </c>
      <c r="AJ3912">
        <v>1.577</v>
      </c>
      <c r="AK3912">
        <v>0.1</v>
      </c>
      <c r="AL39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12">
        <f>IF(AND(Source[[#This Row],[Credit_Noncredit]]="Noncredit",Source[[#This Row],[FTEF]]&gt;0),Source[[#This Row],[NC XLST FTES]]*525/(437.5*Source[[#This Row],[FTEF]]),0)</f>
        <v>0</v>
      </c>
      <c r="AN3912">
        <f>IF(Source[[#This Row],[Credit_Noncredit]]="Credit",Source[[#This Row],[Census Enrollment]],Source[[#This Row],[Noncredit Avg. Attendance]])</f>
        <v>23</v>
      </c>
    </row>
    <row r="3913" spans="1:40" x14ac:dyDescent="0.25">
      <c r="A3913" t="s">
        <v>885</v>
      </c>
      <c r="B3913" t="s">
        <v>886</v>
      </c>
      <c r="C3913" t="s">
        <v>632</v>
      </c>
      <c r="D3913" t="s">
        <v>1475</v>
      </c>
      <c r="E3913" s="4">
        <v>53622</v>
      </c>
      <c r="F3913" s="4" t="s">
        <v>1502</v>
      </c>
      <c r="G3913" s="4" t="s">
        <v>1563</v>
      </c>
      <c r="H3913" t="str">
        <f>CONCATENATE(Source[[#This Row],[Subject]],TRIM(Source[[#This Row],[Course]]))</f>
        <v>PE235C</v>
      </c>
      <c r="I3913" t="str">
        <f>VLOOKUP(Source[[#This Row],[SubjCrse]],'Courses and Categories'!$E$2:$G$1816,3,FALSE)</f>
        <v>Credit PE/Dance Activity</v>
      </c>
      <c r="J3913">
        <v>501</v>
      </c>
      <c r="K3913" t="s">
        <v>1564</v>
      </c>
      <c r="L3913" t="s">
        <v>87</v>
      </c>
      <c r="M3913" t="s">
        <v>1063</v>
      </c>
      <c r="N3913" t="s">
        <v>68</v>
      </c>
      <c r="O3913" t="s">
        <v>1354</v>
      </c>
      <c r="P3913" t="s">
        <v>477</v>
      </c>
      <c r="Q3913" t="s">
        <v>1534</v>
      </c>
      <c r="R3913" t="s">
        <v>1565</v>
      </c>
      <c r="S3913" t="s">
        <v>134</v>
      </c>
      <c r="T3913" t="s">
        <v>51</v>
      </c>
      <c r="U3913" s="1">
        <v>43626</v>
      </c>
      <c r="V3913" s="1">
        <v>43665</v>
      </c>
      <c r="W3913" t="s">
        <v>1566</v>
      </c>
      <c r="X3913" t="s">
        <v>905</v>
      </c>
      <c r="Y3913">
        <v>101</v>
      </c>
      <c r="Z3913">
        <v>98</v>
      </c>
      <c r="AA3913">
        <v>60</v>
      </c>
      <c r="AB3913">
        <v>163.33330000000001</v>
      </c>
      <c r="AD3913">
        <f>IF(ISBLANK(Source[[#This Row],[CrosslistID]]),1,1/COUNTIFS(Source[CrosslistID],Source[[#This Row],[CrosslistID]],Source[TermDesc],Source[[#This Row],[TermDesc]]))</f>
        <v>1</v>
      </c>
      <c r="AG3913">
        <v>0</v>
      </c>
      <c r="AH3913">
        <v>163.33330000000001</v>
      </c>
      <c r="AI3913">
        <v>6.4660000000000002</v>
      </c>
      <c r="AJ3913">
        <v>7.9641999999999999</v>
      </c>
      <c r="AK3913">
        <v>0.2</v>
      </c>
      <c r="AL39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13">
        <f>IF(AND(Source[[#This Row],[Credit_Noncredit]]="Noncredit",Source[[#This Row],[FTEF]]&gt;0),Source[[#This Row],[NC XLST FTES]]*525/(437.5*Source[[#This Row],[FTEF]]),0)</f>
        <v>0</v>
      </c>
      <c r="AN3913">
        <f>IF(Source[[#This Row],[Credit_Noncredit]]="Credit",Source[[#This Row],[Census Enrollment]],Source[[#This Row],[Noncredit Avg. Attendance]])</f>
        <v>101</v>
      </c>
    </row>
    <row r="3914" spans="1:40" x14ac:dyDescent="0.25">
      <c r="A3914" t="s">
        <v>885</v>
      </c>
      <c r="B3914" t="s">
        <v>886</v>
      </c>
      <c r="C3914" t="s">
        <v>632</v>
      </c>
      <c r="D3914" t="s">
        <v>1475</v>
      </c>
      <c r="E3914" s="4">
        <v>53624</v>
      </c>
      <c r="F3914" s="4" t="s">
        <v>1502</v>
      </c>
      <c r="G3914" s="4" t="s">
        <v>1567</v>
      </c>
      <c r="H3914" t="str">
        <f>CONCATENATE(Source[[#This Row],[Subject]],TRIM(Source[[#This Row],[Course]]))</f>
        <v>PE238B</v>
      </c>
      <c r="I3914" t="str">
        <f>VLOOKUP(Source[[#This Row],[SubjCrse]],'Courses and Categories'!$E$2:$G$1816,3,FALSE)</f>
        <v>Credit PE/Dance Activity</v>
      </c>
      <c r="J3914">
        <v>1</v>
      </c>
      <c r="K3914" t="s">
        <v>1568</v>
      </c>
      <c r="L3914" t="s">
        <v>39</v>
      </c>
      <c r="M3914" t="s">
        <v>1063</v>
      </c>
      <c r="N3914" t="s">
        <v>781</v>
      </c>
      <c r="O3914" t="s">
        <v>781</v>
      </c>
      <c r="P3914" t="s">
        <v>781</v>
      </c>
      <c r="Q3914" t="s">
        <v>781</v>
      </c>
      <c r="S3914" t="s">
        <v>134</v>
      </c>
      <c r="T3914" t="s">
        <v>51</v>
      </c>
      <c r="U3914" s="1">
        <v>43626</v>
      </c>
      <c r="V3914" s="1">
        <v>43665</v>
      </c>
      <c r="W3914" t="s">
        <v>1569</v>
      </c>
      <c r="X3914" t="s">
        <v>46</v>
      </c>
      <c r="Y3914">
        <v>53</v>
      </c>
      <c r="Z3914">
        <v>47</v>
      </c>
      <c r="AA3914">
        <v>35</v>
      </c>
      <c r="AB3914">
        <v>134.28569999999999</v>
      </c>
      <c r="AD3914">
        <f>IF(ISBLANK(Source[[#This Row],[CrosslistID]]),1,1/COUNTIFS(Source[CrosslistID],Source[[#This Row],[CrosslistID]],Source[TermDesc],Source[[#This Row],[TermDesc]]))</f>
        <v>1</v>
      </c>
      <c r="AG3914">
        <v>0</v>
      </c>
      <c r="AH3914">
        <v>134.28569999999999</v>
      </c>
      <c r="AI3914">
        <v>2.69</v>
      </c>
      <c r="AJ3914">
        <v>2.8081</v>
      </c>
      <c r="AK3914">
        <v>0.2</v>
      </c>
      <c r="AL39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14">
        <f>IF(AND(Source[[#This Row],[Credit_Noncredit]]="Noncredit",Source[[#This Row],[FTEF]]&gt;0),Source[[#This Row],[NC XLST FTES]]*525/(437.5*Source[[#This Row],[FTEF]]),0)</f>
        <v>0</v>
      </c>
      <c r="AN3914">
        <f>IF(Source[[#This Row],[Credit_Noncredit]]="Credit",Source[[#This Row],[Census Enrollment]],Source[[#This Row],[Noncredit Avg. Attendance]])</f>
        <v>53</v>
      </c>
    </row>
    <row r="3915" spans="1:40" x14ac:dyDescent="0.25">
      <c r="A3915" t="s">
        <v>885</v>
      </c>
      <c r="B3915" t="s">
        <v>886</v>
      </c>
      <c r="C3915" t="s">
        <v>632</v>
      </c>
      <c r="D3915" t="s">
        <v>1475</v>
      </c>
      <c r="E3915" s="4">
        <v>52421</v>
      </c>
      <c r="F3915" s="4" t="s">
        <v>1502</v>
      </c>
      <c r="G3915" s="4" t="s">
        <v>1570</v>
      </c>
      <c r="H3915" t="str">
        <f>CONCATENATE(Source[[#This Row],[Subject]],TRIM(Source[[#This Row],[Course]]))</f>
        <v>PE240A</v>
      </c>
      <c r="I3915" t="str">
        <f>VLOOKUP(Source[[#This Row],[SubjCrse]],'Courses and Categories'!$E$2:$G$1816,3,FALSE)</f>
        <v>Credit PE/Dance Activity</v>
      </c>
      <c r="J3915">
        <v>1</v>
      </c>
      <c r="K3915" t="s">
        <v>1571</v>
      </c>
      <c r="L3915" t="s">
        <v>39</v>
      </c>
      <c r="M3915" t="s">
        <v>1063</v>
      </c>
      <c r="N3915" t="s">
        <v>63</v>
      </c>
      <c r="O3915">
        <v>1500</v>
      </c>
      <c r="P3915">
        <v>1615</v>
      </c>
      <c r="Q3915" t="s">
        <v>675</v>
      </c>
      <c r="R3915" t="s">
        <v>1572</v>
      </c>
      <c r="S3915" t="s">
        <v>134</v>
      </c>
      <c r="T3915" t="s">
        <v>51</v>
      </c>
      <c r="U3915" s="1">
        <v>43626</v>
      </c>
      <c r="V3915" s="1">
        <v>43665</v>
      </c>
      <c r="W3915" t="s">
        <v>1573</v>
      </c>
      <c r="X3915" t="s">
        <v>905</v>
      </c>
      <c r="Y3915">
        <v>21</v>
      </c>
      <c r="Z3915">
        <v>20</v>
      </c>
      <c r="AA3915">
        <v>22</v>
      </c>
      <c r="AB3915">
        <v>90.909099999999995</v>
      </c>
      <c r="AC3915" t="s">
        <v>1574</v>
      </c>
      <c r="AD3915">
        <f>IF(ISBLANK(Source[[#This Row],[CrosslistID]]),1,1/COUNTIFS(Source[CrosslistID],Source[[#This Row],[CrosslistID]],Source[TermDesc],Source[[#This Row],[TermDesc]]))</f>
        <v>0.5</v>
      </c>
      <c r="AE3915">
        <v>31</v>
      </c>
      <c r="AF3915">
        <v>45</v>
      </c>
      <c r="AG3915">
        <v>68.888900000000007</v>
      </c>
      <c r="AH3915">
        <v>68.888900000000007</v>
      </c>
      <c r="AI3915">
        <v>1.38</v>
      </c>
      <c r="AJ3915">
        <v>1.38</v>
      </c>
      <c r="AK3915">
        <v>0.1</v>
      </c>
      <c r="AL39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15">
        <f>IF(AND(Source[[#This Row],[Credit_Noncredit]]="Noncredit",Source[[#This Row],[FTEF]]&gt;0),Source[[#This Row],[NC XLST FTES]]*525/(437.5*Source[[#This Row],[FTEF]]),0)</f>
        <v>0</v>
      </c>
      <c r="AN3915">
        <f>IF(Source[[#This Row],[Credit_Noncredit]]="Credit",Source[[#This Row],[Census Enrollment]],Source[[#This Row],[Noncredit Avg. Attendance]])</f>
        <v>21</v>
      </c>
    </row>
    <row r="3916" spans="1:40" x14ac:dyDescent="0.25">
      <c r="A3916" t="s">
        <v>885</v>
      </c>
      <c r="B3916" t="s">
        <v>886</v>
      </c>
      <c r="C3916" t="s">
        <v>632</v>
      </c>
      <c r="D3916" t="s">
        <v>1475</v>
      </c>
      <c r="E3916" s="4">
        <v>52949</v>
      </c>
      <c r="F3916" s="4" t="s">
        <v>1502</v>
      </c>
      <c r="G3916" s="4" t="s">
        <v>1575</v>
      </c>
      <c r="H3916" t="str">
        <f>CONCATENATE(Source[[#This Row],[Subject]],TRIM(Source[[#This Row],[Course]]))</f>
        <v>PE243A</v>
      </c>
      <c r="I3916" t="str">
        <f>VLOOKUP(Source[[#This Row],[SubjCrse]],'Courses and Categories'!$E$2:$G$1816,3,FALSE)</f>
        <v>Credit PE/Dance Activity</v>
      </c>
      <c r="J3916">
        <v>1</v>
      </c>
      <c r="K3916" t="s">
        <v>1576</v>
      </c>
      <c r="L3916" t="s">
        <v>39</v>
      </c>
      <c r="M3916" t="s">
        <v>1063</v>
      </c>
      <c r="N3916" t="s">
        <v>63</v>
      </c>
      <c r="O3916">
        <v>1500</v>
      </c>
      <c r="P3916">
        <v>1615</v>
      </c>
      <c r="Q3916" t="s">
        <v>675</v>
      </c>
      <c r="R3916" t="s">
        <v>1572</v>
      </c>
      <c r="S3916" t="s">
        <v>134</v>
      </c>
      <c r="T3916" t="s">
        <v>51</v>
      </c>
      <c r="U3916" s="1">
        <v>43626</v>
      </c>
      <c r="V3916" s="1">
        <v>43665</v>
      </c>
      <c r="W3916" t="s">
        <v>1573</v>
      </c>
      <c r="X3916" t="s">
        <v>905</v>
      </c>
      <c r="Y3916">
        <v>9</v>
      </c>
      <c r="Z3916">
        <v>8</v>
      </c>
      <c r="AA3916">
        <v>12</v>
      </c>
      <c r="AB3916">
        <v>66.666700000000006</v>
      </c>
      <c r="AC3916" t="s">
        <v>1574</v>
      </c>
      <c r="AD3916">
        <f>IF(ISBLANK(Source[[#This Row],[CrosslistID]]),1,1/COUNTIFS(Source[CrosslistID],Source[[#This Row],[CrosslistID]],Source[TermDesc],Source[[#This Row],[TermDesc]]))</f>
        <v>0.5</v>
      </c>
      <c r="AE3916">
        <v>31</v>
      </c>
      <c r="AF3916">
        <v>45</v>
      </c>
      <c r="AG3916">
        <v>68.888900000000007</v>
      </c>
      <c r="AH3916">
        <v>68.888900000000007</v>
      </c>
      <c r="AI3916">
        <v>0.59099999999999997</v>
      </c>
      <c r="AJ3916">
        <v>0.59099999999999997</v>
      </c>
      <c r="AK3916">
        <v>0</v>
      </c>
      <c r="AL39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16">
        <f>IF(AND(Source[[#This Row],[Credit_Noncredit]]="Noncredit",Source[[#This Row],[FTEF]]&gt;0),Source[[#This Row],[NC XLST FTES]]*525/(437.5*Source[[#This Row],[FTEF]]),0)</f>
        <v>0</v>
      </c>
      <c r="AN3916">
        <f>IF(Source[[#This Row],[Credit_Noncredit]]="Credit",Source[[#This Row],[Census Enrollment]],Source[[#This Row],[Noncredit Avg. Attendance]])</f>
        <v>9</v>
      </c>
    </row>
    <row r="3917" spans="1:40" x14ac:dyDescent="0.25">
      <c r="A3917" t="s">
        <v>885</v>
      </c>
      <c r="B3917" t="s">
        <v>886</v>
      </c>
      <c r="C3917" t="s">
        <v>632</v>
      </c>
      <c r="D3917" t="s">
        <v>1475</v>
      </c>
      <c r="E3917" s="4">
        <v>52682</v>
      </c>
      <c r="F3917" s="4" t="s">
        <v>1502</v>
      </c>
      <c r="G3917" s="4" t="s">
        <v>1577</v>
      </c>
      <c r="H3917" t="str">
        <f>CONCATENATE(Source[[#This Row],[Subject]],TRIM(Source[[#This Row],[Course]]))</f>
        <v>PE252A</v>
      </c>
      <c r="I3917" t="str">
        <f>VLOOKUP(Source[[#This Row],[SubjCrse]],'Courses and Categories'!$E$2:$G$1816,3,FALSE)</f>
        <v>Credit PE/Dance Activity</v>
      </c>
      <c r="J3917">
        <v>501</v>
      </c>
      <c r="K3917" t="s">
        <v>1578</v>
      </c>
      <c r="L3917" t="s">
        <v>87</v>
      </c>
      <c r="M3917" t="s">
        <v>1063</v>
      </c>
      <c r="N3917" t="s">
        <v>105</v>
      </c>
      <c r="O3917">
        <v>1800</v>
      </c>
      <c r="P3917">
        <v>2025</v>
      </c>
      <c r="Q3917" t="s">
        <v>675</v>
      </c>
      <c r="R3917" t="s">
        <v>1579</v>
      </c>
      <c r="S3917" t="s">
        <v>134</v>
      </c>
      <c r="T3917" t="s">
        <v>41</v>
      </c>
      <c r="U3917" s="1">
        <v>43626</v>
      </c>
      <c r="V3917" s="1">
        <v>43674</v>
      </c>
      <c r="W3917" t="s">
        <v>1573</v>
      </c>
      <c r="X3917" t="s">
        <v>905</v>
      </c>
      <c r="Y3917">
        <v>18</v>
      </c>
      <c r="Z3917">
        <v>16</v>
      </c>
      <c r="AA3917">
        <v>15</v>
      </c>
      <c r="AB3917">
        <v>106.66670000000001</v>
      </c>
      <c r="AC3917" t="s">
        <v>1580</v>
      </c>
      <c r="AD3917">
        <f>IF(ISBLANK(Source[[#This Row],[CrosslistID]]),1,1/COUNTIFS(Source[CrosslistID],Source[[#This Row],[CrosslistID]],Source[TermDesc],Source[[#This Row],[TermDesc]]))</f>
        <v>0.5</v>
      </c>
      <c r="AE3917">
        <v>31</v>
      </c>
      <c r="AF3917">
        <v>35</v>
      </c>
      <c r="AG3917">
        <v>88.571399999999997</v>
      </c>
      <c r="AH3917">
        <v>88.571399999999997</v>
      </c>
      <c r="AI3917">
        <v>1.224</v>
      </c>
      <c r="AJ3917">
        <v>1.296</v>
      </c>
      <c r="AK3917">
        <v>0.1</v>
      </c>
      <c r="AL39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17">
        <f>IF(AND(Source[[#This Row],[Credit_Noncredit]]="Noncredit",Source[[#This Row],[FTEF]]&gt;0),Source[[#This Row],[NC XLST FTES]]*525/(437.5*Source[[#This Row],[FTEF]]),0)</f>
        <v>0</v>
      </c>
      <c r="AN3917">
        <f>IF(Source[[#This Row],[Credit_Noncredit]]="Credit",Source[[#This Row],[Census Enrollment]],Source[[#This Row],[Noncredit Avg. Attendance]])</f>
        <v>18</v>
      </c>
    </row>
    <row r="3918" spans="1:40" x14ac:dyDescent="0.25">
      <c r="A3918" t="s">
        <v>885</v>
      </c>
      <c r="B3918" t="s">
        <v>886</v>
      </c>
      <c r="C3918" t="s">
        <v>632</v>
      </c>
      <c r="D3918" t="s">
        <v>1475</v>
      </c>
      <c r="E3918" s="4">
        <v>53627</v>
      </c>
      <c r="F3918" s="4" t="s">
        <v>1502</v>
      </c>
      <c r="G3918" s="4" t="s">
        <v>1581</v>
      </c>
      <c r="H3918" t="str">
        <f>CONCATENATE(Source[[#This Row],[Subject]],TRIM(Source[[#This Row],[Course]]))</f>
        <v>PE252B</v>
      </c>
      <c r="I3918" t="str">
        <f>VLOOKUP(Source[[#This Row],[SubjCrse]],'Courses and Categories'!$E$2:$G$1816,3,FALSE)</f>
        <v>Credit PE/Dance Activity</v>
      </c>
      <c r="J3918">
        <v>501</v>
      </c>
      <c r="K3918" t="s">
        <v>1582</v>
      </c>
      <c r="L3918" t="s">
        <v>87</v>
      </c>
      <c r="M3918" t="s">
        <v>1063</v>
      </c>
      <c r="N3918" t="s">
        <v>105</v>
      </c>
      <c r="O3918">
        <v>1800</v>
      </c>
      <c r="P3918">
        <v>2025</v>
      </c>
      <c r="Q3918" t="s">
        <v>675</v>
      </c>
      <c r="R3918" t="s">
        <v>1579</v>
      </c>
      <c r="S3918" t="s">
        <v>134</v>
      </c>
      <c r="T3918" t="s">
        <v>51</v>
      </c>
      <c r="U3918" s="1">
        <v>43626</v>
      </c>
      <c r="V3918" s="1">
        <v>43665</v>
      </c>
      <c r="W3918" t="s">
        <v>1573</v>
      </c>
      <c r="X3918" t="s">
        <v>905</v>
      </c>
      <c r="Y3918">
        <v>13</v>
      </c>
      <c r="Z3918">
        <v>12</v>
      </c>
      <c r="AA3918">
        <v>10</v>
      </c>
      <c r="AB3918">
        <v>120</v>
      </c>
      <c r="AC3918" t="s">
        <v>1580</v>
      </c>
      <c r="AD3918">
        <f>IF(ISBLANK(Source[[#This Row],[CrosslistID]]),1,1/COUNTIFS(Source[CrosslistID],Source[[#This Row],[CrosslistID]],Source[TermDesc],Source[[#This Row],[TermDesc]]))</f>
        <v>0.5</v>
      </c>
      <c r="AE3918">
        <v>31</v>
      </c>
      <c r="AF3918">
        <v>35</v>
      </c>
      <c r="AG3918">
        <v>88.571399999999997</v>
      </c>
      <c r="AH3918">
        <v>88.571399999999997</v>
      </c>
      <c r="AI3918">
        <v>0.80200000000000005</v>
      </c>
      <c r="AJ3918">
        <v>0.80200000000000005</v>
      </c>
      <c r="AK3918">
        <v>0</v>
      </c>
      <c r="AL39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18">
        <f>IF(AND(Source[[#This Row],[Credit_Noncredit]]="Noncredit",Source[[#This Row],[FTEF]]&gt;0),Source[[#This Row],[NC XLST FTES]]*525/(437.5*Source[[#This Row],[FTEF]]),0)</f>
        <v>0</v>
      </c>
      <c r="AN3918">
        <f>IF(Source[[#This Row],[Credit_Noncredit]]="Credit",Source[[#This Row],[Census Enrollment]],Source[[#This Row],[Noncredit Avg. Attendance]])</f>
        <v>13</v>
      </c>
    </row>
    <row r="3919" spans="1:40" x14ac:dyDescent="0.25">
      <c r="A3919" t="s">
        <v>885</v>
      </c>
      <c r="B3919" t="s">
        <v>886</v>
      </c>
      <c r="C3919" t="s">
        <v>632</v>
      </c>
      <c r="D3919" t="s">
        <v>1475</v>
      </c>
      <c r="E3919" s="4">
        <v>52685</v>
      </c>
      <c r="F3919" s="4" t="s">
        <v>1502</v>
      </c>
      <c r="G3919" s="4">
        <v>254</v>
      </c>
      <c r="H3919" t="str">
        <f>CONCATENATE(Source[[#This Row],[Subject]],TRIM(Source[[#This Row],[Course]]))</f>
        <v>PE254</v>
      </c>
      <c r="I3919" t="str">
        <f>VLOOKUP(Source[[#This Row],[SubjCrse]],'Courses and Categories'!$E$2:$G$1816,3,FALSE)</f>
        <v>Credit PE/Dance Activity</v>
      </c>
      <c r="J3919">
        <v>1</v>
      </c>
      <c r="K3919" t="s">
        <v>1583</v>
      </c>
      <c r="L3919" t="s">
        <v>39</v>
      </c>
      <c r="M3919" t="s">
        <v>1063</v>
      </c>
      <c r="N3919" t="s">
        <v>195</v>
      </c>
      <c r="O3919">
        <v>840</v>
      </c>
      <c r="P3919">
        <v>945</v>
      </c>
      <c r="Q3919" t="s">
        <v>675</v>
      </c>
      <c r="R3919" t="s">
        <v>1579</v>
      </c>
      <c r="S3919" t="s">
        <v>134</v>
      </c>
      <c r="T3919" t="s">
        <v>51</v>
      </c>
      <c r="U3919" s="1">
        <v>43626</v>
      </c>
      <c r="V3919" s="1">
        <v>43665</v>
      </c>
      <c r="W3919" t="s">
        <v>1584</v>
      </c>
      <c r="X3919" t="s">
        <v>905</v>
      </c>
      <c r="Y3919">
        <v>19</v>
      </c>
      <c r="Z3919">
        <v>17</v>
      </c>
      <c r="AA3919">
        <v>15</v>
      </c>
      <c r="AB3919">
        <v>113.33329999999999</v>
      </c>
      <c r="AC3919" t="s">
        <v>1585</v>
      </c>
      <c r="AD3919">
        <f>IF(ISBLANK(Source[[#This Row],[CrosslistID]]),1,1/COUNTIFS(Source[CrosslistID],Source[[#This Row],[CrosslistID]],Source[TermDesc],Source[[#This Row],[TermDesc]]))</f>
        <v>0.5</v>
      </c>
      <c r="AE3919">
        <v>28</v>
      </c>
      <c r="AF3919">
        <v>35</v>
      </c>
      <c r="AG3919">
        <v>80</v>
      </c>
      <c r="AH3919">
        <v>80</v>
      </c>
      <c r="AI3919">
        <v>1.3640000000000001</v>
      </c>
      <c r="AJ3919">
        <v>1.3640000000000001</v>
      </c>
      <c r="AK3919">
        <v>0</v>
      </c>
      <c r="AL39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19">
        <f>IF(AND(Source[[#This Row],[Credit_Noncredit]]="Noncredit",Source[[#This Row],[FTEF]]&gt;0),Source[[#This Row],[NC XLST FTES]]*525/(437.5*Source[[#This Row],[FTEF]]),0)</f>
        <v>0</v>
      </c>
      <c r="AN3919">
        <f>IF(Source[[#This Row],[Credit_Noncredit]]="Credit",Source[[#This Row],[Census Enrollment]],Source[[#This Row],[Noncredit Avg. Attendance]])</f>
        <v>19</v>
      </c>
    </row>
    <row r="3920" spans="1:40" x14ac:dyDescent="0.25">
      <c r="A3920" t="s">
        <v>885</v>
      </c>
      <c r="B3920" t="s">
        <v>886</v>
      </c>
      <c r="C3920" t="s">
        <v>632</v>
      </c>
      <c r="D3920" t="s">
        <v>1475</v>
      </c>
      <c r="E3920" s="4">
        <v>52686</v>
      </c>
      <c r="F3920" s="4" t="s">
        <v>1502</v>
      </c>
      <c r="G3920" s="4">
        <v>254</v>
      </c>
      <c r="H3920" t="str">
        <f>CONCATENATE(Source[[#This Row],[Subject]],TRIM(Source[[#This Row],[Course]]))</f>
        <v>PE254</v>
      </c>
      <c r="I3920" t="str">
        <f>VLOOKUP(Source[[#This Row],[SubjCrse]],'Courses and Categories'!$E$2:$G$1816,3,FALSE)</f>
        <v>Credit PE/Dance Activity</v>
      </c>
      <c r="J3920">
        <v>2</v>
      </c>
      <c r="K3920" t="s">
        <v>1583</v>
      </c>
      <c r="L3920" t="s">
        <v>39</v>
      </c>
      <c r="M3920" t="s">
        <v>1063</v>
      </c>
      <c r="N3920" t="s">
        <v>195</v>
      </c>
      <c r="O3920">
        <v>1000</v>
      </c>
      <c r="P3920">
        <v>1105</v>
      </c>
      <c r="Q3920" t="s">
        <v>675</v>
      </c>
      <c r="R3920" t="s">
        <v>1579</v>
      </c>
      <c r="S3920" t="s">
        <v>134</v>
      </c>
      <c r="T3920" t="s">
        <v>51</v>
      </c>
      <c r="U3920" s="1">
        <v>43626</v>
      </c>
      <c r="V3920" s="1">
        <v>43665</v>
      </c>
      <c r="W3920" t="s">
        <v>669</v>
      </c>
      <c r="X3920" t="s">
        <v>905</v>
      </c>
      <c r="Y3920">
        <v>15</v>
      </c>
      <c r="Z3920">
        <v>14</v>
      </c>
      <c r="AA3920">
        <v>15</v>
      </c>
      <c r="AB3920">
        <v>93.333299999999994</v>
      </c>
      <c r="AC3920" t="s">
        <v>1586</v>
      </c>
      <c r="AD3920">
        <f>IF(ISBLANK(Source[[#This Row],[CrosslistID]]),1,1/COUNTIFS(Source[CrosslistID],Source[[#This Row],[CrosslistID]],Source[TermDesc],Source[[#This Row],[TermDesc]]))</f>
        <v>0.5</v>
      </c>
      <c r="AE3920">
        <v>22</v>
      </c>
      <c r="AF3920">
        <v>35</v>
      </c>
      <c r="AG3920">
        <v>62.857100000000003</v>
      </c>
      <c r="AH3920">
        <v>62.857100000000003</v>
      </c>
      <c r="AI3920">
        <v>1.077</v>
      </c>
      <c r="AJ3920">
        <v>1.077</v>
      </c>
      <c r="AK3920">
        <v>0.1</v>
      </c>
      <c r="AL39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20">
        <f>IF(AND(Source[[#This Row],[Credit_Noncredit]]="Noncredit",Source[[#This Row],[FTEF]]&gt;0),Source[[#This Row],[NC XLST FTES]]*525/(437.5*Source[[#This Row],[FTEF]]),0)</f>
        <v>0</v>
      </c>
      <c r="AN3920">
        <f>IF(Source[[#This Row],[Credit_Noncredit]]="Credit",Source[[#This Row],[Census Enrollment]],Source[[#This Row],[Noncredit Avg. Attendance]])</f>
        <v>15</v>
      </c>
    </row>
    <row r="3921" spans="1:40" x14ac:dyDescent="0.25">
      <c r="A3921" t="s">
        <v>885</v>
      </c>
      <c r="B3921" t="s">
        <v>886</v>
      </c>
      <c r="C3921" t="s">
        <v>632</v>
      </c>
      <c r="D3921" t="s">
        <v>1475</v>
      </c>
      <c r="E3921" s="4">
        <v>52687</v>
      </c>
      <c r="F3921" s="4" t="s">
        <v>1502</v>
      </c>
      <c r="G3921" s="4">
        <v>254</v>
      </c>
      <c r="H3921" t="str">
        <f>CONCATENATE(Source[[#This Row],[Subject]],TRIM(Source[[#This Row],[Course]]))</f>
        <v>PE254</v>
      </c>
      <c r="I3921" t="str">
        <f>VLOOKUP(Source[[#This Row],[SubjCrse]],'Courses and Categories'!$E$2:$G$1816,3,FALSE)</f>
        <v>Credit PE/Dance Activity</v>
      </c>
      <c r="J3921">
        <v>3</v>
      </c>
      <c r="K3921" t="s">
        <v>1583</v>
      </c>
      <c r="L3921" t="s">
        <v>39</v>
      </c>
      <c r="M3921" t="s">
        <v>1063</v>
      </c>
      <c r="N3921" t="s">
        <v>195</v>
      </c>
      <c r="O3921">
        <v>1110</v>
      </c>
      <c r="P3921">
        <v>1215</v>
      </c>
      <c r="Q3921" t="s">
        <v>675</v>
      </c>
      <c r="R3921" t="s">
        <v>1579</v>
      </c>
      <c r="S3921" t="s">
        <v>134</v>
      </c>
      <c r="T3921" t="s">
        <v>51</v>
      </c>
      <c r="U3921" s="1">
        <v>43626</v>
      </c>
      <c r="V3921" s="1">
        <v>43665</v>
      </c>
      <c r="W3921" t="s">
        <v>66</v>
      </c>
      <c r="X3921" t="s">
        <v>905</v>
      </c>
      <c r="Y3921">
        <v>16</v>
      </c>
      <c r="Z3921">
        <v>15</v>
      </c>
      <c r="AA3921">
        <v>15</v>
      </c>
      <c r="AB3921">
        <v>100</v>
      </c>
      <c r="AC3921" t="s">
        <v>1502</v>
      </c>
      <c r="AD3921">
        <f>IF(ISBLANK(Source[[#This Row],[CrosslistID]]),1,1/COUNTIFS(Source[CrosslistID],Source[[#This Row],[CrosslistID]],Source[TermDesc],Source[[#This Row],[TermDesc]]))</f>
        <v>0.5</v>
      </c>
      <c r="AE3921">
        <v>22</v>
      </c>
      <c r="AF3921">
        <v>35</v>
      </c>
      <c r="AG3921">
        <v>62.857100000000003</v>
      </c>
      <c r="AH3921">
        <v>62.857100000000003</v>
      </c>
      <c r="AI3921">
        <v>1.149</v>
      </c>
      <c r="AJ3921">
        <v>1.149</v>
      </c>
      <c r="AK3921">
        <v>0.1</v>
      </c>
      <c r="AL39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21">
        <f>IF(AND(Source[[#This Row],[Credit_Noncredit]]="Noncredit",Source[[#This Row],[FTEF]]&gt;0),Source[[#This Row],[NC XLST FTES]]*525/(437.5*Source[[#This Row],[FTEF]]),0)</f>
        <v>0</v>
      </c>
      <c r="AN3921">
        <f>IF(Source[[#This Row],[Credit_Noncredit]]="Credit",Source[[#This Row],[Census Enrollment]],Source[[#This Row],[Noncredit Avg. Attendance]])</f>
        <v>16</v>
      </c>
    </row>
    <row r="3922" spans="1:40" x14ac:dyDescent="0.25">
      <c r="A3922" t="s">
        <v>885</v>
      </c>
      <c r="B3922" t="s">
        <v>886</v>
      </c>
      <c r="C3922" t="s">
        <v>632</v>
      </c>
      <c r="D3922" t="s">
        <v>1475</v>
      </c>
      <c r="E3922" s="4">
        <v>52690</v>
      </c>
      <c r="F3922" s="4" t="s">
        <v>1502</v>
      </c>
      <c r="G3922" s="4">
        <v>254</v>
      </c>
      <c r="H3922" t="str">
        <f>CONCATENATE(Source[[#This Row],[Subject]],TRIM(Source[[#This Row],[Course]]))</f>
        <v>PE254</v>
      </c>
      <c r="I3922" t="str">
        <f>VLOOKUP(Source[[#This Row],[SubjCrse]],'Courses and Categories'!$E$2:$G$1816,3,FALSE)</f>
        <v>Credit PE/Dance Activity</v>
      </c>
      <c r="J3922">
        <v>502</v>
      </c>
      <c r="K3922" t="s">
        <v>1583</v>
      </c>
      <c r="L3922" t="s">
        <v>87</v>
      </c>
      <c r="M3922" t="s">
        <v>1063</v>
      </c>
      <c r="N3922" t="s">
        <v>59</v>
      </c>
      <c r="O3922">
        <v>1830</v>
      </c>
      <c r="P3922">
        <v>2045</v>
      </c>
      <c r="Q3922" t="s">
        <v>675</v>
      </c>
      <c r="R3922" t="s">
        <v>1579</v>
      </c>
      <c r="S3922" t="s">
        <v>134</v>
      </c>
      <c r="T3922" t="s">
        <v>41</v>
      </c>
      <c r="U3922" s="1">
        <v>43626</v>
      </c>
      <c r="V3922" s="1">
        <v>43674</v>
      </c>
      <c r="W3922" t="s">
        <v>1587</v>
      </c>
      <c r="X3922" t="s">
        <v>905</v>
      </c>
      <c r="Y3922">
        <v>22</v>
      </c>
      <c r="Z3922">
        <v>20</v>
      </c>
      <c r="AA3922">
        <v>20</v>
      </c>
      <c r="AB3922">
        <v>100</v>
      </c>
      <c r="AC3922" t="s">
        <v>1588</v>
      </c>
      <c r="AD3922">
        <f>IF(ISBLANK(Source[[#This Row],[CrosslistID]]),1,1/COUNTIFS(Source[CrosslistID],Source[[#This Row],[CrosslistID]],Source[TermDesc],Source[[#This Row],[TermDesc]]))</f>
        <v>0.5</v>
      </c>
      <c r="AE3922">
        <v>32</v>
      </c>
      <c r="AF3922">
        <v>35</v>
      </c>
      <c r="AG3922">
        <v>91.428600000000003</v>
      </c>
      <c r="AH3922">
        <v>91.428600000000003</v>
      </c>
      <c r="AI3922">
        <v>1.3620000000000001</v>
      </c>
      <c r="AJ3922">
        <v>1.3620000000000001</v>
      </c>
      <c r="AK3922">
        <v>0.1</v>
      </c>
      <c r="AL39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22">
        <f>IF(AND(Source[[#This Row],[Credit_Noncredit]]="Noncredit",Source[[#This Row],[FTEF]]&gt;0),Source[[#This Row],[NC XLST FTES]]*525/(437.5*Source[[#This Row],[FTEF]]),0)</f>
        <v>0</v>
      </c>
      <c r="AN3922">
        <f>IF(Source[[#This Row],[Credit_Noncredit]]="Credit",Source[[#This Row],[Census Enrollment]],Source[[#This Row],[Noncredit Avg. Attendance]])</f>
        <v>22</v>
      </c>
    </row>
    <row r="3923" spans="1:40" x14ac:dyDescent="0.25">
      <c r="A3923" t="s">
        <v>885</v>
      </c>
      <c r="B3923" t="s">
        <v>886</v>
      </c>
      <c r="C3923" t="s">
        <v>632</v>
      </c>
      <c r="D3923" t="s">
        <v>1475</v>
      </c>
      <c r="E3923" s="4">
        <v>52691</v>
      </c>
      <c r="F3923" s="4" t="s">
        <v>1502</v>
      </c>
      <c r="G3923" s="4" t="s">
        <v>1589</v>
      </c>
      <c r="H3923" t="str">
        <f>CONCATENATE(Source[[#This Row],[Subject]],TRIM(Source[[#This Row],[Course]]))</f>
        <v>PE255A</v>
      </c>
      <c r="I3923" t="str">
        <f>VLOOKUP(Source[[#This Row],[SubjCrse]],'Courses and Categories'!$E$2:$G$1816,3,FALSE)</f>
        <v>Credit PE/Dance Activity</v>
      </c>
      <c r="J3923">
        <v>1</v>
      </c>
      <c r="K3923" t="s">
        <v>1590</v>
      </c>
      <c r="L3923" t="s">
        <v>39</v>
      </c>
      <c r="M3923" t="s">
        <v>1063</v>
      </c>
      <c r="N3923" t="s">
        <v>195</v>
      </c>
      <c r="O3923">
        <v>840</v>
      </c>
      <c r="P3923">
        <v>945</v>
      </c>
      <c r="Q3923" t="s">
        <v>675</v>
      </c>
      <c r="R3923" t="s">
        <v>1579</v>
      </c>
      <c r="S3923" t="s">
        <v>134</v>
      </c>
      <c r="T3923" t="s">
        <v>51</v>
      </c>
      <c r="U3923" s="1">
        <v>43626</v>
      </c>
      <c r="V3923" s="1">
        <v>43665</v>
      </c>
      <c r="W3923" t="s">
        <v>1584</v>
      </c>
      <c r="X3923" t="s">
        <v>905</v>
      </c>
      <c r="Y3923">
        <v>9</v>
      </c>
      <c r="Z3923">
        <v>6</v>
      </c>
      <c r="AA3923">
        <v>10</v>
      </c>
      <c r="AB3923">
        <v>60</v>
      </c>
      <c r="AC3923" t="s">
        <v>1585</v>
      </c>
      <c r="AD3923">
        <f>IF(ISBLANK(Source[[#This Row],[CrosslistID]]),1,1/COUNTIFS(Source[CrosslistID],Source[[#This Row],[CrosslistID]],Source[TermDesc],Source[[#This Row],[TermDesc]]))</f>
        <v>0.5</v>
      </c>
      <c r="AE3923">
        <v>28</v>
      </c>
      <c r="AF3923">
        <v>35</v>
      </c>
      <c r="AG3923">
        <v>80</v>
      </c>
      <c r="AH3923">
        <v>80</v>
      </c>
      <c r="AI3923">
        <v>0.64600000000000002</v>
      </c>
      <c r="AJ3923">
        <v>0.64600000000000002</v>
      </c>
      <c r="AK3923">
        <v>0.1</v>
      </c>
      <c r="AL39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23">
        <f>IF(AND(Source[[#This Row],[Credit_Noncredit]]="Noncredit",Source[[#This Row],[FTEF]]&gt;0),Source[[#This Row],[NC XLST FTES]]*525/(437.5*Source[[#This Row],[FTEF]]),0)</f>
        <v>0</v>
      </c>
      <c r="AN3923">
        <f>IF(Source[[#This Row],[Credit_Noncredit]]="Credit",Source[[#This Row],[Census Enrollment]],Source[[#This Row],[Noncredit Avg. Attendance]])</f>
        <v>9</v>
      </c>
    </row>
    <row r="3924" spans="1:40" x14ac:dyDescent="0.25">
      <c r="A3924" t="s">
        <v>885</v>
      </c>
      <c r="B3924" t="s">
        <v>886</v>
      </c>
      <c r="C3924" t="s">
        <v>632</v>
      </c>
      <c r="D3924" t="s">
        <v>1475</v>
      </c>
      <c r="E3924" s="4">
        <v>52692</v>
      </c>
      <c r="F3924" s="4" t="s">
        <v>1502</v>
      </c>
      <c r="G3924" s="4" t="s">
        <v>1589</v>
      </c>
      <c r="H3924" t="str">
        <f>CONCATENATE(Source[[#This Row],[Subject]],TRIM(Source[[#This Row],[Course]]))</f>
        <v>PE255A</v>
      </c>
      <c r="I3924" t="str">
        <f>VLOOKUP(Source[[#This Row],[SubjCrse]],'Courses and Categories'!$E$2:$G$1816,3,FALSE)</f>
        <v>Credit PE/Dance Activity</v>
      </c>
      <c r="J3924">
        <v>2</v>
      </c>
      <c r="K3924" t="s">
        <v>1590</v>
      </c>
      <c r="L3924" t="s">
        <v>39</v>
      </c>
      <c r="M3924" t="s">
        <v>1063</v>
      </c>
      <c r="N3924" t="s">
        <v>195</v>
      </c>
      <c r="O3924">
        <v>1000</v>
      </c>
      <c r="P3924">
        <v>1105</v>
      </c>
      <c r="Q3924" t="s">
        <v>675</v>
      </c>
      <c r="R3924" t="s">
        <v>1579</v>
      </c>
      <c r="S3924" t="s">
        <v>134</v>
      </c>
      <c r="T3924" t="s">
        <v>51</v>
      </c>
      <c r="U3924" s="1">
        <v>43626</v>
      </c>
      <c r="V3924" s="1">
        <v>43665</v>
      </c>
      <c r="W3924" t="s">
        <v>669</v>
      </c>
      <c r="X3924" t="s">
        <v>905</v>
      </c>
      <c r="Y3924">
        <v>8</v>
      </c>
      <c r="Z3924">
        <v>8</v>
      </c>
      <c r="AA3924">
        <v>10</v>
      </c>
      <c r="AB3924">
        <v>80</v>
      </c>
      <c r="AC3924" t="s">
        <v>1586</v>
      </c>
      <c r="AD3924">
        <f>IF(ISBLANK(Source[[#This Row],[CrosslistID]]),1,1/COUNTIFS(Source[CrosslistID],Source[[#This Row],[CrosslistID]],Source[TermDesc],Source[[#This Row],[TermDesc]]))</f>
        <v>0.5</v>
      </c>
      <c r="AE3924">
        <v>22</v>
      </c>
      <c r="AF3924">
        <v>35</v>
      </c>
      <c r="AG3924">
        <v>62.857100000000003</v>
      </c>
      <c r="AH3924">
        <v>62.857100000000003</v>
      </c>
      <c r="AI3924">
        <v>0.57399999999999995</v>
      </c>
      <c r="AJ3924">
        <v>0.57399999999999995</v>
      </c>
      <c r="AK3924">
        <v>0</v>
      </c>
      <c r="AL39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24">
        <f>IF(AND(Source[[#This Row],[Credit_Noncredit]]="Noncredit",Source[[#This Row],[FTEF]]&gt;0),Source[[#This Row],[NC XLST FTES]]*525/(437.5*Source[[#This Row],[FTEF]]),0)</f>
        <v>0</v>
      </c>
      <c r="AN3924">
        <f>IF(Source[[#This Row],[Credit_Noncredit]]="Credit",Source[[#This Row],[Census Enrollment]],Source[[#This Row],[Noncredit Avg. Attendance]])</f>
        <v>8</v>
      </c>
    </row>
    <row r="3925" spans="1:40" x14ac:dyDescent="0.25">
      <c r="A3925" t="s">
        <v>885</v>
      </c>
      <c r="B3925" t="s">
        <v>886</v>
      </c>
      <c r="C3925" t="s">
        <v>632</v>
      </c>
      <c r="D3925" t="s">
        <v>1475</v>
      </c>
      <c r="E3925" s="4">
        <v>52693</v>
      </c>
      <c r="F3925" s="4" t="s">
        <v>1502</v>
      </c>
      <c r="G3925" s="4" t="s">
        <v>1589</v>
      </c>
      <c r="H3925" t="str">
        <f>CONCATENATE(Source[[#This Row],[Subject]],TRIM(Source[[#This Row],[Course]]))</f>
        <v>PE255A</v>
      </c>
      <c r="I3925" t="str">
        <f>VLOOKUP(Source[[#This Row],[SubjCrse]],'Courses and Categories'!$E$2:$G$1816,3,FALSE)</f>
        <v>Credit PE/Dance Activity</v>
      </c>
      <c r="J3925">
        <v>3</v>
      </c>
      <c r="K3925" t="s">
        <v>1590</v>
      </c>
      <c r="L3925" t="s">
        <v>39</v>
      </c>
      <c r="M3925" t="s">
        <v>1063</v>
      </c>
      <c r="N3925" t="s">
        <v>195</v>
      </c>
      <c r="O3925">
        <v>1110</v>
      </c>
      <c r="P3925">
        <v>1215</v>
      </c>
      <c r="Q3925" t="s">
        <v>675</v>
      </c>
      <c r="R3925" t="s">
        <v>1579</v>
      </c>
      <c r="S3925" t="s">
        <v>134</v>
      </c>
      <c r="T3925" t="s">
        <v>51</v>
      </c>
      <c r="U3925" s="1">
        <v>43626</v>
      </c>
      <c r="V3925" s="1">
        <v>43665</v>
      </c>
      <c r="W3925" t="s">
        <v>66</v>
      </c>
      <c r="X3925" t="s">
        <v>905</v>
      </c>
      <c r="Y3925">
        <v>7</v>
      </c>
      <c r="Z3925">
        <v>7</v>
      </c>
      <c r="AA3925">
        <v>10</v>
      </c>
      <c r="AB3925">
        <v>70</v>
      </c>
      <c r="AC3925" t="s">
        <v>1502</v>
      </c>
      <c r="AD3925">
        <f>IF(ISBLANK(Source[[#This Row],[CrosslistID]]),1,1/COUNTIFS(Source[CrosslistID],Source[[#This Row],[CrosslistID]],Source[TermDesc],Source[[#This Row],[TermDesc]]))</f>
        <v>0.5</v>
      </c>
      <c r="AE3925">
        <v>22</v>
      </c>
      <c r="AF3925">
        <v>35</v>
      </c>
      <c r="AG3925">
        <v>62.857100000000003</v>
      </c>
      <c r="AH3925">
        <v>62.857100000000003</v>
      </c>
      <c r="AI3925">
        <v>0.503</v>
      </c>
      <c r="AJ3925">
        <v>0.503</v>
      </c>
      <c r="AK3925">
        <v>0</v>
      </c>
      <c r="AL39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25">
        <f>IF(AND(Source[[#This Row],[Credit_Noncredit]]="Noncredit",Source[[#This Row],[FTEF]]&gt;0),Source[[#This Row],[NC XLST FTES]]*525/(437.5*Source[[#This Row],[FTEF]]),0)</f>
        <v>0</v>
      </c>
      <c r="AN3925">
        <f>IF(Source[[#This Row],[Credit_Noncredit]]="Credit",Source[[#This Row],[Census Enrollment]],Source[[#This Row],[Noncredit Avg. Attendance]])</f>
        <v>7</v>
      </c>
    </row>
    <row r="3926" spans="1:40" x14ac:dyDescent="0.25">
      <c r="A3926" t="s">
        <v>885</v>
      </c>
      <c r="B3926" t="s">
        <v>886</v>
      </c>
      <c r="C3926" t="s">
        <v>632</v>
      </c>
      <c r="D3926" t="s">
        <v>1475</v>
      </c>
      <c r="E3926" s="4">
        <v>52696</v>
      </c>
      <c r="F3926" s="4" t="s">
        <v>1502</v>
      </c>
      <c r="G3926" s="4" t="s">
        <v>1589</v>
      </c>
      <c r="H3926" t="str">
        <f>CONCATENATE(Source[[#This Row],[Subject]],TRIM(Source[[#This Row],[Course]]))</f>
        <v>PE255A</v>
      </c>
      <c r="I3926" t="str">
        <f>VLOOKUP(Source[[#This Row],[SubjCrse]],'Courses and Categories'!$E$2:$G$1816,3,FALSE)</f>
        <v>Credit PE/Dance Activity</v>
      </c>
      <c r="J3926">
        <v>502</v>
      </c>
      <c r="K3926" t="s">
        <v>1590</v>
      </c>
      <c r="L3926" t="s">
        <v>87</v>
      </c>
      <c r="M3926" t="s">
        <v>1063</v>
      </c>
      <c r="N3926" t="s">
        <v>59</v>
      </c>
      <c r="O3926">
        <v>1830</v>
      </c>
      <c r="P3926">
        <v>2045</v>
      </c>
      <c r="Q3926" t="s">
        <v>675</v>
      </c>
      <c r="R3926" t="s">
        <v>1579</v>
      </c>
      <c r="S3926" t="s">
        <v>134</v>
      </c>
      <c r="T3926" t="s">
        <v>41</v>
      </c>
      <c r="U3926" s="1">
        <v>43626</v>
      </c>
      <c r="V3926" s="1">
        <v>43674</v>
      </c>
      <c r="W3926" t="s">
        <v>1587</v>
      </c>
      <c r="X3926" t="s">
        <v>905</v>
      </c>
      <c r="Y3926">
        <v>12</v>
      </c>
      <c r="Z3926">
        <v>12</v>
      </c>
      <c r="AA3926">
        <v>10</v>
      </c>
      <c r="AB3926">
        <v>120</v>
      </c>
      <c r="AC3926" t="s">
        <v>1588</v>
      </c>
      <c r="AD3926">
        <f>IF(ISBLANK(Source[[#This Row],[CrosslistID]]),1,1/COUNTIFS(Source[CrosslistID],Source[[#This Row],[CrosslistID]],Source[TermDesc],Source[[#This Row],[TermDesc]]))</f>
        <v>0.5</v>
      </c>
      <c r="AE3926">
        <v>32</v>
      </c>
      <c r="AF3926">
        <v>35</v>
      </c>
      <c r="AG3926">
        <v>91.428600000000003</v>
      </c>
      <c r="AH3926">
        <v>91.428600000000003</v>
      </c>
      <c r="AI3926">
        <v>0.68100000000000005</v>
      </c>
      <c r="AJ3926">
        <v>0.7429</v>
      </c>
      <c r="AK3926">
        <v>0</v>
      </c>
      <c r="AL39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26">
        <f>IF(AND(Source[[#This Row],[Credit_Noncredit]]="Noncredit",Source[[#This Row],[FTEF]]&gt;0),Source[[#This Row],[NC XLST FTES]]*525/(437.5*Source[[#This Row],[FTEF]]),0)</f>
        <v>0</v>
      </c>
      <c r="AN3926">
        <f>IF(Source[[#This Row],[Credit_Noncredit]]="Credit",Source[[#This Row],[Census Enrollment]],Source[[#This Row],[Noncredit Avg. Attendance]])</f>
        <v>12</v>
      </c>
    </row>
    <row r="3927" spans="1:40" x14ac:dyDescent="0.25">
      <c r="A3927" t="s">
        <v>885</v>
      </c>
      <c r="B3927" t="s">
        <v>886</v>
      </c>
      <c r="C3927" t="s">
        <v>632</v>
      </c>
      <c r="D3927" t="s">
        <v>1475</v>
      </c>
      <c r="E3927" s="4">
        <v>52697</v>
      </c>
      <c r="F3927" s="4" t="s">
        <v>1502</v>
      </c>
      <c r="G3927" s="4" t="s">
        <v>1591</v>
      </c>
      <c r="H3927" t="str">
        <f>CONCATENATE(Source[[#This Row],[Subject]],TRIM(Source[[#This Row],[Course]]))</f>
        <v>PE255B</v>
      </c>
      <c r="I3927" t="str">
        <f>VLOOKUP(Source[[#This Row],[SubjCrse]],'Courses and Categories'!$E$2:$G$1816,3,FALSE)</f>
        <v>Credit PE/Dance Activity</v>
      </c>
      <c r="J3927">
        <v>1</v>
      </c>
      <c r="K3927" t="s">
        <v>1592</v>
      </c>
      <c r="L3927" t="s">
        <v>39</v>
      </c>
      <c r="M3927" t="s">
        <v>1063</v>
      </c>
      <c r="N3927" t="s">
        <v>195</v>
      </c>
      <c r="O3927">
        <v>1110</v>
      </c>
      <c r="P3927">
        <v>1215</v>
      </c>
      <c r="Q3927" t="s">
        <v>675</v>
      </c>
      <c r="R3927" t="s">
        <v>1579</v>
      </c>
      <c r="S3927" t="s">
        <v>134</v>
      </c>
      <c r="T3927" t="s">
        <v>51</v>
      </c>
      <c r="U3927" s="1">
        <v>43626</v>
      </c>
      <c r="V3927" s="1">
        <v>43665</v>
      </c>
      <c r="W3927" t="s">
        <v>1593</v>
      </c>
      <c r="X3927" t="s">
        <v>905</v>
      </c>
      <c r="Y3927">
        <v>17</v>
      </c>
      <c r="Z3927">
        <v>18</v>
      </c>
      <c r="AA3927">
        <v>15</v>
      </c>
      <c r="AB3927">
        <v>120</v>
      </c>
      <c r="AC3927" t="s">
        <v>200</v>
      </c>
      <c r="AD3927">
        <f>IF(ISBLANK(Source[[#This Row],[CrosslistID]]),1,1/COUNTIFS(Source[CrosslistID],Source[[#This Row],[CrosslistID]],Source[TermDesc],Source[[#This Row],[TermDesc]]))</f>
        <v>0.5</v>
      </c>
      <c r="AE3927">
        <v>27</v>
      </c>
      <c r="AF3927">
        <v>35</v>
      </c>
      <c r="AG3927">
        <v>77.142899999999997</v>
      </c>
      <c r="AH3927">
        <v>77.142899999999997</v>
      </c>
      <c r="AI3927">
        <v>1.2210000000000001</v>
      </c>
      <c r="AJ3927">
        <v>1.2210000000000001</v>
      </c>
      <c r="AK3927">
        <v>0.1</v>
      </c>
      <c r="AL39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27">
        <f>IF(AND(Source[[#This Row],[Credit_Noncredit]]="Noncredit",Source[[#This Row],[FTEF]]&gt;0),Source[[#This Row],[NC XLST FTES]]*525/(437.5*Source[[#This Row],[FTEF]]),0)</f>
        <v>0</v>
      </c>
      <c r="AN3927">
        <f>IF(Source[[#This Row],[Credit_Noncredit]]="Credit",Source[[#This Row],[Census Enrollment]],Source[[#This Row],[Noncredit Avg. Attendance]])</f>
        <v>17</v>
      </c>
    </row>
    <row r="3928" spans="1:40" x14ac:dyDescent="0.25">
      <c r="A3928" t="s">
        <v>885</v>
      </c>
      <c r="B3928" t="s">
        <v>886</v>
      </c>
      <c r="C3928" t="s">
        <v>632</v>
      </c>
      <c r="D3928" t="s">
        <v>1475</v>
      </c>
      <c r="E3928" s="4">
        <v>52698</v>
      </c>
      <c r="F3928" s="4" t="s">
        <v>1502</v>
      </c>
      <c r="G3928" s="4" t="s">
        <v>1591</v>
      </c>
      <c r="H3928" t="str">
        <f>CONCATENATE(Source[[#This Row],[Subject]],TRIM(Source[[#This Row],[Course]]))</f>
        <v>PE255B</v>
      </c>
      <c r="I3928" t="str">
        <f>VLOOKUP(Source[[#This Row],[SubjCrse]],'Courses and Categories'!$E$2:$G$1816,3,FALSE)</f>
        <v>Credit PE/Dance Activity</v>
      </c>
      <c r="J3928">
        <v>501</v>
      </c>
      <c r="K3928" t="s">
        <v>1592</v>
      </c>
      <c r="L3928" t="s">
        <v>87</v>
      </c>
      <c r="M3928" t="s">
        <v>1063</v>
      </c>
      <c r="N3928" t="s">
        <v>105</v>
      </c>
      <c r="O3928">
        <v>1830</v>
      </c>
      <c r="P3928">
        <v>2055</v>
      </c>
      <c r="Q3928" t="s">
        <v>675</v>
      </c>
      <c r="R3928" t="s">
        <v>1579</v>
      </c>
      <c r="S3928" t="s">
        <v>134</v>
      </c>
      <c r="T3928" t="s">
        <v>41</v>
      </c>
      <c r="U3928" s="1">
        <v>43626</v>
      </c>
      <c r="V3928" s="1">
        <v>43674</v>
      </c>
      <c r="W3928" t="s">
        <v>1587</v>
      </c>
      <c r="X3928" t="s">
        <v>905</v>
      </c>
      <c r="Y3928">
        <v>14</v>
      </c>
      <c r="Z3928">
        <v>13</v>
      </c>
      <c r="AA3928">
        <v>20</v>
      </c>
      <c r="AB3928">
        <v>65</v>
      </c>
      <c r="AC3928" t="s">
        <v>1594</v>
      </c>
      <c r="AD3928">
        <f>IF(ISBLANK(Source[[#This Row],[CrosslistID]]),1,1/COUNTIFS(Source[CrosslistID],Source[[#This Row],[CrosslistID]],Source[TermDesc],Source[[#This Row],[TermDesc]]))</f>
        <v>0.5</v>
      </c>
      <c r="AE3928">
        <v>25</v>
      </c>
      <c r="AF3928">
        <v>35</v>
      </c>
      <c r="AG3928">
        <v>71.428600000000003</v>
      </c>
      <c r="AH3928">
        <v>71.428600000000003</v>
      </c>
      <c r="AI3928">
        <v>1.008</v>
      </c>
      <c r="AJ3928">
        <v>1.008</v>
      </c>
      <c r="AK3928">
        <v>0.1</v>
      </c>
      <c r="AL39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28">
        <f>IF(AND(Source[[#This Row],[Credit_Noncredit]]="Noncredit",Source[[#This Row],[FTEF]]&gt;0),Source[[#This Row],[NC XLST FTES]]*525/(437.5*Source[[#This Row],[FTEF]]),0)</f>
        <v>0</v>
      </c>
      <c r="AN3928">
        <f>IF(Source[[#This Row],[Credit_Noncredit]]="Credit",Source[[#This Row],[Census Enrollment]],Source[[#This Row],[Noncredit Avg. Attendance]])</f>
        <v>14</v>
      </c>
    </row>
    <row r="3929" spans="1:40" x14ac:dyDescent="0.25">
      <c r="A3929" t="s">
        <v>885</v>
      </c>
      <c r="B3929" t="s">
        <v>886</v>
      </c>
      <c r="C3929" t="s">
        <v>632</v>
      </c>
      <c r="D3929" t="s">
        <v>1475</v>
      </c>
      <c r="E3929" s="4">
        <v>52701</v>
      </c>
      <c r="F3929" s="4" t="s">
        <v>1502</v>
      </c>
      <c r="G3929" s="4" t="s">
        <v>1595</v>
      </c>
      <c r="H3929" t="str">
        <f>CONCATENATE(Source[[#This Row],[Subject]],TRIM(Source[[#This Row],[Course]]))</f>
        <v>PE255C</v>
      </c>
      <c r="I3929" t="str">
        <f>VLOOKUP(Source[[#This Row],[SubjCrse]],'Courses and Categories'!$E$2:$G$1816,3,FALSE)</f>
        <v>Credit PE/Dance Activity</v>
      </c>
      <c r="J3929">
        <v>1</v>
      </c>
      <c r="K3929" t="s">
        <v>1596</v>
      </c>
      <c r="L3929" t="s">
        <v>39</v>
      </c>
      <c r="M3929" t="s">
        <v>1063</v>
      </c>
      <c r="N3929" t="s">
        <v>195</v>
      </c>
      <c r="O3929">
        <v>1110</v>
      </c>
      <c r="P3929">
        <v>1215</v>
      </c>
      <c r="Q3929" t="s">
        <v>675</v>
      </c>
      <c r="R3929" t="s">
        <v>1579</v>
      </c>
      <c r="S3929" t="s">
        <v>134</v>
      </c>
      <c r="T3929" t="s">
        <v>51</v>
      </c>
      <c r="U3929" s="1">
        <v>43626</v>
      </c>
      <c r="V3929" s="1">
        <v>43665</v>
      </c>
      <c r="W3929" t="s">
        <v>1593</v>
      </c>
      <c r="X3929" t="s">
        <v>905</v>
      </c>
      <c r="Y3929">
        <v>6</v>
      </c>
      <c r="Z3929">
        <v>6</v>
      </c>
      <c r="AA3929">
        <v>10</v>
      </c>
      <c r="AB3929">
        <v>60</v>
      </c>
      <c r="AC3929" t="s">
        <v>200</v>
      </c>
      <c r="AD3929">
        <f>IF(ISBLANK(Source[[#This Row],[CrosslistID]]),1,1/COUNTIFS(Source[CrosslistID],Source[[#This Row],[CrosslistID]],Source[TermDesc],Source[[#This Row],[TermDesc]]))</f>
        <v>0.5</v>
      </c>
      <c r="AE3929">
        <v>27</v>
      </c>
      <c r="AF3929">
        <v>35</v>
      </c>
      <c r="AG3929">
        <v>77.142899999999997</v>
      </c>
      <c r="AH3929">
        <v>77.142899999999997</v>
      </c>
      <c r="AI3929">
        <v>0.43099999999999999</v>
      </c>
      <c r="AJ3929">
        <v>0.43099999999999999</v>
      </c>
      <c r="AK3929">
        <v>0</v>
      </c>
      <c r="AL39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29">
        <f>IF(AND(Source[[#This Row],[Credit_Noncredit]]="Noncredit",Source[[#This Row],[FTEF]]&gt;0),Source[[#This Row],[NC XLST FTES]]*525/(437.5*Source[[#This Row],[FTEF]]),0)</f>
        <v>0</v>
      </c>
      <c r="AN3929">
        <f>IF(Source[[#This Row],[Credit_Noncredit]]="Credit",Source[[#This Row],[Census Enrollment]],Source[[#This Row],[Noncredit Avg. Attendance]])</f>
        <v>6</v>
      </c>
    </row>
    <row r="3930" spans="1:40" x14ac:dyDescent="0.25">
      <c r="A3930" t="s">
        <v>885</v>
      </c>
      <c r="B3930" t="s">
        <v>886</v>
      </c>
      <c r="C3930" t="s">
        <v>632</v>
      </c>
      <c r="D3930" t="s">
        <v>1475</v>
      </c>
      <c r="E3930" s="4">
        <v>52702</v>
      </c>
      <c r="F3930" s="4" t="s">
        <v>1502</v>
      </c>
      <c r="G3930" s="4" t="s">
        <v>1595</v>
      </c>
      <c r="H3930" t="str">
        <f>CONCATENATE(Source[[#This Row],[Subject]],TRIM(Source[[#This Row],[Course]]))</f>
        <v>PE255C</v>
      </c>
      <c r="I3930" t="str">
        <f>VLOOKUP(Source[[#This Row],[SubjCrse]],'Courses and Categories'!$E$2:$G$1816,3,FALSE)</f>
        <v>Credit PE/Dance Activity</v>
      </c>
      <c r="J3930">
        <v>501</v>
      </c>
      <c r="K3930" t="s">
        <v>1596</v>
      </c>
      <c r="L3930" t="s">
        <v>87</v>
      </c>
      <c r="M3930" t="s">
        <v>1063</v>
      </c>
      <c r="N3930" t="s">
        <v>105</v>
      </c>
      <c r="O3930">
        <v>1830</v>
      </c>
      <c r="P3930">
        <v>2055</v>
      </c>
      <c r="Q3930" t="s">
        <v>675</v>
      </c>
      <c r="R3930" t="s">
        <v>1579</v>
      </c>
      <c r="S3930" t="s">
        <v>134</v>
      </c>
      <c r="T3930" t="s">
        <v>41</v>
      </c>
      <c r="U3930" s="1">
        <v>43626</v>
      </c>
      <c r="V3930" s="1">
        <v>43674</v>
      </c>
      <c r="W3930" t="s">
        <v>1587</v>
      </c>
      <c r="X3930" t="s">
        <v>905</v>
      </c>
      <c r="Y3930">
        <v>11</v>
      </c>
      <c r="Z3930">
        <v>10</v>
      </c>
      <c r="AA3930">
        <v>10</v>
      </c>
      <c r="AB3930">
        <v>100</v>
      </c>
      <c r="AC3930" t="s">
        <v>1594</v>
      </c>
      <c r="AD3930">
        <f>IF(ISBLANK(Source[[#This Row],[CrosslistID]]),1,1/COUNTIFS(Source[CrosslistID],Source[[#This Row],[CrosslistID]],Source[TermDesc],Source[[#This Row],[TermDesc]]))</f>
        <v>0.5</v>
      </c>
      <c r="AE3930">
        <v>25</v>
      </c>
      <c r="AF3930">
        <v>35</v>
      </c>
      <c r="AG3930">
        <v>71.428600000000003</v>
      </c>
      <c r="AH3930">
        <v>71.428600000000003</v>
      </c>
      <c r="AI3930">
        <v>0.79200000000000004</v>
      </c>
      <c r="AJ3930">
        <v>0.79200000000000004</v>
      </c>
      <c r="AK3930">
        <v>0</v>
      </c>
      <c r="AL39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30">
        <f>IF(AND(Source[[#This Row],[Credit_Noncredit]]="Noncredit",Source[[#This Row],[FTEF]]&gt;0),Source[[#This Row],[NC XLST FTES]]*525/(437.5*Source[[#This Row],[FTEF]]),0)</f>
        <v>0</v>
      </c>
      <c r="AN3930">
        <f>IF(Source[[#This Row],[Credit_Noncredit]]="Credit",Source[[#This Row],[Census Enrollment]],Source[[#This Row],[Noncredit Avg. Attendance]])</f>
        <v>11</v>
      </c>
    </row>
    <row r="3931" spans="1:40" x14ac:dyDescent="0.25">
      <c r="A3931" t="s">
        <v>885</v>
      </c>
      <c r="B3931" t="s">
        <v>886</v>
      </c>
      <c r="C3931" t="s">
        <v>632</v>
      </c>
      <c r="D3931" t="s">
        <v>1475</v>
      </c>
      <c r="E3931" s="4">
        <v>53122</v>
      </c>
      <c r="F3931" s="4" t="s">
        <v>1502</v>
      </c>
      <c r="G3931" s="4" t="s">
        <v>1597</v>
      </c>
      <c r="H3931" t="str">
        <f>CONCATENATE(Source[[#This Row],[Subject]],TRIM(Source[[#This Row],[Course]]))</f>
        <v>PE256A</v>
      </c>
      <c r="I3931" t="str">
        <f>VLOOKUP(Source[[#This Row],[SubjCrse]],'Courses and Categories'!$E$2:$G$1816,3,FALSE)</f>
        <v>Credit PE/Dance Activity</v>
      </c>
      <c r="J3931">
        <v>1</v>
      </c>
      <c r="K3931" t="s">
        <v>1598</v>
      </c>
      <c r="L3931" t="s">
        <v>39</v>
      </c>
      <c r="M3931" t="s">
        <v>1063</v>
      </c>
      <c r="N3931" t="s">
        <v>795</v>
      </c>
      <c r="O3931" t="s">
        <v>795</v>
      </c>
      <c r="P3931" t="s">
        <v>795</v>
      </c>
      <c r="Q3931" t="s">
        <v>1599</v>
      </c>
      <c r="R3931" t="s">
        <v>1600</v>
      </c>
      <c r="S3931" t="s">
        <v>134</v>
      </c>
      <c r="T3931" t="s">
        <v>51</v>
      </c>
      <c r="U3931" s="1">
        <v>43626</v>
      </c>
      <c r="V3931" s="1">
        <v>43665</v>
      </c>
      <c r="W3931" t="s">
        <v>1601</v>
      </c>
      <c r="X3931" t="s">
        <v>46</v>
      </c>
      <c r="Y3931">
        <v>76</v>
      </c>
      <c r="Z3931">
        <v>49</v>
      </c>
      <c r="AA3931">
        <v>100</v>
      </c>
      <c r="AB3931">
        <v>49</v>
      </c>
      <c r="AC3931" t="s">
        <v>1602</v>
      </c>
      <c r="AD3931">
        <f>IF(ISBLANK(Source[[#This Row],[CrosslistID]]),1,1/COUNTIFS(Source[CrosslistID],Source[[#This Row],[CrosslistID]],Source[TermDesc],Source[[#This Row],[TermDesc]]))</f>
        <v>0.33333333333333331</v>
      </c>
      <c r="AE3931">
        <v>105</v>
      </c>
      <c r="AF3931">
        <v>200</v>
      </c>
      <c r="AG3931">
        <v>52.5</v>
      </c>
      <c r="AH3931">
        <v>52.5</v>
      </c>
      <c r="AI3931">
        <v>0.41299999999999998</v>
      </c>
      <c r="AJ3931">
        <v>0.41299999999999998</v>
      </c>
      <c r="AK3931">
        <v>0.4</v>
      </c>
      <c r="AL39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31">
        <f>IF(AND(Source[[#This Row],[Credit_Noncredit]]="Noncredit",Source[[#This Row],[FTEF]]&gt;0),Source[[#This Row],[NC XLST FTES]]*525/(437.5*Source[[#This Row],[FTEF]]),0)</f>
        <v>0</v>
      </c>
      <c r="AN3931">
        <f>IF(Source[[#This Row],[Credit_Noncredit]]="Credit",Source[[#This Row],[Census Enrollment]],Source[[#This Row],[Noncredit Avg. Attendance]])</f>
        <v>76</v>
      </c>
    </row>
    <row r="3932" spans="1:40" x14ac:dyDescent="0.25">
      <c r="A3932" t="s">
        <v>885</v>
      </c>
      <c r="B3932" t="s">
        <v>886</v>
      </c>
      <c r="C3932" t="s">
        <v>632</v>
      </c>
      <c r="D3932" t="s">
        <v>1475</v>
      </c>
      <c r="E3932" s="4">
        <v>52962</v>
      </c>
      <c r="F3932" s="4" t="s">
        <v>1502</v>
      </c>
      <c r="G3932" s="4" t="s">
        <v>1603</v>
      </c>
      <c r="H3932" t="str">
        <f>CONCATENATE(Source[[#This Row],[Subject]],TRIM(Source[[#This Row],[Course]]))</f>
        <v>PE256B</v>
      </c>
      <c r="I3932" t="str">
        <f>VLOOKUP(Source[[#This Row],[SubjCrse]],'Courses and Categories'!$E$2:$G$1816,3,FALSE)</f>
        <v>Credit PE/Dance Activity</v>
      </c>
      <c r="J3932">
        <v>1</v>
      </c>
      <c r="K3932" t="s">
        <v>1604</v>
      </c>
      <c r="L3932" t="s">
        <v>39</v>
      </c>
      <c r="M3932" t="s">
        <v>1063</v>
      </c>
      <c r="N3932" t="s">
        <v>42</v>
      </c>
      <c r="O3932" t="s">
        <v>42</v>
      </c>
      <c r="P3932" t="s">
        <v>42</v>
      </c>
      <c r="Q3932" t="s">
        <v>675</v>
      </c>
      <c r="R3932" t="s">
        <v>1579</v>
      </c>
      <c r="S3932" t="s">
        <v>134</v>
      </c>
      <c r="T3932" t="s">
        <v>51</v>
      </c>
      <c r="U3932" s="1">
        <v>43626</v>
      </c>
      <c r="V3932" s="1">
        <v>43665</v>
      </c>
      <c r="W3932" t="s">
        <v>1593</v>
      </c>
      <c r="X3932" t="s">
        <v>46</v>
      </c>
      <c r="Y3932">
        <v>33</v>
      </c>
      <c r="Z3932">
        <v>23</v>
      </c>
      <c r="AA3932">
        <v>40</v>
      </c>
      <c r="AB3932">
        <v>57.5</v>
      </c>
      <c r="AC3932" t="s">
        <v>1602</v>
      </c>
      <c r="AD3932">
        <f>IF(ISBLANK(Source[[#This Row],[CrosslistID]]),1,1/COUNTIFS(Source[CrosslistID],Source[[#This Row],[CrosslistID]],Source[TermDesc],Source[[#This Row],[TermDesc]]))</f>
        <v>0.33333333333333331</v>
      </c>
      <c r="AE3932">
        <v>105</v>
      </c>
      <c r="AF3932">
        <v>200</v>
      </c>
      <c r="AG3932">
        <v>52.5</v>
      </c>
      <c r="AH3932">
        <v>52.5</v>
      </c>
      <c r="AI3932">
        <v>0.47799999999999998</v>
      </c>
      <c r="AJ3932">
        <v>0.47799999999999998</v>
      </c>
      <c r="AK3932">
        <v>0</v>
      </c>
      <c r="AL39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32">
        <f>IF(AND(Source[[#This Row],[Credit_Noncredit]]="Noncredit",Source[[#This Row],[FTEF]]&gt;0),Source[[#This Row],[NC XLST FTES]]*525/(437.5*Source[[#This Row],[FTEF]]),0)</f>
        <v>0</v>
      </c>
      <c r="AN3932">
        <f>IF(Source[[#This Row],[Credit_Noncredit]]="Credit",Source[[#This Row],[Census Enrollment]],Source[[#This Row],[Noncredit Avg. Attendance]])</f>
        <v>33</v>
      </c>
    </row>
    <row r="3933" spans="1:40" x14ac:dyDescent="0.25">
      <c r="A3933" t="s">
        <v>885</v>
      </c>
      <c r="B3933" t="s">
        <v>886</v>
      </c>
      <c r="C3933" t="s">
        <v>632</v>
      </c>
      <c r="D3933" t="s">
        <v>1475</v>
      </c>
      <c r="E3933" s="4">
        <v>53519</v>
      </c>
      <c r="F3933" s="4" t="s">
        <v>1502</v>
      </c>
      <c r="G3933" s="4" t="s">
        <v>1605</v>
      </c>
      <c r="H3933" t="str">
        <f>CONCATENATE(Source[[#This Row],[Subject]],TRIM(Source[[#This Row],[Course]]))</f>
        <v>PE256D</v>
      </c>
      <c r="I3933" t="str">
        <f>VLOOKUP(Source[[#This Row],[SubjCrse]],'Courses and Categories'!$E$2:$G$1816,3,FALSE)</f>
        <v>Credit PE/Dance Activity</v>
      </c>
      <c r="J3933">
        <v>1</v>
      </c>
      <c r="K3933" t="s">
        <v>1606</v>
      </c>
      <c r="L3933" t="s">
        <v>39</v>
      </c>
      <c r="M3933" t="s">
        <v>1063</v>
      </c>
      <c r="N3933" t="s">
        <v>42</v>
      </c>
      <c r="O3933" t="s">
        <v>42</v>
      </c>
      <c r="P3933" t="s">
        <v>42</v>
      </c>
      <c r="Q3933" t="s">
        <v>42</v>
      </c>
      <c r="S3933" t="s">
        <v>134</v>
      </c>
      <c r="T3933" t="s">
        <v>51</v>
      </c>
      <c r="U3933" s="1">
        <v>43626</v>
      </c>
      <c r="V3933" s="1">
        <v>43665</v>
      </c>
      <c r="W3933" t="s">
        <v>1593</v>
      </c>
      <c r="X3933" t="s">
        <v>46</v>
      </c>
      <c r="Y3933">
        <v>12</v>
      </c>
      <c r="Z3933">
        <v>11</v>
      </c>
      <c r="AA3933">
        <v>20</v>
      </c>
      <c r="AB3933">
        <v>55</v>
      </c>
      <c r="AC3933" t="s">
        <v>1602</v>
      </c>
      <c r="AD3933">
        <f>IF(ISBLANK(Source[[#This Row],[CrosslistID]]),1,1/COUNTIFS(Source[CrosslistID],Source[[#This Row],[CrosslistID]],Source[TermDesc],Source[[#This Row],[TermDesc]]))</f>
        <v>0.33333333333333331</v>
      </c>
      <c r="AE3933">
        <v>105</v>
      </c>
      <c r="AF3933">
        <v>200</v>
      </c>
      <c r="AG3933">
        <v>52.5</v>
      </c>
      <c r="AH3933">
        <v>52.5</v>
      </c>
      <c r="AI3933">
        <v>0.23200000000000001</v>
      </c>
      <c r="AJ3933">
        <v>0.26240000000000002</v>
      </c>
      <c r="AK3933">
        <v>0</v>
      </c>
      <c r="AL39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33">
        <f>IF(AND(Source[[#This Row],[Credit_Noncredit]]="Noncredit",Source[[#This Row],[FTEF]]&gt;0),Source[[#This Row],[NC XLST FTES]]*525/(437.5*Source[[#This Row],[FTEF]]),0)</f>
        <v>0</v>
      </c>
      <c r="AN3933">
        <f>IF(Source[[#This Row],[Credit_Noncredit]]="Credit",Source[[#This Row],[Census Enrollment]],Source[[#This Row],[Noncredit Avg. Attendance]])</f>
        <v>12</v>
      </c>
    </row>
    <row r="3934" spans="1:40" x14ac:dyDescent="0.25">
      <c r="A3934" t="s">
        <v>885</v>
      </c>
      <c r="B3934" t="s">
        <v>886</v>
      </c>
      <c r="C3934" t="s">
        <v>632</v>
      </c>
      <c r="D3934" t="s">
        <v>1475</v>
      </c>
      <c r="E3934" s="4">
        <v>53066</v>
      </c>
      <c r="F3934" s="4" t="s">
        <v>1502</v>
      </c>
      <c r="G3934" s="4" t="s">
        <v>1607</v>
      </c>
      <c r="H3934" t="str">
        <f>CONCATENATE(Source[[#This Row],[Subject]],TRIM(Source[[#This Row],[Course]]))</f>
        <v>PE258A</v>
      </c>
      <c r="I3934" t="str">
        <f>VLOOKUP(Source[[#This Row],[SubjCrse]],'Courses and Categories'!$E$2:$G$1816,3,FALSE)</f>
        <v>Credit PE/Dance Activity</v>
      </c>
      <c r="J3934">
        <v>1</v>
      </c>
      <c r="K3934" t="s">
        <v>1608</v>
      </c>
      <c r="L3934" t="s">
        <v>39</v>
      </c>
      <c r="M3934" t="s">
        <v>1063</v>
      </c>
      <c r="N3934" t="s">
        <v>63</v>
      </c>
      <c r="O3934">
        <v>1315</v>
      </c>
      <c r="P3934">
        <v>1430</v>
      </c>
      <c r="Q3934" t="s">
        <v>675</v>
      </c>
      <c r="R3934" t="s">
        <v>1579</v>
      </c>
      <c r="S3934" t="s">
        <v>134</v>
      </c>
      <c r="T3934" t="s">
        <v>51</v>
      </c>
      <c r="U3934" s="1">
        <v>43626</v>
      </c>
      <c r="V3934" s="1">
        <v>43665</v>
      </c>
      <c r="W3934" t="s">
        <v>1593</v>
      </c>
      <c r="X3934" t="s">
        <v>905</v>
      </c>
      <c r="Y3934">
        <v>16</v>
      </c>
      <c r="Z3934">
        <v>14</v>
      </c>
      <c r="AA3934">
        <v>15</v>
      </c>
      <c r="AB3934">
        <v>93.333299999999994</v>
      </c>
      <c r="AC3934" t="s">
        <v>1609</v>
      </c>
      <c r="AD3934">
        <f>IF(ISBLANK(Source[[#This Row],[CrosslistID]]),1,1/COUNTIFS(Source[CrosslistID],Source[[#This Row],[CrosslistID]],Source[TermDesc],Source[[#This Row],[TermDesc]]))</f>
        <v>0.33333333333333331</v>
      </c>
      <c r="AE3934">
        <v>24</v>
      </c>
      <c r="AF3934">
        <v>35</v>
      </c>
      <c r="AG3934">
        <v>68.571399999999997</v>
      </c>
      <c r="AH3934">
        <v>68.571399999999997</v>
      </c>
      <c r="AI3934">
        <v>1.0509999999999999</v>
      </c>
      <c r="AJ3934">
        <v>1.0509999999999999</v>
      </c>
      <c r="AK3934">
        <v>0.1</v>
      </c>
      <c r="AL39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34">
        <f>IF(AND(Source[[#This Row],[Credit_Noncredit]]="Noncredit",Source[[#This Row],[FTEF]]&gt;0),Source[[#This Row],[NC XLST FTES]]*525/(437.5*Source[[#This Row],[FTEF]]),0)</f>
        <v>0</v>
      </c>
      <c r="AN3934">
        <f>IF(Source[[#This Row],[Credit_Noncredit]]="Credit",Source[[#This Row],[Census Enrollment]],Source[[#This Row],[Noncredit Avg. Attendance]])</f>
        <v>16</v>
      </c>
    </row>
    <row r="3935" spans="1:40" x14ac:dyDescent="0.25">
      <c r="A3935" t="s">
        <v>885</v>
      </c>
      <c r="B3935" t="s">
        <v>886</v>
      </c>
      <c r="C3935" t="s">
        <v>632</v>
      </c>
      <c r="D3935" t="s">
        <v>1475</v>
      </c>
      <c r="E3935" s="4">
        <v>53067</v>
      </c>
      <c r="F3935" s="4" t="s">
        <v>1502</v>
      </c>
      <c r="G3935" s="4" t="s">
        <v>1610</v>
      </c>
      <c r="H3935" t="str">
        <f>CONCATENATE(Source[[#This Row],[Subject]],TRIM(Source[[#This Row],[Course]]))</f>
        <v>PE258B</v>
      </c>
      <c r="I3935" t="str">
        <f>VLOOKUP(Source[[#This Row],[SubjCrse]],'Courses and Categories'!$E$2:$G$1816,3,FALSE)</f>
        <v>Credit PE/Dance Activity</v>
      </c>
      <c r="J3935">
        <v>1</v>
      </c>
      <c r="K3935" t="s">
        <v>1611</v>
      </c>
      <c r="L3935" t="s">
        <v>39</v>
      </c>
      <c r="M3935" t="s">
        <v>1063</v>
      </c>
      <c r="N3935" t="s">
        <v>63</v>
      </c>
      <c r="O3935">
        <v>1315</v>
      </c>
      <c r="P3935">
        <v>1430</v>
      </c>
      <c r="Q3935" t="s">
        <v>675</v>
      </c>
      <c r="R3935" t="s">
        <v>1579</v>
      </c>
      <c r="S3935" t="s">
        <v>134</v>
      </c>
      <c r="T3935" t="s">
        <v>51</v>
      </c>
      <c r="U3935" s="1">
        <v>43626</v>
      </c>
      <c r="V3935" s="1">
        <v>43665</v>
      </c>
      <c r="W3935" t="s">
        <v>1593</v>
      </c>
      <c r="X3935" t="s">
        <v>905</v>
      </c>
      <c r="Y3935">
        <v>9</v>
      </c>
      <c r="Z3935">
        <v>9</v>
      </c>
      <c r="AA3935">
        <v>10</v>
      </c>
      <c r="AB3935">
        <v>90</v>
      </c>
      <c r="AC3935" t="s">
        <v>1609</v>
      </c>
      <c r="AD3935">
        <f>IF(ISBLANK(Source[[#This Row],[CrosslistID]]),1,1/COUNTIFS(Source[CrosslistID],Source[[#This Row],[CrosslistID]],Source[TermDesc],Source[[#This Row],[TermDesc]]))</f>
        <v>0.33333333333333331</v>
      </c>
      <c r="AE3935">
        <v>24</v>
      </c>
      <c r="AF3935">
        <v>35</v>
      </c>
      <c r="AG3935">
        <v>68.571399999999997</v>
      </c>
      <c r="AH3935">
        <v>68.571399999999997</v>
      </c>
      <c r="AI3935">
        <v>0.59099999999999997</v>
      </c>
      <c r="AJ3935">
        <v>0.59099999999999997</v>
      </c>
      <c r="AK3935">
        <v>0</v>
      </c>
      <c r="AL39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35">
        <f>IF(AND(Source[[#This Row],[Credit_Noncredit]]="Noncredit",Source[[#This Row],[FTEF]]&gt;0),Source[[#This Row],[NC XLST FTES]]*525/(437.5*Source[[#This Row],[FTEF]]),0)</f>
        <v>0</v>
      </c>
      <c r="AN3935">
        <f>IF(Source[[#This Row],[Credit_Noncredit]]="Credit",Source[[#This Row],[Census Enrollment]],Source[[#This Row],[Noncredit Avg. Attendance]])</f>
        <v>9</v>
      </c>
    </row>
    <row r="3936" spans="1:40" x14ac:dyDescent="0.25">
      <c r="A3936" t="s">
        <v>885</v>
      </c>
      <c r="B3936" t="s">
        <v>886</v>
      </c>
      <c r="C3936" t="s">
        <v>632</v>
      </c>
      <c r="D3936" t="s">
        <v>1475</v>
      </c>
      <c r="E3936" s="4">
        <v>53520</v>
      </c>
      <c r="F3936" s="4" t="s">
        <v>1502</v>
      </c>
      <c r="G3936" s="4" t="s">
        <v>1612</v>
      </c>
      <c r="H3936" t="str">
        <f>CONCATENATE(Source[[#This Row],[Subject]],TRIM(Source[[#This Row],[Course]]))</f>
        <v>PE258D</v>
      </c>
      <c r="I3936" t="str">
        <f>VLOOKUP(Source[[#This Row],[SubjCrse]],'Courses and Categories'!$E$2:$G$1816,3,FALSE)</f>
        <v>Credit PE/Dance Activity</v>
      </c>
      <c r="J3936">
        <v>1</v>
      </c>
      <c r="K3936" t="s">
        <v>1613</v>
      </c>
      <c r="L3936" t="s">
        <v>39</v>
      </c>
      <c r="M3936" t="s">
        <v>1063</v>
      </c>
      <c r="N3936" t="s">
        <v>63</v>
      </c>
      <c r="O3936">
        <v>1315</v>
      </c>
      <c r="P3936">
        <v>1430</v>
      </c>
      <c r="Q3936" t="s">
        <v>675</v>
      </c>
      <c r="R3936" t="s">
        <v>1579</v>
      </c>
      <c r="S3936" t="s">
        <v>134</v>
      </c>
      <c r="T3936" t="s">
        <v>51</v>
      </c>
      <c r="U3936" s="1">
        <v>43626</v>
      </c>
      <c r="V3936" s="1">
        <v>43665</v>
      </c>
      <c r="W3936" t="s">
        <v>1593</v>
      </c>
      <c r="X3936" t="s">
        <v>905</v>
      </c>
      <c r="Y3936">
        <v>0</v>
      </c>
      <c r="Z3936">
        <v>0</v>
      </c>
      <c r="AA3936">
        <v>8</v>
      </c>
      <c r="AB3936">
        <v>0</v>
      </c>
      <c r="AC3936" t="s">
        <v>1609</v>
      </c>
      <c r="AD3936">
        <f>IF(ISBLANK(Source[[#This Row],[CrosslistID]]),1,1/COUNTIFS(Source[CrosslistID],Source[[#This Row],[CrosslistID]],Source[TermDesc],Source[[#This Row],[TermDesc]]))</f>
        <v>0.33333333333333331</v>
      </c>
      <c r="AE3936">
        <v>24</v>
      </c>
      <c r="AF3936">
        <v>35</v>
      </c>
      <c r="AG3936">
        <v>68.571399999999997</v>
      </c>
      <c r="AH3936">
        <v>68.571399999999997</v>
      </c>
      <c r="AI3936">
        <v>0</v>
      </c>
      <c r="AJ3936">
        <v>0</v>
      </c>
      <c r="AK3936">
        <v>0</v>
      </c>
      <c r="AL39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36">
        <f>IF(AND(Source[[#This Row],[Credit_Noncredit]]="Noncredit",Source[[#This Row],[FTEF]]&gt;0),Source[[#This Row],[NC XLST FTES]]*525/(437.5*Source[[#This Row],[FTEF]]),0)</f>
        <v>0</v>
      </c>
      <c r="AN3936">
        <f>IF(Source[[#This Row],[Credit_Noncredit]]="Credit",Source[[#This Row],[Census Enrollment]],Source[[#This Row],[Noncredit Avg. Attendance]])</f>
        <v>0</v>
      </c>
    </row>
    <row r="3937" spans="1:40" x14ac:dyDescent="0.25">
      <c r="A3937" t="s">
        <v>885</v>
      </c>
      <c r="B3937" t="s">
        <v>886</v>
      </c>
      <c r="C3937" t="s">
        <v>632</v>
      </c>
      <c r="D3937" t="s">
        <v>1475</v>
      </c>
      <c r="E3937" s="4">
        <v>52926</v>
      </c>
      <c r="F3937" s="4" t="s">
        <v>1502</v>
      </c>
      <c r="G3937" s="4" t="s">
        <v>1614</v>
      </c>
      <c r="H3937" t="str">
        <f>CONCATENATE(Source[[#This Row],[Subject]],TRIM(Source[[#This Row],[Course]]))</f>
        <v>PE274A</v>
      </c>
      <c r="I3937" t="str">
        <f>VLOOKUP(Source[[#This Row],[SubjCrse]],'Courses and Categories'!$E$2:$G$1816,3,FALSE)</f>
        <v>Credit PE/Dance Activity</v>
      </c>
      <c r="J3937">
        <v>501</v>
      </c>
      <c r="K3937" t="s">
        <v>1615</v>
      </c>
      <c r="L3937" t="s">
        <v>87</v>
      </c>
      <c r="M3937" t="s">
        <v>1063</v>
      </c>
      <c r="N3937" t="s">
        <v>105</v>
      </c>
      <c r="O3937">
        <v>1900</v>
      </c>
      <c r="P3937">
        <v>2125</v>
      </c>
      <c r="Q3937" t="s">
        <v>675</v>
      </c>
      <c r="R3937">
        <v>205</v>
      </c>
      <c r="S3937" t="s">
        <v>134</v>
      </c>
      <c r="T3937" t="s">
        <v>41</v>
      </c>
      <c r="U3937" s="1">
        <v>43626</v>
      </c>
      <c r="V3937" s="1">
        <v>43674</v>
      </c>
      <c r="W3937" t="s">
        <v>1616</v>
      </c>
      <c r="X3937" t="s">
        <v>905</v>
      </c>
      <c r="Y3937">
        <v>29</v>
      </c>
      <c r="Z3937">
        <v>25</v>
      </c>
      <c r="AA3937">
        <v>25</v>
      </c>
      <c r="AB3937">
        <v>100</v>
      </c>
      <c r="AC3937" t="s">
        <v>1617</v>
      </c>
      <c r="AD3937">
        <f>IF(ISBLANK(Source[[#This Row],[CrosslistID]]),1,1/COUNTIFS(Source[CrosslistID],Source[[#This Row],[CrosslistID]],Source[TermDesc],Source[[#This Row],[TermDesc]]))</f>
        <v>0.5</v>
      </c>
      <c r="AE3937">
        <v>32</v>
      </c>
      <c r="AF3937">
        <v>35</v>
      </c>
      <c r="AG3937">
        <v>91.428600000000003</v>
      </c>
      <c r="AH3937">
        <v>91.428600000000003</v>
      </c>
      <c r="AI3937">
        <v>2.016</v>
      </c>
      <c r="AJ3937">
        <v>2.0880000000000001</v>
      </c>
      <c r="AK3937">
        <v>0.1</v>
      </c>
      <c r="AL39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37">
        <f>IF(AND(Source[[#This Row],[Credit_Noncredit]]="Noncredit",Source[[#This Row],[FTEF]]&gt;0),Source[[#This Row],[NC XLST FTES]]*525/(437.5*Source[[#This Row],[FTEF]]),0)</f>
        <v>0</v>
      </c>
      <c r="AN3937">
        <f>IF(Source[[#This Row],[Credit_Noncredit]]="Credit",Source[[#This Row],[Census Enrollment]],Source[[#This Row],[Noncredit Avg. Attendance]])</f>
        <v>29</v>
      </c>
    </row>
    <row r="3938" spans="1:40" x14ac:dyDescent="0.25">
      <c r="A3938" t="s">
        <v>885</v>
      </c>
      <c r="B3938" t="s">
        <v>886</v>
      </c>
      <c r="C3938" t="s">
        <v>632</v>
      </c>
      <c r="D3938" t="s">
        <v>1475</v>
      </c>
      <c r="E3938" s="4">
        <v>53333</v>
      </c>
      <c r="F3938" s="4" t="s">
        <v>1502</v>
      </c>
      <c r="G3938" s="4" t="s">
        <v>1618</v>
      </c>
      <c r="H3938" t="str">
        <f>CONCATENATE(Source[[#This Row],[Subject]],TRIM(Source[[#This Row],[Course]]))</f>
        <v>PE274B</v>
      </c>
      <c r="I3938" t="str">
        <f>VLOOKUP(Source[[#This Row],[SubjCrse]],'Courses and Categories'!$E$2:$G$1816,3,FALSE)</f>
        <v>Credit PE/Dance Activity</v>
      </c>
      <c r="J3938">
        <v>501</v>
      </c>
      <c r="K3938" t="s">
        <v>1619</v>
      </c>
      <c r="L3938" t="s">
        <v>87</v>
      </c>
      <c r="M3938" t="s">
        <v>1063</v>
      </c>
      <c r="N3938" t="s">
        <v>105</v>
      </c>
      <c r="O3938">
        <v>1900</v>
      </c>
      <c r="P3938">
        <v>2125</v>
      </c>
      <c r="Q3938" t="s">
        <v>675</v>
      </c>
      <c r="R3938">
        <v>205</v>
      </c>
      <c r="S3938" t="s">
        <v>134</v>
      </c>
      <c r="T3938" t="s">
        <v>41</v>
      </c>
      <c r="U3938" s="1">
        <v>43626</v>
      </c>
      <c r="V3938" s="1">
        <v>43674</v>
      </c>
      <c r="W3938" t="s">
        <v>1616</v>
      </c>
      <c r="X3938" t="s">
        <v>905</v>
      </c>
      <c r="Y3938">
        <v>8</v>
      </c>
      <c r="Z3938">
        <v>7</v>
      </c>
      <c r="AA3938">
        <v>15</v>
      </c>
      <c r="AB3938">
        <v>46.666699999999999</v>
      </c>
      <c r="AC3938" t="s">
        <v>1617</v>
      </c>
      <c r="AD3938">
        <f>IF(ISBLANK(Source[[#This Row],[CrosslistID]]),1,1/COUNTIFS(Source[CrosslistID],Source[[#This Row],[CrosslistID]],Source[TermDesc],Source[[#This Row],[TermDesc]]))</f>
        <v>0.5</v>
      </c>
      <c r="AE3938">
        <v>32</v>
      </c>
      <c r="AF3938">
        <v>35</v>
      </c>
      <c r="AG3938">
        <v>91.428600000000003</v>
      </c>
      <c r="AH3938">
        <v>91.428600000000003</v>
      </c>
      <c r="AI3938">
        <v>0.57599999999999996</v>
      </c>
      <c r="AJ3938">
        <v>0.57599999999999996</v>
      </c>
      <c r="AK3938">
        <v>0</v>
      </c>
      <c r="AL39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38">
        <f>IF(AND(Source[[#This Row],[Credit_Noncredit]]="Noncredit",Source[[#This Row],[FTEF]]&gt;0),Source[[#This Row],[NC XLST FTES]]*525/(437.5*Source[[#This Row],[FTEF]]),0)</f>
        <v>0</v>
      </c>
      <c r="AN3938">
        <f>IF(Source[[#This Row],[Credit_Noncredit]]="Credit",Source[[#This Row],[Census Enrollment]],Source[[#This Row],[Noncredit Avg. Attendance]])</f>
        <v>8</v>
      </c>
    </row>
    <row r="3939" spans="1:40" x14ac:dyDescent="0.25">
      <c r="A3939" t="s">
        <v>885</v>
      </c>
      <c r="B3939" t="s">
        <v>886</v>
      </c>
      <c r="C3939" t="s">
        <v>632</v>
      </c>
      <c r="D3939" t="s">
        <v>1475</v>
      </c>
      <c r="E3939" s="4">
        <v>53629</v>
      </c>
      <c r="F3939" s="4" t="s">
        <v>1620</v>
      </c>
      <c r="G3939" s="4">
        <v>96</v>
      </c>
      <c r="H3939" t="str">
        <f>CONCATENATE(Source[[#This Row],[Subject]],TRIM(Source[[#This Row],[Course]]))</f>
        <v>PE A96</v>
      </c>
      <c r="I3939" t="str">
        <f>VLOOKUP(Source[[#This Row],[SubjCrse]],'Courses and Categories'!$E$2:$G$1816,3,FALSE)</f>
        <v>Credit Athletics</v>
      </c>
      <c r="J3939">
        <v>1</v>
      </c>
      <c r="K3939" t="s">
        <v>1621</v>
      </c>
      <c r="L3939" t="s">
        <v>39</v>
      </c>
      <c r="M3939" t="s">
        <v>1063</v>
      </c>
      <c r="N3939" t="s">
        <v>781</v>
      </c>
      <c r="O3939" t="s">
        <v>781</v>
      </c>
      <c r="P3939" t="s">
        <v>781</v>
      </c>
      <c r="Q3939" t="s">
        <v>781</v>
      </c>
      <c r="S3939" t="s">
        <v>134</v>
      </c>
      <c r="T3939" t="s">
        <v>44</v>
      </c>
      <c r="U3939" s="1">
        <v>43686</v>
      </c>
      <c r="V3939" s="1">
        <v>43691</v>
      </c>
      <c r="W3939" t="s">
        <v>1566</v>
      </c>
      <c r="X3939" t="s">
        <v>46</v>
      </c>
      <c r="Y3939">
        <v>56</v>
      </c>
      <c r="Z3939">
        <v>48</v>
      </c>
      <c r="AA3939">
        <v>40</v>
      </c>
      <c r="AB3939">
        <v>120</v>
      </c>
      <c r="AD3939">
        <f>IF(ISBLANK(Source[[#This Row],[CrosslistID]]),1,1/COUNTIFS(Source[CrosslistID],Source[[#This Row],[CrosslistID]],Source[TermDesc],Source[[#This Row],[TermDesc]]))</f>
        <v>1</v>
      </c>
      <c r="AG3939">
        <v>0</v>
      </c>
      <c r="AH3939">
        <v>120</v>
      </c>
      <c r="AI3939">
        <v>1.92</v>
      </c>
      <c r="AJ3939">
        <v>2.1943000000000001</v>
      </c>
      <c r="AK3939">
        <v>0.15</v>
      </c>
      <c r="AL39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39">
        <f>IF(AND(Source[[#This Row],[Credit_Noncredit]]="Noncredit",Source[[#This Row],[FTEF]]&gt;0),Source[[#This Row],[NC XLST FTES]]*525/(437.5*Source[[#This Row],[FTEF]]),0)</f>
        <v>0</v>
      </c>
      <c r="AN3939">
        <f>IF(Source[[#This Row],[Credit_Noncredit]]="Credit",Source[[#This Row],[Census Enrollment]],Source[[#This Row],[Noncredit Avg. Attendance]])</f>
        <v>56</v>
      </c>
    </row>
    <row r="3940" spans="1:40" x14ac:dyDescent="0.25">
      <c r="A3940" t="s">
        <v>885</v>
      </c>
      <c r="B3940" t="s">
        <v>886</v>
      </c>
      <c r="C3940" t="s">
        <v>632</v>
      </c>
      <c r="D3940" t="s">
        <v>1475</v>
      </c>
      <c r="E3940" s="4">
        <v>53630</v>
      </c>
      <c r="F3940" s="4" t="s">
        <v>1620</v>
      </c>
      <c r="G3940" s="4">
        <v>96</v>
      </c>
      <c r="H3940" t="str">
        <f>CONCATENATE(Source[[#This Row],[Subject]],TRIM(Source[[#This Row],[Course]]))</f>
        <v>PE A96</v>
      </c>
      <c r="I3940" t="str">
        <f>VLOOKUP(Source[[#This Row],[SubjCrse]],'Courses and Categories'!$E$2:$G$1816,3,FALSE)</f>
        <v>Credit Athletics</v>
      </c>
      <c r="J3940">
        <v>2</v>
      </c>
      <c r="K3940" t="s">
        <v>1621</v>
      </c>
      <c r="L3940" t="s">
        <v>39</v>
      </c>
      <c r="M3940" t="s">
        <v>1063</v>
      </c>
      <c r="N3940" t="s">
        <v>781</v>
      </c>
      <c r="O3940" t="s">
        <v>781</v>
      </c>
      <c r="P3940" t="s">
        <v>781</v>
      </c>
      <c r="Q3940" t="s">
        <v>781</v>
      </c>
      <c r="S3940" t="s">
        <v>134</v>
      </c>
      <c r="T3940" t="s">
        <v>44</v>
      </c>
      <c r="U3940" s="1">
        <v>43686</v>
      </c>
      <c r="V3940" s="1">
        <v>43691</v>
      </c>
      <c r="W3940" t="s">
        <v>1536</v>
      </c>
      <c r="X3940" t="s">
        <v>46</v>
      </c>
      <c r="Y3940">
        <v>56</v>
      </c>
      <c r="Z3940">
        <v>47</v>
      </c>
      <c r="AA3940">
        <v>40</v>
      </c>
      <c r="AB3940">
        <v>117.5</v>
      </c>
      <c r="AD3940">
        <f>IF(ISBLANK(Source[[#This Row],[CrosslistID]]),1,1/COUNTIFS(Source[CrosslistID],Source[[#This Row],[CrosslistID]],Source[TermDesc],Source[[#This Row],[TermDesc]]))</f>
        <v>1</v>
      </c>
      <c r="AG3940">
        <v>0</v>
      </c>
      <c r="AH3940">
        <v>117.5</v>
      </c>
      <c r="AI3940">
        <v>1.585</v>
      </c>
      <c r="AJ3940">
        <v>1.9702999999999999</v>
      </c>
      <c r="AK3940">
        <v>0.15</v>
      </c>
      <c r="AL39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40">
        <f>IF(AND(Source[[#This Row],[Credit_Noncredit]]="Noncredit",Source[[#This Row],[FTEF]]&gt;0),Source[[#This Row],[NC XLST FTES]]*525/(437.5*Source[[#This Row],[FTEF]]),0)</f>
        <v>0</v>
      </c>
      <c r="AN3940">
        <f>IF(Source[[#This Row],[Credit_Noncredit]]="Credit",Source[[#This Row],[Census Enrollment]],Source[[#This Row],[Noncredit Avg. Attendance]])</f>
        <v>56</v>
      </c>
    </row>
    <row r="3941" spans="1:40" x14ac:dyDescent="0.25">
      <c r="A3941" t="s">
        <v>885</v>
      </c>
      <c r="B3941" t="s">
        <v>886</v>
      </c>
      <c r="C3941" t="s">
        <v>632</v>
      </c>
      <c r="D3941" t="s">
        <v>1475</v>
      </c>
      <c r="E3941" s="4">
        <v>53521</v>
      </c>
      <c r="F3941" s="4" t="s">
        <v>1620</v>
      </c>
      <c r="G3941" s="4">
        <v>96</v>
      </c>
      <c r="H3941" t="str">
        <f>CONCATENATE(Source[[#This Row],[Subject]],TRIM(Source[[#This Row],[Course]]))</f>
        <v>PE A96</v>
      </c>
      <c r="I3941" t="str">
        <f>VLOOKUP(Source[[#This Row],[SubjCrse]],'Courses and Categories'!$E$2:$G$1816,3,FALSE)</f>
        <v>Credit Athletics</v>
      </c>
      <c r="J3941">
        <v>401</v>
      </c>
      <c r="K3941" t="s">
        <v>1621</v>
      </c>
      <c r="L3941" t="s">
        <v>39</v>
      </c>
      <c r="M3941" t="s">
        <v>1063</v>
      </c>
      <c r="N3941" t="s">
        <v>781</v>
      </c>
      <c r="O3941" t="s">
        <v>781</v>
      </c>
      <c r="P3941" t="s">
        <v>781</v>
      </c>
      <c r="Q3941" t="s">
        <v>781</v>
      </c>
      <c r="S3941" t="s">
        <v>134</v>
      </c>
      <c r="T3941" t="s">
        <v>51</v>
      </c>
      <c r="U3941" s="1">
        <v>43686</v>
      </c>
      <c r="V3941" s="1">
        <v>43691</v>
      </c>
      <c r="W3941" t="s">
        <v>1569</v>
      </c>
      <c r="X3941" t="s">
        <v>46</v>
      </c>
      <c r="Y3941">
        <v>56</v>
      </c>
      <c r="Z3941">
        <v>56</v>
      </c>
      <c r="AA3941">
        <v>35</v>
      </c>
      <c r="AB3941">
        <v>160</v>
      </c>
      <c r="AD3941">
        <f>IF(ISBLANK(Source[[#This Row],[CrosslistID]]),1,1/COUNTIFS(Source[CrosslistID],Source[[#This Row],[CrosslistID]],Source[TermDesc],Source[[#This Row],[TermDesc]]))</f>
        <v>1</v>
      </c>
      <c r="AG3941">
        <v>0</v>
      </c>
      <c r="AH3941">
        <v>160</v>
      </c>
      <c r="AI3941">
        <v>2.4</v>
      </c>
      <c r="AJ3941">
        <v>2.5371000000000001</v>
      </c>
      <c r="AK3941">
        <v>0.15</v>
      </c>
      <c r="AL39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41">
        <f>IF(AND(Source[[#This Row],[Credit_Noncredit]]="Noncredit",Source[[#This Row],[FTEF]]&gt;0),Source[[#This Row],[NC XLST FTES]]*525/(437.5*Source[[#This Row],[FTEF]]),0)</f>
        <v>0</v>
      </c>
      <c r="AN3941">
        <f>IF(Source[[#This Row],[Credit_Noncredit]]="Credit",Source[[#This Row],[Census Enrollment]],Source[[#This Row],[Noncredit Avg. Attendance]])</f>
        <v>56</v>
      </c>
    </row>
    <row r="3942" spans="1:40" x14ac:dyDescent="0.25">
      <c r="A3942" t="s">
        <v>885</v>
      </c>
      <c r="B3942" t="s">
        <v>886</v>
      </c>
      <c r="C3942" t="s">
        <v>632</v>
      </c>
      <c r="D3942" t="s">
        <v>1475</v>
      </c>
      <c r="E3942" s="4">
        <v>53074</v>
      </c>
      <c r="F3942" s="4" t="s">
        <v>1620</v>
      </c>
      <c r="G3942" s="4">
        <v>97</v>
      </c>
      <c r="H3942" t="str">
        <f>CONCATENATE(Source[[#This Row],[Subject]],TRIM(Source[[#This Row],[Course]]))</f>
        <v>PE A97</v>
      </c>
      <c r="I3942" t="str">
        <f>VLOOKUP(Source[[#This Row],[SubjCrse]],'Courses and Categories'!$E$2:$G$1816,3,FALSE)</f>
        <v>Credit Athletics</v>
      </c>
      <c r="J3942">
        <v>1</v>
      </c>
      <c r="K3942" t="s">
        <v>1622</v>
      </c>
      <c r="L3942" t="s">
        <v>39</v>
      </c>
      <c r="M3942" t="s">
        <v>1063</v>
      </c>
      <c r="N3942" t="s">
        <v>68</v>
      </c>
      <c r="O3942" t="s">
        <v>1623</v>
      </c>
      <c r="P3942" t="s">
        <v>1624</v>
      </c>
      <c r="Q3942" t="s">
        <v>1534</v>
      </c>
      <c r="R3942" t="s">
        <v>1625</v>
      </c>
      <c r="S3942" t="s">
        <v>134</v>
      </c>
      <c r="T3942" t="s">
        <v>51</v>
      </c>
      <c r="U3942" s="1">
        <v>43626</v>
      </c>
      <c r="V3942" s="1">
        <v>43666</v>
      </c>
      <c r="W3942" t="s">
        <v>1626</v>
      </c>
      <c r="X3942" t="s">
        <v>46</v>
      </c>
      <c r="Y3942">
        <v>13</v>
      </c>
      <c r="Z3942">
        <v>9</v>
      </c>
      <c r="AA3942">
        <v>20</v>
      </c>
      <c r="AB3942">
        <v>45</v>
      </c>
      <c r="AD3942">
        <f>IF(ISBLANK(Source[[#This Row],[CrosslistID]]),1,1/COUNTIFS(Source[CrosslistID],Source[[#This Row],[CrosslistID]],Source[TermDesc],Source[[#This Row],[TermDesc]]))</f>
        <v>1</v>
      </c>
      <c r="AG3942">
        <v>0</v>
      </c>
      <c r="AH3942">
        <v>45</v>
      </c>
      <c r="AI3942">
        <v>1.002</v>
      </c>
      <c r="AJ3942">
        <v>1.002</v>
      </c>
      <c r="AK3942">
        <v>0.20100000000000001</v>
      </c>
      <c r="AL39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42">
        <f>IF(AND(Source[[#This Row],[Credit_Noncredit]]="Noncredit",Source[[#This Row],[FTEF]]&gt;0),Source[[#This Row],[NC XLST FTES]]*525/(437.5*Source[[#This Row],[FTEF]]),0)</f>
        <v>0</v>
      </c>
      <c r="AN3942">
        <f>IF(Source[[#This Row],[Credit_Noncredit]]="Credit",Source[[#This Row],[Census Enrollment]],Source[[#This Row],[Noncredit Avg. Attendance]])</f>
        <v>13</v>
      </c>
    </row>
    <row r="3943" spans="1:40" x14ac:dyDescent="0.25">
      <c r="A3943" t="s">
        <v>885</v>
      </c>
      <c r="B3943" t="s">
        <v>886</v>
      </c>
      <c r="C3943" t="s">
        <v>632</v>
      </c>
      <c r="D3943" t="s">
        <v>1475</v>
      </c>
      <c r="E3943" s="4">
        <v>53121</v>
      </c>
      <c r="F3943" s="4" t="s">
        <v>1620</v>
      </c>
      <c r="G3943" s="4">
        <v>97</v>
      </c>
      <c r="H3943" t="str">
        <f>CONCATENATE(Source[[#This Row],[Subject]],TRIM(Source[[#This Row],[Course]]))</f>
        <v>PE A97</v>
      </c>
      <c r="I3943" t="str">
        <f>VLOOKUP(Source[[#This Row],[SubjCrse]],'Courses and Categories'!$E$2:$G$1816,3,FALSE)</f>
        <v>Credit Athletics</v>
      </c>
      <c r="J3943">
        <v>2</v>
      </c>
      <c r="K3943" t="s">
        <v>1622</v>
      </c>
      <c r="L3943" t="s">
        <v>39</v>
      </c>
      <c r="M3943" t="s">
        <v>1063</v>
      </c>
      <c r="N3943" t="s">
        <v>63</v>
      </c>
      <c r="O3943">
        <v>1410</v>
      </c>
      <c r="P3943">
        <v>1530</v>
      </c>
      <c r="Q3943" t="s">
        <v>675</v>
      </c>
      <c r="R3943">
        <v>200</v>
      </c>
      <c r="S3943" t="s">
        <v>134</v>
      </c>
      <c r="T3943" t="s">
        <v>51</v>
      </c>
      <c r="U3943" s="1">
        <v>43626</v>
      </c>
      <c r="V3943" s="1">
        <v>43666</v>
      </c>
      <c r="W3943" t="s">
        <v>66</v>
      </c>
      <c r="X3943" t="s">
        <v>46</v>
      </c>
      <c r="Y3943">
        <v>20</v>
      </c>
      <c r="Z3943">
        <v>20</v>
      </c>
      <c r="AA3943">
        <v>20</v>
      </c>
      <c r="AB3943">
        <v>100</v>
      </c>
      <c r="AD3943">
        <f>IF(ISBLANK(Source[[#This Row],[CrosslistID]]),1,1/COUNTIFS(Source[CrosslistID],Source[[#This Row],[CrosslistID]],Source[TermDesc],Source[[#This Row],[TermDesc]]))</f>
        <v>1</v>
      </c>
      <c r="AG3943">
        <v>0</v>
      </c>
      <c r="AH3943">
        <v>100</v>
      </c>
      <c r="AI3943">
        <v>1.198</v>
      </c>
      <c r="AJ3943">
        <v>1.198</v>
      </c>
      <c r="AK3943">
        <v>0.1</v>
      </c>
      <c r="AL39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43">
        <f>IF(AND(Source[[#This Row],[Credit_Noncredit]]="Noncredit",Source[[#This Row],[FTEF]]&gt;0),Source[[#This Row],[NC XLST FTES]]*525/(437.5*Source[[#This Row],[FTEF]]),0)</f>
        <v>0</v>
      </c>
      <c r="AN3943">
        <f>IF(Source[[#This Row],[Credit_Noncredit]]="Credit",Source[[#This Row],[Census Enrollment]],Source[[#This Row],[Noncredit Avg. Attendance]])</f>
        <v>20</v>
      </c>
    </row>
    <row r="3944" spans="1:40" x14ac:dyDescent="0.25">
      <c r="A3944" t="s">
        <v>885</v>
      </c>
      <c r="B3944" t="s">
        <v>886</v>
      </c>
      <c r="C3944" t="s">
        <v>775</v>
      </c>
      <c r="D3944" t="s">
        <v>1627</v>
      </c>
      <c r="E3944" s="4">
        <v>53597</v>
      </c>
      <c r="F3944" s="4" t="s">
        <v>1628</v>
      </c>
      <c r="G3944" s="4">
        <v>101</v>
      </c>
      <c r="H3944" t="str">
        <f>CONCATENATE(Source[[#This Row],[Subject]],TRIM(Source[[#This Row],[Course]]))</f>
        <v>AIRC101</v>
      </c>
      <c r="I3944" t="str">
        <f>VLOOKUP(Source[[#This Row],[SubjCrse]],'Courses and Categories'!$E$2:$G$1816,3,FALSE)</f>
        <v>Credit CTE</v>
      </c>
      <c r="J3944">
        <v>1</v>
      </c>
      <c r="K3944" t="s">
        <v>1629</v>
      </c>
      <c r="L3944" t="s">
        <v>39</v>
      </c>
      <c r="M3944" t="s">
        <v>1046</v>
      </c>
      <c r="N3944" t="s">
        <v>293</v>
      </c>
      <c r="O3944" t="s">
        <v>1630</v>
      </c>
      <c r="P3944" t="s">
        <v>491</v>
      </c>
      <c r="Q3944" t="s">
        <v>1631</v>
      </c>
      <c r="S3944" t="s">
        <v>1632</v>
      </c>
      <c r="T3944" t="s">
        <v>44</v>
      </c>
      <c r="U3944" s="1">
        <v>43619</v>
      </c>
      <c r="V3944" s="1">
        <v>43672</v>
      </c>
      <c r="W3944" t="s">
        <v>1633</v>
      </c>
      <c r="X3944" t="s">
        <v>905</v>
      </c>
      <c r="Y3944">
        <v>27</v>
      </c>
      <c r="Z3944">
        <v>27</v>
      </c>
      <c r="AA3944">
        <v>25</v>
      </c>
      <c r="AB3944">
        <v>108</v>
      </c>
      <c r="AD3944">
        <f>IF(ISBLANK(Source[[#This Row],[CrosslistID]]),1,1/COUNTIFS(Source[CrosslistID],Source[[#This Row],[CrosslistID]],Source[TermDesc],Source[[#This Row],[TermDesc]]))</f>
        <v>1</v>
      </c>
      <c r="AG3944">
        <v>0</v>
      </c>
      <c r="AH3944">
        <v>108</v>
      </c>
      <c r="AI3944">
        <v>12.034000000000001</v>
      </c>
      <c r="AJ3944">
        <v>12.034000000000001</v>
      </c>
      <c r="AK3944">
        <v>0.83330000000000004</v>
      </c>
      <c r="AL39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44">
        <f>IF(AND(Source[[#This Row],[Credit_Noncredit]]="Noncredit",Source[[#This Row],[FTEF]]&gt;0),Source[[#This Row],[NC XLST FTES]]*525/(437.5*Source[[#This Row],[FTEF]]),0)</f>
        <v>0</v>
      </c>
      <c r="AN3944">
        <f>IF(Source[[#This Row],[Credit_Noncredit]]="Credit",Source[[#This Row],[Census Enrollment]],Source[[#This Row],[Noncredit Avg. Attendance]])</f>
        <v>27</v>
      </c>
    </row>
    <row r="3945" spans="1:40" x14ac:dyDescent="0.25">
      <c r="A3945" t="s">
        <v>885</v>
      </c>
      <c r="B3945" t="s">
        <v>886</v>
      </c>
      <c r="C3945" t="s">
        <v>775</v>
      </c>
      <c r="D3945" t="s">
        <v>1634</v>
      </c>
      <c r="E3945" s="4">
        <v>53310</v>
      </c>
      <c r="F3945" s="4" t="s">
        <v>1635</v>
      </c>
      <c r="G3945" s="4" t="s">
        <v>1505</v>
      </c>
      <c r="H3945" t="str">
        <f>CONCATENATE(Source[[#This Row],[Subject]],TRIM(Source[[#This Row],[Course]]))</f>
        <v>ARCH29A</v>
      </c>
      <c r="I3945" t="str">
        <f>VLOOKUP(Source[[#This Row],[SubjCrse]],'Courses and Categories'!$E$2:$G$1816,3,FALSE)</f>
        <v>Credit CTE</v>
      </c>
      <c r="J3945">
        <v>1</v>
      </c>
      <c r="K3945" t="s">
        <v>1636</v>
      </c>
      <c r="L3945" t="s">
        <v>39</v>
      </c>
      <c r="M3945" t="s">
        <v>1046</v>
      </c>
      <c r="N3945" t="s">
        <v>59</v>
      </c>
      <c r="O3945">
        <v>910</v>
      </c>
      <c r="P3945">
        <v>1200</v>
      </c>
      <c r="Q3945" t="s">
        <v>850</v>
      </c>
      <c r="R3945">
        <v>245</v>
      </c>
      <c r="S3945" t="s">
        <v>134</v>
      </c>
      <c r="T3945" t="s">
        <v>51</v>
      </c>
      <c r="U3945" s="1">
        <v>43626</v>
      </c>
      <c r="V3945" s="1">
        <v>43667</v>
      </c>
      <c r="W3945" t="s">
        <v>1637</v>
      </c>
      <c r="X3945" t="s">
        <v>905</v>
      </c>
      <c r="Y3945">
        <v>24</v>
      </c>
      <c r="Z3945">
        <v>21</v>
      </c>
      <c r="AA3945">
        <v>28</v>
      </c>
      <c r="AB3945">
        <v>75</v>
      </c>
      <c r="AC3945" t="s">
        <v>1638</v>
      </c>
      <c r="AD3945">
        <f>IF(ISBLANK(Source[[#This Row],[CrosslistID]]),1,1/COUNTIFS(Source[CrosslistID],Source[[#This Row],[CrosslistID]],Source[TermDesc],Source[[#This Row],[TermDesc]]))</f>
        <v>0.5</v>
      </c>
      <c r="AE3945">
        <v>30</v>
      </c>
      <c r="AF3945">
        <v>25</v>
      </c>
      <c r="AG3945">
        <v>120</v>
      </c>
      <c r="AH3945">
        <v>120</v>
      </c>
      <c r="AI3945">
        <v>1.383</v>
      </c>
      <c r="AJ3945">
        <v>1.5086999999999999</v>
      </c>
      <c r="AK3945">
        <v>0.12330000000000001</v>
      </c>
      <c r="AL39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45">
        <f>IF(AND(Source[[#This Row],[Credit_Noncredit]]="Noncredit",Source[[#This Row],[FTEF]]&gt;0),Source[[#This Row],[NC XLST FTES]]*525/(437.5*Source[[#This Row],[FTEF]]),0)</f>
        <v>0</v>
      </c>
      <c r="AN3945">
        <f>IF(Source[[#This Row],[Credit_Noncredit]]="Credit",Source[[#This Row],[Census Enrollment]],Source[[#This Row],[Noncredit Avg. Attendance]])</f>
        <v>24</v>
      </c>
    </row>
    <row r="3946" spans="1:40" x14ac:dyDescent="0.25">
      <c r="A3946" t="s">
        <v>885</v>
      </c>
      <c r="B3946" t="s">
        <v>886</v>
      </c>
      <c r="C3946" t="s">
        <v>775</v>
      </c>
      <c r="D3946" t="s">
        <v>1634</v>
      </c>
      <c r="E3946" s="4">
        <v>53309</v>
      </c>
      <c r="F3946" s="4" t="s">
        <v>1635</v>
      </c>
      <c r="G3946" s="4" t="s">
        <v>1509</v>
      </c>
      <c r="H3946" t="str">
        <f>CONCATENATE(Source[[#This Row],[Subject]],TRIM(Source[[#This Row],[Course]]))</f>
        <v>ARCH29B</v>
      </c>
      <c r="I3946" t="str">
        <f>VLOOKUP(Source[[#This Row],[SubjCrse]],'Courses and Categories'!$E$2:$G$1816,3,FALSE)</f>
        <v>Credit CTE</v>
      </c>
      <c r="J3946">
        <v>1</v>
      </c>
      <c r="K3946" t="s">
        <v>1639</v>
      </c>
      <c r="L3946" t="s">
        <v>39</v>
      </c>
      <c r="M3946" t="s">
        <v>1046</v>
      </c>
      <c r="N3946" t="s">
        <v>59</v>
      </c>
      <c r="O3946">
        <v>910</v>
      </c>
      <c r="P3946">
        <v>1200</v>
      </c>
      <c r="Q3946" t="s">
        <v>850</v>
      </c>
      <c r="R3946">
        <v>245</v>
      </c>
      <c r="S3946" t="s">
        <v>134</v>
      </c>
      <c r="T3946" t="s">
        <v>51</v>
      </c>
      <c r="U3946" s="1">
        <v>43626</v>
      </c>
      <c r="V3946" s="1">
        <v>43667</v>
      </c>
      <c r="W3946" t="s">
        <v>1637</v>
      </c>
      <c r="X3946" t="s">
        <v>905</v>
      </c>
      <c r="Y3946">
        <v>10</v>
      </c>
      <c r="Z3946">
        <v>9</v>
      </c>
      <c r="AA3946">
        <v>28</v>
      </c>
      <c r="AB3946">
        <v>32.142899999999997</v>
      </c>
      <c r="AC3946" t="s">
        <v>1638</v>
      </c>
      <c r="AD3946">
        <f>IF(ISBLANK(Source[[#This Row],[CrosslistID]]),1,1/COUNTIFS(Source[CrosslistID],Source[[#This Row],[CrosslistID]],Source[TermDesc],Source[[#This Row],[TermDesc]]))</f>
        <v>0.5</v>
      </c>
      <c r="AE3946">
        <v>30</v>
      </c>
      <c r="AF3946">
        <v>25</v>
      </c>
      <c r="AG3946">
        <v>120</v>
      </c>
      <c r="AH3946">
        <v>120</v>
      </c>
      <c r="AI3946">
        <v>0.629</v>
      </c>
      <c r="AJ3946">
        <v>0.629</v>
      </c>
      <c r="AK3946">
        <v>0</v>
      </c>
      <c r="AL39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46">
        <f>IF(AND(Source[[#This Row],[Credit_Noncredit]]="Noncredit",Source[[#This Row],[FTEF]]&gt;0),Source[[#This Row],[NC XLST FTES]]*525/(437.5*Source[[#This Row],[FTEF]]),0)</f>
        <v>0</v>
      </c>
      <c r="AN3946">
        <f>IF(Source[[#This Row],[Credit_Noncredit]]="Credit",Source[[#This Row],[Census Enrollment]],Source[[#This Row],[Noncredit Avg. Attendance]])</f>
        <v>10</v>
      </c>
    </row>
    <row r="3947" spans="1:40" x14ac:dyDescent="0.25">
      <c r="A3947" t="s">
        <v>885</v>
      </c>
      <c r="B3947" t="s">
        <v>886</v>
      </c>
      <c r="C3947" t="s">
        <v>775</v>
      </c>
      <c r="D3947" t="s">
        <v>1634</v>
      </c>
      <c r="E3947" s="4">
        <v>53308</v>
      </c>
      <c r="F3947" s="4" t="s">
        <v>1635</v>
      </c>
      <c r="G3947" s="4">
        <v>100</v>
      </c>
      <c r="H3947" t="str">
        <f>CONCATENATE(Source[[#This Row],[Subject]],TRIM(Source[[#This Row],[Course]]))</f>
        <v>ARCH100</v>
      </c>
      <c r="I3947" t="str">
        <f>VLOOKUP(Source[[#This Row],[SubjCrse]],'Courses and Categories'!$E$2:$G$1816,3,FALSE)</f>
        <v>Credit CTE</v>
      </c>
      <c r="J3947">
        <v>1</v>
      </c>
      <c r="K3947" t="s">
        <v>1640</v>
      </c>
      <c r="L3947" t="s">
        <v>39</v>
      </c>
      <c r="M3947" t="s">
        <v>903</v>
      </c>
      <c r="N3947" t="s">
        <v>105</v>
      </c>
      <c r="O3947">
        <v>910</v>
      </c>
      <c r="P3947">
        <v>1200</v>
      </c>
      <c r="Q3947" t="s">
        <v>420</v>
      </c>
      <c r="R3947">
        <v>261</v>
      </c>
      <c r="S3947" t="s">
        <v>134</v>
      </c>
      <c r="T3947" t="s">
        <v>51</v>
      </c>
      <c r="U3947" s="1">
        <v>43626</v>
      </c>
      <c r="V3947" s="1">
        <v>43667</v>
      </c>
      <c r="W3947" t="s">
        <v>1641</v>
      </c>
      <c r="X3947" t="s">
        <v>905</v>
      </c>
      <c r="Y3947">
        <v>34</v>
      </c>
      <c r="Z3947">
        <v>33</v>
      </c>
      <c r="AA3947">
        <v>35</v>
      </c>
      <c r="AB3947">
        <v>94.285700000000006</v>
      </c>
      <c r="AD3947">
        <f>IF(ISBLANK(Source[[#This Row],[CrosslistID]]),1,1/COUNTIFS(Source[CrosslistID],Source[[#This Row],[CrosslistID]],Source[TermDesc],Source[[#This Row],[TermDesc]]))</f>
        <v>1</v>
      </c>
      <c r="AG3947">
        <v>0</v>
      </c>
      <c r="AH3947">
        <v>94.285700000000006</v>
      </c>
      <c r="AI3947">
        <v>2.2629999999999999</v>
      </c>
      <c r="AJ3947">
        <v>2.3315999999999999</v>
      </c>
      <c r="AK3947">
        <v>0.1333</v>
      </c>
      <c r="AL39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47">
        <f>IF(AND(Source[[#This Row],[Credit_Noncredit]]="Noncredit",Source[[#This Row],[FTEF]]&gt;0),Source[[#This Row],[NC XLST FTES]]*525/(437.5*Source[[#This Row],[FTEF]]),0)</f>
        <v>0</v>
      </c>
      <c r="AN3947">
        <f>IF(Source[[#This Row],[Credit_Noncredit]]="Credit",Source[[#This Row],[Census Enrollment]],Source[[#This Row],[Noncredit Avg. Attendance]])</f>
        <v>34</v>
      </c>
    </row>
    <row r="3948" spans="1:40" x14ac:dyDescent="0.25">
      <c r="A3948" t="s">
        <v>885</v>
      </c>
      <c r="B3948" t="s">
        <v>886</v>
      </c>
      <c r="C3948" t="s">
        <v>775</v>
      </c>
      <c r="D3948" t="s">
        <v>1634</v>
      </c>
      <c r="E3948" s="4">
        <v>53638</v>
      </c>
      <c r="F3948" s="4" t="s">
        <v>1642</v>
      </c>
      <c r="G3948" s="4">
        <v>10</v>
      </c>
      <c r="H3948" t="str">
        <f>CONCATENATE(Source[[#This Row],[Subject]],TRIM(Source[[#This Row],[Course]]))</f>
        <v>CM10</v>
      </c>
      <c r="I3948" t="str">
        <f>VLOOKUP(Source[[#This Row],[SubjCrse]],'Courses and Categories'!$E$2:$G$1816,3,FALSE)</f>
        <v>Credit CTE</v>
      </c>
      <c r="J3948">
        <v>501</v>
      </c>
      <c r="K3948" t="s">
        <v>1643</v>
      </c>
      <c r="L3948" t="s">
        <v>87</v>
      </c>
      <c r="M3948" t="s">
        <v>903</v>
      </c>
      <c r="N3948" t="s">
        <v>41</v>
      </c>
      <c r="O3948">
        <v>1810</v>
      </c>
      <c r="P3948">
        <v>2040</v>
      </c>
      <c r="Q3948" t="s">
        <v>240</v>
      </c>
      <c r="R3948">
        <v>223</v>
      </c>
      <c r="S3948" t="s">
        <v>134</v>
      </c>
      <c r="T3948" t="s">
        <v>51</v>
      </c>
      <c r="U3948" s="1">
        <v>43626</v>
      </c>
      <c r="V3948" s="1">
        <v>43672</v>
      </c>
      <c r="W3948" t="s">
        <v>1644</v>
      </c>
      <c r="X3948" t="s">
        <v>905</v>
      </c>
      <c r="Y3948">
        <v>20</v>
      </c>
      <c r="Z3948">
        <v>20</v>
      </c>
      <c r="AA3948">
        <v>35</v>
      </c>
      <c r="AB3948">
        <v>57.142899999999997</v>
      </c>
      <c r="AD3948">
        <f>IF(ISBLANK(Source[[#This Row],[CrosslistID]]),1,1/COUNTIFS(Source[CrosslistID],Source[[#This Row],[CrosslistID]],Source[TermDesc],Source[[#This Row],[TermDesc]]))</f>
        <v>1</v>
      </c>
      <c r="AG3948">
        <v>0</v>
      </c>
      <c r="AH3948">
        <v>57.142899999999997</v>
      </c>
      <c r="AI3948">
        <v>0.747</v>
      </c>
      <c r="AJ3948">
        <v>0.747</v>
      </c>
      <c r="AK3948">
        <v>6.6699999999999995E-2</v>
      </c>
      <c r="AL39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48">
        <f>IF(AND(Source[[#This Row],[Credit_Noncredit]]="Noncredit",Source[[#This Row],[FTEF]]&gt;0),Source[[#This Row],[NC XLST FTES]]*525/(437.5*Source[[#This Row],[FTEF]]),0)</f>
        <v>0</v>
      </c>
      <c r="AN3948">
        <f>IF(Source[[#This Row],[Credit_Noncredit]]="Credit",Source[[#This Row],[Census Enrollment]],Source[[#This Row],[Noncredit Avg. Attendance]])</f>
        <v>20</v>
      </c>
    </row>
    <row r="3949" spans="1:40" x14ac:dyDescent="0.25">
      <c r="A3949" t="s">
        <v>885</v>
      </c>
      <c r="B3949" t="s">
        <v>886</v>
      </c>
      <c r="C3949" t="s">
        <v>775</v>
      </c>
      <c r="D3949" t="s">
        <v>1634</v>
      </c>
      <c r="E3949" s="4">
        <v>53307</v>
      </c>
      <c r="F3949" s="4" t="s">
        <v>1642</v>
      </c>
      <c r="G3949" s="4">
        <v>100</v>
      </c>
      <c r="H3949" t="str">
        <f>CONCATENATE(Source[[#This Row],[Subject]],TRIM(Source[[#This Row],[Course]]))</f>
        <v>CM100</v>
      </c>
      <c r="I3949" t="str">
        <f>VLOOKUP(Source[[#This Row],[SubjCrse]],'Courses and Categories'!$E$2:$G$1816,3,FALSE)</f>
        <v>Credit CTE</v>
      </c>
      <c r="J3949">
        <v>501</v>
      </c>
      <c r="K3949" t="s">
        <v>1645</v>
      </c>
      <c r="L3949" t="s">
        <v>87</v>
      </c>
      <c r="M3949" t="s">
        <v>903</v>
      </c>
      <c r="N3949" t="s">
        <v>105</v>
      </c>
      <c r="O3949">
        <v>1810</v>
      </c>
      <c r="P3949">
        <v>2140</v>
      </c>
      <c r="Q3949" t="s">
        <v>850</v>
      </c>
      <c r="R3949">
        <v>222</v>
      </c>
      <c r="S3949" t="s">
        <v>134</v>
      </c>
      <c r="T3949" t="s">
        <v>51</v>
      </c>
      <c r="U3949" s="1">
        <v>43626</v>
      </c>
      <c r="V3949" s="1">
        <v>43672</v>
      </c>
      <c r="W3949" t="s">
        <v>1644</v>
      </c>
      <c r="X3949" t="s">
        <v>905</v>
      </c>
      <c r="Y3949">
        <v>25</v>
      </c>
      <c r="Z3949">
        <v>25</v>
      </c>
      <c r="AA3949">
        <v>35</v>
      </c>
      <c r="AB3949">
        <v>71.428600000000003</v>
      </c>
      <c r="AD3949">
        <f>IF(ISBLANK(Source[[#This Row],[CrosslistID]]),1,1/COUNTIFS(Source[CrosslistID],Source[[#This Row],[CrosslistID]],Source[TermDesc],Source[[#This Row],[TermDesc]]))</f>
        <v>1</v>
      </c>
      <c r="AG3949">
        <v>0</v>
      </c>
      <c r="AH3949">
        <v>71.428600000000003</v>
      </c>
      <c r="AI3949">
        <v>2.4319999999999999</v>
      </c>
      <c r="AJ3949">
        <v>2.5333000000000001</v>
      </c>
      <c r="AK3949">
        <v>0.2</v>
      </c>
      <c r="AL39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49">
        <f>IF(AND(Source[[#This Row],[Credit_Noncredit]]="Noncredit",Source[[#This Row],[FTEF]]&gt;0),Source[[#This Row],[NC XLST FTES]]*525/(437.5*Source[[#This Row],[FTEF]]),0)</f>
        <v>0</v>
      </c>
      <c r="AN3949">
        <f>IF(Source[[#This Row],[Credit_Noncredit]]="Credit",Source[[#This Row],[Census Enrollment]],Source[[#This Row],[Noncredit Avg. Attendance]])</f>
        <v>25</v>
      </c>
    </row>
    <row r="3950" spans="1:40" x14ac:dyDescent="0.25">
      <c r="A3950" t="s">
        <v>885</v>
      </c>
      <c r="B3950" t="s">
        <v>886</v>
      </c>
      <c r="C3950" t="s">
        <v>775</v>
      </c>
      <c r="D3950" t="s">
        <v>1646</v>
      </c>
      <c r="E3950" s="4">
        <v>52022</v>
      </c>
      <c r="F3950" s="4" t="s">
        <v>1647</v>
      </c>
      <c r="G3950" s="4">
        <v>4</v>
      </c>
      <c r="H3950" t="str">
        <f>CONCATENATE(Source[[#This Row],[Subject]],TRIM(Source[[#This Row],[Course]]))</f>
        <v>ASTR4</v>
      </c>
      <c r="I3950" t="str">
        <f>VLOOKUP(Source[[#This Row],[SubjCrse]],'Courses and Categories'!$E$2:$G$1816,3,FALSE)</f>
        <v>Credit General Education</v>
      </c>
      <c r="J3950">
        <v>1</v>
      </c>
      <c r="K3950" t="s">
        <v>1648</v>
      </c>
      <c r="L3950" t="s">
        <v>39</v>
      </c>
      <c r="M3950" t="s">
        <v>903</v>
      </c>
      <c r="N3950" t="s">
        <v>195</v>
      </c>
      <c r="O3950">
        <v>910</v>
      </c>
      <c r="P3950">
        <v>1040</v>
      </c>
      <c r="Q3950" t="s">
        <v>1649</v>
      </c>
      <c r="R3950">
        <v>311</v>
      </c>
      <c r="S3950" t="s">
        <v>134</v>
      </c>
      <c r="T3950" t="s">
        <v>51</v>
      </c>
      <c r="U3950" s="1">
        <v>43626</v>
      </c>
      <c r="V3950" s="1">
        <v>43665</v>
      </c>
      <c r="W3950" t="s">
        <v>1650</v>
      </c>
      <c r="X3950" t="s">
        <v>905</v>
      </c>
      <c r="Y3950">
        <v>58</v>
      </c>
      <c r="Z3950">
        <v>57</v>
      </c>
      <c r="AA3950">
        <v>59</v>
      </c>
      <c r="AB3950">
        <v>96.610200000000006</v>
      </c>
      <c r="AD3950">
        <f>IF(ISBLANK(Source[[#This Row],[CrosslistID]]),1,1/COUNTIFS(Source[CrosslistID],Source[[#This Row],[CrosslistID]],Source[TermDesc],Source[[#This Row],[TermDesc]]))</f>
        <v>1</v>
      </c>
      <c r="AG3950">
        <v>0</v>
      </c>
      <c r="AH3950">
        <v>96.610200000000006</v>
      </c>
      <c r="AI3950">
        <v>5.4690000000000003</v>
      </c>
      <c r="AJ3950">
        <v>5.7672999999999996</v>
      </c>
      <c r="AK3950">
        <v>0.2</v>
      </c>
      <c r="AL39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50">
        <f>IF(AND(Source[[#This Row],[Credit_Noncredit]]="Noncredit",Source[[#This Row],[FTEF]]&gt;0),Source[[#This Row],[NC XLST FTES]]*525/(437.5*Source[[#This Row],[FTEF]]),0)</f>
        <v>0</v>
      </c>
      <c r="AN3950">
        <f>IF(Source[[#This Row],[Credit_Noncredit]]="Credit",Source[[#This Row],[Census Enrollment]],Source[[#This Row],[Noncredit Avg. Attendance]])</f>
        <v>58</v>
      </c>
    </row>
    <row r="3951" spans="1:40" x14ac:dyDescent="0.25">
      <c r="A3951" t="s">
        <v>885</v>
      </c>
      <c r="B3951" t="s">
        <v>886</v>
      </c>
      <c r="C3951" t="s">
        <v>775</v>
      </c>
      <c r="D3951" t="s">
        <v>801</v>
      </c>
      <c r="E3951" s="4">
        <v>53574</v>
      </c>
      <c r="F3951" s="4" t="s">
        <v>1651</v>
      </c>
      <c r="G3951" s="4">
        <v>49</v>
      </c>
      <c r="H3951" t="str">
        <f>CONCATENATE(Source[[#This Row],[Subject]],TRIM(Source[[#This Row],[Course]]))</f>
        <v>AUTO49</v>
      </c>
      <c r="I3951" t="str">
        <f>VLOOKUP(Source[[#This Row],[SubjCrse]],'Courses and Categories'!$E$2:$G$1816,3,FALSE)</f>
        <v>Credit CTE</v>
      </c>
      <c r="J3951">
        <v>322</v>
      </c>
      <c r="K3951" t="s">
        <v>1652</v>
      </c>
      <c r="L3951" t="s">
        <v>39</v>
      </c>
      <c r="M3951" t="s">
        <v>1046</v>
      </c>
      <c r="N3951" t="s">
        <v>1041</v>
      </c>
      <c r="O3951">
        <v>800</v>
      </c>
      <c r="P3951">
        <v>1330</v>
      </c>
      <c r="Q3951" t="s">
        <v>1653</v>
      </c>
      <c r="S3951" t="s">
        <v>43</v>
      </c>
      <c r="T3951" t="s">
        <v>51</v>
      </c>
      <c r="U3951" s="1">
        <v>43628</v>
      </c>
      <c r="V3951" s="1">
        <v>43663</v>
      </c>
      <c r="W3951" t="s">
        <v>1654</v>
      </c>
      <c r="X3951" t="s">
        <v>905</v>
      </c>
      <c r="Y3951">
        <v>21</v>
      </c>
      <c r="Z3951">
        <v>21</v>
      </c>
      <c r="AA3951">
        <v>30</v>
      </c>
      <c r="AB3951">
        <v>70</v>
      </c>
      <c r="AD3951">
        <f>IF(ISBLANK(Source[[#This Row],[CrosslistID]]),1,1/COUNTIFS(Source[CrosslistID],Source[[#This Row],[CrosslistID]],Source[TermDesc],Source[[#This Row],[TermDesc]]))</f>
        <v>1</v>
      </c>
      <c r="AG3951">
        <v>0</v>
      </c>
      <c r="AH3951">
        <v>70</v>
      </c>
      <c r="AI3951">
        <v>3.5350000000000001</v>
      </c>
      <c r="AJ3951">
        <v>3.7117</v>
      </c>
      <c r="AK3951">
        <v>0.2167</v>
      </c>
      <c r="AL39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51">
        <f>IF(AND(Source[[#This Row],[Credit_Noncredit]]="Noncredit",Source[[#This Row],[FTEF]]&gt;0),Source[[#This Row],[NC XLST FTES]]*525/(437.5*Source[[#This Row],[FTEF]]),0)</f>
        <v>0</v>
      </c>
      <c r="AN3951">
        <f>IF(Source[[#This Row],[Credit_Noncredit]]="Credit",Source[[#This Row],[Census Enrollment]],Source[[#This Row],[Noncredit Avg. Attendance]])</f>
        <v>21</v>
      </c>
    </row>
    <row r="3952" spans="1:40" x14ac:dyDescent="0.25">
      <c r="A3952" t="s">
        <v>885</v>
      </c>
      <c r="B3952" t="s">
        <v>886</v>
      </c>
      <c r="C3952" t="s">
        <v>775</v>
      </c>
      <c r="D3952" t="s">
        <v>801</v>
      </c>
      <c r="E3952" s="4">
        <v>53682</v>
      </c>
      <c r="F3952" s="4" t="s">
        <v>1651</v>
      </c>
      <c r="G3952" s="4">
        <v>50</v>
      </c>
      <c r="H3952" t="str">
        <f>CONCATENATE(Source[[#This Row],[Subject]],TRIM(Source[[#This Row],[Course]]))</f>
        <v>AUTO50</v>
      </c>
      <c r="I3952" t="str">
        <f>VLOOKUP(Source[[#This Row],[SubjCrse]],'Courses and Categories'!$E$2:$G$1816,3,FALSE)</f>
        <v>Credit CTE</v>
      </c>
      <c r="J3952">
        <v>322</v>
      </c>
      <c r="K3952" t="s">
        <v>1655</v>
      </c>
      <c r="L3952" t="s">
        <v>39</v>
      </c>
      <c r="M3952" t="s">
        <v>1046</v>
      </c>
      <c r="N3952" t="s">
        <v>63</v>
      </c>
      <c r="O3952">
        <v>900</v>
      </c>
      <c r="P3952">
        <v>1320</v>
      </c>
      <c r="Q3952" t="s">
        <v>221</v>
      </c>
      <c r="S3952" t="s">
        <v>43</v>
      </c>
      <c r="T3952" t="s">
        <v>51</v>
      </c>
      <c r="U3952" s="1">
        <v>43626</v>
      </c>
      <c r="V3952" s="1">
        <v>43664</v>
      </c>
      <c r="W3952" t="s">
        <v>1656</v>
      </c>
      <c r="X3952" t="s">
        <v>905</v>
      </c>
      <c r="Y3952">
        <v>22</v>
      </c>
      <c r="Z3952">
        <v>21</v>
      </c>
      <c r="AA3952">
        <v>30</v>
      </c>
      <c r="AB3952">
        <v>70</v>
      </c>
      <c r="AD3952">
        <f>IF(ISBLANK(Source[[#This Row],[CrosslistID]]),1,1/COUNTIFS(Source[CrosslistID],Source[[#This Row],[CrosslistID]],Source[TermDesc],Source[[#This Row],[TermDesc]]))</f>
        <v>1</v>
      </c>
      <c r="AG3952">
        <v>0</v>
      </c>
      <c r="AH3952">
        <v>70</v>
      </c>
      <c r="AI3952">
        <v>4.4340000000000002</v>
      </c>
      <c r="AJ3952">
        <v>4.4340000000000002</v>
      </c>
      <c r="AK3952">
        <v>0.33329999999999999</v>
      </c>
      <c r="AL39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52">
        <f>IF(AND(Source[[#This Row],[Credit_Noncredit]]="Noncredit",Source[[#This Row],[FTEF]]&gt;0),Source[[#This Row],[NC XLST FTES]]*525/(437.5*Source[[#This Row],[FTEF]]),0)</f>
        <v>0</v>
      </c>
      <c r="AN3952">
        <f>IF(Source[[#This Row],[Credit_Noncredit]]="Credit",Source[[#This Row],[Census Enrollment]],Source[[#This Row],[Noncredit Avg. Attendance]])</f>
        <v>22</v>
      </c>
    </row>
    <row r="3953" spans="1:40" x14ac:dyDescent="0.25">
      <c r="A3953" t="s">
        <v>885</v>
      </c>
      <c r="B3953" t="s">
        <v>886</v>
      </c>
      <c r="C3953" t="s">
        <v>775</v>
      </c>
      <c r="D3953" t="s">
        <v>801</v>
      </c>
      <c r="E3953" s="4">
        <v>53575</v>
      </c>
      <c r="F3953" s="4" t="s">
        <v>1657</v>
      </c>
      <c r="G3953" s="4">
        <v>100</v>
      </c>
      <c r="H3953" t="str">
        <f>CONCATENATE(Source[[#This Row],[Subject]],TRIM(Source[[#This Row],[Course]]))</f>
        <v>CNST100</v>
      </c>
      <c r="I3953" t="str">
        <f>VLOOKUP(Source[[#This Row],[SubjCrse]],'Courses and Categories'!$E$2:$G$1816,3,FALSE)</f>
        <v>Credit CTE</v>
      </c>
      <c r="J3953">
        <v>348</v>
      </c>
      <c r="K3953" t="s">
        <v>1658</v>
      </c>
      <c r="L3953" t="s">
        <v>39</v>
      </c>
      <c r="M3953" t="s">
        <v>1046</v>
      </c>
      <c r="N3953" t="s">
        <v>63</v>
      </c>
      <c r="O3953">
        <v>800</v>
      </c>
      <c r="P3953">
        <v>1405</v>
      </c>
      <c r="Q3953" t="s">
        <v>1659</v>
      </c>
      <c r="S3953" t="s">
        <v>43</v>
      </c>
      <c r="T3953" t="s">
        <v>44</v>
      </c>
      <c r="U3953" s="1">
        <v>43628</v>
      </c>
      <c r="V3953" s="1">
        <v>43663</v>
      </c>
      <c r="W3953" t="s">
        <v>1660</v>
      </c>
      <c r="X3953" t="s">
        <v>905</v>
      </c>
      <c r="Y3953">
        <v>25</v>
      </c>
      <c r="Z3953">
        <v>24</v>
      </c>
      <c r="AA3953">
        <v>30</v>
      </c>
      <c r="AB3953">
        <v>80</v>
      </c>
      <c r="AD3953">
        <f>IF(ISBLANK(Source[[#This Row],[CrosslistID]]),1,1/COUNTIFS(Source[CrosslistID],Source[[#This Row],[CrosslistID]],Source[TermDesc],Source[[#This Row],[TermDesc]]))</f>
        <v>1</v>
      </c>
      <c r="AG3953">
        <v>0</v>
      </c>
      <c r="AH3953">
        <v>80</v>
      </c>
      <c r="AI3953">
        <v>5.52</v>
      </c>
      <c r="AJ3953">
        <v>6</v>
      </c>
      <c r="AK3953">
        <v>0.33329999999999999</v>
      </c>
      <c r="AL39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53">
        <f>IF(AND(Source[[#This Row],[Credit_Noncredit]]="Noncredit",Source[[#This Row],[FTEF]]&gt;0),Source[[#This Row],[NC XLST FTES]]*525/(437.5*Source[[#This Row],[FTEF]]),0)</f>
        <v>0</v>
      </c>
      <c r="AN3953">
        <f>IF(Source[[#This Row],[Credit_Noncredit]]="Credit",Source[[#This Row],[Census Enrollment]],Source[[#This Row],[Noncredit Avg. Attendance]])</f>
        <v>25</v>
      </c>
    </row>
    <row r="3954" spans="1:40" x14ac:dyDescent="0.25">
      <c r="A3954" t="s">
        <v>885</v>
      </c>
      <c r="B3954" t="s">
        <v>886</v>
      </c>
      <c r="C3954" t="s">
        <v>775</v>
      </c>
      <c r="D3954" t="s">
        <v>1669</v>
      </c>
      <c r="E3954" s="4">
        <v>53093</v>
      </c>
      <c r="F3954" s="4" t="s">
        <v>1670</v>
      </c>
      <c r="G3954" s="4">
        <v>9</v>
      </c>
      <c r="H3954" t="str">
        <f>CONCATENATE(Source[[#This Row],[Subject]],TRIM(Source[[#This Row],[Course]]))</f>
        <v>BIO9</v>
      </c>
      <c r="I3954" t="str">
        <f>VLOOKUP(Source[[#This Row],[SubjCrse]],'Courses and Categories'!$E$2:$G$1816,3,FALSE)</f>
        <v>Credit General Education</v>
      </c>
      <c r="J3954">
        <v>1</v>
      </c>
      <c r="K3954" t="s">
        <v>1671</v>
      </c>
      <c r="L3954" t="s">
        <v>39</v>
      </c>
      <c r="M3954" t="s">
        <v>1046</v>
      </c>
      <c r="N3954" t="s">
        <v>63</v>
      </c>
      <c r="O3954">
        <v>800</v>
      </c>
      <c r="P3954">
        <v>1220</v>
      </c>
      <c r="Q3954" t="s">
        <v>1649</v>
      </c>
      <c r="R3954">
        <v>307</v>
      </c>
      <c r="S3954" t="s">
        <v>134</v>
      </c>
      <c r="T3954" t="s">
        <v>51</v>
      </c>
      <c r="U3954" s="1">
        <v>43626</v>
      </c>
      <c r="V3954" s="1">
        <v>43665</v>
      </c>
      <c r="W3954" t="s">
        <v>1672</v>
      </c>
      <c r="X3954" t="s">
        <v>905</v>
      </c>
      <c r="Y3954">
        <v>33</v>
      </c>
      <c r="Z3954">
        <v>32</v>
      </c>
      <c r="AA3954">
        <v>36</v>
      </c>
      <c r="AB3954">
        <v>88.888900000000007</v>
      </c>
      <c r="AD3954">
        <f>IF(ISBLANK(Source[[#This Row],[CrosslistID]]),1,1/COUNTIFS(Source[CrosslistID],Source[[#This Row],[CrosslistID]],Source[TermDesc],Source[[#This Row],[TermDesc]]))</f>
        <v>1</v>
      </c>
      <c r="AG3954">
        <v>0</v>
      </c>
      <c r="AH3954">
        <v>88.888900000000007</v>
      </c>
      <c r="AI3954">
        <v>6.2469999999999999</v>
      </c>
      <c r="AJ3954">
        <v>6.65</v>
      </c>
      <c r="AK3954">
        <v>0.37</v>
      </c>
      <c r="AL39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54">
        <f>IF(AND(Source[[#This Row],[Credit_Noncredit]]="Noncredit",Source[[#This Row],[FTEF]]&gt;0),Source[[#This Row],[NC XLST FTES]]*525/(437.5*Source[[#This Row],[FTEF]]),0)</f>
        <v>0</v>
      </c>
      <c r="AN3954">
        <f>IF(Source[[#This Row],[Credit_Noncredit]]="Credit",Source[[#This Row],[Census Enrollment]],Source[[#This Row],[Noncredit Avg. Attendance]])</f>
        <v>33</v>
      </c>
    </row>
    <row r="3955" spans="1:40" x14ac:dyDescent="0.25">
      <c r="A3955" t="s">
        <v>885</v>
      </c>
      <c r="B3955" t="s">
        <v>886</v>
      </c>
      <c r="C3955" t="s">
        <v>775</v>
      </c>
      <c r="D3955" t="s">
        <v>1669</v>
      </c>
      <c r="E3955" s="4">
        <v>52619</v>
      </c>
      <c r="F3955" s="4" t="s">
        <v>1670</v>
      </c>
      <c r="G3955" s="4">
        <v>9</v>
      </c>
      <c r="H3955" t="str">
        <f>CONCATENATE(Source[[#This Row],[Subject]],TRIM(Source[[#This Row],[Course]]))</f>
        <v>BIO9</v>
      </c>
      <c r="I3955" t="str">
        <f>VLOOKUP(Source[[#This Row],[SubjCrse]],'Courses and Categories'!$E$2:$G$1816,3,FALSE)</f>
        <v>Credit General Education</v>
      </c>
      <c r="J3955">
        <v>2</v>
      </c>
      <c r="K3955" t="s">
        <v>1671</v>
      </c>
      <c r="L3955" t="s">
        <v>39</v>
      </c>
      <c r="M3955" t="s">
        <v>1046</v>
      </c>
      <c r="N3955" t="s">
        <v>63</v>
      </c>
      <c r="O3955">
        <v>1200</v>
      </c>
      <c r="P3955">
        <v>1620</v>
      </c>
      <c r="Q3955" t="s">
        <v>1649</v>
      </c>
      <c r="R3955">
        <v>334</v>
      </c>
      <c r="S3955" t="s">
        <v>134</v>
      </c>
      <c r="T3955" t="s">
        <v>51</v>
      </c>
      <c r="U3955" s="1">
        <v>43626</v>
      </c>
      <c r="V3955" s="1">
        <v>43665</v>
      </c>
      <c r="W3955" t="s">
        <v>1673</v>
      </c>
      <c r="X3955" t="s">
        <v>905</v>
      </c>
      <c r="Y3955">
        <v>31</v>
      </c>
      <c r="Z3955">
        <v>32</v>
      </c>
      <c r="AA3955">
        <v>36</v>
      </c>
      <c r="AB3955">
        <v>88.888900000000007</v>
      </c>
      <c r="AD3955">
        <f>IF(ISBLANK(Source[[#This Row],[CrosslistID]]),1,1/COUNTIFS(Source[CrosslistID],Source[[#This Row],[CrosslistID]],Source[TermDesc],Source[[#This Row],[TermDesc]]))</f>
        <v>1</v>
      </c>
      <c r="AG3955">
        <v>0</v>
      </c>
      <c r="AH3955">
        <v>88.888900000000007</v>
      </c>
      <c r="AI3955">
        <v>6.2469999999999999</v>
      </c>
      <c r="AJ3955">
        <v>6.2469999999999999</v>
      </c>
      <c r="AK3955">
        <v>0.37</v>
      </c>
      <c r="AL39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55">
        <f>IF(AND(Source[[#This Row],[Credit_Noncredit]]="Noncredit",Source[[#This Row],[FTEF]]&gt;0),Source[[#This Row],[NC XLST FTES]]*525/(437.5*Source[[#This Row],[FTEF]]),0)</f>
        <v>0</v>
      </c>
      <c r="AN3955">
        <f>IF(Source[[#This Row],[Credit_Noncredit]]="Credit",Source[[#This Row],[Census Enrollment]],Source[[#This Row],[Noncredit Avg. Attendance]])</f>
        <v>31</v>
      </c>
    </row>
    <row r="3956" spans="1:40" x14ac:dyDescent="0.25">
      <c r="A3956" t="s">
        <v>885</v>
      </c>
      <c r="B3956" t="s">
        <v>886</v>
      </c>
      <c r="C3956" t="s">
        <v>775</v>
      </c>
      <c r="D3956" t="s">
        <v>1669</v>
      </c>
      <c r="E3956" s="4">
        <v>52620</v>
      </c>
      <c r="F3956" s="4" t="s">
        <v>1670</v>
      </c>
      <c r="G3956" s="4">
        <v>9</v>
      </c>
      <c r="H3956" t="str">
        <f>CONCATENATE(Source[[#This Row],[Subject]],TRIM(Source[[#This Row],[Course]]))</f>
        <v>BIO9</v>
      </c>
      <c r="I3956" t="str">
        <f>VLOOKUP(Source[[#This Row],[SubjCrse]],'Courses and Categories'!$E$2:$G$1816,3,FALSE)</f>
        <v>Credit General Education</v>
      </c>
      <c r="J3956">
        <v>551</v>
      </c>
      <c r="K3956" t="s">
        <v>1671</v>
      </c>
      <c r="L3956" t="s">
        <v>87</v>
      </c>
      <c r="M3956" t="s">
        <v>1046</v>
      </c>
      <c r="N3956" t="s">
        <v>63</v>
      </c>
      <c r="O3956">
        <v>1800</v>
      </c>
      <c r="P3956">
        <v>2120</v>
      </c>
      <c r="Q3956" t="s">
        <v>52</v>
      </c>
      <c r="R3956">
        <v>364</v>
      </c>
      <c r="S3956" t="s">
        <v>53</v>
      </c>
      <c r="T3956" t="s">
        <v>41</v>
      </c>
      <c r="U3956" s="1">
        <v>43626</v>
      </c>
      <c r="V3956" s="1">
        <v>43674</v>
      </c>
      <c r="W3956" t="s">
        <v>1674</v>
      </c>
      <c r="X3956" t="s">
        <v>905</v>
      </c>
      <c r="Y3956">
        <v>28</v>
      </c>
      <c r="Z3956">
        <v>26</v>
      </c>
      <c r="AA3956">
        <v>36</v>
      </c>
      <c r="AB3956">
        <v>72.222200000000001</v>
      </c>
      <c r="AD3956">
        <f>IF(ISBLANK(Source[[#This Row],[CrosslistID]]),1,1/COUNTIFS(Source[CrosslistID],Source[[#This Row],[CrosslistID]],Source[TermDesc],Source[[#This Row],[TermDesc]]))</f>
        <v>1</v>
      </c>
      <c r="AG3956">
        <v>0</v>
      </c>
      <c r="AH3956">
        <v>72.222200000000001</v>
      </c>
      <c r="AI3956">
        <v>4.9989999999999997</v>
      </c>
      <c r="AJ3956">
        <v>5.1840999999999999</v>
      </c>
      <c r="AK3956">
        <v>0.37</v>
      </c>
      <c r="AL39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56">
        <f>IF(AND(Source[[#This Row],[Credit_Noncredit]]="Noncredit",Source[[#This Row],[FTEF]]&gt;0),Source[[#This Row],[NC XLST FTES]]*525/(437.5*Source[[#This Row],[FTEF]]),0)</f>
        <v>0</v>
      </c>
      <c r="AN3956">
        <f>IF(Source[[#This Row],[Credit_Noncredit]]="Credit",Source[[#This Row],[Census Enrollment]],Source[[#This Row],[Noncredit Avg. Attendance]])</f>
        <v>28</v>
      </c>
    </row>
    <row r="3957" spans="1:40" x14ac:dyDescent="0.25">
      <c r="A3957" t="s">
        <v>885</v>
      </c>
      <c r="B3957" t="s">
        <v>886</v>
      </c>
      <c r="C3957" t="s">
        <v>775</v>
      </c>
      <c r="D3957" t="s">
        <v>1669</v>
      </c>
      <c r="E3957" s="4">
        <v>53639</v>
      </c>
      <c r="F3957" s="4" t="s">
        <v>1670</v>
      </c>
      <c r="G3957" s="4">
        <v>106</v>
      </c>
      <c r="H3957" t="str">
        <f>CONCATENATE(Source[[#This Row],[Subject]],TRIM(Source[[#This Row],[Course]]))</f>
        <v>BIO106</v>
      </c>
      <c r="I3957" t="str">
        <f>VLOOKUP(Source[[#This Row],[SubjCrse]],'Courses and Categories'!$E$2:$G$1816,3,FALSE)</f>
        <v>Credit General Education</v>
      </c>
      <c r="J3957">
        <v>1</v>
      </c>
      <c r="K3957" t="s">
        <v>1675</v>
      </c>
      <c r="L3957" t="s">
        <v>39</v>
      </c>
      <c r="M3957" t="s">
        <v>1046</v>
      </c>
      <c r="N3957" t="s">
        <v>63</v>
      </c>
      <c r="O3957">
        <v>810</v>
      </c>
      <c r="P3957">
        <v>1230</v>
      </c>
      <c r="Q3957" t="s">
        <v>1649</v>
      </c>
      <c r="R3957">
        <v>314</v>
      </c>
      <c r="S3957" t="s">
        <v>134</v>
      </c>
      <c r="T3957" t="s">
        <v>51</v>
      </c>
      <c r="U3957" s="1">
        <v>43626</v>
      </c>
      <c r="V3957" s="1">
        <v>43665</v>
      </c>
      <c r="W3957" t="s">
        <v>1676</v>
      </c>
      <c r="X3957" t="s">
        <v>905</v>
      </c>
      <c r="Y3957">
        <v>35</v>
      </c>
      <c r="Z3957">
        <v>33</v>
      </c>
      <c r="AA3957">
        <v>36</v>
      </c>
      <c r="AB3957">
        <v>91.666700000000006</v>
      </c>
      <c r="AD3957">
        <f>IF(ISBLANK(Source[[#This Row],[CrosslistID]]),1,1/COUNTIFS(Source[CrosslistID],Source[[#This Row],[CrosslistID]],Source[TermDesc],Source[[#This Row],[TermDesc]]))</f>
        <v>1</v>
      </c>
      <c r="AG3957">
        <v>0</v>
      </c>
      <c r="AH3957">
        <v>91.666700000000006</v>
      </c>
      <c r="AI3957">
        <v>6.65</v>
      </c>
      <c r="AJ3957">
        <v>7.0529999999999999</v>
      </c>
      <c r="AK3957">
        <v>0.37</v>
      </c>
      <c r="AL39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57">
        <f>IF(AND(Source[[#This Row],[Credit_Noncredit]]="Noncredit",Source[[#This Row],[FTEF]]&gt;0),Source[[#This Row],[NC XLST FTES]]*525/(437.5*Source[[#This Row],[FTEF]]),0)</f>
        <v>0</v>
      </c>
      <c r="AN3957">
        <f>IF(Source[[#This Row],[Credit_Noncredit]]="Credit",Source[[#This Row],[Census Enrollment]],Source[[#This Row],[Noncredit Avg. Attendance]])</f>
        <v>35</v>
      </c>
    </row>
    <row r="3958" spans="1:40" x14ac:dyDescent="0.25">
      <c r="A3958" t="s">
        <v>885</v>
      </c>
      <c r="B3958" t="s">
        <v>886</v>
      </c>
      <c r="C3958" t="s">
        <v>775</v>
      </c>
      <c r="D3958" t="s">
        <v>1669</v>
      </c>
      <c r="E3958" s="4">
        <v>53649</v>
      </c>
      <c r="F3958" s="4" t="s">
        <v>1670</v>
      </c>
      <c r="G3958" s="4">
        <v>121</v>
      </c>
      <c r="H3958" t="str">
        <f>CONCATENATE(Source[[#This Row],[Subject]],TRIM(Source[[#This Row],[Course]]))</f>
        <v>BIO121</v>
      </c>
      <c r="I3958" t="str">
        <f>VLOOKUP(Source[[#This Row],[SubjCrse]],'Courses and Categories'!$E$2:$G$1816,3,FALSE)</f>
        <v>Credit Gen Ed/CTE</v>
      </c>
      <c r="J3958">
        <v>961</v>
      </c>
      <c r="K3958" t="s">
        <v>1677</v>
      </c>
      <c r="L3958" t="s">
        <v>87</v>
      </c>
      <c r="M3958" t="s">
        <v>897</v>
      </c>
      <c r="N3958" t="s">
        <v>42</v>
      </c>
      <c r="O3958" t="s">
        <v>42</v>
      </c>
      <c r="P3958" t="s">
        <v>42</v>
      </c>
      <c r="Q3958" t="s">
        <v>42</v>
      </c>
      <c r="S3958" t="s">
        <v>134</v>
      </c>
      <c r="T3958" t="s">
        <v>51</v>
      </c>
      <c r="U3958" s="1">
        <v>43626</v>
      </c>
      <c r="V3958" s="1">
        <v>43665</v>
      </c>
      <c r="W3958" t="s">
        <v>1678</v>
      </c>
      <c r="X3958" t="s">
        <v>899</v>
      </c>
      <c r="Y3958">
        <v>37</v>
      </c>
      <c r="Z3958">
        <v>33</v>
      </c>
      <c r="AA3958">
        <v>45</v>
      </c>
      <c r="AB3958">
        <v>73.333299999999994</v>
      </c>
      <c r="AD3958">
        <f>IF(ISBLANK(Source[[#This Row],[CrosslistID]]),1,1/COUNTIFS(Source[CrosslistID],Source[[#This Row],[CrosslistID]],Source[TermDesc],Source[[#This Row],[TermDesc]]))</f>
        <v>1</v>
      </c>
      <c r="AG3958">
        <v>0</v>
      </c>
      <c r="AH3958">
        <v>73.333299999999994</v>
      </c>
      <c r="AI3958">
        <v>2.3330000000000002</v>
      </c>
      <c r="AJ3958">
        <v>2.4662999999999999</v>
      </c>
      <c r="AK3958">
        <v>0.1333</v>
      </c>
      <c r="AL39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58">
        <f>IF(AND(Source[[#This Row],[Credit_Noncredit]]="Noncredit",Source[[#This Row],[FTEF]]&gt;0),Source[[#This Row],[NC XLST FTES]]*525/(437.5*Source[[#This Row],[FTEF]]),0)</f>
        <v>0</v>
      </c>
      <c r="AN3958">
        <f>IF(Source[[#This Row],[Credit_Noncredit]]="Credit",Source[[#This Row],[Census Enrollment]],Source[[#This Row],[Noncredit Avg. Attendance]])</f>
        <v>37</v>
      </c>
    </row>
    <row r="3959" spans="1:40" x14ac:dyDescent="0.25">
      <c r="A3959" t="s">
        <v>885</v>
      </c>
      <c r="B3959" t="s">
        <v>886</v>
      </c>
      <c r="C3959" t="s">
        <v>775</v>
      </c>
      <c r="D3959" t="s">
        <v>1669</v>
      </c>
      <c r="E3959" s="4">
        <v>53651</v>
      </c>
      <c r="F3959" s="4" t="s">
        <v>1670</v>
      </c>
      <c r="G3959" s="4">
        <v>134</v>
      </c>
      <c r="H3959" t="str">
        <f>CONCATENATE(Source[[#This Row],[Subject]],TRIM(Source[[#This Row],[Course]]))</f>
        <v>BIO134</v>
      </c>
      <c r="I3959" t="str">
        <f>VLOOKUP(Source[[#This Row],[SubjCrse]],'Courses and Categories'!$E$2:$G$1816,3,FALSE)</f>
        <v>Credit Gen Ed/CTE</v>
      </c>
      <c r="J3959">
        <v>2</v>
      </c>
      <c r="K3959" t="s">
        <v>1679</v>
      </c>
      <c r="L3959" t="s">
        <v>39</v>
      </c>
      <c r="M3959" t="s">
        <v>903</v>
      </c>
      <c r="N3959" t="s">
        <v>355</v>
      </c>
      <c r="O3959" t="s">
        <v>1680</v>
      </c>
      <c r="P3959" t="s">
        <v>1681</v>
      </c>
      <c r="Q3959" t="s">
        <v>1682</v>
      </c>
      <c r="R3959">
        <v>300</v>
      </c>
      <c r="S3959" t="s">
        <v>134</v>
      </c>
      <c r="T3959" t="s">
        <v>51</v>
      </c>
      <c r="U3959" s="1">
        <v>43626</v>
      </c>
      <c r="V3959" s="1">
        <v>43665</v>
      </c>
      <c r="W3959" t="s">
        <v>1683</v>
      </c>
      <c r="X3959" t="s">
        <v>905</v>
      </c>
      <c r="Y3959">
        <v>66</v>
      </c>
      <c r="Z3959">
        <v>64</v>
      </c>
      <c r="AA3959">
        <v>70</v>
      </c>
      <c r="AB3959">
        <v>91.428600000000003</v>
      </c>
      <c r="AD3959">
        <f>IF(ISBLANK(Source[[#This Row],[CrosslistID]]),1,1/COUNTIFS(Source[CrosslistID],Source[[#This Row],[CrosslistID]],Source[TermDesc],Source[[#This Row],[TermDesc]]))</f>
        <v>1</v>
      </c>
      <c r="AG3959">
        <v>0</v>
      </c>
      <c r="AH3959">
        <v>91.428600000000003</v>
      </c>
      <c r="AI3959">
        <v>7.0620000000000003</v>
      </c>
      <c r="AJ3959">
        <v>7.5175999999999998</v>
      </c>
      <c r="AK3959">
        <v>0.2</v>
      </c>
      <c r="AL39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59">
        <f>IF(AND(Source[[#This Row],[Credit_Noncredit]]="Noncredit",Source[[#This Row],[FTEF]]&gt;0),Source[[#This Row],[NC XLST FTES]]*525/(437.5*Source[[#This Row],[FTEF]]),0)</f>
        <v>0</v>
      </c>
      <c r="AN3959">
        <f>IF(Source[[#This Row],[Credit_Noncredit]]="Credit",Source[[#This Row],[Census Enrollment]],Source[[#This Row],[Noncredit Avg. Attendance]])</f>
        <v>66</v>
      </c>
    </row>
    <row r="3960" spans="1:40" x14ac:dyDescent="0.25">
      <c r="A3960" t="s">
        <v>885</v>
      </c>
      <c r="B3960" t="s">
        <v>886</v>
      </c>
      <c r="C3960" t="s">
        <v>775</v>
      </c>
      <c r="D3960" t="s">
        <v>1669</v>
      </c>
      <c r="E3960" s="4">
        <v>53650</v>
      </c>
      <c r="F3960" s="4" t="s">
        <v>1670</v>
      </c>
      <c r="G3960" s="4">
        <v>134</v>
      </c>
      <c r="H3960" t="str">
        <f>CONCATENATE(Source[[#This Row],[Subject]],TRIM(Source[[#This Row],[Course]]))</f>
        <v>BIO134</v>
      </c>
      <c r="I3960" t="str">
        <f>VLOOKUP(Source[[#This Row],[SubjCrse]],'Courses and Categories'!$E$2:$G$1816,3,FALSE)</f>
        <v>Credit Gen Ed/CTE</v>
      </c>
      <c r="J3960">
        <v>931</v>
      </c>
      <c r="K3960" t="s">
        <v>1679</v>
      </c>
      <c r="L3960" t="s">
        <v>87</v>
      </c>
      <c r="M3960" t="s">
        <v>897</v>
      </c>
      <c r="N3960" t="s">
        <v>42</v>
      </c>
      <c r="O3960" t="s">
        <v>42</v>
      </c>
      <c r="P3960" t="s">
        <v>42</v>
      </c>
      <c r="Q3960" t="s">
        <v>42</v>
      </c>
      <c r="S3960" t="s">
        <v>134</v>
      </c>
      <c r="T3960" t="s">
        <v>51</v>
      </c>
      <c r="U3960" s="1">
        <v>43626</v>
      </c>
      <c r="V3960" s="1">
        <v>43665</v>
      </c>
      <c r="W3960" t="s">
        <v>1684</v>
      </c>
      <c r="X3960" t="s">
        <v>899</v>
      </c>
      <c r="Y3960">
        <v>49</v>
      </c>
      <c r="Z3960">
        <v>49</v>
      </c>
      <c r="AA3960">
        <v>45</v>
      </c>
      <c r="AB3960">
        <v>108.88890000000001</v>
      </c>
      <c r="AD3960">
        <f>IF(ISBLANK(Source[[#This Row],[CrosslistID]]),1,1/COUNTIFS(Source[CrosslistID],Source[[#This Row],[CrosslistID]],Source[TermDesc],Source[[#This Row],[TermDesc]]))</f>
        <v>1</v>
      </c>
      <c r="AG3960">
        <v>0</v>
      </c>
      <c r="AH3960">
        <v>108.88890000000001</v>
      </c>
      <c r="AI3960">
        <v>4.9000000000000004</v>
      </c>
      <c r="AJ3960">
        <v>4.9000000000000004</v>
      </c>
      <c r="AK3960">
        <v>0.2</v>
      </c>
      <c r="AL39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60">
        <f>IF(AND(Source[[#This Row],[Credit_Noncredit]]="Noncredit",Source[[#This Row],[FTEF]]&gt;0),Source[[#This Row],[NC XLST FTES]]*525/(437.5*Source[[#This Row],[FTEF]]),0)</f>
        <v>0</v>
      </c>
      <c r="AN3960">
        <f>IF(Source[[#This Row],[Credit_Noncredit]]="Credit",Source[[#This Row],[Census Enrollment]],Source[[#This Row],[Noncredit Avg. Attendance]])</f>
        <v>49</v>
      </c>
    </row>
    <row r="3961" spans="1:40" x14ac:dyDescent="0.25">
      <c r="A3961" t="s">
        <v>885</v>
      </c>
      <c r="B3961" t="s">
        <v>886</v>
      </c>
      <c r="C3961" t="s">
        <v>775</v>
      </c>
      <c r="D3961" t="s">
        <v>1685</v>
      </c>
      <c r="E3961" s="4">
        <v>53676</v>
      </c>
      <c r="F3961" s="4" t="s">
        <v>1686</v>
      </c>
      <c r="G3961" s="4">
        <v>32</v>
      </c>
      <c r="H3961" t="str">
        <f>CONCATENATE(Source[[#This Row],[Subject]],TRIM(Source[[#This Row],[Course]]))</f>
        <v>CHEM32</v>
      </c>
      <c r="I3961" t="str">
        <f>VLOOKUP(Source[[#This Row],[SubjCrse]],'Courses and Categories'!$E$2:$G$1816,3,FALSE)</f>
        <v>Credit General Education</v>
      </c>
      <c r="J3961">
        <v>101</v>
      </c>
      <c r="K3961" t="s">
        <v>1687</v>
      </c>
      <c r="L3961" t="s">
        <v>39</v>
      </c>
      <c r="M3961" t="s">
        <v>1063</v>
      </c>
      <c r="N3961" t="s">
        <v>1093</v>
      </c>
      <c r="O3961">
        <v>1000</v>
      </c>
      <c r="P3961">
        <v>1250</v>
      </c>
      <c r="Q3961" t="s">
        <v>52</v>
      </c>
      <c r="R3961">
        <v>364</v>
      </c>
      <c r="S3961" t="s">
        <v>53</v>
      </c>
      <c r="T3961" t="s">
        <v>51</v>
      </c>
      <c r="U3961" s="1">
        <v>43626</v>
      </c>
      <c r="V3961" s="1">
        <v>43665</v>
      </c>
      <c r="W3961" t="s">
        <v>1688</v>
      </c>
      <c r="X3961" t="s">
        <v>905</v>
      </c>
      <c r="Y3961">
        <v>28</v>
      </c>
      <c r="Z3961">
        <v>23</v>
      </c>
      <c r="AA3961">
        <v>28</v>
      </c>
      <c r="AB3961">
        <v>82.142899999999997</v>
      </c>
      <c r="AD3961">
        <f>IF(ISBLANK(Source[[#This Row],[CrosslistID]]),1,1/COUNTIFS(Source[CrosslistID],Source[[#This Row],[CrosslistID]],Source[TermDesc],Source[[#This Row],[TermDesc]]))</f>
        <v>1</v>
      </c>
      <c r="AG3961">
        <v>0</v>
      </c>
      <c r="AH3961">
        <v>82.142899999999997</v>
      </c>
      <c r="AI3961">
        <v>2.72</v>
      </c>
      <c r="AJ3961">
        <v>2.72</v>
      </c>
      <c r="AK3961">
        <v>0.17</v>
      </c>
      <c r="AL39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61">
        <f>IF(AND(Source[[#This Row],[Credit_Noncredit]]="Noncredit",Source[[#This Row],[FTEF]]&gt;0),Source[[#This Row],[NC XLST FTES]]*525/(437.5*Source[[#This Row],[FTEF]]),0)</f>
        <v>0</v>
      </c>
      <c r="AN3961">
        <f>IF(Source[[#This Row],[Credit_Noncredit]]="Credit",Source[[#This Row],[Census Enrollment]],Source[[#This Row],[Noncredit Avg. Attendance]])</f>
        <v>28</v>
      </c>
    </row>
    <row r="3962" spans="1:40" x14ac:dyDescent="0.25">
      <c r="A3962" t="s">
        <v>885</v>
      </c>
      <c r="B3962" t="s">
        <v>886</v>
      </c>
      <c r="C3962" t="s">
        <v>775</v>
      </c>
      <c r="D3962" t="s">
        <v>1685</v>
      </c>
      <c r="E3962" s="4">
        <v>53677</v>
      </c>
      <c r="F3962" s="4" t="s">
        <v>1686</v>
      </c>
      <c r="G3962" s="4">
        <v>32</v>
      </c>
      <c r="H3962" t="str">
        <f>CONCATENATE(Source[[#This Row],[Subject]],TRIM(Source[[#This Row],[Course]]))</f>
        <v>CHEM32</v>
      </c>
      <c r="I3962" t="str">
        <f>VLOOKUP(Source[[#This Row],[SubjCrse]],'Courses and Categories'!$E$2:$G$1816,3,FALSE)</f>
        <v>Credit General Education</v>
      </c>
      <c r="J3962">
        <v>961</v>
      </c>
      <c r="K3962" t="s">
        <v>1687</v>
      </c>
      <c r="L3962" t="s">
        <v>87</v>
      </c>
      <c r="M3962" t="s">
        <v>897</v>
      </c>
      <c r="N3962" t="s">
        <v>42</v>
      </c>
      <c r="O3962" t="s">
        <v>42</v>
      </c>
      <c r="P3962" t="s">
        <v>42</v>
      </c>
      <c r="Q3962" t="s">
        <v>52</v>
      </c>
      <c r="S3962" t="s">
        <v>53</v>
      </c>
      <c r="T3962" t="s">
        <v>51</v>
      </c>
      <c r="U3962" s="1">
        <v>43626</v>
      </c>
      <c r="V3962" s="1">
        <v>43665</v>
      </c>
      <c r="W3962" t="s">
        <v>1688</v>
      </c>
      <c r="X3962" t="s">
        <v>1096</v>
      </c>
      <c r="Y3962">
        <v>29</v>
      </c>
      <c r="Z3962">
        <v>23</v>
      </c>
      <c r="AA3962">
        <v>28</v>
      </c>
      <c r="AB3962">
        <v>82.142899999999997</v>
      </c>
      <c r="AD3962">
        <f>IF(ISBLANK(Source[[#This Row],[CrosslistID]]),1,1/COUNTIFS(Source[CrosslistID],Source[[#This Row],[CrosslistID]],Source[TermDesc],Source[[#This Row],[TermDesc]]))</f>
        <v>1</v>
      </c>
      <c r="AG3962">
        <v>0</v>
      </c>
      <c r="AH3962">
        <v>82.142899999999997</v>
      </c>
      <c r="AI3962">
        <v>3.0670000000000002</v>
      </c>
      <c r="AJ3962">
        <v>3.0670000000000002</v>
      </c>
      <c r="AK3962">
        <v>0.2</v>
      </c>
      <c r="AL39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62">
        <f>IF(AND(Source[[#This Row],[Credit_Noncredit]]="Noncredit",Source[[#This Row],[FTEF]]&gt;0),Source[[#This Row],[NC XLST FTES]]*525/(437.5*Source[[#This Row],[FTEF]]),0)</f>
        <v>0</v>
      </c>
      <c r="AN3962">
        <f>IF(Source[[#This Row],[Credit_Noncredit]]="Credit",Source[[#This Row],[Census Enrollment]],Source[[#This Row],[Noncredit Avg. Attendance]])</f>
        <v>29</v>
      </c>
    </row>
    <row r="3963" spans="1:40" x14ac:dyDescent="0.25">
      <c r="A3963" t="s">
        <v>885</v>
      </c>
      <c r="B3963" t="s">
        <v>886</v>
      </c>
      <c r="C3963" t="s">
        <v>775</v>
      </c>
      <c r="D3963" t="s">
        <v>1685</v>
      </c>
      <c r="E3963" s="4">
        <v>53555</v>
      </c>
      <c r="F3963" s="4" t="s">
        <v>1686</v>
      </c>
      <c r="G3963" s="4">
        <v>40</v>
      </c>
      <c r="H3963" t="str">
        <f>CONCATENATE(Source[[#This Row],[Subject]],TRIM(Source[[#This Row],[Course]]))</f>
        <v>CHEM40</v>
      </c>
      <c r="I3963" t="str">
        <f>VLOOKUP(Source[[#This Row],[SubjCrse]],'Courses and Categories'!$E$2:$G$1816,3,FALSE)</f>
        <v>Credit General Education</v>
      </c>
      <c r="J3963">
        <v>101</v>
      </c>
      <c r="K3963" t="s">
        <v>1689</v>
      </c>
      <c r="L3963" t="s">
        <v>39</v>
      </c>
      <c r="M3963" t="s">
        <v>903</v>
      </c>
      <c r="N3963" t="s">
        <v>1690</v>
      </c>
      <c r="O3963" t="s">
        <v>1691</v>
      </c>
      <c r="P3963" t="s">
        <v>1692</v>
      </c>
      <c r="Q3963" t="s">
        <v>1693</v>
      </c>
      <c r="R3963" t="s">
        <v>1694</v>
      </c>
      <c r="S3963" t="s">
        <v>134</v>
      </c>
      <c r="T3963" t="s">
        <v>51</v>
      </c>
      <c r="U3963" s="1">
        <v>43626</v>
      </c>
      <c r="V3963" s="1">
        <v>43665</v>
      </c>
      <c r="W3963" t="s">
        <v>1695</v>
      </c>
      <c r="X3963" t="s">
        <v>905</v>
      </c>
      <c r="Y3963">
        <v>29</v>
      </c>
      <c r="Z3963">
        <v>28</v>
      </c>
      <c r="AA3963">
        <v>28</v>
      </c>
      <c r="AB3963">
        <v>100</v>
      </c>
      <c r="AD3963">
        <f>IF(ISBLANK(Source[[#This Row],[CrosslistID]]),1,1/COUNTIFS(Source[CrosslistID],Source[[#This Row],[CrosslistID]],Source[TermDesc],Source[[#This Row],[TermDesc]]))</f>
        <v>1</v>
      </c>
      <c r="AG3963">
        <v>0</v>
      </c>
      <c r="AH3963">
        <v>100</v>
      </c>
      <c r="AI3963">
        <v>3.4969999999999999</v>
      </c>
      <c r="AJ3963">
        <v>3.7559999999999998</v>
      </c>
      <c r="AK3963">
        <v>0.26669999999999999</v>
      </c>
      <c r="AL39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63">
        <f>IF(AND(Source[[#This Row],[Credit_Noncredit]]="Noncredit",Source[[#This Row],[FTEF]]&gt;0),Source[[#This Row],[NC XLST FTES]]*525/(437.5*Source[[#This Row],[FTEF]]),0)</f>
        <v>0</v>
      </c>
      <c r="AN3963">
        <f>IF(Source[[#This Row],[Credit_Noncredit]]="Credit",Source[[#This Row],[Census Enrollment]],Source[[#This Row],[Noncredit Avg. Attendance]])</f>
        <v>29</v>
      </c>
    </row>
    <row r="3964" spans="1:40" x14ac:dyDescent="0.25">
      <c r="A3964" t="s">
        <v>885</v>
      </c>
      <c r="B3964" t="s">
        <v>886</v>
      </c>
      <c r="C3964" t="s">
        <v>775</v>
      </c>
      <c r="D3964" t="s">
        <v>1685</v>
      </c>
      <c r="E3964" s="4">
        <v>53556</v>
      </c>
      <c r="F3964" s="4" t="s">
        <v>1686</v>
      </c>
      <c r="G3964" s="4">
        <v>40</v>
      </c>
      <c r="H3964" t="str">
        <f>CONCATENATE(Source[[#This Row],[Subject]],TRIM(Source[[#This Row],[Course]]))</f>
        <v>CHEM40</v>
      </c>
      <c r="I3964" t="str">
        <f>VLOOKUP(Source[[#This Row],[SubjCrse]],'Courses and Categories'!$E$2:$G$1816,3,FALSE)</f>
        <v>Credit General Education</v>
      </c>
      <c r="J3964">
        <v>102</v>
      </c>
      <c r="K3964" t="s">
        <v>1689</v>
      </c>
      <c r="L3964" t="s">
        <v>39</v>
      </c>
      <c r="M3964" t="s">
        <v>1063</v>
      </c>
      <c r="N3964" t="s">
        <v>1665</v>
      </c>
      <c r="O3964">
        <v>1400</v>
      </c>
      <c r="P3964">
        <v>1650</v>
      </c>
      <c r="Q3964" t="s">
        <v>1649</v>
      </c>
      <c r="R3964">
        <v>212</v>
      </c>
      <c r="S3964" t="s">
        <v>134</v>
      </c>
      <c r="T3964" t="s">
        <v>44</v>
      </c>
      <c r="U3964" s="1">
        <v>43626</v>
      </c>
      <c r="V3964" s="1">
        <v>43665</v>
      </c>
      <c r="W3964" t="s">
        <v>1697</v>
      </c>
      <c r="X3964" t="s">
        <v>905</v>
      </c>
      <c r="Y3964">
        <v>29</v>
      </c>
      <c r="Z3964">
        <v>29</v>
      </c>
      <c r="AA3964">
        <v>28</v>
      </c>
      <c r="AB3964">
        <v>103.5714</v>
      </c>
      <c r="AD3964">
        <f>IF(ISBLANK(Source[[#This Row],[CrosslistID]]),1,1/COUNTIFS(Source[CrosslistID],Source[[#This Row],[CrosslistID]],Source[TermDesc],Source[[#This Row],[TermDesc]]))</f>
        <v>1</v>
      </c>
      <c r="AG3964">
        <v>0</v>
      </c>
      <c r="AH3964">
        <v>103.5714</v>
      </c>
      <c r="AI3964">
        <v>2.6230000000000002</v>
      </c>
      <c r="AJ3964">
        <v>2.8172999999999999</v>
      </c>
      <c r="AK3964">
        <v>0.17</v>
      </c>
      <c r="AL39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64">
        <f>IF(AND(Source[[#This Row],[Credit_Noncredit]]="Noncredit",Source[[#This Row],[FTEF]]&gt;0),Source[[#This Row],[NC XLST FTES]]*525/(437.5*Source[[#This Row],[FTEF]]),0)</f>
        <v>0</v>
      </c>
      <c r="AN3964">
        <f>IF(Source[[#This Row],[Credit_Noncredit]]="Credit",Source[[#This Row],[Census Enrollment]],Source[[#This Row],[Noncredit Avg. Attendance]])</f>
        <v>29</v>
      </c>
    </row>
    <row r="3965" spans="1:40" x14ac:dyDescent="0.25">
      <c r="A3965" t="s">
        <v>885</v>
      </c>
      <c r="B3965" t="s">
        <v>886</v>
      </c>
      <c r="C3965" t="s">
        <v>775</v>
      </c>
      <c r="D3965" t="s">
        <v>1698</v>
      </c>
      <c r="E3965" s="4">
        <v>53706</v>
      </c>
      <c r="F3965" s="4" t="s">
        <v>1699</v>
      </c>
      <c r="G3965" s="4">
        <v>40</v>
      </c>
      <c r="H3965" t="str">
        <f>CONCATENATE(Source[[#This Row],[Subject]],TRIM(Source[[#This Row],[Course]]))</f>
        <v>CNIT40</v>
      </c>
      <c r="I3965" t="str">
        <f>VLOOKUP(Source[[#This Row],[SubjCrse]],'Courses and Categories'!$E$2:$G$1816,3,FALSE)</f>
        <v>Credit CTE</v>
      </c>
      <c r="J3965">
        <v>501</v>
      </c>
      <c r="K3965" t="s">
        <v>1700</v>
      </c>
      <c r="L3965" t="s">
        <v>87</v>
      </c>
      <c r="M3965" t="s">
        <v>903</v>
      </c>
      <c r="N3965" t="s">
        <v>1701</v>
      </c>
      <c r="O3965" t="s">
        <v>1702</v>
      </c>
      <c r="P3965" t="s">
        <v>1703</v>
      </c>
      <c r="Q3965" t="s">
        <v>1693</v>
      </c>
      <c r="R3965" t="s">
        <v>1704</v>
      </c>
      <c r="S3965" t="s">
        <v>134</v>
      </c>
      <c r="T3965" t="s">
        <v>44</v>
      </c>
      <c r="U3965" s="1">
        <v>43626</v>
      </c>
      <c r="V3965" s="1">
        <v>43638</v>
      </c>
      <c r="W3965" t="s">
        <v>1705</v>
      </c>
      <c r="X3965" t="s">
        <v>905</v>
      </c>
      <c r="Y3965">
        <v>44</v>
      </c>
      <c r="Z3965">
        <v>43</v>
      </c>
      <c r="AA3965">
        <v>35</v>
      </c>
      <c r="AB3965">
        <v>122.8571</v>
      </c>
      <c r="AD3965">
        <f>IF(ISBLANK(Source[[#This Row],[CrosslistID]]),1,1/COUNTIFS(Source[CrosslistID],Source[[#This Row],[CrosslistID]],Source[TermDesc],Source[[#This Row],[TermDesc]]))</f>
        <v>1</v>
      </c>
      <c r="AG3965">
        <v>0</v>
      </c>
      <c r="AH3965">
        <v>122.8571</v>
      </c>
      <c r="AI3965">
        <v>1.5089999999999999</v>
      </c>
      <c r="AJ3965">
        <v>1.5089999999999999</v>
      </c>
      <c r="AK3965">
        <v>6.6699999999999995E-2</v>
      </c>
      <c r="AL39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65">
        <f>IF(AND(Source[[#This Row],[Credit_Noncredit]]="Noncredit",Source[[#This Row],[FTEF]]&gt;0),Source[[#This Row],[NC XLST FTES]]*525/(437.5*Source[[#This Row],[FTEF]]),0)</f>
        <v>0</v>
      </c>
      <c r="AN3965">
        <f>IF(Source[[#This Row],[Credit_Noncredit]]="Credit",Source[[#This Row],[Census Enrollment]],Source[[#This Row],[Noncredit Avg. Attendance]])</f>
        <v>44</v>
      </c>
    </row>
    <row r="3966" spans="1:40" x14ac:dyDescent="0.25">
      <c r="A3966" t="s">
        <v>885</v>
      </c>
      <c r="B3966" t="s">
        <v>886</v>
      </c>
      <c r="C3966" t="s">
        <v>775</v>
      </c>
      <c r="D3966" t="s">
        <v>1698</v>
      </c>
      <c r="E3966" s="4">
        <v>53496</v>
      </c>
      <c r="F3966" s="4" t="s">
        <v>1699</v>
      </c>
      <c r="G3966" s="4">
        <v>100</v>
      </c>
      <c r="H3966" t="str">
        <f>CONCATENATE(Source[[#This Row],[Subject]],TRIM(Source[[#This Row],[Course]]))</f>
        <v>CNIT100</v>
      </c>
      <c r="I3966" t="str">
        <f>VLOOKUP(Source[[#This Row],[SubjCrse]],'Courses and Categories'!$E$2:$G$1816,3,FALSE)</f>
        <v>Credit CTE</v>
      </c>
      <c r="J3966">
        <v>931</v>
      </c>
      <c r="K3966" t="s">
        <v>1706</v>
      </c>
      <c r="L3966" t="s">
        <v>87</v>
      </c>
      <c r="M3966" t="s">
        <v>897</v>
      </c>
      <c r="N3966" t="s">
        <v>42</v>
      </c>
      <c r="O3966" t="s">
        <v>42</v>
      </c>
      <c r="P3966" t="s">
        <v>42</v>
      </c>
      <c r="Q3966" t="s">
        <v>42</v>
      </c>
      <c r="S3966" t="s">
        <v>134</v>
      </c>
      <c r="T3966" t="s">
        <v>51</v>
      </c>
      <c r="U3966" s="1">
        <v>43626</v>
      </c>
      <c r="V3966" s="1">
        <v>43665</v>
      </c>
      <c r="W3966" t="s">
        <v>1707</v>
      </c>
      <c r="X3966" t="s">
        <v>899</v>
      </c>
      <c r="Y3966">
        <v>25</v>
      </c>
      <c r="Z3966">
        <v>25</v>
      </c>
      <c r="AA3966">
        <v>35</v>
      </c>
      <c r="AB3966">
        <v>71.428600000000003</v>
      </c>
      <c r="AD3966">
        <f>IF(ISBLANK(Source[[#This Row],[CrosslistID]]),1,1/COUNTIFS(Source[CrosslistID],Source[[#This Row],[CrosslistID]],Source[TermDesc],Source[[#This Row],[TermDesc]]))</f>
        <v>1</v>
      </c>
      <c r="AG3966">
        <v>0</v>
      </c>
      <c r="AH3966">
        <v>71.428600000000003</v>
      </c>
      <c r="AI3966">
        <v>2.2999999999999998</v>
      </c>
      <c r="AJ3966">
        <v>2.5</v>
      </c>
      <c r="AK3966">
        <v>0.2</v>
      </c>
      <c r="AL39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66">
        <f>IF(AND(Source[[#This Row],[Credit_Noncredit]]="Noncredit",Source[[#This Row],[FTEF]]&gt;0),Source[[#This Row],[NC XLST FTES]]*525/(437.5*Source[[#This Row],[FTEF]]),0)</f>
        <v>0</v>
      </c>
      <c r="AN3966">
        <f>IF(Source[[#This Row],[Credit_Noncredit]]="Credit",Source[[#This Row],[Census Enrollment]],Source[[#This Row],[Noncredit Avg. Attendance]])</f>
        <v>25</v>
      </c>
    </row>
    <row r="3967" spans="1:40" x14ac:dyDescent="0.25">
      <c r="A3967" t="s">
        <v>885</v>
      </c>
      <c r="B3967" t="s">
        <v>886</v>
      </c>
      <c r="C3967" t="s">
        <v>775</v>
      </c>
      <c r="D3967" t="s">
        <v>1698</v>
      </c>
      <c r="E3967" s="4">
        <v>53632</v>
      </c>
      <c r="F3967" s="4" t="s">
        <v>1699</v>
      </c>
      <c r="G3967" s="4">
        <v>121</v>
      </c>
      <c r="H3967" t="str">
        <f>CONCATENATE(Source[[#This Row],[Subject]],TRIM(Source[[#This Row],[Course]]))</f>
        <v>CNIT121</v>
      </c>
      <c r="I3967" t="str">
        <f>VLOOKUP(Source[[#This Row],[SubjCrse]],'Courses and Categories'!$E$2:$G$1816,3,FALSE)</f>
        <v>Credit CTE</v>
      </c>
      <c r="J3967">
        <v>931</v>
      </c>
      <c r="K3967" t="s">
        <v>1708</v>
      </c>
      <c r="L3967" t="s">
        <v>87</v>
      </c>
      <c r="M3967" t="s">
        <v>897</v>
      </c>
      <c r="N3967" t="s">
        <v>42</v>
      </c>
      <c r="O3967" t="s">
        <v>42</v>
      </c>
      <c r="P3967" t="s">
        <v>42</v>
      </c>
      <c r="Q3967" t="s">
        <v>42</v>
      </c>
      <c r="S3967" t="s">
        <v>134</v>
      </c>
      <c r="T3967" t="s">
        <v>51</v>
      </c>
      <c r="U3967" s="1">
        <v>43626</v>
      </c>
      <c r="V3967" s="1">
        <v>43665</v>
      </c>
      <c r="W3967" t="s">
        <v>1707</v>
      </c>
      <c r="X3967" t="s">
        <v>899</v>
      </c>
      <c r="Y3967">
        <v>23</v>
      </c>
      <c r="Z3967">
        <v>19</v>
      </c>
      <c r="AA3967">
        <v>35</v>
      </c>
      <c r="AB3967">
        <v>54.285699999999999</v>
      </c>
      <c r="AD3967">
        <f>IF(ISBLANK(Source[[#This Row],[CrosslistID]]),1,1/COUNTIFS(Source[CrosslistID],Source[[#This Row],[CrosslistID]],Source[TermDesc],Source[[#This Row],[TermDesc]]))</f>
        <v>1</v>
      </c>
      <c r="AG3967">
        <v>0</v>
      </c>
      <c r="AH3967">
        <v>54.285699999999999</v>
      </c>
      <c r="AI3967">
        <v>2.2000000000000002</v>
      </c>
      <c r="AJ3967">
        <v>2.2999999999999998</v>
      </c>
      <c r="AK3967">
        <v>0.2</v>
      </c>
      <c r="AL39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67">
        <f>IF(AND(Source[[#This Row],[Credit_Noncredit]]="Noncredit",Source[[#This Row],[FTEF]]&gt;0),Source[[#This Row],[NC XLST FTES]]*525/(437.5*Source[[#This Row],[FTEF]]),0)</f>
        <v>0</v>
      </c>
      <c r="AN3967">
        <f>IF(Source[[#This Row],[Credit_Noncredit]]="Credit",Source[[#This Row],[Census Enrollment]],Source[[#This Row],[Noncredit Avg. Attendance]])</f>
        <v>23</v>
      </c>
    </row>
    <row r="3968" spans="1:40" x14ac:dyDescent="0.25">
      <c r="A3968" t="s">
        <v>885</v>
      </c>
      <c r="B3968" t="s">
        <v>886</v>
      </c>
      <c r="C3968" t="s">
        <v>775</v>
      </c>
      <c r="D3968" t="s">
        <v>1709</v>
      </c>
      <c r="E3968" s="4">
        <v>53199</v>
      </c>
      <c r="F3968" s="4" t="s">
        <v>1710</v>
      </c>
      <c r="G3968" s="4" t="s">
        <v>1711</v>
      </c>
      <c r="H3968" t="str">
        <f>CONCATENATE(Source[[#This Row],[Subject]],TRIM(Source[[#This Row],[Course]]))</f>
        <v>CS110A</v>
      </c>
      <c r="I3968" t="str">
        <f>VLOOKUP(Source[[#This Row],[SubjCrse]],'Courses and Categories'!$E$2:$G$1816,3,FALSE)</f>
        <v>Credit Gen Ed/CTE</v>
      </c>
      <c r="J3968">
        <v>1</v>
      </c>
      <c r="K3968" t="s">
        <v>1712</v>
      </c>
      <c r="L3968" t="s">
        <v>39</v>
      </c>
      <c r="M3968" t="s">
        <v>903</v>
      </c>
      <c r="N3968" t="s">
        <v>63</v>
      </c>
      <c r="O3968">
        <v>900</v>
      </c>
      <c r="P3968">
        <v>1150</v>
      </c>
      <c r="Q3968" t="s">
        <v>850</v>
      </c>
      <c r="R3968" t="s">
        <v>1713</v>
      </c>
      <c r="S3968" t="s">
        <v>134</v>
      </c>
      <c r="T3968" t="s">
        <v>44</v>
      </c>
      <c r="U3968" s="1">
        <v>43626</v>
      </c>
      <c r="V3968" s="1">
        <v>43667</v>
      </c>
      <c r="W3968" t="s">
        <v>1714</v>
      </c>
      <c r="X3968" t="s">
        <v>905</v>
      </c>
      <c r="Y3968">
        <v>40</v>
      </c>
      <c r="Z3968">
        <v>38</v>
      </c>
      <c r="AA3968">
        <v>35</v>
      </c>
      <c r="AB3968">
        <v>108.5714</v>
      </c>
      <c r="AD3968">
        <f>IF(ISBLANK(Source[[#This Row],[CrosslistID]]),1,1/COUNTIFS(Source[CrosslistID],Source[[#This Row],[CrosslistID]],Source[TermDesc],Source[[#This Row],[TermDesc]]))</f>
        <v>1</v>
      </c>
      <c r="AG3968">
        <v>0</v>
      </c>
      <c r="AH3968">
        <v>108.5714</v>
      </c>
      <c r="AI3968">
        <v>5.1260000000000003</v>
      </c>
      <c r="AJ3968">
        <v>5.2573999999999996</v>
      </c>
      <c r="AK3968">
        <v>0.26669999999999999</v>
      </c>
      <c r="AL39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68">
        <f>IF(AND(Source[[#This Row],[Credit_Noncredit]]="Noncredit",Source[[#This Row],[FTEF]]&gt;0),Source[[#This Row],[NC XLST FTES]]*525/(437.5*Source[[#This Row],[FTEF]]),0)</f>
        <v>0</v>
      </c>
      <c r="AN3968">
        <f>IF(Source[[#This Row],[Credit_Noncredit]]="Credit",Source[[#This Row],[Census Enrollment]],Source[[#This Row],[Noncredit Avg. Attendance]])</f>
        <v>40</v>
      </c>
    </row>
    <row r="3969" spans="1:40" x14ac:dyDescent="0.25">
      <c r="A3969" t="s">
        <v>885</v>
      </c>
      <c r="B3969" t="s">
        <v>886</v>
      </c>
      <c r="C3969" t="s">
        <v>775</v>
      </c>
      <c r="D3969" t="s">
        <v>1709</v>
      </c>
      <c r="E3969" s="4">
        <v>53492</v>
      </c>
      <c r="F3969" s="4" t="s">
        <v>1710</v>
      </c>
      <c r="G3969" s="4" t="s">
        <v>1711</v>
      </c>
      <c r="H3969" t="str">
        <f>CONCATENATE(Source[[#This Row],[Subject]],TRIM(Source[[#This Row],[Course]]))</f>
        <v>CS110A</v>
      </c>
      <c r="I3969" t="str">
        <f>VLOOKUP(Source[[#This Row],[SubjCrse]],'Courses and Categories'!$E$2:$G$1816,3,FALSE)</f>
        <v>Credit Gen Ed/CTE</v>
      </c>
      <c r="J3969">
        <v>4</v>
      </c>
      <c r="K3969" t="s">
        <v>1712</v>
      </c>
      <c r="L3969" t="s">
        <v>39</v>
      </c>
      <c r="M3969" t="s">
        <v>903</v>
      </c>
      <c r="N3969" t="s">
        <v>63</v>
      </c>
      <c r="O3969">
        <v>1500</v>
      </c>
      <c r="P3969">
        <v>1750</v>
      </c>
      <c r="Q3969" t="s">
        <v>850</v>
      </c>
      <c r="R3969">
        <v>413</v>
      </c>
      <c r="S3969" t="s">
        <v>134</v>
      </c>
      <c r="T3969" t="s">
        <v>44</v>
      </c>
      <c r="U3969" s="1">
        <v>43626</v>
      </c>
      <c r="V3969" s="1">
        <v>43667</v>
      </c>
      <c r="W3969" t="s">
        <v>1715</v>
      </c>
      <c r="X3969" t="s">
        <v>905</v>
      </c>
      <c r="Y3969">
        <v>27</v>
      </c>
      <c r="Z3969">
        <v>27</v>
      </c>
      <c r="AA3969">
        <v>40</v>
      </c>
      <c r="AB3969">
        <v>67.5</v>
      </c>
      <c r="AD3969">
        <f>IF(ISBLANK(Source[[#This Row],[CrosslistID]]),1,1/COUNTIFS(Source[CrosslistID],Source[[#This Row],[CrosslistID]],Source[TermDesc],Source[[#This Row],[TermDesc]]))</f>
        <v>1</v>
      </c>
      <c r="AG3969">
        <v>0</v>
      </c>
      <c r="AH3969">
        <v>67.5</v>
      </c>
      <c r="AI3969">
        <v>3.5489999999999999</v>
      </c>
      <c r="AJ3969">
        <v>3.5489999999999999</v>
      </c>
      <c r="AK3969">
        <v>0.26669999999999999</v>
      </c>
      <c r="AL39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69">
        <f>IF(AND(Source[[#This Row],[Credit_Noncredit]]="Noncredit",Source[[#This Row],[FTEF]]&gt;0),Source[[#This Row],[NC XLST FTES]]*525/(437.5*Source[[#This Row],[FTEF]]),0)</f>
        <v>0</v>
      </c>
      <c r="AN3969">
        <f>IF(Source[[#This Row],[Credit_Noncredit]]="Credit",Source[[#This Row],[Census Enrollment]],Source[[#This Row],[Noncredit Avg. Attendance]])</f>
        <v>27</v>
      </c>
    </row>
    <row r="3970" spans="1:40" x14ac:dyDescent="0.25">
      <c r="A3970" t="s">
        <v>885</v>
      </c>
      <c r="B3970" t="s">
        <v>886</v>
      </c>
      <c r="C3970" t="s">
        <v>775</v>
      </c>
      <c r="D3970" t="s">
        <v>1709</v>
      </c>
      <c r="E3970" s="4">
        <v>53641</v>
      </c>
      <c r="F3970" s="4" t="s">
        <v>1710</v>
      </c>
      <c r="G3970" s="4" t="s">
        <v>1711</v>
      </c>
      <c r="H3970" t="str">
        <f>CONCATENATE(Source[[#This Row],[Subject]],TRIM(Source[[#This Row],[Course]]))</f>
        <v>CS110A</v>
      </c>
      <c r="I3970" t="str">
        <f>VLOOKUP(Source[[#This Row],[SubjCrse]],'Courses and Categories'!$E$2:$G$1816,3,FALSE)</f>
        <v>Credit Gen Ed/CTE</v>
      </c>
      <c r="J3970">
        <v>931</v>
      </c>
      <c r="K3970" t="s">
        <v>1712</v>
      </c>
      <c r="L3970" t="s">
        <v>87</v>
      </c>
      <c r="M3970" t="s">
        <v>897</v>
      </c>
      <c r="N3970" t="s">
        <v>42</v>
      </c>
      <c r="O3970" t="s">
        <v>42</v>
      </c>
      <c r="P3970" t="s">
        <v>42</v>
      </c>
      <c r="Q3970" t="s">
        <v>42</v>
      </c>
      <c r="S3970" t="s">
        <v>134</v>
      </c>
      <c r="T3970" t="s">
        <v>51</v>
      </c>
      <c r="U3970" s="1">
        <v>43626</v>
      </c>
      <c r="V3970" s="1">
        <v>43671</v>
      </c>
      <c r="W3970" t="s">
        <v>1714</v>
      </c>
      <c r="X3970" t="s">
        <v>899</v>
      </c>
      <c r="Y3970">
        <v>50</v>
      </c>
      <c r="Z3970">
        <v>43</v>
      </c>
      <c r="AA3970">
        <v>40</v>
      </c>
      <c r="AB3970">
        <v>107.5</v>
      </c>
      <c r="AD3970">
        <f>IF(ISBLANK(Source[[#This Row],[CrosslistID]]),1,1/COUNTIFS(Source[CrosslistID],Source[[#This Row],[CrosslistID]],Source[TermDesc],Source[[#This Row],[TermDesc]]))</f>
        <v>1</v>
      </c>
      <c r="AG3970">
        <v>0</v>
      </c>
      <c r="AH3970">
        <v>107.5</v>
      </c>
      <c r="AI3970">
        <v>6.6669999999999998</v>
      </c>
      <c r="AJ3970">
        <v>6.6669999999999998</v>
      </c>
      <c r="AK3970">
        <v>0.26669999999999999</v>
      </c>
      <c r="AL39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70">
        <f>IF(AND(Source[[#This Row],[Credit_Noncredit]]="Noncredit",Source[[#This Row],[FTEF]]&gt;0),Source[[#This Row],[NC XLST FTES]]*525/(437.5*Source[[#This Row],[FTEF]]),0)</f>
        <v>0</v>
      </c>
      <c r="AN3970">
        <f>IF(Source[[#This Row],[Credit_Noncredit]]="Credit",Source[[#This Row],[Census Enrollment]],Source[[#This Row],[Noncredit Avg. Attendance]])</f>
        <v>50</v>
      </c>
    </row>
    <row r="3971" spans="1:40" x14ac:dyDescent="0.25">
      <c r="A3971" t="s">
        <v>885</v>
      </c>
      <c r="B3971" t="s">
        <v>886</v>
      </c>
      <c r="C3971" t="s">
        <v>775</v>
      </c>
      <c r="D3971" t="s">
        <v>1709</v>
      </c>
      <c r="E3971" s="4">
        <v>53493</v>
      </c>
      <c r="F3971" s="4" t="s">
        <v>1710</v>
      </c>
      <c r="G3971" s="4" t="s">
        <v>1711</v>
      </c>
      <c r="H3971" t="str">
        <f>CONCATENATE(Source[[#This Row],[Subject]],TRIM(Source[[#This Row],[Course]]))</f>
        <v>CS110A</v>
      </c>
      <c r="I3971" t="str">
        <f>VLOOKUP(Source[[#This Row],[SubjCrse]],'Courses and Categories'!$E$2:$G$1816,3,FALSE)</f>
        <v>Credit Gen Ed/CTE</v>
      </c>
      <c r="J3971">
        <v>962</v>
      </c>
      <c r="K3971" t="s">
        <v>1712</v>
      </c>
      <c r="L3971" t="s">
        <v>87</v>
      </c>
      <c r="M3971" t="s">
        <v>897</v>
      </c>
      <c r="N3971" t="s">
        <v>42</v>
      </c>
      <c r="O3971" t="s">
        <v>42</v>
      </c>
      <c r="P3971" t="s">
        <v>42</v>
      </c>
      <c r="Q3971" t="s">
        <v>42</v>
      </c>
      <c r="S3971" t="s">
        <v>134</v>
      </c>
      <c r="T3971" t="s">
        <v>51</v>
      </c>
      <c r="U3971" s="1">
        <v>43626</v>
      </c>
      <c r="V3971" s="1">
        <v>43671</v>
      </c>
      <c r="W3971" t="s">
        <v>1716</v>
      </c>
      <c r="X3971" t="s">
        <v>899</v>
      </c>
      <c r="Y3971">
        <v>35</v>
      </c>
      <c r="Z3971">
        <v>32</v>
      </c>
      <c r="AA3971">
        <v>40</v>
      </c>
      <c r="AB3971">
        <v>80</v>
      </c>
      <c r="AD3971">
        <f>IF(ISBLANK(Source[[#This Row],[CrosslistID]]),1,1/COUNTIFS(Source[CrosslistID],Source[[#This Row],[CrosslistID]],Source[TermDesc],Source[[#This Row],[TermDesc]]))</f>
        <v>1</v>
      </c>
      <c r="AG3971">
        <v>0</v>
      </c>
      <c r="AH3971">
        <v>80</v>
      </c>
      <c r="AI3971">
        <v>4.6669999999999998</v>
      </c>
      <c r="AJ3971">
        <v>4.6669999999999998</v>
      </c>
      <c r="AK3971">
        <v>0.26669999999999999</v>
      </c>
      <c r="AL39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71">
        <f>IF(AND(Source[[#This Row],[Credit_Noncredit]]="Noncredit",Source[[#This Row],[FTEF]]&gt;0),Source[[#This Row],[NC XLST FTES]]*525/(437.5*Source[[#This Row],[FTEF]]),0)</f>
        <v>0</v>
      </c>
      <c r="AN3971">
        <f>IF(Source[[#This Row],[Credit_Noncredit]]="Credit",Source[[#This Row],[Census Enrollment]],Source[[#This Row],[Noncredit Avg. Attendance]])</f>
        <v>35</v>
      </c>
    </row>
    <row r="3972" spans="1:40" x14ac:dyDescent="0.25">
      <c r="A3972" t="s">
        <v>885</v>
      </c>
      <c r="B3972" t="s">
        <v>886</v>
      </c>
      <c r="C3972" t="s">
        <v>775</v>
      </c>
      <c r="D3972" t="s">
        <v>1709</v>
      </c>
      <c r="E3972" s="4">
        <v>53642</v>
      </c>
      <c r="F3972" s="4" t="s">
        <v>1710</v>
      </c>
      <c r="G3972" s="4" t="s">
        <v>1711</v>
      </c>
      <c r="H3972" t="str">
        <f>CONCATENATE(Source[[#This Row],[Subject]],TRIM(Source[[#This Row],[Course]]))</f>
        <v>CS110A</v>
      </c>
      <c r="I3972" t="str">
        <f>VLOOKUP(Source[[#This Row],[SubjCrse]],'Courses and Categories'!$E$2:$G$1816,3,FALSE)</f>
        <v>Credit Gen Ed/CTE</v>
      </c>
      <c r="J3972">
        <v>963</v>
      </c>
      <c r="K3972" t="s">
        <v>1712</v>
      </c>
      <c r="L3972" t="s">
        <v>87</v>
      </c>
      <c r="M3972" t="s">
        <v>897</v>
      </c>
      <c r="N3972" t="s">
        <v>42</v>
      </c>
      <c r="O3972" t="s">
        <v>42</v>
      </c>
      <c r="P3972" t="s">
        <v>42</v>
      </c>
      <c r="Q3972" t="s">
        <v>42</v>
      </c>
      <c r="S3972" t="s">
        <v>134</v>
      </c>
      <c r="T3972" t="s">
        <v>41</v>
      </c>
      <c r="U3972" s="1">
        <v>43626</v>
      </c>
      <c r="V3972" s="1">
        <v>43671</v>
      </c>
      <c r="W3972" t="s">
        <v>1716</v>
      </c>
      <c r="X3972" t="s">
        <v>899</v>
      </c>
      <c r="Y3972">
        <v>41</v>
      </c>
      <c r="Z3972">
        <v>33</v>
      </c>
      <c r="AA3972">
        <v>40</v>
      </c>
      <c r="AB3972">
        <v>82.5</v>
      </c>
      <c r="AD3972">
        <f>IF(ISBLANK(Source[[#This Row],[CrosslistID]]),1,1/COUNTIFS(Source[CrosslistID],Source[[#This Row],[CrosslistID]],Source[TermDesc],Source[[#This Row],[TermDesc]]))</f>
        <v>1</v>
      </c>
      <c r="AG3972">
        <v>0</v>
      </c>
      <c r="AH3972">
        <v>82.5</v>
      </c>
      <c r="AI3972">
        <v>5.2</v>
      </c>
      <c r="AJ3972">
        <v>5.4667000000000003</v>
      </c>
      <c r="AK3972">
        <v>0.26669999999999999</v>
      </c>
      <c r="AL39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72">
        <f>IF(AND(Source[[#This Row],[Credit_Noncredit]]="Noncredit",Source[[#This Row],[FTEF]]&gt;0),Source[[#This Row],[NC XLST FTES]]*525/(437.5*Source[[#This Row],[FTEF]]),0)</f>
        <v>0</v>
      </c>
      <c r="AN3972">
        <f>IF(Source[[#This Row],[Credit_Noncredit]]="Credit",Source[[#This Row],[Census Enrollment]],Source[[#This Row],[Noncredit Avg. Attendance]])</f>
        <v>41</v>
      </c>
    </row>
    <row r="3973" spans="1:40" x14ac:dyDescent="0.25">
      <c r="A3973" t="s">
        <v>885</v>
      </c>
      <c r="B3973" t="s">
        <v>886</v>
      </c>
      <c r="C3973" t="s">
        <v>775</v>
      </c>
      <c r="D3973" t="s">
        <v>1709</v>
      </c>
      <c r="E3973" s="4">
        <v>53494</v>
      </c>
      <c r="F3973" s="4" t="s">
        <v>1710</v>
      </c>
      <c r="G3973" s="4" t="s">
        <v>1717</v>
      </c>
      <c r="H3973" t="str">
        <f>CONCATENATE(Source[[#This Row],[Subject]],TRIM(Source[[#This Row],[Course]]))</f>
        <v>CS110B</v>
      </c>
      <c r="I3973" t="str">
        <f>VLOOKUP(Source[[#This Row],[SubjCrse]],'Courses and Categories'!$E$2:$G$1816,3,FALSE)</f>
        <v>Credit CTE</v>
      </c>
      <c r="J3973">
        <v>961</v>
      </c>
      <c r="K3973" t="s">
        <v>1718</v>
      </c>
      <c r="L3973" t="s">
        <v>87</v>
      </c>
      <c r="M3973" t="s">
        <v>897</v>
      </c>
      <c r="N3973" t="s">
        <v>42</v>
      </c>
      <c r="O3973" t="s">
        <v>42</v>
      </c>
      <c r="P3973" t="s">
        <v>42</v>
      </c>
      <c r="Q3973" t="s">
        <v>42</v>
      </c>
      <c r="S3973" t="s">
        <v>134</v>
      </c>
      <c r="T3973" t="s">
        <v>41</v>
      </c>
      <c r="U3973" s="1">
        <v>43626</v>
      </c>
      <c r="V3973" s="1">
        <v>43671</v>
      </c>
      <c r="W3973" t="s">
        <v>1719</v>
      </c>
      <c r="X3973" t="s">
        <v>899</v>
      </c>
      <c r="Y3973">
        <v>35</v>
      </c>
      <c r="Z3973">
        <v>28</v>
      </c>
      <c r="AA3973">
        <v>40</v>
      </c>
      <c r="AB3973">
        <v>70</v>
      </c>
      <c r="AD3973">
        <f>IF(ISBLANK(Source[[#This Row],[CrosslistID]]),1,1/COUNTIFS(Source[CrosslistID],Source[[#This Row],[CrosslistID]],Source[TermDesc],Source[[#This Row],[TermDesc]]))</f>
        <v>1</v>
      </c>
      <c r="AG3973">
        <v>0</v>
      </c>
      <c r="AH3973">
        <v>70</v>
      </c>
      <c r="AI3973">
        <v>4.5330000000000004</v>
      </c>
      <c r="AJ3973">
        <v>4.6662999999999997</v>
      </c>
      <c r="AK3973">
        <v>0.26669999999999999</v>
      </c>
      <c r="AL39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73">
        <f>IF(AND(Source[[#This Row],[Credit_Noncredit]]="Noncredit",Source[[#This Row],[FTEF]]&gt;0),Source[[#This Row],[NC XLST FTES]]*525/(437.5*Source[[#This Row],[FTEF]]),0)</f>
        <v>0</v>
      </c>
      <c r="AN3973">
        <f>IF(Source[[#This Row],[Credit_Noncredit]]="Credit",Source[[#This Row],[Census Enrollment]],Source[[#This Row],[Noncredit Avg. Attendance]])</f>
        <v>35</v>
      </c>
    </row>
    <row r="3974" spans="1:40" x14ac:dyDescent="0.25">
      <c r="A3974" t="s">
        <v>885</v>
      </c>
      <c r="B3974" t="s">
        <v>886</v>
      </c>
      <c r="C3974" t="s">
        <v>775</v>
      </c>
      <c r="D3974" t="s">
        <v>1709</v>
      </c>
      <c r="E3974" s="4">
        <v>53294</v>
      </c>
      <c r="F3974" s="4" t="s">
        <v>1710</v>
      </c>
      <c r="G3974" s="4" t="s">
        <v>1717</v>
      </c>
      <c r="H3974" t="str">
        <f>CONCATENATE(Source[[#This Row],[Subject]],TRIM(Source[[#This Row],[Course]]))</f>
        <v>CS110B</v>
      </c>
      <c r="I3974" t="str">
        <f>VLOOKUP(Source[[#This Row],[SubjCrse]],'Courses and Categories'!$E$2:$G$1816,3,FALSE)</f>
        <v>Credit CTE</v>
      </c>
      <c r="J3974">
        <v>962</v>
      </c>
      <c r="K3974" t="s">
        <v>1718</v>
      </c>
      <c r="L3974" t="s">
        <v>87</v>
      </c>
      <c r="M3974" t="s">
        <v>897</v>
      </c>
      <c r="N3974" t="s">
        <v>42</v>
      </c>
      <c r="O3974" t="s">
        <v>42</v>
      </c>
      <c r="P3974" t="s">
        <v>42</v>
      </c>
      <c r="Q3974" t="s">
        <v>42</v>
      </c>
      <c r="S3974" t="s">
        <v>134</v>
      </c>
      <c r="T3974" t="s">
        <v>51</v>
      </c>
      <c r="U3974" s="1">
        <v>43626</v>
      </c>
      <c r="V3974" s="1">
        <v>43671</v>
      </c>
      <c r="W3974" t="s">
        <v>1719</v>
      </c>
      <c r="X3974" t="s">
        <v>899</v>
      </c>
      <c r="Y3974">
        <v>26</v>
      </c>
      <c r="Z3974">
        <v>25</v>
      </c>
      <c r="AA3974">
        <v>40</v>
      </c>
      <c r="AB3974">
        <v>62.5</v>
      </c>
      <c r="AD3974">
        <f>IF(ISBLANK(Source[[#This Row],[CrosslistID]]),1,1/COUNTIFS(Source[CrosslistID],Source[[#This Row],[CrosslistID]],Source[TermDesc],Source[[#This Row],[TermDesc]]))</f>
        <v>1</v>
      </c>
      <c r="AG3974">
        <v>0</v>
      </c>
      <c r="AH3974">
        <v>62.5</v>
      </c>
      <c r="AI3974">
        <v>3.2</v>
      </c>
      <c r="AJ3974">
        <v>3.4666999999999999</v>
      </c>
      <c r="AK3974">
        <v>0.26669999999999999</v>
      </c>
      <c r="AL39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74">
        <f>IF(AND(Source[[#This Row],[Credit_Noncredit]]="Noncredit",Source[[#This Row],[FTEF]]&gt;0),Source[[#This Row],[NC XLST FTES]]*525/(437.5*Source[[#This Row],[FTEF]]),0)</f>
        <v>0</v>
      </c>
      <c r="AN3974">
        <f>IF(Source[[#This Row],[Credit_Noncredit]]="Credit",Source[[#This Row],[Census Enrollment]],Source[[#This Row],[Noncredit Avg. Attendance]])</f>
        <v>26</v>
      </c>
    </row>
    <row r="3975" spans="1:40" x14ac:dyDescent="0.25">
      <c r="A3975" t="s">
        <v>885</v>
      </c>
      <c r="B3975" t="s">
        <v>886</v>
      </c>
      <c r="C3975" t="s">
        <v>775</v>
      </c>
      <c r="D3975" t="s">
        <v>1709</v>
      </c>
      <c r="E3975" s="4">
        <v>53335</v>
      </c>
      <c r="F3975" s="4" t="s">
        <v>1710</v>
      </c>
      <c r="G3975" s="4" t="s">
        <v>1720</v>
      </c>
      <c r="H3975" t="str">
        <f>CONCATENATE(Source[[#This Row],[Subject]],TRIM(Source[[#This Row],[Course]]))</f>
        <v>CS111B</v>
      </c>
      <c r="I3975" t="str">
        <f>VLOOKUP(Source[[#This Row],[SubjCrse]],'Courses and Categories'!$E$2:$G$1816,3,FALSE)</f>
        <v>Credit CTE</v>
      </c>
      <c r="J3975">
        <v>1</v>
      </c>
      <c r="K3975" t="s">
        <v>1721</v>
      </c>
      <c r="L3975" t="s">
        <v>39</v>
      </c>
      <c r="M3975" t="s">
        <v>903</v>
      </c>
      <c r="N3975" t="s">
        <v>1041</v>
      </c>
      <c r="O3975">
        <v>800</v>
      </c>
      <c r="P3975">
        <v>1130</v>
      </c>
      <c r="Q3975" t="s">
        <v>850</v>
      </c>
      <c r="R3975">
        <v>453</v>
      </c>
      <c r="S3975" t="s">
        <v>134</v>
      </c>
      <c r="T3975" t="s">
        <v>44</v>
      </c>
      <c r="U3975" s="1">
        <v>43626</v>
      </c>
      <c r="V3975" s="1">
        <v>43667</v>
      </c>
      <c r="W3975" t="s">
        <v>1722</v>
      </c>
      <c r="X3975" t="s">
        <v>905</v>
      </c>
      <c r="Y3975">
        <v>34</v>
      </c>
      <c r="Z3975">
        <v>28</v>
      </c>
      <c r="AA3975">
        <v>40</v>
      </c>
      <c r="AB3975">
        <v>70</v>
      </c>
      <c r="AD3975">
        <f>IF(ISBLANK(Source[[#This Row],[CrosslistID]]),1,1/COUNTIFS(Source[CrosslistID],Source[[#This Row],[CrosslistID]],Source[TermDesc],Source[[#This Row],[TermDesc]]))</f>
        <v>1</v>
      </c>
      <c r="AG3975">
        <v>0</v>
      </c>
      <c r="AH3975">
        <v>70</v>
      </c>
      <c r="AI3975">
        <v>4.43</v>
      </c>
      <c r="AJ3975">
        <v>4.43</v>
      </c>
      <c r="AK3975">
        <v>0.26669999999999999</v>
      </c>
      <c r="AL39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75">
        <f>IF(AND(Source[[#This Row],[Credit_Noncredit]]="Noncredit",Source[[#This Row],[FTEF]]&gt;0),Source[[#This Row],[NC XLST FTES]]*525/(437.5*Source[[#This Row],[FTEF]]),0)</f>
        <v>0</v>
      </c>
      <c r="AN3975">
        <f>IF(Source[[#This Row],[Credit_Noncredit]]="Credit",Source[[#This Row],[Census Enrollment]],Source[[#This Row],[Noncredit Avg. Attendance]])</f>
        <v>34</v>
      </c>
    </row>
    <row r="3976" spans="1:40" x14ac:dyDescent="0.25">
      <c r="A3976" t="s">
        <v>885</v>
      </c>
      <c r="B3976" t="s">
        <v>886</v>
      </c>
      <c r="C3976" t="s">
        <v>775</v>
      </c>
      <c r="D3976" t="s">
        <v>1709</v>
      </c>
      <c r="E3976" s="4">
        <v>53502</v>
      </c>
      <c r="F3976" s="4" t="s">
        <v>1710</v>
      </c>
      <c r="G3976" s="4" t="s">
        <v>1720</v>
      </c>
      <c r="H3976" t="str">
        <f>CONCATENATE(Source[[#This Row],[Subject]],TRIM(Source[[#This Row],[Course]]))</f>
        <v>CS111B</v>
      </c>
      <c r="I3976" t="str">
        <f>VLOOKUP(Source[[#This Row],[SubjCrse]],'Courses and Categories'!$E$2:$G$1816,3,FALSE)</f>
        <v>Credit CTE</v>
      </c>
      <c r="J3976">
        <v>2</v>
      </c>
      <c r="K3976" t="s">
        <v>1721</v>
      </c>
      <c r="L3976" t="s">
        <v>39</v>
      </c>
      <c r="M3976" t="s">
        <v>903</v>
      </c>
      <c r="N3976" t="s">
        <v>1041</v>
      </c>
      <c r="O3976">
        <v>1200</v>
      </c>
      <c r="P3976">
        <v>1530</v>
      </c>
      <c r="Q3976" t="s">
        <v>850</v>
      </c>
      <c r="R3976">
        <v>453</v>
      </c>
      <c r="S3976" t="s">
        <v>134</v>
      </c>
      <c r="T3976" t="s">
        <v>44</v>
      </c>
      <c r="U3976" s="1">
        <v>43626</v>
      </c>
      <c r="V3976" s="1">
        <v>43667</v>
      </c>
      <c r="W3976" t="s">
        <v>1722</v>
      </c>
      <c r="X3976" t="s">
        <v>905</v>
      </c>
      <c r="Y3976">
        <v>32</v>
      </c>
      <c r="Z3976">
        <v>29</v>
      </c>
      <c r="AA3976">
        <v>40</v>
      </c>
      <c r="AB3976">
        <v>72.5</v>
      </c>
      <c r="AD3976">
        <f>IF(ISBLANK(Source[[#This Row],[CrosslistID]]),1,1/COUNTIFS(Source[CrosslistID],Source[[#This Row],[CrosslistID]],Source[TermDesc],Source[[#This Row],[TermDesc]]))</f>
        <v>1</v>
      </c>
      <c r="AG3976">
        <v>0</v>
      </c>
      <c r="AH3976">
        <v>72.5</v>
      </c>
      <c r="AI3976">
        <v>3.6480000000000001</v>
      </c>
      <c r="AJ3976">
        <v>4.1691000000000003</v>
      </c>
      <c r="AK3976">
        <v>0.26669999999999999</v>
      </c>
      <c r="AL39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76">
        <f>IF(AND(Source[[#This Row],[Credit_Noncredit]]="Noncredit",Source[[#This Row],[FTEF]]&gt;0),Source[[#This Row],[NC XLST FTES]]*525/(437.5*Source[[#This Row],[FTEF]]),0)</f>
        <v>0</v>
      </c>
      <c r="AN3976">
        <f>IF(Source[[#This Row],[Credit_Noncredit]]="Credit",Source[[#This Row],[Census Enrollment]],Source[[#This Row],[Noncredit Avg. Attendance]])</f>
        <v>32</v>
      </c>
    </row>
    <row r="3977" spans="1:40" x14ac:dyDescent="0.25">
      <c r="A3977" t="s">
        <v>885</v>
      </c>
      <c r="B3977" t="s">
        <v>886</v>
      </c>
      <c r="C3977" t="s">
        <v>775</v>
      </c>
      <c r="D3977" t="s">
        <v>1709</v>
      </c>
      <c r="E3977" s="4">
        <v>52499</v>
      </c>
      <c r="F3977" s="4" t="s">
        <v>1710</v>
      </c>
      <c r="G3977" s="4" t="s">
        <v>1720</v>
      </c>
      <c r="H3977" t="str">
        <f>CONCATENATE(Source[[#This Row],[Subject]],TRIM(Source[[#This Row],[Course]]))</f>
        <v>CS111B</v>
      </c>
      <c r="I3977" t="str">
        <f>VLOOKUP(Source[[#This Row],[SubjCrse]],'Courses and Categories'!$E$2:$G$1816,3,FALSE)</f>
        <v>Credit CTE</v>
      </c>
      <c r="J3977">
        <v>931</v>
      </c>
      <c r="K3977" t="s">
        <v>1721</v>
      </c>
      <c r="L3977" t="s">
        <v>87</v>
      </c>
      <c r="M3977" t="s">
        <v>897</v>
      </c>
      <c r="N3977" t="s">
        <v>781</v>
      </c>
      <c r="O3977" t="s">
        <v>781</v>
      </c>
      <c r="P3977" t="s">
        <v>781</v>
      </c>
      <c r="Q3977" t="s">
        <v>781</v>
      </c>
      <c r="S3977" t="s">
        <v>134</v>
      </c>
      <c r="T3977" t="s">
        <v>41</v>
      </c>
      <c r="U3977" s="1">
        <v>43626</v>
      </c>
      <c r="V3977" s="1">
        <v>43671</v>
      </c>
      <c r="W3977" t="s">
        <v>1723</v>
      </c>
      <c r="X3977" t="s">
        <v>899</v>
      </c>
      <c r="Y3977">
        <v>33</v>
      </c>
      <c r="Z3977">
        <v>27</v>
      </c>
      <c r="AA3977">
        <v>40</v>
      </c>
      <c r="AB3977">
        <v>67.5</v>
      </c>
      <c r="AD3977">
        <f>IF(ISBLANK(Source[[#This Row],[CrosslistID]]),1,1/COUNTIFS(Source[CrosslistID],Source[[#This Row],[CrosslistID]],Source[TermDesc],Source[[#This Row],[TermDesc]]))</f>
        <v>1</v>
      </c>
      <c r="AG3977">
        <v>0</v>
      </c>
      <c r="AH3977">
        <v>67.5</v>
      </c>
      <c r="AI3977">
        <v>4.2670000000000003</v>
      </c>
      <c r="AJ3977">
        <v>4.4002999999999997</v>
      </c>
      <c r="AK3977">
        <v>0.26669999999999999</v>
      </c>
      <c r="AL39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77">
        <f>IF(AND(Source[[#This Row],[Credit_Noncredit]]="Noncredit",Source[[#This Row],[FTEF]]&gt;0),Source[[#This Row],[NC XLST FTES]]*525/(437.5*Source[[#This Row],[FTEF]]),0)</f>
        <v>0</v>
      </c>
      <c r="AN3977">
        <f>IF(Source[[#This Row],[Credit_Noncredit]]="Credit",Source[[#This Row],[Census Enrollment]],Source[[#This Row],[Noncredit Avg. Attendance]])</f>
        <v>33</v>
      </c>
    </row>
    <row r="3978" spans="1:40" x14ac:dyDescent="0.25">
      <c r="A3978" t="s">
        <v>885</v>
      </c>
      <c r="B3978" t="s">
        <v>886</v>
      </c>
      <c r="C3978" t="s">
        <v>775</v>
      </c>
      <c r="D3978" t="s">
        <v>1709</v>
      </c>
      <c r="E3978" s="4">
        <v>53382</v>
      </c>
      <c r="F3978" s="4" t="s">
        <v>1710</v>
      </c>
      <c r="G3978" s="4" t="s">
        <v>1720</v>
      </c>
      <c r="H3978" t="str">
        <f>CONCATENATE(Source[[#This Row],[Subject]],TRIM(Source[[#This Row],[Course]]))</f>
        <v>CS111B</v>
      </c>
      <c r="I3978" t="str">
        <f>VLOOKUP(Source[[#This Row],[SubjCrse]],'Courses and Categories'!$E$2:$G$1816,3,FALSE)</f>
        <v>Credit CTE</v>
      </c>
      <c r="J3978">
        <v>932</v>
      </c>
      <c r="K3978" t="s">
        <v>1721</v>
      </c>
      <c r="L3978" t="s">
        <v>87</v>
      </c>
      <c r="M3978" t="s">
        <v>897</v>
      </c>
      <c r="N3978" t="s">
        <v>781</v>
      </c>
      <c r="O3978" t="s">
        <v>781</v>
      </c>
      <c r="P3978" t="s">
        <v>781</v>
      </c>
      <c r="Q3978" t="s">
        <v>781</v>
      </c>
      <c r="S3978" t="s">
        <v>134</v>
      </c>
      <c r="T3978" t="s">
        <v>41</v>
      </c>
      <c r="U3978" s="1">
        <v>43626</v>
      </c>
      <c r="V3978" s="1">
        <v>43671</v>
      </c>
      <c r="W3978" t="s">
        <v>1723</v>
      </c>
      <c r="X3978" t="s">
        <v>899</v>
      </c>
      <c r="Y3978">
        <v>42</v>
      </c>
      <c r="Z3978">
        <v>28</v>
      </c>
      <c r="AA3978">
        <v>40</v>
      </c>
      <c r="AB3978">
        <v>70</v>
      </c>
      <c r="AD3978">
        <f>IF(ISBLANK(Source[[#This Row],[CrosslistID]]),1,1/COUNTIFS(Source[CrosslistID],Source[[#This Row],[CrosslistID]],Source[TermDesc],Source[[#This Row],[TermDesc]]))</f>
        <v>1</v>
      </c>
      <c r="AG3978">
        <v>0</v>
      </c>
      <c r="AH3978">
        <v>70</v>
      </c>
      <c r="AI3978">
        <v>5.4669999999999996</v>
      </c>
      <c r="AJ3978">
        <v>5.6002999999999998</v>
      </c>
      <c r="AK3978">
        <v>0.26669999999999999</v>
      </c>
      <c r="AL39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78">
        <f>IF(AND(Source[[#This Row],[Credit_Noncredit]]="Noncredit",Source[[#This Row],[FTEF]]&gt;0),Source[[#This Row],[NC XLST FTES]]*525/(437.5*Source[[#This Row],[FTEF]]),0)</f>
        <v>0</v>
      </c>
      <c r="AN3978">
        <f>IF(Source[[#This Row],[Credit_Noncredit]]="Credit",Source[[#This Row],[Census Enrollment]],Source[[#This Row],[Noncredit Avg. Attendance]])</f>
        <v>42</v>
      </c>
    </row>
    <row r="3979" spans="1:40" x14ac:dyDescent="0.25">
      <c r="A3979" t="s">
        <v>885</v>
      </c>
      <c r="B3979" t="s">
        <v>886</v>
      </c>
      <c r="C3979" t="s">
        <v>775</v>
      </c>
      <c r="D3979" t="s">
        <v>1709</v>
      </c>
      <c r="E3979" s="4">
        <v>53654</v>
      </c>
      <c r="F3979" s="4" t="s">
        <v>1710</v>
      </c>
      <c r="G3979" s="4" t="s">
        <v>1724</v>
      </c>
      <c r="H3979" t="str">
        <f>CONCATENATE(Source[[#This Row],[Subject]],TRIM(Source[[#This Row],[Course]]))</f>
        <v>CS131B</v>
      </c>
      <c r="I3979" t="str">
        <f>VLOOKUP(Source[[#This Row],[SubjCrse]],'Courses and Categories'!$E$2:$G$1816,3,FALSE)</f>
        <v>Credit Gen Ed/CTE</v>
      </c>
      <c r="J3979">
        <v>1</v>
      </c>
      <c r="K3979" t="s">
        <v>1725</v>
      </c>
      <c r="L3979" t="s">
        <v>39</v>
      </c>
      <c r="M3979" t="s">
        <v>903</v>
      </c>
      <c r="N3979" t="s">
        <v>1726</v>
      </c>
      <c r="O3979">
        <v>830</v>
      </c>
      <c r="P3979">
        <v>1120</v>
      </c>
      <c r="Q3979" t="s">
        <v>850</v>
      </c>
      <c r="R3979">
        <v>413</v>
      </c>
      <c r="S3979" t="s">
        <v>134</v>
      </c>
      <c r="T3979" t="s">
        <v>41</v>
      </c>
      <c r="U3979" s="1">
        <v>43626</v>
      </c>
      <c r="V3979" s="1">
        <v>43667</v>
      </c>
      <c r="W3979" t="s">
        <v>1727</v>
      </c>
      <c r="X3979" t="s">
        <v>905</v>
      </c>
      <c r="Y3979">
        <v>40</v>
      </c>
      <c r="Z3979">
        <v>40</v>
      </c>
      <c r="AA3979">
        <v>40</v>
      </c>
      <c r="AB3979">
        <v>100</v>
      </c>
      <c r="AD3979">
        <f>IF(ISBLANK(Source[[#This Row],[CrosslistID]]),1,1/COUNTIFS(Source[CrosslistID],Source[[#This Row],[CrosslistID]],Source[TermDesc],Source[[#This Row],[TermDesc]]))</f>
        <v>1</v>
      </c>
      <c r="AG3979">
        <v>0</v>
      </c>
      <c r="AH3979">
        <v>100</v>
      </c>
      <c r="AI3979">
        <v>5.2569999999999997</v>
      </c>
      <c r="AJ3979">
        <v>5.2569999999999997</v>
      </c>
      <c r="AK3979">
        <v>0.26669999999999999</v>
      </c>
      <c r="AL39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79">
        <f>IF(AND(Source[[#This Row],[Credit_Noncredit]]="Noncredit",Source[[#This Row],[FTEF]]&gt;0),Source[[#This Row],[NC XLST FTES]]*525/(437.5*Source[[#This Row],[FTEF]]),0)</f>
        <v>0</v>
      </c>
      <c r="AN3979">
        <f>IF(Source[[#This Row],[Credit_Noncredit]]="Credit",Source[[#This Row],[Census Enrollment]],Source[[#This Row],[Noncredit Avg. Attendance]])</f>
        <v>40</v>
      </c>
    </row>
    <row r="3980" spans="1:40" x14ac:dyDescent="0.25">
      <c r="A3980" t="s">
        <v>885</v>
      </c>
      <c r="B3980" t="s">
        <v>886</v>
      </c>
      <c r="C3980" t="s">
        <v>775</v>
      </c>
      <c r="D3980" t="s">
        <v>1709</v>
      </c>
      <c r="E3980" s="4">
        <v>53655</v>
      </c>
      <c r="F3980" s="4" t="s">
        <v>1710</v>
      </c>
      <c r="G3980" s="4" t="s">
        <v>1724</v>
      </c>
      <c r="H3980" t="str">
        <f>CONCATENATE(Source[[#This Row],[Subject]],TRIM(Source[[#This Row],[Course]]))</f>
        <v>CS131B</v>
      </c>
      <c r="I3980" t="str">
        <f>VLOOKUP(Source[[#This Row],[SubjCrse]],'Courses and Categories'!$E$2:$G$1816,3,FALSE)</f>
        <v>Credit Gen Ed/CTE</v>
      </c>
      <c r="J3980">
        <v>931</v>
      </c>
      <c r="K3980" t="s">
        <v>1725</v>
      </c>
      <c r="L3980" t="s">
        <v>87</v>
      </c>
      <c r="M3980" t="s">
        <v>897</v>
      </c>
      <c r="N3980" t="s">
        <v>42</v>
      </c>
      <c r="O3980" t="s">
        <v>42</v>
      </c>
      <c r="P3980" t="s">
        <v>42</v>
      </c>
      <c r="Q3980" t="s">
        <v>42</v>
      </c>
      <c r="S3980" t="s">
        <v>134</v>
      </c>
      <c r="T3980" t="s">
        <v>51</v>
      </c>
      <c r="U3980" s="1">
        <v>43626</v>
      </c>
      <c r="V3980" s="1">
        <v>43671</v>
      </c>
      <c r="W3980" t="s">
        <v>1728</v>
      </c>
      <c r="X3980" t="s">
        <v>899</v>
      </c>
      <c r="Y3980">
        <v>35</v>
      </c>
      <c r="Z3980">
        <v>27</v>
      </c>
      <c r="AA3980">
        <v>40</v>
      </c>
      <c r="AB3980">
        <v>67.5</v>
      </c>
      <c r="AD3980">
        <f>IF(ISBLANK(Source[[#This Row],[CrosslistID]]),1,1/COUNTIFS(Source[CrosslistID],Source[[#This Row],[CrosslistID]],Source[TermDesc],Source[[#This Row],[TermDesc]]))</f>
        <v>1</v>
      </c>
      <c r="AG3980">
        <v>0</v>
      </c>
      <c r="AH3980">
        <v>67.5</v>
      </c>
      <c r="AI3980">
        <v>4.6669999999999998</v>
      </c>
      <c r="AJ3980">
        <v>4.6669999999999998</v>
      </c>
      <c r="AK3980">
        <v>0.26669999999999999</v>
      </c>
      <c r="AL39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80">
        <f>IF(AND(Source[[#This Row],[Credit_Noncredit]]="Noncredit",Source[[#This Row],[FTEF]]&gt;0),Source[[#This Row],[NC XLST FTES]]*525/(437.5*Source[[#This Row],[FTEF]]),0)</f>
        <v>0</v>
      </c>
      <c r="AN3980">
        <f>IF(Source[[#This Row],[Credit_Noncredit]]="Credit",Source[[#This Row],[Census Enrollment]],Source[[#This Row],[Noncredit Avg. Attendance]])</f>
        <v>35</v>
      </c>
    </row>
    <row r="3981" spans="1:40" x14ac:dyDescent="0.25">
      <c r="A3981" t="s">
        <v>885</v>
      </c>
      <c r="B3981" t="s">
        <v>886</v>
      </c>
      <c r="C3981" t="s">
        <v>775</v>
      </c>
      <c r="D3981" t="s">
        <v>1709</v>
      </c>
      <c r="E3981" s="4">
        <v>53656</v>
      </c>
      <c r="F3981" s="4" t="s">
        <v>1710</v>
      </c>
      <c r="G3981" s="4" t="s">
        <v>1210</v>
      </c>
      <c r="H3981" t="str">
        <f>CONCATENATE(Source[[#This Row],[Subject]],TRIM(Source[[#This Row],[Course]]))</f>
        <v>CS150A</v>
      </c>
      <c r="I3981" t="str">
        <f>VLOOKUP(Source[[#This Row],[SubjCrse]],'Courses and Categories'!$E$2:$G$1816,3,FALSE)</f>
        <v>Credit Gen Ed/CTE</v>
      </c>
      <c r="J3981">
        <v>932</v>
      </c>
      <c r="K3981" t="s">
        <v>1729</v>
      </c>
      <c r="L3981" t="s">
        <v>87</v>
      </c>
      <c r="M3981" t="s">
        <v>897</v>
      </c>
      <c r="N3981" t="s">
        <v>42</v>
      </c>
      <c r="O3981" t="s">
        <v>42</v>
      </c>
      <c r="P3981" t="s">
        <v>42</v>
      </c>
      <c r="Q3981" t="s">
        <v>42</v>
      </c>
      <c r="S3981" t="s">
        <v>134</v>
      </c>
      <c r="T3981" t="s">
        <v>51</v>
      </c>
      <c r="U3981" s="1">
        <v>43626</v>
      </c>
      <c r="V3981" s="1">
        <v>43671</v>
      </c>
      <c r="W3981" t="s">
        <v>1730</v>
      </c>
      <c r="X3981" t="s">
        <v>899</v>
      </c>
      <c r="Y3981">
        <v>32</v>
      </c>
      <c r="Z3981">
        <v>26</v>
      </c>
      <c r="AA3981">
        <v>40</v>
      </c>
      <c r="AB3981">
        <v>65</v>
      </c>
      <c r="AD3981">
        <f>IF(ISBLANK(Source[[#This Row],[CrosslistID]]),1,1/COUNTIFS(Source[CrosslistID],Source[[#This Row],[CrosslistID]],Source[TermDesc],Source[[#This Row],[TermDesc]]))</f>
        <v>1</v>
      </c>
      <c r="AG3981">
        <v>0</v>
      </c>
      <c r="AH3981">
        <v>65</v>
      </c>
      <c r="AI3981">
        <v>3.2</v>
      </c>
      <c r="AJ3981">
        <v>3.2</v>
      </c>
      <c r="AK3981">
        <v>0.2</v>
      </c>
      <c r="AL39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81">
        <f>IF(AND(Source[[#This Row],[Credit_Noncredit]]="Noncredit",Source[[#This Row],[FTEF]]&gt;0),Source[[#This Row],[NC XLST FTES]]*525/(437.5*Source[[#This Row],[FTEF]]),0)</f>
        <v>0</v>
      </c>
      <c r="AN3981">
        <f>IF(Source[[#This Row],[Credit_Noncredit]]="Credit",Source[[#This Row],[Census Enrollment]],Source[[#This Row],[Noncredit Avg. Attendance]])</f>
        <v>32</v>
      </c>
    </row>
    <row r="3982" spans="1:40" x14ac:dyDescent="0.25">
      <c r="A3982" t="s">
        <v>885</v>
      </c>
      <c r="B3982" t="s">
        <v>886</v>
      </c>
      <c r="C3982" t="s">
        <v>775</v>
      </c>
      <c r="D3982" t="s">
        <v>1709</v>
      </c>
      <c r="E3982" s="4">
        <v>52903</v>
      </c>
      <c r="F3982" s="4" t="s">
        <v>1710</v>
      </c>
      <c r="G3982" s="4" t="s">
        <v>1219</v>
      </c>
      <c r="H3982" t="str">
        <f>CONCATENATE(Source[[#This Row],[Subject]],TRIM(Source[[#This Row],[Course]]))</f>
        <v>CS160A</v>
      </c>
      <c r="I3982" t="str">
        <f>VLOOKUP(Source[[#This Row],[SubjCrse]],'Courses and Categories'!$E$2:$G$1816,3,FALSE)</f>
        <v>Credit CTE</v>
      </c>
      <c r="J3982">
        <v>931</v>
      </c>
      <c r="K3982" t="s">
        <v>1731</v>
      </c>
      <c r="L3982" t="s">
        <v>87</v>
      </c>
      <c r="M3982" t="s">
        <v>897</v>
      </c>
      <c r="N3982" t="s">
        <v>42</v>
      </c>
      <c r="O3982" t="s">
        <v>42</v>
      </c>
      <c r="P3982" t="s">
        <v>42</v>
      </c>
      <c r="Q3982" t="s">
        <v>42</v>
      </c>
      <c r="S3982" t="s">
        <v>134</v>
      </c>
      <c r="T3982" t="s">
        <v>44</v>
      </c>
      <c r="U3982" s="1">
        <v>43633</v>
      </c>
      <c r="V3982" s="1">
        <v>43651</v>
      </c>
      <c r="W3982" t="s">
        <v>1732</v>
      </c>
      <c r="X3982" t="s">
        <v>899</v>
      </c>
      <c r="Y3982">
        <v>29</v>
      </c>
      <c r="Z3982">
        <v>28</v>
      </c>
      <c r="AA3982">
        <v>40</v>
      </c>
      <c r="AB3982">
        <v>70</v>
      </c>
      <c r="AD3982">
        <f>IF(ISBLANK(Source[[#This Row],[CrosslistID]]),1,1/COUNTIFS(Source[CrosslistID],Source[[#This Row],[CrosslistID]],Source[TermDesc],Source[[#This Row],[TermDesc]]))</f>
        <v>1</v>
      </c>
      <c r="AG3982">
        <v>0</v>
      </c>
      <c r="AH3982">
        <v>70</v>
      </c>
      <c r="AI3982">
        <v>1.9330000000000001</v>
      </c>
      <c r="AJ3982">
        <v>1.9330000000000001</v>
      </c>
      <c r="AK3982">
        <v>0.1333</v>
      </c>
      <c r="AL39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82">
        <f>IF(AND(Source[[#This Row],[Credit_Noncredit]]="Noncredit",Source[[#This Row],[FTEF]]&gt;0),Source[[#This Row],[NC XLST FTES]]*525/(437.5*Source[[#This Row],[FTEF]]),0)</f>
        <v>0</v>
      </c>
      <c r="AN3982">
        <f>IF(Source[[#This Row],[Credit_Noncredit]]="Credit",Source[[#This Row],[Census Enrollment]],Source[[#This Row],[Noncredit Avg. Attendance]])</f>
        <v>29</v>
      </c>
    </row>
    <row r="3983" spans="1:40" x14ac:dyDescent="0.25">
      <c r="A3983" t="s">
        <v>885</v>
      </c>
      <c r="B3983" t="s">
        <v>886</v>
      </c>
      <c r="C3983" t="s">
        <v>775</v>
      </c>
      <c r="D3983" t="s">
        <v>1709</v>
      </c>
      <c r="E3983" s="4">
        <v>52904</v>
      </c>
      <c r="F3983" s="4" t="s">
        <v>1710</v>
      </c>
      <c r="G3983" s="4" t="s">
        <v>1219</v>
      </c>
      <c r="H3983" t="str">
        <f>CONCATENATE(Source[[#This Row],[Subject]],TRIM(Source[[#This Row],[Course]]))</f>
        <v>CS160A</v>
      </c>
      <c r="I3983" t="str">
        <f>VLOOKUP(Source[[#This Row],[SubjCrse]],'Courses and Categories'!$E$2:$G$1816,3,FALSE)</f>
        <v>Credit CTE</v>
      </c>
      <c r="J3983">
        <v>932</v>
      </c>
      <c r="K3983" t="s">
        <v>1731</v>
      </c>
      <c r="L3983" t="s">
        <v>87</v>
      </c>
      <c r="M3983" t="s">
        <v>897</v>
      </c>
      <c r="N3983" t="s">
        <v>42</v>
      </c>
      <c r="O3983" t="s">
        <v>42</v>
      </c>
      <c r="P3983" t="s">
        <v>42</v>
      </c>
      <c r="Q3983" t="s">
        <v>42</v>
      </c>
      <c r="S3983" t="s">
        <v>134</v>
      </c>
      <c r="T3983" t="s">
        <v>51</v>
      </c>
      <c r="U3983" s="1">
        <v>43633</v>
      </c>
      <c r="V3983" s="1">
        <v>43651</v>
      </c>
      <c r="W3983" t="s">
        <v>1732</v>
      </c>
      <c r="X3983" t="s">
        <v>899</v>
      </c>
      <c r="Y3983">
        <v>31</v>
      </c>
      <c r="Z3983">
        <v>26</v>
      </c>
      <c r="AA3983">
        <v>40</v>
      </c>
      <c r="AB3983">
        <v>65</v>
      </c>
      <c r="AD3983">
        <f>IF(ISBLANK(Source[[#This Row],[CrosslistID]]),1,1/COUNTIFS(Source[CrosslistID],Source[[#This Row],[CrosslistID]],Source[TermDesc],Source[[#This Row],[TermDesc]]))</f>
        <v>1</v>
      </c>
      <c r="AG3983">
        <v>0</v>
      </c>
      <c r="AH3983">
        <v>65</v>
      </c>
      <c r="AI3983">
        <v>2.0670000000000002</v>
      </c>
      <c r="AJ3983">
        <v>2.0670000000000002</v>
      </c>
      <c r="AK3983">
        <v>0.1333</v>
      </c>
      <c r="AL39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83">
        <f>IF(AND(Source[[#This Row],[Credit_Noncredit]]="Noncredit",Source[[#This Row],[FTEF]]&gt;0),Source[[#This Row],[NC XLST FTES]]*525/(437.5*Source[[#This Row],[FTEF]]),0)</f>
        <v>0</v>
      </c>
      <c r="AN3983">
        <f>IF(Source[[#This Row],[Credit_Noncredit]]="Credit",Source[[#This Row],[Census Enrollment]],Source[[#This Row],[Noncredit Avg. Attendance]])</f>
        <v>31</v>
      </c>
    </row>
    <row r="3984" spans="1:40" x14ac:dyDescent="0.25">
      <c r="A3984" t="s">
        <v>885</v>
      </c>
      <c r="B3984" t="s">
        <v>886</v>
      </c>
      <c r="C3984" t="s">
        <v>775</v>
      </c>
      <c r="D3984" t="s">
        <v>1709</v>
      </c>
      <c r="E3984" s="4">
        <v>53027</v>
      </c>
      <c r="F3984" s="4" t="s">
        <v>1710</v>
      </c>
      <c r="G3984" s="4" t="s">
        <v>1219</v>
      </c>
      <c r="H3984" t="str">
        <f>CONCATENATE(Source[[#This Row],[Subject]],TRIM(Source[[#This Row],[Course]]))</f>
        <v>CS160A</v>
      </c>
      <c r="I3984" t="str">
        <f>VLOOKUP(Source[[#This Row],[SubjCrse]],'Courses and Categories'!$E$2:$G$1816,3,FALSE)</f>
        <v>Credit CTE</v>
      </c>
      <c r="J3984">
        <v>933</v>
      </c>
      <c r="K3984" t="s">
        <v>1731</v>
      </c>
      <c r="L3984" t="s">
        <v>39</v>
      </c>
      <c r="M3984" t="s">
        <v>897</v>
      </c>
      <c r="N3984" t="s">
        <v>42</v>
      </c>
      <c r="O3984" t="s">
        <v>42</v>
      </c>
      <c r="P3984" t="s">
        <v>42</v>
      </c>
      <c r="Q3984" t="s">
        <v>42</v>
      </c>
      <c r="S3984" t="s">
        <v>134</v>
      </c>
      <c r="T3984" t="s">
        <v>51</v>
      </c>
      <c r="U3984" s="1">
        <v>43633</v>
      </c>
      <c r="V3984" s="1">
        <v>43651</v>
      </c>
      <c r="W3984" t="s">
        <v>1732</v>
      </c>
      <c r="X3984" t="s">
        <v>899</v>
      </c>
      <c r="Y3984">
        <v>31</v>
      </c>
      <c r="Z3984">
        <v>28</v>
      </c>
      <c r="AA3984">
        <v>40</v>
      </c>
      <c r="AB3984">
        <v>70</v>
      </c>
      <c r="AD3984">
        <f>IF(ISBLANK(Source[[#This Row],[CrosslistID]]),1,1/COUNTIFS(Source[CrosslistID],Source[[#This Row],[CrosslistID]],Source[TermDesc],Source[[#This Row],[TermDesc]]))</f>
        <v>1</v>
      </c>
      <c r="AG3984">
        <v>0</v>
      </c>
      <c r="AH3984">
        <v>70</v>
      </c>
      <c r="AI3984">
        <v>2.0670000000000002</v>
      </c>
      <c r="AJ3984">
        <v>2.0670000000000002</v>
      </c>
      <c r="AK3984">
        <v>0.1333</v>
      </c>
      <c r="AL39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84">
        <f>IF(AND(Source[[#This Row],[Credit_Noncredit]]="Noncredit",Source[[#This Row],[FTEF]]&gt;0),Source[[#This Row],[NC XLST FTES]]*525/(437.5*Source[[#This Row],[FTEF]]),0)</f>
        <v>0</v>
      </c>
      <c r="AN3984">
        <f>IF(Source[[#This Row],[Credit_Noncredit]]="Credit",Source[[#This Row],[Census Enrollment]],Source[[#This Row],[Noncredit Avg. Attendance]])</f>
        <v>31</v>
      </c>
    </row>
    <row r="3985" spans="1:40" x14ac:dyDescent="0.25">
      <c r="A3985" t="s">
        <v>885</v>
      </c>
      <c r="B3985" t="s">
        <v>886</v>
      </c>
      <c r="C3985" t="s">
        <v>775</v>
      </c>
      <c r="D3985" t="s">
        <v>1709</v>
      </c>
      <c r="E3985" s="4">
        <v>53658</v>
      </c>
      <c r="F3985" s="4" t="s">
        <v>1710</v>
      </c>
      <c r="G3985" s="4">
        <v>270</v>
      </c>
      <c r="H3985" t="str">
        <f>CONCATENATE(Source[[#This Row],[Subject]],TRIM(Source[[#This Row],[Course]]))</f>
        <v>CS270</v>
      </c>
      <c r="I3985" t="str">
        <f>VLOOKUP(Source[[#This Row],[SubjCrse]],'Courses and Categories'!$E$2:$G$1816,3,FALSE)</f>
        <v>Credit CTE</v>
      </c>
      <c r="J3985">
        <v>1</v>
      </c>
      <c r="K3985" t="s">
        <v>1733</v>
      </c>
      <c r="L3985" t="s">
        <v>39</v>
      </c>
      <c r="M3985" t="s">
        <v>903</v>
      </c>
      <c r="N3985" t="s">
        <v>63</v>
      </c>
      <c r="O3985">
        <v>1200</v>
      </c>
      <c r="P3985">
        <v>1450</v>
      </c>
      <c r="Q3985" t="s">
        <v>1649</v>
      </c>
      <c r="R3985">
        <v>108</v>
      </c>
      <c r="S3985" t="s">
        <v>134</v>
      </c>
      <c r="T3985" t="s">
        <v>51</v>
      </c>
      <c r="U3985" s="1">
        <v>43626</v>
      </c>
      <c r="V3985" s="1">
        <v>43667</v>
      </c>
      <c r="W3985" t="s">
        <v>560</v>
      </c>
      <c r="X3985" t="s">
        <v>905</v>
      </c>
      <c r="Y3985">
        <v>44</v>
      </c>
      <c r="Z3985">
        <v>44</v>
      </c>
      <c r="AA3985">
        <v>70</v>
      </c>
      <c r="AB3985">
        <v>62.857100000000003</v>
      </c>
      <c r="AD3985">
        <f>IF(ISBLANK(Source[[#This Row],[CrosslistID]]),1,1/COUNTIFS(Source[CrosslistID],Source[[#This Row],[CrosslistID]],Source[TermDesc],Source[[#This Row],[TermDesc]]))</f>
        <v>1</v>
      </c>
      <c r="AG3985">
        <v>0</v>
      </c>
      <c r="AH3985">
        <v>62.857100000000003</v>
      </c>
      <c r="AI3985">
        <v>5.1260000000000003</v>
      </c>
      <c r="AJ3985">
        <v>5.7831999999999999</v>
      </c>
      <c r="AK3985">
        <v>0.26669999999999999</v>
      </c>
      <c r="AL39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85">
        <f>IF(AND(Source[[#This Row],[Credit_Noncredit]]="Noncredit",Source[[#This Row],[FTEF]]&gt;0),Source[[#This Row],[NC XLST FTES]]*525/(437.5*Source[[#This Row],[FTEF]]),0)</f>
        <v>0</v>
      </c>
      <c r="AN3985">
        <f>IF(Source[[#This Row],[Credit_Noncredit]]="Credit",Source[[#This Row],[Census Enrollment]],Source[[#This Row],[Noncredit Avg. Attendance]])</f>
        <v>44</v>
      </c>
    </row>
    <row r="3986" spans="1:40" x14ac:dyDescent="0.25">
      <c r="A3986" t="s">
        <v>885</v>
      </c>
      <c r="B3986" t="s">
        <v>886</v>
      </c>
      <c r="C3986" t="s">
        <v>775</v>
      </c>
      <c r="D3986" t="s">
        <v>1734</v>
      </c>
      <c r="E3986" s="4">
        <v>53095</v>
      </c>
      <c r="F3986" s="4" t="s">
        <v>1735</v>
      </c>
      <c r="G3986" s="4">
        <v>5</v>
      </c>
      <c r="H3986" t="str">
        <f>CONCATENATE(Source[[#This Row],[Subject]],TRIM(Source[[#This Row],[Course]]))</f>
        <v>BTEC5</v>
      </c>
      <c r="I3986" t="str">
        <f>VLOOKUP(Source[[#This Row],[SubjCrse]],'Courses and Categories'!$E$2:$G$1816,3,FALSE)</f>
        <v>Credit CTE</v>
      </c>
      <c r="J3986">
        <v>1</v>
      </c>
      <c r="K3986" t="s">
        <v>1736</v>
      </c>
      <c r="L3986" t="s">
        <v>39</v>
      </c>
      <c r="M3986" t="s">
        <v>903</v>
      </c>
      <c r="N3986" t="s">
        <v>1041</v>
      </c>
      <c r="O3986">
        <v>1030</v>
      </c>
      <c r="P3986">
        <v>1220</v>
      </c>
      <c r="Q3986" t="s">
        <v>1649</v>
      </c>
      <c r="R3986">
        <v>200</v>
      </c>
      <c r="S3986" t="s">
        <v>134</v>
      </c>
      <c r="T3986" t="s">
        <v>44</v>
      </c>
      <c r="U3986" s="1">
        <v>43654</v>
      </c>
      <c r="V3986" s="1">
        <v>43672</v>
      </c>
      <c r="W3986" t="s">
        <v>1737</v>
      </c>
      <c r="X3986" t="s">
        <v>905</v>
      </c>
      <c r="Y3986">
        <v>37</v>
      </c>
      <c r="Z3986">
        <v>34</v>
      </c>
      <c r="AA3986">
        <v>100</v>
      </c>
      <c r="AB3986">
        <v>34</v>
      </c>
      <c r="AD3986">
        <f>IF(ISBLANK(Source[[#This Row],[CrosslistID]]),1,1/COUNTIFS(Source[CrosslistID],Source[[#This Row],[CrosslistID]],Source[TermDesc],Source[[#This Row],[TermDesc]]))</f>
        <v>1</v>
      </c>
      <c r="AG3986">
        <v>0</v>
      </c>
      <c r="AH3986">
        <v>34</v>
      </c>
      <c r="AI3986">
        <v>1.234</v>
      </c>
      <c r="AJ3986">
        <v>1.2683</v>
      </c>
      <c r="AK3986">
        <v>6.8599999999999994E-2</v>
      </c>
      <c r="AL39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86">
        <f>IF(AND(Source[[#This Row],[Credit_Noncredit]]="Noncredit",Source[[#This Row],[FTEF]]&gt;0),Source[[#This Row],[NC XLST FTES]]*525/(437.5*Source[[#This Row],[FTEF]]),0)</f>
        <v>0</v>
      </c>
      <c r="AN3986">
        <f>IF(Source[[#This Row],[Credit_Noncredit]]="Credit",Source[[#This Row],[Census Enrollment]],Source[[#This Row],[Noncredit Avg. Attendance]])</f>
        <v>37</v>
      </c>
    </row>
    <row r="3987" spans="1:40" x14ac:dyDescent="0.25">
      <c r="A3987" t="s">
        <v>885</v>
      </c>
      <c r="B3987" t="s">
        <v>886</v>
      </c>
      <c r="C3987" t="s">
        <v>775</v>
      </c>
      <c r="D3987" t="s">
        <v>1734</v>
      </c>
      <c r="E3987" s="4">
        <v>53653</v>
      </c>
      <c r="F3987" s="4" t="s">
        <v>1735</v>
      </c>
      <c r="G3987" s="4">
        <v>103</v>
      </c>
      <c r="H3987" t="str">
        <f>CONCATENATE(Source[[#This Row],[Subject]],TRIM(Source[[#This Row],[Course]]))</f>
        <v>BTEC103</v>
      </c>
      <c r="I3987" t="str">
        <f>VLOOKUP(Source[[#This Row],[SubjCrse]],'Courses and Categories'!$E$2:$G$1816,3,FALSE)</f>
        <v>Credit CTE</v>
      </c>
      <c r="J3987">
        <v>1</v>
      </c>
      <c r="K3987" t="s">
        <v>1738</v>
      </c>
      <c r="L3987" t="s">
        <v>39</v>
      </c>
      <c r="M3987" t="s">
        <v>1046</v>
      </c>
      <c r="N3987" t="s">
        <v>1093</v>
      </c>
      <c r="O3987">
        <v>1240</v>
      </c>
      <c r="P3987">
        <v>1630</v>
      </c>
      <c r="Q3987" t="s">
        <v>1649</v>
      </c>
      <c r="R3987">
        <v>335</v>
      </c>
      <c r="S3987" t="s">
        <v>134</v>
      </c>
      <c r="T3987" t="s">
        <v>51</v>
      </c>
      <c r="U3987" s="1">
        <v>43641</v>
      </c>
      <c r="V3987" s="1">
        <v>43671</v>
      </c>
      <c r="W3987" t="s">
        <v>1739</v>
      </c>
      <c r="X3987" t="s">
        <v>905</v>
      </c>
      <c r="Y3987">
        <v>19</v>
      </c>
      <c r="Z3987">
        <v>14</v>
      </c>
      <c r="AA3987">
        <v>20</v>
      </c>
      <c r="AB3987">
        <v>70</v>
      </c>
      <c r="AD3987">
        <f>IF(ISBLANK(Source[[#This Row],[CrosslistID]]),1,1/COUNTIFS(Source[CrosslistID],Source[[#This Row],[CrosslistID]],Source[TermDesc],Source[[#This Row],[TermDesc]]))</f>
        <v>1</v>
      </c>
      <c r="AG3987">
        <v>0</v>
      </c>
      <c r="AH3987">
        <v>70</v>
      </c>
      <c r="AI3987">
        <v>2.0270000000000001</v>
      </c>
      <c r="AJ3987">
        <v>2.0270000000000001</v>
      </c>
      <c r="AK3987">
        <v>0.1973</v>
      </c>
      <c r="AL39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87">
        <f>IF(AND(Source[[#This Row],[Credit_Noncredit]]="Noncredit",Source[[#This Row],[FTEF]]&gt;0),Source[[#This Row],[NC XLST FTES]]*525/(437.5*Source[[#This Row],[FTEF]]),0)</f>
        <v>0</v>
      </c>
      <c r="AN3987">
        <f>IF(Source[[#This Row],[Credit_Noncredit]]="Credit",Source[[#This Row],[Census Enrollment]],Source[[#This Row],[Noncredit Avg. Attendance]])</f>
        <v>19</v>
      </c>
    </row>
    <row r="3988" spans="1:40" x14ac:dyDescent="0.25">
      <c r="A3988" t="s">
        <v>885</v>
      </c>
      <c r="B3988" t="s">
        <v>886</v>
      </c>
      <c r="C3988" t="s">
        <v>775</v>
      </c>
      <c r="D3988" t="s">
        <v>1734</v>
      </c>
      <c r="E3988" s="4">
        <v>52932</v>
      </c>
      <c r="F3988" s="4" t="s">
        <v>1740</v>
      </c>
      <c r="G3988" s="4" t="s">
        <v>1150</v>
      </c>
      <c r="H3988" t="str">
        <f>CONCATENATE(Source[[#This Row],[Subject]],TRIM(Source[[#This Row],[Course]]))</f>
        <v>ENGN10A</v>
      </c>
      <c r="I3988" t="str">
        <f>VLOOKUP(Source[[#This Row],[SubjCrse]],'Courses and Categories'!$E$2:$G$1816,3,FALSE)</f>
        <v>Credit CTE</v>
      </c>
      <c r="J3988">
        <v>961</v>
      </c>
      <c r="K3988" t="s">
        <v>1741</v>
      </c>
      <c r="L3988" t="s">
        <v>87</v>
      </c>
      <c r="M3988" t="s">
        <v>897</v>
      </c>
      <c r="N3988" t="s">
        <v>42</v>
      </c>
      <c r="O3988" t="s">
        <v>42</v>
      </c>
      <c r="P3988" t="s">
        <v>42</v>
      </c>
      <c r="Q3988" t="s">
        <v>42</v>
      </c>
      <c r="S3988" t="s">
        <v>134</v>
      </c>
      <c r="T3988" t="s">
        <v>41</v>
      </c>
      <c r="U3988" s="1">
        <v>43626</v>
      </c>
      <c r="V3988" s="1">
        <v>43671</v>
      </c>
      <c r="W3988" t="s">
        <v>1742</v>
      </c>
      <c r="X3988" t="s">
        <v>918</v>
      </c>
      <c r="Y3988">
        <v>22</v>
      </c>
      <c r="Z3988">
        <v>16</v>
      </c>
      <c r="AA3988">
        <v>30</v>
      </c>
      <c r="AB3988">
        <v>53.333300000000001</v>
      </c>
      <c r="AD3988">
        <f>IF(ISBLANK(Source[[#This Row],[CrosslistID]]),1,1/COUNTIFS(Source[CrosslistID],Source[[#This Row],[CrosslistID]],Source[TermDesc],Source[[#This Row],[TermDesc]]))</f>
        <v>1</v>
      </c>
      <c r="AG3988">
        <v>0</v>
      </c>
      <c r="AH3988">
        <v>53.333300000000001</v>
      </c>
      <c r="AI3988">
        <v>1.4670000000000001</v>
      </c>
      <c r="AJ3988">
        <v>1.4670000000000001</v>
      </c>
      <c r="AK3988">
        <v>0.1333</v>
      </c>
      <c r="AL39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88">
        <f>IF(AND(Source[[#This Row],[Credit_Noncredit]]="Noncredit",Source[[#This Row],[FTEF]]&gt;0),Source[[#This Row],[NC XLST FTES]]*525/(437.5*Source[[#This Row],[FTEF]]),0)</f>
        <v>0</v>
      </c>
      <c r="AN3988">
        <f>IF(Source[[#This Row],[Credit_Noncredit]]="Credit",Source[[#This Row],[Census Enrollment]],Source[[#This Row],[Noncredit Avg. Attendance]])</f>
        <v>22</v>
      </c>
    </row>
    <row r="3989" spans="1:40" x14ac:dyDescent="0.25">
      <c r="A3989" t="s">
        <v>885</v>
      </c>
      <c r="B3989" t="s">
        <v>886</v>
      </c>
      <c r="C3989" t="s">
        <v>775</v>
      </c>
      <c r="D3989" t="s">
        <v>1734</v>
      </c>
      <c r="E3989" s="4">
        <v>53347</v>
      </c>
      <c r="F3989" s="4" t="s">
        <v>1746</v>
      </c>
      <c r="G3989" s="4" t="s">
        <v>1747</v>
      </c>
      <c r="H3989" t="str">
        <f>CONCATENATE(Source[[#This Row],[Subject]],TRIM(Source[[#This Row],[Course]]))</f>
        <v>WELD144A</v>
      </c>
      <c r="I3989" t="str">
        <f>VLOOKUP(Source[[#This Row],[SubjCrse]],'Courses and Categories'!$E$2:$G$1816,3,FALSE)</f>
        <v>Credit CTE</v>
      </c>
      <c r="J3989">
        <v>321</v>
      </c>
      <c r="K3989" t="s">
        <v>1748</v>
      </c>
      <c r="L3989" t="s">
        <v>39</v>
      </c>
      <c r="M3989" t="s">
        <v>1046</v>
      </c>
      <c r="N3989" t="s">
        <v>826</v>
      </c>
      <c r="O3989" t="s">
        <v>1749</v>
      </c>
      <c r="P3989" t="s">
        <v>1750</v>
      </c>
      <c r="Q3989" t="s">
        <v>1751</v>
      </c>
      <c r="R3989">
        <v>106</v>
      </c>
      <c r="S3989" t="s">
        <v>43</v>
      </c>
      <c r="T3989" t="s">
        <v>51</v>
      </c>
      <c r="U3989" s="1">
        <v>43626</v>
      </c>
      <c r="V3989" s="1">
        <v>43671</v>
      </c>
      <c r="W3989" t="s">
        <v>1752</v>
      </c>
      <c r="X3989" t="s">
        <v>905</v>
      </c>
      <c r="Y3989">
        <v>14</v>
      </c>
      <c r="Z3989">
        <v>12</v>
      </c>
      <c r="AA3989">
        <v>15</v>
      </c>
      <c r="AB3989">
        <v>80</v>
      </c>
      <c r="AD3989">
        <f>IF(ISBLANK(Source[[#This Row],[CrosslistID]]),1,1/COUNTIFS(Source[CrosslistID],Source[[#This Row],[CrosslistID]],Source[TermDesc],Source[[#This Row],[TermDesc]]))</f>
        <v>1</v>
      </c>
      <c r="AG3989">
        <v>0</v>
      </c>
      <c r="AH3989">
        <v>80</v>
      </c>
      <c r="AI3989">
        <v>1.4930000000000001</v>
      </c>
      <c r="AJ3989">
        <v>1.4930000000000001</v>
      </c>
      <c r="AK3989">
        <v>0.185</v>
      </c>
      <c r="AL39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89">
        <f>IF(AND(Source[[#This Row],[Credit_Noncredit]]="Noncredit",Source[[#This Row],[FTEF]]&gt;0),Source[[#This Row],[NC XLST FTES]]*525/(437.5*Source[[#This Row],[FTEF]]),0)</f>
        <v>0</v>
      </c>
      <c r="AN3989">
        <f>IF(Source[[#This Row],[Credit_Noncredit]]="Credit",Source[[#This Row],[Census Enrollment]],Source[[#This Row],[Noncredit Avg. Attendance]])</f>
        <v>14</v>
      </c>
    </row>
    <row r="3990" spans="1:40" x14ac:dyDescent="0.25">
      <c r="A3990" t="s">
        <v>885</v>
      </c>
      <c r="B3990" t="s">
        <v>886</v>
      </c>
      <c r="C3990" t="s">
        <v>775</v>
      </c>
      <c r="D3990" t="s">
        <v>1734</v>
      </c>
      <c r="E3990" s="4">
        <v>53384</v>
      </c>
      <c r="F3990" s="4" t="s">
        <v>1746</v>
      </c>
      <c r="G3990" s="4" t="s">
        <v>1747</v>
      </c>
      <c r="H3990" t="str">
        <f>CONCATENATE(Source[[#This Row],[Subject]],TRIM(Source[[#This Row],[Course]]))</f>
        <v>WELD144A</v>
      </c>
      <c r="I3990" t="str">
        <f>VLOOKUP(Source[[#This Row],[SubjCrse]],'Courses and Categories'!$E$2:$G$1816,3,FALSE)</f>
        <v>Credit CTE</v>
      </c>
      <c r="J3990">
        <v>322</v>
      </c>
      <c r="K3990" t="s">
        <v>1748</v>
      </c>
      <c r="L3990" t="s">
        <v>39</v>
      </c>
      <c r="M3990" t="s">
        <v>1046</v>
      </c>
      <c r="N3990" t="s">
        <v>830</v>
      </c>
      <c r="O3990" t="s">
        <v>1749</v>
      </c>
      <c r="P3990" t="s">
        <v>1750</v>
      </c>
      <c r="Q3990" t="s">
        <v>1751</v>
      </c>
      <c r="R3990">
        <v>106</v>
      </c>
      <c r="S3990" t="s">
        <v>43</v>
      </c>
      <c r="T3990" t="s">
        <v>51</v>
      </c>
      <c r="U3990" s="1">
        <v>43626</v>
      </c>
      <c r="V3990" s="1">
        <v>43671</v>
      </c>
      <c r="W3990" t="s">
        <v>1752</v>
      </c>
      <c r="X3990" t="s">
        <v>905</v>
      </c>
      <c r="Y3990">
        <v>10</v>
      </c>
      <c r="Z3990">
        <v>8</v>
      </c>
      <c r="AA3990">
        <v>15</v>
      </c>
      <c r="AB3990">
        <v>53.333300000000001</v>
      </c>
      <c r="AD3990">
        <f>IF(ISBLANK(Source[[#This Row],[CrosslistID]]),1,1/COUNTIFS(Source[CrosslistID],Source[[#This Row],[CrosslistID]],Source[TermDesc],Source[[#This Row],[TermDesc]]))</f>
        <v>1</v>
      </c>
      <c r="AG3990">
        <v>0</v>
      </c>
      <c r="AH3990">
        <v>53.333300000000001</v>
      </c>
      <c r="AI3990">
        <v>0.82299999999999995</v>
      </c>
      <c r="AJ3990">
        <v>0.91439999999999999</v>
      </c>
      <c r="AK3990">
        <v>0.185</v>
      </c>
      <c r="AL39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90">
        <f>IF(AND(Source[[#This Row],[Credit_Noncredit]]="Noncredit",Source[[#This Row],[FTEF]]&gt;0),Source[[#This Row],[NC XLST FTES]]*525/(437.5*Source[[#This Row],[FTEF]]),0)</f>
        <v>0</v>
      </c>
      <c r="AN3990">
        <f>IF(Source[[#This Row],[Credit_Noncredit]]="Credit",Source[[#This Row],[Census Enrollment]],Source[[#This Row],[Noncredit Avg. Attendance]])</f>
        <v>10</v>
      </c>
    </row>
    <row r="3991" spans="1:40" x14ac:dyDescent="0.25">
      <c r="A3991" t="s">
        <v>885</v>
      </c>
      <c r="B3991" t="s">
        <v>886</v>
      </c>
      <c r="C3991" t="s">
        <v>775</v>
      </c>
      <c r="D3991" t="s">
        <v>1753</v>
      </c>
      <c r="E3991" s="4">
        <v>53266</v>
      </c>
      <c r="F3991" s="4" t="s">
        <v>1754</v>
      </c>
      <c r="G3991" s="4">
        <v>30</v>
      </c>
      <c r="H3991" t="str">
        <f>CONCATENATE(Source[[#This Row],[Subject]],TRIM(Source[[#This Row],[Course]]))</f>
        <v>MATH30</v>
      </c>
      <c r="I3991" t="str">
        <f>VLOOKUP(Source[[#This Row],[SubjCrse]],'Courses and Categories'!$E$2:$G$1816,3,FALSE)</f>
        <v>Credit Prep: English/Math/ESL</v>
      </c>
      <c r="J3991">
        <v>1</v>
      </c>
      <c r="K3991" t="s">
        <v>1755</v>
      </c>
      <c r="L3991" t="s">
        <v>39</v>
      </c>
      <c r="M3991" t="s">
        <v>903</v>
      </c>
      <c r="N3991" t="s">
        <v>195</v>
      </c>
      <c r="O3991">
        <v>900</v>
      </c>
      <c r="P3991">
        <v>1150</v>
      </c>
      <c r="Q3991" t="s">
        <v>238</v>
      </c>
      <c r="R3991">
        <v>707</v>
      </c>
      <c r="S3991" t="s">
        <v>134</v>
      </c>
      <c r="T3991" t="s">
        <v>51</v>
      </c>
      <c r="U3991" s="1">
        <v>43626</v>
      </c>
      <c r="V3991" s="1">
        <v>43665</v>
      </c>
      <c r="W3991" t="s">
        <v>557</v>
      </c>
      <c r="X3991" t="s">
        <v>905</v>
      </c>
      <c r="Y3991">
        <v>28</v>
      </c>
      <c r="Z3991">
        <v>25</v>
      </c>
      <c r="AA3991">
        <v>35</v>
      </c>
      <c r="AB3991">
        <v>71.428600000000003</v>
      </c>
      <c r="AD3991">
        <f>IF(ISBLANK(Source[[#This Row],[CrosslistID]]),1,1/COUNTIFS(Source[CrosslistID],Source[[#This Row],[CrosslistID]],Source[TermDesc],Source[[#This Row],[TermDesc]]))</f>
        <v>1</v>
      </c>
      <c r="AG3991">
        <v>0</v>
      </c>
      <c r="AH3991">
        <v>71.428600000000003</v>
      </c>
      <c r="AI3991">
        <v>4.6399999999999997</v>
      </c>
      <c r="AJ3991">
        <v>4.6399999999999997</v>
      </c>
      <c r="AK3991">
        <v>0.33329999999999999</v>
      </c>
      <c r="AL39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91">
        <f>IF(AND(Source[[#This Row],[Credit_Noncredit]]="Noncredit",Source[[#This Row],[FTEF]]&gt;0),Source[[#This Row],[NC XLST FTES]]*525/(437.5*Source[[#This Row],[FTEF]]),0)</f>
        <v>0</v>
      </c>
      <c r="AN3991">
        <f>IF(Source[[#This Row],[Credit_Noncredit]]="Credit",Source[[#This Row],[Census Enrollment]],Source[[#This Row],[Noncredit Avg. Attendance]])</f>
        <v>28</v>
      </c>
    </row>
    <row r="3992" spans="1:40" x14ac:dyDescent="0.25">
      <c r="A3992" t="s">
        <v>885</v>
      </c>
      <c r="B3992" t="s">
        <v>886</v>
      </c>
      <c r="C3992" t="s">
        <v>775</v>
      </c>
      <c r="D3992" t="s">
        <v>1753</v>
      </c>
      <c r="E3992" s="4">
        <v>53267</v>
      </c>
      <c r="F3992" s="4" t="s">
        <v>1754</v>
      </c>
      <c r="G3992" s="4">
        <v>30</v>
      </c>
      <c r="H3992" t="str">
        <f>CONCATENATE(Source[[#This Row],[Subject]],TRIM(Source[[#This Row],[Course]]))</f>
        <v>MATH30</v>
      </c>
      <c r="I3992" t="str">
        <f>VLOOKUP(Source[[#This Row],[SubjCrse]],'Courses and Categories'!$E$2:$G$1816,3,FALSE)</f>
        <v>Credit Prep: English/Math/ESL</v>
      </c>
      <c r="J3992">
        <v>501</v>
      </c>
      <c r="K3992" t="s">
        <v>1755</v>
      </c>
      <c r="L3992" t="s">
        <v>87</v>
      </c>
      <c r="M3992" t="s">
        <v>903</v>
      </c>
      <c r="N3992" t="s">
        <v>63</v>
      </c>
      <c r="O3992">
        <v>1800</v>
      </c>
      <c r="P3992">
        <v>2105</v>
      </c>
      <c r="Q3992" t="s">
        <v>422</v>
      </c>
      <c r="R3992">
        <v>214</v>
      </c>
      <c r="S3992" t="s">
        <v>134</v>
      </c>
      <c r="T3992" t="s">
        <v>51</v>
      </c>
      <c r="U3992" s="1">
        <v>43626</v>
      </c>
      <c r="V3992" s="1">
        <v>43671</v>
      </c>
      <c r="W3992" t="s">
        <v>1756</v>
      </c>
      <c r="X3992" t="s">
        <v>905</v>
      </c>
      <c r="Y3992">
        <v>14</v>
      </c>
      <c r="Z3992">
        <v>14</v>
      </c>
      <c r="AA3992">
        <v>35</v>
      </c>
      <c r="AB3992">
        <v>40</v>
      </c>
      <c r="AD3992">
        <f>IF(ISBLANK(Source[[#This Row],[CrosslistID]]),1,1/COUNTIFS(Source[CrosslistID],Source[[#This Row],[CrosslistID]],Source[TermDesc],Source[[#This Row],[TermDesc]]))</f>
        <v>1</v>
      </c>
      <c r="AG3992">
        <v>0</v>
      </c>
      <c r="AH3992">
        <v>40</v>
      </c>
      <c r="AI3992">
        <v>2.206</v>
      </c>
      <c r="AJ3992">
        <v>2.3757000000000001</v>
      </c>
      <c r="AK3992">
        <v>0.33329999999999999</v>
      </c>
      <c r="AL39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92">
        <f>IF(AND(Source[[#This Row],[Credit_Noncredit]]="Noncredit",Source[[#This Row],[FTEF]]&gt;0),Source[[#This Row],[NC XLST FTES]]*525/(437.5*Source[[#This Row],[FTEF]]),0)</f>
        <v>0</v>
      </c>
      <c r="AN3992">
        <f>IF(Source[[#This Row],[Credit_Noncredit]]="Credit",Source[[#This Row],[Census Enrollment]],Source[[#This Row],[Noncredit Avg. Attendance]])</f>
        <v>14</v>
      </c>
    </row>
    <row r="3993" spans="1:40" x14ac:dyDescent="0.25">
      <c r="A3993" t="s">
        <v>885</v>
      </c>
      <c r="B3993" t="s">
        <v>886</v>
      </c>
      <c r="C3993" t="s">
        <v>775</v>
      </c>
      <c r="D3993" t="s">
        <v>1753</v>
      </c>
      <c r="E3993" s="4">
        <v>53218</v>
      </c>
      <c r="F3993" s="4" t="s">
        <v>1754</v>
      </c>
      <c r="G3993" s="4">
        <v>40</v>
      </c>
      <c r="H3993" t="str">
        <f>CONCATENATE(Source[[#This Row],[Subject]],TRIM(Source[[#This Row],[Course]]))</f>
        <v>MATH40</v>
      </c>
      <c r="I3993" t="str">
        <f>VLOOKUP(Source[[#This Row],[SubjCrse]],'Courses and Categories'!$E$2:$G$1816,3,FALSE)</f>
        <v>Credit Prep: English/Math/ESL</v>
      </c>
      <c r="J3993">
        <v>1</v>
      </c>
      <c r="K3993" t="s">
        <v>1757</v>
      </c>
      <c r="L3993" t="s">
        <v>39</v>
      </c>
      <c r="M3993" t="s">
        <v>903</v>
      </c>
      <c r="N3993" t="s">
        <v>195</v>
      </c>
      <c r="O3993">
        <v>900</v>
      </c>
      <c r="P3993">
        <v>1150</v>
      </c>
      <c r="Q3993" t="s">
        <v>236</v>
      </c>
      <c r="R3993">
        <v>350</v>
      </c>
      <c r="S3993" t="s">
        <v>134</v>
      </c>
      <c r="T3993" t="s">
        <v>51</v>
      </c>
      <c r="U3993" s="1">
        <v>43626</v>
      </c>
      <c r="V3993" s="1">
        <v>43665</v>
      </c>
      <c r="W3993" t="s">
        <v>922</v>
      </c>
      <c r="X3993" t="s">
        <v>905</v>
      </c>
      <c r="Y3993">
        <v>30</v>
      </c>
      <c r="Z3993">
        <v>30</v>
      </c>
      <c r="AA3993">
        <v>35</v>
      </c>
      <c r="AB3993">
        <v>85.714299999999994</v>
      </c>
      <c r="AD3993">
        <f>IF(ISBLANK(Source[[#This Row],[CrosslistID]]),1,1/COUNTIFS(Source[CrosslistID],Source[[#This Row],[CrosslistID]],Source[TermDesc],Source[[#This Row],[TermDesc]]))</f>
        <v>1</v>
      </c>
      <c r="AG3993">
        <v>0</v>
      </c>
      <c r="AH3993">
        <v>85.714299999999994</v>
      </c>
      <c r="AI3993">
        <v>4.6399999999999997</v>
      </c>
      <c r="AJ3993">
        <v>4.9714</v>
      </c>
      <c r="AK3993">
        <v>0.33329999999999999</v>
      </c>
      <c r="AL39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93">
        <f>IF(AND(Source[[#This Row],[Credit_Noncredit]]="Noncredit",Source[[#This Row],[FTEF]]&gt;0),Source[[#This Row],[NC XLST FTES]]*525/(437.5*Source[[#This Row],[FTEF]]),0)</f>
        <v>0</v>
      </c>
      <c r="AN3993">
        <f>IF(Source[[#This Row],[Credit_Noncredit]]="Credit",Source[[#This Row],[Census Enrollment]],Source[[#This Row],[Noncredit Avg. Attendance]])</f>
        <v>30</v>
      </c>
    </row>
    <row r="3994" spans="1:40" x14ac:dyDescent="0.25">
      <c r="A3994" t="s">
        <v>885</v>
      </c>
      <c r="B3994" t="s">
        <v>886</v>
      </c>
      <c r="C3994" t="s">
        <v>775</v>
      </c>
      <c r="D3994" t="s">
        <v>1753</v>
      </c>
      <c r="E3994" s="4">
        <v>52496</v>
      </c>
      <c r="F3994" s="4" t="s">
        <v>1754</v>
      </c>
      <c r="G3994" s="4">
        <v>40</v>
      </c>
      <c r="H3994" t="str">
        <f>CONCATENATE(Source[[#This Row],[Subject]],TRIM(Source[[#This Row],[Course]]))</f>
        <v>MATH40</v>
      </c>
      <c r="I3994" t="str">
        <f>VLOOKUP(Source[[#This Row],[SubjCrse]],'Courses and Categories'!$E$2:$G$1816,3,FALSE)</f>
        <v>Credit Prep: English/Math/ESL</v>
      </c>
      <c r="J3994">
        <v>961</v>
      </c>
      <c r="K3994" t="s">
        <v>1757</v>
      </c>
      <c r="L3994" t="s">
        <v>39</v>
      </c>
      <c r="M3994" t="s">
        <v>897</v>
      </c>
      <c r="N3994" t="s">
        <v>42</v>
      </c>
      <c r="O3994" t="s">
        <v>42</v>
      </c>
      <c r="P3994" t="s">
        <v>42</v>
      </c>
      <c r="Q3994" t="s">
        <v>42</v>
      </c>
      <c r="S3994" t="s">
        <v>134</v>
      </c>
      <c r="T3994" t="s">
        <v>51</v>
      </c>
      <c r="U3994" s="1">
        <v>43626</v>
      </c>
      <c r="V3994" s="1">
        <v>43665</v>
      </c>
      <c r="W3994" t="s">
        <v>1758</v>
      </c>
      <c r="X3994" t="s">
        <v>899</v>
      </c>
      <c r="Y3994">
        <v>44</v>
      </c>
      <c r="Z3994">
        <v>39</v>
      </c>
      <c r="AA3994">
        <v>45</v>
      </c>
      <c r="AB3994">
        <v>86.666700000000006</v>
      </c>
      <c r="AD3994">
        <f>IF(ISBLANK(Source[[#This Row],[CrosslistID]]),1,1/COUNTIFS(Source[CrosslistID],Source[[#This Row],[CrosslistID]],Source[TermDesc],Source[[#This Row],[TermDesc]]))</f>
        <v>1</v>
      </c>
      <c r="AG3994">
        <v>0</v>
      </c>
      <c r="AH3994">
        <v>86.666700000000006</v>
      </c>
      <c r="AI3994">
        <v>7.3330000000000002</v>
      </c>
      <c r="AJ3994">
        <v>7.3330000000000002</v>
      </c>
      <c r="AK3994">
        <v>0.33329999999999999</v>
      </c>
      <c r="AL39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94">
        <f>IF(AND(Source[[#This Row],[Credit_Noncredit]]="Noncredit",Source[[#This Row],[FTEF]]&gt;0),Source[[#This Row],[NC XLST FTES]]*525/(437.5*Source[[#This Row],[FTEF]]),0)</f>
        <v>0</v>
      </c>
      <c r="AN3994">
        <f>IF(Source[[#This Row],[Credit_Noncredit]]="Credit",Source[[#This Row],[Census Enrollment]],Source[[#This Row],[Noncredit Avg. Attendance]])</f>
        <v>44</v>
      </c>
    </row>
    <row r="3995" spans="1:40" x14ac:dyDescent="0.25">
      <c r="A3995" t="s">
        <v>885</v>
      </c>
      <c r="B3995" t="s">
        <v>886</v>
      </c>
      <c r="C3995" t="s">
        <v>775</v>
      </c>
      <c r="D3995" t="s">
        <v>1753</v>
      </c>
      <c r="E3995" s="4">
        <v>53221</v>
      </c>
      <c r="F3995" s="4" t="s">
        <v>1754</v>
      </c>
      <c r="G3995" s="4">
        <v>60</v>
      </c>
      <c r="H3995" t="str">
        <f>CONCATENATE(Source[[#This Row],[Subject]],TRIM(Source[[#This Row],[Course]]))</f>
        <v>MATH60</v>
      </c>
      <c r="I3995" t="str">
        <f>VLOOKUP(Source[[#This Row],[SubjCrse]],'Courses and Categories'!$E$2:$G$1816,3,FALSE)</f>
        <v>Credit General Education</v>
      </c>
      <c r="J3995">
        <v>1</v>
      </c>
      <c r="K3995" t="s">
        <v>1759</v>
      </c>
      <c r="L3995" t="s">
        <v>39</v>
      </c>
      <c r="M3995" t="s">
        <v>903</v>
      </c>
      <c r="N3995" t="s">
        <v>195</v>
      </c>
      <c r="O3995">
        <v>900</v>
      </c>
      <c r="P3995">
        <v>1150</v>
      </c>
      <c r="Q3995" t="s">
        <v>422</v>
      </c>
      <c r="R3995">
        <v>201</v>
      </c>
      <c r="S3995" t="s">
        <v>134</v>
      </c>
      <c r="T3995" t="s">
        <v>51</v>
      </c>
      <c r="U3995" s="1">
        <v>43626</v>
      </c>
      <c r="V3995" s="1">
        <v>43665</v>
      </c>
      <c r="W3995" t="s">
        <v>1760</v>
      </c>
      <c r="X3995" t="s">
        <v>905</v>
      </c>
      <c r="Y3995">
        <v>34</v>
      </c>
      <c r="Z3995">
        <v>32</v>
      </c>
      <c r="AA3995">
        <v>35</v>
      </c>
      <c r="AB3995">
        <v>91.428600000000003</v>
      </c>
      <c r="AD3995">
        <f>IF(ISBLANK(Source[[#This Row],[CrosslistID]]),1,1/COUNTIFS(Source[CrosslistID],Source[[#This Row],[CrosslistID]],Source[TermDesc],Source[[#This Row],[TermDesc]]))</f>
        <v>1</v>
      </c>
      <c r="AG3995">
        <v>0</v>
      </c>
      <c r="AH3995">
        <v>91.428600000000003</v>
      </c>
      <c r="AI3995">
        <v>5.4690000000000003</v>
      </c>
      <c r="AJ3995">
        <v>5.6346999999999996</v>
      </c>
      <c r="AK3995">
        <v>0.33329999999999999</v>
      </c>
      <c r="AL39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95">
        <f>IF(AND(Source[[#This Row],[Credit_Noncredit]]="Noncredit",Source[[#This Row],[FTEF]]&gt;0),Source[[#This Row],[NC XLST FTES]]*525/(437.5*Source[[#This Row],[FTEF]]),0)</f>
        <v>0</v>
      </c>
      <c r="AN3995">
        <f>IF(Source[[#This Row],[Credit_Noncredit]]="Credit",Source[[#This Row],[Census Enrollment]],Source[[#This Row],[Noncredit Avg. Attendance]])</f>
        <v>34</v>
      </c>
    </row>
    <row r="3996" spans="1:40" x14ac:dyDescent="0.25">
      <c r="A3996" t="s">
        <v>885</v>
      </c>
      <c r="B3996" t="s">
        <v>886</v>
      </c>
      <c r="C3996" t="s">
        <v>775</v>
      </c>
      <c r="D3996" t="s">
        <v>1753</v>
      </c>
      <c r="E3996" s="4">
        <v>53219</v>
      </c>
      <c r="F3996" s="4" t="s">
        <v>1754</v>
      </c>
      <c r="G3996" s="4">
        <v>60</v>
      </c>
      <c r="H3996" t="str">
        <f>CONCATENATE(Source[[#This Row],[Subject]],TRIM(Source[[#This Row],[Course]]))</f>
        <v>MATH60</v>
      </c>
      <c r="I3996" t="str">
        <f>VLOOKUP(Source[[#This Row],[SubjCrse]],'Courses and Categories'!$E$2:$G$1816,3,FALSE)</f>
        <v>Credit General Education</v>
      </c>
      <c r="J3996">
        <v>2</v>
      </c>
      <c r="K3996" t="s">
        <v>1759</v>
      </c>
      <c r="L3996" t="s">
        <v>39</v>
      </c>
      <c r="M3996" t="s">
        <v>903</v>
      </c>
      <c r="N3996" t="s">
        <v>195</v>
      </c>
      <c r="O3996">
        <v>900</v>
      </c>
      <c r="P3996">
        <v>1150</v>
      </c>
      <c r="Q3996" t="s">
        <v>238</v>
      </c>
      <c r="R3996">
        <v>610</v>
      </c>
      <c r="S3996" t="s">
        <v>134</v>
      </c>
      <c r="T3996" t="s">
        <v>51</v>
      </c>
      <c r="U3996" s="1">
        <v>43626</v>
      </c>
      <c r="V3996" s="1">
        <v>43665</v>
      </c>
      <c r="W3996" t="s">
        <v>1761</v>
      </c>
      <c r="X3996" t="s">
        <v>905</v>
      </c>
      <c r="Y3996">
        <v>34</v>
      </c>
      <c r="Z3996">
        <v>33</v>
      </c>
      <c r="AA3996">
        <v>35</v>
      </c>
      <c r="AB3996">
        <v>94.285700000000006</v>
      </c>
      <c r="AD3996">
        <f>IF(ISBLANK(Source[[#This Row],[CrosslistID]]),1,1/COUNTIFS(Source[CrosslistID],Source[[#This Row],[CrosslistID]],Source[TermDesc],Source[[#This Row],[TermDesc]]))</f>
        <v>1</v>
      </c>
      <c r="AG3996">
        <v>0</v>
      </c>
      <c r="AH3996">
        <v>94.285700000000006</v>
      </c>
      <c r="AI3996">
        <v>5.6340000000000003</v>
      </c>
      <c r="AJ3996">
        <v>5.6340000000000003</v>
      </c>
      <c r="AK3996">
        <v>0.33329999999999999</v>
      </c>
      <c r="AL39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96">
        <f>IF(AND(Source[[#This Row],[Credit_Noncredit]]="Noncredit",Source[[#This Row],[FTEF]]&gt;0),Source[[#This Row],[NC XLST FTES]]*525/(437.5*Source[[#This Row],[FTEF]]),0)</f>
        <v>0</v>
      </c>
      <c r="AN3996">
        <f>IF(Source[[#This Row],[Credit_Noncredit]]="Credit",Source[[#This Row],[Census Enrollment]],Source[[#This Row],[Noncredit Avg. Attendance]])</f>
        <v>34</v>
      </c>
    </row>
    <row r="3997" spans="1:40" x14ac:dyDescent="0.25">
      <c r="A3997" t="s">
        <v>885</v>
      </c>
      <c r="B3997" t="s">
        <v>886</v>
      </c>
      <c r="C3997" t="s">
        <v>775</v>
      </c>
      <c r="D3997" t="s">
        <v>1753</v>
      </c>
      <c r="E3997" s="4">
        <v>53220</v>
      </c>
      <c r="F3997" s="4" t="s">
        <v>1754</v>
      </c>
      <c r="G3997" s="4">
        <v>60</v>
      </c>
      <c r="H3997" t="str">
        <f>CONCATENATE(Source[[#This Row],[Subject]],TRIM(Source[[#This Row],[Course]]))</f>
        <v>MATH60</v>
      </c>
      <c r="I3997" t="str">
        <f>VLOOKUP(Source[[#This Row],[SubjCrse]],'Courses and Categories'!$E$2:$G$1816,3,FALSE)</f>
        <v>Credit General Education</v>
      </c>
      <c r="J3997">
        <v>3</v>
      </c>
      <c r="K3997" t="s">
        <v>1759</v>
      </c>
      <c r="L3997" t="s">
        <v>39</v>
      </c>
      <c r="M3997" t="s">
        <v>903</v>
      </c>
      <c r="N3997" t="s">
        <v>195</v>
      </c>
      <c r="O3997">
        <v>1200</v>
      </c>
      <c r="P3997">
        <v>1450</v>
      </c>
      <c r="Q3997" t="s">
        <v>238</v>
      </c>
      <c r="R3997">
        <v>710</v>
      </c>
      <c r="S3997" t="s">
        <v>134</v>
      </c>
      <c r="T3997" t="s">
        <v>51</v>
      </c>
      <c r="U3997" s="1">
        <v>43626</v>
      </c>
      <c r="V3997" s="1">
        <v>43665</v>
      </c>
      <c r="W3997" t="s">
        <v>1145</v>
      </c>
      <c r="X3997" t="s">
        <v>905</v>
      </c>
      <c r="Y3997">
        <v>22</v>
      </c>
      <c r="Z3997">
        <v>23</v>
      </c>
      <c r="AA3997">
        <v>35</v>
      </c>
      <c r="AB3997">
        <v>65.714299999999994</v>
      </c>
      <c r="AD3997">
        <f>IF(ISBLANK(Source[[#This Row],[CrosslistID]]),1,1/COUNTIFS(Source[CrosslistID],Source[[#This Row],[CrosslistID]],Source[TermDesc],Source[[#This Row],[TermDesc]]))</f>
        <v>1</v>
      </c>
      <c r="AG3997">
        <v>0</v>
      </c>
      <c r="AH3997">
        <v>65.714299999999994</v>
      </c>
      <c r="AI3997">
        <v>3.48</v>
      </c>
      <c r="AJ3997">
        <v>3.6457000000000002</v>
      </c>
      <c r="AK3997">
        <v>0.33329999999999999</v>
      </c>
      <c r="AL39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97">
        <f>IF(AND(Source[[#This Row],[Credit_Noncredit]]="Noncredit",Source[[#This Row],[FTEF]]&gt;0),Source[[#This Row],[NC XLST FTES]]*525/(437.5*Source[[#This Row],[FTEF]]),0)</f>
        <v>0</v>
      </c>
      <c r="AN3997">
        <f>IF(Source[[#This Row],[Credit_Noncredit]]="Credit",Source[[#This Row],[Census Enrollment]],Source[[#This Row],[Noncredit Avg. Attendance]])</f>
        <v>22</v>
      </c>
    </row>
    <row r="3998" spans="1:40" x14ac:dyDescent="0.25">
      <c r="A3998" t="s">
        <v>885</v>
      </c>
      <c r="B3998" t="s">
        <v>886</v>
      </c>
      <c r="C3998" t="s">
        <v>775</v>
      </c>
      <c r="D3998" t="s">
        <v>1753</v>
      </c>
      <c r="E3998" s="4">
        <v>53222</v>
      </c>
      <c r="F3998" s="4" t="s">
        <v>1754</v>
      </c>
      <c r="G3998" s="4">
        <v>60</v>
      </c>
      <c r="H3998" t="str">
        <f>CONCATENATE(Source[[#This Row],[Subject]],TRIM(Source[[#This Row],[Course]]))</f>
        <v>MATH60</v>
      </c>
      <c r="I3998" t="str">
        <f>VLOOKUP(Source[[#This Row],[SubjCrse]],'Courses and Categories'!$E$2:$G$1816,3,FALSE)</f>
        <v>Credit General Education</v>
      </c>
      <c r="J3998">
        <v>4</v>
      </c>
      <c r="K3998" t="s">
        <v>1759</v>
      </c>
      <c r="L3998" t="s">
        <v>39</v>
      </c>
      <c r="M3998" t="s">
        <v>903</v>
      </c>
      <c r="N3998" t="s">
        <v>195</v>
      </c>
      <c r="O3998">
        <v>1200</v>
      </c>
      <c r="P3998">
        <v>1450</v>
      </c>
      <c r="Q3998" t="s">
        <v>236</v>
      </c>
      <c r="R3998">
        <v>360</v>
      </c>
      <c r="S3998" t="s">
        <v>134</v>
      </c>
      <c r="T3998" t="s">
        <v>51</v>
      </c>
      <c r="U3998" s="1">
        <v>43626</v>
      </c>
      <c r="V3998" s="1">
        <v>43665</v>
      </c>
      <c r="W3998" t="s">
        <v>1762</v>
      </c>
      <c r="X3998" t="s">
        <v>905</v>
      </c>
      <c r="Y3998">
        <v>25</v>
      </c>
      <c r="Z3998">
        <v>20</v>
      </c>
      <c r="AA3998">
        <v>35</v>
      </c>
      <c r="AB3998">
        <v>57.142899999999997</v>
      </c>
      <c r="AD3998">
        <f>IF(ISBLANK(Source[[#This Row],[CrosslistID]]),1,1/COUNTIFS(Source[CrosslistID],Source[[#This Row],[CrosslistID]],Source[TermDesc],Source[[#This Row],[TermDesc]]))</f>
        <v>1</v>
      </c>
      <c r="AG3998">
        <v>0</v>
      </c>
      <c r="AH3998">
        <v>57.142899999999997</v>
      </c>
      <c r="AI3998">
        <v>3.9769999999999999</v>
      </c>
      <c r="AJ3998">
        <v>4.1426999999999996</v>
      </c>
      <c r="AK3998">
        <v>0.33329999999999999</v>
      </c>
      <c r="AL39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98">
        <f>IF(AND(Source[[#This Row],[Credit_Noncredit]]="Noncredit",Source[[#This Row],[FTEF]]&gt;0),Source[[#This Row],[NC XLST FTES]]*525/(437.5*Source[[#This Row],[FTEF]]),0)</f>
        <v>0</v>
      </c>
      <c r="AN3998">
        <f>IF(Source[[#This Row],[Credit_Noncredit]]="Credit",Source[[#This Row],[Census Enrollment]],Source[[#This Row],[Noncredit Avg. Attendance]])</f>
        <v>25</v>
      </c>
    </row>
    <row r="3999" spans="1:40" x14ac:dyDescent="0.25">
      <c r="A3999" t="s">
        <v>885</v>
      </c>
      <c r="B3999" t="s">
        <v>886</v>
      </c>
      <c r="C3999" t="s">
        <v>775</v>
      </c>
      <c r="D3999" t="s">
        <v>1753</v>
      </c>
      <c r="E3999" s="4">
        <v>53224</v>
      </c>
      <c r="F3999" s="4" t="s">
        <v>1754</v>
      </c>
      <c r="G3999" s="4">
        <v>60</v>
      </c>
      <c r="H3999" t="str">
        <f>CONCATENATE(Source[[#This Row],[Subject]],TRIM(Source[[#This Row],[Course]]))</f>
        <v>MATH60</v>
      </c>
      <c r="I3999" t="str">
        <f>VLOOKUP(Source[[#This Row],[SubjCrse]],'Courses and Categories'!$E$2:$G$1816,3,FALSE)</f>
        <v>Credit General Education</v>
      </c>
      <c r="J3999">
        <v>501</v>
      </c>
      <c r="K3999" t="s">
        <v>1759</v>
      </c>
      <c r="L3999" t="s">
        <v>87</v>
      </c>
      <c r="M3999" t="s">
        <v>903</v>
      </c>
      <c r="N3999" t="s">
        <v>63</v>
      </c>
      <c r="O3999">
        <v>1800</v>
      </c>
      <c r="P3999">
        <v>2105</v>
      </c>
      <c r="Q3999" t="s">
        <v>233</v>
      </c>
      <c r="R3999">
        <v>312</v>
      </c>
      <c r="S3999" t="s">
        <v>134</v>
      </c>
      <c r="T3999" t="s">
        <v>51</v>
      </c>
      <c r="U3999" s="1">
        <v>43626</v>
      </c>
      <c r="V3999" s="1">
        <v>43671</v>
      </c>
      <c r="W3999" t="s">
        <v>1763</v>
      </c>
      <c r="X3999" t="s">
        <v>905</v>
      </c>
      <c r="Y3999">
        <v>30</v>
      </c>
      <c r="Z3999">
        <v>28</v>
      </c>
      <c r="AA3999">
        <v>35</v>
      </c>
      <c r="AB3999">
        <v>80</v>
      </c>
      <c r="AD3999">
        <f>IF(ISBLANK(Source[[#This Row],[CrosslistID]]),1,1/COUNTIFS(Source[CrosslistID],Source[[#This Row],[CrosslistID]],Source[TermDesc],Source[[#This Row],[TermDesc]]))</f>
        <v>1</v>
      </c>
      <c r="AG3999">
        <v>0</v>
      </c>
      <c r="AH3999">
        <v>80</v>
      </c>
      <c r="AI3999">
        <v>5.0910000000000002</v>
      </c>
      <c r="AJ3999">
        <v>5.0910000000000002</v>
      </c>
      <c r="AK3999">
        <v>0.33329999999999999</v>
      </c>
      <c r="AL39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3999">
        <f>IF(AND(Source[[#This Row],[Credit_Noncredit]]="Noncredit",Source[[#This Row],[FTEF]]&gt;0),Source[[#This Row],[NC XLST FTES]]*525/(437.5*Source[[#This Row],[FTEF]]),0)</f>
        <v>0</v>
      </c>
      <c r="AN3999">
        <f>IF(Source[[#This Row],[Credit_Noncredit]]="Credit",Source[[#This Row],[Census Enrollment]],Source[[#This Row],[Noncredit Avg. Attendance]])</f>
        <v>30</v>
      </c>
    </row>
    <row r="4000" spans="1:40" x14ac:dyDescent="0.25">
      <c r="A4000" t="s">
        <v>885</v>
      </c>
      <c r="B4000" t="s">
        <v>886</v>
      </c>
      <c r="C4000" t="s">
        <v>775</v>
      </c>
      <c r="D4000" t="s">
        <v>1753</v>
      </c>
      <c r="E4000" s="4">
        <v>50182</v>
      </c>
      <c r="F4000" s="4" t="s">
        <v>1754</v>
      </c>
      <c r="G4000" s="4">
        <v>60</v>
      </c>
      <c r="H4000" t="str">
        <f>CONCATENATE(Source[[#This Row],[Subject]],TRIM(Source[[#This Row],[Course]]))</f>
        <v>MATH60</v>
      </c>
      <c r="I4000" t="str">
        <f>VLOOKUP(Source[[#This Row],[SubjCrse]],'Courses and Categories'!$E$2:$G$1816,3,FALSE)</f>
        <v>Credit General Education</v>
      </c>
      <c r="J4000">
        <v>961</v>
      </c>
      <c r="K4000" t="s">
        <v>1759</v>
      </c>
      <c r="L4000" t="s">
        <v>39</v>
      </c>
      <c r="M4000" t="s">
        <v>897</v>
      </c>
      <c r="N4000" t="s">
        <v>42</v>
      </c>
      <c r="O4000" t="s">
        <v>42</v>
      </c>
      <c r="P4000" t="s">
        <v>42</v>
      </c>
      <c r="Q4000" t="s">
        <v>42</v>
      </c>
      <c r="S4000" t="s">
        <v>134</v>
      </c>
      <c r="T4000" t="s">
        <v>51</v>
      </c>
      <c r="U4000" s="1">
        <v>43626</v>
      </c>
      <c r="V4000" s="1">
        <v>43665</v>
      </c>
      <c r="W4000" t="s">
        <v>1758</v>
      </c>
      <c r="X4000" t="s">
        <v>899</v>
      </c>
      <c r="Y4000">
        <v>46</v>
      </c>
      <c r="Z4000">
        <v>40</v>
      </c>
      <c r="AA4000">
        <v>45</v>
      </c>
      <c r="AB4000">
        <v>88.888900000000007</v>
      </c>
      <c r="AD4000">
        <f>IF(ISBLANK(Source[[#This Row],[CrosslistID]]),1,1/COUNTIFS(Source[CrosslistID],Source[[#This Row],[CrosslistID]],Source[TermDesc],Source[[#This Row],[TermDesc]]))</f>
        <v>1</v>
      </c>
      <c r="AG4000">
        <v>0</v>
      </c>
      <c r="AH4000">
        <v>88.888900000000007</v>
      </c>
      <c r="AI4000">
        <v>7.6669999999999998</v>
      </c>
      <c r="AJ4000">
        <v>7.6669999999999998</v>
      </c>
      <c r="AK4000">
        <v>0.33329999999999999</v>
      </c>
      <c r="AL40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00">
        <f>IF(AND(Source[[#This Row],[Credit_Noncredit]]="Noncredit",Source[[#This Row],[FTEF]]&gt;0),Source[[#This Row],[NC XLST FTES]]*525/(437.5*Source[[#This Row],[FTEF]]),0)</f>
        <v>0</v>
      </c>
      <c r="AN4000">
        <f>IF(Source[[#This Row],[Credit_Noncredit]]="Credit",Source[[#This Row],[Census Enrollment]],Source[[#This Row],[Noncredit Avg. Attendance]])</f>
        <v>46</v>
      </c>
    </row>
    <row r="4001" spans="1:40" x14ac:dyDescent="0.25">
      <c r="A4001" t="s">
        <v>885</v>
      </c>
      <c r="B4001" t="s">
        <v>886</v>
      </c>
      <c r="C4001" t="s">
        <v>775</v>
      </c>
      <c r="D4001" t="s">
        <v>1753</v>
      </c>
      <c r="E4001" s="4">
        <v>50361</v>
      </c>
      <c r="F4001" s="4" t="s">
        <v>1754</v>
      </c>
      <c r="G4001" s="4">
        <v>70</v>
      </c>
      <c r="H4001" t="str">
        <f>CONCATENATE(Source[[#This Row],[Subject]],TRIM(Source[[#This Row],[Course]]))</f>
        <v>MATH70</v>
      </c>
      <c r="I4001" t="str">
        <f>VLOOKUP(Source[[#This Row],[SubjCrse]],'Courses and Categories'!$E$2:$G$1816,3,FALSE)</f>
        <v>Credit General Education</v>
      </c>
      <c r="J4001">
        <v>1</v>
      </c>
      <c r="K4001" t="s">
        <v>1764</v>
      </c>
      <c r="L4001" t="s">
        <v>39</v>
      </c>
      <c r="M4001" t="s">
        <v>903</v>
      </c>
      <c r="N4001" t="s">
        <v>1726</v>
      </c>
      <c r="O4001">
        <v>940</v>
      </c>
      <c r="P4001">
        <v>1145</v>
      </c>
      <c r="Q4001" t="s">
        <v>850</v>
      </c>
      <c r="R4001">
        <v>653</v>
      </c>
      <c r="S4001" t="s">
        <v>134</v>
      </c>
      <c r="T4001" t="s">
        <v>51</v>
      </c>
      <c r="U4001" s="1">
        <v>43626</v>
      </c>
      <c r="V4001" s="1">
        <v>43665</v>
      </c>
      <c r="W4001" t="s">
        <v>1756</v>
      </c>
      <c r="X4001" t="s">
        <v>905</v>
      </c>
      <c r="Y4001">
        <v>28</v>
      </c>
      <c r="Z4001">
        <v>25</v>
      </c>
      <c r="AA4001">
        <v>35</v>
      </c>
      <c r="AB4001">
        <v>71.428600000000003</v>
      </c>
      <c r="AD4001">
        <f>IF(ISBLANK(Source[[#This Row],[CrosslistID]]),1,1/COUNTIFS(Source[CrosslistID],Source[[#This Row],[CrosslistID]],Source[TermDesc],Source[[#This Row],[TermDesc]]))</f>
        <v>1</v>
      </c>
      <c r="AG4001">
        <v>0</v>
      </c>
      <c r="AH4001">
        <v>71.428600000000003</v>
      </c>
      <c r="AI4001">
        <v>2.7210000000000001</v>
      </c>
      <c r="AJ4001">
        <v>2.8218000000000001</v>
      </c>
      <c r="AK4001">
        <v>0.2</v>
      </c>
      <c r="AL40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01">
        <f>IF(AND(Source[[#This Row],[Credit_Noncredit]]="Noncredit",Source[[#This Row],[FTEF]]&gt;0),Source[[#This Row],[NC XLST FTES]]*525/(437.5*Source[[#This Row],[FTEF]]),0)</f>
        <v>0</v>
      </c>
      <c r="AN4001">
        <f>IF(Source[[#This Row],[Credit_Noncredit]]="Credit",Source[[#This Row],[Census Enrollment]],Source[[#This Row],[Noncredit Avg. Attendance]])</f>
        <v>28</v>
      </c>
    </row>
    <row r="4002" spans="1:40" x14ac:dyDescent="0.25">
      <c r="A4002" t="s">
        <v>885</v>
      </c>
      <c r="B4002" t="s">
        <v>886</v>
      </c>
      <c r="C4002" t="s">
        <v>775</v>
      </c>
      <c r="D4002" t="s">
        <v>1753</v>
      </c>
      <c r="E4002" s="4">
        <v>53633</v>
      </c>
      <c r="F4002" s="4" t="s">
        <v>1754</v>
      </c>
      <c r="G4002" s="4">
        <v>70</v>
      </c>
      <c r="H4002" t="str">
        <f>CONCATENATE(Source[[#This Row],[Subject]],TRIM(Source[[#This Row],[Course]]))</f>
        <v>MATH70</v>
      </c>
      <c r="I4002" t="str">
        <f>VLOOKUP(Source[[#This Row],[SubjCrse]],'Courses and Categories'!$E$2:$G$1816,3,FALSE)</f>
        <v>Credit General Education</v>
      </c>
      <c r="J4002">
        <v>501</v>
      </c>
      <c r="K4002" t="s">
        <v>1764</v>
      </c>
      <c r="L4002" t="s">
        <v>87</v>
      </c>
      <c r="M4002" t="s">
        <v>903</v>
      </c>
      <c r="N4002" t="s">
        <v>1050</v>
      </c>
      <c r="O4002">
        <v>1800</v>
      </c>
      <c r="P4002">
        <v>2020</v>
      </c>
      <c r="Q4002" t="s">
        <v>238</v>
      </c>
      <c r="R4002">
        <v>711</v>
      </c>
      <c r="S4002" t="s">
        <v>134</v>
      </c>
      <c r="T4002" t="s">
        <v>51</v>
      </c>
      <c r="U4002" s="1">
        <v>43626</v>
      </c>
      <c r="V4002" s="1">
        <v>43670</v>
      </c>
      <c r="W4002" t="s">
        <v>1145</v>
      </c>
      <c r="X4002" t="s">
        <v>905</v>
      </c>
      <c r="Y4002">
        <v>29</v>
      </c>
      <c r="Z4002">
        <v>29</v>
      </c>
      <c r="AA4002">
        <v>35</v>
      </c>
      <c r="AB4002">
        <v>82.857100000000003</v>
      </c>
      <c r="AD4002">
        <f>IF(ISBLANK(Source[[#This Row],[CrosslistID]]),1,1/COUNTIFS(Source[CrosslistID],Source[[#This Row],[CrosslistID]],Source[TermDesc],Source[[#This Row],[TermDesc]]))</f>
        <v>1</v>
      </c>
      <c r="AG4002">
        <v>0</v>
      </c>
      <c r="AH4002">
        <v>82.857100000000003</v>
      </c>
      <c r="AI4002">
        <v>3.016</v>
      </c>
      <c r="AJ4002">
        <v>3.016</v>
      </c>
      <c r="AK4002">
        <v>0.2</v>
      </c>
      <c r="AL40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02">
        <f>IF(AND(Source[[#This Row],[Credit_Noncredit]]="Noncredit",Source[[#This Row],[FTEF]]&gt;0),Source[[#This Row],[NC XLST FTES]]*525/(437.5*Source[[#This Row],[FTEF]]),0)</f>
        <v>0</v>
      </c>
      <c r="AN4002">
        <f>IF(Source[[#This Row],[Credit_Noncredit]]="Credit",Source[[#This Row],[Census Enrollment]],Source[[#This Row],[Noncredit Avg. Attendance]])</f>
        <v>29</v>
      </c>
    </row>
    <row r="4003" spans="1:40" x14ac:dyDescent="0.25">
      <c r="A4003" t="s">
        <v>885</v>
      </c>
      <c r="B4003" t="s">
        <v>886</v>
      </c>
      <c r="C4003" t="s">
        <v>775</v>
      </c>
      <c r="D4003" t="s">
        <v>1753</v>
      </c>
      <c r="E4003" s="4">
        <v>50153</v>
      </c>
      <c r="F4003" s="4" t="s">
        <v>1754</v>
      </c>
      <c r="G4003" s="4">
        <v>75</v>
      </c>
      <c r="H4003" t="str">
        <f>CONCATENATE(Source[[#This Row],[Subject]],TRIM(Source[[#This Row],[Course]]))</f>
        <v>MATH75</v>
      </c>
      <c r="I4003" t="str">
        <f>VLOOKUP(Source[[#This Row],[SubjCrse]],'Courses and Categories'!$E$2:$G$1816,3,FALSE)</f>
        <v>Credit General Education</v>
      </c>
      <c r="J4003">
        <v>501</v>
      </c>
      <c r="K4003" t="s">
        <v>1765</v>
      </c>
      <c r="L4003" t="s">
        <v>87</v>
      </c>
      <c r="M4003" t="s">
        <v>903</v>
      </c>
      <c r="N4003" t="s">
        <v>1050</v>
      </c>
      <c r="O4003">
        <v>1800</v>
      </c>
      <c r="P4003">
        <v>2020</v>
      </c>
      <c r="Q4003" t="s">
        <v>238</v>
      </c>
      <c r="R4003">
        <v>704</v>
      </c>
      <c r="S4003" t="s">
        <v>134</v>
      </c>
      <c r="T4003" t="s">
        <v>51</v>
      </c>
      <c r="U4003" s="1">
        <v>43626</v>
      </c>
      <c r="V4003" s="1">
        <v>43670</v>
      </c>
      <c r="W4003" t="s">
        <v>1766</v>
      </c>
      <c r="X4003" t="s">
        <v>905</v>
      </c>
      <c r="Y4003">
        <v>36</v>
      </c>
      <c r="Z4003">
        <v>33</v>
      </c>
      <c r="AA4003">
        <v>35</v>
      </c>
      <c r="AB4003">
        <v>94.285700000000006</v>
      </c>
      <c r="AD4003">
        <f>IF(ISBLANK(Source[[#This Row],[CrosslistID]]),1,1/COUNTIFS(Source[CrosslistID],Source[[#This Row],[CrosslistID]],Source[TermDesc],Source[[#This Row],[TermDesc]]))</f>
        <v>1</v>
      </c>
      <c r="AG4003">
        <v>0</v>
      </c>
      <c r="AH4003">
        <v>94.285700000000006</v>
      </c>
      <c r="AI4003">
        <v>3.4319999999999999</v>
      </c>
      <c r="AJ4003">
        <v>3.7440000000000002</v>
      </c>
      <c r="AK4003">
        <v>0.2</v>
      </c>
      <c r="AL40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03">
        <f>IF(AND(Source[[#This Row],[Credit_Noncredit]]="Noncredit",Source[[#This Row],[FTEF]]&gt;0),Source[[#This Row],[NC XLST FTES]]*525/(437.5*Source[[#This Row],[FTEF]]),0)</f>
        <v>0</v>
      </c>
      <c r="AN4003">
        <f>IF(Source[[#This Row],[Credit_Noncredit]]="Credit",Source[[#This Row],[Census Enrollment]],Source[[#This Row],[Noncredit Avg. Attendance]])</f>
        <v>36</v>
      </c>
    </row>
    <row r="4004" spans="1:40" x14ac:dyDescent="0.25">
      <c r="A4004" t="s">
        <v>885</v>
      </c>
      <c r="B4004" t="s">
        <v>886</v>
      </c>
      <c r="C4004" t="s">
        <v>775</v>
      </c>
      <c r="D4004" t="s">
        <v>1753</v>
      </c>
      <c r="E4004" s="4">
        <v>52297</v>
      </c>
      <c r="F4004" s="4" t="s">
        <v>1754</v>
      </c>
      <c r="G4004" s="4">
        <v>80</v>
      </c>
      <c r="H4004" t="str">
        <f>CONCATENATE(Source[[#This Row],[Subject]],TRIM(Source[[#This Row],[Course]]))</f>
        <v>MATH80</v>
      </c>
      <c r="I4004" t="str">
        <f>VLOOKUP(Source[[#This Row],[SubjCrse]],'Courses and Categories'!$E$2:$G$1816,3,FALSE)</f>
        <v>Credit General Education</v>
      </c>
      <c r="J4004">
        <v>1</v>
      </c>
      <c r="K4004" t="s">
        <v>1767</v>
      </c>
      <c r="L4004" t="s">
        <v>39</v>
      </c>
      <c r="M4004" t="s">
        <v>903</v>
      </c>
      <c r="N4004" t="s">
        <v>1768</v>
      </c>
      <c r="O4004" t="s">
        <v>1410</v>
      </c>
      <c r="P4004" t="s">
        <v>527</v>
      </c>
      <c r="Q4004" t="s">
        <v>1769</v>
      </c>
      <c r="R4004" t="s">
        <v>1770</v>
      </c>
      <c r="S4004" t="s">
        <v>134</v>
      </c>
      <c r="T4004" t="s">
        <v>51</v>
      </c>
      <c r="U4004" s="1">
        <v>43626</v>
      </c>
      <c r="V4004" s="1">
        <v>43665</v>
      </c>
      <c r="W4004" t="s">
        <v>1771</v>
      </c>
      <c r="X4004" t="s">
        <v>905</v>
      </c>
      <c r="Y4004">
        <v>32</v>
      </c>
      <c r="Z4004">
        <v>29</v>
      </c>
      <c r="AA4004">
        <v>35</v>
      </c>
      <c r="AB4004">
        <v>82.857100000000003</v>
      </c>
      <c r="AD4004">
        <f>IF(ISBLANK(Source[[#This Row],[CrosslistID]]),1,1/COUNTIFS(Source[CrosslistID],Source[[#This Row],[CrosslistID]],Source[TermDesc],Source[[#This Row],[TermDesc]]))</f>
        <v>1</v>
      </c>
      <c r="AG4004">
        <v>0</v>
      </c>
      <c r="AH4004">
        <v>82.857100000000003</v>
      </c>
      <c r="AI4004">
        <v>5.3029999999999999</v>
      </c>
      <c r="AJ4004">
        <v>5.3029999999999999</v>
      </c>
      <c r="AK4004">
        <v>0.33329999999999999</v>
      </c>
      <c r="AL40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04">
        <f>IF(AND(Source[[#This Row],[Credit_Noncredit]]="Noncredit",Source[[#This Row],[FTEF]]&gt;0),Source[[#This Row],[NC XLST FTES]]*525/(437.5*Source[[#This Row],[FTEF]]),0)</f>
        <v>0</v>
      </c>
      <c r="AN4004">
        <f>IF(Source[[#This Row],[Credit_Noncredit]]="Credit",Source[[#This Row],[Census Enrollment]],Source[[#This Row],[Noncredit Avg. Attendance]])</f>
        <v>32</v>
      </c>
    </row>
    <row r="4005" spans="1:40" x14ac:dyDescent="0.25">
      <c r="A4005" t="s">
        <v>885</v>
      </c>
      <c r="B4005" t="s">
        <v>886</v>
      </c>
      <c r="C4005" t="s">
        <v>775</v>
      </c>
      <c r="D4005" t="s">
        <v>1753</v>
      </c>
      <c r="E4005" s="4">
        <v>51478</v>
      </c>
      <c r="F4005" s="4" t="s">
        <v>1754</v>
      </c>
      <c r="G4005" s="4">
        <v>80</v>
      </c>
      <c r="H4005" t="str">
        <f>CONCATENATE(Source[[#This Row],[Subject]],TRIM(Source[[#This Row],[Course]]))</f>
        <v>MATH80</v>
      </c>
      <c r="I4005" t="str">
        <f>VLOOKUP(Source[[#This Row],[SubjCrse]],'Courses and Categories'!$E$2:$G$1816,3,FALSE)</f>
        <v>Credit General Education</v>
      </c>
      <c r="J4005">
        <v>2</v>
      </c>
      <c r="K4005" t="s">
        <v>1767</v>
      </c>
      <c r="L4005" t="s">
        <v>39</v>
      </c>
      <c r="M4005" t="s">
        <v>903</v>
      </c>
      <c r="N4005" t="s">
        <v>1772</v>
      </c>
      <c r="O4005" t="s">
        <v>1410</v>
      </c>
      <c r="P4005" t="s">
        <v>527</v>
      </c>
      <c r="Q4005" t="s">
        <v>1773</v>
      </c>
      <c r="R4005" t="s">
        <v>1774</v>
      </c>
      <c r="S4005" t="s">
        <v>134</v>
      </c>
      <c r="T4005" t="s">
        <v>51</v>
      </c>
      <c r="U4005" s="1">
        <v>43626</v>
      </c>
      <c r="V4005" s="1">
        <v>43665</v>
      </c>
      <c r="W4005" t="s">
        <v>1775</v>
      </c>
      <c r="X4005" t="s">
        <v>905</v>
      </c>
      <c r="Y4005">
        <v>30</v>
      </c>
      <c r="Z4005">
        <v>30</v>
      </c>
      <c r="AA4005">
        <v>35</v>
      </c>
      <c r="AB4005">
        <v>85.714299999999994</v>
      </c>
      <c r="AD4005">
        <f>IF(ISBLANK(Source[[#This Row],[CrosslistID]]),1,1/COUNTIFS(Source[CrosslistID],Source[[#This Row],[CrosslistID]],Source[TermDesc],Source[[#This Row],[TermDesc]]))</f>
        <v>1</v>
      </c>
      <c r="AG4005">
        <v>0</v>
      </c>
      <c r="AH4005">
        <v>85.714299999999994</v>
      </c>
      <c r="AI4005">
        <v>4.806</v>
      </c>
      <c r="AJ4005">
        <v>4.9717000000000002</v>
      </c>
      <c r="AK4005">
        <v>0.33329999999999999</v>
      </c>
      <c r="AL40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05">
        <f>IF(AND(Source[[#This Row],[Credit_Noncredit]]="Noncredit",Source[[#This Row],[FTEF]]&gt;0),Source[[#This Row],[NC XLST FTES]]*525/(437.5*Source[[#This Row],[FTEF]]),0)</f>
        <v>0</v>
      </c>
      <c r="AN4005">
        <f>IF(Source[[#This Row],[Credit_Noncredit]]="Credit",Source[[#This Row],[Census Enrollment]],Source[[#This Row],[Noncredit Avg. Attendance]])</f>
        <v>30</v>
      </c>
    </row>
    <row r="4006" spans="1:40" x14ac:dyDescent="0.25">
      <c r="A4006" t="s">
        <v>885</v>
      </c>
      <c r="B4006" t="s">
        <v>886</v>
      </c>
      <c r="C4006" t="s">
        <v>775</v>
      </c>
      <c r="D4006" t="s">
        <v>1753</v>
      </c>
      <c r="E4006" s="4">
        <v>53580</v>
      </c>
      <c r="F4006" s="4" t="s">
        <v>1754</v>
      </c>
      <c r="G4006" s="4">
        <v>80</v>
      </c>
      <c r="H4006" t="str">
        <f>CONCATENATE(Source[[#This Row],[Subject]],TRIM(Source[[#This Row],[Course]]))</f>
        <v>MATH80</v>
      </c>
      <c r="I4006" t="str">
        <f>VLOOKUP(Source[[#This Row],[SubjCrse]],'Courses and Categories'!$E$2:$G$1816,3,FALSE)</f>
        <v>Credit General Education</v>
      </c>
      <c r="J4006">
        <v>3</v>
      </c>
      <c r="K4006" t="s">
        <v>1767</v>
      </c>
      <c r="L4006" t="s">
        <v>39</v>
      </c>
      <c r="M4006" t="s">
        <v>903</v>
      </c>
      <c r="N4006" t="s">
        <v>195</v>
      </c>
      <c r="O4006">
        <v>900</v>
      </c>
      <c r="P4006">
        <v>1150</v>
      </c>
      <c r="Q4006" t="s">
        <v>850</v>
      </c>
      <c r="R4006">
        <v>613</v>
      </c>
      <c r="S4006" t="s">
        <v>134</v>
      </c>
      <c r="T4006" t="s">
        <v>51</v>
      </c>
      <c r="U4006" s="1">
        <v>43626</v>
      </c>
      <c r="V4006" s="1">
        <v>43665</v>
      </c>
      <c r="W4006" t="s">
        <v>1776</v>
      </c>
      <c r="X4006" t="s">
        <v>905</v>
      </c>
      <c r="Y4006">
        <v>46</v>
      </c>
      <c r="Z4006">
        <v>44</v>
      </c>
      <c r="AA4006">
        <v>35</v>
      </c>
      <c r="AB4006">
        <v>125.71429999999999</v>
      </c>
      <c r="AD4006">
        <f>IF(ISBLANK(Source[[#This Row],[CrosslistID]]),1,1/COUNTIFS(Source[CrosslistID],Source[[#This Row],[CrosslistID]],Source[TermDesc],Source[[#This Row],[TermDesc]]))</f>
        <v>1</v>
      </c>
      <c r="AG4006">
        <v>0</v>
      </c>
      <c r="AH4006">
        <v>125.71429999999999</v>
      </c>
      <c r="AI4006">
        <v>7.6230000000000002</v>
      </c>
      <c r="AJ4006">
        <v>7.6230000000000002</v>
      </c>
      <c r="AK4006">
        <v>0.33329999999999999</v>
      </c>
      <c r="AL40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06">
        <f>IF(AND(Source[[#This Row],[Credit_Noncredit]]="Noncredit",Source[[#This Row],[FTEF]]&gt;0),Source[[#This Row],[NC XLST FTES]]*525/(437.5*Source[[#This Row],[FTEF]]),0)</f>
        <v>0</v>
      </c>
      <c r="AN4006">
        <f>IF(Source[[#This Row],[Credit_Noncredit]]="Credit",Source[[#This Row],[Census Enrollment]],Source[[#This Row],[Noncredit Avg. Attendance]])</f>
        <v>46</v>
      </c>
    </row>
    <row r="4007" spans="1:40" x14ac:dyDescent="0.25">
      <c r="A4007" t="s">
        <v>885</v>
      </c>
      <c r="B4007" t="s">
        <v>886</v>
      </c>
      <c r="C4007" t="s">
        <v>775</v>
      </c>
      <c r="D4007" t="s">
        <v>1753</v>
      </c>
      <c r="E4007" s="4">
        <v>53169</v>
      </c>
      <c r="F4007" s="4" t="s">
        <v>1754</v>
      </c>
      <c r="G4007" s="4">
        <v>80</v>
      </c>
      <c r="H4007" t="str">
        <f>CONCATENATE(Source[[#This Row],[Subject]],TRIM(Source[[#This Row],[Course]]))</f>
        <v>MATH80</v>
      </c>
      <c r="I4007" t="str">
        <f>VLOOKUP(Source[[#This Row],[SubjCrse]],'Courses and Categories'!$E$2:$G$1816,3,FALSE)</f>
        <v>Credit General Education</v>
      </c>
      <c r="J4007">
        <v>4</v>
      </c>
      <c r="K4007" t="s">
        <v>1767</v>
      </c>
      <c r="L4007" t="s">
        <v>39</v>
      </c>
      <c r="M4007" t="s">
        <v>903</v>
      </c>
      <c r="N4007" t="s">
        <v>195</v>
      </c>
      <c r="O4007">
        <v>1200</v>
      </c>
      <c r="P4007">
        <v>1450</v>
      </c>
      <c r="Q4007" t="s">
        <v>238</v>
      </c>
      <c r="R4007">
        <v>703</v>
      </c>
      <c r="S4007" t="s">
        <v>134</v>
      </c>
      <c r="T4007" t="s">
        <v>51</v>
      </c>
      <c r="U4007" s="1">
        <v>43626</v>
      </c>
      <c r="V4007" s="1">
        <v>43665</v>
      </c>
      <c r="W4007" t="s">
        <v>1777</v>
      </c>
      <c r="X4007" t="s">
        <v>905</v>
      </c>
      <c r="Y4007">
        <v>30</v>
      </c>
      <c r="Z4007">
        <v>28</v>
      </c>
      <c r="AA4007">
        <v>35</v>
      </c>
      <c r="AB4007">
        <v>80</v>
      </c>
      <c r="AD4007">
        <f>IF(ISBLANK(Source[[#This Row],[CrosslistID]]),1,1/COUNTIFS(Source[CrosslistID],Source[[#This Row],[CrosslistID]],Source[TermDesc],Source[[#This Row],[TermDesc]]))</f>
        <v>1</v>
      </c>
      <c r="AG4007">
        <v>0</v>
      </c>
      <c r="AH4007">
        <v>80</v>
      </c>
      <c r="AI4007">
        <v>4.9710000000000001</v>
      </c>
      <c r="AJ4007">
        <v>4.9710000000000001</v>
      </c>
      <c r="AK4007">
        <v>0.33329999999999999</v>
      </c>
      <c r="AL40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07">
        <f>IF(AND(Source[[#This Row],[Credit_Noncredit]]="Noncredit",Source[[#This Row],[FTEF]]&gt;0),Source[[#This Row],[NC XLST FTES]]*525/(437.5*Source[[#This Row],[FTEF]]),0)</f>
        <v>0</v>
      </c>
      <c r="AN4007">
        <f>IF(Source[[#This Row],[Credit_Noncredit]]="Credit",Source[[#This Row],[Census Enrollment]],Source[[#This Row],[Noncredit Avg. Attendance]])</f>
        <v>30</v>
      </c>
    </row>
    <row r="4008" spans="1:40" x14ac:dyDescent="0.25">
      <c r="A4008" t="s">
        <v>885</v>
      </c>
      <c r="B4008" t="s">
        <v>886</v>
      </c>
      <c r="C4008" t="s">
        <v>775</v>
      </c>
      <c r="D4008" t="s">
        <v>1753</v>
      </c>
      <c r="E4008" s="4">
        <v>50866</v>
      </c>
      <c r="F4008" s="4" t="s">
        <v>1754</v>
      </c>
      <c r="G4008" s="4">
        <v>80</v>
      </c>
      <c r="H4008" t="str">
        <f>CONCATENATE(Source[[#This Row],[Subject]],TRIM(Source[[#This Row],[Course]]))</f>
        <v>MATH80</v>
      </c>
      <c r="I4008" t="str">
        <f>VLOOKUP(Source[[#This Row],[SubjCrse]],'Courses and Categories'!$E$2:$G$1816,3,FALSE)</f>
        <v>Credit General Education</v>
      </c>
      <c r="J4008">
        <v>5</v>
      </c>
      <c r="K4008" t="s">
        <v>1767</v>
      </c>
      <c r="L4008" t="s">
        <v>39</v>
      </c>
      <c r="M4008" t="s">
        <v>903</v>
      </c>
      <c r="N4008" t="s">
        <v>1778</v>
      </c>
      <c r="O4008" t="s">
        <v>467</v>
      </c>
      <c r="P4008" t="s">
        <v>780</v>
      </c>
      <c r="Q4008" t="s">
        <v>1779</v>
      </c>
      <c r="R4008" t="s">
        <v>1780</v>
      </c>
      <c r="S4008" t="s">
        <v>134</v>
      </c>
      <c r="T4008" t="s">
        <v>51</v>
      </c>
      <c r="U4008" s="1">
        <v>43626</v>
      </c>
      <c r="V4008" s="1">
        <v>43665</v>
      </c>
      <c r="W4008" t="s">
        <v>1781</v>
      </c>
      <c r="X4008" t="s">
        <v>905</v>
      </c>
      <c r="Y4008">
        <v>37</v>
      </c>
      <c r="Z4008">
        <v>37</v>
      </c>
      <c r="AA4008">
        <v>35</v>
      </c>
      <c r="AB4008">
        <v>105.71429999999999</v>
      </c>
      <c r="AD4008">
        <f>IF(ISBLANK(Source[[#This Row],[CrosslistID]]),1,1/COUNTIFS(Source[CrosslistID],Source[[#This Row],[CrosslistID]],Source[TermDesc],Source[[#This Row],[TermDesc]]))</f>
        <v>1</v>
      </c>
      <c r="AG4008">
        <v>0</v>
      </c>
      <c r="AH4008">
        <v>105.71429999999999</v>
      </c>
      <c r="AI4008">
        <v>5.9660000000000002</v>
      </c>
      <c r="AJ4008">
        <v>6.1317000000000004</v>
      </c>
      <c r="AK4008">
        <v>0.33329999999999999</v>
      </c>
      <c r="AL40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08">
        <f>IF(AND(Source[[#This Row],[Credit_Noncredit]]="Noncredit",Source[[#This Row],[FTEF]]&gt;0),Source[[#This Row],[NC XLST FTES]]*525/(437.5*Source[[#This Row],[FTEF]]),0)</f>
        <v>0</v>
      </c>
      <c r="AN4008">
        <f>IF(Source[[#This Row],[Credit_Noncredit]]="Credit",Source[[#This Row],[Census Enrollment]],Source[[#This Row],[Noncredit Avg. Attendance]])</f>
        <v>37</v>
      </c>
    </row>
    <row r="4009" spans="1:40" x14ac:dyDescent="0.25">
      <c r="A4009" t="s">
        <v>885</v>
      </c>
      <c r="B4009" t="s">
        <v>886</v>
      </c>
      <c r="C4009" t="s">
        <v>775</v>
      </c>
      <c r="D4009" t="s">
        <v>1753</v>
      </c>
      <c r="E4009" s="4">
        <v>53466</v>
      </c>
      <c r="F4009" s="4" t="s">
        <v>1754</v>
      </c>
      <c r="G4009" s="4">
        <v>80</v>
      </c>
      <c r="H4009" t="str">
        <f>CONCATENATE(Source[[#This Row],[Subject]],TRIM(Source[[#This Row],[Course]]))</f>
        <v>MATH80</v>
      </c>
      <c r="I4009" t="str">
        <f>VLOOKUP(Source[[#This Row],[SubjCrse]],'Courses and Categories'!$E$2:$G$1816,3,FALSE)</f>
        <v>Credit General Education</v>
      </c>
      <c r="J4009">
        <v>6</v>
      </c>
      <c r="K4009" t="s">
        <v>1767</v>
      </c>
      <c r="L4009" t="s">
        <v>39</v>
      </c>
      <c r="M4009" t="s">
        <v>903</v>
      </c>
      <c r="N4009" t="s">
        <v>1782</v>
      </c>
      <c r="O4009" t="s">
        <v>467</v>
      </c>
      <c r="P4009" t="s">
        <v>780</v>
      </c>
      <c r="Q4009" t="s">
        <v>1783</v>
      </c>
      <c r="R4009" t="s">
        <v>1784</v>
      </c>
      <c r="S4009" t="s">
        <v>134</v>
      </c>
      <c r="T4009" t="s">
        <v>51</v>
      </c>
      <c r="U4009" s="1">
        <v>43626</v>
      </c>
      <c r="V4009" s="1">
        <v>43665</v>
      </c>
      <c r="W4009" t="s">
        <v>1785</v>
      </c>
      <c r="X4009" t="s">
        <v>905</v>
      </c>
      <c r="Y4009">
        <v>37</v>
      </c>
      <c r="Z4009">
        <v>34</v>
      </c>
      <c r="AA4009">
        <v>35</v>
      </c>
      <c r="AB4009">
        <v>97.142899999999997</v>
      </c>
      <c r="AD4009">
        <f>IF(ISBLANK(Source[[#This Row],[CrosslistID]]),1,1/COUNTIFS(Source[CrosslistID],Source[[#This Row],[CrosslistID]],Source[TermDesc],Source[[#This Row],[TermDesc]]))</f>
        <v>1</v>
      </c>
      <c r="AG4009">
        <v>0</v>
      </c>
      <c r="AH4009">
        <v>97.142899999999997</v>
      </c>
      <c r="AI4009">
        <v>5.9660000000000002</v>
      </c>
      <c r="AJ4009">
        <v>6.1317000000000004</v>
      </c>
      <c r="AK4009">
        <v>0.33329999999999999</v>
      </c>
      <c r="AL40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09">
        <f>IF(AND(Source[[#This Row],[Credit_Noncredit]]="Noncredit",Source[[#This Row],[FTEF]]&gt;0),Source[[#This Row],[NC XLST FTES]]*525/(437.5*Source[[#This Row],[FTEF]]),0)</f>
        <v>0</v>
      </c>
      <c r="AN4009">
        <f>IF(Source[[#This Row],[Credit_Noncredit]]="Credit",Source[[#This Row],[Census Enrollment]],Source[[#This Row],[Noncredit Avg. Attendance]])</f>
        <v>37</v>
      </c>
    </row>
    <row r="4010" spans="1:40" x14ac:dyDescent="0.25">
      <c r="A4010" t="s">
        <v>885</v>
      </c>
      <c r="B4010" t="s">
        <v>886</v>
      </c>
      <c r="C4010" t="s">
        <v>775</v>
      </c>
      <c r="D4010" t="s">
        <v>1753</v>
      </c>
      <c r="E4010" s="4">
        <v>51227</v>
      </c>
      <c r="F4010" s="4" t="s">
        <v>1754</v>
      </c>
      <c r="G4010" s="4">
        <v>80</v>
      </c>
      <c r="H4010" t="str">
        <f>CONCATENATE(Source[[#This Row],[Subject]],TRIM(Source[[#This Row],[Course]]))</f>
        <v>MATH80</v>
      </c>
      <c r="I4010" t="str">
        <f>VLOOKUP(Source[[#This Row],[SubjCrse]],'Courses and Categories'!$E$2:$G$1816,3,FALSE)</f>
        <v>Credit General Education</v>
      </c>
      <c r="J4010">
        <v>7</v>
      </c>
      <c r="K4010" t="s">
        <v>1767</v>
      </c>
      <c r="L4010" t="s">
        <v>39</v>
      </c>
      <c r="M4010" t="s">
        <v>903</v>
      </c>
      <c r="N4010" t="s">
        <v>63</v>
      </c>
      <c r="O4010">
        <v>1400</v>
      </c>
      <c r="P4010">
        <v>1730</v>
      </c>
      <c r="Q4010" t="s">
        <v>238</v>
      </c>
      <c r="R4010">
        <v>707</v>
      </c>
      <c r="S4010" t="s">
        <v>134</v>
      </c>
      <c r="T4010" t="s">
        <v>51</v>
      </c>
      <c r="U4010" s="1">
        <v>43626</v>
      </c>
      <c r="V4010" s="1">
        <v>43665</v>
      </c>
      <c r="W4010" t="s">
        <v>1766</v>
      </c>
      <c r="X4010" t="s">
        <v>905</v>
      </c>
      <c r="Y4010">
        <v>37</v>
      </c>
      <c r="Z4010">
        <v>33</v>
      </c>
      <c r="AA4010">
        <v>35</v>
      </c>
      <c r="AB4010">
        <v>94.285700000000006</v>
      </c>
      <c r="AD4010">
        <f>IF(ISBLANK(Source[[#This Row],[CrosslistID]]),1,1/COUNTIFS(Source[CrosslistID],Source[[#This Row],[CrosslistID]],Source[TermDesc],Source[[#This Row],[TermDesc]]))</f>
        <v>1</v>
      </c>
      <c r="AG4010">
        <v>0</v>
      </c>
      <c r="AH4010">
        <v>94.285700000000006</v>
      </c>
      <c r="AI4010">
        <v>5.9930000000000003</v>
      </c>
      <c r="AJ4010">
        <v>6.1595000000000004</v>
      </c>
      <c r="AK4010">
        <v>0.33329999999999999</v>
      </c>
      <c r="AL40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10">
        <f>IF(AND(Source[[#This Row],[Credit_Noncredit]]="Noncredit",Source[[#This Row],[FTEF]]&gt;0),Source[[#This Row],[NC XLST FTES]]*525/(437.5*Source[[#This Row],[FTEF]]),0)</f>
        <v>0</v>
      </c>
      <c r="AN4010">
        <f>IF(Source[[#This Row],[Credit_Noncredit]]="Credit",Source[[#This Row],[Census Enrollment]],Source[[#This Row],[Noncredit Avg. Attendance]])</f>
        <v>37</v>
      </c>
    </row>
    <row r="4011" spans="1:40" x14ac:dyDescent="0.25">
      <c r="A4011" t="s">
        <v>885</v>
      </c>
      <c r="B4011" t="s">
        <v>886</v>
      </c>
      <c r="C4011" t="s">
        <v>775</v>
      </c>
      <c r="D4011" t="s">
        <v>1753</v>
      </c>
      <c r="E4011" s="4">
        <v>52497</v>
      </c>
      <c r="F4011" s="4" t="s">
        <v>1754</v>
      </c>
      <c r="G4011" s="4">
        <v>80</v>
      </c>
      <c r="H4011" t="str">
        <f>CONCATENATE(Source[[#This Row],[Subject]],TRIM(Source[[#This Row],[Course]]))</f>
        <v>MATH80</v>
      </c>
      <c r="I4011" t="str">
        <f>VLOOKUP(Source[[#This Row],[SubjCrse]],'Courses and Categories'!$E$2:$G$1816,3,FALSE)</f>
        <v>Credit General Education</v>
      </c>
      <c r="J4011">
        <v>541</v>
      </c>
      <c r="K4011" t="s">
        <v>1767</v>
      </c>
      <c r="L4011" t="s">
        <v>87</v>
      </c>
      <c r="M4011" t="s">
        <v>903</v>
      </c>
      <c r="N4011" t="s">
        <v>63</v>
      </c>
      <c r="O4011">
        <v>1800</v>
      </c>
      <c r="P4011">
        <v>2105</v>
      </c>
      <c r="Q4011" t="s">
        <v>64</v>
      </c>
      <c r="R4011">
        <v>1301</v>
      </c>
      <c r="S4011" t="s">
        <v>65</v>
      </c>
      <c r="T4011" t="s">
        <v>41</v>
      </c>
      <c r="U4011" s="1">
        <v>43626</v>
      </c>
      <c r="V4011" s="1">
        <v>43671</v>
      </c>
      <c r="W4011" t="s">
        <v>1786</v>
      </c>
      <c r="X4011" t="s">
        <v>905</v>
      </c>
      <c r="Y4011">
        <v>27</v>
      </c>
      <c r="Z4011">
        <v>27</v>
      </c>
      <c r="AA4011">
        <v>35</v>
      </c>
      <c r="AB4011">
        <v>77.142899999999997</v>
      </c>
      <c r="AD4011">
        <f>IF(ISBLANK(Source[[#This Row],[CrosslistID]]),1,1/COUNTIFS(Source[CrosslistID],Source[[#This Row],[CrosslistID]],Source[TermDesc],Source[[#This Row],[TermDesc]]))</f>
        <v>1</v>
      </c>
      <c r="AG4011">
        <v>0</v>
      </c>
      <c r="AH4011">
        <v>77.142899999999997</v>
      </c>
      <c r="AI4011">
        <v>4.5819999999999999</v>
      </c>
      <c r="AJ4011">
        <v>4.5819999999999999</v>
      </c>
      <c r="AK4011">
        <v>0.33329999999999999</v>
      </c>
      <c r="AL40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11">
        <f>IF(AND(Source[[#This Row],[Credit_Noncredit]]="Noncredit",Source[[#This Row],[FTEF]]&gt;0),Source[[#This Row],[NC XLST FTES]]*525/(437.5*Source[[#This Row],[FTEF]]),0)</f>
        <v>0</v>
      </c>
      <c r="AN4011">
        <f>IF(Source[[#This Row],[Credit_Noncredit]]="Credit",Source[[#This Row],[Census Enrollment]],Source[[#This Row],[Noncredit Avg. Attendance]])</f>
        <v>27</v>
      </c>
    </row>
    <row r="4012" spans="1:40" x14ac:dyDescent="0.25">
      <c r="A4012" t="s">
        <v>885</v>
      </c>
      <c r="B4012" t="s">
        <v>886</v>
      </c>
      <c r="C4012" t="s">
        <v>775</v>
      </c>
      <c r="D4012" t="s">
        <v>1753</v>
      </c>
      <c r="E4012" s="4">
        <v>51986</v>
      </c>
      <c r="F4012" s="4" t="s">
        <v>1754</v>
      </c>
      <c r="G4012" s="4">
        <v>80</v>
      </c>
      <c r="H4012" t="str">
        <f>CONCATENATE(Source[[#This Row],[Subject]],TRIM(Source[[#This Row],[Course]]))</f>
        <v>MATH80</v>
      </c>
      <c r="I4012" t="str">
        <f>VLOOKUP(Source[[#This Row],[SubjCrse]],'Courses and Categories'!$E$2:$G$1816,3,FALSE)</f>
        <v>Credit General Education</v>
      </c>
      <c r="J4012">
        <v>961</v>
      </c>
      <c r="K4012" t="s">
        <v>1767</v>
      </c>
      <c r="L4012" t="s">
        <v>87</v>
      </c>
      <c r="M4012" t="s">
        <v>897</v>
      </c>
      <c r="N4012" t="s">
        <v>42</v>
      </c>
      <c r="O4012" t="s">
        <v>42</v>
      </c>
      <c r="P4012" t="s">
        <v>42</v>
      </c>
      <c r="Q4012" t="s">
        <v>42</v>
      </c>
      <c r="S4012" t="s">
        <v>134</v>
      </c>
      <c r="T4012" t="s">
        <v>51</v>
      </c>
      <c r="U4012" s="1">
        <v>43626</v>
      </c>
      <c r="V4012" s="1">
        <v>43665</v>
      </c>
      <c r="W4012" t="s">
        <v>787</v>
      </c>
      <c r="X4012" t="s">
        <v>899</v>
      </c>
      <c r="Y4012">
        <v>57</v>
      </c>
      <c r="Z4012">
        <v>42</v>
      </c>
      <c r="AA4012">
        <v>45</v>
      </c>
      <c r="AB4012">
        <v>93.333299999999994</v>
      </c>
      <c r="AD4012">
        <f>IF(ISBLANK(Source[[#This Row],[CrosslistID]]),1,1/COUNTIFS(Source[CrosslistID],Source[[#This Row],[CrosslistID]],Source[TermDesc],Source[[#This Row],[TermDesc]]))</f>
        <v>1</v>
      </c>
      <c r="AG4012">
        <v>0</v>
      </c>
      <c r="AH4012">
        <v>93.333299999999994</v>
      </c>
      <c r="AI4012">
        <v>9.5</v>
      </c>
      <c r="AJ4012">
        <v>9.5</v>
      </c>
      <c r="AK4012">
        <v>0.33329999999999999</v>
      </c>
      <c r="AL40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12">
        <f>IF(AND(Source[[#This Row],[Credit_Noncredit]]="Noncredit",Source[[#This Row],[FTEF]]&gt;0),Source[[#This Row],[NC XLST FTES]]*525/(437.5*Source[[#This Row],[FTEF]]),0)</f>
        <v>0</v>
      </c>
      <c r="AN4012">
        <f>IF(Source[[#This Row],[Credit_Noncredit]]="Credit",Source[[#This Row],[Census Enrollment]],Source[[#This Row],[Noncredit Avg. Attendance]])</f>
        <v>57</v>
      </c>
    </row>
    <row r="4013" spans="1:40" x14ac:dyDescent="0.25">
      <c r="A4013" t="s">
        <v>885</v>
      </c>
      <c r="B4013" t="s">
        <v>886</v>
      </c>
      <c r="C4013" t="s">
        <v>775</v>
      </c>
      <c r="D4013" t="s">
        <v>1753</v>
      </c>
      <c r="E4013" s="4">
        <v>51987</v>
      </c>
      <c r="F4013" s="4" t="s">
        <v>1754</v>
      </c>
      <c r="G4013" s="4">
        <v>80</v>
      </c>
      <c r="H4013" t="str">
        <f>CONCATENATE(Source[[#This Row],[Subject]],TRIM(Source[[#This Row],[Course]]))</f>
        <v>MATH80</v>
      </c>
      <c r="I4013" t="str">
        <f>VLOOKUP(Source[[#This Row],[SubjCrse]],'Courses and Categories'!$E$2:$G$1816,3,FALSE)</f>
        <v>Credit General Education</v>
      </c>
      <c r="J4013">
        <v>962</v>
      </c>
      <c r="K4013" t="s">
        <v>1767</v>
      </c>
      <c r="L4013" t="s">
        <v>87</v>
      </c>
      <c r="M4013" t="s">
        <v>897</v>
      </c>
      <c r="N4013" t="s">
        <v>42</v>
      </c>
      <c r="O4013" t="s">
        <v>42</v>
      </c>
      <c r="P4013" t="s">
        <v>42</v>
      </c>
      <c r="Q4013" t="s">
        <v>42</v>
      </c>
      <c r="S4013" t="s">
        <v>134</v>
      </c>
      <c r="T4013" t="s">
        <v>51</v>
      </c>
      <c r="U4013" s="1">
        <v>43626</v>
      </c>
      <c r="V4013" s="1">
        <v>43665</v>
      </c>
      <c r="W4013" t="s">
        <v>787</v>
      </c>
      <c r="X4013" t="s">
        <v>899</v>
      </c>
      <c r="Y4013">
        <v>52</v>
      </c>
      <c r="Z4013">
        <v>37</v>
      </c>
      <c r="AA4013">
        <v>45</v>
      </c>
      <c r="AB4013">
        <v>82.222200000000001</v>
      </c>
      <c r="AD4013">
        <f>IF(ISBLANK(Source[[#This Row],[CrosslistID]]),1,1/COUNTIFS(Source[CrosslistID],Source[[#This Row],[CrosslistID]],Source[TermDesc],Source[[#This Row],[TermDesc]]))</f>
        <v>1</v>
      </c>
      <c r="AG4013">
        <v>0</v>
      </c>
      <c r="AH4013">
        <v>82.222200000000001</v>
      </c>
      <c r="AI4013">
        <v>8.6669999999999998</v>
      </c>
      <c r="AJ4013">
        <v>8.6669999999999998</v>
      </c>
      <c r="AK4013">
        <v>0.33329999999999999</v>
      </c>
      <c r="AL40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13">
        <f>IF(AND(Source[[#This Row],[Credit_Noncredit]]="Noncredit",Source[[#This Row],[FTEF]]&gt;0),Source[[#This Row],[NC XLST FTES]]*525/(437.5*Source[[#This Row],[FTEF]]),0)</f>
        <v>0</v>
      </c>
      <c r="AN4013">
        <f>IF(Source[[#This Row],[Credit_Noncredit]]="Credit",Source[[#This Row],[Census Enrollment]],Source[[#This Row],[Noncredit Avg. Attendance]])</f>
        <v>52</v>
      </c>
    </row>
    <row r="4014" spans="1:40" x14ac:dyDescent="0.25">
      <c r="A4014" t="s">
        <v>885</v>
      </c>
      <c r="B4014" t="s">
        <v>886</v>
      </c>
      <c r="C4014" t="s">
        <v>775</v>
      </c>
      <c r="D4014" t="s">
        <v>1753</v>
      </c>
      <c r="E4014" s="4">
        <v>53637</v>
      </c>
      <c r="F4014" s="4" t="s">
        <v>1754</v>
      </c>
      <c r="G4014" s="4">
        <v>80</v>
      </c>
      <c r="H4014" t="str">
        <f>CONCATENATE(Source[[#This Row],[Subject]],TRIM(Source[[#This Row],[Course]]))</f>
        <v>MATH80</v>
      </c>
      <c r="I4014" t="str">
        <f>VLOOKUP(Source[[#This Row],[SubjCrse]],'Courses and Categories'!$E$2:$G$1816,3,FALSE)</f>
        <v>Credit General Education</v>
      </c>
      <c r="J4014" t="s">
        <v>1097</v>
      </c>
      <c r="K4014" t="s">
        <v>1767</v>
      </c>
      <c r="L4014" t="s">
        <v>39</v>
      </c>
      <c r="M4014" t="s">
        <v>903</v>
      </c>
      <c r="N4014" t="s">
        <v>1787</v>
      </c>
      <c r="O4014" t="s">
        <v>1410</v>
      </c>
      <c r="P4014" t="s">
        <v>527</v>
      </c>
      <c r="Q4014" t="s">
        <v>1788</v>
      </c>
      <c r="R4014" t="s">
        <v>1789</v>
      </c>
      <c r="S4014" t="s">
        <v>134</v>
      </c>
      <c r="T4014" t="s">
        <v>51</v>
      </c>
      <c r="U4014" s="1">
        <v>43626</v>
      </c>
      <c r="V4014" s="1">
        <v>43665</v>
      </c>
      <c r="W4014" t="s">
        <v>1790</v>
      </c>
      <c r="X4014" t="s">
        <v>905</v>
      </c>
      <c r="Y4014">
        <v>27</v>
      </c>
      <c r="Z4014">
        <v>23</v>
      </c>
      <c r="AA4014">
        <v>35</v>
      </c>
      <c r="AB4014">
        <v>65.714299999999994</v>
      </c>
      <c r="AD4014">
        <f>IF(ISBLANK(Source[[#This Row],[CrosslistID]]),1,1/COUNTIFS(Source[CrosslistID],Source[[#This Row],[CrosslistID]],Source[TermDesc],Source[[#This Row],[TermDesc]]))</f>
        <v>1</v>
      </c>
      <c r="AG4014">
        <v>0</v>
      </c>
      <c r="AH4014">
        <v>65.714299999999994</v>
      </c>
      <c r="AI4014">
        <v>4.4740000000000002</v>
      </c>
      <c r="AJ4014">
        <v>4.4740000000000002</v>
      </c>
      <c r="AK4014">
        <v>0.33329999999999999</v>
      </c>
      <c r="AL40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14">
        <f>IF(AND(Source[[#This Row],[Credit_Noncredit]]="Noncredit",Source[[#This Row],[FTEF]]&gt;0),Source[[#This Row],[NC XLST FTES]]*525/(437.5*Source[[#This Row],[FTEF]]),0)</f>
        <v>0</v>
      </c>
      <c r="AN4014">
        <f>IF(Source[[#This Row],[Credit_Noncredit]]="Credit",Source[[#This Row],[Census Enrollment]],Source[[#This Row],[Noncredit Avg. Attendance]])</f>
        <v>27</v>
      </c>
    </row>
    <row r="4015" spans="1:40" x14ac:dyDescent="0.25">
      <c r="A4015" t="s">
        <v>885</v>
      </c>
      <c r="B4015" t="s">
        <v>886</v>
      </c>
      <c r="C4015" t="s">
        <v>775</v>
      </c>
      <c r="D4015" t="s">
        <v>1753</v>
      </c>
      <c r="E4015" s="4">
        <v>53643</v>
      </c>
      <c r="F4015" s="4" t="s">
        <v>1754</v>
      </c>
      <c r="G4015" s="4" t="s">
        <v>1791</v>
      </c>
      <c r="H4015" t="str">
        <f>CONCATENATE(Source[[#This Row],[Subject]],TRIM(Source[[#This Row],[Course]]))</f>
        <v>MATH80S</v>
      </c>
      <c r="I4015" t="str">
        <f>VLOOKUP(Source[[#This Row],[SubjCrse]],'Courses and Categories'!$E$2:$G$1816,3,FALSE)</f>
        <v>Credit Prep: English/Math/ESL</v>
      </c>
      <c r="J4015" t="s">
        <v>1097</v>
      </c>
      <c r="K4015" t="s">
        <v>1792</v>
      </c>
      <c r="L4015" t="s">
        <v>39</v>
      </c>
      <c r="M4015" t="s">
        <v>903</v>
      </c>
      <c r="N4015" t="s">
        <v>1787</v>
      </c>
      <c r="O4015" t="s">
        <v>467</v>
      </c>
      <c r="P4015" t="s">
        <v>1793</v>
      </c>
      <c r="Q4015" t="s">
        <v>1788</v>
      </c>
      <c r="R4015" t="s">
        <v>1789</v>
      </c>
      <c r="S4015" t="s">
        <v>134</v>
      </c>
      <c r="T4015" t="s">
        <v>51</v>
      </c>
      <c r="U4015" s="1">
        <v>43626</v>
      </c>
      <c r="V4015" s="1">
        <v>43665</v>
      </c>
      <c r="W4015" t="s">
        <v>1790</v>
      </c>
      <c r="X4015" t="s">
        <v>905</v>
      </c>
      <c r="Y4015">
        <v>27</v>
      </c>
      <c r="Z4015">
        <v>23</v>
      </c>
      <c r="AA4015">
        <v>35</v>
      </c>
      <c r="AB4015">
        <v>65.714299999999994</v>
      </c>
      <c r="AD4015">
        <f>IF(ISBLANK(Source[[#This Row],[CrosslistID]]),1,1/COUNTIFS(Source[CrosslistID],Source[[#This Row],[CrosslistID]],Source[TermDesc],Source[[#This Row],[TermDesc]]))</f>
        <v>1</v>
      </c>
      <c r="AG4015">
        <v>0</v>
      </c>
      <c r="AH4015">
        <v>65.714299999999994</v>
      </c>
      <c r="AI4015">
        <v>1.9390000000000001</v>
      </c>
      <c r="AJ4015">
        <v>1.9390000000000001</v>
      </c>
      <c r="AK4015">
        <v>0.1333</v>
      </c>
      <c r="AL40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15">
        <f>IF(AND(Source[[#This Row],[Credit_Noncredit]]="Noncredit",Source[[#This Row],[FTEF]]&gt;0),Source[[#This Row],[NC XLST FTES]]*525/(437.5*Source[[#This Row],[FTEF]]),0)</f>
        <v>0</v>
      </c>
      <c r="AN4015">
        <f>IF(Source[[#This Row],[Credit_Noncredit]]="Credit",Source[[#This Row],[Census Enrollment]],Source[[#This Row],[Noncredit Avg. Attendance]])</f>
        <v>27</v>
      </c>
    </row>
    <row r="4016" spans="1:40" x14ac:dyDescent="0.25">
      <c r="A4016" t="s">
        <v>885</v>
      </c>
      <c r="B4016" t="s">
        <v>886</v>
      </c>
      <c r="C4016" t="s">
        <v>775</v>
      </c>
      <c r="D4016" t="s">
        <v>1753</v>
      </c>
      <c r="E4016" s="4">
        <v>53225</v>
      </c>
      <c r="F4016" s="4" t="s">
        <v>1754</v>
      </c>
      <c r="G4016" s="4">
        <v>90</v>
      </c>
      <c r="H4016" t="str">
        <f>CONCATENATE(Source[[#This Row],[Subject]],TRIM(Source[[#This Row],[Course]]))</f>
        <v>MATH90</v>
      </c>
      <c r="I4016" t="str">
        <f>VLOOKUP(Source[[#This Row],[SubjCrse]],'Courses and Categories'!$E$2:$G$1816,3,FALSE)</f>
        <v>Credit General Education</v>
      </c>
      <c r="J4016">
        <v>1</v>
      </c>
      <c r="K4016" t="s">
        <v>1794</v>
      </c>
      <c r="L4016" t="s">
        <v>39</v>
      </c>
      <c r="M4016" t="s">
        <v>903</v>
      </c>
      <c r="N4016" t="s">
        <v>195</v>
      </c>
      <c r="O4016">
        <v>900</v>
      </c>
      <c r="P4016">
        <v>1150</v>
      </c>
      <c r="Q4016" t="s">
        <v>240</v>
      </c>
      <c r="R4016">
        <v>246</v>
      </c>
      <c r="S4016" t="s">
        <v>134</v>
      </c>
      <c r="T4016" t="s">
        <v>51</v>
      </c>
      <c r="U4016" s="1">
        <v>43626</v>
      </c>
      <c r="V4016" s="1">
        <v>43665</v>
      </c>
      <c r="W4016" t="s">
        <v>1795</v>
      </c>
      <c r="X4016" t="s">
        <v>905</v>
      </c>
      <c r="Y4016">
        <v>40</v>
      </c>
      <c r="Z4016">
        <v>30</v>
      </c>
      <c r="AA4016">
        <v>35</v>
      </c>
      <c r="AB4016">
        <v>85.714299999999994</v>
      </c>
      <c r="AD4016">
        <f>IF(ISBLANK(Source[[#This Row],[CrosslistID]]),1,1/COUNTIFS(Source[CrosslistID],Source[[#This Row],[CrosslistID]],Source[TermDesc],Source[[#This Row],[TermDesc]]))</f>
        <v>1</v>
      </c>
      <c r="AG4016">
        <v>0</v>
      </c>
      <c r="AH4016">
        <v>85.714299999999994</v>
      </c>
      <c r="AI4016">
        <v>6.4630000000000001</v>
      </c>
      <c r="AJ4016">
        <v>6.6287000000000003</v>
      </c>
      <c r="AK4016">
        <v>0.33329999999999999</v>
      </c>
      <c r="AL40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16">
        <f>IF(AND(Source[[#This Row],[Credit_Noncredit]]="Noncredit",Source[[#This Row],[FTEF]]&gt;0),Source[[#This Row],[NC XLST FTES]]*525/(437.5*Source[[#This Row],[FTEF]]),0)</f>
        <v>0</v>
      </c>
      <c r="AN4016">
        <f>IF(Source[[#This Row],[Credit_Noncredit]]="Credit",Source[[#This Row],[Census Enrollment]],Source[[#This Row],[Noncredit Avg. Attendance]])</f>
        <v>40</v>
      </c>
    </row>
    <row r="4017" spans="1:40" x14ac:dyDescent="0.25">
      <c r="A4017" t="s">
        <v>885</v>
      </c>
      <c r="B4017" t="s">
        <v>886</v>
      </c>
      <c r="C4017" t="s">
        <v>775</v>
      </c>
      <c r="D4017" t="s">
        <v>1753</v>
      </c>
      <c r="E4017" s="4">
        <v>53229</v>
      </c>
      <c r="F4017" s="4" t="s">
        <v>1754</v>
      </c>
      <c r="G4017" s="4">
        <v>90</v>
      </c>
      <c r="H4017" t="str">
        <f>CONCATENATE(Source[[#This Row],[Subject]],TRIM(Source[[#This Row],[Course]]))</f>
        <v>MATH90</v>
      </c>
      <c r="I4017" t="str">
        <f>VLOOKUP(Source[[#This Row],[SubjCrse]],'Courses and Categories'!$E$2:$G$1816,3,FALSE)</f>
        <v>Credit General Education</v>
      </c>
      <c r="J4017">
        <v>2</v>
      </c>
      <c r="K4017" t="s">
        <v>1794</v>
      </c>
      <c r="L4017" t="s">
        <v>39</v>
      </c>
      <c r="M4017" t="s">
        <v>903</v>
      </c>
      <c r="N4017" t="s">
        <v>195</v>
      </c>
      <c r="O4017">
        <v>900</v>
      </c>
      <c r="P4017">
        <v>1150</v>
      </c>
      <c r="Q4017" t="s">
        <v>238</v>
      </c>
      <c r="R4017">
        <v>709</v>
      </c>
      <c r="S4017" t="s">
        <v>134</v>
      </c>
      <c r="T4017" t="s">
        <v>51</v>
      </c>
      <c r="U4017" s="1">
        <v>43626</v>
      </c>
      <c r="V4017" s="1">
        <v>43665</v>
      </c>
      <c r="W4017" t="s">
        <v>1796</v>
      </c>
      <c r="X4017" t="s">
        <v>905</v>
      </c>
      <c r="Y4017">
        <v>39</v>
      </c>
      <c r="Z4017">
        <v>34</v>
      </c>
      <c r="AA4017">
        <v>35</v>
      </c>
      <c r="AB4017">
        <v>97.142899999999997</v>
      </c>
      <c r="AD4017">
        <f>IF(ISBLANK(Source[[#This Row],[CrosslistID]]),1,1/COUNTIFS(Source[CrosslistID],Source[[#This Row],[CrosslistID]],Source[TermDesc],Source[[#This Row],[TermDesc]]))</f>
        <v>1</v>
      </c>
      <c r="AG4017">
        <v>0</v>
      </c>
      <c r="AH4017">
        <v>97.142899999999997</v>
      </c>
      <c r="AI4017">
        <v>6.2969999999999997</v>
      </c>
      <c r="AJ4017">
        <v>6.4626999999999999</v>
      </c>
      <c r="AK4017">
        <v>0.33329999999999999</v>
      </c>
      <c r="AL40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17">
        <f>IF(AND(Source[[#This Row],[Credit_Noncredit]]="Noncredit",Source[[#This Row],[FTEF]]&gt;0),Source[[#This Row],[NC XLST FTES]]*525/(437.5*Source[[#This Row],[FTEF]]),0)</f>
        <v>0</v>
      </c>
      <c r="AN4017">
        <f>IF(Source[[#This Row],[Credit_Noncredit]]="Credit",Source[[#This Row],[Census Enrollment]],Source[[#This Row],[Noncredit Avg. Attendance]])</f>
        <v>39</v>
      </c>
    </row>
    <row r="4018" spans="1:40" x14ac:dyDescent="0.25">
      <c r="A4018" t="s">
        <v>885</v>
      </c>
      <c r="B4018" t="s">
        <v>886</v>
      </c>
      <c r="C4018" t="s">
        <v>775</v>
      </c>
      <c r="D4018" t="s">
        <v>1753</v>
      </c>
      <c r="E4018" s="4">
        <v>53498</v>
      </c>
      <c r="F4018" s="4" t="s">
        <v>1754</v>
      </c>
      <c r="G4018" s="4">
        <v>90</v>
      </c>
      <c r="H4018" t="str">
        <f>CONCATENATE(Source[[#This Row],[Subject]],TRIM(Source[[#This Row],[Course]]))</f>
        <v>MATH90</v>
      </c>
      <c r="I4018" t="str">
        <f>VLOOKUP(Source[[#This Row],[SubjCrse]],'Courses and Categories'!$E$2:$G$1816,3,FALSE)</f>
        <v>Credit General Education</v>
      </c>
      <c r="J4018">
        <v>3</v>
      </c>
      <c r="K4018" t="s">
        <v>1794</v>
      </c>
      <c r="L4018" t="s">
        <v>39</v>
      </c>
      <c r="M4018" t="s">
        <v>903</v>
      </c>
      <c r="N4018" t="s">
        <v>195</v>
      </c>
      <c r="O4018">
        <v>1200</v>
      </c>
      <c r="P4018">
        <v>1450</v>
      </c>
      <c r="Q4018" t="s">
        <v>240</v>
      </c>
      <c r="R4018">
        <v>246</v>
      </c>
      <c r="S4018" t="s">
        <v>134</v>
      </c>
      <c r="T4018" t="s">
        <v>51</v>
      </c>
      <c r="U4018" s="1">
        <v>43626</v>
      </c>
      <c r="V4018" s="1">
        <v>43665</v>
      </c>
      <c r="W4018" t="s">
        <v>1795</v>
      </c>
      <c r="X4018" t="s">
        <v>905</v>
      </c>
      <c r="Y4018">
        <v>32</v>
      </c>
      <c r="Z4018">
        <v>28</v>
      </c>
      <c r="AA4018">
        <v>35</v>
      </c>
      <c r="AB4018">
        <v>80</v>
      </c>
      <c r="AD4018">
        <f>IF(ISBLANK(Source[[#This Row],[CrosslistID]]),1,1/COUNTIFS(Source[CrosslistID],Source[[#This Row],[CrosslistID]],Source[TermDesc],Source[[#This Row],[TermDesc]]))</f>
        <v>1</v>
      </c>
      <c r="AG4018">
        <v>0</v>
      </c>
      <c r="AH4018">
        <v>80</v>
      </c>
      <c r="AI4018">
        <v>4.9710000000000001</v>
      </c>
      <c r="AJ4018">
        <v>5.3023999999999996</v>
      </c>
      <c r="AK4018">
        <v>0.33329999999999999</v>
      </c>
      <c r="AL40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18">
        <f>IF(AND(Source[[#This Row],[Credit_Noncredit]]="Noncredit",Source[[#This Row],[FTEF]]&gt;0),Source[[#This Row],[NC XLST FTES]]*525/(437.5*Source[[#This Row],[FTEF]]),0)</f>
        <v>0</v>
      </c>
      <c r="AN4018">
        <f>IF(Source[[#This Row],[Credit_Noncredit]]="Credit",Source[[#This Row],[Census Enrollment]],Source[[#This Row],[Noncredit Avg. Attendance]])</f>
        <v>32</v>
      </c>
    </row>
    <row r="4019" spans="1:40" x14ac:dyDescent="0.25">
      <c r="A4019" t="s">
        <v>885</v>
      </c>
      <c r="B4019" t="s">
        <v>886</v>
      </c>
      <c r="C4019" t="s">
        <v>775</v>
      </c>
      <c r="D4019" t="s">
        <v>1753</v>
      </c>
      <c r="E4019" s="4">
        <v>53227</v>
      </c>
      <c r="F4019" s="4" t="s">
        <v>1754</v>
      </c>
      <c r="G4019" s="4">
        <v>90</v>
      </c>
      <c r="H4019" t="str">
        <f>CONCATENATE(Source[[#This Row],[Subject]],TRIM(Source[[#This Row],[Course]]))</f>
        <v>MATH90</v>
      </c>
      <c r="I4019" t="str">
        <f>VLOOKUP(Source[[#This Row],[SubjCrse]],'Courses and Categories'!$E$2:$G$1816,3,FALSE)</f>
        <v>Credit General Education</v>
      </c>
      <c r="J4019">
        <v>501</v>
      </c>
      <c r="K4019" t="s">
        <v>1794</v>
      </c>
      <c r="L4019" t="s">
        <v>87</v>
      </c>
      <c r="M4019" t="s">
        <v>903</v>
      </c>
      <c r="N4019" t="s">
        <v>63</v>
      </c>
      <c r="O4019">
        <v>1800</v>
      </c>
      <c r="P4019">
        <v>2105</v>
      </c>
      <c r="Q4019" t="s">
        <v>238</v>
      </c>
      <c r="R4019">
        <v>702</v>
      </c>
      <c r="S4019" t="s">
        <v>134</v>
      </c>
      <c r="T4019" t="s">
        <v>51</v>
      </c>
      <c r="U4019" s="1">
        <v>43626</v>
      </c>
      <c r="V4019" s="1">
        <v>43671</v>
      </c>
      <c r="W4019" t="s">
        <v>1797</v>
      </c>
      <c r="X4019" t="s">
        <v>905</v>
      </c>
      <c r="Y4019">
        <v>39</v>
      </c>
      <c r="Z4019">
        <v>35</v>
      </c>
      <c r="AA4019">
        <v>35</v>
      </c>
      <c r="AB4019">
        <v>100</v>
      </c>
      <c r="AD4019">
        <f>IF(ISBLANK(Source[[#This Row],[CrosslistID]]),1,1/COUNTIFS(Source[CrosslistID],Source[[#This Row],[CrosslistID]],Source[TermDesc],Source[[#This Row],[TermDesc]]))</f>
        <v>1</v>
      </c>
      <c r="AG4019">
        <v>0</v>
      </c>
      <c r="AH4019">
        <v>100</v>
      </c>
      <c r="AI4019">
        <v>6.6189999999999998</v>
      </c>
      <c r="AJ4019">
        <v>6.6189999999999998</v>
      </c>
      <c r="AK4019">
        <v>0.33329999999999999</v>
      </c>
      <c r="AL40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19">
        <f>IF(AND(Source[[#This Row],[Credit_Noncredit]]="Noncredit",Source[[#This Row],[FTEF]]&gt;0),Source[[#This Row],[NC XLST FTES]]*525/(437.5*Source[[#This Row],[FTEF]]),0)</f>
        <v>0</v>
      </c>
      <c r="AN4019">
        <f>IF(Source[[#This Row],[Credit_Noncredit]]="Credit",Source[[#This Row],[Census Enrollment]],Source[[#This Row],[Noncredit Avg. Attendance]])</f>
        <v>39</v>
      </c>
    </row>
    <row r="4020" spans="1:40" x14ac:dyDescent="0.25">
      <c r="A4020" t="s">
        <v>885</v>
      </c>
      <c r="B4020" t="s">
        <v>886</v>
      </c>
      <c r="C4020" t="s">
        <v>775</v>
      </c>
      <c r="D4020" t="s">
        <v>1753</v>
      </c>
      <c r="E4020" s="4">
        <v>50159</v>
      </c>
      <c r="F4020" s="4" t="s">
        <v>1754</v>
      </c>
      <c r="G4020" s="4">
        <v>95</v>
      </c>
      <c r="H4020" t="str">
        <f>CONCATENATE(Source[[#This Row],[Subject]],TRIM(Source[[#This Row],[Course]]))</f>
        <v>MATH95</v>
      </c>
      <c r="I4020" t="str">
        <f>VLOOKUP(Source[[#This Row],[SubjCrse]],'Courses and Categories'!$E$2:$G$1816,3,FALSE)</f>
        <v>Credit General Education</v>
      </c>
      <c r="J4020">
        <v>1</v>
      </c>
      <c r="K4020" t="s">
        <v>1798</v>
      </c>
      <c r="L4020" t="s">
        <v>39</v>
      </c>
      <c r="M4020" t="s">
        <v>903</v>
      </c>
      <c r="N4020" t="s">
        <v>195</v>
      </c>
      <c r="O4020">
        <v>940</v>
      </c>
      <c r="P4020">
        <v>1110</v>
      </c>
      <c r="Q4020" t="s">
        <v>238</v>
      </c>
      <c r="R4020">
        <v>710</v>
      </c>
      <c r="S4020" t="s">
        <v>134</v>
      </c>
      <c r="T4020" t="s">
        <v>51</v>
      </c>
      <c r="U4020" s="1">
        <v>43626</v>
      </c>
      <c r="V4020" s="1">
        <v>43665</v>
      </c>
      <c r="W4020" t="s">
        <v>1777</v>
      </c>
      <c r="X4020" t="s">
        <v>905</v>
      </c>
      <c r="Y4020">
        <v>39</v>
      </c>
      <c r="Z4020">
        <v>37</v>
      </c>
      <c r="AA4020">
        <v>35</v>
      </c>
      <c r="AB4020">
        <v>105.71429999999999</v>
      </c>
      <c r="AD4020">
        <f>IF(ISBLANK(Source[[#This Row],[CrosslistID]]),1,1/COUNTIFS(Source[CrosslistID],Source[[#This Row],[CrosslistID]],Source[TermDesc],Source[[#This Row],[TermDesc]]))</f>
        <v>1</v>
      </c>
      <c r="AG4020">
        <v>0</v>
      </c>
      <c r="AH4020">
        <v>105.71429999999999</v>
      </c>
      <c r="AI4020">
        <v>3.778</v>
      </c>
      <c r="AJ4020">
        <v>3.8774000000000002</v>
      </c>
      <c r="AK4020">
        <v>0.2</v>
      </c>
      <c r="AL40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20">
        <f>IF(AND(Source[[#This Row],[Credit_Noncredit]]="Noncredit",Source[[#This Row],[FTEF]]&gt;0),Source[[#This Row],[NC XLST FTES]]*525/(437.5*Source[[#This Row],[FTEF]]),0)</f>
        <v>0</v>
      </c>
      <c r="AN4020">
        <f>IF(Source[[#This Row],[Credit_Noncredit]]="Credit",Source[[#This Row],[Census Enrollment]],Source[[#This Row],[Noncredit Avg. Attendance]])</f>
        <v>39</v>
      </c>
    </row>
    <row r="4021" spans="1:40" x14ac:dyDescent="0.25">
      <c r="A4021" t="s">
        <v>885</v>
      </c>
      <c r="B4021" t="s">
        <v>886</v>
      </c>
      <c r="C4021" t="s">
        <v>775</v>
      </c>
      <c r="D4021" t="s">
        <v>1753</v>
      </c>
      <c r="E4021" s="4">
        <v>51458</v>
      </c>
      <c r="F4021" s="4" t="s">
        <v>1754</v>
      </c>
      <c r="G4021" s="4">
        <v>95</v>
      </c>
      <c r="H4021" t="str">
        <f>CONCATENATE(Source[[#This Row],[Subject]],TRIM(Source[[#This Row],[Course]]))</f>
        <v>MATH95</v>
      </c>
      <c r="I4021" t="str">
        <f>VLOOKUP(Source[[#This Row],[SubjCrse]],'Courses and Categories'!$E$2:$G$1816,3,FALSE)</f>
        <v>Credit General Education</v>
      </c>
      <c r="J4021">
        <v>2</v>
      </c>
      <c r="K4021" t="s">
        <v>1798</v>
      </c>
      <c r="L4021" t="s">
        <v>39</v>
      </c>
      <c r="M4021" t="s">
        <v>903</v>
      </c>
      <c r="N4021" t="s">
        <v>195</v>
      </c>
      <c r="O4021">
        <v>1200</v>
      </c>
      <c r="P4021">
        <v>1330</v>
      </c>
      <c r="Q4021" t="s">
        <v>850</v>
      </c>
      <c r="R4021">
        <v>613</v>
      </c>
      <c r="S4021" t="s">
        <v>134</v>
      </c>
      <c r="T4021" t="s">
        <v>51</v>
      </c>
      <c r="U4021" s="1">
        <v>43626</v>
      </c>
      <c r="V4021" s="1">
        <v>43665</v>
      </c>
      <c r="W4021" t="s">
        <v>1776</v>
      </c>
      <c r="X4021" t="s">
        <v>905</v>
      </c>
      <c r="Y4021">
        <v>46</v>
      </c>
      <c r="Z4021">
        <v>40</v>
      </c>
      <c r="AA4021">
        <v>35</v>
      </c>
      <c r="AB4021">
        <v>114.28570000000001</v>
      </c>
      <c r="AD4021">
        <f>IF(ISBLANK(Source[[#This Row],[CrosslistID]]),1,1/COUNTIFS(Source[CrosslistID],Source[[#This Row],[CrosslistID]],Source[TermDesc],Source[[#This Row],[TermDesc]]))</f>
        <v>1</v>
      </c>
      <c r="AG4021">
        <v>0</v>
      </c>
      <c r="AH4021">
        <v>114.28570000000001</v>
      </c>
      <c r="AI4021">
        <v>4.375</v>
      </c>
      <c r="AJ4021">
        <v>4.5739000000000001</v>
      </c>
      <c r="AK4021">
        <v>0.2</v>
      </c>
      <c r="AL40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21">
        <f>IF(AND(Source[[#This Row],[Credit_Noncredit]]="Noncredit",Source[[#This Row],[FTEF]]&gt;0),Source[[#This Row],[NC XLST FTES]]*525/(437.5*Source[[#This Row],[FTEF]]),0)</f>
        <v>0</v>
      </c>
      <c r="AN4021">
        <f>IF(Source[[#This Row],[Credit_Noncredit]]="Credit",Source[[#This Row],[Census Enrollment]],Source[[#This Row],[Noncredit Avg. Attendance]])</f>
        <v>46</v>
      </c>
    </row>
    <row r="4022" spans="1:40" x14ac:dyDescent="0.25">
      <c r="A4022" t="s">
        <v>885</v>
      </c>
      <c r="B4022" t="s">
        <v>886</v>
      </c>
      <c r="C4022" t="s">
        <v>775</v>
      </c>
      <c r="D4022" t="s">
        <v>1753</v>
      </c>
      <c r="E4022" s="4">
        <v>52627</v>
      </c>
      <c r="F4022" s="4" t="s">
        <v>1754</v>
      </c>
      <c r="G4022" s="4">
        <v>95</v>
      </c>
      <c r="H4022" t="str">
        <f>CONCATENATE(Source[[#This Row],[Subject]],TRIM(Source[[#This Row],[Course]]))</f>
        <v>MATH95</v>
      </c>
      <c r="I4022" t="str">
        <f>VLOOKUP(Source[[#This Row],[SubjCrse]],'Courses and Categories'!$E$2:$G$1816,3,FALSE)</f>
        <v>Credit General Education</v>
      </c>
      <c r="J4022">
        <v>501</v>
      </c>
      <c r="K4022" t="s">
        <v>1798</v>
      </c>
      <c r="L4022" t="s">
        <v>87</v>
      </c>
      <c r="M4022" t="s">
        <v>903</v>
      </c>
      <c r="N4022" t="s">
        <v>1050</v>
      </c>
      <c r="O4022">
        <v>1800</v>
      </c>
      <c r="P4022">
        <v>2020</v>
      </c>
      <c r="Q4022" t="s">
        <v>236</v>
      </c>
      <c r="R4022">
        <v>350</v>
      </c>
      <c r="S4022" t="s">
        <v>134</v>
      </c>
      <c r="T4022" t="s">
        <v>51</v>
      </c>
      <c r="U4022" s="1">
        <v>43626</v>
      </c>
      <c r="V4022" s="1">
        <v>43670</v>
      </c>
      <c r="W4022" t="s">
        <v>1799</v>
      </c>
      <c r="X4022" t="s">
        <v>905</v>
      </c>
      <c r="Y4022">
        <v>24</v>
      </c>
      <c r="Z4022">
        <v>18</v>
      </c>
      <c r="AA4022">
        <v>35</v>
      </c>
      <c r="AB4022">
        <v>51.428600000000003</v>
      </c>
      <c r="AD4022">
        <f>IF(ISBLANK(Source[[#This Row],[CrosslistID]]),1,1/COUNTIFS(Source[CrosslistID],Source[[#This Row],[CrosslistID]],Source[TermDesc],Source[[#This Row],[TermDesc]]))</f>
        <v>1</v>
      </c>
      <c r="AG4022">
        <v>0</v>
      </c>
      <c r="AH4022">
        <v>51.428600000000003</v>
      </c>
      <c r="AI4022">
        <v>2.3919999999999999</v>
      </c>
      <c r="AJ4022">
        <v>2.496</v>
      </c>
      <c r="AK4022">
        <v>0.2</v>
      </c>
      <c r="AL40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22">
        <f>IF(AND(Source[[#This Row],[Credit_Noncredit]]="Noncredit",Source[[#This Row],[FTEF]]&gt;0),Source[[#This Row],[NC XLST FTES]]*525/(437.5*Source[[#This Row],[FTEF]]),0)</f>
        <v>0</v>
      </c>
      <c r="AN4022">
        <f>IF(Source[[#This Row],[Credit_Noncredit]]="Credit",Source[[#This Row],[Census Enrollment]],Source[[#This Row],[Noncredit Avg. Attendance]])</f>
        <v>24</v>
      </c>
    </row>
    <row r="4023" spans="1:40" x14ac:dyDescent="0.25">
      <c r="A4023" t="s">
        <v>885</v>
      </c>
      <c r="B4023" t="s">
        <v>886</v>
      </c>
      <c r="C4023" t="s">
        <v>775</v>
      </c>
      <c r="D4023" t="s">
        <v>1753</v>
      </c>
      <c r="E4023" s="4">
        <v>50160</v>
      </c>
      <c r="F4023" s="4" t="s">
        <v>1754</v>
      </c>
      <c r="G4023" s="4">
        <v>95</v>
      </c>
      <c r="H4023" t="str">
        <f>CONCATENATE(Source[[#This Row],[Subject]],TRIM(Source[[#This Row],[Course]]))</f>
        <v>MATH95</v>
      </c>
      <c r="I4023" t="str">
        <f>VLOOKUP(Source[[#This Row],[SubjCrse]],'Courses and Categories'!$E$2:$G$1816,3,FALSE)</f>
        <v>Credit General Education</v>
      </c>
      <c r="J4023">
        <v>961</v>
      </c>
      <c r="K4023" t="s">
        <v>1798</v>
      </c>
      <c r="L4023" t="s">
        <v>87</v>
      </c>
      <c r="M4023" t="s">
        <v>897</v>
      </c>
      <c r="N4023" t="s">
        <v>42</v>
      </c>
      <c r="O4023" t="s">
        <v>42</v>
      </c>
      <c r="P4023" t="s">
        <v>42</v>
      </c>
      <c r="Q4023" t="s">
        <v>42</v>
      </c>
      <c r="S4023" t="s">
        <v>134</v>
      </c>
      <c r="T4023" t="s">
        <v>51</v>
      </c>
      <c r="U4023" s="1">
        <v>43626</v>
      </c>
      <c r="V4023" s="1">
        <v>43665</v>
      </c>
      <c r="W4023" t="s">
        <v>1800</v>
      </c>
      <c r="X4023" t="s">
        <v>899</v>
      </c>
      <c r="Y4023">
        <v>37</v>
      </c>
      <c r="Z4023">
        <v>28</v>
      </c>
      <c r="AA4023">
        <v>45</v>
      </c>
      <c r="AB4023">
        <v>62.222200000000001</v>
      </c>
      <c r="AD4023">
        <f>IF(ISBLANK(Source[[#This Row],[CrosslistID]]),1,1/COUNTIFS(Source[CrosslistID],Source[[#This Row],[CrosslistID]],Source[TermDesc],Source[[#This Row],[TermDesc]]))</f>
        <v>1</v>
      </c>
      <c r="AG4023">
        <v>0</v>
      </c>
      <c r="AH4023">
        <v>62.222200000000001</v>
      </c>
      <c r="AI4023">
        <v>3.6</v>
      </c>
      <c r="AJ4023">
        <v>3.7</v>
      </c>
      <c r="AK4023">
        <v>0.2</v>
      </c>
      <c r="AL40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23">
        <f>IF(AND(Source[[#This Row],[Credit_Noncredit]]="Noncredit",Source[[#This Row],[FTEF]]&gt;0),Source[[#This Row],[NC XLST FTES]]*525/(437.5*Source[[#This Row],[FTEF]]),0)</f>
        <v>0</v>
      </c>
      <c r="AN4023">
        <f>IF(Source[[#This Row],[Credit_Noncredit]]="Credit",Source[[#This Row],[Census Enrollment]],Source[[#This Row],[Noncredit Avg. Attendance]])</f>
        <v>37</v>
      </c>
    </row>
    <row r="4024" spans="1:40" x14ac:dyDescent="0.25">
      <c r="A4024" t="s">
        <v>885</v>
      </c>
      <c r="B4024" t="s">
        <v>886</v>
      </c>
      <c r="C4024" t="s">
        <v>775</v>
      </c>
      <c r="D4024" t="s">
        <v>1753</v>
      </c>
      <c r="E4024" s="4">
        <v>53230</v>
      </c>
      <c r="F4024" s="4" t="s">
        <v>1754</v>
      </c>
      <c r="G4024" s="4" t="s">
        <v>1711</v>
      </c>
      <c r="H4024" t="str">
        <f>CONCATENATE(Source[[#This Row],[Subject]],TRIM(Source[[#This Row],[Course]]))</f>
        <v>MATH110A</v>
      </c>
      <c r="I4024" t="str">
        <f>VLOOKUP(Source[[#This Row],[SubjCrse]],'Courses and Categories'!$E$2:$G$1816,3,FALSE)</f>
        <v>Credit General Education</v>
      </c>
      <c r="J4024">
        <v>1</v>
      </c>
      <c r="K4024" t="s">
        <v>1801</v>
      </c>
      <c r="L4024" t="s">
        <v>39</v>
      </c>
      <c r="M4024" t="s">
        <v>903</v>
      </c>
      <c r="N4024" t="s">
        <v>195</v>
      </c>
      <c r="O4024">
        <v>900</v>
      </c>
      <c r="P4024">
        <v>1150</v>
      </c>
      <c r="Q4024" t="s">
        <v>422</v>
      </c>
      <c r="R4024">
        <v>215</v>
      </c>
      <c r="S4024" t="s">
        <v>134</v>
      </c>
      <c r="T4024" t="s">
        <v>51</v>
      </c>
      <c r="U4024" s="1">
        <v>43626</v>
      </c>
      <c r="V4024" s="1">
        <v>43665</v>
      </c>
      <c r="W4024" t="s">
        <v>1802</v>
      </c>
      <c r="X4024" t="s">
        <v>905</v>
      </c>
      <c r="Y4024">
        <v>41</v>
      </c>
      <c r="Z4024">
        <v>27</v>
      </c>
      <c r="AA4024">
        <v>35</v>
      </c>
      <c r="AB4024">
        <v>77.142899999999997</v>
      </c>
      <c r="AD4024">
        <f>IF(ISBLANK(Source[[#This Row],[CrosslistID]]),1,1/COUNTIFS(Source[CrosslistID],Source[[#This Row],[CrosslistID]],Source[TermDesc],Source[[#This Row],[TermDesc]]))</f>
        <v>1</v>
      </c>
      <c r="AG4024">
        <v>0</v>
      </c>
      <c r="AH4024">
        <v>77.142899999999997</v>
      </c>
      <c r="AI4024">
        <v>6.2969999999999997</v>
      </c>
      <c r="AJ4024">
        <v>6.7941000000000003</v>
      </c>
      <c r="AK4024">
        <v>0.33329999999999999</v>
      </c>
      <c r="AL40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24">
        <f>IF(AND(Source[[#This Row],[Credit_Noncredit]]="Noncredit",Source[[#This Row],[FTEF]]&gt;0),Source[[#This Row],[NC XLST FTES]]*525/(437.5*Source[[#This Row],[FTEF]]),0)</f>
        <v>0</v>
      </c>
      <c r="AN4024">
        <f>IF(Source[[#This Row],[Credit_Noncredit]]="Credit",Source[[#This Row],[Census Enrollment]],Source[[#This Row],[Noncredit Avg. Attendance]])</f>
        <v>41</v>
      </c>
    </row>
    <row r="4025" spans="1:40" x14ac:dyDescent="0.25">
      <c r="A4025" t="s">
        <v>885</v>
      </c>
      <c r="B4025" t="s">
        <v>886</v>
      </c>
      <c r="C4025" t="s">
        <v>775</v>
      </c>
      <c r="D4025" t="s">
        <v>1753</v>
      </c>
      <c r="E4025" s="4">
        <v>53231</v>
      </c>
      <c r="F4025" s="4" t="s">
        <v>1754</v>
      </c>
      <c r="G4025" s="4" t="s">
        <v>1711</v>
      </c>
      <c r="H4025" t="str">
        <f>CONCATENATE(Source[[#This Row],[Subject]],TRIM(Source[[#This Row],[Course]]))</f>
        <v>MATH110A</v>
      </c>
      <c r="I4025" t="str">
        <f>VLOOKUP(Source[[#This Row],[SubjCrse]],'Courses and Categories'!$E$2:$G$1816,3,FALSE)</f>
        <v>Credit General Education</v>
      </c>
      <c r="J4025">
        <v>2</v>
      </c>
      <c r="K4025" t="s">
        <v>1801</v>
      </c>
      <c r="L4025" t="s">
        <v>39</v>
      </c>
      <c r="M4025" t="s">
        <v>903</v>
      </c>
      <c r="N4025" t="s">
        <v>195</v>
      </c>
      <c r="O4025">
        <v>900</v>
      </c>
      <c r="P4025">
        <v>1150</v>
      </c>
      <c r="Q4025" t="s">
        <v>850</v>
      </c>
      <c r="R4025">
        <v>713</v>
      </c>
      <c r="S4025" t="s">
        <v>134</v>
      </c>
      <c r="T4025" t="s">
        <v>51</v>
      </c>
      <c r="U4025" s="1">
        <v>43626</v>
      </c>
      <c r="V4025" s="1">
        <v>43665</v>
      </c>
      <c r="W4025" t="s">
        <v>1803</v>
      </c>
      <c r="X4025" t="s">
        <v>905</v>
      </c>
      <c r="Y4025">
        <v>42</v>
      </c>
      <c r="Z4025">
        <v>36</v>
      </c>
      <c r="AA4025">
        <v>35</v>
      </c>
      <c r="AB4025">
        <v>102.8571</v>
      </c>
      <c r="AD4025">
        <f>IF(ISBLANK(Source[[#This Row],[CrosslistID]]),1,1/COUNTIFS(Source[CrosslistID],Source[[#This Row],[CrosslistID]],Source[TermDesc],Source[[#This Row],[TermDesc]]))</f>
        <v>1</v>
      </c>
      <c r="AG4025">
        <v>0</v>
      </c>
      <c r="AH4025">
        <v>102.8571</v>
      </c>
      <c r="AI4025">
        <v>6.7939999999999996</v>
      </c>
      <c r="AJ4025">
        <v>6.9596999999999998</v>
      </c>
      <c r="AK4025">
        <v>0.33329999999999999</v>
      </c>
      <c r="AL40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25">
        <f>IF(AND(Source[[#This Row],[Credit_Noncredit]]="Noncredit",Source[[#This Row],[FTEF]]&gt;0),Source[[#This Row],[NC XLST FTES]]*525/(437.5*Source[[#This Row],[FTEF]]),0)</f>
        <v>0</v>
      </c>
      <c r="AN4025">
        <f>IF(Source[[#This Row],[Credit_Noncredit]]="Credit",Source[[#This Row],[Census Enrollment]],Source[[#This Row],[Noncredit Avg. Attendance]])</f>
        <v>42</v>
      </c>
    </row>
    <row r="4026" spans="1:40" x14ac:dyDescent="0.25">
      <c r="A4026" t="s">
        <v>885</v>
      </c>
      <c r="B4026" t="s">
        <v>886</v>
      </c>
      <c r="C4026" t="s">
        <v>775</v>
      </c>
      <c r="D4026" t="s">
        <v>1753</v>
      </c>
      <c r="E4026" s="4">
        <v>53232</v>
      </c>
      <c r="F4026" s="4" t="s">
        <v>1754</v>
      </c>
      <c r="G4026" s="4" t="s">
        <v>1711</v>
      </c>
      <c r="H4026" t="str">
        <f>CONCATENATE(Source[[#This Row],[Subject]],TRIM(Source[[#This Row],[Course]]))</f>
        <v>MATH110A</v>
      </c>
      <c r="I4026" t="str">
        <f>VLOOKUP(Source[[#This Row],[SubjCrse]],'Courses and Categories'!$E$2:$G$1816,3,FALSE)</f>
        <v>Credit General Education</v>
      </c>
      <c r="J4026">
        <v>3</v>
      </c>
      <c r="K4026" t="s">
        <v>1801</v>
      </c>
      <c r="L4026" t="s">
        <v>39</v>
      </c>
      <c r="M4026" t="s">
        <v>903</v>
      </c>
      <c r="N4026" t="s">
        <v>195</v>
      </c>
      <c r="O4026">
        <v>1200</v>
      </c>
      <c r="P4026">
        <v>1450</v>
      </c>
      <c r="Q4026" t="s">
        <v>422</v>
      </c>
      <c r="R4026">
        <v>214</v>
      </c>
      <c r="S4026" t="s">
        <v>134</v>
      </c>
      <c r="T4026" t="s">
        <v>51</v>
      </c>
      <c r="U4026" s="1">
        <v>43626</v>
      </c>
      <c r="V4026" s="1">
        <v>43665</v>
      </c>
      <c r="W4026" t="s">
        <v>1804</v>
      </c>
      <c r="X4026" t="s">
        <v>905</v>
      </c>
      <c r="Y4026">
        <v>48</v>
      </c>
      <c r="Z4026">
        <v>47</v>
      </c>
      <c r="AA4026">
        <v>35</v>
      </c>
      <c r="AB4026">
        <v>134.28569999999999</v>
      </c>
      <c r="AD4026">
        <f>IF(ISBLANK(Source[[#This Row],[CrosslistID]]),1,1/COUNTIFS(Source[CrosslistID],Source[[#This Row],[CrosslistID]],Source[TermDesc],Source[[#This Row],[TermDesc]]))</f>
        <v>1</v>
      </c>
      <c r="AG4026">
        <v>0</v>
      </c>
      <c r="AH4026">
        <v>134.28569999999999</v>
      </c>
      <c r="AI4026">
        <v>7.6230000000000002</v>
      </c>
      <c r="AJ4026">
        <v>7.9543999999999997</v>
      </c>
      <c r="AK4026">
        <v>0.33329999999999999</v>
      </c>
      <c r="AL40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26">
        <f>IF(AND(Source[[#This Row],[Credit_Noncredit]]="Noncredit",Source[[#This Row],[FTEF]]&gt;0),Source[[#This Row],[NC XLST FTES]]*525/(437.5*Source[[#This Row],[FTEF]]),0)</f>
        <v>0</v>
      </c>
      <c r="AN4026">
        <f>IF(Source[[#This Row],[Credit_Noncredit]]="Credit",Source[[#This Row],[Census Enrollment]],Source[[#This Row],[Noncredit Avg. Attendance]])</f>
        <v>48</v>
      </c>
    </row>
    <row r="4027" spans="1:40" x14ac:dyDescent="0.25">
      <c r="A4027" t="s">
        <v>885</v>
      </c>
      <c r="B4027" t="s">
        <v>886</v>
      </c>
      <c r="C4027" t="s">
        <v>775</v>
      </c>
      <c r="D4027" t="s">
        <v>1753</v>
      </c>
      <c r="E4027" s="4">
        <v>53179</v>
      </c>
      <c r="F4027" s="4" t="s">
        <v>1754</v>
      </c>
      <c r="G4027" s="4" t="s">
        <v>1711</v>
      </c>
      <c r="H4027" t="str">
        <f>CONCATENATE(Source[[#This Row],[Subject]],TRIM(Source[[#This Row],[Course]]))</f>
        <v>MATH110A</v>
      </c>
      <c r="I4027" t="str">
        <f>VLOOKUP(Source[[#This Row],[SubjCrse]],'Courses and Categories'!$E$2:$G$1816,3,FALSE)</f>
        <v>Credit General Education</v>
      </c>
      <c r="J4027">
        <v>4</v>
      </c>
      <c r="K4027" t="s">
        <v>1801</v>
      </c>
      <c r="L4027" t="s">
        <v>39</v>
      </c>
      <c r="M4027" t="s">
        <v>903</v>
      </c>
      <c r="N4027" t="s">
        <v>195</v>
      </c>
      <c r="O4027">
        <v>1200</v>
      </c>
      <c r="P4027">
        <v>1450</v>
      </c>
      <c r="Q4027" t="s">
        <v>238</v>
      </c>
      <c r="R4027">
        <v>702</v>
      </c>
      <c r="S4027" t="s">
        <v>134</v>
      </c>
      <c r="T4027" t="s">
        <v>51</v>
      </c>
      <c r="U4027" s="1">
        <v>43626</v>
      </c>
      <c r="V4027" s="1">
        <v>43665</v>
      </c>
      <c r="W4027" t="s">
        <v>1797</v>
      </c>
      <c r="X4027" t="s">
        <v>905</v>
      </c>
      <c r="Y4027">
        <v>36</v>
      </c>
      <c r="Z4027">
        <v>36</v>
      </c>
      <c r="AA4027">
        <v>35</v>
      </c>
      <c r="AB4027">
        <v>102.8571</v>
      </c>
      <c r="AD4027">
        <f>IF(ISBLANK(Source[[#This Row],[CrosslistID]]),1,1/COUNTIFS(Source[CrosslistID],Source[[#This Row],[CrosslistID]],Source[TermDesc],Source[[#This Row],[TermDesc]]))</f>
        <v>1</v>
      </c>
      <c r="AG4027">
        <v>0</v>
      </c>
      <c r="AH4027">
        <v>102.8571</v>
      </c>
      <c r="AI4027">
        <v>5.1369999999999996</v>
      </c>
      <c r="AJ4027">
        <v>5.9654999999999996</v>
      </c>
      <c r="AK4027">
        <v>0.33329999999999999</v>
      </c>
      <c r="AL40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27">
        <f>IF(AND(Source[[#This Row],[Credit_Noncredit]]="Noncredit",Source[[#This Row],[FTEF]]&gt;0),Source[[#This Row],[NC XLST FTES]]*525/(437.5*Source[[#This Row],[FTEF]]),0)</f>
        <v>0</v>
      </c>
      <c r="AN4027">
        <f>IF(Source[[#This Row],[Credit_Noncredit]]="Credit",Source[[#This Row],[Census Enrollment]],Source[[#This Row],[Noncredit Avg. Attendance]])</f>
        <v>36</v>
      </c>
    </row>
    <row r="4028" spans="1:40" x14ac:dyDescent="0.25">
      <c r="A4028" t="s">
        <v>885</v>
      </c>
      <c r="B4028" t="s">
        <v>886</v>
      </c>
      <c r="C4028" t="s">
        <v>775</v>
      </c>
      <c r="D4028" t="s">
        <v>1753</v>
      </c>
      <c r="E4028" s="4">
        <v>53467</v>
      </c>
      <c r="F4028" s="4" t="s">
        <v>1754</v>
      </c>
      <c r="G4028" s="4" t="s">
        <v>1711</v>
      </c>
      <c r="H4028" t="str">
        <f>CONCATENATE(Source[[#This Row],[Subject]],TRIM(Source[[#This Row],[Course]]))</f>
        <v>MATH110A</v>
      </c>
      <c r="I4028" t="str">
        <f>VLOOKUP(Source[[#This Row],[SubjCrse]],'Courses and Categories'!$E$2:$G$1816,3,FALSE)</f>
        <v>Credit General Education</v>
      </c>
      <c r="J4028">
        <v>5</v>
      </c>
      <c r="K4028" t="s">
        <v>1801</v>
      </c>
      <c r="L4028" t="s">
        <v>39</v>
      </c>
      <c r="M4028" t="s">
        <v>903</v>
      </c>
      <c r="N4028" t="s">
        <v>63</v>
      </c>
      <c r="O4028">
        <v>1400</v>
      </c>
      <c r="P4028">
        <v>1730</v>
      </c>
      <c r="Q4028" t="s">
        <v>422</v>
      </c>
      <c r="R4028">
        <v>207</v>
      </c>
      <c r="S4028" t="s">
        <v>134</v>
      </c>
      <c r="T4028" t="s">
        <v>51</v>
      </c>
      <c r="U4028" s="1">
        <v>43626</v>
      </c>
      <c r="V4028" s="1">
        <v>43665</v>
      </c>
      <c r="W4028" t="s">
        <v>1805</v>
      </c>
      <c r="X4028" t="s">
        <v>905</v>
      </c>
      <c r="Y4028">
        <v>36</v>
      </c>
      <c r="Z4028">
        <v>36</v>
      </c>
      <c r="AA4028">
        <v>35</v>
      </c>
      <c r="AB4028">
        <v>102.8571</v>
      </c>
      <c r="AD4028">
        <f>IF(ISBLANK(Source[[#This Row],[CrosslistID]]),1,1/COUNTIFS(Source[CrosslistID],Source[[#This Row],[CrosslistID]],Source[TermDesc],Source[[#This Row],[TermDesc]]))</f>
        <v>1</v>
      </c>
      <c r="AG4028">
        <v>0</v>
      </c>
      <c r="AH4028">
        <v>102.8571</v>
      </c>
      <c r="AI4028">
        <v>5.827</v>
      </c>
      <c r="AJ4028">
        <v>5.9935</v>
      </c>
      <c r="AK4028">
        <v>0.33329999999999999</v>
      </c>
      <c r="AL40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28">
        <f>IF(AND(Source[[#This Row],[Credit_Noncredit]]="Noncredit",Source[[#This Row],[FTEF]]&gt;0),Source[[#This Row],[NC XLST FTES]]*525/(437.5*Source[[#This Row],[FTEF]]),0)</f>
        <v>0</v>
      </c>
      <c r="AN4028">
        <f>IF(Source[[#This Row],[Credit_Noncredit]]="Credit",Source[[#This Row],[Census Enrollment]],Source[[#This Row],[Noncredit Avg. Attendance]])</f>
        <v>36</v>
      </c>
    </row>
    <row r="4029" spans="1:40" x14ac:dyDescent="0.25">
      <c r="A4029" t="s">
        <v>885</v>
      </c>
      <c r="B4029" t="s">
        <v>886</v>
      </c>
      <c r="C4029" t="s">
        <v>775</v>
      </c>
      <c r="D4029" t="s">
        <v>1753</v>
      </c>
      <c r="E4029" s="4">
        <v>53233</v>
      </c>
      <c r="F4029" s="4" t="s">
        <v>1754</v>
      </c>
      <c r="G4029" s="4" t="s">
        <v>1711</v>
      </c>
      <c r="H4029" t="str">
        <f>CONCATENATE(Source[[#This Row],[Subject]],TRIM(Source[[#This Row],[Course]]))</f>
        <v>MATH110A</v>
      </c>
      <c r="I4029" t="str">
        <f>VLOOKUP(Source[[#This Row],[SubjCrse]],'Courses and Categories'!$E$2:$G$1816,3,FALSE)</f>
        <v>Credit General Education</v>
      </c>
      <c r="J4029">
        <v>501</v>
      </c>
      <c r="K4029" t="s">
        <v>1801</v>
      </c>
      <c r="L4029" t="s">
        <v>87</v>
      </c>
      <c r="M4029" t="s">
        <v>903</v>
      </c>
      <c r="N4029" t="s">
        <v>63</v>
      </c>
      <c r="O4029">
        <v>1800</v>
      </c>
      <c r="P4029">
        <v>2105</v>
      </c>
      <c r="Q4029" t="s">
        <v>238</v>
      </c>
      <c r="R4029">
        <v>713</v>
      </c>
      <c r="S4029" t="s">
        <v>134</v>
      </c>
      <c r="T4029" t="s">
        <v>51</v>
      </c>
      <c r="U4029" s="1">
        <v>43626</v>
      </c>
      <c r="V4029" s="1">
        <v>43671</v>
      </c>
      <c r="W4029" t="s">
        <v>1806</v>
      </c>
      <c r="X4029" t="s">
        <v>905</v>
      </c>
      <c r="Y4029">
        <v>33</v>
      </c>
      <c r="Z4029">
        <v>29</v>
      </c>
      <c r="AA4029">
        <v>35</v>
      </c>
      <c r="AB4029">
        <v>82.857100000000003</v>
      </c>
      <c r="AD4029">
        <f>IF(ISBLANK(Source[[#This Row],[CrosslistID]]),1,1/COUNTIFS(Source[CrosslistID],Source[[#This Row],[CrosslistID]],Source[TermDesc],Source[[#This Row],[TermDesc]]))</f>
        <v>1</v>
      </c>
      <c r="AG4029">
        <v>0</v>
      </c>
      <c r="AH4029">
        <v>82.857100000000003</v>
      </c>
      <c r="AI4029">
        <v>5.601</v>
      </c>
      <c r="AJ4029">
        <v>5.601</v>
      </c>
      <c r="AK4029">
        <v>0.33329999999999999</v>
      </c>
      <c r="AL40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29">
        <f>IF(AND(Source[[#This Row],[Credit_Noncredit]]="Noncredit",Source[[#This Row],[FTEF]]&gt;0),Source[[#This Row],[NC XLST FTES]]*525/(437.5*Source[[#This Row],[FTEF]]),0)</f>
        <v>0</v>
      </c>
      <c r="AN4029">
        <f>IF(Source[[#This Row],[Credit_Noncredit]]="Credit",Source[[#This Row],[Census Enrollment]],Source[[#This Row],[Noncredit Avg. Attendance]])</f>
        <v>33</v>
      </c>
    </row>
    <row r="4030" spans="1:40" x14ac:dyDescent="0.25">
      <c r="A4030" t="s">
        <v>885</v>
      </c>
      <c r="B4030" t="s">
        <v>886</v>
      </c>
      <c r="C4030" t="s">
        <v>775</v>
      </c>
      <c r="D4030" t="s">
        <v>1753</v>
      </c>
      <c r="E4030" s="4">
        <v>53234</v>
      </c>
      <c r="F4030" s="4" t="s">
        <v>1754</v>
      </c>
      <c r="G4030" s="4" t="s">
        <v>1717</v>
      </c>
      <c r="H4030" t="str">
        <f>CONCATENATE(Source[[#This Row],[Subject]],TRIM(Source[[#This Row],[Course]]))</f>
        <v>MATH110B</v>
      </c>
      <c r="I4030" t="str">
        <f>VLOOKUP(Source[[#This Row],[SubjCrse]],'Courses and Categories'!$E$2:$G$1816,3,FALSE)</f>
        <v>Credit General Education</v>
      </c>
      <c r="J4030">
        <v>1</v>
      </c>
      <c r="K4030" t="s">
        <v>1807</v>
      </c>
      <c r="L4030" t="s">
        <v>39</v>
      </c>
      <c r="M4030" t="s">
        <v>903</v>
      </c>
      <c r="N4030" t="s">
        <v>195</v>
      </c>
      <c r="O4030">
        <v>900</v>
      </c>
      <c r="P4030">
        <v>1150</v>
      </c>
      <c r="Q4030" t="s">
        <v>236</v>
      </c>
      <c r="R4030">
        <v>360</v>
      </c>
      <c r="S4030" t="s">
        <v>134</v>
      </c>
      <c r="T4030" t="s">
        <v>51</v>
      </c>
      <c r="U4030" s="1">
        <v>43626</v>
      </c>
      <c r="V4030" s="1">
        <v>43665</v>
      </c>
      <c r="W4030" t="s">
        <v>1762</v>
      </c>
      <c r="X4030" t="s">
        <v>905</v>
      </c>
      <c r="Y4030">
        <v>24</v>
      </c>
      <c r="Z4030">
        <v>24</v>
      </c>
      <c r="AA4030">
        <v>35</v>
      </c>
      <c r="AB4030">
        <v>68.571399999999997</v>
      </c>
      <c r="AD4030">
        <f>IF(ISBLANK(Source[[#This Row],[CrosslistID]]),1,1/COUNTIFS(Source[CrosslistID],Source[[#This Row],[CrosslistID]],Source[TermDesc],Source[[#This Row],[TermDesc]]))</f>
        <v>1</v>
      </c>
      <c r="AG4030">
        <v>0</v>
      </c>
      <c r="AH4030">
        <v>68.571399999999997</v>
      </c>
      <c r="AI4030">
        <v>3.6459999999999999</v>
      </c>
      <c r="AJ4030">
        <v>3.9775</v>
      </c>
      <c r="AK4030">
        <v>0.33329999999999999</v>
      </c>
      <c r="AL40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30">
        <f>IF(AND(Source[[#This Row],[Credit_Noncredit]]="Noncredit",Source[[#This Row],[FTEF]]&gt;0),Source[[#This Row],[NC XLST FTES]]*525/(437.5*Source[[#This Row],[FTEF]]),0)</f>
        <v>0</v>
      </c>
      <c r="AN4030">
        <f>IF(Source[[#This Row],[Credit_Noncredit]]="Credit",Source[[#This Row],[Census Enrollment]],Source[[#This Row],[Noncredit Avg. Attendance]])</f>
        <v>24</v>
      </c>
    </row>
    <row r="4031" spans="1:40" x14ac:dyDescent="0.25">
      <c r="A4031" t="s">
        <v>885</v>
      </c>
      <c r="B4031" t="s">
        <v>886</v>
      </c>
      <c r="C4031" t="s">
        <v>775</v>
      </c>
      <c r="D4031" t="s">
        <v>1753</v>
      </c>
      <c r="E4031" s="4">
        <v>53236</v>
      </c>
      <c r="F4031" s="4" t="s">
        <v>1754</v>
      </c>
      <c r="G4031" s="4" t="s">
        <v>1717</v>
      </c>
      <c r="H4031" t="str">
        <f>CONCATENATE(Source[[#This Row],[Subject]],TRIM(Source[[#This Row],[Course]]))</f>
        <v>MATH110B</v>
      </c>
      <c r="I4031" t="str">
        <f>VLOOKUP(Source[[#This Row],[SubjCrse]],'Courses and Categories'!$E$2:$G$1816,3,FALSE)</f>
        <v>Credit General Education</v>
      </c>
      <c r="J4031">
        <v>2</v>
      </c>
      <c r="K4031" t="s">
        <v>1807</v>
      </c>
      <c r="L4031" t="s">
        <v>39</v>
      </c>
      <c r="M4031" t="s">
        <v>903</v>
      </c>
      <c r="N4031" t="s">
        <v>195</v>
      </c>
      <c r="O4031">
        <v>1200</v>
      </c>
      <c r="P4031">
        <v>1450</v>
      </c>
      <c r="Q4031" t="s">
        <v>850</v>
      </c>
      <c r="R4031">
        <v>713</v>
      </c>
      <c r="S4031" t="s">
        <v>134</v>
      </c>
      <c r="T4031" t="s">
        <v>51</v>
      </c>
      <c r="U4031" s="1">
        <v>43626</v>
      </c>
      <c r="V4031" s="1">
        <v>43665</v>
      </c>
      <c r="W4031" t="s">
        <v>1803</v>
      </c>
      <c r="X4031" t="s">
        <v>905</v>
      </c>
      <c r="Y4031">
        <v>41</v>
      </c>
      <c r="Z4031">
        <v>35</v>
      </c>
      <c r="AA4031">
        <v>35</v>
      </c>
      <c r="AB4031">
        <v>100</v>
      </c>
      <c r="AD4031">
        <f>IF(ISBLANK(Source[[#This Row],[CrosslistID]]),1,1/COUNTIFS(Source[CrosslistID],Source[[#This Row],[CrosslistID]],Source[TermDesc],Source[[#This Row],[TermDesc]]))</f>
        <v>1</v>
      </c>
      <c r="AG4031">
        <v>0</v>
      </c>
      <c r="AH4031">
        <v>100</v>
      </c>
      <c r="AI4031">
        <v>5.6340000000000003</v>
      </c>
      <c r="AJ4031">
        <v>6.7938999999999998</v>
      </c>
      <c r="AK4031">
        <v>0.33329999999999999</v>
      </c>
      <c r="AL40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31">
        <f>IF(AND(Source[[#This Row],[Credit_Noncredit]]="Noncredit",Source[[#This Row],[FTEF]]&gt;0),Source[[#This Row],[NC XLST FTES]]*525/(437.5*Source[[#This Row],[FTEF]]),0)</f>
        <v>0</v>
      </c>
      <c r="AN4031">
        <f>IF(Source[[#This Row],[Credit_Noncredit]]="Credit",Source[[#This Row],[Census Enrollment]],Source[[#This Row],[Noncredit Avg. Attendance]])</f>
        <v>41</v>
      </c>
    </row>
    <row r="4032" spans="1:40" x14ac:dyDescent="0.25">
      <c r="A4032" t="s">
        <v>885</v>
      </c>
      <c r="B4032" t="s">
        <v>886</v>
      </c>
      <c r="C4032" t="s">
        <v>775</v>
      </c>
      <c r="D4032" t="s">
        <v>1753</v>
      </c>
      <c r="E4032" s="4">
        <v>53468</v>
      </c>
      <c r="F4032" s="4" t="s">
        <v>1754</v>
      </c>
      <c r="G4032" s="4" t="s">
        <v>1717</v>
      </c>
      <c r="H4032" t="str">
        <f>CONCATENATE(Source[[#This Row],[Subject]],TRIM(Source[[#This Row],[Course]]))</f>
        <v>MATH110B</v>
      </c>
      <c r="I4032" t="str">
        <f>VLOOKUP(Source[[#This Row],[SubjCrse]],'Courses and Categories'!$E$2:$G$1816,3,FALSE)</f>
        <v>Credit General Education</v>
      </c>
      <c r="J4032">
        <v>3</v>
      </c>
      <c r="K4032" t="s">
        <v>1807</v>
      </c>
      <c r="L4032" t="s">
        <v>39</v>
      </c>
      <c r="M4032" t="s">
        <v>903</v>
      </c>
      <c r="N4032" t="s">
        <v>195</v>
      </c>
      <c r="O4032">
        <v>1200</v>
      </c>
      <c r="P4032">
        <v>1450</v>
      </c>
      <c r="Q4032" t="s">
        <v>422</v>
      </c>
      <c r="R4032">
        <v>215</v>
      </c>
      <c r="S4032" t="s">
        <v>134</v>
      </c>
      <c r="T4032" t="s">
        <v>51</v>
      </c>
      <c r="U4032" s="1">
        <v>43626</v>
      </c>
      <c r="V4032" s="1">
        <v>43665</v>
      </c>
      <c r="W4032" t="s">
        <v>1802</v>
      </c>
      <c r="X4032" t="s">
        <v>905</v>
      </c>
      <c r="Y4032">
        <v>28</v>
      </c>
      <c r="Z4032">
        <v>27</v>
      </c>
      <c r="AA4032">
        <v>35</v>
      </c>
      <c r="AB4032">
        <v>77.142899999999997</v>
      </c>
      <c r="AD4032">
        <f>IF(ISBLANK(Source[[#This Row],[CrosslistID]]),1,1/COUNTIFS(Source[CrosslistID],Source[[#This Row],[CrosslistID]],Source[TermDesc],Source[[#This Row],[TermDesc]]))</f>
        <v>1</v>
      </c>
      <c r="AG4032">
        <v>0</v>
      </c>
      <c r="AH4032">
        <v>77.142899999999997</v>
      </c>
      <c r="AI4032">
        <v>4.3090000000000002</v>
      </c>
      <c r="AJ4032">
        <v>4.6405000000000003</v>
      </c>
      <c r="AK4032">
        <v>0.33329999999999999</v>
      </c>
      <c r="AL40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32">
        <f>IF(AND(Source[[#This Row],[Credit_Noncredit]]="Noncredit",Source[[#This Row],[FTEF]]&gt;0),Source[[#This Row],[NC XLST FTES]]*525/(437.5*Source[[#This Row],[FTEF]]),0)</f>
        <v>0</v>
      </c>
      <c r="AN4032">
        <f>IF(Source[[#This Row],[Credit_Noncredit]]="Credit",Source[[#This Row],[Census Enrollment]],Source[[#This Row],[Noncredit Avg. Attendance]])</f>
        <v>28</v>
      </c>
    </row>
    <row r="4033" spans="1:40" x14ac:dyDescent="0.25">
      <c r="A4033" t="s">
        <v>885</v>
      </c>
      <c r="B4033" t="s">
        <v>886</v>
      </c>
      <c r="C4033" t="s">
        <v>775</v>
      </c>
      <c r="D4033" t="s">
        <v>1753</v>
      </c>
      <c r="E4033" s="4">
        <v>53235</v>
      </c>
      <c r="F4033" s="4" t="s">
        <v>1754</v>
      </c>
      <c r="G4033" s="4" t="s">
        <v>1717</v>
      </c>
      <c r="H4033" t="str">
        <f>CONCATENATE(Source[[#This Row],[Subject]],TRIM(Source[[#This Row],[Course]]))</f>
        <v>MATH110B</v>
      </c>
      <c r="I4033" t="str">
        <f>VLOOKUP(Source[[#This Row],[SubjCrse]],'Courses and Categories'!$E$2:$G$1816,3,FALSE)</f>
        <v>Credit General Education</v>
      </c>
      <c r="J4033">
        <v>501</v>
      </c>
      <c r="K4033" t="s">
        <v>1807</v>
      </c>
      <c r="L4033" t="s">
        <v>87</v>
      </c>
      <c r="M4033" t="s">
        <v>903</v>
      </c>
      <c r="N4033" t="s">
        <v>63</v>
      </c>
      <c r="O4033">
        <v>1800</v>
      </c>
      <c r="P4033">
        <v>2105</v>
      </c>
      <c r="Q4033" t="s">
        <v>850</v>
      </c>
      <c r="R4033">
        <v>713</v>
      </c>
      <c r="S4033" t="s">
        <v>134</v>
      </c>
      <c r="T4033" t="s">
        <v>51</v>
      </c>
      <c r="U4033" s="1">
        <v>43626</v>
      </c>
      <c r="V4033" s="1">
        <v>43671</v>
      </c>
      <c r="W4033" t="s">
        <v>1663</v>
      </c>
      <c r="X4033" t="s">
        <v>905</v>
      </c>
      <c r="Y4033">
        <v>31</v>
      </c>
      <c r="Z4033">
        <v>26</v>
      </c>
      <c r="AA4033">
        <v>35</v>
      </c>
      <c r="AB4033">
        <v>74.285700000000006</v>
      </c>
      <c r="AD4033">
        <f>IF(ISBLANK(Source[[#This Row],[CrosslistID]]),1,1/COUNTIFS(Source[CrosslistID],Source[[#This Row],[CrosslistID]],Source[TermDesc],Source[[#This Row],[TermDesc]]))</f>
        <v>1</v>
      </c>
      <c r="AG4033">
        <v>0</v>
      </c>
      <c r="AH4033">
        <v>74.285700000000006</v>
      </c>
      <c r="AI4033">
        <v>4.9219999999999997</v>
      </c>
      <c r="AJ4033">
        <v>5.2614000000000001</v>
      </c>
      <c r="AK4033">
        <v>0.33329999999999999</v>
      </c>
      <c r="AL40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33">
        <f>IF(AND(Source[[#This Row],[Credit_Noncredit]]="Noncredit",Source[[#This Row],[FTEF]]&gt;0),Source[[#This Row],[NC XLST FTES]]*525/(437.5*Source[[#This Row],[FTEF]]),0)</f>
        <v>0</v>
      </c>
      <c r="AN4033">
        <f>IF(Source[[#This Row],[Credit_Noncredit]]="Credit",Source[[#This Row],[Census Enrollment]],Source[[#This Row],[Noncredit Avg. Attendance]])</f>
        <v>31</v>
      </c>
    </row>
    <row r="4034" spans="1:40" x14ac:dyDescent="0.25">
      <c r="A4034" t="s">
        <v>885</v>
      </c>
      <c r="B4034" t="s">
        <v>886</v>
      </c>
      <c r="C4034" t="s">
        <v>775</v>
      </c>
      <c r="D4034" t="s">
        <v>1753</v>
      </c>
      <c r="E4034" s="4">
        <v>53469</v>
      </c>
      <c r="F4034" s="4" t="s">
        <v>1754</v>
      </c>
      <c r="G4034" s="4" t="s">
        <v>1808</v>
      </c>
      <c r="H4034" t="str">
        <f>CONCATENATE(Source[[#This Row],[Subject]],TRIM(Source[[#This Row],[Course]]))</f>
        <v>MATH110C</v>
      </c>
      <c r="I4034" t="str">
        <f>VLOOKUP(Source[[#This Row],[SubjCrse]],'Courses and Categories'!$E$2:$G$1816,3,FALSE)</f>
        <v>Credit General Education</v>
      </c>
      <c r="J4034">
        <v>1</v>
      </c>
      <c r="K4034" t="s">
        <v>1809</v>
      </c>
      <c r="L4034" t="s">
        <v>39</v>
      </c>
      <c r="M4034" t="s">
        <v>903</v>
      </c>
      <c r="N4034" t="s">
        <v>195</v>
      </c>
      <c r="O4034">
        <v>900</v>
      </c>
      <c r="P4034">
        <v>1150</v>
      </c>
      <c r="Q4034" t="s">
        <v>850</v>
      </c>
      <c r="R4034">
        <v>753</v>
      </c>
      <c r="S4034" t="s">
        <v>134</v>
      </c>
      <c r="T4034" t="s">
        <v>51</v>
      </c>
      <c r="U4034" s="1">
        <v>43626</v>
      </c>
      <c r="V4034" s="1">
        <v>43665</v>
      </c>
      <c r="W4034" t="s">
        <v>1810</v>
      </c>
      <c r="X4034" t="s">
        <v>905</v>
      </c>
      <c r="Y4034">
        <v>38</v>
      </c>
      <c r="Z4034">
        <v>27</v>
      </c>
      <c r="AA4034">
        <v>35</v>
      </c>
      <c r="AB4034">
        <v>77.142899999999997</v>
      </c>
      <c r="AD4034">
        <f>IF(ISBLANK(Source[[#This Row],[CrosslistID]]),1,1/COUNTIFS(Source[CrosslistID],Source[[#This Row],[CrosslistID]],Source[TermDesc],Source[[#This Row],[TermDesc]]))</f>
        <v>1</v>
      </c>
      <c r="AG4034">
        <v>0</v>
      </c>
      <c r="AH4034">
        <v>77.142899999999997</v>
      </c>
      <c r="AI4034">
        <v>5.9660000000000002</v>
      </c>
      <c r="AJ4034">
        <v>6.2973999999999997</v>
      </c>
      <c r="AK4034">
        <v>0.33329999999999999</v>
      </c>
      <c r="AL40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34">
        <f>IF(AND(Source[[#This Row],[Credit_Noncredit]]="Noncredit",Source[[#This Row],[FTEF]]&gt;0),Source[[#This Row],[NC XLST FTES]]*525/(437.5*Source[[#This Row],[FTEF]]),0)</f>
        <v>0</v>
      </c>
      <c r="AN4034">
        <f>IF(Source[[#This Row],[Credit_Noncredit]]="Credit",Source[[#This Row],[Census Enrollment]],Source[[#This Row],[Noncredit Avg. Attendance]])</f>
        <v>38</v>
      </c>
    </row>
    <row r="4035" spans="1:40" x14ac:dyDescent="0.25">
      <c r="A4035" t="s">
        <v>885</v>
      </c>
      <c r="B4035" t="s">
        <v>886</v>
      </c>
      <c r="C4035" t="s">
        <v>775</v>
      </c>
      <c r="D4035" t="s">
        <v>1753</v>
      </c>
      <c r="E4035" s="4">
        <v>52629</v>
      </c>
      <c r="F4035" s="4" t="s">
        <v>1754</v>
      </c>
      <c r="G4035" s="4">
        <v>115</v>
      </c>
      <c r="H4035" t="str">
        <f>CONCATENATE(Source[[#This Row],[Subject]],TRIM(Source[[#This Row],[Course]]))</f>
        <v>MATH115</v>
      </c>
      <c r="I4035" t="str">
        <f>VLOOKUP(Source[[#This Row],[SubjCrse]],'Courses and Categories'!$E$2:$G$1816,3,FALSE)</f>
        <v>Credit General Education</v>
      </c>
      <c r="J4035">
        <v>1</v>
      </c>
      <c r="K4035" t="s">
        <v>1811</v>
      </c>
      <c r="L4035" t="s">
        <v>39</v>
      </c>
      <c r="M4035" t="s">
        <v>903</v>
      </c>
      <c r="N4035" t="s">
        <v>63</v>
      </c>
      <c r="O4035">
        <v>940</v>
      </c>
      <c r="P4035">
        <v>1145</v>
      </c>
      <c r="Q4035" t="s">
        <v>422</v>
      </c>
      <c r="R4035">
        <v>206</v>
      </c>
      <c r="S4035" t="s">
        <v>134</v>
      </c>
      <c r="T4035" t="s">
        <v>51</v>
      </c>
      <c r="U4035" s="1">
        <v>43626</v>
      </c>
      <c r="V4035" s="1">
        <v>43665</v>
      </c>
      <c r="W4035" t="s">
        <v>1804</v>
      </c>
      <c r="X4035" t="s">
        <v>905</v>
      </c>
      <c r="Y4035">
        <v>52</v>
      </c>
      <c r="Z4035">
        <v>50</v>
      </c>
      <c r="AA4035">
        <v>35</v>
      </c>
      <c r="AB4035">
        <v>142.8571</v>
      </c>
      <c r="AD4035">
        <f>IF(ISBLANK(Source[[#This Row],[CrosslistID]]),1,1/COUNTIFS(Source[CrosslistID],Source[[#This Row],[CrosslistID]],Source[TermDesc],Source[[#This Row],[TermDesc]]))</f>
        <v>1</v>
      </c>
      <c r="AG4035">
        <v>0</v>
      </c>
      <c r="AH4035">
        <v>142.8571</v>
      </c>
      <c r="AI4035">
        <v>4.8369999999999997</v>
      </c>
      <c r="AJ4035">
        <v>5.2401</v>
      </c>
      <c r="AK4035">
        <v>0.2</v>
      </c>
      <c r="AL40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35">
        <f>IF(AND(Source[[#This Row],[Credit_Noncredit]]="Noncredit",Source[[#This Row],[FTEF]]&gt;0),Source[[#This Row],[NC XLST FTES]]*525/(437.5*Source[[#This Row],[FTEF]]),0)</f>
        <v>0</v>
      </c>
      <c r="AN4035">
        <f>IF(Source[[#This Row],[Credit_Noncredit]]="Credit",Source[[#This Row],[Census Enrollment]],Source[[#This Row],[Noncredit Avg. Attendance]])</f>
        <v>52</v>
      </c>
    </row>
    <row r="4036" spans="1:40" x14ac:dyDescent="0.25">
      <c r="A4036" t="s">
        <v>885</v>
      </c>
      <c r="B4036" t="s">
        <v>886</v>
      </c>
      <c r="C4036" t="s">
        <v>775</v>
      </c>
      <c r="D4036" t="s">
        <v>1753</v>
      </c>
      <c r="E4036" s="4">
        <v>53470</v>
      </c>
      <c r="F4036" s="4" t="s">
        <v>1754</v>
      </c>
      <c r="G4036" s="4">
        <v>115</v>
      </c>
      <c r="H4036" t="str">
        <f>CONCATENATE(Source[[#This Row],[Subject]],TRIM(Source[[#This Row],[Course]]))</f>
        <v>MATH115</v>
      </c>
      <c r="I4036" t="str">
        <f>VLOOKUP(Source[[#This Row],[SubjCrse]],'Courses and Categories'!$E$2:$G$1816,3,FALSE)</f>
        <v>Credit General Education</v>
      </c>
      <c r="J4036">
        <v>501</v>
      </c>
      <c r="K4036" t="s">
        <v>1811</v>
      </c>
      <c r="L4036" t="s">
        <v>87</v>
      </c>
      <c r="M4036" t="s">
        <v>903</v>
      </c>
      <c r="N4036" t="s">
        <v>1050</v>
      </c>
      <c r="O4036">
        <v>1800</v>
      </c>
      <c r="P4036">
        <v>2020</v>
      </c>
      <c r="Q4036" t="s">
        <v>850</v>
      </c>
      <c r="R4036">
        <v>653</v>
      </c>
      <c r="S4036" t="s">
        <v>134</v>
      </c>
      <c r="T4036" t="s">
        <v>51</v>
      </c>
      <c r="U4036" s="1">
        <v>43626</v>
      </c>
      <c r="V4036" s="1">
        <v>43671</v>
      </c>
      <c r="W4036" t="s">
        <v>1804</v>
      </c>
      <c r="X4036" t="s">
        <v>905</v>
      </c>
      <c r="Y4036">
        <v>46</v>
      </c>
      <c r="Z4036">
        <v>42</v>
      </c>
      <c r="AA4036">
        <v>35</v>
      </c>
      <c r="AB4036">
        <v>120</v>
      </c>
      <c r="AD4036">
        <f>IF(ISBLANK(Source[[#This Row],[CrosslistID]]),1,1/COUNTIFS(Source[CrosslistID],Source[[#This Row],[CrosslistID]],Source[TermDesc],Source[[#This Row],[TermDesc]]))</f>
        <v>1</v>
      </c>
      <c r="AG4036">
        <v>0</v>
      </c>
      <c r="AH4036">
        <v>120</v>
      </c>
      <c r="AI4036">
        <v>4.056</v>
      </c>
      <c r="AJ4036">
        <v>4.7839999999999998</v>
      </c>
      <c r="AK4036">
        <v>0.2</v>
      </c>
      <c r="AL40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36">
        <f>IF(AND(Source[[#This Row],[Credit_Noncredit]]="Noncredit",Source[[#This Row],[FTEF]]&gt;0),Source[[#This Row],[NC XLST FTES]]*525/(437.5*Source[[#This Row],[FTEF]]),0)</f>
        <v>0</v>
      </c>
      <c r="AN4036">
        <f>IF(Source[[#This Row],[Credit_Noncredit]]="Credit",Source[[#This Row],[Census Enrollment]],Source[[#This Row],[Noncredit Avg. Attendance]])</f>
        <v>46</v>
      </c>
    </row>
    <row r="4037" spans="1:40" x14ac:dyDescent="0.25">
      <c r="A4037" t="s">
        <v>885</v>
      </c>
      <c r="B4037" t="s">
        <v>886</v>
      </c>
      <c r="C4037" t="s">
        <v>775</v>
      </c>
      <c r="D4037" t="s">
        <v>1812</v>
      </c>
      <c r="E4037" s="4">
        <v>53240</v>
      </c>
      <c r="F4037" s="4" t="s">
        <v>1813</v>
      </c>
      <c r="G4037" s="4" t="s">
        <v>1178</v>
      </c>
      <c r="H4037" t="str">
        <f>CONCATENATE(Source[[#This Row],[Subject]],TRIM(Source[[#This Row],[Course]]))</f>
        <v>PHYC2A</v>
      </c>
      <c r="I4037" t="str">
        <f>VLOOKUP(Source[[#This Row],[SubjCrse]],'Courses and Categories'!$E$2:$G$1816,3,FALSE)</f>
        <v>Credit General Education</v>
      </c>
      <c r="J4037">
        <v>1</v>
      </c>
      <c r="K4037" t="s">
        <v>1814</v>
      </c>
      <c r="L4037" t="s">
        <v>39</v>
      </c>
      <c r="M4037" t="s">
        <v>1046</v>
      </c>
      <c r="N4037" t="s">
        <v>195</v>
      </c>
      <c r="O4037">
        <v>1130</v>
      </c>
      <c r="P4037">
        <v>1340</v>
      </c>
      <c r="Q4037" t="s">
        <v>1649</v>
      </c>
      <c r="R4037">
        <v>100</v>
      </c>
      <c r="S4037" t="s">
        <v>134</v>
      </c>
      <c r="T4037" t="s">
        <v>51</v>
      </c>
      <c r="U4037" s="1">
        <v>43626</v>
      </c>
      <c r="V4037" s="1">
        <v>43665</v>
      </c>
      <c r="W4037" t="s">
        <v>1815</v>
      </c>
      <c r="X4037" t="s">
        <v>905</v>
      </c>
      <c r="Y4037">
        <v>55</v>
      </c>
      <c r="Z4037">
        <v>49</v>
      </c>
      <c r="AA4037">
        <v>48</v>
      </c>
      <c r="AB4037">
        <v>102.08329999999999</v>
      </c>
      <c r="AD4037">
        <f>IF(ISBLANK(Source[[#This Row],[CrosslistID]]),1,1/COUNTIFS(Source[CrosslistID],Source[[#This Row],[CrosslistID]],Source[TermDesc],Source[[#This Row],[TermDesc]]))</f>
        <v>1</v>
      </c>
      <c r="AG4037">
        <v>0</v>
      </c>
      <c r="AH4037">
        <v>102.08329999999999</v>
      </c>
      <c r="AI4037">
        <v>7.1589999999999998</v>
      </c>
      <c r="AJ4037">
        <v>7.2915999999999999</v>
      </c>
      <c r="AK4037">
        <v>0.26669999999999999</v>
      </c>
      <c r="AL40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37">
        <f>IF(AND(Source[[#This Row],[Credit_Noncredit]]="Noncredit",Source[[#This Row],[FTEF]]&gt;0),Source[[#This Row],[NC XLST FTES]]*525/(437.5*Source[[#This Row],[FTEF]]),0)</f>
        <v>0</v>
      </c>
      <c r="AN4037">
        <f>IF(Source[[#This Row],[Credit_Noncredit]]="Credit",Source[[#This Row],[Census Enrollment]],Source[[#This Row],[Noncredit Avg. Attendance]])</f>
        <v>55</v>
      </c>
    </row>
    <row r="4038" spans="1:40" x14ac:dyDescent="0.25">
      <c r="A4038" t="s">
        <v>885</v>
      </c>
      <c r="B4038" t="s">
        <v>886</v>
      </c>
      <c r="C4038" t="s">
        <v>775</v>
      </c>
      <c r="D4038" t="s">
        <v>1812</v>
      </c>
      <c r="E4038" s="4">
        <v>53000</v>
      </c>
      <c r="F4038" s="4" t="s">
        <v>1813</v>
      </c>
      <c r="G4038" s="4" t="s">
        <v>1816</v>
      </c>
      <c r="H4038" t="str">
        <f>CONCATENATE(Source[[#This Row],[Subject]],TRIM(Source[[#This Row],[Course]]))</f>
        <v>PHYC4A</v>
      </c>
      <c r="I4038" t="str">
        <f>VLOOKUP(Source[[#This Row],[SubjCrse]],'Courses and Categories'!$E$2:$G$1816,3,FALSE)</f>
        <v>Credit General Education</v>
      </c>
      <c r="J4038">
        <v>1</v>
      </c>
      <c r="K4038" t="s">
        <v>1817</v>
      </c>
      <c r="L4038" t="s">
        <v>39</v>
      </c>
      <c r="M4038" t="s">
        <v>1046</v>
      </c>
      <c r="N4038" t="s">
        <v>195</v>
      </c>
      <c r="O4038">
        <v>1130</v>
      </c>
      <c r="P4038">
        <v>1340</v>
      </c>
      <c r="Q4038" t="s">
        <v>1649</v>
      </c>
      <c r="R4038">
        <v>204</v>
      </c>
      <c r="S4038" t="s">
        <v>134</v>
      </c>
      <c r="T4038" t="s">
        <v>51</v>
      </c>
      <c r="U4038" s="1">
        <v>43626</v>
      </c>
      <c r="V4038" s="1">
        <v>43665</v>
      </c>
      <c r="W4038" t="s">
        <v>1650</v>
      </c>
      <c r="X4038" t="s">
        <v>905</v>
      </c>
      <c r="Y4038">
        <v>45</v>
      </c>
      <c r="Z4038">
        <v>41</v>
      </c>
      <c r="AA4038">
        <v>48</v>
      </c>
      <c r="AB4038">
        <v>85.416700000000006</v>
      </c>
      <c r="AD4038">
        <f>IF(ISBLANK(Source[[#This Row],[CrosslistID]]),1,1/COUNTIFS(Source[CrosslistID],Source[[#This Row],[CrosslistID]],Source[TermDesc],Source[[#This Row],[TermDesc]]))</f>
        <v>1</v>
      </c>
      <c r="AG4038">
        <v>0</v>
      </c>
      <c r="AH4038">
        <v>85.416700000000006</v>
      </c>
      <c r="AI4038">
        <v>5.8330000000000002</v>
      </c>
      <c r="AJ4038">
        <v>5.9656000000000002</v>
      </c>
      <c r="AK4038">
        <v>0.26669999999999999</v>
      </c>
      <c r="AL40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38">
        <f>IF(AND(Source[[#This Row],[Credit_Noncredit]]="Noncredit",Source[[#This Row],[FTEF]]&gt;0),Source[[#This Row],[NC XLST FTES]]*525/(437.5*Source[[#This Row],[FTEF]]),0)</f>
        <v>0</v>
      </c>
      <c r="AN4038">
        <f>IF(Source[[#This Row],[Credit_Noncredit]]="Credit",Source[[#This Row],[Census Enrollment]],Source[[#This Row],[Noncredit Avg. Attendance]])</f>
        <v>45</v>
      </c>
    </row>
    <row r="4039" spans="1:40" x14ac:dyDescent="0.25">
      <c r="A4039" t="s">
        <v>885</v>
      </c>
      <c r="B4039" t="s">
        <v>886</v>
      </c>
      <c r="C4039" t="s">
        <v>775</v>
      </c>
      <c r="D4039" t="s">
        <v>1812</v>
      </c>
      <c r="E4039" s="4">
        <v>50264</v>
      </c>
      <c r="F4039" s="4" t="s">
        <v>1813</v>
      </c>
      <c r="G4039" s="4">
        <v>10</v>
      </c>
      <c r="H4039" t="str">
        <f>CONCATENATE(Source[[#This Row],[Subject]],TRIM(Source[[#This Row],[Course]]))</f>
        <v>PHYC10</v>
      </c>
      <c r="I4039" t="str">
        <f>VLOOKUP(Source[[#This Row],[SubjCrse]],'Courses and Categories'!$E$2:$G$1816,3,FALSE)</f>
        <v>Credit General Education</v>
      </c>
      <c r="J4039">
        <v>1</v>
      </c>
      <c r="K4039" t="s">
        <v>1818</v>
      </c>
      <c r="L4039" t="s">
        <v>39</v>
      </c>
      <c r="M4039" t="s">
        <v>903</v>
      </c>
      <c r="N4039" t="s">
        <v>1726</v>
      </c>
      <c r="O4039">
        <v>1130</v>
      </c>
      <c r="P4039">
        <v>1340</v>
      </c>
      <c r="Q4039" t="s">
        <v>1649</v>
      </c>
      <c r="R4039">
        <v>136</v>
      </c>
      <c r="S4039" t="s">
        <v>134</v>
      </c>
      <c r="T4039" t="s">
        <v>51</v>
      </c>
      <c r="U4039" s="1">
        <v>43626</v>
      </c>
      <c r="V4039" s="1">
        <v>43665</v>
      </c>
      <c r="W4039" t="s">
        <v>1727</v>
      </c>
      <c r="X4039" t="s">
        <v>905</v>
      </c>
      <c r="Y4039">
        <v>94</v>
      </c>
      <c r="Z4039">
        <v>90</v>
      </c>
      <c r="AA4039">
        <v>99</v>
      </c>
      <c r="AB4039">
        <v>90.909099999999995</v>
      </c>
      <c r="AD4039">
        <f>IF(ISBLANK(Source[[#This Row],[CrosslistID]]),1,1/COUNTIFS(Source[CrosslistID],Source[[#This Row],[CrosslistID]],Source[TermDesc],Source[[#This Row],[TermDesc]]))</f>
        <v>1</v>
      </c>
      <c r="AG4039">
        <v>0</v>
      </c>
      <c r="AH4039">
        <v>90.909099999999995</v>
      </c>
      <c r="AI4039">
        <v>9.673</v>
      </c>
      <c r="AJ4039">
        <v>9.8833000000000002</v>
      </c>
      <c r="AK4039">
        <v>0.2</v>
      </c>
      <c r="AL40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39">
        <f>IF(AND(Source[[#This Row],[Credit_Noncredit]]="Noncredit",Source[[#This Row],[FTEF]]&gt;0),Source[[#This Row],[NC XLST FTES]]*525/(437.5*Source[[#This Row],[FTEF]]),0)</f>
        <v>0</v>
      </c>
      <c r="AN4039">
        <f>IF(Source[[#This Row],[Credit_Noncredit]]="Credit",Source[[#This Row],[Census Enrollment]],Source[[#This Row],[Noncredit Avg. Attendance]])</f>
        <v>94</v>
      </c>
    </row>
    <row r="4040" spans="1:40" x14ac:dyDescent="0.25">
      <c r="A4040" t="s">
        <v>885</v>
      </c>
      <c r="B4040" t="s">
        <v>886</v>
      </c>
      <c r="C4040" t="s">
        <v>775</v>
      </c>
      <c r="D4040" t="s">
        <v>1812</v>
      </c>
      <c r="E4040" s="4">
        <v>53684</v>
      </c>
      <c r="F4040" s="4" t="s">
        <v>1813</v>
      </c>
      <c r="G4040" s="4">
        <v>10</v>
      </c>
      <c r="H4040" t="str">
        <f>CONCATENATE(Source[[#This Row],[Subject]],TRIM(Source[[#This Row],[Course]]))</f>
        <v>PHYC10</v>
      </c>
      <c r="I4040" t="str">
        <f>VLOOKUP(Source[[#This Row],[SubjCrse]],'Courses and Categories'!$E$2:$G$1816,3,FALSE)</f>
        <v>Credit General Education</v>
      </c>
      <c r="J4040">
        <v>931</v>
      </c>
      <c r="K4040" t="s">
        <v>1818</v>
      </c>
      <c r="L4040" t="s">
        <v>87</v>
      </c>
      <c r="M4040" t="s">
        <v>897</v>
      </c>
      <c r="N4040" t="s">
        <v>42</v>
      </c>
      <c r="O4040" t="s">
        <v>42</v>
      </c>
      <c r="P4040" t="s">
        <v>42</v>
      </c>
      <c r="Q4040" t="s">
        <v>42</v>
      </c>
      <c r="S4040" t="s">
        <v>134</v>
      </c>
      <c r="T4040" t="s">
        <v>51</v>
      </c>
      <c r="U4040" s="1">
        <v>43626</v>
      </c>
      <c r="V4040" s="1">
        <v>43665</v>
      </c>
      <c r="W4040" t="s">
        <v>43</v>
      </c>
      <c r="X4040" t="s">
        <v>1450</v>
      </c>
      <c r="Y4040">
        <v>51</v>
      </c>
      <c r="Z4040">
        <v>48</v>
      </c>
      <c r="AA4040">
        <v>50</v>
      </c>
      <c r="AB4040">
        <v>96</v>
      </c>
      <c r="AD4040">
        <f>IF(ISBLANK(Source[[#This Row],[CrosslistID]]),1,1/COUNTIFS(Source[CrosslistID],Source[[#This Row],[CrosslistID]],Source[TermDesc],Source[[#This Row],[TermDesc]]))</f>
        <v>1</v>
      </c>
      <c r="AG4040">
        <v>0</v>
      </c>
      <c r="AH4040">
        <v>96</v>
      </c>
      <c r="AI4040">
        <v>4.9000000000000004</v>
      </c>
      <c r="AJ4040">
        <v>5.0999999999999996</v>
      </c>
      <c r="AK4040">
        <v>0.2</v>
      </c>
      <c r="AL40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40">
        <f>IF(AND(Source[[#This Row],[Credit_Noncredit]]="Noncredit",Source[[#This Row],[FTEF]]&gt;0),Source[[#This Row],[NC XLST FTES]]*525/(437.5*Source[[#This Row],[FTEF]]),0)</f>
        <v>0</v>
      </c>
      <c r="AN4040">
        <f>IF(Source[[#This Row],[Credit_Noncredit]]="Credit",Source[[#This Row],[Census Enrollment]],Source[[#This Row],[Noncredit Avg. Attendance]])</f>
        <v>51</v>
      </c>
    </row>
    <row r="4041" spans="1:40" x14ac:dyDescent="0.25">
      <c r="A4041" t="s">
        <v>885</v>
      </c>
      <c r="B4041" t="s">
        <v>886</v>
      </c>
      <c r="C4041" t="s">
        <v>775</v>
      </c>
      <c r="D4041" t="s">
        <v>1812</v>
      </c>
      <c r="E4041" s="4">
        <v>51331</v>
      </c>
      <c r="F4041" s="4" t="s">
        <v>1813</v>
      </c>
      <c r="G4041" s="4" t="s">
        <v>1819</v>
      </c>
      <c r="H4041" t="str">
        <f>CONCATENATE(Source[[#This Row],[Subject]],TRIM(Source[[#This Row],[Course]]))</f>
        <v>PHYC10L</v>
      </c>
      <c r="I4041" t="str">
        <f>VLOOKUP(Source[[#This Row],[SubjCrse]],'Courses and Categories'!$E$2:$G$1816,3,FALSE)</f>
        <v>Credit General Education</v>
      </c>
      <c r="J4041">
        <v>1</v>
      </c>
      <c r="K4041" t="s">
        <v>1820</v>
      </c>
      <c r="L4041" t="s">
        <v>39</v>
      </c>
      <c r="M4041" t="s">
        <v>1063</v>
      </c>
      <c r="N4041" t="s">
        <v>1041</v>
      </c>
      <c r="O4041">
        <v>810</v>
      </c>
      <c r="P4041">
        <v>1100</v>
      </c>
      <c r="Q4041" t="s">
        <v>1649</v>
      </c>
      <c r="R4041">
        <v>158</v>
      </c>
      <c r="S4041" t="s">
        <v>134</v>
      </c>
      <c r="T4041" t="s">
        <v>51</v>
      </c>
      <c r="U4041" s="1">
        <v>43626</v>
      </c>
      <c r="V4041" s="1">
        <v>43665</v>
      </c>
      <c r="W4041" t="s">
        <v>787</v>
      </c>
      <c r="X4041" t="s">
        <v>905</v>
      </c>
      <c r="Y4041">
        <v>22</v>
      </c>
      <c r="Z4041">
        <v>21</v>
      </c>
      <c r="AA4041">
        <v>24</v>
      </c>
      <c r="AB4041">
        <v>87.5</v>
      </c>
      <c r="AD4041">
        <f>IF(ISBLANK(Source[[#This Row],[CrosslistID]]),1,1/COUNTIFS(Source[CrosslistID],Source[[#This Row],[CrosslistID]],Source[TermDesc],Source[[#This Row],[TermDesc]]))</f>
        <v>1</v>
      </c>
      <c r="AG4041">
        <v>0</v>
      </c>
      <c r="AH4041">
        <v>87.5</v>
      </c>
      <c r="AI4041">
        <v>2.2629999999999999</v>
      </c>
      <c r="AJ4041">
        <v>2.2629999999999999</v>
      </c>
      <c r="AK4041">
        <v>0.17</v>
      </c>
      <c r="AL40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41">
        <f>IF(AND(Source[[#This Row],[Credit_Noncredit]]="Noncredit",Source[[#This Row],[FTEF]]&gt;0),Source[[#This Row],[NC XLST FTES]]*525/(437.5*Source[[#This Row],[FTEF]]),0)</f>
        <v>0</v>
      </c>
      <c r="AN4041">
        <f>IF(Source[[#This Row],[Credit_Noncredit]]="Credit",Source[[#This Row],[Census Enrollment]],Source[[#This Row],[Noncredit Avg. Attendance]])</f>
        <v>22</v>
      </c>
    </row>
    <row r="4042" spans="1:40" x14ac:dyDescent="0.25">
      <c r="A4042" t="s">
        <v>885</v>
      </c>
      <c r="B4042" t="s">
        <v>886</v>
      </c>
      <c r="C4042" t="s">
        <v>775</v>
      </c>
      <c r="D4042" t="s">
        <v>1812</v>
      </c>
      <c r="E4042" s="4">
        <v>50267</v>
      </c>
      <c r="F4042" s="4" t="s">
        <v>1813</v>
      </c>
      <c r="G4042" s="4" t="s">
        <v>1821</v>
      </c>
      <c r="H4042" t="str">
        <f>CONCATENATE(Source[[#This Row],[Subject]],TRIM(Source[[#This Row],[Course]]))</f>
        <v>PHYC2AL</v>
      </c>
      <c r="I4042" t="str">
        <f>VLOOKUP(Source[[#This Row],[SubjCrse]],'Courses and Categories'!$E$2:$G$1816,3,FALSE)</f>
        <v>Credit General Education</v>
      </c>
      <c r="J4042">
        <v>1</v>
      </c>
      <c r="K4042" t="s">
        <v>1822</v>
      </c>
      <c r="L4042" t="s">
        <v>39</v>
      </c>
      <c r="M4042" t="s">
        <v>1063</v>
      </c>
      <c r="N4042" t="s">
        <v>1041</v>
      </c>
      <c r="O4042">
        <v>810</v>
      </c>
      <c r="P4042">
        <v>1100</v>
      </c>
      <c r="Q4042" t="s">
        <v>1649</v>
      </c>
      <c r="R4042">
        <v>178</v>
      </c>
      <c r="S4042" t="s">
        <v>134</v>
      </c>
      <c r="T4042" t="s">
        <v>51</v>
      </c>
      <c r="U4042" s="1">
        <v>43626</v>
      </c>
      <c r="V4042" s="1">
        <v>43665</v>
      </c>
      <c r="W4042" t="s">
        <v>1823</v>
      </c>
      <c r="X4042" t="s">
        <v>905</v>
      </c>
      <c r="Y4042">
        <v>27</v>
      </c>
      <c r="Z4042">
        <v>25</v>
      </c>
      <c r="AA4042">
        <v>24</v>
      </c>
      <c r="AB4042">
        <v>104.16670000000001</v>
      </c>
      <c r="AD4042">
        <f>IF(ISBLANK(Source[[#This Row],[CrosslistID]]),1,1/COUNTIFS(Source[CrosslistID],Source[[#This Row],[CrosslistID]],Source[TermDesc],Source[[#This Row],[TermDesc]]))</f>
        <v>1</v>
      </c>
      <c r="AG4042">
        <v>0</v>
      </c>
      <c r="AH4042">
        <v>104.16670000000001</v>
      </c>
      <c r="AI4042">
        <v>2.7770000000000001</v>
      </c>
      <c r="AJ4042">
        <v>2.7770000000000001</v>
      </c>
      <c r="AK4042">
        <v>0.17</v>
      </c>
      <c r="AL40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42">
        <f>IF(AND(Source[[#This Row],[Credit_Noncredit]]="Noncredit",Source[[#This Row],[FTEF]]&gt;0),Source[[#This Row],[NC XLST FTES]]*525/(437.5*Source[[#This Row],[FTEF]]),0)</f>
        <v>0</v>
      </c>
      <c r="AN4042">
        <f>IF(Source[[#This Row],[Credit_Noncredit]]="Credit",Source[[#This Row],[Census Enrollment]],Source[[#This Row],[Noncredit Avg. Attendance]])</f>
        <v>27</v>
      </c>
    </row>
    <row r="4043" spans="1:40" x14ac:dyDescent="0.25">
      <c r="A4043" t="s">
        <v>885</v>
      </c>
      <c r="B4043" t="s">
        <v>886</v>
      </c>
      <c r="C4043" t="s">
        <v>775</v>
      </c>
      <c r="D4043" t="s">
        <v>1812</v>
      </c>
      <c r="E4043" s="4">
        <v>50268</v>
      </c>
      <c r="F4043" s="4" t="s">
        <v>1813</v>
      </c>
      <c r="G4043" s="4" t="s">
        <v>1821</v>
      </c>
      <c r="H4043" t="str">
        <f>CONCATENATE(Source[[#This Row],[Subject]],TRIM(Source[[#This Row],[Course]]))</f>
        <v>PHYC2AL</v>
      </c>
      <c r="I4043" t="str">
        <f>VLOOKUP(Source[[#This Row],[SubjCrse]],'Courses and Categories'!$E$2:$G$1816,3,FALSE)</f>
        <v>Credit General Education</v>
      </c>
      <c r="J4043">
        <v>2</v>
      </c>
      <c r="K4043" t="s">
        <v>1822</v>
      </c>
      <c r="L4043" t="s">
        <v>39</v>
      </c>
      <c r="M4043" t="s">
        <v>1063</v>
      </c>
      <c r="N4043" t="s">
        <v>1041</v>
      </c>
      <c r="O4043">
        <v>1410</v>
      </c>
      <c r="P4043">
        <v>1700</v>
      </c>
      <c r="Q4043" t="s">
        <v>1649</v>
      </c>
      <c r="R4043">
        <v>178</v>
      </c>
      <c r="S4043" t="s">
        <v>134</v>
      </c>
      <c r="T4043" t="s">
        <v>51</v>
      </c>
      <c r="U4043" s="1">
        <v>43626</v>
      </c>
      <c r="V4043" s="1">
        <v>43665</v>
      </c>
      <c r="W4043" t="s">
        <v>1823</v>
      </c>
      <c r="X4043" t="s">
        <v>905</v>
      </c>
      <c r="Y4043">
        <v>23</v>
      </c>
      <c r="Z4043">
        <v>21</v>
      </c>
      <c r="AA4043">
        <v>24</v>
      </c>
      <c r="AB4043">
        <v>87.5</v>
      </c>
      <c r="AD4043">
        <f>IF(ISBLANK(Source[[#This Row],[CrosslistID]]),1,1/COUNTIFS(Source[CrosslistID],Source[[#This Row],[CrosslistID]],Source[TermDesc],Source[[#This Row],[TermDesc]]))</f>
        <v>1</v>
      </c>
      <c r="AG4043">
        <v>0</v>
      </c>
      <c r="AH4043">
        <v>87.5</v>
      </c>
      <c r="AI4043">
        <v>2.2629999999999999</v>
      </c>
      <c r="AJ4043">
        <v>2.3658999999999999</v>
      </c>
      <c r="AK4043">
        <v>0.17</v>
      </c>
      <c r="AL40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43">
        <f>IF(AND(Source[[#This Row],[Credit_Noncredit]]="Noncredit",Source[[#This Row],[FTEF]]&gt;0),Source[[#This Row],[NC XLST FTES]]*525/(437.5*Source[[#This Row],[FTEF]]),0)</f>
        <v>0</v>
      </c>
      <c r="AN4043">
        <f>IF(Source[[#This Row],[Credit_Noncredit]]="Credit",Source[[#This Row],[Census Enrollment]],Source[[#This Row],[Noncredit Avg. Attendance]])</f>
        <v>23</v>
      </c>
    </row>
    <row r="4044" spans="1:40" x14ac:dyDescent="0.25">
      <c r="A4044" t="s">
        <v>885</v>
      </c>
      <c r="B4044" t="s">
        <v>886</v>
      </c>
      <c r="C4044" t="s">
        <v>775</v>
      </c>
      <c r="D4044" t="s">
        <v>1812</v>
      </c>
      <c r="E4044" s="4">
        <v>52314</v>
      </c>
      <c r="F4044" s="4" t="s">
        <v>1813</v>
      </c>
      <c r="G4044" s="4" t="s">
        <v>1824</v>
      </c>
      <c r="H4044" t="str">
        <f>CONCATENATE(Source[[#This Row],[Subject]],TRIM(Source[[#This Row],[Course]]))</f>
        <v>PHYC4AL</v>
      </c>
      <c r="I4044" t="str">
        <f>VLOOKUP(Source[[#This Row],[SubjCrse]],'Courses and Categories'!$E$2:$G$1816,3,FALSE)</f>
        <v>Credit General Education</v>
      </c>
      <c r="J4044">
        <v>1</v>
      </c>
      <c r="K4044" t="s">
        <v>1825</v>
      </c>
      <c r="L4044" t="s">
        <v>39</v>
      </c>
      <c r="M4044" t="s">
        <v>1063</v>
      </c>
      <c r="N4044" t="s">
        <v>1041</v>
      </c>
      <c r="O4044">
        <v>810</v>
      </c>
      <c r="P4044">
        <v>1100</v>
      </c>
      <c r="Q4044" t="s">
        <v>1649</v>
      </c>
      <c r="R4044">
        <v>179</v>
      </c>
      <c r="S4044" t="s">
        <v>134</v>
      </c>
      <c r="T4044" t="s">
        <v>51</v>
      </c>
      <c r="U4044" s="1">
        <v>43626</v>
      </c>
      <c r="V4044" s="1">
        <v>43665</v>
      </c>
      <c r="W4044" t="s">
        <v>1826</v>
      </c>
      <c r="X4044" t="s">
        <v>905</v>
      </c>
      <c r="Y4044">
        <v>21</v>
      </c>
      <c r="Z4044">
        <v>21</v>
      </c>
      <c r="AA4044">
        <v>24</v>
      </c>
      <c r="AB4044">
        <v>87.5</v>
      </c>
      <c r="AD4044">
        <f>IF(ISBLANK(Source[[#This Row],[CrosslistID]]),1,1/COUNTIFS(Source[CrosslistID],Source[[#This Row],[CrosslistID]],Source[TermDesc],Source[[#This Row],[TermDesc]]))</f>
        <v>1</v>
      </c>
      <c r="AG4044">
        <v>0</v>
      </c>
      <c r="AH4044">
        <v>87.5</v>
      </c>
      <c r="AI4044">
        <v>2.0569999999999999</v>
      </c>
      <c r="AJ4044">
        <v>2.1598999999999999</v>
      </c>
      <c r="AK4044">
        <v>0.17</v>
      </c>
      <c r="AL40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44">
        <f>IF(AND(Source[[#This Row],[Credit_Noncredit]]="Noncredit",Source[[#This Row],[FTEF]]&gt;0),Source[[#This Row],[NC XLST FTES]]*525/(437.5*Source[[#This Row],[FTEF]]),0)</f>
        <v>0</v>
      </c>
      <c r="AN4044">
        <f>IF(Source[[#This Row],[Credit_Noncredit]]="Credit",Source[[#This Row],[Census Enrollment]],Source[[#This Row],[Noncredit Avg. Attendance]])</f>
        <v>21</v>
      </c>
    </row>
    <row r="4045" spans="1:40" x14ac:dyDescent="0.25">
      <c r="A4045" t="s">
        <v>885</v>
      </c>
      <c r="B4045" t="s">
        <v>886</v>
      </c>
      <c r="C4045" t="s">
        <v>775</v>
      </c>
      <c r="D4045" t="s">
        <v>1812</v>
      </c>
      <c r="E4045" s="4">
        <v>50675</v>
      </c>
      <c r="F4045" s="4" t="s">
        <v>1813</v>
      </c>
      <c r="G4045" s="4" t="s">
        <v>1824</v>
      </c>
      <c r="H4045" t="str">
        <f>CONCATENATE(Source[[#This Row],[Subject]],TRIM(Source[[#This Row],[Course]]))</f>
        <v>PHYC4AL</v>
      </c>
      <c r="I4045" t="str">
        <f>VLOOKUP(Source[[#This Row],[SubjCrse]],'Courses and Categories'!$E$2:$G$1816,3,FALSE)</f>
        <v>Credit General Education</v>
      </c>
      <c r="J4045">
        <v>2</v>
      </c>
      <c r="K4045" t="s">
        <v>1825</v>
      </c>
      <c r="L4045" t="s">
        <v>39</v>
      </c>
      <c r="M4045" t="s">
        <v>1063</v>
      </c>
      <c r="N4045" t="s">
        <v>1041</v>
      </c>
      <c r="O4045">
        <v>1410</v>
      </c>
      <c r="P4045">
        <v>1700</v>
      </c>
      <c r="Q4045" t="s">
        <v>1649</v>
      </c>
      <c r="R4045">
        <v>179</v>
      </c>
      <c r="S4045" t="s">
        <v>134</v>
      </c>
      <c r="T4045" t="s">
        <v>51</v>
      </c>
      <c r="U4045" s="1">
        <v>43626</v>
      </c>
      <c r="V4045" s="1">
        <v>43665</v>
      </c>
      <c r="W4045" t="s">
        <v>1826</v>
      </c>
      <c r="X4045" t="s">
        <v>905</v>
      </c>
      <c r="Y4045">
        <v>21</v>
      </c>
      <c r="Z4045">
        <v>17</v>
      </c>
      <c r="AA4045">
        <v>24</v>
      </c>
      <c r="AB4045">
        <v>70.833299999999994</v>
      </c>
      <c r="AD4045">
        <f>IF(ISBLANK(Source[[#This Row],[CrosslistID]]),1,1/COUNTIFS(Source[CrosslistID],Source[[#This Row],[CrosslistID]],Source[TermDesc],Source[[#This Row],[TermDesc]]))</f>
        <v>1</v>
      </c>
      <c r="AG4045">
        <v>0</v>
      </c>
      <c r="AH4045">
        <v>70.833299999999994</v>
      </c>
      <c r="AI4045">
        <v>2.16</v>
      </c>
      <c r="AJ4045">
        <v>2.16</v>
      </c>
      <c r="AK4045">
        <v>0.17</v>
      </c>
      <c r="AL40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45">
        <f>IF(AND(Source[[#This Row],[Credit_Noncredit]]="Noncredit",Source[[#This Row],[FTEF]]&gt;0),Source[[#This Row],[NC XLST FTES]]*525/(437.5*Source[[#This Row],[FTEF]]),0)</f>
        <v>0</v>
      </c>
      <c r="AN4045">
        <f>IF(Source[[#This Row],[Credit_Noncredit]]="Credit",Source[[#This Row],[Census Enrollment]],Source[[#This Row],[Noncredit Avg. Attendance]])</f>
        <v>21</v>
      </c>
    </row>
    <row r="4046" spans="1:40" x14ac:dyDescent="0.25">
      <c r="A4046" t="s">
        <v>885</v>
      </c>
      <c r="B4046" t="s">
        <v>886</v>
      </c>
      <c r="C4046" t="s">
        <v>811</v>
      </c>
      <c r="D4046" t="s">
        <v>877</v>
      </c>
      <c r="E4046" s="4">
        <v>51647</v>
      </c>
      <c r="F4046" s="4" t="s">
        <v>878</v>
      </c>
      <c r="G4046" s="4">
        <v>50</v>
      </c>
      <c r="H4046" t="str">
        <f>CONCATENATE(Source[[#This Row],[Subject]],TRIM(Source[[#This Row],[Course]]))</f>
        <v>LERN50</v>
      </c>
      <c r="I4046" t="str">
        <f>VLOOKUP(Source[[#This Row],[SubjCrse]],'Courses and Categories'!$E$2:$G$1816,3,FALSE)</f>
        <v>Credit General Education</v>
      </c>
      <c r="J4046">
        <v>931</v>
      </c>
      <c r="K4046" t="s">
        <v>957</v>
      </c>
      <c r="L4046" t="s">
        <v>87</v>
      </c>
      <c r="M4046" t="s">
        <v>897</v>
      </c>
      <c r="N4046" t="s">
        <v>42</v>
      </c>
      <c r="O4046" t="s">
        <v>42</v>
      </c>
      <c r="P4046" t="s">
        <v>42</v>
      </c>
      <c r="Q4046" t="s">
        <v>42</v>
      </c>
      <c r="S4046" t="s">
        <v>134</v>
      </c>
      <c r="T4046" t="s">
        <v>51</v>
      </c>
      <c r="U4046" s="1">
        <v>43626</v>
      </c>
      <c r="V4046" s="1">
        <v>43665</v>
      </c>
      <c r="W4046" t="s">
        <v>1827</v>
      </c>
      <c r="X4046" t="s">
        <v>899</v>
      </c>
      <c r="Y4046">
        <v>33</v>
      </c>
      <c r="Z4046">
        <v>31</v>
      </c>
      <c r="AA4046">
        <v>40</v>
      </c>
      <c r="AB4046">
        <v>77.5</v>
      </c>
      <c r="AD4046">
        <f>IF(ISBLANK(Source[[#This Row],[CrosslistID]]),1,1/COUNTIFS(Source[CrosslistID],Source[[#This Row],[CrosslistID]],Source[TermDesc],Source[[#This Row],[TermDesc]]))</f>
        <v>1</v>
      </c>
      <c r="AG4046">
        <v>0</v>
      </c>
      <c r="AH4046">
        <v>77.5</v>
      </c>
      <c r="AI4046">
        <v>3</v>
      </c>
      <c r="AJ4046">
        <v>3.3</v>
      </c>
      <c r="AK4046">
        <v>0.2</v>
      </c>
      <c r="AL40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46">
        <f>IF(AND(Source[[#This Row],[Credit_Noncredit]]="Noncredit",Source[[#This Row],[FTEF]]&gt;0),Source[[#This Row],[NC XLST FTES]]*525/(437.5*Source[[#This Row],[FTEF]]),0)</f>
        <v>0</v>
      </c>
      <c r="AN4046">
        <f>IF(Source[[#This Row],[Credit_Noncredit]]="Credit",Source[[#This Row],[Census Enrollment]],Source[[#This Row],[Noncredit Avg. Attendance]])</f>
        <v>33</v>
      </c>
    </row>
    <row r="4047" spans="1:40" x14ac:dyDescent="0.25">
      <c r="A4047" t="s">
        <v>885</v>
      </c>
      <c r="B4047" t="s">
        <v>886</v>
      </c>
      <c r="C4047" t="s">
        <v>811</v>
      </c>
      <c r="D4047" t="s">
        <v>877</v>
      </c>
      <c r="E4047" s="4">
        <v>52079</v>
      </c>
      <c r="F4047" s="4" t="s">
        <v>878</v>
      </c>
      <c r="G4047" s="4">
        <v>50</v>
      </c>
      <c r="H4047" t="str">
        <f>CONCATENATE(Source[[#This Row],[Subject]],TRIM(Source[[#This Row],[Course]]))</f>
        <v>LERN50</v>
      </c>
      <c r="I4047" t="str">
        <f>VLOOKUP(Source[[#This Row],[SubjCrse]],'Courses and Categories'!$E$2:$G$1816,3,FALSE)</f>
        <v>Credit General Education</v>
      </c>
      <c r="J4047">
        <v>932</v>
      </c>
      <c r="K4047" t="s">
        <v>957</v>
      </c>
      <c r="L4047" t="s">
        <v>87</v>
      </c>
      <c r="M4047" t="s">
        <v>897</v>
      </c>
      <c r="N4047" t="s">
        <v>42</v>
      </c>
      <c r="O4047" t="s">
        <v>42</v>
      </c>
      <c r="P4047" t="s">
        <v>42</v>
      </c>
      <c r="Q4047" t="s">
        <v>42</v>
      </c>
      <c r="S4047" t="s">
        <v>134</v>
      </c>
      <c r="T4047" t="s">
        <v>51</v>
      </c>
      <c r="U4047" s="1">
        <v>43626</v>
      </c>
      <c r="V4047" s="1">
        <v>43665</v>
      </c>
      <c r="W4047" t="s">
        <v>1827</v>
      </c>
      <c r="X4047" t="s">
        <v>899</v>
      </c>
      <c r="Y4047">
        <v>42</v>
      </c>
      <c r="Z4047">
        <v>40</v>
      </c>
      <c r="AA4047">
        <v>40</v>
      </c>
      <c r="AB4047">
        <v>100</v>
      </c>
      <c r="AD4047">
        <f>IF(ISBLANK(Source[[#This Row],[CrosslistID]]),1,1/COUNTIFS(Source[CrosslistID],Source[[#This Row],[CrosslistID]],Source[TermDesc],Source[[#This Row],[TermDesc]]))</f>
        <v>1</v>
      </c>
      <c r="AG4047">
        <v>0</v>
      </c>
      <c r="AH4047">
        <v>100</v>
      </c>
      <c r="AI4047">
        <v>4.0999999999999996</v>
      </c>
      <c r="AJ4047">
        <v>4.2</v>
      </c>
      <c r="AK4047">
        <v>0.2</v>
      </c>
      <c r="AL40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47">
        <f>IF(AND(Source[[#This Row],[Credit_Noncredit]]="Noncredit",Source[[#This Row],[FTEF]]&gt;0),Source[[#This Row],[NC XLST FTES]]*525/(437.5*Source[[#This Row],[FTEF]]),0)</f>
        <v>0</v>
      </c>
      <c r="AN4047">
        <f>IF(Source[[#This Row],[Credit_Noncredit]]="Credit",Source[[#This Row],[Census Enrollment]],Source[[#This Row],[Noncredit Avg. Attendance]])</f>
        <v>42</v>
      </c>
    </row>
    <row r="4048" spans="1:40" x14ac:dyDescent="0.25">
      <c r="A4048" t="s">
        <v>885</v>
      </c>
      <c r="B4048" t="s">
        <v>886</v>
      </c>
      <c r="C4048" t="s">
        <v>811</v>
      </c>
      <c r="D4048" t="s">
        <v>877</v>
      </c>
      <c r="E4048" s="4">
        <v>50576</v>
      </c>
      <c r="F4048" s="4" t="s">
        <v>878</v>
      </c>
      <c r="G4048" s="4">
        <v>50</v>
      </c>
      <c r="H4048" t="str">
        <f>CONCATENATE(Source[[#This Row],[Subject]],TRIM(Source[[#This Row],[Course]]))</f>
        <v>LERN50</v>
      </c>
      <c r="I4048" t="str">
        <f>VLOOKUP(Source[[#This Row],[SubjCrse]],'Courses and Categories'!$E$2:$G$1816,3,FALSE)</f>
        <v>Credit General Education</v>
      </c>
      <c r="J4048">
        <v>933</v>
      </c>
      <c r="K4048" t="s">
        <v>957</v>
      </c>
      <c r="L4048" t="s">
        <v>87</v>
      </c>
      <c r="M4048" t="s">
        <v>897</v>
      </c>
      <c r="N4048" t="s">
        <v>42</v>
      </c>
      <c r="O4048" t="s">
        <v>42</v>
      </c>
      <c r="P4048" t="s">
        <v>42</v>
      </c>
      <c r="Q4048" t="s">
        <v>42</v>
      </c>
      <c r="S4048" t="s">
        <v>134</v>
      </c>
      <c r="T4048" t="s">
        <v>51</v>
      </c>
      <c r="U4048" s="1">
        <v>43626</v>
      </c>
      <c r="V4048" s="1">
        <v>43665</v>
      </c>
      <c r="W4048" t="s">
        <v>1827</v>
      </c>
      <c r="X4048" t="s">
        <v>899</v>
      </c>
      <c r="Y4048">
        <v>36</v>
      </c>
      <c r="Z4048">
        <v>34</v>
      </c>
      <c r="AA4048">
        <v>40</v>
      </c>
      <c r="AB4048">
        <v>85</v>
      </c>
      <c r="AD4048">
        <f>IF(ISBLANK(Source[[#This Row],[CrosslistID]]),1,1/COUNTIFS(Source[CrosslistID],Source[[#This Row],[CrosslistID]],Source[TermDesc],Source[[#This Row],[TermDesc]]))</f>
        <v>1</v>
      </c>
      <c r="AG4048">
        <v>0</v>
      </c>
      <c r="AH4048">
        <v>85</v>
      </c>
      <c r="AI4048">
        <v>3.6</v>
      </c>
      <c r="AJ4048">
        <v>3.6</v>
      </c>
      <c r="AK4048">
        <v>0.2</v>
      </c>
      <c r="AL40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48">
        <f>IF(AND(Source[[#This Row],[Credit_Noncredit]]="Noncredit",Source[[#This Row],[FTEF]]&gt;0),Source[[#This Row],[NC XLST FTES]]*525/(437.5*Source[[#This Row],[FTEF]]),0)</f>
        <v>0</v>
      </c>
      <c r="AN4048">
        <f>IF(Source[[#This Row],[Credit_Noncredit]]="Credit",Source[[#This Row],[Census Enrollment]],Source[[#This Row],[Noncredit Avg. Attendance]])</f>
        <v>36</v>
      </c>
    </row>
    <row r="4049" spans="1:40" x14ac:dyDescent="0.25">
      <c r="A4049" t="s">
        <v>885</v>
      </c>
      <c r="B4049" t="s">
        <v>886</v>
      </c>
      <c r="C4049" t="s">
        <v>811</v>
      </c>
      <c r="D4049" t="s">
        <v>877</v>
      </c>
      <c r="E4049" s="4">
        <v>52243</v>
      </c>
      <c r="F4049" s="4" t="s">
        <v>878</v>
      </c>
      <c r="G4049" s="4">
        <v>50</v>
      </c>
      <c r="H4049" t="str">
        <f>CONCATENATE(Source[[#This Row],[Subject]],TRIM(Source[[#This Row],[Course]]))</f>
        <v>LERN50</v>
      </c>
      <c r="I4049" t="str">
        <f>VLOOKUP(Source[[#This Row],[SubjCrse]],'Courses and Categories'!$E$2:$G$1816,3,FALSE)</f>
        <v>Credit General Education</v>
      </c>
      <c r="J4049">
        <v>934</v>
      </c>
      <c r="K4049" t="s">
        <v>957</v>
      </c>
      <c r="L4049" t="s">
        <v>87</v>
      </c>
      <c r="M4049" t="s">
        <v>897</v>
      </c>
      <c r="N4049" t="s">
        <v>42</v>
      </c>
      <c r="O4049" t="s">
        <v>42</v>
      </c>
      <c r="P4049" t="s">
        <v>42</v>
      </c>
      <c r="Q4049" t="s">
        <v>42</v>
      </c>
      <c r="S4049" t="s">
        <v>134</v>
      </c>
      <c r="T4049" t="s">
        <v>51</v>
      </c>
      <c r="U4049" s="1">
        <v>43640</v>
      </c>
      <c r="V4049" s="1">
        <v>43665</v>
      </c>
      <c r="W4049" t="s">
        <v>1827</v>
      </c>
      <c r="X4049" t="s">
        <v>899</v>
      </c>
      <c r="Y4049">
        <v>42</v>
      </c>
      <c r="Z4049">
        <v>35</v>
      </c>
      <c r="AA4049">
        <v>40</v>
      </c>
      <c r="AB4049">
        <v>87.5</v>
      </c>
      <c r="AD4049">
        <f>IF(ISBLANK(Source[[#This Row],[CrosslistID]]),1,1/COUNTIFS(Source[CrosslistID],Source[[#This Row],[CrosslistID]],Source[TermDesc],Source[[#This Row],[TermDesc]]))</f>
        <v>1</v>
      </c>
      <c r="AG4049">
        <v>0</v>
      </c>
      <c r="AH4049">
        <v>87.5</v>
      </c>
      <c r="AI4049">
        <v>4.0999999999999996</v>
      </c>
      <c r="AJ4049">
        <v>4.2</v>
      </c>
      <c r="AK4049">
        <v>0.2</v>
      </c>
      <c r="AL40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49">
        <f>IF(AND(Source[[#This Row],[Credit_Noncredit]]="Noncredit",Source[[#This Row],[FTEF]]&gt;0),Source[[#This Row],[NC XLST FTES]]*525/(437.5*Source[[#This Row],[FTEF]]),0)</f>
        <v>0</v>
      </c>
      <c r="AN4049">
        <f>IF(Source[[#This Row],[Credit_Noncredit]]="Credit",Source[[#This Row],[Census Enrollment]],Source[[#This Row],[Noncredit Avg. Attendance]])</f>
        <v>42</v>
      </c>
    </row>
    <row r="4050" spans="1:40" x14ac:dyDescent="0.25">
      <c r="A4050" t="s">
        <v>885</v>
      </c>
      <c r="B4050" t="s">
        <v>886</v>
      </c>
      <c r="C4050" t="s">
        <v>811</v>
      </c>
      <c r="D4050" t="s">
        <v>877</v>
      </c>
      <c r="E4050" s="4">
        <v>53318</v>
      </c>
      <c r="F4050" s="4" t="s">
        <v>878</v>
      </c>
      <c r="G4050" s="4">
        <v>51</v>
      </c>
      <c r="H4050" t="str">
        <f>CONCATENATE(Source[[#This Row],[Subject]],TRIM(Source[[#This Row],[Course]]))</f>
        <v>LERN51</v>
      </c>
      <c r="I4050" t="str">
        <f>VLOOKUP(Source[[#This Row],[SubjCrse]],'Courses and Categories'!$E$2:$G$1816,3,FALSE)</f>
        <v>Credit Support</v>
      </c>
      <c r="J4050">
        <v>1</v>
      </c>
      <c r="K4050" t="s">
        <v>1828</v>
      </c>
      <c r="L4050" t="s">
        <v>39</v>
      </c>
      <c r="M4050" t="s">
        <v>903</v>
      </c>
      <c r="N4050" t="s">
        <v>195</v>
      </c>
      <c r="O4050">
        <v>1010</v>
      </c>
      <c r="P4050">
        <v>1200</v>
      </c>
      <c r="Q4050" t="s">
        <v>889</v>
      </c>
      <c r="R4050">
        <v>304</v>
      </c>
      <c r="S4050" t="s">
        <v>134</v>
      </c>
      <c r="T4050" t="s">
        <v>51</v>
      </c>
      <c r="U4050" s="1">
        <v>43668</v>
      </c>
      <c r="V4050" s="1">
        <v>43679</v>
      </c>
      <c r="W4050" t="s">
        <v>1829</v>
      </c>
      <c r="X4050" t="s">
        <v>905</v>
      </c>
      <c r="Y4050">
        <v>25</v>
      </c>
      <c r="Z4050">
        <v>24</v>
      </c>
      <c r="AA4050">
        <v>45</v>
      </c>
      <c r="AB4050">
        <v>53.333300000000001</v>
      </c>
      <c r="AD4050">
        <f>IF(ISBLANK(Source[[#This Row],[CrosslistID]]),1,1/COUNTIFS(Source[CrosslistID],Source[[#This Row],[CrosslistID]],Source[TermDesc],Source[[#This Row],[TermDesc]]))</f>
        <v>1</v>
      </c>
      <c r="AG4050">
        <v>0</v>
      </c>
      <c r="AH4050">
        <v>53.333300000000001</v>
      </c>
      <c r="AI4050">
        <v>0.8</v>
      </c>
      <c r="AJ4050">
        <v>0.95240000000000002</v>
      </c>
      <c r="AK4050">
        <v>6.6699999999999995E-2</v>
      </c>
      <c r="AL40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50">
        <f>IF(AND(Source[[#This Row],[Credit_Noncredit]]="Noncredit",Source[[#This Row],[FTEF]]&gt;0),Source[[#This Row],[NC XLST FTES]]*525/(437.5*Source[[#This Row],[FTEF]]),0)</f>
        <v>0</v>
      </c>
      <c r="AN4050">
        <f>IF(Source[[#This Row],[Credit_Noncredit]]="Credit",Source[[#This Row],[Census Enrollment]],Source[[#This Row],[Noncredit Avg. Attendance]])</f>
        <v>25</v>
      </c>
    </row>
    <row r="4051" spans="1:40" x14ac:dyDescent="0.25">
      <c r="A4051" t="s">
        <v>885</v>
      </c>
      <c r="B4051" t="s">
        <v>886</v>
      </c>
      <c r="C4051" t="s">
        <v>811</v>
      </c>
      <c r="D4051" t="s">
        <v>877</v>
      </c>
      <c r="E4051" s="4">
        <v>53505</v>
      </c>
      <c r="F4051" s="4" t="s">
        <v>878</v>
      </c>
      <c r="G4051" s="4">
        <v>51</v>
      </c>
      <c r="H4051" t="str">
        <f>CONCATENATE(Source[[#This Row],[Subject]],TRIM(Source[[#This Row],[Course]]))</f>
        <v>LERN51</v>
      </c>
      <c r="I4051" t="str">
        <f>VLOOKUP(Source[[#This Row],[SubjCrse]],'Courses and Categories'!$E$2:$G$1816,3,FALSE)</f>
        <v>Credit Support</v>
      </c>
      <c r="J4051">
        <v>2</v>
      </c>
      <c r="K4051" t="s">
        <v>1828</v>
      </c>
      <c r="L4051" t="s">
        <v>39</v>
      </c>
      <c r="M4051" t="s">
        <v>903</v>
      </c>
      <c r="N4051" t="s">
        <v>195</v>
      </c>
      <c r="O4051">
        <v>1010</v>
      </c>
      <c r="P4051">
        <v>1200</v>
      </c>
      <c r="Q4051" t="s">
        <v>889</v>
      </c>
      <c r="R4051">
        <v>305</v>
      </c>
      <c r="S4051" t="s">
        <v>134</v>
      </c>
      <c r="T4051" t="s">
        <v>44</v>
      </c>
      <c r="U4051" s="1">
        <v>43668</v>
      </c>
      <c r="V4051" s="1">
        <v>43679</v>
      </c>
      <c r="W4051" t="s">
        <v>1456</v>
      </c>
      <c r="X4051" t="s">
        <v>905</v>
      </c>
      <c r="Y4051">
        <v>29</v>
      </c>
      <c r="Z4051">
        <v>28</v>
      </c>
      <c r="AA4051">
        <v>45</v>
      </c>
      <c r="AB4051">
        <v>62.222200000000001</v>
      </c>
      <c r="AD4051">
        <f>IF(ISBLANK(Source[[#This Row],[CrosslistID]]),1,1/COUNTIFS(Source[CrosslistID],Source[[#This Row],[CrosslistID]],Source[TermDesc],Source[[#This Row],[TermDesc]]))</f>
        <v>1</v>
      </c>
      <c r="AG4051">
        <v>0</v>
      </c>
      <c r="AH4051">
        <v>62.222200000000001</v>
      </c>
      <c r="AI4051">
        <v>0.99</v>
      </c>
      <c r="AJ4051">
        <v>1.1042000000000001</v>
      </c>
      <c r="AK4051">
        <v>6.6699999999999995E-2</v>
      </c>
      <c r="AL40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51">
        <f>IF(AND(Source[[#This Row],[Credit_Noncredit]]="Noncredit",Source[[#This Row],[FTEF]]&gt;0),Source[[#This Row],[NC XLST FTES]]*525/(437.5*Source[[#This Row],[FTEF]]),0)</f>
        <v>0</v>
      </c>
      <c r="AN4051">
        <f>IF(Source[[#This Row],[Credit_Noncredit]]="Credit",Source[[#This Row],[Census Enrollment]],Source[[#This Row],[Noncredit Avg. Attendance]])</f>
        <v>29</v>
      </c>
    </row>
    <row r="4052" spans="1:40" x14ac:dyDescent="0.25">
      <c r="A4052" t="s">
        <v>885</v>
      </c>
      <c r="B4052" t="s">
        <v>886</v>
      </c>
      <c r="C4052" t="s">
        <v>811</v>
      </c>
      <c r="D4052" t="s">
        <v>877</v>
      </c>
      <c r="E4052" s="4">
        <v>53685</v>
      </c>
      <c r="F4052" s="4" t="s">
        <v>878</v>
      </c>
      <c r="G4052" s="4">
        <v>51</v>
      </c>
      <c r="H4052" t="str">
        <f>CONCATENATE(Source[[#This Row],[Subject]],TRIM(Source[[#This Row],[Course]]))</f>
        <v>LERN51</v>
      </c>
      <c r="I4052" t="str">
        <f>VLOOKUP(Source[[#This Row],[SubjCrse]],'Courses and Categories'!$E$2:$G$1816,3,FALSE)</f>
        <v>Credit Support</v>
      </c>
      <c r="J4052">
        <v>3</v>
      </c>
      <c r="K4052" t="s">
        <v>1828</v>
      </c>
      <c r="L4052" t="s">
        <v>39</v>
      </c>
      <c r="M4052" t="s">
        <v>903</v>
      </c>
      <c r="N4052" t="s">
        <v>195</v>
      </c>
      <c r="O4052">
        <v>820</v>
      </c>
      <c r="P4052">
        <v>1140</v>
      </c>
      <c r="Q4052" t="s">
        <v>236</v>
      </c>
      <c r="R4052">
        <v>250</v>
      </c>
      <c r="S4052" t="s">
        <v>134</v>
      </c>
      <c r="T4052" t="s">
        <v>44</v>
      </c>
      <c r="U4052" s="1">
        <v>43619</v>
      </c>
      <c r="V4052" s="1">
        <v>43623</v>
      </c>
      <c r="W4052" t="s">
        <v>305</v>
      </c>
      <c r="X4052" t="s">
        <v>905</v>
      </c>
      <c r="Y4052">
        <v>10</v>
      </c>
      <c r="Z4052">
        <v>9</v>
      </c>
      <c r="AA4052">
        <v>20</v>
      </c>
      <c r="AB4052">
        <v>45</v>
      </c>
      <c r="AD4052">
        <f>IF(ISBLANK(Source[[#This Row],[CrosslistID]]),1,1/COUNTIFS(Source[CrosslistID],Source[[#This Row],[CrosslistID]],Source[TermDesc],Source[[#This Row],[TermDesc]]))</f>
        <v>1</v>
      </c>
      <c r="AG4052">
        <v>0</v>
      </c>
      <c r="AH4052">
        <v>45</v>
      </c>
      <c r="AI4052">
        <v>0.34300000000000003</v>
      </c>
      <c r="AJ4052">
        <v>0.34300000000000003</v>
      </c>
      <c r="AK4052">
        <v>6.6699999999999995E-2</v>
      </c>
      <c r="AL40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52">
        <f>IF(AND(Source[[#This Row],[Credit_Noncredit]]="Noncredit",Source[[#This Row],[FTEF]]&gt;0),Source[[#This Row],[NC XLST FTES]]*525/(437.5*Source[[#This Row],[FTEF]]),0)</f>
        <v>0</v>
      </c>
      <c r="AN4052">
        <f>IF(Source[[#This Row],[Credit_Noncredit]]="Credit",Source[[#This Row],[Census Enrollment]],Source[[#This Row],[Noncredit Avg. Attendance]])</f>
        <v>10</v>
      </c>
    </row>
    <row r="4053" spans="1:40" x14ac:dyDescent="0.25">
      <c r="A4053" t="s">
        <v>1830</v>
      </c>
      <c r="B4053" t="s">
        <v>33</v>
      </c>
      <c r="C4053" t="s">
        <v>55</v>
      </c>
      <c r="D4053" t="s">
        <v>56</v>
      </c>
      <c r="E4053" s="4">
        <v>62565</v>
      </c>
      <c r="F4053" s="4" t="s">
        <v>88</v>
      </c>
      <c r="G4053" s="4">
        <v>5500</v>
      </c>
      <c r="H4053" t="str">
        <f>CONCATENATE(Source[[#This Row],[Subject]],TRIM(Source[[#This Row],[Course]]))</f>
        <v>BOSS5500</v>
      </c>
      <c r="I4053" t="str">
        <f>VLOOKUP(Source[[#This Row],[SubjCrse]],'Courses and Categories'!$E$2:$G$1816,3,FALSE)</f>
        <v>Noncredit CTE</v>
      </c>
      <c r="J4053">
        <v>701</v>
      </c>
      <c r="K4053" t="s">
        <v>112</v>
      </c>
      <c r="L4053" t="s">
        <v>39</v>
      </c>
      <c r="M4053" t="s">
        <v>40</v>
      </c>
      <c r="N4053" t="s">
        <v>63</v>
      </c>
      <c r="O4053">
        <v>810</v>
      </c>
      <c r="P4053">
        <v>1000</v>
      </c>
      <c r="Q4053" t="s">
        <v>52</v>
      </c>
      <c r="R4053">
        <v>476</v>
      </c>
      <c r="S4053" t="s">
        <v>53</v>
      </c>
      <c r="T4053" t="s">
        <v>224</v>
      </c>
      <c r="U4053" s="1">
        <v>43626</v>
      </c>
      <c r="V4053" s="1">
        <v>43664</v>
      </c>
      <c r="W4053" t="s">
        <v>125</v>
      </c>
      <c r="X4053" t="s">
        <v>46</v>
      </c>
      <c r="Y4053">
        <v>45</v>
      </c>
      <c r="Z4053">
        <v>45</v>
      </c>
      <c r="AA4053">
        <v>40</v>
      </c>
      <c r="AB4053">
        <v>112.5</v>
      </c>
      <c r="AD4053">
        <f>IF(ISBLANK(Source[[#This Row],[CrosslistID]]),1,1/COUNTIFS(Source[CrosslistID],Source[[#This Row],[CrosslistID]],Source[TermDesc],Source[[#This Row],[TermDesc]]))</f>
        <v>1</v>
      </c>
      <c r="AG4053">
        <v>0</v>
      </c>
      <c r="AH4053">
        <v>112.5</v>
      </c>
      <c r="AI4053">
        <v>1.9770000000000001</v>
      </c>
      <c r="AJ4053">
        <v>1.9770000000000001</v>
      </c>
      <c r="AK4053">
        <v>0.1</v>
      </c>
      <c r="AL40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1.9770000000000001</v>
      </c>
      <c r="AM4053">
        <f>IF(AND(Source[[#This Row],[Credit_Noncredit]]="Noncredit",Source[[#This Row],[FTEF]]&gt;0),Source[[#This Row],[NC XLST FTES]]*525/(437.5*Source[[#This Row],[FTEF]]),0)</f>
        <v>23.724</v>
      </c>
      <c r="AN4053">
        <f>IF(Source[[#This Row],[Credit_Noncredit]]="Credit",Source[[#This Row],[Census Enrollment]],Source[[#This Row],[Noncredit Avg. Attendance]])</f>
        <v>23.724</v>
      </c>
    </row>
    <row r="4054" spans="1:40" x14ac:dyDescent="0.25">
      <c r="A4054" t="s">
        <v>1830</v>
      </c>
      <c r="B4054" t="s">
        <v>33</v>
      </c>
      <c r="C4054" t="s">
        <v>55</v>
      </c>
      <c r="D4054" t="s">
        <v>56</v>
      </c>
      <c r="E4054" s="4">
        <v>62409</v>
      </c>
      <c r="F4054" s="4" t="s">
        <v>129</v>
      </c>
      <c r="G4054" s="4">
        <v>9245</v>
      </c>
      <c r="H4054" t="str">
        <f>CONCATENATE(Source[[#This Row],[Subject]],TRIM(Source[[#This Row],[Course]]))</f>
        <v>COMP9245</v>
      </c>
      <c r="I4054" t="str">
        <f>VLOOKUP(Source[[#This Row],[SubjCrse]],'Courses and Categories'!$E$2:$G$1816,3,FALSE)</f>
        <v>Noncredit CTE</v>
      </c>
      <c r="J4054">
        <v>401</v>
      </c>
      <c r="K4054" t="s">
        <v>1831</v>
      </c>
      <c r="L4054" t="s">
        <v>39</v>
      </c>
      <c r="M4054" t="s">
        <v>40</v>
      </c>
      <c r="N4054" t="s">
        <v>195</v>
      </c>
      <c r="O4054">
        <v>830</v>
      </c>
      <c r="P4054">
        <v>1120</v>
      </c>
      <c r="Q4054" t="s">
        <v>64</v>
      </c>
      <c r="R4054">
        <v>1202</v>
      </c>
      <c r="S4054" t="s">
        <v>65</v>
      </c>
      <c r="T4054" t="s">
        <v>224</v>
      </c>
      <c r="U4054" s="1">
        <v>43647</v>
      </c>
      <c r="V4054" s="1">
        <v>43658</v>
      </c>
      <c r="W4054" t="s">
        <v>123</v>
      </c>
      <c r="X4054" t="s">
        <v>46</v>
      </c>
      <c r="Y4054">
        <v>46</v>
      </c>
      <c r="Z4054">
        <v>45</v>
      </c>
      <c r="AA4054">
        <v>40</v>
      </c>
      <c r="AB4054">
        <v>112.5</v>
      </c>
      <c r="AD4054">
        <f>IF(ISBLANK(Source[[#This Row],[CrosslistID]]),1,1/COUNTIFS(Source[CrosslistID],Source[[#This Row],[CrosslistID]],Source[TermDesc],Source[[#This Row],[TermDesc]]))</f>
        <v>1</v>
      </c>
      <c r="AG4054">
        <v>0</v>
      </c>
      <c r="AH4054">
        <v>112.5</v>
      </c>
      <c r="AI4054">
        <v>1.48</v>
      </c>
      <c r="AJ4054">
        <v>1.48</v>
      </c>
      <c r="AK4054">
        <v>6.8599999999999994E-2</v>
      </c>
      <c r="AL40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1.48</v>
      </c>
      <c r="AM4054">
        <f>IF(AND(Source[[#This Row],[Credit_Noncredit]]="Noncredit",Source[[#This Row],[FTEF]]&gt;0),Source[[#This Row],[NC XLST FTES]]*525/(437.5*Source[[#This Row],[FTEF]]),0)</f>
        <v>25.889212827988342</v>
      </c>
      <c r="AN4054">
        <f>IF(Source[[#This Row],[Credit_Noncredit]]="Credit",Source[[#This Row],[Census Enrollment]],Source[[#This Row],[Noncredit Avg. Attendance]])</f>
        <v>25.889212827988342</v>
      </c>
    </row>
    <row r="4055" spans="1:40" x14ac:dyDescent="0.25">
      <c r="A4055" t="s">
        <v>1830</v>
      </c>
      <c r="B4055" t="s">
        <v>33</v>
      </c>
      <c r="C4055" t="s">
        <v>55</v>
      </c>
      <c r="D4055" t="s">
        <v>56</v>
      </c>
      <c r="E4055" s="4">
        <v>63430</v>
      </c>
      <c r="F4055" s="4" t="s">
        <v>129</v>
      </c>
      <c r="G4055" s="4">
        <v>9900</v>
      </c>
      <c r="H4055" t="str">
        <f>CONCATENATE(Source[[#This Row],[Subject]],TRIM(Source[[#This Row],[Course]]))</f>
        <v>COMP9900</v>
      </c>
      <c r="I4055" t="str">
        <f>VLOOKUP(Source[[#This Row],[SubjCrse]],'Courses and Categories'!$E$2:$G$1816,3,FALSE)</f>
        <v>Noncredit CTE</v>
      </c>
      <c r="J4055">
        <v>501</v>
      </c>
      <c r="K4055" t="s">
        <v>140</v>
      </c>
      <c r="L4055" t="s">
        <v>39</v>
      </c>
      <c r="M4055" t="s">
        <v>40</v>
      </c>
      <c r="N4055" t="s">
        <v>63</v>
      </c>
      <c r="O4055">
        <v>1100</v>
      </c>
      <c r="P4055">
        <v>1250</v>
      </c>
      <c r="Q4055" t="s">
        <v>76</v>
      </c>
      <c r="R4055" t="s">
        <v>138</v>
      </c>
      <c r="S4055" t="s">
        <v>77</v>
      </c>
      <c r="T4055" t="s">
        <v>224</v>
      </c>
      <c r="U4055" s="1">
        <v>43626</v>
      </c>
      <c r="V4055" s="1">
        <v>43664</v>
      </c>
      <c r="W4055" t="s">
        <v>1707</v>
      </c>
      <c r="X4055" t="s">
        <v>46</v>
      </c>
      <c r="Y4055">
        <v>34</v>
      </c>
      <c r="Z4055">
        <v>31</v>
      </c>
      <c r="AA4055">
        <v>40</v>
      </c>
      <c r="AB4055">
        <v>77.5</v>
      </c>
      <c r="AD4055">
        <f>IF(ISBLANK(Source[[#This Row],[CrosslistID]]),1,1/COUNTIFS(Source[CrosslistID],Source[[#This Row],[CrosslistID]],Source[TermDesc],Source[[#This Row],[TermDesc]]))</f>
        <v>1</v>
      </c>
      <c r="AG4055">
        <v>0</v>
      </c>
      <c r="AH4055">
        <v>77.5</v>
      </c>
      <c r="AI4055">
        <v>0</v>
      </c>
      <c r="AJ4055">
        <v>0</v>
      </c>
      <c r="AK4055">
        <v>0.1</v>
      </c>
      <c r="AL40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055">
        <f>IF(AND(Source[[#This Row],[Credit_Noncredit]]="Noncredit",Source[[#This Row],[FTEF]]&gt;0),Source[[#This Row],[NC XLST FTES]]*525/(437.5*Source[[#This Row],[FTEF]]),0)</f>
        <v>0</v>
      </c>
      <c r="AN4055">
        <f>IF(Source[[#This Row],[Credit_Noncredit]]="Credit",Source[[#This Row],[Census Enrollment]],Source[[#This Row],[Noncredit Avg. Attendance]])</f>
        <v>0</v>
      </c>
    </row>
    <row r="4056" spans="1:40" x14ac:dyDescent="0.25">
      <c r="A4056" t="s">
        <v>1830</v>
      </c>
      <c r="B4056" t="s">
        <v>33</v>
      </c>
      <c r="C4056" t="s">
        <v>55</v>
      </c>
      <c r="D4056" t="s">
        <v>56</v>
      </c>
      <c r="E4056" s="4">
        <v>63008</v>
      </c>
      <c r="F4056" s="4" t="s">
        <v>129</v>
      </c>
      <c r="G4056" s="4">
        <v>9901</v>
      </c>
      <c r="H4056" t="str">
        <f>CONCATENATE(Source[[#This Row],[Subject]],TRIM(Source[[#This Row],[Course]]))</f>
        <v>COMP9901</v>
      </c>
      <c r="I4056" t="str">
        <f>VLOOKUP(Source[[#This Row],[SubjCrse]],'Courses and Categories'!$E$2:$G$1816,3,FALSE)</f>
        <v>Noncredit CTE</v>
      </c>
      <c r="J4056">
        <v>401</v>
      </c>
      <c r="K4056" t="s">
        <v>143</v>
      </c>
      <c r="L4056" t="s">
        <v>39</v>
      </c>
      <c r="M4056" t="s">
        <v>40</v>
      </c>
      <c r="N4056" t="s">
        <v>195</v>
      </c>
      <c r="O4056">
        <v>830</v>
      </c>
      <c r="P4056">
        <v>1120</v>
      </c>
      <c r="Q4056" t="s">
        <v>64</v>
      </c>
      <c r="R4056">
        <v>1102</v>
      </c>
      <c r="S4056" t="s">
        <v>65</v>
      </c>
      <c r="T4056" t="s">
        <v>224</v>
      </c>
      <c r="U4056" s="1">
        <v>43626</v>
      </c>
      <c r="V4056" s="1">
        <v>43644</v>
      </c>
      <c r="W4056" t="s">
        <v>66</v>
      </c>
      <c r="X4056" t="s">
        <v>46</v>
      </c>
      <c r="Y4056">
        <v>47</v>
      </c>
      <c r="Z4056">
        <v>47</v>
      </c>
      <c r="AA4056">
        <v>40</v>
      </c>
      <c r="AB4056">
        <v>117.5</v>
      </c>
      <c r="AD4056">
        <f>IF(ISBLANK(Source[[#This Row],[CrosslistID]]),1,1/COUNTIFS(Source[CrosslistID],Source[[#This Row],[CrosslistID]],Source[TermDesc],Source[[#This Row],[TermDesc]]))</f>
        <v>1</v>
      </c>
      <c r="AG4056">
        <v>0</v>
      </c>
      <c r="AH4056">
        <v>117.5</v>
      </c>
      <c r="AI4056">
        <v>2.2690000000000001</v>
      </c>
      <c r="AJ4056">
        <v>2.2690000000000001</v>
      </c>
      <c r="AK4056">
        <v>0.1</v>
      </c>
      <c r="AL40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2.2690000000000001</v>
      </c>
      <c r="AM4056">
        <f>IF(AND(Source[[#This Row],[Credit_Noncredit]]="Noncredit",Source[[#This Row],[FTEF]]&gt;0),Source[[#This Row],[NC XLST FTES]]*525/(437.5*Source[[#This Row],[FTEF]]),0)</f>
        <v>27.228000000000002</v>
      </c>
      <c r="AN4056">
        <f>IF(Source[[#This Row],[Credit_Noncredit]]="Credit",Source[[#This Row],[Census Enrollment]],Source[[#This Row],[Noncredit Avg. Attendance]])</f>
        <v>27.228000000000002</v>
      </c>
    </row>
    <row r="4057" spans="1:40" x14ac:dyDescent="0.25">
      <c r="A4057" t="s">
        <v>1830</v>
      </c>
      <c r="B4057" t="s">
        <v>33</v>
      </c>
      <c r="C4057" t="s">
        <v>55</v>
      </c>
      <c r="D4057" t="s">
        <v>56</v>
      </c>
      <c r="E4057" s="4">
        <v>63431</v>
      </c>
      <c r="F4057" s="4" t="s">
        <v>129</v>
      </c>
      <c r="G4057" s="4">
        <v>9903</v>
      </c>
      <c r="H4057" t="str">
        <f>CONCATENATE(Source[[#This Row],[Subject]],TRIM(Source[[#This Row],[Course]]))</f>
        <v>COMP9903</v>
      </c>
      <c r="I4057" t="str">
        <f>VLOOKUP(Source[[#This Row],[SubjCrse]],'Courses and Categories'!$E$2:$G$1816,3,FALSE)</f>
        <v>Noncredit CTE</v>
      </c>
      <c r="J4057">
        <v>401</v>
      </c>
      <c r="K4057" t="s">
        <v>1832</v>
      </c>
      <c r="L4057" t="s">
        <v>39</v>
      </c>
      <c r="M4057" t="s">
        <v>40</v>
      </c>
      <c r="N4057" t="s">
        <v>195</v>
      </c>
      <c r="O4057">
        <v>830</v>
      </c>
      <c r="P4057">
        <v>1120</v>
      </c>
      <c r="Q4057" t="s">
        <v>64</v>
      </c>
      <c r="R4057">
        <v>1202</v>
      </c>
      <c r="S4057" t="s">
        <v>65</v>
      </c>
      <c r="T4057" t="s">
        <v>224</v>
      </c>
      <c r="U4057" s="1">
        <v>43661</v>
      </c>
      <c r="V4057" s="1">
        <v>43665</v>
      </c>
      <c r="W4057" t="s">
        <v>123</v>
      </c>
      <c r="X4057" t="s">
        <v>46</v>
      </c>
      <c r="Y4057">
        <v>43</v>
      </c>
      <c r="Z4057">
        <v>42</v>
      </c>
      <c r="AA4057">
        <v>40</v>
      </c>
      <c r="AB4057">
        <v>105</v>
      </c>
      <c r="AD4057">
        <f>IF(ISBLANK(Source[[#This Row],[CrosslistID]]),1,1/COUNTIFS(Source[CrosslistID],Source[[#This Row],[CrosslistID]],Source[TermDesc],Source[[#This Row],[TermDesc]]))</f>
        <v>1</v>
      </c>
      <c r="AG4057">
        <v>0</v>
      </c>
      <c r="AH4057">
        <v>105</v>
      </c>
      <c r="AI4057">
        <v>0.8</v>
      </c>
      <c r="AJ4057">
        <v>0.8</v>
      </c>
      <c r="AK4057">
        <v>3.4000000000000002E-2</v>
      </c>
      <c r="AL40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</v>
      </c>
      <c r="AM4057">
        <f>IF(AND(Source[[#This Row],[Credit_Noncredit]]="Noncredit",Source[[#This Row],[FTEF]]&gt;0),Source[[#This Row],[NC XLST FTES]]*525/(437.5*Source[[#This Row],[FTEF]]),0)</f>
        <v>28.235294117647054</v>
      </c>
      <c r="AN4057">
        <f>IF(Source[[#This Row],[Credit_Noncredit]]="Credit",Source[[#This Row],[Census Enrollment]],Source[[#This Row],[Noncredit Avg. Attendance]])</f>
        <v>28.235294117647054</v>
      </c>
    </row>
    <row r="4058" spans="1:40" x14ac:dyDescent="0.25">
      <c r="A4058" t="s">
        <v>1830</v>
      </c>
      <c r="B4058" t="s">
        <v>33</v>
      </c>
      <c r="C4058" t="s">
        <v>55</v>
      </c>
      <c r="D4058" t="s">
        <v>56</v>
      </c>
      <c r="E4058" s="4">
        <v>63009</v>
      </c>
      <c r="F4058" s="4" t="s">
        <v>129</v>
      </c>
      <c r="G4058" s="4">
        <v>9905</v>
      </c>
      <c r="H4058" t="str">
        <f>CONCATENATE(Source[[#This Row],[Subject]],TRIM(Source[[#This Row],[Course]]))</f>
        <v>COMP9905</v>
      </c>
      <c r="I4058" t="str">
        <f>VLOOKUP(Source[[#This Row],[SubjCrse]],'Courses and Categories'!$E$2:$G$1816,3,FALSE)</f>
        <v>Noncredit CTE</v>
      </c>
      <c r="J4058">
        <v>501</v>
      </c>
      <c r="K4058" t="s">
        <v>147</v>
      </c>
      <c r="L4058" t="s">
        <v>39</v>
      </c>
      <c r="M4058" t="s">
        <v>40</v>
      </c>
      <c r="N4058" t="s">
        <v>63</v>
      </c>
      <c r="O4058">
        <v>1100</v>
      </c>
      <c r="P4058">
        <v>1250</v>
      </c>
      <c r="Q4058" t="s">
        <v>76</v>
      </c>
      <c r="R4058">
        <v>514</v>
      </c>
      <c r="S4058" t="s">
        <v>77</v>
      </c>
      <c r="T4058" t="s">
        <v>224</v>
      </c>
      <c r="U4058" s="1">
        <v>43626</v>
      </c>
      <c r="V4058" s="1">
        <v>43664</v>
      </c>
      <c r="W4058" t="s">
        <v>158</v>
      </c>
      <c r="X4058" t="s">
        <v>46</v>
      </c>
      <c r="Y4058">
        <v>41</v>
      </c>
      <c r="Z4058">
        <v>40</v>
      </c>
      <c r="AA4058">
        <v>40</v>
      </c>
      <c r="AB4058">
        <v>100</v>
      </c>
      <c r="AD4058">
        <f>IF(ISBLANK(Source[[#This Row],[CrosslistID]]),1,1/COUNTIFS(Source[CrosslistID],Source[[#This Row],[CrosslistID]],Source[TermDesc],Source[[#This Row],[TermDesc]]))</f>
        <v>1</v>
      </c>
      <c r="AG4058">
        <v>0</v>
      </c>
      <c r="AH4058">
        <v>100</v>
      </c>
      <c r="AI4058">
        <v>1.482</v>
      </c>
      <c r="AJ4058">
        <v>1.482</v>
      </c>
      <c r="AK4058">
        <v>0.1</v>
      </c>
      <c r="AL40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1.482</v>
      </c>
      <c r="AM4058">
        <f>IF(AND(Source[[#This Row],[Credit_Noncredit]]="Noncredit",Source[[#This Row],[FTEF]]&gt;0),Source[[#This Row],[NC XLST FTES]]*525/(437.5*Source[[#This Row],[FTEF]]),0)</f>
        <v>17.783999999999999</v>
      </c>
      <c r="AN4058">
        <f>IF(Source[[#This Row],[Credit_Noncredit]]="Credit",Source[[#This Row],[Census Enrollment]],Source[[#This Row],[Noncredit Avg. Attendance]])</f>
        <v>17.783999999999999</v>
      </c>
    </row>
    <row r="4059" spans="1:40" x14ac:dyDescent="0.25">
      <c r="A4059" t="s">
        <v>1830</v>
      </c>
      <c r="B4059" t="s">
        <v>33</v>
      </c>
      <c r="C4059" t="s">
        <v>55</v>
      </c>
      <c r="D4059" t="s">
        <v>56</v>
      </c>
      <c r="E4059" s="4">
        <v>63298</v>
      </c>
      <c r="F4059" s="4" t="s">
        <v>129</v>
      </c>
      <c r="G4059" s="4">
        <v>9912</v>
      </c>
      <c r="H4059" t="str">
        <f>CONCATENATE(Source[[#This Row],[Subject]],TRIM(Source[[#This Row],[Course]]))</f>
        <v>COMP9912</v>
      </c>
      <c r="I4059" t="str">
        <f>VLOOKUP(Source[[#This Row],[SubjCrse]],'Courses and Categories'!$E$2:$G$1816,3,FALSE)</f>
        <v>Noncredit CTE</v>
      </c>
      <c r="J4059">
        <v>401</v>
      </c>
      <c r="K4059" t="s">
        <v>1833</v>
      </c>
      <c r="L4059" t="s">
        <v>39</v>
      </c>
      <c r="M4059" t="s">
        <v>40</v>
      </c>
      <c r="N4059" t="s">
        <v>1834</v>
      </c>
      <c r="O4059">
        <v>1130</v>
      </c>
      <c r="P4059">
        <v>1420</v>
      </c>
      <c r="Q4059" t="s">
        <v>64</v>
      </c>
      <c r="R4059">
        <v>1202</v>
      </c>
      <c r="S4059" t="s">
        <v>65</v>
      </c>
      <c r="T4059" t="s">
        <v>224</v>
      </c>
      <c r="U4059" s="1">
        <v>43661</v>
      </c>
      <c r="V4059" s="1">
        <v>43665</v>
      </c>
      <c r="W4059" t="s">
        <v>123</v>
      </c>
      <c r="X4059" t="s">
        <v>46</v>
      </c>
      <c r="Y4059">
        <v>50</v>
      </c>
      <c r="Z4059">
        <v>50</v>
      </c>
      <c r="AA4059">
        <v>0</v>
      </c>
      <c r="AB4059">
        <v>0</v>
      </c>
      <c r="AD4059">
        <f>IF(ISBLANK(Source[[#This Row],[CrosslistID]]),1,1/COUNTIFS(Source[CrosslistID],Source[[#This Row],[CrosslistID]],Source[TermDesc],Source[[#This Row],[TermDesc]]))</f>
        <v>1</v>
      </c>
      <c r="AG4059">
        <v>0</v>
      </c>
      <c r="AH4059">
        <v>0</v>
      </c>
      <c r="AI4059">
        <v>0.66900000000000004</v>
      </c>
      <c r="AJ4059">
        <v>0.66900000000000004</v>
      </c>
      <c r="AK4059">
        <v>3.4299999999999997E-2</v>
      </c>
      <c r="AL40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0.66900000000000004</v>
      </c>
      <c r="AM4059">
        <f>IF(AND(Source[[#This Row],[Credit_Noncredit]]="Noncredit",Source[[#This Row],[FTEF]]&gt;0),Source[[#This Row],[NC XLST FTES]]*525/(437.5*Source[[#This Row],[FTEF]]),0)</f>
        <v>23.405247813411084</v>
      </c>
      <c r="AN4059">
        <f>IF(Source[[#This Row],[Credit_Noncredit]]="Credit",Source[[#This Row],[Census Enrollment]],Source[[#This Row],[Noncredit Avg. Attendance]])</f>
        <v>23.405247813411084</v>
      </c>
    </row>
    <row r="4060" spans="1:40" x14ac:dyDescent="0.25">
      <c r="A4060" t="s">
        <v>1830</v>
      </c>
      <c r="B4060" t="s">
        <v>33</v>
      </c>
      <c r="C4060" t="s">
        <v>55</v>
      </c>
      <c r="D4060" t="s">
        <v>56</v>
      </c>
      <c r="E4060" s="4">
        <v>63451</v>
      </c>
      <c r="F4060" s="4" t="s">
        <v>129</v>
      </c>
      <c r="G4060" s="4">
        <v>9928</v>
      </c>
      <c r="H4060" t="str">
        <f>CONCATENATE(Source[[#This Row],[Subject]],TRIM(Source[[#This Row],[Course]]))</f>
        <v>COMP9928</v>
      </c>
      <c r="I4060" t="str">
        <f>VLOOKUP(Source[[#This Row],[SubjCrse]],'Courses and Categories'!$E$2:$G$1816,3,FALSE)</f>
        <v>Noncredit CTE</v>
      </c>
      <c r="J4060">
        <v>401</v>
      </c>
      <c r="K4060" t="s">
        <v>157</v>
      </c>
      <c r="M4060" t="s">
        <v>40</v>
      </c>
      <c r="N4060" t="s">
        <v>195</v>
      </c>
      <c r="O4060">
        <v>1130</v>
      </c>
      <c r="P4060">
        <v>1420</v>
      </c>
      <c r="Q4060" t="s">
        <v>64</v>
      </c>
      <c r="R4060">
        <v>1102</v>
      </c>
      <c r="S4060" t="s">
        <v>65</v>
      </c>
      <c r="T4060" t="s">
        <v>224</v>
      </c>
      <c r="U4060" s="1">
        <v>43626</v>
      </c>
      <c r="V4060" s="1">
        <v>43644</v>
      </c>
      <c r="W4060" t="s">
        <v>66</v>
      </c>
      <c r="X4060" t="s">
        <v>46</v>
      </c>
      <c r="Y4060">
        <v>45</v>
      </c>
      <c r="Z4060">
        <v>44</v>
      </c>
      <c r="AA4060">
        <v>40</v>
      </c>
      <c r="AB4060">
        <v>110</v>
      </c>
      <c r="AD4060">
        <f>IF(ISBLANK(Source[[#This Row],[CrosslistID]]),1,1/COUNTIFS(Source[CrosslistID],Source[[#This Row],[CrosslistID]],Source[TermDesc],Source[[#This Row],[TermDesc]]))</f>
        <v>1</v>
      </c>
      <c r="AG4060">
        <v>0</v>
      </c>
      <c r="AH4060">
        <v>110</v>
      </c>
      <c r="AI4060">
        <v>2.1030000000000002</v>
      </c>
      <c r="AJ4060">
        <v>2.1030000000000002</v>
      </c>
      <c r="AK4060">
        <v>0.1</v>
      </c>
      <c r="AL40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2.1030000000000002</v>
      </c>
      <c r="AM4060">
        <f>IF(AND(Source[[#This Row],[Credit_Noncredit]]="Noncredit",Source[[#This Row],[FTEF]]&gt;0),Source[[#This Row],[NC XLST FTES]]*525/(437.5*Source[[#This Row],[FTEF]]),0)</f>
        <v>25.236000000000001</v>
      </c>
      <c r="AN4060">
        <f>IF(Source[[#This Row],[Credit_Noncredit]]="Credit",Source[[#This Row],[Census Enrollment]],Source[[#This Row],[Noncredit Avg. Attendance]])</f>
        <v>25.236000000000001</v>
      </c>
    </row>
    <row r="4061" spans="1:40" x14ac:dyDescent="0.25">
      <c r="A4061" t="s">
        <v>1830</v>
      </c>
      <c r="B4061" t="s">
        <v>33</v>
      </c>
      <c r="C4061" t="s">
        <v>55</v>
      </c>
      <c r="D4061" t="s">
        <v>56</v>
      </c>
      <c r="E4061" s="4">
        <v>62957</v>
      </c>
      <c r="F4061" s="4" t="s">
        <v>129</v>
      </c>
      <c r="G4061" s="4">
        <v>9947</v>
      </c>
      <c r="H4061" t="str">
        <f>CONCATENATE(Source[[#This Row],[Subject]],TRIM(Source[[#This Row],[Course]]))</f>
        <v>COMP9947</v>
      </c>
      <c r="I4061" t="str">
        <f>VLOOKUP(Source[[#This Row],[SubjCrse]],'Courses and Categories'!$E$2:$G$1816,3,FALSE)</f>
        <v>Noncredit CTE</v>
      </c>
      <c r="J4061">
        <v>401</v>
      </c>
      <c r="K4061" t="s">
        <v>1835</v>
      </c>
      <c r="L4061" t="s">
        <v>39</v>
      </c>
      <c r="M4061" t="s">
        <v>40</v>
      </c>
      <c r="N4061" t="s">
        <v>195</v>
      </c>
      <c r="O4061">
        <v>1130</v>
      </c>
      <c r="P4061">
        <v>1420</v>
      </c>
      <c r="Q4061" t="s">
        <v>64</v>
      </c>
      <c r="R4061">
        <v>1202</v>
      </c>
      <c r="S4061" t="s">
        <v>65</v>
      </c>
      <c r="T4061" t="s">
        <v>224</v>
      </c>
      <c r="U4061" s="1">
        <v>43654</v>
      </c>
      <c r="V4061" s="1">
        <v>43658</v>
      </c>
      <c r="W4061" t="s">
        <v>123</v>
      </c>
      <c r="X4061" t="s">
        <v>46</v>
      </c>
      <c r="Y4061">
        <v>47</v>
      </c>
      <c r="Z4061">
        <v>47</v>
      </c>
      <c r="AA4061">
        <v>40</v>
      </c>
      <c r="AB4061">
        <v>117.5</v>
      </c>
      <c r="AD4061">
        <f>IF(ISBLANK(Source[[#This Row],[CrosslistID]]),1,1/COUNTIFS(Source[CrosslistID],Source[[#This Row],[CrosslistID]],Source[TermDesc],Source[[#This Row],[TermDesc]]))</f>
        <v>1</v>
      </c>
      <c r="AG4061">
        <v>0</v>
      </c>
      <c r="AH4061">
        <v>117.5</v>
      </c>
      <c r="AI4061">
        <v>0.80600000000000005</v>
      </c>
      <c r="AJ4061">
        <v>0.80600000000000005</v>
      </c>
      <c r="AK4061">
        <v>3.3300000000000003E-2</v>
      </c>
      <c r="AL40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0.80600000000000005</v>
      </c>
      <c r="AM4061">
        <f>IF(AND(Source[[#This Row],[Credit_Noncredit]]="Noncredit",Source[[#This Row],[FTEF]]&gt;0),Source[[#This Row],[NC XLST FTES]]*525/(437.5*Source[[#This Row],[FTEF]]),0)</f>
        <v>29.045045045045043</v>
      </c>
      <c r="AN4061">
        <f>IF(Source[[#This Row],[Credit_Noncredit]]="Credit",Source[[#This Row],[Census Enrollment]],Source[[#This Row],[Noncredit Avg. Attendance]])</f>
        <v>29.045045045045043</v>
      </c>
    </row>
    <row r="4062" spans="1:40" x14ac:dyDescent="0.25">
      <c r="A4062" t="s">
        <v>1830</v>
      </c>
      <c r="B4062" t="s">
        <v>33</v>
      </c>
      <c r="C4062" t="s">
        <v>55</v>
      </c>
      <c r="D4062" t="s">
        <v>56</v>
      </c>
      <c r="E4062" s="4">
        <v>63022</v>
      </c>
      <c r="F4062" s="4" t="s">
        <v>129</v>
      </c>
      <c r="G4062" s="4">
        <v>9959</v>
      </c>
      <c r="H4062" t="str">
        <f>CONCATENATE(Source[[#This Row],[Subject]],TRIM(Source[[#This Row],[Course]]))</f>
        <v>COMP9959</v>
      </c>
      <c r="I4062" t="str">
        <f>VLOOKUP(Source[[#This Row],[SubjCrse]],'Courses and Categories'!$E$2:$G$1816,3,FALSE)</f>
        <v>Noncredit CTE</v>
      </c>
      <c r="J4062">
        <v>401</v>
      </c>
      <c r="K4062" t="s">
        <v>172</v>
      </c>
      <c r="L4062" t="s">
        <v>39</v>
      </c>
      <c r="M4062" t="s">
        <v>40</v>
      </c>
      <c r="N4062" t="s">
        <v>195</v>
      </c>
      <c r="O4062">
        <v>1130</v>
      </c>
      <c r="P4062">
        <v>1420</v>
      </c>
      <c r="Q4062" t="s">
        <v>64</v>
      </c>
      <c r="R4062">
        <v>1103</v>
      </c>
      <c r="S4062" t="s">
        <v>65</v>
      </c>
      <c r="T4062" t="s">
        <v>224</v>
      </c>
      <c r="U4062" s="1">
        <v>43647</v>
      </c>
      <c r="V4062" s="1">
        <v>43665</v>
      </c>
      <c r="W4062" t="s">
        <v>117</v>
      </c>
      <c r="X4062" t="s">
        <v>46</v>
      </c>
      <c r="Y4062">
        <v>31</v>
      </c>
      <c r="Z4062">
        <v>29</v>
      </c>
      <c r="AA4062">
        <v>40</v>
      </c>
      <c r="AB4062">
        <v>72.5</v>
      </c>
      <c r="AD4062">
        <f>IF(ISBLANK(Source[[#This Row],[CrosslistID]]),1,1/COUNTIFS(Source[CrosslistID],Source[[#This Row],[CrosslistID]],Source[TermDesc],Source[[#This Row],[TermDesc]]))</f>
        <v>1</v>
      </c>
      <c r="AG4062">
        <v>0</v>
      </c>
      <c r="AH4062">
        <v>72.5</v>
      </c>
      <c r="AI4062">
        <v>1.1259999999999999</v>
      </c>
      <c r="AJ4062">
        <v>1.1259999999999999</v>
      </c>
      <c r="AK4062">
        <v>0.1</v>
      </c>
      <c r="AL40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1.1259999999999999</v>
      </c>
      <c r="AM4062">
        <f>IF(AND(Source[[#This Row],[Credit_Noncredit]]="Noncredit",Source[[#This Row],[FTEF]]&gt;0),Source[[#This Row],[NC XLST FTES]]*525/(437.5*Source[[#This Row],[FTEF]]),0)</f>
        <v>13.511999999999999</v>
      </c>
      <c r="AN4062">
        <f>IF(Source[[#This Row],[Credit_Noncredit]]="Credit",Source[[#This Row],[Census Enrollment]],Source[[#This Row],[Noncredit Avg. Attendance]])</f>
        <v>13.511999999999999</v>
      </c>
    </row>
    <row r="4063" spans="1:40" x14ac:dyDescent="0.25">
      <c r="A4063" t="s">
        <v>1830</v>
      </c>
      <c r="B4063" t="s">
        <v>33</v>
      </c>
      <c r="C4063" t="s">
        <v>55</v>
      </c>
      <c r="D4063" t="s">
        <v>56</v>
      </c>
      <c r="E4063" s="4">
        <v>63434</v>
      </c>
      <c r="F4063" s="4" t="s">
        <v>129</v>
      </c>
      <c r="G4063" s="4">
        <v>9967</v>
      </c>
      <c r="H4063" t="str">
        <f>CONCATENATE(Source[[#This Row],[Subject]],TRIM(Source[[#This Row],[Course]]))</f>
        <v>COMP9967</v>
      </c>
      <c r="I4063" t="str">
        <f>VLOOKUP(Source[[#This Row],[SubjCrse]],'Courses and Categories'!$E$2:$G$1816,3,FALSE)</f>
        <v>Noncredit CTE</v>
      </c>
      <c r="J4063">
        <v>401</v>
      </c>
      <c r="K4063" t="s">
        <v>173</v>
      </c>
      <c r="L4063" t="s">
        <v>39</v>
      </c>
      <c r="M4063" t="s">
        <v>40</v>
      </c>
      <c r="N4063" t="s">
        <v>195</v>
      </c>
      <c r="O4063">
        <v>830</v>
      </c>
      <c r="P4063">
        <v>1120</v>
      </c>
      <c r="Q4063" t="s">
        <v>64</v>
      </c>
      <c r="R4063">
        <v>1103</v>
      </c>
      <c r="S4063" t="s">
        <v>65</v>
      </c>
      <c r="T4063" t="s">
        <v>224</v>
      </c>
      <c r="U4063" s="1">
        <v>43647</v>
      </c>
      <c r="V4063" s="1">
        <v>43665</v>
      </c>
      <c r="W4063" t="s">
        <v>117</v>
      </c>
      <c r="X4063" t="s">
        <v>46</v>
      </c>
      <c r="Y4063">
        <v>25</v>
      </c>
      <c r="Z4063">
        <v>25</v>
      </c>
      <c r="AA4063">
        <v>40</v>
      </c>
      <c r="AB4063">
        <v>62.5</v>
      </c>
      <c r="AD4063">
        <f>IF(ISBLANK(Source[[#This Row],[CrosslistID]]),1,1/COUNTIFS(Source[CrosslistID],Source[[#This Row],[CrosslistID]],Source[TermDesc],Source[[#This Row],[TermDesc]]))</f>
        <v>1</v>
      </c>
      <c r="AG4063">
        <v>0</v>
      </c>
      <c r="AH4063">
        <v>62.5</v>
      </c>
      <c r="AI4063">
        <v>1.286</v>
      </c>
      <c r="AJ4063">
        <v>1.286</v>
      </c>
      <c r="AK4063">
        <v>0.10290000000000001</v>
      </c>
      <c r="AL40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1.286</v>
      </c>
      <c r="AM4063">
        <f>IF(AND(Source[[#This Row],[Credit_Noncredit]]="Noncredit",Source[[#This Row],[FTEF]]&gt;0),Source[[#This Row],[NC XLST FTES]]*525/(437.5*Source[[#This Row],[FTEF]]),0)</f>
        <v>14.997084548104954</v>
      </c>
      <c r="AN4063">
        <f>IF(Source[[#This Row],[Credit_Noncredit]]="Credit",Source[[#This Row],[Census Enrollment]],Source[[#This Row],[Noncredit Avg. Attendance]])</f>
        <v>14.997084548104954</v>
      </c>
    </row>
    <row r="4064" spans="1:40" x14ac:dyDescent="0.25">
      <c r="A4064" t="s">
        <v>1830</v>
      </c>
      <c r="B4064" t="s">
        <v>33</v>
      </c>
      <c r="C4064" t="s">
        <v>55</v>
      </c>
      <c r="D4064" t="s">
        <v>56</v>
      </c>
      <c r="E4064" s="4">
        <v>63436</v>
      </c>
      <c r="F4064" s="4" t="s">
        <v>129</v>
      </c>
      <c r="G4064" s="4">
        <v>9975</v>
      </c>
      <c r="H4064" t="str">
        <f>CONCATENATE(Source[[#This Row],[Subject]],TRIM(Source[[#This Row],[Course]]))</f>
        <v>COMP9975</v>
      </c>
      <c r="I4064" t="str">
        <f>VLOOKUP(Source[[#This Row],[SubjCrse]],'Courses and Categories'!$E$2:$G$1816,3,FALSE)</f>
        <v>Noncredit CTE</v>
      </c>
      <c r="J4064">
        <v>701</v>
      </c>
      <c r="K4064" t="s">
        <v>176</v>
      </c>
      <c r="L4064" t="s">
        <v>39</v>
      </c>
      <c r="M4064" t="s">
        <v>40</v>
      </c>
      <c r="N4064" t="s">
        <v>63</v>
      </c>
      <c r="O4064">
        <v>810</v>
      </c>
      <c r="P4064">
        <v>1000</v>
      </c>
      <c r="Q4064" t="s">
        <v>52</v>
      </c>
      <c r="R4064">
        <v>471</v>
      </c>
      <c r="S4064" t="s">
        <v>53</v>
      </c>
      <c r="T4064" t="s">
        <v>224</v>
      </c>
      <c r="U4064" s="1">
        <v>43626</v>
      </c>
      <c r="V4064" s="1">
        <v>43664</v>
      </c>
      <c r="W4064" t="s">
        <v>125</v>
      </c>
      <c r="X4064" t="s">
        <v>46</v>
      </c>
      <c r="Y4064">
        <v>27</v>
      </c>
      <c r="Z4064">
        <v>26</v>
      </c>
      <c r="AA4064">
        <v>40</v>
      </c>
      <c r="AB4064">
        <v>65</v>
      </c>
      <c r="AD4064">
        <f>IF(ISBLANK(Source[[#This Row],[CrosslistID]]),1,1/COUNTIFS(Source[CrosslistID],Source[[#This Row],[CrosslistID]],Source[TermDesc],Source[[#This Row],[TermDesc]]))</f>
        <v>1</v>
      </c>
      <c r="AG4064">
        <v>0</v>
      </c>
      <c r="AH4064">
        <v>65</v>
      </c>
      <c r="AI4064">
        <v>1.68</v>
      </c>
      <c r="AJ4064">
        <v>1.68</v>
      </c>
      <c r="AK4064">
        <v>0.10290000000000001</v>
      </c>
      <c r="AL40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1.68</v>
      </c>
      <c r="AM4064">
        <f>IF(AND(Source[[#This Row],[Credit_Noncredit]]="Noncredit",Source[[#This Row],[FTEF]]&gt;0),Source[[#This Row],[NC XLST FTES]]*525/(437.5*Source[[#This Row],[FTEF]]),0)</f>
        <v>19.591836734693874</v>
      </c>
      <c r="AN4064">
        <f>IF(Source[[#This Row],[Credit_Noncredit]]="Credit",Source[[#This Row],[Census Enrollment]],Source[[#This Row],[Noncredit Avg. Attendance]])</f>
        <v>19.591836734693874</v>
      </c>
    </row>
    <row r="4065" spans="1:40" x14ac:dyDescent="0.25">
      <c r="A4065" t="s">
        <v>1830</v>
      </c>
      <c r="B4065" t="s">
        <v>33</v>
      </c>
      <c r="C4065" t="s">
        <v>55</v>
      </c>
      <c r="D4065" t="s">
        <v>56</v>
      </c>
      <c r="E4065" s="4">
        <v>63437</v>
      </c>
      <c r="F4065" s="4" t="s">
        <v>129</v>
      </c>
      <c r="G4065" s="4">
        <v>9976</v>
      </c>
      <c r="H4065" t="str">
        <f>CONCATENATE(Source[[#This Row],[Subject]],TRIM(Source[[#This Row],[Course]]))</f>
        <v>COMP9976</v>
      </c>
      <c r="I4065" t="str">
        <f>VLOOKUP(Source[[#This Row],[SubjCrse]],'Courses and Categories'!$E$2:$G$1816,3,FALSE)</f>
        <v>Noncredit CTE</v>
      </c>
      <c r="J4065">
        <v>701</v>
      </c>
      <c r="K4065" t="s">
        <v>177</v>
      </c>
      <c r="L4065" t="s">
        <v>39</v>
      </c>
      <c r="M4065" t="s">
        <v>40</v>
      </c>
      <c r="N4065" t="s">
        <v>63</v>
      </c>
      <c r="O4065">
        <v>1030</v>
      </c>
      <c r="P4065">
        <v>1220</v>
      </c>
      <c r="Q4065" t="s">
        <v>52</v>
      </c>
      <c r="R4065">
        <v>471</v>
      </c>
      <c r="S4065" t="s">
        <v>53</v>
      </c>
      <c r="T4065" t="s">
        <v>224</v>
      </c>
      <c r="U4065" s="1">
        <v>43626</v>
      </c>
      <c r="V4065" s="1">
        <v>43664</v>
      </c>
      <c r="W4065" t="s">
        <v>125</v>
      </c>
      <c r="X4065" t="s">
        <v>46</v>
      </c>
      <c r="Y4065">
        <v>33</v>
      </c>
      <c r="Z4065">
        <v>31</v>
      </c>
      <c r="AA4065">
        <v>40</v>
      </c>
      <c r="AB4065">
        <v>77.5</v>
      </c>
      <c r="AD4065">
        <f>IF(ISBLANK(Source[[#This Row],[CrosslistID]]),1,1/COUNTIFS(Source[CrosslistID],Source[[#This Row],[CrosslistID]],Source[TermDesc],Source[[#This Row],[TermDesc]]))</f>
        <v>1</v>
      </c>
      <c r="AG4065">
        <v>0</v>
      </c>
      <c r="AH4065">
        <v>77.5</v>
      </c>
      <c r="AI4065">
        <v>1.8320000000000001</v>
      </c>
      <c r="AJ4065">
        <v>1.8320000000000001</v>
      </c>
      <c r="AK4065">
        <v>0.10290000000000001</v>
      </c>
      <c r="AL40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1.8320000000000001</v>
      </c>
      <c r="AM4065">
        <f>IF(AND(Source[[#This Row],[Credit_Noncredit]]="Noncredit",Source[[#This Row],[FTEF]]&gt;0),Source[[#This Row],[NC XLST FTES]]*525/(437.5*Source[[#This Row],[FTEF]]),0)</f>
        <v>21.364431486880466</v>
      </c>
      <c r="AN4065">
        <f>IF(Source[[#This Row],[Credit_Noncredit]]="Credit",Source[[#This Row],[Census Enrollment]],Source[[#This Row],[Noncredit Avg. Attendance]])</f>
        <v>21.364431486880466</v>
      </c>
    </row>
    <row r="4066" spans="1:40" x14ac:dyDescent="0.25">
      <c r="A4066" t="s">
        <v>1830</v>
      </c>
      <c r="B4066" t="s">
        <v>33</v>
      </c>
      <c r="C4066" t="s">
        <v>55</v>
      </c>
      <c r="D4066" t="s">
        <v>56</v>
      </c>
      <c r="E4066" s="4">
        <v>63142</v>
      </c>
      <c r="F4066" s="4" t="s">
        <v>188</v>
      </c>
      <c r="G4066" s="4">
        <v>9995</v>
      </c>
      <c r="H4066" t="str">
        <f>CONCATENATE(Source[[#This Row],[Subject]],TRIM(Source[[#This Row],[Course]]))</f>
        <v>WOPR9995</v>
      </c>
      <c r="I4066" t="str">
        <f>VLOOKUP(Source[[#This Row],[SubjCrse]],'Courses and Categories'!$E$2:$G$1816,3,FALSE)</f>
        <v>Noncredit CTE</v>
      </c>
      <c r="J4066">
        <v>501</v>
      </c>
      <c r="K4066" t="s">
        <v>190</v>
      </c>
      <c r="L4066" t="s">
        <v>39</v>
      </c>
      <c r="M4066" t="s">
        <v>40</v>
      </c>
      <c r="N4066" t="s">
        <v>63</v>
      </c>
      <c r="O4066">
        <v>900</v>
      </c>
      <c r="P4066">
        <v>1050</v>
      </c>
      <c r="Q4066" t="s">
        <v>76</v>
      </c>
      <c r="R4066">
        <v>514</v>
      </c>
      <c r="S4066" t="s">
        <v>77</v>
      </c>
      <c r="T4066" t="s">
        <v>224</v>
      </c>
      <c r="U4066" s="1">
        <v>43626</v>
      </c>
      <c r="V4066" s="1">
        <v>43664</v>
      </c>
      <c r="W4066" t="s">
        <v>158</v>
      </c>
      <c r="X4066" t="s">
        <v>46</v>
      </c>
      <c r="Y4066">
        <v>41</v>
      </c>
      <c r="Z4066">
        <v>39</v>
      </c>
      <c r="AA4066">
        <v>40</v>
      </c>
      <c r="AB4066">
        <v>97.5</v>
      </c>
      <c r="AD4066">
        <f>IF(ISBLANK(Source[[#This Row],[CrosslistID]]),1,1/COUNTIFS(Source[CrosslistID],Source[[#This Row],[CrosslistID]],Source[TermDesc],Source[[#This Row],[TermDesc]]))</f>
        <v>1</v>
      </c>
      <c r="AG4066">
        <v>0</v>
      </c>
      <c r="AH4066">
        <v>97.5</v>
      </c>
      <c r="AI4066">
        <v>1.4670000000000001</v>
      </c>
      <c r="AJ4066">
        <v>1.4670000000000001</v>
      </c>
      <c r="AK4066">
        <v>0.1</v>
      </c>
      <c r="AL40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1.4670000000000001</v>
      </c>
      <c r="AM4066">
        <f>IF(AND(Source[[#This Row],[Credit_Noncredit]]="Noncredit",Source[[#This Row],[FTEF]]&gt;0),Source[[#This Row],[NC XLST FTES]]*525/(437.5*Source[[#This Row],[FTEF]]),0)</f>
        <v>17.604000000000003</v>
      </c>
      <c r="AN4066">
        <f>IF(Source[[#This Row],[Credit_Noncredit]]="Credit",Source[[#This Row],[Census Enrollment]],Source[[#This Row],[Noncredit Avg. Attendance]])</f>
        <v>17.604000000000003</v>
      </c>
    </row>
    <row r="4067" spans="1:40" x14ac:dyDescent="0.25">
      <c r="A4067" t="s">
        <v>1830</v>
      </c>
      <c r="B4067" t="s">
        <v>33</v>
      </c>
      <c r="C4067" t="s">
        <v>55</v>
      </c>
      <c r="D4067" t="s">
        <v>56</v>
      </c>
      <c r="E4067" s="4">
        <v>63023</v>
      </c>
      <c r="F4067" s="4" t="s">
        <v>188</v>
      </c>
      <c r="G4067" s="4">
        <v>9995</v>
      </c>
      <c r="H4067" t="str">
        <f>CONCATENATE(Source[[#This Row],[Subject]],TRIM(Source[[#This Row],[Course]]))</f>
        <v>WOPR9995</v>
      </c>
      <c r="I4067" t="str">
        <f>VLOOKUP(Source[[#This Row],[SubjCrse]],'Courses and Categories'!$E$2:$G$1816,3,FALSE)</f>
        <v>Noncredit CTE</v>
      </c>
      <c r="J4067">
        <v>701</v>
      </c>
      <c r="K4067" t="s">
        <v>190</v>
      </c>
      <c r="L4067" t="s">
        <v>39</v>
      </c>
      <c r="M4067" t="s">
        <v>40</v>
      </c>
      <c r="N4067" t="s">
        <v>63</v>
      </c>
      <c r="O4067">
        <v>1030</v>
      </c>
      <c r="P4067">
        <v>1220</v>
      </c>
      <c r="Q4067" t="s">
        <v>52</v>
      </c>
      <c r="R4067">
        <v>476</v>
      </c>
      <c r="S4067" t="s">
        <v>53</v>
      </c>
      <c r="T4067" t="s">
        <v>224</v>
      </c>
      <c r="U4067" s="1">
        <v>43626</v>
      </c>
      <c r="V4067" s="1">
        <v>43664</v>
      </c>
      <c r="W4067" t="s">
        <v>125</v>
      </c>
      <c r="X4067" t="s">
        <v>46</v>
      </c>
      <c r="Y4067">
        <v>35</v>
      </c>
      <c r="Z4067">
        <v>33</v>
      </c>
      <c r="AA4067">
        <v>40</v>
      </c>
      <c r="AB4067">
        <v>82.5</v>
      </c>
      <c r="AD4067">
        <f>IF(ISBLANK(Source[[#This Row],[CrosslistID]]),1,1/COUNTIFS(Source[CrosslistID],Source[[#This Row],[CrosslistID]],Source[TermDesc],Source[[#This Row],[TermDesc]]))</f>
        <v>1</v>
      </c>
      <c r="AG4067">
        <v>0</v>
      </c>
      <c r="AH4067">
        <v>82.5</v>
      </c>
      <c r="AI4067">
        <v>1.722</v>
      </c>
      <c r="AJ4067">
        <v>1.722</v>
      </c>
      <c r="AK4067">
        <v>0.1</v>
      </c>
      <c r="AL40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1.722</v>
      </c>
      <c r="AM4067">
        <f>IF(AND(Source[[#This Row],[Credit_Noncredit]]="Noncredit",Source[[#This Row],[FTEF]]&gt;0),Source[[#This Row],[NC XLST FTES]]*525/(437.5*Source[[#This Row],[FTEF]]),0)</f>
        <v>20.663999999999998</v>
      </c>
      <c r="AN4067">
        <f>IF(Source[[#This Row],[Credit_Noncredit]]="Credit",Source[[#This Row],[Census Enrollment]],Source[[#This Row],[Noncredit Avg. Attendance]])</f>
        <v>20.663999999999998</v>
      </c>
    </row>
    <row r="4068" spans="1:40" x14ac:dyDescent="0.25">
      <c r="A4068" t="s">
        <v>1830</v>
      </c>
      <c r="B4068" t="s">
        <v>33</v>
      </c>
      <c r="C4068" t="s">
        <v>55</v>
      </c>
      <c r="D4068" t="s">
        <v>216</v>
      </c>
      <c r="E4068" s="4">
        <v>63445</v>
      </c>
      <c r="F4068" s="4" t="s">
        <v>217</v>
      </c>
      <c r="G4068" s="4">
        <v>6055</v>
      </c>
      <c r="H4068" t="str">
        <f>CONCATENATE(Source[[#This Row],[Subject]],TRIM(Source[[#This Row],[Course]]))</f>
        <v>FASH6055</v>
      </c>
      <c r="I4068" t="str">
        <f>VLOOKUP(Source[[#This Row],[SubjCrse]],'Courses and Categories'!$E$2:$G$1816,3,FALSE)</f>
        <v>Noncredit CTE</v>
      </c>
      <c r="J4068">
        <v>521</v>
      </c>
      <c r="K4068" t="s">
        <v>226</v>
      </c>
      <c r="L4068" t="s">
        <v>39</v>
      </c>
      <c r="M4068" t="s">
        <v>40</v>
      </c>
      <c r="N4068" t="s">
        <v>105</v>
      </c>
      <c r="O4068">
        <v>1000</v>
      </c>
      <c r="P4068">
        <v>1520</v>
      </c>
      <c r="Q4068" t="s">
        <v>221</v>
      </c>
      <c r="R4068">
        <v>232</v>
      </c>
      <c r="S4068" t="s">
        <v>43</v>
      </c>
      <c r="T4068">
        <v>1</v>
      </c>
      <c r="U4068" s="1">
        <v>43626</v>
      </c>
      <c r="V4068" s="1">
        <v>43663</v>
      </c>
      <c r="W4068" t="s">
        <v>227</v>
      </c>
      <c r="X4068" t="s">
        <v>46</v>
      </c>
      <c r="Y4068">
        <v>24</v>
      </c>
      <c r="Z4068">
        <v>21</v>
      </c>
      <c r="AA4068">
        <v>25</v>
      </c>
      <c r="AB4068">
        <v>84</v>
      </c>
      <c r="AD4068">
        <f>IF(ISBLANK(Source[[#This Row],[CrosslistID]]),1,1/COUNTIFS(Source[CrosslistID],Source[[#This Row],[CrosslistID]],Source[TermDesc],Source[[#This Row],[TermDesc]]))</f>
        <v>1</v>
      </c>
      <c r="AG4068">
        <v>0</v>
      </c>
      <c r="AH4068">
        <v>84</v>
      </c>
      <c r="AI4068">
        <v>1.145</v>
      </c>
      <c r="AJ4068">
        <v>1.145</v>
      </c>
      <c r="AK4068">
        <v>0.2</v>
      </c>
      <c r="AL40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1.145</v>
      </c>
      <c r="AM4068">
        <f>IF(AND(Source[[#This Row],[Credit_Noncredit]]="Noncredit",Source[[#This Row],[FTEF]]&gt;0),Source[[#This Row],[NC XLST FTES]]*525/(437.5*Source[[#This Row],[FTEF]]),0)</f>
        <v>6.87</v>
      </c>
      <c r="AN4068">
        <f>IF(Source[[#This Row],[Credit_Noncredit]]="Credit",Source[[#This Row],[Census Enrollment]],Source[[#This Row],[Noncredit Avg. Attendance]])</f>
        <v>6.87</v>
      </c>
    </row>
    <row r="4069" spans="1:40" x14ac:dyDescent="0.25">
      <c r="A4069" t="s">
        <v>1830</v>
      </c>
      <c r="B4069" t="s">
        <v>33</v>
      </c>
      <c r="C4069" t="s">
        <v>55</v>
      </c>
      <c r="D4069" t="s">
        <v>216</v>
      </c>
      <c r="E4069" s="4">
        <v>63396</v>
      </c>
      <c r="F4069" s="4" t="s">
        <v>217</v>
      </c>
      <c r="G4069" s="4">
        <v>6056</v>
      </c>
      <c r="H4069" t="str">
        <f>CONCATENATE(Source[[#This Row],[Subject]],TRIM(Source[[#This Row],[Course]]))</f>
        <v>FASH6056</v>
      </c>
      <c r="I4069" t="str">
        <f>VLOOKUP(Source[[#This Row],[SubjCrse]],'Courses and Categories'!$E$2:$G$1816,3,FALSE)</f>
        <v>Noncredit CTE</v>
      </c>
      <c r="J4069">
        <v>801</v>
      </c>
      <c r="K4069" t="s">
        <v>228</v>
      </c>
      <c r="L4069" t="s">
        <v>39</v>
      </c>
      <c r="M4069" t="s">
        <v>40</v>
      </c>
      <c r="N4069" t="s">
        <v>59</v>
      </c>
      <c r="O4069">
        <v>1000</v>
      </c>
      <c r="P4069">
        <v>1520</v>
      </c>
      <c r="Q4069" t="s">
        <v>221</v>
      </c>
      <c r="R4069">
        <v>232</v>
      </c>
      <c r="S4069" t="s">
        <v>43</v>
      </c>
      <c r="T4069" t="s">
        <v>44</v>
      </c>
      <c r="U4069" s="1">
        <v>43626</v>
      </c>
      <c r="V4069" s="1">
        <v>43664</v>
      </c>
      <c r="W4069" t="s">
        <v>227</v>
      </c>
      <c r="X4069" t="s">
        <v>46</v>
      </c>
      <c r="Y4069">
        <v>23</v>
      </c>
      <c r="Z4069">
        <v>22</v>
      </c>
      <c r="AA4069">
        <v>30</v>
      </c>
      <c r="AB4069">
        <v>73.333299999999994</v>
      </c>
      <c r="AD4069">
        <f>IF(ISBLANK(Source[[#This Row],[CrosslistID]]),1,1/COUNTIFS(Source[CrosslistID],Source[[#This Row],[CrosslistID]],Source[TermDesc],Source[[#This Row],[TermDesc]]))</f>
        <v>1</v>
      </c>
      <c r="AG4069">
        <v>0</v>
      </c>
      <c r="AH4069">
        <v>73.333299999999994</v>
      </c>
      <c r="AI4069">
        <v>1.137</v>
      </c>
      <c r="AJ4069">
        <v>1.137</v>
      </c>
      <c r="AK4069">
        <v>0.16</v>
      </c>
      <c r="AL40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1.137</v>
      </c>
      <c r="AM4069">
        <f>IF(AND(Source[[#This Row],[Credit_Noncredit]]="Noncredit",Source[[#This Row],[FTEF]]&gt;0),Source[[#This Row],[NC XLST FTES]]*525/(437.5*Source[[#This Row],[FTEF]]),0)</f>
        <v>8.5274999999999999</v>
      </c>
      <c r="AN4069">
        <f>IF(Source[[#This Row],[Credit_Noncredit]]="Credit",Source[[#This Row],[Census Enrollment]],Source[[#This Row],[Noncredit Avg. Attendance]])</f>
        <v>8.5274999999999999</v>
      </c>
    </row>
    <row r="4070" spans="1:40" x14ac:dyDescent="0.25">
      <c r="A4070" t="s">
        <v>1830</v>
      </c>
      <c r="B4070" t="s">
        <v>33</v>
      </c>
      <c r="C4070" t="s">
        <v>229</v>
      </c>
      <c r="D4070" t="s">
        <v>230</v>
      </c>
      <c r="E4070" s="4">
        <v>62691</v>
      </c>
      <c r="F4070" s="4" t="s">
        <v>261</v>
      </c>
      <c r="G4070" s="4">
        <v>4032</v>
      </c>
      <c r="H4070" t="str">
        <f>CONCATENATE(Source[[#This Row],[Subject]],TRIM(Source[[#This Row],[Course]]))</f>
        <v>ESLC4032</v>
      </c>
      <c r="I4070" t="str">
        <f>VLOOKUP(Source[[#This Row],[SubjCrse]],'Courses and Categories'!$E$2:$G$1816,3,FALSE)</f>
        <v>Noncredit ESL</v>
      </c>
      <c r="J4070">
        <v>402</v>
      </c>
      <c r="K4070" t="s">
        <v>283</v>
      </c>
      <c r="L4070" t="s">
        <v>39</v>
      </c>
      <c r="M4070" t="s">
        <v>40</v>
      </c>
      <c r="N4070" t="s">
        <v>63</v>
      </c>
      <c r="O4070">
        <v>815</v>
      </c>
      <c r="P4070">
        <v>1005</v>
      </c>
      <c r="Q4070" t="s">
        <v>64</v>
      </c>
      <c r="S4070" t="s">
        <v>65</v>
      </c>
      <c r="T4070" t="s">
        <v>44</v>
      </c>
      <c r="U4070" s="1">
        <v>43626</v>
      </c>
      <c r="V4070" s="1">
        <v>43657</v>
      </c>
      <c r="W4070" t="s">
        <v>263</v>
      </c>
      <c r="X4070" t="s">
        <v>46</v>
      </c>
      <c r="Y4070">
        <v>106</v>
      </c>
      <c r="Z4070">
        <v>102</v>
      </c>
      <c r="AA4070">
        <v>500</v>
      </c>
      <c r="AB4070">
        <v>20.399999999999999</v>
      </c>
      <c r="AD4070">
        <f>IF(ISBLANK(Source[[#This Row],[CrosslistID]]),1,1/COUNTIFS(Source[CrosslistID],Source[[#This Row],[CrosslistID]],Source[TermDesc],Source[[#This Row],[TermDesc]]))</f>
        <v>1</v>
      </c>
      <c r="AG4070">
        <v>0</v>
      </c>
      <c r="AH4070">
        <v>20.399999999999999</v>
      </c>
      <c r="AI4070">
        <v>3.855</v>
      </c>
      <c r="AJ4070">
        <v>3.855</v>
      </c>
      <c r="AK4070">
        <v>9.1399999999999995E-2</v>
      </c>
      <c r="AL40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3.855</v>
      </c>
      <c r="AM4070">
        <f>IF(AND(Source[[#This Row],[Credit_Noncredit]]="Noncredit",Source[[#This Row],[FTEF]]&gt;0),Source[[#This Row],[NC XLST FTES]]*525/(437.5*Source[[#This Row],[FTEF]]),0)</f>
        <v>50.612691466083156</v>
      </c>
      <c r="AN4070">
        <f>IF(Source[[#This Row],[Credit_Noncredit]]="Credit",Source[[#This Row],[Census Enrollment]],Source[[#This Row],[Noncredit Avg. Attendance]])</f>
        <v>50.612691466083156</v>
      </c>
    </row>
    <row r="4071" spans="1:40" x14ac:dyDescent="0.25">
      <c r="A4071" t="s">
        <v>1830</v>
      </c>
      <c r="B4071" t="s">
        <v>33</v>
      </c>
      <c r="C4071" t="s">
        <v>229</v>
      </c>
      <c r="D4071" t="s">
        <v>230</v>
      </c>
      <c r="E4071" s="4">
        <v>62692</v>
      </c>
      <c r="F4071" s="4" t="s">
        <v>261</v>
      </c>
      <c r="G4071" s="4">
        <v>4032</v>
      </c>
      <c r="H4071" t="str">
        <f>CONCATENATE(Source[[#This Row],[Subject]],TRIM(Source[[#This Row],[Course]]))</f>
        <v>ESLC4032</v>
      </c>
      <c r="I4071" t="str">
        <f>VLOOKUP(Source[[#This Row],[SubjCrse]],'Courses and Categories'!$E$2:$G$1816,3,FALSE)</f>
        <v>Noncredit ESL</v>
      </c>
      <c r="J4071">
        <v>403</v>
      </c>
      <c r="K4071" t="s">
        <v>283</v>
      </c>
      <c r="L4071" t="s">
        <v>39</v>
      </c>
      <c r="M4071" t="s">
        <v>40</v>
      </c>
      <c r="N4071" t="s">
        <v>63</v>
      </c>
      <c r="O4071">
        <v>1035</v>
      </c>
      <c r="P4071">
        <v>1225</v>
      </c>
      <c r="Q4071" t="s">
        <v>64</v>
      </c>
      <c r="S4071" t="s">
        <v>65</v>
      </c>
      <c r="T4071" t="s">
        <v>44</v>
      </c>
      <c r="U4071" s="1">
        <v>43626</v>
      </c>
      <c r="V4071" s="1">
        <v>43657</v>
      </c>
      <c r="W4071" t="s">
        <v>267</v>
      </c>
      <c r="X4071" t="s">
        <v>46</v>
      </c>
      <c r="Y4071">
        <v>97</v>
      </c>
      <c r="Z4071">
        <v>94</v>
      </c>
      <c r="AA4071">
        <v>600</v>
      </c>
      <c r="AB4071">
        <v>15.666700000000001</v>
      </c>
      <c r="AD4071">
        <f>IF(ISBLANK(Source[[#This Row],[CrosslistID]]),1,1/COUNTIFS(Source[CrosslistID],Source[[#This Row],[CrosslistID]],Source[TermDesc],Source[[#This Row],[TermDesc]]))</f>
        <v>1</v>
      </c>
      <c r="AG4071">
        <v>0</v>
      </c>
      <c r="AH4071">
        <v>15.666700000000001</v>
      </c>
      <c r="AI4071">
        <v>2.246</v>
      </c>
      <c r="AJ4071">
        <v>2.246</v>
      </c>
      <c r="AK4071">
        <v>9.1399999999999995E-2</v>
      </c>
      <c r="AL40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2.246</v>
      </c>
      <c r="AM4071">
        <f>IF(AND(Source[[#This Row],[Credit_Noncredit]]="Noncredit",Source[[#This Row],[FTEF]]&gt;0),Source[[#This Row],[NC XLST FTES]]*525/(437.5*Source[[#This Row],[FTEF]]),0)</f>
        <v>29.487964989059087</v>
      </c>
      <c r="AN4071">
        <f>IF(Source[[#This Row],[Credit_Noncredit]]="Credit",Source[[#This Row],[Census Enrollment]],Source[[#This Row],[Noncredit Avg. Attendance]])</f>
        <v>29.487964989059087</v>
      </c>
    </row>
    <row r="4072" spans="1:40" x14ac:dyDescent="0.25">
      <c r="A4072" t="s">
        <v>1830</v>
      </c>
      <c r="B4072" t="s">
        <v>33</v>
      </c>
      <c r="C4072" t="s">
        <v>229</v>
      </c>
      <c r="D4072" t="s">
        <v>230</v>
      </c>
      <c r="E4072" s="4">
        <v>62693</v>
      </c>
      <c r="F4072" s="4" t="s">
        <v>261</v>
      </c>
      <c r="G4072" s="4">
        <v>4032</v>
      </c>
      <c r="H4072" t="str">
        <f>CONCATENATE(Source[[#This Row],[Subject]],TRIM(Source[[#This Row],[Course]]))</f>
        <v>ESLC4032</v>
      </c>
      <c r="I4072" t="str">
        <f>VLOOKUP(Source[[#This Row],[SubjCrse]],'Courses and Categories'!$E$2:$G$1816,3,FALSE)</f>
        <v>Noncredit ESL</v>
      </c>
      <c r="J4072">
        <v>404</v>
      </c>
      <c r="K4072" t="s">
        <v>283</v>
      </c>
      <c r="L4072" t="s">
        <v>39</v>
      </c>
      <c r="M4072" t="s">
        <v>40</v>
      </c>
      <c r="N4072" t="s">
        <v>63</v>
      </c>
      <c r="O4072">
        <v>1035</v>
      </c>
      <c r="P4072">
        <v>1225</v>
      </c>
      <c r="Q4072" t="s">
        <v>64</v>
      </c>
      <c r="S4072" t="s">
        <v>65</v>
      </c>
      <c r="T4072" t="s">
        <v>44</v>
      </c>
      <c r="U4072" s="1">
        <v>43626</v>
      </c>
      <c r="V4072" s="1">
        <v>43657</v>
      </c>
      <c r="W4072" t="s">
        <v>263</v>
      </c>
      <c r="X4072" t="s">
        <v>46</v>
      </c>
      <c r="Y4072">
        <v>121</v>
      </c>
      <c r="Z4072">
        <v>119</v>
      </c>
      <c r="AA4072">
        <v>500</v>
      </c>
      <c r="AB4072">
        <v>23.8</v>
      </c>
      <c r="AD4072">
        <f>IF(ISBLANK(Source[[#This Row],[CrosslistID]]),1,1/COUNTIFS(Source[CrosslistID],Source[[#This Row],[CrosslistID]],Source[TermDesc],Source[[#This Row],[TermDesc]]))</f>
        <v>1</v>
      </c>
      <c r="AG4072">
        <v>0</v>
      </c>
      <c r="AH4072">
        <v>23.8</v>
      </c>
      <c r="AI4072">
        <v>4.1639999999999997</v>
      </c>
      <c r="AJ4072">
        <v>4.1639999999999997</v>
      </c>
      <c r="AK4072">
        <v>9.1399999999999995E-2</v>
      </c>
      <c r="AL40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4.1639999999999997</v>
      </c>
      <c r="AM4072">
        <f>IF(AND(Source[[#This Row],[Credit_Noncredit]]="Noncredit",Source[[#This Row],[FTEF]]&gt;0),Source[[#This Row],[NC XLST FTES]]*525/(437.5*Source[[#This Row],[FTEF]]),0)</f>
        <v>54.669584245076585</v>
      </c>
      <c r="AN4072">
        <f>IF(Source[[#This Row],[Credit_Noncredit]]="Credit",Source[[#This Row],[Census Enrollment]],Source[[#This Row],[Noncredit Avg. Attendance]])</f>
        <v>54.669584245076585</v>
      </c>
    </row>
    <row r="4073" spans="1:40" x14ac:dyDescent="0.25">
      <c r="A4073" t="s">
        <v>1830</v>
      </c>
      <c r="B4073" t="s">
        <v>33</v>
      </c>
      <c r="C4073" t="s">
        <v>229</v>
      </c>
      <c r="D4073" t="s">
        <v>230</v>
      </c>
      <c r="E4073" s="4">
        <v>62694</v>
      </c>
      <c r="F4073" s="4" t="s">
        <v>261</v>
      </c>
      <c r="G4073" s="4">
        <v>4032</v>
      </c>
      <c r="H4073" t="str">
        <f>CONCATENATE(Source[[#This Row],[Subject]],TRIM(Source[[#This Row],[Course]]))</f>
        <v>ESLC4032</v>
      </c>
      <c r="I4073" t="str">
        <f>VLOOKUP(Source[[#This Row],[SubjCrse]],'Courses and Categories'!$E$2:$G$1816,3,FALSE)</f>
        <v>Noncredit ESL</v>
      </c>
      <c r="J4073">
        <v>405</v>
      </c>
      <c r="K4073" t="s">
        <v>283</v>
      </c>
      <c r="L4073" t="s">
        <v>39</v>
      </c>
      <c r="M4073" t="s">
        <v>40</v>
      </c>
      <c r="N4073" t="s">
        <v>63</v>
      </c>
      <c r="O4073">
        <v>1300</v>
      </c>
      <c r="P4073">
        <v>1450</v>
      </c>
      <c r="Q4073" t="s">
        <v>64</v>
      </c>
      <c r="S4073" t="s">
        <v>65</v>
      </c>
      <c r="T4073" t="s">
        <v>44</v>
      </c>
      <c r="U4073" s="1">
        <v>43626</v>
      </c>
      <c r="V4073" s="1">
        <v>43657</v>
      </c>
      <c r="W4073" t="s">
        <v>263</v>
      </c>
      <c r="X4073" t="s">
        <v>46</v>
      </c>
      <c r="Y4073">
        <v>82</v>
      </c>
      <c r="Z4073">
        <v>81</v>
      </c>
      <c r="AA4073">
        <v>600</v>
      </c>
      <c r="AB4073">
        <v>13.5</v>
      </c>
      <c r="AD4073">
        <f>IF(ISBLANK(Source[[#This Row],[CrosslistID]]),1,1/COUNTIFS(Source[CrosslistID],Source[[#This Row],[CrosslistID]],Source[TermDesc],Source[[#This Row],[TermDesc]]))</f>
        <v>1</v>
      </c>
      <c r="AG4073">
        <v>0</v>
      </c>
      <c r="AH4073">
        <v>13.5</v>
      </c>
      <c r="AI4073">
        <v>2.5219999999999998</v>
      </c>
      <c r="AJ4073">
        <v>2.5219999999999998</v>
      </c>
      <c r="AK4073">
        <v>9.1399999999999995E-2</v>
      </c>
      <c r="AL40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2.5219999999999998</v>
      </c>
      <c r="AM4073">
        <f>IF(AND(Source[[#This Row],[Credit_Noncredit]]="Noncredit",Source[[#This Row],[FTEF]]&gt;0),Source[[#This Row],[NC XLST FTES]]*525/(437.5*Source[[#This Row],[FTEF]]),0)</f>
        <v>33.111597374179432</v>
      </c>
      <c r="AN4073">
        <f>IF(Source[[#This Row],[Credit_Noncredit]]="Credit",Source[[#This Row],[Census Enrollment]],Source[[#This Row],[Noncredit Avg. Attendance]])</f>
        <v>33.111597374179432</v>
      </c>
    </row>
    <row r="4074" spans="1:40" x14ac:dyDescent="0.25">
      <c r="A4074" t="s">
        <v>1830</v>
      </c>
      <c r="B4074" t="s">
        <v>33</v>
      </c>
      <c r="C4074" t="s">
        <v>229</v>
      </c>
      <c r="D4074" t="s">
        <v>230</v>
      </c>
      <c r="E4074" s="4">
        <v>62695</v>
      </c>
      <c r="F4074" s="4" t="s">
        <v>261</v>
      </c>
      <c r="G4074" s="4">
        <v>4032</v>
      </c>
      <c r="H4074" t="str">
        <f>CONCATENATE(Source[[#This Row],[Subject]],TRIM(Source[[#This Row],[Course]]))</f>
        <v>ESLC4032</v>
      </c>
      <c r="I4074" t="str">
        <f>VLOOKUP(Source[[#This Row],[SubjCrse]],'Courses and Categories'!$E$2:$G$1816,3,FALSE)</f>
        <v>Noncredit ESL</v>
      </c>
      <c r="J4074">
        <v>406</v>
      </c>
      <c r="K4074" t="s">
        <v>283</v>
      </c>
      <c r="L4074" t="s">
        <v>87</v>
      </c>
      <c r="M4074" t="s">
        <v>40</v>
      </c>
      <c r="N4074" t="s">
        <v>63</v>
      </c>
      <c r="O4074">
        <v>1800</v>
      </c>
      <c r="P4074">
        <v>1950</v>
      </c>
      <c r="Q4074" t="s">
        <v>64</v>
      </c>
      <c r="S4074" t="s">
        <v>65</v>
      </c>
      <c r="T4074" t="s">
        <v>44</v>
      </c>
      <c r="U4074" s="1">
        <v>43626</v>
      </c>
      <c r="V4074" s="1">
        <v>43657</v>
      </c>
      <c r="W4074" t="s">
        <v>269</v>
      </c>
      <c r="X4074" t="s">
        <v>46</v>
      </c>
      <c r="Y4074">
        <v>63</v>
      </c>
      <c r="Z4074">
        <v>61</v>
      </c>
      <c r="AA4074">
        <v>600</v>
      </c>
      <c r="AB4074">
        <v>10.166700000000001</v>
      </c>
      <c r="AD4074">
        <f>IF(ISBLANK(Source[[#This Row],[CrosslistID]]),1,1/COUNTIFS(Source[CrosslistID],Source[[#This Row],[CrosslistID]],Source[TermDesc],Source[[#This Row],[TermDesc]]))</f>
        <v>1</v>
      </c>
      <c r="AG4074">
        <v>0</v>
      </c>
      <c r="AH4074">
        <v>10.166700000000001</v>
      </c>
      <c r="AI4074">
        <v>1.9239999999999999</v>
      </c>
      <c r="AJ4074">
        <v>1.9239999999999999</v>
      </c>
      <c r="AK4074">
        <v>9.1399999999999995E-2</v>
      </c>
      <c r="AL40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1.9239999999999999</v>
      </c>
      <c r="AM4074">
        <f>IF(AND(Source[[#This Row],[Credit_Noncredit]]="Noncredit",Source[[#This Row],[FTEF]]&gt;0),Source[[#This Row],[NC XLST FTES]]*525/(437.5*Source[[#This Row],[FTEF]]),0)</f>
        <v>25.260393873085338</v>
      </c>
      <c r="AN4074">
        <f>IF(Source[[#This Row],[Credit_Noncredit]]="Credit",Source[[#This Row],[Census Enrollment]],Source[[#This Row],[Noncredit Avg. Attendance]])</f>
        <v>25.260393873085338</v>
      </c>
    </row>
    <row r="4075" spans="1:40" x14ac:dyDescent="0.25">
      <c r="A4075" t="s">
        <v>1830</v>
      </c>
      <c r="B4075" t="s">
        <v>33</v>
      </c>
      <c r="C4075" t="s">
        <v>229</v>
      </c>
      <c r="D4075" t="s">
        <v>230</v>
      </c>
      <c r="E4075" s="4">
        <v>62658</v>
      </c>
      <c r="F4075" s="4" t="s">
        <v>285</v>
      </c>
      <c r="G4075" s="4">
        <v>4127</v>
      </c>
      <c r="H4075" t="str">
        <f>CONCATENATE(Source[[#This Row],[Subject]],TRIM(Source[[#This Row],[Course]]))</f>
        <v>ESLF4127</v>
      </c>
      <c r="I4075" t="str">
        <f>VLOOKUP(Source[[#This Row],[SubjCrse]],'Courses and Categories'!$E$2:$G$1816,3,FALSE)</f>
        <v>Noncredit ESL</v>
      </c>
      <c r="J4075">
        <v>201</v>
      </c>
      <c r="K4075" t="s">
        <v>319</v>
      </c>
      <c r="L4075" t="s">
        <v>39</v>
      </c>
      <c r="M4075" t="s">
        <v>40</v>
      </c>
      <c r="N4075" t="s">
        <v>63</v>
      </c>
      <c r="O4075">
        <v>815</v>
      </c>
      <c r="P4075">
        <v>1025</v>
      </c>
      <c r="Q4075" t="s">
        <v>60</v>
      </c>
      <c r="R4075">
        <v>319</v>
      </c>
      <c r="S4075" t="s">
        <v>61</v>
      </c>
      <c r="T4075" t="s">
        <v>44</v>
      </c>
      <c r="U4075" s="1">
        <v>43626</v>
      </c>
      <c r="V4075" s="1">
        <v>43657</v>
      </c>
      <c r="W4075" t="s">
        <v>338</v>
      </c>
      <c r="X4075" t="s">
        <v>46</v>
      </c>
      <c r="Y4075">
        <v>77</v>
      </c>
      <c r="Z4075">
        <v>74</v>
      </c>
      <c r="AA4075">
        <v>100</v>
      </c>
      <c r="AB4075">
        <v>74</v>
      </c>
      <c r="AD4075">
        <f>IF(ISBLANK(Source[[#This Row],[CrosslistID]]),1,1/COUNTIFS(Source[CrosslistID],Source[[#This Row],[CrosslistID]],Source[TermDesc],Source[[#This Row],[TermDesc]]))</f>
        <v>1</v>
      </c>
      <c r="AG4075">
        <v>0</v>
      </c>
      <c r="AH4075">
        <v>74</v>
      </c>
      <c r="AI4075">
        <v>2.4449999999999998</v>
      </c>
      <c r="AJ4075">
        <v>2.4449999999999998</v>
      </c>
      <c r="AK4075">
        <v>0.1</v>
      </c>
      <c r="AL40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2.4449999999999998</v>
      </c>
      <c r="AM4075">
        <f>IF(AND(Source[[#This Row],[Credit_Noncredit]]="Noncredit",Source[[#This Row],[FTEF]]&gt;0),Source[[#This Row],[NC XLST FTES]]*525/(437.5*Source[[#This Row],[FTEF]]),0)</f>
        <v>29.34</v>
      </c>
      <c r="AN4075">
        <f>IF(Source[[#This Row],[Credit_Noncredit]]="Credit",Source[[#This Row],[Census Enrollment]],Source[[#This Row],[Noncredit Avg. Attendance]])</f>
        <v>29.34</v>
      </c>
    </row>
    <row r="4076" spans="1:40" x14ac:dyDescent="0.25">
      <c r="A4076" t="s">
        <v>1830</v>
      </c>
      <c r="B4076" t="s">
        <v>33</v>
      </c>
      <c r="C4076" t="s">
        <v>229</v>
      </c>
      <c r="D4076" t="s">
        <v>230</v>
      </c>
      <c r="E4076" s="4">
        <v>62661</v>
      </c>
      <c r="F4076" s="4" t="s">
        <v>285</v>
      </c>
      <c r="G4076" s="4">
        <v>4127</v>
      </c>
      <c r="H4076" t="str">
        <f>CONCATENATE(Source[[#This Row],[Subject]],TRIM(Source[[#This Row],[Course]]))</f>
        <v>ESLF4127</v>
      </c>
      <c r="I4076" t="str">
        <f>VLOOKUP(Source[[#This Row],[SubjCrse]],'Courses and Categories'!$E$2:$G$1816,3,FALSE)</f>
        <v>Noncredit ESL</v>
      </c>
      <c r="J4076">
        <v>202</v>
      </c>
      <c r="K4076" t="s">
        <v>319</v>
      </c>
      <c r="L4076" t="s">
        <v>39</v>
      </c>
      <c r="M4076" t="s">
        <v>40</v>
      </c>
      <c r="N4076" t="s">
        <v>63</v>
      </c>
      <c r="O4076">
        <v>1035</v>
      </c>
      <c r="P4076">
        <v>1245</v>
      </c>
      <c r="Q4076" t="s">
        <v>60</v>
      </c>
      <c r="R4076">
        <v>324</v>
      </c>
      <c r="S4076" t="s">
        <v>61</v>
      </c>
      <c r="T4076" t="s">
        <v>44</v>
      </c>
      <c r="U4076" s="1">
        <v>43626</v>
      </c>
      <c r="V4076" s="1">
        <v>43657</v>
      </c>
      <c r="W4076" t="s">
        <v>380</v>
      </c>
      <c r="X4076" t="s">
        <v>46</v>
      </c>
      <c r="Y4076">
        <v>100</v>
      </c>
      <c r="Z4076">
        <v>94</v>
      </c>
      <c r="AA4076">
        <v>100</v>
      </c>
      <c r="AB4076">
        <v>94</v>
      </c>
      <c r="AD4076">
        <f>IF(ISBLANK(Source[[#This Row],[CrosslistID]]),1,1/COUNTIFS(Source[CrosslistID],Source[[#This Row],[CrosslistID]],Source[TermDesc],Source[[#This Row],[TermDesc]]))</f>
        <v>1</v>
      </c>
      <c r="AG4076">
        <v>0</v>
      </c>
      <c r="AH4076">
        <v>94</v>
      </c>
      <c r="AI4076">
        <v>2.4910000000000001</v>
      </c>
      <c r="AJ4076">
        <v>2.4910000000000001</v>
      </c>
      <c r="AK4076">
        <v>0.1</v>
      </c>
      <c r="AL40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2.4910000000000001</v>
      </c>
      <c r="AM4076">
        <f>IF(AND(Source[[#This Row],[Credit_Noncredit]]="Noncredit",Source[[#This Row],[FTEF]]&gt;0),Source[[#This Row],[NC XLST FTES]]*525/(437.5*Source[[#This Row],[FTEF]]),0)</f>
        <v>29.892000000000003</v>
      </c>
      <c r="AN4076">
        <f>IF(Source[[#This Row],[Credit_Noncredit]]="Credit",Source[[#This Row],[Census Enrollment]],Source[[#This Row],[Noncredit Avg. Attendance]])</f>
        <v>29.892000000000003</v>
      </c>
    </row>
    <row r="4077" spans="1:40" x14ac:dyDescent="0.25">
      <c r="A4077" t="s">
        <v>1830</v>
      </c>
      <c r="B4077" t="s">
        <v>33</v>
      </c>
      <c r="C4077" t="s">
        <v>229</v>
      </c>
      <c r="D4077" t="s">
        <v>230</v>
      </c>
      <c r="E4077" s="4">
        <v>63032</v>
      </c>
      <c r="F4077" s="4" t="s">
        <v>285</v>
      </c>
      <c r="G4077" s="4">
        <v>4127</v>
      </c>
      <c r="H4077" t="str">
        <f>CONCATENATE(Source[[#This Row],[Subject]],TRIM(Source[[#This Row],[Course]]))</f>
        <v>ESLF4127</v>
      </c>
      <c r="I4077" t="str">
        <f>VLOOKUP(Source[[#This Row],[SubjCrse]],'Courses and Categories'!$E$2:$G$1816,3,FALSE)</f>
        <v>Noncredit ESL</v>
      </c>
      <c r="J4077">
        <v>301</v>
      </c>
      <c r="K4077" t="s">
        <v>319</v>
      </c>
      <c r="L4077" t="s">
        <v>39</v>
      </c>
      <c r="M4077" t="s">
        <v>40</v>
      </c>
      <c r="N4077" t="s">
        <v>63</v>
      </c>
      <c r="O4077">
        <v>840</v>
      </c>
      <c r="P4077">
        <v>1050</v>
      </c>
      <c r="Q4077" t="s">
        <v>247</v>
      </c>
      <c r="S4077" t="s">
        <v>248</v>
      </c>
      <c r="T4077" t="s">
        <v>44</v>
      </c>
      <c r="U4077" s="1">
        <v>43626</v>
      </c>
      <c r="V4077" s="1">
        <v>43657</v>
      </c>
      <c r="W4077" t="s">
        <v>260</v>
      </c>
      <c r="X4077" t="s">
        <v>46</v>
      </c>
      <c r="Y4077">
        <v>174</v>
      </c>
      <c r="Z4077">
        <v>82</v>
      </c>
      <c r="AA4077">
        <v>200</v>
      </c>
      <c r="AB4077">
        <v>41</v>
      </c>
      <c r="AD4077">
        <f>IF(ISBLANK(Source[[#This Row],[CrosslistID]]),1,1/COUNTIFS(Source[CrosslistID],Source[[#This Row],[CrosslistID]],Source[TermDesc],Source[[#This Row],[TermDesc]]))</f>
        <v>1</v>
      </c>
      <c r="AG4077">
        <v>0</v>
      </c>
      <c r="AH4077">
        <v>41</v>
      </c>
      <c r="AI4077">
        <v>2.3090000000000002</v>
      </c>
      <c r="AJ4077">
        <v>2.3090000000000002</v>
      </c>
      <c r="AK4077">
        <v>0.1</v>
      </c>
      <c r="AL40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2.3090000000000002</v>
      </c>
      <c r="AM4077">
        <f>IF(AND(Source[[#This Row],[Credit_Noncredit]]="Noncredit",Source[[#This Row],[FTEF]]&gt;0),Source[[#This Row],[NC XLST FTES]]*525/(437.5*Source[[#This Row],[FTEF]]),0)</f>
        <v>27.708000000000002</v>
      </c>
      <c r="AN4077">
        <f>IF(Source[[#This Row],[Credit_Noncredit]]="Credit",Source[[#This Row],[Census Enrollment]],Source[[#This Row],[Noncredit Avg. Attendance]])</f>
        <v>27.708000000000002</v>
      </c>
    </row>
    <row r="4078" spans="1:40" x14ac:dyDescent="0.25">
      <c r="A4078" t="s">
        <v>1830</v>
      </c>
      <c r="B4078" t="s">
        <v>33</v>
      </c>
      <c r="C4078" t="s">
        <v>229</v>
      </c>
      <c r="D4078" t="s">
        <v>230</v>
      </c>
      <c r="E4078" s="4">
        <v>63124</v>
      </c>
      <c r="F4078" s="4" t="s">
        <v>285</v>
      </c>
      <c r="G4078" s="4">
        <v>4127</v>
      </c>
      <c r="H4078" t="str">
        <f>CONCATENATE(Source[[#This Row],[Subject]],TRIM(Source[[#This Row],[Course]]))</f>
        <v>ESLF4127</v>
      </c>
      <c r="I4078" t="str">
        <f>VLOOKUP(Source[[#This Row],[SubjCrse]],'Courses and Categories'!$E$2:$G$1816,3,FALSE)</f>
        <v>Noncredit ESL</v>
      </c>
      <c r="J4078">
        <v>302</v>
      </c>
      <c r="K4078" t="s">
        <v>319</v>
      </c>
      <c r="L4078" t="s">
        <v>39</v>
      </c>
      <c r="M4078" t="s">
        <v>40</v>
      </c>
      <c r="N4078" t="s">
        <v>63</v>
      </c>
      <c r="O4078">
        <v>1100</v>
      </c>
      <c r="P4078">
        <v>1310</v>
      </c>
      <c r="Q4078" t="s">
        <v>247</v>
      </c>
      <c r="S4078" t="s">
        <v>248</v>
      </c>
      <c r="T4078" t="s">
        <v>44</v>
      </c>
      <c r="U4078" s="1">
        <v>43626</v>
      </c>
      <c r="V4078" s="1">
        <v>43657</v>
      </c>
      <c r="W4078" t="s">
        <v>270</v>
      </c>
      <c r="X4078" t="s">
        <v>46</v>
      </c>
      <c r="Y4078">
        <v>88</v>
      </c>
      <c r="Z4078">
        <v>48</v>
      </c>
      <c r="AA4078">
        <v>200</v>
      </c>
      <c r="AB4078">
        <v>24</v>
      </c>
      <c r="AD4078">
        <f>IF(ISBLANK(Source[[#This Row],[CrosslistID]]),1,1/COUNTIFS(Source[CrosslistID],Source[[#This Row],[CrosslistID]],Source[TermDesc],Source[[#This Row],[TermDesc]]))</f>
        <v>1</v>
      </c>
      <c r="AG4078">
        <v>0</v>
      </c>
      <c r="AH4078">
        <v>24</v>
      </c>
      <c r="AI4078">
        <v>1.546</v>
      </c>
      <c r="AJ4078">
        <v>1.546</v>
      </c>
      <c r="AK4078">
        <v>0.1</v>
      </c>
      <c r="AL40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1.546</v>
      </c>
      <c r="AM4078">
        <f>IF(AND(Source[[#This Row],[Credit_Noncredit]]="Noncredit",Source[[#This Row],[FTEF]]&gt;0),Source[[#This Row],[NC XLST FTES]]*525/(437.5*Source[[#This Row],[FTEF]]),0)</f>
        <v>18.552</v>
      </c>
      <c r="AN4078">
        <f>IF(Source[[#This Row],[Credit_Noncredit]]="Credit",Source[[#This Row],[Census Enrollment]],Source[[#This Row],[Noncredit Avg. Attendance]])</f>
        <v>18.552</v>
      </c>
    </row>
    <row r="4079" spans="1:40" x14ac:dyDescent="0.25">
      <c r="A4079" t="s">
        <v>1830</v>
      </c>
      <c r="B4079" t="s">
        <v>33</v>
      </c>
      <c r="C4079" t="s">
        <v>229</v>
      </c>
      <c r="D4079" t="s">
        <v>230</v>
      </c>
      <c r="E4079" s="4">
        <v>62697</v>
      </c>
      <c r="F4079" s="4" t="s">
        <v>285</v>
      </c>
      <c r="G4079" s="4">
        <v>4127</v>
      </c>
      <c r="H4079" t="str">
        <f>CONCATENATE(Source[[#This Row],[Subject]],TRIM(Source[[#This Row],[Course]]))</f>
        <v>ESLF4127</v>
      </c>
      <c r="I4079" t="str">
        <f>VLOOKUP(Source[[#This Row],[SubjCrse]],'Courses and Categories'!$E$2:$G$1816,3,FALSE)</f>
        <v>Noncredit ESL</v>
      </c>
      <c r="J4079">
        <v>401</v>
      </c>
      <c r="K4079" t="s">
        <v>319</v>
      </c>
      <c r="L4079" t="s">
        <v>39</v>
      </c>
      <c r="M4079" t="s">
        <v>40</v>
      </c>
      <c r="N4079" t="s">
        <v>63</v>
      </c>
      <c r="O4079">
        <v>815</v>
      </c>
      <c r="P4079">
        <v>1025</v>
      </c>
      <c r="Q4079" t="s">
        <v>64</v>
      </c>
      <c r="S4079" t="s">
        <v>65</v>
      </c>
      <c r="T4079" t="s">
        <v>44</v>
      </c>
      <c r="U4079" s="1">
        <v>43626</v>
      </c>
      <c r="V4079" s="1">
        <v>43657</v>
      </c>
      <c r="W4079" t="s">
        <v>340</v>
      </c>
      <c r="X4079" t="s">
        <v>46</v>
      </c>
      <c r="Y4079">
        <v>60</v>
      </c>
      <c r="Z4079">
        <v>52</v>
      </c>
      <c r="AA4079">
        <v>500</v>
      </c>
      <c r="AB4079">
        <v>10.4</v>
      </c>
      <c r="AD4079">
        <f>IF(ISBLANK(Source[[#This Row],[CrosslistID]]),1,1/COUNTIFS(Source[CrosslistID],Source[[#This Row],[CrosslistID]],Source[TermDesc],Source[[#This Row],[TermDesc]]))</f>
        <v>1</v>
      </c>
      <c r="AG4079">
        <v>0</v>
      </c>
      <c r="AH4079">
        <v>10.4</v>
      </c>
      <c r="AI4079">
        <v>2.0390000000000001</v>
      </c>
      <c r="AJ4079">
        <v>2.0390000000000001</v>
      </c>
      <c r="AK4079">
        <v>0.1</v>
      </c>
      <c r="AL40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2.0390000000000001</v>
      </c>
      <c r="AM4079">
        <f>IF(AND(Source[[#This Row],[Credit_Noncredit]]="Noncredit",Source[[#This Row],[FTEF]]&gt;0),Source[[#This Row],[NC XLST FTES]]*525/(437.5*Source[[#This Row],[FTEF]]),0)</f>
        <v>24.468000000000004</v>
      </c>
      <c r="AN4079">
        <f>IF(Source[[#This Row],[Credit_Noncredit]]="Credit",Source[[#This Row],[Census Enrollment]],Source[[#This Row],[Noncredit Avg. Attendance]])</f>
        <v>24.468000000000004</v>
      </c>
    </row>
    <row r="4080" spans="1:40" x14ac:dyDescent="0.25">
      <c r="A4080" t="s">
        <v>1830</v>
      </c>
      <c r="B4080" t="s">
        <v>33</v>
      </c>
      <c r="C4080" t="s">
        <v>229</v>
      </c>
      <c r="D4080" t="s">
        <v>230</v>
      </c>
      <c r="E4080" s="4">
        <v>62698</v>
      </c>
      <c r="F4080" s="4" t="s">
        <v>285</v>
      </c>
      <c r="G4080" s="4">
        <v>4127</v>
      </c>
      <c r="H4080" t="str">
        <f>CONCATENATE(Source[[#This Row],[Subject]],TRIM(Source[[#This Row],[Course]]))</f>
        <v>ESLF4127</v>
      </c>
      <c r="I4080" t="str">
        <f>VLOOKUP(Source[[#This Row],[SubjCrse]],'Courses and Categories'!$E$2:$G$1816,3,FALSE)</f>
        <v>Noncredit ESL</v>
      </c>
      <c r="J4080">
        <v>402</v>
      </c>
      <c r="K4080" t="s">
        <v>319</v>
      </c>
      <c r="L4080" t="s">
        <v>39</v>
      </c>
      <c r="M4080" t="s">
        <v>40</v>
      </c>
      <c r="N4080" t="s">
        <v>63</v>
      </c>
      <c r="O4080">
        <v>815</v>
      </c>
      <c r="P4080">
        <v>1025</v>
      </c>
      <c r="Q4080" t="s">
        <v>64</v>
      </c>
      <c r="S4080" t="s">
        <v>65</v>
      </c>
      <c r="T4080" t="s">
        <v>44</v>
      </c>
      <c r="U4080" s="1">
        <v>43626</v>
      </c>
      <c r="V4080" s="1">
        <v>43657</v>
      </c>
      <c r="W4080" t="s">
        <v>388</v>
      </c>
      <c r="X4080" t="s">
        <v>46</v>
      </c>
      <c r="Y4080">
        <v>55</v>
      </c>
      <c r="Z4080">
        <v>51</v>
      </c>
      <c r="AA4080">
        <v>500</v>
      </c>
      <c r="AB4080">
        <v>10.199999999999999</v>
      </c>
      <c r="AD4080">
        <f>IF(ISBLANK(Source[[#This Row],[CrosslistID]]),1,1/COUNTIFS(Source[CrosslistID],Source[[#This Row],[CrosslistID]],Source[TermDesc],Source[[#This Row],[TermDesc]]))</f>
        <v>1</v>
      </c>
      <c r="AG4080">
        <v>0</v>
      </c>
      <c r="AH4080">
        <v>10.199999999999999</v>
      </c>
      <c r="AI4080">
        <v>1.6</v>
      </c>
      <c r="AJ4080">
        <v>1.6</v>
      </c>
      <c r="AK4080">
        <v>0.1</v>
      </c>
      <c r="AL40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</v>
      </c>
      <c r="AM4080">
        <f>IF(AND(Source[[#This Row],[Credit_Noncredit]]="Noncredit",Source[[#This Row],[FTEF]]&gt;0),Source[[#This Row],[NC XLST FTES]]*525/(437.5*Source[[#This Row],[FTEF]]),0)</f>
        <v>19.2</v>
      </c>
      <c r="AN4080">
        <f>IF(Source[[#This Row],[Credit_Noncredit]]="Credit",Source[[#This Row],[Census Enrollment]],Source[[#This Row],[Noncredit Avg. Attendance]])</f>
        <v>19.2</v>
      </c>
    </row>
    <row r="4081" spans="1:40" x14ac:dyDescent="0.25">
      <c r="A4081" t="s">
        <v>1830</v>
      </c>
      <c r="B4081" t="s">
        <v>33</v>
      </c>
      <c r="C4081" t="s">
        <v>229</v>
      </c>
      <c r="D4081" t="s">
        <v>230</v>
      </c>
      <c r="E4081" s="4">
        <v>63453</v>
      </c>
      <c r="F4081" s="4" t="s">
        <v>285</v>
      </c>
      <c r="G4081" s="4">
        <v>4127</v>
      </c>
      <c r="H4081" t="str">
        <f>CONCATENATE(Source[[#This Row],[Subject]],TRIM(Source[[#This Row],[Course]]))</f>
        <v>ESLF4127</v>
      </c>
      <c r="I4081" t="str">
        <f>VLOOKUP(Source[[#This Row],[SubjCrse]],'Courses and Categories'!$E$2:$G$1816,3,FALSE)</f>
        <v>Noncredit ESL</v>
      </c>
      <c r="J4081">
        <v>403</v>
      </c>
      <c r="K4081" t="s">
        <v>319</v>
      </c>
      <c r="L4081" t="s">
        <v>39</v>
      </c>
      <c r="M4081" t="s">
        <v>40</v>
      </c>
      <c r="N4081" t="s">
        <v>63</v>
      </c>
      <c r="O4081">
        <v>1030</v>
      </c>
      <c r="P4081">
        <v>1240</v>
      </c>
      <c r="Q4081" t="s">
        <v>64</v>
      </c>
      <c r="R4081">
        <v>1104</v>
      </c>
      <c r="S4081" t="s">
        <v>65</v>
      </c>
      <c r="T4081" t="s">
        <v>51</v>
      </c>
      <c r="U4081" s="1">
        <v>43626</v>
      </c>
      <c r="V4081" s="1">
        <v>43657</v>
      </c>
      <c r="W4081" t="s">
        <v>437</v>
      </c>
      <c r="X4081" t="s">
        <v>46</v>
      </c>
      <c r="Y4081">
        <v>70</v>
      </c>
      <c r="Z4081">
        <v>61</v>
      </c>
      <c r="AA4081">
        <v>300</v>
      </c>
      <c r="AB4081">
        <v>20.333300000000001</v>
      </c>
      <c r="AD4081">
        <f>IF(ISBLANK(Source[[#This Row],[CrosslistID]]),1,1/COUNTIFS(Source[CrosslistID],Source[[#This Row],[CrosslistID]],Source[TermDesc],Source[[#This Row],[TermDesc]]))</f>
        <v>1</v>
      </c>
      <c r="AG4081">
        <v>0</v>
      </c>
      <c r="AH4081">
        <v>20.333300000000001</v>
      </c>
      <c r="AI4081">
        <v>2.9140000000000001</v>
      </c>
      <c r="AJ4081">
        <v>2.9140000000000001</v>
      </c>
      <c r="AK4081">
        <v>0.1</v>
      </c>
      <c r="AL40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2.9140000000000001</v>
      </c>
      <c r="AM4081">
        <f>IF(AND(Source[[#This Row],[Credit_Noncredit]]="Noncredit",Source[[#This Row],[FTEF]]&gt;0),Source[[#This Row],[NC XLST FTES]]*525/(437.5*Source[[#This Row],[FTEF]]),0)</f>
        <v>34.968000000000004</v>
      </c>
      <c r="AN4081">
        <f>IF(Source[[#This Row],[Credit_Noncredit]]="Credit",Source[[#This Row],[Census Enrollment]],Source[[#This Row],[Noncredit Avg. Attendance]])</f>
        <v>34.968000000000004</v>
      </c>
    </row>
    <row r="4082" spans="1:40" x14ac:dyDescent="0.25">
      <c r="A4082" t="s">
        <v>1830</v>
      </c>
      <c r="B4082" t="s">
        <v>33</v>
      </c>
      <c r="C4082" t="s">
        <v>229</v>
      </c>
      <c r="D4082" t="s">
        <v>230</v>
      </c>
      <c r="E4082" s="4">
        <v>62700</v>
      </c>
      <c r="F4082" s="4" t="s">
        <v>285</v>
      </c>
      <c r="G4082" s="4">
        <v>4127</v>
      </c>
      <c r="H4082" t="str">
        <f>CONCATENATE(Source[[#This Row],[Subject]],TRIM(Source[[#This Row],[Course]]))</f>
        <v>ESLF4127</v>
      </c>
      <c r="I4082" t="str">
        <f>VLOOKUP(Source[[#This Row],[SubjCrse]],'Courses and Categories'!$E$2:$G$1816,3,FALSE)</f>
        <v>Noncredit ESL</v>
      </c>
      <c r="J4082">
        <v>404</v>
      </c>
      <c r="K4082" t="s">
        <v>319</v>
      </c>
      <c r="L4082" t="s">
        <v>39</v>
      </c>
      <c r="M4082" t="s">
        <v>40</v>
      </c>
      <c r="N4082" t="s">
        <v>63</v>
      </c>
      <c r="O4082">
        <v>1035</v>
      </c>
      <c r="P4082">
        <v>1245</v>
      </c>
      <c r="Q4082" t="s">
        <v>64</v>
      </c>
      <c r="S4082" t="s">
        <v>65</v>
      </c>
      <c r="T4082" t="s">
        <v>44</v>
      </c>
      <c r="U4082" s="1">
        <v>43626</v>
      </c>
      <c r="V4082" s="1">
        <v>43657</v>
      </c>
      <c r="W4082" t="s">
        <v>66</v>
      </c>
      <c r="X4082" t="s">
        <v>46</v>
      </c>
      <c r="Y4082">
        <v>89</v>
      </c>
      <c r="Z4082">
        <v>87</v>
      </c>
      <c r="AA4082">
        <v>500</v>
      </c>
      <c r="AB4082">
        <v>17.399999999999999</v>
      </c>
      <c r="AD4082">
        <f>IF(ISBLANK(Source[[#This Row],[CrosslistID]]),1,1/COUNTIFS(Source[CrosslistID],Source[[#This Row],[CrosslistID]],Source[TermDesc],Source[[#This Row],[TermDesc]]))</f>
        <v>1</v>
      </c>
      <c r="AG4082">
        <v>0</v>
      </c>
      <c r="AH4082">
        <v>17.399999999999999</v>
      </c>
      <c r="AI4082">
        <v>3.145</v>
      </c>
      <c r="AJ4082">
        <v>3.145</v>
      </c>
      <c r="AK4082">
        <v>0.1</v>
      </c>
      <c r="AL40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3.145</v>
      </c>
      <c r="AM4082">
        <f>IF(AND(Source[[#This Row],[Credit_Noncredit]]="Noncredit",Source[[#This Row],[FTEF]]&gt;0),Source[[#This Row],[NC XLST FTES]]*525/(437.5*Source[[#This Row],[FTEF]]),0)</f>
        <v>37.74</v>
      </c>
      <c r="AN4082">
        <f>IF(Source[[#This Row],[Credit_Noncredit]]="Credit",Source[[#This Row],[Census Enrollment]],Source[[#This Row],[Noncredit Avg. Attendance]])</f>
        <v>37.74</v>
      </c>
    </row>
    <row r="4083" spans="1:40" x14ac:dyDescent="0.25">
      <c r="A4083" t="s">
        <v>1830</v>
      </c>
      <c r="B4083" t="s">
        <v>33</v>
      </c>
      <c r="C4083" t="s">
        <v>229</v>
      </c>
      <c r="D4083" t="s">
        <v>230</v>
      </c>
      <c r="E4083" s="4">
        <v>62701</v>
      </c>
      <c r="F4083" s="4" t="s">
        <v>285</v>
      </c>
      <c r="G4083" s="4">
        <v>4127</v>
      </c>
      <c r="H4083" t="str">
        <f>CONCATENATE(Source[[#This Row],[Subject]],TRIM(Source[[#This Row],[Course]]))</f>
        <v>ESLF4127</v>
      </c>
      <c r="I4083" t="str">
        <f>VLOOKUP(Source[[#This Row],[SubjCrse]],'Courses and Categories'!$E$2:$G$1816,3,FALSE)</f>
        <v>Noncredit ESL</v>
      </c>
      <c r="J4083">
        <v>405</v>
      </c>
      <c r="K4083" t="s">
        <v>319</v>
      </c>
      <c r="L4083" t="s">
        <v>39</v>
      </c>
      <c r="M4083" t="s">
        <v>40</v>
      </c>
      <c r="N4083" t="s">
        <v>63</v>
      </c>
      <c r="O4083">
        <v>1300</v>
      </c>
      <c r="P4083">
        <v>1510</v>
      </c>
      <c r="Q4083" t="s">
        <v>64</v>
      </c>
      <c r="S4083" t="s">
        <v>65</v>
      </c>
      <c r="T4083" t="s">
        <v>44</v>
      </c>
      <c r="U4083" s="1">
        <v>43626</v>
      </c>
      <c r="V4083" s="1">
        <v>43657</v>
      </c>
      <c r="W4083" t="s">
        <v>388</v>
      </c>
      <c r="X4083" t="s">
        <v>46</v>
      </c>
      <c r="Y4083">
        <v>76</v>
      </c>
      <c r="Z4083">
        <v>74</v>
      </c>
      <c r="AA4083">
        <v>500</v>
      </c>
      <c r="AB4083">
        <v>14.8</v>
      </c>
      <c r="AD4083">
        <f>IF(ISBLANK(Source[[#This Row],[CrosslistID]]),1,1/COUNTIFS(Source[CrosslistID],Source[[#This Row],[CrosslistID]],Source[TermDesc],Source[[#This Row],[TermDesc]]))</f>
        <v>1</v>
      </c>
      <c r="AG4083">
        <v>0</v>
      </c>
      <c r="AH4083">
        <v>14.8</v>
      </c>
      <c r="AI4083">
        <v>2.1850000000000001</v>
      </c>
      <c r="AJ4083">
        <v>2.1850000000000001</v>
      </c>
      <c r="AK4083">
        <v>0.1</v>
      </c>
      <c r="AL40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2.1850000000000001</v>
      </c>
      <c r="AM4083">
        <f>IF(AND(Source[[#This Row],[Credit_Noncredit]]="Noncredit",Source[[#This Row],[FTEF]]&gt;0),Source[[#This Row],[NC XLST FTES]]*525/(437.5*Source[[#This Row],[FTEF]]),0)</f>
        <v>26.22</v>
      </c>
      <c r="AN4083">
        <f>IF(Source[[#This Row],[Credit_Noncredit]]="Credit",Source[[#This Row],[Census Enrollment]],Source[[#This Row],[Noncredit Avg. Attendance]])</f>
        <v>26.22</v>
      </c>
    </row>
    <row r="4084" spans="1:40" x14ac:dyDescent="0.25">
      <c r="A4084" t="s">
        <v>1830</v>
      </c>
      <c r="B4084" t="s">
        <v>33</v>
      </c>
      <c r="C4084" t="s">
        <v>229</v>
      </c>
      <c r="D4084" t="s">
        <v>230</v>
      </c>
      <c r="E4084" s="4">
        <v>62707</v>
      </c>
      <c r="F4084" s="4" t="s">
        <v>285</v>
      </c>
      <c r="G4084" s="4">
        <v>4127</v>
      </c>
      <c r="H4084" t="str">
        <f>CONCATENATE(Source[[#This Row],[Subject]],TRIM(Source[[#This Row],[Course]]))</f>
        <v>ESLF4127</v>
      </c>
      <c r="I4084" t="str">
        <f>VLOOKUP(Source[[#This Row],[SubjCrse]],'Courses and Categories'!$E$2:$G$1816,3,FALSE)</f>
        <v>Noncredit ESL</v>
      </c>
      <c r="J4084">
        <v>408</v>
      </c>
      <c r="K4084" t="s">
        <v>319</v>
      </c>
      <c r="L4084" t="s">
        <v>39</v>
      </c>
      <c r="M4084" t="s">
        <v>40</v>
      </c>
      <c r="N4084" t="s">
        <v>63</v>
      </c>
      <c r="O4084">
        <v>815</v>
      </c>
      <c r="P4084">
        <v>1025</v>
      </c>
      <c r="Q4084" t="s">
        <v>64</v>
      </c>
      <c r="S4084" t="s">
        <v>65</v>
      </c>
      <c r="T4084" t="s">
        <v>44</v>
      </c>
      <c r="U4084" s="1">
        <v>43626</v>
      </c>
      <c r="V4084" s="1">
        <v>43657</v>
      </c>
      <c r="W4084" t="s">
        <v>250</v>
      </c>
      <c r="X4084" t="s">
        <v>46</v>
      </c>
      <c r="Y4084">
        <v>70</v>
      </c>
      <c r="Z4084">
        <v>38</v>
      </c>
      <c r="AA4084">
        <v>500</v>
      </c>
      <c r="AB4084">
        <v>7.6</v>
      </c>
      <c r="AD4084">
        <f>IF(ISBLANK(Source[[#This Row],[CrosslistID]]),1,1/COUNTIFS(Source[CrosslistID],Source[[#This Row],[CrosslistID]],Source[TermDesc],Source[[#This Row],[TermDesc]]))</f>
        <v>1</v>
      </c>
      <c r="AG4084">
        <v>0</v>
      </c>
      <c r="AH4084">
        <v>7.6</v>
      </c>
      <c r="AI4084">
        <v>1.907</v>
      </c>
      <c r="AJ4084">
        <v>1.907</v>
      </c>
      <c r="AK4084">
        <v>0.1</v>
      </c>
      <c r="AL40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1.907</v>
      </c>
      <c r="AM4084">
        <f>IF(AND(Source[[#This Row],[Credit_Noncredit]]="Noncredit",Source[[#This Row],[FTEF]]&gt;0),Source[[#This Row],[NC XLST FTES]]*525/(437.5*Source[[#This Row],[FTEF]]),0)</f>
        <v>22.884</v>
      </c>
      <c r="AN4084">
        <f>IF(Source[[#This Row],[Credit_Noncredit]]="Credit",Source[[#This Row],[Census Enrollment]],Source[[#This Row],[Noncredit Avg. Attendance]])</f>
        <v>22.884</v>
      </c>
    </row>
    <row r="4085" spans="1:40" x14ac:dyDescent="0.25">
      <c r="A4085" t="s">
        <v>1830</v>
      </c>
      <c r="B4085" t="s">
        <v>33</v>
      </c>
      <c r="C4085" t="s">
        <v>229</v>
      </c>
      <c r="D4085" t="s">
        <v>230</v>
      </c>
      <c r="E4085" s="4">
        <v>62711</v>
      </c>
      <c r="F4085" s="4" t="s">
        <v>285</v>
      </c>
      <c r="G4085" s="4">
        <v>4127</v>
      </c>
      <c r="H4085" t="str">
        <f>CONCATENATE(Source[[#This Row],[Subject]],TRIM(Source[[#This Row],[Course]]))</f>
        <v>ESLF4127</v>
      </c>
      <c r="I4085" t="str">
        <f>VLOOKUP(Source[[#This Row],[SubjCrse]],'Courses and Categories'!$E$2:$G$1816,3,FALSE)</f>
        <v>Noncredit ESL</v>
      </c>
      <c r="J4085">
        <v>410</v>
      </c>
      <c r="K4085" t="s">
        <v>319</v>
      </c>
      <c r="L4085" t="s">
        <v>39</v>
      </c>
      <c r="M4085" t="s">
        <v>40</v>
      </c>
      <c r="N4085" t="s">
        <v>63</v>
      </c>
      <c r="O4085">
        <v>1035</v>
      </c>
      <c r="P4085">
        <v>1245</v>
      </c>
      <c r="Q4085" t="s">
        <v>64</v>
      </c>
      <c r="S4085" t="s">
        <v>65</v>
      </c>
      <c r="T4085" t="s">
        <v>44</v>
      </c>
      <c r="U4085" s="1">
        <v>43626</v>
      </c>
      <c r="V4085" s="1">
        <v>43657</v>
      </c>
      <c r="W4085" t="s">
        <v>340</v>
      </c>
      <c r="X4085" t="s">
        <v>46</v>
      </c>
      <c r="Y4085">
        <v>124</v>
      </c>
      <c r="Z4085">
        <v>88</v>
      </c>
      <c r="AA4085">
        <v>600</v>
      </c>
      <c r="AB4085">
        <v>14.666700000000001</v>
      </c>
      <c r="AD4085">
        <f>IF(ISBLANK(Source[[#This Row],[CrosslistID]]),1,1/COUNTIFS(Source[CrosslistID],Source[[#This Row],[CrosslistID]],Source[TermDesc],Source[[#This Row],[TermDesc]]))</f>
        <v>1</v>
      </c>
      <c r="AG4085">
        <v>0</v>
      </c>
      <c r="AH4085">
        <v>14.666700000000001</v>
      </c>
      <c r="AI4085">
        <v>3.145</v>
      </c>
      <c r="AJ4085">
        <v>3.145</v>
      </c>
      <c r="AK4085">
        <v>0.1</v>
      </c>
      <c r="AL40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3.145</v>
      </c>
      <c r="AM4085">
        <f>IF(AND(Source[[#This Row],[Credit_Noncredit]]="Noncredit",Source[[#This Row],[FTEF]]&gt;0),Source[[#This Row],[NC XLST FTES]]*525/(437.5*Source[[#This Row],[FTEF]]),0)</f>
        <v>37.74</v>
      </c>
      <c r="AN4085">
        <f>IF(Source[[#This Row],[Credit_Noncredit]]="Credit",Source[[#This Row],[Census Enrollment]],Source[[#This Row],[Noncredit Avg. Attendance]])</f>
        <v>37.74</v>
      </c>
    </row>
    <row r="4086" spans="1:40" x14ac:dyDescent="0.25">
      <c r="A4086" t="s">
        <v>1830</v>
      </c>
      <c r="B4086" t="s">
        <v>33</v>
      </c>
      <c r="C4086" t="s">
        <v>229</v>
      </c>
      <c r="D4086" t="s">
        <v>230</v>
      </c>
      <c r="E4086" s="4">
        <v>62892</v>
      </c>
      <c r="F4086" s="4" t="s">
        <v>285</v>
      </c>
      <c r="G4086" s="4">
        <v>4127</v>
      </c>
      <c r="H4086" t="str">
        <f>CONCATENATE(Source[[#This Row],[Subject]],TRIM(Source[[#This Row],[Course]]))</f>
        <v>ESLF4127</v>
      </c>
      <c r="I4086" t="str">
        <f>VLOOKUP(Source[[#This Row],[SubjCrse]],'Courses and Categories'!$E$2:$G$1816,3,FALSE)</f>
        <v>Noncredit ESL</v>
      </c>
      <c r="J4086">
        <v>411</v>
      </c>
      <c r="K4086" t="s">
        <v>319</v>
      </c>
      <c r="L4086" t="s">
        <v>87</v>
      </c>
      <c r="M4086" t="s">
        <v>40</v>
      </c>
      <c r="N4086" t="s">
        <v>63</v>
      </c>
      <c r="O4086">
        <v>1800</v>
      </c>
      <c r="P4086">
        <v>2010</v>
      </c>
      <c r="Q4086" t="s">
        <v>64</v>
      </c>
      <c r="S4086" t="s">
        <v>65</v>
      </c>
      <c r="T4086" t="s">
        <v>44</v>
      </c>
      <c r="U4086" s="1">
        <v>43626</v>
      </c>
      <c r="V4086" s="1">
        <v>43657</v>
      </c>
      <c r="W4086" t="s">
        <v>1836</v>
      </c>
      <c r="X4086" t="s">
        <v>46</v>
      </c>
      <c r="Y4086">
        <v>80</v>
      </c>
      <c r="Z4086">
        <v>74</v>
      </c>
      <c r="AA4086">
        <v>500</v>
      </c>
      <c r="AB4086">
        <v>14.8</v>
      </c>
      <c r="AD4086">
        <f>IF(ISBLANK(Source[[#This Row],[CrosslistID]]),1,1/COUNTIFS(Source[CrosslistID],Source[[#This Row],[CrosslistID]],Source[TermDesc],Source[[#This Row],[TermDesc]]))</f>
        <v>1</v>
      </c>
      <c r="AG4086">
        <v>0</v>
      </c>
      <c r="AH4086">
        <v>14.8</v>
      </c>
      <c r="AI4086">
        <v>2.0710000000000002</v>
      </c>
      <c r="AJ4086">
        <v>2.0710000000000002</v>
      </c>
      <c r="AK4086">
        <v>0.1</v>
      </c>
      <c r="AL40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2.0710000000000002</v>
      </c>
      <c r="AM4086">
        <f>IF(AND(Source[[#This Row],[Credit_Noncredit]]="Noncredit",Source[[#This Row],[FTEF]]&gt;0),Source[[#This Row],[NC XLST FTES]]*525/(437.5*Source[[#This Row],[FTEF]]),0)</f>
        <v>24.852</v>
      </c>
      <c r="AN4086">
        <f>IF(Source[[#This Row],[Credit_Noncredit]]="Credit",Source[[#This Row],[Census Enrollment]],Source[[#This Row],[Noncredit Avg. Attendance]])</f>
        <v>24.852</v>
      </c>
    </row>
    <row r="4087" spans="1:40" x14ac:dyDescent="0.25">
      <c r="A4087" t="s">
        <v>1830</v>
      </c>
      <c r="B4087" t="s">
        <v>33</v>
      </c>
      <c r="C4087" t="s">
        <v>229</v>
      </c>
      <c r="D4087" t="s">
        <v>230</v>
      </c>
      <c r="E4087" s="4">
        <v>62714</v>
      </c>
      <c r="F4087" s="4" t="s">
        <v>285</v>
      </c>
      <c r="G4087" s="4">
        <v>4127</v>
      </c>
      <c r="H4087" t="str">
        <f>CONCATENATE(Source[[#This Row],[Subject]],TRIM(Source[[#This Row],[Course]]))</f>
        <v>ESLF4127</v>
      </c>
      <c r="I4087" t="str">
        <f>VLOOKUP(Source[[#This Row],[SubjCrse]],'Courses and Categories'!$E$2:$G$1816,3,FALSE)</f>
        <v>Noncredit ESL</v>
      </c>
      <c r="J4087">
        <v>412</v>
      </c>
      <c r="K4087" t="s">
        <v>319</v>
      </c>
      <c r="L4087" t="s">
        <v>39</v>
      </c>
      <c r="M4087" t="s">
        <v>40</v>
      </c>
      <c r="N4087" t="s">
        <v>63</v>
      </c>
      <c r="O4087">
        <v>1035</v>
      </c>
      <c r="P4087">
        <v>1245</v>
      </c>
      <c r="Q4087" t="s">
        <v>64</v>
      </c>
      <c r="S4087" t="s">
        <v>65</v>
      </c>
      <c r="T4087" t="s">
        <v>44</v>
      </c>
      <c r="U4087" s="1">
        <v>43626</v>
      </c>
      <c r="V4087" s="1">
        <v>43657</v>
      </c>
      <c r="W4087" t="s">
        <v>542</v>
      </c>
      <c r="X4087" t="s">
        <v>46</v>
      </c>
      <c r="Y4087">
        <v>84</v>
      </c>
      <c r="Z4087">
        <v>79</v>
      </c>
      <c r="AA4087">
        <v>600</v>
      </c>
      <c r="AB4087">
        <v>13.166700000000001</v>
      </c>
      <c r="AD4087">
        <f>IF(ISBLANK(Source[[#This Row],[CrosslistID]]),1,1/COUNTIFS(Source[CrosslistID],Source[[#This Row],[CrosslistID]],Source[TermDesc],Source[[#This Row],[TermDesc]]))</f>
        <v>1</v>
      </c>
      <c r="AG4087">
        <v>0</v>
      </c>
      <c r="AH4087">
        <v>13.166700000000001</v>
      </c>
      <c r="AI4087">
        <v>2.359</v>
      </c>
      <c r="AJ4087">
        <v>2.359</v>
      </c>
      <c r="AK4087">
        <v>0.1</v>
      </c>
      <c r="AL40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2.359</v>
      </c>
      <c r="AM4087">
        <f>IF(AND(Source[[#This Row],[Credit_Noncredit]]="Noncredit",Source[[#This Row],[FTEF]]&gt;0),Source[[#This Row],[NC XLST FTES]]*525/(437.5*Source[[#This Row],[FTEF]]),0)</f>
        <v>28.307999999999996</v>
      </c>
      <c r="AN4087">
        <f>IF(Source[[#This Row],[Credit_Noncredit]]="Credit",Source[[#This Row],[Census Enrollment]],Source[[#This Row],[Noncredit Avg. Attendance]])</f>
        <v>28.307999999999996</v>
      </c>
    </row>
    <row r="4088" spans="1:40" x14ac:dyDescent="0.25">
      <c r="A4088" t="s">
        <v>1830</v>
      </c>
      <c r="B4088" t="s">
        <v>33</v>
      </c>
      <c r="C4088" t="s">
        <v>229</v>
      </c>
      <c r="D4088" t="s">
        <v>230</v>
      </c>
      <c r="E4088" s="4">
        <v>62829</v>
      </c>
      <c r="F4088" s="4" t="s">
        <v>285</v>
      </c>
      <c r="G4088" s="4">
        <v>4127</v>
      </c>
      <c r="H4088" t="str">
        <f>CONCATENATE(Source[[#This Row],[Subject]],TRIM(Source[[#This Row],[Course]]))</f>
        <v>ESLF4127</v>
      </c>
      <c r="I4088" t="str">
        <f>VLOOKUP(Source[[#This Row],[SubjCrse]],'Courses and Categories'!$E$2:$G$1816,3,FALSE)</f>
        <v>Noncredit ESL</v>
      </c>
      <c r="J4088">
        <v>425</v>
      </c>
      <c r="K4088" t="s">
        <v>319</v>
      </c>
      <c r="L4088" t="s">
        <v>39</v>
      </c>
      <c r="M4088" t="s">
        <v>40</v>
      </c>
      <c r="N4088" t="s">
        <v>63</v>
      </c>
      <c r="O4088">
        <v>1300</v>
      </c>
      <c r="P4088">
        <v>1510</v>
      </c>
      <c r="Q4088" t="s">
        <v>64</v>
      </c>
      <c r="S4088" t="s">
        <v>65</v>
      </c>
      <c r="T4088" t="s">
        <v>44</v>
      </c>
      <c r="U4088" s="1">
        <v>43626</v>
      </c>
      <c r="V4088" s="1">
        <v>43657</v>
      </c>
      <c r="W4088" t="s">
        <v>250</v>
      </c>
      <c r="X4088" t="s">
        <v>46</v>
      </c>
      <c r="Y4088">
        <v>63</v>
      </c>
      <c r="Z4088">
        <v>41</v>
      </c>
      <c r="AA4088">
        <v>500</v>
      </c>
      <c r="AB4088">
        <v>8.1999999999999993</v>
      </c>
      <c r="AD4088">
        <f>IF(ISBLANK(Source[[#This Row],[CrosslistID]]),1,1/COUNTIFS(Source[CrosslistID],Source[[#This Row],[CrosslistID]],Source[TermDesc],Source[[#This Row],[TermDesc]]))</f>
        <v>1</v>
      </c>
      <c r="AG4088">
        <v>0</v>
      </c>
      <c r="AH4088">
        <v>8.1999999999999993</v>
      </c>
      <c r="AI4088">
        <v>1.984</v>
      </c>
      <c r="AJ4088">
        <v>1.984</v>
      </c>
      <c r="AK4088">
        <v>0.1</v>
      </c>
      <c r="AL40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1.984</v>
      </c>
      <c r="AM4088">
        <f>IF(AND(Source[[#This Row],[Credit_Noncredit]]="Noncredit",Source[[#This Row],[FTEF]]&gt;0),Source[[#This Row],[NC XLST FTES]]*525/(437.5*Source[[#This Row],[FTEF]]),0)</f>
        <v>23.807999999999996</v>
      </c>
      <c r="AN4088">
        <f>IF(Source[[#This Row],[Credit_Noncredit]]="Credit",Source[[#This Row],[Census Enrollment]],Source[[#This Row],[Noncredit Avg. Attendance]])</f>
        <v>23.807999999999996</v>
      </c>
    </row>
    <row r="4089" spans="1:40" x14ac:dyDescent="0.25">
      <c r="A4089" t="s">
        <v>1830</v>
      </c>
      <c r="B4089" t="s">
        <v>33</v>
      </c>
      <c r="C4089" t="s">
        <v>229</v>
      </c>
      <c r="D4089" t="s">
        <v>230</v>
      </c>
      <c r="E4089" s="4">
        <v>62573</v>
      </c>
      <c r="F4089" s="4" t="s">
        <v>285</v>
      </c>
      <c r="G4089" s="4">
        <v>4127</v>
      </c>
      <c r="H4089" t="str">
        <f>CONCATENATE(Source[[#This Row],[Subject]],TRIM(Source[[#This Row],[Course]]))</f>
        <v>ESLF4127</v>
      </c>
      <c r="I4089" t="str">
        <f>VLOOKUP(Source[[#This Row],[SubjCrse]],'Courses and Categories'!$E$2:$G$1816,3,FALSE)</f>
        <v>Noncredit ESL</v>
      </c>
      <c r="J4089">
        <v>501</v>
      </c>
      <c r="K4089" t="s">
        <v>319</v>
      </c>
      <c r="L4089" t="s">
        <v>39</v>
      </c>
      <c r="M4089" t="s">
        <v>40</v>
      </c>
      <c r="N4089" t="s">
        <v>63</v>
      </c>
      <c r="O4089">
        <v>815</v>
      </c>
      <c r="P4089">
        <v>1025</v>
      </c>
      <c r="Q4089" t="s">
        <v>76</v>
      </c>
      <c r="R4089">
        <v>319</v>
      </c>
      <c r="S4089" t="s">
        <v>77</v>
      </c>
      <c r="T4089" t="s">
        <v>44</v>
      </c>
      <c r="U4089" s="1">
        <v>43626</v>
      </c>
      <c r="V4089" s="1">
        <v>43660</v>
      </c>
      <c r="W4089" t="s">
        <v>537</v>
      </c>
      <c r="X4089" t="s">
        <v>46</v>
      </c>
      <c r="Y4089">
        <v>84</v>
      </c>
      <c r="Z4089">
        <v>84</v>
      </c>
      <c r="AA4089">
        <v>150</v>
      </c>
      <c r="AB4089">
        <v>56</v>
      </c>
      <c r="AD4089">
        <f>IF(ISBLANK(Source[[#This Row],[CrosslistID]]),1,1/COUNTIFS(Source[CrosslistID],Source[[#This Row],[CrosslistID]],Source[TermDesc],Source[[#This Row],[TermDesc]]))</f>
        <v>1</v>
      </c>
      <c r="AG4089">
        <v>0</v>
      </c>
      <c r="AH4089">
        <v>56</v>
      </c>
      <c r="AI4089">
        <v>2.0979999999999999</v>
      </c>
      <c r="AJ4089">
        <v>2.0979999999999999</v>
      </c>
      <c r="AK4089">
        <v>0.1</v>
      </c>
      <c r="AL40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2.0979999999999999</v>
      </c>
      <c r="AM4089">
        <f>IF(AND(Source[[#This Row],[Credit_Noncredit]]="Noncredit",Source[[#This Row],[FTEF]]&gt;0),Source[[#This Row],[NC XLST FTES]]*525/(437.5*Source[[#This Row],[FTEF]]),0)</f>
        <v>25.175999999999995</v>
      </c>
      <c r="AN4089">
        <f>IF(Source[[#This Row],[Credit_Noncredit]]="Credit",Source[[#This Row],[Census Enrollment]],Source[[#This Row],[Noncredit Avg. Attendance]])</f>
        <v>25.175999999999995</v>
      </c>
    </row>
    <row r="4090" spans="1:40" x14ac:dyDescent="0.25">
      <c r="A4090" t="s">
        <v>1830</v>
      </c>
      <c r="B4090" t="s">
        <v>33</v>
      </c>
      <c r="C4090" t="s">
        <v>229</v>
      </c>
      <c r="D4090" t="s">
        <v>230</v>
      </c>
      <c r="E4090" s="4">
        <v>62928</v>
      </c>
      <c r="F4090" s="4" t="s">
        <v>285</v>
      </c>
      <c r="G4090" s="4">
        <v>4127</v>
      </c>
      <c r="H4090" t="str">
        <f>CONCATENATE(Source[[#This Row],[Subject]],TRIM(Source[[#This Row],[Course]]))</f>
        <v>ESLF4127</v>
      </c>
      <c r="I4090" t="str">
        <f>VLOOKUP(Source[[#This Row],[SubjCrse]],'Courses and Categories'!$E$2:$G$1816,3,FALSE)</f>
        <v>Noncredit ESL</v>
      </c>
      <c r="J4090">
        <v>503</v>
      </c>
      <c r="K4090" t="s">
        <v>319</v>
      </c>
      <c r="L4090" t="s">
        <v>39</v>
      </c>
      <c r="M4090" t="s">
        <v>40</v>
      </c>
      <c r="N4090" t="s">
        <v>63</v>
      </c>
      <c r="O4090">
        <v>1035</v>
      </c>
      <c r="P4090">
        <v>1245</v>
      </c>
      <c r="Q4090" t="s">
        <v>76</v>
      </c>
      <c r="R4090">
        <v>419</v>
      </c>
      <c r="S4090" t="s">
        <v>77</v>
      </c>
      <c r="T4090" t="s">
        <v>44</v>
      </c>
      <c r="U4090" s="1">
        <v>43626</v>
      </c>
      <c r="V4090" s="1">
        <v>43660</v>
      </c>
      <c r="W4090" t="s">
        <v>320</v>
      </c>
      <c r="X4090" t="s">
        <v>46</v>
      </c>
      <c r="Y4090">
        <v>124</v>
      </c>
      <c r="Z4090">
        <v>84</v>
      </c>
      <c r="AA4090">
        <v>150</v>
      </c>
      <c r="AB4090">
        <v>56</v>
      </c>
      <c r="AD4090">
        <f>IF(ISBLANK(Source[[#This Row],[CrosslistID]]),1,1/COUNTIFS(Source[CrosslistID],Source[[#This Row],[CrosslistID]],Source[TermDesc],Source[[#This Row],[TermDesc]]))</f>
        <v>1</v>
      </c>
      <c r="AG4090">
        <v>0</v>
      </c>
      <c r="AH4090">
        <v>56</v>
      </c>
      <c r="AI4090">
        <v>2.7890000000000001</v>
      </c>
      <c r="AJ4090">
        <v>2.7890000000000001</v>
      </c>
      <c r="AK4090">
        <v>0.1</v>
      </c>
      <c r="AL40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2.7890000000000001</v>
      </c>
      <c r="AM4090">
        <f>IF(AND(Source[[#This Row],[Credit_Noncredit]]="Noncredit",Source[[#This Row],[FTEF]]&gt;0),Source[[#This Row],[NC XLST FTES]]*525/(437.5*Source[[#This Row],[FTEF]]),0)</f>
        <v>33.468000000000004</v>
      </c>
      <c r="AN4090">
        <f>IF(Source[[#This Row],[Credit_Noncredit]]="Credit",Source[[#This Row],[Census Enrollment]],Source[[#This Row],[Noncredit Avg. Attendance]])</f>
        <v>33.468000000000004</v>
      </c>
    </row>
    <row r="4091" spans="1:40" x14ac:dyDescent="0.25">
      <c r="A4091" t="s">
        <v>1830</v>
      </c>
      <c r="B4091" t="s">
        <v>33</v>
      </c>
      <c r="C4091" t="s">
        <v>229</v>
      </c>
      <c r="D4091" t="s">
        <v>230</v>
      </c>
      <c r="E4091" s="4">
        <v>62929</v>
      </c>
      <c r="F4091" s="4" t="s">
        <v>285</v>
      </c>
      <c r="G4091" s="4">
        <v>4127</v>
      </c>
      <c r="H4091" t="str">
        <f>CONCATENATE(Source[[#This Row],[Subject]],TRIM(Source[[#This Row],[Course]]))</f>
        <v>ESLF4127</v>
      </c>
      <c r="I4091" t="str">
        <f>VLOOKUP(Source[[#This Row],[SubjCrse]],'Courses and Categories'!$E$2:$G$1816,3,FALSE)</f>
        <v>Noncredit ESL</v>
      </c>
      <c r="J4091">
        <v>504</v>
      </c>
      <c r="K4091" t="s">
        <v>319</v>
      </c>
      <c r="L4091" t="s">
        <v>39</v>
      </c>
      <c r="M4091" t="s">
        <v>40</v>
      </c>
      <c r="N4091" t="s">
        <v>63</v>
      </c>
      <c r="O4091">
        <v>1255</v>
      </c>
      <c r="P4091">
        <v>1505</v>
      </c>
      <c r="Q4091" t="s">
        <v>76</v>
      </c>
      <c r="R4091">
        <v>419</v>
      </c>
      <c r="S4091" t="s">
        <v>77</v>
      </c>
      <c r="T4091" t="s">
        <v>44</v>
      </c>
      <c r="U4091" s="1">
        <v>43626</v>
      </c>
      <c r="V4091" s="1">
        <v>43660</v>
      </c>
      <c r="W4091" t="s">
        <v>334</v>
      </c>
      <c r="X4091" t="s">
        <v>46</v>
      </c>
      <c r="Y4091">
        <v>76</v>
      </c>
      <c r="Z4091">
        <v>43</v>
      </c>
      <c r="AA4091">
        <v>150</v>
      </c>
      <c r="AB4091">
        <v>28.666699999999999</v>
      </c>
      <c r="AD4091">
        <f>IF(ISBLANK(Source[[#This Row],[CrosslistID]]),1,1/COUNTIFS(Source[CrosslistID],Source[[#This Row],[CrosslistID]],Source[TermDesc],Source[[#This Row],[TermDesc]]))</f>
        <v>1</v>
      </c>
      <c r="AG4091">
        <v>0</v>
      </c>
      <c r="AH4091">
        <v>28.666699999999999</v>
      </c>
      <c r="AI4091">
        <v>1.0649999999999999</v>
      </c>
      <c r="AJ4091">
        <v>1.0649999999999999</v>
      </c>
      <c r="AK4091">
        <v>0.1</v>
      </c>
      <c r="AL40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1.0649999999999999</v>
      </c>
      <c r="AM4091">
        <f>IF(AND(Source[[#This Row],[Credit_Noncredit]]="Noncredit",Source[[#This Row],[FTEF]]&gt;0),Source[[#This Row],[NC XLST FTES]]*525/(437.5*Source[[#This Row],[FTEF]]),0)</f>
        <v>12.78</v>
      </c>
      <c r="AN4091">
        <f>IF(Source[[#This Row],[Credit_Noncredit]]="Credit",Source[[#This Row],[Census Enrollment]],Source[[#This Row],[Noncredit Avg. Attendance]])</f>
        <v>12.78</v>
      </c>
    </row>
    <row r="4092" spans="1:40" x14ac:dyDescent="0.25">
      <c r="A4092" t="s">
        <v>1830</v>
      </c>
      <c r="B4092" t="s">
        <v>33</v>
      </c>
      <c r="C4092" t="s">
        <v>229</v>
      </c>
      <c r="D4092" t="s">
        <v>230</v>
      </c>
      <c r="E4092" s="4">
        <v>62614</v>
      </c>
      <c r="F4092" s="4" t="s">
        <v>285</v>
      </c>
      <c r="G4092" s="4">
        <v>4127</v>
      </c>
      <c r="H4092" t="str">
        <f>CONCATENATE(Source[[#This Row],[Subject]],TRIM(Source[[#This Row],[Course]]))</f>
        <v>ESLF4127</v>
      </c>
      <c r="I4092" t="str">
        <f>VLOOKUP(Source[[#This Row],[SubjCrse]],'Courses and Categories'!$E$2:$G$1816,3,FALSE)</f>
        <v>Noncredit ESL</v>
      </c>
      <c r="J4092">
        <v>702</v>
      </c>
      <c r="K4092" t="s">
        <v>319</v>
      </c>
      <c r="L4092" t="s">
        <v>39</v>
      </c>
      <c r="M4092" t="s">
        <v>40</v>
      </c>
      <c r="N4092" t="s">
        <v>63</v>
      </c>
      <c r="O4092">
        <v>815</v>
      </c>
      <c r="P4092">
        <v>1025</v>
      </c>
      <c r="Q4092" t="s">
        <v>52</v>
      </c>
      <c r="R4092">
        <v>354</v>
      </c>
      <c r="S4092" t="s">
        <v>53</v>
      </c>
      <c r="T4092" t="s">
        <v>44</v>
      </c>
      <c r="U4092" s="1">
        <v>43626</v>
      </c>
      <c r="V4092" s="1">
        <v>43657</v>
      </c>
      <c r="W4092" t="s">
        <v>390</v>
      </c>
      <c r="X4092" t="s">
        <v>46</v>
      </c>
      <c r="Y4092">
        <v>72</v>
      </c>
      <c r="Z4092">
        <v>49</v>
      </c>
      <c r="AA4092">
        <v>100</v>
      </c>
      <c r="AB4092">
        <v>49</v>
      </c>
      <c r="AD4092">
        <f>IF(ISBLANK(Source[[#This Row],[CrosslistID]]),1,1/COUNTIFS(Source[CrosslistID],Source[[#This Row],[CrosslistID]],Source[TermDesc],Source[[#This Row],[TermDesc]]))</f>
        <v>1</v>
      </c>
      <c r="AG4092">
        <v>0</v>
      </c>
      <c r="AH4092">
        <v>49</v>
      </c>
      <c r="AI4092">
        <v>2.3090000000000002</v>
      </c>
      <c r="AJ4092">
        <v>2.3090000000000002</v>
      </c>
      <c r="AK4092">
        <v>0.1</v>
      </c>
      <c r="AL40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2.3090000000000002</v>
      </c>
      <c r="AM4092">
        <f>IF(AND(Source[[#This Row],[Credit_Noncredit]]="Noncredit",Source[[#This Row],[FTEF]]&gt;0),Source[[#This Row],[NC XLST FTES]]*525/(437.5*Source[[#This Row],[FTEF]]),0)</f>
        <v>27.708000000000002</v>
      </c>
      <c r="AN4092">
        <f>IF(Source[[#This Row],[Credit_Noncredit]]="Credit",Source[[#This Row],[Census Enrollment]],Source[[#This Row],[Noncredit Avg. Attendance]])</f>
        <v>27.708000000000002</v>
      </c>
    </row>
    <row r="4093" spans="1:40" x14ac:dyDescent="0.25">
      <c r="A4093" t="s">
        <v>1830</v>
      </c>
      <c r="B4093" t="s">
        <v>33</v>
      </c>
      <c r="C4093" t="s">
        <v>229</v>
      </c>
      <c r="D4093" t="s">
        <v>230</v>
      </c>
      <c r="E4093" s="4">
        <v>62615</v>
      </c>
      <c r="F4093" s="4" t="s">
        <v>285</v>
      </c>
      <c r="G4093" s="4">
        <v>4127</v>
      </c>
      <c r="H4093" t="str">
        <f>CONCATENATE(Source[[#This Row],[Subject]],TRIM(Source[[#This Row],[Course]]))</f>
        <v>ESLF4127</v>
      </c>
      <c r="I4093" t="str">
        <f>VLOOKUP(Source[[#This Row],[SubjCrse]],'Courses and Categories'!$E$2:$G$1816,3,FALSE)</f>
        <v>Noncredit ESL</v>
      </c>
      <c r="J4093">
        <v>703</v>
      </c>
      <c r="K4093" t="s">
        <v>319</v>
      </c>
      <c r="L4093" t="s">
        <v>39</v>
      </c>
      <c r="M4093" t="s">
        <v>40</v>
      </c>
      <c r="N4093" t="s">
        <v>63</v>
      </c>
      <c r="O4093">
        <v>1035</v>
      </c>
      <c r="P4093">
        <v>1245</v>
      </c>
      <c r="Q4093" t="s">
        <v>52</v>
      </c>
      <c r="R4093">
        <v>354</v>
      </c>
      <c r="S4093" t="s">
        <v>53</v>
      </c>
      <c r="T4093" t="s">
        <v>44</v>
      </c>
      <c r="U4093" s="1">
        <v>43626</v>
      </c>
      <c r="V4093" s="1">
        <v>43657</v>
      </c>
      <c r="W4093" t="s">
        <v>390</v>
      </c>
      <c r="X4093" t="s">
        <v>46</v>
      </c>
      <c r="Y4093">
        <v>104</v>
      </c>
      <c r="Z4093">
        <v>77</v>
      </c>
      <c r="AA4093">
        <v>100</v>
      </c>
      <c r="AB4093">
        <v>77</v>
      </c>
      <c r="AD4093">
        <f>IF(ISBLANK(Source[[#This Row],[CrosslistID]]),1,1/COUNTIFS(Source[CrosslistID],Source[[#This Row],[CrosslistID]],Source[TermDesc],Source[[#This Row],[TermDesc]]))</f>
        <v>1</v>
      </c>
      <c r="AG4093">
        <v>0</v>
      </c>
      <c r="AH4093">
        <v>77</v>
      </c>
      <c r="AI4093">
        <v>3.1949999999999998</v>
      </c>
      <c r="AJ4093">
        <v>3.1949999999999998</v>
      </c>
      <c r="AK4093">
        <v>0.1</v>
      </c>
      <c r="AL40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3.1949999999999998</v>
      </c>
      <c r="AM4093">
        <f>IF(AND(Source[[#This Row],[Credit_Noncredit]]="Noncredit",Source[[#This Row],[FTEF]]&gt;0),Source[[#This Row],[NC XLST FTES]]*525/(437.5*Source[[#This Row],[FTEF]]),0)</f>
        <v>38.340000000000003</v>
      </c>
      <c r="AN4093">
        <f>IF(Source[[#This Row],[Credit_Noncredit]]="Credit",Source[[#This Row],[Census Enrollment]],Source[[#This Row],[Noncredit Avg. Attendance]])</f>
        <v>38.340000000000003</v>
      </c>
    </row>
    <row r="4094" spans="1:40" x14ac:dyDescent="0.25">
      <c r="A4094" t="s">
        <v>1830</v>
      </c>
      <c r="B4094" t="s">
        <v>33</v>
      </c>
      <c r="C4094" t="s">
        <v>229</v>
      </c>
      <c r="D4094" t="s">
        <v>230</v>
      </c>
      <c r="E4094" s="4">
        <v>62616</v>
      </c>
      <c r="F4094" s="4" t="s">
        <v>285</v>
      </c>
      <c r="G4094" s="4">
        <v>4127</v>
      </c>
      <c r="H4094" t="str">
        <f>CONCATENATE(Source[[#This Row],[Subject]],TRIM(Source[[#This Row],[Course]]))</f>
        <v>ESLF4127</v>
      </c>
      <c r="I4094" t="str">
        <f>VLOOKUP(Source[[#This Row],[SubjCrse]],'Courses and Categories'!$E$2:$G$1816,3,FALSE)</f>
        <v>Noncredit ESL</v>
      </c>
      <c r="J4094">
        <v>704</v>
      </c>
      <c r="K4094" t="s">
        <v>319</v>
      </c>
      <c r="L4094" t="s">
        <v>39</v>
      </c>
      <c r="M4094" t="s">
        <v>40</v>
      </c>
      <c r="N4094" t="s">
        <v>63</v>
      </c>
      <c r="O4094">
        <v>1035</v>
      </c>
      <c r="P4094">
        <v>1245</v>
      </c>
      <c r="Q4094" t="s">
        <v>52</v>
      </c>
      <c r="R4094">
        <v>320</v>
      </c>
      <c r="S4094" t="s">
        <v>53</v>
      </c>
      <c r="T4094" t="s">
        <v>44</v>
      </c>
      <c r="U4094" s="1">
        <v>43626</v>
      </c>
      <c r="V4094" s="1">
        <v>43657</v>
      </c>
      <c r="W4094" t="s">
        <v>1837</v>
      </c>
      <c r="X4094" t="s">
        <v>46</v>
      </c>
      <c r="Y4094">
        <v>66</v>
      </c>
      <c r="Z4094">
        <v>63</v>
      </c>
      <c r="AA4094">
        <v>100</v>
      </c>
      <c r="AB4094">
        <v>63</v>
      </c>
      <c r="AD4094">
        <f>IF(ISBLANK(Source[[#This Row],[CrosslistID]]),1,1/COUNTIFS(Source[CrosslistID],Source[[#This Row],[CrosslistID]],Source[TermDesc],Source[[#This Row],[TermDesc]]))</f>
        <v>1</v>
      </c>
      <c r="AG4094">
        <v>0</v>
      </c>
      <c r="AH4094">
        <v>63</v>
      </c>
      <c r="AI4094">
        <v>1.655</v>
      </c>
      <c r="AJ4094">
        <v>1.655</v>
      </c>
      <c r="AK4094">
        <v>0.1</v>
      </c>
      <c r="AL40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1.655</v>
      </c>
      <c r="AM4094">
        <f>IF(AND(Source[[#This Row],[Credit_Noncredit]]="Noncredit",Source[[#This Row],[FTEF]]&gt;0),Source[[#This Row],[NC XLST FTES]]*525/(437.5*Source[[#This Row],[FTEF]]),0)</f>
        <v>19.86</v>
      </c>
      <c r="AN4094">
        <f>IF(Source[[#This Row],[Credit_Noncredit]]="Credit",Source[[#This Row],[Census Enrollment]],Source[[#This Row],[Noncredit Avg. Attendance]])</f>
        <v>19.86</v>
      </c>
    </row>
    <row r="4095" spans="1:40" x14ac:dyDescent="0.25">
      <c r="A4095" t="s">
        <v>1830</v>
      </c>
      <c r="B4095" t="s">
        <v>33</v>
      </c>
      <c r="C4095" t="s">
        <v>229</v>
      </c>
      <c r="D4095" t="s">
        <v>230</v>
      </c>
      <c r="E4095" s="4">
        <v>62617</v>
      </c>
      <c r="F4095" s="4" t="s">
        <v>285</v>
      </c>
      <c r="G4095" s="4">
        <v>4127</v>
      </c>
      <c r="H4095" t="str">
        <f>CONCATENATE(Source[[#This Row],[Subject]],TRIM(Source[[#This Row],[Course]]))</f>
        <v>ESLF4127</v>
      </c>
      <c r="I4095" t="str">
        <f>VLOOKUP(Source[[#This Row],[SubjCrse]],'Courses and Categories'!$E$2:$G$1816,3,FALSE)</f>
        <v>Noncredit ESL</v>
      </c>
      <c r="J4095">
        <v>705</v>
      </c>
      <c r="K4095" t="s">
        <v>319</v>
      </c>
      <c r="L4095" t="s">
        <v>87</v>
      </c>
      <c r="M4095" t="s">
        <v>40</v>
      </c>
      <c r="N4095" t="s">
        <v>63</v>
      </c>
      <c r="O4095">
        <v>1900</v>
      </c>
      <c r="P4095">
        <v>2110</v>
      </c>
      <c r="Q4095" t="s">
        <v>52</v>
      </c>
      <c r="R4095">
        <v>369</v>
      </c>
      <c r="S4095" t="s">
        <v>53</v>
      </c>
      <c r="T4095" t="s">
        <v>44</v>
      </c>
      <c r="U4095" s="1">
        <v>43626</v>
      </c>
      <c r="V4095" s="1">
        <v>43657</v>
      </c>
      <c r="W4095" t="s">
        <v>393</v>
      </c>
      <c r="X4095" t="s">
        <v>46</v>
      </c>
      <c r="Y4095">
        <v>110</v>
      </c>
      <c r="Z4095">
        <v>99</v>
      </c>
      <c r="AA4095">
        <v>100</v>
      </c>
      <c r="AB4095">
        <v>99</v>
      </c>
      <c r="AD4095">
        <f>IF(ISBLANK(Source[[#This Row],[CrosslistID]]),1,1/COUNTIFS(Source[CrosslistID],Source[[#This Row],[CrosslistID]],Source[TermDesc],Source[[#This Row],[TermDesc]]))</f>
        <v>1</v>
      </c>
      <c r="AG4095">
        <v>0</v>
      </c>
      <c r="AH4095">
        <v>99</v>
      </c>
      <c r="AI4095">
        <v>1.61</v>
      </c>
      <c r="AJ4095">
        <v>1.61</v>
      </c>
      <c r="AK4095">
        <v>0.1</v>
      </c>
      <c r="AL40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1.61</v>
      </c>
      <c r="AM4095">
        <f>IF(AND(Source[[#This Row],[Credit_Noncredit]]="Noncredit",Source[[#This Row],[FTEF]]&gt;0),Source[[#This Row],[NC XLST FTES]]*525/(437.5*Source[[#This Row],[FTEF]]),0)</f>
        <v>19.32</v>
      </c>
      <c r="AN4095">
        <f>IF(Source[[#This Row],[Credit_Noncredit]]="Credit",Source[[#This Row],[Census Enrollment]],Source[[#This Row],[Noncredit Avg. Attendance]])</f>
        <v>19.32</v>
      </c>
    </row>
    <row r="4096" spans="1:40" x14ac:dyDescent="0.25">
      <c r="A4096" t="s">
        <v>1830</v>
      </c>
      <c r="B4096" t="s">
        <v>33</v>
      </c>
      <c r="C4096" t="s">
        <v>229</v>
      </c>
      <c r="D4096" t="s">
        <v>230</v>
      </c>
      <c r="E4096" s="4">
        <v>62618</v>
      </c>
      <c r="F4096" s="4" t="s">
        <v>285</v>
      </c>
      <c r="G4096" s="4">
        <v>4127</v>
      </c>
      <c r="H4096" t="str">
        <f>CONCATENATE(Source[[#This Row],[Subject]],TRIM(Source[[#This Row],[Course]]))</f>
        <v>ESLF4127</v>
      </c>
      <c r="I4096" t="str">
        <f>VLOOKUP(Source[[#This Row],[SubjCrse]],'Courses and Categories'!$E$2:$G$1816,3,FALSE)</f>
        <v>Noncredit ESL</v>
      </c>
      <c r="J4096">
        <v>706</v>
      </c>
      <c r="K4096" t="s">
        <v>319</v>
      </c>
      <c r="L4096" t="s">
        <v>87</v>
      </c>
      <c r="M4096" t="s">
        <v>40</v>
      </c>
      <c r="N4096" t="s">
        <v>63</v>
      </c>
      <c r="O4096">
        <v>1900</v>
      </c>
      <c r="P4096">
        <v>2050</v>
      </c>
      <c r="Q4096" t="s">
        <v>52</v>
      </c>
      <c r="R4096">
        <v>354</v>
      </c>
      <c r="S4096" t="s">
        <v>53</v>
      </c>
      <c r="T4096" t="s">
        <v>44</v>
      </c>
      <c r="U4096" s="1">
        <v>43626</v>
      </c>
      <c r="V4096" s="1">
        <v>43657</v>
      </c>
      <c r="W4096" t="s">
        <v>390</v>
      </c>
      <c r="X4096" t="s">
        <v>46</v>
      </c>
      <c r="Y4096">
        <v>57</v>
      </c>
      <c r="Z4096">
        <v>46</v>
      </c>
      <c r="AA4096">
        <v>100</v>
      </c>
      <c r="AB4096">
        <v>46</v>
      </c>
      <c r="AD4096">
        <f>IF(ISBLANK(Source[[#This Row],[CrosslistID]]),1,1/COUNTIFS(Source[CrosslistID],Source[[#This Row],[CrosslistID]],Source[TermDesc],Source[[#This Row],[TermDesc]]))</f>
        <v>1</v>
      </c>
      <c r="AG4096">
        <v>0</v>
      </c>
      <c r="AH4096">
        <v>46</v>
      </c>
      <c r="AI4096">
        <v>1.742</v>
      </c>
      <c r="AJ4096">
        <v>1.742</v>
      </c>
      <c r="AK4096">
        <v>0.1</v>
      </c>
      <c r="AL40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1.742</v>
      </c>
      <c r="AM4096">
        <f>IF(AND(Source[[#This Row],[Credit_Noncredit]]="Noncredit",Source[[#This Row],[FTEF]]&gt;0),Source[[#This Row],[NC XLST FTES]]*525/(437.5*Source[[#This Row],[FTEF]]),0)</f>
        <v>20.904</v>
      </c>
      <c r="AN4096">
        <f>IF(Source[[#This Row],[Credit_Noncredit]]="Credit",Source[[#This Row],[Census Enrollment]],Source[[#This Row],[Noncredit Avg. Attendance]])</f>
        <v>20.904</v>
      </c>
    </row>
    <row r="4097" spans="1:40" x14ac:dyDescent="0.25">
      <c r="A4097" t="s">
        <v>1830</v>
      </c>
      <c r="B4097" t="s">
        <v>33</v>
      </c>
      <c r="C4097" t="s">
        <v>229</v>
      </c>
      <c r="D4097" t="s">
        <v>230</v>
      </c>
      <c r="E4097" s="4">
        <v>62822</v>
      </c>
      <c r="F4097" s="4" t="s">
        <v>285</v>
      </c>
      <c r="G4097" s="4">
        <v>4127</v>
      </c>
      <c r="H4097" t="str">
        <f>CONCATENATE(Source[[#This Row],[Subject]],TRIM(Source[[#This Row],[Course]]))</f>
        <v>ESLF4127</v>
      </c>
      <c r="I4097" t="str">
        <f>VLOOKUP(Source[[#This Row],[SubjCrse]],'Courses and Categories'!$E$2:$G$1816,3,FALSE)</f>
        <v>Noncredit ESL</v>
      </c>
      <c r="J4097">
        <v>707</v>
      </c>
      <c r="K4097" t="s">
        <v>319</v>
      </c>
      <c r="L4097" t="s">
        <v>87</v>
      </c>
      <c r="M4097" t="s">
        <v>40</v>
      </c>
      <c r="N4097" t="s">
        <v>63</v>
      </c>
      <c r="O4097">
        <v>1900</v>
      </c>
      <c r="P4097">
        <v>2110</v>
      </c>
      <c r="Q4097" t="s">
        <v>52</v>
      </c>
      <c r="R4097">
        <v>301</v>
      </c>
      <c r="S4097" t="s">
        <v>53</v>
      </c>
      <c r="T4097" t="s">
        <v>44</v>
      </c>
      <c r="U4097" s="1">
        <v>43626</v>
      </c>
      <c r="V4097" s="1">
        <v>43657</v>
      </c>
      <c r="W4097" t="s">
        <v>402</v>
      </c>
      <c r="X4097" t="s">
        <v>46</v>
      </c>
      <c r="Y4097">
        <v>114</v>
      </c>
      <c r="Z4097">
        <v>113</v>
      </c>
      <c r="AA4097">
        <v>100</v>
      </c>
      <c r="AB4097">
        <v>113</v>
      </c>
      <c r="AD4097">
        <f>IF(ISBLANK(Source[[#This Row],[CrosslistID]]),1,1/COUNTIFS(Source[CrosslistID],Source[[#This Row],[CrosslistID]],Source[TermDesc],Source[[#This Row],[TermDesc]]))</f>
        <v>1</v>
      </c>
      <c r="AG4097">
        <v>0</v>
      </c>
      <c r="AH4097">
        <v>113</v>
      </c>
      <c r="AI4097">
        <v>2.1259999999999999</v>
      </c>
      <c r="AJ4097">
        <v>2.1259999999999999</v>
      </c>
      <c r="AK4097">
        <v>0.1</v>
      </c>
      <c r="AL40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2.1259999999999999</v>
      </c>
      <c r="AM4097">
        <f>IF(AND(Source[[#This Row],[Credit_Noncredit]]="Noncredit",Source[[#This Row],[FTEF]]&gt;0),Source[[#This Row],[NC XLST FTES]]*525/(437.5*Source[[#This Row],[FTEF]]),0)</f>
        <v>25.511999999999997</v>
      </c>
      <c r="AN4097">
        <f>IF(Source[[#This Row],[Credit_Noncredit]]="Credit",Source[[#This Row],[Census Enrollment]],Source[[#This Row],[Noncredit Avg. Attendance]])</f>
        <v>25.511999999999997</v>
      </c>
    </row>
    <row r="4098" spans="1:40" x14ac:dyDescent="0.25">
      <c r="A4098" t="s">
        <v>1830</v>
      </c>
      <c r="B4098" t="s">
        <v>33</v>
      </c>
      <c r="C4098" t="s">
        <v>229</v>
      </c>
      <c r="D4098" t="s">
        <v>230</v>
      </c>
      <c r="E4098" s="4">
        <v>63003</v>
      </c>
      <c r="F4098" s="4" t="s">
        <v>285</v>
      </c>
      <c r="G4098" s="4">
        <v>4347</v>
      </c>
      <c r="H4098" t="str">
        <f>CONCATENATE(Source[[#This Row],[Subject]],TRIM(Source[[#This Row],[Course]]))</f>
        <v>ESLF4347</v>
      </c>
      <c r="I4098" t="str">
        <f>VLOOKUP(Source[[#This Row],[SubjCrse]],'Courses and Categories'!$E$2:$G$1816,3,FALSE)</f>
        <v>Noncredit ESL</v>
      </c>
      <c r="J4098">
        <v>101</v>
      </c>
      <c r="K4098" t="s">
        <v>325</v>
      </c>
      <c r="L4098" t="s">
        <v>39</v>
      </c>
      <c r="M4098" t="s">
        <v>40</v>
      </c>
      <c r="N4098" t="s">
        <v>424</v>
      </c>
      <c r="O4098" t="s">
        <v>1838</v>
      </c>
      <c r="P4098" t="s">
        <v>386</v>
      </c>
      <c r="Q4098" t="s">
        <v>1779</v>
      </c>
      <c r="R4098" t="s">
        <v>1839</v>
      </c>
      <c r="S4098" t="s">
        <v>134</v>
      </c>
      <c r="T4098" t="s">
        <v>44</v>
      </c>
      <c r="U4098" s="1">
        <v>43626</v>
      </c>
      <c r="V4098" s="1">
        <v>43660</v>
      </c>
      <c r="W4098" t="s">
        <v>1840</v>
      </c>
      <c r="X4098" t="s">
        <v>46</v>
      </c>
      <c r="Y4098">
        <v>152</v>
      </c>
      <c r="Z4098">
        <v>147</v>
      </c>
      <c r="AA4098">
        <v>200</v>
      </c>
      <c r="AB4098">
        <v>73.5</v>
      </c>
      <c r="AD4098">
        <f>IF(ISBLANK(Source[[#This Row],[CrosslistID]]),1,1/COUNTIFS(Source[CrosslistID],Source[[#This Row],[CrosslistID]],Source[TermDesc],Source[[#This Row],[TermDesc]]))</f>
        <v>1</v>
      </c>
      <c r="AG4098">
        <v>0</v>
      </c>
      <c r="AH4098">
        <v>73.5</v>
      </c>
      <c r="AI4098">
        <v>4.032</v>
      </c>
      <c r="AJ4098">
        <v>4.032</v>
      </c>
      <c r="AK4098">
        <v>0.1</v>
      </c>
      <c r="AL40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4.032</v>
      </c>
      <c r="AM4098">
        <f>IF(AND(Source[[#This Row],[Credit_Noncredit]]="Noncredit",Source[[#This Row],[FTEF]]&gt;0),Source[[#This Row],[NC XLST FTES]]*525/(437.5*Source[[#This Row],[FTEF]]),0)</f>
        <v>48.384000000000007</v>
      </c>
      <c r="AN4098">
        <f>IF(Source[[#This Row],[Credit_Noncredit]]="Credit",Source[[#This Row],[Census Enrollment]],Source[[#This Row],[Noncredit Avg. Attendance]])</f>
        <v>48.384000000000007</v>
      </c>
    </row>
    <row r="4099" spans="1:40" x14ac:dyDescent="0.25">
      <c r="A4099" t="s">
        <v>1830</v>
      </c>
      <c r="B4099" t="s">
        <v>33</v>
      </c>
      <c r="C4099" t="s">
        <v>229</v>
      </c>
      <c r="D4099" t="s">
        <v>230</v>
      </c>
      <c r="E4099" s="4">
        <v>63051</v>
      </c>
      <c r="F4099" s="4" t="s">
        <v>285</v>
      </c>
      <c r="G4099" s="4">
        <v>4347</v>
      </c>
      <c r="H4099" t="str">
        <f>CONCATENATE(Source[[#This Row],[Subject]],TRIM(Source[[#This Row],[Course]]))</f>
        <v>ESLF4347</v>
      </c>
      <c r="I4099" t="str">
        <f>VLOOKUP(Source[[#This Row],[SubjCrse]],'Courses and Categories'!$E$2:$G$1816,3,FALSE)</f>
        <v>Noncredit ESL</v>
      </c>
      <c r="J4099">
        <v>102</v>
      </c>
      <c r="K4099" t="s">
        <v>325</v>
      </c>
      <c r="L4099" t="s">
        <v>87</v>
      </c>
      <c r="M4099" t="s">
        <v>40</v>
      </c>
      <c r="N4099" t="s">
        <v>63</v>
      </c>
      <c r="O4099">
        <v>1720</v>
      </c>
      <c r="P4099">
        <v>1930</v>
      </c>
      <c r="Q4099" t="s">
        <v>236</v>
      </c>
      <c r="R4099">
        <v>250</v>
      </c>
      <c r="S4099" t="s">
        <v>134</v>
      </c>
      <c r="T4099" t="s">
        <v>44</v>
      </c>
      <c r="U4099" s="1">
        <v>43626</v>
      </c>
      <c r="V4099" s="1">
        <v>43660</v>
      </c>
      <c r="W4099" t="s">
        <v>1841</v>
      </c>
      <c r="X4099" t="s">
        <v>46</v>
      </c>
      <c r="Y4099">
        <v>101</v>
      </c>
      <c r="Z4099">
        <v>98</v>
      </c>
      <c r="AA4099">
        <v>200</v>
      </c>
      <c r="AB4099">
        <v>49</v>
      </c>
      <c r="AD4099">
        <f>IF(ISBLANK(Source[[#This Row],[CrosslistID]]),1,1/COUNTIFS(Source[CrosslistID],Source[[#This Row],[CrosslistID]],Source[TermDesc],Source[[#This Row],[TermDesc]]))</f>
        <v>1</v>
      </c>
      <c r="AG4099">
        <v>0</v>
      </c>
      <c r="AH4099">
        <v>49</v>
      </c>
      <c r="AI4099">
        <v>2.0379999999999998</v>
      </c>
      <c r="AJ4099">
        <v>2.0379999999999998</v>
      </c>
      <c r="AK4099">
        <v>0.1</v>
      </c>
      <c r="AL40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2.0379999999999998</v>
      </c>
      <c r="AM4099">
        <f>IF(AND(Source[[#This Row],[Credit_Noncredit]]="Noncredit",Source[[#This Row],[FTEF]]&gt;0),Source[[#This Row],[NC XLST FTES]]*525/(437.5*Source[[#This Row],[FTEF]]),0)</f>
        <v>24.455999999999996</v>
      </c>
      <c r="AN4099">
        <f>IF(Source[[#This Row],[Credit_Noncredit]]="Credit",Source[[#This Row],[Census Enrollment]],Source[[#This Row],[Noncredit Avg. Attendance]])</f>
        <v>24.455999999999996</v>
      </c>
    </row>
    <row r="4100" spans="1:40" x14ac:dyDescent="0.25">
      <c r="A4100" t="s">
        <v>1830</v>
      </c>
      <c r="B4100" t="s">
        <v>33</v>
      </c>
      <c r="C4100" t="s">
        <v>229</v>
      </c>
      <c r="D4100" t="s">
        <v>230</v>
      </c>
      <c r="E4100" s="4">
        <v>63231</v>
      </c>
      <c r="F4100" s="4" t="s">
        <v>285</v>
      </c>
      <c r="G4100" s="4">
        <v>4347</v>
      </c>
      <c r="H4100" t="str">
        <f>CONCATENATE(Source[[#This Row],[Subject]],TRIM(Source[[#This Row],[Course]]))</f>
        <v>ESLF4347</v>
      </c>
      <c r="I4100" t="str">
        <f>VLOOKUP(Source[[#This Row],[SubjCrse]],'Courses and Categories'!$E$2:$G$1816,3,FALSE)</f>
        <v>Noncredit ESL</v>
      </c>
      <c r="J4100">
        <v>201</v>
      </c>
      <c r="K4100" t="s">
        <v>325</v>
      </c>
      <c r="L4100" t="s">
        <v>39</v>
      </c>
      <c r="M4100" t="s">
        <v>40</v>
      </c>
      <c r="N4100" t="s">
        <v>63</v>
      </c>
      <c r="O4100">
        <v>815</v>
      </c>
      <c r="P4100">
        <v>1025</v>
      </c>
      <c r="Q4100" t="s">
        <v>60</v>
      </c>
      <c r="R4100">
        <v>333</v>
      </c>
      <c r="S4100" t="s">
        <v>61</v>
      </c>
      <c r="T4100" t="s">
        <v>44</v>
      </c>
      <c r="U4100" s="1">
        <v>43626</v>
      </c>
      <c r="V4100" s="1">
        <v>43657</v>
      </c>
      <c r="W4100" t="s">
        <v>523</v>
      </c>
      <c r="X4100" t="s">
        <v>46</v>
      </c>
      <c r="Y4100">
        <v>65</v>
      </c>
      <c r="Z4100">
        <v>65</v>
      </c>
      <c r="AA4100">
        <v>100</v>
      </c>
      <c r="AB4100">
        <v>65</v>
      </c>
      <c r="AD4100">
        <f>IF(ISBLANK(Source[[#This Row],[CrosslistID]]),1,1/COUNTIFS(Source[CrosslistID],Source[[#This Row],[CrosslistID]],Source[TermDesc],Source[[#This Row],[TermDesc]]))</f>
        <v>1</v>
      </c>
      <c r="AG4100">
        <v>0</v>
      </c>
      <c r="AH4100">
        <v>65</v>
      </c>
      <c r="AI4100">
        <v>1.6439999999999999</v>
      </c>
      <c r="AJ4100">
        <v>1.6439999999999999</v>
      </c>
      <c r="AK4100">
        <v>0.1</v>
      </c>
      <c r="AL41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1.6439999999999999</v>
      </c>
      <c r="AM4100">
        <f>IF(AND(Source[[#This Row],[Credit_Noncredit]]="Noncredit",Source[[#This Row],[FTEF]]&gt;0),Source[[#This Row],[NC XLST FTES]]*525/(437.5*Source[[#This Row],[FTEF]]),0)</f>
        <v>19.727999999999998</v>
      </c>
      <c r="AN4100">
        <f>IF(Source[[#This Row],[Credit_Noncredit]]="Credit",Source[[#This Row],[Census Enrollment]],Source[[#This Row],[Noncredit Avg. Attendance]])</f>
        <v>19.727999999999998</v>
      </c>
    </row>
    <row r="4101" spans="1:40" x14ac:dyDescent="0.25">
      <c r="A4101" t="s">
        <v>1830</v>
      </c>
      <c r="B4101" t="s">
        <v>33</v>
      </c>
      <c r="C4101" t="s">
        <v>229</v>
      </c>
      <c r="D4101" t="s">
        <v>230</v>
      </c>
      <c r="E4101" s="4">
        <v>62643</v>
      </c>
      <c r="F4101" s="4" t="s">
        <v>285</v>
      </c>
      <c r="G4101" s="4">
        <v>4347</v>
      </c>
      <c r="H4101" t="str">
        <f>CONCATENATE(Source[[#This Row],[Subject]],TRIM(Source[[#This Row],[Course]]))</f>
        <v>ESLF4347</v>
      </c>
      <c r="I4101" t="str">
        <f>VLOOKUP(Source[[#This Row],[SubjCrse]],'Courses and Categories'!$E$2:$G$1816,3,FALSE)</f>
        <v>Noncredit ESL</v>
      </c>
      <c r="J4101">
        <v>202</v>
      </c>
      <c r="K4101" t="s">
        <v>325</v>
      </c>
      <c r="L4101" t="s">
        <v>39</v>
      </c>
      <c r="M4101" t="s">
        <v>40</v>
      </c>
      <c r="N4101" t="s">
        <v>63</v>
      </c>
      <c r="O4101">
        <v>1035</v>
      </c>
      <c r="P4101">
        <v>1245</v>
      </c>
      <c r="Q4101" t="s">
        <v>60</v>
      </c>
      <c r="R4101">
        <v>319</v>
      </c>
      <c r="S4101" t="s">
        <v>61</v>
      </c>
      <c r="T4101" t="s">
        <v>44</v>
      </c>
      <c r="U4101" s="1">
        <v>43626</v>
      </c>
      <c r="V4101" s="1">
        <v>43657</v>
      </c>
      <c r="W4101" t="s">
        <v>338</v>
      </c>
      <c r="X4101" t="s">
        <v>46</v>
      </c>
      <c r="Y4101">
        <v>76</v>
      </c>
      <c r="Z4101">
        <v>76</v>
      </c>
      <c r="AA4101">
        <v>100</v>
      </c>
      <c r="AB4101">
        <v>76</v>
      </c>
      <c r="AD4101">
        <f>IF(ISBLANK(Source[[#This Row],[CrosslistID]]),1,1/COUNTIFS(Source[CrosslistID],Source[[#This Row],[CrosslistID]],Source[TermDesc],Source[[#This Row],[TermDesc]]))</f>
        <v>1</v>
      </c>
      <c r="AG4101">
        <v>0</v>
      </c>
      <c r="AH4101">
        <v>76</v>
      </c>
      <c r="AI4101">
        <v>2.08</v>
      </c>
      <c r="AJ4101">
        <v>2.08</v>
      </c>
      <c r="AK4101">
        <v>0.1</v>
      </c>
      <c r="AL41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2.08</v>
      </c>
      <c r="AM4101">
        <f>IF(AND(Source[[#This Row],[Credit_Noncredit]]="Noncredit",Source[[#This Row],[FTEF]]&gt;0),Source[[#This Row],[NC XLST FTES]]*525/(437.5*Source[[#This Row],[FTEF]]),0)</f>
        <v>24.96</v>
      </c>
      <c r="AN4101">
        <f>IF(Source[[#This Row],[Credit_Noncredit]]="Credit",Source[[#This Row],[Census Enrollment]],Source[[#This Row],[Noncredit Avg. Attendance]])</f>
        <v>24.96</v>
      </c>
    </row>
    <row r="4102" spans="1:40" x14ac:dyDescent="0.25">
      <c r="A4102" t="s">
        <v>1830</v>
      </c>
      <c r="B4102" t="s">
        <v>33</v>
      </c>
      <c r="C4102" t="s">
        <v>229</v>
      </c>
      <c r="D4102" t="s">
        <v>230</v>
      </c>
      <c r="E4102" s="4">
        <v>63446</v>
      </c>
      <c r="F4102" s="4" t="s">
        <v>285</v>
      </c>
      <c r="G4102" s="4">
        <v>4347</v>
      </c>
      <c r="H4102" t="str">
        <f>CONCATENATE(Source[[#This Row],[Subject]],TRIM(Source[[#This Row],[Course]]))</f>
        <v>ESLF4347</v>
      </c>
      <c r="I4102" t="str">
        <f>VLOOKUP(Source[[#This Row],[SubjCrse]],'Courses and Categories'!$E$2:$G$1816,3,FALSE)</f>
        <v>Noncredit ESL</v>
      </c>
      <c r="J4102">
        <v>302</v>
      </c>
      <c r="K4102" t="s">
        <v>325</v>
      </c>
      <c r="L4102" t="s">
        <v>39</v>
      </c>
      <c r="M4102" t="s">
        <v>40</v>
      </c>
      <c r="N4102" t="s">
        <v>63</v>
      </c>
      <c r="O4102">
        <v>1100</v>
      </c>
      <c r="P4102">
        <v>1310</v>
      </c>
      <c r="Q4102" t="s">
        <v>247</v>
      </c>
      <c r="S4102" t="s">
        <v>248</v>
      </c>
      <c r="T4102" t="s">
        <v>224</v>
      </c>
      <c r="U4102" s="1">
        <v>43626</v>
      </c>
      <c r="V4102" s="1">
        <v>43657</v>
      </c>
      <c r="W4102" t="s">
        <v>260</v>
      </c>
      <c r="X4102" t="s">
        <v>46</v>
      </c>
      <c r="Y4102">
        <v>57</v>
      </c>
      <c r="Z4102">
        <v>39</v>
      </c>
      <c r="AA4102">
        <v>200</v>
      </c>
      <c r="AB4102">
        <v>19.5</v>
      </c>
      <c r="AD4102">
        <f>IF(ISBLANK(Source[[#This Row],[CrosslistID]]),1,1/COUNTIFS(Source[CrosslistID],Source[[#This Row],[CrosslistID]],Source[TermDesc],Source[[#This Row],[TermDesc]]))</f>
        <v>1</v>
      </c>
      <c r="AG4102">
        <v>0</v>
      </c>
      <c r="AH4102">
        <v>19.5</v>
      </c>
      <c r="AI4102">
        <v>1.806</v>
      </c>
      <c r="AJ4102">
        <v>1.806</v>
      </c>
      <c r="AK4102">
        <v>0.1</v>
      </c>
      <c r="AL41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1.806</v>
      </c>
      <c r="AM4102">
        <f>IF(AND(Source[[#This Row],[Credit_Noncredit]]="Noncredit",Source[[#This Row],[FTEF]]&gt;0),Source[[#This Row],[NC XLST FTES]]*525/(437.5*Source[[#This Row],[FTEF]]),0)</f>
        <v>21.672000000000001</v>
      </c>
      <c r="AN4102">
        <f>IF(Source[[#This Row],[Credit_Noncredit]]="Credit",Source[[#This Row],[Census Enrollment]],Source[[#This Row],[Noncredit Avg. Attendance]])</f>
        <v>21.672000000000001</v>
      </c>
    </row>
    <row r="4103" spans="1:40" x14ac:dyDescent="0.25">
      <c r="A4103" t="s">
        <v>1830</v>
      </c>
      <c r="B4103" t="s">
        <v>33</v>
      </c>
      <c r="C4103" t="s">
        <v>229</v>
      </c>
      <c r="D4103" t="s">
        <v>230</v>
      </c>
      <c r="E4103" s="4">
        <v>63039</v>
      </c>
      <c r="F4103" s="4" t="s">
        <v>285</v>
      </c>
      <c r="G4103" s="4">
        <v>4347</v>
      </c>
      <c r="H4103" t="str">
        <f>CONCATENATE(Source[[#This Row],[Subject]],TRIM(Source[[#This Row],[Course]]))</f>
        <v>ESLF4347</v>
      </c>
      <c r="I4103" t="str">
        <f>VLOOKUP(Source[[#This Row],[SubjCrse]],'Courses and Categories'!$E$2:$G$1816,3,FALSE)</f>
        <v>Noncredit ESL</v>
      </c>
      <c r="J4103">
        <v>303</v>
      </c>
      <c r="K4103" t="s">
        <v>325</v>
      </c>
      <c r="L4103" t="s">
        <v>87</v>
      </c>
      <c r="M4103" t="s">
        <v>40</v>
      </c>
      <c r="N4103" t="s">
        <v>63</v>
      </c>
      <c r="O4103">
        <v>1810</v>
      </c>
      <c r="P4103">
        <v>2020</v>
      </c>
      <c r="Q4103" t="s">
        <v>247</v>
      </c>
      <c r="S4103" t="s">
        <v>248</v>
      </c>
      <c r="T4103" t="s">
        <v>44</v>
      </c>
      <c r="U4103" s="1">
        <v>43626</v>
      </c>
      <c r="V4103" s="1">
        <v>43657</v>
      </c>
      <c r="W4103" t="s">
        <v>1842</v>
      </c>
      <c r="X4103" t="s">
        <v>46</v>
      </c>
      <c r="Y4103">
        <v>110</v>
      </c>
      <c r="Z4103">
        <v>107</v>
      </c>
      <c r="AA4103">
        <v>200</v>
      </c>
      <c r="AB4103">
        <v>53.5</v>
      </c>
      <c r="AD4103">
        <f>IF(ISBLANK(Source[[#This Row],[CrosslistID]]),1,1/COUNTIFS(Source[CrosslistID],Source[[#This Row],[CrosslistID]],Source[TermDesc],Source[[#This Row],[TermDesc]]))</f>
        <v>1</v>
      </c>
      <c r="AG4103">
        <v>0</v>
      </c>
      <c r="AH4103">
        <v>53.5</v>
      </c>
      <c r="AI4103">
        <v>1.536</v>
      </c>
      <c r="AJ4103">
        <v>1.536</v>
      </c>
      <c r="AK4103">
        <v>0.1</v>
      </c>
      <c r="AL41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1.536</v>
      </c>
      <c r="AM4103">
        <f>IF(AND(Source[[#This Row],[Credit_Noncredit]]="Noncredit",Source[[#This Row],[FTEF]]&gt;0),Source[[#This Row],[NC XLST FTES]]*525/(437.5*Source[[#This Row],[FTEF]]),0)</f>
        <v>18.431999999999999</v>
      </c>
      <c r="AN4103">
        <f>IF(Source[[#This Row],[Credit_Noncredit]]="Credit",Source[[#This Row],[Census Enrollment]],Source[[#This Row],[Noncredit Avg. Attendance]])</f>
        <v>18.431999999999999</v>
      </c>
    </row>
    <row r="4104" spans="1:40" x14ac:dyDescent="0.25">
      <c r="A4104" t="s">
        <v>1830</v>
      </c>
      <c r="B4104" t="s">
        <v>33</v>
      </c>
      <c r="C4104" t="s">
        <v>229</v>
      </c>
      <c r="D4104" t="s">
        <v>230</v>
      </c>
      <c r="E4104" s="4">
        <v>62717</v>
      </c>
      <c r="F4104" s="4" t="s">
        <v>285</v>
      </c>
      <c r="G4104" s="4">
        <v>4347</v>
      </c>
      <c r="H4104" t="str">
        <f>CONCATENATE(Source[[#This Row],[Subject]],TRIM(Source[[#This Row],[Course]]))</f>
        <v>ESLF4347</v>
      </c>
      <c r="I4104" t="str">
        <f>VLOOKUP(Source[[#This Row],[SubjCrse]],'Courses and Categories'!$E$2:$G$1816,3,FALSE)</f>
        <v>Noncredit ESL</v>
      </c>
      <c r="J4104">
        <v>402</v>
      </c>
      <c r="K4104" t="s">
        <v>325</v>
      </c>
      <c r="L4104" t="s">
        <v>39</v>
      </c>
      <c r="M4104" t="s">
        <v>40</v>
      </c>
      <c r="N4104" t="s">
        <v>63</v>
      </c>
      <c r="O4104">
        <v>815</v>
      </c>
      <c r="P4104">
        <v>1025</v>
      </c>
      <c r="Q4104" t="s">
        <v>64</v>
      </c>
      <c r="S4104" t="s">
        <v>65</v>
      </c>
      <c r="T4104" t="s">
        <v>44</v>
      </c>
      <c r="U4104" s="1">
        <v>43626</v>
      </c>
      <c r="V4104" s="1">
        <v>43657</v>
      </c>
      <c r="W4104" t="s">
        <v>322</v>
      </c>
      <c r="X4104" t="s">
        <v>46</v>
      </c>
      <c r="Y4104">
        <v>101</v>
      </c>
      <c r="Z4104">
        <v>101</v>
      </c>
      <c r="AA4104">
        <v>600</v>
      </c>
      <c r="AB4104">
        <v>16.833300000000001</v>
      </c>
      <c r="AD4104">
        <f>IF(ISBLANK(Source[[#This Row],[CrosslistID]]),1,1/COUNTIFS(Source[CrosslistID],Source[[#This Row],[CrosslistID]],Source[TermDesc],Source[[#This Row],[TermDesc]]))</f>
        <v>1</v>
      </c>
      <c r="AG4104">
        <v>0</v>
      </c>
      <c r="AH4104">
        <v>16.833300000000001</v>
      </c>
      <c r="AI4104">
        <v>2.9620000000000002</v>
      </c>
      <c r="AJ4104">
        <v>2.9620000000000002</v>
      </c>
      <c r="AK4104">
        <v>0.1</v>
      </c>
      <c r="AL41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2.9620000000000002</v>
      </c>
      <c r="AM4104">
        <f>IF(AND(Source[[#This Row],[Credit_Noncredit]]="Noncredit",Source[[#This Row],[FTEF]]&gt;0),Source[[#This Row],[NC XLST FTES]]*525/(437.5*Source[[#This Row],[FTEF]]),0)</f>
        <v>35.544000000000004</v>
      </c>
      <c r="AN4104">
        <f>IF(Source[[#This Row],[Credit_Noncredit]]="Credit",Source[[#This Row],[Census Enrollment]],Source[[#This Row],[Noncredit Avg. Attendance]])</f>
        <v>35.544000000000004</v>
      </c>
    </row>
    <row r="4105" spans="1:40" x14ac:dyDescent="0.25">
      <c r="A4105" t="s">
        <v>1830</v>
      </c>
      <c r="B4105" t="s">
        <v>33</v>
      </c>
      <c r="C4105" t="s">
        <v>229</v>
      </c>
      <c r="D4105" t="s">
        <v>230</v>
      </c>
      <c r="E4105" s="4">
        <v>62893</v>
      </c>
      <c r="F4105" s="4" t="s">
        <v>285</v>
      </c>
      <c r="G4105" s="4">
        <v>4347</v>
      </c>
      <c r="H4105" t="str">
        <f>CONCATENATE(Source[[#This Row],[Subject]],TRIM(Source[[#This Row],[Course]]))</f>
        <v>ESLF4347</v>
      </c>
      <c r="I4105" t="str">
        <f>VLOOKUP(Source[[#This Row],[SubjCrse]],'Courses and Categories'!$E$2:$G$1816,3,FALSE)</f>
        <v>Noncredit ESL</v>
      </c>
      <c r="J4105">
        <v>403</v>
      </c>
      <c r="K4105" t="s">
        <v>325</v>
      </c>
      <c r="L4105" t="s">
        <v>87</v>
      </c>
      <c r="M4105" t="s">
        <v>40</v>
      </c>
      <c r="N4105" t="s">
        <v>63</v>
      </c>
      <c r="O4105">
        <v>1800</v>
      </c>
      <c r="P4105">
        <v>2010</v>
      </c>
      <c r="Q4105" t="s">
        <v>64</v>
      </c>
      <c r="S4105" t="s">
        <v>65</v>
      </c>
      <c r="T4105" t="s">
        <v>44</v>
      </c>
      <c r="U4105" s="1">
        <v>43626</v>
      </c>
      <c r="V4105" s="1">
        <v>43657</v>
      </c>
      <c r="W4105" t="s">
        <v>372</v>
      </c>
      <c r="X4105" t="s">
        <v>46</v>
      </c>
      <c r="Y4105">
        <v>67</v>
      </c>
      <c r="Z4105">
        <v>65</v>
      </c>
      <c r="AA4105">
        <v>600</v>
      </c>
      <c r="AB4105">
        <v>10.833299999999999</v>
      </c>
      <c r="AD4105">
        <f>IF(ISBLANK(Source[[#This Row],[CrosslistID]]),1,1/COUNTIFS(Source[CrosslistID],Source[[#This Row],[CrosslistID]],Source[TermDesc],Source[[#This Row],[TermDesc]]))</f>
        <v>1</v>
      </c>
      <c r="AG4105">
        <v>0</v>
      </c>
      <c r="AH4105">
        <v>10.833299999999999</v>
      </c>
      <c r="AI4105">
        <v>2.149</v>
      </c>
      <c r="AJ4105">
        <v>2.149</v>
      </c>
      <c r="AK4105">
        <v>0.1</v>
      </c>
      <c r="AL41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2.149</v>
      </c>
      <c r="AM4105">
        <f>IF(AND(Source[[#This Row],[Credit_Noncredit]]="Noncredit",Source[[#This Row],[FTEF]]&gt;0),Source[[#This Row],[NC XLST FTES]]*525/(437.5*Source[[#This Row],[FTEF]]),0)</f>
        <v>25.787999999999997</v>
      </c>
      <c r="AN4105">
        <f>IF(Source[[#This Row],[Credit_Noncredit]]="Credit",Source[[#This Row],[Census Enrollment]],Source[[#This Row],[Noncredit Avg. Attendance]])</f>
        <v>25.787999999999997</v>
      </c>
    </row>
    <row r="4106" spans="1:40" x14ac:dyDescent="0.25">
      <c r="A4106" t="s">
        <v>1830</v>
      </c>
      <c r="B4106" t="s">
        <v>33</v>
      </c>
      <c r="C4106" t="s">
        <v>229</v>
      </c>
      <c r="D4106" t="s">
        <v>230</v>
      </c>
      <c r="E4106" s="4">
        <v>62720</v>
      </c>
      <c r="F4106" s="4" t="s">
        <v>285</v>
      </c>
      <c r="G4106" s="4">
        <v>4347</v>
      </c>
      <c r="H4106" t="str">
        <f>CONCATENATE(Source[[#This Row],[Subject]],TRIM(Source[[#This Row],[Course]]))</f>
        <v>ESLF4347</v>
      </c>
      <c r="I4106" t="str">
        <f>VLOOKUP(Source[[#This Row],[SubjCrse]],'Courses and Categories'!$E$2:$G$1816,3,FALSE)</f>
        <v>Noncredit ESL</v>
      </c>
      <c r="J4106">
        <v>404</v>
      </c>
      <c r="K4106" t="s">
        <v>325</v>
      </c>
      <c r="L4106" t="s">
        <v>39</v>
      </c>
      <c r="M4106" t="s">
        <v>40</v>
      </c>
      <c r="N4106" t="s">
        <v>63</v>
      </c>
      <c r="O4106">
        <v>1035</v>
      </c>
      <c r="P4106">
        <v>1245</v>
      </c>
      <c r="Q4106" t="s">
        <v>64</v>
      </c>
      <c r="S4106" t="s">
        <v>65</v>
      </c>
      <c r="T4106" t="s">
        <v>44</v>
      </c>
      <c r="U4106" s="1">
        <v>43626</v>
      </c>
      <c r="V4106" s="1">
        <v>43657</v>
      </c>
      <c r="W4106" t="s">
        <v>347</v>
      </c>
      <c r="X4106" t="s">
        <v>46</v>
      </c>
      <c r="Y4106">
        <v>87</v>
      </c>
      <c r="Z4106">
        <v>86</v>
      </c>
      <c r="AA4106">
        <v>600</v>
      </c>
      <c r="AB4106">
        <v>14.333299999999999</v>
      </c>
      <c r="AD4106">
        <f>IF(ISBLANK(Source[[#This Row],[CrosslistID]]),1,1/COUNTIFS(Source[CrosslistID],Source[[#This Row],[CrosslistID]],Source[TermDesc],Source[[#This Row],[TermDesc]]))</f>
        <v>1</v>
      </c>
      <c r="AG4106">
        <v>0</v>
      </c>
      <c r="AH4106">
        <v>14.333299999999999</v>
      </c>
      <c r="AI4106">
        <v>2.08</v>
      </c>
      <c r="AJ4106">
        <v>2.08</v>
      </c>
      <c r="AK4106">
        <v>0.1</v>
      </c>
      <c r="AL41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2.08</v>
      </c>
      <c r="AM4106">
        <f>IF(AND(Source[[#This Row],[Credit_Noncredit]]="Noncredit",Source[[#This Row],[FTEF]]&gt;0),Source[[#This Row],[NC XLST FTES]]*525/(437.5*Source[[#This Row],[FTEF]]),0)</f>
        <v>24.96</v>
      </c>
      <c r="AN4106">
        <f>IF(Source[[#This Row],[Credit_Noncredit]]="Credit",Source[[#This Row],[Census Enrollment]],Source[[#This Row],[Noncredit Avg. Attendance]])</f>
        <v>24.96</v>
      </c>
    </row>
    <row r="4107" spans="1:40" x14ac:dyDescent="0.25">
      <c r="A4107" t="s">
        <v>1830</v>
      </c>
      <c r="B4107" t="s">
        <v>33</v>
      </c>
      <c r="C4107" t="s">
        <v>229</v>
      </c>
      <c r="D4107" t="s">
        <v>230</v>
      </c>
      <c r="E4107" s="4">
        <v>62721</v>
      </c>
      <c r="F4107" s="4" t="s">
        <v>285</v>
      </c>
      <c r="G4107" s="4">
        <v>4347</v>
      </c>
      <c r="H4107" t="str">
        <f>CONCATENATE(Source[[#This Row],[Subject]],TRIM(Source[[#This Row],[Course]]))</f>
        <v>ESLF4347</v>
      </c>
      <c r="I4107" t="str">
        <f>VLOOKUP(Source[[#This Row],[SubjCrse]],'Courses and Categories'!$E$2:$G$1816,3,FALSE)</f>
        <v>Noncredit ESL</v>
      </c>
      <c r="J4107">
        <v>405</v>
      </c>
      <c r="K4107" t="s">
        <v>325</v>
      </c>
      <c r="L4107" t="s">
        <v>39</v>
      </c>
      <c r="M4107" t="s">
        <v>40</v>
      </c>
      <c r="N4107" t="s">
        <v>63</v>
      </c>
      <c r="O4107">
        <v>1035</v>
      </c>
      <c r="P4107">
        <v>1245</v>
      </c>
      <c r="Q4107" t="s">
        <v>64</v>
      </c>
      <c r="S4107" t="s">
        <v>65</v>
      </c>
      <c r="T4107" t="s">
        <v>44</v>
      </c>
      <c r="U4107" s="1">
        <v>43626</v>
      </c>
      <c r="V4107" s="1">
        <v>43657</v>
      </c>
      <c r="W4107" t="s">
        <v>388</v>
      </c>
      <c r="X4107" t="s">
        <v>46</v>
      </c>
      <c r="Y4107">
        <v>97</v>
      </c>
      <c r="Z4107">
        <v>95</v>
      </c>
      <c r="AA4107">
        <v>600</v>
      </c>
      <c r="AB4107">
        <v>15.833299999999999</v>
      </c>
      <c r="AD4107">
        <f>IF(ISBLANK(Source[[#This Row],[CrosslistID]]),1,1/COUNTIFS(Source[CrosslistID],Source[[#This Row],[CrosslistID]],Source[TermDesc],Source[[#This Row],[TermDesc]]))</f>
        <v>1</v>
      </c>
      <c r="AG4107">
        <v>0</v>
      </c>
      <c r="AH4107">
        <v>15.833299999999999</v>
      </c>
      <c r="AI4107">
        <v>3.5249999999999999</v>
      </c>
      <c r="AJ4107">
        <v>3.5249999999999999</v>
      </c>
      <c r="AK4107">
        <v>0.1</v>
      </c>
      <c r="AL41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3.5249999999999999</v>
      </c>
      <c r="AM4107">
        <f>IF(AND(Source[[#This Row],[Credit_Noncredit]]="Noncredit",Source[[#This Row],[FTEF]]&gt;0),Source[[#This Row],[NC XLST FTES]]*525/(437.5*Source[[#This Row],[FTEF]]),0)</f>
        <v>42.3</v>
      </c>
      <c r="AN4107">
        <f>IF(Source[[#This Row],[Credit_Noncredit]]="Credit",Source[[#This Row],[Census Enrollment]],Source[[#This Row],[Noncredit Avg. Attendance]])</f>
        <v>42.3</v>
      </c>
    </row>
    <row r="4108" spans="1:40" x14ac:dyDescent="0.25">
      <c r="A4108" t="s">
        <v>1830</v>
      </c>
      <c r="B4108" t="s">
        <v>33</v>
      </c>
      <c r="C4108" t="s">
        <v>229</v>
      </c>
      <c r="D4108" t="s">
        <v>230</v>
      </c>
      <c r="E4108" s="4">
        <v>62723</v>
      </c>
      <c r="F4108" s="4" t="s">
        <v>285</v>
      </c>
      <c r="G4108" s="4">
        <v>4347</v>
      </c>
      <c r="H4108" t="str">
        <f>CONCATENATE(Source[[#This Row],[Subject]],TRIM(Source[[#This Row],[Course]]))</f>
        <v>ESLF4347</v>
      </c>
      <c r="I4108" t="str">
        <f>VLOOKUP(Source[[#This Row],[SubjCrse]],'Courses and Categories'!$E$2:$G$1816,3,FALSE)</f>
        <v>Noncredit ESL</v>
      </c>
      <c r="J4108">
        <v>406</v>
      </c>
      <c r="K4108" t="s">
        <v>325</v>
      </c>
      <c r="L4108" t="s">
        <v>39</v>
      </c>
      <c r="M4108" t="s">
        <v>40</v>
      </c>
      <c r="N4108" t="s">
        <v>63</v>
      </c>
      <c r="O4108">
        <v>1300</v>
      </c>
      <c r="P4108">
        <v>1510</v>
      </c>
      <c r="Q4108" t="s">
        <v>64</v>
      </c>
      <c r="S4108" t="s">
        <v>65</v>
      </c>
      <c r="T4108" t="s">
        <v>44</v>
      </c>
      <c r="U4108" s="1">
        <v>43626</v>
      </c>
      <c r="V4108" s="1">
        <v>43657</v>
      </c>
      <c r="W4108" t="s">
        <v>272</v>
      </c>
      <c r="X4108" t="s">
        <v>46</v>
      </c>
      <c r="Y4108">
        <v>57</v>
      </c>
      <c r="Z4108">
        <v>55</v>
      </c>
      <c r="AA4108">
        <v>600</v>
      </c>
      <c r="AB4108">
        <v>9.1667000000000005</v>
      </c>
      <c r="AD4108">
        <f>IF(ISBLANK(Source[[#This Row],[CrosslistID]]),1,1/COUNTIFS(Source[CrosslistID],Source[[#This Row],[CrosslistID]],Source[TermDesc],Source[[#This Row],[TermDesc]]))</f>
        <v>1</v>
      </c>
      <c r="AG4108">
        <v>0</v>
      </c>
      <c r="AH4108">
        <v>9.1667000000000005</v>
      </c>
      <c r="AI4108">
        <v>1.6870000000000001</v>
      </c>
      <c r="AJ4108">
        <v>1.6870000000000001</v>
      </c>
      <c r="AK4108">
        <v>0.1</v>
      </c>
      <c r="AL41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1.6870000000000001</v>
      </c>
      <c r="AM4108">
        <f>IF(AND(Source[[#This Row],[Credit_Noncredit]]="Noncredit",Source[[#This Row],[FTEF]]&gt;0),Source[[#This Row],[NC XLST FTES]]*525/(437.5*Source[[#This Row],[FTEF]]),0)</f>
        <v>20.244000000000003</v>
      </c>
      <c r="AN4108">
        <f>IF(Source[[#This Row],[Credit_Noncredit]]="Credit",Source[[#This Row],[Census Enrollment]],Source[[#This Row],[Noncredit Avg. Attendance]])</f>
        <v>20.244000000000003</v>
      </c>
    </row>
    <row r="4109" spans="1:40" x14ac:dyDescent="0.25">
      <c r="A4109" t="s">
        <v>1830</v>
      </c>
      <c r="B4109" t="s">
        <v>33</v>
      </c>
      <c r="C4109" t="s">
        <v>229</v>
      </c>
      <c r="D4109" t="s">
        <v>230</v>
      </c>
      <c r="E4109" s="4">
        <v>62724</v>
      </c>
      <c r="F4109" s="4" t="s">
        <v>285</v>
      </c>
      <c r="G4109" s="4">
        <v>4347</v>
      </c>
      <c r="H4109" t="str">
        <f>CONCATENATE(Source[[#This Row],[Subject]],TRIM(Source[[#This Row],[Course]]))</f>
        <v>ESLF4347</v>
      </c>
      <c r="I4109" t="str">
        <f>VLOOKUP(Source[[#This Row],[SubjCrse]],'Courses and Categories'!$E$2:$G$1816,3,FALSE)</f>
        <v>Noncredit ESL</v>
      </c>
      <c r="J4109">
        <v>407</v>
      </c>
      <c r="K4109" t="s">
        <v>325</v>
      </c>
      <c r="L4109" t="s">
        <v>39</v>
      </c>
      <c r="M4109" t="s">
        <v>40</v>
      </c>
      <c r="N4109" t="s">
        <v>63</v>
      </c>
      <c r="O4109">
        <v>1300</v>
      </c>
      <c r="P4109">
        <v>1510</v>
      </c>
      <c r="Q4109" t="s">
        <v>64</v>
      </c>
      <c r="S4109" t="s">
        <v>65</v>
      </c>
      <c r="T4109" t="s">
        <v>44</v>
      </c>
      <c r="U4109" s="1">
        <v>43626</v>
      </c>
      <c r="V4109" s="1">
        <v>43657</v>
      </c>
      <c r="W4109" t="s">
        <v>347</v>
      </c>
      <c r="X4109" t="s">
        <v>46</v>
      </c>
      <c r="Y4109">
        <v>57</v>
      </c>
      <c r="Z4109">
        <v>57</v>
      </c>
      <c r="AA4109">
        <v>600</v>
      </c>
      <c r="AB4109">
        <v>9.5</v>
      </c>
      <c r="AD4109">
        <f>IF(ISBLANK(Source[[#This Row],[CrosslistID]]),1,1/COUNTIFS(Source[CrosslistID],Source[[#This Row],[CrosslistID]],Source[TermDesc],Source[[#This Row],[TermDesc]]))</f>
        <v>1</v>
      </c>
      <c r="AG4109">
        <v>0</v>
      </c>
      <c r="AH4109">
        <v>9.5</v>
      </c>
      <c r="AI4109">
        <v>1.3480000000000001</v>
      </c>
      <c r="AJ4109">
        <v>1.3480000000000001</v>
      </c>
      <c r="AK4109">
        <v>0.1</v>
      </c>
      <c r="AL41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1.3480000000000001</v>
      </c>
      <c r="AM4109">
        <f>IF(AND(Source[[#This Row],[Credit_Noncredit]]="Noncredit",Source[[#This Row],[FTEF]]&gt;0),Source[[#This Row],[NC XLST FTES]]*525/(437.5*Source[[#This Row],[FTEF]]),0)</f>
        <v>16.176000000000002</v>
      </c>
      <c r="AN4109">
        <f>IF(Source[[#This Row],[Credit_Noncredit]]="Credit",Source[[#This Row],[Census Enrollment]],Source[[#This Row],[Noncredit Avg. Attendance]])</f>
        <v>16.176000000000002</v>
      </c>
    </row>
    <row r="4110" spans="1:40" x14ac:dyDescent="0.25">
      <c r="A4110" t="s">
        <v>1830</v>
      </c>
      <c r="B4110" t="s">
        <v>33</v>
      </c>
      <c r="C4110" t="s">
        <v>229</v>
      </c>
      <c r="D4110" t="s">
        <v>230</v>
      </c>
      <c r="E4110" s="4">
        <v>62577</v>
      </c>
      <c r="F4110" s="4" t="s">
        <v>285</v>
      </c>
      <c r="G4110" s="4">
        <v>4347</v>
      </c>
      <c r="H4110" t="str">
        <f>CONCATENATE(Source[[#This Row],[Subject]],TRIM(Source[[#This Row],[Course]]))</f>
        <v>ESLF4347</v>
      </c>
      <c r="I4110" t="str">
        <f>VLOOKUP(Source[[#This Row],[SubjCrse]],'Courses and Categories'!$E$2:$G$1816,3,FALSE)</f>
        <v>Noncredit ESL</v>
      </c>
      <c r="J4110">
        <v>501</v>
      </c>
      <c r="K4110" t="s">
        <v>325</v>
      </c>
      <c r="L4110" t="s">
        <v>39</v>
      </c>
      <c r="M4110" t="s">
        <v>40</v>
      </c>
      <c r="N4110" t="s">
        <v>63</v>
      </c>
      <c r="O4110">
        <v>815</v>
      </c>
      <c r="P4110">
        <v>1025</v>
      </c>
      <c r="Q4110" t="s">
        <v>76</v>
      </c>
      <c r="R4110">
        <v>419</v>
      </c>
      <c r="S4110" t="s">
        <v>77</v>
      </c>
      <c r="T4110" t="s">
        <v>44</v>
      </c>
      <c r="U4110" s="1">
        <v>43626</v>
      </c>
      <c r="V4110" s="1">
        <v>43660</v>
      </c>
      <c r="W4110" t="s">
        <v>416</v>
      </c>
      <c r="X4110" t="s">
        <v>46</v>
      </c>
      <c r="Y4110">
        <v>75</v>
      </c>
      <c r="Z4110">
        <v>73</v>
      </c>
      <c r="AA4110">
        <v>150</v>
      </c>
      <c r="AB4110">
        <v>48.666699999999999</v>
      </c>
      <c r="AD4110">
        <f>IF(ISBLANK(Source[[#This Row],[CrosslistID]]),1,1/COUNTIFS(Source[CrosslistID],Source[[#This Row],[CrosslistID]],Source[TermDesc],Source[[#This Row],[TermDesc]]))</f>
        <v>1</v>
      </c>
      <c r="AG4110">
        <v>0</v>
      </c>
      <c r="AH4110">
        <v>48.666699999999999</v>
      </c>
      <c r="AI4110">
        <v>1.5089999999999999</v>
      </c>
      <c r="AJ4110">
        <v>1.5089999999999999</v>
      </c>
      <c r="AK4110">
        <v>0.1</v>
      </c>
      <c r="AL41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1.5089999999999999</v>
      </c>
      <c r="AM4110">
        <f>IF(AND(Source[[#This Row],[Credit_Noncredit]]="Noncredit",Source[[#This Row],[FTEF]]&gt;0),Source[[#This Row],[NC XLST FTES]]*525/(437.5*Source[[#This Row],[FTEF]]),0)</f>
        <v>18.107999999999997</v>
      </c>
      <c r="AN4110">
        <f>IF(Source[[#This Row],[Credit_Noncredit]]="Credit",Source[[#This Row],[Census Enrollment]],Source[[#This Row],[Noncredit Avg. Attendance]])</f>
        <v>18.107999999999997</v>
      </c>
    </row>
    <row r="4111" spans="1:40" x14ac:dyDescent="0.25">
      <c r="A4111" t="s">
        <v>1830</v>
      </c>
      <c r="B4111" t="s">
        <v>33</v>
      </c>
      <c r="C4111" t="s">
        <v>229</v>
      </c>
      <c r="D4111" t="s">
        <v>230</v>
      </c>
      <c r="E4111" s="4">
        <v>62578</v>
      </c>
      <c r="F4111" s="4" t="s">
        <v>285</v>
      </c>
      <c r="G4111" s="4">
        <v>4347</v>
      </c>
      <c r="H4111" t="str">
        <f>CONCATENATE(Source[[#This Row],[Subject]],TRIM(Source[[#This Row],[Course]]))</f>
        <v>ESLF4347</v>
      </c>
      <c r="I4111" t="str">
        <f>VLOOKUP(Source[[#This Row],[SubjCrse]],'Courses and Categories'!$E$2:$G$1816,3,FALSE)</f>
        <v>Noncredit ESL</v>
      </c>
      <c r="J4111">
        <v>502</v>
      </c>
      <c r="K4111" t="s">
        <v>325</v>
      </c>
      <c r="L4111" t="s">
        <v>39</v>
      </c>
      <c r="M4111" t="s">
        <v>40</v>
      </c>
      <c r="N4111" t="s">
        <v>63</v>
      </c>
      <c r="O4111">
        <v>1035</v>
      </c>
      <c r="P4111">
        <v>1245</v>
      </c>
      <c r="Q4111" t="s">
        <v>76</v>
      </c>
      <c r="R4111">
        <v>625</v>
      </c>
      <c r="S4111" t="s">
        <v>77</v>
      </c>
      <c r="T4111" t="s">
        <v>44</v>
      </c>
      <c r="U4111" s="1">
        <v>43626</v>
      </c>
      <c r="V4111" s="1">
        <v>43660</v>
      </c>
      <c r="W4111" t="s">
        <v>327</v>
      </c>
      <c r="X4111" t="s">
        <v>46</v>
      </c>
      <c r="Y4111">
        <v>112</v>
      </c>
      <c r="Z4111">
        <v>63</v>
      </c>
      <c r="AA4111">
        <v>48</v>
      </c>
      <c r="AB4111">
        <v>131.25</v>
      </c>
      <c r="AD4111">
        <f>IF(ISBLANK(Source[[#This Row],[CrosslistID]]),1,1/COUNTIFS(Source[CrosslistID],Source[[#This Row],[CrosslistID]],Source[TermDesc],Source[[#This Row],[TermDesc]]))</f>
        <v>1</v>
      </c>
      <c r="AG4111">
        <v>0</v>
      </c>
      <c r="AH4111">
        <v>131.25</v>
      </c>
      <c r="AI4111">
        <v>2.569</v>
      </c>
      <c r="AJ4111">
        <v>2.569</v>
      </c>
      <c r="AK4111">
        <v>0.1</v>
      </c>
      <c r="AL41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2.569</v>
      </c>
      <c r="AM4111">
        <f>IF(AND(Source[[#This Row],[Credit_Noncredit]]="Noncredit",Source[[#This Row],[FTEF]]&gt;0),Source[[#This Row],[NC XLST FTES]]*525/(437.5*Source[[#This Row],[FTEF]]),0)</f>
        <v>30.827999999999999</v>
      </c>
      <c r="AN4111">
        <f>IF(Source[[#This Row],[Credit_Noncredit]]="Credit",Source[[#This Row],[Census Enrollment]],Source[[#This Row],[Noncredit Avg. Attendance]])</f>
        <v>30.827999999999999</v>
      </c>
    </row>
    <row r="4112" spans="1:40" x14ac:dyDescent="0.25">
      <c r="A4112" t="s">
        <v>1830</v>
      </c>
      <c r="B4112" t="s">
        <v>33</v>
      </c>
      <c r="C4112" t="s">
        <v>229</v>
      </c>
      <c r="D4112" t="s">
        <v>230</v>
      </c>
      <c r="E4112" s="4">
        <v>62620</v>
      </c>
      <c r="F4112" s="4" t="s">
        <v>285</v>
      </c>
      <c r="G4112" s="4">
        <v>4347</v>
      </c>
      <c r="H4112" t="str">
        <f>CONCATENATE(Source[[#This Row],[Subject]],TRIM(Source[[#This Row],[Course]]))</f>
        <v>ESLF4347</v>
      </c>
      <c r="I4112" t="str">
        <f>VLOOKUP(Source[[#This Row],[SubjCrse]],'Courses and Categories'!$E$2:$G$1816,3,FALSE)</f>
        <v>Noncredit ESL</v>
      </c>
      <c r="J4112">
        <v>702</v>
      </c>
      <c r="K4112" t="s">
        <v>325</v>
      </c>
      <c r="L4112" t="s">
        <v>39</v>
      </c>
      <c r="M4112" t="s">
        <v>40</v>
      </c>
      <c r="N4112" t="s">
        <v>63</v>
      </c>
      <c r="O4112">
        <v>1035</v>
      </c>
      <c r="P4112">
        <v>1245</v>
      </c>
      <c r="Q4112" t="s">
        <v>52</v>
      </c>
      <c r="R4112">
        <v>321</v>
      </c>
      <c r="S4112" t="s">
        <v>53</v>
      </c>
      <c r="T4112" t="s">
        <v>44</v>
      </c>
      <c r="U4112" s="1">
        <v>43626</v>
      </c>
      <c r="V4112" s="1">
        <v>43657</v>
      </c>
      <c r="W4112" t="s">
        <v>252</v>
      </c>
      <c r="X4112" t="s">
        <v>46</v>
      </c>
      <c r="Y4112">
        <v>105</v>
      </c>
      <c r="Z4112">
        <v>95</v>
      </c>
      <c r="AA4112">
        <v>100</v>
      </c>
      <c r="AB4112">
        <v>95</v>
      </c>
      <c r="AD4112">
        <f>IF(ISBLANK(Source[[#This Row],[CrosslistID]]),1,1/COUNTIFS(Source[CrosslistID],Source[[#This Row],[CrosslistID]],Source[TermDesc],Source[[#This Row],[TermDesc]]))</f>
        <v>1</v>
      </c>
      <c r="AG4112">
        <v>0</v>
      </c>
      <c r="AH4112">
        <v>95</v>
      </c>
      <c r="AI4112">
        <v>2.1179999999999999</v>
      </c>
      <c r="AJ4112">
        <v>2.1179999999999999</v>
      </c>
      <c r="AK4112">
        <v>0.1</v>
      </c>
      <c r="AL41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2.1179999999999999</v>
      </c>
      <c r="AM4112">
        <f>IF(AND(Source[[#This Row],[Credit_Noncredit]]="Noncredit",Source[[#This Row],[FTEF]]&gt;0),Source[[#This Row],[NC XLST FTES]]*525/(437.5*Source[[#This Row],[FTEF]]),0)</f>
        <v>25.416</v>
      </c>
      <c r="AN4112">
        <f>IF(Source[[#This Row],[Credit_Noncredit]]="Credit",Source[[#This Row],[Census Enrollment]],Source[[#This Row],[Noncredit Avg. Attendance]])</f>
        <v>25.416</v>
      </c>
    </row>
    <row r="4113" spans="1:40" x14ac:dyDescent="0.25">
      <c r="A4113" t="s">
        <v>1830</v>
      </c>
      <c r="B4113" t="s">
        <v>33</v>
      </c>
      <c r="C4113" t="s">
        <v>229</v>
      </c>
      <c r="D4113" t="s">
        <v>230</v>
      </c>
      <c r="E4113" s="4">
        <v>62622</v>
      </c>
      <c r="F4113" s="4" t="s">
        <v>285</v>
      </c>
      <c r="G4113" s="4">
        <v>4347</v>
      </c>
      <c r="H4113" t="str">
        <f>CONCATENATE(Source[[#This Row],[Subject]],TRIM(Source[[#This Row],[Course]]))</f>
        <v>ESLF4347</v>
      </c>
      <c r="I4113" t="str">
        <f>VLOOKUP(Source[[#This Row],[SubjCrse]],'Courses and Categories'!$E$2:$G$1816,3,FALSE)</f>
        <v>Noncredit ESL</v>
      </c>
      <c r="J4113">
        <v>704</v>
      </c>
      <c r="K4113" t="s">
        <v>325</v>
      </c>
      <c r="L4113" t="s">
        <v>87</v>
      </c>
      <c r="M4113" t="s">
        <v>40</v>
      </c>
      <c r="N4113" t="s">
        <v>63</v>
      </c>
      <c r="O4113">
        <v>1900</v>
      </c>
      <c r="P4113">
        <v>2110</v>
      </c>
      <c r="Q4113" t="s">
        <v>52</v>
      </c>
      <c r="R4113">
        <v>321</v>
      </c>
      <c r="S4113" t="s">
        <v>53</v>
      </c>
      <c r="T4113" t="s">
        <v>44</v>
      </c>
      <c r="U4113" s="1">
        <v>43626</v>
      </c>
      <c r="V4113" s="1">
        <v>43657</v>
      </c>
      <c r="W4113" t="s">
        <v>514</v>
      </c>
      <c r="X4113" t="s">
        <v>46</v>
      </c>
      <c r="Y4113">
        <v>96</v>
      </c>
      <c r="Z4113">
        <v>94</v>
      </c>
      <c r="AA4113">
        <v>100</v>
      </c>
      <c r="AB4113">
        <v>94</v>
      </c>
      <c r="AD4113">
        <f>IF(ISBLANK(Source[[#This Row],[CrosslistID]]),1,1/COUNTIFS(Source[CrosslistID],Source[[#This Row],[CrosslistID]],Source[TermDesc],Source[[#This Row],[TermDesc]]))</f>
        <v>1</v>
      </c>
      <c r="AG4113">
        <v>0</v>
      </c>
      <c r="AH4113">
        <v>94</v>
      </c>
      <c r="AI4113">
        <v>2.198</v>
      </c>
      <c r="AJ4113">
        <v>2.198</v>
      </c>
      <c r="AK4113">
        <v>0.1</v>
      </c>
      <c r="AL41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2.198</v>
      </c>
      <c r="AM4113">
        <f>IF(AND(Source[[#This Row],[Credit_Noncredit]]="Noncredit",Source[[#This Row],[FTEF]]&gt;0),Source[[#This Row],[NC XLST FTES]]*525/(437.5*Source[[#This Row],[FTEF]]),0)</f>
        <v>26.376000000000001</v>
      </c>
      <c r="AN4113">
        <f>IF(Source[[#This Row],[Credit_Noncredit]]="Credit",Source[[#This Row],[Census Enrollment]],Source[[#This Row],[Noncredit Avg. Attendance]])</f>
        <v>26.376000000000001</v>
      </c>
    </row>
    <row r="4114" spans="1:40" x14ac:dyDescent="0.25">
      <c r="A4114" t="s">
        <v>1830</v>
      </c>
      <c r="B4114" t="s">
        <v>33</v>
      </c>
      <c r="C4114" t="s">
        <v>229</v>
      </c>
      <c r="D4114" t="s">
        <v>230</v>
      </c>
      <c r="E4114" s="4">
        <v>62619</v>
      </c>
      <c r="F4114" s="4" t="s">
        <v>285</v>
      </c>
      <c r="G4114" s="4">
        <v>4347</v>
      </c>
      <c r="H4114" t="str">
        <f>CONCATENATE(Source[[#This Row],[Subject]],TRIM(Source[[#This Row],[Course]]))</f>
        <v>ESLF4347</v>
      </c>
      <c r="I4114" t="str">
        <f>VLOOKUP(Source[[#This Row],[SubjCrse]],'Courses and Categories'!$E$2:$G$1816,3,FALSE)</f>
        <v>Noncredit ESL</v>
      </c>
      <c r="J4114">
        <v>706</v>
      </c>
      <c r="K4114" t="s">
        <v>325</v>
      </c>
      <c r="L4114" t="s">
        <v>39</v>
      </c>
      <c r="M4114" t="s">
        <v>40</v>
      </c>
      <c r="N4114" t="s">
        <v>63</v>
      </c>
      <c r="O4114">
        <v>815</v>
      </c>
      <c r="P4114">
        <v>1025</v>
      </c>
      <c r="Q4114" t="s">
        <v>52</v>
      </c>
      <c r="R4114">
        <v>320</v>
      </c>
      <c r="S4114" t="s">
        <v>53</v>
      </c>
      <c r="T4114" t="s">
        <v>44</v>
      </c>
      <c r="U4114" s="1">
        <v>43626</v>
      </c>
      <c r="V4114" s="1">
        <v>43657</v>
      </c>
      <c r="W4114" t="s">
        <v>1837</v>
      </c>
      <c r="X4114" t="s">
        <v>46</v>
      </c>
      <c r="Y4114">
        <v>75</v>
      </c>
      <c r="Z4114">
        <v>71</v>
      </c>
      <c r="AA4114">
        <v>100</v>
      </c>
      <c r="AB4114">
        <v>71</v>
      </c>
      <c r="AD4114">
        <f>IF(ISBLANK(Source[[#This Row],[CrosslistID]]),1,1/COUNTIFS(Source[CrosslistID],Source[[#This Row],[CrosslistID]],Source[TermDesc],Source[[#This Row],[TermDesc]]))</f>
        <v>1</v>
      </c>
      <c r="AG4114">
        <v>0</v>
      </c>
      <c r="AH4114">
        <v>71</v>
      </c>
      <c r="AI4114">
        <v>1.4450000000000001</v>
      </c>
      <c r="AJ4114">
        <v>1.4450000000000001</v>
      </c>
      <c r="AK4114">
        <v>0.1</v>
      </c>
      <c r="AL41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1.4450000000000001</v>
      </c>
      <c r="AM4114">
        <f>IF(AND(Source[[#This Row],[Credit_Noncredit]]="Noncredit",Source[[#This Row],[FTEF]]&gt;0),Source[[#This Row],[NC XLST FTES]]*525/(437.5*Source[[#This Row],[FTEF]]),0)</f>
        <v>17.34</v>
      </c>
      <c r="AN4114">
        <f>IF(Source[[#This Row],[Credit_Noncredit]]="Credit",Source[[#This Row],[Census Enrollment]],Source[[#This Row],[Noncredit Avg. Attendance]])</f>
        <v>17.34</v>
      </c>
    </row>
    <row r="4115" spans="1:40" x14ac:dyDescent="0.25">
      <c r="A4115" t="s">
        <v>1830</v>
      </c>
      <c r="B4115" t="s">
        <v>33</v>
      </c>
      <c r="C4115" t="s">
        <v>229</v>
      </c>
      <c r="D4115" t="s">
        <v>230</v>
      </c>
      <c r="E4115" s="4">
        <v>63277</v>
      </c>
      <c r="F4115" s="4" t="s">
        <v>285</v>
      </c>
      <c r="G4115" s="4">
        <v>4567</v>
      </c>
      <c r="H4115" t="str">
        <f>CONCATENATE(Source[[#This Row],[Subject]],TRIM(Source[[#This Row],[Course]]))</f>
        <v>ESLF4567</v>
      </c>
      <c r="I4115" t="str">
        <f>VLOOKUP(Source[[#This Row],[SubjCrse]],'Courses and Categories'!$E$2:$G$1816,3,FALSE)</f>
        <v>Noncredit ESL</v>
      </c>
      <c r="J4115">
        <v>101</v>
      </c>
      <c r="K4115" t="s">
        <v>328</v>
      </c>
      <c r="L4115" t="s">
        <v>39</v>
      </c>
      <c r="M4115" t="s">
        <v>40</v>
      </c>
      <c r="N4115" t="s">
        <v>63</v>
      </c>
      <c r="O4115">
        <v>1240</v>
      </c>
      <c r="P4115">
        <v>1450</v>
      </c>
      <c r="Q4115" t="s">
        <v>236</v>
      </c>
      <c r="R4115">
        <v>250</v>
      </c>
      <c r="S4115" t="s">
        <v>134</v>
      </c>
      <c r="T4115" t="s">
        <v>44</v>
      </c>
      <c r="U4115" s="1">
        <v>43626</v>
      </c>
      <c r="V4115" s="1">
        <v>43660</v>
      </c>
      <c r="W4115" t="s">
        <v>117</v>
      </c>
      <c r="X4115" t="s">
        <v>46</v>
      </c>
      <c r="Y4115">
        <v>130</v>
      </c>
      <c r="Z4115">
        <v>126</v>
      </c>
      <c r="AA4115">
        <v>200</v>
      </c>
      <c r="AB4115">
        <v>63</v>
      </c>
      <c r="AD4115">
        <f>IF(ISBLANK(Source[[#This Row],[CrosslistID]]),1,1/COUNTIFS(Source[CrosslistID],Source[[#This Row],[CrosslistID]],Source[TermDesc],Source[[#This Row],[TermDesc]]))</f>
        <v>1</v>
      </c>
      <c r="AG4115">
        <v>0</v>
      </c>
      <c r="AH4115">
        <v>63</v>
      </c>
      <c r="AI4115">
        <v>2.27</v>
      </c>
      <c r="AJ4115">
        <v>2.27</v>
      </c>
      <c r="AK4115">
        <v>0.1</v>
      </c>
      <c r="AL41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2.27</v>
      </c>
      <c r="AM4115">
        <f>IF(AND(Source[[#This Row],[Credit_Noncredit]]="Noncredit",Source[[#This Row],[FTEF]]&gt;0),Source[[#This Row],[NC XLST FTES]]*525/(437.5*Source[[#This Row],[FTEF]]),0)</f>
        <v>27.24</v>
      </c>
      <c r="AN4115">
        <f>IF(Source[[#This Row],[Credit_Noncredit]]="Credit",Source[[#This Row],[Census Enrollment]],Source[[#This Row],[Noncredit Avg. Attendance]])</f>
        <v>27.24</v>
      </c>
    </row>
    <row r="4116" spans="1:40" x14ac:dyDescent="0.25">
      <c r="A4116" t="s">
        <v>1830</v>
      </c>
      <c r="B4116" t="s">
        <v>33</v>
      </c>
      <c r="C4116" t="s">
        <v>229</v>
      </c>
      <c r="D4116" t="s">
        <v>230</v>
      </c>
      <c r="E4116" s="4">
        <v>63278</v>
      </c>
      <c r="F4116" s="4" t="s">
        <v>285</v>
      </c>
      <c r="G4116" s="4">
        <v>4567</v>
      </c>
      <c r="H4116" t="str">
        <f>CONCATENATE(Source[[#This Row],[Subject]],TRIM(Source[[#This Row],[Course]]))</f>
        <v>ESLF4567</v>
      </c>
      <c r="I4116" t="str">
        <f>VLOOKUP(Source[[#This Row],[SubjCrse]],'Courses and Categories'!$E$2:$G$1816,3,FALSE)</f>
        <v>Noncredit ESL</v>
      </c>
      <c r="J4116">
        <v>102</v>
      </c>
      <c r="K4116" t="s">
        <v>328</v>
      </c>
      <c r="L4116" t="s">
        <v>39</v>
      </c>
      <c r="M4116" t="s">
        <v>40</v>
      </c>
      <c r="N4116" t="s">
        <v>63</v>
      </c>
      <c r="O4116">
        <v>1500</v>
      </c>
      <c r="P4116">
        <v>1710</v>
      </c>
      <c r="Q4116" t="s">
        <v>236</v>
      </c>
      <c r="R4116">
        <v>250</v>
      </c>
      <c r="S4116" t="s">
        <v>134</v>
      </c>
      <c r="T4116" t="s">
        <v>44</v>
      </c>
      <c r="U4116" s="1">
        <v>43626</v>
      </c>
      <c r="V4116" s="1">
        <v>43660</v>
      </c>
      <c r="W4116" t="s">
        <v>523</v>
      </c>
      <c r="X4116" t="s">
        <v>46</v>
      </c>
      <c r="Y4116">
        <v>76</v>
      </c>
      <c r="Z4116">
        <v>75</v>
      </c>
      <c r="AA4116">
        <v>200</v>
      </c>
      <c r="AB4116">
        <v>37.5</v>
      </c>
      <c r="AD4116">
        <f>IF(ISBLANK(Source[[#This Row],[CrosslistID]]),1,1/COUNTIFS(Source[CrosslistID],Source[[#This Row],[CrosslistID]],Source[TermDesc],Source[[#This Row],[TermDesc]]))</f>
        <v>1</v>
      </c>
      <c r="AG4116">
        <v>0</v>
      </c>
      <c r="AH4116">
        <v>37.5</v>
      </c>
      <c r="AI4116">
        <v>2.4</v>
      </c>
      <c r="AJ4116">
        <v>2.4</v>
      </c>
      <c r="AK4116">
        <v>0.1</v>
      </c>
      <c r="AL41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</v>
      </c>
      <c r="AM4116">
        <f>IF(AND(Source[[#This Row],[Credit_Noncredit]]="Noncredit",Source[[#This Row],[FTEF]]&gt;0),Source[[#This Row],[NC XLST FTES]]*525/(437.5*Source[[#This Row],[FTEF]]),0)</f>
        <v>28.8</v>
      </c>
      <c r="AN4116">
        <f>IF(Source[[#This Row],[Credit_Noncredit]]="Credit",Source[[#This Row],[Census Enrollment]],Source[[#This Row],[Noncredit Avg. Attendance]])</f>
        <v>28.8</v>
      </c>
    </row>
    <row r="4117" spans="1:40" x14ac:dyDescent="0.25">
      <c r="A4117" t="s">
        <v>1830</v>
      </c>
      <c r="B4117" t="s">
        <v>33</v>
      </c>
      <c r="C4117" t="s">
        <v>229</v>
      </c>
      <c r="D4117" t="s">
        <v>230</v>
      </c>
      <c r="E4117" s="4">
        <v>62646</v>
      </c>
      <c r="F4117" s="4" t="s">
        <v>285</v>
      </c>
      <c r="G4117" s="4">
        <v>4567</v>
      </c>
      <c r="H4117" t="str">
        <f>CONCATENATE(Source[[#This Row],[Subject]],TRIM(Source[[#This Row],[Course]]))</f>
        <v>ESLF4567</v>
      </c>
      <c r="I4117" t="str">
        <f>VLOOKUP(Source[[#This Row],[SubjCrse]],'Courses and Categories'!$E$2:$G$1816,3,FALSE)</f>
        <v>Noncredit ESL</v>
      </c>
      <c r="J4117">
        <v>201</v>
      </c>
      <c r="K4117" t="s">
        <v>328</v>
      </c>
      <c r="L4117" t="s">
        <v>39</v>
      </c>
      <c r="M4117" t="s">
        <v>40</v>
      </c>
      <c r="N4117" t="s">
        <v>63</v>
      </c>
      <c r="O4117">
        <v>815</v>
      </c>
      <c r="P4117">
        <v>1025</v>
      </c>
      <c r="Q4117" t="s">
        <v>60</v>
      </c>
      <c r="R4117">
        <v>324</v>
      </c>
      <c r="S4117" t="s">
        <v>61</v>
      </c>
      <c r="T4117" t="s">
        <v>44</v>
      </c>
      <c r="U4117" s="1">
        <v>43626</v>
      </c>
      <c r="V4117" s="1">
        <v>43657</v>
      </c>
      <c r="W4117" t="s">
        <v>380</v>
      </c>
      <c r="X4117" t="s">
        <v>46</v>
      </c>
      <c r="Y4117">
        <v>60</v>
      </c>
      <c r="Z4117">
        <v>59</v>
      </c>
      <c r="AA4117">
        <v>100</v>
      </c>
      <c r="AB4117">
        <v>59</v>
      </c>
      <c r="AD4117">
        <f>IF(ISBLANK(Source[[#This Row],[CrosslistID]]),1,1/COUNTIFS(Source[CrosslistID],Source[[#This Row],[CrosslistID]],Source[TermDesc],Source[[#This Row],[TermDesc]]))</f>
        <v>1</v>
      </c>
      <c r="AG4117">
        <v>0</v>
      </c>
      <c r="AH4117">
        <v>59</v>
      </c>
      <c r="AI4117">
        <v>1.55</v>
      </c>
      <c r="AJ4117">
        <v>1.55</v>
      </c>
      <c r="AK4117">
        <v>0.1</v>
      </c>
      <c r="AL41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1.55</v>
      </c>
      <c r="AM4117">
        <f>IF(AND(Source[[#This Row],[Credit_Noncredit]]="Noncredit",Source[[#This Row],[FTEF]]&gt;0),Source[[#This Row],[NC XLST FTES]]*525/(437.5*Source[[#This Row],[FTEF]]),0)</f>
        <v>18.600000000000001</v>
      </c>
      <c r="AN4117">
        <f>IF(Source[[#This Row],[Credit_Noncredit]]="Credit",Source[[#This Row],[Census Enrollment]],Source[[#This Row],[Noncredit Avg. Attendance]])</f>
        <v>18.600000000000001</v>
      </c>
    </row>
    <row r="4118" spans="1:40" x14ac:dyDescent="0.25">
      <c r="A4118" t="s">
        <v>1830</v>
      </c>
      <c r="B4118" t="s">
        <v>33</v>
      </c>
      <c r="C4118" t="s">
        <v>229</v>
      </c>
      <c r="D4118" t="s">
        <v>230</v>
      </c>
      <c r="E4118" s="4">
        <v>62654</v>
      </c>
      <c r="F4118" s="4" t="s">
        <v>285</v>
      </c>
      <c r="G4118" s="4">
        <v>4567</v>
      </c>
      <c r="H4118" t="str">
        <f>CONCATENATE(Source[[#This Row],[Subject]],TRIM(Source[[#This Row],[Course]]))</f>
        <v>ESLF4567</v>
      </c>
      <c r="I4118" t="str">
        <f>VLOOKUP(Source[[#This Row],[SubjCrse]],'Courses and Categories'!$E$2:$G$1816,3,FALSE)</f>
        <v>Noncredit ESL</v>
      </c>
      <c r="J4118">
        <v>202</v>
      </c>
      <c r="K4118" t="s">
        <v>328</v>
      </c>
      <c r="L4118" t="s">
        <v>39</v>
      </c>
      <c r="M4118" t="s">
        <v>40</v>
      </c>
      <c r="N4118" t="s">
        <v>63</v>
      </c>
      <c r="O4118">
        <v>1035</v>
      </c>
      <c r="P4118">
        <v>1245</v>
      </c>
      <c r="Q4118" t="s">
        <v>60</v>
      </c>
      <c r="R4118">
        <v>333</v>
      </c>
      <c r="S4118" t="s">
        <v>61</v>
      </c>
      <c r="T4118" t="s">
        <v>44</v>
      </c>
      <c r="U4118" s="1">
        <v>43626</v>
      </c>
      <c r="V4118" s="1">
        <v>43657</v>
      </c>
      <c r="W4118" t="s">
        <v>523</v>
      </c>
      <c r="X4118" t="s">
        <v>46</v>
      </c>
      <c r="Y4118">
        <v>72</v>
      </c>
      <c r="Z4118">
        <v>71</v>
      </c>
      <c r="AA4118">
        <v>100</v>
      </c>
      <c r="AB4118">
        <v>71</v>
      </c>
      <c r="AD4118">
        <f>IF(ISBLANK(Source[[#This Row],[CrosslistID]]),1,1/COUNTIFS(Source[CrosslistID],Source[[#This Row],[CrosslistID]],Source[TermDesc],Source[[#This Row],[TermDesc]]))</f>
        <v>1</v>
      </c>
      <c r="AG4118">
        <v>0</v>
      </c>
      <c r="AH4118">
        <v>71</v>
      </c>
      <c r="AI4118">
        <v>2.238</v>
      </c>
      <c r="AJ4118">
        <v>2.238</v>
      </c>
      <c r="AK4118">
        <v>0.1</v>
      </c>
      <c r="AL41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2.238</v>
      </c>
      <c r="AM4118">
        <f>IF(AND(Source[[#This Row],[Credit_Noncredit]]="Noncredit",Source[[#This Row],[FTEF]]&gt;0),Source[[#This Row],[NC XLST FTES]]*525/(437.5*Source[[#This Row],[FTEF]]),0)</f>
        <v>26.856000000000002</v>
      </c>
      <c r="AN4118">
        <f>IF(Source[[#This Row],[Credit_Noncredit]]="Credit",Source[[#This Row],[Census Enrollment]],Source[[#This Row],[Noncredit Avg. Attendance]])</f>
        <v>26.856000000000002</v>
      </c>
    </row>
    <row r="4119" spans="1:40" x14ac:dyDescent="0.25">
      <c r="A4119" t="s">
        <v>1830</v>
      </c>
      <c r="B4119" t="s">
        <v>33</v>
      </c>
      <c r="C4119" t="s">
        <v>229</v>
      </c>
      <c r="D4119" t="s">
        <v>230</v>
      </c>
      <c r="E4119" s="4">
        <v>63040</v>
      </c>
      <c r="F4119" s="4" t="s">
        <v>285</v>
      </c>
      <c r="G4119" s="4">
        <v>4567</v>
      </c>
      <c r="H4119" t="str">
        <f>CONCATENATE(Source[[#This Row],[Subject]],TRIM(Source[[#This Row],[Course]]))</f>
        <v>ESLF4567</v>
      </c>
      <c r="I4119" t="str">
        <f>VLOOKUP(Source[[#This Row],[SubjCrse]],'Courses and Categories'!$E$2:$G$1816,3,FALSE)</f>
        <v>Noncredit ESL</v>
      </c>
      <c r="J4119">
        <v>301</v>
      </c>
      <c r="K4119" t="s">
        <v>328</v>
      </c>
      <c r="L4119" t="s">
        <v>39</v>
      </c>
      <c r="M4119" t="s">
        <v>40</v>
      </c>
      <c r="N4119" t="s">
        <v>63</v>
      </c>
      <c r="O4119">
        <v>840</v>
      </c>
      <c r="P4119">
        <v>1050</v>
      </c>
      <c r="Q4119" t="s">
        <v>247</v>
      </c>
      <c r="S4119" t="s">
        <v>248</v>
      </c>
      <c r="T4119" t="s">
        <v>44</v>
      </c>
      <c r="U4119" s="1">
        <v>43626</v>
      </c>
      <c r="V4119" s="1">
        <v>43657</v>
      </c>
      <c r="W4119" t="s">
        <v>402</v>
      </c>
      <c r="X4119" t="s">
        <v>46</v>
      </c>
      <c r="Y4119">
        <v>91</v>
      </c>
      <c r="Z4119">
        <v>89</v>
      </c>
      <c r="AA4119">
        <v>200</v>
      </c>
      <c r="AB4119">
        <v>44.5</v>
      </c>
      <c r="AD4119">
        <f>IF(ISBLANK(Source[[#This Row],[CrosslistID]]),1,1/COUNTIFS(Source[CrosslistID],Source[[#This Row],[CrosslistID]],Source[TermDesc],Source[[#This Row],[TermDesc]]))</f>
        <v>1</v>
      </c>
      <c r="AG4119">
        <v>0</v>
      </c>
      <c r="AH4119">
        <v>44.5</v>
      </c>
      <c r="AI4119">
        <v>2.258</v>
      </c>
      <c r="AJ4119">
        <v>2.258</v>
      </c>
      <c r="AK4119">
        <v>0.1</v>
      </c>
      <c r="AL41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2.258</v>
      </c>
      <c r="AM4119">
        <f>IF(AND(Source[[#This Row],[Credit_Noncredit]]="Noncredit",Source[[#This Row],[FTEF]]&gt;0),Source[[#This Row],[NC XLST FTES]]*525/(437.5*Source[[#This Row],[FTEF]]),0)</f>
        <v>27.096</v>
      </c>
      <c r="AN4119">
        <f>IF(Source[[#This Row],[Credit_Noncredit]]="Credit",Source[[#This Row],[Census Enrollment]],Source[[#This Row],[Noncredit Avg. Attendance]])</f>
        <v>27.096</v>
      </c>
    </row>
    <row r="4120" spans="1:40" x14ac:dyDescent="0.25">
      <c r="A4120" t="s">
        <v>1830</v>
      </c>
      <c r="B4120" t="s">
        <v>33</v>
      </c>
      <c r="C4120" t="s">
        <v>229</v>
      </c>
      <c r="D4120" t="s">
        <v>230</v>
      </c>
      <c r="E4120" s="4">
        <v>63041</v>
      </c>
      <c r="F4120" s="4" t="s">
        <v>285</v>
      </c>
      <c r="G4120" s="4">
        <v>4567</v>
      </c>
      <c r="H4120" t="str">
        <f>CONCATENATE(Source[[#This Row],[Subject]],TRIM(Source[[#This Row],[Course]]))</f>
        <v>ESLF4567</v>
      </c>
      <c r="I4120" t="str">
        <f>VLOOKUP(Source[[#This Row],[SubjCrse]],'Courses and Categories'!$E$2:$G$1816,3,FALSE)</f>
        <v>Noncredit ESL</v>
      </c>
      <c r="J4120">
        <v>302</v>
      </c>
      <c r="K4120" t="s">
        <v>328</v>
      </c>
      <c r="L4120" t="s">
        <v>39</v>
      </c>
      <c r="M4120" t="s">
        <v>40</v>
      </c>
      <c r="N4120" t="s">
        <v>63</v>
      </c>
      <c r="O4120">
        <v>1100</v>
      </c>
      <c r="P4120">
        <v>1310</v>
      </c>
      <c r="Q4120" t="s">
        <v>247</v>
      </c>
      <c r="S4120" t="s">
        <v>248</v>
      </c>
      <c r="T4120" t="s">
        <v>44</v>
      </c>
      <c r="U4120" s="1">
        <v>43626</v>
      </c>
      <c r="V4120" s="1">
        <v>43657</v>
      </c>
      <c r="W4120" t="s">
        <v>345</v>
      </c>
      <c r="X4120" t="s">
        <v>46</v>
      </c>
      <c r="Y4120">
        <v>74</v>
      </c>
      <c r="Z4120">
        <v>73</v>
      </c>
      <c r="AA4120">
        <v>200</v>
      </c>
      <c r="AB4120">
        <v>36.5</v>
      </c>
      <c r="AD4120">
        <f>IF(ISBLANK(Source[[#This Row],[CrosslistID]]),1,1/COUNTIFS(Source[CrosslistID],Source[[#This Row],[CrosslistID]],Source[TermDesc],Source[[#This Row],[TermDesc]]))</f>
        <v>1</v>
      </c>
      <c r="AG4120">
        <v>0</v>
      </c>
      <c r="AH4120">
        <v>36.5</v>
      </c>
      <c r="AI4120">
        <v>1.81</v>
      </c>
      <c r="AJ4120">
        <v>1.81</v>
      </c>
      <c r="AK4120">
        <v>0.1</v>
      </c>
      <c r="AL41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1.81</v>
      </c>
      <c r="AM4120">
        <f>IF(AND(Source[[#This Row],[Credit_Noncredit]]="Noncredit",Source[[#This Row],[FTEF]]&gt;0),Source[[#This Row],[NC XLST FTES]]*525/(437.5*Source[[#This Row],[FTEF]]),0)</f>
        <v>21.72</v>
      </c>
      <c r="AN4120">
        <f>IF(Source[[#This Row],[Credit_Noncredit]]="Credit",Source[[#This Row],[Census Enrollment]],Source[[#This Row],[Noncredit Avg. Attendance]])</f>
        <v>21.72</v>
      </c>
    </row>
    <row r="4121" spans="1:40" x14ac:dyDescent="0.25">
      <c r="A4121" t="s">
        <v>1830</v>
      </c>
      <c r="B4121" t="s">
        <v>33</v>
      </c>
      <c r="C4121" t="s">
        <v>229</v>
      </c>
      <c r="D4121" t="s">
        <v>230</v>
      </c>
      <c r="E4121" s="4">
        <v>63042</v>
      </c>
      <c r="F4121" s="4" t="s">
        <v>285</v>
      </c>
      <c r="G4121" s="4">
        <v>4567</v>
      </c>
      <c r="H4121" t="str">
        <f>CONCATENATE(Source[[#This Row],[Subject]],TRIM(Source[[#This Row],[Course]]))</f>
        <v>ESLF4567</v>
      </c>
      <c r="I4121" t="str">
        <f>VLOOKUP(Source[[#This Row],[SubjCrse]],'Courses and Categories'!$E$2:$G$1816,3,FALSE)</f>
        <v>Noncredit ESL</v>
      </c>
      <c r="J4121">
        <v>303</v>
      </c>
      <c r="K4121" t="s">
        <v>328</v>
      </c>
      <c r="L4121" t="s">
        <v>87</v>
      </c>
      <c r="M4121" t="s">
        <v>40</v>
      </c>
      <c r="N4121" t="s">
        <v>63</v>
      </c>
      <c r="O4121">
        <v>1810</v>
      </c>
      <c r="P4121">
        <v>2020</v>
      </c>
      <c r="Q4121" t="s">
        <v>247</v>
      </c>
      <c r="S4121" t="s">
        <v>248</v>
      </c>
      <c r="T4121" t="s">
        <v>44</v>
      </c>
      <c r="U4121" s="1">
        <v>43626</v>
      </c>
      <c r="V4121" s="1">
        <v>43657</v>
      </c>
      <c r="W4121" t="s">
        <v>537</v>
      </c>
      <c r="X4121" t="s">
        <v>46</v>
      </c>
      <c r="Y4121">
        <v>68</v>
      </c>
      <c r="Z4121">
        <v>68</v>
      </c>
      <c r="AA4121">
        <v>200</v>
      </c>
      <c r="AB4121">
        <v>34</v>
      </c>
      <c r="AD4121">
        <f>IF(ISBLANK(Source[[#This Row],[CrosslistID]]),1,1/COUNTIFS(Source[CrosslistID],Source[[#This Row],[CrosslistID]],Source[TermDesc],Source[[#This Row],[TermDesc]]))</f>
        <v>1</v>
      </c>
      <c r="AG4121">
        <v>0</v>
      </c>
      <c r="AH4121">
        <v>34</v>
      </c>
      <c r="AI4121">
        <v>1.998</v>
      </c>
      <c r="AJ4121">
        <v>1.998</v>
      </c>
      <c r="AK4121">
        <v>0.1</v>
      </c>
      <c r="AL41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1.998</v>
      </c>
      <c r="AM4121">
        <f>IF(AND(Source[[#This Row],[Credit_Noncredit]]="Noncredit",Source[[#This Row],[FTEF]]&gt;0),Source[[#This Row],[NC XLST FTES]]*525/(437.5*Source[[#This Row],[FTEF]]),0)</f>
        <v>23.976000000000003</v>
      </c>
      <c r="AN4121">
        <f>IF(Source[[#This Row],[Credit_Noncredit]]="Credit",Source[[#This Row],[Census Enrollment]],Source[[#This Row],[Noncredit Avg. Attendance]])</f>
        <v>23.976000000000003</v>
      </c>
    </row>
    <row r="4122" spans="1:40" x14ac:dyDescent="0.25">
      <c r="A4122" t="s">
        <v>1830</v>
      </c>
      <c r="B4122" t="s">
        <v>33</v>
      </c>
      <c r="C4122" t="s">
        <v>229</v>
      </c>
      <c r="D4122" t="s">
        <v>230</v>
      </c>
      <c r="E4122" s="4">
        <v>62729</v>
      </c>
      <c r="F4122" s="4" t="s">
        <v>285</v>
      </c>
      <c r="G4122" s="4">
        <v>4567</v>
      </c>
      <c r="H4122" t="str">
        <f>CONCATENATE(Source[[#This Row],[Subject]],TRIM(Source[[#This Row],[Course]]))</f>
        <v>ESLF4567</v>
      </c>
      <c r="I4122" t="str">
        <f>VLOOKUP(Source[[#This Row],[SubjCrse]],'Courses and Categories'!$E$2:$G$1816,3,FALSE)</f>
        <v>Noncredit ESL</v>
      </c>
      <c r="J4122">
        <v>402</v>
      </c>
      <c r="K4122" t="s">
        <v>328</v>
      </c>
      <c r="L4122" t="s">
        <v>39</v>
      </c>
      <c r="M4122" t="s">
        <v>40</v>
      </c>
      <c r="N4122" t="s">
        <v>63</v>
      </c>
      <c r="O4122">
        <v>815</v>
      </c>
      <c r="P4122">
        <v>1025</v>
      </c>
      <c r="Q4122" t="s">
        <v>64</v>
      </c>
      <c r="S4122" t="s">
        <v>65</v>
      </c>
      <c r="T4122" t="s">
        <v>44</v>
      </c>
      <c r="U4122" s="1">
        <v>43626</v>
      </c>
      <c r="V4122" s="1">
        <v>43657</v>
      </c>
      <c r="W4122" t="s">
        <v>524</v>
      </c>
      <c r="X4122" t="s">
        <v>46</v>
      </c>
      <c r="Y4122">
        <v>68</v>
      </c>
      <c r="Z4122">
        <v>67</v>
      </c>
      <c r="AA4122">
        <v>500</v>
      </c>
      <c r="AB4122">
        <v>13.4</v>
      </c>
      <c r="AD4122">
        <f>IF(ISBLANK(Source[[#This Row],[CrosslistID]]),1,1/COUNTIFS(Source[CrosslistID],Source[[#This Row],[CrosslistID]],Source[TermDesc],Source[[#This Row],[TermDesc]]))</f>
        <v>1</v>
      </c>
      <c r="AG4122">
        <v>0</v>
      </c>
      <c r="AH4122">
        <v>13.4</v>
      </c>
      <c r="AI4122">
        <v>1.829</v>
      </c>
      <c r="AJ4122">
        <v>1.829</v>
      </c>
      <c r="AK4122">
        <v>0.1</v>
      </c>
      <c r="AL41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1.829</v>
      </c>
      <c r="AM4122">
        <f>IF(AND(Source[[#This Row],[Credit_Noncredit]]="Noncredit",Source[[#This Row],[FTEF]]&gt;0),Source[[#This Row],[NC XLST FTES]]*525/(437.5*Source[[#This Row],[FTEF]]),0)</f>
        <v>21.948</v>
      </c>
      <c r="AN4122">
        <f>IF(Source[[#This Row],[Credit_Noncredit]]="Credit",Source[[#This Row],[Census Enrollment]],Source[[#This Row],[Noncredit Avg. Attendance]])</f>
        <v>21.948</v>
      </c>
    </row>
    <row r="4123" spans="1:40" x14ac:dyDescent="0.25">
      <c r="A4123" t="s">
        <v>1830</v>
      </c>
      <c r="B4123" t="s">
        <v>33</v>
      </c>
      <c r="C4123" t="s">
        <v>229</v>
      </c>
      <c r="D4123" t="s">
        <v>230</v>
      </c>
      <c r="E4123" s="4">
        <v>62731</v>
      </c>
      <c r="F4123" s="4" t="s">
        <v>285</v>
      </c>
      <c r="G4123" s="4">
        <v>4567</v>
      </c>
      <c r="H4123" t="str">
        <f>CONCATENATE(Source[[#This Row],[Subject]],TRIM(Source[[#This Row],[Course]]))</f>
        <v>ESLF4567</v>
      </c>
      <c r="I4123" t="str">
        <f>VLOOKUP(Source[[#This Row],[SubjCrse]],'Courses and Categories'!$E$2:$G$1816,3,FALSE)</f>
        <v>Noncredit ESL</v>
      </c>
      <c r="J4123">
        <v>404</v>
      </c>
      <c r="K4123" t="s">
        <v>328</v>
      </c>
      <c r="L4123" t="s">
        <v>39</v>
      </c>
      <c r="M4123" t="s">
        <v>40</v>
      </c>
      <c r="N4123" t="s">
        <v>63</v>
      </c>
      <c r="O4123">
        <v>1300</v>
      </c>
      <c r="P4123">
        <v>1510</v>
      </c>
      <c r="Q4123" t="s">
        <v>64</v>
      </c>
      <c r="S4123" t="s">
        <v>65</v>
      </c>
      <c r="T4123" t="s">
        <v>51</v>
      </c>
      <c r="U4123" s="1">
        <v>43626</v>
      </c>
      <c r="V4123" s="1">
        <v>43657</v>
      </c>
      <c r="W4123" t="s">
        <v>310</v>
      </c>
      <c r="X4123" t="s">
        <v>46</v>
      </c>
      <c r="Y4123">
        <v>65</v>
      </c>
      <c r="Z4123">
        <v>64</v>
      </c>
      <c r="AA4123">
        <v>500</v>
      </c>
      <c r="AB4123">
        <v>12.8</v>
      </c>
      <c r="AD4123">
        <f>IF(ISBLANK(Source[[#This Row],[CrosslistID]]),1,1/COUNTIFS(Source[CrosslistID],Source[[#This Row],[CrosslistID]],Source[TermDesc],Source[[#This Row],[TermDesc]]))</f>
        <v>1</v>
      </c>
      <c r="AG4123">
        <v>0</v>
      </c>
      <c r="AH4123">
        <v>12.8</v>
      </c>
      <c r="AI4123">
        <v>1.8560000000000001</v>
      </c>
      <c r="AJ4123">
        <v>1.8560000000000001</v>
      </c>
      <c r="AK4123">
        <v>0.1</v>
      </c>
      <c r="AL41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1.8560000000000001</v>
      </c>
      <c r="AM4123">
        <f>IF(AND(Source[[#This Row],[Credit_Noncredit]]="Noncredit",Source[[#This Row],[FTEF]]&gt;0),Source[[#This Row],[NC XLST FTES]]*525/(437.5*Source[[#This Row],[FTEF]]),0)</f>
        <v>22.272000000000002</v>
      </c>
      <c r="AN4123">
        <f>IF(Source[[#This Row],[Credit_Noncredit]]="Credit",Source[[#This Row],[Census Enrollment]],Source[[#This Row],[Noncredit Avg. Attendance]])</f>
        <v>22.272000000000002</v>
      </c>
    </row>
    <row r="4124" spans="1:40" x14ac:dyDescent="0.25">
      <c r="A4124" t="s">
        <v>1830</v>
      </c>
      <c r="B4124" t="s">
        <v>33</v>
      </c>
      <c r="C4124" t="s">
        <v>229</v>
      </c>
      <c r="D4124" t="s">
        <v>230</v>
      </c>
      <c r="E4124" s="4">
        <v>62805</v>
      </c>
      <c r="F4124" s="4" t="s">
        <v>285</v>
      </c>
      <c r="G4124" s="4">
        <v>4567</v>
      </c>
      <c r="H4124" t="str">
        <f>CONCATENATE(Source[[#This Row],[Subject]],TRIM(Source[[#This Row],[Course]]))</f>
        <v>ESLF4567</v>
      </c>
      <c r="I4124" t="str">
        <f>VLOOKUP(Source[[#This Row],[SubjCrse]],'Courses and Categories'!$E$2:$G$1816,3,FALSE)</f>
        <v>Noncredit ESL</v>
      </c>
      <c r="J4124">
        <v>409</v>
      </c>
      <c r="K4124" t="s">
        <v>328</v>
      </c>
      <c r="L4124" t="s">
        <v>39</v>
      </c>
      <c r="M4124" t="s">
        <v>40</v>
      </c>
      <c r="N4124" t="s">
        <v>63</v>
      </c>
      <c r="O4124">
        <v>1035</v>
      </c>
      <c r="P4124">
        <v>1245</v>
      </c>
      <c r="Q4124" t="s">
        <v>64</v>
      </c>
      <c r="S4124" t="s">
        <v>65</v>
      </c>
      <c r="T4124" t="s">
        <v>44</v>
      </c>
      <c r="U4124" s="1">
        <v>43626</v>
      </c>
      <c r="V4124" s="1">
        <v>43657</v>
      </c>
      <c r="W4124" t="s">
        <v>250</v>
      </c>
      <c r="X4124" t="s">
        <v>46</v>
      </c>
      <c r="Y4124">
        <v>99</v>
      </c>
      <c r="Z4124">
        <v>66</v>
      </c>
      <c r="AA4124">
        <v>500</v>
      </c>
      <c r="AB4124">
        <v>13.2</v>
      </c>
      <c r="AD4124">
        <f>IF(ISBLANK(Source[[#This Row],[CrosslistID]]),1,1/COUNTIFS(Source[CrosslistID],Source[[#This Row],[CrosslistID]],Source[TermDesc],Source[[#This Row],[TermDesc]]))</f>
        <v>1</v>
      </c>
      <c r="AG4124">
        <v>0</v>
      </c>
      <c r="AH4124">
        <v>13.2</v>
      </c>
      <c r="AI4124">
        <v>3.323</v>
      </c>
      <c r="AJ4124">
        <v>3.323</v>
      </c>
      <c r="AK4124">
        <v>0.1</v>
      </c>
      <c r="AL41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3.323</v>
      </c>
      <c r="AM4124">
        <f>IF(AND(Source[[#This Row],[Credit_Noncredit]]="Noncredit",Source[[#This Row],[FTEF]]&gt;0),Source[[#This Row],[NC XLST FTES]]*525/(437.5*Source[[#This Row],[FTEF]]),0)</f>
        <v>39.875999999999998</v>
      </c>
      <c r="AN4124">
        <f>IF(Source[[#This Row],[Credit_Noncredit]]="Credit",Source[[#This Row],[Census Enrollment]],Source[[#This Row],[Noncredit Avg. Attendance]])</f>
        <v>39.875999999999998</v>
      </c>
    </row>
    <row r="4125" spans="1:40" x14ac:dyDescent="0.25">
      <c r="A4125" t="s">
        <v>1830</v>
      </c>
      <c r="B4125" t="s">
        <v>33</v>
      </c>
      <c r="C4125" t="s">
        <v>229</v>
      </c>
      <c r="D4125" t="s">
        <v>230</v>
      </c>
      <c r="E4125" s="4">
        <v>62581</v>
      </c>
      <c r="F4125" s="4" t="s">
        <v>285</v>
      </c>
      <c r="G4125" s="4">
        <v>4567</v>
      </c>
      <c r="H4125" t="str">
        <f>CONCATENATE(Source[[#This Row],[Subject]],TRIM(Source[[#This Row],[Course]]))</f>
        <v>ESLF4567</v>
      </c>
      <c r="I4125" t="str">
        <f>VLOOKUP(Source[[#This Row],[SubjCrse]],'Courses and Categories'!$E$2:$G$1816,3,FALSE)</f>
        <v>Noncredit ESL</v>
      </c>
      <c r="J4125">
        <v>501</v>
      </c>
      <c r="K4125" t="s">
        <v>328</v>
      </c>
      <c r="L4125" t="s">
        <v>39</v>
      </c>
      <c r="M4125" t="s">
        <v>40</v>
      </c>
      <c r="N4125" t="s">
        <v>63</v>
      </c>
      <c r="O4125">
        <v>815</v>
      </c>
      <c r="P4125">
        <v>1025</v>
      </c>
      <c r="Q4125" t="s">
        <v>76</v>
      </c>
      <c r="R4125">
        <v>318</v>
      </c>
      <c r="S4125" t="s">
        <v>77</v>
      </c>
      <c r="T4125" t="s">
        <v>44</v>
      </c>
      <c r="U4125" s="1">
        <v>43626</v>
      </c>
      <c r="V4125" s="1">
        <v>43660</v>
      </c>
      <c r="W4125" t="s">
        <v>334</v>
      </c>
      <c r="X4125" t="s">
        <v>46</v>
      </c>
      <c r="Y4125">
        <v>54</v>
      </c>
      <c r="Z4125">
        <v>41</v>
      </c>
      <c r="AA4125">
        <v>45</v>
      </c>
      <c r="AB4125">
        <v>91.111099999999993</v>
      </c>
      <c r="AD4125">
        <f>IF(ISBLANK(Source[[#This Row],[CrosslistID]]),1,1/COUNTIFS(Source[CrosslistID],Source[[#This Row],[CrosslistID]],Source[TermDesc],Source[[#This Row],[TermDesc]]))</f>
        <v>1</v>
      </c>
      <c r="AG4125">
        <v>0</v>
      </c>
      <c r="AH4125">
        <v>91.111099999999993</v>
      </c>
      <c r="AI4125">
        <v>1.595</v>
      </c>
      <c r="AJ4125">
        <v>1.595</v>
      </c>
      <c r="AK4125">
        <v>0.1</v>
      </c>
      <c r="AL41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1.595</v>
      </c>
      <c r="AM4125">
        <f>IF(AND(Source[[#This Row],[Credit_Noncredit]]="Noncredit",Source[[#This Row],[FTEF]]&gt;0),Source[[#This Row],[NC XLST FTES]]*525/(437.5*Source[[#This Row],[FTEF]]),0)</f>
        <v>19.14</v>
      </c>
      <c r="AN4125">
        <f>IF(Source[[#This Row],[Credit_Noncredit]]="Credit",Source[[#This Row],[Census Enrollment]],Source[[#This Row],[Noncredit Avg. Attendance]])</f>
        <v>19.14</v>
      </c>
    </row>
    <row r="4126" spans="1:40" x14ac:dyDescent="0.25">
      <c r="A4126" t="s">
        <v>1830</v>
      </c>
      <c r="B4126" t="s">
        <v>33</v>
      </c>
      <c r="C4126" t="s">
        <v>229</v>
      </c>
      <c r="D4126" t="s">
        <v>230</v>
      </c>
      <c r="E4126" s="4">
        <v>62582</v>
      </c>
      <c r="F4126" s="4" t="s">
        <v>285</v>
      </c>
      <c r="G4126" s="4">
        <v>4567</v>
      </c>
      <c r="H4126" t="str">
        <f>CONCATENATE(Source[[#This Row],[Subject]],TRIM(Source[[#This Row],[Course]]))</f>
        <v>ESLF4567</v>
      </c>
      <c r="I4126" t="str">
        <f>VLOOKUP(Source[[#This Row],[SubjCrse]],'Courses and Categories'!$E$2:$G$1816,3,FALSE)</f>
        <v>Noncredit ESL</v>
      </c>
      <c r="J4126">
        <v>502</v>
      </c>
      <c r="K4126" t="s">
        <v>328</v>
      </c>
      <c r="L4126" t="s">
        <v>39</v>
      </c>
      <c r="M4126" t="s">
        <v>40</v>
      </c>
      <c r="N4126" t="s">
        <v>63</v>
      </c>
      <c r="O4126">
        <v>1035</v>
      </c>
      <c r="P4126">
        <v>1245</v>
      </c>
      <c r="Q4126" t="s">
        <v>76</v>
      </c>
      <c r="R4126">
        <v>424</v>
      </c>
      <c r="S4126" t="s">
        <v>77</v>
      </c>
      <c r="T4126" t="s">
        <v>44</v>
      </c>
      <c r="U4126" s="1">
        <v>43626</v>
      </c>
      <c r="V4126" s="1">
        <v>43660</v>
      </c>
      <c r="W4126" t="s">
        <v>416</v>
      </c>
      <c r="X4126" t="s">
        <v>46</v>
      </c>
      <c r="Y4126">
        <v>68</v>
      </c>
      <c r="Z4126">
        <v>62</v>
      </c>
      <c r="AA4126">
        <v>150</v>
      </c>
      <c r="AB4126">
        <v>41.333300000000001</v>
      </c>
      <c r="AD4126">
        <f>IF(ISBLANK(Source[[#This Row],[CrosslistID]]),1,1/COUNTIFS(Source[CrosslistID],Source[[#This Row],[CrosslistID]],Source[TermDesc],Source[[#This Row],[TermDesc]]))</f>
        <v>1</v>
      </c>
      <c r="AG4126">
        <v>0</v>
      </c>
      <c r="AH4126">
        <v>41.333300000000001</v>
      </c>
      <c r="AI4126">
        <v>1.823</v>
      </c>
      <c r="AJ4126">
        <v>1.823</v>
      </c>
      <c r="AK4126">
        <v>0.1</v>
      </c>
      <c r="AL41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1.823</v>
      </c>
      <c r="AM4126">
        <f>IF(AND(Source[[#This Row],[Credit_Noncredit]]="Noncredit",Source[[#This Row],[FTEF]]&gt;0),Source[[#This Row],[NC XLST FTES]]*525/(437.5*Source[[#This Row],[FTEF]]),0)</f>
        <v>21.875999999999998</v>
      </c>
      <c r="AN4126">
        <f>IF(Source[[#This Row],[Credit_Noncredit]]="Credit",Source[[#This Row],[Census Enrollment]],Source[[#This Row],[Noncredit Avg. Attendance]])</f>
        <v>21.875999999999998</v>
      </c>
    </row>
    <row r="4127" spans="1:40" x14ac:dyDescent="0.25">
      <c r="A4127" t="s">
        <v>1830</v>
      </c>
      <c r="B4127" t="s">
        <v>33</v>
      </c>
      <c r="C4127" t="s">
        <v>229</v>
      </c>
      <c r="D4127" t="s">
        <v>230</v>
      </c>
      <c r="E4127" s="4">
        <v>62932</v>
      </c>
      <c r="F4127" s="4" t="s">
        <v>285</v>
      </c>
      <c r="G4127" s="4">
        <v>4567</v>
      </c>
      <c r="H4127" t="str">
        <f>CONCATENATE(Source[[#This Row],[Subject]],TRIM(Source[[#This Row],[Course]]))</f>
        <v>ESLF4567</v>
      </c>
      <c r="I4127" t="str">
        <f>VLOOKUP(Source[[#This Row],[SubjCrse]],'Courses and Categories'!$E$2:$G$1816,3,FALSE)</f>
        <v>Noncredit ESL</v>
      </c>
      <c r="J4127">
        <v>503</v>
      </c>
      <c r="K4127" t="s">
        <v>328</v>
      </c>
      <c r="L4127" t="s">
        <v>39</v>
      </c>
      <c r="M4127" t="s">
        <v>40</v>
      </c>
      <c r="N4127" t="s">
        <v>63</v>
      </c>
      <c r="O4127">
        <v>1035</v>
      </c>
      <c r="P4127">
        <v>1245</v>
      </c>
      <c r="Q4127" t="s">
        <v>76</v>
      </c>
      <c r="R4127">
        <v>618</v>
      </c>
      <c r="S4127" t="s">
        <v>77</v>
      </c>
      <c r="T4127" t="s">
        <v>44</v>
      </c>
      <c r="U4127" s="1">
        <v>43626</v>
      </c>
      <c r="V4127" s="1">
        <v>43660</v>
      </c>
      <c r="W4127" t="s">
        <v>1142</v>
      </c>
      <c r="X4127" t="s">
        <v>46</v>
      </c>
      <c r="Y4127">
        <v>55</v>
      </c>
      <c r="Z4127">
        <v>52</v>
      </c>
      <c r="AA4127">
        <v>45</v>
      </c>
      <c r="AB4127">
        <v>115.5556</v>
      </c>
      <c r="AD4127">
        <f>IF(ISBLANK(Source[[#This Row],[CrosslistID]]),1,1/COUNTIFS(Source[CrosslistID],Source[[#This Row],[CrosslistID]],Source[TermDesc],Source[[#This Row],[TermDesc]]))</f>
        <v>1</v>
      </c>
      <c r="AG4127">
        <v>0</v>
      </c>
      <c r="AH4127">
        <v>115.5556</v>
      </c>
      <c r="AI4127">
        <v>1.9930000000000001</v>
      </c>
      <c r="AJ4127">
        <v>1.9930000000000001</v>
      </c>
      <c r="AK4127">
        <v>0.1</v>
      </c>
      <c r="AL41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1.9930000000000001</v>
      </c>
      <c r="AM4127">
        <f>IF(AND(Source[[#This Row],[Credit_Noncredit]]="Noncredit",Source[[#This Row],[FTEF]]&gt;0),Source[[#This Row],[NC XLST FTES]]*525/(437.5*Source[[#This Row],[FTEF]]),0)</f>
        <v>23.916</v>
      </c>
      <c r="AN4127">
        <f>IF(Source[[#This Row],[Credit_Noncredit]]="Credit",Source[[#This Row],[Census Enrollment]],Source[[#This Row],[Noncredit Avg. Attendance]])</f>
        <v>23.916</v>
      </c>
    </row>
    <row r="4128" spans="1:40" x14ac:dyDescent="0.25">
      <c r="A4128" t="s">
        <v>1830</v>
      </c>
      <c r="B4128" t="s">
        <v>33</v>
      </c>
      <c r="C4128" t="s">
        <v>229</v>
      </c>
      <c r="D4128" t="s">
        <v>230</v>
      </c>
      <c r="E4128" s="4">
        <v>62933</v>
      </c>
      <c r="F4128" s="4" t="s">
        <v>285</v>
      </c>
      <c r="G4128" s="4">
        <v>4567</v>
      </c>
      <c r="H4128" t="str">
        <f>CONCATENATE(Source[[#This Row],[Subject]],TRIM(Source[[#This Row],[Course]]))</f>
        <v>ESLF4567</v>
      </c>
      <c r="I4128" t="str">
        <f>VLOOKUP(Source[[#This Row],[SubjCrse]],'Courses and Categories'!$E$2:$G$1816,3,FALSE)</f>
        <v>Noncredit ESL</v>
      </c>
      <c r="J4128">
        <v>504</v>
      </c>
      <c r="K4128" t="s">
        <v>328</v>
      </c>
      <c r="L4128" t="s">
        <v>39</v>
      </c>
      <c r="M4128" t="s">
        <v>40</v>
      </c>
      <c r="N4128" t="s">
        <v>68</v>
      </c>
      <c r="O4128" t="s">
        <v>70</v>
      </c>
      <c r="P4128" t="s">
        <v>1843</v>
      </c>
      <c r="Q4128" t="s">
        <v>98</v>
      </c>
      <c r="R4128" t="s">
        <v>1844</v>
      </c>
      <c r="S4128" t="s">
        <v>77</v>
      </c>
      <c r="T4128" t="s">
        <v>44</v>
      </c>
      <c r="U4128" s="1">
        <v>43626</v>
      </c>
      <c r="V4128" s="1">
        <v>43660</v>
      </c>
      <c r="W4128" t="s">
        <v>1845</v>
      </c>
      <c r="X4128" t="s">
        <v>46</v>
      </c>
      <c r="Y4128">
        <v>64</v>
      </c>
      <c r="Z4128">
        <v>62</v>
      </c>
      <c r="AA4128">
        <v>35</v>
      </c>
      <c r="AB4128">
        <v>177.1429</v>
      </c>
      <c r="AD4128">
        <f>IF(ISBLANK(Source[[#This Row],[CrosslistID]]),1,1/COUNTIFS(Source[CrosslistID],Source[[#This Row],[CrosslistID]],Source[TermDesc],Source[[#This Row],[TermDesc]]))</f>
        <v>1</v>
      </c>
      <c r="AG4128">
        <v>0</v>
      </c>
      <c r="AH4128">
        <v>177.1429</v>
      </c>
      <c r="AI4128">
        <v>1.6819999999999999</v>
      </c>
      <c r="AJ4128">
        <v>1.6819999999999999</v>
      </c>
      <c r="AK4128">
        <v>0.1</v>
      </c>
      <c r="AL41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1.6819999999999999</v>
      </c>
      <c r="AM4128">
        <f>IF(AND(Source[[#This Row],[Credit_Noncredit]]="Noncredit",Source[[#This Row],[FTEF]]&gt;0),Source[[#This Row],[NC XLST FTES]]*525/(437.5*Source[[#This Row],[FTEF]]),0)</f>
        <v>20.183999999999997</v>
      </c>
      <c r="AN4128">
        <f>IF(Source[[#This Row],[Credit_Noncredit]]="Credit",Source[[#This Row],[Census Enrollment]],Source[[#This Row],[Noncredit Avg. Attendance]])</f>
        <v>20.183999999999997</v>
      </c>
    </row>
    <row r="4129" spans="1:40" x14ac:dyDescent="0.25">
      <c r="A4129" t="s">
        <v>1830</v>
      </c>
      <c r="B4129" t="s">
        <v>33</v>
      </c>
      <c r="C4129" t="s">
        <v>229</v>
      </c>
      <c r="D4129" t="s">
        <v>230</v>
      </c>
      <c r="E4129" s="4">
        <v>62625</v>
      </c>
      <c r="F4129" s="4" t="s">
        <v>285</v>
      </c>
      <c r="G4129" s="4">
        <v>4567</v>
      </c>
      <c r="H4129" t="str">
        <f>CONCATENATE(Source[[#This Row],[Subject]],TRIM(Source[[#This Row],[Course]]))</f>
        <v>ESLF4567</v>
      </c>
      <c r="I4129" t="str">
        <f>VLOOKUP(Source[[#This Row],[SubjCrse]],'Courses and Categories'!$E$2:$G$1816,3,FALSE)</f>
        <v>Noncredit ESL</v>
      </c>
      <c r="J4129">
        <v>702</v>
      </c>
      <c r="K4129" t="s">
        <v>328</v>
      </c>
      <c r="L4129" t="s">
        <v>39</v>
      </c>
      <c r="M4129" t="s">
        <v>40</v>
      </c>
      <c r="N4129" t="s">
        <v>63</v>
      </c>
      <c r="O4129">
        <v>1035</v>
      </c>
      <c r="P4129">
        <v>1245</v>
      </c>
      <c r="Q4129" t="s">
        <v>52</v>
      </c>
      <c r="R4129">
        <v>319</v>
      </c>
      <c r="S4129" t="s">
        <v>53</v>
      </c>
      <c r="T4129" t="s">
        <v>44</v>
      </c>
      <c r="U4129" s="1">
        <v>43626</v>
      </c>
      <c r="V4129" s="1">
        <v>43657</v>
      </c>
      <c r="W4129" t="s">
        <v>423</v>
      </c>
      <c r="X4129" t="s">
        <v>46</v>
      </c>
      <c r="Y4129">
        <v>67</v>
      </c>
      <c r="Z4129">
        <v>67</v>
      </c>
      <c r="AA4129">
        <v>100</v>
      </c>
      <c r="AB4129">
        <v>67</v>
      </c>
      <c r="AD4129">
        <f>IF(ISBLANK(Source[[#This Row],[CrosslistID]]),1,1/COUNTIFS(Source[CrosslistID],Source[[#This Row],[CrosslistID]],Source[TermDesc],Source[[#This Row],[TermDesc]]))</f>
        <v>1</v>
      </c>
      <c r="AG4129">
        <v>0</v>
      </c>
      <c r="AH4129">
        <v>67</v>
      </c>
      <c r="AI4129">
        <v>1.85</v>
      </c>
      <c r="AJ4129">
        <v>1.85</v>
      </c>
      <c r="AK4129">
        <v>0.1</v>
      </c>
      <c r="AL41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1.85</v>
      </c>
      <c r="AM4129">
        <f>IF(AND(Source[[#This Row],[Credit_Noncredit]]="Noncredit",Source[[#This Row],[FTEF]]&gt;0),Source[[#This Row],[NC XLST FTES]]*525/(437.5*Source[[#This Row],[FTEF]]),0)</f>
        <v>22.2</v>
      </c>
      <c r="AN4129">
        <f>IF(Source[[#This Row],[Credit_Noncredit]]="Credit",Source[[#This Row],[Census Enrollment]],Source[[#This Row],[Noncredit Avg. Attendance]])</f>
        <v>22.2</v>
      </c>
    </row>
    <row r="4130" spans="1:40" x14ac:dyDescent="0.25">
      <c r="A4130" t="s">
        <v>1830</v>
      </c>
      <c r="B4130" t="s">
        <v>33</v>
      </c>
      <c r="C4130" t="s">
        <v>229</v>
      </c>
      <c r="D4130" t="s">
        <v>230</v>
      </c>
      <c r="E4130" s="4">
        <v>62626</v>
      </c>
      <c r="F4130" s="4" t="s">
        <v>285</v>
      </c>
      <c r="G4130" s="4">
        <v>4567</v>
      </c>
      <c r="H4130" t="str">
        <f>CONCATENATE(Source[[#This Row],[Subject]],TRIM(Source[[#This Row],[Course]]))</f>
        <v>ESLF4567</v>
      </c>
      <c r="I4130" t="str">
        <f>VLOOKUP(Source[[#This Row],[SubjCrse]],'Courses and Categories'!$E$2:$G$1816,3,FALSE)</f>
        <v>Noncredit ESL</v>
      </c>
      <c r="J4130">
        <v>703</v>
      </c>
      <c r="K4130" t="s">
        <v>328</v>
      </c>
      <c r="L4130" t="s">
        <v>87</v>
      </c>
      <c r="M4130" t="s">
        <v>40</v>
      </c>
      <c r="N4130" t="s">
        <v>63</v>
      </c>
      <c r="O4130">
        <v>1900</v>
      </c>
      <c r="P4130">
        <v>2110</v>
      </c>
      <c r="Q4130" t="s">
        <v>52</v>
      </c>
      <c r="R4130">
        <v>319</v>
      </c>
      <c r="S4130" t="s">
        <v>53</v>
      </c>
      <c r="T4130" t="s">
        <v>44</v>
      </c>
      <c r="U4130" s="1">
        <v>43626</v>
      </c>
      <c r="V4130" s="1">
        <v>43657</v>
      </c>
      <c r="W4130" t="s">
        <v>423</v>
      </c>
      <c r="X4130" t="s">
        <v>46</v>
      </c>
      <c r="Y4130">
        <v>63</v>
      </c>
      <c r="Z4130">
        <v>62</v>
      </c>
      <c r="AA4130">
        <v>100</v>
      </c>
      <c r="AB4130">
        <v>62</v>
      </c>
      <c r="AD4130">
        <f>IF(ISBLANK(Source[[#This Row],[CrosslistID]]),1,1/COUNTIFS(Source[CrosslistID],Source[[#This Row],[CrosslistID]],Source[TermDesc],Source[[#This Row],[TermDesc]]))</f>
        <v>1</v>
      </c>
      <c r="AG4130">
        <v>0</v>
      </c>
      <c r="AH4130">
        <v>62</v>
      </c>
      <c r="AI4130">
        <v>1.381</v>
      </c>
      <c r="AJ4130">
        <v>1.381</v>
      </c>
      <c r="AK4130">
        <v>0.1</v>
      </c>
      <c r="AL41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1.381</v>
      </c>
      <c r="AM4130">
        <f>IF(AND(Source[[#This Row],[Credit_Noncredit]]="Noncredit",Source[[#This Row],[FTEF]]&gt;0),Source[[#This Row],[NC XLST FTES]]*525/(437.5*Source[[#This Row],[FTEF]]),0)</f>
        <v>16.571999999999999</v>
      </c>
      <c r="AN4130">
        <f>IF(Source[[#This Row],[Credit_Noncredit]]="Credit",Source[[#This Row],[Census Enrollment]],Source[[#This Row],[Noncredit Avg. Attendance]])</f>
        <v>16.571999999999999</v>
      </c>
    </row>
    <row r="4131" spans="1:40" x14ac:dyDescent="0.25">
      <c r="A4131" t="s">
        <v>1830</v>
      </c>
      <c r="B4131" t="s">
        <v>33</v>
      </c>
      <c r="C4131" t="s">
        <v>229</v>
      </c>
      <c r="D4131" t="s">
        <v>230</v>
      </c>
      <c r="E4131" s="4">
        <v>63052</v>
      </c>
      <c r="F4131" s="4" t="s">
        <v>285</v>
      </c>
      <c r="G4131" s="4">
        <v>4787</v>
      </c>
      <c r="H4131" t="str">
        <f>CONCATENATE(Source[[#This Row],[Subject]],TRIM(Source[[#This Row],[Course]]))</f>
        <v>ESLF4787</v>
      </c>
      <c r="I4131" t="str">
        <f>VLOOKUP(Source[[#This Row],[SubjCrse]],'Courses and Categories'!$E$2:$G$1816,3,FALSE)</f>
        <v>Noncredit ESL</v>
      </c>
      <c r="J4131">
        <v>101</v>
      </c>
      <c r="K4131" t="s">
        <v>335</v>
      </c>
      <c r="L4131" t="s">
        <v>39</v>
      </c>
      <c r="M4131" t="s">
        <v>40</v>
      </c>
      <c r="N4131" t="s">
        <v>63</v>
      </c>
      <c r="O4131">
        <v>1020</v>
      </c>
      <c r="P4131">
        <v>1230</v>
      </c>
      <c r="Q4131" t="s">
        <v>236</v>
      </c>
      <c r="R4131">
        <v>250</v>
      </c>
      <c r="S4131" t="s">
        <v>134</v>
      </c>
      <c r="T4131" t="s">
        <v>44</v>
      </c>
      <c r="U4131" s="1">
        <v>43626</v>
      </c>
      <c r="V4131" s="1">
        <v>43660</v>
      </c>
      <c r="W4131" t="s">
        <v>307</v>
      </c>
      <c r="X4131" t="s">
        <v>46</v>
      </c>
      <c r="Y4131">
        <v>116</v>
      </c>
      <c r="Z4131">
        <v>114</v>
      </c>
      <c r="AA4131">
        <v>200</v>
      </c>
      <c r="AB4131">
        <v>57</v>
      </c>
      <c r="AD4131">
        <f>IF(ISBLANK(Source[[#This Row],[CrosslistID]]),1,1/COUNTIFS(Source[CrosslistID],Source[[#This Row],[CrosslistID]],Source[TermDesc],Source[[#This Row],[TermDesc]]))</f>
        <v>1</v>
      </c>
      <c r="AG4131">
        <v>0</v>
      </c>
      <c r="AH4131">
        <v>57</v>
      </c>
      <c r="AI4131">
        <v>0.84599999999999997</v>
      </c>
      <c r="AJ4131">
        <v>0.84599999999999997</v>
      </c>
      <c r="AK4131">
        <v>0.1</v>
      </c>
      <c r="AL41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0.84599999999999997</v>
      </c>
      <c r="AM4131">
        <f>IF(AND(Source[[#This Row],[Credit_Noncredit]]="Noncredit",Source[[#This Row],[FTEF]]&gt;0),Source[[#This Row],[NC XLST FTES]]*525/(437.5*Source[[#This Row],[FTEF]]),0)</f>
        <v>10.151999999999999</v>
      </c>
      <c r="AN4131">
        <f>IF(Source[[#This Row],[Credit_Noncredit]]="Credit",Source[[#This Row],[Census Enrollment]],Source[[#This Row],[Noncredit Avg. Attendance]])</f>
        <v>10.151999999999999</v>
      </c>
    </row>
    <row r="4132" spans="1:40" x14ac:dyDescent="0.25">
      <c r="A4132" t="s">
        <v>1830</v>
      </c>
      <c r="B4132" t="s">
        <v>33</v>
      </c>
      <c r="C4132" t="s">
        <v>229</v>
      </c>
      <c r="D4132" t="s">
        <v>230</v>
      </c>
      <c r="E4132" s="4">
        <v>63053</v>
      </c>
      <c r="F4132" s="4" t="s">
        <v>285</v>
      </c>
      <c r="G4132" s="4">
        <v>4787</v>
      </c>
      <c r="H4132" t="str">
        <f>CONCATENATE(Source[[#This Row],[Subject]],TRIM(Source[[#This Row],[Course]]))</f>
        <v>ESLF4787</v>
      </c>
      <c r="I4132" t="str">
        <f>VLOOKUP(Source[[#This Row],[SubjCrse]],'Courses and Categories'!$E$2:$G$1816,3,FALSE)</f>
        <v>Noncredit ESL</v>
      </c>
      <c r="J4132">
        <v>102</v>
      </c>
      <c r="K4132" t="s">
        <v>335</v>
      </c>
      <c r="L4132" t="s">
        <v>87</v>
      </c>
      <c r="M4132" t="s">
        <v>40</v>
      </c>
      <c r="N4132" t="s">
        <v>63</v>
      </c>
      <c r="O4132">
        <v>1940</v>
      </c>
      <c r="P4132">
        <v>2150</v>
      </c>
      <c r="Q4132" t="s">
        <v>236</v>
      </c>
      <c r="R4132">
        <v>250</v>
      </c>
      <c r="S4132" t="s">
        <v>134</v>
      </c>
      <c r="T4132" t="s">
        <v>44</v>
      </c>
      <c r="U4132" s="1">
        <v>43626</v>
      </c>
      <c r="V4132" s="1">
        <v>43660</v>
      </c>
      <c r="W4132" t="s">
        <v>1846</v>
      </c>
      <c r="X4132" t="s">
        <v>46</v>
      </c>
      <c r="Y4132">
        <v>74</v>
      </c>
      <c r="Z4132">
        <v>54</v>
      </c>
      <c r="AA4132">
        <v>200</v>
      </c>
      <c r="AB4132">
        <v>27</v>
      </c>
      <c r="AD4132">
        <f>IF(ISBLANK(Source[[#This Row],[CrosslistID]]),1,1/COUNTIFS(Source[CrosslistID],Source[[#This Row],[CrosslistID]],Source[TermDesc],Source[[#This Row],[TermDesc]]))</f>
        <v>1</v>
      </c>
      <c r="AG4132">
        <v>0</v>
      </c>
      <c r="AH4132">
        <v>27</v>
      </c>
      <c r="AI4132">
        <v>1.871</v>
      </c>
      <c r="AJ4132">
        <v>1.871</v>
      </c>
      <c r="AK4132">
        <v>0.1</v>
      </c>
      <c r="AL41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1.871</v>
      </c>
      <c r="AM4132">
        <f>IF(AND(Source[[#This Row],[Credit_Noncredit]]="Noncredit",Source[[#This Row],[FTEF]]&gt;0),Source[[#This Row],[NC XLST FTES]]*525/(437.5*Source[[#This Row],[FTEF]]),0)</f>
        <v>22.451999999999998</v>
      </c>
      <c r="AN4132">
        <f>IF(Source[[#This Row],[Credit_Noncredit]]="Credit",Source[[#This Row],[Census Enrollment]],Source[[#This Row],[Noncredit Avg. Attendance]])</f>
        <v>22.451999999999998</v>
      </c>
    </row>
    <row r="4133" spans="1:40" x14ac:dyDescent="0.25">
      <c r="A4133" t="s">
        <v>1830</v>
      </c>
      <c r="B4133" t="s">
        <v>33</v>
      </c>
      <c r="C4133" t="s">
        <v>229</v>
      </c>
      <c r="D4133" t="s">
        <v>230</v>
      </c>
      <c r="E4133" s="4">
        <v>62673</v>
      </c>
      <c r="F4133" s="4" t="s">
        <v>285</v>
      </c>
      <c r="G4133" s="4">
        <v>4787</v>
      </c>
      <c r="H4133" t="str">
        <f>CONCATENATE(Source[[#This Row],[Subject]],TRIM(Source[[#This Row],[Course]]))</f>
        <v>ESLF4787</v>
      </c>
      <c r="I4133" t="str">
        <f>VLOOKUP(Source[[#This Row],[SubjCrse]],'Courses and Categories'!$E$2:$G$1816,3,FALSE)</f>
        <v>Noncredit ESL</v>
      </c>
      <c r="J4133">
        <v>202</v>
      </c>
      <c r="K4133" t="s">
        <v>335</v>
      </c>
      <c r="L4133" t="s">
        <v>39</v>
      </c>
      <c r="M4133" t="s">
        <v>40</v>
      </c>
      <c r="N4133" t="s">
        <v>63</v>
      </c>
      <c r="O4133">
        <v>1035</v>
      </c>
      <c r="P4133">
        <v>1245</v>
      </c>
      <c r="Q4133" t="s">
        <v>60</v>
      </c>
      <c r="R4133">
        <v>323</v>
      </c>
      <c r="S4133" t="s">
        <v>61</v>
      </c>
      <c r="T4133" t="s">
        <v>44</v>
      </c>
      <c r="U4133" s="1">
        <v>43626</v>
      </c>
      <c r="V4133" s="1">
        <v>43657</v>
      </c>
      <c r="W4133" t="s">
        <v>1847</v>
      </c>
      <c r="X4133" t="s">
        <v>46</v>
      </c>
      <c r="Y4133">
        <v>89</v>
      </c>
      <c r="Z4133">
        <v>86</v>
      </c>
      <c r="AA4133">
        <v>100</v>
      </c>
      <c r="AB4133">
        <v>86</v>
      </c>
      <c r="AD4133">
        <f>IF(ISBLANK(Source[[#This Row],[CrosslistID]]),1,1/COUNTIFS(Source[CrosslistID],Source[[#This Row],[CrosslistID]],Source[TermDesc],Source[[#This Row],[TermDesc]]))</f>
        <v>1</v>
      </c>
      <c r="AG4133">
        <v>0</v>
      </c>
      <c r="AH4133">
        <v>86</v>
      </c>
      <c r="AI4133">
        <v>2.5550000000000002</v>
      </c>
      <c r="AJ4133">
        <v>2.5550000000000002</v>
      </c>
      <c r="AK4133">
        <v>0.1</v>
      </c>
      <c r="AL41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2.5550000000000002</v>
      </c>
      <c r="AM4133">
        <f>IF(AND(Source[[#This Row],[Credit_Noncredit]]="Noncredit",Source[[#This Row],[FTEF]]&gt;0),Source[[#This Row],[NC XLST FTES]]*525/(437.5*Source[[#This Row],[FTEF]]),0)</f>
        <v>30.66</v>
      </c>
      <c r="AN4133">
        <f>IF(Source[[#This Row],[Credit_Noncredit]]="Credit",Source[[#This Row],[Census Enrollment]],Source[[#This Row],[Noncredit Avg. Attendance]])</f>
        <v>30.66</v>
      </c>
    </row>
    <row r="4134" spans="1:40" x14ac:dyDescent="0.25">
      <c r="A4134" t="s">
        <v>1830</v>
      </c>
      <c r="B4134" t="s">
        <v>33</v>
      </c>
      <c r="C4134" t="s">
        <v>229</v>
      </c>
      <c r="D4134" t="s">
        <v>230</v>
      </c>
      <c r="E4134" s="4">
        <v>62814</v>
      </c>
      <c r="F4134" s="4" t="s">
        <v>285</v>
      </c>
      <c r="G4134" s="4">
        <v>4787</v>
      </c>
      <c r="H4134" t="str">
        <f>CONCATENATE(Source[[#This Row],[Subject]],TRIM(Source[[#This Row],[Course]]))</f>
        <v>ESLF4787</v>
      </c>
      <c r="I4134" t="str">
        <f>VLOOKUP(Source[[#This Row],[SubjCrse]],'Courses and Categories'!$E$2:$G$1816,3,FALSE)</f>
        <v>Noncredit ESL</v>
      </c>
      <c r="J4134">
        <v>402</v>
      </c>
      <c r="K4134" t="s">
        <v>335</v>
      </c>
      <c r="L4134" t="s">
        <v>39</v>
      </c>
      <c r="M4134" t="s">
        <v>40</v>
      </c>
      <c r="N4134" t="s">
        <v>63</v>
      </c>
      <c r="O4134">
        <v>1035</v>
      </c>
      <c r="P4134">
        <v>1245</v>
      </c>
      <c r="Q4134" t="s">
        <v>64</v>
      </c>
      <c r="S4134" t="s">
        <v>65</v>
      </c>
      <c r="T4134" t="s">
        <v>44</v>
      </c>
      <c r="U4134" s="1">
        <v>43626</v>
      </c>
      <c r="V4134" s="1">
        <v>43657</v>
      </c>
      <c r="W4134" t="s">
        <v>310</v>
      </c>
      <c r="X4134" t="s">
        <v>46</v>
      </c>
      <c r="Y4134">
        <v>89</v>
      </c>
      <c r="Z4134">
        <v>87</v>
      </c>
      <c r="AA4134">
        <v>550</v>
      </c>
      <c r="AB4134">
        <v>15.818199999999999</v>
      </c>
      <c r="AD4134">
        <f>IF(ISBLANK(Source[[#This Row],[CrosslistID]]),1,1/COUNTIFS(Source[CrosslistID],Source[[#This Row],[CrosslistID]],Source[TermDesc],Source[[#This Row],[TermDesc]]))</f>
        <v>1</v>
      </c>
      <c r="AG4134">
        <v>0</v>
      </c>
      <c r="AH4134">
        <v>15.818199999999999</v>
      </c>
      <c r="AI4134">
        <v>2.5049999999999999</v>
      </c>
      <c r="AJ4134">
        <v>2.5049999999999999</v>
      </c>
      <c r="AK4134">
        <v>0.1</v>
      </c>
      <c r="AL41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2.5049999999999999</v>
      </c>
      <c r="AM4134">
        <f>IF(AND(Source[[#This Row],[Credit_Noncredit]]="Noncredit",Source[[#This Row],[FTEF]]&gt;0),Source[[#This Row],[NC XLST FTES]]*525/(437.5*Source[[#This Row],[FTEF]]),0)</f>
        <v>30.06</v>
      </c>
      <c r="AN4134">
        <f>IF(Source[[#This Row],[Credit_Noncredit]]="Credit",Source[[#This Row],[Census Enrollment]],Source[[#This Row],[Noncredit Avg. Attendance]])</f>
        <v>30.06</v>
      </c>
    </row>
    <row r="4135" spans="1:40" x14ac:dyDescent="0.25">
      <c r="A4135" t="s">
        <v>1830</v>
      </c>
      <c r="B4135" t="s">
        <v>33</v>
      </c>
      <c r="C4135" t="s">
        <v>229</v>
      </c>
      <c r="D4135" t="s">
        <v>230</v>
      </c>
      <c r="E4135" s="4">
        <v>62815</v>
      </c>
      <c r="F4135" s="4" t="s">
        <v>285</v>
      </c>
      <c r="G4135" s="4">
        <v>4787</v>
      </c>
      <c r="H4135" t="str">
        <f>CONCATENATE(Source[[#This Row],[Subject]],TRIM(Source[[#This Row],[Course]]))</f>
        <v>ESLF4787</v>
      </c>
      <c r="I4135" t="str">
        <f>VLOOKUP(Source[[#This Row],[SubjCrse]],'Courses and Categories'!$E$2:$G$1816,3,FALSE)</f>
        <v>Noncredit ESL</v>
      </c>
      <c r="J4135">
        <v>403</v>
      </c>
      <c r="K4135" t="s">
        <v>335</v>
      </c>
      <c r="L4135" t="s">
        <v>39</v>
      </c>
      <c r="M4135" t="s">
        <v>40</v>
      </c>
      <c r="N4135" t="s">
        <v>63</v>
      </c>
      <c r="O4135">
        <v>815</v>
      </c>
      <c r="P4135">
        <v>1025</v>
      </c>
      <c r="Q4135" t="s">
        <v>64</v>
      </c>
      <c r="S4135" t="s">
        <v>65</v>
      </c>
      <c r="T4135" t="s">
        <v>44</v>
      </c>
      <c r="U4135" s="1">
        <v>43626</v>
      </c>
      <c r="V4135" s="1">
        <v>43657</v>
      </c>
      <c r="W4135" t="s">
        <v>437</v>
      </c>
      <c r="X4135" t="s">
        <v>46</v>
      </c>
      <c r="Y4135">
        <v>56</v>
      </c>
      <c r="Z4135">
        <v>55</v>
      </c>
      <c r="AA4135">
        <v>550</v>
      </c>
      <c r="AB4135">
        <v>10</v>
      </c>
      <c r="AD4135">
        <f>IF(ISBLANK(Source[[#This Row],[CrosslistID]]),1,1/COUNTIFS(Source[CrosslistID],Source[[#This Row],[CrosslistID]],Source[TermDesc],Source[[#This Row],[TermDesc]]))</f>
        <v>1</v>
      </c>
      <c r="AG4135">
        <v>0</v>
      </c>
      <c r="AH4135">
        <v>10</v>
      </c>
      <c r="AI4135">
        <v>1.4830000000000001</v>
      </c>
      <c r="AJ4135">
        <v>1.4830000000000001</v>
      </c>
      <c r="AK4135">
        <v>0.1</v>
      </c>
      <c r="AL41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1.4830000000000001</v>
      </c>
      <c r="AM4135">
        <f>IF(AND(Source[[#This Row],[Credit_Noncredit]]="Noncredit",Source[[#This Row],[FTEF]]&gt;0),Source[[#This Row],[NC XLST FTES]]*525/(437.5*Source[[#This Row],[FTEF]]),0)</f>
        <v>17.795999999999999</v>
      </c>
      <c r="AN4135">
        <f>IF(Source[[#This Row],[Credit_Noncredit]]="Credit",Source[[#This Row],[Census Enrollment]],Source[[#This Row],[Noncredit Avg. Attendance]])</f>
        <v>17.795999999999999</v>
      </c>
    </row>
    <row r="4136" spans="1:40" x14ac:dyDescent="0.25">
      <c r="A4136" t="s">
        <v>1830</v>
      </c>
      <c r="B4136" t="s">
        <v>33</v>
      </c>
      <c r="C4136" t="s">
        <v>229</v>
      </c>
      <c r="D4136" t="s">
        <v>230</v>
      </c>
      <c r="E4136" s="4">
        <v>62904</v>
      </c>
      <c r="F4136" s="4" t="s">
        <v>285</v>
      </c>
      <c r="G4136" s="4">
        <v>4787</v>
      </c>
      <c r="H4136" t="str">
        <f>CONCATENATE(Source[[#This Row],[Subject]],TRIM(Source[[#This Row],[Course]]))</f>
        <v>ESLF4787</v>
      </c>
      <c r="I4136" t="str">
        <f>VLOOKUP(Source[[#This Row],[SubjCrse]],'Courses and Categories'!$E$2:$G$1816,3,FALSE)</f>
        <v>Noncredit ESL</v>
      </c>
      <c r="J4136">
        <v>501</v>
      </c>
      <c r="K4136" t="s">
        <v>335</v>
      </c>
      <c r="L4136" t="s">
        <v>39</v>
      </c>
      <c r="M4136" t="s">
        <v>40</v>
      </c>
      <c r="N4136" t="s">
        <v>63</v>
      </c>
      <c r="O4136">
        <v>815</v>
      </c>
      <c r="P4136">
        <v>1025</v>
      </c>
      <c r="Q4136" t="s">
        <v>76</v>
      </c>
      <c r="R4136">
        <v>625</v>
      </c>
      <c r="S4136" t="s">
        <v>77</v>
      </c>
      <c r="T4136" t="s">
        <v>44</v>
      </c>
      <c r="U4136" s="1">
        <v>43626</v>
      </c>
      <c r="V4136" s="1">
        <v>43660</v>
      </c>
      <c r="W4136" t="s">
        <v>327</v>
      </c>
      <c r="X4136" t="s">
        <v>46</v>
      </c>
      <c r="Y4136">
        <v>90</v>
      </c>
      <c r="Z4136">
        <v>52</v>
      </c>
      <c r="AA4136">
        <v>35</v>
      </c>
      <c r="AB4136">
        <v>148.57140000000001</v>
      </c>
      <c r="AD4136">
        <f>IF(ISBLANK(Source[[#This Row],[CrosslistID]]),1,1/COUNTIFS(Source[CrosslistID],Source[[#This Row],[CrosslistID]],Source[TermDesc],Source[[#This Row],[TermDesc]]))</f>
        <v>1</v>
      </c>
      <c r="AG4136">
        <v>0</v>
      </c>
      <c r="AH4136">
        <v>148.57140000000001</v>
      </c>
      <c r="AI4136">
        <v>2.2029999999999998</v>
      </c>
      <c r="AJ4136">
        <v>2.2029999999999998</v>
      </c>
      <c r="AK4136">
        <v>0.1</v>
      </c>
      <c r="AL41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2.2029999999999998</v>
      </c>
      <c r="AM4136">
        <f>IF(AND(Source[[#This Row],[Credit_Noncredit]]="Noncredit",Source[[#This Row],[FTEF]]&gt;0),Source[[#This Row],[NC XLST FTES]]*525/(437.5*Source[[#This Row],[FTEF]]),0)</f>
        <v>26.435999999999996</v>
      </c>
      <c r="AN4136">
        <f>IF(Source[[#This Row],[Credit_Noncredit]]="Credit",Source[[#This Row],[Census Enrollment]],Source[[#This Row],[Noncredit Avg. Attendance]])</f>
        <v>26.435999999999996</v>
      </c>
    </row>
    <row r="4137" spans="1:40" x14ac:dyDescent="0.25">
      <c r="A4137" t="s">
        <v>1830</v>
      </c>
      <c r="B4137" t="s">
        <v>33</v>
      </c>
      <c r="C4137" t="s">
        <v>229</v>
      </c>
      <c r="D4137" t="s">
        <v>230</v>
      </c>
      <c r="E4137" s="4">
        <v>62592</v>
      </c>
      <c r="F4137" s="4" t="s">
        <v>285</v>
      </c>
      <c r="G4137" s="4">
        <v>4787</v>
      </c>
      <c r="H4137" t="str">
        <f>CONCATENATE(Source[[#This Row],[Subject]],TRIM(Source[[#This Row],[Course]]))</f>
        <v>ESLF4787</v>
      </c>
      <c r="I4137" t="str">
        <f>VLOOKUP(Source[[#This Row],[SubjCrse]],'Courses and Categories'!$E$2:$G$1816,3,FALSE)</f>
        <v>Noncredit ESL</v>
      </c>
      <c r="J4137">
        <v>502</v>
      </c>
      <c r="K4137" t="s">
        <v>335</v>
      </c>
      <c r="L4137" t="s">
        <v>39</v>
      </c>
      <c r="M4137" t="s">
        <v>40</v>
      </c>
      <c r="N4137" t="s">
        <v>63</v>
      </c>
      <c r="O4137">
        <v>1035</v>
      </c>
      <c r="P4137">
        <v>1245</v>
      </c>
      <c r="Q4137" t="s">
        <v>76</v>
      </c>
      <c r="R4137">
        <v>420</v>
      </c>
      <c r="S4137" t="s">
        <v>77</v>
      </c>
      <c r="T4137" t="s">
        <v>44</v>
      </c>
      <c r="U4137" s="1">
        <v>43626</v>
      </c>
      <c r="V4137" s="1">
        <v>43660</v>
      </c>
      <c r="W4137" t="s">
        <v>334</v>
      </c>
      <c r="X4137" t="s">
        <v>46</v>
      </c>
      <c r="Y4137">
        <v>102</v>
      </c>
      <c r="Z4137">
        <v>67</v>
      </c>
      <c r="AA4137">
        <v>150</v>
      </c>
      <c r="AB4137">
        <v>44.666699999999999</v>
      </c>
      <c r="AD4137">
        <f>IF(ISBLANK(Source[[#This Row],[CrosslistID]]),1,1/COUNTIFS(Source[CrosslistID],Source[[#This Row],[CrosslistID]],Source[TermDesc],Source[[#This Row],[TermDesc]]))</f>
        <v>1</v>
      </c>
      <c r="AG4137">
        <v>0</v>
      </c>
      <c r="AH4137">
        <v>44.666699999999999</v>
      </c>
      <c r="AI4137">
        <v>2.6379999999999999</v>
      </c>
      <c r="AJ4137">
        <v>2.6379999999999999</v>
      </c>
      <c r="AK4137">
        <v>0.1</v>
      </c>
      <c r="AL41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2.6379999999999999</v>
      </c>
      <c r="AM4137">
        <f>IF(AND(Source[[#This Row],[Credit_Noncredit]]="Noncredit",Source[[#This Row],[FTEF]]&gt;0),Source[[#This Row],[NC XLST FTES]]*525/(437.5*Source[[#This Row],[FTEF]]),0)</f>
        <v>31.656000000000002</v>
      </c>
      <c r="AN4137">
        <f>IF(Source[[#This Row],[Credit_Noncredit]]="Credit",Source[[#This Row],[Census Enrollment]],Source[[#This Row],[Noncredit Avg. Attendance]])</f>
        <v>31.656000000000002</v>
      </c>
    </row>
    <row r="4138" spans="1:40" x14ac:dyDescent="0.25">
      <c r="A4138" t="s">
        <v>1830</v>
      </c>
      <c r="B4138" t="s">
        <v>33</v>
      </c>
      <c r="C4138" t="s">
        <v>229</v>
      </c>
      <c r="D4138" t="s">
        <v>230</v>
      </c>
      <c r="E4138" s="4">
        <v>62905</v>
      </c>
      <c r="F4138" s="4" t="s">
        <v>285</v>
      </c>
      <c r="G4138" s="4">
        <v>4787</v>
      </c>
      <c r="H4138" t="str">
        <f>CONCATENATE(Source[[#This Row],[Subject]],TRIM(Source[[#This Row],[Course]]))</f>
        <v>ESLF4787</v>
      </c>
      <c r="I4138" t="str">
        <f>VLOOKUP(Source[[#This Row],[SubjCrse]],'Courses and Categories'!$E$2:$G$1816,3,FALSE)</f>
        <v>Noncredit ESL</v>
      </c>
      <c r="J4138">
        <v>503</v>
      </c>
      <c r="K4138" t="s">
        <v>335</v>
      </c>
      <c r="L4138" t="s">
        <v>39</v>
      </c>
      <c r="M4138" t="s">
        <v>40</v>
      </c>
      <c r="N4138" t="s">
        <v>63</v>
      </c>
      <c r="O4138">
        <v>1035</v>
      </c>
      <c r="P4138">
        <v>1245</v>
      </c>
      <c r="Q4138" t="s">
        <v>76</v>
      </c>
      <c r="R4138">
        <v>319</v>
      </c>
      <c r="S4138" t="s">
        <v>77</v>
      </c>
      <c r="T4138" t="s">
        <v>44</v>
      </c>
      <c r="U4138" s="1">
        <v>43626</v>
      </c>
      <c r="V4138" s="1">
        <v>43660</v>
      </c>
      <c r="W4138" t="s">
        <v>251</v>
      </c>
      <c r="X4138" t="s">
        <v>46</v>
      </c>
      <c r="Y4138">
        <v>74</v>
      </c>
      <c r="Z4138">
        <v>72</v>
      </c>
      <c r="AA4138">
        <v>150</v>
      </c>
      <c r="AB4138">
        <v>48</v>
      </c>
      <c r="AD4138">
        <f>IF(ISBLANK(Source[[#This Row],[CrosslistID]]),1,1/COUNTIFS(Source[CrosslistID],Source[[#This Row],[CrosslistID]],Source[TermDesc],Source[[#This Row],[TermDesc]]))</f>
        <v>1</v>
      </c>
      <c r="AG4138">
        <v>0</v>
      </c>
      <c r="AH4138">
        <v>48</v>
      </c>
      <c r="AI4138">
        <v>1.522</v>
      </c>
      <c r="AJ4138">
        <v>1.522</v>
      </c>
      <c r="AK4138">
        <v>0.1</v>
      </c>
      <c r="AL41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1.522</v>
      </c>
      <c r="AM4138">
        <f>IF(AND(Source[[#This Row],[Credit_Noncredit]]="Noncredit",Source[[#This Row],[FTEF]]&gt;0),Source[[#This Row],[NC XLST FTES]]*525/(437.5*Source[[#This Row],[FTEF]]),0)</f>
        <v>18.263999999999999</v>
      </c>
      <c r="AN4138">
        <f>IF(Source[[#This Row],[Credit_Noncredit]]="Credit",Source[[#This Row],[Census Enrollment]],Source[[#This Row],[Noncredit Avg. Attendance]])</f>
        <v>18.263999999999999</v>
      </c>
    </row>
    <row r="4139" spans="1:40" x14ac:dyDescent="0.25">
      <c r="A4139" t="s">
        <v>1830</v>
      </c>
      <c r="B4139" t="s">
        <v>33</v>
      </c>
      <c r="C4139" t="s">
        <v>229</v>
      </c>
      <c r="D4139" t="s">
        <v>230</v>
      </c>
      <c r="E4139" s="4">
        <v>62927</v>
      </c>
      <c r="F4139" s="4" t="s">
        <v>285</v>
      </c>
      <c r="G4139" s="4">
        <v>4787</v>
      </c>
      <c r="H4139" t="str">
        <f>CONCATENATE(Source[[#This Row],[Subject]],TRIM(Source[[#This Row],[Course]]))</f>
        <v>ESLF4787</v>
      </c>
      <c r="I4139" t="str">
        <f>VLOOKUP(Source[[#This Row],[SubjCrse]],'Courses and Categories'!$E$2:$G$1816,3,FALSE)</f>
        <v>Noncredit ESL</v>
      </c>
      <c r="J4139">
        <v>504</v>
      </c>
      <c r="K4139" t="s">
        <v>335</v>
      </c>
      <c r="L4139" t="s">
        <v>39</v>
      </c>
      <c r="M4139" t="s">
        <v>40</v>
      </c>
      <c r="N4139" t="s">
        <v>63</v>
      </c>
      <c r="O4139">
        <v>1255</v>
      </c>
      <c r="P4139">
        <v>1505</v>
      </c>
      <c r="Q4139" t="s">
        <v>76</v>
      </c>
      <c r="R4139">
        <v>319</v>
      </c>
      <c r="S4139" t="s">
        <v>77</v>
      </c>
      <c r="T4139" t="s">
        <v>44</v>
      </c>
      <c r="U4139" s="1">
        <v>43626</v>
      </c>
      <c r="V4139" s="1">
        <v>43660</v>
      </c>
      <c r="W4139" t="s">
        <v>320</v>
      </c>
      <c r="X4139" t="s">
        <v>46</v>
      </c>
      <c r="Y4139">
        <v>59</v>
      </c>
      <c r="Z4139">
        <v>41</v>
      </c>
      <c r="AA4139">
        <v>150</v>
      </c>
      <c r="AB4139">
        <v>27.333300000000001</v>
      </c>
      <c r="AD4139">
        <f>IF(ISBLANK(Source[[#This Row],[CrosslistID]]),1,1/COUNTIFS(Source[CrosslistID],Source[[#This Row],[CrosslistID]],Source[TermDesc],Source[[#This Row],[TermDesc]]))</f>
        <v>1</v>
      </c>
      <c r="AG4139">
        <v>0</v>
      </c>
      <c r="AH4139">
        <v>27.333300000000001</v>
      </c>
      <c r="AI4139">
        <v>1.157</v>
      </c>
      <c r="AJ4139">
        <v>1.157</v>
      </c>
      <c r="AK4139">
        <v>0.1</v>
      </c>
      <c r="AL41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1.157</v>
      </c>
      <c r="AM4139">
        <f>IF(AND(Source[[#This Row],[Credit_Noncredit]]="Noncredit",Source[[#This Row],[FTEF]]&gt;0),Source[[#This Row],[NC XLST FTES]]*525/(437.5*Source[[#This Row],[FTEF]]),0)</f>
        <v>13.884000000000002</v>
      </c>
      <c r="AN4139">
        <f>IF(Source[[#This Row],[Credit_Noncredit]]="Credit",Source[[#This Row],[Census Enrollment]],Source[[#This Row],[Noncredit Avg. Attendance]])</f>
        <v>13.884000000000002</v>
      </c>
    </row>
    <row r="4140" spans="1:40" x14ac:dyDescent="0.25">
      <c r="A4140" t="s">
        <v>1830</v>
      </c>
      <c r="B4140" t="s">
        <v>33</v>
      </c>
      <c r="C4140" t="s">
        <v>229</v>
      </c>
      <c r="D4140" t="s">
        <v>230</v>
      </c>
      <c r="E4140" s="4">
        <v>62627</v>
      </c>
      <c r="F4140" s="4" t="s">
        <v>285</v>
      </c>
      <c r="G4140" s="4">
        <v>4787</v>
      </c>
      <c r="H4140" t="str">
        <f>CONCATENATE(Source[[#This Row],[Subject]],TRIM(Source[[#This Row],[Course]]))</f>
        <v>ESLF4787</v>
      </c>
      <c r="I4140" t="str">
        <f>VLOOKUP(Source[[#This Row],[SubjCrse]],'Courses and Categories'!$E$2:$G$1816,3,FALSE)</f>
        <v>Noncredit ESL</v>
      </c>
      <c r="J4140">
        <v>701</v>
      </c>
      <c r="K4140" t="s">
        <v>335</v>
      </c>
      <c r="L4140" t="s">
        <v>39</v>
      </c>
      <c r="M4140" t="s">
        <v>40</v>
      </c>
      <c r="N4140" t="s">
        <v>63</v>
      </c>
      <c r="O4140">
        <v>815</v>
      </c>
      <c r="P4140">
        <v>1025</v>
      </c>
      <c r="Q4140" t="s">
        <v>52</v>
      </c>
      <c r="R4140">
        <v>319</v>
      </c>
      <c r="S4140" t="s">
        <v>53</v>
      </c>
      <c r="T4140" t="s">
        <v>44</v>
      </c>
      <c r="U4140" s="1">
        <v>43626</v>
      </c>
      <c r="V4140" s="1">
        <v>43657</v>
      </c>
      <c r="W4140" t="s">
        <v>423</v>
      </c>
      <c r="X4140" t="s">
        <v>46</v>
      </c>
      <c r="Y4140">
        <v>57</v>
      </c>
      <c r="Z4140">
        <v>54</v>
      </c>
      <c r="AA4140">
        <v>100</v>
      </c>
      <c r="AB4140">
        <v>54</v>
      </c>
      <c r="AD4140">
        <f>IF(ISBLANK(Source[[#This Row],[CrosslistID]]),1,1/COUNTIFS(Source[CrosslistID],Source[[#This Row],[CrosslistID]],Source[TermDesc],Source[[#This Row],[TermDesc]]))</f>
        <v>1</v>
      </c>
      <c r="AG4140">
        <v>0</v>
      </c>
      <c r="AH4140">
        <v>54</v>
      </c>
      <c r="AI4140">
        <v>1.4950000000000001</v>
      </c>
      <c r="AJ4140">
        <v>1.4950000000000001</v>
      </c>
      <c r="AK4140">
        <v>0.1</v>
      </c>
      <c r="AL41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1.4950000000000001</v>
      </c>
      <c r="AM4140">
        <f>IF(AND(Source[[#This Row],[Credit_Noncredit]]="Noncredit",Source[[#This Row],[FTEF]]&gt;0),Source[[#This Row],[NC XLST FTES]]*525/(437.5*Source[[#This Row],[FTEF]]),0)</f>
        <v>17.940000000000001</v>
      </c>
      <c r="AN4140">
        <f>IF(Source[[#This Row],[Credit_Noncredit]]="Credit",Source[[#This Row],[Census Enrollment]],Source[[#This Row],[Noncredit Avg. Attendance]])</f>
        <v>17.940000000000001</v>
      </c>
    </row>
    <row r="4141" spans="1:40" x14ac:dyDescent="0.25">
      <c r="A4141" t="s">
        <v>1830</v>
      </c>
      <c r="B4141" t="s">
        <v>33</v>
      </c>
      <c r="C4141" t="s">
        <v>229</v>
      </c>
      <c r="D4141" t="s">
        <v>230</v>
      </c>
      <c r="E4141" s="4">
        <v>62628</v>
      </c>
      <c r="F4141" s="4" t="s">
        <v>285</v>
      </c>
      <c r="G4141" s="4">
        <v>4787</v>
      </c>
      <c r="H4141" t="str">
        <f>CONCATENATE(Source[[#This Row],[Subject]],TRIM(Source[[#This Row],[Course]]))</f>
        <v>ESLF4787</v>
      </c>
      <c r="I4141" t="str">
        <f>VLOOKUP(Source[[#This Row],[SubjCrse]],'Courses and Categories'!$E$2:$G$1816,3,FALSE)</f>
        <v>Noncredit ESL</v>
      </c>
      <c r="J4141">
        <v>702</v>
      </c>
      <c r="K4141" t="s">
        <v>335</v>
      </c>
      <c r="L4141" t="s">
        <v>39</v>
      </c>
      <c r="M4141" t="s">
        <v>40</v>
      </c>
      <c r="N4141" t="s">
        <v>63</v>
      </c>
      <c r="O4141">
        <v>1035</v>
      </c>
      <c r="P4141">
        <v>1245</v>
      </c>
      <c r="Q4141" t="s">
        <v>52</v>
      </c>
      <c r="R4141">
        <v>322</v>
      </c>
      <c r="S4141" t="s">
        <v>53</v>
      </c>
      <c r="T4141" t="s">
        <v>44</v>
      </c>
      <c r="U4141" s="1">
        <v>43626</v>
      </c>
      <c r="V4141" s="1">
        <v>43657</v>
      </c>
      <c r="W4141" t="s">
        <v>578</v>
      </c>
      <c r="X4141" t="s">
        <v>46</v>
      </c>
      <c r="Y4141">
        <v>68</v>
      </c>
      <c r="Z4141">
        <v>66</v>
      </c>
      <c r="AA4141">
        <v>100</v>
      </c>
      <c r="AB4141">
        <v>66</v>
      </c>
      <c r="AD4141">
        <f>IF(ISBLANK(Source[[#This Row],[CrosslistID]]),1,1/COUNTIFS(Source[CrosslistID],Source[[#This Row],[CrosslistID]],Source[TermDesc],Source[[#This Row],[TermDesc]]))</f>
        <v>1</v>
      </c>
      <c r="AG4141">
        <v>0</v>
      </c>
      <c r="AH4141">
        <v>66</v>
      </c>
      <c r="AI4141">
        <v>1.3440000000000001</v>
      </c>
      <c r="AJ4141">
        <v>1.3440000000000001</v>
      </c>
      <c r="AK4141">
        <v>0.1</v>
      </c>
      <c r="AL41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1.3440000000000001</v>
      </c>
      <c r="AM4141">
        <f>IF(AND(Source[[#This Row],[Credit_Noncredit]]="Noncredit",Source[[#This Row],[FTEF]]&gt;0),Source[[#This Row],[NC XLST FTES]]*525/(437.5*Source[[#This Row],[FTEF]]),0)</f>
        <v>16.128</v>
      </c>
      <c r="AN4141">
        <f>IF(Source[[#This Row],[Credit_Noncredit]]="Credit",Source[[#This Row],[Census Enrollment]],Source[[#This Row],[Noncredit Avg. Attendance]])</f>
        <v>16.128</v>
      </c>
    </row>
    <row r="4142" spans="1:40" x14ac:dyDescent="0.25">
      <c r="A4142" t="s">
        <v>1830</v>
      </c>
      <c r="B4142" t="s">
        <v>33</v>
      </c>
      <c r="C4142" t="s">
        <v>229</v>
      </c>
      <c r="D4142" t="s">
        <v>230</v>
      </c>
      <c r="E4142" s="4">
        <v>62629</v>
      </c>
      <c r="F4142" s="4" t="s">
        <v>285</v>
      </c>
      <c r="G4142" s="4">
        <v>4787</v>
      </c>
      <c r="H4142" t="str">
        <f>CONCATENATE(Source[[#This Row],[Subject]],TRIM(Source[[#This Row],[Course]]))</f>
        <v>ESLF4787</v>
      </c>
      <c r="I4142" t="str">
        <f>VLOOKUP(Source[[#This Row],[SubjCrse]],'Courses and Categories'!$E$2:$G$1816,3,FALSE)</f>
        <v>Noncredit ESL</v>
      </c>
      <c r="J4142">
        <v>703</v>
      </c>
      <c r="K4142" t="s">
        <v>335</v>
      </c>
      <c r="L4142" t="s">
        <v>87</v>
      </c>
      <c r="M4142" t="s">
        <v>40</v>
      </c>
      <c r="N4142" t="s">
        <v>63</v>
      </c>
      <c r="O4142">
        <v>1900</v>
      </c>
      <c r="P4142">
        <v>2110</v>
      </c>
      <c r="Q4142" t="s">
        <v>52</v>
      </c>
      <c r="R4142">
        <v>322</v>
      </c>
      <c r="S4142" t="s">
        <v>53</v>
      </c>
      <c r="T4142" t="s">
        <v>44</v>
      </c>
      <c r="U4142" s="1">
        <v>43626</v>
      </c>
      <c r="V4142" s="1">
        <v>43657</v>
      </c>
      <c r="W4142" t="s">
        <v>515</v>
      </c>
      <c r="X4142" t="s">
        <v>46</v>
      </c>
      <c r="Y4142">
        <v>81</v>
      </c>
      <c r="Z4142">
        <v>79</v>
      </c>
      <c r="AA4142">
        <v>100</v>
      </c>
      <c r="AB4142">
        <v>79</v>
      </c>
      <c r="AD4142">
        <f>IF(ISBLANK(Source[[#This Row],[CrosslistID]]),1,1/COUNTIFS(Source[CrosslistID],Source[[#This Row],[CrosslistID]],Source[TermDesc],Source[[#This Row],[TermDesc]]))</f>
        <v>1</v>
      </c>
      <c r="AG4142">
        <v>0</v>
      </c>
      <c r="AH4142">
        <v>79</v>
      </c>
      <c r="AI4142">
        <v>2.0710000000000002</v>
      </c>
      <c r="AJ4142">
        <v>2.0710000000000002</v>
      </c>
      <c r="AK4142">
        <v>0.1</v>
      </c>
      <c r="AL41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2.0710000000000002</v>
      </c>
      <c r="AM4142">
        <f>IF(AND(Source[[#This Row],[Credit_Noncredit]]="Noncredit",Source[[#This Row],[FTEF]]&gt;0),Source[[#This Row],[NC XLST FTES]]*525/(437.5*Source[[#This Row],[FTEF]]),0)</f>
        <v>24.852</v>
      </c>
      <c r="AN4142">
        <f>IF(Source[[#This Row],[Credit_Noncredit]]="Credit",Source[[#This Row],[Census Enrollment]],Source[[#This Row],[Noncredit Avg. Attendance]])</f>
        <v>24.852</v>
      </c>
    </row>
    <row r="4143" spans="1:40" x14ac:dyDescent="0.25">
      <c r="A4143" t="s">
        <v>1830</v>
      </c>
      <c r="B4143" t="s">
        <v>33</v>
      </c>
      <c r="C4143" t="s">
        <v>229</v>
      </c>
      <c r="D4143" t="s">
        <v>230</v>
      </c>
      <c r="E4143" s="4">
        <v>63390</v>
      </c>
      <c r="F4143" s="4" t="s">
        <v>365</v>
      </c>
      <c r="G4143" s="4">
        <v>4015</v>
      </c>
      <c r="H4143" t="str">
        <f>CONCATENATE(Source[[#This Row],[Subject]],TRIM(Source[[#This Row],[Course]]))</f>
        <v>ESLN4015</v>
      </c>
      <c r="I4143" t="str">
        <f>VLOOKUP(Source[[#This Row],[SubjCrse]],'Courses and Categories'!$E$2:$G$1816,3,FALSE)</f>
        <v>Noncredit ESL</v>
      </c>
      <c r="J4143">
        <v>401</v>
      </c>
      <c r="K4143" t="s">
        <v>538</v>
      </c>
      <c r="L4143" t="s">
        <v>87</v>
      </c>
      <c r="M4143" t="s">
        <v>40</v>
      </c>
      <c r="N4143" t="s">
        <v>63</v>
      </c>
      <c r="O4143">
        <v>1800</v>
      </c>
      <c r="P4143">
        <v>2010</v>
      </c>
      <c r="Q4143" t="s">
        <v>64</v>
      </c>
      <c r="S4143" t="s">
        <v>65</v>
      </c>
      <c r="T4143" t="s">
        <v>44</v>
      </c>
      <c r="U4143" s="1">
        <v>43626</v>
      </c>
      <c r="V4143" s="1">
        <v>43657</v>
      </c>
      <c r="W4143" t="s">
        <v>373</v>
      </c>
      <c r="X4143" t="s">
        <v>46</v>
      </c>
      <c r="Y4143">
        <v>93</v>
      </c>
      <c r="Z4143">
        <v>92</v>
      </c>
      <c r="AA4143">
        <v>500</v>
      </c>
      <c r="AB4143">
        <v>18.399999999999999</v>
      </c>
      <c r="AD4143">
        <f>IF(ISBLANK(Source[[#This Row],[CrosslistID]]),1,1/COUNTIFS(Source[CrosslistID],Source[[#This Row],[CrosslistID]],Source[TermDesc],Source[[#This Row],[TermDesc]]))</f>
        <v>1</v>
      </c>
      <c r="AG4143">
        <v>0</v>
      </c>
      <c r="AH4143">
        <v>18.399999999999999</v>
      </c>
      <c r="AI4143">
        <v>4.2380000000000004</v>
      </c>
      <c r="AJ4143">
        <v>4.2380000000000004</v>
      </c>
      <c r="AK4143">
        <v>0.1</v>
      </c>
      <c r="AL41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4.2380000000000004</v>
      </c>
      <c r="AM4143">
        <f>IF(AND(Source[[#This Row],[Credit_Noncredit]]="Noncredit",Source[[#This Row],[FTEF]]&gt;0),Source[[#This Row],[NC XLST FTES]]*525/(437.5*Source[[#This Row],[FTEF]]),0)</f>
        <v>50.856000000000009</v>
      </c>
      <c r="AN4143">
        <f>IF(Source[[#This Row],[Credit_Noncredit]]="Credit",Source[[#This Row],[Census Enrollment]],Source[[#This Row],[Noncredit Avg. Attendance]])</f>
        <v>50.856000000000009</v>
      </c>
    </row>
    <row r="4144" spans="1:40" x14ac:dyDescent="0.25">
      <c r="A4144" t="s">
        <v>1830</v>
      </c>
      <c r="B4144" t="s">
        <v>33</v>
      </c>
      <c r="C4144" t="s">
        <v>229</v>
      </c>
      <c r="D4144" t="s">
        <v>230</v>
      </c>
      <c r="E4144" s="4">
        <v>62734</v>
      </c>
      <c r="F4144" s="4" t="s">
        <v>365</v>
      </c>
      <c r="G4144" s="4">
        <v>4015</v>
      </c>
      <c r="H4144" t="str">
        <f>CONCATENATE(Source[[#This Row],[Subject]],TRIM(Source[[#This Row],[Course]]))</f>
        <v>ESLN4015</v>
      </c>
      <c r="I4144" t="str">
        <f>VLOOKUP(Source[[#This Row],[SubjCrse]],'Courses and Categories'!$E$2:$G$1816,3,FALSE)</f>
        <v>Noncredit ESL</v>
      </c>
      <c r="J4144">
        <v>402</v>
      </c>
      <c r="K4144" t="s">
        <v>538</v>
      </c>
      <c r="L4144" t="s">
        <v>39</v>
      </c>
      <c r="M4144" t="s">
        <v>40</v>
      </c>
      <c r="N4144" t="s">
        <v>63</v>
      </c>
      <c r="O4144">
        <v>815</v>
      </c>
      <c r="P4144">
        <v>1025</v>
      </c>
      <c r="Q4144" t="s">
        <v>64</v>
      </c>
      <c r="S4144" t="s">
        <v>65</v>
      </c>
      <c r="T4144" t="s">
        <v>44</v>
      </c>
      <c r="U4144" s="1">
        <v>43626</v>
      </c>
      <c r="V4144" s="1">
        <v>43657</v>
      </c>
      <c r="W4144" t="s">
        <v>267</v>
      </c>
      <c r="X4144" t="s">
        <v>46</v>
      </c>
      <c r="Y4144">
        <v>42</v>
      </c>
      <c r="Z4144">
        <v>41</v>
      </c>
      <c r="AA4144">
        <v>600</v>
      </c>
      <c r="AB4144">
        <v>6.8333000000000004</v>
      </c>
      <c r="AD4144">
        <f>IF(ISBLANK(Source[[#This Row],[CrosslistID]]),1,1/COUNTIFS(Source[CrosslistID],Source[[#This Row],[CrosslistID]],Source[TermDesc],Source[[#This Row],[TermDesc]]))</f>
        <v>1</v>
      </c>
      <c r="AG4144">
        <v>0</v>
      </c>
      <c r="AH4144">
        <v>6.8333000000000004</v>
      </c>
      <c r="AI4144">
        <v>1.5309999999999999</v>
      </c>
      <c r="AJ4144">
        <v>1.5309999999999999</v>
      </c>
      <c r="AK4144">
        <v>0.1</v>
      </c>
      <c r="AL41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1.5309999999999999</v>
      </c>
      <c r="AM4144">
        <f>IF(AND(Source[[#This Row],[Credit_Noncredit]]="Noncredit",Source[[#This Row],[FTEF]]&gt;0),Source[[#This Row],[NC XLST FTES]]*525/(437.5*Source[[#This Row],[FTEF]]),0)</f>
        <v>18.372</v>
      </c>
      <c r="AN4144">
        <f>IF(Source[[#This Row],[Credit_Noncredit]]="Credit",Source[[#This Row],[Census Enrollment]],Source[[#This Row],[Noncredit Avg. Attendance]])</f>
        <v>18.372</v>
      </c>
    </row>
    <row r="4145" spans="1:40" x14ac:dyDescent="0.25">
      <c r="A4145" t="s">
        <v>1830</v>
      </c>
      <c r="B4145" t="s">
        <v>33</v>
      </c>
      <c r="C4145" t="s">
        <v>229</v>
      </c>
      <c r="D4145" t="s">
        <v>230</v>
      </c>
      <c r="E4145" s="4">
        <v>62735</v>
      </c>
      <c r="F4145" s="4" t="s">
        <v>365</v>
      </c>
      <c r="G4145" s="4">
        <v>4015</v>
      </c>
      <c r="H4145" t="str">
        <f>CONCATENATE(Source[[#This Row],[Subject]],TRIM(Source[[#This Row],[Course]]))</f>
        <v>ESLN4015</v>
      </c>
      <c r="I4145" t="str">
        <f>VLOOKUP(Source[[#This Row],[SubjCrse]],'Courses and Categories'!$E$2:$G$1816,3,FALSE)</f>
        <v>Noncredit ESL</v>
      </c>
      <c r="J4145">
        <v>403</v>
      </c>
      <c r="K4145" t="s">
        <v>538</v>
      </c>
      <c r="L4145" t="s">
        <v>39</v>
      </c>
      <c r="M4145" t="s">
        <v>40</v>
      </c>
      <c r="N4145" t="s">
        <v>63</v>
      </c>
      <c r="O4145">
        <v>1035</v>
      </c>
      <c r="P4145">
        <v>1225</v>
      </c>
      <c r="Q4145" t="s">
        <v>64</v>
      </c>
      <c r="S4145" t="s">
        <v>65</v>
      </c>
      <c r="T4145" t="s">
        <v>44</v>
      </c>
      <c r="U4145" s="1">
        <v>43626</v>
      </c>
      <c r="V4145" s="1">
        <v>43657</v>
      </c>
      <c r="W4145" t="s">
        <v>524</v>
      </c>
      <c r="X4145" t="s">
        <v>46</v>
      </c>
      <c r="Y4145">
        <v>53</v>
      </c>
      <c r="Z4145">
        <v>48</v>
      </c>
      <c r="AA4145">
        <v>600</v>
      </c>
      <c r="AB4145">
        <v>8</v>
      </c>
      <c r="AD4145">
        <f>IF(ISBLANK(Source[[#This Row],[CrosslistID]]),1,1/COUNTIFS(Source[CrosslistID],Source[[#This Row],[CrosslistID]],Source[TermDesc],Source[[#This Row],[TermDesc]]))</f>
        <v>1</v>
      </c>
      <c r="AG4145">
        <v>0</v>
      </c>
      <c r="AH4145">
        <v>8</v>
      </c>
      <c r="AI4145">
        <v>1.145</v>
      </c>
      <c r="AJ4145">
        <v>1.145</v>
      </c>
      <c r="AK4145">
        <v>0.1</v>
      </c>
      <c r="AL41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1.145</v>
      </c>
      <c r="AM4145">
        <f>IF(AND(Source[[#This Row],[Credit_Noncredit]]="Noncredit",Source[[#This Row],[FTEF]]&gt;0),Source[[#This Row],[NC XLST FTES]]*525/(437.5*Source[[#This Row],[FTEF]]),0)</f>
        <v>13.74</v>
      </c>
      <c r="AN4145">
        <f>IF(Source[[#This Row],[Credit_Noncredit]]="Credit",Source[[#This Row],[Census Enrollment]],Source[[#This Row],[Noncredit Avg. Attendance]])</f>
        <v>13.74</v>
      </c>
    </row>
    <row r="4146" spans="1:40" x14ac:dyDescent="0.25">
      <c r="A4146" t="s">
        <v>1830</v>
      </c>
      <c r="B4146" t="s">
        <v>33</v>
      </c>
      <c r="C4146" t="s">
        <v>229</v>
      </c>
      <c r="D4146" t="s">
        <v>230</v>
      </c>
      <c r="E4146" s="4">
        <v>62737</v>
      </c>
      <c r="F4146" s="4" t="s">
        <v>365</v>
      </c>
      <c r="G4146" s="4">
        <v>4015</v>
      </c>
      <c r="H4146" t="str">
        <f>CONCATENATE(Source[[#This Row],[Subject]],TRIM(Source[[#This Row],[Course]]))</f>
        <v>ESLN4015</v>
      </c>
      <c r="I4146" t="str">
        <f>VLOOKUP(Source[[#This Row],[SubjCrse]],'Courses and Categories'!$E$2:$G$1816,3,FALSE)</f>
        <v>Noncredit ESL</v>
      </c>
      <c r="J4146">
        <v>404</v>
      </c>
      <c r="K4146" t="s">
        <v>538</v>
      </c>
      <c r="L4146" t="s">
        <v>39</v>
      </c>
      <c r="M4146" t="s">
        <v>40</v>
      </c>
      <c r="N4146" t="s">
        <v>63</v>
      </c>
      <c r="O4146">
        <v>1035</v>
      </c>
      <c r="P4146">
        <v>1245</v>
      </c>
      <c r="Q4146" t="s">
        <v>64</v>
      </c>
      <c r="S4146" t="s">
        <v>65</v>
      </c>
      <c r="T4146" t="s">
        <v>44</v>
      </c>
      <c r="U4146" s="1">
        <v>43626</v>
      </c>
      <c r="V4146" s="1">
        <v>43657</v>
      </c>
      <c r="W4146" t="s">
        <v>272</v>
      </c>
      <c r="X4146" t="s">
        <v>46</v>
      </c>
      <c r="Y4146">
        <v>67</v>
      </c>
      <c r="Z4146">
        <v>65</v>
      </c>
      <c r="AA4146">
        <v>500</v>
      </c>
      <c r="AB4146">
        <v>13</v>
      </c>
      <c r="AD4146">
        <f>IF(ISBLANK(Source[[#This Row],[CrosslistID]]),1,1/COUNTIFS(Source[CrosslistID],Source[[#This Row],[CrosslistID]],Source[TermDesc],Source[[#This Row],[TermDesc]]))</f>
        <v>1</v>
      </c>
      <c r="AG4146">
        <v>0</v>
      </c>
      <c r="AH4146">
        <v>13</v>
      </c>
      <c r="AI4146">
        <v>1.9750000000000001</v>
      </c>
      <c r="AJ4146">
        <v>1.9750000000000001</v>
      </c>
      <c r="AK4146">
        <v>0.1</v>
      </c>
      <c r="AL41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1.9750000000000001</v>
      </c>
      <c r="AM4146">
        <f>IF(AND(Source[[#This Row],[Credit_Noncredit]]="Noncredit",Source[[#This Row],[FTEF]]&gt;0),Source[[#This Row],[NC XLST FTES]]*525/(437.5*Source[[#This Row],[FTEF]]),0)</f>
        <v>23.7</v>
      </c>
      <c r="AN4146">
        <f>IF(Source[[#This Row],[Credit_Noncredit]]="Credit",Source[[#This Row],[Census Enrollment]],Source[[#This Row],[Noncredit Avg. Attendance]])</f>
        <v>23.7</v>
      </c>
    </row>
    <row r="4147" spans="1:40" x14ac:dyDescent="0.25">
      <c r="A4147" t="s">
        <v>1830</v>
      </c>
      <c r="B4147" t="s">
        <v>33</v>
      </c>
      <c r="C4147" t="s">
        <v>229</v>
      </c>
      <c r="D4147" t="s">
        <v>230</v>
      </c>
      <c r="E4147" s="4">
        <v>62739</v>
      </c>
      <c r="F4147" s="4" t="s">
        <v>365</v>
      </c>
      <c r="G4147" s="4">
        <v>4015</v>
      </c>
      <c r="H4147" t="str">
        <f>CONCATENATE(Source[[#This Row],[Subject]],TRIM(Source[[#This Row],[Course]]))</f>
        <v>ESLN4015</v>
      </c>
      <c r="I4147" t="str">
        <f>VLOOKUP(Source[[#This Row],[SubjCrse]],'Courses and Categories'!$E$2:$G$1816,3,FALSE)</f>
        <v>Noncredit ESL</v>
      </c>
      <c r="J4147">
        <v>405</v>
      </c>
      <c r="K4147" t="s">
        <v>538</v>
      </c>
      <c r="L4147" t="s">
        <v>39</v>
      </c>
      <c r="M4147" t="s">
        <v>40</v>
      </c>
      <c r="N4147" t="s">
        <v>63</v>
      </c>
      <c r="O4147">
        <v>1300</v>
      </c>
      <c r="P4147">
        <v>1510</v>
      </c>
      <c r="Q4147" t="s">
        <v>64</v>
      </c>
      <c r="S4147" t="s">
        <v>65</v>
      </c>
      <c r="T4147" t="s">
        <v>44</v>
      </c>
      <c r="U4147" s="1">
        <v>43626</v>
      </c>
      <c r="V4147" s="1">
        <v>43657</v>
      </c>
      <c r="W4147" t="s">
        <v>372</v>
      </c>
      <c r="X4147" t="s">
        <v>46</v>
      </c>
      <c r="Y4147">
        <v>96</v>
      </c>
      <c r="Z4147">
        <v>94</v>
      </c>
      <c r="AA4147">
        <v>600</v>
      </c>
      <c r="AB4147">
        <v>15.666700000000001</v>
      </c>
      <c r="AD4147">
        <f>IF(ISBLANK(Source[[#This Row],[CrosslistID]]),1,1/COUNTIFS(Source[CrosslistID],Source[[#This Row],[CrosslistID]],Source[TermDesc],Source[[#This Row],[TermDesc]]))</f>
        <v>1</v>
      </c>
      <c r="AG4147">
        <v>0</v>
      </c>
      <c r="AH4147">
        <v>15.666700000000001</v>
      </c>
      <c r="AI4147">
        <v>2.7250000000000001</v>
      </c>
      <c r="AJ4147">
        <v>2.7250000000000001</v>
      </c>
      <c r="AK4147">
        <v>0.1</v>
      </c>
      <c r="AL41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2.7250000000000001</v>
      </c>
      <c r="AM4147">
        <f>IF(AND(Source[[#This Row],[Credit_Noncredit]]="Noncredit",Source[[#This Row],[FTEF]]&gt;0),Source[[#This Row],[NC XLST FTES]]*525/(437.5*Source[[#This Row],[FTEF]]),0)</f>
        <v>32.700000000000003</v>
      </c>
      <c r="AN4147">
        <f>IF(Source[[#This Row],[Credit_Noncredit]]="Credit",Source[[#This Row],[Census Enrollment]],Source[[#This Row],[Noncredit Avg. Attendance]])</f>
        <v>32.700000000000003</v>
      </c>
    </row>
    <row r="4148" spans="1:40" x14ac:dyDescent="0.25">
      <c r="A4148" t="s">
        <v>1830</v>
      </c>
      <c r="B4148" t="s">
        <v>33</v>
      </c>
      <c r="C4148" t="s">
        <v>229</v>
      </c>
      <c r="D4148" t="s">
        <v>230</v>
      </c>
      <c r="E4148" s="4">
        <v>63447</v>
      </c>
      <c r="F4148" s="4" t="s">
        <v>365</v>
      </c>
      <c r="G4148" s="4">
        <v>4015</v>
      </c>
      <c r="H4148" t="str">
        <f>CONCATENATE(Source[[#This Row],[Subject]],TRIM(Source[[#This Row],[Course]]))</f>
        <v>ESLN4015</v>
      </c>
      <c r="I4148" t="str">
        <f>VLOOKUP(Source[[#This Row],[SubjCrse]],'Courses and Categories'!$E$2:$G$1816,3,FALSE)</f>
        <v>Noncredit ESL</v>
      </c>
      <c r="J4148">
        <v>406</v>
      </c>
      <c r="K4148" t="s">
        <v>538</v>
      </c>
      <c r="L4148" t="s">
        <v>39</v>
      </c>
      <c r="M4148" t="s">
        <v>40</v>
      </c>
      <c r="N4148" t="s">
        <v>63</v>
      </c>
      <c r="O4148">
        <v>1035</v>
      </c>
      <c r="P4148">
        <v>1245</v>
      </c>
      <c r="Q4148" t="s">
        <v>42</v>
      </c>
      <c r="S4148" t="s">
        <v>65</v>
      </c>
      <c r="T4148" t="s">
        <v>44</v>
      </c>
      <c r="U4148" s="1">
        <v>43626</v>
      </c>
      <c r="V4148" s="1">
        <v>43657</v>
      </c>
      <c r="W4148" t="s">
        <v>322</v>
      </c>
      <c r="X4148" t="s">
        <v>46</v>
      </c>
      <c r="Y4148">
        <v>62</v>
      </c>
      <c r="Z4148">
        <v>61</v>
      </c>
      <c r="AA4148">
        <v>300</v>
      </c>
      <c r="AB4148">
        <v>20.333300000000001</v>
      </c>
      <c r="AD4148">
        <f>IF(ISBLANK(Source[[#This Row],[CrosslistID]]),1,1/COUNTIFS(Source[CrosslistID],Source[[#This Row],[CrosslistID]],Source[TermDesc],Source[[#This Row],[TermDesc]]))</f>
        <v>1</v>
      </c>
      <c r="AG4148">
        <v>0</v>
      </c>
      <c r="AH4148">
        <v>20.333300000000001</v>
      </c>
      <c r="AI4148">
        <v>1.8879999999999999</v>
      </c>
      <c r="AJ4148">
        <v>1.8879999999999999</v>
      </c>
      <c r="AK4148">
        <v>0.1</v>
      </c>
      <c r="AL41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1.8879999999999999</v>
      </c>
      <c r="AM4148">
        <f>IF(AND(Source[[#This Row],[Credit_Noncredit]]="Noncredit",Source[[#This Row],[FTEF]]&gt;0),Source[[#This Row],[NC XLST FTES]]*525/(437.5*Source[[#This Row],[FTEF]]),0)</f>
        <v>22.655999999999999</v>
      </c>
      <c r="AN4148">
        <f>IF(Source[[#This Row],[Credit_Noncredit]]="Credit",Source[[#This Row],[Census Enrollment]],Source[[#This Row],[Noncredit Avg. Attendance]])</f>
        <v>22.655999999999999</v>
      </c>
    </row>
    <row r="4149" spans="1:40" x14ac:dyDescent="0.25">
      <c r="A4149" t="s">
        <v>1830</v>
      </c>
      <c r="B4149" t="s">
        <v>33</v>
      </c>
      <c r="C4149" t="s">
        <v>229</v>
      </c>
      <c r="D4149" t="s">
        <v>230</v>
      </c>
      <c r="E4149" s="4">
        <v>63268</v>
      </c>
      <c r="F4149" s="4" t="s">
        <v>365</v>
      </c>
      <c r="G4149" s="4">
        <v>4015</v>
      </c>
      <c r="H4149" t="str">
        <f>CONCATENATE(Source[[#This Row],[Subject]],TRIM(Source[[#This Row],[Course]]))</f>
        <v>ESLN4015</v>
      </c>
      <c r="I4149" t="str">
        <f>VLOOKUP(Source[[#This Row],[SubjCrse]],'Courses and Categories'!$E$2:$G$1816,3,FALSE)</f>
        <v>Noncredit ESL</v>
      </c>
      <c r="J4149">
        <v>407</v>
      </c>
      <c r="K4149" t="s">
        <v>538</v>
      </c>
      <c r="L4149" t="s">
        <v>39</v>
      </c>
      <c r="M4149" t="s">
        <v>40</v>
      </c>
      <c r="N4149" t="s">
        <v>63</v>
      </c>
      <c r="O4149">
        <v>815</v>
      </c>
      <c r="P4149">
        <v>1025</v>
      </c>
      <c r="Q4149" t="s">
        <v>64</v>
      </c>
      <c r="S4149" t="s">
        <v>65</v>
      </c>
      <c r="T4149" t="s">
        <v>44</v>
      </c>
      <c r="U4149" s="1">
        <v>43626</v>
      </c>
      <c r="V4149" s="1">
        <v>43657</v>
      </c>
      <c r="W4149" t="s">
        <v>66</v>
      </c>
      <c r="X4149" t="s">
        <v>46</v>
      </c>
      <c r="Y4149">
        <v>47</v>
      </c>
      <c r="Z4149">
        <v>46</v>
      </c>
      <c r="AA4149">
        <v>300</v>
      </c>
      <c r="AB4149">
        <v>15.333299999999999</v>
      </c>
      <c r="AD4149">
        <f>IF(ISBLANK(Source[[#This Row],[CrosslistID]]),1,1/COUNTIFS(Source[CrosslistID],Source[[#This Row],[CrosslistID]],Source[TermDesc],Source[[#This Row],[TermDesc]]))</f>
        <v>1</v>
      </c>
      <c r="AG4149">
        <v>0</v>
      </c>
      <c r="AH4149">
        <v>15.333299999999999</v>
      </c>
      <c r="AI4149">
        <v>1.65</v>
      </c>
      <c r="AJ4149">
        <v>1.65</v>
      </c>
      <c r="AK4149">
        <v>0.1</v>
      </c>
      <c r="AL41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1.65</v>
      </c>
      <c r="AM4149">
        <f>IF(AND(Source[[#This Row],[Credit_Noncredit]]="Noncredit",Source[[#This Row],[FTEF]]&gt;0),Source[[#This Row],[NC XLST FTES]]*525/(437.5*Source[[#This Row],[FTEF]]),0)</f>
        <v>19.8</v>
      </c>
      <c r="AN4149">
        <f>IF(Source[[#This Row],[Credit_Noncredit]]="Credit",Source[[#This Row],[Census Enrollment]],Source[[#This Row],[Noncredit Avg. Attendance]])</f>
        <v>19.8</v>
      </c>
    </row>
    <row r="4150" spans="1:40" x14ac:dyDescent="0.25">
      <c r="A4150" t="s">
        <v>1830</v>
      </c>
      <c r="B4150" t="s">
        <v>33</v>
      </c>
      <c r="C4150" t="s">
        <v>229</v>
      </c>
      <c r="D4150" t="s">
        <v>230</v>
      </c>
      <c r="E4150" s="4">
        <v>62611</v>
      </c>
      <c r="F4150" s="4" t="s">
        <v>365</v>
      </c>
      <c r="G4150" s="4">
        <v>4015</v>
      </c>
      <c r="H4150" t="str">
        <f>CONCATENATE(Source[[#This Row],[Subject]],TRIM(Source[[#This Row],[Course]]))</f>
        <v>ESLN4015</v>
      </c>
      <c r="I4150" t="str">
        <f>VLOOKUP(Source[[#This Row],[SubjCrse]],'Courses and Categories'!$E$2:$G$1816,3,FALSE)</f>
        <v>Noncredit ESL</v>
      </c>
      <c r="J4150">
        <v>701</v>
      </c>
      <c r="K4150" t="s">
        <v>538</v>
      </c>
      <c r="L4150" t="s">
        <v>87</v>
      </c>
      <c r="M4150" t="s">
        <v>40</v>
      </c>
      <c r="N4150" t="s">
        <v>63</v>
      </c>
      <c r="O4150">
        <v>1900</v>
      </c>
      <c r="P4150">
        <v>2110</v>
      </c>
      <c r="Q4150" t="s">
        <v>52</v>
      </c>
      <c r="R4150">
        <v>318</v>
      </c>
      <c r="S4150" t="s">
        <v>53</v>
      </c>
      <c r="T4150" t="s">
        <v>44</v>
      </c>
      <c r="U4150" s="1">
        <v>43626</v>
      </c>
      <c r="V4150" s="1">
        <v>43657</v>
      </c>
      <c r="W4150" t="s">
        <v>376</v>
      </c>
      <c r="X4150" t="s">
        <v>46</v>
      </c>
      <c r="Y4150">
        <v>62</v>
      </c>
      <c r="Z4150">
        <v>60</v>
      </c>
      <c r="AA4150">
        <v>100</v>
      </c>
      <c r="AB4150">
        <v>60</v>
      </c>
      <c r="AD4150">
        <f>IF(ISBLANK(Source[[#This Row],[CrosslistID]]),1,1/COUNTIFS(Source[CrosslistID],Source[[#This Row],[CrosslistID]],Source[TermDesc],Source[[#This Row],[TermDesc]]))</f>
        <v>1</v>
      </c>
      <c r="AG4150">
        <v>0</v>
      </c>
      <c r="AH4150">
        <v>60</v>
      </c>
      <c r="AI4150">
        <v>1.377</v>
      </c>
      <c r="AJ4150">
        <v>1.377</v>
      </c>
      <c r="AK4150">
        <v>0.1</v>
      </c>
      <c r="AL41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1.377</v>
      </c>
      <c r="AM4150">
        <f>IF(AND(Source[[#This Row],[Credit_Noncredit]]="Noncredit",Source[[#This Row],[FTEF]]&gt;0),Source[[#This Row],[NC XLST FTES]]*525/(437.5*Source[[#This Row],[FTEF]]),0)</f>
        <v>16.523999999999997</v>
      </c>
      <c r="AN4150">
        <f>IF(Source[[#This Row],[Credit_Noncredit]]="Credit",Source[[#This Row],[Census Enrollment]],Source[[#This Row],[Noncredit Avg. Attendance]])</f>
        <v>16.523999999999997</v>
      </c>
    </row>
    <row r="4151" spans="1:40" x14ac:dyDescent="0.25">
      <c r="A4151" t="s">
        <v>1830</v>
      </c>
      <c r="B4151" t="s">
        <v>33</v>
      </c>
      <c r="C4151" t="s">
        <v>229</v>
      </c>
      <c r="D4151" t="s">
        <v>230</v>
      </c>
      <c r="E4151" s="4">
        <v>62612</v>
      </c>
      <c r="F4151" s="4" t="s">
        <v>365</v>
      </c>
      <c r="G4151" s="4">
        <v>4015</v>
      </c>
      <c r="H4151" t="str">
        <f>CONCATENATE(Source[[#This Row],[Subject]],TRIM(Source[[#This Row],[Course]]))</f>
        <v>ESLN4015</v>
      </c>
      <c r="I4151" t="str">
        <f>VLOOKUP(Source[[#This Row],[SubjCrse]],'Courses and Categories'!$E$2:$G$1816,3,FALSE)</f>
        <v>Noncredit ESL</v>
      </c>
      <c r="J4151">
        <v>702</v>
      </c>
      <c r="K4151" t="s">
        <v>538</v>
      </c>
      <c r="L4151" t="s">
        <v>39</v>
      </c>
      <c r="M4151" t="s">
        <v>40</v>
      </c>
      <c r="N4151" t="s">
        <v>63</v>
      </c>
      <c r="O4151">
        <v>1035</v>
      </c>
      <c r="P4151">
        <v>1245</v>
      </c>
      <c r="Q4151" t="s">
        <v>52</v>
      </c>
      <c r="R4151">
        <v>318</v>
      </c>
      <c r="S4151" t="s">
        <v>53</v>
      </c>
      <c r="T4151" t="s">
        <v>44</v>
      </c>
      <c r="U4151" s="1">
        <v>43626</v>
      </c>
      <c r="V4151" s="1">
        <v>43657</v>
      </c>
      <c r="W4151" t="s">
        <v>376</v>
      </c>
      <c r="X4151" t="s">
        <v>46</v>
      </c>
      <c r="Y4151">
        <v>39</v>
      </c>
      <c r="Z4151">
        <v>34</v>
      </c>
      <c r="AA4151">
        <v>100</v>
      </c>
      <c r="AB4151">
        <v>34</v>
      </c>
      <c r="AD4151">
        <f>IF(ISBLANK(Source[[#This Row],[CrosslistID]]),1,1/COUNTIFS(Source[CrosslistID],Source[[#This Row],[CrosslistID]],Source[TermDesc],Source[[#This Row],[TermDesc]]))</f>
        <v>1</v>
      </c>
      <c r="AG4151">
        <v>0</v>
      </c>
      <c r="AH4151">
        <v>34</v>
      </c>
      <c r="AI4151">
        <v>0.83699999999999997</v>
      </c>
      <c r="AJ4151">
        <v>0.83699999999999997</v>
      </c>
      <c r="AK4151">
        <v>0.1</v>
      </c>
      <c r="AL41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0.83699999999999997</v>
      </c>
      <c r="AM4151">
        <f>IF(AND(Source[[#This Row],[Credit_Noncredit]]="Noncredit",Source[[#This Row],[FTEF]]&gt;0),Source[[#This Row],[NC XLST FTES]]*525/(437.5*Source[[#This Row],[FTEF]]),0)</f>
        <v>10.043999999999999</v>
      </c>
      <c r="AN4151">
        <f>IF(Source[[#This Row],[Credit_Noncredit]]="Credit",Source[[#This Row],[Census Enrollment]],Source[[#This Row],[Noncredit Avg. Attendance]])</f>
        <v>10.043999999999999</v>
      </c>
    </row>
    <row r="4152" spans="1:40" x14ac:dyDescent="0.25">
      <c r="A4152" t="s">
        <v>1830</v>
      </c>
      <c r="B4152" t="s">
        <v>33</v>
      </c>
      <c r="C4152" t="s">
        <v>229</v>
      </c>
      <c r="D4152" t="s">
        <v>230</v>
      </c>
      <c r="E4152" s="4">
        <v>63442</v>
      </c>
      <c r="F4152" s="4" t="s">
        <v>365</v>
      </c>
      <c r="G4152" s="4">
        <v>4015</v>
      </c>
      <c r="H4152" t="str">
        <f>CONCATENATE(Source[[#This Row],[Subject]],TRIM(Source[[#This Row],[Course]]))</f>
        <v>ESLN4015</v>
      </c>
      <c r="I4152" t="str">
        <f>VLOOKUP(Source[[#This Row],[SubjCrse]],'Courses and Categories'!$E$2:$G$1816,3,FALSE)</f>
        <v>Noncredit ESL</v>
      </c>
      <c r="J4152">
        <v>703</v>
      </c>
      <c r="K4152" t="s">
        <v>538</v>
      </c>
      <c r="L4152" t="s">
        <v>39</v>
      </c>
      <c r="M4152" t="s">
        <v>40</v>
      </c>
      <c r="N4152" t="s">
        <v>63</v>
      </c>
      <c r="O4152">
        <v>815</v>
      </c>
      <c r="P4152">
        <v>1025</v>
      </c>
      <c r="Q4152" t="s">
        <v>52</v>
      </c>
      <c r="R4152">
        <v>322</v>
      </c>
      <c r="S4152" t="s">
        <v>53</v>
      </c>
      <c r="T4152" t="s">
        <v>44</v>
      </c>
      <c r="U4152" s="1">
        <v>43626</v>
      </c>
      <c r="V4152" s="1">
        <v>43657</v>
      </c>
      <c r="W4152" t="s">
        <v>578</v>
      </c>
      <c r="X4152" t="s">
        <v>46</v>
      </c>
      <c r="Y4152">
        <v>63</v>
      </c>
      <c r="Z4152">
        <v>62</v>
      </c>
      <c r="AA4152">
        <v>400</v>
      </c>
      <c r="AB4152">
        <v>15.5</v>
      </c>
      <c r="AD4152">
        <f>IF(ISBLANK(Source[[#This Row],[CrosslistID]]),1,1/COUNTIFS(Source[CrosslistID],Source[[#This Row],[CrosslistID]],Source[TermDesc],Source[[#This Row],[TermDesc]]))</f>
        <v>1</v>
      </c>
      <c r="AG4152">
        <v>0</v>
      </c>
      <c r="AH4152">
        <v>15.5</v>
      </c>
      <c r="AI4152">
        <v>1.4219999999999999</v>
      </c>
      <c r="AJ4152">
        <v>1.4219999999999999</v>
      </c>
      <c r="AK4152">
        <v>0.1</v>
      </c>
      <c r="AL41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1.4219999999999999</v>
      </c>
      <c r="AM4152">
        <f>IF(AND(Source[[#This Row],[Credit_Noncredit]]="Noncredit",Source[[#This Row],[FTEF]]&gt;0),Source[[#This Row],[NC XLST FTES]]*525/(437.5*Source[[#This Row],[FTEF]]),0)</f>
        <v>17.064</v>
      </c>
      <c r="AN4152">
        <f>IF(Source[[#This Row],[Credit_Noncredit]]="Credit",Source[[#This Row],[Census Enrollment]],Source[[#This Row],[Noncredit Avg. Attendance]])</f>
        <v>17.064</v>
      </c>
    </row>
    <row r="4153" spans="1:40" x14ac:dyDescent="0.25">
      <c r="A4153" t="s">
        <v>1830</v>
      </c>
      <c r="B4153" t="s">
        <v>33</v>
      </c>
      <c r="C4153" t="s">
        <v>229</v>
      </c>
      <c r="D4153" t="s">
        <v>230</v>
      </c>
      <c r="E4153" s="4">
        <v>62630</v>
      </c>
      <c r="F4153" s="4" t="s">
        <v>539</v>
      </c>
      <c r="G4153" s="4">
        <v>5822</v>
      </c>
      <c r="H4153" t="str">
        <f>CONCATENATE(Source[[#This Row],[Subject]],TRIM(Source[[#This Row],[Course]]))</f>
        <v>ESLV5822</v>
      </c>
      <c r="I4153" t="str">
        <f>VLOOKUP(Source[[#This Row],[SubjCrse]],'Courses and Categories'!$E$2:$G$1816,3,FALSE)</f>
        <v>Noncredit ESL</v>
      </c>
      <c r="J4153">
        <v>701</v>
      </c>
      <c r="K4153" t="s">
        <v>1848</v>
      </c>
      <c r="L4153" t="s">
        <v>50</v>
      </c>
      <c r="M4153" t="s">
        <v>40</v>
      </c>
      <c r="N4153" t="s">
        <v>51</v>
      </c>
      <c r="O4153">
        <v>900</v>
      </c>
      <c r="P4153">
        <v>1315</v>
      </c>
      <c r="Q4153" t="s">
        <v>52</v>
      </c>
      <c r="R4153">
        <v>369</v>
      </c>
      <c r="S4153" t="s">
        <v>53</v>
      </c>
      <c r="T4153" t="s">
        <v>44</v>
      </c>
      <c r="U4153" s="1">
        <v>43626</v>
      </c>
      <c r="V4153" s="1">
        <v>43660</v>
      </c>
      <c r="W4153" t="s">
        <v>393</v>
      </c>
      <c r="X4153" t="s">
        <v>46</v>
      </c>
      <c r="Y4153">
        <v>75</v>
      </c>
      <c r="Z4153">
        <v>74</v>
      </c>
      <c r="AA4153">
        <v>100</v>
      </c>
      <c r="AB4153">
        <v>74</v>
      </c>
      <c r="AD4153">
        <f>IF(ISBLANK(Source[[#This Row],[CrosslistID]]),1,1/COUNTIFS(Source[CrosslistID],Source[[#This Row],[CrosslistID]],Source[TermDesc],Source[[#This Row],[TermDesc]]))</f>
        <v>1</v>
      </c>
      <c r="AG4153">
        <v>0</v>
      </c>
      <c r="AH4153">
        <v>74</v>
      </c>
      <c r="AI4153">
        <v>0.60199999999999998</v>
      </c>
      <c r="AJ4153">
        <v>0.60199999999999998</v>
      </c>
      <c r="AK4153">
        <v>0.05</v>
      </c>
      <c r="AL41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0.60199999999999998</v>
      </c>
      <c r="AM4153">
        <f>IF(AND(Source[[#This Row],[Credit_Noncredit]]="Noncredit",Source[[#This Row],[FTEF]]&gt;0),Source[[#This Row],[NC XLST FTES]]*525/(437.5*Source[[#This Row],[FTEF]]),0)</f>
        <v>14.448</v>
      </c>
      <c r="AN4153">
        <f>IF(Source[[#This Row],[Credit_Noncredit]]="Credit",Source[[#This Row],[Census Enrollment]],Source[[#This Row],[Noncredit Avg. Attendance]])</f>
        <v>14.448</v>
      </c>
    </row>
    <row r="4154" spans="1:40" x14ac:dyDescent="0.25">
      <c r="A4154" t="s">
        <v>1830</v>
      </c>
      <c r="B4154" t="s">
        <v>33</v>
      </c>
      <c r="C4154" t="s">
        <v>229</v>
      </c>
      <c r="D4154" t="s">
        <v>230</v>
      </c>
      <c r="E4154" s="4">
        <v>62631</v>
      </c>
      <c r="F4154" s="4" t="s">
        <v>539</v>
      </c>
      <c r="G4154" s="4">
        <v>5822</v>
      </c>
      <c r="H4154" t="str">
        <f>CONCATENATE(Source[[#This Row],[Subject]],TRIM(Source[[#This Row],[Course]]))</f>
        <v>ESLV5822</v>
      </c>
      <c r="I4154" t="str">
        <f>VLOOKUP(Source[[#This Row],[SubjCrse]],'Courses and Categories'!$E$2:$G$1816,3,FALSE)</f>
        <v>Noncredit ESL</v>
      </c>
      <c r="J4154">
        <v>702</v>
      </c>
      <c r="K4154" t="s">
        <v>1848</v>
      </c>
      <c r="L4154" t="s">
        <v>50</v>
      </c>
      <c r="M4154" t="s">
        <v>40</v>
      </c>
      <c r="N4154" t="s">
        <v>51</v>
      </c>
      <c r="O4154">
        <v>900</v>
      </c>
      <c r="P4154">
        <v>1315</v>
      </c>
      <c r="Q4154" t="s">
        <v>52</v>
      </c>
      <c r="R4154">
        <v>301</v>
      </c>
      <c r="S4154" t="s">
        <v>53</v>
      </c>
      <c r="T4154" t="s">
        <v>44</v>
      </c>
      <c r="U4154" s="1">
        <v>43626</v>
      </c>
      <c r="V4154" s="1">
        <v>43660</v>
      </c>
      <c r="W4154" t="s">
        <v>402</v>
      </c>
      <c r="X4154" t="s">
        <v>46</v>
      </c>
      <c r="Y4154">
        <v>73</v>
      </c>
      <c r="Z4154">
        <v>73</v>
      </c>
      <c r="AA4154">
        <v>100</v>
      </c>
      <c r="AB4154">
        <v>73</v>
      </c>
      <c r="AD4154">
        <f>IF(ISBLANK(Source[[#This Row],[CrosslistID]]),1,1/COUNTIFS(Source[CrosslistID],Source[[#This Row],[CrosslistID]],Source[TermDesc],Source[[#This Row],[TermDesc]]))</f>
        <v>1</v>
      </c>
      <c r="AG4154">
        <v>0</v>
      </c>
      <c r="AH4154">
        <v>73</v>
      </c>
      <c r="AI4154">
        <v>0.94299999999999995</v>
      </c>
      <c r="AJ4154">
        <v>0.94299999999999995</v>
      </c>
      <c r="AK4154">
        <v>0.05</v>
      </c>
      <c r="AL41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0.94299999999999995</v>
      </c>
      <c r="AM4154">
        <f>IF(AND(Source[[#This Row],[Credit_Noncredit]]="Noncredit",Source[[#This Row],[FTEF]]&gt;0),Source[[#This Row],[NC XLST FTES]]*525/(437.5*Source[[#This Row],[FTEF]]),0)</f>
        <v>22.631999999999998</v>
      </c>
      <c r="AN4154">
        <f>IF(Source[[#This Row],[Credit_Noncredit]]="Credit",Source[[#This Row],[Census Enrollment]],Source[[#This Row],[Noncredit Avg. Attendance]])</f>
        <v>22.631999999999998</v>
      </c>
    </row>
    <row r="4155" spans="1:40" x14ac:dyDescent="0.25">
      <c r="A4155" t="s">
        <v>1830</v>
      </c>
      <c r="B4155" t="s">
        <v>33</v>
      </c>
      <c r="C4155" t="s">
        <v>229</v>
      </c>
      <c r="D4155" t="s">
        <v>230</v>
      </c>
      <c r="E4155" s="4">
        <v>63280</v>
      </c>
      <c r="F4155" s="4" t="s">
        <v>539</v>
      </c>
      <c r="G4155" s="4">
        <v>5822</v>
      </c>
      <c r="H4155" t="str">
        <f>CONCATENATE(Source[[#This Row],[Subject]],TRIM(Source[[#This Row],[Course]]))</f>
        <v>ESLV5822</v>
      </c>
      <c r="I4155" t="str">
        <f>VLOOKUP(Source[[#This Row],[SubjCrse]],'Courses and Categories'!$E$2:$G$1816,3,FALSE)</f>
        <v>Noncredit ESL</v>
      </c>
      <c r="J4155">
        <v>703</v>
      </c>
      <c r="K4155" t="s">
        <v>1848</v>
      </c>
      <c r="L4155" t="s">
        <v>50</v>
      </c>
      <c r="M4155" t="s">
        <v>40</v>
      </c>
      <c r="N4155" t="s">
        <v>51</v>
      </c>
      <c r="O4155">
        <v>900</v>
      </c>
      <c r="P4155">
        <v>1315</v>
      </c>
      <c r="Q4155" t="s">
        <v>52</v>
      </c>
      <c r="R4155">
        <v>321</v>
      </c>
      <c r="S4155" t="s">
        <v>53</v>
      </c>
      <c r="T4155" t="s">
        <v>44</v>
      </c>
      <c r="U4155" s="1">
        <v>43626</v>
      </c>
      <c r="V4155" s="1">
        <v>43660</v>
      </c>
      <c r="W4155" t="s">
        <v>252</v>
      </c>
      <c r="X4155" t="s">
        <v>46</v>
      </c>
      <c r="Y4155">
        <v>77</v>
      </c>
      <c r="Z4155">
        <v>77</v>
      </c>
      <c r="AA4155">
        <v>100</v>
      </c>
      <c r="AB4155">
        <v>77</v>
      </c>
      <c r="AD4155">
        <f>IF(ISBLANK(Source[[#This Row],[CrosslistID]]),1,1/COUNTIFS(Source[CrosslistID],Source[[#This Row],[CrosslistID]],Source[TermDesc],Source[[#This Row],[TermDesc]]))</f>
        <v>1</v>
      </c>
      <c r="AG4155">
        <v>0</v>
      </c>
      <c r="AH4155">
        <v>77</v>
      </c>
      <c r="AI4155">
        <v>1.0880000000000001</v>
      </c>
      <c r="AJ4155">
        <v>1.0880000000000001</v>
      </c>
      <c r="AK4155">
        <v>0.05</v>
      </c>
      <c r="AL41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1.0880000000000001</v>
      </c>
      <c r="AM4155">
        <f>IF(AND(Source[[#This Row],[Credit_Noncredit]]="Noncredit",Source[[#This Row],[FTEF]]&gt;0),Source[[#This Row],[NC XLST FTES]]*525/(437.5*Source[[#This Row],[FTEF]]),0)</f>
        <v>26.112000000000002</v>
      </c>
      <c r="AN4155">
        <f>IF(Source[[#This Row],[Credit_Noncredit]]="Credit",Source[[#This Row],[Census Enrollment]],Source[[#This Row],[Noncredit Avg. Attendance]])</f>
        <v>26.112000000000002</v>
      </c>
    </row>
    <row r="4156" spans="1:40" x14ac:dyDescent="0.25">
      <c r="A4156" t="s">
        <v>1830</v>
      </c>
      <c r="B4156" t="s">
        <v>33</v>
      </c>
      <c r="C4156" t="s">
        <v>229</v>
      </c>
      <c r="D4156" t="s">
        <v>230</v>
      </c>
      <c r="E4156" s="4">
        <v>62633</v>
      </c>
      <c r="F4156" s="4" t="s">
        <v>539</v>
      </c>
      <c r="G4156" s="4">
        <v>5822</v>
      </c>
      <c r="H4156" t="str">
        <f>CONCATENATE(Source[[#This Row],[Subject]],TRIM(Source[[#This Row],[Course]]))</f>
        <v>ESLV5822</v>
      </c>
      <c r="I4156" t="str">
        <f>VLOOKUP(Source[[#This Row],[SubjCrse]],'Courses and Categories'!$E$2:$G$1816,3,FALSE)</f>
        <v>Noncredit ESL</v>
      </c>
      <c r="J4156">
        <v>704</v>
      </c>
      <c r="K4156" t="s">
        <v>1848</v>
      </c>
      <c r="L4156" t="s">
        <v>50</v>
      </c>
      <c r="M4156" t="s">
        <v>40</v>
      </c>
      <c r="N4156" t="s">
        <v>51</v>
      </c>
      <c r="O4156">
        <v>900</v>
      </c>
      <c r="P4156">
        <v>1315</v>
      </c>
      <c r="Q4156" t="s">
        <v>52</v>
      </c>
      <c r="R4156">
        <v>320</v>
      </c>
      <c r="S4156" t="s">
        <v>53</v>
      </c>
      <c r="T4156" t="s">
        <v>44</v>
      </c>
      <c r="U4156" s="1">
        <v>43626</v>
      </c>
      <c r="V4156" s="1">
        <v>43660</v>
      </c>
      <c r="W4156" t="s">
        <v>1837</v>
      </c>
      <c r="X4156" t="s">
        <v>46</v>
      </c>
      <c r="Y4156">
        <v>102</v>
      </c>
      <c r="Z4156">
        <v>102</v>
      </c>
      <c r="AA4156">
        <v>100</v>
      </c>
      <c r="AB4156">
        <v>102</v>
      </c>
      <c r="AD4156">
        <f>IF(ISBLANK(Source[[#This Row],[CrosslistID]]),1,1/COUNTIFS(Source[CrosslistID],Source[[#This Row],[CrosslistID]],Source[TermDesc],Source[[#This Row],[TermDesc]]))</f>
        <v>1</v>
      </c>
      <c r="AG4156">
        <v>0</v>
      </c>
      <c r="AH4156">
        <v>102</v>
      </c>
      <c r="AI4156">
        <v>1.26</v>
      </c>
      <c r="AJ4156">
        <v>1.26</v>
      </c>
      <c r="AK4156">
        <v>0.05</v>
      </c>
      <c r="AL41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1.26</v>
      </c>
      <c r="AM4156">
        <f>IF(AND(Source[[#This Row],[Credit_Noncredit]]="Noncredit",Source[[#This Row],[FTEF]]&gt;0),Source[[#This Row],[NC XLST FTES]]*525/(437.5*Source[[#This Row],[FTEF]]),0)</f>
        <v>30.24</v>
      </c>
      <c r="AN4156">
        <f>IF(Source[[#This Row],[Credit_Noncredit]]="Credit",Source[[#This Row],[Census Enrollment]],Source[[#This Row],[Noncredit Avg. Attendance]])</f>
        <v>30.24</v>
      </c>
    </row>
    <row r="4157" spans="1:40" x14ac:dyDescent="0.25">
      <c r="A4157" t="s">
        <v>1830</v>
      </c>
      <c r="B4157" t="s">
        <v>33</v>
      </c>
      <c r="C4157" t="s">
        <v>229</v>
      </c>
      <c r="D4157" t="s">
        <v>230</v>
      </c>
      <c r="E4157" s="4">
        <v>63443</v>
      </c>
      <c r="F4157" s="4" t="s">
        <v>539</v>
      </c>
      <c r="G4157" s="4">
        <v>5822</v>
      </c>
      <c r="H4157" t="str">
        <f>CONCATENATE(Source[[#This Row],[Subject]],TRIM(Source[[#This Row],[Course]]))</f>
        <v>ESLV5822</v>
      </c>
      <c r="I4157" t="str">
        <f>VLOOKUP(Source[[#This Row],[SubjCrse]],'Courses and Categories'!$E$2:$G$1816,3,FALSE)</f>
        <v>Noncredit ESL</v>
      </c>
      <c r="J4157">
        <v>705</v>
      </c>
      <c r="K4157" t="s">
        <v>1848</v>
      </c>
      <c r="L4157" t="s">
        <v>50</v>
      </c>
      <c r="M4157" t="s">
        <v>40</v>
      </c>
      <c r="N4157" t="s">
        <v>51</v>
      </c>
      <c r="O4157">
        <v>900</v>
      </c>
      <c r="P4157">
        <v>1315</v>
      </c>
      <c r="Q4157" t="s">
        <v>52</v>
      </c>
      <c r="R4157">
        <v>367</v>
      </c>
      <c r="S4157" t="s">
        <v>53</v>
      </c>
      <c r="T4157">
        <v>1</v>
      </c>
      <c r="U4157" s="1">
        <v>43626</v>
      </c>
      <c r="V4157" s="1">
        <v>43660</v>
      </c>
      <c r="W4157" t="s">
        <v>515</v>
      </c>
      <c r="X4157" t="s">
        <v>46</v>
      </c>
      <c r="Y4157">
        <v>106</v>
      </c>
      <c r="Z4157">
        <v>105</v>
      </c>
      <c r="AA4157">
        <v>400</v>
      </c>
      <c r="AB4157">
        <v>26.25</v>
      </c>
      <c r="AD4157">
        <f>IF(ISBLANK(Source[[#This Row],[CrosslistID]]),1,1/COUNTIFS(Source[CrosslistID],Source[[#This Row],[CrosslistID]],Source[TermDesc],Source[[#This Row],[TermDesc]]))</f>
        <v>1</v>
      </c>
      <c r="AG4157">
        <v>0</v>
      </c>
      <c r="AH4157">
        <v>26.25</v>
      </c>
      <c r="AI4157">
        <v>0.94299999999999995</v>
      </c>
      <c r="AJ4157">
        <v>0.94299999999999995</v>
      </c>
      <c r="AK4157">
        <v>0.05</v>
      </c>
      <c r="AL41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0.94299999999999995</v>
      </c>
      <c r="AM4157">
        <f>IF(AND(Source[[#This Row],[Credit_Noncredit]]="Noncredit",Source[[#This Row],[FTEF]]&gt;0),Source[[#This Row],[NC XLST FTES]]*525/(437.5*Source[[#This Row],[FTEF]]),0)</f>
        <v>22.631999999999998</v>
      </c>
      <c r="AN4157">
        <f>IF(Source[[#This Row],[Credit_Noncredit]]="Credit",Source[[#This Row],[Census Enrollment]],Source[[#This Row],[Noncredit Avg. Attendance]])</f>
        <v>22.631999999999998</v>
      </c>
    </row>
    <row r="4158" spans="1:40" x14ac:dyDescent="0.25">
      <c r="A4158" t="s">
        <v>1830</v>
      </c>
      <c r="B4158" t="s">
        <v>33</v>
      </c>
      <c r="C4158" t="s">
        <v>229</v>
      </c>
      <c r="D4158" t="s">
        <v>230</v>
      </c>
      <c r="E4158" s="4">
        <v>62635</v>
      </c>
      <c r="F4158" s="4" t="s">
        <v>539</v>
      </c>
      <c r="G4158" s="4">
        <v>5822</v>
      </c>
      <c r="H4158" t="str">
        <f>CONCATENATE(Source[[#This Row],[Subject]],TRIM(Source[[#This Row],[Course]]))</f>
        <v>ESLV5822</v>
      </c>
      <c r="I4158" t="str">
        <f>VLOOKUP(Source[[#This Row],[SubjCrse]],'Courses and Categories'!$E$2:$G$1816,3,FALSE)</f>
        <v>Noncredit ESL</v>
      </c>
      <c r="J4158">
        <v>706</v>
      </c>
      <c r="K4158" t="s">
        <v>1848</v>
      </c>
      <c r="L4158" t="s">
        <v>50</v>
      </c>
      <c r="M4158" t="s">
        <v>40</v>
      </c>
      <c r="N4158" t="s">
        <v>51</v>
      </c>
      <c r="O4158">
        <v>900</v>
      </c>
      <c r="P4158">
        <v>1315</v>
      </c>
      <c r="Q4158" t="s">
        <v>52</v>
      </c>
      <c r="R4158">
        <v>354</v>
      </c>
      <c r="S4158" t="s">
        <v>53</v>
      </c>
      <c r="T4158" t="s">
        <v>44</v>
      </c>
      <c r="U4158" s="1">
        <v>43626</v>
      </c>
      <c r="V4158" s="1">
        <v>43660</v>
      </c>
      <c r="W4158" t="s">
        <v>523</v>
      </c>
      <c r="X4158" t="s">
        <v>46</v>
      </c>
      <c r="Y4158">
        <v>51</v>
      </c>
      <c r="Z4158">
        <v>51</v>
      </c>
      <c r="AA4158">
        <v>100</v>
      </c>
      <c r="AB4158">
        <v>51</v>
      </c>
      <c r="AD4158">
        <f>IF(ISBLANK(Source[[#This Row],[CrosslistID]]),1,1/COUNTIFS(Source[CrosslistID],Source[[#This Row],[CrosslistID]],Source[TermDesc],Source[[#This Row],[TermDesc]]))</f>
        <v>1</v>
      </c>
      <c r="AG4158">
        <v>0</v>
      </c>
      <c r="AH4158">
        <v>51</v>
      </c>
      <c r="AI4158">
        <v>0.754</v>
      </c>
      <c r="AJ4158">
        <v>0.754</v>
      </c>
      <c r="AK4158">
        <v>0.05</v>
      </c>
      <c r="AL41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0.754</v>
      </c>
      <c r="AM4158">
        <f>IF(AND(Source[[#This Row],[Credit_Noncredit]]="Noncredit",Source[[#This Row],[FTEF]]&gt;0),Source[[#This Row],[NC XLST FTES]]*525/(437.5*Source[[#This Row],[FTEF]]),0)</f>
        <v>18.096</v>
      </c>
      <c r="AN4158">
        <f>IF(Source[[#This Row],[Credit_Noncredit]]="Credit",Source[[#This Row],[Census Enrollment]],Source[[#This Row],[Noncredit Avg. Attendance]])</f>
        <v>18.096</v>
      </c>
    </row>
    <row r="4159" spans="1:40" x14ac:dyDescent="0.25">
      <c r="A4159" t="s">
        <v>1830</v>
      </c>
      <c r="B4159" t="s">
        <v>33</v>
      </c>
      <c r="C4159" t="s">
        <v>229</v>
      </c>
      <c r="D4159" t="s">
        <v>554</v>
      </c>
      <c r="E4159" s="4">
        <v>63416</v>
      </c>
      <c r="F4159" s="4" t="s">
        <v>555</v>
      </c>
      <c r="G4159" s="4">
        <v>2323</v>
      </c>
      <c r="H4159" t="str">
        <f>CONCATENATE(Source[[#This Row],[Subject]],TRIM(Source[[#This Row],[Course]]))</f>
        <v>TRST2323</v>
      </c>
      <c r="I4159" t="str">
        <f>VLOOKUP(Source[[#This Row],[SubjCrse]],'Courses and Categories'!$E$2:$G$1816,3,FALSE)</f>
        <v>Noncredit TRST</v>
      </c>
      <c r="J4159">
        <v>701</v>
      </c>
      <c r="K4159" t="s">
        <v>1849</v>
      </c>
      <c r="M4159" t="s">
        <v>40</v>
      </c>
      <c r="N4159" t="s">
        <v>63</v>
      </c>
      <c r="O4159">
        <v>1700</v>
      </c>
      <c r="P4159">
        <v>2030</v>
      </c>
      <c r="Q4159" t="s">
        <v>52</v>
      </c>
      <c r="R4159">
        <v>214</v>
      </c>
      <c r="S4159" t="s">
        <v>53</v>
      </c>
      <c r="T4159" t="s">
        <v>224</v>
      </c>
      <c r="U4159" s="1">
        <v>43626</v>
      </c>
      <c r="V4159" s="1">
        <v>43664</v>
      </c>
      <c r="W4159" t="s">
        <v>602</v>
      </c>
      <c r="X4159" t="s">
        <v>46</v>
      </c>
      <c r="Y4159">
        <v>29</v>
      </c>
      <c r="Z4159">
        <v>20</v>
      </c>
      <c r="AA4159">
        <v>30</v>
      </c>
      <c r="AB4159">
        <v>66.666700000000006</v>
      </c>
      <c r="AD4159">
        <f>IF(ISBLANK(Source[[#This Row],[CrosslistID]]),1,1/COUNTIFS(Source[CrosslistID],Source[[#This Row],[CrosslistID]],Source[TermDesc],Source[[#This Row],[TermDesc]]))</f>
        <v>1</v>
      </c>
      <c r="AG4159">
        <v>0</v>
      </c>
      <c r="AH4159">
        <v>66.666700000000006</v>
      </c>
      <c r="AI4159">
        <v>2.7719999999999998</v>
      </c>
      <c r="AJ4159">
        <v>2.7719999999999998</v>
      </c>
      <c r="AK4159">
        <v>0.2</v>
      </c>
      <c r="AL41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2.7719999999999998</v>
      </c>
      <c r="AM4159">
        <f>IF(AND(Source[[#This Row],[Credit_Noncredit]]="Noncredit",Source[[#This Row],[FTEF]]&gt;0),Source[[#This Row],[NC XLST FTES]]*525/(437.5*Source[[#This Row],[FTEF]]),0)</f>
        <v>16.631999999999998</v>
      </c>
      <c r="AN4159">
        <f>IF(Source[[#This Row],[Credit_Noncredit]]="Credit",Source[[#This Row],[Census Enrollment]],Source[[#This Row],[Noncredit Avg. Attendance]])</f>
        <v>16.631999999999998</v>
      </c>
    </row>
    <row r="4160" spans="1:40" x14ac:dyDescent="0.25">
      <c r="A4160" t="s">
        <v>1830</v>
      </c>
      <c r="B4160" t="s">
        <v>33</v>
      </c>
      <c r="C4160" t="s">
        <v>229</v>
      </c>
      <c r="D4160" t="s">
        <v>554</v>
      </c>
      <c r="E4160" s="4">
        <v>63417</v>
      </c>
      <c r="F4160" s="4" t="s">
        <v>555</v>
      </c>
      <c r="G4160" s="4">
        <v>2533</v>
      </c>
      <c r="H4160" t="str">
        <f>CONCATENATE(Source[[#This Row],[Subject]],TRIM(Source[[#This Row],[Course]]))</f>
        <v>TRST2533</v>
      </c>
      <c r="I4160" t="str">
        <f>VLOOKUP(Source[[#This Row],[SubjCrse]],'Courses and Categories'!$E$2:$G$1816,3,FALSE)</f>
        <v>Noncredit TRST</v>
      </c>
      <c r="J4160">
        <v>701</v>
      </c>
      <c r="K4160" t="s">
        <v>565</v>
      </c>
      <c r="M4160" t="s">
        <v>40</v>
      </c>
      <c r="N4160" t="s">
        <v>195</v>
      </c>
      <c r="O4160">
        <v>755</v>
      </c>
      <c r="P4160">
        <v>1100</v>
      </c>
      <c r="Q4160" t="s">
        <v>571</v>
      </c>
      <c r="S4160" t="s">
        <v>248</v>
      </c>
      <c r="T4160" t="s">
        <v>51</v>
      </c>
      <c r="U4160" s="1">
        <v>43628</v>
      </c>
      <c r="V4160" s="1">
        <v>43664</v>
      </c>
      <c r="W4160" t="s">
        <v>1850</v>
      </c>
      <c r="X4160" t="s">
        <v>46</v>
      </c>
      <c r="Y4160">
        <v>26</v>
      </c>
      <c r="Z4160">
        <v>26</v>
      </c>
      <c r="AA4160">
        <v>30</v>
      </c>
      <c r="AB4160">
        <v>86.666700000000006</v>
      </c>
      <c r="AD4160">
        <f>IF(ISBLANK(Source[[#This Row],[CrosslistID]]),1,1/COUNTIFS(Source[CrosslistID],Source[[#This Row],[CrosslistID]],Source[TermDesc],Source[[#This Row],[TermDesc]]))</f>
        <v>1</v>
      </c>
      <c r="AG4160">
        <v>0</v>
      </c>
      <c r="AH4160">
        <v>86.666700000000006</v>
      </c>
      <c r="AI4160">
        <v>2.5720000000000001</v>
      </c>
      <c r="AJ4160">
        <v>2.5720000000000001</v>
      </c>
      <c r="AK4160">
        <v>0.2</v>
      </c>
      <c r="AL41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2.5720000000000001</v>
      </c>
      <c r="AM4160">
        <f>IF(AND(Source[[#This Row],[Credit_Noncredit]]="Noncredit",Source[[#This Row],[FTEF]]&gt;0),Source[[#This Row],[NC XLST FTES]]*525/(437.5*Source[[#This Row],[FTEF]]),0)</f>
        <v>15.431999999999999</v>
      </c>
      <c r="AN4160">
        <f>IF(Source[[#This Row],[Credit_Noncredit]]="Credit",Source[[#This Row],[Census Enrollment]],Source[[#This Row],[Noncredit Avg. Attendance]])</f>
        <v>15.431999999999999</v>
      </c>
    </row>
    <row r="4161" spans="1:40" x14ac:dyDescent="0.25">
      <c r="A4161" t="s">
        <v>1830</v>
      </c>
      <c r="B4161" t="s">
        <v>33</v>
      </c>
      <c r="C4161" t="s">
        <v>229</v>
      </c>
      <c r="D4161" t="s">
        <v>554</v>
      </c>
      <c r="E4161" s="4">
        <v>63418</v>
      </c>
      <c r="F4161" s="4" t="s">
        <v>555</v>
      </c>
      <c r="G4161" s="4">
        <v>2533</v>
      </c>
      <c r="H4161" t="str">
        <f>CONCATENATE(Source[[#This Row],[Subject]],TRIM(Source[[#This Row],[Course]]))</f>
        <v>TRST2533</v>
      </c>
      <c r="I4161" t="str">
        <f>VLOOKUP(Source[[#This Row],[SubjCrse]],'Courses and Categories'!$E$2:$G$1816,3,FALSE)</f>
        <v>Noncredit TRST</v>
      </c>
      <c r="J4161">
        <v>702</v>
      </c>
      <c r="K4161" t="s">
        <v>565</v>
      </c>
      <c r="M4161" t="s">
        <v>40</v>
      </c>
      <c r="N4161" t="s">
        <v>195</v>
      </c>
      <c r="O4161">
        <v>1115</v>
      </c>
      <c r="P4161">
        <v>1420</v>
      </c>
      <c r="Q4161" t="s">
        <v>571</v>
      </c>
      <c r="S4161" t="s">
        <v>248</v>
      </c>
      <c r="T4161" t="s">
        <v>224</v>
      </c>
      <c r="U4161" s="1">
        <v>43628</v>
      </c>
      <c r="V4161" s="1">
        <v>43664</v>
      </c>
      <c r="W4161" t="s">
        <v>1850</v>
      </c>
      <c r="X4161" t="s">
        <v>46</v>
      </c>
      <c r="Y4161">
        <v>22</v>
      </c>
      <c r="Z4161">
        <v>21</v>
      </c>
      <c r="AA4161">
        <v>30</v>
      </c>
      <c r="AB4161">
        <v>70</v>
      </c>
      <c r="AD4161">
        <f>IF(ISBLANK(Source[[#This Row],[CrosslistID]]),1,1/COUNTIFS(Source[CrosslistID],Source[[#This Row],[CrosslistID]],Source[TermDesc],Source[[#This Row],[TermDesc]]))</f>
        <v>1</v>
      </c>
      <c r="AG4161">
        <v>0</v>
      </c>
      <c r="AH4161">
        <v>70</v>
      </c>
      <c r="AI4161">
        <v>2.3130000000000002</v>
      </c>
      <c r="AJ4161">
        <v>2.3130000000000002</v>
      </c>
      <c r="AK4161">
        <v>0.2</v>
      </c>
      <c r="AL41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2.3130000000000002</v>
      </c>
      <c r="AM4161">
        <f>IF(AND(Source[[#This Row],[Credit_Noncredit]]="Noncredit",Source[[#This Row],[FTEF]]&gt;0),Source[[#This Row],[NC XLST FTES]]*525/(437.5*Source[[#This Row],[FTEF]]),0)</f>
        <v>13.878</v>
      </c>
      <c r="AN4161">
        <f>IF(Source[[#This Row],[Credit_Noncredit]]="Credit",Source[[#This Row],[Census Enrollment]],Source[[#This Row],[Noncredit Avg. Attendance]])</f>
        <v>13.878</v>
      </c>
    </row>
    <row r="4162" spans="1:40" x14ac:dyDescent="0.25">
      <c r="A4162" t="s">
        <v>1830</v>
      </c>
      <c r="B4162" t="s">
        <v>33</v>
      </c>
      <c r="C4162" t="s">
        <v>229</v>
      </c>
      <c r="D4162" t="s">
        <v>554</v>
      </c>
      <c r="E4162" s="4">
        <v>63438</v>
      </c>
      <c r="F4162" s="4" t="s">
        <v>555</v>
      </c>
      <c r="G4162" s="4">
        <v>2533</v>
      </c>
      <c r="H4162" t="str">
        <f>CONCATENATE(Source[[#This Row],[Subject]],TRIM(Source[[#This Row],[Course]]))</f>
        <v>TRST2533</v>
      </c>
      <c r="I4162" t="str">
        <f>VLOOKUP(Source[[#This Row],[SubjCrse]],'Courses and Categories'!$E$2:$G$1816,3,FALSE)</f>
        <v>Noncredit TRST</v>
      </c>
      <c r="J4162">
        <v>703</v>
      </c>
      <c r="K4162" t="s">
        <v>565</v>
      </c>
      <c r="L4162" t="s">
        <v>39</v>
      </c>
      <c r="M4162" t="s">
        <v>40</v>
      </c>
      <c r="N4162" t="s">
        <v>195</v>
      </c>
      <c r="O4162">
        <v>755</v>
      </c>
      <c r="P4162">
        <v>1100</v>
      </c>
      <c r="Q4162" t="s">
        <v>1851</v>
      </c>
      <c r="S4162" t="s">
        <v>53</v>
      </c>
      <c r="T4162" t="s">
        <v>224</v>
      </c>
      <c r="U4162" s="1">
        <v>43628</v>
      </c>
      <c r="V4162" s="1">
        <v>43664</v>
      </c>
      <c r="W4162" t="s">
        <v>835</v>
      </c>
      <c r="X4162" t="s">
        <v>46</v>
      </c>
      <c r="Y4162">
        <v>22</v>
      </c>
      <c r="Z4162">
        <v>22</v>
      </c>
      <c r="AA4162">
        <v>30</v>
      </c>
      <c r="AB4162">
        <v>73.333299999999994</v>
      </c>
      <c r="AD4162">
        <f>IF(ISBLANK(Source[[#This Row],[CrosslistID]]),1,1/COUNTIFS(Source[CrosslistID],Source[[#This Row],[CrosslistID]],Source[TermDesc],Source[[#This Row],[TermDesc]]))</f>
        <v>1</v>
      </c>
      <c r="AG4162">
        <v>0</v>
      </c>
      <c r="AH4162">
        <v>73.333299999999994</v>
      </c>
      <c r="AI4162">
        <v>2.69</v>
      </c>
      <c r="AJ4162">
        <v>2.69</v>
      </c>
      <c r="AK4162">
        <v>0.2</v>
      </c>
      <c r="AL41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2.69</v>
      </c>
      <c r="AM4162">
        <f>IF(AND(Source[[#This Row],[Credit_Noncredit]]="Noncredit",Source[[#This Row],[FTEF]]&gt;0),Source[[#This Row],[NC XLST FTES]]*525/(437.5*Source[[#This Row],[FTEF]]),0)</f>
        <v>16.14</v>
      </c>
      <c r="AN4162">
        <f>IF(Source[[#This Row],[Credit_Noncredit]]="Credit",Source[[#This Row],[Census Enrollment]],Source[[#This Row],[Noncredit Avg. Attendance]])</f>
        <v>16.14</v>
      </c>
    </row>
    <row r="4163" spans="1:40" x14ac:dyDescent="0.25">
      <c r="A4163" t="s">
        <v>1830</v>
      </c>
      <c r="B4163" t="s">
        <v>33</v>
      </c>
      <c r="C4163" t="s">
        <v>229</v>
      </c>
      <c r="D4163" t="s">
        <v>554</v>
      </c>
      <c r="E4163" s="4">
        <v>63310</v>
      </c>
      <c r="F4163" s="4" t="s">
        <v>555</v>
      </c>
      <c r="G4163" s="4">
        <v>3332</v>
      </c>
      <c r="H4163" t="str">
        <f>CONCATENATE(Source[[#This Row],[Subject]],TRIM(Source[[#This Row],[Course]]))</f>
        <v>TRST3332</v>
      </c>
      <c r="I4163" t="str">
        <f>VLOOKUP(Source[[#This Row],[SubjCrse]],'Courses and Categories'!$E$2:$G$1816,3,FALSE)</f>
        <v>Noncredit TRST</v>
      </c>
      <c r="J4163">
        <v>701</v>
      </c>
      <c r="K4163" t="s">
        <v>574</v>
      </c>
      <c r="L4163" t="s">
        <v>39</v>
      </c>
      <c r="M4163" t="s">
        <v>40</v>
      </c>
      <c r="N4163" t="s">
        <v>195</v>
      </c>
      <c r="O4163">
        <v>755</v>
      </c>
      <c r="P4163">
        <v>1100</v>
      </c>
      <c r="Q4163" t="s">
        <v>571</v>
      </c>
      <c r="S4163" t="s">
        <v>248</v>
      </c>
      <c r="T4163" t="s">
        <v>224</v>
      </c>
      <c r="U4163" s="1">
        <v>43628</v>
      </c>
      <c r="V4163" s="1">
        <v>43664</v>
      </c>
      <c r="W4163" t="s">
        <v>1852</v>
      </c>
      <c r="X4163" t="s">
        <v>46</v>
      </c>
      <c r="Y4163">
        <v>33</v>
      </c>
      <c r="Z4163">
        <v>28</v>
      </c>
      <c r="AA4163">
        <v>30</v>
      </c>
      <c r="AB4163">
        <v>93.333299999999994</v>
      </c>
      <c r="AD4163">
        <f>IF(ISBLANK(Source[[#This Row],[CrosslistID]]),1,1/COUNTIFS(Source[CrosslistID],Source[[#This Row],[CrosslistID]],Source[TermDesc],Source[[#This Row],[TermDesc]]))</f>
        <v>1</v>
      </c>
      <c r="AG4163">
        <v>0</v>
      </c>
      <c r="AH4163">
        <v>93.333299999999994</v>
      </c>
      <c r="AI4163">
        <v>3.08</v>
      </c>
      <c r="AJ4163">
        <v>3.08</v>
      </c>
      <c r="AK4163">
        <v>0.2</v>
      </c>
      <c r="AL41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3.08</v>
      </c>
      <c r="AM4163">
        <f>IF(AND(Source[[#This Row],[Credit_Noncredit]]="Noncredit",Source[[#This Row],[FTEF]]&gt;0),Source[[#This Row],[NC XLST FTES]]*525/(437.5*Source[[#This Row],[FTEF]]),0)</f>
        <v>18.48</v>
      </c>
      <c r="AN4163">
        <f>IF(Source[[#This Row],[Credit_Noncredit]]="Credit",Source[[#This Row],[Census Enrollment]],Source[[#This Row],[Noncredit Avg. Attendance]])</f>
        <v>18.48</v>
      </c>
    </row>
    <row r="4164" spans="1:40" x14ac:dyDescent="0.25">
      <c r="A4164" t="s">
        <v>1830</v>
      </c>
      <c r="B4164" t="s">
        <v>33</v>
      </c>
      <c r="C4164" t="s">
        <v>229</v>
      </c>
      <c r="D4164" t="s">
        <v>554</v>
      </c>
      <c r="E4164" s="4">
        <v>63311</v>
      </c>
      <c r="F4164" s="4" t="s">
        <v>555</v>
      </c>
      <c r="G4164" s="4">
        <v>3332</v>
      </c>
      <c r="H4164" t="str">
        <f>CONCATENATE(Source[[#This Row],[Subject]],TRIM(Source[[#This Row],[Course]]))</f>
        <v>TRST3332</v>
      </c>
      <c r="I4164" t="str">
        <f>VLOOKUP(Source[[#This Row],[SubjCrse]],'Courses and Categories'!$E$2:$G$1816,3,FALSE)</f>
        <v>Noncredit TRST</v>
      </c>
      <c r="J4164">
        <v>702</v>
      </c>
      <c r="K4164" t="s">
        <v>574</v>
      </c>
      <c r="L4164" t="s">
        <v>39</v>
      </c>
      <c r="M4164" t="s">
        <v>40</v>
      </c>
      <c r="N4164" t="s">
        <v>195</v>
      </c>
      <c r="O4164">
        <v>1115</v>
      </c>
      <c r="P4164">
        <v>1420</v>
      </c>
      <c r="Q4164" t="s">
        <v>571</v>
      </c>
      <c r="S4164" t="s">
        <v>248</v>
      </c>
      <c r="T4164" t="s">
        <v>224</v>
      </c>
      <c r="U4164" s="1">
        <v>43628</v>
      </c>
      <c r="V4164" s="1">
        <v>43664</v>
      </c>
      <c r="W4164" t="s">
        <v>1852</v>
      </c>
      <c r="X4164" t="s">
        <v>46</v>
      </c>
      <c r="Y4164">
        <v>36</v>
      </c>
      <c r="Z4164">
        <v>34</v>
      </c>
      <c r="AA4164">
        <v>30</v>
      </c>
      <c r="AB4164">
        <v>113.33329999999999</v>
      </c>
      <c r="AD4164">
        <f>IF(ISBLANK(Source[[#This Row],[CrosslistID]]),1,1/COUNTIFS(Source[CrosslistID],Source[[#This Row],[CrosslistID]],Source[TermDesc],Source[[#This Row],[TermDesc]]))</f>
        <v>1</v>
      </c>
      <c r="AG4164">
        <v>0</v>
      </c>
      <c r="AH4164">
        <v>113.33329999999999</v>
      </c>
      <c r="AI4164">
        <v>3.8159999999999998</v>
      </c>
      <c r="AJ4164">
        <v>3.8159999999999998</v>
      </c>
      <c r="AK4164">
        <v>0.2</v>
      </c>
      <c r="AL41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3.8159999999999998</v>
      </c>
      <c r="AM4164">
        <f>IF(AND(Source[[#This Row],[Credit_Noncredit]]="Noncredit",Source[[#This Row],[FTEF]]&gt;0),Source[[#This Row],[NC XLST FTES]]*525/(437.5*Source[[#This Row],[FTEF]]),0)</f>
        <v>22.895999999999997</v>
      </c>
      <c r="AN4164">
        <f>IF(Source[[#This Row],[Credit_Noncredit]]="Credit",Source[[#This Row],[Census Enrollment]],Source[[#This Row],[Noncredit Avg. Attendance]])</f>
        <v>22.895999999999997</v>
      </c>
    </row>
    <row r="4165" spans="1:40" x14ac:dyDescent="0.25">
      <c r="A4165" t="s">
        <v>1830</v>
      </c>
      <c r="B4165" t="s">
        <v>33</v>
      </c>
      <c r="C4165" t="s">
        <v>229</v>
      </c>
      <c r="D4165" t="s">
        <v>554</v>
      </c>
      <c r="E4165" s="4">
        <v>63312</v>
      </c>
      <c r="F4165" s="4" t="s">
        <v>555</v>
      </c>
      <c r="G4165" s="4">
        <v>3332</v>
      </c>
      <c r="H4165" t="str">
        <f>CONCATENATE(Source[[#This Row],[Subject]],TRIM(Source[[#This Row],[Course]]))</f>
        <v>TRST3332</v>
      </c>
      <c r="I4165" t="str">
        <f>VLOOKUP(Source[[#This Row],[SubjCrse]],'Courses and Categories'!$E$2:$G$1816,3,FALSE)</f>
        <v>Noncredit TRST</v>
      </c>
      <c r="J4165">
        <v>703</v>
      </c>
      <c r="K4165" t="s">
        <v>574</v>
      </c>
      <c r="L4165" t="s">
        <v>39</v>
      </c>
      <c r="M4165" t="s">
        <v>40</v>
      </c>
      <c r="N4165" t="s">
        <v>195</v>
      </c>
      <c r="O4165">
        <v>755</v>
      </c>
      <c r="P4165">
        <v>1100</v>
      </c>
      <c r="Q4165" t="s">
        <v>571</v>
      </c>
      <c r="S4165" t="s">
        <v>248</v>
      </c>
      <c r="T4165" t="s">
        <v>224</v>
      </c>
      <c r="U4165" s="1">
        <v>43628</v>
      </c>
      <c r="V4165" s="1">
        <v>43664</v>
      </c>
      <c r="W4165" t="s">
        <v>1853</v>
      </c>
      <c r="X4165" t="s">
        <v>46</v>
      </c>
      <c r="Y4165">
        <v>34</v>
      </c>
      <c r="Z4165">
        <v>32</v>
      </c>
      <c r="AA4165">
        <v>30</v>
      </c>
      <c r="AB4165">
        <v>106.66670000000001</v>
      </c>
      <c r="AD4165">
        <f>IF(ISBLANK(Source[[#This Row],[CrosslistID]]),1,1/COUNTIFS(Source[CrosslistID],Source[[#This Row],[CrosslistID]],Source[TermDesc],Source[[#This Row],[TermDesc]]))</f>
        <v>1</v>
      </c>
      <c r="AG4165">
        <v>0</v>
      </c>
      <c r="AH4165">
        <v>106.66670000000001</v>
      </c>
      <c r="AI4165">
        <v>3.2839999999999998</v>
      </c>
      <c r="AJ4165">
        <v>3.2839999999999998</v>
      </c>
      <c r="AK4165">
        <v>0.2</v>
      </c>
      <c r="AL41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3.2839999999999998</v>
      </c>
      <c r="AM4165">
        <f>IF(AND(Source[[#This Row],[Credit_Noncredit]]="Noncredit",Source[[#This Row],[FTEF]]&gt;0),Source[[#This Row],[NC XLST FTES]]*525/(437.5*Source[[#This Row],[FTEF]]),0)</f>
        <v>19.704000000000001</v>
      </c>
      <c r="AN4165">
        <f>IF(Source[[#This Row],[Credit_Noncredit]]="Credit",Source[[#This Row],[Census Enrollment]],Source[[#This Row],[Noncredit Avg. Attendance]])</f>
        <v>19.704000000000001</v>
      </c>
    </row>
    <row r="4166" spans="1:40" x14ac:dyDescent="0.25">
      <c r="A4166" t="s">
        <v>1830</v>
      </c>
      <c r="B4166" t="s">
        <v>33</v>
      </c>
      <c r="C4166" t="s">
        <v>229</v>
      </c>
      <c r="D4166" t="s">
        <v>554</v>
      </c>
      <c r="E4166" s="4">
        <v>63313</v>
      </c>
      <c r="F4166" s="4" t="s">
        <v>555</v>
      </c>
      <c r="G4166" s="4">
        <v>3332</v>
      </c>
      <c r="H4166" t="str">
        <f>CONCATENATE(Source[[#This Row],[Subject]],TRIM(Source[[#This Row],[Course]]))</f>
        <v>TRST3332</v>
      </c>
      <c r="I4166" t="str">
        <f>VLOOKUP(Source[[#This Row],[SubjCrse]],'Courses and Categories'!$E$2:$G$1816,3,FALSE)</f>
        <v>Noncredit TRST</v>
      </c>
      <c r="J4166">
        <v>704</v>
      </c>
      <c r="K4166" t="s">
        <v>574</v>
      </c>
      <c r="L4166" t="s">
        <v>39</v>
      </c>
      <c r="M4166" t="s">
        <v>40</v>
      </c>
      <c r="N4166" t="s">
        <v>195</v>
      </c>
      <c r="O4166">
        <v>1115</v>
      </c>
      <c r="P4166">
        <v>1420</v>
      </c>
      <c r="Q4166" t="s">
        <v>571</v>
      </c>
      <c r="S4166" t="s">
        <v>248</v>
      </c>
      <c r="T4166" t="s">
        <v>224</v>
      </c>
      <c r="U4166" s="1">
        <v>43628</v>
      </c>
      <c r="V4166" s="1">
        <v>43664</v>
      </c>
      <c r="W4166" t="s">
        <v>1853</v>
      </c>
      <c r="X4166" t="s">
        <v>46</v>
      </c>
      <c r="Y4166">
        <v>26</v>
      </c>
      <c r="Z4166">
        <v>23</v>
      </c>
      <c r="AA4166">
        <v>30</v>
      </c>
      <c r="AB4166">
        <v>76.666700000000006</v>
      </c>
      <c r="AD4166">
        <f>IF(ISBLANK(Source[[#This Row],[CrosslistID]]),1,1/COUNTIFS(Source[CrosslistID],Source[[#This Row],[CrosslistID]],Source[TermDesc],Source[[#This Row],[TermDesc]]))</f>
        <v>1</v>
      </c>
      <c r="AG4166">
        <v>0</v>
      </c>
      <c r="AH4166">
        <v>76.666700000000006</v>
      </c>
      <c r="AI4166">
        <v>2.4849999999999999</v>
      </c>
      <c r="AJ4166">
        <v>2.4849999999999999</v>
      </c>
      <c r="AK4166">
        <v>0.2</v>
      </c>
      <c r="AL41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2.4849999999999999</v>
      </c>
      <c r="AM4166">
        <f>IF(AND(Source[[#This Row],[Credit_Noncredit]]="Noncredit",Source[[#This Row],[FTEF]]&gt;0),Source[[#This Row],[NC XLST FTES]]*525/(437.5*Source[[#This Row],[FTEF]]),0)</f>
        <v>14.91</v>
      </c>
      <c r="AN4166">
        <f>IF(Source[[#This Row],[Credit_Noncredit]]="Credit",Source[[#This Row],[Census Enrollment]],Source[[#This Row],[Noncredit Avg. Attendance]])</f>
        <v>14.91</v>
      </c>
    </row>
    <row r="4167" spans="1:40" x14ac:dyDescent="0.25">
      <c r="A4167" t="s">
        <v>1830</v>
      </c>
      <c r="B4167" t="s">
        <v>33</v>
      </c>
      <c r="C4167" t="s">
        <v>229</v>
      </c>
      <c r="D4167" t="s">
        <v>554</v>
      </c>
      <c r="E4167" s="4">
        <v>63315</v>
      </c>
      <c r="F4167" s="4" t="s">
        <v>555</v>
      </c>
      <c r="G4167" s="4">
        <v>3332</v>
      </c>
      <c r="H4167" t="str">
        <f>CONCATENATE(Source[[#This Row],[Subject]],TRIM(Source[[#This Row],[Course]]))</f>
        <v>TRST3332</v>
      </c>
      <c r="I4167" t="str">
        <f>VLOOKUP(Source[[#This Row],[SubjCrse]],'Courses and Categories'!$E$2:$G$1816,3,FALSE)</f>
        <v>Noncredit TRST</v>
      </c>
      <c r="J4167">
        <v>705</v>
      </c>
      <c r="K4167" t="s">
        <v>574</v>
      </c>
      <c r="L4167" t="s">
        <v>39</v>
      </c>
      <c r="M4167" t="s">
        <v>40</v>
      </c>
      <c r="N4167" t="s">
        <v>195</v>
      </c>
      <c r="O4167">
        <v>755</v>
      </c>
      <c r="P4167">
        <v>1100</v>
      </c>
      <c r="Q4167" t="s">
        <v>1854</v>
      </c>
      <c r="S4167" t="s">
        <v>53</v>
      </c>
      <c r="T4167" t="s">
        <v>224</v>
      </c>
      <c r="U4167" s="1">
        <v>43628</v>
      </c>
      <c r="V4167" s="1">
        <v>43664</v>
      </c>
      <c r="W4167" t="s">
        <v>1855</v>
      </c>
      <c r="X4167" t="s">
        <v>46</v>
      </c>
      <c r="Y4167">
        <v>35</v>
      </c>
      <c r="Z4167">
        <v>31</v>
      </c>
      <c r="AA4167">
        <v>30</v>
      </c>
      <c r="AB4167">
        <v>103.33329999999999</v>
      </c>
      <c r="AD4167">
        <f>IF(ISBLANK(Source[[#This Row],[CrosslistID]]),1,1/COUNTIFS(Source[CrosslistID],Source[[#This Row],[CrosslistID]],Source[TermDesc],Source[[#This Row],[TermDesc]]))</f>
        <v>1</v>
      </c>
      <c r="AG4167">
        <v>0</v>
      </c>
      <c r="AH4167">
        <v>103.33329999999999</v>
      </c>
      <c r="AI4167">
        <v>2.8690000000000002</v>
      </c>
      <c r="AJ4167">
        <v>2.8690000000000002</v>
      </c>
      <c r="AK4167">
        <v>0.2</v>
      </c>
      <c r="AL41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2.8690000000000002</v>
      </c>
      <c r="AM4167">
        <f>IF(AND(Source[[#This Row],[Credit_Noncredit]]="Noncredit",Source[[#This Row],[FTEF]]&gt;0),Source[[#This Row],[NC XLST FTES]]*525/(437.5*Source[[#This Row],[FTEF]]),0)</f>
        <v>17.214000000000002</v>
      </c>
      <c r="AN4167">
        <f>IF(Source[[#This Row],[Credit_Noncredit]]="Credit",Source[[#This Row],[Census Enrollment]],Source[[#This Row],[Noncredit Avg. Attendance]])</f>
        <v>17.214000000000002</v>
      </c>
    </row>
    <row r="4168" spans="1:40" x14ac:dyDescent="0.25">
      <c r="A4168" t="s">
        <v>1830</v>
      </c>
      <c r="B4168" t="s">
        <v>33</v>
      </c>
      <c r="C4168" t="s">
        <v>229</v>
      </c>
      <c r="D4168" t="s">
        <v>554</v>
      </c>
      <c r="E4168" s="4">
        <v>63316</v>
      </c>
      <c r="F4168" s="4" t="s">
        <v>555</v>
      </c>
      <c r="G4168" s="4">
        <v>3332</v>
      </c>
      <c r="H4168" t="str">
        <f>CONCATENATE(Source[[#This Row],[Subject]],TRIM(Source[[#This Row],[Course]]))</f>
        <v>TRST3332</v>
      </c>
      <c r="I4168" t="str">
        <f>VLOOKUP(Source[[#This Row],[SubjCrse]],'Courses and Categories'!$E$2:$G$1816,3,FALSE)</f>
        <v>Noncredit TRST</v>
      </c>
      <c r="J4168">
        <v>706</v>
      </c>
      <c r="K4168" t="s">
        <v>574</v>
      </c>
      <c r="L4168" t="s">
        <v>39</v>
      </c>
      <c r="M4168" t="s">
        <v>40</v>
      </c>
      <c r="N4168" t="s">
        <v>195</v>
      </c>
      <c r="O4168">
        <v>755</v>
      </c>
      <c r="P4168">
        <v>1100</v>
      </c>
      <c r="Q4168" t="s">
        <v>1854</v>
      </c>
      <c r="S4168" t="s">
        <v>53</v>
      </c>
      <c r="T4168" t="s">
        <v>224</v>
      </c>
      <c r="U4168" s="1">
        <v>43628</v>
      </c>
      <c r="V4168" s="1">
        <v>43664</v>
      </c>
      <c r="W4168" t="s">
        <v>1856</v>
      </c>
      <c r="X4168" t="s">
        <v>46</v>
      </c>
      <c r="Y4168">
        <v>29</v>
      </c>
      <c r="Z4168">
        <v>29</v>
      </c>
      <c r="AA4168">
        <v>30</v>
      </c>
      <c r="AB4168">
        <v>96.666700000000006</v>
      </c>
      <c r="AD4168">
        <f>IF(ISBLANK(Source[[#This Row],[CrosslistID]]),1,1/COUNTIFS(Source[CrosslistID],Source[[#This Row],[CrosslistID]],Source[TermDesc],Source[[#This Row],[TermDesc]]))</f>
        <v>1</v>
      </c>
      <c r="AG4168">
        <v>0</v>
      </c>
      <c r="AH4168">
        <v>96.666700000000006</v>
      </c>
      <c r="AI4168">
        <v>3.2240000000000002</v>
      </c>
      <c r="AJ4168">
        <v>3.2240000000000002</v>
      </c>
      <c r="AK4168">
        <v>0.2</v>
      </c>
      <c r="AL41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3.2240000000000002</v>
      </c>
      <c r="AM4168">
        <f>IF(AND(Source[[#This Row],[Credit_Noncredit]]="Noncredit",Source[[#This Row],[FTEF]]&gt;0),Source[[#This Row],[NC XLST FTES]]*525/(437.5*Source[[#This Row],[FTEF]]),0)</f>
        <v>19.344000000000001</v>
      </c>
      <c r="AN4168">
        <f>IF(Source[[#This Row],[Credit_Noncredit]]="Credit",Source[[#This Row],[Census Enrollment]],Source[[#This Row],[Noncredit Avg. Attendance]])</f>
        <v>19.344000000000001</v>
      </c>
    </row>
    <row r="4169" spans="1:40" x14ac:dyDescent="0.25">
      <c r="A4169" t="s">
        <v>1830</v>
      </c>
      <c r="B4169" t="s">
        <v>33</v>
      </c>
      <c r="C4169" t="s">
        <v>229</v>
      </c>
      <c r="D4169" t="s">
        <v>554</v>
      </c>
      <c r="E4169" s="4">
        <v>63317</v>
      </c>
      <c r="F4169" s="4" t="s">
        <v>555</v>
      </c>
      <c r="G4169" s="4">
        <v>3332</v>
      </c>
      <c r="H4169" t="str">
        <f>CONCATENATE(Source[[#This Row],[Subject]],TRIM(Source[[#This Row],[Course]]))</f>
        <v>TRST3332</v>
      </c>
      <c r="I4169" t="str">
        <f>VLOOKUP(Source[[#This Row],[SubjCrse]],'Courses and Categories'!$E$2:$G$1816,3,FALSE)</f>
        <v>Noncredit TRST</v>
      </c>
      <c r="J4169">
        <v>707</v>
      </c>
      <c r="K4169" t="s">
        <v>574</v>
      </c>
      <c r="L4169" t="s">
        <v>39</v>
      </c>
      <c r="M4169" t="s">
        <v>40</v>
      </c>
      <c r="N4169" t="s">
        <v>195</v>
      </c>
      <c r="O4169">
        <v>755</v>
      </c>
      <c r="P4169">
        <v>1100</v>
      </c>
      <c r="Q4169" t="s">
        <v>1854</v>
      </c>
      <c r="S4169" t="s">
        <v>53</v>
      </c>
      <c r="T4169" t="s">
        <v>224</v>
      </c>
      <c r="U4169" s="1">
        <v>43628</v>
      </c>
      <c r="V4169" s="1">
        <v>43664</v>
      </c>
      <c r="W4169" t="s">
        <v>1857</v>
      </c>
      <c r="X4169" t="s">
        <v>46</v>
      </c>
      <c r="Y4169">
        <v>31</v>
      </c>
      <c r="Z4169">
        <v>26</v>
      </c>
      <c r="AA4169">
        <v>30</v>
      </c>
      <c r="AB4169">
        <v>86.666700000000006</v>
      </c>
      <c r="AD4169">
        <f>IF(ISBLANK(Source[[#This Row],[CrosslistID]]),1,1/COUNTIFS(Source[CrosslistID],Source[[#This Row],[CrosslistID]],Source[TermDesc],Source[[#This Row],[TermDesc]]))</f>
        <v>1</v>
      </c>
      <c r="AG4169">
        <v>0</v>
      </c>
      <c r="AH4169">
        <v>86.666700000000006</v>
      </c>
      <c r="AI4169">
        <v>3.2909999999999999</v>
      </c>
      <c r="AJ4169">
        <v>3.2909999999999999</v>
      </c>
      <c r="AK4169">
        <v>0.2</v>
      </c>
      <c r="AL41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3.2909999999999999</v>
      </c>
      <c r="AM4169">
        <f>IF(AND(Source[[#This Row],[Credit_Noncredit]]="Noncredit",Source[[#This Row],[FTEF]]&gt;0),Source[[#This Row],[NC XLST FTES]]*525/(437.5*Source[[#This Row],[FTEF]]),0)</f>
        <v>19.745999999999999</v>
      </c>
      <c r="AN4169">
        <f>IF(Source[[#This Row],[Credit_Noncredit]]="Credit",Source[[#This Row],[Census Enrollment]],Source[[#This Row],[Noncredit Avg. Attendance]])</f>
        <v>19.745999999999999</v>
      </c>
    </row>
    <row r="4170" spans="1:40" x14ac:dyDescent="0.25">
      <c r="A4170" t="s">
        <v>1830</v>
      </c>
      <c r="B4170" t="s">
        <v>33</v>
      </c>
      <c r="C4170" t="s">
        <v>229</v>
      </c>
      <c r="D4170" t="s">
        <v>554</v>
      </c>
      <c r="E4170" s="4">
        <v>63318</v>
      </c>
      <c r="F4170" s="4" t="s">
        <v>555</v>
      </c>
      <c r="G4170" s="4">
        <v>3332</v>
      </c>
      <c r="H4170" t="str">
        <f>CONCATENATE(Source[[#This Row],[Subject]],TRIM(Source[[#This Row],[Course]]))</f>
        <v>TRST3332</v>
      </c>
      <c r="I4170" t="str">
        <f>VLOOKUP(Source[[#This Row],[SubjCrse]],'Courses and Categories'!$E$2:$G$1816,3,FALSE)</f>
        <v>Noncredit TRST</v>
      </c>
      <c r="J4170">
        <v>708</v>
      </c>
      <c r="K4170" t="s">
        <v>574</v>
      </c>
      <c r="L4170" t="s">
        <v>39</v>
      </c>
      <c r="M4170" t="s">
        <v>40</v>
      </c>
      <c r="N4170" t="s">
        <v>195</v>
      </c>
      <c r="O4170">
        <v>755</v>
      </c>
      <c r="P4170">
        <v>1100</v>
      </c>
      <c r="Q4170" t="s">
        <v>1854</v>
      </c>
      <c r="S4170" t="s">
        <v>53</v>
      </c>
      <c r="T4170" t="s">
        <v>224</v>
      </c>
      <c r="U4170" s="1">
        <v>43628</v>
      </c>
      <c r="V4170" s="1">
        <v>43664</v>
      </c>
      <c r="W4170" t="s">
        <v>1858</v>
      </c>
      <c r="X4170" t="s">
        <v>46</v>
      </c>
      <c r="Y4170">
        <v>32</v>
      </c>
      <c r="Z4170">
        <v>27</v>
      </c>
      <c r="AA4170">
        <v>30</v>
      </c>
      <c r="AB4170">
        <v>90</v>
      </c>
      <c r="AD4170">
        <f>IF(ISBLANK(Source[[#This Row],[CrosslistID]]),1,1/COUNTIFS(Source[CrosslistID],Source[[#This Row],[CrosslistID]],Source[TermDesc],Source[[#This Row],[TermDesc]]))</f>
        <v>1</v>
      </c>
      <c r="AG4170">
        <v>0</v>
      </c>
      <c r="AH4170">
        <v>90</v>
      </c>
      <c r="AI4170">
        <v>2.7010000000000001</v>
      </c>
      <c r="AJ4170">
        <v>2.7010000000000001</v>
      </c>
      <c r="AK4170">
        <v>0.2</v>
      </c>
      <c r="AL41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2.7010000000000001</v>
      </c>
      <c r="AM4170">
        <f>IF(AND(Source[[#This Row],[Credit_Noncredit]]="Noncredit",Source[[#This Row],[FTEF]]&gt;0),Source[[#This Row],[NC XLST FTES]]*525/(437.5*Source[[#This Row],[FTEF]]),0)</f>
        <v>16.206</v>
      </c>
      <c r="AN4170">
        <f>IF(Source[[#This Row],[Credit_Noncredit]]="Credit",Source[[#This Row],[Census Enrollment]],Source[[#This Row],[Noncredit Avg. Attendance]])</f>
        <v>16.206</v>
      </c>
    </row>
    <row r="4171" spans="1:40" x14ac:dyDescent="0.25">
      <c r="A4171" t="s">
        <v>1830</v>
      </c>
      <c r="B4171" t="s">
        <v>33</v>
      </c>
      <c r="C4171" t="s">
        <v>229</v>
      </c>
      <c r="D4171" t="s">
        <v>554</v>
      </c>
      <c r="E4171" s="4">
        <v>63320</v>
      </c>
      <c r="F4171" s="4" t="s">
        <v>555</v>
      </c>
      <c r="G4171" s="4">
        <v>3332</v>
      </c>
      <c r="H4171" t="str">
        <f>CONCATENATE(Source[[#This Row],[Subject]],TRIM(Source[[#This Row],[Course]]))</f>
        <v>TRST3332</v>
      </c>
      <c r="I4171" t="str">
        <f>VLOOKUP(Source[[#This Row],[SubjCrse]],'Courses and Categories'!$E$2:$G$1816,3,FALSE)</f>
        <v>Noncredit TRST</v>
      </c>
      <c r="J4171">
        <v>709</v>
      </c>
      <c r="K4171" t="s">
        <v>574</v>
      </c>
      <c r="L4171" t="s">
        <v>39</v>
      </c>
      <c r="M4171" t="s">
        <v>40</v>
      </c>
      <c r="N4171" t="s">
        <v>195</v>
      </c>
      <c r="O4171">
        <v>1115</v>
      </c>
      <c r="P4171">
        <v>1420</v>
      </c>
      <c r="Q4171" t="s">
        <v>1854</v>
      </c>
      <c r="S4171" t="s">
        <v>53</v>
      </c>
      <c r="T4171" t="s">
        <v>224</v>
      </c>
      <c r="U4171" s="1">
        <v>43628</v>
      </c>
      <c r="V4171" s="1">
        <v>43664</v>
      </c>
      <c r="W4171" t="s">
        <v>1855</v>
      </c>
      <c r="X4171" t="s">
        <v>46</v>
      </c>
      <c r="Y4171">
        <v>30</v>
      </c>
      <c r="Z4171">
        <v>26</v>
      </c>
      <c r="AA4171">
        <v>30</v>
      </c>
      <c r="AB4171">
        <v>86.666700000000006</v>
      </c>
      <c r="AD4171">
        <f>IF(ISBLANK(Source[[#This Row],[CrosslistID]]),1,1/COUNTIFS(Source[CrosslistID],Source[[#This Row],[CrosslistID]],Source[TermDesc],Source[[#This Row],[TermDesc]]))</f>
        <v>1</v>
      </c>
      <c r="AG4171">
        <v>0</v>
      </c>
      <c r="AH4171">
        <v>86.666700000000006</v>
      </c>
      <c r="AI4171">
        <v>3.0390000000000001</v>
      </c>
      <c r="AJ4171">
        <v>3.0390000000000001</v>
      </c>
      <c r="AK4171">
        <v>0.2</v>
      </c>
      <c r="AL41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3.0390000000000001</v>
      </c>
      <c r="AM4171">
        <f>IF(AND(Source[[#This Row],[Credit_Noncredit]]="Noncredit",Source[[#This Row],[FTEF]]&gt;0),Source[[#This Row],[NC XLST FTES]]*525/(437.5*Source[[#This Row],[FTEF]]),0)</f>
        <v>18.234000000000002</v>
      </c>
      <c r="AN4171">
        <f>IF(Source[[#This Row],[Credit_Noncredit]]="Credit",Source[[#This Row],[Census Enrollment]],Source[[#This Row],[Noncredit Avg. Attendance]])</f>
        <v>18.234000000000002</v>
      </c>
    </row>
    <row r="4172" spans="1:40" x14ac:dyDescent="0.25">
      <c r="A4172" t="s">
        <v>1830</v>
      </c>
      <c r="B4172" t="s">
        <v>33</v>
      </c>
      <c r="C4172" t="s">
        <v>229</v>
      </c>
      <c r="D4172" t="s">
        <v>554</v>
      </c>
      <c r="E4172" s="4">
        <v>63321</v>
      </c>
      <c r="F4172" s="4" t="s">
        <v>555</v>
      </c>
      <c r="G4172" s="4">
        <v>3332</v>
      </c>
      <c r="H4172" t="str">
        <f>CONCATENATE(Source[[#This Row],[Subject]],TRIM(Source[[#This Row],[Course]]))</f>
        <v>TRST3332</v>
      </c>
      <c r="I4172" t="str">
        <f>VLOOKUP(Source[[#This Row],[SubjCrse]],'Courses and Categories'!$E$2:$G$1816,3,FALSE)</f>
        <v>Noncredit TRST</v>
      </c>
      <c r="J4172">
        <v>710</v>
      </c>
      <c r="K4172" t="s">
        <v>574</v>
      </c>
      <c r="L4172" t="s">
        <v>39</v>
      </c>
      <c r="M4172" t="s">
        <v>40</v>
      </c>
      <c r="N4172" t="s">
        <v>195</v>
      </c>
      <c r="O4172">
        <v>1115</v>
      </c>
      <c r="P4172">
        <v>1420</v>
      </c>
      <c r="Q4172" t="s">
        <v>1854</v>
      </c>
      <c r="S4172" t="s">
        <v>53</v>
      </c>
      <c r="T4172" t="s">
        <v>224</v>
      </c>
      <c r="U4172" s="1">
        <v>43628</v>
      </c>
      <c r="V4172" s="1">
        <v>43664</v>
      </c>
      <c r="W4172" t="s">
        <v>1856</v>
      </c>
      <c r="X4172" t="s">
        <v>46</v>
      </c>
      <c r="Y4172">
        <v>28</v>
      </c>
      <c r="Z4172">
        <v>27</v>
      </c>
      <c r="AA4172">
        <v>30</v>
      </c>
      <c r="AB4172">
        <v>90</v>
      </c>
      <c r="AD4172">
        <f>IF(ISBLANK(Source[[#This Row],[CrosslistID]]),1,1/COUNTIFS(Source[CrosslistID],Source[[#This Row],[CrosslistID]],Source[TermDesc],Source[[#This Row],[TermDesc]]))</f>
        <v>1</v>
      </c>
      <c r="AG4172">
        <v>0</v>
      </c>
      <c r="AH4172">
        <v>90</v>
      </c>
      <c r="AI4172">
        <v>3.4889999999999999</v>
      </c>
      <c r="AJ4172">
        <v>3.4889999999999999</v>
      </c>
      <c r="AK4172">
        <v>0.2</v>
      </c>
      <c r="AL41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3.4889999999999999</v>
      </c>
      <c r="AM4172">
        <f>IF(AND(Source[[#This Row],[Credit_Noncredit]]="Noncredit",Source[[#This Row],[FTEF]]&gt;0),Source[[#This Row],[NC XLST FTES]]*525/(437.5*Source[[#This Row],[FTEF]]),0)</f>
        <v>20.933999999999997</v>
      </c>
      <c r="AN4172">
        <f>IF(Source[[#This Row],[Credit_Noncredit]]="Credit",Source[[#This Row],[Census Enrollment]],Source[[#This Row],[Noncredit Avg. Attendance]])</f>
        <v>20.933999999999997</v>
      </c>
    </row>
    <row r="4173" spans="1:40" x14ac:dyDescent="0.25">
      <c r="A4173" t="s">
        <v>1830</v>
      </c>
      <c r="B4173" t="s">
        <v>33</v>
      </c>
      <c r="C4173" t="s">
        <v>229</v>
      </c>
      <c r="D4173" t="s">
        <v>554</v>
      </c>
      <c r="E4173" s="4">
        <v>63322</v>
      </c>
      <c r="F4173" s="4" t="s">
        <v>555</v>
      </c>
      <c r="G4173" s="4">
        <v>3332</v>
      </c>
      <c r="H4173" t="str">
        <f>CONCATENATE(Source[[#This Row],[Subject]],TRIM(Source[[#This Row],[Course]]))</f>
        <v>TRST3332</v>
      </c>
      <c r="I4173" t="str">
        <f>VLOOKUP(Source[[#This Row],[SubjCrse]],'Courses and Categories'!$E$2:$G$1816,3,FALSE)</f>
        <v>Noncredit TRST</v>
      </c>
      <c r="J4173">
        <v>711</v>
      </c>
      <c r="K4173" t="s">
        <v>574</v>
      </c>
      <c r="L4173" t="s">
        <v>39</v>
      </c>
      <c r="M4173" t="s">
        <v>40</v>
      </c>
      <c r="N4173" t="s">
        <v>195</v>
      </c>
      <c r="O4173">
        <v>1115</v>
      </c>
      <c r="P4173">
        <v>1420</v>
      </c>
      <c r="Q4173" t="s">
        <v>1854</v>
      </c>
      <c r="S4173" t="s">
        <v>53</v>
      </c>
      <c r="T4173" t="s">
        <v>224</v>
      </c>
      <c r="U4173" s="1">
        <v>43628</v>
      </c>
      <c r="V4173" s="1">
        <v>43664</v>
      </c>
      <c r="W4173" t="s">
        <v>1857</v>
      </c>
      <c r="X4173" t="s">
        <v>46</v>
      </c>
      <c r="Y4173">
        <v>30</v>
      </c>
      <c r="Z4173">
        <v>29</v>
      </c>
      <c r="AA4173">
        <v>30</v>
      </c>
      <c r="AB4173">
        <v>96.666700000000006</v>
      </c>
      <c r="AD4173">
        <f>IF(ISBLANK(Source[[#This Row],[CrosslistID]]),1,1/COUNTIFS(Source[CrosslistID],Source[[#This Row],[CrosslistID]],Source[TermDesc],Source[[#This Row],[TermDesc]]))</f>
        <v>1</v>
      </c>
      <c r="AG4173">
        <v>0</v>
      </c>
      <c r="AH4173">
        <v>96.666700000000006</v>
      </c>
      <c r="AI4173">
        <v>3.379</v>
      </c>
      <c r="AJ4173">
        <v>3.379</v>
      </c>
      <c r="AK4173">
        <v>0.2</v>
      </c>
      <c r="AL41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3.379</v>
      </c>
      <c r="AM4173">
        <f>IF(AND(Source[[#This Row],[Credit_Noncredit]]="Noncredit",Source[[#This Row],[FTEF]]&gt;0),Source[[#This Row],[NC XLST FTES]]*525/(437.5*Source[[#This Row],[FTEF]]),0)</f>
        <v>20.273999999999997</v>
      </c>
      <c r="AN4173">
        <f>IF(Source[[#This Row],[Credit_Noncredit]]="Credit",Source[[#This Row],[Census Enrollment]],Source[[#This Row],[Noncredit Avg. Attendance]])</f>
        <v>20.273999999999997</v>
      </c>
    </row>
    <row r="4174" spans="1:40" x14ac:dyDescent="0.25">
      <c r="A4174" t="s">
        <v>1830</v>
      </c>
      <c r="B4174" t="s">
        <v>33</v>
      </c>
      <c r="C4174" t="s">
        <v>229</v>
      </c>
      <c r="D4174" t="s">
        <v>554</v>
      </c>
      <c r="E4174" s="4">
        <v>63323</v>
      </c>
      <c r="F4174" s="4" t="s">
        <v>555</v>
      </c>
      <c r="G4174" s="4">
        <v>3332</v>
      </c>
      <c r="H4174" t="str">
        <f>CONCATENATE(Source[[#This Row],[Subject]],TRIM(Source[[#This Row],[Course]]))</f>
        <v>TRST3332</v>
      </c>
      <c r="I4174" t="str">
        <f>VLOOKUP(Source[[#This Row],[SubjCrse]],'Courses and Categories'!$E$2:$G$1816,3,FALSE)</f>
        <v>Noncredit TRST</v>
      </c>
      <c r="J4174">
        <v>712</v>
      </c>
      <c r="K4174" t="s">
        <v>574</v>
      </c>
      <c r="L4174" t="s">
        <v>39</v>
      </c>
      <c r="M4174" t="s">
        <v>40</v>
      </c>
      <c r="N4174" t="s">
        <v>195</v>
      </c>
      <c r="O4174">
        <v>1115</v>
      </c>
      <c r="P4174">
        <v>1420</v>
      </c>
      <c r="Q4174" t="s">
        <v>1854</v>
      </c>
      <c r="S4174" t="s">
        <v>53</v>
      </c>
      <c r="T4174" t="s">
        <v>224</v>
      </c>
      <c r="U4174" s="1">
        <v>43628</v>
      </c>
      <c r="V4174" s="1">
        <v>43664</v>
      </c>
      <c r="W4174" t="s">
        <v>1858</v>
      </c>
      <c r="X4174" t="s">
        <v>46</v>
      </c>
      <c r="Y4174">
        <v>32</v>
      </c>
      <c r="Z4174">
        <v>25</v>
      </c>
      <c r="AA4174">
        <v>30</v>
      </c>
      <c r="AB4174">
        <v>83.333299999999994</v>
      </c>
      <c r="AD4174">
        <f>IF(ISBLANK(Source[[#This Row],[CrosslistID]]),1,1/COUNTIFS(Source[CrosslistID],Source[[#This Row],[CrosslistID]],Source[TermDesc],Source[[#This Row],[TermDesc]]))</f>
        <v>1</v>
      </c>
      <c r="AG4174">
        <v>0</v>
      </c>
      <c r="AH4174">
        <v>83.333299999999994</v>
      </c>
      <c r="AI4174">
        <v>3.1160000000000001</v>
      </c>
      <c r="AJ4174">
        <v>3.1160000000000001</v>
      </c>
      <c r="AK4174">
        <v>0.2</v>
      </c>
      <c r="AL41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3.1160000000000001</v>
      </c>
      <c r="AM4174">
        <f>IF(AND(Source[[#This Row],[Credit_Noncredit]]="Noncredit",Source[[#This Row],[FTEF]]&gt;0),Source[[#This Row],[NC XLST FTES]]*525/(437.5*Source[[#This Row],[FTEF]]),0)</f>
        <v>18.696000000000002</v>
      </c>
      <c r="AN4174">
        <f>IF(Source[[#This Row],[Credit_Noncredit]]="Credit",Source[[#This Row],[Census Enrollment]],Source[[#This Row],[Noncredit Avg. Attendance]])</f>
        <v>18.696000000000002</v>
      </c>
    </row>
    <row r="4175" spans="1:40" x14ac:dyDescent="0.25">
      <c r="A4175" t="s">
        <v>1830</v>
      </c>
      <c r="B4175" t="s">
        <v>33</v>
      </c>
      <c r="C4175" t="s">
        <v>229</v>
      </c>
      <c r="D4175" t="s">
        <v>554</v>
      </c>
      <c r="E4175" s="4">
        <v>63324</v>
      </c>
      <c r="F4175" s="4" t="s">
        <v>555</v>
      </c>
      <c r="G4175" s="4">
        <v>3332</v>
      </c>
      <c r="H4175" t="str">
        <f>CONCATENATE(Source[[#This Row],[Subject]],TRIM(Source[[#This Row],[Course]]))</f>
        <v>TRST3332</v>
      </c>
      <c r="I4175" t="str">
        <f>VLOOKUP(Source[[#This Row],[SubjCrse]],'Courses and Categories'!$E$2:$G$1816,3,FALSE)</f>
        <v>Noncredit TRST</v>
      </c>
      <c r="J4175">
        <v>713</v>
      </c>
      <c r="K4175" t="s">
        <v>574</v>
      </c>
      <c r="L4175" t="s">
        <v>39</v>
      </c>
      <c r="M4175" t="s">
        <v>40</v>
      </c>
      <c r="N4175" t="s">
        <v>195</v>
      </c>
      <c r="O4175">
        <v>755</v>
      </c>
      <c r="P4175">
        <v>1100</v>
      </c>
      <c r="Q4175" t="s">
        <v>1851</v>
      </c>
      <c r="S4175" t="s">
        <v>53</v>
      </c>
      <c r="T4175" t="s">
        <v>224</v>
      </c>
      <c r="U4175" s="1">
        <v>43628</v>
      </c>
      <c r="V4175" s="1">
        <v>43664</v>
      </c>
      <c r="W4175" t="s">
        <v>570</v>
      </c>
      <c r="X4175" t="s">
        <v>46</v>
      </c>
      <c r="Y4175">
        <v>41</v>
      </c>
      <c r="Z4175">
        <v>28</v>
      </c>
      <c r="AA4175">
        <v>30</v>
      </c>
      <c r="AB4175">
        <v>93.333299999999994</v>
      </c>
      <c r="AD4175">
        <f>IF(ISBLANK(Source[[#This Row],[CrosslistID]]),1,1/COUNTIFS(Source[CrosslistID],Source[[#This Row],[CrosslistID]],Source[TermDesc],Source[[#This Row],[TermDesc]]))</f>
        <v>1</v>
      </c>
      <c r="AG4175">
        <v>0</v>
      </c>
      <c r="AH4175">
        <v>93.333299999999994</v>
      </c>
      <c r="AI4175">
        <v>3.581</v>
      </c>
      <c r="AJ4175">
        <v>3.581</v>
      </c>
      <c r="AK4175">
        <v>0.2</v>
      </c>
      <c r="AL41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3.581</v>
      </c>
      <c r="AM4175">
        <f>IF(AND(Source[[#This Row],[Credit_Noncredit]]="Noncredit",Source[[#This Row],[FTEF]]&gt;0),Source[[#This Row],[NC XLST FTES]]*525/(437.5*Source[[#This Row],[FTEF]]),0)</f>
        <v>21.486000000000001</v>
      </c>
      <c r="AN4175">
        <f>IF(Source[[#This Row],[Credit_Noncredit]]="Credit",Source[[#This Row],[Census Enrollment]],Source[[#This Row],[Noncredit Avg. Attendance]])</f>
        <v>21.486000000000001</v>
      </c>
    </row>
    <row r="4176" spans="1:40" x14ac:dyDescent="0.25">
      <c r="A4176" t="s">
        <v>1830</v>
      </c>
      <c r="B4176" t="s">
        <v>33</v>
      </c>
      <c r="C4176" t="s">
        <v>229</v>
      </c>
      <c r="D4176" t="s">
        <v>554</v>
      </c>
      <c r="E4176" s="4">
        <v>63325</v>
      </c>
      <c r="F4176" s="4" t="s">
        <v>555</v>
      </c>
      <c r="G4176" s="4">
        <v>3332</v>
      </c>
      <c r="H4176" t="str">
        <f>CONCATENATE(Source[[#This Row],[Subject]],TRIM(Source[[#This Row],[Course]]))</f>
        <v>TRST3332</v>
      </c>
      <c r="I4176" t="str">
        <f>VLOOKUP(Source[[#This Row],[SubjCrse]],'Courses and Categories'!$E$2:$G$1816,3,FALSE)</f>
        <v>Noncredit TRST</v>
      </c>
      <c r="J4176">
        <v>714</v>
      </c>
      <c r="K4176" t="s">
        <v>574</v>
      </c>
      <c r="L4176" t="s">
        <v>39</v>
      </c>
      <c r="M4176" t="s">
        <v>40</v>
      </c>
      <c r="N4176" t="s">
        <v>195</v>
      </c>
      <c r="O4176">
        <v>755</v>
      </c>
      <c r="P4176">
        <v>1100</v>
      </c>
      <c r="Q4176" t="s">
        <v>1851</v>
      </c>
      <c r="S4176" t="s">
        <v>53</v>
      </c>
      <c r="T4176" t="s">
        <v>224</v>
      </c>
      <c r="U4176" s="1">
        <v>43628</v>
      </c>
      <c r="V4176" s="1">
        <v>43664</v>
      </c>
      <c r="W4176" t="s">
        <v>1859</v>
      </c>
      <c r="X4176" t="s">
        <v>46</v>
      </c>
      <c r="Y4176">
        <v>33</v>
      </c>
      <c r="Z4176">
        <v>21</v>
      </c>
      <c r="AA4176">
        <v>30</v>
      </c>
      <c r="AB4176">
        <v>70</v>
      </c>
      <c r="AD4176">
        <f>IF(ISBLANK(Source[[#This Row],[CrosslistID]]),1,1/COUNTIFS(Source[CrosslistID],Source[[#This Row],[CrosslistID]],Source[TermDesc],Source[[#This Row],[TermDesc]]))</f>
        <v>1</v>
      </c>
      <c r="AG4176">
        <v>0</v>
      </c>
      <c r="AH4176">
        <v>70</v>
      </c>
      <c r="AI4176">
        <v>2.552</v>
      </c>
      <c r="AJ4176">
        <v>2.552</v>
      </c>
      <c r="AK4176">
        <v>0.2</v>
      </c>
      <c r="AL41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2.552</v>
      </c>
      <c r="AM4176">
        <f>IF(AND(Source[[#This Row],[Credit_Noncredit]]="Noncredit",Source[[#This Row],[FTEF]]&gt;0),Source[[#This Row],[NC XLST FTES]]*525/(437.5*Source[[#This Row],[FTEF]]),0)</f>
        <v>15.311999999999999</v>
      </c>
      <c r="AN4176">
        <f>IF(Source[[#This Row],[Credit_Noncredit]]="Credit",Source[[#This Row],[Census Enrollment]],Source[[#This Row],[Noncredit Avg. Attendance]])</f>
        <v>15.311999999999999</v>
      </c>
    </row>
    <row r="4177" spans="1:40" x14ac:dyDescent="0.25">
      <c r="A4177" t="s">
        <v>1830</v>
      </c>
      <c r="B4177" t="s">
        <v>33</v>
      </c>
      <c r="C4177" t="s">
        <v>229</v>
      </c>
      <c r="D4177" t="s">
        <v>554</v>
      </c>
      <c r="E4177" s="4">
        <v>63326</v>
      </c>
      <c r="F4177" s="4" t="s">
        <v>555</v>
      </c>
      <c r="G4177" s="4">
        <v>3332</v>
      </c>
      <c r="H4177" t="str">
        <f>CONCATENATE(Source[[#This Row],[Subject]],TRIM(Source[[#This Row],[Course]]))</f>
        <v>TRST3332</v>
      </c>
      <c r="I4177" t="str">
        <f>VLOOKUP(Source[[#This Row],[SubjCrse]],'Courses and Categories'!$E$2:$G$1816,3,FALSE)</f>
        <v>Noncredit TRST</v>
      </c>
      <c r="J4177">
        <v>715</v>
      </c>
      <c r="K4177" t="s">
        <v>574</v>
      </c>
      <c r="L4177" t="s">
        <v>39</v>
      </c>
      <c r="M4177" t="s">
        <v>40</v>
      </c>
      <c r="N4177" t="s">
        <v>195</v>
      </c>
      <c r="O4177">
        <v>1115</v>
      </c>
      <c r="P4177">
        <v>1420</v>
      </c>
      <c r="Q4177" t="s">
        <v>1851</v>
      </c>
      <c r="S4177" t="s">
        <v>53</v>
      </c>
      <c r="T4177" t="s">
        <v>224</v>
      </c>
      <c r="U4177" s="1">
        <v>43628</v>
      </c>
      <c r="V4177" s="1">
        <v>43664</v>
      </c>
      <c r="W4177" t="s">
        <v>570</v>
      </c>
      <c r="X4177" t="s">
        <v>46</v>
      </c>
      <c r="Y4177">
        <v>38</v>
      </c>
      <c r="Z4177">
        <v>23</v>
      </c>
      <c r="AA4177">
        <v>30</v>
      </c>
      <c r="AB4177">
        <v>76.666700000000006</v>
      </c>
      <c r="AD4177">
        <f>IF(ISBLANK(Source[[#This Row],[CrosslistID]]),1,1/COUNTIFS(Source[CrosslistID],Source[[#This Row],[CrosslistID]],Source[TermDesc],Source[[#This Row],[TermDesc]]))</f>
        <v>1</v>
      </c>
      <c r="AG4177">
        <v>0</v>
      </c>
      <c r="AH4177">
        <v>76.666700000000006</v>
      </c>
      <c r="AI4177">
        <v>3.1589999999999998</v>
      </c>
      <c r="AJ4177">
        <v>3.1589999999999998</v>
      </c>
      <c r="AK4177">
        <v>0.2</v>
      </c>
      <c r="AL41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3.1589999999999998</v>
      </c>
      <c r="AM4177">
        <f>IF(AND(Source[[#This Row],[Credit_Noncredit]]="Noncredit",Source[[#This Row],[FTEF]]&gt;0),Source[[#This Row],[NC XLST FTES]]*525/(437.5*Source[[#This Row],[FTEF]]),0)</f>
        <v>18.954000000000001</v>
      </c>
      <c r="AN4177">
        <f>IF(Source[[#This Row],[Credit_Noncredit]]="Credit",Source[[#This Row],[Census Enrollment]],Source[[#This Row],[Noncredit Avg. Attendance]])</f>
        <v>18.954000000000001</v>
      </c>
    </row>
    <row r="4178" spans="1:40" x14ac:dyDescent="0.25">
      <c r="A4178" t="s">
        <v>1830</v>
      </c>
      <c r="B4178" t="s">
        <v>33</v>
      </c>
      <c r="C4178" t="s">
        <v>229</v>
      </c>
      <c r="D4178" t="s">
        <v>554</v>
      </c>
      <c r="E4178" s="4">
        <v>63327</v>
      </c>
      <c r="F4178" s="4" t="s">
        <v>555</v>
      </c>
      <c r="G4178" s="4">
        <v>3332</v>
      </c>
      <c r="H4178" t="str">
        <f>CONCATENATE(Source[[#This Row],[Subject]],TRIM(Source[[#This Row],[Course]]))</f>
        <v>TRST3332</v>
      </c>
      <c r="I4178" t="str">
        <f>VLOOKUP(Source[[#This Row],[SubjCrse]],'Courses and Categories'!$E$2:$G$1816,3,FALSE)</f>
        <v>Noncredit TRST</v>
      </c>
      <c r="J4178">
        <v>716</v>
      </c>
      <c r="K4178" t="s">
        <v>574</v>
      </c>
      <c r="L4178" t="s">
        <v>39</v>
      </c>
      <c r="M4178" t="s">
        <v>40</v>
      </c>
      <c r="N4178" t="s">
        <v>195</v>
      </c>
      <c r="O4178">
        <v>1115</v>
      </c>
      <c r="P4178">
        <v>1420</v>
      </c>
      <c r="Q4178" t="s">
        <v>1851</v>
      </c>
      <c r="S4178" t="s">
        <v>53</v>
      </c>
      <c r="T4178" t="s">
        <v>224</v>
      </c>
      <c r="U4178" s="1">
        <v>43628</v>
      </c>
      <c r="V4178" s="1">
        <v>43664</v>
      </c>
      <c r="W4178" t="s">
        <v>1859</v>
      </c>
      <c r="X4178" t="s">
        <v>46</v>
      </c>
      <c r="Y4178">
        <v>34</v>
      </c>
      <c r="Z4178">
        <v>23</v>
      </c>
      <c r="AA4178">
        <v>30</v>
      </c>
      <c r="AB4178">
        <v>76.666700000000006</v>
      </c>
      <c r="AD4178">
        <f>IF(ISBLANK(Source[[#This Row],[CrosslistID]]),1,1/COUNTIFS(Source[CrosslistID],Source[[#This Row],[CrosslistID]],Source[TermDesc],Source[[#This Row],[TermDesc]]))</f>
        <v>1</v>
      </c>
      <c r="AG4178">
        <v>0</v>
      </c>
      <c r="AH4178">
        <v>76.666700000000006</v>
      </c>
      <c r="AI4178">
        <v>3.2509999999999999</v>
      </c>
      <c r="AJ4178">
        <v>3.2509999999999999</v>
      </c>
      <c r="AK4178">
        <v>0.2</v>
      </c>
      <c r="AL41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3.2509999999999999</v>
      </c>
      <c r="AM4178">
        <f>IF(AND(Source[[#This Row],[Credit_Noncredit]]="Noncredit",Source[[#This Row],[FTEF]]&gt;0),Source[[#This Row],[NC XLST FTES]]*525/(437.5*Source[[#This Row],[FTEF]]),0)</f>
        <v>19.505999999999997</v>
      </c>
      <c r="AN4178">
        <f>IF(Source[[#This Row],[Credit_Noncredit]]="Credit",Source[[#This Row],[Census Enrollment]],Source[[#This Row],[Noncredit Avg. Attendance]])</f>
        <v>19.505999999999997</v>
      </c>
    </row>
    <row r="4179" spans="1:40" x14ac:dyDescent="0.25">
      <c r="A4179" t="s">
        <v>1830</v>
      </c>
      <c r="B4179" t="s">
        <v>33</v>
      </c>
      <c r="C4179" t="s">
        <v>229</v>
      </c>
      <c r="D4179" t="s">
        <v>554</v>
      </c>
      <c r="E4179" s="4">
        <v>63328</v>
      </c>
      <c r="F4179" s="4" t="s">
        <v>555</v>
      </c>
      <c r="G4179" s="4">
        <v>3332</v>
      </c>
      <c r="H4179" t="str">
        <f>CONCATENATE(Source[[#This Row],[Subject]],TRIM(Source[[#This Row],[Course]]))</f>
        <v>TRST3332</v>
      </c>
      <c r="I4179" t="str">
        <f>VLOOKUP(Source[[#This Row],[SubjCrse]],'Courses and Categories'!$E$2:$G$1816,3,FALSE)</f>
        <v>Noncredit TRST</v>
      </c>
      <c r="J4179">
        <v>717</v>
      </c>
      <c r="K4179" t="s">
        <v>574</v>
      </c>
      <c r="L4179" t="s">
        <v>39</v>
      </c>
      <c r="M4179" t="s">
        <v>40</v>
      </c>
      <c r="N4179" t="s">
        <v>63</v>
      </c>
      <c r="O4179">
        <v>900</v>
      </c>
      <c r="P4179">
        <v>1230</v>
      </c>
      <c r="Q4179" t="s">
        <v>52</v>
      </c>
      <c r="R4179">
        <v>215</v>
      </c>
      <c r="S4179" t="s">
        <v>53</v>
      </c>
      <c r="T4179" t="s">
        <v>44</v>
      </c>
      <c r="U4179" s="1">
        <v>43626</v>
      </c>
      <c r="V4179" s="1">
        <v>43667</v>
      </c>
      <c r="W4179" t="s">
        <v>585</v>
      </c>
      <c r="X4179" t="s">
        <v>46</v>
      </c>
      <c r="Y4179">
        <v>30</v>
      </c>
      <c r="Z4179">
        <v>28</v>
      </c>
      <c r="AA4179">
        <v>30</v>
      </c>
      <c r="AB4179">
        <v>93.333299999999994</v>
      </c>
      <c r="AD4179">
        <f>IF(ISBLANK(Source[[#This Row],[CrosslistID]]),1,1/COUNTIFS(Source[CrosslistID],Source[[#This Row],[CrosslistID]],Source[TermDesc],Source[[#This Row],[TermDesc]]))</f>
        <v>1</v>
      </c>
      <c r="AG4179">
        <v>0</v>
      </c>
      <c r="AH4179">
        <v>93.333299999999994</v>
      </c>
      <c r="AI4179">
        <v>2.0030000000000001</v>
      </c>
      <c r="AJ4179">
        <v>2.0030000000000001</v>
      </c>
      <c r="AK4179">
        <v>0.2</v>
      </c>
      <c r="AL41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2.0030000000000001</v>
      </c>
      <c r="AM4179">
        <f>IF(AND(Source[[#This Row],[Credit_Noncredit]]="Noncredit",Source[[#This Row],[FTEF]]&gt;0),Source[[#This Row],[NC XLST FTES]]*525/(437.5*Source[[#This Row],[FTEF]]),0)</f>
        <v>12.018000000000001</v>
      </c>
      <c r="AN4179">
        <f>IF(Source[[#This Row],[Credit_Noncredit]]="Credit",Source[[#This Row],[Census Enrollment]],Source[[#This Row],[Noncredit Avg. Attendance]])</f>
        <v>12.018000000000001</v>
      </c>
    </row>
    <row r="4180" spans="1:40" x14ac:dyDescent="0.25">
      <c r="A4180" t="s">
        <v>1830</v>
      </c>
      <c r="B4180" t="s">
        <v>33</v>
      </c>
      <c r="C4180" t="s">
        <v>229</v>
      </c>
      <c r="D4180" t="s">
        <v>554</v>
      </c>
      <c r="E4180" s="4">
        <v>63420</v>
      </c>
      <c r="F4180" s="4" t="s">
        <v>555</v>
      </c>
      <c r="G4180" s="4">
        <v>3332</v>
      </c>
      <c r="H4180" t="str">
        <f>CONCATENATE(Source[[#This Row],[Subject]],TRIM(Source[[#This Row],[Course]]))</f>
        <v>TRST3332</v>
      </c>
      <c r="I4180" t="str">
        <f>VLOOKUP(Source[[#This Row],[SubjCrse]],'Courses and Categories'!$E$2:$G$1816,3,FALSE)</f>
        <v>Noncredit TRST</v>
      </c>
      <c r="J4180">
        <v>718</v>
      </c>
      <c r="K4180" t="s">
        <v>574</v>
      </c>
      <c r="M4180" t="s">
        <v>40</v>
      </c>
      <c r="N4180" t="s">
        <v>195</v>
      </c>
      <c r="O4180">
        <v>755</v>
      </c>
      <c r="P4180">
        <v>1100</v>
      </c>
      <c r="Q4180" t="s">
        <v>1854</v>
      </c>
      <c r="S4180" t="s">
        <v>53</v>
      </c>
      <c r="T4180" t="s">
        <v>224</v>
      </c>
      <c r="U4180" s="1">
        <v>43628</v>
      </c>
      <c r="V4180" s="1">
        <v>43664</v>
      </c>
      <c r="W4180" t="s">
        <v>1860</v>
      </c>
      <c r="X4180" t="s">
        <v>46</v>
      </c>
      <c r="Y4180">
        <v>32</v>
      </c>
      <c r="Z4180">
        <v>32</v>
      </c>
      <c r="AA4180">
        <v>30</v>
      </c>
      <c r="AB4180">
        <v>106.66670000000001</v>
      </c>
      <c r="AD4180">
        <f>IF(ISBLANK(Source[[#This Row],[CrosslistID]]),1,1/COUNTIFS(Source[CrosslistID],Source[[#This Row],[CrosslistID]],Source[TermDesc],Source[[#This Row],[TermDesc]]))</f>
        <v>1</v>
      </c>
      <c r="AG4180">
        <v>0</v>
      </c>
      <c r="AH4180">
        <v>106.66670000000001</v>
      </c>
      <c r="AI4180">
        <v>3.972</v>
      </c>
      <c r="AJ4180">
        <v>3.972</v>
      </c>
      <c r="AK4180">
        <v>0.2</v>
      </c>
      <c r="AL41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3.972</v>
      </c>
      <c r="AM4180">
        <f>IF(AND(Source[[#This Row],[Credit_Noncredit]]="Noncredit",Source[[#This Row],[FTEF]]&gt;0),Source[[#This Row],[NC XLST FTES]]*525/(437.5*Source[[#This Row],[FTEF]]),0)</f>
        <v>23.832000000000001</v>
      </c>
      <c r="AN4180">
        <f>IF(Source[[#This Row],[Credit_Noncredit]]="Credit",Source[[#This Row],[Census Enrollment]],Source[[#This Row],[Noncredit Avg. Attendance]])</f>
        <v>23.832000000000001</v>
      </c>
    </row>
    <row r="4181" spans="1:40" x14ac:dyDescent="0.25">
      <c r="A4181" t="s">
        <v>1830</v>
      </c>
      <c r="B4181" t="s">
        <v>33</v>
      </c>
      <c r="C4181" t="s">
        <v>229</v>
      </c>
      <c r="D4181" t="s">
        <v>554</v>
      </c>
      <c r="E4181" s="4">
        <v>63330</v>
      </c>
      <c r="F4181" s="4" t="s">
        <v>555</v>
      </c>
      <c r="G4181" s="4">
        <v>3335</v>
      </c>
      <c r="H4181" t="str">
        <f>CONCATENATE(Source[[#This Row],[Subject]],TRIM(Source[[#This Row],[Course]]))</f>
        <v>TRST3335</v>
      </c>
      <c r="I4181" t="str">
        <f>VLOOKUP(Source[[#This Row],[SubjCrse]],'Courses and Categories'!$E$2:$G$1816,3,FALSE)</f>
        <v>Noncredit TRST</v>
      </c>
      <c r="J4181">
        <v>101</v>
      </c>
      <c r="K4181" t="s">
        <v>580</v>
      </c>
      <c r="L4181" t="s">
        <v>39</v>
      </c>
      <c r="M4181" t="s">
        <v>40</v>
      </c>
      <c r="N4181" t="s">
        <v>195</v>
      </c>
      <c r="O4181">
        <v>755</v>
      </c>
      <c r="P4181">
        <v>1100</v>
      </c>
      <c r="Q4181" t="s">
        <v>233</v>
      </c>
      <c r="R4181">
        <v>218</v>
      </c>
      <c r="S4181" t="s">
        <v>134</v>
      </c>
      <c r="T4181" t="s">
        <v>224</v>
      </c>
      <c r="U4181" s="1">
        <v>43628</v>
      </c>
      <c r="V4181" s="1">
        <v>43664</v>
      </c>
      <c r="W4181" t="s">
        <v>613</v>
      </c>
      <c r="X4181" t="s">
        <v>46</v>
      </c>
      <c r="Y4181">
        <v>34</v>
      </c>
      <c r="Z4181">
        <v>32</v>
      </c>
      <c r="AA4181">
        <v>35</v>
      </c>
      <c r="AB4181">
        <v>91.428600000000003</v>
      </c>
      <c r="AD4181">
        <f>IF(ISBLANK(Source[[#This Row],[CrosslistID]]),1,1/COUNTIFS(Source[CrosslistID],Source[[#This Row],[CrosslistID]],Source[TermDesc],Source[[#This Row],[TermDesc]]))</f>
        <v>1</v>
      </c>
      <c r="AG4181">
        <v>0</v>
      </c>
      <c r="AH4181">
        <v>91.428600000000003</v>
      </c>
      <c r="AI4181">
        <v>3.7570000000000001</v>
      </c>
      <c r="AJ4181">
        <v>3.7570000000000001</v>
      </c>
      <c r="AK4181">
        <v>0.2</v>
      </c>
      <c r="AL41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3.7570000000000001</v>
      </c>
      <c r="AM4181">
        <f>IF(AND(Source[[#This Row],[Credit_Noncredit]]="Noncredit",Source[[#This Row],[FTEF]]&gt;0),Source[[#This Row],[NC XLST FTES]]*525/(437.5*Source[[#This Row],[FTEF]]),0)</f>
        <v>22.541999999999998</v>
      </c>
      <c r="AN4181">
        <f>IF(Source[[#This Row],[Credit_Noncredit]]="Credit",Source[[#This Row],[Census Enrollment]],Source[[#This Row],[Noncredit Avg. Attendance]])</f>
        <v>22.541999999999998</v>
      </c>
    </row>
    <row r="4182" spans="1:40" x14ac:dyDescent="0.25">
      <c r="A4182" t="s">
        <v>1830</v>
      </c>
      <c r="B4182" t="s">
        <v>33</v>
      </c>
      <c r="C4182" t="s">
        <v>229</v>
      </c>
      <c r="D4182" t="s">
        <v>554</v>
      </c>
      <c r="E4182" s="4">
        <v>63332</v>
      </c>
      <c r="F4182" s="4" t="s">
        <v>555</v>
      </c>
      <c r="G4182" s="4">
        <v>3335</v>
      </c>
      <c r="H4182" t="str">
        <f>CONCATENATE(Source[[#This Row],[Subject]],TRIM(Source[[#This Row],[Course]]))</f>
        <v>TRST3335</v>
      </c>
      <c r="I4182" t="str">
        <f>VLOOKUP(Source[[#This Row],[SubjCrse]],'Courses and Categories'!$E$2:$G$1816,3,FALSE)</f>
        <v>Noncredit TRST</v>
      </c>
      <c r="J4182">
        <v>102</v>
      </c>
      <c r="K4182" t="s">
        <v>580</v>
      </c>
      <c r="L4182" t="s">
        <v>39</v>
      </c>
      <c r="M4182" t="s">
        <v>40</v>
      </c>
      <c r="N4182" t="s">
        <v>195</v>
      </c>
      <c r="O4182">
        <v>1115</v>
      </c>
      <c r="P4182">
        <v>1420</v>
      </c>
      <c r="Q4182" t="s">
        <v>233</v>
      </c>
      <c r="R4182">
        <v>218</v>
      </c>
      <c r="S4182" t="s">
        <v>134</v>
      </c>
      <c r="T4182" t="s">
        <v>224</v>
      </c>
      <c r="U4182" s="1">
        <v>43628</v>
      </c>
      <c r="V4182" s="1">
        <v>43664</v>
      </c>
      <c r="W4182" t="s">
        <v>613</v>
      </c>
      <c r="X4182" t="s">
        <v>46</v>
      </c>
      <c r="Y4182">
        <v>26</v>
      </c>
      <c r="Z4182">
        <v>23</v>
      </c>
      <c r="AA4182">
        <v>35</v>
      </c>
      <c r="AB4182">
        <v>65.714299999999994</v>
      </c>
      <c r="AD4182">
        <f>IF(ISBLANK(Source[[#This Row],[CrosslistID]]),1,1/COUNTIFS(Source[CrosslistID],Source[[#This Row],[CrosslistID]],Source[TermDesc],Source[[#This Row],[TermDesc]]))</f>
        <v>1</v>
      </c>
      <c r="AG4182">
        <v>0</v>
      </c>
      <c r="AH4182">
        <v>65.714299999999994</v>
      </c>
      <c r="AI4182">
        <v>2.3479999999999999</v>
      </c>
      <c r="AJ4182">
        <v>2.3479999999999999</v>
      </c>
      <c r="AK4182">
        <v>0.2</v>
      </c>
      <c r="AL41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2.3479999999999999</v>
      </c>
      <c r="AM4182">
        <f>IF(AND(Source[[#This Row],[Credit_Noncredit]]="Noncredit",Source[[#This Row],[FTEF]]&gt;0),Source[[#This Row],[NC XLST FTES]]*525/(437.5*Source[[#This Row],[FTEF]]),0)</f>
        <v>14.087999999999997</v>
      </c>
      <c r="AN4182">
        <f>IF(Source[[#This Row],[Credit_Noncredit]]="Credit",Source[[#This Row],[Census Enrollment]],Source[[#This Row],[Noncredit Avg. Attendance]])</f>
        <v>14.087999999999997</v>
      </c>
    </row>
    <row r="4183" spans="1:40" x14ac:dyDescent="0.25">
      <c r="A4183" t="s">
        <v>1830</v>
      </c>
      <c r="B4183" t="s">
        <v>33</v>
      </c>
      <c r="C4183" t="s">
        <v>229</v>
      </c>
      <c r="D4183" t="s">
        <v>554</v>
      </c>
      <c r="E4183" s="4">
        <v>63333</v>
      </c>
      <c r="F4183" s="4" t="s">
        <v>555</v>
      </c>
      <c r="G4183" s="4">
        <v>3335</v>
      </c>
      <c r="H4183" t="str">
        <f>CONCATENATE(Source[[#This Row],[Subject]],TRIM(Source[[#This Row],[Course]]))</f>
        <v>TRST3335</v>
      </c>
      <c r="I4183" t="str">
        <f>VLOOKUP(Source[[#This Row],[SubjCrse]],'Courses and Categories'!$E$2:$G$1816,3,FALSE)</f>
        <v>Noncredit TRST</v>
      </c>
      <c r="J4183">
        <v>701</v>
      </c>
      <c r="K4183" t="s">
        <v>580</v>
      </c>
      <c r="L4183" t="s">
        <v>39</v>
      </c>
      <c r="M4183" t="s">
        <v>40</v>
      </c>
      <c r="N4183" t="s">
        <v>195</v>
      </c>
      <c r="O4183">
        <v>755</v>
      </c>
      <c r="P4183">
        <v>1100</v>
      </c>
      <c r="Q4183" t="s">
        <v>571</v>
      </c>
      <c r="S4183" t="s">
        <v>248</v>
      </c>
      <c r="T4183" t="s">
        <v>224</v>
      </c>
      <c r="U4183" s="1">
        <v>43628</v>
      </c>
      <c r="V4183" s="1">
        <v>43664</v>
      </c>
      <c r="W4183" t="s">
        <v>1861</v>
      </c>
      <c r="X4183" t="s">
        <v>46</v>
      </c>
      <c r="Y4183">
        <v>45</v>
      </c>
      <c r="Z4183">
        <v>38</v>
      </c>
      <c r="AA4183">
        <v>30</v>
      </c>
      <c r="AB4183">
        <v>126.66670000000001</v>
      </c>
      <c r="AD4183">
        <f>IF(ISBLANK(Source[[#This Row],[CrosslistID]]),1,1/COUNTIFS(Source[CrosslistID],Source[[#This Row],[CrosslistID]],Source[TermDesc],Source[[#This Row],[TermDesc]]))</f>
        <v>1</v>
      </c>
      <c r="AG4183">
        <v>0</v>
      </c>
      <c r="AH4183">
        <v>126.66670000000001</v>
      </c>
      <c r="AI4183">
        <v>4.3120000000000003</v>
      </c>
      <c r="AJ4183">
        <v>4.3120000000000003</v>
      </c>
      <c r="AK4183">
        <v>0.2</v>
      </c>
      <c r="AL41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4.3120000000000003</v>
      </c>
      <c r="AM4183">
        <f>IF(AND(Source[[#This Row],[Credit_Noncredit]]="Noncredit",Source[[#This Row],[FTEF]]&gt;0),Source[[#This Row],[NC XLST FTES]]*525/(437.5*Source[[#This Row],[FTEF]]),0)</f>
        <v>25.872000000000003</v>
      </c>
      <c r="AN4183">
        <f>IF(Source[[#This Row],[Credit_Noncredit]]="Credit",Source[[#This Row],[Census Enrollment]],Source[[#This Row],[Noncredit Avg. Attendance]])</f>
        <v>25.872000000000003</v>
      </c>
    </row>
    <row r="4184" spans="1:40" x14ac:dyDescent="0.25">
      <c r="A4184" t="s">
        <v>1830</v>
      </c>
      <c r="B4184" t="s">
        <v>33</v>
      </c>
      <c r="C4184" t="s">
        <v>229</v>
      </c>
      <c r="D4184" t="s">
        <v>554</v>
      </c>
      <c r="E4184" s="4">
        <v>63334</v>
      </c>
      <c r="F4184" s="4" t="s">
        <v>555</v>
      </c>
      <c r="G4184" s="4">
        <v>3335</v>
      </c>
      <c r="H4184" t="str">
        <f>CONCATENATE(Source[[#This Row],[Subject]],TRIM(Source[[#This Row],[Course]]))</f>
        <v>TRST3335</v>
      </c>
      <c r="I4184" t="str">
        <f>VLOOKUP(Source[[#This Row],[SubjCrse]],'Courses and Categories'!$E$2:$G$1816,3,FALSE)</f>
        <v>Noncredit TRST</v>
      </c>
      <c r="J4184">
        <v>702</v>
      </c>
      <c r="K4184" t="s">
        <v>580</v>
      </c>
      <c r="L4184" t="s">
        <v>39</v>
      </c>
      <c r="M4184" t="s">
        <v>40</v>
      </c>
      <c r="N4184" t="s">
        <v>195</v>
      </c>
      <c r="O4184">
        <v>1115</v>
      </c>
      <c r="P4184">
        <v>1420</v>
      </c>
      <c r="Q4184" t="s">
        <v>571</v>
      </c>
      <c r="S4184" t="s">
        <v>248</v>
      </c>
      <c r="T4184" t="s">
        <v>224</v>
      </c>
      <c r="U4184" s="1">
        <v>43628</v>
      </c>
      <c r="V4184" s="1">
        <v>43664</v>
      </c>
      <c r="W4184" t="s">
        <v>1861</v>
      </c>
      <c r="X4184" t="s">
        <v>46</v>
      </c>
      <c r="Y4184">
        <v>40</v>
      </c>
      <c r="Z4184">
        <v>28</v>
      </c>
      <c r="AA4184">
        <v>30</v>
      </c>
      <c r="AB4184">
        <v>93.333299999999994</v>
      </c>
      <c r="AD4184">
        <f>IF(ISBLANK(Source[[#This Row],[CrosslistID]]),1,1/COUNTIFS(Source[CrosslistID],Source[[#This Row],[CrosslistID]],Source[TermDesc],Source[[#This Row],[TermDesc]]))</f>
        <v>1</v>
      </c>
      <c r="AG4184">
        <v>0</v>
      </c>
      <c r="AH4184">
        <v>93.333299999999994</v>
      </c>
      <c r="AI4184">
        <v>2.1379999999999999</v>
      </c>
      <c r="AJ4184">
        <v>2.1379999999999999</v>
      </c>
      <c r="AK4184">
        <v>0.2</v>
      </c>
      <c r="AL41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2.1379999999999999</v>
      </c>
      <c r="AM4184">
        <f>IF(AND(Source[[#This Row],[Credit_Noncredit]]="Noncredit",Source[[#This Row],[FTEF]]&gt;0),Source[[#This Row],[NC XLST FTES]]*525/(437.5*Source[[#This Row],[FTEF]]),0)</f>
        <v>12.828000000000001</v>
      </c>
      <c r="AN4184">
        <f>IF(Source[[#This Row],[Credit_Noncredit]]="Credit",Source[[#This Row],[Census Enrollment]],Source[[#This Row],[Noncredit Avg. Attendance]])</f>
        <v>12.828000000000001</v>
      </c>
    </row>
    <row r="4185" spans="1:40" x14ac:dyDescent="0.25">
      <c r="A4185" t="s">
        <v>1830</v>
      </c>
      <c r="B4185" t="s">
        <v>33</v>
      </c>
      <c r="C4185" t="s">
        <v>229</v>
      </c>
      <c r="D4185" t="s">
        <v>554</v>
      </c>
      <c r="E4185" s="4">
        <v>63335</v>
      </c>
      <c r="F4185" s="4" t="s">
        <v>555</v>
      </c>
      <c r="G4185" s="4">
        <v>3335</v>
      </c>
      <c r="H4185" t="str">
        <f>CONCATENATE(Source[[#This Row],[Subject]],TRIM(Source[[#This Row],[Course]]))</f>
        <v>TRST3335</v>
      </c>
      <c r="I4185" t="str">
        <f>VLOOKUP(Source[[#This Row],[SubjCrse]],'Courses and Categories'!$E$2:$G$1816,3,FALSE)</f>
        <v>Noncredit TRST</v>
      </c>
      <c r="J4185">
        <v>703</v>
      </c>
      <c r="K4185" t="s">
        <v>580</v>
      </c>
      <c r="L4185" t="s">
        <v>39</v>
      </c>
      <c r="M4185" t="s">
        <v>40</v>
      </c>
      <c r="N4185" t="s">
        <v>195</v>
      </c>
      <c r="O4185">
        <v>755</v>
      </c>
      <c r="P4185">
        <v>1100</v>
      </c>
      <c r="Q4185" t="s">
        <v>1851</v>
      </c>
      <c r="S4185" t="s">
        <v>53</v>
      </c>
      <c r="T4185" t="s">
        <v>224</v>
      </c>
      <c r="U4185" s="1">
        <v>43628</v>
      </c>
      <c r="V4185" s="1">
        <v>43664</v>
      </c>
      <c r="W4185" t="s">
        <v>1862</v>
      </c>
      <c r="X4185" t="s">
        <v>46</v>
      </c>
      <c r="Y4185">
        <v>38</v>
      </c>
      <c r="Z4185">
        <v>26</v>
      </c>
      <c r="AA4185">
        <v>30</v>
      </c>
      <c r="AB4185">
        <v>86.666700000000006</v>
      </c>
      <c r="AD4185">
        <f>IF(ISBLANK(Source[[#This Row],[CrosslistID]]),1,1/COUNTIFS(Source[CrosslistID],Source[[#This Row],[CrosslistID]],Source[TermDesc],Source[[#This Row],[TermDesc]]))</f>
        <v>1</v>
      </c>
      <c r="AG4185">
        <v>0</v>
      </c>
      <c r="AH4185">
        <v>86.666700000000006</v>
      </c>
      <c r="AI4185">
        <v>3.226</v>
      </c>
      <c r="AJ4185">
        <v>3.226</v>
      </c>
      <c r="AK4185">
        <v>0.2</v>
      </c>
      <c r="AL41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3.226</v>
      </c>
      <c r="AM4185">
        <f>IF(AND(Source[[#This Row],[Credit_Noncredit]]="Noncredit",Source[[#This Row],[FTEF]]&gt;0),Source[[#This Row],[NC XLST FTES]]*525/(437.5*Source[[#This Row],[FTEF]]),0)</f>
        <v>19.356000000000002</v>
      </c>
      <c r="AN4185">
        <f>IF(Source[[#This Row],[Credit_Noncredit]]="Credit",Source[[#This Row],[Census Enrollment]],Source[[#This Row],[Noncredit Avg. Attendance]])</f>
        <v>19.356000000000002</v>
      </c>
    </row>
    <row r="4186" spans="1:40" x14ac:dyDescent="0.25">
      <c r="A4186" t="s">
        <v>1830</v>
      </c>
      <c r="B4186" t="s">
        <v>33</v>
      </c>
      <c r="C4186" t="s">
        <v>229</v>
      </c>
      <c r="D4186" t="s">
        <v>554</v>
      </c>
      <c r="E4186" s="4">
        <v>63336</v>
      </c>
      <c r="F4186" s="4" t="s">
        <v>555</v>
      </c>
      <c r="G4186" s="4">
        <v>3335</v>
      </c>
      <c r="H4186" t="str">
        <f>CONCATENATE(Source[[#This Row],[Subject]],TRIM(Source[[#This Row],[Course]]))</f>
        <v>TRST3335</v>
      </c>
      <c r="I4186" t="str">
        <f>VLOOKUP(Source[[#This Row],[SubjCrse]],'Courses and Categories'!$E$2:$G$1816,3,FALSE)</f>
        <v>Noncredit TRST</v>
      </c>
      <c r="J4186">
        <v>704</v>
      </c>
      <c r="K4186" t="s">
        <v>580</v>
      </c>
      <c r="L4186" t="s">
        <v>39</v>
      </c>
      <c r="M4186" t="s">
        <v>40</v>
      </c>
      <c r="N4186" t="s">
        <v>195</v>
      </c>
      <c r="O4186">
        <v>1115</v>
      </c>
      <c r="P4186">
        <v>1420</v>
      </c>
      <c r="Q4186" t="s">
        <v>1851</v>
      </c>
      <c r="S4186" t="s">
        <v>53</v>
      </c>
      <c r="T4186" t="s">
        <v>224</v>
      </c>
      <c r="U4186" s="1">
        <v>43628</v>
      </c>
      <c r="V4186" s="1">
        <v>43664</v>
      </c>
      <c r="W4186" t="s">
        <v>1862</v>
      </c>
      <c r="X4186" t="s">
        <v>46</v>
      </c>
      <c r="Y4186">
        <v>35</v>
      </c>
      <c r="Z4186">
        <v>16</v>
      </c>
      <c r="AA4186">
        <v>30</v>
      </c>
      <c r="AB4186">
        <v>53.333300000000001</v>
      </c>
      <c r="AD4186">
        <f>IF(ISBLANK(Source[[#This Row],[CrosslistID]]),1,1/COUNTIFS(Source[CrosslistID],Source[[#This Row],[CrosslistID]],Source[TermDesc],Source[[#This Row],[TermDesc]]))</f>
        <v>1</v>
      </c>
      <c r="AG4186">
        <v>0</v>
      </c>
      <c r="AH4186">
        <v>53.333300000000001</v>
      </c>
      <c r="AI4186">
        <v>2.097</v>
      </c>
      <c r="AJ4186">
        <v>2.097</v>
      </c>
      <c r="AK4186">
        <v>0.2</v>
      </c>
      <c r="AL41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2.097</v>
      </c>
      <c r="AM4186">
        <f>IF(AND(Source[[#This Row],[Credit_Noncredit]]="Noncredit",Source[[#This Row],[FTEF]]&gt;0),Source[[#This Row],[NC XLST FTES]]*525/(437.5*Source[[#This Row],[FTEF]]),0)</f>
        <v>12.581999999999999</v>
      </c>
      <c r="AN4186">
        <f>IF(Source[[#This Row],[Credit_Noncredit]]="Credit",Source[[#This Row],[Census Enrollment]],Source[[#This Row],[Noncredit Avg. Attendance]])</f>
        <v>12.581999999999999</v>
      </c>
    </row>
    <row r="4187" spans="1:40" x14ac:dyDescent="0.25">
      <c r="A4187" t="s">
        <v>1830</v>
      </c>
      <c r="B4187" t="s">
        <v>33</v>
      </c>
      <c r="C4187" t="s">
        <v>229</v>
      </c>
      <c r="D4187" t="s">
        <v>554</v>
      </c>
      <c r="E4187" s="4">
        <v>63337</v>
      </c>
      <c r="F4187" s="4" t="s">
        <v>555</v>
      </c>
      <c r="G4187" s="4">
        <v>3335</v>
      </c>
      <c r="H4187" t="str">
        <f>CONCATENATE(Source[[#This Row],[Subject]],TRIM(Source[[#This Row],[Course]]))</f>
        <v>TRST3335</v>
      </c>
      <c r="I4187" t="str">
        <f>VLOOKUP(Source[[#This Row],[SubjCrse]],'Courses and Categories'!$E$2:$G$1816,3,FALSE)</f>
        <v>Noncredit TRST</v>
      </c>
      <c r="J4187">
        <v>705</v>
      </c>
      <c r="K4187" t="s">
        <v>580</v>
      </c>
      <c r="L4187" t="s">
        <v>39</v>
      </c>
      <c r="M4187" t="s">
        <v>40</v>
      </c>
      <c r="N4187" t="s">
        <v>195</v>
      </c>
      <c r="O4187">
        <v>755</v>
      </c>
      <c r="P4187">
        <v>1100</v>
      </c>
      <c r="Q4187" t="s">
        <v>52</v>
      </c>
      <c r="R4187">
        <v>213</v>
      </c>
      <c r="S4187" t="s">
        <v>53</v>
      </c>
      <c r="T4187" t="s">
        <v>224</v>
      </c>
      <c r="U4187" s="1">
        <v>43628</v>
      </c>
      <c r="V4187" s="1">
        <v>43664</v>
      </c>
      <c r="W4187" t="s">
        <v>1863</v>
      </c>
      <c r="X4187" t="s">
        <v>46</v>
      </c>
      <c r="Y4187">
        <v>42</v>
      </c>
      <c r="Z4187">
        <v>29</v>
      </c>
      <c r="AA4187">
        <v>30</v>
      </c>
      <c r="AB4187">
        <v>96.666700000000006</v>
      </c>
      <c r="AD4187">
        <f>IF(ISBLANK(Source[[#This Row],[CrosslistID]]),1,1/COUNTIFS(Source[CrosslistID],Source[[#This Row],[CrosslistID]],Source[TermDesc],Source[[#This Row],[TermDesc]]))</f>
        <v>1</v>
      </c>
      <c r="AG4187">
        <v>0</v>
      </c>
      <c r="AH4187">
        <v>96.666700000000006</v>
      </c>
      <c r="AI4187">
        <v>3.294</v>
      </c>
      <c r="AJ4187">
        <v>3.294</v>
      </c>
      <c r="AK4187">
        <v>0.2</v>
      </c>
      <c r="AL41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3.294</v>
      </c>
      <c r="AM4187">
        <f>IF(AND(Source[[#This Row],[Credit_Noncredit]]="Noncredit",Source[[#This Row],[FTEF]]&gt;0),Source[[#This Row],[NC XLST FTES]]*525/(437.5*Source[[#This Row],[FTEF]]),0)</f>
        <v>19.763999999999999</v>
      </c>
      <c r="AN4187">
        <f>IF(Source[[#This Row],[Credit_Noncredit]]="Credit",Source[[#This Row],[Census Enrollment]],Source[[#This Row],[Noncredit Avg. Attendance]])</f>
        <v>19.763999999999999</v>
      </c>
    </row>
    <row r="4188" spans="1:40" x14ac:dyDescent="0.25">
      <c r="A4188" t="s">
        <v>1830</v>
      </c>
      <c r="B4188" t="s">
        <v>33</v>
      </c>
      <c r="C4188" t="s">
        <v>229</v>
      </c>
      <c r="D4188" t="s">
        <v>554</v>
      </c>
      <c r="E4188" s="4">
        <v>63338</v>
      </c>
      <c r="F4188" s="4" t="s">
        <v>555</v>
      </c>
      <c r="G4188" s="4">
        <v>3335</v>
      </c>
      <c r="H4188" t="str">
        <f>CONCATENATE(Source[[#This Row],[Subject]],TRIM(Source[[#This Row],[Course]]))</f>
        <v>TRST3335</v>
      </c>
      <c r="I4188" t="str">
        <f>VLOOKUP(Source[[#This Row],[SubjCrse]],'Courses and Categories'!$E$2:$G$1816,3,FALSE)</f>
        <v>Noncredit TRST</v>
      </c>
      <c r="J4188">
        <v>706</v>
      </c>
      <c r="K4188" t="s">
        <v>580</v>
      </c>
      <c r="L4188" t="s">
        <v>39</v>
      </c>
      <c r="M4188" t="s">
        <v>40</v>
      </c>
      <c r="N4188" t="s">
        <v>195</v>
      </c>
      <c r="O4188">
        <v>1115</v>
      </c>
      <c r="P4188">
        <v>1420</v>
      </c>
      <c r="Q4188" t="s">
        <v>52</v>
      </c>
      <c r="R4188">
        <v>213</v>
      </c>
      <c r="S4188" t="s">
        <v>53</v>
      </c>
      <c r="T4188" t="s">
        <v>224</v>
      </c>
      <c r="U4188" s="1">
        <v>43628</v>
      </c>
      <c r="V4188" s="1">
        <v>43664</v>
      </c>
      <c r="W4188" t="s">
        <v>1863</v>
      </c>
      <c r="X4188" t="s">
        <v>46</v>
      </c>
      <c r="Y4188">
        <v>40</v>
      </c>
      <c r="Z4188">
        <v>28</v>
      </c>
      <c r="AA4188">
        <v>30</v>
      </c>
      <c r="AB4188">
        <v>93.333299999999994</v>
      </c>
      <c r="AD4188">
        <f>IF(ISBLANK(Source[[#This Row],[CrosslistID]]),1,1/COUNTIFS(Source[CrosslistID],Source[[#This Row],[CrosslistID]],Source[TermDesc],Source[[#This Row],[TermDesc]]))</f>
        <v>1</v>
      </c>
      <c r="AG4188">
        <v>0</v>
      </c>
      <c r="AH4188">
        <v>93.333299999999994</v>
      </c>
      <c r="AI4188">
        <v>3.6579999999999999</v>
      </c>
      <c r="AJ4188">
        <v>3.6579999999999999</v>
      </c>
      <c r="AK4188">
        <v>0.2</v>
      </c>
      <c r="AL41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3.6579999999999999</v>
      </c>
      <c r="AM4188">
        <f>IF(AND(Source[[#This Row],[Credit_Noncredit]]="Noncredit",Source[[#This Row],[FTEF]]&gt;0),Source[[#This Row],[NC XLST FTES]]*525/(437.5*Source[[#This Row],[FTEF]]),0)</f>
        <v>21.948</v>
      </c>
      <c r="AN4188">
        <f>IF(Source[[#This Row],[Credit_Noncredit]]="Credit",Source[[#This Row],[Census Enrollment]],Source[[#This Row],[Noncredit Avg. Attendance]])</f>
        <v>21.948</v>
      </c>
    </row>
    <row r="4189" spans="1:40" x14ac:dyDescent="0.25">
      <c r="A4189" t="s">
        <v>1830</v>
      </c>
      <c r="B4189" t="s">
        <v>33</v>
      </c>
      <c r="C4189" t="s">
        <v>229</v>
      </c>
      <c r="D4189" t="s">
        <v>554</v>
      </c>
      <c r="E4189" s="4">
        <v>63421</v>
      </c>
      <c r="F4189" s="4" t="s">
        <v>555</v>
      </c>
      <c r="G4189" s="4">
        <v>3335</v>
      </c>
      <c r="H4189" t="str">
        <f>CONCATENATE(Source[[#This Row],[Subject]],TRIM(Source[[#This Row],[Course]]))</f>
        <v>TRST3335</v>
      </c>
      <c r="I4189" t="str">
        <f>VLOOKUP(Source[[#This Row],[SubjCrse]],'Courses and Categories'!$E$2:$G$1816,3,FALSE)</f>
        <v>Noncredit TRST</v>
      </c>
      <c r="J4189">
        <v>707</v>
      </c>
      <c r="K4189" t="s">
        <v>580</v>
      </c>
      <c r="M4189" t="s">
        <v>40</v>
      </c>
      <c r="N4189" t="s">
        <v>195</v>
      </c>
      <c r="O4189">
        <v>1115</v>
      </c>
      <c r="P4189">
        <v>1420</v>
      </c>
      <c r="Q4189" t="s">
        <v>1854</v>
      </c>
      <c r="S4189" t="s">
        <v>53</v>
      </c>
      <c r="T4189" t="s">
        <v>224</v>
      </c>
      <c r="U4189" s="1">
        <v>43628</v>
      </c>
      <c r="V4189" s="1">
        <v>43664</v>
      </c>
      <c r="W4189" t="s">
        <v>1860</v>
      </c>
      <c r="X4189" t="s">
        <v>46</v>
      </c>
      <c r="Y4189">
        <v>29</v>
      </c>
      <c r="Z4189">
        <v>29</v>
      </c>
      <c r="AA4189">
        <v>30</v>
      </c>
      <c r="AB4189">
        <v>96.666700000000006</v>
      </c>
      <c r="AD4189">
        <f>IF(ISBLANK(Source[[#This Row],[CrosslistID]]),1,1/COUNTIFS(Source[CrosslistID],Source[[#This Row],[CrosslistID]],Source[TermDesc],Source[[#This Row],[TermDesc]]))</f>
        <v>1</v>
      </c>
      <c r="AG4189">
        <v>0</v>
      </c>
      <c r="AH4189">
        <v>96.666700000000006</v>
      </c>
      <c r="AI4189">
        <v>3.8149999999999999</v>
      </c>
      <c r="AJ4189">
        <v>3.8149999999999999</v>
      </c>
      <c r="AK4189">
        <v>0.2</v>
      </c>
      <c r="AL41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3.8149999999999999</v>
      </c>
      <c r="AM4189">
        <f>IF(AND(Source[[#This Row],[Credit_Noncredit]]="Noncredit",Source[[#This Row],[FTEF]]&gt;0),Source[[#This Row],[NC XLST FTES]]*525/(437.5*Source[[#This Row],[FTEF]]),0)</f>
        <v>22.89</v>
      </c>
      <c r="AN4189">
        <f>IF(Source[[#This Row],[Credit_Noncredit]]="Credit",Source[[#This Row],[Census Enrollment]],Source[[#This Row],[Noncredit Avg. Attendance]])</f>
        <v>22.89</v>
      </c>
    </row>
    <row r="4190" spans="1:40" x14ac:dyDescent="0.25">
      <c r="A4190" t="s">
        <v>1830</v>
      </c>
      <c r="B4190" t="s">
        <v>33</v>
      </c>
      <c r="C4190" t="s">
        <v>229</v>
      </c>
      <c r="D4190" t="s">
        <v>554</v>
      </c>
      <c r="E4190" s="4">
        <v>63339</v>
      </c>
      <c r="F4190" s="4" t="s">
        <v>555</v>
      </c>
      <c r="G4190" s="4">
        <v>3347</v>
      </c>
      <c r="H4190" t="str">
        <f>CONCATENATE(Source[[#This Row],[Subject]],TRIM(Source[[#This Row],[Course]]))</f>
        <v>TRST3347</v>
      </c>
      <c r="I4190" t="str">
        <f>VLOOKUP(Source[[#This Row],[SubjCrse]],'Courses and Categories'!$E$2:$G$1816,3,FALSE)</f>
        <v>Noncredit TRST</v>
      </c>
      <c r="J4190">
        <v>101</v>
      </c>
      <c r="K4190" t="s">
        <v>584</v>
      </c>
      <c r="L4190" t="s">
        <v>39</v>
      </c>
      <c r="M4190" t="s">
        <v>40</v>
      </c>
      <c r="N4190" t="s">
        <v>195</v>
      </c>
      <c r="O4190">
        <v>755</v>
      </c>
      <c r="P4190">
        <v>1100</v>
      </c>
      <c r="Q4190" t="s">
        <v>233</v>
      </c>
      <c r="R4190">
        <v>302</v>
      </c>
      <c r="S4190" t="s">
        <v>134</v>
      </c>
      <c r="T4190" t="s">
        <v>224</v>
      </c>
      <c r="U4190" s="1">
        <v>43628</v>
      </c>
      <c r="V4190" s="1">
        <v>43664</v>
      </c>
      <c r="W4190" t="s">
        <v>1864</v>
      </c>
      <c r="X4190" t="s">
        <v>46</v>
      </c>
      <c r="Y4190">
        <v>32</v>
      </c>
      <c r="Z4190">
        <v>30</v>
      </c>
      <c r="AA4190">
        <v>35</v>
      </c>
      <c r="AB4190">
        <v>85.714299999999994</v>
      </c>
      <c r="AD4190">
        <f>IF(ISBLANK(Source[[#This Row],[CrosslistID]]),1,1/COUNTIFS(Source[CrosslistID],Source[[#This Row],[CrosslistID]],Source[TermDesc],Source[[#This Row],[TermDesc]]))</f>
        <v>1</v>
      </c>
      <c r="AG4190">
        <v>0</v>
      </c>
      <c r="AH4190">
        <v>85.714299999999994</v>
      </c>
      <c r="AI4190">
        <v>3.093</v>
      </c>
      <c r="AJ4190">
        <v>3.093</v>
      </c>
      <c r="AK4190">
        <v>0.2</v>
      </c>
      <c r="AL41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3.093</v>
      </c>
      <c r="AM4190">
        <f>IF(AND(Source[[#This Row],[Credit_Noncredit]]="Noncredit",Source[[#This Row],[FTEF]]&gt;0),Source[[#This Row],[NC XLST FTES]]*525/(437.5*Source[[#This Row],[FTEF]]),0)</f>
        <v>18.558</v>
      </c>
      <c r="AN4190">
        <f>IF(Source[[#This Row],[Credit_Noncredit]]="Credit",Source[[#This Row],[Census Enrollment]],Source[[#This Row],[Noncredit Avg. Attendance]])</f>
        <v>18.558</v>
      </c>
    </row>
    <row r="4191" spans="1:40" x14ac:dyDescent="0.25">
      <c r="A4191" t="s">
        <v>1830</v>
      </c>
      <c r="B4191" t="s">
        <v>33</v>
      </c>
      <c r="C4191" t="s">
        <v>229</v>
      </c>
      <c r="D4191" t="s">
        <v>554</v>
      </c>
      <c r="E4191" s="4">
        <v>63340</v>
      </c>
      <c r="F4191" s="4" t="s">
        <v>555</v>
      </c>
      <c r="G4191" s="4">
        <v>3347</v>
      </c>
      <c r="H4191" t="str">
        <f>CONCATENATE(Source[[#This Row],[Subject]],TRIM(Source[[#This Row],[Course]]))</f>
        <v>TRST3347</v>
      </c>
      <c r="I4191" t="str">
        <f>VLOOKUP(Source[[#This Row],[SubjCrse]],'Courses and Categories'!$E$2:$G$1816,3,FALSE)</f>
        <v>Noncredit TRST</v>
      </c>
      <c r="J4191">
        <v>102</v>
      </c>
      <c r="K4191" t="s">
        <v>584</v>
      </c>
      <c r="L4191" t="s">
        <v>39</v>
      </c>
      <c r="M4191" t="s">
        <v>40</v>
      </c>
      <c r="N4191" t="s">
        <v>195</v>
      </c>
      <c r="O4191">
        <v>1115</v>
      </c>
      <c r="P4191">
        <v>1420</v>
      </c>
      <c r="Q4191" t="s">
        <v>233</v>
      </c>
      <c r="R4191">
        <v>302</v>
      </c>
      <c r="S4191" t="s">
        <v>134</v>
      </c>
      <c r="T4191" t="s">
        <v>224</v>
      </c>
      <c r="U4191" s="1">
        <v>43628</v>
      </c>
      <c r="V4191" s="1">
        <v>43664</v>
      </c>
      <c r="W4191" t="s">
        <v>1864</v>
      </c>
      <c r="X4191" t="s">
        <v>46</v>
      </c>
      <c r="Y4191">
        <v>26</v>
      </c>
      <c r="Z4191">
        <v>24</v>
      </c>
      <c r="AA4191">
        <v>35</v>
      </c>
      <c r="AB4191">
        <v>68.571399999999997</v>
      </c>
      <c r="AD4191">
        <f>IF(ISBLANK(Source[[#This Row],[CrosslistID]]),1,1/COUNTIFS(Source[CrosslistID],Source[[#This Row],[CrosslistID]],Source[TermDesc],Source[[#This Row],[TermDesc]]))</f>
        <v>1</v>
      </c>
      <c r="AG4191">
        <v>0</v>
      </c>
      <c r="AH4191">
        <v>68.571399999999997</v>
      </c>
      <c r="AI4191">
        <v>2.1240000000000001</v>
      </c>
      <c r="AJ4191">
        <v>2.1240000000000001</v>
      </c>
      <c r="AK4191">
        <v>0.2</v>
      </c>
      <c r="AL41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2.1240000000000001</v>
      </c>
      <c r="AM4191">
        <f>IF(AND(Source[[#This Row],[Credit_Noncredit]]="Noncredit",Source[[#This Row],[FTEF]]&gt;0),Source[[#This Row],[NC XLST FTES]]*525/(437.5*Source[[#This Row],[FTEF]]),0)</f>
        <v>12.744000000000002</v>
      </c>
      <c r="AN4191">
        <f>IF(Source[[#This Row],[Credit_Noncredit]]="Credit",Source[[#This Row],[Census Enrollment]],Source[[#This Row],[Noncredit Avg. Attendance]])</f>
        <v>12.744000000000002</v>
      </c>
    </row>
    <row r="4192" spans="1:40" x14ac:dyDescent="0.25">
      <c r="A4192" t="s">
        <v>1830</v>
      </c>
      <c r="B4192" t="s">
        <v>33</v>
      </c>
      <c r="C4192" t="s">
        <v>229</v>
      </c>
      <c r="D4192" t="s">
        <v>554</v>
      </c>
      <c r="E4192" s="4">
        <v>63399</v>
      </c>
      <c r="F4192" s="4" t="s">
        <v>555</v>
      </c>
      <c r="G4192" s="4">
        <v>3347</v>
      </c>
      <c r="H4192" t="str">
        <f>CONCATENATE(Source[[#This Row],[Subject]],TRIM(Source[[#This Row],[Course]]))</f>
        <v>TRST3347</v>
      </c>
      <c r="I4192" t="str">
        <f>VLOOKUP(Source[[#This Row],[SubjCrse]],'Courses and Categories'!$E$2:$G$1816,3,FALSE)</f>
        <v>Noncredit TRST</v>
      </c>
      <c r="J4192">
        <v>701</v>
      </c>
      <c r="K4192" t="s">
        <v>584</v>
      </c>
      <c r="L4192" t="s">
        <v>39</v>
      </c>
      <c r="M4192" t="s">
        <v>40</v>
      </c>
      <c r="N4192" t="s">
        <v>195</v>
      </c>
      <c r="O4192">
        <v>755</v>
      </c>
      <c r="P4192">
        <v>1100</v>
      </c>
      <c r="Q4192" t="s">
        <v>571</v>
      </c>
      <c r="S4192" t="s">
        <v>248</v>
      </c>
      <c r="T4192" t="s">
        <v>224</v>
      </c>
      <c r="U4192" s="1">
        <v>43628</v>
      </c>
      <c r="V4192" s="1">
        <v>43664</v>
      </c>
      <c r="W4192" t="s">
        <v>583</v>
      </c>
      <c r="X4192" t="s">
        <v>46</v>
      </c>
      <c r="Y4192">
        <v>31</v>
      </c>
      <c r="Z4192">
        <v>30</v>
      </c>
      <c r="AA4192">
        <v>30</v>
      </c>
      <c r="AB4192">
        <v>100</v>
      </c>
      <c r="AD4192">
        <f>IF(ISBLANK(Source[[#This Row],[CrosslistID]]),1,1/COUNTIFS(Source[CrosslistID],Source[[#This Row],[CrosslistID]],Source[TermDesc],Source[[#This Row],[TermDesc]]))</f>
        <v>1</v>
      </c>
      <c r="AG4192">
        <v>0</v>
      </c>
      <c r="AH4192">
        <v>100</v>
      </c>
      <c r="AI4192">
        <v>4.375</v>
      </c>
      <c r="AJ4192">
        <v>4.375</v>
      </c>
      <c r="AK4192">
        <v>0.2</v>
      </c>
      <c r="AL41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4.375</v>
      </c>
      <c r="AM4192">
        <f>IF(AND(Source[[#This Row],[Credit_Noncredit]]="Noncredit",Source[[#This Row],[FTEF]]&gt;0),Source[[#This Row],[NC XLST FTES]]*525/(437.5*Source[[#This Row],[FTEF]]),0)</f>
        <v>26.25</v>
      </c>
      <c r="AN4192">
        <f>IF(Source[[#This Row],[Credit_Noncredit]]="Credit",Source[[#This Row],[Census Enrollment]],Source[[#This Row],[Noncredit Avg. Attendance]])</f>
        <v>26.25</v>
      </c>
    </row>
    <row r="4193" spans="1:40" x14ac:dyDescent="0.25">
      <c r="A4193" t="s">
        <v>1830</v>
      </c>
      <c r="B4193" t="s">
        <v>33</v>
      </c>
      <c r="C4193" t="s">
        <v>229</v>
      </c>
      <c r="D4193" t="s">
        <v>554</v>
      </c>
      <c r="E4193" s="4">
        <v>63400</v>
      </c>
      <c r="F4193" s="4" t="s">
        <v>555</v>
      </c>
      <c r="G4193" s="4">
        <v>3347</v>
      </c>
      <c r="H4193" t="str">
        <f>CONCATENATE(Source[[#This Row],[Subject]],TRIM(Source[[#This Row],[Course]]))</f>
        <v>TRST3347</v>
      </c>
      <c r="I4193" t="str">
        <f>VLOOKUP(Source[[#This Row],[SubjCrse]],'Courses and Categories'!$E$2:$G$1816,3,FALSE)</f>
        <v>Noncredit TRST</v>
      </c>
      <c r="J4193">
        <v>702</v>
      </c>
      <c r="K4193" t="s">
        <v>584</v>
      </c>
      <c r="L4193" t="s">
        <v>39</v>
      </c>
      <c r="M4193" t="s">
        <v>40</v>
      </c>
      <c r="N4193" t="s">
        <v>195</v>
      </c>
      <c r="O4193">
        <v>1115</v>
      </c>
      <c r="P4193">
        <v>1420</v>
      </c>
      <c r="Q4193" t="s">
        <v>571</v>
      </c>
      <c r="S4193" t="s">
        <v>248</v>
      </c>
      <c r="T4193" t="s">
        <v>224</v>
      </c>
      <c r="U4193" s="1">
        <v>43628</v>
      </c>
      <c r="V4193" s="1">
        <v>43664</v>
      </c>
      <c r="W4193" t="s">
        <v>583</v>
      </c>
      <c r="X4193" t="s">
        <v>46</v>
      </c>
      <c r="Y4193">
        <v>23</v>
      </c>
      <c r="Z4193">
        <v>21</v>
      </c>
      <c r="AA4193">
        <v>30</v>
      </c>
      <c r="AB4193">
        <v>70</v>
      </c>
      <c r="AD4193">
        <f>IF(ISBLANK(Source[[#This Row],[CrosslistID]]),1,1/COUNTIFS(Source[CrosslistID],Source[[#This Row],[CrosslistID]],Source[TermDesc],Source[[#This Row],[TermDesc]]))</f>
        <v>1</v>
      </c>
      <c r="AG4193">
        <v>0</v>
      </c>
      <c r="AH4193">
        <v>70</v>
      </c>
      <c r="AI4193">
        <v>2.7480000000000002</v>
      </c>
      <c r="AJ4193">
        <v>2.7480000000000002</v>
      </c>
      <c r="AK4193">
        <v>0.2</v>
      </c>
      <c r="AL41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2.7480000000000002</v>
      </c>
      <c r="AM4193">
        <f>IF(AND(Source[[#This Row],[Credit_Noncredit]]="Noncredit",Source[[#This Row],[FTEF]]&gt;0),Source[[#This Row],[NC XLST FTES]]*525/(437.5*Source[[#This Row],[FTEF]]),0)</f>
        <v>16.488</v>
      </c>
      <c r="AN4193">
        <f>IF(Source[[#This Row],[Credit_Noncredit]]="Credit",Source[[#This Row],[Census Enrollment]],Source[[#This Row],[Noncredit Avg. Attendance]])</f>
        <v>16.488</v>
      </c>
    </row>
    <row r="4194" spans="1:40" x14ac:dyDescent="0.25">
      <c r="A4194" t="s">
        <v>1830</v>
      </c>
      <c r="B4194" t="s">
        <v>33</v>
      </c>
      <c r="C4194" t="s">
        <v>229</v>
      </c>
      <c r="D4194" t="s">
        <v>554</v>
      </c>
      <c r="E4194" s="4">
        <v>63343</v>
      </c>
      <c r="F4194" s="4" t="s">
        <v>555</v>
      </c>
      <c r="G4194" s="4">
        <v>3347</v>
      </c>
      <c r="H4194" t="str">
        <f>CONCATENATE(Source[[#This Row],[Subject]],TRIM(Source[[#This Row],[Course]]))</f>
        <v>TRST3347</v>
      </c>
      <c r="I4194" t="str">
        <f>VLOOKUP(Source[[#This Row],[SubjCrse]],'Courses and Categories'!$E$2:$G$1816,3,FALSE)</f>
        <v>Noncredit TRST</v>
      </c>
      <c r="J4194">
        <v>703</v>
      </c>
      <c r="K4194" t="s">
        <v>584</v>
      </c>
      <c r="L4194" t="s">
        <v>39</v>
      </c>
      <c r="M4194" t="s">
        <v>40</v>
      </c>
      <c r="N4194" t="s">
        <v>195</v>
      </c>
      <c r="O4194">
        <v>755</v>
      </c>
      <c r="P4194">
        <v>1100</v>
      </c>
      <c r="Q4194" t="s">
        <v>1854</v>
      </c>
      <c r="S4194" t="s">
        <v>53</v>
      </c>
      <c r="T4194" t="s">
        <v>224</v>
      </c>
      <c r="U4194" s="1">
        <v>43628</v>
      </c>
      <c r="V4194" s="1">
        <v>43664</v>
      </c>
      <c r="W4194" t="s">
        <v>1865</v>
      </c>
      <c r="X4194" t="s">
        <v>46</v>
      </c>
      <c r="Y4194">
        <v>31</v>
      </c>
      <c r="Z4194">
        <v>27</v>
      </c>
      <c r="AA4194">
        <v>30</v>
      </c>
      <c r="AB4194">
        <v>90</v>
      </c>
      <c r="AD4194">
        <f>IF(ISBLANK(Source[[#This Row],[CrosslistID]]),1,1/COUNTIFS(Source[CrosslistID],Source[[#This Row],[CrosslistID]],Source[TermDesc],Source[[#This Row],[TermDesc]]))</f>
        <v>1</v>
      </c>
      <c r="AG4194">
        <v>0</v>
      </c>
      <c r="AH4194">
        <v>90</v>
      </c>
      <c r="AI4194">
        <v>3.4260000000000002</v>
      </c>
      <c r="AJ4194">
        <v>3.4260000000000002</v>
      </c>
      <c r="AK4194">
        <v>0.2</v>
      </c>
      <c r="AL41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3.4260000000000002</v>
      </c>
      <c r="AM4194">
        <f>IF(AND(Source[[#This Row],[Credit_Noncredit]]="Noncredit",Source[[#This Row],[FTEF]]&gt;0),Source[[#This Row],[NC XLST FTES]]*525/(437.5*Source[[#This Row],[FTEF]]),0)</f>
        <v>20.556000000000001</v>
      </c>
      <c r="AN4194">
        <f>IF(Source[[#This Row],[Credit_Noncredit]]="Credit",Source[[#This Row],[Census Enrollment]],Source[[#This Row],[Noncredit Avg. Attendance]])</f>
        <v>20.556000000000001</v>
      </c>
    </row>
    <row r="4195" spans="1:40" x14ac:dyDescent="0.25">
      <c r="A4195" t="s">
        <v>1830</v>
      </c>
      <c r="B4195" t="s">
        <v>33</v>
      </c>
      <c r="C4195" t="s">
        <v>229</v>
      </c>
      <c r="D4195" t="s">
        <v>554</v>
      </c>
      <c r="E4195" s="4">
        <v>63344</v>
      </c>
      <c r="F4195" s="4" t="s">
        <v>555</v>
      </c>
      <c r="G4195" s="4">
        <v>3347</v>
      </c>
      <c r="H4195" t="str">
        <f>CONCATENATE(Source[[#This Row],[Subject]],TRIM(Source[[#This Row],[Course]]))</f>
        <v>TRST3347</v>
      </c>
      <c r="I4195" t="str">
        <f>VLOOKUP(Source[[#This Row],[SubjCrse]],'Courses and Categories'!$E$2:$G$1816,3,FALSE)</f>
        <v>Noncredit TRST</v>
      </c>
      <c r="J4195">
        <v>704</v>
      </c>
      <c r="K4195" t="s">
        <v>584</v>
      </c>
      <c r="L4195" t="s">
        <v>39</v>
      </c>
      <c r="M4195" t="s">
        <v>40</v>
      </c>
      <c r="N4195" t="s">
        <v>195</v>
      </c>
      <c r="O4195">
        <v>755</v>
      </c>
      <c r="P4195">
        <v>1100</v>
      </c>
      <c r="Q4195" t="s">
        <v>1854</v>
      </c>
      <c r="S4195" t="s">
        <v>53</v>
      </c>
      <c r="T4195" t="s">
        <v>224</v>
      </c>
      <c r="U4195" s="1">
        <v>43628</v>
      </c>
      <c r="V4195" s="1">
        <v>43664</v>
      </c>
      <c r="W4195" t="s">
        <v>1866</v>
      </c>
      <c r="X4195" t="s">
        <v>46</v>
      </c>
      <c r="Y4195">
        <v>69</v>
      </c>
      <c r="Z4195">
        <v>39</v>
      </c>
      <c r="AA4195">
        <v>30</v>
      </c>
      <c r="AB4195">
        <v>130</v>
      </c>
      <c r="AD4195">
        <f>IF(ISBLANK(Source[[#This Row],[CrosslistID]]),1,1/COUNTIFS(Source[CrosslistID],Source[[#This Row],[CrosslistID]],Source[TermDesc],Source[[#This Row],[TermDesc]]))</f>
        <v>1</v>
      </c>
      <c r="AG4195">
        <v>0</v>
      </c>
      <c r="AH4195">
        <v>130</v>
      </c>
      <c r="AI4195">
        <v>4.1369999999999996</v>
      </c>
      <c r="AJ4195">
        <v>4.1369999999999996</v>
      </c>
      <c r="AK4195">
        <v>0.2</v>
      </c>
      <c r="AL41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4.1369999999999996</v>
      </c>
      <c r="AM4195">
        <f>IF(AND(Source[[#This Row],[Credit_Noncredit]]="Noncredit",Source[[#This Row],[FTEF]]&gt;0),Source[[#This Row],[NC XLST FTES]]*525/(437.5*Source[[#This Row],[FTEF]]),0)</f>
        <v>24.821999999999996</v>
      </c>
      <c r="AN4195">
        <f>IF(Source[[#This Row],[Credit_Noncredit]]="Credit",Source[[#This Row],[Census Enrollment]],Source[[#This Row],[Noncredit Avg. Attendance]])</f>
        <v>24.821999999999996</v>
      </c>
    </row>
    <row r="4196" spans="1:40" x14ac:dyDescent="0.25">
      <c r="A4196" t="s">
        <v>1830</v>
      </c>
      <c r="B4196" t="s">
        <v>33</v>
      </c>
      <c r="C4196" t="s">
        <v>229</v>
      </c>
      <c r="D4196" t="s">
        <v>554</v>
      </c>
      <c r="E4196" s="4">
        <v>63349</v>
      </c>
      <c r="F4196" s="4" t="s">
        <v>555</v>
      </c>
      <c r="G4196" s="4">
        <v>3347</v>
      </c>
      <c r="H4196" t="str">
        <f>CONCATENATE(Source[[#This Row],[Subject]],TRIM(Source[[#This Row],[Course]]))</f>
        <v>TRST3347</v>
      </c>
      <c r="I4196" t="str">
        <f>VLOOKUP(Source[[#This Row],[SubjCrse]],'Courses and Categories'!$E$2:$G$1816,3,FALSE)</f>
        <v>Noncredit TRST</v>
      </c>
      <c r="J4196">
        <v>706</v>
      </c>
      <c r="K4196" t="s">
        <v>584</v>
      </c>
      <c r="L4196" t="s">
        <v>39</v>
      </c>
      <c r="M4196" t="s">
        <v>40</v>
      </c>
      <c r="N4196" t="s">
        <v>195</v>
      </c>
      <c r="O4196">
        <v>1115</v>
      </c>
      <c r="P4196">
        <v>1420</v>
      </c>
      <c r="Q4196" t="s">
        <v>1854</v>
      </c>
      <c r="S4196" t="s">
        <v>53</v>
      </c>
      <c r="T4196" t="s">
        <v>224</v>
      </c>
      <c r="U4196" s="1">
        <v>43628</v>
      </c>
      <c r="V4196" s="1">
        <v>43664</v>
      </c>
      <c r="W4196" t="s">
        <v>1865</v>
      </c>
      <c r="X4196" t="s">
        <v>46</v>
      </c>
      <c r="Y4196">
        <v>26</v>
      </c>
      <c r="Z4196">
        <v>25</v>
      </c>
      <c r="AA4196">
        <v>30</v>
      </c>
      <c r="AB4196">
        <v>83.333299999999994</v>
      </c>
      <c r="AD4196">
        <f>IF(ISBLANK(Source[[#This Row],[CrosslistID]]),1,1/COUNTIFS(Source[CrosslistID],Source[[#This Row],[CrosslistID]],Source[TermDesc],Source[[#This Row],[TermDesc]]))</f>
        <v>1</v>
      </c>
      <c r="AG4196">
        <v>0</v>
      </c>
      <c r="AH4196">
        <v>83.333299999999994</v>
      </c>
      <c r="AI4196">
        <v>3.3</v>
      </c>
      <c r="AJ4196">
        <v>3.3</v>
      </c>
      <c r="AK4196">
        <v>0.2</v>
      </c>
      <c r="AL41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</v>
      </c>
      <c r="AM4196">
        <f>IF(AND(Source[[#This Row],[Credit_Noncredit]]="Noncredit",Source[[#This Row],[FTEF]]&gt;0),Source[[#This Row],[NC XLST FTES]]*525/(437.5*Source[[#This Row],[FTEF]]),0)</f>
        <v>19.8</v>
      </c>
      <c r="AN4196">
        <f>IF(Source[[#This Row],[Credit_Noncredit]]="Credit",Source[[#This Row],[Census Enrollment]],Source[[#This Row],[Noncredit Avg. Attendance]])</f>
        <v>19.8</v>
      </c>
    </row>
    <row r="4197" spans="1:40" x14ac:dyDescent="0.25">
      <c r="A4197" t="s">
        <v>1830</v>
      </c>
      <c r="B4197" t="s">
        <v>33</v>
      </c>
      <c r="C4197" t="s">
        <v>229</v>
      </c>
      <c r="D4197" t="s">
        <v>554</v>
      </c>
      <c r="E4197" s="4">
        <v>63350</v>
      </c>
      <c r="F4197" s="4" t="s">
        <v>555</v>
      </c>
      <c r="G4197" s="4">
        <v>3347</v>
      </c>
      <c r="H4197" t="str">
        <f>CONCATENATE(Source[[#This Row],[Subject]],TRIM(Source[[#This Row],[Course]]))</f>
        <v>TRST3347</v>
      </c>
      <c r="I4197" t="str">
        <f>VLOOKUP(Source[[#This Row],[SubjCrse]],'Courses and Categories'!$E$2:$G$1816,3,FALSE)</f>
        <v>Noncredit TRST</v>
      </c>
      <c r="J4197">
        <v>707</v>
      </c>
      <c r="K4197" t="s">
        <v>584</v>
      </c>
      <c r="L4197" t="s">
        <v>39</v>
      </c>
      <c r="M4197" t="s">
        <v>40</v>
      </c>
      <c r="N4197" t="s">
        <v>195</v>
      </c>
      <c r="O4197">
        <v>1115</v>
      </c>
      <c r="P4197">
        <v>1420</v>
      </c>
      <c r="Q4197" t="s">
        <v>1854</v>
      </c>
      <c r="S4197" t="s">
        <v>53</v>
      </c>
      <c r="T4197" t="s">
        <v>224</v>
      </c>
      <c r="U4197" s="1">
        <v>43628</v>
      </c>
      <c r="V4197" s="1">
        <v>43664</v>
      </c>
      <c r="W4197" t="s">
        <v>1866</v>
      </c>
      <c r="X4197" t="s">
        <v>46</v>
      </c>
      <c r="Y4197">
        <v>40</v>
      </c>
      <c r="Z4197">
        <v>36</v>
      </c>
      <c r="AA4197">
        <v>30</v>
      </c>
      <c r="AB4197">
        <v>120</v>
      </c>
      <c r="AD4197">
        <f>IF(ISBLANK(Source[[#This Row],[CrosslistID]]),1,1/COUNTIFS(Source[CrosslistID],Source[[#This Row],[CrosslistID]],Source[TermDesc],Source[[#This Row],[TermDesc]]))</f>
        <v>1</v>
      </c>
      <c r="AG4197">
        <v>0</v>
      </c>
      <c r="AH4197">
        <v>120</v>
      </c>
      <c r="AI4197">
        <v>4.2990000000000004</v>
      </c>
      <c r="AJ4197">
        <v>4.2990000000000004</v>
      </c>
      <c r="AK4197">
        <v>0.2</v>
      </c>
      <c r="AL41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4.2990000000000004</v>
      </c>
      <c r="AM4197">
        <f>IF(AND(Source[[#This Row],[Credit_Noncredit]]="Noncredit",Source[[#This Row],[FTEF]]&gt;0),Source[[#This Row],[NC XLST FTES]]*525/(437.5*Source[[#This Row],[FTEF]]),0)</f>
        <v>25.794000000000004</v>
      </c>
      <c r="AN4197">
        <f>IF(Source[[#This Row],[Credit_Noncredit]]="Credit",Source[[#This Row],[Census Enrollment]],Source[[#This Row],[Noncredit Avg. Attendance]])</f>
        <v>25.794000000000004</v>
      </c>
    </row>
    <row r="4198" spans="1:40" x14ac:dyDescent="0.25">
      <c r="A4198" t="s">
        <v>1830</v>
      </c>
      <c r="B4198" t="s">
        <v>33</v>
      </c>
      <c r="C4198" t="s">
        <v>229</v>
      </c>
      <c r="D4198" t="s">
        <v>554</v>
      </c>
      <c r="E4198" s="4">
        <v>63354</v>
      </c>
      <c r="F4198" s="4" t="s">
        <v>555</v>
      </c>
      <c r="G4198" s="4">
        <v>3347</v>
      </c>
      <c r="H4198" t="str">
        <f>CONCATENATE(Source[[#This Row],[Subject]],TRIM(Source[[#This Row],[Course]]))</f>
        <v>TRST3347</v>
      </c>
      <c r="I4198" t="str">
        <f>VLOOKUP(Source[[#This Row],[SubjCrse]],'Courses and Categories'!$E$2:$G$1816,3,FALSE)</f>
        <v>Noncredit TRST</v>
      </c>
      <c r="J4198">
        <v>709</v>
      </c>
      <c r="K4198" t="s">
        <v>584</v>
      </c>
      <c r="L4198" t="s">
        <v>39</v>
      </c>
      <c r="M4198" t="s">
        <v>40</v>
      </c>
      <c r="N4198" t="s">
        <v>195</v>
      </c>
      <c r="O4198">
        <v>755</v>
      </c>
      <c r="P4198">
        <v>1100</v>
      </c>
      <c r="Q4198" t="s">
        <v>52</v>
      </c>
      <c r="R4198">
        <v>229</v>
      </c>
      <c r="S4198" t="s">
        <v>53</v>
      </c>
      <c r="T4198" t="s">
        <v>224</v>
      </c>
      <c r="U4198" s="1">
        <v>43628</v>
      </c>
      <c r="V4198" s="1">
        <v>43664</v>
      </c>
      <c r="W4198" t="s">
        <v>569</v>
      </c>
      <c r="X4198" t="s">
        <v>46</v>
      </c>
      <c r="Y4198">
        <v>32</v>
      </c>
      <c r="Z4198">
        <v>24</v>
      </c>
      <c r="AA4198">
        <v>30</v>
      </c>
      <c r="AB4198">
        <v>80</v>
      </c>
      <c r="AD4198">
        <f>IF(ISBLANK(Source[[#This Row],[CrosslistID]]),1,1/COUNTIFS(Source[CrosslistID],Source[[#This Row],[CrosslistID]],Source[TermDesc],Source[[#This Row],[TermDesc]]))</f>
        <v>1</v>
      </c>
      <c r="AG4198">
        <v>0</v>
      </c>
      <c r="AH4198">
        <v>80</v>
      </c>
      <c r="AI4198">
        <v>2.5209999999999999</v>
      </c>
      <c r="AJ4198">
        <v>2.5209999999999999</v>
      </c>
      <c r="AK4198">
        <v>0.2</v>
      </c>
      <c r="AL41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2.5209999999999999</v>
      </c>
      <c r="AM4198">
        <f>IF(AND(Source[[#This Row],[Credit_Noncredit]]="Noncredit",Source[[#This Row],[FTEF]]&gt;0),Source[[#This Row],[NC XLST FTES]]*525/(437.5*Source[[#This Row],[FTEF]]),0)</f>
        <v>15.125999999999998</v>
      </c>
      <c r="AN4198">
        <f>IF(Source[[#This Row],[Credit_Noncredit]]="Credit",Source[[#This Row],[Census Enrollment]],Source[[#This Row],[Noncredit Avg. Attendance]])</f>
        <v>15.125999999999998</v>
      </c>
    </row>
    <row r="4199" spans="1:40" x14ac:dyDescent="0.25">
      <c r="A4199" t="s">
        <v>1830</v>
      </c>
      <c r="B4199" t="s">
        <v>33</v>
      </c>
      <c r="C4199" t="s">
        <v>229</v>
      </c>
      <c r="D4199" t="s">
        <v>554</v>
      </c>
      <c r="E4199" s="4">
        <v>63355</v>
      </c>
      <c r="F4199" s="4" t="s">
        <v>555</v>
      </c>
      <c r="G4199" s="4">
        <v>3347</v>
      </c>
      <c r="H4199" t="str">
        <f>CONCATENATE(Source[[#This Row],[Subject]],TRIM(Source[[#This Row],[Course]]))</f>
        <v>TRST3347</v>
      </c>
      <c r="I4199" t="str">
        <f>VLOOKUP(Source[[#This Row],[SubjCrse]],'Courses and Categories'!$E$2:$G$1816,3,FALSE)</f>
        <v>Noncredit TRST</v>
      </c>
      <c r="J4199">
        <v>710</v>
      </c>
      <c r="K4199" t="s">
        <v>584</v>
      </c>
      <c r="L4199" t="s">
        <v>39</v>
      </c>
      <c r="M4199" t="s">
        <v>40</v>
      </c>
      <c r="N4199" t="s">
        <v>195</v>
      </c>
      <c r="O4199">
        <v>1115</v>
      </c>
      <c r="P4199">
        <v>1420</v>
      </c>
      <c r="Q4199" t="s">
        <v>52</v>
      </c>
      <c r="R4199">
        <v>229</v>
      </c>
      <c r="S4199" t="s">
        <v>53</v>
      </c>
      <c r="T4199" t="s">
        <v>224</v>
      </c>
      <c r="U4199" s="1">
        <v>43628</v>
      </c>
      <c r="V4199" s="1">
        <v>43664</v>
      </c>
      <c r="W4199" t="s">
        <v>569</v>
      </c>
      <c r="X4199" t="s">
        <v>46</v>
      </c>
      <c r="Y4199">
        <v>26</v>
      </c>
      <c r="Z4199">
        <v>18</v>
      </c>
      <c r="AA4199">
        <v>30</v>
      </c>
      <c r="AB4199">
        <v>60</v>
      </c>
      <c r="AD4199">
        <f>IF(ISBLANK(Source[[#This Row],[CrosslistID]]),1,1/COUNTIFS(Source[CrosslistID],Source[[#This Row],[CrosslistID]],Source[TermDesc],Source[[#This Row],[TermDesc]]))</f>
        <v>1</v>
      </c>
      <c r="AG4199">
        <v>0</v>
      </c>
      <c r="AH4199">
        <v>60</v>
      </c>
      <c r="AI4199">
        <v>1.2430000000000001</v>
      </c>
      <c r="AJ4199">
        <v>1.2430000000000001</v>
      </c>
      <c r="AK4199">
        <v>0.2</v>
      </c>
      <c r="AL41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1.2430000000000001</v>
      </c>
      <c r="AM4199">
        <f>IF(AND(Source[[#This Row],[Credit_Noncredit]]="Noncredit",Source[[#This Row],[FTEF]]&gt;0),Source[[#This Row],[NC XLST FTES]]*525/(437.5*Source[[#This Row],[FTEF]]),0)</f>
        <v>7.4580000000000002</v>
      </c>
      <c r="AN4199">
        <f>IF(Source[[#This Row],[Credit_Noncredit]]="Credit",Source[[#This Row],[Census Enrollment]],Source[[#This Row],[Noncredit Avg. Attendance]])</f>
        <v>7.4580000000000002</v>
      </c>
    </row>
    <row r="4200" spans="1:40" x14ac:dyDescent="0.25">
      <c r="A4200" t="s">
        <v>1830</v>
      </c>
      <c r="B4200" t="s">
        <v>33</v>
      </c>
      <c r="C4200" t="s">
        <v>229</v>
      </c>
      <c r="D4200" t="s">
        <v>554</v>
      </c>
      <c r="E4200" s="4">
        <v>63347</v>
      </c>
      <c r="F4200" s="4" t="s">
        <v>555</v>
      </c>
      <c r="G4200" s="4">
        <v>3347</v>
      </c>
      <c r="H4200" t="str">
        <f>CONCATENATE(Source[[#This Row],[Subject]],TRIM(Source[[#This Row],[Course]]))</f>
        <v>TRST3347</v>
      </c>
      <c r="I4200" t="str">
        <f>VLOOKUP(Source[[#This Row],[SubjCrse]],'Courses and Categories'!$E$2:$G$1816,3,FALSE)</f>
        <v>Noncredit TRST</v>
      </c>
      <c r="J4200">
        <v>711</v>
      </c>
      <c r="K4200" t="s">
        <v>584</v>
      </c>
      <c r="L4200" t="s">
        <v>87</v>
      </c>
      <c r="M4200" t="s">
        <v>40</v>
      </c>
      <c r="N4200" t="s">
        <v>63</v>
      </c>
      <c r="O4200">
        <v>1700</v>
      </c>
      <c r="P4200">
        <v>2030</v>
      </c>
      <c r="Q4200" t="s">
        <v>52</v>
      </c>
      <c r="R4200">
        <v>316</v>
      </c>
      <c r="S4200" t="s">
        <v>53</v>
      </c>
      <c r="T4200" t="s">
        <v>44</v>
      </c>
      <c r="U4200" s="1">
        <v>43626</v>
      </c>
      <c r="V4200" s="1">
        <v>43667</v>
      </c>
      <c r="W4200" t="s">
        <v>423</v>
      </c>
      <c r="X4200" t="s">
        <v>46</v>
      </c>
      <c r="Y4200">
        <v>43</v>
      </c>
      <c r="Z4200">
        <v>26</v>
      </c>
      <c r="AA4200">
        <v>30</v>
      </c>
      <c r="AB4200">
        <v>86.666700000000006</v>
      </c>
      <c r="AD4200">
        <f>IF(ISBLANK(Source[[#This Row],[CrosslistID]]),1,1/COUNTIFS(Source[CrosslistID],Source[[#This Row],[CrosslistID]],Source[TermDesc],Source[[#This Row],[TermDesc]]))</f>
        <v>1</v>
      </c>
      <c r="AG4200">
        <v>0</v>
      </c>
      <c r="AH4200">
        <v>86.666700000000006</v>
      </c>
      <c r="AI4200">
        <v>3.754</v>
      </c>
      <c r="AJ4200">
        <v>3.754</v>
      </c>
      <c r="AK4200">
        <v>0.2</v>
      </c>
      <c r="AL42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3.754</v>
      </c>
      <c r="AM4200">
        <f>IF(AND(Source[[#This Row],[Credit_Noncredit]]="Noncredit",Source[[#This Row],[FTEF]]&gt;0),Source[[#This Row],[NC XLST FTES]]*525/(437.5*Source[[#This Row],[FTEF]]),0)</f>
        <v>22.523999999999997</v>
      </c>
      <c r="AN4200">
        <f>IF(Source[[#This Row],[Credit_Noncredit]]="Credit",Source[[#This Row],[Census Enrollment]],Source[[#This Row],[Noncredit Avg. Attendance]])</f>
        <v>22.523999999999997</v>
      </c>
    </row>
    <row r="4201" spans="1:40" x14ac:dyDescent="0.25">
      <c r="A4201" t="s">
        <v>1830</v>
      </c>
      <c r="B4201" t="s">
        <v>33</v>
      </c>
      <c r="C4201" t="s">
        <v>229</v>
      </c>
      <c r="D4201" t="s">
        <v>554</v>
      </c>
      <c r="E4201" s="4">
        <v>63085</v>
      </c>
      <c r="F4201" s="4" t="s">
        <v>555</v>
      </c>
      <c r="G4201" s="4">
        <v>3421</v>
      </c>
      <c r="H4201" t="str">
        <f>CONCATENATE(Source[[#This Row],[Subject]],TRIM(Source[[#This Row],[Course]]))</f>
        <v>TRST3421</v>
      </c>
      <c r="I4201" t="str">
        <f>VLOOKUP(Source[[#This Row],[SubjCrse]],'Courses and Categories'!$E$2:$G$1816,3,FALSE)</f>
        <v>Noncredit TRST</v>
      </c>
      <c r="J4201">
        <v>101</v>
      </c>
      <c r="K4201" t="s">
        <v>586</v>
      </c>
      <c r="L4201" t="s">
        <v>39</v>
      </c>
      <c r="M4201" t="s">
        <v>40</v>
      </c>
      <c r="N4201" t="s">
        <v>1834</v>
      </c>
      <c r="O4201">
        <v>755</v>
      </c>
      <c r="P4201">
        <v>1100</v>
      </c>
      <c r="Q4201" t="s">
        <v>240</v>
      </c>
      <c r="R4201">
        <v>102</v>
      </c>
      <c r="S4201" t="s">
        <v>134</v>
      </c>
      <c r="T4201" t="s">
        <v>224</v>
      </c>
      <c r="U4201" s="1">
        <v>43628</v>
      </c>
      <c r="V4201" s="1">
        <v>43664</v>
      </c>
      <c r="W4201" t="s">
        <v>595</v>
      </c>
      <c r="X4201" t="s">
        <v>46</v>
      </c>
      <c r="Y4201">
        <v>39</v>
      </c>
      <c r="Z4201">
        <v>35</v>
      </c>
      <c r="AA4201">
        <v>35</v>
      </c>
      <c r="AB4201">
        <v>100</v>
      </c>
      <c r="AD4201">
        <f>IF(ISBLANK(Source[[#This Row],[CrosslistID]]),1,1/COUNTIFS(Source[CrosslistID],Source[[#This Row],[CrosslistID]],Source[TermDesc],Source[[#This Row],[TermDesc]]))</f>
        <v>1</v>
      </c>
      <c r="AG4201">
        <v>0</v>
      </c>
      <c r="AH4201">
        <v>100</v>
      </c>
      <c r="AI4201">
        <v>4.5720000000000001</v>
      </c>
      <c r="AJ4201">
        <v>4.5720000000000001</v>
      </c>
      <c r="AK4201">
        <v>0.2</v>
      </c>
      <c r="AL42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4.5720000000000001</v>
      </c>
      <c r="AM4201">
        <f>IF(AND(Source[[#This Row],[Credit_Noncredit]]="Noncredit",Source[[#This Row],[FTEF]]&gt;0),Source[[#This Row],[NC XLST FTES]]*525/(437.5*Source[[#This Row],[FTEF]]),0)</f>
        <v>27.432000000000002</v>
      </c>
      <c r="AN4201">
        <f>IF(Source[[#This Row],[Credit_Noncredit]]="Credit",Source[[#This Row],[Census Enrollment]],Source[[#This Row],[Noncredit Avg. Attendance]])</f>
        <v>27.432000000000002</v>
      </c>
    </row>
    <row r="4202" spans="1:40" x14ac:dyDescent="0.25">
      <c r="A4202" t="s">
        <v>1830</v>
      </c>
      <c r="B4202" t="s">
        <v>33</v>
      </c>
      <c r="C4202" t="s">
        <v>229</v>
      </c>
      <c r="D4202" t="s">
        <v>554</v>
      </c>
      <c r="E4202" s="4">
        <v>63191</v>
      </c>
      <c r="F4202" s="4" t="s">
        <v>555</v>
      </c>
      <c r="G4202" s="4">
        <v>3421</v>
      </c>
      <c r="H4202" t="str">
        <f>CONCATENATE(Source[[#This Row],[Subject]],TRIM(Source[[#This Row],[Course]]))</f>
        <v>TRST3421</v>
      </c>
      <c r="I4202" t="str">
        <f>VLOOKUP(Source[[#This Row],[SubjCrse]],'Courses and Categories'!$E$2:$G$1816,3,FALSE)</f>
        <v>Noncredit TRST</v>
      </c>
      <c r="J4202">
        <v>102</v>
      </c>
      <c r="K4202" t="s">
        <v>586</v>
      </c>
      <c r="L4202" t="s">
        <v>39</v>
      </c>
      <c r="M4202" t="s">
        <v>40</v>
      </c>
      <c r="N4202" t="s">
        <v>195</v>
      </c>
      <c r="O4202">
        <v>1115</v>
      </c>
      <c r="P4202">
        <v>1420</v>
      </c>
      <c r="Q4202" t="s">
        <v>240</v>
      </c>
      <c r="R4202">
        <v>103</v>
      </c>
      <c r="S4202" t="s">
        <v>134</v>
      </c>
      <c r="T4202" t="s">
        <v>224</v>
      </c>
      <c r="U4202" s="1">
        <v>43628</v>
      </c>
      <c r="V4202" s="1">
        <v>43664</v>
      </c>
      <c r="W4202" t="s">
        <v>595</v>
      </c>
      <c r="X4202" t="s">
        <v>46</v>
      </c>
      <c r="Y4202">
        <v>35</v>
      </c>
      <c r="Z4202">
        <v>28</v>
      </c>
      <c r="AA4202">
        <v>35</v>
      </c>
      <c r="AB4202">
        <v>80</v>
      </c>
      <c r="AD4202">
        <f>IF(ISBLANK(Source[[#This Row],[CrosslistID]]),1,1/COUNTIFS(Source[CrosslistID],Source[[#This Row],[CrosslistID]],Source[TermDesc],Source[[#This Row],[TermDesc]]))</f>
        <v>1</v>
      </c>
      <c r="AG4202">
        <v>0</v>
      </c>
      <c r="AH4202">
        <v>80</v>
      </c>
      <c r="AI4202">
        <v>3.8540000000000001</v>
      </c>
      <c r="AJ4202">
        <v>3.8540000000000001</v>
      </c>
      <c r="AK4202">
        <v>0.2</v>
      </c>
      <c r="AL42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3.8540000000000001</v>
      </c>
      <c r="AM4202">
        <f>IF(AND(Source[[#This Row],[Credit_Noncredit]]="Noncredit",Source[[#This Row],[FTEF]]&gt;0),Source[[#This Row],[NC XLST FTES]]*525/(437.5*Source[[#This Row],[FTEF]]),0)</f>
        <v>23.124000000000002</v>
      </c>
      <c r="AN4202">
        <f>IF(Source[[#This Row],[Credit_Noncredit]]="Credit",Source[[#This Row],[Census Enrollment]],Source[[#This Row],[Noncredit Avg. Attendance]])</f>
        <v>23.124000000000002</v>
      </c>
    </row>
    <row r="4203" spans="1:40" x14ac:dyDescent="0.25">
      <c r="A4203" t="s">
        <v>1830</v>
      </c>
      <c r="B4203" t="s">
        <v>33</v>
      </c>
      <c r="C4203" t="s">
        <v>229</v>
      </c>
      <c r="D4203" t="s">
        <v>554</v>
      </c>
      <c r="E4203" s="4">
        <v>63356</v>
      </c>
      <c r="F4203" s="4" t="s">
        <v>555</v>
      </c>
      <c r="G4203" s="4">
        <v>3421</v>
      </c>
      <c r="H4203" t="str">
        <f>CONCATENATE(Source[[#This Row],[Subject]],TRIM(Source[[#This Row],[Course]]))</f>
        <v>TRST3421</v>
      </c>
      <c r="I4203" t="str">
        <f>VLOOKUP(Source[[#This Row],[SubjCrse]],'Courses and Categories'!$E$2:$G$1816,3,FALSE)</f>
        <v>Noncredit TRST</v>
      </c>
      <c r="J4203">
        <v>701</v>
      </c>
      <c r="K4203" t="s">
        <v>586</v>
      </c>
      <c r="L4203" t="s">
        <v>39</v>
      </c>
      <c r="M4203" t="s">
        <v>40</v>
      </c>
      <c r="N4203" t="s">
        <v>195</v>
      </c>
      <c r="O4203">
        <v>755</v>
      </c>
      <c r="P4203">
        <v>1100</v>
      </c>
      <c r="Q4203" t="s">
        <v>571</v>
      </c>
      <c r="S4203" t="s">
        <v>248</v>
      </c>
      <c r="T4203" t="s">
        <v>224</v>
      </c>
      <c r="U4203" s="1">
        <v>43628</v>
      </c>
      <c r="V4203" s="1">
        <v>43664</v>
      </c>
      <c r="W4203" t="s">
        <v>669</v>
      </c>
      <c r="X4203" t="s">
        <v>46</v>
      </c>
      <c r="Y4203">
        <v>36</v>
      </c>
      <c r="Z4203">
        <v>28</v>
      </c>
      <c r="AA4203">
        <v>30</v>
      </c>
      <c r="AB4203">
        <v>93.333299999999994</v>
      </c>
      <c r="AD4203">
        <f>IF(ISBLANK(Source[[#This Row],[CrosslistID]]),1,1/COUNTIFS(Source[CrosslistID],Source[[#This Row],[CrosslistID]],Source[TermDesc],Source[[#This Row],[TermDesc]]))</f>
        <v>1</v>
      </c>
      <c r="AG4203">
        <v>0</v>
      </c>
      <c r="AH4203">
        <v>93.333299999999994</v>
      </c>
      <c r="AI4203">
        <v>4.0670000000000002</v>
      </c>
      <c r="AJ4203">
        <v>4.0670000000000002</v>
      </c>
      <c r="AK4203">
        <v>0.2</v>
      </c>
      <c r="AL42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4.0670000000000002</v>
      </c>
      <c r="AM4203">
        <f>IF(AND(Source[[#This Row],[Credit_Noncredit]]="Noncredit",Source[[#This Row],[FTEF]]&gt;0),Source[[#This Row],[NC XLST FTES]]*525/(437.5*Source[[#This Row],[FTEF]]),0)</f>
        <v>24.402000000000001</v>
      </c>
      <c r="AN4203">
        <f>IF(Source[[#This Row],[Credit_Noncredit]]="Credit",Source[[#This Row],[Census Enrollment]],Source[[#This Row],[Noncredit Avg. Attendance]])</f>
        <v>24.402000000000001</v>
      </c>
    </row>
    <row r="4204" spans="1:40" x14ac:dyDescent="0.25">
      <c r="A4204" t="s">
        <v>1830</v>
      </c>
      <c r="B4204" t="s">
        <v>33</v>
      </c>
      <c r="C4204" t="s">
        <v>229</v>
      </c>
      <c r="D4204" t="s">
        <v>554</v>
      </c>
      <c r="E4204" s="4">
        <v>63196</v>
      </c>
      <c r="F4204" s="4" t="s">
        <v>555</v>
      </c>
      <c r="G4204" s="4">
        <v>3421</v>
      </c>
      <c r="H4204" t="str">
        <f>CONCATENATE(Source[[#This Row],[Subject]],TRIM(Source[[#This Row],[Course]]))</f>
        <v>TRST3421</v>
      </c>
      <c r="I4204" t="str">
        <f>VLOOKUP(Source[[#This Row],[SubjCrse]],'Courses and Categories'!$E$2:$G$1816,3,FALSE)</f>
        <v>Noncredit TRST</v>
      </c>
      <c r="J4204">
        <v>702</v>
      </c>
      <c r="K4204" t="s">
        <v>586</v>
      </c>
      <c r="L4204" t="s">
        <v>39</v>
      </c>
      <c r="M4204" t="s">
        <v>40</v>
      </c>
      <c r="N4204" t="s">
        <v>195</v>
      </c>
      <c r="O4204">
        <v>755</v>
      </c>
      <c r="P4204">
        <v>1100</v>
      </c>
      <c r="Q4204" t="s">
        <v>571</v>
      </c>
      <c r="S4204" t="s">
        <v>248</v>
      </c>
      <c r="T4204" t="s">
        <v>224</v>
      </c>
      <c r="U4204" s="1">
        <v>43628</v>
      </c>
      <c r="V4204" s="1">
        <v>43664</v>
      </c>
      <c r="W4204" t="s">
        <v>1867</v>
      </c>
      <c r="X4204" t="s">
        <v>46</v>
      </c>
      <c r="Y4204">
        <v>49</v>
      </c>
      <c r="Z4204">
        <v>40</v>
      </c>
      <c r="AA4204">
        <v>30</v>
      </c>
      <c r="AB4204">
        <v>133.33330000000001</v>
      </c>
      <c r="AD4204">
        <f>IF(ISBLANK(Source[[#This Row],[CrosslistID]]),1,1/COUNTIFS(Source[CrosslistID],Source[[#This Row],[CrosslistID]],Source[TermDesc],Source[[#This Row],[TermDesc]]))</f>
        <v>1</v>
      </c>
      <c r="AG4204">
        <v>0</v>
      </c>
      <c r="AH4204">
        <v>133.33330000000001</v>
      </c>
      <c r="AI4204">
        <v>3.2829999999999999</v>
      </c>
      <c r="AJ4204">
        <v>3.2829999999999999</v>
      </c>
      <c r="AK4204">
        <v>0.2</v>
      </c>
      <c r="AL42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3.2829999999999999</v>
      </c>
      <c r="AM4204">
        <f>IF(AND(Source[[#This Row],[Credit_Noncredit]]="Noncredit",Source[[#This Row],[FTEF]]&gt;0),Source[[#This Row],[NC XLST FTES]]*525/(437.5*Source[[#This Row],[FTEF]]),0)</f>
        <v>19.698</v>
      </c>
      <c r="AN4204">
        <f>IF(Source[[#This Row],[Credit_Noncredit]]="Credit",Source[[#This Row],[Census Enrollment]],Source[[#This Row],[Noncredit Avg. Attendance]])</f>
        <v>19.698</v>
      </c>
    </row>
    <row r="4205" spans="1:40" x14ac:dyDescent="0.25">
      <c r="A4205" t="s">
        <v>1830</v>
      </c>
      <c r="B4205" t="s">
        <v>33</v>
      </c>
      <c r="C4205" t="s">
        <v>229</v>
      </c>
      <c r="D4205" t="s">
        <v>554</v>
      </c>
      <c r="E4205" s="4">
        <v>63251</v>
      </c>
      <c r="F4205" s="4" t="s">
        <v>555</v>
      </c>
      <c r="G4205" s="4">
        <v>3421</v>
      </c>
      <c r="H4205" t="str">
        <f>CONCATENATE(Source[[#This Row],[Subject]],TRIM(Source[[#This Row],[Course]]))</f>
        <v>TRST3421</v>
      </c>
      <c r="I4205" t="str">
        <f>VLOOKUP(Source[[#This Row],[SubjCrse]],'Courses and Categories'!$E$2:$G$1816,3,FALSE)</f>
        <v>Noncredit TRST</v>
      </c>
      <c r="J4205">
        <v>703</v>
      </c>
      <c r="K4205" t="s">
        <v>586</v>
      </c>
      <c r="L4205" t="s">
        <v>39</v>
      </c>
      <c r="M4205" t="s">
        <v>40</v>
      </c>
      <c r="N4205" t="s">
        <v>195</v>
      </c>
      <c r="O4205">
        <v>1115</v>
      </c>
      <c r="P4205">
        <v>1420</v>
      </c>
      <c r="Q4205" t="s">
        <v>571</v>
      </c>
      <c r="S4205" t="s">
        <v>248</v>
      </c>
      <c r="T4205" t="s">
        <v>224</v>
      </c>
      <c r="U4205" s="1">
        <v>43628</v>
      </c>
      <c r="V4205" s="1">
        <v>43664</v>
      </c>
      <c r="W4205" t="s">
        <v>1867</v>
      </c>
      <c r="X4205" t="s">
        <v>46</v>
      </c>
      <c r="Y4205">
        <v>40</v>
      </c>
      <c r="Z4205">
        <v>32</v>
      </c>
      <c r="AA4205">
        <v>30</v>
      </c>
      <c r="AB4205">
        <v>106.66670000000001</v>
      </c>
      <c r="AD4205">
        <f>IF(ISBLANK(Source[[#This Row],[CrosslistID]]),1,1/COUNTIFS(Source[CrosslistID],Source[[#This Row],[CrosslistID]],Source[TermDesc],Source[[#This Row],[TermDesc]]))</f>
        <v>1</v>
      </c>
      <c r="AG4205">
        <v>0</v>
      </c>
      <c r="AH4205">
        <v>106.66670000000001</v>
      </c>
      <c r="AI4205">
        <v>2.867</v>
      </c>
      <c r="AJ4205">
        <v>2.867</v>
      </c>
      <c r="AK4205">
        <v>0.2</v>
      </c>
      <c r="AL42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2.867</v>
      </c>
      <c r="AM4205">
        <f>IF(AND(Source[[#This Row],[Credit_Noncredit]]="Noncredit",Source[[#This Row],[FTEF]]&gt;0),Source[[#This Row],[NC XLST FTES]]*525/(437.5*Source[[#This Row],[FTEF]]),0)</f>
        <v>17.201999999999998</v>
      </c>
      <c r="AN4205">
        <f>IF(Source[[#This Row],[Credit_Noncredit]]="Credit",Source[[#This Row],[Census Enrollment]],Source[[#This Row],[Noncredit Avg. Attendance]])</f>
        <v>17.201999999999998</v>
      </c>
    </row>
    <row r="4206" spans="1:40" x14ac:dyDescent="0.25">
      <c r="A4206" t="s">
        <v>1830</v>
      </c>
      <c r="B4206" t="s">
        <v>33</v>
      </c>
      <c r="C4206" t="s">
        <v>229</v>
      </c>
      <c r="D4206" t="s">
        <v>554</v>
      </c>
      <c r="E4206" s="4">
        <v>63101</v>
      </c>
      <c r="F4206" s="4" t="s">
        <v>555</v>
      </c>
      <c r="G4206" s="4">
        <v>3421</v>
      </c>
      <c r="H4206" t="str">
        <f>CONCATENATE(Source[[#This Row],[Subject]],TRIM(Source[[#This Row],[Course]]))</f>
        <v>TRST3421</v>
      </c>
      <c r="I4206" t="str">
        <f>VLOOKUP(Source[[#This Row],[SubjCrse]],'Courses and Categories'!$E$2:$G$1816,3,FALSE)</f>
        <v>Noncredit TRST</v>
      </c>
      <c r="J4206">
        <v>704</v>
      </c>
      <c r="K4206" t="s">
        <v>586</v>
      </c>
      <c r="L4206" t="s">
        <v>39</v>
      </c>
      <c r="M4206" t="s">
        <v>40</v>
      </c>
      <c r="N4206" t="s">
        <v>195</v>
      </c>
      <c r="O4206">
        <v>755</v>
      </c>
      <c r="P4206">
        <v>1100</v>
      </c>
      <c r="Q4206" t="s">
        <v>1851</v>
      </c>
      <c r="S4206" t="s">
        <v>53</v>
      </c>
      <c r="T4206" t="s">
        <v>224</v>
      </c>
      <c r="U4206" s="1">
        <v>43628</v>
      </c>
      <c r="V4206" s="1">
        <v>43664</v>
      </c>
      <c r="W4206" t="s">
        <v>1868</v>
      </c>
      <c r="X4206" t="s">
        <v>46</v>
      </c>
      <c r="Y4206">
        <v>45</v>
      </c>
      <c r="Z4206">
        <v>35</v>
      </c>
      <c r="AA4206">
        <v>30</v>
      </c>
      <c r="AB4206">
        <v>116.66670000000001</v>
      </c>
      <c r="AD4206">
        <f>IF(ISBLANK(Source[[#This Row],[CrosslistID]]),1,1/COUNTIFS(Source[CrosslistID],Source[[#This Row],[CrosslistID]],Source[TermDesc],Source[[#This Row],[TermDesc]]))</f>
        <v>1</v>
      </c>
      <c r="AG4206">
        <v>0</v>
      </c>
      <c r="AH4206">
        <v>116.66670000000001</v>
      </c>
      <c r="AI4206">
        <v>4.7030000000000003</v>
      </c>
      <c r="AJ4206">
        <v>4.7030000000000003</v>
      </c>
      <c r="AK4206">
        <v>0.2</v>
      </c>
      <c r="AL42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4.7030000000000003</v>
      </c>
      <c r="AM4206">
        <f>IF(AND(Source[[#This Row],[Credit_Noncredit]]="Noncredit",Source[[#This Row],[FTEF]]&gt;0),Source[[#This Row],[NC XLST FTES]]*525/(437.5*Source[[#This Row],[FTEF]]),0)</f>
        <v>28.218000000000004</v>
      </c>
      <c r="AN4206">
        <f>IF(Source[[#This Row],[Credit_Noncredit]]="Credit",Source[[#This Row],[Census Enrollment]],Source[[#This Row],[Noncredit Avg. Attendance]])</f>
        <v>28.218000000000004</v>
      </c>
    </row>
    <row r="4207" spans="1:40" x14ac:dyDescent="0.25">
      <c r="A4207" t="s">
        <v>1830</v>
      </c>
      <c r="B4207" t="s">
        <v>33</v>
      </c>
      <c r="C4207" t="s">
        <v>229</v>
      </c>
      <c r="D4207" t="s">
        <v>554</v>
      </c>
      <c r="E4207" s="4">
        <v>63100</v>
      </c>
      <c r="F4207" s="4" t="s">
        <v>555</v>
      </c>
      <c r="G4207" s="4">
        <v>3421</v>
      </c>
      <c r="H4207" t="str">
        <f>CONCATENATE(Source[[#This Row],[Subject]],TRIM(Source[[#This Row],[Course]]))</f>
        <v>TRST3421</v>
      </c>
      <c r="I4207" t="str">
        <f>VLOOKUP(Source[[#This Row],[SubjCrse]],'Courses and Categories'!$E$2:$G$1816,3,FALSE)</f>
        <v>Noncredit TRST</v>
      </c>
      <c r="J4207">
        <v>705</v>
      </c>
      <c r="K4207" t="s">
        <v>586</v>
      </c>
      <c r="L4207" t="s">
        <v>39</v>
      </c>
      <c r="M4207" t="s">
        <v>40</v>
      </c>
      <c r="N4207" t="s">
        <v>195</v>
      </c>
      <c r="O4207">
        <v>1115</v>
      </c>
      <c r="P4207">
        <v>1420</v>
      </c>
      <c r="Q4207" t="s">
        <v>1851</v>
      </c>
      <c r="S4207" t="s">
        <v>53</v>
      </c>
      <c r="T4207" t="s">
        <v>224</v>
      </c>
      <c r="U4207" s="1">
        <v>43628</v>
      </c>
      <c r="V4207" s="1">
        <v>43664</v>
      </c>
      <c r="W4207" t="s">
        <v>1868</v>
      </c>
      <c r="X4207" t="s">
        <v>46</v>
      </c>
      <c r="Y4207">
        <v>41</v>
      </c>
      <c r="Z4207">
        <v>33</v>
      </c>
      <c r="AA4207">
        <v>30</v>
      </c>
      <c r="AB4207">
        <v>110</v>
      </c>
      <c r="AD4207">
        <f>IF(ISBLANK(Source[[#This Row],[CrosslistID]]),1,1/COUNTIFS(Source[CrosslistID],Source[[#This Row],[CrosslistID]],Source[TermDesc],Source[[#This Row],[TermDesc]]))</f>
        <v>1</v>
      </c>
      <c r="AG4207">
        <v>0</v>
      </c>
      <c r="AH4207">
        <v>110</v>
      </c>
      <c r="AI4207">
        <v>4.7439999999999998</v>
      </c>
      <c r="AJ4207">
        <v>4.7439999999999998</v>
      </c>
      <c r="AK4207">
        <v>0.2</v>
      </c>
      <c r="AL42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4.7439999999999998</v>
      </c>
      <c r="AM4207">
        <f>IF(AND(Source[[#This Row],[Credit_Noncredit]]="Noncredit",Source[[#This Row],[FTEF]]&gt;0),Source[[#This Row],[NC XLST FTES]]*525/(437.5*Source[[#This Row],[FTEF]]),0)</f>
        <v>28.463999999999999</v>
      </c>
      <c r="AN4207">
        <f>IF(Source[[#This Row],[Credit_Noncredit]]="Credit",Source[[#This Row],[Census Enrollment]],Source[[#This Row],[Noncredit Avg. Attendance]])</f>
        <v>28.463999999999999</v>
      </c>
    </row>
    <row r="4208" spans="1:40" x14ac:dyDescent="0.25">
      <c r="A4208" t="s">
        <v>1830</v>
      </c>
      <c r="B4208" t="s">
        <v>33</v>
      </c>
      <c r="C4208" t="s">
        <v>229</v>
      </c>
      <c r="D4208" t="s">
        <v>554</v>
      </c>
      <c r="E4208" s="4">
        <v>63357</v>
      </c>
      <c r="F4208" s="4" t="s">
        <v>555</v>
      </c>
      <c r="G4208" s="4">
        <v>3421</v>
      </c>
      <c r="H4208" t="str">
        <f>CONCATENATE(Source[[#This Row],[Subject]],TRIM(Source[[#This Row],[Course]]))</f>
        <v>TRST3421</v>
      </c>
      <c r="I4208" t="str">
        <f>VLOOKUP(Source[[#This Row],[SubjCrse]],'Courses and Categories'!$E$2:$G$1816,3,FALSE)</f>
        <v>Noncredit TRST</v>
      </c>
      <c r="J4208">
        <v>706</v>
      </c>
      <c r="K4208" t="s">
        <v>586</v>
      </c>
      <c r="L4208" t="s">
        <v>39</v>
      </c>
      <c r="M4208" t="s">
        <v>40</v>
      </c>
      <c r="N4208" t="s">
        <v>195</v>
      </c>
      <c r="O4208">
        <v>755</v>
      </c>
      <c r="P4208">
        <v>1100</v>
      </c>
      <c r="Q4208" t="s">
        <v>1851</v>
      </c>
      <c r="S4208" t="s">
        <v>53</v>
      </c>
      <c r="T4208" t="s">
        <v>224</v>
      </c>
      <c r="U4208" s="1">
        <v>43628</v>
      </c>
      <c r="V4208" s="1">
        <v>43664</v>
      </c>
      <c r="W4208" t="s">
        <v>1869</v>
      </c>
      <c r="X4208" t="s">
        <v>46</v>
      </c>
      <c r="Y4208">
        <v>49</v>
      </c>
      <c r="Z4208">
        <v>41</v>
      </c>
      <c r="AA4208">
        <v>35</v>
      </c>
      <c r="AB4208">
        <v>117.1429</v>
      </c>
      <c r="AD4208">
        <f>IF(ISBLANK(Source[[#This Row],[CrosslistID]]),1,1/COUNTIFS(Source[CrosslistID],Source[[#This Row],[CrosslistID]],Source[TermDesc],Source[[#This Row],[TermDesc]]))</f>
        <v>1</v>
      </c>
      <c r="AG4208">
        <v>0</v>
      </c>
      <c r="AH4208">
        <v>117.1429</v>
      </c>
      <c r="AI4208">
        <v>5.13</v>
      </c>
      <c r="AJ4208">
        <v>5.13</v>
      </c>
      <c r="AK4208">
        <v>0.2</v>
      </c>
      <c r="AL42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5.13</v>
      </c>
      <c r="AM4208">
        <f>IF(AND(Source[[#This Row],[Credit_Noncredit]]="Noncredit",Source[[#This Row],[FTEF]]&gt;0),Source[[#This Row],[NC XLST FTES]]*525/(437.5*Source[[#This Row],[FTEF]]),0)</f>
        <v>30.78</v>
      </c>
      <c r="AN4208">
        <f>IF(Source[[#This Row],[Credit_Noncredit]]="Credit",Source[[#This Row],[Census Enrollment]],Source[[#This Row],[Noncredit Avg. Attendance]])</f>
        <v>30.78</v>
      </c>
    </row>
    <row r="4209" spans="1:40" x14ac:dyDescent="0.25">
      <c r="A4209" t="s">
        <v>1830</v>
      </c>
      <c r="B4209" t="s">
        <v>33</v>
      </c>
      <c r="C4209" t="s">
        <v>229</v>
      </c>
      <c r="D4209" t="s">
        <v>554</v>
      </c>
      <c r="E4209" s="4">
        <v>63086</v>
      </c>
      <c r="F4209" s="4" t="s">
        <v>555</v>
      </c>
      <c r="G4209" s="4">
        <v>3421</v>
      </c>
      <c r="H4209" t="str">
        <f>CONCATENATE(Source[[#This Row],[Subject]],TRIM(Source[[#This Row],[Course]]))</f>
        <v>TRST3421</v>
      </c>
      <c r="I4209" t="str">
        <f>VLOOKUP(Source[[#This Row],[SubjCrse]],'Courses and Categories'!$E$2:$G$1816,3,FALSE)</f>
        <v>Noncredit TRST</v>
      </c>
      <c r="J4209">
        <v>707</v>
      </c>
      <c r="K4209" t="s">
        <v>586</v>
      </c>
      <c r="L4209" t="s">
        <v>39</v>
      </c>
      <c r="M4209" t="s">
        <v>40</v>
      </c>
      <c r="N4209" t="s">
        <v>195</v>
      </c>
      <c r="O4209">
        <v>755</v>
      </c>
      <c r="P4209">
        <v>1100</v>
      </c>
      <c r="Q4209" t="s">
        <v>1854</v>
      </c>
      <c r="S4209" t="s">
        <v>53</v>
      </c>
      <c r="T4209" t="s">
        <v>224</v>
      </c>
      <c r="U4209" s="1">
        <v>43628</v>
      </c>
      <c r="V4209" s="1">
        <v>43664</v>
      </c>
      <c r="W4209" t="s">
        <v>1870</v>
      </c>
      <c r="X4209" t="s">
        <v>46</v>
      </c>
      <c r="Y4209">
        <v>44</v>
      </c>
      <c r="Z4209">
        <v>37</v>
      </c>
      <c r="AA4209">
        <v>30</v>
      </c>
      <c r="AB4209">
        <v>123.33329999999999</v>
      </c>
      <c r="AD4209">
        <f>IF(ISBLANK(Source[[#This Row],[CrosslistID]]),1,1/COUNTIFS(Source[CrosslistID],Source[[#This Row],[CrosslistID]],Source[TermDesc],Source[[#This Row],[TermDesc]]))</f>
        <v>1</v>
      </c>
      <c r="AG4209">
        <v>0</v>
      </c>
      <c r="AH4209">
        <v>123.33329999999999</v>
      </c>
      <c r="AI4209">
        <v>4.6900000000000004</v>
      </c>
      <c r="AJ4209">
        <v>4.6900000000000004</v>
      </c>
      <c r="AK4209">
        <v>0.2</v>
      </c>
      <c r="AL42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4.6900000000000004</v>
      </c>
      <c r="AM4209">
        <f>IF(AND(Source[[#This Row],[Credit_Noncredit]]="Noncredit",Source[[#This Row],[FTEF]]&gt;0),Source[[#This Row],[NC XLST FTES]]*525/(437.5*Source[[#This Row],[FTEF]]),0)</f>
        <v>28.14</v>
      </c>
      <c r="AN4209">
        <f>IF(Source[[#This Row],[Credit_Noncredit]]="Credit",Source[[#This Row],[Census Enrollment]],Source[[#This Row],[Noncredit Avg. Attendance]])</f>
        <v>28.14</v>
      </c>
    </row>
    <row r="4210" spans="1:40" x14ac:dyDescent="0.25">
      <c r="A4210" t="s">
        <v>1830</v>
      </c>
      <c r="B4210" t="s">
        <v>33</v>
      </c>
      <c r="C4210" t="s">
        <v>229</v>
      </c>
      <c r="D4210" t="s">
        <v>554</v>
      </c>
      <c r="E4210" s="4">
        <v>63192</v>
      </c>
      <c r="F4210" s="4" t="s">
        <v>555</v>
      </c>
      <c r="G4210" s="4">
        <v>3421</v>
      </c>
      <c r="H4210" t="str">
        <f>CONCATENATE(Source[[#This Row],[Subject]],TRIM(Source[[#This Row],[Course]]))</f>
        <v>TRST3421</v>
      </c>
      <c r="I4210" t="str">
        <f>VLOOKUP(Source[[#This Row],[SubjCrse]],'Courses and Categories'!$E$2:$G$1816,3,FALSE)</f>
        <v>Noncredit TRST</v>
      </c>
      <c r="J4210">
        <v>708</v>
      </c>
      <c r="K4210" t="s">
        <v>586</v>
      </c>
      <c r="L4210" t="s">
        <v>39</v>
      </c>
      <c r="M4210" t="s">
        <v>40</v>
      </c>
      <c r="N4210" t="s">
        <v>195</v>
      </c>
      <c r="O4210">
        <v>1115</v>
      </c>
      <c r="P4210">
        <v>1420</v>
      </c>
      <c r="Q4210" t="s">
        <v>1854</v>
      </c>
      <c r="S4210" t="s">
        <v>53</v>
      </c>
      <c r="T4210" t="s">
        <v>224</v>
      </c>
      <c r="U4210" s="1">
        <v>43628</v>
      </c>
      <c r="V4210" s="1">
        <v>43664</v>
      </c>
      <c r="W4210" t="s">
        <v>1870</v>
      </c>
      <c r="X4210" t="s">
        <v>46</v>
      </c>
      <c r="Y4210">
        <v>43</v>
      </c>
      <c r="Z4210">
        <v>37</v>
      </c>
      <c r="AA4210">
        <v>30</v>
      </c>
      <c r="AB4210">
        <v>123.33329999999999</v>
      </c>
      <c r="AD4210">
        <f>IF(ISBLANK(Source[[#This Row],[CrosslistID]]),1,1/COUNTIFS(Source[CrosslistID],Source[[#This Row],[CrosslistID]],Source[TermDesc],Source[[#This Row],[TermDesc]]))</f>
        <v>1</v>
      </c>
      <c r="AG4210">
        <v>0</v>
      </c>
      <c r="AH4210">
        <v>123.33329999999999</v>
      </c>
      <c r="AI4210">
        <v>4.5110000000000001</v>
      </c>
      <c r="AJ4210">
        <v>4.5110000000000001</v>
      </c>
      <c r="AK4210">
        <v>0.2</v>
      </c>
      <c r="AL42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4.5110000000000001</v>
      </c>
      <c r="AM4210">
        <f>IF(AND(Source[[#This Row],[Credit_Noncredit]]="Noncredit",Source[[#This Row],[FTEF]]&gt;0),Source[[#This Row],[NC XLST FTES]]*525/(437.5*Source[[#This Row],[FTEF]]),0)</f>
        <v>27.066000000000003</v>
      </c>
      <c r="AN4210">
        <f>IF(Source[[#This Row],[Credit_Noncredit]]="Credit",Source[[#This Row],[Census Enrollment]],Source[[#This Row],[Noncredit Avg. Attendance]])</f>
        <v>27.066000000000003</v>
      </c>
    </row>
    <row r="4211" spans="1:40" x14ac:dyDescent="0.25">
      <c r="A4211" t="s">
        <v>1830</v>
      </c>
      <c r="B4211" t="s">
        <v>33</v>
      </c>
      <c r="C4211" t="s">
        <v>229</v>
      </c>
      <c r="D4211" t="s">
        <v>554</v>
      </c>
      <c r="E4211" s="4">
        <v>63193</v>
      </c>
      <c r="F4211" s="4" t="s">
        <v>555</v>
      </c>
      <c r="G4211" s="4">
        <v>3421</v>
      </c>
      <c r="H4211" t="str">
        <f>CONCATENATE(Source[[#This Row],[Subject]],TRIM(Source[[#This Row],[Course]]))</f>
        <v>TRST3421</v>
      </c>
      <c r="I4211" t="str">
        <f>VLOOKUP(Source[[#This Row],[SubjCrse]],'Courses and Categories'!$E$2:$G$1816,3,FALSE)</f>
        <v>Noncredit TRST</v>
      </c>
      <c r="J4211">
        <v>709</v>
      </c>
      <c r="K4211" t="s">
        <v>586</v>
      </c>
      <c r="L4211" t="s">
        <v>39</v>
      </c>
      <c r="M4211" t="s">
        <v>40</v>
      </c>
      <c r="N4211" t="s">
        <v>195</v>
      </c>
      <c r="O4211">
        <v>755</v>
      </c>
      <c r="P4211">
        <v>1100</v>
      </c>
      <c r="Q4211" t="s">
        <v>52</v>
      </c>
      <c r="R4211">
        <v>315</v>
      </c>
      <c r="S4211" t="s">
        <v>53</v>
      </c>
      <c r="T4211" t="s">
        <v>224</v>
      </c>
      <c r="U4211" s="1">
        <v>43628</v>
      </c>
      <c r="V4211" s="1">
        <v>43664</v>
      </c>
      <c r="W4211" t="s">
        <v>564</v>
      </c>
      <c r="X4211" t="s">
        <v>46</v>
      </c>
      <c r="Y4211">
        <v>45</v>
      </c>
      <c r="Z4211">
        <v>35</v>
      </c>
      <c r="AA4211">
        <v>30</v>
      </c>
      <c r="AB4211">
        <v>116.66670000000001</v>
      </c>
      <c r="AD4211">
        <f>IF(ISBLANK(Source[[#This Row],[CrosslistID]]),1,1/COUNTIFS(Source[CrosslistID],Source[[#This Row],[CrosslistID]],Source[TermDesc],Source[[#This Row],[TermDesc]]))</f>
        <v>1</v>
      </c>
      <c r="AG4211">
        <v>0</v>
      </c>
      <c r="AH4211">
        <v>116.66670000000001</v>
      </c>
      <c r="AI4211">
        <v>3.6309999999999998</v>
      </c>
      <c r="AJ4211">
        <v>3.6309999999999998</v>
      </c>
      <c r="AK4211">
        <v>0.2</v>
      </c>
      <c r="AL42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3.6309999999999998</v>
      </c>
      <c r="AM4211">
        <f>IF(AND(Source[[#This Row],[Credit_Noncredit]]="Noncredit",Source[[#This Row],[FTEF]]&gt;0),Source[[#This Row],[NC XLST FTES]]*525/(437.5*Source[[#This Row],[FTEF]]),0)</f>
        <v>21.785999999999998</v>
      </c>
      <c r="AN4211">
        <f>IF(Source[[#This Row],[Credit_Noncredit]]="Credit",Source[[#This Row],[Census Enrollment]],Source[[#This Row],[Noncredit Avg. Attendance]])</f>
        <v>21.785999999999998</v>
      </c>
    </row>
    <row r="4212" spans="1:40" x14ac:dyDescent="0.25">
      <c r="A4212" t="s">
        <v>1830</v>
      </c>
      <c r="B4212" t="s">
        <v>33</v>
      </c>
      <c r="C4212" t="s">
        <v>229</v>
      </c>
      <c r="D4212" t="s">
        <v>554</v>
      </c>
      <c r="E4212" s="4">
        <v>63087</v>
      </c>
      <c r="F4212" s="4" t="s">
        <v>555</v>
      </c>
      <c r="G4212" s="4">
        <v>3422</v>
      </c>
      <c r="H4212" t="str">
        <f>CONCATENATE(Source[[#This Row],[Subject]],TRIM(Source[[#This Row],[Course]]))</f>
        <v>TRST3422</v>
      </c>
      <c r="I4212" t="str">
        <f>VLOOKUP(Source[[#This Row],[SubjCrse]],'Courses and Categories'!$E$2:$G$1816,3,FALSE)</f>
        <v>Noncredit TRST</v>
      </c>
      <c r="J4212">
        <v>101</v>
      </c>
      <c r="K4212" t="s">
        <v>591</v>
      </c>
      <c r="L4212" t="s">
        <v>39</v>
      </c>
      <c r="M4212" t="s">
        <v>40</v>
      </c>
      <c r="N4212" t="s">
        <v>195</v>
      </c>
      <c r="O4212">
        <v>755</v>
      </c>
      <c r="P4212">
        <v>1100</v>
      </c>
      <c r="Q4212" t="s">
        <v>240</v>
      </c>
      <c r="R4212">
        <v>222</v>
      </c>
      <c r="S4212" t="s">
        <v>134</v>
      </c>
      <c r="T4212" t="s">
        <v>224</v>
      </c>
      <c r="U4212" s="1">
        <v>43628</v>
      </c>
      <c r="V4212" s="1">
        <v>43664</v>
      </c>
      <c r="W4212" t="s">
        <v>1871</v>
      </c>
      <c r="X4212" t="s">
        <v>46</v>
      </c>
      <c r="Y4212">
        <v>28</v>
      </c>
      <c r="Z4212">
        <v>28</v>
      </c>
      <c r="AA4212">
        <v>35</v>
      </c>
      <c r="AB4212">
        <v>80</v>
      </c>
      <c r="AD4212">
        <f>IF(ISBLANK(Source[[#This Row],[CrosslistID]]),1,1/COUNTIFS(Source[CrosslistID],Source[[#This Row],[CrosslistID]],Source[TermDesc],Source[[#This Row],[TermDesc]]))</f>
        <v>1</v>
      </c>
      <c r="AG4212">
        <v>0</v>
      </c>
      <c r="AH4212">
        <v>80</v>
      </c>
      <c r="AI4212">
        <v>3.85</v>
      </c>
      <c r="AJ4212">
        <v>3.85</v>
      </c>
      <c r="AK4212">
        <v>0.2</v>
      </c>
      <c r="AL42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3.85</v>
      </c>
      <c r="AM4212">
        <f>IF(AND(Source[[#This Row],[Credit_Noncredit]]="Noncredit",Source[[#This Row],[FTEF]]&gt;0),Source[[#This Row],[NC XLST FTES]]*525/(437.5*Source[[#This Row],[FTEF]]),0)</f>
        <v>23.1</v>
      </c>
      <c r="AN4212">
        <f>IF(Source[[#This Row],[Credit_Noncredit]]="Credit",Source[[#This Row],[Census Enrollment]],Source[[#This Row],[Noncredit Avg. Attendance]])</f>
        <v>23.1</v>
      </c>
    </row>
    <row r="4213" spans="1:40" x14ac:dyDescent="0.25">
      <c r="A4213" t="s">
        <v>1830</v>
      </c>
      <c r="B4213" t="s">
        <v>33</v>
      </c>
      <c r="C4213" t="s">
        <v>229</v>
      </c>
      <c r="D4213" t="s">
        <v>554</v>
      </c>
      <c r="E4213" s="4">
        <v>63102</v>
      </c>
      <c r="F4213" s="4" t="s">
        <v>555</v>
      </c>
      <c r="G4213" s="4">
        <v>3422</v>
      </c>
      <c r="H4213" t="str">
        <f>CONCATENATE(Source[[#This Row],[Subject]],TRIM(Source[[#This Row],[Course]]))</f>
        <v>TRST3422</v>
      </c>
      <c r="I4213" t="str">
        <f>VLOOKUP(Source[[#This Row],[SubjCrse]],'Courses and Categories'!$E$2:$G$1816,3,FALSE)</f>
        <v>Noncredit TRST</v>
      </c>
      <c r="J4213">
        <v>102</v>
      </c>
      <c r="K4213" t="s">
        <v>591</v>
      </c>
      <c r="L4213" t="s">
        <v>39</v>
      </c>
      <c r="M4213" t="s">
        <v>40</v>
      </c>
      <c r="N4213" t="s">
        <v>195</v>
      </c>
      <c r="O4213">
        <v>1115</v>
      </c>
      <c r="P4213">
        <v>1420</v>
      </c>
      <c r="Q4213" t="s">
        <v>240</v>
      </c>
      <c r="R4213">
        <v>222</v>
      </c>
      <c r="S4213" t="s">
        <v>134</v>
      </c>
      <c r="T4213" t="s">
        <v>224</v>
      </c>
      <c r="U4213" s="1">
        <v>43628</v>
      </c>
      <c r="V4213" s="1">
        <v>43664</v>
      </c>
      <c r="W4213" t="s">
        <v>1871</v>
      </c>
      <c r="X4213" t="s">
        <v>46</v>
      </c>
      <c r="Y4213">
        <v>40</v>
      </c>
      <c r="Z4213">
        <v>38</v>
      </c>
      <c r="AA4213">
        <v>35</v>
      </c>
      <c r="AB4213">
        <v>108.5714</v>
      </c>
      <c r="AD4213">
        <f>IF(ISBLANK(Source[[#This Row],[CrosslistID]]),1,1/COUNTIFS(Source[CrosslistID],Source[[#This Row],[CrosslistID]],Source[TermDesc],Source[[#This Row],[TermDesc]]))</f>
        <v>1</v>
      </c>
      <c r="AG4213">
        <v>0</v>
      </c>
      <c r="AH4213">
        <v>108.5714</v>
      </c>
      <c r="AI4213">
        <v>4.4820000000000002</v>
      </c>
      <c r="AJ4213">
        <v>4.4820000000000002</v>
      </c>
      <c r="AK4213">
        <v>0.2</v>
      </c>
      <c r="AL42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4.4820000000000002</v>
      </c>
      <c r="AM4213">
        <f>IF(AND(Source[[#This Row],[Credit_Noncredit]]="Noncredit",Source[[#This Row],[FTEF]]&gt;0),Source[[#This Row],[NC XLST FTES]]*525/(437.5*Source[[#This Row],[FTEF]]),0)</f>
        <v>26.892000000000003</v>
      </c>
      <c r="AN4213">
        <f>IF(Source[[#This Row],[Credit_Noncredit]]="Credit",Source[[#This Row],[Census Enrollment]],Source[[#This Row],[Noncredit Avg. Attendance]])</f>
        <v>26.892000000000003</v>
      </c>
    </row>
    <row r="4214" spans="1:40" x14ac:dyDescent="0.25">
      <c r="A4214" t="s">
        <v>1830</v>
      </c>
      <c r="B4214" t="s">
        <v>33</v>
      </c>
      <c r="C4214" t="s">
        <v>229</v>
      </c>
      <c r="D4214" t="s">
        <v>554</v>
      </c>
      <c r="E4214" s="4">
        <v>63198</v>
      </c>
      <c r="F4214" s="4" t="s">
        <v>555</v>
      </c>
      <c r="G4214" s="4">
        <v>3422</v>
      </c>
      <c r="H4214" t="str">
        <f>CONCATENATE(Source[[#This Row],[Subject]],TRIM(Source[[#This Row],[Course]]))</f>
        <v>TRST3422</v>
      </c>
      <c r="I4214" t="str">
        <f>VLOOKUP(Source[[#This Row],[SubjCrse]],'Courses and Categories'!$E$2:$G$1816,3,FALSE)</f>
        <v>Noncredit TRST</v>
      </c>
      <c r="J4214">
        <v>701</v>
      </c>
      <c r="K4214" t="s">
        <v>591</v>
      </c>
      <c r="L4214" t="s">
        <v>39</v>
      </c>
      <c r="M4214" t="s">
        <v>40</v>
      </c>
      <c r="N4214" t="s">
        <v>195</v>
      </c>
      <c r="O4214">
        <v>755</v>
      </c>
      <c r="P4214">
        <v>1100</v>
      </c>
      <c r="Q4214" t="s">
        <v>571</v>
      </c>
      <c r="S4214" t="s">
        <v>248</v>
      </c>
      <c r="T4214" t="s">
        <v>224</v>
      </c>
      <c r="U4214" s="1">
        <v>43628</v>
      </c>
      <c r="V4214" s="1">
        <v>43664</v>
      </c>
      <c r="W4214" t="s">
        <v>1872</v>
      </c>
      <c r="X4214" t="s">
        <v>46</v>
      </c>
      <c r="Y4214">
        <v>35</v>
      </c>
      <c r="Z4214">
        <v>32</v>
      </c>
      <c r="AA4214">
        <v>30</v>
      </c>
      <c r="AB4214">
        <v>106.66670000000001</v>
      </c>
      <c r="AD4214">
        <f>IF(ISBLANK(Source[[#This Row],[CrosslistID]]),1,1/COUNTIFS(Source[CrosslistID],Source[[#This Row],[CrosslistID]],Source[TermDesc],Source[[#This Row],[TermDesc]]))</f>
        <v>1</v>
      </c>
      <c r="AG4214">
        <v>0</v>
      </c>
      <c r="AH4214">
        <v>106.66670000000001</v>
      </c>
      <c r="AI4214">
        <v>3.7469999999999999</v>
      </c>
      <c r="AJ4214">
        <v>3.7469999999999999</v>
      </c>
      <c r="AK4214">
        <v>0.2</v>
      </c>
      <c r="AL42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3.7469999999999999</v>
      </c>
      <c r="AM4214">
        <f>IF(AND(Source[[#This Row],[Credit_Noncredit]]="Noncredit",Source[[#This Row],[FTEF]]&gt;0),Source[[#This Row],[NC XLST FTES]]*525/(437.5*Source[[#This Row],[FTEF]]),0)</f>
        <v>22.481999999999999</v>
      </c>
      <c r="AN4214">
        <f>IF(Source[[#This Row],[Credit_Noncredit]]="Credit",Source[[#This Row],[Census Enrollment]],Source[[#This Row],[Noncredit Avg. Attendance]])</f>
        <v>22.481999999999999</v>
      </c>
    </row>
    <row r="4215" spans="1:40" x14ac:dyDescent="0.25">
      <c r="A4215" t="s">
        <v>1830</v>
      </c>
      <c r="B4215" t="s">
        <v>33</v>
      </c>
      <c r="C4215" t="s">
        <v>229</v>
      </c>
      <c r="D4215" t="s">
        <v>554</v>
      </c>
      <c r="E4215" s="4">
        <v>63200</v>
      </c>
      <c r="F4215" s="4" t="s">
        <v>555</v>
      </c>
      <c r="G4215" s="4">
        <v>3422</v>
      </c>
      <c r="H4215" t="str">
        <f>CONCATENATE(Source[[#This Row],[Subject]],TRIM(Source[[#This Row],[Course]]))</f>
        <v>TRST3422</v>
      </c>
      <c r="I4215" t="str">
        <f>VLOOKUP(Source[[#This Row],[SubjCrse]],'Courses and Categories'!$E$2:$G$1816,3,FALSE)</f>
        <v>Noncredit TRST</v>
      </c>
      <c r="J4215">
        <v>702</v>
      </c>
      <c r="K4215" t="s">
        <v>591</v>
      </c>
      <c r="L4215" t="s">
        <v>39</v>
      </c>
      <c r="M4215" t="s">
        <v>40</v>
      </c>
      <c r="N4215" t="s">
        <v>195</v>
      </c>
      <c r="O4215">
        <v>1115</v>
      </c>
      <c r="P4215">
        <v>1420</v>
      </c>
      <c r="Q4215" t="s">
        <v>571</v>
      </c>
      <c r="S4215" t="s">
        <v>248</v>
      </c>
      <c r="T4215" t="s">
        <v>224</v>
      </c>
      <c r="U4215" s="1">
        <v>43628</v>
      </c>
      <c r="V4215" s="1">
        <v>43664</v>
      </c>
      <c r="W4215" t="s">
        <v>1872</v>
      </c>
      <c r="X4215" t="s">
        <v>46</v>
      </c>
      <c r="Y4215">
        <v>30</v>
      </c>
      <c r="Z4215">
        <v>25</v>
      </c>
      <c r="AA4215">
        <v>30</v>
      </c>
      <c r="AB4215">
        <v>83.333299999999994</v>
      </c>
      <c r="AD4215">
        <f>IF(ISBLANK(Source[[#This Row],[CrosslistID]]),1,1/COUNTIFS(Source[CrosslistID],Source[[#This Row],[CrosslistID]],Source[TermDesc],Source[[#This Row],[TermDesc]]))</f>
        <v>1</v>
      </c>
      <c r="AG4215">
        <v>0</v>
      </c>
      <c r="AH4215">
        <v>83.333299999999994</v>
      </c>
      <c r="AI4215">
        <v>2.3130000000000002</v>
      </c>
      <c r="AJ4215">
        <v>2.3130000000000002</v>
      </c>
      <c r="AK4215">
        <v>0.2</v>
      </c>
      <c r="AL42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2.3130000000000002</v>
      </c>
      <c r="AM4215">
        <f>IF(AND(Source[[#This Row],[Credit_Noncredit]]="Noncredit",Source[[#This Row],[FTEF]]&gt;0),Source[[#This Row],[NC XLST FTES]]*525/(437.5*Source[[#This Row],[FTEF]]),0)</f>
        <v>13.878</v>
      </c>
      <c r="AN4215">
        <f>IF(Source[[#This Row],[Credit_Noncredit]]="Credit",Source[[#This Row],[Census Enrollment]],Source[[#This Row],[Noncredit Avg. Attendance]])</f>
        <v>13.878</v>
      </c>
    </row>
    <row r="4216" spans="1:40" x14ac:dyDescent="0.25">
      <c r="A4216" t="s">
        <v>1830</v>
      </c>
      <c r="B4216" t="s">
        <v>33</v>
      </c>
      <c r="C4216" t="s">
        <v>229</v>
      </c>
      <c r="D4216" t="s">
        <v>554</v>
      </c>
      <c r="E4216" s="4">
        <v>63359</v>
      </c>
      <c r="F4216" s="4" t="s">
        <v>555</v>
      </c>
      <c r="G4216" s="4">
        <v>3422</v>
      </c>
      <c r="H4216" t="str">
        <f>CONCATENATE(Source[[#This Row],[Subject]],TRIM(Source[[#This Row],[Course]]))</f>
        <v>TRST3422</v>
      </c>
      <c r="I4216" t="str">
        <f>VLOOKUP(Source[[#This Row],[SubjCrse]],'Courses and Categories'!$E$2:$G$1816,3,FALSE)</f>
        <v>Noncredit TRST</v>
      </c>
      <c r="J4216">
        <v>703</v>
      </c>
      <c r="K4216" t="s">
        <v>591</v>
      </c>
      <c r="L4216" t="s">
        <v>39</v>
      </c>
      <c r="M4216" t="s">
        <v>40</v>
      </c>
      <c r="N4216" t="s">
        <v>195</v>
      </c>
      <c r="O4216">
        <v>1115</v>
      </c>
      <c r="P4216">
        <v>1420</v>
      </c>
      <c r="Q4216" t="s">
        <v>571</v>
      </c>
      <c r="S4216" t="s">
        <v>248</v>
      </c>
      <c r="T4216" t="s">
        <v>224</v>
      </c>
      <c r="U4216" s="1">
        <v>43628</v>
      </c>
      <c r="V4216" s="1">
        <v>43664</v>
      </c>
      <c r="W4216" t="s">
        <v>669</v>
      </c>
      <c r="X4216" t="s">
        <v>46</v>
      </c>
      <c r="Y4216">
        <v>34</v>
      </c>
      <c r="Z4216">
        <v>28</v>
      </c>
      <c r="AA4216">
        <v>30</v>
      </c>
      <c r="AB4216">
        <v>93.333299999999994</v>
      </c>
      <c r="AD4216">
        <f>IF(ISBLANK(Source[[#This Row],[CrosslistID]]),1,1/COUNTIFS(Source[CrosslistID],Source[[#This Row],[CrosslistID]],Source[TermDesc],Source[[#This Row],[TermDesc]]))</f>
        <v>1</v>
      </c>
      <c r="AG4216">
        <v>0</v>
      </c>
      <c r="AH4216">
        <v>93.333299999999994</v>
      </c>
      <c r="AI4216">
        <v>3.2250000000000001</v>
      </c>
      <c r="AJ4216">
        <v>3.2250000000000001</v>
      </c>
      <c r="AK4216">
        <v>0.2</v>
      </c>
      <c r="AL42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3.2250000000000001</v>
      </c>
      <c r="AM4216">
        <f>IF(AND(Source[[#This Row],[Credit_Noncredit]]="Noncredit",Source[[#This Row],[FTEF]]&gt;0),Source[[#This Row],[NC XLST FTES]]*525/(437.5*Source[[#This Row],[FTEF]]),0)</f>
        <v>19.350000000000001</v>
      </c>
      <c r="AN4216">
        <f>IF(Source[[#This Row],[Credit_Noncredit]]="Credit",Source[[#This Row],[Census Enrollment]],Source[[#This Row],[Noncredit Avg. Attendance]])</f>
        <v>19.350000000000001</v>
      </c>
    </row>
    <row r="4217" spans="1:40" x14ac:dyDescent="0.25">
      <c r="A4217" t="s">
        <v>1830</v>
      </c>
      <c r="B4217" t="s">
        <v>33</v>
      </c>
      <c r="C4217" t="s">
        <v>229</v>
      </c>
      <c r="D4217" t="s">
        <v>554</v>
      </c>
      <c r="E4217" s="4">
        <v>63358</v>
      </c>
      <c r="F4217" s="4" t="s">
        <v>555</v>
      </c>
      <c r="G4217" s="4">
        <v>3422</v>
      </c>
      <c r="H4217" t="str">
        <f>CONCATENATE(Source[[#This Row],[Subject]],TRIM(Source[[#This Row],[Course]]))</f>
        <v>TRST3422</v>
      </c>
      <c r="I4217" t="str">
        <f>VLOOKUP(Source[[#This Row],[SubjCrse]],'Courses and Categories'!$E$2:$G$1816,3,FALSE)</f>
        <v>Noncredit TRST</v>
      </c>
      <c r="J4217">
        <v>704</v>
      </c>
      <c r="K4217" t="s">
        <v>591</v>
      </c>
      <c r="L4217" t="s">
        <v>39</v>
      </c>
      <c r="M4217" t="s">
        <v>40</v>
      </c>
      <c r="N4217" t="s">
        <v>195</v>
      </c>
      <c r="O4217">
        <v>1115</v>
      </c>
      <c r="P4217">
        <v>1420</v>
      </c>
      <c r="Q4217" t="s">
        <v>1851</v>
      </c>
      <c r="S4217" t="s">
        <v>53</v>
      </c>
      <c r="T4217" t="s">
        <v>224</v>
      </c>
      <c r="U4217" s="1">
        <v>43628</v>
      </c>
      <c r="V4217" s="1">
        <v>43664</v>
      </c>
      <c r="W4217" t="s">
        <v>1869</v>
      </c>
      <c r="X4217" t="s">
        <v>46</v>
      </c>
      <c r="Y4217">
        <v>40</v>
      </c>
      <c r="Z4217">
        <v>36</v>
      </c>
      <c r="AA4217">
        <v>30</v>
      </c>
      <c r="AB4217">
        <v>120</v>
      </c>
      <c r="AD4217">
        <f>IF(ISBLANK(Source[[#This Row],[CrosslistID]]),1,1/COUNTIFS(Source[CrosslistID],Source[[#This Row],[CrosslistID]],Source[TermDesc],Source[[#This Row],[TermDesc]]))</f>
        <v>1</v>
      </c>
      <c r="AG4217">
        <v>0</v>
      </c>
      <c r="AH4217">
        <v>120</v>
      </c>
      <c r="AI4217">
        <v>4.4740000000000002</v>
      </c>
      <c r="AJ4217">
        <v>4.4740000000000002</v>
      </c>
      <c r="AK4217">
        <v>0.2</v>
      </c>
      <c r="AL42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4.4740000000000002</v>
      </c>
      <c r="AM4217">
        <f>IF(AND(Source[[#This Row],[Credit_Noncredit]]="Noncredit",Source[[#This Row],[FTEF]]&gt;0),Source[[#This Row],[NC XLST FTES]]*525/(437.5*Source[[#This Row],[FTEF]]),0)</f>
        <v>26.843999999999998</v>
      </c>
      <c r="AN4217">
        <f>IF(Source[[#This Row],[Credit_Noncredit]]="Credit",Source[[#This Row],[Census Enrollment]],Source[[#This Row],[Noncredit Avg. Attendance]])</f>
        <v>26.843999999999998</v>
      </c>
    </row>
    <row r="4218" spans="1:40" x14ac:dyDescent="0.25">
      <c r="A4218" t="s">
        <v>1830</v>
      </c>
      <c r="B4218" t="s">
        <v>33</v>
      </c>
      <c r="C4218" t="s">
        <v>229</v>
      </c>
      <c r="D4218" t="s">
        <v>554</v>
      </c>
      <c r="E4218" s="4">
        <v>63423</v>
      </c>
      <c r="F4218" s="4" t="s">
        <v>555</v>
      </c>
      <c r="G4218" s="4">
        <v>3422</v>
      </c>
      <c r="H4218" t="str">
        <f>CONCATENATE(Source[[#This Row],[Subject]],TRIM(Source[[#This Row],[Course]]))</f>
        <v>TRST3422</v>
      </c>
      <c r="I4218" t="str">
        <f>VLOOKUP(Source[[#This Row],[SubjCrse]],'Courses and Categories'!$E$2:$G$1816,3,FALSE)</f>
        <v>Noncredit TRST</v>
      </c>
      <c r="J4218">
        <v>705</v>
      </c>
      <c r="K4218" t="s">
        <v>591</v>
      </c>
      <c r="M4218" t="s">
        <v>40</v>
      </c>
      <c r="N4218" t="s">
        <v>195</v>
      </c>
      <c r="O4218">
        <v>755</v>
      </c>
      <c r="P4218">
        <v>1100</v>
      </c>
      <c r="Q4218" t="s">
        <v>1854</v>
      </c>
      <c r="S4218" t="s">
        <v>53</v>
      </c>
      <c r="T4218">
        <v>1</v>
      </c>
      <c r="U4218" s="1">
        <v>43628</v>
      </c>
      <c r="V4218" s="1">
        <v>43664</v>
      </c>
      <c r="W4218" t="s">
        <v>1873</v>
      </c>
      <c r="X4218" t="s">
        <v>46</v>
      </c>
      <c r="Y4218">
        <v>31</v>
      </c>
      <c r="Z4218">
        <v>31</v>
      </c>
      <c r="AA4218">
        <v>30</v>
      </c>
      <c r="AB4218">
        <v>103.33329999999999</v>
      </c>
      <c r="AD4218">
        <f>IF(ISBLANK(Source[[#This Row],[CrosslistID]]),1,1/COUNTIFS(Source[CrosslistID],Source[[#This Row],[CrosslistID]],Source[TermDesc],Source[[#This Row],[TermDesc]]))</f>
        <v>1</v>
      </c>
      <c r="AG4218">
        <v>0</v>
      </c>
      <c r="AH4218">
        <v>103.33329999999999</v>
      </c>
      <c r="AI4218">
        <v>2.8860000000000001</v>
      </c>
      <c r="AJ4218">
        <v>2.8860000000000001</v>
      </c>
      <c r="AK4218">
        <v>0.2</v>
      </c>
      <c r="AL42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2.8860000000000001</v>
      </c>
      <c r="AM4218">
        <f>IF(AND(Source[[#This Row],[Credit_Noncredit]]="Noncredit",Source[[#This Row],[FTEF]]&gt;0),Source[[#This Row],[NC XLST FTES]]*525/(437.5*Source[[#This Row],[FTEF]]),0)</f>
        <v>17.316000000000003</v>
      </c>
      <c r="AN4218">
        <f>IF(Source[[#This Row],[Credit_Noncredit]]="Credit",Source[[#This Row],[Census Enrollment]],Source[[#This Row],[Noncredit Avg. Attendance]])</f>
        <v>17.316000000000003</v>
      </c>
    </row>
    <row r="4219" spans="1:40" x14ac:dyDescent="0.25">
      <c r="A4219" t="s">
        <v>1830</v>
      </c>
      <c r="B4219" t="s">
        <v>33</v>
      </c>
      <c r="C4219" t="s">
        <v>229</v>
      </c>
      <c r="D4219" t="s">
        <v>554</v>
      </c>
      <c r="E4219" s="4">
        <v>63422</v>
      </c>
      <c r="F4219" s="4" t="s">
        <v>555</v>
      </c>
      <c r="G4219" s="4">
        <v>3422</v>
      </c>
      <c r="H4219" t="str">
        <f>CONCATENATE(Source[[#This Row],[Subject]],TRIM(Source[[#This Row],[Course]]))</f>
        <v>TRST3422</v>
      </c>
      <c r="I4219" t="str">
        <f>VLOOKUP(Source[[#This Row],[SubjCrse]],'Courses and Categories'!$E$2:$G$1816,3,FALSE)</f>
        <v>Noncredit TRST</v>
      </c>
      <c r="J4219">
        <v>706</v>
      </c>
      <c r="K4219" t="s">
        <v>591</v>
      </c>
      <c r="M4219" t="s">
        <v>40</v>
      </c>
      <c r="N4219" t="s">
        <v>195</v>
      </c>
      <c r="O4219">
        <v>1115</v>
      </c>
      <c r="P4219">
        <v>1420</v>
      </c>
      <c r="Q4219" t="s">
        <v>1854</v>
      </c>
      <c r="S4219" t="s">
        <v>53</v>
      </c>
      <c r="T4219">
        <v>1</v>
      </c>
      <c r="U4219" s="1">
        <v>43628</v>
      </c>
      <c r="V4219" s="1">
        <v>43664</v>
      </c>
      <c r="W4219" t="s">
        <v>1873</v>
      </c>
      <c r="X4219" t="s">
        <v>46</v>
      </c>
      <c r="Y4219">
        <v>23</v>
      </c>
      <c r="Z4219">
        <v>23</v>
      </c>
      <c r="AA4219">
        <v>30</v>
      </c>
      <c r="AB4219">
        <v>76.666700000000006</v>
      </c>
      <c r="AD4219">
        <f>IF(ISBLANK(Source[[#This Row],[CrosslistID]]),1,1/COUNTIFS(Source[CrosslistID],Source[[#This Row],[CrosslistID]],Source[TermDesc],Source[[#This Row],[TermDesc]]))</f>
        <v>1</v>
      </c>
      <c r="AG4219">
        <v>0</v>
      </c>
      <c r="AH4219">
        <v>76.666700000000006</v>
      </c>
      <c r="AI4219">
        <v>1.679</v>
      </c>
      <c r="AJ4219">
        <v>1.679</v>
      </c>
      <c r="AK4219">
        <v>0.2</v>
      </c>
      <c r="AL42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1.679</v>
      </c>
      <c r="AM4219">
        <f>IF(AND(Source[[#This Row],[Credit_Noncredit]]="Noncredit",Source[[#This Row],[FTEF]]&gt;0),Source[[#This Row],[NC XLST FTES]]*525/(437.5*Source[[#This Row],[FTEF]]),0)</f>
        <v>10.074</v>
      </c>
      <c r="AN4219">
        <f>IF(Source[[#This Row],[Credit_Noncredit]]="Credit",Source[[#This Row],[Census Enrollment]],Source[[#This Row],[Noncredit Avg. Attendance]])</f>
        <v>10.074</v>
      </c>
    </row>
    <row r="4220" spans="1:40" x14ac:dyDescent="0.25">
      <c r="A4220" t="s">
        <v>1830</v>
      </c>
      <c r="B4220" t="s">
        <v>33</v>
      </c>
      <c r="C4220" t="s">
        <v>229</v>
      </c>
      <c r="D4220" t="s">
        <v>554</v>
      </c>
      <c r="E4220" s="4">
        <v>63197</v>
      </c>
      <c r="F4220" s="4" t="s">
        <v>555</v>
      </c>
      <c r="G4220" s="4">
        <v>3422</v>
      </c>
      <c r="H4220" t="str">
        <f>CONCATENATE(Source[[#This Row],[Subject]],TRIM(Source[[#This Row],[Course]]))</f>
        <v>TRST3422</v>
      </c>
      <c r="I4220" t="str">
        <f>VLOOKUP(Source[[#This Row],[SubjCrse]],'Courses and Categories'!$E$2:$G$1816,3,FALSE)</f>
        <v>Noncredit TRST</v>
      </c>
      <c r="J4220">
        <v>707</v>
      </c>
      <c r="K4220" t="s">
        <v>591</v>
      </c>
      <c r="L4220" t="s">
        <v>39</v>
      </c>
      <c r="M4220" t="s">
        <v>40</v>
      </c>
      <c r="N4220" t="s">
        <v>195</v>
      </c>
      <c r="O4220">
        <v>755</v>
      </c>
      <c r="P4220">
        <v>1100</v>
      </c>
      <c r="Q4220" t="s">
        <v>1854</v>
      </c>
      <c r="S4220" t="s">
        <v>53</v>
      </c>
      <c r="T4220" t="s">
        <v>224</v>
      </c>
      <c r="U4220" s="1">
        <v>43628</v>
      </c>
      <c r="V4220" s="1">
        <v>43664</v>
      </c>
      <c r="W4220" t="s">
        <v>1874</v>
      </c>
      <c r="X4220" t="s">
        <v>46</v>
      </c>
      <c r="Y4220">
        <v>30</v>
      </c>
      <c r="Z4220">
        <v>26</v>
      </c>
      <c r="AA4220">
        <v>30</v>
      </c>
      <c r="AB4220">
        <v>86.666700000000006</v>
      </c>
      <c r="AD4220">
        <f>IF(ISBLANK(Source[[#This Row],[CrosslistID]]),1,1/COUNTIFS(Source[CrosslistID],Source[[#This Row],[CrosslistID]],Source[TermDesc],Source[[#This Row],[TermDesc]]))</f>
        <v>1</v>
      </c>
      <c r="AG4220">
        <v>0</v>
      </c>
      <c r="AH4220">
        <v>86.666700000000006</v>
      </c>
      <c r="AI4220">
        <v>2.7610000000000001</v>
      </c>
      <c r="AJ4220">
        <v>2.7610000000000001</v>
      </c>
      <c r="AK4220">
        <v>0.2</v>
      </c>
      <c r="AL42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2.7610000000000001</v>
      </c>
      <c r="AM4220">
        <f>IF(AND(Source[[#This Row],[Credit_Noncredit]]="Noncredit",Source[[#This Row],[FTEF]]&gt;0),Source[[#This Row],[NC XLST FTES]]*525/(437.5*Source[[#This Row],[FTEF]]),0)</f>
        <v>16.566000000000003</v>
      </c>
      <c r="AN4220">
        <f>IF(Source[[#This Row],[Credit_Noncredit]]="Credit",Source[[#This Row],[Census Enrollment]],Source[[#This Row],[Noncredit Avg. Attendance]])</f>
        <v>16.566000000000003</v>
      </c>
    </row>
    <row r="4221" spans="1:40" x14ac:dyDescent="0.25">
      <c r="A4221" t="s">
        <v>1830</v>
      </c>
      <c r="B4221" t="s">
        <v>33</v>
      </c>
      <c r="C4221" t="s">
        <v>229</v>
      </c>
      <c r="D4221" t="s">
        <v>554</v>
      </c>
      <c r="E4221" s="4">
        <v>63199</v>
      </c>
      <c r="F4221" s="4" t="s">
        <v>555</v>
      </c>
      <c r="G4221" s="4">
        <v>3422</v>
      </c>
      <c r="H4221" t="str">
        <f>CONCATENATE(Source[[#This Row],[Subject]],TRIM(Source[[#This Row],[Course]]))</f>
        <v>TRST3422</v>
      </c>
      <c r="I4221" t="str">
        <f>VLOOKUP(Source[[#This Row],[SubjCrse]],'Courses and Categories'!$E$2:$G$1816,3,FALSE)</f>
        <v>Noncredit TRST</v>
      </c>
      <c r="J4221">
        <v>708</v>
      </c>
      <c r="K4221" t="s">
        <v>591</v>
      </c>
      <c r="L4221" t="s">
        <v>39</v>
      </c>
      <c r="M4221" t="s">
        <v>40</v>
      </c>
      <c r="N4221" t="s">
        <v>195</v>
      </c>
      <c r="O4221">
        <v>1115</v>
      </c>
      <c r="P4221">
        <v>1420</v>
      </c>
      <c r="Q4221" t="s">
        <v>1854</v>
      </c>
      <c r="S4221" t="s">
        <v>53</v>
      </c>
      <c r="T4221" t="s">
        <v>224</v>
      </c>
      <c r="U4221" s="1">
        <v>43628</v>
      </c>
      <c r="V4221" s="1">
        <v>43664</v>
      </c>
      <c r="W4221" t="s">
        <v>1874</v>
      </c>
      <c r="X4221" t="s">
        <v>46</v>
      </c>
      <c r="Y4221">
        <v>34</v>
      </c>
      <c r="Z4221">
        <v>22</v>
      </c>
      <c r="AA4221">
        <v>30</v>
      </c>
      <c r="AB4221">
        <v>73.333299999999994</v>
      </c>
      <c r="AD4221">
        <f>IF(ISBLANK(Source[[#This Row],[CrosslistID]]),1,1/COUNTIFS(Source[CrosslistID],Source[[#This Row],[CrosslistID]],Source[TermDesc],Source[[#This Row],[TermDesc]]))</f>
        <v>1</v>
      </c>
      <c r="AG4221">
        <v>0</v>
      </c>
      <c r="AH4221">
        <v>73.333299999999994</v>
      </c>
      <c r="AI4221">
        <v>3.0390000000000001</v>
      </c>
      <c r="AJ4221">
        <v>3.0390000000000001</v>
      </c>
      <c r="AK4221">
        <v>0.2</v>
      </c>
      <c r="AL42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3.0390000000000001</v>
      </c>
      <c r="AM4221">
        <f>IF(AND(Source[[#This Row],[Credit_Noncredit]]="Noncredit",Source[[#This Row],[FTEF]]&gt;0),Source[[#This Row],[NC XLST FTES]]*525/(437.5*Source[[#This Row],[FTEF]]),0)</f>
        <v>18.234000000000002</v>
      </c>
      <c r="AN4221">
        <f>IF(Source[[#This Row],[Credit_Noncredit]]="Credit",Source[[#This Row],[Census Enrollment]],Source[[#This Row],[Noncredit Avg. Attendance]])</f>
        <v>18.234000000000002</v>
      </c>
    </row>
    <row r="4222" spans="1:40" x14ac:dyDescent="0.25">
      <c r="A4222" t="s">
        <v>1830</v>
      </c>
      <c r="B4222" t="s">
        <v>33</v>
      </c>
      <c r="C4222" t="s">
        <v>229</v>
      </c>
      <c r="D4222" t="s">
        <v>554</v>
      </c>
      <c r="E4222" s="4">
        <v>63252</v>
      </c>
      <c r="F4222" s="4" t="s">
        <v>555</v>
      </c>
      <c r="G4222" s="4">
        <v>3422</v>
      </c>
      <c r="H4222" t="str">
        <f>CONCATENATE(Source[[#This Row],[Subject]],TRIM(Source[[#This Row],[Course]]))</f>
        <v>TRST3422</v>
      </c>
      <c r="I4222" t="str">
        <f>VLOOKUP(Source[[#This Row],[SubjCrse]],'Courses and Categories'!$E$2:$G$1816,3,FALSE)</f>
        <v>Noncredit TRST</v>
      </c>
      <c r="J4222">
        <v>709</v>
      </c>
      <c r="K4222" t="s">
        <v>591</v>
      </c>
      <c r="L4222" t="s">
        <v>39</v>
      </c>
      <c r="M4222" t="s">
        <v>40</v>
      </c>
      <c r="N4222" t="s">
        <v>195</v>
      </c>
      <c r="O4222">
        <v>1115</v>
      </c>
      <c r="P4222">
        <v>1420</v>
      </c>
      <c r="Q4222" t="s">
        <v>52</v>
      </c>
      <c r="R4222">
        <v>315</v>
      </c>
      <c r="S4222" t="s">
        <v>53</v>
      </c>
      <c r="T4222" t="s">
        <v>224</v>
      </c>
      <c r="U4222" s="1">
        <v>43628</v>
      </c>
      <c r="V4222" s="1">
        <v>43664</v>
      </c>
      <c r="W4222" t="s">
        <v>564</v>
      </c>
      <c r="X4222" t="s">
        <v>46</v>
      </c>
      <c r="Y4222">
        <v>36</v>
      </c>
      <c r="Z4222">
        <v>31</v>
      </c>
      <c r="AA4222">
        <v>30</v>
      </c>
      <c r="AB4222">
        <v>103.33329999999999</v>
      </c>
      <c r="AD4222">
        <f>IF(ISBLANK(Source[[#This Row],[CrosslistID]]),1,1/COUNTIFS(Source[CrosslistID],Source[[#This Row],[CrosslistID]],Source[TermDesc],Source[[#This Row],[TermDesc]]))</f>
        <v>1</v>
      </c>
      <c r="AG4222">
        <v>0</v>
      </c>
      <c r="AH4222">
        <v>103.33329999999999</v>
      </c>
      <c r="AI4222">
        <v>3.766</v>
      </c>
      <c r="AJ4222">
        <v>3.766</v>
      </c>
      <c r="AK4222">
        <v>0.2</v>
      </c>
      <c r="AL42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3.766</v>
      </c>
      <c r="AM4222">
        <f>IF(AND(Source[[#This Row],[Credit_Noncredit]]="Noncredit",Source[[#This Row],[FTEF]]&gt;0),Source[[#This Row],[NC XLST FTES]]*525/(437.5*Source[[#This Row],[FTEF]]),0)</f>
        <v>22.596</v>
      </c>
      <c r="AN4222">
        <f>IF(Source[[#This Row],[Credit_Noncredit]]="Credit",Source[[#This Row],[Census Enrollment]],Source[[#This Row],[Noncredit Avg. Attendance]])</f>
        <v>22.596</v>
      </c>
    </row>
    <row r="4223" spans="1:40" x14ac:dyDescent="0.25">
      <c r="A4223" t="s">
        <v>1830</v>
      </c>
      <c r="B4223" t="s">
        <v>33</v>
      </c>
      <c r="C4223" t="s">
        <v>229</v>
      </c>
      <c r="D4223" t="s">
        <v>554</v>
      </c>
      <c r="E4223" s="4">
        <v>63091</v>
      </c>
      <c r="F4223" s="4" t="s">
        <v>555</v>
      </c>
      <c r="G4223" s="4">
        <v>3423</v>
      </c>
      <c r="H4223" t="str">
        <f>CONCATENATE(Source[[#This Row],[Subject]],TRIM(Source[[#This Row],[Course]]))</f>
        <v>TRST3423</v>
      </c>
      <c r="I4223" t="str">
        <f>VLOOKUP(Source[[#This Row],[SubjCrse]],'Courses and Categories'!$E$2:$G$1816,3,FALSE)</f>
        <v>Noncredit TRST</v>
      </c>
      <c r="J4223">
        <v>101</v>
      </c>
      <c r="K4223" t="s">
        <v>592</v>
      </c>
      <c r="L4223" t="s">
        <v>39</v>
      </c>
      <c r="M4223" t="s">
        <v>40</v>
      </c>
      <c r="N4223" t="s">
        <v>195</v>
      </c>
      <c r="O4223">
        <v>755</v>
      </c>
      <c r="P4223">
        <v>1100</v>
      </c>
      <c r="Q4223" t="s">
        <v>240</v>
      </c>
      <c r="R4223">
        <v>260</v>
      </c>
      <c r="S4223" t="s">
        <v>134</v>
      </c>
      <c r="T4223" t="s">
        <v>224</v>
      </c>
      <c r="U4223" s="1">
        <v>43628</v>
      </c>
      <c r="V4223" s="1">
        <v>43664</v>
      </c>
      <c r="W4223" t="s">
        <v>587</v>
      </c>
      <c r="X4223" t="s">
        <v>46</v>
      </c>
      <c r="Y4223">
        <v>27</v>
      </c>
      <c r="Z4223">
        <v>25</v>
      </c>
      <c r="AA4223">
        <v>35</v>
      </c>
      <c r="AB4223">
        <v>71.428600000000003</v>
      </c>
      <c r="AD4223">
        <f>IF(ISBLANK(Source[[#This Row],[CrosslistID]]),1,1/COUNTIFS(Source[CrosslistID],Source[[#This Row],[CrosslistID]],Source[TermDesc],Source[[#This Row],[TermDesc]]))</f>
        <v>1</v>
      </c>
      <c r="AG4223">
        <v>0</v>
      </c>
      <c r="AH4223">
        <v>71.428600000000003</v>
      </c>
      <c r="AI4223">
        <v>3.6160000000000001</v>
      </c>
      <c r="AJ4223">
        <v>3.6160000000000001</v>
      </c>
      <c r="AK4223">
        <v>0.2</v>
      </c>
      <c r="AL42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3.6160000000000001</v>
      </c>
      <c r="AM4223">
        <f>IF(AND(Source[[#This Row],[Credit_Noncredit]]="Noncredit",Source[[#This Row],[FTEF]]&gt;0),Source[[#This Row],[NC XLST FTES]]*525/(437.5*Source[[#This Row],[FTEF]]),0)</f>
        <v>21.696000000000002</v>
      </c>
      <c r="AN4223">
        <f>IF(Source[[#This Row],[Credit_Noncredit]]="Credit",Source[[#This Row],[Census Enrollment]],Source[[#This Row],[Noncredit Avg. Attendance]])</f>
        <v>21.696000000000002</v>
      </c>
    </row>
    <row r="4224" spans="1:40" x14ac:dyDescent="0.25">
      <c r="A4224" t="s">
        <v>1830</v>
      </c>
      <c r="B4224" t="s">
        <v>33</v>
      </c>
      <c r="C4224" t="s">
        <v>229</v>
      </c>
      <c r="D4224" t="s">
        <v>554</v>
      </c>
      <c r="E4224" s="4">
        <v>63360</v>
      </c>
      <c r="F4224" s="4" t="s">
        <v>555</v>
      </c>
      <c r="G4224" s="4">
        <v>3423</v>
      </c>
      <c r="H4224" t="str">
        <f>CONCATENATE(Source[[#This Row],[Subject]],TRIM(Source[[#This Row],[Course]]))</f>
        <v>TRST3423</v>
      </c>
      <c r="I4224" t="str">
        <f>VLOOKUP(Source[[#This Row],[SubjCrse]],'Courses and Categories'!$E$2:$G$1816,3,FALSE)</f>
        <v>Noncredit TRST</v>
      </c>
      <c r="J4224">
        <v>701</v>
      </c>
      <c r="K4224" t="s">
        <v>592</v>
      </c>
      <c r="L4224" t="s">
        <v>39</v>
      </c>
      <c r="M4224" t="s">
        <v>40</v>
      </c>
      <c r="N4224" t="s">
        <v>195</v>
      </c>
      <c r="O4224">
        <v>755</v>
      </c>
      <c r="P4224">
        <v>1100</v>
      </c>
      <c r="Q4224" t="s">
        <v>571</v>
      </c>
      <c r="S4224" t="s">
        <v>248</v>
      </c>
      <c r="T4224" t="s">
        <v>44</v>
      </c>
      <c r="U4224" s="1">
        <v>43628</v>
      </c>
      <c r="V4224" s="1">
        <v>43664</v>
      </c>
      <c r="W4224" t="s">
        <v>1875</v>
      </c>
      <c r="X4224" t="s">
        <v>46</v>
      </c>
      <c r="Y4224">
        <v>32</v>
      </c>
      <c r="Z4224">
        <v>31</v>
      </c>
      <c r="AA4224">
        <v>30</v>
      </c>
      <c r="AB4224">
        <v>103.33329999999999</v>
      </c>
      <c r="AD4224">
        <f>IF(ISBLANK(Source[[#This Row],[CrosslistID]]),1,1/COUNTIFS(Source[CrosslistID],Source[[#This Row],[CrosslistID]],Source[TermDesc],Source[[#This Row],[TermDesc]]))</f>
        <v>1</v>
      </c>
      <c r="AG4224">
        <v>0</v>
      </c>
      <c r="AH4224">
        <v>103.33329999999999</v>
      </c>
      <c r="AI4224">
        <v>3.2440000000000002</v>
      </c>
      <c r="AJ4224">
        <v>3.2440000000000002</v>
      </c>
      <c r="AK4224">
        <v>0.2</v>
      </c>
      <c r="AL42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3.2440000000000002</v>
      </c>
      <c r="AM4224">
        <f>IF(AND(Source[[#This Row],[Credit_Noncredit]]="Noncredit",Source[[#This Row],[FTEF]]&gt;0),Source[[#This Row],[NC XLST FTES]]*525/(437.5*Source[[#This Row],[FTEF]]),0)</f>
        <v>19.464000000000002</v>
      </c>
      <c r="AN4224">
        <f>IF(Source[[#This Row],[Credit_Noncredit]]="Credit",Source[[#This Row],[Census Enrollment]],Source[[#This Row],[Noncredit Avg. Attendance]])</f>
        <v>19.464000000000002</v>
      </c>
    </row>
    <row r="4225" spans="1:40" x14ac:dyDescent="0.25">
      <c r="A4225" t="s">
        <v>1830</v>
      </c>
      <c r="B4225" t="s">
        <v>33</v>
      </c>
      <c r="C4225" t="s">
        <v>229</v>
      </c>
      <c r="D4225" t="s">
        <v>554</v>
      </c>
      <c r="E4225" s="4">
        <v>63424</v>
      </c>
      <c r="F4225" s="4" t="s">
        <v>555</v>
      </c>
      <c r="G4225" s="4">
        <v>3423</v>
      </c>
      <c r="H4225" t="str">
        <f>CONCATENATE(Source[[#This Row],[Subject]],TRIM(Source[[#This Row],[Course]]))</f>
        <v>TRST3423</v>
      </c>
      <c r="I4225" t="str">
        <f>VLOOKUP(Source[[#This Row],[SubjCrse]],'Courses and Categories'!$E$2:$G$1816,3,FALSE)</f>
        <v>Noncredit TRST</v>
      </c>
      <c r="J4225">
        <v>702</v>
      </c>
      <c r="K4225" t="s">
        <v>592</v>
      </c>
      <c r="M4225" t="s">
        <v>40</v>
      </c>
      <c r="N4225" t="s">
        <v>195</v>
      </c>
      <c r="O4225">
        <v>755</v>
      </c>
      <c r="P4225">
        <v>1100</v>
      </c>
      <c r="Q4225" t="s">
        <v>571</v>
      </c>
      <c r="S4225" t="s">
        <v>248</v>
      </c>
      <c r="T4225">
        <v>1</v>
      </c>
      <c r="U4225" s="1">
        <v>43628</v>
      </c>
      <c r="V4225" s="1">
        <v>43664</v>
      </c>
      <c r="W4225" t="s">
        <v>1876</v>
      </c>
      <c r="X4225" t="s">
        <v>46</v>
      </c>
      <c r="Y4225">
        <v>28</v>
      </c>
      <c r="Z4225">
        <v>21</v>
      </c>
      <c r="AA4225">
        <v>30</v>
      </c>
      <c r="AB4225">
        <v>70</v>
      </c>
      <c r="AD4225">
        <f>IF(ISBLANK(Source[[#This Row],[CrosslistID]]),1,1/COUNTIFS(Source[CrosslistID],Source[[#This Row],[CrosslistID]],Source[TermDesc],Source[[#This Row],[TermDesc]]))</f>
        <v>1</v>
      </c>
      <c r="AG4225">
        <v>0</v>
      </c>
      <c r="AH4225">
        <v>70</v>
      </c>
      <c r="AI4225">
        <v>1.774</v>
      </c>
      <c r="AJ4225">
        <v>1.774</v>
      </c>
      <c r="AK4225">
        <v>0.2</v>
      </c>
      <c r="AL42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1.774</v>
      </c>
      <c r="AM4225">
        <f>IF(AND(Source[[#This Row],[Credit_Noncredit]]="Noncredit",Source[[#This Row],[FTEF]]&gt;0),Source[[#This Row],[NC XLST FTES]]*525/(437.5*Source[[#This Row],[FTEF]]),0)</f>
        <v>10.644</v>
      </c>
      <c r="AN4225">
        <f>IF(Source[[#This Row],[Credit_Noncredit]]="Credit",Source[[#This Row],[Census Enrollment]],Source[[#This Row],[Noncredit Avg. Attendance]])</f>
        <v>10.644</v>
      </c>
    </row>
    <row r="4226" spans="1:40" x14ac:dyDescent="0.25">
      <c r="A4226" t="s">
        <v>1830</v>
      </c>
      <c r="B4226" t="s">
        <v>33</v>
      </c>
      <c r="C4226" t="s">
        <v>229</v>
      </c>
      <c r="D4226" t="s">
        <v>554</v>
      </c>
      <c r="E4226" s="4">
        <v>63361</v>
      </c>
      <c r="F4226" s="4" t="s">
        <v>555</v>
      </c>
      <c r="G4226" s="4">
        <v>3423</v>
      </c>
      <c r="H4226" t="str">
        <f>CONCATENATE(Source[[#This Row],[Subject]],TRIM(Source[[#This Row],[Course]]))</f>
        <v>TRST3423</v>
      </c>
      <c r="I4226" t="str">
        <f>VLOOKUP(Source[[#This Row],[SubjCrse]],'Courses and Categories'!$E$2:$G$1816,3,FALSE)</f>
        <v>Noncredit TRST</v>
      </c>
      <c r="J4226">
        <v>703</v>
      </c>
      <c r="K4226" t="s">
        <v>592</v>
      </c>
      <c r="L4226" t="s">
        <v>39</v>
      </c>
      <c r="M4226" t="s">
        <v>40</v>
      </c>
      <c r="N4226" t="s">
        <v>195</v>
      </c>
      <c r="O4226">
        <v>1115</v>
      </c>
      <c r="P4226">
        <v>1420</v>
      </c>
      <c r="Q4226" t="s">
        <v>571</v>
      </c>
      <c r="S4226" t="s">
        <v>248</v>
      </c>
      <c r="T4226" t="s">
        <v>44</v>
      </c>
      <c r="U4226" s="1">
        <v>43628</v>
      </c>
      <c r="V4226" s="1">
        <v>43664</v>
      </c>
      <c r="W4226" t="s">
        <v>1875</v>
      </c>
      <c r="X4226" t="s">
        <v>46</v>
      </c>
      <c r="Y4226">
        <v>37</v>
      </c>
      <c r="Z4226">
        <v>37</v>
      </c>
      <c r="AA4226">
        <v>30</v>
      </c>
      <c r="AB4226">
        <v>123.33329999999999</v>
      </c>
      <c r="AD4226">
        <f>IF(ISBLANK(Source[[#This Row],[CrosslistID]]),1,1/COUNTIFS(Source[CrosslistID],Source[[#This Row],[CrosslistID]],Source[TermDesc],Source[[#This Row],[TermDesc]]))</f>
        <v>1</v>
      </c>
      <c r="AG4226">
        <v>0</v>
      </c>
      <c r="AH4226">
        <v>123.33329999999999</v>
      </c>
      <c r="AI4226">
        <v>3.7280000000000002</v>
      </c>
      <c r="AJ4226">
        <v>3.7280000000000002</v>
      </c>
      <c r="AK4226">
        <v>0.2</v>
      </c>
      <c r="AL42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3.7280000000000002</v>
      </c>
      <c r="AM4226">
        <f>IF(AND(Source[[#This Row],[Credit_Noncredit]]="Noncredit",Source[[#This Row],[FTEF]]&gt;0),Source[[#This Row],[NC XLST FTES]]*525/(437.5*Source[[#This Row],[FTEF]]),0)</f>
        <v>22.368000000000002</v>
      </c>
      <c r="AN4226">
        <f>IF(Source[[#This Row],[Credit_Noncredit]]="Credit",Source[[#This Row],[Census Enrollment]],Source[[#This Row],[Noncredit Avg. Attendance]])</f>
        <v>22.368000000000002</v>
      </c>
    </row>
    <row r="4227" spans="1:40" x14ac:dyDescent="0.25">
      <c r="A4227" t="s">
        <v>1830</v>
      </c>
      <c r="B4227" t="s">
        <v>33</v>
      </c>
      <c r="C4227" t="s">
        <v>229</v>
      </c>
      <c r="D4227" t="s">
        <v>554</v>
      </c>
      <c r="E4227" s="4">
        <v>63362</v>
      </c>
      <c r="F4227" s="4" t="s">
        <v>555</v>
      </c>
      <c r="G4227" s="4">
        <v>3423</v>
      </c>
      <c r="H4227" t="str">
        <f>CONCATENATE(Source[[#This Row],[Subject]],TRIM(Source[[#This Row],[Course]]))</f>
        <v>TRST3423</v>
      </c>
      <c r="I4227" t="str">
        <f>VLOOKUP(Source[[#This Row],[SubjCrse]],'Courses and Categories'!$E$2:$G$1816,3,FALSE)</f>
        <v>Noncredit TRST</v>
      </c>
      <c r="J4227">
        <v>704</v>
      </c>
      <c r="K4227" t="s">
        <v>592</v>
      </c>
      <c r="L4227" t="s">
        <v>39</v>
      </c>
      <c r="M4227" t="s">
        <v>40</v>
      </c>
      <c r="N4227" t="s">
        <v>195</v>
      </c>
      <c r="O4227">
        <v>755</v>
      </c>
      <c r="P4227">
        <v>1100</v>
      </c>
      <c r="Q4227" t="s">
        <v>1851</v>
      </c>
      <c r="S4227" t="s">
        <v>53</v>
      </c>
      <c r="T4227" t="s">
        <v>44</v>
      </c>
      <c r="U4227" s="1">
        <v>43628</v>
      </c>
      <c r="V4227" s="1">
        <v>43664</v>
      </c>
      <c r="W4227" t="s">
        <v>1877</v>
      </c>
      <c r="X4227" t="s">
        <v>46</v>
      </c>
      <c r="Y4227">
        <v>37</v>
      </c>
      <c r="Z4227">
        <v>31</v>
      </c>
      <c r="AA4227">
        <v>30</v>
      </c>
      <c r="AB4227">
        <v>103.33329999999999</v>
      </c>
      <c r="AD4227">
        <f>IF(ISBLANK(Source[[#This Row],[CrosslistID]]),1,1/COUNTIFS(Source[CrosslistID],Source[[#This Row],[CrosslistID]],Source[TermDesc],Source[[#This Row],[TermDesc]]))</f>
        <v>1</v>
      </c>
      <c r="AG4227">
        <v>0</v>
      </c>
      <c r="AH4227">
        <v>103.33329999999999</v>
      </c>
      <c r="AI4227">
        <v>4.1840000000000002</v>
      </c>
      <c r="AJ4227">
        <v>4.1840000000000002</v>
      </c>
      <c r="AK4227">
        <v>0.2</v>
      </c>
      <c r="AL42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4.1840000000000002</v>
      </c>
      <c r="AM4227">
        <f>IF(AND(Source[[#This Row],[Credit_Noncredit]]="Noncredit",Source[[#This Row],[FTEF]]&gt;0),Source[[#This Row],[NC XLST FTES]]*525/(437.5*Source[[#This Row],[FTEF]]),0)</f>
        <v>25.103999999999999</v>
      </c>
      <c r="AN4227">
        <f>IF(Source[[#This Row],[Credit_Noncredit]]="Credit",Source[[#This Row],[Census Enrollment]],Source[[#This Row],[Noncredit Avg. Attendance]])</f>
        <v>25.103999999999999</v>
      </c>
    </row>
    <row r="4228" spans="1:40" x14ac:dyDescent="0.25">
      <c r="A4228" t="s">
        <v>1830</v>
      </c>
      <c r="B4228" t="s">
        <v>33</v>
      </c>
      <c r="C4228" t="s">
        <v>229</v>
      </c>
      <c r="D4228" t="s">
        <v>554</v>
      </c>
      <c r="E4228" s="4">
        <v>63363</v>
      </c>
      <c r="F4228" s="4" t="s">
        <v>555</v>
      </c>
      <c r="G4228" s="4">
        <v>3423</v>
      </c>
      <c r="H4228" t="str">
        <f>CONCATENATE(Source[[#This Row],[Subject]],TRIM(Source[[#This Row],[Course]]))</f>
        <v>TRST3423</v>
      </c>
      <c r="I4228" t="str">
        <f>VLOOKUP(Source[[#This Row],[SubjCrse]],'Courses and Categories'!$E$2:$G$1816,3,FALSE)</f>
        <v>Noncredit TRST</v>
      </c>
      <c r="J4228">
        <v>705</v>
      </c>
      <c r="K4228" t="s">
        <v>592</v>
      </c>
      <c r="L4228" t="s">
        <v>39</v>
      </c>
      <c r="M4228" t="s">
        <v>40</v>
      </c>
      <c r="N4228" t="s">
        <v>195</v>
      </c>
      <c r="O4228">
        <v>1115</v>
      </c>
      <c r="P4228">
        <v>1420</v>
      </c>
      <c r="Q4228" t="s">
        <v>1851</v>
      </c>
      <c r="S4228" t="s">
        <v>53</v>
      </c>
      <c r="T4228" t="s">
        <v>44</v>
      </c>
      <c r="U4228" s="1">
        <v>43628</v>
      </c>
      <c r="V4228" s="1">
        <v>43664</v>
      </c>
      <c r="W4228" t="s">
        <v>1877</v>
      </c>
      <c r="X4228" t="s">
        <v>46</v>
      </c>
      <c r="Y4228">
        <v>32</v>
      </c>
      <c r="Z4228">
        <v>26</v>
      </c>
      <c r="AA4228">
        <v>30</v>
      </c>
      <c r="AB4228">
        <v>86.666700000000006</v>
      </c>
      <c r="AD4228">
        <f>IF(ISBLANK(Source[[#This Row],[CrosslistID]]),1,1/COUNTIFS(Source[CrosslistID],Source[[#This Row],[CrosslistID]],Source[TermDesc],Source[[#This Row],[TermDesc]]))</f>
        <v>1</v>
      </c>
      <c r="AG4228">
        <v>0</v>
      </c>
      <c r="AH4228">
        <v>86.666700000000006</v>
      </c>
      <c r="AI4228">
        <v>3.2559999999999998</v>
      </c>
      <c r="AJ4228">
        <v>3.2559999999999998</v>
      </c>
      <c r="AK4228">
        <v>0.2</v>
      </c>
      <c r="AL42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3.2559999999999998</v>
      </c>
      <c r="AM4228">
        <f>IF(AND(Source[[#This Row],[Credit_Noncredit]]="Noncredit",Source[[#This Row],[FTEF]]&gt;0),Source[[#This Row],[NC XLST FTES]]*525/(437.5*Source[[#This Row],[FTEF]]),0)</f>
        <v>19.535999999999998</v>
      </c>
      <c r="AN4228">
        <f>IF(Source[[#This Row],[Credit_Noncredit]]="Credit",Source[[#This Row],[Census Enrollment]],Source[[#This Row],[Noncredit Avg. Attendance]])</f>
        <v>19.535999999999998</v>
      </c>
    </row>
    <row r="4229" spans="1:40" x14ac:dyDescent="0.25">
      <c r="A4229" t="s">
        <v>1830</v>
      </c>
      <c r="B4229" t="s">
        <v>33</v>
      </c>
      <c r="C4229" t="s">
        <v>229</v>
      </c>
      <c r="D4229" t="s">
        <v>554</v>
      </c>
      <c r="E4229" s="4">
        <v>63104</v>
      </c>
      <c r="F4229" s="4" t="s">
        <v>555</v>
      </c>
      <c r="G4229" s="4">
        <v>3423</v>
      </c>
      <c r="H4229" t="str">
        <f>CONCATENATE(Source[[#This Row],[Subject]],TRIM(Source[[#This Row],[Course]]))</f>
        <v>TRST3423</v>
      </c>
      <c r="I4229" t="str">
        <f>VLOOKUP(Source[[#This Row],[SubjCrse]],'Courses and Categories'!$E$2:$G$1816,3,FALSE)</f>
        <v>Noncredit TRST</v>
      </c>
      <c r="J4229">
        <v>706</v>
      </c>
      <c r="K4229" t="s">
        <v>592</v>
      </c>
      <c r="L4229" t="s">
        <v>39</v>
      </c>
      <c r="M4229" t="s">
        <v>40</v>
      </c>
      <c r="N4229" t="s">
        <v>195</v>
      </c>
      <c r="O4229">
        <v>755</v>
      </c>
      <c r="P4229">
        <v>1100</v>
      </c>
      <c r="Q4229" t="s">
        <v>1854</v>
      </c>
      <c r="S4229" t="s">
        <v>53</v>
      </c>
      <c r="T4229" t="s">
        <v>224</v>
      </c>
      <c r="U4229" s="1">
        <v>43628</v>
      </c>
      <c r="V4229" s="1">
        <v>43664</v>
      </c>
      <c r="W4229" t="s">
        <v>542</v>
      </c>
      <c r="X4229" t="s">
        <v>46</v>
      </c>
      <c r="Y4229">
        <v>30</v>
      </c>
      <c r="Z4229">
        <v>29</v>
      </c>
      <c r="AA4229">
        <v>30</v>
      </c>
      <c r="AB4229">
        <v>96.666700000000006</v>
      </c>
      <c r="AD4229">
        <f>IF(ISBLANK(Source[[#This Row],[CrosslistID]]),1,1/COUNTIFS(Source[CrosslistID],Source[[#This Row],[CrosslistID]],Source[TermDesc],Source[[#This Row],[TermDesc]]))</f>
        <v>1</v>
      </c>
      <c r="AG4229">
        <v>0</v>
      </c>
      <c r="AH4229">
        <v>96.666700000000006</v>
      </c>
      <c r="AI4229">
        <v>3.1240000000000001</v>
      </c>
      <c r="AJ4229">
        <v>3.1240000000000001</v>
      </c>
      <c r="AK4229">
        <v>0.2</v>
      </c>
      <c r="AL42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3.1240000000000001</v>
      </c>
      <c r="AM4229">
        <f>IF(AND(Source[[#This Row],[Credit_Noncredit]]="Noncredit",Source[[#This Row],[FTEF]]&gt;0),Source[[#This Row],[NC XLST FTES]]*525/(437.5*Source[[#This Row],[FTEF]]),0)</f>
        <v>18.744000000000003</v>
      </c>
      <c r="AN4229">
        <f>IF(Source[[#This Row],[Credit_Noncredit]]="Credit",Source[[#This Row],[Census Enrollment]],Source[[#This Row],[Noncredit Avg. Attendance]])</f>
        <v>18.744000000000003</v>
      </c>
    </row>
    <row r="4230" spans="1:40" x14ac:dyDescent="0.25">
      <c r="A4230" t="s">
        <v>1830</v>
      </c>
      <c r="B4230" t="s">
        <v>33</v>
      </c>
      <c r="C4230" t="s">
        <v>229</v>
      </c>
      <c r="D4230" t="s">
        <v>554</v>
      </c>
      <c r="E4230" s="4">
        <v>63205</v>
      </c>
      <c r="F4230" s="4" t="s">
        <v>555</v>
      </c>
      <c r="G4230" s="4">
        <v>3423</v>
      </c>
      <c r="H4230" t="str">
        <f>CONCATENATE(Source[[#This Row],[Subject]],TRIM(Source[[#This Row],[Course]]))</f>
        <v>TRST3423</v>
      </c>
      <c r="I4230" t="str">
        <f>VLOOKUP(Source[[#This Row],[SubjCrse]],'Courses and Categories'!$E$2:$G$1816,3,FALSE)</f>
        <v>Noncredit TRST</v>
      </c>
      <c r="J4230">
        <v>707</v>
      </c>
      <c r="K4230" t="s">
        <v>592</v>
      </c>
      <c r="L4230" t="s">
        <v>39</v>
      </c>
      <c r="M4230" t="s">
        <v>40</v>
      </c>
      <c r="N4230" t="s">
        <v>195</v>
      </c>
      <c r="O4230">
        <v>1115</v>
      </c>
      <c r="P4230">
        <v>1420</v>
      </c>
      <c r="Q4230" t="s">
        <v>1854</v>
      </c>
      <c r="S4230" t="s">
        <v>53</v>
      </c>
      <c r="T4230" t="s">
        <v>224</v>
      </c>
      <c r="U4230" s="1">
        <v>43628</v>
      </c>
      <c r="V4230" s="1">
        <v>43664</v>
      </c>
      <c r="W4230" t="s">
        <v>542</v>
      </c>
      <c r="X4230" t="s">
        <v>46</v>
      </c>
      <c r="Y4230">
        <v>29</v>
      </c>
      <c r="Z4230">
        <v>28</v>
      </c>
      <c r="AA4230">
        <v>30</v>
      </c>
      <c r="AB4230">
        <v>93.333299999999994</v>
      </c>
      <c r="AD4230">
        <f>IF(ISBLANK(Source[[#This Row],[CrosslistID]]),1,1/COUNTIFS(Source[CrosslistID],Source[[#This Row],[CrosslistID]],Source[TermDesc],Source[[#This Row],[TermDesc]]))</f>
        <v>1</v>
      </c>
      <c r="AG4230">
        <v>0</v>
      </c>
      <c r="AH4230">
        <v>93.333299999999994</v>
      </c>
      <c r="AI4230">
        <v>3.419</v>
      </c>
      <c r="AJ4230">
        <v>3.419</v>
      </c>
      <c r="AK4230">
        <v>0.2</v>
      </c>
      <c r="AL42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3.419</v>
      </c>
      <c r="AM4230">
        <f>IF(AND(Source[[#This Row],[Credit_Noncredit]]="Noncredit",Source[[#This Row],[FTEF]]&gt;0),Source[[#This Row],[NC XLST FTES]]*525/(437.5*Source[[#This Row],[FTEF]]),0)</f>
        <v>20.513999999999999</v>
      </c>
      <c r="AN4230">
        <f>IF(Source[[#This Row],[Credit_Noncredit]]="Credit",Source[[#This Row],[Census Enrollment]],Source[[#This Row],[Noncredit Avg. Attendance]])</f>
        <v>20.513999999999999</v>
      </c>
    </row>
    <row r="4231" spans="1:40" x14ac:dyDescent="0.25">
      <c r="A4231" t="s">
        <v>1830</v>
      </c>
      <c r="B4231" t="s">
        <v>33</v>
      </c>
      <c r="C4231" t="s">
        <v>229</v>
      </c>
      <c r="D4231" t="s">
        <v>554</v>
      </c>
      <c r="E4231" s="4">
        <v>63254</v>
      </c>
      <c r="F4231" s="4" t="s">
        <v>555</v>
      </c>
      <c r="G4231" s="4">
        <v>3423</v>
      </c>
      <c r="H4231" t="str">
        <f>CONCATENATE(Source[[#This Row],[Subject]],TRIM(Source[[#This Row],[Course]]))</f>
        <v>TRST3423</v>
      </c>
      <c r="I4231" t="str">
        <f>VLOOKUP(Source[[#This Row],[SubjCrse]],'Courses and Categories'!$E$2:$G$1816,3,FALSE)</f>
        <v>Noncredit TRST</v>
      </c>
      <c r="J4231">
        <v>708</v>
      </c>
      <c r="K4231" t="s">
        <v>592</v>
      </c>
      <c r="L4231" t="s">
        <v>39</v>
      </c>
      <c r="M4231" t="s">
        <v>40</v>
      </c>
      <c r="N4231" t="s">
        <v>195</v>
      </c>
      <c r="O4231">
        <v>755</v>
      </c>
      <c r="P4231">
        <v>1100</v>
      </c>
      <c r="Q4231" t="s">
        <v>52</v>
      </c>
      <c r="R4231">
        <v>301</v>
      </c>
      <c r="S4231" t="s">
        <v>53</v>
      </c>
      <c r="T4231" t="s">
        <v>224</v>
      </c>
      <c r="U4231" s="1">
        <v>43628</v>
      </c>
      <c r="V4231" s="1">
        <v>43664</v>
      </c>
      <c r="W4231" t="s">
        <v>594</v>
      </c>
      <c r="X4231" t="s">
        <v>46</v>
      </c>
      <c r="Y4231">
        <v>31</v>
      </c>
      <c r="Z4231">
        <v>23</v>
      </c>
      <c r="AA4231">
        <v>30</v>
      </c>
      <c r="AB4231">
        <v>76.666700000000006</v>
      </c>
      <c r="AD4231">
        <f>IF(ISBLANK(Source[[#This Row],[CrosslistID]]),1,1/COUNTIFS(Source[CrosslistID],Source[[#This Row],[CrosslistID]],Source[TermDesc],Source[[#This Row],[TermDesc]]))</f>
        <v>1</v>
      </c>
      <c r="AG4231">
        <v>0</v>
      </c>
      <c r="AH4231">
        <v>76.666700000000006</v>
      </c>
      <c r="AI4231">
        <v>3.2949999999999999</v>
      </c>
      <c r="AJ4231">
        <v>3.2949999999999999</v>
      </c>
      <c r="AK4231">
        <v>0.2</v>
      </c>
      <c r="AL42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3.2949999999999999</v>
      </c>
      <c r="AM4231">
        <f>IF(AND(Source[[#This Row],[Credit_Noncredit]]="Noncredit",Source[[#This Row],[FTEF]]&gt;0),Source[[#This Row],[NC XLST FTES]]*525/(437.5*Source[[#This Row],[FTEF]]),0)</f>
        <v>19.77</v>
      </c>
      <c r="AN4231">
        <f>IF(Source[[#This Row],[Credit_Noncredit]]="Credit",Source[[#This Row],[Census Enrollment]],Source[[#This Row],[Noncredit Avg. Attendance]])</f>
        <v>19.77</v>
      </c>
    </row>
    <row r="4232" spans="1:40" x14ac:dyDescent="0.25">
      <c r="A4232" t="s">
        <v>1830</v>
      </c>
      <c r="B4232" t="s">
        <v>33</v>
      </c>
      <c r="C4232" t="s">
        <v>229</v>
      </c>
      <c r="D4232" t="s">
        <v>554</v>
      </c>
      <c r="E4232" s="4">
        <v>63208</v>
      </c>
      <c r="F4232" s="4" t="s">
        <v>555</v>
      </c>
      <c r="G4232" s="4">
        <v>3424</v>
      </c>
      <c r="H4232" t="str">
        <f>CONCATENATE(Source[[#This Row],[Subject]],TRIM(Source[[#This Row],[Course]]))</f>
        <v>TRST3424</v>
      </c>
      <c r="I4232" t="str">
        <f>VLOOKUP(Source[[#This Row],[SubjCrse]],'Courses and Categories'!$E$2:$G$1816,3,FALSE)</f>
        <v>Noncredit TRST</v>
      </c>
      <c r="J4232">
        <v>101</v>
      </c>
      <c r="K4232" t="s">
        <v>596</v>
      </c>
      <c r="L4232" t="s">
        <v>39</v>
      </c>
      <c r="M4232" t="s">
        <v>40</v>
      </c>
      <c r="N4232" t="s">
        <v>195</v>
      </c>
      <c r="O4232">
        <v>1115</v>
      </c>
      <c r="P4232">
        <v>1420</v>
      </c>
      <c r="Q4232" t="s">
        <v>240</v>
      </c>
      <c r="R4232">
        <v>267</v>
      </c>
      <c r="S4232" t="s">
        <v>134</v>
      </c>
      <c r="T4232" t="s">
        <v>224</v>
      </c>
      <c r="U4232" s="1">
        <v>43628</v>
      </c>
      <c r="V4232" s="1">
        <v>43664</v>
      </c>
      <c r="W4232" t="s">
        <v>587</v>
      </c>
      <c r="X4232" t="s">
        <v>46</v>
      </c>
      <c r="Y4232">
        <v>21</v>
      </c>
      <c r="Z4232">
        <v>21</v>
      </c>
      <c r="AA4232">
        <v>35</v>
      </c>
      <c r="AB4232">
        <v>60</v>
      </c>
      <c r="AD4232">
        <f>IF(ISBLANK(Source[[#This Row],[CrosslistID]]),1,1/COUNTIFS(Source[CrosslistID],Source[[#This Row],[CrosslistID]],Source[TermDesc],Source[[#This Row],[TermDesc]]))</f>
        <v>1</v>
      </c>
      <c r="AG4232">
        <v>0</v>
      </c>
      <c r="AH4232">
        <v>60</v>
      </c>
      <c r="AI4232">
        <v>2.879</v>
      </c>
      <c r="AJ4232">
        <v>2.879</v>
      </c>
      <c r="AK4232">
        <v>0.2</v>
      </c>
      <c r="AL42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2.879</v>
      </c>
      <c r="AM4232">
        <f>IF(AND(Source[[#This Row],[Credit_Noncredit]]="Noncredit",Source[[#This Row],[FTEF]]&gt;0),Source[[#This Row],[NC XLST FTES]]*525/(437.5*Source[[#This Row],[FTEF]]),0)</f>
        <v>17.273999999999997</v>
      </c>
      <c r="AN4232">
        <f>IF(Source[[#This Row],[Credit_Noncredit]]="Credit",Source[[#This Row],[Census Enrollment]],Source[[#This Row],[Noncredit Avg. Attendance]])</f>
        <v>17.273999999999997</v>
      </c>
    </row>
    <row r="4233" spans="1:40" x14ac:dyDescent="0.25">
      <c r="A4233" t="s">
        <v>1830</v>
      </c>
      <c r="B4233" t="s">
        <v>33</v>
      </c>
      <c r="C4233" t="s">
        <v>229</v>
      </c>
      <c r="D4233" t="s">
        <v>554</v>
      </c>
      <c r="E4233" s="4">
        <v>63426</v>
      </c>
      <c r="F4233" s="4" t="s">
        <v>555</v>
      </c>
      <c r="G4233" s="4">
        <v>3424</v>
      </c>
      <c r="H4233" t="str">
        <f>CONCATENATE(Source[[#This Row],[Subject]],TRIM(Source[[#This Row],[Course]]))</f>
        <v>TRST3424</v>
      </c>
      <c r="I4233" t="str">
        <f>VLOOKUP(Source[[#This Row],[SubjCrse]],'Courses and Categories'!$E$2:$G$1816,3,FALSE)</f>
        <v>Noncredit TRST</v>
      </c>
      <c r="J4233">
        <v>703</v>
      </c>
      <c r="K4233" t="s">
        <v>596</v>
      </c>
      <c r="M4233" t="s">
        <v>40</v>
      </c>
      <c r="N4233" t="s">
        <v>195</v>
      </c>
      <c r="O4233">
        <v>755</v>
      </c>
      <c r="P4233">
        <v>1100</v>
      </c>
      <c r="Q4233" t="s">
        <v>1851</v>
      </c>
      <c r="S4233" t="s">
        <v>248</v>
      </c>
      <c r="T4233">
        <v>1</v>
      </c>
      <c r="U4233" s="1">
        <v>43628</v>
      </c>
      <c r="V4233" s="1">
        <v>43664</v>
      </c>
      <c r="W4233" t="s">
        <v>1878</v>
      </c>
      <c r="X4233" t="s">
        <v>46</v>
      </c>
      <c r="Y4233">
        <v>48</v>
      </c>
      <c r="Z4233">
        <v>36</v>
      </c>
      <c r="AA4233">
        <v>30</v>
      </c>
      <c r="AB4233">
        <v>120</v>
      </c>
      <c r="AD4233">
        <f>IF(ISBLANK(Source[[#This Row],[CrosslistID]]),1,1/COUNTIFS(Source[CrosslistID],Source[[#This Row],[CrosslistID]],Source[TermDesc],Source[[#This Row],[TermDesc]]))</f>
        <v>1</v>
      </c>
      <c r="AG4233">
        <v>0</v>
      </c>
      <c r="AH4233">
        <v>120</v>
      </c>
      <c r="AI4233">
        <v>3.6579999999999999</v>
      </c>
      <c r="AJ4233">
        <v>3.6579999999999999</v>
      </c>
      <c r="AK4233">
        <v>0.2</v>
      </c>
      <c r="AL42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3.6579999999999999</v>
      </c>
      <c r="AM4233">
        <f>IF(AND(Source[[#This Row],[Credit_Noncredit]]="Noncredit",Source[[#This Row],[FTEF]]&gt;0),Source[[#This Row],[NC XLST FTES]]*525/(437.5*Source[[#This Row],[FTEF]]),0)</f>
        <v>21.948</v>
      </c>
      <c r="AN4233">
        <f>IF(Source[[#This Row],[Credit_Noncredit]]="Credit",Source[[#This Row],[Census Enrollment]],Source[[#This Row],[Noncredit Avg. Attendance]])</f>
        <v>21.948</v>
      </c>
    </row>
    <row r="4234" spans="1:40" x14ac:dyDescent="0.25">
      <c r="A4234" t="s">
        <v>1830</v>
      </c>
      <c r="B4234" t="s">
        <v>33</v>
      </c>
      <c r="C4234" t="s">
        <v>229</v>
      </c>
      <c r="D4234" t="s">
        <v>554</v>
      </c>
      <c r="E4234" s="4">
        <v>63427</v>
      </c>
      <c r="F4234" s="4" t="s">
        <v>555</v>
      </c>
      <c r="G4234" s="4">
        <v>3424</v>
      </c>
      <c r="H4234" t="str">
        <f>CONCATENATE(Source[[#This Row],[Subject]],TRIM(Source[[#This Row],[Course]]))</f>
        <v>TRST3424</v>
      </c>
      <c r="I4234" t="str">
        <f>VLOOKUP(Source[[#This Row],[SubjCrse]],'Courses and Categories'!$E$2:$G$1816,3,FALSE)</f>
        <v>Noncredit TRST</v>
      </c>
      <c r="J4234">
        <v>704</v>
      </c>
      <c r="K4234" t="s">
        <v>596</v>
      </c>
      <c r="M4234" t="s">
        <v>40</v>
      </c>
      <c r="N4234" t="s">
        <v>195</v>
      </c>
      <c r="O4234">
        <v>1115</v>
      </c>
      <c r="P4234">
        <v>1420</v>
      </c>
      <c r="Q4234" t="s">
        <v>571</v>
      </c>
      <c r="S4234" t="s">
        <v>248</v>
      </c>
      <c r="T4234">
        <v>1</v>
      </c>
      <c r="U4234" s="1">
        <v>43628</v>
      </c>
      <c r="V4234" s="1">
        <v>43664</v>
      </c>
      <c r="W4234" t="s">
        <v>1876</v>
      </c>
      <c r="X4234" t="s">
        <v>46</v>
      </c>
      <c r="Y4234">
        <v>24</v>
      </c>
      <c r="Z4234">
        <v>20</v>
      </c>
      <c r="AA4234">
        <v>30</v>
      </c>
      <c r="AB4234">
        <v>66.666700000000006</v>
      </c>
      <c r="AD4234">
        <f>IF(ISBLANK(Source[[#This Row],[CrosslistID]]),1,1/COUNTIFS(Source[CrosslistID],Source[[#This Row],[CrosslistID]],Source[TermDesc],Source[[#This Row],[TermDesc]]))</f>
        <v>1</v>
      </c>
      <c r="AG4234">
        <v>0</v>
      </c>
      <c r="AH4234">
        <v>66.666700000000006</v>
      </c>
      <c r="AI4234">
        <v>1.8</v>
      </c>
      <c r="AJ4234">
        <v>1.8</v>
      </c>
      <c r="AK4234">
        <v>0.2</v>
      </c>
      <c r="AL42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</v>
      </c>
      <c r="AM4234">
        <f>IF(AND(Source[[#This Row],[Credit_Noncredit]]="Noncredit",Source[[#This Row],[FTEF]]&gt;0),Source[[#This Row],[NC XLST FTES]]*525/(437.5*Source[[#This Row],[FTEF]]),0)</f>
        <v>10.8</v>
      </c>
      <c r="AN4234">
        <f>IF(Source[[#This Row],[Credit_Noncredit]]="Credit",Source[[#This Row],[Census Enrollment]],Source[[#This Row],[Noncredit Avg. Attendance]])</f>
        <v>10.8</v>
      </c>
    </row>
    <row r="4235" spans="1:40" x14ac:dyDescent="0.25">
      <c r="A4235" t="s">
        <v>1830</v>
      </c>
      <c r="B4235" t="s">
        <v>33</v>
      </c>
      <c r="C4235" t="s">
        <v>229</v>
      </c>
      <c r="D4235" t="s">
        <v>554</v>
      </c>
      <c r="E4235" s="4">
        <v>63428</v>
      </c>
      <c r="F4235" s="4" t="s">
        <v>555</v>
      </c>
      <c r="G4235" s="4">
        <v>3424</v>
      </c>
      <c r="H4235" t="str">
        <f>CONCATENATE(Source[[#This Row],[Subject]],TRIM(Source[[#This Row],[Course]]))</f>
        <v>TRST3424</v>
      </c>
      <c r="I4235" t="str">
        <f>VLOOKUP(Source[[#This Row],[SubjCrse]],'Courses and Categories'!$E$2:$G$1816,3,FALSE)</f>
        <v>Noncredit TRST</v>
      </c>
      <c r="J4235">
        <v>705</v>
      </c>
      <c r="K4235" t="s">
        <v>596</v>
      </c>
      <c r="M4235" t="s">
        <v>40</v>
      </c>
      <c r="N4235" t="s">
        <v>195</v>
      </c>
      <c r="O4235">
        <v>1115</v>
      </c>
      <c r="P4235">
        <v>1420</v>
      </c>
      <c r="Q4235" t="s">
        <v>1851</v>
      </c>
      <c r="S4235" t="s">
        <v>248</v>
      </c>
      <c r="T4235">
        <v>1</v>
      </c>
      <c r="U4235" s="1">
        <v>43628</v>
      </c>
      <c r="V4235" s="1">
        <v>43664</v>
      </c>
      <c r="W4235" t="s">
        <v>1878</v>
      </c>
      <c r="X4235" t="s">
        <v>46</v>
      </c>
      <c r="Y4235">
        <v>35</v>
      </c>
      <c r="Z4235">
        <v>22</v>
      </c>
      <c r="AA4235">
        <v>30</v>
      </c>
      <c r="AB4235">
        <v>73.333299999999994</v>
      </c>
      <c r="AD4235">
        <f>IF(ISBLANK(Source[[#This Row],[CrosslistID]]),1,1/COUNTIFS(Source[CrosslistID],Source[[#This Row],[CrosslistID]],Source[TermDesc],Source[[#This Row],[TermDesc]]))</f>
        <v>1</v>
      </c>
      <c r="AG4235">
        <v>0</v>
      </c>
      <c r="AH4235">
        <v>73.333299999999994</v>
      </c>
      <c r="AI4235">
        <v>1.3069999999999999</v>
      </c>
      <c r="AJ4235">
        <v>1.3069999999999999</v>
      </c>
      <c r="AK4235">
        <v>0.2</v>
      </c>
      <c r="AL42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1.3069999999999999</v>
      </c>
      <c r="AM4235">
        <f>IF(AND(Source[[#This Row],[Credit_Noncredit]]="Noncredit",Source[[#This Row],[FTEF]]&gt;0),Source[[#This Row],[NC XLST FTES]]*525/(437.5*Source[[#This Row],[FTEF]]),0)</f>
        <v>7.8419999999999996</v>
      </c>
      <c r="AN4235">
        <f>IF(Source[[#This Row],[Credit_Noncredit]]="Credit",Source[[#This Row],[Census Enrollment]],Source[[#This Row],[Noncredit Avg. Attendance]])</f>
        <v>7.8419999999999996</v>
      </c>
    </row>
    <row r="4236" spans="1:40" x14ac:dyDescent="0.25">
      <c r="A4236" t="s">
        <v>1830</v>
      </c>
      <c r="B4236" t="s">
        <v>33</v>
      </c>
      <c r="C4236" t="s">
        <v>229</v>
      </c>
      <c r="D4236" t="s">
        <v>554</v>
      </c>
      <c r="E4236" s="4">
        <v>63106</v>
      </c>
      <c r="F4236" s="4" t="s">
        <v>555</v>
      </c>
      <c r="G4236" s="4">
        <v>3424</v>
      </c>
      <c r="H4236" t="str">
        <f>CONCATENATE(Source[[#This Row],[Subject]],TRIM(Source[[#This Row],[Course]]))</f>
        <v>TRST3424</v>
      </c>
      <c r="I4236" t="str">
        <f>VLOOKUP(Source[[#This Row],[SubjCrse]],'Courses and Categories'!$E$2:$G$1816,3,FALSE)</f>
        <v>Noncredit TRST</v>
      </c>
      <c r="J4236">
        <v>706</v>
      </c>
      <c r="K4236" t="s">
        <v>596</v>
      </c>
      <c r="L4236" t="s">
        <v>39</v>
      </c>
      <c r="M4236" t="s">
        <v>40</v>
      </c>
      <c r="N4236" t="s">
        <v>195</v>
      </c>
      <c r="O4236">
        <v>755</v>
      </c>
      <c r="P4236">
        <v>1100</v>
      </c>
      <c r="Q4236" t="s">
        <v>1854</v>
      </c>
      <c r="S4236" t="s">
        <v>53</v>
      </c>
      <c r="T4236" t="s">
        <v>224</v>
      </c>
      <c r="U4236" s="1">
        <v>43628</v>
      </c>
      <c r="V4236" s="1">
        <v>43664</v>
      </c>
      <c r="W4236" t="s">
        <v>402</v>
      </c>
      <c r="X4236" t="s">
        <v>46</v>
      </c>
      <c r="Y4236">
        <v>26</v>
      </c>
      <c r="Z4236">
        <v>25</v>
      </c>
      <c r="AA4236">
        <v>30</v>
      </c>
      <c r="AB4236">
        <v>83.333299999999994</v>
      </c>
      <c r="AD4236">
        <f>IF(ISBLANK(Source[[#This Row],[CrosslistID]]),1,1/COUNTIFS(Source[CrosslistID],Source[[#This Row],[CrosslistID]],Source[TermDesc],Source[[#This Row],[TermDesc]]))</f>
        <v>1</v>
      </c>
      <c r="AG4236">
        <v>0</v>
      </c>
      <c r="AH4236">
        <v>83.333299999999994</v>
      </c>
      <c r="AI4236">
        <v>3.2789999999999999</v>
      </c>
      <c r="AJ4236">
        <v>3.2789999999999999</v>
      </c>
      <c r="AK4236">
        <v>0.2</v>
      </c>
      <c r="AL42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3.2789999999999999</v>
      </c>
      <c r="AM4236">
        <f>IF(AND(Source[[#This Row],[Credit_Noncredit]]="Noncredit",Source[[#This Row],[FTEF]]&gt;0),Source[[#This Row],[NC XLST FTES]]*525/(437.5*Source[[#This Row],[FTEF]]),0)</f>
        <v>19.673999999999999</v>
      </c>
      <c r="AN4236">
        <f>IF(Source[[#This Row],[Credit_Noncredit]]="Credit",Source[[#This Row],[Census Enrollment]],Source[[#This Row],[Noncredit Avg. Attendance]])</f>
        <v>19.673999999999999</v>
      </c>
    </row>
    <row r="4237" spans="1:40" x14ac:dyDescent="0.25">
      <c r="A4237" t="s">
        <v>1830</v>
      </c>
      <c r="B4237" t="s">
        <v>33</v>
      </c>
      <c r="C4237" t="s">
        <v>229</v>
      </c>
      <c r="D4237" t="s">
        <v>554</v>
      </c>
      <c r="E4237" s="4">
        <v>63209</v>
      </c>
      <c r="F4237" s="4" t="s">
        <v>555</v>
      </c>
      <c r="G4237" s="4">
        <v>3424</v>
      </c>
      <c r="H4237" t="str">
        <f>CONCATENATE(Source[[#This Row],[Subject]],TRIM(Source[[#This Row],[Course]]))</f>
        <v>TRST3424</v>
      </c>
      <c r="I4237" t="str">
        <f>VLOOKUP(Source[[#This Row],[SubjCrse]],'Courses and Categories'!$E$2:$G$1816,3,FALSE)</f>
        <v>Noncredit TRST</v>
      </c>
      <c r="J4237">
        <v>707</v>
      </c>
      <c r="K4237" t="s">
        <v>596</v>
      </c>
      <c r="L4237" t="s">
        <v>39</v>
      </c>
      <c r="M4237" t="s">
        <v>40</v>
      </c>
      <c r="N4237" t="s">
        <v>195</v>
      </c>
      <c r="O4237">
        <v>1115</v>
      </c>
      <c r="P4237">
        <v>1420</v>
      </c>
      <c r="Q4237" t="s">
        <v>1854</v>
      </c>
      <c r="S4237" t="s">
        <v>53</v>
      </c>
      <c r="T4237" t="s">
        <v>224</v>
      </c>
      <c r="U4237" s="1">
        <v>43628</v>
      </c>
      <c r="V4237" s="1">
        <v>43664</v>
      </c>
      <c r="W4237" t="s">
        <v>402</v>
      </c>
      <c r="X4237" t="s">
        <v>46</v>
      </c>
      <c r="Y4237">
        <v>28</v>
      </c>
      <c r="Z4237">
        <v>24</v>
      </c>
      <c r="AA4237">
        <v>30</v>
      </c>
      <c r="AB4237">
        <v>80</v>
      </c>
      <c r="AD4237">
        <f>IF(ISBLANK(Source[[#This Row],[CrosslistID]]),1,1/COUNTIFS(Source[CrosslistID],Source[[#This Row],[CrosslistID]],Source[TermDesc],Source[[#This Row],[TermDesc]]))</f>
        <v>1</v>
      </c>
      <c r="AG4237">
        <v>0</v>
      </c>
      <c r="AH4237">
        <v>80</v>
      </c>
      <c r="AI4237">
        <v>3.1680000000000001</v>
      </c>
      <c r="AJ4237">
        <v>3.1680000000000001</v>
      </c>
      <c r="AK4237">
        <v>0.2</v>
      </c>
      <c r="AL42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3.1680000000000001</v>
      </c>
      <c r="AM4237">
        <f>IF(AND(Source[[#This Row],[Credit_Noncredit]]="Noncredit",Source[[#This Row],[FTEF]]&gt;0),Source[[#This Row],[NC XLST FTES]]*525/(437.5*Source[[#This Row],[FTEF]]),0)</f>
        <v>19.007999999999999</v>
      </c>
      <c r="AN4237">
        <f>IF(Source[[#This Row],[Credit_Noncredit]]="Credit",Source[[#This Row],[Census Enrollment]],Source[[#This Row],[Noncredit Avg. Attendance]])</f>
        <v>19.007999999999999</v>
      </c>
    </row>
    <row r="4238" spans="1:40" x14ac:dyDescent="0.25">
      <c r="A4238" t="s">
        <v>1830</v>
      </c>
      <c r="B4238" t="s">
        <v>33</v>
      </c>
      <c r="C4238" t="s">
        <v>229</v>
      </c>
      <c r="D4238" t="s">
        <v>554</v>
      </c>
      <c r="E4238" s="4">
        <v>63369</v>
      </c>
      <c r="F4238" s="4" t="s">
        <v>555</v>
      </c>
      <c r="G4238" s="4">
        <v>3424</v>
      </c>
      <c r="H4238" t="str">
        <f>CONCATENATE(Source[[#This Row],[Subject]],TRIM(Source[[#This Row],[Course]]))</f>
        <v>TRST3424</v>
      </c>
      <c r="I4238" t="str">
        <f>VLOOKUP(Source[[#This Row],[SubjCrse]],'Courses and Categories'!$E$2:$G$1816,3,FALSE)</f>
        <v>Noncredit TRST</v>
      </c>
      <c r="J4238">
        <v>708</v>
      </c>
      <c r="K4238" t="s">
        <v>596</v>
      </c>
      <c r="L4238" t="s">
        <v>39</v>
      </c>
      <c r="M4238" t="s">
        <v>40</v>
      </c>
      <c r="N4238" t="s">
        <v>195</v>
      </c>
      <c r="O4238">
        <v>1115</v>
      </c>
      <c r="P4238">
        <v>1420</v>
      </c>
      <c r="Q4238" t="s">
        <v>52</v>
      </c>
      <c r="R4238">
        <v>301</v>
      </c>
      <c r="S4238" t="s">
        <v>53</v>
      </c>
      <c r="T4238" t="s">
        <v>224</v>
      </c>
      <c r="U4238" s="1">
        <v>43628</v>
      </c>
      <c r="V4238" s="1">
        <v>43664</v>
      </c>
      <c r="W4238" t="s">
        <v>594</v>
      </c>
      <c r="X4238" t="s">
        <v>46</v>
      </c>
      <c r="Y4238">
        <v>28</v>
      </c>
      <c r="Z4238">
        <v>18</v>
      </c>
      <c r="AA4238">
        <v>30</v>
      </c>
      <c r="AB4238">
        <v>60</v>
      </c>
      <c r="AD4238">
        <f>IF(ISBLANK(Source[[#This Row],[CrosslistID]]),1,1/COUNTIFS(Source[CrosslistID],Source[[#This Row],[CrosslistID]],Source[TermDesc],Source[[#This Row],[TermDesc]]))</f>
        <v>1</v>
      </c>
      <c r="AG4238">
        <v>0</v>
      </c>
      <c r="AH4238">
        <v>60</v>
      </c>
      <c r="AI4238">
        <v>2.86</v>
      </c>
      <c r="AJ4238">
        <v>2.86</v>
      </c>
      <c r="AK4238">
        <v>0.2</v>
      </c>
      <c r="AL42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2.86</v>
      </c>
      <c r="AM4238">
        <f>IF(AND(Source[[#This Row],[Credit_Noncredit]]="Noncredit",Source[[#This Row],[FTEF]]&gt;0),Source[[#This Row],[NC XLST FTES]]*525/(437.5*Source[[#This Row],[FTEF]]),0)</f>
        <v>17.16</v>
      </c>
      <c r="AN4238">
        <f>IF(Source[[#This Row],[Credit_Noncredit]]="Credit",Source[[#This Row],[Census Enrollment]],Source[[#This Row],[Noncredit Avg. Attendance]])</f>
        <v>17.16</v>
      </c>
    </row>
    <row r="4239" spans="1:40" x14ac:dyDescent="0.25">
      <c r="A4239" t="s">
        <v>1830</v>
      </c>
      <c r="B4239" t="s">
        <v>33</v>
      </c>
      <c r="C4239" t="s">
        <v>229</v>
      </c>
      <c r="D4239" t="s">
        <v>554</v>
      </c>
      <c r="E4239" s="4">
        <v>63429</v>
      </c>
      <c r="F4239" s="4" t="s">
        <v>555</v>
      </c>
      <c r="G4239" s="4">
        <v>3424</v>
      </c>
      <c r="H4239" t="str">
        <f>CONCATENATE(Source[[#This Row],[Subject]],TRIM(Source[[#This Row],[Course]]))</f>
        <v>TRST3424</v>
      </c>
      <c r="I4239" t="str">
        <f>VLOOKUP(Source[[#This Row],[SubjCrse]],'Courses and Categories'!$E$2:$G$1816,3,FALSE)</f>
        <v>Noncredit TRST</v>
      </c>
      <c r="J4239">
        <v>709</v>
      </c>
      <c r="K4239" t="s">
        <v>596</v>
      </c>
      <c r="M4239" t="s">
        <v>40</v>
      </c>
      <c r="N4239" t="s">
        <v>195</v>
      </c>
      <c r="O4239">
        <v>755</v>
      </c>
      <c r="P4239">
        <v>1100</v>
      </c>
      <c r="Q4239" t="s">
        <v>52</v>
      </c>
      <c r="R4239">
        <v>230</v>
      </c>
      <c r="S4239" t="s">
        <v>53</v>
      </c>
      <c r="T4239" t="s">
        <v>224</v>
      </c>
      <c r="U4239" s="1">
        <v>43628</v>
      </c>
      <c r="V4239" s="1">
        <v>43664</v>
      </c>
      <c r="W4239" t="s">
        <v>1879</v>
      </c>
      <c r="X4239" t="s">
        <v>46</v>
      </c>
      <c r="Y4239">
        <v>20</v>
      </c>
      <c r="Z4239">
        <v>16</v>
      </c>
      <c r="AA4239">
        <v>30</v>
      </c>
      <c r="AB4239">
        <v>53.333300000000001</v>
      </c>
      <c r="AD4239">
        <f>IF(ISBLANK(Source[[#This Row],[CrosslistID]]),1,1/COUNTIFS(Source[CrosslistID],Source[[#This Row],[CrosslistID]],Source[TermDesc],Source[[#This Row],[TermDesc]]))</f>
        <v>1</v>
      </c>
      <c r="AG4239">
        <v>0</v>
      </c>
      <c r="AH4239">
        <v>53.333300000000001</v>
      </c>
      <c r="AI4239">
        <v>1.286</v>
      </c>
      <c r="AJ4239">
        <v>1.286</v>
      </c>
      <c r="AK4239">
        <v>0.2</v>
      </c>
      <c r="AL42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1.286</v>
      </c>
      <c r="AM4239">
        <f>IF(AND(Source[[#This Row],[Credit_Noncredit]]="Noncredit",Source[[#This Row],[FTEF]]&gt;0),Source[[#This Row],[NC XLST FTES]]*525/(437.5*Source[[#This Row],[FTEF]]),0)</f>
        <v>7.7159999999999993</v>
      </c>
      <c r="AN4239">
        <f>IF(Source[[#This Row],[Credit_Noncredit]]="Credit",Source[[#This Row],[Census Enrollment]],Source[[#This Row],[Noncredit Avg. Attendance]])</f>
        <v>7.7159999999999993</v>
      </c>
    </row>
    <row r="4240" spans="1:40" x14ac:dyDescent="0.25">
      <c r="A4240" t="s">
        <v>1830</v>
      </c>
      <c r="B4240" t="s">
        <v>33</v>
      </c>
      <c r="C4240" t="s">
        <v>229</v>
      </c>
      <c r="D4240" t="s">
        <v>554</v>
      </c>
      <c r="E4240" s="4">
        <v>63212</v>
      </c>
      <c r="F4240" s="4" t="s">
        <v>555</v>
      </c>
      <c r="G4240" s="4">
        <v>3531</v>
      </c>
      <c r="H4240" t="str">
        <f>CONCATENATE(Source[[#This Row],[Subject]],TRIM(Source[[#This Row],[Course]]))</f>
        <v>TRST3531</v>
      </c>
      <c r="I4240" t="str">
        <f>VLOOKUP(Source[[#This Row],[SubjCrse]],'Courses and Categories'!$E$2:$G$1816,3,FALSE)</f>
        <v>Noncredit TRST</v>
      </c>
      <c r="J4240">
        <v>101</v>
      </c>
      <c r="K4240" t="s">
        <v>597</v>
      </c>
      <c r="L4240" t="s">
        <v>39</v>
      </c>
      <c r="M4240" t="s">
        <v>40</v>
      </c>
      <c r="N4240" t="s">
        <v>195</v>
      </c>
      <c r="O4240">
        <v>755</v>
      </c>
      <c r="P4240">
        <v>1100</v>
      </c>
      <c r="Q4240" t="s">
        <v>240</v>
      </c>
      <c r="R4240">
        <v>269</v>
      </c>
      <c r="S4240" t="s">
        <v>134</v>
      </c>
      <c r="T4240" t="s">
        <v>224</v>
      </c>
      <c r="U4240" s="1">
        <v>43628</v>
      </c>
      <c r="V4240" s="1">
        <v>43664</v>
      </c>
      <c r="W4240" t="s">
        <v>598</v>
      </c>
      <c r="X4240" t="s">
        <v>46</v>
      </c>
      <c r="Y4240">
        <v>22</v>
      </c>
      <c r="Z4240">
        <v>17</v>
      </c>
      <c r="AA4240">
        <v>35</v>
      </c>
      <c r="AB4240">
        <v>48.571399999999997</v>
      </c>
      <c r="AD4240">
        <f>IF(ISBLANK(Source[[#This Row],[CrosslistID]]),1,1/COUNTIFS(Source[CrosslistID],Source[[#This Row],[CrosslistID]],Source[TermDesc],Source[[#This Row],[TermDesc]]))</f>
        <v>1</v>
      </c>
      <c r="AG4240">
        <v>0</v>
      </c>
      <c r="AH4240">
        <v>48.571399999999997</v>
      </c>
      <c r="AI4240">
        <v>2.423</v>
      </c>
      <c r="AJ4240">
        <v>2.423</v>
      </c>
      <c r="AK4240">
        <v>0.2</v>
      </c>
      <c r="AL42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2.423</v>
      </c>
      <c r="AM4240">
        <f>IF(AND(Source[[#This Row],[Credit_Noncredit]]="Noncredit",Source[[#This Row],[FTEF]]&gt;0),Source[[#This Row],[NC XLST FTES]]*525/(437.5*Source[[#This Row],[FTEF]]),0)</f>
        <v>14.538</v>
      </c>
      <c r="AN4240">
        <f>IF(Source[[#This Row],[Credit_Noncredit]]="Credit",Source[[#This Row],[Census Enrollment]],Source[[#This Row],[Noncredit Avg. Attendance]])</f>
        <v>14.538</v>
      </c>
    </row>
    <row r="4241" spans="1:40" x14ac:dyDescent="0.25">
      <c r="A4241" t="s">
        <v>1830</v>
      </c>
      <c r="B4241" t="s">
        <v>33</v>
      </c>
      <c r="C4241" t="s">
        <v>229</v>
      </c>
      <c r="D4241" t="s">
        <v>554</v>
      </c>
      <c r="E4241" s="4">
        <v>63213</v>
      </c>
      <c r="F4241" s="4" t="s">
        <v>555</v>
      </c>
      <c r="G4241" s="4">
        <v>3531</v>
      </c>
      <c r="H4241" t="str">
        <f>CONCATENATE(Source[[#This Row],[Subject]],TRIM(Source[[#This Row],[Course]]))</f>
        <v>TRST3531</v>
      </c>
      <c r="I4241" t="str">
        <f>VLOOKUP(Source[[#This Row],[SubjCrse]],'Courses and Categories'!$E$2:$G$1816,3,FALSE)</f>
        <v>Noncredit TRST</v>
      </c>
      <c r="J4241">
        <v>701</v>
      </c>
      <c r="K4241" t="s">
        <v>597</v>
      </c>
      <c r="L4241" t="s">
        <v>39</v>
      </c>
      <c r="M4241" t="s">
        <v>40</v>
      </c>
      <c r="N4241" t="s">
        <v>195</v>
      </c>
      <c r="O4241">
        <v>755</v>
      </c>
      <c r="P4241">
        <v>1100</v>
      </c>
      <c r="Q4241" t="s">
        <v>571</v>
      </c>
      <c r="S4241" t="s">
        <v>248</v>
      </c>
      <c r="T4241" t="s">
        <v>224</v>
      </c>
      <c r="U4241" s="1">
        <v>43628</v>
      </c>
      <c r="V4241" s="1">
        <v>43664</v>
      </c>
      <c r="W4241" t="s">
        <v>573</v>
      </c>
      <c r="X4241" t="s">
        <v>46</v>
      </c>
      <c r="Y4241">
        <v>32</v>
      </c>
      <c r="Z4241">
        <v>32</v>
      </c>
      <c r="AA4241">
        <v>30</v>
      </c>
      <c r="AB4241">
        <v>106.66670000000001</v>
      </c>
      <c r="AD4241">
        <f>IF(ISBLANK(Source[[#This Row],[CrosslistID]]),1,1/COUNTIFS(Source[CrosslistID],Source[[#This Row],[CrosslistID]],Source[TermDesc],Source[[#This Row],[TermDesc]]))</f>
        <v>1</v>
      </c>
      <c r="AG4241">
        <v>0</v>
      </c>
      <c r="AH4241">
        <v>106.66670000000001</v>
      </c>
      <c r="AI4241">
        <v>3.7320000000000002</v>
      </c>
      <c r="AJ4241">
        <v>3.7320000000000002</v>
      </c>
      <c r="AK4241">
        <v>0.2</v>
      </c>
      <c r="AL42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3.7320000000000002</v>
      </c>
      <c r="AM4241">
        <f>IF(AND(Source[[#This Row],[Credit_Noncredit]]="Noncredit",Source[[#This Row],[FTEF]]&gt;0),Source[[#This Row],[NC XLST FTES]]*525/(437.5*Source[[#This Row],[FTEF]]),0)</f>
        <v>22.392000000000003</v>
      </c>
      <c r="AN4241">
        <f>IF(Source[[#This Row],[Credit_Noncredit]]="Credit",Source[[#This Row],[Census Enrollment]],Source[[#This Row],[Noncredit Avg. Attendance]])</f>
        <v>22.392000000000003</v>
      </c>
    </row>
    <row r="4242" spans="1:40" x14ac:dyDescent="0.25">
      <c r="A4242" t="s">
        <v>1830</v>
      </c>
      <c r="B4242" t="s">
        <v>33</v>
      </c>
      <c r="C4242" t="s">
        <v>229</v>
      </c>
      <c r="D4242" t="s">
        <v>554</v>
      </c>
      <c r="E4242" s="4">
        <v>63093</v>
      </c>
      <c r="F4242" s="4" t="s">
        <v>555</v>
      </c>
      <c r="G4242" s="4">
        <v>3531</v>
      </c>
      <c r="H4242" t="str">
        <f>CONCATENATE(Source[[#This Row],[Subject]],TRIM(Source[[#This Row],[Course]]))</f>
        <v>TRST3531</v>
      </c>
      <c r="I4242" t="str">
        <f>VLOOKUP(Source[[#This Row],[SubjCrse]],'Courses and Categories'!$E$2:$G$1816,3,FALSE)</f>
        <v>Noncredit TRST</v>
      </c>
      <c r="J4242">
        <v>703</v>
      </c>
      <c r="K4242" t="s">
        <v>597</v>
      </c>
      <c r="L4242" t="s">
        <v>39</v>
      </c>
      <c r="M4242" t="s">
        <v>40</v>
      </c>
      <c r="N4242" t="s">
        <v>195</v>
      </c>
      <c r="O4242">
        <v>755</v>
      </c>
      <c r="P4242">
        <v>1100</v>
      </c>
      <c r="Q4242" t="s">
        <v>1851</v>
      </c>
      <c r="S4242" t="s">
        <v>53</v>
      </c>
      <c r="T4242" t="s">
        <v>224</v>
      </c>
      <c r="U4242" s="1">
        <v>43628</v>
      </c>
      <c r="V4242" s="1">
        <v>43664</v>
      </c>
      <c r="W4242" t="s">
        <v>599</v>
      </c>
      <c r="X4242" t="s">
        <v>46</v>
      </c>
      <c r="Y4242">
        <v>30</v>
      </c>
      <c r="Z4242">
        <v>22</v>
      </c>
      <c r="AA4242">
        <v>30</v>
      </c>
      <c r="AB4242">
        <v>73.333299999999994</v>
      </c>
      <c r="AD4242">
        <f>IF(ISBLANK(Source[[#This Row],[CrosslistID]]),1,1/COUNTIFS(Source[CrosslistID],Source[[#This Row],[CrosslistID]],Source[TermDesc],Source[[#This Row],[TermDesc]]))</f>
        <v>1</v>
      </c>
      <c r="AG4242">
        <v>0</v>
      </c>
      <c r="AH4242">
        <v>73.333299999999994</v>
      </c>
      <c r="AI4242">
        <v>2.9289999999999998</v>
      </c>
      <c r="AJ4242">
        <v>2.9289999999999998</v>
      </c>
      <c r="AK4242">
        <v>0.2</v>
      </c>
      <c r="AL42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2.9289999999999998</v>
      </c>
      <c r="AM4242">
        <f>IF(AND(Source[[#This Row],[Credit_Noncredit]]="Noncredit",Source[[#This Row],[FTEF]]&gt;0),Source[[#This Row],[NC XLST FTES]]*525/(437.5*Source[[#This Row],[FTEF]]),0)</f>
        <v>17.573999999999998</v>
      </c>
      <c r="AN4242">
        <f>IF(Source[[#This Row],[Credit_Noncredit]]="Credit",Source[[#This Row],[Census Enrollment]],Source[[#This Row],[Noncredit Avg. Attendance]])</f>
        <v>17.573999999999998</v>
      </c>
    </row>
    <row r="4243" spans="1:40" x14ac:dyDescent="0.25">
      <c r="A4243" t="s">
        <v>1830</v>
      </c>
      <c r="B4243" t="s">
        <v>33</v>
      </c>
      <c r="C4243" t="s">
        <v>229</v>
      </c>
      <c r="D4243" t="s">
        <v>554</v>
      </c>
      <c r="E4243" s="4">
        <v>63372</v>
      </c>
      <c r="F4243" s="4" t="s">
        <v>555</v>
      </c>
      <c r="G4243" s="4">
        <v>3532</v>
      </c>
      <c r="H4243" t="str">
        <f>CONCATENATE(Source[[#This Row],[Subject]],TRIM(Source[[#This Row],[Course]]))</f>
        <v>TRST3532</v>
      </c>
      <c r="I4243" t="str">
        <f>VLOOKUP(Source[[#This Row],[SubjCrse]],'Courses and Categories'!$E$2:$G$1816,3,FALSE)</f>
        <v>Noncredit TRST</v>
      </c>
      <c r="J4243">
        <v>701</v>
      </c>
      <c r="K4243" t="s">
        <v>600</v>
      </c>
      <c r="L4243" t="s">
        <v>39</v>
      </c>
      <c r="M4243" t="s">
        <v>40</v>
      </c>
      <c r="N4243" t="s">
        <v>195</v>
      </c>
      <c r="O4243">
        <v>1115</v>
      </c>
      <c r="P4243">
        <v>1420</v>
      </c>
      <c r="Q4243" t="s">
        <v>571</v>
      </c>
      <c r="S4243" t="s">
        <v>248</v>
      </c>
      <c r="T4243" t="s">
        <v>224</v>
      </c>
      <c r="U4243" s="1">
        <v>43628</v>
      </c>
      <c r="V4243" s="1">
        <v>43664</v>
      </c>
      <c r="W4243" t="s">
        <v>573</v>
      </c>
      <c r="X4243" t="s">
        <v>46</v>
      </c>
      <c r="Y4243">
        <v>24</v>
      </c>
      <c r="Z4243">
        <v>23</v>
      </c>
      <c r="AA4243">
        <v>30</v>
      </c>
      <c r="AB4243">
        <v>76.666700000000006</v>
      </c>
      <c r="AD4243">
        <f>IF(ISBLANK(Source[[#This Row],[CrosslistID]]),1,1/COUNTIFS(Source[CrosslistID],Source[[#This Row],[CrosslistID]],Source[TermDesc],Source[[#This Row],[TermDesc]]))</f>
        <v>1</v>
      </c>
      <c r="AG4243">
        <v>0</v>
      </c>
      <c r="AH4243">
        <v>76.666700000000006</v>
      </c>
      <c r="AI4243">
        <v>3.262</v>
      </c>
      <c r="AJ4243">
        <v>3.262</v>
      </c>
      <c r="AK4243">
        <v>0.2</v>
      </c>
      <c r="AL42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3.262</v>
      </c>
      <c r="AM4243">
        <f>IF(AND(Source[[#This Row],[Credit_Noncredit]]="Noncredit",Source[[#This Row],[FTEF]]&gt;0),Source[[#This Row],[NC XLST FTES]]*525/(437.5*Source[[#This Row],[FTEF]]),0)</f>
        <v>19.571999999999999</v>
      </c>
      <c r="AN4243">
        <f>IF(Source[[#This Row],[Credit_Noncredit]]="Credit",Source[[#This Row],[Census Enrollment]],Source[[#This Row],[Noncredit Avg. Attendance]])</f>
        <v>19.571999999999999</v>
      </c>
    </row>
    <row r="4244" spans="1:40" x14ac:dyDescent="0.25">
      <c r="A4244" t="s">
        <v>1830</v>
      </c>
      <c r="B4244" t="s">
        <v>33</v>
      </c>
      <c r="C4244" t="s">
        <v>229</v>
      </c>
      <c r="D4244" t="s">
        <v>554</v>
      </c>
      <c r="E4244" s="4">
        <v>63215</v>
      </c>
      <c r="F4244" s="4" t="s">
        <v>555</v>
      </c>
      <c r="G4244" s="4">
        <v>3532</v>
      </c>
      <c r="H4244" t="str">
        <f>CONCATENATE(Source[[#This Row],[Subject]],TRIM(Source[[#This Row],[Course]]))</f>
        <v>TRST3532</v>
      </c>
      <c r="I4244" t="str">
        <f>VLOOKUP(Source[[#This Row],[SubjCrse]],'Courses and Categories'!$E$2:$G$1816,3,FALSE)</f>
        <v>Noncredit TRST</v>
      </c>
      <c r="J4244">
        <v>702</v>
      </c>
      <c r="K4244" t="s">
        <v>600</v>
      </c>
      <c r="L4244" t="s">
        <v>39</v>
      </c>
      <c r="M4244" t="s">
        <v>40</v>
      </c>
      <c r="N4244" t="s">
        <v>195</v>
      </c>
      <c r="O4244">
        <v>1115</v>
      </c>
      <c r="P4244">
        <v>1420</v>
      </c>
      <c r="Q4244" t="s">
        <v>1851</v>
      </c>
      <c r="S4244" t="s">
        <v>53</v>
      </c>
      <c r="T4244" t="s">
        <v>224</v>
      </c>
      <c r="U4244" s="1">
        <v>43628</v>
      </c>
      <c r="V4244" s="1">
        <v>43664</v>
      </c>
      <c r="W4244" t="s">
        <v>599</v>
      </c>
      <c r="X4244" t="s">
        <v>46</v>
      </c>
      <c r="Y4244">
        <v>29</v>
      </c>
      <c r="Z4244">
        <v>17</v>
      </c>
      <c r="AA4244">
        <v>30</v>
      </c>
      <c r="AB4244">
        <v>56.666699999999999</v>
      </c>
      <c r="AD4244">
        <f>IF(ISBLANK(Source[[#This Row],[CrosslistID]]),1,1/COUNTIFS(Source[CrosslistID],Source[[#This Row],[CrosslistID]],Source[TermDesc],Source[[#This Row],[TermDesc]]))</f>
        <v>1</v>
      </c>
      <c r="AG4244">
        <v>0</v>
      </c>
      <c r="AH4244">
        <v>56.666699999999999</v>
      </c>
      <c r="AI4244">
        <v>2.37</v>
      </c>
      <c r="AJ4244">
        <v>2.37</v>
      </c>
      <c r="AK4244">
        <v>0.2</v>
      </c>
      <c r="AL42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2.37</v>
      </c>
      <c r="AM4244">
        <f>IF(AND(Source[[#This Row],[Credit_Noncredit]]="Noncredit",Source[[#This Row],[FTEF]]&gt;0),Source[[#This Row],[NC XLST FTES]]*525/(437.5*Source[[#This Row],[FTEF]]),0)</f>
        <v>14.22</v>
      </c>
      <c r="AN4244">
        <f>IF(Source[[#This Row],[Credit_Noncredit]]="Credit",Source[[#This Row],[Census Enrollment]],Source[[#This Row],[Noncredit Avg. Attendance]])</f>
        <v>14.22</v>
      </c>
    </row>
    <row r="4245" spans="1:40" x14ac:dyDescent="0.25">
      <c r="A4245" t="s">
        <v>1830</v>
      </c>
      <c r="B4245" t="s">
        <v>33</v>
      </c>
      <c r="C4245" t="s">
        <v>229</v>
      </c>
      <c r="D4245" t="s">
        <v>554</v>
      </c>
      <c r="E4245" s="4">
        <v>63218</v>
      </c>
      <c r="F4245" s="4" t="s">
        <v>555</v>
      </c>
      <c r="G4245" s="4">
        <v>3535</v>
      </c>
      <c r="H4245" t="str">
        <f>CONCATENATE(Source[[#This Row],[Subject]],TRIM(Source[[#This Row],[Course]]))</f>
        <v>TRST3535</v>
      </c>
      <c r="I4245" t="str">
        <f>VLOOKUP(Source[[#This Row],[SubjCrse]],'Courses and Categories'!$E$2:$G$1816,3,FALSE)</f>
        <v>Noncredit TRST</v>
      </c>
      <c r="J4245">
        <v>101</v>
      </c>
      <c r="K4245" t="s">
        <v>604</v>
      </c>
      <c r="L4245" t="s">
        <v>39</v>
      </c>
      <c r="M4245" t="s">
        <v>40</v>
      </c>
      <c r="N4245" t="s">
        <v>195</v>
      </c>
      <c r="O4245">
        <v>1115</v>
      </c>
      <c r="P4245">
        <v>1420</v>
      </c>
      <c r="Q4245" t="s">
        <v>233</v>
      </c>
      <c r="R4245">
        <v>307</v>
      </c>
      <c r="S4245" t="s">
        <v>134</v>
      </c>
      <c r="T4245" t="s">
        <v>224</v>
      </c>
      <c r="U4245" s="1">
        <v>43628</v>
      </c>
      <c r="V4245" s="1">
        <v>43664</v>
      </c>
      <c r="W4245" t="s">
        <v>588</v>
      </c>
      <c r="X4245" t="s">
        <v>46</v>
      </c>
      <c r="Y4245">
        <v>25</v>
      </c>
      <c r="Z4245">
        <v>19</v>
      </c>
      <c r="AA4245">
        <v>35</v>
      </c>
      <c r="AB4245">
        <v>54.285699999999999</v>
      </c>
      <c r="AD4245">
        <f>IF(ISBLANK(Source[[#This Row],[CrosslistID]]),1,1/COUNTIFS(Source[CrosslistID],Source[[#This Row],[CrosslistID]],Source[TermDesc],Source[[#This Row],[TermDesc]]))</f>
        <v>1</v>
      </c>
      <c r="AG4245">
        <v>0</v>
      </c>
      <c r="AH4245">
        <v>54.285699999999999</v>
      </c>
      <c r="AI4245">
        <v>2.7719999999999998</v>
      </c>
      <c r="AJ4245">
        <v>2.7719999999999998</v>
      </c>
      <c r="AK4245">
        <v>0.2</v>
      </c>
      <c r="AL42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2.7719999999999998</v>
      </c>
      <c r="AM4245">
        <f>IF(AND(Source[[#This Row],[Credit_Noncredit]]="Noncredit",Source[[#This Row],[FTEF]]&gt;0),Source[[#This Row],[NC XLST FTES]]*525/(437.5*Source[[#This Row],[FTEF]]),0)</f>
        <v>16.631999999999998</v>
      </c>
      <c r="AN4245">
        <f>IF(Source[[#This Row],[Credit_Noncredit]]="Credit",Source[[#This Row],[Census Enrollment]],Source[[#This Row],[Noncredit Avg. Attendance]])</f>
        <v>16.631999999999998</v>
      </c>
    </row>
    <row r="4246" spans="1:40" x14ac:dyDescent="0.25">
      <c r="A4246" t="s">
        <v>1830</v>
      </c>
      <c r="B4246" t="s">
        <v>33</v>
      </c>
      <c r="C4246" t="s">
        <v>229</v>
      </c>
      <c r="D4246" t="s">
        <v>554</v>
      </c>
      <c r="E4246" s="4">
        <v>63373</v>
      </c>
      <c r="F4246" s="4" t="s">
        <v>555</v>
      </c>
      <c r="G4246" s="4">
        <v>3535</v>
      </c>
      <c r="H4246" t="str">
        <f>CONCATENATE(Source[[#This Row],[Subject]],TRIM(Source[[#This Row],[Course]]))</f>
        <v>TRST3535</v>
      </c>
      <c r="I4246" t="str">
        <f>VLOOKUP(Source[[#This Row],[SubjCrse]],'Courses and Categories'!$E$2:$G$1816,3,FALSE)</f>
        <v>Noncredit TRST</v>
      </c>
      <c r="J4246">
        <v>701</v>
      </c>
      <c r="K4246" t="s">
        <v>604</v>
      </c>
      <c r="L4246" t="s">
        <v>39</v>
      </c>
      <c r="M4246" t="s">
        <v>40</v>
      </c>
      <c r="N4246" t="s">
        <v>195</v>
      </c>
      <c r="O4246">
        <v>755</v>
      </c>
      <c r="P4246">
        <v>1100</v>
      </c>
      <c r="Q4246" t="s">
        <v>571</v>
      </c>
      <c r="S4246" t="s">
        <v>248</v>
      </c>
      <c r="T4246" t="s">
        <v>224</v>
      </c>
      <c r="U4246" s="1">
        <v>43628</v>
      </c>
      <c r="V4246" s="1">
        <v>43664</v>
      </c>
      <c r="W4246" t="s">
        <v>542</v>
      </c>
      <c r="X4246" t="s">
        <v>46</v>
      </c>
      <c r="Y4246">
        <v>35</v>
      </c>
      <c r="Z4246">
        <v>31</v>
      </c>
      <c r="AA4246">
        <v>30</v>
      </c>
      <c r="AB4246">
        <v>103.33329999999999</v>
      </c>
      <c r="AD4246">
        <f>IF(ISBLANK(Source[[#This Row],[CrosslistID]]),1,1/COUNTIFS(Source[CrosslistID],Source[[#This Row],[CrosslistID]],Source[TermDesc],Source[[#This Row],[TermDesc]]))</f>
        <v>1</v>
      </c>
      <c r="AG4246">
        <v>0</v>
      </c>
      <c r="AH4246">
        <v>103.33329999999999</v>
      </c>
      <c r="AI4246">
        <v>4.2629999999999999</v>
      </c>
      <c r="AJ4246">
        <v>4.2629999999999999</v>
      </c>
      <c r="AK4246">
        <v>0.2</v>
      </c>
      <c r="AL42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4.2629999999999999</v>
      </c>
      <c r="AM4246">
        <f>IF(AND(Source[[#This Row],[Credit_Noncredit]]="Noncredit",Source[[#This Row],[FTEF]]&gt;0),Source[[#This Row],[NC XLST FTES]]*525/(437.5*Source[[#This Row],[FTEF]]),0)</f>
        <v>25.577999999999999</v>
      </c>
      <c r="AN4246">
        <f>IF(Source[[#This Row],[Credit_Noncredit]]="Credit",Source[[#This Row],[Census Enrollment]],Source[[#This Row],[Noncredit Avg. Attendance]])</f>
        <v>25.577999999999999</v>
      </c>
    </row>
    <row r="4247" spans="1:40" x14ac:dyDescent="0.25">
      <c r="A4247" t="s">
        <v>1830</v>
      </c>
      <c r="B4247" t="s">
        <v>33</v>
      </c>
      <c r="C4247" t="s">
        <v>229</v>
      </c>
      <c r="D4247" t="s">
        <v>554</v>
      </c>
      <c r="E4247" s="4">
        <v>63375</v>
      </c>
      <c r="F4247" s="4" t="s">
        <v>555</v>
      </c>
      <c r="G4247" s="4">
        <v>3535</v>
      </c>
      <c r="H4247" t="str">
        <f>CONCATENATE(Source[[#This Row],[Subject]],TRIM(Source[[#This Row],[Course]]))</f>
        <v>TRST3535</v>
      </c>
      <c r="I4247" t="str">
        <f>VLOOKUP(Source[[#This Row],[SubjCrse]],'Courses and Categories'!$E$2:$G$1816,3,FALSE)</f>
        <v>Noncredit TRST</v>
      </c>
      <c r="J4247">
        <v>702</v>
      </c>
      <c r="K4247" t="s">
        <v>604</v>
      </c>
      <c r="L4247" t="s">
        <v>39</v>
      </c>
      <c r="M4247" t="s">
        <v>40</v>
      </c>
      <c r="N4247" t="s">
        <v>195</v>
      </c>
      <c r="O4247">
        <v>755</v>
      </c>
      <c r="P4247">
        <v>1100</v>
      </c>
      <c r="Q4247" t="s">
        <v>1851</v>
      </c>
      <c r="S4247" t="s">
        <v>53</v>
      </c>
      <c r="T4247" t="s">
        <v>224</v>
      </c>
      <c r="U4247" s="1">
        <v>43628</v>
      </c>
      <c r="V4247" s="1">
        <v>43664</v>
      </c>
      <c r="W4247" t="s">
        <v>1880</v>
      </c>
      <c r="X4247" t="s">
        <v>46</v>
      </c>
      <c r="Y4247">
        <v>32</v>
      </c>
      <c r="Z4247">
        <v>30</v>
      </c>
      <c r="AA4247">
        <v>30</v>
      </c>
      <c r="AB4247">
        <v>100</v>
      </c>
      <c r="AD4247">
        <f>IF(ISBLANK(Source[[#This Row],[CrosslistID]]),1,1/COUNTIFS(Source[CrosslistID],Source[[#This Row],[CrosslistID]],Source[TermDesc],Source[[#This Row],[TermDesc]]))</f>
        <v>1</v>
      </c>
      <c r="AG4247">
        <v>0</v>
      </c>
      <c r="AH4247">
        <v>100</v>
      </c>
      <c r="AI4247">
        <v>3.5030000000000001</v>
      </c>
      <c r="AJ4247">
        <v>3.5030000000000001</v>
      </c>
      <c r="AK4247">
        <v>0.2</v>
      </c>
      <c r="AL42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3.5030000000000001</v>
      </c>
      <c r="AM4247">
        <f>IF(AND(Source[[#This Row],[Credit_Noncredit]]="Noncredit",Source[[#This Row],[FTEF]]&gt;0),Source[[#This Row],[NC XLST FTES]]*525/(437.5*Source[[#This Row],[FTEF]]),0)</f>
        <v>21.018000000000001</v>
      </c>
      <c r="AN4247">
        <f>IF(Source[[#This Row],[Credit_Noncredit]]="Credit",Source[[#This Row],[Census Enrollment]],Source[[#This Row],[Noncredit Avg. Attendance]])</f>
        <v>21.018000000000001</v>
      </c>
    </row>
    <row r="4248" spans="1:40" x14ac:dyDescent="0.25">
      <c r="A4248" t="s">
        <v>1830</v>
      </c>
      <c r="B4248" t="s">
        <v>33</v>
      </c>
      <c r="C4248" t="s">
        <v>229</v>
      </c>
      <c r="D4248" t="s">
        <v>554</v>
      </c>
      <c r="E4248" s="4">
        <v>63092</v>
      </c>
      <c r="F4248" s="4" t="s">
        <v>555</v>
      </c>
      <c r="G4248" s="4">
        <v>3535</v>
      </c>
      <c r="H4248" t="str">
        <f>CONCATENATE(Source[[#This Row],[Subject]],TRIM(Source[[#This Row],[Course]]))</f>
        <v>TRST3535</v>
      </c>
      <c r="I4248" t="str">
        <f>VLOOKUP(Source[[#This Row],[SubjCrse]],'Courses and Categories'!$E$2:$G$1816,3,FALSE)</f>
        <v>Noncredit TRST</v>
      </c>
      <c r="J4248">
        <v>703</v>
      </c>
      <c r="K4248" t="s">
        <v>604</v>
      </c>
      <c r="L4248" t="s">
        <v>39</v>
      </c>
      <c r="M4248" t="s">
        <v>40</v>
      </c>
      <c r="N4248" t="s">
        <v>195</v>
      </c>
      <c r="O4248">
        <v>755</v>
      </c>
      <c r="P4248">
        <v>1100</v>
      </c>
      <c r="Q4248" t="s">
        <v>52</v>
      </c>
      <c r="R4248">
        <v>214</v>
      </c>
      <c r="S4248" t="s">
        <v>53</v>
      </c>
      <c r="T4248" t="s">
        <v>224</v>
      </c>
      <c r="U4248" s="1">
        <v>43628</v>
      </c>
      <c r="V4248" s="1">
        <v>43664</v>
      </c>
      <c r="W4248" t="s">
        <v>602</v>
      </c>
      <c r="X4248" t="s">
        <v>46</v>
      </c>
      <c r="Y4248">
        <v>39</v>
      </c>
      <c r="Z4248">
        <v>28</v>
      </c>
      <c r="AA4248">
        <v>30</v>
      </c>
      <c r="AB4248">
        <v>93.333299999999994</v>
      </c>
      <c r="AD4248">
        <f>IF(ISBLANK(Source[[#This Row],[CrosslistID]]),1,1/COUNTIFS(Source[CrosslistID],Source[[#This Row],[CrosslistID]],Source[TermDesc],Source[[#This Row],[TermDesc]]))</f>
        <v>1</v>
      </c>
      <c r="AG4248">
        <v>0</v>
      </c>
      <c r="AH4248">
        <v>93.333299999999994</v>
      </c>
      <c r="AI4248">
        <v>3.6040000000000001</v>
      </c>
      <c r="AJ4248">
        <v>3.6040000000000001</v>
      </c>
      <c r="AK4248">
        <v>0.2</v>
      </c>
      <c r="AL42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3.6040000000000001</v>
      </c>
      <c r="AM4248">
        <f>IF(AND(Source[[#This Row],[Credit_Noncredit]]="Noncredit",Source[[#This Row],[FTEF]]&gt;0),Source[[#This Row],[NC XLST FTES]]*525/(437.5*Source[[#This Row],[FTEF]]),0)</f>
        <v>21.624000000000002</v>
      </c>
      <c r="AN4248">
        <f>IF(Source[[#This Row],[Credit_Noncredit]]="Credit",Source[[#This Row],[Census Enrollment]],Source[[#This Row],[Noncredit Avg. Attendance]])</f>
        <v>21.624000000000002</v>
      </c>
    </row>
    <row r="4249" spans="1:40" x14ac:dyDescent="0.25">
      <c r="A4249" t="s">
        <v>1830</v>
      </c>
      <c r="B4249" t="s">
        <v>33</v>
      </c>
      <c r="C4249" t="s">
        <v>229</v>
      </c>
      <c r="D4249" t="s">
        <v>554</v>
      </c>
      <c r="E4249" s="4">
        <v>63094</v>
      </c>
      <c r="F4249" s="4" t="s">
        <v>555</v>
      </c>
      <c r="G4249" s="4">
        <v>3642</v>
      </c>
      <c r="H4249" t="str">
        <f>CONCATENATE(Source[[#This Row],[Subject]],TRIM(Source[[#This Row],[Course]]))</f>
        <v>TRST3642</v>
      </c>
      <c r="I4249" t="str">
        <f>VLOOKUP(Source[[#This Row],[SubjCrse]],'Courses and Categories'!$E$2:$G$1816,3,FALSE)</f>
        <v>Noncredit TRST</v>
      </c>
      <c r="J4249">
        <v>701</v>
      </c>
      <c r="K4249" t="s">
        <v>608</v>
      </c>
      <c r="L4249" t="s">
        <v>39</v>
      </c>
      <c r="M4249" t="s">
        <v>40</v>
      </c>
      <c r="N4249" t="s">
        <v>195</v>
      </c>
      <c r="O4249">
        <v>755</v>
      </c>
      <c r="P4249">
        <v>1100</v>
      </c>
      <c r="Q4249" t="s">
        <v>1854</v>
      </c>
      <c r="S4249" t="s">
        <v>53</v>
      </c>
      <c r="T4249" t="s">
        <v>224</v>
      </c>
      <c r="U4249" s="1">
        <v>43628</v>
      </c>
      <c r="V4249" s="1">
        <v>43664</v>
      </c>
      <c r="W4249" t="s">
        <v>1881</v>
      </c>
      <c r="X4249" t="s">
        <v>46</v>
      </c>
      <c r="Y4249">
        <v>32</v>
      </c>
      <c r="Z4249">
        <v>26</v>
      </c>
      <c r="AA4249">
        <v>30</v>
      </c>
      <c r="AB4249">
        <v>86.666700000000006</v>
      </c>
      <c r="AD4249">
        <f>IF(ISBLANK(Source[[#This Row],[CrosslistID]]),1,1/COUNTIFS(Source[CrosslistID],Source[[#This Row],[CrosslistID]],Source[TermDesc],Source[[#This Row],[TermDesc]]))</f>
        <v>1</v>
      </c>
      <c r="AG4249">
        <v>0</v>
      </c>
      <c r="AH4249">
        <v>86.666700000000006</v>
      </c>
      <c r="AI4249">
        <v>3.29</v>
      </c>
      <c r="AJ4249">
        <v>3.29</v>
      </c>
      <c r="AK4249">
        <v>0.2</v>
      </c>
      <c r="AL42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3.29</v>
      </c>
      <c r="AM4249">
        <f>IF(AND(Source[[#This Row],[Credit_Noncredit]]="Noncredit",Source[[#This Row],[FTEF]]&gt;0),Source[[#This Row],[NC XLST FTES]]*525/(437.5*Source[[#This Row],[FTEF]]),0)</f>
        <v>19.739999999999998</v>
      </c>
      <c r="AN4249">
        <f>IF(Source[[#This Row],[Credit_Noncredit]]="Credit",Source[[#This Row],[Census Enrollment]],Source[[#This Row],[Noncredit Avg. Attendance]])</f>
        <v>19.739999999999998</v>
      </c>
    </row>
    <row r="4250" spans="1:40" x14ac:dyDescent="0.25">
      <c r="A4250" t="s">
        <v>1830</v>
      </c>
      <c r="B4250" t="s">
        <v>33</v>
      </c>
      <c r="C4250" t="s">
        <v>229</v>
      </c>
      <c r="D4250" t="s">
        <v>554</v>
      </c>
      <c r="E4250" s="4">
        <v>63221</v>
      </c>
      <c r="F4250" s="4" t="s">
        <v>555</v>
      </c>
      <c r="G4250" s="4">
        <v>3642</v>
      </c>
      <c r="H4250" t="str">
        <f>CONCATENATE(Source[[#This Row],[Subject]],TRIM(Source[[#This Row],[Course]]))</f>
        <v>TRST3642</v>
      </c>
      <c r="I4250" t="str">
        <f>VLOOKUP(Source[[#This Row],[SubjCrse]],'Courses and Categories'!$E$2:$G$1816,3,FALSE)</f>
        <v>Noncredit TRST</v>
      </c>
      <c r="J4250">
        <v>702</v>
      </c>
      <c r="K4250" t="s">
        <v>608</v>
      </c>
      <c r="L4250" t="s">
        <v>39</v>
      </c>
      <c r="M4250" t="s">
        <v>40</v>
      </c>
      <c r="N4250" t="s">
        <v>195</v>
      </c>
      <c r="O4250">
        <v>755</v>
      </c>
      <c r="P4250">
        <v>1100</v>
      </c>
      <c r="Q4250" t="s">
        <v>1854</v>
      </c>
      <c r="S4250" t="s">
        <v>53</v>
      </c>
      <c r="T4250" t="s">
        <v>224</v>
      </c>
      <c r="U4250" s="1">
        <v>43628</v>
      </c>
      <c r="V4250" s="1">
        <v>43664</v>
      </c>
      <c r="W4250" t="s">
        <v>1882</v>
      </c>
      <c r="X4250" t="s">
        <v>46</v>
      </c>
      <c r="Y4250">
        <v>42</v>
      </c>
      <c r="Z4250">
        <v>35</v>
      </c>
      <c r="AA4250">
        <v>30</v>
      </c>
      <c r="AB4250">
        <v>116.66670000000001</v>
      </c>
      <c r="AD4250">
        <f>IF(ISBLANK(Source[[#This Row],[CrosslistID]]),1,1/COUNTIFS(Source[CrosslistID],Source[[#This Row],[CrosslistID]],Source[TermDesc],Source[[#This Row],[TermDesc]]))</f>
        <v>1</v>
      </c>
      <c r="AG4250">
        <v>0</v>
      </c>
      <c r="AH4250">
        <v>116.66670000000001</v>
      </c>
      <c r="AI4250">
        <v>4.3689999999999998</v>
      </c>
      <c r="AJ4250">
        <v>4.3689999999999998</v>
      </c>
      <c r="AK4250">
        <v>0.2</v>
      </c>
      <c r="AL42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4.3689999999999998</v>
      </c>
      <c r="AM4250">
        <f>IF(AND(Source[[#This Row],[Credit_Noncredit]]="Noncredit",Source[[#This Row],[FTEF]]&gt;0),Source[[#This Row],[NC XLST FTES]]*525/(437.5*Source[[#This Row],[FTEF]]),0)</f>
        <v>26.213999999999999</v>
      </c>
      <c r="AN4250">
        <f>IF(Source[[#This Row],[Credit_Noncredit]]="Credit",Source[[#This Row],[Census Enrollment]],Source[[#This Row],[Noncredit Avg. Attendance]])</f>
        <v>26.213999999999999</v>
      </c>
    </row>
    <row r="4251" spans="1:40" x14ac:dyDescent="0.25">
      <c r="A4251" t="s">
        <v>1830</v>
      </c>
      <c r="B4251" t="s">
        <v>33</v>
      </c>
      <c r="C4251" t="s">
        <v>229</v>
      </c>
      <c r="D4251" t="s">
        <v>554</v>
      </c>
      <c r="E4251" s="4">
        <v>63220</v>
      </c>
      <c r="F4251" s="4" t="s">
        <v>555</v>
      </c>
      <c r="G4251" s="4">
        <v>3642</v>
      </c>
      <c r="H4251" t="str">
        <f>CONCATENATE(Source[[#This Row],[Subject]],TRIM(Source[[#This Row],[Course]]))</f>
        <v>TRST3642</v>
      </c>
      <c r="I4251" t="str">
        <f>VLOOKUP(Source[[#This Row],[SubjCrse]],'Courses and Categories'!$E$2:$G$1816,3,FALSE)</f>
        <v>Noncredit TRST</v>
      </c>
      <c r="J4251">
        <v>703</v>
      </c>
      <c r="K4251" t="s">
        <v>608</v>
      </c>
      <c r="L4251" t="s">
        <v>39</v>
      </c>
      <c r="M4251" t="s">
        <v>40</v>
      </c>
      <c r="N4251" t="s">
        <v>195</v>
      </c>
      <c r="O4251">
        <v>1115</v>
      </c>
      <c r="P4251">
        <v>1420</v>
      </c>
      <c r="Q4251" t="s">
        <v>1854</v>
      </c>
      <c r="S4251" t="s">
        <v>53</v>
      </c>
      <c r="T4251" t="s">
        <v>224</v>
      </c>
      <c r="U4251" s="1">
        <v>43628</v>
      </c>
      <c r="V4251" s="1">
        <v>43664</v>
      </c>
      <c r="W4251" t="s">
        <v>1881</v>
      </c>
      <c r="X4251" t="s">
        <v>46</v>
      </c>
      <c r="Y4251">
        <v>36</v>
      </c>
      <c r="Z4251">
        <v>31</v>
      </c>
      <c r="AA4251">
        <v>30</v>
      </c>
      <c r="AB4251">
        <v>103.33329999999999</v>
      </c>
      <c r="AD4251">
        <f>IF(ISBLANK(Source[[#This Row],[CrosslistID]]),1,1/COUNTIFS(Source[CrosslistID],Source[[#This Row],[CrosslistID]],Source[TermDesc],Source[[#This Row],[TermDesc]]))</f>
        <v>1</v>
      </c>
      <c r="AG4251">
        <v>0</v>
      </c>
      <c r="AH4251">
        <v>103.33329999999999</v>
      </c>
      <c r="AI4251">
        <v>3.149</v>
      </c>
      <c r="AJ4251">
        <v>3.149</v>
      </c>
      <c r="AK4251">
        <v>0.2</v>
      </c>
      <c r="AL42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3.149</v>
      </c>
      <c r="AM4251">
        <f>IF(AND(Source[[#This Row],[Credit_Noncredit]]="Noncredit",Source[[#This Row],[FTEF]]&gt;0),Source[[#This Row],[NC XLST FTES]]*525/(437.5*Source[[#This Row],[FTEF]]),0)</f>
        <v>18.893999999999998</v>
      </c>
      <c r="AN4251">
        <f>IF(Source[[#This Row],[Credit_Noncredit]]="Credit",Source[[#This Row],[Census Enrollment]],Source[[#This Row],[Noncredit Avg. Attendance]])</f>
        <v>18.893999999999998</v>
      </c>
    </row>
    <row r="4252" spans="1:40" x14ac:dyDescent="0.25">
      <c r="A4252" t="s">
        <v>1830</v>
      </c>
      <c r="B4252" t="s">
        <v>33</v>
      </c>
      <c r="C4252" t="s">
        <v>229</v>
      </c>
      <c r="D4252" t="s">
        <v>554</v>
      </c>
      <c r="E4252" s="4">
        <v>63222</v>
      </c>
      <c r="F4252" s="4" t="s">
        <v>555</v>
      </c>
      <c r="G4252" s="4">
        <v>3642</v>
      </c>
      <c r="H4252" t="str">
        <f>CONCATENATE(Source[[#This Row],[Subject]],TRIM(Source[[#This Row],[Course]]))</f>
        <v>TRST3642</v>
      </c>
      <c r="I4252" t="str">
        <f>VLOOKUP(Source[[#This Row],[SubjCrse]],'Courses and Categories'!$E$2:$G$1816,3,FALSE)</f>
        <v>Noncredit TRST</v>
      </c>
      <c r="J4252">
        <v>704</v>
      </c>
      <c r="K4252" t="s">
        <v>608</v>
      </c>
      <c r="L4252" t="s">
        <v>39</v>
      </c>
      <c r="M4252" t="s">
        <v>40</v>
      </c>
      <c r="N4252" t="s">
        <v>195</v>
      </c>
      <c r="O4252">
        <v>1115</v>
      </c>
      <c r="P4252">
        <v>1420</v>
      </c>
      <c r="Q4252" t="s">
        <v>1854</v>
      </c>
      <c r="S4252" t="s">
        <v>53</v>
      </c>
      <c r="T4252" t="s">
        <v>224</v>
      </c>
      <c r="U4252" s="1">
        <v>43628</v>
      </c>
      <c r="V4252" s="1">
        <v>43664</v>
      </c>
      <c r="W4252" t="s">
        <v>1882</v>
      </c>
      <c r="X4252" t="s">
        <v>46</v>
      </c>
      <c r="Y4252">
        <v>68</v>
      </c>
      <c r="Z4252">
        <v>46</v>
      </c>
      <c r="AA4252">
        <v>30</v>
      </c>
      <c r="AB4252">
        <v>153.33330000000001</v>
      </c>
      <c r="AD4252">
        <f>IF(ISBLANK(Source[[#This Row],[CrosslistID]]),1,1/COUNTIFS(Source[CrosslistID],Source[[#This Row],[CrosslistID]],Source[TermDesc],Source[[#This Row],[TermDesc]]))</f>
        <v>1</v>
      </c>
      <c r="AG4252">
        <v>0</v>
      </c>
      <c r="AH4252">
        <v>153.33330000000001</v>
      </c>
      <c r="AI4252">
        <v>4.8899999999999997</v>
      </c>
      <c r="AJ4252">
        <v>4.8899999999999997</v>
      </c>
      <c r="AK4252">
        <v>0.2</v>
      </c>
      <c r="AL42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4.8899999999999997</v>
      </c>
      <c r="AM4252">
        <f>IF(AND(Source[[#This Row],[Credit_Noncredit]]="Noncredit",Source[[#This Row],[FTEF]]&gt;0),Source[[#This Row],[NC XLST FTES]]*525/(437.5*Source[[#This Row],[FTEF]]),0)</f>
        <v>29.34</v>
      </c>
      <c r="AN4252">
        <f>IF(Source[[#This Row],[Credit_Noncredit]]="Credit",Source[[#This Row],[Census Enrollment]],Source[[#This Row],[Noncredit Avg. Attendance]])</f>
        <v>29.34</v>
      </c>
    </row>
    <row r="4253" spans="1:40" x14ac:dyDescent="0.25">
      <c r="A4253" t="s">
        <v>1830</v>
      </c>
      <c r="B4253" t="s">
        <v>33</v>
      </c>
      <c r="C4253" t="s">
        <v>229</v>
      </c>
      <c r="D4253" t="s">
        <v>554</v>
      </c>
      <c r="E4253" s="4">
        <v>63258</v>
      </c>
      <c r="F4253" s="4" t="s">
        <v>555</v>
      </c>
      <c r="G4253" s="4">
        <v>3643</v>
      </c>
      <c r="H4253" t="str">
        <f>CONCATENATE(Source[[#This Row],[Subject]],TRIM(Source[[#This Row],[Course]]))</f>
        <v>TRST3643</v>
      </c>
      <c r="I4253" t="str">
        <f>VLOOKUP(Source[[#This Row],[SubjCrse]],'Courses and Categories'!$E$2:$G$1816,3,FALSE)</f>
        <v>Noncredit TRST</v>
      </c>
      <c r="J4253">
        <v>701</v>
      </c>
      <c r="K4253" t="s">
        <v>1883</v>
      </c>
      <c r="L4253" t="s">
        <v>39</v>
      </c>
      <c r="M4253" t="s">
        <v>40</v>
      </c>
      <c r="N4253" t="s">
        <v>195</v>
      </c>
      <c r="O4253">
        <v>755</v>
      </c>
      <c r="P4253">
        <v>1100</v>
      </c>
      <c r="Q4253" t="s">
        <v>1854</v>
      </c>
      <c r="S4253" t="s">
        <v>53</v>
      </c>
      <c r="T4253" t="s">
        <v>224</v>
      </c>
      <c r="U4253" s="1">
        <v>43628</v>
      </c>
      <c r="V4253" s="1">
        <v>43664</v>
      </c>
      <c r="W4253" t="s">
        <v>1884</v>
      </c>
      <c r="X4253" t="s">
        <v>46</v>
      </c>
      <c r="Y4253">
        <v>28</v>
      </c>
      <c r="Z4253">
        <v>28</v>
      </c>
      <c r="AA4253">
        <v>30</v>
      </c>
      <c r="AB4253">
        <v>93.333299999999994</v>
      </c>
      <c r="AD4253">
        <f>IF(ISBLANK(Source[[#This Row],[CrosslistID]]),1,1/COUNTIFS(Source[CrosslistID],Source[[#This Row],[CrosslistID]],Source[TermDesc],Source[[#This Row],[TermDesc]]))</f>
        <v>1</v>
      </c>
      <c r="AG4253">
        <v>0</v>
      </c>
      <c r="AH4253">
        <v>93.333299999999994</v>
      </c>
      <c r="AI4253">
        <v>3.0489999999999999</v>
      </c>
      <c r="AJ4253">
        <v>3.0489999999999999</v>
      </c>
      <c r="AK4253">
        <v>0.2</v>
      </c>
      <c r="AL42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3.0489999999999999</v>
      </c>
      <c r="AM4253">
        <f>IF(AND(Source[[#This Row],[Credit_Noncredit]]="Noncredit",Source[[#This Row],[FTEF]]&gt;0),Source[[#This Row],[NC XLST FTES]]*525/(437.5*Source[[#This Row],[FTEF]]),0)</f>
        <v>18.294</v>
      </c>
      <c r="AN4253">
        <f>IF(Source[[#This Row],[Credit_Noncredit]]="Credit",Source[[#This Row],[Census Enrollment]],Source[[#This Row],[Noncredit Avg. Attendance]])</f>
        <v>18.294</v>
      </c>
    </row>
    <row r="4254" spans="1:40" x14ac:dyDescent="0.25">
      <c r="A4254" t="s">
        <v>1830</v>
      </c>
      <c r="B4254" t="s">
        <v>33</v>
      </c>
      <c r="C4254" t="s">
        <v>229</v>
      </c>
      <c r="D4254" t="s">
        <v>554</v>
      </c>
      <c r="E4254" s="4">
        <v>63260</v>
      </c>
      <c r="F4254" s="4" t="s">
        <v>555</v>
      </c>
      <c r="G4254" s="4">
        <v>3643</v>
      </c>
      <c r="H4254" t="str">
        <f>CONCATENATE(Source[[#This Row],[Subject]],TRIM(Source[[#This Row],[Course]]))</f>
        <v>TRST3643</v>
      </c>
      <c r="I4254" t="str">
        <f>VLOOKUP(Source[[#This Row],[SubjCrse]],'Courses and Categories'!$E$2:$G$1816,3,FALSE)</f>
        <v>Noncredit TRST</v>
      </c>
      <c r="J4254">
        <v>702</v>
      </c>
      <c r="K4254" t="s">
        <v>1883</v>
      </c>
      <c r="L4254" t="s">
        <v>39</v>
      </c>
      <c r="M4254" t="s">
        <v>40</v>
      </c>
      <c r="N4254" t="s">
        <v>195</v>
      </c>
      <c r="O4254">
        <v>755</v>
      </c>
      <c r="P4254">
        <v>1100</v>
      </c>
      <c r="Q4254" t="s">
        <v>1854</v>
      </c>
      <c r="S4254" t="s">
        <v>53</v>
      </c>
      <c r="T4254" t="s">
        <v>224</v>
      </c>
      <c r="U4254" s="1">
        <v>43628</v>
      </c>
      <c r="V4254" s="1">
        <v>43664</v>
      </c>
      <c r="W4254" t="s">
        <v>1885</v>
      </c>
      <c r="X4254" t="s">
        <v>46</v>
      </c>
      <c r="Y4254">
        <v>27</v>
      </c>
      <c r="Z4254">
        <v>26</v>
      </c>
      <c r="AA4254">
        <v>30</v>
      </c>
      <c r="AB4254">
        <v>86.666700000000006</v>
      </c>
      <c r="AD4254">
        <f>IF(ISBLANK(Source[[#This Row],[CrosslistID]]),1,1/COUNTIFS(Source[CrosslistID],Source[[#This Row],[CrosslistID]],Source[TermDesc],Source[[#This Row],[TermDesc]]))</f>
        <v>1</v>
      </c>
      <c r="AG4254">
        <v>0</v>
      </c>
      <c r="AH4254">
        <v>86.666700000000006</v>
      </c>
      <c r="AI4254">
        <v>3.5009999999999999</v>
      </c>
      <c r="AJ4254">
        <v>3.5009999999999999</v>
      </c>
      <c r="AK4254">
        <v>0.2</v>
      </c>
      <c r="AL42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3.5009999999999999</v>
      </c>
      <c r="AM4254">
        <f>IF(AND(Source[[#This Row],[Credit_Noncredit]]="Noncredit",Source[[#This Row],[FTEF]]&gt;0),Source[[#This Row],[NC XLST FTES]]*525/(437.5*Source[[#This Row],[FTEF]]),0)</f>
        <v>21.005999999999997</v>
      </c>
      <c r="AN4254">
        <f>IF(Source[[#This Row],[Credit_Noncredit]]="Credit",Source[[#This Row],[Census Enrollment]],Source[[#This Row],[Noncredit Avg. Attendance]])</f>
        <v>21.005999999999997</v>
      </c>
    </row>
    <row r="4255" spans="1:40" x14ac:dyDescent="0.25">
      <c r="A4255" t="s">
        <v>1830</v>
      </c>
      <c r="B4255" t="s">
        <v>33</v>
      </c>
      <c r="C4255" t="s">
        <v>229</v>
      </c>
      <c r="D4255" t="s">
        <v>554</v>
      </c>
      <c r="E4255" s="4">
        <v>63126</v>
      </c>
      <c r="F4255" s="4" t="s">
        <v>555</v>
      </c>
      <c r="G4255" s="4">
        <v>3643</v>
      </c>
      <c r="H4255" t="str">
        <f>CONCATENATE(Source[[#This Row],[Subject]],TRIM(Source[[#This Row],[Course]]))</f>
        <v>TRST3643</v>
      </c>
      <c r="I4255" t="str">
        <f>VLOOKUP(Source[[#This Row],[SubjCrse]],'Courses and Categories'!$E$2:$G$1816,3,FALSE)</f>
        <v>Noncredit TRST</v>
      </c>
      <c r="J4255">
        <v>703</v>
      </c>
      <c r="K4255" t="s">
        <v>1883</v>
      </c>
      <c r="L4255" t="s">
        <v>39</v>
      </c>
      <c r="M4255" t="s">
        <v>40</v>
      </c>
      <c r="N4255" t="s">
        <v>195</v>
      </c>
      <c r="O4255">
        <v>1115</v>
      </c>
      <c r="P4255">
        <v>1420</v>
      </c>
      <c r="Q4255" t="s">
        <v>1854</v>
      </c>
      <c r="S4255" t="s">
        <v>53</v>
      </c>
      <c r="T4255" t="s">
        <v>224</v>
      </c>
      <c r="U4255" s="1">
        <v>43628</v>
      </c>
      <c r="V4255" s="1">
        <v>43664</v>
      </c>
      <c r="W4255" t="s">
        <v>1884</v>
      </c>
      <c r="X4255" t="s">
        <v>46</v>
      </c>
      <c r="Y4255">
        <v>31</v>
      </c>
      <c r="Z4255">
        <v>28</v>
      </c>
      <c r="AA4255">
        <v>30</v>
      </c>
      <c r="AB4255">
        <v>93.333299999999994</v>
      </c>
      <c r="AD4255">
        <f>IF(ISBLANK(Source[[#This Row],[CrosslistID]]),1,1/COUNTIFS(Source[CrosslistID],Source[[#This Row],[CrosslistID]],Source[TermDesc],Source[[#This Row],[TermDesc]]))</f>
        <v>1</v>
      </c>
      <c r="AG4255">
        <v>0</v>
      </c>
      <c r="AH4255">
        <v>93.333299999999994</v>
      </c>
      <c r="AI4255">
        <v>3.8530000000000002</v>
      </c>
      <c r="AJ4255">
        <v>3.8530000000000002</v>
      </c>
      <c r="AK4255">
        <v>0.2</v>
      </c>
      <c r="AL42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3.8530000000000002</v>
      </c>
      <c r="AM4255">
        <f>IF(AND(Source[[#This Row],[Credit_Noncredit]]="Noncredit",Source[[#This Row],[FTEF]]&gt;0),Source[[#This Row],[NC XLST FTES]]*525/(437.5*Source[[#This Row],[FTEF]]),0)</f>
        <v>23.118000000000002</v>
      </c>
      <c r="AN4255">
        <f>IF(Source[[#This Row],[Credit_Noncredit]]="Credit",Source[[#This Row],[Census Enrollment]],Source[[#This Row],[Noncredit Avg. Attendance]])</f>
        <v>23.118000000000002</v>
      </c>
    </row>
    <row r="4256" spans="1:40" x14ac:dyDescent="0.25">
      <c r="A4256" t="s">
        <v>1830</v>
      </c>
      <c r="B4256" t="s">
        <v>33</v>
      </c>
      <c r="C4256" t="s">
        <v>229</v>
      </c>
      <c r="D4256" t="s">
        <v>554</v>
      </c>
      <c r="E4256" s="4">
        <v>63259</v>
      </c>
      <c r="F4256" s="4" t="s">
        <v>555</v>
      </c>
      <c r="G4256" s="4">
        <v>3643</v>
      </c>
      <c r="H4256" t="str">
        <f>CONCATENATE(Source[[#This Row],[Subject]],TRIM(Source[[#This Row],[Course]]))</f>
        <v>TRST3643</v>
      </c>
      <c r="I4256" t="str">
        <f>VLOOKUP(Source[[#This Row],[SubjCrse]],'Courses and Categories'!$E$2:$G$1816,3,FALSE)</f>
        <v>Noncredit TRST</v>
      </c>
      <c r="J4256">
        <v>704</v>
      </c>
      <c r="K4256" t="s">
        <v>1883</v>
      </c>
      <c r="L4256" t="s">
        <v>39</v>
      </c>
      <c r="M4256" t="s">
        <v>40</v>
      </c>
      <c r="N4256" t="s">
        <v>195</v>
      </c>
      <c r="O4256">
        <v>1115</v>
      </c>
      <c r="P4256">
        <v>1420</v>
      </c>
      <c r="Q4256" t="s">
        <v>1854</v>
      </c>
      <c r="S4256" t="s">
        <v>53</v>
      </c>
      <c r="T4256" t="s">
        <v>224</v>
      </c>
      <c r="U4256" s="1">
        <v>43628</v>
      </c>
      <c r="V4256" s="1">
        <v>43664</v>
      </c>
      <c r="W4256" t="s">
        <v>1885</v>
      </c>
      <c r="X4256" t="s">
        <v>46</v>
      </c>
      <c r="Y4256">
        <v>31</v>
      </c>
      <c r="Z4256">
        <v>26</v>
      </c>
      <c r="AA4256">
        <v>30</v>
      </c>
      <c r="AB4256">
        <v>86.666700000000006</v>
      </c>
      <c r="AD4256">
        <f>IF(ISBLANK(Source[[#This Row],[CrosslistID]]),1,1/COUNTIFS(Source[CrosslistID],Source[[#This Row],[CrosslistID]],Source[TermDesc],Source[[#This Row],[TermDesc]]))</f>
        <v>1</v>
      </c>
      <c r="AG4256">
        <v>0</v>
      </c>
      <c r="AH4256">
        <v>86.666700000000006</v>
      </c>
      <c r="AI4256">
        <v>3.1659999999999999</v>
      </c>
      <c r="AJ4256">
        <v>3.1659999999999999</v>
      </c>
      <c r="AK4256">
        <v>0.2</v>
      </c>
      <c r="AL42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3.1659999999999999</v>
      </c>
      <c r="AM4256">
        <f>IF(AND(Source[[#This Row],[Credit_Noncredit]]="Noncredit",Source[[#This Row],[FTEF]]&gt;0),Source[[#This Row],[NC XLST FTES]]*525/(437.5*Source[[#This Row],[FTEF]]),0)</f>
        <v>18.995999999999999</v>
      </c>
      <c r="AN4256">
        <f>IF(Source[[#This Row],[Credit_Noncredit]]="Credit",Source[[#This Row],[Census Enrollment]],Source[[#This Row],[Noncredit Avg. Attendance]])</f>
        <v>18.995999999999999</v>
      </c>
    </row>
    <row r="4257" spans="1:40" x14ac:dyDescent="0.25">
      <c r="A4257" t="s">
        <v>1830</v>
      </c>
      <c r="B4257" t="s">
        <v>33</v>
      </c>
      <c r="C4257" t="s">
        <v>229</v>
      </c>
      <c r="D4257" t="s">
        <v>554</v>
      </c>
      <c r="E4257" s="4">
        <v>63270</v>
      </c>
      <c r="F4257" s="4" t="s">
        <v>555</v>
      </c>
      <c r="G4257" s="4">
        <v>5052</v>
      </c>
      <c r="H4257" t="str">
        <f>CONCATENATE(Source[[#This Row],[Subject]],TRIM(Source[[#This Row],[Course]]))</f>
        <v>TRST5052</v>
      </c>
      <c r="I4257" t="str">
        <f>VLOOKUP(Source[[#This Row],[SubjCrse]],'Courses and Categories'!$E$2:$G$1816,3,FALSE)</f>
        <v>Noncredit TRST</v>
      </c>
      <c r="J4257">
        <v>101</v>
      </c>
      <c r="K4257" t="s">
        <v>622</v>
      </c>
      <c r="L4257" t="s">
        <v>39</v>
      </c>
      <c r="M4257" t="s">
        <v>40</v>
      </c>
      <c r="N4257" t="s">
        <v>195</v>
      </c>
      <c r="O4257">
        <v>755</v>
      </c>
      <c r="P4257">
        <v>1100</v>
      </c>
      <c r="Q4257" t="s">
        <v>240</v>
      </c>
      <c r="R4257">
        <v>104</v>
      </c>
      <c r="S4257" t="s">
        <v>134</v>
      </c>
      <c r="T4257" t="s">
        <v>224</v>
      </c>
      <c r="U4257" s="1">
        <v>43628</v>
      </c>
      <c r="V4257" s="1">
        <v>43664</v>
      </c>
      <c r="W4257" t="s">
        <v>588</v>
      </c>
      <c r="X4257" t="s">
        <v>46</v>
      </c>
      <c r="Y4257">
        <v>23</v>
      </c>
      <c r="Z4257">
        <v>20</v>
      </c>
      <c r="AA4257">
        <v>35</v>
      </c>
      <c r="AB4257">
        <v>57.142899999999997</v>
      </c>
      <c r="AD4257">
        <f>IF(ISBLANK(Source[[#This Row],[CrosslistID]]),1,1/COUNTIFS(Source[CrosslistID],Source[[#This Row],[CrosslistID]],Source[TermDesc],Source[[#This Row],[TermDesc]]))</f>
        <v>1</v>
      </c>
      <c r="AG4257">
        <v>0</v>
      </c>
      <c r="AH4257">
        <v>57.142899999999997</v>
      </c>
      <c r="AI4257">
        <v>2.59</v>
      </c>
      <c r="AJ4257">
        <v>2.59</v>
      </c>
      <c r="AK4257">
        <v>0.2</v>
      </c>
      <c r="AL42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2.59</v>
      </c>
      <c r="AM4257">
        <f>IF(AND(Source[[#This Row],[Credit_Noncredit]]="Noncredit",Source[[#This Row],[FTEF]]&gt;0),Source[[#This Row],[NC XLST FTES]]*525/(437.5*Source[[#This Row],[FTEF]]),0)</f>
        <v>15.54</v>
      </c>
      <c r="AN4257">
        <f>IF(Source[[#This Row],[Credit_Noncredit]]="Credit",Source[[#This Row],[Census Enrollment]],Source[[#This Row],[Noncredit Avg. Attendance]])</f>
        <v>15.54</v>
      </c>
    </row>
    <row r="4258" spans="1:40" x14ac:dyDescent="0.25">
      <c r="A4258" t="s">
        <v>1830</v>
      </c>
      <c r="B4258" t="s">
        <v>33</v>
      </c>
      <c r="C4258" t="s">
        <v>229</v>
      </c>
      <c r="D4258" t="s">
        <v>554</v>
      </c>
      <c r="E4258" s="4">
        <v>63401</v>
      </c>
      <c r="F4258" s="4" t="s">
        <v>555</v>
      </c>
      <c r="G4258" s="4">
        <v>5052</v>
      </c>
      <c r="H4258" t="str">
        <f>CONCATENATE(Source[[#This Row],[Subject]],TRIM(Source[[#This Row],[Course]]))</f>
        <v>TRST5052</v>
      </c>
      <c r="I4258" t="str">
        <f>VLOOKUP(Source[[#This Row],[SubjCrse]],'Courses and Categories'!$E$2:$G$1816,3,FALSE)</f>
        <v>Noncredit TRST</v>
      </c>
      <c r="J4258">
        <v>701</v>
      </c>
      <c r="K4258" t="s">
        <v>622</v>
      </c>
      <c r="L4258" t="s">
        <v>39</v>
      </c>
      <c r="M4258" t="s">
        <v>40</v>
      </c>
      <c r="N4258" t="s">
        <v>195</v>
      </c>
      <c r="O4258">
        <v>1115</v>
      </c>
      <c r="P4258">
        <v>1420</v>
      </c>
      <c r="Q4258" t="s">
        <v>571</v>
      </c>
      <c r="S4258" t="s">
        <v>248</v>
      </c>
      <c r="T4258" t="s">
        <v>224</v>
      </c>
      <c r="U4258" s="1">
        <v>43628</v>
      </c>
      <c r="V4258" s="1">
        <v>43664</v>
      </c>
      <c r="W4258" t="s">
        <v>542</v>
      </c>
      <c r="X4258" t="s">
        <v>46</v>
      </c>
      <c r="Y4258">
        <v>39</v>
      </c>
      <c r="Z4258">
        <v>34</v>
      </c>
      <c r="AA4258">
        <v>30</v>
      </c>
      <c r="AB4258">
        <v>113.33329999999999</v>
      </c>
      <c r="AD4258">
        <f>IF(ISBLANK(Source[[#This Row],[CrosslistID]]),1,1/COUNTIFS(Source[CrosslistID],Source[[#This Row],[CrosslistID]],Source[TermDesc],Source[[#This Row],[TermDesc]]))</f>
        <v>1</v>
      </c>
      <c r="AG4258">
        <v>0</v>
      </c>
      <c r="AH4258">
        <v>113.33329999999999</v>
      </c>
      <c r="AI4258">
        <v>3.6520000000000001</v>
      </c>
      <c r="AJ4258">
        <v>3.6520000000000001</v>
      </c>
      <c r="AK4258">
        <v>0.2</v>
      </c>
      <c r="AL42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3.6520000000000001</v>
      </c>
      <c r="AM4258">
        <f>IF(AND(Source[[#This Row],[Credit_Noncredit]]="Noncredit",Source[[#This Row],[FTEF]]&gt;0),Source[[#This Row],[NC XLST FTES]]*525/(437.5*Source[[#This Row],[FTEF]]),0)</f>
        <v>21.912000000000003</v>
      </c>
      <c r="AN4258">
        <f>IF(Source[[#This Row],[Credit_Noncredit]]="Credit",Source[[#This Row],[Census Enrollment]],Source[[#This Row],[Noncredit Avg. Attendance]])</f>
        <v>21.912000000000003</v>
      </c>
    </row>
    <row r="4259" spans="1:40" x14ac:dyDescent="0.25">
      <c r="A4259" t="s">
        <v>1830</v>
      </c>
      <c r="B4259" t="s">
        <v>33</v>
      </c>
      <c r="C4259" t="s">
        <v>229</v>
      </c>
      <c r="D4259" t="s">
        <v>554</v>
      </c>
      <c r="E4259" s="4">
        <v>63419</v>
      </c>
      <c r="F4259" s="4" t="s">
        <v>555</v>
      </c>
      <c r="G4259" s="4">
        <v>5052</v>
      </c>
      <c r="H4259" t="str">
        <f>CONCATENATE(Source[[#This Row],[Subject]],TRIM(Source[[#This Row],[Course]]))</f>
        <v>TRST5052</v>
      </c>
      <c r="I4259" t="str">
        <f>VLOOKUP(Source[[#This Row],[SubjCrse]],'Courses and Categories'!$E$2:$G$1816,3,FALSE)</f>
        <v>Noncredit TRST</v>
      </c>
      <c r="J4259">
        <v>702</v>
      </c>
      <c r="K4259" t="s">
        <v>622</v>
      </c>
      <c r="M4259" t="s">
        <v>40</v>
      </c>
      <c r="N4259" t="s">
        <v>195</v>
      </c>
      <c r="O4259">
        <v>1115</v>
      </c>
      <c r="P4259">
        <v>1420</v>
      </c>
      <c r="Q4259" t="s">
        <v>1851</v>
      </c>
      <c r="S4259" t="s">
        <v>53</v>
      </c>
      <c r="T4259" t="s">
        <v>224</v>
      </c>
      <c r="U4259" s="1">
        <v>43628</v>
      </c>
      <c r="V4259" s="1">
        <v>43664</v>
      </c>
      <c r="W4259" t="s">
        <v>1880</v>
      </c>
      <c r="X4259" t="s">
        <v>46</v>
      </c>
      <c r="Y4259">
        <v>38</v>
      </c>
      <c r="Z4259">
        <v>36</v>
      </c>
      <c r="AA4259">
        <v>30</v>
      </c>
      <c r="AB4259">
        <v>120</v>
      </c>
      <c r="AD4259">
        <f>IF(ISBLANK(Source[[#This Row],[CrosslistID]]),1,1/COUNTIFS(Source[CrosslistID],Source[[#This Row],[CrosslistID]],Source[TermDesc],Source[[#This Row],[TermDesc]]))</f>
        <v>1</v>
      </c>
      <c r="AG4259">
        <v>0</v>
      </c>
      <c r="AH4259">
        <v>120</v>
      </c>
      <c r="AI4259">
        <v>3.8420000000000001</v>
      </c>
      <c r="AJ4259">
        <v>3.8420000000000001</v>
      </c>
      <c r="AK4259">
        <v>0.2</v>
      </c>
      <c r="AL42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3.8420000000000001</v>
      </c>
      <c r="AM4259">
        <f>IF(AND(Source[[#This Row],[Credit_Noncredit]]="Noncredit",Source[[#This Row],[FTEF]]&gt;0),Source[[#This Row],[NC XLST FTES]]*525/(437.5*Source[[#This Row],[FTEF]]),0)</f>
        <v>23.052</v>
      </c>
      <c r="AN4259">
        <f>IF(Source[[#This Row],[Credit_Noncredit]]="Credit",Source[[#This Row],[Census Enrollment]],Source[[#This Row],[Noncredit Avg. Attendance]])</f>
        <v>23.052</v>
      </c>
    </row>
    <row r="4260" spans="1:40" x14ac:dyDescent="0.25">
      <c r="A4260" t="s">
        <v>1830</v>
      </c>
      <c r="B4260" t="s">
        <v>33</v>
      </c>
      <c r="C4260" t="s">
        <v>229</v>
      </c>
      <c r="D4260" t="s">
        <v>554</v>
      </c>
      <c r="E4260" s="4">
        <v>63381</v>
      </c>
      <c r="F4260" s="4" t="s">
        <v>555</v>
      </c>
      <c r="G4260" s="4">
        <v>5052</v>
      </c>
      <c r="H4260" t="str">
        <f>CONCATENATE(Source[[#This Row],[Subject]],TRIM(Source[[#This Row],[Course]]))</f>
        <v>TRST5052</v>
      </c>
      <c r="I4260" t="str">
        <f>VLOOKUP(Source[[#This Row],[SubjCrse]],'Courses and Categories'!$E$2:$G$1816,3,FALSE)</f>
        <v>Noncredit TRST</v>
      </c>
      <c r="J4260">
        <v>703</v>
      </c>
      <c r="K4260" t="s">
        <v>622</v>
      </c>
      <c r="L4260" t="s">
        <v>39</v>
      </c>
      <c r="M4260" t="s">
        <v>40</v>
      </c>
      <c r="N4260" t="s">
        <v>195</v>
      </c>
      <c r="O4260">
        <v>755</v>
      </c>
      <c r="P4260">
        <v>1100</v>
      </c>
      <c r="Q4260" t="s">
        <v>1854</v>
      </c>
      <c r="S4260" t="s">
        <v>53</v>
      </c>
      <c r="T4260" t="s">
        <v>224</v>
      </c>
      <c r="U4260" s="1">
        <v>43628</v>
      </c>
      <c r="V4260" s="1">
        <v>43664</v>
      </c>
      <c r="W4260" t="s">
        <v>1886</v>
      </c>
      <c r="X4260" t="s">
        <v>46</v>
      </c>
      <c r="Y4260">
        <v>28</v>
      </c>
      <c r="Z4260">
        <v>25</v>
      </c>
      <c r="AA4260">
        <v>30</v>
      </c>
      <c r="AB4260">
        <v>83.333299999999994</v>
      </c>
      <c r="AD4260">
        <f>IF(ISBLANK(Source[[#This Row],[CrosslistID]]),1,1/COUNTIFS(Source[CrosslistID],Source[[#This Row],[CrosslistID]],Source[TermDesc],Source[[#This Row],[TermDesc]]))</f>
        <v>1</v>
      </c>
      <c r="AG4260">
        <v>0</v>
      </c>
      <c r="AH4260">
        <v>83.333299999999994</v>
      </c>
      <c r="AI4260">
        <v>2.9289999999999998</v>
      </c>
      <c r="AJ4260">
        <v>2.9289999999999998</v>
      </c>
      <c r="AK4260">
        <v>0.2</v>
      </c>
      <c r="AL42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2.9289999999999998</v>
      </c>
      <c r="AM4260">
        <f>IF(AND(Source[[#This Row],[Credit_Noncredit]]="Noncredit",Source[[#This Row],[FTEF]]&gt;0),Source[[#This Row],[NC XLST FTES]]*525/(437.5*Source[[#This Row],[FTEF]]),0)</f>
        <v>17.573999999999998</v>
      </c>
      <c r="AN4260">
        <f>IF(Source[[#This Row],[Credit_Noncredit]]="Credit",Source[[#This Row],[Census Enrollment]],Source[[#This Row],[Noncredit Avg. Attendance]])</f>
        <v>17.573999999999998</v>
      </c>
    </row>
    <row r="4261" spans="1:40" x14ac:dyDescent="0.25">
      <c r="A4261" t="s">
        <v>1830</v>
      </c>
      <c r="B4261" t="s">
        <v>33</v>
      </c>
      <c r="C4261" t="s">
        <v>229</v>
      </c>
      <c r="D4261" t="s">
        <v>554</v>
      </c>
      <c r="E4261" s="4">
        <v>63382</v>
      </c>
      <c r="F4261" s="4" t="s">
        <v>555</v>
      </c>
      <c r="G4261" s="4">
        <v>5052</v>
      </c>
      <c r="H4261" t="str">
        <f>CONCATENATE(Source[[#This Row],[Subject]],TRIM(Source[[#This Row],[Course]]))</f>
        <v>TRST5052</v>
      </c>
      <c r="I4261" t="str">
        <f>VLOOKUP(Source[[#This Row],[SubjCrse]],'Courses and Categories'!$E$2:$G$1816,3,FALSE)</f>
        <v>Noncredit TRST</v>
      </c>
      <c r="J4261">
        <v>704</v>
      </c>
      <c r="K4261" t="s">
        <v>622</v>
      </c>
      <c r="L4261" t="s">
        <v>39</v>
      </c>
      <c r="M4261" t="s">
        <v>40</v>
      </c>
      <c r="N4261" t="s">
        <v>195</v>
      </c>
      <c r="O4261">
        <v>1115</v>
      </c>
      <c r="P4261">
        <v>1420</v>
      </c>
      <c r="Q4261" t="s">
        <v>1854</v>
      </c>
      <c r="S4261" t="s">
        <v>53</v>
      </c>
      <c r="T4261" t="s">
        <v>224</v>
      </c>
      <c r="U4261" s="1">
        <v>43628</v>
      </c>
      <c r="V4261" s="1">
        <v>43664</v>
      </c>
      <c r="W4261" t="s">
        <v>1886</v>
      </c>
      <c r="X4261" t="s">
        <v>46</v>
      </c>
      <c r="Y4261">
        <v>27</v>
      </c>
      <c r="Z4261">
        <v>27</v>
      </c>
      <c r="AA4261">
        <v>30</v>
      </c>
      <c r="AB4261">
        <v>90</v>
      </c>
      <c r="AD4261">
        <f>IF(ISBLANK(Source[[#This Row],[CrosslistID]]),1,1/COUNTIFS(Source[CrosslistID],Source[[#This Row],[CrosslistID]],Source[TermDesc],Source[[#This Row],[TermDesc]]))</f>
        <v>1</v>
      </c>
      <c r="AG4261">
        <v>0</v>
      </c>
      <c r="AH4261">
        <v>90</v>
      </c>
      <c r="AI4261">
        <v>3.105</v>
      </c>
      <c r="AJ4261">
        <v>3.105</v>
      </c>
      <c r="AK4261">
        <v>0.2</v>
      </c>
      <c r="AL42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3.105</v>
      </c>
      <c r="AM4261">
        <f>IF(AND(Source[[#This Row],[Credit_Noncredit]]="Noncredit",Source[[#This Row],[FTEF]]&gt;0),Source[[#This Row],[NC XLST FTES]]*525/(437.5*Source[[#This Row],[FTEF]]),0)</f>
        <v>18.63</v>
      </c>
      <c r="AN4261">
        <f>IF(Source[[#This Row],[Credit_Noncredit]]="Credit",Source[[#This Row],[Census Enrollment]],Source[[#This Row],[Noncredit Avg. Attendance]])</f>
        <v>18.63</v>
      </c>
    </row>
    <row r="4262" spans="1:40" x14ac:dyDescent="0.25">
      <c r="A4262" t="s">
        <v>1830</v>
      </c>
      <c r="B4262" t="s">
        <v>33</v>
      </c>
      <c r="C4262" t="s">
        <v>229</v>
      </c>
      <c r="D4262" t="s">
        <v>554</v>
      </c>
      <c r="E4262" s="4">
        <v>63272</v>
      </c>
      <c r="F4262" s="4" t="s">
        <v>555</v>
      </c>
      <c r="G4262" s="4">
        <v>5052</v>
      </c>
      <c r="H4262" t="str">
        <f>CONCATENATE(Source[[#This Row],[Subject]],TRIM(Source[[#This Row],[Course]]))</f>
        <v>TRST5052</v>
      </c>
      <c r="I4262" t="str">
        <f>VLOOKUP(Source[[#This Row],[SubjCrse]],'Courses and Categories'!$E$2:$G$1816,3,FALSE)</f>
        <v>Noncredit TRST</v>
      </c>
      <c r="J4262">
        <v>705</v>
      </c>
      <c r="K4262" t="s">
        <v>622</v>
      </c>
      <c r="L4262" t="s">
        <v>39</v>
      </c>
      <c r="M4262" t="s">
        <v>40</v>
      </c>
      <c r="N4262" t="s">
        <v>195</v>
      </c>
      <c r="O4262">
        <v>1115</v>
      </c>
      <c r="P4262">
        <v>1420</v>
      </c>
      <c r="Q4262" t="s">
        <v>52</v>
      </c>
      <c r="R4262">
        <v>214</v>
      </c>
      <c r="S4262" t="s">
        <v>53</v>
      </c>
      <c r="T4262" t="s">
        <v>224</v>
      </c>
      <c r="U4262" s="1">
        <v>43628</v>
      </c>
      <c r="V4262" s="1">
        <v>43664</v>
      </c>
      <c r="W4262" t="s">
        <v>602</v>
      </c>
      <c r="X4262" t="s">
        <v>46</v>
      </c>
      <c r="Y4262">
        <v>44</v>
      </c>
      <c r="Z4262">
        <v>30</v>
      </c>
      <c r="AA4262">
        <v>30</v>
      </c>
      <c r="AB4262">
        <v>100</v>
      </c>
      <c r="AD4262">
        <f>IF(ISBLANK(Source[[#This Row],[CrosslistID]]),1,1/COUNTIFS(Source[CrosslistID],Source[[#This Row],[CrosslistID]],Source[TermDesc],Source[[#This Row],[TermDesc]]))</f>
        <v>1</v>
      </c>
      <c r="AG4262">
        <v>0</v>
      </c>
      <c r="AH4262">
        <v>100</v>
      </c>
      <c r="AI4262">
        <v>3.734</v>
      </c>
      <c r="AJ4262">
        <v>3.734</v>
      </c>
      <c r="AK4262">
        <v>0.2</v>
      </c>
      <c r="AL42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3.734</v>
      </c>
      <c r="AM4262">
        <f>IF(AND(Source[[#This Row],[Credit_Noncredit]]="Noncredit",Source[[#This Row],[FTEF]]&gt;0),Source[[#This Row],[NC XLST FTES]]*525/(437.5*Source[[#This Row],[FTEF]]),0)</f>
        <v>22.404</v>
      </c>
      <c r="AN4262">
        <f>IF(Source[[#This Row],[Credit_Noncredit]]="Credit",Source[[#This Row],[Census Enrollment]],Source[[#This Row],[Noncredit Avg. Attendance]])</f>
        <v>22.404</v>
      </c>
    </row>
    <row r="4263" spans="1:40" x14ac:dyDescent="0.25">
      <c r="A4263" t="s">
        <v>1830</v>
      </c>
      <c r="B4263" t="s">
        <v>33</v>
      </c>
      <c r="C4263" t="s">
        <v>627</v>
      </c>
      <c r="D4263" t="s">
        <v>628</v>
      </c>
      <c r="E4263" s="4">
        <v>62977</v>
      </c>
      <c r="F4263" s="4" t="s">
        <v>629</v>
      </c>
      <c r="G4263" s="4">
        <v>1000</v>
      </c>
      <c r="H4263" t="str">
        <f>CONCATENATE(Source[[#This Row],[Subject]],TRIM(Source[[#This Row],[Course]]))</f>
        <v>ENGL1000</v>
      </c>
      <c r="I4263" t="str">
        <f>VLOOKUP(Source[[#This Row],[SubjCrse]],'Courses and Categories'!$E$2:$G$1816,3,FALSE)</f>
        <v>Noncredit Support</v>
      </c>
      <c r="J4263">
        <v>101</v>
      </c>
      <c r="K4263" t="s">
        <v>630</v>
      </c>
      <c r="L4263" t="s">
        <v>39</v>
      </c>
      <c r="M4263" t="s">
        <v>40</v>
      </c>
      <c r="N4263" t="s">
        <v>42</v>
      </c>
      <c r="O4263" t="s">
        <v>42</v>
      </c>
      <c r="P4263" t="s">
        <v>42</v>
      </c>
      <c r="Q4263" t="s">
        <v>42</v>
      </c>
      <c r="S4263" t="s">
        <v>134</v>
      </c>
      <c r="T4263" t="s">
        <v>224</v>
      </c>
      <c r="U4263" s="1">
        <v>43626</v>
      </c>
      <c r="V4263" s="1">
        <v>43667</v>
      </c>
      <c r="W4263" t="s">
        <v>631</v>
      </c>
      <c r="X4263" t="s">
        <v>46</v>
      </c>
      <c r="Y4263">
        <v>0</v>
      </c>
      <c r="Z4263">
        <v>0</v>
      </c>
      <c r="AA4263">
        <v>9900</v>
      </c>
      <c r="AB4263">
        <v>0</v>
      </c>
      <c r="AD4263">
        <f>IF(ISBLANK(Source[[#This Row],[CrosslistID]]),1,1/COUNTIFS(Source[CrosslistID],Source[[#This Row],[CrosslistID]],Source[TermDesc],Source[[#This Row],[TermDesc]]))</f>
        <v>1</v>
      </c>
      <c r="AG4263">
        <v>0</v>
      </c>
      <c r="AH4263">
        <v>0</v>
      </c>
      <c r="AI4263">
        <v>0</v>
      </c>
      <c r="AJ4263">
        <v>0</v>
      </c>
      <c r="AL42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263">
        <f>IF(AND(Source[[#This Row],[Credit_Noncredit]]="Noncredit",Source[[#This Row],[FTEF]]&gt;0),Source[[#This Row],[NC XLST FTES]]*525/(437.5*Source[[#This Row],[FTEF]]),0)</f>
        <v>0</v>
      </c>
      <c r="AN4263">
        <f>IF(Source[[#This Row],[Credit_Noncredit]]="Credit",Source[[#This Row],[Census Enrollment]],Source[[#This Row],[Noncredit Avg. Attendance]])</f>
        <v>0</v>
      </c>
    </row>
    <row r="4264" spans="1:40" x14ac:dyDescent="0.25">
      <c r="A4264" t="s">
        <v>1830</v>
      </c>
      <c r="B4264" t="s">
        <v>33</v>
      </c>
      <c r="C4264" t="s">
        <v>1184</v>
      </c>
      <c r="D4264" t="s">
        <v>1286</v>
      </c>
      <c r="E4264" s="4">
        <v>63440</v>
      </c>
      <c r="F4264" s="4" t="s">
        <v>1287</v>
      </c>
      <c r="G4264" s="4">
        <v>1001</v>
      </c>
      <c r="H4264" t="str">
        <f>CONCATENATE(Source[[#This Row],[Subject]],TRIM(Source[[#This Row],[Course]]))</f>
        <v>PHOT1001</v>
      </c>
      <c r="I4264" t="str">
        <f>VLOOKUP(Source[[#This Row],[SubjCrse]],'Courses and Categories'!$E$2:$G$1816,3,FALSE)</f>
        <v>Noncredit Lifelong Learning</v>
      </c>
      <c r="J4264">
        <v>1</v>
      </c>
      <c r="K4264" t="s">
        <v>1887</v>
      </c>
      <c r="L4264" t="s">
        <v>50</v>
      </c>
      <c r="M4264" t="s">
        <v>40</v>
      </c>
      <c r="N4264" t="s">
        <v>51</v>
      </c>
      <c r="O4264">
        <v>910</v>
      </c>
      <c r="P4264">
        <v>1230</v>
      </c>
      <c r="Q4264" t="s">
        <v>422</v>
      </c>
      <c r="R4264">
        <v>203</v>
      </c>
      <c r="S4264" t="s">
        <v>134</v>
      </c>
      <c r="T4264" t="s">
        <v>224</v>
      </c>
      <c r="U4264" s="1">
        <v>43626</v>
      </c>
      <c r="V4264" s="1">
        <v>43665</v>
      </c>
      <c r="W4264" t="s">
        <v>1304</v>
      </c>
      <c r="X4264" t="s">
        <v>46</v>
      </c>
      <c r="Y4264">
        <v>39</v>
      </c>
      <c r="Z4264">
        <v>27</v>
      </c>
      <c r="AA4264">
        <v>25</v>
      </c>
      <c r="AB4264">
        <v>108</v>
      </c>
      <c r="AD4264">
        <f>IF(ISBLANK(Source[[#This Row],[CrosslistID]]),1,1/COUNTIFS(Source[CrosslistID],Source[[#This Row],[CrosslistID]],Source[TermDesc],Source[[#This Row],[TermDesc]]))</f>
        <v>1</v>
      </c>
      <c r="AG4264">
        <v>0</v>
      </c>
      <c r="AH4264">
        <v>108</v>
      </c>
      <c r="AI4264">
        <v>0.93300000000000005</v>
      </c>
      <c r="AJ4264">
        <v>0.93300000000000005</v>
      </c>
      <c r="AK4264">
        <v>3.6600000000000001E-2</v>
      </c>
      <c r="AL42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0.93300000000000005</v>
      </c>
      <c r="AM4264">
        <f>IF(AND(Source[[#This Row],[Credit_Noncredit]]="Noncredit",Source[[#This Row],[FTEF]]&gt;0),Source[[#This Row],[NC XLST FTES]]*525/(437.5*Source[[#This Row],[FTEF]]),0)</f>
        <v>30.590163934426233</v>
      </c>
      <c r="AN4264">
        <f>IF(Source[[#This Row],[Credit_Noncredit]]="Credit",Source[[#This Row],[Census Enrollment]],Source[[#This Row],[Noncredit Avg. Attendance]])</f>
        <v>30.590163934426233</v>
      </c>
    </row>
    <row r="4265" spans="1:40" x14ac:dyDescent="0.25">
      <c r="A4265" t="s">
        <v>1830</v>
      </c>
      <c r="B4265" t="s">
        <v>33</v>
      </c>
      <c r="C4265" t="s">
        <v>1184</v>
      </c>
      <c r="D4265" t="s">
        <v>1286</v>
      </c>
      <c r="E4265" s="4">
        <v>63441</v>
      </c>
      <c r="F4265" s="4" t="s">
        <v>1287</v>
      </c>
      <c r="G4265" s="4">
        <v>1003</v>
      </c>
      <c r="H4265" t="str">
        <f>CONCATENATE(Source[[#This Row],[Subject]],TRIM(Source[[#This Row],[Course]]))</f>
        <v>PHOT1003</v>
      </c>
      <c r="I4265" t="str">
        <f>VLOOKUP(Source[[#This Row],[SubjCrse]],'Courses and Categories'!$E$2:$G$1816,3,FALSE)</f>
        <v>Noncredit Lifelong Learning</v>
      </c>
      <c r="J4265">
        <v>1</v>
      </c>
      <c r="K4265" t="s">
        <v>1888</v>
      </c>
      <c r="L4265" t="s">
        <v>50</v>
      </c>
      <c r="M4265" t="s">
        <v>40</v>
      </c>
      <c r="N4265" t="s">
        <v>51</v>
      </c>
      <c r="O4265">
        <v>1330</v>
      </c>
      <c r="P4265">
        <v>1700</v>
      </c>
      <c r="Q4265" t="s">
        <v>923</v>
      </c>
      <c r="R4265">
        <v>165</v>
      </c>
      <c r="S4265" t="s">
        <v>134</v>
      </c>
      <c r="T4265" t="s">
        <v>224</v>
      </c>
      <c r="U4265" s="1">
        <v>43626</v>
      </c>
      <c r="V4265" s="1">
        <v>43665</v>
      </c>
      <c r="W4265" t="s">
        <v>1304</v>
      </c>
      <c r="X4265" t="s">
        <v>46</v>
      </c>
      <c r="Y4265">
        <v>31</v>
      </c>
      <c r="Z4265">
        <v>23</v>
      </c>
      <c r="AA4265">
        <v>25</v>
      </c>
      <c r="AB4265">
        <v>92</v>
      </c>
      <c r="AD4265">
        <f>IF(ISBLANK(Source[[#This Row],[CrosslistID]]),1,1/COUNTIFS(Source[CrosslistID],Source[[#This Row],[CrosslistID]],Source[TermDesc],Source[[#This Row],[TermDesc]]))</f>
        <v>1</v>
      </c>
      <c r="AG4265">
        <v>0</v>
      </c>
      <c r="AH4265">
        <v>92</v>
      </c>
      <c r="AI4265">
        <v>0.73099999999999998</v>
      </c>
      <c r="AJ4265">
        <v>0.73099999999999998</v>
      </c>
      <c r="AK4265">
        <v>4.1099999999999998E-2</v>
      </c>
      <c r="AL42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0.73099999999999998</v>
      </c>
      <c r="AM4265">
        <f>IF(AND(Source[[#This Row],[Credit_Noncredit]]="Noncredit",Source[[#This Row],[FTEF]]&gt;0),Source[[#This Row],[NC XLST FTES]]*525/(437.5*Source[[#This Row],[FTEF]]),0)</f>
        <v>21.343065693430656</v>
      </c>
      <c r="AN4265">
        <f>IF(Source[[#This Row],[Credit_Noncredit]]="Credit",Source[[#This Row],[Census Enrollment]],Source[[#This Row],[Noncredit Avg. Attendance]])</f>
        <v>21.343065693430656</v>
      </c>
    </row>
    <row r="4266" spans="1:40" x14ac:dyDescent="0.25">
      <c r="A4266" t="s">
        <v>1830</v>
      </c>
      <c r="B4266" t="s">
        <v>33</v>
      </c>
      <c r="C4266" t="s">
        <v>632</v>
      </c>
      <c r="D4266" t="s">
        <v>663</v>
      </c>
      <c r="E4266" s="4">
        <v>63405</v>
      </c>
      <c r="F4266" s="4" t="s">
        <v>667</v>
      </c>
      <c r="G4266" s="4">
        <v>5005</v>
      </c>
      <c r="H4266" t="str">
        <f>CONCATENATE(Source[[#This Row],[Subject]],TRIM(Source[[#This Row],[Course]]))</f>
        <v>EMT5005</v>
      </c>
      <c r="I4266" t="str">
        <f>VLOOKUP(Source[[#This Row],[SubjCrse]],'Courses and Categories'!$E$2:$G$1816,3,FALSE)</f>
        <v>Noncredit CTE</v>
      </c>
      <c r="J4266">
        <v>201</v>
      </c>
      <c r="K4266" t="s">
        <v>670</v>
      </c>
      <c r="L4266" t="s">
        <v>39</v>
      </c>
      <c r="M4266" t="s">
        <v>40</v>
      </c>
      <c r="N4266" t="s">
        <v>671</v>
      </c>
      <c r="O4266">
        <v>930</v>
      </c>
      <c r="P4266">
        <v>1720</v>
      </c>
      <c r="Q4266" t="s">
        <v>60</v>
      </c>
      <c r="R4266">
        <v>47</v>
      </c>
      <c r="S4266" t="s">
        <v>61</v>
      </c>
      <c r="T4266" t="s">
        <v>224</v>
      </c>
      <c r="U4266" s="1">
        <v>43657</v>
      </c>
      <c r="V4266" s="1">
        <v>43672</v>
      </c>
      <c r="W4266" t="s">
        <v>402</v>
      </c>
      <c r="X4266" t="s">
        <v>46</v>
      </c>
      <c r="Y4266">
        <v>17</v>
      </c>
      <c r="Z4266">
        <v>17</v>
      </c>
      <c r="AA4266">
        <v>25</v>
      </c>
      <c r="AB4266">
        <v>68</v>
      </c>
      <c r="AD4266">
        <f>IF(ISBLANK(Source[[#This Row],[CrosslistID]]),1,1/COUNTIFS(Source[CrosslistID],Source[[#This Row],[CrosslistID]],Source[TermDesc],Source[[#This Row],[TermDesc]]))</f>
        <v>1</v>
      </c>
      <c r="AG4266">
        <v>0</v>
      </c>
      <c r="AH4266">
        <v>68</v>
      </c>
      <c r="AI4266">
        <v>1.097</v>
      </c>
      <c r="AJ4266">
        <v>1.097</v>
      </c>
      <c r="AK4266">
        <v>0.10970000000000001</v>
      </c>
      <c r="AL42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1.097</v>
      </c>
      <c r="AM4266">
        <f>IF(AND(Source[[#This Row],[Credit_Noncredit]]="Noncredit",Source[[#This Row],[FTEF]]&gt;0),Source[[#This Row],[NC XLST FTES]]*525/(437.5*Source[[#This Row],[FTEF]]),0)</f>
        <v>11.999999999999998</v>
      </c>
      <c r="AN4266">
        <f>IF(Source[[#This Row],[Credit_Noncredit]]="Credit",Source[[#This Row],[Census Enrollment]],Source[[#This Row],[Noncredit Avg. Attendance]])</f>
        <v>11.999999999999998</v>
      </c>
    </row>
    <row r="4267" spans="1:40" x14ac:dyDescent="0.25">
      <c r="A4267" t="s">
        <v>1830</v>
      </c>
      <c r="B4267" t="s">
        <v>33</v>
      </c>
      <c r="C4267" t="s">
        <v>632</v>
      </c>
      <c r="D4267" t="s">
        <v>565</v>
      </c>
      <c r="E4267" s="4">
        <v>63393</v>
      </c>
      <c r="F4267" s="4" t="s">
        <v>672</v>
      </c>
      <c r="G4267" s="4">
        <v>5018</v>
      </c>
      <c r="H4267" t="str">
        <f>CONCATENATE(Source[[#This Row],[Subject]],TRIM(Source[[#This Row],[Course]]))</f>
        <v>HLTH5018</v>
      </c>
      <c r="I4267" t="str">
        <f>VLOOKUP(Source[[#This Row],[SubjCrse]],'Courses and Categories'!$E$2:$G$1816,3,FALSE)</f>
        <v>Noncredit Lifelong Learning</v>
      </c>
      <c r="J4267">
        <v>401</v>
      </c>
      <c r="K4267" t="s">
        <v>673</v>
      </c>
      <c r="L4267" t="s">
        <v>39</v>
      </c>
      <c r="M4267" t="s">
        <v>40</v>
      </c>
      <c r="N4267" t="s">
        <v>59</v>
      </c>
      <c r="O4267">
        <v>1615</v>
      </c>
      <c r="P4267">
        <v>1945</v>
      </c>
      <c r="Q4267" t="s">
        <v>64</v>
      </c>
      <c r="R4267">
        <v>402</v>
      </c>
      <c r="S4267" t="s">
        <v>65</v>
      </c>
      <c r="T4267" t="s">
        <v>224</v>
      </c>
      <c r="U4267" s="1">
        <v>43626</v>
      </c>
      <c r="V4267" s="1">
        <v>43667</v>
      </c>
      <c r="W4267" t="s">
        <v>674</v>
      </c>
      <c r="X4267" t="s">
        <v>46</v>
      </c>
      <c r="Y4267">
        <v>47</v>
      </c>
      <c r="Z4267">
        <v>46</v>
      </c>
      <c r="AA4267">
        <v>45</v>
      </c>
      <c r="AB4267">
        <v>102.2222</v>
      </c>
      <c r="AD4267">
        <f>IF(ISBLANK(Source[[#This Row],[CrosslistID]]),1,1/COUNTIFS(Source[CrosslistID],Source[[#This Row],[CrosslistID]],Source[TermDesc],Source[[#This Row],[TermDesc]]))</f>
        <v>1</v>
      </c>
      <c r="AG4267">
        <v>0</v>
      </c>
      <c r="AH4267">
        <v>102.2222</v>
      </c>
      <c r="AI4267">
        <v>2.2149999999999999</v>
      </c>
      <c r="AJ4267">
        <v>2.2149999999999999</v>
      </c>
      <c r="AK4267">
        <v>0.1042</v>
      </c>
      <c r="AL42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2.2149999999999999</v>
      </c>
      <c r="AM4267">
        <f>IF(AND(Source[[#This Row],[Credit_Noncredit]]="Noncredit",Source[[#This Row],[FTEF]]&gt;0),Source[[#This Row],[NC XLST FTES]]*525/(437.5*Source[[#This Row],[FTEF]]),0)</f>
        <v>25.508637236084454</v>
      </c>
      <c r="AN4267">
        <f>IF(Source[[#This Row],[Credit_Noncredit]]="Credit",Source[[#This Row],[Census Enrollment]],Source[[#This Row],[Noncredit Avg. Attendance]])</f>
        <v>25.508637236084454</v>
      </c>
    </row>
    <row r="4268" spans="1:40" x14ac:dyDescent="0.25">
      <c r="A4268" t="s">
        <v>1830</v>
      </c>
      <c r="B4268" t="s">
        <v>33</v>
      </c>
      <c r="C4268" t="s">
        <v>632</v>
      </c>
      <c r="D4268" t="s">
        <v>712</v>
      </c>
      <c r="E4268" s="4">
        <v>63043</v>
      </c>
      <c r="F4268" s="4" t="s">
        <v>713</v>
      </c>
      <c r="G4268" s="4">
        <v>7201</v>
      </c>
      <c r="H4268" t="str">
        <f>CONCATENATE(Source[[#This Row],[Subject]],TRIM(Source[[#This Row],[Course]]))</f>
        <v>OLAD7201</v>
      </c>
      <c r="I4268" t="str">
        <f>VLOOKUP(Source[[#This Row],[SubjCrse]],'Courses and Categories'!$E$2:$G$1816,3,FALSE)</f>
        <v>Noncredit Lifelong Learning</v>
      </c>
      <c r="J4268">
        <v>703</v>
      </c>
      <c r="K4268" t="s">
        <v>1889</v>
      </c>
      <c r="L4268" t="s">
        <v>39</v>
      </c>
      <c r="M4268" t="s">
        <v>40</v>
      </c>
      <c r="N4268" t="s">
        <v>180</v>
      </c>
      <c r="O4268">
        <v>1000</v>
      </c>
      <c r="P4268">
        <v>1150</v>
      </c>
      <c r="Q4268" t="s">
        <v>694</v>
      </c>
      <c r="S4268" t="s">
        <v>745</v>
      </c>
      <c r="T4268" t="s">
        <v>44</v>
      </c>
      <c r="U4268" s="1">
        <v>43626</v>
      </c>
      <c r="V4268" s="1">
        <v>43667</v>
      </c>
      <c r="W4268" t="s">
        <v>723</v>
      </c>
      <c r="X4268" t="s">
        <v>46</v>
      </c>
      <c r="Y4268">
        <v>87</v>
      </c>
      <c r="Z4268">
        <v>79</v>
      </c>
      <c r="AA4268">
        <v>50</v>
      </c>
      <c r="AB4268">
        <v>158</v>
      </c>
      <c r="AD4268">
        <f>IF(ISBLANK(Source[[#This Row],[CrosslistID]]),1,1/COUNTIFS(Source[CrosslistID],Source[[#This Row],[CrosslistID]],Source[TermDesc],Source[[#This Row],[TermDesc]]))</f>
        <v>1</v>
      </c>
      <c r="AG4268">
        <v>0</v>
      </c>
      <c r="AH4268">
        <v>158</v>
      </c>
      <c r="AI4268">
        <v>0.81100000000000005</v>
      </c>
      <c r="AJ4268">
        <v>0.81100000000000005</v>
      </c>
      <c r="AK4268">
        <v>2.7400000000000001E-2</v>
      </c>
      <c r="AL42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0.81100000000000005</v>
      </c>
      <c r="AM4268">
        <f>IF(AND(Source[[#This Row],[Credit_Noncredit]]="Noncredit",Source[[#This Row],[FTEF]]&gt;0),Source[[#This Row],[NC XLST FTES]]*525/(437.5*Source[[#This Row],[FTEF]]),0)</f>
        <v>35.518248175182485</v>
      </c>
      <c r="AN4268">
        <f>IF(Source[[#This Row],[Credit_Noncredit]]="Credit",Source[[#This Row],[Census Enrollment]],Source[[#This Row],[Noncredit Avg. Attendance]])</f>
        <v>35.518248175182485</v>
      </c>
    </row>
    <row r="4269" spans="1:40" x14ac:dyDescent="0.25">
      <c r="A4269" t="s">
        <v>1830</v>
      </c>
      <c r="B4269" t="s">
        <v>33</v>
      </c>
      <c r="C4269" t="s">
        <v>632</v>
      </c>
      <c r="D4269" t="s">
        <v>712</v>
      </c>
      <c r="E4269" s="4">
        <v>63044</v>
      </c>
      <c r="F4269" s="4" t="s">
        <v>713</v>
      </c>
      <c r="G4269" s="4">
        <v>7201</v>
      </c>
      <c r="H4269" t="str">
        <f>CONCATENATE(Source[[#This Row],[Subject]],TRIM(Source[[#This Row],[Course]]))</f>
        <v>OLAD7201</v>
      </c>
      <c r="I4269" t="str">
        <f>VLOOKUP(Source[[#This Row],[SubjCrse]],'Courses and Categories'!$E$2:$G$1816,3,FALSE)</f>
        <v>Noncredit Lifelong Learning</v>
      </c>
      <c r="J4269">
        <v>704</v>
      </c>
      <c r="K4269" t="s">
        <v>1889</v>
      </c>
      <c r="L4269" t="s">
        <v>39</v>
      </c>
      <c r="M4269" t="s">
        <v>40</v>
      </c>
      <c r="N4269" t="s">
        <v>50</v>
      </c>
      <c r="O4269">
        <v>1000</v>
      </c>
      <c r="P4269">
        <v>1150</v>
      </c>
      <c r="Q4269" t="s">
        <v>694</v>
      </c>
      <c r="S4269" t="s">
        <v>745</v>
      </c>
      <c r="T4269" t="s">
        <v>44</v>
      </c>
      <c r="U4269" s="1">
        <v>43626</v>
      </c>
      <c r="V4269" s="1">
        <v>43667</v>
      </c>
      <c r="W4269" t="s">
        <v>723</v>
      </c>
      <c r="X4269" t="s">
        <v>46</v>
      </c>
      <c r="Y4269">
        <v>78</v>
      </c>
      <c r="Z4269">
        <v>76</v>
      </c>
      <c r="AA4269">
        <v>50</v>
      </c>
      <c r="AB4269">
        <v>152</v>
      </c>
      <c r="AD4269">
        <f>IF(ISBLANK(Source[[#This Row],[CrosslistID]]),1,1/COUNTIFS(Source[CrosslistID],Source[[#This Row],[CrosslistID]],Source[TermDesc],Source[[#This Row],[TermDesc]]))</f>
        <v>1</v>
      </c>
      <c r="AG4269">
        <v>0</v>
      </c>
      <c r="AH4269">
        <v>152</v>
      </c>
      <c r="AI4269">
        <v>0.67</v>
      </c>
      <c r="AJ4269">
        <v>0.67</v>
      </c>
      <c r="AK4269">
        <v>2.7400000000000001E-2</v>
      </c>
      <c r="AL42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0.67</v>
      </c>
      <c r="AM4269">
        <f>IF(AND(Source[[#This Row],[Credit_Noncredit]]="Noncredit",Source[[#This Row],[FTEF]]&gt;0),Source[[#This Row],[NC XLST FTES]]*525/(437.5*Source[[#This Row],[FTEF]]),0)</f>
        <v>29.343065693430656</v>
      </c>
      <c r="AN4269">
        <f>IF(Source[[#This Row],[Credit_Noncredit]]="Credit",Source[[#This Row],[Census Enrollment]],Source[[#This Row],[Noncredit Avg. Attendance]])</f>
        <v>29.343065693430656</v>
      </c>
    </row>
    <row r="4270" spans="1:40" x14ac:dyDescent="0.25">
      <c r="A4270" t="s">
        <v>1830</v>
      </c>
      <c r="B4270" t="s">
        <v>33</v>
      </c>
      <c r="C4270" t="s">
        <v>632</v>
      </c>
      <c r="D4270" t="s">
        <v>712</v>
      </c>
      <c r="E4270" s="4">
        <v>63461</v>
      </c>
      <c r="F4270" s="4" t="s">
        <v>713</v>
      </c>
      <c r="G4270" s="4">
        <v>7201</v>
      </c>
      <c r="H4270" t="str">
        <f>CONCATENATE(Source[[#This Row],[Subject]],TRIM(Source[[#This Row],[Course]]))</f>
        <v>OLAD7201</v>
      </c>
      <c r="I4270" t="str">
        <f>VLOOKUP(Source[[#This Row],[SubjCrse]],'Courses and Categories'!$E$2:$G$1816,3,FALSE)</f>
        <v>Noncredit Lifelong Learning</v>
      </c>
      <c r="J4270">
        <v>705</v>
      </c>
      <c r="K4270" t="s">
        <v>1889</v>
      </c>
      <c r="L4270" t="s">
        <v>39</v>
      </c>
      <c r="M4270" t="s">
        <v>40</v>
      </c>
      <c r="N4270" t="s">
        <v>91</v>
      </c>
      <c r="O4270">
        <v>1000</v>
      </c>
      <c r="P4270">
        <v>1150</v>
      </c>
      <c r="Q4270" t="s">
        <v>694</v>
      </c>
      <c r="S4270" t="s">
        <v>134</v>
      </c>
      <c r="T4270" t="s">
        <v>44</v>
      </c>
      <c r="U4270" s="1">
        <v>43626</v>
      </c>
      <c r="V4270" s="1">
        <v>43667</v>
      </c>
      <c r="W4270" t="s">
        <v>723</v>
      </c>
      <c r="X4270" t="s">
        <v>46</v>
      </c>
      <c r="Y4270">
        <v>73</v>
      </c>
      <c r="Z4270">
        <v>73</v>
      </c>
      <c r="AA4270">
        <v>100</v>
      </c>
      <c r="AB4270">
        <v>73</v>
      </c>
      <c r="AD4270">
        <f>IF(ISBLANK(Source[[#This Row],[CrosslistID]]),1,1/COUNTIFS(Source[CrosslistID],Source[[#This Row],[CrosslistID]],Source[TermDesc],Source[[#This Row],[TermDesc]]))</f>
        <v>1</v>
      </c>
      <c r="AG4270">
        <v>0</v>
      </c>
      <c r="AH4270">
        <v>73</v>
      </c>
      <c r="AI4270">
        <v>0.55200000000000005</v>
      </c>
      <c r="AJ4270">
        <v>0.55200000000000005</v>
      </c>
      <c r="AK4270">
        <v>2.7400000000000001E-2</v>
      </c>
      <c r="AL42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0.55200000000000005</v>
      </c>
      <c r="AM4270">
        <f>IF(AND(Source[[#This Row],[Credit_Noncredit]]="Noncredit",Source[[#This Row],[FTEF]]&gt;0),Source[[#This Row],[NC XLST FTES]]*525/(437.5*Source[[#This Row],[FTEF]]),0)</f>
        <v>24.175182481751825</v>
      </c>
      <c r="AN4270">
        <f>IF(Source[[#This Row],[Credit_Noncredit]]="Credit",Source[[#This Row],[Census Enrollment]],Source[[#This Row],[Noncredit Avg. Attendance]])</f>
        <v>24.175182481751825</v>
      </c>
    </row>
    <row r="4271" spans="1:40" x14ac:dyDescent="0.25">
      <c r="A4271" t="s">
        <v>1830</v>
      </c>
      <c r="B4271" t="s">
        <v>33</v>
      </c>
      <c r="C4271" t="s">
        <v>632</v>
      </c>
      <c r="D4271" t="s">
        <v>712</v>
      </c>
      <c r="E4271" s="4">
        <v>62981</v>
      </c>
      <c r="F4271" s="4" t="s">
        <v>713</v>
      </c>
      <c r="G4271" s="4">
        <v>7202</v>
      </c>
      <c r="H4271" t="str">
        <f>CONCATENATE(Source[[#This Row],[Subject]],TRIM(Source[[#This Row],[Course]]))</f>
        <v>OLAD7202</v>
      </c>
      <c r="I4271" t="str">
        <f>VLOOKUP(Source[[#This Row],[SubjCrse]],'Courses and Categories'!$E$2:$G$1816,3,FALSE)</f>
        <v>Noncredit Lifelong Learning</v>
      </c>
      <c r="J4271">
        <v>201</v>
      </c>
      <c r="K4271" t="s">
        <v>1890</v>
      </c>
      <c r="L4271" t="s">
        <v>39</v>
      </c>
      <c r="M4271" t="s">
        <v>40</v>
      </c>
      <c r="N4271" t="s">
        <v>180</v>
      </c>
      <c r="O4271">
        <v>1500</v>
      </c>
      <c r="P4271">
        <v>1650</v>
      </c>
      <c r="Q4271" t="s">
        <v>683</v>
      </c>
      <c r="S4271" t="s">
        <v>745</v>
      </c>
      <c r="T4271" t="s">
        <v>224</v>
      </c>
      <c r="U4271" s="1">
        <v>43626</v>
      </c>
      <c r="V4271" s="1">
        <v>43667</v>
      </c>
      <c r="W4271" t="s">
        <v>54</v>
      </c>
      <c r="X4271" t="s">
        <v>46</v>
      </c>
      <c r="Y4271">
        <v>125</v>
      </c>
      <c r="Z4271">
        <v>125</v>
      </c>
      <c r="AA4271">
        <v>100</v>
      </c>
      <c r="AB4271">
        <v>125</v>
      </c>
      <c r="AD4271">
        <f>IF(ISBLANK(Source[[#This Row],[CrosslistID]]),1,1/COUNTIFS(Source[CrosslistID],Source[[#This Row],[CrosslistID]],Source[TermDesc],Source[[#This Row],[TermDesc]]))</f>
        <v>1</v>
      </c>
      <c r="AG4271">
        <v>0</v>
      </c>
      <c r="AH4271">
        <v>125</v>
      </c>
      <c r="AI4271">
        <v>1.25</v>
      </c>
      <c r="AJ4271">
        <v>1.25</v>
      </c>
      <c r="AK4271">
        <v>2.7400000000000001E-2</v>
      </c>
      <c r="AL42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1.25</v>
      </c>
      <c r="AM4271">
        <f>IF(AND(Source[[#This Row],[Credit_Noncredit]]="Noncredit",Source[[#This Row],[FTEF]]&gt;0),Source[[#This Row],[NC XLST FTES]]*525/(437.5*Source[[#This Row],[FTEF]]),0)</f>
        <v>54.744525547445249</v>
      </c>
      <c r="AN4271">
        <f>IF(Source[[#This Row],[Credit_Noncredit]]="Credit",Source[[#This Row],[Census Enrollment]],Source[[#This Row],[Noncredit Avg. Attendance]])</f>
        <v>54.744525547445249</v>
      </c>
    </row>
    <row r="4272" spans="1:40" x14ac:dyDescent="0.25">
      <c r="A4272" t="s">
        <v>1830</v>
      </c>
      <c r="B4272" t="s">
        <v>33</v>
      </c>
      <c r="C4272" t="s">
        <v>632</v>
      </c>
      <c r="D4272" t="s">
        <v>712</v>
      </c>
      <c r="E4272" s="4">
        <v>62982</v>
      </c>
      <c r="F4272" s="4" t="s">
        <v>713</v>
      </c>
      <c r="G4272" s="4">
        <v>7202</v>
      </c>
      <c r="H4272" t="str">
        <f>CONCATENATE(Source[[#This Row],[Subject]],TRIM(Source[[#This Row],[Course]]))</f>
        <v>OLAD7202</v>
      </c>
      <c r="I4272" t="str">
        <f>VLOOKUP(Source[[#This Row],[SubjCrse]],'Courses and Categories'!$E$2:$G$1816,3,FALSE)</f>
        <v>Noncredit Lifelong Learning</v>
      </c>
      <c r="J4272">
        <v>202</v>
      </c>
      <c r="K4272" t="s">
        <v>1890</v>
      </c>
      <c r="L4272" t="s">
        <v>39</v>
      </c>
      <c r="M4272" t="s">
        <v>40</v>
      </c>
      <c r="N4272" t="s">
        <v>91</v>
      </c>
      <c r="O4272">
        <v>1230</v>
      </c>
      <c r="P4272">
        <v>1420</v>
      </c>
      <c r="Q4272" t="s">
        <v>727</v>
      </c>
      <c r="S4272" t="s">
        <v>745</v>
      </c>
      <c r="T4272" t="s">
        <v>224</v>
      </c>
      <c r="U4272" s="1">
        <v>43626</v>
      </c>
      <c r="V4272" s="1">
        <v>43667</v>
      </c>
      <c r="W4272" t="s">
        <v>731</v>
      </c>
      <c r="X4272" t="s">
        <v>46</v>
      </c>
      <c r="Y4272">
        <v>63</v>
      </c>
      <c r="Z4272">
        <v>37</v>
      </c>
      <c r="AA4272">
        <v>100</v>
      </c>
      <c r="AB4272">
        <v>37</v>
      </c>
      <c r="AD4272">
        <f>IF(ISBLANK(Source[[#This Row],[CrosslistID]]),1,1/COUNTIFS(Source[CrosslistID],Source[[#This Row],[CrosslistID]],Source[TermDesc],Source[[#This Row],[TermDesc]]))</f>
        <v>1</v>
      </c>
      <c r="AG4272">
        <v>0</v>
      </c>
      <c r="AH4272">
        <v>37</v>
      </c>
      <c r="AI4272">
        <v>0.58299999999999996</v>
      </c>
      <c r="AJ4272">
        <v>0.58299999999999996</v>
      </c>
      <c r="AK4272">
        <v>2.7400000000000001E-2</v>
      </c>
      <c r="AL42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0.58299999999999996</v>
      </c>
      <c r="AM4272">
        <f>IF(AND(Source[[#This Row],[Credit_Noncredit]]="Noncredit",Source[[#This Row],[FTEF]]&gt;0),Source[[#This Row],[NC XLST FTES]]*525/(437.5*Source[[#This Row],[FTEF]]),0)</f>
        <v>25.532846715328464</v>
      </c>
      <c r="AN4272">
        <f>IF(Source[[#This Row],[Credit_Noncredit]]="Credit",Source[[#This Row],[Census Enrollment]],Source[[#This Row],[Noncredit Avg. Attendance]])</f>
        <v>25.532846715328464</v>
      </c>
    </row>
    <row r="4273" spans="1:40" x14ac:dyDescent="0.25">
      <c r="A4273" t="s">
        <v>1830</v>
      </c>
      <c r="B4273" t="s">
        <v>33</v>
      </c>
      <c r="C4273" t="s">
        <v>632</v>
      </c>
      <c r="D4273" t="s">
        <v>712</v>
      </c>
      <c r="E4273" s="4">
        <v>62984</v>
      </c>
      <c r="F4273" s="4" t="s">
        <v>713</v>
      </c>
      <c r="G4273" s="4">
        <v>7202</v>
      </c>
      <c r="H4273" t="str">
        <f>CONCATENATE(Source[[#This Row],[Subject]],TRIM(Source[[#This Row],[Course]]))</f>
        <v>OLAD7202</v>
      </c>
      <c r="I4273" t="str">
        <f>VLOOKUP(Source[[#This Row],[SubjCrse]],'Courses and Categories'!$E$2:$G$1816,3,FALSE)</f>
        <v>Noncredit Lifelong Learning</v>
      </c>
      <c r="J4273">
        <v>204</v>
      </c>
      <c r="K4273" t="s">
        <v>1890</v>
      </c>
      <c r="L4273" t="s">
        <v>39</v>
      </c>
      <c r="M4273" t="s">
        <v>40</v>
      </c>
      <c r="N4273" t="s">
        <v>185</v>
      </c>
      <c r="O4273">
        <v>1300</v>
      </c>
      <c r="P4273">
        <v>1450</v>
      </c>
      <c r="Q4273" t="s">
        <v>697</v>
      </c>
      <c r="S4273" t="s">
        <v>134</v>
      </c>
      <c r="T4273" t="s">
        <v>224</v>
      </c>
      <c r="U4273" s="1">
        <v>43626</v>
      </c>
      <c r="V4273" s="1">
        <v>43667</v>
      </c>
      <c r="W4273" t="s">
        <v>731</v>
      </c>
      <c r="X4273" t="s">
        <v>46</v>
      </c>
      <c r="Y4273">
        <v>51</v>
      </c>
      <c r="Z4273">
        <v>34</v>
      </c>
      <c r="AA4273">
        <v>100</v>
      </c>
      <c r="AB4273">
        <v>34</v>
      </c>
      <c r="AD4273">
        <f>IF(ISBLANK(Source[[#This Row],[CrosslistID]]),1,1/COUNTIFS(Source[CrosslistID],Source[[#This Row],[CrosslistID]],Source[TermDesc],Source[[#This Row],[TermDesc]]))</f>
        <v>1</v>
      </c>
      <c r="AG4273">
        <v>0</v>
      </c>
      <c r="AH4273">
        <v>34</v>
      </c>
      <c r="AI4273">
        <v>0.41099999999999998</v>
      </c>
      <c r="AJ4273">
        <v>0.41099999999999998</v>
      </c>
      <c r="AK4273">
        <v>2.7400000000000001E-2</v>
      </c>
      <c r="AL42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0.41099999999999998</v>
      </c>
      <c r="AM4273">
        <f>IF(AND(Source[[#This Row],[Credit_Noncredit]]="Noncredit",Source[[#This Row],[FTEF]]&gt;0),Source[[#This Row],[NC XLST FTES]]*525/(437.5*Source[[#This Row],[FTEF]]),0)</f>
        <v>17.999999999999996</v>
      </c>
      <c r="AN4273">
        <f>IF(Source[[#This Row],[Credit_Noncredit]]="Credit",Source[[#This Row],[Census Enrollment]],Source[[#This Row],[Noncredit Avg. Attendance]])</f>
        <v>17.999999999999996</v>
      </c>
    </row>
    <row r="4274" spans="1:40" x14ac:dyDescent="0.25">
      <c r="A4274" t="s">
        <v>1830</v>
      </c>
      <c r="B4274" t="s">
        <v>33</v>
      </c>
      <c r="C4274" t="s">
        <v>632</v>
      </c>
      <c r="D4274" t="s">
        <v>712</v>
      </c>
      <c r="E4274" s="4">
        <v>62985</v>
      </c>
      <c r="F4274" s="4" t="s">
        <v>713</v>
      </c>
      <c r="G4274" s="4">
        <v>7202</v>
      </c>
      <c r="H4274" t="str">
        <f>CONCATENATE(Source[[#This Row],[Subject]],TRIM(Source[[#This Row],[Course]]))</f>
        <v>OLAD7202</v>
      </c>
      <c r="I4274" t="str">
        <f>VLOOKUP(Source[[#This Row],[SubjCrse]],'Courses and Categories'!$E$2:$G$1816,3,FALSE)</f>
        <v>Noncredit Lifelong Learning</v>
      </c>
      <c r="J4274">
        <v>205</v>
      </c>
      <c r="K4274" t="s">
        <v>1890</v>
      </c>
      <c r="L4274" t="s">
        <v>39</v>
      </c>
      <c r="M4274" t="s">
        <v>40</v>
      </c>
      <c r="N4274" t="s">
        <v>185</v>
      </c>
      <c r="O4274">
        <v>1300</v>
      </c>
      <c r="P4274">
        <v>1450</v>
      </c>
      <c r="Q4274" t="s">
        <v>681</v>
      </c>
      <c r="S4274" t="s">
        <v>745</v>
      </c>
      <c r="T4274" t="s">
        <v>224</v>
      </c>
      <c r="U4274" s="1">
        <v>43626</v>
      </c>
      <c r="V4274" s="1">
        <v>43667</v>
      </c>
      <c r="W4274" t="s">
        <v>54</v>
      </c>
      <c r="X4274" t="s">
        <v>46</v>
      </c>
      <c r="Y4274">
        <v>94</v>
      </c>
      <c r="Z4274">
        <v>94</v>
      </c>
      <c r="AA4274">
        <v>100</v>
      </c>
      <c r="AB4274">
        <v>94</v>
      </c>
      <c r="AD4274">
        <f>IF(ISBLANK(Source[[#This Row],[CrosslistID]]),1,1/COUNTIFS(Source[CrosslistID],Source[[#This Row],[CrosslistID]],Source[TermDesc],Source[[#This Row],[TermDesc]]))</f>
        <v>1</v>
      </c>
      <c r="AG4274">
        <v>0</v>
      </c>
      <c r="AH4274">
        <v>94</v>
      </c>
      <c r="AI4274">
        <v>0.47599999999999998</v>
      </c>
      <c r="AJ4274">
        <v>0.47599999999999998</v>
      </c>
      <c r="AK4274">
        <v>2.7400000000000001E-2</v>
      </c>
      <c r="AL42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0.47599999999999998</v>
      </c>
      <c r="AM4274">
        <f>IF(AND(Source[[#This Row],[Credit_Noncredit]]="Noncredit",Source[[#This Row],[FTEF]]&gt;0),Source[[#This Row],[NC XLST FTES]]*525/(437.5*Source[[#This Row],[FTEF]]),0)</f>
        <v>20.846715328467152</v>
      </c>
      <c r="AN4274">
        <f>IF(Source[[#This Row],[Credit_Noncredit]]="Credit",Source[[#This Row],[Census Enrollment]],Source[[#This Row],[Noncredit Avg. Attendance]])</f>
        <v>20.846715328467152</v>
      </c>
    </row>
    <row r="4275" spans="1:40" x14ac:dyDescent="0.25">
      <c r="A4275" t="s">
        <v>1830</v>
      </c>
      <c r="B4275" t="s">
        <v>33</v>
      </c>
      <c r="C4275" t="s">
        <v>632</v>
      </c>
      <c r="D4275" t="s">
        <v>712</v>
      </c>
      <c r="E4275" s="4">
        <v>63228</v>
      </c>
      <c r="F4275" s="4" t="s">
        <v>713</v>
      </c>
      <c r="G4275" s="4">
        <v>7202</v>
      </c>
      <c r="H4275" t="str">
        <f>CONCATENATE(Source[[#This Row],[Subject]],TRIM(Source[[#This Row],[Course]]))</f>
        <v>OLAD7202</v>
      </c>
      <c r="I4275" t="str">
        <f>VLOOKUP(Source[[#This Row],[SubjCrse]],'Courses and Categories'!$E$2:$G$1816,3,FALSE)</f>
        <v>Noncredit Lifelong Learning</v>
      </c>
      <c r="J4275">
        <v>206</v>
      </c>
      <c r="K4275" t="s">
        <v>1890</v>
      </c>
      <c r="L4275" t="s">
        <v>39</v>
      </c>
      <c r="M4275" t="s">
        <v>40</v>
      </c>
      <c r="N4275" t="s">
        <v>180</v>
      </c>
      <c r="O4275">
        <v>1000</v>
      </c>
      <c r="P4275">
        <v>1150</v>
      </c>
      <c r="Q4275" t="s">
        <v>728</v>
      </c>
      <c r="S4275" t="s">
        <v>745</v>
      </c>
      <c r="T4275" t="s">
        <v>224</v>
      </c>
      <c r="U4275" s="1">
        <v>43626</v>
      </c>
      <c r="V4275" s="1">
        <v>43667</v>
      </c>
      <c r="W4275" t="s">
        <v>54</v>
      </c>
      <c r="X4275" t="s">
        <v>46</v>
      </c>
      <c r="Y4275">
        <v>54</v>
      </c>
      <c r="Z4275">
        <v>51</v>
      </c>
      <c r="AA4275">
        <v>100</v>
      </c>
      <c r="AB4275">
        <v>51</v>
      </c>
      <c r="AD4275">
        <f>IF(ISBLANK(Source[[#This Row],[CrosslistID]]),1,1/COUNTIFS(Source[CrosslistID],Source[[#This Row],[CrosslistID]],Source[TermDesc],Source[[#This Row],[TermDesc]]))</f>
        <v>1</v>
      </c>
      <c r="AG4275">
        <v>0</v>
      </c>
      <c r="AH4275">
        <v>51</v>
      </c>
      <c r="AI4275">
        <v>1.173</v>
      </c>
      <c r="AJ4275">
        <v>1.173</v>
      </c>
      <c r="AK4275">
        <v>2.7400000000000001E-2</v>
      </c>
      <c r="AL42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1.173</v>
      </c>
      <c r="AM4275">
        <f>IF(AND(Source[[#This Row],[Credit_Noncredit]]="Noncredit",Source[[#This Row],[FTEF]]&gt;0),Source[[#This Row],[NC XLST FTES]]*525/(437.5*Source[[#This Row],[FTEF]]),0)</f>
        <v>51.372262773722632</v>
      </c>
      <c r="AN4275">
        <f>IF(Source[[#This Row],[Credit_Noncredit]]="Credit",Source[[#This Row],[Census Enrollment]],Source[[#This Row],[Noncredit Avg. Attendance]])</f>
        <v>51.372262773722632</v>
      </c>
    </row>
    <row r="4276" spans="1:40" x14ac:dyDescent="0.25">
      <c r="A4276" t="s">
        <v>1830</v>
      </c>
      <c r="B4276" t="s">
        <v>33</v>
      </c>
      <c r="C4276" t="s">
        <v>632</v>
      </c>
      <c r="D4276" t="s">
        <v>712</v>
      </c>
      <c r="E4276" s="4">
        <v>63455</v>
      </c>
      <c r="F4276" s="4" t="s">
        <v>713</v>
      </c>
      <c r="G4276" s="4">
        <v>7203</v>
      </c>
      <c r="H4276" t="str">
        <f>CONCATENATE(Source[[#This Row],[Subject]],TRIM(Source[[#This Row],[Course]]))</f>
        <v>OLAD7203</v>
      </c>
      <c r="I4276" t="str">
        <f>VLOOKUP(Source[[#This Row],[SubjCrse]],'Courses and Categories'!$E$2:$G$1816,3,FALSE)</f>
        <v>Noncredit Lifelong Learning</v>
      </c>
      <c r="J4276">
        <v>707</v>
      </c>
      <c r="K4276" t="s">
        <v>725</v>
      </c>
      <c r="L4276" t="s">
        <v>39</v>
      </c>
      <c r="M4276" t="s">
        <v>40</v>
      </c>
      <c r="N4276" t="s">
        <v>180</v>
      </c>
      <c r="O4276">
        <v>1230</v>
      </c>
      <c r="P4276">
        <v>1420</v>
      </c>
      <c r="Q4276" t="s">
        <v>1891</v>
      </c>
      <c r="S4276" t="s">
        <v>745</v>
      </c>
      <c r="T4276" t="s">
        <v>224</v>
      </c>
      <c r="U4276" s="1">
        <v>43626</v>
      </c>
      <c r="V4276" s="1">
        <v>43677</v>
      </c>
      <c r="W4276" t="s">
        <v>731</v>
      </c>
      <c r="X4276" t="s">
        <v>46</v>
      </c>
      <c r="Y4276">
        <v>43</v>
      </c>
      <c r="Z4276">
        <v>43</v>
      </c>
      <c r="AA4276">
        <v>100</v>
      </c>
      <c r="AB4276">
        <v>43</v>
      </c>
      <c r="AD4276">
        <f>IF(ISBLANK(Source[[#This Row],[CrosslistID]]),1,1/COUNTIFS(Source[CrosslistID],Source[[#This Row],[CrosslistID]],Source[TermDesc],Source[[#This Row],[TermDesc]]))</f>
        <v>1</v>
      </c>
      <c r="AG4276">
        <v>0</v>
      </c>
      <c r="AH4276">
        <v>43</v>
      </c>
      <c r="AI4276">
        <v>0.60599999999999998</v>
      </c>
      <c r="AJ4276">
        <v>0.60599999999999998</v>
      </c>
      <c r="AK4276">
        <v>4.1099999999999998E-2</v>
      </c>
      <c r="AL42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0.60599999999999998</v>
      </c>
      <c r="AM4276">
        <f>IF(AND(Source[[#This Row],[Credit_Noncredit]]="Noncredit",Source[[#This Row],[FTEF]]&gt;0),Source[[#This Row],[NC XLST FTES]]*525/(437.5*Source[[#This Row],[FTEF]]),0)</f>
        <v>17.693430656934307</v>
      </c>
      <c r="AN4276">
        <f>IF(Source[[#This Row],[Credit_Noncredit]]="Credit",Source[[#This Row],[Census Enrollment]],Source[[#This Row],[Noncredit Avg. Attendance]])</f>
        <v>17.693430656934307</v>
      </c>
    </row>
    <row r="4277" spans="1:40" x14ac:dyDescent="0.25">
      <c r="A4277" t="s">
        <v>1830</v>
      </c>
      <c r="B4277" t="s">
        <v>33</v>
      </c>
      <c r="C4277" t="s">
        <v>632</v>
      </c>
      <c r="D4277" t="s">
        <v>712</v>
      </c>
      <c r="E4277" s="4">
        <v>63286</v>
      </c>
      <c r="F4277" s="4" t="s">
        <v>713</v>
      </c>
      <c r="G4277" s="4">
        <v>7206</v>
      </c>
      <c r="H4277" t="str">
        <f>CONCATENATE(Source[[#This Row],[Subject]],TRIM(Source[[#This Row],[Course]]))</f>
        <v>OLAD7206</v>
      </c>
      <c r="I4277" t="str">
        <f>VLOOKUP(Source[[#This Row],[SubjCrse]],'Courses and Categories'!$E$2:$G$1816,3,FALSE)</f>
        <v>Noncredit Lifelong Learning</v>
      </c>
      <c r="J4277">
        <v>701</v>
      </c>
      <c r="K4277" t="s">
        <v>1892</v>
      </c>
      <c r="L4277" t="s">
        <v>39</v>
      </c>
      <c r="M4277" t="s">
        <v>40</v>
      </c>
      <c r="N4277" t="s">
        <v>185</v>
      </c>
      <c r="O4277">
        <v>1100</v>
      </c>
      <c r="P4277">
        <v>1150</v>
      </c>
      <c r="Q4277" t="s">
        <v>716</v>
      </c>
      <c r="S4277" t="s">
        <v>53</v>
      </c>
      <c r="T4277" t="s">
        <v>224</v>
      </c>
      <c r="U4277" s="1">
        <v>43626</v>
      </c>
      <c r="V4277" s="1">
        <v>43667</v>
      </c>
      <c r="W4277" t="s">
        <v>54</v>
      </c>
      <c r="X4277" t="s">
        <v>46</v>
      </c>
      <c r="Y4277">
        <v>56</v>
      </c>
      <c r="Z4277">
        <v>56</v>
      </c>
      <c r="AA4277">
        <v>100</v>
      </c>
      <c r="AB4277">
        <v>56</v>
      </c>
      <c r="AD4277">
        <f>IF(ISBLANK(Source[[#This Row],[CrosslistID]]),1,1/COUNTIFS(Source[CrosslistID],Source[[#This Row],[CrosslistID]],Source[TermDesc],Source[[#This Row],[TermDesc]]))</f>
        <v>1</v>
      </c>
      <c r="AG4277">
        <v>0</v>
      </c>
      <c r="AH4277">
        <v>56</v>
      </c>
      <c r="AI4277">
        <v>0.42899999999999999</v>
      </c>
      <c r="AJ4277">
        <v>0.42899999999999999</v>
      </c>
      <c r="AK4277">
        <v>1.37E-2</v>
      </c>
      <c r="AL42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0.42899999999999999</v>
      </c>
      <c r="AM4277">
        <f>IF(AND(Source[[#This Row],[Credit_Noncredit]]="Noncredit",Source[[#This Row],[FTEF]]&gt;0),Source[[#This Row],[NC XLST FTES]]*525/(437.5*Source[[#This Row],[FTEF]]),0)</f>
        <v>37.576642335766422</v>
      </c>
      <c r="AN4277">
        <f>IF(Source[[#This Row],[Credit_Noncredit]]="Credit",Source[[#This Row],[Census Enrollment]],Source[[#This Row],[Noncredit Avg. Attendance]])</f>
        <v>37.576642335766422</v>
      </c>
    </row>
    <row r="4278" spans="1:40" x14ac:dyDescent="0.25">
      <c r="A4278" t="s">
        <v>1830</v>
      </c>
      <c r="B4278" t="s">
        <v>33</v>
      </c>
      <c r="C4278" t="s">
        <v>632</v>
      </c>
      <c r="D4278" t="s">
        <v>712</v>
      </c>
      <c r="E4278" s="4">
        <v>63385</v>
      </c>
      <c r="F4278" s="4" t="s">
        <v>713</v>
      </c>
      <c r="G4278" s="4">
        <v>7206</v>
      </c>
      <c r="H4278" t="str">
        <f>CONCATENATE(Source[[#This Row],[Subject]],TRIM(Source[[#This Row],[Course]]))</f>
        <v>OLAD7206</v>
      </c>
      <c r="I4278" t="str">
        <f>VLOOKUP(Source[[#This Row],[SubjCrse]],'Courses and Categories'!$E$2:$G$1816,3,FALSE)</f>
        <v>Noncredit Lifelong Learning</v>
      </c>
      <c r="J4278">
        <v>704</v>
      </c>
      <c r="K4278" t="s">
        <v>1892</v>
      </c>
      <c r="L4278" t="s">
        <v>39</v>
      </c>
      <c r="M4278" t="s">
        <v>40</v>
      </c>
      <c r="N4278" t="s">
        <v>180</v>
      </c>
      <c r="O4278">
        <v>1300</v>
      </c>
      <c r="P4278">
        <v>1350</v>
      </c>
      <c r="Q4278" t="s">
        <v>718</v>
      </c>
      <c r="S4278" t="s">
        <v>745</v>
      </c>
      <c r="T4278" t="s">
        <v>224</v>
      </c>
      <c r="U4278" s="1">
        <v>43626</v>
      </c>
      <c r="V4278" s="1">
        <v>43667</v>
      </c>
      <c r="W4278" t="s">
        <v>54</v>
      </c>
      <c r="X4278" t="s">
        <v>46</v>
      </c>
      <c r="Y4278">
        <v>62</v>
      </c>
      <c r="Z4278">
        <v>62</v>
      </c>
      <c r="AA4278">
        <v>100</v>
      </c>
      <c r="AB4278">
        <v>62</v>
      </c>
      <c r="AD4278">
        <f>IF(ISBLANK(Source[[#This Row],[CrosslistID]]),1,1/COUNTIFS(Source[CrosslistID],Source[[#This Row],[CrosslistID]],Source[TermDesc],Source[[#This Row],[TermDesc]]))</f>
        <v>1</v>
      </c>
      <c r="AG4278">
        <v>0</v>
      </c>
      <c r="AH4278">
        <v>62</v>
      </c>
      <c r="AI4278">
        <v>0.48599999999999999</v>
      </c>
      <c r="AJ4278">
        <v>0.48599999999999999</v>
      </c>
      <c r="AK4278">
        <v>1.37E-2</v>
      </c>
      <c r="AL42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0.48599999999999999</v>
      </c>
      <c r="AM4278">
        <f>IF(AND(Source[[#This Row],[Credit_Noncredit]]="Noncredit",Source[[#This Row],[FTEF]]&gt;0),Source[[#This Row],[NC XLST FTES]]*525/(437.5*Source[[#This Row],[FTEF]]),0)</f>
        <v>42.569343065693431</v>
      </c>
      <c r="AN4278">
        <f>IF(Source[[#This Row],[Credit_Noncredit]]="Credit",Source[[#This Row],[Census Enrollment]],Source[[#This Row],[Noncredit Avg. Attendance]])</f>
        <v>42.569343065693431</v>
      </c>
    </row>
    <row r="4279" spans="1:40" x14ac:dyDescent="0.25">
      <c r="A4279" t="s">
        <v>1830</v>
      </c>
      <c r="B4279" t="s">
        <v>33</v>
      </c>
      <c r="C4279" t="s">
        <v>632</v>
      </c>
      <c r="D4279" t="s">
        <v>712</v>
      </c>
      <c r="E4279" s="4">
        <v>63386</v>
      </c>
      <c r="F4279" s="4" t="s">
        <v>713</v>
      </c>
      <c r="G4279" s="4">
        <v>7206</v>
      </c>
      <c r="H4279" t="str">
        <f>CONCATENATE(Source[[#This Row],[Subject]],TRIM(Source[[#This Row],[Course]]))</f>
        <v>OLAD7206</v>
      </c>
      <c r="I4279" t="str">
        <f>VLOOKUP(Source[[#This Row],[SubjCrse]],'Courses and Categories'!$E$2:$G$1816,3,FALSE)</f>
        <v>Noncredit Lifelong Learning</v>
      </c>
      <c r="J4279">
        <v>705</v>
      </c>
      <c r="K4279" t="s">
        <v>1892</v>
      </c>
      <c r="L4279" t="s">
        <v>39</v>
      </c>
      <c r="M4279" t="s">
        <v>40</v>
      </c>
      <c r="N4279" t="s">
        <v>91</v>
      </c>
      <c r="O4279">
        <v>1250</v>
      </c>
      <c r="P4279">
        <v>1340</v>
      </c>
      <c r="Q4279" t="s">
        <v>715</v>
      </c>
      <c r="S4279" t="s">
        <v>53</v>
      </c>
      <c r="T4279" t="s">
        <v>224</v>
      </c>
      <c r="U4279" s="1">
        <v>43626</v>
      </c>
      <c r="V4279" s="1">
        <v>43667</v>
      </c>
      <c r="W4279" t="s">
        <v>54</v>
      </c>
      <c r="X4279" t="s">
        <v>46</v>
      </c>
      <c r="Y4279">
        <v>54</v>
      </c>
      <c r="Z4279">
        <v>54</v>
      </c>
      <c r="AA4279">
        <v>100</v>
      </c>
      <c r="AB4279">
        <v>54</v>
      </c>
      <c r="AD4279">
        <f>IF(ISBLANK(Source[[#This Row],[CrosslistID]]),1,1/COUNTIFS(Source[CrosslistID],Source[[#This Row],[CrosslistID]],Source[TermDesc],Source[[#This Row],[TermDesc]]))</f>
        <v>1</v>
      </c>
      <c r="AG4279">
        <v>0</v>
      </c>
      <c r="AH4279">
        <v>54</v>
      </c>
      <c r="AI4279">
        <v>0.39800000000000002</v>
      </c>
      <c r="AJ4279">
        <v>0.39800000000000002</v>
      </c>
      <c r="AK4279">
        <v>1.37E-2</v>
      </c>
      <c r="AL42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0.39800000000000002</v>
      </c>
      <c r="AM4279">
        <f>IF(AND(Source[[#This Row],[Credit_Noncredit]]="Noncredit",Source[[#This Row],[FTEF]]&gt;0),Source[[#This Row],[NC XLST FTES]]*525/(437.5*Source[[#This Row],[FTEF]]),0)</f>
        <v>34.861313868613138</v>
      </c>
      <c r="AN4279">
        <f>IF(Source[[#This Row],[Credit_Noncredit]]="Credit",Source[[#This Row],[Census Enrollment]],Source[[#This Row],[Noncredit Avg. Attendance]])</f>
        <v>34.861313868613138</v>
      </c>
    </row>
    <row r="4280" spans="1:40" x14ac:dyDescent="0.25">
      <c r="A4280" t="s">
        <v>1830</v>
      </c>
      <c r="B4280" t="s">
        <v>33</v>
      </c>
      <c r="C4280" t="s">
        <v>632</v>
      </c>
      <c r="D4280" t="s">
        <v>712</v>
      </c>
      <c r="E4280" s="4">
        <v>63387</v>
      </c>
      <c r="F4280" s="4" t="s">
        <v>713</v>
      </c>
      <c r="G4280" s="4">
        <v>7208</v>
      </c>
      <c r="H4280" t="str">
        <f>CONCATENATE(Source[[#This Row],[Subject]],TRIM(Source[[#This Row],[Course]]))</f>
        <v>OLAD7208</v>
      </c>
      <c r="I4280" t="str">
        <f>VLOOKUP(Source[[#This Row],[SubjCrse]],'Courses and Categories'!$E$2:$G$1816,3,FALSE)</f>
        <v>Noncredit Lifelong Learning</v>
      </c>
      <c r="J4280">
        <v>401</v>
      </c>
      <c r="K4280" t="s">
        <v>1893</v>
      </c>
      <c r="L4280" t="s">
        <v>39</v>
      </c>
      <c r="M4280" t="s">
        <v>40</v>
      </c>
      <c r="N4280" t="s">
        <v>50</v>
      </c>
      <c r="O4280">
        <v>1000</v>
      </c>
      <c r="P4280">
        <v>1150</v>
      </c>
      <c r="Q4280" t="s">
        <v>64</v>
      </c>
      <c r="S4280" t="s">
        <v>65</v>
      </c>
      <c r="T4280" t="s">
        <v>224</v>
      </c>
      <c r="U4280" s="1">
        <v>43626</v>
      </c>
      <c r="V4280" s="1">
        <v>43667</v>
      </c>
      <c r="W4280" t="s">
        <v>54</v>
      </c>
      <c r="X4280" t="s">
        <v>46</v>
      </c>
      <c r="Y4280">
        <v>63</v>
      </c>
      <c r="Z4280">
        <v>62</v>
      </c>
      <c r="AA4280">
        <v>100</v>
      </c>
      <c r="AB4280">
        <v>62</v>
      </c>
      <c r="AD4280">
        <f>IF(ISBLANK(Source[[#This Row],[CrosslistID]]),1,1/COUNTIFS(Source[CrosslistID],Source[[#This Row],[CrosslistID]],Source[TermDesc],Source[[#This Row],[TermDesc]]))</f>
        <v>1</v>
      </c>
      <c r="AG4280">
        <v>0</v>
      </c>
      <c r="AH4280">
        <v>62</v>
      </c>
      <c r="AI4280">
        <v>0.747</v>
      </c>
      <c r="AJ4280">
        <v>0.747</v>
      </c>
      <c r="AK4280">
        <v>2.7400000000000001E-2</v>
      </c>
      <c r="AL42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0.747</v>
      </c>
      <c r="AM4280">
        <f>IF(AND(Source[[#This Row],[Credit_Noncredit]]="Noncredit",Source[[#This Row],[FTEF]]&gt;0),Source[[#This Row],[NC XLST FTES]]*525/(437.5*Source[[#This Row],[FTEF]]),0)</f>
        <v>32.715328467153284</v>
      </c>
      <c r="AN4280">
        <f>IF(Source[[#This Row],[Credit_Noncredit]]="Credit",Source[[#This Row],[Census Enrollment]],Source[[#This Row],[Noncredit Avg. Attendance]])</f>
        <v>32.715328467153284</v>
      </c>
    </row>
    <row r="4281" spans="1:40" x14ac:dyDescent="0.25">
      <c r="A4281" t="s">
        <v>1830</v>
      </c>
      <c r="B4281" t="s">
        <v>33</v>
      </c>
      <c r="C4281" t="s">
        <v>632</v>
      </c>
      <c r="D4281" t="s">
        <v>712</v>
      </c>
      <c r="E4281" s="4">
        <v>63288</v>
      </c>
      <c r="F4281" s="4" t="s">
        <v>713</v>
      </c>
      <c r="G4281" s="4">
        <v>7208</v>
      </c>
      <c r="H4281" t="str">
        <f>CONCATENATE(Source[[#This Row],[Subject]],TRIM(Source[[#This Row],[Course]]))</f>
        <v>OLAD7208</v>
      </c>
      <c r="I4281" t="str">
        <f>VLOOKUP(Source[[#This Row],[SubjCrse]],'Courses and Categories'!$E$2:$G$1816,3,FALSE)</f>
        <v>Noncredit Lifelong Learning</v>
      </c>
      <c r="J4281">
        <v>701</v>
      </c>
      <c r="K4281" t="s">
        <v>1893</v>
      </c>
      <c r="L4281" t="s">
        <v>39</v>
      </c>
      <c r="M4281" t="s">
        <v>40</v>
      </c>
      <c r="N4281" t="s">
        <v>180</v>
      </c>
      <c r="O4281">
        <v>930</v>
      </c>
      <c r="P4281">
        <v>1120</v>
      </c>
      <c r="Q4281" t="s">
        <v>686</v>
      </c>
      <c r="S4281" t="s">
        <v>53</v>
      </c>
      <c r="T4281" t="s">
        <v>224</v>
      </c>
      <c r="U4281" s="1">
        <v>43626</v>
      </c>
      <c r="V4281" s="1">
        <v>43667</v>
      </c>
      <c r="W4281" t="s">
        <v>731</v>
      </c>
      <c r="X4281" t="s">
        <v>46</v>
      </c>
      <c r="Y4281">
        <v>61</v>
      </c>
      <c r="Z4281">
        <v>60</v>
      </c>
      <c r="AA4281">
        <v>100</v>
      </c>
      <c r="AB4281">
        <v>60</v>
      </c>
      <c r="AD4281">
        <f>IF(ISBLANK(Source[[#This Row],[CrosslistID]]),1,1/COUNTIFS(Source[CrosslistID],Source[[#This Row],[CrosslistID]],Source[TermDesc],Source[[#This Row],[TermDesc]]))</f>
        <v>1</v>
      </c>
      <c r="AG4281">
        <v>0</v>
      </c>
      <c r="AH4281">
        <v>60</v>
      </c>
      <c r="AI4281">
        <v>0.70899999999999996</v>
      </c>
      <c r="AJ4281">
        <v>0.70899999999999996</v>
      </c>
      <c r="AK4281">
        <v>2.7400000000000001E-2</v>
      </c>
      <c r="AL42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0.70899999999999996</v>
      </c>
      <c r="AM4281">
        <f>IF(AND(Source[[#This Row],[Credit_Noncredit]]="Noncredit",Source[[#This Row],[FTEF]]&gt;0),Source[[#This Row],[NC XLST FTES]]*525/(437.5*Source[[#This Row],[FTEF]]),0)</f>
        <v>31.051094890510946</v>
      </c>
      <c r="AN4281">
        <f>IF(Source[[#This Row],[Credit_Noncredit]]="Credit",Source[[#This Row],[Census Enrollment]],Source[[#This Row],[Noncredit Avg. Attendance]])</f>
        <v>31.051094890510946</v>
      </c>
    </row>
    <row r="4282" spans="1:40" x14ac:dyDescent="0.25">
      <c r="A4282" t="s">
        <v>1830</v>
      </c>
      <c r="B4282" t="s">
        <v>33</v>
      </c>
      <c r="C4282" t="s">
        <v>632</v>
      </c>
      <c r="D4282" t="s">
        <v>712</v>
      </c>
      <c r="E4282" s="4">
        <v>63289</v>
      </c>
      <c r="F4282" s="4" t="s">
        <v>713</v>
      </c>
      <c r="G4282" s="4">
        <v>7208</v>
      </c>
      <c r="H4282" t="str">
        <f>CONCATENATE(Source[[#This Row],[Subject]],TRIM(Source[[#This Row],[Course]]))</f>
        <v>OLAD7208</v>
      </c>
      <c r="I4282" t="str">
        <f>VLOOKUP(Source[[#This Row],[SubjCrse]],'Courses and Categories'!$E$2:$G$1816,3,FALSE)</f>
        <v>Noncredit Lifelong Learning</v>
      </c>
      <c r="J4282">
        <v>702</v>
      </c>
      <c r="K4282" t="s">
        <v>1893</v>
      </c>
      <c r="L4282" t="s">
        <v>39</v>
      </c>
      <c r="M4282" t="s">
        <v>40</v>
      </c>
      <c r="N4282" t="s">
        <v>41</v>
      </c>
      <c r="O4282">
        <v>930</v>
      </c>
      <c r="P4282">
        <v>1120</v>
      </c>
      <c r="Q4282" t="s">
        <v>691</v>
      </c>
      <c r="S4282" t="s">
        <v>53</v>
      </c>
      <c r="T4282" t="s">
        <v>224</v>
      </c>
      <c r="U4282" s="1">
        <v>43626</v>
      </c>
      <c r="V4282" s="1">
        <v>43667</v>
      </c>
      <c r="W4282" t="s">
        <v>731</v>
      </c>
      <c r="X4282" t="s">
        <v>46</v>
      </c>
      <c r="Y4282">
        <v>55</v>
      </c>
      <c r="Z4282">
        <v>55</v>
      </c>
      <c r="AA4282">
        <v>100</v>
      </c>
      <c r="AB4282">
        <v>55</v>
      </c>
      <c r="AD4282">
        <f>IF(ISBLANK(Source[[#This Row],[CrosslistID]]),1,1/COUNTIFS(Source[CrosslistID],Source[[#This Row],[CrosslistID]],Source[TermDesc],Source[[#This Row],[TermDesc]]))</f>
        <v>1</v>
      </c>
      <c r="AG4282">
        <v>0</v>
      </c>
      <c r="AH4282">
        <v>55</v>
      </c>
      <c r="AI4282">
        <v>0.74299999999999999</v>
      </c>
      <c r="AJ4282">
        <v>0.74299999999999999</v>
      </c>
      <c r="AK4282">
        <v>2.7400000000000001E-2</v>
      </c>
      <c r="AL42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0.74299999999999999</v>
      </c>
      <c r="AM4282">
        <f>IF(AND(Source[[#This Row],[Credit_Noncredit]]="Noncredit",Source[[#This Row],[FTEF]]&gt;0),Source[[#This Row],[NC XLST FTES]]*525/(437.5*Source[[#This Row],[FTEF]]),0)</f>
        <v>32.540145985401459</v>
      </c>
      <c r="AN4282">
        <f>IF(Source[[#This Row],[Credit_Noncredit]]="Credit",Source[[#This Row],[Census Enrollment]],Source[[#This Row],[Noncredit Avg. Attendance]])</f>
        <v>32.540145985401459</v>
      </c>
    </row>
    <row r="4283" spans="1:40" x14ac:dyDescent="0.25">
      <c r="A4283" t="s">
        <v>1830</v>
      </c>
      <c r="B4283" t="s">
        <v>33</v>
      </c>
      <c r="C4283" t="s">
        <v>632</v>
      </c>
      <c r="D4283" t="s">
        <v>712</v>
      </c>
      <c r="E4283" s="4">
        <v>63290</v>
      </c>
      <c r="F4283" s="4" t="s">
        <v>713</v>
      </c>
      <c r="G4283" s="4">
        <v>7208</v>
      </c>
      <c r="H4283" t="str">
        <f>CONCATENATE(Source[[#This Row],[Subject]],TRIM(Source[[#This Row],[Course]]))</f>
        <v>OLAD7208</v>
      </c>
      <c r="I4283" t="str">
        <f>VLOOKUP(Source[[#This Row],[SubjCrse]],'Courses and Categories'!$E$2:$G$1816,3,FALSE)</f>
        <v>Noncredit Lifelong Learning</v>
      </c>
      <c r="J4283">
        <v>703</v>
      </c>
      <c r="K4283" t="s">
        <v>1893</v>
      </c>
      <c r="L4283" t="s">
        <v>39</v>
      </c>
      <c r="M4283" t="s">
        <v>40</v>
      </c>
      <c r="N4283" t="s">
        <v>41</v>
      </c>
      <c r="O4283">
        <v>1300</v>
      </c>
      <c r="P4283">
        <v>1450</v>
      </c>
      <c r="Q4283" t="s">
        <v>52</v>
      </c>
      <c r="R4283">
        <v>109</v>
      </c>
      <c r="S4283" t="s">
        <v>53</v>
      </c>
      <c r="T4283" t="s">
        <v>224</v>
      </c>
      <c r="U4283" s="1">
        <v>43626</v>
      </c>
      <c r="V4283" s="1">
        <v>43667</v>
      </c>
      <c r="W4283" t="s">
        <v>731</v>
      </c>
      <c r="X4283" t="s">
        <v>46</v>
      </c>
      <c r="Y4283">
        <v>36</v>
      </c>
      <c r="Z4283">
        <v>36</v>
      </c>
      <c r="AA4283">
        <v>100</v>
      </c>
      <c r="AB4283">
        <v>36</v>
      </c>
      <c r="AD4283">
        <f>IF(ISBLANK(Source[[#This Row],[CrosslistID]]),1,1/COUNTIFS(Source[CrosslistID],Source[[#This Row],[CrosslistID]],Source[TermDesc],Source[[#This Row],[TermDesc]]))</f>
        <v>1</v>
      </c>
      <c r="AG4283">
        <v>0</v>
      </c>
      <c r="AH4283">
        <v>36</v>
      </c>
      <c r="AI4283">
        <v>0.38500000000000001</v>
      </c>
      <c r="AJ4283">
        <v>0.38500000000000001</v>
      </c>
      <c r="AK4283">
        <v>2.7400000000000001E-2</v>
      </c>
      <c r="AL42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0.38500000000000001</v>
      </c>
      <c r="AM4283">
        <f>IF(AND(Source[[#This Row],[Credit_Noncredit]]="Noncredit",Source[[#This Row],[FTEF]]&gt;0),Source[[#This Row],[NC XLST FTES]]*525/(437.5*Source[[#This Row],[FTEF]]),0)</f>
        <v>16.861313868613138</v>
      </c>
      <c r="AN4283">
        <f>IF(Source[[#This Row],[Credit_Noncredit]]="Credit",Source[[#This Row],[Census Enrollment]],Source[[#This Row],[Noncredit Avg. Attendance]])</f>
        <v>16.861313868613138</v>
      </c>
    </row>
    <row r="4284" spans="1:40" x14ac:dyDescent="0.25">
      <c r="A4284" t="s">
        <v>1830</v>
      </c>
      <c r="B4284" t="s">
        <v>33</v>
      </c>
      <c r="C4284" t="s">
        <v>632</v>
      </c>
      <c r="D4284" t="s">
        <v>712</v>
      </c>
      <c r="E4284" s="4">
        <v>63050</v>
      </c>
      <c r="F4284" s="4" t="s">
        <v>713</v>
      </c>
      <c r="G4284" s="4">
        <v>7302</v>
      </c>
      <c r="H4284" t="str">
        <f>CONCATENATE(Source[[#This Row],[Subject]],TRIM(Source[[#This Row],[Course]]))</f>
        <v>OLAD7302</v>
      </c>
      <c r="I4284" t="str">
        <f>VLOOKUP(Source[[#This Row],[SubjCrse]],'Courses and Categories'!$E$2:$G$1816,3,FALSE)</f>
        <v>Noncredit Lifelong Learning</v>
      </c>
      <c r="J4284">
        <v>101</v>
      </c>
      <c r="K4284" t="s">
        <v>1894</v>
      </c>
      <c r="L4284" t="s">
        <v>39</v>
      </c>
      <c r="M4284" t="s">
        <v>40</v>
      </c>
      <c r="N4284" t="s">
        <v>180</v>
      </c>
      <c r="O4284">
        <v>930</v>
      </c>
      <c r="P4284">
        <v>1120</v>
      </c>
      <c r="Q4284" t="s">
        <v>748</v>
      </c>
      <c r="S4284" t="s">
        <v>53</v>
      </c>
      <c r="T4284" t="s">
        <v>44</v>
      </c>
      <c r="U4284" s="1">
        <v>43626</v>
      </c>
      <c r="V4284" s="1">
        <v>43667</v>
      </c>
      <c r="W4284" t="s">
        <v>749</v>
      </c>
      <c r="X4284" t="s">
        <v>46</v>
      </c>
      <c r="Y4284">
        <v>38</v>
      </c>
      <c r="Z4284">
        <v>38</v>
      </c>
      <c r="AA4284">
        <v>50</v>
      </c>
      <c r="AB4284">
        <v>76</v>
      </c>
      <c r="AD4284">
        <f>IF(ISBLANK(Source[[#This Row],[CrosslistID]]),1,1/COUNTIFS(Source[CrosslistID],Source[[#This Row],[CrosslistID]],Source[TermDesc],Source[[#This Row],[TermDesc]]))</f>
        <v>1</v>
      </c>
      <c r="AG4284">
        <v>0</v>
      </c>
      <c r="AH4284">
        <v>76</v>
      </c>
      <c r="AI4284">
        <v>0.53700000000000003</v>
      </c>
      <c r="AJ4284">
        <v>0.53700000000000003</v>
      </c>
      <c r="AK4284">
        <v>2.7400000000000001E-2</v>
      </c>
      <c r="AL42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0.53700000000000003</v>
      </c>
      <c r="AM4284">
        <f>IF(AND(Source[[#This Row],[Credit_Noncredit]]="Noncredit",Source[[#This Row],[FTEF]]&gt;0),Source[[#This Row],[NC XLST FTES]]*525/(437.5*Source[[#This Row],[FTEF]]),0)</f>
        <v>23.518248175182482</v>
      </c>
      <c r="AN4284">
        <f>IF(Source[[#This Row],[Credit_Noncredit]]="Credit",Source[[#This Row],[Census Enrollment]],Source[[#This Row],[Noncredit Avg. Attendance]])</f>
        <v>23.518248175182482</v>
      </c>
    </row>
    <row r="4285" spans="1:40" x14ac:dyDescent="0.25">
      <c r="A4285" t="s">
        <v>1830</v>
      </c>
      <c r="B4285" t="s">
        <v>33</v>
      </c>
      <c r="C4285" t="s">
        <v>632</v>
      </c>
      <c r="D4285" t="s">
        <v>712</v>
      </c>
      <c r="E4285" s="4">
        <v>62942</v>
      </c>
      <c r="F4285" s="4" t="s">
        <v>713</v>
      </c>
      <c r="G4285" s="4">
        <v>7304</v>
      </c>
      <c r="H4285" t="str">
        <f>CONCATENATE(Source[[#This Row],[Subject]],TRIM(Source[[#This Row],[Course]]))</f>
        <v>OLAD7304</v>
      </c>
      <c r="I4285" t="str">
        <f>VLOOKUP(Source[[#This Row],[SubjCrse]],'Courses and Categories'!$E$2:$G$1816,3,FALSE)</f>
        <v>Noncredit Lifelong Learning</v>
      </c>
      <c r="J4285">
        <v>201</v>
      </c>
      <c r="K4285" t="s">
        <v>1895</v>
      </c>
      <c r="L4285" t="s">
        <v>39</v>
      </c>
      <c r="M4285" t="s">
        <v>40</v>
      </c>
      <c r="N4285" t="s">
        <v>185</v>
      </c>
      <c r="O4285">
        <v>900</v>
      </c>
      <c r="P4285">
        <v>1115</v>
      </c>
      <c r="Q4285" t="s">
        <v>727</v>
      </c>
      <c r="S4285" t="s">
        <v>53</v>
      </c>
      <c r="T4285" t="s">
        <v>224</v>
      </c>
      <c r="U4285" s="1">
        <v>43626</v>
      </c>
      <c r="V4285" s="1">
        <v>43667</v>
      </c>
      <c r="W4285" t="s">
        <v>1896</v>
      </c>
      <c r="X4285" t="s">
        <v>46</v>
      </c>
      <c r="Y4285">
        <v>61</v>
      </c>
      <c r="Z4285">
        <v>59</v>
      </c>
      <c r="AA4285">
        <v>100</v>
      </c>
      <c r="AB4285">
        <v>59</v>
      </c>
      <c r="AD4285">
        <f>IF(ISBLANK(Source[[#This Row],[CrosslistID]]),1,1/COUNTIFS(Source[CrosslistID],Source[[#This Row],[CrosslistID]],Source[TermDesc],Source[[#This Row],[TermDesc]]))</f>
        <v>1</v>
      </c>
      <c r="AG4285">
        <v>0</v>
      </c>
      <c r="AH4285">
        <v>59</v>
      </c>
      <c r="AI4285">
        <v>0.47599999999999998</v>
      </c>
      <c r="AJ4285">
        <v>0.47599999999999998</v>
      </c>
      <c r="AK4285">
        <v>3.4299999999999997E-2</v>
      </c>
      <c r="AL42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0.47599999999999998</v>
      </c>
      <c r="AM4285">
        <f>IF(AND(Source[[#This Row],[Credit_Noncredit]]="Noncredit",Source[[#This Row],[FTEF]]&gt;0),Source[[#This Row],[NC XLST FTES]]*525/(437.5*Source[[#This Row],[FTEF]]),0)</f>
        <v>16.653061224489797</v>
      </c>
      <c r="AN4285">
        <f>IF(Source[[#This Row],[Credit_Noncredit]]="Credit",Source[[#This Row],[Census Enrollment]],Source[[#This Row],[Noncredit Avg. Attendance]])</f>
        <v>16.653061224489797</v>
      </c>
    </row>
    <row r="4286" spans="1:40" x14ac:dyDescent="0.25">
      <c r="A4286" t="s">
        <v>1830</v>
      </c>
      <c r="B4286" t="s">
        <v>33</v>
      </c>
      <c r="C4286" t="s">
        <v>632</v>
      </c>
      <c r="D4286" t="s">
        <v>712</v>
      </c>
      <c r="E4286" s="4">
        <v>63046</v>
      </c>
      <c r="F4286" s="4" t="s">
        <v>713</v>
      </c>
      <c r="G4286" s="4">
        <v>7304</v>
      </c>
      <c r="H4286" t="str">
        <f>CONCATENATE(Source[[#This Row],[Subject]],TRIM(Source[[#This Row],[Course]]))</f>
        <v>OLAD7304</v>
      </c>
      <c r="I4286" t="str">
        <f>VLOOKUP(Source[[#This Row],[SubjCrse]],'Courses and Categories'!$E$2:$G$1816,3,FALSE)</f>
        <v>Noncredit Lifelong Learning</v>
      </c>
      <c r="J4286">
        <v>202</v>
      </c>
      <c r="K4286" t="s">
        <v>1895</v>
      </c>
      <c r="L4286" t="s">
        <v>39</v>
      </c>
      <c r="M4286" t="s">
        <v>40</v>
      </c>
      <c r="N4286" t="s">
        <v>185</v>
      </c>
      <c r="O4286">
        <v>1215</v>
      </c>
      <c r="P4286">
        <v>1430</v>
      </c>
      <c r="Q4286" t="s">
        <v>727</v>
      </c>
      <c r="S4286" t="s">
        <v>53</v>
      </c>
      <c r="T4286" t="s">
        <v>224</v>
      </c>
      <c r="U4286" s="1">
        <v>43626</v>
      </c>
      <c r="V4286" s="1">
        <v>43667</v>
      </c>
      <c r="W4286" t="s">
        <v>1896</v>
      </c>
      <c r="X4286" t="s">
        <v>46</v>
      </c>
      <c r="Y4286">
        <v>51</v>
      </c>
      <c r="Z4286">
        <v>51</v>
      </c>
      <c r="AA4286">
        <v>50</v>
      </c>
      <c r="AB4286">
        <v>102</v>
      </c>
      <c r="AD4286">
        <f>IF(ISBLANK(Source[[#This Row],[CrosslistID]]),1,1/COUNTIFS(Source[CrosslistID],Source[[#This Row],[CrosslistID]],Source[TermDesc],Source[[#This Row],[TermDesc]]))</f>
        <v>1</v>
      </c>
      <c r="AG4286">
        <v>0</v>
      </c>
      <c r="AH4286">
        <v>102</v>
      </c>
      <c r="AI4286">
        <v>0.371</v>
      </c>
      <c r="AJ4286">
        <v>0.371</v>
      </c>
      <c r="AK4286">
        <v>3.4299999999999997E-2</v>
      </c>
      <c r="AL42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0.371</v>
      </c>
      <c r="AM4286">
        <f>IF(AND(Source[[#This Row],[Credit_Noncredit]]="Noncredit",Source[[#This Row],[FTEF]]&gt;0),Source[[#This Row],[NC XLST FTES]]*525/(437.5*Source[[#This Row],[FTEF]]),0)</f>
        <v>12.979591836734697</v>
      </c>
      <c r="AN4286">
        <f>IF(Source[[#This Row],[Credit_Noncredit]]="Credit",Source[[#This Row],[Census Enrollment]],Source[[#This Row],[Noncredit Avg. Attendance]])</f>
        <v>12.979591836734697</v>
      </c>
    </row>
    <row r="4287" spans="1:40" x14ac:dyDescent="0.25">
      <c r="A4287" t="s">
        <v>1830</v>
      </c>
      <c r="B4287" t="s">
        <v>33</v>
      </c>
      <c r="C4287" t="s">
        <v>632</v>
      </c>
      <c r="D4287" t="s">
        <v>712</v>
      </c>
      <c r="E4287" s="4">
        <v>63264</v>
      </c>
      <c r="F4287" s="4" t="s">
        <v>713</v>
      </c>
      <c r="G4287" s="4">
        <v>7304</v>
      </c>
      <c r="H4287" t="str">
        <f>CONCATENATE(Source[[#This Row],[Subject]],TRIM(Source[[#This Row],[Course]]))</f>
        <v>OLAD7304</v>
      </c>
      <c r="I4287" t="str">
        <f>VLOOKUP(Source[[#This Row],[SubjCrse]],'Courses and Categories'!$E$2:$G$1816,3,FALSE)</f>
        <v>Noncredit Lifelong Learning</v>
      </c>
      <c r="J4287">
        <v>203</v>
      </c>
      <c r="K4287" t="s">
        <v>1895</v>
      </c>
      <c r="L4287" t="s">
        <v>39</v>
      </c>
      <c r="M4287" t="s">
        <v>40</v>
      </c>
      <c r="N4287" t="s">
        <v>180</v>
      </c>
      <c r="O4287">
        <v>900</v>
      </c>
      <c r="P4287">
        <v>1115</v>
      </c>
      <c r="Q4287" t="s">
        <v>735</v>
      </c>
      <c r="S4287" t="s">
        <v>53</v>
      </c>
      <c r="T4287" t="s">
        <v>224</v>
      </c>
      <c r="U4287" s="1">
        <v>43626</v>
      </c>
      <c r="V4287" s="1">
        <v>43667</v>
      </c>
      <c r="W4287" t="s">
        <v>736</v>
      </c>
      <c r="X4287" t="s">
        <v>46</v>
      </c>
      <c r="Y4287">
        <v>47</v>
      </c>
      <c r="Z4287">
        <v>47</v>
      </c>
      <c r="AA4287">
        <v>35</v>
      </c>
      <c r="AB4287">
        <v>134.28569999999999</v>
      </c>
      <c r="AD4287">
        <f>IF(ISBLANK(Source[[#This Row],[CrosslistID]]),1,1/COUNTIFS(Source[CrosslistID],Source[[#This Row],[CrosslistID]],Source[TermDesc],Source[[#This Row],[TermDesc]]))</f>
        <v>1</v>
      </c>
      <c r="AG4287">
        <v>0</v>
      </c>
      <c r="AH4287">
        <v>134.28569999999999</v>
      </c>
      <c r="AI4287">
        <v>0.67600000000000005</v>
      </c>
      <c r="AJ4287">
        <v>0.67600000000000005</v>
      </c>
      <c r="AK4287">
        <v>3.4299999999999997E-2</v>
      </c>
      <c r="AL42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0.67600000000000005</v>
      </c>
      <c r="AM4287">
        <f>IF(AND(Source[[#This Row],[Credit_Noncredit]]="Noncredit",Source[[#This Row],[FTEF]]&gt;0),Source[[#This Row],[NC XLST FTES]]*525/(437.5*Source[[#This Row],[FTEF]]),0)</f>
        <v>23.650145772594758</v>
      </c>
      <c r="AN4287">
        <f>IF(Source[[#This Row],[Credit_Noncredit]]="Credit",Source[[#This Row],[Census Enrollment]],Source[[#This Row],[Noncredit Avg. Attendance]])</f>
        <v>23.650145772594758</v>
      </c>
    </row>
    <row r="4288" spans="1:40" x14ac:dyDescent="0.25">
      <c r="A4288" t="s">
        <v>1830</v>
      </c>
      <c r="B4288" t="s">
        <v>33</v>
      </c>
      <c r="C4288" t="s">
        <v>632</v>
      </c>
      <c r="D4288" t="s">
        <v>712</v>
      </c>
      <c r="E4288" s="4">
        <v>63394</v>
      </c>
      <c r="F4288" s="4" t="s">
        <v>713</v>
      </c>
      <c r="G4288" s="4">
        <v>7304</v>
      </c>
      <c r="H4288" t="str">
        <f>CONCATENATE(Source[[#This Row],[Subject]],TRIM(Source[[#This Row],[Course]]))</f>
        <v>OLAD7304</v>
      </c>
      <c r="I4288" t="str">
        <f>VLOOKUP(Source[[#This Row],[SubjCrse]],'Courses and Categories'!$E$2:$G$1816,3,FALSE)</f>
        <v>Noncredit Lifelong Learning</v>
      </c>
      <c r="J4288">
        <v>204</v>
      </c>
      <c r="K4288" t="s">
        <v>1895</v>
      </c>
      <c r="L4288" t="s">
        <v>39</v>
      </c>
      <c r="M4288" t="s">
        <v>40</v>
      </c>
      <c r="N4288" t="s">
        <v>185</v>
      </c>
      <c r="O4288">
        <v>1300</v>
      </c>
      <c r="P4288">
        <v>1515</v>
      </c>
      <c r="Q4288" t="s">
        <v>686</v>
      </c>
      <c r="S4288" t="s">
        <v>53</v>
      </c>
      <c r="T4288" t="s">
        <v>44</v>
      </c>
      <c r="U4288" s="1">
        <v>43626</v>
      </c>
      <c r="V4288" s="1">
        <v>43667</v>
      </c>
      <c r="W4288" t="s">
        <v>736</v>
      </c>
      <c r="X4288" t="s">
        <v>46</v>
      </c>
      <c r="Y4288">
        <v>25</v>
      </c>
      <c r="Z4288">
        <v>24</v>
      </c>
      <c r="AA4288">
        <v>100</v>
      </c>
      <c r="AB4288">
        <v>24</v>
      </c>
      <c r="AD4288">
        <f>IF(ISBLANK(Source[[#This Row],[CrosslistID]]),1,1/COUNTIFS(Source[CrosslistID],Source[[#This Row],[CrosslistID]],Source[TermDesc],Source[[#This Row],[TermDesc]]))</f>
        <v>1</v>
      </c>
      <c r="AG4288">
        <v>0</v>
      </c>
      <c r="AH4288">
        <v>24</v>
      </c>
      <c r="AI4288">
        <v>0.39500000000000002</v>
      </c>
      <c r="AJ4288">
        <v>0.39500000000000002</v>
      </c>
      <c r="AK4288">
        <v>3.4299999999999997E-2</v>
      </c>
      <c r="AL42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0.39500000000000002</v>
      </c>
      <c r="AM4288">
        <f>IF(AND(Source[[#This Row],[Credit_Noncredit]]="Noncredit",Source[[#This Row],[FTEF]]&gt;0),Source[[#This Row],[NC XLST FTES]]*525/(437.5*Source[[#This Row],[FTEF]]),0)</f>
        <v>13.819241982507291</v>
      </c>
      <c r="AN4288">
        <f>IF(Source[[#This Row],[Credit_Noncredit]]="Credit",Source[[#This Row],[Census Enrollment]],Source[[#This Row],[Noncredit Avg. Attendance]])</f>
        <v>13.819241982507291</v>
      </c>
    </row>
    <row r="4289" spans="1:40" x14ac:dyDescent="0.25">
      <c r="A4289" t="s">
        <v>1830</v>
      </c>
      <c r="B4289" t="s">
        <v>33</v>
      </c>
      <c r="C4289" t="s">
        <v>632</v>
      </c>
      <c r="D4289" t="s">
        <v>712</v>
      </c>
      <c r="E4289" s="4">
        <v>63265</v>
      </c>
      <c r="F4289" s="4" t="s">
        <v>713</v>
      </c>
      <c r="G4289" s="4">
        <v>7305</v>
      </c>
      <c r="H4289" t="str">
        <f>CONCATENATE(Source[[#This Row],[Subject]],TRIM(Source[[#This Row],[Course]]))</f>
        <v>OLAD7305</v>
      </c>
      <c r="I4289" t="str">
        <f>VLOOKUP(Source[[#This Row],[SubjCrse]],'Courses and Categories'!$E$2:$G$1816,3,FALSE)</f>
        <v>Noncredit Lifelong Learning</v>
      </c>
      <c r="J4289">
        <v>201</v>
      </c>
      <c r="K4289" t="s">
        <v>1897</v>
      </c>
      <c r="L4289" t="s">
        <v>39</v>
      </c>
      <c r="M4289" t="s">
        <v>40</v>
      </c>
      <c r="N4289" t="s">
        <v>41</v>
      </c>
      <c r="O4289">
        <v>900</v>
      </c>
      <c r="P4289">
        <v>1115</v>
      </c>
      <c r="Q4289" t="s">
        <v>735</v>
      </c>
      <c r="S4289" t="s">
        <v>53</v>
      </c>
      <c r="T4289" t="s">
        <v>224</v>
      </c>
      <c r="U4289" s="1">
        <v>43626</v>
      </c>
      <c r="V4289" s="1">
        <v>43667</v>
      </c>
      <c r="W4289" t="s">
        <v>736</v>
      </c>
      <c r="X4289" t="s">
        <v>46</v>
      </c>
      <c r="Y4289">
        <v>37</v>
      </c>
      <c r="Z4289">
        <v>37</v>
      </c>
      <c r="AA4289">
        <v>35</v>
      </c>
      <c r="AB4289">
        <v>105.71429999999999</v>
      </c>
      <c r="AD4289">
        <f>IF(ISBLANK(Source[[#This Row],[CrosslistID]]),1,1/COUNTIFS(Source[CrosslistID],Source[[#This Row],[CrosslistID]],Source[TermDesc],Source[[#This Row],[TermDesc]]))</f>
        <v>1</v>
      </c>
      <c r="AG4289">
        <v>0</v>
      </c>
      <c r="AH4289">
        <v>105.71429999999999</v>
      </c>
      <c r="AI4289">
        <v>0.58599999999999997</v>
      </c>
      <c r="AJ4289">
        <v>0.58599999999999997</v>
      </c>
      <c r="AK4289">
        <v>3.4299999999999997E-2</v>
      </c>
      <c r="AL42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0.58599999999999997</v>
      </c>
      <c r="AM4289">
        <f>IF(AND(Source[[#This Row],[Credit_Noncredit]]="Noncredit",Source[[#This Row],[FTEF]]&gt;0),Source[[#This Row],[NC XLST FTES]]*525/(437.5*Source[[#This Row],[FTEF]]),0)</f>
        <v>20.501457725947525</v>
      </c>
      <c r="AN4289">
        <f>IF(Source[[#This Row],[Credit_Noncredit]]="Credit",Source[[#This Row],[Census Enrollment]],Source[[#This Row],[Noncredit Avg. Attendance]])</f>
        <v>20.501457725947525</v>
      </c>
    </row>
    <row r="4290" spans="1:40" x14ac:dyDescent="0.25">
      <c r="A4290" t="s">
        <v>1830</v>
      </c>
      <c r="B4290" t="s">
        <v>33</v>
      </c>
      <c r="C4290" t="s">
        <v>632</v>
      </c>
      <c r="D4290" t="s">
        <v>712</v>
      </c>
      <c r="E4290" s="4">
        <v>63269</v>
      </c>
      <c r="F4290" s="4" t="s">
        <v>713</v>
      </c>
      <c r="G4290" s="4">
        <v>7305</v>
      </c>
      <c r="H4290" t="str">
        <f>CONCATENATE(Source[[#This Row],[Subject]],TRIM(Source[[#This Row],[Course]]))</f>
        <v>OLAD7305</v>
      </c>
      <c r="I4290" t="str">
        <f>VLOOKUP(Source[[#This Row],[SubjCrse]],'Courses and Categories'!$E$2:$G$1816,3,FALSE)</f>
        <v>Noncredit Lifelong Learning</v>
      </c>
      <c r="J4290">
        <v>702</v>
      </c>
      <c r="K4290" t="s">
        <v>1897</v>
      </c>
      <c r="L4290" t="s">
        <v>39</v>
      </c>
      <c r="M4290" t="s">
        <v>40</v>
      </c>
      <c r="N4290" t="s">
        <v>180</v>
      </c>
      <c r="O4290">
        <v>1245</v>
      </c>
      <c r="P4290">
        <v>1535</v>
      </c>
      <c r="Q4290" t="s">
        <v>52</v>
      </c>
      <c r="R4290">
        <v>454</v>
      </c>
      <c r="S4290" t="s">
        <v>53</v>
      </c>
      <c r="T4290" t="s">
        <v>224</v>
      </c>
      <c r="U4290" s="1">
        <v>43626</v>
      </c>
      <c r="V4290" s="1">
        <v>43667</v>
      </c>
      <c r="W4290" t="s">
        <v>736</v>
      </c>
      <c r="X4290" t="s">
        <v>46</v>
      </c>
      <c r="Y4290">
        <v>24</v>
      </c>
      <c r="Z4290">
        <v>24</v>
      </c>
      <c r="AA4290">
        <v>30</v>
      </c>
      <c r="AB4290">
        <v>80</v>
      </c>
      <c r="AD4290">
        <f>IF(ISBLANK(Source[[#This Row],[CrosslistID]]),1,1/COUNTIFS(Source[CrosslistID],Source[[#This Row],[CrosslistID]],Source[TermDesc],Source[[#This Row],[TermDesc]]))</f>
        <v>1</v>
      </c>
      <c r="AG4290">
        <v>0</v>
      </c>
      <c r="AH4290">
        <v>80</v>
      </c>
      <c r="AI4290">
        <v>0.58599999999999997</v>
      </c>
      <c r="AJ4290">
        <v>0.58599999999999997</v>
      </c>
      <c r="AK4290">
        <v>3.4299999999999997E-2</v>
      </c>
      <c r="AL42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0.58599999999999997</v>
      </c>
      <c r="AM4290">
        <f>IF(AND(Source[[#This Row],[Credit_Noncredit]]="Noncredit",Source[[#This Row],[FTEF]]&gt;0),Source[[#This Row],[NC XLST FTES]]*525/(437.5*Source[[#This Row],[FTEF]]),0)</f>
        <v>20.501457725947525</v>
      </c>
      <c r="AN4290">
        <f>IF(Source[[#This Row],[Credit_Noncredit]]="Credit",Source[[#This Row],[Census Enrollment]],Source[[#This Row],[Noncredit Avg. Attendance]])</f>
        <v>20.501457725947525</v>
      </c>
    </row>
    <row r="4291" spans="1:40" x14ac:dyDescent="0.25">
      <c r="A4291" t="s">
        <v>1830</v>
      </c>
      <c r="B4291" t="s">
        <v>33</v>
      </c>
      <c r="C4291" t="s">
        <v>632</v>
      </c>
      <c r="D4291" t="s">
        <v>712</v>
      </c>
      <c r="E4291" s="4">
        <v>63410</v>
      </c>
      <c r="F4291" s="4" t="s">
        <v>713</v>
      </c>
      <c r="G4291" s="4">
        <v>7505</v>
      </c>
      <c r="H4291" t="str">
        <f>CONCATENATE(Source[[#This Row],[Subject]],TRIM(Source[[#This Row],[Course]]))</f>
        <v>OLAD7505</v>
      </c>
      <c r="I4291" t="str">
        <f>VLOOKUP(Source[[#This Row],[SubjCrse]],'Courses and Categories'!$E$2:$G$1816,3,FALSE)</f>
        <v>Noncredit Lifelong Learning</v>
      </c>
      <c r="J4291">
        <v>701</v>
      </c>
      <c r="K4291" t="s">
        <v>1898</v>
      </c>
      <c r="L4291" t="s">
        <v>39</v>
      </c>
      <c r="M4291" t="s">
        <v>40</v>
      </c>
      <c r="N4291" t="s">
        <v>41</v>
      </c>
      <c r="O4291">
        <v>1330</v>
      </c>
      <c r="P4291">
        <v>1620</v>
      </c>
      <c r="Q4291" t="s">
        <v>52</v>
      </c>
      <c r="R4291">
        <v>471</v>
      </c>
      <c r="S4291" t="s">
        <v>53</v>
      </c>
      <c r="T4291" t="s">
        <v>224</v>
      </c>
      <c r="U4291" s="1">
        <v>43626</v>
      </c>
      <c r="V4291" s="1">
        <v>43667</v>
      </c>
      <c r="W4291" t="s">
        <v>79</v>
      </c>
      <c r="X4291" t="s">
        <v>46</v>
      </c>
      <c r="Y4291">
        <v>61</v>
      </c>
      <c r="Z4291">
        <v>61</v>
      </c>
      <c r="AA4291">
        <v>100</v>
      </c>
      <c r="AB4291">
        <v>61</v>
      </c>
      <c r="AD4291">
        <f>IF(ISBLANK(Source[[#This Row],[CrosslistID]]),1,1/COUNTIFS(Source[CrosslistID],Source[[#This Row],[CrosslistID]],Source[TermDesc],Source[[#This Row],[TermDesc]]))</f>
        <v>1</v>
      </c>
      <c r="AG4291">
        <v>0</v>
      </c>
      <c r="AH4291">
        <v>61</v>
      </c>
      <c r="AI4291">
        <v>1.1599999999999999</v>
      </c>
      <c r="AJ4291">
        <v>1.1599999999999999</v>
      </c>
      <c r="AK4291">
        <v>4.1099999999999998E-2</v>
      </c>
      <c r="AL42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1.1599999999999999</v>
      </c>
      <c r="AM4291">
        <f>IF(AND(Source[[#This Row],[Credit_Noncredit]]="Noncredit",Source[[#This Row],[FTEF]]&gt;0),Source[[#This Row],[NC XLST FTES]]*525/(437.5*Source[[#This Row],[FTEF]]),0)</f>
        <v>33.868613138686136</v>
      </c>
      <c r="AN4291">
        <f>IF(Source[[#This Row],[Credit_Noncredit]]="Credit",Source[[#This Row],[Census Enrollment]],Source[[#This Row],[Noncredit Avg. Attendance]])</f>
        <v>33.868613138686136</v>
      </c>
    </row>
    <row r="4292" spans="1:40" x14ac:dyDescent="0.25">
      <c r="A4292" t="s">
        <v>1830</v>
      </c>
      <c r="B4292" t="s">
        <v>33</v>
      </c>
      <c r="C4292" t="s">
        <v>632</v>
      </c>
      <c r="D4292" t="s">
        <v>712</v>
      </c>
      <c r="E4292" s="4">
        <v>62935</v>
      </c>
      <c r="F4292" s="4" t="s">
        <v>713</v>
      </c>
      <c r="G4292" s="4">
        <v>7506</v>
      </c>
      <c r="H4292" t="str">
        <f>CONCATENATE(Source[[#This Row],[Subject]],TRIM(Source[[#This Row],[Course]]))</f>
        <v>OLAD7506</v>
      </c>
      <c r="I4292" t="str">
        <f>VLOOKUP(Source[[#This Row],[SubjCrse]],'Courses and Categories'!$E$2:$G$1816,3,FALSE)</f>
        <v>Noncredit Lifelong Learning</v>
      </c>
      <c r="J4292">
        <v>201</v>
      </c>
      <c r="K4292" t="s">
        <v>1899</v>
      </c>
      <c r="L4292" t="s">
        <v>39</v>
      </c>
      <c r="M4292" t="s">
        <v>40</v>
      </c>
      <c r="N4292" t="s">
        <v>91</v>
      </c>
      <c r="O4292">
        <v>830</v>
      </c>
      <c r="P4292">
        <v>1120</v>
      </c>
      <c r="Q4292" t="s">
        <v>60</v>
      </c>
      <c r="R4292">
        <v>228</v>
      </c>
      <c r="S4292" t="s">
        <v>61</v>
      </c>
      <c r="T4292" t="s">
        <v>224</v>
      </c>
      <c r="U4292" s="1">
        <v>43626</v>
      </c>
      <c r="V4292" s="1">
        <v>43667</v>
      </c>
      <c r="W4292" t="s">
        <v>79</v>
      </c>
      <c r="X4292" t="s">
        <v>46</v>
      </c>
      <c r="Y4292">
        <v>48</v>
      </c>
      <c r="Z4292">
        <v>48</v>
      </c>
      <c r="AA4292">
        <v>100</v>
      </c>
      <c r="AB4292">
        <v>48</v>
      </c>
      <c r="AD4292">
        <f>IF(ISBLANK(Source[[#This Row],[CrosslistID]]),1,1/COUNTIFS(Source[CrosslistID],Source[[#This Row],[CrosslistID]],Source[TermDesc],Source[[#This Row],[TermDesc]]))</f>
        <v>1</v>
      </c>
      <c r="AG4292">
        <v>0</v>
      </c>
      <c r="AH4292">
        <v>48</v>
      </c>
      <c r="AI4292">
        <v>0.69099999999999995</v>
      </c>
      <c r="AJ4292">
        <v>0.69099999999999995</v>
      </c>
      <c r="AK4292">
        <v>4.1099999999999998E-2</v>
      </c>
      <c r="AL42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0.69099999999999995</v>
      </c>
      <c r="AM4292">
        <f>IF(AND(Source[[#This Row],[Credit_Noncredit]]="Noncredit",Source[[#This Row],[FTEF]]&gt;0),Source[[#This Row],[NC XLST FTES]]*525/(437.5*Source[[#This Row],[FTEF]]),0)</f>
        <v>20.175182481751825</v>
      </c>
      <c r="AN4292">
        <f>IF(Source[[#This Row],[Credit_Noncredit]]="Credit",Source[[#This Row],[Census Enrollment]],Source[[#This Row],[Noncredit Avg. Attendance]])</f>
        <v>20.175182481751825</v>
      </c>
    </row>
    <row r="4293" spans="1:40" x14ac:dyDescent="0.25">
      <c r="A4293" t="s">
        <v>1830</v>
      </c>
      <c r="B4293" t="s">
        <v>33</v>
      </c>
      <c r="C4293" t="s">
        <v>775</v>
      </c>
      <c r="D4293" t="s">
        <v>801</v>
      </c>
      <c r="E4293" s="4">
        <v>63230</v>
      </c>
      <c r="F4293" s="4" t="s">
        <v>802</v>
      </c>
      <c r="G4293" s="4">
        <v>9550</v>
      </c>
      <c r="H4293" t="str">
        <f>CONCATENATE(Source[[#This Row],[Subject]],TRIM(Source[[#This Row],[Course]]))</f>
        <v>TICU9550</v>
      </c>
      <c r="I4293" t="str">
        <f>VLOOKUP(Source[[#This Row],[SubjCrse]],'Courses and Categories'!$E$2:$G$1816,3,FALSE)</f>
        <v>Noncredit CTE</v>
      </c>
      <c r="J4293">
        <v>801</v>
      </c>
      <c r="K4293" t="s">
        <v>803</v>
      </c>
      <c r="L4293" t="s">
        <v>39</v>
      </c>
      <c r="M4293" t="s">
        <v>40</v>
      </c>
      <c r="N4293" t="s">
        <v>1050</v>
      </c>
      <c r="O4293">
        <v>810</v>
      </c>
      <c r="P4293">
        <v>1420</v>
      </c>
      <c r="Q4293" t="s">
        <v>221</v>
      </c>
      <c r="S4293" t="s">
        <v>43</v>
      </c>
      <c r="T4293" t="s">
        <v>224</v>
      </c>
      <c r="U4293" s="1">
        <v>43626</v>
      </c>
      <c r="V4293" s="1">
        <v>43667</v>
      </c>
      <c r="W4293" t="s">
        <v>807</v>
      </c>
      <c r="X4293" t="s">
        <v>46</v>
      </c>
      <c r="Y4293">
        <v>59</v>
      </c>
      <c r="Z4293">
        <v>58</v>
      </c>
      <c r="AA4293">
        <v>30</v>
      </c>
      <c r="AB4293">
        <v>193.33330000000001</v>
      </c>
      <c r="AD4293">
        <f>IF(ISBLANK(Source[[#This Row],[CrosslistID]]),1,1/COUNTIFS(Source[CrosslistID],Source[[#This Row],[CrosslistID]],Source[TermDesc],Source[[#This Row],[TermDesc]]))</f>
        <v>1</v>
      </c>
      <c r="AG4293">
        <v>0</v>
      </c>
      <c r="AH4293">
        <v>193.33330000000001</v>
      </c>
      <c r="AI4293">
        <v>6.9029999999999996</v>
      </c>
      <c r="AJ4293">
        <v>6.9029999999999996</v>
      </c>
      <c r="AK4293">
        <v>0.24</v>
      </c>
      <c r="AL42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6.9029999999999996</v>
      </c>
      <c r="AM4293">
        <f>IF(AND(Source[[#This Row],[Credit_Noncredit]]="Noncredit",Source[[#This Row],[FTEF]]&gt;0),Source[[#This Row],[NC XLST FTES]]*525/(437.5*Source[[#This Row],[FTEF]]),0)</f>
        <v>34.515000000000001</v>
      </c>
      <c r="AN4293">
        <f>IF(Source[[#This Row],[Credit_Noncredit]]="Credit",Source[[#This Row],[Census Enrollment]],Source[[#This Row],[Noncredit Avg. Attendance]])</f>
        <v>34.515000000000001</v>
      </c>
    </row>
    <row r="4294" spans="1:40" x14ac:dyDescent="0.25">
      <c r="A4294" t="s">
        <v>1830</v>
      </c>
      <c r="B4294" t="s">
        <v>33</v>
      </c>
      <c r="C4294" t="s">
        <v>811</v>
      </c>
      <c r="D4294" t="s">
        <v>812</v>
      </c>
      <c r="E4294" s="4">
        <v>63059</v>
      </c>
      <c r="F4294" s="4" t="s">
        <v>813</v>
      </c>
      <c r="G4294" s="4">
        <v>4414</v>
      </c>
      <c r="H4294" t="str">
        <f>CONCATENATE(Source[[#This Row],[Subject]],TRIM(Source[[#This Row],[Course]]))</f>
        <v>DSPS4414</v>
      </c>
      <c r="I4294" t="str">
        <f>VLOOKUP(Source[[#This Row],[SubjCrse]],'Courses and Categories'!$E$2:$G$1816,3,FALSE)</f>
        <v>Noncredit DSPS</v>
      </c>
      <c r="J4294">
        <v>203</v>
      </c>
      <c r="K4294" t="s">
        <v>875</v>
      </c>
      <c r="L4294" t="s">
        <v>39</v>
      </c>
      <c r="M4294" t="s">
        <v>40</v>
      </c>
      <c r="N4294" t="s">
        <v>826</v>
      </c>
      <c r="O4294" t="s">
        <v>1900</v>
      </c>
      <c r="P4294" t="s">
        <v>1901</v>
      </c>
      <c r="Q4294" t="s">
        <v>1902</v>
      </c>
      <c r="S4294" t="s">
        <v>61</v>
      </c>
      <c r="T4294" t="s">
        <v>224</v>
      </c>
      <c r="U4294" s="1">
        <v>43626</v>
      </c>
      <c r="V4294" s="1">
        <v>43667</v>
      </c>
      <c r="W4294" t="s">
        <v>819</v>
      </c>
      <c r="X4294" t="s">
        <v>46</v>
      </c>
      <c r="Y4294">
        <v>23</v>
      </c>
      <c r="Z4294">
        <v>21</v>
      </c>
      <c r="AA4294">
        <v>99</v>
      </c>
      <c r="AB4294">
        <v>21.2121</v>
      </c>
      <c r="AD4294">
        <f>IF(ISBLANK(Source[[#This Row],[CrosslistID]]),1,1/COUNTIFS(Source[CrosslistID],Source[[#This Row],[CrosslistID]],Source[TermDesc],Source[[#This Row],[TermDesc]]))</f>
        <v>1</v>
      </c>
      <c r="AG4294">
        <v>0</v>
      </c>
      <c r="AH4294">
        <v>21.2121</v>
      </c>
      <c r="AI4294">
        <v>8.5999999999999993E-2</v>
      </c>
      <c r="AJ4294">
        <v>8.5999999999999993E-2</v>
      </c>
      <c r="AK4294">
        <v>6.8599999999999994E-2</v>
      </c>
      <c r="AL42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8.5999999999999993E-2</v>
      </c>
      <c r="AM4294">
        <f>IF(AND(Source[[#This Row],[Credit_Noncredit]]="Noncredit",Source[[#This Row],[FTEF]]&gt;0),Source[[#This Row],[NC XLST FTES]]*525/(437.5*Source[[#This Row],[FTEF]]),0)</f>
        <v>1.5043731778425657</v>
      </c>
      <c r="AN4294">
        <f>IF(Source[[#This Row],[Credit_Noncredit]]="Credit",Source[[#This Row],[Census Enrollment]],Source[[#This Row],[Noncredit Avg. Attendance]])</f>
        <v>1.5043731778425657</v>
      </c>
    </row>
    <row r="4295" spans="1:40" x14ac:dyDescent="0.25">
      <c r="A4295" t="s">
        <v>1830</v>
      </c>
      <c r="B4295" t="s">
        <v>33</v>
      </c>
      <c r="C4295" t="s">
        <v>811</v>
      </c>
      <c r="D4295" t="s">
        <v>812</v>
      </c>
      <c r="E4295" s="4">
        <v>63063</v>
      </c>
      <c r="F4295" s="4" t="s">
        <v>813</v>
      </c>
      <c r="G4295" s="4">
        <v>4417</v>
      </c>
      <c r="H4295" t="str">
        <f>CONCATENATE(Source[[#This Row],[Subject]],TRIM(Source[[#This Row],[Course]]))</f>
        <v>DSPS4417</v>
      </c>
      <c r="I4295" t="str">
        <f>VLOOKUP(Source[[#This Row],[SubjCrse]],'Courses and Categories'!$E$2:$G$1816,3,FALSE)</f>
        <v>Noncredit DSPS</v>
      </c>
      <c r="J4295">
        <v>202</v>
      </c>
      <c r="K4295" t="s">
        <v>1903</v>
      </c>
      <c r="L4295" t="s">
        <v>39</v>
      </c>
      <c r="M4295" t="s">
        <v>40</v>
      </c>
      <c r="N4295" t="s">
        <v>50</v>
      </c>
      <c r="O4295">
        <v>1430</v>
      </c>
      <c r="P4295">
        <v>1720</v>
      </c>
      <c r="Q4295" t="s">
        <v>1904</v>
      </c>
      <c r="S4295" t="s">
        <v>61</v>
      </c>
      <c r="T4295" t="s">
        <v>224</v>
      </c>
      <c r="U4295" s="1">
        <v>43626</v>
      </c>
      <c r="V4295" s="1">
        <v>43667</v>
      </c>
      <c r="W4295" t="s">
        <v>835</v>
      </c>
      <c r="X4295" t="s">
        <v>46</v>
      </c>
      <c r="Y4295">
        <v>18</v>
      </c>
      <c r="Z4295">
        <v>18</v>
      </c>
      <c r="AA4295">
        <v>99</v>
      </c>
      <c r="AB4295">
        <v>18.181799999999999</v>
      </c>
      <c r="AD4295">
        <f>IF(ISBLANK(Source[[#This Row],[CrosslistID]]),1,1/COUNTIFS(Source[CrosslistID],Source[[#This Row],[CrosslistID]],Source[TermDesc],Source[[#This Row],[TermDesc]]))</f>
        <v>1</v>
      </c>
      <c r="AG4295">
        <v>0</v>
      </c>
      <c r="AH4295">
        <v>18.181799999999999</v>
      </c>
      <c r="AI4295">
        <v>6.9000000000000006E-2</v>
      </c>
      <c r="AJ4295">
        <v>6.9000000000000006E-2</v>
      </c>
      <c r="AK4295">
        <v>4.1099999999999998E-2</v>
      </c>
      <c r="AL42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6.9000000000000006E-2</v>
      </c>
      <c r="AM4295">
        <f>IF(AND(Source[[#This Row],[Credit_Noncredit]]="Noncredit",Source[[#This Row],[FTEF]]&gt;0),Source[[#This Row],[NC XLST FTES]]*525/(437.5*Source[[#This Row],[FTEF]]),0)</f>
        <v>2.0145985401459856</v>
      </c>
      <c r="AN4295">
        <f>IF(Source[[#This Row],[Credit_Noncredit]]="Credit",Source[[#This Row],[Census Enrollment]],Source[[#This Row],[Noncredit Avg. Attendance]])</f>
        <v>2.0145985401459856</v>
      </c>
    </row>
    <row r="4296" spans="1:40" x14ac:dyDescent="0.25">
      <c r="A4296" t="s">
        <v>1830</v>
      </c>
      <c r="B4296" t="s">
        <v>33</v>
      </c>
      <c r="C4296" t="s">
        <v>811</v>
      </c>
      <c r="D4296" t="s">
        <v>812</v>
      </c>
      <c r="E4296" s="4">
        <v>63064</v>
      </c>
      <c r="F4296" s="4" t="s">
        <v>813</v>
      </c>
      <c r="G4296" s="4">
        <v>4417</v>
      </c>
      <c r="H4296" t="str">
        <f>CONCATENATE(Source[[#This Row],[Subject]],TRIM(Source[[#This Row],[Course]]))</f>
        <v>DSPS4417</v>
      </c>
      <c r="I4296" t="str">
        <f>VLOOKUP(Source[[#This Row],[SubjCrse]],'Courses and Categories'!$E$2:$G$1816,3,FALSE)</f>
        <v>Noncredit DSPS</v>
      </c>
      <c r="J4296">
        <v>203</v>
      </c>
      <c r="K4296" t="s">
        <v>1903</v>
      </c>
      <c r="L4296" t="s">
        <v>87</v>
      </c>
      <c r="M4296" t="s">
        <v>40</v>
      </c>
      <c r="N4296" t="s">
        <v>820</v>
      </c>
      <c r="O4296" t="s">
        <v>837</v>
      </c>
      <c r="P4296" t="s">
        <v>838</v>
      </c>
      <c r="Q4296" t="s">
        <v>818</v>
      </c>
      <c r="S4296" t="s">
        <v>134</v>
      </c>
      <c r="T4296" t="s">
        <v>44</v>
      </c>
      <c r="U4296" s="1">
        <v>43626</v>
      </c>
      <c r="V4296" s="1">
        <v>43667</v>
      </c>
      <c r="W4296" t="s">
        <v>819</v>
      </c>
      <c r="X4296" t="s">
        <v>46</v>
      </c>
      <c r="Y4296">
        <v>21</v>
      </c>
      <c r="Z4296">
        <v>21</v>
      </c>
      <c r="AA4296">
        <v>99</v>
      </c>
      <c r="AB4296">
        <v>21.2121</v>
      </c>
      <c r="AD4296">
        <f>IF(ISBLANK(Source[[#This Row],[CrosslistID]]),1,1/COUNTIFS(Source[CrosslistID],Source[[#This Row],[CrosslistID]],Source[TermDesc],Source[[#This Row],[TermDesc]]))</f>
        <v>1</v>
      </c>
      <c r="AG4296">
        <v>0</v>
      </c>
      <c r="AH4296">
        <v>21.2121</v>
      </c>
      <c r="AI4296">
        <v>9.0999999999999998E-2</v>
      </c>
      <c r="AJ4296">
        <v>9.0999999999999998E-2</v>
      </c>
      <c r="AK4296">
        <v>4.1099999999999998E-2</v>
      </c>
      <c r="AL42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9.0999999999999998E-2</v>
      </c>
      <c r="AM4296">
        <f>IF(AND(Source[[#This Row],[Credit_Noncredit]]="Noncredit",Source[[#This Row],[FTEF]]&gt;0),Source[[#This Row],[NC XLST FTES]]*525/(437.5*Source[[#This Row],[FTEF]]),0)</f>
        <v>2.6569343065693429</v>
      </c>
      <c r="AN4296">
        <f>IF(Source[[#This Row],[Credit_Noncredit]]="Credit",Source[[#This Row],[Census Enrollment]],Source[[#This Row],[Noncredit Avg. Attendance]])</f>
        <v>2.6569343065693429</v>
      </c>
    </row>
    <row r="4297" spans="1:40" x14ac:dyDescent="0.25">
      <c r="A4297" t="s">
        <v>1830</v>
      </c>
      <c r="B4297" t="s">
        <v>33</v>
      </c>
      <c r="C4297" t="s">
        <v>811</v>
      </c>
      <c r="D4297" t="s">
        <v>812</v>
      </c>
      <c r="E4297" s="4">
        <v>63065</v>
      </c>
      <c r="F4297" s="4" t="s">
        <v>813</v>
      </c>
      <c r="G4297" s="4">
        <v>4417</v>
      </c>
      <c r="H4297" t="str">
        <f>CONCATENATE(Source[[#This Row],[Subject]],TRIM(Source[[#This Row],[Course]]))</f>
        <v>DSPS4417</v>
      </c>
      <c r="I4297" t="str">
        <f>VLOOKUP(Source[[#This Row],[SubjCrse]],'Courses and Categories'!$E$2:$G$1816,3,FALSE)</f>
        <v>Noncredit DSPS</v>
      </c>
      <c r="J4297">
        <v>701</v>
      </c>
      <c r="K4297" t="s">
        <v>1903</v>
      </c>
      <c r="L4297" t="s">
        <v>39</v>
      </c>
      <c r="M4297" t="s">
        <v>40</v>
      </c>
      <c r="N4297" t="s">
        <v>1905</v>
      </c>
      <c r="O4297" t="s">
        <v>1906</v>
      </c>
      <c r="P4297" t="s">
        <v>1907</v>
      </c>
      <c r="Q4297" t="s">
        <v>296</v>
      </c>
      <c r="R4297" t="s">
        <v>1908</v>
      </c>
      <c r="S4297" t="s">
        <v>53</v>
      </c>
      <c r="T4297" t="s">
        <v>224</v>
      </c>
      <c r="U4297" s="1">
        <v>43626</v>
      </c>
      <c r="V4297" s="1">
        <v>43667</v>
      </c>
      <c r="W4297" t="s">
        <v>819</v>
      </c>
      <c r="X4297" t="s">
        <v>46</v>
      </c>
      <c r="Y4297">
        <v>31</v>
      </c>
      <c r="Z4297">
        <v>31</v>
      </c>
      <c r="AA4297">
        <v>30</v>
      </c>
      <c r="AB4297">
        <v>103.33329999999999</v>
      </c>
      <c r="AD4297">
        <f>IF(ISBLANK(Source[[#This Row],[CrosslistID]]),1,1/COUNTIFS(Source[CrosslistID],Source[[#This Row],[CrosslistID]],Source[TermDesc],Source[[#This Row],[TermDesc]]))</f>
        <v>1</v>
      </c>
      <c r="AG4297">
        <v>0</v>
      </c>
      <c r="AH4297">
        <v>103.33329999999999</v>
      </c>
      <c r="AI4297">
        <v>0.124</v>
      </c>
      <c r="AJ4297">
        <v>0.124</v>
      </c>
      <c r="AK4297">
        <v>6.8599999999999994E-2</v>
      </c>
      <c r="AL42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0.124</v>
      </c>
      <c r="AM4297">
        <f>IF(AND(Source[[#This Row],[Credit_Noncredit]]="Noncredit",Source[[#This Row],[FTEF]]&gt;0),Source[[#This Row],[NC XLST FTES]]*525/(437.5*Source[[#This Row],[FTEF]]),0)</f>
        <v>2.1690962099125364</v>
      </c>
      <c r="AN4297">
        <f>IF(Source[[#This Row],[Credit_Noncredit]]="Credit",Source[[#This Row],[Census Enrollment]],Source[[#This Row],[Noncredit Avg. Attendance]])</f>
        <v>2.1690962099125364</v>
      </c>
    </row>
    <row r="4298" spans="1:40" x14ac:dyDescent="0.25">
      <c r="A4298" t="s">
        <v>1830</v>
      </c>
      <c r="B4298" t="s">
        <v>33</v>
      </c>
      <c r="C4298" t="s">
        <v>811</v>
      </c>
      <c r="D4298" t="s">
        <v>812</v>
      </c>
      <c r="E4298" s="4">
        <v>63073</v>
      </c>
      <c r="F4298" s="4" t="s">
        <v>813</v>
      </c>
      <c r="G4298" s="4">
        <v>4435</v>
      </c>
      <c r="H4298" t="str">
        <f>CONCATENATE(Source[[#This Row],[Subject]],TRIM(Source[[#This Row],[Course]]))</f>
        <v>DSPS4435</v>
      </c>
      <c r="I4298" t="str">
        <f>VLOOKUP(Source[[#This Row],[SubjCrse]],'Courses and Categories'!$E$2:$G$1816,3,FALSE)</f>
        <v>Noncredit DSPS</v>
      </c>
      <c r="J4298">
        <v>101</v>
      </c>
      <c r="K4298" t="s">
        <v>1909</v>
      </c>
      <c r="L4298" t="s">
        <v>39</v>
      </c>
      <c r="M4298" t="s">
        <v>40</v>
      </c>
      <c r="N4298" t="s">
        <v>41</v>
      </c>
      <c r="O4298">
        <v>910</v>
      </c>
      <c r="P4298">
        <v>1400</v>
      </c>
      <c r="Q4298" t="s">
        <v>850</v>
      </c>
      <c r="R4298">
        <v>231</v>
      </c>
      <c r="S4298" t="s">
        <v>134</v>
      </c>
      <c r="T4298" t="s">
        <v>224</v>
      </c>
      <c r="U4298" s="1">
        <v>43626</v>
      </c>
      <c r="V4298" s="1">
        <v>43665</v>
      </c>
      <c r="W4298" t="s">
        <v>1910</v>
      </c>
      <c r="X4298" t="s">
        <v>46</v>
      </c>
      <c r="Y4298">
        <v>50</v>
      </c>
      <c r="Z4298">
        <v>37</v>
      </c>
      <c r="AA4298">
        <v>60</v>
      </c>
      <c r="AB4298">
        <v>61.666699999999999</v>
      </c>
      <c r="AD4298">
        <f>IF(ISBLANK(Source[[#This Row],[CrosslistID]]),1,1/COUNTIFS(Source[CrosslistID],Source[[#This Row],[CrosslistID]],Source[TermDesc],Source[[#This Row],[TermDesc]]))</f>
        <v>1</v>
      </c>
      <c r="AG4298">
        <v>0</v>
      </c>
      <c r="AH4298">
        <v>61.666699999999999</v>
      </c>
      <c r="AI4298">
        <v>0.38300000000000001</v>
      </c>
      <c r="AJ4298">
        <v>0.38300000000000001</v>
      </c>
      <c r="AK4298">
        <v>6.8599999999999994E-2</v>
      </c>
      <c r="AL42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0.38300000000000001</v>
      </c>
      <c r="AM4298">
        <f>IF(AND(Source[[#This Row],[Credit_Noncredit]]="Noncredit",Source[[#This Row],[FTEF]]&gt;0),Source[[#This Row],[NC XLST FTES]]*525/(437.5*Source[[#This Row],[FTEF]]),0)</f>
        <v>6.699708454810497</v>
      </c>
      <c r="AN4298">
        <f>IF(Source[[#This Row],[Credit_Noncredit]]="Credit",Source[[#This Row],[Census Enrollment]],Source[[#This Row],[Noncredit Avg. Attendance]])</f>
        <v>6.699708454810497</v>
      </c>
    </row>
    <row r="4299" spans="1:40" x14ac:dyDescent="0.25">
      <c r="A4299" t="s">
        <v>1830</v>
      </c>
      <c r="B4299" t="s">
        <v>33</v>
      </c>
      <c r="C4299" t="s">
        <v>811</v>
      </c>
      <c r="D4299" t="s">
        <v>812</v>
      </c>
      <c r="E4299" s="4">
        <v>63074</v>
      </c>
      <c r="F4299" s="4" t="s">
        <v>813</v>
      </c>
      <c r="G4299" s="4">
        <v>4435</v>
      </c>
      <c r="H4299" t="str">
        <f>CONCATENATE(Source[[#This Row],[Subject]],TRIM(Source[[#This Row],[Course]]))</f>
        <v>DSPS4435</v>
      </c>
      <c r="I4299" t="str">
        <f>VLOOKUP(Source[[#This Row],[SubjCrse]],'Courses and Categories'!$E$2:$G$1816,3,FALSE)</f>
        <v>Noncredit DSPS</v>
      </c>
      <c r="J4299">
        <v>102</v>
      </c>
      <c r="K4299" t="s">
        <v>1909</v>
      </c>
      <c r="L4299" t="s">
        <v>39</v>
      </c>
      <c r="M4299" t="s">
        <v>40</v>
      </c>
      <c r="N4299" t="s">
        <v>50</v>
      </c>
      <c r="O4299">
        <v>910</v>
      </c>
      <c r="P4299">
        <v>1400</v>
      </c>
      <c r="Q4299" t="s">
        <v>850</v>
      </c>
      <c r="R4299">
        <v>231</v>
      </c>
      <c r="S4299" t="s">
        <v>134</v>
      </c>
      <c r="T4299" t="s">
        <v>224</v>
      </c>
      <c r="U4299" s="1">
        <v>43626</v>
      </c>
      <c r="V4299" s="1">
        <v>43665</v>
      </c>
      <c r="W4299" t="s">
        <v>1910</v>
      </c>
      <c r="X4299" t="s">
        <v>46</v>
      </c>
      <c r="Y4299">
        <v>41</v>
      </c>
      <c r="Z4299">
        <v>32</v>
      </c>
      <c r="AA4299">
        <v>60</v>
      </c>
      <c r="AB4299">
        <v>53.333300000000001</v>
      </c>
      <c r="AD4299">
        <f>IF(ISBLANK(Source[[#This Row],[CrosslistID]]),1,1/COUNTIFS(Source[CrosslistID],Source[[#This Row],[CrosslistID]],Source[TermDesc],Source[[#This Row],[TermDesc]]))</f>
        <v>1</v>
      </c>
      <c r="AG4299">
        <v>0</v>
      </c>
      <c r="AH4299">
        <v>53.333300000000001</v>
      </c>
      <c r="AI4299">
        <v>0.44800000000000001</v>
      </c>
      <c r="AJ4299">
        <v>0.44800000000000001</v>
      </c>
      <c r="AK4299">
        <v>6.8599999999999994E-2</v>
      </c>
      <c r="AL42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0.44800000000000001</v>
      </c>
      <c r="AM4299">
        <f>IF(AND(Source[[#This Row],[Credit_Noncredit]]="Noncredit",Source[[#This Row],[FTEF]]&gt;0),Source[[#This Row],[NC XLST FTES]]*525/(437.5*Source[[#This Row],[FTEF]]),0)</f>
        <v>7.8367346938775526</v>
      </c>
      <c r="AN4299">
        <f>IF(Source[[#This Row],[Credit_Noncredit]]="Credit",Source[[#This Row],[Census Enrollment]],Source[[#This Row],[Noncredit Avg. Attendance]])</f>
        <v>7.8367346938775526</v>
      </c>
    </row>
    <row r="4300" spans="1:40" x14ac:dyDescent="0.25">
      <c r="A4300" t="s">
        <v>1830</v>
      </c>
      <c r="B4300" t="s">
        <v>33</v>
      </c>
      <c r="C4300" t="s">
        <v>811</v>
      </c>
      <c r="D4300" t="s">
        <v>812</v>
      </c>
      <c r="E4300" s="4">
        <v>63075</v>
      </c>
      <c r="F4300" s="4" t="s">
        <v>813</v>
      </c>
      <c r="G4300" s="4">
        <v>4435</v>
      </c>
      <c r="H4300" t="str">
        <f>CONCATENATE(Source[[#This Row],[Subject]],TRIM(Source[[#This Row],[Course]]))</f>
        <v>DSPS4435</v>
      </c>
      <c r="I4300" t="str">
        <f>VLOOKUP(Source[[#This Row],[SubjCrse]],'Courses and Categories'!$E$2:$G$1816,3,FALSE)</f>
        <v>Noncredit DSPS</v>
      </c>
      <c r="J4300">
        <v>103</v>
      </c>
      <c r="K4300" t="s">
        <v>1909</v>
      </c>
      <c r="L4300" t="s">
        <v>39</v>
      </c>
      <c r="M4300" t="s">
        <v>40</v>
      </c>
      <c r="N4300" t="s">
        <v>185</v>
      </c>
      <c r="O4300">
        <v>910</v>
      </c>
      <c r="P4300">
        <v>1400</v>
      </c>
      <c r="Q4300" t="s">
        <v>850</v>
      </c>
      <c r="R4300">
        <v>231</v>
      </c>
      <c r="S4300" t="s">
        <v>134</v>
      </c>
      <c r="T4300" t="s">
        <v>224</v>
      </c>
      <c r="U4300" s="1">
        <v>43626</v>
      </c>
      <c r="V4300" s="1">
        <v>43665</v>
      </c>
      <c r="W4300" t="s">
        <v>1910</v>
      </c>
      <c r="X4300" t="s">
        <v>46</v>
      </c>
      <c r="Y4300">
        <v>46</v>
      </c>
      <c r="Z4300">
        <v>34</v>
      </c>
      <c r="AA4300">
        <v>60</v>
      </c>
      <c r="AB4300">
        <v>56.666699999999999</v>
      </c>
      <c r="AD4300">
        <f>IF(ISBLANK(Source[[#This Row],[CrosslistID]]),1,1/COUNTIFS(Source[CrosslistID],Source[[#This Row],[CrosslistID]],Source[TermDesc],Source[[#This Row],[TermDesc]]))</f>
        <v>1</v>
      </c>
      <c r="AG4300">
        <v>0</v>
      </c>
      <c r="AH4300">
        <v>56.666699999999999</v>
      </c>
      <c r="AI4300">
        <v>0.20499999999999999</v>
      </c>
      <c r="AJ4300">
        <v>0.20499999999999999</v>
      </c>
      <c r="AK4300">
        <v>5.7099999999999998E-2</v>
      </c>
      <c r="AL43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0.20499999999999999</v>
      </c>
      <c r="AM4300">
        <f>IF(AND(Source[[#This Row],[Credit_Noncredit]]="Noncredit",Source[[#This Row],[FTEF]]&gt;0),Source[[#This Row],[NC XLST FTES]]*525/(437.5*Source[[#This Row],[FTEF]]),0)</f>
        <v>4.3082311733800349</v>
      </c>
      <c r="AN4300">
        <f>IF(Source[[#This Row],[Credit_Noncredit]]="Credit",Source[[#This Row],[Census Enrollment]],Source[[#This Row],[Noncredit Avg. Attendance]])</f>
        <v>4.3082311733800349</v>
      </c>
    </row>
    <row r="4301" spans="1:40" x14ac:dyDescent="0.25">
      <c r="A4301" t="s">
        <v>1830</v>
      </c>
      <c r="B4301" t="s">
        <v>33</v>
      </c>
      <c r="C4301" t="s">
        <v>811</v>
      </c>
      <c r="D4301" t="s">
        <v>812</v>
      </c>
      <c r="E4301" s="4">
        <v>63076</v>
      </c>
      <c r="F4301" s="4" t="s">
        <v>813</v>
      </c>
      <c r="G4301" s="4">
        <v>4435</v>
      </c>
      <c r="H4301" t="str">
        <f>CONCATENATE(Source[[#This Row],[Subject]],TRIM(Source[[#This Row],[Course]]))</f>
        <v>DSPS4435</v>
      </c>
      <c r="I4301" t="str">
        <f>VLOOKUP(Source[[#This Row],[SubjCrse]],'Courses and Categories'!$E$2:$G$1816,3,FALSE)</f>
        <v>Noncredit DSPS</v>
      </c>
      <c r="J4301">
        <v>201</v>
      </c>
      <c r="K4301" t="s">
        <v>1909</v>
      </c>
      <c r="L4301" t="s">
        <v>39</v>
      </c>
      <c r="M4301" t="s">
        <v>40</v>
      </c>
      <c r="N4301" t="s">
        <v>180</v>
      </c>
      <c r="O4301">
        <v>900</v>
      </c>
      <c r="P4301">
        <v>1350</v>
      </c>
      <c r="Q4301" t="s">
        <v>60</v>
      </c>
      <c r="R4301">
        <v>104</v>
      </c>
      <c r="S4301" t="s">
        <v>61</v>
      </c>
      <c r="T4301" t="s">
        <v>224</v>
      </c>
      <c r="U4301" s="1">
        <v>43626</v>
      </c>
      <c r="V4301" s="1">
        <v>43665</v>
      </c>
      <c r="W4301" t="s">
        <v>862</v>
      </c>
      <c r="X4301" t="s">
        <v>46</v>
      </c>
      <c r="Y4301">
        <v>65</v>
      </c>
      <c r="Z4301">
        <v>63</v>
      </c>
      <c r="AA4301">
        <v>60</v>
      </c>
      <c r="AB4301">
        <v>105</v>
      </c>
      <c r="AD4301">
        <f>IF(ISBLANK(Source[[#This Row],[CrosslistID]]),1,1/COUNTIFS(Source[CrosslistID],Source[[#This Row],[CrosslistID]],Source[TermDesc],Source[[#This Row],[TermDesc]]))</f>
        <v>1</v>
      </c>
      <c r="AG4301">
        <v>0</v>
      </c>
      <c r="AH4301">
        <v>105</v>
      </c>
      <c r="AI4301">
        <v>1.208</v>
      </c>
      <c r="AJ4301">
        <v>1.208</v>
      </c>
      <c r="AK4301">
        <v>6.8599999999999994E-2</v>
      </c>
      <c r="AL43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1.208</v>
      </c>
      <c r="AM4301">
        <f>IF(AND(Source[[#This Row],[Credit_Noncredit]]="Noncredit",Source[[#This Row],[FTEF]]&gt;0),Source[[#This Row],[NC XLST FTES]]*525/(437.5*Source[[#This Row],[FTEF]]),0)</f>
        <v>21.131195335276967</v>
      </c>
      <c r="AN4301">
        <f>IF(Source[[#This Row],[Credit_Noncredit]]="Credit",Source[[#This Row],[Census Enrollment]],Source[[#This Row],[Noncredit Avg. Attendance]])</f>
        <v>21.131195335276967</v>
      </c>
    </row>
    <row r="4302" spans="1:40" x14ac:dyDescent="0.25">
      <c r="A4302" t="s">
        <v>1830</v>
      </c>
      <c r="B4302" t="s">
        <v>33</v>
      </c>
      <c r="C4302" t="s">
        <v>811</v>
      </c>
      <c r="D4302" t="s">
        <v>812</v>
      </c>
      <c r="E4302" s="4">
        <v>63077</v>
      </c>
      <c r="F4302" s="4" t="s">
        <v>813</v>
      </c>
      <c r="G4302" s="4">
        <v>4435</v>
      </c>
      <c r="H4302" t="str">
        <f>CONCATENATE(Source[[#This Row],[Subject]],TRIM(Source[[#This Row],[Course]]))</f>
        <v>DSPS4435</v>
      </c>
      <c r="I4302" t="str">
        <f>VLOOKUP(Source[[#This Row],[SubjCrse]],'Courses and Categories'!$E$2:$G$1816,3,FALSE)</f>
        <v>Noncredit DSPS</v>
      </c>
      <c r="J4302">
        <v>202</v>
      </c>
      <c r="K4302" t="s">
        <v>1909</v>
      </c>
      <c r="L4302" t="s">
        <v>39</v>
      </c>
      <c r="M4302" t="s">
        <v>40</v>
      </c>
      <c r="N4302" t="s">
        <v>41</v>
      </c>
      <c r="O4302">
        <v>900</v>
      </c>
      <c r="P4302">
        <v>1350</v>
      </c>
      <c r="Q4302" t="s">
        <v>60</v>
      </c>
      <c r="R4302">
        <v>104</v>
      </c>
      <c r="S4302" t="s">
        <v>61</v>
      </c>
      <c r="T4302" t="s">
        <v>224</v>
      </c>
      <c r="U4302" s="1">
        <v>43626</v>
      </c>
      <c r="V4302" s="1">
        <v>43665</v>
      </c>
      <c r="W4302" t="s">
        <v>862</v>
      </c>
      <c r="X4302" t="s">
        <v>46</v>
      </c>
      <c r="Y4302">
        <v>87</v>
      </c>
      <c r="Z4302">
        <v>74</v>
      </c>
      <c r="AA4302">
        <v>60</v>
      </c>
      <c r="AB4302">
        <v>123.33329999999999</v>
      </c>
      <c r="AD4302">
        <f>IF(ISBLANK(Source[[#This Row],[CrosslistID]]),1,1/COUNTIFS(Source[CrosslistID],Source[[#This Row],[CrosslistID]],Source[TermDesc],Source[[#This Row],[TermDesc]]))</f>
        <v>1</v>
      </c>
      <c r="AG4302">
        <v>0</v>
      </c>
      <c r="AH4302">
        <v>123.33329999999999</v>
      </c>
      <c r="AI4302">
        <v>1.478</v>
      </c>
      <c r="AJ4302">
        <v>1.478</v>
      </c>
      <c r="AK4302">
        <v>6.8599999999999994E-2</v>
      </c>
      <c r="AL43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1.478</v>
      </c>
      <c r="AM4302">
        <f>IF(AND(Source[[#This Row],[Credit_Noncredit]]="Noncredit",Source[[#This Row],[FTEF]]&gt;0),Source[[#This Row],[NC XLST FTES]]*525/(437.5*Source[[#This Row],[FTEF]]),0)</f>
        <v>25.854227405247819</v>
      </c>
      <c r="AN4302">
        <f>IF(Source[[#This Row],[Credit_Noncredit]]="Credit",Source[[#This Row],[Census Enrollment]],Source[[#This Row],[Noncredit Avg. Attendance]])</f>
        <v>25.854227405247819</v>
      </c>
    </row>
    <row r="4303" spans="1:40" x14ac:dyDescent="0.25">
      <c r="A4303" t="s">
        <v>1830</v>
      </c>
      <c r="B4303" t="s">
        <v>33</v>
      </c>
      <c r="C4303" t="s">
        <v>811</v>
      </c>
      <c r="D4303" t="s">
        <v>812</v>
      </c>
      <c r="E4303" s="4">
        <v>63078</v>
      </c>
      <c r="F4303" s="4" t="s">
        <v>813</v>
      </c>
      <c r="G4303" s="4">
        <v>4435</v>
      </c>
      <c r="H4303" t="str">
        <f>CONCATENATE(Source[[#This Row],[Subject]],TRIM(Source[[#This Row],[Course]]))</f>
        <v>DSPS4435</v>
      </c>
      <c r="I4303" t="str">
        <f>VLOOKUP(Source[[#This Row],[SubjCrse]],'Courses and Categories'!$E$2:$G$1816,3,FALSE)</f>
        <v>Noncredit DSPS</v>
      </c>
      <c r="J4303">
        <v>203</v>
      </c>
      <c r="K4303" t="s">
        <v>1909</v>
      </c>
      <c r="L4303" t="s">
        <v>39</v>
      </c>
      <c r="M4303" t="s">
        <v>40</v>
      </c>
      <c r="N4303" t="s">
        <v>50</v>
      </c>
      <c r="O4303">
        <v>900</v>
      </c>
      <c r="P4303">
        <v>1350</v>
      </c>
      <c r="Q4303" t="s">
        <v>60</v>
      </c>
      <c r="R4303">
        <v>104</v>
      </c>
      <c r="S4303" t="s">
        <v>61</v>
      </c>
      <c r="T4303" t="s">
        <v>224</v>
      </c>
      <c r="U4303" s="1">
        <v>43626</v>
      </c>
      <c r="V4303" s="1">
        <v>43665</v>
      </c>
      <c r="W4303" t="s">
        <v>862</v>
      </c>
      <c r="X4303" t="s">
        <v>46</v>
      </c>
      <c r="Y4303">
        <v>74</v>
      </c>
      <c r="Z4303">
        <v>69</v>
      </c>
      <c r="AA4303">
        <v>60</v>
      </c>
      <c r="AB4303">
        <v>115</v>
      </c>
      <c r="AD4303">
        <f>IF(ISBLANK(Source[[#This Row],[CrosslistID]]),1,1/COUNTIFS(Source[CrosslistID],Source[[#This Row],[CrosslistID]],Source[TermDesc],Source[[#This Row],[TermDesc]]))</f>
        <v>1</v>
      </c>
      <c r="AG4303">
        <v>0</v>
      </c>
      <c r="AH4303">
        <v>115</v>
      </c>
      <c r="AI4303">
        <v>1.3660000000000001</v>
      </c>
      <c r="AJ4303">
        <v>1.3660000000000001</v>
      </c>
      <c r="AK4303">
        <v>6.8599999999999994E-2</v>
      </c>
      <c r="AL43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1.3660000000000001</v>
      </c>
      <c r="AM4303">
        <f>IF(AND(Source[[#This Row],[Credit_Noncredit]]="Noncredit",Source[[#This Row],[FTEF]]&gt;0),Source[[#This Row],[NC XLST FTES]]*525/(437.5*Source[[#This Row],[FTEF]]),0)</f>
        <v>23.895043731778433</v>
      </c>
      <c r="AN4303">
        <f>IF(Source[[#This Row],[Credit_Noncredit]]="Credit",Source[[#This Row],[Census Enrollment]],Source[[#This Row],[Noncredit Avg. Attendance]])</f>
        <v>23.895043731778433</v>
      </c>
    </row>
    <row r="4304" spans="1:40" x14ac:dyDescent="0.25">
      <c r="A4304" t="s">
        <v>1830</v>
      </c>
      <c r="B4304" t="s">
        <v>33</v>
      </c>
      <c r="C4304" t="s">
        <v>811</v>
      </c>
      <c r="D4304" t="s">
        <v>812</v>
      </c>
      <c r="E4304" s="4">
        <v>63079</v>
      </c>
      <c r="F4304" s="4" t="s">
        <v>813</v>
      </c>
      <c r="G4304" s="4">
        <v>4435</v>
      </c>
      <c r="H4304" t="str">
        <f>CONCATENATE(Source[[#This Row],[Subject]],TRIM(Source[[#This Row],[Course]]))</f>
        <v>DSPS4435</v>
      </c>
      <c r="I4304" t="str">
        <f>VLOOKUP(Source[[#This Row],[SubjCrse]],'Courses and Categories'!$E$2:$G$1816,3,FALSE)</f>
        <v>Noncredit DSPS</v>
      </c>
      <c r="J4304">
        <v>204</v>
      </c>
      <c r="K4304" t="s">
        <v>1909</v>
      </c>
      <c r="L4304" t="s">
        <v>39</v>
      </c>
      <c r="M4304" t="s">
        <v>40</v>
      </c>
      <c r="N4304" t="s">
        <v>185</v>
      </c>
      <c r="O4304">
        <v>900</v>
      </c>
      <c r="P4304">
        <v>1350</v>
      </c>
      <c r="Q4304" t="s">
        <v>60</v>
      </c>
      <c r="R4304">
        <v>104</v>
      </c>
      <c r="S4304" t="s">
        <v>61</v>
      </c>
      <c r="T4304" t="s">
        <v>224</v>
      </c>
      <c r="U4304" s="1">
        <v>43626</v>
      </c>
      <c r="V4304" s="1">
        <v>43665</v>
      </c>
      <c r="W4304" t="s">
        <v>862</v>
      </c>
      <c r="X4304" t="s">
        <v>46</v>
      </c>
      <c r="Y4304">
        <v>83</v>
      </c>
      <c r="Z4304">
        <v>79</v>
      </c>
      <c r="AA4304">
        <v>60</v>
      </c>
      <c r="AB4304">
        <v>131.66669999999999</v>
      </c>
      <c r="AD4304">
        <f>IF(ISBLANK(Source[[#This Row],[CrosslistID]]),1,1/COUNTIFS(Source[CrosslistID],Source[[#This Row],[CrosslistID]],Source[TermDesc],Source[[#This Row],[TermDesc]]))</f>
        <v>1</v>
      </c>
      <c r="AG4304">
        <v>0</v>
      </c>
      <c r="AH4304">
        <v>131.66669999999999</v>
      </c>
      <c r="AI4304">
        <v>1.2410000000000001</v>
      </c>
      <c r="AJ4304">
        <v>1.2410000000000001</v>
      </c>
      <c r="AK4304">
        <v>5.7099999999999998E-2</v>
      </c>
      <c r="AL43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1.2410000000000001</v>
      </c>
      <c r="AM4304">
        <f>IF(AND(Source[[#This Row],[Credit_Noncredit]]="Noncredit",Source[[#This Row],[FTEF]]&gt;0),Source[[#This Row],[NC XLST FTES]]*525/(437.5*Source[[#This Row],[FTEF]]),0)</f>
        <v>26.080560420315241</v>
      </c>
      <c r="AN4304">
        <f>IF(Source[[#This Row],[Credit_Noncredit]]="Credit",Source[[#This Row],[Census Enrollment]],Source[[#This Row],[Noncredit Avg. Attendance]])</f>
        <v>26.080560420315241</v>
      </c>
    </row>
    <row r="4305" spans="1:40" x14ac:dyDescent="0.25">
      <c r="A4305" t="s">
        <v>1830</v>
      </c>
      <c r="B4305" t="s">
        <v>33</v>
      </c>
      <c r="C4305" t="s">
        <v>811</v>
      </c>
      <c r="D4305" t="s">
        <v>877</v>
      </c>
      <c r="E4305" s="4">
        <v>61868</v>
      </c>
      <c r="F4305" s="4" t="s">
        <v>878</v>
      </c>
      <c r="G4305" s="4">
        <v>1000</v>
      </c>
      <c r="H4305" t="str">
        <f>CONCATENATE(Source[[#This Row],[Subject]],TRIM(Source[[#This Row],[Course]]))</f>
        <v>LERN1000</v>
      </c>
      <c r="I4305" t="str">
        <f>VLOOKUP(Source[[#This Row],[SubjCrse]],'Courses and Categories'!$E$2:$G$1816,3,FALSE)</f>
        <v>Noncredit Support</v>
      </c>
      <c r="J4305">
        <v>1</v>
      </c>
      <c r="K4305" t="s">
        <v>879</v>
      </c>
      <c r="L4305" t="s">
        <v>39</v>
      </c>
      <c r="M4305" t="s">
        <v>880</v>
      </c>
      <c r="N4305" t="s">
        <v>781</v>
      </c>
      <c r="O4305" t="s">
        <v>781</v>
      </c>
      <c r="P4305" t="s">
        <v>781</v>
      </c>
      <c r="Q4305" t="s">
        <v>1911</v>
      </c>
      <c r="R4305" t="s">
        <v>1912</v>
      </c>
      <c r="S4305" t="s">
        <v>134</v>
      </c>
      <c r="T4305" t="s">
        <v>44</v>
      </c>
      <c r="U4305" s="1">
        <v>43626</v>
      </c>
      <c r="V4305" s="1">
        <v>43667</v>
      </c>
      <c r="W4305" t="s">
        <v>1913</v>
      </c>
      <c r="X4305" t="s">
        <v>46</v>
      </c>
      <c r="Y4305">
        <v>647</v>
      </c>
      <c r="Z4305">
        <v>647</v>
      </c>
      <c r="AA4305">
        <v>9900</v>
      </c>
      <c r="AB4305">
        <v>6.5354000000000001</v>
      </c>
      <c r="AD4305">
        <f>IF(ISBLANK(Source[[#This Row],[CrosslistID]]),1,1/COUNTIFS(Source[CrosslistID],Source[[#This Row],[CrosslistID]],Source[TermDesc],Source[[#This Row],[TermDesc]]))</f>
        <v>1</v>
      </c>
      <c r="AG4305">
        <v>0</v>
      </c>
      <c r="AH4305">
        <v>6.5354000000000001</v>
      </c>
      <c r="AI4305">
        <v>11.473000000000001</v>
      </c>
      <c r="AJ4305">
        <v>11.473000000000001</v>
      </c>
      <c r="AK4305">
        <v>0.50749999999999995</v>
      </c>
      <c r="AL43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11.473000000000001</v>
      </c>
      <c r="AM4305">
        <f>IF(AND(Source[[#This Row],[Credit_Noncredit]]="Noncredit",Source[[#This Row],[FTEF]]&gt;0),Source[[#This Row],[NC XLST FTES]]*525/(437.5*Source[[#This Row],[FTEF]]),0)</f>
        <v>27.128275862068971</v>
      </c>
      <c r="AN4305">
        <f>IF(Source[[#This Row],[Credit_Noncredit]]="Credit",Source[[#This Row],[Census Enrollment]],Source[[#This Row],[Noncredit Avg. Attendance]])</f>
        <v>27.128275862068971</v>
      </c>
    </row>
    <row r="4306" spans="1:40" x14ac:dyDescent="0.25">
      <c r="A4306" t="s">
        <v>1914</v>
      </c>
      <c r="B4306" t="s">
        <v>886</v>
      </c>
      <c r="C4306" t="s">
        <v>887</v>
      </c>
      <c r="D4306" t="s">
        <v>888</v>
      </c>
      <c r="E4306" s="4">
        <v>78641</v>
      </c>
      <c r="F4306" s="4" t="s">
        <v>889</v>
      </c>
      <c r="G4306" s="4">
        <v>51</v>
      </c>
      <c r="H4306" t="str">
        <f>CONCATENATE(Source[[#This Row],[Subject]],TRIM(Source[[#This Row],[Course]]))</f>
        <v>LIBR51</v>
      </c>
      <c r="I4306" t="str">
        <f>VLOOKUP(Source[[#This Row],[SubjCrse]],'Courses and Categories'!$E$2:$G$1816,3,FALSE)</f>
        <v>Credit CTE</v>
      </c>
      <c r="J4306">
        <v>931</v>
      </c>
      <c r="K4306" t="s">
        <v>1915</v>
      </c>
      <c r="L4306" t="s">
        <v>39</v>
      </c>
      <c r="M4306" t="s">
        <v>897</v>
      </c>
      <c r="N4306" t="s">
        <v>42</v>
      </c>
      <c r="O4306" t="s">
        <v>42</v>
      </c>
      <c r="P4306" t="s">
        <v>42</v>
      </c>
      <c r="Q4306" t="s">
        <v>42</v>
      </c>
      <c r="S4306" t="s">
        <v>134</v>
      </c>
      <c r="T4306" t="s">
        <v>44</v>
      </c>
      <c r="U4306" s="1">
        <v>43711</v>
      </c>
      <c r="V4306" s="1">
        <v>43819</v>
      </c>
      <c r="W4306" t="s">
        <v>892</v>
      </c>
      <c r="X4306" t="s">
        <v>1450</v>
      </c>
      <c r="Y4306">
        <v>41</v>
      </c>
      <c r="Z4306">
        <v>36</v>
      </c>
      <c r="AA4306">
        <v>40</v>
      </c>
      <c r="AB4306">
        <v>90</v>
      </c>
      <c r="AD4306">
        <f>IF(ISBLANK(Source[[#This Row],[CrosslistID]]),1,1/COUNTIFS(Source[CrosslistID],Source[[#This Row],[CrosslistID]],Source[TermDesc],Source[[#This Row],[TermDesc]]))</f>
        <v>1</v>
      </c>
      <c r="AG4306">
        <v>0</v>
      </c>
      <c r="AH4306">
        <v>90</v>
      </c>
      <c r="AI4306">
        <v>4.0999999999999996</v>
      </c>
      <c r="AJ4306">
        <v>4.0999999999999996</v>
      </c>
      <c r="AK4306">
        <v>0.2</v>
      </c>
      <c r="AL43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06">
        <f>IF(AND(Source[[#This Row],[Credit_Noncredit]]="Noncredit",Source[[#This Row],[FTEF]]&gt;0),Source[[#This Row],[NC XLST FTES]]*525/(437.5*Source[[#This Row],[FTEF]]),0)</f>
        <v>0</v>
      </c>
      <c r="AN4306">
        <f>IF(Source[[#This Row],[Credit_Noncredit]]="Credit",Source[[#This Row],[Census Enrollment]],Source[[#This Row],[Noncredit Avg. Attendance]])</f>
        <v>41</v>
      </c>
    </row>
    <row r="4307" spans="1:40" x14ac:dyDescent="0.25">
      <c r="A4307" t="s">
        <v>1914</v>
      </c>
      <c r="B4307" t="s">
        <v>886</v>
      </c>
      <c r="C4307" t="s">
        <v>887</v>
      </c>
      <c r="D4307" t="s">
        <v>888</v>
      </c>
      <c r="E4307" s="4">
        <v>78456</v>
      </c>
      <c r="F4307" s="4" t="s">
        <v>889</v>
      </c>
      <c r="G4307" s="4">
        <v>53</v>
      </c>
      <c r="H4307" t="str">
        <f>CONCATENATE(Source[[#This Row],[Subject]],TRIM(Source[[#This Row],[Course]]))</f>
        <v>LIBR53</v>
      </c>
      <c r="I4307" t="str">
        <f>VLOOKUP(Source[[#This Row],[SubjCrse]],'Courses and Categories'!$E$2:$G$1816,3,FALSE)</f>
        <v>Credit CTE</v>
      </c>
      <c r="J4307">
        <v>931</v>
      </c>
      <c r="K4307" t="s">
        <v>1916</v>
      </c>
      <c r="L4307" t="s">
        <v>87</v>
      </c>
      <c r="M4307" t="s">
        <v>897</v>
      </c>
      <c r="N4307" t="s">
        <v>42</v>
      </c>
      <c r="O4307" t="s">
        <v>42</v>
      </c>
      <c r="P4307" t="s">
        <v>42</v>
      </c>
      <c r="Q4307" t="s">
        <v>42</v>
      </c>
      <c r="S4307" t="s">
        <v>134</v>
      </c>
      <c r="T4307" t="s">
        <v>44</v>
      </c>
      <c r="U4307" s="1">
        <v>43711</v>
      </c>
      <c r="V4307" s="1">
        <v>43819</v>
      </c>
      <c r="W4307" t="s">
        <v>1917</v>
      </c>
      <c r="X4307" t="s">
        <v>918</v>
      </c>
      <c r="Y4307">
        <v>37</v>
      </c>
      <c r="Z4307">
        <v>34</v>
      </c>
      <c r="AA4307">
        <v>40</v>
      </c>
      <c r="AB4307">
        <v>85</v>
      </c>
      <c r="AD4307">
        <f>IF(ISBLANK(Source[[#This Row],[CrosslistID]]),1,1/COUNTIFS(Source[CrosslistID],Source[[#This Row],[CrosslistID]],Source[TermDesc],Source[[#This Row],[TermDesc]]))</f>
        <v>1</v>
      </c>
      <c r="AG4307">
        <v>0</v>
      </c>
      <c r="AH4307">
        <v>85</v>
      </c>
      <c r="AI4307">
        <v>3.7</v>
      </c>
      <c r="AJ4307">
        <v>3.7</v>
      </c>
      <c r="AK4307">
        <v>0.2</v>
      </c>
      <c r="AL43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07">
        <f>IF(AND(Source[[#This Row],[Credit_Noncredit]]="Noncredit",Source[[#This Row],[FTEF]]&gt;0),Source[[#This Row],[NC XLST FTES]]*525/(437.5*Source[[#This Row],[FTEF]]),0)</f>
        <v>0</v>
      </c>
      <c r="AN4307">
        <f>IF(Source[[#This Row],[Credit_Noncredit]]="Credit",Source[[#This Row],[Census Enrollment]],Source[[#This Row],[Noncredit Avg. Attendance]])</f>
        <v>37</v>
      </c>
    </row>
    <row r="4308" spans="1:40" x14ac:dyDescent="0.25">
      <c r="A4308" t="s">
        <v>1914</v>
      </c>
      <c r="B4308" t="s">
        <v>886</v>
      </c>
      <c r="C4308" t="s">
        <v>887</v>
      </c>
      <c r="D4308" t="s">
        <v>888</v>
      </c>
      <c r="E4308" s="4">
        <v>78952</v>
      </c>
      <c r="F4308" s="4" t="s">
        <v>889</v>
      </c>
      <c r="G4308" s="4">
        <v>56</v>
      </c>
      <c r="H4308" t="str">
        <f>CONCATENATE(Source[[#This Row],[Subject]],TRIM(Source[[#This Row],[Course]]))</f>
        <v>LIBR56</v>
      </c>
      <c r="I4308" t="str">
        <f>VLOOKUP(Source[[#This Row],[SubjCrse]],'Courses and Categories'!$E$2:$G$1816,3,FALSE)</f>
        <v>Credit CTE</v>
      </c>
      <c r="J4308">
        <v>931</v>
      </c>
      <c r="K4308" t="s">
        <v>1918</v>
      </c>
      <c r="L4308" t="s">
        <v>87</v>
      </c>
      <c r="M4308" t="s">
        <v>897</v>
      </c>
      <c r="N4308" t="s">
        <v>781</v>
      </c>
      <c r="O4308" t="s">
        <v>781</v>
      </c>
      <c r="P4308" t="s">
        <v>781</v>
      </c>
      <c r="Q4308" t="s">
        <v>781</v>
      </c>
      <c r="S4308" t="s">
        <v>134</v>
      </c>
      <c r="T4308" t="s">
        <v>44</v>
      </c>
      <c r="U4308" s="1">
        <v>43711</v>
      </c>
      <c r="V4308" s="1">
        <v>43819</v>
      </c>
      <c r="W4308" t="s">
        <v>1919</v>
      </c>
      <c r="X4308" t="s">
        <v>918</v>
      </c>
      <c r="Y4308">
        <v>41</v>
      </c>
      <c r="Z4308">
        <v>36</v>
      </c>
      <c r="AA4308">
        <v>40</v>
      </c>
      <c r="AB4308">
        <v>90</v>
      </c>
      <c r="AD4308">
        <f>IF(ISBLANK(Source[[#This Row],[CrosslistID]]),1,1/COUNTIFS(Source[CrosslistID],Source[[#This Row],[CrosslistID]],Source[TermDesc],Source[[#This Row],[TermDesc]]))</f>
        <v>1</v>
      </c>
      <c r="AG4308">
        <v>0</v>
      </c>
      <c r="AH4308">
        <v>90</v>
      </c>
      <c r="AI4308">
        <v>4.0999999999999996</v>
      </c>
      <c r="AJ4308">
        <v>4.0999999999999996</v>
      </c>
      <c r="AK4308">
        <v>0.2</v>
      </c>
      <c r="AL43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08">
        <f>IF(AND(Source[[#This Row],[Credit_Noncredit]]="Noncredit",Source[[#This Row],[FTEF]]&gt;0),Source[[#This Row],[NC XLST FTES]]*525/(437.5*Source[[#This Row],[FTEF]]),0)</f>
        <v>0</v>
      </c>
      <c r="AN4308">
        <f>IF(Source[[#This Row],[Credit_Noncredit]]="Credit",Source[[#This Row],[Census Enrollment]],Source[[#This Row],[Noncredit Avg. Attendance]])</f>
        <v>41</v>
      </c>
    </row>
    <row r="4309" spans="1:40" x14ac:dyDescent="0.25">
      <c r="A4309" t="s">
        <v>1914</v>
      </c>
      <c r="B4309" t="s">
        <v>886</v>
      </c>
      <c r="C4309" t="s">
        <v>887</v>
      </c>
      <c r="D4309" t="s">
        <v>888</v>
      </c>
      <c r="E4309" s="4">
        <v>78617</v>
      </c>
      <c r="F4309" s="4" t="s">
        <v>889</v>
      </c>
      <c r="G4309" s="4">
        <v>57</v>
      </c>
      <c r="H4309" t="str">
        <f>CONCATENATE(Source[[#This Row],[Subject]],TRIM(Source[[#This Row],[Course]]))</f>
        <v>LIBR57</v>
      </c>
      <c r="I4309" t="str">
        <f>VLOOKUP(Source[[#This Row],[SubjCrse]],'Courses and Categories'!$E$2:$G$1816,3,FALSE)</f>
        <v>Credit CTE</v>
      </c>
      <c r="J4309">
        <v>931</v>
      </c>
      <c r="K4309" t="s">
        <v>1920</v>
      </c>
      <c r="L4309" t="s">
        <v>87</v>
      </c>
      <c r="M4309" t="s">
        <v>897</v>
      </c>
      <c r="N4309" t="s">
        <v>42</v>
      </c>
      <c r="O4309" t="s">
        <v>42</v>
      </c>
      <c r="P4309" t="s">
        <v>42</v>
      </c>
      <c r="Q4309" t="s">
        <v>42</v>
      </c>
      <c r="S4309" t="s">
        <v>134</v>
      </c>
      <c r="T4309" t="s">
        <v>44</v>
      </c>
      <c r="U4309" s="1">
        <v>43711</v>
      </c>
      <c r="V4309" s="1">
        <v>43819</v>
      </c>
      <c r="W4309" t="s">
        <v>892</v>
      </c>
      <c r="X4309" t="s">
        <v>899</v>
      </c>
      <c r="Y4309">
        <v>27</v>
      </c>
      <c r="Z4309">
        <v>25</v>
      </c>
      <c r="AA4309">
        <v>30</v>
      </c>
      <c r="AB4309">
        <v>83.333299999999994</v>
      </c>
      <c r="AD4309">
        <f>IF(ISBLANK(Source[[#This Row],[CrosslistID]]),1,1/COUNTIFS(Source[CrosslistID],Source[[#This Row],[CrosslistID]],Source[TermDesc],Source[[#This Row],[TermDesc]]))</f>
        <v>1</v>
      </c>
      <c r="AG4309">
        <v>0</v>
      </c>
      <c r="AH4309">
        <v>83.333299999999994</v>
      </c>
      <c r="AI4309">
        <v>1.8</v>
      </c>
      <c r="AJ4309">
        <v>1.8</v>
      </c>
      <c r="AK4309">
        <v>0.1333</v>
      </c>
      <c r="AL43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09">
        <f>IF(AND(Source[[#This Row],[Credit_Noncredit]]="Noncredit",Source[[#This Row],[FTEF]]&gt;0),Source[[#This Row],[NC XLST FTES]]*525/(437.5*Source[[#This Row],[FTEF]]),0)</f>
        <v>0</v>
      </c>
      <c r="AN4309">
        <f>IF(Source[[#This Row],[Credit_Noncredit]]="Credit",Source[[#This Row],[Census Enrollment]],Source[[#This Row],[Noncredit Avg. Attendance]])</f>
        <v>27</v>
      </c>
    </row>
    <row r="4310" spans="1:40" x14ac:dyDescent="0.25">
      <c r="A4310" t="s">
        <v>1914</v>
      </c>
      <c r="B4310" t="s">
        <v>886</v>
      </c>
      <c r="C4310" t="s">
        <v>887</v>
      </c>
      <c r="D4310" t="s">
        <v>888</v>
      </c>
      <c r="E4310" s="4">
        <v>78583</v>
      </c>
      <c r="F4310" s="4" t="s">
        <v>889</v>
      </c>
      <c r="G4310" s="4" t="s">
        <v>1921</v>
      </c>
      <c r="H4310" t="str">
        <f>CONCATENATE(Source[[#This Row],[Subject]],TRIM(Source[[#This Row],[Course]]))</f>
        <v>LIBR58C</v>
      </c>
      <c r="I4310" t="str">
        <f>VLOOKUP(Source[[#This Row],[SubjCrse]],'Courses and Categories'!$E$2:$G$1816,3,FALSE)</f>
        <v>Credit CTE</v>
      </c>
      <c r="J4310">
        <v>931</v>
      </c>
      <c r="K4310" t="s">
        <v>1922</v>
      </c>
      <c r="L4310" t="s">
        <v>87</v>
      </c>
      <c r="M4310" t="s">
        <v>897</v>
      </c>
      <c r="N4310" t="s">
        <v>781</v>
      </c>
      <c r="O4310" t="s">
        <v>781</v>
      </c>
      <c r="P4310" t="s">
        <v>781</v>
      </c>
      <c r="Q4310" t="s">
        <v>781</v>
      </c>
      <c r="S4310" t="s">
        <v>134</v>
      </c>
      <c r="T4310" t="s">
        <v>44</v>
      </c>
      <c r="U4310" s="1">
        <v>43711</v>
      </c>
      <c r="V4310" s="1">
        <v>43819</v>
      </c>
      <c r="W4310" t="s">
        <v>1923</v>
      </c>
      <c r="X4310" t="s">
        <v>1450</v>
      </c>
      <c r="Y4310">
        <v>22</v>
      </c>
      <c r="Z4310">
        <v>17</v>
      </c>
      <c r="AA4310">
        <v>30</v>
      </c>
      <c r="AB4310">
        <v>56.666699999999999</v>
      </c>
      <c r="AD4310">
        <f>IF(ISBLANK(Source[[#This Row],[CrosslistID]]),1,1/COUNTIFS(Source[CrosslistID],Source[[#This Row],[CrosslistID]],Source[TermDesc],Source[[#This Row],[TermDesc]]))</f>
        <v>1</v>
      </c>
      <c r="AG4310">
        <v>0</v>
      </c>
      <c r="AH4310">
        <v>56.666699999999999</v>
      </c>
      <c r="AI4310">
        <v>1.4670000000000001</v>
      </c>
      <c r="AJ4310">
        <v>1.4670000000000001</v>
      </c>
      <c r="AK4310">
        <v>0.1333</v>
      </c>
      <c r="AL43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10">
        <f>IF(AND(Source[[#This Row],[Credit_Noncredit]]="Noncredit",Source[[#This Row],[FTEF]]&gt;0),Source[[#This Row],[NC XLST FTES]]*525/(437.5*Source[[#This Row],[FTEF]]),0)</f>
        <v>0</v>
      </c>
      <c r="AN4310">
        <f>IF(Source[[#This Row],[Credit_Noncredit]]="Credit",Source[[#This Row],[Census Enrollment]],Source[[#This Row],[Noncredit Avg. Attendance]])</f>
        <v>22</v>
      </c>
    </row>
    <row r="4311" spans="1:40" x14ac:dyDescent="0.25">
      <c r="A4311" t="s">
        <v>1914</v>
      </c>
      <c r="B4311" t="s">
        <v>886</v>
      </c>
      <c r="C4311" t="s">
        <v>887</v>
      </c>
      <c r="D4311" t="s">
        <v>888</v>
      </c>
      <c r="E4311" s="4">
        <v>75914</v>
      </c>
      <c r="F4311" s="4" t="s">
        <v>889</v>
      </c>
      <c r="G4311" s="4">
        <v>59</v>
      </c>
      <c r="H4311" t="str">
        <f>CONCATENATE(Source[[#This Row],[Subject]],TRIM(Source[[#This Row],[Course]]))</f>
        <v>LIBR59</v>
      </c>
      <c r="I4311" t="str">
        <f>VLOOKUP(Source[[#This Row],[SubjCrse]],'Courses and Categories'!$E$2:$G$1816,3,FALSE)</f>
        <v>Credit CTE</v>
      </c>
      <c r="J4311">
        <v>1</v>
      </c>
      <c r="K4311" t="s">
        <v>890</v>
      </c>
      <c r="L4311" t="s">
        <v>39</v>
      </c>
      <c r="M4311" t="s">
        <v>891</v>
      </c>
      <c r="N4311" t="s">
        <v>42</v>
      </c>
      <c r="O4311" t="s">
        <v>42</v>
      </c>
      <c r="P4311" t="s">
        <v>42</v>
      </c>
      <c r="Q4311" t="s">
        <v>42</v>
      </c>
      <c r="S4311" t="s">
        <v>134</v>
      </c>
      <c r="T4311">
        <v>1</v>
      </c>
      <c r="U4311" s="1">
        <v>43694</v>
      </c>
      <c r="V4311" s="1">
        <v>43819</v>
      </c>
      <c r="W4311" t="s">
        <v>892</v>
      </c>
      <c r="X4311" t="s">
        <v>893</v>
      </c>
      <c r="Y4311">
        <v>13</v>
      </c>
      <c r="Z4311">
        <v>12</v>
      </c>
      <c r="AA4311">
        <v>40</v>
      </c>
      <c r="AB4311">
        <v>30</v>
      </c>
      <c r="AD4311">
        <f>IF(ISBLANK(Source[[#This Row],[CrosslistID]]),1,1/COUNTIFS(Source[CrosslistID],Source[[#This Row],[CrosslistID]],Source[TermDesc],Source[[#This Row],[TermDesc]]))</f>
        <v>1</v>
      </c>
      <c r="AG4311">
        <v>0</v>
      </c>
      <c r="AH4311">
        <v>30</v>
      </c>
      <c r="AI4311">
        <v>1.3</v>
      </c>
      <c r="AJ4311">
        <v>1.3</v>
      </c>
      <c r="AK4311">
        <v>0.104</v>
      </c>
      <c r="AL43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11">
        <f>IF(AND(Source[[#This Row],[Credit_Noncredit]]="Noncredit",Source[[#This Row],[FTEF]]&gt;0),Source[[#This Row],[NC XLST FTES]]*525/(437.5*Source[[#This Row],[FTEF]]),0)</f>
        <v>0</v>
      </c>
      <c r="AN4311">
        <f>IF(Source[[#This Row],[Credit_Noncredit]]="Credit",Source[[#This Row],[Census Enrollment]],Source[[#This Row],[Noncredit Avg. Attendance]])</f>
        <v>13</v>
      </c>
    </row>
    <row r="4312" spans="1:40" x14ac:dyDescent="0.25">
      <c r="A4312" t="s">
        <v>1914</v>
      </c>
      <c r="B4312" t="s">
        <v>886</v>
      </c>
      <c r="C4312" t="s">
        <v>887</v>
      </c>
      <c r="D4312" t="s">
        <v>894</v>
      </c>
      <c r="E4312" s="4">
        <v>76476</v>
      </c>
      <c r="F4312" s="4" t="s">
        <v>895</v>
      </c>
      <c r="G4312" s="4">
        <v>10</v>
      </c>
      <c r="H4312" t="str">
        <f>CONCATENATE(Source[[#This Row],[Subject]],TRIM(Source[[#This Row],[Course]]))</f>
        <v>LI S10</v>
      </c>
      <c r="I4312" t="str">
        <f>VLOOKUP(Source[[#This Row],[SubjCrse]],'Courses and Categories'!$E$2:$G$1816,3,FALSE)</f>
        <v>Credit Other</v>
      </c>
      <c r="J4312">
        <v>931</v>
      </c>
      <c r="K4312" t="s">
        <v>896</v>
      </c>
      <c r="L4312" t="s">
        <v>87</v>
      </c>
      <c r="M4312" t="s">
        <v>897</v>
      </c>
      <c r="N4312" t="s">
        <v>42</v>
      </c>
      <c r="O4312" t="s">
        <v>42</v>
      </c>
      <c r="P4312" t="s">
        <v>42</v>
      </c>
      <c r="Q4312" t="s">
        <v>42</v>
      </c>
      <c r="S4312" t="s">
        <v>134</v>
      </c>
      <c r="T4312" t="s">
        <v>44</v>
      </c>
      <c r="U4312" s="1">
        <v>43703</v>
      </c>
      <c r="V4312" s="1">
        <v>43756</v>
      </c>
      <c r="W4312" t="s">
        <v>1924</v>
      </c>
      <c r="X4312" t="s">
        <v>899</v>
      </c>
      <c r="Y4312">
        <v>32</v>
      </c>
      <c r="Z4312">
        <v>26</v>
      </c>
      <c r="AA4312">
        <v>40</v>
      </c>
      <c r="AB4312">
        <v>65</v>
      </c>
      <c r="AD4312">
        <f>IF(ISBLANK(Source[[#This Row],[CrosslistID]]),1,1/COUNTIFS(Source[CrosslistID],Source[[#This Row],[CrosslistID]],Source[TermDesc],Source[[#This Row],[TermDesc]]))</f>
        <v>1</v>
      </c>
      <c r="AG4312">
        <v>0</v>
      </c>
      <c r="AH4312">
        <v>65</v>
      </c>
      <c r="AI4312">
        <v>0.96699999999999997</v>
      </c>
      <c r="AJ4312">
        <v>1.0669999999999999</v>
      </c>
      <c r="AK4312">
        <v>6.6699999999999995E-2</v>
      </c>
      <c r="AL43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12">
        <f>IF(AND(Source[[#This Row],[Credit_Noncredit]]="Noncredit",Source[[#This Row],[FTEF]]&gt;0),Source[[#This Row],[NC XLST FTES]]*525/(437.5*Source[[#This Row],[FTEF]]),0)</f>
        <v>0</v>
      </c>
      <c r="AN4312">
        <f>IF(Source[[#This Row],[Credit_Noncredit]]="Credit",Source[[#This Row],[Census Enrollment]],Source[[#This Row],[Noncredit Avg. Attendance]])</f>
        <v>32</v>
      </c>
    </row>
    <row r="4313" spans="1:40" x14ac:dyDescent="0.25">
      <c r="A4313" t="s">
        <v>1914</v>
      </c>
      <c r="B4313" t="s">
        <v>886</v>
      </c>
      <c r="C4313" t="s">
        <v>34</v>
      </c>
      <c r="D4313" t="s">
        <v>1925</v>
      </c>
      <c r="E4313" s="4">
        <v>70053</v>
      </c>
      <c r="F4313" s="4" t="s">
        <v>1926</v>
      </c>
      <c r="G4313" s="4">
        <v>30</v>
      </c>
      <c r="H4313" t="str">
        <f>CONCATENATE(Source[[#This Row],[Subject]],TRIM(Source[[#This Row],[Course]]))</f>
        <v>AFAM30</v>
      </c>
      <c r="I4313" t="str">
        <f>VLOOKUP(Source[[#This Row],[SubjCrse]],'Courses and Categories'!$E$2:$G$1816,3,FALSE)</f>
        <v>Credit General Education</v>
      </c>
      <c r="J4313">
        <v>1</v>
      </c>
      <c r="K4313" t="s">
        <v>1927</v>
      </c>
      <c r="L4313" t="s">
        <v>39</v>
      </c>
      <c r="M4313" t="s">
        <v>903</v>
      </c>
      <c r="N4313" t="s">
        <v>41</v>
      </c>
      <c r="O4313">
        <v>1410</v>
      </c>
      <c r="P4313">
        <v>1700</v>
      </c>
      <c r="Q4313" t="s">
        <v>422</v>
      </c>
      <c r="R4313">
        <v>214</v>
      </c>
      <c r="S4313" t="s">
        <v>134</v>
      </c>
      <c r="T4313">
        <v>1</v>
      </c>
      <c r="U4313" s="1">
        <v>43694</v>
      </c>
      <c r="V4313" s="1">
        <v>43819</v>
      </c>
      <c r="W4313" t="s">
        <v>1928</v>
      </c>
      <c r="X4313" t="s">
        <v>1929</v>
      </c>
      <c r="Y4313">
        <v>50</v>
      </c>
      <c r="Z4313">
        <v>48</v>
      </c>
      <c r="AA4313">
        <v>45</v>
      </c>
      <c r="AB4313">
        <v>106.66670000000001</v>
      </c>
      <c r="AD4313">
        <f>IF(ISBLANK(Source[[#This Row],[CrosslistID]]),1,1/COUNTIFS(Source[CrosslistID],Source[[#This Row],[CrosslistID]],Source[TermDesc],Source[[#This Row],[TermDesc]]))</f>
        <v>1</v>
      </c>
      <c r="AG4313">
        <v>0</v>
      </c>
      <c r="AH4313">
        <v>106.66670000000001</v>
      </c>
      <c r="AI4313">
        <v>4.7</v>
      </c>
      <c r="AJ4313">
        <v>5</v>
      </c>
      <c r="AK4313">
        <v>0.2</v>
      </c>
      <c r="AL43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13">
        <f>IF(AND(Source[[#This Row],[Credit_Noncredit]]="Noncredit",Source[[#This Row],[FTEF]]&gt;0),Source[[#This Row],[NC XLST FTES]]*525/(437.5*Source[[#This Row],[FTEF]]),0)</f>
        <v>0</v>
      </c>
      <c r="AN4313">
        <f>IF(Source[[#This Row],[Credit_Noncredit]]="Credit",Source[[#This Row],[Census Enrollment]],Source[[#This Row],[Noncredit Avg. Attendance]])</f>
        <v>50</v>
      </c>
    </row>
    <row r="4314" spans="1:40" x14ac:dyDescent="0.25">
      <c r="A4314" t="s">
        <v>1914</v>
      </c>
      <c r="B4314" t="s">
        <v>886</v>
      </c>
      <c r="C4314" t="s">
        <v>34</v>
      </c>
      <c r="D4314" t="s">
        <v>1925</v>
      </c>
      <c r="E4314" s="4">
        <v>76465</v>
      </c>
      <c r="F4314" s="4" t="s">
        <v>1926</v>
      </c>
      <c r="G4314" s="4">
        <v>42</v>
      </c>
      <c r="H4314" t="str">
        <f>CONCATENATE(Source[[#This Row],[Subject]],TRIM(Source[[#This Row],[Course]]))</f>
        <v>AFAM42</v>
      </c>
      <c r="I4314" t="str">
        <f>VLOOKUP(Source[[#This Row],[SubjCrse]],'Courses and Categories'!$E$2:$G$1816,3,FALSE)</f>
        <v>Credit General Education</v>
      </c>
      <c r="J4314">
        <v>1</v>
      </c>
      <c r="K4314" t="s">
        <v>1930</v>
      </c>
      <c r="L4314" t="s">
        <v>39</v>
      </c>
      <c r="M4314" t="s">
        <v>903</v>
      </c>
      <c r="N4314" t="s">
        <v>50</v>
      </c>
      <c r="O4314">
        <v>1410</v>
      </c>
      <c r="P4314">
        <v>1700</v>
      </c>
      <c r="Q4314" t="s">
        <v>422</v>
      </c>
      <c r="R4314">
        <v>214</v>
      </c>
      <c r="S4314" t="s">
        <v>134</v>
      </c>
      <c r="T4314">
        <v>1</v>
      </c>
      <c r="U4314" s="1">
        <v>43694</v>
      </c>
      <c r="V4314" s="1">
        <v>43819</v>
      </c>
      <c r="W4314" t="s">
        <v>1928</v>
      </c>
      <c r="X4314" t="s">
        <v>1929</v>
      </c>
      <c r="Y4314">
        <v>43</v>
      </c>
      <c r="Z4314">
        <v>40</v>
      </c>
      <c r="AA4314">
        <v>45</v>
      </c>
      <c r="AB4314">
        <v>88.888900000000007</v>
      </c>
      <c r="AD4314">
        <f>IF(ISBLANK(Source[[#This Row],[CrosslistID]]),1,1/COUNTIFS(Source[CrosslistID],Source[[#This Row],[CrosslistID]],Source[TermDesc],Source[[#This Row],[TermDesc]]))</f>
        <v>1</v>
      </c>
      <c r="AG4314">
        <v>0</v>
      </c>
      <c r="AH4314">
        <v>88.888900000000007</v>
      </c>
      <c r="AI4314">
        <v>4</v>
      </c>
      <c r="AJ4314">
        <v>4.3</v>
      </c>
      <c r="AK4314">
        <v>0.2</v>
      </c>
      <c r="AL43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14">
        <f>IF(AND(Source[[#This Row],[Credit_Noncredit]]="Noncredit",Source[[#This Row],[FTEF]]&gt;0),Source[[#This Row],[NC XLST FTES]]*525/(437.5*Source[[#This Row],[FTEF]]),0)</f>
        <v>0</v>
      </c>
      <c r="AN4314">
        <f>IF(Source[[#This Row],[Credit_Noncredit]]="Credit",Source[[#This Row],[Census Enrollment]],Source[[#This Row],[Noncredit Avg. Attendance]])</f>
        <v>43</v>
      </c>
    </row>
    <row r="4315" spans="1:40" x14ac:dyDescent="0.25">
      <c r="A4315" t="s">
        <v>1914</v>
      </c>
      <c r="B4315" t="s">
        <v>886</v>
      </c>
      <c r="C4315" t="s">
        <v>34</v>
      </c>
      <c r="D4315" t="s">
        <v>1925</v>
      </c>
      <c r="E4315" s="4">
        <v>71643</v>
      </c>
      <c r="F4315" s="4" t="s">
        <v>1926</v>
      </c>
      <c r="G4315" s="4">
        <v>55</v>
      </c>
      <c r="H4315" t="str">
        <f>CONCATENATE(Source[[#This Row],[Subject]],TRIM(Source[[#This Row],[Course]]))</f>
        <v>AFAM55</v>
      </c>
      <c r="I4315" t="str">
        <f>VLOOKUP(Source[[#This Row],[SubjCrse]],'Courses and Categories'!$E$2:$G$1816,3,FALSE)</f>
        <v>Credit General Education</v>
      </c>
      <c r="J4315">
        <v>501</v>
      </c>
      <c r="K4315" t="s">
        <v>1931</v>
      </c>
      <c r="L4315" t="s">
        <v>87</v>
      </c>
      <c r="M4315" t="s">
        <v>903</v>
      </c>
      <c r="N4315" t="s">
        <v>50</v>
      </c>
      <c r="O4315">
        <v>1840</v>
      </c>
      <c r="P4315">
        <v>2130</v>
      </c>
      <c r="Q4315" t="s">
        <v>233</v>
      </c>
      <c r="R4315">
        <v>302</v>
      </c>
      <c r="S4315" t="s">
        <v>134</v>
      </c>
      <c r="T4315">
        <v>1</v>
      </c>
      <c r="U4315" s="1">
        <v>43694</v>
      </c>
      <c r="V4315" s="1">
        <v>43819</v>
      </c>
      <c r="W4315" t="s">
        <v>1932</v>
      </c>
      <c r="X4315" t="s">
        <v>1929</v>
      </c>
      <c r="Y4315">
        <v>56</v>
      </c>
      <c r="Z4315">
        <v>55</v>
      </c>
      <c r="AA4315">
        <v>45</v>
      </c>
      <c r="AB4315">
        <v>122.2222</v>
      </c>
      <c r="AD4315">
        <f>IF(ISBLANK(Source[[#This Row],[CrosslistID]]),1,1/COUNTIFS(Source[CrosslistID],Source[[#This Row],[CrosslistID]],Source[TermDesc],Source[[#This Row],[TermDesc]]))</f>
        <v>1</v>
      </c>
      <c r="AG4315">
        <v>0</v>
      </c>
      <c r="AH4315">
        <v>122.2222</v>
      </c>
      <c r="AI4315">
        <v>5.3</v>
      </c>
      <c r="AJ4315">
        <v>5.6</v>
      </c>
      <c r="AK4315">
        <v>0.2</v>
      </c>
      <c r="AL43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15">
        <f>IF(AND(Source[[#This Row],[Credit_Noncredit]]="Noncredit",Source[[#This Row],[FTEF]]&gt;0),Source[[#This Row],[NC XLST FTES]]*525/(437.5*Source[[#This Row],[FTEF]]),0)</f>
        <v>0</v>
      </c>
      <c r="AN4315">
        <f>IF(Source[[#This Row],[Credit_Noncredit]]="Credit",Source[[#This Row],[Census Enrollment]],Source[[#This Row],[Noncredit Avg. Attendance]])</f>
        <v>56</v>
      </c>
    </row>
    <row r="4316" spans="1:40" x14ac:dyDescent="0.25">
      <c r="A4316" t="s">
        <v>1914</v>
      </c>
      <c r="B4316" t="s">
        <v>886</v>
      </c>
      <c r="C4316" t="s">
        <v>34</v>
      </c>
      <c r="D4316" t="s">
        <v>1925</v>
      </c>
      <c r="E4316" s="4">
        <v>76466</v>
      </c>
      <c r="F4316" s="4" t="s">
        <v>1926</v>
      </c>
      <c r="G4316" s="4">
        <v>60</v>
      </c>
      <c r="H4316" t="str">
        <f>CONCATENATE(Source[[#This Row],[Subject]],TRIM(Source[[#This Row],[Course]]))</f>
        <v>AFAM60</v>
      </c>
      <c r="I4316" t="str">
        <f>VLOOKUP(Source[[#This Row],[SubjCrse]],'Courses and Categories'!$E$2:$G$1816,3,FALSE)</f>
        <v>Credit General Education</v>
      </c>
      <c r="J4316">
        <v>1</v>
      </c>
      <c r="K4316" t="s">
        <v>1933</v>
      </c>
      <c r="L4316" t="s">
        <v>39</v>
      </c>
      <c r="M4316" t="s">
        <v>903</v>
      </c>
      <c r="N4316" t="s">
        <v>41</v>
      </c>
      <c r="O4316">
        <v>940</v>
      </c>
      <c r="P4316">
        <v>1230</v>
      </c>
      <c r="Q4316" t="s">
        <v>1649</v>
      </c>
      <c r="R4316">
        <v>9</v>
      </c>
      <c r="S4316" t="s">
        <v>134</v>
      </c>
      <c r="T4316">
        <v>1</v>
      </c>
      <c r="U4316" s="1">
        <v>43694</v>
      </c>
      <c r="V4316" s="1">
        <v>43819</v>
      </c>
      <c r="W4316" t="s">
        <v>1934</v>
      </c>
      <c r="X4316" t="s">
        <v>1929</v>
      </c>
      <c r="Y4316">
        <v>31</v>
      </c>
      <c r="Z4316">
        <v>28</v>
      </c>
      <c r="AA4316">
        <v>45</v>
      </c>
      <c r="AB4316">
        <v>62.222200000000001</v>
      </c>
      <c r="AD4316">
        <f>IF(ISBLANK(Source[[#This Row],[CrosslistID]]),1,1/COUNTIFS(Source[CrosslistID],Source[[#This Row],[CrosslistID]],Source[TermDesc],Source[[#This Row],[TermDesc]]))</f>
        <v>1</v>
      </c>
      <c r="AG4316">
        <v>0</v>
      </c>
      <c r="AH4316">
        <v>62.222200000000001</v>
      </c>
      <c r="AI4316">
        <v>2.8</v>
      </c>
      <c r="AJ4316">
        <v>3.1</v>
      </c>
      <c r="AK4316">
        <v>0.2</v>
      </c>
      <c r="AL43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16">
        <f>IF(AND(Source[[#This Row],[Credit_Noncredit]]="Noncredit",Source[[#This Row],[FTEF]]&gt;0),Source[[#This Row],[NC XLST FTES]]*525/(437.5*Source[[#This Row],[FTEF]]),0)</f>
        <v>0</v>
      </c>
      <c r="AN4316">
        <f>IF(Source[[#This Row],[Credit_Noncredit]]="Credit",Source[[#This Row],[Census Enrollment]],Source[[#This Row],[Noncredit Avg. Attendance]])</f>
        <v>31</v>
      </c>
    </row>
    <row r="4317" spans="1:40" x14ac:dyDescent="0.25">
      <c r="A4317" t="s">
        <v>1914</v>
      </c>
      <c r="B4317" t="s">
        <v>886</v>
      </c>
      <c r="C4317" t="s">
        <v>34</v>
      </c>
      <c r="D4317" t="s">
        <v>1935</v>
      </c>
      <c r="E4317" s="4">
        <v>71286</v>
      </c>
      <c r="F4317" s="4" t="s">
        <v>1936</v>
      </c>
      <c r="G4317" s="4">
        <v>11</v>
      </c>
      <c r="H4317" t="str">
        <f>CONCATENATE(Source[[#This Row],[Subject]],TRIM(Source[[#This Row],[Course]]))</f>
        <v>ASIA11</v>
      </c>
      <c r="I4317" t="str">
        <f>VLOOKUP(Source[[#This Row],[SubjCrse]],'Courses and Categories'!$E$2:$G$1816,3,FALSE)</f>
        <v>Credit General Education</v>
      </c>
      <c r="J4317">
        <v>1</v>
      </c>
      <c r="K4317" t="s">
        <v>1937</v>
      </c>
      <c r="L4317" t="s">
        <v>39</v>
      </c>
      <c r="M4317" t="s">
        <v>903</v>
      </c>
      <c r="N4317" t="s">
        <v>180</v>
      </c>
      <c r="O4317">
        <v>1000</v>
      </c>
      <c r="P4317">
        <v>1250</v>
      </c>
      <c r="Q4317" t="s">
        <v>238</v>
      </c>
      <c r="R4317">
        <v>708</v>
      </c>
      <c r="S4317" t="s">
        <v>134</v>
      </c>
      <c r="T4317">
        <v>1</v>
      </c>
      <c r="U4317" s="1">
        <v>43694</v>
      </c>
      <c r="V4317" s="1">
        <v>43819</v>
      </c>
      <c r="W4317" t="s">
        <v>307</v>
      </c>
      <c r="X4317" t="s">
        <v>1929</v>
      </c>
      <c r="Y4317">
        <v>39</v>
      </c>
      <c r="Z4317">
        <v>38</v>
      </c>
      <c r="AA4317">
        <v>40</v>
      </c>
      <c r="AB4317">
        <v>95</v>
      </c>
      <c r="AD4317">
        <f>IF(ISBLANK(Source[[#This Row],[CrosslistID]]),1,1/COUNTIFS(Source[CrosslistID],Source[[#This Row],[CrosslistID]],Source[TermDesc],Source[[#This Row],[TermDesc]]))</f>
        <v>1</v>
      </c>
      <c r="AG4317">
        <v>0</v>
      </c>
      <c r="AH4317">
        <v>95</v>
      </c>
      <c r="AI4317">
        <v>3.5</v>
      </c>
      <c r="AJ4317">
        <v>3.9</v>
      </c>
      <c r="AK4317">
        <v>0.2</v>
      </c>
      <c r="AL43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17">
        <f>IF(AND(Source[[#This Row],[Credit_Noncredit]]="Noncredit",Source[[#This Row],[FTEF]]&gt;0),Source[[#This Row],[NC XLST FTES]]*525/(437.5*Source[[#This Row],[FTEF]]),0)</f>
        <v>0</v>
      </c>
      <c r="AN4317">
        <f>IF(Source[[#This Row],[Credit_Noncredit]]="Credit",Source[[#This Row],[Census Enrollment]],Source[[#This Row],[Noncredit Avg. Attendance]])</f>
        <v>39</v>
      </c>
    </row>
    <row r="4318" spans="1:40" x14ac:dyDescent="0.25">
      <c r="A4318" t="s">
        <v>1914</v>
      </c>
      <c r="B4318" t="s">
        <v>886</v>
      </c>
      <c r="C4318" t="s">
        <v>34</v>
      </c>
      <c r="D4318" t="s">
        <v>1935</v>
      </c>
      <c r="E4318" s="4">
        <v>74605</v>
      </c>
      <c r="F4318" s="4" t="s">
        <v>1936</v>
      </c>
      <c r="G4318" s="4">
        <v>11</v>
      </c>
      <c r="H4318" t="str">
        <f>CONCATENATE(Source[[#This Row],[Subject]],TRIM(Source[[#This Row],[Course]]))</f>
        <v>ASIA11</v>
      </c>
      <c r="I4318" t="str">
        <f>VLOOKUP(Source[[#This Row],[SubjCrse]],'Courses and Categories'!$E$2:$G$1816,3,FALSE)</f>
        <v>Credit General Education</v>
      </c>
      <c r="J4318">
        <v>2</v>
      </c>
      <c r="K4318" t="s">
        <v>1937</v>
      </c>
      <c r="L4318" t="s">
        <v>87</v>
      </c>
      <c r="M4318" t="s">
        <v>903</v>
      </c>
      <c r="N4318" t="s">
        <v>185</v>
      </c>
      <c r="O4318">
        <v>1710</v>
      </c>
      <c r="P4318">
        <v>2000</v>
      </c>
      <c r="Q4318" t="s">
        <v>64</v>
      </c>
      <c r="R4318">
        <v>1104</v>
      </c>
      <c r="S4318" t="s">
        <v>65</v>
      </c>
      <c r="T4318">
        <v>1</v>
      </c>
      <c r="U4318" s="1">
        <v>43694</v>
      </c>
      <c r="V4318" s="1">
        <v>43819</v>
      </c>
      <c r="W4318" t="s">
        <v>1938</v>
      </c>
      <c r="X4318" t="s">
        <v>1929</v>
      </c>
      <c r="Y4318">
        <v>19</v>
      </c>
      <c r="Z4318">
        <v>19</v>
      </c>
      <c r="AA4318">
        <v>40</v>
      </c>
      <c r="AB4318">
        <v>47.5</v>
      </c>
      <c r="AD4318">
        <f>IF(ISBLANK(Source[[#This Row],[CrosslistID]]),1,1/COUNTIFS(Source[CrosslistID],Source[[#This Row],[CrosslistID]],Source[TermDesc],Source[[#This Row],[TermDesc]]))</f>
        <v>1</v>
      </c>
      <c r="AG4318">
        <v>0</v>
      </c>
      <c r="AH4318">
        <v>47.5</v>
      </c>
      <c r="AI4318">
        <v>1.8</v>
      </c>
      <c r="AJ4318">
        <v>1.9</v>
      </c>
      <c r="AK4318">
        <v>0.2</v>
      </c>
      <c r="AL43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18">
        <f>IF(AND(Source[[#This Row],[Credit_Noncredit]]="Noncredit",Source[[#This Row],[FTEF]]&gt;0),Source[[#This Row],[NC XLST FTES]]*525/(437.5*Source[[#This Row],[FTEF]]),0)</f>
        <v>0</v>
      </c>
      <c r="AN4318">
        <f>IF(Source[[#This Row],[Credit_Noncredit]]="Credit",Source[[#This Row],[Census Enrollment]],Source[[#This Row],[Noncredit Avg. Attendance]])</f>
        <v>19</v>
      </c>
    </row>
    <row r="4319" spans="1:40" x14ac:dyDescent="0.25">
      <c r="A4319" t="s">
        <v>1914</v>
      </c>
      <c r="B4319" t="s">
        <v>886</v>
      </c>
      <c r="C4319" t="s">
        <v>34</v>
      </c>
      <c r="D4319" t="s">
        <v>1935</v>
      </c>
      <c r="E4319" s="4">
        <v>78099</v>
      </c>
      <c r="F4319" s="4" t="s">
        <v>1936</v>
      </c>
      <c r="G4319" s="4">
        <v>15</v>
      </c>
      <c r="H4319" t="str">
        <f>CONCATENATE(Source[[#This Row],[Subject]],TRIM(Source[[#This Row],[Course]]))</f>
        <v>ASIA15</v>
      </c>
      <c r="I4319" t="str">
        <f>VLOOKUP(Source[[#This Row],[SubjCrse]],'Courses and Categories'!$E$2:$G$1816,3,FALSE)</f>
        <v>Credit General Education</v>
      </c>
      <c r="J4319">
        <v>1</v>
      </c>
      <c r="K4319" t="s">
        <v>1939</v>
      </c>
      <c r="L4319" t="s">
        <v>39</v>
      </c>
      <c r="M4319" t="s">
        <v>903</v>
      </c>
      <c r="N4319" t="s">
        <v>180</v>
      </c>
      <c r="O4319">
        <v>1610</v>
      </c>
      <c r="P4319">
        <v>1900</v>
      </c>
      <c r="Q4319" t="s">
        <v>238</v>
      </c>
      <c r="R4319">
        <v>716</v>
      </c>
      <c r="S4319" t="s">
        <v>134</v>
      </c>
      <c r="T4319">
        <v>1</v>
      </c>
      <c r="U4319" s="1">
        <v>43694</v>
      </c>
      <c r="V4319" s="1">
        <v>43819</v>
      </c>
      <c r="W4319" t="s">
        <v>307</v>
      </c>
      <c r="X4319" t="s">
        <v>1929</v>
      </c>
      <c r="Y4319">
        <v>40</v>
      </c>
      <c r="Z4319">
        <v>40</v>
      </c>
      <c r="AA4319">
        <v>45</v>
      </c>
      <c r="AB4319">
        <v>88.888900000000007</v>
      </c>
      <c r="AD4319">
        <f>IF(ISBLANK(Source[[#This Row],[CrosslistID]]),1,1/COUNTIFS(Source[CrosslistID],Source[[#This Row],[CrosslistID]],Source[TermDesc],Source[[#This Row],[TermDesc]]))</f>
        <v>1</v>
      </c>
      <c r="AG4319">
        <v>0</v>
      </c>
      <c r="AH4319">
        <v>88.888900000000007</v>
      </c>
      <c r="AI4319">
        <v>2.9</v>
      </c>
      <c r="AJ4319">
        <v>4</v>
      </c>
      <c r="AK4319">
        <v>0.2</v>
      </c>
      <c r="AL43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19">
        <f>IF(AND(Source[[#This Row],[Credit_Noncredit]]="Noncredit",Source[[#This Row],[FTEF]]&gt;0),Source[[#This Row],[NC XLST FTES]]*525/(437.5*Source[[#This Row],[FTEF]]),0)</f>
        <v>0</v>
      </c>
      <c r="AN4319">
        <f>IF(Source[[#This Row],[Credit_Noncredit]]="Credit",Source[[#This Row],[Census Enrollment]],Source[[#This Row],[Noncredit Avg. Attendance]])</f>
        <v>40</v>
      </c>
    </row>
    <row r="4320" spans="1:40" x14ac:dyDescent="0.25">
      <c r="A4320" t="s">
        <v>1914</v>
      </c>
      <c r="B4320" t="s">
        <v>886</v>
      </c>
      <c r="C4320" t="s">
        <v>34</v>
      </c>
      <c r="D4320" t="s">
        <v>1935</v>
      </c>
      <c r="E4320" s="4">
        <v>78100</v>
      </c>
      <c r="F4320" s="4" t="s">
        <v>1936</v>
      </c>
      <c r="G4320" s="4">
        <v>30</v>
      </c>
      <c r="H4320" t="str">
        <f>CONCATENATE(Source[[#This Row],[Subject]],TRIM(Source[[#This Row],[Course]]))</f>
        <v>ASIA30</v>
      </c>
      <c r="I4320" t="str">
        <f>VLOOKUP(Source[[#This Row],[SubjCrse]],'Courses and Categories'!$E$2:$G$1816,3,FALSE)</f>
        <v>Credit General Education</v>
      </c>
      <c r="J4320">
        <v>1</v>
      </c>
      <c r="K4320" t="s">
        <v>1940</v>
      </c>
      <c r="L4320" t="s">
        <v>39</v>
      </c>
      <c r="M4320" t="s">
        <v>903</v>
      </c>
      <c r="N4320" t="s">
        <v>1041</v>
      </c>
      <c r="O4320">
        <v>1010</v>
      </c>
      <c r="P4320">
        <v>1100</v>
      </c>
      <c r="Q4320" t="s">
        <v>422</v>
      </c>
      <c r="R4320">
        <v>205</v>
      </c>
      <c r="S4320" t="s">
        <v>134</v>
      </c>
      <c r="T4320">
        <v>1</v>
      </c>
      <c r="U4320" s="1">
        <v>43694</v>
      </c>
      <c r="V4320" s="1">
        <v>43819</v>
      </c>
      <c r="W4320" t="s">
        <v>939</v>
      </c>
      <c r="X4320" t="s">
        <v>1929</v>
      </c>
      <c r="Y4320">
        <v>49</v>
      </c>
      <c r="Z4320">
        <v>46</v>
      </c>
      <c r="AA4320">
        <v>45</v>
      </c>
      <c r="AB4320">
        <v>102.2222</v>
      </c>
      <c r="AD4320">
        <f>IF(ISBLANK(Source[[#This Row],[CrosslistID]]),1,1/COUNTIFS(Source[CrosslistID],Source[[#This Row],[CrosslistID]],Source[TermDesc],Source[[#This Row],[TermDesc]]))</f>
        <v>1</v>
      </c>
      <c r="AG4320">
        <v>0</v>
      </c>
      <c r="AH4320">
        <v>102.2222</v>
      </c>
      <c r="AI4320">
        <v>4.8</v>
      </c>
      <c r="AJ4320">
        <v>4.9000000000000004</v>
      </c>
      <c r="AK4320">
        <v>0.2</v>
      </c>
      <c r="AL43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20">
        <f>IF(AND(Source[[#This Row],[Credit_Noncredit]]="Noncredit",Source[[#This Row],[FTEF]]&gt;0),Source[[#This Row],[NC XLST FTES]]*525/(437.5*Source[[#This Row],[FTEF]]),0)</f>
        <v>0</v>
      </c>
      <c r="AN4320">
        <f>IF(Source[[#This Row],[Credit_Noncredit]]="Credit",Source[[#This Row],[Census Enrollment]],Source[[#This Row],[Noncredit Avg. Attendance]])</f>
        <v>49</v>
      </c>
    </row>
    <row r="4321" spans="1:40" x14ac:dyDescent="0.25">
      <c r="A4321" t="s">
        <v>1914</v>
      </c>
      <c r="B4321" t="s">
        <v>886</v>
      </c>
      <c r="C4321" t="s">
        <v>34</v>
      </c>
      <c r="D4321" t="s">
        <v>900</v>
      </c>
      <c r="E4321" s="4">
        <v>71999</v>
      </c>
      <c r="F4321" s="4" t="s">
        <v>901</v>
      </c>
      <c r="G4321" s="4">
        <v>10</v>
      </c>
      <c r="H4321" t="str">
        <f>CONCATENATE(Source[[#This Row],[Subject]],TRIM(Source[[#This Row],[Course]]))</f>
        <v>ASAM10</v>
      </c>
      <c r="I4321" t="str">
        <f>VLOOKUP(Source[[#This Row],[SubjCrse]],'Courses and Categories'!$E$2:$G$1816,3,FALSE)</f>
        <v>Credit General Education</v>
      </c>
      <c r="J4321">
        <v>1</v>
      </c>
      <c r="K4321" t="s">
        <v>1941</v>
      </c>
      <c r="L4321" t="s">
        <v>39</v>
      </c>
      <c r="M4321" t="s">
        <v>903</v>
      </c>
      <c r="N4321" t="s">
        <v>105</v>
      </c>
      <c r="O4321">
        <v>1240</v>
      </c>
      <c r="P4321">
        <v>1355</v>
      </c>
      <c r="Q4321" t="s">
        <v>236</v>
      </c>
      <c r="R4321">
        <v>370</v>
      </c>
      <c r="S4321" t="s">
        <v>134</v>
      </c>
      <c r="T4321">
        <v>1</v>
      </c>
      <c r="U4321" s="1">
        <v>43694</v>
      </c>
      <c r="V4321" s="1">
        <v>43819</v>
      </c>
      <c r="W4321" t="s">
        <v>907</v>
      </c>
      <c r="X4321" t="s">
        <v>1929</v>
      </c>
      <c r="Y4321">
        <v>42</v>
      </c>
      <c r="Z4321">
        <v>41</v>
      </c>
      <c r="AA4321">
        <v>45</v>
      </c>
      <c r="AB4321">
        <v>91.111099999999993</v>
      </c>
      <c r="AD4321">
        <f>IF(ISBLANK(Source[[#This Row],[CrosslistID]]),1,1/COUNTIFS(Source[CrosslistID],Source[[#This Row],[CrosslistID]],Source[TermDesc],Source[[#This Row],[TermDesc]]))</f>
        <v>1</v>
      </c>
      <c r="AG4321">
        <v>0</v>
      </c>
      <c r="AH4321">
        <v>91.111099999999993</v>
      </c>
      <c r="AI4321">
        <v>3.9</v>
      </c>
      <c r="AJ4321">
        <v>4.2</v>
      </c>
      <c r="AK4321">
        <v>0.2</v>
      </c>
      <c r="AL43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21">
        <f>IF(AND(Source[[#This Row],[Credit_Noncredit]]="Noncredit",Source[[#This Row],[FTEF]]&gt;0),Source[[#This Row],[NC XLST FTES]]*525/(437.5*Source[[#This Row],[FTEF]]),0)</f>
        <v>0</v>
      </c>
      <c r="AN4321">
        <f>IF(Source[[#This Row],[Credit_Noncredit]]="Credit",Source[[#This Row],[Census Enrollment]],Source[[#This Row],[Noncredit Avg. Attendance]])</f>
        <v>42</v>
      </c>
    </row>
    <row r="4322" spans="1:40" x14ac:dyDescent="0.25">
      <c r="A4322" t="s">
        <v>1914</v>
      </c>
      <c r="B4322" t="s">
        <v>886</v>
      </c>
      <c r="C4322" t="s">
        <v>34</v>
      </c>
      <c r="D4322" t="s">
        <v>900</v>
      </c>
      <c r="E4322" s="4">
        <v>76414</v>
      </c>
      <c r="F4322" s="4" t="s">
        <v>901</v>
      </c>
      <c r="G4322" s="4">
        <v>10</v>
      </c>
      <c r="H4322" t="str">
        <f>CONCATENATE(Source[[#This Row],[Subject]],TRIM(Source[[#This Row],[Course]]))</f>
        <v>ASAM10</v>
      </c>
      <c r="I4322" t="str">
        <f>VLOOKUP(Source[[#This Row],[SubjCrse]],'Courses and Categories'!$E$2:$G$1816,3,FALSE)</f>
        <v>Credit General Education</v>
      </c>
      <c r="J4322">
        <v>931</v>
      </c>
      <c r="K4322" t="s">
        <v>1941</v>
      </c>
      <c r="L4322" t="s">
        <v>87</v>
      </c>
      <c r="M4322" t="s">
        <v>897</v>
      </c>
      <c r="N4322" t="s">
        <v>42</v>
      </c>
      <c r="O4322" t="s">
        <v>42</v>
      </c>
      <c r="P4322" t="s">
        <v>42</v>
      </c>
      <c r="Q4322" t="s">
        <v>42</v>
      </c>
      <c r="S4322" t="s">
        <v>134</v>
      </c>
      <c r="T4322" t="s">
        <v>44</v>
      </c>
      <c r="U4322" s="1">
        <v>43711</v>
      </c>
      <c r="V4322" s="1">
        <v>43819</v>
      </c>
      <c r="W4322" t="s">
        <v>909</v>
      </c>
      <c r="X4322" t="s">
        <v>899</v>
      </c>
      <c r="Y4322">
        <v>43</v>
      </c>
      <c r="Z4322">
        <v>41</v>
      </c>
      <c r="AA4322">
        <v>45</v>
      </c>
      <c r="AB4322">
        <v>91.111099999999993</v>
      </c>
      <c r="AD4322">
        <f>IF(ISBLANK(Source[[#This Row],[CrosslistID]]),1,1/COUNTIFS(Source[CrosslistID],Source[[#This Row],[CrosslistID]],Source[TermDesc],Source[[#This Row],[TermDesc]]))</f>
        <v>1</v>
      </c>
      <c r="AG4322">
        <v>0</v>
      </c>
      <c r="AH4322">
        <v>91.111099999999993</v>
      </c>
      <c r="AI4322">
        <v>4.2</v>
      </c>
      <c r="AJ4322">
        <v>4.3</v>
      </c>
      <c r="AK4322">
        <v>0.2</v>
      </c>
      <c r="AL43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22">
        <f>IF(AND(Source[[#This Row],[Credit_Noncredit]]="Noncredit",Source[[#This Row],[FTEF]]&gt;0),Source[[#This Row],[NC XLST FTES]]*525/(437.5*Source[[#This Row],[FTEF]]),0)</f>
        <v>0</v>
      </c>
      <c r="AN4322">
        <f>IF(Source[[#This Row],[Credit_Noncredit]]="Credit",Source[[#This Row],[Census Enrollment]],Source[[#This Row],[Noncredit Avg. Attendance]])</f>
        <v>43</v>
      </c>
    </row>
    <row r="4323" spans="1:40" x14ac:dyDescent="0.25">
      <c r="A4323" t="s">
        <v>1914</v>
      </c>
      <c r="B4323" t="s">
        <v>886</v>
      </c>
      <c r="C4323" t="s">
        <v>34</v>
      </c>
      <c r="D4323" t="s">
        <v>900</v>
      </c>
      <c r="E4323" s="4">
        <v>74465</v>
      </c>
      <c r="F4323" s="4" t="s">
        <v>901</v>
      </c>
      <c r="G4323" s="4">
        <v>20</v>
      </c>
      <c r="H4323" t="str">
        <f>CONCATENATE(Source[[#This Row],[Subject]],TRIM(Source[[#This Row],[Course]]))</f>
        <v>ASAM20</v>
      </c>
      <c r="I4323" t="str">
        <f>VLOOKUP(Source[[#This Row],[SubjCrse]],'Courses and Categories'!$E$2:$G$1816,3,FALSE)</f>
        <v>Credit General Education</v>
      </c>
      <c r="J4323">
        <v>1</v>
      </c>
      <c r="K4323" t="s">
        <v>906</v>
      </c>
      <c r="L4323" t="s">
        <v>39</v>
      </c>
      <c r="M4323" t="s">
        <v>903</v>
      </c>
      <c r="N4323" t="s">
        <v>59</v>
      </c>
      <c r="O4323">
        <v>810</v>
      </c>
      <c r="P4323">
        <v>925</v>
      </c>
      <c r="Q4323" t="s">
        <v>236</v>
      </c>
      <c r="R4323">
        <v>370</v>
      </c>
      <c r="S4323" t="s">
        <v>134</v>
      </c>
      <c r="T4323">
        <v>1</v>
      </c>
      <c r="U4323" s="1">
        <v>43694</v>
      </c>
      <c r="V4323" s="1">
        <v>43819</v>
      </c>
      <c r="W4323" t="s">
        <v>1942</v>
      </c>
      <c r="X4323" t="s">
        <v>1929</v>
      </c>
      <c r="Y4323">
        <v>32</v>
      </c>
      <c r="Z4323">
        <v>28</v>
      </c>
      <c r="AA4323">
        <v>45</v>
      </c>
      <c r="AB4323">
        <v>62.222200000000001</v>
      </c>
      <c r="AD4323">
        <f>IF(ISBLANK(Source[[#This Row],[CrosslistID]]),1,1/COUNTIFS(Source[CrosslistID],Source[[#This Row],[CrosslistID]],Source[TermDesc],Source[[#This Row],[TermDesc]]))</f>
        <v>1</v>
      </c>
      <c r="AG4323">
        <v>0</v>
      </c>
      <c r="AH4323">
        <v>62.222200000000001</v>
      </c>
      <c r="AI4323">
        <v>2.9</v>
      </c>
      <c r="AJ4323">
        <v>3.2</v>
      </c>
      <c r="AK4323">
        <v>0.2</v>
      </c>
      <c r="AL43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23">
        <f>IF(AND(Source[[#This Row],[Credit_Noncredit]]="Noncredit",Source[[#This Row],[FTEF]]&gt;0),Source[[#This Row],[NC XLST FTES]]*525/(437.5*Source[[#This Row],[FTEF]]),0)</f>
        <v>0</v>
      </c>
      <c r="AN4323">
        <f>IF(Source[[#This Row],[Credit_Noncredit]]="Credit",Source[[#This Row],[Census Enrollment]],Source[[#This Row],[Noncredit Avg. Attendance]])</f>
        <v>32</v>
      </c>
    </row>
    <row r="4324" spans="1:40" x14ac:dyDescent="0.25">
      <c r="A4324" t="s">
        <v>1914</v>
      </c>
      <c r="B4324" t="s">
        <v>886</v>
      </c>
      <c r="C4324" t="s">
        <v>34</v>
      </c>
      <c r="D4324" t="s">
        <v>900</v>
      </c>
      <c r="E4324" s="4">
        <v>73491</v>
      </c>
      <c r="F4324" s="4" t="s">
        <v>901</v>
      </c>
      <c r="G4324" s="4">
        <v>20</v>
      </c>
      <c r="H4324" t="str">
        <f>CONCATENATE(Source[[#This Row],[Subject]],TRIM(Source[[#This Row],[Course]]))</f>
        <v>ASAM20</v>
      </c>
      <c r="I4324" t="str">
        <f>VLOOKUP(Source[[#This Row],[SubjCrse]],'Courses and Categories'!$E$2:$G$1816,3,FALSE)</f>
        <v>Credit General Education</v>
      </c>
      <c r="J4324">
        <v>2</v>
      </c>
      <c r="K4324" t="s">
        <v>906</v>
      </c>
      <c r="L4324" t="s">
        <v>39</v>
      </c>
      <c r="M4324" t="s">
        <v>903</v>
      </c>
      <c r="N4324" t="s">
        <v>59</v>
      </c>
      <c r="O4324">
        <v>1240</v>
      </c>
      <c r="P4324">
        <v>1355</v>
      </c>
      <c r="Q4324" t="s">
        <v>236</v>
      </c>
      <c r="R4324">
        <v>370</v>
      </c>
      <c r="S4324" t="s">
        <v>134</v>
      </c>
      <c r="T4324">
        <v>1</v>
      </c>
      <c r="U4324" s="1">
        <v>43694</v>
      </c>
      <c r="V4324" s="1">
        <v>43819</v>
      </c>
      <c r="W4324" t="s">
        <v>1942</v>
      </c>
      <c r="X4324" t="s">
        <v>1929</v>
      </c>
      <c r="Y4324">
        <v>39</v>
      </c>
      <c r="Z4324">
        <v>36</v>
      </c>
      <c r="AA4324">
        <v>45</v>
      </c>
      <c r="AB4324">
        <v>80</v>
      </c>
      <c r="AD4324">
        <f>IF(ISBLANK(Source[[#This Row],[CrosslistID]]),1,1/COUNTIFS(Source[CrosslistID],Source[[#This Row],[CrosslistID]],Source[TermDesc],Source[[#This Row],[TermDesc]]))</f>
        <v>1</v>
      </c>
      <c r="AG4324">
        <v>0</v>
      </c>
      <c r="AH4324">
        <v>80</v>
      </c>
      <c r="AI4324">
        <v>3.6</v>
      </c>
      <c r="AJ4324">
        <v>3.9</v>
      </c>
      <c r="AK4324">
        <v>0.2</v>
      </c>
      <c r="AL43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24">
        <f>IF(AND(Source[[#This Row],[Credit_Noncredit]]="Noncredit",Source[[#This Row],[FTEF]]&gt;0),Source[[#This Row],[NC XLST FTES]]*525/(437.5*Source[[#This Row],[FTEF]]),0)</f>
        <v>0</v>
      </c>
      <c r="AN4324">
        <f>IF(Source[[#This Row],[Credit_Noncredit]]="Credit",Source[[#This Row],[Census Enrollment]],Source[[#This Row],[Noncredit Avg. Attendance]])</f>
        <v>39</v>
      </c>
    </row>
    <row r="4325" spans="1:40" x14ac:dyDescent="0.25">
      <c r="A4325" t="s">
        <v>1914</v>
      </c>
      <c r="B4325" t="s">
        <v>886</v>
      </c>
      <c r="C4325" t="s">
        <v>34</v>
      </c>
      <c r="D4325" t="s">
        <v>900</v>
      </c>
      <c r="E4325" s="4">
        <v>78945</v>
      </c>
      <c r="F4325" s="4" t="s">
        <v>901</v>
      </c>
      <c r="G4325" s="4">
        <v>20</v>
      </c>
      <c r="H4325" t="str">
        <f>CONCATENATE(Source[[#This Row],[Subject]],TRIM(Source[[#This Row],[Course]]))</f>
        <v>ASAM20</v>
      </c>
      <c r="I4325" t="str">
        <f>VLOOKUP(Source[[#This Row],[SubjCrse]],'Courses and Categories'!$E$2:$G$1816,3,FALSE)</f>
        <v>Credit General Education</v>
      </c>
      <c r="J4325">
        <v>501</v>
      </c>
      <c r="K4325" t="s">
        <v>906</v>
      </c>
      <c r="L4325" t="s">
        <v>50</v>
      </c>
      <c r="M4325" t="s">
        <v>903</v>
      </c>
      <c r="N4325" t="s">
        <v>51</v>
      </c>
      <c r="O4325">
        <v>1145</v>
      </c>
      <c r="P4325">
        <v>1500</v>
      </c>
      <c r="Q4325" t="s">
        <v>236</v>
      </c>
      <c r="R4325">
        <v>350</v>
      </c>
      <c r="S4325" t="s">
        <v>134</v>
      </c>
      <c r="T4325" t="s">
        <v>44</v>
      </c>
      <c r="U4325" s="1">
        <v>43715</v>
      </c>
      <c r="V4325" s="1">
        <v>43819</v>
      </c>
      <c r="W4325" t="s">
        <v>1943</v>
      </c>
      <c r="X4325" t="s">
        <v>905</v>
      </c>
      <c r="Y4325">
        <v>34</v>
      </c>
      <c r="Z4325">
        <v>32</v>
      </c>
      <c r="AA4325">
        <v>45</v>
      </c>
      <c r="AB4325">
        <v>71.111099999999993</v>
      </c>
      <c r="AD4325">
        <f>IF(ISBLANK(Source[[#This Row],[CrosslistID]]),1,1/COUNTIFS(Source[CrosslistID],Source[[#This Row],[CrosslistID]],Source[TermDesc],Source[[#This Row],[TermDesc]]))</f>
        <v>1</v>
      </c>
      <c r="AG4325">
        <v>0</v>
      </c>
      <c r="AH4325">
        <v>71.111099999999993</v>
      </c>
      <c r="AI4325">
        <v>2.52</v>
      </c>
      <c r="AJ4325">
        <v>3.1732999999999998</v>
      </c>
      <c r="AK4325">
        <v>0.2</v>
      </c>
      <c r="AL43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25">
        <f>IF(AND(Source[[#This Row],[Credit_Noncredit]]="Noncredit",Source[[#This Row],[FTEF]]&gt;0),Source[[#This Row],[NC XLST FTES]]*525/(437.5*Source[[#This Row],[FTEF]]),0)</f>
        <v>0</v>
      </c>
      <c r="AN4325">
        <f>IF(Source[[#This Row],[Credit_Noncredit]]="Credit",Source[[#This Row],[Census Enrollment]],Source[[#This Row],[Noncredit Avg. Attendance]])</f>
        <v>34</v>
      </c>
    </row>
    <row r="4326" spans="1:40" x14ac:dyDescent="0.25">
      <c r="A4326" t="s">
        <v>1914</v>
      </c>
      <c r="B4326" t="s">
        <v>886</v>
      </c>
      <c r="C4326" t="s">
        <v>34</v>
      </c>
      <c r="D4326" t="s">
        <v>900</v>
      </c>
      <c r="E4326" s="4">
        <v>73490</v>
      </c>
      <c r="F4326" s="4" t="s">
        <v>901</v>
      </c>
      <c r="G4326" s="4">
        <v>20</v>
      </c>
      <c r="H4326" t="str">
        <f>CONCATENATE(Source[[#This Row],[Subject]],TRIM(Source[[#This Row],[Course]]))</f>
        <v>ASAM20</v>
      </c>
      <c r="I4326" t="str">
        <f>VLOOKUP(Source[[#This Row],[SubjCrse]],'Courses and Categories'!$E$2:$G$1816,3,FALSE)</f>
        <v>Credit General Education</v>
      </c>
      <c r="J4326">
        <v>502</v>
      </c>
      <c r="K4326" t="s">
        <v>906</v>
      </c>
      <c r="L4326" t="s">
        <v>39</v>
      </c>
      <c r="M4326" t="s">
        <v>903</v>
      </c>
      <c r="N4326" t="s">
        <v>105</v>
      </c>
      <c r="O4326">
        <v>1410</v>
      </c>
      <c r="P4326">
        <v>1700</v>
      </c>
      <c r="Q4326" t="s">
        <v>236</v>
      </c>
      <c r="R4326">
        <v>370</v>
      </c>
      <c r="S4326" t="s">
        <v>134</v>
      </c>
      <c r="T4326" t="s">
        <v>44</v>
      </c>
      <c r="U4326" s="1">
        <v>43759</v>
      </c>
      <c r="V4326" s="1">
        <v>43819</v>
      </c>
      <c r="W4326" t="s">
        <v>1942</v>
      </c>
      <c r="X4326" t="s">
        <v>905</v>
      </c>
      <c r="Y4326">
        <v>36</v>
      </c>
      <c r="Z4326">
        <v>31</v>
      </c>
      <c r="AA4326">
        <v>45</v>
      </c>
      <c r="AB4326">
        <v>68.888900000000007</v>
      </c>
      <c r="AD4326">
        <f>IF(ISBLANK(Source[[#This Row],[CrosslistID]]),1,1/COUNTIFS(Source[CrosslistID],Source[[#This Row],[CrosslistID]],Source[TermDesc],Source[[#This Row],[TermDesc]]))</f>
        <v>1</v>
      </c>
      <c r="AG4326">
        <v>0</v>
      </c>
      <c r="AH4326">
        <v>68.888900000000007</v>
      </c>
      <c r="AI4326">
        <v>2.8170000000000002</v>
      </c>
      <c r="AJ4326">
        <v>3.4969999999999999</v>
      </c>
      <c r="AK4326">
        <v>0.2</v>
      </c>
      <c r="AL43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26">
        <f>IF(AND(Source[[#This Row],[Credit_Noncredit]]="Noncredit",Source[[#This Row],[FTEF]]&gt;0),Source[[#This Row],[NC XLST FTES]]*525/(437.5*Source[[#This Row],[FTEF]]),0)</f>
        <v>0</v>
      </c>
      <c r="AN4326">
        <f>IF(Source[[#This Row],[Credit_Noncredit]]="Credit",Source[[#This Row],[Census Enrollment]],Source[[#This Row],[Noncredit Avg. Attendance]])</f>
        <v>36</v>
      </c>
    </row>
    <row r="4327" spans="1:40" x14ac:dyDescent="0.25">
      <c r="A4327" t="s">
        <v>1914</v>
      </c>
      <c r="B4327" t="s">
        <v>886</v>
      </c>
      <c r="C4327" t="s">
        <v>34</v>
      </c>
      <c r="D4327" t="s">
        <v>900</v>
      </c>
      <c r="E4327" s="4">
        <v>70160</v>
      </c>
      <c r="F4327" s="4" t="s">
        <v>901</v>
      </c>
      <c r="G4327" s="4">
        <v>20</v>
      </c>
      <c r="H4327" t="str">
        <f>CONCATENATE(Source[[#This Row],[Subject]],TRIM(Source[[#This Row],[Course]]))</f>
        <v>ASAM20</v>
      </c>
      <c r="I4327" t="str">
        <f>VLOOKUP(Source[[#This Row],[SubjCrse]],'Courses and Categories'!$E$2:$G$1816,3,FALSE)</f>
        <v>Credit General Education</v>
      </c>
      <c r="J4327">
        <v>961</v>
      </c>
      <c r="K4327" t="s">
        <v>906</v>
      </c>
      <c r="L4327" t="s">
        <v>39</v>
      </c>
      <c r="M4327" t="s">
        <v>897</v>
      </c>
      <c r="N4327" t="s">
        <v>42</v>
      </c>
      <c r="O4327" t="s">
        <v>42</v>
      </c>
      <c r="P4327" t="s">
        <v>42</v>
      </c>
      <c r="Q4327" t="s">
        <v>42</v>
      </c>
      <c r="S4327" t="s">
        <v>134</v>
      </c>
      <c r="T4327" t="s">
        <v>44</v>
      </c>
      <c r="U4327" s="1">
        <v>43711</v>
      </c>
      <c r="V4327" s="1">
        <v>43819</v>
      </c>
      <c r="W4327" t="s">
        <v>1943</v>
      </c>
      <c r="X4327" t="s">
        <v>899</v>
      </c>
      <c r="Y4327">
        <v>33</v>
      </c>
      <c r="Z4327">
        <v>30</v>
      </c>
      <c r="AA4327">
        <v>45</v>
      </c>
      <c r="AB4327">
        <v>66.666700000000006</v>
      </c>
      <c r="AD4327">
        <f>IF(ISBLANK(Source[[#This Row],[CrosslistID]]),1,1/COUNTIFS(Source[CrosslistID],Source[[#This Row],[CrosslistID]],Source[TermDesc],Source[[#This Row],[TermDesc]]))</f>
        <v>1</v>
      </c>
      <c r="AG4327">
        <v>0</v>
      </c>
      <c r="AH4327">
        <v>66.666700000000006</v>
      </c>
      <c r="AI4327">
        <v>3</v>
      </c>
      <c r="AJ4327">
        <v>3.3</v>
      </c>
      <c r="AK4327">
        <v>0.2</v>
      </c>
      <c r="AL43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27">
        <f>IF(AND(Source[[#This Row],[Credit_Noncredit]]="Noncredit",Source[[#This Row],[FTEF]]&gt;0),Source[[#This Row],[NC XLST FTES]]*525/(437.5*Source[[#This Row],[FTEF]]),0)</f>
        <v>0</v>
      </c>
      <c r="AN4327">
        <f>IF(Source[[#This Row],[Credit_Noncredit]]="Credit",Source[[#This Row],[Census Enrollment]],Source[[#This Row],[Noncredit Avg. Attendance]])</f>
        <v>33</v>
      </c>
    </row>
    <row r="4328" spans="1:40" x14ac:dyDescent="0.25">
      <c r="A4328" t="s">
        <v>1914</v>
      </c>
      <c r="B4328" t="s">
        <v>886</v>
      </c>
      <c r="C4328" t="s">
        <v>34</v>
      </c>
      <c r="D4328" t="s">
        <v>900</v>
      </c>
      <c r="E4328" s="4">
        <v>78946</v>
      </c>
      <c r="F4328" s="4" t="s">
        <v>901</v>
      </c>
      <c r="G4328" s="4">
        <v>22</v>
      </c>
      <c r="H4328" t="str">
        <f>CONCATENATE(Source[[#This Row],[Subject]],TRIM(Source[[#This Row],[Course]]))</f>
        <v>ASAM22</v>
      </c>
      <c r="I4328" t="str">
        <f>VLOOKUP(Source[[#This Row],[SubjCrse]],'Courses and Categories'!$E$2:$G$1816,3,FALSE)</f>
        <v>Credit General Education</v>
      </c>
      <c r="J4328">
        <v>501</v>
      </c>
      <c r="K4328" t="s">
        <v>1944</v>
      </c>
      <c r="L4328" t="s">
        <v>39</v>
      </c>
      <c r="M4328" t="s">
        <v>903</v>
      </c>
      <c r="N4328" t="s">
        <v>59</v>
      </c>
      <c r="O4328">
        <v>1410</v>
      </c>
      <c r="P4328">
        <v>1700</v>
      </c>
      <c r="Q4328" t="s">
        <v>236</v>
      </c>
      <c r="R4328">
        <v>370</v>
      </c>
      <c r="S4328" t="s">
        <v>134</v>
      </c>
      <c r="T4328" t="s">
        <v>44</v>
      </c>
      <c r="U4328" s="1">
        <v>43760</v>
      </c>
      <c r="V4328" s="1">
        <v>43819</v>
      </c>
      <c r="W4328" t="s">
        <v>1942</v>
      </c>
      <c r="X4328" t="s">
        <v>905</v>
      </c>
      <c r="Y4328">
        <v>26</v>
      </c>
      <c r="Z4328">
        <v>23</v>
      </c>
      <c r="AA4328">
        <v>45</v>
      </c>
      <c r="AB4328">
        <v>51.1111</v>
      </c>
      <c r="AD4328">
        <f>IF(ISBLANK(Source[[#This Row],[CrosslistID]]),1,1/COUNTIFS(Source[CrosslistID],Source[[#This Row],[CrosslistID]],Source[TermDesc],Source[[#This Row],[TermDesc]]))</f>
        <v>1</v>
      </c>
      <c r="AG4328">
        <v>0</v>
      </c>
      <c r="AH4328">
        <v>51.1111</v>
      </c>
      <c r="AI4328">
        <v>2.234</v>
      </c>
      <c r="AJ4328">
        <v>2.5253999999999999</v>
      </c>
      <c r="AK4328">
        <v>0.2</v>
      </c>
      <c r="AL43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28">
        <f>IF(AND(Source[[#This Row],[Credit_Noncredit]]="Noncredit",Source[[#This Row],[FTEF]]&gt;0),Source[[#This Row],[NC XLST FTES]]*525/(437.5*Source[[#This Row],[FTEF]]),0)</f>
        <v>0</v>
      </c>
      <c r="AN4328">
        <f>IF(Source[[#This Row],[Credit_Noncredit]]="Credit",Source[[#This Row],[Census Enrollment]],Source[[#This Row],[Noncredit Avg. Attendance]])</f>
        <v>26</v>
      </c>
    </row>
    <row r="4329" spans="1:40" x14ac:dyDescent="0.25">
      <c r="A4329" t="s">
        <v>1914</v>
      </c>
      <c r="B4329" t="s">
        <v>886</v>
      </c>
      <c r="C4329" t="s">
        <v>34</v>
      </c>
      <c r="D4329" t="s">
        <v>900</v>
      </c>
      <c r="E4329" s="4">
        <v>71805</v>
      </c>
      <c r="F4329" s="4" t="s">
        <v>901</v>
      </c>
      <c r="G4329" s="4">
        <v>30</v>
      </c>
      <c r="H4329" t="str">
        <f>CONCATENATE(Source[[#This Row],[Subject]],TRIM(Source[[#This Row],[Course]]))</f>
        <v>ASAM30</v>
      </c>
      <c r="I4329" t="str">
        <f>VLOOKUP(Source[[#This Row],[SubjCrse]],'Courses and Categories'!$E$2:$G$1816,3,FALSE)</f>
        <v>Credit General Education</v>
      </c>
      <c r="J4329">
        <v>501</v>
      </c>
      <c r="K4329" t="s">
        <v>1945</v>
      </c>
      <c r="L4329" t="s">
        <v>87</v>
      </c>
      <c r="M4329" t="s">
        <v>903</v>
      </c>
      <c r="N4329" t="s">
        <v>50</v>
      </c>
      <c r="O4329">
        <v>1730</v>
      </c>
      <c r="P4329">
        <v>2120</v>
      </c>
      <c r="Q4329" t="s">
        <v>236</v>
      </c>
      <c r="R4329">
        <v>370</v>
      </c>
      <c r="S4329" t="s">
        <v>134</v>
      </c>
      <c r="T4329" t="s">
        <v>44</v>
      </c>
      <c r="U4329" s="1">
        <v>43733</v>
      </c>
      <c r="V4329" s="1">
        <v>43819</v>
      </c>
      <c r="W4329" t="s">
        <v>1946</v>
      </c>
      <c r="X4329" t="s">
        <v>905</v>
      </c>
      <c r="Y4329">
        <v>42</v>
      </c>
      <c r="Z4329">
        <v>36</v>
      </c>
      <c r="AA4329">
        <v>45</v>
      </c>
      <c r="AB4329">
        <v>80</v>
      </c>
      <c r="AD4329">
        <f>IF(ISBLANK(Source[[#This Row],[CrosslistID]]),1,1/COUNTIFS(Source[CrosslistID],Source[[#This Row],[CrosslistID]],Source[TermDesc],Source[[#This Row],[TermDesc]]))</f>
        <v>1</v>
      </c>
      <c r="AG4329">
        <v>0</v>
      </c>
      <c r="AH4329">
        <v>80</v>
      </c>
      <c r="AI4329">
        <v>3.7639999999999998</v>
      </c>
      <c r="AJ4329">
        <v>4.1601999999999997</v>
      </c>
      <c r="AK4329">
        <v>0.2</v>
      </c>
      <c r="AL43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29">
        <f>IF(AND(Source[[#This Row],[Credit_Noncredit]]="Noncredit",Source[[#This Row],[FTEF]]&gt;0),Source[[#This Row],[NC XLST FTES]]*525/(437.5*Source[[#This Row],[FTEF]]),0)</f>
        <v>0</v>
      </c>
      <c r="AN4329">
        <f>IF(Source[[#This Row],[Credit_Noncredit]]="Credit",Source[[#This Row],[Census Enrollment]],Source[[#This Row],[Noncredit Avg. Attendance]])</f>
        <v>42</v>
      </c>
    </row>
    <row r="4330" spans="1:40" x14ac:dyDescent="0.25">
      <c r="A4330" t="s">
        <v>1914</v>
      </c>
      <c r="B4330" t="s">
        <v>886</v>
      </c>
      <c r="C4330" t="s">
        <v>34</v>
      </c>
      <c r="D4330" t="s">
        <v>900</v>
      </c>
      <c r="E4330" s="4">
        <v>77910</v>
      </c>
      <c r="F4330" s="4" t="s">
        <v>901</v>
      </c>
      <c r="G4330" s="4">
        <v>40</v>
      </c>
      <c r="H4330" t="str">
        <f>CONCATENATE(Source[[#This Row],[Subject]],TRIM(Source[[#This Row],[Course]]))</f>
        <v>ASAM40</v>
      </c>
      <c r="I4330" t="str">
        <f>VLOOKUP(Source[[#This Row],[SubjCrse]],'Courses and Categories'!$E$2:$G$1816,3,FALSE)</f>
        <v>Credit General Education</v>
      </c>
      <c r="J4330">
        <v>931</v>
      </c>
      <c r="K4330" t="s">
        <v>908</v>
      </c>
      <c r="L4330" t="s">
        <v>87</v>
      </c>
      <c r="M4330" t="s">
        <v>897</v>
      </c>
      <c r="N4330" t="s">
        <v>42</v>
      </c>
      <c r="O4330" t="s">
        <v>42</v>
      </c>
      <c r="P4330" t="s">
        <v>42</v>
      </c>
      <c r="Q4330" t="s">
        <v>42</v>
      </c>
      <c r="S4330" t="s">
        <v>134</v>
      </c>
      <c r="T4330" t="s">
        <v>44</v>
      </c>
      <c r="U4330" s="1">
        <v>43711</v>
      </c>
      <c r="V4330" s="1">
        <v>43819</v>
      </c>
      <c r="W4330" t="s">
        <v>909</v>
      </c>
      <c r="X4330" t="s">
        <v>899</v>
      </c>
      <c r="Y4330">
        <v>42</v>
      </c>
      <c r="Z4330">
        <v>41</v>
      </c>
      <c r="AA4330">
        <v>45</v>
      </c>
      <c r="AB4330">
        <v>91.111099999999993</v>
      </c>
      <c r="AD4330">
        <f>IF(ISBLANK(Source[[#This Row],[CrosslistID]]),1,1/COUNTIFS(Source[CrosslistID],Source[[#This Row],[CrosslistID]],Source[TermDesc],Source[[#This Row],[TermDesc]]))</f>
        <v>1</v>
      </c>
      <c r="AG4330">
        <v>0</v>
      </c>
      <c r="AH4330">
        <v>91.111099999999993</v>
      </c>
      <c r="AI4330">
        <v>3.9</v>
      </c>
      <c r="AJ4330">
        <v>4.2</v>
      </c>
      <c r="AK4330">
        <v>0.2</v>
      </c>
      <c r="AL43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30">
        <f>IF(AND(Source[[#This Row],[Credit_Noncredit]]="Noncredit",Source[[#This Row],[FTEF]]&gt;0),Source[[#This Row],[NC XLST FTES]]*525/(437.5*Source[[#This Row],[FTEF]]),0)</f>
        <v>0</v>
      </c>
      <c r="AN4330">
        <f>IF(Source[[#This Row],[Credit_Noncredit]]="Credit",Source[[#This Row],[Census Enrollment]],Source[[#This Row],[Noncredit Avg. Attendance]])</f>
        <v>42</v>
      </c>
    </row>
    <row r="4331" spans="1:40" x14ac:dyDescent="0.25">
      <c r="A4331" t="s">
        <v>1914</v>
      </c>
      <c r="B4331" t="s">
        <v>886</v>
      </c>
      <c r="C4331" t="s">
        <v>34</v>
      </c>
      <c r="D4331" t="s">
        <v>900</v>
      </c>
      <c r="E4331" s="4">
        <v>78098</v>
      </c>
      <c r="F4331" s="4" t="s">
        <v>901</v>
      </c>
      <c r="G4331" s="4">
        <v>40</v>
      </c>
      <c r="H4331" t="str">
        <f>CONCATENATE(Source[[#This Row],[Subject]],TRIM(Source[[#This Row],[Course]]))</f>
        <v>ASAM40</v>
      </c>
      <c r="I4331" t="str">
        <f>VLOOKUP(Source[[#This Row],[SubjCrse]],'Courses and Categories'!$E$2:$G$1816,3,FALSE)</f>
        <v>Credit General Education</v>
      </c>
      <c r="J4331">
        <v>932</v>
      </c>
      <c r="K4331" t="s">
        <v>908</v>
      </c>
      <c r="L4331" t="s">
        <v>87</v>
      </c>
      <c r="M4331" t="s">
        <v>897</v>
      </c>
      <c r="N4331" t="s">
        <v>42</v>
      </c>
      <c r="O4331" t="s">
        <v>42</v>
      </c>
      <c r="P4331" t="s">
        <v>42</v>
      </c>
      <c r="Q4331" t="s">
        <v>42</v>
      </c>
      <c r="S4331" t="s">
        <v>134</v>
      </c>
      <c r="T4331" t="s">
        <v>44</v>
      </c>
      <c r="U4331" s="1">
        <v>43711</v>
      </c>
      <c r="V4331" s="1">
        <v>43819</v>
      </c>
      <c r="W4331" t="s">
        <v>909</v>
      </c>
      <c r="X4331" t="s">
        <v>899</v>
      </c>
      <c r="Y4331">
        <v>40</v>
      </c>
      <c r="Z4331">
        <v>32</v>
      </c>
      <c r="AA4331">
        <v>45</v>
      </c>
      <c r="AB4331">
        <v>71.111099999999993</v>
      </c>
      <c r="AD4331">
        <f>IF(ISBLANK(Source[[#This Row],[CrosslistID]]),1,1/COUNTIFS(Source[CrosslistID],Source[[#This Row],[CrosslistID]],Source[TermDesc],Source[[#This Row],[TermDesc]]))</f>
        <v>1</v>
      </c>
      <c r="AG4331">
        <v>0</v>
      </c>
      <c r="AH4331">
        <v>71.111099999999993</v>
      </c>
      <c r="AI4331">
        <v>4</v>
      </c>
      <c r="AJ4331">
        <v>4</v>
      </c>
      <c r="AK4331">
        <v>0.2</v>
      </c>
      <c r="AL43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31">
        <f>IF(AND(Source[[#This Row],[Credit_Noncredit]]="Noncredit",Source[[#This Row],[FTEF]]&gt;0),Source[[#This Row],[NC XLST FTES]]*525/(437.5*Source[[#This Row],[FTEF]]),0)</f>
        <v>0</v>
      </c>
      <c r="AN4331">
        <f>IF(Source[[#This Row],[Credit_Noncredit]]="Credit",Source[[#This Row],[Census Enrollment]],Source[[#This Row],[Noncredit Avg. Attendance]])</f>
        <v>40</v>
      </c>
    </row>
    <row r="4332" spans="1:40" x14ac:dyDescent="0.25">
      <c r="A4332" t="s">
        <v>1914</v>
      </c>
      <c r="B4332" t="s">
        <v>886</v>
      </c>
      <c r="C4332" t="s">
        <v>34</v>
      </c>
      <c r="D4332" t="s">
        <v>900</v>
      </c>
      <c r="E4332" s="4">
        <v>79214</v>
      </c>
      <c r="F4332" s="4" t="s">
        <v>901</v>
      </c>
      <c r="G4332" s="4">
        <v>65</v>
      </c>
      <c r="H4332" t="str">
        <f>CONCATENATE(Source[[#This Row],[Subject]],TRIM(Source[[#This Row],[Course]]))</f>
        <v>ASAM65</v>
      </c>
      <c r="I4332" t="str">
        <f>VLOOKUP(Source[[#This Row],[SubjCrse]],'Courses and Categories'!$E$2:$G$1816,3,FALSE)</f>
        <v>Credit Other</v>
      </c>
      <c r="J4332">
        <v>1</v>
      </c>
      <c r="K4332" t="s">
        <v>1947</v>
      </c>
      <c r="L4332" t="s">
        <v>39</v>
      </c>
      <c r="M4332" t="s">
        <v>1063</v>
      </c>
      <c r="N4332" t="s">
        <v>42</v>
      </c>
      <c r="O4332" t="s">
        <v>42</v>
      </c>
      <c r="P4332" t="s">
        <v>42</v>
      </c>
      <c r="Q4332" t="s">
        <v>42</v>
      </c>
      <c r="S4332" t="s">
        <v>134</v>
      </c>
      <c r="T4332">
        <v>1</v>
      </c>
      <c r="U4332" s="1">
        <v>43694</v>
      </c>
      <c r="V4332" s="1">
        <v>43819</v>
      </c>
      <c r="W4332" t="s">
        <v>907</v>
      </c>
      <c r="X4332" t="s">
        <v>954</v>
      </c>
      <c r="Y4332">
        <v>2</v>
      </c>
      <c r="Z4332">
        <v>2</v>
      </c>
      <c r="AA4332">
        <v>3</v>
      </c>
      <c r="AB4332">
        <v>66.666700000000006</v>
      </c>
      <c r="AD4332">
        <f>IF(ISBLANK(Source[[#This Row],[CrosslistID]]),1,1/COUNTIFS(Source[CrosslistID],Source[[#This Row],[CrosslistID]],Source[TermDesc],Source[[#This Row],[TermDesc]]))</f>
        <v>1</v>
      </c>
      <c r="AG4332">
        <v>0</v>
      </c>
      <c r="AH4332">
        <v>66.666700000000006</v>
      </c>
      <c r="AI4332">
        <v>0.2</v>
      </c>
      <c r="AJ4332">
        <v>0.2</v>
      </c>
      <c r="AK4332">
        <v>0</v>
      </c>
      <c r="AL43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32">
        <f>IF(AND(Source[[#This Row],[Credit_Noncredit]]="Noncredit",Source[[#This Row],[FTEF]]&gt;0),Source[[#This Row],[NC XLST FTES]]*525/(437.5*Source[[#This Row],[FTEF]]),0)</f>
        <v>0</v>
      </c>
      <c r="AN4332">
        <f>IF(Source[[#This Row],[Credit_Noncredit]]="Credit",Source[[#This Row],[Census Enrollment]],Source[[#This Row],[Noncredit Avg. Attendance]])</f>
        <v>2</v>
      </c>
    </row>
    <row r="4333" spans="1:40" x14ac:dyDescent="0.25">
      <c r="A4333" t="s">
        <v>1914</v>
      </c>
      <c r="B4333" t="s">
        <v>886</v>
      </c>
      <c r="C4333" t="s">
        <v>34</v>
      </c>
      <c r="D4333" t="s">
        <v>910</v>
      </c>
      <c r="E4333" s="4">
        <v>76641</v>
      </c>
      <c r="F4333" s="4" t="s">
        <v>911</v>
      </c>
      <c r="G4333" s="4">
        <v>1</v>
      </c>
      <c r="H4333" t="str">
        <f>CONCATENATE(Source[[#This Row],[Subject]],TRIM(Source[[#This Row],[Course]]))</f>
        <v>ANTH1</v>
      </c>
      <c r="I4333" t="str">
        <f>VLOOKUP(Source[[#This Row],[SubjCrse]],'Courses and Categories'!$E$2:$G$1816,3,FALSE)</f>
        <v>Credit General Education</v>
      </c>
      <c r="J4333">
        <v>1</v>
      </c>
      <c r="K4333" t="s">
        <v>1948</v>
      </c>
      <c r="L4333" t="s">
        <v>39</v>
      </c>
      <c r="M4333" t="s">
        <v>903</v>
      </c>
      <c r="N4333" t="s">
        <v>1041</v>
      </c>
      <c r="O4333">
        <v>1010</v>
      </c>
      <c r="P4333">
        <v>1100</v>
      </c>
      <c r="Q4333" t="s">
        <v>238</v>
      </c>
      <c r="R4333">
        <v>711</v>
      </c>
      <c r="S4333" t="s">
        <v>134</v>
      </c>
      <c r="T4333">
        <v>1</v>
      </c>
      <c r="U4333" s="1">
        <v>43694</v>
      </c>
      <c r="V4333" s="1">
        <v>43819</v>
      </c>
      <c r="W4333" t="s">
        <v>1949</v>
      </c>
      <c r="X4333" t="s">
        <v>1929</v>
      </c>
      <c r="Y4333">
        <v>45</v>
      </c>
      <c r="Z4333">
        <v>36</v>
      </c>
      <c r="AA4333">
        <v>45</v>
      </c>
      <c r="AB4333">
        <v>80</v>
      </c>
      <c r="AD4333">
        <f>IF(ISBLANK(Source[[#This Row],[CrosslistID]]),1,1/COUNTIFS(Source[CrosslistID],Source[[#This Row],[CrosslistID]],Source[TermDesc],Source[[#This Row],[TermDesc]]))</f>
        <v>1</v>
      </c>
      <c r="AG4333">
        <v>0</v>
      </c>
      <c r="AH4333">
        <v>80</v>
      </c>
      <c r="AI4333">
        <v>4.5</v>
      </c>
      <c r="AJ4333">
        <v>4.5</v>
      </c>
      <c r="AK4333">
        <v>0.2</v>
      </c>
      <c r="AL43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33">
        <f>IF(AND(Source[[#This Row],[Credit_Noncredit]]="Noncredit",Source[[#This Row],[FTEF]]&gt;0),Source[[#This Row],[NC XLST FTES]]*525/(437.5*Source[[#This Row],[FTEF]]),0)</f>
        <v>0</v>
      </c>
      <c r="AN4333">
        <f>IF(Source[[#This Row],[Credit_Noncredit]]="Credit",Source[[#This Row],[Census Enrollment]],Source[[#This Row],[Noncredit Avg. Attendance]])</f>
        <v>45</v>
      </c>
    </row>
    <row r="4334" spans="1:40" x14ac:dyDescent="0.25">
      <c r="A4334" t="s">
        <v>1914</v>
      </c>
      <c r="B4334" t="s">
        <v>886</v>
      </c>
      <c r="C4334" t="s">
        <v>34</v>
      </c>
      <c r="D4334" t="s">
        <v>910</v>
      </c>
      <c r="E4334" s="4">
        <v>76642</v>
      </c>
      <c r="F4334" s="4" t="s">
        <v>911</v>
      </c>
      <c r="G4334" s="4">
        <v>1</v>
      </c>
      <c r="H4334" t="str">
        <f>CONCATENATE(Source[[#This Row],[Subject]],TRIM(Source[[#This Row],[Course]]))</f>
        <v>ANTH1</v>
      </c>
      <c r="I4334" t="str">
        <f>VLOOKUP(Source[[#This Row],[SubjCrse]],'Courses and Categories'!$E$2:$G$1816,3,FALSE)</f>
        <v>Credit General Education</v>
      </c>
      <c r="J4334">
        <v>2</v>
      </c>
      <c r="K4334" t="s">
        <v>1948</v>
      </c>
      <c r="L4334" t="s">
        <v>39</v>
      </c>
      <c r="M4334" t="s">
        <v>903</v>
      </c>
      <c r="N4334" t="s">
        <v>59</v>
      </c>
      <c r="O4334">
        <v>940</v>
      </c>
      <c r="P4334">
        <v>1055</v>
      </c>
      <c r="Q4334" t="s">
        <v>850</v>
      </c>
      <c r="R4334">
        <v>513</v>
      </c>
      <c r="S4334" t="s">
        <v>134</v>
      </c>
      <c r="T4334">
        <v>1</v>
      </c>
      <c r="U4334" s="1">
        <v>43694</v>
      </c>
      <c r="V4334" s="1">
        <v>43819</v>
      </c>
      <c r="W4334" t="s">
        <v>374</v>
      </c>
      <c r="X4334" t="s">
        <v>1929</v>
      </c>
      <c r="Y4334">
        <v>50</v>
      </c>
      <c r="Z4334">
        <v>49</v>
      </c>
      <c r="AA4334">
        <v>45</v>
      </c>
      <c r="AB4334">
        <v>108.88890000000001</v>
      </c>
      <c r="AD4334">
        <f>IF(ISBLANK(Source[[#This Row],[CrosslistID]]),1,1/COUNTIFS(Source[CrosslistID],Source[[#This Row],[CrosslistID]],Source[TermDesc],Source[[#This Row],[TermDesc]]))</f>
        <v>1</v>
      </c>
      <c r="AG4334">
        <v>0</v>
      </c>
      <c r="AH4334">
        <v>108.88890000000001</v>
      </c>
      <c r="AI4334">
        <v>4.7</v>
      </c>
      <c r="AJ4334">
        <v>5</v>
      </c>
      <c r="AK4334">
        <v>0.2</v>
      </c>
      <c r="AL43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34">
        <f>IF(AND(Source[[#This Row],[Credit_Noncredit]]="Noncredit",Source[[#This Row],[FTEF]]&gt;0),Source[[#This Row],[NC XLST FTES]]*525/(437.5*Source[[#This Row],[FTEF]]),0)</f>
        <v>0</v>
      </c>
      <c r="AN4334">
        <f>IF(Source[[#This Row],[Credit_Noncredit]]="Credit",Source[[#This Row],[Census Enrollment]],Source[[#This Row],[Noncredit Avg. Attendance]])</f>
        <v>50</v>
      </c>
    </row>
    <row r="4335" spans="1:40" x14ac:dyDescent="0.25">
      <c r="A4335" t="s">
        <v>1914</v>
      </c>
      <c r="B4335" t="s">
        <v>886</v>
      </c>
      <c r="C4335" t="s">
        <v>34</v>
      </c>
      <c r="D4335" t="s">
        <v>910</v>
      </c>
      <c r="E4335" s="4">
        <v>78249</v>
      </c>
      <c r="F4335" s="4" t="s">
        <v>911</v>
      </c>
      <c r="G4335" s="4">
        <v>1</v>
      </c>
      <c r="H4335" t="str">
        <f>CONCATENATE(Source[[#This Row],[Subject]],TRIM(Source[[#This Row],[Course]]))</f>
        <v>ANTH1</v>
      </c>
      <c r="I4335" t="str">
        <f>VLOOKUP(Source[[#This Row],[SubjCrse]],'Courses and Categories'!$E$2:$G$1816,3,FALSE)</f>
        <v>Credit General Education</v>
      </c>
      <c r="J4335">
        <v>581</v>
      </c>
      <c r="K4335" t="s">
        <v>1948</v>
      </c>
      <c r="L4335" t="s">
        <v>87</v>
      </c>
      <c r="M4335" t="s">
        <v>903</v>
      </c>
      <c r="N4335" t="s">
        <v>41</v>
      </c>
      <c r="O4335">
        <v>1810</v>
      </c>
      <c r="P4335">
        <v>2100</v>
      </c>
      <c r="Q4335" t="s">
        <v>52</v>
      </c>
      <c r="R4335">
        <v>253</v>
      </c>
      <c r="S4335" t="s">
        <v>53</v>
      </c>
      <c r="T4335">
        <v>1</v>
      </c>
      <c r="U4335" s="1">
        <v>43694</v>
      </c>
      <c r="V4335" s="1">
        <v>43819</v>
      </c>
      <c r="W4335" t="s">
        <v>1949</v>
      </c>
      <c r="X4335" t="s">
        <v>1929</v>
      </c>
      <c r="Y4335">
        <v>28</v>
      </c>
      <c r="Z4335">
        <v>24</v>
      </c>
      <c r="AA4335">
        <v>45</v>
      </c>
      <c r="AB4335">
        <v>53.333300000000001</v>
      </c>
      <c r="AD4335">
        <f>IF(ISBLANK(Source[[#This Row],[CrosslistID]]),1,1/COUNTIFS(Source[CrosslistID],Source[[#This Row],[CrosslistID]],Source[TermDesc],Source[[#This Row],[TermDesc]]))</f>
        <v>1</v>
      </c>
      <c r="AG4335">
        <v>0</v>
      </c>
      <c r="AH4335">
        <v>53.333300000000001</v>
      </c>
      <c r="AI4335">
        <v>2.8</v>
      </c>
      <c r="AJ4335">
        <v>2.8</v>
      </c>
      <c r="AK4335">
        <v>0.2</v>
      </c>
      <c r="AL43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35">
        <f>IF(AND(Source[[#This Row],[Credit_Noncredit]]="Noncredit",Source[[#This Row],[FTEF]]&gt;0),Source[[#This Row],[NC XLST FTES]]*525/(437.5*Source[[#This Row],[FTEF]]),0)</f>
        <v>0</v>
      </c>
      <c r="AN4335">
        <f>IF(Source[[#This Row],[Credit_Noncredit]]="Credit",Source[[#This Row],[Census Enrollment]],Source[[#This Row],[Noncredit Avg. Attendance]])</f>
        <v>28</v>
      </c>
    </row>
    <row r="4336" spans="1:40" x14ac:dyDescent="0.25">
      <c r="A4336" t="s">
        <v>1914</v>
      </c>
      <c r="B4336" t="s">
        <v>886</v>
      </c>
      <c r="C4336" t="s">
        <v>34</v>
      </c>
      <c r="D4336" t="s">
        <v>910</v>
      </c>
      <c r="E4336" s="4">
        <v>78608</v>
      </c>
      <c r="F4336" s="4" t="s">
        <v>911</v>
      </c>
      <c r="G4336" s="4">
        <v>1</v>
      </c>
      <c r="H4336" t="str">
        <f>CONCATENATE(Source[[#This Row],[Subject]],TRIM(Source[[#This Row],[Course]]))</f>
        <v>ANTH1</v>
      </c>
      <c r="I4336" t="str">
        <f>VLOOKUP(Source[[#This Row],[SubjCrse]],'Courses and Categories'!$E$2:$G$1816,3,FALSE)</f>
        <v>Credit General Education</v>
      </c>
      <c r="J4336">
        <v>931</v>
      </c>
      <c r="K4336" t="s">
        <v>1948</v>
      </c>
      <c r="L4336" t="s">
        <v>39</v>
      </c>
      <c r="M4336" t="s">
        <v>897</v>
      </c>
      <c r="N4336" t="s">
        <v>42</v>
      </c>
      <c r="O4336" t="s">
        <v>42</v>
      </c>
      <c r="P4336" t="s">
        <v>42</v>
      </c>
      <c r="Q4336" t="s">
        <v>42</v>
      </c>
      <c r="S4336" t="s">
        <v>134</v>
      </c>
      <c r="T4336" t="s">
        <v>44</v>
      </c>
      <c r="U4336" s="1">
        <v>43711</v>
      </c>
      <c r="V4336" s="1">
        <v>43819</v>
      </c>
      <c r="W4336" t="s">
        <v>374</v>
      </c>
      <c r="X4336" t="s">
        <v>899</v>
      </c>
      <c r="Y4336">
        <v>44</v>
      </c>
      <c r="Z4336">
        <v>43</v>
      </c>
      <c r="AA4336">
        <v>45</v>
      </c>
      <c r="AB4336">
        <v>95.555599999999998</v>
      </c>
      <c r="AD4336">
        <f>IF(ISBLANK(Source[[#This Row],[CrosslistID]]),1,1/COUNTIFS(Source[CrosslistID],Source[[#This Row],[CrosslistID]],Source[TermDesc],Source[[#This Row],[TermDesc]]))</f>
        <v>1</v>
      </c>
      <c r="AG4336">
        <v>0</v>
      </c>
      <c r="AH4336">
        <v>95.555599999999998</v>
      </c>
      <c r="AI4336">
        <v>4</v>
      </c>
      <c r="AJ4336">
        <v>4.4000000000000004</v>
      </c>
      <c r="AK4336">
        <v>0.2</v>
      </c>
      <c r="AL43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36">
        <f>IF(AND(Source[[#This Row],[Credit_Noncredit]]="Noncredit",Source[[#This Row],[FTEF]]&gt;0),Source[[#This Row],[NC XLST FTES]]*525/(437.5*Source[[#This Row],[FTEF]]),0)</f>
        <v>0</v>
      </c>
      <c r="AN4336">
        <f>IF(Source[[#This Row],[Credit_Noncredit]]="Credit",Source[[#This Row],[Census Enrollment]],Source[[#This Row],[Noncredit Avg. Attendance]])</f>
        <v>44</v>
      </c>
    </row>
    <row r="4337" spans="1:40" x14ac:dyDescent="0.25">
      <c r="A4337" t="s">
        <v>1914</v>
      </c>
      <c r="B4337" t="s">
        <v>886</v>
      </c>
      <c r="C4337" t="s">
        <v>34</v>
      </c>
      <c r="D4337" t="s">
        <v>910</v>
      </c>
      <c r="E4337" s="4">
        <v>73798</v>
      </c>
      <c r="F4337" s="4" t="s">
        <v>911</v>
      </c>
      <c r="G4337" s="4">
        <v>2</v>
      </c>
      <c r="H4337" t="str">
        <f>CONCATENATE(Source[[#This Row],[Subject]],TRIM(Source[[#This Row],[Course]]))</f>
        <v>ANTH2</v>
      </c>
      <c r="I4337" t="str">
        <f>VLOOKUP(Source[[#This Row],[SubjCrse]],'Courses and Categories'!$E$2:$G$1816,3,FALSE)</f>
        <v>Credit General Education</v>
      </c>
      <c r="J4337">
        <v>1</v>
      </c>
      <c r="K4337" t="s">
        <v>912</v>
      </c>
      <c r="L4337" t="s">
        <v>39</v>
      </c>
      <c r="M4337" t="s">
        <v>903</v>
      </c>
      <c r="N4337" t="s">
        <v>59</v>
      </c>
      <c r="O4337">
        <v>1410</v>
      </c>
      <c r="P4337">
        <v>1525</v>
      </c>
      <c r="Q4337" t="s">
        <v>420</v>
      </c>
      <c r="R4337">
        <v>268</v>
      </c>
      <c r="S4337" t="s">
        <v>134</v>
      </c>
      <c r="T4337" t="s">
        <v>44</v>
      </c>
      <c r="U4337" s="1">
        <v>43711</v>
      </c>
      <c r="V4337" s="1">
        <v>43819</v>
      </c>
      <c r="W4337" t="s">
        <v>1949</v>
      </c>
      <c r="X4337" t="s">
        <v>905</v>
      </c>
      <c r="Y4337">
        <v>38</v>
      </c>
      <c r="Z4337">
        <v>29</v>
      </c>
      <c r="AA4337">
        <v>45</v>
      </c>
      <c r="AB4337">
        <v>64.444400000000002</v>
      </c>
      <c r="AD4337">
        <f>IF(ISBLANK(Source[[#This Row],[CrosslistID]]),1,1/COUNTIFS(Source[CrosslistID],Source[[#This Row],[CrosslistID]],Source[TermDesc],Source[[#This Row],[TermDesc]]))</f>
        <v>1</v>
      </c>
      <c r="AG4337">
        <v>0</v>
      </c>
      <c r="AH4337">
        <v>64.444400000000002</v>
      </c>
      <c r="AI4337">
        <v>3.0859999999999999</v>
      </c>
      <c r="AJ4337">
        <v>3.2574000000000001</v>
      </c>
      <c r="AK4337">
        <v>0.2</v>
      </c>
      <c r="AL43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37">
        <f>IF(AND(Source[[#This Row],[Credit_Noncredit]]="Noncredit",Source[[#This Row],[FTEF]]&gt;0),Source[[#This Row],[NC XLST FTES]]*525/(437.5*Source[[#This Row],[FTEF]]),0)</f>
        <v>0</v>
      </c>
      <c r="AN4337">
        <f>IF(Source[[#This Row],[Credit_Noncredit]]="Credit",Source[[#This Row],[Census Enrollment]],Source[[#This Row],[Noncredit Avg. Attendance]])</f>
        <v>38</v>
      </c>
    </row>
    <row r="4338" spans="1:40" x14ac:dyDescent="0.25">
      <c r="A4338" t="s">
        <v>1914</v>
      </c>
      <c r="B4338" t="s">
        <v>886</v>
      </c>
      <c r="C4338" t="s">
        <v>34</v>
      </c>
      <c r="D4338" t="s">
        <v>910</v>
      </c>
      <c r="E4338" s="4">
        <v>71717</v>
      </c>
      <c r="F4338" s="4" t="s">
        <v>911</v>
      </c>
      <c r="G4338" s="4">
        <v>3</v>
      </c>
      <c r="H4338" t="str">
        <f>CONCATENATE(Source[[#This Row],[Subject]],TRIM(Source[[#This Row],[Course]]))</f>
        <v>ANTH3</v>
      </c>
      <c r="I4338" t="str">
        <f>VLOOKUP(Source[[#This Row],[SubjCrse]],'Courses and Categories'!$E$2:$G$1816,3,FALSE)</f>
        <v>Credit General Education</v>
      </c>
      <c r="J4338">
        <v>1</v>
      </c>
      <c r="K4338" t="s">
        <v>914</v>
      </c>
      <c r="L4338" t="s">
        <v>39</v>
      </c>
      <c r="M4338" t="s">
        <v>903</v>
      </c>
      <c r="N4338" t="s">
        <v>180</v>
      </c>
      <c r="O4338">
        <v>1300</v>
      </c>
      <c r="P4338">
        <v>1550</v>
      </c>
      <c r="Q4338" t="s">
        <v>233</v>
      </c>
      <c r="R4338">
        <v>217</v>
      </c>
      <c r="S4338" t="s">
        <v>134</v>
      </c>
      <c r="T4338">
        <v>1</v>
      </c>
      <c r="U4338" s="1">
        <v>43694</v>
      </c>
      <c r="V4338" s="1">
        <v>43819</v>
      </c>
      <c r="W4338" t="s">
        <v>915</v>
      </c>
      <c r="X4338" t="s">
        <v>1929</v>
      </c>
      <c r="Y4338">
        <v>26</v>
      </c>
      <c r="Z4338">
        <v>22</v>
      </c>
      <c r="AA4338">
        <v>45</v>
      </c>
      <c r="AB4338">
        <v>48.8889</v>
      </c>
      <c r="AD4338">
        <f>IF(ISBLANK(Source[[#This Row],[CrosslistID]]),1,1/COUNTIFS(Source[CrosslistID],Source[[#This Row],[CrosslistID]],Source[TermDesc],Source[[#This Row],[TermDesc]]))</f>
        <v>1</v>
      </c>
      <c r="AG4338">
        <v>0</v>
      </c>
      <c r="AH4338">
        <v>48.8889</v>
      </c>
      <c r="AI4338">
        <v>2.4</v>
      </c>
      <c r="AJ4338">
        <v>2.6</v>
      </c>
      <c r="AK4338">
        <v>0.2</v>
      </c>
      <c r="AL43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38">
        <f>IF(AND(Source[[#This Row],[Credit_Noncredit]]="Noncredit",Source[[#This Row],[FTEF]]&gt;0),Source[[#This Row],[NC XLST FTES]]*525/(437.5*Source[[#This Row],[FTEF]]),0)</f>
        <v>0</v>
      </c>
      <c r="AN4338">
        <f>IF(Source[[#This Row],[Credit_Noncredit]]="Credit",Source[[#This Row],[Census Enrollment]],Source[[#This Row],[Noncredit Avg. Attendance]])</f>
        <v>26</v>
      </c>
    </row>
    <row r="4339" spans="1:40" x14ac:dyDescent="0.25">
      <c r="A4339" t="s">
        <v>1914</v>
      </c>
      <c r="B4339" t="s">
        <v>886</v>
      </c>
      <c r="C4339" t="s">
        <v>34</v>
      </c>
      <c r="D4339" t="s">
        <v>910</v>
      </c>
      <c r="E4339" s="4">
        <v>78807</v>
      </c>
      <c r="F4339" s="4" t="s">
        <v>911</v>
      </c>
      <c r="G4339" s="4">
        <v>3</v>
      </c>
      <c r="H4339" t="str">
        <f>CONCATENATE(Source[[#This Row],[Subject]],TRIM(Source[[#This Row],[Course]]))</f>
        <v>ANTH3</v>
      </c>
      <c r="I4339" t="str">
        <f>VLOOKUP(Source[[#This Row],[SubjCrse]],'Courses and Categories'!$E$2:$G$1816,3,FALSE)</f>
        <v>Credit General Education</v>
      </c>
      <c r="J4339">
        <v>2</v>
      </c>
      <c r="K4339" t="s">
        <v>914</v>
      </c>
      <c r="L4339" t="s">
        <v>39</v>
      </c>
      <c r="M4339" t="s">
        <v>903</v>
      </c>
      <c r="N4339" t="s">
        <v>59</v>
      </c>
      <c r="O4339">
        <v>1110</v>
      </c>
      <c r="P4339">
        <v>1225</v>
      </c>
      <c r="Q4339" t="s">
        <v>850</v>
      </c>
      <c r="R4339">
        <v>511</v>
      </c>
      <c r="S4339" t="s">
        <v>134</v>
      </c>
      <c r="T4339">
        <v>1</v>
      </c>
      <c r="U4339" s="1">
        <v>43694</v>
      </c>
      <c r="V4339" s="1">
        <v>43819</v>
      </c>
      <c r="W4339" t="s">
        <v>374</v>
      </c>
      <c r="X4339" t="s">
        <v>1929</v>
      </c>
      <c r="Y4339">
        <v>44</v>
      </c>
      <c r="Z4339">
        <v>41</v>
      </c>
      <c r="AA4339">
        <v>45</v>
      </c>
      <c r="AB4339">
        <v>91.111099999999993</v>
      </c>
      <c r="AD4339">
        <f>IF(ISBLANK(Source[[#This Row],[CrosslistID]]),1,1/COUNTIFS(Source[CrosslistID],Source[[#This Row],[CrosslistID]],Source[TermDesc],Source[[#This Row],[TermDesc]]))</f>
        <v>1</v>
      </c>
      <c r="AG4339">
        <v>0</v>
      </c>
      <c r="AH4339">
        <v>91.111099999999993</v>
      </c>
      <c r="AI4339">
        <v>4.2</v>
      </c>
      <c r="AJ4339">
        <v>4.4000000000000004</v>
      </c>
      <c r="AK4339">
        <v>0.2</v>
      </c>
      <c r="AL43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39">
        <f>IF(AND(Source[[#This Row],[Credit_Noncredit]]="Noncredit",Source[[#This Row],[FTEF]]&gt;0),Source[[#This Row],[NC XLST FTES]]*525/(437.5*Source[[#This Row],[FTEF]]),0)</f>
        <v>0</v>
      </c>
      <c r="AN4339">
        <f>IF(Source[[#This Row],[Credit_Noncredit]]="Credit",Source[[#This Row],[Census Enrollment]],Source[[#This Row],[Noncredit Avg. Attendance]])</f>
        <v>44</v>
      </c>
    </row>
    <row r="4340" spans="1:40" x14ac:dyDescent="0.25">
      <c r="A4340" t="s">
        <v>1914</v>
      </c>
      <c r="B4340" t="s">
        <v>886</v>
      </c>
      <c r="C4340" t="s">
        <v>34</v>
      </c>
      <c r="D4340" t="s">
        <v>910</v>
      </c>
      <c r="E4340" s="4">
        <v>70075</v>
      </c>
      <c r="F4340" s="4" t="s">
        <v>911</v>
      </c>
      <c r="G4340" s="4">
        <v>3</v>
      </c>
      <c r="H4340" t="str">
        <f>CONCATENATE(Source[[#This Row],[Subject]],TRIM(Source[[#This Row],[Course]]))</f>
        <v>ANTH3</v>
      </c>
      <c r="I4340" t="str">
        <f>VLOOKUP(Source[[#This Row],[SubjCrse]],'Courses and Categories'!$E$2:$G$1816,3,FALSE)</f>
        <v>Credit General Education</v>
      </c>
      <c r="J4340">
        <v>501</v>
      </c>
      <c r="K4340" t="s">
        <v>914</v>
      </c>
      <c r="L4340" t="s">
        <v>87</v>
      </c>
      <c r="M4340" t="s">
        <v>903</v>
      </c>
      <c r="N4340" t="s">
        <v>180</v>
      </c>
      <c r="O4340">
        <v>1810</v>
      </c>
      <c r="P4340">
        <v>2100</v>
      </c>
      <c r="Q4340" t="s">
        <v>850</v>
      </c>
      <c r="R4340">
        <v>349</v>
      </c>
      <c r="S4340" t="s">
        <v>134</v>
      </c>
      <c r="T4340">
        <v>1</v>
      </c>
      <c r="U4340" s="1">
        <v>43694</v>
      </c>
      <c r="V4340" s="1">
        <v>43819</v>
      </c>
      <c r="W4340" t="s">
        <v>374</v>
      </c>
      <c r="X4340" t="s">
        <v>1929</v>
      </c>
      <c r="Y4340">
        <v>29</v>
      </c>
      <c r="Z4340">
        <v>27</v>
      </c>
      <c r="AA4340">
        <v>45</v>
      </c>
      <c r="AB4340">
        <v>60</v>
      </c>
      <c r="AD4340">
        <f>IF(ISBLANK(Source[[#This Row],[CrosslistID]]),1,1/COUNTIFS(Source[CrosslistID],Source[[#This Row],[CrosslistID]],Source[TermDesc],Source[[#This Row],[TermDesc]]))</f>
        <v>1</v>
      </c>
      <c r="AG4340">
        <v>0</v>
      </c>
      <c r="AH4340">
        <v>60</v>
      </c>
      <c r="AI4340">
        <v>2.5</v>
      </c>
      <c r="AJ4340">
        <v>2.9</v>
      </c>
      <c r="AK4340">
        <v>0.2</v>
      </c>
      <c r="AL43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40">
        <f>IF(AND(Source[[#This Row],[Credit_Noncredit]]="Noncredit",Source[[#This Row],[FTEF]]&gt;0),Source[[#This Row],[NC XLST FTES]]*525/(437.5*Source[[#This Row],[FTEF]]),0)</f>
        <v>0</v>
      </c>
      <c r="AN4340">
        <f>IF(Source[[#This Row],[Credit_Noncredit]]="Credit",Source[[#This Row],[Census Enrollment]],Source[[#This Row],[Noncredit Avg. Attendance]])</f>
        <v>29</v>
      </c>
    </row>
    <row r="4341" spans="1:40" x14ac:dyDescent="0.25">
      <c r="A4341" t="s">
        <v>1914</v>
      </c>
      <c r="B4341" t="s">
        <v>886</v>
      </c>
      <c r="C4341" t="s">
        <v>34</v>
      </c>
      <c r="D4341" t="s">
        <v>910</v>
      </c>
      <c r="E4341" s="4">
        <v>77098</v>
      </c>
      <c r="F4341" s="4" t="s">
        <v>911</v>
      </c>
      <c r="G4341" s="4">
        <v>3</v>
      </c>
      <c r="H4341" t="str">
        <f>CONCATENATE(Source[[#This Row],[Subject]],TRIM(Source[[#This Row],[Course]]))</f>
        <v>ANTH3</v>
      </c>
      <c r="I4341" t="str">
        <f>VLOOKUP(Source[[#This Row],[SubjCrse]],'Courses and Categories'!$E$2:$G$1816,3,FALSE)</f>
        <v>Credit General Education</v>
      </c>
      <c r="J4341">
        <v>931</v>
      </c>
      <c r="K4341" t="s">
        <v>914</v>
      </c>
      <c r="L4341" t="s">
        <v>39</v>
      </c>
      <c r="M4341" t="s">
        <v>897</v>
      </c>
      <c r="N4341" t="s">
        <v>42</v>
      </c>
      <c r="O4341" t="s">
        <v>42</v>
      </c>
      <c r="P4341" t="s">
        <v>42</v>
      </c>
      <c r="Q4341" t="s">
        <v>42</v>
      </c>
      <c r="S4341" t="s">
        <v>134</v>
      </c>
      <c r="T4341" t="s">
        <v>44</v>
      </c>
      <c r="U4341" s="1">
        <v>43711</v>
      </c>
      <c r="V4341" s="1">
        <v>43819</v>
      </c>
      <c r="W4341" t="s">
        <v>1949</v>
      </c>
      <c r="X4341" t="s">
        <v>899</v>
      </c>
      <c r="Y4341">
        <v>29</v>
      </c>
      <c r="Z4341">
        <v>19</v>
      </c>
      <c r="AA4341">
        <v>45</v>
      </c>
      <c r="AB4341">
        <v>42.222200000000001</v>
      </c>
      <c r="AD4341">
        <f>IF(ISBLANK(Source[[#This Row],[CrosslistID]]),1,1/COUNTIFS(Source[CrosslistID],Source[[#This Row],[CrosslistID]],Source[TermDesc],Source[[#This Row],[TermDesc]]))</f>
        <v>1</v>
      </c>
      <c r="AG4341">
        <v>0</v>
      </c>
      <c r="AH4341">
        <v>42.222200000000001</v>
      </c>
      <c r="AI4341">
        <v>2.8</v>
      </c>
      <c r="AJ4341">
        <v>2.9</v>
      </c>
      <c r="AK4341">
        <v>0.2</v>
      </c>
      <c r="AL43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41">
        <f>IF(AND(Source[[#This Row],[Credit_Noncredit]]="Noncredit",Source[[#This Row],[FTEF]]&gt;0),Source[[#This Row],[NC XLST FTES]]*525/(437.5*Source[[#This Row],[FTEF]]),0)</f>
        <v>0</v>
      </c>
      <c r="AN4341">
        <f>IF(Source[[#This Row],[Credit_Noncredit]]="Credit",Source[[#This Row],[Census Enrollment]],Source[[#This Row],[Noncredit Avg. Attendance]])</f>
        <v>29</v>
      </c>
    </row>
    <row r="4342" spans="1:40" x14ac:dyDescent="0.25">
      <c r="A4342" t="s">
        <v>1914</v>
      </c>
      <c r="B4342" t="s">
        <v>886</v>
      </c>
      <c r="C4342" t="s">
        <v>34</v>
      </c>
      <c r="D4342" t="s">
        <v>910</v>
      </c>
      <c r="E4342" s="4">
        <v>78250</v>
      </c>
      <c r="F4342" s="4" t="s">
        <v>911</v>
      </c>
      <c r="G4342" s="4">
        <v>3</v>
      </c>
      <c r="H4342" t="str">
        <f>CONCATENATE(Source[[#This Row],[Subject]],TRIM(Source[[#This Row],[Course]]))</f>
        <v>ANTH3</v>
      </c>
      <c r="I4342" t="str">
        <f>VLOOKUP(Source[[#This Row],[SubjCrse]],'Courses and Categories'!$E$2:$G$1816,3,FALSE)</f>
        <v>Credit General Education</v>
      </c>
      <c r="J4342">
        <v>932</v>
      </c>
      <c r="K4342" t="s">
        <v>914</v>
      </c>
      <c r="L4342" t="s">
        <v>39</v>
      </c>
      <c r="M4342" t="s">
        <v>897</v>
      </c>
      <c r="N4342" t="s">
        <v>42</v>
      </c>
      <c r="O4342" t="s">
        <v>42</v>
      </c>
      <c r="P4342" t="s">
        <v>42</v>
      </c>
      <c r="Q4342" t="s">
        <v>42</v>
      </c>
      <c r="S4342" t="s">
        <v>134</v>
      </c>
      <c r="T4342" t="s">
        <v>44</v>
      </c>
      <c r="U4342" s="1">
        <v>43759</v>
      </c>
      <c r="V4342" s="1">
        <v>43819</v>
      </c>
      <c r="W4342" t="s">
        <v>1949</v>
      </c>
      <c r="X4342" t="s">
        <v>899</v>
      </c>
      <c r="Y4342">
        <v>36</v>
      </c>
      <c r="Z4342">
        <v>31</v>
      </c>
      <c r="AA4342">
        <v>45</v>
      </c>
      <c r="AB4342">
        <v>68.888900000000007</v>
      </c>
      <c r="AD4342">
        <f>IF(ISBLANK(Source[[#This Row],[CrosslistID]]),1,1/COUNTIFS(Source[CrosslistID],Source[[#This Row],[CrosslistID]],Source[TermDesc],Source[[#This Row],[TermDesc]]))</f>
        <v>1</v>
      </c>
      <c r="AG4342">
        <v>0</v>
      </c>
      <c r="AH4342">
        <v>68.888900000000007</v>
      </c>
      <c r="AI4342">
        <v>3.6</v>
      </c>
      <c r="AJ4342">
        <v>3.6</v>
      </c>
      <c r="AK4342">
        <v>0.2</v>
      </c>
      <c r="AL43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42">
        <f>IF(AND(Source[[#This Row],[Credit_Noncredit]]="Noncredit",Source[[#This Row],[FTEF]]&gt;0),Source[[#This Row],[NC XLST FTES]]*525/(437.5*Source[[#This Row],[FTEF]]),0)</f>
        <v>0</v>
      </c>
      <c r="AN4342">
        <f>IF(Source[[#This Row],[Credit_Noncredit]]="Credit",Source[[#This Row],[Census Enrollment]],Source[[#This Row],[Noncredit Avg. Attendance]])</f>
        <v>36</v>
      </c>
    </row>
    <row r="4343" spans="1:40" x14ac:dyDescent="0.25">
      <c r="A4343" t="s">
        <v>1914</v>
      </c>
      <c r="B4343" t="s">
        <v>886</v>
      </c>
      <c r="C4343" t="s">
        <v>34</v>
      </c>
      <c r="D4343" t="s">
        <v>910</v>
      </c>
      <c r="E4343" s="4">
        <v>78702</v>
      </c>
      <c r="F4343" s="4" t="s">
        <v>911</v>
      </c>
      <c r="G4343" s="4">
        <v>3</v>
      </c>
      <c r="H4343" t="str">
        <f>CONCATENATE(Source[[#This Row],[Subject]],TRIM(Source[[#This Row],[Course]]))</f>
        <v>ANTH3</v>
      </c>
      <c r="I4343" t="str">
        <f>VLOOKUP(Source[[#This Row],[SubjCrse]],'Courses and Categories'!$E$2:$G$1816,3,FALSE)</f>
        <v>Credit General Education</v>
      </c>
      <c r="J4343">
        <v>933</v>
      </c>
      <c r="K4343" t="s">
        <v>914</v>
      </c>
      <c r="L4343" t="s">
        <v>39</v>
      </c>
      <c r="M4343" t="s">
        <v>897</v>
      </c>
      <c r="N4343" t="s">
        <v>42</v>
      </c>
      <c r="O4343" t="s">
        <v>42</v>
      </c>
      <c r="P4343" t="s">
        <v>42</v>
      </c>
      <c r="Q4343" t="s">
        <v>42</v>
      </c>
      <c r="S4343" t="s">
        <v>134</v>
      </c>
      <c r="T4343" t="s">
        <v>44</v>
      </c>
      <c r="U4343" s="1">
        <v>43731</v>
      </c>
      <c r="V4343" s="1">
        <v>43819</v>
      </c>
      <c r="W4343" t="s">
        <v>916</v>
      </c>
      <c r="X4343" t="s">
        <v>918</v>
      </c>
      <c r="Y4343">
        <v>41</v>
      </c>
      <c r="Z4343">
        <v>29</v>
      </c>
      <c r="AA4343">
        <v>45</v>
      </c>
      <c r="AB4343">
        <v>64.444400000000002</v>
      </c>
      <c r="AD4343">
        <f>IF(ISBLANK(Source[[#This Row],[CrosslistID]]),1,1/COUNTIFS(Source[CrosslistID],Source[[#This Row],[CrosslistID]],Source[TermDesc],Source[[#This Row],[TermDesc]]))</f>
        <v>1</v>
      </c>
      <c r="AG4343">
        <v>0</v>
      </c>
      <c r="AH4343">
        <v>64.444400000000002</v>
      </c>
      <c r="AI4343">
        <v>4</v>
      </c>
      <c r="AJ4343">
        <v>4.0999999999999996</v>
      </c>
      <c r="AK4343">
        <v>0.2</v>
      </c>
      <c r="AL43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43">
        <f>IF(AND(Source[[#This Row],[Credit_Noncredit]]="Noncredit",Source[[#This Row],[FTEF]]&gt;0),Source[[#This Row],[NC XLST FTES]]*525/(437.5*Source[[#This Row],[FTEF]]),0)</f>
        <v>0</v>
      </c>
      <c r="AN4343">
        <f>IF(Source[[#This Row],[Credit_Noncredit]]="Credit",Source[[#This Row],[Census Enrollment]],Source[[#This Row],[Noncredit Avg. Attendance]])</f>
        <v>41</v>
      </c>
    </row>
    <row r="4344" spans="1:40" x14ac:dyDescent="0.25">
      <c r="A4344" t="s">
        <v>1914</v>
      </c>
      <c r="B4344" t="s">
        <v>886</v>
      </c>
      <c r="C4344" t="s">
        <v>34</v>
      </c>
      <c r="D4344" t="s">
        <v>910</v>
      </c>
      <c r="E4344" s="4">
        <v>79207</v>
      </c>
      <c r="F4344" s="4" t="s">
        <v>911</v>
      </c>
      <c r="G4344" s="4">
        <v>3</v>
      </c>
      <c r="H4344" t="str">
        <f>CONCATENATE(Source[[#This Row],[Subject]],TRIM(Source[[#This Row],[Course]]))</f>
        <v>ANTH3</v>
      </c>
      <c r="I4344" t="str">
        <f>VLOOKUP(Source[[#This Row],[SubjCrse]],'Courses and Categories'!$E$2:$G$1816,3,FALSE)</f>
        <v>Credit General Education</v>
      </c>
      <c r="J4344">
        <v>934</v>
      </c>
      <c r="K4344" t="s">
        <v>914</v>
      </c>
      <c r="M4344" t="s">
        <v>897</v>
      </c>
      <c r="N4344" t="s">
        <v>42</v>
      </c>
      <c r="O4344" t="s">
        <v>42</v>
      </c>
      <c r="P4344" t="s">
        <v>42</v>
      </c>
      <c r="Q4344" t="s">
        <v>42</v>
      </c>
      <c r="S4344" t="s">
        <v>134</v>
      </c>
      <c r="T4344" t="s">
        <v>44</v>
      </c>
      <c r="U4344" s="1">
        <v>43738</v>
      </c>
      <c r="V4344" s="1">
        <v>43819</v>
      </c>
      <c r="W4344" t="s">
        <v>1950</v>
      </c>
      <c r="X4344" t="s">
        <v>1096</v>
      </c>
      <c r="Y4344">
        <v>31</v>
      </c>
      <c r="Z4344">
        <v>28</v>
      </c>
      <c r="AA4344">
        <v>45</v>
      </c>
      <c r="AB4344">
        <v>62.222200000000001</v>
      </c>
      <c r="AD4344">
        <f>IF(ISBLANK(Source[[#This Row],[CrosslistID]]),1,1/COUNTIFS(Source[CrosslistID],Source[[#This Row],[CrosslistID]],Source[TermDesc],Source[[#This Row],[TermDesc]]))</f>
        <v>1</v>
      </c>
      <c r="AG4344">
        <v>0</v>
      </c>
      <c r="AH4344">
        <v>62.222200000000001</v>
      </c>
      <c r="AI4344">
        <v>2.9</v>
      </c>
      <c r="AJ4344">
        <v>3.1</v>
      </c>
      <c r="AK4344">
        <v>0.2</v>
      </c>
      <c r="AL43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44">
        <f>IF(AND(Source[[#This Row],[Credit_Noncredit]]="Noncredit",Source[[#This Row],[FTEF]]&gt;0),Source[[#This Row],[NC XLST FTES]]*525/(437.5*Source[[#This Row],[FTEF]]),0)</f>
        <v>0</v>
      </c>
      <c r="AN4344">
        <f>IF(Source[[#This Row],[Credit_Noncredit]]="Credit",Source[[#This Row],[Census Enrollment]],Source[[#This Row],[Noncredit Avg. Attendance]])</f>
        <v>31</v>
      </c>
    </row>
    <row r="4345" spans="1:40" x14ac:dyDescent="0.25">
      <c r="A4345" t="s">
        <v>1914</v>
      </c>
      <c r="B4345" t="s">
        <v>886</v>
      </c>
      <c r="C4345" t="s">
        <v>34</v>
      </c>
      <c r="D4345" t="s">
        <v>910</v>
      </c>
      <c r="E4345" s="4">
        <v>79209</v>
      </c>
      <c r="F4345" s="4" t="s">
        <v>911</v>
      </c>
      <c r="G4345" s="4">
        <v>3</v>
      </c>
      <c r="H4345" t="str">
        <f>CONCATENATE(Source[[#This Row],[Subject]],TRIM(Source[[#This Row],[Course]]))</f>
        <v>ANTH3</v>
      </c>
      <c r="I4345" t="str">
        <f>VLOOKUP(Source[[#This Row],[SubjCrse]],'Courses and Categories'!$E$2:$G$1816,3,FALSE)</f>
        <v>Credit General Education</v>
      </c>
      <c r="J4345">
        <v>935</v>
      </c>
      <c r="K4345" t="s">
        <v>914</v>
      </c>
      <c r="M4345" t="s">
        <v>897</v>
      </c>
      <c r="N4345" t="s">
        <v>42</v>
      </c>
      <c r="O4345" t="s">
        <v>42</v>
      </c>
      <c r="P4345" t="s">
        <v>42</v>
      </c>
      <c r="Q4345" t="s">
        <v>42</v>
      </c>
      <c r="S4345" t="s">
        <v>134</v>
      </c>
      <c r="T4345" t="s">
        <v>44</v>
      </c>
      <c r="U4345" s="1">
        <v>43773</v>
      </c>
      <c r="V4345" s="1">
        <v>43819</v>
      </c>
      <c r="W4345" t="s">
        <v>1950</v>
      </c>
      <c r="X4345" t="s">
        <v>1096</v>
      </c>
      <c r="Y4345">
        <v>44</v>
      </c>
      <c r="Z4345">
        <v>35</v>
      </c>
      <c r="AA4345">
        <v>45</v>
      </c>
      <c r="AB4345">
        <v>77.777799999999999</v>
      </c>
      <c r="AD4345">
        <f>IF(ISBLANK(Source[[#This Row],[CrosslistID]]),1,1/COUNTIFS(Source[CrosslistID],Source[[#This Row],[CrosslistID]],Source[TermDesc],Source[[#This Row],[TermDesc]]))</f>
        <v>1</v>
      </c>
      <c r="AG4345">
        <v>0</v>
      </c>
      <c r="AH4345">
        <v>77.777799999999999</v>
      </c>
      <c r="AI4345">
        <v>4.2</v>
      </c>
      <c r="AJ4345">
        <v>4.4000000000000004</v>
      </c>
      <c r="AK4345">
        <v>0.2</v>
      </c>
      <c r="AL43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45">
        <f>IF(AND(Source[[#This Row],[Credit_Noncredit]]="Noncredit",Source[[#This Row],[FTEF]]&gt;0),Source[[#This Row],[NC XLST FTES]]*525/(437.5*Source[[#This Row],[FTEF]]),0)</f>
        <v>0</v>
      </c>
      <c r="AN4345">
        <f>IF(Source[[#This Row],[Credit_Noncredit]]="Credit",Source[[#This Row],[Census Enrollment]],Source[[#This Row],[Noncredit Avg. Attendance]])</f>
        <v>44</v>
      </c>
    </row>
    <row r="4346" spans="1:40" x14ac:dyDescent="0.25">
      <c r="A4346" t="s">
        <v>1914</v>
      </c>
      <c r="B4346" t="s">
        <v>886</v>
      </c>
      <c r="C4346" t="s">
        <v>34</v>
      </c>
      <c r="D4346" t="s">
        <v>910</v>
      </c>
      <c r="E4346" s="4">
        <v>78251</v>
      </c>
      <c r="F4346" s="4" t="s">
        <v>911</v>
      </c>
      <c r="G4346" s="4">
        <v>8</v>
      </c>
      <c r="H4346" t="str">
        <f>CONCATENATE(Source[[#This Row],[Subject]],TRIM(Source[[#This Row],[Course]]))</f>
        <v>ANTH8</v>
      </c>
      <c r="I4346" t="str">
        <f>VLOOKUP(Source[[#This Row],[SubjCrse]],'Courses and Categories'!$E$2:$G$1816,3,FALSE)</f>
        <v>Credit General Education</v>
      </c>
      <c r="J4346">
        <v>1</v>
      </c>
      <c r="K4346" t="s">
        <v>1951</v>
      </c>
      <c r="L4346" t="s">
        <v>39</v>
      </c>
      <c r="M4346" t="s">
        <v>903</v>
      </c>
      <c r="N4346" t="s">
        <v>59</v>
      </c>
      <c r="O4346">
        <v>1240</v>
      </c>
      <c r="P4346">
        <v>1355</v>
      </c>
      <c r="Q4346" t="s">
        <v>233</v>
      </c>
      <c r="R4346">
        <v>316</v>
      </c>
      <c r="S4346" t="s">
        <v>134</v>
      </c>
      <c r="T4346">
        <v>1</v>
      </c>
      <c r="U4346" s="1">
        <v>43694</v>
      </c>
      <c r="V4346" s="1">
        <v>43819</v>
      </c>
      <c r="W4346" t="s">
        <v>374</v>
      </c>
      <c r="X4346" t="s">
        <v>1929</v>
      </c>
      <c r="Y4346">
        <v>43</v>
      </c>
      <c r="Z4346">
        <v>34</v>
      </c>
      <c r="AA4346">
        <v>45</v>
      </c>
      <c r="AB4346">
        <v>75.555599999999998</v>
      </c>
      <c r="AD4346">
        <f>IF(ISBLANK(Source[[#This Row],[CrosslistID]]),1,1/COUNTIFS(Source[CrosslistID],Source[[#This Row],[CrosslistID]],Source[TermDesc],Source[[#This Row],[TermDesc]]))</f>
        <v>1</v>
      </c>
      <c r="AG4346">
        <v>0</v>
      </c>
      <c r="AH4346">
        <v>75.555599999999998</v>
      </c>
      <c r="AI4346">
        <v>4.3</v>
      </c>
      <c r="AJ4346">
        <v>4.3</v>
      </c>
      <c r="AK4346">
        <v>0.2</v>
      </c>
      <c r="AL43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46">
        <f>IF(AND(Source[[#This Row],[Credit_Noncredit]]="Noncredit",Source[[#This Row],[FTEF]]&gt;0),Source[[#This Row],[NC XLST FTES]]*525/(437.5*Source[[#This Row],[FTEF]]),0)</f>
        <v>0</v>
      </c>
      <c r="AN4346">
        <f>IF(Source[[#This Row],[Credit_Noncredit]]="Credit",Source[[#This Row],[Census Enrollment]],Source[[#This Row],[Noncredit Avg. Attendance]])</f>
        <v>43</v>
      </c>
    </row>
    <row r="4347" spans="1:40" x14ac:dyDescent="0.25">
      <c r="A4347" t="s">
        <v>1914</v>
      </c>
      <c r="B4347" t="s">
        <v>886</v>
      </c>
      <c r="C4347" t="s">
        <v>34</v>
      </c>
      <c r="D4347" t="s">
        <v>910</v>
      </c>
      <c r="E4347" s="4">
        <v>70079</v>
      </c>
      <c r="F4347" s="4" t="s">
        <v>911</v>
      </c>
      <c r="G4347" s="4">
        <v>11</v>
      </c>
      <c r="H4347" t="str">
        <f>CONCATENATE(Source[[#This Row],[Subject]],TRIM(Source[[#This Row],[Course]]))</f>
        <v>ANTH11</v>
      </c>
      <c r="I4347" t="str">
        <f>VLOOKUP(Source[[#This Row],[SubjCrse]],'Courses and Categories'!$E$2:$G$1816,3,FALSE)</f>
        <v>Credit General Education</v>
      </c>
      <c r="J4347">
        <v>551</v>
      </c>
      <c r="K4347" t="s">
        <v>1952</v>
      </c>
      <c r="L4347" t="s">
        <v>87</v>
      </c>
      <c r="M4347" t="s">
        <v>903</v>
      </c>
      <c r="N4347" t="s">
        <v>180</v>
      </c>
      <c r="O4347">
        <v>1830</v>
      </c>
      <c r="P4347">
        <v>2120</v>
      </c>
      <c r="Q4347" t="s">
        <v>52</v>
      </c>
      <c r="R4347">
        <v>201</v>
      </c>
      <c r="S4347" t="s">
        <v>53</v>
      </c>
      <c r="T4347">
        <v>1</v>
      </c>
      <c r="U4347" s="1">
        <v>43694</v>
      </c>
      <c r="V4347" s="1">
        <v>43819</v>
      </c>
      <c r="W4347" t="s">
        <v>913</v>
      </c>
      <c r="X4347" t="s">
        <v>1929</v>
      </c>
      <c r="Y4347">
        <v>23</v>
      </c>
      <c r="Z4347">
        <v>22</v>
      </c>
      <c r="AA4347">
        <v>45</v>
      </c>
      <c r="AB4347">
        <v>48.8889</v>
      </c>
      <c r="AD4347">
        <f>IF(ISBLANK(Source[[#This Row],[CrosslistID]]),1,1/COUNTIFS(Source[CrosslistID],Source[[#This Row],[CrosslistID]],Source[TermDesc],Source[[#This Row],[TermDesc]]))</f>
        <v>1</v>
      </c>
      <c r="AG4347">
        <v>0</v>
      </c>
      <c r="AH4347">
        <v>48.8889</v>
      </c>
      <c r="AI4347">
        <v>2.2000000000000002</v>
      </c>
      <c r="AJ4347">
        <v>2.2999999999999998</v>
      </c>
      <c r="AK4347">
        <v>0.2</v>
      </c>
      <c r="AL43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47">
        <f>IF(AND(Source[[#This Row],[Credit_Noncredit]]="Noncredit",Source[[#This Row],[FTEF]]&gt;0),Source[[#This Row],[NC XLST FTES]]*525/(437.5*Source[[#This Row],[FTEF]]),0)</f>
        <v>0</v>
      </c>
      <c r="AN4347">
        <f>IF(Source[[#This Row],[Credit_Noncredit]]="Credit",Source[[#This Row],[Census Enrollment]],Source[[#This Row],[Noncredit Avg. Attendance]])</f>
        <v>23</v>
      </c>
    </row>
    <row r="4348" spans="1:40" x14ac:dyDescent="0.25">
      <c r="A4348" t="s">
        <v>1914</v>
      </c>
      <c r="B4348" t="s">
        <v>886</v>
      </c>
      <c r="C4348" t="s">
        <v>34</v>
      </c>
      <c r="D4348" t="s">
        <v>910</v>
      </c>
      <c r="E4348" s="4">
        <v>78811</v>
      </c>
      <c r="F4348" s="4" t="s">
        <v>911</v>
      </c>
      <c r="G4348" s="4">
        <v>20</v>
      </c>
      <c r="H4348" t="str">
        <f>CONCATENATE(Source[[#This Row],[Subject]],TRIM(Source[[#This Row],[Course]]))</f>
        <v>ANTH20</v>
      </c>
      <c r="I4348" t="str">
        <f>VLOOKUP(Source[[#This Row],[SubjCrse]],'Courses and Categories'!$E$2:$G$1816,3,FALSE)</f>
        <v>Credit General Education</v>
      </c>
      <c r="J4348">
        <v>502</v>
      </c>
      <c r="K4348" t="s">
        <v>917</v>
      </c>
      <c r="L4348" t="s">
        <v>39</v>
      </c>
      <c r="M4348" t="s">
        <v>903</v>
      </c>
      <c r="N4348" t="s">
        <v>59</v>
      </c>
      <c r="O4348">
        <v>1510</v>
      </c>
      <c r="P4348">
        <v>1630</v>
      </c>
      <c r="Q4348" t="s">
        <v>1953</v>
      </c>
      <c r="S4348" t="s">
        <v>53</v>
      </c>
      <c r="T4348" t="s">
        <v>1954</v>
      </c>
      <c r="U4348" s="1">
        <v>43703</v>
      </c>
      <c r="V4348" s="1">
        <v>43819</v>
      </c>
      <c r="W4348" t="s">
        <v>916</v>
      </c>
      <c r="X4348" t="s">
        <v>905</v>
      </c>
      <c r="Y4348">
        <v>24</v>
      </c>
      <c r="Z4348">
        <v>21</v>
      </c>
      <c r="AA4348">
        <v>45</v>
      </c>
      <c r="AB4348">
        <v>46.666699999999999</v>
      </c>
      <c r="AD4348">
        <f>IF(ISBLANK(Source[[#This Row],[CrosslistID]]),1,1/COUNTIFS(Source[CrosslistID],Source[[#This Row],[CrosslistID]],Source[TermDesc],Source[[#This Row],[TermDesc]]))</f>
        <v>1</v>
      </c>
      <c r="AG4348">
        <v>0</v>
      </c>
      <c r="AH4348">
        <v>46.666699999999999</v>
      </c>
      <c r="AI4348">
        <v>2.3410000000000002</v>
      </c>
      <c r="AJ4348">
        <v>2.3410000000000002</v>
      </c>
      <c r="AK4348">
        <v>0.2</v>
      </c>
      <c r="AL43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48">
        <f>IF(AND(Source[[#This Row],[Credit_Noncredit]]="Noncredit",Source[[#This Row],[FTEF]]&gt;0),Source[[#This Row],[NC XLST FTES]]*525/(437.5*Source[[#This Row],[FTEF]]),0)</f>
        <v>0</v>
      </c>
      <c r="AN4348">
        <f>IF(Source[[#This Row],[Credit_Noncredit]]="Credit",Source[[#This Row],[Census Enrollment]],Source[[#This Row],[Noncredit Avg. Attendance]])</f>
        <v>24</v>
      </c>
    </row>
    <row r="4349" spans="1:40" x14ac:dyDescent="0.25">
      <c r="A4349" t="s">
        <v>1914</v>
      </c>
      <c r="B4349" t="s">
        <v>886</v>
      </c>
      <c r="C4349" t="s">
        <v>34</v>
      </c>
      <c r="D4349" t="s">
        <v>910</v>
      </c>
      <c r="E4349" s="4">
        <v>78492</v>
      </c>
      <c r="F4349" s="4" t="s">
        <v>911</v>
      </c>
      <c r="G4349" s="4">
        <v>20</v>
      </c>
      <c r="H4349" t="str">
        <f>CONCATENATE(Source[[#This Row],[Subject]],TRIM(Source[[#This Row],[Course]]))</f>
        <v>ANTH20</v>
      </c>
      <c r="I4349" t="str">
        <f>VLOOKUP(Source[[#This Row],[SubjCrse]],'Courses and Categories'!$E$2:$G$1816,3,FALSE)</f>
        <v>Credit General Education</v>
      </c>
      <c r="J4349">
        <v>931</v>
      </c>
      <c r="K4349" t="s">
        <v>917</v>
      </c>
      <c r="L4349" t="s">
        <v>39</v>
      </c>
      <c r="M4349" t="s">
        <v>897</v>
      </c>
      <c r="N4349" t="s">
        <v>42</v>
      </c>
      <c r="O4349" t="s">
        <v>42</v>
      </c>
      <c r="P4349" t="s">
        <v>42</v>
      </c>
      <c r="Q4349" t="s">
        <v>42</v>
      </c>
      <c r="S4349" t="s">
        <v>134</v>
      </c>
      <c r="T4349" t="s">
        <v>44</v>
      </c>
      <c r="U4349" s="1">
        <v>43731</v>
      </c>
      <c r="V4349" s="1">
        <v>43819</v>
      </c>
      <c r="W4349" t="s">
        <v>916</v>
      </c>
      <c r="X4349" t="s">
        <v>899</v>
      </c>
      <c r="Y4349">
        <v>36</v>
      </c>
      <c r="Z4349">
        <v>29</v>
      </c>
      <c r="AA4349">
        <v>45</v>
      </c>
      <c r="AB4349">
        <v>64.444400000000002</v>
      </c>
      <c r="AD4349">
        <f>IF(ISBLANK(Source[[#This Row],[CrosslistID]]),1,1/COUNTIFS(Source[CrosslistID],Source[[#This Row],[CrosslistID]],Source[TermDesc],Source[[#This Row],[TermDesc]]))</f>
        <v>1</v>
      </c>
      <c r="AG4349">
        <v>0</v>
      </c>
      <c r="AH4349">
        <v>64.444400000000002</v>
      </c>
      <c r="AI4349">
        <v>3.4</v>
      </c>
      <c r="AJ4349">
        <v>3.6</v>
      </c>
      <c r="AK4349">
        <v>0.2</v>
      </c>
      <c r="AL43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49">
        <f>IF(AND(Source[[#This Row],[Credit_Noncredit]]="Noncredit",Source[[#This Row],[FTEF]]&gt;0),Source[[#This Row],[NC XLST FTES]]*525/(437.5*Source[[#This Row],[FTEF]]),0)</f>
        <v>0</v>
      </c>
      <c r="AN4349">
        <f>IF(Source[[#This Row],[Credit_Noncredit]]="Credit",Source[[#This Row],[Census Enrollment]],Source[[#This Row],[Noncredit Avg. Attendance]])</f>
        <v>36</v>
      </c>
    </row>
    <row r="4350" spans="1:40" x14ac:dyDescent="0.25">
      <c r="A4350" t="s">
        <v>1914</v>
      </c>
      <c r="B4350" t="s">
        <v>886</v>
      </c>
      <c r="C4350" t="s">
        <v>34</v>
      </c>
      <c r="D4350" t="s">
        <v>910</v>
      </c>
      <c r="E4350" s="4">
        <v>71975</v>
      </c>
      <c r="F4350" s="4" t="s">
        <v>919</v>
      </c>
      <c r="G4350" s="4">
        <v>1</v>
      </c>
      <c r="H4350" t="str">
        <f>CONCATENATE(Source[[#This Row],[Subject]],TRIM(Source[[#This Row],[Course]]))</f>
        <v>PSYC1</v>
      </c>
      <c r="I4350" t="str">
        <f>VLOOKUP(Source[[#This Row],[SubjCrse]],'Courses and Categories'!$E$2:$G$1816,3,FALSE)</f>
        <v>Credit General Education</v>
      </c>
      <c r="J4350">
        <v>1</v>
      </c>
      <c r="K4350" t="s">
        <v>920</v>
      </c>
      <c r="L4350" t="s">
        <v>39</v>
      </c>
      <c r="M4350" t="s">
        <v>903</v>
      </c>
      <c r="N4350" t="s">
        <v>1041</v>
      </c>
      <c r="O4350">
        <v>810</v>
      </c>
      <c r="P4350">
        <v>900</v>
      </c>
      <c r="Q4350" t="s">
        <v>850</v>
      </c>
      <c r="R4350">
        <v>349</v>
      </c>
      <c r="S4350" t="s">
        <v>134</v>
      </c>
      <c r="T4350">
        <v>1</v>
      </c>
      <c r="U4350" s="1">
        <v>43694</v>
      </c>
      <c r="V4350" s="1">
        <v>43819</v>
      </c>
      <c r="W4350" t="s">
        <v>924</v>
      </c>
      <c r="X4350" t="s">
        <v>1929</v>
      </c>
      <c r="Y4350">
        <v>47</v>
      </c>
      <c r="Z4350">
        <v>40</v>
      </c>
      <c r="AA4350">
        <v>45</v>
      </c>
      <c r="AB4350">
        <v>88.888900000000007</v>
      </c>
      <c r="AD4350">
        <f>IF(ISBLANK(Source[[#This Row],[CrosslistID]]),1,1/COUNTIFS(Source[CrosslistID],Source[[#This Row],[CrosslistID]],Source[TermDesc],Source[[#This Row],[TermDesc]]))</f>
        <v>1</v>
      </c>
      <c r="AG4350">
        <v>0</v>
      </c>
      <c r="AH4350">
        <v>88.888900000000007</v>
      </c>
      <c r="AI4350">
        <v>4.5999999999999996</v>
      </c>
      <c r="AJ4350">
        <v>4.7</v>
      </c>
      <c r="AK4350">
        <v>0.2</v>
      </c>
      <c r="AL43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50">
        <f>IF(AND(Source[[#This Row],[Credit_Noncredit]]="Noncredit",Source[[#This Row],[FTEF]]&gt;0),Source[[#This Row],[NC XLST FTES]]*525/(437.5*Source[[#This Row],[FTEF]]),0)</f>
        <v>0</v>
      </c>
      <c r="AN4350">
        <f>IF(Source[[#This Row],[Credit_Noncredit]]="Credit",Source[[#This Row],[Census Enrollment]],Source[[#This Row],[Noncredit Avg. Attendance]])</f>
        <v>47</v>
      </c>
    </row>
    <row r="4351" spans="1:40" x14ac:dyDescent="0.25">
      <c r="A4351" t="s">
        <v>1914</v>
      </c>
      <c r="B4351" t="s">
        <v>886</v>
      </c>
      <c r="C4351" t="s">
        <v>34</v>
      </c>
      <c r="D4351" t="s">
        <v>910</v>
      </c>
      <c r="E4351" s="4">
        <v>70644</v>
      </c>
      <c r="F4351" s="4" t="s">
        <v>919</v>
      </c>
      <c r="G4351" s="4">
        <v>1</v>
      </c>
      <c r="H4351" t="str">
        <f>CONCATENATE(Source[[#This Row],[Subject]],TRIM(Source[[#This Row],[Course]]))</f>
        <v>PSYC1</v>
      </c>
      <c r="I4351" t="str">
        <f>VLOOKUP(Source[[#This Row],[SubjCrse]],'Courses and Categories'!$E$2:$G$1816,3,FALSE)</f>
        <v>Credit General Education</v>
      </c>
      <c r="J4351">
        <v>2</v>
      </c>
      <c r="K4351" t="s">
        <v>920</v>
      </c>
      <c r="L4351" t="s">
        <v>39</v>
      </c>
      <c r="M4351" t="s">
        <v>903</v>
      </c>
      <c r="N4351" t="s">
        <v>1041</v>
      </c>
      <c r="O4351">
        <v>910</v>
      </c>
      <c r="P4351">
        <v>1000</v>
      </c>
      <c r="Q4351" t="s">
        <v>240</v>
      </c>
      <c r="R4351">
        <v>222</v>
      </c>
      <c r="S4351" t="s">
        <v>134</v>
      </c>
      <c r="T4351">
        <v>1</v>
      </c>
      <c r="U4351" s="1">
        <v>43694</v>
      </c>
      <c r="V4351" s="1">
        <v>43819</v>
      </c>
      <c r="W4351" t="s">
        <v>934</v>
      </c>
      <c r="X4351" t="s">
        <v>1929</v>
      </c>
      <c r="Y4351">
        <v>44</v>
      </c>
      <c r="Z4351">
        <v>40</v>
      </c>
      <c r="AA4351">
        <v>45</v>
      </c>
      <c r="AB4351">
        <v>88.888900000000007</v>
      </c>
      <c r="AD4351">
        <f>IF(ISBLANK(Source[[#This Row],[CrosslistID]]),1,1/COUNTIFS(Source[CrosslistID],Source[[#This Row],[CrosslistID]],Source[TermDesc],Source[[#This Row],[TermDesc]]))</f>
        <v>1</v>
      </c>
      <c r="AG4351">
        <v>0</v>
      </c>
      <c r="AH4351">
        <v>88.888900000000007</v>
      </c>
      <c r="AI4351">
        <v>4.3</v>
      </c>
      <c r="AJ4351">
        <v>4.4000000000000004</v>
      </c>
      <c r="AK4351">
        <v>0.2</v>
      </c>
      <c r="AL43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51">
        <f>IF(AND(Source[[#This Row],[Credit_Noncredit]]="Noncredit",Source[[#This Row],[FTEF]]&gt;0),Source[[#This Row],[NC XLST FTES]]*525/(437.5*Source[[#This Row],[FTEF]]),0)</f>
        <v>0</v>
      </c>
      <c r="AN4351">
        <f>IF(Source[[#This Row],[Credit_Noncredit]]="Credit",Source[[#This Row],[Census Enrollment]],Source[[#This Row],[Noncredit Avg. Attendance]])</f>
        <v>44</v>
      </c>
    </row>
    <row r="4352" spans="1:40" x14ac:dyDescent="0.25">
      <c r="A4352" t="s">
        <v>1914</v>
      </c>
      <c r="B4352" t="s">
        <v>886</v>
      </c>
      <c r="C4352" t="s">
        <v>34</v>
      </c>
      <c r="D4352" t="s">
        <v>910</v>
      </c>
      <c r="E4352" s="4">
        <v>70650</v>
      </c>
      <c r="F4352" s="4" t="s">
        <v>919</v>
      </c>
      <c r="G4352" s="4">
        <v>1</v>
      </c>
      <c r="H4352" t="str">
        <f>CONCATENATE(Source[[#This Row],[Subject]],TRIM(Source[[#This Row],[Course]]))</f>
        <v>PSYC1</v>
      </c>
      <c r="I4352" t="str">
        <f>VLOOKUP(Source[[#This Row],[SubjCrse]],'Courses and Categories'!$E$2:$G$1816,3,FALSE)</f>
        <v>Credit General Education</v>
      </c>
      <c r="J4352">
        <v>3</v>
      </c>
      <c r="K4352" t="s">
        <v>920</v>
      </c>
      <c r="L4352" t="s">
        <v>39</v>
      </c>
      <c r="M4352" t="s">
        <v>903</v>
      </c>
      <c r="N4352" t="s">
        <v>1041</v>
      </c>
      <c r="O4352">
        <v>910</v>
      </c>
      <c r="P4352">
        <v>1000</v>
      </c>
      <c r="Q4352" t="s">
        <v>238</v>
      </c>
      <c r="R4352">
        <v>715</v>
      </c>
      <c r="S4352" t="s">
        <v>134</v>
      </c>
      <c r="T4352">
        <v>1</v>
      </c>
      <c r="U4352" s="1">
        <v>43694</v>
      </c>
      <c r="V4352" s="1">
        <v>43819</v>
      </c>
      <c r="W4352" t="s">
        <v>1955</v>
      </c>
      <c r="X4352" t="s">
        <v>1929</v>
      </c>
      <c r="Y4352">
        <v>43</v>
      </c>
      <c r="Z4352">
        <v>36</v>
      </c>
      <c r="AA4352">
        <v>45</v>
      </c>
      <c r="AB4352">
        <v>80</v>
      </c>
      <c r="AD4352">
        <f>IF(ISBLANK(Source[[#This Row],[CrosslistID]]),1,1/COUNTIFS(Source[CrosslistID],Source[[#This Row],[CrosslistID]],Source[TermDesc],Source[[#This Row],[TermDesc]]))</f>
        <v>1</v>
      </c>
      <c r="AG4352">
        <v>0</v>
      </c>
      <c r="AH4352">
        <v>80</v>
      </c>
      <c r="AI4352">
        <v>4.0999999999999996</v>
      </c>
      <c r="AJ4352">
        <v>4.3</v>
      </c>
      <c r="AK4352">
        <v>0.2</v>
      </c>
      <c r="AL43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52">
        <f>IF(AND(Source[[#This Row],[Credit_Noncredit]]="Noncredit",Source[[#This Row],[FTEF]]&gt;0),Source[[#This Row],[NC XLST FTES]]*525/(437.5*Source[[#This Row],[FTEF]]),0)</f>
        <v>0</v>
      </c>
      <c r="AN4352">
        <f>IF(Source[[#This Row],[Credit_Noncredit]]="Credit",Source[[#This Row],[Census Enrollment]],Source[[#This Row],[Noncredit Avg. Attendance]])</f>
        <v>43</v>
      </c>
    </row>
    <row r="4353" spans="1:40" x14ac:dyDescent="0.25">
      <c r="A4353" t="s">
        <v>1914</v>
      </c>
      <c r="B4353" t="s">
        <v>886</v>
      </c>
      <c r="C4353" t="s">
        <v>34</v>
      </c>
      <c r="D4353" t="s">
        <v>910</v>
      </c>
      <c r="E4353" s="4">
        <v>70649</v>
      </c>
      <c r="F4353" s="4" t="s">
        <v>919</v>
      </c>
      <c r="G4353" s="4">
        <v>1</v>
      </c>
      <c r="H4353" t="str">
        <f>CONCATENATE(Source[[#This Row],[Subject]],TRIM(Source[[#This Row],[Course]]))</f>
        <v>PSYC1</v>
      </c>
      <c r="I4353" t="str">
        <f>VLOOKUP(Source[[#This Row],[SubjCrse]],'Courses and Categories'!$E$2:$G$1816,3,FALSE)</f>
        <v>Credit General Education</v>
      </c>
      <c r="J4353">
        <v>4</v>
      </c>
      <c r="K4353" t="s">
        <v>920</v>
      </c>
      <c r="L4353" t="s">
        <v>39</v>
      </c>
      <c r="M4353" t="s">
        <v>903</v>
      </c>
      <c r="N4353" t="s">
        <v>1041</v>
      </c>
      <c r="O4353">
        <v>1010</v>
      </c>
      <c r="P4353">
        <v>1100</v>
      </c>
      <c r="Q4353" t="s">
        <v>238</v>
      </c>
      <c r="R4353">
        <v>715</v>
      </c>
      <c r="S4353" t="s">
        <v>134</v>
      </c>
      <c r="T4353">
        <v>1</v>
      </c>
      <c r="U4353" s="1">
        <v>43694</v>
      </c>
      <c r="V4353" s="1">
        <v>43819</v>
      </c>
      <c r="W4353" t="s">
        <v>1955</v>
      </c>
      <c r="X4353" t="s">
        <v>1929</v>
      </c>
      <c r="Y4353">
        <v>44</v>
      </c>
      <c r="Z4353">
        <v>39</v>
      </c>
      <c r="AA4353">
        <v>45</v>
      </c>
      <c r="AB4353">
        <v>86.666700000000006</v>
      </c>
      <c r="AD4353">
        <f>IF(ISBLANK(Source[[#This Row],[CrosslistID]]),1,1/COUNTIFS(Source[CrosslistID],Source[[#This Row],[CrosslistID]],Source[TermDesc],Source[[#This Row],[TermDesc]]))</f>
        <v>1</v>
      </c>
      <c r="AG4353">
        <v>0</v>
      </c>
      <c r="AH4353">
        <v>86.666700000000006</v>
      </c>
      <c r="AI4353">
        <v>4.0999999999999996</v>
      </c>
      <c r="AJ4353">
        <v>4.4000000000000004</v>
      </c>
      <c r="AK4353">
        <v>0.2</v>
      </c>
      <c r="AL43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53">
        <f>IF(AND(Source[[#This Row],[Credit_Noncredit]]="Noncredit",Source[[#This Row],[FTEF]]&gt;0),Source[[#This Row],[NC XLST FTES]]*525/(437.5*Source[[#This Row],[FTEF]]),0)</f>
        <v>0</v>
      </c>
      <c r="AN4353">
        <f>IF(Source[[#This Row],[Credit_Noncredit]]="Credit",Source[[#This Row],[Census Enrollment]],Source[[#This Row],[Noncredit Avg. Attendance]])</f>
        <v>44</v>
      </c>
    </row>
    <row r="4354" spans="1:40" x14ac:dyDescent="0.25">
      <c r="A4354" t="s">
        <v>1914</v>
      </c>
      <c r="B4354" t="s">
        <v>886</v>
      </c>
      <c r="C4354" t="s">
        <v>34</v>
      </c>
      <c r="D4354" t="s">
        <v>910</v>
      </c>
      <c r="E4354" s="4">
        <v>71433</v>
      </c>
      <c r="F4354" s="4" t="s">
        <v>919</v>
      </c>
      <c r="G4354" s="4">
        <v>1</v>
      </c>
      <c r="H4354" t="str">
        <f>CONCATENATE(Source[[#This Row],[Subject]],TRIM(Source[[#This Row],[Course]]))</f>
        <v>PSYC1</v>
      </c>
      <c r="I4354" t="str">
        <f>VLOOKUP(Source[[#This Row],[SubjCrse]],'Courses and Categories'!$E$2:$G$1816,3,FALSE)</f>
        <v>Credit General Education</v>
      </c>
      <c r="J4354">
        <v>5</v>
      </c>
      <c r="K4354" t="s">
        <v>920</v>
      </c>
      <c r="L4354" t="s">
        <v>39</v>
      </c>
      <c r="M4354" t="s">
        <v>903</v>
      </c>
      <c r="N4354" t="s">
        <v>1041</v>
      </c>
      <c r="O4354">
        <v>1010</v>
      </c>
      <c r="P4354">
        <v>1100</v>
      </c>
      <c r="Q4354" t="s">
        <v>233</v>
      </c>
      <c r="R4354">
        <v>312</v>
      </c>
      <c r="S4354" t="s">
        <v>134</v>
      </c>
      <c r="T4354">
        <v>1</v>
      </c>
      <c r="U4354" s="1">
        <v>43694</v>
      </c>
      <c r="V4354" s="1">
        <v>43819</v>
      </c>
      <c r="W4354" t="s">
        <v>304</v>
      </c>
      <c r="X4354" t="s">
        <v>1929</v>
      </c>
      <c r="Y4354">
        <v>43</v>
      </c>
      <c r="Z4354">
        <v>35</v>
      </c>
      <c r="AA4354">
        <v>45</v>
      </c>
      <c r="AB4354">
        <v>77.777799999999999</v>
      </c>
      <c r="AD4354">
        <f>IF(ISBLANK(Source[[#This Row],[CrosslistID]]),1,1/COUNTIFS(Source[CrosslistID],Source[[#This Row],[CrosslistID]],Source[TermDesc],Source[[#This Row],[TermDesc]]))</f>
        <v>1</v>
      </c>
      <c r="AG4354">
        <v>0</v>
      </c>
      <c r="AH4354">
        <v>77.777799999999999</v>
      </c>
      <c r="AI4354">
        <v>4.3</v>
      </c>
      <c r="AJ4354">
        <v>4.3</v>
      </c>
      <c r="AK4354">
        <v>0.2</v>
      </c>
      <c r="AL43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54">
        <f>IF(AND(Source[[#This Row],[Credit_Noncredit]]="Noncredit",Source[[#This Row],[FTEF]]&gt;0),Source[[#This Row],[NC XLST FTES]]*525/(437.5*Source[[#This Row],[FTEF]]),0)</f>
        <v>0</v>
      </c>
      <c r="AN4354">
        <f>IF(Source[[#This Row],[Credit_Noncredit]]="Credit",Source[[#This Row],[Census Enrollment]],Source[[#This Row],[Noncredit Avg. Attendance]])</f>
        <v>43</v>
      </c>
    </row>
    <row r="4355" spans="1:40" x14ac:dyDescent="0.25">
      <c r="A4355" t="s">
        <v>1914</v>
      </c>
      <c r="B4355" t="s">
        <v>886</v>
      </c>
      <c r="C4355" t="s">
        <v>34</v>
      </c>
      <c r="D4355" t="s">
        <v>910</v>
      </c>
      <c r="E4355" s="4">
        <v>78012</v>
      </c>
      <c r="F4355" s="4" t="s">
        <v>919</v>
      </c>
      <c r="G4355" s="4">
        <v>1</v>
      </c>
      <c r="H4355" t="str">
        <f>CONCATENATE(Source[[#This Row],[Subject]],TRIM(Source[[#This Row],[Course]]))</f>
        <v>PSYC1</v>
      </c>
      <c r="I4355" t="str">
        <f>VLOOKUP(Source[[#This Row],[SubjCrse]],'Courses and Categories'!$E$2:$G$1816,3,FALSE)</f>
        <v>Credit General Education</v>
      </c>
      <c r="J4355">
        <v>6</v>
      </c>
      <c r="K4355" t="s">
        <v>920</v>
      </c>
      <c r="L4355" t="s">
        <v>39</v>
      </c>
      <c r="M4355" t="s">
        <v>903</v>
      </c>
      <c r="N4355" t="s">
        <v>1041</v>
      </c>
      <c r="O4355">
        <v>1210</v>
      </c>
      <c r="P4355">
        <v>1300</v>
      </c>
      <c r="Q4355" t="s">
        <v>923</v>
      </c>
      <c r="R4355">
        <v>115</v>
      </c>
      <c r="S4355" t="s">
        <v>134</v>
      </c>
      <c r="T4355">
        <v>1</v>
      </c>
      <c r="U4355" s="1">
        <v>43694</v>
      </c>
      <c r="V4355" s="1">
        <v>43819</v>
      </c>
      <c r="W4355" t="s">
        <v>921</v>
      </c>
      <c r="X4355" t="s">
        <v>1929</v>
      </c>
      <c r="Y4355">
        <v>46</v>
      </c>
      <c r="Z4355">
        <v>43</v>
      </c>
      <c r="AA4355">
        <v>45</v>
      </c>
      <c r="AB4355">
        <v>95.555599999999998</v>
      </c>
      <c r="AD4355">
        <f>IF(ISBLANK(Source[[#This Row],[CrosslistID]]),1,1/COUNTIFS(Source[CrosslistID],Source[[#This Row],[CrosslistID]],Source[TermDesc],Source[[#This Row],[TermDesc]]))</f>
        <v>1</v>
      </c>
      <c r="AG4355">
        <v>0</v>
      </c>
      <c r="AH4355">
        <v>95.555599999999998</v>
      </c>
      <c r="AI4355">
        <v>3.9</v>
      </c>
      <c r="AJ4355">
        <v>4.5999999999999996</v>
      </c>
      <c r="AK4355">
        <v>0.2</v>
      </c>
      <c r="AL43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55">
        <f>IF(AND(Source[[#This Row],[Credit_Noncredit]]="Noncredit",Source[[#This Row],[FTEF]]&gt;0),Source[[#This Row],[NC XLST FTES]]*525/(437.5*Source[[#This Row],[FTEF]]),0)</f>
        <v>0</v>
      </c>
      <c r="AN4355">
        <f>IF(Source[[#This Row],[Credit_Noncredit]]="Credit",Source[[#This Row],[Census Enrollment]],Source[[#This Row],[Noncredit Avg. Attendance]])</f>
        <v>46</v>
      </c>
    </row>
    <row r="4356" spans="1:40" x14ac:dyDescent="0.25">
      <c r="A4356" t="s">
        <v>1914</v>
      </c>
      <c r="B4356" t="s">
        <v>886</v>
      </c>
      <c r="C4356" t="s">
        <v>34</v>
      </c>
      <c r="D4356" t="s">
        <v>910</v>
      </c>
      <c r="E4356" s="4">
        <v>70645</v>
      </c>
      <c r="F4356" s="4" t="s">
        <v>919</v>
      </c>
      <c r="G4356" s="4">
        <v>1</v>
      </c>
      <c r="H4356" t="str">
        <f>CONCATENATE(Source[[#This Row],[Subject]],TRIM(Source[[#This Row],[Course]]))</f>
        <v>PSYC1</v>
      </c>
      <c r="I4356" t="str">
        <f>VLOOKUP(Source[[#This Row],[SubjCrse]],'Courses and Categories'!$E$2:$G$1816,3,FALSE)</f>
        <v>Credit General Education</v>
      </c>
      <c r="J4356">
        <v>7</v>
      </c>
      <c r="K4356" t="s">
        <v>920</v>
      </c>
      <c r="L4356" t="s">
        <v>39</v>
      </c>
      <c r="M4356" t="s">
        <v>903</v>
      </c>
      <c r="N4356" t="s">
        <v>180</v>
      </c>
      <c r="O4356">
        <v>1310</v>
      </c>
      <c r="P4356">
        <v>1600</v>
      </c>
      <c r="Q4356" t="s">
        <v>850</v>
      </c>
      <c r="R4356">
        <v>613</v>
      </c>
      <c r="S4356" t="s">
        <v>134</v>
      </c>
      <c r="T4356">
        <v>1</v>
      </c>
      <c r="U4356" s="1">
        <v>43694</v>
      </c>
      <c r="V4356" s="1">
        <v>43819</v>
      </c>
      <c r="W4356" t="s">
        <v>921</v>
      </c>
      <c r="X4356" t="s">
        <v>1929</v>
      </c>
      <c r="Y4356">
        <v>46</v>
      </c>
      <c r="Z4356">
        <v>43</v>
      </c>
      <c r="AA4356">
        <v>45</v>
      </c>
      <c r="AB4356">
        <v>95.555599999999998</v>
      </c>
      <c r="AD4356">
        <f>IF(ISBLANK(Source[[#This Row],[CrosslistID]]),1,1/COUNTIFS(Source[CrosslistID],Source[[#This Row],[CrosslistID]],Source[TermDesc],Source[[#This Row],[TermDesc]]))</f>
        <v>1</v>
      </c>
      <c r="AG4356">
        <v>0</v>
      </c>
      <c r="AH4356">
        <v>95.555599999999998</v>
      </c>
      <c r="AI4356">
        <v>4.3</v>
      </c>
      <c r="AJ4356">
        <v>4.5999999999999996</v>
      </c>
      <c r="AK4356">
        <v>0.2</v>
      </c>
      <c r="AL43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56">
        <f>IF(AND(Source[[#This Row],[Credit_Noncredit]]="Noncredit",Source[[#This Row],[FTEF]]&gt;0),Source[[#This Row],[NC XLST FTES]]*525/(437.5*Source[[#This Row],[FTEF]]),0)</f>
        <v>0</v>
      </c>
      <c r="AN4356">
        <f>IF(Source[[#This Row],[Credit_Noncredit]]="Credit",Source[[#This Row],[Census Enrollment]],Source[[#This Row],[Noncredit Avg. Attendance]])</f>
        <v>46</v>
      </c>
    </row>
    <row r="4357" spans="1:40" x14ac:dyDescent="0.25">
      <c r="A4357" t="s">
        <v>1914</v>
      </c>
      <c r="B4357" t="s">
        <v>886</v>
      </c>
      <c r="C4357" t="s">
        <v>34</v>
      </c>
      <c r="D4357" t="s">
        <v>910</v>
      </c>
      <c r="E4357" s="4">
        <v>70652</v>
      </c>
      <c r="F4357" s="4" t="s">
        <v>919</v>
      </c>
      <c r="G4357" s="4">
        <v>1</v>
      </c>
      <c r="H4357" t="str">
        <f>CONCATENATE(Source[[#This Row],[Subject]],TRIM(Source[[#This Row],[Course]]))</f>
        <v>PSYC1</v>
      </c>
      <c r="I4357" t="str">
        <f>VLOOKUP(Source[[#This Row],[SubjCrse]],'Courses and Categories'!$E$2:$G$1816,3,FALSE)</f>
        <v>Credit General Education</v>
      </c>
      <c r="J4357">
        <v>8</v>
      </c>
      <c r="K4357" t="s">
        <v>920</v>
      </c>
      <c r="L4357" t="s">
        <v>39</v>
      </c>
      <c r="M4357" t="s">
        <v>903</v>
      </c>
      <c r="N4357" t="s">
        <v>105</v>
      </c>
      <c r="O4357">
        <v>1440</v>
      </c>
      <c r="P4357">
        <v>1555</v>
      </c>
      <c r="Q4357" t="s">
        <v>233</v>
      </c>
      <c r="R4357">
        <v>316</v>
      </c>
      <c r="S4357" t="s">
        <v>134</v>
      </c>
      <c r="T4357">
        <v>1</v>
      </c>
      <c r="U4357" s="1">
        <v>43694</v>
      </c>
      <c r="V4357" s="1">
        <v>43819</v>
      </c>
      <c r="W4357" t="s">
        <v>928</v>
      </c>
      <c r="X4357" t="s">
        <v>1929</v>
      </c>
      <c r="Y4357">
        <v>45</v>
      </c>
      <c r="Z4357">
        <v>43</v>
      </c>
      <c r="AA4357">
        <v>45</v>
      </c>
      <c r="AB4357">
        <v>95.555599999999998</v>
      </c>
      <c r="AD4357">
        <f>IF(ISBLANK(Source[[#This Row],[CrosslistID]]),1,1/COUNTIFS(Source[CrosslistID],Source[[#This Row],[CrosslistID]],Source[TermDesc],Source[[#This Row],[TermDesc]]))</f>
        <v>1</v>
      </c>
      <c r="AG4357">
        <v>0</v>
      </c>
      <c r="AH4357">
        <v>95.555599999999998</v>
      </c>
      <c r="AI4357">
        <v>4.2</v>
      </c>
      <c r="AJ4357">
        <v>4.5</v>
      </c>
      <c r="AK4357">
        <v>0.2</v>
      </c>
      <c r="AL43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57">
        <f>IF(AND(Source[[#This Row],[Credit_Noncredit]]="Noncredit",Source[[#This Row],[FTEF]]&gt;0),Source[[#This Row],[NC XLST FTES]]*525/(437.5*Source[[#This Row],[FTEF]]),0)</f>
        <v>0</v>
      </c>
      <c r="AN4357">
        <f>IF(Source[[#This Row],[Credit_Noncredit]]="Credit",Source[[#This Row],[Census Enrollment]],Source[[#This Row],[Noncredit Avg. Attendance]])</f>
        <v>45</v>
      </c>
    </row>
    <row r="4358" spans="1:40" x14ac:dyDescent="0.25">
      <c r="A4358" t="s">
        <v>1914</v>
      </c>
      <c r="B4358" t="s">
        <v>886</v>
      </c>
      <c r="C4358" t="s">
        <v>34</v>
      </c>
      <c r="D4358" t="s">
        <v>910</v>
      </c>
      <c r="E4358" s="4">
        <v>78021</v>
      </c>
      <c r="F4358" s="4" t="s">
        <v>919</v>
      </c>
      <c r="G4358" s="4">
        <v>1</v>
      </c>
      <c r="H4358" t="str">
        <f>CONCATENATE(Source[[#This Row],[Subject]],TRIM(Source[[#This Row],[Course]]))</f>
        <v>PSYC1</v>
      </c>
      <c r="I4358" t="str">
        <f>VLOOKUP(Source[[#This Row],[SubjCrse]],'Courses and Categories'!$E$2:$G$1816,3,FALSE)</f>
        <v>Credit General Education</v>
      </c>
      <c r="J4358">
        <v>9</v>
      </c>
      <c r="K4358" t="s">
        <v>920</v>
      </c>
      <c r="L4358" t="s">
        <v>39</v>
      </c>
      <c r="M4358" t="s">
        <v>903</v>
      </c>
      <c r="N4358" t="s">
        <v>59</v>
      </c>
      <c r="O4358">
        <v>940</v>
      </c>
      <c r="P4358">
        <v>1055</v>
      </c>
      <c r="Q4358" t="s">
        <v>233</v>
      </c>
      <c r="R4358">
        <v>308</v>
      </c>
      <c r="S4358" t="s">
        <v>134</v>
      </c>
      <c r="T4358">
        <v>1</v>
      </c>
      <c r="U4358" s="1">
        <v>43694</v>
      </c>
      <c r="V4358" s="1">
        <v>43819</v>
      </c>
      <c r="W4358" t="s">
        <v>1955</v>
      </c>
      <c r="X4358" t="s">
        <v>1929</v>
      </c>
      <c r="Y4358">
        <v>45</v>
      </c>
      <c r="Z4358">
        <v>40</v>
      </c>
      <c r="AA4358">
        <v>45</v>
      </c>
      <c r="AB4358">
        <v>88.888900000000007</v>
      </c>
      <c r="AD4358">
        <f>IF(ISBLANK(Source[[#This Row],[CrosslistID]]),1,1/COUNTIFS(Source[CrosslistID],Source[[#This Row],[CrosslistID]],Source[TermDesc],Source[[#This Row],[TermDesc]]))</f>
        <v>1</v>
      </c>
      <c r="AG4358">
        <v>0</v>
      </c>
      <c r="AH4358">
        <v>88.888900000000007</v>
      </c>
      <c r="AI4358">
        <v>4.5</v>
      </c>
      <c r="AJ4358">
        <v>4.5</v>
      </c>
      <c r="AK4358">
        <v>0.2</v>
      </c>
      <c r="AL43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58">
        <f>IF(AND(Source[[#This Row],[Credit_Noncredit]]="Noncredit",Source[[#This Row],[FTEF]]&gt;0),Source[[#This Row],[NC XLST FTES]]*525/(437.5*Source[[#This Row],[FTEF]]),0)</f>
        <v>0</v>
      </c>
      <c r="AN4358">
        <f>IF(Source[[#This Row],[Credit_Noncredit]]="Credit",Source[[#This Row],[Census Enrollment]],Source[[#This Row],[Noncredit Avg. Attendance]])</f>
        <v>45</v>
      </c>
    </row>
    <row r="4359" spans="1:40" x14ac:dyDescent="0.25">
      <c r="A4359" t="s">
        <v>1914</v>
      </c>
      <c r="B4359" t="s">
        <v>886</v>
      </c>
      <c r="C4359" t="s">
        <v>34</v>
      </c>
      <c r="D4359" t="s">
        <v>910</v>
      </c>
      <c r="E4359" s="4">
        <v>78252</v>
      </c>
      <c r="F4359" s="4" t="s">
        <v>919</v>
      </c>
      <c r="G4359" s="4">
        <v>1</v>
      </c>
      <c r="H4359" t="str">
        <f>CONCATENATE(Source[[#This Row],[Subject]],TRIM(Source[[#This Row],[Course]]))</f>
        <v>PSYC1</v>
      </c>
      <c r="I4359" t="str">
        <f>VLOOKUP(Source[[#This Row],[SubjCrse]],'Courses and Categories'!$E$2:$G$1816,3,FALSE)</f>
        <v>Credit General Education</v>
      </c>
      <c r="J4359">
        <v>10</v>
      </c>
      <c r="K4359" t="s">
        <v>920</v>
      </c>
      <c r="L4359" t="s">
        <v>39</v>
      </c>
      <c r="M4359" t="s">
        <v>903</v>
      </c>
      <c r="N4359" t="s">
        <v>59</v>
      </c>
      <c r="O4359">
        <v>940</v>
      </c>
      <c r="P4359">
        <v>1055</v>
      </c>
      <c r="Q4359" t="s">
        <v>850</v>
      </c>
      <c r="R4359">
        <v>553</v>
      </c>
      <c r="S4359" t="s">
        <v>134</v>
      </c>
      <c r="T4359">
        <v>1</v>
      </c>
      <c r="U4359" s="1">
        <v>43694</v>
      </c>
      <c r="V4359" s="1">
        <v>43819</v>
      </c>
      <c r="W4359" t="s">
        <v>1956</v>
      </c>
      <c r="X4359" t="s">
        <v>1929</v>
      </c>
      <c r="Y4359">
        <v>46</v>
      </c>
      <c r="Z4359">
        <v>45</v>
      </c>
      <c r="AA4359">
        <v>45</v>
      </c>
      <c r="AB4359">
        <v>100</v>
      </c>
      <c r="AD4359">
        <f>IF(ISBLANK(Source[[#This Row],[CrosslistID]]),1,1/COUNTIFS(Source[CrosslistID],Source[[#This Row],[CrosslistID]],Source[TermDesc],Source[[#This Row],[TermDesc]]))</f>
        <v>1</v>
      </c>
      <c r="AG4359">
        <v>0</v>
      </c>
      <c r="AH4359">
        <v>100</v>
      </c>
      <c r="AI4359">
        <v>4.2</v>
      </c>
      <c r="AJ4359">
        <v>4.5999999999999996</v>
      </c>
      <c r="AK4359">
        <v>0.2</v>
      </c>
      <c r="AL43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59">
        <f>IF(AND(Source[[#This Row],[Credit_Noncredit]]="Noncredit",Source[[#This Row],[FTEF]]&gt;0),Source[[#This Row],[NC XLST FTES]]*525/(437.5*Source[[#This Row],[FTEF]]),0)</f>
        <v>0</v>
      </c>
      <c r="AN4359">
        <f>IF(Source[[#This Row],[Credit_Noncredit]]="Credit",Source[[#This Row],[Census Enrollment]],Source[[#This Row],[Noncredit Avg. Attendance]])</f>
        <v>46</v>
      </c>
    </row>
    <row r="4360" spans="1:40" x14ac:dyDescent="0.25">
      <c r="A4360" t="s">
        <v>1914</v>
      </c>
      <c r="B4360" t="s">
        <v>886</v>
      </c>
      <c r="C4360" t="s">
        <v>34</v>
      </c>
      <c r="D4360" t="s">
        <v>910</v>
      </c>
      <c r="E4360" s="4">
        <v>71432</v>
      </c>
      <c r="F4360" s="4" t="s">
        <v>919</v>
      </c>
      <c r="G4360" s="4">
        <v>1</v>
      </c>
      <c r="H4360" t="str">
        <f>CONCATENATE(Source[[#This Row],[Subject]],TRIM(Source[[#This Row],[Course]]))</f>
        <v>PSYC1</v>
      </c>
      <c r="I4360" t="str">
        <f>VLOOKUP(Source[[#This Row],[SubjCrse]],'Courses and Categories'!$E$2:$G$1816,3,FALSE)</f>
        <v>Credit General Education</v>
      </c>
      <c r="J4360">
        <v>11</v>
      </c>
      <c r="K4360" t="s">
        <v>920</v>
      </c>
      <c r="L4360" t="s">
        <v>39</v>
      </c>
      <c r="M4360" t="s">
        <v>903</v>
      </c>
      <c r="N4360" t="s">
        <v>59</v>
      </c>
      <c r="O4360">
        <v>1110</v>
      </c>
      <c r="P4360">
        <v>1225</v>
      </c>
      <c r="Q4360" t="s">
        <v>850</v>
      </c>
      <c r="R4360">
        <v>553</v>
      </c>
      <c r="S4360" t="s">
        <v>134</v>
      </c>
      <c r="T4360">
        <v>1</v>
      </c>
      <c r="U4360" s="1">
        <v>43694</v>
      </c>
      <c r="V4360" s="1">
        <v>43819</v>
      </c>
      <c r="W4360" t="s">
        <v>1956</v>
      </c>
      <c r="X4360" t="s">
        <v>1929</v>
      </c>
      <c r="Y4360">
        <v>51</v>
      </c>
      <c r="Z4360">
        <v>51</v>
      </c>
      <c r="AA4360">
        <v>45</v>
      </c>
      <c r="AB4360">
        <v>113.33329999999999</v>
      </c>
      <c r="AD4360">
        <f>IF(ISBLANK(Source[[#This Row],[CrosslistID]]),1,1/COUNTIFS(Source[CrosslistID],Source[[#This Row],[CrosslistID]],Source[TermDesc],Source[[#This Row],[TermDesc]]))</f>
        <v>1</v>
      </c>
      <c r="AG4360">
        <v>0</v>
      </c>
      <c r="AH4360">
        <v>113.33329999999999</v>
      </c>
      <c r="AI4360">
        <v>5</v>
      </c>
      <c r="AJ4360">
        <v>5.0999999999999996</v>
      </c>
      <c r="AK4360">
        <v>0.2</v>
      </c>
      <c r="AL43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60">
        <f>IF(AND(Source[[#This Row],[Credit_Noncredit]]="Noncredit",Source[[#This Row],[FTEF]]&gt;0),Source[[#This Row],[NC XLST FTES]]*525/(437.5*Source[[#This Row],[FTEF]]),0)</f>
        <v>0</v>
      </c>
      <c r="AN4360">
        <f>IF(Source[[#This Row],[Credit_Noncredit]]="Credit",Source[[#This Row],[Census Enrollment]],Source[[#This Row],[Noncredit Avg. Attendance]])</f>
        <v>51</v>
      </c>
    </row>
    <row r="4361" spans="1:40" x14ac:dyDescent="0.25">
      <c r="A4361" t="s">
        <v>1914</v>
      </c>
      <c r="B4361" t="s">
        <v>886</v>
      </c>
      <c r="C4361" t="s">
        <v>34</v>
      </c>
      <c r="D4361" t="s">
        <v>910</v>
      </c>
      <c r="E4361" s="4">
        <v>70662</v>
      </c>
      <c r="F4361" s="4" t="s">
        <v>919</v>
      </c>
      <c r="G4361" s="4">
        <v>1</v>
      </c>
      <c r="H4361" t="str">
        <f>CONCATENATE(Source[[#This Row],[Subject]],TRIM(Source[[#This Row],[Course]]))</f>
        <v>PSYC1</v>
      </c>
      <c r="I4361" t="str">
        <f>VLOOKUP(Source[[#This Row],[SubjCrse]],'Courses and Categories'!$E$2:$G$1816,3,FALSE)</f>
        <v>Credit General Education</v>
      </c>
      <c r="J4361">
        <v>12</v>
      </c>
      <c r="K4361" t="s">
        <v>920</v>
      </c>
      <c r="L4361" t="s">
        <v>39</v>
      </c>
      <c r="M4361" t="s">
        <v>903</v>
      </c>
      <c r="N4361" t="s">
        <v>59</v>
      </c>
      <c r="O4361">
        <v>1240</v>
      </c>
      <c r="P4361">
        <v>1355</v>
      </c>
      <c r="Q4361" t="s">
        <v>850</v>
      </c>
      <c r="R4361">
        <v>513</v>
      </c>
      <c r="S4361" t="s">
        <v>134</v>
      </c>
      <c r="T4361">
        <v>1</v>
      </c>
      <c r="U4361" s="1">
        <v>43694</v>
      </c>
      <c r="V4361" s="1">
        <v>43819</v>
      </c>
      <c r="W4361" t="s">
        <v>1956</v>
      </c>
      <c r="X4361" t="s">
        <v>1929</v>
      </c>
      <c r="Y4361">
        <v>43</v>
      </c>
      <c r="Z4361">
        <v>39</v>
      </c>
      <c r="AA4361">
        <v>45</v>
      </c>
      <c r="AB4361">
        <v>86.666700000000006</v>
      </c>
      <c r="AD4361">
        <f>IF(ISBLANK(Source[[#This Row],[CrosslistID]]),1,1/COUNTIFS(Source[CrosslistID],Source[[#This Row],[CrosslistID]],Source[TermDesc],Source[[#This Row],[TermDesc]]))</f>
        <v>1</v>
      </c>
      <c r="AG4361">
        <v>0</v>
      </c>
      <c r="AH4361">
        <v>86.666700000000006</v>
      </c>
      <c r="AI4361">
        <v>4.2</v>
      </c>
      <c r="AJ4361">
        <v>4.3</v>
      </c>
      <c r="AK4361">
        <v>0.2</v>
      </c>
      <c r="AL43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61">
        <f>IF(AND(Source[[#This Row],[Credit_Noncredit]]="Noncredit",Source[[#This Row],[FTEF]]&gt;0),Source[[#This Row],[NC XLST FTES]]*525/(437.5*Source[[#This Row],[FTEF]]),0)</f>
        <v>0</v>
      </c>
      <c r="AN4361">
        <f>IF(Source[[#This Row],[Credit_Noncredit]]="Credit",Source[[#This Row],[Census Enrollment]],Source[[#This Row],[Noncredit Avg. Attendance]])</f>
        <v>43</v>
      </c>
    </row>
    <row r="4362" spans="1:40" x14ac:dyDescent="0.25">
      <c r="A4362" t="s">
        <v>1914</v>
      </c>
      <c r="B4362" t="s">
        <v>886</v>
      </c>
      <c r="C4362" t="s">
        <v>34</v>
      </c>
      <c r="D4362" t="s">
        <v>910</v>
      </c>
      <c r="E4362" s="4">
        <v>70660</v>
      </c>
      <c r="F4362" s="4" t="s">
        <v>919</v>
      </c>
      <c r="G4362" s="4">
        <v>1</v>
      </c>
      <c r="H4362" t="str">
        <f>CONCATENATE(Source[[#This Row],[Subject]],TRIM(Source[[#This Row],[Course]]))</f>
        <v>PSYC1</v>
      </c>
      <c r="I4362" t="str">
        <f>VLOOKUP(Source[[#This Row],[SubjCrse]],'Courses and Categories'!$E$2:$G$1816,3,FALSE)</f>
        <v>Credit General Education</v>
      </c>
      <c r="J4362">
        <v>551</v>
      </c>
      <c r="K4362" t="s">
        <v>920</v>
      </c>
      <c r="L4362" t="s">
        <v>87</v>
      </c>
      <c r="M4362" t="s">
        <v>903</v>
      </c>
      <c r="N4362" t="s">
        <v>180</v>
      </c>
      <c r="O4362">
        <v>1810</v>
      </c>
      <c r="P4362">
        <v>2100</v>
      </c>
      <c r="Q4362" t="s">
        <v>60</v>
      </c>
      <c r="R4362">
        <v>323</v>
      </c>
      <c r="S4362" t="s">
        <v>61</v>
      </c>
      <c r="T4362">
        <v>1</v>
      </c>
      <c r="U4362" s="1">
        <v>43694</v>
      </c>
      <c r="V4362" s="1">
        <v>43819</v>
      </c>
      <c r="W4362" t="s">
        <v>924</v>
      </c>
      <c r="X4362" t="s">
        <v>1929</v>
      </c>
      <c r="Y4362">
        <v>35</v>
      </c>
      <c r="Z4362">
        <v>27</v>
      </c>
      <c r="AA4362">
        <v>45</v>
      </c>
      <c r="AB4362">
        <v>60</v>
      </c>
      <c r="AD4362">
        <f>IF(ISBLANK(Source[[#This Row],[CrosslistID]]),1,1/COUNTIFS(Source[CrosslistID],Source[[#This Row],[CrosslistID]],Source[TermDesc],Source[[#This Row],[TermDesc]]))</f>
        <v>1</v>
      </c>
      <c r="AG4362">
        <v>0</v>
      </c>
      <c r="AH4362">
        <v>60</v>
      </c>
      <c r="AI4362">
        <v>3.5</v>
      </c>
      <c r="AJ4362">
        <v>3.5</v>
      </c>
      <c r="AK4362">
        <v>0.2</v>
      </c>
      <c r="AL43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62">
        <f>IF(AND(Source[[#This Row],[Credit_Noncredit]]="Noncredit",Source[[#This Row],[FTEF]]&gt;0),Source[[#This Row],[NC XLST FTES]]*525/(437.5*Source[[#This Row],[FTEF]]),0)</f>
        <v>0</v>
      </c>
      <c r="AN4362">
        <f>IF(Source[[#This Row],[Credit_Noncredit]]="Credit",Source[[#This Row],[Census Enrollment]],Source[[#This Row],[Noncredit Avg. Attendance]])</f>
        <v>35</v>
      </c>
    </row>
    <row r="4363" spans="1:40" x14ac:dyDescent="0.25">
      <c r="A4363" t="s">
        <v>1914</v>
      </c>
      <c r="B4363" t="s">
        <v>886</v>
      </c>
      <c r="C4363" t="s">
        <v>34</v>
      </c>
      <c r="D4363" t="s">
        <v>910</v>
      </c>
      <c r="E4363" s="4">
        <v>77100</v>
      </c>
      <c r="F4363" s="4" t="s">
        <v>919</v>
      </c>
      <c r="G4363" s="4">
        <v>1</v>
      </c>
      <c r="H4363" t="str">
        <f>CONCATENATE(Source[[#This Row],[Subject]],TRIM(Source[[#This Row],[Course]]))</f>
        <v>PSYC1</v>
      </c>
      <c r="I4363" t="str">
        <f>VLOOKUP(Source[[#This Row],[SubjCrse]],'Courses and Categories'!$E$2:$G$1816,3,FALSE)</f>
        <v>Credit General Education</v>
      </c>
      <c r="J4363">
        <v>831</v>
      </c>
      <c r="K4363" t="s">
        <v>920</v>
      </c>
      <c r="L4363" t="s">
        <v>39</v>
      </c>
      <c r="M4363" t="s">
        <v>897</v>
      </c>
      <c r="N4363" t="s">
        <v>42</v>
      </c>
      <c r="O4363" t="s">
        <v>42</v>
      </c>
      <c r="P4363" t="s">
        <v>42</v>
      </c>
      <c r="Q4363" t="s">
        <v>42</v>
      </c>
      <c r="S4363" t="s">
        <v>134</v>
      </c>
      <c r="T4363">
        <v>1</v>
      </c>
      <c r="U4363" s="1">
        <v>43694</v>
      </c>
      <c r="V4363" s="1">
        <v>43819</v>
      </c>
      <c r="W4363" t="s">
        <v>304</v>
      </c>
      <c r="X4363" t="s">
        <v>899</v>
      </c>
      <c r="Y4363">
        <v>43</v>
      </c>
      <c r="Z4363">
        <v>34</v>
      </c>
      <c r="AA4363">
        <v>45</v>
      </c>
      <c r="AB4363">
        <v>75.555599999999998</v>
      </c>
      <c r="AD4363">
        <f>IF(ISBLANK(Source[[#This Row],[CrosslistID]]),1,1/COUNTIFS(Source[CrosslistID],Source[[#This Row],[CrosslistID]],Source[TermDesc],Source[[#This Row],[TermDesc]]))</f>
        <v>1</v>
      </c>
      <c r="AG4363">
        <v>0</v>
      </c>
      <c r="AH4363">
        <v>75.555599999999998</v>
      </c>
      <c r="AI4363">
        <v>4.3</v>
      </c>
      <c r="AJ4363">
        <v>4.3</v>
      </c>
      <c r="AK4363">
        <v>0.2</v>
      </c>
      <c r="AL43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63">
        <f>IF(AND(Source[[#This Row],[Credit_Noncredit]]="Noncredit",Source[[#This Row],[FTEF]]&gt;0),Source[[#This Row],[NC XLST FTES]]*525/(437.5*Source[[#This Row],[FTEF]]),0)</f>
        <v>0</v>
      </c>
      <c r="AN4363">
        <f>IF(Source[[#This Row],[Credit_Noncredit]]="Credit",Source[[#This Row],[Census Enrollment]],Source[[#This Row],[Noncredit Avg. Attendance]])</f>
        <v>43</v>
      </c>
    </row>
    <row r="4364" spans="1:40" x14ac:dyDescent="0.25">
      <c r="A4364" t="s">
        <v>1914</v>
      </c>
      <c r="B4364" t="s">
        <v>886</v>
      </c>
      <c r="C4364" t="s">
        <v>34</v>
      </c>
      <c r="D4364" t="s">
        <v>910</v>
      </c>
      <c r="E4364" s="4">
        <v>77101</v>
      </c>
      <c r="F4364" s="4" t="s">
        <v>919</v>
      </c>
      <c r="G4364" s="4">
        <v>1</v>
      </c>
      <c r="H4364" t="str">
        <f>CONCATENATE(Source[[#This Row],[Subject]],TRIM(Source[[#This Row],[Course]]))</f>
        <v>PSYC1</v>
      </c>
      <c r="I4364" t="str">
        <f>VLOOKUP(Source[[#This Row],[SubjCrse]],'Courses and Categories'!$E$2:$G$1816,3,FALSE)</f>
        <v>Credit General Education</v>
      </c>
      <c r="J4364">
        <v>931</v>
      </c>
      <c r="K4364" t="s">
        <v>920</v>
      </c>
      <c r="L4364" t="s">
        <v>39</v>
      </c>
      <c r="M4364" t="s">
        <v>897</v>
      </c>
      <c r="N4364" t="s">
        <v>42</v>
      </c>
      <c r="O4364" t="s">
        <v>42</v>
      </c>
      <c r="P4364" t="s">
        <v>42</v>
      </c>
      <c r="Q4364" t="s">
        <v>42</v>
      </c>
      <c r="S4364" t="s">
        <v>134</v>
      </c>
      <c r="T4364" t="s">
        <v>44</v>
      </c>
      <c r="U4364" s="1">
        <v>43703</v>
      </c>
      <c r="V4364" s="1">
        <v>43756</v>
      </c>
      <c r="W4364" t="s">
        <v>1955</v>
      </c>
      <c r="X4364" t="s">
        <v>899</v>
      </c>
      <c r="Y4364">
        <v>38</v>
      </c>
      <c r="Z4364">
        <v>28</v>
      </c>
      <c r="AA4364">
        <v>45</v>
      </c>
      <c r="AB4364">
        <v>62.222200000000001</v>
      </c>
      <c r="AD4364">
        <f>IF(ISBLANK(Source[[#This Row],[CrosslistID]]),1,1/COUNTIFS(Source[CrosslistID],Source[[#This Row],[CrosslistID]],Source[TermDesc],Source[[#This Row],[TermDesc]]))</f>
        <v>1</v>
      </c>
      <c r="AG4364">
        <v>0</v>
      </c>
      <c r="AH4364">
        <v>62.222200000000001</v>
      </c>
      <c r="AI4364">
        <v>3.8</v>
      </c>
      <c r="AJ4364">
        <v>3.8</v>
      </c>
      <c r="AK4364">
        <v>0.2</v>
      </c>
      <c r="AL43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64">
        <f>IF(AND(Source[[#This Row],[Credit_Noncredit]]="Noncredit",Source[[#This Row],[FTEF]]&gt;0),Source[[#This Row],[NC XLST FTES]]*525/(437.5*Source[[#This Row],[FTEF]]),0)</f>
        <v>0</v>
      </c>
      <c r="AN4364">
        <f>IF(Source[[#This Row],[Credit_Noncredit]]="Credit",Source[[#This Row],[Census Enrollment]],Source[[#This Row],[Noncredit Avg. Attendance]])</f>
        <v>38</v>
      </c>
    </row>
    <row r="4365" spans="1:40" x14ac:dyDescent="0.25">
      <c r="A4365" t="s">
        <v>1914</v>
      </c>
      <c r="B4365" t="s">
        <v>886</v>
      </c>
      <c r="C4365" t="s">
        <v>34</v>
      </c>
      <c r="D4365" t="s">
        <v>910</v>
      </c>
      <c r="E4365" s="4">
        <v>78253</v>
      </c>
      <c r="F4365" s="4" t="s">
        <v>919</v>
      </c>
      <c r="G4365" s="4">
        <v>1</v>
      </c>
      <c r="H4365" t="str">
        <f>CONCATENATE(Source[[#This Row],[Subject]],TRIM(Source[[#This Row],[Course]]))</f>
        <v>PSYC1</v>
      </c>
      <c r="I4365" t="str">
        <f>VLOOKUP(Source[[#This Row],[SubjCrse]],'Courses and Categories'!$E$2:$G$1816,3,FALSE)</f>
        <v>Credit General Education</v>
      </c>
      <c r="J4365">
        <v>932</v>
      </c>
      <c r="K4365" t="s">
        <v>920</v>
      </c>
      <c r="L4365" t="s">
        <v>39</v>
      </c>
      <c r="M4365" t="s">
        <v>897</v>
      </c>
      <c r="N4365" t="s">
        <v>42</v>
      </c>
      <c r="O4365" t="s">
        <v>42</v>
      </c>
      <c r="P4365" t="s">
        <v>42</v>
      </c>
      <c r="Q4365" t="s">
        <v>42</v>
      </c>
      <c r="S4365" t="s">
        <v>134</v>
      </c>
      <c r="T4365" t="s">
        <v>44</v>
      </c>
      <c r="U4365" s="1">
        <v>43711</v>
      </c>
      <c r="V4365" s="1">
        <v>43819</v>
      </c>
      <c r="W4365" t="s">
        <v>926</v>
      </c>
      <c r="X4365" t="s">
        <v>899</v>
      </c>
      <c r="Y4365">
        <v>47</v>
      </c>
      <c r="Z4365">
        <v>44</v>
      </c>
      <c r="AA4365">
        <v>45</v>
      </c>
      <c r="AB4365">
        <v>97.777799999999999</v>
      </c>
      <c r="AD4365">
        <f>IF(ISBLANK(Source[[#This Row],[CrosslistID]]),1,1/COUNTIFS(Source[CrosslistID],Source[[#This Row],[CrosslistID]],Source[TermDesc],Source[[#This Row],[TermDesc]]))</f>
        <v>1</v>
      </c>
      <c r="AG4365">
        <v>0</v>
      </c>
      <c r="AH4365">
        <v>97.777799999999999</v>
      </c>
      <c r="AI4365">
        <v>4.7</v>
      </c>
      <c r="AJ4365">
        <v>4.7</v>
      </c>
      <c r="AK4365">
        <v>0.2</v>
      </c>
      <c r="AL43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65">
        <f>IF(AND(Source[[#This Row],[Credit_Noncredit]]="Noncredit",Source[[#This Row],[FTEF]]&gt;0),Source[[#This Row],[NC XLST FTES]]*525/(437.5*Source[[#This Row],[FTEF]]),0)</f>
        <v>0</v>
      </c>
      <c r="AN4365">
        <f>IF(Source[[#This Row],[Credit_Noncredit]]="Credit",Source[[#This Row],[Census Enrollment]],Source[[#This Row],[Noncredit Avg. Attendance]])</f>
        <v>47</v>
      </c>
    </row>
    <row r="4366" spans="1:40" x14ac:dyDescent="0.25">
      <c r="A4366" t="s">
        <v>1914</v>
      </c>
      <c r="B4366" t="s">
        <v>886</v>
      </c>
      <c r="C4366" t="s">
        <v>34</v>
      </c>
      <c r="D4366" t="s">
        <v>910</v>
      </c>
      <c r="E4366" s="4">
        <v>78843</v>
      </c>
      <c r="F4366" s="4" t="s">
        <v>919</v>
      </c>
      <c r="G4366" s="4">
        <v>1</v>
      </c>
      <c r="H4366" t="str">
        <f>CONCATENATE(Source[[#This Row],[Subject]],TRIM(Source[[#This Row],[Course]]))</f>
        <v>PSYC1</v>
      </c>
      <c r="I4366" t="str">
        <f>VLOOKUP(Source[[#This Row],[SubjCrse]],'Courses and Categories'!$E$2:$G$1816,3,FALSE)</f>
        <v>Credit General Education</v>
      </c>
      <c r="J4366">
        <v>933</v>
      </c>
      <c r="K4366" t="s">
        <v>920</v>
      </c>
      <c r="L4366" t="s">
        <v>39</v>
      </c>
      <c r="M4366" t="s">
        <v>897</v>
      </c>
      <c r="N4366" t="s">
        <v>42</v>
      </c>
      <c r="O4366" t="s">
        <v>42</v>
      </c>
      <c r="P4366" t="s">
        <v>42</v>
      </c>
      <c r="Q4366" t="s">
        <v>42</v>
      </c>
      <c r="S4366" t="s">
        <v>134</v>
      </c>
      <c r="T4366" t="s">
        <v>44</v>
      </c>
      <c r="U4366" s="1">
        <v>43711</v>
      </c>
      <c r="V4366" s="1">
        <v>43819</v>
      </c>
      <c r="W4366" t="s">
        <v>1956</v>
      </c>
      <c r="X4366" t="s">
        <v>899</v>
      </c>
      <c r="Y4366">
        <v>41</v>
      </c>
      <c r="Z4366">
        <v>35</v>
      </c>
      <c r="AA4366">
        <v>45</v>
      </c>
      <c r="AB4366">
        <v>77.777799999999999</v>
      </c>
      <c r="AD4366">
        <f>IF(ISBLANK(Source[[#This Row],[CrosslistID]]),1,1/COUNTIFS(Source[CrosslistID],Source[[#This Row],[CrosslistID]],Source[TermDesc],Source[[#This Row],[TermDesc]]))</f>
        <v>1</v>
      </c>
      <c r="AG4366">
        <v>0</v>
      </c>
      <c r="AH4366">
        <v>77.777799999999999</v>
      </c>
      <c r="AI4366">
        <v>3.9</v>
      </c>
      <c r="AJ4366">
        <v>4.0999999999999996</v>
      </c>
      <c r="AK4366">
        <v>0.2</v>
      </c>
      <c r="AL43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66">
        <f>IF(AND(Source[[#This Row],[Credit_Noncredit]]="Noncredit",Source[[#This Row],[FTEF]]&gt;0),Source[[#This Row],[NC XLST FTES]]*525/(437.5*Source[[#This Row],[FTEF]]),0)</f>
        <v>0</v>
      </c>
      <c r="AN4366">
        <f>IF(Source[[#This Row],[Credit_Noncredit]]="Credit",Source[[#This Row],[Census Enrollment]],Source[[#This Row],[Noncredit Avg. Attendance]])</f>
        <v>41</v>
      </c>
    </row>
    <row r="4367" spans="1:40" x14ac:dyDescent="0.25">
      <c r="A4367" t="s">
        <v>1914</v>
      </c>
      <c r="B4367" t="s">
        <v>886</v>
      </c>
      <c r="C4367" t="s">
        <v>34</v>
      </c>
      <c r="D4367" t="s">
        <v>910</v>
      </c>
      <c r="E4367" s="4">
        <v>79199</v>
      </c>
      <c r="F4367" s="4" t="s">
        <v>919</v>
      </c>
      <c r="G4367" s="4">
        <v>1</v>
      </c>
      <c r="H4367" t="str">
        <f>CONCATENATE(Source[[#This Row],[Subject]],TRIM(Source[[#This Row],[Course]]))</f>
        <v>PSYC1</v>
      </c>
      <c r="I4367" t="str">
        <f>VLOOKUP(Source[[#This Row],[SubjCrse]],'Courses and Categories'!$E$2:$G$1816,3,FALSE)</f>
        <v>Credit General Education</v>
      </c>
      <c r="J4367">
        <v>934</v>
      </c>
      <c r="K4367" t="s">
        <v>920</v>
      </c>
      <c r="L4367" t="s">
        <v>39</v>
      </c>
      <c r="M4367" t="s">
        <v>897</v>
      </c>
      <c r="N4367" t="s">
        <v>42</v>
      </c>
      <c r="O4367" t="s">
        <v>42</v>
      </c>
      <c r="P4367" t="s">
        <v>42</v>
      </c>
      <c r="Q4367" t="s">
        <v>42</v>
      </c>
      <c r="S4367" t="s">
        <v>134</v>
      </c>
      <c r="T4367" t="s">
        <v>44</v>
      </c>
      <c r="U4367" s="1">
        <v>43731</v>
      </c>
      <c r="V4367" s="1">
        <v>43819</v>
      </c>
      <c r="W4367" t="s">
        <v>304</v>
      </c>
      <c r="X4367" t="s">
        <v>899</v>
      </c>
      <c r="Y4367">
        <v>46</v>
      </c>
      <c r="Z4367">
        <v>26</v>
      </c>
      <c r="AA4367">
        <v>45</v>
      </c>
      <c r="AB4367">
        <v>57.777799999999999</v>
      </c>
      <c r="AD4367">
        <f>IF(ISBLANK(Source[[#This Row],[CrosslistID]]),1,1/COUNTIFS(Source[CrosslistID],Source[[#This Row],[CrosslistID]],Source[TermDesc],Source[[#This Row],[TermDesc]]))</f>
        <v>1</v>
      </c>
      <c r="AG4367">
        <v>0</v>
      </c>
      <c r="AH4367">
        <v>57.777799999999999</v>
      </c>
      <c r="AI4367">
        <v>4.5</v>
      </c>
      <c r="AJ4367">
        <v>4.5999999999999996</v>
      </c>
      <c r="AK4367">
        <v>0.2</v>
      </c>
      <c r="AL43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67">
        <f>IF(AND(Source[[#This Row],[Credit_Noncredit]]="Noncredit",Source[[#This Row],[FTEF]]&gt;0),Source[[#This Row],[NC XLST FTES]]*525/(437.5*Source[[#This Row],[FTEF]]),0)</f>
        <v>0</v>
      </c>
      <c r="AN4367">
        <f>IF(Source[[#This Row],[Credit_Noncredit]]="Credit",Source[[#This Row],[Census Enrollment]],Source[[#This Row],[Noncredit Avg. Attendance]])</f>
        <v>46</v>
      </c>
    </row>
    <row r="4368" spans="1:40" x14ac:dyDescent="0.25">
      <c r="A4368" t="s">
        <v>1914</v>
      </c>
      <c r="B4368" t="s">
        <v>886</v>
      </c>
      <c r="C4368" t="s">
        <v>34</v>
      </c>
      <c r="D4368" t="s">
        <v>910</v>
      </c>
      <c r="E4368" s="4">
        <v>71278</v>
      </c>
      <c r="F4368" s="4" t="s">
        <v>919</v>
      </c>
      <c r="G4368" s="4" t="s">
        <v>1103</v>
      </c>
      <c r="H4368" t="str">
        <f>CONCATENATE(Source[[#This Row],[Subject]],TRIM(Source[[#This Row],[Course]]))</f>
        <v>PSYC1B</v>
      </c>
      <c r="I4368" t="str">
        <f>VLOOKUP(Source[[#This Row],[SubjCrse]],'Courses and Categories'!$E$2:$G$1816,3,FALSE)</f>
        <v>Credit General Education</v>
      </c>
      <c r="J4368">
        <v>1</v>
      </c>
      <c r="K4368" t="s">
        <v>1957</v>
      </c>
      <c r="L4368" t="s">
        <v>39</v>
      </c>
      <c r="M4368" t="s">
        <v>903</v>
      </c>
      <c r="N4368" t="s">
        <v>180</v>
      </c>
      <c r="O4368">
        <v>1310</v>
      </c>
      <c r="P4368">
        <v>1600</v>
      </c>
      <c r="Q4368" t="s">
        <v>850</v>
      </c>
      <c r="R4368">
        <v>349</v>
      </c>
      <c r="S4368" t="s">
        <v>134</v>
      </c>
      <c r="T4368">
        <v>1</v>
      </c>
      <c r="U4368" s="1">
        <v>43694</v>
      </c>
      <c r="V4368" s="1">
        <v>43819</v>
      </c>
      <c r="W4368" t="s">
        <v>922</v>
      </c>
      <c r="X4368" t="s">
        <v>1929</v>
      </c>
      <c r="Y4368">
        <v>23</v>
      </c>
      <c r="Z4368">
        <v>20</v>
      </c>
      <c r="AA4368">
        <v>35</v>
      </c>
      <c r="AB4368">
        <v>57.142899999999997</v>
      </c>
      <c r="AD4368">
        <f>IF(ISBLANK(Source[[#This Row],[CrosslistID]]),1,1/COUNTIFS(Source[CrosslistID],Source[[#This Row],[CrosslistID]],Source[TermDesc],Source[[#This Row],[TermDesc]]))</f>
        <v>1</v>
      </c>
      <c r="AG4368">
        <v>0</v>
      </c>
      <c r="AH4368">
        <v>57.142899999999997</v>
      </c>
      <c r="AI4368">
        <v>2</v>
      </c>
      <c r="AJ4368">
        <v>2.2999999999999998</v>
      </c>
      <c r="AK4368">
        <v>0.2</v>
      </c>
      <c r="AL43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68">
        <f>IF(AND(Source[[#This Row],[Credit_Noncredit]]="Noncredit",Source[[#This Row],[FTEF]]&gt;0),Source[[#This Row],[NC XLST FTES]]*525/(437.5*Source[[#This Row],[FTEF]]),0)</f>
        <v>0</v>
      </c>
      <c r="AN4368">
        <f>IF(Source[[#This Row],[Credit_Noncredit]]="Credit",Source[[#This Row],[Census Enrollment]],Source[[#This Row],[Noncredit Avg. Attendance]])</f>
        <v>23</v>
      </c>
    </row>
    <row r="4369" spans="1:40" x14ac:dyDescent="0.25">
      <c r="A4369" t="s">
        <v>1914</v>
      </c>
      <c r="B4369" t="s">
        <v>886</v>
      </c>
      <c r="C4369" t="s">
        <v>34</v>
      </c>
      <c r="D4369" t="s">
        <v>910</v>
      </c>
      <c r="E4369" s="4">
        <v>74250</v>
      </c>
      <c r="F4369" s="4" t="s">
        <v>919</v>
      </c>
      <c r="G4369" s="4" t="s">
        <v>1103</v>
      </c>
      <c r="H4369" t="str">
        <f>CONCATENATE(Source[[#This Row],[Subject]],TRIM(Source[[#This Row],[Course]]))</f>
        <v>PSYC1B</v>
      </c>
      <c r="I4369" t="str">
        <f>VLOOKUP(Source[[#This Row],[SubjCrse]],'Courses and Categories'!$E$2:$G$1816,3,FALSE)</f>
        <v>Credit General Education</v>
      </c>
      <c r="J4369">
        <v>2</v>
      </c>
      <c r="K4369" t="s">
        <v>1957</v>
      </c>
      <c r="L4369" t="s">
        <v>39</v>
      </c>
      <c r="M4369" t="s">
        <v>903</v>
      </c>
      <c r="N4369" t="s">
        <v>50</v>
      </c>
      <c r="O4369">
        <v>910</v>
      </c>
      <c r="P4369">
        <v>1200</v>
      </c>
      <c r="Q4369" t="s">
        <v>850</v>
      </c>
      <c r="R4369">
        <v>349</v>
      </c>
      <c r="S4369" t="s">
        <v>134</v>
      </c>
      <c r="T4369">
        <v>1</v>
      </c>
      <c r="U4369" s="1">
        <v>43694</v>
      </c>
      <c r="V4369" s="1">
        <v>43819</v>
      </c>
      <c r="W4369" t="s">
        <v>922</v>
      </c>
      <c r="X4369" t="s">
        <v>1929</v>
      </c>
      <c r="Y4369">
        <v>39</v>
      </c>
      <c r="Z4369">
        <v>35</v>
      </c>
      <c r="AA4369">
        <v>45</v>
      </c>
      <c r="AB4369">
        <v>77.777799999999999</v>
      </c>
      <c r="AD4369">
        <f>IF(ISBLANK(Source[[#This Row],[CrosslistID]]),1,1/COUNTIFS(Source[CrosslistID],Source[[#This Row],[CrosslistID]],Source[TermDesc],Source[[#This Row],[TermDesc]]))</f>
        <v>1</v>
      </c>
      <c r="AG4369">
        <v>0</v>
      </c>
      <c r="AH4369">
        <v>77.777799999999999</v>
      </c>
      <c r="AI4369">
        <v>3.9</v>
      </c>
      <c r="AJ4369">
        <v>3.9</v>
      </c>
      <c r="AK4369">
        <v>0.2</v>
      </c>
      <c r="AL43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69">
        <f>IF(AND(Source[[#This Row],[Credit_Noncredit]]="Noncredit",Source[[#This Row],[FTEF]]&gt;0),Source[[#This Row],[NC XLST FTES]]*525/(437.5*Source[[#This Row],[FTEF]]),0)</f>
        <v>0</v>
      </c>
      <c r="AN4369">
        <f>IF(Source[[#This Row],[Credit_Noncredit]]="Credit",Source[[#This Row],[Census Enrollment]],Source[[#This Row],[Noncredit Avg. Attendance]])</f>
        <v>39</v>
      </c>
    </row>
    <row r="4370" spans="1:40" x14ac:dyDescent="0.25">
      <c r="A4370" t="s">
        <v>1914</v>
      </c>
      <c r="B4370" t="s">
        <v>886</v>
      </c>
      <c r="C4370" t="s">
        <v>34</v>
      </c>
      <c r="D4370" t="s">
        <v>910</v>
      </c>
      <c r="E4370" s="4">
        <v>72866</v>
      </c>
      <c r="F4370" s="4" t="s">
        <v>919</v>
      </c>
      <c r="G4370" s="4" t="s">
        <v>1103</v>
      </c>
      <c r="H4370" t="str">
        <f>CONCATENATE(Source[[#This Row],[Subject]],TRIM(Source[[#This Row],[Course]]))</f>
        <v>PSYC1B</v>
      </c>
      <c r="I4370" t="str">
        <f>VLOOKUP(Source[[#This Row],[SubjCrse]],'Courses and Categories'!$E$2:$G$1816,3,FALSE)</f>
        <v>Credit General Education</v>
      </c>
      <c r="J4370">
        <v>3</v>
      </c>
      <c r="K4370" t="s">
        <v>1957</v>
      </c>
      <c r="L4370" t="s">
        <v>39</v>
      </c>
      <c r="M4370" t="s">
        <v>903</v>
      </c>
      <c r="N4370" t="s">
        <v>59</v>
      </c>
      <c r="O4370">
        <v>1240</v>
      </c>
      <c r="P4370">
        <v>1355</v>
      </c>
      <c r="Q4370" t="s">
        <v>850</v>
      </c>
      <c r="R4370">
        <v>349</v>
      </c>
      <c r="S4370" t="s">
        <v>134</v>
      </c>
      <c r="T4370">
        <v>1</v>
      </c>
      <c r="U4370" s="1">
        <v>43694</v>
      </c>
      <c r="V4370" s="1">
        <v>43819</v>
      </c>
      <c r="W4370" t="s">
        <v>922</v>
      </c>
      <c r="X4370" t="s">
        <v>1929</v>
      </c>
      <c r="Y4370">
        <v>44</v>
      </c>
      <c r="Z4370">
        <v>43</v>
      </c>
      <c r="AA4370">
        <v>45</v>
      </c>
      <c r="AB4370">
        <v>95.555599999999998</v>
      </c>
      <c r="AD4370">
        <f>IF(ISBLANK(Source[[#This Row],[CrosslistID]]),1,1/COUNTIFS(Source[CrosslistID],Source[[#This Row],[CrosslistID]],Source[TermDesc],Source[[#This Row],[TermDesc]]))</f>
        <v>1</v>
      </c>
      <c r="AG4370">
        <v>0</v>
      </c>
      <c r="AH4370">
        <v>95.555599999999998</v>
      </c>
      <c r="AI4370">
        <v>4.3</v>
      </c>
      <c r="AJ4370">
        <v>4.4000000000000004</v>
      </c>
      <c r="AK4370">
        <v>0.2</v>
      </c>
      <c r="AL43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70">
        <f>IF(AND(Source[[#This Row],[Credit_Noncredit]]="Noncredit",Source[[#This Row],[FTEF]]&gt;0),Source[[#This Row],[NC XLST FTES]]*525/(437.5*Source[[#This Row],[FTEF]]),0)</f>
        <v>0</v>
      </c>
      <c r="AN4370">
        <f>IF(Source[[#This Row],[Credit_Noncredit]]="Credit",Source[[#This Row],[Census Enrollment]],Source[[#This Row],[Noncredit Avg. Attendance]])</f>
        <v>44</v>
      </c>
    </row>
    <row r="4371" spans="1:40" x14ac:dyDescent="0.25">
      <c r="A4371" t="s">
        <v>1914</v>
      </c>
      <c r="B4371" t="s">
        <v>886</v>
      </c>
      <c r="C4371" t="s">
        <v>34</v>
      </c>
      <c r="D4371" t="s">
        <v>910</v>
      </c>
      <c r="E4371" s="4">
        <v>79068</v>
      </c>
      <c r="F4371" s="4" t="s">
        <v>919</v>
      </c>
      <c r="G4371" s="4" t="s">
        <v>1103</v>
      </c>
      <c r="H4371" t="str">
        <f>CONCATENATE(Source[[#This Row],[Subject]],TRIM(Source[[#This Row],[Course]]))</f>
        <v>PSYC1B</v>
      </c>
      <c r="I4371" t="str">
        <f>VLOOKUP(Source[[#This Row],[SubjCrse]],'Courses and Categories'!$E$2:$G$1816,3,FALSE)</f>
        <v>Credit General Education</v>
      </c>
      <c r="J4371">
        <v>932</v>
      </c>
      <c r="K4371" t="s">
        <v>1957</v>
      </c>
      <c r="L4371" t="s">
        <v>39</v>
      </c>
      <c r="M4371" t="s">
        <v>897</v>
      </c>
      <c r="N4371" t="s">
        <v>42</v>
      </c>
      <c r="O4371" t="s">
        <v>42</v>
      </c>
      <c r="P4371" t="s">
        <v>42</v>
      </c>
      <c r="Q4371" t="s">
        <v>42</v>
      </c>
      <c r="S4371" t="s">
        <v>134</v>
      </c>
      <c r="T4371" t="s">
        <v>44</v>
      </c>
      <c r="U4371" s="1">
        <v>43711</v>
      </c>
      <c r="V4371" s="1">
        <v>43819</v>
      </c>
      <c r="W4371" t="s">
        <v>1958</v>
      </c>
      <c r="X4371" t="s">
        <v>899</v>
      </c>
      <c r="Y4371">
        <v>31</v>
      </c>
      <c r="Z4371">
        <v>16</v>
      </c>
      <c r="AA4371">
        <v>45</v>
      </c>
      <c r="AB4371">
        <v>35.555599999999998</v>
      </c>
      <c r="AD4371">
        <f>IF(ISBLANK(Source[[#This Row],[CrosslistID]]),1,1/COUNTIFS(Source[CrosslistID],Source[[#This Row],[CrosslistID]],Source[TermDesc],Source[[#This Row],[TermDesc]]))</f>
        <v>1</v>
      </c>
      <c r="AG4371">
        <v>0</v>
      </c>
      <c r="AH4371">
        <v>35.555599999999998</v>
      </c>
      <c r="AI4371">
        <v>2.9</v>
      </c>
      <c r="AJ4371">
        <v>3.1</v>
      </c>
      <c r="AK4371">
        <v>0.2</v>
      </c>
      <c r="AL43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71">
        <f>IF(AND(Source[[#This Row],[Credit_Noncredit]]="Noncredit",Source[[#This Row],[FTEF]]&gt;0),Source[[#This Row],[NC XLST FTES]]*525/(437.5*Source[[#This Row],[FTEF]]),0)</f>
        <v>0</v>
      </c>
      <c r="AN4371">
        <f>IF(Source[[#This Row],[Credit_Noncredit]]="Credit",Source[[#This Row],[Census Enrollment]],Source[[#This Row],[Noncredit Avg. Attendance]])</f>
        <v>31</v>
      </c>
    </row>
    <row r="4372" spans="1:40" x14ac:dyDescent="0.25">
      <c r="A4372" t="s">
        <v>1914</v>
      </c>
      <c r="B4372" t="s">
        <v>886</v>
      </c>
      <c r="C4372" t="s">
        <v>34</v>
      </c>
      <c r="D4372" t="s">
        <v>910</v>
      </c>
      <c r="E4372" s="4">
        <v>77858</v>
      </c>
      <c r="F4372" s="4" t="s">
        <v>919</v>
      </c>
      <c r="G4372" s="4">
        <v>2</v>
      </c>
      <c r="H4372" t="str">
        <f>CONCATENATE(Source[[#This Row],[Subject]],TRIM(Source[[#This Row],[Course]]))</f>
        <v>PSYC2</v>
      </c>
      <c r="I4372" t="str">
        <f>VLOOKUP(Source[[#This Row],[SubjCrse]],'Courses and Categories'!$E$2:$G$1816,3,FALSE)</f>
        <v>Credit General Education</v>
      </c>
      <c r="J4372">
        <v>1</v>
      </c>
      <c r="K4372" t="s">
        <v>1959</v>
      </c>
      <c r="L4372" t="s">
        <v>39</v>
      </c>
      <c r="M4372" t="s">
        <v>903</v>
      </c>
      <c r="N4372" t="s">
        <v>1041</v>
      </c>
      <c r="O4372">
        <v>1110</v>
      </c>
      <c r="P4372">
        <v>1200</v>
      </c>
      <c r="Q4372" t="s">
        <v>923</v>
      </c>
      <c r="R4372">
        <v>115</v>
      </c>
      <c r="S4372" t="s">
        <v>134</v>
      </c>
      <c r="T4372">
        <v>1</v>
      </c>
      <c r="U4372" s="1">
        <v>43694</v>
      </c>
      <c r="V4372" s="1">
        <v>43819</v>
      </c>
      <c r="W4372" t="s">
        <v>921</v>
      </c>
      <c r="X4372" t="s">
        <v>1929</v>
      </c>
      <c r="Y4372">
        <v>37</v>
      </c>
      <c r="Z4372">
        <v>36</v>
      </c>
      <c r="AA4372">
        <v>45</v>
      </c>
      <c r="AB4372">
        <v>80</v>
      </c>
      <c r="AD4372">
        <f>IF(ISBLANK(Source[[#This Row],[CrosslistID]]),1,1/COUNTIFS(Source[CrosslistID],Source[[#This Row],[CrosslistID]],Source[TermDesc],Source[[#This Row],[TermDesc]]))</f>
        <v>1</v>
      </c>
      <c r="AG4372">
        <v>0</v>
      </c>
      <c r="AH4372">
        <v>80</v>
      </c>
      <c r="AI4372">
        <v>3.5</v>
      </c>
      <c r="AJ4372">
        <v>3.7</v>
      </c>
      <c r="AK4372">
        <v>0.2</v>
      </c>
      <c r="AL43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72">
        <f>IF(AND(Source[[#This Row],[Credit_Noncredit]]="Noncredit",Source[[#This Row],[FTEF]]&gt;0),Source[[#This Row],[NC XLST FTES]]*525/(437.5*Source[[#This Row],[FTEF]]),0)</f>
        <v>0</v>
      </c>
      <c r="AN4372">
        <f>IF(Source[[#This Row],[Credit_Noncredit]]="Credit",Source[[#This Row],[Census Enrollment]],Source[[#This Row],[Noncredit Avg. Attendance]])</f>
        <v>37</v>
      </c>
    </row>
    <row r="4373" spans="1:40" x14ac:dyDescent="0.25">
      <c r="A4373" t="s">
        <v>1914</v>
      </c>
      <c r="B4373" t="s">
        <v>886</v>
      </c>
      <c r="C4373" t="s">
        <v>34</v>
      </c>
      <c r="D4373" t="s">
        <v>910</v>
      </c>
      <c r="E4373" s="4">
        <v>74724</v>
      </c>
      <c r="F4373" s="4" t="s">
        <v>919</v>
      </c>
      <c r="G4373" s="4">
        <v>2</v>
      </c>
      <c r="H4373" t="str">
        <f>CONCATENATE(Source[[#This Row],[Subject]],TRIM(Source[[#This Row],[Course]]))</f>
        <v>PSYC2</v>
      </c>
      <c r="I4373" t="str">
        <f>VLOOKUP(Source[[#This Row],[SubjCrse]],'Courses and Categories'!$E$2:$G$1816,3,FALSE)</f>
        <v>Credit General Education</v>
      </c>
      <c r="J4373">
        <v>2</v>
      </c>
      <c r="K4373" t="s">
        <v>1959</v>
      </c>
      <c r="L4373" t="s">
        <v>39</v>
      </c>
      <c r="M4373" t="s">
        <v>903</v>
      </c>
      <c r="N4373" t="s">
        <v>59</v>
      </c>
      <c r="O4373">
        <v>1240</v>
      </c>
      <c r="P4373">
        <v>1355</v>
      </c>
      <c r="Q4373" t="s">
        <v>850</v>
      </c>
      <c r="R4373">
        <v>511</v>
      </c>
      <c r="S4373" t="s">
        <v>134</v>
      </c>
      <c r="T4373">
        <v>1</v>
      </c>
      <c r="U4373" s="1">
        <v>43694</v>
      </c>
      <c r="V4373" s="1">
        <v>43819</v>
      </c>
      <c r="W4373" t="s">
        <v>934</v>
      </c>
      <c r="X4373" t="s">
        <v>1929</v>
      </c>
      <c r="Y4373">
        <v>25</v>
      </c>
      <c r="Z4373">
        <v>20</v>
      </c>
      <c r="AA4373">
        <v>45</v>
      </c>
      <c r="AB4373">
        <v>44.444400000000002</v>
      </c>
      <c r="AD4373">
        <f>IF(ISBLANK(Source[[#This Row],[CrosslistID]]),1,1/COUNTIFS(Source[CrosslistID],Source[[#This Row],[CrosslistID]],Source[TermDesc],Source[[#This Row],[TermDesc]]))</f>
        <v>1</v>
      </c>
      <c r="AG4373">
        <v>0</v>
      </c>
      <c r="AH4373">
        <v>44.444400000000002</v>
      </c>
      <c r="AI4373">
        <v>2.5</v>
      </c>
      <c r="AJ4373">
        <v>2.5</v>
      </c>
      <c r="AK4373">
        <v>0.2</v>
      </c>
      <c r="AL43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73">
        <f>IF(AND(Source[[#This Row],[Credit_Noncredit]]="Noncredit",Source[[#This Row],[FTEF]]&gt;0),Source[[#This Row],[NC XLST FTES]]*525/(437.5*Source[[#This Row],[FTEF]]),0)</f>
        <v>0</v>
      </c>
      <c r="AN4373">
        <f>IF(Source[[#This Row],[Credit_Noncredit]]="Credit",Source[[#This Row],[Census Enrollment]],Source[[#This Row],[Noncredit Avg. Attendance]])</f>
        <v>25</v>
      </c>
    </row>
    <row r="4374" spans="1:40" x14ac:dyDescent="0.25">
      <c r="A4374" t="s">
        <v>1914</v>
      </c>
      <c r="B4374" t="s">
        <v>886</v>
      </c>
      <c r="C4374" t="s">
        <v>34</v>
      </c>
      <c r="D4374" t="s">
        <v>910</v>
      </c>
      <c r="E4374" s="4">
        <v>71285</v>
      </c>
      <c r="F4374" s="4" t="s">
        <v>919</v>
      </c>
      <c r="G4374" s="4">
        <v>5</v>
      </c>
      <c r="H4374" t="str">
        <f>CONCATENATE(Source[[#This Row],[Subject]],TRIM(Source[[#This Row],[Course]]))</f>
        <v>PSYC5</v>
      </c>
      <c r="I4374" t="str">
        <f>VLOOKUP(Source[[#This Row],[SubjCrse]],'Courses and Categories'!$E$2:$G$1816,3,FALSE)</f>
        <v>Credit General Education</v>
      </c>
      <c r="J4374">
        <v>1</v>
      </c>
      <c r="K4374" t="s">
        <v>927</v>
      </c>
      <c r="L4374" t="s">
        <v>39</v>
      </c>
      <c r="M4374" t="s">
        <v>903</v>
      </c>
      <c r="N4374" t="s">
        <v>59</v>
      </c>
      <c r="O4374">
        <v>1110</v>
      </c>
      <c r="P4374">
        <v>1325</v>
      </c>
      <c r="Q4374" t="s">
        <v>850</v>
      </c>
      <c r="R4374">
        <v>411</v>
      </c>
      <c r="S4374" t="s">
        <v>134</v>
      </c>
      <c r="T4374">
        <v>1</v>
      </c>
      <c r="U4374" s="1">
        <v>43694</v>
      </c>
      <c r="V4374" s="1">
        <v>43819</v>
      </c>
      <c r="W4374" t="s">
        <v>932</v>
      </c>
      <c r="X4374" t="s">
        <v>1929</v>
      </c>
      <c r="Y4374">
        <v>37</v>
      </c>
      <c r="Z4374">
        <v>35</v>
      </c>
      <c r="AA4374">
        <v>40</v>
      </c>
      <c r="AB4374">
        <v>87.5</v>
      </c>
      <c r="AD4374">
        <f>IF(ISBLANK(Source[[#This Row],[CrosslistID]]),1,1/COUNTIFS(Source[CrosslistID],Source[[#This Row],[CrosslistID]],Source[TermDesc],Source[[#This Row],[TermDesc]]))</f>
        <v>1</v>
      </c>
      <c r="AG4374">
        <v>0</v>
      </c>
      <c r="AH4374">
        <v>87.5</v>
      </c>
      <c r="AI4374">
        <v>5.6669999999999998</v>
      </c>
      <c r="AJ4374">
        <v>6.1669999999999998</v>
      </c>
      <c r="AK4374">
        <v>0.33329999999999999</v>
      </c>
      <c r="AL43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74">
        <f>IF(AND(Source[[#This Row],[Credit_Noncredit]]="Noncredit",Source[[#This Row],[FTEF]]&gt;0),Source[[#This Row],[NC XLST FTES]]*525/(437.5*Source[[#This Row],[FTEF]]),0)</f>
        <v>0</v>
      </c>
      <c r="AN4374">
        <f>IF(Source[[#This Row],[Credit_Noncredit]]="Credit",Source[[#This Row],[Census Enrollment]],Source[[#This Row],[Noncredit Avg. Attendance]])</f>
        <v>37</v>
      </c>
    </row>
    <row r="4375" spans="1:40" x14ac:dyDescent="0.25">
      <c r="A4375" t="s">
        <v>1914</v>
      </c>
      <c r="B4375" t="s">
        <v>886</v>
      </c>
      <c r="C4375" t="s">
        <v>34</v>
      </c>
      <c r="D4375" t="s">
        <v>910</v>
      </c>
      <c r="E4375" s="4">
        <v>70664</v>
      </c>
      <c r="F4375" s="4" t="s">
        <v>919</v>
      </c>
      <c r="G4375" s="4">
        <v>5</v>
      </c>
      <c r="H4375" t="str">
        <f>CONCATENATE(Source[[#This Row],[Subject]],TRIM(Source[[#This Row],[Course]]))</f>
        <v>PSYC5</v>
      </c>
      <c r="I4375" t="str">
        <f>VLOOKUP(Source[[#This Row],[SubjCrse]],'Courses and Categories'!$E$2:$G$1816,3,FALSE)</f>
        <v>Credit General Education</v>
      </c>
      <c r="J4375">
        <v>2</v>
      </c>
      <c r="K4375" t="s">
        <v>927</v>
      </c>
      <c r="L4375" t="s">
        <v>39</v>
      </c>
      <c r="M4375" t="s">
        <v>903</v>
      </c>
      <c r="N4375" t="s">
        <v>105</v>
      </c>
      <c r="O4375">
        <v>1110</v>
      </c>
      <c r="P4375">
        <v>1325</v>
      </c>
      <c r="Q4375" t="s">
        <v>420</v>
      </c>
      <c r="R4375">
        <v>274</v>
      </c>
      <c r="S4375" t="s">
        <v>134</v>
      </c>
      <c r="T4375">
        <v>1</v>
      </c>
      <c r="U4375" s="1">
        <v>43694</v>
      </c>
      <c r="V4375" s="1">
        <v>43819</v>
      </c>
      <c r="W4375" t="s">
        <v>928</v>
      </c>
      <c r="X4375" t="s">
        <v>1929</v>
      </c>
      <c r="Y4375">
        <v>43</v>
      </c>
      <c r="Z4375">
        <v>37</v>
      </c>
      <c r="AA4375">
        <v>40</v>
      </c>
      <c r="AB4375">
        <v>92.5</v>
      </c>
      <c r="AD4375">
        <f>IF(ISBLANK(Source[[#This Row],[CrosslistID]]),1,1/COUNTIFS(Source[CrosslistID],Source[[#This Row],[CrosslistID]],Source[TermDesc],Source[[#This Row],[TermDesc]]))</f>
        <v>1</v>
      </c>
      <c r="AG4375">
        <v>0</v>
      </c>
      <c r="AH4375">
        <v>92.5</v>
      </c>
      <c r="AI4375">
        <v>7</v>
      </c>
      <c r="AJ4375">
        <v>7.1666999999999996</v>
      </c>
      <c r="AK4375">
        <v>0.33329999999999999</v>
      </c>
      <c r="AL43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75">
        <f>IF(AND(Source[[#This Row],[Credit_Noncredit]]="Noncredit",Source[[#This Row],[FTEF]]&gt;0),Source[[#This Row],[NC XLST FTES]]*525/(437.5*Source[[#This Row],[FTEF]]),0)</f>
        <v>0</v>
      </c>
      <c r="AN4375">
        <f>IF(Source[[#This Row],[Credit_Noncredit]]="Credit",Source[[#This Row],[Census Enrollment]],Source[[#This Row],[Noncredit Avg. Attendance]])</f>
        <v>43</v>
      </c>
    </row>
    <row r="4376" spans="1:40" x14ac:dyDescent="0.25">
      <c r="A4376" t="s">
        <v>1914</v>
      </c>
      <c r="B4376" t="s">
        <v>886</v>
      </c>
      <c r="C4376" t="s">
        <v>34</v>
      </c>
      <c r="D4376" t="s">
        <v>910</v>
      </c>
      <c r="E4376" s="4">
        <v>70663</v>
      </c>
      <c r="F4376" s="4" t="s">
        <v>919</v>
      </c>
      <c r="G4376" s="4">
        <v>5</v>
      </c>
      <c r="H4376" t="str">
        <f>CONCATENATE(Source[[#This Row],[Subject]],TRIM(Source[[#This Row],[Course]]))</f>
        <v>PSYC5</v>
      </c>
      <c r="I4376" t="str">
        <f>VLOOKUP(Source[[#This Row],[SubjCrse]],'Courses and Categories'!$E$2:$G$1816,3,FALSE)</f>
        <v>Credit General Education</v>
      </c>
      <c r="J4376">
        <v>3</v>
      </c>
      <c r="K4376" t="s">
        <v>927</v>
      </c>
      <c r="L4376" t="s">
        <v>39</v>
      </c>
      <c r="M4376" t="s">
        <v>903</v>
      </c>
      <c r="N4376" t="s">
        <v>59</v>
      </c>
      <c r="O4376">
        <v>1410</v>
      </c>
      <c r="P4376">
        <v>1625</v>
      </c>
      <c r="Q4376" t="s">
        <v>850</v>
      </c>
      <c r="R4376">
        <v>221</v>
      </c>
      <c r="S4376" t="s">
        <v>134</v>
      </c>
      <c r="T4376">
        <v>1</v>
      </c>
      <c r="U4376" s="1">
        <v>43694</v>
      </c>
      <c r="V4376" s="1">
        <v>43819</v>
      </c>
      <c r="W4376" t="s">
        <v>932</v>
      </c>
      <c r="X4376" t="s">
        <v>1929</v>
      </c>
      <c r="Y4376">
        <v>38</v>
      </c>
      <c r="Z4376">
        <v>34</v>
      </c>
      <c r="AA4376">
        <v>40</v>
      </c>
      <c r="AB4376">
        <v>85</v>
      </c>
      <c r="AD4376">
        <f>IF(ISBLANK(Source[[#This Row],[CrosslistID]]),1,1/COUNTIFS(Source[CrosslistID],Source[[#This Row],[CrosslistID]],Source[TermDesc],Source[[#This Row],[TermDesc]]))</f>
        <v>1</v>
      </c>
      <c r="AG4376">
        <v>0</v>
      </c>
      <c r="AH4376">
        <v>85</v>
      </c>
      <c r="AI4376">
        <v>6.3330000000000002</v>
      </c>
      <c r="AJ4376">
        <v>6.3330000000000002</v>
      </c>
      <c r="AK4376">
        <v>0.33329999999999999</v>
      </c>
      <c r="AL43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76">
        <f>IF(AND(Source[[#This Row],[Credit_Noncredit]]="Noncredit",Source[[#This Row],[FTEF]]&gt;0),Source[[#This Row],[NC XLST FTES]]*525/(437.5*Source[[#This Row],[FTEF]]),0)</f>
        <v>0</v>
      </c>
      <c r="AN4376">
        <f>IF(Source[[#This Row],[Credit_Noncredit]]="Credit",Source[[#This Row],[Census Enrollment]],Source[[#This Row],[Noncredit Avg. Attendance]])</f>
        <v>38</v>
      </c>
    </row>
    <row r="4377" spans="1:40" x14ac:dyDescent="0.25">
      <c r="A4377" t="s">
        <v>1914</v>
      </c>
      <c r="B4377" t="s">
        <v>886</v>
      </c>
      <c r="C4377" t="s">
        <v>34</v>
      </c>
      <c r="D4377" t="s">
        <v>910</v>
      </c>
      <c r="E4377" s="4">
        <v>72503</v>
      </c>
      <c r="F4377" s="4" t="s">
        <v>919</v>
      </c>
      <c r="G4377" s="4">
        <v>5</v>
      </c>
      <c r="H4377" t="str">
        <f>CONCATENATE(Source[[#This Row],[Subject]],TRIM(Source[[#This Row],[Course]]))</f>
        <v>PSYC5</v>
      </c>
      <c r="I4377" t="str">
        <f>VLOOKUP(Source[[#This Row],[SubjCrse]],'Courses and Categories'!$E$2:$G$1816,3,FALSE)</f>
        <v>Credit General Education</v>
      </c>
      <c r="J4377">
        <v>501</v>
      </c>
      <c r="K4377" t="s">
        <v>927</v>
      </c>
      <c r="L4377" t="s">
        <v>87</v>
      </c>
      <c r="M4377" t="s">
        <v>903</v>
      </c>
      <c r="N4377" t="s">
        <v>1960</v>
      </c>
      <c r="O4377" t="s">
        <v>425</v>
      </c>
      <c r="P4377" t="s">
        <v>426</v>
      </c>
      <c r="Q4377" t="s">
        <v>1788</v>
      </c>
      <c r="R4377" t="s">
        <v>1961</v>
      </c>
      <c r="S4377" t="s">
        <v>134</v>
      </c>
      <c r="T4377">
        <v>1</v>
      </c>
      <c r="U4377" s="1">
        <v>43694</v>
      </c>
      <c r="V4377" s="1">
        <v>43819</v>
      </c>
      <c r="W4377" t="s">
        <v>1962</v>
      </c>
      <c r="X4377" t="s">
        <v>1929</v>
      </c>
      <c r="Y4377">
        <v>29</v>
      </c>
      <c r="Z4377">
        <v>26</v>
      </c>
      <c r="AA4377">
        <v>40</v>
      </c>
      <c r="AB4377">
        <v>65</v>
      </c>
      <c r="AD4377">
        <f>IF(ISBLANK(Source[[#This Row],[CrosslistID]]),1,1/COUNTIFS(Source[CrosslistID],Source[[#This Row],[CrosslistID]],Source[TermDesc],Source[[#This Row],[TermDesc]]))</f>
        <v>1</v>
      </c>
      <c r="AG4377">
        <v>0</v>
      </c>
      <c r="AH4377">
        <v>65</v>
      </c>
      <c r="AI4377">
        <v>4.8330000000000002</v>
      </c>
      <c r="AJ4377">
        <v>4.8330000000000002</v>
      </c>
      <c r="AK4377">
        <v>0.33329999999999999</v>
      </c>
      <c r="AL43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77">
        <f>IF(AND(Source[[#This Row],[Credit_Noncredit]]="Noncredit",Source[[#This Row],[FTEF]]&gt;0),Source[[#This Row],[NC XLST FTES]]*525/(437.5*Source[[#This Row],[FTEF]]),0)</f>
        <v>0</v>
      </c>
      <c r="AN4377">
        <f>IF(Source[[#This Row],[Credit_Noncredit]]="Credit",Source[[#This Row],[Census Enrollment]],Source[[#This Row],[Noncredit Avg. Attendance]])</f>
        <v>29</v>
      </c>
    </row>
    <row r="4378" spans="1:40" x14ac:dyDescent="0.25">
      <c r="A4378" t="s">
        <v>1914</v>
      </c>
      <c r="B4378" t="s">
        <v>886</v>
      </c>
      <c r="C4378" t="s">
        <v>34</v>
      </c>
      <c r="D4378" t="s">
        <v>910</v>
      </c>
      <c r="E4378" s="4">
        <v>78854</v>
      </c>
      <c r="F4378" s="4" t="s">
        <v>919</v>
      </c>
      <c r="G4378" s="4">
        <v>5</v>
      </c>
      <c r="H4378" t="str">
        <f>CONCATENATE(Source[[#This Row],[Subject]],TRIM(Source[[#This Row],[Course]]))</f>
        <v>PSYC5</v>
      </c>
      <c r="I4378" t="str">
        <f>VLOOKUP(Source[[#This Row],[SubjCrse]],'Courses and Categories'!$E$2:$G$1816,3,FALSE)</f>
        <v>Credit General Education</v>
      </c>
      <c r="J4378">
        <v>931</v>
      </c>
      <c r="K4378" t="s">
        <v>927</v>
      </c>
      <c r="L4378" t="s">
        <v>39</v>
      </c>
      <c r="M4378" t="s">
        <v>897</v>
      </c>
      <c r="N4378" t="s">
        <v>42</v>
      </c>
      <c r="O4378" t="s">
        <v>42</v>
      </c>
      <c r="P4378" t="s">
        <v>42</v>
      </c>
      <c r="Q4378" t="s">
        <v>42</v>
      </c>
      <c r="S4378" t="s">
        <v>134</v>
      </c>
      <c r="T4378" t="s">
        <v>44</v>
      </c>
      <c r="U4378" s="1">
        <v>43711</v>
      </c>
      <c r="V4378" s="1">
        <v>43819</v>
      </c>
      <c r="W4378" t="s">
        <v>1963</v>
      </c>
      <c r="X4378" t="s">
        <v>899</v>
      </c>
      <c r="Y4378">
        <v>41</v>
      </c>
      <c r="Z4378">
        <v>35</v>
      </c>
      <c r="AA4378">
        <v>40</v>
      </c>
      <c r="AB4378">
        <v>87.5</v>
      </c>
      <c r="AD4378">
        <f>IF(ISBLANK(Source[[#This Row],[CrosslistID]]),1,1/COUNTIFS(Source[CrosslistID],Source[[#This Row],[CrosslistID]],Source[TermDesc],Source[[#This Row],[TermDesc]]))</f>
        <v>1</v>
      </c>
      <c r="AG4378">
        <v>0</v>
      </c>
      <c r="AH4378">
        <v>87.5</v>
      </c>
      <c r="AI4378">
        <v>6.8330000000000002</v>
      </c>
      <c r="AJ4378">
        <v>6.8330000000000002</v>
      </c>
      <c r="AK4378">
        <v>0.33329999999999999</v>
      </c>
      <c r="AL43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78">
        <f>IF(AND(Source[[#This Row],[Credit_Noncredit]]="Noncredit",Source[[#This Row],[FTEF]]&gt;0),Source[[#This Row],[NC XLST FTES]]*525/(437.5*Source[[#This Row],[FTEF]]),0)</f>
        <v>0</v>
      </c>
      <c r="AN4378">
        <f>IF(Source[[#This Row],[Credit_Noncredit]]="Credit",Source[[#This Row],[Census Enrollment]],Source[[#This Row],[Noncredit Avg. Attendance]])</f>
        <v>41</v>
      </c>
    </row>
    <row r="4379" spans="1:40" x14ac:dyDescent="0.25">
      <c r="A4379" t="s">
        <v>1914</v>
      </c>
      <c r="B4379" t="s">
        <v>886</v>
      </c>
      <c r="C4379" t="s">
        <v>34</v>
      </c>
      <c r="D4379" t="s">
        <v>910</v>
      </c>
      <c r="E4379" s="4">
        <v>71324</v>
      </c>
      <c r="F4379" s="4" t="s">
        <v>919</v>
      </c>
      <c r="G4379" s="4">
        <v>9</v>
      </c>
      <c r="H4379" t="str">
        <f>CONCATENATE(Source[[#This Row],[Subject]],TRIM(Source[[#This Row],[Course]]))</f>
        <v>PSYC9</v>
      </c>
      <c r="I4379" t="str">
        <f>VLOOKUP(Source[[#This Row],[SubjCrse]],'Courses and Categories'!$E$2:$G$1816,3,FALSE)</f>
        <v>Credit General Education</v>
      </c>
      <c r="J4379">
        <v>1</v>
      </c>
      <c r="K4379" t="s">
        <v>1964</v>
      </c>
      <c r="L4379" t="s">
        <v>39</v>
      </c>
      <c r="M4379" t="s">
        <v>903</v>
      </c>
      <c r="N4379" t="s">
        <v>1041</v>
      </c>
      <c r="O4379">
        <v>910</v>
      </c>
      <c r="P4379">
        <v>1000</v>
      </c>
      <c r="Q4379" t="s">
        <v>850</v>
      </c>
      <c r="R4379">
        <v>513</v>
      </c>
      <c r="S4379" t="s">
        <v>134</v>
      </c>
      <c r="T4379">
        <v>1</v>
      </c>
      <c r="U4379" s="1">
        <v>43694</v>
      </c>
      <c r="V4379" s="1">
        <v>43819</v>
      </c>
      <c r="W4379" t="s">
        <v>924</v>
      </c>
      <c r="X4379" t="s">
        <v>1929</v>
      </c>
      <c r="Y4379">
        <v>38</v>
      </c>
      <c r="Z4379">
        <v>28</v>
      </c>
      <c r="AA4379">
        <v>45</v>
      </c>
      <c r="AB4379">
        <v>62.222200000000001</v>
      </c>
      <c r="AD4379">
        <f>IF(ISBLANK(Source[[#This Row],[CrosslistID]]),1,1/COUNTIFS(Source[CrosslistID],Source[[#This Row],[CrosslistID]],Source[TermDesc],Source[[#This Row],[TermDesc]]))</f>
        <v>1</v>
      </c>
      <c r="AG4379">
        <v>0</v>
      </c>
      <c r="AH4379">
        <v>62.222200000000001</v>
      </c>
      <c r="AI4379">
        <v>3.7</v>
      </c>
      <c r="AJ4379">
        <v>3.8</v>
      </c>
      <c r="AK4379">
        <v>0.2</v>
      </c>
      <c r="AL43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79">
        <f>IF(AND(Source[[#This Row],[Credit_Noncredit]]="Noncredit",Source[[#This Row],[FTEF]]&gt;0),Source[[#This Row],[NC XLST FTES]]*525/(437.5*Source[[#This Row],[FTEF]]),0)</f>
        <v>0</v>
      </c>
      <c r="AN4379">
        <f>IF(Source[[#This Row],[Credit_Noncredit]]="Credit",Source[[#This Row],[Census Enrollment]],Source[[#This Row],[Noncredit Avg. Attendance]])</f>
        <v>38</v>
      </c>
    </row>
    <row r="4380" spans="1:40" x14ac:dyDescent="0.25">
      <c r="A4380" t="s">
        <v>1914</v>
      </c>
      <c r="B4380" t="s">
        <v>886</v>
      </c>
      <c r="C4380" t="s">
        <v>34</v>
      </c>
      <c r="D4380" t="s">
        <v>910</v>
      </c>
      <c r="E4380" s="4">
        <v>70668</v>
      </c>
      <c r="F4380" s="4" t="s">
        <v>919</v>
      </c>
      <c r="G4380" s="4">
        <v>10</v>
      </c>
      <c r="H4380" t="str">
        <f>CONCATENATE(Source[[#This Row],[Subject]],TRIM(Source[[#This Row],[Course]]))</f>
        <v>PSYC10</v>
      </c>
      <c r="I4380" t="str">
        <f>VLOOKUP(Source[[#This Row],[SubjCrse]],'Courses and Categories'!$E$2:$G$1816,3,FALSE)</f>
        <v>Credit General Education</v>
      </c>
      <c r="J4380">
        <v>1</v>
      </c>
      <c r="K4380" t="s">
        <v>929</v>
      </c>
      <c r="L4380" t="s">
        <v>39</v>
      </c>
      <c r="M4380" t="s">
        <v>903</v>
      </c>
      <c r="N4380" t="s">
        <v>59</v>
      </c>
      <c r="O4380">
        <v>940</v>
      </c>
      <c r="P4380">
        <v>1055</v>
      </c>
      <c r="Q4380" t="s">
        <v>850</v>
      </c>
      <c r="R4380">
        <v>349</v>
      </c>
      <c r="S4380" t="s">
        <v>134</v>
      </c>
      <c r="T4380">
        <v>1</v>
      </c>
      <c r="U4380" s="1">
        <v>43694</v>
      </c>
      <c r="V4380" s="1">
        <v>43819</v>
      </c>
      <c r="W4380" t="s">
        <v>930</v>
      </c>
      <c r="X4380" t="s">
        <v>1929</v>
      </c>
      <c r="Y4380">
        <v>33</v>
      </c>
      <c r="Z4380">
        <v>27</v>
      </c>
      <c r="AA4380">
        <v>45</v>
      </c>
      <c r="AB4380">
        <v>60</v>
      </c>
      <c r="AD4380">
        <f>IF(ISBLANK(Source[[#This Row],[CrosslistID]]),1,1/COUNTIFS(Source[CrosslistID],Source[[#This Row],[CrosslistID]],Source[TermDesc],Source[[#This Row],[TermDesc]]))</f>
        <v>1</v>
      </c>
      <c r="AG4380">
        <v>0</v>
      </c>
      <c r="AH4380">
        <v>60</v>
      </c>
      <c r="AI4380">
        <v>2.9</v>
      </c>
      <c r="AJ4380">
        <v>3.3</v>
      </c>
      <c r="AK4380">
        <v>0.2</v>
      </c>
      <c r="AL43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80">
        <f>IF(AND(Source[[#This Row],[Credit_Noncredit]]="Noncredit",Source[[#This Row],[FTEF]]&gt;0),Source[[#This Row],[NC XLST FTES]]*525/(437.5*Source[[#This Row],[FTEF]]),0)</f>
        <v>0</v>
      </c>
      <c r="AN4380">
        <f>IF(Source[[#This Row],[Credit_Noncredit]]="Credit",Source[[#This Row],[Census Enrollment]],Source[[#This Row],[Noncredit Avg. Attendance]])</f>
        <v>33</v>
      </c>
    </row>
    <row r="4381" spans="1:40" x14ac:dyDescent="0.25">
      <c r="A4381" t="s">
        <v>1914</v>
      </c>
      <c r="B4381" t="s">
        <v>886</v>
      </c>
      <c r="C4381" t="s">
        <v>34</v>
      </c>
      <c r="D4381" t="s">
        <v>910</v>
      </c>
      <c r="E4381" s="4">
        <v>77102</v>
      </c>
      <c r="F4381" s="4" t="s">
        <v>919</v>
      </c>
      <c r="G4381" s="4">
        <v>10</v>
      </c>
      <c r="H4381" t="str">
        <f>CONCATENATE(Source[[#This Row],[Subject]],TRIM(Source[[#This Row],[Course]]))</f>
        <v>PSYC10</v>
      </c>
      <c r="I4381" t="str">
        <f>VLOOKUP(Source[[#This Row],[SubjCrse]],'Courses and Categories'!$E$2:$G$1816,3,FALSE)</f>
        <v>Credit General Education</v>
      </c>
      <c r="J4381">
        <v>2</v>
      </c>
      <c r="K4381" t="s">
        <v>929</v>
      </c>
      <c r="L4381" t="s">
        <v>39</v>
      </c>
      <c r="M4381" t="s">
        <v>903</v>
      </c>
      <c r="N4381" t="s">
        <v>180</v>
      </c>
      <c r="O4381">
        <v>1310</v>
      </c>
      <c r="P4381">
        <v>1600</v>
      </c>
      <c r="Q4381" t="s">
        <v>850</v>
      </c>
      <c r="R4381">
        <v>513</v>
      </c>
      <c r="S4381" t="s">
        <v>134</v>
      </c>
      <c r="T4381">
        <v>1</v>
      </c>
      <c r="U4381" s="1">
        <v>43694</v>
      </c>
      <c r="V4381" s="1">
        <v>43819</v>
      </c>
      <c r="W4381" t="s">
        <v>930</v>
      </c>
      <c r="X4381" t="s">
        <v>1929</v>
      </c>
      <c r="Y4381">
        <v>41</v>
      </c>
      <c r="Z4381">
        <v>31</v>
      </c>
      <c r="AA4381">
        <v>45</v>
      </c>
      <c r="AB4381">
        <v>68.888900000000007</v>
      </c>
      <c r="AD4381">
        <f>IF(ISBLANK(Source[[#This Row],[CrosslistID]]),1,1/COUNTIFS(Source[CrosslistID],Source[[#This Row],[CrosslistID]],Source[TermDesc],Source[[#This Row],[TermDesc]]))</f>
        <v>1</v>
      </c>
      <c r="AG4381">
        <v>0</v>
      </c>
      <c r="AH4381">
        <v>68.888900000000007</v>
      </c>
      <c r="AI4381">
        <v>3.8</v>
      </c>
      <c r="AJ4381">
        <v>4.0999999999999996</v>
      </c>
      <c r="AK4381">
        <v>0.2</v>
      </c>
      <c r="AL43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81">
        <f>IF(AND(Source[[#This Row],[Credit_Noncredit]]="Noncredit",Source[[#This Row],[FTEF]]&gt;0),Source[[#This Row],[NC XLST FTES]]*525/(437.5*Source[[#This Row],[FTEF]]),0)</f>
        <v>0</v>
      </c>
      <c r="AN4381">
        <f>IF(Source[[#This Row],[Credit_Noncredit]]="Credit",Source[[#This Row],[Census Enrollment]],Source[[#This Row],[Noncredit Avg. Attendance]])</f>
        <v>41</v>
      </c>
    </row>
    <row r="4382" spans="1:40" x14ac:dyDescent="0.25">
      <c r="A4382" t="s">
        <v>1914</v>
      </c>
      <c r="B4382" t="s">
        <v>886</v>
      </c>
      <c r="C4382" t="s">
        <v>34</v>
      </c>
      <c r="D4382" t="s">
        <v>910</v>
      </c>
      <c r="E4382" s="4">
        <v>74374</v>
      </c>
      <c r="F4382" s="4" t="s">
        <v>919</v>
      </c>
      <c r="G4382" s="4">
        <v>10</v>
      </c>
      <c r="H4382" t="str">
        <f>CONCATENATE(Source[[#This Row],[Subject]],TRIM(Source[[#This Row],[Course]]))</f>
        <v>PSYC10</v>
      </c>
      <c r="I4382" t="str">
        <f>VLOOKUP(Source[[#This Row],[SubjCrse]],'Courses and Categories'!$E$2:$G$1816,3,FALSE)</f>
        <v>Credit General Education</v>
      </c>
      <c r="J4382">
        <v>931</v>
      </c>
      <c r="K4382" t="s">
        <v>929</v>
      </c>
      <c r="L4382" t="s">
        <v>39</v>
      </c>
      <c r="M4382" t="s">
        <v>897</v>
      </c>
      <c r="N4382" t="s">
        <v>42</v>
      </c>
      <c r="O4382" t="s">
        <v>42</v>
      </c>
      <c r="P4382" t="s">
        <v>42</v>
      </c>
      <c r="Q4382" t="s">
        <v>42</v>
      </c>
      <c r="S4382" t="s">
        <v>134</v>
      </c>
      <c r="T4382" t="s">
        <v>44</v>
      </c>
      <c r="U4382" s="1">
        <v>43711</v>
      </c>
      <c r="V4382" s="1">
        <v>43819</v>
      </c>
      <c r="W4382" t="s">
        <v>930</v>
      </c>
      <c r="X4382" t="s">
        <v>899</v>
      </c>
      <c r="Y4382">
        <v>38</v>
      </c>
      <c r="Z4382">
        <v>35</v>
      </c>
      <c r="AA4382">
        <v>45</v>
      </c>
      <c r="AB4382">
        <v>77.777799999999999</v>
      </c>
      <c r="AD4382">
        <f>IF(ISBLANK(Source[[#This Row],[CrosslistID]]),1,1/COUNTIFS(Source[CrosslistID],Source[[#This Row],[CrosslistID]],Source[TermDesc],Source[[#This Row],[TermDesc]]))</f>
        <v>1</v>
      </c>
      <c r="AG4382">
        <v>0</v>
      </c>
      <c r="AH4382">
        <v>77.777799999999999</v>
      </c>
      <c r="AI4382">
        <v>3.6</v>
      </c>
      <c r="AJ4382">
        <v>3.8</v>
      </c>
      <c r="AK4382">
        <v>0.2</v>
      </c>
      <c r="AL43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82">
        <f>IF(AND(Source[[#This Row],[Credit_Noncredit]]="Noncredit",Source[[#This Row],[FTEF]]&gt;0),Source[[#This Row],[NC XLST FTES]]*525/(437.5*Source[[#This Row],[FTEF]]),0)</f>
        <v>0</v>
      </c>
      <c r="AN4382">
        <f>IF(Source[[#This Row],[Credit_Noncredit]]="Credit",Source[[#This Row],[Census Enrollment]],Source[[#This Row],[Noncredit Avg. Attendance]])</f>
        <v>38</v>
      </c>
    </row>
    <row r="4383" spans="1:40" x14ac:dyDescent="0.25">
      <c r="A4383" t="s">
        <v>1914</v>
      </c>
      <c r="B4383" t="s">
        <v>886</v>
      </c>
      <c r="C4383" t="s">
        <v>34</v>
      </c>
      <c r="D4383" t="s">
        <v>910</v>
      </c>
      <c r="E4383" s="4">
        <v>77103</v>
      </c>
      <c r="F4383" s="4" t="s">
        <v>919</v>
      </c>
      <c r="G4383" s="4">
        <v>11</v>
      </c>
      <c r="H4383" t="str">
        <f>CONCATENATE(Source[[#This Row],[Subject]],TRIM(Source[[#This Row],[Course]]))</f>
        <v>PSYC11</v>
      </c>
      <c r="I4383" t="str">
        <f>VLOOKUP(Source[[#This Row],[SubjCrse]],'Courses and Categories'!$E$2:$G$1816,3,FALSE)</f>
        <v>Credit General Education</v>
      </c>
      <c r="J4383">
        <v>1</v>
      </c>
      <c r="K4383" t="s">
        <v>1965</v>
      </c>
      <c r="L4383" t="s">
        <v>39</v>
      </c>
      <c r="M4383" t="s">
        <v>903</v>
      </c>
      <c r="N4383" t="s">
        <v>59</v>
      </c>
      <c r="O4383">
        <v>1110</v>
      </c>
      <c r="P4383">
        <v>1225</v>
      </c>
      <c r="Q4383" t="s">
        <v>850</v>
      </c>
      <c r="R4383">
        <v>513</v>
      </c>
      <c r="S4383" t="s">
        <v>134</v>
      </c>
      <c r="T4383">
        <v>1</v>
      </c>
      <c r="U4383" s="1">
        <v>43694</v>
      </c>
      <c r="V4383" s="1">
        <v>43819</v>
      </c>
      <c r="W4383" t="s">
        <v>304</v>
      </c>
      <c r="X4383" t="s">
        <v>1929</v>
      </c>
      <c r="Y4383">
        <v>37</v>
      </c>
      <c r="Z4383">
        <v>32</v>
      </c>
      <c r="AA4383">
        <v>45</v>
      </c>
      <c r="AB4383">
        <v>71.111099999999993</v>
      </c>
      <c r="AD4383">
        <f>IF(ISBLANK(Source[[#This Row],[CrosslistID]]),1,1/COUNTIFS(Source[CrosslistID],Source[[#This Row],[CrosslistID]],Source[TermDesc],Source[[#This Row],[TermDesc]]))</f>
        <v>1</v>
      </c>
      <c r="AG4383">
        <v>0</v>
      </c>
      <c r="AH4383">
        <v>71.111099999999993</v>
      </c>
      <c r="AI4383">
        <v>3.6</v>
      </c>
      <c r="AJ4383">
        <v>3.7</v>
      </c>
      <c r="AK4383">
        <v>0.2</v>
      </c>
      <c r="AL43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83">
        <f>IF(AND(Source[[#This Row],[Credit_Noncredit]]="Noncredit",Source[[#This Row],[FTEF]]&gt;0),Source[[#This Row],[NC XLST FTES]]*525/(437.5*Source[[#This Row],[FTEF]]),0)</f>
        <v>0</v>
      </c>
      <c r="AN4383">
        <f>IF(Source[[#This Row],[Credit_Noncredit]]="Credit",Source[[#This Row],[Census Enrollment]],Source[[#This Row],[Noncredit Avg. Attendance]])</f>
        <v>37</v>
      </c>
    </row>
    <row r="4384" spans="1:40" x14ac:dyDescent="0.25">
      <c r="A4384" t="s">
        <v>1914</v>
      </c>
      <c r="B4384" t="s">
        <v>886</v>
      </c>
      <c r="C4384" t="s">
        <v>34</v>
      </c>
      <c r="D4384" t="s">
        <v>910</v>
      </c>
      <c r="E4384" s="4">
        <v>77104</v>
      </c>
      <c r="F4384" s="4" t="s">
        <v>919</v>
      </c>
      <c r="G4384" s="4">
        <v>11</v>
      </c>
      <c r="H4384" t="str">
        <f>CONCATENATE(Source[[#This Row],[Subject]],TRIM(Source[[#This Row],[Course]]))</f>
        <v>PSYC11</v>
      </c>
      <c r="I4384" t="str">
        <f>VLOOKUP(Source[[#This Row],[SubjCrse]],'Courses and Categories'!$E$2:$G$1816,3,FALSE)</f>
        <v>Credit General Education</v>
      </c>
      <c r="J4384">
        <v>831</v>
      </c>
      <c r="K4384" t="s">
        <v>1965</v>
      </c>
      <c r="L4384" t="s">
        <v>87</v>
      </c>
      <c r="M4384" t="s">
        <v>897</v>
      </c>
      <c r="N4384" t="s">
        <v>42</v>
      </c>
      <c r="O4384" t="s">
        <v>42</v>
      </c>
      <c r="P4384" t="s">
        <v>42</v>
      </c>
      <c r="Q4384" t="s">
        <v>42</v>
      </c>
      <c r="S4384" t="s">
        <v>134</v>
      </c>
      <c r="T4384">
        <v>1</v>
      </c>
      <c r="U4384" s="1">
        <v>43694</v>
      </c>
      <c r="V4384" s="1">
        <v>43819</v>
      </c>
      <c r="W4384" t="s">
        <v>304</v>
      </c>
      <c r="X4384" t="s">
        <v>1450</v>
      </c>
      <c r="Y4384">
        <v>44</v>
      </c>
      <c r="Z4384">
        <v>30</v>
      </c>
      <c r="AA4384">
        <v>45</v>
      </c>
      <c r="AB4384">
        <v>66.666700000000006</v>
      </c>
      <c r="AD4384">
        <f>IF(ISBLANK(Source[[#This Row],[CrosslistID]]),1,1/COUNTIFS(Source[CrosslistID],Source[[#This Row],[CrosslistID]],Source[TermDesc],Source[[#This Row],[TermDesc]]))</f>
        <v>1</v>
      </c>
      <c r="AG4384">
        <v>0</v>
      </c>
      <c r="AH4384">
        <v>66.666700000000006</v>
      </c>
      <c r="AI4384">
        <v>4.3</v>
      </c>
      <c r="AJ4384">
        <v>4.4000000000000004</v>
      </c>
      <c r="AK4384">
        <v>0.2</v>
      </c>
      <c r="AL43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84">
        <f>IF(AND(Source[[#This Row],[Credit_Noncredit]]="Noncredit",Source[[#This Row],[FTEF]]&gt;0),Source[[#This Row],[NC XLST FTES]]*525/(437.5*Source[[#This Row],[FTEF]]),0)</f>
        <v>0</v>
      </c>
      <c r="AN4384">
        <f>IF(Source[[#This Row],[Credit_Noncredit]]="Credit",Source[[#This Row],[Census Enrollment]],Source[[#This Row],[Noncredit Avg. Attendance]])</f>
        <v>44</v>
      </c>
    </row>
    <row r="4385" spans="1:40" x14ac:dyDescent="0.25">
      <c r="A4385" t="s">
        <v>1914</v>
      </c>
      <c r="B4385" t="s">
        <v>886</v>
      </c>
      <c r="C4385" t="s">
        <v>34</v>
      </c>
      <c r="D4385" t="s">
        <v>910</v>
      </c>
      <c r="E4385" s="4">
        <v>79142</v>
      </c>
      <c r="F4385" s="4" t="s">
        <v>919</v>
      </c>
      <c r="G4385" s="4">
        <v>14</v>
      </c>
      <c r="H4385" t="str">
        <f>CONCATENATE(Source[[#This Row],[Subject]],TRIM(Source[[#This Row],[Course]]))</f>
        <v>PSYC14</v>
      </c>
      <c r="I4385" t="str">
        <f>VLOOKUP(Source[[#This Row],[SubjCrse]],'Courses and Categories'!$E$2:$G$1816,3,FALSE)</f>
        <v>Credit General Education</v>
      </c>
      <c r="J4385">
        <v>691</v>
      </c>
      <c r="K4385" t="s">
        <v>1966</v>
      </c>
      <c r="L4385" t="s">
        <v>50</v>
      </c>
      <c r="M4385" t="s">
        <v>903</v>
      </c>
      <c r="N4385" t="s">
        <v>329</v>
      </c>
      <c r="O4385" t="s">
        <v>1353</v>
      </c>
      <c r="P4385" t="s">
        <v>435</v>
      </c>
      <c r="Q4385" t="s">
        <v>1779</v>
      </c>
      <c r="R4385" t="s">
        <v>1967</v>
      </c>
      <c r="S4385" t="s">
        <v>134</v>
      </c>
      <c r="T4385" t="s">
        <v>44</v>
      </c>
      <c r="U4385" s="1">
        <v>43736</v>
      </c>
      <c r="V4385" s="1">
        <v>43750</v>
      </c>
      <c r="W4385" t="s">
        <v>1968</v>
      </c>
      <c r="X4385" t="s">
        <v>46</v>
      </c>
      <c r="Y4385">
        <v>34</v>
      </c>
      <c r="Z4385">
        <v>32</v>
      </c>
      <c r="AA4385">
        <v>45</v>
      </c>
      <c r="AB4385">
        <v>71.111099999999993</v>
      </c>
      <c r="AD4385">
        <f>IF(ISBLANK(Source[[#This Row],[CrosslistID]]),1,1/COUNTIFS(Source[CrosslistID],Source[[#This Row],[CrosslistID]],Source[TermDesc],Source[[#This Row],[TermDesc]]))</f>
        <v>1</v>
      </c>
      <c r="AG4385">
        <v>0</v>
      </c>
      <c r="AH4385">
        <v>71.111099999999993</v>
      </c>
      <c r="AI4385">
        <v>0.77</v>
      </c>
      <c r="AJ4385">
        <v>0.80310000000000004</v>
      </c>
      <c r="AK4385">
        <v>6.6699999999999995E-2</v>
      </c>
      <c r="AL43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85">
        <f>IF(AND(Source[[#This Row],[Credit_Noncredit]]="Noncredit",Source[[#This Row],[FTEF]]&gt;0),Source[[#This Row],[NC XLST FTES]]*525/(437.5*Source[[#This Row],[FTEF]]),0)</f>
        <v>0</v>
      </c>
      <c r="AN4385">
        <f>IF(Source[[#This Row],[Credit_Noncredit]]="Credit",Source[[#This Row],[Census Enrollment]],Source[[#This Row],[Noncredit Avg. Attendance]])</f>
        <v>34</v>
      </c>
    </row>
    <row r="4386" spans="1:40" x14ac:dyDescent="0.25">
      <c r="A4386" t="s">
        <v>1914</v>
      </c>
      <c r="B4386" t="s">
        <v>886</v>
      </c>
      <c r="C4386" t="s">
        <v>34</v>
      </c>
      <c r="D4386" t="s">
        <v>910</v>
      </c>
      <c r="E4386" s="4">
        <v>79225</v>
      </c>
      <c r="F4386" s="4" t="s">
        <v>919</v>
      </c>
      <c r="G4386" s="4">
        <v>17</v>
      </c>
      <c r="H4386" t="str">
        <f>CONCATENATE(Source[[#This Row],[Subject]],TRIM(Source[[#This Row],[Course]]))</f>
        <v>PSYC17</v>
      </c>
      <c r="I4386" t="str">
        <f>VLOOKUP(Source[[#This Row],[SubjCrse]],'Courses and Categories'!$E$2:$G$1816,3,FALSE)</f>
        <v>Credit General Education</v>
      </c>
      <c r="J4386">
        <v>931</v>
      </c>
      <c r="K4386" t="s">
        <v>1969</v>
      </c>
      <c r="L4386" t="s">
        <v>87</v>
      </c>
      <c r="M4386" t="s">
        <v>897</v>
      </c>
      <c r="N4386" t="s">
        <v>42</v>
      </c>
      <c r="O4386" t="s">
        <v>42</v>
      </c>
      <c r="P4386" t="s">
        <v>42</v>
      </c>
      <c r="Q4386" t="s">
        <v>42</v>
      </c>
      <c r="S4386" t="s">
        <v>134</v>
      </c>
      <c r="T4386" t="s">
        <v>44</v>
      </c>
      <c r="U4386" s="1">
        <v>43787</v>
      </c>
      <c r="V4386" s="1">
        <v>43812</v>
      </c>
      <c r="W4386" t="s">
        <v>930</v>
      </c>
      <c r="X4386" t="s">
        <v>918</v>
      </c>
      <c r="Y4386">
        <v>68</v>
      </c>
      <c r="Z4386">
        <v>56</v>
      </c>
      <c r="AA4386">
        <v>90</v>
      </c>
      <c r="AB4386">
        <v>62.222200000000001</v>
      </c>
      <c r="AD4386">
        <f>IF(ISBLANK(Source[[#This Row],[CrosslistID]]),1,1/COUNTIFS(Source[CrosslistID],Source[[#This Row],[CrosslistID]],Source[TermDesc],Source[[#This Row],[TermDesc]]))</f>
        <v>1</v>
      </c>
      <c r="AG4386">
        <v>0</v>
      </c>
      <c r="AH4386">
        <v>62.222200000000001</v>
      </c>
      <c r="AI4386">
        <v>2.133</v>
      </c>
      <c r="AJ4386">
        <v>2.2663000000000002</v>
      </c>
      <c r="AK4386">
        <v>6.6699999999999995E-2</v>
      </c>
      <c r="AL43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86">
        <f>IF(AND(Source[[#This Row],[Credit_Noncredit]]="Noncredit",Source[[#This Row],[FTEF]]&gt;0),Source[[#This Row],[NC XLST FTES]]*525/(437.5*Source[[#This Row],[FTEF]]),0)</f>
        <v>0</v>
      </c>
      <c r="AN4386">
        <f>IF(Source[[#This Row],[Credit_Noncredit]]="Credit",Source[[#This Row],[Census Enrollment]],Source[[#This Row],[Noncredit Avg. Attendance]])</f>
        <v>68</v>
      </c>
    </row>
    <row r="4387" spans="1:40" x14ac:dyDescent="0.25">
      <c r="A4387" t="s">
        <v>1914</v>
      </c>
      <c r="B4387" t="s">
        <v>886</v>
      </c>
      <c r="C4387" t="s">
        <v>34</v>
      </c>
      <c r="D4387" t="s">
        <v>910</v>
      </c>
      <c r="E4387" s="4">
        <v>77645</v>
      </c>
      <c r="F4387" s="4" t="s">
        <v>919</v>
      </c>
      <c r="G4387" s="4">
        <v>21</v>
      </c>
      <c r="H4387" t="str">
        <f>CONCATENATE(Source[[#This Row],[Subject]],TRIM(Source[[#This Row],[Course]]))</f>
        <v>PSYC21</v>
      </c>
      <c r="I4387" t="str">
        <f>VLOOKUP(Source[[#This Row],[SubjCrse]],'Courses and Categories'!$E$2:$G$1816,3,FALSE)</f>
        <v>Credit General Education</v>
      </c>
      <c r="J4387">
        <v>1</v>
      </c>
      <c r="K4387" t="s">
        <v>933</v>
      </c>
      <c r="L4387" t="s">
        <v>39</v>
      </c>
      <c r="M4387" t="s">
        <v>903</v>
      </c>
      <c r="N4387" t="s">
        <v>105</v>
      </c>
      <c r="O4387">
        <v>1240</v>
      </c>
      <c r="P4387">
        <v>1405</v>
      </c>
      <c r="Q4387" t="s">
        <v>422</v>
      </c>
      <c r="R4387">
        <v>213</v>
      </c>
      <c r="S4387" t="s">
        <v>134</v>
      </c>
      <c r="T4387" t="s">
        <v>44</v>
      </c>
      <c r="U4387" s="1">
        <v>43712</v>
      </c>
      <c r="V4387" s="1">
        <v>43819</v>
      </c>
      <c r="W4387" t="s">
        <v>1956</v>
      </c>
      <c r="X4387" t="s">
        <v>905</v>
      </c>
      <c r="Y4387">
        <v>44</v>
      </c>
      <c r="Z4387">
        <v>40</v>
      </c>
      <c r="AA4387">
        <v>45</v>
      </c>
      <c r="AB4387">
        <v>88.888900000000007</v>
      </c>
      <c r="AD4387">
        <f>IF(ISBLANK(Source[[#This Row],[CrosslistID]]),1,1/COUNTIFS(Source[CrosslistID],Source[[#This Row],[CrosslistID]],Source[TermDesc],Source[[#This Row],[TermDesc]]))</f>
        <v>1</v>
      </c>
      <c r="AG4387">
        <v>0</v>
      </c>
      <c r="AH4387">
        <v>88.888900000000007</v>
      </c>
      <c r="AI4387">
        <v>3.9830000000000001</v>
      </c>
      <c r="AJ4387">
        <v>4.2744</v>
      </c>
      <c r="AK4387">
        <v>0.2</v>
      </c>
      <c r="AL43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87">
        <f>IF(AND(Source[[#This Row],[Credit_Noncredit]]="Noncredit",Source[[#This Row],[FTEF]]&gt;0),Source[[#This Row],[NC XLST FTES]]*525/(437.5*Source[[#This Row],[FTEF]]),0)</f>
        <v>0</v>
      </c>
      <c r="AN4387">
        <f>IF(Source[[#This Row],[Credit_Noncredit]]="Credit",Source[[#This Row],[Census Enrollment]],Source[[#This Row],[Noncredit Avg. Attendance]])</f>
        <v>44</v>
      </c>
    </row>
    <row r="4388" spans="1:40" x14ac:dyDescent="0.25">
      <c r="A4388" t="s">
        <v>1914</v>
      </c>
      <c r="B4388" t="s">
        <v>886</v>
      </c>
      <c r="C4388" t="s">
        <v>34</v>
      </c>
      <c r="D4388" t="s">
        <v>910</v>
      </c>
      <c r="E4388" s="4">
        <v>72161</v>
      </c>
      <c r="F4388" s="4" t="s">
        <v>919</v>
      </c>
      <c r="G4388" s="4">
        <v>21</v>
      </c>
      <c r="H4388" t="str">
        <f>CONCATENATE(Source[[#This Row],[Subject]],TRIM(Source[[#This Row],[Course]]))</f>
        <v>PSYC21</v>
      </c>
      <c r="I4388" t="str">
        <f>VLOOKUP(Source[[#This Row],[SubjCrse]],'Courses and Categories'!$E$2:$G$1816,3,FALSE)</f>
        <v>Credit General Education</v>
      </c>
      <c r="J4388">
        <v>931</v>
      </c>
      <c r="K4388" t="s">
        <v>933</v>
      </c>
      <c r="L4388" t="s">
        <v>87</v>
      </c>
      <c r="M4388" t="s">
        <v>897</v>
      </c>
      <c r="N4388" t="s">
        <v>42</v>
      </c>
      <c r="O4388" t="s">
        <v>42</v>
      </c>
      <c r="P4388" t="s">
        <v>42</v>
      </c>
      <c r="Q4388" t="s">
        <v>42</v>
      </c>
      <c r="S4388" t="s">
        <v>134</v>
      </c>
      <c r="T4388" t="s">
        <v>44</v>
      </c>
      <c r="U4388" s="1">
        <v>43711</v>
      </c>
      <c r="V4388" s="1">
        <v>43819</v>
      </c>
      <c r="W4388" t="s">
        <v>926</v>
      </c>
      <c r="X4388" t="s">
        <v>899</v>
      </c>
      <c r="Y4388">
        <v>48</v>
      </c>
      <c r="Z4388">
        <v>45</v>
      </c>
      <c r="AA4388">
        <v>45</v>
      </c>
      <c r="AB4388">
        <v>100</v>
      </c>
      <c r="AD4388">
        <f>IF(ISBLANK(Source[[#This Row],[CrosslistID]]),1,1/COUNTIFS(Source[CrosslistID],Source[[#This Row],[CrosslistID]],Source[TermDesc],Source[[#This Row],[TermDesc]]))</f>
        <v>1</v>
      </c>
      <c r="AG4388">
        <v>0</v>
      </c>
      <c r="AH4388">
        <v>100</v>
      </c>
      <c r="AI4388">
        <v>4.8</v>
      </c>
      <c r="AJ4388">
        <v>4.8</v>
      </c>
      <c r="AK4388">
        <v>0.2</v>
      </c>
      <c r="AL43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88">
        <f>IF(AND(Source[[#This Row],[Credit_Noncredit]]="Noncredit",Source[[#This Row],[FTEF]]&gt;0),Source[[#This Row],[NC XLST FTES]]*525/(437.5*Source[[#This Row],[FTEF]]),0)</f>
        <v>0</v>
      </c>
      <c r="AN4388">
        <f>IF(Source[[#This Row],[Credit_Noncredit]]="Credit",Source[[#This Row],[Census Enrollment]],Source[[#This Row],[Noncredit Avg. Attendance]])</f>
        <v>48</v>
      </c>
    </row>
    <row r="4389" spans="1:40" x14ac:dyDescent="0.25">
      <c r="A4389" t="s">
        <v>1914</v>
      </c>
      <c r="B4389" t="s">
        <v>886</v>
      </c>
      <c r="C4389" t="s">
        <v>34</v>
      </c>
      <c r="D4389" t="s">
        <v>910</v>
      </c>
      <c r="E4389" s="4">
        <v>75427</v>
      </c>
      <c r="F4389" s="4" t="s">
        <v>919</v>
      </c>
      <c r="G4389" s="4">
        <v>21</v>
      </c>
      <c r="H4389" t="str">
        <f>CONCATENATE(Source[[#This Row],[Subject]],TRIM(Source[[#This Row],[Course]]))</f>
        <v>PSYC21</v>
      </c>
      <c r="I4389" t="str">
        <f>VLOOKUP(Source[[#This Row],[SubjCrse]],'Courses and Categories'!$E$2:$G$1816,3,FALSE)</f>
        <v>Credit General Education</v>
      </c>
      <c r="J4389">
        <v>932</v>
      </c>
      <c r="K4389" t="s">
        <v>933</v>
      </c>
      <c r="L4389" t="s">
        <v>39</v>
      </c>
      <c r="M4389" t="s">
        <v>897</v>
      </c>
      <c r="N4389" t="s">
        <v>42</v>
      </c>
      <c r="O4389" t="s">
        <v>42</v>
      </c>
      <c r="P4389" t="s">
        <v>42</v>
      </c>
      <c r="Q4389" t="s">
        <v>42</v>
      </c>
      <c r="S4389" t="s">
        <v>134</v>
      </c>
      <c r="T4389" t="s">
        <v>44</v>
      </c>
      <c r="U4389" s="1">
        <v>43703</v>
      </c>
      <c r="V4389" s="1">
        <v>43756</v>
      </c>
      <c r="W4389" t="s">
        <v>926</v>
      </c>
      <c r="X4389" t="s">
        <v>899</v>
      </c>
      <c r="Y4389">
        <v>43</v>
      </c>
      <c r="Z4389">
        <v>39</v>
      </c>
      <c r="AA4389">
        <v>45</v>
      </c>
      <c r="AB4389">
        <v>86.666700000000006</v>
      </c>
      <c r="AD4389">
        <f>IF(ISBLANK(Source[[#This Row],[CrosslistID]]),1,1/COUNTIFS(Source[CrosslistID],Source[[#This Row],[CrosslistID]],Source[TermDesc],Source[[#This Row],[TermDesc]]))</f>
        <v>1</v>
      </c>
      <c r="AG4389">
        <v>0</v>
      </c>
      <c r="AH4389">
        <v>86.666700000000006</v>
      </c>
      <c r="AI4389">
        <v>4.2</v>
      </c>
      <c r="AJ4389">
        <v>4.3</v>
      </c>
      <c r="AK4389">
        <v>0.2</v>
      </c>
      <c r="AL43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89">
        <f>IF(AND(Source[[#This Row],[Credit_Noncredit]]="Noncredit",Source[[#This Row],[FTEF]]&gt;0),Source[[#This Row],[NC XLST FTES]]*525/(437.5*Source[[#This Row],[FTEF]]),0)</f>
        <v>0</v>
      </c>
      <c r="AN4389">
        <f>IF(Source[[#This Row],[Credit_Noncredit]]="Credit",Source[[#This Row],[Census Enrollment]],Source[[#This Row],[Noncredit Avg. Attendance]])</f>
        <v>43</v>
      </c>
    </row>
    <row r="4390" spans="1:40" x14ac:dyDescent="0.25">
      <c r="A4390" t="s">
        <v>1914</v>
      </c>
      <c r="B4390" t="s">
        <v>886</v>
      </c>
      <c r="C4390" t="s">
        <v>34</v>
      </c>
      <c r="D4390" t="s">
        <v>910</v>
      </c>
      <c r="E4390" s="4">
        <v>78494</v>
      </c>
      <c r="F4390" s="4" t="s">
        <v>919</v>
      </c>
      <c r="G4390" s="4">
        <v>23</v>
      </c>
      <c r="H4390" t="str">
        <f>CONCATENATE(Source[[#This Row],[Subject]],TRIM(Source[[#This Row],[Course]]))</f>
        <v>PSYC23</v>
      </c>
      <c r="I4390" t="str">
        <f>VLOOKUP(Source[[#This Row],[SubjCrse]],'Courses and Categories'!$E$2:$G$1816,3,FALSE)</f>
        <v>Credit General Education</v>
      </c>
      <c r="J4390">
        <v>502</v>
      </c>
      <c r="K4390" t="s">
        <v>1970</v>
      </c>
      <c r="L4390" t="s">
        <v>39</v>
      </c>
      <c r="M4390" t="s">
        <v>903</v>
      </c>
      <c r="N4390" t="s">
        <v>50</v>
      </c>
      <c r="O4390">
        <v>1430</v>
      </c>
      <c r="P4390">
        <v>1740</v>
      </c>
      <c r="Q4390" t="s">
        <v>571</v>
      </c>
      <c r="S4390" t="s">
        <v>248</v>
      </c>
      <c r="T4390" t="s">
        <v>44</v>
      </c>
      <c r="U4390" s="1">
        <v>43705</v>
      </c>
      <c r="V4390" s="1">
        <v>43819</v>
      </c>
      <c r="W4390" t="s">
        <v>934</v>
      </c>
      <c r="X4390" t="s">
        <v>905</v>
      </c>
      <c r="Y4390">
        <v>36</v>
      </c>
      <c r="Z4390">
        <v>35</v>
      </c>
      <c r="AA4390">
        <v>45</v>
      </c>
      <c r="AB4390">
        <v>77.777799999999999</v>
      </c>
      <c r="AD4390">
        <f>IF(ISBLANK(Source[[#This Row],[CrosslistID]]),1,1/COUNTIFS(Source[CrosslistID],Source[[#This Row],[CrosslistID]],Source[TermDesc],Source[[#This Row],[TermDesc]]))</f>
        <v>1</v>
      </c>
      <c r="AG4390">
        <v>0</v>
      </c>
      <c r="AH4390">
        <v>77.777799999999999</v>
      </c>
      <c r="AI4390">
        <v>3.9630000000000001</v>
      </c>
      <c r="AJ4390">
        <v>3.9630000000000001</v>
      </c>
      <c r="AK4390">
        <v>0.2</v>
      </c>
      <c r="AL43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90">
        <f>IF(AND(Source[[#This Row],[Credit_Noncredit]]="Noncredit",Source[[#This Row],[FTEF]]&gt;0),Source[[#This Row],[NC XLST FTES]]*525/(437.5*Source[[#This Row],[FTEF]]),0)</f>
        <v>0</v>
      </c>
      <c r="AN4390">
        <f>IF(Source[[#This Row],[Credit_Noncredit]]="Credit",Source[[#This Row],[Census Enrollment]],Source[[#This Row],[Noncredit Avg. Attendance]])</f>
        <v>36</v>
      </c>
    </row>
    <row r="4391" spans="1:40" x14ac:dyDescent="0.25">
      <c r="A4391" t="s">
        <v>1914</v>
      </c>
      <c r="B4391" t="s">
        <v>886</v>
      </c>
      <c r="C4391" t="s">
        <v>34</v>
      </c>
      <c r="D4391" t="s">
        <v>910</v>
      </c>
      <c r="E4391" s="4">
        <v>75921</v>
      </c>
      <c r="F4391" s="4" t="s">
        <v>919</v>
      </c>
      <c r="G4391" s="4">
        <v>25</v>
      </c>
      <c r="H4391" t="str">
        <f>CONCATENATE(Source[[#This Row],[Subject]],TRIM(Source[[#This Row],[Course]]))</f>
        <v>PSYC25</v>
      </c>
      <c r="I4391" t="str">
        <f>VLOOKUP(Source[[#This Row],[SubjCrse]],'Courses and Categories'!$E$2:$G$1816,3,FALSE)</f>
        <v>Credit General Education</v>
      </c>
      <c r="J4391">
        <v>931</v>
      </c>
      <c r="K4391" t="s">
        <v>1971</v>
      </c>
      <c r="L4391" t="s">
        <v>39</v>
      </c>
      <c r="M4391" t="s">
        <v>897</v>
      </c>
      <c r="N4391" t="s">
        <v>42</v>
      </c>
      <c r="O4391" t="s">
        <v>42</v>
      </c>
      <c r="P4391" t="s">
        <v>42</v>
      </c>
      <c r="Q4391" t="s">
        <v>42</v>
      </c>
      <c r="S4391" t="s">
        <v>134</v>
      </c>
      <c r="T4391" t="s">
        <v>44</v>
      </c>
      <c r="U4391" s="1">
        <v>43711</v>
      </c>
      <c r="V4391" s="1">
        <v>43819</v>
      </c>
      <c r="W4391" t="s">
        <v>1972</v>
      </c>
      <c r="X4391" t="s">
        <v>899</v>
      </c>
      <c r="Y4391">
        <v>33</v>
      </c>
      <c r="Z4391">
        <v>29</v>
      </c>
      <c r="AA4391">
        <v>45</v>
      </c>
      <c r="AB4391">
        <v>64.444400000000002</v>
      </c>
      <c r="AD4391">
        <f>IF(ISBLANK(Source[[#This Row],[CrosslistID]]),1,1/COUNTIFS(Source[CrosslistID],Source[[#This Row],[CrosslistID]],Source[TermDesc],Source[[#This Row],[TermDesc]]))</f>
        <v>1</v>
      </c>
      <c r="AG4391">
        <v>0</v>
      </c>
      <c r="AH4391">
        <v>64.444400000000002</v>
      </c>
      <c r="AI4391">
        <v>3.2</v>
      </c>
      <c r="AJ4391">
        <v>3.3</v>
      </c>
      <c r="AK4391">
        <v>0.2</v>
      </c>
      <c r="AL43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91">
        <f>IF(AND(Source[[#This Row],[Credit_Noncredit]]="Noncredit",Source[[#This Row],[FTEF]]&gt;0),Source[[#This Row],[NC XLST FTES]]*525/(437.5*Source[[#This Row],[FTEF]]),0)</f>
        <v>0</v>
      </c>
      <c r="AN4391">
        <f>IF(Source[[#This Row],[Credit_Noncredit]]="Credit",Source[[#This Row],[Census Enrollment]],Source[[#This Row],[Noncredit Avg. Attendance]])</f>
        <v>33</v>
      </c>
    </row>
    <row r="4392" spans="1:40" x14ac:dyDescent="0.25">
      <c r="A4392" t="s">
        <v>1914</v>
      </c>
      <c r="B4392" t="s">
        <v>886</v>
      </c>
      <c r="C4392" t="s">
        <v>34</v>
      </c>
      <c r="D4392" t="s">
        <v>910</v>
      </c>
      <c r="E4392" s="4">
        <v>77111</v>
      </c>
      <c r="F4392" s="4" t="s">
        <v>919</v>
      </c>
      <c r="G4392" s="4">
        <v>26</v>
      </c>
      <c r="H4392" t="str">
        <f>CONCATENATE(Source[[#This Row],[Subject]],TRIM(Source[[#This Row],[Course]]))</f>
        <v>PSYC26</v>
      </c>
      <c r="I4392" t="str">
        <f>VLOOKUP(Source[[#This Row],[SubjCrse]],'Courses and Categories'!$E$2:$G$1816,3,FALSE)</f>
        <v>Credit General Education</v>
      </c>
      <c r="J4392">
        <v>931</v>
      </c>
      <c r="K4392" t="s">
        <v>1973</v>
      </c>
      <c r="L4392" t="s">
        <v>39</v>
      </c>
      <c r="M4392" t="s">
        <v>897</v>
      </c>
      <c r="N4392" t="s">
        <v>42</v>
      </c>
      <c r="O4392" t="s">
        <v>42</v>
      </c>
      <c r="P4392" t="s">
        <v>42</v>
      </c>
      <c r="Q4392" t="s">
        <v>42</v>
      </c>
      <c r="S4392" t="s">
        <v>134</v>
      </c>
      <c r="T4392" t="s">
        <v>44</v>
      </c>
      <c r="U4392" s="1">
        <v>43711</v>
      </c>
      <c r="V4392" s="1">
        <v>43819</v>
      </c>
      <c r="W4392" t="s">
        <v>1955</v>
      </c>
      <c r="X4392" t="s">
        <v>899</v>
      </c>
      <c r="Y4392">
        <v>35</v>
      </c>
      <c r="Z4392">
        <v>33</v>
      </c>
      <c r="AA4392">
        <v>45</v>
      </c>
      <c r="AB4392">
        <v>73.333299999999994</v>
      </c>
      <c r="AD4392">
        <f>IF(ISBLANK(Source[[#This Row],[CrosslistID]]),1,1/COUNTIFS(Source[CrosslistID],Source[[#This Row],[CrosslistID]],Source[TermDesc],Source[[#This Row],[TermDesc]]))</f>
        <v>1</v>
      </c>
      <c r="AG4392">
        <v>0</v>
      </c>
      <c r="AH4392">
        <v>73.333299999999994</v>
      </c>
      <c r="AI4392">
        <v>3.3</v>
      </c>
      <c r="AJ4392">
        <v>3.5</v>
      </c>
      <c r="AK4392">
        <v>0.2</v>
      </c>
      <c r="AL43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92">
        <f>IF(AND(Source[[#This Row],[Credit_Noncredit]]="Noncredit",Source[[#This Row],[FTEF]]&gt;0),Source[[#This Row],[NC XLST FTES]]*525/(437.5*Source[[#This Row],[FTEF]]),0)</f>
        <v>0</v>
      </c>
      <c r="AN4392">
        <f>IF(Source[[#This Row],[Credit_Noncredit]]="Credit",Source[[#This Row],[Census Enrollment]],Source[[#This Row],[Noncredit Avg. Attendance]])</f>
        <v>35</v>
      </c>
    </row>
    <row r="4393" spans="1:40" x14ac:dyDescent="0.25">
      <c r="A4393" t="s">
        <v>1914</v>
      </c>
      <c r="B4393" t="s">
        <v>886</v>
      </c>
      <c r="C4393" t="s">
        <v>34</v>
      </c>
      <c r="D4393" t="s">
        <v>910</v>
      </c>
      <c r="E4393" s="4">
        <v>76876</v>
      </c>
      <c r="F4393" s="4" t="s">
        <v>919</v>
      </c>
      <c r="G4393" s="4">
        <v>32</v>
      </c>
      <c r="H4393" t="str">
        <f>CONCATENATE(Source[[#This Row],[Subject]],TRIM(Source[[#This Row],[Course]]))</f>
        <v>PSYC32</v>
      </c>
      <c r="I4393" t="str">
        <f>VLOOKUP(Source[[#This Row],[SubjCrse]],'Courses and Categories'!$E$2:$G$1816,3,FALSE)</f>
        <v>Credit General Education</v>
      </c>
      <c r="J4393">
        <v>1</v>
      </c>
      <c r="K4393" t="s">
        <v>1974</v>
      </c>
      <c r="L4393" t="s">
        <v>39</v>
      </c>
      <c r="M4393" t="s">
        <v>903</v>
      </c>
      <c r="N4393" t="s">
        <v>59</v>
      </c>
      <c r="O4393">
        <v>940</v>
      </c>
      <c r="P4393">
        <v>1055</v>
      </c>
      <c r="Q4393" t="s">
        <v>240</v>
      </c>
      <c r="R4393">
        <v>260</v>
      </c>
      <c r="S4393" t="s">
        <v>134</v>
      </c>
      <c r="T4393">
        <v>1</v>
      </c>
      <c r="U4393" s="1">
        <v>43694</v>
      </c>
      <c r="V4393" s="1">
        <v>43819</v>
      </c>
      <c r="W4393" t="s">
        <v>926</v>
      </c>
      <c r="X4393" t="s">
        <v>1929</v>
      </c>
      <c r="Y4393">
        <v>43</v>
      </c>
      <c r="Z4393">
        <v>36</v>
      </c>
      <c r="AA4393">
        <v>45</v>
      </c>
      <c r="AB4393">
        <v>80</v>
      </c>
      <c r="AD4393">
        <f>IF(ISBLANK(Source[[#This Row],[CrosslistID]]),1,1/COUNTIFS(Source[CrosslistID],Source[[#This Row],[CrosslistID]],Source[TermDesc],Source[[#This Row],[TermDesc]]))</f>
        <v>1</v>
      </c>
      <c r="AG4393">
        <v>0</v>
      </c>
      <c r="AH4393">
        <v>80</v>
      </c>
      <c r="AI4393">
        <v>4.3</v>
      </c>
      <c r="AJ4393">
        <v>4.3</v>
      </c>
      <c r="AK4393">
        <v>0.2</v>
      </c>
      <c r="AL43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93">
        <f>IF(AND(Source[[#This Row],[Credit_Noncredit]]="Noncredit",Source[[#This Row],[FTEF]]&gt;0),Source[[#This Row],[NC XLST FTES]]*525/(437.5*Source[[#This Row],[FTEF]]),0)</f>
        <v>0</v>
      </c>
      <c r="AN4393">
        <f>IF(Source[[#This Row],[Credit_Noncredit]]="Credit",Source[[#This Row],[Census Enrollment]],Source[[#This Row],[Noncredit Avg. Attendance]])</f>
        <v>43</v>
      </c>
    </row>
    <row r="4394" spans="1:40" x14ac:dyDescent="0.25">
      <c r="A4394" t="s">
        <v>1914</v>
      </c>
      <c r="B4394" t="s">
        <v>886</v>
      </c>
      <c r="C4394" t="s">
        <v>34</v>
      </c>
      <c r="D4394" t="s">
        <v>910</v>
      </c>
      <c r="E4394" s="4">
        <v>77113</v>
      </c>
      <c r="F4394" s="4" t="s">
        <v>919</v>
      </c>
      <c r="G4394" s="4">
        <v>32</v>
      </c>
      <c r="H4394" t="str">
        <f>CONCATENATE(Source[[#This Row],[Subject]],TRIM(Source[[#This Row],[Course]]))</f>
        <v>PSYC32</v>
      </c>
      <c r="I4394" t="str">
        <f>VLOOKUP(Source[[#This Row],[SubjCrse]],'Courses and Categories'!$E$2:$G$1816,3,FALSE)</f>
        <v>Credit General Education</v>
      </c>
      <c r="J4394">
        <v>2</v>
      </c>
      <c r="K4394" t="s">
        <v>1974</v>
      </c>
      <c r="L4394" t="s">
        <v>39</v>
      </c>
      <c r="M4394" t="s">
        <v>903</v>
      </c>
      <c r="N4394" t="s">
        <v>59</v>
      </c>
      <c r="O4394">
        <v>1110</v>
      </c>
      <c r="P4394">
        <v>1225</v>
      </c>
      <c r="Q4394" t="s">
        <v>240</v>
      </c>
      <c r="R4394">
        <v>260</v>
      </c>
      <c r="S4394" t="s">
        <v>134</v>
      </c>
      <c r="T4394">
        <v>1</v>
      </c>
      <c r="U4394" s="1">
        <v>43694</v>
      </c>
      <c r="V4394" s="1">
        <v>43819</v>
      </c>
      <c r="W4394" t="s">
        <v>926</v>
      </c>
      <c r="X4394" t="s">
        <v>1929</v>
      </c>
      <c r="Y4394">
        <v>44</v>
      </c>
      <c r="Z4394">
        <v>40</v>
      </c>
      <c r="AA4394">
        <v>45</v>
      </c>
      <c r="AB4394">
        <v>88.888900000000007</v>
      </c>
      <c r="AD4394">
        <f>IF(ISBLANK(Source[[#This Row],[CrosslistID]]),1,1/COUNTIFS(Source[CrosslistID],Source[[#This Row],[CrosslistID]],Source[TermDesc],Source[[#This Row],[TermDesc]]))</f>
        <v>1</v>
      </c>
      <c r="AG4394">
        <v>0</v>
      </c>
      <c r="AH4394">
        <v>88.888900000000007</v>
      </c>
      <c r="AI4394">
        <v>4.0999999999999996</v>
      </c>
      <c r="AJ4394">
        <v>4.4000000000000004</v>
      </c>
      <c r="AK4394">
        <v>0.2</v>
      </c>
      <c r="AL43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94">
        <f>IF(AND(Source[[#This Row],[Credit_Noncredit]]="Noncredit",Source[[#This Row],[FTEF]]&gt;0),Source[[#This Row],[NC XLST FTES]]*525/(437.5*Source[[#This Row],[FTEF]]),0)</f>
        <v>0</v>
      </c>
      <c r="AN4394">
        <f>IF(Source[[#This Row],[Credit_Noncredit]]="Credit",Source[[#This Row],[Census Enrollment]],Source[[#This Row],[Noncredit Avg. Attendance]])</f>
        <v>44</v>
      </c>
    </row>
    <row r="4395" spans="1:40" x14ac:dyDescent="0.25">
      <c r="A4395" t="s">
        <v>1914</v>
      </c>
      <c r="B4395" t="s">
        <v>886</v>
      </c>
      <c r="C4395" t="s">
        <v>34</v>
      </c>
      <c r="D4395" t="s">
        <v>910</v>
      </c>
      <c r="E4395" s="4">
        <v>70680</v>
      </c>
      <c r="F4395" s="4" t="s">
        <v>935</v>
      </c>
      <c r="G4395" s="4">
        <v>1</v>
      </c>
      <c r="H4395" t="str">
        <f>CONCATENATE(Source[[#This Row],[Subject]],TRIM(Source[[#This Row],[Course]]))</f>
        <v>SOC1</v>
      </c>
      <c r="I4395" t="str">
        <f>VLOOKUP(Source[[#This Row],[SubjCrse]],'Courses and Categories'!$E$2:$G$1816,3,FALSE)</f>
        <v>Credit General Education</v>
      </c>
      <c r="J4395">
        <v>1</v>
      </c>
      <c r="K4395" t="s">
        <v>936</v>
      </c>
      <c r="L4395" t="s">
        <v>39</v>
      </c>
      <c r="M4395" t="s">
        <v>903</v>
      </c>
      <c r="N4395" t="s">
        <v>1041</v>
      </c>
      <c r="O4395">
        <v>910</v>
      </c>
      <c r="P4395">
        <v>1000</v>
      </c>
      <c r="Q4395" t="s">
        <v>238</v>
      </c>
      <c r="R4395">
        <v>702</v>
      </c>
      <c r="S4395" t="s">
        <v>134</v>
      </c>
      <c r="T4395">
        <v>1</v>
      </c>
      <c r="U4395" s="1">
        <v>43694</v>
      </c>
      <c r="V4395" s="1">
        <v>43819</v>
      </c>
      <c r="W4395" t="s">
        <v>944</v>
      </c>
      <c r="X4395" t="s">
        <v>1929</v>
      </c>
      <c r="Y4395">
        <v>39</v>
      </c>
      <c r="Z4395">
        <v>34</v>
      </c>
      <c r="AA4395">
        <v>40</v>
      </c>
      <c r="AB4395">
        <v>85</v>
      </c>
      <c r="AD4395">
        <f>IF(ISBLANK(Source[[#This Row],[CrosslistID]]),1,1/COUNTIFS(Source[CrosslistID],Source[[#This Row],[CrosslistID]],Source[TermDesc],Source[[#This Row],[TermDesc]]))</f>
        <v>1</v>
      </c>
      <c r="AG4395">
        <v>0</v>
      </c>
      <c r="AH4395">
        <v>85</v>
      </c>
      <c r="AI4395">
        <v>3.8</v>
      </c>
      <c r="AJ4395">
        <v>3.9</v>
      </c>
      <c r="AK4395">
        <v>0.2</v>
      </c>
      <c r="AL43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95">
        <f>IF(AND(Source[[#This Row],[Credit_Noncredit]]="Noncredit",Source[[#This Row],[FTEF]]&gt;0),Source[[#This Row],[NC XLST FTES]]*525/(437.5*Source[[#This Row],[FTEF]]),0)</f>
        <v>0</v>
      </c>
      <c r="AN4395">
        <f>IF(Source[[#This Row],[Credit_Noncredit]]="Credit",Source[[#This Row],[Census Enrollment]],Source[[#This Row],[Noncredit Avg. Attendance]])</f>
        <v>39</v>
      </c>
    </row>
    <row r="4396" spans="1:40" x14ac:dyDescent="0.25">
      <c r="A4396" t="s">
        <v>1914</v>
      </c>
      <c r="B4396" t="s">
        <v>886</v>
      </c>
      <c r="C4396" t="s">
        <v>34</v>
      </c>
      <c r="D4396" t="s">
        <v>910</v>
      </c>
      <c r="E4396" s="4">
        <v>70679</v>
      </c>
      <c r="F4396" s="4" t="s">
        <v>935</v>
      </c>
      <c r="G4396" s="4">
        <v>1</v>
      </c>
      <c r="H4396" t="str">
        <f>CONCATENATE(Source[[#This Row],[Subject]],TRIM(Source[[#This Row],[Course]]))</f>
        <v>SOC1</v>
      </c>
      <c r="I4396" t="str">
        <f>VLOOKUP(Source[[#This Row],[SubjCrse]],'Courses and Categories'!$E$2:$G$1816,3,FALSE)</f>
        <v>Credit General Education</v>
      </c>
      <c r="J4396">
        <v>2</v>
      </c>
      <c r="K4396" t="s">
        <v>936</v>
      </c>
      <c r="L4396" t="s">
        <v>39</v>
      </c>
      <c r="M4396" t="s">
        <v>903</v>
      </c>
      <c r="N4396" t="s">
        <v>1041</v>
      </c>
      <c r="O4396">
        <v>1010</v>
      </c>
      <c r="P4396">
        <v>1100</v>
      </c>
      <c r="Q4396" t="s">
        <v>238</v>
      </c>
      <c r="R4396">
        <v>702</v>
      </c>
      <c r="S4396" t="s">
        <v>134</v>
      </c>
      <c r="T4396">
        <v>1</v>
      </c>
      <c r="U4396" s="1">
        <v>43694</v>
      </c>
      <c r="V4396" s="1">
        <v>43819</v>
      </c>
      <c r="W4396" t="s">
        <v>944</v>
      </c>
      <c r="X4396" t="s">
        <v>1929</v>
      </c>
      <c r="Y4396">
        <v>47</v>
      </c>
      <c r="Z4396">
        <v>45</v>
      </c>
      <c r="AA4396">
        <v>45</v>
      </c>
      <c r="AB4396">
        <v>100</v>
      </c>
      <c r="AD4396">
        <f>IF(ISBLANK(Source[[#This Row],[CrosslistID]]),1,1/COUNTIFS(Source[CrosslistID],Source[[#This Row],[CrosslistID]],Source[TermDesc],Source[[#This Row],[TermDesc]]))</f>
        <v>1</v>
      </c>
      <c r="AG4396">
        <v>0</v>
      </c>
      <c r="AH4396">
        <v>100</v>
      </c>
      <c r="AI4396">
        <v>4.7</v>
      </c>
      <c r="AJ4396">
        <v>4.7</v>
      </c>
      <c r="AK4396">
        <v>0.2</v>
      </c>
      <c r="AL43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96">
        <f>IF(AND(Source[[#This Row],[Credit_Noncredit]]="Noncredit",Source[[#This Row],[FTEF]]&gt;0),Source[[#This Row],[NC XLST FTES]]*525/(437.5*Source[[#This Row],[FTEF]]),0)</f>
        <v>0</v>
      </c>
      <c r="AN4396">
        <f>IF(Source[[#This Row],[Credit_Noncredit]]="Credit",Source[[#This Row],[Census Enrollment]],Source[[#This Row],[Noncredit Avg. Attendance]])</f>
        <v>47</v>
      </c>
    </row>
    <row r="4397" spans="1:40" x14ac:dyDescent="0.25">
      <c r="A4397" t="s">
        <v>1914</v>
      </c>
      <c r="B4397" t="s">
        <v>886</v>
      </c>
      <c r="C4397" t="s">
        <v>34</v>
      </c>
      <c r="D4397" t="s">
        <v>910</v>
      </c>
      <c r="E4397" s="4">
        <v>78704</v>
      </c>
      <c r="F4397" s="4" t="s">
        <v>935</v>
      </c>
      <c r="G4397" s="4">
        <v>1</v>
      </c>
      <c r="H4397" t="str">
        <f>CONCATENATE(Source[[#This Row],[Subject]],TRIM(Source[[#This Row],[Course]]))</f>
        <v>SOC1</v>
      </c>
      <c r="I4397" t="str">
        <f>VLOOKUP(Source[[#This Row],[SubjCrse]],'Courses and Categories'!$E$2:$G$1816,3,FALSE)</f>
        <v>Credit General Education</v>
      </c>
      <c r="J4397">
        <v>4</v>
      </c>
      <c r="K4397" t="s">
        <v>936</v>
      </c>
      <c r="L4397" t="s">
        <v>39</v>
      </c>
      <c r="M4397" t="s">
        <v>903</v>
      </c>
      <c r="N4397" t="s">
        <v>105</v>
      </c>
      <c r="O4397">
        <v>1110</v>
      </c>
      <c r="P4397">
        <v>1225</v>
      </c>
      <c r="Q4397" t="s">
        <v>422</v>
      </c>
      <c r="R4397">
        <v>203</v>
      </c>
      <c r="S4397" t="s">
        <v>134</v>
      </c>
      <c r="T4397">
        <v>1</v>
      </c>
      <c r="U4397" s="1">
        <v>43694</v>
      </c>
      <c r="V4397" s="1">
        <v>43819</v>
      </c>
      <c r="W4397" t="s">
        <v>939</v>
      </c>
      <c r="X4397" t="s">
        <v>1929</v>
      </c>
      <c r="Y4397">
        <v>41</v>
      </c>
      <c r="Z4397">
        <v>38</v>
      </c>
      <c r="AA4397">
        <v>45</v>
      </c>
      <c r="AB4397">
        <v>84.444400000000002</v>
      </c>
      <c r="AD4397">
        <f>IF(ISBLANK(Source[[#This Row],[CrosslistID]]),1,1/COUNTIFS(Source[CrosslistID],Source[[#This Row],[CrosslistID]],Source[TermDesc],Source[[#This Row],[TermDesc]]))</f>
        <v>1</v>
      </c>
      <c r="AG4397">
        <v>0</v>
      </c>
      <c r="AH4397">
        <v>84.444400000000002</v>
      </c>
      <c r="AI4397">
        <v>3.6</v>
      </c>
      <c r="AJ4397">
        <v>4.0999999999999996</v>
      </c>
      <c r="AK4397">
        <v>0.2</v>
      </c>
      <c r="AL43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97">
        <f>IF(AND(Source[[#This Row],[Credit_Noncredit]]="Noncredit",Source[[#This Row],[FTEF]]&gt;0),Source[[#This Row],[NC XLST FTES]]*525/(437.5*Source[[#This Row],[FTEF]]),0)</f>
        <v>0</v>
      </c>
      <c r="AN4397">
        <f>IF(Source[[#This Row],[Credit_Noncredit]]="Credit",Source[[#This Row],[Census Enrollment]],Source[[#This Row],[Noncredit Avg. Attendance]])</f>
        <v>41</v>
      </c>
    </row>
    <row r="4398" spans="1:40" x14ac:dyDescent="0.25">
      <c r="A4398" t="s">
        <v>1914</v>
      </c>
      <c r="B4398" t="s">
        <v>886</v>
      </c>
      <c r="C4398" t="s">
        <v>34</v>
      </c>
      <c r="D4398" t="s">
        <v>910</v>
      </c>
      <c r="E4398" s="4">
        <v>75429</v>
      </c>
      <c r="F4398" s="4" t="s">
        <v>935</v>
      </c>
      <c r="G4398" s="4">
        <v>1</v>
      </c>
      <c r="H4398" t="str">
        <f>CONCATENATE(Source[[#This Row],[Subject]],TRIM(Source[[#This Row],[Course]]))</f>
        <v>SOC1</v>
      </c>
      <c r="I4398" t="str">
        <f>VLOOKUP(Source[[#This Row],[SubjCrse]],'Courses and Categories'!$E$2:$G$1816,3,FALSE)</f>
        <v>Credit General Education</v>
      </c>
      <c r="J4398">
        <v>5</v>
      </c>
      <c r="K4398" t="s">
        <v>936</v>
      </c>
      <c r="L4398" t="s">
        <v>39</v>
      </c>
      <c r="M4398" t="s">
        <v>903</v>
      </c>
      <c r="N4398" t="s">
        <v>105</v>
      </c>
      <c r="O4398">
        <v>1310</v>
      </c>
      <c r="P4398">
        <v>1440</v>
      </c>
      <c r="Q4398" t="s">
        <v>850</v>
      </c>
      <c r="R4398">
        <v>203</v>
      </c>
      <c r="S4398" t="s">
        <v>134</v>
      </c>
      <c r="T4398" t="s">
        <v>44</v>
      </c>
      <c r="U4398" s="1">
        <v>43711</v>
      </c>
      <c r="V4398" s="1">
        <v>43819</v>
      </c>
      <c r="W4398" t="s">
        <v>1975</v>
      </c>
      <c r="X4398" t="s">
        <v>905</v>
      </c>
      <c r="Y4398">
        <v>45</v>
      </c>
      <c r="Z4398">
        <v>40</v>
      </c>
      <c r="AA4398">
        <v>45</v>
      </c>
      <c r="AB4398">
        <v>88.888900000000007</v>
      </c>
      <c r="AD4398">
        <f>IF(ISBLANK(Source[[#This Row],[CrosslistID]]),1,1/COUNTIFS(Source[CrosslistID],Source[[#This Row],[CrosslistID]],Source[TermDesc],Source[[#This Row],[TermDesc]]))</f>
        <v>1</v>
      </c>
      <c r="AG4398">
        <v>0</v>
      </c>
      <c r="AH4398">
        <v>88.888900000000007</v>
      </c>
      <c r="AI4398">
        <v>4.2169999999999996</v>
      </c>
      <c r="AJ4398">
        <v>4.6284000000000001</v>
      </c>
      <c r="AK4398">
        <v>0.2</v>
      </c>
      <c r="AL43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98">
        <f>IF(AND(Source[[#This Row],[Credit_Noncredit]]="Noncredit",Source[[#This Row],[FTEF]]&gt;0),Source[[#This Row],[NC XLST FTES]]*525/(437.5*Source[[#This Row],[FTEF]]),0)</f>
        <v>0</v>
      </c>
      <c r="AN4398">
        <f>IF(Source[[#This Row],[Credit_Noncredit]]="Credit",Source[[#This Row],[Census Enrollment]],Source[[#This Row],[Noncredit Avg. Attendance]])</f>
        <v>45</v>
      </c>
    </row>
    <row r="4399" spans="1:40" x14ac:dyDescent="0.25">
      <c r="A4399" t="s">
        <v>1914</v>
      </c>
      <c r="B4399" t="s">
        <v>886</v>
      </c>
      <c r="C4399" t="s">
        <v>34</v>
      </c>
      <c r="D4399" t="s">
        <v>910</v>
      </c>
      <c r="E4399" s="4">
        <v>78258</v>
      </c>
      <c r="F4399" s="4" t="s">
        <v>935</v>
      </c>
      <c r="G4399" s="4">
        <v>1</v>
      </c>
      <c r="H4399" t="str">
        <f>CONCATENATE(Source[[#This Row],[Subject]],TRIM(Source[[#This Row],[Course]]))</f>
        <v>SOC1</v>
      </c>
      <c r="I4399" t="str">
        <f>VLOOKUP(Source[[#This Row],[SubjCrse]],'Courses and Categories'!$E$2:$G$1816,3,FALSE)</f>
        <v>Credit General Education</v>
      </c>
      <c r="J4399">
        <v>6</v>
      </c>
      <c r="K4399" t="s">
        <v>936</v>
      </c>
      <c r="L4399" t="s">
        <v>39</v>
      </c>
      <c r="M4399" t="s">
        <v>903</v>
      </c>
      <c r="N4399" t="s">
        <v>50</v>
      </c>
      <c r="O4399">
        <v>1310</v>
      </c>
      <c r="P4399">
        <v>1600</v>
      </c>
      <c r="Q4399" t="s">
        <v>238</v>
      </c>
      <c r="R4399">
        <v>715</v>
      </c>
      <c r="S4399" t="s">
        <v>134</v>
      </c>
      <c r="T4399">
        <v>1</v>
      </c>
      <c r="U4399" s="1">
        <v>43694</v>
      </c>
      <c r="V4399" s="1">
        <v>43819</v>
      </c>
      <c r="W4399" t="s">
        <v>1976</v>
      </c>
      <c r="X4399" t="s">
        <v>1929</v>
      </c>
      <c r="Y4399">
        <v>41</v>
      </c>
      <c r="Z4399">
        <v>38</v>
      </c>
      <c r="AA4399">
        <v>45</v>
      </c>
      <c r="AB4399">
        <v>84.444400000000002</v>
      </c>
      <c r="AD4399">
        <f>IF(ISBLANK(Source[[#This Row],[CrosslistID]]),1,1/COUNTIFS(Source[CrosslistID],Source[[#This Row],[CrosslistID]],Source[TermDesc],Source[[#This Row],[TermDesc]]))</f>
        <v>1</v>
      </c>
      <c r="AG4399">
        <v>0</v>
      </c>
      <c r="AH4399">
        <v>84.444400000000002</v>
      </c>
      <c r="AI4399">
        <v>3.9</v>
      </c>
      <c r="AJ4399">
        <v>4.0999999999999996</v>
      </c>
      <c r="AK4399">
        <v>0.2</v>
      </c>
      <c r="AL43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399">
        <f>IF(AND(Source[[#This Row],[Credit_Noncredit]]="Noncredit",Source[[#This Row],[FTEF]]&gt;0),Source[[#This Row],[NC XLST FTES]]*525/(437.5*Source[[#This Row],[FTEF]]),0)</f>
        <v>0</v>
      </c>
      <c r="AN4399">
        <f>IF(Source[[#This Row],[Credit_Noncredit]]="Credit",Source[[#This Row],[Census Enrollment]],Source[[#This Row],[Noncredit Avg. Attendance]])</f>
        <v>41</v>
      </c>
    </row>
    <row r="4400" spans="1:40" x14ac:dyDescent="0.25">
      <c r="A4400" t="s">
        <v>1914</v>
      </c>
      <c r="B4400" t="s">
        <v>886</v>
      </c>
      <c r="C4400" t="s">
        <v>34</v>
      </c>
      <c r="D4400" t="s">
        <v>910</v>
      </c>
      <c r="E4400" s="4">
        <v>75432</v>
      </c>
      <c r="F4400" s="4" t="s">
        <v>935</v>
      </c>
      <c r="G4400" s="4">
        <v>1</v>
      </c>
      <c r="H4400" t="str">
        <f>CONCATENATE(Source[[#This Row],[Subject]],TRIM(Source[[#This Row],[Course]]))</f>
        <v>SOC1</v>
      </c>
      <c r="I4400" t="str">
        <f>VLOOKUP(Source[[#This Row],[SubjCrse]],'Courses and Categories'!$E$2:$G$1816,3,FALSE)</f>
        <v>Credit General Education</v>
      </c>
      <c r="J4400">
        <v>7</v>
      </c>
      <c r="K4400" t="s">
        <v>936</v>
      </c>
      <c r="L4400" t="s">
        <v>39</v>
      </c>
      <c r="M4400" t="s">
        <v>903</v>
      </c>
      <c r="N4400" t="s">
        <v>59</v>
      </c>
      <c r="O4400">
        <v>940</v>
      </c>
      <c r="P4400">
        <v>1055</v>
      </c>
      <c r="Q4400" t="s">
        <v>240</v>
      </c>
      <c r="R4400">
        <v>268</v>
      </c>
      <c r="S4400" t="s">
        <v>134</v>
      </c>
      <c r="T4400">
        <v>1</v>
      </c>
      <c r="U4400" s="1">
        <v>43694</v>
      </c>
      <c r="V4400" s="1">
        <v>43819</v>
      </c>
      <c r="W4400" t="s">
        <v>1975</v>
      </c>
      <c r="X4400" t="s">
        <v>1929</v>
      </c>
      <c r="Y4400">
        <v>30</v>
      </c>
      <c r="Z4400">
        <v>26</v>
      </c>
      <c r="AA4400">
        <v>45</v>
      </c>
      <c r="AB4400">
        <v>57.777799999999999</v>
      </c>
      <c r="AD4400">
        <f>IF(ISBLANK(Source[[#This Row],[CrosslistID]]),1,1/COUNTIFS(Source[CrosslistID],Source[[#This Row],[CrosslistID]],Source[TermDesc],Source[[#This Row],[TermDesc]]))</f>
        <v>1</v>
      </c>
      <c r="AG4400">
        <v>0</v>
      </c>
      <c r="AH4400">
        <v>57.777799999999999</v>
      </c>
      <c r="AI4400">
        <v>2.8</v>
      </c>
      <c r="AJ4400">
        <v>3</v>
      </c>
      <c r="AK4400">
        <v>0.2</v>
      </c>
      <c r="AL44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00">
        <f>IF(AND(Source[[#This Row],[Credit_Noncredit]]="Noncredit",Source[[#This Row],[FTEF]]&gt;0),Source[[#This Row],[NC XLST FTES]]*525/(437.5*Source[[#This Row],[FTEF]]),0)</f>
        <v>0</v>
      </c>
      <c r="AN4400">
        <f>IF(Source[[#This Row],[Credit_Noncredit]]="Credit",Source[[#This Row],[Census Enrollment]],Source[[#This Row],[Noncredit Avg. Attendance]])</f>
        <v>30</v>
      </c>
    </row>
    <row r="4401" spans="1:40" x14ac:dyDescent="0.25">
      <c r="A4401" t="s">
        <v>1914</v>
      </c>
      <c r="B4401" t="s">
        <v>886</v>
      </c>
      <c r="C4401" t="s">
        <v>34</v>
      </c>
      <c r="D4401" t="s">
        <v>910</v>
      </c>
      <c r="E4401" s="4">
        <v>74734</v>
      </c>
      <c r="F4401" s="4" t="s">
        <v>935</v>
      </c>
      <c r="G4401" s="4">
        <v>1</v>
      </c>
      <c r="H4401" t="str">
        <f>CONCATENATE(Source[[#This Row],[Subject]],TRIM(Source[[#This Row],[Course]]))</f>
        <v>SOC1</v>
      </c>
      <c r="I4401" t="str">
        <f>VLOOKUP(Source[[#This Row],[SubjCrse]],'Courses and Categories'!$E$2:$G$1816,3,FALSE)</f>
        <v>Credit General Education</v>
      </c>
      <c r="J4401">
        <v>8</v>
      </c>
      <c r="K4401" t="s">
        <v>936</v>
      </c>
      <c r="L4401" t="s">
        <v>39</v>
      </c>
      <c r="M4401" t="s">
        <v>903</v>
      </c>
      <c r="N4401" t="s">
        <v>59</v>
      </c>
      <c r="O4401">
        <v>940</v>
      </c>
      <c r="P4401">
        <v>1055</v>
      </c>
      <c r="Q4401" t="s">
        <v>420</v>
      </c>
      <c r="R4401">
        <v>268</v>
      </c>
      <c r="S4401" t="s">
        <v>134</v>
      </c>
      <c r="T4401">
        <v>1</v>
      </c>
      <c r="U4401" s="1">
        <v>43694</v>
      </c>
      <c r="V4401" s="1">
        <v>43819</v>
      </c>
      <c r="W4401" t="s">
        <v>944</v>
      </c>
      <c r="X4401" t="s">
        <v>1929</v>
      </c>
      <c r="Y4401">
        <v>40</v>
      </c>
      <c r="Z4401">
        <v>36</v>
      </c>
      <c r="AA4401">
        <v>45</v>
      </c>
      <c r="AB4401">
        <v>80</v>
      </c>
      <c r="AD4401">
        <f>IF(ISBLANK(Source[[#This Row],[CrosslistID]]),1,1/COUNTIFS(Source[CrosslistID],Source[[#This Row],[CrosslistID]],Source[TermDesc],Source[[#This Row],[TermDesc]]))</f>
        <v>1</v>
      </c>
      <c r="AG4401">
        <v>0</v>
      </c>
      <c r="AH4401">
        <v>80</v>
      </c>
      <c r="AI4401">
        <v>3.8</v>
      </c>
      <c r="AJ4401">
        <v>4</v>
      </c>
      <c r="AK4401">
        <v>0.2</v>
      </c>
      <c r="AL44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01">
        <f>IF(AND(Source[[#This Row],[Credit_Noncredit]]="Noncredit",Source[[#This Row],[FTEF]]&gt;0),Source[[#This Row],[NC XLST FTES]]*525/(437.5*Source[[#This Row],[FTEF]]),0)</f>
        <v>0</v>
      </c>
      <c r="AN4401">
        <f>IF(Source[[#This Row],[Credit_Noncredit]]="Credit",Source[[#This Row],[Census Enrollment]],Source[[#This Row],[Noncredit Avg. Attendance]])</f>
        <v>40</v>
      </c>
    </row>
    <row r="4402" spans="1:40" x14ac:dyDescent="0.25">
      <c r="A4402" t="s">
        <v>1914</v>
      </c>
      <c r="B4402" t="s">
        <v>886</v>
      </c>
      <c r="C4402" t="s">
        <v>34</v>
      </c>
      <c r="D4402" t="s">
        <v>910</v>
      </c>
      <c r="E4402" s="4">
        <v>78929</v>
      </c>
      <c r="F4402" s="4" t="s">
        <v>935</v>
      </c>
      <c r="G4402" s="4">
        <v>1</v>
      </c>
      <c r="H4402" t="str">
        <f>CONCATENATE(Source[[#This Row],[Subject]],TRIM(Source[[#This Row],[Course]]))</f>
        <v>SOC1</v>
      </c>
      <c r="I4402" t="str">
        <f>VLOOKUP(Source[[#This Row],[SubjCrse]],'Courses and Categories'!$E$2:$G$1816,3,FALSE)</f>
        <v>Credit General Education</v>
      </c>
      <c r="J4402">
        <v>9</v>
      </c>
      <c r="K4402" t="s">
        <v>936</v>
      </c>
      <c r="L4402" t="s">
        <v>39</v>
      </c>
      <c r="M4402" t="s">
        <v>903</v>
      </c>
      <c r="N4402" t="s">
        <v>59</v>
      </c>
      <c r="O4402">
        <v>940</v>
      </c>
      <c r="P4402">
        <v>1055</v>
      </c>
      <c r="Q4402" t="s">
        <v>233</v>
      </c>
      <c r="R4402">
        <v>312</v>
      </c>
      <c r="S4402" t="s">
        <v>134</v>
      </c>
      <c r="T4402">
        <v>1</v>
      </c>
      <c r="U4402" s="1">
        <v>43694</v>
      </c>
      <c r="V4402" s="1">
        <v>43819</v>
      </c>
      <c r="W4402" t="s">
        <v>939</v>
      </c>
      <c r="X4402" t="s">
        <v>1929</v>
      </c>
      <c r="Y4402">
        <v>27</v>
      </c>
      <c r="Z4402">
        <v>24</v>
      </c>
      <c r="AA4402">
        <v>45</v>
      </c>
      <c r="AB4402">
        <v>53.333300000000001</v>
      </c>
      <c r="AD4402">
        <f>IF(ISBLANK(Source[[#This Row],[CrosslistID]]),1,1/COUNTIFS(Source[CrosslistID],Source[[#This Row],[CrosslistID]],Source[TermDesc],Source[[#This Row],[TermDesc]]))</f>
        <v>1</v>
      </c>
      <c r="AG4402">
        <v>0</v>
      </c>
      <c r="AH4402">
        <v>53.333300000000001</v>
      </c>
      <c r="AI4402">
        <v>2.6</v>
      </c>
      <c r="AJ4402">
        <v>2.7</v>
      </c>
      <c r="AK4402">
        <v>0.2</v>
      </c>
      <c r="AL44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02">
        <f>IF(AND(Source[[#This Row],[Credit_Noncredit]]="Noncredit",Source[[#This Row],[FTEF]]&gt;0),Source[[#This Row],[NC XLST FTES]]*525/(437.5*Source[[#This Row],[FTEF]]),0)</f>
        <v>0</v>
      </c>
      <c r="AN4402">
        <f>IF(Source[[#This Row],[Credit_Noncredit]]="Credit",Source[[#This Row],[Census Enrollment]],Source[[#This Row],[Noncredit Avg. Attendance]])</f>
        <v>27</v>
      </c>
    </row>
    <row r="4403" spans="1:40" x14ac:dyDescent="0.25">
      <c r="A4403" t="s">
        <v>1914</v>
      </c>
      <c r="B4403" t="s">
        <v>886</v>
      </c>
      <c r="C4403" t="s">
        <v>34</v>
      </c>
      <c r="D4403" t="s">
        <v>910</v>
      </c>
      <c r="E4403" s="4">
        <v>70681</v>
      </c>
      <c r="F4403" s="4" t="s">
        <v>935</v>
      </c>
      <c r="G4403" s="4">
        <v>1</v>
      </c>
      <c r="H4403" t="str">
        <f>CONCATENATE(Source[[#This Row],[Subject]],TRIM(Source[[#This Row],[Course]]))</f>
        <v>SOC1</v>
      </c>
      <c r="I4403" t="str">
        <f>VLOOKUP(Source[[#This Row],[SubjCrse]],'Courses and Categories'!$E$2:$G$1816,3,FALSE)</f>
        <v>Credit General Education</v>
      </c>
      <c r="J4403">
        <v>10</v>
      </c>
      <c r="K4403" t="s">
        <v>936</v>
      </c>
      <c r="L4403" t="s">
        <v>39</v>
      </c>
      <c r="M4403" t="s">
        <v>903</v>
      </c>
      <c r="N4403" t="s">
        <v>59</v>
      </c>
      <c r="O4403">
        <v>1110</v>
      </c>
      <c r="P4403">
        <v>1225</v>
      </c>
      <c r="Q4403" t="s">
        <v>233</v>
      </c>
      <c r="R4403">
        <v>312</v>
      </c>
      <c r="S4403" t="s">
        <v>134</v>
      </c>
      <c r="T4403">
        <v>1</v>
      </c>
      <c r="U4403" s="1">
        <v>43694</v>
      </c>
      <c r="V4403" s="1">
        <v>43819</v>
      </c>
      <c r="W4403" t="s">
        <v>1975</v>
      </c>
      <c r="X4403" t="s">
        <v>1929</v>
      </c>
      <c r="Y4403">
        <v>32</v>
      </c>
      <c r="Z4403">
        <v>24</v>
      </c>
      <c r="AA4403">
        <v>45</v>
      </c>
      <c r="AB4403">
        <v>53.333300000000001</v>
      </c>
      <c r="AD4403">
        <f>IF(ISBLANK(Source[[#This Row],[CrosslistID]]),1,1/COUNTIFS(Source[CrosslistID],Source[[#This Row],[CrosslistID]],Source[TermDesc],Source[[#This Row],[TermDesc]]))</f>
        <v>1</v>
      </c>
      <c r="AG4403">
        <v>0</v>
      </c>
      <c r="AH4403">
        <v>53.333300000000001</v>
      </c>
      <c r="AI4403">
        <v>3.1</v>
      </c>
      <c r="AJ4403">
        <v>3.2</v>
      </c>
      <c r="AK4403">
        <v>0.2</v>
      </c>
      <c r="AL44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03">
        <f>IF(AND(Source[[#This Row],[Credit_Noncredit]]="Noncredit",Source[[#This Row],[FTEF]]&gt;0),Source[[#This Row],[NC XLST FTES]]*525/(437.5*Source[[#This Row],[FTEF]]),0)</f>
        <v>0</v>
      </c>
      <c r="AN4403">
        <f>IF(Source[[#This Row],[Credit_Noncredit]]="Credit",Source[[#This Row],[Census Enrollment]],Source[[#This Row],[Noncredit Avg. Attendance]])</f>
        <v>32</v>
      </c>
    </row>
    <row r="4404" spans="1:40" x14ac:dyDescent="0.25">
      <c r="A4404" t="s">
        <v>1914</v>
      </c>
      <c r="B4404" t="s">
        <v>886</v>
      </c>
      <c r="C4404" t="s">
        <v>34</v>
      </c>
      <c r="D4404" t="s">
        <v>910</v>
      </c>
      <c r="E4404" s="4">
        <v>76956</v>
      </c>
      <c r="F4404" s="4" t="s">
        <v>935</v>
      </c>
      <c r="G4404" s="4">
        <v>1</v>
      </c>
      <c r="H4404" t="str">
        <f>CONCATENATE(Source[[#This Row],[Subject]],TRIM(Source[[#This Row],[Course]]))</f>
        <v>SOC1</v>
      </c>
      <c r="I4404" t="str">
        <f>VLOOKUP(Source[[#This Row],[SubjCrse]],'Courses and Categories'!$E$2:$G$1816,3,FALSE)</f>
        <v>Credit General Education</v>
      </c>
      <c r="J4404">
        <v>11</v>
      </c>
      <c r="K4404" t="s">
        <v>936</v>
      </c>
      <c r="L4404" t="s">
        <v>39</v>
      </c>
      <c r="M4404" t="s">
        <v>903</v>
      </c>
      <c r="N4404" t="s">
        <v>59</v>
      </c>
      <c r="O4404">
        <v>1110</v>
      </c>
      <c r="P4404">
        <v>1225</v>
      </c>
      <c r="Q4404" t="s">
        <v>238</v>
      </c>
      <c r="R4404">
        <v>713</v>
      </c>
      <c r="S4404" t="s">
        <v>134</v>
      </c>
      <c r="T4404">
        <v>1</v>
      </c>
      <c r="U4404" s="1">
        <v>43694</v>
      </c>
      <c r="V4404" s="1">
        <v>43819</v>
      </c>
      <c r="W4404" t="s">
        <v>1976</v>
      </c>
      <c r="X4404" t="s">
        <v>1929</v>
      </c>
      <c r="Y4404">
        <v>40</v>
      </c>
      <c r="Z4404">
        <v>39</v>
      </c>
      <c r="AA4404">
        <v>45</v>
      </c>
      <c r="AB4404">
        <v>86.666700000000006</v>
      </c>
      <c r="AD4404">
        <f>IF(ISBLANK(Source[[#This Row],[CrosslistID]]),1,1/COUNTIFS(Source[CrosslistID],Source[[#This Row],[CrosslistID]],Source[TermDesc],Source[[#This Row],[TermDesc]]))</f>
        <v>1</v>
      </c>
      <c r="AG4404">
        <v>0</v>
      </c>
      <c r="AH4404">
        <v>86.666700000000006</v>
      </c>
      <c r="AI4404">
        <v>3.9</v>
      </c>
      <c r="AJ4404">
        <v>4</v>
      </c>
      <c r="AK4404">
        <v>0.2</v>
      </c>
      <c r="AL44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04">
        <f>IF(AND(Source[[#This Row],[Credit_Noncredit]]="Noncredit",Source[[#This Row],[FTEF]]&gt;0),Source[[#This Row],[NC XLST FTES]]*525/(437.5*Source[[#This Row],[FTEF]]),0)</f>
        <v>0</v>
      </c>
      <c r="AN4404">
        <f>IF(Source[[#This Row],[Credit_Noncredit]]="Credit",Source[[#This Row],[Census Enrollment]],Source[[#This Row],[Noncredit Avg. Attendance]])</f>
        <v>40</v>
      </c>
    </row>
    <row r="4405" spans="1:40" x14ac:dyDescent="0.25">
      <c r="A4405" t="s">
        <v>1914</v>
      </c>
      <c r="B4405" t="s">
        <v>886</v>
      </c>
      <c r="C4405" t="s">
        <v>34</v>
      </c>
      <c r="D4405" t="s">
        <v>910</v>
      </c>
      <c r="E4405" s="4">
        <v>78011</v>
      </c>
      <c r="F4405" s="4" t="s">
        <v>935</v>
      </c>
      <c r="G4405" s="4">
        <v>1</v>
      </c>
      <c r="H4405" t="str">
        <f>CONCATENATE(Source[[#This Row],[Subject]],TRIM(Source[[#This Row],[Course]]))</f>
        <v>SOC1</v>
      </c>
      <c r="I4405" t="str">
        <f>VLOOKUP(Source[[#This Row],[SubjCrse]],'Courses and Categories'!$E$2:$G$1816,3,FALSE)</f>
        <v>Credit General Education</v>
      </c>
      <c r="J4405">
        <v>12</v>
      </c>
      <c r="K4405" t="s">
        <v>936</v>
      </c>
      <c r="L4405" t="s">
        <v>39</v>
      </c>
      <c r="M4405" t="s">
        <v>903</v>
      </c>
      <c r="N4405" t="s">
        <v>59</v>
      </c>
      <c r="O4405">
        <v>1240</v>
      </c>
      <c r="P4405">
        <v>1355</v>
      </c>
      <c r="Q4405" t="s">
        <v>238</v>
      </c>
      <c r="R4405">
        <v>713</v>
      </c>
      <c r="S4405" t="s">
        <v>134</v>
      </c>
      <c r="T4405">
        <v>1</v>
      </c>
      <c r="U4405" s="1">
        <v>43694</v>
      </c>
      <c r="V4405" s="1">
        <v>43819</v>
      </c>
      <c r="W4405" t="s">
        <v>1976</v>
      </c>
      <c r="X4405" t="s">
        <v>1929</v>
      </c>
      <c r="Y4405">
        <v>43</v>
      </c>
      <c r="Z4405">
        <v>40</v>
      </c>
      <c r="AA4405">
        <v>45</v>
      </c>
      <c r="AB4405">
        <v>88.888900000000007</v>
      </c>
      <c r="AD4405">
        <f>IF(ISBLANK(Source[[#This Row],[CrosslistID]]),1,1/COUNTIFS(Source[CrosslistID],Source[[#This Row],[CrosslistID]],Source[TermDesc],Source[[#This Row],[TermDesc]]))</f>
        <v>1</v>
      </c>
      <c r="AG4405">
        <v>0</v>
      </c>
      <c r="AH4405">
        <v>88.888900000000007</v>
      </c>
      <c r="AI4405">
        <v>4.0999999999999996</v>
      </c>
      <c r="AJ4405">
        <v>4.3</v>
      </c>
      <c r="AK4405">
        <v>0.2</v>
      </c>
      <c r="AL44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05">
        <f>IF(AND(Source[[#This Row],[Credit_Noncredit]]="Noncredit",Source[[#This Row],[FTEF]]&gt;0),Source[[#This Row],[NC XLST FTES]]*525/(437.5*Source[[#This Row],[FTEF]]),0)</f>
        <v>0</v>
      </c>
      <c r="AN4405">
        <f>IF(Source[[#This Row],[Credit_Noncredit]]="Credit",Source[[#This Row],[Census Enrollment]],Source[[#This Row],[Noncredit Avg. Attendance]])</f>
        <v>43</v>
      </c>
    </row>
    <row r="4406" spans="1:40" x14ac:dyDescent="0.25">
      <c r="A4406" t="s">
        <v>1914</v>
      </c>
      <c r="B4406" t="s">
        <v>886</v>
      </c>
      <c r="C4406" t="s">
        <v>34</v>
      </c>
      <c r="D4406" t="s">
        <v>910</v>
      </c>
      <c r="E4406" s="4">
        <v>71974</v>
      </c>
      <c r="F4406" s="4" t="s">
        <v>935</v>
      </c>
      <c r="G4406" s="4">
        <v>1</v>
      </c>
      <c r="H4406" t="str">
        <f>CONCATENATE(Source[[#This Row],[Subject]],TRIM(Source[[#This Row],[Course]]))</f>
        <v>SOC1</v>
      </c>
      <c r="I4406" t="str">
        <f>VLOOKUP(Source[[#This Row],[SubjCrse]],'Courses and Categories'!$E$2:$G$1816,3,FALSE)</f>
        <v>Credit General Education</v>
      </c>
      <c r="J4406">
        <v>501</v>
      </c>
      <c r="K4406" t="s">
        <v>936</v>
      </c>
      <c r="L4406" t="s">
        <v>87</v>
      </c>
      <c r="M4406" t="s">
        <v>903</v>
      </c>
      <c r="N4406" t="s">
        <v>41</v>
      </c>
      <c r="O4406">
        <v>1810</v>
      </c>
      <c r="P4406">
        <v>2100</v>
      </c>
      <c r="Q4406" t="s">
        <v>850</v>
      </c>
      <c r="R4406">
        <v>349</v>
      </c>
      <c r="S4406" t="s">
        <v>134</v>
      </c>
      <c r="T4406">
        <v>1</v>
      </c>
      <c r="U4406" s="1">
        <v>43694</v>
      </c>
      <c r="V4406" s="1">
        <v>43819</v>
      </c>
      <c r="W4406" t="s">
        <v>1976</v>
      </c>
      <c r="X4406" t="s">
        <v>1929</v>
      </c>
      <c r="Y4406">
        <v>44</v>
      </c>
      <c r="Z4406">
        <v>40</v>
      </c>
      <c r="AA4406">
        <v>45</v>
      </c>
      <c r="AB4406">
        <v>88.888900000000007</v>
      </c>
      <c r="AD4406">
        <f>IF(ISBLANK(Source[[#This Row],[CrosslistID]]),1,1/COUNTIFS(Source[CrosslistID],Source[[#This Row],[CrosslistID]],Source[TermDesc],Source[[#This Row],[TermDesc]]))</f>
        <v>1</v>
      </c>
      <c r="AG4406">
        <v>0</v>
      </c>
      <c r="AH4406">
        <v>88.888900000000007</v>
      </c>
      <c r="AI4406">
        <v>4.2</v>
      </c>
      <c r="AJ4406">
        <v>4.4000000000000004</v>
      </c>
      <c r="AK4406">
        <v>0.2</v>
      </c>
      <c r="AL44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06">
        <f>IF(AND(Source[[#This Row],[Credit_Noncredit]]="Noncredit",Source[[#This Row],[FTEF]]&gt;0),Source[[#This Row],[NC XLST FTES]]*525/(437.5*Source[[#This Row],[FTEF]]),0)</f>
        <v>0</v>
      </c>
      <c r="AN4406">
        <f>IF(Source[[#This Row],[Credit_Noncredit]]="Credit",Source[[#This Row],[Census Enrollment]],Source[[#This Row],[Noncredit Avg. Attendance]])</f>
        <v>44</v>
      </c>
    </row>
    <row r="4407" spans="1:40" x14ac:dyDescent="0.25">
      <c r="A4407" t="s">
        <v>1914</v>
      </c>
      <c r="B4407" t="s">
        <v>886</v>
      </c>
      <c r="C4407" t="s">
        <v>34</v>
      </c>
      <c r="D4407" t="s">
        <v>910</v>
      </c>
      <c r="E4407" s="4">
        <v>71326</v>
      </c>
      <c r="F4407" s="4" t="s">
        <v>935</v>
      </c>
      <c r="G4407" s="4">
        <v>1</v>
      </c>
      <c r="H4407" t="str">
        <f>CONCATENATE(Source[[#This Row],[Subject]],TRIM(Source[[#This Row],[Course]]))</f>
        <v>SOC1</v>
      </c>
      <c r="I4407" t="str">
        <f>VLOOKUP(Source[[#This Row],[SubjCrse]],'Courses and Categories'!$E$2:$G$1816,3,FALSE)</f>
        <v>Credit General Education</v>
      </c>
      <c r="J4407">
        <v>931</v>
      </c>
      <c r="K4407" t="s">
        <v>936</v>
      </c>
      <c r="L4407" t="s">
        <v>39</v>
      </c>
      <c r="M4407" t="s">
        <v>897</v>
      </c>
      <c r="N4407" t="s">
        <v>42</v>
      </c>
      <c r="O4407" t="s">
        <v>42</v>
      </c>
      <c r="P4407" t="s">
        <v>42</v>
      </c>
      <c r="Q4407" t="s">
        <v>42</v>
      </c>
      <c r="S4407" t="s">
        <v>77</v>
      </c>
      <c r="T4407" t="s">
        <v>44</v>
      </c>
      <c r="U4407" s="1">
        <v>43711</v>
      </c>
      <c r="V4407" s="1">
        <v>43819</v>
      </c>
      <c r="W4407" t="s">
        <v>942</v>
      </c>
      <c r="X4407" t="s">
        <v>899</v>
      </c>
      <c r="Y4407">
        <v>42</v>
      </c>
      <c r="Z4407">
        <v>34</v>
      </c>
      <c r="AA4407">
        <v>45</v>
      </c>
      <c r="AB4407">
        <v>75.555599999999998</v>
      </c>
      <c r="AD4407">
        <f>IF(ISBLANK(Source[[#This Row],[CrosslistID]]),1,1/COUNTIFS(Source[CrosslistID],Source[[#This Row],[CrosslistID]],Source[TermDesc],Source[[#This Row],[TermDesc]]))</f>
        <v>1</v>
      </c>
      <c r="AG4407">
        <v>0</v>
      </c>
      <c r="AH4407">
        <v>75.555599999999998</v>
      </c>
      <c r="AI4407">
        <v>4.2</v>
      </c>
      <c r="AJ4407">
        <v>4.2</v>
      </c>
      <c r="AK4407">
        <v>0.2</v>
      </c>
      <c r="AL44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07">
        <f>IF(AND(Source[[#This Row],[Credit_Noncredit]]="Noncredit",Source[[#This Row],[FTEF]]&gt;0),Source[[#This Row],[NC XLST FTES]]*525/(437.5*Source[[#This Row],[FTEF]]),0)</f>
        <v>0</v>
      </c>
      <c r="AN4407">
        <f>IF(Source[[#This Row],[Credit_Noncredit]]="Credit",Source[[#This Row],[Census Enrollment]],Source[[#This Row],[Noncredit Avg. Attendance]])</f>
        <v>42</v>
      </c>
    </row>
    <row r="4408" spans="1:40" x14ac:dyDescent="0.25">
      <c r="A4408" t="s">
        <v>1914</v>
      </c>
      <c r="B4408" t="s">
        <v>886</v>
      </c>
      <c r="C4408" t="s">
        <v>34</v>
      </c>
      <c r="D4408" t="s">
        <v>910</v>
      </c>
      <c r="E4408" s="4">
        <v>75922</v>
      </c>
      <c r="F4408" s="4" t="s">
        <v>935</v>
      </c>
      <c r="G4408" s="4">
        <v>1</v>
      </c>
      <c r="H4408" t="str">
        <f>CONCATENATE(Source[[#This Row],[Subject]],TRIM(Source[[#This Row],[Course]]))</f>
        <v>SOC1</v>
      </c>
      <c r="I4408" t="str">
        <f>VLOOKUP(Source[[#This Row],[SubjCrse]],'Courses and Categories'!$E$2:$G$1816,3,FALSE)</f>
        <v>Credit General Education</v>
      </c>
      <c r="J4408">
        <v>932</v>
      </c>
      <c r="K4408" t="s">
        <v>936</v>
      </c>
      <c r="L4408" t="s">
        <v>39</v>
      </c>
      <c r="M4408" t="s">
        <v>897</v>
      </c>
      <c r="N4408" t="s">
        <v>42</v>
      </c>
      <c r="O4408" t="s">
        <v>42</v>
      </c>
      <c r="P4408" t="s">
        <v>42</v>
      </c>
      <c r="Q4408" t="s">
        <v>42</v>
      </c>
      <c r="S4408" t="s">
        <v>134</v>
      </c>
      <c r="T4408" t="s">
        <v>44</v>
      </c>
      <c r="U4408" s="1">
        <v>43711</v>
      </c>
      <c r="V4408" s="1">
        <v>43819</v>
      </c>
      <c r="W4408" t="s">
        <v>1976</v>
      </c>
      <c r="X4408" t="s">
        <v>899</v>
      </c>
      <c r="Y4408">
        <v>42</v>
      </c>
      <c r="Z4408">
        <v>33</v>
      </c>
      <c r="AA4408">
        <v>45</v>
      </c>
      <c r="AB4408">
        <v>73.333299999999994</v>
      </c>
      <c r="AD4408">
        <f>IF(ISBLANK(Source[[#This Row],[CrosslistID]]),1,1/COUNTIFS(Source[CrosslistID],Source[[#This Row],[CrosslistID]],Source[TermDesc],Source[[#This Row],[TermDesc]]))</f>
        <v>1</v>
      </c>
      <c r="AG4408">
        <v>0</v>
      </c>
      <c r="AH4408">
        <v>73.333299999999994</v>
      </c>
      <c r="AI4408">
        <v>4.0999999999999996</v>
      </c>
      <c r="AJ4408">
        <v>4.2</v>
      </c>
      <c r="AK4408">
        <v>0.2</v>
      </c>
      <c r="AL44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08">
        <f>IF(AND(Source[[#This Row],[Credit_Noncredit]]="Noncredit",Source[[#This Row],[FTEF]]&gt;0),Source[[#This Row],[NC XLST FTES]]*525/(437.5*Source[[#This Row],[FTEF]]),0)</f>
        <v>0</v>
      </c>
      <c r="AN4408">
        <f>IF(Source[[#This Row],[Credit_Noncredit]]="Credit",Source[[#This Row],[Census Enrollment]],Source[[#This Row],[Noncredit Avg. Attendance]])</f>
        <v>42</v>
      </c>
    </row>
    <row r="4409" spans="1:40" x14ac:dyDescent="0.25">
      <c r="A4409" t="s">
        <v>1914</v>
      </c>
      <c r="B4409" t="s">
        <v>886</v>
      </c>
      <c r="C4409" t="s">
        <v>34</v>
      </c>
      <c r="D4409" t="s">
        <v>910</v>
      </c>
      <c r="E4409" s="4">
        <v>72319</v>
      </c>
      <c r="F4409" s="4" t="s">
        <v>935</v>
      </c>
      <c r="G4409" s="4">
        <v>1</v>
      </c>
      <c r="H4409" t="str">
        <f>CONCATENATE(Source[[#This Row],[Subject]],TRIM(Source[[#This Row],[Course]]))</f>
        <v>SOC1</v>
      </c>
      <c r="I4409" t="str">
        <f>VLOOKUP(Source[[#This Row],[SubjCrse]],'Courses and Categories'!$E$2:$G$1816,3,FALSE)</f>
        <v>Credit General Education</v>
      </c>
      <c r="J4409">
        <v>933</v>
      </c>
      <c r="K4409" t="s">
        <v>936</v>
      </c>
      <c r="L4409" t="s">
        <v>87</v>
      </c>
      <c r="M4409" t="s">
        <v>897</v>
      </c>
      <c r="N4409" t="s">
        <v>42</v>
      </c>
      <c r="O4409" t="s">
        <v>42</v>
      </c>
      <c r="P4409" t="s">
        <v>42</v>
      </c>
      <c r="Q4409" t="s">
        <v>42</v>
      </c>
      <c r="S4409" t="s">
        <v>134</v>
      </c>
      <c r="T4409" t="s">
        <v>44</v>
      </c>
      <c r="U4409" s="1">
        <v>43711</v>
      </c>
      <c r="V4409" s="1">
        <v>43819</v>
      </c>
      <c r="W4409" t="s">
        <v>939</v>
      </c>
      <c r="X4409" t="s">
        <v>899</v>
      </c>
      <c r="Y4409">
        <v>32</v>
      </c>
      <c r="Z4409">
        <v>26</v>
      </c>
      <c r="AA4409">
        <v>45</v>
      </c>
      <c r="AB4409">
        <v>57.777799999999999</v>
      </c>
      <c r="AD4409">
        <f>IF(ISBLANK(Source[[#This Row],[CrosslistID]]),1,1/COUNTIFS(Source[CrosslistID],Source[[#This Row],[CrosslistID]],Source[TermDesc],Source[[#This Row],[TermDesc]]))</f>
        <v>1</v>
      </c>
      <c r="AG4409">
        <v>0</v>
      </c>
      <c r="AH4409">
        <v>57.777799999999999</v>
      </c>
      <c r="AI4409">
        <v>3.1</v>
      </c>
      <c r="AJ4409">
        <v>3.2</v>
      </c>
      <c r="AK4409">
        <v>0.2</v>
      </c>
      <c r="AL44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09">
        <f>IF(AND(Source[[#This Row],[Credit_Noncredit]]="Noncredit",Source[[#This Row],[FTEF]]&gt;0),Source[[#This Row],[NC XLST FTES]]*525/(437.5*Source[[#This Row],[FTEF]]),0)</f>
        <v>0</v>
      </c>
      <c r="AN4409">
        <f>IF(Source[[#This Row],[Credit_Noncredit]]="Credit",Source[[#This Row],[Census Enrollment]],Source[[#This Row],[Noncredit Avg. Attendance]])</f>
        <v>32</v>
      </c>
    </row>
    <row r="4410" spans="1:40" x14ac:dyDescent="0.25">
      <c r="A4410" t="s">
        <v>1914</v>
      </c>
      <c r="B4410" t="s">
        <v>886</v>
      </c>
      <c r="C4410" t="s">
        <v>34</v>
      </c>
      <c r="D4410" t="s">
        <v>910</v>
      </c>
      <c r="E4410" s="4">
        <v>79206</v>
      </c>
      <c r="F4410" s="4" t="s">
        <v>935</v>
      </c>
      <c r="G4410" s="4">
        <v>1</v>
      </c>
      <c r="H4410" t="str">
        <f>CONCATENATE(Source[[#This Row],[Subject]],TRIM(Source[[#This Row],[Course]]))</f>
        <v>SOC1</v>
      </c>
      <c r="I4410" t="str">
        <f>VLOOKUP(Source[[#This Row],[SubjCrse]],'Courses and Categories'!$E$2:$G$1816,3,FALSE)</f>
        <v>Credit General Education</v>
      </c>
      <c r="J4410">
        <v>934</v>
      </c>
      <c r="K4410" t="s">
        <v>936</v>
      </c>
      <c r="M4410" t="s">
        <v>897</v>
      </c>
      <c r="N4410" t="s">
        <v>42</v>
      </c>
      <c r="O4410" t="s">
        <v>42</v>
      </c>
      <c r="P4410" t="s">
        <v>42</v>
      </c>
      <c r="Q4410" t="s">
        <v>42</v>
      </c>
      <c r="S4410" t="s">
        <v>134</v>
      </c>
      <c r="T4410" t="s">
        <v>44</v>
      </c>
      <c r="U4410" s="1">
        <v>43738</v>
      </c>
      <c r="V4410" s="1">
        <v>43819</v>
      </c>
      <c r="W4410" t="s">
        <v>938</v>
      </c>
      <c r="X4410" t="s">
        <v>1096</v>
      </c>
      <c r="Y4410">
        <v>41</v>
      </c>
      <c r="Z4410">
        <v>38</v>
      </c>
      <c r="AA4410">
        <v>45</v>
      </c>
      <c r="AB4410">
        <v>84.444400000000002</v>
      </c>
      <c r="AD4410">
        <f>IF(ISBLANK(Source[[#This Row],[CrosslistID]]),1,1/COUNTIFS(Source[CrosslistID],Source[[#This Row],[CrosslistID]],Source[TermDesc],Source[[#This Row],[TermDesc]]))</f>
        <v>1</v>
      </c>
      <c r="AG4410">
        <v>0</v>
      </c>
      <c r="AH4410">
        <v>84.444400000000002</v>
      </c>
      <c r="AI4410">
        <v>3.9</v>
      </c>
      <c r="AJ4410">
        <v>4.0999999999999996</v>
      </c>
      <c r="AK4410">
        <v>0.2</v>
      </c>
      <c r="AL44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10">
        <f>IF(AND(Source[[#This Row],[Credit_Noncredit]]="Noncredit",Source[[#This Row],[FTEF]]&gt;0),Source[[#This Row],[NC XLST FTES]]*525/(437.5*Source[[#This Row],[FTEF]]),0)</f>
        <v>0</v>
      </c>
      <c r="AN4410">
        <f>IF(Source[[#This Row],[Credit_Noncredit]]="Credit",Source[[#This Row],[Census Enrollment]],Source[[#This Row],[Noncredit Avg. Attendance]])</f>
        <v>41</v>
      </c>
    </row>
    <row r="4411" spans="1:40" x14ac:dyDescent="0.25">
      <c r="A4411" t="s">
        <v>1914</v>
      </c>
      <c r="B4411" t="s">
        <v>886</v>
      </c>
      <c r="C4411" t="s">
        <v>34</v>
      </c>
      <c r="D4411" t="s">
        <v>910</v>
      </c>
      <c r="E4411" s="4">
        <v>78259</v>
      </c>
      <c r="F4411" s="4" t="s">
        <v>935</v>
      </c>
      <c r="G4411" s="4">
        <v>1</v>
      </c>
      <c r="H4411" t="str">
        <f>CONCATENATE(Source[[#This Row],[Subject]],TRIM(Source[[#This Row],[Course]]))</f>
        <v>SOC1</v>
      </c>
      <c r="I4411" t="str">
        <f>VLOOKUP(Source[[#This Row],[SubjCrse]],'Courses and Categories'!$E$2:$G$1816,3,FALSE)</f>
        <v>Credit General Education</v>
      </c>
      <c r="J4411">
        <v>935</v>
      </c>
      <c r="K4411" t="s">
        <v>936</v>
      </c>
      <c r="L4411" t="s">
        <v>87</v>
      </c>
      <c r="M4411" t="s">
        <v>897</v>
      </c>
      <c r="N4411" t="s">
        <v>42</v>
      </c>
      <c r="O4411" t="s">
        <v>42</v>
      </c>
      <c r="P4411" t="s">
        <v>42</v>
      </c>
      <c r="Q4411" t="s">
        <v>42</v>
      </c>
      <c r="S4411" t="s">
        <v>134</v>
      </c>
      <c r="T4411" t="s">
        <v>44</v>
      </c>
      <c r="U4411" s="1">
        <v>43711</v>
      </c>
      <c r="V4411" s="1">
        <v>43819</v>
      </c>
      <c r="W4411" t="s">
        <v>938</v>
      </c>
      <c r="X4411" t="s">
        <v>918</v>
      </c>
      <c r="Y4411">
        <v>31</v>
      </c>
      <c r="Z4411">
        <v>28</v>
      </c>
      <c r="AA4411">
        <v>45</v>
      </c>
      <c r="AB4411">
        <v>62.222200000000001</v>
      </c>
      <c r="AD4411">
        <f>IF(ISBLANK(Source[[#This Row],[CrosslistID]]),1,1/COUNTIFS(Source[CrosslistID],Source[[#This Row],[CrosslistID]],Source[TermDesc],Source[[#This Row],[TermDesc]]))</f>
        <v>1</v>
      </c>
      <c r="AG4411">
        <v>0</v>
      </c>
      <c r="AH4411">
        <v>62.222200000000001</v>
      </c>
      <c r="AI4411">
        <v>3</v>
      </c>
      <c r="AJ4411">
        <v>3.1</v>
      </c>
      <c r="AK4411">
        <v>0.2</v>
      </c>
      <c r="AL44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11">
        <f>IF(AND(Source[[#This Row],[Credit_Noncredit]]="Noncredit",Source[[#This Row],[FTEF]]&gt;0),Source[[#This Row],[NC XLST FTES]]*525/(437.5*Source[[#This Row],[FTEF]]),0)</f>
        <v>0</v>
      </c>
      <c r="AN4411">
        <f>IF(Source[[#This Row],[Credit_Noncredit]]="Credit",Source[[#This Row],[Census Enrollment]],Source[[#This Row],[Noncredit Avg. Attendance]])</f>
        <v>31</v>
      </c>
    </row>
    <row r="4412" spans="1:40" x14ac:dyDescent="0.25">
      <c r="A4412" t="s">
        <v>1914</v>
      </c>
      <c r="B4412" t="s">
        <v>886</v>
      </c>
      <c r="C4412" t="s">
        <v>34</v>
      </c>
      <c r="D4412" t="s">
        <v>910</v>
      </c>
      <c r="E4412" s="4">
        <v>79222</v>
      </c>
      <c r="F4412" s="4" t="s">
        <v>935</v>
      </c>
      <c r="G4412" s="4">
        <v>1</v>
      </c>
      <c r="H4412" t="str">
        <f>CONCATENATE(Source[[#This Row],[Subject]],TRIM(Source[[#This Row],[Course]]))</f>
        <v>SOC1</v>
      </c>
      <c r="I4412" t="str">
        <f>VLOOKUP(Source[[#This Row],[SubjCrse]],'Courses and Categories'!$E$2:$G$1816,3,FALSE)</f>
        <v>Credit General Education</v>
      </c>
      <c r="J4412">
        <v>936</v>
      </c>
      <c r="K4412" t="s">
        <v>936</v>
      </c>
      <c r="L4412" t="s">
        <v>87</v>
      </c>
      <c r="M4412" t="s">
        <v>897</v>
      </c>
      <c r="N4412" t="s">
        <v>42</v>
      </c>
      <c r="O4412" t="s">
        <v>42</v>
      </c>
      <c r="P4412" t="s">
        <v>42</v>
      </c>
      <c r="Q4412" t="s">
        <v>42</v>
      </c>
      <c r="S4412" t="s">
        <v>134</v>
      </c>
      <c r="T4412" t="s">
        <v>44</v>
      </c>
      <c r="U4412" s="1">
        <v>43759</v>
      </c>
      <c r="V4412" s="1">
        <v>43819</v>
      </c>
      <c r="W4412" t="s">
        <v>938</v>
      </c>
      <c r="X4412" t="s">
        <v>918</v>
      </c>
      <c r="Y4412">
        <v>42</v>
      </c>
      <c r="Z4412">
        <v>38</v>
      </c>
      <c r="AA4412">
        <v>45</v>
      </c>
      <c r="AB4412">
        <v>84.444400000000002</v>
      </c>
      <c r="AD4412">
        <f>IF(ISBLANK(Source[[#This Row],[CrosslistID]]),1,1/COUNTIFS(Source[CrosslistID],Source[[#This Row],[CrosslistID]],Source[TermDesc],Source[[#This Row],[TermDesc]]))</f>
        <v>1</v>
      </c>
      <c r="AG4412">
        <v>0</v>
      </c>
      <c r="AH4412">
        <v>84.444400000000002</v>
      </c>
      <c r="AI4412">
        <v>3.7</v>
      </c>
      <c r="AJ4412">
        <v>4.2</v>
      </c>
      <c r="AK4412">
        <v>0.2</v>
      </c>
      <c r="AL44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12">
        <f>IF(AND(Source[[#This Row],[Credit_Noncredit]]="Noncredit",Source[[#This Row],[FTEF]]&gt;0),Source[[#This Row],[NC XLST FTES]]*525/(437.5*Source[[#This Row],[FTEF]]),0)</f>
        <v>0</v>
      </c>
      <c r="AN4412">
        <f>IF(Source[[#This Row],[Credit_Noncredit]]="Credit",Source[[#This Row],[Census Enrollment]],Source[[#This Row],[Noncredit Avg. Attendance]])</f>
        <v>42</v>
      </c>
    </row>
    <row r="4413" spans="1:40" x14ac:dyDescent="0.25">
      <c r="A4413" t="s">
        <v>1914</v>
      </c>
      <c r="B4413" t="s">
        <v>886</v>
      </c>
      <c r="C4413" t="s">
        <v>34</v>
      </c>
      <c r="D4413" t="s">
        <v>910</v>
      </c>
      <c r="E4413" s="4">
        <v>70690</v>
      </c>
      <c r="F4413" s="4" t="s">
        <v>935</v>
      </c>
      <c r="G4413" s="4">
        <v>2</v>
      </c>
      <c r="H4413" t="str">
        <f>CONCATENATE(Source[[#This Row],[Subject]],TRIM(Source[[#This Row],[Course]]))</f>
        <v>SOC2</v>
      </c>
      <c r="I4413" t="str">
        <f>VLOOKUP(Source[[#This Row],[SubjCrse]],'Courses and Categories'!$E$2:$G$1816,3,FALSE)</f>
        <v>Credit General Education</v>
      </c>
      <c r="J4413">
        <v>1</v>
      </c>
      <c r="K4413" t="s">
        <v>1977</v>
      </c>
      <c r="L4413" t="s">
        <v>39</v>
      </c>
      <c r="M4413" t="s">
        <v>903</v>
      </c>
      <c r="N4413" t="s">
        <v>1041</v>
      </c>
      <c r="O4413">
        <v>1110</v>
      </c>
      <c r="P4413">
        <v>1200</v>
      </c>
      <c r="Q4413" t="s">
        <v>238</v>
      </c>
      <c r="R4413">
        <v>702</v>
      </c>
      <c r="S4413" t="s">
        <v>134</v>
      </c>
      <c r="T4413">
        <v>1</v>
      </c>
      <c r="U4413" s="1">
        <v>43694</v>
      </c>
      <c r="V4413" s="1">
        <v>43819</v>
      </c>
      <c r="W4413" t="s">
        <v>944</v>
      </c>
      <c r="X4413" t="s">
        <v>1929</v>
      </c>
      <c r="Y4413">
        <v>29</v>
      </c>
      <c r="Z4413">
        <v>27</v>
      </c>
      <c r="AA4413">
        <v>45</v>
      </c>
      <c r="AB4413">
        <v>60</v>
      </c>
      <c r="AD4413">
        <f>IF(ISBLANK(Source[[#This Row],[CrosslistID]]),1,1/COUNTIFS(Source[CrosslistID],Source[[#This Row],[CrosslistID]],Source[TermDesc],Source[[#This Row],[TermDesc]]))</f>
        <v>1</v>
      </c>
      <c r="AG4413">
        <v>0</v>
      </c>
      <c r="AH4413">
        <v>60</v>
      </c>
      <c r="AI4413">
        <v>2.8</v>
      </c>
      <c r="AJ4413">
        <v>2.9</v>
      </c>
      <c r="AK4413">
        <v>0.2</v>
      </c>
      <c r="AL44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13">
        <f>IF(AND(Source[[#This Row],[Credit_Noncredit]]="Noncredit",Source[[#This Row],[FTEF]]&gt;0),Source[[#This Row],[NC XLST FTES]]*525/(437.5*Source[[#This Row],[FTEF]]),0)</f>
        <v>0</v>
      </c>
      <c r="AN4413">
        <f>IF(Source[[#This Row],[Credit_Noncredit]]="Credit",Source[[#This Row],[Census Enrollment]],Source[[#This Row],[Noncredit Avg. Attendance]])</f>
        <v>29</v>
      </c>
    </row>
    <row r="4414" spans="1:40" x14ac:dyDescent="0.25">
      <c r="A4414" t="s">
        <v>1914</v>
      </c>
      <c r="B4414" t="s">
        <v>886</v>
      </c>
      <c r="C4414" t="s">
        <v>34</v>
      </c>
      <c r="D4414" t="s">
        <v>910</v>
      </c>
      <c r="E4414" s="4">
        <v>79069</v>
      </c>
      <c r="F4414" s="4" t="s">
        <v>935</v>
      </c>
      <c r="G4414" s="4">
        <v>2</v>
      </c>
      <c r="H4414" t="str">
        <f>CONCATENATE(Source[[#This Row],[Subject]],TRIM(Source[[#This Row],[Course]]))</f>
        <v>SOC2</v>
      </c>
      <c r="I4414" t="str">
        <f>VLOOKUP(Source[[#This Row],[SubjCrse]],'Courses and Categories'!$E$2:$G$1816,3,FALSE)</f>
        <v>Credit General Education</v>
      </c>
      <c r="J4414">
        <v>931</v>
      </c>
      <c r="K4414" t="s">
        <v>1977</v>
      </c>
      <c r="L4414" t="s">
        <v>39</v>
      </c>
      <c r="M4414" t="s">
        <v>897</v>
      </c>
      <c r="N4414" t="s">
        <v>42</v>
      </c>
      <c r="O4414" t="s">
        <v>42</v>
      </c>
      <c r="P4414" t="s">
        <v>42</v>
      </c>
      <c r="Q4414" t="s">
        <v>42</v>
      </c>
      <c r="S4414" t="s">
        <v>134</v>
      </c>
      <c r="T4414" t="s">
        <v>44</v>
      </c>
      <c r="U4414" s="1">
        <v>43711</v>
      </c>
      <c r="V4414" s="1">
        <v>43819</v>
      </c>
      <c r="W4414" t="s">
        <v>1975</v>
      </c>
      <c r="X4414" t="s">
        <v>899</v>
      </c>
      <c r="Y4414">
        <v>29</v>
      </c>
      <c r="Z4414">
        <v>22</v>
      </c>
      <c r="AA4414">
        <v>45</v>
      </c>
      <c r="AB4414">
        <v>48.8889</v>
      </c>
      <c r="AD4414">
        <f>IF(ISBLANK(Source[[#This Row],[CrosslistID]]),1,1/COUNTIFS(Source[CrosslistID],Source[[#This Row],[CrosslistID]],Source[TermDesc],Source[[#This Row],[TermDesc]]))</f>
        <v>1</v>
      </c>
      <c r="AG4414">
        <v>0</v>
      </c>
      <c r="AH4414">
        <v>48.8889</v>
      </c>
      <c r="AI4414">
        <v>2.8</v>
      </c>
      <c r="AJ4414">
        <v>2.9</v>
      </c>
      <c r="AK4414">
        <v>0.2</v>
      </c>
      <c r="AL44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14">
        <f>IF(AND(Source[[#This Row],[Credit_Noncredit]]="Noncredit",Source[[#This Row],[FTEF]]&gt;0),Source[[#This Row],[NC XLST FTES]]*525/(437.5*Source[[#This Row],[FTEF]]),0)</f>
        <v>0</v>
      </c>
      <c r="AN4414">
        <f>IF(Source[[#This Row],[Credit_Noncredit]]="Credit",Source[[#This Row],[Census Enrollment]],Source[[#This Row],[Noncredit Avg. Attendance]])</f>
        <v>29</v>
      </c>
    </row>
    <row r="4415" spans="1:40" x14ac:dyDescent="0.25">
      <c r="A4415" t="s">
        <v>1914</v>
      </c>
      <c r="B4415" t="s">
        <v>886</v>
      </c>
      <c r="C4415" t="s">
        <v>34</v>
      </c>
      <c r="D4415" t="s">
        <v>910</v>
      </c>
      <c r="E4415" s="4">
        <v>77255</v>
      </c>
      <c r="F4415" s="4" t="s">
        <v>935</v>
      </c>
      <c r="G4415" s="4">
        <v>3</v>
      </c>
      <c r="H4415" t="str">
        <f>CONCATENATE(Source[[#This Row],[Subject]],TRIM(Source[[#This Row],[Course]]))</f>
        <v>SOC3</v>
      </c>
      <c r="I4415" t="str">
        <f>VLOOKUP(Source[[#This Row],[SubjCrse]],'Courses and Categories'!$E$2:$G$1816,3,FALSE)</f>
        <v>Credit General Education</v>
      </c>
      <c r="J4415">
        <v>931</v>
      </c>
      <c r="K4415" t="s">
        <v>940</v>
      </c>
      <c r="L4415" t="s">
        <v>87</v>
      </c>
      <c r="M4415" t="s">
        <v>897</v>
      </c>
      <c r="N4415" t="s">
        <v>42</v>
      </c>
      <c r="O4415" t="s">
        <v>42</v>
      </c>
      <c r="P4415" t="s">
        <v>42</v>
      </c>
      <c r="Q4415" t="s">
        <v>42</v>
      </c>
      <c r="S4415" t="s">
        <v>134</v>
      </c>
      <c r="T4415" t="s">
        <v>44</v>
      </c>
      <c r="U4415" s="1">
        <v>43711</v>
      </c>
      <c r="V4415" s="1">
        <v>43819</v>
      </c>
      <c r="W4415" t="s">
        <v>942</v>
      </c>
      <c r="X4415" t="s">
        <v>899</v>
      </c>
      <c r="Y4415">
        <v>45</v>
      </c>
      <c r="Z4415">
        <v>40</v>
      </c>
      <c r="AA4415">
        <v>45</v>
      </c>
      <c r="AB4415">
        <v>88.888900000000007</v>
      </c>
      <c r="AD4415">
        <f>IF(ISBLANK(Source[[#This Row],[CrosslistID]]),1,1/COUNTIFS(Source[CrosslistID],Source[[#This Row],[CrosslistID]],Source[TermDesc],Source[[#This Row],[TermDesc]]))</f>
        <v>1</v>
      </c>
      <c r="AG4415">
        <v>0</v>
      </c>
      <c r="AH4415">
        <v>88.888900000000007</v>
      </c>
      <c r="AI4415">
        <v>4.5</v>
      </c>
      <c r="AJ4415">
        <v>4.5</v>
      </c>
      <c r="AK4415">
        <v>0.2</v>
      </c>
      <c r="AL44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15">
        <f>IF(AND(Source[[#This Row],[Credit_Noncredit]]="Noncredit",Source[[#This Row],[FTEF]]&gt;0),Source[[#This Row],[NC XLST FTES]]*525/(437.5*Source[[#This Row],[FTEF]]),0)</f>
        <v>0</v>
      </c>
      <c r="AN4415">
        <f>IF(Source[[#This Row],[Credit_Noncredit]]="Credit",Source[[#This Row],[Census Enrollment]],Source[[#This Row],[Noncredit Avg. Attendance]])</f>
        <v>45</v>
      </c>
    </row>
    <row r="4416" spans="1:40" x14ac:dyDescent="0.25">
      <c r="A4416" t="s">
        <v>1914</v>
      </c>
      <c r="B4416" t="s">
        <v>886</v>
      </c>
      <c r="C4416" t="s">
        <v>34</v>
      </c>
      <c r="D4416" t="s">
        <v>910</v>
      </c>
      <c r="E4416" s="4">
        <v>78942</v>
      </c>
      <c r="F4416" s="4" t="s">
        <v>935</v>
      </c>
      <c r="G4416" s="4">
        <v>21</v>
      </c>
      <c r="H4416" t="str">
        <f>CONCATENATE(Source[[#This Row],[Subject]],TRIM(Source[[#This Row],[Course]]))</f>
        <v>SOC21</v>
      </c>
      <c r="I4416" t="str">
        <f>VLOOKUP(Source[[#This Row],[SubjCrse]],'Courses and Categories'!$E$2:$G$1816,3,FALSE)</f>
        <v>Credit General Education</v>
      </c>
      <c r="J4416">
        <v>931</v>
      </c>
      <c r="K4416" t="s">
        <v>943</v>
      </c>
      <c r="L4416" t="s">
        <v>39</v>
      </c>
      <c r="M4416" t="s">
        <v>897</v>
      </c>
      <c r="N4416" t="s">
        <v>42</v>
      </c>
      <c r="O4416" t="s">
        <v>42</v>
      </c>
      <c r="P4416" t="s">
        <v>42</v>
      </c>
      <c r="Q4416" t="s">
        <v>42</v>
      </c>
      <c r="S4416" t="s">
        <v>134</v>
      </c>
      <c r="T4416" t="s">
        <v>44</v>
      </c>
      <c r="U4416" s="1">
        <v>43711</v>
      </c>
      <c r="V4416" s="1">
        <v>43819</v>
      </c>
      <c r="W4416" t="s">
        <v>944</v>
      </c>
      <c r="X4416" t="s">
        <v>899</v>
      </c>
      <c r="Y4416">
        <v>34</v>
      </c>
      <c r="Z4416">
        <v>30</v>
      </c>
      <c r="AA4416">
        <v>45</v>
      </c>
      <c r="AB4416">
        <v>66.666700000000006</v>
      </c>
      <c r="AD4416">
        <f>IF(ISBLANK(Source[[#This Row],[CrosslistID]]),1,1/COUNTIFS(Source[CrosslistID],Source[[#This Row],[CrosslistID]],Source[TermDesc],Source[[#This Row],[TermDesc]]))</f>
        <v>1</v>
      </c>
      <c r="AG4416">
        <v>0</v>
      </c>
      <c r="AH4416">
        <v>66.666700000000006</v>
      </c>
      <c r="AI4416">
        <v>3.4</v>
      </c>
      <c r="AJ4416">
        <v>3.4</v>
      </c>
      <c r="AK4416">
        <v>0.2</v>
      </c>
      <c r="AL44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16">
        <f>IF(AND(Source[[#This Row],[Credit_Noncredit]]="Noncredit",Source[[#This Row],[FTEF]]&gt;0),Source[[#This Row],[NC XLST FTES]]*525/(437.5*Source[[#This Row],[FTEF]]),0)</f>
        <v>0</v>
      </c>
      <c r="AN4416">
        <f>IF(Source[[#This Row],[Credit_Noncredit]]="Credit",Source[[#This Row],[Census Enrollment]],Source[[#This Row],[Noncredit Avg. Attendance]])</f>
        <v>34</v>
      </c>
    </row>
    <row r="4417" spans="1:40" x14ac:dyDescent="0.25">
      <c r="A4417" t="s">
        <v>1914</v>
      </c>
      <c r="B4417" t="s">
        <v>886</v>
      </c>
      <c r="C4417" t="s">
        <v>34</v>
      </c>
      <c r="D4417" t="s">
        <v>910</v>
      </c>
      <c r="E4417" s="4">
        <v>79141</v>
      </c>
      <c r="F4417" s="4" t="s">
        <v>935</v>
      </c>
      <c r="G4417" s="4">
        <v>25</v>
      </c>
      <c r="H4417" t="str">
        <f>CONCATENATE(Source[[#This Row],[Subject]],TRIM(Source[[#This Row],[Course]]))</f>
        <v>SOC25</v>
      </c>
      <c r="I4417" t="str">
        <f>VLOOKUP(Source[[#This Row],[SubjCrse]],'Courses and Categories'!$E$2:$G$1816,3,FALSE)</f>
        <v>Credit General Education</v>
      </c>
      <c r="J4417">
        <v>502</v>
      </c>
      <c r="K4417" t="s">
        <v>1978</v>
      </c>
      <c r="L4417" t="s">
        <v>39</v>
      </c>
      <c r="M4417" t="s">
        <v>903</v>
      </c>
      <c r="N4417" t="s">
        <v>59</v>
      </c>
      <c r="O4417">
        <v>1410</v>
      </c>
      <c r="P4417">
        <v>1530</v>
      </c>
      <c r="Q4417" t="s">
        <v>572</v>
      </c>
      <c r="S4417" t="s">
        <v>53</v>
      </c>
      <c r="T4417" t="s">
        <v>1954</v>
      </c>
      <c r="U4417" s="1">
        <v>43703</v>
      </c>
      <c r="V4417" s="1">
        <v>43819</v>
      </c>
      <c r="W4417" t="s">
        <v>937</v>
      </c>
      <c r="X4417" t="s">
        <v>905</v>
      </c>
      <c r="Y4417">
        <v>30</v>
      </c>
      <c r="Z4417">
        <v>28</v>
      </c>
      <c r="AA4417">
        <v>45</v>
      </c>
      <c r="AB4417">
        <v>62.222200000000001</v>
      </c>
      <c r="AD4417">
        <f>IF(ISBLANK(Source[[#This Row],[CrosslistID]]),1,1/COUNTIFS(Source[CrosslistID],Source[[#This Row],[CrosslistID]],Source[TermDesc],Source[[#This Row],[TermDesc]]))</f>
        <v>1</v>
      </c>
      <c r="AG4417">
        <v>0</v>
      </c>
      <c r="AH4417">
        <v>62.222200000000001</v>
      </c>
      <c r="AI4417">
        <v>2.9260000000000002</v>
      </c>
      <c r="AJ4417">
        <v>2.9260000000000002</v>
      </c>
      <c r="AK4417">
        <v>0.2</v>
      </c>
      <c r="AL44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17">
        <f>IF(AND(Source[[#This Row],[Credit_Noncredit]]="Noncredit",Source[[#This Row],[FTEF]]&gt;0),Source[[#This Row],[NC XLST FTES]]*525/(437.5*Source[[#This Row],[FTEF]]),0)</f>
        <v>0</v>
      </c>
      <c r="AN4417">
        <f>IF(Source[[#This Row],[Credit_Noncredit]]="Credit",Source[[#This Row],[Census Enrollment]],Source[[#This Row],[Noncredit Avg. Attendance]])</f>
        <v>30</v>
      </c>
    </row>
    <row r="4418" spans="1:40" x14ac:dyDescent="0.25">
      <c r="A4418" t="s">
        <v>1914</v>
      </c>
      <c r="B4418" t="s">
        <v>886</v>
      </c>
      <c r="C4418" t="s">
        <v>34</v>
      </c>
      <c r="D4418" t="s">
        <v>910</v>
      </c>
      <c r="E4418" s="4">
        <v>77648</v>
      </c>
      <c r="F4418" s="4" t="s">
        <v>935</v>
      </c>
      <c r="G4418" s="4">
        <v>35</v>
      </c>
      <c r="H4418" t="str">
        <f>CONCATENATE(Source[[#This Row],[Subject]],TRIM(Source[[#This Row],[Course]]))</f>
        <v>SOC35</v>
      </c>
      <c r="I4418" t="str">
        <f>VLOOKUP(Source[[#This Row],[SubjCrse]],'Courses and Categories'!$E$2:$G$1816,3,FALSE)</f>
        <v>Credit General Education</v>
      </c>
      <c r="J4418">
        <v>1</v>
      </c>
      <c r="K4418" t="s">
        <v>945</v>
      </c>
      <c r="L4418" t="s">
        <v>39</v>
      </c>
      <c r="M4418" t="s">
        <v>903</v>
      </c>
      <c r="N4418" t="s">
        <v>59</v>
      </c>
      <c r="O4418">
        <v>1240</v>
      </c>
      <c r="P4418">
        <v>1355</v>
      </c>
      <c r="Q4418" t="s">
        <v>240</v>
      </c>
      <c r="R4418">
        <v>258</v>
      </c>
      <c r="S4418" t="s">
        <v>134</v>
      </c>
      <c r="T4418">
        <v>1</v>
      </c>
      <c r="U4418" s="1">
        <v>43694</v>
      </c>
      <c r="V4418" s="1">
        <v>43819</v>
      </c>
      <c r="W4418" t="s">
        <v>1975</v>
      </c>
      <c r="X4418" t="s">
        <v>1929</v>
      </c>
      <c r="Y4418">
        <v>31</v>
      </c>
      <c r="Z4418">
        <v>29</v>
      </c>
      <c r="AA4418">
        <v>45</v>
      </c>
      <c r="AB4418">
        <v>64.444400000000002</v>
      </c>
      <c r="AD4418">
        <f>IF(ISBLANK(Source[[#This Row],[CrosslistID]]),1,1/COUNTIFS(Source[CrosslistID],Source[[#This Row],[CrosslistID]],Source[TermDesc],Source[[#This Row],[TermDesc]]))</f>
        <v>1</v>
      </c>
      <c r="AG4418">
        <v>0</v>
      </c>
      <c r="AH4418">
        <v>64.444400000000002</v>
      </c>
      <c r="AI4418">
        <v>3</v>
      </c>
      <c r="AJ4418">
        <v>3.1</v>
      </c>
      <c r="AK4418">
        <v>0.2</v>
      </c>
      <c r="AL44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18">
        <f>IF(AND(Source[[#This Row],[Credit_Noncredit]]="Noncredit",Source[[#This Row],[FTEF]]&gt;0),Source[[#This Row],[NC XLST FTES]]*525/(437.5*Source[[#This Row],[FTEF]]),0)</f>
        <v>0</v>
      </c>
      <c r="AN4418">
        <f>IF(Source[[#This Row],[Credit_Noncredit]]="Credit",Source[[#This Row],[Census Enrollment]],Source[[#This Row],[Noncredit Avg. Attendance]])</f>
        <v>31</v>
      </c>
    </row>
    <row r="4419" spans="1:40" x14ac:dyDescent="0.25">
      <c r="A4419" t="s">
        <v>1914</v>
      </c>
      <c r="B4419" t="s">
        <v>886</v>
      </c>
      <c r="C4419" t="s">
        <v>34</v>
      </c>
      <c r="D4419" t="s">
        <v>910</v>
      </c>
      <c r="E4419" s="4">
        <v>77649</v>
      </c>
      <c r="F4419" s="4" t="s">
        <v>935</v>
      </c>
      <c r="G4419" s="4">
        <v>35</v>
      </c>
      <c r="H4419" t="str">
        <f>CONCATENATE(Source[[#This Row],[Subject]],TRIM(Source[[#This Row],[Course]]))</f>
        <v>SOC35</v>
      </c>
      <c r="I4419" t="str">
        <f>VLOOKUP(Source[[#This Row],[SubjCrse]],'Courses and Categories'!$E$2:$G$1816,3,FALSE)</f>
        <v>Credit General Education</v>
      </c>
      <c r="J4419">
        <v>931</v>
      </c>
      <c r="K4419" t="s">
        <v>945</v>
      </c>
      <c r="L4419" t="s">
        <v>39</v>
      </c>
      <c r="M4419" t="s">
        <v>897</v>
      </c>
      <c r="N4419" t="s">
        <v>42</v>
      </c>
      <c r="O4419" t="s">
        <v>42</v>
      </c>
      <c r="P4419" t="s">
        <v>42</v>
      </c>
      <c r="Q4419" t="s">
        <v>42</v>
      </c>
      <c r="S4419" t="s">
        <v>134</v>
      </c>
      <c r="T4419" t="s">
        <v>44</v>
      </c>
      <c r="U4419" s="1">
        <v>43711</v>
      </c>
      <c r="V4419" s="1">
        <v>43819</v>
      </c>
      <c r="W4419" t="s">
        <v>942</v>
      </c>
      <c r="X4419" t="s">
        <v>899</v>
      </c>
      <c r="Y4419">
        <v>39</v>
      </c>
      <c r="Z4419">
        <v>26</v>
      </c>
      <c r="AA4419">
        <v>45</v>
      </c>
      <c r="AB4419">
        <v>57.777799999999999</v>
      </c>
      <c r="AD4419">
        <f>IF(ISBLANK(Source[[#This Row],[CrosslistID]]),1,1/COUNTIFS(Source[CrosslistID],Source[[#This Row],[CrosslistID]],Source[TermDesc],Source[[#This Row],[TermDesc]]))</f>
        <v>1</v>
      </c>
      <c r="AG4419">
        <v>0</v>
      </c>
      <c r="AH4419">
        <v>57.777799999999999</v>
      </c>
      <c r="AI4419">
        <v>3.7</v>
      </c>
      <c r="AJ4419">
        <v>3.9</v>
      </c>
      <c r="AK4419">
        <v>0.2</v>
      </c>
      <c r="AL44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19">
        <f>IF(AND(Source[[#This Row],[Credit_Noncredit]]="Noncredit",Source[[#This Row],[FTEF]]&gt;0),Source[[#This Row],[NC XLST FTES]]*525/(437.5*Source[[#This Row],[FTEF]]),0)</f>
        <v>0</v>
      </c>
      <c r="AN4419">
        <f>IF(Source[[#This Row],[Credit_Noncredit]]="Credit",Source[[#This Row],[Census Enrollment]],Source[[#This Row],[Noncredit Avg. Attendance]])</f>
        <v>39</v>
      </c>
    </row>
    <row r="4420" spans="1:40" x14ac:dyDescent="0.25">
      <c r="A4420" t="s">
        <v>1914</v>
      </c>
      <c r="B4420" t="s">
        <v>886</v>
      </c>
      <c r="C4420" t="s">
        <v>34</v>
      </c>
      <c r="D4420" t="s">
        <v>946</v>
      </c>
      <c r="E4420" s="4">
        <v>72692</v>
      </c>
      <c r="F4420" s="4" t="s">
        <v>1979</v>
      </c>
      <c r="G4420" s="4">
        <v>101</v>
      </c>
      <c r="H4420" t="str">
        <f>CONCATENATE(Source[[#This Row],[Subject]],TRIM(Source[[#This Row],[Course]]))</f>
        <v>DSGN101</v>
      </c>
      <c r="I4420" t="str">
        <f>VLOOKUP(Source[[#This Row],[SubjCrse]],'Courses and Categories'!$E$2:$G$1816,3,FALSE)</f>
        <v>Credit Gen Ed/CTE</v>
      </c>
      <c r="J4420">
        <v>1</v>
      </c>
      <c r="K4420" t="s">
        <v>1980</v>
      </c>
      <c r="L4420" t="s">
        <v>39</v>
      </c>
      <c r="M4420" t="s">
        <v>1046</v>
      </c>
      <c r="N4420" t="s">
        <v>105</v>
      </c>
      <c r="O4420">
        <v>910</v>
      </c>
      <c r="P4420">
        <v>1200</v>
      </c>
      <c r="Q4420" t="s">
        <v>233</v>
      </c>
      <c r="R4420">
        <v>103</v>
      </c>
      <c r="S4420" t="s">
        <v>134</v>
      </c>
      <c r="T4420">
        <v>1</v>
      </c>
      <c r="U4420" s="1">
        <v>43694</v>
      </c>
      <c r="V4420" s="1">
        <v>43819</v>
      </c>
      <c r="W4420" t="s">
        <v>1981</v>
      </c>
      <c r="X4420" t="s">
        <v>1929</v>
      </c>
      <c r="Y4420">
        <v>5</v>
      </c>
      <c r="Z4420">
        <v>5</v>
      </c>
      <c r="AA4420">
        <v>30</v>
      </c>
      <c r="AB4420">
        <v>16.666699999999999</v>
      </c>
      <c r="AC4420" t="s">
        <v>1982</v>
      </c>
      <c r="AD4420">
        <f>IF(ISBLANK(Source[[#This Row],[CrosslistID]]),1,1/COUNTIFS(Source[CrosslistID],Source[[#This Row],[CrosslistID]],Source[TermDesc],Source[[#This Row],[TermDesc]]))</f>
        <v>0.33333333333333331</v>
      </c>
      <c r="AE4420">
        <v>26</v>
      </c>
      <c r="AF4420">
        <v>30</v>
      </c>
      <c r="AG4420">
        <v>86.666700000000006</v>
      </c>
      <c r="AH4420">
        <v>86.666700000000006</v>
      </c>
      <c r="AI4420">
        <v>0.8</v>
      </c>
      <c r="AJ4420">
        <v>1</v>
      </c>
      <c r="AK4420">
        <v>0</v>
      </c>
      <c r="AL44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20">
        <f>IF(AND(Source[[#This Row],[Credit_Noncredit]]="Noncredit",Source[[#This Row],[FTEF]]&gt;0),Source[[#This Row],[NC XLST FTES]]*525/(437.5*Source[[#This Row],[FTEF]]),0)</f>
        <v>0</v>
      </c>
      <c r="AN4420">
        <f>IF(Source[[#This Row],[Credit_Noncredit]]="Credit",Source[[#This Row],[Census Enrollment]],Source[[#This Row],[Noncredit Avg. Attendance]])</f>
        <v>5</v>
      </c>
    </row>
    <row r="4421" spans="1:40" x14ac:dyDescent="0.25">
      <c r="A4421" t="s">
        <v>1914</v>
      </c>
      <c r="B4421" t="s">
        <v>886</v>
      </c>
      <c r="C4421" t="s">
        <v>34</v>
      </c>
      <c r="D4421" t="s">
        <v>946</v>
      </c>
      <c r="E4421" s="4">
        <v>72251</v>
      </c>
      <c r="F4421" s="4" t="s">
        <v>1979</v>
      </c>
      <c r="G4421" s="4">
        <v>101</v>
      </c>
      <c r="H4421" t="str">
        <f>CONCATENATE(Source[[#This Row],[Subject]],TRIM(Source[[#This Row],[Course]]))</f>
        <v>DSGN101</v>
      </c>
      <c r="I4421" t="str">
        <f>VLOOKUP(Source[[#This Row],[SubjCrse]],'Courses and Categories'!$E$2:$G$1816,3,FALSE)</f>
        <v>Credit Gen Ed/CTE</v>
      </c>
      <c r="J4421">
        <v>2</v>
      </c>
      <c r="K4421" t="s">
        <v>1980</v>
      </c>
      <c r="L4421" t="s">
        <v>39</v>
      </c>
      <c r="M4421" t="s">
        <v>1046</v>
      </c>
      <c r="N4421" t="s">
        <v>95</v>
      </c>
      <c r="O4421" t="s">
        <v>96</v>
      </c>
      <c r="P4421" t="s">
        <v>1983</v>
      </c>
      <c r="Q4421" t="s">
        <v>1984</v>
      </c>
      <c r="R4421" t="s">
        <v>1985</v>
      </c>
      <c r="S4421" t="s">
        <v>134</v>
      </c>
      <c r="T4421">
        <v>1</v>
      </c>
      <c r="U4421" s="1">
        <v>43694</v>
      </c>
      <c r="V4421" s="1">
        <v>43819</v>
      </c>
      <c r="W4421" t="s">
        <v>1986</v>
      </c>
      <c r="X4421" t="s">
        <v>1929</v>
      </c>
      <c r="Y4421">
        <v>5</v>
      </c>
      <c r="Z4421">
        <v>4</v>
      </c>
      <c r="AA4421">
        <v>30</v>
      </c>
      <c r="AB4421">
        <v>13.333299999999999</v>
      </c>
      <c r="AC4421" t="s">
        <v>1987</v>
      </c>
      <c r="AD4421">
        <f>IF(ISBLANK(Source[[#This Row],[CrosslistID]]),1,1/COUNTIFS(Source[CrosslistID],Source[[#This Row],[CrosslistID]],Source[TermDesc],Source[[#This Row],[TermDesc]]))</f>
        <v>0.33333333333333331</v>
      </c>
      <c r="AE4421">
        <v>23</v>
      </c>
      <c r="AF4421">
        <v>30</v>
      </c>
      <c r="AG4421">
        <v>76.666700000000006</v>
      </c>
      <c r="AH4421">
        <v>76.666700000000006</v>
      </c>
      <c r="AI4421">
        <v>0.8</v>
      </c>
      <c r="AJ4421">
        <v>1</v>
      </c>
      <c r="AK4421">
        <v>0.36</v>
      </c>
      <c r="AL44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21">
        <f>IF(AND(Source[[#This Row],[Credit_Noncredit]]="Noncredit",Source[[#This Row],[FTEF]]&gt;0),Source[[#This Row],[NC XLST FTES]]*525/(437.5*Source[[#This Row],[FTEF]]),0)</f>
        <v>0</v>
      </c>
      <c r="AN4421">
        <f>IF(Source[[#This Row],[Credit_Noncredit]]="Credit",Source[[#This Row],[Census Enrollment]],Source[[#This Row],[Noncredit Avg. Attendance]])</f>
        <v>5</v>
      </c>
    </row>
    <row r="4422" spans="1:40" x14ac:dyDescent="0.25">
      <c r="A4422" t="s">
        <v>1914</v>
      </c>
      <c r="B4422" t="s">
        <v>886</v>
      </c>
      <c r="C4422" t="s">
        <v>34</v>
      </c>
      <c r="D4422" t="s">
        <v>946</v>
      </c>
      <c r="E4422" s="4">
        <v>75995</v>
      </c>
      <c r="F4422" s="4" t="s">
        <v>1979</v>
      </c>
      <c r="G4422" s="4">
        <v>101</v>
      </c>
      <c r="H4422" t="str">
        <f>CONCATENATE(Source[[#This Row],[Subject]],TRIM(Source[[#This Row],[Course]]))</f>
        <v>DSGN101</v>
      </c>
      <c r="I4422" t="str">
        <f>VLOOKUP(Source[[#This Row],[SubjCrse]],'Courses and Categories'!$E$2:$G$1816,3,FALSE)</f>
        <v>Credit Gen Ed/CTE</v>
      </c>
      <c r="J4422">
        <v>3</v>
      </c>
      <c r="K4422" t="s">
        <v>1980</v>
      </c>
      <c r="L4422" t="s">
        <v>39</v>
      </c>
      <c r="M4422" t="s">
        <v>1046</v>
      </c>
      <c r="N4422" t="s">
        <v>59</v>
      </c>
      <c r="O4422">
        <v>1310</v>
      </c>
      <c r="P4422">
        <v>1600</v>
      </c>
      <c r="Q4422" t="s">
        <v>422</v>
      </c>
      <c r="R4422">
        <v>202</v>
      </c>
      <c r="S4422" t="s">
        <v>134</v>
      </c>
      <c r="T4422">
        <v>1</v>
      </c>
      <c r="U4422" s="1">
        <v>43694</v>
      </c>
      <c r="V4422" s="1">
        <v>43819</v>
      </c>
      <c r="W4422" t="s">
        <v>1988</v>
      </c>
      <c r="X4422" t="s">
        <v>1929</v>
      </c>
      <c r="Y4422">
        <v>5</v>
      </c>
      <c r="Z4422">
        <v>5</v>
      </c>
      <c r="AA4422">
        <v>30</v>
      </c>
      <c r="AB4422">
        <v>16.666699999999999</v>
      </c>
      <c r="AC4422" t="s">
        <v>1989</v>
      </c>
      <c r="AD4422">
        <f>IF(ISBLANK(Source[[#This Row],[CrosslistID]]),1,1/COUNTIFS(Source[CrosslistID],Source[[#This Row],[CrosslistID]],Source[TermDesc],Source[[#This Row],[TermDesc]]))</f>
        <v>0.33333333333333331</v>
      </c>
      <c r="AE4422">
        <v>30</v>
      </c>
      <c r="AF4422">
        <v>30</v>
      </c>
      <c r="AG4422">
        <v>100</v>
      </c>
      <c r="AH4422">
        <v>100</v>
      </c>
      <c r="AI4422">
        <v>0.6</v>
      </c>
      <c r="AJ4422">
        <v>1</v>
      </c>
      <c r="AK4422">
        <v>0</v>
      </c>
      <c r="AL44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22">
        <f>IF(AND(Source[[#This Row],[Credit_Noncredit]]="Noncredit",Source[[#This Row],[FTEF]]&gt;0),Source[[#This Row],[NC XLST FTES]]*525/(437.5*Source[[#This Row],[FTEF]]),0)</f>
        <v>0</v>
      </c>
      <c r="AN4422">
        <f>IF(Source[[#This Row],[Credit_Noncredit]]="Credit",Source[[#This Row],[Census Enrollment]],Source[[#This Row],[Noncredit Avg. Attendance]])</f>
        <v>5</v>
      </c>
    </row>
    <row r="4423" spans="1:40" x14ac:dyDescent="0.25">
      <c r="A4423" t="s">
        <v>1914</v>
      </c>
      <c r="B4423" t="s">
        <v>886</v>
      </c>
      <c r="C4423" t="s">
        <v>34</v>
      </c>
      <c r="D4423" t="s">
        <v>946</v>
      </c>
      <c r="E4423" s="4">
        <v>72253</v>
      </c>
      <c r="F4423" s="4" t="s">
        <v>1979</v>
      </c>
      <c r="G4423" s="4">
        <v>101</v>
      </c>
      <c r="H4423" t="str">
        <f>CONCATENATE(Source[[#This Row],[Subject]],TRIM(Source[[#This Row],[Course]]))</f>
        <v>DSGN101</v>
      </c>
      <c r="I4423" t="str">
        <f>VLOOKUP(Source[[#This Row],[SubjCrse]],'Courses and Categories'!$E$2:$G$1816,3,FALSE)</f>
        <v>Credit Gen Ed/CTE</v>
      </c>
      <c r="J4423">
        <v>551</v>
      </c>
      <c r="K4423" t="s">
        <v>1980</v>
      </c>
      <c r="L4423" t="s">
        <v>87</v>
      </c>
      <c r="M4423" t="s">
        <v>1046</v>
      </c>
      <c r="N4423" t="s">
        <v>59</v>
      </c>
      <c r="O4423">
        <v>1800</v>
      </c>
      <c r="P4423">
        <v>2050</v>
      </c>
      <c r="Q4423" t="s">
        <v>52</v>
      </c>
      <c r="R4423">
        <v>201</v>
      </c>
      <c r="S4423" t="s">
        <v>53</v>
      </c>
      <c r="T4423">
        <v>1</v>
      </c>
      <c r="U4423" s="1">
        <v>43694</v>
      </c>
      <c r="V4423" s="1">
        <v>43819</v>
      </c>
      <c r="W4423" t="s">
        <v>1988</v>
      </c>
      <c r="X4423" t="s">
        <v>1929</v>
      </c>
      <c r="Y4423">
        <v>3</v>
      </c>
      <c r="Z4423">
        <v>3</v>
      </c>
      <c r="AA4423">
        <v>30</v>
      </c>
      <c r="AB4423">
        <v>10</v>
      </c>
      <c r="AC4423" t="s">
        <v>1990</v>
      </c>
      <c r="AD4423">
        <f>IF(ISBLANK(Source[[#This Row],[CrosslistID]]),1,1/COUNTIFS(Source[CrosslistID],Source[[#This Row],[CrosslistID]],Source[TermDesc],Source[[#This Row],[TermDesc]]))</f>
        <v>0.33333333333333331</v>
      </c>
      <c r="AE4423">
        <v>21</v>
      </c>
      <c r="AF4423">
        <v>30</v>
      </c>
      <c r="AG4423">
        <v>70</v>
      </c>
      <c r="AH4423">
        <v>70</v>
      </c>
      <c r="AI4423">
        <v>0.6</v>
      </c>
      <c r="AJ4423">
        <v>0.6</v>
      </c>
      <c r="AK4423">
        <v>0</v>
      </c>
      <c r="AL44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23">
        <f>IF(AND(Source[[#This Row],[Credit_Noncredit]]="Noncredit",Source[[#This Row],[FTEF]]&gt;0),Source[[#This Row],[NC XLST FTES]]*525/(437.5*Source[[#This Row],[FTEF]]),0)</f>
        <v>0</v>
      </c>
      <c r="AN4423">
        <f>IF(Source[[#This Row],[Credit_Noncredit]]="Credit",Source[[#This Row],[Census Enrollment]],Source[[#This Row],[Noncredit Avg. Attendance]])</f>
        <v>3</v>
      </c>
    </row>
    <row r="4424" spans="1:40" x14ac:dyDescent="0.25">
      <c r="A4424" t="s">
        <v>1914</v>
      </c>
      <c r="B4424" t="s">
        <v>886</v>
      </c>
      <c r="C4424" t="s">
        <v>34</v>
      </c>
      <c r="D4424" t="s">
        <v>946</v>
      </c>
      <c r="E4424" s="4">
        <v>76864</v>
      </c>
      <c r="F4424" s="4" t="s">
        <v>1979</v>
      </c>
      <c r="G4424" s="4">
        <v>150</v>
      </c>
      <c r="H4424" t="str">
        <f>CONCATENATE(Source[[#This Row],[Subject]],TRIM(Source[[#This Row],[Course]]))</f>
        <v>DSGN150</v>
      </c>
      <c r="I4424" t="str">
        <f>VLOOKUP(Source[[#This Row],[SubjCrse]],'Courses and Categories'!$E$2:$G$1816,3,FALSE)</f>
        <v>Credit CTE</v>
      </c>
      <c r="J4424">
        <v>1</v>
      </c>
      <c r="K4424" t="s">
        <v>1991</v>
      </c>
      <c r="L4424" t="s">
        <v>39</v>
      </c>
      <c r="M4424" t="s">
        <v>1046</v>
      </c>
      <c r="N4424" t="s">
        <v>105</v>
      </c>
      <c r="O4424">
        <v>910</v>
      </c>
      <c r="P4424">
        <v>1200</v>
      </c>
      <c r="Q4424" t="s">
        <v>923</v>
      </c>
      <c r="R4424">
        <v>145</v>
      </c>
      <c r="S4424" t="s">
        <v>134</v>
      </c>
      <c r="T4424">
        <v>1</v>
      </c>
      <c r="U4424" s="1">
        <v>43694</v>
      </c>
      <c r="V4424" s="1">
        <v>43819</v>
      </c>
      <c r="W4424" t="s">
        <v>1992</v>
      </c>
      <c r="X4424" t="s">
        <v>1929</v>
      </c>
      <c r="Y4424">
        <v>9</v>
      </c>
      <c r="Z4424">
        <v>7</v>
      </c>
      <c r="AA4424">
        <v>30</v>
      </c>
      <c r="AB4424">
        <v>23.333300000000001</v>
      </c>
      <c r="AC4424" t="s">
        <v>1993</v>
      </c>
      <c r="AD4424">
        <f>IF(ISBLANK(Source[[#This Row],[CrosslistID]]),1,1/COUNTIFS(Source[CrosslistID],Source[[#This Row],[CrosslistID]],Source[TermDesc],Source[[#This Row],[TermDesc]]))</f>
        <v>0.5</v>
      </c>
      <c r="AE4424">
        <v>26</v>
      </c>
      <c r="AF4424">
        <v>30</v>
      </c>
      <c r="AG4424">
        <v>86.666700000000006</v>
      </c>
      <c r="AH4424">
        <v>86.666700000000006</v>
      </c>
      <c r="AI4424">
        <v>1.8</v>
      </c>
      <c r="AJ4424">
        <v>1.8</v>
      </c>
      <c r="AK4424">
        <v>0</v>
      </c>
      <c r="AL44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24">
        <f>IF(AND(Source[[#This Row],[Credit_Noncredit]]="Noncredit",Source[[#This Row],[FTEF]]&gt;0),Source[[#This Row],[NC XLST FTES]]*525/(437.5*Source[[#This Row],[FTEF]]),0)</f>
        <v>0</v>
      </c>
      <c r="AN4424">
        <f>IF(Source[[#This Row],[Credit_Noncredit]]="Credit",Source[[#This Row],[Census Enrollment]],Source[[#This Row],[Noncredit Avg. Attendance]])</f>
        <v>9</v>
      </c>
    </row>
    <row r="4425" spans="1:40" x14ac:dyDescent="0.25">
      <c r="A4425" t="s">
        <v>1914</v>
      </c>
      <c r="B4425" t="s">
        <v>886</v>
      </c>
      <c r="C4425" t="s">
        <v>34</v>
      </c>
      <c r="D4425" t="s">
        <v>946</v>
      </c>
      <c r="E4425" s="4">
        <v>78260</v>
      </c>
      <c r="F4425" s="4" t="s">
        <v>947</v>
      </c>
      <c r="G4425" s="4">
        <v>3</v>
      </c>
      <c r="H4425" t="str">
        <f>CONCATENATE(Source[[#This Row],[Subject]],TRIM(Source[[#This Row],[Course]]))</f>
        <v>IDST3</v>
      </c>
      <c r="I4425" t="str">
        <f>VLOOKUP(Source[[#This Row],[SubjCrse]],'Courses and Categories'!$E$2:$G$1816,3,FALSE)</f>
        <v>Credit General Education</v>
      </c>
      <c r="J4425">
        <v>381</v>
      </c>
      <c r="K4425" t="s">
        <v>1994</v>
      </c>
      <c r="L4425" t="s">
        <v>39</v>
      </c>
      <c r="M4425" t="s">
        <v>903</v>
      </c>
      <c r="N4425" t="s">
        <v>830</v>
      </c>
      <c r="O4425" t="s">
        <v>1995</v>
      </c>
      <c r="P4425" t="s">
        <v>798</v>
      </c>
      <c r="Q4425" t="s">
        <v>98</v>
      </c>
      <c r="R4425" t="s">
        <v>1844</v>
      </c>
      <c r="S4425" t="s">
        <v>77</v>
      </c>
      <c r="T4425">
        <v>1</v>
      </c>
      <c r="U4425" s="1">
        <v>43694</v>
      </c>
      <c r="V4425" s="1">
        <v>43819</v>
      </c>
      <c r="W4425" t="s">
        <v>1996</v>
      </c>
      <c r="X4425" t="s">
        <v>1929</v>
      </c>
      <c r="Y4425">
        <v>22</v>
      </c>
      <c r="Z4425">
        <v>21</v>
      </c>
      <c r="AA4425">
        <v>45</v>
      </c>
      <c r="AB4425">
        <v>46.666699999999999</v>
      </c>
      <c r="AD4425">
        <f>IF(ISBLANK(Source[[#This Row],[CrosslistID]]),1,1/COUNTIFS(Source[CrosslistID],Source[[#This Row],[CrosslistID]],Source[TermDesc],Source[[#This Row],[TermDesc]]))</f>
        <v>1</v>
      </c>
      <c r="AG4425">
        <v>0</v>
      </c>
      <c r="AH4425">
        <v>46.666699999999999</v>
      </c>
      <c r="AI4425">
        <v>2.1</v>
      </c>
      <c r="AJ4425">
        <v>2.2000000000000002</v>
      </c>
      <c r="AK4425">
        <v>0.2</v>
      </c>
      <c r="AL44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25">
        <f>IF(AND(Source[[#This Row],[Credit_Noncredit]]="Noncredit",Source[[#This Row],[FTEF]]&gt;0),Source[[#This Row],[NC XLST FTES]]*525/(437.5*Source[[#This Row],[FTEF]]),0)</f>
        <v>0</v>
      </c>
      <c r="AN4425">
        <f>IF(Source[[#This Row],[Credit_Noncredit]]="Credit",Source[[#This Row],[Census Enrollment]],Source[[#This Row],[Noncredit Avg. Attendance]])</f>
        <v>22</v>
      </c>
    </row>
    <row r="4426" spans="1:40" x14ac:dyDescent="0.25">
      <c r="A4426" t="s">
        <v>1914</v>
      </c>
      <c r="B4426" t="s">
        <v>886</v>
      </c>
      <c r="C4426" t="s">
        <v>34</v>
      </c>
      <c r="D4426" t="s">
        <v>946</v>
      </c>
      <c r="E4426" s="4">
        <v>76030</v>
      </c>
      <c r="F4426" s="4" t="s">
        <v>947</v>
      </c>
      <c r="G4426" s="4">
        <v>14</v>
      </c>
      <c r="H4426" t="str">
        <f>CONCATENATE(Source[[#This Row],[Subject]],TRIM(Source[[#This Row],[Course]]))</f>
        <v>IDST14</v>
      </c>
      <c r="I4426" t="str">
        <f>VLOOKUP(Source[[#This Row],[SubjCrse]],'Courses and Categories'!$E$2:$G$1816,3,FALSE)</f>
        <v>Credit General Education</v>
      </c>
      <c r="J4426">
        <v>931</v>
      </c>
      <c r="K4426" t="s">
        <v>1997</v>
      </c>
      <c r="L4426" t="s">
        <v>87</v>
      </c>
      <c r="M4426" t="s">
        <v>897</v>
      </c>
      <c r="N4426" t="s">
        <v>1338</v>
      </c>
      <c r="O4426" t="s">
        <v>1338</v>
      </c>
      <c r="P4426" t="s">
        <v>1338</v>
      </c>
      <c r="Q4426" t="s">
        <v>1338</v>
      </c>
      <c r="S4426" t="s">
        <v>134</v>
      </c>
      <c r="T4426" t="s">
        <v>44</v>
      </c>
      <c r="U4426" s="1">
        <v>43711</v>
      </c>
      <c r="V4426" s="1">
        <v>43819</v>
      </c>
      <c r="W4426" t="s">
        <v>1998</v>
      </c>
      <c r="X4426" t="s">
        <v>899</v>
      </c>
      <c r="Y4426">
        <v>43</v>
      </c>
      <c r="Z4426">
        <v>33</v>
      </c>
      <c r="AA4426">
        <v>45</v>
      </c>
      <c r="AB4426">
        <v>73.333299999999994</v>
      </c>
      <c r="AD4426">
        <f>IF(ISBLANK(Source[[#This Row],[CrosslistID]]),1,1/COUNTIFS(Source[CrosslistID],Source[[#This Row],[CrosslistID]],Source[TermDesc],Source[[#This Row],[TermDesc]]))</f>
        <v>1</v>
      </c>
      <c r="AG4426">
        <v>0</v>
      </c>
      <c r="AH4426">
        <v>73.333299999999994</v>
      </c>
      <c r="AI4426">
        <v>4.3</v>
      </c>
      <c r="AJ4426">
        <v>4.3</v>
      </c>
      <c r="AK4426">
        <v>0.2</v>
      </c>
      <c r="AL44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26">
        <f>IF(AND(Source[[#This Row],[Credit_Noncredit]]="Noncredit",Source[[#This Row],[FTEF]]&gt;0),Source[[#This Row],[NC XLST FTES]]*525/(437.5*Source[[#This Row],[FTEF]]),0)</f>
        <v>0</v>
      </c>
      <c r="AN4426">
        <f>IF(Source[[#This Row],[Credit_Noncredit]]="Credit",Source[[#This Row],[Census Enrollment]],Source[[#This Row],[Noncredit Avg. Attendance]])</f>
        <v>43</v>
      </c>
    </row>
    <row r="4427" spans="1:40" x14ac:dyDescent="0.25">
      <c r="A4427" t="s">
        <v>1914</v>
      </c>
      <c r="B4427" t="s">
        <v>886</v>
      </c>
      <c r="C4427" t="s">
        <v>34</v>
      </c>
      <c r="D4427" t="s">
        <v>946</v>
      </c>
      <c r="E4427" s="4">
        <v>70692</v>
      </c>
      <c r="F4427" s="4" t="s">
        <v>947</v>
      </c>
      <c r="G4427" s="4">
        <v>17</v>
      </c>
      <c r="H4427" t="str">
        <f>CONCATENATE(Source[[#This Row],[Subject]],TRIM(Source[[#This Row],[Course]]))</f>
        <v>IDST17</v>
      </c>
      <c r="I4427" t="str">
        <f>VLOOKUP(Source[[#This Row],[SubjCrse]],'Courses and Categories'!$E$2:$G$1816,3,FALSE)</f>
        <v>Credit General Education</v>
      </c>
      <c r="J4427">
        <v>1</v>
      </c>
      <c r="K4427" t="s">
        <v>1999</v>
      </c>
      <c r="L4427" t="s">
        <v>39</v>
      </c>
      <c r="M4427" t="s">
        <v>903</v>
      </c>
      <c r="N4427" t="s">
        <v>105</v>
      </c>
      <c r="O4427">
        <v>1110</v>
      </c>
      <c r="P4427">
        <v>1225</v>
      </c>
      <c r="Q4427" t="s">
        <v>850</v>
      </c>
      <c r="R4427">
        <v>203</v>
      </c>
      <c r="S4427" t="s">
        <v>134</v>
      </c>
      <c r="T4427">
        <v>1</v>
      </c>
      <c r="U4427" s="1">
        <v>43694</v>
      </c>
      <c r="V4427" s="1">
        <v>43819</v>
      </c>
      <c r="W4427" t="s">
        <v>2000</v>
      </c>
      <c r="X4427" t="s">
        <v>1929</v>
      </c>
      <c r="Y4427">
        <v>43</v>
      </c>
      <c r="Z4427">
        <v>41</v>
      </c>
      <c r="AA4427">
        <v>45</v>
      </c>
      <c r="AB4427">
        <v>91.111099999999993</v>
      </c>
      <c r="AD4427">
        <f>IF(ISBLANK(Source[[#This Row],[CrosslistID]]),1,1/COUNTIFS(Source[CrosslistID],Source[[#This Row],[CrosslistID]],Source[TermDesc],Source[[#This Row],[TermDesc]]))</f>
        <v>1</v>
      </c>
      <c r="AG4427">
        <v>0</v>
      </c>
      <c r="AH4427">
        <v>91.111099999999993</v>
      </c>
      <c r="AI4427">
        <v>3.9</v>
      </c>
      <c r="AJ4427">
        <v>4.3</v>
      </c>
      <c r="AK4427">
        <v>0.2</v>
      </c>
      <c r="AL44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27">
        <f>IF(AND(Source[[#This Row],[Credit_Noncredit]]="Noncredit",Source[[#This Row],[FTEF]]&gt;0),Source[[#This Row],[NC XLST FTES]]*525/(437.5*Source[[#This Row],[FTEF]]),0)</f>
        <v>0</v>
      </c>
      <c r="AN4427">
        <f>IF(Source[[#This Row],[Credit_Noncredit]]="Credit",Source[[#This Row],[Census Enrollment]],Source[[#This Row],[Noncredit Avg. Attendance]])</f>
        <v>43</v>
      </c>
    </row>
    <row r="4428" spans="1:40" x14ac:dyDescent="0.25">
      <c r="A4428" t="s">
        <v>1914</v>
      </c>
      <c r="B4428" t="s">
        <v>886</v>
      </c>
      <c r="C4428" t="s">
        <v>34</v>
      </c>
      <c r="D4428" t="s">
        <v>946</v>
      </c>
      <c r="E4428" s="4">
        <v>70694</v>
      </c>
      <c r="F4428" s="4" t="s">
        <v>947</v>
      </c>
      <c r="G4428" s="4">
        <v>17</v>
      </c>
      <c r="H4428" t="str">
        <f>CONCATENATE(Source[[#This Row],[Subject]],TRIM(Source[[#This Row],[Course]]))</f>
        <v>IDST17</v>
      </c>
      <c r="I4428" t="str">
        <f>VLOOKUP(Source[[#This Row],[SubjCrse]],'Courses and Categories'!$E$2:$G$1816,3,FALSE)</f>
        <v>Credit General Education</v>
      </c>
      <c r="J4428">
        <v>2</v>
      </c>
      <c r="K4428" t="s">
        <v>1999</v>
      </c>
      <c r="L4428" t="s">
        <v>39</v>
      </c>
      <c r="M4428" t="s">
        <v>903</v>
      </c>
      <c r="N4428" t="s">
        <v>59</v>
      </c>
      <c r="O4428">
        <v>940</v>
      </c>
      <c r="P4428">
        <v>1055</v>
      </c>
      <c r="Q4428" t="s">
        <v>238</v>
      </c>
      <c r="R4428">
        <v>714</v>
      </c>
      <c r="S4428" t="s">
        <v>134</v>
      </c>
      <c r="T4428">
        <v>1</v>
      </c>
      <c r="U4428" s="1">
        <v>43694</v>
      </c>
      <c r="V4428" s="1">
        <v>43819</v>
      </c>
      <c r="W4428" t="s">
        <v>2001</v>
      </c>
      <c r="X4428" t="s">
        <v>1929</v>
      </c>
      <c r="Y4428">
        <v>35</v>
      </c>
      <c r="Z4428">
        <v>32</v>
      </c>
      <c r="AA4428">
        <v>45</v>
      </c>
      <c r="AB4428">
        <v>71.111099999999993</v>
      </c>
      <c r="AD4428">
        <f>IF(ISBLANK(Source[[#This Row],[CrosslistID]]),1,1/COUNTIFS(Source[CrosslistID],Source[[#This Row],[CrosslistID]],Source[TermDesc],Source[[#This Row],[TermDesc]]))</f>
        <v>1</v>
      </c>
      <c r="AG4428">
        <v>0</v>
      </c>
      <c r="AH4428">
        <v>71.111099999999993</v>
      </c>
      <c r="AI4428">
        <v>3.1</v>
      </c>
      <c r="AJ4428">
        <v>3.5</v>
      </c>
      <c r="AK4428">
        <v>0.2</v>
      </c>
      <c r="AL44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28">
        <f>IF(AND(Source[[#This Row],[Credit_Noncredit]]="Noncredit",Source[[#This Row],[FTEF]]&gt;0),Source[[#This Row],[NC XLST FTES]]*525/(437.5*Source[[#This Row],[FTEF]]),0)</f>
        <v>0</v>
      </c>
      <c r="AN4428">
        <f>IF(Source[[#This Row],[Credit_Noncredit]]="Credit",Source[[#This Row],[Census Enrollment]],Source[[#This Row],[Noncredit Avg. Attendance]])</f>
        <v>35</v>
      </c>
    </row>
    <row r="4429" spans="1:40" x14ac:dyDescent="0.25">
      <c r="A4429" t="s">
        <v>1914</v>
      </c>
      <c r="B4429" t="s">
        <v>886</v>
      </c>
      <c r="C4429" t="s">
        <v>34</v>
      </c>
      <c r="D4429" t="s">
        <v>946</v>
      </c>
      <c r="E4429" s="4">
        <v>70695</v>
      </c>
      <c r="F4429" s="4" t="s">
        <v>947</v>
      </c>
      <c r="G4429" s="4">
        <v>17</v>
      </c>
      <c r="H4429" t="str">
        <f>CONCATENATE(Source[[#This Row],[Subject]],TRIM(Source[[#This Row],[Course]]))</f>
        <v>IDST17</v>
      </c>
      <c r="I4429" t="str">
        <f>VLOOKUP(Source[[#This Row],[SubjCrse]],'Courses and Categories'!$E$2:$G$1816,3,FALSE)</f>
        <v>Credit General Education</v>
      </c>
      <c r="J4429">
        <v>3</v>
      </c>
      <c r="K4429" t="s">
        <v>1999</v>
      </c>
      <c r="L4429" t="s">
        <v>39</v>
      </c>
      <c r="M4429" t="s">
        <v>903</v>
      </c>
      <c r="N4429" t="s">
        <v>59</v>
      </c>
      <c r="O4429">
        <v>1110</v>
      </c>
      <c r="P4429">
        <v>1225</v>
      </c>
      <c r="Q4429" t="s">
        <v>850</v>
      </c>
      <c r="R4429">
        <v>349</v>
      </c>
      <c r="S4429" t="s">
        <v>134</v>
      </c>
      <c r="T4429">
        <v>1</v>
      </c>
      <c r="U4429" s="1">
        <v>43694</v>
      </c>
      <c r="V4429" s="1">
        <v>43819</v>
      </c>
      <c r="W4429" t="s">
        <v>2000</v>
      </c>
      <c r="X4429" t="s">
        <v>1929</v>
      </c>
      <c r="Y4429">
        <v>40</v>
      </c>
      <c r="Z4429">
        <v>39</v>
      </c>
      <c r="AA4429">
        <v>45</v>
      </c>
      <c r="AB4429">
        <v>86.666700000000006</v>
      </c>
      <c r="AD4429">
        <f>IF(ISBLANK(Source[[#This Row],[CrosslistID]]),1,1/COUNTIFS(Source[CrosslistID],Source[[#This Row],[CrosslistID]],Source[TermDesc],Source[[#This Row],[TermDesc]]))</f>
        <v>1</v>
      </c>
      <c r="AG4429">
        <v>0</v>
      </c>
      <c r="AH4429">
        <v>86.666700000000006</v>
      </c>
      <c r="AI4429">
        <v>4</v>
      </c>
      <c r="AJ4429">
        <v>4</v>
      </c>
      <c r="AK4429">
        <v>0.2</v>
      </c>
      <c r="AL44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29">
        <f>IF(AND(Source[[#This Row],[Credit_Noncredit]]="Noncredit",Source[[#This Row],[FTEF]]&gt;0),Source[[#This Row],[NC XLST FTES]]*525/(437.5*Source[[#This Row],[FTEF]]),0)</f>
        <v>0</v>
      </c>
      <c r="AN4429">
        <f>IF(Source[[#This Row],[Credit_Noncredit]]="Credit",Source[[#This Row],[Census Enrollment]],Source[[#This Row],[Noncredit Avg. Attendance]])</f>
        <v>40</v>
      </c>
    </row>
    <row r="4430" spans="1:40" x14ac:dyDescent="0.25">
      <c r="A4430" t="s">
        <v>1914</v>
      </c>
      <c r="B4430" t="s">
        <v>886</v>
      </c>
      <c r="C4430" t="s">
        <v>34</v>
      </c>
      <c r="D4430" t="s">
        <v>946</v>
      </c>
      <c r="E4430" s="4">
        <v>70697</v>
      </c>
      <c r="F4430" s="4" t="s">
        <v>947</v>
      </c>
      <c r="G4430" s="4">
        <v>17</v>
      </c>
      <c r="H4430" t="str">
        <f>CONCATENATE(Source[[#This Row],[Subject]],TRIM(Source[[#This Row],[Course]]))</f>
        <v>IDST17</v>
      </c>
      <c r="I4430" t="str">
        <f>VLOOKUP(Source[[#This Row],[SubjCrse]],'Courses and Categories'!$E$2:$G$1816,3,FALSE)</f>
        <v>Credit General Education</v>
      </c>
      <c r="J4430">
        <v>502</v>
      </c>
      <c r="K4430" t="s">
        <v>1999</v>
      </c>
      <c r="L4430" t="s">
        <v>87</v>
      </c>
      <c r="M4430" t="s">
        <v>903</v>
      </c>
      <c r="N4430" t="s">
        <v>50</v>
      </c>
      <c r="O4430">
        <v>1810</v>
      </c>
      <c r="P4430">
        <v>2100</v>
      </c>
      <c r="Q4430" t="s">
        <v>850</v>
      </c>
      <c r="R4430">
        <v>349</v>
      </c>
      <c r="S4430" t="s">
        <v>134</v>
      </c>
      <c r="T4430">
        <v>1</v>
      </c>
      <c r="U4430" s="1">
        <v>43694</v>
      </c>
      <c r="V4430" s="1">
        <v>43819</v>
      </c>
      <c r="W4430" t="s">
        <v>2000</v>
      </c>
      <c r="X4430" t="s">
        <v>1929</v>
      </c>
      <c r="Y4430">
        <v>26</v>
      </c>
      <c r="Z4430">
        <v>24</v>
      </c>
      <c r="AA4430">
        <v>40</v>
      </c>
      <c r="AB4430">
        <v>60</v>
      </c>
      <c r="AD4430">
        <f>IF(ISBLANK(Source[[#This Row],[CrosslistID]]),1,1/COUNTIFS(Source[CrosslistID],Source[[#This Row],[CrosslistID]],Source[TermDesc],Source[[#This Row],[TermDesc]]))</f>
        <v>1</v>
      </c>
      <c r="AG4430">
        <v>0</v>
      </c>
      <c r="AH4430">
        <v>60</v>
      </c>
      <c r="AI4430">
        <v>2.2999999999999998</v>
      </c>
      <c r="AJ4430">
        <v>2.6</v>
      </c>
      <c r="AK4430">
        <v>0.2</v>
      </c>
      <c r="AL44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30">
        <f>IF(AND(Source[[#This Row],[Credit_Noncredit]]="Noncredit",Source[[#This Row],[FTEF]]&gt;0),Source[[#This Row],[NC XLST FTES]]*525/(437.5*Source[[#This Row],[FTEF]]),0)</f>
        <v>0</v>
      </c>
      <c r="AN4430">
        <f>IF(Source[[#This Row],[Credit_Noncredit]]="Credit",Source[[#This Row],[Census Enrollment]],Source[[#This Row],[Noncredit Avg. Attendance]])</f>
        <v>26</v>
      </c>
    </row>
    <row r="4431" spans="1:40" x14ac:dyDescent="0.25">
      <c r="A4431" t="s">
        <v>1914</v>
      </c>
      <c r="B4431" t="s">
        <v>886</v>
      </c>
      <c r="C4431" t="s">
        <v>34</v>
      </c>
      <c r="D4431" t="s">
        <v>946</v>
      </c>
      <c r="E4431" s="4">
        <v>76861</v>
      </c>
      <c r="F4431" s="4" t="s">
        <v>947</v>
      </c>
      <c r="G4431" s="4">
        <v>29</v>
      </c>
      <c r="H4431" t="str">
        <f>CONCATENATE(Source[[#This Row],[Subject]],TRIM(Source[[#This Row],[Course]]))</f>
        <v>IDST29</v>
      </c>
      <c r="I4431" t="str">
        <f>VLOOKUP(Source[[#This Row],[SubjCrse]],'Courses and Categories'!$E$2:$G$1816,3,FALSE)</f>
        <v>Credit General Education</v>
      </c>
      <c r="J4431">
        <v>931</v>
      </c>
      <c r="K4431" t="s">
        <v>2002</v>
      </c>
      <c r="L4431" t="s">
        <v>39</v>
      </c>
      <c r="M4431" t="s">
        <v>897</v>
      </c>
      <c r="N4431" t="s">
        <v>781</v>
      </c>
      <c r="O4431" t="s">
        <v>781</v>
      </c>
      <c r="P4431" t="s">
        <v>781</v>
      </c>
      <c r="Q4431" t="s">
        <v>781</v>
      </c>
      <c r="S4431" t="s">
        <v>134</v>
      </c>
      <c r="T4431" t="s">
        <v>44</v>
      </c>
      <c r="U4431" s="1">
        <v>43711</v>
      </c>
      <c r="V4431" s="1">
        <v>43819</v>
      </c>
      <c r="W4431" t="s">
        <v>2003</v>
      </c>
      <c r="X4431" t="s">
        <v>899</v>
      </c>
      <c r="Y4431">
        <v>47</v>
      </c>
      <c r="Z4431">
        <v>33</v>
      </c>
      <c r="AA4431">
        <v>45</v>
      </c>
      <c r="AB4431">
        <v>73.333299999999994</v>
      </c>
      <c r="AD4431">
        <f>IF(ISBLANK(Source[[#This Row],[CrosslistID]]),1,1/COUNTIFS(Source[CrosslistID],Source[[#This Row],[CrosslistID]],Source[TermDesc],Source[[#This Row],[TermDesc]]))</f>
        <v>1</v>
      </c>
      <c r="AG4431">
        <v>0</v>
      </c>
      <c r="AH4431">
        <v>73.333299999999994</v>
      </c>
      <c r="AI4431">
        <v>4.5999999999999996</v>
      </c>
      <c r="AJ4431">
        <v>4.7</v>
      </c>
      <c r="AK4431">
        <v>0.19969999999999999</v>
      </c>
      <c r="AL44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31">
        <f>IF(AND(Source[[#This Row],[Credit_Noncredit]]="Noncredit",Source[[#This Row],[FTEF]]&gt;0),Source[[#This Row],[NC XLST FTES]]*525/(437.5*Source[[#This Row],[FTEF]]),0)</f>
        <v>0</v>
      </c>
      <c r="AN4431">
        <f>IF(Source[[#This Row],[Credit_Noncredit]]="Credit",Source[[#This Row],[Census Enrollment]],Source[[#This Row],[Noncredit Avg. Attendance]])</f>
        <v>47</v>
      </c>
    </row>
    <row r="4432" spans="1:40" x14ac:dyDescent="0.25">
      <c r="A4432" t="s">
        <v>1914</v>
      </c>
      <c r="B4432" t="s">
        <v>886</v>
      </c>
      <c r="C4432" t="s">
        <v>34</v>
      </c>
      <c r="D4432" t="s">
        <v>946</v>
      </c>
      <c r="E4432" s="4">
        <v>78853</v>
      </c>
      <c r="F4432" s="4" t="s">
        <v>947</v>
      </c>
      <c r="G4432" s="4">
        <v>30</v>
      </c>
      <c r="H4432" t="str">
        <f>CONCATENATE(Source[[#This Row],[Subject]],TRIM(Source[[#This Row],[Course]]))</f>
        <v>IDST30</v>
      </c>
      <c r="I4432" t="str">
        <f>VLOOKUP(Source[[#This Row],[SubjCrse]],'Courses and Categories'!$E$2:$G$1816,3,FALSE)</f>
        <v>Credit General Education</v>
      </c>
      <c r="J4432">
        <v>931</v>
      </c>
      <c r="K4432" t="s">
        <v>2004</v>
      </c>
      <c r="L4432" t="s">
        <v>39</v>
      </c>
      <c r="M4432" t="s">
        <v>897</v>
      </c>
      <c r="N4432" t="s">
        <v>42</v>
      </c>
      <c r="O4432" t="s">
        <v>42</v>
      </c>
      <c r="P4432" t="s">
        <v>42</v>
      </c>
      <c r="Q4432" t="s">
        <v>42</v>
      </c>
      <c r="S4432" t="s">
        <v>134</v>
      </c>
      <c r="T4432" t="s">
        <v>44</v>
      </c>
      <c r="U4432" s="1">
        <v>43711</v>
      </c>
      <c r="V4432" s="1">
        <v>43819</v>
      </c>
      <c r="W4432" t="s">
        <v>2005</v>
      </c>
      <c r="X4432" t="s">
        <v>899</v>
      </c>
      <c r="Y4432">
        <v>36</v>
      </c>
      <c r="Z4432">
        <v>31</v>
      </c>
      <c r="AA4432">
        <v>45</v>
      </c>
      <c r="AB4432">
        <v>68.888900000000007</v>
      </c>
      <c r="AD4432">
        <f>IF(ISBLANK(Source[[#This Row],[CrosslistID]]),1,1/COUNTIFS(Source[CrosslistID],Source[[#This Row],[CrosslistID]],Source[TermDesc],Source[[#This Row],[TermDesc]]))</f>
        <v>1</v>
      </c>
      <c r="AG4432">
        <v>0</v>
      </c>
      <c r="AH4432">
        <v>68.888900000000007</v>
      </c>
      <c r="AI4432">
        <v>3.4</v>
      </c>
      <c r="AJ4432">
        <v>3.6</v>
      </c>
      <c r="AK4432">
        <v>0.2</v>
      </c>
      <c r="AL44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32">
        <f>IF(AND(Source[[#This Row],[Credit_Noncredit]]="Noncredit",Source[[#This Row],[FTEF]]&gt;0),Source[[#This Row],[NC XLST FTES]]*525/(437.5*Source[[#This Row],[FTEF]]),0)</f>
        <v>0</v>
      </c>
      <c r="AN4432">
        <f>IF(Source[[#This Row],[Credit_Noncredit]]="Credit",Source[[#This Row],[Census Enrollment]],Source[[#This Row],[Noncredit Avg. Attendance]])</f>
        <v>36</v>
      </c>
    </row>
    <row r="4433" spans="1:40" x14ac:dyDescent="0.25">
      <c r="A4433" t="s">
        <v>1914</v>
      </c>
      <c r="B4433" t="s">
        <v>886</v>
      </c>
      <c r="C4433" t="s">
        <v>34</v>
      </c>
      <c r="D4433" t="s">
        <v>946</v>
      </c>
      <c r="E4433" s="4">
        <v>75512</v>
      </c>
      <c r="F4433" s="4" t="s">
        <v>947</v>
      </c>
      <c r="G4433" s="4">
        <v>36</v>
      </c>
      <c r="H4433" t="str">
        <f>CONCATENATE(Source[[#This Row],[Subject]],TRIM(Source[[#This Row],[Course]]))</f>
        <v>IDST36</v>
      </c>
      <c r="I4433" t="str">
        <f>VLOOKUP(Source[[#This Row],[SubjCrse]],'Courses and Categories'!$E$2:$G$1816,3,FALSE)</f>
        <v>Credit General Education</v>
      </c>
      <c r="J4433">
        <v>1</v>
      </c>
      <c r="K4433" t="s">
        <v>2006</v>
      </c>
      <c r="L4433" t="s">
        <v>39</v>
      </c>
      <c r="M4433" t="s">
        <v>903</v>
      </c>
      <c r="N4433" t="s">
        <v>59</v>
      </c>
      <c r="O4433">
        <v>1110</v>
      </c>
      <c r="P4433">
        <v>1225</v>
      </c>
      <c r="Q4433" t="s">
        <v>850</v>
      </c>
      <c r="R4433">
        <v>203</v>
      </c>
      <c r="S4433" t="s">
        <v>134</v>
      </c>
      <c r="T4433">
        <v>1</v>
      </c>
      <c r="U4433" s="1">
        <v>43694</v>
      </c>
      <c r="V4433" s="1">
        <v>43819</v>
      </c>
      <c r="W4433" t="s">
        <v>2007</v>
      </c>
      <c r="X4433" t="s">
        <v>1929</v>
      </c>
      <c r="Y4433">
        <v>34</v>
      </c>
      <c r="Z4433">
        <v>33</v>
      </c>
      <c r="AA4433">
        <v>45</v>
      </c>
      <c r="AB4433">
        <v>73.333299999999994</v>
      </c>
      <c r="AD4433">
        <f>IF(ISBLANK(Source[[#This Row],[CrosslistID]]),1,1/COUNTIFS(Source[CrosslistID],Source[[#This Row],[CrosslistID]],Source[TermDesc],Source[[#This Row],[TermDesc]]))</f>
        <v>1</v>
      </c>
      <c r="AG4433">
        <v>0</v>
      </c>
      <c r="AH4433">
        <v>73.333299999999994</v>
      </c>
      <c r="AI4433">
        <v>3.2</v>
      </c>
      <c r="AJ4433">
        <v>3.4</v>
      </c>
      <c r="AK4433">
        <v>0.2</v>
      </c>
      <c r="AL44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33">
        <f>IF(AND(Source[[#This Row],[Credit_Noncredit]]="Noncredit",Source[[#This Row],[FTEF]]&gt;0),Source[[#This Row],[NC XLST FTES]]*525/(437.5*Source[[#This Row],[FTEF]]),0)</f>
        <v>0</v>
      </c>
      <c r="AN4433">
        <f>IF(Source[[#This Row],[Credit_Noncredit]]="Credit",Source[[#This Row],[Census Enrollment]],Source[[#This Row],[Noncredit Avg. Attendance]])</f>
        <v>34</v>
      </c>
    </row>
    <row r="4434" spans="1:40" x14ac:dyDescent="0.25">
      <c r="A4434" t="s">
        <v>1914</v>
      </c>
      <c r="B4434" t="s">
        <v>886</v>
      </c>
      <c r="C4434" t="s">
        <v>34</v>
      </c>
      <c r="D4434" t="s">
        <v>946</v>
      </c>
      <c r="E4434" s="4">
        <v>71487</v>
      </c>
      <c r="F4434" s="4" t="s">
        <v>947</v>
      </c>
      <c r="G4434" s="4">
        <v>36</v>
      </c>
      <c r="H4434" t="str">
        <f>CONCATENATE(Source[[#This Row],[Subject]],TRIM(Source[[#This Row],[Course]]))</f>
        <v>IDST36</v>
      </c>
      <c r="I4434" t="str">
        <f>VLOOKUP(Source[[#This Row],[SubjCrse]],'Courses and Categories'!$E$2:$G$1816,3,FALSE)</f>
        <v>Credit General Education</v>
      </c>
      <c r="J4434">
        <v>831</v>
      </c>
      <c r="K4434" t="s">
        <v>2006</v>
      </c>
      <c r="L4434" t="s">
        <v>39</v>
      </c>
      <c r="M4434" t="s">
        <v>897</v>
      </c>
      <c r="N4434" t="s">
        <v>42</v>
      </c>
      <c r="O4434" t="s">
        <v>42</v>
      </c>
      <c r="P4434" t="s">
        <v>42</v>
      </c>
      <c r="Q4434" t="s">
        <v>42</v>
      </c>
      <c r="S4434" t="s">
        <v>134</v>
      </c>
      <c r="T4434">
        <v>1</v>
      </c>
      <c r="U4434" s="1">
        <v>43694</v>
      </c>
      <c r="V4434" s="1">
        <v>43819</v>
      </c>
      <c r="W4434" t="s">
        <v>2007</v>
      </c>
      <c r="X4434" t="s">
        <v>899</v>
      </c>
      <c r="Y4434">
        <v>41</v>
      </c>
      <c r="Z4434">
        <v>36</v>
      </c>
      <c r="AA4434">
        <v>45</v>
      </c>
      <c r="AB4434">
        <v>80</v>
      </c>
      <c r="AD4434">
        <f>IF(ISBLANK(Source[[#This Row],[CrosslistID]]),1,1/COUNTIFS(Source[CrosslistID],Source[[#This Row],[CrosslistID]],Source[TermDesc],Source[[#This Row],[TermDesc]]))</f>
        <v>1</v>
      </c>
      <c r="AG4434">
        <v>0</v>
      </c>
      <c r="AH4434">
        <v>80</v>
      </c>
      <c r="AI4434">
        <v>4.0999999999999996</v>
      </c>
      <c r="AJ4434">
        <v>4.0999999999999996</v>
      </c>
      <c r="AK4434">
        <v>0.2</v>
      </c>
      <c r="AL44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34">
        <f>IF(AND(Source[[#This Row],[Credit_Noncredit]]="Noncredit",Source[[#This Row],[FTEF]]&gt;0),Source[[#This Row],[NC XLST FTES]]*525/(437.5*Source[[#This Row],[FTEF]]),0)</f>
        <v>0</v>
      </c>
      <c r="AN4434">
        <f>IF(Source[[#This Row],[Credit_Noncredit]]="Credit",Source[[#This Row],[Census Enrollment]],Source[[#This Row],[Noncredit Avg. Attendance]])</f>
        <v>41</v>
      </c>
    </row>
    <row r="4435" spans="1:40" x14ac:dyDescent="0.25">
      <c r="A4435" t="s">
        <v>1914</v>
      </c>
      <c r="B4435" t="s">
        <v>886</v>
      </c>
      <c r="C4435" t="s">
        <v>34</v>
      </c>
      <c r="D4435" t="s">
        <v>946</v>
      </c>
      <c r="E4435" s="4">
        <v>77811</v>
      </c>
      <c r="F4435" s="4" t="s">
        <v>947</v>
      </c>
      <c r="G4435" s="4">
        <v>37</v>
      </c>
      <c r="H4435" t="str">
        <f>CONCATENATE(Source[[#This Row],[Subject]],TRIM(Source[[#This Row],[Course]]))</f>
        <v>IDST37</v>
      </c>
      <c r="I4435" t="str">
        <f>VLOOKUP(Source[[#This Row],[SubjCrse]],'Courses and Categories'!$E$2:$G$1816,3,FALSE)</f>
        <v>Credit General Education</v>
      </c>
      <c r="J4435">
        <v>1</v>
      </c>
      <c r="K4435" t="s">
        <v>948</v>
      </c>
      <c r="L4435" t="s">
        <v>39</v>
      </c>
      <c r="M4435" t="s">
        <v>903</v>
      </c>
      <c r="N4435" t="s">
        <v>59</v>
      </c>
      <c r="O4435">
        <v>1110</v>
      </c>
      <c r="P4435">
        <v>1225</v>
      </c>
      <c r="Q4435" t="s">
        <v>923</v>
      </c>
      <c r="R4435">
        <v>114</v>
      </c>
      <c r="S4435" t="s">
        <v>134</v>
      </c>
      <c r="T4435">
        <v>1</v>
      </c>
      <c r="U4435" s="1">
        <v>43694</v>
      </c>
      <c r="V4435" s="1">
        <v>43819</v>
      </c>
      <c r="W4435" t="s">
        <v>956</v>
      </c>
      <c r="X4435" t="s">
        <v>1929</v>
      </c>
      <c r="Y4435">
        <v>56</v>
      </c>
      <c r="Z4435">
        <v>54</v>
      </c>
      <c r="AA4435">
        <v>65</v>
      </c>
      <c r="AB4435">
        <v>83.076899999999995</v>
      </c>
      <c r="AD4435">
        <f>IF(ISBLANK(Source[[#This Row],[CrosslistID]]),1,1/COUNTIFS(Source[CrosslistID],Source[[#This Row],[CrosslistID]],Source[TermDesc],Source[[#This Row],[TermDesc]]))</f>
        <v>1</v>
      </c>
      <c r="AG4435">
        <v>0</v>
      </c>
      <c r="AH4435">
        <v>83.076899999999995</v>
      </c>
      <c r="AI4435">
        <v>5.5</v>
      </c>
      <c r="AJ4435">
        <v>5.6</v>
      </c>
      <c r="AK4435">
        <v>0.2</v>
      </c>
      <c r="AL44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35">
        <f>IF(AND(Source[[#This Row],[Credit_Noncredit]]="Noncredit",Source[[#This Row],[FTEF]]&gt;0),Source[[#This Row],[NC XLST FTES]]*525/(437.5*Source[[#This Row],[FTEF]]),0)</f>
        <v>0</v>
      </c>
      <c r="AN4435">
        <f>IF(Source[[#This Row],[Credit_Noncredit]]="Credit",Source[[#This Row],[Census Enrollment]],Source[[#This Row],[Noncredit Avg. Attendance]])</f>
        <v>56</v>
      </c>
    </row>
    <row r="4436" spans="1:40" x14ac:dyDescent="0.25">
      <c r="A4436" t="s">
        <v>1914</v>
      </c>
      <c r="B4436" t="s">
        <v>886</v>
      </c>
      <c r="C4436" t="s">
        <v>34</v>
      </c>
      <c r="D4436" t="s">
        <v>946</v>
      </c>
      <c r="E4436" s="4">
        <v>77114</v>
      </c>
      <c r="F4436" s="4" t="s">
        <v>947</v>
      </c>
      <c r="G4436" s="4">
        <v>37</v>
      </c>
      <c r="H4436" t="str">
        <f>CONCATENATE(Source[[#This Row],[Subject]],TRIM(Source[[#This Row],[Course]]))</f>
        <v>IDST37</v>
      </c>
      <c r="I4436" t="str">
        <f>VLOOKUP(Source[[#This Row],[SubjCrse]],'Courses and Categories'!$E$2:$G$1816,3,FALSE)</f>
        <v>Credit General Education</v>
      </c>
      <c r="J4436">
        <v>2</v>
      </c>
      <c r="K4436" t="s">
        <v>948</v>
      </c>
      <c r="L4436" t="s">
        <v>39</v>
      </c>
      <c r="M4436" t="s">
        <v>903</v>
      </c>
      <c r="N4436" t="s">
        <v>59</v>
      </c>
      <c r="O4436">
        <v>1240</v>
      </c>
      <c r="P4436">
        <v>1355</v>
      </c>
      <c r="Q4436" t="s">
        <v>238</v>
      </c>
      <c r="R4436">
        <v>710</v>
      </c>
      <c r="S4436" t="s">
        <v>134</v>
      </c>
      <c r="T4436">
        <v>1</v>
      </c>
      <c r="U4436" s="1">
        <v>43694</v>
      </c>
      <c r="V4436" s="1">
        <v>43819</v>
      </c>
      <c r="W4436" t="s">
        <v>2005</v>
      </c>
      <c r="X4436" t="s">
        <v>1929</v>
      </c>
      <c r="Y4436">
        <v>36</v>
      </c>
      <c r="Z4436">
        <v>36</v>
      </c>
      <c r="AA4436">
        <v>45</v>
      </c>
      <c r="AB4436">
        <v>80</v>
      </c>
      <c r="AD4436">
        <f>IF(ISBLANK(Source[[#This Row],[CrosslistID]]),1,1/COUNTIFS(Source[CrosslistID],Source[[#This Row],[CrosslistID]],Source[TermDesc],Source[[#This Row],[TermDesc]]))</f>
        <v>1</v>
      </c>
      <c r="AG4436">
        <v>0</v>
      </c>
      <c r="AH4436">
        <v>80</v>
      </c>
      <c r="AI4436">
        <v>3.6</v>
      </c>
      <c r="AJ4436">
        <v>3.6</v>
      </c>
      <c r="AK4436">
        <v>0.2</v>
      </c>
      <c r="AL44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36">
        <f>IF(AND(Source[[#This Row],[Credit_Noncredit]]="Noncredit",Source[[#This Row],[FTEF]]&gt;0),Source[[#This Row],[NC XLST FTES]]*525/(437.5*Source[[#This Row],[FTEF]]),0)</f>
        <v>0</v>
      </c>
      <c r="AN4436">
        <f>IF(Source[[#This Row],[Credit_Noncredit]]="Credit",Source[[#This Row],[Census Enrollment]],Source[[#This Row],[Noncredit Avg. Attendance]])</f>
        <v>36</v>
      </c>
    </row>
    <row r="4437" spans="1:40" x14ac:dyDescent="0.25">
      <c r="A4437" t="s">
        <v>1914</v>
      </c>
      <c r="B4437" t="s">
        <v>886</v>
      </c>
      <c r="C4437" t="s">
        <v>34</v>
      </c>
      <c r="D4437" t="s">
        <v>946</v>
      </c>
      <c r="E4437" s="4">
        <v>78852</v>
      </c>
      <c r="F4437" s="4" t="s">
        <v>947</v>
      </c>
      <c r="G4437" s="4">
        <v>37</v>
      </c>
      <c r="H4437" t="str">
        <f>CONCATENATE(Source[[#This Row],[Subject]],TRIM(Source[[#This Row],[Course]]))</f>
        <v>IDST37</v>
      </c>
      <c r="I4437" t="str">
        <f>VLOOKUP(Source[[#This Row],[SubjCrse]],'Courses and Categories'!$E$2:$G$1816,3,FALSE)</f>
        <v>Credit General Education</v>
      </c>
      <c r="J4437">
        <v>3</v>
      </c>
      <c r="K4437" t="s">
        <v>948</v>
      </c>
      <c r="L4437" t="s">
        <v>39</v>
      </c>
      <c r="M4437" t="s">
        <v>903</v>
      </c>
      <c r="N4437" t="s">
        <v>50</v>
      </c>
      <c r="O4437">
        <v>810</v>
      </c>
      <c r="P4437">
        <v>1115</v>
      </c>
      <c r="Q4437" t="s">
        <v>1659</v>
      </c>
      <c r="S4437" t="s">
        <v>134</v>
      </c>
      <c r="T4437" t="s">
        <v>1954</v>
      </c>
      <c r="U4437" s="1">
        <v>43703</v>
      </c>
      <c r="V4437" s="1">
        <v>43819</v>
      </c>
      <c r="W4437" t="s">
        <v>956</v>
      </c>
      <c r="X4437" t="s">
        <v>905</v>
      </c>
      <c r="Y4437">
        <v>23</v>
      </c>
      <c r="Z4437">
        <v>15</v>
      </c>
      <c r="AA4437">
        <v>45</v>
      </c>
      <c r="AB4437">
        <v>33.333300000000001</v>
      </c>
      <c r="AD4437">
        <f>IF(ISBLANK(Source[[#This Row],[CrosslistID]]),1,1/COUNTIFS(Source[CrosslistID],Source[[#This Row],[CrosslistID]],Source[TermDesc],Source[[#This Row],[TermDesc]]))</f>
        <v>1</v>
      </c>
      <c r="AG4437">
        <v>0</v>
      </c>
      <c r="AH4437">
        <v>33.333300000000001</v>
      </c>
      <c r="AI4437">
        <v>2.4580000000000002</v>
      </c>
      <c r="AJ4437">
        <v>2.4580000000000002</v>
      </c>
      <c r="AK4437">
        <v>0.2</v>
      </c>
      <c r="AL44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37">
        <f>IF(AND(Source[[#This Row],[Credit_Noncredit]]="Noncredit",Source[[#This Row],[FTEF]]&gt;0),Source[[#This Row],[NC XLST FTES]]*525/(437.5*Source[[#This Row],[FTEF]]),0)</f>
        <v>0</v>
      </c>
      <c r="AN4437">
        <f>IF(Source[[#This Row],[Credit_Noncredit]]="Credit",Source[[#This Row],[Census Enrollment]],Source[[#This Row],[Noncredit Avg. Attendance]])</f>
        <v>23</v>
      </c>
    </row>
    <row r="4438" spans="1:40" x14ac:dyDescent="0.25">
      <c r="A4438" t="s">
        <v>1914</v>
      </c>
      <c r="B4438" t="s">
        <v>886</v>
      </c>
      <c r="C4438" t="s">
        <v>34</v>
      </c>
      <c r="D4438" t="s">
        <v>946</v>
      </c>
      <c r="E4438" s="4">
        <v>78601</v>
      </c>
      <c r="F4438" s="4" t="s">
        <v>947</v>
      </c>
      <c r="G4438" s="4">
        <v>37</v>
      </c>
      <c r="H4438" t="str">
        <f>CONCATENATE(Source[[#This Row],[Subject]],TRIM(Source[[#This Row],[Course]]))</f>
        <v>IDST37</v>
      </c>
      <c r="I4438" t="str">
        <f>VLOOKUP(Source[[#This Row],[SubjCrse]],'Courses and Categories'!$E$2:$G$1816,3,FALSE)</f>
        <v>Credit General Education</v>
      </c>
      <c r="J4438">
        <v>551</v>
      </c>
      <c r="K4438" t="s">
        <v>948</v>
      </c>
      <c r="L4438" t="s">
        <v>87</v>
      </c>
      <c r="M4438" t="s">
        <v>903</v>
      </c>
      <c r="N4438" t="s">
        <v>50</v>
      </c>
      <c r="O4438">
        <v>1810</v>
      </c>
      <c r="P4438">
        <v>2100</v>
      </c>
      <c r="Q4438" t="s">
        <v>52</v>
      </c>
      <c r="R4438">
        <v>277</v>
      </c>
      <c r="S4438" t="s">
        <v>53</v>
      </c>
      <c r="T4438">
        <v>1</v>
      </c>
      <c r="U4438" s="1">
        <v>43694</v>
      </c>
      <c r="V4438" s="1">
        <v>43819</v>
      </c>
      <c r="W4438" t="s">
        <v>2005</v>
      </c>
      <c r="X4438" t="s">
        <v>1929</v>
      </c>
      <c r="Y4438">
        <v>31</v>
      </c>
      <c r="Z4438">
        <v>28</v>
      </c>
      <c r="AA4438">
        <v>45</v>
      </c>
      <c r="AB4438">
        <v>62.222200000000001</v>
      </c>
      <c r="AD4438">
        <f>IF(ISBLANK(Source[[#This Row],[CrosslistID]]),1,1/COUNTIFS(Source[CrosslistID],Source[[#This Row],[CrosslistID]],Source[TermDesc],Source[[#This Row],[TermDesc]]))</f>
        <v>1</v>
      </c>
      <c r="AG4438">
        <v>0</v>
      </c>
      <c r="AH4438">
        <v>62.222200000000001</v>
      </c>
      <c r="AI4438">
        <v>3.1</v>
      </c>
      <c r="AJ4438">
        <v>3.1</v>
      </c>
      <c r="AK4438">
        <v>0.2</v>
      </c>
      <c r="AL44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38">
        <f>IF(AND(Source[[#This Row],[Credit_Noncredit]]="Noncredit",Source[[#This Row],[FTEF]]&gt;0),Source[[#This Row],[NC XLST FTES]]*525/(437.5*Source[[#This Row],[FTEF]]),0)</f>
        <v>0</v>
      </c>
      <c r="AN4438">
        <f>IF(Source[[#This Row],[Credit_Noncredit]]="Credit",Source[[#This Row],[Census Enrollment]],Source[[#This Row],[Noncredit Avg. Attendance]])</f>
        <v>31</v>
      </c>
    </row>
    <row r="4439" spans="1:40" x14ac:dyDescent="0.25">
      <c r="A4439" t="s">
        <v>1914</v>
      </c>
      <c r="B4439" t="s">
        <v>886</v>
      </c>
      <c r="C4439" t="s">
        <v>34</v>
      </c>
      <c r="D4439" t="s">
        <v>946</v>
      </c>
      <c r="E4439" s="4">
        <v>72386</v>
      </c>
      <c r="F4439" s="4" t="s">
        <v>947</v>
      </c>
      <c r="G4439" s="4">
        <v>37</v>
      </c>
      <c r="H4439" t="str">
        <f>CONCATENATE(Source[[#This Row],[Subject]],TRIM(Source[[#This Row],[Course]]))</f>
        <v>IDST37</v>
      </c>
      <c r="I4439" t="str">
        <f>VLOOKUP(Source[[#This Row],[SubjCrse]],'Courses and Categories'!$E$2:$G$1816,3,FALSE)</f>
        <v>Credit General Education</v>
      </c>
      <c r="J4439">
        <v>931</v>
      </c>
      <c r="K4439" t="s">
        <v>948</v>
      </c>
      <c r="L4439" t="s">
        <v>87</v>
      </c>
      <c r="M4439" t="s">
        <v>897</v>
      </c>
      <c r="N4439" t="s">
        <v>42</v>
      </c>
      <c r="O4439" t="s">
        <v>42</v>
      </c>
      <c r="P4439" t="s">
        <v>42</v>
      </c>
      <c r="Q4439" t="s">
        <v>42</v>
      </c>
      <c r="S4439" t="s">
        <v>134</v>
      </c>
      <c r="T4439" t="s">
        <v>44</v>
      </c>
      <c r="U4439" s="1">
        <v>43711</v>
      </c>
      <c r="V4439" s="1">
        <v>43819</v>
      </c>
      <c r="W4439" t="s">
        <v>953</v>
      </c>
      <c r="X4439" t="s">
        <v>899</v>
      </c>
      <c r="Y4439">
        <v>36</v>
      </c>
      <c r="Z4439">
        <v>34</v>
      </c>
      <c r="AA4439">
        <v>45</v>
      </c>
      <c r="AB4439">
        <v>75.555599999999998</v>
      </c>
      <c r="AD4439">
        <f>IF(ISBLANK(Source[[#This Row],[CrosslistID]]),1,1/COUNTIFS(Source[CrosslistID],Source[[#This Row],[CrosslistID]],Source[TermDesc],Source[[#This Row],[TermDesc]]))</f>
        <v>1</v>
      </c>
      <c r="AG4439">
        <v>0</v>
      </c>
      <c r="AH4439">
        <v>75.555599999999998</v>
      </c>
      <c r="AI4439">
        <v>3.2</v>
      </c>
      <c r="AJ4439">
        <v>3.6</v>
      </c>
      <c r="AK4439">
        <v>0.2</v>
      </c>
      <c r="AL44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39">
        <f>IF(AND(Source[[#This Row],[Credit_Noncredit]]="Noncredit",Source[[#This Row],[FTEF]]&gt;0),Source[[#This Row],[NC XLST FTES]]*525/(437.5*Source[[#This Row],[FTEF]]),0)</f>
        <v>0</v>
      </c>
      <c r="AN4439">
        <f>IF(Source[[#This Row],[Credit_Noncredit]]="Credit",Source[[#This Row],[Census Enrollment]],Source[[#This Row],[Noncredit Avg. Attendance]])</f>
        <v>36</v>
      </c>
    </row>
    <row r="4440" spans="1:40" x14ac:dyDescent="0.25">
      <c r="A4440" t="s">
        <v>1914</v>
      </c>
      <c r="B4440" t="s">
        <v>886</v>
      </c>
      <c r="C4440" t="s">
        <v>34</v>
      </c>
      <c r="D4440" t="s">
        <v>946</v>
      </c>
      <c r="E4440" s="4">
        <v>78703</v>
      </c>
      <c r="F4440" s="4" t="s">
        <v>947</v>
      </c>
      <c r="G4440" s="4">
        <v>37</v>
      </c>
      <c r="H4440" t="str">
        <f>CONCATENATE(Source[[#This Row],[Subject]],TRIM(Source[[#This Row],[Course]]))</f>
        <v>IDST37</v>
      </c>
      <c r="I4440" t="str">
        <f>VLOOKUP(Source[[#This Row],[SubjCrse]],'Courses and Categories'!$E$2:$G$1816,3,FALSE)</f>
        <v>Credit General Education</v>
      </c>
      <c r="J4440">
        <v>932</v>
      </c>
      <c r="K4440" t="s">
        <v>948</v>
      </c>
      <c r="L4440" t="s">
        <v>87</v>
      </c>
      <c r="M4440" t="s">
        <v>897</v>
      </c>
      <c r="N4440" t="s">
        <v>42</v>
      </c>
      <c r="O4440" t="s">
        <v>42</v>
      </c>
      <c r="P4440" t="s">
        <v>42</v>
      </c>
      <c r="Q4440" t="s">
        <v>42</v>
      </c>
      <c r="S4440" t="s">
        <v>134</v>
      </c>
      <c r="T4440" t="s">
        <v>44</v>
      </c>
      <c r="U4440" s="1">
        <v>43759</v>
      </c>
      <c r="V4440" s="1">
        <v>43819</v>
      </c>
      <c r="W4440" t="s">
        <v>953</v>
      </c>
      <c r="X4440" t="s">
        <v>918</v>
      </c>
      <c r="Y4440">
        <v>39</v>
      </c>
      <c r="Z4440">
        <v>37</v>
      </c>
      <c r="AA4440">
        <v>45</v>
      </c>
      <c r="AB4440">
        <v>82.222200000000001</v>
      </c>
      <c r="AD4440">
        <f>IF(ISBLANK(Source[[#This Row],[CrosslistID]]),1,1/COUNTIFS(Source[CrosslistID],Source[[#This Row],[CrosslistID]],Source[TermDesc],Source[[#This Row],[TermDesc]]))</f>
        <v>1</v>
      </c>
      <c r="AG4440">
        <v>0</v>
      </c>
      <c r="AH4440">
        <v>82.222200000000001</v>
      </c>
      <c r="AI4440">
        <v>3.8</v>
      </c>
      <c r="AJ4440">
        <v>3.9</v>
      </c>
      <c r="AK4440">
        <v>0.2</v>
      </c>
      <c r="AL44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40">
        <f>IF(AND(Source[[#This Row],[Credit_Noncredit]]="Noncredit",Source[[#This Row],[FTEF]]&gt;0),Source[[#This Row],[NC XLST FTES]]*525/(437.5*Source[[#This Row],[FTEF]]),0)</f>
        <v>0</v>
      </c>
      <c r="AN4440">
        <f>IF(Source[[#This Row],[Credit_Noncredit]]="Credit",Source[[#This Row],[Census Enrollment]],Source[[#This Row],[Noncredit Avg. Attendance]])</f>
        <v>39</v>
      </c>
    </row>
    <row r="4441" spans="1:40" x14ac:dyDescent="0.25">
      <c r="A4441" t="s">
        <v>1914</v>
      </c>
      <c r="B4441" t="s">
        <v>886</v>
      </c>
      <c r="C4441" t="s">
        <v>34</v>
      </c>
      <c r="D4441" t="s">
        <v>946</v>
      </c>
      <c r="E4441" s="4">
        <v>74784</v>
      </c>
      <c r="F4441" s="4" t="s">
        <v>947</v>
      </c>
      <c r="G4441" s="4">
        <v>45</v>
      </c>
      <c r="H4441" t="str">
        <f>CONCATENATE(Source[[#This Row],[Subject]],TRIM(Source[[#This Row],[Course]]))</f>
        <v>IDST45</v>
      </c>
      <c r="I4441" t="str">
        <f>VLOOKUP(Source[[#This Row],[SubjCrse]],'Courses and Categories'!$E$2:$G$1816,3,FALSE)</f>
        <v>Credit General Education</v>
      </c>
      <c r="J4441">
        <v>501</v>
      </c>
      <c r="K4441" t="s">
        <v>955</v>
      </c>
      <c r="L4441" t="s">
        <v>87</v>
      </c>
      <c r="M4441" t="s">
        <v>903</v>
      </c>
      <c r="N4441" t="s">
        <v>185</v>
      </c>
      <c r="O4441">
        <v>1810</v>
      </c>
      <c r="P4441">
        <v>2100</v>
      </c>
      <c r="Q4441" t="s">
        <v>238</v>
      </c>
      <c r="R4441">
        <v>701</v>
      </c>
      <c r="S4441" t="s">
        <v>134</v>
      </c>
      <c r="T4441">
        <v>1</v>
      </c>
      <c r="U4441" s="1">
        <v>43694</v>
      </c>
      <c r="V4441" s="1">
        <v>43819</v>
      </c>
      <c r="W4441" t="s">
        <v>2008</v>
      </c>
      <c r="X4441" t="s">
        <v>1929</v>
      </c>
      <c r="Y4441">
        <v>26</v>
      </c>
      <c r="Z4441">
        <v>20</v>
      </c>
      <c r="AA4441">
        <v>45</v>
      </c>
      <c r="AB4441">
        <v>44.444400000000002</v>
      </c>
      <c r="AD4441">
        <f>IF(ISBLANK(Source[[#This Row],[CrosslistID]]),1,1/COUNTIFS(Source[CrosslistID],Source[[#This Row],[CrosslistID]],Source[TermDesc],Source[[#This Row],[TermDesc]]))</f>
        <v>1</v>
      </c>
      <c r="AG4441">
        <v>0</v>
      </c>
      <c r="AH4441">
        <v>44.444400000000002</v>
      </c>
      <c r="AI4441">
        <v>2.4</v>
      </c>
      <c r="AJ4441">
        <v>2.6</v>
      </c>
      <c r="AK4441">
        <v>0.2</v>
      </c>
      <c r="AL44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41">
        <f>IF(AND(Source[[#This Row],[Credit_Noncredit]]="Noncredit",Source[[#This Row],[FTEF]]&gt;0),Source[[#This Row],[NC XLST FTES]]*525/(437.5*Source[[#This Row],[FTEF]]),0)</f>
        <v>0</v>
      </c>
      <c r="AN4441">
        <f>IF(Source[[#This Row],[Credit_Noncredit]]="Credit",Source[[#This Row],[Census Enrollment]],Source[[#This Row],[Noncredit Avg. Attendance]])</f>
        <v>26</v>
      </c>
    </row>
    <row r="4442" spans="1:40" x14ac:dyDescent="0.25">
      <c r="A4442" t="s">
        <v>1914</v>
      </c>
      <c r="B4442" t="s">
        <v>886</v>
      </c>
      <c r="C4442" t="s">
        <v>34</v>
      </c>
      <c r="D4442" t="s">
        <v>946</v>
      </c>
      <c r="E4442" s="4">
        <v>74242</v>
      </c>
      <c r="F4442" s="4" t="s">
        <v>947</v>
      </c>
      <c r="G4442" s="4">
        <v>46</v>
      </c>
      <c r="H4442" t="str">
        <f>CONCATENATE(Source[[#This Row],[Subject]],TRIM(Source[[#This Row],[Course]]))</f>
        <v>IDST46</v>
      </c>
      <c r="I4442" t="str">
        <f>VLOOKUP(Source[[#This Row],[SubjCrse]],'Courses and Categories'!$E$2:$G$1816,3,FALSE)</f>
        <v>Credit General Education</v>
      </c>
      <c r="J4442">
        <v>1</v>
      </c>
      <c r="K4442" t="s">
        <v>2009</v>
      </c>
      <c r="L4442" t="s">
        <v>39</v>
      </c>
      <c r="M4442" t="s">
        <v>903</v>
      </c>
      <c r="N4442" t="s">
        <v>59</v>
      </c>
      <c r="O4442">
        <v>940</v>
      </c>
      <c r="P4442">
        <v>1055</v>
      </c>
      <c r="Q4442" t="s">
        <v>233</v>
      </c>
      <c r="R4442">
        <v>218</v>
      </c>
      <c r="S4442" t="s">
        <v>134</v>
      </c>
      <c r="T4442">
        <v>1</v>
      </c>
      <c r="U4442" s="1">
        <v>43694</v>
      </c>
      <c r="V4442" s="1">
        <v>43819</v>
      </c>
      <c r="W4442" t="s">
        <v>956</v>
      </c>
      <c r="X4442" t="s">
        <v>1929</v>
      </c>
      <c r="Y4442">
        <v>28</v>
      </c>
      <c r="Z4442">
        <v>19</v>
      </c>
      <c r="AA4442">
        <v>45</v>
      </c>
      <c r="AB4442">
        <v>42.222200000000001</v>
      </c>
      <c r="AD4442">
        <f>IF(ISBLANK(Source[[#This Row],[CrosslistID]]),1,1/COUNTIFS(Source[CrosslistID],Source[[#This Row],[CrosslistID]],Source[TermDesc],Source[[#This Row],[TermDesc]]))</f>
        <v>1</v>
      </c>
      <c r="AG4442">
        <v>0</v>
      </c>
      <c r="AH4442">
        <v>42.222200000000001</v>
      </c>
      <c r="AI4442">
        <v>2.8</v>
      </c>
      <c r="AJ4442">
        <v>2.8</v>
      </c>
      <c r="AK4442">
        <v>0.2</v>
      </c>
      <c r="AL44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42">
        <f>IF(AND(Source[[#This Row],[Credit_Noncredit]]="Noncredit",Source[[#This Row],[FTEF]]&gt;0),Source[[#This Row],[NC XLST FTES]]*525/(437.5*Source[[#This Row],[FTEF]]),0)</f>
        <v>0</v>
      </c>
      <c r="AN4442">
        <f>IF(Source[[#This Row],[Credit_Noncredit]]="Credit",Source[[#This Row],[Census Enrollment]],Source[[#This Row],[Noncredit Avg. Attendance]])</f>
        <v>28</v>
      </c>
    </row>
    <row r="4443" spans="1:40" x14ac:dyDescent="0.25">
      <c r="A4443" t="s">
        <v>1914</v>
      </c>
      <c r="B4443" t="s">
        <v>886</v>
      </c>
      <c r="C4443" t="s">
        <v>34</v>
      </c>
      <c r="D4443" t="s">
        <v>946</v>
      </c>
      <c r="E4443" s="4">
        <v>77442</v>
      </c>
      <c r="F4443" s="4" t="s">
        <v>947</v>
      </c>
      <c r="G4443" s="4">
        <v>50</v>
      </c>
      <c r="H4443" t="str">
        <f>CONCATENATE(Source[[#This Row],[Subject]],TRIM(Source[[#This Row],[Course]]))</f>
        <v>IDST50</v>
      </c>
      <c r="I4443" t="str">
        <f>VLOOKUP(Source[[#This Row],[SubjCrse]],'Courses and Categories'!$E$2:$G$1816,3,FALSE)</f>
        <v>Credit General Education</v>
      </c>
      <c r="J4443">
        <v>1</v>
      </c>
      <c r="K4443" t="s">
        <v>957</v>
      </c>
      <c r="L4443" t="s">
        <v>39</v>
      </c>
      <c r="M4443" t="s">
        <v>903</v>
      </c>
      <c r="N4443" t="s">
        <v>59</v>
      </c>
      <c r="O4443">
        <v>1240</v>
      </c>
      <c r="P4443">
        <v>1355</v>
      </c>
      <c r="Q4443" t="s">
        <v>236</v>
      </c>
      <c r="R4443">
        <v>357</v>
      </c>
      <c r="S4443" t="s">
        <v>134</v>
      </c>
      <c r="T4443">
        <v>1</v>
      </c>
      <c r="U4443" s="1">
        <v>43694</v>
      </c>
      <c r="V4443" s="1">
        <v>43819</v>
      </c>
      <c r="W4443" t="s">
        <v>1454</v>
      </c>
      <c r="X4443" t="s">
        <v>1929</v>
      </c>
      <c r="Y4443">
        <v>36</v>
      </c>
      <c r="Z4443">
        <v>33</v>
      </c>
      <c r="AA4443">
        <v>40</v>
      </c>
      <c r="AB4443">
        <v>82.5</v>
      </c>
      <c r="AD4443">
        <f>IF(ISBLANK(Source[[#This Row],[CrosslistID]]),1,1/COUNTIFS(Source[CrosslistID],Source[[#This Row],[CrosslistID]],Source[TermDesc],Source[[#This Row],[TermDesc]]))</f>
        <v>1</v>
      </c>
      <c r="AG4443">
        <v>0</v>
      </c>
      <c r="AH4443">
        <v>82.5</v>
      </c>
      <c r="AI4443">
        <v>3.5</v>
      </c>
      <c r="AJ4443">
        <v>3.6</v>
      </c>
      <c r="AK4443">
        <v>0.2</v>
      </c>
      <c r="AL44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43">
        <f>IF(AND(Source[[#This Row],[Credit_Noncredit]]="Noncredit",Source[[#This Row],[FTEF]]&gt;0),Source[[#This Row],[NC XLST FTES]]*525/(437.5*Source[[#This Row],[FTEF]]),0)</f>
        <v>0</v>
      </c>
      <c r="AN4443">
        <f>IF(Source[[#This Row],[Credit_Noncredit]]="Credit",Source[[#This Row],[Census Enrollment]],Source[[#This Row],[Noncredit Avg. Attendance]])</f>
        <v>36</v>
      </c>
    </row>
    <row r="4444" spans="1:40" x14ac:dyDescent="0.25">
      <c r="A4444" t="s">
        <v>1914</v>
      </c>
      <c r="B4444" t="s">
        <v>886</v>
      </c>
      <c r="C4444" t="s">
        <v>34</v>
      </c>
      <c r="D4444" t="s">
        <v>946</v>
      </c>
      <c r="E4444" s="4">
        <v>77116</v>
      </c>
      <c r="F4444" s="4" t="s">
        <v>947</v>
      </c>
      <c r="G4444" s="4">
        <v>50</v>
      </c>
      <c r="H4444" t="str">
        <f>CONCATENATE(Source[[#This Row],[Subject]],TRIM(Source[[#This Row],[Course]]))</f>
        <v>IDST50</v>
      </c>
      <c r="I4444" t="str">
        <f>VLOOKUP(Source[[#This Row],[SubjCrse]],'Courses and Categories'!$E$2:$G$1816,3,FALSE)</f>
        <v>Credit General Education</v>
      </c>
      <c r="J4444">
        <v>3</v>
      </c>
      <c r="K4444" t="s">
        <v>957</v>
      </c>
      <c r="L4444" t="s">
        <v>39</v>
      </c>
      <c r="M4444" t="s">
        <v>903</v>
      </c>
      <c r="N4444" t="s">
        <v>59</v>
      </c>
      <c r="O4444">
        <v>940</v>
      </c>
      <c r="P4444">
        <v>1055</v>
      </c>
      <c r="Q4444" t="s">
        <v>236</v>
      </c>
      <c r="R4444">
        <v>330</v>
      </c>
      <c r="S4444" t="s">
        <v>134</v>
      </c>
      <c r="T4444">
        <v>1</v>
      </c>
      <c r="U4444" s="1">
        <v>43694</v>
      </c>
      <c r="V4444" s="1">
        <v>43819</v>
      </c>
      <c r="W4444" t="s">
        <v>2010</v>
      </c>
      <c r="X4444" t="s">
        <v>1929</v>
      </c>
      <c r="Y4444">
        <v>38</v>
      </c>
      <c r="Z4444">
        <v>37</v>
      </c>
      <c r="AA4444">
        <v>40</v>
      </c>
      <c r="AB4444">
        <v>92.5</v>
      </c>
      <c r="AD4444">
        <f>IF(ISBLANK(Source[[#This Row],[CrosslistID]]),1,1/COUNTIFS(Source[CrosslistID],Source[[#This Row],[CrosslistID]],Source[TermDesc],Source[[#This Row],[TermDesc]]))</f>
        <v>1</v>
      </c>
      <c r="AG4444">
        <v>0</v>
      </c>
      <c r="AH4444">
        <v>92.5</v>
      </c>
      <c r="AI4444">
        <v>3.8</v>
      </c>
      <c r="AJ4444">
        <v>3.8</v>
      </c>
      <c r="AK4444">
        <v>0.2</v>
      </c>
      <c r="AL44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44">
        <f>IF(AND(Source[[#This Row],[Credit_Noncredit]]="Noncredit",Source[[#This Row],[FTEF]]&gt;0),Source[[#This Row],[NC XLST FTES]]*525/(437.5*Source[[#This Row],[FTEF]]),0)</f>
        <v>0</v>
      </c>
      <c r="AN4444">
        <f>IF(Source[[#This Row],[Credit_Noncredit]]="Credit",Source[[#This Row],[Census Enrollment]],Source[[#This Row],[Noncredit Avg. Attendance]])</f>
        <v>38</v>
      </c>
    </row>
    <row r="4445" spans="1:40" x14ac:dyDescent="0.25">
      <c r="A4445" t="s">
        <v>1914</v>
      </c>
      <c r="B4445" t="s">
        <v>886</v>
      </c>
      <c r="C4445" t="s">
        <v>34</v>
      </c>
      <c r="D4445" t="s">
        <v>946</v>
      </c>
      <c r="E4445" s="4">
        <v>77275</v>
      </c>
      <c r="F4445" s="4" t="s">
        <v>947</v>
      </c>
      <c r="G4445" s="4">
        <v>50</v>
      </c>
      <c r="H4445" t="str">
        <f>CONCATENATE(Source[[#This Row],[Subject]],TRIM(Source[[#This Row],[Course]]))</f>
        <v>IDST50</v>
      </c>
      <c r="I4445" t="str">
        <f>VLOOKUP(Source[[#This Row],[SubjCrse]],'Courses and Categories'!$E$2:$G$1816,3,FALSE)</f>
        <v>Credit General Education</v>
      </c>
      <c r="J4445">
        <v>4</v>
      </c>
      <c r="K4445" t="s">
        <v>957</v>
      </c>
      <c r="L4445" t="s">
        <v>39</v>
      </c>
      <c r="M4445" t="s">
        <v>903</v>
      </c>
      <c r="N4445" t="s">
        <v>1041</v>
      </c>
      <c r="O4445">
        <v>1010</v>
      </c>
      <c r="P4445">
        <v>1100</v>
      </c>
      <c r="Q4445" t="s">
        <v>238</v>
      </c>
      <c r="R4445">
        <v>716</v>
      </c>
      <c r="S4445" t="s">
        <v>134</v>
      </c>
      <c r="T4445">
        <v>1</v>
      </c>
      <c r="U4445" s="1">
        <v>43694</v>
      </c>
      <c r="V4445" s="1">
        <v>43819</v>
      </c>
      <c r="W4445" t="s">
        <v>2011</v>
      </c>
      <c r="X4445" t="s">
        <v>1929</v>
      </c>
      <c r="Y4445">
        <v>39</v>
      </c>
      <c r="Z4445">
        <v>31</v>
      </c>
      <c r="AA4445">
        <v>40</v>
      </c>
      <c r="AB4445">
        <v>77.5</v>
      </c>
      <c r="AD4445">
        <f>IF(ISBLANK(Source[[#This Row],[CrosslistID]]),1,1/COUNTIFS(Source[CrosslistID],Source[[#This Row],[CrosslistID]],Source[TermDesc],Source[[#This Row],[TermDesc]]))</f>
        <v>1</v>
      </c>
      <c r="AG4445">
        <v>0</v>
      </c>
      <c r="AH4445">
        <v>77.5</v>
      </c>
      <c r="AI4445">
        <v>3.8</v>
      </c>
      <c r="AJ4445">
        <v>3.9</v>
      </c>
      <c r="AK4445">
        <v>0.2</v>
      </c>
      <c r="AL44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45">
        <f>IF(AND(Source[[#This Row],[Credit_Noncredit]]="Noncredit",Source[[#This Row],[FTEF]]&gt;0),Source[[#This Row],[NC XLST FTES]]*525/(437.5*Source[[#This Row],[FTEF]]),0)</f>
        <v>0</v>
      </c>
      <c r="AN4445">
        <f>IF(Source[[#This Row],[Credit_Noncredit]]="Credit",Source[[#This Row],[Census Enrollment]],Source[[#This Row],[Noncredit Avg. Attendance]])</f>
        <v>39</v>
      </c>
    </row>
    <row r="4446" spans="1:40" x14ac:dyDescent="0.25">
      <c r="A4446" t="s">
        <v>1914</v>
      </c>
      <c r="B4446" t="s">
        <v>886</v>
      </c>
      <c r="C4446" t="s">
        <v>34</v>
      </c>
      <c r="D4446" t="s">
        <v>946</v>
      </c>
      <c r="E4446" s="4">
        <v>78265</v>
      </c>
      <c r="F4446" s="4" t="s">
        <v>947</v>
      </c>
      <c r="G4446" s="4">
        <v>50</v>
      </c>
      <c r="H4446" t="str">
        <f>CONCATENATE(Source[[#This Row],[Subject]],TRIM(Source[[#This Row],[Course]]))</f>
        <v>IDST50</v>
      </c>
      <c r="I4446" t="str">
        <f>VLOOKUP(Source[[#This Row],[SubjCrse]],'Courses and Categories'!$E$2:$G$1816,3,FALSE)</f>
        <v>Credit General Education</v>
      </c>
      <c r="J4446">
        <v>5</v>
      </c>
      <c r="K4446" t="s">
        <v>957</v>
      </c>
      <c r="L4446" t="s">
        <v>39</v>
      </c>
      <c r="M4446" t="s">
        <v>903</v>
      </c>
      <c r="N4446" t="s">
        <v>288</v>
      </c>
      <c r="O4446">
        <v>1340</v>
      </c>
      <c r="P4446">
        <v>1510</v>
      </c>
      <c r="Q4446" t="s">
        <v>2012</v>
      </c>
      <c r="S4446" t="s">
        <v>134</v>
      </c>
      <c r="T4446" t="s">
        <v>1954</v>
      </c>
      <c r="U4446" s="1">
        <v>43703</v>
      </c>
      <c r="V4446" s="1">
        <v>43819</v>
      </c>
      <c r="W4446" t="s">
        <v>956</v>
      </c>
      <c r="X4446" t="s">
        <v>905</v>
      </c>
      <c r="Y4446">
        <v>35</v>
      </c>
      <c r="Z4446">
        <v>34</v>
      </c>
      <c r="AA4446">
        <v>45</v>
      </c>
      <c r="AB4446">
        <v>75.555599999999998</v>
      </c>
      <c r="AD4446">
        <f>IF(ISBLANK(Source[[#This Row],[CrosslistID]]),1,1/COUNTIFS(Source[CrosslistID],Source[[#This Row],[CrosslistID]],Source[TermDesc],Source[[#This Row],[TermDesc]]))</f>
        <v>1</v>
      </c>
      <c r="AG4446">
        <v>0</v>
      </c>
      <c r="AH4446">
        <v>75.555599999999998</v>
      </c>
      <c r="AI4446">
        <v>3.72</v>
      </c>
      <c r="AJ4446">
        <v>3.72</v>
      </c>
      <c r="AK4446">
        <v>0.2</v>
      </c>
      <c r="AL44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46">
        <f>IF(AND(Source[[#This Row],[Credit_Noncredit]]="Noncredit",Source[[#This Row],[FTEF]]&gt;0),Source[[#This Row],[NC XLST FTES]]*525/(437.5*Source[[#This Row],[FTEF]]),0)</f>
        <v>0</v>
      </c>
      <c r="AN4446">
        <f>IF(Source[[#This Row],[Credit_Noncredit]]="Credit",Source[[#This Row],[Census Enrollment]],Source[[#This Row],[Noncredit Avg. Attendance]])</f>
        <v>35</v>
      </c>
    </row>
    <row r="4447" spans="1:40" x14ac:dyDescent="0.25">
      <c r="A4447" t="s">
        <v>1914</v>
      </c>
      <c r="B4447" t="s">
        <v>886</v>
      </c>
      <c r="C4447" t="s">
        <v>34</v>
      </c>
      <c r="D4447" t="s">
        <v>946</v>
      </c>
      <c r="E4447" s="4">
        <v>78949</v>
      </c>
      <c r="F4447" s="4" t="s">
        <v>947</v>
      </c>
      <c r="G4447" s="4">
        <v>50</v>
      </c>
      <c r="H4447" t="str">
        <f>CONCATENATE(Source[[#This Row],[Subject]],TRIM(Source[[#This Row],[Course]]))</f>
        <v>IDST50</v>
      </c>
      <c r="I4447" t="str">
        <f>VLOOKUP(Source[[#This Row],[SubjCrse]],'Courses and Categories'!$E$2:$G$1816,3,FALSE)</f>
        <v>Credit General Education</v>
      </c>
      <c r="J4447">
        <v>6</v>
      </c>
      <c r="K4447" t="s">
        <v>957</v>
      </c>
      <c r="L4447" t="s">
        <v>39</v>
      </c>
      <c r="M4447" t="s">
        <v>903</v>
      </c>
      <c r="N4447" t="s">
        <v>59</v>
      </c>
      <c r="O4447">
        <v>1110</v>
      </c>
      <c r="P4447">
        <v>1225</v>
      </c>
      <c r="Q4447" t="s">
        <v>240</v>
      </c>
      <c r="R4447">
        <v>230</v>
      </c>
      <c r="S4447" t="s">
        <v>134</v>
      </c>
      <c r="T4447">
        <v>1</v>
      </c>
      <c r="U4447" s="1">
        <v>43694</v>
      </c>
      <c r="V4447" s="1">
        <v>43819</v>
      </c>
      <c r="W4447" t="s">
        <v>2013</v>
      </c>
      <c r="X4447" t="s">
        <v>1929</v>
      </c>
      <c r="Y4447">
        <v>43</v>
      </c>
      <c r="Z4447">
        <v>38</v>
      </c>
      <c r="AA4447">
        <v>45</v>
      </c>
      <c r="AB4447">
        <v>84.444400000000002</v>
      </c>
      <c r="AD4447">
        <f>IF(ISBLANK(Source[[#This Row],[CrosslistID]]),1,1/COUNTIFS(Source[CrosslistID],Source[[#This Row],[CrosslistID]],Source[TermDesc],Source[[#This Row],[TermDesc]]))</f>
        <v>1</v>
      </c>
      <c r="AG4447">
        <v>0</v>
      </c>
      <c r="AH4447">
        <v>84.444400000000002</v>
      </c>
      <c r="AI4447">
        <v>3.9</v>
      </c>
      <c r="AJ4447">
        <v>4.3</v>
      </c>
      <c r="AK4447">
        <v>0.2</v>
      </c>
      <c r="AL44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47">
        <f>IF(AND(Source[[#This Row],[Credit_Noncredit]]="Noncredit",Source[[#This Row],[FTEF]]&gt;0),Source[[#This Row],[NC XLST FTES]]*525/(437.5*Source[[#This Row],[FTEF]]),0)</f>
        <v>0</v>
      </c>
      <c r="AN4447">
        <f>IF(Source[[#This Row],[Credit_Noncredit]]="Credit",Source[[#This Row],[Census Enrollment]],Source[[#This Row],[Noncredit Avg. Attendance]])</f>
        <v>43</v>
      </c>
    </row>
    <row r="4448" spans="1:40" x14ac:dyDescent="0.25">
      <c r="A4448" t="s">
        <v>1914</v>
      </c>
      <c r="B4448" t="s">
        <v>886</v>
      </c>
      <c r="C4448" t="s">
        <v>34</v>
      </c>
      <c r="D4448" t="s">
        <v>946</v>
      </c>
      <c r="E4448" s="4">
        <v>79152</v>
      </c>
      <c r="F4448" s="4" t="s">
        <v>947</v>
      </c>
      <c r="G4448" s="4">
        <v>50</v>
      </c>
      <c r="H4448" t="str">
        <f>CONCATENATE(Source[[#This Row],[Subject]],TRIM(Source[[#This Row],[Course]]))</f>
        <v>IDST50</v>
      </c>
      <c r="I4448" t="str">
        <f>VLOOKUP(Source[[#This Row],[SubjCrse]],'Courses and Categories'!$E$2:$G$1816,3,FALSE)</f>
        <v>Credit General Education</v>
      </c>
      <c r="J4448">
        <v>7</v>
      </c>
      <c r="K4448" t="s">
        <v>957</v>
      </c>
      <c r="L4448" t="s">
        <v>39</v>
      </c>
      <c r="M4448" t="s">
        <v>903</v>
      </c>
      <c r="N4448" t="s">
        <v>195</v>
      </c>
      <c r="O4448">
        <v>800</v>
      </c>
      <c r="P4448">
        <v>1030</v>
      </c>
      <c r="Q4448" t="s">
        <v>941</v>
      </c>
      <c r="S4448" t="s">
        <v>134</v>
      </c>
      <c r="T4448" t="s">
        <v>44</v>
      </c>
      <c r="U4448" s="1">
        <v>43738</v>
      </c>
      <c r="V4448" s="1">
        <v>43767</v>
      </c>
      <c r="W4448" t="s">
        <v>2007</v>
      </c>
      <c r="X4448" t="s">
        <v>905</v>
      </c>
      <c r="Y4448">
        <v>6</v>
      </c>
      <c r="Z4448">
        <v>14</v>
      </c>
      <c r="AA4448">
        <v>45</v>
      </c>
      <c r="AB4448">
        <v>31.1111</v>
      </c>
      <c r="AD4448">
        <f>IF(ISBLANK(Source[[#This Row],[CrosslistID]]),1,1/COUNTIFS(Source[CrosslistID],Source[[#This Row],[CrosslistID]],Source[TermDesc],Source[[#This Row],[TermDesc]]))</f>
        <v>1</v>
      </c>
      <c r="AG4448">
        <v>0</v>
      </c>
      <c r="AH4448">
        <v>31.1111</v>
      </c>
      <c r="AI4448">
        <v>0.67200000000000004</v>
      </c>
      <c r="AJ4448">
        <v>0.67200000000000004</v>
      </c>
      <c r="AK4448">
        <v>0.2</v>
      </c>
      <c r="AL44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48">
        <f>IF(AND(Source[[#This Row],[Credit_Noncredit]]="Noncredit",Source[[#This Row],[FTEF]]&gt;0),Source[[#This Row],[NC XLST FTES]]*525/(437.5*Source[[#This Row],[FTEF]]),0)</f>
        <v>0</v>
      </c>
      <c r="AN4448">
        <f>IF(Source[[#This Row],[Credit_Noncredit]]="Credit",Source[[#This Row],[Census Enrollment]],Source[[#This Row],[Noncredit Avg. Attendance]])</f>
        <v>6</v>
      </c>
    </row>
    <row r="4449" spans="1:40" x14ac:dyDescent="0.25">
      <c r="A4449" t="s">
        <v>1914</v>
      </c>
      <c r="B4449" t="s">
        <v>886</v>
      </c>
      <c r="C4449" t="s">
        <v>34</v>
      </c>
      <c r="D4449" t="s">
        <v>946</v>
      </c>
      <c r="E4449" s="4">
        <v>75514</v>
      </c>
      <c r="F4449" s="4" t="s">
        <v>947</v>
      </c>
      <c r="G4449" s="4" t="s">
        <v>958</v>
      </c>
      <c r="H4449" t="str">
        <f>CONCATENATE(Source[[#This Row],[Subject]],TRIM(Source[[#This Row],[Course]]))</f>
        <v>IDST80A</v>
      </c>
      <c r="I4449" t="str">
        <f>VLOOKUP(Source[[#This Row],[SubjCrse]],'Courses and Categories'!$E$2:$G$1816,3,FALSE)</f>
        <v>Credit General Education</v>
      </c>
      <c r="J4449">
        <v>601</v>
      </c>
      <c r="K4449" t="s">
        <v>959</v>
      </c>
      <c r="L4449" t="s">
        <v>50</v>
      </c>
      <c r="M4449" t="s">
        <v>903</v>
      </c>
      <c r="N4449" t="s">
        <v>51</v>
      </c>
      <c r="O4449">
        <v>910</v>
      </c>
      <c r="P4449">
        <v>1325</v>
      </c>
      <c r="Q4449" t="s">
        <v>236</v>
      </c>
      <c r="R4449">
        <v>370</v>
      </c>
      <c r="S4449" t="s">
        <v>134</v>
      </c>
      <c r="T4449" t="s">
        <v>44</v>
      </c>
      <c r="U4449" s="1">
        <v>43694</v>
      </c>
      <c r="V4449" s="1">
        <v>43701</v>
      </c>
      <c r="W4449" t="s">
        <v>962</v>
      </c>
      <c r="X4449" t="s">
        <v>46</v>
      </c>
      <c r="Y4449">
        <v>29</v>
      </c>
      <c r="Z4449">
        <v>20</v>
      </c>
      <c r="AA4449">
        <v>45</v>
      </c>
      <c r="AB4449">
        <v>44.444400000000002</v>
      </c>
      <c r="AD4449">
        <f>IF(ISBLANK(Source[[#This Row],[CrosslistID]]),1,1/COUNTIFS(Source[CrosslistID],Source[[#This Row],[CrosslistID]],Source[TermDesc],Source[[#This Row],[TermDesc]]))</f>
        <v>1</v>
      </c>
      <c r="AG4449">
        <v>0</v>
      </c>
      <c r="AH4449">
        <v>44.444400000000002</v>
      </c>
      <c r="AI4449">
        <v>0.29299999999999998</v>
      </c>
      <c r="AJ4449">
        <v>0.3196</v>
      </c>
      <c r="AK4449">
        <v>3.4299999999999997E-2</v>
      </c>
      <c r="AL44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49">
        <f>IF(AND(Source[[#This Row],[Credit_Noncredit]]="Noncredit",Source[[#This Row],[FTEF]]&gt;0),Source[[#This Row],[NC XLST FTES]]*525/(437.5*Source[[#This Row],[FTEF]]),0)</f>
        <v>0</v>
      </c>
      <c r="AN4449">
        <f>IF(Source[[#This Row],[Credit_Noncredit]]="Credit",Source[[#This Row],[Census Enrollment]],Source[[#This Row],[Noncredit Avg. Attendance]])</f>
        <v>29</v>
      </c>
    </row>
    <row r="4450" spans="1:40" x14ac:dyDescent="0.25">
      <c r="A4450" t="s">
        <v>1914</v>
      </c>
      <c r="B4450" t="s">
        <v>886</v>
      </c>
      <c r="C4450" t="s">
        <v>34</v>
      </c>
      <c r="D4450" t="s">
        <v>946</v>
      </c>
      <c r="E4450" s="4">
        <v>78950</v>
      </c>
      <c r="F4450" s="4" t="s">
        <v>947</v>
      </c>
      <c r="G4450" s="4" t="s">
        <v>960</v>
      </c>
      <c r="H4450" t="str">
        <f>CONCATENATE(Source[[#This Row],[Subject]],TRIM(Source[[#This Row],[Course]]))</f>
        <v>IDST80C</v>
      </c>
      <c r="I4450" t="str">
        <f>VLOOKUP(Source[[#This Row],[SubjCrse]],'Courses and Categories'!$E$2:$G$1816,3,FALSE)</f>
        <v>Credit General Education</v>
      </c>
      <c r="J4450">
        <v>601</v>
      </c>
      <c r="K4450" t="s">
        <v>961</v>
      </c>
      <c r="L4450" t="s">
        <v>50</v>
      </c>
      <c r="M4450" t="s">
        <v>903</v>
      </c>
      <c r="N4450" t="s">
        <v>51</v>
      </c>
      <c r="O4450">
        <v>910</v>
      </c>
      <c r="P4450">
        <v>1325</v>
      </c>
      <c r="Q4450" t="s">
        <v>236</v>
      </c>
      <c r="R4450">
        <v>370</v>
      </c>
      <c r="S4450" t="s">
        <v>134</v>
      </c>
      <c r="T4450" t="s">
        <v>44</v>
      </c>
      <c r="U4450" s="1">
        <v>43715</v>
      </c>
      <c r="V4450" s="1">
        <v>43722</v>
      </c>
      <c r="W4450" t="s">
        <v>2014</v>
      </c>
      <c r="X4450" t="s">
        <v>905</v>
      </c>
      <c r="Y4450">
        <v>24</v>
      </c>
      <c r="Z4450">
        <v>24</v>
      </c>
      <c r="AA4450">
        <v>45</v>
      </c>
      <c r="AB4450">
        <v>53.333300000000001</v>
      </c>
      <c r="AD4450">
        <f>IF(ISBLANK(Source[[#This Row],[CrosslistID]]),1,1/COUNTIFS(Source[CrosslistID],Source[[#This Row],[CrosslistID]],Source[TermDesc],Source[[#This Row],[TermDesc]]))</f>
        <v>1</v>
      </c>
      <c r="AG4450">
        <v>0</v>
      </c>
      <c r="AH4450">
        <v>53.333300000000001</v>
      </c>
      <c r="AI4450">
        <v>0.39400000000000002</v>
      </c>
      <c r="AJ4450">
        <v>0.41110000000000002</v>
      </c>
      <c r="AK4450">
        <v>3.4299999999999997E-2</v>
      </c>
      <c r="AL44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50">
        <f>IF(AND(Source[[#This Row],[Credit_Noncredit]]="Noncredit",Source[[#This Row],[FTEF]]&gt;0),Source[[#This Row],[NC XLST FTES]]*525/(437.5*Source[[#This Row],[FTEF]]),0)</f>
        <v>0</v>
      </c>
      <c r="AN4450">
        <f>IF(Source[[#This Row],[Credit_Noncredit]]="Credit",Source[[#This Row],[Census Enrollment]],Source[[#This Row],[Noncredit Avg. Attendance]])</f>
        <v>24</v>
      </c>
    </row>
    <row r="4451" spans="1:40" x14ac:dyDescent="0.25">
      <c r="A4451" t="s">
        <v>1914</v>
      </c>
      <c r="B4451" t="s">
        <v>886</v>
      </c>
      <c r="C4451" t="s">
        <v>34</v>
      </c>
      <c r="D4451" t="s">
        <v>946</v>
      </c>
      <c r="E4451" s="4">
        <v>75517</v>
      </c>
      <c r="F4451" s="4" t="s">
        <v>947</v>
      </c>
      <c r="G4451" s="4" t="s">
        <v>2015</v>
      </c>
      <c r="H4451" t="str">
        <f>CONCATENATE(Source[[#This Row],[Subject]],TRIM(Source[[#This Row],[Course]]))</f>
        <v>IDST80D</v>
      </c>
      <c r="I4451" t="str">
        <f>VLOOKUP(Source[[#This Row],[SubjCrse]],'Courses and Categories'!$E$2:$G$1816,3,FALSE)</f>
        <v>Credit General Education</v>
      </c>
      <c r="J4451">
        <v>601</v>
      </c>
      <c r="K4451" t="s">
        <v>2016</v>
      </c>
      <c r="L4451" t="s">
        <v>50</v>
      </c>
      <c r="M4451" t="s">
        <v>903</v>
      </c>
      <c r="N4451" t="s">
        <v>51</v>
      </c>
      <c r="O4451">
        <v>910</v>
      </c>
      <c r="P4451">
        <v>1325</v>
      </c>
      <c r="Q4451" t="s">
        <v>236</v>
      </c>
      <c r="R4451">
        <v>370</v>
      </c>
      <c r="S4451" t="s">
        <v>134</v>
      </c>
      <c r="T4451" t="s">
        <v>44</v>
      </c>
      <c r="U4451" s="1">
        <v>43736</v>
      </c>
      <c r="V4451" s="1">
        <v>43743</v>
      </c>
      <c r="W4451" t="s">
        <v>2000</v>
      </c>
      <c r="X4451" t="s">
        <v>46</v>
      </c>
      <c r="Y4451">
        <v>40</v>
      </c>
      <c r="Z4451">
        <v>25</v>
      </c>
      <c r="AA4451">
        <v>45</v>
      </c>
      <c r="AB4451">
        <v>55.555599999999998</v>
      </c>
      <c r="AD4451">
        <f>IF(ISBLANK(Source[[#This Row],[CrosslistID]]),1,1/COUNTIFS(Source[CrosslistID],Source[[#This Row],[CrosslistID]],Source[TermDesc],Source[[#This Row],[TermDesc]]))</f>
        <v>1</v>
      </c>
      <c r="AG4451">
        <v>0</v>
      </c>
      <c r="AH4451">
        <v>55.555599999999998</v>
      </c>
      <c r="AI4451">
        <v>0.377</v>
      </c>
      <c r="AJ4451">
        <v>0.4284</v>
      </c>
      <c r="AK4451">
        <v>3.4299999999999997E-2</v>
      </c>
      <c r="AL44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51">
        <f>IF(AND(Source[[#This Row],[Credit_Noncredit]]="Noncredit",Source[[#This Row],[FTEF]]&gt;0),Source[[#This Row],[NC XLST FTES]]*525/(437.5*Source[[#This Row],[FTEF]]),0)</f>
        <v>0</v>
      </c>
      <c r="AN4451">
        <f>IF(Source[[#This Row],[Credit_Noncredit]]="Credit",Source[[#This Row],[Census Enrollment]],Source[[#This Row],[Noncredit Avg. Attendance]])</f>
        <v>40</v>
      </c>
    </row>
    <row r="4452" spans="1:40" x14ac:dyDescent="0.25">
      <c r="A4452" t="s">
        <v>1914</v>
      </c>
      <c r="B4452" t="s">
        <v>886</v>
      </c>
      <c r="C4452" t="s">
        <v>34</v>
      </c>
      <c r="D4452" t="s">
        <v>946</v>
      </c>
      <c r="E4452" s="4">
        <v>75518</v>
      </c>
      <c r="F4452" s="4" t="s">
        <v>947</v>
      </c>
      <c r="G4452" s="4" t="s">
        <v>964</v>
      </c>
      <c r="H4452" t="str">
        <f>CONCATENATE(Source[[#This Row],[Subject]],TRIM(Source[[#This Row],[Course]]))</f>
        <v>IDST80E</v>
      </c>
      <c r="I4452" t="str">
        <f>VLOOKUP(Source[[#This Row],[SubjCrse]],'Courses and Categories'!$E$2:$G$1816,3,FALSE)</f>
        <v>Credit General Education</v>
      </c>
      <c r="J4452">
        <v>601</v>
      </c>
      <c r="K4452" t="s">
        <v>965</v>
      </c>
      <c r="L4452" t="s">
        <v>50</v>
      </c>
      <c r="M4452" t="s">
        <v>903</v>
      </c>
      <c r="N4452" t="s">
        <v>51</v>
      </c>
      <c r="O4452">
        <v>910</v>
      </c>
      <c r="P4452">
        <v>1325</v>
      </c>
      <c r="Q4452" t="s">
        <v>236</v>
      </c>
      <c r="R4452">
        <v>380</v>
      </c>
      <c r="S4452" t="s">
        <v>134</v>
      </c>
      <c r="T4452" t="s">
        <v>44</v>
      </c>
      <c r="U4452" s="1">
        <v>43757</v>
      </c>
      <c r="V4452" s="1">
        <v>43764</v>
      </c>
      <c r="W4452" t="s">
        <v>962</v>
      </c>
      <c r="X4452" t="s">
        <v>46</v>
      </c>
      <c r="Y4452">
        <v>44</v>
      </c>
      <c r="Z4452">
        <v>29</v>
      </c>
      <c r="AA4452">
        <v>45</v>
      </c>
      <c r="AB4452">
        <v>64.444400000000002</v>
      </c>
      <c r="AD4452">
        <f>IF(ISBLANK(Source[[#This Row],[CrosslistID]]),1,1/COUNTIFS(Source[CrosslistID],Source[[#This Row],[CrosslistID]],Source[TermDesc],Source[[#This Row],[TermDesc]]))</f>
        <v>1</v>
      </c>
      <c r="AG4452">
        <v>0</v>
      </c>
      <c r="AH4452">
        <v>64.444400000000002</v>
      </c>
      <c r="AI4452">
        <v>0.42899999999999999</v>
      </c>
      <c r="AJ4452">
        <v>0.49759999999999999</v>
      </c>
      <c r="AK4452">
        <v>3.4299999999999997E-2</v>
      </c>
      <c r="AL44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52">
        <f>IF(AND(Source[[#This Row],[Credit_Noncredit]]="Noncredit",Source[[#This Row],[FTEF]]&gt;0),Source[[#This Row],[NC XLST FTES]]*525/(437.5*Source[[#This Row],[FTEF]]),0)</f>
        <v>0</v>
      </c>
      <c r="AN4452">
        <f>IF(Source[[#This Row],[Credit_Noncredit]]="Credit",Source[[#This Row],[Census Enrollment]],Source[[#This Row],[Noncredit Avg. Attendance]])</f>
        <v>44</v>
      </c>
    </row>
    <row r="4453" spans="1:40" x14ac:dyDescent="0.25">
      <c r="A4453" t="s">
        <v>1914</v>
      </c>
      <c r="B4453" t="s">
        <v>886</v>
      </c>
      <c r="C4453" t="s">
        <v>34</v>
      </c>
      <c r="D4453" t="s">
        <v>946</v>
      </c>
      <c r="E4453" s="4">
        <v>75519</v>
      </c>
      <c r="F4453" s="4" t="s">
        <v>947</v>
      </c>
      <c r="G4453" s="4" t="s">
        <v>2017</v>
      </c>
      <c r="H4453" t="str">
        <f>CONCATENATE(Source[[#This Row],[Subject]],TRIM(Source[[#This Row],[Course]]))</f>
        <v>IDST80G</v>
      </c>
      <c r="I4453" t="str">
        <f>VLOOKUP(Source[[#This Row],[SubjCrse]],'Courses and Categories'!$E$2:$G$1816,3,FALSE)</f>
        <v>Credit General Education</v>
      </c>
      <c r="J4453">
        <v>601</v>
      </c>
      <c r="K4453" t="s">
        <v>2018</v>
      </c>
      <c r="L4453" t="s">
        <v>50</v>
      </c>
      <c r="M4453" t="s">
        <v>903</v>
      </c>
      <c r="N4453" t="s">
        <v>51</v>
      </c>
      <c r="O4453">
        <v>910</v>
      </c>
      <c r="P4453">
        <v>1325</v>
      </c>
      <c r="Q4453" t="s">
        <v>236</v>
      </c>
      <c r="R4453">
        <v>370</v>
      </c>
      <c r="S4453" t="s">
        <v>134</v>
      </c>
      <c r="T4453" t="s">
        <v>44</v>
      </c>
      <c r="U4453" s="1">
        <v>43785</v>
      </c>
      <c r="V4453" s="1">
        <v>43792</v>
      </c>
      <c r="W4453" t="s">
        <v>2000</v>
      </c>
      <c r="X4453" t="s">
        <v>46</v>
      </c>
      <c r="Y4453">
        <v>48</v>
      </c>
      <c r="Z4453">
        <v>34</v>
      </c>
      <c r="AA4453">
        <v>45</v>
      </c>
      <c r="AB4453">
        <v>75.555599999999998</v>
      </c>
      <c r="AD4453">
        <f>IF(ISBLANK(Source[[#This Row],[CrosslistID]]),1,1/COUNTIFS(Source[CrosslistID],Source[[#This Row],[CrosslistID]],Source[TermDesc],Source[[#This Row],[TermDesc]]))</f>
        <v>1</v>
      </c>
      <c r="AG4453">
        <v>0</v>
      </c>
      <c r="AH4453">
        <v>75.555599999999998</v>
      </c>
      <c r="AI4453">
        <v>0.13700000000000001</v>
      </c>
      <c r="AJ4453">
        <v>0.15409999999999999</v>
      </c>
      <c r="AK4453">
        <v>3.4299999999999997E-2</v>
      </c>
      <c r="AL44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53">
        <f>IF(AND(Source[[#This Row],[Credit_Noncredit]]="Noncredit",Source[[#This Row],[FTEF]]&gt;0),Source[[#This Row],[NC XLST FTES]]*525/(437.5*Source[[#This Row],[FTEF]]),0)</f>
        <v>0</v>
      </c>
      <c r="AN4453">
        <f>IF(Source[[#This Row],[Credit_Noncredit]]="Credit",Source[[#This Row],[Census Enrollment]],Source[[#This Row],[Noncredit Avg. Attendance]])</f>
        <v>48</v>
      </c>
    </row>
    <row r="4454" spans="1:40" x14ac:dyDescent="0.25">
      <c r="A4454" t="s">
        <v>1914</v>
      </c>
      <c r="B4454" t="s">
        <v>886</v>
      </c>
      <c r="C4454" t="s">
        <v>34</v>
      </c>
      <c r="D4454" t="s">
        <v>946</v>
      </c>
      <c r="E4454" s="4">
        <v>78947</v>
      </c>
      <c r="F4454" s="4" t="s">
        <v>947</v>
      </c>
      <c r="G4454" s="4">
        <v>300</v>
      </c>
      <c r="H4454" t="str">
        <f>CONCATENATE(Source[[#This Row],[Subject]],TRIM(Source[[#This Row],[Course]]))</f>
        <v>IDST300</v>
      </c>
      <c r="I4454" t="str">
        <f>VLOOKUP(Source[[#This Row],[SubjCrse]],'Courses and Categories'!$E$2:$G$1816,3,FALSE)</f>
        <v>Credit CTE</v>
      </c>
      <c r="J4454">
        <v>1</v>
      </c>
      <c r="K4454" t="s">
        <v>2019</v>
      </c>
      <c r="L4454" t="s">
        <v>39</v>
      </c>
      <c r="M4454" t="s">
        <v>891</v>
      </c>
      <c r="N4454" t="s">
        <v>42</v>
      </c>
      <c r="O4454">
        <v>1730</v>
      </c>
      <c r="P4454">
        <v>1900</v>
      </c>
      <c r="Q4454" t="s">
        <v>850</v>
      </c>
      <c r="R4454">
        <v>246</v>
      </c>
      <c r="S4454" t="s">
        <v>134</v>
      </c>
      <c r="T4454">
        <v>1</v>
      </c>
      <c r="U4454" s="1">
        <v>43694</v>
      </c>
      <c r="V4454" s="1">
        <v>43819</v>
      </c>
      <c r="W4454" t="s">
        <v>926</v>
      </c>
      <c r="X4454" t="s">
        <v>893</v>
      </c>
      <c r="Y4454">
        <v>14</v>
      </c>
      <c r="Z4454">
        <v>13</v>
      </c>
      <c r="AA4454">
        <v>25</v>
      </c>
      <c r="AB4454">
        <v>52</v>
      </c>
      <c r="AD4454">
        <f>IF(ISBLANK(Source[[#This Row],[CrosslistID]]),1,1/COUNTIFS(Source[CrosslistID],Source[[#This Row],[CrosslistID]],Source[TermDesc],Source[[#This Row],[TermDesc]]))</f>
        <v>1</v>
      </c>
      <c r="AG4454">
        <v>0</v>
      </c>
      <c r="AH4454">
        <v>52</v>
      </c>
      <c r="AI4454">
        <v>0.46700000000000003</v>
      </c>
      <c r="AJ4454">
        <v>0.46700000000000003</v>
      </c>
      <c r="AK4454">
        <v>0.112</v>
      </c>
      <c r="AL44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54">
        <f>IF(AND(Source[[#This Row],[Credit_Noncredit]]="Noncredit",Source[[#This Row],[FTEF]]&gt;0),Source[[#This Row],[NC XLST FTES]]*525/(437.5*Source[[#This Row],[FTEF]]),0)</f>
        <v>0</v>
      </c>
      <c r="AN4454">
        <f>IF(Source[[#This Row],[Credit_Noncredit]]="Credit",Source[[#This Row],[Census Enrollment]],Source[[#This Row],[Noncredit Avg. Attendance]])</f>
        <v>14</v>
      </c>
    </row>
    <row r="4455" spans="1:40" x14ac:dyDescent="0.25">
      <c r="A4455" t="s">
        <v>1914</v>
      </c>
      <c r="B4455" t="s">
        <v>886</v>
      </c>
      <c r="C4455" t="s">
        <v>34</v>
      </c>
      <c r="D4455" t="s">
        <v>2020</v>
      </c>
      <c r="E4455" s="4">
        <v>78944</v>
      </c>
      <c r="F4455" s="4" t="s">
        <v>2021</v>
      </c>
      <c r="G4455" s="4">
        <v>5</v>
      </c>
      <c r="H4455" t="str">
        <f>CONCATENATE(Source[[#This Row],[Subject]],TRIM(Source[[#This Row],[Course]]))</f>
        <v>LGBT5</v>
      </c>
      <c r="I4455" t="str">
        <f>VLOOKUP(Source[[#This Row],[SubjCrse]],'Courses and Categories'!$E$2:$G$1816,3,FALSE)</f>
        <v>Credit General Education</v>
      </c>
      <c r="J4455">
        <v>1</v>
      </c>
      <c r="K4455" t="s">
        <v>2022</v>
      </c>
      <c r="L4455" t="s">
        <v>39</v>
      </c>
      <c r="M4455" t="s">
        <v>903</v>
      </c>
      <c r="N4455" t="s">
        <v>59</v>
      </c>
      <c r="O4455">
        <v>1110</v>
      </c>
      <c r="P4455">
        <v>1225</v>
      </c>
      <c r="Q4455" t="s">
        <v>240</v>
      </c>
      <c r="R4455">
        <v>229</v>
      </c>
      <c r="S4455" t="s">
        <v>134</v>
      </c>
      <c r="T4455">
        <v>1</v>
      </c>
      <c r="U4455" s="1">
        <v>43694</v>
      </c>
      <c r="V4455" s="1">
        <v>43819</v>
      </c>
      <c r="W4455" t="s">
        <v>2023</v>
      </c>
      <c r="X4455" t="s">
        <v>1929</v>
      </c>
      <c r="Y4455">
        <v>37</v>
      </c>
      <c r="Z4455">
        <v>34</v>
      </c>
      <c r="AA4455">
        <v>45</v>
      </c>
      <c r="AB4455">
        <v>75.555599999999998</v>
      </c>
      <c r="AD4455">
        <f>IF(ISBLANK(Source[[#This Row],[CrosslistID]]),1,1/COUNTIFS(Source[CrosslistID],Source[[#This Row],[CrosslistID]],Source[TermDesc],Source[[#This Row],[TermDesc]]))</f>
        <v>1</v>
      </c>
      <c r="AG4455">
        <v>0</v>
      </c>
      <c r="AH4455">
        <v>75.555599999999998</v>
      </c>
      <c r="AI4455">
        <v>3.1</v>
      </c>
      <c r="AJ4455">
        <v>3.7</v>
      </c>
      <c r="AK4455">
        <v>0.2</v>
      </c>
      <c r="AL44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55">
        <f>IF(AND(Source[[#This Row],[Credit_Noncredit]]="Noncredit",Source[[#This Row],[FTEF]]&gt;0),Source[[#This Row],[NC XLST FTES]]*525/(437.5*Source[[#This Row],[FTEF]]),0)</f>
        <v>0</v>
      </c>
      <c r="AN4455">
        <f>IF(Source[[#This Row],[Credit_Noncredit]]="Credit",Source[[#This Row],[Census Enrollment]],Source[[#This Row],[Noncredit Avg. Attendance]])</f>
        <v>37</v>
      </c>
    </row>
    <row r="4456" spans="1:40" x14ac:dyDescent="0.25">
      <c r="A4456" t="s">
        <v>1914</v>
      </c>
      <c r="B4456" t="s">
        <v>886</v>
      </c>
      <c r="C4456" t="s">
        <v>34</v>
      </c>
      <c r="D4456" t="s">
        <v>2020</v>
      </c>
      <c r="E4456" s="4">
        <v>77937</v>
      </c>
      <c r="F4456" s="4" t="s">
        <v>2021</v>
      </c>
      <c r="G4456" s="4">
        <v>5</v>
      </c>
      <c r="H4456" t="str">
        <f>CONCATENATE(Source[[#This Row],[Subject]],TRIM(Source[[#This Row],[Course]]))</f>
        <v>LGBT5</v>
      </c>
      <c r="I4456" t="str">
        <f>VLOOKUP(Source[[#This Row],[SubjCrse]],'Courses and Categories'!$E$2:$G$1816,3,FALSE)</f>
        <v>Credit General Education</v>
      </c>
      <c r="J4456">
        <v>551</v>
      </c>
      <c r="K4456" t="s">
        <v>2022</v>
      </c>
      <c r="L4456" t="s">
        <v>87</v>
      </c>
      <c r="M4456" t="s">
        <v>903</v>
      </c>
      <c r="N4456" t="s">
        <v>41</v>
      </c>
      <c r="O4456">
        <v>1830</v>
      </c>
      <c r="P4456">
        <v>2120</v>
      </c>
      <c r="Q4456" t="s">
        <v>52</v>
      </c>
      <c r="R4456">
        <v>254</v>
      </c>
      <c r="S4456" t="s">
        <v>53</v>
      </c>
      <c r="T4456">
        <v>1</v>
      </c>
      <c r="U4456" s="1">
        <v>43694</v>
      </c>
      <c r="V4456" s="1">
        <v>43819</v>
      </c>
      <c r="W4456" t="s">
        <v>2000</v>
      </c>
      <c r="X4456" t="s">
        <v>1929</v>
      </c>
      <c r="Y4456">
        <v>25</v>
      </c>
      <c r="Z4456">
        <v>22</v>
      </c>
      <c r="AA4456">
        <v>45</v>
      </c>
      <c r="AB4456">
        <v>48.8889</v>
      </c>
      <c r="AD4456">
        <f>IF(ISBLANK(Source[[#This Row],[CrosslistID]]),1,1/COUNTIFS(Source[CrosslistID],Source[[#This Row],[CrosslistID]],Source[TermDesc],Source[[#This Row],[TermDesc]]))</f>
        <v>1</v>
      </c>
      <c r="AG4456">
        <v>0</v>
      </c>
      <c r="AH4456">
        <v>48.8889</v>
      </c>
      <c r="AI4456">
        <v>2.5</v>
      </c>
      <c r="AJ4456">
        <v>2.5</v>
      </c>
      <c r="AK4456">
        <v>0.2</v>
      </c>
      <c r="AL44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56">
        <f>IF(AND(Source[[#This Row],[Credit_Noncredit]]="Noncredit",Source[[#This Row],[FTEF]]&gt;0),Source[[#This Row],[NC XLST FTES]]*525/(437.5*Source[[#This Row],[FTEF]]),0)</f>
        <v>0</v>
      </c>
      <c r="AN4456">
        <f>IF(Source[[#This Row],[Credit_Noncredit]]="Credit",Source[[#This Row],[Census Enrollment]],Source[[#This Row],[Noncredit Avg. Attendance]])</f>
        <v>25</v>
      </c>
    </row>
    <row r="4457" spans="1:40" x14ac:dyDescent="0.25">
      <c r="A4457" t="s">
        <v>1914</v>
      </c>
      <c r="B4457" t="s">
        <v>886</v>
      </c>
      <c r="C4457" t="s">
        <v>34</v>
      </c>
      <c r="D4457" t="s">
        <v>2020</v>
      </c>
      <c r="E4457" s="4">
        <v>75533</v>
      </c>
      <c r="F4457" s="4" t="s">
        <v>2021</v>
      </c>
      <c r="G4457" s="4">
        <v>5</v>
      </c>
      <c r="H4457" t="str">
        <f>CONCATENATE(Source[[#This Row],[Subject]],TRIM(Source[[#This Row],[Course]]))</f>
        <v>LGBT5</v>
      </c>
      <c r="I4457" t="str">
        <f>VLOOKUP(Source[[#This Row],[SubjCrse]],'Courses and Categories'!$E$2:$G$1816,3,FALSE)</f>
        <v>Credit General Education</v>
      </c>
      <c r="J4457">
        <v>931</v>
      </c>
      <c r="K4457" t="s">
        <v>2022</v>
      </c>
      <c r="L4457" t="s">
        <v>39</v>
      </c>
      <c r="M4457" t="s">
        <v>897</v>
      </c>
      <c r="N4457" t="s">
        <v>42</v>
      </c>
      <c r="O4457" t="s">
        <v>42</v>
      </c>
      <c r="P4457" t="s">
        <v>42</v>
      </c>
      <c r="Q4457" t="s">
        <v>42</v>
      </c>
      <c r="S4457" t="s">
        <v>134</v>
      </c>
      <c r="T4457" t="s">
        <v>44</v>
      </c>
      <c r="U4457" s="1">
        <v>43711</v>
      </c>
      <c r="V4457" s="1">
        <v>43819</v>
      </c>
      <c r="W4457" t="s">
        <v>2023</v>
      </c>
      <c r="X4457" t="s">
        <v>899</v>
      </c>
      <c r="Y4457">
        <v>44</v>
      </c>
      <c r="Z4457">
        <v>41</v>
      </c>
      <c r="AA4457">
        <v>45</v>
      </c>
      <c r="AB4457">
        <v>91.111099999999993</v>
      </c>
      <c r="AD4457">
        <f>IF(ISBLANK(Source[[#This Row],[CrosslistID]]),1,1/COUNTIFS(Source[CrosslistID],Source[[#This Row],[CrosslistID]],Source[TermDesc],Source[[#This Row],[TermDesc]]))</f>
        <v>1</v>
      </c>
      <c r="AG4457">
        <v>0</v>
      </c>
      <c r="AH4457">
        <v>91.111099999999993</v>
      </c>
      <c r="AI4457">
        <v>4.4000000000000004</v>
      </c>
      <c r="AJ4457">
        <v>4.4000000000000004</v>
      </c>
      <c r="AK4457">
        <v>0.2</v>
      </c>
      <c r="AL44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57">
        <f>IF(AND(Source[[#This Row],[Credit_Noncredit]]="Noncredit",Source[[#This Row],[FTEF]]&gt;0),Source[[#This Row],[NC XLST FTES]]*525/(437.5*Source[[#This Row],[FTEF]]),0)</f>
        <v>0</v>
      </c>
      <c r="AN4457">
        <f>IF(Source[[#This Row],[Credit_Noncredit]]="Credit",Source[[#This Row],[Census Enrollment]],Source[[#This Row],[Noncredit Avg. Attendance]])</f>
        <v>44</v>
      </c>
    </row>
    <row r="4458" spans="1:40" x14ac:dyDescent="0.25">
      <c r="A4458" t="s">
        <v>1914</v>
      </c>
      <c r="B4458" t="s">
        <v>886</v>
      </c>
      <c r="C4458" t="s">
        <v>34</v>
      </c>
      <c r="D4458" t="s">
        <v>2020</v>
      </c>
      <c r="E4458" s="4">
        <v>77519</v>
      </c>
      <c r="F4458" s="4" t="s">
        <v>2021</v>
      </c>
      <c r="G4458" s="4">
        <v>10</v>
      </c>
      <c r="H4458" t="str">
        <f>CONCATENATE(Source[[#This Row],[Subject]],TRIM(Source[[#This Row],[Course]]))</f>
        <v>LGBT10</v>
      </c>
      <c r="I4458" t="str">
        <f>VLOOKUP(Source[[#This Row],[SubjCrse]],'Courses and Categories'!$E$2:$G$1816,3,FALSE)</f>
        <v>Credit General Education</v>
      </c>
      <c r="J4458">
        <v>1</v>
      </c>
      <c r="K4458" t="s">
        <v>2024</v>
      </c>
      <c r="L4458" t="s">
        <v>39</v>
      </c>
      <c r="M4458" t="s">
        <v>903</v>
      </c>
      <c r="N4458" t="s">
        <v>59</v>
      </c>
      <c r="O4458">
        <v>1240</v>
      </c>
      <c r="P4458">
        <v>1355</v>
      </c>
      <c r="Q4458" t="s">
        <v>850</v>
      </c>
      <c r="R4458">
        <v>221</v>
      </c>
      <c r="S4458" t="s">
        <v>134</v>
      </c>
      <c r="T4458">
        <v>1</v>
      </c>
      <c r="U4458" s="1">
        <v>43694</v>
      </c>
      <c r="V4458" s="1">
        <v>43819</v>
      </c>
      <c r="W4458" t="s">
        <v>2000</v>
      </c>
      <c r="X4458" t="s">
        <v>1929</v>
      </c>
      <c r="Y4458">
        <v>23</v>
      </c>
      <c r="Z4458">
        <v>22</v>
      </c>
      <c r="AA4458">
        <v>45</v>
      </c>
      <c r="AB4458">
        <v>48.8889</v>
      </c>
      <c r="AD4458">
        <f>IF(ISBLANK(Source[[#This Row],[CrosslistID]]),1,1/COUNTIFS(Source[CrosslistID],Source[[#This Row],[CrosslistID]],Source[TermDesc],Source[[#This Row],[TermDesc]]))</f>
        <v>1</v>
      </c>
      <c r="AG4458">
        <v>0</v>
      </c>
      <c r="AH4458">
        <v>48.8889</v>
      </c>
      <c r="AI4458">
        <v>2.1</v>
      </c>
      <c r="AJ4458">
        <v>2.2999999999999998</v>
      </c>
      <c r="AK4458">
        <v>0.2</v>
      </c>
      <c r="AL44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58">
        <f>IF(AND(Source[[#This Row],[Credit_Noncredit]]="Noncredit",Source[[#This Row],[FTEF]]&gt;0),Source[[#This Row],[NC XLST FTES]]*525/(437.5*Source[[#This Row],[FTEF]]),0)</f>
        <v>0</v>
      </c>
      <c r="AN4458">
        <f>IF(Source[[#This Row],[Credit_Noncredit]]="Credit",Source[[#This Row],[Census Enrollment]],Source[[#This Row],[Noncredit Avg. Attendance]])</f>
        <v>23</v>
      </c>
    </row>
    <row r="4459" spans="1:40" x14ac:dyDescent="0.25">
      <c r="A4459" t="s">
        <v>1914</v>
      </c>
      <c r="B4459" t="s">
        <v>886</v>
      </c>
      <c r="C4459" t="s">
        <v>34</v>
      </c>
      <c r="D4459" t="s">
        <v>2020</v>
      </c>
      <c r="E4459" s="4">
        <v>78534</v>
      </c>
      <c r="F4459" s="4" t="s">
        <v>2021</v>
      </c>
      <c r="G4459" s="4">
        <v>12</v>
      </c>
      <c r="H4459" t="str">
        <f>CONCATENATE(Source[[#This Row],[Subject]],TRIM(Source[[#This Row],[Course]]))</f>
        <v>LGBT12</v>
      </c>
      <c r="I4459" t="str">
        <f>VLOOKUP(Source[[#This Row],[SubjCrse]],'Courses and Categories'!$E$2:$G$1816,3,FALSE)</f>
        <v>Credit General Education</v>
      </c>
      <c r="J4459">
        <v>1</v>
      </c>
      <c r="K4459" t="s">
        <v>2025</v>
      </c>
      <c r="L4459" t="s">
        <v>87</v>
      </c>
      <c r="M4459" t="s">
        <v>903</v>
      </c>
      <c r="N4459" t="s">
        <v>50</v>
      </c>
      <c r="O4459">
        <v>1830</v>
      </c>
      <c r="P4459">
        <v>2120</v>
      </c>
      <c r="Q4459" t="s">
        <v>240</v>
      </c>
      <c r="R4459">
        <v>246</v>
      </c>
      <c r="S4459" t="s">
        <v>134</v>
      </c>
      <c r="T4459">
        <v>1</v>
      </c>
      <c r="U4459" s="1">
        <v>43694</v>
      </c>
      <c r="V4459" s="1">
        <v>43819</v>
      </c>
      <c r="W4459" t="s">
        <v>2023</v>
      </c>
      <c r="X4459" t="s">
        <v>1929</v>
      </c>
      <c r="Y4459">
        <v>29</v>
      </c>
      <c r="Z4459">
        <v>24</v>
      </c>
      <c r="AA4459">
        <v>45</v>
      </c>
      <c r="AB4459">
        <v>53.333300000000001</v>
      </c>
      <c r="AD4459">
        <f>IF(ISBLANK(Source[[#This Row],[CrosslistID]]),1,1/COUNTIFS(Source[CrosslistID],Source[[#This Row],[CrosslistID]],Source[TermDesc],Source[[#This Row],[TermDesc]]))</f>
        <v>1</v>
      </c>
      <c r="AG4459">
        <v>0</v>
      </c>
      <c r="AH4459">
        <v>53.333300000000001</v>
      </c>
      <c r="AI4459">
        <v>2.7</v>
      </c>
      <c r="AJ4459">
        <v>2.9</v>
      </c>
      <c r="AK4459">
        <v>0.2</v>
      </c>
      <c r="AL44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59">
        <f>IF(AND(Source[[#This Row],[Credit_Noncredit]]="Noncredit",Source[[#This Row],[FTEF]]&gt;0),Source[[#This Row],[NC XLST FTES]]*525/(437.5*Source[[#This Row],[FTEF]]),0)</f>
        <v>0</v>
      </c>
      <c r="AN4459">
        <f>IF(Source[[#This Row],[Credit_Noncredit]]="Credit",Source[[#This Row],[Census Enrollment]],Source[[#This Row],[Noncredit Avg. Attendance]])</f>
        <v>29</v>
      </c>
    </row>
    <row r="4460" spans="1:40" x14ac:dyDescent="0.25">
      <c r="A4460" t="s">
        <v>1914</v>
      </c>
      <c r="B4460" t="s">
        <v>886</v>
      </c>
      <c r="C4460" t="s">
        <v>34</v>
      </c>
      <c r="D4460" t="s">
        <v>2020</v>
      </c>
      <c r="E4460" s="4">
        <v>77182</v>
      </c>
      <c r="F4460" s="4" t="s">
        <v>2021</v>
      </c>
      <c r="G4460" s="4">
        <v>15</v>
      </c>
      <c r="H4460" t="str">
        <f>CONCATENATE(Source[[#This Row],[Subject]],TRIM(Source[[#This Row],[Course]]))</f>
        <v>LGBT15</v>
      </c>
      <c r="I4460" t="str">
        <f>VLOOKUP(Source[[#This Row],[SubjCrse]],'Courses and Categories'!$E$2:$G$1816,3,FALSE)</f>
        <v>Credit General Education</v>
      </c>
      <c r="J4460">
        <v>931</v>
      </c>
      <c r="K4460" t="s">
        <v>2026</v>
      </c>
      <c r="L4460" t="s">
        <v>87</v>
      </c>
      <c r="M4460" t="s">
        <v>897</v>
      </c>
      <c r="N4460" t="s">
        <v>42</v>
      </c>
      <c r="O4460" t="s">
        <v>42</v>
      </c>
      <c r="P4460" t="s">
        <v>42</v>
      </c>
      <c r="Q4460" t="s">
        <v>42</v>
      </c>
      <c r="S4460" t="s">
        <v>134</v>
      </c>
      <c r="T4460" t="s">
        <v>44</v>
      </c>
      <c r="U4460" s="1">
        <v>43711</v>
      </c>
      <c r="V4460" s="1">
        <v>43819</v>
      </c>
      <c r="W4460" t="s">
        <v>2023</v>
      </c>
      <c r="X4460" t="s">
        <v>899</v>
      </c>
      <c r="Y4460">
        <v>51</v>
      </c>
      <c r="Z4460">
        <v>48</v>
      </c>
      <c r="AA4460">
        <v>45</v>
      </c>
      <c r="AB4460">
        <v>106.66670000000001</v>
      </c>
      <c r="AD4460">
        <f>IF(ISBLANK(Source[[#This Row],[CrosslistID]]),1,1/COUNTIFS(Source[CrosslistID],Source[[#This Row],[CrosslistID]],Source[TermDesc],Source[[#This Row],[TermDesc]]))</f>
        <v>1</v>
      </c>
      <c r="AG4460">
        <v>0</v>
      </c>
      <c r="AH4460">
        <v>106.66670000000001</v>
      </c>
      <c r="AI4460">
        <v>4.9000000000000004</v>
      </c>
      <c r="AJ4460">
        <v>5.0999999999999996</v>
      </c>
      <c r="AK4460">
        <v>0.2</v>
      </c>
      <c r="AL44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60">
        <f>IF(AND(Source[[#This Row],[Credit_Noncredit]]="Noncredit",Source[[#This Row],[FTEF]]&gt;0),Source[[#This Row],[NC XLST FTES]]*525/(437.5*Source[[#This Row],[FTEF]]),0)</f>
        <v>0</v>
      </c>
      <c r="AN4460">
        <f>IF(Source[[#This Row],[Credit_Noncredit]]="Credit",Source[[#This Row],[Census Enrollment]],Source[[#This Row],[Noncredit Avg. Attendance]])</f>
        <v>51</v>
      </c>
    </row>
    <row r="4461" spans="1:40" x14ac:dyDescent="0.25">
      <c r="A4461" t="s">
        <v>1914</v>
      </c>
      <c r="B4461" t="s">
        <v>886</v>
      </c>
      <c r="C4461" t="s">
        <v>34</v>
      </c>
      <c r="D4461" t="s">
        <v>2020</v>
      </c>
      <c r="E4461" s="4">
        <v>79099</v>
      </c>
      <c r="F4461" s="4" t="s">
        <v>2021</v>
      </c>
      <c r="G4461" s="4">
        <v>18</v>
      </c>
      <c r="H4461" t="str">
        <f>CONCATENATE(Source[[#This Row],[Subject]],TRIM(Source[[#This Row],[Course]]))</f>
        <v>LGBT18</v>
      </c>
      <c r="I4461" t="str">
        <f>VLOOKUP(Source[[#This Row],[SubjCrse]],'Courses and Categories'!$E$2:$G$1816,3,FALSE)</f>
        <v>Credit General Education</v>
      </c>
      <c r="J4461">
        <v>931</v>
      </c>
      <c r="K4461" t="s">
        <v>2027</v>
      </c>
      <c r="L4461" t="s">
        <v>39</v>
      </c>
      <c r="M4461" t="s">
        <v>897</v>
      </c>
      <c r="N4461" t="s">
        <v>42</v>
      </c>
      <c r="O4461" t="s">
        <v>42</v>
      </c>
      <c r="P4461" t="s">
        <v>42</v>
      </c>
      <c r="Q4461" t="s">
        <v>42</v>
      </c>
      <c r="S4461" t="s">
        <v>134</v>
      </c>
      <c r="T4461" t="s">
        <v>44</v>
      </c>
      <c r="U4461" s="1">
        <v>43711</v>
      </c>
      <c r="V4461" s="1">
        <v>43819</v>
      </c>
      <c r="W4461" t="s">
        <v>2023</v>
      </c>
      <c r="X4461" t="s">
        <v>899</v>
      </c>
      <c r="Y4461">
        <v>45</v>
      </c>
      <c r="Z4461">
        <v>41</v>
      </c>
      <c r="AA4461">
        <v>45</v>
      </c>
      <c r="AB4461">
        <v>91.111099999999993</v>
      </c>
      <c r="AD4461">
        <f>IF(ISBLANK(Source[[#This Row],[CrosslistID]]),1,1/COUNTIFS(Source[CrosslistID],Source[[#This Row],[CrosslistID]],Source[TermDesc],Source[[#This Row],[TermDesc]]))</f>
        <v>1</v>
      </c>
      <c r="AG4461">
        <v>0</v>
      </c>
      <c r="AH4461">
        <v>91.111099999999993</v>
      </c>
      <c r="AI4461">
        <v>4.5</v>
      </c>
      <c r="AJ4461">
        <v>4.5</v>
      </c>
      <c r="AK4461">
        <v>0.2</v>
      </c>
      <c r="AL44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61">
        <f>IF(AND(Source[[#This Row],[Credit_Noncredit]]="Noncredit",Source[[#This Row],[FTEF]]&gt;0),Source[[#This Row],[NC XLST FTES]]*525/(437.5*Source[[#This Row],[FTEF]]),0)</f>
        <v>0</v>
      </c>
      <c r="AN4461">
        <f>IF(Source[[#This Row],[Credit_Noncredit]]="Credit",Source[[#This Row],[Census Enrollment]],Source[[#This Row],[Noncredit Avg. Attendance]])</f>
        <v>45</v>
      </c>
    </row>
    <row r="4462" spans="1:40" x14ac:dyDescent="0.25">
      <c r="A4462" t="s">
        <v>1914</v>
      </c>
      <c r="B4462" t="s">
        <v>886</v>
      </c>
      <c r="C4462" t="s">
        <v>34</v>
      </c>
      <c r="D4462" t="s">
        <v>2020</v>
      </c>
      <c r="E4462" s="4">
        <v>77183</v>
      </c>
      <c r="F4462" s="4" t="s">
        <v>2021</v>
      </c>
      <c r="G4462" s="4">
        <v>24</v>
      </c>
      <c r="H4462" t="str">
        <f>CONCATENATE(Source[[#This Row],[Subject]],TRIM(Source[[#This Row],[Course]]))</f>
        <v>LGBT24</v>
      </c>
      <c r="I4462" t="str">
        <f>VLOOKUP(Source[[#This Row],[SubjCrse]],'Courses and Categories'!$E$2:$G$1816,3,FALSE)</f>
        <v>Credit General Education</v>
      </c>
      <c r="J4462">
        <v>931</v>
      </c>
      <c r="K4462" t="s">
        <v>2028</v>
      </c>
      <c r="L4462" t="s">
        <v>87</v>
      </c>
      <c r="M4462" t="s">
        <v>897</v>
      </c>
      <c r="N4462" t="s">
        <v>42</v>
      </c>
      <c r="O4462" t="s">
        <v>42</v>
      </c>
      <c r="P4462" t="s">
        <v>42</v>
      </c>
      <c r="Q4462" t="s">
        <v>42</v>
      </c>
      <c r="S4462" t="s">
        <v>134</v>
      </c>
      <c r="T4462" t="s">
        <v>44</v>
      </c>
      <c r="U4462" s="1">
        <v>43711</v>
      </c>
      <c r="V4462" s="1">
        <v>43819</v>
      </c>
      <c r="W4462" t="s">
        <v>2029</v>
      </c>
      <c r="X4462" t="s">
        <v>899</v>
      </c>
      <c r="Y4462">
        <v>37</v>
      </c>
      <c r="Z4462">
        <v>37</v>
      </c>
      <c r="AA4462">
        <v>45</v>
      </c>
      <c r="AB4462">
        <v>82.222200000000001</v>
      </c>
      <c r="AD4462">
        <f>IF(ISBLANK(Source[[#This Row],[CrosslistID]]),1,1/COUNTIFS(Source[CrosslistID],Source[[#This Row],[CrosslistID]],Source[TermDesc],Source[[#This Row],[TermDesc]]))</f>
        <v>1</v>
      </c>
      <c r="AG4462">
        <v>0</v>
      </c>
      <c r="AH4462">
        <v>82.222200000000001</v>
      </c>
      <c r="AI4462">
        <v>3.4</v>
      </c>
      <c r="AJ4462">
        <v>3.7</v>
      </c>
      <c r="AK4462">
        <v>0.2</v>
      </c>
      <c r="AL44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62">
        <f>IF(AND(Source[[#This Row],[Credit_Noncredit]]="Noncredit",Source[[#This Row],[FTEF]]&gt;0),Source[[#This Row],[NC XLST FTES]]*525/(437.5*Source[[#This Row],[FTEF]]),0)</f>
        <v>0</v>
      </c>
      <c r="AN4462">
        <f>IF(Source[[#This Row],[Credit_Noncredit]]="Credit",Source[[#This Row],[Census Enrollment]],Source[[#This Row],[Noncredit Avg. Attendance]])</f>
        <v>37</v>
      </c>
    </row>
    <row r="4463" spans="1:40" x14ac:dyDescent="0.25">
      <c r="A4463" t="s">
        <v>1914</v>
      </c>
      <c r="B4463" t="s">
        <v>886</v>
      </c>
      <c r="C4463" t="s">
        <v>34</v>
      </c>
      <c r="D4463" t="s">
        <v>35</v>
      </c>
      <c r="E4463" s="4">
        <v>79217</v>
      </c>
      <c r="F4463" s="4" t="s">
        <v>36</v>
      </c>
      <c r="G4463" s="4">
        <v>9802</v>
      </c>
      <c r="H4463" t="str">
        <f>CONCATENATE(Source[[#This Row],[Subject]],TRIM(Source[[#This Row],[Course]]))</f>
        <v>LACR9802</v>
      </c>
      <c r="I4463" t="str">
        <f>VLOOKUP(Source[[#This Row],[SubjCrse]],'Courses and Categories'!$E$2:$G$1816,3,FALSE)</f>
        <v>Noncredit CTE</v>
      </c>
      <c r="J4463" t="s">
        <v>119</v>
      </c>
      <c r="K4463" t="s">
        <v>38</v>
      </c>
      <c r="M4463" t="s">
        <v>40</v>
      </c>
      <c r="N4463" t="s">
        <v>51</v>
      </c>
      <c r="O4463">
        <v>1500</v>
      </c>
      <c r="P4463">
        <v>1630</v>
      </c>
      <c r="Q4463" t="s">
        <v>42</v>
      </c>
      <c r="S4463" t="s">
        <v>2030</v>
      </c>
      <c r="T4463" t="s">
        <v>44</v>
      </c>
      <c r="U4463" s="1">
        <v>43715</v>
      </c>
      <c r="V4463" s="1">
        <v>43792</v>
      </c>
      <c r="W4463" t="s">
        <v>631</v>
      </c>
      <c r="X4463" t="s">
        <v>905</v>
      </c>
      <c r="Y4463">
        <v>0</v>
      </c>
      <c r="Z4463">
        <v>0</v>
      </c>
      <c r="AA4463">
        <v>0</v>
      </c>
      <c r="AB4463">
        <v>0</v>
      </c>
      <c r="AD4463">
        <f>IF(ISBLANK(Source[[#This Row],[CrosslistID]]),1,1/COUNTIFS(Source[CrosslistID],Source[[#This Row],[CrosslistID]],Source[TermDesc],Source[[#This Row],[TermDesc]]))</f>
        <v>1</v>
      </c>
      <c r="AG4463">
        <v>0</v>
      </c>
      <c r="AH4463">
        <v>0</v>
      </c>
      <c r="AI4463">
        <v>0</v>
      </c>
      <c r="AJ4463">
        <v>0</v>
      </c>
      <c r="AL44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63">
        <f>IF(AND(Source[[#This Row],[Credit_Noncredit]]="Noncredit",Source[[#This Row],[FTEF]]&gt;0),Source[[#This Row],[NC XLST FTES]]*525/(437.5*Source[[#This Row],[FTEF]]),0)</f>
        <v>0</v>
      </c>
      <c r="AN4463">
        <f>IF(Source[[#This Row],[Credit_Noncredit]]="Credit",Source[[#This Row],[Census Enrollment]],Source[[#This Row],[Noncredit Avg. Attendance]])</f>
        <v>0</v>
      </c>
    </row>
    <row r="4464" spans="1:40" x14ac:dyDescent="0.25">
      <c r="A4464" t="s">
        <v>1914</v>
      </c>
      <c r="B4464" t="s">
        <v>886</v>
      </c>
      <c r="C4464" t="s">
        <v>34</v>
      </c>
      <c r="D4464" t="s">
        <v>35</v>
      </c>
      <c r="E4464" s="4">
        <v>76744</v>
      </c>
      <c r="F4464" s="4" t="s">
        <v>2031</v>
      </c>
      <c r="G4464" s="4" t="s">
        <v>2032</v>
      </c>
      <c r="H4464" t="str">
        <f>CONCATENATE(Source[[#This Row],[Subject]],TRIM(Source[[#This Row],[Course]]))</f>
        <v>LBCS70A</v>
      </c>
      <c r="I4464" t="str">
        <f>VLOOKUP(Source[[#This Row],[SubjCrse]],'Courses and Categories'!$E$2:$G$1816,3,FALSE)</f>
        <v>Credit Gen Ed/CTE</v>
      </c>
      <c r="J4464">
        <v>1</v>
      </c>
      <c r="K4464" t="s">
        <v>2033</v>
      </c>
      <c r="L4464" t="s">
        <v>39</v>
      </c>
      <c r="M4464" t="s">
        <v>903</v>
      </c>
      <c r="N4464" t="s">
        <v>1041</v>
      </c>
      <c r="O4464">
        <v>1110</v>
      </c>
      <c r="P4464">
        <v>1200</v>
      </c>
      <c r="Q4464" t="s">
        <v>2034</v>
      </c>
      <c r="R4464">
        <v>2</v>
      </c>
      <c r="S4464" t="s">
        <v>134</v>
      </c>
      <c r="T4464">
        <v>1</v>
      </c>
      <c r="U4464" s="1">
        <v>43694</v>
      </c>
      <c r="V4464" s="1">
        <v>43819</v>
      </c>
      <c r="W4464" t="s">
        <v>45</v>
      </c>
      <c r="X4464" t="s">
        <v>1929</v>
      </c>
      <c r="Y4464">
        <v>52</v>
      </c>
      <c r="Z4464">
        <v>41</v>
      </c>
      <c r="AA4464">
        <v>40</v>
      </c>
      <c r="AB4464">
        <v>102.5</v>
      </c>
      <c r="AD4464">
        <f>IF(ISBLANK(Source[[#This Row],[CrosslistID]]),1,1/COUNTIFS(Source[CrosslistID],Source[[#This Row],[CrosslistID]],Source[TermDesc],Source[[#This Row],[TermDesc]]))</f>
        <v>1</v>
      </c>
      <c r="AG4464">
        <v>0</v>
      </c>
      <c r="AH4464">
        <v>102.5</v>
      </c>
      <c r="AI4464">
        <v>5</v>
      </c>
      <c r="AJ4464">
        <v>5.2</v>
      </c>
      <c r="AK4464">
        <v>0.2</v>
      </c>
      <c r="AL44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64">
        <f>IF(AND(Source[[#This Row],[Credit_Noncredit]]="Noncredit",Source[[#This Row],[FTEF]]&gt;0),Source[[#This Row],[NC XLST FTES]]*525/(437.5*Source[[#This Row],[FTEF]]),0)</f>
        <v>0</v>
      </c>
      <c r="AN4464">
        <f>IF(Source[[#This Row],[Credit_Noncredit]]="Credit",Source[[#This Row],[Census Enrollment]],Source[[#This Row],[Noncredit Avg. Attendance]])</f>
        <v>52</v>
      </c>
    </row>
    <row r="4465" spans="1:40" x14ac:dyDescent="0.25">
      <c r="A4465" t="s">
        <v>1914</v>
      </c>
      <c r="B4465" t="s">
        <v>886</v>
      </c>
      <c r="C4465" t="s">
        <v>34</v>
      </c>
      <c r="D4465" t="s">
        <v>35</v>
      </c>
      <c r="E4465" s="4">
        <v>78991</v>
      </c>
      <c r="F4465" s="4" t="s">
        <v>2031</v>
      </c>
      <c r="G4465" s="4" t="s">
        <v>2032</v>
      </c>
      <c r="H4465" t="str">
        <f>CONCATENATE(Source[[#This Row],[Subject]],TRIM(Source[[#This Row],[Course]]))</f>
        <v>LBCS70A</v>
      </c>
      <c r="I4465" t="str">
        <f>VLOOKUP(Source[[#This Row],[SubjCrse]],'Courses and Categories'!$E$2:$G$1816,3,FALSE)</f>
        <v>Credit Gen Ed/CTE</v>
      </c>
      <c r="J4465">
        <v>2</v>
      </c>
      <c r="K4465" t="s">
        <v>2033</v>
      </c>
      <c r="L4465" t="s">
        <v>39</v>
      </c>
      <c r="M4465" t="s">
        <v>903</v>
      </c>
      <c r="N4465" t="s">
        <v>671</v>
      </c>
      <c r="O4465">
        <v>815</v>
      </c>
      <c r="P4465">
        <v>945</v>
      </c>
      <c r="Q4465" t="s">
        <v>2035</v>
      </c>
      <c r="S4465" t="s">
        <v>134</v>
      </c>
      <c r="T4465" t="s">
        <v>1954</v>
      </c>
      <c r="U4465" s="1">
        <v>43703</v>
      </c>
      <c r="V4465" s="1">
        <v>43812</v>
      </c>
      <c r="W4465" t="s">
        <v>45</v>
      </c>
      <c r="X4465" t="s">
        <v>905</v>
      </c>
      <c r="Y4465">
        <v>23</v>
      </c>
      <c r="Z4465">
        <v>23</v>
      </c>
      <c r="AA4465">
        <v>40</v>
      </c>
      <c r="AB4465">
        <v>57.5</v>
      </c>
      <c r="AD4465">
        <f>IF(ISBLANK(Source[[#This Row],[CrosslistID]]),1,1/COUNTIFS(Source[CrosslistID],Source[[#This Row],[CrosslistID]],Source[TermDesc],Source[[#This Row],[TermDesc]]))</f>
        <v>1</v>
      </c>
      <c r="AG4465">
        <v>0</v>
      </c>
      <c r="AH4465">
        <v>57.5</v>
      </c>
      <c r="AI4465">
        <v>2.3660000000000001</v>
      </c>
      <c r="AJ4465">
        <v>2.3660000000000001</v>
      </c>
      <c r="AK4465">
        <v>0.2</v>
      </c>
      <c r="AL44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65">
        <f>IF(AND(Source[[#This Row],[Credit_Noncredit]]="Noncredit",Source[[#This Row],[FTEF]]&gt;0),Source[[#This Row],[NC XLST FTES]]*525/(437.5*Source[[#This Row],[FTEF]]),0)</f>
        <v>0</v>
      </c>
      <c r="AN4465">
        <f>IF(Source[[#This Row],[Credit_Noncredit]]="Credit",Source[[#This Row],[Census Enrollment]],Source[[#This Row],[Noncredit Avg. Attendance]])</f>
        <v>23</v>
      </c>
    </row>
    <row r="4466" spans="1:40" x14ac:dyDescent="0.25">
      <c r="A4466" t="s">
        <v>1914</v>
      </c>
      <c r="B4466" t="s">
        <v>886</v>
      </c>
      <c r="C4466" t="s">
        <v>34</v>
      </c>
      <c r="D4466" t="s">
        <v>35</v>
      </c>
      <c r="E4466" s="4">
        <v>78603</v>
      </c>
      <c r="F4466" s="4" t="s">
        <v>2031</v>
      </c>
      <c r="G4466" s="4">
        <v>81</v>
      </c>
      <c r="H4466" t="str">
        <f>CONCATENATE(Source[[#This Row],[Subject]],TRIM(Source[[#This Row],[Course]]))</f>
        <v>LBCS81</v>
      </c>
      <c r="I4466" t="str">
        <f>VLOOKUP(Source[[#This Row],[SubjCrse]],'Courses and Categories'!$E$2:$G$1816,3,FALSE)</f>
        <v>Credit CTE</v>
      </c>
      <c r="J4466">
        <v>1</v>
      </c>
      <c r="K4466" t="s">
        <v>2036</v>
      </c>
      <c r="L4466" t="s">
        <v>39</v>
      </c>
      <c r="M4466" t="s">
        <v>903</v>
      </c>
      <c r="N4466" t="s">
        <v>50</v>
      </c>
      <c r="O4466">
        <v>815</v>
      </c>
      <c r="P4466">
        <v>1120</v>
      </c>
      <c r="Q4466" t="s">
        <v>1659</v>
      </c>
      <c r="S4466" t="s">
        <v>134</v>
      </c>
      <c r="T4466" t="s">
        <v>1954</v>
      </c>
      <c r="U4466" s="1">
        <v>43703</v>
      </c>
      <c r="V4466" s="1">
        <v>43819</v>
      </c>
      <c r="W4466" t="s">
        <v>2037</v>
      </c>
      <c r="X4466" t="s">
        <v>905</v>
      </c>
      <c r="Y4466">
        <v>20</v>
      </c>
      <c r="Z4466">
        <v>20</v>
      </c>
      <c r="AA4466">
        <v>45</v>
      </c>
      <c r="AB4466">
        <v>44.444400000000002</v>
      </c>
      <c r="AD4466">
        <f>IF(ISBLANK(Source[[#This Row],[CrosslistID]]),1,1/COUNTIFS(Source[CrosslistID],Source[[#This Row],[CrosslistID]],Source[TermDesc],Source[[#This Row],[TermDesc]]))</f>
        <v>1</v>
      </c>
      <c r="AG4466">
        <v>0</v>
      </c>
      <c r="AH4466">
        <v>44.444400000000002</v>
      </c>
      <c r="AI4466">
        <v>2.137</v>
      </c>
      <c r="AJ4466">
        <v>2.137</v>
      </c>
      <c r="AK4466">
        <v>0.2</v>
      </c>
      <c r="AL44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66">
        <f>IF(AND(Source[[#This Row],[Credit_Noncredit]]="Noncredit",Source[[#This Row],[FTEF]]&gt;0),Source[[#This Row],[NC XLST FTES]]*525/(437.5*Source[[#This Row],[FTEF]]),0)</f>
        <v>0</v>
      </c>
      <c r="AN4466">
        <f>IF(Source[[#This Row],[Credit_Noncredit]]="Credit",Source[[#This Row],[Census Enrollment]],Source[[#This Row],[Noncredit Avg. Attendance]])</f>
        <v>20</v>
      </c>
    </row>
    <row r="4467" spans="1:40" x14ac:dyDescent="0.25">
      <c r="A4467" t="s">
        <v>1914</v>
      </c>
      <c r="B4467" t="s">
        <v>886</v>
      </c>
      <c r="C4467" t="s">
        <v>34</v>
      </c>
      <c r="D4467" t="s">
        <v>35</v>
      </c>
      <c r="E4467" s="4">
        <v>72074</v>
      </c>
      <c r="F4467" s="4" t="s">
        <v>2031</v>
      </c>
      <c r="G4467" s="4" t="s">
        <v>2038</v>
      </c>
      <c r="H4467" t="str">
        <f>CONCATENATE(Source[[#This Row],[Subject]],TRIM(Source[[#This Row],[Course]]))</f>
        <v>LBCS96C</v>
      </c>
      <c r="I4467" t="str">
        <f>VLOOKUP(Source[[#This Row],[SubjCrse]],'Courses and Categories'!$E$2:$G$1816,3,FALSE)</f>
        <v>Credit Gen Ed/CTE</v>
      </c>
      <c r="J4467">
        <v>1</v>
      </c>
      <c r="K4467" t="s">
        <v>2039</v>
      </c>
      <c r="L4467" t="s">
        <v>39</v>
      </c>
      <c r="M4467" t="s">
        <v>903</v>
      </c>
      <c r="N4467" t="s">
        <v>1041</v>
      </c>
      <c r="O4467">
        <v>1210</v>
      </c>
      <c r="P4467">
        <v>1300</v>
      </c>
      <c r="Q4467" t="s">
        <v>2034</v>
      </c>
      <c r="R4467">
        <v>2</v>
      </c>
      <c r="S4467" t="s">
        <v>134</v>
      </c>
      <c r="T4467">
        <v>1</v>
      </c>
      <c r="U4467" s="1">
        <v>43694</v>
      </c>
      <c r="V4467" s="1">
        <v>43819</v>
      </c>
      <c r="W4467" t="s">
        <v>45</v>
      </c>
      <c r="X4467" t="s">
        <v>1929</v>
      </c>
      <c r="Y4467">
        <v>42</v>
      </c>
      <c r="Z4467">
        <v>37</v>
      </c>
      <c r="AA4467">
        <v>40</v>
      </c>
      <c r="AB4467">
        <v>92.5</v>
      </c>
      <c r="AD4467">
        <f>IF(ISBLANK(Source[[#This Row],[CrosslistID]]),1,1/COUNTIFS(Source[CrosslistID],Source[[#This Row],[CrosslistID]],Source[TermDesc],Source[[#This Row],[TermDesc]]))</f>
        <v>1</v>
      </c>
      <c r="AG4467">
        <v>0</v>
      </c>
      <c r="AH4467">
        <v>92.5</v>
      </c>
      <c r="AI4467">
        <v>3.9</v>
      </c>
      <c r="AJ4467">
        <v>4.2</v>
      </c>
      <c r="AK4467">
        <v>0.2</v>
      </c>
      <c r="AL44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67">
        <f>IF(AND(Source[[#This Row],[Credit_Noncredit]]="Noncredit",Source[[#This Row],[FTEF]]&gt;0),Source[[#This Row],[NC XLST FTES]]*525/(437.5*Source[[#This Row],[FTEF]]),0)</f>
        <v>0</v>
      </c>
      <c r="AN4467">
        <f>IF(Source[[#This Row],[Credit_Noncredit]]="Credit",Source[[#This Row],[Census Enrollment]],Source[[#This Row],[Noncredit Avg. Attendance]])</f>
        <v>42</v>
      </c>
    </row>
    <row r="4468" spans="1:40" x14ac:dyDescent="0.25">
      <c r="A4468" t="s">
        <v>1914</v>
      </c>
      <c r="B4468" t="s">
        <v>886</v>
      </c>
      <c r="C4468" t="s">
        <v>34</v>
      </c>
      <c r="D4468" t="s">
        <v>35</v>
      </c>
      <c r="E4468" s="4">
        <v>79151</v>
      </c>
      <c r="F4468" s="4" t="s">
        <v>2031</v>
      </c>
      <c r="G4468" s="4" t="s">
        <v>2038</v>
      </c>
      <c r="H4468" t="str">
        <f>CONCATENATE(Source[[#This Row],[Subject]],TRIM(Source[[#This Row],[Course]]))</f>
        <v>LBCS96C</v>
      </c>
      <c r="I4468" t="str">
        <f>VLOOKUP(Source[[#This Row],[SubjCrse]],'Courses and Categories'!$E$2:$G$1816,3,FALSE)</f>
        <v>Credit Gen Ed/CTE</v>
      </c>
      <c r="J4468">
        <v>2</v>
      </c>
      <c r="K4468" t="s">
        <v>2039</v>
      </c>
      <c r="L4468" t="s">
        <v>39</v>
      </c>
      <c r="M4468" t="s">
        <v>903</v>
      </c>
      <c r="N4468" t="s">
        <v>59</v>
      </c>
      <c r="O4468">
        <v>910</v>
      </c>
      <c r="P4468">
        <v>1200</v>
      </c>
      <c r="Q4468" t="s">
        <v>221</v>
      </c>
      <c r="R4468">
        <v>261</v>
      </c>
      <c r="S4468" t="s">
        <v>43</v>
      </c>
      <c r="T4468" t="s">
        <v>44</v>
      </c>
      <c r="U4468" s="1">
        <v>43694</v>
      </c>
      <c r="V4468" s="1">
        <v>43730</v>
      </c>
      <c r="W4468" t="s">
        <v>45</v>
      </c>
      <c r="X4468" t="s">
        <v>905</v>
      </c>
      <c r="Y4468">
        <v>19</v>
      </c>
      <c r="Z4468">
        <v>17</v>
      </c>
      <c r="AA4468">
        <v>45</v>
      </c>
      <c r="AB4468">
        <v>37.777799999999999</v>
      </c>
      <c r="AD4468">
        <f>IF(ISBLANK(Source[[#This Row],[CrosslistID]]),1,1/COUNTIFS(Source[CrosslistID],Source[[#This Row],[CrosslistID]],Source[TermDesc],Source[[#This Row],[TermDesc]]))</f>
        <v>1</v>
      </c>
      <c r="AG4468">
        <v>0</v>
      </c>
      <c r="AH4468">
        <v>37.777799999999999</v>
      </c>
      <c r="AI4468">
        <v>0.97099999999999997</v>
      </c>
      <c r="AJ4468">
        <v>1.0851999999999999</v>
      </c>
      <c r="AK4468">
        <v>0.2</v>
      </c>
      <c r="AL44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68">
        <f>IF(AND(Source[[#This Row],[Credit_Noncredit]]="Noncredit",Source[[#This Row],[FTEF]]&gt;0),Source[[#This Row],[NC XLST FTES]]*525/(437.5*Source[[#This Row],[FTEF]]),0)</f>
        <v>0</v>
      </c>
      <c r="AN4468">
        <f>IF(Source[[#This Row],[Credit_Noncredit]]="Credit",Source[[#This Row],[Census Enrollment]],Source[[#This Row],[Noncredit Avg. Attendance]])</f>
        <v>19</v>
      </c>
    </row>
    <row r="4469" spans="1:40" x14ac:dyDescent="0.25">
      <c r="A4469" t="s">
        <v>1914</v>
      </c>
      <c r="B4469" t="s">
        <v>886</v>
      </c>
      <c r="C4469" t="s">
        <v>34</v>
      </c>
      <c r="D4469" t="s">
        <v>966</v>
      </c>
      <c r="E4469" s="4">
        <v>78495</v>
      </c>
      <c r="F4469" s="4" t="s">
        <v>967</v>
      </c>
      <c r="G4469" s="4">
        <v>1</v>
      </c>
      <c r="H4469" t="str">
        <f>CONCATENATE(Source[[#This Row],[Subject]],TRIM(Source[[#This Row],[Course]]))</f>
        <v>LALS1</v>
      </c>
      <c r="I4469" t="str">
        <f>VLOOKUP(Source[[#This Row],[SubjCrse]],'Courses and Categories'!$E$2:$G$1816,3,FALSE)</f>
        <v>Credit General Education</v>
      </c>
      <c r="J4469">
        <v>1</v>
      </c>
      <c r="K4469" t="s">
        <v>968</v>
      </c>
      <c r="L4469" t="s">
        <v>39</v>
      </c>
      <c r="M4469" t="s">
        <v>903</v>
      </c>
      <c r="N4469" t="s">
        <v>105</v>
      </c>
      <c r="O4469">
        <v>1110</v>
      </c>
      <c r="P4469">
        <v>1225</v>
      </c>
      <c r="Q4469" t="s">
        <v>240</v>
      </c>
      <c r="R4469">
        <v>269</v>
      </c>
      <c r="S4469" t="s">
        <v>134</v>
      </c>
      <c r="T4469">
        <v>1</v>
      </c>
      <c r="U4469" s="1">
        <v>43694</v>
      </c>
      <c r="V4469" s="1">
        <v>43819</v>
      </c>
      <c r="W4469" t="s">
        <v>2040</v>
      </c>
      <c r="X4469" t="s">
        <v>1929</v>
      </c>
      <c r="Y4469">
        <v>45</v>
      </c>
      <c r="Z4469">
        <v>45</v>
      </c>
      <c r="AA4469">
        <v>45</v>
      </c>
      <c r="AB4469">
        <v>100</v>
      </c>
      <c r="AD4469">
        <f>IF(ISBLANK(Source[[#This Row],[CrosslistID]]),1,1/COUNTIFS(Source[CrosslistID],Source[[#This Row],[CrosslistID]],Source[TermDesc],Source[[#This Row],[TermDesc]]))</f>
        <v>1</v>
      </c>
      <c r="AG4469">
        <v>0</v>
      </c>
      <c r="AH4469">
        <v>100</v>
      </c>
      <c r="AI4469">
        <v>4.2</v>
      </c>
      <c r="AJ4469">
        <v>4.5</v>
      </c>
      <c r="AK4469">
        <v>0.2</v>
      </c>
      <c r="AL44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69">
        <f>IF(AND(Source[[#This Row],[Credit_Noncredit]]="Noncredit",Source[[#This Row],[FTEF]]&gt;0),Source[[#This Row],[NC XLST FTES]]*525/(437.5*Source[[#This Row],[FTEF]]),0)</f>
        <v>0</v>
      </c>
      <c r="AN4469">
        <f>IF(Source[[#This Row],[Credit_Noncredit]]="Credit",Source[[#This Row],[Census Enrollment]],Source[[#This Row],[Noncredit Avg. Attendance]])</f>
        <v>45</v>
      </c>
    </row>
    <row r="4470" spans="1:40" x14ac:dyDescent="0.25">
      <c r="A4470" t="s">
        <v>1914</v>
      </c>
      <c r="B4470" t="s">
        <v>886</v>
      </c>
      <c r="C4470" t="s">
        <v>34</v>
      </c>
      <c r="D4470" t="s">
        <v>966</v>
      </c>
      <c r="E4470" s="4">
        <v>72381</v>
      </c>
      <c r="F4470" s="4" t="s">
        <v>967</v>
      </c>
      <c r="G4470" s="4">
        <v>1</v>
      </c>
      <c r="H4470" t="str">
        <f>CONCATENATE(Source[[#This Row],[Subject]],TRIM(Source[[#This Row],[Course]]))</f>
        <v>LALS1</v>
      </c>
      <c r="I4470" t="str">
        <f>VLOOKUP(Source[[#This Row],[SubjCrse]],'Courses and Categories'!$E$2:$G$1816,3,FALSE)</f>
        <v>Credit General Education</v>
      </c>
      <c r="J4470">
        <v>3</v>
      </c>
      <c r="K4470" t="s">
        <v>968</v>
      </c>
      <c r="L4470" t="s">
        <v>39</v>
      </c>
      <c r="M4470" t="s">
        <v>903</v>
      </c>
      <c r="N4470" t="s">
        <v>59</v>
      </c>
      <c r="O4470">
        <v>1110</v>
      </c>
      <c r="P4470">
        <v>1225</v>
      </c>
      <c r="Q4470" t="s">
        <v>923</v>
      </c>
      <c r="R4470">
        <v>115</v>
      </c>
      <c r="S4470" t="s">
        <v>134</v>
      </c>
      <c r="T4470">
        <v>1</v>
      </c>
      <c r="U4470" s="1">
        <v>43694</v>
      </c>
      <c r="V4470" s="1">
        <v>43819</v>
      </c>
      <c r="W4470" t="s">
        <v>969</v>
      </c>
      <c r="X4470" t="s">
        <v>1929</v>
      </c>
      <c r="Y4470">
        <v>42</v>
      </c>
      <c r="Z4470">
        <v>39</v>
      </c>
      <c r="AA4470">
        <v>45</v>
      </c>
      <c r="AB4470">
        <v>86.666700000000006</v>
      </c>
      <c r="AD4470">
        <f>IF(ISBLANK(Source[[#This Row],[CrosslistID]]),1,1/COUNTIFS(Source[CrosslistID],Source[[#This Row],[CrosslistID]],Source[TermDesc],Source[[#This Row],[TermDesc]]))</f>
        <v>1</v>
      </c>
      <c r="AG4470">
        <v>0</v>
      </c>
      <c r="AH4470">
        <v>86.666700000000006</v>
      </c>
      <c r="AI4470">
        <v>4</v>
      </c>
      <c r="AJ4470">
        <v>4.2</v>
      </c>
      <c r="AK4470">
        <v>0.2</v>
      </c>
      <c r="AL44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70">
        <f>IF(AND(Source[[#This Row],[Credit_Noncredit]]="Noncredit",Source[[#This Row],[FTEF]]&gt;0),Source[[#This Row],[NC XLST FTES]]*525/(437.5*Source[[#This Row],[FTEF]]),0)</f>
        <v>0</v>
      </c>
      <c r="AN4470">
        <f>IF(Source[[#This Row],[Credit_Noncredit]]="Credit",Source[[#This Row],[Census Enrollment]],Source[[#This Row],[Noncredit Avg. Attendance]])</f>
        <v>42</v>
      </c>
    </row>
    <row r="4471" spans="1:40" x14ac:dyDescent="0.25">
      <c r="A4471" t="s">
        <v>1914</v>
      </c>
      <c r="B4471" t="s">
        <v>886</v>
      </c>
      <c r="C4471" t="s">
        <v>34</v>
      </c>
      <c r="D4471" t="s">
        <v>966</v>
      </c>
      <c r="E4471" s="4">
        <v>72380</v>
      </c>
      <c r="F4471" s="4" t="s">
        <v>967</v>
      </c>
      <c r="G4471" s="4">
        <v>1</v>
      </c>
      <c r="H4471" t="str">
        <f>CONCATENATE(Source[[#This Row],[Subject]],TRIM(Source[[#This Row],[Course]]))</f>
        <v>LALS1</v>
      </c>
      <c r="I4471" t="str">
        <f>VLOOKUP(Source[[#This Row],[SubjCrse]],'Courses and Categories'!$E$2:$G$1816,3,FALSE)</f>
        <v>Credit General Education</v>
      </c>
      <c r="J4471">
        <v>4</v>
      </c>
      <c r="K4471" t="s">
        <v>968</v>
      </c>
      <c r="L4471" t="s">
        <v>39</v>
      </c>
      <c r="M4471" t="s">
        <v>903</v>
      </c>
      <c r="N4471" t="s">
        <v>59</v>
      </c>
      <c r="O4471">
        <v>940</v>
      </c>
      <c r="P4471">
        <v>1055</v>
      </c>
      <c r="Q4471" t="s">
        <v>923</v>
      </c>
      <c r="R4471">
        <v>114</v>
      </c>
      <c r="S4471" t="s">
        <v>134</v>
      </c>
      <c r="T4471">
        <v>1</v>
      </c>
      <c r="U4471" s="1">
        <v>43694</v>
      </c>
      <c r="V4471" s="1">
        <v>43819</v>
      </c>
      <c r="W4471" t="s">
        <v>969</v>
      </c>
      <c r="X4471" t="s">
        <v>1929</v>
      </c>
      <c r="Y4471">
        <v>51</v>
      </c>
      <c r="Z4471">
        <v>43</v>
      </c>
      <c r="AA4471">
        <v>45</v>
      </c>
      <c r="AB4471">
        <v>95.555599999999998</v>
      </c>
      <c r="AD4471">
        <f>IF(ISBLANK(Source[[#This Row],[CrosslistID]]),1,1/COUNTIFS(Source[CrosslistID],Source[[#This Row],[CrosslistID]],Source[TermDesc],Source[[#This Row],[TermDesc]]))</f>
        <v>1</v>
      </c>
      <c r="AG4471">
        <v>0</v>
      </c>
      <c r="AH4471">
        <v>95.555599999999998</v>
      </c>
      <c r="AI4471">
        <v>4.5999999999999996</v>
      </c>
      <c r="AJ4471">
        <v>5.0999999999999996</v>
      </c>
      <c r="AK4471">
        <v>0.2</v>
      </c>
      <c r="AL44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71">
        <f>IF(AND(Source[[#This Row],[Credit_Noncredit]]="Noncredit",Source[[#This Row],[FTEF]]&gt;0),Source[[#This Row],[NC XLST FTES]]*525/(437.5*Source[[#This Row],[FTEF]]),0)</f>
        <v>0</v>
      </c>
      <c r="AN4471">
        <f>IF(Source[[#This Row],[Credit_Noncredit]]="Credit",Source[[#This Row],[Census Enrollment]],Source[[#This Row],[Noncredit Avg. Attendance]])</f>
        <v>51</v>
      </c>
    </row>
    <row r="4472" spans="1:40" x14ac:dyDescent="0.25">
      <c r="A4472" t="s">
        <v>1914</v>
      </c>
      <c r="B4472" t="s">
        <v>886</v>
      </c>
      <c r="C4472" t="s">
        <v>34</v>
      </c>
      <c r="D4472" t="s">
        <v>966</v>
      </c>
      <c r="E4472" s="4">
        <v>74677</v>
      </c>
      <c r="F4472" s="4" t="s">
        <v>967</v>
      </c>
      <c r="G4472" s="4">
        <v>1</v>
      </c>
      <c r="H4472" t="str">
        <f>CONCATENATE(Source[[#This Row],[Subject]],TRIM(Source[[#This Row],[Course]]))</f>
        <v>LALS1</v>
      </c>
      <c r="I4472" t="str">
        <f>VLOOKUP(Source[[#This Row],[SubjCrse]],'Courses and Categories'!$E$2:$G$1816,3,FALSE)</f>
        <v>Credit General Education</v>
      </c>
      <c r="J4472">
        <v>5</v>
      </c>
      <c r="K4472" t="s">
        <v>968</v>
      </c>
      <c r="L4472" t="s">
        <v>39</v>
      </c>
      <c r="M4472" t="s">
        <v>903</v>
      </c>
      <c r="N4472" t="s">
        <v>59</v>
      </c>
      <c r="O4472">
        <v>810</v>
      </c>
      <c r="P4472">
        <v>925</v>
      </c>
      <c r="Q4472" t="s">
        <v>923</v>
      </c>
      <c r="R4472">
        <v>114</v>
      </c>
      <c r="S4472" t="s">
        <v>134</v>
      </c>
      <c r="T4472">
        <v>1</v>
      </c>
      <c r="U4472" s="1">
        <v>43694</v>
      </c>
      <c r="V4472" s="1">
        <v>43819</v>
      </c>
      <c r="W4472" t="s">
        <v>969</v>
      </c>
      <c r="X4472" t="s">
        <v>1929</v>
      </c>
      <c r="Y4472">
        <v>49</v>
      </c>
      <c r="Z4472">
        <v>40</v>
      </c>
      <c r="AA4472">
        <v>45</v>
      </c>
      <c r="AB4472">
        <v>88.888900000000007</v>
      </c>
      <c r="AD4472">
        <f>IF(ISBLANK(Source[[#This Row],[CrosslistID]]),1,1/COUNTIFS(Source[CrosslistID],Source[[#This Row],[CrosslistID]],Source[TermDesc],Source[[#This Row],[TermDesc]]))</f>
        <v>1</v>
      </c>
      <c r="AG4472">
        <v>0</v>
      </c>
      <c r="AH4472">
        <v>88.888900000000007</v>
      </c>
      <c r="AI4472">
        <v>4.7</v>
      </c>
      <c r="AJ4472">
        <v>4.9000000000000004</v>
      </c>
      <c r="AK4472">
        <v>0.2</v>
      </c>
      <c r="AL44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72">
        <f>IF(AND(Source[[#This Row],[Credit_Noncredit]]="Noncredit",Source[[#This Row],[FTEF]]&gt;0),Source[[#This Row],[NC XLST FTES]]*525/(437.5*Source[[#This Row],[FTEF]]),0)</f>
        <v>0</v>
      </c>
      <c r="AN4472">
        <f>IF(Source[[#This Row],[Credit_Noncredit]]="Credit",Source[[#This Row],[Census Enrollment]],Source[[#This Row],[Noncredit Avg. Attendance]])</f>
        <v>49</v>
      </c>
    </row>
    <row r="4473" spans="1:40" x14ac:dyDescent="0.25">
      <c r="A4473" t="s">
        <v>1914</v>
      </c>
      <c r="B4473" t="s">
        <v>886</v>
      </c>
      <c r="C4473" t="s">
        <v>34</v>
      </c>
      <c r="D4473" t="s">
        <v>966</v>
      </c>
      <c r="E4473" s="4">
        <v>72382</v>
      </c>
      <c r="F4473" s="4" t="s">
        <v>967</v>
      </c>
      <c r="G4473" s="4">
        <v>1</v>
      </c>
      <c r="H4473" t="str">
        <f>CONCATENATE(Source[[#This Row],[Subject]],TRIM(Source[[#This Row],[Course]]))</f>
        <v>LALS1</v>
      </c>
      <c r="I4473" t="str">
        <f>VLOOKUP(Source[[#This Row],[SubjCrse]],'Courses and Categories'!$E$2:$G$1816,3,FALSE)</f>
        <v>Credit General Education</v>
      </c>
      <c r="J4473">
        <v>541</v>
      </c>
      <c r="K4473" t="s">
        <v>968</v>
      </c>
      <c r="L4473" t="s">
        <v>39</v>
      </c>
      <c r="M4473" t="s">
        <v>903</v>
      </c>
      <c r="N4473" t="s">
        <v>1041</v>
      </c>
      <c r="O4473">
        <v>910</v>
      </c>
      <c r="P4473">
        <v>1000</v>
      </c>
      <c r="Q4473" t="s">
        <v>238</v>
      </c>
      <c r="R4473">
        <v>707</v>
      </c>
      <c r="S4473" t="s">
        <v>134</v>
      </c>
      <c r="T4473">
        <v>1</v>
      </c>
      <c r="U4473" s="1">
        <v>43694</v>
      </c>
      <c r="V4473" s="1">
        <v>43819</v>
      </c>
      <c r="W4473" t="s">
        <v>2041</v>
      </c>
      <c r="X4473" t="s">
        <v>1929</v>
      </c>
      <c r="Y4473">
        <v>45</v>
      </c>
      <c r="Z4473">
        <v>42</v>
      </c>
      <c r="AA4473">
        <v>45</v>
      </c>
      <c r="AB4473">
        <v>93.333299999999994</v>
      </c>
      <c r="AD4473">
        <f>IF(ISBLANK(Source[[#This Row],[CrosslistID]]),1,1/COUNTIFS(Source[CrosslistID],Source[[#This Row],[CrosslistID]],Source[TermDesc],Source[[#This Row],[TermDesc]]))</f>
        <v>1</v>
      </c>
      <c r="AG4473">
        <v>0</v>
      </c>
      <c r="AH4473">
        <v>93.333299999999994</v>
      </c>
      <c r="AI4473">
        <v>4.2</v>
      </c>
      <c r="AJ4473">
        <v>4.5</v>
      </c>
      <c r="AK4473">
        <v>0.2</v>
      </c>
      <c r="AL44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73">
        <f>IF(AND(Source[[#This Row],[Credit_Noncredit]]="Noncredit",Source[[#This Row],[FTEF]]&gt;0),Source[[#This Row],[NC XLST FTES]]*525/(437.5*Source[[#This Row],[FTEF]]),0)</f>
        <v>0</v>
      </c>
      <c r="AN4473">
        <f>IF(Source[[#This Row],[Credit_Noncredit]]="Credit",Source[[#This Row],[Census Enrollment]],Source[[#This Row],[Noncredit Avg. Attendance]])</f>
        <v>45</v>
      </c>
    </row>
    <row r="4474" spans="1:40" x14ac:dyDescent="0.25">
      <c r="A4474" t="s">
        <v>1914</v>
      </c>
      <c r="B4474" t="s">
        <v>886</v>
      </c>
      <c r="C4474" t="s">
        <v>34</v>
      </c>
      <c r="D4474" t="s">
        <v>966</v>
      </c>
      <c r="E4474" s="4">
        <v>72162</v>
      </c>
      <c r="F4474" s="4" t="s">
        <v>967</v>
      </c>
      <c r="G4474" s="4">
        <v>1</v>
      </c>
      <c r="H4474" t="str">
        <f>CONCATENATE(Source[[#This Row],[Subject]],TRIM(Source[[#This Row],[Course]]))</f>
        <v>LALS1</v>
      </c>
      <c r="I4474" t="str">
        <f>VLOOKUP(Source[[#This Row],[SubjCrse]],'Courses and Categories'!$E$2:$G$1816,3,FALSE)</f>
        <v>Credit General Education</v>
      </c>
      <c r="J4474">
        <v>831</v>
      </c>
      <c r="K4474" t="s">
        <v>968</v>
      </c>
      <c r="L4474" t="s">
        <v>87</v>
      </c>
      <c r="M4474" t="s">
        <v>897</v>
      </c>
      <c r="N4474" t="s">
        <v>42</v>
      </c>
      <c r="O4474" t="s">
        <v>42</v>
      </c>
      <c r="P4474" t="s">
        <v>42</v>
      </c>
      <c r="Q4474" t="s">
        <v>42</v>
      </c>
      <c r="S4474" t="s">
        <v>134</v>
      </c>
      <c r="T4474">
        <v>1</v>
      </c>
      <c r="U4474" s="1">
        <v>43694</v>
      </c>
      <c r="V4474" s="1">
        <v>43819</v>
      </c>
      <c r="W4474" t="s">
        <v>969</v>
      </c>
      <c r="X4474" t="s">
        <v>1450</v>
      </c>
      <c r="Y4474">
        <v>45</v>
      </c>
      <c r="Z4474">
        <v>37</v>
      </c>
      <c r="AA4474">
        <v>45</v>
      </c>
      <c r="AB4474">
        <v>82.222200000000001</v>
      </c>
      <c r="AD4474">
        <f>IF(ISBLANK(Source[[#This Row],[CrosslistID]]),1,1/COUNTIFS(Source[CrosslistID],Source[[#This Row],[CrosslistID]],Source[TermDesc],Source[[#This Row],[TermDesc]]))</f>
        <v>1</v>
      </c>
      <c r="AG4474">
        <v>0</v>
      </c>
      <c r="AH4474">
        <v>82.222200000000001</v>
      </c>
      <c r="AI4474">
        <v>3.9</v>
      </c>
      <c r="AJ4474">
        <v>4.5</v>
      </c>
      <c r="AK4474">
        <v>0.2</v>
      </c>
      <c r="AL44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74">
        <f>IF(AND(Source[[#This Row],[Credit_Noncredit]]="Noncredit",Source[[#This Row],[FTEF]]&gt;0),Source[[#This Row],[NC XLST FTES]]*525/(437.5*Source[[#This Row],[FTEF]]),0)</f>
        <v>0</v>
      </c>
      <c r="AN4474">
        <f>IF(Source[[#This Row],[Credit_Noncredit]]="Credit",Source[[#This Row],[Census Enrollment]],Source[[#This Row],[Noncredit Avg. Attendance]])</f>
        <v>45</v>
      </c>
    </row>
    <row r="4475" spans="1:40" x14ac:dyDescent="0.25">
      <c r="A4475" t="s">
        <v>1914</v>
      </c>
      <c r="B4475" t="s">
        <v>886</v>
      </c>
      <c r="C4475" t="s">
        <v>34</v>
      </c>
      <c r="D4475" t="s">
        <v>966</v>
      </c>
      <c r="E4475" s="4">
        <v>78856</v>
      </c>
      <c r="F4475" s="4" t="s">
        <v>967</v>
      </c>
      <c r="G4475" s="4">
        <v>1</v>
      </c>
      <c r="H4475" t="str">
        <f>CONCATENATE(Source[[#This Row],[Subject]],TRIM(Source[[#This Row],[Course]]))</f>
        <v>LALS1</v>
      </c>
      <c r="I4475" t="str">
        <f>VLOOKUP(Source[[#This Row],[SubjCrse]],'Courses and Categories'!$E$2:$G$1816,3,FALSE)</f>
        <v>Credit General Education</v>
      </c>
      <c r="J4475">
        <v>931</v>
      </c>
      <c r="K4475" t="s">
        <v>968</v>
      </c>
      <c r="L4475" t="s">
        <v>87</v>
      </c>
      <c r="M4475" t="s">
        <v>897</v>
      </c>
      <c r="N4475" t="s">
        <v>42</v>
      </c>
      <c r="O4475" t="s">
        <v>42</v>
      </c>
      <c r="P4475" t="s">
        <v>42</v>
      </c>
      <c r="Q4475" t="s">
        <v>42</v>
      </c>
      <c r="S4475" t="s">
        <v>134</v>
      </c>
      <c r="T4475" t="s">
        <v>44</v>
      </c>
      <c r="U4475" s="1">
        <v>43711</v>
      </c>
      <c r="V4475" s="1">
        <v>43819</v>
      </c>
      <c r="W4475" t="s">
        <v>969</v>
      </c>
      <c r="X4475" t="s">
        <v>899</v>
      </c>
      <c r="Y4475">
        <v>45</v>
      </c>
      <c r="Z4475">
        <v>41</v>
      </c>
      <c r="AA4475">
        <v>45</v>
      </c>
      <c r="AB4475">
        <v>91.111099999999993</v>
      </c>
      <c r="AD4475">
        <f>IF(ISBLANK(Source[[#This Row],[CrosslistID]]),1,1/COUNTIFS(Source[CrosslistID],Source[[#This Row],[CrosslistID]],Source[TermDesc],Source[[#This Row],[TermDesc]]))</f>
        <v>1</v>
      </c>
      <c r="AG4475">
        <v>0</v>
      </c>
      <c r="AH4475">
        <v>91.111099999999993</v>
      </c>
      <c r="AI4475">
        <v>4.4000000000000004</v>
      </c>
      <c r="AJ4475">
        <v>4.5</v>
      </c>
      <c r="AK4475">
        <v>0.2</v>
      </c>
      <c r="AL44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75">
        <f>IF(AND(Source[[#This Row],[Credit_Noncredit]]="Noncredit",Source[[#This Row],[FTEF]]&gt;0),Source[[#This Row],[NC XLST FTES]]*525/(437.5*Source[[#This Row],[FTEF]]),0)</f>
        <v>0</v>
      </c>
      <c r="AN4475">
        <f>IF(Source[[#This Row],[Credit_Noncredit]]="Credit",Source[[#This Row],[Census Enrollment]],Source[[#This Row],[Noncredit Avg. Attendance]])</f>
        <v>45</v>
      </c>
    </row>
    <row r="4476" spans="1:40" x14ac:dyDescent="0.25">
      <c r="A4476" t="s">
        <v>1914</v>
      </c>
      <c r="B4476" t="s">
        <v>886</v>
      </c>
      <c r="C4476" t="s">
        <v>34</v>
      </c>
      <c r="D4476" t="s">
        <v>966</v>
      </c>
      <c r="E4476" s="4">
        <v>75095</v>
      </c>
      <c r="F4476" s="4" t="s">
        <v>967</v>
      </c>
      <c r="G4476" s="4">
        <v>1</v>
      </c>
      <c r="H4476" t="str">
        <f>CONCATENATE(Source[[#This Row],[Subject]],TRIM(Source[[#This Row],[Course]]))</f>
        <v>LALS1</v>
      </c>
      <c r="I4476" t="str">
        <f>VLOOKUP(Source[[#This Row],[SubjCrse]],'Courses and Categories'!$E$2:$G$1816,3,FALSE)</f>
        <v>Credit General Education</v>
      </c>
      <c r="J4476">
        <v>932</v>
      </c>
      <c r="K4476" t="s">
        <v>968</v>
      </c>
      <c r="L4476" t="s">
        <v>87</v>
      </c>
      <c r="M4476" t="s">
        <v>897</v>
      </c>
      <c r="N4476" t="s">
        <v>42</v>
      </c>
      <c r="O4476" t="s">
        <v>42</v>
      </c>
      <c r="P4476" t="s">
        <v>42</v>
      </c>
      <c r="Q4476" t="s">
        <v>42</v>
      </c>
      <c r="S4476" t="s">
        <v>134</v>
      </c>
      <c r="T4476" t="s">
        <v>44</v>
      </c>
      <c r="U4476" s="1">
        <v>43711</v>
      </c>
      <c r="V4476" s="1">
        <v>43819</v>
      </c>
      <c r="W4476" t="s">
        <v>969</v>
      </c>
      <c r="X4476" t="s">
        <v>1450</v>
      </c>
      <c r="Y4476">
        <v>44</v>
      </c>
      <c r="Z4476">
        <v>36</v>
      </c>
      <c r="AA4476">
        <v>45</v>
      </c>
      <c r="AB4476">
        <v>80</v>
      </c>
      <c r="AD4476">
        <f>IF(ISBLANK(Source[[#This Row],[CrosslistID]]),1,1/COUNTIFS(Source[CrosslistID],Source[[#This Row],[CrosslistID]],Source[TermDesc],Source[[#This Row],[TermDesc]]))</f>
        <v>1</v>
      </c>
      <c r="AG4476">
        <v>0</v>
      </c>
      <c r="AH4476">
        <v>80</v>
      </c>
      <c r="AI4476">
        <v>4</v>
      </c>
      <c r="AJ4476">
        <v>4.4000000000000004</v>
      </c>
      <c r="AK4476">
        <v>0.2</v>
      </c>
      <c r="AL44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76">
        <f>IF(AND(Source[[#This Row],[Credit_Noncredit]]="Noncredit",Source[[#This Row],[FTEF]]&gt;0),Source[[#This Row],[NC XLST FTES]]*525/(437.5*Source[[#This Row],[FTEF]]),0)</f>
        <v>0</v>
      </c>
      <c r="AN4476">
        <f>IF(Source[[#This Row],[Credit_Noncredit]]="Credit",Source[[#This Row],[Census Enrollment]],Source[[#This Row],[Noncredit Avg. Attendance]])</f>
        <v>44</v>
      </c>
    </row>
    <row r="4477" spans="1:40" x14ac:dyDescent="0.25">
      <c r="A4477" t="s">
        <v>1914</v>
      </c>
      <c r="B4477" t="s">
        <v>886</v>
      </c>
      <c r="C4477" t="s">
        <v>34</v>
      </c>
      <c r="D4477" t="s">
        <v>966</v>
      </c>
      <c r="E4477" s="4">
        <v>77076</v>
      </c>
      <c r="F4477" s="4" t="s">
        <v>967</v>
      </c>
      <c r="G4477" s="4">
        <v>5</v>
      </c>
      <c r="H4477" t="str">
        <f>CONCATENATE(Source[[#This Row],[Subject]],TRIM(Source[[#This Row],[Course]]))</f>
        <v>LALS5</v>
      </c>
      <c r="I4477" t="str">
        <f>VLOOKUP(Source[[#This Row],[SubjCrse]],'Courses and Categories'!$E$2:$G$1816,3,FALSE)</f>
        <v>Credit General Education</v>
      </c>
      <c r="J4477">
        <v>341</v>
      </c>
      <c r="K4477" t="s">
        <v>2042</v>
      </c>
      <c r="L4477" t="s">
        <v>39</v>
      </c>
      <c r="M4477" t="s">
        <v>903</v>
      </c>
      <c r="N4477" t="s">
        <v>105</v>
      </c>
      <c r="O4477">
        <v>1030</v>
      </c>
      <c r="P4477">
        <v>1245</v>
      </c>
      <c r="Q4477" t="s">
        <v>52</v>
      </c>
      <c r="R4477">
        <v>253</v>
      </c>
      <c r="S4477" t="s">
        <v>53</v>
      </c>
      <c r="T4477">
        <v>1</v>
      </c>
      <c r="U4477" s="1">
        <v>43694</v>
      </c>
      <c r="V4477" s="1">
        <v>43819</v>
      </c>
      <c r="W4477" t="s">
        <v>1963</v>
      </c>
      <c r="X4477" t="s">
        <v>1929</v>
      </c>
      <c r="Y4477">
        <v>40</v>
      </c>
      <c r="Z4477">
        <v>30</v>
      </c>
      <c r="AA4477">
        <v>40</v>
      </c>
      <c r="AB4477">
        <v>75</v>
      </c>
      <c r="AD4477">
        <f>IF(ISBLANK(Source[[#This Row],[CrosslistID]]),1,1/COUNTIFS(Source[CrosslistID],Source[[#This Row],[CrosslistID]],Source[TermDesc],Source[[#This Row],[TermDesc]]))</f>
        <v>1</v>
      </c>
      <c r="AG4477">
        <v>0</v>
      </c>
      <c r="AH4477">
        <v>75</v>
      </c>
      <c r="AI4477">
        <v>6.3330000000000002</v>
      </c>
      <c r="AJ4477">
        <v>6.6662999999999997</v>
      </c>
      <c r="AK4477">
        <v>0.33329999999999999</v>
      </c>
      <c r="AL44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77">
        <f>IF(AND(Source[[#This Row],[Credit_Noncredit]]="Noncredit",Source[[#This Row],[FTEF]]&gt;0),Source[[#This Row],[NC XLST FTES]]*525/(437.5*Source[[#This Row],[FTEF]]),0)</f>
        <v>0</v>
      </c>
      <c r="AN4477">
        <f>IF(Source[[#This Row],[Credit_Noncredit]]="Credit",Source[[#This Row],[Census Enrollment]],Source[[#This Row],[Noncredit Avg. Attendance]])</f>
        <v>40</v>
      </c>
    </row>
    <row r="4478" spans="1:40" x14ac:dyDescent="0.25">
      <c r="A4478" t="s">
        <v>1914</v>
      </c>
      <c r="B4478" t="s">
        <v>886</v>
      </c>
      <c r="C4478" t="s">
        <v>34</v>
      </c>
      <c r="D4478" t="s">
        <v>966</v>
      </c>
      <c r="E4478" s="4">
        <v>71991</v>
      </c>
      <c r="F4478" s="4" t="s">
        <v>967</v>
      </c>
      <c r="G4478" s="4">
        <v>10</v>
      </c>
      <c r="H4478" t="str">
        <f>CONCATENATE(Source[[#This Row],[Subject]],TRIM(Source[[#This Row],[Course]]))</f>
        <v>LALS10</v>
      </c>
      <c r="I4478" t="str">
        <f>VLOOKUP(Source[[#This Row],[SubjCrse]],'Courses and Categories'!$E$2:$G$1816,3,FALSE)</f>
        <v>Credit General Education</v>
      </c>
      <c r="J4478">
        <v>1</v>
      </c>
      <c r="K4478" t="s">
        <v>2043</v>
      </c>
      <c r="L4478" t="s">
        <v>39</v>
      </c>
      <c r="M4478" t="s">
        <v>903</v>
      </c>
      <c r="N4478" t="s">
        <v>105</v>
      </c>
      <c r="O4478">
        <v>1340</v>
      </c>
      <c r="P4478">
        <v>1455</v>
      </c>
      <c r="Q4478" t="s">
        <v>238</v>
      </c>
      <c r="R4478">
        <v>702</v>
      </c>
      <c r="S4478" t="s">
        <v>134</v>
      </c>
      <c r="T4478">
        <v>1</v>
      </c>
      <c r="U4478" s="1">
        <v>43694</v>
      </c>
      <c r="V4478" s="1">
        <v>43819</v>
      </c>
      <c r="W4478" t="s">
        <v>2040</v>
      </c>
      <c r="X4478" t="s">
        <v>1929</v>
      </c>
      <c r="Y4478">
        <v>22</v>
      </c>
      <c r="Z4478">
        <v>21</v>
      </c>
      <c r="AA4478">
        <v>45</v>
      </c>
      <c r="AB4478">
        <v>46.666699999999999</v>
      </c>
      <c r="AD4478">
        <f>IF(ISBLANK(Source[[#This Row],[CrosslistID]]),1,1/COUNTIFS(Source[CrosslistID],Source[[#This Row],[CrosslistID]],Source[TermDesc],Source[[#This Row],[TermDesc]]))</f>
        <v>1</v>
      </c>
      <c r="AG4478">
        <v>0</v>
      </c>
      <c r="AH4478">
        <v>46.666699999999999</v>
      </c>
      <c r="AI4478">
        <v>2.1</v>
      </c>
      <c r="AJ4478">
        <v>2.2000000000000002</v>
      </c>
      <c r="AK4478">
        <v>0.2</v>
      </c>
      <c r="AL44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78">
        <f>IF(AND(Source[[#This Row],[Credit_Noncredit]]="Noncredit",Source[[#This Row],[FTEF]]&gt;0),Source[[#This Row],[NC XLST FTES]]*525/(437.5*Source[[#This Row],[FTEF]]),0)</f>
        <v>0</v>
      </c>
      <c r="AN4478">
        <f>IF(Source[[#This Row],[Credit_Noncredit]]="Credit",Source[[#This Row],[Census Enrollment]],Source[[#This Row],[Noncredit Avg. Attendance]])</f>
        <v>22</v>
      </c>
    </row>
    <row r="4479" spans="1:40" x14ac:dyDescent="0.25">
      <c r="A4479" t="s">
        <v>1914</v>
      </c>
      <c r="B4479" t="s">
        <v>886</v>
      </c>
      <c r="C4479" t="s">
        <v>34</v>
      </c>
      <c r="D4479" t="s">
        <v>966</v>
      </c>
      <c r="E4479" s="4">
        <v>79219</v>
      </c>
      <c r="F4479" s="4" t="s">
        <v>967</v>
      </c>
      <c r="G4479" s="4">
        <v>10</v>
      </c>
      <c r="H4479" t="str">
        <f>CONCATENATE(Source[[#This Row],[Subject]],TRIM(Source[[#This Row],[Course]]))</f>
        <v>LALS10</v>
      </c>
      <c r="I4479" t="str">
        <f>VLOOKUP(Source[[#This Row],[SubjCrse]],'Courses and Categories'!$E$2:$G$1816,3,FALSE)</f>
        <v>Credit General Education</v>
      </c>
      <c r="J4479">
        <v>931</v>
      </c>
      <c r="K4479" t="s">
        <v>2043</v>
      </c>
      <c r="M4479" t="s">
        <v>897</v>
      </c>
      <c r="N4479" t="s">
        <v>42</v>
      </c>
      <c r="O4479" t="s">
        <v>42</v>
      </c>
      <c r="P4479" t="s">
        <v>42</v>
      </c>
      <c r="Q4479" t="s">
        <v>42</v>
      </c>
      <c r="S4479" t="s">
        <v>134</v>
      </c>
      <c r="T4479" t="s">
        <v>44</v>
      </c>
      <c r="U4479" s="1">
        <v>43759</v>
      </c>
      <c r="V4479" s="1">
        <v>43819</v>
      </c>
      <c r="W4479" t="s">
        <v>973</v>
      </c>
      <c r="X4479" t="s">
        <v>1096</v>
      </c>
      <c r="Y4479">
        <v>31</v>
      </c>
      <c r="Z4479">
        <v>26</v>
      </c>
      <c r="AA4479">
        <v>45</v>
      </c>
      <c r="AB4479">
        <v>57.777799999999999</v>
      </c>
      <c r="AD4479">
        <f>IF(ISBLANK(Source[[#This Row],[CrosslistID]]),1,1/COUNTIFS(Source[CrosslistID],Source[[#This Row],[CrosslistID]],Source[TermDesc],Source[[#This Row],[TermDesc]]))</f>
        <v>1</v>
      </c>
      <c r="AG4479">
        <v>0</v>
      </c>
      <c r="AH4479">
        <v>57.777799999999999</v>
      </c>
      <c r="AI4479">
        <v>2.9</v>
      </c>
      <c r="AJ4479">
        <v>3.1</v>
      </c>
      <c r="AK4479">
        <v>0.2</v>
      </c>
      <c r="AL44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79">
        <f>IF(AND(Source[[#This Row],[Credit_Noncredit]]="Noncredit",Source[[#This Row],[FTEF]]&gt;0),Source[[#This Row],[NC XLST FTES]]*525/(437.5*Source[[#This Row],[FTEF]]),0)</f>
        <v>0</v>
      </c>
      <c r="AN4479">
        <f>IF(Source[[#This Row],[Credit_Noncredit]]="Credit",Source[[#This Row],[Census Enrollment]],Source[[#This Row],[Noncredit Avg. Attendance]])</f>
        <v>31</v>
      </c>
    </row>
    <row r="4480" spans="1:40" x14ac:dyDescent="0.25">
      <c r="A4480" t="s">
        <v>1914</v>
      </c>
      <c r="B4480" t="s">
        <v>886</v>
      </c>
      <c r="C4480" t="s">
        <v>34</v>
      </c>
      <c r="D4480" t="s">
        <v>966</v>
      </c>
      <c r="E4480" s="4">
        <v>78857</v>
      </c>
      <c r="F4480" s="4" t="s">
        <v>967</v>
      </c>
      <c r="G4480" s="4">
        <v>11</v>
      </c>
      <c r="H4480" t="str">
        <f>CONCATENATE(Source[[#This Row],[Subject]],TRIM(Source[[#This Row],[Course]]))</f>
        <v>LALS11</v>
      </c>
      <c r="I4480" t="str">
        <f>VLOOKUP(Source[[#This Row],[SubjCrse]],'Courses and Categories'!$E$2:$G$1816,3,FALSE)</f>
        <v>Credit General Education</v>
      </c>
      <c r="J4480">
        <v>831</v>
      </c>
      <c r="K4480" t="s">
        <v>2044</v>
      </c>
      <c r="L4480" t="s">
        <v>87</v>
      </c>
      <c r="M4480" t="s">
        <v>897</v>
      </c>
      <c r="N4480" t="s">
        <v>42</v>
      </c>
      <c r="O4480" t="s">
        <v>42</v>
      </c>
      <c r="P4480" t="s">
        <v>42</v>
      </c>
      <c r="Q4480" t="s">
        <v>42</v>
      </c>
      <c r="S4480" t="s">
        <v>134</v>
      </c>
      <c r="T4480">
        <v>1</v>
      </c>
      <c r="U4480" s="1">
        <v>43694</v>
      </c>
      <c r="V4480" s="1">
        <v>43819</v>
      </c>
      <c r="W4480" t="s">
        <v>2041</v>
      </c>
      <c r="X4480" t="s">
        <v>899</v>
      </c>
      <c r="Y4480">
        <v>38</v>
      </c>
      <c r="Z4480">
        <v>32</v>
      </c>
      <c r="AA4480">
        <v>45</v>
      </c>
      <c r="AB4480">
        <v>71.111099999999993</v>
      </c>
      <c r="AD4480">
        <f>IF(ISBLANK(Source[[#This Row],[CrosslistID]]),1,1/COUNTIFS(Source[CrosslistID],Source[[#This Row],[CrosslistID]],Source[TermDesc],Source[[#This Row],[TermDesc]]))</f>
        <v>1</v>
      </c>
      <c r="AG4480">
        <v>0</v>
      </c>
      <c r="AH4480">
        <v>71.111099999999993</v>
      </c>
      <c r="AI4480">
        <v>3.8</v>
      </c>
      <c r="AJ4480">
        <v>3.8</v>
      </c>
      <c r="AK4480">
        <v>0.2</v>
      </c>
      <c r="AL44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80">
        <f>IF(AND(Source[[#This Row],[Credit_Noncredit]]="Noncredit",Source[[#This Row],[FTEF]]&gt;0),Source[[#This Row],[NC XLST FTES]]*525/(437.5*Source[[#This Row],[FTEF]]),0)</f>
        <v>0</v>
      </c>
      <c r="AN4480">
        <f>IF(Source[[#This Row],[Credit_Noncredit]]="Credit",Source[[#This Row],[Census Enrollment]],Source[[#This Row],[Noncredit Avg. Attendance]])</f>
        <v>38</v>
      </c>
    </row>
    <row r="4481" spans="1:40" x14ac:dyDescent="0.25">
      <c r="A4481" t="s">
        <v>1914</v>
      </c>
      <c r="B4481" t="s">
        <v>886</v>
      </c>
      <c r="C4481" t="s">
        <v>34</v>
      </c>
      <c r="D4481" t="s">
        <v>966</v>
      </c>
      <c r="E4481" s="4">
        <v>78858</v>
      </c>
      <c r="F4481" s="4" t="s">
        <v>967</v>
      </c>
      <c r="G4481" s="4">
        <v>13</v>
      </c>
      <c r="H4481" t="str">
        <f>CONCATENATE(Source[[#This Row],[Subject]],TRIM(Source[[#This Row],[Course]]))</f>
        <v>LALS13</v>
      </c>
      <c r="I4481" t="str">
        <f>VLOOKUP(Source[[#This Row],[SubjCrse]],'Courses and Categories'!$E$2:$G$1816,3,FALSE)</f>
        <v>Credit General Education</v>
      </c>
      <c r="J4481">
        <v>831</v>
      </c>
      <c r="K4481" t="s">
        <v>970</v>
      </c>
      <c r="L4481" t="s">
        <v>87</v>
      </c>
      <c r="M4481" t="s">
        <v>897</v>
      </c>
      <c r="N4481" t="s">
        <v>42</v>
      </c>
      <c r="O4481" t="s">
        <v>42</v>
      </c>
      <c r="P4481" t="s">
        <v>42</v>
      </c>
      <c r="Q4481" t="s">
        <v>42</v>
      </c>
      <c r="S4481" t="s">
        <v>134</v>
      </c>
      <c r="T4481">
        <v>1</v>
      </c>
      <c r="U4481" s="1">
        <v>43694</v>
      </c>
      <c r="V4481" s="1">
        <v>43819</v>
      </c>
      <c r="W4481" t="s">
        <v>2040</v>
      </c>
      <c r="X4481" t="s">
        <v>899</v>
      </c>
      <c r="Y4481">
        <v>40</v>
      </c>
      <c r="Z4481">
        <v>34</v>
      </c>
      <c r="AA4481">
        <v>45</v>
      </c>
      <c r="AB4481">
        <v>75.555599999999998</v>
      </c>
      <c r="AD4481">
        <f>IF(ISBLANK(Source[[#This Row],[CrosslistID]]),1,1/COUNTIFS(Source[CrosslistID],Source[[#This Row],[CrosslistID]],Source[TermDesc],Source[[#This Row],[TermDesc]]))</f>
        <v>1</v>
      </c>
      <c r="AG4481">
        <v>0</v>
      </c>
      <c r="AH4481">
        <v>75.555599999999998</v>
      </c>
      <c r="AI4481">
        <v>3.9</v>
      </c>
      <c r="AJ4481">
        <v>4</v>
      </c>
      <c r="AK4481">
        <v>0.2</v>
      </c>
      <c r="AL44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81">
        <f>IF(AND(Source[[#This Row],[Credit_Noncredit]]="Noncredit",Source[[#This Row],[FTEF]]&gt;0),Source[[#This Row],[NC XLST FTES]]*525/(437.5*Source[[#This Row],[FTEF]]),0)</f>
        <v>0</v>
      </c>
      <c r="AN4481">
        <f>IF(Source[[#This Row],[Credit_Noncredit]]="Credit",Source[[#This Row],[Census Enrollment]],Source[[#This Row],[Noncredit Avg. Attendance]])</f>
        <v>40</v>
      </c>
    </row>
    <row r="4482" spans="1:40" x14ac:dyDescent="0.25">
      <c r="A4482" t="s">
        <v>1914</v>
      </c>
      <c r="B4482" t="s">
        <v>886</v>
      </c>
      <c r="C4482" t="s">
        <v>34</v>
      </c>
      <c r="D4482" t="s">
        <v>966</v>
      </c>
      <c r="E4482" s="4">
        <v>76417</v>
      </c>
      <c r="F4482" s="4" t="s">
        <v>967</v>
      </c>
      <c r="G4482" s="4">
        <v>14</v>
      </c>
      <c r="H4482" t="str">
        <f>CONCATENATE(Source[[#This Row],[Subject]],TRIM(Source[[#This Row],[Course]]))</f>
        <v>LALS14</v>
      </c>
      <c r="I4482" t="str">
        <f>VLOOKUP(Source[[#This Row],[SubjCrse]],'Courses and Categories'!$E$2:$G$1816,3,FALSE)</f>
        <v>Credit General Education</v>
      </c>
      <c r="J4482">
        <v>831</v>
      </c>
      <c r="K4482" t="s">
        <v>2045</v>
      </c>
      <c r="L4482" t="s">
        <v>87</v>
      </c>
      <c r="M4482" t="s">
        <v>897</v>
      </c>
      <c r="N4482" t="s">
        <v>42</v>
      </c>
      <c r="O4482" t="s">
        <v>42</v>
      </c>
      <c r="P4482" t="s">
        <v>42</v>
      </c>
      <c r="Q4482" t="s">
        <v>42</v>
      </c>
      <c r="S4482" t="s">
        <v>134</v>
      </c>
      <c r="T4482">
        <v>1</v>
      </c>
      <c r="U4482" s="1">
        <v>43694</v>
      </c>
      <c r="V4482" s="1">
        <v>43819</v>
      </c>
      <c r="W4482" t="s">
        <v>2041</v>
      </c>
      <c r="X4482" t="s">
        <v>899</v>
      </c>
      <c r="Y4482">
        <v>38</v>
      </c>
      <c r="Z4482">
        <v>34</v>
      </c>
      <c r="AA4482">
        <v>45</v>
      </c>
      <c r="AB4482">
        <v>75.555599999999998</v>
      </c>
      <c r="AD4482">
        <f>IF(ISBLANK(Source[[#This Row],[CrosslistID]]),1,1/COUNTIFS(Source[CrosslistID],Source[[#This Row],[CrosslistID]],Source[TermDesc],Source[[#This Row],[TermDesc]]))</f>
        <v>1</v>
      </c>
      <c r="AG4482">
        <v>0</v>
      </c>
      <c r="AH4482">
        <v>75.555599999999998</v>
      </c>
      <c r="AI4482">
        <v>3.8</v>
      </c>
      <c r="AJ4482">
        <v>3.8</v>
      </c>
      <c r="AK4482">
        <v>0.2</v>
      </c>
      <c r="AL44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82">
        <f>IF(AND(Source[[#This Row],[Credit_Noncredit]]="Noncredit",Source[[#This Row],[FTEF]]&gt;0),Source[[#This Row],[NC XLST FTES]]*525/(437.5*Source[[#This Row],[FTEF]]),0)</f>
        <v>0</v>
      </c>
      <c r="AN4482">
        <f>IF(Source[[#This Row],[Credit_Noncredit]]="Credit",Source[[#This Row],[Census Enrollment]],Source[[#This Row],[Noncredit Avg. Attendance]])</f>
        <v>38</v>
      </c>
    </row>
    <row r="4483" spans="1:40" x14ac:dyDescent="0.25">
      <c r="A4483" t="s">
        <v>1914</v>
      </c>
      <c r="B4483" t="s">
        <v>886</v>
      </c>
      <c r="C4483" t="s">
        <v>34</v>
      </c>
      <c r="D4483" t="s">
        <v>966</v>
      </c>
      <c r="E4483" s="4">
        <v>71873</v>
      </c>
      <c r="F4483" s="4" t="s">
        <v>967</v>
      </c>
      <c r="G4483" s="4">
        <v>70</v>
      </c>
      <c r="H4483" t="str">
        <f>CONCATENATE(Source[[#This Row],[Subject]],TRIM(Source[[#This Row],[Course]]))</f>
        <v>LALS70</v>
      </c>
      <c r="I4483" t="str">
        <f>VLOOKUP(Source[[#This Row],[SubjCrse]],'Courses and Categories'!$E$2:$G$1816,3,FALSE)</f>
        <v>Credit Other</v>
      </c>
      <c r="J4483">
        <v>1</v>
      </c>
      <c r="K4483" t="s">
        <v>2046</v>
      </c>
      <c r="L4483" t="s">
        <v>39</v>
      </c>
      <c r="M4483" t="s">
        <v>1063</v>
      </c>
      <c r="N4483" t="s">
        <v>42</v>
      </c>
      <c r="O4483" t="s">
        <v>42</v>
      </c>
      <c r="P4483" t="s">
        <v>42</v>
      </c>
      <c r="Q4483" t="s">
        <v>42</v>
      </c>
      <c r="S4483" t="s">
        <v>134</v>
      </c>
      <c r="T4483">
        <v>1</v>
      </c>
      <c r="U4483" s="1">
        <v>43694</v>
      </c>
      <c r="V4483" s="1">
        <v>43819</v>
      </c>
      <c r="W4483" t="s">
        <v>913</v>
      </c>
      <c r="X4483" t="s">
        <v>954</v>
      </c>
      <c r="Y4483">
        <v>5</v>
      </c>
      <c r="Z4483">
        <v>5</v>
      </c>
      <c r="AA4483">
        <v>20</v>
      </c>
      <c r="AB4483">
        <v>25</v>
      </c>
      <c r="AD4483">
        <f>IF(ISBLANK(Source[[#This Row],[CrosslistID]]),1,1/COUNTIFS(Source[CrosslistID],Source[[#This Row],[CrosslistID]],Source[TermDesc],Source[[#This Row],[TermDesc]]))</f>
        <v>1</v>
      </c>
      <c r="AG4483">
        <v>0</v>
      </c>
      <c r="AH4483">
        <v>25</v>
      </c>
      <c r="AI4483">
        <v>0.36699999999999999</v>
      </c>
      <c r="AJ4483">
        <v>0.36699999999999999</v>
      </c>
      <c r="AK4483">
        <v>0</v>
      </c>
      <c r="AL44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83">
        <f>IF(AND(Source[[#This Row],[Credit_Noncredit]]="Noncredit",Source[[#This Row],[FTEF]]&gt;0),Source[[#This Row],[NC XLST FTES]]*525/(437.5*Source[[#This Row],[FTEF]]),0)</f>
        <v>0</v>
      </c>
      <c r="AN4483">
        <f>IF(Source[[#This Row],[Credit_Noncredit]]="Credit",Source[[#This Row],[Census Enrollment]],Source[[#This Row],[Noncredit Avg. Attendance]])</f>
        <v>5</v>
      </c>
    </row>
    <row r="4484" spans="1:40" x14ac:dyDescent="0.25">
      <c r="A4484" t="s">
        <v>1914</v>
      </c>
      <c r="B4484" t="s">
        <v>886</v>
      </c>
      <c r="C4484" t="s">
        <v>34</v>
      </c>
      <c r="D4484" t="s">
        <v>2047</v>
      </c>
      <c r="E4484" s="4">
        <v>70714</v>
      </c>
      <c r="F4484" s="4" t="s">
        <v>2048</v>
      </c>
      <c r="G4484" s="4">
        <v>10</v>
      </c>
      <c r="H4484" t="str">
        <f>CONCATENATE(Source[[#This Row],[Subject]],TRIM(Source[[#This Row],[Course]]))</f>
        <v>PHST10</v>
      </c>
      <c r="I4484" t="str">
        <f>VLOOKUP(Source[[#This Row],[SubjCrse]],'Courses and Categories'!$E$2:$G$1816,3,FALSE)</f>
        <v>Credit Other</v>
      </c>
      <c r="J4484">
        <v>1</v>
      </c>
      <c r="K4484" t="s">
        <v>954</v>
      </c>
      <c r="L4484" t="s">
        <v>39</v>
      </c>
      <c r="M4484" t="s">
        <v>1063</v>
      </c>
      <c r="N4484" t="s">
        <v>42</v>
      </c>
      <c r="O4484" t="s">
        <v>42</v>
      </c>
      <c r="P4484" t="s">
        <v>42</v>
      </c>
      <c r="Q4484" t="s">
        <v>42</v>
      </c>
      <c r="S4484" t="s">
        <v>134</v>
      </c>
      <c r="T4484">
        <v>1</v>
      </c>
      <c r="U4484" s="1">
        <v>43694</v>
      </c>
      <c r="V4484" s="1">
        <v>43819</v>
      </c>
      <c r="W4484" t="s">
        <v>2011</v>
      </c>
      <c r="X4484" t="s">
        <v>954</v>
      </c>
      <c r="Y4484">
        <v>5</v>
      </c>
      <c r="Z4484">
        <v>5</v>
      </c>
      <c r="AA4484">
        <v>10</v>
      </c>
      <c r="AB4484">
        <v>50</v>
      </c>
      <c r="AD4484">
        <f>IF(ISBLANK(Source[[#This Row],[CrosslistID]]),1,1/COUNTIFS(Source[CrosslistID],Source[[#This Row],[CrosslistID]],Source[TermDesc],Source[[#This Row],[TermDesc]]))</f>
        <v>1</v>
      </c>
      <c r="AG4484">
        <v>0</v>
      </c>
      <c r="AH4484">
        <v>50</v>
      </c>
      <c r="AI4484">
        <v>0.3</v>
      </c>
      <c r="AJ4484">
        <v>0.3</v>
      </c>
      <c r="AK4484">
        <v>0</v>
      </c>
      <c r="AL44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84">
        <f>IF(AND(Source[[#This Row],[Credit_Noncredit]]="Noncredit",Source[[#This Row],[FTEF]]&gt;0),Source[[#This Row],[NC XLST FTES]]*525/(437.5*Source[[#This Row],[FTEF]]),0)</f>
        <v>0</v>
      </c>
      <c r="AN4484">
        <f>IF(Source[[#This Row],[Credit_Noncredit]]="Credit",Source[[#This Row],[Census Enrollment]],Source[[#This Row],[Noncredit Avg. Attendance]])</f>
        <v>5</v>
      </c>
    </row>
    <row r="4485" spans="1:40" x14ac:dyDescent="0.25">
      <c r="A4485" t="s">
        <v>1914</v>
      </c>
      <c r="B4485" t="s">
        <v>886</v>
      </c>
      <c r="C4485" t="s">
        <v>34</v>
      </c>
      <c r="D4485" t="s">
        <v>2047</v>
      </c>
      <c r="E4485" s="4">
        <v>70715</v>
      </c>
      <c r="F4485" s="4" t="s">
        <v>2048</v>
      </c>
      <c r="G4485" s="4">
        <v>20</v>
      </c>
      <c r="H4485" t="str">
        <f>CONCATENATE(Source[[#This Row],[Subject]],TRIM(Source[[#This Row],[Course]]))</f>
        <v>PHST20</v>
      </c>
      <c r="I4485" t="str">
        <f>VLOOKUP(Source[[#This Row],[SubjCrse]],'Courses and Categories'!$E$2:$G$1816,3,FALSE)</f>
        <v>Credit General Education</v>
      </c>
      <c r="J4485">
        <v>1</v>
      </c>
      <c r="K4485" t="s">
        <v>2049</v>
      </c>
      <c r="L4485" t="s">
        <v>39</v>
      </c>
      <c r="M4485" t="s">
        <v>903</v>
      </c>
      <c r="N4485" t="s">
        <v>59</v>
      </c>
      <c r="O4485">
        <v>1110</v>
      </c>
      <c r="P4485">
        <v>1225</v>
      </c>
      <c r="Q4485" t="s">
        <v>422</v>
      </c>
      <c r="R4485">
        <v>201</v>
      </c>
      <c r="S4485" t="s">
        <v>134</v>
      </c>
      <c r="T4485">
        <v>1</v>
      </c>
      <c r="U4485" s="1">
        <v>43694</v>
      </c>
      <c r="V4485" s="1">
        <v>43819</v>
      </c>
      <c r="W4485" t="s">
        <v>2011</v>
      </c>
      <c r="X4485" t="s">
        <v>1929</v>
      </c>
      <c r="Y4485">
        <v>35</v>
      </c>
      <c r="Z4485">
        <v>32</v>
      </c>
      <c r="AA4485">
        <v>35</v>
      </c>
      <c r="AB4485">
        <v>91.428600000000003</v>
      </c>
      <c r="AD4485">
        <f>IF(ISBLANK(Source[[#This Row],[CrosslistID]]),1,1/COUNTIFS(Source[CrosslistID],Source[[#This Row],[CrosslistID]],Source[TermDesc],Source[[#This Row],[TermDesc]]))</f>
        <v>1</v>
      </c>
      <c r="AG4485">
        <v>0</v>
      </c>
      <c r="AH4485">
        <v>91.428600000000003</v>
      </c>
      <c r="AI4485">
        <v>3.5</v>
      </c>
      <c r="AJ4485">
        <v>3.5</v>
      </c>
      <c r="AK4485">
        <v>0.2</v>
      </c>
      <c r="AL44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85">
        <f>IF(AND(Source[[#This Row],[Credit_Noncredit]]="Noncredit",Source[[#This Row],[FTEF]]&gt;0),Source[[#This Row],[NC XLST FTES]]*525/(437.5*Source[[#This Row],[FTEF]]),0)</f>
        <v>0</v>
      </c>
      <c r="AN4485">
        <f>IF(Source[[#This Row],[Credit_Noncredit]]="Credit",Source[[#This Row],[Census Enrollment]],Source[[#This Row],[Noncredit Avg. Attendance]])</f>
        <v>35</v>
      </c>
    </row>
    <row r="4486" spans="1:40" x14ac:dyDescent="0.25">
      <c r="A4486" t="s">
        <v>1914</v>
      </c>
      <c r="B4486" t="s">
        <v>886</v>
      </c>
      <c r="C4486" t="s">
        <v>34</v>
      </c>
      <c r="D4486" t="s">
        <v>974</v>
      </c>
      <c r="E4486" s="4">
        <v>74845</v>
      </c>
      <c r="F4486" s="4" t="s">
        <v>2050</v>
      </c>
      <c r="G4486" s="4">
        <v>5</v>
      </c>
      <c r="H4486" t="str">
        <f>CONCATENATE(Source[[#This Row],[Subject]],TRIM(Source[[#This Row],[Course]]))</f>
        <v>AMS5</v>
      </c>
      <c r="I4486" t="str">
        <f>VLOOKUP(Source[[#This Row],[SubjCrse]],'Courses and Categories'!$E$2:$G$1816,3,FALSE)</f>
        <v>Credit General Education</v>
      </c>
      <c r="J4486">
        <v>1</v>
      </c>
      <c r="K4486" t="s">
        <v>2051</v>
      </c>
      <c r="L4486" t="s">
        <v>39</v>
      </c>
      <c r="M4486" t="s">
        <v>903</v>
      </c>
      <c r="N4486" t="s">
        <v>1041</v>
      </c>
      <c r="O4486">
        <v>1110</v>
      </c>
      <c r="P4486">
        <v>1200</v>
      </c>
      <c r="Q4486" t="s">
        <v>233</v>
      </c>
      <c r="R4486">
        <v>312</v>
      </c>
      <c r="S4486" t="s">
        <v>134</v>
      </c>
      <c r="T4486">
        <v>1</v>
      </c>
      <c r="U4486" s="1">
        <v>43694</v>
      </c>
      <c r="V4486" s="1">
        <v>43819</v>
      </c>
      <c r="W4486" t="s">
        <v>2052</v>
      </c>
      <c r="X4486" t="s">
        <v>1929</v>
      </c>
      <c r="Y4486">
        <v>27</v>
      </c>
      <c r="Z4486">
        <v>25</v>
      </c>
      <c r="AA4486">
        <v>45</v>
      </c>
      <c r="AB4486">
        <v>55.555599999999998</v>
      </c>
      <c r="AD4486">
        <f>IF(ISBLANK(Source[[#This Row],[CrosslistID]]),1,1/COUNTIFS(Source[CrosslistID],Source[[#This Row],[CrosslistID]],Source[TermDesc],Source[[#This Row],[TermDesc]]))</f>
        <v>1</v>
      </c>
      <c r="AG4486">
        <v>0</v>
      </c>
      <c r="AH4486">
        <v>55.555599999999998</v>
      </c>
      <c r="AI4486">
        <v>2.7</v>
      </c>
      <c r="AJ4486">
        <v>2.7</v>
      </c>
      <c r="AK4486">
        <v>0.2</v>
      </c>
      <c r="AL44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86">
        <f>IF(AND(Source[[#This Row],[Credit_Noncredit]]="Noncredit",Source[[#This Row],[FTEF]]&gt;0),Source[[#This Row],[NC XLST FTES]]*525/(437.5*Source[[#This Row],[FTEF]]),0)</f>
        <v>0</v>
      </c>
      <c r="AN4486">
        <f>IF(Source[[#This Row],[Credit_Noncredit]]="Credit",Source[[#This Row],[Census Enrollment]],Source[[#This Row],[Noncredit Avg. Attendance]])</f>
        <v>27</v>
      </c>
    </row>
    <row r="4487" spans="1:40" x14ac:dyDescent="0.25">
      <c r="A4487" t="s">
        <v>1914</v>
      </c>
      <c r="B4487" t="s">
        <v>886</v>
      </c>
      <c r="C4487" t="s">
        <v>34</v>
      </c>
      <c r="D4487" t="s">
        <v>974</v>
      </c>
      <c r="E4487" s="4">
        <v>70717</v>
      </c>
      <c r="F4487" s="4" t="s">
        <v>975</v>
      </c>
      <c r="G4487" s="4">
        <v>1</v>
      </c>
      <c r="H4487" t="str">
        <f>CONCATENATE(Source[[#This Row],[Subject]],TRIM(Source[[#This Row],[Course]]))</f>
        <v>ECON1</v>
      </c>
      <c r="I4487" t="str">
        <f>VLOOKUP(Source[[#This Row],[SubjCrse]],'Courses and Categories'!$E$2:$G$1816,3,FALSE)</f>
        <v>Credit General Education</v>
      </c>
      <c r="J4487">
        <v>1</v>
      </c>
      <c r="K4487" t="s">
        <v>976</v>
      </c>
      <c r="L4487" t="s">
        <v>39</v>
      </c>
      <c r="M4487" t="s">
        <v>903</v>
      </c>
      <c r="N4487" t="s">
        <v>1041</v>
      </c>
      <c r="O4487">
        <v>810</v>
      </c>
      <c r="P4487">
        <v>900</v>
      </c>
      <c r="Q4487" t="s">
        <v>420</v>
      </c>
      <c r="R4487">
        <v>188</v>
      </c>
      <c r="S4487" t="s">
        <v>134</v>
      </c>
      <c r="T4487">
        <v>1</v>
      </c>
      <c r="U4487" s="1">
        <v>43694</v>
      </c>
      <c r="V4487" s="1">
        <v>43819</v>
      </c>
      <c r="W4487" t="s">
        <v>977</v>
      </c>
      <c r="X4487" t="s">
        <v>1929</v>
      </c>
      <c r="Y4487">
        <v>40</v>
      </c>
      <c r="Z4487">
        <v>34</v>
      </c>
      <c r="AA4487">
        <v>45</v>
      </c>
      <c r="AB4487">
        <v>75.555599999999998</v>
      </c>
      <c r="AD4487">
        <f>IF(ISBLANK(Source[[#This Row],[CrosslistID]]),1,1/COUNTIFS(Source[CrosslistID],Source[[#This Row],[CrosslistID]],Source[TermDesc],Source[[#This Row],[TermDesc]]))</f>
        <v>1</v>
      </c>
      <c r="AG4487">
        <v>0</v>
      </c>
      <c r="AH4487">
        <v>75.555599999999998</v>
      </c>
      <c r="AI4487">
        <v>3.5</v>
      </c>
      <c r="AJ4487">
        <v>4</v>
      </c>
      <c r="AK4487">
        <v>0.2</v>
      </c>
      <c r="AL44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87">
        <f>IF(AND(Source[[#This Row],[Credit_Noncredit]]="Noncredit",Source[[#This Row],[FTEF]]&gt;0),Source[[#This Row],[NC XLST FTES]]*525/(437.5*Source[[#This Row],[FTEF]]),0)</f>
        <v>0</v>
      </c>
      <c r="AN4487">
        <f>IF(Source[[#This Row],[Credit_Noncredit]]="Credit",Source[[#This Row],[Census Enrollment]],Source[[#This Row],[Noncredit Avg. Attendance]])</f>
        <v>40</v>
      </c>
    </row>
    <row r="4488" spans="1:40" x14ac:dyDescent="0.25">
      <c r="A4488" t="s">
        <v>1914</v>
      </c>
      <c r="B4488" t="s">
        <v>886</v>
      </c>
      <c r="C4488" t="s">
        <v>34</v>
      </c>
      <c r="D4488" t="s">
        <v>974</v>
      </c>
      <c r="E4488" s="4">
        <v>70719</v>
      </c>
      <c r="F4488" s="4" t="s">
        <v>975</v>
      </c>
      <c r="G4488" s="4">
        <v>1</v>
      </c>
      <c r="H4488" t="str">
        <f>CONCATENATE(Source[[#This Row],[Subject]],TRIM(Source[[#This Row],[Course]]))</f>
        <v>ECON1</v>
      </c>
      <c r="I4488" t="str">
        <f>VLOOKUP(Source[[#This Row],[SubjCrse]],'Courses and Categories'!$E$2:$G$1816,3,FALSE)</f>
        <v>Credit General Education</v>
      </c>
      <c r="J4488">
        <v>2</v>
      </c>
      <c r="K4488" t="s">
        <v>976</v>
      </c>
      <c r="L4488" t="s">
        <v>39</v>
      </c>
      <c r="M4488" t="s">
        <v>903</v>
      </c>
      <c r="N4488" t="s">
        <v>1041</v>
      </c>
      <c r="O4488">
        <v>910</v>
      </c>
      <c r="P4488">
        <v>1000</v>
      </c>
      <c r="Q4488" t="s">
        <v>420</v>
      </c>
      <c r="R4488">
        <v>182</v>
      </c>
      <c r="S4488" t="s">
        <v>134</v>
      </c>
      <c r="T4488">
        <v>1</v>
      </c>
      <c r="U4488" s="1">
        <v>43694</v>
      </c>
      <c r="V4488" s="1">
        <v>43819</v>
      </c>
      <c r="W4488" t="s">
        <v>977</v>
      </c>
      <c r="X4488" t="s">
        <v>1929</v>
      </c>
      <c r="Y4488">
        <v>41</v>
      </c>
      <c r="Z4488">
        <v>38</v>
      </c>
      <c r="AA4488">
        <v>45</v>
      </c>
      <c r="AB4488">
        <v>84.444400000000002</v>
      </c>
      <c r="AD4488">
        <f>IF(ISBLANK(Source[[#This Row],[CrosslistID]]),1,1/COUNTIFS(Source[CrosslistID],Source[[#This Row],[CrosslistID]],Source[TermDesc],Source[[#This Row],[TermDesc]]))</f>
        <v>1</v>
      </c>
      <c r="AG4488">
        <v>0</v>
      </c>
      <c r="AH4488">
        <v>84.444400000000002</v>
      </c>
      <c r="AI4488">
        <v>3.4</v>
      </c>
      <c r="AJ4488">
        <v>4.0999999999999996</v>
      </c>
      <c r="AK4488">
        <v>0.2</v>
      </c>
      <c r="AL44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88">
        <f>IF(AND(Source[[#This Row],[Credit_Noncredit]]="Noncredit",Source[[#This Row],[FTEF]]&gt;0),Source[[#This Row],[NC XLST FTES]]*525/(437.5*Source[[#This Row],[FTEF]]),0)</f>
        <v>0</v>
      </c>
      <c r="AN4488">
        <f>IF(Source[[#This Row],[Credit_Noncredit]]="Credit",Source[[#This Row],[Census Enrollment]],Source[[#This Row],[Noncredit Avg. Attendance]])</f>
        <v>41</v>
      </c>
    </row>
    <row r="4489" spans="1:40" x14ac:dyDescent="0.25">
      <c r="A4489" t="s">
        <v>1914</v>
      </c>
      <c r="B4489" t="s">
        <v>886</v>
      </c>
      <c r="C4489" t="s">
        <v>34</v>
      </c>
      <c r="D4489" t="s">
        <v>974</v>
      </c>
      <c r="E4489" s="4">
        <v>78089</v>
      </c>
      <c r="F4489" s="4" t="s">
        <v>975</v>
      </c>
      <c r="G4489" s="4">
        <v>1</v>
      </c>
      <c r="H4489" t="str">
        <f>CONCATENATE(Source[[#This Row],[Subject]],TRIM(Source[[#This Row],[Course]]))</f>
        <v>ECON1</v>
      </c>
      <c r="I4489" t="str">
        <f>VLOOKUP(Source[[#This Row],[SubjCrse]],'Courses and Categories'!$E$2:$G$1816,3,FALSE)</f>
        <v>Credit General Education</v>
      </c>
      <c r="J4489">
        <v>3</v>
      </c>
      <c r="K4489" t="s">
        <v>976</v>
      </c>
      <c r="L4489" t="s">
        <v>39</v>
      </c>
      <c r="M4489" t="s">
        <v>903</v>
      </c>
      <c r="N4489" t="s">
        <v>1041</v>
      </c>
      <c r="O4489">
        <v>1010</v>
      </c>
      <c r="P4489">
        <v>1100</v>
      </c>
      <c r="Q4489" t="s">
        <v>420</v>
      </c>
      <c r="R4489">
        <v>261</v>
      </c>
      <c r="S4489" t="s">
        <v>134</v>
      </c>
      <c r="T4489">
        <v>1</v>
      </c>
      <c r="U4489" s="1">
        <v>43694</v>
      </c>
      <c r="V4489" s="1">
        <v>43819</v>
      </c>
      <c r="W4489" t="s">
        <v>2053</v>
      </c>
      <c r="X4489" t="s">
        <v>1929</v>
      </c>
      <c r="Y4489">
        <v>48</v>
      </c>
      <c r="Z4489">
        <v>46</v>
      </c>
      <c r="AA4489">
        <v>45</v>
      </c>
      <c r="AB4489">
        <v>102.2222</v>
      </c>
      <c r="AD4489">
        <f>IF(ISBLANK(Source[[#This Row],[CrosslistID]]),1,1/COUNTIFS(Source[CrosslistID],Source[[#This Row],[CrosslistID]],Source[TermDesc],Source[[#This Row],[TermDesc]]))</f>
        <v>1</v>
      </c>
      <c r="AG4489">
        <v>0</v>
      </c>
      <c r="AH4489">
        <v>102.2222</v>
      </c>
      <c r="AI4489">
        <v>4.7</v>
      </c>
      <c r="AJ4489">
        <v>4.8</v>
      </c>
      <c r="AK4489">
        <v>0.2</v>
      </c>
      <c r="AL44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89">
        <f>IF(AND(Source[[#This Row],[Credit_Noncredit]]="Noncredit",Source[[#This Row],[FTEF]]&gt;0),Source[[#This Row],[NC XLST FTES]]*525/(437.5*Source[[#This Row],[FTEF]]),0)</f>
        <v>0</v>
      </c>
      <c r="AN4489">
        <f>IF(Source[[#This Row],[Credit_Noncredit]]="Credit",Source[[#This Row],[Census Enrollment]],Source[[#This Row],[Noncredit Avg. Attendance]])</f>
        <v>48</v>
      </c>
    </row>
    <row r="4490" spans="1:40" x14ac:dyDescent="0.25">
      <c r="A4490" t="s">
        <v>1914</v>
      </c>
      <c r="B4490" t="s">
        <v>886</v>
      </c>
      <c r="C4490" t="s">
        <v>34</v>
      </c>
      <c r="D4490" t="s">
        <v>974</v>
      </c>
      <c r="E4490" s="4">
        <v>70722</v>
      </c>
      <c r="F4490" s="4" t="s">
        <v>975</v>
      </c>
      <c r="G4490" s="4">
        <v>1</v>
      </c>
      <c r="H4490" t="str">
        <f>CONCATENATE(Source[[#This Row],[Subject]],TRIM(Source[[#This Row],[Course]]))</f>
        <v>ECON1</v>
      </c>
      <c r="I4490" t="str">
        <f>VLOOKUP(Source[[#This Row],[SubjCrse]],'Courses and Categories'!$E$2:$G$1816,3,FALSE)</f>
        <v>Credit General Education</v>
      </c>
      <c r="J4490">
        <v>4</v>
      </c>
      <c r="K4490" t="s">
        <v>976</v>
      </c>
      <c r="L4490" t="s">
        <v>39</v>
      </c>
      <c r="M4490" t="s">
        <v>903</v>
      </c>
      <c r="N4490" t="s">
        <v>1041</v>
      </c>
      <c r="O4490">
        <v>1110</v>
      </c>
      <c r="P4490">
        <v>1200</v>
      </c>
      <c r="Q4490" t="s">
        <v>420</v>
      </c>
      <c r="R4490">
        <v>187</v>
      </c>
      <c r="S4490" t="s">
        <v>134</v>
      </c>
      <c r="T4490">
        <v>1</v>
      </c>
      <c r="U4490" s="1">
        <v>43694</v>
      </c>
      <c r="V4490" s="1">
        <v>43819</v>
      </c>
      <c r="W4490" t="s">
        <v>2053</v>
      </c>
      <c r="X4490" t="s">
        <v>1929</v>
      </c>
      <c r="Y4490">
        <v>46</v>
      </c>
      <c r="Z4490">
        <v>45</v>
      </c>
      <c r="AA4490">
        <v>45</v>
      </c>
      <c r="AB4490">
        <v>100</v>
      </c>
      <c r="AD4490">
        <f>IF(ISBLANK(Source[[#This Row],[CrosslistID]]),1,1/COUNTIFS(Source[CrosslistID],Source[[#This Row],[CrosslistID]],Source[TermDesc],Source[[#This Row],[TermDesc]]))</f>
        <v>1</v>
      </c>
      <c r="AG4490">
        <v>0</v>
      </c>
      <c r="AH4490">
        <v>100</v>
      </c>
      <c r="AI4490">
        <v>4.2</v>
      </c>
      <c r="AJ4490">
        <v>4.5999999999999996</v>
      </c>
      <c r="AK4490">
        <v>0.2</v>
      </c>
      <c r="AL44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90">
        <f>IF(AND(Source[[#This Row],[Credit_Noncredit]]="Noncredit",Source[[#This Row],[FTEF]]&gt;0),Source[[#This Row],[NC XLST FTES]]*525/(437.5*Source[[#This Row],[FTEF]]),0)</f>
        <v>0</v>
      </c>
      <c r="AN4490">
        <f>IF(Source[[#This Row],[Credit_Noncredit]]="Credit",Source[[#This Row],[Census Enrollment]],Source[[#This Row],[Noncredit Avg. Attendance]])</f>
        <v>46</v>
      </c>
    </row>
    <row r="4491" spans="1:40" x14ac:dyDescent="0.25">
      <c r="A4491" t="s">
        <v>1914</v>
      </c>
      <c r="B4491" t="s">
        <v>886</v>
      </c>
      <c r="C4491" t="s">
        <v>34</v>
      </c>
      <c r="D4491" t="s">
        <v>974</v>
      </c>
      <c r="E4491" s="4">
        <v>71604</v>
      </c>
      <c r="F4491" s="4" t="s">
        <v>975</v>
      </c>
      <c r="G4491" s="4">
        <v>1</v>
      </c>
      <c r="H4491" t="str">
        <f>CONCATENATE(Source[[#This Row],[Subject]],TRIM(Source[[#This Row],[Course]]))</f>
        <v>ECON1</v>
      </c>
      <c r="I4491" t="str">
        <f>VLOOKUP(Source[[#This Row],[SubjCrse]],'Courses and Categories'!$E$2:$G$1816,3,FALSE)</f>
        <v>Credit General Education</v>
      </c>
      <c r="J4491">
        <v>5</v>
      </c>
      <c r="K4491" t="s">
        <v>976</v>
      </c>
      <c r="L4491" t="s">
        <v>39</v>
      </c>
      <c r="M4491" t="s">
        <v>903</v>
      </c>
      <c r="N4491" t="s">
        <v>1041</v>
      </c>
      <c r="O4491">
        <v>1310</v>
      </c>
      <c r="P4491">
        <v>1400</v>
      </c>
      <c r="Q4491" t="s">
        <v>420</v>
      </c>
      <c r="R4491">
        <v>261</v>
      </c>
      <c r="S4491" t="s">
        <v>134</v>
      </c>
      <c r="T4491">
        <v>1</v>
      </c>
      <c r="U4491" s="1">
        <v>43694</v>
      </c>
      <c r="V4491" s="1">
        <v>43819</v>
      </c>
      <c r="W4491" t="s">
        <v>2053</v>
      </c>
      <c r="X4491" t="s">
        <v>1929</v>
      </c>
      <c r="Y4491">
        <v>48</v>
      </c>
      <c r="Z4491">
        <v>45</v>
      </c>
      <c r="AA4491">
        <v>45</v>
      </c>
      <c r="AB4491">
        <v>100</v>
      </c>
      <c r="AD4491">
        <f>IF(ISBLANK(Source[[#This Row],[CrosslistID]]),1,1/COUNTIFS(Source[CrosslistID],Source[[#This Row],[CrosslistID]],Source[TermDesc],Source[[#This Row],[TermDesc]]))</f>
        <v>1</v>
      </c>
      <c r="AG4491">
        <v>0</v>
      </c>
      <c r="AH4491">
        <v>100</v>
      </c>
      <c r="AI4491">
        <v>4.3</v>
      </c>
      <c r="AJ4491">
        <v>4.8</v>
      </c>
      <c r="AK4491">
        <v>0.2</v>
      </c>
      <c r="AL44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91">
        <f>IF(AND(Source[[#This Row],[Credit_Noncredit]]="Noncredit",Source[[#This Row],[FTEF]]&gt;0),Source[[#This Row],[NC XLST FTES]]*525/(437.5*Source[[#This Row],[FTEF]]),0)</f>
        <v>0</v>
      </c>
      <c r="AN4491">
        <f>IF(Source[[#This Row],[Credit_Noncredit]]="Credit",Source[[#This Row],[Census Enrollment]],Source[[#This Row],[Noncredit Avg. Attendance]])</f>
        <v>48</v>
      </c>
    </row>
    <row r="4492" spans="1:40" x14ac:dyDescent="0.25">
      <c r="A4492" t="s">
        <v>1914</v>
      </c>
      <c r="B4492" t="s">
        <v>886</v>
      </c>
      <c r="C4492" t="s">
        <v>34</v>
      </c>
      <c r="D4492" t="s">
        <v>974</v>
      </c>
      <c r="E4492" s="4">
        <v>70726</v>
      </c>
      <c r="F4492" s="4" t="s">
        <v>975</v>
      </c>
      <c r="G4492" s="4">
        <v>1</v>
      </c>
      <c r="H4492" t="str">
        <f>CONCATENATE(Source[[#This Row],[Subject]],TRIM(Source[[#This Row],[Course]]))</f>
        <v>ECON1</v>
      </c>
      <c r="I4492" t="str">
        <f>VLOOKUP(Source[[#This Row],[SubjCrse]],'Courses and Categories'!$E$2:$G$1816,3,FALSE)</f>
        <v>Credit General Education</v>
      </c>
      <c r="J4492">
        <v>6</v>
      </c>
      <c r="K4492" t="s">
        <v>976</v>
      </c>
      <c r="L4492" t="s">
        <v>39</v>
      </c>
      <c r="M4492" t="s">
        <v>903</v>
      </c>
      <c r="N4492" t="s">
        <v>59</v>
      </c>
      <c r="O4492">
        <v>940</v>
      </c>
      <c r="P4492">
        <v>1055</v>
      </c>
      <c r="Q4492" t="s">
        <v>420</v>
      </c>
      <c r="R4492">
        <v>261</v>
      </c>
      <c r="S4492" t="s">
        <v>134</v>
      </c>
      <c r="T4492">
        <v>1</v>
      </c>
      <c r="U4492" s="1">
        <v>43694</v>
      </c>
      <c r="V4492" s="1">
        <v>43819</v>
      </c>
      <c r="W4492" t="s">
        <v>977</v>
      </c>
      <c r="X4492" t="s">
        <v>1929</v>
      </c>
      <c r="Y4492">
        <v>38</v>
      </c>
      <c r="Z4492">
        <v>33</v>
      </c>
      <c r="AA4492">
        <v>45</v>
      </c>
      <c r="AB4492">
        <v>73.333299999999994</v>
      </c>
      <c r="AD4492">
        <f>IF(ISBLANK(Source[[#This Row],[CrosslistID]]),1,1/COUNTIFS(Source[CrosslistID],Source[[#This Row],[CrosslistID]],Source[TermDesc],Source[[#This Row],[TermDesc]]))</f>
        <v>1</v>
      </c>
      <c r="AG4492">
        <v>0</v>
      </c>
      <c r="AH4492">
        <v>73.333299999999994</v>
      </c>
      <c r="AI4492">
        <v>3.4</v>
      </c>
      <c r="AJ4492">
        <v>3.8</v>
      </c>
      <c r="AK4492">
        <v>0.2</v>
      </c>
      <c r="AL44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92">
        <f>IF(AND(Source[[#This Row],[Credit_Noncredit]]="Noncredit",Source[[#This Row],[FTEF]]&gt;0),Source[[#This Row],[NC XLST FTES]]*525/(437.5*Source[[#This Row],[FTEF]]),0)</f>
        <v>0</v>
      </c>
      <c r="AN4492">
        <f>IF(Source[[#This Row],[Credit_Noncredit]]="Credit",Source[[#This Row],[Census Enrollment]],Source[[#This Row],[Noncredit Avg. Attendance]])</f>
        <v>38</v>
      </c>
    </row>
    <row r="4493" spans="1:40" x14ac:dyDescent="0.25">
      <c r="A4493" t="s">
        <v>1914</v>
      </c>
      <c r="B4493" t="s">
        <v>886</v>
      </c>
      <c r="C4493" t="s">
        <v>34</v>
      </c>
      <c r="D4493" t="s">
        <v>974</v>
      </c>
      <c r="E4493" s="4">
        <v>72532</v>
      </c>
      <c r="F4493" s="4" t="s">
        <v>975</v>
      </c>
      <c r="G4493" s="4">
        <v>1</v>
      </c>
      <c r="H4493" t="str">
        <f>CONCATENATE(Source[[#This Row],[Subject]],TRIM(Source[[#This Row],[Course]]))</f>
        <v>ECON1</v>
      </c>
      <c r="I4493" t="str">
        <f>VLOOKUP(Source[[#This Row],[SubjCrse]],'Courses and Categories'!$E$2:$G$1816,3,FALSE)</f>
        <v>Credit General Education</v>
      </c>
      <c r="J4493">
        <v>7</v>
      </c>
      <c r="K4493" t="s">
        <v>976</v>
      </c>
      <c r="L4493" t="s">
        <v>39</v>
      </c>
      <c r="M4493" t="s">
        <v>903</v>
      </c>
      <c r="N4493" t="s">
        <v>59</v>
      </c>
      <c r="O4493">
        <v>1110</v>
      </c>
      <c r="P4493">
        <v>1225</v>
      </c>
      <c r="Q4493" t="s">
        <v>420</v>
      </c>
      <c r="R4493">
        <v>261</v>
      </c>
      <c r="S4493" t="s">
        <v>134</v>
      </c>
      <c r="T4493">
        <v>1</v>
      </c>
      <c r="U4493" s="1">
        <v>43694</v>
      </c>
      <c r="V4493" s="1">
        <v>43819</v>
      </c>
      <c r="W4493" t="s">
        <v>2054</v>
      </c>
      <c r="X4493" t="s">
        <v>1929</v>
      </c>
      <c r="Y4493">
        <v>47</v>
      </c>
      <c r="Z4493">
        <v>45</v>
      </c>
      <c r="AA4493">
        <v>45</v>
      </c>
      <c r="AB4493">
        <v>100</v>
      </c>
      <c r="AD4493">
        <f>IF(ISBLANK(Source[[#This Row],[CrosslistID]]),1,1/COUNTIFS(Source[CrosslistID],Source[[#This Row],[CrosslistID]],Source[TermDesc],Source[[#This Row],[TermDesc]]))</f>
        <v>1</v>
      </c>
      <c r="AG4493">
        <v>0</v>
      </c>
      <c r="AH4493">
        <v>100</v>
      </c>
      <c r="AI4493">
        <v>4.5</v>
      </c>
      <c r="AJ4493">
        <v>4.7</v>
      </c>
      <c r="AK4493">
        <v>0.2</v>
      </c>
      <c r="AL44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93">
        <f>IF(AND(Source[[#This Row],[Credit_Noncredit]]="Noncredit",Source[[#This Row],[FTEF]]&gt;0),Source[[#This Row],[NC XLST FTES]]*525/(437.5*Source[[#This Row],[FTEF]]),0)</f>
        <v>0</v>
      </c>
      <c r="AN4493">
        <f>IF(Source[[#This Row],[Credit_Noncredit]]="Credit",Source[[#This Row],[Census Enrollment]],Source[[#This Row],[Noncredit Avg. Attendance]])</f>
        <v>47</v>
      </c>
    </row>
    <row r="4494" spans="1:40" x14ac:dyDescent="0.25">
      <c r="A4494" t="s">
        <v>1914</v>
      </c>
      <c r="B4494" t="s">
        <v>886</v>
      </c>
      <c r="C4494" t="s">
        <v>34</v>
      </c>
      <c r="D4494" t="s">
        <v>974</v>
      </c>
      <c r="E4494" s="4">
        <v>70729</v>
      </c>
      <c r="F4494" s="4" t="s">
        <v>975</v>
      </c>
      <c r="G4494" s="4">
        <v>1</v>
      </c>
      <c r="H4494" t="str">
        <f>CONCATENATE(Source[[#This Row],[Subject]],TRIM(Source[[#This Row],[Course]]))</f>
        <v>ECON1</v>
      </c>
      <c r="I4494" t="str">
        <f>VLOOKUP(Source[[#This Row],[SubjCrse]],'Courses and Categories'!$E$2:$G$1816,3,FALSE)</f>
        <v>Credit General Education</v>
      </c>
      <c r="J4494">
        <v>8</v>
      </c>
      <c r="K4494" t="s">
        <v>976</v>
      </c>
      <c r="L4494" t="s">
        <v>39</v>
      </c>
      <c r="M4494" t="s">
        <v>903</v>
      </c>
      <c r="N4494" t="s">
        <v>59</v>
      </c>
      <c r="O4494">
        <v>1240</v>
      </c>
      <c r="P4494">
        <v>1355</v>
      </c>
      <c r="Q4494" t="s">
        <v>420</v>
      </c>
      <c r="R4494">
        <v>261</v>
      </c>
      <c r="S4494" t="s">
        <v>134</v>
      </c>
      <c r="T4494">
        <v>1</v>
      </c>
      <c r="U4494" s="1">
        <v>43694</v>
      </c>
      <c r="V4494" s="1">
        <v>43819</v>
      </c>
      <c r="W4494" t="s">
        <v>2054</v>
      </c>
      <c r="X4494" t="s">
        <v>1929</v>
      </c>
      <c r="Y4494">
        <v>45</v>
      </c>
      <c r="Z4494">
        <v>45</v>
      </c>
      <c r="AA4494">
        <v>45</v>
      </c>
      <c r="AB4494">
        <v>100</v>
      </c>
      <c r="AD4494">
        <f>IF(ISBLANK(Source[[#This Row],[CrosslistID]]),1,1/COUNTIFS(Source[CrosslistID],Source[[#This Row],[CrosslistID]],Source[TermDesc],Source[[#This Row],[TermDesc]]))</f>
        <v>1</v>
      </c>
      <c r="AG4494">
        <v>0</v>
      </c>
      <c r="AH4494">
        <v>100</v>
      </c>
      <c r="AI4494">
        <v>3.8</v>
      </c>
      <c r="AJ4494">
        <v>4.5</v>
      </c>
      <c r="AK4494">
        <v>0.2</v>
      </c>
      <c r="AL44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94">
        <f>IF(AND(Source[[#This Row],[Credit_Noncredit]]="Noncredit",Source[[#This Row],[FTEF]]&gt;0),Source[[#This Row],[NC XLST FTES]]*525/(437.5*Source[[#This Row],[FTEF]]),0)</f>
        <v>0</v>
      </c>
      <c r="AN4494">
        <f>IF(Source[[#This Row],[Credit_Noncredit]]="Credit",Source[[#This Row],[Census Enrollment]],Source[[#This Row],[Noncredit Avg. Attendance]])</f>
        <v>45</v>
      </c>
    </row>
    <row r="4495" spans="1:40" x14ac:dyDescent="0.25">
      <c r="A4495" t="s">
        <v>1914</v>
      </c>
      <c r="B4495" t="s">
        <v>886</v>
      </c>
      <c r="C4495" t="s">
        <v>34</v>
      </c>
      <c r="D4495" t="s">
        <v>974</v>
      </c>
      <c r="E4495" s="4">
        <v>70732</v>
      </c>
      <c r="F4495" s="4" t="s">
        <v>975</v>
      </c>
      <c r="G4495" s="4">
        <v>1</v>
      </c>
      <c r="H4495" t="str">
        <f>CONCATENATE(Source[[#This Row],[Subject]],TRIM(Source[[#This Row],[Course]]))</f>
        <v>ECON1</v>
      </c>
      <c r="I4495" t="str">
        <f>VLOOKUP(Source[[#This Row],[SubjCrse]],'Courses and Categories'!$E$2:$G$1816,3,FALSE)</f>
        <v>Credit General Education</v>
      </c>
      <c r="J4495">
        <v>501</v>
      </c>
      <c r="K4495" t="s">
        <v>976</v>
      </c>
      <c r="L4495" t="s">
        <v>87</v>
      </c>
      <c r="M4495" t="s">
        <v>903</v>
      </c>
      <c r="N4495" t="s">
        <v>180</v>
      </c>
      <c r="O4495">
        <v>1830</v>
      </c>
      <c r="P4495">
        <v>2120</v>
      </c>
      <c r="Q4495" t="s">
        <v>240</v>
      </c>
      <c r="R4495">
        <v>261</v>
      </c>
      <c r="S4495" t="s">
        <v>134</v>
      </c>
      <c r="T4495">
        <v>1</v>
      </c>
      <c r="U4495" s="1">
        <v>43694</v>
      </c>
      <c r="V4495" s="1">
        <v>43819</v>
      </c>
      <c r="W4495" t="s">
        <v>2054</v>
      </c>
      <c r="X4495" t="s">
        <v>1929</v>
      </c>
      <c r="Y4495">
        <v>38</v>
      </c>
      <c r="Z4495">
        <v>36</v>
      </c>
      <c r="AA4495">
        <v>40</v>
      </c>
      <c r="AB4495">
        <v>90</v>
      </c>
      <c r="AD4495">
        <f>IF(ISBLANK(Source[[#This Row],[CrosslistID]]),1,1/COUNTIFS(Source[CrosslistID],Source[[#This Row],[CrosslistID]],Source[TermDesc],Source[[#This Row],[TermDesc]]))</f>
        <v>1</v>
      </c>
      <c r="AG4495">
        <v>0</v>
      </c>
      <c r="AH4495">
        <v>90</v>
      </c>
      <c r="AI4495">
        <v>2.8</v>
      </c>
      <c r="AJ4495">
        <v>3.8</v>
      </c>
      <c r="AK4495">
        <v>0.2</v>
      </c>
      <c r="AL44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95">
        <f>IF(AND(Source[[#This Row],[Credit_Noncredit]]="Noncredit",Source[[#This Row],[FTEF]]&gt;0),Source[[#This Row],[NC XLST FTES]]*525/(437.5*Source[[#This Row],[FTEF]]),0)</f>
        <v>0</v>
      </c>
      <c r="AN4495">
        <f>IF(Source[[#This Row],[Credit_Noncredit]]="Credit",Source[[#This Row],[Census Enrollment]],Source[[#This Row],[Noncredit Avg. Attendance]])</f>
        <v>38</v>
      </c>
    </row>
    <row r="4496" spans="1:40" x14ac:dyDescent="0.25">
      <c r="A4496" t="s">
        <v>1914</v>
      </c>
      <c r="B4496" t="s">
        <v>886</v>
      </c>
      <c r="C4496" t="s">
        <v>34</v>
      </c>
      <c r="D4496" t="s">
        <v>974</v>
      </c>
      <c r="E4496" s="4">
        <v>71243</v>
      </c>
      <c r="F4496" s="4" t="s">
        <v>975</v>
      </c>
      <c r="G4496" s="4">
        <v>1</v>
      </c>
      <c r="H4496" t="str">
        <f>CONCATENATE(Source[[#This Row],[Subject]],TRIM(Source[[#This Row],[Course]]))</f>
        <v>ECON1</v>
      </c>
      <c r="I4496" t="str">
        <f>VLOOKUP(Source[[#This Row],[SubjCrse]],'Courses and Categories'!$E$2:$G$1816,3,FALSE)</f>
        <v>Credit General Education</v>
      </c>
      <c r="J4496">
        <v>502</v>
      </c>
      <c r="K4496" t="s">
        <v>976</v>
      </c>
      <c r="L4496" t="s">
        <v>87</v>
      </c>
      <c r="M4496" t="s">
        <v>903</v>
      </c>
      <c r="N4496" t="s">
        <v>185</v>
      </c>
      <c r="O4496">
        <v>1830</v>
      </c>
      <c r="P4496">
        <v>2120</v>
      </c>
      <c r="Q4496" t="s">
        <v>240</v>
      </c>
      <c r="R4496">
        <v>261</v>
      </c>
      <c r="S4496" t="s">
        <v>134</v>
      </c>
      <c r="T4496">
        <v>1</v>
      </c>
      <c r="U4496" s="1">
        <v>43694</v>
      </c>
      <c r="V4496" s="1">
        <v>43819</v>
      </c>
      <c r="W4496" t="s">
        <v>904</v>
      </c>
      <c r="X4496" t="s">
        <v>1929</v>
      </c>
      <c r="Y4496">
        <v>35</v>
      </c>
      <c r="Z4496">
        <v>35</v>
      </c>
      <c r="AA4496">
        <v>44</v>
      </c>
      <c r="AB4496">
        <v>79.545500000000004</v>
      </c>
      <c r="AD4496">
        <f>IF(ISBLANK(Source[[#This Row],[CrosslistID]]),1,1/COUNTIFS(Source[CrosslistID],Source[[#This Row],[CrosslistID]],Source[TermDesc],Source[[#This Row],[TermDesc]]))</f>
        <v>1</v>
      </c>
      <c r="AG4496">
        <v>0</v>
      </c>
      <c r="AH4496">
        <v>79.545500000000004</v>
      </c>
      <c r="AI4496">
        <v>3.3</v>
      </c>
      <c r="AJ4496">
        <v>3.5</v>
      </c>
      <c r="AK4496">
        <v>0.2</v>
      </c>
      <c r="AL44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96">
        <f>IF(AND(Source[[#This Row],[Credit_Noncredit]]="Noncredit",Source[[#This Row],[FTEF]]&gt;0),Source[[#This Row],[NC XLST FTES]]*525/(437.5*Source[[#This Row],[FTEF]]),0)</f>
        <v>0</v>
      </c>
      <c r="AN4496">
        <f>IF(Source[[#This Row],[Credit_Noncredit]]="Credit",Source[[#This Row],[Census Enrollment]],Source[[#This Row],[Noncredit Avg. Attendance]])</f>
        <v>35</v>
      </c>
    </row>
    <row r="4497" spans="1:40" x14ac:dyDescent="0.25">
      <c r="A4497" t="s">
        <v>1914</v>
      </c>
      <c r="B4497" t="s">
        <v>886</v>
      </c>
      <c r="C4497" t="s">
        <v>34</v>
      </c>
      <c r="D4497" t="s">
        <v>974</v>
      </c>
      <c r="E4497" s="4">
        <v>78939</v>
      </c>
      <c r="F4497" s="4" t="s">
        <v>975</v>
      </c>
      <c r="G4497" s="4">
        <v>1</v>
      </c>
      <c r="H4497" t="str">
        <f>CONCATENATE(Source[[#This Row],[Subject]],TRIM(Source[[#This Row],[Course]]))</f>
        <v>ECON1</v>
      </c>
      <c r="I4497" t="str">
        <f>VLOOKUP(Source[[#This Row],[SubjCrse]],'Courses and Categories'!$E$2:$G$1816,3,FALSE)</f>
        <v>Credit General Education</v>
      </c>
      <c r="J4497">
        <v>601</v>
      </c>
      <c r="K4497" t="s">
        <v>976</v>
      </c>
      <c r="L4497" t="s">
        <v>50</v>
      </c>
      <c r="M4497" t="s">
        <v>903</v>
      </c>
      <c r="N4497" t="s">
        <v>51</v>
      </c>
      <c r="O4497">
        <v>910</v>
      </c>
      <c r="P4497">
        <v>1200</v>
      </c>
      <c r="Q4497" t="s">
        <v>420</v>
      </c>
      <c r="R4497">
        <v>261</v>
      </c>
      <c r="S4497" t="s">
        <v>134</v>
      </c>
      <c r="T4497">
        <v>1</v>
      </c>
      <c r="U4497" s="1">
        <v>43694</v>
      </c>
      <c r="V4497" s="1">
        <v>43819</v>
      </c>
      <c r="W4497" t="s">
        <v>904</v>
      </c>
      <c r="X4497" t="s">
        <v>1929</v>
      </c>
      <c r="Y4497">
        <v>29</v>
      </c>
      <c r="Z4497">
        <v>26</v>
      </c>
      <c r="AA4497">
        <v>40</v>
      </c>
      <c r="AB4497">
        <v>65</v>
      </c>
      <c r="AD4497">
        <f>IF(ISBLANK(Source[[#This Row],[CrosslistID]]),1,1/COUNTIFS(Source[CrosslistID],Source[[#This Row],[CrosslistID]],Source[TermDesc],Source[[#This Row],[TermDesc]]))</f>
        <v>1</v>
      </c>
      <c r="AG4497">
        <v>0</v>
      </c>
      <c r="AH4497">
        <v>65</v>
      </c>
      <c r="AI4497">
        <v>2.8</v>
      </c>
      <c r="AJ4497">
        <v>2.9</v>
      </c>
      <c r="AK4497">
        <v>0.2</v>
      </c>
      <c r="AL44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97">
        <f>IF(AND(Source[[#This Row],[Credit_Noncredit]]="Noncredit",Source[[#This Row],[FTEF]]&gt;0),Source[[#This Row],[NC XLST FTES]]*525/(437.5*Source[[#This Row],[FTEF]]),0)</f>
        <v>0</v>
      </c>
      <c r="AN4497">
        <f>IF(Source[[#This Row],[Credit_Noncredit]]="Credit",Source[[#This Row],[Census Enrollment]],Source[[#This Row],[Noncredit Avg. Attendance]])</f>
        <v>29</v>
      </c>
    </row>
    <row r="4498" spans="1:40" x14ac:dyDescent="0.25">
      <c r="A4498" t="s">
        <v>1914</v>
      </c>
      <c r="B4498" t="s">
        <v>886</v>
      </c>
      <c r="C4498" t="s">
        <v>34</v>
      </c>
      <c r="D4498" t="s">
        <v>974</v>
      </c>
      <c r="E4498" s="4">
        <v>71449</v>
      </c>
      <c r="F4498" s="4" t="s">
        <v>975</v>
      </c>
      <c r="G4498" s="4">
        <v>1</v>
      </c>
      <c r="H4498" t="str">
        <f>CONCATENATE(Source[[#This Row],[Subject]],TRIM(Source[[#This Row],[Course]]))</f>
        <v>ECON1</v>
      </c>
      <c r="I4498" t="str">
        <f>VLOOKUP(Source[[#This Row],[SubjCrse]],'Courses and Categories'!$E$2:$G$1816,3,FALSE)</f>
        <v>Credit General Education</v>
      </c>
      <c r="J4498">
        <v>831</v>
      </c>
      <c r="K4498" t="s">
        <v>976</v>
      </c>
      <c r="L4498" t="s">
        <v>87</v>
      </c>
      <c r="M4498" t="s">
        <v>897</v>
      </c>
      <c r="N4498" t="s">
        <v>42</v>
      </c>
      <c r="O4498" t="s">
        <v>42</v>
      </c>
      <c r="P4498" t="s">
        <v>42</v>
      </c>
      <c r="Q4498" t="s">
        <v>42</v>
      </c>
      <c r="S4498" t="s">
        <v>134</v>
      </c>
      <c r="T4498">
        <v>1</v>
      </c>
      <c r="U4498" s="1">
        <v>43694</v>
      </c>
      <c r="V4498" s="1">
        <v>43819</v>
      </c>
      <c r="W4498" t="s">
        <v>2055</v>
      </c>
      <c r="X4498" t="s">
        <v>899</v>
      </c>
      <c r="Y4498">
        <v>38</v>
      </c>
      <c r="Z4498">
        <v>29</v>
      </c>
      <c r="AA4498">
        <v>40</v>
      </c>
      <c r="AB4498">
        <v>72.5</v>
      </c>
      <c r="AD4498">
        <f>IF(ISBLANK(Source[[#This Row],[CrosslistID]]),1,1/COUNTIFS(Source[CrosslistID],Source[[#This Row],[CrosslistID]],Source[TermDesc],Source[[#This Row],[TermDesc]]))</f>
        <v>1</v>
      </c>
      <c r="AG4498">
        <v>0</v>
      </c>
      <c r="AH4498">
        <v>72.5</v>
      </c>
      <c r="AI4498">
        <v>3.3</v>
      </c>
      <c r="AJ4498">
        <v>3.8</v>
      </c>
      <c r="AK4498">
        <v>0.2</v>
      </c>
      <c r="AL44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98">
        <f>IF(AND(Source[[#This Row],[Credit_Noncredit]]="Noncredit",Source[[#This Row],[FTEF]]&gt;0),Source[[#This Row],[NC XLST FTES]]*525/(437.5*Source[[#This Row],[FTEF]]),0)</f>
        <v>0</v>
      </c>
      <c r="AN4498">
        <f>IF(Source[[#This Row],[Credit_Noncredit]]="Credit",Source[[#This Row],[Census Enrollment]],Source[[#This Row],[Noncredit Avg. Attendance]])</f>
        <v>38</v>
      </c>
    </row>
    <row r="4499" spans="1:40" x14ac:dyDescent="0.25">
      <c r="A4499" t="s">
        <v>1914</v>
      </c>
      <c r="B4499" t="s">
        <v>886</v>
      </c>
      <c r="C4499" t="s">
        <v>34</v>
      </c>
      <c r="D4499" t="s">
        <v>974</v>
      </c>
      <c r="E4499" s="4">
        <v>77508</v>
      </c>
      <c r="F4499" s="4" t="s">
        <v>975</v>
      </c>
      <c r="G4499" s="4">
        <v>1</v>
      </c>
      <c r="H4499" t="str">
        <f>CONCATENATE(Source[[#This Row],[Subject]],TRIM(Source[[#This Row],[Course]]))</f>
        <v>ECON1</v>
      </c>
      <c r="I4499" t="str">
        <f>VLOOKUP(Source[[#This Row],[SubjCrse]],'Courses and Categories'!$E$2:$G$1816,3,FALSE)</f>
        <v>Credit General Education</v>
      </c>
      <c r="J4499">
        <v>832</v>
      </c>
      <c r="K4499" t="s">
        <v>976</v>
      </c>
      <c r="L4499" t="s">
        <v>39</v>
      </c>
      <c r="M4499" t="s">
        <v>897</v>
      </c>
      <c r="N4499" t="s">
        <v>42</v>
      </c>
      <c r="O4499" t="s">
        <v>42</v>
      </c>
      <c r="P4499" t="s">
        <v>42</v>
      </c>
      <c r="Q4499" t="s">
        <v>42</v>
      </c>
      <c r="S4499" t="s">
        <v>134</v>
      </c>
      <c r="T4499">
        <v>1</v>
      </c>
      <c r="U4499" s="1">
        <v>43694</v>
      </c>
      <c r="V4499" s="1">
        <v>43819</v>
      </c>
      <c r="W4499" t="s">
        <v>2055</v>
      </c>
      <c r="X4499" t="s">
        <v>899</v>
      </c>
      <c r="Y4499">
        <v>37</v>
      </c>
      <c r="Z4499">
        <v>30</v>
      </c>
      <c r="AA4499">
        <v>45</v>
      </c>
      <c r="AB4499">
        <v>66.666700000000006</v>
      </c>
      <c r="AD4499">
        <f>IF(ISBLANK(Source[[#This Row],[CrosslistID]]),1,1/COUNTIFS(Source[CrosslistID],Source[[#This Row],[CrosslistID]],Source[TermDesc],Source[[#This Row],[TermDesc]]))</f>
        <v>1</v>
      </c>
      <c r="AG4499">
        <v>0</v>
      </c>
      <c r="AH4499">
        <v>66.666700000000006</v>
      </c>
      <c r="AI4499">
        <v>3.5</v>
      </c>
      <c r="AJ4499">
        <v>3.7</v>
      </c>
      <c r="AK4499">
        <v>0.2</v>
      </c>
      <c r="AL44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499">
        <f>IF(AND(Source[[#This Row],[Credit_Noncredit]]="Noncredit",Source[[#This Row],[FTEF]]&gt;0),Source[[#This Row],[NC XLST FTES]]*525/(437.5*Source[[#This Row],[FTEF]]),0)</f>
        <v>0</v>
      </c>
      <c r="AN4499">
        <f>IF(Source[[#This Row],[Credit_Noncredit]]="Credit",Source[[#This Row],[Census Enrollment]],Source[[#This Row],[Noncredit Avg. Attendance]])</f>
        <v>37</v>
      </c>
    </row>
    <row r="4500" spans="1:40" x14ac:dyDescent="0.25">
      <c r="A4500" t="s">
        <v>1914</v>
      </c>
      <c r="B4500" t="s">
        <v>886</v>
      </c>
      <c r="C4500" t="s">
        <v>34</v>
      </c>
      <c r="D4500" t="s">
        <v>974</v>
      </c>
      <c r="E4500" s="4">
        <v>77509</v>
      </c>
      <c r="F4500" s="4" t="s">
        <v>975</v>
      </c>
      <c r="G4500" s="4">
        <v>3</v>
      </c>
      <c r="H4500" t="str">
        <f>CONCATENATE(Source[[#This Row],[Subject]],TRIM(Source[[#This Row],[Course]]))</f>
        <v>ECON3</v>
      </c>
      <c r="I4500" t="str">
        <f>VLOOKUP(Source[[#This Row],[SubjCrse]],'Courses and Categories'!$E$2:$G$1816,3,FALSE)</f>
        <v>Credit General Education</v>
      </c>
      <c r="J4500">
        <v>1</v>
      </c>
      <c r="K4500" t="s">
        <v>978</v>
      </c>
      <c r="L4500" t="s">
        <v>39</v>
      </c>
      <c r="M4500" t="s">
        <v>903</v>
      </c>
      <c r="N4500" t="s">
        <v>1041</v>
      </c>
      <c r="O4500">
        <v>1010</v>
      </c>
      <c r="P4500">
        <v>1100</v>
      </c>
      <c r="Q4500" t="s">
        <v>420</v>
      </c>
      <c r="R4500">
        <v>186</v>
      </c>
      <c r="S4500" t="s">
        <v>134</v>
      </c>
      <c r="T4500">
        <v>1</v>
      </c>
      <c r="U4500" s="1">
        <v>43694</v>
      </c>
      <c r="V4500" s="1">
        <v>43819</v>
      </c>
      <c r="W4500" t="s">
        <v>2055</v>
      </c>
      <c r="X4500" t="s">
        <v>1929</v>
      </c>
      <c r="Y4500">
        <v>28</v>
      </c>
      <c r="Z4500">
        <v>27</v>
      </c>
      <c r="AA4500">
        <v>35</v>
      </c>
      <c r="AB4500">
        <v>77.142899999999997</v>
      </c>
      <c r="AD4500">
        <f>IF(ISBLANK(Source[[#This Row],[CrosslistID]]),1,1/COUNTIFS(Source[CrosslistID],Source[[#This Row],[CrosslistID]],Source[TermDesc],Source[[#This Row],[TermDesc]]))</f>
        <v>1</v>
      </c>
      <c r="AG4500">
        <v>0</v>
      </c>
      <c r="AH4500">
        <v>77.142899999999997</v>
      </c>
      <c r="AI4500">
        <v>2.5</v>
      </c>
      <c r="AJ4500">
        <v>2.8</v>
      </c>
      <c r="AK4500">
        <v>0.2</v>
      </c>
      <c r="AL45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00">
        <f>IF(AND(Source[[#This Row],[Credit_Noncredit]]="Noncredit",Source[[#This Row],[FTEF]]&gt;0),Source[[#This Row],[NC XLST FTES]]*525/(437.5*Source[[#This Row],[FTEF]]),0)</f>
        <v>0</v>
      </c>
      <c r="AN4500">
        <f>IF(Source[[#This Row],[Credit_Noncredit]]="Credit",Source[[#This Row],[Census Enrollment]],Source[[#This Row],[Noncredit Avg. Attendance]])</f>
        <v>28</v>
      </c>
    </row>
    <row r="4501" spans="1:40" x14ac:dyDescent="0.25">
      <c r="A4501" t="s">
        <v>1914</v>
      </c>
      <c r="B4501" t="s">
        <v>886</v>
      </c>
      <c r="C4501" t="s">
        <v>34</v>
      </c>
      <c r="D4501" t="s">
        <v>974</v>
      </c>
      <c r="E4501" s="4">
        <v>77510</v>
      </c>
      <c r="F4501" s="4" t="s">
        <v>975</v>
      </c>
      <c r="G4501" s="4">
        <v>3</v>
      </c>
      <c r="H4501" t="str">
        <f>CONCATENATE(Source[[#This Row],[Subject]],TRIM(Source[[#This Row],[Course]]))</f>
        <v>ECON3</v>
      </c>
      <c r="I4501" t="str">
        <f>VLOOKUP(Source[[#This Row],[SubjCrse]],'Courses and Categories'!$E$2:$G$1816,3,FALSE)</f>
        <v>Credit General Education</v>
      </c>
      <c r="J4501">
        <v>2</v>
      </c>
      <c r="K4501" t="s">
        <v>978</v>
      </c>
      <c r="L4501" t="s">
        <v>39</v>
      </c>
      <c r="M4501" t="s">
        <v>903</v>
      </c>
      <c r="N4501" t="s">
        <v>1041</v>
      </c>
      <c r="O4501">
        <v>1110</v>
      </c>
      <c r="P4501">
        <v>1200</v>
      </c>
      <c r="Q4501" t="s">
        <v>420</v>
      </c>
      <c r="R4501">
        <v>261</v>
      </c>
      <c r="S4501" t="s">
        <v>134</v>
      </c>
      <c r="T4501">
        <v>1</v>
      </c>
      <c r="U4501" s="1">
        <v>43694</v>
      </c>
      <c r="V4501" s="1">
        <v>43819</v>
      </c>
      <c r="W4501" t="s">
        <v>2056</v>
      </c>
      <c r="X4501" t="s">
        <v>1929</v>
      </c>
      <c r="Y4501">
        <v>44</v>
      </c>
      <c r="Z4501">
        <v>43</v>
      </c>
      <c r="AA4501">
        <v>38</v>
      </c>
      <c r="AB4501">
        <v>113.1579</v>
      </c>
      <c r="AD4501">
        <f>IF(ISBLANK(Source[[#This Row],[CrosslistID]]),1,1/COUNTIFS(Source[CrosslistID],Source[[#This Row],[CrosslistID]],Source[TermDesc],Source[[#This Row],[TermDesc]]))</f>
        <v>1</v>
      </c>
      <c r="AG4501">
        <v>0</v>
      </c>
      <c r="AH4501">
        <v>113.1579</v>
      </c>
      <c r="AI4501">
        <v>4</v>
      </c>
      <c r="AJ4501">
        <v>4.4000000000000004</v>
      </c>
      <c r="AK4501">
        <v>0.2</v>
      </c>
      <c r="AL45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01">
        <f>IF(AND(Source[[#This Row],[Credit_Noncredit]]="Noncredit",Source[[#This Row],[FTEF]]&gt;0),Source[[#This Row],[NC XLST FTES]]*525/(437.5*Source[[#This Row],[FTEF]]),0)</f>
        <v>0</v>
      </c>
      <c r="AN4501">
        <f>IF(Source[[#This Row],[Credit_Noncredit]]="Credit",Source[[#This Row],[Census Enrollment]],Source[[#This Row],[Noncredit Avg. Attendance]])</f>
        <v>44</v>
      </c>
    </row>
    <row r="4502" spans="1:40" x14ac:dyDescent="0.25">
      <c r="A4502" t="s">
        <v>1914</v>
      </c>
      <c r="B4502" t="s">
        <v>886</v>
      </c>
      <c r="C4502" t="s">
        <v>34</v>
      </c>
      <c r="D4502" t="s">
        <v>974</v>
      </c>
      <c r="E4502" s="4">
        <v>70733</v>
      </c>
      <c r="F4502" s="4" t="s">
        <v>975</v>
      </c>
      <c r="G4502" s="4">
        <v>3</v>
      </c>
      <c r="H4502" t="str">
        <f>CONCATENATE(Source[[#This Row],[Subject]],TRIM(Source[[#This Row],[Course]]))</f>
        <v>ECON3</v>
      </c>
      <c r="I4502" t="str">
        <f>VLOOKUP(Source[[#This Row],[SubjCrse]],'Courses and Categories'!$E$2:$G$1816,3,FALSE)</f>
        <v>Credit General Education</v>
      </c>
      <c r="J4502">
        <v>3</v>
      </c>
      <c r="K4502" t="s">
        <v>978</v>
      </c>
      <c r="L4502" t="s">
        <v>39</v>
      </c>
      <c r="M4502" t="s">
        <v>903</v>
      </c>
      <c r="N4502" t="s">
        <v>1041</v>
      </c>
      <c r="O4502">
        <v>1210</v>
      </c>
      <c r="P4502">
        <v>1300</v>
      </c>
      <c r="Q4502" t="s">
        <v>420</v>
      </c>
      <c r="R4502">
        <v>261</v>
      </c>
      <c r="S4502" t="s">
        <v>134</v>
      </c>
      <c r="T4502">
        <v>1</v>
      </c>
      <c r="U4502" s="1">
        <v>43694</v>
      </c>
      <c r="V4502" s="1">
        <v>43819</v>
      </c>
      <c r="W4502" t="s">
        <v>2056</v>
      </c>
      <c r="X4502" t="s">
        <v>1929</v>
      </c>
      <c r="Y4502">
        <v>44</v>
      </c>
      <c r="Z4502">
        <v>40</v>
      </c>
      <c r="AA4502">
        <v>45</v>
      </c>
      <c r="AB4502">
        <v>88.888900000000007</v>
      </c>
      <c r="AD4502">
        <f>IF(ISBLANK(Source[[#This Row],[CrosslistID]]),1,1/COUNTIFS(Source[CrosslistID],Source[[#This Row],[CrosslistID]],Source[TermDesc],Source[[#This Row],[TermDesc]]))</f>
        <v>1</v>
      </c>
      <c r="AG4502">
        <v>0</v>
      </c>
      <c r="AH4502">
        <v>88.888900000000007</v>
      </c>
      <c r="AI4502">
        <v>3.9</v>
      </c>
      <c r="AJ4502">
        <v>4.4000000000000004</v>
      </c>
      <c r="AK4502">
        <v>0.2</v>
      </c>
      <c r="AL45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02">
        <f>IF(AND(Source[[#This Row],[Credit_Noncredit]]="Noncredit",Source[[#This Row],[FTEF]]&gt;0),Source[[#This Row],[NC XLST FTES]]*525/(437.5*Source[[#This Row],[FTEF]]),0)</f>
        <v>0</v>
      </c>
      <c r="AN4502">
        <f>IF(Source[[#This Row],[Credit_Noncredit]]="Credit",Source[[#This Row],[Census Enrollment]],Source[[#This Row],[Noncredit Avg. Attendance]])</f>
        <v>44</v>
      </c>
    </row>
    <row r="4503" spans="1:40" x14ac:dyDescent="0.25">
      <c r="A4503" t="s">
        <v>1914</v>
      </c>
      <c r="B4503" t="s">
        <v>886</v>
      </c>
      <c r="C4503" t="s">
        <v>34</v>
      </c>
      <c r="D4503" t="s">
        <v>974</v>
      </c>
      <c r="E4503" s="4">
        <v>74962</v>
      </c>
      <c r="F4503" s="4" t="s">
        <v>975</v>
      </c>
      <c r="G4503" s="4">
        <v>3</v>
      </c>
      <c r="H4503" t="str">
        <f>CONCATENATE(Source[[#This Row],[Subject]],TRIM(Source[[#This Row],[Course]]))</f>
        <v>ECON3</v>
      </c>
      <c r="I4503" t="str">
        <f>VLOOKUP(Source[[#This Row],[SubjCrse]],'Courses and Categories'!$E$2:$G$1816,3,FALSE)</f>
        <v>Credit General Education</v>
      </c>
      <c r="J4503">
        <v>4</v>
      </c>
      <c r="K4503" t="s">
        <v>978</v>
      </c>
      <c r="L4503" t="s">
        <v>39</v>
      </c>
      <c r="M4503" t="s">
        <v>903</v>
      </c>
      <c r="N4503" t="s">
        <v>105</v>
      </c>
      <c r="O4503">
        <v>1410</v>
      </c>
      <c r="P4503">
        <v>1525</v>
      </c>
      <c r="Q4503" t="s">
        <v>420</v>
      </c>
      <c r="R4503">
        <v>261</v>
      </c>
      <c r="S4503" t="s">
        <v>134</v>
      </c>
      <c r="T4503">
        <v>1</v>
      </c>
      <c r="U4503" s="1">
        <v>43694</v>
      </c>
      <c r="V4503" s="1">
        <v>43819</v>
      </c>
      <c r="W4503" t="s">
        <v>2056</v>
      </c>
      <c r="X4503" t="s">
        <v>1929</v>
      </c>
      <c r="Y4503">
        <v>44</v>
      </c>
      <c r="Z4503">
        <v>38</v>
      </c>
      <c r="AA4503">
        <v>45</v>
      </c>
      <c r="AB4503">
        <v>84.444400000000002</v>
      </c>
      <c r="AD4503">
        <f>IF(ISBLANK(Source[[#This Row],[CrosslistID]]),1,1/COUNTIFS(Source[CrosslistID],Source[[#This Row],[CrosslistID]],Source[TermDesc],Source[[#This Row],[TermDesc]]))</f>
        <v>1</v>
      </c>
      <c r="AG4503">
        <v>0</v>
      </c>
      <c r="AH4503">
        <v>84.444400000000002</v>
      </c>
      <c r="AI4503">
        <v>3.9</v>
      </c>
      <c r="AJ4503">
        <v>4.4000000000000004</v>
      </c>
      <c r="AK4503">
        <v>0.2</v>
      </c>
      <c r="AL45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03">
        <f>IF(AND(Source[[#This Row],[Credit_Noncredit]]="Noncredit",Source[[#This Row],[FTEF]]&gt;0),Source[[#This Row],[NC XLST FTES]]*525/(437.5*Source[[#This Row],[FTEF]]),0)</f>
        <v>0</v>
      </c>
      <c r="AN4503">
        <f>IF(Source[[#This Row],[Credit_Noncredit]]="Credit",Source[[#This Row],[Census Enrollment]],Source[[#This Row],[Noncredit Avg. Attendance]])</f>
        <v>44</v>
      </c>
    </row>
    <row r="4504" spans="1:40" x14ac:dyDescent="0.25">
      <c r="A4504" t="s">
        <v>1914</v>
      </c>
      <c r="B4504" t="s">
        <v>886</v>
      </c>
      <c r="C4504" t="s">
        <v>34</v>
      </c>
      <c r="D4504" t="s">
        <v>974</v>
      </c>
      <c r="E4504" s="4">
        <v>70736</v>
      </c>
      <c r="F4504" s="4" t="s">
        <v>975</v>
      </c>
      <c r="G4504" s="4">
        <v>3</v>
      </c>
      <c r="H4504" t="str">
        <f>CONCATENATE(Source[[#This Row],[Subject]],TRIM(Source[[#This Row],[Course]]))</f>
        <v>ECON3</v>
      </c>
      <c r="I4504" t="str">
        <f>VLOOKUP(Source[[#This Row],[SubjCrse]],'Courses and Categories'!$E$2:$G$1816,3,FALSE)</f>
        <v>Credit General Education</v>
      </c>
      <c r="J4504">
        <v>5</v>
      </c>
      <c r="K4504" t="s">
        <v>978</v>
      </c>
      <c r="L4504" t="s">
        <v>39</v>
      </c>
      <c r="M4504" t="s">
        <v>903</v>
      </c>
      <c r="N4504" t="s">
        <v>59</v>
      </c>
      <c r="O4504">
        <v>940</v>
      </c>
      <c r="P4504">
        <v>1055</v>
      </c>
      <c r="Q4504" t="s">
        <v>240</v>
      </c>
      <c r="R4504">
        <v>258</v>
      </c>
      <c r="S4504" t="s">
        <v>134</v>
      </c>
      <c r="T4504">
        <v>1</v>
      </c>
      <c r="U4504" s="1">
        <v>43694</v>
      </c>
      <c r="V4504" s="1">
        <v>43819</v>
      </c>
      <c r="W4504" t="s">
        <v>2053</v>
      </c>
      <c r="X4504" t="s">
        <v>1929</v>
      </c>
      <c r="Y4504">
        <v>43</v>
      </c>
      <c r="Z4504">
        <v>41</v>
      </c>
      <c r="AA4504">
        <v>45</v>
      </c>
      <c r="AB4504">
        <v>91.111099999999993</v>
      </c>
      <c r="AD4504">
        <f>IF(ISBLANK(Source[[#This Row],[CrosslistID]]),1,1/COUNTIFS(Source[CrosslistID],Source[[#This Row],[CrosslistID]],Source[TermDesc],Source[[#This Row],[TermDesc]]))</f>
        <v>1</v>
      </c>
      <c r="AG4504">
        <v>0</v>
      </c>
      <c r="AH4504">
        <v>91.111099999999993</v>
      </c>
      <c r="AI4504">
        <v>3.9</v>
      </c>
      <c r="AJ4504">
        <v>4.3</v>
      </c>
      <c r="AK4504">
        <v>0.2</v>
      </c>
      <c r="AL45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04">
        <f>IF(AND(Source[[#This Row],[Credit_Noncredit]]="Noncredit",Source[[#This Row],[FTEF]]&gt;0),Source[[#This Row],[NC XLST FTES]]*525/(437.5*Source[[#This Row],[FTEF]]),0)</f>
        <v>0</v>
      </c>
      <c r="AN4504">
        <f>IF(Source[[#This Row],[Credit_Noncredit]]="Credit",Source[[#This Row],[Census Enrollment]],Source[[#This Row],[Noncredit Avg. Attendance]])</f>
        <v>43</v>
      </c>
    </row>
    <row r="4505" spans="1:40" x14ac:dyDescent="0.25">
      <c r="A4505" t="s">
        <v>1914</v>
      </c>
      <c r="B4505" t="s">
        <v>886</v>
      </c>
      <c r="C4505" t="s">
        <v>34</v>
      </c>
      <c r="D4505" t="s">
        <v>974</v>
      </c>
      <c r="E4505" s="4">
        <v>70737</v>
      </c>
      <c r="F4505" s="4" t="s">
        <v>975</v>
      </c>
      <c r="G4505" s="4">
        <v>3</v>
      </c>
      <c r="H4505" t="str">
        <f>CONCATENATE(Source[[#This Row],[Subject]],TRIM(Source[[#This Row],[Course]]))</f>
        <v>ECON3</v>
      </c>
      <c r="I4505" t="str">
        <f>VLOOKUP(Source[[#This Row],[SubjCrse]],'Courses and Categories'!$E$2:$G$1816,3,FALSE)</f>
        <v>Credit General Education</v>
      </c>
      <c r="J4505">
        <v>6</v>
      </c>
      <c r="K4505" t="s">
        <v>978</v>
      </c>
      <c r="L4505" t="s">
        <v>39</v>
      </c>
      <c r="M4505" t="s">
        <v>903</v>
      </c>
      <c r="N4505" t="s">
        <v>59</v>
      </c>
      <c r="O4505">
        <v>1110</v>
      </c>
      <c r="P4505">
        <v>1225</v>
      </c>
      <c r="Q4505" t="s">
        <v>240</v>
      </c>
      <c r="R4505">
        <v>258</v>
      </c>
      <c r="S4505" t="s">
        <v>134</v>
      </c>
      <c r="T4505">
        <v>1</v>
      </c>
      <c r="U4505" s="1">
        <v>43694</v>
      </c>
      <c r="V4505" s="1">
        <v>43819</v>
      </c>
      <c r="W4505" t="s">
        <v>2053</v>
      </c>
      <c r="X4505" t="s">
        <v>1929</v>
      </c>
      <c r="Y4505">
        <v>46</v>
      </c>
      <c r="Z4505">
        <v>45</v>
      </c>
      <c r="AA4505">
        <v>45</v>
      </c>
      <c r="AB4505">
        <v>100</v>
      </c>
      <c r="AD4505">
        <f>IF(ISBLANK(Source[[#This Row],[CrosslistID]]),1,1/COUNTIFS(Source[CrosslistID],Source[[#This Row],[CrosslistID]],Source[TermDesc],Source[[#This Row],[TermDesc]]))</f>
        <v>1</v>
      </c>
      <c r="AG4505">
        <v>0</v>
      </c>
      <c r="AH4505">
        <v>100</v>
      </c>
      <c r="AI4505">
        <v>3.8</v>
      </c>
      <c r="AJ4505">
        <v>4.5999999999999996</v>
      </c>
      <c r="AK4505">
        <v>0.2</v>
      </c>
      <c r="AL45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05">
        <f>IF(AND(Source[[#This Row],[Credit_Noncredit]]="Noncredit",Source[[#This Row],[FTEF]]&gt;0),Source[[#This Row],[NC XLST FTES]]*525/(437.5*Source[[#This Row],[FTEF]]),0)</f>
        <v>0</v>
      </c>
      <c r="AN4505">
        <f>IF(Source[[#This Row],[Credit_Noncredit]]="Credit",Source[[#This Row],[Census Enrollment]],Source[[#This Row],[Noncredit Avg. Attendance]])</f>
        <v>46</v>
      </c>
    </row>
    <row r="4506" spans="1:40" x14ac:dyDescent="0.25">
      <c r="A4506" t="s">
        <v>1914</v>
      </c>
      <c r="B4506" t="s">
        <v>886</v>
      </c>
      <c r="C4506" t="s">
        <v>34</v>
      </c>
      <c r="D4506" t="s">
        <v>974</v>
      </c>
      <c r="E4506" s="4">
        <v>73627</v>
      </c>
      <c r="F4506" s="4" t="s">
        <v>975</v>
      </c>
      <c r="G4506" s="4">
        <v>3</v>
      </c>
      <c r="H4506" t="str">
        <f>CONCATENATE(Source[[#This Row],[Subject]],TRIM(Source[[#This Row],[Course]]))</f>
        <v>ECON3</v>
      </c>
      <c r="I4506" t="str">
        <f>VLOOKUP(Source[[#This Row],[SubjCrse]],'Courses and Categories'!$E$2:$G$1816,3,FALSE)</f>
        <v>Credit General Education</v>
      </c>
      <c r="J4506">
        <v>8</v>
      </c>
      <c r="K4506" t="s">
        <v>978</v>
      </c>
      <c r="L4506" t="s">
        <v>39</v>
      </c>
      <c r="M4506" t="s">
        <v>903</v>
      </c>
      <c r="N4506" t="s">
        <v>185</v>
      </c>
      <c r="O4506">
        <v>1410</v>
      </c>
      <c r="P4506">
        <v>1700</v>
      </c>
      <c r="Q4506" t="s">
        <v>420</v>
      </c>
      <c r="R4506">
        <v>261</v>
      </c>
      <c r="S4506" t="s">
        <v>134</v>
      </c>
      <c r="T4506">
        <v>1</v>
      </c>
      <c r="U4506" s="1">
        <v>43694</v>
      </c>
      <c r="V4506" s="1">
        <v>43819</v>
      </c>
      <c r="W4506" t="s">
        <v>2056</v>
      </c>
      <c r="X4506" t="s">
        <v>1929</v>
      </c>
      <c r="Y4506">
        <v>45</v>
      </c>
      <c r="Z4506">
        <v>44</v>
      </c>
      <c r="AA4506">
        <v>45</v>
      </c>
      <c r="AB4506">
        <v>97.777799999999999</v>
      </c>
      <c r="AD4506">
        <f>IF(ISBLANK(Source[[#This Row],[CrosslistID]]),1,1/COUNTIFS(Source[CrosslistID],Source[[#This Row],[CrosslistID]],Source[TermDesc],Source[[#This Row],[TermDesc]]))</f>
        <v>1</v>
      </c>
      <c r="AG4506">
        <v>0</v>
      </c>
      <c r="AH4506">
        <v>97.777799999999999</v>
      </c>
      <c r="AI4506">
        <v>4.0999999999999996</v>
      </c>
      <c r="AJ4506">
        <v>4.5</v>
      </c>
      <c r="AK4506">
        <v>0.2</v>
      </c>
      <c r="AL45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06">
        <f>IF(AND(Source[[#This Row],[Credit_Noncredit]]="Noncredit",Source[[#This Row],[FTEF]]&gt;0),Source[[#This Row],[NC XLST FTES]]*525/(437.5*Source[[#This Row],[FTEF]]),0)</f>
        <v>0</v>
      </c>
      <c r="AN4506">
        <f>IF(Source[[#This Row],[Credit_Noncredit]]="Credit",Source[[#This Row],[Census Enrollment]],Source[[#This Row],[Noncredit Avg. Attendance]])</f>
        <v>45</v>
      </c>
    </row>
    <row r="4507" spans="1:40" x14ac:dyDescent="0.25">
      <c r="A4507" t="s">
        <v>1914</v>
      </c>
      <c r="B4507" t="s">
        <v>886</v>
      </c>
      <c r="C4507" t="s">
        <v>34</v>
      </c>
      <c r="D4507" t="s">
        <v>974</v>
      </c>
      <c r="E4507" s="4">
        <v>79097</v>
      </c>
      <c r="F4507" s="4" t="s">
        <v>975</v>
      </c>
      <c r="G4507" s="4">
        <v>3</v>
      </c>
      <c r="H4507" t="str">
        <f>CONCATENATE(Source[[#This Row],[Subject]],TRIM(Source[[#This Row],[Course]]))</f>
        <v>ECON3</v>
      </c>
      <c r="I4507" t="str">
        <f>VLOOKUP(Source[[#This Row],[SubjCrse]],'Courses and Categories'!$E$2:$G$1816,3,FALSE)</f>
        <v>Credit General Education</v>
      </c>
      <c r="J4507">
        <v>831</v>
      </c>
      <c r="K4507" t="s">
        <v>978</v>
      </c>
      <c r="L4507" t="s">
        <v>87</v>
      </c>
      <c r="M4507" t="s">
        <v>897</v>
      </c>
      <c r="N4507" t="s">
        <v>42</v>
      </c>
      <c r="O4507" t="s">
        <v>42</v>
      </c>
      <c r="P4507" t="s">
        <v>42</v>
      </c>
      <c r="Q4507" t="s">
        <v>42</v>
      </c>
      <c r="S4507" t="s">
        <v>134</v>
      </c>
      <c r="T4507">
        <v>1</v>
      </c>
      <c r="U4507" s="1">
        <v>43694</v>
      </c>
      <c r="V4507" s="1">
        <v>43819</v>
      </c>
      <c r="W4507" t="s">
        <v>2055</v>
      </c>
      <c r="X4507" t="s">
        <v>899</v>
      </c>
      <c r="Y4507">
        <v>46</v>
      </c>
      <c r="Z4507">
        <v>43</v>
      </c>
      <c r="AA4507">
        <v>45</v>
      </c>
      <c r="AB4507">
        <v>95.555599999999998</v>
      </c>
      <c r="AD4507">
        <f>IF(ISBLANK(Source[[#This Row],[CrosslistID]]),1,1/COUNTIFS(Source[CrosslistID],Source[[#This Row],[CrosslistID]],Source[TermDesc],Source[[#This Row],[TermDesc]]))</f>
        <v>1</v>
      </c>
      <c r="AG4507">
        <v>0</v>
      </c>
      <c r="AH4507">
        <v>95.555599999999998</v>
      </c>
      <c r="AI4507">
        <v>4.3</v>
      </c>
      <c r="AJ4507">
        <v>4.5999999999999996</v>
      </c>
      <c r="AK4507">
        <v>0.2</v>
      </c>
      <c r="AL45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07">
        <f>IF(AND(Source[[#This Row],[Credit_Noncredit]]="Noncredit",Source[[#This Row],[FTEF]]&gt;0),Source[[#This Row],[NC XLST FTES]]*525/(437.5*Source[[#This Row],[FTEF]]),0)</f>
        <v>0</v>
      </c>
      <c r="AN4507">
        <f>IF(Source[[#This Row],[Credit_Noncredit]]="Credit",Source[[#This Row],[Census Enrollment]],Source[[#This Row],[Noncredit Avg. Attendance]])</f>
        <v>46</v>
      </c>
    </row>
    <row r="4508" spans="1:40" x14ac:dyDescent="0.25">
      <c r="A4508" t="s">
        <v>1914</v>
      </c>
      <c r="B4508" t="s">
        <v>886</v>
      </c>
      <c r="C4508" t="s">
        <v>34</v>
      </c>
      <c r="D4508" t="s">
        <v>974</v>
      </c>
      <c r="E4508" s="4">
        <v>70741</v>
      </c>
      <c r="F4508" s="4" t="s">
        <v>975</v>
      </c>
      <c r="G4508" s="4">
        <v>5</v>
      </c>
      <c r="H4508" t="str">
        <f>CONCATENATE(Source[[#This Row],[Subject]],TRIM(Source[[#This Row],[Course]]))</f>
        <v>ECON5</v>
      </c>
      <c r="I4508" t="str">
        <f>VLOOKUP(Source[[#This Row],[SubjCrse]],'Courses and Categories'!$E$2:$G$1816,3,FALSE)</f>
        <v>Credit General Education</v>
      </c>
      <c r="J4508">
        <v>1</v>
      </c>
      <c r="K4508" t="s">
        <v>2057</v>
      </c>
      <c r="L4508" t="s">
        <v>39</v>
      </c>
      <c r="M4508" t="s">
        <v>903</v>
      </c>
      <c r="N4508" t="s">
        <v>1372</v>
      </c>
      <c r="O4508" t="s">
        <v>1373</v>
      </c>
      <c r="P4508" t="s">
        <v>2058</v>
      </c>
      <c r="Q4508" t="s">
        <v>2059</v>
      </c>
      <c r="R4508">
        <v>313</v>
      </c>
      <c r="S4508" t="s">
        <v>134</v>
      </c>
      <c r="T4508">
        <v>1</v>
      </c>
      <c r="U4508" s="1">
        <v>43694</v>
      </c>
      <c r="V4508" s="1">
        <v>43819</v>
      </c>
      <c r="W4508" t="s">
        <v>2060</v>
      </c>
      <c r="X4508" t="s">
        <v>1929</v>
      </c>
      <c r="Y4508">
        <v>34</v>
      </c>
      <c r="Z4508">
        <v>29</v>
      </c>
      <c r="AA4508">
        <v>40</v>
      </c>
      <c r="AB4508">
        <v>72.5</v>
      </c>
      <c r="AD4508">
        <f>IF(ISBLANK(Source[[#This Row],[CrosslistID]]),1,1/COUNTIFS(Source[CrosslistID],Source[[#This Row],[CrosslistID]],Source[TermDesc],Source[[#This Row],[TermDesc]]))</f>
        <v>1</v>
      </c>
      <c r="AG4508">
        <v>0</v>
      </c>
      <c r="AH4508">
        <v>72.5</v>
      </c>
      <c r="AI4508">
        <v>5</v>
      </c>
      <c r="AJ4508">
        <v>5.6666999999999996</v>
      </c>
      <c r="AK4508">
        <v>0.33329999999999999</v>
      </c>
      <c r="AL45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08">
        <f>IF(AND(Source[[#This Row],[Credit_Noncredit]]="Noncredit",Source[[#This Row],[FTEF]]&gt;0),Source[[#This Row],[NC XLST FTES]]*525/(437.5*Source[[#This Row],[FTEF]]),0)</f>
        <v>0</v>
      </c>
      <c r="AN4508">
        <f>IF(Source[[#This Row],[Credit_Noncredit]]="Credit",Source[[#This Row],[Census Enrollment]],Source[[#This Row],[Noncredit Avg. Attendance]])</f>
        <v>34</v>
      </c>
    </row>
    <row r="4509" spans="1:40" x14ac:dyDescent="0.25">
      <c r="A4509" t="s">
        <v>1914</v>
      </c>
      <c r="B4509" t="s">
        <v>886</v>
      </c>
      <c r="C4509" t="s">
        <v>34</v>
      </c>
      <c r="D4509" t="s">
        <v>974</v>
      </c>
      <c r="E4509" s="4">
        <v>78832</v>
      </c>
      <c r="F4509" s="4" t="s">
        <v>975</v>
      </c>
      <c r="G4509" s="4">
        <v>5</v>
      </c>
      <c r="H4509" t="str">
        <f>CONCATENATE(Source[[#This Row],[Subject]],TRIM(Source[[#This Row],[Course]]))</f>
        <v>ECON5</v>
      </c>
      <c r="I4509" t="str">
        <f>VLOOKUP(Source[[#This Row],[SubjCrse]],'Courses and Categories'!$E$2:$G$1816,3,FALSE)</f>
        <v>Credit General Education</v>
      </c>
      <c r="J4509">
        <v>501</v>
      </c>
      <c r="K4509" t="s">
        <v>2057</v>
      </c>
      <c r="L4509" t="s">
        <v>87</v>
      </c>
      <c r="M4509" t="s">
        <v>903</v>
      </c>
      <c r="N4509" t="s">
        <v>59</v>
      </c>
      <c r="O4509">
        <v>1830</v>
      </c>
      <c r="P4509">
        <v>2045</v>
      </c>
      <c r="Q4509" t="s">
        <v>850</v>
      </c>
      <c r="R4509">
        <v>513</v>
      </c>
      <c r="S4509" t="s">
        <v>134</v>
      </c>
      <c r="T4509">
        <v>1</v>
      </c>
      <c r="U4509" s="1">
        <v>43694</v>
      </c>
      <c r="V4509" s="1">
        <v>43819</v>
      </c>
      <c r="W4509" t="s">
        <v>2061</v>
      </c>
      <c r="X4509" t="s">
        <v>1929</v>
      </c>
      <c r="Y4509">
        <v>23</v>
      </c>
      <c r="Z4509">
        <v>20</v>
      </c>
      <c r="AA4509">
        <v>40</v>
      </c>
      <c r="AB4509">
        <v>50</v>
      </c>
      <c r="AD4509">
        <f>IF(ISBLANK(Source[[#This Row],[CrosslistID]]),1,1/COUNTIFS(Source[CrosslistID],Source[[#This Row],[CrosslistID]],Source[TermDesc],Source[[#This Row],[TermDesc]]))</f>
        <v>1</v>
      </c>
      <c r="AG4509">
        <v>0</v>
      </c>
      <c r="AH4509">
        <v>50</v>
      </c>
      <c r="AI4509">
        <v>3.5</v>
      </c>
      <c r="AJ4509">
        <v>3.8332999999999999</v>
      </c>
      <c r="AK4509">
        <v>0.33329999999999999</v>
      </c>
      <c r="AL45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09">
        <f>IF(AND(Source[[#This Row],[Credit_Noncredit]]="Noncredit",Source[[#This Row],[FTEF]]&gt;0),Source[[#This Row],[NC XLST FTES]]*525/(437.5*Source[[#This Row],[FTEF]]),0)</f>
        <v>0</v>
      </c>
      <c r="AN4509">
        <f>IF(Source[[#This Row],[Credit_Noncredit]]="Credit",Source[[#This Row],[Census Enrollment]],Source[[#This Row],[Noncredit Avg. Attendance]])</f>
        <v>23</v>
      </c>
    </row>
    <row r="4510" spans="1:40" x14ac:dyDescent="0.25">
      <c r="A4510" t="s">
        <v>1914</v>
      </c>
      <c r="B4510" t="s">
        <v>886</v>
      </c>
      <c r="C4510" t="s">
        <v>34</v>
      </c>
      <c r="D4510" t="s">
        <v>974</v>
      </c>
      <c r="E4510" s="4">
        <v>73050</v>
      </c>
      <c r="F4510" s="4" t="s">
        <v>975</v>
      </c>
      <c r="G4510" s="4">
        <v>5</v>
      </c>
      <c r="H4510" t="str">
        <f>CONCATENATE(Source[[#This Row],[Subject]],TRIM(Source[[#This Row],[Course]]))</f>
        <v>ECON5</v>
      </c>
      <c r="I4510" t="str">
        <f>VLOOKUP(Source[[#This Row],[SubjCrse]],'Courses and Categories'!$E$2:$G$1816,3,FALSE)</f>
        <v>Credit General Education</v>
      </c>
      <c r="J4510">
        <v>831</v>
      </c>
      <c r="K4510" t="s">
        <v>2057</v>
      </c>
      <c r="L4510" t="s">
        <v>39</v>
      </c>
      <c r="M4510" t="s">
        <v>897</v>
      </c>
      <c r="N4510" t="s">
        <v>42</v>
      </c>
      <c r="O4510" t="s">
        <v>42</v>
      </c>
      <c r="P4510" t="s">
        <v>42</v>
      </c>
      <c r="Q4510" t="s">
        <v>42</v>
      </c>
      <c r="S4510" t="s">
        <v>134</v>
      </c>
      <c r="T4510">
        <v>1</v>
      </c>
      <c r="U4510" s="1">
        <v>43694</v>
      </c>
      <c r="V4510" s="1">
        <v>43819</v>
      </c>
      <c r="W4510" t="s">
        <v>2062</v>
      </c>
      <c r="X4510" t="s">
        <v>899</v>
      </c>
      <c r="Y4510">
        <v>40</v>
      </c>
      <c r="Z4510">
        <v>34</v>
      </c>
      <c r="AA4510">
        <v>40</v>
      </c>
      <c r="AB4510">
        <v>85</v>
      </c>
      <c r="AD4510">
        <f>IF(ISBLANK(Source[[#This Row],[CrosslistID]]),1,1/COUNTIFS(Source[CrosslistID],Source[[#This Row],[CrosslistID]],Source[TermDesc],Source[[#This Row],[TermDesc]]))</f>
        <v>1</v>
      </c>
      <c r="AG4510">
        <v>0</v>
      </c>
      <c r="AH4510">
        <v>85</v>
      </c>
      <c r="AI4510">
        <v>6.5</v>
      </c>
      <c r="AJ4510">
        <v>6.6666999999999996</v>
      </c>
      <c r="AK4510">
        <v>0.33329999999999999</v>
      </c>
      <c r="AL45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10">
        <f>IF(AND(Source[[#This Row],[Credit_Noncredit]]="Noncredit",Source[[#This Row],[FTEF]]&gt;0),Source[[#This Row],[NC XLST FTES]]*525/(437.5*Source[[#This Row],[FTEF]]),0)</f>
        <v>0</v>
      </c>
      <c r="AN4510">
        <f>IF(Source[[#This Row],[Credit_Noncredit]]="Credit",Source[[#This Row],[Census Enrollment]],Source[[#This Row],[Noncredit Avg. Attendance]])</f>
        <v>40</v>
      </c>
    </row>
    <row r="4511" spans="1:40" x14ac:dyDescent="0.25">
      <c r="A4511" t="s">
        <v>1914</v>
      </c>
      <c r="B4511" t="s">
        <v>886</v>
      </c>
      <c r="C4511" t="s">
        <v>34</v>
      </c>
      <c r="D4511" t="s">
        <v>974</v>
      </c>
      <c r="E4511" s="4">
        <v>77228</v>
      </c>
      <c r="F4511" s="4" t="s">
        <v>975</v>
      </c>
      <c r="G4511" s="4">
        <v>5</v>
      </c>
      <c r="H4511" t="str">
        <f>CONCATENATE(Source[[#This Row],[Subject]],TRIM(Source[[#This Row],[Course]]))</f>
        <v>ECON5</v>
      </c>
      <c r="I4511" t="str">
        <f>VLOOKUP(Source[[#This Row],[SubjCrse]],'Courses and Categories'!$E$2:$G$1816,3,FALSE)</f>
        <v>Credit General Education</v>
      </c>
      <c r="J4511">
        <v>832</v>
      </c>
      <c r="K4511" t="s">
        <v>2057</v>
      </c>
      <c r="L4511" t="s">
        <v>39</v>
      </c>
      <c r="M4511" t="s">
        <v>897</v>
      </c>
      <c r="N4511" t="s">
        <v>42</v>
      </c>
      <c r="O4511" t="s">
        <v>42</v>
      </c>
      <c r="P4511" t="s">
        <v>42</v>
      </c>
      <c r="Q4511" t="s">
        <v>42</v>
      </c>
      <c r="S4511" t="s">
        <v>134</v>
      </c>
      <c r="T4511">
        <v>1</v>
      </c>
      <c r="U4511" s="1">
        <v>43694</v>
      </c>
      <c r="V4511" s="1">
        <v>43819</v>
      </c>
      <c r="W4511" t="s">
        <v>2062</v>
      </c>
      <c r="X4511" t="s">
        <v>899</v>
      </c>
      <c r="Y4511">
        <v>41</v>
      </c>
      <c r="Z4511">
        <v>35</v>
      </c>
      <c r="AA4511">
        <v>40</v>
      </c>
      <c r="AB4511">
        <v>87.5</v>
      </c>
      <c r="AD4511">
        <f>IF(ISBLANK(Source[[#This Row],[CrosslistID]]),1,1/COUNTIFS(Source[CrosslistID],Source[[#This Row],[CrosslistID]],Source[TermDesc],Source[[#This Row],[TermDesc]]))</f>
        <v>1</v>
      </c>
      <c r="AG4511">
        <v>0</v>
      </c>
      <c r="AH4511">
        <v>87.5</v>
      </c>
      <c r="AI4511">
        <v>6.5</v>
      </c>
      <c r="AJ4511">
        <v>6.8333000000000004</v>
      </c>
      <c r="AK4511">
        <v>0.33329999999999999</v>
      </c>
      <c r="AL45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11">
        <f>IF(AND(Source[[#This Row],[Credit_Noncredit]]="Noncredit",Source[[#This Row],[FTEF]]&gt;0),Source[[#This Row],[NC XLST FTES]]*525/(437.5*Source[[#This Row],[FTEF]]),0)</f>
        <v>0</v>
      </c>
      <c r="AN4511">
        <f>IF(Source[[#This Row],[Credit_Noncredit]]="Credit",Source[[#This Row],[Census Enrollment]],Source[[#This Row],[Noncredit Avg. Attendance]])</f>
        <v>41</v>
      </c>
    </row>
    <row r="4512" spans="1:40" x14ac:dyDescent="0.25">
      <c r="A4512" t="s">
        <v>1914</v>
      </c>
      <c r="B4512" t="s">
        <v>886</v>
      </c>
      <c r="C4512" t="s">
        <v>34</v>
      </c>
      <c r="D4512" t="s">
        <v>974</v>
      </c>
      <c r="E4512" s="4">
        <v>77512</v>
      </c>
      <c r="F4512" s="4" t="s">
        <v>975</v>
      </c>
      <c r="G4512" s="4">
        <v>20</v>
      </c>
      <c r="H4512" t="str">
        <f>CONCATENATE(Source[[#This Row],[Subject]],TRIM(Source[[#This Row],[Course]]))</f>
        <v>ECON20</v>
      </c>
      <c r="I4512" t="str">
        <f>VLOOKUP(Source[[#This Row],[SubjCrse]],'Courses and Categories'!$E$2:$G$1816,3,FALSE)</f>
        <v>Credit General Education</v>
      </c>
      <c r="J4512">
        <v>831</v>
      </c>
      <c r="K4512" t="s">
        <v>2063</v>
      </c>
      <c r="L4512" t="s">
        <v>39</v>
      </c>
      <c r="M4512" t="s">
        <v>897</v>
      </c>
      <c r="N4512" t="s">
        <v>42</v>
      </c>
      <c r="O4512" t="s">
        <v>42</v>
      </c>
      <c r="P4512" t="s">
        <v>42</v>
      </c>
      <c r="Q4512" t="s">
        <v>42</v>
      </c>
      <c r="S4512" t="s">
        <v>134</v>
      </c>
      <c r="T4512">
        <v>1</v>
      </c>
      <c r="U4512" s="1">
        <v>43694</v>
      </c>
      <c r="V4512" s="1">
        <v>43819</v>
      </c>
      <c r="W4512" t="s">
        <v>2056</v>
      </c>
      <c r="X4512" t="s">
        <v>899</v>
      </c>
      <c r="Y4512">
        <v>24</v>
      </c>
      <c r="Z4512">
        <v>22</v>
      </c>
      <c r="AA4512">
        <v>40</v>
      </c>
      <c r="AB4512">
        <v>55</v>
      </c>
      <c r="AD4512">
        <f>IF(ISBLANK(Source[[#This Row],[CrosslistID]]),1,1/COUNTIFS(Source[CrosslistID],Source[[#This Row],[CrosslistID]],Source[TermDesc],Source[[#This Row],[TermDesc]]))</f>
        <v>1</v>
      </c>
      <c r="AG4512">
        <v>0</v>
      </c>
      <c r="AH4512">
        <v>55</v>
      </c>
      <c r="AI4512">
        <v>2.4</v>
      </c>
      <c r="AJ4512">
        <v>2.4</v>
      </c>
      <c r="AK4512">
        <v>0.2</v>
      </c>
      <c r="AL45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12">
        <f>IF(AND(Source[[#This Row],[Credit_Noncredit]]="Noncredit",Source[[#This Row],[FTEF]]&gt;0),Source[[#This Row],[NC XLST FTES]]*525/(437.5*Source[[#This Row],[FTEF]]),0)</f>
        <v>0</v>
      </c>
      <c r="AN4512">
        <f>IF(Source[[#This Row],[Credit_Noncredit]]="Credit",Source[[#This Row],[Census Enrollment]],Source[[#This Row],[Noncredit Avg. Attendance]])</f>
        <v>24</v>
      </c>
    </row>
    <row r="4513" spans="1:40" x14ac:dyDescent="0.25">
      <c r="A4513" t="s">
        <v>1914</v>
      </c>
      <c r="B4513" t="s">
        <v>886</v>
      </c>
      <c r="C4513" t="s">
        <v>34</v>
      </c>
      <c r="D4513" t="s">
        <v>974</v>
      </c>
      <c r="E4513" s="4">
        <v>78825</v>
      </c>
      <c r="F4513" s="4" t="s">
        <v>975</v>
      </c>
      <c r="G4513" s="4">
        <v>30</v>
      </c>
      <c r="H4513" t="str">
        <f>CONCATENATE(Source[[#This Row],[Subject]],TRIM(Source[[#This Row],[Course]]))</f>
        <v>ECON30</v>
      </c>
      <c r="I4513" t="str">
        <f>VLOOKUP(Source[[#This Row],[SubjCrse]],'Courses and Categories'!$E$2:$G$1816,3,FALSE)</f>
        <v>Credit General Education</v>
      </c>
      <c r="J4513">
        <v>1</v>
      </c>
      <c r="K4513" t="s">
        <v>2064</v>
      </c>
      <c r="L4513" t="s">
        <v>39</v>
      </c>
      <c r="M4513" t="s">
        <v>903</v>
      </c>
      <c r="N4513" t="s">
        <v>59</v>
      </c>
      <c r="O4513">
        <v>1110</v>
      </c>
      <c r="P4513">
        <v>1225</v>
      </c>
      <c r="Q4513" t="s">
        <v>240</v>
      </c>
      <c r="R4513">
        <v>261</v>
      </c>
      <c r="S4513" t="s">
        <v>134</v>
      </c>
      <c r="T4513">
        <v>1</v>
      </c>
      <c r="U4513" s="1">
        <v>43694</v>
      </c>
      <c r="V4513" s="1">
        <v>43819</v>
      </c>
      <c r="W4513" t="s">
        <v>2065</v>
      </c>
      <c r="X4513" t="s">
        <v>1929</v>
      </c>
      <c r="Y4513">
        <v>34</v>
      </c>
      <c r="Z4513">
        <v>32</v>
      </c>
      <c r="AA4513">
        <v>45</v>
      </c>
      <c r="AB4513">
        <v>71.111099999999993</v>
      </c>
      <c r="AD4513">
        <f>IF(ISBLANK(Source[[#This Row],[CrosslistID]]),1,1/COUNTIFS(Source[CrosslistID],Source[[#This Row],[CrosslistID]],Source[TermDesc],Source[[#This Row],[TermDesc]]))</f>
        <v>1</v>
      </c>
      <c r="AG4513">
        <v>0</v>
      </c>
      <c r="AH4513">
        <v>71.111099999999993</v>
      </c>
      <c r="AI4513">
        <v>3.2</v>
      </c>
      <c r="AJ4513">
        <v>3.4</v>
      </c>
      <c r="AK4513">
        <v>0.2</v>
      </c>
      <c r="AL45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13">
        <f>IF(AND(Source[[#This Row],[Credit_Noncredit]]="Noncredit",Source[[#This Row],[FTEF]]&gt;0),Source[[#This Row],[NC XLST FTES]]*525/(437.5*Source[[#This Row],[FTEF]]),0)</f>
        <v>0</v>
      </c>
      <c r="AN4513">
        <f>IF(Source[[#This Row],[Credit_Noncredit]]="Credit",Source[[#This Row],[Census Enrollment]],Source[[#This Row],[Noncredit Avg. Attendance]])</f>
        <v>34</v>
      </c>
    </row>
    <row r="4514" spans="1:40" x14ac:dyDescent="0.25">
      <c r="A4514" t="s">
        <v>1914</v>
      </c>
      <c r="B4514" t="s">
        <v>886</v>
      </c>
      <c r="C4514" t="s">
        <v>34</v>
      </c>
      <c r="D4514" t="s">
        <v>974</v>
      </c>
      <c r="E4514" s="4">
        <v>70540</v>
      </c>
      <c r="F4514" s="4" t="s">
        <v>979</v>
      </c>
      <c r="G4514" s="4">
        <v>1</v>
      </c>
      <c r="H4514" t="str">
        <f>CONCATENATE(Source[[#This Row],[Subject]],TRIM(Source[[#This Row],[Course]]))</f>
        <v>HIST1</v>
      </c>
      <c r="I4514" t="str">
        <f>VLOOKUP(Source[[#This Row],[SubjCrse]],'Courses and Categories'!$E$2:$G$1816,3,FALSE)</f>
        <v>Credit General Education</v>
      </c>
      <c r="J4514">
        <v>1</v>
      </c>
      <c r="K4514" t="s">
        <v>2066</v>
      </c>
      <c r="L4514" t="s">
        <v>39</v>
      </c>
      <c r="M4514" t="s">
        <v>903</v>
      </c>
      <c r="N4514" t="s">
        <v>1041</v>
      </c>
      <c r="O4514">
        <v>910</v>
      </c>
      <c r="P4514">
        <v>1000</v>
      </c>
      <c r="Q4514" t="s">
        <v>233</v>
      </c>
      <c r="R4514">
        <v>303</v>
      </c>
      <c r="S4514" t="s">
        <v>134</v>
      </c>
      <c r="T4514">
        <v>1</v>
      </c>
      <c r="U4514" s="1">
        <v>43694</v>
      </c>
      <c r="V4514" s="1">
        <v>43819</v>
      </c>
      <c r="W4514" t="s">
        <v>984</v>
      </c>
      <c r="X4514" t="s">
        <v>1929</v>
      </c>
      <c r="Y4514">
        <v>30</v>
      </c>
      <c r="Z4514">
        <v>25</v>
      </c>
      <c r="AA4514">
        <v>45</v>
      </c>
      <c r="AB4514">
        <v>55.555599999999998</v>
      </c>
      <c r="AD4514">
        <f>IF(ISBLANK(Source[[#This Row],[CrosslistID]]),1,1/COUNTIFS(Source[CrosslistID],Source[[#This Row],[CrosslistID]],Source[TermDesc],Source[[#This Row],[TermDesc]]))</f>
        <v>1</v>
      </c>
      <c r="AG4514">
        <v>0</v>
      </c>
      <c r="AH4514">
        <v>55.555599999999998</v>
      </c>
      <c r="AI4514">
        <v>2.8</v>
      </c>
      <c r="AJ4514">
        <v>3</v>
      </c>
      <c r="AK4514">
        <v>0.2</v>
      </c>
      <c r="AL45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14">
        <f>IF(AND(Source[[#This Row],[Credit_Noncredit]]="Noncredit",Source[[#This Row],[FTEF]]&gt;0),Source[[#This Row],[NC XLST FTES]]*525/(437.5*Source[[#This Row],[FTEF]]),0)</f>
        <v>0</v>
      </c>
      <c r="AN4514">
        <f>IF(Source[[#This Row],[Credit_Noncredit]]="Credit",Source[[#This Row],[Census Enrollment]],Source[[#This Row],[Noncredit Avg. Attendance]])</f>
        <v>30</v>
      </c>
    </row>
    <row r="4515" spans="1:40" x14ac:dyDescent="0.25">
      <c r="A4515" t="s">
        <v>1914</v>
      </c>
      <c r="B4515" t="s">
        <v>886</v>
      </c>
      <c r="C4515" t="s">
        <v>34</v>
      </c>
      <c r="D4515" t="s">
        <v>974</v>
      </c>
      <c r="E4515" s="4">
        <v>70541</v>
      </c>
      <c r="F4515" s="4" t="s">
        <v>979</v>
      </c>
      <c r="G4515" s="4">
        <v>1</v>
      </c>
      <c r="H4515" t="str">
        <f>CONCATENATE(Source[[#This Row],[Subject]],TRIM(Source[[#This Row],[Course]]))</f>
        <v>HIST1</v>
      </c>
      <c r="I4515" t="str">
        <f>VLOOKUP(Source[[#This Row],[SubjCrse]],'Courses and Categories'!$E$2:$G$1816,3,FALSE)</f>
        <v>Credit General Education</v>
      </c>
      <c r="J4515">
        <v>2</v>
      </c>
      <c r="K4515" t="s">
        <v>2066</v>
      </c>
      <c r="L4515" t="s">
        <v>39</v>
      </c>
      <c r="M4515" t="s">
        <v>903</v>
      </c>
      <c r="N4515" t="s">
        <v>1041</v>
      </c>
      <c r="O4515">
        <v>1010</v>
      </c>
      <c r="P4515">
        <v>1100</v>
      </c>
      <c r="Q4515" t="s">
        <v>233</v>
      </c>
      <c r="R4515">
        <v>303</v>
      </c>
      <c r="S4515" t="s">
        <v>134</v>
      </c>
      <c r="T4515">
        <v>1</v>
      </c>
      <c r="U4515" s="1">
        <v>43694</v>
      </c>
      <c r="V4515" s="1">
        <v>43819</v>
      </c>
      <c r="W4515" t="s">
        <v>984</v>
      </c>
      <c r="X4515" t="s">
        <v>1929</v>
      </c>
      <c r="Y4515">
        <v>25</v>
      </c>
      <c r="Z4515">
        <v>19</v>
      </c>
      <c r="AA4515">
        <v>45</v>
      </c>
      <c r="AB4515">
        <v>42.222200000000001</v>
      </c>
      <c r="AD4515">
        <f>IF(ISBLANK(Source[[#This Row],[CrosslistID]]),1,1/COUNTIFS(Source[CrosslistID],Source[[#This Row],[CrosslistID]],Source[TermDesc],Source[[#This Row],[TermDesc]]))</f>
        <v>1</v>
      </c>
      <c r="AG4515">
        <v>0</v>
      </c>
      <c r="AH4515">
        <v>42.222200000000001</v>
      </c>
      <c r="AI4515">
        <v>2.2000000000000002</v>
      </c>
      <c r="AJ4515">
        <v>2.5</v>
      </c>
      <c r="AK4515">
        <v>0.2</v>
      </c>
      <c r="AL45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15">
        <f>IF(AND(Source[[#This Row],[Credit_Noncredit]]="Noncredit",Source[[#This Row],[FTEF]]&gt;0),Source[[#This Row],[NC XLST FTES]]*525/(437.5*Source[[#This Row],[FTEF]]),0)</f>
        <v>0</v>
      </c>
      <c r="AN4515">
        <f>IF(Source[[#This Row],[Credit_Noncredit]]="Credit",Source[[#This Row],[Census Enrollment]],Source[[#This Row],[Noncredit Avg. Attendance]])</f>
        <v>25</v>
      </c>
    </row>
    <row r="4516" spans="1:40" x14ac:dyDescent="0.25">
      <c r="A4516" t="s">
        <v>1914</v>
      </c>
      <c r="B4516" t="s">
        <v>886</v>
      </c>
      <c r="C4516" t="s">
        <v>34</v>
      </c>
      <c r="D4516" t="s">
        <v>974</v>
      </c>
      <c r="E4516" s="4">
        <v>70542</v>
      </c>
      <c r="F4516" s="4" t="s">
        <v>979</v>
      </c>
      <c r="G4516" s="4">
        <v>1</v>
      </c>
      <c r="H4516" t="str">
        <f>CONCATENATE(Source[[#This Row],[Subject]],TRIM(Source[[#This Row],[Course]]))</f>
        <v>HIST1</v>
      </c>
      <c r="I4516" t="str">
        <f>VLOOKUP(Source[[#This Row],[SubjCrse]],'Courses and Categories'!$E$2:$G$1816,3,FALSE)</f>
        <v>Credit General Education</v>
      </c>
      <c r="J4516">
        <v>3</v>
      </c>
      <c r="K4516" t="s">
        <v>2066</v>
      </c>
      <c r="L4516" t="s">
        <v>39</v>
      </c>
      <c r="M4516" t="s">
        <v>903</v>
      </c>
      <c r="N4516" t="s">
        <v>1041</v>
      </c>
      <c r="O4516">
        <v>1110</v>
      </c>
      <c r="P4516">
        <v>1200</v>
      </c>
      <c r="Q4516" t="s">
        <v>233</v>
      </c>
      <c r="R4516">
        <v>308</v>
      </c>
      <c r="S4516" t="s">
        <v>134</v>
      </c>
      <c r="T4516">
        <v>1</v>
      </c>
      <c r="U4516" s="1">
        <v>43694</v>
      </c>
      <c r="V4516" s="1">
        <v>43819</v>
      </c>
      <c r="W4516" t="s">
        <v>984</v>
      </c>
      <c r="X4516" t="s">
        <v>1929</v>
      </c>
      <c r="Y4516">
        <v>20</v>
      </c>
      <c r="Z4516">
        <v>16</v>
      </c>
      <c r="AA4516">
        <v>45</v>
      </c>
      <c r="AB4516">
        <v>35.555599999999998</v>
      </c>
      <c r="AD4516">
        <f>IF(ISBLANK(Source[[#This Row],[CrosslistID]]),1,1/COUNTIFS(Source[CrosslistID],Source[[#This Row],[CrosslistID]],Source[TermDesc],Source[[#This Row],[TermDesc]]))</f>
        <v>1</v>
      </c>
      <c r="AG4516">
        <v>0</v>
      </c>
      <c r="AH4516">
        <v>35.555599999999998</v>
      </c>
      <c r="AI4516">
        <v>1.7</v>
      </c>
      <c r="AJ4516">
        <v>2</v>
      </c>
      <c r="AK4516">
        <v>0.2</v>
      </c>
      <c r="AL45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16">
        <f>IF(AND(Source[[#This Row],[Credit_Noncredit]]="Noncredit",Source[[#This Row],[FTEF]]&gt;0),Source[[#This Row],[NC XLST FTES]]*525/(437.5*Source[[#This Row],[FTEF]]),0)</f>
        <v>0</v>
      </c>
      <c r="AN4516">
        <f>IF(Source[[#This Row],[Credit_Noncredit]]="Credit",Source[[#This Row],[Census Enrollment]],Source[[#This Row],[Noncredit Avg. Attendance]])</f>
        <v>20</v>
      </c>
    </row>
    <row r="4517" spans="1:40" x14ac:dyDescent="0.25">
      <c r="A4517" t="s">
        <v>1914</v>
      </c>
      <c r="B4517" t="s">
        <v>886</v>
      </c>
      <c r="C4517" t="s">
        <v>34</v>
      </c>
      <c r="D4517" t="s">
        <v>974</v>
      </c>
      <c r="E4517" s="4">
        <v>78826</v>
      </c>
      <c r="F4517" s="4" t="s">
        <v>979</v>
      </c>
      <c r="G4517" s="4">
        <v>1</v>
      </c>
      <c r="H4517" t="str">
        <f>CONCATENATE(Source[[#This Row],[Subject]],TRIM(Source[[#This Row],[Course]]))</f>
        <v>HIST1</v>
      </c>
      <c r="I4517" t="str">
        <f>VLOOKUP(Source[[#This Row],[SubjCrse]],'Courses and Categories'!$E$2:$G$1816,3,FALSE)</f>
        <v>Credit General Education</v>
      </c>
      <c r="J4517">
        <v>4</v>
      </c>
      <c r="K4517" t="s">
        <v>2066</v>
      </c>
      <c r="L4517" t="s">
        <v>39</v>
      </c>
      <c r="M4517" t="s">
        <v>903</v>
      </c>
      <c r="N4517" t="s">
        <v>105</v>
      </c>
      <c r="O4517">
        <v>1310</v>
      </c>
      <c r="P4517">
        <v>1430</v>
      </c>
      <c r="Q4517" t="s">
        <v>850</v>
      </c>
      <c r="R4517">
        <v>553</v>
      </c>
      <c r="S4517" t="s">
        <v>134</v>
      </c>
      <c r="T4517">
        <v>1</v>
      </c>
      <c r="U4517" s="1">
        <v>43694</v>
      </c>
      <c r="V4517" s="1">
        <v>43819</v>
      </c>
      <c r="W4517" t="s">
        <v>984</v>
      </c>
      <c r="X4517" t="s">
        <v>1929</v>
      </c>
      <c r="Y4517">
        <v>29</v>
      </c>
      <c r="Z4517">
        <v>23</v>
      </c>
      <c r="AA4517">
        <v>35</v>
      </c>
      <c r="AB4517">
        <v>65.714299999999994</v>
      </c>
      <c r="AD4517">
        <f>IF(ISBLANK(Source[[#This Row],[CrosslistID]]),1,1/COUNTIFS(Source[CrosslistID],Source[[#This Row],[CrosslistID]],Source[TermDesc],Source[[#This Row],[TermDesc]]))</f>
        <v>1</v>
      </c>
      <c r="AG4517">
        <v>0</v>
      </c>
      <c r="AH4517">
        <v>65.714299999999994</v>
      </c>
      <c r="AI4517">
        <v>2.7730000000000001</v>
      </c>
      <c r="AJ4517">
        <v>3.093</v>
      </c>
      <c r="AK4517">
        <v>0.2</v>
      </c>
      <c r="AL45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17">
        <f>IF(AND(Source[[#This Row],[Credit_Noncredit]]="Noncredit",Source[[#This Row],[FTEF]]&gt;0),Source[[#This Row],[NC XLST FTES]]*525/(437.5*Source[[#This Row],[FTEF]]),0)</f>
        <v>0</v>
      </c>
      <c r="AN4517">
        <f>IF(Source[[#This Row],[Credit_Noncredit]]="Credit",Source[[#This Row],[Census Enrollment]],Source[[#This Row],[Noncredit Avg. Attendance]])</f>
        <v>29</v>
      </c>
    </row>
    <row r="4518" spans="1:40" x14ac:dyDescent="0.25">
      <c r="A4518" t="s">
        <v>1914</v>
      </c>
      <c r="B4518" t="s">
        <v>886</v>
      </c>
      <c r="C4518" t="s">
        <v>34</v>
      </c>
      <c r="D4518" t="s">
        <v>974</v>
      </c>
      <c r="E4518" s="4">
        <v>72082</v>
      </c>
      <c r="F4518" s="4" t="s">
        <v>979</v>
      </c>
      <c r="G4518" s="4">
        <v>1</v>
      </c>
      <c r="H4518" t="str">
        <f>CONCATENATE(Source[[#This Row],[Subject]],TRIM(Source[[#This Row],[Course]]))</f>
        <v>HIST1</v>
      </c>
      <c r="I4518" t="str">
        <f>VLOOKUP(Source[[#This Row],[SubjCrse]],'Courses and Categories'!$E$2:$G$1816,3,FALSE)</f>
        <v>Credit General Education</v>
      </c>
      <c r="J4518">
        <v>5</v>
      </c>
      <c r="K4518" t="s">
        <v>2066</v>
      </c>
      <c r="L4518" t="s">
        <v>39</v>
      </c>
      <c r="M4518" t="s">
        <v>903</v>
      </c>
      <c r="N4518" t="s">
        <v>59</v>
      </c>
      <c r="O4518">
        <v>810</v>
      </c>
      <c r="P4518">
        <v>925</v>
      </c>
      <c r="Q4518" t="s">
        <v>850</v>
      </c>
      <c r="R4518">
        <v>553</v>
      </c>
      <c r="S4518" t="s">
        <v>134</v>
      </c>
      <c r="T4518">
        <v>1</v>
      </c>
      <c r="U4518" s="1">
        <v>43694</v>
      </c>
      <c r="V4518" s="1">
        <v>43819</v>
      </c>
      <c r="W4518" t="s">
        <v>984</v>
      </c>
      <c r="X4518" t="s">
        <v>1929</v>
      </c>
      <c r="Y4518">
        <v>40</v>
      </c>
      <c r="Z4518">
        <v>32</v>
      </c>
      <c r="AA4518">
        <v>45</v>
      </c>
      <c r="AB4518">
        <v>71.111099999999993</v>
      </c>
      <c r="AD4518">
        <f>IF(ISBLANK(Source[[#This Row],[CrosslistID]]),1,1/COUNTIFS(Source[CrosslistID],Source[[#This Row],[CrosslistID]],Source[TermDesc],Source[[#This Row],[TermDesc]]))</f>
        <v>1</v>
      </c>
      <c r="AG4518">
        <v>0</v>
      </c>
      <c r="AH4518">
        <v>71.111099999999993</v>
      </c>
      <c r="AI4518">
        <v>3.6</v>
      </c>
      <c r="AJ4518">
        <v>4</v>
      </c>
      <c r="AK4518">
        <v>0.2</v>
      </c>
      <c r="AL45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18">
        <f>IF(AND(Source[[#This Row],[Credit_Noncredit]]="Noncredit",Source[[#This Row],[FTEF]]&gt;0),Source[[#This Row],[NC XLST FTES]]*525/(437.5*Source[[#This Row],[FTEF]]),0)</f>
        <v>0</v>
      </c>
      <c r="AN4518">
        <f>IF(Source[[#This Row],[Credit_Noncredit]]="Credit",Source[[#This Row],[Census Enrollment]],Source[[#This Row],[Noncredit Avg. Attendance]])</f>
        <v>40</v>
      </c>
    </row>
    <row r="4519" spans="1:40" x14ac:dyDescent="0.25">
      <c r="A4519" t="s">
        <v>1914</v>
      </c>
      <c r="B4519" t="s">
        <v>886</v>
      </c>
      <c r="C4519" t="s">
        <v>34</v>
      </c>
      <c r="D4519" t="s">
        <v>974</v>
      </c>
      <c r="E4519" s="4">
        <v>70545</v>
      </c>
      <c r="F4519" s="4" t="s">
        <v>979</v>
      </c>
      <c r="G4519" s="4">
        <v>1</v>
      </c>
      <c r="H4519" t="str">
        <f>CONCATENATE(Source[[#This Row],[Subject]],TRIM(Source[[#This Row],[Course]]))</f>
        <v>HIST1</v>
      </c>
      <c r="I4519" t="str">
        <f>VLOOKUP(Source[[#This Row],[SubjCrse]],'Courses and Categories'!$E$2:$G$1816,3,FALSE)</f>
        <v>Credit General Education</v>
      </c>
      <c r="J4519">
        <v>6</v>
      </c>
      <c r="K4519" t="s">
        <v>2066</v>
      </c>
      <c r="L4519" t="s">
        <v>39</v>
      </c>
      <c r="M4519" t="s">
        <v>903</v>
      </c>
      <c r="N4519" t="s">
        <v>59</v>
      </c>
      <c r="O4519">
        <v>940</v>
      </c>
      <c r="P4519">
        <v>1055</v>
      </c>
      <c r="Q4519" t="s">
        <v>240</v>
      </c>
      <c r="R4519">
        <v>261</v>
      </c>
      <c r="S4519" t="s">
        <v>134</v>
      </c>
      <c r="T4519">
        <v>1</v>
      </c>
      <c r="U4519" s="1">
        <v>43694</v>
      </c>
      <c r="V4519" s="1">
        <v>43819</v>
      </c>
      <c r="W4519" t="s">
        <v>2067</v>
      </c>
      <c r="X4519" t="s">
        <v>1929</v>
      </c>
      <c r="Y4519">
        <v>44</v>
      </c>
      <c r="Z4519">
        <v>43</v>
      </c>
      <c r="AA4519">
        <v>40</v>
      </c>
      <c r="AB4519">
        <v>107.5</v>
      </c>
      <c r="AD4519">
        <f>IF(ISBLANK(Source[[#This Row],[CrosslistID]]),1,1/COUNTIFS(Source[CrosslistID],Source[[#This Row],[CrosslistID]],Source[TermDesc],Source[[#This Row],[TermDesc]]))</f>
        <v>1</v>
      </c>
      <c r="AG4519">
        <v>0</v>
      </c>
      <c r="AH4519">
        <v>107.5</v>
      </c>
      <c r="AI4519">
        <v>4</v>
      </c>
      <c r="AJ4519">
        <v>4.4000000000000004</v>
      </c>
      <c r="AK4519">
        <v>0.2</v>
      </c>
      <c r="AL45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19">
        <f>IF(AND(Source[[#This Row],[Credit_Noncredit]]="Noncredit",Source[[#This Row],[FTEF]]&gt;0),Source[[#This Row],[NC XLST FTES]]*525/(437.5*Source[[#This Row],[FTEF]]),0)</f>
        <v>0</v>
      </c>
      <c r="AN4519">
        <f>IF(Source[[#This Row],[Credit_Noncredit]]="Credit",Source[[#This Row],[Census Enrollment]],Source[[#This Row],[Noncredit Avg. Attendance]])</f>
        <v>44</v>
      </c>
    </row>
    <row r="4520" spans="1:40" x14ac:dyDescent="0.25">
      <c r="A4520" t="s">
        <v>1914</v>
      </c>
      <c r="B4520" t="s">
        <v>886</v>
      </c>
      <c r="C4520" t="s">
        <v>34</v>
      </c>
      <c r="D4520" t="s">
        <v>974</v>
      </c>
      <c r="E4520" s="4">
        <v>70546</v>
      </c>
      <c r="F4520" s="4" t="s">
        <v>979</v>
      </c>
      <c r="G4520" s="4">
        <v>1</v>
      </c>
      <c r="H4520" t="str">
        <f>CONCATENATE(Source[[#This Row],[Subject]],TRIM(Source[[#This Row],[Course]]))</f>
        <v>HIST1</v>
      </c>
      <c r="I4520" t="str">
        <f>VLOOKUP(Source[[#This Row],[SubjCrse]],'Courses and Categories'!$E$2:$G$1816,3,FALSE)</f>
        <v>Credit General Education</v>
      </c>
      <c r="J4520">
        <v>7</v>
      </c>
      <c r="K4520" t="s">
        <v>2066</v>
      </c>
      <c r="L4520" t="s">
        <v>39</v>
      </c>
      <c r="M4520" t="s">
        <v>903</v>
      </c>
      <c r="N4520" t="s">
        <v>59</v>
      </c>
      <c r="O4520">
        <v>1110</v>
      </c>
      <c r="P4520">
        <v>1225</v>
      </c>
      <c r="Q4520" t="s">
        <v>233</v>
      </c>
      <c r="R4520">
        <v>313</v>
      </c>
      <c r="S4520" t="s">
        <v>134</v>
      </c>
      <c r="T4520">
        <v>1</v>
      </c>
      <c r="U4520" s="1">
        <v>43694</v>
      </c>
      <c r="V4520" s="1">
        <v>43819</v>
      </c>
      <c r="W4520" t="s">
        <v>982</v>
      </c>
      <c r="X4520" t="s">
        <v>1929</v>
      </c>
      <c r="Y4520">
        <v>40</v>
      </c>
      <c r="Z4520">
        <v>38</v>
      </c>
      <c r="AA4520">
        <v>45</v>
      </c>
      <c r="AB4520">
        <v>84.444400000000002</v>
      </c>
      <c r="AD4520">
        <f>IF(ISBLANK(Source[[#This Row],[CrosslistID]]),1,1/COUNTIFS(Source[CrosslistID],Source[[#This Row],[CrosslistID]],Source[TermDesc],Source[[#This Row],[TermDesc]]))</f>
        <v>1</v>
      </c>
      <c r="AG4520">
        <v>0</v>
      </c>
      <c r="AH4520">
        <v>84.444400000000002</v>
      </c>
      <c r="AI4520">
        <v>3.9</v>
      </c>
      <c r="AJ4520">
        <v>4</v>
      </c>
      <c r="AK4520">
        <v>0.2</v>
      </c>
      <c r="AL45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20">
        <f>IF(AND(Source[[#This Row],[Credit_Noncredit]]="Noncredit",Source[[#This Row],[FTEF]]&gt;0),Source[[#This Row],[NC XLST FTES]]*525/(437.5*Source[[#This Row],[FTEF]]),0)</f>
        <v>0</v>
      </c>
      <c r="AN4520">
        <f>IF(Source[[#This Row],[Credit_Noncredit]]="Credit",Source[[#This Row],[Census Enrollment]],Source[[#This Row],[Noncredit Avg. Attendance]])</f>
        <v>40</v>
      </c>
    </row>
    <row r="4521" spans="1:40" x14ac:dyDescent="0.25">
      <c r="A4521" t="s">
        <v>1914</v>
      </c>
      <c r="B4521" t="s">
        <v>886</v>
      </c>
      <c r="C4521" t="s">
        <v>34</v>
      </c>
      <c r="D4521" t="s">
        <v>974</v>
      </c>
      <c r="E4521" s="4">
        <v>72841</v>
      </c>
      <c r="F4521" s="4" t="s">
        <v>979</v>
      </c>
      <c r="G4521" s="4">
        <v>1</v>
      </c>
      <c r="H4521" t="str">
        <f>CONCATENATE(Source[[#This Row],[Subject]],TRIM(Source[[#This Row],[Course]]))</f>
        <v>HIST1</v>
      </c>
      <c r="I4521" t="str">
        <f>VLOOKUP(Source[[#This Row],[SubjCrse]],'Courses and Categories'!$E$2:$G$1816,3,FALSE)</f>
        <v>Credit General Education</v>
      </c>
      <c r="J4521">
        <v>8</v>
      </c>
      <c r="K4521" t="s">
        <v>2066</v>
      </c>
      <c r="L4521" t="s">
        <v>39</v>
      </c>
      <c r="M4521" t="s">
        <v>903</v>
      </c>
      <c r="N4521" t="s">
        <v>1381</v>
      </c>
      <c r="O4521" t="s">
        <v>2068</v>
      </c>
      <c r="P4521" t="s">
        <v>2069</v>
      </c>
      <c r="Q4521" t="s">
        <v>2059</v>
      </c>
      <c r="R4521">
        <v>313</v>
      </c>
      <c r="S4521" t="s">
        <v>134</v>
      </c>
      <c r="T4521">
        <v>1</v>
      </c>
      <c r="U4521" s="1">
        <v>43694</v>
      </c>
      <c r="V4521" s="1">
        <v>43819</v>
      </c>
      <c r="W4521" t="s">
        <v>2070</v>
      </c>
      <c r="X4521" t="s">
        <v>1929</v>
      </c>
      <c r="Y4521">
        <v>64</v>
      </c>
      <c r="Z4521">
        <v>63</v>
      </c>
      <c r="AA4521">
        <v>65</v>
      </c>
      <c r="AB4521">
        <v>96.923100000000005</v>
      </c>
      <c r="AD4521">
        <f>IF(ISBLANK(Source[[#This Row],[CrosslistID]]),1,1/COUNTIFS(Source[CrosslistID],Source[[#This Row],[CrosslistID]],Source[TermDesc],Source[[#This Row],[TermDesc]]))</f>
        <v>1</v>
      </c>
      <c r="AG4521">
        <v>0</v>
      </c>
      <c r="AH4521">
        <v>96.923100000000005</v>
      </c>
      <c r="AI4521">
        <v>6.1</v>
      </c>
      <c r="AJ4521">
        <v>6.4</v>
      </c>
      <c r="AK4521">
        <v>0.3</v>
      </c>
      <c r="AL45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21">
        <f>IF(AND(Source[[#This Row],[Credit_Noncredit]]="Noncredit",Source[[#This Row],[FTEF]]&gt;0),Source[[#This Row],[NC XLST FTES]]*525/(437.5*Source[[#This Row],[FTEF]]),0)</f>
        <v>0</v>
      </c>
      <c r="AN4521">
        <f>IF(Source[[#This Row],[Credit_Noncredit]]="Credit",Source[[#This Row],[Census Enrollment]],Source[[#This Row],[Noncredit Avg. Attendance]])</f>
        <v>64</v>
      </c>
    </row>
    <row r="4522" spans="1:40" x14ac:dyDescent="0.25">
      <c r="A4522" t="s">
        <v>1914</v>
      </c>
      <c r="B4522" t="s">
        <v>886</v>
      </c>
      <c r="C4522" t="s">
        <v>34</v>
      </c>
      <c r="D4522" t="s">
        <v>974</v>
      </c>
      <c r="E4522" s="4">
        <v>74168</v>
      </c>
      <c r="F4522" s="4" t="s">
        <v>979</v>
      </c>
      <c r="G4522" s="4">
        <v>1</v>
      </c>
      <c r="H4522" t="str">
        <f>CONCATENATE(Source[[#This Row],[Subject]],TRIM(Source[[#This Row],[Course]]))</f>
        <v>HIST1</v>
      </c>
      <c r="I4522" t="str">
        <f>VLOOKUP(Source[[#This Row],[SubjCrse]],'Courses and Categories'!$E$2:$G$1816,3,FALSE)</f>
        <v>Credit General Education</v>
      </c>
      <c r="J4522">
        <v>9</v>
      </c>
      <c r="K4522" t="s">
        <v>2066</v>
      </c>
      <c r="L4522" t="s">
        <v>39</v>
      </c>
      <c r="M4522" t="s">
        <v>903</v>
      </c>
      <c r="N4522" t="s">
        <v>41</v>
      </c>
      <c r="O4522">
        <v>1410</v>
      </c>
      <c r="P4522">
        <v>1700</v>
      </c>
      <c r="Q4522" t="s">
        <v>240</v>
      </c>
      <c r="R4522">
        <v>261</v>
      </c>
      <c r="S4522" t="s">
        <v>134</v>
      </c>
      <c r="T4522">
        <v>1</v>
      </c>
      <c r="U4522" s="1">
        <v>43694</v>
      </c>
      <c r="V4522" s="1">
        <v>43819</v>
      </c>
      <c r="W4522" t="s">
        <v>2071</v>
      </c>
      <c r="X4522" t="s">
        <v>1929</v>
      </c>
      <c r="Y4522">
        <v>43</v>
      </c>
      <c r="Z4522">
        <v>42</v>
      </c>
      <c r="AA4522">
        <v>45</v>
      </c>
      <c r="AB4522">
        <v>93.333299999999994</v>
      </c>
      <c r="AD4522">
        <f>IF(ISBLANK(Source[[#This Row],[CrosslistID]]),1,1/COUNTIFS(Source[CrosslistID],Source[[#This Row],[CrosslistID]],Source[TermDesc],Source[[#This Row],[TermDesc]]))</f>
        <v>1</v>
      </c>
      <c r="AG4522">
        <v>0</v>
      </c>
      <c r="AH4522">
        <v>93.333299999999994</v>
      </c>
      <c r="AI4522">
        <v>3.8</v>
      </c>
      <c r="AJ4522">
        <v>4.3</v>
      </c>
      <c r="AK4522">
        <v>0.2</v>
      </c>
      <c r="AL45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22">
        <f>IF(AND(Source[[#This Row],[Credit_Noncredit]]="Noncredit",Source[[#This Row],[FTEF]]&gt;0),Source[[#This Row],[NC XLST FTES]]*525/(437.5*Source[[#This Row],[FTEF]]),0)</f>
        <v>0</v>
      </c>
      <c r="AN4522">
        <f>IF(Source[[#This Row],[Credit_Noncredit]]="Credit",Source[[#This Row],[Census Enrollment]],Source[[#This Row],[Noncredit Avg. Attendance]])</f>
        <v>43</v>
      </c>
    </row>
    <row r="4523" spans="1:40" x14ac:dyDescent="0.25">
      <c r="A4523" t="s">
        <v>1914</v>
      </c>
      <c r="B4523" t="s">
        <v>886</v>
      </c>
      <c r="C4523" t="s">
        <v>34</v>
      </c>
      <c r="D4523" t="s">
        <v>974</v>
      </c>
      <c r="E4523" s="4">
        <v>79213</v>
      </c>
      <c r="F4523" s="4" t="s">
        <v>979</v>
      </c>
      <c r="G4523" s="4">
        <v>1</v>
      </c>
      <c r="H4523" t="str">
        <f>CONCATENATE(Source[[#This Row],[Subject]],TRIM(Source[[#This Row],[Course]]))</f>
        <v>HIST1</v>
      </c>
      <c r="I4523" t="str">
        <f>VLOOKUP(Source[[#This Row],[SubjCrse]],'Courses and Categories'!$E$2:$G$1816,3,FALSE)</f>
        <v>Credit General Education</v>
      </c>
      <c r="J4523">
        <v>10</v>
      </c>
      <c r="K4523" t="s">
        <v>2066</v>
      </c>
      <c r="M4523" t="s">
        <v>903</v>
      </c>
      <c r="N4523" t="s">
        <v>105</v>
      </c>
      <c r="O4523">
        <v>1310</v>
      </c>
      <c r="P4523">
        <v>1600</v>
      </c>
      <c r="Q4523" t="s">
        <v>238</v>
      </c>
      <c r="R4523">
        <v>704</v>
      </c>
      <c r="S4523" t="s">
        <v>134</v>
      </c>
      <c r="T4523" t="s">
        <v>44</v>
      </c>
      <c r="U4523" s="1">
        <v>43740</v>
      </c>
      <c r="V4523" s="1">
        <v>43803</v>
      </c>
      <c r="W4523" t="s">
        <v>2072</v>
      </c>
      <c r="X4523" t="s">
        <v>905</v>
      </c>
      <c r="Y4523">
        <v>16</v>
      </c>
      <c r="Z4523">
        <v>15</v>
      </c>
      <c r="AA4523">
        <v>45</v>
      </c>
      <c r="AB4523">
        <v>33.333300000000001</v>
      </c>
      <c r="AD4523">
        <f>IF(ISBLANK(Source[[#This Row],[CrosslistID]]),1,1/COUNTIFS(Source[CrosslistID],Source[[#This Row],[CrosslistID]],Source[TermDesc],Source[[#This Row],[TermDesc]]))</f>
        <v>1</v>
      </c>
      <c r="AG4523">
        <v>0</v>
      </c>
      <c r="AH4523">
        <v>33.333300000000001</v>
      </c>
      <c r="AI4523">
        <v>1.5429999999999999</v>
      </c>
      <c r="AJ4523">
        <v>1.6458999999999999</v>
      </c>
      <c r="AK4523">
        <v>0.2</v>
      </c>
      <c r="AL45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23">
        <f>IF(AND(Source[[#This Row],[Credit_Noncredit]]="Noncredit",Source[[#This Row],[FTEF]]&gt;0),Source[[#This Row],[NC XLST FTES]]*525/(437.5*Source[[#This Row],[FTEF]]),0)</f>
        <v>0</v>
      </c>
      <c r="AN4523">
        <f>IF(Source[[#This Row],[Credit_Noncredit]]="Credit",Source[[#This Row],[Census Enrollment]],Source[[#This Row],[Noncredit Avg. Attendance]])</f>
        <v>16</v>
      </c>
    </row>
    <row r="4524" spans="1:40" x14ac:dyDescent="0.25">
      <c r="A4524" t="s">
        <v>1914</v>
      </c>
      <c r="B4524" t="s">
        <v>886</v>
      </c>
      <c r="C4524" t="s">
        <v>34</v>
      </c>
      <c r="D4524" t="s">
        <v>974</v>
      </c>
      <c r="E4524" s="4">
        <v>70547</v>
      </c>
      <c r="F4524" s="4" t="s">
        <v>979</v>
      </c>
      <c r="G4524" s="4">
        <v>1</v>
      </c>
      <c r="H4524" t="str">
        <f>CONCATENATE(Source[[#This Row],[Subject]],TRIM(Source[[#This Row],[Course]]))</f>
        <v>HIST1</v>
      </c>
      <c r="I4524" t="str">
        <f>VLOOKUP(Source[[#This Row],[SubjCrse]],'Courses and Categories'!$E$2:$G$1816,3,FALSE)</f>
        <v>Credit General Education</v>
      </c>
      <c r="J4524">
        <v>501</v>
      </c>
      <c r="K4524" t="s">
        <v>2066</v>
      </c>
      <c r="L4524" t="s">
        <v>87</v>
      </c>
      <c r="M4524" t="s">
        <v>903</v>
      </c>
      <c r="N4524" t="s">
        <v>50</v>
      </c>
      <c r="O4524">
        <v>1830</v>
      </c>
      <c r="P4524">
        <v>2120</v>
      </c>
      <c r="Q4524" t="s">
        <v>240</v>
      </c>
      <c r="R4524">
        <v>261</v>
      </c>
      <c r="S4524" t="s">
        <v>134</v>
      </c>
      <c r="T4524">
        <v>1</v>
      </c>
      <c r="U4524" s="1">
        <v>43694</v>
      </c>
      <c r="V4524" s="1">
        <v>43819</v>
      </c>
      <c r="W4524" t="s">
        <v>982</v>
      </c>
      <c r="X4524" t="s">
        <v>1929</v>
      </c>
      <c r="Y4524">
        <v>38</v>
      </c>
      <c r="Z4524">
        <v>30</v>
      </c>
      <c r="AA4524">
        <v>45</v>
      </c>
      <c r="AB4524">
        <v>66.666700000000006</v>
      </c>
      <c r="AD4524">
        <f>IF(ISBLANK(Source[[#This Row],[CrosslistID]]),1,1/COUNTIFS(Source[CrosslistID],Source[[#This Row],[CrosslistID]],Source[TermDesc],Source[[#This Row],[TermDesc]]))</f>
        <v>1</v>
      </c>
      <c r="AG4524">
        <v>0</v>
      </c>
      <c r="AH4524">
        <v>66.666700000000006</v>
      </c>
      <c r="AI4524">
        <v>3.8</v>
      </c>
      <c r="AJ4524">
        <v>3.8</v>
      </c>
      <c r="AK4524">
        <v>0.2</v>
      </c>
      <c r="AL45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24">
        <f>IF(AND(Source[[#This Row],[Credit_Noncredit]]="Noncredit",Source[[#This Row],[FTEF]]&gt;0),Source[[#This Row],[NC XLST FTES]]*525/(437.5*Source[[#This Row],[FTEF]]),0)</f>
        <v>0</v>
      </c>
      <c r="AN4524">
        <f>IF(Source[[#This Row],[Credit_Noncredit]]="Credit",Source[[#This Row],[Census Enrollment]],Source[[#This Row],[Noncredit Avg. Attendance]])</f>
        <v>38</v>
      </c>
    </row>
    <row r="4525" spans="1:40" x14ac:dyDescent="0.25">
      <c r="A4525" t="s">
        <v>1914</v>
      </c>
      <c r="B4525" t="s">
        <v>886</v>
      </c>
      <c r="C4525" t="s">
        <v>34</v>
      </c>
      <c r="D4525" t="s">
        <v>974</v>
      </c>
      <c r="E4525" s="4">
        <v>70548</v>
      </c>
      <c r="F4525" s="4" t="s">
        <v>979</v>
      </c>
      <c r="G4525" s="4" t="s">
        <v>1816</v>
      </c>
      <c r="H4525" t="str">
        <f>CONCATENATE(Source[[#This Row],[Subject]],TRIM(Source[[#This Row],[Course]]))</f>
        <v>HIST4A</v>
      </c>
      <c r="I4525" t="str">
        <f>VLOOKUP(Source[[#This Row],[SubjCrse]],'Courses and Categories'!$E$2:$G$1816,3,FALSE)</f>
        <v>Credit General Education</v>
      </c>
      <c r="J4525">
        <v>1</v>
      </c>
      <c r="K4525" t="s">
        <v>2073</v>
      </c>
      <c r="L4525" t="s">
        <v>39</v>
      </c>
      <c r="M4525" t="s">
        <v>903</v>
      </c>
      <c r="N4525" t="s">
        <v>1041</v>
      </c>
      <c r="O4525">
        <v>1210</v>
      </c>
      <c r="P4525">
        <v>1300</v>
      </c>
      <c r="Q4525" t="s">
        <v>240</v>
      </c>
      <c r="R4525">
        <v>261</v>
      </c>
      <c r="S4525" t="s">
        <v>134</v>
      </c>
      <c r="T4525">
        <v>1</v>
      </c>
      <c r="U4525" s="1">
        <v>43694</v>
      </c>
      <c r="V4525" s="1">
        <v>43819</v>
      </c>
      <c r="W4525" t="s">
        <v>982</v>
      </c>
      <c r="X4525" t="s">
        <v>1929</v>
      </c>
      <c r="Y4525">
        <v>44</v>
      </c>
      <c r="Z4525">
        <v>40</v>
      </c>
      <c r="AA4525">
        <v>45</v>
      </c>
      <c r="AB4525">
        <v>88.888900000000007</v>
      </c>
      <c r="AD4525">
        <f>IF(ISBLANK(Source[[#This Row],[CrosslistID]]),1,1/COUNTIFS(Source[CrosslistID],Source[[#This Row],[CrosslistID]],Source[TermDesc],Source[[#This Row],[TermDesc]]))</f>
        <v>1</v>
      </c>
      <c r="AG4525">
        <v>0</v>
      </c>
      <c r="AH4525">
        <v>88.888900000000007</v>
      </c>
      <c r="AI4525">
        <v>3.9</v>
      </c>
      <c r="AJ4525">
        <v>4.4000000000000004</v>
      </c>
      <c r="AK4525">
        <v>0.2</v>
      </c>
      <c r="AL45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25">
        <f>IF(AND(Source[[#This Row],[Credit_Noncredit]]="Noncredit",Source[[#This Row],[FTEF]]&gt;0),Source[[#This Row],[NC XLST FTES]]*525/(437.5*Source[[#This Row],[FTEF]]),0)</f>
        <v>0</v>
      </c>
      <c r="AN4525">
        <f>IF(Source[[#This Row],[Credit_Noncredit]]="Credit",Source[[#This Row],[Census Enrollment]],Source[[#This Row],[Noncredit Avg. Attendance]])</f>
        <v>44</v>
      </c>
    </row>
    <row r="4526" spans="1:40" x14ac:dyDescent="0.25">
      <c r="A4526" t="s">
        <v>1914</v>
      </c>
      <c r="B4526" t="s">
        <v>886</v>
      </c>
      <c r="C4526" t="s">
        <v>34</v>
      </c>
      <c r="D4526" t="s">
        <v>974</v>
      </c>
      <c r="E4526" s="4">
        <v>70745</v>
      </c>
      <c r="F4526" s="4" t="s">
        <v>979</v>
      </c>
      <c r="G4526" s="4" t="s">
        <v>2074</v>
      </c>
      <c r="H4526" t="str">
        <f>CONCATENATE(Source[[#This Row],[Subject]],TRIM(Source[[#This Row],[Course]]))</f>
        <v>HIST4B</v>
      </c>
      <c r="I4526" t="str">
        <f>VLOOKUP(Source[[#This Row],[SubjCrse]],'Courses and Categories'!$E$2:$G$1816,3,FALSE)</f>
        <v>Credit General Education</v>
      </c>
      <c r="J4526">
        <v>1</v>
      </c>
      <c r="K4526" t="s">
        <v>2075</v>
      </c>
      <c r="L4526" t="s">
        <v>39</v>
      </c>
      <c r="M4526" t="s">
        <v>903</v>
      </c>
      <c r="N4526" t="s">
        <v>1041</v>
      </c>
      <c r="O4526">
        <v>1110</v>
      </c>
      <c r="P4526">
        <v>1200</v>
      </c>
      <c r="Q4526" t="s">
        <v>240</v>
      </c>
      <c r="R4526">
        <v>261</v>
      </c>
      <c r="S4526" t="s">
        <v>134</v>
      </c>
      <c r="T4526">
        <v>1</v>
      </c>
      <c r="U4526" s="1">
        <v>43694</v>
      </c>
      <c r="V4526" s="1">
        <v>43819</v>
      </c>
      <c r="W4526" t="s">
        <v>982</v>
      </c>
      <c r="X4526" t="s">
        <v>1929</v>
      </c>
      <c r="Y4526">
        <v>31</v>
      </c>
      <c r="Z4526">
        <v>26</v>
      </c>
      <c r="AA4526">
        <v>45</v>
      </c>
      <c r="AB4526">
        <v>57.777799999999999</v>
      </c>
      <c r="AD4526">
        <f>IF(ISBLANK(Source[[#This Row],[CrosslistID]]),1,1/COUNTIFS(Source[CrosslistID],Source[[#This Row],[CrosslistID]],Source[TermDesc],Source[[#This Row],[TermDesc]]))</f>
        <v>1</v>
      </c>
      <c r="AG4526">
        <v>0</v>
      </c>
      <c r="AH4526">
        <v>57.777799999999999</v>
      </c>
      <c r="AI4526">
        <v>2.9</v>
      </c>
      <c r="AJ4526">
        <v>3.1</v>
      </c>
      <c r="AK4526">
        <v>0.2</v>
      </c>
      <c r="AL45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26">
        <f>IF(AND(Source[[#This Row],[Credit_Noncredit]]="Noncredit",Source[[#This Row],[FTEF]]&gt;0),Source[[#This Row],[NC XLST FTES]]*525/(437.5*Source[[#This Row],[FTEF]]),0)</f>
        <v>0</v>
      </c>
      <c r="AN4526">
        <f>IF(Source[[#This Row],[Credit_Noncredit]]="Credit",Source[[#This Row],[Census Enrollment]],Source[[#This Row],[Noncredit Avg. Attendance]])</f>
        <v>31</v>
      </c>
    </row>
    <row r="4527" spans="1:40" x14ac:dyDescent="0.25">
      <c r="A4527" t="s">
        <v>1914</v>
      </c>
      <c r="B4527" t="s">
        <v>886</v>
      </c>
      <c r="C4527" t="s">
        <v>34</v>
      </c>
      <c r="D4527" t="s">
        <v>974</v>
      </c>
      <c r="E4527" s="4">
        <v>70747</v>
      </c>
      <c r="F4527" s="4" t="s">
        <v>979</v>
      </c>
      <c r="G4527" s="4">
        <v>5</v>
      </c>
      <c r="H4527" t="str">
        <f>CONCATENATE(Source[[#This Row],[Subject]],TRIM(Source[[#This Row],[Course]]))</f>
        <v>HIST5</v>
      </c>
      <c r="I4527" t="str">
        <f>VLOOKUP(Source[[#This Row],[SubjCrse]],'Courses and Categories'!$E$2:$G$1816,3,FALSE)</f>
        <v>Credit General Education</v>
      </c>
      <c r="J4527">
        <v>1</v>
      </c>
      <c r="K4527" t="s">
        <v>2076</v>
      </c>
      <c r="L4527" t="s">
        <v>39</v>
      </c>
      <c r="M4527" t="s">
        <v>903</v>
      </c>
      <c r="N4527" t="s">
        <v>1041</v>
      </c>
      <c r="O4527">
        <v>1010</v>
      </c>
      <c r="P4527">
        <v>1100</v>
      </c>
      <c r="Q4527" t="s">
        <v>240</v>
      </c>
      <c r="R4527">
        <v>261</v>
      </c>
      <c r="S4527" t="s">
        <v>134</v>
      </c>
      <c r="T4527">
        <v>1</v>
      </c>
      <c r="U4527" s="1">
        <v>43694</v>
      </c>
      <c r="V4527" s="1">
        <v>43819</v>
      </c>
      <c r="W4527" t="s">
        <v>982</v>
      </c>
      <c r="X4527" t="s">
        <v>1929</v>
      </c>
      <c r="Y4527">
        <v>20</v>
      </c>
      <c r="Z4527">
        <v>18</v>
      </c>
      <c r="AA4527">
        <v>45</v>
      </c>
      <c r="AB4527">
        <v>40</v>
      </c>
      <c r="AD4527">
        <f>IF(ISBLANK(Source[[#This Row],[CrosslistID]]),1,1/COUNTIFS(Source[CrosslistID],Source[[#This Row],[CrosslistID]],Source[TermDesc],Source[[#This Row],[TermDesc]]))</f>
        <v>1</v>
      </c>
      <c r="AG4527">
        <v>0</v>
      </c>
      <c r="AH4527">
        <v>40</v>
      </c>
      <c r="AI4527">
        <v>1.7</v>
      </c>
      <c r="AJ4527">
        <v>2</v>
      </c>
      <c r="AK4527">
        <v>0.2</v>
      </c>
      <c r="AL45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27">
        <f>IF(AND(Source[[#This Row],[Credit_Noncredit]]="Noncredit",Source[[#This Row],[FTEF]]&gt;0),Source[[#This Row],[NC XLST FTES]]*525/(437.5*Source[[#This Row],[FTEF]]),0)</f>
        <v>0</v>
      </c>
      <c r="AN4527">
        <f>IF(Source[[#This Row],[Credit_Noncredit]]="Credit",Source[[#This Row],[Census Enrollment]],Source[[#This Row],[Noncredit Avg. Attendance]])</f>
        <v>20</v>
      </c>
    </row>
    <row r="4528" spans="1:40" x14ac:dyDescent="0.25">
      <c r="A4528" t="s">
        <v>1914</v>
      </c>
      <c r="B4528" t="s">
        <v>886</v>
      </c>
      <c r="C4528" t="s">
        <v>34</v>
      </c>
      <c r="D4528" t="s">
        <v>974</v>
      </c>
      <c r="E4528" s="4">
        <v>72092</v>
      </c>
      <c r="F4528" s="4" t="s">
        <v>979</v>
      </c>
      <c r="G4528" s="4">
        <v>9</v>
      </c>
      <c r="H4528" t="str">
        <f>CONCATENATE(Source[[#This Row],[Subject]],TRIM(Source[[#This Row],[Course]]))</f>
        <v>HIST9</v>
      </c>
      <c r="I4528" t="str">
        <f>VLOOKUP(Source[[#This Row],[SubjCrse]],'Courses and Categories'!$E$2:$G$1816,3,FALSE)</f>
        <v>Credit General Education</v>
      </c>
      <c r="J4528">
        <v>1</v>
      </c>
      <c r="K4528" t="s">
        <v>2077</v>
      </c>
      <c r="L4528" t="s">
        <v>39</v>
      </c>
      <c r="M4528" t="s">
        <v>903</v>
      </c>
      <c r="N4528" t="s">
        <v>1041</v>
      </c>
      <c r="O4528">
        <v>1110</v>
      </c>
      <c r="P4528">
        <v>1200</v>
      </c>
      <c r="Q4528" t="s">
        <v>238</v>
      </c>
      <c r="R4528">
        <v>715</v>
      </c>
      <c r="S4528" t="s">
        <v>134</v>
      </c>
      <c r="T4528">
        <v>1</v>
      </c>
      <c r="U4528" s="1">
        <v>43694</v>
      </c>
      <c r="V4528" s="1">
        <v>43819</v>
      </c>
      <c r="W4528" t="s">
        <v>2011</v>
      </c>
      <c r="X4528" t="s">
        <v>1929</v>
      </c>
      <c r="Y4528">
        <v>43</v>
      </c>
      <c r="Z4528">
        <v>37</v>
      </c>
      <c r="AA4528">
        <v>45</v>
      </c>
      <c r="AB4528">
        <v>82.222200000000001</v>
      </c>
      <c r="AD4528">
        <f>IF(ISBLANK(Source[[#This Row],[CrosslistID]]),1,1/COUNTIFS(Source[CrosslistID],Source[[#This Row],[CrosslistID]],Source[TermDesc],Source[[#This Row],[TermDesc]]))</f>
        <v>1</v>
      </c>
      <c r="AG4528">
        <v>0</v>
      </c>
      <c r="AH4528">
        <v>82.222200000000001</v>
      </c>
      <c r="AI4528">
        <v>3.6</v>
      </c>
      <c r="AJ4528">
        <v>4.3</v>
      </c>
      <c r="AK4528">
        <v>0.2</v>
      </c>
      <c r="AL45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28">
        <f>IF(AND(Source[[#This Row],[Credit_Noncredit]]="Noncredit",Source[[#This Row],[FTEF]]&gt;0),Source[[#This Row],[NC XLST FTES]]*525/(437.5*Source[[#This Row],[FTEF]]),0)</f>
        <v>0</v>
      </c>
      <c r="AN4528">
        <f>IF(Source[[#This Row],[Credit_Noncredit]]="Credit",Source[[#This Row],[Census Enrollment]],Source[[#This Row],[Noncredit Avg. Attendance]])</f>
        <v>43</v>
      </c>
    </row>
    <row r="4529" spans="1:40" x14ac:dyDescent="0.25">
      <c r="A4529" t="s">
        <v>1914</v>
      </c>
      <c r="B4529" t="s">
        <v>886</v>
      </c>
      <c r="C4529" t="s">
        <v>34</v>
      </c>
      <c r="D4529" t="s">
        <v>974</v>
      </c>
      <c r="E4529" s="4">
        <v>78093</v>
      </c>
      <c r="F4529" s="4" t="s">
        <v>979</v>
      </c>
      <c r="G4529" s="4">
        <v>9</v>
      </c>
      <c r="H4529" t="str">
        <f>CONCATENATE(Source[[#This Row],[Subject]],TRIM(Source[[#This Row],[Course]]))</f>
        <v>HIST9</v>
      </c>
      <c r="I4529" t="str">
        <f>VLOOKUP(Source[[#This Row],[SubjCrse]],'Courses and Categories'!$E$2:$G$1816,3,FALSE)</f>
        <v>Credit General Education</v>
      </c>
      <c r="J4529">
        <v>551</v>
      </c>
      <c r="K4529" t="s">
        <v>2077</v>
      </c>
      <c r="L4529" t="s">
        <v>87</v>
      </c>
      <c r="M4529" t="s">
        <v>903</v>
      </c>
      <c r="N4529" t="s">
        <v>180</v>
      </c>
      <c r="O4529">
        <v>1830</v>
      </c>
      <c r="P4529">
        <v>2120</v>
      </c>
      <c r="Q4529" t="s">
        <v>52</v>
      </c>
      <c r="R4529">
        <v>368</v>
      </c>
      <c r="S4529" t="s">
        <v>53</v>
      </c>
      <c r="T4529">
        <v>1</v>
      </c>
      <c r="U4529" s="1">
        <v>43694</v>
      </c>
      <c r="V4529" s="1">
        <v>43819</v>
      </c>
      <c r="W4529" t="s">
        <v>2011</v>
      </c>
      <c r="X4529" t="s">
        <v>1929</v>
      </c>
      <c r="Y4529">
        <v>39</v>
      </c>
      <c r="Z4529">
        <v>34</v>
      </c>
      <c r="AA4529">
        <v>45</v>
      </c>
      <c r="AB4529">
        <v>75.555599999999998</v>
      </c>
      <c r="AD4529">
        <f>IF(ISBLANK(Source[[#This Row],[CrosslistID]]),1,1/COUNTIFS(Source[CrosslistID],Source[[#This Row],[CrosslistID]],Source[TermDesc],Source[[#This Row],[TermDesc]]))</f>
        <v>1</v>
      </c>
      <c r="AG4529">
        <v>0</v>
      </c>
      <c r="AH4529">
        <v>75.555599999999998</v>
      </c>
      <c r="AI4529">
        <v>3.5</v>
      </c>
      <c r="AJ4529">
        <v>3.9</v>
      </c>
      <c r="AK4529">
        <v>0.2</v>
      </c>
      <c r="AL45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29">
        <f>IF(AND(Source[[#This Row],[Credit_Noncredit]]="Noncredit",Source[[#This Row],[FTEF]]&gt;0),Source[[#This Row],[NC XLST FTES]]*525/(437.5*Source[[#This Row],[FTEF]]),0)</f>
        <v>0</v>
      </c>
      <c r="AN4529">
        <f>IF(Source[[#This Row],[Credit_Noncredit]]="Credit",Source[[#This Row],[Census Enrollment]],Source[[#This Row],[Noncredit Avg. Attendance]])</f>
        <v>39</v>
      </c>
    </row>
    <row r="4530" spans="1:40" x14ac:dyDescent="0.25">
      <c r="A4530" t="s">
        <v>1914</v>
      </c>
      <c r="B4530" t="s">
        <v>886</v>
      </c>
      <c r="C4530" t="s">
        <v>34</v>
      </c>
      <c r="D4530" t="s">
        <v>974</v>
      </c>
      <c r="E4530" s="4">
        <v>70751</v>
      </c>
      <c r="F4530" s="4" t="s">
        <v>979</v>
      </c>
      <c r="G4530" s="4" t="s">
        <v>2078</v>
      </c>
      <c r="H4530" t="str">
        <f>CONCATENATE(Source[[#This Row],[Subject]],TRIM(Source[[#This Row],[Course]]))</f>
        <v>HIST12B</v>
      </c>
      <c r="I4530" t="str">
        <f>VLOOKUP(Source[[#This Row],[SubjCrse]],'Courses and Categories'!$E$2:$G$1816,3,FALSE)</f>
        <v>Credit General Education</v>
      </c>
      <c r="J4530">
        <v>501</v>
      </c>
      <c r="K4530" t="s">
        <v>2079</v>
      </c>
      <c r="L4530" t="s">
        <v>87</v>
      </c>
      <c r="M4530" t="s">
        <v>903</v>
      </c>
      <c r="N4530" t="s">
        <v>50</v>
      </c>
      <c r="O4530">
        <v>1830</v>
      </c>
      <c r="P4530">
        <v>2120</v>
      </c>
      <c r="Q4530" t="s">
        <v>850</v>
      </c>
      <c r="R4530">
        <v>553</v>
      </c>
      <c r="S4530" t="s">
        <v>134</v>
      </c>
      <c r="T4530">
        <v>1</v>
      </c>
      <c r="U4530" s="1">
        <v>43694</v>
      </c>
      <c r="V4530" s="1">
        <v>43819</v>
      </c>
      <c r="W4530" t="s">
        <v>2067</v>
      </c>
      <c r="X4530" t="s">
        <v>1929</v>
      </c>
      <c r="Y4530">
        <v>32</v>
      </c>
      <c r="Z4530">
        <v>25</v>
      </c>
      <c r="AA4530">
        <v>38</v>
      </c>
      <c r="AB4530">
        <v>65.789500000000004</v>
      </c>
      <c r="AD4530">
        <f>IF(ISBLANK(Source[[#This Row],[CrosslistID]]),1,1/COUNTIFS(Source[CrosslistID],Source[[#This Row],[CrosslistID]],Source[TermDesc],Source[[#This Row],[TermDesc]]))</f>
        <v>1</v>
      </c>
      <c r="AG4530">
        <v>0</v>
      </c>
      <c r="AH4530">
        <v>65.789500000000004</v>
      </c>
      <c r="AI4530">
        <v>3</v>
      </c>
      <c r="AJ4530">
        <v>3.2</v>
      </c>
      <c r="AK4530">
        <v>0.2</v>
      </c>
      <c r="AL45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30">
        <f>IF(AND(Source[[#This Row],[Credit_Noncredit]]="Noncredit",Source[[#This Row],[FTEF]]&gt;0),Source[[#This Row],[NC XLST FTES]]*525/(437.5*Source[[#This Row],[FTEF]]),0)</f>
        <v>0</v>
      </c>
      <c r="AN4530">
        <f>IF(Source[[#This Row],[Credit_Noncredit]]="Credit",Source[[#This Row],[Census Enrollment]],Source[[#This Row],[Noncredit Avg. Attendance]])</f>
        <v>32</v>
      </c>
    </row>
    <row r="4531" spans="1:40" x14ac:dyDescent="0.25">
      <c r="A4531" t="s">
        <v>1914</v>
      </c>
      <c r="B4531" t="s">
        <v>886</v>
      </c>
      <c r="C4531" t="s">
        <v>34</v>
      </c>
      <c r="D4531" t="s">
        <v>974</v>
      </c>
      <c r="E4531" s="4">
        <v>70754</v>
      </c>
      <c r="F4531" s="4" t="s">
        <v>979</v>
      </c>
      <c r="G4531" s="4" t="s">
        <v>980</v>
      </c>
      <c r="H4531" t="str">
        <f>CONCATENATE(Source[[#This Row],[Subject]],TRIM(Source[[#This Row],[Course]]))</f>
        <v>HIST17A</v>
      </c>
      <c r="I4531" t="str">
        <f>VLOOKUP(Source[[#This Row],[SubjCrse]],'Courses and Categories'!$E$2:$G$1816,3,FALSE)</f>
        <v>Credit General Education</v>
      </c>
      <c r="J4531">
        <v>1</v>
      </c>
      <c r="K4531" t="s">
        <v>981</v>
      </c>
      <c r="L4531" t="s">
        <v>39</v>
      </c>
      <c r="M4531" t="s">
        <v>903</v>
      </c>
      <c r="N4531" t="s">
        <v>1041</v>
      </c>
      <c r="O4531">
        <v>1010</v>
      </c>
      <c r="P4531">
        <v>1100</v>
      </c>
      <c r="Q4531" t="s">
        <v>850</v>
      </c>
      <c r="R4531">
        <v>553</v>
      </c>
      <c r="S4531" t="s">
        <v>134</v>
      </c>
      <c r="T4531">
        <v>1</v>
      </c>
      <c r="U4531" s="1">
        <v>43694</v>
      </c>
      <c r="V4531" s="1">
        <v>43819</v>
      </c>
      <c r="W4531" t="s">
        <v>2072</v>
      </c>
      <c r="X4531" t="s">
        <v>1929</v>
      </c>
      <c r="Y4531">
        <v>23</v>
      </c>
      <c r="Z4531">
        <v>17</v>
      </c>
      <c r="AA4531">
        <v>38</v>
      </c>
      <c r="AB4531">
        <v>44.736800000000002</v>
      </c>
      <c r="AD4531">
        <f>IF(ISBLANK(Source[[#This Row],[CrosslistID]]),1,1/COUNTIFS(Source[CrosslistID],Source[[#This Row],[CrosslistID]],Source[TermDesc],Source[[#This Row],[TermDesc]]))</f>
        <v>1</v>
      </c>
      <c r="AG4531">
        <v>0</v>
      </c>
      <c r="AH4531">
        <v>44.736800000000002</v>
      </c>
      <c r="AI4531">
        <v>2.2000000000000002</v>
      </c>
      <c r="AJ4531">
        <v>2.2999999999999998</v>
      </c>
      <c r="AK4531">
        <v>0.2</v>
      </c>
      <c r="AL45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31">
        <f>IF(AND(Source[[#This Row],[Credit_Noncredit]]="Noncredit",Source[[#This Row],[FTEF]]&gt;0),Source[[#This Row],[NC XLST FTES]]*525/(437.5*Source[[#This Row],[FTEF]]),0)</f>
        <v>0</v>
      </c>
      <c r="AN4531">
        <f>IF(Source[[#This Row],[Credit_Noncredit]]="Credit",Source[[#This Row],[Census Enrollment]],Source[[#This Row],[Noncredit Avg. Attendance]])</f>
        <v>23</v>
      </c>
    </row>
    <row r="4532" spans="1:40" x14ac:dyDescent="0.25">
      <c r="A4532" t="s">
        <v>1914</v>
      </c>
      <c r="B4532" t="s">
        <v>886</v>
      </c>
      <c r="C4532" t="s">
        <v>34</v>
      </c>
      <c r="D4532" t="s">
        <v>974</v>
      </c>
      <c r="E4532" s="4">
        <v>73631</v>
      </c>
      <c r="F4532" s="4" t="s">
        <v>979</v>
      </c>
      <c r="G4532" s="4" t="s">
        <v>980</v>
      </c>
      <c r="H4532" t="str">
        <f>CONCATENATE(Source[[#This Row],[Subject]],TRIM(Source[[#This Row],[Course]]))</f>
        <v>HIST17A</v>
      </c>
      <c r="I4532" t="str">
        <f>VLOOKUP(Source[[#This Row],[SubjCrse]],'Courses and Categories'!$E$2:$G$1816,3,FALSE)</f>
        <v>Credit General Education</v>
      </c>
      <c r="J4532">
        <v>3</v>
      </c>
      <c r="K4532" t="s">
        <v>981</v>
      </c>
      <c r="L4532" t="s">
        <v>39</v>
      </c>
      <c r="M4532" t="s">
        <v>903</v>
      </c>
      <c r="N4532" t="s">
        <v>180</v>
      </c>
      <c r="O4532">
        <v>1410</v>
      </c>
      <c r="P4532">
        <v>1700</v>
      </c>
      <c r="Q4532" t="s">
        <v>240</v>
      </c>
      <c r="R4532">
        <v>261</v>
      </c>
      <c r="S4532" t="s">
        <v>134</v>
      </c>
      <c r="T4532">
        <v>1</v>
      </c>
      <c r="U4532" s="1">
        <v>43694</v>
      </c>
      <c r="V4532" s="1">
        <v>43819</v>
      </c>
      <c r="W4532" t="s">
        <v>2071</v>
      </c>
      <c r="X4532" t="s">
        <v>1929</v>
      </c>
      <c r="Y4532">
        <v>31</v>
      </c>
      <c r="Z4532">
        <v>30</v>
      </c>
      <c r="AA4532">
        <v>38</v>
      </c>
      <c r="AB4532">
        <v>78.947400000000002</v>
      </c>
      <c r="AD4532">
        <f>IF(ISBLANK(Source[[#This Row],[CrosslistID]]),1,1/COUNTIFS(Source[CrosslistID],Source[[#This Row],[CrosslistID]],Source[TermDesc],Source[[#This Row],[TermDesc]]))</f>
        <v>1</v>
      </c>
      <c r="AG4532">
        <v>0</v>
      </c>
      <c r="AH4532">
        <v>78.947400000000002</v>
      </c>
      <c r="AI4532">
        <v>2.8</v>
      </c>
      <c r="AJ4532">
        <v>3.1</v>
      </c>
      <c r="AK4532">
        <v>0.2</v>
      </c>
      <c r="AL45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32">
        <f>IF(AND(Source[[#This Row],[Credit_Noncredit]]="Noncredit",Source[[#This Row],[FTEF]]&gt;0),Source[[#This Row],[NC XLST FTES]]*525/(437.5*Source[[#This Row],[FTEF]]),0)</f>
        <v>0</v>
      </c>
      <c r="AN4532">
        <f>IF(Source[[#This Row],[Credit_Noncredit]]="Credit",Source[[#This Row],[Census Enrollment]],Source[[#This Row],[Noncredit Avg. Attendance]])</f>
        <v>31</v>
      </c>
    </row>
    <row r="4533" spans="1:40" x14ac:dyDescent="0.25">
      <c r="A4533" t="s">
        <v>1914</v>
      </c>
      <c r="B4533" t="s">
        <v>886</v>
      </c>
      <c r="C4533" t="s">
        <v>34</v>
      </c>
      <c r="D4533" t="s">
        <v>974</v>
      </c>
      <c r="E4533" s="4">
        <v>70762</v>
      </c>
      <c r="F4533" s="4" t="s">
        <v>979</v>
      </c>
      <c r="G4533" s="4" t="s">
        <v>980</v>
      </c>
      <c r="H4533" t="str">
        <f>CONCATENATE(Source[[#This Row],[Subject]],TRIM(Source[[#This Row],[Course]]))</f>
        <v>HIST17A</v>
      </c>
      <c r="I4533" t="str">
        <f>VLOOKUP(Source[[#This Row],[SubjCrse]],'Courses and Categories'!$E$2:$G$1816,3,FALSE)</f>
        <v>Credit General Education</v>
      </c>
      <c r="J4533">
        <v>5</v>
      </c>
      <c r="K4533" t="s">
        <v>981</v>
      </c>
      <c r="L4533" t="s">
        <v>39</v>
      </c>
      <c r="M4533" t="s">
        <v>903</v>
      </c>
      <c r="N4533" t="s">
        <v>59</v>
      </c>
      <c r="O4533">
        <v>1110</v>
      </c>
      <c r="P4533">
        <v>1225</v>
      </c>
      <c r="Q4533" t="s">
        <v>233</v>
      </c>
      <c r="R4533">
        <v>307</v>
      </c>
      <c r="S4533" t="s">
        <v>134</v>
      </c>
      <c r="T4533">
        <v>1</v>
      </c>
      <c r="U4533" s="1">
        <v>43694</v>
      </c>
      <c r="V4533" s="1">
        <v>43819</v>
      </c>
      <c r="W4533" t="s">
        <v>2072</v>
      </c>
      <c r="X4533" t="s">
        <v>1929</v>
      </c>
      <c r="Y4533">
        <v>43</v>
      </c>
      <c r="Z4533">
        <v>34</v>
      </c>
      <c r="AA4533">
        <v>45</v>
      </c>
      <c r="AB4533">
        <v>75.555599999999998</v>
      </c>
      <c r="AD4533">
        <f>IF(ISBLANK(Source[[#This Row],[CrosslistID]]),1,1/COUNTIFS(Source[CrosslistID],Source[[#This Row],[CrosslistID]],Source[TermDesc],Source[[#This Row],[TermDesc]]))</f>
        <v>1</v>
      </c>
      <c r="AG4533">
        <v>0</v>
      </c>
      <c r="AH4533">
        <v>75.555599999999998</v>
      </c>
      <c r="AI4533">
        <v>4.2</v>
      </c>
      <c r="AJ4533">
        <v>4.3</v>
      </c>
      <c r="AK4533">
        <v>0.2</v>
      </c>
      <c r="AL45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33">
        <f>IF(AND(Source[[#This Row],[Credit_Noncredit]]="Noncredit",Source[[#This Row],[FTEF]]&gt;0),Source[[#This Row],[NC XLST FTES]]*525/(437.5*Source[[#This Row],[FTEF]]),0)</f>
        <v>0</v>
      </c>
      <c r="AN4533">
        <f>IF(Source[[#This Row],[Credit_Noncredit]]="Credit",Source[[#This Row],[Census Enrollment]],Source[[#This Row],[Noncredit Avg. Attendance]])</f>
        <v>43</v>
      </c>
    </row>
    <row r="4534" spans="1:40" x14ac:dyDescent="0.25">
      <c r="A4534" t="s">
        <v>1914</v>
      </c>
      <c r="B4534" t="s">
        <v>886</v>
      </c>
      <c r="C4534" t="s">
        <v>34</v>
      </c>
      <c r="D4534" t="s">
        <v>974</v>
      </c>
      <c r="E4534" s="4">
        <v>70763</v>
      </c>
      <c r="F4534" s="4" t="s">
        <v>979</v>
      </c>
      <c r="G4534" s="4" t="s">
        <v>980</v>
      </c>
      <c r="H4534" t="str">
        <f>CONCATENATE(Source[[#This Row],[Subject]],TRIM(Source[[#This Row],[Course]]))</f>
        <v>HIST17A</v>
      </c>
      <c r="I4534" t="str">
        <f>VLOOKUP(Source[[#This Row],[SubjCrse]],'Courses and Categories'!$E$2:$G$1816,3,FALSE)</f>
        <v>Credit General Education</v>
      </c>
      <c r="J4534">
        <v>6</v>
      </c>
      <c r="K4534" t="s">
        <v>981</v>
      </c>
      <c r="L4534" t="s">
        <v>39</v>
      </c>
      <c r="M4534" t="s">
        <v>903</v>
      </c>
      <c r="N4534" t="s">
        <v>59</v>
      </c>
      <c r="O4534">
        <v>1240</v>
      </c>
      <c r="P4534">
        <v>1355</v>
      </c>
      <c r="Q4534" t="s">
        <v>240</v>
      </c>
      <c r="R4534">
        <v>261</v>
      </c>
      <c r="S4534" t="s">
        <v>134</v>
      </c>
      <c r="T4534">
        <v>1</v>
      </c>
      <c r="U4534" s="1">
        <v>43694</v>
      </c>
      <c r="V4534" s="1">
        <v>43819</v>
      </c>
      <c r="W4534" t="s">
        <v>2072</v>
      </c>
      <c r="X4534" t="s">
        <v>1929</v>
      </c>
      <c r="Y4534">
        <v>44</v>
      </c>
      <c r="Z4534">
        <v>37</v>
      </c>
      <c r="AA4534">
        <v>45</v>
      </c>
      <c r="AB4534">
        <v>82.222200000000001</v>
      </c>
      <c r="AD4534">
        <f>IF(ISBLANK(Source[[#This Row],[CrosslistID]]),1,1/COUNTIFS(Source[CrosslistID],Source[[#This Row],[CrosslistID]],Source[TermDesc],Source[[#This Row],[TermDesc]]))</f>
        <v>1</v>
      </c>
      <c r="AG4534">
        <v>0</v>
      </c>
      <c r="AH4534">
        <v>82.222200000000001</v>
      </c>
      <c r="AI4534">
        <v>4.2</v>
      </c>
      <c r="AJ4534">
        <v>4.4000000000000004</v>
      </c>
      <c r="AK4534">
        <v>0.2</v>
      </c>
      <c r="AL45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34">
        <f>IF(AND(Source[[#This Row],[Credit_Noncredit]]="Noncredit",Source[[#This Row],[FTEF]]&gt;0),Source[[#This Row],[NC XLST FTES]]*525/(437.5*Source[[#This Row],[FTEF]]),0)</f>
        <v>0</v>
      </c>
      <c r="AN4534">
        <f>IF(Source[[#This Row],[Credit_Noncredit]]="Credit",Source[[#This Row],[Census Enrollment]],Source[[#This Row],[Noncredit Avg. Attendance]])</f>
        <v>44</v>
      </c>
    </row>
    <row r="4535" spans="1:40" x14ac:dyDescent="0.25">
      <c r="A4535" t="s">
        <v>1914</v>
      </c>
      <c r="B4535" t="s">
        <v>886</v>
      </c>
      <c r="C4535" t="s">
        <v>34</v>
      </c>
      <c r="D4535" t="s">
        <v>974</v>
      </c>
      <c r="E4535" s="4">
        <v>77513</v>
      </c>
      <c r="F4535" s="4" t="s">
        <v>979</v>
      </c>
      <c r="G4535" s="4" t="s">
        <v>980</v>
      </c>
      <c r="H4535" t="str">
        <f>CONCATENATE(Source[[#This Row],[Subject]],TRIM(Source[[#This Row],[Course]]))</f>
        <v>HIST17A</v>
      </c>
      <c r="I4535" t="str">
        <f>VLOOKUP(Source[[#This Row],[SubjCrse]],'Courses and Categories'!$E$2:$G$1816,3,FALSE)</f>
        <v>Credit General Education</v>
      </c>
      <c r="J4535">
        <v>931</v>
      </c>
      <c r="K4535" t="s">
        <v>981</v>
      </c>
      <c r="L4535" t="s">
        <v>87</v>
      </c>
      <c r="M4535" t="s">
        <v>897</v>
      </c>
      <c r="N4535" t="s">
        <v>42</v>
      </c>
      <c r="O4535" t="s">
        <v>42</v>
      </c>
      <c r="P4535" t="s">
        <v>42</v>
      </c>
      <c r="Q4535" t="s">
        <v>42</v>
      </c>
      <c r="S4535" t="s">
        <v>134</v>
      </c>
      <c r="T4535" t="s">
        <v>44</v>
      </c>
      <c r="U4535" s="1">
        <v>43711</v>
      </c>
      <c r="V4535" s="1">
        <v>43819</v>
      </c>
      <c r="W4535" t="s">
        <v>2080</v>
      </c>
      <c r="X4535" t="s">
        <v>899</v>
      </c>
      <c r="Y4535">
        <v>39</v>
      </c>
      <c r="Z4535">
        <v>36</v>
      </c>
      <c r="AA4535">
        <v>40</v>
      </c>
      <c r="AB4535">
        <v>90</v>
      </c>
      <c r="AD4535">
        <f>IF(ISBLANK(Source[[#This Row],[CrosslistID]]),1,1/COUNTIFS(Source[CrosslistID],Source[[#This Row],[CrosslistID]],Source[TermDesc],Source[[#This Row],[TermDesc]]))</f>
        <v>1</v>
      </c>
      <c r="AG4535">
        <v>0</v>
      </c>
      <c r="AH4535">
        <v>90</v>
      </c>
      <c r="AI4535">
        <v>3.8</v>
      </c>
      <c r="AJ4535">
        <v>3.9</v>
      </c>
      <c r="AK4535">
        <v>0.2</v>
      </c>
      <c r="AL45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35">
        <f>IF(AND(Source[[#This Row],[Credit_Noncredit]]="Noncredit",Source[[#This Row],[FTEF]]&gt;0),Source[[#This Row],[NC XLST FTES]]*525/(437.5*Source[[#This Row],[FTEF]]),0)</f>
        <v>0</v>
      </c>
      <c r="AN4535">
        <f>IF(Source[[#This Row],[Credit_Noncredit]]="Credit",Source[[#This Row],[Census Enrollment]],Source[[#This Row],[Noncredit Avg. Attendance]])</f>
        <v>39</v>
      </c>
    </row>
    <row r="4536" spans="1:40" x14ac:dyDescent="0.25">
      <c r="A4536" t="s">
        <v>1914</v>
      </c>
      <c r="B4536" t="s">
        <v>886</v>
      </c>
      <c r="C4536" t="s">
        <v>34</v>
      </c>
      <c r="D4536" t="s">
        <v>974</v>
      </c>
      <c r="E4536" s="4">
        <v>78632</v>
      </c>
      <c r="F4536" s="4" t="s">
        <v>979</v>
      </c>
      <c r="G4536" s="4" t="s">
        <v>980</v>
      </c>
      <c r="H4536" t="str">
        <f>CONCATENATE(Source[[#This Row],[Subject]],TRIM(Source[[#This Row],[Course]]))</f>
        <v>HIST17A</v>
      </c>
      <c r="I4536" t="str">
        <f>VLOOKUP(Source[[#This Row],[SubjCrse]],'Courses and Categories'!$E$2:$G$1816,3,FALSE)</f>
        <v>Credit General Education</v>
      </c>
      <c r="J4536">
        <v>932</v>
      </c>
      <c r="K4536" t="s">
        <v>981</v>
      </c>
      <c r="L4536" t="s">
        <v>87</v>
      </c>
      <c r="M4536" t="s">
        <v>897</v>
      </c>
      <c r="N4536" t="s">
        <v>42</v>
      </c>
      <c r="O4536" t="s">
        <v>42</v>
      </c>
      <c r="P4536" t="s">
        <v>42</v>
      </c>
      <c r="Q4536" t="s">
        <v>42</v>
      </c>
      <c r="S4536" t="s">
        <v>134</v>
      </c>
      <c r="T4536" t="s">
        <v>44</v>
      </c>
      <c r="U4536" s="1">
        <v>43711</v>
      </c>
      <c r="V4536" s="1">
        <v>43819</v>
      </c>
      <c r="W4536" t="s">
        <v>2080</v>
      </c>
      <c r="X4536" t="s">
        <v>899</v>
      </c>
      <c r="Y4536">
        <v>41</v>
      </c>
      <c r="Z4536">
        <v>37</v>
      </c>
      <c r="AA4536">
        <v>45</v>
      </c>
      <c r="AB4536">
        <v>82.222200000000001</v>
      </c>
      <c r="AD4536">
        <f>IF(ISBLANK(Source[[#This Row],[CrosslistID]]),1,1/COUNTIFS(Source[CrosslistID],Source[[#This Row],[CrosslistID]],Source[TermDesc],Source[[#This Row],[TermDesc]]))</f>
        <v>1</v>
      </c>
      <c r="AG4536">
        <v>0</v>
      </c>
      <c r="AH4536">
        <v>82.222200000000001</v>
      </c>
      <c r="AI4536">
        <v>3.9</v>
      </c>
      <c r="AJ4536">
        <v>4.0999999999999996</v>
      </c>
      <c r="AK4536">
        <v>0.2</v>
      </c>
      <c r="AL45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36">
        <f>IF(AND(Source[[#This Row],[Credit_Noncredit]]="Noncredit",Source[[#This Row],[FTEF]]&gt;0),Source[[#This Row],[NC XLST FTES]]*525/(437.5*Source[[#This Row],[FTEF]]),0)</f>
        <v>0</v>
      </c>
      <c r="AN4536">
        <f>IF(Source[[#This Row],[Credit_Noncredit]]="Credit",Source[[#This Row],[Census Enrollment]],Source[[#This Row],[Noncredit Avg. Attendance]])</f>
        <v>41</v>
      </c>
    </row>
    <row r="4537" spans="1:40" x14ac:dyDescent="0.25">
      <c r="A4537" t="s">
        <v>1914</v>
      </c>
      <c r="B4537" t="s">
        <v>886</v>
      </c>
      <c r="C4537" t="s">
        <v>34</v>
      </c>
      <c r="D4537" t="s">
        <v>974</v>
      </c>
      <c r="E4537" s="4">
        <v>79208</v>
      </c>
      <c r="F4537" s="4" t="s">
        <v>979</v>
      </c>
      <c r="G4537" s="4" t="s">
        <v>980</v>
      </c>
      <c r="H4537" t="str">
        <f>CONCATENATE(Source[[#This Row],[Subject]],TRIM(Source[[#This Row],[Course]]))</f>
        <v>HIST17A</v>
      </c>
      <c r="I4537" t="str">
        <f>VLOOKUP(Source[[#This Row],[SubjCrse]],'Courses and Categories'!$E$2:$G$1816,3,FALSE)</f>
        <v>Credit General Education</v>
      </c>
      <c r="J4537">
        <v>933</v>
      </c>
      <c r="K4537" t="s">
        <v>981</v>
      </c>
      <c r="M4537" t="s">
        <v>897</v>
      </c>
      <c r="N4537" t="s">
        <v>42</v>
      </c>
      <c r="O4537" t="s">
        <v>42</v>
      </c>
      <c r="P4537" t="s">
        <v>42</v>
      </c>
      <c r="Q4537" t="s">
        <v>42</v>
      </c>
      <c r="S4537" t="s">
        <v>134</v>
      </c>
      <c r="T4537" t="s">
        <v>44</v>
      </c>
      <c r="U4537" s="1">
        <v>43711</v>
      </c>
      <c r="V4537" s="1">
        <v>43819</v>
      </c>
      <c r="W4537" t="s">
        <v>2080</v>
      </c>
      <c r="X4537" t="s">
        <v>1096</v>
      </c>
      <c r="Y4537">
        <v>40</v>
      </c>
      <c r="Z4537">
        <v>35</v>
      </c>
      <c r="AA4537">
        <v>40</v>
      </c>
      <c r="AB4537">
        <v>87.5</v>
      </c>
      <c r="AD4537">
        <f>IF(ISBLANK(Source[[#This Row],[CrosslistID]]),1,1/COUNTIFS(Source[CrosslistID],Source[[#This Row],[CrosslistID]],Source[TermDesc],Source[[#This Row],[TermDesc]]))</f>
        <v>1</v>
      </c>
      <c r="AG4537">
        <v>0</v>
      </c>
      <c r="AH4537">
        <v>87.5</v>
      </c>
      <c r="AI4537">
        <v>3.3</v>
      </c>
      <c r="AJ4537">
        <v>4</v>
      </c>
      <c r="AK4537">
        <v>0.2</v>
      </c>
      <c r="AL45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37">
        <f>IF(AND(Source[[#This Row],[Credit_Noncredit]]="Noncredit",Source[[#This Row],[FTEF]]&gt;0),Source[[#This Row],[NC XLST FTES]]*525/(437.5*Source[[#This Row],[FTEF]]),0)</f>
        <v>0</v>
      </c>
      <c r="AN4537">
        <f>IF(Source[[#This Row],[Credit_Noncredit]]="Credit",Source[[#This Row],[Census Enrollment]],Source[[#This Row],[Noncredit Avg. Attendance]])</f>
        <v>40</v>
      </c>
    </row>
    <row r="4538" spans="1:40" x14ac:dyDescent="0.25">
      <c r="A4538" t="s">
        <v>1914</v>
      </c>
      <c r="B4538" t="s">
        <v>886</v>
      </c>
      <c r="C4538" t="s">
        <v>34</v>
      </c>
      <c r="D4538" t="s">
        <v>974</v>
      </c>
      <c r="E4538" s="4">
        <v>70774</v>
      </c>
      <c r="F4538" s="4" t="s">
        <v>979</v>
      </c>
      <c r="G4538" s="4" t="s">
        <v>983</v>
      </c>
      <c r="H4538" t="str">
        <f>CONCATENATE(Source[[#This Row],[Subject]],TRIM(Source[[#This Row],[Course]]))</f>
        <v>HIST17B</v>
      </c>
      <c r="I4538" t="str">
        <f>VLOOKUP(Source[[#This Row],[SubjCrse]],'Courses and Categories'!$E$2:$G$1816,3,FALSE)</f>
        <v>Credit General Education</v>
      </c>
      <c r="J4538">
        <v>1</v>
      </c>
      <c r="K4538" t="s">
        <v>981</v>
      </c>
      <c r="L4538" t="s">
        <v>39</v>
      </c>
      <c r="M4538" t="s">
        <v>903</v>
      </c>
      <c r="N4538" t="s">
        <v>1041</v>
      </c>
      <c r="O4538">
        <v>910</v>
      </c>
      <c r="P4538">
        <v>1000</v>
      </c>
      <c r="Q4538" t="s">
        <v>240</v>
      </c>
      <c r="R4538">
        <v>261</v>
      </c>
      <c r="S4538" t="s">
        <v>134</v>
      </c>
      <c r="T4538">
        <v>1</v>
      </c>
      <c r="U4538" s="1">
        <v>43694</v>
      </c>
      <c r="V4538" s="1">
        <v>43819</v>
      </c>
      <c r="W4538" t="s">
        <v>982</v>
      </c>
      <c r="X4538" t="s">
        <v>1929</v>
      </c>
      <c r="Y4538">
        <v>32</v>
      </c>
      <c r="Z4538">
        <v>29</v>
      </c>
      <c r="AA4538">
        <v>30</v>
      </c>
      <c r="AB4538">
        <v>96.666700000000006</v>
      </c>
      <c r="AD4538">
        <f>IF(ISBLANK(Source[[#This Row],[CrosslistID]]),1,1/COUNTIFS(Source[CrosslistID],Source[[#This Row],[CrosslistID]],Source[TermDesc],Source[[#This Row],[TermDesc]]))</f>
        <v>1</v>
      </c>
      <c r="AG4538">
        <v>0</v>
      </c>
      <c r="AH4538">
        <v>96.666700000000006</v>
      </c>
      <c r="AI4538">
        <v>3.1</v>
      </c>
      <c r="AJ4538">
        <v>3.2</v>
      </c>
      <c r="AK4538">
        <v>0.2</v>
      </c>
      <c r="AL45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38">
        <f>IF(AND(Source[[#This Row],[Credit_Noncredit]]="Noncredit",Source[[#This Row],[FTEF]]&gt;0),Source[[#This Row],[NC XLST FTES]]*525/(437.5*Source[[#This Row],[FTEF]]),0)</f>
        <v>0</v>
      </c>
      <c r="AN4538">
        <f>IF(Source[[#This Row],[Credit_Noncredit]]="Credit",Source[[#This Row],[Census Enrollment]],Source[[#This Row],[Noncredit Avg. Attendance]])</f>
        <v>32</v>
      </c>
    </row>
    <row r="4539" spans="1:40" x14ac:dyDescent="0.25">
      <c r="A4539" t="s">
        <v>1914</v>
      </c>
      <c r="B4539" t="s">
        <v>886</v>
      </c>
      <c r="C4539" t="s">
        <v>34</v>
      </c>
      <c r="D4539" t="s">
        <v>974</v>
      </c>
      <c r="E4539" s="4">
        <v>71349</v>
      </c>
      <c r="F4539" s="4" t="s">
        <v>979</v>
      </c>
      <c r="G4539" s="4" t="s">
        <v>985</v>
      </c>
      <c r="H4539" t="str">
        <f>CONCATENATE(Source[[#This Row],[Subject]],TRIM(Source[[#This Row],[Course]]))</f>
        <v>HIST18A</v>
      </c>
      <c r="I4539" t="str">
        <f>VLOOKUP(Source[[#This Row],[SubjCrse]],'Courses and Categories'!$E$2:$G$1816,3,FALSE)</f>
        <v>Credit General Education</v>
      </c>
      <c r="J4539">
        <v>1</v>
      </c>
      <c r="K4539" t="s">
        <v>986</v>
      </c>
      <c r="L4539" t="s">
        <v>39</v>
      </c>
      <c r="M4539" t="s">
        <v>903</v>
      </c>
      <c r="N4539" t="s">
        <v>1041</v>
      </c>
      <c r="O4539">
        <v>810</v>
      </c>
      <c r="P4539">
        <v>900</v>
      </c>
      <c r="Q4539" t="s">
        <v>240</v>
      </c>
      <c r="R4539">
        <v>258</v>
      </c>
      <c r="S4539" t="s">
        <v>134</v>
      </c>
      <c r="T4539">
        <v>1</v>
      </c>
      <c r="U4539" s="1">
        <v>43694</v>
      </c>
      <c r="V4539" s="1">
        <v>43819</v>
      </c>
      <c r="W4539" t="s">
        <v>913</v>
      </c>
      <c r="X4539" t="s">
        <v>1929</v>
      </c>
      <c r="Y4539">
        <v>25</v>
      </c>
      <c r="Z4539">
        <v>24</v>
      </c>
      <c r="AA4539">
        <v>45</v>
      </c>
      <c r="AB4539">
        <v>53.333300000000001</v>
      </c>
      <c r="AD4539">
        <f>IF(ISBLANK(Source[[#This Row],[CrosslistID]]),1,1/COUNTIFS(Source[CrosslistID],Source[[#This Row],[CrosslistID]],Source[TermDesc],Source[[#This Row],[TermDesc]]))</f>
        <v>1</v>
      </c>
      <c r="AG4539">
        <v>0</v>
      </c>
      <c r="AH4539">
        <v>53.333300000000001</v>
      </c>
      <c r="AI4539">
        <v>2.5</v>
      </c>
      <c r="AJ4539">
        <v>2.5</v>
      </c>
      <c r="AK4539">
        <v>0.2</v>
      </c>
      <c r="AL45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39">
        <f>IF(AND(Source[[#This Row],[Credit_Noncredit]]="Noncredit",Source[[#This Row],[FTEF]]&gt;0),Source[[#This Row],[NC XLST FTES]]*525/(437.5*Source[[#This Row],[FTEF]]),0)</f>
        <v>0</v>
      </c>
      <c r="AN4539">
        <f>IF(Source[[#This Row],[Credit_Noncredit]]="Credit",Source[[#This Row],[Census Enrollment]],Source[[#This Row],[Noncredit Avg. Attendance]])</f>
        <v>25</v>
      </c>
    </row>
    <row r="4540" spans="1:40" x14ac:dyDescent="0.25">
      <c r="A4540" t="s">
        <v>1914</v>
      </c>
      <c r="B4540" t="s">
        <v>886</v>
      </c>
      <c r="C4540" t="s">
        <v>34</v>
      </c>
      <c r="D4540" t="s">
        <v>974</v>
      </c>
      <c r="E4540" s="4">
        <v>71496</v>
      </c>
      <c r="F4540" s="4" t="s">
        <v>979</v>
      </c>
      <c r="G4540" s="4" t="s">
        <v>985</v>
      </c>
      <c r="H4540" t="str">
        <f>CONCATENATE(Source[[#This Row],[Subject]],TRIM(Source[[#This Row],[Course]]))</f>
        <v>HIST18A</v>
      </c>
      <c r="I4540" t="str">
        <f>VLOOKUP(Source[[#This Row],[SubjCrse]],'Courses and Categories'!$E$2:$G$1816,3,FALSE)</f>
        <v>Credit General Education</v>
      </c>
      <c r="J4540">
        <v>501</v>
      </c>
      <c r="K4540" t="s">
        <v>986</v>
      </c>
      <c r="L4540" t="s">
        <v>87</v>
      </c>
      <c r="M4540" t="s">
        <v>903</v>
      </c>
      <c r="N4540" t="s">
        <v>50</v>
      </c>
      <c r="O4540">
        <v>1830</v>
      </c>
      <c r="P4540">
        <v>2120</v>
      </c>
      <c r="Q4540" t="s">
        <v>240</v>
      </c>
      <c r="R4540">
        <v>258</v>
      </c>
      <c r="S4540" t="s">
        <v>134</v>
      </c>
      <c r="T4540">
        <v>1</v>
      </c>
      <c r="U4540" s="1">
        <v>43694</v>
      </c>
      <c r="V4540" s="1">
        <v>43819</v>
      </c>
      <c r="W4540" t="s">
        <v>913</v>
      </c>
      <c r="X4540" t="s">
        <v>1929</v>
      </c>
      <c r="Y4540">
        <v>23</v>
      </c>
      <c r="Z4540">
        <v>20</v>
      </c>
      <c r="AA4540">
        <v>45</v>
      </c>
      <c r="AB4540">
        <v>44.444400000000002</v>
      </c>
      <c r="AD4540">
        <f>IF(ISBLANK(Source[[#This Row],[CrosslistID]]),1,1/COUNTIFS(Source[CrosslistID],Source[[#This Row],[CrosslistID]],Source[TermDesc],Source[[#This Row],[TermDesc]]))</f>
        <v>1</v>
      </c>
      <c r="AG4540">
        <v>0</v>
      </c>
      <c r="AH4540">
        <v>44.444400000000002</v>
      </c>
      <c r="AI4540">
        <v>2.2999999999999998</v>
      </c>
      <c r="AJ4540">
        <v>2.2999999999999998</v>
      </c>
      <c r="AK4540">
        <v>0.2</v>
      </c>
      <c r="AL45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40">
        <f>IF(AND(Source[[#This Row],[Credit_Noncredit]]="Noncredit",Source[[#This Row],[FTEF]]&gt;0),Source[[#This Row],[NC XLST FTES]]*525/(437.5*Source[[#This Row],[FTEF]]),0)</f>
        <v>0</v>
      </c>
      <c r="AN4540">
        <f>IF(Source[[#This Row],[Credit_Noncredit]]="Credit",Source[[#This Row],[Census Enrollment]],Source[[#This Row],[Noncredit Avg. Attendance]])</f>
        <v>23</v>
      </c>
    </row>
    <row r="4541" spans="1:40" x14ac:dyDescent="0.25">
      <c r="A4541" t="s">
        <v>1914</v>
      </c>
      <c r="B4541" t="s">
        <v>886</v>
      </c>
      <c r="C4541" t="s">
        <v>34</v>
      </c>
      <c r="D4541" t="s">
        <v>974</v>
      </c>
      <c r="E4541" s="4">
        <v>72842</v>
      </c>
      <c r="F4541" s="4" t="s">
        <v>979</v>
      </c>
      <c r="G4541" s="4">
        <v>20</v>
      </c>
      <c r="H4541" t="str">
        <f>CONCATENATE(Source[[#This Row],[Subject]],TRIM(Source[[#This Row],[Course]]))</f>
        <v>HIST20</v>
      </c>
      <c r="I4541" t="str">
        <f>VLOOKUP(Source[[#This Row],[SubjCrse]],'Courses and Categories'!$E$2:$G$1816,3,FALSE)</f>
        <v>Credit General Education</v>
      </c>
      <c r="J4541">
        <v>1</v>
      </c>
      <c r="K4541" t="s">
        <v>2081</v>
      </c>
      <c r="L4541" t="s">
        <v>39</v>
      </c>
      <c r="M4541" t="s">
        <v>903</v>
      </c>
      <c r="N4541" t="s">
        <v>59</v>
      </c>
      <c r="O4541">
        <v>1110</v>
      </c>
      <c r="P4541">
        <v>1225</v>
      </c>
      <c r="Q4541" t="s">
        <v>420</v>
      </c>
      <c r="R4541">
        <v>185</v>
      </c>
      <c r="S4541" t="s">
        <v>134</v>
      </c>
      <c r="T4541">
        <v>1</v>
      </c>
      <c r="U4541" s="1">
        <v>43694</v>
      </c>
      <c r="V4541" s="1">
        <v>43819</v>
      </c>
      <c r="W4541" t="s">
        <v>2082</v>
      </c>
      <c r="X4541" t="s">
        <v>1929</v>
      </c>
      <c r="Y4541">
        <v>31</v>
      </c>
      <c r="Z4541">
        <v>26</v>
      </c>
      <c r="AA4541">
        <v>42</v>
      </c>
      <c r="AB4541">
        <v>61.904800000000002</v>
      </c>
      <c r="AD4541">
        <f>IF(ISBLANK(Source[[#This Row],[CrosslistID]]),1,1/COUNTIFS(Source[CrosslistID],Source[[#This Row],[CrosslistID]],Source[TermDesc],Source[[#This Row],[TermDesc]]))</f>
        <v>1</v>
      </c>
      <c r="AG4541">
        <v>0</v>
      </c>
      <c r="AH4541">
        <v>61.904800000000002</v>
      </c>
      <c r="AI4541">
        <v>2.9</v>
      </c>
      <c r="AJ4541">
        <v>3.1</v>
      </c>
      <c r="AK4541">
        <v>0.2</v>
      </c>
      <c r="AL45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41">
        <f>IF(AND(Source[[#This Row],[Credit_Noncredit]]="Noncredit",Source[[#This Row],[FTEF]]&gt;0),Source[[#This Row],[NC XLST FTES]]*525/(437.5*Source[[#This Row],[FTEF]]),0)</f>
        <v>0</v>
      </c>
      <c r="AN4541">
        <f>IF(Source[[#This Row],[Credit_Noncredit]]="Credit",Source[[#This Row],[Census Enrollment]],Source[[#This Row],[Noncredit Avg. Attendance]])</f>
        <v>31</v>
      </c>
    </row>
    <row r="4542" spans="1:40" x14ac:dyDescent="0.25">
      <c r="A4542" t="s">
        <v>1914</v>
      </c>
      <c r="B4542" t="s">
        <v>886</v>
      </c>
      <c r="C4542" t="s">
        <v>34</v>
      </c>
      <c r="D4542" t="s">
        <v>974</v>
      </c>
      <c r="E4542" s="4">
        <v>70168</v>
      </c>
      <c r="F4542" s="4" t="s">
        <v>979</v>
      </c>
      <c r="G4542" s="4" t="s">
        <v>1048</v>
      </c>
      <c r="H4542" t="str">
        <f>CONCATENATE(Source[[#This Row],[Subject]],TRIM(Source[[#This Row],[Course]]))</f>
        <v>HIST35A</v>
      </c>
      <c r="I4542" t="str">
        <f>VLOOKUP(Source[[#This Row],[SubjCrse]],'Courses and Categories'!$E$2:$G$1816,3,FALSE)</f>
        <v>Credit General Education</v>
      </c>
      <c r="J4542">
        <v>1</v>
      </c>
      <c r="K4542" t="s">
        <v>2083</v>
      </c>
      <c r="L4542" t="s">
        <v>39</v>
      </c>
      <c r="M4542" t="s">
        <v>903</v>
      </c>
      <c r="N4542" t="s">
        <v>180</v>
      </c>
      <c r="O4542">
        <v>1310</v>
      </c>
      <c r="P4542">
        <v>1600</v>
      </c>
      <c r="Q4542" t="s">
        <v>238</v>
      </c>
      <c r="R4542">
        <v>707</v>
      </c>
      <c r="S4542" t="s">
        <v>134</v>
      </c>
      <c r="T4542">
        <v>1</v>
      </c>
      <c r="U4542" s="1">
        <v>43694</v>
      </c>
      <c r="V4542" s="1">
        <v>43819</v>
      </c>
      <c r="W4542" t="s">
        <v>307</v>
      </c>
      <c r="X4542" t="s">
        <v>1929</v>
      </c>
      <c r="Y4542">
        <v>41</v>
      </c>
      <c r="Z4542">
        <v>41</v>
      </c>
      <c r="AA4542">
        <v>45</v>
      </c>
      <c r="AB4542">
        <v>91.111099999999993</v>
      </c>
      <c r="AD4542">
        <f>IF(ISBLANK(Source[[#This Row],[CrosslistID]]),1,1/COUNTIFS(Source[CrosslistID],Source[[#This Row],[CrosslistID]],Source[TermDesc],Source[[#This Row],[TermDesc]]))</f>
        <v>1</v>
      </c>
      <c r="AG4542">
        <v>0</v>
      </c>
      <c r="AH4542">
        <v>91.111099999999993</v>
      </c>
      <c r="AI4542">
        <v>3.7</v>
      </c>
      <c r="AJ4542">
        <v>4.0999999999999996</v>
      </c>
      <c r="AK4542">
        <v>0.2</v>
      </c>
      <c r="AL45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42">
        <f>IF(AND(Source[[#This Row],[Credit_Noncredit]]="Noncredit",Source[[#This Row],[FTEF]]&gt;0),Source[[#This Row],[NC XLST FTES]]*525/(437.5*Source[[#This Row],[FTEF]]),0)</f>
        <v>0</v>
      </c>
      <c r="AN4542">
        <f>IF(Source[[#This Row],[Credit_Noncredit]]="Credit",Source[[#This Row],[Census Enrollment]],Source[[#This Row],[Noncredit Avg. Attendance]])</f>
        <v>41</v>
      </c>
    </row>
    <row r="4543" spans="1:40" x14ac:dyDescent="0.25">
      <c r="A4543" t="s">
        <v>1914</v>
      </c>
      <c r="B4543" t="s">
        <v>886</v>
      </c>
      <c r="C4543" t="s">
        <v>34</v>
      </c>
      <c r="D4543" t="s">
        <v>974</v>
      </c>
      <c r="E4543" s="4">
        <v>75368</v>
      </c>
      <c r="F4543" s="4" t="s">
        <v>979</v>
      </c>
      <c r="G4543" s="4">
        <v>37</v>
      </c>
      <c r="H4543" t="str">
        <f>CONCATENATE(Source[[#This Row],[Subject]],TRIM(Source[[#This Row],[Course]]))</f>
        <v>HIST37</v>
      </c>
      <c r="I4543" t="str">
        <f>VLOOKUP(Source[[#This Row],[SubjCrse]],'Courses and Categories'!$E$2:$G$1816,3,FALSE)</f>
        <v>Credit General Education</v>
      </c>
      <c r="J4543">
        <v>1</v>
      </c>
      <c r="K4543" t="s">
        <v>2084</v>
      </c>
      <c r="L4543" t="s">
        <v>39</v>
      </c>
      <c r="M4543" t="s">
        <v>903</v>
      </c>
      <c r="N4543" t="s">
        <v>59</v>
      </c>
      <c r="O4543">
        <v>940</v>
      </c>
      <c r="P4543">
        <v>1055</v>
      </c>
      <c r="Q4543" t="s">
        <v>422</v>
      </c>
      <c r="R4543">
        <v>214</v>
      </c>
      <c r="S4543" t="s">
        <v>134</v>
      </c>
      <c r="T4543">
        <v>1</v>
      </c>
      <c r="U4543" s="1">
        <v>43694</v>
      </c>
      <c r="V4543" s="1">
        <v>43819</v>
      </c>
      <c r="W4543" t="s">
        <v>2011</v>
      </c>
      <c r="X4543" t="s">
        <v>1929</v>
      </c>
      <c r="Y4543">
        <v>29</v>
      </c>
      <c r="Z4543">
        <v>29</v>
      </c>
      <c r="AA4543">
        <v>45</v>
      </c>
      <c r="AB4543">
        <v>64.444400000000002</v>
      </c>
      <c r="AD4543">
        <f>IF(ISBLANK(Source[[#This Row],[CrosslistID]]),1,1/COUNTIFS(Source[CrosslistID],Source[[#This Row],[CrosslistID]],Source[TermDesc],Source[[#This Row],[TermDesc]]))</f>
        <v>1</v>
      </c>
      <c r="AG4543">
        <v>0</v>
      </c>
      <c r="AH4543">
        <v>64.444400000000002</v>
      </c>
      <c r="AI4543">
        <v>2.9</v>
      </c>
      <c r="AJ4543">
        <v>2.9</v>
      </c>
      <c r="AK4543">
        <v>0.2</v>
      </c>
      <c r="AL45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43">
        <f>IF(AND(Source[[#This Row],[Credit_Noncredit]]="Noncredit",Source[[#This Row],[FTEF]]&gt;0),Source[[#This Row],[NC XLST FTES]]*525/(437.5*Source[[#This Row],[FTEF]]),0)</f>
        <v>0</v>
      </c>
      <c r="AN4543">
        <f>IF(Source[[#This Row],[Credit_Noncredit]]="Credit",Source[[#This Row],[Census Enrollment]],Source[[#This Row],[Noncredit Avg. Attendance]])</f>
        <v>29</v>
      </c>
    </row>
    <row r="4544" spans="1:40" x14ac:dyDescent="0.25">
      <c r="A4544" t="s">
        <v>1914</v>
      </c>
      <c r="B4544" t="s">
        <v>886</v>
      </c>
      <c r="C4544" t="s">
        <v>34</v>
      </c>
      <c r="D4544" t="s">
        <v>974</v>
      </c>
      <c r="E4544" s="4">
        <v>78827</v>
      </c>
      <c r="F4544" s="4" t="s">
        <v>979</v>
      </c>
      <c r="G4544" s="4">
        <v>40</v>
      </c>
      <c r="H4544" t="str">
        <f>CONCATENATE(Source[[#This Row],[Subject]],TRIM(Source[[#This Row],[Course]]))</f>
        <v>HIST40</v>
      </c>
      <c r="I4544" t="str">
        <f>VLOOKUP(Source[[#This Row],[SubjCrse]],'Courses and Categories'!$E$2:$G$1816,3,FALSE)</f>
        <v>Credit General Education</v>
      </c>
      <c r="J4544">
        <v>931</v>
      </c>
      <c r="K4544" t="s">
        <v>2085</v>
      </c>
      <c r="L4544" t="s">
        <v>39</v>
      </c>
      <c r="M4544" t="s">
        <v>897</v>
      </c>
      <c r="N4544" t="s">
        <v>42</v>
      </c>
      <c r="O4544" t="s">
        <v>42</v>
      </c>
      <c r="P4544" t="s">
        <v>42</v>
      </c>
      <c r="Q4544" t="s">
        <v>42</v>
      </c>
      <c r="S4544" t="s">
        <v>134</v>
      </c>
      <c r="T4544" t="s">
        <v>44</v>
      </c>
      <c r="U4544" s="1">
        <v>43711</v>
      </c>
      <c r="V4544" s="1">
        <v>43819</v>
      </c>
      <c r="W4544" t="s">
        <v>2067</v>
      </c>
      <c r="X4544" t="s">
        <v>918</v>
      </c>
      <c r="Y4544">
        <v>40</v>
      </c>
      <c r="Z4544">
        <v>39</v>
      </c>
      <c r="AA4544">
        <v>45</v>
      </c>
      <c r="AB4544">
        <v>86.666700000000006</v>
      </c>
      <c r="AD4544">
        <f>IF(ISBLANK(Source[[#This Row],[CrosslistID]]),1,1/COUNTIFS(Source[CrosslistID],Source[[#This Row],[CrosslistID]],Source[TermDesc],Source[[#This Row],[TermDesc]]))</f>
        <v>1</v>
      </c>
      <c r="AG4544">
        <v>0</v>
      </c>
      <c r="AH4544">
        <v>86.666700000000006</v>
      </c>
      <c r="AI4544">
        <v>3.9</v>
      </c>
      <c r="AJ4544">
        <v>4</v>
      </c>
      <c r="AK4544">
        <v>0.2</v>
      </c>
      <c r="AL45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44">
        <f>IF(AND(Source[[#This Row],[Credit_Noncredit]]="Noncredit",Source[[#This Row],[FTEF]]&gt;0),Source[[#This Row],[NC XLST FTES]]*525/(437.5*Source[[#This Row],[FTEF]]),0)</f>
        <v>0</v>
      </c>
      <c r="AN4544">
        <f>IF(Source[[#This Row],[Credit_Noncredit]]="Credit",Source[[#This Row],[Census Enrollment]],Source[[#This Row],[Noncredit Avg. Attendance]])</f>
        <v>40</v>
      </c>
    </row>
    <row r="4545" spans="1:40" x14ac:dyDescent="0.25">
      <c r="A4545" t="s">
        <v>1914</v>
      </c>
      <c r="B4545" t="s">
        <v>886</v>
      </c>
      <c r="C4545" t="s">
        <v>34</v>
      </c>
      <c r="D4545" t="s">
        <v>974</v>
      </c>
      <c r="E4545" s="4">
        <v>70056</v>
      </c>
      <c r="F4545" s="4" t="s">
        <v>979</v>
      </c>
      <c r="G4545" s="4" t="s">
        <v>2086</v>
      </c>
      <c r="H4545" t="str">
        <f>CONCATENATE(Source[[#This Row],[Subject]],TRIM(Source[[#This Row],[Course]]))</f>
        <v>HIST41A</v>
      </c>
      <c r="I4545" t="str">
        <f>VLOOKUP(Source[[#This Row],[SubjCrse]],'Courses and Categories'!$E$2:$G$1816,3,FALSE)</f>
        <v>Credit General Education</v>
      </c>
      <c r="J4545">
        <v>1</v>
      </c>
      <c r="K4545" t="s">
        <v>2087</v>
      </c>
      <c r="L4545" t="s">
        <v>39</v>
      </c>
      <c r="M4545" t="s">
        <v>903</v>
      </c>
      <c r="N4545" t="s">
        <v>1041</v>
      </c>
      <c r="O4545">
        <v>1210</v>
      </c>
      <c r="P4545">
        <v>1300</v>
      </c>
      <c r="Q4545" t="s">
        <v>240</v>
      </c>
      <c r="R4545">
        <v>258</v>
      </c>
      <c r="S4545" t="s">
        <v>134</v>
      </c>
      <c r="T4545">
        <v>1</v>
      </c>
      <c r="U4545" s="1">
        <v>43694</v>
      </c>
      <c r="V4545" s="1">
        <v>43819</v>
      </c>
      <c r="W4545" t="s">
        <v>1934</v>
      </c>
      <c r="X4545" t="s">
        <v>1929</v>
      </c>
      <c r="Y4545">
        <v>25</v>
      </c>
      <c r="Z4545">
        <v>23</v>
      </c>
      <c r="AA4545">
        <v>42</v>
      </c>
      <c r="AB4545">
        <v>54.761899999999997</v>
      </c>
      <c r="AD4545">
        <f>IF(ISBLANK(Source[[#This Row],[CrosslistID]]),1,1/COUNTIFS(Source[CrosslistID],Source[[#This Row],[CrosslistID]],Source[TermDesc],Source[[#This Row],[TermDesc]]))</f>
        <v>1</v>
      </c>
      <c r="AG4545">
        <v>0</v>
      </c>
      <c r="AH4545">
        <v>54.761899999999997</v>
      </c>
      <c r="AI4545">
        <v>2.5</v>
      </c>
      <c r="AJ4545">
        <v>2.5</v>
      </c>
      <c r="AK4545">
        <v>0.2</v>
      </c>
      <c r="AL45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45">
        <f>IF(AND(Source[[#This Row],[Credit_Noncredit]]="Noncredit",Source[[#This Row],[FTEF]]&gt;0),Source[[#This Row],[NC XLST FTES]]*525/(437.5*Source[[#This Row],[FTEF]]),0)</f>
        <v>0</v>
      </c>
      <c r="AN4545">
        <f>IF(Source[[#This Row],[Credit_Noncredit]]="Credit",Source[[#This Row],[Census Enrollment]],Source[[#This Row],[Noncredit Avg. Attendance]])</f>
        <v>25</v>
      </c>
    </row>
    <row r="4546" spans="1:40" x14ac:dyDescent="0.25">
      <c r="A4546" t="s">
        <v>1914</v>
      </c>
      <c r="B4546" t="s">
        <v>886</v>
      </c>
      <c r="C4546" t="s">
        <v>34</v>
      </c>
      <c r="D4546" t="s">
        <v>974</v>
      </c>
      <c r="E4546" s="4">
        <v>71703</v>
      </c>
      <c r="F4546" s="4" t="s">
        <v>979</v>
      </c>
      <c r="G4546" s="4" t="s">
        <v>2086</v>
      </c>
      <c r="H4546" t="str">
        <f>CONCATENATE(Source[[#This Row],[Subject]],TRIM(Source[[#This Row],[Course]]))</f>
        <v>HIST41A</v>
      </c>
      <c r="I4546" t="str">
        <f>VLOOKUP(Source[[#This Row],[SubjCrse]],'Courses and Categories'!$E$2:$G$1816,3,FALSE)</f>
        <v>Credit General Education</v>
      </c>
      <c r="J4546">
        <v>111</v>
      </c>
      <c r="K4546" t="s">
        <v>2087</v>
      </c>
      <c r="L4546" t="s">
        <v>39</v>
      </c>
      <c r="M4546" t="s">
        <v>903</v>
      </c>
      <c r="N4546" t="s">
        <v>59</v>
      </c>
      <c r="O4546">
        <v>1110</v>
      </c>
      <c r="P4546">
        <v>1225</v>
      </c>
      <c r="Q4546" t="s">
        <v>240</v>
      </c>
      <c r="R4546">
        <v>224</v>
      </c>
      <c r="S4546" t="s">
        <v>134</v>
      </c>
      <c r="T4546">
        <v>1</v>
      </c>
      <c r="U4546" s="1">
        <v>43694</v>
      </c>
      <c r="V4546" s="1">
        <v>43819</v>
      </c>
      <c r="W4546" t="s">
        <v>2088</v>
      </c>
      <c r="X4546" t="s">
        <v>1929</v>
      </c>
      <c r="Y4546">
        <v>29</v>
      </c>
      <c r="Z4546">
        <v>25</v>
      </c>
      <c r="AA4546">
        <v>45</v>
      </c>
      <c r="AB4546">
        <v>55.555599999999998</v>
      </c>
      <c r="AD4546">
        <f>IF(ISBLANK(Source[[#This Row],[CrosslistID]]),1,1/COUNTIFS(Source[CrosslistID],Source[[#This Row],[CrosslistID]],Source[TermDesc],Source[[#This Row],[TermDesc]]))</f>
        <v>1</v>
      </c>
      <c r="AG4546">
        <v>0</v>
      </c>
      <c r="AH4546">
        <v>55.555599999999998</v>
      </c>
      <c r="AI4546">
        <v>2.8</v>
      </c>
      <c r="AJ4546">
        <v>2.9</v>
      </c>
      <c r="AK4546">
        <v>0.2</v>
      </c>
      <c r="AL45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46">
        <f>IF(AND(Source[[#This Row],[Credit_Noncredit]]="Noncredit",Source[[#This Row],[FTEF]]&gt;0),Source[[#This Row],[NC XLST FTES]]*525/(437.5*Source[[#This Row],[FTEF]]),0)</f>
        <v>0</v>
      </c>
      <c r="AN4546">
        <f>IF(Source[[#This Row],[Credit_Noncredit]]="Credit",Source[[#This Row],[Census Enrollment]],Source[[#This Row],[Noncredit Avg. Attendance]])</f>
        <v>29</v>
      </c>
    </row>
    <row r="4547" spans="1:40" x14ac:dyDescent="0.25">
      <c r="A4547" t="s">
        <v>1914</v>
      </c>
      <c r="B4547" t="s">
        <v>886</v>
      </c>
      <c r="C4547" t="s">
        <v>34</v>
      </c>
      <c r="D4547" t="s">
        <v>974</v>
      </c>
      <c r="E4547" s="4">
        <v>70061</v>
      </c>
      <c r="F4547" s="4" t="s">
        <v>979</v>
      </c>
      <c r="G4547" s="4" t="s">
        <v>1346</v>
      </c>
      <c r="H4547" t="str">
        <f>CONCATENATE(Source[[#This Row],[Subject]],TRIM(Source[[#This Row],[Course]]))</f>
        <v>HIST41B</v>
      </c>
      <c r="I4547" t="str">
        <f>VLOOKUP(Source[[#This Row],[SubjCrse]],'Courses and Categories'!$E$2:$G$1816,3,FALSE)</f>
        <v>Credit General Education</v>
      </c>
      <c r="J4547">
        <v>1</v>
      </c>
      <c r="K4547" t="s">
        <v>2089</v>
      </c>
      <c r="L4547" t="s">
        <v>39</v>
      </c>
      <c r="M4547" t="s">
        <v>903</v>
      </c>
      <c r="N4547" t="s">
        <v>59</v>
      </c>
      <c r="O4547">
        <v>940</v>
      </c>
      <c r="P4547">
        <v>1055</v>
      </c>
      <c r="Q4547" t="s">
        <v>240</v>
      </c>
      <c r="R4547">
        <v>224</v>
      </c>
      <c r="S4547" t="s">
        <v>134</v>
      </c>
      <c r="T4547">
        <v>1</v>
      </c>
      <c r="U4547" s="1">
        <v>43694</v>
      </c>
      <c r="V4547" s="1">
        <v>43819</v>
      </c>
      <c r="W4547" t="s">
        <v>2088</v>
      </c>
      <c r="X4547" t="s">
        <v>1929</v>
      </c>
      <c r="Y4547">
        <v>33</v>
      </c>
      <c r="Z4547">
        <v>24</v>
      </c>
      <c r="AA4547">
        <v>45</v>
      </c>
      <c r="AB4547">
        <v>53.333300000000001</v>
      </c>
      <c r="AD4547">
        <f>IF(ISBLANK(Source[[#This Row],[CrosslistID]]),1,1/COUNTIFS(Source[CrosslistID],Source[[#This Row],[CrosslistID]],Source[TermDesc],Source[[#This Row],[TermDesc]]))</f>
        <v>1</v>
      </c>
      <c r="AG4547">
        <v>0</v>
      </c>
      <c r="AH4547">
        <v>53.333300000000001</v>
      </c>
      <c r="AI4547">
        <v>3.1</v>
      </c>
      <c r="AJ4547">
        <v>3.3</v>
      </c>
      <c r="AK4547">
        <v>0.2</v>
      </c>
      <c r="AL45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47">
        <f>IF(AND(Source[[#This Row],[Credit_Noncredit]]="Noncredit",Source[[#This Row],[FTEF]]&gt;0),Source[[#This Row],[NC XLST FTES]]*525/(437.5*Source[[#This Row],[FTEF]]),0)</f>
        <v>0</v>
      </c>
      <c r="AN4547">
        <f>IF(Source[[#This Row],[Credit_Noncredit]]="Credit",Source[[#This Row],[Census Enrollment]],Source[[#This Row],[Noncredit Avg. Attendance]])</f>
        <v>33</v>
      </c>
    </row>
    <row r="4548" spans="1:40" x14ac:dyDescent="0.25">
      <c r="A4548" t="s">
        <v>1914</v>
      </c>
      <c r="B4548" t="s">
        <v>886</v>
      </c>
      <c r="C4548" t="s">
        <v>34</v>
      </c>
      <c r="D4548" t="s">
        <v>974</v>
      </c>
      <c r="E4548" s="4">
        <v>70014</v>
      </c>
      <c r="F4548" s="4" t="s">
        <v>979</v>
      </c>
      <c r="G4548" s="4">
        <v>45</v>
      </c>
      <c r="H4548" t="str">
        <f>CONCATENATE(Source[[#This Row],[Subject]],TRIM(Source[[#This Row],[Course]]))</f>
        <v>HIST45</v>
      </c>
      <c r="I4548" t="str">
        <f>VLOOKUP(Source[[#This Row],[SubjCrse]],'Courses and Categories'!$E$2:$G$1816,3,FALSE)</f>
        <v>Credit General Education</v>
      </c>
      <c r="J4548">
        <v>1</v>
      </c>
      <c r="K4548" t="s">
        <v>2090</v>
      </c>
      <c r="L4548" t="s">
        <v>39</v>
      </c>
      <c r="M4548" t="s">
        <v>903</v>
      </c>
      <c r="N4548" t="s">
        <v>59</v>
      </c>
      <c r="O4548">
        <v>1410</v>
      </c>
      <c r="P4548">
        <v>1525</v>
      </c>
      <c r="Q4548" t="s">
        <v>240</v>
      </c>
      <c r="R4548">
        <v>258</v>
      </c>
      <c r="S4548" t="s">
        <v>134</v>
      </c>
      <c r="T4548">
        <v>1</v>
      </c>
      <c r="U4548" s="1">
        <v>43694</v>
      </c>
      <c r="V4548" s="1">
        <v>43819</v>
      </c>
      <c r="W4548" t="s">
        <v>2091</v>
      </c>
      <c r="X4548" t="s">
        <v>1929</v>
      </c>
      <c r="Y4548">
        <v>28</v>
      </c>
      <c r="Z4548">
        <v>22</v>
      </c>
      <c r="AA4548">
        <v>45</v>
      </c>
      <c r="AB4548">
        <v>48.8889</v>
      </c>
      <c r="AD4548">
        <f>IF(ISBLANK(Source[[#This Row],[CrosslistID]]),1,1/COUNTIFS(Source[CrosslistID],Source[[#This Row],[CrosslistID]],Source[TermDesc],Source[[#This Row],[TermDesc]]))</f>
        <v>1</v>
      </c>
      <c r="AG4548">
        <v>0</v>
      </c>
      <c r="AH4548">
        <v>48.8889</v>
      </c>
      <c r="AI4548">
        <v>2.7</v>
      </c>
      <c r="AJ4548">
        <v>2.8</v>
      </c>
      <c r="AK4548">
        <v>0.2</v>
      </c>
      <c r="AL45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48">
        <f>IF(AND(Source[[#This Row],[Credit_Noncredit]]="Noncredit",Source[[#This Row],[FTEF]]&gt;0),Source[[#This Row],[NC XLST FTES]]*525/(437.5*Source[[#This Row],[FTEF]]),0)</f>
        <v>0</v>
      </c>
      <c r="AN4548">
        <f>IF(Source[[#This Row],[Credit_Noncredit]]="Credit",Source[[#This Row],[Census Enrollment]],Source[[#This Row],[Noncredit Avg. Attendance]])</f>
        <v>28</v>
      </c>
    </row>
    <row r="4549" spans="1:40" x14ac:dyDescent="0.25">
      <c r="A4549" t="s">
        <v>1914</v>
      </c>
      <c r="B4549" t="s">
        <v>886</v>
      </c>
      <c r="C4549" t="s">
        <v>34</v>
      </c>
      <c r="D4549" t="s">
        <v>974</v>
      </c>
      <c r="E4549" s="4">
        <v>77491</v>
      </c>
      <c r="F4549" s="4" t="s">
        <v>979</v>
      </c>
      <c r="G4549" s="4">
        <v>46</v>
      </c>
      <c r="H4549" t="str">
        <f>CONCATENATE(Source[[#This Row],[Subject]],TRIM(Source[[#This Row],[Course]]))</f>
        <v>HIST46</v>
      </c>
      <c r="I4549" t="str">
        <f>VLOOKUP(Source[[#This Row],[SubjCrse]],'Courses and Categories'!$E$2:$G$1816,3,FALSE)</f>
        <v>Credit Other</v>
      </c>
      <c r="J4549">
        <v>1</v>
      </c>
      <c r="K4549" t="s">
        <v>2092</v>
      </c>
      <c r="L4549" t="s">
        <v>39</v>
      </c>
      <c r="M4549" t="s">
        <v>1063</v>
      </c>
      <c r="N4549" t="s">
        <v>42</v>
      </c>
      <c r="O4549" t="s">
        <v>42</v>
      </c>
      <c r="P4549" t="s">
        <v>42</v>
      </c>
      <c r="Q4549" t="s">
        <v>42</v>
      </c>
      <c r="S4549" t="s">
        <v>134</v>
      </c>
      <c r="T4549">
        <v>1</v>
      </c>
      <c r="U4549" s="1">
        <v>43694</v>
      </c>
      <c r="V4549" s="1">
        <v>43819</v>
      </c>
      <c r="W4549" t="s">
        <v>2093</v>
      </c>
      <c r="X4549" t="s">
        <v>954</v>
      </c>
      <c r="Y4549">
        <v>1</v>
      </c>
      <c r="Z4549">
        <v>0</v>
      </c>
      <c r="AA4549">
        <v>5</v>
      </c>
      <c r="AB4549">
        <v>0</v>
      </c>
      <c r="AD4549">
        <f>IF(ISBLANK(Source[[#This Row],[CrosslistID]]),1,1/COUNTIFS(Source[CrosslistID],Source[[#This Row],[CrosslistID]],Source[TermDesc],Source[[#This Row],[TermDesc]]))</f>
        <v>1</v>
      </c>
      <c r="AG4549">
        <v>0</v>
      </c>
      <c r="AH4549">
        <v>0</v>
      </c>
      <c r="AI4549">
        <v>3.3000000000000002E-2</v>
      </c>
      <c r="AJ4549">
        <v>3.3000000000000002E-2</v>
      </c>
      <c r="AK4549">
        <v>0</v>
      </c>
      <c r="AL45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49">
        <f>IF(AND(Source[[#This Row],[Credit_Noncredit]]="Noncredit",Source[[#This Row],[FTEF]]&gt;0),Source[[#This Row],[NC XLST FTES]]*525/(437.5*Source[[#This Row],[FTEF]]),0)</f>
        <v>0</v>
      </c>
      <c r="AN4549">
        <f>IF(Source[[#This Row],[Credit_Noncredit]]="Credit",Source[[#This Row],[Census Enrollment]],Source[[#This Row],[Noncredit Avg. Attendance]])</f>
        <v>1</v>
      </c>
    </row>
    <row r="4550" spans="1:40" x14ac:dyDescent="0.25">
      <c r="A4550" t="s">
        <v>1914</v>
      </c>
      <c r="B4550" t="s">
        <v>886</v>
      </c>
      <c r="C4550" t="s">
        <v>34</v>
      </c>
      <c r="D4550" t="s">
        <v>974</v>
      </c>
      <c r="E4550" s="4">
        <v>70787</v>
      </c>
      <c r="F4550" s="4" t="s">
        <v>979</v>
      </c>
      <c r="G4550" s="4">
        <v>49</v>
      </c>
      <c r="H4550" t="str">
        <f>CONCATENATE(Source[[#This Row],[Subject]],TRIM(Source[[#This Row],[Course]]))</f>
        <v>HIST49</v>
      </c>
      <c r="I4550" t="str">
        <f>VLOOKUP(Source[[#This Row],[SubjCrse]],'Courses and Categories'!$E$2:$G$1816,3,FALSE)</f>
        <v>Credit General Education</v>
      </c>
      <c r="J4550">
        <v>1</v>
      </c>
      <c r="K4550" t="s">
        <v>2094</v>
      </c>
      <c r="L4550" t="s">
        <v>39</v>
      </c>
      <c r="M4550" t="s">
        <v>903</v>
      </c>
      <c r="N4550" t="s">
        <v>1041</v>
      </c>
      <c r="O4550">
        <v>910</v>
      </c>
      <c r="P4550">
        <v>1000</v>
      </c>
      <c r="Q4550" t="s">
        <v>850</v>
      </c>
      <c r="R4550">
        <v>553</v>
      </c>
      <c r="S4550" t="s">
        <v>134</v>
      </c>
      <c r="T4550">
        <v>1</v>
      </c>
      <c r="U4550" s="1">
        <v>43694</v>
      </c>
      <c r="V4550" s="1">
        <v>43819</v>
      </c>
      <c r="W4550" t="s">
        <v>2093</v>
      </c>
      <c r="X4550" t="s">
        <v>1929</v>
      </c>
      <c r="Y4550">
        <v>26</v>
      </c>
      <c r="Z4550">
        <v>21</v>
      </c>
      <c r="AA4550">
        <v>38</v>
      </c>
      <c r="AB4550">
        <v>55.263199999999998</v>
      </c>
      <c r="AD4550">
        <f>IF(ISBLANK(Source[[#This Row],[CrosslistID]]),1,1/COUNTIFS(Source[CrosslistID],Source[[#This Row],[CrosslistID]],Source[TermDesc],Source[[#This Row],[TermDesc]]))</f>
        <v>1</v>
      </c>
      <c r="AG4550">
        <v>0</v>
      </c>
      <c r="AH4550">
        <v>55.263199999999998</v>
      </c>
      <c r="AI4550">
        <v>2.6</v>
      </c>
      <c r="AJ4550">
        <v>2.6</v>
      </c>
      <c r="AK4550">
        <v>0.2</v>
      </c>
      <c r="AL45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50">
        <f>IF(AND(Source[[#This Row],[Credit_Noncredit]]="Noncredit",Source[[#This Row],[FTEF]]&gt;0),Source[[#This Row],[NC XLST FTES]]*525/(437.5*Source[[#This Row],[FTEF]]),0)</f>
        <v>0</v>
      </c>
      <c r="AN4550">
        <f>IF(Source[[#This Row],[Credit_Noncredit]]="Credit",Source[[#This Row],[Census Enrollment]],Source[[#This Row],[Noncredit Avg. Attendance]])</f>
        <v>26</v>
      </c>
    </row>
    <row r="4551" spans="1:40" x14ac:dyDescent="0.25">
      <c r="A4551" t="s">
        <v>1914</v>
      </c>
      <c r="B4551" t="s">
        <v>886</v>
      </c>
      <c r="C4551" t="s">
        <v>34</v>
      </c>
      <c r="D4551" t="s">
        <v>974</v>
      </c>
      <c r="E4551" s="4">
        <v>70789</v>
      </c>
      <c r="F4551" s="4" t="s">
        <v>2095</v>
      </c>
      <c r="G4551" s="4">
        <v>2</v>
      </c>
      <c r="H4551" t="str">
        <f>CONCATENATE(Source[[#This Row],[Subject]],TRIM(Source[[#This Row],[Course]]))</f>
        <v>PHIL2</v>
      </c>
      <c r="I4551" t="str">
        <f>VLOOKUP(Source[[#This Row],[SubjCrse]],'Courses and Categories'!$E$2:$G$1816,3,FALSE)</f>
        <v>Credit General Education</v>
      </c>
      <c r="J4551">
        <v>1</v>
      </c>
      <c r="K4551" t="s">
        <v>2096</v>
      </c>
      <c r="L4551" t="s">
        <v>39</v>
      </c>
      <c r="M4551" t="s">
        <v>903</v>
      </c>
      <c r="N4551" t="s">
        <v>1041</v>
      </c>
      <c r="O4551">
        <v>810</v>
      </c>
      <c r="P4551">
        <v>900</v>
      </c>
      <c r="Q4551" t="s">
        <v>420</v>
      </c>
      <c r="R4551">
        <v>261</v>
      </c>
      <c r="S4551" t="s">
        <v>134</v>
      </c>
      <c r="T4551">
        <v>1</v>
      </c>
      <c r="U4551" s="1">
        <v>43694</v>
      </c>
      <c r="V4551" s="1">
        <v>43819</v>
      </c>
      <c r="W4551" t="s">
        <v>2097</v>
      </c>
      <c r="X4551" t="s">
        <v>1929</v>
      </c>
      <c r="Y4551">
        <v>33</v>
      </c>
      <c r="Z4551">
        <v>31</v>
      </c>
      <c r="AA4551">
        <v>45</v>
      </c>
      <c r="AB4551">
        <v>68.888900000000007</v>
      </c>
      <c r="AD4551">
        <f>IF(ISBLANK(Source[[#This Row],[CrosslistID]]),1,1/COUNTIFS(Source[CrosslistID],Source[[#This Row],[CrosslistID]],Source[TermDesc],Source[[#This Row],[TermDesc]]))</f>
        <v>1</v>
      </c>
      <c r="AG4551">
        <v>0</v>
      </c>
      <c r="AH4551">
        <v>68.888900000000007</v>
      </c>
      <c r="AI4551">
        <v>2.9</v>
      </c>
      <c r="AJ4551">
        <v>3.3</v>
      </c>
      <c r="AK4551">
        <v>0.2</v>
      </c>
      <c r="AL45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51">
        <f>IF(AND(Source[[#This Row],[Credit_Noncredit]]="Noncredit",Source[[#This Row],[FTEF]]&gt;0),Source[[#This Row],[NC XLST FTES]]*525/(437.5*Source[[#This Row],[FTEF]]),0)</f>
        <v>0</v>
      </c>
      <c r="AN4551">
        <f>IF(Source[[#This Row],[Credit_Noncredit]]="Credit",Source[[#This Row],[Census Enrollment]],Source[[#This Row],[Noncredit Avg. Attendance]])</f>
        <v>33</v>
      </c>
    </row>
    <row r="4552" spans="1:40" x14ac:dyDescent="0.25">
      <c r="A4552" t="s">
        <v>1914</v>
      </c>
      <c r="B4552" t="s">
        <v>886</v>
      </c>
      <c r="C4552" t="s">
        <v>34</v>
      </c>
      <c r="D4552" t="s">
        <v>974</v>
      </c>
      <c r="E4552" s="4">
        <v>77063</v>
      </c>
      <c r="F4552" s="4" t="s">
        <v>2095</v>
      </c>
      <c r="G4552" s="4">
        <v>2</v>
      </c>
      <c r="H4552" t="str">
        <f>CONCATENATE(Source[[#This Row],[Subject]],TRIM(Source[[#This Row],[Course]]))</f>
        <v>PHIL2</v>
      </c>
      <c r="I4552" t="str">
        <f>VLOOKUP(Source[[#This Row],[SubjCrse]],'Courses and Categories'!$E$2:$G$1816,3,FALSE)</f>
        <v>Credit General Education</v>
      </c>
      <c r="J4552">
        <v>2</v>
      </c>
      <c r="K4552" t="s">
        <v>2096</v>
      </c>
      <c r="L4552" t="s">
        <v>39</v>
      </c>
      <c r="M4552" t="s">
        <v>903</v>
      </c>
      <c r="N4552" t="s">
        <v>1041</v>
      </c>
      <c r="O4552">
        <v>1010</v>
      </c>
      <c r="P4552">
        <v>1100</v>
      </c>
      <c r="Q4552" t="s">
        <v>233</v>
      </c>
      <c r="R4552">
        <v>308</v>
      </c>
      <c r="S4552" t="s">
        <v>134</v>
      </c>
      <c r="T4552">
        <v>1</v>
      </c>
      <c r="U4552" s="1">
        <v>43694</v>
      </c>
      <c r="V4552" s="1">
        <v>43819</v>
      </c>
      <c r="W4552" t="s">
        <v>2098</v>
      </c>
      <c r="X4552" t="s">
        <v>1929</v>
      </c>
      <c r="Y4552">
        <v>33</v>
      </c>
      <c r="Z4552">
        <v>31</v>
      </c>
      <c r="AA4552">
        <v>45</v>
      </c>
      <c r="AB4552">
        <v>68.888900000000007</v>
      </c>
      <c r="AD4552">
        <f>IF(ISBLANK(Source[[#This Row],[CrosslistID]]),1,1/COUNTIFS(Source[CrosslistID],Source[[#This Row],[CrosslistID]],Source[TermDesc],Source[[#This Row],[TermDesc]]))</f>
        <v>1</v>
      </c>
      <c r="AG4552">
        <v>0</v>
      </c>
      <c r="AH4552">
        <v>68.888900000000007</v>
      </c>
      <c r="AI4552">
        <v>2.9</v>
      </c>
      <c r="AJ4552">
        <v>3.3</v>
      </c>
      <c r="AK4552">
        <v>0.2</v>
      </c>
      <c r="AL45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52">
        <f>IF(AND(Source[[#This Row],[Credit_Noncredit]]="Noncredit",Source[[#This Row],[FTEF]]&gt;0),Source[[#This Row],[NC XLST FTES]]*525/(437.5*Source[[#This Row],[FTEF]]),0)</f>
        <v>0</v>
      </c>
      <c r="AN4552">
        <f>IF(Source[[#This Row],[Credit_Noncredit]]="Credit",Source[[#This Row],[Census Enrollment]],Source[[#This Row],[Noncredit Avg. Attendance]])</f>
        <v>33</v>
      </c>
    </row>
    <row r="4553" spans="1:40" x14ac:dyDescent="0.25">
      <c r="A4553" t="s">
        <v>1914</v>
      </c>
      <c r="B4553" t="s">
        <v>886</v>
      </c>
      <c r="C4553" t="s">
        <v>34</v>
      </c>
      <c r="D4553" t="s">
        <v>974</v>
      </c>
      <c r="E4553" s="4">
        <v>70790</v>
      </c>
      <c r="F4553" s="4" t="s">
        <v>2095</v>
      </c>
      <c r="G4553" s="4">
        <v>2</v>
      </c>
      <c r="H4553" t="str">
        <f>CONCATENATE(Source[[#This Row],[Subject]],TRIM(Source[[#This Row],[Course]]))</f>
        <v>PHIL2</v>
      </c>
      <c r="I4553" t="str">
        <f>VLOOKUP(Source[[#This Row],[SubjCrse]],'Courses and Categories'!$E$2:$G$1816,3,FALSE)</f>
        <v>Credit General Education</v>
      </c>
      <c r="J4553">
        <v>3</v>
      </c>
      <c r="K4553" t="s">
        <v>2096</v>
      </c>
      <c r="L4553" t="s">
        <v>39</v>
      </c>
      <c r="M4553" t="s">
        <v>903</v>
      </c>
      <c r="N4553" t="s">
        <v>105</v>
      </c>
      <c r="O4553">
        <v>1110</v>
      </c>
      <c r="P4553">
        <v>1225</v>
      </c>
      <c r="Q4553" t="s">
        <v>240</v>
      </c>
      <c r="R4553">
        <v>222</v>
      </c>
      <c r="S4553" t="s">
        <v>134</v>
      </c>
      <c r="T4553">
        <v>1</v>
      </c>
      <c r="U4553" s="1">
        <v>43694</v>
      </c>
      <c r="V4553" s="1">
        <v>43819</v>
      </c>
      <c r="W4553" t="s">
        <v>2097</v>
      </c>
      <c r="X4553" t="s">
        <v>1929</v>
      </c>
      <c r="Y4553">
        <v>36</v>
      </c>
      <c r="Z4553">
        <v>29</v>
      </c>
      <c r="AA4553">
        <v>35</v>
      </c>
      <c r="AB4553">
        <v>82.857100000000003</v>
      </c>
      <c r="AD4553">
        <f>IF(ISBLANK(Source[[#This Row],[CrosslistID]]),1,1/COUNTIFS(Source[CrosslistID],Source[[#This Row],[CrosslistID]],Source[TermDesc],Source[[#This Row],[TermDesc]]))</f>
        <v>1</v>
      </c>
      <c r="AG4553">
        <v>0</v>
      </c>
      <c r="AH4553">
        <v>82.857100000000003</v>
      </c>
      <c r="AI4553">
        <v>3.4</v>
      </c>
      <c r="AJ4553">
        <v>3.6</v>
      </c>
      <c r="AK4553">
        <v>0.2</v>
      </c>
      <c r="AL45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53">
        <f>IF(AND(Source[[#This Row],[Credit_Noncredit]]="Noncredit",Source[[#This Row],[FTEF]]&gt;0),Source[[#This Row],[NC XLST FTES]]*525/(437.5*Source[[#This Row],[FTEF]]),0)</f>
        <v>0</v>
      </c>
      <c r="AN4553">
        <f>IF(Source[[#This Row],[Credit_Noncredit]]="Credit",Source[[#This Row],[Census Enrollment]],Source[[#This Row],[Noncredit Avg. Attendance]])</f>
        <v>36</v>
      </c>
    </row>
    <row r="4554" spans="1:40" x14ac:dyDescent="0.25">
      <c r="A4554" t="s">
        <v>1914</v>
      </c>
      <c r="B4554" t="s">
        <v>886</v>
      </c>
      <c r="C4554" t="s">
        <v>34</v>
      </c>
      <c r="D4554" t="s">
        <v>974</v>
      </c>
      <c r="E4554" s="4">
        <v>71605</v>
      </c>
      <c r="F4554" s="4" t="s">
        <v>2095</v>
      </c>
      <c r="G4554" s="4">
        <v>2</v>
      </c>
      <c r="H4554" t="str">
        <f>CONCATENATE(Source[[#This Row],[Subject]],TRIM(Source[[#This Row],[Course]]))</f>
        <v>PHIL2</v>
      </c>
      <c r="I4554" t="str">
        <f>VLOOKUP(Source[[#This Row],[SubjCrse]],'Courses and Categories'!$E$2:$G$1816,3,FALSE)</f>
        <v>Credit General Education</v>
      </c>
      <c r="J4554">
        <v>4</v>
      </c>
      <c r="K4554" t="s">
        <v>2096</v>
      </c>
      <c r="L4554" t="s">
        <v>39</v>
      </c>
      <c r="M4554" t="s">
        <v>903</v>
      </c>
      <c r="N4554" t="s">
        <v>1041</v>
      </c>
      <c r="O4554">
        <v>1110</v>
      </c>
      <c r="P4554">
        <v>1200</v>
      </c>
      <c r="Q4554" t="s">
        <v>233</v>
      </c>
      <c r="R4554">
        <v>303</v>
      </c>
      <c r="S4554" t="s">
        <v>134</v>
      </c>
      <c r="T4554">
        <v>1</v>
      </c>
      <c r="U4554" s="1">
        <v>43694</v>
      </c>
      <c r="V4554" s="1">
        <v>43819</v>
      </c>
      <c r="W4554" t="s">
        <v>2098</v>
      </c>
      <c r="X4554" t="s">
        <v>1929</v>
      </c>
      <c r="Y4554">
        <v>38</v>
      </c>
      <c r="Z4554">
        <v>36</v>
      </c>
      <c r="AA4554">
        <v>50</v>
      </c>
      <c r="AB4554">
        <v>72</v>
      </c>
      <c r="AD4554">
        <f>IF(ISBLANK(Source[[#This Row],[CrosslistID]]),1,1/COUNTIFS(Source[CrosslistID],Source[[#This Row],[CrosslistID]],Source[TermDesc],Source[[#This Row],[TermDesc]]))</f>
        <v>1</v>
      </c>
      <c r="AG4554">
        <v>0</v>
      </c>
      <c r="AH4554">
        <v>72</v>
      </c>
      <c r="AI4554">
        <v>3.6</v>
      </c>
      <c r="AJ4554">
        <v>3.8</v>
      </c>
      <c r="AK4554">
        <v>0.2</v>
      </c>
      <c r="AL45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54">
        <f>IF(AND(Source[[#This Row],[Credit_Noncredit]]="Noncredit",Source[[#This Row],[FTEF]]&gt;0),Source[[#This Row],[NC XLST FTES]]*525/(437.5*Source[[#This Row],[FTEF]]),0)</f>
        <v>0</v>
      </c>
      <c r="AN4554">
        <f>IF(Source[[#This Row],[Credit_Noncredit]]="Credit",Source[[#This Row],[Census Enrollment]],Source[[#This Row],[Noncredit Avg. Attendance]])</f>
        <v>38</v>
      </c>
    </row>
    <row r="4555" spans="1:40" x14ac:dyDescent="0.25">
      <c r="A4555" t="s">
        <v>1914</v>
      </c>
      <c r="B4555" t="s">
        <v>886</v>
      </c>
      <c r="C4555" t="s">
        <v>34</v>
      </c>
      <c r="D4555" t="s">
        <v>974</v>
      </c>
      <c r="E4555" s="4">
        <v>70793</v>
      </c>
      <c r="F4555" s="4" t="s">
        <v>2095</v>
      </c>
      <c r="G4555" s="4">
        <v>2</v>
      </c>
      <c r="H4555" t="str">
        <f>CONCATENATE(Source[[#This Row],[Subject]],TRIM(Source[[#This Row],[Course]]))</f>
        <v>PHIL2</v>
      </c>
      <c r="I4555" t="str">
        <f>VLOOKUP(Source[[#This Row],[SubjCrse]],'Courses and Categories'!$E$2:$G$1816,3,FALSE)</f>
        <v>Credit General Education</v>
      </c>
      <c r="J4555">
        <v>501</v>
      </c>
      <c r="K4555" t="s">
        <v>2096</v>
      </c>
      <c r="L4555" t="s">
        <v>87</v>
      </c>
      <c r="M4555" t="s">
        <v>903</v>
      </c>
      <c r="N4555" t="s">
        <v>185</v>
      </c>
      <c r="O4555">
        <v>1830</v>
      </c>
      <c r="P4555">
        <v>2120</v>
      </c>
      <c r="Q4555" t="s">
        <v>233</v>
      </c>
      <c r="R4555">
        <v>302</v>
      </c>
      <c r="S4555" t="s">
        <v>134</v>
      </c>
      <c r="T4555">
        <v>1</v>
      </c>
      <c r="U4555" s="1">
        <v>43694</v>
      </c>
      <c r="V4555" s="1">
        <v>43819</v>
      </c>
      <c r="W4555" t="s">
        <v>1501</v>
      </c>
      <c r="X4555" t="s">
        <v>1929</v>
      </c>
      <c r="Y4555">
        <v>39</v>
      </c>
      <c r="Z4555">
        <v>34</v>
      </c>
      <c r="AA4555">
        <v>45</v>
      </c>
      <c r="AB4555">
        <v>75.555599999999998</v>
      </c>
      <c r="AD4555">
        <f>IF(ISBLANK(Source[[#This Row],[CrosslistID]]),1,1/COUNTIFS(Source[CrosslistID],Source[[#This Row],[CrosslistID]],Source[TermDesc],Source[[#This Row],[TermDesc]]))</f>
        <v>1</v>
      </c>
      <c r="AG4555">
        <v>0</v>
      </c>
      <c r="AH4555">
        <v>75.555599999999998</v>
      </c>
      <c r="AI4555">
        <v>3.9</v>
      </c>
      <c r="AJ4555">
        <v>3.9</v>
      </c>
      <c r="AK4555">
        <v>0.2</v>
      </c>
      <c r="AL45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55">
        <f>IF(AND(Source[[#This Row],[Credit_Noncredit]]="Noncredit",Source[[#This Row],[FTEF]]&gt;0),Source[[#This Row],[NC XLST FTES]]*525/(437.5*Source[[#This Row],[FTEF]]),0)</f>
        <v>0</v>
      </c>
      <c r="AN4555">
        <f>IF(Source[[#This Row],[Credit_Noncredit]]="Credit",Source[[#This Row],[Census Enrollment]],Source[[#This Row],[Noncredit Avg. Attendance]])</f>
        <v>39</v>
      </c>
    </row>
    <row r="4556" spans="1:40" x14ac:dyDescent="0.25">
      <c r="A4556" t="s">
        <v>1914</v>
      </c>
      <c r="B4556" t="s">
        <v>886</v>
      </c>
      <c r="C4556" t="s">
        <v>34</v>
      </c>
      <c r="D4556" t="s">
        <v>974</v>
      </c>
      <c r="E4556" s="4">
        <v>70794</v>
      </c>
      <c r="F4556" s="4" t="s">
        <v>2095</v>
      </c>
      <c r="G4556" s="4">
        <v>4</v>
      </c>
      <c r="H4556" t="str">
        <f>CONCATENATE(Source[[#This Row],[Subject]],TRIM(Source[[#This Row],[Course]]))</f>
        <v>PHIL4</v>
      </c>
      <c r="I4556" t="str">
        <f>VLOOKUP(Source[[#This Row],[SubjCrse]],'Courses and Categories'!$E$2:$G$1816,3,FALSE)</f>
        <v>Credit General Education</v>
      </c>
      <c r="J4556">
        <v>1</v>
      </c>
      <c r="K4556" t="s">
        <v>2099</v>
      </c>
      <c r="L4556" t="s">
        <v>39</v>
      </c>
      <c r="M4556" t="s">
        <v>903</v>
      </c>
      <c r="N4556" t="s">
        <v>1041</v>
      </c>
      <c r="O4556">
        <v>1210</v>
      </c>
      <c r="P4556">
        <v>1300</v>
      </c>
      <c r="Q4556" t="s">
        <v>233</v>
      </c>
      <c r="R4556">
        <v>303</v>
      </c>
      <c r="S4556" t="s">
        <v>134</v>
      </c>
      <c r="T4556">
        <v>1</v>
      </c>
      <c r="U4556" s="1">
        <v>43694</v>
      </c>
      <c r="V4556" s="1">
        <v>43819</v>
      </c>
      <c r="W4556" t="s">
        <v>2098</v>
      </c>
      <c r="X4556" t="s">
        <v>1929</v>
      </c>
      <c r="Y4556">
        <v>28</v>
      </c>
      <c r="Z4556">
        <v>26</v>
      </c>
      <c r="AA4556">
        <v>45</v>
      </c>
      <c r="AB4556">
        <v>57.777799999999999</v>
      </c>
      <c r="AD4556">
        <f>IF(ISBLANK(Source[[#This Row],[CrosslistID]]),1,1/COUNTIFS(Source[CrosslistID],Source[[#This Row],[CrosslistID]],Source[TermDesc],Source[[#This Row],[TermDesc]]))</f>
        <v>1</v>
      </c>
      <c r="AG4556">
        <v>0</v>
      </c>
      <c r="AH4556">
        <v>57.777799999999999</v>
      </c>
      <c r="AI4556">
        <v>2.5</v>
      </c>
      <c r="AJ4556">
        <v>2.8</v>
      </c>
      <c r="AK4556">
        <v>0.2</v>
      </c>
      <c r="AL45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56">
        <f>IF(AND(Source[[#This Row],[Credit_Noncredit]]="Noncredit",Source[[#This Row],[FTEF]]&gt;0),Source[[#This Row],[NC XLST FTES]]*525/(437.5*Source[[#This Row],[FTEF]]),0)</f>
        <v>0</v>
      </c>
      <c r="AN4556">
        <f>IF(Source[[#This Row],[Credit_Noncredit]]="Credit",Source[[#This Row],[Census Enrollment]],Source[[#This Row],[Noncredit Avg. Attendance]])</f>
        <v>28</v>
      </c>
    </row>
    <row r="4557" spans="1:40" x14ac:dyDescent="0.25">
      <c r="A4557" t="s">
        <v>1914</v>
      </c>
      <c r="B4557" t="s">
        <v>886</v>
      </c>
      <c r="C4557" t="s">
        <v>34</v>
      </c>
      <c r="D4557" t="s">
        <v>974</v>
      </c>
      <c r="E4557" s="4">
        <v>71387</v>
      </c>
      <c r="F4557" s="4" t="s">
        <v>2095</v>
      </c>
      <c r="G4557" s="4">
        <v>4</v>
      </c>
      <c r="H4557" t="str">
        <f>CONCATENATE(Source[[#This Row],[Subject]],TRIM(Source[[#This Row],[Course]]))</f>
        <v>PHIL4</v>
      </c>
      <c r="I4557" t="str">
        <f>VLOOKUP(Source[[#This Row],[SubjCrse]],'Courses and Categories'!$E$2:$G$1816,3,FALSE)</f>
        <v>Credit General Education</v>
      </c>
      <c r="J4557">
        <v>2</v>
      </c>
      <c r="K4557" t="s">
        <v>2099</v>
      </c>
      <c r="L4557" t="s">
        <v>39</v>
      </c>
      <c r="M4557" t="s">
        <v>903</v>
      </c>
      <c r="N4557" t="s">
        <v>59</v>
      </c>
      <c r="O4557">
        <v>940</v>
      </c>
      <c r="P4557">
        <v>1055</v>
      </c>
      <c r="Q4557" t="s">
        <v>240</v>
      </c>
      <c r="R4557">
        <v>229</v>
      </c>
      <c r="S4557" t="s">
        <v>134</v>
      </c>
      <c r="T4557">
        <v>1</v>
      </c>
      <c r="U4557" s="1">
        <v>43694</v>
      </c>
      <c r="V4557" s="1">
        <v>43819</v>
      </c>
      <c r="W4557" t="s">
        <v>2097</v>
      </c>
      <c r="X4557" t="s">
        <v>1929</v>
      </c>
      <c r="Y4557">
        <v>40</v>
      </c>
      <c r="Z4557">
        <v>31</v>
      </c>
      <c r="AA4557">
        <v>45</v>
      </c>
      <c r="AB4557">
        <v>68.888900000000007</v>
      </c>
      <c r="AD4557">
        <f>IF(ISBLANK(Source[[#This Row],[CrosslistID]]),1,1/COUNTIFS(Source[CrosslistID],Source[[#This Row],[CrosslistID]],Source[TermDesc],Source[[#This Row],[TermDesc]]))</f>
        <v>1</v>
      </c>
      <c r="AG4557">
        <v>0</v>
      </c>
      <c r="AH4557">
        <v>68.888900000000007</v>
      </c>
      <c r="AI4557">
        <v>3.8</v>
      </c>
      <c r="AJ4557">
        <v>4</v>
      </c>
      <c r="AK4557">
        <v>0.2</v>
      </c>
      <c r="AL45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57">
        <f>IF(AND(Source[[#This Row],[Credit_Noncredit]]="Noncredit",Source[[#This Row],[FTEF]]&gt;0),Source[[#This Row],[NC XLST FTES]]*525/(437.5*Source[[#This Row],[FTEF]]),0)</f>
        <v>0</v>
      </c>
      <c r="AN4557">
        <f>IF(Source[[#This Row],[Credit_Noncredit]]="Credit",Source[[#This Row],[Census Enrollment]],Source[[#This Row],[Noncredit Avg. Attendance]])</f>
        <v>40</v>
      </c>
    </row>
    <row r="4558" spans="1:40" x14ac:dyDescent="0.25">
      <c r="A4558" t="s">
        <v>1914</v>
      </c>
      <c r="B4558" t="s">
        <v>886</v>
      </c>
      <c r="C4558" t="s">
        <v>34</v>
      </c>
      <c r="D4558" t="s">
        <v>974</v>
      </c>
      <c r="E4558" s="4">
        <v>72533</v>
      </c>
      <c r="F4558" s="4" t="s">
        <v>2095</v>
      </c>
      <c r="G4558" s="4">
        <v>4</v>
      </c>
      <c r="H4558" t="str">
        <f>CONCATENATE(Source[[#This Row],[Subject]],TRIM(Source[[#This Row],[Course]]))</f>
        <v>PHIL4</v>
      </c>
      <c r="I4558" t="str">
        <f>VLOOKUP(Source[[#This Row],[SubjCrse]],'Courses and Categories'!$E$2:$G$1816,3,FALSE)</f>
        <v>Credit General Education</v>
      </c>
      <c r="J4558">
        <v>3</v>
      </c>
      <c r="K4558" t="s">
        <v>2099</v>
      </c>
      <c r="L4558" t="s">
        <v>39</v>
      </c>
      <c r="M4558" t="s">
        <v>903</v>
      </c>
      <c r="N4558" t="s">
        <v>59</v>
      </c>
      <c r="O4558">
        <v>1110</v>
      </c>
      <c r="P4558">
        <v>1225</v>
      </c>
      <c r="Q4558" t="s">
        <v>240</v>
      </c>
      <c r="R4558">
        <v>269</v>
      </c>
      <c r="S4558" t="s">
        <v>134</v>
      </c>
      <c r="T4558">
        <v>1</v>
      </c>
      <c r="U4558" s="1">
        <v>43694</v>
      </c>
      <c r="V4558" s="1">
        <v>43819</v>
      </c>
      <c r="W4558" t="s">
        <v>2097</v>
      </c>
      <c r="X4558" t="s">
        <v>1929</v>
      </c>
      <c r="Y4558">
        <v>39</v>
      </c>
      <c r="Z4558">
        <v>30</v>
      </c>
      <c r="AA4558">
        <v>42</v>
      </c>
      <c r="AB4558">
        <v>71.428600000000003</v>
      </c>
      <c r="AD4558">
        <f>IF(ISBLANK(Source[[#This Row],[CrosslistID]]),1,1/COUNTIFS(Source[CrosslistID],Source[[#This Row],[CrosslistID]],Source[TermDesc],Source[[#This Row],[TermDesc]]))</f>
        <v>1</v>
      </c>
      <c r="AG4558">
        <v>0</v>
      </c>
      <c r="AH4558">
        <v>71.428600000000003</v>
      </c>
      <c r="AI4558">
        <v>3.8</v>
      </c>
      <c r="AJ4558">
        <v>3.9</v>
      </c>
      <c r="AK4558">
        <v>0.2</v>
      </c>
      <c r="AL45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58">
        <f>IF(AND(Source[[#This Row],[Credit_Noncredit]]="Noncredit",Source[[#This Row],[FTEF]]&gt;0),Source[[#This Row],[NC XLST FTES]]*525/(437.5*Source[[#This Row],[FTEF]]),0)</f>
        <v>0</v>
      </c>
      <c r="AN4558">
        <f>IF(Source[[#This Row],[Credit_Noncredit]]="Credit",Source[[#This Row],[Census Enrollment]],Source[[#This Row],[Noncredit Avg. Attendance]])</f>
        <v>39</v>
      </c>
    </row>
    <row r="4559" spans="1:40" x14ac:dyDescent="0.25">
      <c r="A4559" t="s">
        <v>1914</v>
      </c>
      <c r="B4559" t="s">
        <v>886</v>
      </c>
      <c r="C4559" t="s">
        <v>34</v>
      </c>
      <c r="D4559" t="s">
        <v>974</v>
      </c>
      <c r="E4559" s="4">
        <v>71388</v>
      </c>
      <c r="F4559" s="4" t="s">
        <v>2095</v>
      </c>
      <c r="G4559" s="4">
        <v>4</v>
      </c>
      <c r="H4559" t="str">
        <f>CONCATENATE(Source[[#This Row],[Subject]],TRIM(Source[[#This Row],[Course]]))</f>
        <v>PHIL4</v>
      </c>
      <c r="I4559" t="str">
        <f>VLOOKUP(Source[[#This Row],[SubjCrse]],'Courses and Categories'!$E$2:$G$1816,3,FALSE)</f>
        <v>Credit General Education</v>
      </c>
      <c r="J4559">
        <v>501</v>
      </c>
      <c r="K4559" t="s">
        <v>2099</v>
      </c>
      <c r="L4559" t="s">
        <v>87</v>
      </c>
      <c r="M4559" t="s">
        <v>903</v>
      </c>
      <c r="N4559" t="s">
        <v>50</v>
      </c>
      <c r="O4559">
        <v>1830</v>
      </c>
      <c r="P4559">
        <v>2120</v>
      </c>
      <c r="Q4559" t="s">
        <v>240</v>
      </c>
      <c r="R4559">
        <v>224</v>
      </c>
      <c r="S4559" t="s">
        <v>134</v>
      </c>
      <c r="T4559">
        <v>1</v>
      </c>
      <c r="U4559" s="1">
        <v>43694</v>
      </c>
      <c r="V4559" s="1">
        <v>43819</v>
      </c>
      <c r="W4559" t="s">
        <v>2100</v>
      </c>
      <c r="X4559" t="s">
        <v>1929</v>
      </c>
      <c r="Y4559">
        <v>33</v>
      </c>
      <c r="Z4559">
        <v>29</v>
      </c>
      <c r="AA4559">
        <v>45</v>
      </c>
      <c r="AB4559">
        <v>64.444400000000002</v>
      </c>
      <c r="AD4559">
        <f>IF(ISBLANK(Source[[#This Row],[CrosslistID]]),1,1/COUNTIFS(Source[CrosslistID],Source[[#This Row],[CrosslistID]],Source[TermDesc],Source[[#This Row],[TermDesc]]))</f>
        <v>1</v>
      </c>
      <c r="AG4559">
        <v>0</v>
      </c>
      <c r="AH4559">
        <v>64.444400000000002</v>
      </c>
      <c r="AI4559">
        <v>3.1</v>
      </c>
      <c r="AJ4559">
        <v>3.3</v>
      </c>
      <c r="AK4559">
        <v>0.2</v>
      </c>
      <c r="AL45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59">
        <f>IF(AND(Source[[#This Row],[Credit_Noncredit]]="Noncredit",Source[[#This Row],[FTEF]]&gt;0),Source[[#This Row],[NC XLST FTES]]*525/(437.5*Source[[#This Row],[FTEF]]),0)</f>
        <v>0</v>
      </c>
      <c r="AN4559">
        <f>IF(Source[[#This Row],[Credit_Noncredit]]="Credit",Source[[#This Row],[Census Enrollment]],Source[[#This Row],[Noncredit Avg. Attendance]])</f>
        <v>33</v>
      </c>
    </row>
    <row r="4560" spans="1:40" x14ac:dyDescent="0.25">
      <c r="A4560" t="s">
        <v>1914</v>
      </c>
      <c r="B4560" t="s">
        <v>886</v>
      </c>
      <c r="C4560" t="s">
        <v>34</v>
      </c>
      <c r="D4560" t="s">
        <v>974</v>
      </c>
      <c r="E4560" s="4">
        <v>70511</v>
      </c>
      <c r="F4560" s="4" t="s">
        <v>2095</v>
      </c>
      <c r="G4560" s="4" t="s">
        <v>1143</v>
      </c>
      <c r="H4560" t="str">
        <f>CONCATENATE(Source[[#This Row],[Subject]],TRIM(Source[[#This Row],[Course]]))</f>
        <v>PHIL12A</v>
      </c>
      <c r="I4560" t="str">
        <f>VLOOKUP(Source[[#This Row],[SubjCrse]],'Courses and Categories'!$E$2:$G$1816,3,FALSE)</f>
        <v>Credit General Education</v>
      </c>
      <c r="J4560">
        <v>1</v>
      </c>
      <c r="K4560" t="s">
        <v>2101</v>
      </c>
      <c r="L4560" t="s">
        <v>39</v>
      </c>
      <c r="M4560" t="s">
        <v>903</v>
      </c>
      <c r="N4560" t="s">
        <v>1381</v>
      </c>
      <c r="O4560" t="s">
        <v>2068</v>
      </c>
      <c r="P4560" t="s">
        <v>2102</v>
      </c>
      <c r="Q4560" t="s">
        <v>2103</v>
      </c>
      <c r="R4560">
        <v>553</v>
      </c>
      <c r="S4560" t="s">
        <v>134</v>
      </c>
      <c r="T4560">
        <v>1</v>
      </c>
      <c r="U4560" s="1">
        <v>43694</v>
      </c>
      <c r="V4560" s="1">
        <v>43819</v>
      </c>
      <c r="W4560" t="s">
        <v>2104</v>
      </c>
      <c r="X4560" t="s">
        <v>1929</v>
      </c>
      <c r="Y4560">
        <v>27</v>
      </c>
      <c r="Z4560">
        <v>23</v>
      </c>
      <c r="AA4560">
        <v>40</v>
      </c>
      <c r="AB4560">
        <v>57.5</v>
      </c>
      <c r="AD4560">
        <f>IF(ISBLANK(Source[[#This Row],[CrosslistID]]),1,1/COUNTIFS(Source[CrosslistID],Source[[#This Row],[CrosslistID]],Source[TermDesc],Source[[#This Row],[TermDesc]]))</f>
        <v>1</v>
      </c>
      <c r="AG4560">
        <v>0</v>
      </c>
      <c r="AH4560">
        <v>57.5</v>
      </c>
      <c r="AI4560">
        <v>3.6669999999999998</v>
      </c>
      <c r="AJ4560">
        <v>4.5004</v>
      </c>
      <c r="AK4560">
        <v>0.33329999999999999</v>
      </c>
      <c r="AL45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60">
        <f>IF(AND(Source[[#This Row],[Credit_Noncredit]]="Noncredit",Source[[#This Row],[FTEF]]&gt;0),Source[[#This Row],[NC XLST FTES]]*525/(437.5*Source[[#This Row],[FTEF]]),0)</f>
        <v>0</v>
      </c>
      <c r="AN4560">
        <f>IF(Source[[#This Row],[Credit_Noncredit]]="Credit",Source[[#This Row],[Census Enrollment]],Source[[#This Row],[Noncredit Avg. Attendance]])</f>
        <v>27</v>
      </c>
    </row>
    <row r="4561" spans="1:40" x14ac:dyDescent="0.25">
      <c r="A4561" t="s">
        <v>1914</v>
      </c>
      <c r="B4561" t="s">
        <v>886</v>
      </c>
      <c r="C4561" t="s">
        <v>34</v>
      </c>
      <c r="D4561" t="s">
        <v>974</v>
      </c>
      <c r="E4561" s="4">
        <v>72093</v>
      </c>
      <c r="F4561" s="4" t="s">
        <v>2095</v>
      </c>
      <c r="G4561" s="4" t="s">
        <v>2105</v>
      </c>
      <c r="H4561" t="str">
        <f>CONCATENATE(Source[[#This Row],[Subject]],TRIM(Source[[#This Row],[Course]]))</f>
        <v>PHIL25A</v>
      </c>
      <c r="I4561" t="str">
        <f>VLOOKUP(Source[[#This Row],[SubjCrse]],'Courses and Categories'!$E$2:$G$1816,3,FALSE)</f>
        <v>Credit General Education</v>
      </c>
      <c r="J4561">
        <v>1</v>
      </c>
      <c r="K4561" t="s">
        <v>2106</v>
      </c>
      <c r="L4561" t="s">
        <v>39</v>
      </c>
      <c r="M4561" t="s">
        <v>903</v>
      </c>
      <c r="N4561" t="s">
        <v>1041</v>
      </c>
      <c r="O4561">
        <v>910</v>
      </c>
      <c r="P4561">
        <v>1000</v>
      </c>
      <c r="Q4561" t="s">
        <v>420</v>
      </c>
      <c r="R4561">
        <v>261</v>
      </c>
      <c r="S4561" t="s">
        <v>134</v>
      </c>
      <c r="T4561">
        <v>1</v>
      </c>
      <c r="U4561" s="1">
        <v>43694</v>
      </c>
      <c r="V4561" s="1">
        <v>43819</v>
      </c>
      <c r="W4561" t="s">
        <v>2097</v>
      </c>
      <c r="X4561" t="s">
        <v>1929</v>
      </c>
      <c r="Y4561">
        <v>23</v>
      </c>
      <c r="Z4561">
        <v>20</v>
      </c>
      <c r="AA4561">
        <v>45</v>
      </c>
      <c r="AB4561">
        <v>44.444400000000002</v>
      </c>
      <c r="AD4561">
        <f>IF(ISBLANK(Source[[#This Row],[CrosslistID]]),1,1/COUNTIFS(Source[CrosslistID],Source[[#This Row],[CrosslistID]],Source[TermDesc],Source[[#This Row],[TermDesc]]))</f>
        <v>1</v>
      </c>
      <c r="AG4561">
        <v>0</v>
      </c>
      <c r="AH4561">
        <v>44.444400000000002</v>
      </c>
      <c r="AI4561">
        <v>2.1</v>
      </c>
      <c r="AJ4561">
        <v>2.2999999999999998</v>
      </c>
      <c r="AK4561">
        <v>0.2</v>
      </c>
      <c r="AL45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61">
        <f>IF(AND(Source[[#This Row],[Credit_Noncredit]]="Noncredit",Source[[#This Row],[FTEF]]&gt;0),Source[[#This Row],[NC XLST FTES]]*525/(437.5*Source[[#This Row],[FTEF]]),0)</f>
        <v>0</v>
      </c>
      <c r="AN4561">
        <f>IF(Source[[#This Row],[Credit_Noncredit]]="Credit",Source[[#This Row],[Census Enrollment]],Source[[#This Row],[Noncredit Avg. Attendance]])</f>
        <v>23</v>
      </c>
    </row>
    <row r="4562" spans="1:40" x14ac:dyDescent="0.25">
      <c r="A4562" t="s">
        <v>1914</v>
      </c>
      <c r="B4562" t="s">
        <v>886</v>
      </c>
      <c r="C4562" t="s">
        <v>34</v>
      </c>
      <c r="D4562" t="s">
        <v>974</v>
      </c>
      <c r="E4562" s="4">
        <v>71701</v>
      </c>
      <c r="F4562" s="4" t="s">
        <v>2095</v>
      </c>
      <c r="G4562" s="4">
        <v>40</v>
      </c>
      <c r="H4562" t="str">
        <f>CONCATENATE(Source[[#This Row],[Subject]],TRIM(Source[[#This Row],[Course]]))</f>
        <v>PHIL40</v>
      </c>
      <c r="I4562" t="str">
        <f>VLOOKUP(Source[[#This Row],[SubjCrse]],'Courses and Categories'!$E$2:$G$1816,3,FALSE)</f>
        <v>Credit General Education</v>
      </c>
      <c r="J4562">
        <v>1</v>
      </c>
      <c r="K4562" t="s">
        <v>2107</v>
      </c>
      <c r="L4562" t="s">
        <v>39</v>
      </c>
      <c r="M4562" t="s">
        <v>903</v>
      </c>
      <c r="N4562" t="s">
        <v>105</v>
      </c>
      <c r="O4562">
        <v>1310</v>
      </c>
      <c r="P4562">
        <v>1425</v>
      </c>
      <c r="Q4562" t="s">
        <v>233</v>
      </c>
      <c r="R4562">
        <v>303</v>
      </c>
      <c r="S4562" t="s">
        <v>134</v>
      </c>
      <c r="T4562">
        <v>1</v>
      </c>
      <c r="U4562" s="1">
        <v>43694</v>
      </c>
      <c r="V4562" s="1">
        <v>43819</v>
      </c>
      <c r="W4562" t="s">
        <v>2098</v>
      </c>
      <c r="X4562" t="s">
        <v>1929</v>
      </c>
      <c r="Y4562">
        <v>20</v>
      </c>
      <c r="Z4562">
        <v>20</v>
      </c>
      <c r="AA4562">
        <v>45</v>
      </c>
      <c r="AB4562">
        <v>44.444400000000002</v>
      </c>
      <c r="AD4562">
        <f>IF(ISBLANK(Source[[#This Row],[CrosslistID]]),1,1/COUNTIFS(Source[CrosslistID],Source[[#This Row],[CrosslistID]],Source[TermDesc],Source[[#This Row],[TermDesc]]))</f>
        <v>1</v>
      </c>
      <c r="AG4562">
        <v>0</v>
      </c>
      <c r="AH4562">
        <v>44.444400000000002</v>
      </c>
      <c r="AI4562">
        <v>1.9</v>
      </c>
      <c r="AJ4562">
        <v>2</v>
      </c>
      <c r="AK4562">
        <v>0.2</v>
      </c>
      <c r="AL45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62">
        <f>IF(AND(Source[[#This Row],[Credit_Noncredit]]="Noncredit",Source[[#This Row],[FTEF]]&gt;0),Source[[#This Row],[NC XLST FTES]]*525/(437.5*Source[[#This Row],[FTEF]]),0)</f>
        <v>0</v>
      </c>
      <c r="AN4562">
        <f>IF(Source[[#This Row],[Credit_Noncredit]]="Credit",Source[[#This Row],[Census Enrollment]],Source[[#This Row],[Noncredit Avg. Attendance]])</f>
        <v>20</v>
      </c>
    </row>
    <row r="4563" spans="1:40" x14ac:dyDescent="0.25">
      <c r="A4563" t="s">
        <v>1914</v>
      </c>
      <c r="B4563" t="s">
        <v>886</v>
      </c>
      <c r="C4563" t="s">
        <v>34</v>
      </c>
      <c r="D4563" t="s">
        <v>974</v>
      </c>
      <c r="E4563" s="4">
        <v>71485</v>
      </c>
      <c r="F4563" s="4" t="s">
        <v>2095</v>
      </c>
      <c r="G4563" s="4">
        <v>40</v>
      </c>
      <c r="H4563" t="str">
        <f>CONCATENATE(Source[[#This Row],[Subject]],TRIM(Source[[#This Row],[Course]]))</f>
        <v>PHIL40</v>
      </c>
      <c r="I4563" t="str">
        <f>VLOOKUP(Source[[#This Row],[SubjCrse]],'Courses and Categories'!$E$2:$G$1816,3,FALSE)</f>
        <v>Credit General Education</v>
      </c>
      <c r="J4563">
        <v>2</v>
      </c>
      <c r="K4563" t="s">
        <v>2107</v>
      </c>
      <c r="L4563" t="s">
        <v>39</v>
      </c>
      <c r="M4563" t="s">
        <v>903</v>
      </c>
      <c r="N4563" t="s">
        <v>59</v>
      </c>
      <c r="O4563">
        <v>1240</v>
      </c>
      <c r="P4563">
        <v>1355</v>
      </c>
      <c r="Q4563" t="s">
        <v>233</v>
      </c>
      <c r="R4563">
        <v>218</v>
      </c>
      <c r="S4563" t="s">
        <v>134</v>
      </c>
      <c r="T4563">
        <v>1</v>
      </c>
      <c r="U4563" s="1">
        <v>43694</v>
      </c>
      <c r="V4563" s="1">
        <v>43819</v>
      </c>
      <c r="W4563" t="s">
        <v>2108</v>
      </c>
      <c r="X4563" t="s">
        <v>1929</v>
      </c>
      <c r="Y4563">
        <v>20</v>
      </c>
      <c r="Z4563">
        <v>17</v>
      </c>
      <c r="AA4563">
        <v>45</v>
      </c>
      <c r="AB4563">
        <v>37.777799999999999</v>
      </c>
      <c r="AD4563">
        <f>IF(ISBLANK(Source[[#This Row],[CrosslistID]]),1,1/COUNTIFS(Source[CrosslistID],Source[[#This Row],[CrosslistID]],Source[TermDesc],Source[[#This Row],[TermDesc]]))</f>
        <v>1</v>
      </c>
      <c r="AG4563">
        <v>0</v>
      </c>
      <c r="AH4563">
        <v>37.777799999999999</v>
      </c>
      <c r="AI4563">
        <v>2</v>
      </c>
      <c r="AJ4563">
        <v>2</v>
      </c>
      <c r="AK4563">
        <v>0.2</v>
      </c>
      <c r="AL45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63">
        <f>IF(AND(Source[[#This Row],[Credit_Noncredit]]="Noncredit",Source[[#This Row],[FTEF]]&gt;0),Source[[#This Row],[NC XLST FTES]]*525/(437.5*Source[[#This Row],[FTEF]]),0)</f>
        <v>0</v>
      </c>
      <c r="AN4563">
        <f>IF(Source[[#This Row],[Credit_Noncredit]]="Credit",Source[[#This Row],[Census Enrollment]],Source[[#This Row],[Noncredit Avg. Attendance]])</f>
        <v>20</v>
      </c>
    </row>
    <row r="4564" spans="1:40" x14ac:dyDescent="0.25">
      <c r="A4564" t="s">
        <v>1914</v>
      </c>
      <c r="B4564" t="s">
        <v>886</v>
      </c>
      <c r="C4564" t="s">
        <v>34</v>
      </c>
      <c r="D4564" t="s">
        <v>974</v>
      </c>
      <c r="E4564" s="4">
        <v>71445</v>
      </c>
      <c r="F4564" s="4" t="s">
        <v>2095</v>
      </c>
      <c r="G4564" s="4">
        <v>40</v>
      </c>
      <c r="H4564" t="str">
        <f>CONCATENATE(Source[[#This Row],[Subject]],TRIM(Source[[#This Row],[Course]]))</f>
        <v>PHIL40</v>
      </c>
      <c r="I4564" t="str">
        <f>VLOOKUP(Source[[#This Row],[SubjCrse]],'Courses and Categories'!$E$2:$G$1816,3,FALSE)</f>
        <v>Credit General Education</v>
      </c>
      <c r="J4564">
        <v>501</v>
      </c>
      <c r="K4564" t="s">
        <v>2107</v>
      </c>
      <c r="L4564" t="s">
        <v>87</v>
      </c>
      <c r="M4564" t="s">
        <v>903</v>
      </c>
      <c r="N4564" t="s">
        <v>180</v>
      </c>
      <c r="O4564">
        <v>1830</v>
      </c>
      <c r="P4564">
        <v>2120</v>
      </c>
      <c r="Q4564" t="s">
        <v>850</v>
      </c>
      <c r="R4564">
        <v>553</v>
      </c>
      <c r="S4564" t="s">
        <v>134</v>
      </c>
      <c r="T4564">
        <v>1</v>
      </c>
      <c r="U4564" s="1">
        <v>43694</v>
      </c>
      <c r="V4564" s="1">
        <v>43819</v>
      </c>
      <c r="W4564" t="s">
        <v>2100</v>
      </c>
      <c r="X4564" t="s">
        <v>1929</v>
      </c>
      <c r="Y4564">
        <v>26</v>
      </c>
      <c r="Z4564">
        <v>21</v>
      </c>
      <c r="AA4564">
        <v>40</v>
      </c>
      <c r="AB4564">
        <v>52.5</v>
      </c>
      <c r="AD4564">
        <f>IF(ISBLANK(Source[[#This Row],[CrosslistID]]),1,1/COUNTIFS(Source[CrosslistID],Source[[#This Row],[CrosslistID]],Source[TermDesc],Source[[#This Row],[TermDesc]]))</f>
        <v>1</v>
      </c>
      <c r="AG4564">
        <v>0</v>
      </c>
      <c r="AH4564">
        <v>52.5</v>
      </c>
      <c r="AI4564">
        <v>2.5</v>
      </c>
      <c r="AJ4564">
        <v>2.6</v>
      </c>
      <c r="AK4564">
        <v>0.2</v>
      </c>
      <c r="AL45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64">
        <f>IF(AND(Source[[#This Row],[Credit_Noncredit]]="Noncredit",Source[[#This Row],[FTEF]]&gt;0),Source[[#This Row],[NC XLST FTES]]*525/(437.5*Source[[#This Row],[FTEF]]),0)</f>
        <v>0</v>
      </c>
      <c r="AN4564">
        <f>IF(Source[[#This Row],[Credit_Noncredit]]="Credit",Source[[#This Row],[Census Enrollment]],Source[[#This Row],[Noncredit Avg. Attendance]])</f>
        <v>26</v>
      </c>
    </row>
    <row r="4565" spans="1:40" x14ac:dyDescent="0.25">
      <c r="A4565" t="s">
        <v>1914</v>
      </c>
      <c r="B4565" t="s">
        <v>886</v>
      </c>
      <c r="C4565" t="s">
        <v>34</v>
      </c>
      <c r="D4565" t="s">
        <v>974</v>
      </c>
      <c r="E4565" s="4">
        <v>70550</v>
      </c>
      <c r="F4565" s="4" t="s">
        <v>987</v>
      </c>
      <c r="G4565" s="4">
        <v>1</v>
      </c>
      <c r="H4565" t="str">
        <f>CONCATENATE(Source[[#This Row],[Subject]],TRIM(Source[[#This Row],[Course]]))</f>
        <v>POLS1</v>
      </c>
      <c r="I4565" t="str">
        <f>VLOOKUP(Source[[#This Row],[SubjCrse]],'Courses and Categories'!$E$2:$G$1816,3,FALSE)</f>
        <v>Credit General Education</v>
      </c>
      <c r="J4565">
        <v>1</v>
      </c>
      <c r="K4565" t="s">
        <v>988</v>
      </c>
      <c r="L4565" t="s">
        <v>39</v>
      </c>
      <c r="M4565" t="s">
        <v>903</v>
      </c>
      <c r="N4565" t="s">
        <v>1041</v>
      </c>
      <c r="O4565">
        <v>810</v>
      </c>
      <c r="P4565">
        <v>900</v>
      </c>
      <c r="Q4565" t="s">
        <v>233</v>
      </c>
      <c r="R4565">
        <v>313</v>
      </c>
      <c r="S4565" t="s">
        <v>134</v>
      </c>
      <c r="T4565">
        <v>1</v>
      </c>
      <c r="U4565" s="1">
        <v>43694</v>
      </c>
      <c r="V4565" s="1">
        <v>43819</v>
      </c>
      <c r="W4565" t="s">
        <v>2109</v>
      </c>
      <c r="X4565" t="s">
        <v>1929</v>
      </c>
      <c r="Y4565">
        <v>37</v>
      </c>
      <c r="Z4565">
        <v>37</v>
      </c>
      <c r="AA4565">
        <v>45</v>
      </c>
      <c r="AB4565">
        <v>82.222200000000001</v>
      </c>
      <c r="AD4565">
        <f>IF(ISBLANK(Source[[#This Row],[CrosslistID]]),1,1/COUNTIFS(Source[CrosslistID],Source[[#This Row],[CrosslistID]],Source[TermDesc],Source[[#This Row],[TermDesc]]))</f>
        <v>1</v>
      </c>
      <c r="AG4565">
        <v>0</v>
      </c>
      <c r="AH4565">
        <v>82.222200000000001</v>
      </c>
      <c r="AI4565">
        <v>3.6</v>
      </c>
      <c r="AJ4565">
        <v>3.7</v>
      </c>
      <c r="AK4565">
        <v>0.2</v>
      </c>
      <c r="AL45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65">
        <f>IF(AND(Source[[#This Row],[Credit_Noncredit]]="Noncredit",Source[[#This Row],[FTEF]]&gt;0),Source[[#This Row],[NC XLST FTES]]*525/(437.5*Source[[#This Row],[FTEF]]),0)</f>
        <v>0</v>
      </c>
      <c r="AN4565">
        <f>IF(Source[[#This Row],[Credit_Noncredit]]="Credit",Source[[#This Row],[Census Enrollment]],Source[[#This Row],[Noncredit Avg. Attendance]])</f>
        <v>37</v>
      </c>
    </row>
    <row r="4566" spans="1:40" x14ac:dyDescent="0.25">
      <c r="A4566" t="s">
        <v>1914</v>
      </c>
      <c r="B4566" t="s">
        <v>886</v>
      </c>
      <c r="C4566" t="s">
        <v>34</v>
      </c>
      <c r="D4566" t="s">
        <v>974</v>
      </c>
      <c r="E4566" s="4">
        <v>70551</v>
      </c>
      <c r="F4566" s="4" t="s">
        <v>987</v>
      </c>
      <c r="G4566" s="4">
        <v>1</v>
      </c>
      <c r="H4566" t="str">
        <f>CONCATENATE(Source[[#This Row],[Subject]],TRIM(Source[[#This Row],[Course]]))</f>
        <v>POLS1</v>
      </c>
      <c r="I4566" t="str">
        <f>VLOOKUP(Source[[#This Row],[SubjCrse]],'Courses and Categories'!$E$2:$G$1816,3,FALSE)</f>
        <v>Credit General Education</v>
      </c>
      <c r="J4566">
        <v>2</v>
      </c>
      <c r="K4566" t="s">
        <v>988</v>
      </c>
      <c r="L4566" t="s">
        <v>39</v>
      </c>
      <c r="M4566" t="s">
        <v>903</v>
      </c>
      <c r="N4566" t="s">
        <v>2110</v>
      </c>
      <c r="O4566" t="s">
        <v>208</v>
      </c>
      <c r="P4566" t="s">
        <v>2111</v>
      </c>
      <c r="Q4566" t="s">
        <v>2059</v>
      </c>
      <c r="R4566">
        <v>302</v>
      </c>
      <c r="S4566" t="s">
        <v>134</v>
      </c>
      <c r="T4566">
        <v>1</v>
      </c>
      <c r="U4566" s="1">
        <v>43694</v>
      </c>
      <c r="V4566" s="1">
        <v>43819</v>
      </c>
      <c r="W4566" t="s">
        <v>2112</v>
      </c>
      <c r="X4566" t="s">
        <v>1929</v>
      </c>
      <c r="Y4566">
        <v>61</v>
      </c>
      <c r="Z4566">
        <v>55</v>
      </c>
      <c r="AA4566">
        <v>60</v>
      </c>
      <c r="AB4566">
        <v>91.666700000000006</v>
      </c>
      <c r="AD4566">
        <f>IF(ISBLANK(Source[[#This Row],[CrosslistID]]),1,1/COUNTIFS(Source[CrosslistID],Source[[#This Row],[CrosslistID]],Source[TermDesc],Source[[#This Row],[TermDesc]]))</f>
        <v>1</v>
      </c>
      <c r="AG4566">
        <v>0</v>
      </c>
      <c r="AH4566">
        <v>91.666700000000006</v>
      </c>
      <c r="AI4566">
        <v>5.8</v>
      </c>
      <c r="AJ4566">
        <v>6.1</v>
      </c>
      <c r="AK4566">
        <v>0.3</v>
      </c>
      <c r="AL45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66">
        <f>IF(AND(Source[[#This Row],[Credit_Noncredit]]="Noncredit",Source[[#This Row],[FTEF]]&gt;0),Source[[#This Row],[NC XLST FTES]]*525/(437.5*Source[[#This Row],[FTEF]]),0)</f>
        <v>0</v>
      </c>
      <c r="AN4566">
        <f>IF(Source[[#This Row],[Credit_Noncredit]]="Credit",Source[[#This Row],[Census Enrollment]],Source[[#This Row],[Noncredit Avg. Attendance]])</f>
        <v>61</v>
      </c>
    </row>
    <row r="4567" spans="1:40" x14ac:dyDescent="0.25">
      <c r="A4567" t="s">
        <v>1914</v>
      </c>
      <c r="B4567" t="s">
        <v>886</v>
      </c>
      <c r="C4567" t="s">
        <v>34</v>
      </c>
      <c r="D4567" t="s">
        <v>974</v>
      </c>
      <c r="E4567" s="4">
        <v>70552</v>
      </c>
      <c r="F4567" s="4" t="s">
        <v>987</v>
      </c>
      <c r="G4567" s="4">
        <v>1</v>
      </c>
      <c r="H4567" t="str">
        <f>CONCATENATE(Source[[#This Row],[Subject]],TRIM(Source[[#This Row],[Course]]))</f>
        <v>POLS1</v>
      </c>
      <c r="I4567" t="str">
        <f>VLOOKUP(Source[[#This Row],[SubjCrse]],'Courses and Categories'!$E$2:$G$1816,3,FALSE)</f>
        <v>Credit General Education</v>
      </c>
      <c r="J4567">
        <v>3</v>
      </c>
      <c r="K4567" t="s">
        <v>988</v>
      </c>
      <c r="L4567" t="s">
        <v>39</v>
      </c>
      <c r="M4567" t="s">
        <v>903</v>
      </c>
      <c r="N4567" t="s">
        <v>1041</v>
      </c>
      <c r="O4567">
        <v>910</v>
      </c>
      <c r="P4567">
        <v>1000</v>
      </c>
      <c r="Q4567" t="s">
        <v>233</v>
      </c>
      <c r="R4567">
        <v>313</v>
      </c>
      <c r="S4567" t="s">
        <v>134</v>
      </c>
      <c r="T4567">
        <v>1</v>
      </c>
      <c r="U4567" s="1">
        <v>43694</v>
      </c>
      <c r="V4567" s="1">
        <v>43819</v>
      </c>
      <c r="W4567" t="s">
        <v>2113</v>
      </c>
      <c r="X4567" t="s">
        <v>1929</v>
      </c>
      <c r="Y4567">
        <v>40</v>
      </c>
      <c r="Z4567">
        <v>28</v>
      </c>
      <c r="AA4567">
        <v>45</v>
      </c>
      <c r="AB4567">
        <v>62.222200000000001</v>
      </c>
      <c r="AD4567">
        <f>IF(ISBLANK(Source[[#This Row],[CrosslistID]]),1,1/COUNTIFS(Source[CrosslistID],Source[[#This Row],[CrosslistID]],Source[TermDesc],Source[[#This Row],[TermDesc]]))</f>
        <v>1</v>
      </c>
      <c r="AG4567">
        <v>0</v>
      </c>
      <c r="AH4567">
        <v>62.222200000000001</v>
      </c>
      <c r="AI4567">
        <v>3.9</v>
      </c>
      <c r="AJ4567">
        <v>4</v>
      </c>
      <c r="AK4567">
        <v>0.2</v>
      </c>
      <c r="AL45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67">
        <f>IF(AND(Source[[#This Row],[Credit_Noncredit]]="Noncredit",Source[[#This Row],[FTEF]]&gt;0),Source[[#This Row],[NC XLST FTES]]*525/(437.5*Source[[#This Row],[FTEF]]),0)</f>
        <v>0</v>
      </c>
      <c r="AN4567">
        <f>IF(Source[[#This Row],[Credit_Noncredit]]="Credit",Source[[#This Row],[Census Enrollment]],Source[[#This Row],[Noncredit Avg. Attendance]])</f>
        <v>40</v>
      </c>
    </row>
    <row r="4568" spans="1:40" x14ac:dyDescent="0.25">
      <c r="A4568" t="s">
        <v>1914</v>
      </c>
      <c r="B4568" t="s">
        <v>886</v>
      </c>
      <c r="C4568" t="s">
        <v>34</v>
      </c>
      <c r="D4568" t="s">
        <v>974</v>
      </c>
      <c r="E4568" s="4">
        <v>71702</v>
      </c>
      <c r="F4568" s="4" t="s">
        <v>987</v>
      </c>
      <c r="G4568" s="4">
        <v>1</v>
      </c>
      <c r="H4568" t="str">
        <f>CONCATENATE(Source[[#This Row],[Subject]],TRIM(Source[[#This Row],[Course]]))</f>
        <v>POLS1</v>
      </c>
      <c r="I4568" t="str">
        <f>VLOOKUP(Source[[#This Row],[SubjCrse]],'Courses and Categories'!$E$2:$G$1816,3,FALSE)</f>
        <v>Credit General Education</v>
      </c>
      <c r="J4568">
        <v>4</v>
      </c>
      <c r="K4568" t="s">
        <v>988</v>
      </c>
      <c r="L4568" t="s">
        <v>39</v>
      </c>
      <c r="M4568" t="s">
        <v>903</v>
      </c>
      <c r="N4568" t="s">
        <v>1041</v>
      </c>
      <c r="O4568">
        <v>1010</v>
      </c>
      <c r="P4568">
        <v>1100</v>
      </c>
      <c r="Q4568" t="s">
        <v>233</v>
      </c>
      <c r="R4568">
        <v>302</v>
      </c>
      <c r="S4568" t="s">
        <v>134</v>
      </c>
      <c r="T4568">
        <v>1</v>
      </c>
      <c r="U4568" s="1">
        <v>43694</v>
      </c>
      <c r="V4568" s="1">
        <v>43819</v>
      </c>
      <c r="W4568" t="s">
        <v>2052</v>
      </c>
      <c r="X4568" t="s">
        <v>1929</v>
      </c>
      <c r="Y4568">
        <v>51</v>
      </c>
      <c r="Z4568">
        <v>48</v>
      </c>
      <c r="AA4568">
        <v>55</v>
      </c>
      <c r="AB4568">
        <v>87.2727</v>
      </c>
      <c r="AD4568">
        <f>IF(ISBLANK(Source[[#This Row],[CrosslistID]]),1,1/COUNTIFS(Source[CrosslistID],Source[[#This Row],[CrosslistID]],Source[TermDesc],Source[[#This Row],[TermDesc]]))</f>
        <v>1</v>
      </c>
      <c r="AG4568">
        <v>0</v>
      </c>
      <c r="AH4568">
        <v>87.2727</v>
      </c>
      <c r="AI4568">
        <v>4.4000000000000004</v>
      </c>
      <c r="AJ4568">
        <v>5.0999999999999996</v>
      </c>
      <c r="AK4568">
        <v>0.2</v>
      </c>
      <c r="AL45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68">
        <f>IF(AND(Source[[#This Row],[Credit_Noncredit]]="Noncredit",Source[[#This Row],[FTEF]]&gt;0),Source[[#This Row],[NC XLST FTES]]*525/(437.5*Source[[#This Row],[FTEF]]),0)</f>
        <v>0</v>
      </c>
      <c r="AN4568">
        <f>IF(Source[[#This Row],[Credit_Noncredit]]="Credit",Source[[#This Row],[Census Enrollment]],Source[[#This Row],[Noncredit Avg. Attendance]])</f>
        <v>51</v>
      </c>
    </row>
    <row r="4569" spans="1:40" x14ac:dyDescent="0.25">
      <c r="A4569" t="s">
        <v>1914</v>
      </c>
      <c r="B4569" t="s">
        <v>886</v>
      </c>
      <c r="C4569" t="s">
        <v>34</v>
      </c>
      <c r="D4569" t="s">
        <v>974</v>
      </c>
      <c r="E4569" s="4">
        <v>76411</v>
      </c>
      <c r="F4569" s="4" t="s">
        <v>987</v>
      </c>
      <c r="G4569" s="4">
        <v>1</v>
      </c>
      <c r="H4569" t="str">
        <f>CONCATENATE(Source[[#This Row],[Subject]],TRIM(Source[[#This Row],[Course]]))</f>
        <v>POLS1</v>
      </c>
      <c r="I4569" t="str">
        <f>VLOOKUP(Source[[#This Row],[SubjCrse]],'Courses and Categories'!$E$2:$G$1816,3,FALSE)</f>
        <v>Credit General Education</v>
      </c>
      <c r="J4569">
        <v>5</v>
      </c>
      <c r="K4569" t="s">
        <v>988</v>
      </c>
      <c r="L4569" t="s">
        <v>39</v>
      </c>
      <c r="M4569" t="s">
        <v>903</v>
      </c>
      <c r="N4569" t="s">
        <v>1041</v>
      </c>
      <c r="O4569">
        <v>1010</v>
      </c>
      <c r="P4569">
        <v>1100</v>
      </c>
      <c r="Q4569" t="s">
        <v>420</v>
      </c>
      <c r="R4569">
        <v>188</v>
      </c>
      <c r="S4569" t="s">
        <v>134</v>
      </c>
      <c r="T4569">
        <v>1</v>
      </c>
      <c r="U4569" s="1">
        <v>43694</v>
      </c>
      <c r="V4569" s="1">
        <v>43819</v>
      </c>
      <c r="W4569" t="s">
        <v>989</v>
      </c>
      <c r="X4569" t="s">
        <v>1929</v>
      </c>
      <c r="Y4569">
        <v>47</v>
      </c>
      <c r="Z4569">
        <v>46</v>
      </c>
      <c r="AA4569">
        <v>45</v>
      </c>
      <c r="AB4569">
        <v>102.2222</v>
      </c>
      <c r="AD4569">
        <f>IF(ISBLANK(Source[[#This Row],[CrosslistID]]),1,1/COUNTIFS(Source[CrosslistID],Source[[#This Row],[CrosslistID]],Source[TermDesc],Source[[#This Row],[TermDesc]]))</f>
        <v>1</v>
      </c>
      <c r="AG4569">
        <v>0</v>
      </c>
      <c r="AH4569">
        <v>102.2222</v>
      </c>
      <c r="AI4569">
        <v>4.5999999999999996</v>
      </c>
      <c r="AJ4569">
        <v>4.7</v>
      </c>
      <c r="AK4569">
        <v>0.2</v>
      </c>
      <c r="AL45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69">
        <f>IF(AND(Source[[#This Row],[Credit_Noncredit]]="Noncredit",Source[[#This Row],[FTEF]]&gt;0),Source[[#This Row],[NC XLST FTES]]*525/(437.5*Source[[#This Row],[FTEF]]),0)</f>
        <v>0</v>
      </c>
      <c r="AN4569">
        <f>IF(Source[[#This Row],[Credit_Noncredit]]="Credit",Source[[#This Row],[Census Enrollment]],Source[[#This Row],[Noncredit Avg. Attendance]])</f>
        <v>47</v>
      </c>
    </row>
    <row r="4570" spans="1:40" x14ac:dyDescent="0.25">
      <c r="A4570" t="s">
        <v>1914</v>
      </c>
      <c r="B4570" t="s">
        <v>886</v>
      </c>
      <c r="C4570" t="s">
        <v>34</v>
      </c>
      <c r="D4570" t="s">
        <v>974</v>
      </c>
      <c r="E4570" s="4">
        <v>70556</v>
      </c>
      <c r="F4570" s="4" t="s">
        <v>987</v>
      </c>
      <c r="G4570" s="4">
        <v>1</v>
      </c>
      <c r="H4570" t="str">
        <f>CONCATENATE(Source[[#This Row],[Subject]],TRIM(Source[[#This Row],[Course]]))</f>
        <v>POLS1</v>
      </c>
      <c r="I4570" t="str">
        <f>VLOOKUP(Source[[#This Row],[SubjCrse]],'Courses and Categories'!$E$2:$G$1816,3,FALSE)</f>
        <v>Credit General Education</v>
      </c>
      <c r="J4570">
        <v>6</v>
      </c>
      <c r="K4570" t="s">
        <v>988</v>
      </c>
      <c r="L4570" t="s">
        <v>39</v>
      </c>
      <c r="M4570" t="s">
        <v>903</v>
      </c>
      <c r="N4570" t="s">
        <v>1041</v>
      </c>
      <c r="O4570">
        <v>1110</v>
      </c>
      <c r="P4570">
        <v>1200</v>
      </c>
      <c r="Q4570" t="s">
        <v>233</v>
      </c>
      <c r="R4570">
        <v>302</v>
      </c>
      <c r="S4570" t="s">
        <v>134</v>
      </c>
      <c r="T4570">
        <v>1</v>
      </c>
      <c r="U4570" s="1">
        <v>43694</v>
      </c>
      <c r="V4570" s="1">
        <v>43819</v>
      </c>
      <c r="W4570" t="s">
        <v>2114</v>
      </c>
      <c r="X4570" t="s">
        <v>1929</v>
      </c>
      <c r="Y4570">
        <v>47</v>
      </c>
      <c r="Z4570">
        <v>45</v>
      </c>
      <c r="AA4570">
        <v>45</v>
      </c>
      <c r="AB4570">
        <v>100</v>
      </c>
      <c r="AD4570">
        <f>IF(ISBLANK(Source[[#This Row],[CrosslistID]]),1,1/COUNTIFS(Source[CrosslistID],Source[[#This Row],[CrosslistID]],Source[TermDesc],Source[[#This Row],[TermDesc]]))</f>
        <v>1</v>
      </c>
      <c r="AG4570">
        <v>0</v>
      </c>
      <c r="AH4570">
        <v>100</v>
      </c>
      <c r="AI4570">
        <v>4.4000000000000004</v>
      </c>
      <c r="AJ4570">
        <v>4.7</v>
      </c>
      <c r="AK4570">
        <v>0.2</v>
      </c>
      <c r="AL45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70">
        <f>IF(AND(Source[[#This Row],[Credit_Noncredit]]="Noncredit",Source[[#This Row],[FTEF]]&gt;0),Source[[#This Row],[NC XLST FTES]]*525/(437.5*Source[[#This Row],[FTEF]]),0)</f>
        <v>0</v>
      </c>
      <c r="AN4570">
        <f>IF(Source[[#This Row],[Credit_Noncredit]]="Credit",Source[[#This Row],[Census Enrollment]],Source[[#This Row],[Noncredit Avg. Attendance]])</f>
        <v>47</v>
      </c>
    </row>
    <row r="4571" spans="1:40" x14ac:dyDescent="0.25">
      <c r="A4571" t="s">
        <v>1914</v>
      </c>
      <c r="B4571" t="s">
        <v>886</v>
      </c>
      <c r="C4571" t="s">
        <v>34</v>
      </c>
      <c r="D4571" t="s">
        <v>974</v>
      </c>
      <c r="E4571" s="4">
        <v>70557</v>
      </c>
      <c r="F4571" s="4" t="s">
        <v>987</v>
      </c>
      <c r="G4571" s="4">
        <v>1</v>
      </c>
      <c r="H4571" t="str">
        <f>CONCATENATE(Source[[#This Row],[Subject]],TRIM(Source[[#This Row],[Course]]))</f>
        <v>POLS1</v>
      </c>
      <c r="I4571" t="str">
        <f>VLOOKUP(Source[[#This Row],[SubjCrse]],'Courses and Categories'!$E$2:$G$1816,3,FALSE)</f>
        <v>Credit General Education</v>
      </c>
      <c r="J4571">
        <v>7</v>
      </c>
      <c r="K4571" t="s">
        <v>988</v>
      </c>
      <c r="L4571" t="s">
        <v>39</v>
      </c>
      <c r="M4571" t="s">
        <v>903</v>
      </c>
      <c r="N4571" t="s">
        <v>1041</v>
      </c>
      <c r="O4571">
        <v>1110</v>
      </c>
      <c r="P4571">
        <v>1200</v>
      </c>
      <c r="Q4571" t="s">
        <v>240</v>
      </c>
      <c r="R4571">
        <v>258</v>
      </c>
      <c r="S4571" t="s">
        <v>134</v>
      </c>
      <c r="T4571">
        <v>1</v>
      </c>
      <c r="U4571" s="1">
        <v>43694</v>
      </c>
      <c r="V4571" s="1">
        <v>43819</v>
      </c>
      <c r="W4571" t="s">
        <v>2115</v>
      </c>
      <c r="X4571" t="s">
        <v>1929</v>
      </c>
      <c r="Y4571">
        <v>36</v>
      </c>
      <c r="Z4571">
        <v>35</v>
      </c>
      <c r="AA4571">
        <v>35</v>
      </c>
      <c r="AB4571">
        <v>100</v>
      </c>
      <c r="AD4571">
        <f>IF(ISBLANK(Source[[#This Row],[CrosslistID]]),1,1/COUNTIFS(Source[CrosslistID],Source[[#This Row],[CrosslistID]],Source[TermDesc],Source[[#This Row],[TermDesc]]))</f>
        <v>1</v>
      </c>
      <c r="AG4571">
        <v>0</v>
      </c>
      <c r="AH4571">
        <v>100</v>
      </c>
      <c r="AI4571">
        <v>3.2</v>
      </c>
      <c r="AJ4571">
        <v>3.6</v>
      </c>
      <c r="AK4571">
        <v>0.2</v>
      </c>
      <c r="AL45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71">
        <f>IF(AND(Source[[#This Row],[Credit_Noncredit]]="Noncredit",Source[[#This Row],[FTEF]]&gt;0),Source[[#This Row],[NC XLST FTES]]*525/(437.5*Source[[#This Row],[FTEF]]),0)</f>
        <v>0</v>
      </c>
      <c r="AN4571">
        <f>IF(Source[[#This Row],[Credit_Noncredit]]="Credit",Source[[#This Row],[Census Enrollment]],Source[[#This Row],[Noncredit Avg. Attendance]])</f>
        <v>36</v>
      </c>
    </row>
    <row r="4572" spans="1:40" x14ac:dyDescent="0.25">
      <c r="A4572" t="s">
        <v>1914</v>
      </c>
      <c r="B4572" t="s">
        <v>886</v>
      </c>
      <c r="C4572" t="s">
        <v>34</v>
      </c>
      <c r="D4572" t="s">
        <v>974</v>
      </c>
      <c r="E4572" s="4">
        <v>76412</v>
      </c>
      <c r="F4572" s="4" t="s">
        <v>987</v>
      </c>
      <c r="G4572" s="4">
        <v>1</v>
      </c>
      <c r="H4572" t="str">
        <f>CONCATENATE(Source[[#This Row],[Subject]],TRIM(Source[[#This Row],[Course]]))</f>
        <v>POLS1</v>
      </c>
      <c r="I4572" t="str">
        <f>VLOOKUP(Source[[#This Row],[SubjCrse]],'Courses and Categories'!$E$2:$G$1816,3,FALSE)</f>
        <v>Credit General Education</v>
      </c>
      <c r="J4572">
        <v>8</v>
      </c>
      <c r="K4572" t="s">
        <v>988</v>
      </c>
      <c r="L4572" t="s">
        <v>39</v>
      </c>
      <c r="M4572" t="s">
        <v>903</v>
      </c>
      <c r="N4572" t="s">
        <v>1041</v>
      </c>
      <c r="O4572">
        <v>1110</v>
      </c>
      <c r="P4572">
        <v>1200</v>
      </c>
      <c r="Q4572" t="s">
        <v>233</v>
      </c>
      <c r="R4572">
        <v>313</v>
      </c>
      <c r="S4572" t="s">
        <v>134</v>
      </c>
      <c r="T4572">
        <v>1</v>
      </c>
      <c r="U4572" s="1">
        <v>43694</v>
      </c>
      <c r="V4572" s="1">
        <v>43819</v>
      </c>
      <c r="W4572" t="s">
        <v>2113</v>
      </c>
      <c r="X4572" t="s">
        <v>1929</v>
      </c>
      <c r="Y4572">
        <v>44</v>
      </c>
      <c r="Z4572">
        <v>38</v>
      </c>
      <c r="AA4572">
        <v>45</v>
      </c>
      <c r="AB4572">
        <v>84.444400000000002</v>
      </c>
      <c r="AD4572">
        <f>IF(ISBLANK(Source[[#This Row],[CrosslistID]]),1,1/COUNTIFS(Source[CrosslistID],Source[[#This Row],[CrosslistID]],Source[TermDesc],Source[[#This Row],[TermDesc]]))</f>
        <v>1</v>
      </c>
      <c r="AG4572">
        <v>0</v>
      </c>
      <c r="AH4572">
        <v>84.444400000000002</v>
      </c>
      <c r="AI4572">
        <v>4.2</v>
      </c>
      <c r="AJ4572">
        <v>4.4000000000000004</v>
      </c>
      <c r="AK4572">
        <v>0.2</v>
      </c>
      <c r="AL45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72">
        <f>IF(AND(Source[[#This Row],[Credit_Noncredit]]="Noncredit",Source[[#This Row],[FTEF]]&gt;0),Source[[#This Row],[NC XLST FTES]]*525/(437.5*Source[[#This Row],[FTEF]]),0)</f>
        <v>0</v>
      </c>
      <c r="AN4572">
        <f>IF(Source[[#This Row],[Credit_Noncredit]]="Credit",Source[[#This Row],[Census Enrollment]],Source[[#This Row],[Noncredit Avg. Attendance]])</f>
        <v>44</v>
      </c>
    </row>
    <row r="4573" spans="1:40" x14ac:dyDescent="0.25">
      <c r="A4573" t="s">
        <v>1914</v>
      </c>
      <c r="B4573" t="s">
        <v>886</v>
      </c>
      <c r="C4573" t="s">
        <v>34</v>
      </c>
      <c r="D4573" t="s">
        <v>974</v>
      </c>
      <c r="E4573" s="4">
        <v>71389</v>
      </c>
      <c r="F4573" s="4" t="s">
        <v>987</v>
      </c>
      <c r="G4573" s="4">
        <v>1</v>
      </c>
      <c r="H4573" t="str">
        <f>CONCATENATE(Source[[#This Row],[Subject]],TRIM(Source[[#This Row],[Course]]))</f>
        <v>POLS1</v>
      </c>
      <c r="I4573" t="str">
        <f>VLOOKUP(Source[[#This Row],[SubjCrse]],'Courses and Categories'!$E$2:$G$1816,3,FALSE)</f>
        <v>Credit General Education</v>
      </c>
      <c r="J4573">
        <v>9</v>
      </c>
      <c r="K4573" t="s">
        <v>988</v>
      </c>
      <c r="L4573" t="s">
        <v>39</v>
      </c>
      <c r="M4573" t="s">
        <v>903</v>
      </c>
      <c r="N4573" t="s">
        <v>1041</v>
      </c>
      <c r="O4573">
        <v>1210</v>
      </c>
      <c r="P4573">
        <v>1300</v>
      </c>
      <c r="Q4573" t="s">
        <v>420</v>
      </c>
      <c r="R4573">
        <v>188</v>
      </c>
      <c r="S4573" t="s">
        <v>134</v>
      </c>
      <c r="T4573">
        <v>1</v>
      </c>
      <c r="U4573" s="1">
        <v>43694</v>
      </c>
      <c r="V4573" s="1">
        <v>43819</v>
      </c>
      <c r="W4573" t="s">
        <v>989</v>
      </c>
      <c r="X4573" t="s">
        <v>1929</v>
      </c>
      <c r="Y4573">
        <v>44</v>
      </c>
      <c r="Z4573">
        <v>41</v>
      </c>
      <c r="AA4573">
        <v>35</v>
      </c>
      <c r="AB4573">
        <v>117.1429</v>
      </c>
      <c r="AD4573">
        <f>IF(ISBLANK(Source[[#This Row],[CrosslistID]]),1,1/COUNTIFS(Source[CrosslistID],Source[[#This Row],[CrosslistID]],Source[TermDesc],Source[[#This Row],[TermDesc]]))</f>
        <v>1</v>
      </c>
      <c r="AG4573">
        <v>0</v>
      </c>
      <c r="AH4573">
        <v>117.1429</v>
      </c>
      <c r="AI4573">
        <v>4.3</v>
      </c>
      <c r="AJ4573">
        <v>4.4000000000000004</v>
      </c>
      <c r="AK4573">
        <v>0.2</v>
      </c>
      <c r="AL45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73">
        <f>IF(AND(Source[[#This Row],[Credit_Noncredit]]="Noncredit",Source[[#This Row],[FTEF]]&gt;0),Source[[#This Row],[NC XLST FTES]]*525/(437.5*Source[[#This Row],[FTEF]]),0)</f>
        <v>0</v>
      </c>
      <c r="AN4573">
        <f>IF(Source[[#This Row],[Credit_Noncredit]]="Credit",Source[[#This Row],[Census Enrollment]],Source[[#This Row],[Noncredit Avg. Attendance]])</f>
        <v>44</v>
      </c>
    </row>
    <row r="4574" spans="1:40" x14ac:dyDescent="0.25">
      <c r="A4574" t="s">
        <v>1914</v>
      </c>
      <c r="B4574" t="s">
        <v>886</v>
      </c>
      <c r="C4574" t="s">
        <v>34</v>
      </c>
      <c r="D4574" t="s">
        <v>974</v>
      </c>
      <c r="E4574" s="4">
        <v>70800</v>
      </c>
      <c r="F4574" s="4" t="s">
        <v>987</v>
      </c>
      <c r="G4574" s="4">
        <v>1</v>
      </c>
      <c r="H4574" t="str">
        <f>CONCATENATE(Source[[#This Row],[Subject]],TRIM(Source[[#This Row],[Course]]))</f>
        <v>POLS1</v>
      </c>
      <c r="I4574" t="str">
        <f>VLOOKUP(Source[[#This Row],[SubjCrse]],'Courses and Categories'!$E$2:$G$1816,3,FALSE)</f>
        <v>Credit General Education</v>
      </c>
      <c r="J4574">
        <v>10</v>
      </c>
      <c r="K4574" t="s">
        <v>988</v>
      </c>
      <c r="L4574" t="s">
        <v>39</v>
      </c>
      <c r="M4574" t="s">
        <v>903</v>
      </c>
      <c r="N4574" t="s">
        <v>1041</v>
      </c>
      <c r="O4574">
        <v>1210</v>
      </c>
      <c r="P4574">
        <v>1300</v>
      </c>
      <c r="Q4574" t="s">
        <v>233</v>
      </c>
      <c r="R4574">
        <v>302</v>
      </c>
      <c r="S4574" t="s">
        <v>134</v>
      </c>
      <c r="T4574">
        <v>1</v>
      </c>
      <c r="U4574" s="1">
        <v>43694</v>
      </c>
      <c r="V4574" s="1">
        <v>43819</v>
      </c>
      <c r="W4574" t="s">
        <v>2114</v>
      </c>
      <c r="X4574" t="s">
        <v>1929</v>
      </c>
      <c r="Y4574">
        <v>38</v>
      </c>
      <c r="Z4574">
        <v>33</v>
      </c>
      <c r="AA4574">
        <v>35</v>
      </c>
      <c r="AB4574">
        <v>94.285700000000006</v>
      </c>
      <c r="AD4574">
        <f>IF(ISBLANK(Source[[#This Row],[CrosslistID]]),1,1/COUNTIFS(Source[CrosslistID],Source[[#This Row],[CrosslistID]],Source[TermDesc],Source[[#This Row],[TermDesc]]))</f>
        <v>1</v>
      </c>
      <c r="AG4574">
        <v>0</v>
      </c>
      <c r="AH4574">
        <v>94.285700000000006</v>
      </c>
      <c r="AI4574">
        <v>3.8</v>
      </c>
      <c r="AJ4574">
        <v>3.8</v>
      </c>
      <c r="AK4574">
        <v>0.2</v>
      </c>
      <c r="AL45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74">
        <f>IF(AND(Source[[#This Row],[Credit_Noncredit]]="Noncredit",Source[[#This Row],[FTEF]]&gt;0),Source[[#This Row],[NC XLST FTES]]*525/(437.5*Source[[#This Row],[FTEF]]),0)</f>
        <v>0</v>
      </c>
      <c r="AN4574">
        <f>IF(Source[[#This Row],[Credit_Noncredit]]="Credit",Source[[#This Row],[Census Enrollment]],Source[[#This Row],[Noncredit Avg. Attendance]])</f>
        <v>38</v>
      </c>
    </row>
    <row r="4575" spans="1:40" x14ac:dyDescent="0.25">
      <c r="A4575" t="s">
        <v>1914</v>
      </c>
      <c r="B4575" t="s">
        <v>886</v>
      </c>
      <c r="C4575" t="s">
        <v>34</v>
      </c>
      <c r="D4575" t="s">
        <v>974</v>
      </c>
      <c r="E4575" s="4">
        <v>70802</v>
      </c>
      <c r="F4575" s="4" t="s">
        <v>987</v>
      </c>
      <c r="G4575" s="4">
        <v>1</v>
      </c>
      <c r="H4575" t="str">
        <f>CONCATENATE(Source[[#This Row],[Subject]],TRIM(Source[[#This Row],[Course]]))</f>
        <v>POLS1</v>
      </c>
      <c r="I4575" t="str">
        <f>VLOOKUP(Source[[#This Row],[SubjCrse]],'Courses and Categories'!$E$2:$G$1816,3,FALSE)</f>
        <v>Credit General Education</v>
      </c>
      <c r="J4575">
        <v>11</v>
      </c>
      <c r="K4575" t="s">
        <v>988</v>
      </c>
      <c r="L4575" t="s">
        <v>39</v>
      </c>
      <c r="M4575" t="s">
        <v>903</v>
      </c>
      <c r="N4575" t="s">
        <v>105</v>
      </c>
      <c r="O4575">
        <v>1310</v>
      </c>
      <c r="P4575">
        <v>1425</v>
      </c>
      <c r="Q4575" t="s">
        <v>240</v>
      </c>
      <c r="R4575">
        <v>258</v>
      </c>
      <c r="S4575" t="s">
        <v>134</v>
      </c>
      <c r="T4575">
        <v>1</v>
      </c>
      <c r="U4575" s="1">
        <v>43694</v>
      </c>
      <c r="V4575" s="1">
        <v>43819</v>
      </c>
      <c r="W4575" t="s">
        <v>2113</v>
      </c>
      <c r="X4575" t="s">
        <v>1929</v>
      </c>
      <c r="Y4575">
        <v>37</v>
      </c>
      <c r="Z4575">
        <v>30</v>
      </c>
      <c r="AA4575">
        <v>35</v>
      </c>
      <c r="AB4575">
        <v>85.714299999999994</v>
      </c>
      <c r="AD4575">
        <f>IF(ISBLANK(Source[[#This Row],[CrosslistID]]),1,1/COUNTIFS(Source[CrosslistID],Source[[#This Row],[CrosslistID]],Source[TermDesc],Source[[#This Row],[TermDesc]]))</f>
        <v>1</v>
      </c>
      <c r="AG4575">
        <v>0</v>
      </c>
      <c r="AH4575">
        <v>85.714299999999994</v>
      </c>
      <c r="AI4575">
        <v>3.7</v>
      </c>
      <c r="AJ4575">
        <v>3.7</v>
      </c>
      <c r="AK4575">
        <v>0.2</v>
      </c>
      <c r="AL45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75">
        <f>IF(AND(Source[[#This Row],[Credit_Noncredit]]="Noncredit",Source[[#This Row],[FTEF]]&gt;0),Source[[#This Row],[NC XLST FTES]]*525/(437.5*Source[[#This Row],[FTEF]]),0)</f>
        <v>0</v>
      </c>
      <c r="AN4575">
        <f>IF(Source[[#This Row],[Credit_Noncredit]]="Credit",Source[[#This Row],[Census Enrollment]],Source[[#This Row],[Noncredit Avg. Attendance]])</f>
        <v>37</v>
      </c>
    </row>
    <row r="4576" spans="1:40" x14ac:dyDescent="0.25">
      <c r="A4576" t="s">
        <v>1914</v>
      </c>
      <c r="B4576" t="s">
        <v>886</v>
      </c>
      <c r="C4576" t="s">
        <v>34</v>
      </c>
      <c r="D4576" t="s">
        <v>974</v>
      </c>
      <c r="E4576" s="4">
        <v>74828</v>
      </c>
      <c r="F4576" s="4" t="s">
        <v>987</v>
      </c>
      <c r="G4576" s="4">
        <v>1</v>
      </c>
      <c r="H4576" t="str">
        <f>CONCATENATE(Source[[#This Row],[Subject]],TRIM(Source[[#This Row],[Course]]))</f>
        <v>POLS1</v>
      </c>
      <c r="I4576" t="str">
        <f>VLOOKUP(Source[[#This Row],[SubjCrse]],'Courses and Categories'!$E$2:$G$1816,3,FALSE)</f>
        <v>Credit General Education</v>
      </c>
      <c r="J4576">
        <v>13</v>
      </c>
      <c r="K4576" t="s">
        <v>988</v>
      </c>
      <c r="L4576" t="s">
        <v>39</v>
      </c>
      <c r="M4576" t="s">
        <v>903</v>
      </c>
      <c r="N4576" t="s">
        <v>1381</v>
      </c>
      <c r="O4576" t="s">
        <v>2116</v>
      </c>
      <c r="P4576" t="s">
        <v>2117</v>
      </c>
      <c r="Q4576" t="s">
        <v>2059</v>
      </c>
      <c r="R4576">
        <v>302</v>
      </c>
      <c r="S4576" t="s">
        <v>134</v>
      </c>
      <c r="T4576">
        <v>1</v>
      </c>
      <c r="U4576" s="1">
        <v>43694</v>
      </c>
      <c r="V4576" s="1">
        <v>43819</v>
      </c>
      <c r="W4576" t="s">
        <v>2112</v>
      </c>
      <c r="X4576" t="s">
        <v>1929</v>
      </c>
      <c r="Y4576">
        <v>63</v>
      </c>
      <c r="Z4576">
        <v>54</v>
      </c>
      <c r="AA4576">
        <v>65</v>
      </c>
      <c r="AB4576">
        <v>83.076899999999995</v>
      </c>
      <c r="AD4576">
        <f>IF(ISBLANK(Source[[#This Row],[CrosslistID]]),1,1/COUNTIFS(Source[CrosslistID],Source[[#This Row],[CrosslistID]],Source[TermDesc],Source[[#This Row],[TermDesc]]))</f>
        <v>1</v>
      </c>
      <c r="AG4576">
        <v>0</v>
      </c>
      <c r="AH4576">
        <v>83.076899999999995</v>
      </c>
      <c r="AI4576">
        <v>5.4</v>
      </c>
      <c r="AJ4576">
        <v>6.3</v>
      </c>
      <c r="AK4576">
        <v>0.3</v>
      </c>
      <c r="AL45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76">
        <f>IF(AND(Source[[#This Row],[Credit_Noncredit]]="Noncredit",Source[[#This Row],[FTEF]]&gt;0),Source[[#This Row],[NC XLST FTES]]*525/(437.5*Source[[#This Row],[FTEF]]),0)</f>
        <v>0</v>
      </c>
      <c r="AN4576">
        <f>IF(Source[[#This Row],[Credit_Noncredit]]="Credit",Source[[#This Row],[Census Enrollment]],Source[[#This Row],[Noncredit Avg. Attendance]])</f>
        <v>63</v>
      </c>
    </row>
    <row r="4577" spans="1:40" x14ac:dyDescent="0.25">
      <c r="A4577" t="s">
        <v>1914</v>
      </c>
      <c r="B4577" t="s">
        <v>886</v>
      </c>
      <c r="C4577" t="s">
        <v>34</v>
      </c>
      <c r="D4577" t="s">
        <v>974</v>
      </c>
      <c r="E4577" s="4">
        <v>70806</v>
      </c>
      <c r="F4577" s="4" t="s">
        <v>987</v>
      </c>
      <c r="G4577" s="4">
        <v>1</v>
      </c>
      <c r="H4577" t="str">
        <f>CONCATENATE(Source[[#This Row],[Subject]],TRIM(Source[[#This Row],[Course]]))</f>
        <v>POLS1</v>
      </c>
      <c r="I4577" t="str">
        <f>VLOOKUP(Source[[#This Row],[SubjCrse]],'Courses and Categories'!$E$2:$G$1816,3,FALSE)</f>
        <v>Credit General Education</v>
      </c>
      <c r="J4577">
        <v>14</v>
      </c>
      <c r="K4577" t="s">
        <v>988</v>
      </c>
      <c r="L4577" t="s">
        <v>39</v>
      </c>
      <c r="M4577" t="s">
        <v>903</v>
      </c>
      <c r="N4577" t="s">
        <v>59</v>
      </c>
      <c r="O4577">
        <v>940</v>
      </c>
      <c r="P4577">
        <v>1055</v>
      </c>
      <c r="Q4577" t="s">
        <v>233</v>
      </c>
      <c r="R4577">
        <v>314</v>
      </c>
      <c r="S4577" t="s">
        <v>134</v>
      </c>
      <c r="T4577">
        <v>1</v>
      </c>
      <c r="U4577" s="1">
        <v>43694</v>
      </c>
      <c r="V4577" s="1">
        <v>43819</v>
      </c>
      <c r="W4577" t="s">
        <v>989</v>
      </c>
      <c r="X4577" t="s">
        <v>1929</v>
      </c>
      <c r="Y4577">
        <v>45</v>
      </c>
      <c r="Z4577">
        <v>37</v>
      </c>
      <c r="AA4577">
        <v>45</v>
      </c>
      <c r="AB4577">
        <v>82.222200000000001</v>
      </c>
      <c r="AD4577">
        <f>IF(ISBLANK(Source[[#This Row],[CrosslistID]]),1,1/COUNTIFS(Source[CrosslistID],Source[[#This Row],[CrosslistID]],Source[TermDesc],Source[[#This Row],[TermDesc]]))</f>
        <v>1</v>
      </c>
      <c r="AG4577">
        <v>0</v>
      </c>
      <c r="AH4577">
        <v>82.222200000000001</v>
      </c>
      <c r="AI4577">
        <v>4</v>
      </c>
      <c r="AJ4577">
        <v>4.5</v>
      </c>
      <c r="AK4577">
        <v>0.2</v>
      </c>
      <c r="AL45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77">
        <f>IF(AND(Source[[#This Row],[Credit_Noncredit]]="Noncredit",Source[[#This Row],[FTEF]]&gt;0),Source[[#This Row],[NC XLST FTES]]*525/(437.5*Source[[#This Row],[FTEF]]),0)</f>
        <v>0</v>
      </c>
      <c r="AN4577">
        <f>IF(Source[[#This Row],[Credit_Noncredit]]="Credit",Source[[#This Row],[Census Enrollment]],Source[[#This Row],[Noncredit Avg. Attendance]])</f>
        <v>45</v>
      </c>
    </row>
    <row r="4578" spans="1:40" x14ac:dyDescent="0.25">
      <c r="A4578" t="s">
        <v>1914</v>
      </c>
      <c r="B4578" t="s">
        <v>886</v>
      </c>
      <c r="C4578" t="s">
        <v>34</v>
      </c>
      <c r="D4578" t="s">
        <v>974</v>
      </c>
      <c r="E4578" s="4">
        <v>74833</v>
      </c>
      <c r="F4578" s="4" t="s">
        <v>987</v>
      </c>
      <c r="G4578" s="4">
        <v>1</v>
      </c>
      <c r="H4578" t="str">
        <f>CONCATENATE(Source[[#This Row],[Subject]],TRIM(Source[[#This Row],[Course]]))</f>
        <v>POLS1</v>
      </c>
      <c r="I4578" t="str">
        <f>VLOOKUP(Source[[#This Row],[SubjCrse]],'Courses and Categories'!$E$2:$G$1816,3,FALSE)</f>
        <v>Credit General Education</v>
      </c>
      <c r="J4578">
        <v>15</v>
      </c>
      <c r="K4578" t="s">
        <v>988</v>
      </c>
      <c r="L4578" t="s">
        <v>39</v>
      </c>
      <c r="M4578" t="s">
        <v>903</v>
      </c>
      <c r="N4578" t="s">
        <v>59</v>
      </c>
      <c r="O4578">
        <v>1110</v>
      </c>
      <c r="P4578">
        <v>1225</v>
      </c>
      <c r="Q4578" t="s">
        <v>422</v>
      </c>
      <c r="R4578">
        <v>214</v>
      </c>
      <c r="S4578" t="s">
        <v>134</v>
      </c>
      <c r="T4578">
        <v>1</v>
      </c>
      <c r="U4578" s="1">
        <v>43694</v>
      </c>
      <c r="V4578" s="1">
        <v>43819</v>
      </c>
      <c r="W4578" t="s">
        <v>2118</v>
      </c>
      <c r="X4578" t="s">
        <v>1929</v>
      </c>
      <c r="Y4578">
        <v>41</v>
      </c>
      <c r="Z4578">
        <v>39</v>
      </c>
      <c r="AA4578">
        <v>40</v>
      </c>
      <c r="AB4578">
        <v>97.5</v>
      </c>
      <c r="AD4578">
        <f>IF(ISBLANK(Source[[#This Row],[CrosslistID]]),1,1/COUNTIFS(Source[CrosslistID],Source[[#This Row],[CrosslistID]],Source[TermDesc],Source[[#This Row],[TermDesc]]))</f>
        <v>1</v>
      </c>
      <c r="AG4578">
        <v>0</v>
      </c>
      <c r="AH4578">
        <v>97.5</v>
      </c>
      <c r="AI4578">
        <v>4.0999999999999996</v>
      </c>
      <c r="AJ4578">
        <v>4.0999999999999996</v>
      </c>
      <c r="AK4578">
        <v>0.2</v>
      </c>
      <c r="AL45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78">
        <f>IF(AND(Source[[#This Row],[Credit_Noncredit]]="Noncredit",Source[[#This Row],[FTEF]]&gt;0),Source[[#This Row],[NC XLST FTES]]*525/(437.5*Source[[#This Row],[FTEF]]),0)</f>
        <v>0</v>
      </c>
      <c r="AN4578">
        <f>IF(Source[[#This Row],[Credit_Noncredit]]="Credit",Source[[#This Row],[Census Enrollment]],Source[[#This Row],[Noncredit Avg. Attendance]])</f>
        <v>41</v>
      </c>
    </row>
    <row r="4579" spans="1:40" x14ac:dyDescent="0.25">
      <c r="A4579" t="s">
        <v>1914</v>
      </c>
      <c r="B4579" t="s">
        <v>886</v>
      </c>
      <c r="C4579" t="s">
        <v>34</v>
      </c>
      <c r="D4579" t="s">
        <v>974</v>
      </c>
      <c r="E4579" s="4">
        <v>72843</v>
      </c>
      <c r="F4579" s="4" t="s">
        <v>987</v>
      </c>
      <c r="G4579" s="4">
        <v>1</v>
      </c>
      <c r="H4579" t="str">
        <f>CONCATENATE(Source[[#This Row],[Subject]],TRIM(Source[[#This Row],[Course]]))</f>
        <v>POLS1</v>
      </c>
      <c r="I4579" t="str">
        <f>VLOOKUP(Source[[#This Row],[SubjCrse]],'Courses and Categories'!$E$2:$G$1816,3,FALSE)</f>
        <v>Credit General Education</v>
      </c>
      <c r="J4579">
        <v>16</v>
      </c>
      <c r="K4579" t="s">
        <v>988</v>
      </c>
      <c r="L4579" t="s">
        <v>39</v>
      </c>
      <c r="M4579" t="s">
        <v>903</v>
      </c>
      <c r="N4579" t="s">
        <v>59</v>
      </c>
      <c r="O4579">
        <v>1240</v>
      </c>
      <c r="P4579">
        <v>1355</v>
      </c>
      <c r="Q4579" t="s">
        <v>422</v>
      </c>
      <c r="R4579">
        <v>214</v>
      </c>
      <c r="S4579" t="s">
        <v>134</v>
      </c>
      <c r="T4579">
        <v>1</v>
      </c>
      <c r="U4579" s="1">
        <v>43694</v>
      </c>
      <c r="V4579" s="1">
        <v>43819</v>
      </c>
      <c r="W4579" t="s">
        <v>2118</v>
      </c>
      <c r="X4579" t="s">
        <v>1929</v>
      </c>
      <c r="Y4579">
        <v>44</v>
      </c>
      <c r="Z4579">
        <v>44</v>
      </c>
      <c r="AA4579">
        <v>45</v>
      </c>
      <c r="AB4579">
        <v>97.777799999999999</v>
      </c>
      <c r="AD4579">
        <f>IF(ISBLANK(Source[[#This Row],[CrosslistID]]),1,1/COUNTIFS(Source[CrosslistID],Source[[#This Row],[CrosslistID]],Source[TermDesc],Source[[#This Row],[TermDesc]]))</f>
        <v>1</v>
      </c>
      <c r="AG4579">
        <v>0</v>
      </c>
      <c r="AH4579">
        <v>97.777799999999999</v>
      </c>
      <c r="AI4579">
        <v>4.0999999999999996</v>
      </c>
      <c r="AJ4579">
        <v>4.4000000000000004</v>
      </c>
      <c r="AK4579">
        <v>0.26669999999999999</v>
      </c>
      <c r="AL45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79">
        <f>IF(AND(Source[[#This Row],[Credit_Noncredit]]="Noncredit",Source[[#This Row],[FTEF]]&gt;0),Source[[#This Row],[NC XLST FTES]]*525/(437.5*Source[[#This Row],[FTEF]]),0)</f>
        <v>0</v>
      </c>
      <c r="AN4579">
        <f>IF(Source[[#This Row],[Credit_Noncredit]]="Credit",Source[[#This Row],[Census Enrollment]],Source[[#This Row],[Noncredit Avg. Attendance]])</f>
        <v>44</v>
      </c>
    </row>
    <row r="4580" spans="1:40" x14ac:dyDescent="0.25">
      <c r="A4580" t="s">
        <v>1914</v>
      </c>
      <c r="B4580" t="s">
        <v>886</v>
      </c>
      <c r="C4580" t="s">
        <v>34</v>
      </c>
      <c r="D4580" t="s">
        <v>974</v>
      </c>
      <c r="E4580" s="4">
        <v>77064</v>
      </c>
      <c r="F4580" s="4" t="s">
        <v>987</v>
      </c>
      <c r="G4580" s="4">
        <v>1</v>
      </c>
      <c r="H4580" t="str">
        <f>CONCATENATE(Source[[#This Row],[Subject]],TRIM(Source[[#This Row],[Course]]))</f>
        <v>POLS1</v>
      </c>
      <c r="I4580" t="str">
        <f>VLOOKUP(Source[[#This Row],[SubjCrse]],'Courses and Categories'!$E$2:$G$1816,3,FALSE)</f>
        <v>Credit General Education</v>
      </c>
      <c r="J4580">
        <v>17</v>
      </c>
      <c r="K4580" t="s">
        <v>988</v>
      </c>
      <c r="L4580" t="s">
        <v>39</v>
      </c>
      <c r="M4580" t="s">
        <v>903</v>
      </c>
      <c r="N4580" t="s">
        <v>180</v>
      </c>
      <c r="O4580">
        <v>1410</v>
      </c>
      <c r="P4580">
        <v>1700</v>
      </c>
      <c r="Q4580" t="s">
        <v>240</v>
      </c>
      <c r="R4580">
        <v>103</v>
      </c>
      <c r="S4580" t="s">
        <v>134</v>
      </c>
      <c r="T4580">
        <v>1</v>
      </c>
      <c r="U4580" s="1">
        <v>43694</v>
      </c>
      <c r="V4580" s="1">
        <v>43819</v>
      </c>
      <c r="W4580" t="s">
        <v>2119</v>
      </c>
      <c r="X4580" t="s">
        <v>1929</v>
      </c>
      <c r="Y4580">
        <v>35</v>
      </c>
      <c r="Z4580">
        <v>33</v>
      </c>
      <c r="AA4580">
        <v>40</v>
      </c>
      <c r="AB4580">
        <v>82.5</v>
      </c>
      <c r="AD4580">
        <f>IF(ISBLANK(Source[[#This Row],[CrosslistID]]),1,1/COUNTIFS(Source[CrosslistID],Source[[#This Row],[CrosslistID]],Source[TermDesc],Source[[#This Row],[TermDesc]]))</f>
        <v>1</v>
      </c>
      <c r="AG4580">
        <v>0</v>
      </c>
      <c r="AH4580">
        <v>82.5</v>
      </c>
      <c r="AI4580">
        <v>3.3</v>
      </c>
      <c r="AJ4580">
        <v>3.5</v>
      </c>
      <c r="AK4580">
        <v>0.2</v>
      </c>
      <c r="AL45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80">
        <f>IF(AND(Source[[#This Row],[Credit_Noncredit]]="Noncredit",Source[[#This Row],[FTEF]]&gt;0),Source[[#This Row],[NC XLST FTES]]*525/(437.5*Source[[#This Row],[FTEF]]),0)</f>
        <v>0</v>
      </c>
      <c r="AN4580">
        <f>IF(Source[[#This Row],[Credit_Noncredit]]="Credit",Source[[#This Row],[Census Enrollment]],Source[[#This Row],[Noncredit Avg. Attendance]])</f>
        <v>35</v>
      </c>
    </row>
    <row r="4581" spans="1:40" x14ac:dyDescent="0.25">
      <c r="A4581" t="s">
        <v>1914</v>
      </c>
      <c r="B4581" t="s">
        <v>886</v>
      </c>
      <c r="C4581" t="s">
        <v>34</v>
      </c>
      <c r="D4581" t="s">
        <v>974</v>
      </c>
      <c r="E4581" s="4">
        <v>70811</v>
      </c>
      <c r="F4581" s="4" t="s">
        <v>987</v>
      </c>
      <c r="G4581" s="4">
        <v>1</v>
      </c>
      <c r="H4581" t="str">
        <f>CONCATENATE(Source[[#This Row],[Subject]],TRIM(Source[[#This Row],[Course]]))</f>
        <v>POLS1</v>
      </c>
      <c r="I4581" t="str">
        <f>VLOOKUP(Source[[#This Row],[SubjCrse]],'Courses and Categories'!$E$2:$G$1816,3,FALSE)</f>
        <v>Credit General Education</v>
      </c>
      <c r="J4581">
        <v>18</v>
      </c>
      <c r="K4581" t="s">
        <v>988</v>
      </c>
      <c r="L4581" t="s">
        <v>39</v>
      </c>
      <c r="M4581" t="s">
        <v>903</v>
      </c>
      <c r="N4581" t="s">
        <v>41</v>
      </c>
      <c r="O4581">
        <v>1410</v>
      </c>
      <c r="P4581">
        <v>1700</v>
      </c>
      <c r="Q4581" t="s">
        <v>233</v>
      </c>
      <c r="R4581">
        <v>302</v>
      </c>
      <c r="S4581" t="s">
        <v>134</v>
      </c>
      <c r="T4581">
        <v>1</v>
      </c>
      <c r="U4581" s="1">
        <v>43694</v>
      </c>
      <c r="V4581" s="1">
        <v>43819</v>
      </c>
      <c r="W4581" t="s">
        <v>62</v>
      </c>
      <c r="X4581" t="s">
        <v>1929</v>
      </c>
      <c r="Y4581">
        <v>26</v>
      </c>
      <c r="Z4581">
        <v>23</v>
      </c>
      <c r="AA4581">
        <v>45</v>
      </c>
      <c r="AB4581">
        <v>51.1111</v>
      </c>
      <c r="AD4581">
        <f>IF(ISBLANK(Source[[#This Row],[CrosslistID]]),1,1/COUNTIFS(Source[CrosslistID],Source[[#This Row],[CrosslistID]],Source[TermDesc],Source[[#This Row],[TermDesc]]))</f>
        <v>1</v>
      </c>
      <c r="AG4581">
        <v>0</v>
      </c>
      <c r="AH4581">
        <v>51.1111</v>
      </c>
      <c r="AI4581">
        <v>2.2000000000000002</v>
      </c>
      <c r="AJ4581">
        <v>2.6</v>
      </c>
      <c r="AK4581">
        <v>0.2</v>
      </c>
      <c r="AL45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81">
        <f>IF(AND(Source[[#This Row],[Credit_Noncredit]]="Noncredit",Source[[#This Row],[FTEF]]&gt;0),Source[[#This Row],[NC XLST FTES]]*525/(437.5*Source[[#This Row],[FTEF]]),0)</f>
        <v>0</v>
      </c>
      <c r="AN4581">
        <f>IF(Source[[#This Row],[Credit_Noncredit]]="Credit",Source[[#This Row],[Census Enrollment]],Source[[#This Row],[Noncredit Avg. Attendance]])</f>
        <v>26</v>
      </c>
    </row>
    <row r="4582" spans="1:40" x14ac:dyDescent="0.25">
      <c r="A4582" t="s">
        <v>1914</v>
      </c>
      <c r="B4582" t="s">
        <v>886</v>
      </c>
      <c r="C4582" t="s">
        <v>34</v>
      </c>
      <c r="D4582" t="s">
        <v>974</v>
      </c>
      <c r="E4582" s="4">
        <v>70817</v>
      </c>
      <c r="F4582" s="4" t="s">
        <v>987</v>
      </c>
      <c r="G4582" s="4">
        <v>1</v>
      </c>
      <c r="H4582" t="str">
        <f>CONCATENATE(Source[[#This Row],[Subject]],TRIM(Source[[#This Row],[Course]]))</f>
        <v>POLS1</v>
      </c>
      <c r="I4582" t="str">
        <f>VLOOKUP(Source[[#This Row],[SubjCrse]],'Courses and Categories'!$E$2:$G$1816,3,FALSE)</f>
        <v>Credit General Education</v>
      </c>
      <c r="J4582">
        <v>501</v>
      </c>
      <c r="K4582" t="s">
        <v>988</v>
      </c>
      <c r="L4582" t="s">
        <v>87</v>
      </c>
      <c r="M4582" t="s">
        <v>903</v>
      </c>
      <c r="N4582" t="s">
        <v>180</v>
      </c>
      <c r="O4582">
        <v>1830</v>
      </c>
      <c r="P4582">
        <v>2120</v>
      </c>
      <c r="Q4582" t="s">
        <v>240</v>
      </c>
      <c r="R4582">
        <v>258</v>
      </c>
      <c r="S4582" t="s">
        <v>134</v>
      </c>
      <c r="T4582">
        <v>1</v>
      </c>
      <c r="U4582" s="1">
        <v>43694</v>
      </c>
      <c r="V4582" s="1">
        <v>43819</v>
      </c>
      <c r="W4582" t="s">
        <v>62</v>
      </c>
      <c r="X4582" t="s">
        <v>1929</v>
      </c>
      <c r="Y4582">
        <v>25</v>
      </c>
      <c r="Z4582">
        <v>24</v>
      </c>
      <c r="AA4582">
        <v>45</v>
      </c>
      <c r="AB4582">
        <v>53.333300000000001</v>
      </c>
      <c r="AD4582">
        <f>IF(ISBLANK(Source[[#This Row],[CrosslistID]]),1,1/COUNTIFS(Source[CrosslistID],Source[[#This Row],[CrosslistID]],Source[TermDesc],Source[[#This Row],[TermDesc]]))</f>
        <v>1</v>
      </c>
      <c r="AG4582">
        <v>0</v>
      </c>
      <c r="AH4582">
        <v>53.333300000000001</v>
      </c>
      <c r="AI4582">
        <v>2.5</v>
      </c>
      <c r="AJ4582">
        <v>2.5</v>
      </c>
      <c r="AK4582">
        <v>0.2</v>
      </c>
      <c r="AL45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82">
        <f>IF(AND(Source[[#This Row],[Credit_Noncredit]]="Noncredit",Source[[#This Row],[FTEF]]&gt;0),Source[[#This Row],[NC XLST FTES]]*525/(437.5*Source[[#This Row],[FTEF]]),0)</f>
        <v>0</v>
      </c>
      <c r="AN4582">
        <f>IF(Source[[#This Row],[Credit_Noncredit]]="Credit",Source[[#This Row],[Census Enrollment]],Source[[#This Row],[Noncredit Avg. Attendance]])</f>
        <v>25</v>
      </c>
    </row>
    <row r="4583" spans="1:40" x14ac:dyDescent="0.25">
      <c r="A4583" t="s">
        <v>1914</v>
      </c>
      <c r="B4583" t="s">
        <v>886</v>
      </c>
      <c r="C4583" t="s">
        <v>34</v>
      </c>
      <c r="D4583" t="s">
        <v>974</v>
      </c>
      <c r="E4583" s="4">
        <v>70818</v>
      </c>
      <c r="F4583" s="4" t="s">
        <v>987</v>
      </c>
      <c r="G4583" s="4">
        <v>1</v>
      </c>
      <c r="H4583" t="str">
        <f>CONCATENATE(Source[[#This Row],[Subject]],TRIM(Source[[#This Row],[Course]]))</f>
        <v>POLS1</v>
      </c>
      <c r="I4583" t="str">
        <f>VLOOKUP(Source[[#This Row],[SubjCrse]],'Courses and Categories'!$E$2:$G$1816,3,FALSE)</f>
        <v>Credit General Education</v>
      </c>
      <c r="J4583">
        <v>502</v>
      </c>
      <c r="K4583" t="s">
        <v>988</v>
      </c>
      <c r="L4583" t="s">
        <v>87</v>
      </c>
      <c r="M4583" t="s">
        <v>903</v>
      </c>
      <c r="N4583" t="s">
        <v>41</v>
      </c>
      <c r="O4583">
        <v>1800</v>
      </c>
      <c r="P4583">
        <v>2050</v>
      </c>
      <c r="Q4583" t="s">
        <v>240</v>
      </c>
      <c r="R4583">
        <v>258</v>
      </c>
      <c r="S4583" t="s">
        <v>134</v>
      </c>
      <c r="T4583">
        <v>1</v>
      </c>
      <c r="U4583" s="1">
        <v>43694</v>
      </c>
      <c r="V4583" s="1">
        <v>43819</v>
      </c>
      <c r="W4583" t="s">
        <v>2118</v>
      </c>
      <c r="X4583" t="s">
        <v>1929</v>
      </c>
      <c r="Y4583">
        <v>35</v>
      </c>
      <c r="Z4583">
        <v>33</v>
      </c>
      <c r="AA4583">
        <v>45</v>
      </c>
      <c r="AB4583">
        <v>73.333299999999994</v>
      </c>
      <c r="AD4583">
        <f>IF(ISBLANK(Source[[#This Row],[CrosslistID]]),1,1/COUNTIFS(Source[CrosslistID],Source[[#This Row],[CrosslistID]],Source[TermDesc],Source[[#This Row],[TermDesc]]))</f>
        <v>1</v>
      </c>
      <c r="AG4583">
        <v>0</v>
      </c>
      <c r="AH4583">
        <v>73.333299999999994</v>
      </c>
      <c r="AI4583">
        <v>3.1</v>
      </c>
      <c r="AJ4583">
        <v>3.5</v>
      </c>
      <c r="AK4583">
        <v>0.2</v>
      </c>
      <c r="AL45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83">
        <f>IF(AND(Source[[#This Row],[Credit_Noncredit]]="Noncredit",Source[[#This Row],[FTEF]]&gt;0),Source[[#This Row],[NC XLST FTES]]*525/(437.5*Source[[#This Row],[FTEF]]),0)</f>
        <v>0</v>
      </c>
      <c r="AN4583">
        <f>IF(Source[[#This Row],[Credit_Noncredit]]="Credit",Source[[#This Row],[Census Enrollment]],Source[[#This Row],[Noncredit Avg. Attendance]])</f>
        <v>35</v>
      </c>
    </row>
    <row r="4584" spans="1:40" x14ac:dyDescent="0.25">
      <c r="A4584" t="s">
        <v>1914</v>
      </c>
      <c r="B4584" t="s">
        <v>886</v>
      </c>
      <c r="C4584" t="s">
        <v>34</v>
      </c>
      <c r="D4584" t="s">
        <v>974</v>
      </c>
      <c r="E4584" s="4">
        <v>77515</v>
      </c>
      <c r="F4584" s="4" t="s">
        <v>987</v>
      </c>
      <c r="G4584" s="4">
        <v>1</v>
      </c>
      <c r="H4584" t="str">
        <f>CONCATENATE(Source[[#This Row],[Subject]],TRIM(Source[[#This Row],[Course]]))</f>
        <v>POLS1</v>
      </c>
      <c r="I4584" t="str">
        <f>VLOOKUP(Source[[#This Row],[SubjCrse]],'Courses and Categories'!$E$2:$G$1816,3,FALSE)</f>
        <v>Credit General Education</v>
      </c>
      <c r="J4584">
        <v>503</v>
      </c>
      <c r="K4584" t="s">
        <v>988</v>
      </c>
      <c r="L4584" t="s">
        <v>87</v>
      </c>
      <c r="M4584" t="s">
        <v>903</v>
      </c>
      <c r="N4584" t="s">
        <v>185</v>
      </c>
      <c r="O4584">
        <v>1800</v>
      </c>
      <c r="P4584">
        <v>2050</v>
      </c>
      <c r="Q4584" t="s">
        <v>240</v>
      </c>
      <c r="R4584">
        <v>258</v>
      </c>
      <c r="S4584" t="s">
        <v>134</v>
      </c>
      <c r="T4584">
        <v>1</v>
      </c>
      <c r="U4584" s="1">
        <v>43694</v>
      </c>
      <c r="V4584" s="1">
        <v>43819</v>
      </c>
      <c r="W4584" t="s">
        <v>2118</v>
      </c>
      <c r="X4584" t="s">
        <v>1929</v>
      </c>
      <c r="Y4584">
        <v>32</v>
      </c>
      <c r="Z4584">
        <v>31</v>
      </c>
      <c r="AA4584">
        <v>45</v>
      </c>
      <c r="AB4584">
        <v>68.888900000000007</v>
      </c>
      <c r="AD4584">
        <f>IF(ISBLANK(Source[[#This Row],[CrosslistID]]),1,1/COUNTIFS(Source[CrosslistID],Source[[#This Row],[CrosslistID]],Source[TermDesc],Source[[#This Row],[TermDesc]]))</f>
        <v>1</v>
      </c>
      <c r="AG4584">
        <v>0</v>
      </c>
      <c r="AH4584">
        <v>68.888900000000007</v>
      </c>
      <c r="AI4584">
        <v>2.8</v>
      </c>
      <c r="AJ4584">
        <v>3.2</v>
      </c>
      <c r="AK4584">
        <v>0.2</v>
      </c>
      <c r="AL45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84">
        <f>IF(AND(Source[[#This Row],[Credit_Noncredit]]="Noncredit",Source[[#This Row],[FTEF]]&gt;0),Source[[#This Row],[NC XLST FTES]]*525/(437.5*Source[[#This Row],[FTEF]]),0)</f>
        <v>0</v>
      </c>
      <c r="AN4584">
        <f>IF(Source[[#This Row],[Credit_Noncredit]]="Credit",Source[[#This Row],[Census Enrollment]],Source[[#This Row],[Noncredit Avg. Attendance]])</f>
        <v>32</v>
      </c>
    </row>
    <row r="4585" spans="1:40" x14ac:dyDescent="0.25">
      <c r="A4585" t="s">
        <v>1914</v>
      </c>
      <c r="B4585" t="s">
        <v>886</v>
      </c>
      <c r="C4585" t="s">
        <v>34</v>
      </c>
      <c r="D4585" t="s">
        <v>974</v>
      </c>
      <c r="E4585" s="4">
        <v>71447</v>
      </c>
      <c r="F4585" s="4" t="s">
        <v>987</v>
      </c>
      <c r="G4585" s="4">
        <v>1</v>
      </c>
      <c r="H4585" t="str">
        <f>CONCATENATE(Source[[#This Row],[Subject]],TRIM(Source[[#This Row],[Course]]))</f>
        <v>POLS1</v>
      </c>
      <c r="I4585" t="str">
        <f>VLOOKUP(Source[[#This Row],[SubjCrse]],'Courses and Categories'!$E$2:$G$1816,3,FALSE)</f>
        <v>Credit General Education</v>
      </c>
      <c r="J4585">
        <v>551</v>
      </c>
      <c r="K4585" t="s">
        <v>988</v>
      </c>
      <c r="L4585" t="s">
        <v>87</v>
      </c>
      <c r="M4585" t="s">
        <v>903</v>
      </c>
      <c r="N4585" t="s">
        <v>50</v>
      </c>
      <c r="O4585">
        <v>1800</v>
      </c>
      <c r="P4585">
        <v>2050</v>
      </c>
      <c r="Q4585" t="s">
        <v>52</v>
      </c>
      <c r="R4585">
        <v>368</v>
      </c>
      <c r="S4585" t="s">
        <v>53</v>
      </c>
      <c r="T4585">
        <v>1</v>
      </c>
      <c r="U4585" s="1">
        <v>43694</v>
      </c>
      <c r="V4585" s="1">
        <v>43819</v>
      </c>
      <c r="W4585" t="s">
        <v>2118</v>
      </c>
      <c r="X4585" t="s">
        <v>1929</v>
      </c>
      <c r="Y4585">
        <v>22</v>
      </c>
      <c r="Z4585">
        <v>19</v>
      </c>
      <c r="AA4585">
        <v>45</v>
      </c>
      <c r="AB4585">
        <v>42.222200000000001</v>
      </c>
      <c r="AD4585">
        <f>IF(ISBLANK(Source[[#This Row],[CrosslistID]]),1,1/COUNTIFS(Source[CrosslistID],Source[[#This Row],[CrosslistID]],Source[TermDesc],Source[[#This Row],[TermDesc]]))</f>
        <v>1</v>
      </c>
      <c r="AG4585">
        <v>0</v>
      </c>
      <c r="AH4585">
        <v>42.222200000000001</v>
      </c>
      <c r="AI4585">
        <v>2</v>
      </c>
      <c r="AJ4585">
        <v>2.2000000000000002</v>
      </c>
      <c r="AK4585">
        <v>0.2</v>
      </c>
      <c r="AL45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85">
        <f>IF(AND(Source[[#This Row],[Credit_Noncredit]]="Noncredit",Source[[#This Row],[FTEF]]&gt;0),Source[[#This Row],[NC XLST FTES]]*525/(437.5*Source[[#This Row],[FTEF]]),0)</f>
        <v>0</v>
      </c>
      <c r="AN4585">
        <f>IF(Source[[#This Row],[Credit_Noncredit]]="Credit",Source[[#This Row],[Census Enrollment]],Source[[#This Row],[Noncredit Avg. Attendance]])</f>
        <v>22</v>
      </c>
    </row>
    <row r="4586" spans="1:40" x14ac:dyDescent="0.25">
      <c r="A4586" t="s">
        <v>1914</v>
      </c>
      <c r="B4586" t="s">
        <v>886</v>
      </c>
      <c r="C4586" t="s">
        <v>34</v>
      </c>
      <c r="D4586" t="s">
        <v>974</v>
      </c>
      <c r="E4586" s="4">
        <v>70813</v>
      </c>
      <c r="F4586" s="4" t="s">
        <v>987</v>
      </c>
      <c r="G4586" s="4">
        <v>1</v>
      </c>
      <c r="H4586" t="str">
        <f>CONCATENATE(Source[[#This Row],[Subject]],TRIM(Source[[#This Row],[Course]]))</f>
        <v>POLS1</v>
      </c>
      <c r="I4586" t="str">
        <f>VLOOKUP(Source[[#This Row],[SubjCrse]],'Courses and Categories'!$E$2:$G$1816,3,FALSE)</f>
        <v>Credit General Education</v>
      </c>
      <c r="J4586">
        <v>601</v>
      </c>
      <c r="K4586" t="s">
        <v>988</v>
      </c>
      <c r="L4586" t="s">
        <v>50</v>
      </c>
      <c r="M4586" t="s">
        <v>903</v>
      </c>
      <c r="N4586" t="s">
        <v>51</v>
      </c>
      <c r="O4586">
        <v>1010</v>
      </c>
      <c r="P4586">
        <v>1300</v>
      </c>
      <c r="Q4586" t="s">
        <v>240</v>
      </c>
      <c r="R4586">
        <v>258</v>
      </c>
      <c r="S4586" t="s">
        <v>134</v>
      </c>
      <c r="T4586">
        <v>1</v>
      </c>
      <c r="U4586" s="1">
        <v>43694</v>
      </c>
      <c r="V4586" s="1">
        <v>43819</v>
      </c>
      <c r="W4586" t="s">
        <v>62</v>
      </c>
      <c r="X4586" t="s">
        <v>1929</v>
      </c>
      <c r="Y4586">
        <v>24</v>
      </c>
      <c r="Z4586">
        <v>24</v>
      </c>
      <c r="AA4586">
        <v>45</v>
      </c>
      <c r="AB4586">
        <v>53.333300000000001</v>
      </c>
      <c r="AD4586">
        <f>IF(ISBLANK(Source[[#This Row],[CrosslistID]]),1,1/COUNTIFS(Source[CrosslistID],Source[[#This Row],[CrosslistID]],Source[TermDesc],Source[[#This Row],[TermDesc]]))</f>
        <v>1</v>
      </c>
      <c r="AG4586">
        <v>0</v>
      </c>
      <c r="AH4586">
        <v>53.333300000000001</v>
      </c>
      <c r="AI4586">
        <v>2.2000000000000002</v>
      </c>
      <c r="AJ4586">
        <v>2.4</v>
      </c>
      <c r="AK4586">
        <v>0.2</v>
      </c>
      <c r="AL45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86">
        <f>IF(AND(Source[[#This Row],[Credit_Noncredit]]="Noncredit",Source[[#This Row],[FTEF]]&gt;0),Source[[#This Row],[NC XLST FTES]]*525/(437.5*Source[[#This Row],[FTEF]]),0)</f>
        <v>0</v>
      </c>
      <c r="AN4586">
        <f>IF(Source[[#This Row],[Credit_Noncredit]]="Credit",Source[[#This Row],[Census Enrollment]],Source[[#This Row],[Noncredit Avg. Attendance]])</f>
        <v>24</v>
      </c>
    </row>
    <row r="4587" spans="1:40" x14ac:dyDescent="0.25">
      <c r="A4587" t="s">
        <v>1914</v>
      </c>
      <c r="B4587" t="s">
        <v>886</v>
      </c>
      <c r="C4587" t="s">
        <v>34</v>
      </c>
      <c r="D4587" t="s">
        <v>974</v>
      </c>
      <c r="E4587" s="4">
        <v>77516</v>
      </c>
      <c r="F4587" s="4" t="s">
        <v>987</v>
      </c>
      <c r="G4587" s="4">
        <v>1</v>
      </c>
      <c r="H4587" t="str">
        <f>CONCATENATE(Source[[#This Row],[Subject]],TRIM(Source[[#This Row],[Course]]))</f>
        <v>POLS1</v>
      </c>
      <c r="I4587" t="str">
        <f>VLOOKUP(Source[[#This Row],[SubjCrse]],'Courses and Categories'!$E$2:$G$1816,3,FALSE)</f>
        <v>Credit General Education</v>
      </c>
      <c r="J4587">
        <v>831</v>
      </c>
      <c r="K4587" t="s">
        <v>988</v>
      </c>
      <c r="L4587" t="s">
        <v>39</v>
      </c>
      <c r="M4587" t="s">
        <v>897</v>
      </c>
      <c r="N4587" t="s">
        <v>42</v>
      </c>
      <c r="O4587" t="s">
        <v>42</v>
      </c>
      <c r="P4587" t="s">
        <v>42</v>
      </c>
      <c r="Q4587" t="s">
        <v>42</v>
      </c>
      <c r="S4587" t="s">
        <v>134</v>
      </c>
      <c r="T4587">
        <v>1</v>
      </c>
      <c r="U4587" s="1">
        <v>43694</v>
      </c>
      <c r="V4587" s="1">
        <v>43819</v>
      </c>
      <c r="W4587" t="s">
        <v>989</v>
      </c>
      <c r="X4587" t="s">
        <v>899</v>
      </c>
      <c r="Y4587">
        <v>36</v>
      </c>
      <c r="Z4587">
        <v>33</v>
      </c>
      <c r="AA4587">
        <v>40</v>
      </c>
      <c r="AB4587">
        <v>82.5</v>
      </c>
      <c r="AD4587">
        <f>IF(ISBLANK(Source[[#This Row],[CrosslistID]]),1,1/COUNTIFS(Source[CrosslistID],Source[[#This Row],[CrosslistID]],Source[TermDesc],Source[[#This Row],[TermDesc]]))</f>
        <v>1</v>
      </c>
      <c r="AG4587">
        <v>0</v>
      </c>
      <c r="AH4587">
        <v>82.5</v>
      </c>
      <c r="AI4587">
        <v>3.4</v>
      </c>
      <c r="AJ4587">
        <v>3.6</v>
      </c>
      <c r="AK4587">
        <v>0.2</v>
      </c>
      <c r="AL45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87">
        <f>IF(AND(Source[[#This Row],[Credit_Noncredit]]="Noncredit",Source[[#This Row],[FTEF]]&gt;0),Source[[#This Row],[NC XLST FTES]]*525/(437.5*Source[[#This Row],[FTEF]]),0)</f>
        <v>0</v>
      </c>
      <c r="AN4587">
        <f>IF(Source[[#This Row],[Credit_Noncredit]]="Credit",Source[[#This Row],[Census Enrollment]],Source[[#This Row],[Noncredit Avg. Attendance]])</f>
        <v>36</v>
      </c>
    </row>
    <row r="4588" spans="1:40" x14ac:dyDescent="0.25">
      <c r="A4588" t="s">
        <v>1914</v>
      </c>
      <c r="B4588" t="s">
        <v>886</v>
      </c>
      <c r="C4588" t="s">
        <v>34</v>
      </c>
      <c r="D4588" t="s">
        <v>974</v>
      </c>
      <c r="E4588" s="4">
        <v>75408</v>
      </c>
      <c r="F4588" s="4" t="s">
        <v>987</v>
      </c>
      <c r="G4588" s="4">
        <v>1</v>
      </c>
      <c r="H4588" t="str">
        <f>CONCATENATE(Source[[#This Row],[Subject]],TRIM(Source[[#This Row],[Course]]))</f>
        <v>POLS1</v>
      </c>
      <c r="I4588" t="str">
        <f>VLOOKUP(Source[[#This Row],[SubjCrse]],'Courses and Categories'!$E$2:$G$1816,3,FALSE)</f>
        <v>Credit General Education</v>
      </c>
      <c r="J4588">
        <v>832</v>
      </c>
      <c r="K4588" t="s">
        <v>988</v>
      </c>
      <c r="L4588" t="s">
        <v>39</v>
      </c>
      <c r="M4588" t="s">
        <v>897</v>
      </c>
      <c r="N4588" t="s">
        <v>42</v>
      </c>
      <c r="O4588" t="s">
        <v>42</v>
      </c>
      <c r="P4588" t="s">
        <v>42</v>
      </c>
      <c r="Q4588" t="s">
        <v>42</v>
      </c>
      <c r="S4588" t="s">
        <v>134</v>
      </c>
      <c r="T4588">
        <v>1</v>
      </c>
      <c r="U4588" s="1">
        <v>43694</v>
      </c>
      <c r="V4588" s="1">
        <v>43819</v>
      </c>
      <c r="W4588" t="s">
        <v>989</v>
      </c>
      <c r="X4588" t="s">
        <v>1096</v>
      </c>
      <c r="Y4588">
        <v>38</v>
      </c>
      <c r="Z4588">
        <v>31</v>
      </c>
      <c r="AA4588">
        <v>40</v>
      </c>
      <c r="AB4588">
        <v>77.5</v>
      </c>
      <c r="AD4588">
        <f>IF(ISBLANK(Source[[#This Row],[CrosslistID]]),1,1/COUNTIFS(Source[CrosslistID],Source[[#This Row],[CrosslistID]],Source[TermDesc],Source[[#This Row],[TermDesc]]))</f>
        <v>1</v>
      </c>
      <c r="AG4588">
        <v>0</v>
      </c>
      <c r="AH4588">
        <v>77.5</v>
      </c>
      <c r="AI4588">
        <v>3.5</v>
      </c>
      <c r="AJ4588">
        <v>3.8</v>
      </c>
      <c r="AK4588">
        <v>0.2</v>
      </c>
      <c r="AL45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88">
        <f>IF(AND(Source[[#This Row],[Credit_Noncredit]]="Noncredit",Source[[#This Row],[FTEF]]&gt;0),Source[[#This Row],[NC XLST FTES]]*525/(437.5*Source[[#This Row],[FTEF]]),0)</f>
        <v>0</v>
      </c>
      <c r="AN4588">
        <f>IF(Source[[#This Row],[Credit_Noncredit]]="Credit",Source[[#This Row],[Census Enrollment]],Source[[#This Row],[Noncredit Avg. Attendance]])</f>
        <v>38</v>
      </c>
    </row>
    <row r="4589" spans="1:40" x14ac:dyDescent="0.25">
      <c r="A4589" t="s">
        <v>1914</v>
      </c>
      <c r="B4589" t="s">
        <v>886</v>
      </c>
      <c r="C4589" t="s">
        <v>34</v>
      </c>
      <c r="D4589" t="s">
        <v>974</v>
      </c>
      <c r="E4589" s="4">
        <v>77780</v>
      </c>
      <c r="F4589" s="4" t="s">
        <v>987</v>
      </c>
      <c r="G4589" s="4">
        <v>1</v>
      </c>
      <c r="H4589" t="str">
        <f>CONCATENATE(Source[[#This Row],[Subject]],TRIM(Source[[#This Row],[Course]]))</f>
        <v>POLS1</v>
      </c>
      <c r="I4589" t="str">
        <f>VLOOKUP(Source[[#This Row],[SubjCrse]],'Courses and Categories'!$E$2:$G$1816,3,FALSE)</f>
        <v>Credit General Education</v>
      </c>
      <c r="J4589">
        <v>931</v>
      </c>
      <c r="K4589" t="s">
        <v>988</v>
      </c>
      <c r="L4589" t="s">
        <v>87</v>
      </c>
      <c r="M4589" t="s">
        <v>897</v>
      </c>
      <c r="N4589" t="s">
        <v>42</v>
      </c>
      <c r="O4589" t="s">
        <v>42</v>
      </c>
      <c r="P4589" t="s">
        <v>42</v>
      </c>
      <c r="Q4589" t="s">
        <v>42</v>
      </c>
      <c r="S4589" t="s">
        <v>134</v>
      </c>
      <c r="T4589" t="s">
        <v>44</v>
      </c>
      <c r="U4589" s="1">
        <v>43711</v>
      </c>
      <c r="V4589" s="1">
        <v>43819</v>
      </c>
      <c r="W4589" t="s">
        <v>989</v>
      </c>
      <c r="X4589" t="s">
        <v>899</v>
      </c>
      <c r="Y4589">
        <v>38</v>
      </c>
      <c r="Z4589">
        <v>36</v>
      </c>
      <c r="AA4589">
        <v>40</v>
      </c>
      <c r="AB4589">
        <v>90</v>
      </c>
      <c r="AD4589">
        <f>IF(ISBLANK(Source[[#This Row],[CrosslistID]]),1,1/COUNTIFS(Source[CrosslistID],Source[[#This Row],[CrosslistID]],Source[TermDesc],Source[[#This Row],[TermDesc]]))</f>
        <v>1</v>
      </c>
      <c r="AG4589">
        <v>0</v>
      </c>
      <c r="AH4589">
        <v>90</v>
      </c>
      <c r="AI4589">
        <v>3.6</v>
      </c>
      <c r="AJ4589">
        <v>3.8</v>
      </c>
      <c r="AK4589">
        <v>0.2</v>
      </c>
      <c r="AL45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89">
        <f>IF(AND(Source[[#This Row],[Credit_Noncredit]]="Noncredit",Source[[#This Row],[FTEF]]&gt;0),Source[[#This Row],[NC XLST FTES]]*525/(437.5*Source[[#This Row],[FTEF]]),0)</f>
        <v>0</v>
      </c>
      <c r="AN4589">
        <f>IF(Source[[#This Row],[Credit_Noncredit]]="Credit",Source[[#This Row],[Census Enrollment]],Source[[#This Row],[Noncredit Avg. Attendance]])</f>
        <v>38</v>
      </c>
    </row>
    <row r="4590" spans="1:40" x14ac:dyDescent="0.25">
      <c r="A4590" t="s">
        <v>1914</v>
      </c>
      <c r="B4590" t="s">
        <v>886</v>
      </c>
      <c r="C4590" t="s">
        <v>34</v>
      </c>
      <c r="D4590" t="s">
        <v>974</v>
      </c>
      <c r="E4590" s="4">
        <v>76865</v>
      </c>
      <c r="F4590" s="4" t="s">
        <v>987</v>
      </c>
      <c r="G4590" s="4">
        <v>1</v>
      </c>
      <c r="H4590" t="str">
        <f>CONCATENATE(Source[[#This Row],[Subject]],TRIM(Source[[#This Row],[Course]]))</f>
        <v>POLS1</v>
      </c>
      <c r="I4590" t="str">
        <f>VLOOKUP(Source[[#This Row],[SubjCrse]],'Courses and Categories'!$E$2:$G$1816,3,FALSE)</f>
        <v>Credit General Education</v>
      </c>
      <c r="J4590">
        <v>961</v>
      </c>
      <c r="K4590" t="s">
        <v>988</v>
      </c>
      <c r="L4590" t="s">
        <v>39</v>
      </c>
      <c r="M4590" t="s">
        <v>897</v>
      </c>
      <c r="N4590" t="s">
        <v>2120</v>
      </c>
      <c r="O4590" t="s">
        <v>1383</v>
      </c>
      <c r="P4590" t="s">
        <v>2121</v>
      </c>
      <c r="Q4590" t="s">
        <v>2059</v>
      </c>
      <c r="R4590">
        <v>302</v>
      </c>
      <c r="S4590" t="s">
        <v>134</v>
      </c>
      <c r="T4590" t="s">
        <v>44</v>
      </c>
      <c r="U4590" s="1">
        <v>43711</v>
      </c>
      <c r="V4590" s="1">
        <v>43819</v>
      </c>
      <c r="W4590" t="s">
        <v>2122</v>
      </c>
      <c r="X4590" t="s">
        <v>899</v>
      </c>
      <c r="Y4590">
        <v>28</v>
      </c>
      <c r="Z4590">
        <v>24</v>
      </c>
      <c r="AA4590">
        <v>40</v>
      </c>
      <c r="AB4590">
        <v>60</v>
      </c>
      <c r="AD4590">
        <f>IF(ISBLANK(Source[[#This Row],[CrosslistID]]),1,1/COUNTIFS(Source[CrosslistID],Source[[#This Row],[CrosslistID]],Source[TermDesc],Source[[#This Row],[TermDesc]]))</f>
        <v>1</v>
      </c>
      <c r="AG4590">
        <v>0</v>
      </c>
      <c r="AH4590">
        <v>60</v>
      </c>
      <c r="AI4590">
        <v>2.7</v>
      </c>
      <c r="AJ4590">
        <v>2.8</v>
      </c>
      <c r="AK4590">
        <v>0.2</v>
      </c>
      <c r="AL45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90">
        <f>IF(AND(Source[[#This Row],[Credit_Noncredit]]="Noncredit",Source[[#This Row],[FTEF]]&gt;0),Source[[#This Row],[NC XLST FTES]]*525/(437.5*Source[[#This Row],[FTEF]]),0)</f>
        <v>0</v>
      </c>
      <c r="AN4590">
        <f>IF(Source[[#This Row],[Credit_Noncredit]]="Credit",Source[[#This Row],[Census Enrollment]],Source[[#This Row],[Noncredit Avg. Attendance]])</f>
        <v>28</v>
      </c>
    </row>
    <row r="4591" spans="1:40" x14ac:dyDescent="0.25">
      <c r="A4591" t="s">
        <v>1914</v>
      </c>
      <c r="B4591" t="s">
        <v>886</v>
      </c>
      <c r="C4591" t="s">
        <v>34</v>
      </c>
      <c r="D4591" t="s">
        <v>974</v>
      </c>
      <c r="E4591" s="4">
        <v>77065</v>
      </c>
      <c r="F4591" s="4" t="s">
        <v>987</v>
      </c>
      <c r="G4591" s="4">
        <v>1</v>
      </c>
      <c r="H4591" t="str">
        <f>CONCATENATE(Source[[#This Row],[Subject]],TRIM(Source[[#This Row],[Course]]))</f>
        <v>POLS1</v>
      </c>
      <c r="I4591" t="str">
        <f>VLOOKUP(Source[[#This Row],[SubjCrse]],'Courses and Categories'!$E$2:$G$1816,3,FALSE)</f>
        <v>Credit General Education</v>
      </c>
      <c r="J4591">
        <v>962</v>
      </c>
      <c r="K4591" t="s">
        <v>988</v>
      </c>
      <c r="L4591" t="s">
        <v>39</v>
      </c>
      <c r="M4591" t="s">
        <v>897</v>
      </c>
      <c r="N4591" t="s">
        <v>2123</v>
      </c>
      <c r="O4591" t="s">
        <v>2068</v>
      </c>
      <c r="P4591" t="s">
        <v>2069</v>
      </c>
      <c r="Q4591" t="s">
        <v>2059</v>
      </c>
      <c r="R4591">
        <v>302</v>
      </c>
      <c r="S4591" t="s">
        <v>134</v>
      </c>
      <c r="T4591" t="s">
        <v>44</v>
      </c>
      <c r="U4591" s="1">
        <v>43711</v>
      </c>
      <c r="V4591" s="1">
        <v>43819</v>
      </c>
      <c r="W4591" t="s">
        <v>2122</v>
      </c>
      <c r="X4591" t="s">
        <v>899</v>
      </c>
      <c r="Y4591">
        <v>38</v>
      </c>
      <c r="Z4591">
        <v>33</v>
      </c>
      <c r="AA4591">
        <v>40</v>
      </c>
      <c r="AB4591">
        <v>82.5</v>
      </c>
      <c r="AD4591">
        <f>IF(ISBLANK(Source[[#This Row],[CrosslistID]]),1,1/COUNTIFS(Source[CrosslistID],Source[[#This Row],[CrosslistID]],Source[TermDesc],Source[[#This Row],[TermDesc]]))</f>
        <v>1</v>
      </c>
      <c r="AG4591">
        <v>0</v>
      </c>
      <c r="AH4591">
        <v>82.5</v>
      </c>
      <c r="AI4591">
        <v>3.8</v>
      </c>
      <c r="AJ4591">
        <v>3.8</v>
      </c>
      <c r="AK4591">
        <v>0.2</v>
      </c>
      <c r="AL45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91">
        <f>IF(AND(Source[[#This Row],[Credit_Noncredit]]="Noncredit",Source[[#This Row],[FTEF]]&gt;0),Source[[#This Row],[NC XLST FTES]]*525/(437.5*Source[[#This Row],[FTEF]]),0)</f>
        <v>0</v>
      </c>
      <c r="AN4591">
        <f>IF(Source[[#This Row],[Credit_Noncredit]]="Credit",Source[[#This Row],[Census Enrollment]],Source[[#This Row],[Noncredit Avg. Attendance]])</f>
        <v>38</v>
      </c>
    </row>
    <row r="4592" spans="1:40" x14ac:dyDescent="0.25">
      <c r="A4592" t="s">
        <v>1914</v>
      </c>
      <c r="B4592" t="s">
        <v>886</v>
      </c>
      <c r="C4592" t="s">
        <v>34</v>
      </c>
      <c r="D4592" t="s">
        <v>974</v>
      </c>
      <c r="E4592" s="4">
        <v>77990</v>
      </c>
      <c r="F4592" s="4" t="s">
        <v>987</v>
      </c>
      <c r="G4592" s="4">
        <v>1</v>
      </c>
      <c r="H4592" t="str">
        <f>CONCATENATE(Source[[#This Row],[Subject]],TRIM(Source[[#This Row],[Course]]))</f>
        <v>POLS1</v>
      </c>
      <c r="I4592" t="str">
        <f>VLOOKUP(Source[[#This Row],[SubjCrse]],'Courses and Categories'!$E$2:$G$1816,3,FALSE)</f>
        <v>Credit General Education</v>
      </c>
      <c r="J4592">
        <v>963</v>
      </c>
      <c r="K4592" t="s">
        <v>988</v>
      </c>
      <c r="L4592" t="s">
        <v>39</v>
      </c>
      <c r="M4592" t="s">
        <v>897</v>
      </c>
      <c r="N4592" t="s">
        <v>50</v>
      </c>
      <c r="O4592">
        <v>1310</v>
      </c>
      <c r="P4592">
        <v>1425</v>
      </c>
      <c r="Q4592" t="s">
        <v>233</v>
      </c>
      <c r="R4592">
        <v>302</v>
      </c>
      <c r="S4592" t="s">
        <v>134</v>
      </c>
      <c r="T4592" t="s">
        <v>44</v>
      </c>
      <c r="U4592" s="1">
        <v>43711</v>
      </c>
      <c r="V4592" s="1">
        <v>43819</v>
      </c>
      <c r="W4592" t="s">
        <v>2114</v>
      </c>
      <c r="X4592" t="s">
        <v>899</v>
      </c>
      <c r="Y4592">
        <v>39</v>
      </c>
      <c r="Z4592">
        <v>39</v>
      </c>
      <c r="AA4592">
        <v>45</v>
      </c>
      <c r="AB4592">
        <v>86.666700000000006</v>
      </c>
      <c r="AD4592">
        <f>IF(ISBLANK(Source[[#This Row],[CrosslistID]]),1,1/COUNTIFS(Source[CrosslistID],Source[[#This Row],[CrosslistID]],Source[TermDesc],Source[[#This Row],[TermDesc]]))</f>
        <v>1</v>
      </c>
      <c r="AG4592">
        <v>0</v>
      </c>
      <c r="AH4592">
        <v>86.666700000000006</v>
      </c>
      <c r="AI4592">
        <v>3.5</v>
      </c>
      <c r="AJ4592">
        <v>3.9</v>
      </c>
      <c r="AK4592">
        <v>0.2</v>
      </c>
      <c r="AL45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92">
        <f>IF(AND(Source[[#This Row],[Credit_Noncredit]]="Noncredit",Source[[#This Row],[FTEF]]&gt;0),Source[[#This Row],[NC XLST FTES]]*525/(437.5*Source[[#This Row],[FTEF]]),0)</f>
        <v>0</v>
      </c>
      <c r="AN4592">
        <f>IF(Source[[#This Row],[Credit_Noncredit]]="Credit",Source[[#This Row],[Census Enrollment]],Source[[#This Row],[Noncredit Avg. Attendance]])</f>
        <v>39</v>
      </c>
    </row>
    <row r="4593" spans="1:40" x14ac:dyDescent="0.25">
      <c r="A4593" t="s">
        <v>1914</v>
      </c>
      <c r="B4593" t="s">
        <v>886</v>
      </c>
      <c r="C4593" t="s">
        <v>34</v>
      </c>
      <c r="D4593" t="s">
        <v>974</v>
      </c>
      <c r="E4593" s="4">
        <v>70821</v>
      </c>
      <c r="F4593" s="4" t="s">
        <v>987</v>
      </c>
      <c r="G4593" s="4">
        <v>2</v>
      </c>
      <c r="H4593" t="str">
        <f>CONCATENATE(Source[[#This Row],[Subject]],TRIM(Source[[#This Row],[Course]]))</f>
        <v>POLS2</v>
      </c>
      <c r="I4593" t="str">
        <f>VLOOKUP(Source[[#This Row],[SubjCrse]],'Courses and Categories'!$E$2:$G$1816,3,FALSE)</f>
        <v>Credit General Education</v>
      </c>
      <c r="J4593">
        <v>1</v>
      </c>
      <c r="K4593" t="s">
        <v>2124</v>
      </c>
      <c r="L4593" t="s">
        <v>39</v>
      </c>
      <c r="M4593" t="s">
        <v>903</v>
      </c>
      <c r="N4593" t="s">
        <v>1041</v>
      </c>
      <c r="O4593">
        <v>1110</v>
      </c>
      <c r="P4593">
        <v>1200</v>
      </c>
      <c r="Q4593" t="s">
        <v>420</v>
      </c>
      <c r="R4593">
        <v>188</v>
      </c>
      <c r="S4593" t="s">
        <v>134</v>
      </c>
      <c r="T4593">
        <v>1</v>
      </c>
      <c r="U4593" s="1">
        <v>43694</v>
      </c>
      <c r="V4593" s="1">
        <v>43819</v>
      </c>
      <c r="W4593" t="s">
        <v>989</v>
      </c>
      <c r="X4593" t="s">
        <v>1929</v>
      </c>
      <c r="Y4593">
        <v>36</v>
      </c>
      <c r="Z4593">
        <v>31</v>
      </c>
      <c r="AA4593">
        <v>45</v>
      </c>
      <c r="AB4593">
        <v>68.888900000000007</v>
      </c>
      <c r="AD4593">
        <f>IF(ISBLANK(Source[[#This Row],[CrosslistID]]),1,1/COUNTIFS(Source[CrosslistID],Source[[#This Row],[CrosslistID]],Source[TermDesc],Source[[#This Row],[TermDesc]]))</f>
        <v>1</v>
      </c>
      <c r="AG4593">
        <v>0</v>
      </c>
      <c r="AH4593">
        <v>68.888900000000007</v>
      </c>
      <c r="AI4593">
        <v>3.3</v>
      </c>
      <c r="AJ4593">
        <v>3.6</v>
      </c>
      <c r="AK4593">
        <v>0.2</v>
      </c>
      <c r="AL45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93">
        <f>IF(AND(Source[[#This Row],[Credit_Noncredit]]="Noncredit",Source[[#This Row],[FTEF]]&gt;0),Source[[#This Row],[NC XLST FTES]]*525/(437.5*Source[[#This Row],[FTEF]]),0)</f>
        <v>0</v>
      </c>
      <c r="AN4593">
        <f>IF(Source[[#This Row],[Credit_Noncredit]]="Credit",Source[[#This Row],[Census Enrollment]],Source[[#This Row],[Noncredit Avg. Attendance]])</f>
        <v>36</v>
      </c>
    </row>
    <row r="4594" spans="1:40" x14ac:dyDescent="0.25">
      <c r="A4594" t="s">
        <v>1914</v>
      </c>
      <c r="B4594" t="s">
        <v>886</v>
      </c>
      <c r="C4594" t="s">
        <v>34</v>
      </c>
      <c r="D4594" t="s">
        <v>974</v>
      </c>
      <c r="E4594" s="4">
        <v>70822</v>
      </c>
      <c r="F4594" s="4" t="s">
        <v>987</v>
      </c>
      <c r="G4594" s="4">
        <v>3</v>
      </c>
      <c r="H4594" t="str">
        <f>CONCATENATE(Source[[#This Row],[Subject]],TRIM(Source[[#This Row],[Course]]))</f>
        <v>POLS3</v>
      </c>
      <c r="I4594" t="str">
        <f>VLOOKUP(Source[[#This Row],[SubjCrse]],'Courses and Categories'!$E$2:$G$1816,3,FALSE)</f>
        <v>Credit General Education</v>
      </c>
      <c r="J4594">
        <v>1</v>
      </c>
      <c r="K4594" t="s">
        <v>2125</v>
      </c>
      <c r="L4594" t="s">
        <v>39</v>
      </c>
      <c r="M4594" t="s">
        <v>903</v>
      </c>
      <c r="N4594" t="s">
        <v>1041</v>
      </c>
      <c r="O4594">
        <v>1010</v>
      </c>
      <c r="P4594">
        <v>1100</v>
      </c>
      <c r="Q4594" t="s">
        <v>240</v>
      </c>
      <c r="R4594">
        <v>258</v>
      </c>
      <c r="S4594" t="s">
        <v>134</v>
      </c>
      <c r="T4594">
        <v>1</v>
      </c>
      <c r="U4594" s="1">
        <v>43694</v>
      </c>
      <c r="V4594" s="1">
        <v>43819</v>
      </c>
      <c r="W4594" t="s">
        <v>2115</v>
      </c>
      <c r="X4594" t="s">
        <v>1929</v>
      </c>
      <c r="Y4594">
        <v>47</v>
      </c>
      <c r="Z4594">
        <v>46</v>
      </c>
      <c r="AA4594">
        <v>45</v>
      </c>
      <c r="AB4594">
        <v>102.2222</v>
      </c>
      <c r="AD4594">
        <f>IF(ISBLANK(Source[[#This Row],[CrosslistID]]),1,1/COUNTIFS(Source[CrosslistID],Source[[#This Row],[CrosslistID]],Source[TermDesc],Source[[#This Row],[TermDesc]]))</f>
        <v>1</v>
      </c>
      <c r="AG4594">
        <v>0</v>
      </c>
      <c r="AH4594">
        <v>102.2222</v>
      </c>
      <c r="AI4594">
        <v>4.4000000000000004</v>
      </c>
      <c r="AJ4594">
        <v>4.7</v>
      </c>
      <c r="AK4594">
        <v>0.2</v>
      </c>
      <c r="AL45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94">
        <f>IF(AND(Source[[#This Row],[Credit_Noncredit]]="Noncredit",Source[[#This Row],[FTEF]]&gt;0),Source[[#This Row],[NC XLST FTES]]*525/(437.5*Source[[#This Row],[FTEF]]),0)</f>
        <v>0</v>
      </c>
      <c r="AN4594">
        <f>IF(Source[[#This Row],[Credit_Noncredit]]="Credit",Source[[#This Row],[Census Enrollment]],Source[[#This Row],[Noncredit Avg. Attendance]])</f>
        <v>47</v>
      </c>
    </row>
    <row r="4595" spans="1:40" x14ac:dyDescent="0.25">
      <c r="A4595" t="s">
        <v>1914</v>
      </c>
      <c r="B4595" t="s">
        <v>886</v>
      </c>
      <c r="C4595" t="s">
        <v>34</v>
      </c>
      <c r="D4595" t="s">
        <v>974</v>
      </c>
      <c r="E4595" s="4">
        <v>74835</v>
      </c>
      <c r="F4595" s="4" t="s">
        <v>987</v>
      </c>
      <c r="G4595" s="4">
        <v>4</v>
      </c>
      <c r="H4595" t="str">
        <f>CONCATENATE(Source[[#This Row],[Subject]],TRIM(Source[[#This Row],[Course]]))</f>
        <v>POLS4</v>
      </c>
      <c r="I4595" t="str">
        <f>VLOOKUP(Source[[#This Row],[SubjCrse]],'Courses and Categories'!$E$2:$G$1816,3,FALSE)</f>
        <v>Credit General Education</v>
      </c>
      <c r="J4595">
        <v>1</v>
      </c>
      <c r="K4595" t="s">
        <v>2126</v>
      </c>
      <c r="L4595" t="s">
        <v>39</v>
      </c>
      <c r="M4595" t="s">
        <v>903</v>
      </c>
      <c r="N4595" t="s">
        <v>1041</v>
      </c>
      <c r="O4595">
        <v>910</v>
      </c>
      <c r="P4595">
        <v>1000</v>
      </c>
      <c r="Q4595" t="s">
        <v>240</v>
      </c>
      <c r="R4595">
        <v>258</v>
      </c>
      <c r="S4595" t="s">
        <v>134</v>
      </c>
      <c r="T4595">
        <v>1</v>
      </c>
      <c r="U4595" s="1">
        <v>43694</v>
      </c>
      <c r="V4595" s="1">
        <v>43819</v>
      </c>
      <c r="W4595" t="s">
        <v>2115</v>
      </c>
      <c r="X4595" t="s">
        <v>1929</v>
      </c>
      <c r="Y4595">
        <v>21</v>
      </c>
      <c r="Z4595">
        <v>19</v>
      </c>
      <c r="AA4595">
        <v>45</v>
      </c>
      <c r="AB4595">
        <v>42.222200000000001</v>
      </c>
      <c r="AD4595">
        <f>IF(ISBLANK(Source[[#This Row],[CrosslistID]]),1,1/COUNTIFS(Source[CrosslistID],Source[[#This Row],[CrosslistID]],Source[TermDesc],Source[[#This Row],[TermDesc]]))</f>
        <v>1</v>
      </c>
      <c r="AG4595">
        <v>0</v>
      </c>
      <c r="AH4595">
        <v>42.222200000000001</v>
      </c>
      <c r="AI4595">
        <v>2</v>
      </c>
      <c r="AJ4595">
        <v>2.1</v>
      </c>
      <c r="AK4595">
        <v>0.2</v>
      </c>
      <c r="AL45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95">
        <f>IF(AND(Source[[#This Row],[Credit_Noncredit]]="Noncredit",Source[[#This Row],[FTEF]]&gt;0),Source[[#This Row],[NC XLST FTES]]*525/(437.5*Source[[#This Row],[FTEF]]),0)</f>
        <v>0</v>
      </c>
      <c r="AN4595">
        <f>IF(Source[[#This Row],[Credit_Noncredit]]="Credit",Source[[#This Row],[Census Enrollment]],Source[[#This Row],[Noncredit Avg. Attendance]])</f>
        <v>21</v>
      </c>
    </row>
    <row r="4596" spans="1:40" x14ac:dyDescent="0.25">
      <c r="A4596" t="s">
        <v>1914</v>
      </c>
      <c r="B4596" t="s">
        <v>886</v>
      </c>
      <c r="C4596" t="s">
        <v>34</v>
      </c>
      <c r="D4596" t="s">
        <v>974</v>
      </c>
      <c r="E4596" s="4">
        <v>74841</v>
      </c>
      <c r="F4596" s="4" t="s">
        <v>987</v>
      </c>
      <c r="G4596" s="4">
        <v>5</v>
      </c>
      <c r="H4596" t="str">
        <f>CONCATENATE(Source[[#This Row],[Subject]],TRIM(Source[[#This Row],[Course]]))</f>
        <v>POLS5</v>
      </c>
      <c r="I4596" t="str">
        <f>VLOOKUP(Source[[#This Row],[SubjCrse]],'Courses and Categories'!$E$2:$G$1816,3,FALSE)</f>
        <v>Credit General Education</v>
      </c>
      <c r="J4596">
        <v>1</v>
      </c>
      <c r="K4596" t="s">
        <v>2127</v>
      </c>
      <c r="L4596" t="s">
        <v>39</v>
      </c>
      <c r="M4596" t="s">
        <v>903</v>
      </c>
      <c r="N4596" t="s">
        <v>1041</v>
      </c>
      <c r="O4596">
        <v>1210</v>
      </c>
      <c r="P4596">
        <v>1300</v>
      </c>
      <c r="Q4596" t="s">
        <v>850</v>
      </c>
      <c r="R4596">
        <v>553</v>
      </c>
      <c r="S4596" t="s">
        <v>134</v>
      </c>
      <c r="T4596">
        <v>1</v>
      </c>
      <c r="U4596" s="1">
        <v>43694</v>
      </c>
      <c r="V4596" s="1">
        <v>43819</v>
      </c>
      <c r="W4596" t="s">
        <v>2052</v>
      </c>
      <c r="X4596" t="s">
        <v>1929</v>
      </c>
      <c r="Y4596">
        <v>42</v>
      </c>
      <c r="Z4596">
        <v>36</v>
      </c>
      <c r="AA4596">
        <v>45</v>
      </c>
      <c r="AB4596">
        <v>80</v>
      </c>
      <c r="AD4596">
        <f>IF(ISBLANK(Source[[#This Row],[CrosslistID]]),1,1/COUNTIFS(Source[CrosslistID],Source[[#This Row],[CrosslistID]],Source[TermDesc],Source[[#This Row],[TermDesc]]))</f>
        <v>1</v>
      </c>
      <c r="AG4596">
        <v>0</v>
      </c>
      <c r="AH4596">
        <v>80</v>
      </c>
      <c r="AI4596">
        <v>3.9</v>
      </c>
      <c r="AJ4596">
        <v>4.2</v>
      </c>
      <c r="AK4596">
        <v>0.2</v>
      </c>
      <c r="AL45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96">
        <f>IF(AND(Source[[#This Row],[Credit_Noncredit]]="Noncredit",Source[[#This Row],[FTEF]]&gt;0),Source[[#This Row],[NC XLST FTES]]*525/(437.5*Source[[#This Row],[FTEF]]),0)</f>
        <v>0</v>
      </c>
      <c r="AN4596">
        <f>IF(Source[[#This Row],[Credit_Noncredit]]="Credit",Source[[#This Row],[Census Enrollment]],Source[[#This Row],[Noncredit Avg. Attendance]])</f>
        <v>42</v>
      </c>
    </row>
    <row r="4597" spans="1:40" x14ac:dyDescent="0.25">
      <c r="A4597" t="s">
        <v>1914</v>
      </c>
      <c r="B4597" t="s">
        <v>886</v>
      </c>
      <c r="C4597" t="s">
        <v>34</v>
      </c>
      <c r="D4597" t="s">
        <v>974</v>
      </c>
      <c r="E4597" s="4">
        <v>78830</v>
      </c>
      <c r="F4597" s="4" t="s">
        <v>987</v>
      </c>
      <c r="G4597" s="4">
        <v>22</v>
      </c>
      <c r="H4597" t="str">
        <f>CONCATENATE(Source[[#This Row],[Subject]],TRIM(Source[[#This Row],[Course]]))</f>
        <v>POLS22</v>
      </c>
      <c r="I4597" t="str">
        <f>VLOOKUP(Source[[#This Row],[SubjCrse]],'Courses and Categories'!$E$2:$G$1816,3,FALSE)</f>
        <v>Credit General Education</v>
      </c>
      <c r="J4597">
        <v>1</v>
      </c>
      <c r="K4597" t="s">
        <v>2128</v>
      </c>
      <c r="L4597" t="s">
        <v>39</v>
      </c>
      <c r="M4597" t="s">
        <v>903</v>
      </c>
      <c r="N4597" t="s">
        <v>59</v>
      </c>
      <c r="O4597">
        <v>1110</v>
      </c>
      <c r="P4597">
        <v>1225</v>
      </c>
      <c r="Q4597" t="s">
        <v>233</v>
      </c>
      <c r="R4597">
        <v>302</v>
      </c>
      <c r="S4597" t="s">
        <v>134</v>
      </c>
      <c r="T4597">
        <v>1</v>
      </c>
      <c r="U4597" s="1">
        <v>43694</v>
      </c>
      <c r="V4597" s="1">
        <v>43819</v>
      </c>
      <c r="W4597" t="s">
        <v>2052</v>
      </c>
      <c r="X4597" t="s">
        <v>1929</v>
      </c>
      <c r="Y4597">
        <v>35</v>
      </c>
      <c r="Z4597">
        <v>34</v>
      </c>
      <c r="AA4597">
        <v>40</v>
      </c>
      <c r="AB4597">
        <v>85</v>
      </c>
      <c r="AD4597">
        <f>IF(ISBLANK(Source[[#This Row],[CrosslistID]]),1,1/COUNTIFS(Source[CrosslistID],Source[[#This Row],[CrosslistID]],Source[TermDesc],Source[[#This Row],[TermDesc]]))</f>
        <v>1</v>
      </c>
      <c r="AG4597">
        <v>0</v>
      </c>
      <c r="AH4597">
        <v>85</v>
      </c>
      <c r="AI4597">
        <v>3.5</v>
      </c>
      <c r="AJ4597">
        <v>3.5</v>
      </c>
      <c r="AK4597">
        <v>0.2</v>
      </c>
      <c r="AL45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97">
        <f>IF(AND(Source[[#This Row],[Credit_Noncredit]]="Noncredit",Source[[#This Row],[FTEF]]&gt;0),Source[[#This Row],[NC XLST FTES]]*525/(437.5*Source[[#This Row],[FTEF]]),0)</f>
        <v>0</v>
      </c>
      <c r="AN4597">
        <f>IF(Source[[#This Row],[Credit_Noncredit]]="Credit",Source[[#This Row],[Census Enrollment]],Source[[#This Row],[Noncredit Avg. Attendance]])</f>
        <v>35</v>
      </c>
    </row>
    <row r="4598" spans="1:40" x14ac:dyDescent="0.25">
      <c r="A4598" t="s">
        <v>1914</v>
      </c>
      <c r="B4598" t="s">
        <v>886</v>
      </c>
      <c r="C4598" t="s">
        <v>34</v>
      </c>
      <c r="D4598" t="s">
        <v>974</v>
      </c>
      <c r="E4598" s="4">
        <v>77500</v>
      </c>
      <c r="F4598" s="4" t="s">
        <v>987</v>
      </c>
      <c r="G4598" s="4">
        <v>41</v>
      </c>
      <c r="H4598" t="str">
        <f>CONCATENATE(Source[[#This Row],[Subject]],TRIM(Source[[#This Row],[Course]]))</f>
        <v>POLS41</v>
      </c>
      <c r="I4598" t="str">
        <f>VLOOKUP(Source[[#This Row],[SubjCrse]],'Courses and Categories'!$E$2:$G$1816,3,FALSE)</f>
        <v>Credit Other</v>
      </c>
      <c r="J4598">
        <v>1</v>
      </c>
      <c r="K4598" t="s">
        <v>2129</v>
      </c>
      <c r="L4598" t="s">
        <v>39</v>
      </c>
      <c r="M4598" t="s">
        <v>1063</v>
      </c>
      <c r="N4598" t="s">
        <v>42</v>
      </c>
      <c r="O4598" t="s">
        <v>42</v>
      </c>
      <c r="P4598" t="s">
        <v>42</v>
      </c>
      <c r="Q4598" t="s">
        <v>42</v>
      </c>
      <c r="S4598" t="s">
        <v>134</v>
      </c>
      <c r="T4598">
        <v>1</v>
      </c>
      <c r="U4598" s="1">
        <v>43694</v>
      </c>
      <c r="V4598" s="1">
        <v>43819</v>
      </c>
      <c r="W4598" t="s">
        <v>2093</v>
      </c>
      <c r="X4598" t="s">
        <v>2130</v>
      </c>
      <c r="Y4598">
        <v>2</v>
      </c>
      <c r="Z4598">
        <v>0</v>
      </c>
      <c r="AA4598">
        <v>5</v>
      </c>
      <c r="AB4598">
        <v>0</v>
      </c>
      <c r="AD4598">
        <f>IF(ISBLANK(Source[[#This Row],[CrosslistID]]),1,1/COUNTIFS(Source[CrosslistID],Source[[#This Row],[CrosslistID]],Source[TermDesc],Source[[#This Row],[TermDesc]]))</f>
        <v>1</v>
      </c>
      <c r="AG4598">
        <v>0</v>
      </c>
      <c r="AH4598">
        <v>0</v>
      </c>
      <c r="AI4598">
        <v>6.7000000000000004E-2</v>
      </c>
      <c r="AJ4598">
        <v>6.7000000000000004E-2</v>
      </c>
      <c r="AK4598">
        <v>0</v>
      </c>
      <c r="AL45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98">
        <f>IF(AND(Source[[#This Row],[Credit_Noncredit]]="Noncredit",Source[[#This Row],[FTEF]]&gt;0),Source[[#This Row],[NC XLST FTES]]*525/(437.5*Source[[#This Row],[FTEF]]),0)</f>
        <v>0</v>
      </c>
      <c r="AN4598">
        <f>IF(Source[[#This Row],[Credit_Noncredit]]="Credit",Source[[#This Row],[Census Enrollment]],Source[[#This Row],[Noncredit Avg. Attendance]])</f>
        <v>2</v>
      </c>
    </row>
    <row r="4599" spans="1:40" x14ac:dyDescent="0.25">
      <c r="A4599" t="s">
        <v>1914</v>
      </c>
      <c r="B4599" t="s">
        <v>886</v>
      </c>
      <c r="C4599" t="s">
        <v>34</v>
      </c>
      <c r="D4599" t="s">
        <v>2131</v>
      </c>
      <c r="E4599" s="4">
        <v>79018</v>
      </c>
      <c r="F4599" s="4" t="s">
        <v>2132</v>
      </c>
      <c r="G4599" s="4">
        <v>25</v>
      </c>
      <c r="H4599" t="str">
        <f>CONCATENATE(Source[[#This Row],[Subject]],TRIM(Source[[#This Row],[Course]]))</f>
        <v>WGST25</v>
      </c>
      <c r="I4599" t="str">
        <f>VLOOKUP(Source[[#This Row],[SubjCrse]],'Courses and Categories'!$E$2:$G$1816,3,FALSE)</f>
        <v>Credit General Education</v>
      </c>
      <c r="J4599">
        <v>1</v>
      </c>
      <c r="K4599" t="s">
        <v>2133</v>
      </c>
      <c r="L4599" t="s">
        <v>39</v>
      </c>
      <c r="M4599" t="s">
        <v>903</v>
      </c>
      <c r="N4599" t="s">
        <v>797</v>
      </c>
      <c r="O4599" t="s">
        <v>2134</v>
      </c>
      <c r="P4599" t="s">
        <v>2135</v>
      </c>
      <c r="Q4599" t="s">
        <v>1299</v>
      </c>
      <c r="R4599" t="s">
        <v>1912</v>
      </c>
      <c r="S4599" t="s">
        <v>134</v>
      </c>
      <c r="T4599">
        <v>1</v>
      </c>
      <c r="U4599" s="1">
        <v>43694</v>
      </c>
      <c r="V4599" s="1">
        <v>43819</v>
      </c>
      <c r="W4599" t="s">
        <v>2136</v>
      </c>
      <c r="X4599" t="s">
        <v>1929</v>
      </c>
      <c r="Y4599">
        <v>39</v>
      </c>
      <c r="Z4599">
        <v>30</v>
      </c>
      <c r="AA4599">
        <v>40</v>
      </c>
      <c r="AB4599">
        <v>75</v>
      </c>
      <c r="AD4599">
        <f>IF(ISBLANK(Source[[#This Row],[CrosslistID]]),1,1/COUNTIFS(Source[CrosslistID],Source[[#This Row],[CrosslistID]],Source[TermDesc],Source[[#This Row],[TermDesc]]))</f>
        <v>1</v>
      </c>
      <c r="AG4599">
        <v>0</v>
      </c>
      <c r="AH4599">
        <v>75</v>
      </c>
      <c r="AI4599">
        <v>3.8</v>
      </c>
      <c r="AJ4599">
        <v>3.9</v>
      </c>
      <c r="AK4599">
        <v>0.2</v>
      </c>
      <c r="AL45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599">
        <f>IF(AND(Source[[#This Row],[Credit_Noncredit]]="Noncredit",Source[[#This Row],[FTEF]]&gt;0),Source[[#This Row],[NC XLST FTES]]*525/(437.5*Source[[#This Row],[FTEF]]),0)</f>
        <v>0</v>
      </c>
      <c r="AN4599">
        <f>IF(Source[[#This Row],[Credit_Noncredit]]="Credit",Source[[#This Row],[Census Enrollment]],Source[[#This Row],[Noncredit Avg. Attendance]])</f>
        <v>39</v>
      </c>
    </row>
    <row r="4600" spans="1:40" x14ac:dyDescent="0.25">
      <c r="A4600" t="s">
        <v>1914</v>
      </c>
      <c r="B4600" t="s">
        <v>886</v>
      </c>
      <c r="C4600" t="s">
        <v>34</v>
      </c>
      <c r="D4600" t="s">
        <v>2131</v>
      </c>
      <c r="E4600" s="4">
        <v>79019</v>
      </c>
      <c r="F4600" s="4" t="s">
        <v>2132</v>
      </c>
      <c r="G4600" s="4">
        <v>25</v>
      </c>
      <c r="H4600" t="str">
        <f>CONCATENATE(Source[[#This Row],[Subject]],TRIM(Source[[#This Row],[Course]]))</f>
        <v>WGST25</v>
      </c>
      <c r="I4600" t="str">
        <f>VLOOKUP(Source[[#This Row],[SubjCrse]],'Courses and Categories'!$E$2:$G$1816,3,FALSE)</f>
        <v>Credit General Education</v>
      </c>
      <c r="J4600">
        <v>961</v>
      </c>
      <c r="K4600" t="s">
        <v>2133</v>
      </c>
      <c r="L4600" t="s">
        <v>87</v>
      </c>
      <c r="M4600" t="s">
        <v>897</v>
      </c>
      <c r="N4600" t="s">
        <v>991</v>
      </c>
      <c r="O4600" t="s">
        <v>2137</v>
      </c>
      <c r="P4600" t="s">
        <v>2138</v>
      </c>
      <c r="Q4600" t="s">
        <v>994</v>
      </c>
      <c r="R4600" t="s">
        <v>2139</v>
      </c>
      <c r="S4600" t="s">
        <v>53</v>
      </c>
      <c r="T4600" t="s">
        <v>44</v>
      </c>
      <c r="U4600" s="1">
        <v>43711</v>
      </c>
      <c r="V4600" s="1">
        <v>43819</v>
      </c>
      <c r="W4600" t="s">
        <v>996</v>
      </c>
      <c r="X4600" t="s">
        <v>899</v>
      </c>
      <c r="Y4600">
        <v>29</v>
      </c>
      <c r="Z4600">
        <v>23</v>
      </c>
      <c r="AA4600">
        <v>40</v>
      </c>
      <c r="AB4600">
        <v>57.5</v>
      </c>
      <c r="AD4600">
        <f>IF(ISBLANK(Source[[#This Row],[CrosslistID]]),1,1/COUNTIFS(Source[CrosslistID],Source[[#This Row],[CrosslistID]],Source[TermDesc],Source[[#This Row],[TermDesc]]))</f>
        <v>1</v>
      </c>
      <c r="AG4600">
        <v>0</v>
      </c>
      <c r="AH4600">
        <v>57.5</v>
      </c>
      <c r="AI4600">
        <v>2.9</v>
      </c>
      <c r="AJ4600">
        <v>2.9</v>
      </c>
      <c r="AK4600">
        <v>0.2</v>
      </c>
      <c r="AL46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00">
        <f>IF(AND(Source[[#This Row],[Credit_Noncredit]]="Noncredit",Source[[#This Row],[FTEF]]&gt;0),Source[[#This Row],[NC XLST FTES]]*525/(437.5*Source[[#This Row],[FTEF]]),0)</f>
        <v>0</v>
      </c>
      <c r="AN4600">
        <f>IF(Source[[#This Row],[Credit_Noncredit]]="Credit",Source[[#This Row],[Census Enrollment]],Source[[#This Row],[Noncredit Avg. Attendance]])</f>
        <v>29</v>
      </c>
    </row>
    <row r="4601" spans="1:40" x14ac:dyDescent="0.25">
      <c r="A4601" t="s">
        <v>1914</v>
      </c>
      <c r="B4601" t="s">
        <v>886</v>
      </c>
      <c r="C4601" t="s">
        <v>34</v>
      </c>
      <c r="D4601" t="s">
        <v>2131</v>
      </c>
      <c r="E4601" s="4">
        <v>79041</v>
      </c>
      <c r="F4601" s="4" t="s">
        <v>2132</v>
      </c>
      <c r="G4601" s="4">
        <v>54</v>
      </c>
      <c r="H4601" t="str">
        <f>CONCATENATE(Source[[#This Row],[Subject]],TRIM(Source[[#This Row],[Course]]))</f>
        <v>WGST54</v>
      </c>
      <c r="I4601" t="str">
        <f>VLOOKUP(Source[[#This Row],[SubjCrse]],'Courses and Categories'!$E$2:$G$1816,3,FALSE)</f>
        <v>Credit General Education</v>
      </c>
      <c r="J4601">
        <v>1</v>
      </c>
      <c r="K4601" t="s">
        <v>2140</v>
      </c>
      <c r="L4601" t="s">
        <v>39</v>
      </c>
      <c r="M4601" t="s">
        <v>903</v>
      </c>
      <c r="N4601" t="s">
        <v>41</v>
      </c>
      <c r="O4601">
        <v>1410</v>
      </c>
      <c r="P4601">
        <v>1700</v>
      </c>
      <c r="Q4601" t="s">
        <v>240</v>
      </c>
      <c r="R4601">
        <v>103</v>
      </c>
      <c r="S4601" t="s">
        <v>134</v>
      </c>
      <c r="T4601">
        <v>1</v>
      </c>
      <c r="U4601" s="1">
        <v>43694</v>
      </c>
      <c r="V4601" s="1">
        <v>43819</v>
      </c>
      <c r="W4601" t="s">
        <v>2141</v>
      </c>
      <c r="X4601" t="s">
        <v>1929</v>
      </c>
      <c r="Y4601">
        <v>30</v>
      </c>
      <c r="Z4601">
        <v>24</v>
      </c>
      <c r="AA4601">
        <v>45</v>
      </c>
      <c r="AB4601">
        <v>53.333300000000001</v>
      </c>
      <c r="AD4601">
        <f>IF(ISBLANK(Source[[#This Row],[CrosslistID]]),1,1/COUNTIFS(Source[CrosslistID],Source[[#This Row],[CrosslistID]],Source[TermDesc],Source[[#This Row],[TermDesc]]))</f>
        <v>1</v>
      </c>
      <c r="AG4601">
        <v>0</v>
      </c>
      <c r="AH4601">
        <v>53.333300000000001</v>
      </c>
      <c r="AI4601">
        <v>3</v>
      </c>
      <c r="AJ4601">
        <v>3</v>
      </c>
      <c r="AK4601">
        <v>0.2</v>
      </c>
      <c r="AL46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01">
        <f>IF(AND(Source[[#This Row],[Credit_Noncredit]]="Noncredit",Source[[#This Row],[FTEF]]&gt;0),Source[[#This Row],[NC XLST FTES]]*525/(437.5*Source[[#This Row],[FTEF]]),0)</f>
        <v>0</v>
      </c>
      <c r="AN4601">
        <f>IF(Source[[#This Row],[Credit_Noncredit]]="Credit",Source[[#This Row],[Census Enrollment]],Source[[#This Row],[Noncredit Avg. Attendance]])</f>
        <v>30</v>
      </c>
    </row>
    <row r="4602" spans="1:40" x14ac:dyDescent="0.25">
      <c r="A4602" t="s">
        <v>1914</v>
      </c>
      <c r="B4602" t="s">
        <v>886</v>
      </c>
      <c r="C4602" t="s">
        <v>34</v>
      </c>
      <c r="D4602" t="s">
        <v>2131</v>
      </c>
      <c r="E4602" s="4">
        <v>79042</v>
      </c>
      <c r="F4602" s="4" t="s">
        <v>2132</v>
      </c>
      <c r="G4602" s="4">
        <v>54</v>
      </c>
      <c r="H4602" t="str">
        <f>CONCATENATE(Source[[#This Row],[Subject]],TRIM(Source[[#This Row],[Course]]))</f>
        <v>WGST54</v>
      </c>
      <c r="I4602" t="str">
        <f>VLOOKUP(Source[[#This Row],[SubjCrse]],'Courses and Categories'!$E$2:$G$1816,3,FALSE)</f>
        <v>Credit General Education</v>
      </c>
      <c r="J4602">
        <v>2</v>
      </c>
      <c r="K4602" t="s">
        <v>2140</v>
      </c>
      <c r="L4602" t="s">
        <v>39</v>
      </c>
      <c r="M4602" t="s">
        <v>903</v>
      </c>
      <c r="N4602" t="s">
        <v>105</v>
      </c>
      <c r="O4602">
        <v>940</v>
      </c>
      <c r="P4602">
        <v>1110</v>
      </c>
      <c r="Q4602" t="s">
        <v>2035</v>
      </c>
      <c r="S4602" t="s">
        <v>134</v>
      </c>
      <c r="T4602" t="s">
        <v>1954</v>
      </c>
      <c r="U4602" s="1">
        <v>43703</v>
      </c>
      <c r="V4602" s="1">
        <v>43819</v>
      </c>
      <c r="W4602" t="s">
        <v>2141</v>
      </c>
      <c r="X4602" t="s">
        <v>905</v>
      </c>
      <c r="Y4602">
        <v>28</v>
      </c>
      <c r="Z4602">
        <v>23</v>
      </c>
      <c r="AA4602">
        <v>45</v>
      </c>
      <c r="AB4602">
        <v>51.1111</v>
      </c>
      <c r="AD4602">
        <f>IF(ISBLANK(Source[[#This Row],[CrosslistID]]),1,1/COUNTIFS(Source[CrosslistID],Source[[#This Row],[CrosslistID]],Source[TermDesc],Source[[#This Row],[TermDesc]]))</f>
        <v>1</v>
      </c>
      <c r="AG4602">
        <v>0</v>
      </c>
      <c r="AH4602">
        <v>51.1111</v>
      </c>
      <c r="AI4602">
        <v>3.0720000000000001</v>
      </c>
      <c r="AJ4602">
        <v>3.0720000000000001</v>
      </c>
      <c r="AK4602">
        <v>0.2</v>
      </c>
      <c r="AL46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02">
        <f>IF(AND(Source[[#This Row],[Credit_Noncredit]]="Noncredit",Source[[#This Row],[FTEF]]&gt;0),Source[[#This Row],[NC XLST FTES]]*525/(437.5*Source[[#This Row],[FTEF]]),0)</f>
        <v>0</v>
      </c>
      <c r="AN4602">
        <f>IF(Source[[#This Row],[Credit_Noncredit]]="Credit",Source[[#This Row],[Census Enrollment]],Source[[#This Row],[Noncredit Avg. Attendance]])</f>
        <v>28</v>
      </c>
    </row>
    <row r="4603" spans="1:40" x14ac:dyDescent="0.25">
      <c r="A4603" t="s">
        <v>1914</v>
      </c>
      <c r="B4603" t="s">
        <v>886</v>
      </c>
      <c r="C4603" t="s">
        <v>34</v>
      </c>
      <c r="D4603" t="s">
        <v>2131</v>
      </c>
      <c r="E4603" s="4">
        <v>79043</v>
      </c>
      <c r="F4603" s="4" t="s">
        <v>2132</v>
      </c>
      <c r="G4603" s="4">
        <v>55</v>
      </c>
      <c r="H4603" t="str">
        <f>CONCATENATE(Source[[#This Row],[Subject]],TRIM(Source[[#This Row],[Course]]))</f>
        <v>WGST55</v>
      </c>
      <c r="I4603" t="str">
        <f>VLOOKUP(Source[[#This Row],[SubjCrse]],'Courses and Categories'!$E$2:$G$1816,3,FALSE)</f>
        <v>Credit General Education</v>
      </c>
      <c r="J4603">
        <v>1</v>
      </c>
      <c r="K4603" t="s">
        <v>2142</v>
      </c>
      <c r="L4603" t="s">
        <v>39</v>
      </c>
      <c r="M4603" t="s">
        <v>903</v>
      </c>
      <c r="N4603" t="s">
        <v>185</v>
      </c>
      <c r="O4603">
        <v>1610</v>
      </c>
      <c r="P4603">
        <v>1900</v>
      </c>
      <c r="Q4603" t="s">
        <v>240</v>
      </c>
      <c r="R4603">
        <v>224</v>
      </c>
      <c r="S4603" t="s">
        <v>134</v>
      </c>
      <c r="T4603">
        <v>1</v>
      </c>
      <c r="U4603" s="1">
        <v>43694</v>
      </c>
      <c r="V4603" s="1">
        <v>43819</v>
      </c>
      <c r="W4603" t="s">
        <v>2143</v>
      </c>
      <c r="X4603" t="s">
        <v>1929</v>
      </c>
      <c r="Y4603">
        <v>19</v>
      </c>
      <c r="Z4603">
        <v>13</v>
      </c>
      <c r="AA4603">
        <v>35</v>
      </c>
      <c r="AB4603">
        <v>37.142899999999997</v>
      </c>
      <c r="AD4603">
        <f>IF(ISBLANK(Source[[#This Row],[CrosslistID]]),1,1/COUNTIFS(Source[CrosslistID],Source[[#This Row],[CrosslistID]],Source[TermDesc],Source[[#This Row],[TermDesc]]))</f>
        <v>1</v>
      </c>
      <c r="AG4603">
        <v>0</v>
      </c>
      <c r="AH4603">
        <v>37.142899999999997</v>
      </c>
      <c r="AI4603">
        <v>1.8</v>
      </c>
      <c r="AJ4603">
        <v>1.9</v>
      </c>
      <c r="AK4603">
        <v>0.2</v>
      </c>
      <c r="AL46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03">
        <f>IF(AND(Source[[#This Row],[Credit_Noncredit]]="Noncredit",Source[[#This Row],[FTEF]]&gt;0),Source[[#This Row],[NC XLST FTES]]*525/(437.5*Source[[#This Row],[FTEF]]),0)</f>
        <v>0</v>
      </c>
      <c r="AN4603">
        <f>IF(Source[[#This Row],[Credit_Noncredit]]="Credit",Source[[#This Row],[Census Enrollment]],Source[[#This Row],[Noncredit Avg. Attendance]])</f>
        <v>19</v>
      </c>
    </row>
    <row r="4604" spans="1:40" x14ac:dyDescent="0.25">
      <c r="A4604" t="s">
        <v>1914</v>
      </c>
      <c r="B4604" t="s">
        <v>886</v>
      </c>
      <c r="C4604" t="s">
        <v>55</v>
      </c>
      <c r="D4604" t="s">
        <v>56</v>
      </c>
      <c r="E4604" s="4">
        <v>71949</v>
      </c>
      <c r="F4604" s="4" t="s">
        <v>998</v>
      </c>
      <c r="G4604" s="4">
        <v>1</v>
      </c>
      <c r="H4604" t="str">
        <f>CONCATENATE(Source[[#This Row],[Subject]],TRIM(Source[[#This Row],[Course]]))</f>
        <v>ACCT1</v>
      </c>
      <c r="I4604" t="str">
        <f>VLOOKUP(Source[[#This Row],[SubjCrse]],'Courses and Categories'!$E$2:$G$1816,3,FALSE)</f>
        <v>Credit CTE</v>
      </c>
      <c r="J4604">
        <v>1</v>
      </c>
      <c r="K4604" t="s">
        <v>999</v>
      </c>
      <c r="L4604" t="s">
        <v>39</v>
      </c>
      <c r="M4604" t="s">
        <v>903</v>
      </c>
      <c r="N4604" t="s">
        <v>105</v>
      </c>
      <c r="O4604">
        <v>810</v>
      </c>
      <c r="P4604">
        <v>1025</v>
      </c>
      <c r="Q4604" t="s">
        <v>240</v>
      </c>
      <c r="R4604">
        <v>103</v>
      </c>
      <c r="S4604" t="s">
        <v>134</v>
      </c>
      <c r="T4604">
        <v>1</v>
      </c>
      <c r="U4604" s="1">
        <v>43694</v>
      </c>
      <c r="V4604" s="1">
        <v>43819</v>
      </c>
      <c r="W4604" t="s">
        <v>2098</v>
      </c>
      <c r="X4604" t="s">
        <v>1929</v>
      </c>
      <c r="Y4604">
        <v>36</v>
      </c>
      <c r="Z4604">
        <v>29</v>
      </c>
      <c r="AA4604">
        <v>40</v>
      </c>
      <c r="AB4604">
        <v>72.5</v>
      </c>
      <c r="AD4604">
        <f>IF(ISBLANK(Source[[#This Row],[CrosslistID]]),1,1/COUNTIFS(Source[CrosslistID],Source[[#This Row],[CrosslistID]],Source[TermDesc],Source[[#This Row],[TermDesc]]))</f>
        <v>1</v>
      </c>
      <c r="AG4604">
        <v>0</v>
      </c>
      <c r="AH4604">
        <v>72.5</v>
      </c>
      <c r="AI4604">
        <v>5.5</v>
      </c>
      <c r="AJ4604">
        <v>6</v>
      </c>
      <c r="AK4604">
        <v>0.38329999999999997</v>
      </c>
      <c r="AL46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04">
        <f>IF(AND(Source[[#This Row],[Credit_Noncredit]]="Noncredit",Source[[#This Row],[FTEF]]&gt;0),Source[[#This Row],[NC XLST FTES]]*525/(437.5*Source[[#This Row],[FTEF]]),0)</f>
        <v>0</v>
      </c>
      <c r="AN4604">
        <f>IF(Source[[#This Row],[Credit_Noncredit]]="Credit",Source[[#This Row],[Census Enrollment]],Source[[#This Row],[Noncredit Avg. Attendance]])</f>
        <v>36</v>
      </c>
    </row>
    <row r="4605" spans="1:40" x14ac:dyDescent="0.25">
      <c r="A4605" t="s">
        <v>1914</v>
      </c>
      <c r="B4605" t="s">
        <v>886</v>
      </c>
      <c r="C4605" t="s">
        <v>55</v>
      </c>
      <c r="D4605" t="s">
        <v>56</v>
      </c>
      <c r="E4605" s="4">
        <v>70761</v>
      </c>
      <c r="F4605" s="4" t="s">
        <v>998</v>
      </c>
      <c r="G4605" s="4">
        <v>1</v>
      </c>
      <c r="H4605" t="str">
        <f>CONCATENATE(Source[[#This Row],[Subject]],TRIM(Source[[#This Row],[Course]]))</f>
        <v>ACCT1</v>
      </c>
      <c r="I4605" t="str">
        <f>VLOOKUP(Source[[#This Row],[SubjCrse]],'Courses and Categories'!$E$2:$G$1816,3,FALSE)</f>
        <v>Credit CTE</v>
      </c>
      <c r="J4605">
        <v>2</v>
      </c>
      <c r="K4605" t="s">
        <v>999</v>
      </c>
      <c r="L4605" t="s">
        <v>39</v>
      </c>
      <c r="M4605" t="s">
        <v>903</v>
      </c>
      <c r="N4605" t="s">
        <v>59</v>
      </c>
      <c r="O4605">
        <v>810</v>
      </c>
      <c r="P4605">
        <v>1025</v>
      </c>
      <c r="Q4605" t="s">
        <v>240</v>
      </c>
      <c r="R4605">
        <v>103</v>
      </c>
      <c r="S4605" t="s">
        <v>134</v>
      </c>
      <c r="T4605">
        <v>1</v>
      </c>
      <c r="U4605" s="1">
        <v>43694</v>
      </c>
      <c r="V4605" s="1">
        <v>43819</v>
      </c>
      <c r="W4605" t="s">
        <v>2098</v>
      </c>
      <c r="X4605" t="s">
        <v>1929</v>
      </c>
      <c r="Y4605">
        <v>38</v>
      </c>
      <c r="Z4605">
        <v>33</v>
      </c>
      <c r="AA4605">
        <v>40</v>
      </c>
      <c r="AB4605">
        <v>82.5</v>
      </c>
      <c r="AD4605">
        <f>IF(ISBLANK(Source[[#This Row],[CrosslistID]]),1,1/COUNTIFS(Source[CrosslistID],Source[[#This Row],[CrosslistID]],Source[TermDesc],Source[[#This Row],[TermDesc]]))</f>
        <v>1</v>
      </c>
      <c r="AG4605">
        <v>0</v>
      </c>
      <c r="AH4605">
        <v>82.5</v>
      </c>
      <c r="AI4605">
        <v>6</v>
      </c>
      <c r="AJ4605">
        <v>6.3333000000000004</v>
      </c>
      <c r="AK4605">
        <v>0.38329999999999997</v>
      </c>
      <c r="AL46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05">
        <f>IF(AND(Source[[#This Row],[Credit_Noncredit]]="Noncredit",Source[[#This Row],[FTEF]]&gt;0),Source[[#This Row],[NC XLST FTES]]*525/(437.5*Source[[#This Row],[FTEF]]),0)</f>
        <v>0</v>
      </c>
      <c r="AN4605">
        <f>IF(Source[[#This Row],[Credit_Noncredit]]="Credit",Source[[#This Row],[Census Enrollment]],Source[[#This Row],[Noncredit Avg. Attendance]])</f>
        <v>38</v>
      </c>
    </row>
    <row r="4606" spans="1:40" x14ac:dyDescent="0.25">
      <c r="A4606" t="s">
        <v>1914</v>
      </c>
      <c r="B4606" t="s">
        <v>886</v>
      </c>
      <c r="C4606" t="s">
        <v>55</v>
      </c>
      <c r="D4606" t="s">
        <v>56</v>
      </c>
      <c r="E4606" s="4">
        <v>70265</v>
      </c>
      <c r="F4606" s="4" t="s">
        <v>998</v>
      </c>
      <c r="G4606" s="4">
        <v>1</v>
      </c>
      <c r="H4606" t="str">
        <f>CONCATENATE(Source[[#This Row],[Subject]],TRIM(Source[[#This Row],[Course]]))</f>
        <v>ACCT1</v>
      </c>
      <c r="I4606" t="str">
        <f>VLOOKUP(Source[[#This Row],[SubjCrse]],'Courses and Categories'!$E$2:$G$1816,3,FALSE)</f>
        <v>Credit CTE</v>
      </c>
      <c r="J4606">
        <v>3</v>
      </c>
      <c r="K4606" t="s">
        <v>999</v>
      </c>
      <c r="L4606" t="s">
        <v>39</v>
      </c>
      <c r="M4606" t="s">
        <v>903</v>
      </c>
      <c r="N4606" t="s">
        <v>195</v>
      </c>
      <c r="O4606">
        <v>1010</v>
      </c>
      <c r="P4606">
        <v>1100</v>
      </c>
      <c r="Q4606" t="s">
        <v>240</v>
      </c>
      <c r="R4606">
        <v>104</v>
      </c>
      <c r="S4606" t="s">
        <v>134</v>
      </c>
      <c r="T4606">
        <v>1</v>
      </c>
      <c r="U4606" s="1">
        <v>43694</v>
      </c>
      <c r="V4606" s="1">
        <v>43819</v>
      </c>
      <c r="W4606" t="s">
        <v>2144</v>
      </c>
      <c r="X4606" t="s">
        <v>1929</v>
      </c>
      <c r="Y4606">
        <v>38</v>
      </c>
      <c r="Z4606">
        <v>34</v>
      </c>
      <c r="AA4606">
        <v>40</v>
      </c>
      <c r="AB4606">
        <v>85</v>
      </c>
      <c r="AD4606">
        <f>IF(ISBLANK(Source[[#This Row],[CrosslistID]]),1,1/COUNTIFS(Source[CrosslistID],Source[[#This Row],[CrosslistID]],Source[TermDesc],Source[[#This Row],[TermDesc]]))</f>
        <v>1</v>
      </c>
      <c r="AG4606">
        <v>0</v>
      </c>
      <c r="AH4606">
        <v>85</v>
      </c>
      <c r="AI4606">
        <v>6.1669999999999998</v>
      </c>
      <c r="AJ4606">
        <v>6.3337000000000003</v>
      </c>
      <c r="AK4606">
        <v>0.38329999999999997</v>
      </c>
      <c r="AL46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06">
        <f>IF(AND(Source[[#This Row],[Credit_Noncredit]]="Noncredit",Source[[#This Row],[FTEF]]&gt;0),Source[[#This Row],[NC XLST FTES]]*525/(437.5*Source[[#This Row],[FTEF]]),0)</f>
        <v>0</v>
      </c>
      <c r="AN4606">
        <f>IF(Source[[#This Row],[Credit_Noncredit]]="Credit",Source[[#This Row],[Census Enrollment]],Source[[#This Row],[Noncredit Avg. Attendance]])</f>
        <v>38</v>
      </c>
    </row>
    <row r="4607" spans="1:40" x14ac:dyDescent="0.25">
      <c r="A4607" t="s">
        <v>1914</v>
      </c>
      <c r="B4607" t="s">
        <v>886</v>
      </c>
      <c r="C4607" t="s">
        <v>55</v>
      </c>
      <c r="D4607" t="s">
        <v>56</v>
      </c>
      <c r="E4607" s="4">
        <v>70268</v>
      </c>
      <c r="F4607" s="4" t="s">
        <v>998</v>
      </c>
      <c r="G4607" s="4">
        <v>1</v>
      </c>
      <c r="H4607" t="str">
        <f>CONCATENATE(Source[[#This Row],[Subject]],TRIM(Source[[#This Row],[Course]]))</f>
        <v>ACCT1</v>
      </c>
      <c r="I4607" t="str">
        <f>VLOOKUP(Source[[#This Row],[SubjCrse]],'Courses and Categories'!$E$2:$G$1816,3,FALSE)</f>
        <v>Credit CTE</v>
      </c>
      <c r="J4607">
        <v>4</v>
      </c>
      <c r="K4607" t="s">
        <v>999</v>
      </c>
      <c r="L4607" t="s">
        <v>39</v>
      </c>
      <c r="M4607" t="s">
        <v>903</v>
      </c>
      <c r="N4607" t="s">
        <v>195</v>
      </c>
      <c r="O4607">
        <v>1110</v>
      </c>
      <c r="P4607">
        <v>1200</v>
      </c>
      <c r="Q4607" t="s">
        <v>240</v>
      </c>
      <c r="R4607">
        <v>104</v>
      </c>
      <c r="S4607" t="s">
        <v>134</v>
      </c>
      <c r="T4607">
        <v>1</v>
      </c>
      <c r="U4607" s="1">
        <v>43694</v>
      </c>
      <c r="V4607" s="1">
        <v>43819</v>
      </c>
      <c r="W4607" t="s">
        <v>2144</v>
      </c>
      <c r="X4607" t="s">
        <v>1929</v>
      </c>
      <c r="Y4607">
        <v>41</v>
      </c>
      <c r="Z4607">
        <v>35</v>
      </c>
      <c r="AA4607">
        <v>40</v>
      </c>
      <c r="AB4607">
        <v>87.5</v>
      </c>
      <c r="AD4607">
        <f>IF(ISBLANK(Source[[#This Row],[CrosslistID]]),1,1/COUNTIFS(Source[CrosslistID],Source[[#This Row],[CrosslistID]],Source[TermDesc],Source[[#This Row],[TermDesc]]))</f>
        <v>1</v>
      </c>
      <c r="AG4607">
        <v>0</v>
      </c>
      <c r="AH4607">
        <v>87.5</v>
      </c>
      <c r="AI4607">
        <v>6.1669999999999998</v>
      </c>
      <c r="AJ4607">
        <v>6.8337000000000003</v>
      </c>
      <c r="AK4607">
        <v>0.38329999999999997</v>
      </c>
      <c r="AL46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07">
        <f>IF(AND(Source[[#This Row],[Credit_Noncredit]]="Noncredit",Source[[#This Row],[FTEF]]&gt;0),Source[[#This Row],[NC XLST FTES]]*525/(437.5*Source[[#This Row],[FTEF]]),0)</f>
        <v>0</v>
      </c>
      <c r="AN4607">
        <f>IF(Source[[#This Row],[Credit_Noncredit]]="Credit",Source[[#This Row],[Census Enrollment]],Source[[#This Row],[Noncredit Avg. Attendance]])</f>
        <v>41</v>
      </c>
    </row>
    <row r="4608" spans="1:40" x14ac:dyDescent="0.25">
      <c r="A4608" t="s">
        <v>1914</v>
      </c>
      <c r="B4608" t="s">
        <v>886</v>
      </c>
      <c r="C4608" t="s">
        <v>55</v>
      </c>
      <c r="D4608" t="s">
        <v>56</v>
      </c>
      <c r="E4608" s="4">
        <v>70266</v>
      </c>
      <c r="F4608" s="4" t="s">
        <v>998</v>
      </c>
      <c r="G4608" s="4">
        <v>1</v>
      </c>
      <c r="H4608" t="str">
        <f>CONCATENATE(Source[[#This Row],[Subject]],TRIM(Source[[#This Row],[Course]]))</f>
        <v>ACCT1</v>
      </c>
      <c r="I4608" t="str">
        <f>VLOOKUP(Source[[#This Row],[SubjCrse]],'Courses and Categories'!$E$2:$G$1816,3,FALSE)</f>
        <v>Credit CTE</v>
      </c>
      <c r="J4608">
        <v>5</v>
      </c>
      <c r="K4608" t="s">
        <v>999</v>
      </c>
      <c r="L4608" t="s">
        <v>39</v>
      </c>
      <c r="M4608" t="s">
        <v>903</v>
      </c>
      <c r="N4608" t="s">
        <v>59</v>
      </c>
      <c r="O4608">
        <v>1110</v>
      </c>
      <c r="P4608">
        <v>1325</v>
      </c>
      <c r="Q4608" t="s">
        <v>240</v>
      </c>
      <c r="R4608">
        <v>103</v>
      </c>
      <c r="S4608" t="s">
        <v>134</v>
      </c>
      <c r="T4608">
        <v>1</v>
      </c>
      <c r="U4608" s="1">
        <v>43694</v>
      </c>
      <c r="V4608" s="1">
        <v>43819</v>
      </c>
      <c r="W4608" t="s">
        <v>1737</v>
      </c>
      <c r="X4608" t="s">
        <v>1929</v>
      </c>
      <c r="Y4608">
        <v>39</v>
      </c>
      <c r="Z4608">
        <v>34</v>
      </c>
      <c r="AA4608">
        <v>40</v>
      </c>
      <c r="AB4608">
        <v>85</v>
      </c>
      <c r="AD4608">
        <f>IF(ISBLANK(Source[[#This Row],[CrosslistID]]),1,1/COUNTIFS(Source[CrosslistID],Source[[#This Row],[CrosslistID]],Source[TermDesc],Source[[#This Row],[TermDesc]]))</f>
        <v>1</v>
      </c>
      <c r="AG4608">
        <v>0</v>
      </c>
      <c r="AH4608">
        <v>85</v>
      </c>
      <c r="AI4608">
        <v>5.8330000000000002</v>
      </c>
      <c r="AJ4608">
        <v>6.4996</v>
      </c>
      <c r="AK4608">
        <v>0.38329999999999997</v>
      </c>
      <c r="AL46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08">
        <f>IF(AND(Source[[#This Row],[Credit_Noncredit]]="Noncredit",Source[[#This Row],[FTEF]]&gt;0),Source[[#This Row],[NC XLST FTES]]*525/(437.5*Source[[#This Row],[FTEF]]),0)</f>
        <v>0</v>
      </c>
      <c r="AN4608">
        <f>IF(Source[[#This Row],[Credit_Noncredit]]="Credit",Source[[#This Row],[Census Enrollment]],Source[[#This Row],[Noncredit Avg. Attendance]])</f>
        <v>39</v>
      </c>
    </row>
    <row r="4609" spans="1:40" x14ac:dyDescent="0.25">
      <c r="A4609" t="s">
        <v>1914</v>
      </c>
      <c r="B4609" t="s">
        <v>886</v>
      </c>
      <c r="C4609" t="s">
        <v>55</v>
      </c>
      <c r="D4609" t="s">
        <v>56</v>
      </c>
      <c r="E4609" s="4">
        <v>71673</v>
      </c>
      <c r="F4609" s="4" t="s">
        <v>998</v>
      </c>
      <c r="G4609" s="4">
        <v>1</v>
      </c>
      <c r="H4609" t="str">
        <f>CONCATENATE(Source[[#This Row],[Subject]],TRIM(Source[[#This Row],[Course]]))</f>
        <v>ACCT1</v>
      </c>
      <c r="I4609" t="str">
        <f>VLOOKUP(Source[[#This Row],[SubjCrse]],'Courses and Categories'!$E$2:$G$1816,3,FALSE)</f>
        <v>Credit CTE</v>
      </c>
      <c r="J4609">
        <v>6</v>
      </c>
      <c r="K4609" t="s">
        <v>999</v>
      </c>
      <c r="L4609" t="s">
        <v>39</v>
      </c>
      <c r="M4609" t="s">
        <v>903</v>
      </c>
      <c r="N4609" t="s">
        <v>105</v>
      </c>
      <c r="O4609">
        <v>1410</v>
      </c>
      <c r="P4609">
        <v>1625</v>
      </c>
      <c r="Q4609" t="s">
        <v>240</v>
      </c>
      <c r="R4609">
        <v>104</v>
      </c>
      <c r="S4609" t="s">
        <v>134</v>
      </c>
      <c r="T4609">
        <v>1</v>
      </c>
      <c r="U4609" s="1">
        <v>43694</v>
      </c>
      <c r="V4609" s="1">
        <v>43819</v>
      </c>
      <c r="W4609" t="s">
        <v>1737</v>
      </c>
      <c r="X4609" t="s">
        <v>1929</v>
      </c>
      <c r="Y4609">
        <v>40</v>
      </c>
      <c r="Z4609">
        <v>36</v>
      </c>
      <c r="AA4609">
        <v>40</v>
      </c>
      <c r="AB4609">
        <v>90</v>
      </c>
      <c r="AD4609">
        <f>IF(ISBLANK(Source[[#This Row],[CrosslistID]]),1,1/COUNTIFS(Source[CrosslistID],Source[[#This Row],[CrosslistID]],Source[TermDesc],Source[[#This Row],[TermDesc]]))</f>
        <v>1</v>
      </c>
      <c r="AG4609">
        <v>0</v>
      </c>
      <c r="AH4609">
        <v>90</v>
      </c>
      <c r="AI4609">
        <v>6.3330000000000002</v>
      </c>
      <c r="AJ4609">
        <v>6.6662999999999997</v>
      </c>
      <c r="AK4609">
        <v>0.38329999999999997</v>
      </c>
      <c r="AL46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09">
        <f>IF(AND(Source[[#This Row],[Credit_Noncredit]]="Noncredit",Source[[#This Row],[FTEF]]&gt;0),Source[[#This Row],[NC XLST FTES]]*525/(437.5*Source[[#This Row],[FTEF]]),0)</f>
        <v>0</v>
      </c>
      <c r="AN4609">
        <f>IF(Source[[#This Row],[Credit_Noncredit]]="Credit",Source[[#This Row],[Census Enrollment]],Source[[#This Row],[Noncredit Avg. Attendance]])</f>
        <v>40</v>
      </c>
    </row>
    <row r="4610" spans="1:40" x14ac:dyDescent="0.25">
      <c r="A4610" t="s">
        <v>1914</v>
      </c>
      <c r="B4610" t="s">
        <v>886</v>
      </c>
      <c r="C4610" t="s">
        <v>55</v>
      </c>
      <c r="D4610" t="s">
        <v>56</v>
      </c>
      <c r="E4610" s="4">
        <v>70768</v>
      </c>
      <c r="F4610" s="4" t="s">
        <v>998</v>
      </c>
      <c r="G4610" s="4">
        <v>1</v>
      </c>
      <c r="H4610" t="str">
        <f>CONCATENATE(Source[[#This Row],[Subject]],TRIM(Source[[#This Row],[Course]]))</f>
        <v>ACCT1</v>
      </c>
      <c r="I4610" t="str">
        <f>VLOOKUP(Source[[#This Row],[SubjCrse]],'Courses and Categories'!$E$2:$G$1816,3,FALSE)</f>
        <v>Credit CTE</v>
      </c>
      <c r="J4610">
        <v>581</v>
      </c>
      <c r="K4610" t="s">
        <v>999</v>
      </c>
      <c r="L4610" t="s">
        <v>87</v>
      </c>
      <c r="M4610" t="s">
        <v>903</v>
      </c>
      <c r="N4610" t="s">
        <v>105</v>
      </c>
      <c r="O4610">
        <v>1840</v>
      </c>
      <c r="P4610">
        <v>2055</v>
      </c>
      <c r="Q4610" t="s">
        <v>76</v>
      </c>
      <c r="R4610">
        <v>424</v>
      </c>
      <c r="S4610" t="s">
        <v>77</v>
      </c>
      <c r="T4610">
        <v>1</v>
      </c>
      <c r="U4610" s="1">
        <v>43694</v>
      </c>
      <c r="V4610" s="1">
        <v>43819</v>
      </c>
      <c r="W4610" t="s">
        <v>2145</v>
      </c>
      <c r="X4610" t="s">
        <v>1929</v>
      </c>
      <c r="Y4610">
        <v>39</v>
      </c>
      <c r="Z4610">
        <v>36</v>
      </c>
      <c r="AA4610">
        <v>40</v>
      </c>
      <c r="AB4610">
        <v>90</v>
      </c>
      <c r="AD4610">
        <f>IF(ISBLANK(Source[[#This Row],[CrosslistID]]),1,1/COUNTIFS(Source[CrosslistID],Source[[#This Row],[CrosslistID]],Source[TermDesc],Source[[#This Row],[TermDesc]]))</f>
        <v>1</v>
      </c>
      <c r="AG4610">
        <v>0</v>
      </c>
      <c r="AH4610">
        <v>90</v>
      </c>
      <c r="AI4610">
        <v>6.3330000000000002</v>
      </c>
      <c r="AJ4610">
        <v>6.4996999999999998</v>
      </c>
      <c r="AK4610">
        <v>0.38329999999999997</v>
      </c>
      <c r="AL46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10">
        <f>IF(AND(Source[[#This Row],[Credit_Noncredit]]="Noncredit",Source[[#This Row],[FTEF]]&gt;0),Source[[#This Row],[NC XLST FTES]]*525/(437.5*Source[[#This Row],[FTEF]]),0)</f>
        <v>0</v>
      </c>
      <c r="AN4610">
        <f>IF(Source[[#This Row],[Credit_Noncredit]]="Credit",Source[[#This Row],[Census Enrollment]],Source[[#This Row],[Noncredit Avg. Attendance]])</f>
        <v>39</v>
      </c>
    </row>
    <row r="4611" spans="1:40" x14ac:dyDescent="0.25">
      <c r="A4611" t="s">
        <v>1914</v>
      </c>
      <c r="B4611" t="s">
        <v>886</v>
      </c>
      <c r="C4611" t="s">
        <v>55</v>
      </c>
      <c r="D4611" t="s">
        <v>56</v>
      </c>
      <c r="E4611" s="4">
        <v>72100</v>
      </c>
      <c r="F4611" s="4" t="s">
        <v>998</v>
      </c>
      <c r="G4611" s="4">
        <v>1</v>
      </c>
      <c r="H4611" t="str">
        <f>CONCATENATE(Source[[#This Row],[Subject]],TRIM(Source[[#This Row],[Course]]))</f>
        <v>ACCT1</v>
      </c>
      <c r="I4611" t="str">
        <f>VLOOKUP(Source[[#This Row],[SubjCrse]],'Courses and Categories'!$E$2:$G$1816,3,FALSE)</f>
        <v>Credit CTE</v>
      </c>
      <c r="J4611">
        <v>931</v>
      </c>
      <c r="K4611" t="s">
        <v>999</v>
      </c>
      <c r="L4611" t="s">
        <v>87</v>
      </c>
      <c r="M4611" t="s">
        <v>897</v>
      </c>
      <c r="N4611" t="s">
        <v>42</v>
      </c>
      <c r="O4611" t="s">
        <v>42</v>
      </c>
      <c r="P4611" t="s">
        <v>42</v>
      </c>
      <c r="Q4611" t="s">
        <v>42</v>
      </c>
      <c r="S4611" t="s">
        <v>134</v>
      </c>
      <c r="T4611" t="s">
        <v>44</v>
      </c>
      <c r="U4611" s="1">
        <v>43711</v>
      </c>
      <c r="V4611" s="1">
        <v>43819</v>
      </c>
      <c r="W4611" t="s">
        <v>1001</v>
      </c>
      <c r="X4611" t="s">
        <v>899</v>
      </c>
      <c r="Y4611">
        <v>54</v>
      </c>
      <c r="Z4611">
        <v>48</v>
      </c>
      <c r="AA4611">
        <v>40</v>
      </c>
      <c r="AB4611">
        <v>120</v>
      </c>
      <c r="AD4611">
        <f>IF(ISBLANK(Source[[#This Row],[CrosslistID]]),1,1/COUNTIFS(Source[CrosslistID],Source[[#This Row],[CrosslistID]],Source[TermDesc],Source[[#This Row],[TermDesc]]))</f>
        <v>1</v>
      </c>
      <c r="AG4611">
        <v>0</v>
      </c>
      <c r="AH4611">
        <v>120</v>
      </c>
      <c r="AI4611">
        <v>8.6669999999999998</v>
      </c>
      <c r="AJ4611">
        <v>9.0002999999999993</v>
      </c>
      <c r="AK4611">
        <v>0.38329999999999997</v>
      </c>
      <c r="AL46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11">
        <f>IF(AND(Source[[#This Row],[Credit_Noncredit]]="Noncredit",Source[[#This Row],[FTEF]]&gt;0),Source[[#This Row],[NC XLST FTES]]*525/(437.5*Source[[#This Row],[FTEF]]),0)</f>
        <v>0</v>
      </c>
      <c r="AN4611">
        <f>IF(Source[[#This Row],[Credit_Noncredit]]="Credit",Source[[#This Row],[Census Enrollment]],Source[[#This Row],[Noncredit Avg. Attendance]])</f>
        <v>54</v>
      </c>
    </row>
    <row r="4612" spans="1:40" x14ac:dyDescent="0.25">
      <c r="A4612" t="s">
        <v>1914</v>
      </c>
      <c r="B4612" t="s">
        <v>886</v>
      </c>
      <c r="C4612" t="s">
        <v>55</v>
      </c>
      <c r="D4612" t="s">
        <v>56</v>
      </c>
      <c r="E4612" s="4">
        <v>72338</v>
      </c>
      <c r="F4612" s="4" t="s">
        <v>998</v>
      </c>
      <c r="G4612" s="4">
        <v>1</v>
      </c>
      <c r="H4612" t="str">
        <f>CONCATENATE(Source[[#This Row],[Subject]],TRIM(Source[[#This Row],[Course]]))</f>
        <v>ACCT1</v>
      </c>
      <c r="I4612" t="str">
        <f>VLOOKUP(Source[[#This Row],[SubjCrse]],'Courses and Categories'!$E$2:$G$1816,3,FALSE)</f>
        <v>Credit CTE</v>
      </c>
      <c r="J4612">
        <v>932</v>
      </c>
      <c r="K4612" t="s">
        <v>999</v>
      </c>
      <c r="L4612" t="s">
        <v>87</v>
      </c>
      <c r="M4612" t="s">
        <v>897</v>
      </c>
      <c r="N4612" t="s">
        <v>42</v>
      </c>
      <c r="O4612" t="s">
        <v>42</v>
      </c>
      <c r="P4612" t="s">
        <v>42</v>
      </c>
      <c r="Q4612" t="s">
        <v>42</v>
      </c>
      <c r="S4612" t="s">
        <v>134</v>
      </c>
      <c r="T4612" t="s">
        <v>44</v>
      </c>
      <c r="U4612" s="1">
        <v>43711</v>
      </c>
      <c r="V4612" s="1">
        <v>43819</v>
      </c>
      <c r="W4612" t="s">
        <v>1001</v>
      </c>
      <c r="X4612" t="s">
        <v>899</v>
      </c>
      <c r="Y4612">
        <v>54</v>
      </c>
      <c r="Z4612">
        <v>50</v>
      </c>
      <c r="AA4612">
        <v>40</v>
      </c>
      <c r="AB4612">
        <v>125</v>
      </c>
      <c r="AD4612">
        <f>IF(ISBLANK(Source[[#This Row],[CrosslistID]]),1,1/COUNTIFS(Source[CrosslistID],Source[[#This Row],[CrosslistID]],Source[TermDesc],Source[[#This Row],[TermDesc]]))</f>
        <v>1</v>
      </c>
      <c r="AG4612">
        <v>0</v>
      </c>
      <c r="AH4612">
        <v>125</v>
      </c>
      <c r="AI4612">
        <v>8.3330000000000002</v>
      </c>
      <c r="AJ4612">
        <v>8.9995999999999992</v>
      </c>
      <c r="AK4612">
        <v>0.38329999999999997</v>
      </c>
      <c r="AL46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12">
        <f>IF(AND(Source[[#This Row],[Credit_Noncredit]]="Noncredit",Source[[#This Row],[FTEF]]&gt;0),Source[[#This Row],[NC XLST FTES]]*525/(437.5*Source[[#This Row],[FTEF]]),0)</f>
        <v>0</v>
      </c>
      <c r="AN4612">
        <f>IF(Source[[#This Row],[Credit_Noncredit]]="Credit",Source[[#This Row],[Census Enrollment]],Source[[#This Row],[Noncredit Avg. Attendance]])</f>
        <v>54</v>
      </c>
    </row>
    <row r="4613" spans="1:40" x14ac:dyDescent="0.25">
      <c r="A4613" t="s">
        <v>1914</v>
      </c>
      <c r="B4613" t="s">
        <v>886</v>
      </c>
      <c r="C4613" t="s">
        <v>55</v>
      </c>
      <c r="D4613" t="s">
        <v>56</v>
      </c>
      <c r="E4613" s="4">
        <v>78700</v>
      </c>
      <c r="F4613" s="4" t="s">
        <v>998</v>
      </c>
      <c r="G4613" s="4">
        <v>1</v>
      </c>
      <c r="H4613" t="str">
        <f>CONCATENATE(Source[[#This Row],[Subject]],TRIM(Source[[#This Row],[Course]]))</f>
        <v>ACCT1</v>
      </c>
      <c r="I4613" t="str">
        <f>VLOOKUP(Source[[#This Row],[SubjCrse]],'Courses and Categories'!$E$2:$G$1816,3,FALSE)</f>
        <v>Credit CTE</v>
      </c>
      <c r="J4613">
        <v>933</v>
      </c>
      <c r="K4613" t="s">
        <v>999</v>
      </c>
      <c r="L4613" t="s">
        <v>87</v>
      </c>
      <c r="M4613" t="s">
        <v>897</v>
      </c>
      <c r="N4613" t="s">
        <v>42</v>
      </c>
      <c r="O4613" t="s">
        <v>42</v>
      </c>
      <c r="P4613" t="s">
        <v>42</v>
      </c>
      <c r="Q4613" t="s">
        <v>42</v>
      </c>
      <c r="S4613" t="s">
        <v>134</v>
      </c>
      <c r="T4613" t="s">
        <v>44</v>
      </c>
      <c r="U4613" s="1">
        <v>43711</v>
      </c>
      <c r="V4613" s="1">
        <v>43819</v>
      </c>
      <c r="W4613" t="s">
        <v>1000</v>
      </c>
      <c r="X4613" t="s">
        <v>918</v>
      </c>
      <c r="Y4613">
        <v>40</v>
      </c>
      <c r="Z4613">
        <v>37</v>
      </c>
      <c r="AA4613">
        <v>40</v>
      </c>
      <c r="AB4613">
        <v>92.5</v>
      </c>
      <c r="AD4613">
        <f>IF(ISBLANK(Source[[#This Row],[CrosslistID]]),1,1/COUNTIFS(Source[CrosslistID],Source[[#This Row],[CrosslistID]],Source[TermDesc],Source[[#This Row],[TermDesc]]))</f>
        <v>1</v>
      </c>
      <c r="AG4613">
        <v>0</v>
      </c>
      <c r="AH4613">
        <v>92.5</v>
      </c>
      <c r="AI4613">
        <v>6.1669999999999998</v>
      </c>
      <c r="AJ4613">
        <v>6.6669999999999998</v>
      </c>
      <c r="AK4613">
        <v>0.38329999999999997</v>
      </c>
      <c r="AL46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13">
        <f>IF(AND(Source[[#This Row],[Credit_Noncredit]]="Noncredit",Source[[#This Row],[FTEF]]&gt;0),Source[[#This Row],[NC XLST FTES]]*525/(437.5*Source[[#This Row],[FTEF]]),0)</f>
        <v>0</v>
      </c>
      <c r="AN4613">
        <f>IF(Source[[#This Row],[Credit_Noncredit]]="Credit",Source[[#This Row],[Census Enrollment]],Source[[#This Row],[Noncredit Avg. Attendance]])</f>
        <v>40</v>
      </c>
    </row>
    <row r="4614" spans="1:40" x14ac:dyDescent="0.25">
      <c r="A4614" t="s">
        <v>1914</v>
      </c>
      <c r="B4614" t="s">
        <v>886</v>
      </c>
      <c r="C4614" t="s">
        <v>55</v>
      </c>
      <c r="D4614" t="s">
        <v>56</v>
      </c>
      <c r="E4614" s="4">
        <v>72758</v>
      </c>
      <c r="F4614" s="4" t="s">
        <v>998</v>
      </c>
      <c r="G4614" s="4">
        <v>2</v>
      </c>
      <c r="H4614" t="str">
        <f>CONCATENATE(Source[[#This Row],[Subject]],TRIM(Source[[#This Row],[Course]]))</f>
        <v>ACCT2</v>
      </c>
      <c r="I4614" t="str">
        <f>VLOOKUP(Source[[#This Row],[SubjCrse]],'Courses and Categories'!$E$2:$G$1816,3,FALSE)</f>
        <v>Credit CTE</v>
      </c>
      <c r="J4614">
        <v>2</v>
      </c>
      <c r="K4614" t="s">
        <v>1002</v>
      </c>
      <c r="L4614" t="s">
        <v>39</v>
      </c>
      <c r="M4614" t="s">
        <v>903</v>
      </c>
      <c r="N4614" t="s">
        <v>105</v>
      </c>
      <c r="O4614">
        <v>1110</v>
      </c>
      <c r="P4614">
        <v>1325</v>
      </c>
      <c r="Q4614" t="s">
        <v>240</v>
      </c>
      <c r="R4614">
        <v>221</v>
      </c>
      <c r="S4614" t="s">
        <v>134</v>
      </c>
      <c r="T4614">
        <v>1</v>
      </c>
      <c r="U4614" s="1">
        <v>43694</v>
      </c>
      <c r="V4614" s="1">
        <v>43819</v>
      </c>
      <c r="W4614" t="s">
        <v>1003</v>
      </c>
      <c r="X4614" t="s">
        <v>1929</v>
      </c>
      <c r="Y4614">
        <v>39</v>
      </c>
      <c r="Z4614">
        <v>38</v>
      </c>
      <c r="AA4614">
        <v>40</v>
      </c>
      <c r="AB4614">
        <v>95</v>
      </c>
      <c r="AD4614">
        <f>IF(ISBLANK(Source[[#This Row],[CrosslistID]]),1,1/COUNTIFS(Source[CrosslistID],Source[[#This Row],[CrosslistID]],Source[TermDesc],Source[[#This Row],[TermDesc]]))</f>
        <v>1</v>
      </c>
      <c r="AG4614">
        <v>0</v>
      </c>
      <c r="AH4614">
        <v>95</v>
      </c>
      <c r="AI4614">
        <v>4.6669999999999998</v>
      </c>
      <c r="AJ4614">
        <v>6.5004999999999997</v>
      </c>
      <c r="AK4614">
        <v>0.38329999999999997</v>
      </c>
      <c r="AL46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14">
        <f>IF(AND(Source[[#This Row],[Credit_Noncredit]]="Noncredit",Source[[#This Row],[FTEF]]&gt;0),Source[[#This Row],[NC XLST FTES]]*525/(437.5*Source[[#This Row],[FTEF]]),0)</f>
        <v>0</v>
      </c>
      <c r="AN4614">
        <f>IF(Source[[#This Row],[Credit_Noncredit]]="Credit",Source[[#This Row],[Census Enrollment]],Source[[#This Row],[Noncredit Avg. Attendance]])</f>
        <v>39</v>
      </c>
    </row>
    <row r="4615" spans="1:40" x14ac:dyDescent="0.25">
      <c r="A4615" t="s">
        <v>1914</v>
      </c>
      <c r="B4615" t="s">
        <v>886</v>
      </c>
      <c r="C4615" t="s">
        <v>55</v>
      </c>
      <c r="D4615" t="s">
        <v>56</v>
      </c>
      <c r="E4615" s="4">
        <v>73561</v>
      </c>
      <c r="F4615" s="4" t="s">
        <v>998</v>
      </c>
      <c r="G4615" s="4">
        <v>2</v>
      </c>
      <c r="H4615" t="str">
        <f>CONCATENATE(Source[[#This Row],[Subject]],TRIM(Source[[#This Row],[Course]]))</f>
        <v>ACCT2</v>
      </c>
      <c r="I4615" t="str">
        <f>VLOOKUP(Source[[#This Row],[SubjCrse]],'Courses and Categories'!$E$2:$G$1816,3,FALSE)</f>
        <v>Credit CTE</v>
      </c>
      <c r="J4615">
        <v>3</v>
      </c>
      <c r="K4615" t="s">
        <v>1002</v>
      </c>
      <c r="L4615" t="s">
        <v>39</v>
      </c>
      <c r="M4615" t="s">
        <v>903</v>
      </c>
      <c r="N4615" t="s">
        <v>59</v>
      </c>
      <c r="O4615">
        <v>1110</v>
      </c>
      <c r="P4615">
        <v>1325</v>
      </c>
      <c r="Q4615" t="s">
        <v>236</v>
      </c>
      <c r="R4615">
        <v>350</v>
      </c>
      <c r="S4615" t="s">
        <v>134</v>
      </c>
      <c r="T4615">
        <v>1</v>
      </c>
      <c r="U4615" s="1">
        <v>43694</v>
      </c>
      <c r="V4615" s="1">
        <v>43819</v>
      </c>
      <c r="W4615" t="s">
        <v>1003</v>
      </c>
      <c r="X4615" t="s">
        <v>1929</v>
      </c>
      <c r="Y4615">
        <v>41</v>
      </c>
      <c r="Z4615">
        <v>39</v>
      </c>
      <c r="AA4615">
        <v>40</v>
      </c>
      <c r="AB4615">
        <v>97.5</v>
      </c>
      <c r="AD4615">
        <f>IF(ISBLANK(Source[[#This Row],[CrosslistID]]),1,1/COUNTIFS(Source[CrosslistID],Source[[#This Row],[CrosslistID]],Source[TermDesc],Source[[#This Row],[TermDesc]]))</f>
        <v>1</v>
      </c>
      <c r="AG4615">
        <v>0</v>
      </c>
      <c r="AH4615">
        <v>97.5</v>
      </c>
      <c r="AI4615">
        <v>6.3330000000000002</v>
      </c>
      <c r="AJ4615">
        <v>6.8330000000000002</v>
      </c>
      <c r="AK4615">
        <v>0.38329999999999997</v>
      </c>
      <c r="AL46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15">
        <f>IF(AND(Source[[#This Row],[Credit_Noncredit]]="Noncredit",Source[[#This Row],[FTEF]]&gt;0),Source[[#This Row],[NC XLST FTES]]*525/(437.5*Source[[#This Row],[FTEF]]),0)</f>
        <v>0</v>
      </c>
      <c r="AN4615">
        <f>IF(Source[[#This Row],[Credit_Noncredit]]="Credit",Source[[#This Row],[Census Enrollment]],Source[[#This Row],[Noncredit Avg. Attendance]])</f>
        <v>41</v>
      </c>
    </row>
    <row r="4616" spans="1:40" x14ac:dyDescent="0.25">
      <c r="A4616" t="s">
        <v>1914</v>
      </c>
      <c r="B4616" t="s">
        <v>886</v>
      </c>
      <c r="C4616" t="s">
        <v>55</v>
      </c>
      <c r="D4616" t="s">
        <v>56</v>
      </c>
      <c r="E4616" s="4">
        <v>72101</v>
      </c>
      <c r="F4616" s="4" t="s">
        <v>998</v>
      </c>
      <c r="G4616" s="4">
        <v>2</v>
      </c>
      <c r="H4616" t="str">
        <f>CONCATENATE(Source[[#This Row],[Subject]],TRIM(Source[[#This Row],[Course]]))</f>
        <v>ACCT2</v>
      </c>
      <c r="I4616" t="str">
        <f>VLOOKUP(Source[[#This Row],[SubjCrse]],'Courses and Categories'!$E$2:$G$1816,3,FALSE)</f>
        <v>Credit CTE</v>
      </c>
      <c r="J4616">
        <v>931</v>
      </c>
      <c r="K4616" t="s">
        <v>1002</v>
      </c>
      <c r="L4616" t="s">
        <v>87</v>
      </c>
      <c r="M4616" t="s">
        <v>897</v>
      </c>
      <c r="N4616" t="s">
        <v>42</v>
      </c>
      <c r="O4616" t="s">
        <v>42</v>
      </c>
      <c r="P4616" t="s">
        <v>42</v>
      </c>
      <c r="Q4616" t="s">
        <v>42</v>
      </c>
      <c r="S4616" t="s">
        <v>134</v>
      </c>
      <c r="T4616" t="s">
        <v>44</v>
      </c>
      <c r="U4616" s="1">
        <v>43711</v>
      </c>
      <c r="V4616" s="1">
        <v>43819</v>
      </c>
      <c r="W4616" t="s">
        <v>1004</v>
      </c>
      <c r="X4616" t="s">
        <v>899</v>
      </c>
      <c r="Y4616">
        <v>35</v>
      </c>
      <c r="Z4616">
        <v>34</v>
      </c>
      <c r="AA4616">
        <v>40</v>
      </c>
      <c r="AB4616">
        <v>85</v>
      </c>
      <c r="AD4616">
        <f>IF(ISBLANK(Source[[#This Row],[CrosslistID]]),1,1/COUNTIFS(Source[CrosslistID],Source[[#This Row],[CrosslistID]],Source[TermDesc],Source[[#This Row],[TermDesc]]))</f>
        <v>1</v>
      </c>
      <c r="AG4616">
        <v>0</v>
      </c>
      <c r="AH4616">
        <v>85</v>
      </c>
      <c r="AI4616">
        <v>5.3330000000000002</v>
      </c>
      <c r="AJ4616">
        <v>5.8330000000000002</v>
      </c>
      <c r="AK4616">
        <v>0.38329999999999997</v>
      </c>
      <c r="AL46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16">
        <f>IF(AND(Source[[#This Row],[Credit_Noncredit]]="Noncredit",Source[[#This Row],[FTEF]]&gt;0),Source[[#This Row],[NC XLST FTES]]*525/(437.5*Source[[#This Row],[FTEF]]),0)</f>
        <v>0</v>
      </c>
      <c r="AN4616">
        <f>IF(Source[[#This Row],[Credit_Noncredit]]="Credit",Source[[#This Row],[Census Enrollment]],Source[[#This Row],[Noncredit Avg. Attendance]])</f>
        <v>35</v>
      </c>
    </row>
    <row r="4617" spans="1:40" x14ac:dyDescent="0.25">
      <c r="A4617" t="s">
        <v>1914</v>
      </c>
      <c r="B4617" t="s">
        <v>886</v>
      </c>
      <c r="C4617" t="s">
        <v>55</v>
      </c>
      <c r="D4617" t="s">
        <v>56</v>
      </c>
      <c r="E4617" s="4">
        <v>72453</v>
      </c>
      <c r="F4617" s="4" t="s">
        <v>998</v>
      </c>
      <c r="G4617" s="4">
        <v>2</v>
      </c>
      <c r="H4617" t="str">
        <f>CONCATENATE(Source[[#This Row],[Subject]],TRIM(Source[[#This Row],[Course]]))</f>
        <v>ACCT2</v>
      </c>
      <c r="I4617" t="str">
        <f>VLOOKUP(Source[[#This Row],[SubjCrse]],'Courses and Categories'!$E$2:$G$1816,3,FALSE)</f>
        <v>Credit CTE</v>
      </c>
      <c r="J4617">
        <v>932</v>
      </c>
      <c r="K4617" t="s">
        <v>1002</v>
      </c>
      <c r="L4617" t="s">
        <v>87</v>
      </c>
      <c r="M4617" t="s">
        <v>897</v>
      </c>
      <c r="N4617" t="s">
        <v>42</v>
      </c>
      <c r="O4617" t="s">
        <v>42</v>
      </c>
      <c r="P4617" t="s">
        <v>42</v>
      </c>
      <c r="Q4617" t="s">
        <v>42</v>
      </c>
      <c r="S4617" t="s">
        <v>134</v>
      </c>
      <c r="T4617" t="s">
        <v>44</v>
      </c>
      <c r="U4617" s="1">
        <v>43711</v>
      </c>
      <c r="V4617" s="1">
        <v>43819</v>
      </c>
      <c r="W4617" t="s">
        <v>1004</v>
      </c>
      <c r="X4617" t="s">
        <v>899</v>
      </c>
      <c r="Y4617">
        <v>31</v>
      </c>
      <c r="Z4617">
        <v>31</v>
      </c>
      <c r="AA4617">
        <v>40</v>
      </c>
      <c r="AB4617">
        <v>77.5</v>
      </c>
      <c r="AD4617">
        <f>IF(ISBLANK(Source[[#This Row],[CrosslistID]]),1,1/COUNTIFS(Source[CrosslistID],Source[[#This Row],[CrosslistID]],Source[TermDesc],Source[[#This Row],[TermDesc]]))</f>
        <v>1</v>
      </c>
      <c r="AG4617">
        <v>0</v>
      </c>
      <c r="AH4617">
        <v>77.5</v>
      </c>
      <c r="AI4617">
        <v>5</v>
      </c>
      <c r="AJ4617">
        <v>5.1666999999999996</v>
      </c>
      <c r="AK4617">
        <v>0.38329999999999997</v>
      </c>
      <c r="AL46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17">
        <f>IF(AND(Source[[#This Row],[Credit_Noncredit]]="Noncredit",Source[[#This Row],[FTEF]]&gt;0),Source[[#This Row],[NC XLST FTES]]*525/(437.5*Source[[#This Row],[FTEF]]),0)</f>
        <v>0</v>
      </c>
      <c r="AN4617">
        <f>IF(Source[[#This Row],[Credit_Noncredit]]="Credit",Source[[#This Row],[Census Enrollment]],Source[[#This Row],[Noncredit Avg. Attendance]])</f>
        <v>31</v>
      </c>
    </row>
    <row r="4618" spans="1:40" x14ac:dyDescent="0.25">
      <c r="A4618" t="s">
        <v>1914</v>
      </c>
      <c r="B4618" t="s">
        <v>886</v>
      </c>
      <c r="C4618" t="s">
        <v>55</v>
      </c>
      <c r="D4618" t="s">
        <v>56</v>
      </c>
      <c r="E4618" s="4">
        <v>79114</v>
      </c>
      <c r="F4618" s="4" t="s">
        <v>998</v>
      </c>
      <c r="G4618" s="4">
        <v>2</v>
      </c>
      <c r="H4618" t="str">
        <f>CONCATENATE(Source[[#This Row],[Subject]],TRIM(Source[[#This Row],[Course]]))</f>
        <v>ACCT2</v>
      </c>
      <c r="I4618" t="str">
        <f>VLOOKUP(Source[[#This Row],[SubjCrse]],'Courses and Categories'!$E$2:$G$1816,3,FALSE)</f>
        <v>Credit CTE</v>
      </c>
      <c r="J4618">
        <v>933</v>
      </c>
      <c r="K4618" t="s">
        <v>1002</v>
      </c>
      <c r="L4618" t="s">
        <v>87</v>
      </c>
      <c r="M4618" t="s">
        <v>897</v>
      </c>
      <c r="N4618" t="s">
        <v>42</v>
      </c>
      <c r="O4618" t="s">
        <v>42</v>
      </c>
      <c r="P4618" t="s">
        <v>42</v>
      </c>
      <c r="Q4618" t="s">
        <v>42</v>
      </c>
      <c r="S4618" t="s">
        <v>134</v>
      </c>
      <c r="T4618" t="s">
        <v>44</v>
      </c>
      <c r="U4618" s="1">
        <v>43711</v>
      </c>
      <c r="V4618" s="1">
        <v>43819</v>
      </c>
      <c r="W4618" t="s">
        <v>1000</v>
      </c>
      <c r="X4618" t="s">
        <v>899</v>
      </c>
      <c r="Y4618">
        <v>28</v>
      </c>
      <c r="Z4618">
        <v>24</v>
      </c>
      <c r="AA4618">
        <v>40</v>
      </c>
      <c r="AB4618">
        <v>60</v>
      </c>
      <c r="AD4618">
        <f>IF(ISBLANK(Source[[#This Row],[CrosslistID]]),1,1/COUNTIFS(Source[CrosslistID],Source[[#This Row],[CrosslistID]],Source[TermDesc],Source[[#This Row],[TermDesc]]))</f>
        <v>1</v>
      </c>
      <c r="AG4618">
        <v>0</v>
      </c>
      <c r="AH4618">
        <v>60</v>
      </c>
      <c r="AI4618">
        <v>4.6669999999999998</v>
      </c>
      <c r="AJ4618">
        <v>4.6669999999999998</v>
      </c>
      <c r="AK4618">
        <v>0.38329999999999997</v>
      </c>
      <c r="AL46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18">
        <f>IF(AND(Source[[#This Row],[Credit_Noncredit]]="Noncredit",Source[[#This Row],[FTEF]]&gt;0),Source[[#This Row],[NC XLST FTES]]*525/(437.5*Source[[#This Row],[FTEF]]),0)</f>
        <v>0</v>
      </c>
      <c r="AN4618">
        <f>IF(Source[[#This Row],[Credit_Noncredit]]="Credit",Source[[#This Row],[Census Enrollment]],Source[[#This Row],[Noncredit Avg. Attendance]])</f>
        <v>28</v>
      </c>
    </row>
    <row r="4619" spans="1:40" x14ac:dyDescent="0.25">
      <c r="A4619" t="s">
        <v>1914</v>
      </c>
      <c r="B4619" t="s">
        <v>886</v>
      </c>
      <c r="C4619" t="s">
        <v>55</v>
      </c>
      <c r="D4619" t="s">
        <v>56</v>
      </c>
      <c r="E4619" s="4">
        <v>78312</v>
      </c>
      <c r="F4619" s="4" t="s">
        <v>998</v>
      </c>
      <c r="G4619" s="4">
        <v>10</v>
      </c>
      <c r="H4619" t="str">
        <f>CONCATENATE(Source[[#This Row],[Subject]],TRIM(Source[[#This Row],[Course]]))</f>
        <v>ACCT10</v>
      </c>
      <c r="I4619" t="str">
        <f>VLOOKUP(Source[[#This Row],[SubjCrse]],'Courses and Categories'!$E$2:$G$1816,3,FALSE)</f>
        <v>Credit CTE</v>
      </c>
      <c r="J4619">
        <v>1</v>
      </c>
      <c r="K4619" t="s">
        <v>2146</v>
      </c>
      <c r="L4619" t="s">
        <v>39</v>
      </c>
      <c r="M4619" t="s">
        <v>903</v>
      </c>
      <c r="N4619" t="s">
        <v>105</v>
      </c>
      <c r="O4619">
        <v>1110</v>
      </c>
      <c r="P4619">
        <v>1325</v>
      </c>
      <c r="Q4619" t="s">
        <v>240</v>
      </c>
      <c r="R4619">
        <v>202</v>
      </c>
      <c r="S4619" t="s">
        <v>134</v>
      </c>
      <c r="T4619">
        <v>1</v>
      </c>
      <c r="U4619" s="1">
        <v>43694</v>
      </c>
      <c r="V4619" s="1">
        <v>43819</v>
      </c>
      <c r="W4619" t="s">
        <v>1737</v>
      </c>
      <c r="X4619" t="s">
        <v>1929</v>
      </c>
      <c r="Y4619">
        <v>16</v>
      </c>
      <c r="Z4619">
        <v>15</v>
      </c>
      <c r="AA4619">
        <v>40</v>
      </c>
      <c r="AB4619">
        <v>37.5</v>
      </c>
      <c r="AD4619">
        <f>IF(ISBLANK(Source[[#This Row],[CrosslistID]]),1,1/COUNTIFS(Source[CrosslistID],Source[[#This Row],[CrosslistID]],Source[TermDesc],Source[[#This Row],[TermDesc]]))</f>
        <v>1</v>
      </c>
      <c r="AG4619">
        <v>0</v>
      </c>
      <c r="AH4619">
        <v>37.5</v>
      </c>
      <c r="AI4619">
        <v>2.1669999999999998</v>
      </c>
      <c r="AJ4619">
        <v>2.6671</v>
      </c>
      <c r="AK4619">
        <v>0.33329999999999999</v>
      </c>
      <c r="AL46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19">
        <f>IF(AND(Source[[#This Row],[Credit_Noncredit]]="Noncredit",Source[[#This Row],[FTEF]]&gt;0),Source[[#This Row],[NC XLST FTES]]*525/(437.5*Source[[#This Row],[FTEF]]),0)</f>
        <v>0</v>
      </c>
      <c r="AN4619">
        <f>IF(Source[[#This Row],[Credit_Noncredit]]="Credit",Source[[#This Row],[Census Enrollment]],Source[[#This Row],[Noncredit Avg. Attendance]])</f>
        <v>16</v>
      </c>
    </row>
    <row r="4620" spans="1:40" x14ac:dyDescent="0.25">
      <c r="A4620" t="s">
        <v>1914</v>
      </c>
      <c r="B4620" t="s">
        <v>886</v>
      </c>
      <c r="C4620" t="s">
        <v>55</v>
      </c>
      <c r="D4620" t="s">
        <v>56</v>
      </c>
      <c r="E4620" s="4">
        <v>72550</v>
      </c>
      <c r="F4620" s="4" t="s">
        <v>998</v>
      </c>
      <c r="G4620" s="4">
        <v>51</v>
      </c>
      <c r="H4620" t="str">
        <f>CONCATENATE(Source[[#This Row],[Subject]],TRIM(Source[[#This Row],[Course]]))</f>
        <v>ACCT51</v>
      </c>
      <c r="I4620" t="str">
        <f>VLOOKUP(Source[[#This Row],[SubjCrse]],'Courses and Categories'!$E$2:$G$1816,3,FALSE)</f>
        <v>Credit CTE</v>
      </c>
      <c r="J4620">
        <v>831</v>
      </c>
      <c r="K4620" t="s">
        <v>2147</v>
      </c>
      <c r="L4620" t="s">
        <v>87</v>
      </c>
      <c r="M4620" t="s">
        <v>897</v>
      </c>
      <c r="N4620" t="s">
        <v>781</v>
      </c>
      <c r="O4620" t="s">
        <v>781</v>
      </c>
      <c r="P4620" t="s">
        <v>781</v>
      </c>
      <c r="Q4620" t="s">
        <v>781</v>
      </c>
      <c r="S4620" t="s">
        <v>134</v>
      </c>
      <c r="T4620">
        <v>1</v>
      </c>
      <c r="U4620" s="1">
        <v>43694</v>
      </c>
      <c r="V4620" s="1">
        <v>43819</v>
      </c>
      <c r="W4620" t="s">
        <v>2148</v>
      </c>
      <c r="X4620" t="s">
        <v>899</v>
      </c>
      <c r="Y4620">
        <v>39</v>
      </c>
      <c r="Z4620">
        <v>36</v>
      </c>
      <c r="AA4620">
        <v>40</v>
      </c>
      <c r="AB4620">
        <v>90</v>
      </c>
      <c r="AD4620">
        <f>IF(ISBLANK(Source[[#This Row],[CrosslistID]]),1,1/COUNTIFS(Source[CrosslistID],Source[[#This Row],[CrosslistID]],Source[TermDesc],Source[[#This Row],[TermDesc]]))</f>
        <v>1</v>
      </c>
      <c r="AG4620">
        <v>0</v>
      </c>
      <c r="AH4620">
        <v>90</v>
      </c>
      <c r="AI4620">
        <v>6.5</v>
      </c>
      <c r="AJ4620">
        <v>6.5</v>
      </c>
      <c r="AK4620">
        <v>0.33329999999999999</v>
      </c>
      <c r="AL46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20">
        <f>IF(AND(Source[[#This Row],[Credit_Noncredit]]="Noncredit",Source[[#This Row],[FTEF]]&gt;0),Source[[#This Row],[NC XLST FTES]]*525/(437.5*Source[[#This Row],[FTEF]]),0)</f>
        <v>0</v>
      </c>
      <c r="AN4620">
        <f>IF(Source[[#This Row],[Credit_Noncredit]]="Credit",Source[[#This Row],[Census Enrollment]],Source[[#This Row],[Noncredit Avg. Attendance]])</f>
        <v>39</v>
      </c>
    </row>
    <row r="4621" spans="1:40" x14ac:dyDescent="0.25">
      <c r="A4621" t="s">
        <v>1914</v>
      </c>
      <c r="B4621" t="s">
        <v>886</v>
      </c>
      <c r="C4621" t="s">
        <v>55</v>
      </c>
      <c r="D4621" t="s">
        <v>56</v>
      </c>
      <c r="E4621" s="4">
        <v>70277</v>
      </c>
      <c r="F4621" s="4" t="s">
        <v>998</v>
      </c>
      <c r="G4621" s="4">
        <v>53</v>
      </c>
      <c r="H4621" t="str">
        <f>CONCATENATE(Source[[#This Row],[Subject]],TRIM(Source[[#This Row],[Course]]))</f>
        <v>ACCT53</v>
      </c>
      <c r="I4621" t="str">
        <f>VLOOKUP(Source[[#This Row],[SubjCrse]],'Courses and Categories'!$E$2:$G$1816,3,FALSE)</f>
        <v>Credit CTE</v>
      </c>
      <c r="J4621">
        <v>831</v>
      </c>
      <c r="K4621" t="s">
        <v>2149</v>
      </c>
      <c r="L4621" t="s">
        <v>87</v>
      </c>
      <c r="M4621" t="s">
        <v>897</v>
      </c>
      <c r="N4621" t="s">
        <v>42</v>
      </c>
      <c r="O4621" t="s">
        <v>42</v>
      </c>
      <c r="P4621" t="s">
        <v>42</v>
      </c>
      <c r="Q4621" t="s">
        <v>42</v>
      </c>
      <c r="S4621" t="s">
        <v>134</v>
      </c>
      <c r="T4621">
        <v>1</v>
      </c>
      <c r="U4621" s="1">
        <v>43694</v>
      </c>
      <c r="V4621" s="1">
        <v>43819</v>
      </c>
      <c r="W4621" t="s">
        <v>1004</v>
      </c>
      <c r="X4621" t="s">
        <v>899</v>
      </c>
      <c r="Y4621">
        <v>42</v>
      </c>
      <c r="Z4621">
        <v>41</v>
      </c>
      <c r="AA4621">
        <v>40</v>
      </c>
      <c r="AB4621">
        <v>102.5</v>
      </c>
      <c r="AD4621">
        <f>IF(ISBLANK(Source[[#This Row],[CrosslistID]]),1,1/COUNTIFS(Source[CrosslistID],Source[[#This Row],[CrosslistID]],Source[TermDesc],Source[[#This Row],[TermDesc]]))</f>
        <v>1</v>
      </c>
      <c r="AG4621">
        <v>0</v>
      </c>
      <c r="AH4621">
        <v>102.5</v>
      </c>
      <c r="AI4621">
        <v>3.9</v>
      </c>
      <c r="AJ4621">
        <v>4.2</v>
      </c>
      <c r="AK4621">
        <v>0.2</v>
      </c>
      <c r="AL46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21">
        <f>IF(AND(Source[[#This Row],[Credit_Noncredit]]="Noncredit",Source[[#This Row],[FTEF]]&gt;0),Source[[#This Row],[NC XLST FTES]]*525/(437.5*Source[[#This Row],[FTEF]]),0)</f>
        <v>0</v>
      </c>
      <c r="AN4621">
        <f>IF(Source[[#This Row],[Credit_Noncredit]]="Credit",Source[[#This Row],[Census Enrollment]],Source[[#This Row],[Noncredit Avg. Attendance]])</f>
        <v>42</v>
      </c>
    </row>
    <row r="4622" spans="1:40" x14ac:dyDescent="0.25">
      <c r="A4622" t="s">
        <v>1914</v>
      </c>
      <c r="B4622" t="s">
        <v>886</v>
      </c>
      <c r="C4622" t="s">
        <v>55</v>
      </c>
      <c r="D4622" t="s">
        <v>56</v>
      </c>
      <c r="E4622" s="4">
        <v>70278</v>
      </c>
      <c r="F4622" s="4" t="s">
        <v>998</v>
      </c>
      <c r="G4622" s="4">
        <v>55</v>
      </c>
      <c r="H4622" t="str">
        <f>CONCATENATE(Source[[#This Row],[Subject]],TRIM(Source[[#This Row],[Course]]))</f>
        <v>ACCT55</v>
      </c>
      <c r="I4622" t="str">
        <f>VLOOKUP(Source[[#This Row],[SubjCrse]],'Courses and Categories'!$E$2:$G$1816,3,FALSE)</f>
        <v>Credit CTE</v>
      </c>
      <c r="J4622">
        <v>501</v>
      </c>
      <c r="K4622" t="s">
        <v>2150</v>
      </c>
      <c r="L4622" t="s">
        <v>87</v>
      </c>
      <c r="M4622" t="s">
        <v>903</v>
      </c>
      <c r="N4622" t="s">
        <v>826</v>
      </c>
      <c r="O4622" t="s">
        <v>2151</v>
      </c>
      <c r="P4622" t="s">
        <v>2152</v>
      </c>
      <c r="Q4622" t="s">
        <v>2153</v>
      </c>
      <c r="R4622" t="s">
        <v>2154</v>
      </c>
      <c r="S4622" t="s">
        <v>134</v>
      </c>
      <c r="T4622">
        <v>1</v>
      </c>
      <c r="U4622" s="1">
        <v>43694</v>
      </c>
      <c r="V4622" s="1">
        <v>43819</v>
      </c>
      <c r="W4622" t="s">
        <v>2155</v>
      </c>
      <c r="X4622" t="s">
        <v>1929</v>
      </c>
      <c r="Y4622">
        <v>25</v>
      </c>
      <c r="Z4622">
        <v>21</v>
      </c>
      <c r="AA4622">
        <v>40</v>
      </c>
      <c r="AB4622">
        <v>52.5</v>
      </c>
      <c r="AD4622">
        <f>IF(ISBLANK(Source[[#This Row],[CrosslistID]]),1,1/COUNTIFS(Source[CrosslistID],Source[[#This Row],[CrosslistID]],Source[TermDesc],Source[[#This Row],[TermDesc]]))</f>
        <v>1</v>
      </c>
      <c r="AG4622">
        <v>0</v>
      </c>
      <c r="AH4622">
        <v>52.5</v>
      </c>
      <c r="AI4622">
        <v>2.2999999999999998</v>
      </c>
      <c r="AJ4622">
        <v>2.5</v>
      </c>
      <c r="AK4622">
        <v>0.2</v>
      </c>
      <c r="AL46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22">
        <f>IF(AND(Source[[#This Row],[Credit_Noncredit]]="Noncredit",Source[[#This Row],[FTEF]]&gt;0),Source[[#This Row],[NC XLST FTES]]*525/(437.5*Source[[#This Row],[FTEF]]),0)</f>
        <v>0</v>
      </c>
      <c r="AN4622">
        <f>IF(Source[[#This Row],[Credit_Noncredit]]="Credit",Source[[#This Row],[Census Enrollment]],Source[[#This Row],[Noncredit Avg. Attendance]])</f>
        <v>25</v>
      </c>
    </row>
    <row r="4623" spans="1:40" x14ac:dyDescent="0.25">
      <c r="A4623" t="s">
        <v>1914</v>
      </c>
      <c r="B4623" t="s">
        <v>886</v>
      </c>
      <c r="C4623" t="s">
        <v>55</v>
      </c>
      <c r="D4623" t="s">
        <v>56</v>
      </c>
      <c r="E4623" s="4">
        <v>78313</v>
      </c>
      <c r="F4623" s="4" t="s">
        <v>998</v>
      </c>
      <c r="G4623" s="4">
        <v>58</v>
      </c>
      <c r="H4623" t="str">
        <f>CONCATENATE(Source[[#This Row],[Subject]],TRIM(Source[[#This Row],[Course]]))</f>
        <v>ACCT58</v>
      </c>
      <c r="I4623" t="str">
        <f>VLOOKUP(Source[[#This Row],[SubjCrse]],'Courses and Categories'!$E$2:$G$1816,3,FALSE)</f>
        <v>Credit CTE</v>
      </c>
      <c r="J4623">
        <v>831</v>
      </c>
      <c r="K4623" t="s">
        <v>2156</v>
      </c>
      <c r="L4623" t="s">
        <v>87</v>
      </c>
      <c r="M4623" t="s">
        <v>897</v>
      </c>
      <c r="N4623" t="s">
        <v>42</v>
      </c>
      <c r="O4623" t="s">
        <v>42</v>
      </c>
      <c r="P4623" t="s">
        <v>42</v>
      </c>
      <c r="Q4623" t="s">
        <v>42</v>
      </c>
      <c r="S4623" t="s">
        <v>134</v>
      </c>
      <c r="T4623">
        <v>1</v>
      </c>
      <c r="U4623" s="1">
        <v>43694</v>
      </c>
      <c r="V4623" s="1">
        <v>43819</v>
      </c>
      <c r="W4623" t="s">
        <v>1004</v>
      </c>
      <c r="X4623" t="s">
        <v>1450</v>
      </c>
      <c r="Y4623">
        <v>36</v>
      </c>
      <c r="Z4623">
        <v>34</v>
      </c>
      <c r="AA4623">
        <v>40</v>
      </c>
      <c r="AB4623">
        <v>85</v>
      </c>
      <c r="AD4623">
        <f>IF(ISBLANK(Source[[#This Row],[CrosslistID]]),1,1/COUNTIFS(Source[CrosslistID],Source[[#This Row],[CrosslistID]],Source[TermDesc],Source[[#This Row],[TermDesc]]))</f>
        <v>1</v>
      </c>
      <c r="AG4623">
        <v>0</v>
      </c>
      <c r="AH4623">
        <v>85</v>
      </c>
      <c r="AI4623">
        <v>3.5</v>
      </c>
      <c r="AJ4623">
        <v>3.6</v>
      </c>
      <c r="AK4623">
        <v>0.2</v>
      </c>
      <c r="AL46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23">
        <f>IF(AND(Source[[#This Row],[Credit_Noncredit]]="Noncredit",Source[[#This Row],[FTEF]]&gt;0),Source[[#This Row],[NC XLST FTES]]*525/(437.5*Source[[#This Row],[FTEF]]),0)</f>
        <v>0</v>
      </c>
      <c r="AN4623">
        <f>IF(Source[[#This Row],[Credit_Noncredit]]="Credit",Source[[#This Row],[Census Enrollment]],Source[[#This Row],[Noncredit Avg. Attendance]])</f>
        <v>36</v>
      </c>
    </row>
    <row r="4624" spans="1:40" x14ac:dyDescent="0.25">
      <c r="A4624" t="s">
        <v>1914</v>
      </c>
      <c r="B4624" t="s">
        <v>886</v>
      </c>
      <c r="C4624" t="s">
        <v>55</v>
      </c>
      <c r="D4624" t="s">
        <v>56</v>
      </c>
      <c r="E4624" s="4">
        <v>70782</v>
      </c>
      <c r="F4624" s="4" t="s">
        <v>998</v>
      </c>
      <c r="G4624" s="4">
        <v>59</v>
      </c>
      <c r="H4624" t="str">
        <f>CONCATENATE(Source[[#This Row],[Subject]],TRIM(Source[[#This Row],[Course]]))</f>
        <v>ACCT59</v>
      </c>
      <c r="I4624" t="str">
        <f>VLOOKUP(Source[[#This Row],[SubjCrse]],'Courses and Categories'!$E$2:$G$1816,3,FALSE)</f>
        <v>Credit CTE</v>
      </c>
      <c r="J4624">
        <v>501</v>
      </c>
      <c r="K4624" t="s">
        <v>2157</v>
      </c>
      <c r="L4624" t="s">
        <v>87</v>
      </c>
      <c r="M4624" t="s">
        <v>903</v>
      </c>
      <c r="N4624" t="s">
        <v>41</v>
      </c>
      <c r="O4624">
        <v>1810</v>
      </c>
      <c r="P4624">
        <v>2100</v>
      </c>
      <c r="Q4624" t="s">
        <v>240</v>
      </c>
      <c r="R4624">
        <v>104</v>
      </c>
      <c r="S4624" t="s">
        <v>134</v>
      </c>
      <c r="T4624">
        <v>1</v>
      </c>
      <c r="U4624" s="1">
        <v>43694</v>
      </c>
      <c r="V4624" s="1">
        <v>43819</v>
      </c>
      <c r="W4624" t="s">
        <v>1003</v>
      </c>
      <c r="X4624" t="s">
        <v>1929</v>
      </c>
      <c r="Y4624">
        <v>37</v>
      </c>
      <c r="Z4624">
        <v>36</v>
      </c>
      <c r="AA4624">
        <v>40</v>
      </c>
      <c r="AB4624">
        <v>90</v>
      </c>
      <c r="AD4624">
        <f>IF(ISBLANK(Source[[#This Row],[CrosslistID]]),1,1/COUNTIFS(Source[CrosslistID],Source[[#This Row],[CrosslistID]],Source[TermDesc],Source[[#This Row],[TermDesc]]))</f>
        <v>1</v>
      </c>
      <c r="AG4624">
        <v>0</v>
      </c>
      <c r="AH4624">
        <v>90</v>
      </c>
      <c r="AI4624">
        <v>3.7</v>
      </c>
      <c r="AJ4624">
        <v>3.7</v>
      </c>
      <c r="AK4624">
        <v>0.2</v>
      </c>
      <c r="AL46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24">
        <f>IF(AND(Source[[#This Row],[Credit_Noncredit]]="Noncredit",Source[[#This Row],[FTEF]]&gt;0),Source[[#This Row],[NC XLST FTES]]*525/(437.5*Source[[#This Row],[FTEF]]),0)</f>
        <v>0</v>
      </c>
      <c r="AN4624">
        <f>IF(Source[[#This Row],[Credit_Noncredit]]="Credit",Source[[#This Row],[Census Enrollment]],Source[[#This Row],[Noncredit Avg. Attendance]])</f>
        <v>37</v>
      </c>
    </row>
    <row r="4625" spans="1:40" x14ac:dyDescent="0.25">
      <c r="A4625" t="s">
        <v>1914</v>
      </c>
      <c r="B4625" t="s">
        <v>886</v>
      </c>
      <c r="C4625" t="s">
        <v>55</v>
      </c>
      <c r="D4625" t="s">
        <v>56</v>
      </c>
      <c r="E4625" s="4">
        <v>78998</v>
      </c>
      <c r="F4625" s="4" t="s">
        <v>998</v>
      </c>
      <c r="G4625" s="4" t="s">
        <v>2158</v>
      </c>
      <c r="H4625" t="str">
        <f>CONCATENATE(Source[[#This Row],[Subject]],TRIM(Source[[#This Row],[Course]]))</f>
        <v>ACCT59B</v>
      </c>
      <c r="I4625" t="str">
        <f>VLOOKUP(Source[[#This Row],[SubjCrse]],'Courses and Categories'!$E$2:$G$1816,3,FALSE)</f>
        <v>Credit CTE</v>
      </c>
      <c r="J4625">
        <v>591</v>
      </c>
      <c r="K4625" t="s">
        <v>2159</v>
      </c>
      <c r="L4625" t="s">
        <v>87</v>
      </c>
      <c r="M4625" t="s">
        <v>903</v>
      </c>
      <c r="N4625" t="s">
        <v>41</v>
      </c>
      <c r="O4625">
        <v>1810</v>
      </c>
      <c r="P4625">
        <v>2100</v>
      </c>
      <c r="Q4625" t="s">
        <v>240</v>
      </c>
      <c r="R4625">
        <v>103</v>
      </c>
      <c r="S4625" t="s">
        <v>134</v>
      </c>
      <c r="T4625" t="s">
        <v>44</v>
      </c>
      <c r="U4625" s="1">
        <v>43711</v>
      </c>
      <c r="V4625" s="1">
        <v>43746</v>
      </c>
      <c r="W4625" t="s">
        <v>2098</v>
      </c>
      <c r="X4625" t="s">
        <v>905</v>
      </c>
      <c r="Y4625">
        <v>19</v>
      </c>
      <c r="Z4625">
        <v>19</v>
      </c>
      <c r="AA4625">
        <v>40</v>
      </c>
      <c r="AB4625">
        <v>47.5</v>
      </c>
      <c r="AD4625">
        <f>IF(ISBLANK(Source[[#This Row],[CrosslistID]]),1,1/COUNTIFS(Source[CrosslistID],Source[[#This Row],[CrosslistID]],Source[TermDesc],Source[[#This Row],[TermDesc]]))</f>
        <v>1</v>
      </c>
      <c r="AG4625">
        <v>0</v>
      </c>
      <c r="AH4625">
        <v>47.5</v>
      </c>
      <c r="AI4625">
        <v>0.65100000000000002</v>
      </c>
      <c r="AJ4625">
        <v>0.65100000000000002</v>
      </c>
      <c r="AK4625">
        <v>6.8599999999999994E-2</v>
      </c>
      <c r="AL46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25">
        <f>IF(AND(Source[[#This Row],[Credit_Noncredit]]="Noncredit",Source[[#This Row],[FTEF]]&gt;0),Source[[#This Row],[NC XLST FTES]]*525/(437.5*Source[[#This Row],[FTEF]]),0)</f>
        <v>0</v>
      </c>
      <c r="AN4625">
        <f>IF(Source[[#This Row],[Credit_Noncredit]]="Credit",Source[[#This Row],[Census Enrollment]],Source[[#This Row],[Noncredit Avg. Attendance]])</f>
        <v>19</v>
      </c>
    </row>
    <row r="4626" spans="1:40" x14ac:dyDescent="0.25">
      <c r="A4626" t="s">
        <v>1914</v>
      </c>
      <c r="B4626" t="s">
        <v>886</v>
      </c>
      <c r="C4626" t="s">
        <v>55</v>
      </c>
      <c r="D4626" t="s">
        <v>56</v>
      </c>
      <c r="E4626" s="4">
        <v>79001</v>
      </c>
      <c r="F4626" s="4" t="s">
        <v>998</v>
      </c>
      <c r="G4626" s="4" t="s">
        <v>2158</v>
      </c>
      <c r="H4626" t="str">
        <f>CONCATENATE(Source[[#This Row],[Subject]],TRIM(Source[[#This Row],[Course]]))</f>
        <v>ACCT59B</v>
      </c>
      <c r="I4626" t="str">
        <f>VLOOKUP(Source[[#This Row],[SubjCrse]],'Courses and Categories'!$E$2:$G$1816,3,FALSE)</f>
        <v>Credit CTE</v>
      </c>
      <c r="J4626">
        <v>592</v>
      </c>
      <c r="K4626" t="s">
        <v>2159</v>
      </c>
      <c r="L4626" t="s">
        <v>87</v>
      </c>
      <c r="M4626" t="s">
        <v>903</v>
      </c>
      <c r="N4626" t="s">
        <v>41</v>
      </c>
      <c r="O4626">
        <v>1810</v>
      </c>
      <c r="P4626">
        <v>2100</v>
      </c>
      <c r="Q4626" t="s">
        <v>240</v>
      </c>
      <c r="R4626">
        <v>103</v>
      </c>
      <c r="S4626" t="s">
        <v>134</v>
      </c>
      <c r="T4626" t="s">
        <v>44</v>
      </c>
      <c r="U4626" s="1">
        <v>43760</v>
      </c>
      <c r="V4626" s="1">
        <v>43795</v>
      </c>
      <c r="W4626" t="s">
        <v>2098</v>
      </c>
      <c r="X4626" t="s">
        <v>905</v>
      </c>
      <c r="Y4626">
        <v>5</v>
      </c>
      <c r="Z4626">
        <v>4</v>
      </c>
      <c r="AA4626">
        <v>40</v>
      </c>
      <c r="AB4626">
        <v>10</v>
      </c>
      <c r="AD4626">
        <f>IF(ISBLANK(Source[[#This Row],[CrosslistID]]),1,1/COUNTIFS(Source[CrosslistID],Source[[#This Row],[CrosslistID]],Source[TermDesc],Source[[#This Row],[TermDesc]]))</f>
        <v>1</v>
      </c>
      <c r="AG4626">
        <v>0</v>
      </c>
      <c r="AH4626">
        <v>10</v>
      </c>
      <c r="AI4626">
        <v>0.17100000000000001</v>
      </c>
      <c r="AJ4626">
        <v>0.17100000000000001</v>
      </c>
      <c r="AK4626">
        <v>6.8599999999999994E-2</v>
      </c>
      <c r="AL46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26">
        <f>IF(AND(Source[[#This Row],[Credit_Noncredit]]="Noncredit",Source[[#This Row],[FTEF]]&gt;0),Source[[#This Row],[NC XLST FTES]]*525/(437.5*Source[[#This Row],[FTEF]]),0)</f>
        <v>0</v>
      </c>
      <c r="AN4626">
        <f>IF(Source[[#This Row],[Credit_Noncredit]]="Credit",Source[[#This Row],[Census Enrollment]],Source[[#This Row],[Noncredit Avg. Attendance]])</f>
        <v>5</v>
      </c>
    </row>
    <row r="4627" spans="1:40" x14ac:dyDescent="0.25">
      <c r="A4627" t="s">
        <v>1914</v>
      </c>
      <c r="B4627" t="s">
        <v>886</v>
      </c>
      <c r="C4627" t="s">
        <v>55</v>
      </c>
      <c r="D4627" t="s">
        <v>56</v>
      </c>
      <c r="E4627" s="4">
        <v>72102</v>
      </c>
      <c r="F4627" s="4" t="s">
        <v>2160</v>
      </c>
      <c r="G4627" s="4">
        <v>70</v>
      </c>
      <c r="H4627" t="str">
        <f>CONCATENATE(Source[[#This Row],[Subject]],TRIM(Source[[#This Row],[Course]]))</f>
        <v>BSEN70</v>
      </c>
      <c r="I4627" t="str">
        <f>VLOOKUP(Source[[#This Row],[SubjCrse]],'Courses and Categories'!$E$2:$G$1816,3,FALSE)</f>
        <v>Credit CTE</v>
      </c>
      <c r="J4627">
        <v>961</v>
      </c>
      <c r="K4627" t="s">
        <v>2161</v>
      </c>
      <c r="L4627" t="s">
        <v>87</v>
      </c>
      <c r="M4627" t="s">
        <v>897</v>
      </c>
      <c r="N4627" t="s">
        <v>42</v>
      </c>
      <c r="O4627" t="s">
        <v>42</v>
      </c>
      <c r="P4627" t="s">
        <v>42</v>
      </c>
      <c r="Q4627" t="s">
        <v>42</v>
      </c>
      <c r="S4627" t="s">
        <v>134</v>
      </c>
      <c r="T4627" t="s">
        <v>44</v>
      </c>
      <c r="U4627" s="1">
        <v>43711</v>
      </c>
      <c r="V4627" s="1">
        <v>43819</v>
      </c>
      <c r="W4627" t="s">
        <v>1033</v>
      </c>
      <c r="X4627" t="s">
        <v>899</v>
      </c>
      <c r="Y4627">
        <v>29</v>
      </c>
      <c r="Z4627">
        <v>24</v>
      </c>
      <c r="AA4627">
        <v>40</v>
      </c>
      <c r="AB4627">
        <v>60</v>
      </c>
      <c r="AD4627">
        <f>IF(ISBLANK(Source[[#This Row],[CrosslistID]]),1,1/COUNTIFS(Source[CrosslistID],Source[[#This Row],[CrosslistID]],Source[TermDesc],Source[[#This Row],[TermDesc]]))</f>
        <v>1</v>
      </c>
      <c r="AG4627">
        <v>0</v>
      </c>
      <c r="AH4627">
        <v>60</v>
      </c>
      <c r="AI4627">
        <v>4.5</v>
      </c>
      <c r="AJ4627">
        <v>4.8333000000000004</v>
      </c>
      <c r="AK4627">
        <v>0.38329999999999997</v>
      </c>
      <c r="AL46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27">
        <f>IF(AND(Source[[#This Row],[Credit_Noncredit]]="Noncredit",Source[[#This Row],[FTEF]]&gt;0),Source[[#This Row],[NC XLST FTES]]*525/(437.5*Source[[#This Row],[FTEF]]),0)</f>
        <v>0</v>
      </c>
      <c r="AN4627">
        <f>IF(Source[[#This Row],[Credit_Noncredit]]="Credit",Source[[#This Row],[Census Enrollment]],Source[[#This Row],[Noncredit Avg. Attendance]])</f>
        <v>29</v>
      </c>
    </row>
    <row r="4628" spans="1:40" x14ac:dyDescent="0.25">
      <c r="A4628" t="s">
        <v>1914</v>
      </c>
      <c r="B4628" t="s">
        <v>886</v>
      </c>
      <c r="C4628" t="s">
        <v>55</v>
      </c>
      <c r="D4628" t="s">
        <v>56</v>
      </c>
      <c r="E4628" s="4">
        <v>76854</v>
      </c>
      <c r="F4628" s="4" t="s">
        <v>2160</v>
      </c>
      <c r="G4628" s="4">
        <v>74</v>
      </c>
      <c r="H4628" t="str">
        <f>CONCATENATE(Source[[#This Row],[Subject]],TRIM(Source[[#This Row],[Course]]))</f>
        <v>BSEN74</v>
      </c>
      <c r="I4628" t="str">
        <f>VLOOKUP(Source[[#This Row],[SubjCrse]],'Courses and Categories'!$E$2:$G$1816,3,FALSE)</f>
        <v>Credit Gen Ed/CTE</v>
      </c>
      <c r="J4628">
        <v>351</v>
      </c>
      <c r="K4628" t="s">
        <v>2162</v>
      </c>
      <c r="L4628" t="s">
        <v>39</v>
      </c>
      <c r="M4628" t="s">
        <v>1088</v>
      </c>
      <c r="N4628" t="s">
        <v>185</v>
      </c>
      <c r="O4628">
        <v>1310</v>
      </c>
      <c r="P4628">
        <v>1600</v>
      </c>
      <c r="Q4628" t="s">
        <v>52</v>
      </c>
      <c r="R4628">
        <v>472</v>
      </c>
      <c r="S4628" t="s">
        <v>53</v>
      </c>
      <c r="T4628">
        <v>1</v>
      </c>
      <c r="U4628" s="1">
        <v>43694</v>
      </c>
      <c r="V4628" s="1">
        <v>43819</v>
      </c>
      <c r="W4628" t="s">
        <v>2163</v>
      </c>
      <c r="X4628" t="s">
        <v>1929</v>
      </c>
      <c r="Y4628">
        <v>23</v>
      </c>
      <c r="Z4628">
        <v>22</v>
      </c>
      <c r="AA4628">
        <v>35</v>
      </c>
      <c r="AB4628">
        <v>62.857100000000003</v>
      </c>
      <c r="AD4628">
        <f>IF(ISBLANK(Source[[#This Row],[CrosslistID]]),1,1/COUNTIFS(Source[CrosslistID],Source[[#This Row],[CrosslistID]],Source[TermDesc],Source[[#This Row],[TermDesc]]))</f>
        <v>1</v>
      </c>
      <c r="AG4628">
        <v>0</v>
      </c>
      <c r="AH4628">
        <v>62.857100000000003</v>
      </c>
      <c r="AI4628">
        <v>2.1</v>
      </c>
      <c r="AJ4628">
        <v>2.2999999999999998</v>
      </c>
      <c r="AK4628">
        <v>0.25</v>
      </c>
      <c r="AL46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28">
        <f>IF(AND(Source[[#This Row],[Credit_Noncredit]]="Noncredit",Source[[#This Row],[FTEF]]&gt;0),Source[[#This Row],[NC XLST FTES]]*525/(437.5*Source[[#This Row],[FTEF]]),0)</f>
        <v>0</v>
      </c>
      <c r="AN4628">
        <f>IF(Source[[#This Row],[Credit_Noncredit]]="Credit",Source[[#This Row],[Census Enrollment]],Source[[#This Row],[Noncredit Avg. Attendance]])</f>
        <v>23</v>
      </c>
    </row>
    <row r="4629" spans="1:40" x14ac:dyDescent="0.25">
      <c r="A4629" t="s">
        <v>1914</v>
      </c>
      <c r="B4629" t="s">
        <v>886</v>
      </c>
      <c r="C4629" t="s">
        <v>55</v>
      </c>
      <c r="D4629" t="s">
        <v>56</v>
      </c>
      <c r="E4629" s="4">
        <v>79190</v>
      </c>
      <c r="F4629" s="4" t="s">
        <v>2160</v>
      </c>
      <c r="G4629" s="4">
        <v>74</v>
      </c>
      <c r="H4629" t="str">
        <f>CONCATENATE(Source[[#This Row],[Subject]],TRIM(Source[[#This Row],[Course]]))</f>
        <v>BSEN74</v>
      </c>
      <c r="I4629" t="str">
        <f>VLOOKUP(Source[[#This Row],[SubjCrse]],'Courses and Categories'!$E$2:$G$1816,3,FALSE)</f>
        <v>Credit Gen Ed/CTE</v>
      </c>
      <c r="J4629">
        <v>352</v>
      </c>
      <c r="K4629" t="s">
        <v>2162</v>
      </c>
      <c r="L4629" t="s">
        <v>39</v>
      </c>
      <c r="M4629" t="s">
        <v>1088</v>
      </c>
      <c r="N4629" t="s">
        <v>185</v>
      </c>
      <c r="O4629">
        <v>910</v>
      </c>
      <c r="P4629">
        <v>1200</v>
      </c>
      <c r="Q4629" t="s">
        <v>52</v>
      </c>
      <c r="R4629">
        <v>472</v>
      </c>
      <c r="S4629" t="s">
        <v>53</v>
      </c>
      <c r="T4629" t="s">
        <v>44</v>
      </c>
      <c r="U4629" s="1">
        <v>43696</v>
      </c>
      <c r="V4629" s="1">
        <v>43819</v>
      </c>
      <c r="W4629" t="s">
        <v>2163</v>
      </c>
      <c r="X4629" t="s">
        <v>1929</v>
      </c>
      <c r="Y4629">
        <v>22</v>
      </c>
      <c r="Z4629">
        <v>17</v>
      </c>
      <c r="AA4629">
        <v>35</v>
      </c>
      <c r="AB4629">
        <v>48.571399999999997</v>
      </c>
      <c r="AD4629">
        <f>IF(ISBLANK(Source[[#This Row],[CrosslistID]]),1,1/COUNTIFS(Source[CrosslistID],Source[[#This Row],[CrosslistID]],Source[TermDesc],Source[[#This Row],[TermDesc]]))</f>
        <v>1</v>
      </c>
      <c r="AG4629">
        <v>0</v>
      </c>
      <c r="AH4629">
        <v>48.571399999999997</v>
      </c>
      <c r="AI4629">
        <v>2.2000000000000002</v>
      </c>
      <c r="AJ4629">
        <v>2.2000000000000002</v>
      </c>
      <c r="AK4629">
        <v>0.25</v>
      </c>
      <c r="AL46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29">
        <f>IF(AND(Source[[#This Row],[Credit_Noncredit]]="Noncredit",Source[[#This Row],[FTEF]]&gt;0),Source[[#This Row],[NC XLST FTES]]*525/(437.5*Source[[#This Row],[FTEF]]),0)</f>
        <v>0</v>
      </c>
      <c r="AN4629">
        <f>IF(Source[[#This Row],[Credit_Noncredit]]="Credit",Source[[#This Row],[Census Enrollment]],Source[[#This Row],[Noncredit Avg. Attendance]])</f>
        <v>22</v>
      </c>
    </row>
    <row r="4630" spans="1:40" x14ac:dyDescent="0.25">
      <c r="A4630" t="s">
        <v>1914</v>
      </c>
      <c r="B4630" t="s">
        <v>886</v>
      </c>
      <c r="C4630" t="s">
        <v>55</v>
      </c>
      <c r="D4630" t="s">
        <v>56</v>
      </c>
      <c r="E4630" s="4">
        <v>71279</v>
      </c>
      <c r="F4630" s="4" t="s">
        <v>2160</v>
      </c>
      <c r="G4630" s="4">
        <v>74</v>
      </c>
      <c r="H4630" t="str">
        <f>CONCATENATE(Source[[#This Row],[Subject]],TRIM(Source[[#This Row],[Course]]))</f>
        <v>BSEN74</v>
      </c>
      <c r="I4630" t="str">
        <f>VLOOKUP(Source[[#This Row],[SubjCrse]],'Courses and Categories'!$E$2:$G$1816,3,FALSE)</f>
        <v>Credit Gen Ed/CTE</v>
      </c>
      <c r="J4630">
        <v>961</v>
      </c>
      <c r="K4630" t="s">
        <v>2162</v>
      </c>
      <c r="L4630" t="s">
        <v>87</v>
      </c>
      <c r="M4630" t="s">
        <v>897</v>
      </c>
      <c r="N4630" t="s">
        <v>42</v>
      </c>
      <c r="O4630" t="s">
        <v>42</v>
      </c>
      <c r="P4630" t="s">
        <v>42</v>
      </c>
      <c r="Q4630" t="s">
        <v>42</v>
      </c>
      <c r="S4630" t="s">
        <v>134</v>
      </c>
      <c r="T4630" t="s">
        <v>44</v>
      </c>
      <c r="U4630" s="1">
        <v>43711</v>
      </c>
      <c r="V4630" s="1">
        <v>43819</v>
      </c>
      <c r="W4630" t="s">
        <v>1033</v>
      </c>
      <c r="X4630" t="s">
        <v>899</v>
      </c>
      <c r="Y4630">
        <v>40</v>
      </c>
      <c r="Z4630">
        <v>30</v>
      </c>
      <c r="AA4630">
        <v>40</v>
      </c>
      <c r="AB4630">
        <v>75</v>
      </c>
      <c r="AD4630">
        <f>IF(ISBLANK(Source[[#This Row],[CrosslistID]]),1,1/COUNTIFS(Source[CrosslistID],Source[[#This Row],[CrosslistID]],Source[TermDesc],Source[[#This Row],[TermDesc]]))</f>
        <v>1</v>
      </c>
      <c r="AG4630">
        <v>0</v>
      </c>
      <c r="AH4630">
        <v>75</v>
      </c>
      <c r="AI4630">
        <v>3.9</v>
      </c>
      <c r="AJ4630">
        <v>4</v>
      </c>
      <c r="AK4630">
        <v>0.25</v>
      </c>
      <c r="AL46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30">
        <f>IF(AND(Source[[#This Row],[Credit_Noncredit]]="Noncredit",Source[[#This Row],[FTEF]]&gt;0),Source[[#This Row],[NC XLST FTES]]*525/(437.5*Source[[#This Row],[FTEF]]),0)</f>
        <v>0</v>
      </c>
      <c r="AN4630">
        <f>IF(Source[[#This Row],[Credit_Noncredit]]="Credit",Source[[#This Row],[Census Enrollment]],Source[[#This Row],[Noncredit Avg. Attendance]])</f>
        <v>40</v>
      </c>
    </row>
    <row r="4631" spans="1:40" x14ac:dyDescent="0.25">
      <c r="A4631" t="s">
        <v>1914</v>
      </c>
      <c r="B4631" t="s">
        <v>886</v>
      </c>
      <c r="C4631" t="s">
        <v>55</v>
      </c>
      <c r="D4631" t="s">
        <v>56</v>
      </c>
      <c r="E4631" s="4">
        <v>76052</v>
      </c>
      <c r="F4631" s="4" t="s">
        <v>1006</v>
      </c>
      <c r="G4631" s="4">
        <v>1</v>
      </c>
      <c r="H4631" t="str">
        <f>CONCATENATE(Source[[#This Row],[Subject]],TRIM(Source[[#This Row],[Course]]))</f>
        <v>BSL1</v>
      </c>
      <c r="I4631" t="str">
        <f>VLOOKUP(Source[[#This Row],[SubjCrse]],'Courses and Categories'!$E$2:$G$1816,3,FALSE)</f>
        <v>Credit CTE</v>
      </c>
      <c r="J4631">
        <v>1</v>
      </c>
      <c r="K4631" t="s">
        <v>1007</v>
      </c>
      <c r="L4631" t="s">
        <v>39</v>
      </c>
      <c r="M4631" t="s">
        <v>903</v>
      </c>
      <c r="N4631" t="s">
        <v>59</v>
      </c>
      <c r="O4631">
        <v>940</v>
      </c>
      <c r="P4631">
        <v>1055</v>
      </c>
      <c r="Q4631" t="s">
        <v>240</v>
      </c>
      <c r="R4631">
        <v>201</v>
      </c>
      <c r="S4631" t="s">
        <v>134</v>
      </c>
      <c r="T4631">
        <v>1</v>
      </c>
      <c r="U4631" s="1">
        <v>43694</v>
      </c>
      <c r="V4631" s="1">
        <v>43819</v>
      </c>
      <c r="W4631" t="s">
        <v>1008</v>
      </c>
      <c r="X4631" t="s">
        <v>1929</v>
      </c>
      <c r="Y4631">
        <v>38</v>
      </c>
      <c r="Z4631">
        <v>30</v>
      </c>
      <c r="AA4631">
        <v>40</v>
      </c>
      <c r="AB4631">
        <v>75</v>
      </c>
      <c r="AD4631">
        <f>IF(ISBLANK(Source[[#This Row],[CrosslistID]]),1,1/COUNTIFS(Source[CrosslistID],Source[[#This Row],[CrosslistID]],Source[TermDesc],Source[[#This Row],[TermDesc]]))</f>
        <v>1</v>
      </c>
      <c r="AG4631">
        <v>0</v>
      </c>
      <c r="AH4631">
        <v>75</v>
      </c>
      <c r="AI4631">
        <v>3.6</v>
      </c>
      <c r="AJ4631">
        <v>3.8</v>
      </c>
      <c r="AK4631">
        <v>0.2</v>
      </c>
      <c r="AL46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31">
        <f>IF(AND(Source[[#This Row],[Credit_Noncredit]]="Noncredit",Source[[#This Row],[FTEF]]&gt;0),Source[[#This Row],[NC XLST FTES]]*525/(437.5*Source[[#This Row],[FTEF]]),0)</f>
        <v>0</v>
      </c>
      <c r="AN4631">
        <f>IF(Source[[#This Row],[Credit_Noncredit]]="Credit",Source[[#This Row],[Census Enrollment]],Source[[#This Row],[Noncredit Avg. Attendance]])</f>
        <v>38</v>
      </c>
    </row>
    <row r="4632" spans="1:40" x14ac:dyDescent="0.25">
      <c r="A4632" t="s">
        <v>1914</v>
      </c>
      <c r="B4632" t="s">
        <v>886</v>
      </c>
      <c r="C4632" t="s">
        <v>55</v>
      </c>
      <c r="D4632" t="s">
        <v>56</v>
      </c>
      <c r="E4632" s="4">
        <v>76054</v>
      </c>
      <c r="F4632" s="4" t="s">
        <v>1006</v>
      </c>
      <c r="G4632" s="4">
        <v>1</v>
      </c>
      <c r="H4632" t="str">
        <f>CONCATENATE(Source[[#This Row],[Subject]],TRIM(Source[[#This Row],[Course]]))</f>
        <v>BSL1</v>
      </c>
      <c r="I4632" t="str">
        <f>VLOOKUP(Source[[#This Row],[SubjCrse]],'Courses and Categories'!$E$2:$G$1816,3,FALSE)</f>
        <v>Credit CTE</v>
      </c>
      <c r="J4632">
        <v>581</v>
      </c>
      <c r="K4632" t="s">
        <v>1007</v>
      </c>
      <c r="L4632" t="s">
        <v>87</v>
      </c>
      <c r="M4632" t="s">
        <v>903</v>
      </c>
      <c r="N4632" t="s">
        <v>41</v>
      </c>
      <c r="O4632">
        <v>1840</v>
      </c>
      <c r="P4632">
        <v>2130</v>
      </c>
      <c r="Q4632" t="s">
        <v>76</v>
      </c>
      <c r="R4632">
        <v>718</v>
      </c>
      <c r="S4632" t="s">
        <v>77</v>
      </c>
      <c r="T4632">
        <v>1</v>
      </c>
      <c r="U4632" s="1">
        <v>43694</v>
      </c>
      <c r="V4632" s="1">
        <v>43819</v>
      </c>
      <c r="W4632" t="s">
        <v>1008</v>
      </c>
      <c r="X4632" t="s">
        <v>1929</v>
      </c>
      <c r="Y4632">
        <v>43</v>
      </c>
      <c r="Z4632">
        <v>32</v>
      </c>
      <c r="AA4632">
        <v>40</v>
      </c>
      <c r="AB4632">
        <v>80</v>
      </c>
      <c r="AD4632">
        <f>IF(ISBLANK(Source[[#This Row],[CrosslistID]]),1,1/COUNTIFS(Source[CrosslistID],Source[[#This Row],[CrosslistID]],Source[TermDesc],Source[[#This Row],[TermDesc]]))</f>
        <v>1</v>
      </c>
      <c r="AG4632">
        <v>0</v>
      </c>
      <c r="AH4632">
        <v>80</v>
      </c>
      <c r="AI4632">
        <v>3.6</v>
      </c>
      <c r="AJ4632">
        <v>4.3</v>
      </c>
      <c r="AK4632">
        <v>0.2</v>
      </c>
      <c r="AL46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32">
        <f>IF(AND(Source[[#This Row],[Credit_Noncredit]]="Noncredit",Source[[#This Row],[FTEF]]&gt;0),Source[[#This Row],[NC XLST FTES]]*525/(437.5*Source[[#This Row],[FTEF]]),0)</f>
        <v>0</v>
      </c>
      <c r="AN4632">
        <f>IF(Source[[#This Row],[Credit_Noncredit]]="Credit",Source[[#This Row],[Census Enrollment]],Source[[#This Row],[Noncredit Avg. Attendance]])</f>
        <v>43</v>
      </c>
    </row>
    <row r="4633" spans="1:40" x14ac:dyDescent="0.25">
      <c r="A4633" t="s">
        <v>1914</v>
      </c>
      <c r="B4633" t="s">
        <v>886</v>
      </c>
      <c r="C4633" t="s">
        <v>55</v>
      </c>
      <c r="D4633" t="s">
        <v>56</v>
      </c>
      <c r="E4633" s="4">
        <v>76055</v>
      </c>
      <c r="F4633" s="4" t="s">
        <v>1006</v>
      </c>
      <c r="G4633" s="4">
        <v>1</v>
      </c>
      <c r="H4633" t="str">
        <f>CONCATENATE(Source[[#This Row],[Subject]],TRIM(Source[[#This Row],[Course]]))</f>
        <v>BSL1</v>
      </c>
      <c r="I4633" t="str">
        <f>VLOOKUP(Source[[#This Row],[SubjCrse]],'Courses and Categories'!$E$2:$G$1816,3,FALSE)</f>
        <v>Credit CTE</v>
      </c>
      <c r="J4633">
        <v>961</v>
      </c>
      <c r="K4633" t="s">
        <v>1007</v>
      </c>
      <c r="L4633" t="s">
        <v>39</v>
      </c>
      <c r="M4633" t="s">
        <v>897</v>
      </c>
      <c r="N4633" t="s">
        <v>42</v>
      </c>
      <c r="O4633" t="s">
        <v>42</v>
      </c>
      <c r="P4633" t="s">
        <v>42</v>
      </c>
      <c r="Q4633" t="s">
        <v>42</v>
      </c>
      <c r="S4633" t="s">
        <v>134</v>
      </c>
      <c r="T4633" t="s">
        <v>44</v>
      </c>
      <c r="U4633" s="1">
        <v>43711</v>
      </c>
      <c r="V4633" s="1">
        <v>43819</v>
      </c>
      <c r="W4633" t="s">
        <v>1008</v>
      </c>
      <c r="X4633" t="s">
        <v>899</v>
      </c>
      <c r="Y4633">
        <v>34</v>
      </c>
      <c r="Z4633">
        <v>19</v>
      </c>
      <c r="AA4633">
        <v>40</v>
      </c>
      <c r="AB4633">
        <v>47.5</v>
      </c>
      <c r="AD4633">
        <f>IF(ISBLANK(Source[[#This Row],[CrosslistID]]),1,1/COUNTIFS(Source[CrosslistID],Source[[#This Row],[CrosslistID]],Source[TermDesc],Source[[#This Row],[TermDesc]]))</f>
        <v>1</v>
      </c>
      <c r="AG4633">
        <v>0</v>
      </c>
      <c r="AH4633">
        <v>47.5</v>
      </c>
      <c r="AI4633">
        <v>3.4</v>
      </c>
      <c r="AJ4633">
        <v>3.4</v>
      </c>
      <c r="AK4633">
        <v>0.2</v>
      </c>
      <c r="AL46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33">
        <f>IF(AND(Source[[#This Row],[Credit_Noncredit]]="Noncredit",Source[[#This Row],[FTEF]]&gt;0),Source[[#This Row],[NC XLST FTES]]*525/(437.5*Source[[#This Row],[FTEF]]),0)</f>
        <v>0</v>
      </c>
      <c r="AN4633">
        <f>IF(Source[[#This Row],[Credit_Noncredit]]="Credit",Source[[#This Row],[Census Enrollment]],Source[[#This Row],[Noncredit Avg. Attendance]])</f>
        <v>34</v>
      </c>
    </row>
    <row r="4634" spans="1:40" x14ac:dyDescent="0.25">
      <c r="A4634" t="s">
        <v>1914</v>
      </c>
      <c r="B4634" t="s">
        <v>886</v>
      </c>
      <c r="C4634" t="s">
        <v>55</v>
      </c>
      <c r="D4634" t="s">
        <v>56</v>
      </c>
      <c r="E4634" s="4">
        <v>78613</v>
      </c>
      <c r="F4634" s="4" t="s">
        <v>1006</v>
      </c>
      <c r="G4634" s="4">
        <v>1</v>
      </c>
      <c r="H4634" t="str">
        <f>CONCATENATE(Source[[#This Row],[Subject]],TRIM(Source[[#This Row],[Course]]))</f>
        <v>BSL1</v>
      </c>
      <c r="I4634" t="str">
        <f>VLOOKUP(Source[[#This Row],[SubjCrse]],'Courses and Categories'!$E$2:$G$1816,3,FALSE)</f>
        <v>Credit CTE</v>
      </c>
      <c r="J4634">
        <v>962</v>
      </c>
      <c r="K4634" t="s">
        <v>1007</v>
      </c>
      <c r="L4634" t="s">
        <v>87</v>
      </c>
      <c r="M4634" t="s">
        <v>897</v>
      </c>
      <c r="N4634" t="s">
        <v>42</v>
      </c>
      <c r="O4634" t="s">
        <v>42</v>
      </c>
      <c r="P4634" t="s">
        <v>42</v>
      </c>
      <c r="Q4634" t="s">
        <v>42</v>
      </c>
      <c r="S4634" t="s">
        <v>134</v>
      </c>
      <c r="T4634" t="s">
        <v>44</v>
      </c>
      <c r="U4634" s="1">
        <v>43711</v>
      </c>
      <c r="V4634" s="1">
        <v>43819</v>
      </c>
      <c r="W4634" t="s">
        <v>1008</v>
      </c>
      <c r="X4634" t="s">
        <v>1450</v>
      </c>
      <c r="Y4634">
        <v>41</v>
      </c>
      <c r="Z4634">
        <v>31</v>
      </c>
      <c r="AA4634">
        <v>40</v>
      </c>
      <c r="AB4634">
        <v>77.5</v>
      </c>
      <c r="AD4634">
        <f>IF(ISBLANK(Source[[#This Row],[CrosslistID]]),1,1/COUNTIFS(Source[CrosslistID],Source[[#This Row],[CrosslistID]],Source[TermDesc],Source[[#This Row],[TermDesc]]))</f>
        <v>1</v>
      </c>
      <c r="AG4634">
        <v>0</v>
      </c>
      <c r="AH4634">
        <v>77.5</v>
      </c>
      <c r="AI4634">
        <v>3.9</v>
      </c>
      <c r="AJ4634">
        <v>4.0999999999999996</v>
      </c>
      <c r="AK4634">
        <v>0.2</v>
      </c>
      <c r="AL46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34">
        <f>IF(AND(Source[[#This Row],[Credit_Noncredit]]="Noncredit",Source[[#This Row],[FTEF]]&gt;0),Source[[#This Row],[NC XLST FTES]]*525/(437.5*Source[[#This Row],[FTEF]]),0)</f>
        <v>0</v>
      </c>
      <c r="AN4634">
        <f>IF(Source[[#This Row],[Credit_Noncredit]]="Credit",Source[[#This Row],[Census Enrollment]],Source[[#This Row],[Noncredit Avg. Attendance]])</f>
        <v>41</v>
      </c>
    </row>
    <row r="4635" spans="1:40" x14ac:dyDescent="0.25">
      <c r="A4635" t="s">
        <v>1914</v>
      </c>
      <c r="B4635" t="s">
        <v>886</v>
      </c>
      <c r="C4635" t="s">
        <v>55</v>
      </c>
      <c r="D4635" t="s">
        <v>56</v>
      </c>
      <c r="E4635" s="4">
        <v>76057</v>
      </c>
      <c r="F4635" s="4" t="s">
        <v>1006</v>
      </c>
      <c r="G4635" s="4">
        <v>2</v>
      </c>
      <c r="H4635" t="str">
        <f>CONCATENATE(Source[[#This Row],[Subject]],TRIM(Source[[#This Row],[Course]]))</f>
        <v>BSL2</v>
      </c>
      <c r="I4635" t="str">
        <f>VLOOKUP(Source[[#This Row],[SubjCrse]],'Courses and Categories'!$E$2:$G$1816,3,FALSE)</f>
        <v>Credit CTE</v>
      </c>
      <c r="J4635">
        <v>961</v>
      </c>
      <c r="K4635" t="s">
        <v>2164</v>
      </c>
      <c r="L4635" t="s">
        <v>87</v>
      </c>
      <c r="M4635" t="s">
        <v>897</v>
      </c>
      <c r="N4635" t="s">
        <v>42</v>
      </c>
      <c r="O4635" t="s">
        <v>42</v>
      </c>
      <c r="P4635" t="s">
        <v>42</v>
      </c>
      <c r="Q4635" t="s">
        <v>42</v>
      </c>
      <c r="S4635" t="s">
        <v>134</v>
      </c>
      <c r="T4635" t="s">
        <v>44</v>
      </c>
      <c r="U4635" s="1">
        <v>43711</v>
      </c>
      <c r="V4635" s="1">
        <v>43819</v>
      </c>
      <c r="W4635" t="s">
        <v>1008</v>
      </c>
      <c r="X4635" t="s">
        <v>899</v>
      </c>
      <c r="Y4635">
        <v>26</v>
      </c>
      <c r="Z4635">
        <v>22</v>
      </c>
      <c r="AA4635">
        <v>40</v>
      </c>
      <c r="AB4635">
        <v>55</v>
      </c>
      <c r="AD4635">
        <f>IF(ISBLANK(Source[[#This Row],[CrosslistID]]),1,1/COUNTIFS(Source[CrosslistID],Source[[#This Row],[CrosslistID]],Source[TermDesc],Source[[#This Row],[TermDesc]]))</f>
        <v>1</v>
      </c>
      <c r="AG4635">
        <v>0</v>
      </c>
      <c r="AH4635">
        <v>55</v>
      </c>
      <c r="AI4635">
        <v>2.6</v>
      </c>
      <c r="AJ4635">
        <v>2.6</v>
      </c>
      <c r="AK4635">
        <v>0.2</v>
      </c>
      <c r="AL46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35">
        <f>IF(AND(Source[[#This Row],[Credit_Noncredit]]="Noncredit",Source[[#This Row],[FTEF]]&gt;0),Source[[#This Row],[NC XLST FTES]]*525/(437.5*Source[[#This Row],[FTEF]]),0)</f>
        <v>0</v>
      </c>
      <c r="AN4635">
        <f>IF(Source[[#This Row],[Credit_Noncredit]]="Credit",Source[[#This Row],[Census Enrollment]],Source[[#This Row],[Noncredit Avg. Attendance]])</f>
        <v>26</v>
      </c>
    </row>
    <row r="4636" spans="1:40" x14ac:dyDescent="0.25">
      <c r="A4636" t="s">
        <v>1914</v>
      </c>
      <c r="B4636" t="s">
        <v>886</v>
      </c>
      <c r="C4636" t="s">
        <v>55</v>
      </c>
      <c r="D4636" t="s">
        <v>56</v>
      </c>
      <c r="E4636" s="4">
        <v>70292</v>
      </c>
      <c r="F4636" s="4" t="s">
        <v>2165</v>
      </c>
      <c r="G4636" s="4">
        <v>68</v>
      </c>
      <c r="H4636" t="str">
        <f>CONCATENATE(Source[[#This Row],[Subject]],TRIM(Source[[#This Row],[Course]]))</f>
        <v>BSMA68</v>
      </c>
      <c r="I4636" t="str">
        <f>VLOOKUP(Source[[#This Row],[SubjCrse]],'Courses and Categories'!$E$2:$G$1816,3,FALSE)</f>
        <v>Credit Gen Ed/CTE</v>
      </c>
      <c r="J4636">
        <v>1</v>
      </c>
      <c r="K4636" t="s">
        <v>2166</v>
      </c>
      <c r="L4636" t="s">
        <v>39</v>
      </c>
      <c r="M4636" t="s">
        <v>903</v>
      </c>
      <c r="N4636" t="s">
        <v>59</v>
      </c>
      <c r="O4636">
        <v>1110</v>
      </c>
      <c r="P4636">
        <v>1225</v>
      </c>
      <c r="Q4636" t="s">
        <v>240</v>
      </c>
      <c r="R4636">
        <v>201</v>
      </c>
      <c r="S4636" t="s">
        <v>134</v>
      </c>
      <c r="T4636">
        <v>1</v>
      </c>
      <c r="U4636" s="1">
        <v>43694</v>
      </c>
      <c r="V4636" s="1">
        <v>43819</v>
      </c>
      <c r="W4636" t="s">
        <v>2167</v>
      </c>
      <c r="X4636" t="s">
        <v>1929</v>
      </c>
      <c r="Y4636">
        <v>33</v>
      </c>
      <c r="Z4636">
        <v>23</v>
      </c>
      <c r="AA4636">
        <v>40</v>
      </c>
      <c r="AB4636">
        <v>57.5</v>
      </c>
      <c r="AD4636">
        <f>IF(ISBLANK(Source[[#This Row],[CrosslistID]]),1,1/COUNTIFS(Source[CrosslistID],Source[[#This Row],[CrosslistID]],Source[TermDesc],Source[[#This Row],[TermDesc]]))</f>
        <v>1</v>
      </c>
      <c r="AG4636">
        <v>0</v>
      </c>
      <c r="AH4636">
        <v>57.5</v>
      </c>
      <c r="AI4636">
        <v>3.1</v>
      </c>
      <c r="AJ4636">
        <v>3.3</v>
      </c>
      <c r="AK4636">
        <v>0.2</v>
      </c>
      <c r="AL46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36">
        <f>IF(AND(Source[[#This Row],[Credit_Noncredit]]="Noncredit",Source[[#This Row],[FTEF]]&gt;0),Source[[#This Row],[NC XLST FTES]]*525/(437.5*Source[[#This Row],[FTEF]]),0)</f>
        <v>0</v>
      </c>
      <c r="AN4636">
        <f>IF(Source[[#This Row],[Credit_Noncredit]]="Credit",Source[[#This Row],[Census Enrollment]],Source[[#This Row],[Noncredit Avg. Attendance]])</f>
        <v>33</v>
      </c>
    </row>
    <row r="4637" spans="1:40" x14ac:dyDescent="0.25">
      <c r="A4637" t="s">
        <v>1914</v>
      </c>
      <c r="B4637" t="s">
        <v>886</v>
      </c>
      <c r="C4637" t="s">
        <v>55</v>
      </c>
      <c r="D4637" t="s">
        <v>56</v>
      </c>
      <c r="E4637" s="4">
        <v>70294</v>
      </c>
      <c r="F4637" s="4" t="s">
        <v>2165</v>
      </c>
      <c r="G4637" s="4">
        <v>68</v>
      </c>
      <c r="H4637" t="str">
        <f>CONCATENATE(Source[[#This Row],[Subject]],TRIM(Source[[#This Row],[Course]]))</f>
        <v>BSMA68</v>
      </c>
      <c r="I4637" t="str">
        <f>VLOOKUP(Source[[#This Row],[SubjCrse]],'Courses and Categories'!$E$2:$G$1816,3,FALSE)</f>
        <v>Credit Gen Ed/CTE</v>
      </c>
      <c r="J4637">
        <v>581</v>
      </c>
      <c r="K4637" t="s">
        <v>2166</v>
      </c>
      <c r="L4637" t="s">
        <v>87</v>
      </c>
      <c r="M4637" t="s">
        <v>903</v>
      </c>
      <c r="N4637" t="s">
        <v>41</v>
      </c>
      <c r="O4637">
        <v>1810</v>
      </c>
      <c r="P4637">
        <v>2100</v>
      </c>
      <c r="Q4637" t="s">
        <v>76</v>
      </c>
      <c r="R4637">
        <v>33</v>
      </c>
      <c r="S4637" t="s">
        <v>77</v>
      </c>
      <c r="T4637">
        <v>1</v>
      </c>
      <c r="U4637" s="1">
        <v>43694</v>
      </c>
      <c r="V4637" s="1">
        <v>43819</v>
      </c>
      <c r="W4637" t="s">
        <v>2145</v>
      </c>
      <c r="X4637" t="s">
        <v>1929</v>
      </c>
      <c r="Y4637">
        <v>31</v>
      </c>
      <c r="Z4637">
        <v>29</v>
      </c>
      <c r="AA4637">
        <v>40</v>
      </c>
      <c r="AB4637">
        <v>72.5</v>
      </c>
      <c r="AD4637">
        <f>IF(ISBLANK(Source[[#This Row],[CrosslistID]]),1,1/COUNTIFS(Source[CrosslistID],Source[[#This Row],[CrosslistID]],Source[TermDesc],Source[[#This Row],[TermDesc]]))</f>
        <v>1</v>
      </c>
      <c r="AG4637">
        <v>0</v>
      </c>
      <c r="AH4637">
        <v>72.5</v>
      </c>
      <c r="AI4637">
        <v>2.9</v>
      </c>
      <c r="AJ4637">
        <v>3.1</v>
      </c>
      <c r="AK4637">
        <v>0.2</v>
      </c>
      <c r="AL46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37">
        <f>IF(AND(Source[[#This Row],[Credit_Noncredit]]="Noncredit",Source[[#This Row],[FTEF]]&gt;0),Source[[#This Row],[NC XLST FTES]]*525/(437.5*Source[[#This Row],[FTEF]]),0)</f>
        <v>0</v>
      </c>
      <c r="AN4637">
        <f>IF(Source[[#This Row],[Credit_Noncredit]]="Credit",Source[[#This Row],[Census Enrollment]],Source[[#This Row],[Noncredit Avg. Attendance]])</f>
        <v>31</v>
      </c>
    </row>
    <row r="4638" spans="1:40" x14ac:dyDescent="0.25">
      <c r="A4638" t="s">
        <v>1914</v>
      </c>
      <c r="B4638" t="s">
        <v>886</v>
      </c>
      <c r="C4638" t="s">
        <v>55</v>
      </c>
      <c r="D4638" t="s">
        <v>56</v>
      </c>
      <c r="E4638" s="4">
        <v>79066</v>
      </c>
      <c r="F4638" s="4" t="s">
        <v>2168</v>
      </c>
      <c r="G4638" s="4">
        <v>101</v>
      </c>
      <c r="H4638" t="str">
        <f>CONCATENATE(Source[[#This Row],[Subject]],TRIM(Source[[#This Row],[Course]]))</f>
        <v>ENTR101</v>
      </c>
      <c r="I4638" t="str">
        <f>VLOOKUP(Source[[#This Row],[SubjCrse]],'Courses and Categories'!$E$2:$G$1816,3,FALSE)</f>
        <v>Credit CTE</v>
      </c>
      <c r="J4638">
        <v>1</v>
      </c>
      <c r="K4638" t="s">
        <v>2169</v>
      </c>
      <c r="L4638" t="s">
        <v>39</v>
      </c>
      <c r="M4638" t="s">
        <v>903</v>
      </c>
      <c r="N4638" t="s">
        <v>50</v>
      </c>
      <c r="O4638">
        <v>1410</v>
      </c>
      <c r="P4638">
        <v>1700</v>
      </c>
      <c r="Q4638" t="s">
        <v>240</v>
      </c>
      <c r="R4638">
        <v>230</v>
      </c>
      <c r="S4638" t="s">
        <v>134</v>
      </c>
      <c r="T4638">
        <v>1</v>
      </c>
      <c r="U4638" s="1">
        <v>43694</v>
      </c>
      <c r="V4638" s="1">
        <v>43819</v>
      </c>
      <c r="W4638" t="s">
        <v>2170</v>
      </c>
      <c r="X4638" t="s">
        <v>1929</v>
      </c>
      <c r="Y4638">
        <v>47</v>
      </c>
      <c r="Z4638">
        <v>42</v>
      </c>
      <c r="AA4638">
        <v>40</v>
      </c>
      <c r="AB4638">
        <v>105</v>
      </c>
      <c r="AD4638">
        <f>IF(ISBLANK(Source[[#This Row],[CrosslistID]]),1,1/COUNTIFS(Source[CrosslistID],Source[[#This Row],[CrosslistID]],Source[TermDesc],Source[[#This Row],[TermDesc]]))</f>
        <v>1</v>
      </c>
      <c r="AG4638">
        <v>0</v>
      </c>
      <c r="AH4638">
        <v>105</v>
      </c>
      <c r="AI4638">
        <v>4.5999999999999996</v>
      </c>
      <c r="AJ4638">
        <v>4.7</v>
      </c>
      <c r="AK4638">
        <v>0.2</v>
      </c>
      <c r="AL46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38">
        <f>IF(AND(Source[[#This Row],[Credit_Noncredit]]="Noncredit",Source[[#This Row],[FTEF]]&gt;0),Source[[#This Row],[NC XLST FTES]]*525/(437.5*Source[[#This Row],[FTEF]]),0)</f>
        <v>0</v>
      </c>
      <c r="AN4638">
        <f>IF(Source[[#This Row],[Credit_Noncredit]]="Credit",Source[[#This Row],[Census Enrollment]],Source[[#This Row],[Noncredit Avg. Attendance]])</f>
        <v>47</v>
      </c>
    </row>
    <row r="4639" spans="1:40" x14ac:dyDescent="0.25">
      <c r="A4639" t="s">
        <v>1914</v>
      </c>
      <c r="B4639" t="s">
        <v>886</v>
      </c>
      <c r="C4639" t="s">
        <v>55</v>
      </c>
      <c r="D4639" t="s">
        <v>56</v>
      </c>
      <c r="E4639" s="4">
        <v>79005</v>
      </c>
      <c r="F4639" s="4" t="s">
        <v>2171</v>
      </c>
      <c r="G4639" s="4">
        <v>110</v>
      </c>
      <c r="H4639" t="str">
        <f>CONCATENATE(Source[[#This Row],[Subject]],TRIM(Source[[#This Row],[Course]]))</f>
        <v>FIN110</v>
      </c>
      <c r="I4639" t="str">
        <f>VLOOKUP(Source[[#This Row],[SubjCrse]],'Courses and Categories'!$E$2:$G$1816,3,FALSE)</f>
        <v>Credit CTE</v>
      </c>
      <c r="J4639">
        <v>1</v>
      </c>
      <c r="K4639" t="s">
        <v>2172</v>
      </c>
      <c r="L4639" t="s">
        <v>39</v>
      </c>
      <c r="M4639" t="s">
        <v>903</v>
      </c>
      <c r="N4639" t="s">
        <v>41</v>
      </c>
      <c r="O4639">
        <v>1410</v>
      </c>
      <c r="P4639">
        <v>1700</v>
      </c>
      <c r="Q4639" t="s">
        <v>240</v>
      </c>
      <c r="R4639">
        <v>104</v>
      </c>
      <c r="S4639" t="s">
        <v>134</v>
      </c>
      <c r="T4639">
        <v>1</v>
      </c>
      <c r="U4639" s="1">
        <v>43694</v>
      </c>
      <c r="V4639" s="1">
        <v>43819</v>
      </c>
      <c r="W4639" t="s">
        <v>2167</v>
      </c>
      <c r="X4639" t="s">
        <v>1929</v>
      </c>
      <c r="Y4639">
        <v>16</v>
      </c>
      <c r="Z4639">
        <v>13</v>
      </c>
      <c r="AA4639">
        <v>40</v>
      </c>
      <c r="AB4639">
        <v>32.5</v>
      </c>
      <c r="AD4639">
        <f>IF(ISBLANK(Source[[#This Row],[CrosslistID]]),1,1/COUNTIFS(Source[CrosslistID],Source[[#This Row],[CrosslistID]],Source[TermDesc],Source[[#This Row],[TermDesc]]))</f>
        <v>1</v>
      </c>
      <c r="AG4639">
        <v>0</v>
      </c>
      <c r="AH4639">
        <v>32.5</v>
      </c>
      <c r="AI4639">
        <v>1.5</v>
      </c>
      <c r="AJ4639">
        <v>1.6</v>
      </c>
      <c r="AK4639">
        <v>0.2</v>
      </c>
      <c r="AL46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39">
        <f>IF(AND(Source[[#This Row],[Credit_Noncredit]]="Noncredit",Source[[#This Row],[FTEF]]&gt;0),Source[[#This Row],[NC XLST FTES]]*525/(437.5*Source[[#This Row],[FTEF]]),0)</f>
        <v>0</v>
      </c>
      <c r="AN4639">
        <f>IF(Source[[#This Row],[Credit_Noncredit]]="Credit",Source[[#This Row],[Census Enrollment]],Source[[#This Row],[Noncredit Avg. Attendance]])</f>
        <v>16</v>
      </c>
    </row>
    <row r="4640" spans="1:40" x14ac:dyDescent="0.25">
      <c r="A4640" t="s">
        <v>1914</v>
      </c>
      <c r="B4640" t="s">
        <v>886</v>
      </c>
      <c r="C4640" t="s">
        <v>55</v>
      </c>
      <c r="D4640" t="s">
        <v>56</v>
      </c>
      <c r="E4640" s="4">
        <v>70807</v>
      </c>
      <c r="F4640" s="4" t="s">
        <v>2171</v>
      </c>
      <c r="G4640" s="4">
        <v>136</v>
      </c>
      <c r="H4640" t="str">
        <f>CONCATENATE(Source[[#This Row],[Subject]],TRIM(Source[[#This Row],[Course]]))</f>
        <v>FIN136</v>
      </c>
      <c r="I4640" t="str">
        <f>VLOOKUP(Source[[#This Row],[SubjCrse]],'Courses and Categories'!$E$2:$G$1816,3,FALSE)</f>
        <v>Credit CTE</v>
      </c>
      <c r="J4640">
        <v>1</v>
      </c>
      <c r="K4640" t="s">
        <v>2173</v>
      </c>
      <c r="L4640" t="s">
        <v>39</v>
      </c>
      <c r="M4640" t="s">
        <v>903</v>
      </c>
      <c r="N4640" t="s">
        <v>105</v>
      </c>
      <c r="O4640">
        <v>1110</v>
      </c>
      <c r="P4640">
        <v>1225</v>
      </c>
      <c r="Q4640" t="s">
        <v>240</v>
      </c>
      <c r="R4640">
        <v>230</v>
      </c>
      <c r="S4640" t="s">
        <v>134</v>
      </c>
      <c r="T4640">
        <v>1</v>
      </c>
      <c r="U4640" s="1">
        <v>43694</v>
      </c>
      <c r="V4640" s="1">
        <v>43819</v>
      </c>
      <c r="W4640" t="s">
        <v>2167</v>
      </c>
      <c r="X4640" t="s">
        <v>1929</v>
      </c>
      <c r="Y4640">
        <v>25</v>
      </c>
      <c r="Z4640">
        <v>20</v>
      </c>
      <c r="AA4640">
        <v>40</v>
      </c>
      <c r="AB4640">
        <v>50</v>
      </c>
      <c r="AD4640">
        <f>IF(ISBLANK(Source[[#This Row],[CrosslistID]]),1,1/COUNTIFS(Source[CrosslistID],Source[[#This Row],[CrosslistID]],Source[TermDesc],Source[[#This Row],[TermDesc]]))</f>
        <v>1</v>
      </c>
      <c r="AG4640">
        <v>0</v>
      </c>
      <c r="AH4640">
        <v>50</v>
      </c>
      <c r="AI4640">
        <v>2.2999999999999998</v>
      </c>
      <c r="AJ4640">
        <v>2.5</v>
      </c>
      <c r="AK4640">
        <v>0.2</v>
      </c>
      <c r="AL46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40">
        <f>IF(AND(Source[[#This Row],[Credit_Noncredit]]="Noncredit",Source[[#This Row],[FTEF]]&gt;0),Source[[#This Row],[NC XLST FTES]]*525/(437.5*Source[[#This Row],[FTEF]]),0)</f>
        <v>0</v>
      </c>
      <c r="AN4640">
        <f>IF(Source[[#This Row],[Credit_Noncredit]]="Credit",Source[[#This Row],[Census Enrollment]],Source[[#This Row],[Noncredit Avg. Attendance]])</f>
        <v>25</v>
      </c>
    </row>
    <row r="4641" spans="1:40" x14ac:dyDescent="0.25">
      <c r="A4641" t="s">
        <v>1914</v>
      </c>
      <c r="B4641" t="s">
        <v>886</v>
      </c>
      <c r="C4641" t="s">
        <v>55</v>
      </c>
      <c r="D4641" t="s">
        <v>56</v>
      </c>
      <c r="E4641" s="4">
        <v>70306</v>
      </c>
      <c r="F4641" s="4" t="s">
        <v>2171</v>
      </c>
      <c r="G4641" s="4">
        <v>136</v>
      </c>
      <c r="H4641" t="str">
        <f>CONCATENATE(Source[[#This Row],[Subject]],TRIM(Source[[#This Row],[Course]]))</f>
        <v>FIN136</v>
      </c>
      <c r="I4641" t="str">
        <f>VLOOKUP(Source[[#This Row],[SubjCrse]],'Courses and Categories'!$E$2:$G$1816,3,FALSE)</f>
        <v>Credit CTE</v>
      </c>
      <c r="J4641">
        <v>501</v>
      </c>
      <c r="K4641" t="s">
        <v>2173</v>
      </c>
      <c r="L4641" t="s">
        <v>87</v>
      </c>
      <c r="M4641" t="s">
        <v>903</v>
      </c>
      <c r="N4641" t="s">
        <v>41</v>
      </c>
      <c r="O4641">
        <v>1810</v>
      </c>
      <c r="P4641">
        <v>2100</v>
      </c>
      <c r="Q4641" t="s">
        <v>240</v>
      </c>
      <c r="R4641">
        <v>201</v>
      </c>
      <c r="S4641" t="s">
        <v>134</v>
      </c>
      <c r="T4641">
        <v>1</v>
      </c>
      <c r="U4641" s="1">
        <v>43694</v>
      </c>
      <c r="V4641" s="1">
        <v>43819</v>
      </c>
      <c r="W4641" t="s">
        <v>2144</v>
      </c>
      <c r="X4641" t="s">
        <v>1929</v>
      </c>
      <c r="Y4641">
        <v>31</v>
      </c>
      <c r="Z4641">
        <v>20</v>
      </c>
      <c r="AA4641">
        <v>40</v>
      </c>
      <c r="AB4641">
        <v>50</v>
      </c>
      <c r="AD4641">
        <f>IF(ISBLANK(Source[[#This Row],[CrosslistID]]),1,1/COUNTIFS(Source[CrosslistID],Source[[#This Row],[CrosslistID]],Source[TermDesc],Source[[#This Row],[TermDesc]]))</f>
        <v>1</v>
      </c>
      <c r="AG4641">
        <v>0</v>
      </c>
      <c r="AH4641">
        <v>50</v>
      </c>
      <c r="AI4641">
        <v>2.8</v>
      </c>
      <c r="AJ4641">
        <v>3.1</v>
      </c>
      <c r="AK4641">
        <v>0.2</v>
      </c>
      <c r="AL46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41">
        <f>IF(AND(Source[[#This Row],[Credit_Noncredit]]="Noncredit",Source[[#This Row],[FTEF]]&gt;0),Source[[#This Row],[NC XLST FTES]]*525/(437.5*Source[[#This Row],[FTEF]]),0)</f>
        <v>0</v>
      </c>
      <c r="AN4641">
        <f>IF(Source[[#This Row],[Credit_Noncredit]]="Credit",Source[[#This Row],[Census Enrollment]],Source[[#This Row],[Noncredit Avg. Attendance]])</f>
        <v>31</v>
      </c>
    </row>
    <row r="4642" spans="1:40" x14ac:dyDescent="0.25">
      <c r="A4642" t="s">
        <v>1914</v>
      </c>
      <c r="B4642" t="s">
        <v>886</v>
      </c>
      <c r="C4642" t="s">
        <v>55</v>
      </c>
      <c r="D4642" t="s">
        <v>56</v>
      </c>
      <c r="E4642" s="4">
        <v>77634</v>
      </c>
      <c r="F4642" s="4" t="s">
        <v>2171</v>
      </c>
      <c r="G4642" s="4">
        <v>138</v>
      </c>
      <c r="H4642" t="str">
        <f>CONCATENATE(Source[[#This Row],[Subject]],TRIM(Source[[#This Row],[Course]]))</f>
        <v>FIN138</v>
      </c>
      <c r="I4642" t="str">
        <f>VLOOKUP(Source[[#This Row],[SubjCrse]],'Courses and Categories'!$E$2:$G$1816,3,FALSE)</f>
        <v>Credit CTE</v>
      </c>
      <c r="J4642">
        <v>581</v>
      </c>
      <c r="K4642" t="s">
        <v>2174</v>
      </c>
      <c r="L4642" t="s">
        <v>87</v>
      </c>
      <c r="M4642" t="s">
        <v>903</v>
      </c>
      <c r="N4642" t="s">
        <v>180</v>
      </c>
      <c r="O4642">
        <v>1810</v>
      </c>
      <c r="P4642">
        <v>2100</v>
      </c>
      <c r="Q4642" t="s">
        <v>76</v>
      </c>
      <c r="R4642">
        <v>724</v>
      </c>
      <c r="S4642" t="s">
        <v>77</v>
      </c>
      <c r="T4642">
        <v>1</v>
      </c>
      <c r="U4642" s="1">
        <v>43694</v>
      </c>
      <c r="V4642" s="1">
        <v>43819</v>
      </c>
      <c r="W4642" t="s">
        <v>2167</v>
      </c>
      <c r="X4642" t="s">
        <v>1929</v>
      </c>
      <c r="Y4642">
        <v>28</v>
      </c>
      <c r="Z4642">
        <v>23</v>
      </c>
      <c r="AA4642">
        <v>40</v>
      </c>
      <c r="AB4642">
        <v>57.5</v>
      </c>
      <c r="AD4642">
        <f>IF(ISBLANK(Source[[#This Row],[CrosslistID]]),1,1/COUNTIFS(Source[CrosslistID],Source[[#This Row],[CrosslistID]],Source[TermDesc],Source[[#This Row],[TermDesc]]))</f>
        <v>1</v>
      </c>
      <c r="AG4642">
        <v>0</v>
      </c>
      <c r="AH4642">
        <v>57.5</v>
      </c>
      <c r="AI4642">
        <v>2.6</v>
      </c>
      <c r="AJ4642">
        <v>2.8</v>
      </c>
      <c r="AK4642">
        <v>0.2</v>
      </c>
      <c r="AL46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42">
        <f>IF(AND(Source[[#This Row],[Credit_Noncredit]]="Noncredit",Source[[#This Row],[FTEF]]&gt;0),Source[[#This Row],[NC XLST FTES]]*525/(437.5*Source[[#This Row],[FTEF]]),0)</f>
        <v>0</v>
      </c>
      <c r="AN4642">
        <f>IF(Source[[#This Row],[Credit_Noncredit]]="Credit",Source[[#This Row],[Census Enrollment]],Source[[#This Row],[Noncredit Avg. Attendance]])</f>
        <v>28</v>
      </c>
    </row>
    <row r="4643" spans="1:40" x14ac:dyDescent="0.25">
      <c r="A4643" t="s">
        <v>1914</v>
      </c>
      <c r="B4643" t="s">
        <v>886</v>
      </c>
      <c r="C4643" t="s">
        <v>55</v>
      </c>
      <c r="D4643" t="s">
        <v>56</v>
      </c>
      <c r="E4643" s="4">
        <v>70309</v>
      </c>
      <c r="F4643" s="4" t="s">
        <v>1009</v>
      </c>
      <c r="G4643" s="4">
        <v>119</v>
      </c>
      <c r="H4643" t="str">
        <f>CONCATENATE(Source[[#This Row],[Subject]],TRIM(Source[[#This Row],[Course]]))</f>
        <v>GNBS119</v>
      </c>
      <c r="I4643" t="str">
        <f>VLOOKUP(Source[[#This Row],[SubjCrse]],'Courses and Categories'!$E$2:$G$1816,3,FALSE)</f>
        <v>Credit CTE</v>
      </c>
      <c r="J4643">
        <v>1</v>
      </c>
      <c r="K4643" t="s">
        <v>1010</v>
      </c>
      <c r="L4643" t="s">
        <v>39</v>
      </c>
      <c r="M4643" t="s">
        <v>903</v>
      </c>
      <c r="N4643" t="s">
        <v>105</v>
      </c>
      <c r="O4643">
        <v>940</v>
      </c>
      <c r="P4643">
        <v>1055</v>
      </c>
      <c r="Q4643" t="s">
        <v>240</v>
      </c>
      <c r="R4643">
        <v>201</v>
      </c>
      <c r="S4643" t="s">
        <v>134</v>
      </c>
      <c r="T4643">
        <v>1</v>
      </c>
      <c r="U4643" s="1">
        <v>43694</v>
      </c>
      <c r="V4643" s="1">
        <v>43819</v>
      </c>
      <c r="W4643" t="s">
        <v>1011</v>
      </c>
      <c r="X4643" t="s">
        <v>1929</v>
      </c>
      <c r="Y4643">
        <v>42</v>
      </c>
      <c r="Z4643">
        <v>39</v>
      </c>
      <c r="AA4643">
        <v>40</v>
      </c>
      <c r="AB4643">
        <v>97.5</v>
      </c>
      <c r="AD4643">
        <f>IF(ISBLANK(Source[[#This Row],[CrosslistID]]),1,1/COUNTIFS(Source[CrosslistID],Source[[#This Row],[CrosslistID]],Source[TermDesc],Source[[#This Row],[TermDesc]]))</f>
        <v>1</v>
      </c>
      <c r="AG4643">
        <v>0</v>
      </c>
      <c r="AH4643">
        <v>97.5</v>
      </c>
      <c r="AI4643">
        <v>4</v>
      </c>
      <c r="AJ4643">
        <v>4.2</v>
      </c>
      <c r="AK4643">
        <v>0.2</v>
      </c>
      <c r="AL46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43">
        <f>IF(AND(Source[[#This Row],[Credit_Noncredit]]="Noncredit",Source[[#This Row],[FTEF]]&gt;0),Source[[#This Row],[NC XLST FTES]]*525/(437.5*Source[[#This Row],[FTEF]]),0)</f>
        <v>0</v>
      </c>
      <c r="AN4643">
        <f>IF(Source[[#This Row],[Credit_Noncredit]]="Credit",Source[[#This Row],[Census Enrollment]],Source[[#This Row],[Noncredit Avg. Attendance]])</f>
        <v>42</v>
      </c>
    </row>
    <row r="4644" spans="1:40" x14ac:dyDescent="0.25">
      <c r="A4644" t="s">
        <v>1914</v>
      </c>
      <c r="B4644" t="s">
        <v>886</v>
      </c>
      <c r="C4644" t="s">
        <v>55</v>
      </c>
      <c r="D4644" t="s">
        <v>56</v>
      </c>
      <c r="E4644" s="4">
        <v>70310</v>
      </c>
      <c r="F4644" s="4" t="s">
        <v>1009</v>
      </c>
      <c r="G4644" s="4">
        <v>119</v>
      </c>
      <c r="H4644" t="str">
        <f>CONCATENATE(Source[[#This Row],[Subject]],TRIM(Source[[#This Row],[Course]]))</f>
        <v>GNBS119</v>
      </c>
      <c r="I4644" t="str">
        <f>VLOOKUP(Source[[#This Row],[SubjCrse]],'Courses and Categories'!$E$2:$G$1816,3,FALSE)</f>
        <v>Credit CTE</v>
      </c>
      <c r="J4644">
        <v>2</v>
      </c>
      <c r="K4644" t="s">
        <v>1010</v>
      </c>
      <c r="L4644" t="s">
        <v>39</v>
      </c>
      <c r="M4644" t="s">
        <v>903</v>
      </c>
      <c r="N4644" t="s">
        <v>59</v>
      </c>
      <c r="O4644">
        <v>940</v>
      </c>
      <c r="P4644">
        <v>1055</v>
      </c>
      <c r="Q4644" t="s">
        <v>1649</v>
      </c>
      <c r="R4644">
        <v>311</v>
      </c>
      <c r="S4644" t="s">
        <v>134</v>
      </c>
      <c r="T4644">
        <v>1</v>
      </c>
      <c r="U4644" s="1">
        <v>43694</v>
      </c>
      <c r="V4644" s="1">
        <v>43819</v>
      </c>
      <c r="W4644" t="s">
        <v>1011</v>
      </c>
      <c r="X4644" t="s">
        <v>1929</v>
      </c>
      <c r="Y4644">
        <v>41</v>
      </c>
      <c r="Z4644">
        <v>32</v>
      </c>
      <c r="AA4644">
        <v>40</v>
      </c>
      <c r="AB4644">
        <v>80</v>
      </c>
      <c r="AD4644">
        <f>IF(ISBLANK(Source[[#This Row],[CrosslistID]]),1,1/COUNTIFS(Source[CrosslistID],Source[[#This Row],[CrosslistID]],Source[TermDesc],Source[[#This Row],[TermDesc]]))</f>
        <v>1</v>
      </c>
      <c r="AG4644">
        <v>0</v>
      </c>
      <c r="AH4644">
        <v>80</v>
      </c>
      <c r="AI4644">
        <v>3.7</v>
      </c>
      <c r="AJ4644">
        <v>4.0999999999999996</v>
      </c>
      <c r="AK4644">
        <v>0.2</v>
      </c>
      <c r="AL46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44">
        <f>IF(AND(Source[[#This Row],[Credit_Noncredit]]="Noncredit",Source[[#This Row],[FTEF]]&gt;0),Source[[#This Row],[NC XLST FTES]]*525/(437.5*Source[[#This Row],[FTEF]]),0)</f>
        <v>0</v>
      </c>
      <c r="AN4644">
        <f>IF(Source[[#This Row],[Credit_Noncredit]]="Credit",Source[[#This Row],[Census Enrollment]],Source[[#This Row],[Noncredit Avg. Attendance]])</f>
        <v>41</v>
      </c>
    </row>
    <row r="4645" spans="1:40" x14ac:dyDescent="0.25">
      <c r="A4645" t="s">
        <v>1914</v>
      </c>
      <c r="B4645" t="s">
        <v>886</v>
      </c>
      <c r="C4645" t="s">
        <v>55</v>
      </c>
      <c r="D4645" t="s">
        <v>56</v>
      </c>
      <c r="E4645" s="4">
        <v>71828</v>
      </c>
      <c r="F4645" s="4" t="s">
        <v>1009</v>
      </c>
      <c r="G4645" s="4">
        <v>119</v>
      </c>
      <c r="H4645" t="str">
        <f>CONCATENATE(Source[[#This Row],[Subject]],TRIM(Source[[#This Row],[Course]]))</f>
        <v>GNBS119</v>
      </c>
      <c r="I4645" t="str">
        <f>VLOOKUP(Source[[#This Row],[SubjCrse]],'Courses and Categories'!$E$2:$G$1816,3,FALSE)</f>
        <v>Credit CTE</v>
      </c>
      <c r="J4645">
        <v>3</v>
      </c>
      <c r="K4645" t="s">
        <v>1010</v>
      </c>
      <c r="L4645" t="s">
        <v>39</v>
      </c>
      <c r="M4645" t="s">
        <v>903</v>
      </c>
      <c r="N4645" t="s">
        <v>105</v>
      </c>
      <c r="O4645">
        <v>1240</v>
      </c>
      <c r="P4645">
        <v>1355</v>
      </c>
      <c r="Q4645" t="s">
        <v>240</v>
      </c>
      <c r="R4645">
        <v>230</v>
      </c>
      <c r="S4645" t="s">
        <v>134</v>
      </c>
      <c r="T4645">
        <v>1</v>
      </c>
      <c r="U4645" s="1">
        <v>43694</v>
      </c>
      <c r="V4645" s="1">
        <v>43819</v>
      </c>
      <c r="W4645" t="s">
        <v>2167</v>
      </c>
      <c r="X4645" t="s">
        <v>1929</v>
      </c>
      <c r="Y4645">
        <v>35</v>
      </c>
      <c r="Z4645">
        <v>26</v>
      </c>
      <c r="AA4645">
        <v>40</v>
      </c>
      <c r="AB4645">
        <v>65</v>
      </c>
      <c r="AD4645">
        <f>IF(ISBLANK(Source[[#This Row],[CrosslistID]]),1,1/COUNTIFS(Source[CrosslistID],Source[[#This Row],[CrosslistID]],Source[TermDesc],Source[[#This Row],[TermDesc]]))</f>
        <v>1</v>
      </c>
      <c r="AG4645">
        <v>0</v>
      </c>
      <c r="AH4645">
        <v>65</v>
      </c>
      <c r="AI4645">
        <v>2.9</v>
      </c>
      <c r="AJ4645">
        <v>3.5</v>
      </c>
      <c r="AK4645">
        <v>0.2</v>
      </c>
      <c r="AL46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45">
        <f>IF(AND(Source[[#This Row],[Credit_Noncredit]]="Noncredit",Source[[#This Row],[FTEF]]&gt;0),Source[[#This Row],[NC XLST FTES]]*525/(437.5*Source[[#This Row],[FTEF]]),0)</f>
        <v>0</v>
      </c>
      <c r="AN4645">
        <f>IF(Source[[#This Row],[Credit_Noncredit]]="Credit",Source[[#This Row],[Census Enrollment]],Source[[#This Row],[Noncredit Avg. Attendance]])</f>
        <v>35</v>
      </c>
    </row>
    <row r="4646" spans="1:40" x14ac:dyDescent="0.25">
      <c r="A4646" t="s">
        <v>1914</v>
      </c>
      <c r="B4646" t="s">
        <v>886</v>
      </c>
      <c r="C4646" t="s">
        <v>55</v>
      </c>
      <c r="D4646" t="s">
        <v>56</v>
      </c>
      <c r="E4646" s="4">
        <v>72442</v>
      </c>
      <c r="F4646" s="4" t="s">
        <v>1009</v>
      </c>
      <c r="G4646" s="4">
        <v>119</v>
      </c>
      <c r="H4646" t="str">
        <f>CONCATENATE(Source[[#This Row],[Subject]],TRIM(Source[[#This Row],[Course]]))</f>
        <v>GNBS119</v>
      </c>
      <c r="I4646" t="str">
        <f>VLOOKUP(Source[[#This Row],[SubjCrse]],'Courses and Categories'!$E$2:$G$1816,3,FALSE)</f>
        <v>Credit CTE</v>
      </c>
      <c r="J4646">
        <v>4</v>
      </c>
      <c r="K4646" t="s">
        <v>1010</v>
      </c>
      <c r="L4646" t="s">
        <v>39</v>
      </c>
      <c r="M4646" t="s">
        <v>903</v>
      </c>
      <c r="N4646" t="s">
        <v>59</v>
      </c>
      <c r="O4646">
        <v>1240</v>
      </c>
      <c r="P4646">
        <v>1355</v>
      </c>
      <c r="Q4646" t="s">
        <v>240</v>
      </c>
      <c r="R4646">
        <v>201</v>
      </c>
      <c r="S4646" t="s">
        <v>134</v>
      </c>
      <c r="T4646">
        <v>1</v>
      </c>
      <c r="U4646" s="1">
        <v>43694</v>
      </c>
      <c r="V4646" s="1">
        <v>43819</v>
      </c>
      <c r="W4646" t="s">
        <v>1011</v>
      </c>
      <c r="X4646" t="s">
        <v>1929</v>
      </c>
      <c r="Y4646">
        <v>46</v>
      </c>
      <c r="Z4646">
        <v>38</v>
      </c>
      <c r="AA4646">
        <v>40</v>
      </c>
      <c r="AB4646">
        <v>95</v>
      </c>
      <c r="AD4646">
        <f>IF(ISBLANK(Source[[#This Row],[CrosslistID]]),1,1/COUNTIFS(Source[CrosslistID],Source[[#This Row],[CrosslistID]],Source[TermDesc],Source[[#This Row],[TermDesc]]))</f>
        <v>1</v>
      </c>
      <c r="AG4646">
        <v>0</v>
      </c>
      <c r="AH4646">
        <v>95</v>
      </c>
      <c r="AI4646">
        <v>4</v>
      </c>
      <c r="AJ4646">
        <v>4.5999999999999996</v>
      </c>
      <c r="AK4646">
        <v>0.2</v>
      </c>
      <c r="AL46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46">
        <f>IF(AND(Source[[#This Row],[Credit_Noncredit]]="Noncredit",Source[[#This Row],[FTEF]]&gt;0),Source[[#This Row],[NC XLST FTES]]*525/(437.5*Source[[#This Row],[FTEF]]),0)</f>
        <v>0</v>
      </c>
      <c r="AN4646">
        <f>IF(Source[[#This Row],[Credit_Noncredit]]="Credit",Source[[#This Row],[Census Enrollment]],Source[[#This Row],[Noncredit Avg. Attendance]])</f>
        <v>46</v>
      </c>
    </row>
    <row r="4647" spans="1:40" x14ac:dyDescent="0.25">
      <c r="A4647" t="s">
        <v>1914</v>
      </c>
      <c r="B4647" t="s">
        <v>886</v>
      </c>
      <c r="C4647" t="s">
        <v>55</v>
      </c>
      <c r="D4647" t="s">
        <v>56</v>
      </c>
      <c r="E4647" s="4">
        <v>78318</v>
      </c>
      <c r="F4647" s="4" t="s">
        <v>1009</v>
      </c>
      <c r="G4647" s="4">
        <v>119</v>
      </c>
      <c r="H4647" t="str">
        <f>CONCATENATE(Source[[#This Row],[Subject]],TRIM(Source[[#This Row],[Course]]))</f>
        <v>GNBS119</v>
      </c>
      <c r="I4647" t="str">
        <f>VLOOKUP(Source[[#This Row],[SubjCrse]],'Courses and Categories'!$E$2:$G$1816,3,FALSE)</f>
        <v>Credit CTE</v>
      </c>
      <c r="J4647">
        <v>5</v>
      </c>
      <c r="K4647" t="s">
        <v>1010</v>
      </c>
      <c r="L4647" t="s">
        <v>39</v>
      </c>
      <c r="M4647" t="s">
        <v>903</v>
      </c>
      <c r="N4647" t="s">
        <v>185</v>
      </c>
      <c r="O4647">
        <v>1410</v>
      </c>
      <c r="P4647">
        <v>1700</v>
      </c>
      <c r="Q4647" t="s">
        <v>240</v>
      </c>
      <c r="R4647">
        <v>103</v>
      </c>
      <c r="S4647" t="s">
        <v>134</v>
      </c>
      <c r="T4647">
        <v>1</v>
      </c>
      <c r="U4647" s="1">
        <v>43694</v>
      </c>
      <c r="V4647" s="1">
        <v>43819</v>
      </c>
      <c r="W4647" t="s">
        <v>1011</v>
      </c>
      <c r="X4647" t="s">
        <v>1929</v>
      </c>
      <c r="Y4647">
        <v>42</v>
      </c>
      <c r="Z4647">
        <v>28</v>
      </c>
      <c r="AA4647">
        <v>40</v>
      </c>
      <c r="AB4647">
        <v>70</v>
      </c>
      <c r="AD4647">
        <f>IF(ISBLANK(Source[[#This Row],[CrosslistID]]),1,1/COUNTIFS(Source[CrosslistID],Source[[#This Row],[CrosslistID]],Source[TermDesc],Source[[#This Row],[TermDesc]]))</f>
        <v>1</v>
      </c>
      <c r="AG4647">
        <v>0</v>
      </c>
      <c r="AH4647">
        <v>70</v>
      </c>
      <c r="AI4647">
        <v>3.6</v>
      </c>
      <c r="AJ4647">
        <v>4.2</v>
      </c>
      <c r="AK4647">
        <v>0.2</v>
      </c>
      <c r="AL46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47">
        <f>IF(AND(Source[[#This Row],[Credit_Noncredit]]="Noncredit",Source[[#This Row],[FTEF]]&gt;0),Source[[#This Row],[NC XLST FTES]]*525/(437.5*Source[[#This Row],[FTEF]]),0)</f>
        <v>0</v>
      </c>
      <c r="AN4647">
        <f>IF(Source[[#This Row],[Credit_Noncredit]]="Credit",Source[[#This Row],[Census Enrollment]],Source[[#This Row],[Noncredit Avg. Attendance]])</f>
        <v>42</v>
      </c>
    </row>
    <row r="4648" spans="1:40" x14ac:dyDescent="0.25">
      <c r="A4648" t="s">
        <v>1914</v>
      </c>
      <c r="B4648" t="s">
        <v>886</v>
      </c>
      <c r="C4648" t="s">
        <v>55</v>
      </c>
      <c r="D4648" t="s">
        <v>56</v>
      </c>
      <c r="E4648" s="4">
        <v>70311</v>
      </c>
      <c r="F4648" s="4" t="s">
        <v>1009</v>
      </c>
      <c r="G4648" s="4">
        <v>119</v>
      </c>
      <c r="H4648" t="str">
        <f>CONCATENATE(Source[[#This Row],[Subject]],TRIM(Source[[#This Row],[Course]]))</f>
        <v>GNBS119</v>
      </c>
      <c r="I4648" t="str">
        <f>VLOOKUP(Source[[#This Row],[SubjCrse]],'Courses and Categories'!$E$2:$G$1816,3,FALSE)</f>
        <v>Credit CTE</v>
      </c>
      <c r="J4648">
        <v>501</v>
      </c>
      <c r="K4648" t="s">
        <v>1010</v>
      </c>
      <c r="L4648" t="s">
        <v>87</v>
      </c>
      <c r="M4648" t="s">
        <v>903</v>
      </c>
      <c r="N4648" t="s">
        <v>41</v>
      </c>
      <c r="O4648">
        <v>1810</v>
      </c>
      <c r="P4648">
        <v>2100</v>
      </c>
      <c r="Q4648" t="s">
        <v>240</v>
      </c>
      <c r="R4648">
        <v>230</v>
      </c>
      <c r="S4648" t="s">
        <v>134</v>
      </c>
      <c r="T4648">
        <v>1</v>
      </c>
      <c r="U4648" s="1">
        <v>43694</v>
      </c>
      <c r="V4648" s="1">
        <v>43819</v>
      </c>
      <c r="W4648" t="s">
        <v>1011</v>
      </c>
      <c r="X4648" t="s">
        <v>1929</v>
      </c>
      <c r="Y4648">
        <v>41</v>
      </c>
      <c r="Z4648">
        <v>35</v>
      </c>
      <c r="AA4648">
        <v>40</v>
      </c>
      <c r="AB4648">
        <v>87.5</v>
      </c>
      <c r="AD4648">
        <f>IF(ISBLANK(Source[[#This Row],[CrosslistID]]),1,1/COUNTIFS(Source[CrosslistID],Source[[#This Row],[CrosslistID]],Source[TermDesc],Source[[#This Row],[TermDesc]]))</f>
        <v>1</v>
      </c>
      <c r="AG4648">
        <v>0</v>
      </c>
      <c r="AH4648">
        <v>87.5</v>
      </c>
      <c r="AI4648">
        <v>3.8</v>
      </c>
      <c r="AJ4648">
        <v>4.0999999999999996</v>
      </c>
      <c r="AK4648">
        <v>0.2</v>
      </c>
      <c r="AL46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48">
        <f>IF(AND(Source[[#This Row],[Credit_Noncredit]]="Noncredit",Source[[#This Row],[FTEF]]&gt;0),Source[[#This Row],[NC XLST FTES]]*525/(437.5*Source[[#This Row],[FTEF]]),0)</f>
        <v>0</v>
      </c>
      <c r="AN4648">
        <f>IF(Source[[#This Row],[Credit_Noncredit]]="Credit",Source[[#This Row],[Census Enrollment]],Source[[#This Row],[Noncredit Avg. Attendance]])</f>
        <v>41</v>
      </c>
    </row>
    <row r="4649" spans="1:40" x14ac:dyDescent="0.25">
      <c r="A4649" t="s">
        <v>1914</v>
      </c>
      <c r="B4649" t="s">
        <v>886</v>
      </c>
      <c r="C4649" t="s">
        <v>55</v>
      </c>
      <c r="D4649" t="s">
        <v>56</v>
      </c>
      <c r="E4649" s="4">
        <v>71385</v>
      </c>
      <c r="F4649" s="4" t="s">
        <v>2175</v>
      </c>
      <c r="G4649" s="4">
        <v>162</v>
      </c>
      <c r="H4649" t="str">
        <f>CONCATENATE(Source[[#This Row],[Subject]],TRIM(Source[[#This Row],[Course]]))</f>
        <v>INTR162</v>
      </c>
      <c r="I4649" t="str">
        <f>VLOOKUP(Source[[#This Row],[SubjCrse]],'Courses and Categories'!$E$2:$G$1816,3,FALSE)</f>
        <v>Credit Gen Ed/CTE</v>
      </c>
      <c r="J4649">
        <v>581</v>
      </c>
      <c r="K4649" t="s">
        <v>2176</v>
      </c>
      <c r="L4649" t="s">
        <v>87</v>
      </c>
      <c r="M4649" t="s">
        <v>903</v>
      </c>
      <c r="N4649" t="s">
        <v>50</v>
      </c>
      <c r="O4649">
        <v>1810</v>
      </c>
      <c r="P4649">
        <v>2100</v>
      </c>
      <c r="Q4649" t="s">
        <v>76</v>
      </c>
      <c r="R4649">
        <v>723</v>
      </c>
      <c r="S4649" t="s">
        <v>77</v>
      </c>
      <c r="T4649">
        <v>1</v>
      </c>
      <c r="U4649" s="1">
        <v>43694</v>
      </c>
      <c r="V4649" s="1">
        <v>43819</v>
      </c>
      <c r="W4649" t="s">
        <v>2177</v>
      </c>
      <c r="X4649" t="s">
        <v>1929</v>
      </c>
      <c r="Y4649">
        <v>32</v>
      </c>
      <c r="Z4649">
        <v>31</v>
      </c>
      <c r="AA4649">
        <v>40</v>
      </c>
      <c r="AB4649">
        <v>77.5</v>
      </c>
      <c r="AD4649">
        <f>IF(ISBLANK(Source[[#This Row],[CrosslistID]]),1,1/COUNTIFS(Source[CrosslistID],Source[[#This Row],[CrosslistID]],Source[TermDesc],Source[[#This Row],[TermDesc]]))</f>
        <v>1</v>
      </c>
      <c r="AG4649">
        <v>0</v>
      </c>
      <c r="AH4649">
        <v>77.5</v>
      </c>
      <c r="AI4649">
        <v>1.9</v>
      </c>
      <c r="AJ4649">
        <v>3.2</v>
      </c>
      <c r="AK4649">
        <v>0.2</v>
      </c>
      <c r="AL46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49">
        <f>IF(AND(Source[[#This Row],[Credit_Noncredit]]="Noncredit",Source[[#This Row],[FTEF]]&gt;0),Source[[#This Row],[NC XLST FTES]]*525/(437.5*Source[[#This Row],[FTEF]]),0)</f>
        <v>0</v>
      </c>
      <c r="AN4649">
        <f>IF(Source[[#This Row],[Credit_Noncredit]]="Credit",Source[[#This Row],[Census Enrollment]],Source[[#This Row],[Noncredit Avg. Attendance]])</f>
        <v>32</v>
      </c>
    </row>
    <row r="4650" spans="1:40" x14ac:dyDescent="0.25">
      <c r="A4650" t="s">
        <v>1914</v>
      </c>
      <c r="B4650" t="s">
        <v>886</v>
      </c>
      <c r="C4650" t="s">
        <v>55</v>
      </c>
      <c r="D4650" t="s">
        <v>56</v>
      </c>
      <c r="E4650" s="4">
        <v>78446</v>
      </c>
      <c r="F4650" s="4" t="s">
        <v>2175</v>
      </c>
      <c r="G4650" s="4">
        <v>163</v>
      </c>
      <c r="H4650" t="str">
        <f>CONCATENATE(Source[[#This Row],[Subject]],TRIM(Source[[#This Row],[Course]]))</f>
        <v>INTR163</v>
      </c>
      <c r="I4650" t="str">
        <f>VLOOKUP(Source[[#This Row],[SubjCrse]],'Courses and Categories'!$E$2:$G$1816,3,FALSE)</f>
        <v>Credit CTE</v>
      </c>
      <c r="J4650">
        <v>581</v>
      </c>
      <c r="K4650" t="s">
        <v>2178</v>
      </c>
      <c r="L4650" t="s">
        <v>87</v>
      </c>
      <c r="M4650" t="s">
        <v>903</v>
      </c>
      <c r="N4650" t="s">
        <v>180</v>
      </c>
      <c r="O4650">
        <v>1810</v>
      </c>
      <c r="P4650">
        <v>2100</v>
      </c>
      <c r="Q4650" t="s">
        <v>76</v>
      </c>
      <c r="R4650">
        <v>33</v>
      </c>
      <c r="S4650" t="s">
        <v>77</v>
      </c>
      <c r="T4650">
        <v>1</v>
      </c>
      <c r="U4650" s="1">
        <v>43694</v>
      </c>
      <c r="V4650" s="1">
        <v>43819</v>
      </c>
      <c r="W4650" t="s">
        <v>2179</v>
      </c>
      <c r="X4650" t="s">
        <v>1929</v>
      </c>
      <c r="Y4650">
        <v>39</v>
      </c>
      <c r="Z4650">
        <v>37</v>
      </c>
      <c r="AA4650">
        <v>40</v>
      </c>
      <c r="AB4650">
        <v>92.5</v>
      </c>
      <c r="AD4650">
        <f>IF(ISBLANK(Source[[#This Row],[CrosslistID]]),1,1/COUNTIFS(Source[CrosslistID],Source[[#This Row],[CrosslistID]],Source[TermDesc],Source[[#This Row],[TermDesc]]))</f>
        <v>1</v>
      </c>
      <c r="AG4650">
        <v>0</v>
      </c>
      <c r="AH4650">
        <v>92.5</v>
      </c>
      <c r="AI4650">
        <v>2.4</v>
      </c>
      <c r="AJ4650">
        <v>3.9</v>
      </c>
      <c r="AK4650">
        <v>0.2</v>
      </c>
      <c r="AL46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50">
        <f>IF(AND(Source[[#This Row],[Credit_Noncredit]]="Noncredit",Source[[#This Row],[FTEF]]&gt;0),Source[[#This Row],[NC XLST FTES]]*525/(437.5*Source[[#This Row],[FTEF]]),0)</f>
        <v>0</v>
      </c>
      <c r="AN4650">
        <f>IF(Source[[#This Row],[Credit_Noncredit]]="Credit",Source[[#This Row],[Census Enrollment]],Source[[#This Row],[Noncredit Avg. Attendance]])</f>
        <v>39</v>
      </c>
    </row>
    <row r="4651" spans="1:40" x14ac:dyDescent="0.25">
      <c r="A4651" t="s">
        <v>1914</v>
      </c>
      <c r="B4651" t="s">
        <v>886</v>
      </c>
      <c r="C4651" t="s">
        <v>55</v>
      </c>
      <c r="D4651" t="s">
        <v>56</v>
      </c>
      <c r="E4651" s="4">
        <v>70936</v>
      </c>
      <c r="F4651" s="4" t="s">
        <v>2175</v>
      </c>
      <c r="G4651" s="4">
        <v>167</v>
      </c>
      <c r="H4651" t="str">
        <f>CONCATENATE(Source[[#This Row],[Subject]],TRIM(Source[[#This Row],[Course]]))</f>
        <v>INTR167</v>
      </c>
      <c r="I4651" t="str">
        <f>VLOOKUP(Source[[#This Row],[SubjCrse]],'Courses and Categories'!$E$2:$G$1816,3,FALSE)</f>
        <v>Credit CTE</v>
      </c>
      <c r="J4651">
        <v>581</v>
      </c>
      <c r="K4651" t="s">
        <v>2180</v>
      </c>
      <c r="L4651" t="s">
        <v>87</v>
      </c>
      <c r="M4651" t="s">
        <v>903</v>
      </c>
      <c r="N4651" t="s">
        <v>185</v>
      </c>
      <c r="O4651">
        <v>1810</v>
      </c>
      <c r="P4651">
        <v>2100</v>
      </c>
      <c r="Q4651" t="s">
        <v>76</v>
      </c>
      <c r="R4651">
        <v>420</v>
      </c>
      <c r="S4651" t="s">
        <v>77</v>
      </c>
      <c r="T4651">
        <v>1</v>
      </c>
      <c r="U4651" s="1">
        <v>43694</v>
      </c>
      <c r="V4651" s="1">
        <v>43819</v>
      </c>
      <c r="W4651" t="s">
        <v>1003</v>
      </c>
      <c r="X4651" t="s">
        <v>1929</v>
      </c>
      <c r="Y4651">
        <v>29</v>
      </c>
      <c r="Z4651">
        <v>27</v>
      </c>
      <c r="AA4651">
        <v>40</v>
      </c>
      <c r="AB4651">
        <v>67.5</v>
      </c>
      <c r="AD4651">
        <f>IF(ISBLANK(Source[[#This Row],[CrosslistID]]),1,1/COUNTIFS(Source[CrosslistID],Source[[#This Row],[CrosslistID]],Source[TermDesc],Source[[#This Row],[TermDesc]]))</f>
        <v>1</v>
      </c>
      <c r="AG4651">
        <v>0</v>
      </c>
      <c r="AH4651">
        <v>67.5</v>
      </c>
      <c r="AI4651">
        <v>2.1</v>
      </c>
      <c r="AJ4651">
        <v>2.9</v>
      </c>
      <c r="AK4651">
        <v>0.2</v>
      </c>
      <c r="AL46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51">
        <f>IF(AND(Source[[#This Row],[Credit_Noncredit]]="Noncredit",Source[[#This Row],[FTEF]]&gt;0),Source[[#This Row],[NC XLST FTES]]*525/(437.5*Source[[#This Row],[FTEF]]),0)</f>
        <v>0</v>
      </c>
      <c r="AN4651">
        <f>IF(Source[[#This Row],[Credit_Noncredit]]="Credit",Source[[#This Row],[Census Enrollment]],Source[[#This Row],[Noncredit Avg. Attendance]])</f>
        <v>29</v>
      </c>
    </row>
    <row r="4652" spans="1:40" x14ac:dyDescent="0.25">
      <c r="A4652" t="s">
        <v>1914</v>
      </c>
      <c r="B4652" t="s">
        <v>886</v>
      </c>
      <c r="C4652" t="s">
        <v>55</v>
      </c>
      <c r="D4652" t="s">
        <v>56</v>
      </c>
      <c r="E4652" s="4">
        <v>70314</v>
      </c>
      <c r="F4652" s="4" t="s">
        <v>1014</v>
      </c>
      <c r="G4652" s="4">
        <v>60</v>
      </c>
      <c r="H4652" t="str">
        <f>CONCATENATE(Source[[#This Row],[Subject]],TRIM(Source[[#This Row],[Course]]))</f>
        <v>MABS60</v>
      </c>
      <c r="I4652" t="str">
        <f>VLOOKUP(Source[[#This Row],[SubjCrse]],'Courses and Categories'!$E$2:$G$1816,3,FALSE)</f>
        <v>Credit CTE</v>
      </c>
      <c r="J4652">
        <v>1</v>
      </c>
      <c r="K4652" t="s">
        <v>1015</v>
      </c>
      <c r="L4652" t="s">
        <v>39</v>
      </c>
      <c r="M4652" t="s">
        <v>903</v>
      </c>
      <c r="N4652" t="s">
        <v>59</v>
      </c>
      <c r="O4652">
        <v>940</v>
      </c>
      <c r="P4652">
        <v>1055</v>
      </c>
      <c r="Q4652" t="s">
        <v>240</v>
      </c>
      <c r="R4652">
        <v>108</v>
      </c>
      <c r="S4652" t="s">
        <v>134</v>
      </c>
      <c r="T4652">
        <v>1</v>
      </c>
      <c r="U4652" s="1">
        <v>43694</v>
      </c>
      <c r="V4652" s="1">
        <v>43819</v>
      </c>
      <c r="W4652" t="s">
        <v>1030</v>
      </c>
      <c r="X4652" t="s">
        <v>1929</v>
      </c>
      <c r="Y4652">
        <v>28</v>
      </c>
      <c r="Z4652">
        <v>26</v>
      </c>
      <c r="AA4652">
        <v>26</v>
      </c>
      <c r="AB4652">
        <v>100</v>
      </c>
      <c r="AD4652">
        <f>IF(ISBLANK(Source[[#This Row],[CrosslistID]]),1,1/COUNTIFS(Source[CrosslistID],Source[[#This Row],[CrosslistID]],Source[TermDesc],Source[[#This Row],[TermDesc]]))</f>
        <v>1</v>
      </c>
      <c r="AG4652">
        <v>0</v>
      </c>
      <c r="AH4652">
        <v>100</v>
      </c>
      <c r="AI4652">
        <v>2.5</v>
      </c>
      <c r="AJ4652">
        <v>2.8</v>
      </c>
      <c r="AK4652">
        <v>0.2</v>
      </c>
      <c r="AL46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52">
        <f>IF(AND(Source[[#This Row],[Credit_Noncredit]]="Noncredit",Source[[#This Row],[FTEF]]&gt;0),Source[[#This Row],[NC XLST FTES]]*525/(437.5*Source[[#This Row],[FTEF]]),0)</f>
        <v>0</v>
      </c>
      <c r="AN4652">
        <f>IF(Source[[#This Row],[Credit_Noncredit]]="Credit",Source[[#This Row],[Census Enrollment]],Source[[#This Row],[Noncredit Avg. Attendance]])</f>
        <v>28</v>
      </c>
    </row>
    <row r="4653" spans="1:40" x14ac:dyDescent="0.25">
      <c r="A4653" t="s">
        <v>1914</v>
      </c>
      <c r="B4653" t="s">
        <v>886</v>
      </c>
      <c r="C4653" t="s">
        <v>55</v>
      </c>
      <c r="D4653" t="s">
        <v>56</v>
      </c>
      <c r="E4653" s="4">
        <v>70317</v>
      </c>
      <c r="F4653" s="4" t="s">
        <v>1014</v>
      </c>
      <c r="G4653" s="4">
        <v>60</v>
      </c>
      <c r="H4653" t="str">
        <f>CONCATENATE(Source[[#This Row],[Subject]],TRIM(Source[[#This Row],[Course]]))</f>
        <v>MABS60</v>
      </c>
      <c r="I4653" t="str">
        <f>VLOOKUP(Source[[#This Row],[SubjCrse]],'Courses and Categories'!$E$2:$G$1816,3,FALSE)</f>
        <v>Credit CTE</v>
      </c>
      <c r="J4653">
        <v>2</v>
      </c>
      <c r="K4653" t="s">
        <v>1015</v>
      </c>
      <c r="L4653" t="s">
        <v>39</v>
      </c>
      <c r="M4653" t="s">
        <v>903</v>
      </c>
      <c r="N4653" t="s">
        <v>59</v>
      </c>
      <c r="O4653">
        <v>1110</v>
      </c>
      <c r="P4653">
        <v>1225</v>
      </c>
      <c r="Q4653" t="s">
        <v>240</v>
      </c>
      <c r="R4653">
        <v>108</v>
      </c>
      <c r="S4653" t="s">
        <v>134</v>
      </c>
      <c r="T4653">
        <v>1</v>
      </c>
      <c r="U4653" s="1">
        <v>43694</v>
      </c>
      <c r="V4653" s="1">
        <v>43819</v>
      </c>
      <c r="W4653" t="s">
        <v>1030</v>
      </c>
      <c r="X4653" t="s">
        <v>1929</v>
      </c>
      <c r="Y4653">
        <v>28</v>
      </c>
      <c r="Z4653">
        <v>24</v>
      </c>
      <c r="AA4653">
        <v>26</v>
      </c>
      <c r="AB4653">
        <v>92.307699999999997</v>
      </c>
      <c r="AD4653">
        <f>IF(ISBLANK(Source[[#This Row],[CrosslistID]]),1,1/COUNTIFS(Source[CrosslistID],Source[[#This Row],[CrosslistID]],Source[TermDesc],Source[[#This Row],[TermDesc]]))</f>
        <v>1</v>
      </c>
      <c r="AG4653">
        <v>0</v>
      </c>
      <c r="AH4653">
        <v>92.307699999999997</v>
      </c>
      <c r="AI4653">
        <v>2.5</v>
      </c>
      <c r="AJ4653">
        <v>2.8</v>
      </c>
      <c r="AK4653">
        <v>0.2</v>
      </c>
      <c r="AL46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53">
        <f>IF(AND(Source[[#This Row],[Credit_Noncredit]]="Noncredit",Source[[#This Row],[FTEF]]&gt;0),Source[[#This Row],[NC XLST FTES]]*525/(437.5*Source[[#This Row],[FTEF]]),0)</f>
        <v>0</v>
      </c>
      <c r="AN4653">
        <f>IF(Source[[#This Row],[Credit_Noncredit]]="Credit",Source[[#This Row],[Census Enrollment]],Source[[#This Row],[Noncredit Avg. Attendance]])</f>
        <v>28</v>
      </c>
    </row>
    <row r="4654" spans="1:40" x14ac:dyDescent="0.25">
      <c r="A4654" t="s">
        <v>1914</v>
      </c>
      <c r="B4654" t="s">
        <v>886</v>
      </c>
      <c r="C4654" t="s">
        <v>55</v>
      </c>
      <c r="D4654" t="s">
        <v>56</v>
      </c>
      <c r="E4654" s="4">
        <v>71281</v>
      </c>
      <c r="F4654" s="4" t="s">
        <v>1014</v>
      </c>
      <c r="G4654" s="4">
        <v>60</v>
      </c>
      <c r="H4654" t="str">
        <f>CONCATENATE(Source[[#This Row],[Subject]],TRIM(Source[[#This Row],[Course]]))</f>
        <v>MABS60</v>
      </c>
      <c r="I4654" t="str">
        <f>VLOOKUP(Source[[#This Row],[SubjCrse]],'Courses and Categories'!$E$2:$G$1816,3,FALSE)</f>
        <v>Credit CTE</v>
      </c>
      <c r="J4654">
        <v>581</v>
      </c>
      <c r="K4654" t="s">
        <v>1015</v>
      </c>
      <c r="L4654" t="s">
        <v>87</v>
      </c>
      <c r="M4654" t="s">
        <v>903</v>
      </c>
      <c r="N4654" t="s">
        <v>185</v>
      </c>
      <c r="O4654">
        <v>1810</v>
      </c>
      <c r="P4654">
        <v>2100</v>
      </c>
      <c r="Q4654" t="s">
        <v>76</v>
      </c>
      <c r="R4654" t="s">
        <v>2181</v>
      </c>
      <c r="S4654" t="s">
        <v>77</v>
      </c>
      <c r="T4654">
        <v>1</v>
      </c>
      <c r="U4654" s="1">
        <v>43694</v>
      </c>
      <c r="V4654" s="1">
        <v>43819</v>
      </c>
      <c r="W4654" t="s">
        <v>153</v>
      </c>
      <c r="X4654" t="s">
        <v>1929</v>
      </c>
      <c r="Y4654">
        <v>31</v>
      </c>
      <c r="Z4654">
        <v>28</v>
      </c>
      <c r="AA4654">
        <v>26</v>
      </c>
      <c r="AB4654">
        <v>107.6923</v>
      </c>
      <c r="AD4654">
        <f>IF(ISBLANK(Source[[#This Row],[CrosslistID]]),1,1/COUNTIFS(Source[CrosslistID],Source[[#This Row],[CrosslistID]],Source[TermDesc],Source[[#This Row],[TermDesc]]))</f>
        <v>1</v>
      </c>
      <c r="AG4654">
        <v>0</v>
      </c>
      <c r="AH4654">
        <v>107.6923</v>
      </c>
      <c r="AI4654">
        <v>2.9</v>
      </c>
      <c r="AJ4654">
        <v>3.1</v>
      </c>
      <c r="AK4654">
        <v>0.2</v>
      </c>
      <c r="AL46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54">
        <f>IF(AND(Source[[#This Row],[Credit_Noncredit]]="Noncredit",Source[[#This Row],[FTEF]]&gt;0),Source[[#This Row],[NC XLST FTES]]*525/(437.5*Source[[#This Row],[FTEF]]),0)</f>
        <v>0</v>
      </c>
      <c r="AN4654">
        <f>IF(Source[[#This Row],[Credit_Noncredit]]="Credit",Source[[#This Row],[Census Enrollment]],Source[[#This Row],[Noncredit Avg. Attendance]])</f>
        <v>31</v>
      </c>
    </row>
    <row r="4655" spans="1:40" x14ac:dyDescent="0.25">
      <c r="A4655" t="s">
        <v>1914</v>
      </c>
      <c r="B4655" t="s">
        <v>886</v>
      </c>
      <c r="C4655" t="s">
        <v>55</v>
      </c>
      <c r="D4655" t="s">
        <v>56</v>
      </c>
      <c r="E4655" s="4">
        <v>70312</v>
      </c>
      <c r="F4655" s="4" t="s">
        <v>1014</v>
      </c>
      <c r="G4655" s="4">
        <v>60</v>
      </c>
      <c r="H4655" t="str">
        <f>CONCATENATE(Source[[#This Row],[Subject]],TRIM(Source[[#This Row],[Course]]))</f>
        <v>MABS60</v>
      </c>
      <c r="I4655" t="str">
        <f>VLOOKUP(Source[[#This Row],[SubjCrse]],'Courses and Categories'!$E$2:$G$1816,3,FALSE)</f>
        <v>Credit CTE</v>
      </c>
      <c r="J4655">
        <v>931</v>
      </c>
      <c r="K4655" t="s">
        <v>1015</v>
      </c>
      <c r="L4655" t="s">
        <v>87</v>
      </c>
      <c r="M4655" t="s">
        <v>897</v>
      </c>
      <c r="N4655" t="s">
        <v>42</v>
      </c>
      <c r="O4655" t="s">
        <v>42</v>
      </c>
      <c r="P4655" t="s">
        <v>42</v>
      </c>
      <c r="Q4655" t="s">
        <v>42</v>
      </c>
      <c r="S4655" t="s">
        <v>134</v>
      </c>
      <c r="T4655" t="s">
        <v>44</v>
      </c>
      <c r="U4655" s="1">
        <v>43711</v>
      </c>
      <c r="V4655" s="1">
        <v>43819</v>
      </c>
      <c r="W4655" t="s">
        <v>1016</v>
      </c>
      <c r="X4655" t="s">
        <v>899</v>
      </c>
      <c r="Y4655">
        <v>35</v>
      </c>
      <c r="Z4655">
        <v>31</v>
      </c>
      <c r="AA4655">
        <v>40</v>
      </c>
      <c r="AB4655">
        <v>77.5</v>
      </c>
      <c r="AD4655">
        <f>IF(ISBLANK(Source[[#This Row],[CrosslistID]]),1,1/COUNTIFS(Source[CrosslistID],Source[[#This Row],[CrosslistID]],Source[TermDesc],Source[[#This Row],[TermDesc]]))</f>
        <v>1</v>
      </c>
      <c r="AG4655">
        <v>0</v>
      </c>
      <c r="AH4655">
        <v>77.5</v>
      </c>
      <c r="AI4655">
        <v>3.5</v>
      </c>
      <c r="AJ4655">
        <v>3.5</v>
      </c>
      <c r="AK4655">
        <v>0.2</v>
      </c>
      <c r="AL46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55">
        <f>IF(AND(Source[[#This Row],[Credit_Noncredit]]="Noncredit",Source[[#This Row],[FTEF]]&gt;0),Source[[#This Row],[NC XLST FTES]]*525/(437.5*Source[[#This Row],[FTEF]]),0)</f>
        <v>0</v>
      </c>
      <c r="AN4655">
        <f>IF(Source[[#This Row],[Credit_Noncredit]]="Credit",Source[[#This Row],[Census Enrollment]],Source[[#This Row],[Noncredit Avg. Attendance]])</f>
        <v>35</v>
      </c>
    </row>
    <row r="4656" spans="1:40" x14ac:dyDescent="0.25">
      <c r="A4656" t="s">
        <v>1914</v>
      </c>
      <c r="B4656" t="s">
        <v>886</v>
      </c>
      <c r="C4656" t="s">
        <v>55</v>
      </c>
      <c r="D4656" t="s">
        <v>56</v>
      </c>
      <c r="E4656" s="4">
        <v>72339</v>
      </c>
      <c r="F4656" s="4" t="s">
        <v>1014</v>
      </c>
      <c r="G4656" s="4">
        <v>60</v>
      </c>
      <c r="H4656" t="str">
        <f>CONCATENATE(Source[[#This Row],[Subject]],TRIM(Source[[#This Row],[Course]]))</f>
        <v>MABS60</v>
      </c>
      <c r="I4656" t="str">
        <f>VLOOKUP(Source[[#This Row],[SubjCrse]],'Courses and Categories'!$E$2:$G$1816,3,FALSE)</f>
        <v>Credit CTE</v>
      </c>
      <c r="J4656">
        <v>932</v>
      </c>
      <c r="K4656" t="s">
        <v>1015</v>
      </c>
      <c r="L4656" t="s">
        <v>87</v>
      </c>
      <c r="M4656" t="s">
        <v>897</v>
      </c>
      <c r="N4656" t="s">
        <v>42</v>
      </c>
      <c r="O4656" t="s">
        <v>42</v>
      </c>
      <c r="P4656" t="s">
        <v>42</v>
      </c>
      <c r="Q4656" t="s">
        <v>42</v>
      </c>
      <c r="S4656" t="s">
        <v>134</v>
      </c>
      <c r="T4656" t="s">
        <v>44</v>
      </c>
      <c r="U4656" s="1">
        <v>43711</v>
      </c>
      <c r="V4656" s="1">
        <v>43819</v>
      </c>
      <c r="W4656" t="s">
        <v>1016</v>
      </c>
      <c r="X4656" t="s">
        <v>899</v>
      </c>
      <c r="Y4656">
        <v>31</v>
      </c>
      <c r="Z4656">
        <v>28</v>
      </c>
      <c r="AA4656">
        <v>40</v>
      </c>
      <c r="AB4656">
        <v>70</v>
      </c>
      <c r="AD4656">
        <f>IF(ISBLANK(Source[[#This Row],[CrosslistID]]),1,1/COUNTIFS(Source[CrosslistID],Source[[#This Row],[CrosslistID]],Source[TermDesc],Source[[#This Row],[TermDesc]]))</f>
        <v>1</v>
      </c>
      <c r="AG4656">
        <v>0</v>
      </c>
      <c r="AH4656">
        <v>70</v>
      </c>
      <c r="AI4656">
        <v>3</v>
      </c>
      <c r="AJ4656">
        <v>3.1</v>
      </c>
      <c r="AK4656">
        <v>0.2</v>
      </c>
      <c r="AL46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56">
        <f>IF(AND(Source[[#This Row],[Credit_Noncredit]]="Noncredit",Source[[#This Row],[FTEF]]&gt;0),Source[[#This Row],[NC XLST FTES]]*525/(437.5*Source[[#This Row],[FTEF]]),0)</f>
        <v>0</v>
      </c>
      <c r="AN4656">
        <f>IF(Source[[#This Row],[Credit_Noncredit]]="Credit",Source[[#This Row],[Census Enrollment]],Source[[#This Row],[Noncredit Avg. Attendance]])</f>
        <v>31</v>
      </c>
    </row>
    <row r="4657" spans="1:40" x14ac:dyDescent="0.25">
      <c r="A4657" t="s">
        <v>1914</v>
      </c>
      <c r="B4657" t="s">
        <v>886</v>
      </c>
      <c r="C4657" t="s">
        <v>55</v>
      </c>
      <c r="D4657" t="s">
        <v>56</v>
      </c>
      <c r="E4657" s="4">
        <v>72289</v>
      </c>
      <c r="F4657" s="4" t="s">
        <v>1014</v>
      </c>
      <c r="G4657" s="4">
        <v>67</v>
      </c>
      <c r="H4657" t="str">
        <f>CONCATENATE(Source[[#This Row],[Subject]],TRIM(Source[[#This Row],[Course]]))</f>
        <v>MABS67</v>
      </c>
      <c r="I4657" t="str">
        <f>VLOOKUP(Source[[#This Row],[SubjCrse]],'Courses and Categories'!$E$2:$G$1816,3,FALSE)</f>
        <v>Credit CTE</v>
      </c>
      <c r="J4657">
        <v>931</v>
      </c>
      <c r="K4657" t="s">
        <v>2182</v>
      </c>
      <c r="L4657" t="s">
        <v>87</v>
      </c>
      <c r="M4657" t="s">
        <v>897</v>
      </c>
      <c r="N4657" t="s">
        <v>42</v>
      </c>
      <c r="O4657" t="s">
        <v>42</v>
      </c>
      <c r="P4657" t="s">
        <v>42</v>
      </c>
      <c r="Q4657" t="s">
        <v>42</v>
      </c>
      <c r="S4657" t="s">
        <v>134</v>
      </c>
      <c r="T4657" t="s">
        <v>44</v>
      </c>
      <c r="U4657" s="1">
        <v>43711</v>
      </c>
      <c r="V4657" s="1">
        <v>43819</v>
      </c>
      <c r="W4657" t="s">
        <v>153</v>
      </c>
      <c r="X4657" t="s">
        <v>899</v>
      </c>
      <c r="Y4657">
        <v>27</v>
      </c>
      <c r="Z4657">
        <v>25</v>
      </c>
      <c r="AA4657">
        <v>40</v>
      </c>
      <c r="AB4657">
        <v>62.5</v>
      </c>
      <c r="AD4657">
        <f>IF(ISBLANK(Source[[#This Row],[CrosslistID]]),1,1/COUNTIFS(Source[CrosslistID],Source[[#This Row],[CrosslistID]],Source[TermDesc],Source[[#This Row],[TermDesc]]))</f>
        <v>1</v>
      </c>
      <c r="AG4657">
        <v>0</v>
      </c>
      <c r="AH4657">
        <v>62.5</v>
      </c>
      <c r="AI4657">
        <v>2.5</v>
      </c>
      <c r="AJ4657">
        <v>2.7</v>
      </c>
      <c r="AK4657">
        <v>0.2</v>
      </c>
      <c r="AL46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57">
        <f>IF(AND(Source[[#This Row],[Credit_Noncredit]]="Noncredit",Source[[#This Row],[FTEF]]&gt;0),Source[[#This Row],[NC XLST FTES]]*525/(437.5*Source[[#This Row],[FTEF]]),0)</f>
        <v>0</v>
      </c>
      <c r="AN4657">
        <f>IF(Source[[#This Row],[Credit_Noncredit]]="Credit",Source[[#This Row],[Census Enrollment]],Source[[#This Row],[Noncredit Avg. Attendance]])</f>
        <v>27</v>
      </c>
    </row>
    <row r="4658" spans="1:40" x14ac:dyDescent="0.25">
      <c r="A4658" t="s">
        <v>1914</v>
      </c>
      <c r="B4658" t="s">
        <v>886</v>
      </c>
      <c r="C4658" t="s">
        <v>55</v>
      </c>
      <c r="D4658" t="s">
        <v>56</v>
      </c>
      <c r="E4658" s="4">
        <v>70323</v>
      </c>
      <c r="F4658" s="4" t="s">
        <v>1014</v>
      </c>
      <c r="G4658" s="4">
        <v>101</v>
      </c>
      <c r="H4658" t="str">
        <f>CONCATENATE(Source[[#This Row],[Subject]],TRIM(Source[[#This Row],[Course]]))</f>
        <v>MABS101</v>
      </c>
      <c r="I4658" t="str">
        <f>VLOOKUP(Source[[#This Row],[SubjCrse]],'Courses and Categories'!$E$2:$G$1816,3,FALSE)</f>
        <v>Credit CTE</v>
      </c>
      <c r="J4658">
        <v>581</v>
      </c>
      <c r="K4658" t="s">
        <v>1017</v>
      </c>
      <c r="L4658" t="s">
        <v>87</v>
      </c>
      <c r="M4658" t="s">
        <v>903</v>
      </c>
      <c r="N4658" t="s">
        <v>180</v>
      </c>
      <c r="O4658">
        <v>1810</v>
      </c>
      <c r="P4658">
        <v>2100</v>
      </c>
      <c r="Q4658" t="s">
        <v>76</v>
      </c>
      <c r="R4658" t="s">
        <v>138</v>
      </c>
      <c r="S4658" t="s">
        <v>77</v>
      </c>
      <c r="T4658">
        <v>1</v>
      </c>
      <c r="U4658" s="1">
        <v>43694</v>
      </c>
      <c r="V4658" s="1">
        <v>43819</v>
      </c>
      <c r="W4658" t="s">
        <v>62</v>
      </c>
      <c r="X4658" t="s">
        <v>1929</v>
      </c>
      <c r="Y4658">
        <v>29</v>
      </c>
      <c r="Z4658">
        <v>29</v>
      </c>
      <c r="AA4658">
        <v>26</v>
      </c>
      <c r="AB4658">
        <v>111.5385</v>
      </c>
      <c r="AD4658">
        <f>IF(ISBLANK(Source[[#This Row],[CrosslistID]]),1,1/COUNTIFS(Source[CrosslistID],Source[[#This Row],[CrosslistID]],Source[TermDesc],Source[[#This Row],[TermDesc]]))</f>
        <v>1</v>
      </c>
      <c r="AG4658">
        <v>0</v>
      </c>
      <c r="AH4658">
        <v>111.5385</v>
      </c>
      <c r="AI4658">
        <v>2.6</v>
      </c>
      <c r="AJ4658">
        <v>2.9</v>
      </c>
      <c r="AK4658">
        <v>0.2</v>
      </c>
      <c r="AL46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58">
        <f>IF(AND(Source[[#This Row],[Credit_Noncredit]]="Noncredit",Source[[#This Row],[FTEF]]&gt;0),Source[[#This Row],[NC XLST FTES]]*525/(437.5*Source[[#This Row],[FTEF]]),0)</f>
        <v>0</v>
      </c>
      <c r="AN4658">
        <f>IF(Source[[#This Row],[Credit_Noncredit]]="Credit",Source[[#This Row],[Census Enrollment]],Source[[#This Row],[Noncredit Avg. Attendance]])</f>
        <v>29</v>
      </c>
    </row>
    <row r="4659" spans="1:40" x14ac:dyDescent="0.25">
      <c r="A4659" t="s">
        <v>1914</v>
      </c>
      <c r="B4659" t="s">
        <v>886</v>
      </c>
      <c r="C4659" t="s">
        <v>55</v>
      </c>
      <c r="D4659" t="s">
        <v>56</v>
      </c>
      <c r="E4659" s="4">
        <v>72107</v>
      </c>
      <c r="F4659" s="4" t="s">
        <v>1014</v>
      </c>
      <c r="G4659" s="4">
        <v>101</v>
      </c>
      <c r="H4659" t="str">
        <f>CONCATENATE(Source[[#This Row],[Subject]],TRIM(Source[[#This Row],[Course]]))</f>
        <v>MABS101</v>
      </c>
      <c r="I4659" t="str">
        <f>VLOOKUP(Source[[#This Row],[SubjCrse]],'Courses and Categories'!$E$2:$G$1816,3,FALSE)</f>
        <v>Credit CTE</v>
      </c>
      <c r="J4659">
        <v>931</v>
      </c>
      <c r="K4659" t="s">
        <v>1017</v>
      </c>
      <c r="L4659" t="s">
        <v>87</v>
      </c>
      <c r="M4659" t="s">
        <v>897</v>
      </c>
      <c r="N4659" t="s">
        <v>42</v>
      </c>
      <c r="O4659" t="s">
        <v>42</v>
      </c>
      <c r="P4659" t="s">
        <v>42</v>
      </c>
      <c r="Q4659" t="s">
        <v>42</v>
      </c>
      <c r="S4659" t="s">
        <v>134</v>
      </c>
      <c r="T4659" t="s">
        <v>44</v>
      </c>
      <c r="U4659" s="1">
        <v>43711</v>
      </c>
      <c r="V4659" s="1">
        <v>43819</v>
      </c>
      <c r="W4659" t="s">
        <v>62</v>
      </c>
      <c r="X4659" t="s">
        <v>899</v>
      </c>
      <c r="Y4659">
        <v>25</v>
      </c>
      <c r="Z4659">
        <v>22</v>
      </c>
      <c r="AA4659">
        <v>40</v>
      </c>
      <c r="AB4659">
        <v>55</v>
      </c>
      <c r="AD4659">
        <f>IF(ISBLANK(Source[[#This Row],[CrosslistID]]),1,1/COUNTIFS(Source[CrosslistID],Source[[#This Row],[CrosslistID]],Source[TermDesc],Source[[#This Row],[TermDesc]]))</f>
        <v>1</v>
      </c>
      <c r="AG4659">
        <v>0</v>
      </c>
      <c r="AH4659">
        <v>55</v>
      </c>
      <c r="AI4659">
        <v>2.5</v>
      </c>
      <c r="AJ4659">
        <v>2.5</v>
      </c>
      <c r="AK4659">
        <v>0.2</v>
      </c>
      <c r="AL46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59">
        <f>IF(AND(Source[[#This Row],[Credit_Noncredit]]="Noncredit",Source[[#This Row],[FTEF]]&gt;0),Source[[#This Row],[NC XLST FTES]]*525/(437.5*Source[[#This Row],[FTEF]]),0)</f>
        <v>0</v>
      </c>
      <c r="AN4659">
        <f>IF(Source[[#This Row],[Credit_Noncredit]]="Credit",Source[[#This Row],[Census Enrollment]],Source[[#This Row],[Noncredit Avg. Attendance]])</f>
        <v>25</v>
      </c>
    </row>
    <row r="4660" spans="1:40" x14ac:dyDescent="0.25">
      <c r="A4660" t="s">
        <v>1914</v>
      </c>
      <c r="B4660" t="s">
        <v>886</v>
      </c>
      <c r="C4660" t="s">
        <v>55</v>
      </c>
      <c r="D4660" t="s">
        <v>56</v>
      </c>
      <c r="E4660" s="4">
        <v>78316</v>
      </c>
      <c r="F4660" s="4" t="s">
        <v>1014</v>
      </c>
      <c r="G4660" s="4">
        <v>101</v>
      </c>
      <c r="H4660" t="str">
        <f>CONCATENATE(Source[[#This Row],[Subject]],TRIM(Source[[#This Row],[Course]]))</f>
        <v>MABS101</v>
      </c>
      <c r="I4660" t="str">
        <f>VLOOKUP(Source[[#This Row],[SubjCrse]],'Courses and Categories'!$E$2:$G$1816,3,FALSE)</f>
        <v>Credit CTE</v>
      </c>
      <c r="J4660">
        <v>932</v>
      </c>
      <c r="K4660" t="s">
        <v>1017</v>
      </c>
      <c r="L4660" t="s">
        <v>87</v>
      </c>
      <c r="M4660" t="s">
        <v>897</v>
      </c>
      <c r="N4660" t="s">
        <v>42</v>
      </c>
      <c r="O4660" t="s">
        <v>42</v>
      </c>
      <c r="P4660" t="s">
        <v>42</v>
      </c>
      <c r="Q4660" t="s">
        <v>42</v>
      </c>
      <c r="S4660" t="s">
        <v>134</v>
      </c>
      <c r="T4660" t="s">
        <v>44</v>
      </c>
      <c r="U4660" s="1">
        <v>43711</v>
      </c>
      <c r="V4660" s="1">
        <v>43819</v>
      </c>
      <c r="W4660" t="s">
        <v>62</v>
      </c>
      <c r="X4660" t="s">
        <v>899</v>
      </c>
      <c r="Y4660">
        <v>24</v>
      </c>
      <c r="Z4660">
        <v>19</v>
      </c>
      <c r="AA4660">
        <v>40</v>
      </c>
      <c r="AB4660">
        <v>47.5</v>
      </c>
      <c r="AD4660">
        <f>IF(ISBLANK(Source[[#This Row],[CrosslistID]]),1,1/COUNTIFS(Source[CrosslistID],Source[[#This Row],[CrosslistID]],Source[TermDesc],Source[[#This Row],[TermDesc]]))</f>
        <v>1</v>
      </c>
      <c r="AG4660">
        <v>0</v>
      </c>
      <c r="AH4660">
        <v>47.5</v>
      </c>
      <c r="AI4660">
        <v>2.4</v>
      </c>
      <c r="AJ4660">
        <v>2.4</v>
      </c>
      <c r="AK4660">
        <v>0.2</v>
      </c>
      <c r="AL46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60">
        <f>IF(AND(Source[[#This Row],[Credit_Noncredit]]="Noncredit",Source[[#This Row],[FTEF]]&gt;0),Source[[#This Row],[NC XLST FTES]]*525/(437.5*Source[[#This Row],[FTEF]]),0)</f>
        <v>0</v>
      </c>
      <c r="AN4660">
        <f>IF(Source[[#This Row],[Credit_Noncredit]]="Credit",Source[[#This Row],[Census Enrollment]],Source[[#This Row],[Noncredit Avg. Attendance]])</f>
        <v>24</v>
      </c>
    </row>
    <row r="4661" spans="1:40" x14ac:dyDescent="0.25">
      <c r="A4661" t="s">
        <v>1914</v>
      </c>
      <c r="B4661" t="s">
        <v>886</v>
      </c>
      <c r="C4661" t="s">
        <v>55</v>
      </c>
      <c r="D4661" t="s">
        <v>56</v>
      </c>
      <c r="E4661" s="4">
        <v>79004</v>
      </c>
      <c r="F4661" s="4" t="s">
        <v>1014</v>
      </c>
      <c r="G4661" s="4">
        <v>101</v>
      </c>
      <c r="H4661" t="str">
        <f>CONCATENATE(Source[[#This Row],[Subject]],TRIM(Source[[#This Row],[Course]]))</f>
        <v>MABS101</v>
      </c>
      <c r="I4661" t="str">
        <f>VLOOKUP(Source[[#This Row],[SubjCrse]],'Courses and Categories'!$E$2:$G$1816,3,FALSE)</f>
        <v>Credit CTE</v>
      </c>
      <c r="J4661">
        <v>933</v>
      </c>
      <c r="K4661" t="s">
        <v>1017</v>
      </c>
      <c r="L4661" t="s">
        <v>87</v>
      </c>
      <c r="M4661" t="s">
        <v>897</v>
      </c>
      <c r="N4661" t="s">
        <v>42</v>
      </c>
      <c r="O4661" t="s">
        <v>42</v>
      </c>
      <c r="P4661" t="s">
        <v>42</v>
      </c>
      <c r="Q4661" t="s">
        <v>42</v>
      </c>
      <c r="S4661" t="s">
        <v>134</v>
      </c>
      <c r="T4661" t="s">
        <v>44</v>
      </c>
      <c r="U4661" s="1">
        <v>43711</v>
      </c>
      <c r="V4661" s="1">
        <v>43819</v>
      </c>
      <c r="W4661" t="s">
        <v>117</v>
      </c>
      <c r="X4661" t="s">
        <v>899</v>
      </c>
      <c r="Y4661">
        <v>26</v>
      </c>
      <c r="Z4661">
        <v>23</v>
      </c>
      <c r="AA4661">
        <v>40</v>
      </c>
      <c r="AB4661">
        <v>57.5</v>
      </c>
      <c r="AD4661">
        <f>IF(ISBLANK(Source[[#This Row],[CrosslistID]]),1,1/COUNTIFS(Source[CrosslistID],Source[[#This Row],[CrosslistID]],Source[TermDesc],Source[[#This Row],[TermDesc]]))</f>
        <v>1</v>
      </c>
      <c r="AG4661">
        <v>0</v>
      </c>
      <c r="AH4661">
        <v>57.5</v>
      </c>
      <c r="AI4661">
        <v>2.5</v>
      </c>
      <c r="AJ4661">
        <v>2.6</v>
      </c>
      <c r="AK4661">
        <v>0.2</v>
      </c>
      <c r="AL46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61">
        <f>IF(AND(Source[[#This Row],[Credit_Noncredit]]="Noncredit",Source[[#This Row],[FTEF]]&gt;0),Source[[#This Row],[NC XLST FTES]]*525/(437.5*Source[[#This Row],[FTEF]]),0)</f>
        <v>0</v>
      </c>
      <c r="AN4661">
        <f>IF(Source[[#This Row],[Credit_Noncredit]]="Credit",Source[[#This Row],[Census Enrollment]],Source[[#This Row],[Noncredit Avg. Attendance]])</f>
        <v>26</v>
      </c>
    </row>
    <row r="4662" spans="1:40" x14ac:dyDescent="0.25">
      <c r="A4662" t="s">
        <v>1914</v>
      </c>
      <c r="B4662" t="s">
        <v>886</v>
      </c>
      <c r="C4662" t="s">
        <v>55</v>
      </c>
      <c r="D4662" t="s">
        <v>56</v>
      </c>
      <c r="E4662" s="4">
        <v>72552</v>
      </c>
      <c r="F4662" s="4" t="s">
        <v>1014</v>
      </c>
      <c r="G4662" s="4">
        <v>202</v>
      </c>
      <c r="H4662" t="str">
        <f>CONCATENATE(Source[[#This Row],[Subject]],TRIM(Source[[#This Row],[Course]]))</f>
        <v>MABS202</v>
      </c>
      <c r="I4662" t="str">
        <f>VLOOKUP(Source[[#This Row],[SubjCrse]],'Courses and Categories'!$E$2:$G$1816,3,FALSE)</f>
        <v>Credit CTE</v>
      </c>
      <c r="J4662">
        <v>831</v>
      </c>
      <c r="K4662" t="s">
        <v>2183</v>
      </c>
      <c r="L4662" t="s">
        <v>87</v>
      </c>
      <c r="M4662" t="s">
        <v>897</v>
      </c>
      <c r="N4662" t="s">
        <v>42</v>
      </c>
      <c r="O4662" t="s">
        <v>42</v>
      </c>
      <c r="P4662" t="s">
        <v>42</v>
      </c>
      <c r="Q4662" t="s">
        <v>42</v>
      </c>
      <c r="S4662" t="s">
        <v>134</v>
      </c>
      <c r="T4662">
        <v>1</v>
      </c>
      <c r="U4662" s="1">
        <v>43694</v>
      </c>
      <c r="V4662" s="1">
        <v>43819</v>
      </c>
      <c r="W4662" t="s">
        <v>1016</v>
      </c>
      <c r="X4662" t="s">
        <v>899</v>
      </c>
      <c r="Y4662">
        <v>28</v>
      </c>
      <c r="Z4662">
        <v>23</v>
      </c>
      <c r="AA4662">
        <v>40</v>
      </c>
      <c r="AB4662">
        <v>57.5</v>
      </c>
      <c r="AD4662">
        <f>IF(ISBLANK(Source[[#This Row],[CrosslistID]]),1,1/COUNTIFS(Source[CrosslistID],Source[[#This Row],[CrosslistID]],Source[TermDesc],Source[[#This Row],[TermDesc]]))</f>
        <v>1</v>
      </c>
      <c r="AG4662">
        <v>0</v>
      </c>
      <c r="AH4662">
        <v>57.5</v>
      </c>
      <c r="AI4662">
        <v>2.8</v>
      </c>
      <c r="AJ4662">
        <v>2.8</v>
      </c>
      <c r="AK4662">
        <v>0.2</v>
      </c>
      <c r="AL46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62">
        <f>IF(AND(Source[[#This Row],[Credit_Noncredit]]="Noncredit",Source[[#This Row],[FTEF]]&gt;0),Source[[#This Row],[NC XLST FTES]]*525/(437.5*Source[[#This Row],[FTEF]]),0)</f>
        <v>0</v>
      </c>
      <c r="AN4662">
        <f>IF(Source[[#This Row],[Credit_Noncredit]]="Credit",Source[[#This Row],[Census Enrollment]],Source[[#This Row],[Noncredit Avg. Attendance]])</f>
        <v>28</v>
      </c>
    </row>
    <row r="4663" spans="1:40" x14ac:dyDescent="0.25">
      <c r="A4663" t="s">
        <v>1914</v>
      </c>
      <c r="B4663" t="s">
        <v>886</v>
      </c>
      <c r="C4663" t="s">
        <v>55</v>
      </c>
      <c r="D4663" t="s">
        <v>56</v>
      </c>
      <c r="E4663" s="4">
        <v>79110</v>
      </c>
      <c r="F4663" s="4" t="s">
        <v>2184</v>
      </c>
      <c r="G4663" s="4">
        <v>231</v>
      </c>
      <c r="H4663" t="str">
        <f>CONCATENATE(Source[[#This Row],[Subject]],TRIM(Source[[#This Row],[Course]]))</f>
        <v>MGT231</v>
      </c>
      <c r="I4663" t="str">
        <f>VLOOKUP(Source[[#This Row],[SubjCrse]],'Courses and Categories'!$E$2:$G$1816,3,FALSE)</f>
        <v>Credit CTE</v>
      </c>
      <c r="J4663">
        <v>1</v>
      </c>
      <c r="K4663" t="s">
        <v>1029</v>
      </c>
      <c r="L4663" t="s">
        <v>39</v>
      </c>
      <c r="M4663" t="s">
        <v>903</v>
      </c>
      <c r="N4663" t="s">
        <v>1041</v>
      </c>
      <c r="O4663">
        <v>910</v>
      </c>
      <c r="P4663">
        <v>1000</v>
      </c>
      <c r="Q4663" t="s">
        <v>2034</v>
      </c>
      <c r="R4663">
        <v>2</v>
      </c>
      <c r="S4663" t="s">
        <v>134</v>
      </c>
      <c r="T4663">
        <v>1</v>
      </c>
      <c r="U4663" s="1">
        <v>43694</v>
      </c>
      <c r="V4663" s="1">
        <v>43819</v>
      </c>
      <c r="W4663" t="s">
        <v>2098</v>
      </c>
      <c r="X4663" t="s">
        <v>1929</v>
      </c>
      <c r="Y4663">
        <v>28</v>
      </c>
      <c r="Z4663">
        <v>26</v>
      </c>
      <c r="AA4663">
        <v>40</v>
      </c>
      <c r="AB4663">
        <v>65</v>
      </c>
      <c r="AD4663">
        <f>IF(ISBLANK(Source[[#This Row],[CrosslistID]]),1,1/COUNTIFS(Source[CrosslistID],Source[[#This Row],[CrosslistID]],Source[TermDesc],Source[[#This Row],[TermDesc]]))</f>
        <v>1</v>
      </c>
      <c r="AG4663">
        <v>0</v>
      </c>
      <c r="AH4663">
        <v>65</v>
      </c>
      <c r="AI4663">
        <v>2.2999999999999998</v>
      </c>
      <c r="AJ4663">
        <v>2.8</v>
      </c>
      <c r="AK4663">
        <v>0.2</v>
      </c>
      <c r="AL46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63">
        <f>IF(AND(Source[[#This Row],[Credit_Noncredit]]="Noncredit",Source[[#This Row],[FTEF]]&gt;0),Source[[#This Row],[NC XLST FTES]]*525/(437.5*Source[[#This Row],[FTEF]]),0)</f>
        <v>0</v>
      </c>
      <c r="AN4663">
        <f>IF(Source[[#This Row],[Credit_Noncredit]]="Credit",Source[[#This Row],[Census Enrollment]],Source[[#This Row],[Noncredit Avg. Attendance]])</f>
        <v>28</v>
      </c>
    </row>
    <row r="4664" spans="1:40" x14ac:dyDescent="0.25">
      <c r="A4664" t="s">
        <v>1914</v>
      </c>
      <c r="B4664" t="s">
        <v>886</v>
      </c>
      <c r="C4664" t="s">
        <v>55</v>
      </c>
      <c r="D4664" t="s">
        <v>56</v>
      </c>
      <c r="E4664" s="4">
        <v>79111</v>
      </c>
      <c r="F4664" s="4" t="s">
        <v>2184</v>
      </c>
      <c r="G4664" s="4">
        <v>231</v>
      </c>
      <c r="H4664" t="str">
        <f>CONCATENATE(Source[[#This Row],[Subject]],TRIM(Source[[#This Row],[Course]]))</f>
        <v>MGT231</v>
      </c>
      <c r="I4664" t="str">
        <f>VLOOKUP(Source[[#This Row],[SubjCrse]],'Courses and Categories'!$E$2:$G$1816,3,FALSE)</f>
        <v>Credit CTE</v>
      </c>
      <c r="J4664">
        <v>581</v>
      </c>
      <c r="K4664" t="s">
        <v>1029</v>
      </c>
      <c r="L4664" t="s">
        <v>87</v>
      </c>
      <c r="M4664" t="s">
        <v>903</v>
      </c>
      <c r="N4664" t="s">
        <v>180</v>
      </c>
      <c r="O4664">
        <v>1810</v>
      </c>
      <c r="P4664">
        <v>2100</v>
      </c>
      <c r="Q4664" t="s">
        <v>76</v>
      </c>
      <c r="R4664">
        <v>818</v>
      </c>
      <c r="S4664" t="s">
        <v>77</v>
      </c>
      <c r="T4664">
        <v>1</v>
      </c>
      <c r="U4664" s="1">
        <v>43694</v>
      </c>
      <c r="V4664" s="1">
        <v>43819</v>
      </c>
      <c r="W4664" t="s">
        <v>1030</v>
      </c>
      <c r="X4664" t="s">
        <v>1929</v>
      </c>
      <c r="Y4664">
        <v>35</v>
      </c>
      <c r="Z4664">
        <v>20</v>
      </c>
      <c r="AA4664">
        <v>40</v>
      </c>
      <c r="AB4664">
        <v>50</v>
      </c>
      <c r="AD4664">
        <f>IF(ISBLANK(Source[[#This Row],[CrosslistID]]),1,1/COUNTIFS(Source[CrosslistID],Source[[#This Row],[CrosslistID]],Source[TermDesc],Source[[#This Row],[TermDesc]]))</f>
        <v>1</v>
      </c>
      <c r="AG4664">
        <v>0</v>
      </c>
      <c r="AH4664">
        <v>50</v>
      </c>
      <c r="AI4664">
        <v>3.2</v>
      </c>
      <c r="AJ4664">
        <v>3.5</v>
      </c>
      <c r="AK4664">
        <v>0.2</v>
      </c>
      <c r="AL46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64">
        <f>IF(AND(Source[[#This Row],[Credit_Noncredit]]="Noncredit",Source[[#This Row],[FTEF]]&gt;0),Source[[#This Row],[NC XLST FTES]]*525/(437.5*Source[[#This Row],[FTEF]]),0)</f>
        <v>0</v>
      </c>
      <c r="AN4664">
        <f>IF(Source[[#This Row],[Credit_Noncredit]]="Credit",Source[[#This Row],[Census Enrollment]],Source[[#This Row],[Noncredit Avg. Attendance]])</f>
        <v>35</v>
      </c>
    </row>
    <row r="4665" spans="1:40" x14ac:dyDescent="0.25">
      <c r="A4665" t="s">
        <v>1914</v>
      </c>
      <c r="B4665" t="s">
        <v>886</v>
      </c>
      <c r="C4665" t="s">
        <v>55</v>
      </c>
      <c r="D4665" t="s">
        <v>56</v>
      </c>
      <c r="E4665" s="4">
        <v>79112</v>
      </c>
      <c r="F4665" s="4" t="s">
        <v>2184</v>
      </c>
      <c r="G4665" s="4">
        <v>231</v>
      </c>
      <c r="H4665" t="str">
        <f>CONCATENATE(Source[[#This Row],[Subject]],TRIM(Source[[#This Row],[Course]]))</f>
        <v>MGT231</v>
      </c>
      <c r="I4665" t="str">
        <f>VLOOKUP(Source[[#This Row],[SubjCrse]],'Courses and Categories'!$E$2:$G$1816,3,FALSE)</f>
        <v>Credit CTE</v>
      </c>
      <c r="J4665">
        <v>931</v>
      </c>
      <c r="K4665" t="s">
        <v>1029</v>
      </c>
      <c r="L4665" t="s">
        <v>87</v>
      </c>
      <c r="M4665" t="s">
        <v>897</v>
      </c>
      <c r="N4665" t="s">
        <v>42</v>
      </c>
      <c r="O4665" t="s">
        <v>42</v>
      </c>
      <c r="P4665" t="s">
        <v>42</v>
      </c>
      <c r="Q4665" t="s">
        <v>42</v>
      </c>
      <c r="S4665" t="s">
        <v>134</v>
      </c>
      <c r="T4665" t="s">
        <v>44</v>
      </c>
      <c r="U4665" s="1">
        <v>43711</v>
      </c>
      <c r="V4665" s="1">
        <v>43819</v>
      </c>
      <c r="W4665" t="s">
        <v>1030</v>
      </c>
      <c r="X4665" t="s">
        <v>899</v>
      </c>
      <c r="Y4665">
        <v>33</v>
      </c>
      <c r="Z4665">
        <v>28</v>
      </c>
      <c r="AA4665">
        <v>40</v>
      </c>
      <c r="AB4665">
        <v>70</v>
      </c>
      <c r="AD4665">
        <f>IF(ISBLANK(Source[[#This Row],[CrosslistID]]),1,1/COUNTIFS(Source[CrosslistID],Source[[#This Row],[CrosslistID]],Source[TermDesc],Source[[#This Row],[TermDesc]]))</f>
        <v>1</v>
      </c>
      <c r="AG4665">
        <v>0</v>
      </c>
      <c r="AH4665">
        <v>70</v>
      </c>
      <c r="AI4665">
        <v>3.1</v>
      </c>
      <c r="AJ4665">
        <v>3.3</v>
      </c>
      <c r="AK4665">
        <v>0.2</v>
      </c>
      <c r="AL46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65">
        <f>IF(AND(Source[[#This Row],[Credit_Noncredit]]="Noncredit",Source[[#This Row],[FTEF]]&gt;0),Source[[#This Row],[NC XLST FTES]]*525/(437.5*Source[[#This Row],[FTEF]]),0)</f>
        <v>0</v>
      </c>
      <c r="AN4665">
        <f>IF(Source[[#This Row],[Credit_Noncredit]]="Credit",Source[[#This Row],[Census Enrollment]],Source[[#This Row],[Noncredit Avg. Attendance]])</f>
        <v>33</v>
      </c>
    </row>
    <row r="4666" spans="1:40" x14ac:dyDescent="0.25">
      <c r="A4666" t="s">
        <v>1914</v>
      </c>
      <c r="B4666" t="s">
        <v>886</v>
      </c>
      <c r="C4666" t="s">
        <v>55</v>
      </c>
      <c r="D4666" t="s">
        <v>56</v>
      </c>
      <c r="E4666" s="4">
        <v>79226</v>
      </c>
      <c r="F4666" s="4" t="s">
        <v>2184</v>
      </c>
      <c r="G4666" s="4">
        <v>234</v>
      </c>
      <c r="H4666" t="str">
        <f>CONCATENATE(Source[[#This Row],[Subject]],TRIM(Source[[#This Row],[Course]]))</f>
        <v>MGT234</v>
      </c>
      <c r="I4666" t="str">
        <f>VLOOKUP(Source[[#This Row],[SubjCrse]],'Courses and Categories'!$E$2:$G$1816,3,FALSE)</f>
        <v>Credit Gen Ed/CTE</v>
      </c>
      <c r="J4666">
        <v>1</v>
      </c>
      <c r="K4666" t="s">
        <v>2185</v>
      </c>
      <c r="L4666" t="s">
        <v>39</v>
      </c>
      <c r="M4666" t="s">
        <v>903</v>
      </c>
      <c r="N4666" t="s">
        <v>195</v>
      </c>
      <c r="O4666">
        <v>800</v>
      </c>
      <c r="P4666">
        <v>1030</v>
      </c>
      <c r="Q4666" t="s">
        <v>1012</v>
      </c>
      <c r="S4666" t="s">
        <v>724</v>
      </c>
      <c r="T4666" t="s">
        <v>44</v>
      </c>
      <c r="U4666" s="1">
        <v>43773</v>
      </c>
      <c r="V4666" s="1">
        <v>43809</v>
      </c>
      <c r="W4666" t="s">
        <v>2179</v>
      </c>
      <c r="X4666" t="s">
        <v>905</v>
      </c>
      <c r="Y4666">
        <v>13</v>
      </c>
      <c r="Z4666">
        <v>13</v>
      </c>
      <c r="AA4666">
        <v>35</v>
      </c>
      <c r="AB4666">
        <v>37.142899999999997</v>
      </c>
      <c r="AD4666">
        <f>IF(ISBLANK(Source[[#This Row],[CrosslistID]]),1,1/COUNTIFS(Source[CrosslistID],Source[[#This Row],[CrosslistID]],Source[TermDesc],Source[[#This Row],[TermDesc]]))</f>
        <v>1</v>
      </c>
      <c r="AG4666">
        <v>0</v>
      </c>
      <c r="AH4666">
        <v>37.142899999999997</v>
      </c>
      <c r="AI4666">
        <v>1.6639999999999999</v>
      </c>
      <c r="AJ4666">
        <v>1.6639999999999999</v>
      </c>
      <c r="AK4666">
        <v>0.2</v>
      </c>
      <c r="AL46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66">
        <f>IF(AND(Source[[#This Row],[Credit_Noncredit]]="Noncredit",Source[[#This Row],[FTEF]]&gt;0),Source[[#This Row],[NC XLST FTES]]*525/(437.5*Source[[#This Row],[FTEF]]),0)</f>
        <v>0</v>
      </c>
      <c r="AN4666">
        <f>IF(Source[[#This Row],[Credit_Noncredit]]="Credit",Source[[#This Row],[Census Enrollment]],Source[[#This Row],[Noncredit Avg. Attendance]])</f>
        <v>13</v>
      </c>
    </row>
    <row r="4667" spans="1:40" x14ac:dyDescent="0.25">
      <c r="A4667" t="s">
        <v>1914</v>
      </c>
      <c r="B4667" t="s">
        <v>886</v>
      </c>
      <c r="C4667" t="s">
        <v>55</v>
      </c>
      <c r="D4667" t="s">
        <v>56</v>
      </c>
      <c r="E4667" s="4">
        <v>79113</v>
      </c>
      <c r="F4667" s="4" t="s">
        <v>2184</v>
      </c>
      <c r="G4667" s="4">
        <v>235</v>
      </c>
      <c r="H4667" t="str">
        <f>CONCATENATE(Source[[#This Row],[Subject]],TRIM(Source[[#This Row],[Course]]))</f>
        <v>MGT235</v>
      </c>
      <c r="I4667" t="str">
        <f>VLOOKUP(Source[[#This Row],[SubjCrse]],'Courses and Categories'!$E$2:$G$1816,3,FALSE)</f>
        <v>Credit CTE</v>
      </c>
      <c r="J4667">
        <v>831</v>
      </c>
      <c r="K4667" t="s">
        <v>2186</v>
      </c>
      <c r="L4667" t="s">
        <v>87</v>
      </c>
      <c r="M4667" t="s">
        <v>897</v>
      </c>
      <c r="N4667" t="s">
        <v>42</v>
      </c>
      <c r="O4667" t="s">
        <v>42</v>
      </c>
      <c r="P4667" t="s">
        <v>42</v>
      </c>
      <c r="Q4667" t="s">
        <v>42</v>
      </c>
      <c r="S4667" t="s">
        <v>134</v>
      </c>
      <c r="T4667">
        <v>1</v>
      </c>
      <c r="U4667" s="1">
        <v>43694</v>
      </c>
      <c r="V4667" s="1">
        <v>43819</v>
      </c>
      <c r="W4667" t="s">
        <v>1030</v>
      </c>
      <c r="X4667" t="s">
        <v>899</v>
      </c>
      <c r="Y4667">
        <v>34</v>
      </c>
      <c r="Z4667">
        <v>22</v>
      </c>
      <c r="AA4667">
        <v>40</v>
      </c>
      <c r="AB4667">
        <v>55</v>
      </c>
      <c r="AD4667">
        <f>IF(ISBLANK(Source[[#This Row],[CrosslistID]]),1,1/COUNTIFS(Source[CrosslistID],Source[[#This Row],[CrosslistID]],Source[TermDesc],Source[[#This Row],[TermDesc]]))</f>
        <v>1</v>
      </c>
      <c r="AG4667">
        <v>0</v>
      </c>
      <c r="AH4667">
        <v>55</v>
      </c>
      <c r="AI4667">
        <v>3.3</v>
      </c>
      <c r="AJ4667">
        <v>3.4</v>
      </c>
      <c r="AK4667">
        <v>0.2</v>
      </c>
      <c r="AL46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67">
        <f>IF(AND(Source[[#This Row],[Credit_Noncredit]]="Noncredit",Source[[#This Row],[FTEF]]&gt;0),Source[[#This Row],[NC XLST FTES]]*525/(437.5*Source[[#This Row],[FTEF]]),0)</f>
        <v>0</v>
      </c>
      <c r="AN4667">
        <f>IF(Source[[#This Row],[Credit_Noncredit]]="Credit",Source[[#This Row],[Census Enrollment]],Source[[#This Row],[Noncredit Avg. Attendance]])</f>
        <v>34</v>
      </c>
    </row>
    <row r="4668" spans="1:40" x14ac:dyDescent="0.25">
      <c r="A4668" t="s">
        <v>1914</v>
      </c>
      <c r="B4668" t="s">
        <v>886</v>
      </c>
      <c r="C4668" t="s">
        <v>55</v>
      </c>
      <c r="D4668" t="s">
        <v>56</v>
      </c>
      <c r="E4668" s="4">
        <v>76503</v>
      </c>
      <c r="F4668" s="4" t="s">
        <v>2187</v>
      </c>
      <c r="G4668" s="4">
        <v>122</v>
      </c>
      <c r="H4668" t="str">
        <f>CONCATENATE(Source[[#This Row],[Subject]],TRIM(Source[[#This Row],[Course]]))</f>
        <v>MRKT122</v>
      </c>
      <c r="I4668" t="str">
        <f>VLOOKUP(Source[[#This Row],[SubjCrse]],'Courses and Categories'!$E$2:$G$1816,3,FALSE)</f>
        <v>Credit CTE</v>
      </c>
      <c r="J4668">
        <v>1</v>
      </c>
      <c r="K4668" t="s">
        <v>2188</v>
      </c>
      <c r="L4668" t="s">
        <v>39</v>
      </c>
      <c r="M4668" t="s">
        <v>903</v>
      </c>
      <c r="N4668" t="s">
        <v>59</v>
      </c>
      <c r="O4668">
        <v>1240</v>
      </c>
      <c r="P4668">
        <v>1355</v>
      </c>
      <c r="Q4668" t="s">
        <v>240</v>
      </c>
      <c r="R4668">
        <v>230</v>
      </c>
      <c r="S4668" t="s">
        <v>134</v>
      </c>
      <c r="T4668">
        <v>1</v>
      </c>
      <c r="U4668" s="1">
        <v>43694</v>
      </c>
      <c r="V4668" s="1">
        <v>43819</v>
      </c>
      <c r="W4668" t="s">
        <v>2179</v>
      </c>
      <c r="X4668" t="s">
        <v>1929</v>
      </c>
      <c r="Y4668">
        <v>29</v>
      </c>
      <c r="Z4668">
        <v>27</v>
      </c>
      <c r="AA4668">
        <v>40</v>
      </c>
      <c r="AB4668">
        <v>67.5</v>
      </c>
      <c r="AD4668">
        <f>IF(ISBLANK(Source[[#This Row],[CrosslistID]]),1,1/COUNTIFS(Source[CrosslistID],Source[[#This Row],[CrosslistID]],Source[TermDesc],Source[[#This Row],[TermDesc]]))</f>
        <v>1</v>
      </c>
      <c r="AG4668">
        <v>0</v>
      </c>
      <c r="AH4668">
        <v>67.5</v>
      </c>
      <c r="AI4668">
        <v>1.9</v>
      </c>
      <c r="AJ4668">
        <v>2.9</v>
      </c>
      <c r="AK4668">
        <v>0.2</v>
      </c>
      <c r="AL46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68">
        <f>IF(AND(Source[[#This Row],[Credit_Noncredit]]="Noncredit",Source[[#This Row],[FTEF]]&gt;0),Source[[#This Row],[NC XLST FTES]]*525/(437.5*Source[[#This Row],[FTEF]]),0)</f>
        <v>0</v>
      </c>
      <c r="AN4668">
        <f>IF(Source[[#This Row],[Credit_Noncredit]]="Credit",Source[[#This Row],[Census Enrollment]],Source[[#This Row],[Noncredit Avg. Attendance]])</f>
        <v>29</v>
      </c>
    </row>
    <row r="4669" spans="1:40" x14ac:dyDescent="0.25">
      <c r="A4669" t="s">
        <v>1914</v>
      </c>
      <c r="B4669" t="s">
        <v>886</v>
      </c>
      <c r="C4669" t="s">
        <v>55</v>
      </c>
      <c r="D4669" t="s">
        <v>56</v>
      </c>
      <c r="E4669" s="4">
        <v>71034</v>
      </c>
      <c r="F4669" s="4" t="s">
        <v>2187</v>
      </c>
      <c r="G4669" s="4">
        <v>140</v>
      </c>
      <c r="H4669" t="str">
        <f>CONCATENATE(Source[[#This Row],[Subject]],TRIM(Source[[#This Row],[Course]]))</f>
        <v>MRKT140</v>
      </c>
      <c r="I4669" t="str">
        <f>VLOOKUP(Source[[#This Row],[SubjCrse]],'Courses and Categories'!$E$2:$G$1816,3,FALSE)</f>
        <v>Credit CTE</v>
      </c>
      <c r="J4669">
        <v>1</v>
      </c>
      <c r="K4669" t="s">
        <v>2189</v>
      </c>
      <c r="L4669" t="s">
        <v>39</v>
      </c>
      <c r="M4669" t="s">
        <v>903</v>
      </c>
      <c r="N4669" t="s">
        <v>105</v>
      </c>
      <c r="O4669">
        <v>1240</v>
      </c>
      <c r="P4669">
        <v>1355</v>
      </c>
      <c r="Q4669" t="s">
        <v>240</v>
      </c>
      <c r="R4669">
        <v>268</v>
      </c>
      <c r="S4669" t="s">
        <v>134</v>
      </c>
      <c r="T4669">
        <v>1</v>
      </c>
      <c r="U4669" s="1">
        <v>43694</v>
      </c>
      <c r="V4669" s="1">
        <v>43819</v>
      </c>
      <c r="W4669" t="s">
        <v>842</v>
      </c>
      <c r="X4669" t="s">
        <v>1929</v>
      </c>
      <c r="Y4669">
        <v>37</v>
      </c>
      <c r="Z4669">
        <v>34</v>
      </c>
      <c r="AA4669">
        <v>40</v>
      </c>
      <c r="AB4669">
        <v>85</v>
      </c>
      <c r="AD4669">
        <f>IF(ISBLANK(Source[[#This Row],[CrosslistID]]),1,1/COUNTIFS(Source[CrosslistID],Source[[#This Row],[CrosslistID]],Source[TermDesc],Source[[#This Row],[TermDesc]]))</f>
        <v>1</v>
      </c>
      <c r="AG4669">
        <v>0</v>
      </c>
      <c r="AH4669">
        <v>85</v>
      </c>
      <c r="AI4669">
        <v>3.1</v>
      </c>
      <c r="AJ4669">
        <v>3.7</v>
      </c>
      <c r="AK4669">
        <v>0.2</v>
      </c>
      <c r="AL46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69">
        <f>IF(AND(Source[[#This Row],[Credit_Noncredit]]="Noncredit",Source[[#This Row],[FTEF]]&gt;0),Source[[#This Row],[NC XLST FTES]]*525/(437.5*Source[[#This Row],[FTEF]]),0)</f>
        <v>0</v>
      </c>
      <c r="AN4669">
        <f>IF(Source[[#This Row],[Credit_Noncredit]]="Credit",Source[[#This Row],[Census Enrollment]],Source[[#This Row],[Noncredit Avg. Attendance]])</f>
        <v>37</v>
      </c>
    </row>
    <row r="4670" spans="1:40" x14ac:dyDescent="0.25">
      <c r="A4670" t="s">
        <v>1914</v>
      </c>
      <c r="B4670" t="s">
        <v>886</v>
      </c>
      <c r="C4670" t="s">
        <v>55</v>
      </c>
      <c r="D4670" t="s">
        <v>56</v>
      </c>
      <c r="E4670" s="4">
        <v>71482</v>
      </c>
      <c r="F4670" s="4" t="s">
        <v>2187</v>
      </c>
      <c r="G4670" s="4">
        <v>140</v>
      </c>
      <c r="H4670" t="str">
        <f>CONCATENATE(Source[[#This Row],[Subject]],TRIM(Source[[#This Row],[Course]]))</f>
        <v>MRKT140</v>
      </c>
      <c r="I4670" t="str">
        <f>VLOOKUP(Source[[#This Row],[SubjCrse]],'Courses and Categories'!$E$2:$G$1816,3,FALSE)</f>
        <v>Credit CTE</v>
      </c>
      <c r="J4670">
        <v>581</v>
      </c>
      <c r="K4670" t="s">
        <v>2189</v>
      </c>
      <c r="L4670" t="s">
        <v>87</v>
      </c>
      <c r="M4670" t="s">
        <v>903</v>
      </c>
      <c r="N4670" t="s">
        <v>180</v>
      </c>
      <c r="O4670">
        <v>1810</v>
      </c>
      <c r="P4670">
        <v>2100</v>
      </c>
      <c r="Q4670" t="s">
        <v>76</v>
      </c>
      <c r="R4670">
        <v>817</v>
      </c>
      <c r="S4670" t="s">
        <v>77</v>
      </c>
      <c r="T4670">
        <v>1</v>
      </c>
      <c r="U4670" s="1">
        <v>43694</v>
      </c>
      <c r="V4670" s="1">
        <v>43819</v>
      </c>
      <c r="W4670" t="s">
        <v>842</v>
      </c>
      <c r="X4670" t="s">
        <v>1929</v>
      </c>
      <c r="Y4670">
        <v>38</v>
      </c>
      <c r="Z4670">
        <v>38</v>
      </c>
      <c r="AA4670">
        <v>40</v>
      </c>
      <c r="AB4670">
        <v>95</v>
      </c>
      <c r="AD4670">
        <f>IF(ISBLANK(Source[[#This Row],[CrosslistID]]),1,1/COUNTIFS(Source[CrosslistID],Source[[#This Row],[CrosslistID]],Source[TermDesc],Source[[#This Row],[TermDesc]]))</f>
        <v>1</v>
      </c>
      <c r="AG4670">
        <v>0</v>
      </c>
      <c r="AH4670">
        <v>95</v>
      </c>
      <c r="AI4670">
        <v>3.5</v>
      </c>
      <c r="AJ4670">
        <v>3.8</v>
      </c>
      <c r="AK4670">
        <v>0.2</v>
      </c>
      <c r="AL46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70">
        <f>IF(AND(Source[[#This Row],[Credit_Noncredit]]="Noncredit",Source[[#This Row],[FTEF]]&gt;0),Source[[#This Row],[NC XLST FTES]]*525/(437.5*Source[[#This Row],[FTEF]]),0)</f>
        <v>0</v>
      </c>
      <c r="AN4670">
        <f>IF(Source[[#This Row],[Credit_Noncredit]]="Credit",Source[[#This Row],[Census Enrollment]],Source[[#This Row],[Noncredit Avg. Attendance]])</f>
        <v>38</v>
      </c>
    </row>
    <row r="4671" spans="1:40" x14ac:dyDescent="0.25">
      <c r="A4671" t="s">
        <v>1914</v>
      </c>
      <c r="B4671" t="s">
        <v>886</v>
      </c>
      <c r="C4671" t="s">
        <v>55</v>
      </c>
      <c r="D4671" t="s">
        <v>56</v>
      </c>
      <c r="E4671" s="4">
        <v>79140</v>
      </c>
      <c r="F4671" s="4" t="s">
        <v>2187</v>
      </c>
      <c r="G4671" s="4">
        <v>140</v>
      </c>
      <c r="H4671" t="str">
        <f>CONCATENATE(Source[[#This Row],[Subject]],TRIM(Source[[#This Row],[Course]]))</f>
        <v>MRKT140</v>
      </c>
      <c r="I4671" t="str">
        <f>VLOOKUP(Source[[#This Row],[SubjCrse]],'Courses and Categories'!$E$2:$G$1816,3,FALSE)</f>
        <v>Credit CTE</v>
      </c>
      <c r="J4671">
        <v>591</v>
      </c>
      <c r="K4671" t="s">
        <v>2189</v>
      </c>
      <c r="L4671" t="s">
        <v>39</v>
      </c>
      <c r="M4671" t="s">
        <v>903</v>
      </c>
      <c r="N4671" t="s">
        <v>195</v>
      </c>
      <c r="O4671">
        <v>800</v>
      </c>
      <c r="P4671">
        <v>1030</v>
      </c>
      <c r="Q4671" t="s">
        <v>42</v>
      </c>
      <c r="S4671" t="s">
        <v>134</v>
      </c>
      <c r="T4671" t="s">
        <v>44</v>
      </c>
      <c r="U4671" s="1">
        <v>43739</v>
      </c>
      <c r="V4671" s="1">
        <v>43768</v>
      </c>
      <c r="W4671" t="s">
        <v>2179</v>
      </c>
      <c r="X4671" t="s">
        <v>905</v>
      </c>
      <c r="Y4671">
        <v>22</v>
      </c>
      <c r="Z4671">
        <v>20</v>
      </c>
      <c r="AA4671">
        <v>30</v>
      </c>
      <c r="AB4671">
        <v>66.666700000000006</v>
      </c>
      <c r="AD4671">
        <f>IF(ISBLANK(Source[[#This Row],[CrosslistID]]),1,1/COUNTIFS(Source[CrosslistID],Source[[#This Row],[CrosslistID]],Source[TermDesc],Source[[#This Row],[TermDesc]]))</f>
        <v>1</v>
      </c>
      <c r="AG4671">
        <v>0</v>
      </c>
      <c r="AH4671">
        <v>66.666700000000006</v>
      </c>
      <c r="AI4671">
        <v>2.464</v>
      </c>
      <c r="AJ4671">
        <v>2.464</v>
      </c>
      <c r="AK4671">
        <v>0.2</v>
      </c>
      <c r="AL46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71">
        <f>IF(AND(Source[[#This Row],[Credit_Noncredit]]="Noncredit",Source[[#This Row],[FTEF]]&gt;0),Source[[#This Row],[NC XLST FTES]]*525/(437.5*Source[[#This Row],[FTEF]]),0)</f>
        <v>0</v>
      </c>
      <c r="AN4671">
        <f>IF(Source[[#This Row],[Credit_Noncredit]]="Credit",Source[[#This Row],[Census Enrollment]],Source[[#This Row],[Noncredit Avg. Attendance]])</f>
        <v>22</v>
      </c>
    </row>
    <row r="4672" spans="1:40" x14ac:dyDescent="0.25">
      <c r="A4672" t="s">
        <v>1914</v>
      </c>
      <c r="B4672" t="s">
        <v>886</v>
      </c>
      <c r="C4672" t="s">
        <v>55</v>
      </c>
      <c r="D4672" t="s">
        <v>56</v>
      </c>
      <c r="E4672" s="4">
        <v>75888</v>
      </c>
      <c r="F4672" s="4" t="s">
        <v>2187</v>
      </c>
      <c r="G4672" s="4">
        <v>145</v>
      </c>
      <c r="H4672" t="str">
        <f>CONCATENATE(Source[[#This Row],[Subject]],TRIM(Source[[#This Row],[Course]]))</f>
        <v>MRKT145</v>
      </c>
      <c r="I4672" t="str">
        <f>VLOOKUP(Source[[#This Row],[SubjCrse]],'Courses and Categories'!$E$2:$G$1816,3,FALSE)</f>
        <v>Credit CTE</v>
      </c>
      <c r="J4672">
        <v>1</v>
      </c>
      <c r="K4672" t="s">
        <v>2190</v>
      </c>
      <c r="L4672" t="s">
        <v>39</v>
      </c>
      <c r="M4672" t="s">
        <v>903</v>
      </c>
      <c r="N4672" t="s">
        <v>105</v>
      </c>
      <c r="O4672">
        <v>1110</v>
      </c>
      <c r="P4672">
        <v>1225</v>
      </c>
      <c r="Q4672" t="s">
        <v>240</v>
      </c>
      <c r="R4672">
        <v>109</v>
      </c>
      <c r="S4672" t="s">
        <v>134</v>
      </c>
      <c r="T4672">
        <v>1</v>
      </c>
      <c r="U4672" s="1">
        <v>43694</v>
      </c>
      <c r="V4672" s="1">
        <v>43819</v>
      </c>
      <c r="W4672" t="s">
        <v>1016</v>
      </c>
      <c r="X4672" t="s">
        <v>1929</v>
      </c>
      <c r="Y4672">
        <v>21</v>
      </c>
      <c r="Z4672">
        <v>19</v>
      </c>
      <c r="AA4672">
        <v>26</v>
      </c>
      <c r="AB4672">
        <v>73.076899999999995</v>
      </c>
      <c r="AD4672">
        <f>IF(ISBLANK(Source[[#This Row],[CrosslistID]]),1,1/COUNTIFS(Source[CrosslistID],Source[[#This Row],[CrosslistID]],Source[TermDesc],Source[[#This Row],[TermDesc]]))</f>
        <v>1</v>
      </c>
      <c r="AG4672">
        <v>0</v>
      </c>
      <c r="AH4672">
        <v>73.076899999999995</v>
      </c>
      <c r="AI4672">
        <v>1.8</v>
      </c>
      <c r="AJ4672">
        <v>2.1</v>
      </c>
      <c r="AK4672">
        <v>0.2</v>
      </c>
      <c r="AL46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72">
        <f>IF(AND(Source[[#This Row],[Credit_Noncredit]]="Noncredit",Source[[#This Row],[FTEF]]&gt;0),Source[[#This Row],[NC XLST FTES]]*525/(437.5*Source[[#This Row],[FTEF]]),0)</f>
        <v>0</v>
      </c>
      <c r="AN4672">
        <f>IF(Source[[#This Row],[Credit_Noncredit]]="Credit",Source[[#This Row],[Census Enrollment]],Source[[#This Row],[Noncredit Avg. Attendance]])</f>
        <v>21</v>
      </c>
    </row>
    <row r="4673" spans="1:40" x14ac:dyDescent="0.25">
      <c r="A4673" t="s">
        <v>1914</v>
      </c>
      <c r="B4673" t="s">
        <v>886</v>
      </c>
      <c r="C4673" t="s">
        <v>55</v>
      </c>
      <c r="D4673" t="s">
        <v>56</v>
      </c>
      <c r="E4673" s="4">
        <v>75405</v>
      </c>
      <c r="F4673" s="4" t="s">
        <v>2187</v>
      </c>
      <c r="G4673" s="4">
        <v>150</v>
      </c>
      <c r="H4673" t="str">
        <f>CONCATENATE(Source[[#This Row],[Subject]],TRIM(Source[[#This Row],[Course]]))</f>
        <v>MRKT150</v>
      </c>
      <c r="I4673" t="str">
        <f>VLOOKUP(Source[[#This Row],[SubjCrse]],'Courses and Categories'!$E$2:$G$1816,3,FALSE)</f>
        <v>Credit CTE</v>
      </c>
      <c r="J4673">
        <v>1</v>
      </c>
      <c r="K4673" t="s">
        <v>2191</v>
      </c>
      <c r="L4673" t="s">
        <v>39</v>
      </c>
      <c r="M4673" t="s">
        <v>903</v>
      </c>
      <c r="N4673" t="s">
        <v>180</v>
      </c>
      <c r="O4673">
        <v>1410</v>
      </c>
      <c r="P4673">
        <v>1700</v>
      </c>
      <c r="Q4673" t="s">
        <v>240</v>
      </c>
      <c r="R4673">
        <v>268</v>
      </c>
      <c r="S4673" t="s">
        <v>134</v>
      </c>
      <c r="T4673">
        <v>1</v>
      </c>
      <c r="U4673" s="1">
        <v>43694</v>
      </c>
      <c r="V4673" s="1">
        <v>43819</v>
      </c>
      <c r="W4673" t="s">
        <v>842</v>
      </c>
      <c r="X4673" t="s">
        <v>1929</v>
      </c>
      <c r="Y4673">
        <v>37</v>
      </c>
      <c r="Z4673">
        <v>34</v>
      </c>
      <c r="AA4673">
        <v>40</v>
      </c>
      <c r="AB4673">
        <v>85</v>
      </c>
      <c r="AD4673">
        <f>IF(ISBLANK(Source[[#This Row],[CrosslistID]]),1,1/COUNTIFS(Source[CrosslistID],Source[[#This Row],[CrosslistID]],Source[TermDesc],Source[[#This Row],[TermDesc]]))</f>
        <v>1</v>
      </c>
      <c r="AG4673">
        <v>0</v>
      </c>
      <c r="AH4673">
        <v>85</v>
      </c>
      <c r="AI4673">
        <v>3.2</v>
      </c>
      <c r="AJ4673">
        <v>3.7</v>
      </c>
      <c r="AK4673">
        <v>0.2</v>
      </c>
      <c r="AL46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73">
        <f>IF(AND(Source[[#This Row],[Credit_Noncredit]]="Noncredit",Source[[#This Row],[FTEF]]&gt;0),Source[[#This Row],[NC XLST FTES]]*525/(437.5*Source[[#This Row],[FTEF]]),0)</f>
        <v>0</v>
      </c>
      <c r="AN4673">
        <f>IF(Source[[#This Row],[Credit_Noncredit]]="Credit",Source[[#This Row],[Census Enrollment]],Source[[#This Row],[Noncredit Avg. Attendance]])</f>
        <v>37</v>
      </c>
    </row>
    <row r="4674" spans="1:40" x14ac:dyDescent="0.25">
      <c r="A4674" t="s">
        <v>1914</v>
      </c>
      <c r="B4674" t="s">
        <v>886</v>
      </c>
      <c r="C4674" t="s">
        <v>55</v>
      </c>
      <c r="D4674" t="s">
        <v>56</v>
      </c>
      <c r="E4674" s="4">
        <v>71246</v>
      </c>
      <c r="F4674" s="4" t="s">
        <v>2187</v>
      </c>
      <c r="G4674" s="4">
        <v>170</v>
      </c>
      <c r="H4674" t="str">
        <f>CONCATENATE(Source[[#This Row],[Subject]],TRIM(Source[[#This Row],[Course]]))</f>
        <v>MRKT170</v>
      </c>
      <c r="I4674" t="str">
        <f>VLOOKUP(Source[[#This Row],[SubjCrse]],'Courses and Categories'!$E$2:$G$1816,3,FALSE)</f>
        <v>Credit CTE</v>
      </c>
      <c r="J4674">
        <v>1</v>
      </c>
      <c r="K4674" t="s">
        <v>2192</v>
      </c>
      <c r="L4674" t="s">
        <v>39</v>
      </c>
      <c r="M4674" t="s">
        <v>903</v>
      </c>
      <c r="N4674" t="s">
        <v>59</v>
      </c>
      <c r="O4674">
        <v>1110</v>
      </c>
      <c r="P4674">
        <v>1225</v>
      </c>
      <c r="Q4674" t="s">
        <v>233</v>
      </c>
      <c r="R4674">
        <v>133</v>
      </c>
      <c r="S4674" t="s">
        <v>134</v>
      </c>
      <c r="T4674">
        <v>1</v>
      </c>
      <c r="U4674" s="1">
        <v>43694</v>
      </c>
      <c r="V4674" s="1">
        <v>43819</v>
      </c>
      <c r="W4674" t="s">
        <v>842</v>
      </c>
      <c r="X4674" t="s">
        <v>1929</v>
      </c>
      <c r="Y4674">
        <v>38</v>
      </c>
      <c r="Z4674">
        <v>36</v>
      </c>
      <c r="AA4674">
        <v>40</v>
      </c>
      <c r="AB4674">
        <v>90</v>
      </c>
      <c r="AD4674">
        <f>IF(ISBLANK(Source[[#This Row],[CrosslistID]]),1,1/COUNTIFS(Source[CrosslistID],Source[[#This Row],[CrosslistID]],Source[TermDesc],Source[[#This Row],[TermDesc]]))</f>
        <v>1</v>
      </c>
      <c r="AG4674">
        <v>0</v>
      </c>
      <c r="AH4674">
        <v>90</v>
      </c>
      <c r="AI4674">
        <v>2.6</v>
      </c>
      <c r="AJ4674">
        <v>3.8</v>
      </c>
      <c r="AK4674">
        <v>0.2</v>
      </c>
      <c r="AL46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74">
        <f>IF(AND(Source[[#This Row],[Credit_Noncredit]]="Noncredit",Source[[#This Row],[FTEF]]&gt;0),Source[[#This Row],[NC XLST FTES]]*525/(437.5*Source[[#This Row],[FTEF]]),0)</f>
        <v>0</v>
      </c>
      <c r="AN4674">
        <f>IF(Source[[#This Row],[Credit_Noncredit]]="Credit",Source[[#This Row],[Census Enrollment]],Source[[#This Row],[Noncredit Avg. Attendance]])</f>
        <v>38</v>
      </c>
    </row>
    <row r="4675" spans="1:40" x14ac:dyDescent="0.25">
      <c r="A4675" t="s">
        <v>1914</v>
      </c>
      <c r="B4675" t="s">
        <v>886</v>
      </c>
      <c r="C4675" t="s">
        <v>55</v>
      </c>
      <c r="D4675" t="s">
        <v>56</v>
      </c>
      <c r="E4675" s="4">
        <v>79010</v>
      </c>
      <c r="F4675" s="4" t="s">
        <v>2187</v>
      </c>
      <c r="G4675" s="4">
        <v>180</v>
      </c>
      <c r="H4675" t="str">
        <f>CONCATENATE(Source[[#This Row],[Subject]],TRIM(Source[[#This Row],[Course]]))</f>
        <v>MRKT180</v>
      </c>
      <c r="I4675" t="str">
        <f>VLOOKUP(Source[[#This Row],[SubjCrse]],'Courses and Categories'!$E$2:$G$1816,3,FALSE)</f>
        <v>Credit CTE</v>
      </c>
      <c r="J4675">
        <v>1</v>
      </c>
      <c r="K4675" t="s">
        <v>2193</v>
      </c>
      <c r="L4675" t="s">
        <v>39</v>
      </c>
      <c r="M4675" t="s">
        <v>903</v>
      </c>
      <c r="N4675" t="s">
        <v>59</v>
      </c>
      <c r="O4675">
        <v>1240</v>
      </c>
      <c r="P4675">
        <v>1355</v>
      </c>
      <c r="Q4675" t="s">
        <v>240</v>
      </c>
      <c r="R4675">
        <v>229</v>
      </c>
      <c r="S4675" t="s">
        <v>134</v>
      </c>
      <c r="T4675">
        <v>1</v>
      </c>
      <c r="U4675" s="1">
        <v>43694</v>
      </c>
      <c r="V4675" s="1">
        <v>43819</v>
      </c>
      <c r="W4675" t="s">
        <v>842</v>
      </c>
      <c r="X4675" t="s">
        <v>1929</v>
      </c>
      <c r="Y4675">
        <v>41</v>
      </c>
      <c r="Z4675">
        <v>38</v>
      </c>
      <c r="AA4675">
        <v>40</v>
      </c>
      <c r="AB4675">
        <v>95</v>
      </c>
      <c r="AD4675">
        <f>IF(ISBLANK(Source[[#This Row],[CrosslistID]]),1,1/COUNTIFS(Source[CrosslistID],Source[[#This Row],[CrosslistID]],Source[TermDesc],Source[[#This Row],[TermDesc]]))</f>
        <v>1</v>
      </c>
      <c r="AG4675">
        <v>0</v>
      </c>
      <c r="AH4675">
        <v>95</v>
      </c>
      <c r="AI4675">
        <v>3.3</v>
      </c>
      <c r="AJ4675">
        <v>4.0999999999999996</v>
      </c>
      <c r="AK4675">
        <v>0.2</v>
      </c>
      <c r="AL46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75">
        <f>IF(AND(Source[[#This Row],[Credit_Noncredit]]="Noncredit",Source[[#This Row],[FTEF]]&gt;0),Source[[#This Row],[NC XLST FTES]]*525/(437.5*Source[[#This Row],[FTEF]]),0)</f>
        <v>0</v>
      </c>
      <c r="AN4675">
        <f>IF(Source[[#This Row],[Credit_Noncredit]]="Credit",Source[[#This Row],[Census Enrollment]],Source[[#This Row],[Noncredit Avg. Attendance]])</f>
        <v>41</v>
      </c>
    </row>
    <row r="4676" spans="1:40" x14ac:dyDescent="0.25">
      <c r="A4676" t="s">
        <v>1914</v>
      </c>
      <c r="B4676" t="s">
        <v>886</v>
      </c>
      <c r="C4676" t="s">
        <v>55</v>
      </c>
      <c r="D4676" t="s">
        <v>56</v>
      </c>
      <c r="E4676" s="4">
        <v>72292</v>
      </c>
      <c r="F4676" s="4" t="s">
        <v>2194</v>
      </c>
      <c r="G4676" s="4">
        <v>1</v>
      </c>
      <c r="H4676" t="str">
        <f>CONCATENATE(Source[[#This Row],[Subject]],TRIM(Source[[#This Row],[Course]]))</f>
        <v>PLS1</v>
      </c>
      <c r="I4676" t="str">
        <f>VLOOKUP(Source[[#This Row],[SubjCrse]],'Courses and Categories'!$E$2:$G$1816,3,FALSE)</f>
        <v>Credit CTE</v>
      </c>
      <c r="J4676">
        <v>581</v>
      </c>
      <c r="K4676" t="s">
        <v>2195</v>
      </c>
      <c r="L4676" t="s">
        <v>87</v>
      </c>
      <c r="M4676" t="s">
        <v>903</v>
      </c>
      <c r="N4676" t="s">
        <v>2123</v>
      </c>
      <c r="O4676" t="s">
        <v>2196</v>
      </c>
      <c r="P4676" t="s">
        <v>2197</v>
      </c>
      <c r="Q4676" t="s">
        <v>205</v>
      </c>
      <c r="R4676">
        <v>817</v>
      </c>
      <c r="S4676" t="s">
        <v>77</v>
      </c>
      <c r="T4676">
        <v>1</v>
      </c>
      <c r="U4676" s="1">
        <v>43694</v>
      </c>
      <c r="V4676" s="1">
        <v>43819</v>
      </c>
      <c r="W4676" t="s">
        <v>2198</v>
      </c>
      <c r="X4676" t="s">
        <v>1929</v>
      </c>
      <c r="Y4676">
        <v>36</v>
      </c>
      <c r="Z4676">
        <v>20</v>
      </c>
      <c r="AA4676">
        <v>40</v>
      </c>
      <c r="AB4676">
        <v>50</v>
      </c>
      <c r="AD4676">
        <f>IF(ISBLANK(Source[[#This Row],[CrosslistID]]),1,1/COUNTIFS(Source[CrosslistID],Source[[#This Row],[CrosslistID]],Source[TermDesc],Source[[#This Row],[TermDesc]]))</f>
        <v>1</v>
      </c>
      <c r="AG4676">
        <v>0</v>
      </c>
      <c r="AH4676">
        <v>50</v>
      </c>
      <c r="AI4676">
        <v>3.5</v>
      </c>
      <c r="AJ4676">
        <v>3.6</v>
      </c>
      <c r="AK4676">
        <v>0.2</v>
      </c>
      <c r="AL46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76">
        <f>IF(AND(Source[[#This Row],[Credit_Noncredit]]="Noncredit",Source[[#This Row],[FTEF]]&gt;0),Source[[#This Row],[NC XLST FTES]]*525/(437.5*Source[[#This Row],[FTEF]]),0)</f>
        <v>0</v>
      </c>
      <c r="AN4676">
        <f>IF(Source[[#This Row],[Credit_Noncredit]]="Credit",Source[[#This Row],[Census Enrollment]],Source[[#This Row],[Noncredit Avg. Attendance]])</f>
        <v>36</v>
      </c>
    </row>
    <row r="4677" spans="1:40" x14ac:dyDescent="0.25">
      <c r="A4677" t="s">
        <v>1914</v>
      </c>
      <c r="B4677" t="s">
        <v>886</v>
      </c>
      <c r="C4677" t="s">
        <v>55</v>
      </c>
      <c r="D4677" t="s">
        <v>56</v>
      </c>
      <c r="E4677" s="4">
        <v>72293</v>
      </c>
      <c r="F4677" s="4" t="s">
        <v>2194</v>
      </c>
      <c r="G4677" s="4">
        <v>2</v>
      </c>
      <c r="H4677" t="str">
        <f>CONCATENATE(Source[[#This Row],[Subject]],TRIM(Source[[#This Row],[Course]]))</f>
        <v>PLS2</v>
      </c>
      <c r="I4677" t="str">
        <f>VLOOKUP(Source[[#This Row],[SubjCrse]],'Courses and Categories'!$E$2:$G$1816,3,FALSE)</f>
        <v>Credit CTE</v>
      </c>
      <c r="J4677">
        <v>581</v>
      </c>
      <c r="K4677" t="s">
        <v>2199</v>
      </c>
      <c r="L4677" t="s">
        <v>87</v>
      </c>
      <c r="M4677" t="s">
        <v>903</v>
      </c>
      <c r="N4677" t="s">
        <v>180</v>
      </c>
      <c r="O4677">
        <v>1810</v>
      </c>
      <c r="P4677">
        <v>2100</v>
      </c>
      <c r="Q4677" t="s">
        <v>76</v>
      </c>
      <c r="R4677">
        <v>821</v>
      </c>
      <c r="S4677" t="s">
        <v>77</v>
      </c>
      <c r="T4677">
        <v>1</v>
      </c>
      <c r="U4677" s="1">
        <v>43694</v>
      </c>
      <c r="V4677" s="1">
        <v>43819</v>
      </c>
      <c r="W4677" t="s">
        <v>2200</v>
      </c>
      <c r="X4677" t="s">
        <v>1929</v>
      </c>
      <c r="Y4677">
        <v>36</v>
      </c>
      <c r="Z4677">
        <v>19</v>
      </c>
      <c r="AA4677">
        <v>40</v>
      </c>
      <c r="AB4677">
        <v>47.5</v>
      </c>
      <c r="AD4677">
        <f>IF(ISBLANK(Source[[#This Row],[CrosslistID]]),1,1/COUNTIFS(Source[CrosslistID],Source[[#This Row],[CrosslistID]],Source[TermDesc],Source[[#This Row],[TermDesc]]))</f>
        <v>1</v>
      </c>
      <c r="AG4677">
        <v>0</v>
      </c>
      <c r="AH4677">
        <v>47.5</v>
      </c>
      <c r="AI4677">
        <v>3.4</v>
      </c>
      <c r="AJ4677">
        <v>3.6</v>
      </c>
      <c r="AK4677">
        <v>0.2</v>
      </c>
      <c r="AL46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77">
        <f>IF(AND(Source[[#This Row],[Credit_Noncredit]]="Noncredit",Source[[#This Row],[FTEF]]&gt;0),Source[[#This Row],[NC XLST FTES]]*525/(437.5*Source[[#This Row],[FTEF]]),0)</f>
        <v>0</v>
      </c>
      <c r="AN4677">
        <f>IF(Source[[#This Row],[Credit_Noncredit]]="Credit",Source[[#This Row],[Census Enrollment]],Source[[#This Row],[Noncredit Avg. Attendance]])</f>
        <v>36</v>
      </c>
    </row>
    <row r="4678" spans="1:40" x14ac:dyDescent="0.25">
      <c r="A4678" t="s">
        <v>1914</v>
      </c>
      <c r="B4678" t="s">
        <v>886</v>
      </c>
      <c r="C4678" t="s">
        <v>55</v>
      </c>
      <c r="D4678" t="s">
        <v>56</v>
      </c>
      <c r="E4678" s="4">
        <v>78319</v>
      </c>
      <c r="F4678" s="4" t="s">
        <v>2194</v>
      </c>
      <c r="G4678" s="4">
        <v>3</v>
      </c>
      <c r="H4678" t="str">
        <f>CONCATENATE(Source[[#This Row],[Subject]],TRIM(Source[[#This Row],[Course]]))</f>
        <v>PLS3</v>
      </c>
      <c r="I4678" t="str">
        <f>VLOOKUP(Source[[#This Row],[SubjCrse]],'Courses and Categories'!$E$2:$G$1816,3,FALSE)</f>
        <v>Credit CTE</v>
      </c>
      <c r="J4678">
        <v>581</v>
      </c>
      <c r="K4678" t="s">
        <v>2201</v>
      </c>
      <c r="L4678" t="s">
        <v>87</v>
      </c>
      <c r="M4678" t="s">
        <v>903</v>
      </c>
      <c r="N4678" t="s">
        <v>50</v>
      </c>
      <c r="O4678">
        <v>1810</v>
      </c>
      <c r="P4678">
        <v>2100</v>
      </c>
      <c r="Q4678" t="s">
        <v>76</v>
      </c>
      <c r="R4678">
        <v>817</v>
      </c>
      <c r="S4678" t="s">
        <v>77</v>
      </c>
      <c r="T4678">
        <v>1</v>
      </c>
      <c r="U4678" s="1">
        <v>43694</v>
      </c>
      <c r="V4678" s="1">
        <v>43819</v>
      </c>
      <c r="W4678" t="s">
        <v>2200</v>
      </c>
      <c r="X4678" t="s">
        <v>1929</v>
      </c>
      <c r="Y4678">
        <v>22</v>
      </c>
      <c r="Z4678">
        <v>19</v>
      </c>
      <c r="AA4678">
        <v>40</v>
      </c>
      <c r="AB4678">
        <v>47.5</v>
      </c>
      <c r="AD4678">
        <f>IF(ISBLANK(Source[[#This Row],[CrosslistID]]),1,1/COUNTIFS(Source[CrosslistID],Source[[#This Row],[CrosslistID]],Source[TermDesc],Source[[#This Row],[TermDesc]]))</f>
        <v>1</v>
      </c>
      <c r="AG4678">
        <v>0</v>
      </c>
      <c r="AH4678">
        <v>47.5</v>
      </c>
      <c r="AI4678">
        <v>2.2000000000000002</v>
      </c>
      <c r="AJ4678">
        <v>2.2000000000000002</v>
      </c>
      <c r="AK4678">
        <v>0.2</v>
      </c>
      <c r="AL46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78">
        <f>IF(AND(Source[[#This Row],[Credit_Noncredit]]="Noncredit",Source[[#This Row],[FTEF]]&gt;0),Source[[#This Row],[NC XLST FTES]]*525/(437.5*Source[[#This Row],[FTEF]]),0)</f>
        <v>0</v>
      </c>
      <c r="AN4678">
        <f>IF(Source[[#This Row],[Credit_Noncredit]]="Credit",Source[[#This Row],[Census Enrollment]],Source[[#This Row],[Noncredit Avg. Attendance]])</f>
        <v>22</v>
      </c>
    </row>
    <row r="4679" spans="1:40" x14ac:dyDescent="0.25">
      <c r="A4679" t="s">
        <v>1914</v>
      </c>
      <c r="B4679" t="s">
        <v>886</v>
      </c>
      <c r="C4679" t="s">
        <v>55</v>
      </c>
      <c r="D4679" t="s">
        <v>56</v>
      </c>
      <c r="E4679" s="4">
        <v>79011</v>
      </c>
      <c r="F4679" s="4" t="s">
        <v>2194</v>
      </c>
      <c r="G4679" s="4">
        <v>5</v>
      </c>
      <c r="H4679" t="str">
        <f>CONCATENATE(Source[[#This Row],[Subject]],TRIM(Source[[#This Row],[Course]]))</f>
        <v>PLS5</v>
      </c>
      <c r="I4679" t="str">
        <f>VLOOKUP(Source[[#This Row],[SubjCrse]],'Courses and Categories'!$E$2:$G$1816,3,FALSE)</f>
        <v>Credit CTE</v>
      </c>
      <c r="J4679">
        <v>581</v>
      </c>
      <c r="K4679" t="s">
        <v>2202</v>
      </c>
      <c r="L4679" t="s">
        <v>87</v>
      </c>
      <c r="M4679" t="s">
        <v>903</v>
      </c>
      <c r="N4679" t="s">
        <v>41</v>
      </c>
      <c r="O4679">
        <v>1810</v>
      </c>
      <c r="P4679">
        <v>2100</v>
      </c>
      <c r="Q4679" t="s">
        <v>76</v>
      </c>
      <c r="R4679">
        <v>321</v>
      </c>
      <c r="S4679" t="s">
        <v>77</v>
      </c>
      <c r="T4679">
        <v>1</v>
      </c>
      <c r="U4679" s="1">
        <v>43694</v>
      </c>
      <c r="V4679" s="1">
        <v>43819</v>
      </c>
      <c r="W4679" t="s">
        <v>2203</v>
      </c>
      <c r="X4679" t="s">
        <v>1929</v>
      </c>
      <c r="Y4679">
        <v>19</v>
      </c>
      <c r="Z4679">
        <v>19</v>
      </c>
      <c r="AA4679">
        <v>40</v>
      </c>
      <c r="AB4679">
        <v>47.5</v>
      </c>
      <c r="AD4679">
        <f>IF(ISBLANK(Source[[#This Row],[CrosslistID]]),1,1/COUNTIFS(Source[CrosslistID],Source[[#This Row],[CrosslistID]],Source[TermDesc],Source[[#This Row],[TermDesc]]))</f>
        <v>1</v>
      </c>
      <c r="AG4679">
        <v>0</v>
      </c>
      <c r="AH4679">
        <v>47.5</v>
      </c>
      <c r="AI4679">
        <v>1.9</v>
      </c>
      <c r="AJ4679">
        <v>1.9</v>
      </c>
      <c r="AK4679">
        <v>0.2</v>
      </c>
      <c r="AL46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79">
        <f>IF(AND(Source[[#This Row],[Credit_Noncredit]]="Noncredit",Source[[#This Row],[FTEF]]&gt;0),Source[[#This Row],[NC XLST FTES]]*525/(437.5*Source[[#This Row],[FTEF]]),0)</f>
        <v>0</v>
      </c>
      <c r="AN4679">
        <f>IF(Source[[#This Row],[Credit_Noncredit]]="Credit",Source[[#This Row],[Census Enrollment]],Source[[#This Row],[Noncredit Avg. Attendance]])</f>
        <v>19</v>
      </c>
    </row>
    <row r="4680" spans="1:40" x14ac:dyDescent="0.25">
      <c r="A4680" t="s">
        <v>1914</v>
      </c>
      <c r="B4680" t="s">
        <v>886</v>
      </c>
      <c r="C4680" t="s">
        <v>55</v>
      </c>
      <c r="D4680" t="s">
        <v>56</v>
      </c>
      <c r="E4680" s="4">
        <v>72298</v>
      </c>
      <c r="F4680" s="4" t="s">
        <v>2194</v>
      </c>
      <c r="G4680" s="4">
        <v>16</v>
      </c>
      <c r="H4680" t="str">
        <f>CONCATENATE(Source[[#This Row],[Subject]],TRIM(Source[[#This Row],[Course]]))</f>
        <v>PLS16</v>
      </c>
      <c r="I4680" t="str">
        <f>VLOOKUP(Source[[#This Row],[SubjCrse]],'Courses and Categories'!$E$2:$G$1816,3,FALSE)</f>
        <v>Credit CTE</v>
      </c>
      <c r="J4680">
        <v>581</v>
      </c>
      <c r="K4680" t="s">
        <v>2204</v>
      </c>
      <c r="L4680" t="s">
        <v>39</v>
      </c>
      <c r="M4680" t="s">
        <v>891</v>
      </c>
      <c r="N4680" t="s">
        <v>42</v>
      </c>
      <c r="O4680" t="s">
        <v>42</v>
      </c>
      <c r="P4680" t="s">
        <v>42</v>
      </c>
      <c r="Q4680" t="s">
        <v>76</v>
      </c>
      <c r="S4680" t="s">
        <v>77</v>
      </c>
      <c r="T4680">
        <v>1</v>
      </c>
      <c r="U4680" s="1">
        <v>43694</v>
      </c>
      <c r="V4680" s="1">
        <v>43819</v>
      </c>
      <c r="W4680" t="s">
        <v>2200</v>
      </c>
      <c r="X4680" t="s">
        <v>893</v>
      </c>
      <c r="Y4680">
        <v>14</v>
      </c>
      <c r="Z4680">
        <v>13</v>
      </c>
      <c r="AA4680">
        <v>35</v>
      </c>
      <c r="AB4680">
        <v>37.142899999999997</v>
      </c>
      <c r="AD4680">
        <f>IF(ISBLANK(Source[[#This Row],[CrosslistID]]),1,1/COUNTIFS(Source[CrosslistID],Source[[#This Row],[CrosslistID]],Source[TermDesc],Source[[#This Row],[TermDesc]]))</f>
        <v>1</v>
      </c>
      <c r="AG4680">
        <v>0</v>
      </c>
      <c r="AH4680">
        <v>37.142899999999997</v>
      </c>
      <c r="AI4680">
        <v>1.3</v>
      </c>
      <c r="AJ4680">
        <v>1.3</v>
      </c>
      <c r="AK4680">
        <v>0.112</v>
      </c>
      <c r="AL46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80">
        <f>IF(AND(Source[[#This Row],[Credit_Noncredit]]="Noncredit",Source[[#This Row],[FTEF]]&gt;0),Source[[#This Row],[NC XLST FTES]]*525/(437.5*Source[[#This Row],[FTEF]]),0)</f>
        <v>0</v>
      </c>
      <c r="AN4680">
        <f>IF(Source[[#This Row],[Credit_Noncredit]]="Credit",Source[[#This Row],[Census Enrollment]],Source[[#This Row],[Noncredit Avg. Attendance]])</f>
        <v>14</v>
      </c>
    </row>
    <row r="4681" spans="1:40" x14ac:dyDescent="0.25">
      <c r="A4681" t="s">
        <v>1914</v>
      </c>
      <c r="B4681" t="s">
        <v>886</v>
      </c>
      <c r="C4681" t="s">
        <v>55</v>
      </c>
      <c r="D4681" t="s">
        <v>56</v>
      </c>
      <c r="E4681" s="4">
        <v>72437</v>
      </c>
      <c r="F4681" s="4" t="s">
        <v>1018</v>
      </c>
      <c r="G4681" s="4">
        <v>181</v>
      </c>
      <c r="H4681" t="str">
        <f>CONCATENATE(Source[[#This Row],[Subject]],TRIM(Source[[#This Row],[Course]]))</f>
        <v>R E181</v>
      </c>
      <c r="I4681" t="str">
        <f>VLOOKUP(Source[[#This Row],[SubjCrse]],'Courses and Categories'!$E$2:$G$1816,3,FALSE)</f>
        <v>Credit CTE</v>
      </c>
      <c r="J4681">
        <v>1</v>
      </c>
      <c r="K4681" t="s">
        <v>1019</v>
      </c>
      <c r="L4681" t="s">
        <v>39</v>
      </c>
      <c r="M4681" t="s">
        <v>903</v>
      </c>
      <c r="N4681" t="s">
        <v>59</v>
      </c>
      <c r="O4681">
        <v>1110</v>
      </c>
      <c r="P4681">
        <v>1225</v>
      </c>
      <c r="Q4681" t="s">
        <v>240</v>
      </c>
      <c r="R4681">
        <v>202</v>
      </c>
      <c r="S4681" t="s">
        <v>134</v>
      </c>
      <c r="T4681">
        <v>1</v>
      </c>
      <c r="U4681" s="1">
        <v>43694</v>
      </c>
      <c r="V4681" s="1">
        <v>43819</v>
      </c>
      <c r="W4681" t="s">
        <v>108</v>
      </c>
      <c r="X4681" t="s">
        <v>1929</v>
      </c>
      <c r="Y4681">
        <v>35</v>
      </c>
      <c r="Z4681">
        <v>31</v>
      </c>
      <c r="AA4681">
        <v>40</v>
      </c>
      <c r="AB4681">
        <v>77.5</v>
      </c>
      <c r="AD4681">
        <f>IF(ISBLANK(Source[[#This Row],[CrosslistID]]),1,1/COUNTIFS(Source[CrosslistID],Source[[#This Row],[CrosslistID]],Source[TermDesc],Source[[#This Row],[TermDesc]]))</f>
        <v>1</v>
      </c>
      <c r="AG4681">
        <v>0</v>
      </c>
      <c r="AH4681">
        <v>77.5</v>
      </c>
      <c r="AI4681">
        <v>3.5</v>
      </c>
      <c r="AJ4681">
        <v>3.5</v>
      </c>
      <c r="AK4681">
        <v>0.2</v>
      </c>
      <c r="AL46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81">
        <f>IF(AND(Source[[#This Row],[Credit_Noncredit]]="Noncredit",Source[[#This Row],[FTEF]]&gt;0),Source[[#This Row],[NC XLST FTES]]*525/(437.5*Source[[#This Row],[FTEF]]),0)</f>
        <v>0</v>
      </c>
      <c r="AN4681">
        <f>IF(Source[[#This Row],[Credit_Noncredit]]="Credit",Source[[#This Row],[Census Enrollment]],Source[[#This Row],[Noncredit Avg. Attendance]])</f>
        <v>35</v>
      </c>
    </row>
    <row r="4682" spans="1:40" x14ac:dyDescent="0.25">
      <c r="A4682" t="s">
        <v>1914</v>
      </c>
      <c r="B4682" t="s">
        <v>886</v>
      </c>
      <c r="C4682" t="s">
        <v>55</v>
      </c>
      <c r="D4682" t="s">
        <v>56</v>
      </c>
      <c r="E4682" s="4">
        <v>71632</v>
      </c>
      <c r="F4682" s="4" t="s">
        <v>1018</v>
      </c>
      <c r="G4682" s="4">
        <v>181</v>
      </c>
      <c r="H4682" t="str">
        <f>CONCATENATE(Source[[#This Row],[Subject]],TRIM(Source[[#This Row],[Course]]))</f>
        <v>R E181</v>
      </c>
      <c r="I4682" t="str">
        <f>VLOOKUP(Source[[#This Row],[SubjCrse]],'Courses and Categories'!$E$2:$G$1816,3,FALSE)</f>
        <v>Credit CTE</v>
      </c>
      <c r="J4682">
        <v>501</v>
      </c>
      <c r="K4682" t="s">
        <v>1019</v>
      </c>
      <c r="L4682" t="s">
        <v>87</v>
      </c>
      <c r="M4682" t="s">
        <v>903</v>
      </c>
      <c r="N4682" t="s">
        <v>2205</v>
      </c>
      <c r="O4682" t="s">
        <v>2206</v>
      </c>
      <c r="P4682" t="s">
        <v>2207</v>
      </c>
      <c r="Q4682" t="s">
        <v>2208</v>
      </c>
      <c r="R4682" t="s">
        <v>2209</v>
      </c>
      <c r="S4682" t="s">
        <v>134</v>
      </c>
      <c r="T4682">
        <v>1</v>
      </c>
      <c r="U4682" s="1">
        <v>43694</v>
      </c>
      <c r="V4682" s="1">
        <v>43819</v>
      </c>
      <c r="W4682" t="s">
        <v>2210</v>
      </c>
      <c r="X4682" t="s">
        <v>1929</v>
      </c>
      <c r="Y4682">
        <v>42</v>
      </c>
      <c r="Z4682">
        <v>43</v>
      </c>
      <c r="AA4682">
        <v>40</v>
      </c>
      <c r="AB4682">
        <v>107.5</v>
      </c>
      <c r="AD4682">
        <f>IF(ISBLANK(Source[[#This Row],[CrosslistID]]),1,1/COUNTIFS(Source[CrosslistID],Source[[#This Row],[CrosslistID]],Source[TermDesc],Source[[#This Row],[TermDesc]]))</f>
        <v>1</v>
      </c>
      <c r="AG4682">
        <v>0</v>
      </c>
      <c r="AH4682">
        <v>107.5</v>
      </c>
      <c r="AI4682">
        <v>4.2</v>
      </c>
      <c r="AJ4682">
        <v>4.2</v>
      </c>
      <c r="AK4682">
        <v>0.2</v>
      </c>
      <c r="AL46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82">
        <f>IF(AND(Source[[#This Row],[Credit_Noncredit]]="Noncredit",Source[[#This Row],[FTEF]]&gt;0),Source[[#This Row],[NC XLST FTES]]*525/(437.5*Source[[#This Row],[FTEF]]),0)</f>
        <v>0</v>
      </c>
      <c r="AN4682">
        <f>IF(Source[[#This Row],[Credit_Noncredit]]="Credit",Source[[#This Row],[Census Enrollment]],Source[[#This Row],[Noncredit Avg. Attendance]])</f>
        <v>42</v>
      </c>
    </row>
    <row r="4683" spans="1:40" x14ac:dyDescent="0.25">
      <c r="A4683" t="s">
        <v>1914</v>
      </c>
      <c r="B4683" t="s">
        <v>886</v>
      </c>
      <c r="C4683" t="s">
        <v>55</v>
      </c>
      <c r="D4683" t="s">
        <v>56</v>
      </c>
      <c r="E4683" s="4">
        <v>70328</v>
      </c>
      <c r="F4683" s="4" t="s">
        <v>1018</v>
      </c>
      <c r="G4683" s="4">
        <v>181</v>
      </c>
      <c r="H4683" t="str">
        <f>CONCATENATE(Source[[#This Row],[Subject]],TRIM(Source[[#This Row],[Course]]))</f>
        <v>R E181</v>
      </c>
      <c r="I4683" t="str">
        <f>VLOOKUP(Source[[#This Row],[SubjCrse]],'Courses and Categories'!$E$2:$G$1816,3,FALSE)</f>
        <v>Credit CTE</v>
      </c>
      <c r="J4683">
        <v>541</v>
      </c>
      <c r="K4683" t="s">
        <v>1019</v>
      </c>
      <c r="L4683" t="s">
        <v>87</v>
      </c>
      <c r="M4683" t="s">
        <v>903</v>
      </c>
      <c r="N4683" t="s">
        <v>59</v>
      </c>
      <c r="O4683">
        <v>1810</v>
      </c>
      <c r="P4683">
        <v>2100</v>
      </c>
      <c r="Q4683" t="s">
        <v>64</v>
      </c>
      <c r="R4683">
        <v>1105</v>
      </c>
      <c r="S4683" t="s">
        <v>65</v>
      </c>
      <c r="T4683" t="s">
        <v>44</v>
      </c>
      <c r="U4683" s="1">
        <v>43760</v>
      </c>
      <c r="V4683" s="1">
        <v>43818</v>
      </c>
      <c r="W4683" t="s">
        <v>2211</v>
      </c>
      <c r="X4683" t="s">
        <v>905</v>
      </c>
      <c r="Y4683">
        <v>36</v>
      </c>
      <c r="Z4683">
        <v>33</v>
      </c>
      <c r="AA4683">
        <v>40</v>
      </c>
      <c r="AB4683">
        <v>82.5</v>
      </c>
      <c r="AD4683">
        <f>IF(ISBLANK(Source[[#This Row],[CrosslistID]]),1,1/COUNTIFS(Source[CrosslistID],Source[[#This Row],[CrosslistID]],Source[TermDesc],Source[[#This Row],[TermDesc]]))</f>
        <v>1</v>
      </c>
      <c r="AG4683">
        <v>0</v>
      </c>
      <c r="AH4683">
        <v>82.5</v>
      </c>
      <c r="AI4683">
        <v>3.109</v>
      </c>
      <c r="AJ4683">
        <v>3.4975999999999998</v>
      </c>
      <c r="AK4683">
        <v>0.2</v>
      </c>
      <c r="AL46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83">
        <f>IF(AND(Source[[#This Row],[Credit_Noncredit]]="Noncredit",Source[[#This Row],[FTEF]]&gt;0),Source[[#This Row],[NC XLST FTES]]*525/(437.5*Source[[#This Row],[FTEF]]),0)</f>
        <v>0</v>
      </c>
      <c r="AN4683">
        <f>IF(Source[[#This Row],[Credit_Noncredit]]="Credit",Source[[#This Row],[Census Enrollment]],Source[[#This Row],[Noncredit Avg. Attendance]])</f>
        <v>36</v>
      </c>
    </row>
    <row r="4684" spans="1:40" x14ac:dyDescent="0.25">
      <c r="A4684" t="s">
        <v>1914</v>
      </c>
      <c r="B4684" t="s">
        <v>886</v>
      </c>
      <c r="C4684" t="s">
        <v>55</v>
      </c>
      <c r="D4684" t="s">
        <v>56</v>
      </c>
      <c r="E4684" s="4">
        <v>72290</v>
      </c>
      <c r="F4684" s="4" t="s">
        <v>1018</v>
      </c>
      <c r="G4684" s="4">
        <v>182</v>
      </c>
      <c r="H4684" t="str">
        <f>CONCATENATE(Source[[#This Row],[Subject]],TRIM(Source[[#This Row],[Course]]))</f>
        <v>R E182</v>
      </c>
      <c r="I4684" t="str">
        <f>VLOOKUP(Source[[#This Row],[SubjCrse]],'Courses and Categories'!$E$2:$G$1816,3,FALSE)</f>
        <v>Credit CTE</v>
      </c>
      <c r="J4684">
        <v>931</v>
      </c>
      <c r="K4684" t="s">
        <v>1021</v>
      </c>
      <c r="L4684" t="s">
        <v>87</v>
      </c>
      <c r="M4684" t="s">
        <v>897</v>
      </c>
      <c r="N4684" t="s">
        <v>42</v>
      </c>
      <c r="O4684" t="s">
        <v>42</v>
      </c>
      <c r="P4684" t="s">
        <v>42</v>
      </c>
      <c r="Q4684" t="s">
        <v>42</v>
      </c>
      <c r="S4684" t="s">
        <v>134</v>
      </c>
      <c r="T4684" t="s">
        <v>44</v>
      </c>
      <c r="U4684" s="1">
        <v>43711</v>
      </c>
      <c r="V4684" s="1">
        <v>43819</v>
      </c>
      <c r="W4684" t="s">
        <v>1022</v>
      </c>
      <c r="X4684" t="s">
        <v>899</v>
      </c>
      <c r="Y4684">
        <v>33</v>
      </c>
      <c r="Z4684">
        <v>32</v>
      </c>
      <c r="AA4684">
        <v>40</v>
      </c>
      <c r="AB4684">
        <v>80</v>
      </c>
      <c r="AD4684">
        <f>IF(ISBLANK(Source[[#This Row],[CrosslistID]]),1,1/COUNTIFS(Source[CrosslistID],Source[[#This Row],[CrosslistID]],Source[TermDesc],Source[[#This Row],[TermDesc]]))</f>
        <v>1</v>
      </c>
      <c r="AG4684">
        <v>0</v>
      </c>
      <c r="AH4684">
        <v>80</v>
      </c>
      <c r="AI4684">
        <v>3.3</v>
      </c>
      <c r="AJ4684">
        <v>3.3</v>
      </c>
      <c r="AK4684">
        <v>0.2</v>
      </c>
      <c r="AL46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84">
        <f>IF(AND(Source[[#This Row],[Credit_Noncredit]]="Noncredit",Source[[#This Row],[FTEF]]&gt;0),Source[[#This Row],[NC XLST FTES]]*525/(437.5*Source[[#This Row],[FTEF]]),0)</f>
        <v>0</v>
      </c>
      <c r="AN4684">
        <f>IF(Source[[#This Row],[Credit_Noncredit]]="Credit",Source[[#This Row],[Census Enrollment]],Source[[#This Row],[Noncredit Avg. Attendance]])</f>
        <v>33</v>
      </c>
    </row>
    <row r="4685" spans="1:40" x14ac:dyDescent="0.25">
      <c r="A4685" t="s">
        <v>1914</v>
      </c>
      <c r="B4685" t="s">
        <v>886</v>
      </c>
      <c r="C4685" t="s">
        <v>55</v>
      </c>
      <c r="D4685" t="s">
        <v>56</v>
      </c>
      <c r="E4685" s="4">
        <v>76505</v>
      </c>
      <c r="F4685" s="4" t="s">
        <v>1018</v>
      </c>
      <c r="G4685" s="4">
        <v>183</v>
      </c>
      <c r="H4685" t="str">
        <f>CONCATENATE(Source[[#This Row],[Subject]],TRIM(Source[[#This Row],[Course]]))</f>
        <v>R E183</v>
      </c>
      <c r="I4685" t="str">
        <f>VLOOKUP(Source[[#This Row],[SubjCrse]],'Courses and Categories'!$E$2:$G$1816,3,FALSE)</f>
        <v>Credit CTE</v>
      </c>
      <c r="J4685">
        <v>581</v>
      </c>
      <c r="K4685" t="s">
        <v>2212</v>
      </c>
      <c r="L4685" t="s">
        <v>87</v>
      </c>
      <c r="M4685" t="s">
        <v>903</v>
      </c>
      <c r="N4685" t="s">
        <v>180</v>
      </c>
      <c r="O4685">
        <v>1840</v>
      </c>
      <c r="P4685">
        <v>2130</v>
      </c>
      <c r="Q4685" t="s">
        <v>76</v>
      </c>
      <c r="R4685">
        <v>624</v>
      </c>
      <c r="S4685" t="s">
        <v>77</v>
      </c>
      <c r="T4685">
        <v>1</v>
      </c>
      <c r="U4685" s="1">
        <v>43694</v>
      </c>
      <c r="V4685" s="1">
        <v>43819</v>
      </c>
      <c r="W4685" t="s">
        <v>2211</v>
      </c>
      <c r="X4685" t="s">
        <v>1929</v>
      </c>
      <c r="Y4685">
        <v>41</v>
      </c>
      <c r="Z4685">
        <v>39</v>
      </c>
      <c r="AA4685">
        <v>40</v>
      </c>
      <c r="AB4685">
        <v>97.5</v>
      </c>
      <c r="AD4685">
        <f>IF(ISBLANK(Source[[#This Row],[CrosslistID]]),1,1/COUNTIFS(Source[CrosslistID],Source[[#This Row],[CrosslistID]],Source[TermDesc],Source[[#This Row],[TermDesc]]))</f>
        <v>1</v>
      </c>
      <c r="AG4685">
        <v>0</v>
      </c>
      <c r="AH4685">
        <v>97.5</v>
      </c>
      <c r="AI4685">
        <v>4</v>
      </c>
      <c r="AJ4685">
        <v>4.0999999999999996</v>
      </c>
      <c r="AK4685">
        <v>0.2</v>
      </c>
      <c r="AL46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85">
        <f>IF(AND(Source[[#This Row],[Credit_Noncredit]]="Noncredit",Source[[#This Row],[FTEF]]&gt;0),Source[[#This Row],[NC XLST FTES]]*525/(437.5*Source[[#This Row],[FTEF]]),0)</f>
        <v>0</v>
      </c>
      <c r="AN4685">
        <f>IF(Source[[#This Row],[Credit_Noncredit]]="Credit",Source[[#This Row],[Census Enrollment]],Source[[#This Row],[Noncredit Avg. Attendance]])</f>
        <v>41</v>
      </c>
    </row>
    <row r="4686" spans="1:40" x14ac:dyDescent="0.25">
      <c r="A4686" t="s">
        <v>1914</v>
      </c>
      <c r="B4686" t="s">
        <v>886</v>
      </c>
      <c r="C4686" t="s">
        <v>55</v>
      </c>
      <c r="D4686" t="s">
        <v>56</v>
      </c>
      <c r="E4686" s="4">
        <v>72791</v>
      </c>
      <c r="F4686" s="4" t="s">
        <v>1018</v>
      </c>
      <c r="G4686" s="4">
        <v>184</v>
      </c>
      <c r="H4686" t="str">
        <f>CONCATENATE(Source[[#This Row],[Subject]],TRIM(Source[[#This Row],[Course]]))</f>
        <v>R E184</v>
      </c>
      <c r="I4686" t="str">
        <f>VLOOKUP(Source[[#This Row],[SubjCrse]],'Courses and Categories'!$E$2:$G$1816,3,FALSE)</f>
        <v>Credit CTE</v>
      </c>
      <c r="J4686">
        <v>1</v>
      </c>
      <c r="K4686" t="s">
        <v>1023</v>
      </c>
      <c r="L4686" t="s">
        <v>39</v>
      </c>
      <c r="M4686" t="s">
        <v>903</v>
      </c>
      <c r="N4686" t="s">
        <v>59</v>
      </c>
      <c r="O4686">
        <v>940</v>
      </c>
      <c r="P4686">
        <v>1055</v>
      </c>
      <c r="Q4686" t="s">
        <v>240</v>
      </c>
      <c r="R4686">
        <v>202</v>
      </c>
      <c r="S4686" t="s">
        <v>134</v>
      </c>
      <c r="T4686">
        <v>1</v>
      </c>
      <c r="U4686" s="1">
        <v>43694</v>
      </c>
      <c r="V4686" s="1">
        <v>43819</v>
      </c>
      <c r="W4686" t="s">
        <v>108</v>
      </c>
      <c r="X4686" t="s">
        <v>1929</v>
      </c>
      <c r="Y4686">
        <v>35</v>
      </c>
      <c r="Z4686">
        <v>32</v>
      </c>
      <c r="AA4686">
        <v>40</v>
      </c>
      <c r="AB4686">
        <v>80</v>
      </c>
      <c r="AD4686">
        <f>IF(ISBLANK(Source[[#This Row],[CrosslistID]]),1,1/COUNTIFS(Source[CrosslistID],Source[[#This Row],[CrosslistID]],Source[TermDesc],Source[[#This Row],[TermDesc]]))</f>
        <v>1</v>
      </c>
      <c r="AG4686">
        <v>0</v>
      </c>
      <c r="AH4686">
        <v>80</v>
      </c>
      <c r="AI4686">
        <v>3.5</v>
      </c>
      <c r="AJ4686">
        <v>3.5</v>
      </c>
      <c r="AK4686">
        <v>0.2</v>
      </c>
      <c r="AL46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86">
        <f>IF(AND(Source[[#This Row],[Credit_Noncredit]]="Noncredit",Source[[#This Row],[FTEF]]&gt;0),Source[[#This Row],[NC XLST FTES]]*525/(437.5*Source[[#This Row],[FTEF]]),0)</f>
        <v>0</v>
      </c>
      <c r="AN4686">
        <f>IF(Source[[#This Row],[Credit_Noncredit]]="Credit",Source[[#This Row],[Census Enrollment]],Source[[#This Row],[Noncredit Avg. Attendance]])</f>
        <v>35</v>
      </c>
    </row>
    <row r="4687" spans="1:40" x14ac:dyDescent="0.25">
      <c r="A4687" t="s">
        <v>1914</v>
      </c>
      <c r="B4687" t="s">
        <v>886</v>
      </c>
      <c r="C4687" t="s">
        <v>55</v>
      </c>
      <c r="D4687" t="s">
        <v>56</v>
      </c>
      <c r="E4687" s="4">
        <v>71988</v>
      </c>
      <c r="F4687" s="4" t="s">
        <v>1018</v>
      </c>
      <c r="G4687" s="4">
        <v>184</v>
      </c>
      <c r="H4687" t="str">
        <f>CONCATENATE(Source[[#This Row],[Subject]],TRIM(Source[[#This Row],[Course]]))</f>
        <v>R E184</v>
      </c>
      <c r="I4687" t="str">
        <f>VLOOKUP(Source[[#This Row],[SubjCrse]],'Courses and Categories'!$E$2:$G$1816,3,FALSE)</f>
        <v>Credit CTE</v>
      </c>
      <c r="J4687">
        <v>581</v>
      </c>
      <c r="K4687" t="s">
        <v>1023</v>
      </c>
      <c r="L4687" t="s">
        <v>87</v>
      </c>
      <c r="M4687" t="s">
        <v>903</v>
      </c>
      <c r="N4687" t="s">
        <v>185</v>
      </c>
      <c r="O4687">
        <v>1840</v>
      </c>
      <c r="P4687">
        <v>2130</v>
      </c>
      <c r="Q4687" t="s">
        <v>76</v>
      </c>
      <c r="R4687">
        <v>424</v>
      </c>
      <c r="S4687" t="s">
        <v>77</v>
      </c>
      <c r="T4687">
        <v>1</v>
      </c>
      <c r="U4687" s="1">
        <v>43694</v>
      </c>
      <c r="V4687" s="1">
        <v>43819</v>
      </c>
      <c r="W4687" t="s">
        <v>2213</v>
      </c>
      <c r="X4687" t="s">
        <v>1929</v>
      </c>
      <c r="Y4687">
        <v>25</v>
      </c>
      <c r="Z4687">
        <v>22</v>
      </c>
      <c r="AA4687">
        <v>40</v>
      </c>
      <c r="AB4687">
        <v>55</v>
      </c>
      <c r="AD4687">
        <f>IF(ISBLANK(Source[[#This Row],[CrosslistID]]),1,1/COUNTIFS(Source[CrosslistID],Source[[#This Row],[CrosslistID]],Source[TermDesc],Source[[#This Row],[TermDesc]]))</f>
        <v>1</v>
      </c>
      <c r="AG4687">
        <v>0</v>
      </c>
      <c r="AH4687">
        <v>55</v>
      </c>
      <c r="AI4687">
        <v>2.4</v>
      </c>
      <c r="AJ4687">
        <v>2.5</v>
      </c>
      <c r="AK4687">
        <v>0.2</v>
      </c>
      <c r="AL46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87">
        <f>IF(AND(Source[[#This Row],[Credit_Noncredit]]="Noncredit",Source[[#This Row],[FTEF]]&gt;0),Source[[#This Row],[NC XLST FTES]]*525/(437.5*Source[[#This Row],[FTEF]]),0)</f>
        <v>0</v>
      </c>
      <c r="AN4687">
        <f>IF(Source[[#This Row],[Credit_Noncredit]]="Credit",Source[[#This Row],[Census Enrollment]],Source[[#This Row],[Noncredit Avg. Attendance]])</f>
        <v>25</v>
      </c>
    </row>
    <row r="4688" spans="1:40" x14ac:dyDescent="0.25">
      <c r="A4688" t="s">
        <v>1914</v>
      </c>
      <c r="B4688" t="s">
        <v>886</v>
      </c>
      <c r="C4688" t="s">
        <v>55</v>
      </c>
      <c r="D4688" t="s">
        <v>56</v>
      </c>
      <c r="E4688" s="4">
        <v>71829</v>
      </c>
      <c r="F4688" s="4" t="s">
        <v>1018</v>
      </c>
      <c r="G4688" s="4">
        <v>184</v>
      </c>
      <c r="H4688" t="str">
        <f>CONCATENATE(Source[[#This Row],[Subject]],TRIM(Source[[#This Row],[Course]]))</f>
        <v>R E184</v>
      </c>
      <c r="I4688" t="str">
        <f>VLOOKUP(Source[[#This Row],[SubjCrse]],'Courses and Categories'!$E$2:$G$1816,3,FALSE)</f>
        <v>Credit CTE</v>
      </c>
      <c r="J4688">
        <v>931</v>
      </c>
      <c r="K4688" t="s">
        <v>1023</v>
      </c>
      <c r="L4688" t="s">
        <v>87</v>
      </c>
      <c r="M4688" t="s">
        <v>897</v>
      </c>
      <c r="N4688" t="s">
        <v>42</v>
      </c>
      <c r="O4688" t="s">
        <v>42</v>
      </c>
      <c r="P4688" t="s">
        <v>42</v>
      </c>
      <c r="Q4688" t="s">
        <v>42</v>
      </c>
      <c r="S4688" t="s">
        <v>134</v>
      </c>
      <c r="T4688" t="s">
        <v>44</v>
      </c>
      <c r="U4688" s="1">
        <v>43711</v>
      </c>
      <c r="V4688" s="1">
        <v>43819</v>
      </c>
      <c r="W4688" t="s">
        <v>108</v>
      </c>
      <c r="X4688" t="s">
        <v>899</v>
      </c>
      <c r="Y4688">
        <v>32</v>
      </c>
      <c r="Z4688">
        <v>26</v>
      </c>
      <c r="AA4688">
        <v>45</v>
      </c>
      <c r="AB4688">
        <v>57.777799999999999</v>
      </c>
      <c r="AD4688">
        <f>IF(ISBLANK(Source[[#This Row],[CrosslistID]]),1,1/COUNTIFS(Source[CrosslistID],Source[[#This Row],[CrosslistID]],Source[TermDesc],Source[[#This Row],[TermDesc]]))</f>
        <v>1</v>
      </c>
      <c r="AG4688">
        <v>0</v>
      </c>
      <c r="AH4688">
        <v>57.777799999999999</v>
      </c>
      <c r="AI4688">
        <v>3.2</v>
      </c>
      <c r="AJ4688">
        <v>3.2</v>
      </c>
      <c r="AK4688">
        <v>0.2</v>
      </c>
      <c r="AL46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88">
        <f>IF(AND(Source[[#This Row],[Credit_Noncredit]]="Noncredit",Source[[#This Row],[FTEF]]&gt;0),Source[[#This Row],[NC XLST FTES]]*525/(437.5*Source[[#This Row],[FTEF]]),0)</f>
        <v>0</v>
      </c>
      <c r="AN4688">
        <f>IF(Source[[#This Row],[Credit_Noncredit]]="Credit",Source[[#This Row],[Census Enrollment]],Source[[#This Row],[Noncredit Avg. Attendance]])</f>
        <v>32</v>
      </c>
    </row>
    <row r="4689" spans="1:40" x14ac:dyDescent="0.25">
      <c r="A4689" t="s">
        <v>1914</v>
      </c>
      <c r="B4689" t="s">
        <v>886</v>
      </c>
      <c r="C4689" t="s">
        <v>55</v>
      </c>
      <c r="D4689" t="s">
        <v>56</v>
      </c>
      <c r="E4689" s="4">
        <v>70333</v>
      </c>
      <c r="F4689" s="4" t="s">
        <v>1018</v>
      </c>
      <c r="G4689" s="4">
        <v>185</v>
      </c>
      <c r="H4689" t="str">
        <f>CONCATENATE(Source[[#This Row],[Subject]],TRIM(Source[[#This Row],[Course]]))</f>
        <v>R E185</v>
      </c>
      <c r="I4689" t="str">
        <f>VLOOKUP(Source[[#This Row],[SubjCrse]],'Courses and Categories'!$E$2:$G$1816,3,FALSE)</f>
        <v>Credit CTE</v>
      </c>
      <c r="J4689">
        <v>581</v>
      </c>
      <c r="K4689" t="s">
        <v>2214</v>
      </c>
      <c r="L4689" t="s">
        <v>87</v>
      </c>
      <c r="M4689" t="s">
        <v>903</v>
      </c>
      <c r="N4689" t="s">
        <v>50</v>
      </c>
      <c r="O4689">
        <v>1840</v>
      </c>
      <c r="P4689">
        <v>2130</v>
      </c>
      <c r="Q4689" t="s">
        <v>76</v>
      </c>
      <c r="R4689">
        <v>318</v>
      </c>
      <c r="S4689" t="s">
        <v>77</v>
      </c>
      <c r="T4689">
        <v>1</v>
      </c>
      <c r="U4689" s="1">
        <v>43694</v>
      </c>
      <c r="V4689" s="1">
        <v>43819</v>
      </c>
      <c r="W4689" t="s">
        <v>1024</v>
      </c>
      <c r="X4689" t="s">
        <v>1929</v>
      </c>
      <c r="Y4689">
        <v>29</v>
      </c>
      <c r="Z4689">
        <v>27</v>
      </c>
      <c r="AA4689">
        <v>40</v>
      </c>
      <c r="AB4689">
        <v>67.5</v>
      </c>
      <c r="AD4689">
        <f>IF(ISBLANK(Source[[#This Row],[CrosslistID]]),1,1/COUNTIFS(Source[CrosslistID],Source[[#This Row],[CrosslistID]],Source[TermDesc],Source[[#This Row],[TermDesc]]))</f>
        <v>1</v>
      </c>
      <c r="AG4689">
        <v>0</v>
      </c>
      <c r="AH4689">
        <v>67.5</v>
      </c>
      <c r="AI4689">
        <v>2.7</v>
      </c>
      <c r="AJ4689">
        <v>2.9</v>
      </c>
      <c r="AK4689">
        <v>0.2</v>
      </c>
      <c r="AL46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89">
        <f>IF(AND(Source[[#This Row],[Credit_Noncredit]]="Noncredit",Source[[#This Row],[FTEF]]&gt;0),Source[[#This Row],[NC XLST FTES]]*525/(437.5*Source[[#This Row],[FTEF]]),0)</f>
        <v>0</v>
      </c>
      <c r="AN4689">
        <f>IF(Source[[#This Row],[Credit_Noncredit]]="Credit",Source[[#This Row],[Census Enrollment]],Source[[#This Row],[Noncredit Avg. Attendance]])</f>
        <v>29</v>
      </c>
    </row>
    <row r="4690" spans="1:40" x14ac:dyDescent="0.25">
      <c r="A4690" t="s">
        <v>1914</v>
      </c>
      <c r="B4690" t="s">
        <v>886</v>
      </c>
      <c r="C4690" t="s">
        <v>55</v>
      </c>
      <c r="D4690" t="s">
        <v>56</v>
      </c>
      <c r="E4690" s="4">
        <v>70334</v>
      </c>
      <c r="F4690" s="4" t="s">
        <v>1018</v>
      </c>
      <c r="G4690" s="4">
        <v>186</v>
      </c>
      <c r="H4690" t="str">
        <f>CONCATENATE(Source[[#This Row],[Subject]],TRIM(Source[[#This Row],[Course]]))</f>
        <v>R E186</v>
      </c>
      <c r="I4690" t="str">
        <f>VLOOKUP(Source[[#This Row],[SubjCrse]],'Courses and Categories'!$E$2:$G$1816,3,FALSE)</f>
        <v>Credit CTE</v>
      </c>
      <c r="J4690">
        <v>581</v>
      </c>
      <c r="K4690" t="s">
        <v>1025</v>
      </c>
      <c r="L4690" t="s">
        <v>87</v>
      </c>
      <c r="M4690" t="s">
        <v>903</v>
      </c>
      <c r="N4690" t="s">
        <v>50</v>
      </c>
      <c r="O4690">
        <v>1840</v>
      </c>
      <c r="P4690">
        <v>2130</v>
      </c>
      <c r="Q4690" t="s">
        <v>76</v>
      </c>
      <c r="R4690">
        <v>625</v>
      </c>
      <c r="S4690" t="s">
        <v>77</v>
      </c>
      <c r="T4690">
        <v>1</v>
      </c>
      <c r="U4690" s="1">
        <v>43694</v>
      </c>
      <c r="V4690" s="1">
        <v>43819</v>
      </c>
      <c r="W4690" t="s">
        <v>2215</v>
      </c>
      <c r="X4690" t="s">
        <v>1929</v>
      </c>
      <c r="Y4690">
        <v>31</v>
      </c>
      <c r="Z4690">
        <v>27</v>
      </c>
      <c r="AA4690">
        <v>40</v>
      </c>
      <c r="AB4690">
        <v>67.5</v>
      </c>
      <c r="AD4690">
        <f>IF(ISBLANK(Source[[#This Row],[CrosslistID]]),1,1/COUNTIFS(Source[CrosslistID],Source[[#This Row],[CrosslistID]],Source[TermDesc],Source[[#This Row],[TermDesc]]))</f>
        <v>1</v>
      </c>
      <c r="AG4690">
        <v>0</v>
      </c>
      <c r="AH4690">
        <v>67.5</v>
      </c>
      <c r="AI4690">
        <v>2.9</v>
      </c>
      <c r="AJ4690">
        <v>3.1</v>
      </c>
      <c r="AK4690">
        <v>0.2</v>
      </c>
      <c r="AL46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90">
        <f>IF(AND(Source[[#This Row],[Credit_Noncredit]]="Noncredit",Source[[#This Row],[FTEF]]&gt;0),Source[[#This Row],[NC XLST FTES]]*525/(437.5*Source[[#This Row],[FTEF]]),0)</f>
        <v>0</v>
      </c>
      <c r="AN4690">
        <f>IF(Source[[#This Row],[Credit_Noncredit]]="Credit",Source[[#This Row],[Census Enrollment]],Source[[#This Row],[Noncredit Avg. Attendance]])</f>
        <v>31</v>
      </c>
    </row>
    <row r="4691" spans="1:40" x14ac:dyDescent="0.25">
      <c r="A4691" t="s">
        <v>1914</v>
      </c>
      <c r="B4691" t="s">
        <v>886</v>
      </c>
      <c r="C4691" t="s">
        <v>55</v>
      </c>
      <c r="D4691" t="s">
        <v>56</v>
      </c>
      <c r="E4691" s="4">
        <v>78324</v>
      </c>
      <c r="F4691" s="4" t="s">
        <v>1018</v>
      </c>
      <c r="G4691" s="4">
        <v>186</v>
      </c>
      <c r="H4691" t="str">
        <f>CONCATENATE(Source[[#This Row],[Subject]],TRIM(Source[[#This Row],[Course]]))</f>
        <v>R E186</v>
      </c>
      <c r="I4691" t="str">
        <f>VLOOKUP(Source[[#This Row],[SubjCrse]],'Courses and Categories'!$E$2:$G$1816,3,FALSE)</f>
        <v>Credit CTE</v>
      </c>
      <c r="J4691">
        <v>931</v>
      </c>
      <c r="K4691" t="s">
        <v>1025</v>
      </c>
      <c r="L4691" t="s">
        <v>87</v>
      </c>
      <c r="M4691" t="s">
        <v>897</v>
      </c>
      <c r="N4691" t="s">
        <v>42</v>
      </c>
      <c r="O4691" t="s">
        <v>42</v>
      </c>
      <c r="P4691" t="s">
        <v>42</v>
      </c>
      <c r="Q4691" t="s">
        <v>42</v>
      </c>
      <c r="S4691" t="s">
        <v>134</v>
      </c>
      <c r="T4691" t="s">
        <v>44</v>
      </c>
      <c r="U4691" s="1">
        <v>43711</v>
      </c>
      <c r="V4691" s="1">
        <v>43819</v>
      </c>
      <c r="W4691" t="s">
        <v>1022</v>
      </c>
      <c r="X4691" t="s">
        <v>1450</v>
      </c>
      <c r="Y4691">
        <v>31</v>
      </c>
      <c r="Z4691">
        <v>30</v>
      </c>
      <c r="AA4691">
        <v>40</v>
      </c>
      <c r="AB4691">
        <v>75</v>
      </c>
      <c r="AD4691">
        <f>IF(ISBLANK(Source[[#This Row],[CrosslistID]]),1,1/COUNTIFS(Source[CrosslistID],Source[[#This Row],[CrosslistID]],Source[TermDesc],Source[[#This Row],[TermDesc]]))</f>
        <v>1</v>
      </c>
      <c r="AG4691">
        <v>0</v>
      </c>
      <c r="AH4691">
        <v>75</v>
      </c>
      <c r="AI4691">
        <v>3</v>
      </c>
      <c r="AJ4691">
        <v>3.1</v>
      </c>
      <c r="AK4691">
        <v>0.2</v>
      </c>
      <c r="AL46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91">
        <f>IF(AND(Source[[#This Row],[Credit_Noncredit]]="Noncredit",Source[[#This Row],[FTEF]]&gt;0),Source[[#This Row],[NC XLST FTES]]*525/(437.5*Source[[#This Row],[FTEF]]),0)</f>
        <v>0</v>
      </c>
      <c r="AN4691">
        <f>IF(Source[[#This Row],[Credit_Noncredit]]="Credit",Source[[#This Row],[Census Enrollment]],Source[[#This Row],[Noncredit Avg. Attendance]])</f>
        <v>31</v>
      </c>
    </row>
    <row r="4692" spans="1:40" x14ac:dyDescent="0.25">
      <c r="A4692" t="s">
        <v>1914</v>
      </c>
      <c r="B4692" t="s">
        <v>886</v>
      </c>
      <c r="C4692" t="s">
        <v>55</v>
      </c>
      <c r="D4692" t="s">
        <v>56</v>
      </c>
      <c r="E4692" s="4">
        <v>71783</v>
      </c>
      <c r="F4692" s="4" t="s">
        <v>1018</v>
      </c>
      <c r="G4692" s="4">
        <v>187</v>
      </c>
      <c r="H4692" t="str">
        <f>CONCATENATE(Source[[#This Row],[Subject]],TRIM(Source[[#This Row],[Course]]))</f>
        <v>R E187</v>
      </c>
      <c r="I4692" t="str">
        <f>VLOOKUP(Source[[#This Row],[SubjCrse]],'Courses and Categories'!$E$2:$G$1816,3,FALSE)</f>
        <v>Credit CTE</v>
      </c>
      <c r="J4692">
        <v>581</v>
      </c>
      <c r="K4692" t="s">
        <v>2216</v>
      </c>
      <c r="L4692" t="s">
        <v>87</v>
      </c>
      <c r="M4692" t="s">
        <v>903</v>
      </c>
      <c r="N4692" t="s">
        <v>59</v>
      </c>
      <c r="O4692">
        <v>1840</v>
      </c>
      <c r="P4692">
        <v>2130</v>
      </c>
      <c r="Q4692" t="s">
        <v>76</v>
      </c>
      <c r="R4692">
        <v>721</v>
      </c>
      <c r="S4692" t="s">
        <v>77</v>
      </c>
      <c r="T4692" t="s">
        <v>44</v>
      </c>
      <c r="U4692" s="1">
        <v>43697</v>
      </c>
      <c r="V4692" s="1">
        <v>43755</v>
      </c>
      <c r="W4692" t="s">
        <v>2211</v>
      </c>
      <c r="X4692" t="s">
        <v>905</v>
      </c>
      <c r="Y4692">
        <v>23</v>
      </c>
      <c r="Z4692">
        <v>22</v>
      </c>
      <c r="AA4692">
        <v>40</v>
      </c>
      <c r="AB4692">
        <v>55</v>
      </c>
      <c r="AD4692">
        <f>IF(ISBLANK(Source[[#This Row],[CrosslistID]]),1,1/COUNTIFS(Source[CrosslistID],Source[[#This Row],[CrosslistID]],Source[TermDesc],Source[[#This Row],[TermDesc]]))</f>
        <v>1</v>
      </c>
      <c r="AG4692">
        <v>0</v>
      </c>
      <c r="AH4692">
        <v>55</v>
      </c>
      <c r="AI4692">
        <v>2.04</v>
      </c>
      <c r="AJ4692">
        <v>2.2343000000000002</v>
      </c>
      <c r="AK4692">
        <v>0.2</v>
      </c>
      <c r="AL46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92">
        <f>IF(AND(Source[[#This Row],[Credit_Noncredit]]="Noncredit",Source[[#This Row],[FTEF]]&gt;0),Source[[#This Row],[NC XLST FTES]]*525/(437.5*Source[[#This Row],[FTEF]]),0)</f>
        <v>0</v>
      </c>
      <c r="AN4692">
        <f>IF(Source[[#This Row],[Credit_Noncredit]]="Credit",Source[[#This Row],[Census Enrollment]],Source[[#This Row],[Noncredit Avg. Attendance]])</f>
        <v>23</v>
      </c>
    </row>
    <row r="4693" spans="1:40" x14ac:dyDescent="0.25">
      <c r="A4693" t="s">
        <v>1914</v>
      </c>
      <c r="B4693" t="s">
        <v>886</v>
      </c>
      <c r="C4693" t="s">
        <v>55</v>
      </c>
      <c r="D4693" t="s">
        <v>56</v>
      </c>
      <c r="E4693" s="4">
        <v>78325</v>
      </c>
      <c r="F4693" s="4" t="s">
        <v>1018</v>
      </c>
      <c r="G4693" s="4">
        <v>191</v>
      </c>
      <c r="H4693" t="str">
        <f>CONCATENATE(Source[[#This Row],[Subject]],TRIM(Source[[#This Row],[Course]]))</f>
        <v>R E191</v>
      </c>
      <c r="I4693" t="str">
        <f>VLOOKUP(Source[[#This Row],[SubjCrse]],'Courses and Categories'!$E$2:$G$1816,3,FALSE)</f>
        <v>Credit CTE</v>
      </c>
      <c r="J4693">
        <v>591</v>
      </c>
      <c r="K4693" t="s">
        <v>2217</v>
      </c>
      <c r="L4693" t="s">
        <v>87</v>
      </c>
      <c r="M4693" t="s">
        <v>903</v>
      </c>
      <c r="N4693" t="s">
        <v>59</v>
      </c>
      <c r="O4693">
        <v>1840</v>
      </c>
      <c r="P4693">
        <v>2130</v>
      </c>
      <c r="Q4693" t="s">
        <v>76</v>
      </c>
      <c r="R4693">
        <v>723</v>
      </c>
      <c r="S4693" t="s">
        <v>77</v>
      </c>
      <c r="T4693" t="s">
        <v>44</v>
      </c>
      <c r="U4693" s="1">
        <v>43697</v>
      </c>
      <c r="V4693" s="1">
        <v>43755</v>
      </c>
      <c r="W4693" t="s">
        <v>2218</v>
      </c>
      <c r="X4693" t="s">
        <v>905</v>
      </c>
      <c r="Y4693">
        <v>26</v>
      </c>
      <c r="Z4693">
        <v>25</v>
      </c>
      <c r="AA4693">
        <v>40</v>
      </c>
      <c r="AB4693">
        <v>62.5</v>
      </c>
      <c r="AD4693">
        <f>IF(ISBLANK(Source[[#This Row],[CrosslistID]]),1,1/COUNTIFS(Source[CrosslistID],Source[[#This Row],[CrosslistID]],Source[TermDesc],Source[[#This Row],[TermDesc]]))</f>
        <v>1</v>
      </c>
      <c r="AG4693">
        <v>0</v>
      </c>
      <c r="AH4693">
        <v>62.5</v>
      </c>
      <c r="AI4693">
        <v>2.4289999999999998</v>
      </c>
      <c r="AJ4693">
        <v>2.5261999999999998</v>
      </c>
      <c r="AK4693">
        <v>0.2</v>
      </c>
      <c r="AL46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93">
        <f>IF(AND(Source[[#This Row],[Credit_Noncredit]]="Noncredit",Source[[#This Row],[FTEF]]&gt;0),Source[[#This Row],[NC XLST FTES]]*525/(437.5*Source[[#This Row],[FTEF]]),0)</f>
        <v>0</v>
      </c>
      <c r="AN4693">
        <f>IF(Source[[#This Row],[Credit_Noncredit]]="Credit",Source[[#This Row],[Census Enrollment]],Source[[#This Row],[Noncredit Avg. Attendance]])</f>
        <v>26</v>
      </c>
    </row>
    <row r="4694" spans="1:40" x14ac:dyDescent="0.25">
      <c r="A4694" t="s">
        <v>1914</v>
      </c>
      <c r="B4694" t="s">
        <v>886</v>
      </c>
      <c r="C4694" t="s">
        <v>55</v>
      </c>
      <c r="D4694" t="s">
        <v>56</v>
      </c>
      <c r="E4694" s="4">
        <v>78326</v>
      </c>
      <c r="F4694" s="4" t="s">
        <v>1018</v>
      </c>
      <c r="G4694" s="4">
        <v>192</v>
      </c>
      <c r="H4694" t="str">
        <f>CONCATENATE(Source[[#This Row],[Subject]],TRIM(Source[[#This Row],[Course]]))</f>
        <v>R E192</v>
      </c>
      <c r="I4694" t="str">
        <f>VLOOKUP(Source[[#This Row],[SubjCrse]],'Courses and Categories'!$E$2:$G$1816,3,FALSE)</f>
        <v>Credit CTE</v>
      </c>
      <c r="J4694">
        <v>591</v>
      </c>
      <c r="K4694" t="s">
        <v>2219</v>
      </c>
      <c r="L4694" t="s">
        <v>87</v>
      </c>
      <c r="M4694" t="s">
        <v>903</v>
      </c>
      <c r="N4694" t="s">
        <v>59</v>
      </c>
      <c r="O4694">
        <v>1840</v>
      </c>
      <c r="P4694">
        <v>2130</v>
      </c>
      <c r="Q4694" t="s">
        <v>76</v>
      </c>
      <c r="R4694">
        <v>723</v>
      </c>
      <c r="S4694" t="s">
        <v>77</v>
      </c>
      <c r="T4694" t="s">
        <v>44</v>
      </c>
      <c r="U4694" s="1">
        <v>43760</v>
      </c>
      <c r="V4694" s="1">
        <v>43818</v>
      </c>
      <c r="W4694" t="s">
        <v>2218</v>
      </c>
      <c r="X4694" t="s">
        <v>905</v>
      </c>
      <c r="Y4694">
        <v>16</v>
      </c>
      <c r="Z4694">
        <v>13</v>
      </c>
      <c r="AA4694">
        <v>40</v>
      </c>
      <c r="AB4694">
        <v>32.5</v>
      </c>
      <c r="AD4694">
        <f>IF(ISBLANK(Source[[#This Row],[CrosslistID]]),1,1/COUNTIFS(Source[CrosslistID],Source[[#This Row],[CrosslistID]],Source[TermDesc],Source[[#This Row],[TermDesc]]))</f>
        <v>1</v>
      </c>
      <c r="AG4694">
        <v>0</v>
      </c>
      <c r="AH4694">
        <v>32.5</v>
      </c>
      <c r="AI4694">
        <v>1.554</v>
      </c>
      <c r="AJ4694">
        <v>1.554</v>
      </c>
      <c r="AK4694">
        <v>0.2</v>
      </c>
      <c r="AL46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94">
        <f>IF(AND(Source[[#This Row],[Credit_Noncredit]]="Noncredit",Source[[#This Row],[FTEF]]&gt;0),Source[[#This Row],[NC XLST FTES]]*525/(437.5*Source[[#This Row],[FTEF]]),0)</f>
        <v>0</v>
      </c>
      <c r="AN4694">
        <f>IF(Source[[#This Row],[Credit_Noncredit]]="Credit",Source[[#This Row],[Census Enrollment]],Source[[#This Row],[Noncredit Avg. Attendance]])</f>
        <v>16</v>
      </c>
    </row>
    <row r="4695" spans="1:40" x14ac:dyDescent="0.25">
      <c r="A4695" t="s">
        <v>1914</v>
      </c>
      <c r="B4695" t="s">
        <v>886</v>
      </c>
      <c r="C4695" t="s">
        <v>55</v>
      </c>
      <c r="D4695" t="s">
        <v>56</v>
      </c>
      <c r="E4695" s="4">
        <v>74675</v>
      </c>
      <c r="F4695" s="4" t="s">
        <v>1026</v>
      </c>
      <c r="G4695" s="4">
        <v>135</v>
      </c>
      <c r="H4695" t="str">
        <f>CONCATENATE(Source[[#This Row],[Subject]],TRIM(Source[[#This Row],[Course]]))</f>
        <v>SMBS135</v>
      </c>
      <c r="I4695" t="str">
        <f>VLOOKUP(Source[[#This Row],[SubjCrse]],'Courses and Categories'!$E$2:$G$1816,3,FALSE)</f>
        <v>Credit CTE</v>
      </c>
      <c r="J4695">
        <v>551</v>
      </c>
      <c r="K4695" t="s">
        <v>1027</v>
      </c>
      <c r="L4695" t="s">
        <v>87</v>
      </c>
      <c r="M4695" t="s">
        <v>903</v>
      </c>
      <c r="N4695" t="s">
        <v>180</v>
      </c>
      <c r="O4695">
        <v>1840</v>
      </c>
      <c r="P4695">
        <v>2130</v>
      </c>
      <c r="Q4695" t="s">
        <v>52</v>
      </c>
      <c r="R4695">
        <v>275</v>
      </c>
      <c r="S4695" t="s">
        <v>53</v>
      </c>
      <c r="T4695">
        <v>1</v>
      </c>
      <c r="U4695" s="1">
        <v>43694</v>
      </c>
      <c r="V4695" s="1">
        <v>43819</v>
      </c>
      <c r="W4695" t="s">
        <v>2215</v>
      </c>
      <c r="X4695" t="s">
        <v>1929</v>
      </c>
      <c r="Y4695">
        <v>34</v>
      </c>
      <c r="Z4695">
        <v>29</v>
      </c>
      <c r="AA4695">
        <v>40</v>
      </c>
      <c r="AB4695">
        <v>72.5</v>
      </c>
      <c r="AD4695">
        <f>IF(ISBLANK(Source[[#This Row],[CrosslistID]]),1,1/COUNTIFS(Source[CrosslistID],Source[[#This Row],[CrosslistID]],Source[TermDesc],Source[[#This Row],[TermDesc]]))</f>
        <v>1</v>
      </c>
      <c r="AG4695">
        <v>0</v>
      </c>
      <c r="AH4695">
        <v>72.5</v>
      </c>
      <c r="AI4695">
        <v>3.3</v>
      </c>
      <c r="AJ4695">
        <v>3.4</v>
      </c>
      <c r="AK4695">
        <v>0.2</v>
      </c>
      <c r="AL46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95">
        <f>IF(AND(Source[[#This Row],[Credit_Noncredit]]="Noncredit",Source[[#This Row],[FTEF]]&gt;0),Source[[#This Row],[NC XLST FTES]]*525/(437.5*Source[[#This Row],[FTEF]]),0)</f>
        <v>0</v>
      </c>
      <c r="AN4695">
        <f>IF(Source[[#This Row],[Credit_Noncredit]]="Credit",Source[[#This Row],[Census Enrollment]],Source[[#This Row],[Noncredit Avg. Attendance]])</f>
        <v>34</v>
      </c>
    </row>
    <row r="4696" spans="1:40" x14ac:dyDescent="0.25">
      <c r="A4696" t="s">
        <v>1914</v>
      </c>
      <c r="B4696" t="s">
        <v>886</v>
      </c>
      <c r="C4696" t="s">
        <v>55</v>
      </c>
      <c r="D4696" t="s">
        <v>56</v>
      </c>
      <c r="E4696" s="4">
        <v>74354</v>
      </c>
      <c r="F4696" s="4" t="s">
        <v>1026</v>
      </c>
      <c r="G4696" s="4">
        <v>135</v>
      </c>
      <c r="H4696" t="str">
        <f>CONCATENATE(Source[[#This Row],[Subject]],TRIM(Source[[#This Row],[Course]]))</f>
        <v>SMBS135</v>
      </c>
      <c r="I4696" t="str">
        <f>VLOOKUP(Source[[#This Row],[SubjCrse]],'Courses and Categories'!$E$2:$G$1816,3,FALSE)</f>
        <v>Credit CTE</v>
      </c>
      <c r="J4696">
        <v>601</v>
      </c>
      <c r="K4696" t="s">
        <v>1027</v>
      </c>
      <c r="L4696" t="s">
        <v>50</v>
      </c>
      <c r="M4696" t="s">
        <v>903</v>
      </c>
      <c r="N4696" t="s">
        <v>51</v>
      </c>
      <c r="O4696">
        <v>1310</v>
      </c>
      <c r="P4696">
        <v>1600</v>
      </c>
      <c r="Q4696" t="s">
        <v>240</v>
      </c>
      <c r="R4696">
        <v>201</v>
      </c>
      <c r="S4696" t="s">
        <v>134</v>
      </c>
      <c r="T4696">
        <v>1</v>
      </c>
      <c r="U4696" s="1">
        <v>43694</v>
      </c>
      <c r="V4696" s="1">
        <v>43819</v>
      </c>
      <c r="W4696" t="s">
        <v>2215</v>
      </c>
      <c r="X4696" t="s">
        <v>1929</v>
      </c>
      <c r="Y4696">
        <v>26</v>
      </c>
      <c r="Z4696">
        <v>23</v>
      </c>
      <c r="AA4696">
        <v>40</v>
      </c>
      <c r="AB4696">
        <v>57.5</v>
      </c>
      <c r="AD4696">
        <f>IF(ISBLANK(Source[[#This Row],[CrosslistID]]),1,1/COUNTIFS(Source[CrosslistID],Source[[#This Row],[CrosslistID]],Source[TermDesc],Source[[#This Row],[TermDesc]]))</f>
        <v>1</v>
      </c>
      <c r="AG4696">
        <v>0</v>
      </c>
      <c r="AH4696">
        <v>57.5</v>
      </c>
      <c r="AI4696">
        <v>2.5</v>
      </c>
      <c r="AJ4696">
        <v>2.6</v>
      </c>
      <c r="AK4696">
        <v>0.2</v>
      </c>
      <c r="AL46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96">
        <f>IF(AND(Source[[#This Row],[Credit_Noncredit]]="Noncredit",Source[[#This Row],[FTEF]]&gt;0),Source[[#This Row],[NC XLST FTES]]*525/(437.5*Source[[#This Row],[FTEF]]),0)</f>
        <v>0</v>
      </c>
      <c r="AN4696">
        <f>IF(Source[[#This Row],[Credit_Noncredit]]="Credit",Source[[#This Row],[Census Enrollment]],Source[[#This Row],[Noncredit Avg. Attendance]])</f>
        <v>26</v>
      </c>
    </row>
    <row r="4697" spans="1:40" x14ac:dyDescent="0.25">
      <c r="A4697" t="s">
        <v>1914</v>
      </c>
      <c r="B4697" t="s">
        <v>886</v>
      </c>
      <c r="C4697" t="s">
        <v>55</v>
      </c>
      <c r="D4697" t="s">
        <v>56</v>
      </c>
      <c r="E4697" s="4">
        <v>78329</v>
      </c>
      <c r="F4697" s="4" t="s">
        <v>2220</v>
      </c>
      <c r="G4697" s="4">
        <v>160</v>
      </c>
      <c r="H4697" t="str">
        <f>CONCATENATE(Source[[#This Row],[Subject]],TRIM(Source[[#This Row],[Course]]))</f>
        <v>TRTV160</v>
      </c>
      <c r="I4697" t="str">
        <f>VLOOKUP(Source[[#This Row],[SubjCrse]],'Courses and Categories'!$E$2:$G$1816,3,FALSE)</f>
        <v>Credit CTE</v>
      </c>
      <c r="J4697">
        <v>1</v>
      </c>
      <c r="K4697" t="s">
        <v>2221</v>
      </c>
      <c r="L4697" t="s">
        <v>39</v>
      </c>
      <c r="M4697" t="s">
        <v>891</v>
      </c>
      <c r="N4697" t="s">
        <v>42</v>
      </c>
      <c r="O4697" t="s">
        <v>42</v>
      </c>
      <c r="P4697" t="s">
        <v>42</v>
      </c>
      <c r="Q4697" t="s">
        <v>42</v>
      </c>
      <c r="S4697" t="s">
        <v>134</v>
      </c>
      <c r="T4697">
        <v>1</v>
      </c>
      <c r="U4697" s="1">
        <v>43694</v>
      </c>
      <c r="V4697" s="1">
        <v>43819</v>
      </c>
      <c r="W4697" t="s">
        <v>2222</v>
      </c>
      <c r="X4697" t="s">
        <v>893</v>
      </c>
      <c r="Y4697">
        <v>9</v>
      </c>
      <c r="Z4697">
        <v>8</v>
      </c>
      <c r="AA4697">
        <v>40</v>
      </c>
      <c r="AB4697">
        <v>20</v>
      </c>
      <c r="AD4697">
        <f>IF(ISBLANK(Source[[#This Row],[CrosslistID]]),1,1/COUNTIFS(Source[CrosslistID],Source[[#This Row],[CrosslistID]],Source[TermDesc],Source[[#This Row],[TermDesc]]))</f>
        <v>1</v>
      </c>
      <c r="AG4697">
        <v>0</v>
      </c>
      <c r="AH4697">
        <v>20</v>
      </c>
      <c r="AI4697">
        <v>0.56699999999999995</v>
      </c>
      <c r="AJ4697">
        <v>0.56699999999999995</v>
      </c>
      <c r="AK4697">
        <v>7.1999999999999995E-2</v>
      </c>
      <c r="AL46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97">
        <f>IF(AND(Source[[#This Row],[Credit_Noncredit]]="Noncredit",Source[[#This Row],[FTEF]]&gt;0),Source[[#This Row],[NC XLST FTES]]*525/(437.5*Source[[#This Row],[FTEF]]),0)</f>
        <v>0</v>
      </c>
      <c r="AN4697">
        <f>IF(Source[[#This Row],[Credit_Noncredit]]="Credit",Source[[#This Row],[Census Enrollment]],Source[[#This Row],[Noncredit Avg. Attendance]])</f>
        <v>9</v>
      </c>
    </row>
    <row r="4698" spans="1:40" x14ac:dyDescent="0.25">
      <c r="A4698" t="s">
        <v>1914</v>
      </c>
      <c r="B4698" t="s">
        <v>886</v>
      </c>
      <c r="C4698" t="s">
        <v>55</v>
      </c>
      <c r="D4698" t="s">
        <v>56</v>
      </c>
      <c r="E4698" s="4">
        <v>79013</v>
      </c>
      <c r="F4698" s="4" t="s">
        <v>2220</v>
      </c>
      <c r="G4698" s="4">
        <v>172</v>
      </c>
      <c r="H4698" t="str">
        <f>CONCATENATE(Source[[#This Row],[Subject]],TRIM(Source[[#This Row],[Course]]))</f>
        <v>TRTV172</v>
      </c>
      <c r="I4698" t="str">
        <f>VLOOKUP(Source[[#This Row],[SubjCrse]],'Courses and Categories'!$E$2:$G$1816,3,FALSE)</f>
        <v>Credit CTE</v>
      </c>
      <c r="J4698">
        <v>501</v>
      </c>
      <c r="K4698" t="s">
        <v>2223</v>
      </c>
      <c r="L4698" t="s">
        <v>87</v>
      </c>
      <c r="M4698" t="s">
        <v>903</v>
      </c>
      <c r="N4698" t="s">
        <v>185</v>
      </c>
      <c r="O4698">
        <v>1810</v>
      </c>
      <c r="P4698">
        <v>2100</v>
      </c>
      <c r="Q4698" t="s">
        <v>240</v>
      </c>
      <c r="R4698">
        <v>103</v>
      </c>
      <c r="S4698" t="s">
        <v>134</v>
      </c>
      <c r="T4698">
        <v>1</v>
      </c>
      <c r="U4698" s="1">
        <v>43694</v>
      </c>
      <c r="V4698" s="1">
        <v>43819</v>
      </c>
      <c r="W4698" t="s">
        <v>2224</v>
      </c>
      <c r="X4698" t="s">
        <v>1929</v>
      </c>
      <c r="Y4698">
        <v>26</v>
      </c>
      <c r="Z4698">
        <v>25</v>
      </c>
      <c r="AA4698">
        <v>40</v>
      </c>
      <c r="AB4698">
        <v>62.5</v>
      </c>
      <c r="AD4698">
        <f>IF(ISBLANK(Source[[#This Row],[CrosslistID]]),1,1/COUNTIFS(Source[CrosslistID],Source[[#This Row],[CrosslistID]],Source[TermDesc],Source[[#This Row],[TermDesc]]))</f>
        <v>1</v>
      </c>
      <c r="AG4698">
        <v>0</v>
      </c>
      <c r="AH4698">
        <v>62.5</v>
      </c>
      <c r="AI4698">
        <v>2.2999999999999998</v>
      </c>
      <c r="AJ4698">
        <v>2.6</v>
      </c>
      <c r="AK4698">
        <v>0.2</v>
      </c>
      <c r="AL46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98">
        <f>IF(AND(Source[[#This Row],[Credit_Noncredit]]="Noncredit",Source[[#This Row],[FTEF]]&gt;0),Source[[#This Row],[NC XLST FTES]]*525/(437.5*Source[[#This Row],[FTEF]]),0)</f>
        <v>0</v>
      </c>
      <c r="AN4698">
        <f>IF(Source[[#This Row],[Credit_Noncredit]]="Credit",Source[[#This Row],[Census Enrollment]],Source[[#This Row],[Noncredit Avg. Attendance]])</f>
        <v>26</v>
      </c>
    </row>
    <row r="4699" spans="1:40" x14ac:dyDescent="0.25">
      <c r="A4699" t="s">
        <v>1914</v>
      </c>
      <c r="B4699" t="s">
        <v>886</v>
      </c>
      <c r="C4699" t="s">
        <v>55</v>
      </c>
      <c r="D4699" t="s">
        <v>56</v>
      </c>
      <c r="E4699" s="4">
        <v>76212</v>
      </c>
      <c r="F4699" s="4" t="s">
        <v>1031</v>
      </c>
      <c r="G4699" s="4">
        <v>333</v>
      </c>
      <c r="H4699" t="str">
        <f>CONCATENATE(Source[[#This Row],[Subject]],TRIM(Source[[#This Row],[Course]]))</f>
        <v>WKEX333</v>
      </c>
      <c r="I4699" t="str">
        <f>VLOOKUP(Source[[#This Row],[SubjCrse]],'Courses and Categories'!$E$2:$G$1816,3,FALSE)</f>
        <v>Credit CTE</v>
      </c>
      <c r="J4699">
        <v>1</v>
      </c>
      <c r="K4699" t="s">
        <v>1032</v>
      </c>
      <c r="L4699" t="s">
        <v>39</v>
      </c>
      <c r="M4699" t="s">
        <v>891</v>
      </c>
      <c r="N4699" t="s">
        <v>42</v>
      </c>
      <c r="O4699" t="s">
        <v>42</v>
      </c>
      <c r="P4699" t="s">
        <v>42</v>
      </c>
      <c r="Q4699" t="s">
        <v>42</v>
      </c>
      <c r="S4699" t="s">
        <v>134</v>
      </c>
      <c r="T4699">
        <v>1</v>
      </c>
      <c r="U4699" s="1">
        <v>43694</v>
      </c>
      <c r="V4699" s="1">
        <v>43819</v>
      </c>
      <c r="W4699" t="s">
        <v>1033</v>
      </c>
      <c r="X4699" t="s">
        <v>893</v>
      </c>
      <c r="Y4699">
        <v>49</v>
      </c>
      <c r="Z4699">
        <v>47</v>
      </c>
      <c r="AA4699">
        <v>100</v>
      </c>
      <c r="AB4699">
        <v>47</v>
      </c>
      <c r="AD4699">
        <f>IF(ISBLANK(Source[[#This Row],[CrosslistID]]),1,1/COUNTIFS(Source[CrosslistID],Source[[#This Row],[CrosslistID]],Source[TermDesc],Source[[#This Row],[TermDesc]]))</f>
        <v>1</v>
      </c>
      <c r="AG4699">
        <v>0</v>
      </c>
      <c r="AH4699">
        <v>47</v>
      </c>
      <c r="AI4699">
        <v>4.7329999999999997</v>
      </c>
      <c r="AJ4699">
        <v>4.8662999999999998</v>
      </c>
      <c r="AK4699">
        <v>0.4</v>
      </c>
      <c r="AL46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699">
        <f>IF(AND(Source[[#This Row],[Credit_Noncredit]]="Noncredit",Source[[#This Row],[FTEF]]&gt;0),Source[[#This Row],[NC XLST FTES]]*525/(437.5*Source[[#This Row],[FTEF]]),0)</f>
        <v>0</v>
      </c>
      <c r="AN4699">
        <f>IF(Source[[#This Row],[Credit_Noncredit]]="Credit",Source[[#This Row],[Census Enrollment]],Source[[#This Row],[Noncredit Avg. Attendance]])</f>
        <v>49</v>
      </c>
    </row>
    <row r="4700" spans="1:40" x14ac:dyDescent="0.25">
      <c r="A4700" t="s">
        <v>1914</v>
      </c>
      <c r="B4700" t="s">
        <v>886</v>
      </c>
      <c r="C4700" t="s">
        <v>55</v>
      </c>
      <c r="D4700" t="s">
        <v>56</v>
      </c>
      <c r="E4700" s="4">
        <v>78051</v>
      </c>
      <c r="F4700" s="4" t="s">
        <v>1031</v>
      </c>
      <c r="G4700" s="4">
        <v>333</v>
      </c>
      <c r="H4700" t="str">
        <f>CONCATENATE(Source[[#This Row],[Subject]],TRIM(Source[[#This Row],[Course]]))</f>
        <v>WKEX333</v>
      </c>
      <c r="I4700" t="str">
        <f>VLOOKUP(Source[[#This Row],[SubjCrse]],'Courses and Categories'!$E$2:$G$1816,3,FALSE)</f>
        <v>Credit CTE</v>
      </c>
      <c r="J4700">
        <v>2</v>
      </c>
      <c r="K4700" t="s">
        <v>1032</v>
      </c>
      <c r="L4700" t="s">
        <v>39</v>
      </c>
      <c r="M4700" t="s">
        <v>891</v>
      </c>
      <c r="N4700" t="s">
        <v>42</v>
      </c>
      <c r="O4700" t="s">
        <v>42</v>
      </c>
      <c r="P4700" t="s">
        <v>42</v>
      </c>
      <c r="Q4700" t="s">
        <v>42</v>
      </c>
      <c r="S4700" t="s">
        <v>134</v>
      </c>
      <c r="T4700" t="s">
        <v>44</v>
      </c>
      <c r="U4700" s="1">
        <v>43738</v>
      </c>
      <c r="V4700" s="1">
        <v>43819</v>
      </c>
      <c r="W4700" t="s">
        <v>1016</v>
      </c>
      <c r="X4700" t="s">
        <v>893</v>
      </c>
      <c r="Y4700">
        <v>45</v>
      </c>
      <c r="Z4700">
        <v>44</v>
      </c>
      <c r="AA4700">
        <v>50</v>
      </c>
      <c r="AB4700">
        <v>88</v>
      </c>
      <c r="AD4700">
        <f>IF(ISBLANK(Source[[#This Row],[CrosslistID]]),1,1/COUNTIFS(Source[CrosslistID],Source[[#This Row],[CrosslistID]],Source[TermDesc],Source[[#This Row],[TermDesc]]))</f>
        <v>1</v>
      </c>
      <c r="AG4700">
        <v>0</v>
      </c>
      <c r="AH4700">
        <v>88</v>
      </c>
      <c r="AI4700">
        <v>3.5329999999999999</v>
      </c>
      <c r="AJ4700">
        <v>3.8662999999999998</v>
      </c>
      <c r="AK4700">
        <v>0.36</v>
      </c>
      <c r="AL47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00">
        <f>IF(AND(Source[[#This Row],[Credit_Noncredit]]="Noncredit",Source[[#This Row],[FTEF]]&gt;0),Source[[#This Row],[NC XLST FTES]]*525/(437.5*Source[[#This Row],[FTEF]]),0)</f>
        <v>0</v>
      </c>
      <c r="AN4700">
        <f>IF(Source[[#This Row],[Credit_Noncredit]]="Credit",Source[[#This Row],[Census Enrollment]],Source[[#This Row],[Noncredit Avg. Attendance]])</f>
        <v>45</v>
      </c>
    </row>
    <row r="4701" spans="1:40" x14ac:dyDescent="0.25">
      <c r="A4701" t="s">
        <v>1914</v>
      </c>
      <c r="B4701" t="s">
        <v>886</v>
      </c>
      <c r="C4701" t="s">
        <v>55</v>
      </c>
      <c r="D4701" t="s">
        <v>56</v>
      </c>
      <c r="E4701" s="4">
        <v>76213</v>
      </c>
      <c r="F4701" s="4" t="s">
        <v>1031</v>
      </c>
      <c r="G4701" s="4">
        <v>777</v>
      </c>
      <c r="H4701" t="str">
        <f>CONCATENATE(Source[[#This Row],[Subject]],TRIM(Source[[#This Row],[Course]]))</f>
        <v>WKEX777</v>
      </c>
      <c r="I4701" t="str">
        <f>VLOOKUP(Source[[#This Row],[SubjCrse]],'Courses and Categories'!$E$2:$G$1816,3,FALSE)</f>
        <v>Credit CTE</v>
      </c>
      <c r="J4701">
        <v>1</v>
      </c>
      <c r="K4701" t="s">
        <v>1034</v>
      </c>
      <c r="L4701" t="s">
        <v>39</v>
      </c>
      <c r="M4701" t="s">
        <v>891</v>
      </c>
      <c r="N4701" t="s">
        <v>42</v>
      </c>
      <c r="O4701" t="s">
        <v>42</v>
      </c>
      <c r="P4701" t="s">
        <v>42</v>
      </c>
      <c r="Q4701" t="s">
        <v>42</v>
      </c>
      <c r="S4701" t="s">
        <v>134</v>
      </c>
      <c r="T4701">
        <v>1</v>
      </c>
      <c r="U4701" s="1">
        <v>43694</v>
      </c>
      <c r="V4701" s="1">
        <v>43819</v>
      </c>
      <c r="W4701" t="s">
        <v>1033</v>
      </c>
      <c r="X4701" t="s">
        <v>893</v>
      </c>
      <c r="Y4701">
        <v>12</v>
      </c>
      <c r="Z4701">
        <v>11</v>
      </c>
      <c r="AA4701">
        <v>100</v>
      </c>
      <c r="AB4701">
        <v>11</v>
      </c>
      <c r="AD4701">
        <f>IF(ISBLANK(Source[[#This Row],[CrosslistID]]),1,1/COUNTIFS(Source[CrosslistID],Source[[#This Row],[CrosslistID]],Source[TermDesc],Source[[#This Row],[TermDesc]]))</f>
        <v>1</v>
      </c>
      <c r="AG4701">
        <v>0</v>
      </c>
      <c r="AH4701">
        <v>11</v>
      </c>
      <c r="AI4701">
        <v>0.96699999999999997</v>
      </c>
      <c r="AJ4701">
        <v>0.96699999999999997</v>
      </c>
      <c r="AK4701">
        <v>8.7999999999999995E-2</v>
      </c>
      <c r="AL47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01">
        <f>IF(AND(Source[[#This Row],[Credit_Noncredit]]="Noncredit",Source[[#This Row],[FTEF]]&gt;0),Source[[#This Row],[NC XLST FTES]]*525/(437.5*Source[[#This Row],[FTEF]]),0)</f>
        <v>0</v>
      </c>
      <c r="AN4701">
        <f>IF(Source[[#This Row],[Credit_Noncredit]]="Credit",Source[[#This Row],[Census Enrollment]],Source[[#This Row],[Noncredit Avg. Attendance]])</f>
        <v>12</v>
      </c>
    </row>
    <row r="4702" spans="1:40" x14ac:dyDescent="0.25">
      <c r="A4702" t="s">
        <v>1914</v>
      </c>
      <c r="B4702" t="s">
        <v>886</v>
      </c>
      <c r="C4702" t="s">
        <v>55</v>
      </c>
      <c r="D4702" t="s">
        <v>56</v>
      </c>
      <c r="E4702" s="4">
        <v>79016</v>
      </c>
      <c r="F4702" s="4" t="s">
        <v>1031</v>
      </c>
      <c r="G4702" s="4">
        <v>777</v>
      </c>
      <c r="H4702" t="str">
        <f>CONCATENATE(Source[[#This Row],[Subject]],TRIM(Source[[#This Row],[Course]]))</f>
        <v>WKEX777</v>
      </c>
      <c r="I4702" t="str">
        <f>VLOOKUP(Source[[#This Row],[SubjCrse]],'Courses and Categories'!$E$2:$G$1816,3,FALSE)</f>
        <v>Credit CTE</v>
      </c>
      <c r="J4702">
        <v>2</v>
      </c>
      <c r="K4702" t="s">
        <v>1034</v>
      </c>
      <c r="L4702" t="s">
        <v>39</v>
      </c>
      <c r="M4702" t="s">
        <v>891</v>
      </c>
      <c r="N4702" t="s">
        <v>42</v>
      </c>
      <c r="O4702" t="s">
        <v>42</v>
      </c>
      <c r="P4702" t="s">
        <v>42</v>
      </c>
      <c r="Q4702" t="s">
        <v>42</v>
      </c>
      <c r="S4702" t="s">
        <v>134</v>
      </c>
      <c r="T4702" t="s">
        <v>44</v>
      </c>
      <c r="U4702" s="1">
        <v>43738</v>
      </c>
      <c r="V4702" s="1">
        <v>43819</v>
      </c>
      <c r="W4702" t="s">
        <v>1033</v>
      </c>
      <c r="X4702" t="s">
        <v>893</v>
      </c>
      <c r="Y4702">
        <v>17</v>
      </c>
      <c r="Z4702">
        <v>15</v>
      </c>
      <c r="AA4702">
        <v>40</v>
      </c>
      <c r="AB4702">
        <v>37.5</v>
      </c>
      <c r="AD4702">
        <f>IF(ISBLANK(Source[[#This Row],[CrosslistID]]),1,1/COUNTIFS(Source[CrosslistID],Source[[#This Row],[CrosslistID]],Source[TermDesc],Source[[#This Row],[TermDesc]]))</f>
        <v>1</v>
      </c>
      <c r="AG4702">
        <v>0</v>
      </c>
      <c r="AH4702">
        <v>37.5</v>
      </c>
      <c r="AI4702">
        <v>1.333</v>
      </c>
      <c r="AJ4702">
        <v>1.333</v>
      </c>
      <c r="AK4702">
        <v>0.13600000000000001</v>
      </c>
      <c r="AL47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02">
        <f>IF(AND(Source[[#This Row],[Credit_Noncredit]]="Noncredit",Source[[#This Row],[FTEF]]&gt;0),Source[[#This Row],[NC XLST FTES]]*525/(437.5*Source[[#This Row],[FTEF]]),0)</f>
        <v>0</v>
      </c>
      <c r="AN4702">
        <f>IF(Source[[#This Row],[Credit_Noncredit]]="Credit",Source[[#This Row],[Census Enrollment]],Source[[#This Row],[Noncredit Avg. Attendance]])</f>
        <v>17</v>
      </c>
    </row>
    <row r="4703" spans="1:40" x14ac:dyDescent="0.25">
      <c r="A4703" t="s">
        <v>1914</v>
      </c>
      <c r="B4703" t="s">
        <v>886</v>
      </c>
      <c r="C4703" t="s">
        <v>55</v>
      </c>
      <c r="D4703" t="s">
        <v>192</v>
      </c>
      <c r="E4703" s="4">
        <v>77292</v>
      </c>
      <c r="F4703" s="4" t="s">
        <v>1035</v>
      </c>
      <c r="G4703" s="4" t="s">
        <v>1150</v>
      </c>
      <c r="H4703" t="str">
        <f>CONCATENATE(Source[[#This Row],[Subject]],TRIM(Source[[#This Row],[Course]]))</f>
        <v>CAHS10A</v>
      </c>
      <c r="I4703" t="str">
        <f>VLOOKUP(Source[[#This Row],[SubjCrse]],'Courses and Categories'!$E$2:$G$1816,3,FALSE)</f>
        <v>Credit CTE</v>
      </c>
      <c r="J4703">
        <v>1</v>
      </c>
      <c r="K4703" t="s">
        <v>2225</v>
      </c>
      <c r="L4703" t="s">
        <v>39</v>
      </c>
      <c r="M4703" t="s">
        <v>903</v>
      </c>
      <c r="N4703" t="s">
        <v>355</v>
      </c>
      <c r="O4703" t="s">
        <v>2226</v>
      </c>
      <c r="P4703" t="s">
        <v>2227</v>
      </c>
      <c r="Q4703" t="s">
        <v>2228</v>
      </c>
      <c r="R4703" t="s">
        <v>196</v>
      </c>
      <c r="S4703" t="s">
        <v>134</v>
      </c>
      <c r="T4703" t="s">
        <v>44</v>
      </c>
      <c r="U4703" s="1">
        <v>43696</v>
      </c>
      <c r="V4703" s="1">
        <v>43749</v>
      </c>
      <c r="W4703" t="s">
        <v>2229</v>
      </c>
      <c r="X4703" t="s">
        <v>905</v>
      </c>
      <c r="Y4703">
        <v>10</v>
      </c>
      <c r="Z4703">
        <v>10</v>
      </c>
      <c r="AA4703">
        <v>20</v>
      </c>
      <c r="AB4703">
        <v>50</v>
      </c>
      <c r="AD4703">
        <f>IF(ISBLANK(Source[[#This Row],[CrosslistID]]),1,1/COUNTIFS(Source[CrosslistID],Source[[#This Row],[CrosslistID]],Source[TermDesc],Source[[#This Row],[TermDesc]]))</f>
        <v>1</v>
      </c>
      <c r="AG4703">
        <v>0</v>
      </c>
      <c r="AH4703">
        <v>50</v>
      </c>
      <c r="AI4703">
        <v>0.41299999999999998</v>
      </c>
      <c r="AJ4703">
        <v>0.59</v>
      </c>
      <c r="AK4703">
        <v>0.1333</v>
      </c>
      <c r="AL47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03">
        <f>IF(AND(Source[[#This Row],[Credit_Noncredit]]="Noncredit",Source[[#This Row],[FTEF]]&gt;0),Source[[#This Row],[NC XLST FTES]]*525/(437.5*Source[[#This Row],[FTEF]]),0)</f>
        <v>0</v>
      </c>
      <c r="AN4703">
        <f>IF(Source[[#This Row],[Credit_Noncredit]]="Credit",Source[[#This Row],[Census Enrollment]],Source[[#This Row],[Noncredit Avg. Attendance]])</f>
        <v>10</v>
      </c>
    </row>
    <row r="4704" spans="1:40" x14ac:dyDescent="0.25">
      <c r="A4704" t="s">
        <v>1914</v>
      </c>
      <c r="B4704" t="s">
        <v>886</v>
      </c>
      <c r="C4704" t="s">
        <v>55</v>
      </c>
      <c r="D4704" t="s">
        <v>192</v>
      </c>
      <c r="E4704" s="4">
        <v>77388</v>
      </c>
      <c r="F4704" s="4" t="s">
        <v>1035</v>
      </c>
      <c r="G4704" s="4" t="s">
        <v>1150</v>
      </c>
      <c r="H4704" t="str">
        <f>CONCATENATE(Source[[#This Row],[Subject]],TRIM(Source[[#This Row],[Course]]))</f>
        <v>CAHS10A</v>
      </c>
      <c r="I4704" t="str">
        <f>VLOOKUP(Source[[#This Row],[SubjCrse]],'Courses and Categories'!$E$2:$G$1816,3,FALSE)</f>
        <v>Credit CTE</v>
      </c>
      <c r="J4704">
        <v>2</v>
      </c>
      <c r="K4704" t="s">
        <v>2225</v>
      </c>
      <c r="L4704" t="s">
        <v>39</v>
      </c>
      <c r="M4704" t="s">
        <v>1063</v>
      </c>
      <c r="N4704" t="s">
        <v>202</v>
      </c>
      <c r="O4704" t="s">
        <v>2230</v>
      </c>
      <c r="P4704" t="s">
        <v>2231</v>
      </c>
      <c r="Q4704" t="s">
        <v>2228</v>
      </c>
      <c r="R4704" t="s">
        <v>196</v>
      </c>
      <c r="S4704" t="s">
        <v>134</v>
      </c>
      <c r="T4704" t="s">
        <v>44</v>
      </c>
      <c r="U4704" s="1">
        <v>43696</v>
      </c>
      <c r="V4704" s="1">
        <v>43749</v>
      </c>
      <c r="W4704" t="s">
        <v>2229</v>
      </c>
      <c r="X4704" t="s">
        <v>905</v>
      </c>
      <c r="Y4704">
        <v>10</v>
      </c>
      <c r="Z4704">
        <v>10</v>
      </c>
      <c r="AA4704">
        <v>20</v>
      </c>
      <c r="AB4704">
        <v>50</v>
      </c>
      <c r="AD4704">
        <f>IF(ISBLANK(Source[[#This Row],[CrosslistID]]),1,1/COUNTIFS(Source[CrosslistID],Source[[#This Row],[CrosslistID]],Source[TermDesc],Source[[#This Row],[TermDesc]]))</f>
        <v>1</v>
      </c>
      <c r="AG4704">
        <v>0</v>
      </c>
      <c r="AH4704">
        <v>50</v>
      </c>
      <c r="AI4704">
        <v>2.34</v>
      </c>
      <c r="AJ4704">
        <v>3.3429000000000002</v>
      </c>
      <c r="AK4704">
        <v>0.48570000000000002</v>
      </c>
      <c r="AL47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04">
        <f>IF(AND(Source[[#This Row],[Credit_Noncredit]]="Noncredit",Source[[#This Row],[FTEF]]&gt;0),Source[[#This Row],[NC XLST FTES]]*525/(437.5*Source[[#This Row],[FTEF]]),0)</f>
        <v>0</v>
      </c>
      <c r="AN4704">
        <f>IF(Source[[#This Row],[Credit_Noncredit]]="Credit",Source[[#This Row],[Census Enrollment]],Source[[#This Row],[Noncredit Avg. Attendance]])</f>
        <v>10</v>
      </c>
    </row>
    <row r="4705" spans="1:40" x14ac:dyDescent="0.25">
      <c r="A4705" t="s">
        <v>1914</v>
      </c>
      <c r="B4705" t="s">
        <v>886</v>
      </c>
      <c r="C4705" t="s">
        <v>55</v>
      </c>
      <c r="D4705" t="s">
        <v>192</v>
      </c>
      <c r="E4705" s="4">
        <v>77372</v>
      </c>
      <c r="F4705" s="4" t="s">
        <v>1035</v>
      </c>
      <c r="G4705" s="4" t="s">
        <v>1150</v>
      </c>
      <c r="H4705" t="str">
        <f>CONCATENATE(Source[[#This Row],[Subject]],TRIM(Source[[#This Row],[Course]]))</f>
        <v>CAHS10A</v>
      </c>
      <c r="I4705" t="str">
        <f>VLOOKUP(Source[[#This Row],[SubjCrse]],'Courses and Categories'!$E$2:$G$1816,3,FALSE)</f>
        <v>Credit CTE</v>
      </c>
      <c r="J4705">
        <v>3</v>
      </c>
      <c r="K4705" t="s">
        <v>2225</v>
      </c>
      <c r="L4705" t="s">
        <v>39</v>
      </c>
      <c r="M4705" t="s">
        <v>903</v>
      </c>
      <c r="N4705" t="s">
        <v>355</v>
      </c>
      <c r="O4705" t="s">
        <v>2226</v>
      </c>
      <c r="P4705" t="s">
        <v>2227</v>
      </c>
      <c r="Q4705" t="s">
        <v>2228</v>
      </c>
      <c r="R4705" t="s">
        <v>196</v>
      </c>
      <c r="S4705" t="s">
        <v>134</v>
      </c>
      <c r="T4705" t="s">
        <v>44</v>
      </c>
      <c r="U4705" s="1">
        <v>43754</v>
      </c>
      <c r="V4705" s="1">
        <v>43811</v>
      </c>
      <c r="W4705" t="s">
        <v>2229</v>
      </c>
      <c r="X4705" t="s">
        <v>905</v>
      </c>
      <c r="Y4705">
        <v>9</v>
      </c>
      <c r="Z4705">
        <v>9</v>
      </c>
      <c r="AA4705">
        <v>20</v>
      </c>
      <c r="AB4705">
        <v>45</v>
      </c>
      <c r="AD4705">
        <f>IF(ISBLANK(Source[[#This Row],[CrosslistID]]),1,1/COUNTIFS(Source[CrosslistID],Source[[#This Row],[CrosslistID]],Source[TermDesc],Source[[#This Row],[TermDesc]]))</f>
        <v>1</v>
      </c>
      <c r="AG4705">
        <v>0</v>
      </c>
      <c r="AH4705">
        <v>45</v>
      </c>
      <c r="AI4705">
        <v>0.54900000000000004</v>
      </c>
      <c r="AJ4705">
        <v>0.54900000000000004</v>
      </c>
      <c r="AK4705">
        <v>0.1333</v>
      </c>
      <c r="AL47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05">
        <f>IF(AND(Source[[#This Row],[Credit_Noncredit]]="Noncredit",Source[[#This Row],[FTEF]]&gt;0),Source[[#This Row],[NC XLST FTES]]*525/(437.5*Source[[#This Row],[FTEF]]),0)</f>
        <v>0</v>
      </c>
      <c r="AN4705">
        <f>IF(Source[[#This Row],[Credit_Noncredit]]="Credit",Source[[#This Row],[Census Enrollment]],Source[[#This Row],[Noncredit Avg. Attendance]])</f>
        <v>9</v>
      </c>
    </row>
    <row r="4706" spans="1:40" x14ac:dyDescent="0.25">
      <c r="A4706" t="s">
        <v>1914</v>
      </c>
      <c r="B4706" t="s">
        <v>886</v>
      </c>
      <c r="C4706" t="s">
        <v>55</v>
      </c>
      <c r="D4706" t="s">
        <v>192</v>
      </c>
      <c r="E4706" s="4">
        <v>77389</v>
      </c>
      <c r="F4706" s="4" t="s">
        <v>1035</v>
      </c>
      <c r="G4706" s="4" t="s">
        <v>1150</v>
      </c>
      <c r="H4706" t="str">
        <f>CONCATENATE(Source[[#This Row],[Subject]],TRIM(Source[[#This Row],[Course]]))</f>
        <v>CAHS10A</v>
      </c>
      <c r="I4706" t="str">
        <f>VLOOKUP(Source[[#This Row],[SubjCrse]],'Courses and Categories'!$E$2:$G$1816,3,FALSE)</f>
        <v>Credit CTE</v>
      </c>
      <c r="J4706">
        <v>4</v>
      </c>
      <c r="K4706" t="s">
        <v>2225</v>
      </c>
      <c r="L4706" t="s">
        <v>39</v>
      </c>
      <c r="M4706" t="s">
        <v>1063</v>
      </c>
      <c r="N4706" t="s">
        <v>202</v>
      </c>
      <c r="O4706" t="s">
        <v>2230</v>
      </c>
      <c r="P4706" t="s">
        <v>2231</v>
      </c>
      <c r="Q4706" t="s">
        <v>2228</v>
      </c>
      <c r="R4706" t="s">
        <v>196</v>
      </c>
      <c r="S4706" t="s">
        <v>134</v>
      </c>
      <c r="T4706" t="s">
        <v>44</v>
      </c>
      <c r="U4706" s="1">
        <v>43754</v>
      </c>
      <c r="V4706" s="1">
        <v>43811</v>
      </c>
      <c r="W4706" t="s">
        <v>2229</v>
      </c>
      <c r="X4706" t="s">
        <v>905</v>
      </c>
      <c r="Y4706">
        <v>9</v>
      </c>
      <c r="Z4706">
        <v>9</v>
      </c>
      <c r="AA4706">
        <v>20</v>
      </c>
      <c r="AB4706">
        <v>45</v>
      </c>
      <c r="AD4706">
        <f>IF(ISBLANK(Source[[#This Row],[CrosslistID]]),1,1/COUNTIFS(Source[CrosslistID],Source[[#This Row],[CrosslistID]],Source[TermDesc],Source[[#This Row],[TermDesc]]))</f>
        <v>1</v>
      </c>
      <c r="AG4706">
        <v>0</v>
      </c>
      <c r="AH4706">
        <v>45</v>
      </c>
      <c r="AI4706">
        <v>3.0089999999999999</v>
      </c>
      <c r="AJ4706">
        <v>3.0089999999999999</v>
      </c>
      <c r="AK4706">
        <v>0.48570000000000002</v>
      </c>
      <c r="AL47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06">
        <f>IF(AND(Source[[#This Row],[Credit_Noncredit]]="Noncredit",Source[[#This Row],[FTEF]]&gt;0),Source[[#This Row],[NC XLST FTES]]*525/(437.5*Source[[#This Row],[FTEF]]),0)</f>
        <v>0</v>
      </c>
      <c r="AN4706">
        <f>IF(Source[[#This Row],[Credit_Noncredit]]="Credit",Source[[#This Row],[Census Enrollment]],Source[[#This Row],[Noncredit Avg. Attendance]])</f>
        <v>9</v>
      </c>
    </row>
    <row r="4707" spans="1:40" x14ac:dyDescent="0.25">
      <c r="A4707" t="s">
        <v>1914</v>
      </c>
      <c r="B4707" t="s">
        <v>886</v>
      </c>
      <c r="C4707" t="s">
        <v>55</v>
      </c>
      <c r="D4707" t="s">
        <v>192</v>
      </c>
      <c r="E4707" s="4">
        <v>77293</v>
      </c>
      <c r="F4707" s="4" t="s">
        <v>1035</v>
      </c>
      <c r="G4707" s="4" t="s">
        <v>1273</v>
      </c>
      <c r="H4707" t="str">
        <f>CONCATENATE(Source[[#This Row],[Subject]],TRIM(Source[[#This Row],[Course]]))</f>
        <v>CAHS10B</v>
      </c>
      <c r="I4707" t="str">
        <f>VLOOKUP(Source[[#This Row],[SubjCrse]],'Courses and Categories'!$E$2:$G$1816,3,FALSE)</f>
        <v>Credit CTE</v>
      </c>
      <c r="J4707">
        <v>1</v>
      </c>
      <c r="K4707" t="s">
        <v>2225</v>
      </c>
      <c r="L4707" t="s">
        <v>39</v>
      </c>
      <c r="M4707" t="s">
        <v>903</v>
      </c>
      <c r="N4707" t="s">
        <v>63</v>
      </c>
      <c r="O4707">
        <v>1110</v>
      </c>
      <c r="P4707">
        <v>1200</v>
      </c>
      <c r="Q4707" t="s">
        <v>2034</v>
      </c>
      <c r="R4707" t="s">
        <v>196</v>
      </c>
      <c r="S4707" t="s">
        <v>134</v>
      </c>
      <c r="T4707" t="s">
        <v>44</v>
      </c>
      <c r="U4707" s="1">
        <v>43696</v>
      </c>
      <c r="V4707" s="1">
        <v>43749</v>
      </c>
      <c r="W4707" t="s">
        <v>1038</v>
      </c>
      <c r="X4707" t="s">
        <v>905</v>
      </c>
      <c r="Y4707">
        <v>11</v>
      </c>
      <c r="Z4707">
        <v>10</v>
      </c>
      <c r="AA4707">
        <v>20</v>
      </c>
      <c r="AB4707">
        <v>50</v>
      </c>
      <c r="AD4707">
        <f>IF(ISBLANK(Source[[#This Row],[CrosslistID]]),1,1/COUNTIFS(Source[CrosslistID],Source[[#This Row],[CrosslistID]],Source[TermDesc],Source[[#This Row],[TermDesc]]))</f>
        <v>1</v>
      </c>
      <c r="AG4707">
        <v>0</v>
      </c>
      <c r="AH4707">
        <v>50</v>
      </c>
      <c r="AI4707">
        <v>0.65</v>
      </c>
      <c r="AJ4707">
        <v>0.65</v>
      </c>
      <c r="AK4707">
        <v>0.1333</v>
      </c>
      <c r="AL47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07">
        <f>IF(AND(Source[[#This Row],[Credit_Noncredit]]="Noncredit",Source[[#This Row],[FTEF]]&gt;0),Source[[#This Row],[NC XLST FTES]]*525/(437.5*Source[[#This Row],[FTEF]]),0)</f>
        <v>0</v>
      </c>
      <c r="AN4707">
        <f>IF(Source[[#This Row],[Credit_Noncredit]]="Credit",Source[[#This Row],[Census Enrollment]],Source[[#This Row],[Noncredit Avg. Attendance]])</f>
        <v>11</v>
      </c>
    </row>
    <row r="4708" spans="1:40" x14ac:dyDescent="0.25">
      <c r="A4708" t="s">
        <v>1914</v>
      </c>
      <c r="B4708" t="s">
        <v>886</v>
      </c>
      <c r="C4708" t="s">
        <v>55</v>
      </c>
      <c r="D4708" t="s">
        <v>192</v>
      </c>
      <c r="E4708" s="4">
        <v>77390</v>
      </c>
      <c r="F4708" s="4" t="s">
        <v>1035</v>
      </c>
      <c r="G4708" s="4" t="s">
        <v>1273</v>
      </c>
      <c r="H4708" t="str">
        <f>CONCATENATE(Source[[#This Row],[Subject]],TRIM(Source[[#This Row],[Course]]))</f>
        <v>CAHS10B</v>
      </c>
      <c r="I4708" t="str">
        <f>VLOOKUP(Source[[#This Row],[SubjCrse]],'Courses and Categories'!$E$2:$G$1816,3,FALSE)</f>
        <v>Credit CTE</v>
      </c>
      <c r="J4708">
        <v>2</v>
      </c>
      <c r="K4708" t="s">
        <v>2225</v>
      </c>
      <c r="L4708" t="s">
        <v>39</v>
      </c>
      <c r="M4708" t="s">
        <v>1063</v>
      </c>
      <c r="N4708" t="s">
        <v>202</v>
      </c>
      <c r="O4708" t="s">
        <v>2230</v>
      </c>
      <c r="P4708" t="s">
        <v>2231</v>
      </c>
      <c r="Q4708" t="s">
        <v>2228</v>
      </c>
      <c r="R4708" t="s">
        <v>196</v>
      </c>
      <c r="S4708" t="s">
        <v>134</v>
      </c>
      <c r="T4708" t="s">
        <v>44</v>
      </c>
      <c r="U4708" s="1">
        <v>43696</v>
      </c>
      <c r="V4708" s="1">
        <v>43749</v>
      </c>
      <c r="W4708" t="s">
        <v>2233</v>
      </c>
      <c r="X4708" t="s">
        <v>905</v>
      </c>
      <c r="Y4708">
        <v>11</v>
      </c>
      <c r="Z4708">
        <v>10</v>
      </c>
      <c r="AA4708">
        <v>20</v>
      </c>
      <c r="AB4708">
        <v>50</v>
      </c>
      <c r="AD4708">
        <f>IF(ISBLANK(Source[[#This Row],[CrosslistID]]),1,1/COUNTIFS(Source[CrosslistID],Source[[#This Row],[CrosslistID]],Source[TermDesc],Source[[#This Row],[TermDesc]]))</f>
        <v>1</v>
      </c>
      <c r="AG4708">
        <v>0</v>
      </c>
      <c r="AH4708">
        <v>50</v>
      </c>
      <c r="AI4708">
        <v>3.677</v>
      </c>
      <c r="AJ4708">
        <v>3.677</v>
      </c>
      <c r="AK4708">
        <v>0.48570000000000002</v>
      </c>
      <c r="AL47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08">
        <f>IF(AND(Source[[#This Row],[Credit_Noncredit]]="Noncredit",Source[[#This Row],[FTEF]]&gt;0),Source[[#This Row],[NC XLST FTES]]*525/(437.5*Source[[#This Row],[FTEF]]),0)</f>
        <v>0</v>
      </c>
      <c r="AN4708">
        <f>IF(Source[[#This Row],[Credit_Noncredit]]="Credit",Source[[#This Row],[Census Enrollment]],Source[[#This Row],[Noncredit Avg. Attendance]])</f>
        <v>11</v>
      </c>
    </row>
    <row r="4709" spans="1:40" x14ac:dyDescent="0.25">
      <c r="A4709" t="s">
        <v>1914</v>
      </c>
      <c r="B4709" t="s">
        <v>886</v>
      </c>
      <c r="C4709" t="s">
        <v>55</v>
      </c>
      <c r="D4709" t="s">
        <v>192</v>
      </c>
      <c r="E4709" s="4">
        <v>77373</v>
      </c>
      <c r="F4709" s="4" t="s">
        <v>1035</v>
      </c>
      <c r="G4709" s="4" t="s">
        <v>1273</v>
      </c>
      <c r="H4709" t="str">
        <f>CONCATENATE(Source[[#This Row],[Subject]],TRIM(Source[[#This Row],[Course]]))</f>
        <v>CAHS10B</v>
      </c>
      <c r="I4709" t="str">
        <f>VLOOKUP(Source[[#This Row],[SubjCrse]],'Courses and Categories'!$E$2:$G$1816,3,FALSE)</f>
        <v>Credit CTE</v>
      </c>
      <c r="J4709">
        <v>3</v>
      </c>
      <c r="K4709" t="s">
        <v>2225</v>
      </c>
      <c r="L4709" t="s">
        <v>39</v>
      </c>
      <c r="M4709" t="s">
        <v>903</v>
      </c>
      <c r="N4709" t="s">
        <v>63</v>
      </c>
      <c r="O4709">
        <v>1110</v>
      </c>
      <c r="P4709">
        <v>1200</v>
      </c>
      <c r="Q4709" t="s">
        <v>2034</v>
      </c>
      <c r="R4709" t="s">
        <v>196</v>
      </c>
      <c r="S4709" t="s">
        <v>134</v>
      </c>
      <c r="T4709" t="s">
        <v>44</v>
      </c>
      <c r="U4709" s="1">
        <v>43754</v>
      </c>
      <c r="V4709" s="1">
        <v>43811</v>
      </c>
      <c r="W4709" t="s">
        <v>1038</v>
      </c>
      <c r="X4709" t="s">
        <v>905</v>
      </c>
      <c r="Y4709">
        <v>10</v>
      </c>
      <c r="Z4709">
        <v>8</v>
      </c>
      <c r="AA4709">
        <v>20</v>
      </c>
      <c r="AB4709">
        <v>40</v>
      </c>
      <c r="AD4709">
        <f>IF(ISBLANK(Source[[#This Row],[CrosslistID]]),1,1/COUNTIFS(Source[CrosslistID],Source[[#This Row],[CrosslistID]],Source[TermDesc],Source[[#This Row],[TermDesc]]))</f>
        <v>1</v>
      </c>
      <c r="AG4709">
        <v>0</v>
      </c>
      <c r="AH4709">
        <v>40</v>
      </c>
      <c r="AI4709">
        <v>0.42699999999999999</v>
      </c>
      <c r="AJ4709">
        <v>0.61</v>
      </c>
      <c r="AK4709">
        <v>0.1333</v>
      </c>
      <c r="AL47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09">
        <f>IF(AND(Source[[#This Row],[Credit_Noncredit]]="Noncredit",Source[[#This Row],[FTEF]]&gt;0),Source[[#This Row],[NC XLST FTES]]*525/(437.5*Source[[#This Row],[FTEF]]),0)</f>
        <v>0</v>
      </c>
      <c r="AN4709">
        <f>IF(Source[[#This Row],[Credit_Noncredit]]="Credit",Source[[#This Row],[Census Enrollment]],Source[[#This Row],[Noncredit Avg. Attendance]])</f>
        <v>10</v>
      </c>
    </row>
    <row r="4710" spans="1:40" x14ac:dyDescent="0.25">
      <c r="A4710" t="s">
        <v>1914</v>
      </c>
      <c r="B4710" t="s">
        <v>886</v>
      </c>
      <c r="C4710" t="s">
        <v>55</v>
      </c>
      <c r="D4710" t="s">
        <v>192</v>
      </c>
      <c r="E4710" s="4">
        <v>77391</v>
      </c>
      <c r="F4710" s="4" t="s">
        <v>1035</v>
      </c>
      <c r="G4710" s="4" t="s">
        <v>1273</v>
      </c>
      <c r="H4710" t="str">
        <f>CONCATENATE(Source[[#This Row],[Subject]],TRIM(Source[[#This Row],[Course]]))</f>
        <v>CAHS10B</v>
      </c>
      <c r="I4710" t="str">
        <f>VLOOKUP(Source[[#This Row],[SubjCrse]],'Courses and Categories'!$E$2:$G$1816,3,FALSE)</f>
        <v>Credit CTE</v>
      </c>
      <c r="J4710">
        <v>4</v>
      </c>
      <c r="K4710" t="s">
        <v>2225</v>
      </c>
      <c r="L4710" t="s">
        <v>39</v>
      </c>
      <c r="M4710" t="s">
        <v>1063</v>
      </c>
      <c r="N4710" t="s">
        <v>202</v>
      </c>
      <c r="O4710" t="s">
        <v>2230</v>
      </c>
      <c r="P4710" t="s">
        <v>2231</v>
      </c>
      <c r="Q4710" t="s">
        <v>2228</v>
      </c>
      <c r="R4710" t="s">
        <v>196</v>
      </c>
      <c r="S4710" t="s">
        <v>134</v>
      </c>
      <c r="T4710" t="s">
        <v>44</v>
      </c>
      <c r="U4710" s="1">
        <v>43754</v>
      </c>
      <c r="V4710" s="1">
        <v>43811</v>
      </c>
      <c r="W4710" t="s">
        <v>2233</v>
      </c>
      <c r="X4710" t="s">
        <v>905</v>
      </c>
      <c r="Y4710">
        <v>10</v>
      </c>
      <c r="Z4710">
        <v>8</v>
      </c>
      <c r="AA4710">
        <v>20</v>
      </c>
      <c r="AB4710">
        <v>40</v>
      </c>
      <c r="AD4710">
        <f>IF(ISBLANK(Source[[#This Row],[CrosslistID]]),1,1/COUNTIFS(Source[CrosslistID],Source[[#This Row],[CrosslistID]],Source[TermDesc],Source[[#This Row],[TermDesc]]))</f>
        <v>1</v>
      </c>
      <c r="AG4710">
        <v>0</v>
      </c>
      <c r="AH4710">
        <v>40</v>
      </c>
      <c r="AI4710">
        <v>2.34</v>
      </c>
      <c r="AJ4710">
        <v>3.3429000000000002</v>
      </c>
      <c r="AK4710">
        <v>0.48570000000000002</v>
      </c>
      <c r="AL47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10">
        <f>IF(AND(Source[[#This Row],[Credit_Noncredit]]="Noncredit",Source[[#This Row],[FTEF]]&gt;0),Source[[#This Row],[NC XLST FTES]]*525/(437.5*Source[[#This Row],[FTEF]]),0)</f>
        <v>0</v>
      </c>
      <c r="AN4710">
        <f>IF(Source[[#This Row],[Credit_Noncredit]]="Credit",Source[[#This Row],[Census Enrollment]],Source[[#This Row],[Noncredit Avg. Attendance]])</f>
        <v>10</v>
      </c>
    </row>
    <row r="4711" spans="1:40" x14ac:dyDescent="0.25">
      <c r="A4711" t="s">
        <v>1914</v>
      </c>
      <c r="B4711" t="s">
        <v>886</v>
      </c>
      <c r="C4711" t="s">
        <v>55</v>
      </c>
      <c r="D4711" t="s">
        <v>192</v>
      </c>
      <c r="E4711" s="4">
        <v>77294</v>
      </c>
      <c r="F4711" s="4" t="s">
        <v>1035</v>
      </c>
      <c r="G4711" s="4" t="s">
        <v>2234</v>
      </c>
      <c r="H4711" t="str">
        <f>CONCATENATE(Source[[#This Row],[Subject]],TRIM(Source[[#This Row],[Course]]))</f>
        <v>CAHS10N</v>
      </c>
      <c r="I4711" t="str">
        <f>VLOOKUP(Source[[#This Row],[SubjCrse]],'Courses and Categories'!$E$2:$G$1816,3,FALSE)</f>
        <v>Credit CTE</v>
      </c>
      <c r="J4711">
        <v>1</v>
      </c>
      <c r="K4711" t="s">
        <v>2235</v>
      </c>
      <c r="L4711" t="s">
        <v>39</v>
      </c>
      <c r="M4711" t="s">
        <v>903</v>
      </c>
      <c r="N4711" t="s">
        <v>63</v>
      </c>
      <c r="O4711">
        <v>1410</v>
      </c>
      <c r="P4711">
        <v>1500</v>
      </c>
      <c r="Q4711" t="s">
        <v>2034</v>
      </c>
      <c r="R4711">
        <v>14</v>
      </c>
      <c r="S4711" t="s">
        <v>134</v>
      </c>
      <c r="T4711">
        <v>1</v>
      </c>
      <c r="U4711" s="1">
        <v>43694</v>
      </c>
      <c r="V4711" s="1">
        <v>43819</v>
      </c>
      <c r="W4711" t="s">
        <v>2236</v>
      </c>
      <c r="X4711" t="s">
        <v>1929</v>
      </c>
      <c r="Y4711">
        <v>12</v>
      </c>
      <c r="Z4711">
        <v>12</v>
      </c>
      <c r="AA4711">
        <v>20</v>
      </c>
      <c r="AB4711">
        <v>60</v>
      </c>
      <c r="AD4711">
        <f>IF(ISBLANK(Source[[#This Row],[CrosslistID]]),1,1/COUNTIFS(Source[CrosslistID],Source[[#This Row],[CrosslistID]],Source[TermDesc],Source[[#This Row],[TermDesc]]))</f>
        <v>1</v>
      </c>
      <c r="AG4711">
        <v>0</v>
      </c>
      <c r="AH4711">
        <v>60</v>
      </c>
      <c r="AI4711">
        <v>1.6</v>
      </c>
      <c r="AJ4711">
        <v>1.6</v>
      </c>
      <c r="AK4711">
        <v>0.26669999999999999</v>
      </c>
      <c r="AL47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11">
        <f>IF(AND(Source[[#This Row],[Credit_Noncredit]]="Noncredit",Source[[#This Row],[FTEF]]&gt;0),Source[[#This Row],[NC XLST FTES]]*525/(437.5*Source[[#This Row],[FTEF]]),0)</f>
        <v>0</v>
      </c>
      <c r="AN4711">
        <f>IF(Source[[#This Row],[Credit_Noncredit]]="Credit",Source[[#This Row],[Census Enrollment]],Source[[#This Row],[Noncredit Avg. Attendance]])</f>
        <v>12</v>
      </c>
    </row>
    <row r="4712" spans="1:40" x14ac:dyDescent="0.25">
      <c r="A4712" t="s">
        <v>1914</v>
      </c>
      <c r="B4712" t="s">
        <v>886</v>
      </c>
      <c r="C4712" t="s">
        <v>55</v>
      </c>
      <c r="D4712" t="s">
        <v>192</v>
      </c>
      <c r="E4712" s="4">
        <v>77291</v>
      </c>
      <c r="F4712" s="4" t="s">
        <v>1035</v>
      </c>
      <c r="G4712" s="4" t="s">
        <v>2237</v>
      </c>
      <c r="H4712" t="str">
        <f>CONCATENATE(Source[[#This Row],[Subject]],TRIM(Source[[#This Row],[Course]]))</f>
        <v>CAHS10NL</v>
      </c>
      <c r="I4712" t="str">
        <f>VLOOKUP(Source[[#This Row],[SubjCrse]],'Courses and Categories'!$E$2:$G$1816,3,FALSE)</f>
        <v>Credit CTE</v>
      </c>
      <c r="J4712">
        <v>1</v>
      </c>
      <c r="K4712" t="s">
        <v>2238</v>
      </c>
      <c r="L4712" t="s">
        <v>39</v>
      </c>
      <c r="M4712" t="s">
        <v>1063</v>
      </c>
      <c r="N4712" t="s">
        <v>63</v>
      </c>
      <c r="O4712">
        <v>1510</v>
      </c>
      <c r="P4712">
        <v>2000</v>
      </c>
      <c r="Q4712" t="s">
        <v>2239</v>
      </c>
      <c r="R4712" t="s">
        <v>196</v>
      </c>
      <c r="S4712" t="s">
        <v>134</v>
      </c>
      <c r="T4712">
        <v>1</v>
      </c>
      <c r="U4712" s="1">
        <v>43694</v>
      </c>
      <c r="V4712" s="1">
        <v>43819</v>
      </c>
      <c r="W4712" t="s">
        <v>2236</v>
      </c>
      <c r="X4712" t="s">
        <v>1929</v>
      </c>
      <c r="Y4712">
        <v>12</v>
      </c>
      <c r="Z4712">
        <v>12</v>
      </c>
      <c r="AA4712">
        <v>20</v>
      </c>
      <c r="AB4712">
        <v>60</v>
      </c>
      <c r="AD4712">
        <f>IF(ISBLANK(Source[[#This Row],[CrosslistID]]),1,1/COUNTIFS(Source[CrosslistID],Source[[#This Row],[CrosslistID]],Source[TermDesc],Source[[#This Row],[TermDesc]]))</f>
        <v>1</v>
      </c>
      <c r="AG4712">
        <v>0</v>
      </c>
      <c r="AH4712">
        <v>60</v>
      </c>
      <c r="AI4712">
        <v>8</v>
      </c>
      <c r="AJ4712">
        <v>8</v>
      </c>
      <c r="AK4712">
        <v>1</v>
      </c>
      <c r="AL47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12">
        <f>IF(AND(Source[[#This Row],[Credit_Noncredit]]="Noncredit",Source[[#This Row],[FTEF]]&gt;0),Source[[#This Row],[NC XLST FTES]]*525/(437.5*Source[[#This Row],[FTEF]]),0)</f>
        <v>0</v>
      </c>
      <c r="AN4712">
        <f>IF(Source[[#This Row],[Credit_Noncredit]]="Credit",Source[[#This Row],[Census Enrollment]],Source[[#This Row],[Noncredit Avg. Attendance]])</f>
        <v>12</v>
      </c>
    </row>
    <row r="4713" spans="1:40" x14ac:dyDescent="0.25">
      <c r="A4713" t="s">
        <v>1914</v>
      </c>
      <c r="B4713" t="s">
        <v>886</v>
      </c>
      <c r="C4713" t="s">
        <v>55</v>
      </c>
      <c r="D4713" t="s">
        <v>192</v>
      </c>
      <c r="E4713" s="4">
        <v>77295</v>
      </c>
      <c r="F4713" s="4" t="s">
        <v>1035</v>
      </c>
      <c r="G4713" s="4" t="s">
        <v>2240</v>
      </c>
      <c r="H4713" t="str">
        <f>CONCATENATE(Source[[#This Row],[Subject]],TRIM(Source[[#This Row],[Course]]))</f>
        <v>CAHS20A</v>
      </c>
      <c r="I4713" t="str">
        <f>VLOOKUP(Source[[#This Row],[SubjCrse]],'Courses and Categories'!$E$2:$G$1816,3,FALSE)</f>
        <v>Credit CTE</v>
      </c>
      <c r="J4713">
        <v>1</v>
      </c>
      <c r="K4713" t="s">
        <v>2241</v>
      </c>
      <c r="L4713" t="s">
        <v>39</v>
      </c>
      <c r="M4713" t="s">
        <v>903</v>
      </c>
      <c r="N4713" t="s">
        <v>63</v>
      </c>
      <c r="O4713">
        <v>810</v>
      </c>
      <c r="P4713">
        <v>900</v>
      </c>
      <c r="Q4713" t="s">
        <v>2239</v>
      </c>
      <c r="R4713" t="s">
        <v>196</v>
      </c>
      <c r="S4713" t="s">
        <v>134</v>
      </c>
      <c r="T4713" t="s">
        <v>44</v>
      </c>
      <c r="U4713" s="1">
        <v>43696</v>
      </c>
      <c r="V4713" s="1">
        <v>43732</v>
      </c>
      <c r="W4713" t="s">
        <v>2242</v>
      </c>
      <c r="X4713" t="s">
        <v>905</v>
      </c>
      <c r="Y4713">
        <v>7</v>
      </c>
      <c r="Z4713">
        <v>7</v>
      </c>
      <c r="AA4713">
        <v>15</v>
      </c>
      <c r="AB4713">
        <v>46.666699999999999</v>
      </c>
      <c r="AD4713">
        <f>IF(ISBLANK(Source[[#This Row],[CrosslistID]]),1,1/COUNTIFS(Source[CrosslistID],Source[[#This Row],[CrosslistID]],Source[TermDesc],Source[[#This Row],[TermDesc]]))</f>
        <v>1</v>
      </c>
      <c r="AG4713">
        <v>0</v>
      </c>
      <c r="AH4713">
        <v>46.666699999999999</v>
      </c>
      <c r="AI4713">
        <v>0.24</v>
      </c>
      <c r="AJ4713">
        <v>0.28000000000000003</v>
      </c>
      <c r="AK4713">
        <v>8.7599999999999997E-2</v>
      </c>
      <c r="AL47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13">
        <f>IF(AND(Source[[#This Row],[Credit_Noncredit]]="Noncredit",Source[[#This Row],[FTEF]]&gt;0),Source[[#This Row],[NC XLST FTES]]*525/(437.5*Source[[#This Row],[FTEF]]),0)</f>
        <v>0</v>
      </c>
      <c r="AN4713">
        <f>IF(Source[[#This Row],[Credit_Noncredit]]="Credit",Source[[#This Row],[Census Enrollment]],Source[[#This Row],[Noncredit Avg. Attendance]])</f>
        <v>7</v>
      </c>
    </row>
    <row r="4714" spans="1:40" x14ac:dyDescent="0.25">
      <c r="A4714" t="s">
        <v>1914</v>
      </c>
      <c r="B4714" t="s">
        <v>886</v>
      </c>
      <c r="C4714" t="s">
        <v>55</v>
      </c>
      <c r="D4714" t="s">
        <v>192</v>
      </c>
      <c r="E4714" s="4">
        <v>77392</v>
      </c>
      <c r="F4714" s="4" t="s">
        <v>1035</v>
      </c>
      <c r="G4714" s="4" t="s">
        <v>2240</v>
      </c>
      <c r="H4714" t="str">
        <f>CONCATENATE(Source[[#This Row],[Subject]],TRIM(Source[[#This Row],[Course]]))</f>
        <v>CAHS20A</v>
      </c>
      <c r="I4714" t="str">
        <f>VLOOKUP(Source[[#This Row],[SubjCrse]],'Courses and Categories'!$E$2:$G$1816,3,FALSE)</f>
        <v>Credit CTE</v>
      </c>
      <c r="J4714">
        <v>2</v>
      </c>
      <c r="K4714" t="s">
        <v>2241</v>
      </c>
      <c r="L4714" t="s">
        <v>39</v>
      </c>
      <c r="M4714" t="s">
        <v>1063</v>
      </c>
      <c r="N4714" t="s">
        <v>195</v>
      </c>
      <c r="O4714">
        <v>910</v>
      </c>
      <c r="P4714">
        <v>1300</v>
      </c>
      <c r="Q4714" t="s">
        <v>2239</v>
      </c>
      <c r="R4714" t="s">
        <v>196</v>
      </c>
      <c r="S4714" t="s">
        <v>134</v>
      </c>
      <c r="T4714" t="s">
        <v>44</v>
      </c>
      <c r="U4714" s="1">
        <v>43696</v>
      </c>
      <c r="V4714" s="1">
        <v>43732</v>
      </c>
      <c r="W4714" t="s">
        <v>2242</v>
      </c>
      <c r="X4714" t="s">
        <v>905</v>
      </c>
      <c r="Y4714">
        <v>7</v>
      </c>
      <c r="Z4714">
        <v>7</v>
      </c>
      <c r="AA4714">
        <v>15</v>
      </c>
      <c r="AB4714">
        <v>46.666699999999999</v>
      </c>
      <c r="AD4714">
        <f>IF(ISBLANK(Source[[#This Row],[CrosslistID]]),1,1/COUNTIFS(Source[CrosslistID],Source[[#This Row],[CrosslistID]],Source[TermDesc],Source[[#This Row],[TermDesc]]))</f>
        <v>1</v>
      </c>
      <c r="AG4714">
        <v>0</v>
      </c>
      <c r="AH4714">
        <v>46.666699999999999</v>
      </c>
      <c r="AI4714">
        <v>1.1890000000000001</v>
      </c>
      <c r="AJ4714">
        <v>1.3872</v>
      </c>
      <c r="AK4714">
        <v>0.29709999999999998</v>
      </c>
      <c r="AL47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14">
        <f>IF(AND(Source[[#This Row],[Credit_Noncredit]]="Noncredit",Source[[#This Row],[FTEF]]&gt;0),Source[[#This Row],[NC XLST FTES]]*525/(437.5*Source[[#This Row],[FTEF]]),0)</f>
        <v>0</v>
      </c>
      <c r="AN4714">
        <f>IF(Source[[#This Row],[Credit_Noncredit]]="Credit",Source[[#This Row],[Census Enrollment]],Source[[#This Row],[Noncredit Avg. Attendance]])</f>
        <v>7</v>
      </c>
    </row>
    <row r="4715" spans="1:40" x14ac:dyDescent="0.25">
      <c r="A4715" t="s">
        <v>1914</v>
      </c>
      <c r="B4715" t="s">
        <v>886</v>
      </c>
      <c r="C4715" t="s">
        <v>55</v>
      </c>
      <c r="D4715" t="s">
        <v>192</v>
      </c>
      <c r="E4715" s="4">
        <v>77888</v>
      </c>
      <c r="F4715" s="4" t="s">
        <v>1035</v>
      </c>
      <c r="G4715" s="4" t="s">
        <v>2240</v>
      </c>
      <c r="H4715" t="str">
        <f>CONCATENATE(Source[[#This Row],[Subject]],TRIM(Source[[#This Row],[Course]]))</f>
        <v>CAHS20A</v>
      </c>
      <c r="I4715" t="str">
        <f>VLOOKUP(Source[[#This Row],[SubjCrse]],'Courses and Categories'!$E$2:$G$1816,3,FALSE)</f>
        <v>Credit CTE</v>
      </c>
      <c r="J4715">
        <v>3</v>
      </c>
      <c r="K4715" t="s">
        <v>2241</v>
      </c>
      <c r="L4715" t="s">
        <v>39</v>
      </c>
      <c r="M4715" t="s">
        <v>903</v>
      </c>
      <c r="N4715" t="s">
        <v>355</v>
      </c>
      <c r="O4715" t="s">
        <v>2243</v>
      </c>
      <c r="P4715" t="s">
        <v>213</v>
      </c>
      <c r="Q4715" t="s">
        <v>2228</v>
      </c>
      <c r="R4715" t="s">
        <v>196</v>
      </c>
      <c r="S4715" t="s">
        <v>134</v>
      </c>
      <c r="T4715" t="s">
        <v>44</v>
      </c>
      <c r="U4715" s="1">
        <v>43733</v>
      </c>
      <c r="V4715" s="1">
        <v>43769</v>
      </c>
      <c r="W4715" t="s">
        <v>2244</v>
      </c>
      <c r="X4715" t="s">
        <v>905</v>
      </c>
      <c r="Y4715">
        <v>6</v>
      </c>
      <c r="Z4715">
        <v>6</v>
      </c>
      <c r="AA4715">
        <v>15</v>
      </c>
      <c r="AB4715">
        <v>40</v>
      </c>
      <c r="AD4715">
        <f>IF(ISBLANK(Source[[#This Row],[CrosslistID]]),1,1/COUNTIFS(Source[CrosslistID],Source[[#This Row],[CrosslistID]],Source[TermDesc],Source[[#This Row],[TermDesc]]))</f>
        <v>1</v>
      </c>
      <c r="AG4715">
        <v>0</v>
      </c>
      <c r="AH4715">
        <v>40</v>
      </c>
      <c r="AI4715">
        <v>0.2</v>
      </c>
      <c r="AJ4715">
        <v>0.24</v>
      </c>
      <c r="AK4715">
        <v>8.7599999999999997E-2</v>
      </c>
      <c r="AL47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15">
        <f>IF(AND(Source[[#This Row],[Credit_Noncredit]]="Noncredit",Source[[#This Row],[FTEF]]&gt;0),Source[[#This Row],[NC XLST FTES]]*525/(437.5*Source[[#This Row],[FTEF]]),0)</f>
        <v>0</v>
      </c>
      <c r="AN4715">
        <f>IF(Source[[#This Row],[Credit_Noncredit]]="Credit",Source[[#This Row],[Census Enrollment]],Source[[#This Row],[Noncredit Avg. Attendance]])</f>
        <v>6</v>
      </c>
    </row>
    <row r="4716" spans="1:40" x14ac:dyDescent="0.25">
      <c r="A4716" t="s">
        <v>1914</v>
      </c>
      <c r="B4716" t="s">
        <v>886</v>
      </c>
      <c r="C4716" t="s">
        <v>55</v>
      </c>
      <c r="D4716" t="s">
        <v>192</v>
      </c>
      <c r="E4716" s="4">
        <v>77889</v>
      </c>
      <c r="F4716" s="4" t="s">
        <v>1035</v>
      </c>
      <c r="G4716" s="4" t="s">
        <v>2240</v>
      </c>
      <c r="H4716" t="str">
        <f>CONCATENATE(Source[[#This Row],[Subject]],TRIM(Source[[#This Row],[Course]]))</f>
        <v>CAHS20A</v>
      </c>
      <c r="I4716" t="str">
        <f>VLOOKUP(Source[[#This Row],[SubjCrse]],'Courses and Categories'!$E$2:$G$1816,3,FALSE)</f>
        <v>Credit CTE</v>
      </c>
      <c r="J4716">
        <v>4</v>
      </c>
      <c r="K4716" t="s">
        <v>2241</v>
      </c>
      <c r="L4716" t="s">
        <v>39</v>
      </c>
      <c r="M4716" t="s">
        <v>1063</v>
      </c>
      <c r="N4716" t="s">
        <v>195</v>
      </c>
      <c r="O4716">
        <v>910</v>
      </c>
      <c r="P4716">
        <v>1300</v>
      </c>
      <c r="Q4716" t="s">
        <v>2034</v>
      </c>
      <c r="R4716" t="s">
        <v>196</v>
      </c>
      <c r="S4716" t="s">
        <v>134</v>
      </c>
      <c r="T4716" t="s">
        <v>44</v>
      </c>
      <c r="U4716" s="1">
        <v>43733</v>
      </c>
      <c r="V4716" s="1">
        <v>43769</v>
      </c>
      <c r="W4716" t="s">
        <v>2242</v>
      </c>
      <c r="X4716" t="s">
        <v>905</v>
      </c>
      <c r="Y4716">
        <v>6</v>
      </c>
      <c r="Z4716">
        <v>6</v>
      </c>
      <c r="AA4716">
        <v>15</v>
      </c>
      <c r="AB4716">
        <v>40</v>
      </c>
      <c r="AD4716">
        <f>IF(ISBLANK(Source[[#This Row],[CrosslistID]]),1,1/COUNTIFS(Source[CrosslistID],Source[[#This Row],[CrosslistID]],Source[TermDesc],Source[[#This Row],[TermDesc]]))</f>
        <v>1</v>
      </c>
      <c r="AG4716">
        <v>0</v>
      </c>
      <c r="AH4716">
        <v>40</v>
      </c>
      <c r="AI4716">
        <v>0.99</v>
      </c>
      <c r="AJ4716">
        <v>1.1879999999999999</v>
      </c>
      <c r="AK4716">
        <v>0.29709999999999998</v>
      </c>
      <c r="AL47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16">
        <f>IF(AND(Source[[#This Row],[Credit_Noncredit]]="Noncredit",Source[[#This Row],[FTEF]]&gt;0),Source[[#This Row],[NC XLST FTES]]*525/(437.5*Source[[#This Row],[FTEF]]),0)</f>
        <v>0</v>
      </c>
      <c r="AN4716">
        <f>IF(Source[[#This Row],[Credit_Noncredit]]="Credit",Source[[#This Row],[Census Enrollment]],Source[[#This Row],[Noncredit Avg. Attendance]])</f>
        <v>6</v>
      </c>
    </row>
    <row r="4717" spans="1:40" x14ac:dyDescent="0.25">
      <c r="A4717" t="s">
        <v>1914</v>
      </c>
      <c r="B4717" t="s">
        <v>886</v>
      </c>
      <c r="C4717" t="s">
        <v>55</v>
      </c>
      <c r="D4717" t="s">
        <v>192</v>
      </c>
      <c r="E4717" s="4">
        <v>77377</v>
      </c>
      <c r="F4717" s="4" t="s">
        <v>1035</v>
      </c>
      <c r="G4717" s="4" t="s">
        <v>2240</v>
      </c>
      <c r="H4717" t="str">
        <f>CONCATENATE(Source[[#This Row],[Subject]],TRIM(Source[[#This Row],[Course]]))</f>
        <v>CAHS20A</v>
      </c>
      <c r="I4717" t="str">
        <f>VLOOKUP(Source[[#This Row],[SubjCrse]],'Courses and Categories'!$E$2:$G$1816,3,FALSE)</f>
        <v>Credit CTE</v>
      </c>
      <c r="J4717">
        <v>5</v>
      </c>
      <c r="K4717" t="s">
        <v>2241</v>
      </c>
      <c r="L4717" t="s">
        <v>39</v>
      </c>
      <c r="M4717" t="s">
        <v>903</v>
      </c>
      <c r="N4717" t="s">
        <v>63</v>
      </c>
      <c r="O4717">
        <v>810</v>
      </c>
      <c r="P4717">
        <v>900</v>
      </c>
      <c r="Q4717" t="s">
        <v>2239</v>
      </c>
      <c r="R4717" t="s">
        <v>196</v>
      </c>
      <c r="S4717" t="s">
        <v>134</v>
      </c>
      <c r="T4717" t="s">
        <v>44</v>
      </c>
      <c r="U4717" s="1">
        <v>43770</v>
      </c>
      <c r="V4717" s="1">
        <v>43811</v>
      </c>
      <c r="W4717" t="s">
        <v>2242</v>
      </c>
      <c r="X4717" t="s">
        <v>905</v>
      </c>
      <c r="Y4717">
        <v>7</v>
      </c>
      <c r="Z4717">
        <v>7</v>
      </c>
      <c r="AA4717">
        <v>15</v>
      </c>
      <c r="AB4717">
        <v>46.666699999999999</v>
      </c>
      <c r="AD4717">
        <f>IF(ISBLANK(Source[[#This Row],[CrosslistID]]),1,1/COUNTIFS(Source[CrosslistID],Source[[#This Row],[CrosslistID]],Source[TermDesc],Source[[#This Row],[TermDesc]]))</f>
        <v>1</v>
      </c>
      <c r="AG4717">
        <v>0</v>
      </c>
      <c r="AH4717">
        <v>46.666699999999999</v>
      </c>
      <c r="AI4717">
        <v>0.251</v>
      </c>
      <c r="AJ4717">
        <v>0.2928</v>
      </c>
      <c r="AK4717">
        <v>8.7599999999999997E-2</v>
      </c>
      <c r="AL47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17">
        <f>IF(AND(Source[[#This Row],[Credit_Noncredit]]="Noncredit",Source[[#This Row],[FTEF]]&gt;0),Source[[#This Row],[NC XLST FTES]]*525/(437.5*Source[[#This Row],[FTEF]]),0)</f>
        <v>0</v>
      </c>
      <c r="AN4717">
        <f>IF(Source[[#This Row],[Credit_Noncredit]]="Credit",Source[[#This Row],[Census Enrollment]],Source[[#This Row],[Noncredit Avg. Attendance]])</f>
        <v>7</v>
      </c>
    </row>
    <row r="4718" spans="1:40" x14ac:dyDescent="0.25">
      <c r="A4718" t="s">
        <v>1914</v>
      </c>
      <c r="B4718" t="s">
        <v>886</v>
      </c>
      <c r="C4718" t="s">
        <v>55</v>
      </c>
      <c r="D4718" t="s">
        <v>192</v>
      </c>
      <c r="E4718" s="4">
        <v>77394</v>
      </c>
      <c r="F4718" s="4" t="s">
        <v>1035</v>
      </c>
      <c r="G4718" s="4" t="s">
        <v>2240</v>
      </c>
      <c r="H4718" t="str">
        <f>CONCATENATE(Source[[#This Row],[Subject]],TRIM(Source[[#This Row],[Course]]))</f>
        <v>CAHS20A</v>
      </c>
      <c r="I4718" t="str">
        <f>VLOOKUP(Source[[#This Row],[SubjCrse]],'Courses and Categories'!$E$2:$G$1816,3,FALSE)</f>
        <v>Credit CTE</v>
      </c>
      <c r="J4718">
        <v>6</v>
      </c>
      <c r="K4718" t="s">
        <v>2241</v>
      </c>
      <c r="L4718" t="s">
        <v>39</v>
      </c>
      <c r="M4718" t="s">
        <v>1063</v>
      </c>
      <c r="N4718" t="s">
        <v>195</v>
      </c>
      <c r="O4718">
        <v>910</v>
      </c>
      <c r="P4718">
        <v>1300</v>
      </c>
      <c r="Q4718" t="s">
        <v>2239</v>
      </c>
      <c r="R4718" t="s">
        <v>196</v>
      </c>
      <c r="S4718" t="s">
        <v>134</v>
      </c>
      <c r="T4718" t="s">
        <v>44</v>
      </c>
      <c r="U4718" s="1">
        <v>43770</v>
      </c>
      <c r="V4718" s="1">
        <v>43811</v>
      </c>
      <c r="W4718" t="s">
        <v>2242</v>
      </c>
      <c r="X4718" t="s">
        <v>905</v>
      </c>
      <c r="Y4718">
        <v>7</v>
      </c>
      <c r="Z4718">
        <v>7</v>
      </c>
      <c r="AA4718">
        <v>15</v>
      </c>
      <c r="AB4718">
        <v>46.666699999999999</v>
      </c>
      <c r="AD4718">
        <f>IF(ISBLANK(Source[[#This Row],[CrosslistID]]),1,1/COUNTIFS(Source[CrosslistID],Source[[#This Row],[CrosslistID]],Source[TermDesc],Source[[#This Row],[TermDesc]]))</f>
        <v>1</v>
      </c>
      <c r="AG4718">
        <v>0</v>
      </c>
      <c r="AH4718">
        <v>46.666699999999999</v>
      </c>
      <c r="AI4718">
        <v>1.234</v>
      </c>
      <c r="AJ4718">
        <v>1.4397</v>
      </c>
      <c r="AK4718">
        <v>0.29709999999999998</v>
      </c>
      <c r="AL47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18">
        <f>IF(AND(Source[[#This Row],[Credit_Noncredit]]="Noncredit",Source[[#This Row],[FTEF]]&gt;0),Source[[#This Row],[NC XLST FTES]]*525/(437.5*Source[[#This Row],[FTEF]]),0)</f>
        <v>0</v>
      </c>
      <c r="AN4718">
        <f>IF(Source[[#This Row],[Credit_Noncredit]]="Credit",Source[[#This Row],[Census Enrollment]],Source[[#This Row],[Noncredit Avg. Attendance]])</f>
        <v>7</v>
      </c>
    </row>
    <row r="4719" spans="1:40" x14ac:dyDescent="0.25">
      <c r="A4719" t="s">
        <v>1914</v>
      </c>
      <c r="B4719" t="s">
        <v>886</v>
      </c>
      <c r="C4719" t="s">
        <v>55</v>
      </c>
      <c r="D4719" t="s">
        <v>192</v>
      </c>
      <c r="E4719" s="4">
        <v>77296</v>
      </c>
      <c r="F4719" s="4" t="s">
        <v>1035</v>
      </c>
      <c r="G4719" s="4" t="s">
        <v>1249</v>
      </c>
      <c r="H4719" t="str">
        <f>CONCATENATE(Source[[#This Row],[Subject]],TRIM(Source[[#This Row],[Course]]))</f>
        <v>CAHS20B</v>
      </c>
      <c r="I4719" t="str">
        <f>VLOOKUP(Source[[#This Row],[SubjCrse]],'Courses and Categories'!$E$2:$G$1816,3,FALSE)</f>
        <v>Credit CTE</v>
      </c>
      <c r="J4719">
        <v>1</v>
      </c>
      <c r="K4719" t="s">
        <v>2245</v>
      </c>
      <c r="L4719" t="s">
        <v>39</v>
      </c>
      <c r="M4719" t="s">
        <v>903</v>
      </c>
      <c r="N4719" t="s">
        <v>63</v>
      </c>
      <c r="O4719">
        <v>810</v>
      </c>
      <c r="P4719">
        <v>900</v>
      </c>
      <c r="Q4719" t="s">
        <v>2034</v>
      </c>
      <c r="R4719" t="s">
        <v>196</v>
      </c>
      <c r="S4719" t="s">
        <v>134</v>
      </c>
      <c r="T4719" t="s">
        <v>44</v>
      </c>
      <c r="U4719" s="1">
        <v>43696</v>
      </c>
      <c r="V4719" s="1">
        <v>43732</v>
      </c>
      <c r="W4719" t="s">
        <v>103</v>
      </c>
      <c r="X4719" t="s">
        <v>905</v>
      </c>
      <c r="Y4719">
        <v>6</v>
      </c>
      <c r="Z4719">
        <v>6</v>
      </c>
      <c r="AA4719">
        <v>15</v>
      </c>
      <c r="AB4719">
        <v>40</v>
      </c>
      <c r="AD4719">
        <f>IF(ISBLANK(Source[[#This Row],[CrosslistID]]),1,1/COUNTIFS(Source[CrosslistID],Source[[#This Row],[CrosslistID]],Source[TermDesc],Source[[#This Row],[TermDesc]]))</f>
        <v>1</v>
      </c>
      <c r="AG4719">
        <v>0</v>
      </c>
      <c r="AH4719">
        <v>40</v>
      </c>
      <c r="AI4719">
        <v>0.2</v>
      </c>
      <c r="AJ4719">
        <v>0.24</v>
      </c>
      <c r="AK4719">
        <v>8.7599999999999997E-2</v>
      </c>
      <c r="AL47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19">
        <f>IF(AND(Source[[#This Row],[Credit_Noncredit]]="Noncredit",Source[[#This Row],[FTEF]]&gt;0),Source[[#This Row],[NC XLST FTES]]*525/(437.5*Source[[#This Row],[FTEF]]),0)</f>
        <v>0</v>
      </c>
      <c r="AN4719">
        <f>IF(Source[[#This Row],[Credit_Noncredit]]="Credit",Source[[#This Row],[Census Enrollment]],Source[[#This Row],[Noncredit Avg. Attendance]])</f>
        <v>6</v>
      </c>
    </row>
    <row r="4720" spans="1:40" x14ac:dyDescent="0.25">
      <c r="A4720" t="s">
        <v>1914</v>
      </c>
      <c r="B4720" t="s">
        <v>886</v>
      </c>
      <c r="C4720" t="s">
        <v>55</v>
      </c>
      <c r="D4720" t="s">
        <v>192</v>
      </c>
      <c r="E4720" s="4">
        <v>77395</v>
      </c>
      <c r="F4720" s="4" t="s">
        <v>1035</v>
      </c>
      <c r="G4720" s="4" t="s">
        <v>1249</v>
      </c>
      <c r="H4720" t="str">
        <f>CONCATENATE(Source[[#This Row],[Subject]],TRIM(Source[[#This Row],[Course]]))</f>
        <v>CAHS20B</v>
      </c>
      <c r="I4720" t="str">
        <f>VLOOKUP(Source[[#This Row],[SubjCrse]],'Courses and Categories'!$E$2:$G$1816,3,FALSE)</f>
        <v>Credit CTE</v>
      </c>
      <c r="J4720">
        <v>2</v>
      </c>
      <c r="K4720" t="s">
        <v>2245</v>
      </c>
      <c r="L4720" t="s">
        <v>39</v>
      </c>
      <c r="M4720" t="s">
        <v>1063</v>
      </c>
      <c r="N4720" t="s">
        <v>195</v>
      </c>
      <c r="O4720">
        <v>910</v>
      </c>
      <c r="P4720">
        <v>1300</v>
      </c>
      <c r="Q4720" t="s">
        <v>2034</v>
      </c>
      <c r="R4720" t="s">
        <v>196</v>
      </c>
      <c r="S4720" t="s">
        <v>134</v>
      </c>
      <c r="T4720" t="s">
        <v>44</v>
      </c>
      <c r="U4720" s="1">
        <v>43696</v>
      </c>
      <c r="V4720" s="1">
        <v>43732</v>
      </c>
      <c r="W4720" t="s">
        <v>103</v>
      </c>
      <c r="X4720" t="s">
        <v>905</v>
      </c>
      <c r="Y4720">
        <v>6</v>
      </c>
      <c r="Z4720">
        <v>6</v>
      </c>
      <c r="AA4720">
        <v>15</v>
      </c>
      <c r="AB4720">
        <v>40</v>
      </c>
      <c r="AD4720">
        <f>IF(ISBLANK(Source[[#This Row],[CrosslistID]]),1,1/COUNTIFS(Source[CrosslistID],Source[[#This Row],[CrosslistID]],Source[TermDesc],Source[[#This Row],[TermDesc]]))</f>
        <v>1</v>
      </c>
      <c r="AG4720">
        <v>0</v>
      </c>
      <c r="AH4720">
        <v>40</v>
      </c>
      <c r="AI4720">
        <v>0.99</v>
      </c>
      <c r="AJ4720">
        <v>1.1879999999999999</v>
      </c>
      <c r="AK4720">
        <v>0.29709999999999998</v>
      </c>
      <c r="AL47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20">
        <f>IF(AND(Source[[#This Row],[Credit_Noncredit]]="Noncredit",Source[[#This Row],[FTEF]]&gt;0),Source[[#This Row],[NC XLST FTES]]*525/(437.5*Source[[#This Row],[FTEF]]),0)</f>
        <v>0</v>
      </c>
      <c r="AN4720">
        <f>IF(Source[[#This Row],[Credit_Noncredit]]="Credit",Source[[#This Row],[Census Enrollment]],Source[[#This Row],[Noncredit Avg. Attendance]])</f>
        <v>6</v>
      </c>
    </row>
    <row r="4721" spans="1:40" x14ac:dyDescent="0.25">
      <c r="A4721" t="s">
        <v>1914</v>
      </c>
      <c r="B4721" t="s">
        <v>886</v>
      </c>
      <c r="C4721" t="s">
        <v>55</v>
      </c>
      <c r="D4721" t="s">
        <v>192</v>
      </c>
      <c r="E4721" s="4">
        <v>77378</v>
      </c>
      <c r="F4721" s="4" t="s">
        <v>1035</v>
      </c>
      <c r="G4721" s="4" t="s">
        <v>1249</v>
      </c>
      <c r="H4721" t="str">
        <f>CONCATENATE(Source[[#This Row],[Subject]],TRIM(Source[[#This Row],[Course]]))</f>
        <v>CAHS20B</v>
      </c>
      <c r="I4721" t="str">
        <f>VLOOKUP(Source[[#This Row],[SubjCrse]],'Courses and Categories'!$E$2:$G$1816,3,FALSE)</f>
        <v>Credit CTE</v>
      </c>
      <c r="J4721">
        <v>3</v>
      </c>
      <c r="K4721" t="s">
        <v>2245</v>
      </c>
      <c r="L4721" t="s">
        <v>39</v>
      </c>
      <c r="M4721" t="s">
        <v>903</v>
      </c>
      <c r="N4721" t="s">
        <v>63</v>
      </c>
      <c r="O4721">
        <v>810</v>
      </c>
      <c r="P4721">
        <v>900</v>
      </c>
      <c r="Q4721" t="s">
        <v>2034</v>
      </c>
      <c r="R4721" t="s">
        <v>196</v>
      </c>
      <c r="S4721" t="s">
        <v>134</v>
      </c>
      <c r="T4721" t="s">
        <v>44</v>
      </c>
      <c r="U4721" s="1">
        <v>43733</v>
      </c>
      <c r="V4721" s="1">
        <v>43769</v>
      </c>
      <c r="W4721" t="s">
        <v>103</v>
      </c>
      <c r="X4721" t="s">
        <v>905</v>
      </c>
      <c r="Y4721">
        <v>7</v>
      </c>
      <c r="Z4721">
        <v>7</v>
      </c>
      <c r="AA4721">
        <v>15</v>
      </c>
      <c r="AB4721">
        <v>46.666699999999999</v>
      </c>
      <c r="AD4721">
        <f>IF(ISBLANK(Source[[#This Row],[CrosslistID]]),1,1/COUNTIFS(Source[CrosslistID],Source[[#This Row],[CrosslistID]],Source[TermDesc],Source[[#This Row],[TermDesc]]))</f>
        <v>1</v>
      </c>
      <c r="AG4721">
        <v>0</v>
      </c>
      <c r="AH4721">
        <v>46.666699999999999</v>
      </c>
      <c r="AI4721">
        <v>0.24</v>
      </c>
      <c r="AJ4721">
        <v>0.28000000000000003</v>
      </c>
      <c r="AK4721">
        <v>8.7599999999999997E-2</v>
      </c>
      <c r="AL47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21">
        <f>IF(AND(Source[[#This Row],[Credit_Noncredit]]="Noncredit",Source[[#This Row],[FTEF]]&gt;0),Source[[#This Row],[NC XLST FTES]]*525/(437.5*Source[[#This Row],[FTEF]]),0)</f>
        <v>0</v>
      </c>
      <c r="AN4721">
        <f>IF(Source[[#This Row],[Credit_Noncredit]]="Credit",Source[[#This Row],[Census Enrollment]],Source[[#This Row],[Noncredit Avg. Attendance]])</f>
        <v>7</v>
      </c>
    </row>
    <row r="4722" spans="1:40" x14ac:dyDescent="0.25">
      <c r="A4722" t="s">
        <v>1914</v>
      </c>
      <c r="B4722" t="s">
        <v>886</v>
      </c>
      <c r="C4722" t="s">
        <v>55</v>
      </c>
      <c r="D4722" t="s">
        <v>192</v>
      </c>
      <c r="E4722" s="4">
        <v>77396</v>
      </c>
      <c r="F4722" s="4" t="s">
        <v>1035</v>
      </c>
      <c r="G4722" s="4" t="s">
        <v>1249</v>
      </c>
      <c r="H4722" t="str">
        <f>CONCATENATE(Source[[#This Row],[Subject]],TRIM(Source[[#This Row],[Course]]))</f>
        <v>CAHS20B</v>
      </c>
      <c r="I4722" t="str">
        <f>VLOOKUP(Source[[#This Row],[SubjCrse]],'Courses and Categories'!$E$2:$G$1816,3,FALSE)</f>
        <v>Credit CTE</v>
      </c>
      <c r="J4722">
        <v>4</v>
      </c>
      <c r="K4722" t="s">
        <v>2245</v>
      </c>
      <c r="L4722" t="s">
        <v>39</v>
      </c>
      <c r="M4722" t="s">
        <v>1063</v>
      </c>
      <c r="N4722" t="s">
        <v>195</v>
      </c>
      <c r="O4722">
        <v>910</v>
      </c>
      <c r="P4722">
        <v>1300</v>
      </c>
      <c r="Q4722" t="s">
        <v>2034</v>
      </c>
      <c r="R4722" t="s">
        <v>196</v>
      </c>
      <c r="S4722" t="s">
        <v>134</v>
      </c>
      <c r="T4722" t="s">
        <v>44</v>
      </c>
      <c r="U4722" s="1">
        <v>43733</v>
      </c>
      <c r="V4722" s="1">
        <v>43769</v>
      </c>
      <c r="W4722" t="s">
        <v>103</v>
      </c>
      <c r="X4722" t="s">
        <v>905</v>
      </c>
      <c r="Y4722">
        <v>7</v>
      </c>
      <c r="Z4722">
        <v>7</v>
      </c>
      <c r="AA4722">
        <v>15</v>
      </c>
      <c r="AB4722">
        <v>46.666699999999999</v>
      </c>
      <c r="AD4722">
        <f>IF(ISBLANK(Source[[#This Row],[CrosslistID]]),1,1/COUNTIFS(Source[CrosslistID],Source[[#This Row],[CrosslistID]],Source[TermDesc],Source[[#This Row],[TermDesc]]))</f>
        <v>1</v>
      </c>
      <c r="AG4722">
        <v>0</v>
      </c>
      <c r="AH4722">
        <v>46.666699999999999</v>
      </c>
      <c r="AI4722">
        <v>1.1890000000000001</v>
      </c>
      <c r="AJ4722">
        <v>1.3872</v>
      </c>
      <c r="AK4722">
        <v>0.29709999999999998</v>
      </c>
      <c r="AL47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22">
        <f>IF(AND(Source[[#This Row],[Credit_Noncredit]]="Noncredit",Source[[#This Row],[FTEF]]&gt;0),Source[[#This Row],[NC XLST FTES]]*525/(437.5*Source[[#This Row],[FTEF]]),0)</f>
        <v>0</v>
      </c>
      <c r="AN4722">
        <f>IF(Source[[#This Row],[Credit_Noncredit]]="Credit",Source[[#This Row],[Census Enrollment]],Source[[#This Row],[Noncredit Avg. Attendance]])</f>
        <v>7</v>
      </c>
    </row>
    <row r="4723" spans="1:40" x14ac:dyDescent="0.25">
      <c r="A4723" t="s">
        <v>1914</v>
      </c>
      <c r="B4723" t="s">
        <v>886</v>
      </c>
      <c r="C4723" t="s">
        <v>55</v>
      </c>
      <c r="D4723" t="s">
        <v>192</v>
      </c>
      <c r="E4723" s="4">
        <v>77890</v>
      </c>
      <c r="F4723" s="4" t="s">
        <v>1035</v>
      </c>
      <c r="G4723" s="4" t="s">
        <v>1249</v>
      </c>
      <c r="H4723" t="str">
        <f>CONCATENATE(Source[[#This Row],[Subject]],TRIM(Source[[#This Row],[Course]]))</f>
        <v>CAHS20B</v>
      </c>
      <c r="I4723" t="str">
        <f>VLOOKUP(Source[[#This Row],[SubjCrse]],'Courses and Categories'!$E$2:$G$1816,3,FALSE)</f>
        <v>Credit CTE</v>
      </c>
      <c r="J4723">
        <v>5</v>
      </c>
      <c r="K4723" t="s">
        <v>2245</v>
      </c>
      <c r="L4723" t="s">
        <v>39</v>
      </c>
      <c r="M4723" t="s">
        <v>903</v>
      </c>
      <c r="N4723" t="s">
        <v>63</v>
      </c>
      <c r="O4723">
        <v>810</v>
      </c>
      <c r="P4723">
        <v>900</v>
      </c>
      <c r="Q4723" t="s">
        <v>2034</v>
      </c>
      <c r="R4723" t="s">
        <v>196</v>
      </c>
      <c r="S4723" t="s">
        <v>134</v>
      </c>
      <c r="T4723" t="s">
        <v>44</v>
      </c>
      <c r="U4723" s="1">
        <v>43770</v>
      </c>
      <c r="V4723" s="1">
        <v>43811</v>
      </c>
      <c r="W4723" t="s">
        <v>103</v>
      </c>
      <c r="X4723" t="s">
        <v>905</v>
      </c>
      <c r="Y4723">
        <v>5</v>
      </c>
      <c r="Z4723">
        <v>5</v>
      </c>
      <c r="AA4723">
        <v>15</v>
      </c>
      <c r="AB4723">
        <v>33.333300000000001</v>
      </c>
      <c r="AD4723">
        <f>IF(ISBLANK(Source[[#This Row],[CrosslistID]]),1,1/COUNTIFS(Source[CrosslistID],Source[[#This Row],[CrosslistID]],Source[TermDesc],Source[[#This Row],[TermDesc]]))</f>
        <v>1</v>
      </c>
      <c r="AG4723">
        <v>0</v>
      </c>
      <c r="AH4723">
        <v>33.333300000000001</v>
      </c>
      <c r="AI4723">
        <v>0.16800000000000001</v>
      </c>
      <c r="AJ4723">
        <v>0.21</v>
      </c>
      <c r="AK4723">
        <v>8.7599999999999997E-2</v>
      </c>
      <c r="AL47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23">
        <f>IF(AND(Source[[#This Row],[Credit_Noncredit]]="Noncredit",Source[[#This Row],[FTEF]]&gt;0),Source[[#This Row],[NC XLST FTES]]*525/(437.5*Source[[#This Row],[FTEF]]),0)</f>
        <v>0</v>
      </c>
      <c r="AN4723">
        <f>IF(Source[[#This Row],[Credit_Noncredit]]="Credit",Source[[#This Row],[Census Enrollment]],Source[[#This Row],[Noncredit Avg. Attendance]])</f>
        <v>5</v>
      </c>
    </row>
    <row r="4724" spans="1:40" x14ac:dyDescent="0.25">
      <c r="A4724" t="s">
        <v>1914</v>
      </c>
      <c r="B4724" t="s">
        <v>886</v>
      </c>
      <c r="C4724" t="s">
        <v>55</v>
      </c>
      <c r="D4724" t="s">
        <v>192</v>
      </c>
      <c r="E4724" s="4">
        <v>77891</v>
      </c>
      <c r="F4724" s="4" t="s">
        <v>1035</v>
      </c>
      <c r="G4724" s="4" t="s">
        <v>1249</v>
      </c>
      <c r="H4724" t="str">
        <f>CONCATENATE(Source[[#This Row],[Subject]],TRIM(Source[[#This Row],[Course]]))</f>
        <v>CAHS20B</v>
      </c>
      <c r="I4724" t="str">
        <f>VLOOKUP(Source[[#This Row],[SubjCrse]],'Courses and Categories'!$E$2:$G$1816,3,FALSE)</f>
        <v>Credit CTE</v>
      </c>
      <c r="J4724">
        <v>6</v>
      </c>
      <c r="K4724" t="s">
        <v>2245</v>
      </c>
      <c r="L4724" t="s">
        <v>39</v>
      </c>
      <c r="M4724" t="s">
        <v>1063</v>
      </c>
      <c r="N4724" t="s">
        <v>195</v>
      </c>
      <c r="O4724">
        <v>910</v>
      </c>
      <c r="P4724">
        <v>1300</v>
      </c>
      <c r="Q4724" t="s">
        <v>2034</v>
      </c>
      <c r="R4724" t="s">
        <v>196</v>
      </c>
      <c r="S4724" t="s">
        <v>134</v>
      </c>
      <c r="T4724" t="s">
        <v>44</v>
      </c>
      <c r="U4724" s="1">
        <v>43770</v>
      </c>
      <c r="V4724" s="1">
        <v>43811</v>
      </c>
      <c r="W4724" t="s">
        <v>103</v>
      </c>
      <c r="X4724" t="s">
        <v>905</v>
      </c>
      <c r="Y4724">
        <v>5</v>
      </c>
      <c r="Z4724">
        <v>5</v>
      </c>
      <c r="AA4724">
        <v>15</v>
      </c>
      <c r="AB4724">
        <v>33.333300000000001</v>
      </c>
      <c r="AD4724">
        <f>IF(ISBLANK(Source[[#This Row],[CrosslistID]]),1,1/COUNTIFS(Source[CrosslistID],Source[[#This Row],[CrosslistID]],Source[TermDesc],Source[[#This Row],[TermDesc]]))</f>
        <v>1</v>
      </c>
      <c r="AG4724">
        <v>0</v>
      </c>
      <c r="AH4724">
        <v>33.333300000000001</v>
      </c>
      <c r="AI4724">
        <v>0.82299999999999995</v>
      </c>
      <c r="AJ4724">
        <v>1.0287999999999999</v>
      </c>
      <c r="AK4724">
        <v>0.29709999999999998</v>
      </c>
      <c r="AL47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24">
        <f>IF(AND(Source[[#This Row],[Credit_Noncredit]]="Noncredit",Source[[#This Row],[FTEF]]&gt;0),Source[[#This Row],[NC XLST FTES]]*525/(437.5*Source[[#This Row],[FTEF]]),0)</f>
        <v>0</v>
      </c>
      <c r="AN4724">
        <f>IF(Source[[#This Row],[Credit_Noncredit]]="Credit",Source[[#This Row],[Census Enrollment]],Source[[#This Row],[Noncredit Avg. Attendance]])</f>
        <v>5</v>
      </c>
    </row>
    <row r="4725" spans="1:40" x14ac:dyDescent="0.25">
      <c r="A4725" t="s">
        <v>1914</v>
      </c>
      <c r="B4725" t="s">
        <v>886</v>
      </c>
      <c r="C4725" t="s">
        <v>55</v>
      </c>
      <c r="D4725" t="s">
        <v>192</v>
      </c>
      <c r="E4725" s="4">
        <v>77892</v>
      </c>
      <c r="F4725" s="4" t="s">
        <v>1035</v>
      </c>
      <c r="G4725" s="4" t="s">
        <v>2246</v>
      </c>
      <c r="H4725" t="str">
        <f>CONCATENATE(Source[[#This Row],[Subject]],TRIM(Source[[#This Row],[Course]]))</f>
        <v>CAHS20C</v>
      </c>
      <c r="I4725" t="str">
        <f>VLOOKUP(Source[[#This Row],[SubjCrse]],'Courses and Categories'!$E$2:$G$1816,3,FALSE)</f>
        <v>Credit CTE</v>
      </c>
      <c r="J4725">
        <v>1</v>
      </c>
      <c r="K4725" t="s">
        <v>2247</v>
      </c>
      <c r="L4725" t="s">
        <v>39</v>
      </c>
      <c r="M4725" t="s">
        <v>903</v>
      </c>
      <c r="N4725" t="s">
        <v>63</v>
      </c>
      <c r="O4725">
        <v>810</v>
      </c>
      <c r="P4725">
        <v>900</v>
      </c>
      <c r="Q4725" t="s">
        <v>2034</v>
      </c>
      <c r="R4725" t="s">
        <v>196</v>
      </c>
      <c r="S4725" t="s">
        <v>134</v>
      </c>
      <c r="T4725" t="s">
        <v>44</v>
      </c>
      <c r="U4725" s="1">
        <v>43696</v>
      </c>
      <c r="V4725" s="1">
        <v>43732</v>
      </c>
      <c r="W4725" t="s">
        <v>2248</v>
      </c>
      <c r="X4725" t="s">
        <v>905</v>
      </c>
      <c r="Y4725">
        <v>6</v>
      </c>
      <c r="Z4725">
        <v>5</v>
      </c>
      <c r="AA4725">
        <v>15</v>
      </c>
      <c r="AB4725">
        <v>33.333300000000001</v>
      </c>
      <c r="AD4725">
        <f>IF(ISBLANK(Source[[#This Row],[CrosslistID]]),1,1/COUNTIFS(Source[CrosslistID],Source[[#This Row],[CrosslistID]],Source[TermDesc],Source[[#This Row],[TermDesc]]))</f>
        <v>1</v>
      </c>
      <c r="AG4725">
        <v>0</v>
      </c>
      <c r="AH4725">
        <v>33.333300000000001</v>
      </c>
      <c r="AI4725">
        <v>0.2</v>
      </c>
      <c r="AJ4725">
        <v>0.24</v>
      </c>
      <c r="AK4725">
        <v>9.1399999999999995E-2</v>
      </c>
      <c r="AL47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25">
        <f>IF(AND(Source[[#This Row],[Credit_Noncredit]]="Noncredit",Source[[#This Row],[FTEF]]&gt;0),Source[[#This Row],[NC XLST FTES]]*525/(437.5*Source[[#This Row],[FTEF]]),0)</f>
        <v>0</v>
      </c>
      <c r="AN4725">
        <f>IF(Source[[#This Row],[Credit_Noncredit]]="Credit",Source[[#This Row],[Census Enrollment]],Source[[#This Row],[Noncredit Avg. Attendance]])</f>
        <v>6</v>
      </c>
    </row>
    <row r="4726" spans="1:40" x14ac:dyDescent="0.25">
      <c r="A4726" t="s">
        <v>1914</v>
      </c>
      <c r="B4726" t="s">
        <v>886</v>
      </c>
      <c r="C4726" t="s">
        <v>55</v>
      </c>
      <c r="D4726" t="s">
        <v>192</v>
      </c>
      <c r="E4726" s="4">
        <v>77893</v>
      </c>
      <c r="F4726" s="4" t="s">
        <v>1035</v>
      </c>
      <c r="G4726" s="4" t="s">
        <v>2246</v>
      </c>
      <c r="H4726" t="str">
        <f>CONCATENATE(Source[[#This Row],[Subject]],TRIM(Source[[#This Row],[Course]]))</f>
        <v>CAHS20C</v>
      </c>
      <c r="I4726" t="str">
        <f>VLOOKUP(Source[[#This Row],[SubjCrse]],'Courses and Categories'!$E$2:$G$1816,3,FALSE)</f>
        <v>Credit CTE</v>
      </c>
      <c r="J4726">
        <v>2</v>
      </c>
      <c r="K4726" t="s">
        <v>2247</v>
      </c>
      <c r="L4726" t="s">
        <v>39</v>
      </c>
      <c r="M4726" t="s">
        <v>1063</v>
      </c>
      <c r="N4726" t="s">
        <v>202</v>
      </c>
      <c r="O4726" t="s">
        <v>208</v>
      </c>
      <c r="P4726" t="s">
        <v>2249</v>
      </c>
      <c r="Q4726" t="s">
        <v>2228</v>
      </c>
      <c r="R4726" t="s">
        <v>196</v>
      </c>
      <c r="S4726" t="s">
        <v>134</v>
      </c>
      <c r="T4726" t="s">
        <v>44</v>
      </c>
      <c r="U4726" s="1">
        <v>43696</v>
      </c>
      <c r="V4726" s="1">
        <v>43732</v>
      </c>
      <c r="W4726" t="s">
        <v>2250</v>
      </c>
      <c r="X4726" t="s">
        <v>905</v>
      </c>
      <c r="Y4726">
        <v>6</v>
      </c>
      <c r="Z4726">
        <v>5</v>
      </c>
      <c r="AA4726">
        <v>15</v>
      </c>
      <c r="AB4726">
        <v>33.333300000000001</v>
      </c>
      <c r="AD4726">
        <f>IF(ISBLANK(Source[[#This Row],[CrosslistID]]),1,1/COUNTIFS(Source[CrosslistID],Source[[#This Row],[CrosslistID]],Source[TermDesc],Source[[#This Row],[TermDesc]]))</f>
        <v>1</v>
      </c>
      <c r="AG4726">
        <v>0</v>
      </c>
      <c r="AH4726">
        <v>33.333300000000001</v>
      </c>
      <c r="AI4726">
        <v>0.99</v>
      </c>
      <c r="AJ4726">
        <v>1.1879999999999999</v>
      </c>
      <c r="AK4726">
        <v>0.29420000000000002</v>
      </c>
      <c r="AL47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26">
        <f>IF(AND(Source[[#This Row],[Credit_Noncredit]]="Noncredit",Source[[#This Row],[FTEF]]&gt;0),Source[[#This Row],[NC XLST FTES]]*525/(437.5*Source[[#This Row],[FTEF]]),0)</f>
        <v>0</v>
      </c>
      <c r="AN4726">
        <f>IF(Source[[#This Row],[Credit_Noncredit]]="Credit",Source[[#This Row],[Census Enrollment]],Source[[#This Row],[Noncredit Avg. Attendance]])</f>
        <v>6</v>
      </c>
    </row>
    <row r="4727" spans="1:40" x14ac:dyDescent="0.25">
      <c r="A4727" t="s">
        <v>1914</v>
      </c>
      <c r="B4727" t="s">
        <v>886</v>
      </c>
      <c r="C4727" t="s">
        <v>55</v>
      </c>
      <c r="D4727" t="s">
        <v>192</v>
      </c>
      <c r="E4727" s="4">
        <v>77380</v>
      </c>
      <c r="F4727" s="4" t="s">
        <v>1035</v>
      </c>
      <c r="G4727" s="4" t="s">
        <v>2246</v>
      </c>
      <c r="H4727" t="str">
        <f>CONCATENATE(Source[[#This Row],[Subject]],TRIM(Source[[#This Row],[Course]]))</f>
        <v>CAHS20C</v>
      </c>
      <c r="I4727" t="str">
        <f>VLOOKUP(Source[[#This Row],[SubjCrse]],'Courses and Categories'!$E$2:$G$1816,3,FALSE)</f>
        <v>Credit CTE</v>
      </c>
      <c r="J4727">
        <v>3</v>
      </c>
      <c r="K4727" t="s">
        <v>2247</v>
      </c>
      <c r="L4727" t="s">
        <v>39</v>
      </c>
      <c r="M4727" t="s">
        <v>903</v>
      </c>
      <c r="N4727" t="s">
        <v>63</v>
      </c>
      <c r="O4727">
        <v>810</v>
      </c>
      <c r="P4727">
        <v>900</v>
      </c>
      <c r="Q4727" t="s">
        <v>2239</v>
      </c>
      <c r="R4727" t="s">
        <v>196</v>
      </c>
      <c r="S4727" t="s">
        <v>134</v>
      </c>
      <c r="T4727" t="s">
        <v>44</v>
      </c>
      <c r="U4727" s="1">
        <v>43733</v>
      </c>
      <c r="V4727" s="1">
        <v>43769</v>
      </c>
      <c r="W4727" t="s">
        <v>2248</v>
      </c>
      <c r="X4727" t="s">
        <v>905</v>
      </c>
      <c r="Y4727">
        <v>4</v>
      </c>
      <c r="Z4727">
        <v>4</v>
      </c>
      <c r="AA4727">
        <v>15</v>
      </c>
      <c r="AB4727">
        <v>26.666699999999999</v>
      </c>
      <c r="AD4727">
        <f>IF(ISBLANK(Source[[#This Row],[CrosslistID]]),1,1/COUNTIFS(Source[CrosslistID],Source[[#This Row],[CrosslistID]],Source[TermDesc],Source[[#This Row],[TermDesc]]))</f>
        <v>1</v>
      </c>
      <c r="AG4727">
        <v>0</v>
      </c>
      <c r="AH4727">
        <v>26.666699999999999</v>
      </c>
      <c r="AI4727">
        <v>0.12</v>
      </c>
      <c r="AJ4727">
        <v>0.16</v>
      </c>
      <c r="AK4727">
        <v>9.1399999999999995E-2</v>
      </c>
      <c r="AL47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27">
        <f>IF(AND(Source[[#This Row],[Credit_Noncredit]]="Noncredit",Source[[#This Row],[FTEF]]&gt;0),Source[[#This Row],[NC XLST FTES]]*525/(437.5*Source[[#This Row],[FTEF]]),0)</f>
        <v>0</v>
      </c>
      <c r="AN4727">
        <f>IF(Source[[#This Row],[Credit_Noncredit]]="Credit",Source[[#This Row],[Census Enrollment]],Source[[#This Row],[Noncredit Avg. Attendance]])</f>
        <v>4</v>
      </c>
    </row>
    <row r="4728" spans="1:40" x14ac:dyDescent="0.25">
      <c r="A4728" t="s">
        <v>1914</v>
      </c>
      <c r="B4728" t="s">
        <v>886</v>
      </c>
      <c r="C4728" t="s">
        <v>55</v>
      </c>
      <c r="D4728" t="s">
        <v>192</v>
      </c>
      <c r="E4728" s="4">
        <v>77399</v>
      </c>
      <c r="F4728" s="4" t="s">
        <v>1035</v>
      </c>
      <c r="G4728" s="4" t="s">
        <v>2246</v>
      </c>
      <c r="H4728" t="str">
        <f>CONCATENATE(Source[[#This Row],[Subject]],TRIM(Source[[#This Row],[Course]]))</f>
        <v>CAHS20C</v>
      </c>
      <c r="I4728" t="str">
        <f>VLOOKUP(Source[[#This Row],[SubjCrse]],'Courses and Categories'!$E$2:$G$1816,3,FALSE)</f>
        <v>Credit CTE</v>
      </c>
      <c r="J4728">
        <v>4</v>
      </c>
      <c r="K4728" t="s">
        <v>2247</v>
      </c>
      <c r="L4728" t="s">
        <v>39</v>
      </c>
      <c r="M4728" t="s">
        <v>1063</v>
      </c>
      <c r="N4728" t="s">
        <v>202</v>
      </c>
      <c r="O4728" t="s">
        <v>208</v>
      </c>
      <c r="P4728" t="s">
        <v>2249</v>
      </c>
      <c r="Q4728" t="s">
        <v>2228</v>
      </c>
      <c r="R4728" t="s">
        <v>196</v>
      </c>
      <c r="S4728" t="s">
        <v>134</v>
      </c>
      <c r="T4728" t="s">
        <v>44</v>
      </c>
      <c r="U4728" s="1">
        <v>43733</v>
      </c>
      <c r="V4728" s="1">
        <v>43769</v>
      </c>
      <c r="W4728" t="s">
        <v>2250</v>
      </c>
      <c r="X4728" t="s">
        <v>905</v>
      </c>
      <c r="Y4728">
        <v>4</v>
      </c>
      <c r="Z4728">
        <v>4</v>
      </c>
      <c r="AA4728">
        <v>15</v>
      </c>
      <c r="AB4728">
        <v>26.666699999999999</v>
      </c>
      <c r="AD4728">
        <f>IF(ISBLANK(Source[[#This Row],[CrosslistID]]),1,1/COUNTIFS(Source[CrosslistID],Source[[#This Row],[CrosslistID]],Source[TermDesc],Source[[#This Row],[TermDesc]]))</f>
        <v>1</v>
      </c>
      <c r="AG4728">
        <v>0</v>
      </c>
      <c r="AH4728">
        <v>26.666699999999999</v>
      </c>
      <c r="AI4728">
        <v>0.59399999999999997</v>
      </c>
      <c r="AJ4728">
        <v>0.79200000000000004</v>
      </c>
      <c r="AK4728">
        <v>0.29709999999999998</v>
      </c>
      <c r="AL47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28">
        <f>IF(AND(Source[[#This Row],[Credit_Noncredit]]="Noncredit",Source[[#This Row],[FTEF]]&gt;0),Source[[#This Row],[NC XLST FTES]]*525/(437.5*Source[[#This Row],[FTEF]]),0)</f>
        <v>0</v>
      </c>
      <c r="AN4728">
        <f>IF(Source[[#This Row],[Credit_Noncredit]]="Credit",Source[[#This Row],[Census Enrollment]],Source[[#This Row],[Noncredit Avg. Attendance]])</f>
        <v>4</v>
      </c>
    </row>
    <row r="4729" spans="1:40" x14ac:dyDescent="0.25">
      <c r="A4729" t="s">
        <v>1914</v>
      </c>
      <c r="B4729" t="s">
        <v>886</v>
      </c>
      <c r="C4729" t="s">
        <v>55</v>
      </c>
      <c r="D4729" t="s">
        <v>192</v>
      </c>
      <c r="E4729" s="4">
        <v>77381</v>
      </c>
      <c r="F4729" s="4" t="s">
        <v>1035</v>
      </c>
      <c r="G4729" s="4" t="s">
        <v>2246</v>
      </c>
      <c r="H4729" t="str">
        <f>CONCATENATE(Source[[#This Row],[Subject]],TRIM(Source[[#This Row],[Course]]))</f>
        <v>CAHS20C</v>
      </c>
      <c r="I4729" t="str">
        <f>VLOOKUP(Source[[#This Row],[SubjCrse]],'Courses and Categories'!$E$2:$G$1816,3,FALSE)</f>
        <v>Credit CTE</v>
      </c>
      <c r="J4729">
        <v>5</v>
      </c>
      <c r="K4729" t="s">
        <v>2247</v>
      </c>
      <c r="L4729" t="s">
        <v>39</v>
      </c>
      <c r="M4729" t="s">
        <v>903</v>
      </c>
      <c r="N4729" t="s">
        <v>63</v>
      </c>
      <c r="O4729">
        <v>810</v>
      </c>
      <c r="P4729">
        <v>900</v>
      </c>
      <c r="Q4729" t="s">
        <v>2034</v>
      </c>
      <c r="R4729" t="s">
        <v>196</v>
      </c>
      <c r="S4729" t="s">
        <v>134</v>
      </c>
      <c r="T4729" t="s">
        <v>44</v>
      </c>
      <c r="U4729" s="1">
        <v>43770</v>
      </c>
      <c r="V4729" s="1">
        <v>43811</v>
      </c>
      <c r="W4729" t="s">
        <v>2248</v>
      </c>
      <c r="X4729" t="s">
        <v>905</v>
      </c>
      <c r="Y4729">
        <v>7</v>
      </c>
      <c r="Z4729">
        <v>7</v>
      </c>
      <c r="AA4729">
        <v>15</v>
      </c>
      <c r="AB4729">
        <v>46.666699999999999</v>
      </c>
      <c r="AD4729">
        <f>IF(ISBLANK(Source[[#This Row],[CrosslistID]]),1,1/COUNTIFS(Source[CrosslistID],Source[[#This Row],[CrosslistID]],Source[TermDesc],Source[[#This Row],[TermDesc]]))</f>
        <v>1</v>
      </c>
      <c r="AG4729">
        <v>0</v>
      </c>
      <c r="AH4729">
        <v>46.666699999999999</v>
      </c>
      <c r="AI4729">
        <v>0.251</v>
      </c>
      <c r="AJ4729">
        <v>0.2928</v>
      </c>
      <c r="AK4729">
        <v>9.1399999999999995E-2</v>
      </c>
      <c r="AL47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29">
        <f>IF(AND(Source[[#This Row],[Credit_Noncredit]]="Noncredit",Source[[#This Row],[FTEF]]&gt;0),Source[[#This Row],[NC XLST FTES]]*525/(437.5*Source[[#This Row],[FTEF]]),0)</f>
        <v>0</v>
      </c>
      <c r="AN4729">
        <f>IF(Source[[#This Row],[Credit_Noncredit]]="Credit",Source[[#This Row],[Census Enrollment]],Source[[#This Row],[Noncredit Avg. Attendance]])</f>
        <v>7</v>
      </c>
    </row>
    <row r="4730" spans="1:40" x14ac:dyDescent="0.25">
      <c r="A4730" t="s">
        <v>1914</v>
      </c>
      <c r="B4730" t="s">
        <v>886</v>
      </c>
      <c r="C4730" t="s">
        <v>55</v>
      </c>
      <c r="D4730" t="s">
        <v>192</v>
      </c>
      <c r="E4730" s="4">
        <v>77400</v>
      </c>
      <c r="F4730" s="4" t="s">
        <v>1035</v>
      </c>
      <c r="G4730" s="4" t="s">
        <v>2246</v>
      </c>
      <c r="H4730" t="str">
        <f>CONCATENATE(Source[[#This Row],[Subject]],TRIM(Source[[#This Row],[Course]]))</f>
        <v>CAHS20C</v>
      </c>
      <c r="I4730" t="str">
        <f>VLOOKUP(Source[[#This Row],[SubjCrse]],'Courses and Categories'!$E$2:$G$1816,3,FALSE)</f>
        <v>Credit CTE</v>
      </c>
      <c r="J4730">
        <v>6</v>
      </c>
      <c r="K4730" t="s">
        <v>2247</v>
      </c>
      <c r="L4730" t="s">
        <v>39</v>
      </c>
      <c r="M4730" t="s">
        <v>1063</v>
      </c>
      <c r="N4730" t="s">
        <v>202</v>
      </c>
      <c r="O4730" t="s">
        <v>208</v>
      </c>
      <c r="P4730" t="s">
        <v>2249</v>
      </c>
      <c r="Q4730" t="s">
        <v>2228</v>
      </c>
      <c r="R4730" t="s">
        <v>196</v>
      </c>
      <c r="S4730" t="s">
        <v>134</v>
      </c>
      <c r="T4730" t="s">
        <v>44</v>
      </c>
      <c r="U4730" s="1">
        <v>43770</v>
      </c>
      <c r="V4730" s="1">
        <v>43811</v>
      </c>
      <c r="W4730" t="s">
        <v>2250</v>
      </c>
      <c r="X4730" t="s">
        <v>905</v>
      </c>
      <c r="Y4730">
        <v>7</v>
      </c>
      <c r="Z4730">
        <v>7</v>
      </c>
      <c r="AA4730">
        <v>15</v>
      </c>
      <c r="AB4730">
        <v>46.666699999999999</v>
      </c>
      <c r="AD4730">
        <f>IF(ISBLANK(Source[[#This Row],[CrosslistID]]),1,1/COUNTIFS(Source[CrosslistID],Source[[#This Row],[CrosslistID]],Source[TermDesc],Source[[#This Row],[TermDesc]]))</f>
        <v>1</v>
      </c>
      <c r="AG4730">
        <v>0</v>
      </c>
      <c r="AH4730">
        <v>46.666699999999999</v>
      </c>
      <c r="AI4730">
        <v>1.234</v>
      </c>
      <c r="AJ4730">
        <v>1.4397</v>
      </c>
      <c r="AK4730">
        <v>0.29709999999999998</v>
      </c>
      <c r="AL47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30">
        <f>IF(AND(Source[[#This Row],[Credit_Noncredit]]="Noncredit",Source[[#This Row],[FTEF]]&gt;0),Source[[#This Row],[NC XLST FTES]]*525/(437.5*Source[[#This Row],[FTEF]]),0)</f>
        <v>0</v>
      </c>
      <c r="AN4730">
        <f>IF(Source[[#This Row],[Credit_Noncredit]]="Credit",Source[[#This Row],[Census Enrollment]],Source[[#This Row],[Noncredit Avg. Attendance]])</f>
        <v>7</v>
      </c>
    </row>
    <row r="4731" spans="1:40" x14ac:dyDescent="0.25">
      <c r="A4731" t="s">
        <v>1914</v>
      </c>
      <c r="B4731" t="s">
        <v>886</v>
      </c>
      <c r="C4731" t="s">
        <v>55</v>
      </c>
      <c r="D4731" t="s">
        <v>192</v>
      </c>
      <c r="E4731" s="4">
        <v>70429</v>
      </c>
      <c r="F4731" s="4" t="s">
        <v>1035</v>
      </c>
      <c r="G4731" s="4">
        <v>21</v>
      </c>
      <c r="H4731" t="str">
        <f>CONCATENATE(Source[[#This Row],[Subject]],TRIM(Source[[#This Row],[Course]]))</f>
        <v>CAHS21</v>
      </c>
      <c r="I4731" t="str">
        <f>VLOOKUP(Source[[#This Row],[SubjCrse]],'Courses and Categories'!$E$2:$G$1816,3,FALSE)</f>
        <v>Credit CTE</v>
      </c>
      <c r="J4731">
        <v>1</v>
      </c>
      <c r="K4731" t="s">
        <v>2251</v>
      </c>
      <c r="L4731" t="s">
        <v>39</v>
      </c>
      <c r="M4731" t="s">
        <v>903</v>
      </c>
      <c r="N4731" t="s">
        <v>91</v>
      </c>
      <c r="O4731">
        <v>710</v>
      </c>
      <c r="P4731">
        <v>900</v>
      </c>
      <c r="Q4731" t="s">
        <v>2034</v>
      </c>
      <c r="R4731">
        <v>14</v>
      </c>
      <c r="S4731" t="s">
        <v>134</v>
      </c>
      <c r="T4731">
        <v>1</v>
      </c>
      <c r="U4731" s="1">
        <v>43694</v>
      </c>
      <c r="V4731" s="1">
        <v>43819</v>
      </c>
      <c r="W4731" t="s">
        <v>2242</v>
      </c>
      <c r="X4731" t="s">
        <v>1929</v>
      </c>
      <c r="Y4731">
        <v>22</v>
      </c>
      <c r="Z4731">
        <v>22</v>
      </c>
      <c r="AA4731">
        <v>35</v>
      </c>
      <c r="AB4731">
        <v>62.857100000000003</v>
      </c>
      <c r="AD4731">
        <f>IF(ISBLANK(Source[[#This Row],[CrosslistID]]),1,1/COUNTIFS(Source[CrosslistID],Source[[#This Row],[CrosslistID]],Source[TermDesc],Source[[#This Row],[TermDesc]]))</f>
        <v>1</v>
      </c>
      <c r="AG4731">
        <v>0</v>
      </c>
      <c r="AH4731">
        <v>62.857100000000003</v>
      </c>
      <c r="AI4731">
        <v>1.2</v>
      </c>
      <c r="AJ4731">
        <v>1.4666999999999999</v>
      </c>
      <c r="AK4731">
        <v>0.1333</v>
      </c>
      <c r="AL47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31">
        <f>IF(AND(Source[[#This Row],[Credit_Noncredit]]="Noncredit",Source[[#This Row],[FTEF]]&gt;0),Source[[#This Row],[NC XLST FTES]]*525/(437.5*Source[[#This Row],[FTEF]]),0)</f>
        <v>0</v>
      </c>
      <c r="AN4731">
        <f>IF(Source[[#This Row],[Credit_Noncredit]]="Credit",Source[[#This Row],[Census Enrollment]],Source[[#This Row],[Noncredit Avg. Attendance]])</f>
        <v>22</v>
      </c>
    </row>
    <row r="4732" spans="1:40" x14ac:dyDescent="0.25">
      <c r="A4732" t="s">
        <v>1914</v>
      </c>
      <c r="B4732" t="s">
        <v>886</v>
      </c>
      <c r="C4732" t="s">
        <v>55</v>
      </c>
      <c r="D4732" t="s">
        <v>192</v>
      </c>
      <c r="E4732" s="4">
        <v>77298</v>
      </c>
      <c r="F4732" s="4" t="s">
        <v>1035</v>
      </c>
      <c r="G4732" s="4" t="s">
        <v>2252</v>
      </c>
      <c r="H4732" t="str">
        <f>CONCATENATE(Source[[#This Row],[Subject]],TRIM(Source[[#This Row],[Course]]))</f>
        <v>CAHS30A</v>
      </c>
      <c r="I4732" t="str">
        <f>VLOOKUP(Source[[#This Row],[SubjCrse]],'Courses and Categories'!$E$2:$G$1816,3,FALSE)</f>
        <v>Credit CTE</v>
      </c>
      <c r="J4732">
        <v>1</v>
      </c>
      <c r="K4732" t="s">
        <v>2253</v>
      </c>
      <c r="L4732" t="s">
        <v>39</v>
      </c>
      <c r="M4732" t="s">
        <v>1046</v>
      </c>
      <c r="N4732" t="s">
        <v>202</v>
      </c>
      <c r="O4732" t="s">
        <v>1680</v>
      </c>
      <c r="P4732" t="s">
        <v>2254</v>
      </c>
      <c r="Q4732" t="s">
        <v>2228</v>
      </c>
      <c r="R4732" t="s">
        <v>2255</v>
      </c>
      <c r="S4732" t="s">
        <v>134</v>
      </c>
      <c r="T4732" t="s">
        <v>44</v>
      </c>
      <c r="U4732" s="1">
        <v>43696</v>
      </c>
      <c r="V4732" s="1">
        <v>43749</v>
      </c>
      <c r="W4732" t="s">
        <v>2104</v>
      </c>
      <c r="X4732" t="s">
        <v>905</v>
      </c>
      <c r="Y4732">
        <v>5</v>
      </c>
      <c r="Z4732">
        <v>4</v>
      </c>
      <c r="AA4732">
        <v>20</v>
      </c>
      <c r="AB4732">
        <v>20</v>
      </c>
      <c r="AD4732">
        <f>IF(ISBLANK(Source[[#This Row],[CrosslistID]]),1,1/COUNTIFS(Source[CrosslistID],Source[[#This Row],[CrosslistID]],Source[TermDesc],Source[[#This Row],[TermDesc]]))</f>
        <v>1</v>
      </c>
      <c r="AG4732">
        <v>0</v>
      </c>
      <c r="AH4732">
        <v>20</v>
      </c>
      <c r="AI4732">
        <v>0.89100000000000001</v>
      </c>
      <c r="AJ4732">
        <v>1.4850000000000001</v>
      </c>
      <c r="AK4732">
        <v>0.51229999999999998</v>
      </c>
      <c r="AL47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32">
        <f>IF(AND(Source[[#This Row],[Credit_Noncredit]]="Noncredit",Source[[#This Row],[FTEF]]&gt;0),Source[[#This Row],[NC XLST FTES]]*525/(437.5*Source[[#This Row],[FTEF]]),0)</f>
        <v>0</v>
      </c>
      <c r="AN4732">
        <f>IF(Source[[#This Row],[Credit_Noncredit]]="Credit",Source[[#This Row],[Census Enrollment]],Source[[#This Row],[Noncredit Avg. Attendance]])</f>
        <v>5</v>
      </c>
    </row>
    <row r="4733" spans="1:40" x14ac:dyDescent="0.25">
      <c r="A4733" t="s">
        <v>1914</v>
      </c>
      <c r="B4733" t="s">
        <v>886</v>
      </c>
      <c r="C4733" t="s">
        <v>55</v>
      </c>
      <c r="D4733" t="s">
        <v>192</v>
      </c>
      <c r="E4733" s="4">
        <v>77374</v>
      </c>
      <c r="F4733" s="4" t="s">
        <v>1035</v>
      </c>
      <c r="G4733" s="4" t="s">
        <v>2252</v>
      </c>
      <c r="H4733" t="str">
        <f>CONCATENATE(Source[[#This Row],[Subject]],TRIM(Source[[#This Row],[Course]]))</f>
        <v>CAHS30A</v>
      </c>
      <c r="I4733" t="str">
        <f>VLOOKUP(Source[[#This Row],[SubjCrse]],'Courses and Categories'!$E$2:$G$1816,3,FALSE)</f>
        <v>Credit CTE</v>
      </c>
      <c r="J4733">
        <v>2</v>
      </c>
      <c r="K4733" t="s">
        <v>2253</v>
      </c>
      <c r="L4733" t="s">
        <v>39</v>
      </c>
      <c r="M4733" t="s">
        <v>1046</v>
      </c>
      <c r="N4733" t="s">
        <v>195</v>
      </c>
      <c r="O4733">
        <v>1010</v>
      </c>
      <c r="P4733">
        <v>1400</v>
      </c>
      <c r="Q4733" t="s">
        <v>2034</v>
      </c>
      <c r="R4733" t="s">
        <v>2255</v>
      </c>
      <c r="S4733" t="s">
        <v>134</v>
      </c>
      <c r="T4733" t="s">
        <v>44</v>
      </c>
      <c r="U4733" s="1">
        <v>43754</v>
      </c>
      <c r="V4733" s="1">
        <v>43811</v>
      </c>
      <c r="W4733" t="s">
        <v>2098</v>
      </c>
      <c r="X4733" t="s">
        <v>905</v>
      </c>
      <c r="Y4733">
        <v>5</v>
      </c>
      <c r="Z4733">
        <v>5</v>
      </c>
      <c r="AA4733">
        <v>20</v>
      </c>
      <c r="AB4733">
        <v>25</v>
      </c>
      <c r="AD4733">
        <f>IF(ISBLANK(Source[[#This Row],[CrosslistID]]),1,1/COUNTIFS(Source[CrosslistID],Source[[#This Row],[CrosslistID]],Source[TermDesc],Source[[#This Row],[TermDesc]]))</f>
        <v>1</v>
      </c>
      <c r="AG4733">
        <v>0</v>
      </c>
      <c r="AH4733">
        <v>25</v>
      </c>
      <c r="AI4733">
        <v>1.1890000000000001</v>
      </c>
      <c r="AJ4733">
        <v>1.4863</v>
      </c>
      <c r="AK4733">
        <v>0.51229999999999998</v>
      </c>
      <c r="AL47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33">
        <f>IF(AND(Source[[#This Row],[Credit_Noncredit]]="Noncredit",Source[[#This Row],[FTEF]]&gt;0),Source[[#This Row],[NC XLST FTES]]*525/(437.5*Source[[#This Row],[FTEF]]),0)</f>
        <v>0</v>
      </c>
      <c r="AN4733">
        <f>IF(Source[[#This Row],[Credit_Noncredit]]="Credit",Source[[#This Row],[Census Enrollment]],Source[[#This Row],[Noncredit Avg. Attendance]])</f>
        <v>5</v>
      </c>
    </row>
    <row r="4734" spans="1:40" x14ac:dyDescent="0.25">
      <c r="A4734" t="s">
        <v>1914</v>
      </c>
      <c r="B4734" t="s">
        <v>886</v>
      </c>
      <c r="C4734" t="s">
        <v>55</v>
      </c>
      <c r="D4734" t="s">
        <v>192</v>
      </c>
      <c r="E4734" s="4">
        <v>77299</v>
      </c>
      <c r="F4734" s="4" t="s">
        <v>1035</v>
      </c>
      <c r="G4734" s="4" t="s">
        <v>2256</v>
      </c>
      <c r="H4734" t="str">
        <f>CONCATENATE(Source[[#This Row],[Subject]],TRIM(Source[[#This Row],[Course]]))</f>
        <v>CAHS30B</v>
      </c>
      <c r="I4734" t="str">
        <f>VLOOKUP(Source[[#This Row],[SubjCrse]],'Courses and Categories'!$E$2:$G$1816,3,FALSE)</f>
        <v>Credit CTE</v>
      </c>
      <c r="J4734">
        <v>1</v>
      </c>
      <c r="K4734" t="s">
        <v>2253</v>
      </c>
      <c r="L4734" t="s">
        <v>39</v>
      </c>
      <c r="M4734" t="s">
        <v>1046</v>
      </c>
      <c r="N4734" t="s">
        <v>202</v>
      </c>
      <c r="O4734" t="s">
        <v>1680</v>
      </c>
      <c r="P4734" t="s">
        <v>2254</v>
      </c>
      <c r="Q4734" t="s">
        <v>2257</v>
      </c>
      <c r="R4734" t="s">
        <v>196</v>
      </c>
      <c r="S4734" t="s">
        <v>134</v>
      </c>
      <c r="T4734" t="s">
        <v>44</v>
      </c>
      <c r="U4734" s="1">
        <v>43696</v>
      </c>
      <c r="V4734" s="1">
        <v>43749</v>
      </c>
      <c r="W4734" t="s">
        <v>2258</v>
      </c>
      <c r="X4734" t="s">
        <v>905</v>
      </c>
      <c r="Y4734">
        <v>6</v>
      </c>
      <c r="Z4734">
        <v>5</v>
      </c>
      <c r="AA4734">
        <v>20</v>
      </c>
      <c r="AB4734">
        <v>25</v>
      </c>
      <c r="AD4734">
        <f>IF(ISBLANK(Source[[#This Row],[CrosslistID]]),1,1/COUNTIFS(Source[CrosslistID],Source[[#This Row],[CrosslistID]],Source[TermDesc],Source[[#This Row],[TermDesc]]))</f>
        <v>1</v>
      </c>
      <c r="AG4734">
        <v>0</v>
      </c>
      <c r="AH4734">
        <v>25</v>
      </c>
      <c r="AI4734">
        <v>1.486</v>
      </c>
      <c r="AJ4734">
        <v>1.7831999999999999</v>
      </c>
      <c r="AK4734">
        <v>0.51229999999999998</v>
      </c>
      <c r="AL47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34">
        <f>IF(AND(Source[[#This Row],[Credit_Noncredit]]="Noncredit",Source[[#This Row],[FTEF]]&gt;0),Source[[#This Row],[NC XLST FTES]]*525/(437.5*Source[[#This Row],[FTEF]]),0)</f>
        <v>0</v>
      </c>
      <c r="AN4734">
        <f>IF(Source[[#This Row],[Credit_Noncredit]]="Credit",Source[[#This Row],[Census Enrollment]],Source[[#This Row],[Noncredit Avg. Attendance]])</f>
        <v>6</v>
      </c>
    </row>
    <row r="4735" spans="1:40" x14ac:dyDescent="0.25">
      <c r="A4735" t="s">
        <v>1914</v>
      </c>
      <c r="B4735" t="s">
        <v>886</v>
      </c>
      <c r="C4735" t="s">
        <v>55</v>
      </c>
      <c r="D4735" t="s">
        <v>192</v>
      </c>
      <c r="E4735" s="4">
        <v>77375</v>
      </c>
      <c r="F4735" s="4" t="s">
        <v>1035</v>
      </c>
      <c r="G4735" s="4" t="s">
        <v>2256</v>
      </c>
      <c r="H4735" t="str">
        <f>CONCATENATE(Source[[#This Row],[Subject]],TRIM(Source[[#This Row],[Course]]))</f>
        <v>CAHS30B</v>
      </c>
      <c r="I4735" t="str">
        <f>VLOOKUP(Source[[#This Row],[SubjCrse]],'Courses and Categories'!$E$2:$G$1816,3,FALSE)</f>
        <v>Credit CTE</v>
      </c>
      <c r="J4735">
        <v>2</v>
      </c>
      <c r="K4735" t="s">
        <v>2253</v>
      </c>
      <c r="L4735" t="s">
        <v>39</v>
      </c>
      <c r="M4735" t="s">
        <v>1046</v>
      </c>
      <c r="N4735" t="s">
        <v>195</v>
      </c>
      <c r="O4735">
        <v>1010</v>
      </c>
      <c r="P4735">
        <v>1400</v>
      </c>
      <c r="Q4735" t="s">
        <v>2239</v>
      </c>
      <c r="R4735" t="s">
        <v>196</v>
      </c>
      <c r="S4735" t="s">
        <v>134</v>
      </c>
      <c r="T4735" t="s">
        <v>44</v>
      </c>
      <c r="U4735" s="1">
        <v>43754</v>
      </c>
      <c r="V4735" s="1">
        <v>43811</v>
      </c>
      <c r="W4735" t="s">
        <v>2259</v>
      </c>
      <c r="X4735" t="s">
        <v>905</v>
      </c>
      <c r="Y4735">
        <v>5</v>
      </c>
      <c r="Z4735">
        <v>5</v>
      </c>
      <c r="AA4735">
        <v>20</v>
      </c>
      <c r="AB4735">
        <v>25</v>
      </c>
      <c r="AD4735">
        <f>IF(ISBLANK(Source[[#This Row],[CrosslistID]]),1,1/COUNTIFS(Source[CrosslistID],Source[[#This Row],[CrosslistID]],Source[TermDesc],Source[[#This Row],[TermDesc]]))</f>
        <v>1</v>
      </c>
      <c r="AG4735">
        <v>0</v>
      </c>
      <c r="AH4735">
        <v>25</v>
      </c>
      <c r="AI4735">
        <v>1.1890000000000001</v>
      </c>
      <c r="AJ4735">
        <v>1.4863</v>
      </c>
      <c r="AK4735">
        <v>0.51229999999999998</v>
      </c>
      <c r="AL47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35">
        <f>IF(AND(Source[[#This Row],[Credit_Noncredit]]="Noncredit",Source[[#This Row],[FTEF]]&gt;0),Source[[#This Row],[NC XLST FTES]]*525/(437.5*Source[[#This Row],[FTEF]]),0)</f>
        <v>0</v>
      </c>
      <c r="AN4735">
        <f>IF(Source[[#This Row],[Credit_Noncredit]]="Credit",Source[[#This Row],[Census Enrollment]],Source[[#This Row],[Noncredit Avg. Attendance]])</f>
        <v>5</v>
      </c>
    </row>
    <row r="4736" spans="1:40" x14ac:dyDescent="0.25">
      <c r="A4736" t="s">
        <v>1914</v>
      </c>
      <c r="B4736" t="s">
        <v>886</v>
      </c>
      <c r="C4736" t="s">
        <v>55</v>
      </c>
      <c r="D4736" t="s">
        <v>192</v>
      </c>
      <c r="E4736" s="4">
        <v>71423</v>
      </c>
      <c r="F4736" s="4" t="s">
        <v>1035</v>
      </c>
      <c r="G4736" s="4">
        <v>33</v>
      </c>
      <c r="H4736" t="str">
        <f>CONCATENATE(Source[[#This Row],[Subject]],TRIM(Source[[#This Row],[Course]]))</f>
        <v>CAHS33</v>
      </c>
      <c r="I4736" t="str">
        <f>VLOOKUP(Source[[#This Row],[SubjCrse]],'Courses and Categories'!$E$2:$G$1816,3,FALSE)</f>
        <v>Credit CTE</v>
      </c>
      <c r="J4736">
        <v>1</v>
      </c>
      <c r="K4736" t="s">
        <v>2260</v>
      </c>
      <c r="L4736" t="s">
        <v>39</v>
      </c>
      <c r="M4736" t="s">
        <v>903</v>
      </c>
      <c r="N4736" t="s">
        <v>2261</v>
      </c>
      <c r="O4736" t="s">
        <v>2262</v>
      </c>
      <c r="P4736" t="s">
        <v>526</v>
      </c>
      <c r="Q4736" t="s">
        <v>2263</v>
      </c>
      <c r="R4736" t="s">
        <v>2264</v>
      </c>
      <c r="S4736" t="s">
        <v>134</v>
      </c>
      <c r="T4736">
        <v>1</v>
      </c>
      <c r="U4736" s="1">
        <v>43694</v>
      </c>
      <c r="V4736" s="1">
        <v>43819</v>
      </c>
      <c r="W4736" t="s">
        <v>2265</v>
      </c>
      <c r="X4736" t="s">
        <v>1929</v>
      </c>
      <c r="Y4736">
        <v>19</v>
      </c>
      <c r="Z4736">
        <v>16</v>
      </c>
      <c r="AA4736">
        <v>35</v>
      </c>
      <c r="AB4736">
        <v>45.714300000000001</v>
      </c>
      <c r="AD4736">
        <f>IF(ISBLANK(Source[[#This Row],[CrosslistID]]),1,1/COUNTIFS(Source[CrosslistID],Source[[#This Row],[CrosslistID]],Source[TermDesc],Source[[#This Row],[TermDesc]]))</f>
        <v>1</v>
      </c>
      <c r="AG4736">
        <v>0</v>
      </c>
      <c r="AH4736">
        <v>45.714300000000001</v>
      </c>
      <c r="AI4736">
        <v>1.5</v>
      </c>
      <c r="AJ4736">
        <v>1.9</v>
      </c>
      <c r="AK4736">
        <v>0.2</v>
      </c>
      <c r="AL47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36">
        <f>IF(AND(Source[[#This Row],[Credit_Noncredit]]="Noncredit",Source[[#This Row],[FTEF]]&gt;0),Source[[#This Row],[NC XLST FTES]]*525/(437.5*Source[[#This Row],[FTEF]]),0)</f>
        <v>0</v>
      </c>
      <c r="AN4736">
        <f>IF(Source[[#This Row],[Credit_Noncredit]]="Credit",Source[[#This Row],[Census Enrollment]],Source[[#This Row],[Noncredit Avg. Attendance]])</f>
        <v>19</v>
      </c>
    </row>
    <row r="4737" spans="1:40" x14ac:dyDescent="0.25">
      <c r="A4737" t="s">
        <v>1914</v>
      </c>
      <c r="B4737" t="s">
        <v>886</v>
      </c>
      <c r="C4737" t="s">
        <v>55</v>
      </c>
      <c r="D4737" t="s">
        <v>192</v>
      </c>
      <c r="E4737" s="4">
        <v>70430</v>
      </c>
      <c r="F4737" s="4" t="s">
        <v>1035</v>
      </c>
      <c r="G4737" s="4" t="s">
        <v>2266</v>
      </c>
      <c r="H4737" t="str">
        <f>CONCATENATE(Source[[#This Row],[Subject]],TRIM(Source[[#This Row],[Course]]))</f>
        <v>CAHS40W</v>
      </c>
      <c r="I4737" t="str">
        <f>VLOOKUP(Source[[#This Row],[SubjCrse]],'Courses and Categories'!$E$2:$G$1816,3,FALSE)</f>
        <v>Credit CTE</v>
      </c>
      <c r="J4737">
        <v>861</v>
      </c>
      <c r="K4737" t="s">
        <v>893</v>
      </c>
      <c r="L4737" t="s">
        <v>39</v>
      </c>
      <c r="M4737" t="s">
        <v>897</v>
      </c>
      <c r="N4737" t="s">
        <v>2267</v>
      </c>
      <c r="O4737" t="s">
        <v>386</v>
      </c>
      <c r="P4737" t="s">
        <v>447</v>
      </c>
      <c r="Q4737" t="s">
        <v>2268</v>
      </c>
      <c r="R4737">
        <v>2</v>
      </c>
      <c r="S4737" t="s">
        <v>134</v>
      </c>
      <c r="T4737">
        <v>1</v>
      </c>
      <c r="U4737" s="1">
        <v>43694</v>
      </c>
      <c r="V4737" s="1">
        <v>43819</v>
      </c>
      <c r="W4737" t="s">
        <v>2269</v>
      </c>
      <c r="X4737" t="s">
        <v>893</v>
      </c>
      <c r="Y4737">
        <v>22</v>
      </c>
      <c r="Z4737">
        <v>22</v>
      </c>
      <c r="AA4737">
        <v>25</v>
      </c>
      <c r="AB4737">
        <v>88</v>
      </c>
      <c r="AD4737">
        <f>IF(ISBLANK(Source[[#This Row],[CrosslistID]]),1,1/COUNTIFS(Source[CrosslistID],Source[[#This Row],[CrosslistID]],Source[TermDesc],Source[[#This Row],[TermDesc]]))</f>
        <v>1</v>
      </c>
      <c r="AG4737">
        <v>0</v>
      </c>
      <c r="AH4737">
        <v>88</v>
      </c>
      <c r="AI4737">
        <v>3.6669999999999998</v>
      </c>
      <c r="AJ4737">
        <v>3.6669999999999998</v>
      </c>
      <c r="AK4737">
        <v>0.2427</v>
      </c>
      <c r="AL47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37">
        <f>IF(AND(Source[[#This Row],[Credit_Noncredit]]="Noncredit",Source[[#This Row],[FTEF]]&gt;0),Source[[#This Row],[NC XLST FTES]]*525/(437.5*Source[[#This Row],[FTEF]]),0)</f>
        <v>0</v>
      </c>
      <c r="AN4737">
        <f>IF(Source[[#This Row],[Credit_Noncredit]]="Credit",Source[[#This Row],[Census Enrollment]],Source[[#This Row],[Noncredit Avg. Attendance]])</f>
        <v>22</v>
      </c>
    </row>
    <row r="4738" spans="1:40" x14ac:dyDescent="0.25">
      <c r="A4738" t="s">
        <v>1914</v>
      </c>
      <c r="B4738" t="s">
        <v>886</v>
      </c>
      <c r="C4738" t="s">
        <v>55</v>
      </c>
      <c r="D4738" t="s">
        <v>192</v>
      </c>
      <c r="E4738" s="4">
        <v>79070</v>
      </c>
      <c r="F4738" s="4" t="s">
        <v>1035</v>
      </c>
      <c r="G4738" s="4">
        <v>42</v>
      </c>
      <c r="H4738" t="str">
        <f>CONCATENATE(Source[[#This Row],[Subject]],TRIM(Source[[#This Row],[Course]]))</f>
        <v>CAHS42</v>
      </c>
      <c r="I4738" t="str">
        <f>VLOOKUP(Source[[#This Row],[SubjCrse]],'Courses and Categories'!$E$2:$G$1816,3,FALSE)</f>
        <v>Credit CTE</v>
      </c>
      <c r="J4738">
        <v>1</v>
      </c>
      <c r="K4738" t="s">
        <v>2270</v>
      </c>
      <c r="L4738" t="s">
        <v>39</v>
      </c>
      <c r="M4738" t="s">
        <v>903</v>
      </c>
      <c r="N4738" t="s">
        <v>180</v>
      </c>
      <c r="O4738">
        <v>1410</v>
      </c>
      <c r="P4738">
        <v>1700</v>
      </c>
      <c r="Q4738" t="s">
        <v>2034</v>
      </c>
      <c r="R4738">
        <v>158</v>
      </c>
      <c r="S4738" t="s">
        <v>134</v>
      </c>
      <c r="T4738">
        <v>1</v>
      </c>
      <c r="U4738" s="1">
        <v>43694</v>
      </c>
      <c r="V4738" s="1">
        <v>43819</v>
      </c>
      <c r="W4738" t="s">
        <v>2271</v>
      </c>
      <c r="X4738" t="s">
        <v>1929</v>
      </c>
      <c r="Y4738">
        <v>16</v>
      </c>
      <c r="Z4738">
        <v>14</v>
      </c>
      <c r="AA4738">
        <v>25</v>
      </c>
      <c r="AB4738">
        <v>56</v>
      </c>
      <c r="AD4738">
        <f>IF(ISBLANK(Source[[#This Row],[CrosslistID]]),1,1/COUNTIFS(Source[CrosslistID],Source[[#This Row],[CrosslistID]],Source[TermDesc],Source[[#This Row],[TermDesc]]))</f>
        <v>1</v>
      </c>
      <c r="AG4738">
        <v>0</v>
      </c>
      <c r="AH4738">
        <v>56</v>
      </c>
      <c r="AI4738">
        <v>1.5</v>
      </c>
      <c r="AJ4738">
        <v>1.6</v>
      </c>
      <c r="AK4738">
        <v>0.2</v>
      </c>
      <c r="AL47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38">
        <f>IF(AND(Source[[#This Row],[Credit_Noncredit]]="Noncredit",Source[[#This Row],[FTEF]]&gt;0),Source[[#This Row],[NC XLST FTES]]*525/(437.5*Source[[#This Row],[FTEF]]),0)</f>
        <v>0</v>
      </c>
      <c r="AN4738">
        <f>IF(Source[[#This Row],[Credit_Noncredit]]="Credit",Source[[#This Row],[Census Enrollment]],Source[[#This Row],[Noncredit Avg. Attendance]])</f>
        <v>16</v>
      </c>
    </row>
    <row r="4739" spans="1:40" x14ac:dyDescent="0.25">
      <c r="A4739" t="s">
        <v>1914</v>
      </c>
      <c r="B4739" t="s">
        <v>886</v>
      </c>
      <c r="C4739" t="s">
        <v>55</v>
      </c>
      <c r="D4739" t="s">
        <v>192</v>
      </c>
      <c r="E4739" s="4">
        <v>78960</v>
      </c>
      <c r="F4739" s="4" t="s">
        <v>1035</v>
      </c>
      <c r="G4739" s="4" t="s">
        <v>2272</v>
      </c>
      <c r="H4739" t="str">
        <f>CONCATENATE(Source[[#This Row],[Subject]],TRIM(Source[[#This Row],[Course]]))</f>
        <v>CAHS60B</v>
      </c>
      <c r="I4739" t="str">
        <f>VLOOKUP(Source[[#This Row],[SubjCrse]],'Courses and Categories'!$E$2:$G$1816,3,FALSE)</f>
        <v>Credit CTE</v>
      </c>
      <c r="J4739">
        <v>1</v>
      </c>
      <c r="K4739" t="s">
        <v>2273</v>
      </c>
      <c r="L4739" t="s">
        <v>39</v>
      </c>
      <c r="M4739" t="s">
        <v>903</v>
      </c>
      <c r="N4739" t="s">
        <v>41</v>
      </c>
      <c r="O4739">
        <v>1440</v>
      </c>
      <c r="P4739">
        <v>1730</v>
      </c>
      <c r="Q4739" t="s">
        <v>2034</v>
      </c>
      <c r="R4739" t="s">
        <v>196</v>
      </c>
      <c r="S4739" t="s">
        <v>134</v>
      </c>
      <c r="T4739" t="s">
        <v>44</v>
      </c>
      <c r="U4739" s="1">
        <v>43697</v>
      </c>
      <c r="V4739" s="1">
        <v>43732</v>
      </c>
      <c r="W4739" t="s">
        <v>2274</v>
      </c>
      <c r="X4739" t="s">
        <v>905</v>
      </c>
      <c r="Y4739">
        <v>24</v>
      </c>
      <c r="Z4739">
        <v>23</v>
      </c>
      <c r="AA4739">
        <v>20</v>
      </c>
      <c r="AB4739">
        <v>115</v>
      </c>
      <c r="AD4739">
        <f>IF(ISBLANK(Source[[#This Row],[CrosslistID]]),1,1/COUNTIFS(Source[CrosslistID],Source[[#This Row],[CrosslistID]],Source[TermDesc],Source[[#This Row],[TermDesc]]))</f>
        <v>1</v>
      </c>
      <c r="AG4739">
        <v>0</v>
      </c>
      <c r="AH4739">
        <v>115</v>
      </c>
      <c r="AI4739">
        <v>0.78900000000000003</v>
      </c>
      <c r="AJ4739">
        <v>0.82330000000000003</v>
      </c>
      <c r="AK4739">
        <v>6.6699999999999995E-2</v>
      </c>
      <c r="AL47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39">
        <f>IF(AND(Source[[#This Row],[Credit_Noncredit]]="Noncredit",Source[[#This Row],[FTEF]]&gt;0),Source[[#This Row],[NC XLST FTES]]*525/(437.5*Source[[#This Row],[FTEF]]),0)</f>
        <v>0</v>
      </c>
      <c r="AN4739">
        <f>IF(Source[[#This Row],[Credit_Noncredit]]="Credit",Source[[#This Row],[Census Enrollment]],Source[[#This Row],[Noncredit Avg. Attendance]])</f>
        <v>24</v>
      </c>
    </row>
    <row r="4740" spans="1:40" x14ac:dyDescent="0.25">
      <c r="A4740" t="s">
        <v>1914</v>
      </c>
      <c r="B4740" t="s">
        <v>886</v>
      </c>
      <c r="C4740" t="s">
        <v>55</v>
      </c>
      <c r="D4740" t="s">
        <v>192</v>
      </c>
      <c r="E4740" s="4">
        <v>77778</v>
      </c>
      <c r="F4740" s="4" t="s">
        <v>1035</v>
      </c>
      <c r="G4740" s="4" t="s">
        <v>2275</v>
      </c>
      <c r="H4740" t="str">
        <f>CONCATENATE(Source[[#This Row],[Subject]],TRIM(Source[[#This Row],[Course]]))</f>
        <v>CAHS60P</v>
      </c>
      <c r="I4740" t="str">
        <f>VLOOKUP(Source[[#This Row],[SubjCrse]],'Courses and Categories'!$E$2:$G$1816,3,FALSE)</f>
        <v>Credit CTE</v>
      </c>
      <c r="J4740">
        <v>1</v>
      </c>
      <c r="K4740" t="s">
        <v>2276</v>
      </c>
      <c r="L4740" t="s">
        <v>39</v>
      </c>
      <c r="M4740" t="s">
        <v>903</v>
      </c>
      <c r="N4740" t="s">
        <v>50</v>
      </c>
      <c r="O4740">
        <v>1440</v>
      </c>
      <c r="P4740">
        <v>1730</v>
      </c>
      <c r="Q4740" t="s">
        <v>2239</v>
      </c>
      <c r="R4740" t="s">
        <v>196</v>
      </c>
      <c r="S4740" t="s">
        <v>134</v>
      </c>
      <c r="T4740" t="s">
        <v>44</v>
      </c>
      <c r="U4740" s="1">
        <v>43733</v>
      </c>
      <c r="V4740" s="1">
        <v>43768</v>
      </c>
      <c r="W4740" t="s">
        <v>2277</v>
      </c>
      <c r="X4740" t="s">
        <v>905</v>
      </c>
      <c r="Y4740">
        <v>15</v>
      </c>
      <c r="Z4740">
        <v>14</v>
      </c>
      <c r="AA4740">
        <v>20</v>
      </c>
      <c r="AB4740">
        <v>70</v>
      </c>
      <c r="AD4740">
        <f>IF(ISBLANK(Source[[#This Row],[CrosslistID]]),1,1/COUNTIFS(Source[CrosslistID],Source[[#This Row],[CrosslistID]],Source[TermDesc],Source[[#This Row],[TermDesc]]))</f>
        <v>1</v>
      </c>
      <c r="AG4740">
        <v>0</v>
      </c>
      <c r="AH4740">
        <v>70</v>
      </c>
      <c r="AI4740">
        <v>0.48</v>
      </c>
      <c r="AJ4740">
        <v>0.51429999999999998</v>
      </c>
      <c r="AK4740">
        <v>6.6699999999999995E-2</v>
      </c>
      <c r="AL47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40">
        <f>IF(AND(Source[[#This Row],[Credit_Noncredit]]="Noncredit",Source[[#This Row],[FTEF]]&gt;0),Source[[#This Row],[NC XLST FTES]]*525/(437.5*Source[[#This Row],[FTEF]]),0)</f>
        <v>0</v>
      </c>
      <c r="AN4740">
        <f>IF(Source[[#This Row],[Credit_Noncredit]]="Credit",Source[[#This Row],[Census Enrollment]],Source[[#This Row],[Noncredit Avg. Attendance]])</f>
        <v>15</v>
      </c>
    </row>
    <row r="4741" spans="1:40" x14ac:dyDescent="0.25">
      <c r="A4741" t="s">
        <v>1914</v>
      </c>
      <c r="B4741" t="s">
        <v>886</v>
      </c>
      <c r="C4741" t="s">
        <v>55</v>
      </c>
      <c r="D4741" t="s">
        <v>192</v>
      </c>
      <c r="E4741" s="4">
        <v>72447</v>
      </c>
      <c r="F4741" s="4" t="s">
        <v>1035</v>
      </c>
      <c r="G4741" s="4">
        <v>100</v>
      </c>
      <c r="H4741" t="str">
        <f>CONCATENATE(Source[[#This Row],[Subject]],TRIM(Source[[#This Row],[Course]]))</f>
        <v>CAHS100</v>
      </c>
      <c r="I4741" t="str">
        <f>VLOOKUP(Source[[#This Row],[SubjCrse]],'Courses and Categories'!$E$2:$G$1816,3,FALSE)</f>
        <v>Credit CTE</v>
      </c>
      <c r="J4741">
        <v>1</v>
      </c>
      <c r="K4741" t="s">
        <v>2278</v>
      </c>
      <c r="L4741" t="s">
        <v>39</v>
      </c>
      <c r="M4741" t="s">
        <v>903</v>
      </c>
      <c r="N4741" t="s">
        <v>2261</v>
      </c>
      <c r="O4741" t="s">
        <v>432</v>
      </c>
      <c r="P4741" t="s">
        <v>2279</v>
      </c>
      <c r="Q4741" t="s">
        <v>2263</v>
      </c>
      <c r="R4741" t="s">
        <v>2264</v>
      </c>
      <c r="S4741" t="s">
        <v>134</v>
      </c>
      <c r="T4741">
        <v>1</v>
      </c>
      <c r="U4741" s="1">
        <v>43694</v>
      </c>
      <c r="V4741" s="1">
        <v>43819</v>
      </c>
      <c r="W4741" t="s">
        <v>2280</v>
      </c>
      <c r="X4741" t="s">
        <v>1929</v>
      </c>
      <c r="Y4741">
        <v>31</v>
      </c>
      <c r="Z4741">
        <v>29</v>
      </c>
      <c r="AA4741">
        <v>40</v>
      </c>
      <c r="AB4741">
        <v>72.5</v>
      </c>
      <c r="AD4741">
        <f>IF(ISBLANK(Source[[#This Row],[CrosslistID]]),1,1/COUNTIFS(Source[CrosslistID],Source[[#This Row],[CrosslistID]],Source[TermDesc],Source[[#This Row],[TermDesc]]))</f>
        <v>1</v>
      </c>
      <c r="AG4741">
        <v>0</v>
      </c>
      <c r="AH4741">
        <v>72.5</v>
      </c>
      <c r="AI4741">
        <v>2.8</v>
      </c>
      <c r="AJ4741">
        <v>3.1</v>
      </c>
      <c r="AK4741">
        <v>0.2</v>
      </c>
      <c r="AL47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41">
        <f>IF(AND(Source[[#This Row],[Credit_Noncredit]]="Noncredit",Source[[#This Row],[FTEF]]&gt;0),Source[[#This Row],[NC XLST FTES]]*525/(437.5*Source[[#This Row],[FTEF]]),0)</f>
        <v>0</v>
      </c>
      <c r="AN4741">
        <f>IF(Source[[#This Row],[Credit_Noncredit]]="Credit",Source[[#This Row],[Census Enrollment]],Source[[#This Row],[Noncredit Avg. Attendance]])</f>
        <v>31</v>
      </c>
    </row>
    <row r="4742" spans="1:40" x14ac:dyDescent="0.25">
      <c r="A4742" t="s">
        <v>1914</v>
      </c>
      <c r="B4742" t="s">
        <v>886</v>
      </c>
      <c r="C4742" t="s">
        <v>55</v>
      </c>
      <c r="D4742" t="s">
        <v>192</v>
      </c>
      <c r="E4742" s="4">
        <v>78648</v>
      </c>
      <c r="F4742" s="4" t="s">
        <v>1035</v>
      </c>
      <c r="G4742" s="4">
        <v>100</v>
      </c>
      <c r="H4742" t="str">
        <f>CONCATENATE(Source[[#This Row],[Subject]],TRIM(Source[[#This Row],[Course]]))</f>
        <v>CAHS100</v>
      </c>
      <c r="I4742" t="str">
        <f>VLOOKUP(Source[[#This Row],[SubjCrse]],'Courses and Categories'!$E$2:$G$1816,3,FALSE)</f>
        <v>Credit CTE</v>
      </c>
      <c r="J4742">
        <v>2</v>
      </c>
      <c r="K4742" t="s">
        <v>2278</v>
      </c>
      <c r="L4742" t="s">
        <v>87</v>
      </c>
      <c r="M4742" t="s">
        <v>897</v>
      </c>
      <c r="N4742" t="s">
        <v>42</v>
      </c>
      <c r="O4742" t="s">
        <v>42</v>
      </c>
      <c r="P4742" t="s">
        <v>42</v>
      </c>
      <c r="Q4742" t="s">
        <v>42</v>
      </c>
      <c r="S4742" t="s">
        <v>134</v>
      </c>
      <c r="T4742">
        <v>1</v>
      </c>
      <c r="U4742" s="1">
        <v>43694</v>
      </c>
      <c r="V4742" s="1">
        <v>43819</v>
      </c>
      <c r="W4742" t="s">
        <v>2281</v>
      </c>
      <c r="X4742" t="s">
        <v>1450</v>
      </c>
      <c r="Y4742">
        <v>35</v>
      </c>
      <c r="Z4742">
        <v>30</v>
      </c>
      <c r="AA4742">
        <v>40</v>
      </c>
      <c r="AB4742">
        <v>75</v>
      </c>
      <c r="AD4742">
        <f>IF(ISBLANK(Source[[#This Row],[CrosslistID]]),1,1/COUNTIFS(Source[CrosslistID],Source[[#This Row],[CrosslistID]],Source[TermDesc],Source[[#This Row],[TermDesc]]))</f>
        <v>1</v>
      </c>
      <c r="AG4742">
        <v>0</v>
      </c>
      <c r="AH4742">
        <v>75</v>
      </c>
      <c r="AI4742">
        <v>3.4</v>
      </c>
      <c r="AJ4742">
        <v>3.5</v>
      </c>
      <c r="AK4742">
        <v>0.2</v>
      </c>
      <c r="AL47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42">
        <f>IF(AND(Source[[#This Row],[Credit_Noncredit]]="Noncredit",Source[[#This Row],[FTEF]]&gt;0),Source[[#This Row],[NC XLST FTES]]*525/(437.5*Source[[#This Row],[FTEF]]),0)</f>
        <v>0</v>
      </c>
      <c r="AN4742">
        <f>IF(Source[[#This Row],[Credit_Noncredit]]="Credit",Source[[#This Row],[Census Enrollment]],Source[[#This Row],[Noncredit Avg. Attendance]])</f>
        <v>35</v>
      </c>
    </row>
    <row r="4743" spans="1:40" x14ac:dyDescent="0.25">
      <c r="A4743" t="s">
        <v>1914</v>
      </c>
      <c r="B4743" t="s">
        <v>886</v>
      </c>
      <c r="C4743" t="s">
        <v>55</v>
      </c>
      <c r="D4743" t="s">
        <v>192</v>
      </c>
      <c r="E4743" s="4">
        <v>78674</v>
      </c>
      <c r="F4743" s="4" t="s">
        <v>1035</v>
      </c>
      <c r="G4743" s="4">
        <v>245</v>
      </c>
      <c r="H4743" t="str">
        <f>CONCATENATE(Source[[#This Row],[Subject]],TRIM(Source[[#This Row],[Course]]))</f>
        <v>CAHS245</v>
      </c>
      <c r="I4743" t="str">
        <f>VLOOKUP(Source[[#This Row],[SubjCrse]],'Courses and Categories'!$E$2:$G$1816,3,FALSE)</f>
        <v>Credit CTE</v>
      </c>
      <c r="J4743">
        <v>341</v>
      </c>
      <c r="K4743" t="s">
        <v>2282</v>
      </c>
      <c r="L4743" t="s">
        <v>87</v>
      </c>
      <c r="M4743" t="s">
        <v>1046</v>
      </c>
      <c r="N4743" t="s">
        <v>41</v>
      </c>
      <c r="O4743">
        <v>1700</v>
      </c>
      <c r="P4743">
        <v>2150</v>
      </c>
      <c r="Q4743" t="s">
        <v>64</v>
      </c>
      <c r="R4743" t="s">
        <v>196</v>
      </c>
      <c r="S4743" t="s">
        <v>65</v>
      </c>
      <c r="T4743" t="s">
        <v>44</v>
      </c>
      <c r="U4743" s="1">
        <v>43696</v>
      </c>
      <c r="V4743" s="1">
        <v>43819</v>
      </c>
      <c r="W4743" t="s">
        <v>2283</v>
      </c>
      <c r="X4743" t="s">
        <v>905</v>
      </c>
      <c r="Y4743">
        <v>19</v>
      </c>
      <c r="Z4743">
        <v>16</v>
      </c>
      <c r="AA4743">
        <v>20</v>
      </c>
      <c r="AB4743">
        <v>80</v>
      </c>
      <c r="AD4743">
        <f>IF(ISBLANK(Source[[#This Row],[CrosslistID]]),1,1/COUNTIFS(Source[CrosslistID],Source[[#This Row],[CrosslistID]],Source[TermDesc],Source[[#This Row],[TermDesc]]))</f>
        <v>1</v>
      </c>
      <c r="AG4743">
        <v>0</v>
      </c>
      <c r="AH4743">
        <v>80</v>
      </c>
      <c r="AI4743">
        <v>3.0760000000000001</v>
      </c>
      <c r="AJ4743">
        <v>3.0760000000000001</v>
      </c>
      <c r="AK4743">
        <v>0.2833</v>
      </c>
      <c r="AL47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43">
        <f>IF(AND(Source[[#This Row],[Credit_Noncredit]]="Noncredit",Source[[#This Row],[FTEF]]&gt;0),Source[[#This Row],[NC XLST FTES]]*525/(437.5*Source[[#This Row],[FTEF]]),0)</f>
        <v>0</v>
      </c>
      <c r="AN4743">
        <f>IF(Source[[#This Row],[Credit_Noncredit]]="Credit",Source[[#This Row],[Census Enrollment]],Source[[#This Row],[Noncredit Avg. Attendance]])</f>
        <v>19</v>
      </c>
    </row>
    <row r="4744" spans="1:40" x14ac:dyDescent="0.25">
      <c r="A4744" t="s">
        <v>1914</v>
      </c>
      <c r="B4744" t="s">
        <v>886</v>
      </c>
      <c r="C4744" t="s">
        <v>55</v>
      </c>
      <c r="D4744" t="s">
        <v>192</v>
      </c>
      <c r="E4744" s="4">
        <v>78684</v>
      </c>
      <c r="F4744" s="4" t="s">
        <v>1035</v>
      </c>
      <c r="G4744" s="4">
        <v>246</v>
      </c>
      <c r="H4744" t="str">
        <f>CONCATENATE(Source[[#This Row],[Subject]],TRIM(Source[[#This Row],[Course]]))</f>
        <v>CAHS246</v>
      </c>
      <c r="I4744" t="str">
        <f>VLOOKUP(Source[[#This Row],[SubjCrse]],'Courses and Categories'!$E$2:$G$1816,3,FALSE)</f>
        <v>Credit CTE</v>
      </c>
      <c r="J4744">
        <v>541</v>
      </c>
      <c r="K4744" t="s">
        <v>2284</v>
      </c>
      <c r="L4744" t="s">
        <v>39</v>
      </c>
      <c r="M4744" t="s">
        <v>1046</v>
      </c>
      <c r="N4744" t="s">
        <v>50</v>
      </c>
      <c r="O4744">
        <v>1610</v>
      </c>
      <c r="P4744">
        <v>2200</v>
      </c>
      <c r="Q4744" t="s">
        <v>64</v>
      </c>
      <c r="R4744" t="s">
        <v>196</v>
      </c>
      <c r="S4744" t="s">
        <v>65</v>
      </c>
      <c r="T4744" t="s">
        <v>44</v>
      </c>
      <c r="U4744" s="1">
        <v>43698</v>
      </c>
      <c r="V4744" s="1">
        <v>43819</v>
      </c>
      <c r="W4744" t="s">
        <v>2283</v>
      </c>
      <c r="X4744" t="s">
        <v>905</v>
      </c>
      <c r="Y4744">
        <v>19</v>
      </c>
      <c r="Z4744">
        <v>17</v>
      </c>
      <c r="AA4744">
        <v>20</v>
      </c>
      <c r="AB4744">
        <v>85</v>
      </c>
      <c r="AD4744">
        <f>IF(ISBLANK(Source[[#This Row],[CrosslistID]]),1,1/COUNTIFS(Source[CrosslistID],Source[[#This Row],[CrosslistID]],Source[TermDesc],Source[[#This Row],[TermDesc]]))</f>
        <v>1</v>
      </c>
      <c r="AG4744">
        <v>0</v>
      </c>
      <c r="AH4744">
        <v>85</v>
      </c>
      <c r="AI4744">
        <v>3.9089999999999998</v>
      </c>
      <c r="AJ4744">
        <v>3.9089999999999998</v>
      </c>
      <c r="AK4744">
        <v>0.2833</v>
      </c>
      <c r="AL47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44">
        <f>IF(AND(Source[[#This Row],[Credit_Noncredit]]="Noncredit",Source[[#This Row],[FTEF]]&gt;0),Source[[#This Row],[NC XLST FTES]]*525/(437.5*Source[[#This Row],[FTEF]]),0)</f>
        <v>0</v>
      </c>
      <c r="AN4744">
        <f>IF(Source[[#This Row],[Credit_Noncredit]]="Credit",Source[[#This Row],[Census Enrollment]],Source[[#This Row],[Noncredit Avg. Attendance]])</f>
        <v>19</v>
      </c>
    </row>
    <row r="4745" spans="1:40" x14ac:dyDescent="0.25">
      <c r="A4745" t="s">
        <v>1914</v>
      </c>
      <c r="B4745" t="s">
        <v>886</v>
      </c>
      <c r="C4745" t="s">
        <v>55</v>
      </c>
      <c r="D4745" t="s">
        <v>216</v>
      </c>
      <c r="E4745" s="4">
        <v>75296</v>
      </c>
      <c r="F4745" s="4" t="s">
        <v>217</v>
      </c>
      <c r="G4745" s="4" t="s">
        <v>1044</v>
      </c>
      <c r="H4745" t="str">
        <f>CONCATENATE(Source[[#This Row],[Subject]],TRIM(Source[[#This Row],[Course]]))</f>
        <v>FASHA</v>
      </c>
      <c r="I4745" t="str">
        <f>VLOOKUP(Source[[#This Row],[SubjCrse]],'Courses and Categories'!$E$2:$G$1816,3,FALSE)</f>
        <v>Credit CTE</v>
      </c>
      <c r="J4745">
        <v>321</v>
      </c>
      <c r="K4745" t="s">
        <v>1045</v>
      </c>
      <c r="L4745" t="s">
        <v>39</v>
      </c>
      <c r="M4745" t="s">
        <v>1046</v>
      </c>
      <c r="N4745" t="s">
        <v>180</v>
      </c>
      <c r="O4745">
        <v>1000</v>
      </c>
      <c r="P4745">
        <v>1350</v>
      </c>
      <c r="Q4745" t="s">
        <v>221</v>
      </c>
      <c r="R4745">
        <v>230</v>
      </c>
      <c r="S4745" t="s">
        <v>43</v>
      </c>
      <c r="T4745" t="s">
        <v>44</v>
      </c>
      <c r="U4745" s="1">
        <v>43696</v>
      </c>
      <c r="V4745" s="1">
        <v>43752</v>
      </c>
      <c r="W4745" t="s">
        <v>1047</v>
      </c>
      <c r="X4745" t="s">
        <v>905</v>
      </c>
      <c r="Y4745">
        <v>22</v>
      </c>
      <c r="Z4745">
        <v>18</v>
      </c>
      <c r="AA4745">
        <v>30</v>
      </c>
      <c r="AB4745">
        <v>60</v>
      </c>
      <c r="AD4745">
        <f>IF(ISBLANK(Source[[#This Row],[CrosslistID]]),1,1/COUNTIFS(Source[CrosslistID],Source[[#This Row],[CrosslistID]],Source[TermDesc],Source[[#This Row],[TermDesc]]))</f>
        <v>1</v>
      </c>
      <c r="AG4745">
        <v>0</v>
      </c>
      <c r="AH4745">
        <v>60</v>
      </c>
      <c r="AI4745">
        <v>1.28</v>
      </c>
      <c r="AJ4745">
        <v>1.341</v>
      </c>
      <c r="AK4745">
        <v>0.10290000000000001</v>
      </c>
      <c r="AL47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45">
        <f>IF(AND(Source[[#This Row],[Credit_Noncredit]]="Noncredit",Source[[#This Row],[FTEF]]&gt;0),Source[[#This Row],[NC XLST FTES]]*525/(437.5*Source[[#This Row],[FTEF]]),0)</f>
        <v>0</v>
      </c>
      <c r="AN4745">
        <f>IF(Source[[#This Row],[Credit_Noncredit]]="Credit",Source[[#This Row],[Census Enrollment]],Source[[#This Row],[Noncredit Avg. Attendance]])</f>
        <v>22</v>
      </c>
    </row>
    <row r="4746" spans="1:40" x14ac:dyDescent="0.25">
      <c r="A4746" t="s">
        <v>1914</v>
      </c>
      <c r="B4746" t="s">
        <v>886</v>
      </c>
      <c r="C4746" t="s">
        <v>55</v>
      </c>
      <c r="D4746" t="s">
        <v>216</v>
      </c>
      <c r="E4746" s="4">
        <v>78024</v>
      </c>
      <c r="F4746" s="4" t="s">
        <v>217</v>
      </c>
      <c r="G4746" s="4" t="s">
        <v>1044</v>
      </c>
      <c r="H4746" t="str">
        <f>CONCATENATE(Source[[#This Row],[Subject]],TRIM(Source[[#This Row],[Course]]))</f>
        <v>FASHA</v>
      </c>
      <c r="I4746" t="str">
        <f>VLOOKUP(Source[[#This Row],[SubjCrse]],'Courses and Categories'!$E$2:$G$1816,3,FALSE)</f>
        <v>Credit CTE</v>
      </c>
      <c r="J4746">
        <v>451</v>
      </c>
      <c r="K4746" t="s">
        <v>1045</v>
      </c>
      <c r="L4746" t="s">
        <v>87</v>
      </c>
      <c r="M4746" t="s">
        <v>1046</v>
      </c>
      <c r="N4746" t="s">
        <v>41</v>
      </c>
      <c r="O4746">
        <v>1700</v>
      </c>
      <c r="P4746">
        <v>2050</v>
      </c>
      <c r="Q4746" t="s">
        <v>64</v>
      </c>
      <c r="R4746">
        <v>703</v>
      </c>
      <c r="S4746" t="s">
        <v>65</v>
      </c>
      <c r="T4746" t="s">
        <v>44</v>
      </c>
      <c r="U4746" s="1">
        <v>43718</v>
      </c>
      <c r="V4746" s="1">
        <v>43774</v>
      </c>
      <c r="W4746" t="s">
        <v>2285</v>
      </c>
      <c r="X4746" t="s">
        <v>905</v>
      </c>
      <c r="Y4746">
        <v>27</v>
      </c>
      <c r="Z4746">
        <v>23</v>
      </c>
      <c r="AA4746">
        <v>30</v>
      </c>
      <c r="AB4746">
        <v>76.666700000000006</v>
      </c>
      <c r="AD4746">
        <f>IF(ISBLANK(Source[[#This Row],[CrosslistID]]),1,1/COUNTIFS(Source[CrosslistID],Source[[#This Row],[CrosslistID]],Source[TermDesc],Source[[#This Row],[TermDesc]]))</f>
        <v>1</v>
      </c>
      <c r="AG4746">
        <v>0</v>
      </c>
      <c r="AH4746">
        <v>76.666700000000006</v>
      </c>
      <c r="AI4746">
        <v>1.6459999999999999</v>
      </c>
      <c r="AJ4746">
        <v>1.6459999999999999</v>
      </c>
      <c r="AK4746">
        <v>0.10290000000000001</v>
      </c>
      <c r="AL47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46">
        <f>IF(AND(Source[[#This Row],[Credit_Noncredit]]="Noncredit",Source[[#This Row],[FTEF]]&gt;0),Source[[#This Row],[NC XLST FTES]]*525/(437.5*Source[[#This Row],[FTEF]]),0)</f>
        <v>0</v>
      </c>
      <c r="AN4746">
        <f>IF(Source[[#This Row],[Credit_Noncredit]]="Credit",Source[[#This Row],[Census Enrollment]],Source[[#This Row],[Noncredit Avg. Attendance]])</f>
        <v>27</v>
      </c>
    </row>
    <row r="4747" spans="1:40" x14ac:dyDescent="0.25">
      <c r="A4747" t="s">
        <v>1914</v>
      </c>
      <c r="B4747" t="s">
        <v>886</v>
      </c>
      <c r="C4747" t="s">
        <v>55</v>
      </c>
      <c r="D4747" t="s">
        <v>216</v>
      </c>
      <c r="E4747" s="4">
        <v>74370</v>
      </c>
      <c r="F4747" s="4" t="s">
        <v>217</v>
      </c>
      <c r="G4747" s="4" t="s">
        <v>1044</v>
      </c>
      <c r="H4747" t="str">
        <f>CONCATENATE(Source[[#This Row],[Subject]],TRIM(Source[[#This Row],[Course]]))</f>
        <v>FASHA</v>
      </c>
      <c r="I4747" t="str">
        <f>VLOOKUP(Source[[#This Row],[SubjCrse]],'Courses and Categories'!$E$2:$G$1816,3,FALSE)</f>
        <v>Credit CTE</v>
      </c>
      <c r="J4747">
        <v>641</v>
      </c>
      <c r="K4747" t="s">
        <v>1045</v>
      </c>
      <c r="L4747" t="s">
        <v>50</v>
      </c>
      <c r="M4747" t="s">
        <v>1046</v>
      </c>
      <c r="N4747" t="s">
        <v>224</v>
      </c>
      <c r="O4747">
        <v>930</v>
      </c>
      <c r="P4747">
        <v>1320</v>
      </c>
      <c r="Q4747" t="s">
        <v>64</v>
      </c>
      <c r="R4747">
        <v>703</v>
      </c>
      <c r="S4747" t="s">
        <v>65</v>
      </c>
      <c r="T4747" t="s">
        <v>44</v>
      </c>
      <c r="U4747" s="1">
        <v>43695</v>
      </c>
      <c r="V4747" s="1">
        <v>43751</v>
      </c>
      <c r="W4747" t="s">
        <v>2285</v>
      </c>
      <c r="X4747" t="s">
        <v>905</v>
      </c>
      <c r="Y4747">
        <v>19</v>
      </c>
      <c r="Z4747">
        <v>17</v>
      </c>
      <c r="AA4747">
        <v>30</v>
      </c>
      <c r="AB4747">
        <v>56.666699999999999</v>
      </c>
      <c r="AD4747">
        <f>IF(ISBLANK(Source[[#This Row],[CrosslistID]]),1,1/COUNTIFS(Source[CrosslistID],Source[[#This Row],[CrosslistID]],Source[TermDesc],Source[[#This Row],[TermDesc]]))</f>
        <v>1</v>
      </c>
      <c r="AG4747">
        <v>0</v>
      </c>
      <c r="AH4747">
        <v>56.666699999999999</v>
      </c>
      <c r="AI4747">
        <v>1.1579999999999999</v>
      </c>
      <c r="AJ4747">
        <v>1.1579999999999999</v>
      </c>
      <c r="AK4747">
        <v>0.10290000000000001</v>
      </c>
      <c r="AL47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47">
        <f>IF(AND(Source[[#This Row],[Credit_Noncredit]]="Noncredit",Source[[#This Row],[FTEF]]&gt;0),Source[[#This Row],[NC XLST FTES]]*525/(437.5*Source[[#This Row],[FTEF]]),0)</f>
        <v>0</v>
      </c>
      <c r="AN4747">
        <f>IF(Source[[#This Row],[Credit_Noncredit]]="Credit",Source[[#This Row],[Census Enrollment]],Source[[#This Row],[Noncredit Avg. Attendance]])</f>
        <v>19</v>
      </c>
    </row>
    <row r="4748" spans="1:40" x14ac:dyDescent="0.25">
      <c r="A4748" t="s">
        <v>1914</v>
      </c>
      <c r="B4748" t="s">
        <v>886</v>
      </c>
      <c r="C4748" t="s">
        <v>55</v>
      </c>
      <c r="D4748" t="s">
        <v>216</v>
      </c>
      <c r="E4748" s="4">
        <v>78624</v>
      </c>
      <c r="F4748" s="4" t="s">
        <v>217</v>
      </c>
      <c r="G4748" s="4" t="s">
        <v>1044</v>
      </c>
      <c r="H4748" t="str">
        <f>CONCATENATE(Source[[#This Row],[Subject]],TRIM(Source[[#This Row],[Course]]))</f>
        <v>FASHA</v>
      </c>
      <c r="I4748" t="str">
        <f>VLOOKUP(Source[[#This Row],[SubjCrse]],'Courses and Categories'!$E$2:$G$1816,3,FALSE)</f>
        <v>Credit CTE</v>
      </c>
      <c r="J4748">
        <v>642</v>
      </c>
      <c r="K4748" t="s">
        <v>1045</v>
      </c>
      <c r="L4748" t="s">
        <v>50</v>
      </c>
      <c r="M4748" t="s">
        <v>1046</v>
      </c>
      <c r="N4748" t="s">
        <v>224</v>
      </c>
      <c r="O4748">
        <v>930</v>
      </c>
      <c r="P4748">
        <v>1320</v>
      </c>
      <c r="Q4748" t="s">
        <v>64</v>
      </c>
      <c r="R4748">
        <v>703</v>
      </c>
      <c r="S4748" t="s">
        <v>65</v>
      </c>
      <c r="T4748" t="s">
        <v>44</v>
      </c>
      <c r="U4748" s="1">
        <v>43758</v>
      </c>
      <c r="V4748" s="1">
        <v>43814</v>
      </c>
      <c r="W4748" t="s">
        <v>2285</v>
      </c>
      <c r="X4748" t="s">
        <v>905</v>
      </c>
      <c r="Y4748">
        <v>16</v>
      </c>
      <c r="Z4748">
        <v>16</v>
      </c>
      <c r="AA4748">
        <v>30</v>
      </c>
      <c r="AB4748">
        <v>53.333300000000001</v>
      </c>
      <c r="AD4748">
        <f>IF(ISBLANK(Source[[#This Row],[CrosslistID]]),1,1/COUNTIFS(Source[CrosslistID],Source[[#This Row],[CrosslistID]],Source[TermDesc],Source[[#This Row],[TermDesc]]))</f>
        <v>1</v>
      </c>
      <c r="AG4748">
        <v>0</v>
      </c>
      <c r="AH4748">
        <v>53.333300000000001</v>
      </c>
      <c r="AI4748">
        <v>0.97499999999999998</v>
      </c>
      <c r="AJ4748">
        <v>0.97499999999999998</v>
      </c>
      <c r="AK4748">
        <v>0.10290000000000001</v>
      </c>
      <c r="AL47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48">
        <f>IF(AND(Source[[#This Row],[Credit_Noncredit]]="Noncredit",Source[[#This Row],[FTEF]]&gt;0),Source[[#This Row],[NC XLST FTES]]*525/(437.5*Source[[#This Row],[FTEF]]),0)</f>
        <v>0</v>
      </c>
      <c r="AN4748">
        <f>IF(Source[[#This Row],[Credit_Noncredit]]="Credit",Source[[#This Row],[Census Enrollment]],Source[[#This Row],[Noncredit Avg. Attendance]])</f>
        <v>16</v>
      </c>
    </row>
    <row r="4749" spans="1:40" x14ac:dyDescent="0.25">
      <c r="A4749" t="s">
        <v>1914</v>
      </c>
      <c r="B4749" t="s">
        <v>886</v>
      </c>
      <c r="C4749" t="s">
        <v>55</v>
      </c>
      <c r="D4749" t="s">
        <v>216</v>
      </c>
      <c r="E4749" s="4">
        <v>71956</v>
      </c>
      <c r="F4749" s="4" t="s">
        <v>217</v>
      </c>
      <c r="G4749" s="4" t="s">
        <v>2286</v>
      </c>
      <c r="H4749" t="str">
        <f>CONCATENATE(Source[[#This Row],[Subject]],TRIM(Source[[#This Row],[Course]]))</f>
        <v>FASH15A</v>
      </c>
      <c r="I4749" t="str">
        <f>VLOOKUP(Source[[#This Row],[SubjCrse]],'Courses and Categories'!$E$2:$G$1816,3,FALSE)</f>
        <v>Credit CTE</v>
      </c>
      <c r="J4749">
        <v>321</v>
      </c>
      <c r="K4749" t="s">
        <v>2287</v>
      </c>
      <c r="L4749" t="s">
        <v>39</v>
      </c>
      <c r="M4749" t="s">
        <v>1046</v>
      </c>
      <c r="N4749" t="s">
        <v>185</v>
      </c>
      <c r="O4749">
        <v>1000</v>
      </c>
      <c r="P4749">
        <v>1450</v>
      </c>
      <c r="Q4749" t="s">
        <v>221</v>
      </c>
      <c r="R4749">
        <v>230</v>
      </c>
      <c r="S4749" t="s">
        <v>43</v>
      </c>
      <c r="T4749">
        <v>1</v>
      </c>
      <c r="U4749" s="1">
        <v>43694</v>
      </c>
      <c r="V4749" s="1">
        <v>43819</v>
      </c>
      <c r="W4749" t="s">
        <v>1047</v>
      </c>
      <c r="X4749" t="s">
        <v>1929</v>
      </c>
      <c r="Y4749">
        <v>24</v>
      </c>
      <c r="Z4749">
        <v>18</v>
      </c>
      <c r="AA4749">
        <v>30</v>
      </c>
      <c r="AB4749">
        <v>60</v>
      </c>
      <c r="AD4749">
        <f>IF(ISBLANK(Source[[#This Row],[CrosslistID]]),1,1/COUNTIFS(Source[CrosslistID],Source[[#This Row],[CrosslistID]],Source[TermDesc],Source[[#This Row],[TermDesc]]))</f>
        <v>1</v>
      </c>
      <c r="AG4749">
        <v>0</v>
      </c>
      <c r="AH4749">
        <v>60</v>
      </c>
      <c r="AI4749">
        <v>4</v>
      </c>
      <c r="AJ4749">
        <v>4</v>
      </c>
      <c r="AK4749">
        <v>0.2833</v>
      </c>
      <c r="AL47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49">
        <f>IF(AND(Source[[#This Row],[Credit_Noncredit]]="Noncredit",Source[[#This Row],[FTEF]]&gt;0),Source[[#This Row],[NC XLST FTES]]*525/(437.5*Source[[#This Row],[FTEF]]),0)</f>
        <v>0</v>
      </c>
      <c r="AN4749">
        <f>IF(Source[[#This Row],[Credit_Noncredit]]="Credit",Source[[#This Row],[Census Enrollment]],Source[[#This Row],[Noncredit Avg. Attendance]])</f>
        <v>24</v>
      </c>
    </row>
    <row r="4750" spans="1:40" x14ac:dyDescent="0.25">
      <c r="A4750" t="s">
        <v>1914</v>
      </c>
      <c r="B4750" t="s">
        <v>886</v>
      </c>
      <c r="C4750" t="s">
        <v>55</v>
      </c>
      <c r="D4750" t="s">
        <v>216</v>
      </c>
      <c r="E4750" s="4">
        <v>71684</v>
      </c>
      <c r="F4750" s="4" t="s">
        <v>217</v>
      </c>
      <c r="G4750" s="4" t="s">
        <v>2286</v>
      </c>
      <c r="H4750" t="str">
        <f>CONCATENATE(Source[[#This Row],[Subject]],TRIM(Source[[#This Row],[Course]]))</f>
        <v>FASH15A</v>
      </c>
      <c r="I4750" t="str">
        <f>VLOOKUP(Source[[#This Row],[SubjCrse]],'Courses and Categories'!$E$2:$G$1816,3,FALSE)</f>
        <v>Credit CTE</v>
      </c>
      <c r="J4750">
        <v>641</v>
      </c>
      <c r="K4750" t="s">
        <v>2287</v>
      </c>
      <c r="L4750" t="s">
        <v>50</v>
      </c>
      <c r="M4750" t="s">
        <v>1046</v>
      </c>
      <c r="N4750" t="s">
        <v>51</v>
      </c>
      <c r="O4750">
        <v>930</v>
      </c>
      <c r="P4750">
        <v>1420</v>
      </c>
      <c r="Q4750" t="s">
        <v>64</v>
      </c>
      <c r="R4750">
        <v>703</v>
      </c>
      <c r="S4750" t="s">
        <v>65</v>
      </c>
      <c r="T4750">
        <v>1</v>
      </c>
      <c r="U4750" s="1">
        <v>43694</v>
      </c>
      <c r="V4750" s="1">
        <v>43819</v>
      </c>
      <c r="W4750" t="s">
        <v>2285</v>
      </c>
      <c r="X4750" t="s">
        <v>1929</v>
      </c>
      <c r="Y4750">
        <v>23</v>
      </c>
      <c r="Z4750">
        <v>20</v>
      </c>
      <c r="AA4750">
        <v>30</v>
      </c>
      <c r="AB4750">
        <v>66.666700000000006</v>
      </c>
      <c r="AD4750">
        <f>IF(ISBLANK(Source[[#This Row],[CrosslistID]]),1,1/COUNTIFS(Source[CrosslistID],Source[[#This Row],[CrosslistID]],Source[TermDesc],Source[[#This Row],[TermDesc]]))</f>
        <v>1</v>
      </c>
      <c r="AG4750">
        <v>0</v>
      </c>
      <c r="AH4750">
        <v>66.666700000000006</v>
      </c>
      <c r="AI4750">
        <v>3.8330000000000002</v>
      </c>
      <c r="AJ4750">
        <v>3.8330000000000002</v>
      </c>
      <c r="AK4750">
        <v>0.2833</v>
      </c>
      <c r="AL47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50">
        <f>IF(AND(Source[[#This Row],[Credit_Noncredit]]="Noncredit",Source[[#This Row],[FTEF]]&gt;0),Source[[#This Row],[NC XLST FTES]]*525/(437.5*Source[[#This Row],[FTEF]]),0)</f>
        <v>0</v>
      </c>
      <c r="AN4750">
        <f>IF(Source[[#This Row],[Credit_Noncredit]]="Credit",Source[[#This Row],[Census Enrollment]],Source[[#This Row],[Noncredit Avg. Attendance]])</f>
        <v>23</v>
      </c>
    </row>
    <row r="4751" spans="1:40" x14ac:dyDescent="0.25">
      <c r="A4751" t="s">
        <v>1914</v>
      </c>
      <c r="B4751" t="s">
        <v>886</v>
      </c>
      <c r="C4751" t="s">
        <v>55</v>
      </c>
      <c r="D4751" t="s">
        <v>216</v>
      </c>
      <c r="E4751" s="4">
        <v>78953</v>
      </c>
      <c r="F4751" s="4" t="s">
        <v>217</v>
      </c>
      <c r="G4751" s="4" t="s">
        <v>2288</v>
      </c>
      <c r="H4751" t="str">
        <f>CONCATENATE(Source[[#This Row],[Subject]],TRIM(Source[[#This Row],[Course]]))</f>
        <v>FASH15B</v>
      </c>
      <c r="I4751" t="str">
        <f>VLOOKUP(Source[[#This Row],[SubjCrse]],'Courses and Categories'!$E$2:$G$1816,3,FALSE)</f>
        <v>Credit CTE</v>
      </c>
      <c r="J4751">
        <v>621</v>
      </c>
      <c r="K4751" t="s">
        <v>2289</v>
      </c>
      <c r="L4751" t="s">
        <v>39</v>
      </c>
      <c r="M4751" t="s">
        <v>1046</v>
      </c>
      <c r="N4751" t="s">
        <v>50</v>
      </c>
      <c r="O4751">
        <v>1000</v>
      </c>
      <c r="P4751">
        <v>1450</v>
      </c>
      <c r="Q4751" t="s">
        <v>221</v>
      </c>
      <c r="R4751">
        <v>230</v>
      </c>
      <c r="S4751" t="s">
        <v>43</v>
      </c>
      <c r="T4751">
        <v>1</v>
      </c>
      <c r="U4751" s="1">
        <v>43694</v>
      </c>
      <c r="V4751" s="1">
        <v>43819</v>
      </c>
      <c r="W4751" t="s">
        <v>1047</v>
      </c>
      <c r="X4751" t="s">
        <v>1929</v>
      </c>
      <c r="Y4751">
        <v>24</v>
      </c>
      <c r="Z4751">
        <v>22</v>
      </c>
      <c r="AA4751">
        <v>30</v>
      </c>
      <c r="AB4751">
        <v>73.333299999999994</v>
      </c>
      <c r="AD4751">
        <f>IF(ISBLANK(Source[[#This Row],[CrosslistID]]),1,1/COUNTIFS(Source[CrosslistID],Source[[#This Row],[CrosslistID]],Source[TermDesc],Source[[#This Row],[TermDesc]]))</f>
        <v>1</v>
      </c>
      <c r="AG4751">
        <v>0</v>
      </c>
      <c r="AH4751">
        <v>73.333299999999994</v>
      </c>
      <c r="AI4751">
        <v>3.8330000000000002</v>
      </c>
      <c r="AJ4751">
        <v>3.9996999999999998</v>
      </c>
      <c r="AK4751">
        <v>0.2833</v>
      </c>
      <c r="AL47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51">
        <f>IF(AND(Source[[#This Row],[Credit_Noncredit]]="Noncredit",Source[[#This Row],[FTEF]]&gt;0),Source[[#This Row],[NC XLST FTES]]*525/(437.5*Source[[#This Row],[FTEF]]),0)</f>
        <v>0</v>
      </c>
      <c r="AN4751">
        <f>IF(Source[[#This Row],[Credit_Noncredit]]="Credit",Source[[#This Row],[Census Enrollment]],Source[[#This Row],[Noncredit Avg. Attendance]])</f>
        <v>24</v>
      </c>
    </row>
    <row r="4752" spans="1:40" x14ac:dyDescent="0.25">
      <c r="A4752" t="s">
        <v>1914</v>
      </c>
      <c r="B4752" t="s">
        <v>886</v>
      </c>
      <c r="C4752" t="s">
        <v>55</v>
      </c>
      <c r="D4752" t="s">
        <v>216</v>
      </c>
      <c r="E4752" s="4">
        <v>78954</v>
      </c>
      <c r="F4752" s="4" t="s">
        <v>217</v>
      </c>
      <c r="G4752" s="4" t="s">
        <v>2290</v>
      </c>
      <c r="H4752" t="str">
        <f>CONCATENATE(Source[[#This Row],[Subject]],TRIM(Source[[#This Row],[Course]]))</f>
        <v>FASH15C</v>
      </c>
      <c r="I4752" t="str">
        <f>VLOOKUP(Source[[#This Row],[SubjCrse]],'Courses and Categories'!$E$2:$G$1816,3,FALSE)</f>
        <v>Credit CTE</v>
      </c>
      <c r="J4752">
        <v>621</v>
      </c>
      <c r="K4752" t="s">
        <v>2291</v>
      </c>
      <c r="L4752" t="s">
        <v>39</v>
      </c>
      <c r="M4752" t="s">
        <v>1046</v>
      </c>
      <c r="N4752" t="s">
        <v>185</v>
      </c>
      <c r="O4752">
        <v>1030</v>
      </c>
      <c r="P4752">
        <v>1520</v>
      </c>
      <c r="Q4752" t="s">
        <v>221</v>
      </c>
      <c r="R4752">
        <v>230</v>
      </c>
      <c r="S4752" t="s">
        <v>43</v>
      </c>
      <c r="T4752">
        <v>1</v>
      </c>
      <c r="U4752" s="1">
        <v>43694</v>
      </c>
      <c r="V4752" s="1">
        <v>43819</v>
      </c>
      <c r="W4752" t="s">
        <v>1056</v>
      </c>
      <c r="X4752" t="s">
        <v>1929</v>
      </c>
      <c r="Y4752">
        <v>23</v>
      </c>
      <c r="Z4752">
        <v>23</v>
      </c>
      <c r="AA4752">
        <v>30</v>
      </c>
      <c r="AB4752">
        <v>76.666700000000006</v>
      </c>
      <c r="AD4752">
        <f>IF(ISBLANK(Source[[#This Row],[CrosslistID]]),1,1/COUNTIFS(Source[CrosslistID],Source[[#This Row],[CrosslistID]],Source[TermDesc],Source[[#This Row],[TermDesc]]))</f>
        <v>1</v>
      </c>
      <c r="AG4752">
        <v>0</v>
      </c>
      <c r="AH4752">
        <v>76.666700000000006</v>
      </c>
      <c r="AI4752">
        <v>3.6669999999999998</v>
      </c>
      <c r="AJ4752">
        <v>3.8336999999999999</v>
      </c>
      <c r="AK4752">
        <v>0.2833</v>
      </c>
      <c r="AL47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52">
        <f>IF(AND(Source[[#This Row],[Credit_Noncredit]]="Noncredit",Source[[#This Row],[FTEF]]&gt;0),Source[[#This Row],[NC XLST FTES]]*525/(437.5*Source[[#This Row],[FTEF]]),0)</f>
        <v>0</v>
      </c>
      <c r="AN4752">
        <f>IF(Source[[#This Row],[Credit_Noncredit]]="Credit",Source[[#This Row],[Census Enrollment]],Source[[#This Row],[Noncredit Avg. Attendance]])</f>
        <v>23</v>
      </c>
    </row>
    <row r="4753" spans="1:40" x14ac:dyDescent="0.25">
      <c r="A4753" t="s">
        <v>1914</v>
      </c>
      <c r="B4753" t="s">
        <v>886</v>
      </c>
      <c r="C4753" t="s">
        <v>55</v>
      </c>
      <c r="D4753" t="s">
        <v>216</v>
      </c>
      <c r="E4753" s="4">
        <v>71685</v>
      </c>
      <c r="F4753" s="4" t="s">
        <v>217</v>
      </c>
      <c r="G4753" s="4">
        <v>22</v>
      </c>
      <c r="H4753" t="str">
        <f>CONCATENATE(Source[[#This Row],[Subject]],TRIM(Source[[#This Row],[Course]]))</f>
        <v>FASH22</v>
      </c>
      <c r="I4753" t="str">
        <f>VLOOKUP(Source[[#This Row],[SubjCrse]],'Courses and Categories'!$E$2:$G$1816,3,FALSE)</f>
        <v>Credit CTE</v>
      </c>
      <c r="J4753">
        <v>341</v>
      </c>
      <c r="K4753" t="s">
        <v>2292</v>
      </c>
      <c r="L4753" t="s">
        <v>39</v>
      </c>
      <c r="M4753" t="s">
        <v>903</v>
      </c>
      <c r="N4753" t="s">
        <v>185</v>
      </c>
      <c r="O4753">
        <v>1400</v>
      </c>
      <c r="P4753">
        <v>1650</v>
      </c>
      <c r="Q4753" t="s">
        <v>64</v>
      </c>
      <c r="R4753">
        <v>703</v>
      </c>
      <c r="S4753" t="s">
        <v>65</v>
      </c>
      <c r="T4753">
        <v>1</v>
      </c>
      <c r="U4753" s="1">
        <v>43694</v>
      </c>
      <c r="V4753" s="1">
        <v>43819</v>
      </c>
      <c r="W4753" t="s">
        <v>2293</v>
      </c>
      <c r="X4753" t="s">
        <v>1929</v>
      </c>
      <c r="Y4753">
        <v>40</v>
      </c>
      <c r="Z4753">
        <v>38</v>
      </c>
      <c r="AA4753">
        <v>40</v>
      </c>
      <c r="AB4753">
        <v>95</v>
      </c>
      <c r="AD4753">
        <f>IF(ISBLANK(Source[[#This Row],[CrosslistID]]),1,1/COUNTIFS(Source[CrosslistID],Source[[#This Row],[CrosslistID]],Source[TermDesc],Source[[#This Row],[TermDesc]]))</f>
        <v>1</v>
      </c>
      <c r="AG4753">
        <v>0</v>
      </c>
      <c r="AH4753">
        <v>95</v>
      </c>
      <c r="AI4753">
        <v>3.4</v>
      </c>
      <c r="AJ4753">
        <v>4</v>
      </c>
      <c r="AK4753">
        <v>0.2</v>
      </c>
      <c r="AL47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53">
        <f>IF(AND(Source[[#This Row],[Credit_Noncredit]]="Noncredit",Source[[#This Row],[FTEF]]&gt;0),Source[[#This Row],[NC XLST FTES]]*525/(437.5*Source[[#This Row],[FTEF]]),0)</f>
        <v>0</v>
      </c>
      <c r="AN4753">
        <f>IF(Source[[#This Row],[Credit_Noncredit]]="Credit",Source[[#This Row],[Census Enrollment]],Source[[#This Row],[Noncredit Avg. Attendance]])</f>
        <v>40</v>
      </c>
    </row>
    <row r="4754" spans="1:40" x14ac:dyDescent="0.25">
      <c r="A4754" t="s">
        <v>1914</v>
      </c>
      <c r="B4754" t="s">
        <v>886</v>
      </c>
      <c r="C4754" t="s">
        <v>55</v>
      </c>
      <c r="D4754" t="s">
        <v>216</v>
      </c>
      <c r="E4754" s="4">
        <v>71688</v>
      </c>
      <c r="F4754" s="4" t="s">
        <v>217</v>
      </c>
      <c r="G4754" s="4">
        <v>26</v>
      </c>
      <c r="H4754" t="str">
        <f>CONCATENATE(Source[[#This Row],[Subject]],TRIM(Source[[#This Row],[Course]]))</f>
        <v>FASH26</v>
      </c>
      <c r="I4754" t="str">
        <f>VLOOKUP(Source[[#This Row],[SubjCrse]],'Courses and Categories'!$E$2:$G$1816,3,FALSE)</f>
        <v>Credit CTE</v>
      </c>
      <c r="J4754">
        <v>341</v>
      </c>
      <c r="K4754" t="s">
        <v>2294</v>
      </c>
      <c r="L4754" t="s">
        <v>39</v>
      </c>
      <c r="M4754" t="s">
        <v>1046</v>
      </c>
      <c r="N4754" t="s">
        <v>41</v>
      </c>
      <c r="O4754">
        <v>1030</v>
      </c>
      <c r="P4754">
        <v>1520</v>
      </c>
      <c r="Q4754" t="s">
        <v>64</v>
      </c>
      <c r="R4754">
        <v>703</v>
      </c>
      <c r="S4754" t="s">
        <v>65</v>
      </c>
      <c r="T4754">
        <v>1</v>
      </c>
      <c r="U4754" s="1">
        <v>43694</v>
      </c>
      <c r="V4754" s="1">
        <v>43819</v>
      </c>
      <c r="W4754" t="s">
        <v>2293</v>
      </c>
      <c r="X4754" t="s">
        <v>1929</v>
      </c>
      <c r="Y4754">
        <v>27</v>
      </c>
      <c r="Z4754">
        <v>26</v>
      </c>
      <c r="AA4754">
        <v>30</v>
      </c>
      <c r="AB4754">
        <v>86.666700000000006</v>
      </c>
      <c r="AD4754">
        <f>IF(ISBLANK(Source[[#This Row],[CrosslistID]]),1,1/COUNTIFS(Source[CrosslistID],Source[[#This Row],[CrosslistID]],Source[TermDesc],Source[[#This Row],[TermDesc]]))</f>
        <v>1</v>
      </c>
      <c r="AG4754">
        <v>0</v>
      </c>
      <c r="AH4754">
        <v>86.666700000000006</v>
      </c>
      <c r="AI4754">
        <v>4</v>
      </c>
      <c r="AJ4754">
        <v>4.5</v>
      </c>
      <c r="AK4754">
        <v>0.2833</v>
      </c>
      <c r="AL47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54">
        <f>IF(AND(Source[[#This Row],[Credit_Noncredit]]="Noncredit",Source[[#This Row],[FTEF]]&gt;0),Source[[#This Row],[NC XLST FTES]]*525/(437.5*Source[[#This Row],[FTEF]]),0)</f>
        <v>0</v>
      </c>
      <c r="AN4754">
        <f>IF(Source[[#This Row],[Credit_Noncredit]]="Credit",Source[[#This Row],[Census Enrollment]],Source[[#This Row],[Noncredit Avg. Attendance]])</f>
        <v>27</v>
      </c>
    </row>
    <row r="4755" spans="1:40" x14ac:dyDescent="0.25">
      <c r="A4755" t="s">
        <v>1914</v>
      </c>
      <c r="B4755" t="s">
        <v>886</v>
      </c>
      <c r="C4755" t="s">
        <v>55</v>
      </c>
      <c r="D4755" t="s">
        <v>216</v>
      </c>
      <c r="E4755" s="4">
        <v>71877</v>
      </c>
      <c r="F4755" s="4" t="s">
        <v>217</v>
      </c>
      <c r="G4755" s="4">
        <v>27</v>
      </c>
      <c r="H4755" t="str">
        <f>CONCATENATE(Source[[#This Row],[Subject]],TRIM(Source[[#This Row],[Course]]))</f>
        <v>FASH27</v>
      </c>
      <c r="I4755" t="str">
        <f>VLOOKUP(Source[[#This Row],[SubjCrse]],'Courses and Categories'!$E$2:$G$1816,3,FALSE)</f>
        <v>Credit CTE</v>
      </c>
      <c r="J4755">
        <v>341</v>
      </c>
      <c r="K4755" t="s">
        <v>2295</v>
      </c>
      <c r="L4755" t="s">
        <v>39</v>
      </c>
      <c r="M4755" t="s">
        <v>1046</v>
      </c>
      <c r="N4755" t="s">
        <v>180</v>
      </c>
      <c r="O4755">
        <v>1200</v>
      </c>
      <c r="P4755">
        <v>1650</v>
      </c>
      <c r="Q4755" t="s">
        <v>64</v>
      </c>
      <c r="R4755">
        <v>703</v>
      </c>
      <c r="S4755" t="s">
        <v>65</v>
      </c>
      <c r="T4755">
        <v>1</v>
      </c>
      <c r="U4755" s="1">
        <v>43694</v>
      </c>
      <c r="V4755" s="1">
        <v>43819</v>
      </c>
      <c r="W4755" t="s">
        <v>1051</v>
      </c>
      <c r="X4755" t="s">
        <v>1929</v>
      </c>
      <c r="Y4755">
        <v>24</v>
      </c>
      <c r="Z4755">
        <v>22</v>
      </c>
      <c r="AA4755">
        <v>30</v>
      </c>
      <c r="AB4755">
        <v>73.333299999999994</v>
      </c>
      <c r="AD4755">
        <f>IF(ISBLANK(Source[[#This Row],[CrosslistID]]),1,1/COUNTIFS(Source[CrosslistID],Source[[#This Row],[CrosslistID]],Source[TermDesc],Source[[#This Row],[TermDesc]]))</f>
        <v>1</v>
      </c>
      <c r="AG4755">
        <v>0</v>
      </c>
      <c r="AH4755">
        <v>73.333299999999994</v>
      </c>
      <c r="AI4755">
        <v>3.8330000000000002</v>
      </c>
      <c r="AJ4755">
        <v>3.9996999999999998</v>
      </c>
      <c r="AK4755">
        <v>0.2833</v>
      </c>
      <c r="AL47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55">
        <f>IF(AND(Source[[#This Row],[Credit_Noncredit]]="Noncredit",Source[[#This Row],[FTEF]]&gt;0),Source[[#This Row],[NC XLST FTES]]*525/(437.5*Source[[#This Row],[FTEF]]),0)</f>
        <v>0</v>
      </c>
      <c r="AN4755">
        <f>IF(Source[[#This Row],[Credit_Noncredit]]="Credit",Source[[#This Row],[Census Enrollment]],Source[[#This Row],[Noncredit Avg. Attendance]])</f>
        <v>24</v>
      </c>
    </row>
    <row r="4756" spans="1:40" x14ac:dyDescent="0.25">
      <c r="A4756" t="s">
        <v>1914</v>
      </c>
      <c r="B4756" t="s">
        <v>886</v>
      </c>
      <c r="C4756" t="s">
        <v>55</v>
      </c>
      <c r="D4756" t="s">
        <v>216</v>
      </c>
      <c r="E4756" s="4">
        <v>72537</v>
      </c>
      <c r="F4756" s="4" t="s">
        <v>217</v>
      </c>
      <c r="G4756" s="4" t="s">
        <v>1048</v>
      </c>
      <c r="H4756" t="str">
        <f>CONCATENATE(Source[[#This Row],[Subject]],TRIM(Source[[#This Row],[Course]]))</f>
        <v>FASH35A</v>
      </c>
      <c r="I4756" t="str">
        <f>VLOOKUP(Source[[#This Row],[SubjCrse]],'Courses and Categories'!$E$2:$G$1816,3,FALSE)</f>
        <v>Credit CTE</v>
      </c>
      <c r="J4756">
        <v>581</v>
      </c>
      <c r="K4756" t="s">
        <v>1049</v>
      </c>
      <c r="L4756" t="s">
        <v>39</v>
      </c>
      <c r="M4756" t="s">
        <v>1046</v>
      </c>
      <c r="N4756" t="s">
        <v>105</v>
      </c>
      <c r="O4756">
        <v>1000</v>
      </c>
      <c r="P4756">
        <v>1215</v>
      </c>
      <c r="Q4756" t="s">
        <v>76</v>
      </c>
      <c r="R4756">
        <v>422</v>
      </c>
      <c r="S4756" t="s">
        <v>77</v>
      </c>
      <c r="T4756">
        <v>1</v>
      </c>
      <c r="U4756" s="1">
        <v>43694</v>
      </c>
      <c r="V4756" s="1">
        <v>43819</v>
      </c>
      <c r="W4756" t="s">
        <v>2296</v>
      </c>
      <c r="X4756" t="s">
        <v>1929</v>
      </c>
      <c r="Y4756">
        <v>15</v>
      </c>
      <c r="Z4756">
        <v>10</v>
      </c>
      <c r="AA4756">
        <v>30</v>
      </c>
      <c r="AB4756">
        <v>33.333300000000001</v>
      </c>
      <c r="AD4756">
        <f>IF(ISBLANK(Source[[#This Row],[CrosslistID]]),1,1/COUNTIFS(Source[CrosslistID],Source[[#This Row],[CrosslistID]],Source[TermDesc],Source[[#This Row],[TermDesc]]))</f>
        <v>1</v>
      </c>
      <c r="AG4756">
        <v>0</v>
      </c>
      <c r="AH4756">
        <v>33.333300000000001</v>
      </c>
      <c r="AI4756">
        <v>2.5</v>
      </c>
      <c r="AJ4756">
        <v>2.5</v>
      </c>
      <c r="AK4756">
        <v>0.2833</v>
      </c>
      <c r="AL47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56">
        <f>IF(AND(Source[[#This Row],[Credit_Noncredit]]="Noncredit",Source[[#This Row],[FTEF]]&gt;0),Source[[#This Row],[NC XLST FTES]]*525/(437.5*Source[[#This Row],[FTEF]]),0)</f>
        <v>0</v>
      </c>
      <c r="AN4756">
        <f>IF(Source[[#This Row],[Credit_Noncredit]]="Credit",Source[[#This Row],[Census Enrollment]],Source[[#This Row],[Noncredit Avg. Attendance]])</f>
        <v>15</v>
      </c>
    </row>
    <row r="4757" spans="1:40" x14ac:dyDescent="0.25">
      <c r="A4757" t="s">
        <v>1914</v>
      </c>
      <c r="B4757" t="s">
        <v>886</v>
      </c>
      <c r="C4757" t="s">
        <v>55</v>
      </c>
      <c r="D4757" t="s">
        <v>216</v>
      </c>
      <c r="E4757" s="4">
        <v>75990</v>
      </c>
      <c r="F4757" s="4" t="s">
        <v>217</v>
      </c>
      <c r="G4757" s="4" t="s">
        <v>2297</v>
      </c>
      <c r="H4757" t="str">
        <f>CONCATENATE(Source[[#This Row],[Subject]],TRIM(Source[[#This Row],[Course]]))</f>
        <v>FASH36A</v>
      </c>
      <c r="I4757" t="str">
        <f>VLOOKUP(Source[[#This Row],[SubjCrse]],'Courses and Categories'!$E$2:$G$1816,3,FALSE)</f>
        <v>Credit CTE</v>
      </c>
      <c r="J4757">
        <v>581</v>
      </c>
      <c r="K4757" t="s">
        <v>2298</v>
      </c>
      <c r="L4757" t="s">
        <v>87</v>
      </c>
      <c r="M4757" t="s">
        <v>903</v>
      </c>
      <c r="N4757" t="s">
        <v>50</v>
      </c>
      <c r="O4757">
        <v>1800</v>
      </c>
      <c r="P4757">
        <v>2050</v>
      </c>
      <c r="Q4757" t="s">
        <v>76</v>
      </c>
      <c r="R4757">
        <v>420</v>
      </c>
      <c r="S4757" t="s">
        <v>77</v>
      </c>
      <c r="T4757">
        <v>1</v>
      </c>
      <c r="U4757" s="1">
        <v>43694</v>
      </c>
      <c r="V4757" s="1">
        <v>43819</v>
      </c>
      <c r="W4757" t="s">
        <v>1051</v>
      </c>
      <c r="X4757" t="s">
        <v>1929</v>
      </c>
      <c r="Y4757">
        <v>27</v>
      </c>
      <c r="Z4757">
        <v>22</v>
      </c>
      <c r="AA4757">
        <v>30</v>
      </c>
      <c r="AB4757">
        <v>73.333299999999994</v>
      </c>
      <c r="AD4757">
        <f>IF(ISBLANK(Source[[#This Row],[CrosslistID]]),1,1/COUNTIFS(Source[CrosslistID],Source[[#This Row],[CrosslistID]],Source[TermDesc],Source[[#This Row],[TermDesc]]))</f>
        <v>1</v>
      </c>
      <c r="AG4757">
        <v>0</v>
      </c>
      <c r="AH4757">
        <v>73.333299999999994</v>
      </c>
      <c r="AI4757">
        <v>2.2999999999999998</v>
      </c>
      <c r="AJ4757">
        <v>2.7</v>
      </c>
      <c r="AK4757">
        <v>0.2</v>
      </c>
      <c r="AL47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57">
        <f>IF(AND(Source[[#This Row],[Credit_Noncredit]]="Noncredit",Source[[#This Row],[FTEF]]&gt;0),Source[[#This Row],[NC XLST FTES]]*525/(437.5*Source[[#This Row],[FTEF]]),0)</f>
        <v>0</v>
      </c>
      <c r="AN4757">
        <f>IF(Source[[#This Row],[Credit_Noncredit]]="Credit",Source[[#This Row],[Census Enrollment]],Source[[#This Row],[Noncredit Avg. Attendance]])</f>
        <v>27</v>
      </c>
    </row>
    <row r="4758" spans="1:40" x14ac:dyDescent="0.25">
      <c r="A4758" t="s">
        <v>1914</v>
      </c>
      <c r="B4758" t="s">
        <v>886</v>
      </c>
      <c r="C4758" t="s">
        <v>55</v>
      </c>
      <c r="D4758" t="s">
        <v>216</v>
      </c>
      <c r="E4758" s="4">
        <v>75989</v>
      </c>
      <c r="F4758" s="4" t="s">
        <v>217</v>
      </c>
      <c r="G4758" s="4" t="s">
        <v>2299</v>
      </c>
      <c r="H4758" t="str">
        <f>CONCATENATE(Source[[#This Row],[Subject]],TRIM(Source[[#This Row],[Course]]))</f>
        <v>FASH36B</v>
      </c>
      <c r="I4758" t="str">
        <f>VLOOKUP(Source[[#This Row],[SubjCrse]],'Courses and Categories'!$E$2:$G$1816,3,FALSE)</f>
        <v>Credit CTE</v>
      </c>
      <c r="J4758">
        <v>541</v>
      </c>
      <c r="K4758" t="s">
        <v>2300</v>
      </c>
      <c r="L4758" t="s">
        <v>39</v>
      </c>
      <c r="M4758" t="s">
        <v>903</v>
      </c>
      <c r="N4758" t="s">
        <v>50</v>
      </c>
      <c r="O4758">
        <v>1330</v>
      </c>
      <c r="P4758">
        <v>1620</v>
      </c>
      <c r="Q4758" t="s">
        <v>64</v>
      </c>
      <c r="R4758">
        <v>702</v>
      </c>
      <c r="S4758" t="s">
        <v>65</v>
      </c>
      <c r="T4758">
        <v>1</v>
      </c>
      <c r="U4758" s="1">
        <v>43694</v>
      </c>
      <c r="V4758" s="1">
        <v>43819</v>
      </c>
      <c r="W4758" t="s">
        <v>222</v>
      </c>
      <c r="X4758" t="s">
        <v>1929</v>
      </c>
      <c r="Y4758">
        <v>16</v>
      </c>
      <c r="Z4758">
        <v>16</v>
      </c>
      <c r="AA4758">
        <v>30</v>
      </c>
      <c r="AB4758">
        <v>53.333300000000001</v>
      </c>
      <c r="AD4758">
        <f>IF(ISBLANK(Source[[#This Row],[CrosslistID]]),1,1/COUNTIFS(Source[CrosslistID],Source[[#This Row],[CrosslistID]],Source[TermDesc],Source[[#This Row],[TermDesc]]))</f>
        <v>1</v>
      </c>
      <c r="AG4758">
        <v>0</v>
      </c>
      <c r="AH4758">
        <v>53.333300000000001</v>
      </c>
      <c r="AI4758">
        <v>1.5</v>
      </c>
      <c r="AJ4758">
        <v>1.6</v>
      </c>
      <c r="AK4758">
        <v>0.2</v>
      </c>
      <c r="AL47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58">
        <f>IF(AND(Source[[#This Row],[Credit_Noncredit]]="Noncredit",Source[[#This Row],[FTEF]]&gt;0),Source[[#This Row],[NC XLST FTES]]*525/(437.5*Source[[#This Row],[FTEF]]),0)</f>
        <v>0</v>
      </c>
      <c r="AN4758">
        <f>IF(Source[[#This Row],[Credit_Noncredit]]="Credit",Source[[#This Row],[Census Enrollment]],Source[[#This Row],[Noncredit Avg. Attendance]])</f>
        <v>16</v>
      </c>
    </row>
    <row r="4759" spans="1:40" x14ac:dyDescent="0.25">
      <c r="A4759" t="s">
        <v>1914</v>
      </c>
      <c r="B4759" t="s">
        <v>886</v>
      </c>
      <c r="C4759" t="s">
        <v>55</v>
      </c>
      <c r="D4759" t="s">
        <v>216</v>
      </c>
      <c r="E4759" s="4">
        <v>79036</v>
      </c>
      <c r="F4759" s="4" t="s">
        <v>217</v>
      </c>
      <c r="G4759" s="4">
        <v>37</v>
      </c>
      <c r="H4759" t="str">
        <f>CONCATENATE(Source[[#This Row],[Subject]],TRIM(Source[[#This Row],[Course]]))</f>
        <v>FASH37</v>
      </c>
      <c r="I4759" t="str">
        <f>VLOOKUP(Source[[#This Row],[SubjCrse]],'Courses and Categories'!$E$2:$G$1816,3,FALSE)</f>
        <v>Credit CTE</v>
      </c>
      <c r="J4759">
        <v>321</v>
      </c>
      <c r="K4759" t="s">
        <v>2301</v>
      </c>
      <c r="L4759" t="s">
        <v>39</v>
      </c>
      <c r="M4759" t="s">
        <v>903</v>
      </c>
      <c r="N4759" t="s">
        <v>180</v>
      </c>
      <c r="O4759">
        <v>1010</v>
      </c>
      <c r="P4759">
        <v>1500</v>
      </c>
      <c r="Q4759" t="s">
        <v>221</v>
      </c>
      <c r="R4759">
        <v>230</v>
      </c>
      <c r="S4759" t="s">
        <v>43</v>
      </c>
      <c r="T4759">
        <v>1</v>
      </c>
      <c r="U4759" s="1">
        <v>43694</v>
      </c>
      <c r="V4759" s="1">
        <v>43819</v>
      </c>
      <c r="W4759" t="s">
        <v>222</v>
      </c>
      <c r="X4759" t="s">
        <v>1929</v>
      </c>
      <c r="Y4759">
        <v>11</v>
      </c>
      <c r="Z4759">
        <v>10</v>
      </c>
      <c r="AA4759">
        <v>30</v>
      </c>
      <c r="AB4759">
        <v>33.333300000000001</v>
      </c>
      <c r="AD4759">
        <f>IF(ISBLANK(Source[[#This Row],[CrosslistID]]),1,1/COUNTIFS(Source[CrosslistID],Source[[#This Row],[CrosslistID]],Source[TermDesc],Source[[#This Row],[TermDesc]]))</f>
        <v>1</v>
      </c>
      <c r="AG4759">
        <v>0</v>
      </c>
      <c r="AH4759">
        <v>33.333300000000001</v>
      </c>
      <c r="AI4759">
        <v>1.833</v>
      </c>
      <c r="AJ4759">
        <v>1.833</v>
      </c>
      <c r="AK4759">
        <v>0.2833</v>
      </c>
      <c r="AL47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59">
        <f>IF(AND(Source[[#This Row],[Credit_Noncredit]]="Noncredit",Source[[#This Row],[FTEF]]&gt;0),Source[[#This Row],[NC XLST FTES]]*525/(437.5*Source[[#This Row],[FTEF]]),0)</f>
        <v>0</v>
      </c>
      <c r="AN4759">
        <f>IF(Source[[#This Row],[Credit_Noncredit]]="Credit",Source[[#This Row],[Census Enrollment]],Source[[#This Row],[Noncredit Avg. Attendance]])</f>
        <v>11</v>
      </c>
    </row>
    <row r="4760" spans="1:40" x14ac:dyDescent="0.25">
      <c r="A4760" t="s">
        <v>1914</v>
      </c>
      <c r="B4760" t="s">
        <v>886</v>
      </c>
      <c r="C4760" t="s">
        <v>55</v>
      </c>
      <c r="D4760" t="s">
        <v>216</v>
      </c>
      <c r="E4760" s="4">
        <v>71625</v>
      </c>
      <c r="F4760" s="4" t="s">
        <v>217</v>
      </c>
      <c r="G4760" s="4">
        <v>42</v>
      </c>
      <c r="H4760" t="str">
        <f>CONCATENATE(Source[[#This Row],[Subject]],TRIM(Source[[#This Row],[Course]]))</f>
        <v>FASH42</v>
      </c>
      <c r="I4760" t="str">
        <f>VLOOKUP(Source[[#This Row],[SubjCrse]],'Courses and Categories'!$E$2:$G$1816,3,FALSE)</f>
        <v>Credit CTE</v>
      </c>
      <c r="J4760">
        <v>1</v>
      </c>
      <c r="K4760" t="s">
        <v>2302</v>
      </c>
      <c r="L4760" t="s">
        <v>39</v>
      </c>
      <c r="M4760" t="s">
        <v>903</v>
      </c>
      <c r="N4760" t="s">
        <v>41</v>
      </c>
      <c r="O4760">
        <v>1310</v>
      </c>
      <c r="P4760">
        <v>1600</v>
      </c>
      <c r="Q4760" t="s">
        <v>238</v>
      </c>
      <c r="R4760">
        <v>716</v>
      </c>
      <c r="S4760" t="s">
        <v>134</v>
      </c>
      <c r="T4760">
        <v>1</v>
      </c>
      <c r="U4760" s="1">
        <v>43694</v>
      </c>
      <c r="V4760" s="1">
        <v>43819</v>
      </c>
      <c r="W4760" t="s">
        <v>645</v>
      </c>
      <c r="X4760" t="s">
        <v>1929</v>
      </c>
      <c r="Y4760">
        <v>28</v>
      </c>
      <c r="Z4760">
        <v>24</v>
      </c>
      <c r="AA4760">
        <v>30</v>
      </c>
      <c r="AB4760">
        <v>80</v>
      </c>
      <c r="AD4760">
        <f>IF(ISBLANK(Source[[#This Row],[CrosslistID]]),1,1/COUNTIFS(Source[CrosslistID],Source[[#This Row],[CrosslistID]],Source[TermDesc],Source[[#This Row],[TermDesc]]))</f>
        <v>1</v>
      </c>
      <c r="AG4760">
        <v>0</v>
      </c>
      <c r="AH4760">
        <v>80</v>
      </c>
      <c r="AI4760">
        <v>2.7</v>
      </c>
      <c r="AJ4760">
        <v>2.8</v>
      </c>
      <c r="AK4760">
        <v>0.2</v>
      </c>
      <c r="AL47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60">
        <f>IF(AND(Source[[#This Row],[Credit_Noncredit]]="Noncredit",Source[[#This Row],[FTEF]]&gt;0),Source[[#This Row],[NC XLST FTES]]*525/(437.5*Source[[#This Row],[FTEF]]),0)</f>
        <v>0</v>
      </c>
      <c r="AN4760">
        <f>IF(Source[[#This Row],[Credit_Noncredit]]="Credit",Source[[#This Row],[Census Enrollment]],Source[[#This Row],[Noncredit Avg. Attendance]])</f>
        <v>28</v>
      </c>
    </row>
    <row r="4761" spans="1:40" x14ac:dyDescent="0.25">
      <c r="A4761" t="s">
        <v>1914</v>
      </c>
      <c r="B4761" t="s">
        <v>886</v>
      </c>
      <c r="C4761" t="s">
        <v>55</v>
      </c>
      <c r="D4761" t="s">
        <v>216</v>
      </c>
      <c r="E4761" s="4">
        <v>78387</v>
      </c>
      <c r="F4761" s="4" t="s">
        <v>217</v>
      </c>
      <c r="G4761" s="4">
        <v>44</v>
      </c>
      <c r="H4761" t="str">
        <f>CONCATENATE(Source[[#This Row],[Subject]],TRIM(Source[[#This Row],[Course]]))</f>
        <v>FASH44</v>
      </c>
      <c r="I4761" t="str">
        <f>VLOOKUP(Source[[#This Row],[SubjCrse]],'Courses and Categories'!$E$2:$G$1816,3,FALSE)</f>
        <v>Credit CTE</v>
      </c>
      <c r="J4761">
        <v>581</v>
      </c>
      <c r="K4761" t="s">
        <v>2303</v>
      </c>
      <c r="L4761" t="s">
        <v>87</v>
      </c>
      <c r="M4761" t="s">
        <v>903</v>
      </c>
      <c r="N4761" t="s">
        <v>50</v>
      </c>
      <c r="O4761">
        <v>1810</v>
      </c>
      <c r="P4761">
        <v>2100</v>
      </c>
      <c r="Q4761" t="s">
        <v>76</v>
      </c>
      <c r="R4761">
        <v>724</v>
      </c>
      <c r="S4761" t="s">
        <v>77</v>
      </c>
      <c r="T4761">
        <v>1</v>
      </c>
      <c r="U4761" s="1">
        <v>43694</v>
      </c>
      <c r="V4761" s="1">
        <v>43819</v>
      </c>
      <c r="W4761" t="s">
        <v>645</v>
      </c>
      <c r="X4761" t="s">
        <v>1929</v>
      </c>
      <c r="Y4761">
        <v>23</v>
      </c>
      <c r="Z4761">
        <v>20</v>
      </c>
      <c r="AA4761">
        <v>30</v>
      </c>
      <c r="AB4761">
        <v>66.666700000000006</v>
      </c>
      <c r="AD4761">
        <f>IF(ISBLANK(Source[[#This Row],[CrosslistID]]),1,1/COUNTIFS(Source[CrosslistID],Source[[#This Row],[CrosslistID]],Source[TermDesc],Source[[#This Row],[TermDesc]]))</f>
        <v>1</v>
      </c>
      <c r="AG4761">
        <v>0</v>
      </c>
      <c r="AH4761">
        <v>66.666700000000006</v>
      </c>
      <c r="AI4761">
        <v>2.2000000000000002</v>
      </c>
      <c r="AJ4761">
        <v>2.2999999999999998</v>
      </c>
      <c r="AK4761">
        <v>0.2</v>
      </c>
      <c r="AL47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61">
        <f>IF(AND(Source[[#This Row],[Credit_Noncredit]]="Noncredit",Source[[#This Row],[FTEF]]&gt;0),Source[[#This Row],[NC XLST FTES]]*525/(437.5*Source[[#This Row],[FTEF]]),0)</f>
        <v>0</v>
      </c>
      <c r="AN4761">
        <f>IF(Source[[#This Row],[Credit_Noncredit]]="Credit",Source[[#This Row],[Census Enrollment]],Source[[#This Row],[Noncredit Avg. Attendance]])</f>
        <v>23</v>
      </c>
    </row>
    <row r="4762" spans="1:40" x14ac:dyDescent="0.25">
      <c r="A4762" t="s">
        <v>1914</v>
      </c>
      <c r="B4762" t="s">
        <v>886</v>
      </c>
      <c r="C4762" t="s">
        <v>55</v>
      </c>
      <c r="D4762" t="s">
        <v>216</v>
      </c>
      <c r="E4762" s="4">
        <v>73148</v>
      </c>
      <c r="F4762" s="4" t="s">
        <v>217</v>
      </c>
      <c r="G4762" s="4" t="s">
        <v>2304</v>
      </c>
      <c r="H4762" t="str">
        <f>CONCATENATE(Source[[#This Row],[Subject]],TRIM(Source[[#This Row],[Course]]))</f>
        <v>FASH45A</v>
      </c>
      <c r="I4762" t="str">
        <f>VLOOKUP(Source[[#This Row],[SubjCrse]],'Courses and Categories'!$E$2:$G$1816,3,FALSE)</f>
        <v>Credit CTE</v>
      </c>
      <c r="J4762">
        <v>831</v>
      </c>
      <c r="K4762" t="s">
        <v>2305</v>
      </c>
      <c r="L4762" t="s">
        <v>87</v>
      </c>
      <c r="M4762" t="s">
        <v>897</v>
      </c>
      <c r="N4762" t="s">
        <v>180</v>
      </c>
      <c r="O4762">
        <v>1810</v>
      </c>
      <c r="P4762">
        <v>2100</v>
      </c>
      <c r="Q4762" t="s">
        <v>76</v>
      </c>
      <c r="R4762">
        <v>420</v>
      </c>
      <c r="S4762" t="s">
        <v>77</v>
      </c>
      <c r="T4762">
        <v>1</v>
      </c>
      <c r="U4762" s="1">
        <v>43694</v>
      </c>
      <c r="V4762" s="1">
        <v>43819</v>
      </c>
      <c r="W4762" t="s">
        <v>2306</v>
      </c>
      <c r="X4762" t="s">
        <v>2130</v>
      </c>
      <c r="Y4762">
        <v>21</v>
      </c>
      <c r="Z4762">
        <v>15</v>
      </c>
      <c r="AA4762">
        <v>30</v>
      </c>
      <c r="AB4762">
        <v>50</v>
      </c>
      <c r="AD4762">
        <f>IF(ISBLANK(Source[[#This Row],[CrosslistID]]),1,1/COUNTIFS(Source[CrosslistID],Source[[#This Row],[CrosslistID]],Source[TermDesc],Source[[#This Row],[TermDesc]]))</f>
        <v>1</v>
      </c>
      <c r="AG4762">
        <v>0</v>
      </c>
      <c r="AH4762">
        <v>50</v>
      </c>
      <c r="AI4762">
        <v>1.8</v>
      </c>
      <c r="AJ4762">
        <v>2.1</v>
      </c>
      <c r="AK4762">
        <v>0.2</v>
      </c>
      <c r="AL47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62">
        <f>IF(AND(Source[[#This Row],[Credit_Noncredit]]="Noncredit",Source[[#This Row],[FTEF]]&gt;0),Source[[#This Row],[NC XLST FTES]]*525/(437.5*Source[[#This Row],[FTEF]]),0)</f>
        <v>0</v>
      </c>
      <c r="AN4762">
        <f>IF(Source[[#This Row],[Credit_Noncredit]]="Credit",Source[[#This Row],[Census Enrollment]],Source[[#This Row],[Noncredit Avg. Attendance]])</f>
        <v>21</v>
      </c>
    </row>
    <row r="4763" spans="1:40" x14ac:dyDescent="0.25">
      <c r="A4763" t="s">
        <v>1914</v>
      </c>
      <c r="B4763" t="s">
        <v>886</v>
      </c>
      <c r="C4763" t="s">
        <v>55</v>
      </c>
      <c r="D4763" t="s">
        <v>216</v>
      </c>
      <c r="E4763" s="4">
        <v>77676</v>
      </c>
      <c r="F4763" s="4" t="s">
        <v>217</v>
      </c>
      <c r="G4763" s="4">
        <v>49</v>
      </c>
      <c r="H4763" t="str">
        <f>CONCATENATE(Source[[#This Row],[Subject]],TRIM(Source[[#This Row],[Course]]))</f>
        <v>FASH49</v>
      </c>
      <c r="I4763" t="str">
        <f>VLOOKUP(Source[[#This Row],[SubjCrse]],'Courses and Categories'!$E$2:$G$1816,3,FALSE)</f>
        <v>Credit CTE</v>
      </c>
      <c r="J4763">
        <v>681</v>
      </c>
      <c r="K4763" t="s">
        <v>2307</v>
      </c>
      <c r="L4763" t="s">
        <v>50</v>
      </c>
      <c r="M4763" t="s">
        <v>903</v>
      </c>
      <c r="N4763" t="s">
        <v>51</v>
      </c>
      <c r="O4763">
        <v>1000</v>
      </c>
      <c r="P4763">
        <v>1250</v>
      </c>
      <c r="Q4763" t="s">
        <v>76</v>
      </c>
      <c r="R4763">
        <v>33</v>
      </c>
      <c r="S4763" t="s">
        <v>77</v>
      </c>
      <c r="T4763">
        <v>1</v>
      </c>
      <c r="U4763" s="1">
        <v>43694</v>
      </c>
      <c r="V4763" s="1">
        <v>43819</v>
      </c>
      <c r="W4763" t="s">
        <v>2308</v>
      </c>
      <c r="X4763" t="s">
        <v>1929</v>
      </c>
      <c r="Y4763">
        <v>23</v>
      </c>
      <c r="Z4763">
        <v>19</v>
      </c>
      <c r="AA4763">
        <v>30</v>
      </c>
      <c r="AB4763">
        <v>63.333300000000001</v>
      </c>
      <c r="AD4763">
        <f>IF(ISBLANK(Source[[#This Row],[CrosslistID]]),1,1/COUNTIFS(Source[CrosslistID],Source[[#This Row],[CrosslistID]],Source[TermDesc],Source[[#This Row],[TermDesc]]))</f>
        <v>1</v>
      </c>
      <c r="AG4763">
        <v>0</v>
      </c>
      <c r="AH4763">
        <v>63.333300000000001</v>
      </c>
      <c r="AI4763">
        <v>2</v>
      </c>
      <c r="AJ4763">
        <v>2.2999999999999998</v>
      </c>
      <c r="AK4763">
        <v>0.2</v>
      </c>
      <c r="AL47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63">
        <f>IF(AND(Source[[#This Row],[Credit_Noncredit]]="Noncredit",Source[[#This Row],[FTEF]]&gt;0),Source[[#This Row],[NC XLST FTES]]*525/(437.5*Source[[#This Row],[FTEF]]),0)</f>
        <v>0</v>
      </c>
      <c r="AN4763">
        <f>IF(Source[[#This Row],[Credit_Noncredit]]="Credit",Source[[#This Row],[Census Enrollment]],Source[[#This Row],[Noncredit Avg. Attendance]])</f>
        <v>23</v>
      </c>
    </row>
    <row r="4764" spans="1:40" x14ac:dyDescent="0.25">
      <c r="A4764" t="s">
        <v>1914</v>
      </c>
      <c r="B4764" t="s">
        <v>886</v>
      </c>
      <c r="C4764" t="s">
        <v>55</v>
      </c>
      <c r="D4764" t="s">
        <v>216</v>
      </c>
      <c r="E4764" s="4">
        <v>77071</v>
      </c>
      <c r="F4764" s="4" t="s">
        <v>217</v>
      </c>
      <c r="G4764" s="4">
        <v>53</v>
      </c>
      <c r="H4764" t="str">
        <f>CONCATENATE(Source[[#This Row],[Subject]],TRIM(Source[[#This Row],[Course]]))</f>
        <v>FASH53</v>
      </c>
      <c r="I4764" t="str">
        <f>VLOOKUP(Source[[#This Row],[SubjCrse]],'Courses and Categories'!$E$2:$G$1816,3,FALSE)</f>
        <v>Credit CTE</v>
      </c>
      <c r="J4764">
        <v>831</v>
      </c>
      <c r="K4764" t="s">
        <v>2309</v>
      </c>
      <c r="L4764" t="s">
        <v>39</v>
      </c>
      <c r="M4764" t="s">
        <v>897</v>
      </c>
      <c r="N4764" t="s">
        <v>185</v>
      </c>
      <c r="O4764">
        <v>1410</v>
      </c>
      <c r="P4764">
        <v>1700</v>
      </c>
      <c r="Q4764" t="s">
        <v>76</v>
      </c>
      <c r="R4764">
        <v>724</v>
      </c>
      <c r="S4764" t="s">
        <v>77</v>
      </c>
      <c r="T4764">
        <v>1</v>
      </c>
      <c r="U4764" s="1">
        <v>43694</v>
      </c>
      <c r="V4764" s="1">
        <v>43819</v>
      </c>
      <c r="W4764" t="s">
        <v>235</v>
      </c>
      <c r="X4764" t="s">
        <v>2130</v>
      </c>
      <c r="Y4764">
        <v>20</v>
      </c>
      <c r="Z4764">
        <v>20</v>
      </c>
      <c r="AA4764">
        <v>30</v>
      </c>
      <c r="AB4764">
        <v>66.666700000000006</v>
      </c>
      <c r="AD4764">
        <f>IF(ISBLANK(Source[[#This Row],[CrosslistID]]),1,1/COUNTIFS(Source[CrosslistID],Source[[#This Row],[CrosslistID]],Source[TermDesc],Source[[#This Row],[TermDesc]]))</f>
        <v>1</v>
      </c>
      <c r="AG4764">
        <v>0</v>
      </c>
      <c r="AH4764">
        <v>66.666700000000006</v>
      </c>
      <c r="AI4764">
        <v>1.8</v>
      </c>
      <c r="AJ4764">
        <v>2</v>
      </c>
      <c r="AK4764">
        <v>0.2</v>
      </c>
      <c r="AL47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64">
        <f>IF(AND(Source[[#This Row],[Credit_Noncredit]]="Noncredit",Source[[#This Row],[FTEF]]&gt;0),Source[[#This Row],[NC XLST FTES]]*525/(437.5*Source[[#This Row],[FTEF]]),0)</f>
        <v>0</v>
      </c>
      <c r="AN4764">
        <f>IF(Source[[#This Row],[Credit_Noncredit]]="Credit",Source[[#This Row],[Census Enrollment]],Source[[#This Row],[Noncredit Avg. Attendance]])</f>
        <v>20</v>
      </c>
    </row>
    <row r="4765" spans="1:40" x14ac:dyDescent="0.25">
      <c r="A4765" t="s">
        <v>1914</v>
      </c>
      <c r="B4765" t="s">
        <v>886</v>
      </c>
      <c r="C4765" t="s">
        <v>55</v>
      </c>
      <c r="D4765" t="s">
        <v>216</v>
      </c>
      <c r="E4765" s="4">
        <v>73475</v>
      </c>
      <c r="F4765" s="4" t="s">
        <v>217</v>
      </c>
      <c r="G4765" s="4" t="s">
        <v>2310</v>
      </c>
      <c r="H4765" t="str">
        <f>CONCATENATE(Source[[#This Row],[Subject]],TRIM(Source[[#This Row],[Course]]))</f>
        <v>FASH54A</v>
      </c>
      <c r="I4765" t="str">
        <f>VLOOKUP(Source[[#This Row],[SubjCrse]],'Courses and Categories'!$E$2:$G$1816,3,FALSE)</f>
        <v>Credit CTE</v>
      </c>
      <c r="J4765">
        <v>581</v>
      </c>
      <c r="K4765" t="s">
        <v>2311</v>
      </c>
      <c r="L4765" t="s">
        <v>87</v>
      </c>
      <c r="M4765" t="s">
        <v>903</v>
      </c>
      <c r="N4765" t="s">
        <v>185</v>
      </c>
      <c r="O4765">
        <v>1810</v>
      </c>
      <c r="P4765">
        <v>2100</v>
      </c>
      <c r="Q4765" t="s">
        <v>76</v>
      </c>
      <c r="R4765">
        <v>724</v>
      </c>
      <c r="S4765" t="s">
        <v>77</v>
      </c>
      <c r="T4765">
        <v>1</v>
      </c>
      <c r="U4765" s="1">
        <v>43694</v>
      </c>
      <c r="V4765" s="1">
        <v>43819</v>
      </c>
      <c r="W4765" t="s">
        <v>2312</v>
      </c>
      <c r="X4765" t="s">
        <v>1929</v>
      </c>
      <c r="Y4765">
        <v>26</v>
      </c>
      <c r="Z4765">
        <v>24</v>
      </c>
      <c r="AA4765">
        <v>35</v>
      </c>
      <c r="AB4765">
        <v>68.571399999999997</v>
      </c>
      <c r="AD4765">
        <f>IF(ISBLANK(Source[[#This Row],[CrosslistID]]),1,1/COUNTIFS(Source[CrosslistID],Source[[#This Row],[CrosslistID]],Source[TermDesc],Source[[#This Row],[TermDesc]]))</f>
        <v>1</v>
      </c>
      <c r="AG4765">
        <v>0</v>
      </c>
      <c r="AH4765">
        <v>68.571399999999997</v>
      </c>
      <c r="AI4765">
        <v>2.1</v>
      </c>
      <c r="AJ4765">
        <v>2.6</v>
      </c>
      <c r="AK4765">
        <v>0.2</v>
      </c>
      <c r="AL47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65">
        <f>IF(AND(Source[[#This Row],[Credit_Noncredit]]="Noncredit",Source[[#This Row],[FTEF]]&gt;0),Source[[#This Row],[NC XLST FTES]]*525/(437.5*Source[[#This Row],[FTEF]]),0)</f>
        <v>0</v>
      </c>
      <c r="AN4765">
        <f>IF(Source[[#This Row],[Credit_Noncredit]]="Credit",Source[[#This Row],[Census Enrollment]],Source[[#This Row],[Noncredit Avg. Attendance]])</f>
        <v>26</v>
      </c>
    </row>
    <row r="4766" spans="1:40" x14ac:dyDescent="0.25">
      <c r="A4766" t="s">
        <v>1914</v>
      </c>
      <c r="B4766" t="s">
        <v>886</v>
      </c>
      <c r="C4766" t="s">
        <v>55</v>
      </c>
      <c r="D4766" t="s">
        <v>216</v>
      </c>
      <c r="E4766" s="4">
        <v>74369</v>
      </c>
      <c r="F4766" s="4" t="s">
        <v>217</v>
      </c>
      <c r="G4766" s="4" t="s">
        <v>2313</v>
      </c>
      <c r="H4766" t="str">
        <f>CONCATENATE(Source[[#This Row],[Subject]],TRIM(Source[[#This Row],[Course]]))</f>
        <v>FASH54B</v>
      </c>
      <c r="I4766" t="str">
        <f>VLOOKUP(Source[[#This Row],[SubjCrse]],'Courses and Categories'!$E$2:$G$1816,3,FALSE)</f>
        <v>Credit CTE</v>
      </c>
      <c r="J4766">
        <v>831</v>
      </c>
      <c r="K4766" t="s">
        <v>2314</v>
      </c>
      <c r="L4766" t="s">
        <v>87</v>
      </c>
      <c r="M4766" t="s">
        <v>897</v>
      </c>
      <c r="N4766" t="s">
        <v>41</v>
      </c>
      <c r="O4766">
        <v>1810</v>
      </c>
      <c r="P4766">
        <v>2100</v>
      </c>
      <c r="Q4766" t="s">
        <v>76</v>
      </c>
      <c r="R4766">
        <v>420</v>
      </c>
      <c r="S4766" t="s">
        <v>77</v>
      </c>
      <c r="T4766">
        <v>1</v>
      </c>
      <c r="U4766" s="1">
        <v>43694</v>
      </c>
      <c r="V4766" s="1">
        <v>43819</v>
      </c>
      <c r="W4766" t="s">
        <v>235</v>
      </c>
      <c r="X4766" t="s">
        <v>899</v>
      </c>
      <c r="Y4766">
        <v>13</v>
      </c>
      <c r="Z4766">
        <v>12</v>
      </c>
      <c r="AA4766">
        <v>30</v>
      </c>
      <c r="AB4766">
        <v>40</v>
      </c>
      <c r="AD4766">
        <f>IF(ISBLANK(Source[[#This Row],[CrosslistID]]),1,1/COUNTIFS(Source[CrosslistID],Source[[#This Row],[CrosslistID]],Source[TermDesc],Source[[#This Row],[TermDesc]]))</f>
        <v>1</v>
      </c>
      <c r="AG4766">
        <v>0</v>
      </c>
      <c r="AH4766">
        <v>40</v>
      </c>
      <c r="AI4766">
        <v>1.2</v>
      </c>
      <c r="AJ4766">
        <v>1.3</v>
      </c>
      <c r="AK4766">
        <v>0.2</v>
      </c>
      <c r="AL47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66">
        <f>IF(AND(Source[[#This Row],[Credit_Noncredit]]="Noncredit",Source[[#This Row],[FTEF]]&gt;0),Source[[#This Row],[NC XLST FTES]]*525/(437.5*Source[[#This Row],[FTEF]]),0)</f>
        <v>0</v>
      </c>
      <c r="AN4766">
        <f>IF(Source[[#This Row],[Credit_Noncredit]]="Credit",Source[[#This Row],[Census Enrollment]],Source[[#This Row],[Noncredit Avg. Attendance]])</f>
        <v>13</v>
      </c>
    </row>
    <row r="4767" spans="1:40" x14ac:dyDescent="0.25">
      <c r="A4767" t="s">
        <v>1914</v>
      </c>
      <c r="B4767" t="s">
        <v>886</v>
      </c>
      <c r="C4767" t="s">
        <v>55</v>
      </c>
      <c r="D4767" t="s">
        <v>216</v>
      </c>
      <c r="E4767" s="4">
        <v>77072</v>
      </c>
      <c r="F4767" s="4" t="s">
        <v>217</v>
      </c>
      <c r="G4767" s="4">
        <v>55</v>
      </c>
      <c r="H4767" t="str">
        <f>CONCATENATE(Source[[#This Row],[Subject]],TRIM(Source[[#This Row],[Course]]))</f>
        <v>FASH55</v>
      </c>
      <c r="I4767" t="str">
        <f>VLOOKUP(Source[[#This Row],[SubjCrse]],'Courses and Categories'!$E$2:$G$1816,3,FALSE)</f>
        <v>Credit Gen Ed/CTE</v>
      </c>
      <c r="J4767">
        <v>541</v>
      </c>
      <c r="K4767" t="s">
        <v>2315</v>
      </c>
      <c r="L4767" t="s">
        <v>87</v>
      </c>
      <c r="M4767" t="s">
        <v>903</v>
      </c>
      <c r="N4767" t="s">
        <v>50</v>
      </c>
      <c r="O4767">
        <v>1800</v>
      </c>
      <c r="P4767">
        <v>2050</v>
      </c>
      <c r="Q4767" t="s">
        <v>64</v>
      </c>
      <c r="R4767">
        <v>702</v>
      </c>
      <c r="S4767" t="s">
        <v>65</v>
      </c>
      <c r="T4767">
        <v>1</v>
      </c>
      <c r="U4767" s="1">
        <v>43694</v>
      </c>
      <c r="V4767" s="1">
        <v>43819</v>
      </c>
      <c r="W4767" t="s">
        <v>2296</v>
      </c>
      <c r="X4767" t="s">
        <v>1929</v>
      </c>
      <c r="Y4767">
        <v>17</v>
      </c>
      <c r="Z4767">
        <v>15</v>
      </c>
      <c r="AA4767">
        <v>30</v>
      </c>
      <c r="AB4767">
        <v>50</v>
      </c>
      <c r="AD4767">
        <f>IF(ISBLANK(Source[[#This Row],[CrosslistID]]),1,1/COUNTIFS(Source[CrosslistID],Source[[#This Row],[CrosslistID]],Source[TermDesc],Source[[#This Row],[TermDesc]]))</f>
        <v>1</v>
      </c>
      <c r="AG4767">
        <v>0</v>
      </c>
      <c r="AH4767">
        <v>50</v>
      </c>
      <c r="AI4767">
        <v>1.6</v>
      </c>
      <c r="AJ4767">
        <v>1.7</v>
      </c>
      <c r="AK4767">
        <v>0.2</v>
      </c>
      <c r="AL47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67">
        <f>IF(AND(Source[[#This Row],[Credit_Noncredit]]="Noncredit",Source[[#This Row],[FTEF]]&gt;0),Source[[#This Row],[NC XLST FTES]]*525/(437.5*Source[[#This Row],[FTEF]]),0)</f>
        <v>0</v>
      </c>
      <c r="AN4767">
        <f>IF(Source[[#This Row],[Credit_Noncredit]]="Credit",Source[[#This Row],[Census Enrollment]],Source[[#This Row],[Noncredit Avg. Attendance]])</f>
        <v>17</v>
      </c>
    </row>
    <row r="4768" spans="1:40" x14ac:dyDescent="0.25">
      <c r="A4768" t="s">
        <v>1914</v>
      </c>
      <c r="B4768" t="s">
        <v>886</v>
      </c>
      <c r="C4768" t="s">
        <v>55</v>
      </c>
      <c r="D4768" t="s">
        <v>216</v>
      </c>
      <c r="E4768" s="4">
        <v>78388</v>
      </c>
      <c r="F4768" s="4" t="s">
        <v>217</v>
      </c>
      <c r="G4768" s="4">
        <v>57</v>
      </c>
      <c r="H4768" t="str">
        <f>CONCATENATE(Source[[#This Row],[Subject]],TRIM(Source[[#This Row],[Course]]))</f>
        <v>FASH57</v>
      </c>
      <c r="I4768" t="str">
        <f>VLOOKUP(Source[[#This Row],[SubjCrse]],'Courses and Categories'!$E$2:$G$1816,3,FALSE)</f>
        <v>Credit CTE</v>
      </c>
      <c r="J4768">
        <v>541</v>
      </c>
      <c r="K4768" t="s">
        <v>2316</v>
      </c>
      <c r="L4768" t="s">
        <v>39</v>
      </c>
      <c r="M4768" t="s">
        <v>903</v>
      </c>
      <c r="N4768" t="s">
        <v>41</v>
      </c>
      <c r="O4768">
        <v>1310</v>
      </c>
      <c r="P4768">
        <v>1515</v>
      </c>
      <c r="Q4768" t="s">
        <v>64</v>
      </c>
      <c r="R4768">
        <v>701</v>
      </c>
      <c r="S4768" t="s">
        <v>65</v>
      </c>
      <c r="T4768" t="s">
        <v>44</v>
      </c>
      <c r="U4768" s="1">
        <v>43697</v>
      </c>
      <c r="V4768" s="1">
        <v>43746</v>
      </c>
      <c r="W4768" t="s">
        <v>2306</v>
      </c>
      <c r="X4768" t="s">
        <v>905</v>
      </c>
      <c r="Y4768">
        <v>14</v>
      </c>
      <c r="Z4768">
        <v>12</v>
      </c>
      <c r="AA4768">
        <v>30</v>
      </c>
      <c r="AB4768">
        <v>40</v>
      </c>
      <c r="AD4768">
        <f>IF(ISBLANK(Source[[#This Row],[CrosslistID]]),1,1/COUNTIFS(Source[CrosslistID],Source[[#This Row],[CrosslistID]],Source[TermDesc],Source[[#This Row],[TermDesc]]))</f>
        <v>1</v>
      </c>
      <c r="AG4768">
        <v>0</v>
      </c>
      <c r="AH4768">
        <v>40</v>
      </c>
      <c r="AI4768">
        <v>0.45600000000000002</v>
      </c>
      <c r="AJ4768">
        <v>0.49109999999999998</v>
      </c>
      <c r="AK4768">
        <v>6.6699999999999995E-2</v>
      </c>
      <c r="AL47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68">
        <f>IF(AND(Source[[#This Row],[Credit_Noncredit]]="Noncredit",Source[[#This Row],[FTEF]]&gt;0),Source[[#This Row],[NC XLST FTES]]*525/(437.5*Source[[#This Row],[FTEF]]),0)</f>
        <v>0</v>
      </c>
      <c r="AN4768">
        <f>IF(Source[[#This Row],[Credit_Noncredit]]="Credit",Source[[#This Row],[Census Enrollment]],Source[[#This Row],[Noncredit Avg. Attendance]])</f>
        <v>14</v>
      </c>
    </row>
    <row r="4769" spans="1:40" x14ac:dyDescent="0.25">
      <c r="A4769" t="s">
        <v>1914</v>
      </c>
      <c r="B4769" t="s">
        <v>886</v>
      </c>
      <c r="C4769" t="s">
        <v>55</v>
      </c>
      <c r="D4769" t="s">
        <v>216</v>
      </c>
      <c r="E4769" s="4">
        <v>71628</v>
      </c>
      <c r="F4769" s="4" t="s">
        <v>217</v>
      </c>
      <c r="G4769" s="4">
        <v>60</v>
      </c>
      <c r="H4769" t="str">
        <f>CONCATENATE(Source[[#This Row],[Subject]],TRIM(Source[[#This Row],[Course]]))</f>
        <v>FASH60</v>
      </c>
      <c r="I4769" t="str">
        <f>VLOOKUP(Source[[#This Row],[SubjCrse]],'Courses and Categories'!$E$2:$G$1816,3,FALSE)</f>
        <v>Credit CTE</v>
      </c>
      <c r="J4769">
        <v>381</v>
      </c>
      <c r="K4769" t="s">
        <v>1052</v>
      </c>
      <c r="L4769" t="s">
        <v>87</v>
      </c>
      <c r="M4769" t="s">
        <v>891</v>
      </c>
      <c r="N4769" t="s">
        <v>180</v>
      </c>
      <c r="O4769">
        <v>1700</v>
      </c>
      <c r="P4769">
        <v>1950</v>
      </c>
      <c r="Q4769" t="s">
        <v>76</v>
      </c>
      <c r="R4769">
        <v>724</v>
      </c>
      <c r="S4769" t="s">
        <v>77</v>
      </c>
      <c r="T4769">
        <v>1</v>
      </c>
      <c r="U4769" s="1">
        <v>43694</v>
      </c>
      <c r="V4769" s="1">
        <v>43819</v>
      </c>
      <c r="W4769" t="s">
        <v>645</v>
      </c>
      <c r="X4769" t="s">
        <v>893</v>
      </c>
      <c r="Y4769">
        <v>15</v>
      </c>
      <c r="Z4769">
        <v>16</v>
      </c>
      <c r="AA4769">
        <v>15</v>
      </c>
      <c r="AB4769">
        <v>106.66670000000001</v>
      </c>
      <c r="AD4769">
        <f>IF(ISBLANK(Source[[#This Row],[CrosslistID]]),1,1/COUNTIFS(Source[CrosslistID],Source[[#This Row],[CrosslistID]],Source[TermDesc],Source[[#This Row],[TermDesc]]))</f>
        <v>1</v>
      </c>
      <c r="AG4769">
        <v>0</v>
      </c>
      <c r="AH4769">
        <v>106.66670000000001</v>
      </c>
      <c r="AI4769">
        <v>0.433</v>
      </c>
      <c r="AJ4769">
        <v>0.49959999999999999</v>
      </c>
      <c r="AK4769">
        <v>0.112</v>
      </c>
      <c r="AL47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69">
        <f>IF(AND(Source[[#This Row],[Credit_Noncredit]]="Noncredit",Source[[#This Row],[FTEF]]&gt;0),Source[[#This Row],[NC XLST FTES]]*525/(437.5*Source[[#This Row],[FTEF]]),0)</f>
        <v>0</v>
      </c>
      <c r="AN4769">
        <f>IF(Source[[#This Row],[Credit_Noncredit]]="Credit",Source[[#This Row],[Census Enrollment]],Source[[#This Row],[Noncredit Avg. Attendance]])</f>
        <v>15</v>
      </c>
    </row>
    <row r="4770" spans="1:40" x14ac:dyDescent="0.25">
      <c r="A4770" t="s">
        <v>1914</v>
      </c>
      <c r="B4770" t="s">
        <v>886</v>
      </c>
      <c r="C4770" t="s">
        <v>55</v>
      </c>
      <c r="D4770" t="s">
        <v>216</v>
      </c>
      <c r="E4770" s="4">
        <v>71629</v>
      </c>
      <c r="F4770" s="4" t="s">
        <v>217</v>
      </c>
      <c r="G4770" s="4">
        <v>61</v>
      </c>
      <c r="H4770" t="str">
        <f>CONCATENATE(Source[[#This Row],[Subject]],TRIM(Source[[#This Row],[Course]]))</f>
        <v>FASH61</v>
      </c>
      <c r="I4770" t="str">
        <f>VLOOKUP(Source[[#This Row],[SubjCrse]],'Courses and Categories'!$E$2:$G$1816,3,FALSE)</f>
        <v>Credit CTE</v>
      </c>
      <c r="J4770">
        <v>501</v>
      </c>
      <c r="K4770" t="s">
        <v>1053</v>
      </c>
      <c r="L4770" t="s">
        <v>87</v>
      </c>
      <c r="M4770" t="s">
        <v>891</v>
      </c>
      <c r="N4770" t="s">
        <v>185</v>
      </c>
      <c r="O4770">
        <v>1700</v>
      </c>
      <c r="P4770">
        <v>1950</v>
      </c>
      <c r="Q4770" t="s">
        <v>76</v>
      </c>
      <c r="R4770">
        <v>420</v>
      </c>
      <c r="S4770" t="s">
        <v>77</v>
      </c>
      <c r="T4770">
        <v>1</v>
      </c>
      <c r="U4770" s="1">
        <v>43694</v>
      </c>
      <c r="V4770" s="1">
        <v>43819</v>
      </c>
      <c r="W4770" t="s">
        <v>645</v>
      </c>
      <c r="X4770" t="s">
        <v>893</v>
      </c>
      <c r="Y4770">
        <v>9</v>
      </c>
      <c r="Z4770">
        <v>7</v>
      </c>
      <c r="AA4770">
        <v>9</v>
      </c>
      <c r="AB4770">
        <v>77.777799999999999</v>
      </c>
      <c r="AD4770">
        <f>IF(ISBLANK(Source[[#This Row],[CrosslistID]]),1,1/COUNTIFS(Source[CrosslistID],Source[[#This Row],[CrosslistID]],Source[TermDesc],Source[[#This Row],[TermDesc]]))</f>
        <v>1</v>
      </c>
      <c r="AG4770">
        <v>0</v>
      </c>
      <c r="AH4770">
        <v>77.777799999999999</v>
      </c>
      <c r="AI4770">
        <v>0.46700000000000003</v>
      </c>
      <c r="AJ4770">
        <v>0.60040000000000004</v>
      </c>
      <c r="AK4770">
        <v>7.1999999999999995E-2</v>
      </c>
      <c r="AL47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70">
        <f>IF(AND(Source[[#This Row],[Credit_Noncredit]]="Noncredit",Source[[#This Row],[FTEF]]&gt;0),Source[[#This Row],[NC XLST FTES]]*525/(437.5*Source[[#This Row],[FTEF]]),0)</f>
        <v>0</v>
      </c>
      <c r="AN4770">
        <f>IF(Source[[#This Row],[Credit_Noncredit]]="Credit",Source[[#This Row],[Census Enrollment]],Source[[#This Row],[Noncredit Avg. Attendance]])</f>
        <v>9</v>
      </c>
    </row>
    <row r="4771" spans="1:40" x14ac:dyDescent="0.25">
      <c r="A4771" t="s">
        <v>1914</v>
      </c>
      <c r="B4771" t="s">
        <v>886</v>
      </c>
      <c r="C4771" t="s">
        <v>55</v>
      </c>
      <c r="D4771" t="s">
        <v>216</v>
      </c>
      <c r="E4771" s="4">
        <v>74455</v>
      </c>
      <c r="F4771" s="4" t="s">
        <v>217</v>
      </c>
      <c r="G4771" s="4">
        <v>63</v>
      </c>
      <c r="H4771" t="str">
        <f>CONCATENATE(Source[[#This Row],[Subject]],TRIM(Source[[#This Row],[Course]]))</f>
        <v>FASH63</v>
      </c>
      <c r="I4771" t="str">
        <f>VLOOKUP(Source[[#This Row],[SubjCrse]],'Courses and Categories'!$E$2:$G$1816,3,FALSE)</f>
        <v>Credit CTE</v>
      </c>
      <c r="J4771">
        <v>1</v>
      </c>
      <c r="K4771" t="s">
        <v>1054</v>
      </c>
      <c r="L4771" t="s">
        <v>87</v>
      </c>
      <c r="M4771" t="s">
        <v>891</v>
      </c>
      <c r="N4771" t="s">
        <v>185</v>
      </c>
      <c r="O4771">
        <v>1700</v>
      </c>
      <c r="P4771">
        <v>1950</v>
      </c>
      <c r="Q4771" t="s">
        <v>76</v>
      </c>
      <c r="R4771">
        <v>420</v>
      </c>
      <c r="S4771" t="s">
        <v>77</v>
      </c>
      <c r="T4771">
        <v>1</v>
      </c>
      <c r="U4771" s="1">
        <v>43694</v>
      </c>
      <c r="V4771" s="1">
        <v>43819</v>
      </c>
      <c r="W4771" t="s">
        <v>645</v>
      </c>
      <c r="X4771" t="s">
        <v>893</v>
      </c>
      <c r="Y4771">
        <v>9</v>
      </c>
      <c r="Z4771">
        <v>8</v>
      </c>
      <c r="AA4771">
        <v>8</v>
      </c>
      <c r="AB4771">
        <v>100</v>
      </c>
      <c r="AD4771">
        <f>IF(ISBLANK(Source[[#This Row],[CrosslistID]]),1,1/COUNTIFS(Source[CrosslistID],Source[[#This Row],[CrosslistID]],Source[TermDesc],Source[[#This Row],[TermDesc]]))</f>
        <v>1</v>
      </c>
      <c r="AG4771">
        <v>0</v>
      </c>
      <c r="AH4771">
        <v>100</v>
      </c>
      <c r="AI4771">
        <v>0.53300000000000003</v>
      </c>
      <c r="AJ4771">
        <v>0.59960000000000002</v>
      </c>
      <c r="AK4771">
        <v>7.1999999999999995E-2</v>
      </c>
      <c r="AL47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71">
        <f>IF(AND(Source[[#This Row],[Credit_Noncredit]]="Noncredit",Source[[#This Row],[FTEF]]&gt;0),Source[[#This Row],[NC XLST FTES]]*525/(437.5*Source[[#This Row],[FTEF]]),0)</f>
        <v>0</v>
      </c>
      <c r="AN4771">
        <f>IF(Source[[#This Row],[Credit_Noncredit]]="Credit",Source[[#This Row],[Census Enrollment]],Source[[#This Row],[Noncredit Avg. Attendance]])</f>
        <v>9</v>
      </c>
    </row>
    <row r="4772" spans="1:40" x14ac:dyDescent="0.25">
      <c r="A4772" t="s">
        <v>1914</v>
      </c>
      <c r="B4772" t="s">
        <v>886</v>
      </c>
      <c r="C4772" t="s">
        <v>55</v>
      </c>
      <c r="D4772" t="s">
        <v>216</v>
      </c>
      <c r="E4772" s="4">
        <v>78508</v>
      </c>
      <c r="F4772" s="4" t="s">
        <v>217</v>
      </c>
      <c r="G4772" s="4">
        <v>73</v>
      </c>
      <c r="H4772" t="str">
        <f>CONCATENATE(Source[[#This Row],[Subject]],TRIM(Source[[#This Row],[Course]]))</f>
        <v>FASH73</v>
      </c>
      <c r="I4772" t="str">
        <f>VLOOKUP(Source[[#This Row],[SubjCrse]],'Courses and Categories'!$E$2:$G$1816,3,FALSE)</f>
        <v>Credit CTE</v>
      </c>
      <c r="J4772">
        <v>451</v>
      </c>
      <c r="K4772" t="s">
        <v>2317</v>
      </c>
      <c r="L4772" t="s">
        <v>39</v>
      </c>
      <c r="M4772" t="s">
        <v>1046</v>
      </c>
      <c r="N4772" t="s">
        <v>185</v>
      </c>
      <c r="O4772">
        <v>1000</v>
      </c>
      <c r="P4772">
        <v>1350</v>
      </c>
      <c r="Q4772" t="s">
        <v>64</v>
      </c>
      <c r="R4772">
        <v>703</v>
      </c>
      <c r="S4772" t="s">
        <v>65</v>
      </c>
      <c r="T4772" t="s">
        <v>44</v>
      </c>
      <c r="U4772" s="1">
        <v>43699</v>
      </c>
      <c r="V4772" s="1">
        <v>43755</v>
      </c>
      <c r="W4772" t="s">
        <v>2293</v>
      </c>
      <c r="X4772" t="s">
        <v>905</v>
      </c>
      <c r="Y4772">
        <v>15</v>
      </c>
      <c r="Z4772">
        <v>13</v>
      </c>
      <c r="AA4772">
        <v>30</v>
      </c>
      <c r="AB4772">
        <v>43.333300000000001</v>
      </c>
      <c r="AD4772">
        <f>IF(ISBLANK(Source[[#This Row],[CrosslistID]]),1,1/COUNTIFS(Source[CrosslistID],Source[[#This Row],[CrosslistID]],Source[TermDesc],Source[[#This Row],[TermDesc]]))</f>
        <v>1</v>
      </c>
      <c r="AG4772">
        <v>0</v>
      </c>
      <c r="AH4772">
        <v>43.333300000000001</v>
      </c>
      <c r="AI4772">
        <v>1.0289999999999999</v>
      </c>
      <c r="AJ4772">
        <v>1.0289999999999999</v>
      </c>
      <c r="AK4772">
        <v>0.10829999999999999</v>
      </c>
      <c r="AL47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72">
        <f>IF(AND(Source[[#This Row],[Credit_Noncredit]]="Noncredit",Source[[#This Row],[FTEF]]&gt;0),Source[[#This Row],[NC XLST FTES]]*525/(437.5*Source[[#This Row],[FTEF]]),0)</f>
        <v>0</v>
      </c>
      <c r="AN4772">
        <f>IF(Source[[#This Row],[Credit_Noncredit]]="Credit",Source[[#This Row],[Census Enrollment]],Source[[#This Row],[Noncredit Avg. Attendance]])</f>
        <v>15</v>
      </c>
    </row>
    <row r="4773" spans="1:40" x14ac:dyDescent="0.25">
      <c r="A4773" t="s">
        <v>1914</v>
      </c>
      <c r="B4773" t="s">
        <v>886</v>
      </c>
      <c r="C4773" t="s">
        <v>55</v>
      </c>
      <c r="D4773" t="s">
        <v>216</v>
      </c>
      <c r="E4773" s="4">
        <v>78509</v>
      </c>
      <c r="F4773" s="4" t="s">
        <v>217</v>
      </c>
      <c r="G4773" s="4" t="s">
        <v>2318</v>
      </c>
      <c r="H4773" t="str">
        <f>CONCATENATE(Source[[#This Row],[Subject]],TRIM(Source[[#This Row],[Course]]))</f>
        <v>FASH111A</v>
      </c>
      <c r="I4773" t="str">
        <f>VLOOKUP(Source[[#This Row],[SubjCrse]],'Courses and Categories'!$E$2:$G$1816,3,FALSE)</f>
        <v>Credit CTE</v>
      </c>
      <c r="J4773">
        <v>321</v>
      </c>
      <c r="K4773" t="s">
        <v>2319</v>
      </c>
      <c r="L4773" t="s">
        <v>39</v>
      </c>
      <c r="M4773" t="s">
        <v>1046</v>
      </c>
      <c r="N4773" t="s">
        <v>41</v>
      </c>
      <c r="O4773">
        <v>1100</v>
      </c>
      <c r="P4773">
        <v>1450</v>
      </c>
      <c r="Q4773" t="s">
        <v>221</v>
      </c>
      <c r="R4773">
        <v>232</v>
      </c>
      <c r="S4773" t="s">
        <v>43</v>
      </c>
      <c r="T4773" t="s">
        <v>44</v>
      </c>
      <c r="U4773" s="1">
        <v>43760</v>
      </c>
      <c r="V4773" s="1">
        <v>43809</v>
      </c>
      <c r="W4773" t="s">
        <v>1051</v>
      </c>
      <c r="X4773" t="s">
        <v>905</v>
      </c>
      <c r="Y4773">
        <v>22</v>
      </c>
      <c r="Z4773">
        <v>21</v>
      </c>
      <c r="AA4773">
        <v>20</v>
      </c>
      <c r="AB4773">
        <v>105</v>
      </c>
      <c r="AD4773">
        <f>IF(ISBLANK(Source[[#This Row],[CrosslistID]]),1,1/COUNTIFS(Source[CrosslistID],Source[[#This Row],[CrosslistID]],Source[TermDesc],Source[[#This Row],[TermDesc]]))</f>
        <v>1</v>
      </c>
      <c r="AG4773">
        <v>0</v>
      </c>
      <c r="AH4773">
        <v>105</v>
      </c>
      <c r="AI4773">
        <v>1.341</v>
      </c>
      <c r="AJ4773">
        <v>1.341</v>
      </c>
      <c r="AK4773">
        <v>0.10290000000000001</v>
      </c>
      <c r="AL47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73">
        <f>IF(AND(Source[[#This Row],[Credit_Noncredit]]="Noncredit",Source[[#This Row],[FTEF]]&gt;0),Source[[#This Row],[NC XLST FTES]]*525/(437.5*Source[[#This Row],[FTEF]]),0)</f>
        <v>0</v>
      </c>
      <c r="AN4773">
        <f>IF(Source[[#This Row],[Credit_Noncredit]]="Credit",Source[[#This Row],[Census Enrollment]],Source[[#This Row],[Noncredit Avg. Attendance]])</f>
        <v>22</v>
      </c>
    </row>
    <row r="4774" spans="1:40" x14ac:dyDescent="0.25">
      <c r="A4774" t="s">
        <v>1914</v>
      </c>
      <c r="B4774" t="s">
        <v>886</v>
      </c>
      <c r="C4774" t="s">
        <v>229</v>
      </c>
      <c r="D4774" t="s">
        <v>230</v>
      </c>
      <c r="E4774" s="4">
        <v>71287</v>
      </c>
      <c r="F4774" s="4" t="s">
        <v>1057</v>
      </c>
      <c r="G4774" s="4">
        <v>49</v>
      </c>
      <c r="H4774" t="str">
        <f>CONCATENATE(Source[[#This Row],[Subject]],TRIM(Source[[#This Row],[Course]]))</f>
        <v>ESL49</v>
      </c>
      <c r="I4774" t="str">
        <f>VLOOKUP(Source[[#This Row],[SubjCrse]],'Courses and Categories'!$E$2:$G$1816,3,FALSE)</f>
        <v>Credit Prep: English/Math/ESL</v>
      </c>
      <c r="J4774">
        <v>1</v>
      </c>
      <c r="K4774" t="s">
        <v>2320</v>
      </c>
      <c r="L4774" t="s">
        <v>39</v>
      </c>
      <c r="M4774" t="s">
        <v>903</v>
      </c>
      <c r="N4774" t="s">
        <v>105</v>
      </c>
      <c r="O4774">
        <v>940</v>
      </c>
      <c r="P4774">
        <v>1055</v>
      </c>
      <c r="Q4774" t="s">
        <v>422</v>
      </c>
      <c r="R4774">
        <v>201</v>
      </c>
      <c r="S4774" t="s">
        <v>134</v>
      </c>
      <c r="T4774">
        <v>1</v>
      </c>
      <c r="U4774" s="1">
        <v>43694</v>
      </c>
      <c r="V4774" s="1">
        <v>43819</v>
      </c>
      <c r="W4774" t="s">
        <v>2321</v>
      </c>
      <c r="X4774" t="s">
        <v>1929</v>
      </c>
      <c r="Y4774">
        <v>26</v>
      </c>
      <c r="Z4774">
        <v>26</v>
      </c>
      <c r="AA4774">
        <v>25</v>
      </c>
      <c r="AB4774">
        <v>104</v>
      </c>
      <c r="AD4774">
        <f>IF(ISBLANK(Source[[#This Row],[CrosslistID]]),1,1/COUNTIFS(Source[CrosslistID],Source[[#This Row],[CrosslistID]],Source[TermDesc],Source[[#This Row],[TermDesc]]))</f>
        <v>1</v>
      </c>
      <c r="AG4774">
        <v>0</v>
      </c>
      <c r="AH4774">
        <v>104</v>
      </c>
      <c r="AI4774">
        <v>2.5</v>
      </c>
      <c r="AJ4774">
        <v>2.6</v>
      </c>
      <c r="AK4774">
        <v>0.2</v>
      </c>
      <c r="AL47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74">
        <f>IF(AND(Source[[#This Row],[Credit_Noncredit]]="Noncredit",Source[[#This Row],[FTEF]]&gt;0),Source[[#This Row],[NC XLST FTES]]*525/(437.5*Source[[#This Row],[FTEF]]),0)</f>
        <v>0</v>
      </c>
      <c r="AN4774">
        <f>IF(Source[[#This Row],[Credit_Noncredit]]="Credit",Source[[#This Row],[Census Enrollment]],Source[[#This Row],[Noncredit Avg. Attendance]])</f>
        <v>26</v>
      </c>
    </row>
    <row r="4775" spans="1:40" x14ac:dyDescent="0.25">
      <c r="A4775" t="s">
        <v>1914</v>
      </c>
      <c r="B4775" t="s">
        <v>886</v>
      </c>
      <c r="C4775" t="s">
        <v>229</v>
      </c>
      <c r="D4775" t="s">
        <v>230</v>
      </c>
      <c r="E4775" s="4">
        <v>78782</v>
      </c>
      <c r="F4775" s="4" t="s">
        <v>1057</v>
      </c>
      <c r="G4775" s="4">
        <v>49</v>
      </c>
      <c r="H4775" t="str">
        <f>CONCATENATE(Source[[#This Row],[Subject]],TRIM(Source[[#This Row],[Course]]))</f>
        <v>ESL49</v>
      </c>
      <c r="I4775" t="str">
        <f>VLOOKUP(Source[[#This Row],[SubjCrse]],'Courses and Categories'!$E$2:$G$1816,3,FALSE)</f>
        <v>Credit Prep: English/Math/ESL</v>
      </c>
      <c r="J4775">
        <v>2</v>
      </c>
      <c r="K4775" t="s">
        <v>2320</v>
      </c>
      <c r="L4775" t="s">
        <v>39</v>
      </c>
      <c r="M4775" t="s">
        <v>1063</v>
      </c>
      <c r="N4775" t="s">
        <v>42</v>
      </c>
      <c r="O4775" t="s">
        <v>42</v>
      </c>
      <c r="P4775" t="s">
        <v>42</v>
      </c>
      <c r="Q4775" t="s">
        <v>236</v>
      </c>
      <c r="R4775">
        <v>149</v>
      </c>
      <c r="S4775" t="s">
        <v>134</v>
      </c>
      <c r="T4775">
        <v>1</v>
      </c>
      <c r="U4775" s="1">
        <v>43694</v>
      </c>
      <c r="V4775" s="1">
        <v>43819</v>
      </c>
      <c r="W4775" t="s">
        <v>2321</v>
      </c>
      <c r="X4775" t="s">
        <v>46</v>
      </c>
      <c r="Y4775">
        <v>32</v>
      </c>
      <c r="Z4775">
        <v>26</v>
      </c>
      <c r="AA4775">
        <v>25</v>
      </c>
      <c r="AB4775">
        <v>104</v>
      </c>
      <c r="AD4775">
        <f>IF(ISBLANK(Source[[#This Row],[CrosslistID]]),1,1/COUNTIFS(Source[CrosslistID],Source[[#This Row],[CrosslistID]],Source[TermDesc],Source[[#This Row],[TermDesc]]))</f>
        <v>1</v>
      </c>
      <c r="AG4775">
        <v>0</v>
      </c>
      <c r="AH4775">
        <v>104</v>
      </c>
      <c r="AI4775">
        <v>0.65700000000000003</v>
      </c>
      <c r="AJ4775">
        <v>0.68230000000000002</v>
      </c>
      <c r="AK4775">
        <v>0</v>
      </c>
      <c r="AL47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75">
        <f>IF(AND(Source[[#This Row],[Credit_Noncredit]]="Noncredit",Source[[#This Row],[FTEF]]&gt;0),Source[[#This Row],[NC XLST FTES]]*525/(437.5*Source[[#This Row],[FTEF]]),0)</f>
        <v>0</v>
      </c>
      <c r="AN4775">
        <f>IF(Source[[#This Row],[Credit_Noncredit]]="Credit",Source[[#This Row],[Census Enrollment]],Source[[#This Row],[Noncredit Avg. Attendance]])</f>
        <v>32</v>
      </c>
    </row>
    <row r="4776" spans="1:40" x14ac:dyDescent="0.25">
      <c r="A4776" t="s">
        <v>1914</v>
      </c>
      <c r="B4776" t="s">
        <v>886</v>
      </c>
      <c r="C4776" t="s">
        <v>229</v>
      </c>
      <c r="D4776" t="s">
        <v>230</v>
      </c>
      <c r="E4776" s="4">
        <v>71251</v>
      </c>
      <c r="F4776" s="4" t="s">
        <v>1057</v>
      </c>
      <c r="G4776" s="4">
        <v>66</v>
      </c>
      <c r="H4776" t="str">
        <f>CONCATENATE(Source[[#This Row],[Subject]],TRIM(Source[[#This Row],[Course]]))</f>
        <v>ESL66</v>
      </c>
      <c r="I4776" t="str">
        <f>VLOOKUP(Source[[#This Row],[SubjCrse]],'Courses and Categories'!$E$2:$G$1816,3,FALSE)</f>
        <v>Credit Prep: English/Math/ESL</v>
      </c>
      <c r="J4776">
        <v>1</v>
      </c>
      <c r="K4776" t="s">
        <v>2322</v>
      </c>
      <c r="L4776" t="s">
        <v>39</v>
      </c>
      <c r="M4776" t="s">
        <v>903</v>
      </c>
      <c r="N4776" t="s">
        <v>59</v>
      </c>
      <c r="O4776">
        <v>1110</v>
      </c>
      <c r="P4776">
        <v>1225</v>
      </c>
      <c r="Q4776" t="s">
        <v>422</v>
      </c>
      <c r="R4776">
        <v>207</v>
      </c>
      <c r="S4776" t="s">
        <v>134</v>
      </c>
      <c r="T4776">
        <v>1</v>
      </c>
      <c r="U4776" s="1">
        <v>43694</v>
      </c>
      <c r="V4776" s="1">
        <v>43819</v>
      </c>
      <c r="W4776" t="s">
        <v>2323</v>
      </c>
      <c r="X4776" t="s">
        <v>1929</v>
      </c>
      <c r="Y4776">
        <v>25</v>
      </c>
      <c r="Z4776">
        <v>23</v>
      </c>
      <c r="AA4776">
        <v>25</v>
      </c>
      <c r="AB4776">
        <v>92</v>
      </c>
      <c r="AD4776">
        <f>IF(ISBLANK(Source[[#This Row],[CrosslistID]]),1,1/COUNTIFS(Source[CrosslistID],Source[[#This Row],[CrosslistID]],Source[TermDesc],Source[[#This Row],[TermDesc]]))</f>
        <v>1</v>
      </c>
      <c r="AG4776">
        <v>0</v>
      </c>
      <c r="AH4776">
        <v>92</v>
      </c>
      <c r="AI4776">
        <v>2.2000000000000002</v>
      </c>
      <c r="AJ4776">
        <v>2.5</v>
      </c>
      <c r="AK4776">
        <v>0.2</v>
      </c>
      <c r="AL47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76">
        <f>IF(AND(Source[[#This Row],[Credit_Noncredit]]="Noncredit",Source[[#This Row],[FTEF]]&gt;0),Source[[#This Row],[NC XLST FTES]]*525/(437.5*Source[[#This Row],[FTEF]]),0)</f>
        <v>0</v>
      </c>
      <c r="AN4776">
        <f>IF(Source[[#This Row],[Credit_Noncredit]]="Credit",Source[[#This Row],[Census Enrollment]],Source[[#This Row],[Noncredit Avg. Attendance]])</f>
        <v>25</v>
      </c>
    </row>
    <row r="4777" spans="1:40" x14ac:dyDescent="0.25">
      <c r="A4777" t="s">
        <v>1914</v>
      </c>
      <c r="B4777" t="s">
        <v>886</v>
      </c>
      <c r="C4777" t="s">
        <v>229</v>
      </c>
      <c r="D4777" t="s">
        <v>230</v>
      </c>
      <c r="E4777" s="4">
        <v>79093</v>
      </c>
      <c r="F4777" s="4" t="s">
        <v>1057</v>
      </c>
      <c r="G4777" s="4">
        <v>66</v>
      </c>
      <c r="H4777" t="str">
        <f>CONCATENATE(Source[[#This Row],[Subject]],TRIM(Source[[#This Row],[Course]]))</f>
        <v>ESL66</v>
      </c>
      <c r="I4777" t="str">
        <f>VLOOKUP(Source[[#This Row],[SubjCrse]],'Courses and Categories'!$E$2:$G$1816,3,FALSE)</f>
        <v>Credit Prep: English/Math/ESL</v>
      </c>
      <c r="J4777">
        <v>351</v>
      </c>
      <c r="K4777" t="s">
        <v>2322</v>
      </c>
      <c r="L4777" t="s">
        <v>39</v>
      </c>
      <c r="M4777" t="s">
        <v>903</v>
      </c>
      <c r="N4777" t="s">
        <v>105</v>
      </c>
      <c r="O4777">
        <v>1310</v>
      </c>
      <c r="P4777">
        <v>1425</v>
      </c>
      <c r="Q4777" t="s">
        <v>52</v>
      </c>
      <c r="R4777">
        <v>253</v>
      </c>
      <c r="S4777" t="s">
        <v>53</v>
      </c>
      <c r="T4777">
        <v>1</v>
      </c>
      <c r="U4777" s="1">
        <v>43694</v>
      </c>
      <c r="V4777" s="1">
        <v>43819</v>
      </c>
      <c r="W4777" t="s">
        <v>1062</v>
      </c>
      <c r="X4777" t="s">
        <v>1929</v>
      </c>
      <c r="Y4777">
        <v>31</v>
      </c>
      <c r="Z4777">
        <v>28</v>
      </c>
      <c r="AA4777">
        <v>35</v>
      </c>
      <c r="AB4777">
        <v>80</v>
      </c>
      <c r="AD4777">
        <f>IF(ISBLANK(Source[[#This Row],[CrosslistID]]),1,1/COUNTIFS(Source[CrosslistID],Source[[#This Row],[CrosslistID]],Source[TermDesc],Source[[#This Row],[TermDesc]]))</f>
        <v>1</v>
      </c>
      <c r="AG4777">
        <v>0</v>
      </c>
      <c r="AH4777">
        <v>80</v>
      </c>
      <c r="AI4777">
        <v>3.1</v>
      </c>
      <c r="AJ4777">
        <v>3.1</v>
      </c>
      <c r="AK4777">
        <v>0.2</v>
      </c>
      <c r="AL47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77">
        <f>IF(AND(Source[[#This Row],[Credit_Noncredit]]="Noncredit",Source[[#This Row],[FTEF]]&gt;0),Source[[#This Row],[NC XLST FTES]]*525/(437.5*Source[[#This Row],[FTEF]]),0)</f>
        <v>0</v>
      </c>
      <c r="AN4777">
        <f>IF(Source[[#This Row],[Credit_Noncredit]]="Credit",Source[[#This Row],[Census Enrollment]],Source[[#This Row],[Noncredit Avg. Attendance]])</f>
        <v>31</v>
      </c>
    </row>
    <row r="4778" spans="1:40" x14ac:dyDescent="0.25">
      <c r="A4778" t="s">
        <v>1914</v>
      </c>
      <c r="B4778" t="s">
        <v>886</v>
      </c>
      <c r="C4778" t="s">
        <v>229</v>
      </c>
      <c r="D4778" t="s">
        <v>230</v>
      </c>
      <c r="E4778" s="4">
        <v>78784</v>
      </c>
      <c r="F4778" s="4" t="s">
        <v>1057</v>
      </c>
      <c r="G4778" s="4">
        <v>67</v>
      </c>
      <c r="H4778" t="str">
        <f>CONCATENATE(Source[[#This Row],[Subject]],TRIM(Source[[#This Row],[Course]]))</f>
        <v>ESL67</v>
      </c>
      <c r="I4778" t="str">
        <f>VLOOKUP(Source[[#This Row],[SubjCrse]],'Courses and Categories'!$E$2:$G$1816,3,FALSE)</f>
        <v>Credit General Education</v>
      </c>
      <c r="J4778">
        <v>501</v>
      </c>
      <c r="K4778" t="s">
        <v>2324</v>
      </c>
      <c r="L4778" t="s">
        <v>87</v>
      </c>
      <c r="M4778" t="s">
        <v>903</v>
      </c>
      <c r="N4778" t="s">
        <v>185</v>
      </c>
      <c r="O4778">
        <v>1810</v>
      </c>
      <c r="P4778">
        <v>2100</v>
      </c>
      <c r="Q4778" t="s">
        <v>850</v>
      </c>
      <c r="R4778">
        <v>651</v>
      </c>
      <c r="S4778" t="s">
        <v>134</v>
      </c>
      <c r="T4778">
        <v>1</v>
      </c>
      <c r="U4778" s="1">
        <v>43694</v>
      </c>
      <c r="V4778" s="1">
        <v>43819</v>
      </c>
      <c r="W4778" t="s">
        <v>2325</v>
      </c>
      <c r="X4778" t="s">
        <v>1929</v>
      </c>
      <c r="Y4778">
        <v>21</v>
      </c>
      <c r="Z4778">
        <v>19</v>
      </c>
      <c r="AA4778">
        <v>25</v>
      </c>
      <c r="AB4778">
        <v>76</v>
      </c>
      <c r="AD4778">
        <f>IF(ISBLANK(Source[[#This Row],[CrosslistID]]),1,1/COUNTIFS(Source[CrosslistID],Source[[#This Row],[CrosslistID]],Source[TermDesc],Source[[#This Row],[TermDesc]]))</f>
        <v>1</v>
      </c>
      <c r="AG4778">
        <v>0</v>
      </c>
      <c r="AH4778">
        <v>76</v>
      </c>
      <c r="AI4778">
        <v>1.4</v>
      </c>
      <c r="AJ4778">
        <v>2.1</v>
      </c>
      <c r="AK4778">
        <v>0.2</v>
      </c>
      <c r="AL47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78">
        <f>IF(AND(Source[[#This Row],[Credit_Noncredit]]="Noncredit",Source[[#This Row],[FTEF]]&gt;0),Source[[#This Row],[NC XLST FTES]]*525/(437.5*Source[[#This Row],[FTEF]]),0)</f>
        <v>0</v>
      </c>
      <c r="AN4778">
        <f>IF(Source[[#This Row],[Credit_Noncredit]]="Credit",Source[[#This Row],[Census Enrollment]],Source[[#This Row],[Noncredit Avg. Attendance]])</f>
        <v>21</v>
      </c>
    </row>
    <row r="4779" spans="1:40" x14ac:dyDescent="0.25">
      <c r="A4779" t="s">
        <v>1914</v>
      </c>
      <c r="B4779" t="s">
        <v>886</v>
      </c>
      <c r="C4779" t="s">
        <v>229</v>
      </c>
      <c r="D4779" t="s">
        <v>230</v>
      </c>
      <c r="E4779" s="4">
        <v>71252</v>
      </c>
      <c r="F4779" s="4" t="s">
        <v>1057</v>
      </c>
      <c r="G4779" s="4">
        <v>69</v>
      </c>
      <c r="H4779" t="str">
        <f>CONCATENATE(Source[[#This Row],[Subject]],TRIM(Source[[#This Row],[Course]]))</f>
        <v>ESL69</v>
      </c>
      <c r="I4779" t="str">
        <f>VLOOKUP(Source[[#This Row],[SubjCrse]],'Courses and Categories'!$E$2:$G$1816,3,FALSE)</f>
        <v>Credit Prep: English/Math/ESL</v>
      </c>
      <c r="J4779">
        <v>1</v>
      </c>
      <c r="K4779" t="s">
        <v>2326</v>
      </c>
      <c r="L4779" t="s">
        <v>39</v>
      </c>
      <c r="M4779" t="s">
        <v>903</v>
      </c>
      <c r="N4779" t="s">
        <v>59</v>
      </c>
      <c r="O4779">
        <v>1240</v>
      </c>
      <c r="P4779">
        <v>1355</v>
      </c>
      <c r="Q4779" t="s">
        <v>233</v>
      </c>
      <c r="R4779">
        <v>310</v>
      </c>
      <c r="S4779" t="s">
        <v>134</v>
      </c>
      <c r="T4779">
        <v>1</v>
      </c>
      <c r="U4779" s="1">
        <v>43694</v>
      </c>
      <c r="V4779" s="1">
        <v>43819</v>
      </c>
      <c r="W4779" t="s">
        <v>2327</v>
      </c>
      <c r="X4779" t="s">
        <v>1929</v>
      </c>
      <c r="Y4779">
        <v>24</v>
      </c>
      <c r="Z4779">
        <v>23</v>
      </c>
      <c r="AA4779">
        <v>25</v>
      </c>
      <c r="AB4779">
        <v>92</v>
      </c>
      <c r="AD4779">
        <f>IF(ISBLANK(Source[[#This Row],[CrosslistID]]),1,1/COUNTIFS(Source[CrosslistID],Source[[#This Row],[CrosslistID]],Source[TermDesc],Source[[#This Row],[TermDesc]]))</f>
        <v>1</v>
      </c>
      <c r="AG4779">
        <v>0</v>
      </c>
      <c r="AH4779">
        <v>92</v>
      </c>
      <c r="AI4779">
        <v>2.1</v>
      </c>
      <c r="AJ4779">
        <v>2.4</v>
      </c>
      <c r="AK4779">
        <v>0.2</v>
      </c>
      <c r="AL47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79">
        <f>IF(AND(Source[[#This Row],[Credit_Noncredit]]="Noncredit",Source[[#This Row],[FTEF]]&gt;0),Source[[#This Row],[NC XLST FTES]]*525/(437.5*Source[[#This Row],[FTEF]]),0)</f>
        <v>0</v>
      </c>
      <c r="AN4779">
        <f>IF(Source[[#This Row],[Credit_Noncredit]]="Credit",Source[[#This Row],[Census Enrollment]],Source[[#This Row],[Noncredit Avg. Attendance]])</f>
        <v>24</v>
      </c>
    </row>
    <row r="4780" spans="1:40" x14ac:dyDescent="0.25">
      <c r="A4780" t="s">
        <v>1914</v>
      </c>
      <c r="B4780" t="s">
        <v>886</v>
      </c>
      <c r="C4780" t="s">
        <v>229</v>
      </c>
      <c r="D4780" t="s">
        <v>230</v>
      </c>
      <c r="E4780" s="4">
        <v>76049</v>
      </c>
      <c r="F4780" s="4" t="s">
        <v>1057</v>
      </c>
      <c r="G4780" s="4">
        <v>69</v>
      </c>
      <c r="H4780" t="str">
        <f>CONCATENATE(Source[[#This Row],[Subject]],TRIM(Source[[#This Row],[Course]]))</f>
        <v>ESL69</v>
      </c>
      <c r="I4780" t="str">
        <f>VLOOKUP(Source[[#This Row],[SubjCrse]],'Courses and Categories'!$E$2:$G$1816,3,FALSE)</f>
        <v>Credit Prep: English/Math/ESL</v>
      </c>
      <c r="J4780">
        <v>2</v>
      </c>
      <c r="K4780" t="s">
        <v>2326</v>
      </c>
      <c r="L4780" t="s">
        <v>39</v>
      </c>
      <c r="M4780" t="s">
        <v>1063</v>
      </c>
      <c r="N4780" t="s">
        <v>42</v>
      </c>
      <c r="O4780" t="s">
        <v>42</v>
      </c>
      <c r="P4780" t="s">
        <v>42</v>
      </c>
      <c r="Q4780" t="s">
        <v>236</v>
      </c>
      <c r="R4780">
        <v>149</v>
      </c>
      <c r="S4780" t="s">
        <v>134</v>
      </c>
      <c r="T4780">
        <v>1</v>
      </c>
      <c r="U4780" s="1">
        <v>43694</v>
      </c>
      <c r="V4780" s="1">
        <v>43819</v>
      </c>
      <c r="W4780" t="s">
        <v>2327</v>
      </c>
      <c r="X4780" t="s">
        <v>46</v>
      </c>
      <c r="Y4780">
        <v>34</v>
      </c>
      <c r="Z4780">
        <v>23</v>
      </c>
      <c r="AA4780">
        <v>25</v>
      </c>
      <c r="AB4780">
        <v>92</v>
      </c>
      <c r="AD4780">
        <f>IF(ISBLANK(Source[[#This Row],[CrosslistID]]),1,1/COUNTIFS(Source[CrosslistID],Source[[#This Row],[CrosslistID]],Source[TermDesc],Source[[#This Row],[TermDesc]]))</f>
        <v>1</v>
      </c>
      <c r="AG4780">
        <v>0</v>
      </c>
      <c r="AH4780">
        <v>92</v>
      </c>
      <c r="AI4780">
        <v>0.629</v>
      </c>
      <c r="AJ4780">
        <v>0.67379999999999995</v>
      </c>
      <c r="AK4780">
        <v>0</v>
      </c>
      <c r="AL47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80">
        <f>IF(AND(Source[[#This Row],[Credit_Noncredit]]="Noncredit",Source[[#This Row],[FTEF]]&gt;0),Source[[#This Row],[NC XLST FTES]]*525/(437.5*Source[[#This Row],[FTEF]]),0)</f>
        <v>0</v>
      </c>
      <c r="AN4780">
        <f>IF(Source[[#This Row],[Credit_Noncredit]]="Credit",Source[[#This Row],[Census Enrollment]],Source[[#This Row],[Noncredit Avg. Attendance]])</f>
        <v>34</v>
      </c>
    </row>
    <row r="4781" spans="1:40" x14ac:dyDescent="0.25">
      <c r="A4781" t="s">
        <v>1914</v>
      </c>
      <c r="B4781" t="s">
        <v>886</v>
      </c>
      <c r="C4781" t="s">
        <v>229</v>
      </c>
      <c r="D4781" t="s">
        <v>230</v>
      </c>
      <c r="E4781" s="4">
        <v>71834</v>
      </c>
      <c r="F4781" s="4" t="s">
        <v>1057</v>
      </c>
      <c r="G4781" s="4">
        <v>75</v>
      </c>
      <c r="H4781" t="str">
        <f>CONCATENATE(Source[[#This Row],[Subject]],TRIM(Source[[#This Row],[Course]]))</f>
        <v>ESL75</v>
      </c>
      <c r="I4781" t="str">
        <f>VLOOKUP(Source[[#This Row],[SubjCrse]],'Courses and Categories'!$E$2:$G$1816,3,FALSE)</f>
        <v>Credit Prep: English/Math/ESL</v>
      </c>
      <c r="J4781">
        <v>2</v>
      </c>
      <c r="K4781" t="s">
        <v>2328</v>
      </c>
      <c r="L4781" t="s">
        <v>39</v>
      </c>
      <c r="M4781" t="s">
        <v>903</v>
      </c>
      <c r="N4781" t="s">
        <v>105</v>
      </c>
      <c r="O4781">
        <v>1110</v>
      </c>
      <c r="P4781">
        <v>1240</v>
      </c>
      <c r="Q4781" t="s">
        <v>422</v>
      </c>
      <c r="R4781">
        <v>201</v>
      </c>
      <c r="S4781" t="s">
        <v>134</v>
      </c>
      <c r="T4781" t="s">
        <v>44</v>
      </c>
      <c r="U4781" s="1">
        <v>43718</v>
      </c>
      <c r="V4781" s="1">
        <v>43819</v>
      </c>
      <c r="W4781" t="s">
        <v>2325</v>
      </c>
      <c r="X4781" t="s">
        <v>905</v>
      </c>
      <c r="Y4781">
        <v>26</v>
      </c>
      <c r="Z4781">
        <v>25</v>
      </c>
      <c r="AA4781">
        <v>25</v>
      </c>
      <c r="AB4781">
        <v>100</v>
      </c>
      <c r="AD4781">
        <f>IF(ISBLANK(Source[[#This Row],[CrosslistID]]),1,1/COUNTIFS(Source[CrosslistID],Source[[#This Row],[CrosslistID]],Source[TermDesc],Source[[#This Row],[TermDesc]]))</f>
        <v>1</v>
      </c>
      <c r="AG4781">
        <v>0</v>
      </c>
      <c r="AH4781">
        <v>100</v>
      </c>
      <c r="AI4781">
        <v>2.3039999999999998</v>
      </c>
      <c r="AJ4781">
        <v>2.496</v>
      </c>
      <c r="AK4781">
        <v>0.2</v>
      </c>
      <c r="AL47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81">
        <f>IF(AND(Source[[#This Row],[Credit_Noncredit]]="Noncredit",Source[[#This Row],[FTEF]]&gt;0),Source[[#This Row],[NC XLST FTES]]*525/(437.5*Source[[#This Row],[FTEF]]),0)</f>
        <v>0</v>
      </c>
      <c r="AN4781">
        <f>IF(Source[[#This Row],[Credit_Noncredit]]="Credit",Source[[#This Row],[Census Enrollment]],Source[[#This Row],[Noncredit Avg. Attendance]])</f>
        <v>26</v>
      </c>
    </row>
    <row r="4782" spans="1:40" x14ac:dyDescent="0.25">
      <c r="A4782" t="s">
        <v>1914</v>
      </c>
      <c r="B4782" t="s">
        <v>886</v>
      </c>
      <c r="C4782" t="s">
        <v>229</v>
      </c>
      <c r="D4782" t="s">
        <v>230</v>
      </c>
      <c r="E4782" s="4">
        <v>70653</v>
      </c>
      <c r="F4782" s="4" t="s">
        <v>1057</v>
      </c>
      <c r="G4782" s="4">
        <v>79</v>
      </c>
      <c r="H4782" t="str">
        <f>CONCATENATE(Source[[#This Row],[Subject]],TRIM(Source[[#This Row],[Course]]))</f>
        <v>ESL79</v>
      </c>
      <c r="I4782" t="str">
        <f>VLOOKUP(Source[[#This Row],[SubjCrse]],'Courses and Categories'!$E$2:$G$1816,3,FALSE)</f>
        <v>Credit General Education</v>
      </c>
      <c r="J4782">
        <v>1</v>
      </c>
      <c r="K4782" t="s">
        <v>1059</v>
      </c>
      <c r="L4782" t="s">
        <v>39</v>
      </c>
      <c r="M4782" t="s">
        <v>903</v>
      </c>
      <c r="N4782" t="s">
        <v>105</v>
      </c>
      <c r="O4782">
        <v>940</v>
      </c>
      <c r="P4782">
        <v>1055</v>
      </c>
      <c r="Q4782" t="s">
        <v>422</v>
      </c>
      <c r="R4782">
        <v>207</v>
      </c>
      <c r="S4782" t="s">
        <v>134</v>
      </c>
      <c r="T4782">
        <v>1</v>
      </c>
      <c r="U4782" s="1">
        <v>43694</v>
      </c>
      <c r="V4782" s="1">
        <v>43819</v>
      </c>
      <c r="W4782" t="s">
        <v>2327</v>
      </c>
      <c r="X4782" t="s">
        <v>1929</v>
      </c>
      <c r="Y4782">
        <v>26</v>
      </c>
      <c r="Z4782">
        <v>26</v>
      </c>
      <c r="AA4782">
        <v>25</v>
      </c>
      <c r="AB4782">
        <v>104</v>
      </c>
      <c r="AD4782">
        <f>IF(ISBLANK(Source[[#This Row],[CrosslistID]]),1,1/COUNTIFS(Source[CrosslistID],Source[[#This Row],[CrosslistID]],Source[TermDesc],Source[[#This Row],[TermDesc]]))</f>
        <v>1</v>
      </c>
      <c r="AG4782">
        <v>0</v>
      </c>
      <c r="AH4782">
        <v>104</v>
      </c>
      <c r="AI4782">
        <v>2.2000000000000002</v>
      </c>
      <c r="AJ4782">
        <v>2.6</v>
      </c>
      <c r="AK4782">
        <v>0.2</v>
      </c>
      <c r="AL47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82">
        <f>IF(AND(Source[[#This Row],[Credit_Noncredit]]="Noncredit",Source[[#This Row],[FTEF]]&gt;0),Source[[#This Row],[NC XLST FTES]]*525/(437.5*Source[[#This Row],[FTEF]]),0)</f>
        <v>0</v>
      </c>
      <c r="AN4782">
        <f>IF(Source[[#This Row],[Credit_Noncredit]]="Credit",Source[[#This Row],[Census Enrollment]],Source[[#This Row],[Noncredit Avg. Attendance]])</f>
        <v>26</v>
      </c>
    </row>
    <row r="4783" spans="1:40" x14ac:dyDescent="0.25">
      <c r="A4783" t="s">
        <v>1914</v>
      </c>
      <c r="B4783" t="s">
        <v>886</v>
      </c>
      <c r="C4783" t="s">
        <v>229</v>
      </c>
      <c r="D4783" t="s">
        <v>230</v>
      </c>
      <c r="E4783" s="4">
        <v>78785</v>
      </c>
      <c r="F4783" s="4" t="s">
        <v>1057</v>
      </c>
      <c r="G4783" s="4">
        <v>79</v>
      </c>
      <c r="H4783" t="str">
        <f>CONCATENATE(Source[[#This Row],[Subject]],TRIM(Source[[#This Row],[Course]]))</f>
        <v>ESL79</v>
      </c>
      <c r="I4783" t="str">
        <f>VLOOKUP(Source[[#This Row],[SubjCrse]],'Courses and Categories'!$E$2:$G$1816,3,FALSE)</f>
        <v>Credit General Education</v>
      </c>
      <c r="J4783">
        <v>2</v>
      </c>
      <c r="K4783" t="s">
        <v>1059</v>
      </c>
      <c r="L4783" t="s">
        <v>39</v>
      </c>
      <c r="M4783" t="s">
        <v>903</v>
      </c>
      <c r="N4783" t="s">
        <v>105</v>
      </c>
      <c r="O4783">
        <v>1110</v>
      </c>
      <c r="P4783">
        <v>1225</v>
      </c>
      <c r="Q4783" t="s">
        <v>850</v>
      </c>
      <c r="R4783">
        <v>222</v>
      </c>
      <c r="S4783" t="s">
        <v>134</v>
      </c>
      <c r="T4783">
        <v>1</v>
      </c>
      <c r="U4783" s="1">
        <v>43694</v>
      </c>
      <c r="V4783" s="1">
        <v>43819</v>
      </c>
      <c r="W4783" t="s">
        <v>2321</v>
      </c>
      <c r="X4783" t="s">
        <v>1929</v>
      </c>
      <c r="Y4783">
        <v>24</v>
      </c>
      <c r="Z4783">
        <v>23</v>
      </c>
      <c r="AA4783">
        <v>25</v>
      </c>
      <c r="AB4783">
        <v>92</v>
      </c>
      <c r="AD4783">
        <f>IF(ISBLANK(Source[[#This Row],[CrosslistID]]),1,1/COUNTIFS(Source[CrosslistID],Source[[#This Row],[CrosslistID]],Source[TermDesc],Source[[#This Row],[TermDesc]]))</f>
        <v>1</v>
      </c>
      <c r="AG4783">
        <v>0</v>
      </c>
      <c r="AH4783">
        <v>92</v>
      </c>
      <c r="AI4783">
        <v>1.9</v>
      </c>
      <c r="AJ4783">
        <v>2.4</v>
      </c>
      <c r="AK4783">
        <v>0.2</v>
      </c>
      <c r="AL47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83">
        <f>IF(AND(Source[[#This Row],[Credit_Noncredit]]="Noncredit",Source[[#This Row],[FTEF]]&gt;0),Source[[#This Row],[NC XLST FTES]]*525/(437.5*Source[[#This Row],[FTEF]]),0)</f>
        <v>0</v>
      </c>
      <c r="AN4783">
        <f>IF(Source[[#This Row],[Credit_Noncredit]]="Credit",Source[[#This Row],[Census Enrollment]],Source[[#This Row],[Noncredit Avg. Attendance]])</f>
        <v>24</v>
      </c>
    </row>
    <row r="4784" spans="1:40" x14ac:dyDescent="0.25">
      <c r="A4784" t="s">
        <v>1914</v>
      </c>
      <c r="B4784" t="s">
        <v>886</v>
      </c>
      <c r="C4784" t="s">
        <v>229</v>
      </c>
      <c r="D4784" t="s">
        <v>230</v>
      </c>
      <c r="E4784" s="4">
        <v>70651</v>
      </c>
      <c r="F4784" s="4" t="s">
        <v>1057</v>
      </c>
      <c r="G4784" s="4">
        <v>79</v>
      </c>
      <c r="H4784" t="str">
        <f>CONCATENATE(Source[[#This Row],[Subject]],TRIM(Source[[#This Row],[Course]]))</f>
        <v>ESL79</v>
      </c>
      <c r="I4784" t="str">
        <f>VLOOKUP(Source[[#This Row],[SubjCrse]],'Courses and Categories'!$E$2:$G$1816,3,FALSE)</f>
        <v>Credit General Education</v>
      </c>
      <c r="J4784">
        <v>3</v>
      </c>
      <c r="K4784" t="s">
        <v>1059</v>
      </c>
      <c r="L4784" t="s">
        <v>39</v>
      </c>
      <c r="M4784" t="s">
        <v>903</v>
      </c>
      <c r="N4784" t="s">
        <v>105</v>
      </c>
      <c r="O4784">
        <v>1240</v>
      </c>
      <c r="P4784">
        <v>1355</v>
      </c>
      <c r="Q4784" t="s">
        <v>233</v>
      </c>
      <c r="R4784">
        <v>218</v>
      </c>
      <c r="S4784" t="s">
        <v>134</v>
      </c>
      <c r="T4784">
        <v>1</v>
      </c>
      <c r="U4784" s="1">
        <v>43694</v>
      </c>
      <c r="V4784" s="1">
        <v>43819</v>
      </c>
      <c r="W4784" t="s">
        <v>2329</v>
      </c>
      <c r="X4784" t="s">
        <v>1929</v>
      </c>
      <c r="Y4784">
        <v>20</v>
      </c>
      <c r="Z4784">
        <v>17</v>
      </c>
      <c r="AA4784">
        <v>25</v>
      </c>
      <c r="AB4784">
        <v>68</v>
      </c>
      <c r="AD4784">
        <f>IF(ISBLANK(Source[[#This Row],[CrosslistID]]),1,1/COUNTIFS(Source[CrosslistID],Source[[#This Row],[CrosslistID]],Source[TermDesc],Source[[#This Row],[TermDesc]]))</f>
        <v>1</v>
      </c>
      <c r="AG4784">
        <v>0</v>
      </c>
      <c r="AH4784">
        <v>68</v>
      </c>
      <c r="AI4784">
        <v>1.5</v>
      </c>
      <c r="AJ4784">
        <v>2</v>
      </c>
      <c r="AK4784">
        <v>0.2</v>
      </c>
      <c r="AL47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84">
        <f>IF(AND(Source[[#This Row],[Credit_Noncredit]]="Noncredit",Source[[#This Row],[FTEF]]&gt;0),Source[[#This Row],[NC XLST FTES]]*525/(437.5*Source[[#This Row],[FTEF]]),0)</f>
        <v>0</v>
      </c>
      <c r="AN4784">
        <f>IF(Source[[#This Row],[Credit_Noncredit]]="Credit",Source[[#This Row],[Census Enrollment]],Source[[#This Row],[Noncredit Avg. Attendance]])</f>
        <v>20</v>
      </c>
    </row>
    <row r="4785" spans="1:40" x14ac:dyDescent="0.25">
      <c r="A4785" t="s">
        <v>1914</v>
      </c>
      <c r="B4785" t="s">
        <v>886</v>
      </c>
      <c r="C4785" t="s">
        <v>229</v>
      </c>
      <c r="D4785" t="s">
        <v>230</v>
      </c>
      <c r="E4785" s="4">
        <v>70647</v>
      </c>
      <c r="F4785" s="4" t="s">
        <v>1057</v>
      </c>
      <c r="G4785" s="4">
        <v>79</v>
      </c>
      <c r="H4785" t="str">
        <f>CONCATENATE(Source[[#This Row],[Subject]],TRIM(Source[[#This Row],[Course]]))</f>
        <v>ESL79</v>
      </c>
      <c r="I4785" t="str">
        <f>VLOOKUP(Source[[#This Row],[SubjCrse]],'Courses and Categories'!$E$2:$G$1816,3,FALSE)</f>
        <v>Credit General Education</v>
      </c>
      <c r="J4785">
        <v>4</v>
      </c>
      <c r="K4785" t="s">
        <v>1059</v>
      </c>
      <c r="L4785" t="s">
        <v>39</v>
      </c>
      <c r="M4785" t="s">
        <v>903</v>
      </c>
      <c r="N4785" t="s">
        <v>59</v>
      </c>
      <c r="O4785">
        <v>940</v>
      </c>
      <c r="P4785">
        <v>1055</v>
      </c>
      <c r="Q4785" t="s">
        <v>233</v>
      </c>
      <c r="R4785">
        <v>313</v>
      </c>
      <c r="S4785" t="s">
        <v>134</v>
      </c>
      <c r="T4785">
        <v>1</v>
      </c>
      <c r="U4785" s="1">
        <v>43694</v>
      </c>
      <c r="V4785" s="1">
        <v>43819</v>
      </c>
      <c r="W4785" t="s">
        <v>969</v>
      </c>
      <c r="X4785" t="s">
        <v>1929</v>
      </c>
      <c r="Y4785">
        <v>23</v>
      </c>
      <c r="Z4785">
        <v>22</v>
      </c>
      <c r="AA4785">
        <v>25</v>
      </c>
      <c r="AB4785">
        <v>88</v>
      </c>
      <c r="AD4785">
        <f>IF(ISBLANK(Source[[#This Row],[CrosslistID]]),1,1/COUNTIFS(Source[CrosslistID],Source[[#This Row],[CrosslistID]],Source[TermDesc],Source[[#This Row],[TermDesc]]))</f>
        <v>1</v>
      </c>
      <c r="AG4785">
        <v>0</v>
      </c>
      <c r="AH4785">
        <v>88</v>
      </c>
      <c r="AI4785">
        <v>1.7</v>
      </c>
      <c r="AJ4785">
        <v>2.2999999999999998</v>
      </c>
      <c r="AK4785">
        <v>0.2</v>
      </c>
      <c r="AL47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85">
        <f>IF(AND(Source[[#This Row],[Credit_Noncredit]]="Noncredit",Source[[#This Row],[FTEF]]&gt;0),Source[[#This Row],[NC XLST FTES]]*525/(437.5*Source[[#This Row],[FTEF]]),0)</f>
        <v>0</v>
      </c>
      <c r="AN4785">
        <f>IF(Source[[#This Row],[Credit_Noncredit]]="Credit",Source[[#This Row],[Census Enrollment]],Source[[#This Row],[Noncredit Avg. Attendance]])</f>
        <v>23</v>
      </c>
    </row>
    <row r="4786" spans="1:40" x14ac:dyDescent="0.25">
      <c r="A4786" t="s">
        <v>1914</v>
      </c>
      <c r="B4786" t="s">
        <v>886</v>
      </c>
      <c r="C4786" t="s">
        <v>229</v>
      </c>
      <c r="D4786" t="s">
        <v>230</v>
      </c>
      <c r="E4786" s="4">
        <v>71896</v>
      </c>
      <c r="F4786" s="4" t="s">
        <v>1057</v>
      </c>
      <c r="G4786" s="4">
        <v>79</v>
      </c>
      <c r="H4786" t="str">
        <f>CONCATENATE(Source[[#This Row],[Subject]],TRIM(Source[[#This Row],[Course]]))</f>
        <v>ESL79</v>
      </c>
      <c r="I4786" t="str">
        <f>VLOOKUP(Source[[#This Row],[SubjCrse]],'Courses and Categories'!$E$2:$G$1816,3,FALSE)</f>
        <v>Credit General Education</v>
      </c>
      <c r="J4786">
        <v>5</v>
      </c>
      <c r="K4786" t="s">
        <v>1059</v>
      </c>
      <c r="L4786" t="s">
        <v>39</v>
      </c>
      <c r="M4786" t="s">
        <v>903</v>
      </c>
      <c r="N4786" t="s">
        <v>59</v>
      </c>
      <c r="O4786">
        <v>1110</v>
      </c>
      <c r="P4786">
        <v>1225</v>
      </c>
      <c r="Q4786" t="s">
        <v>238</v>
      </c>
      <c r="R4786">
        <v>701</v>
      </c>
      <c r="S4786" t="s">
        <v>134</v>
      </c>
      <c r="T4786">
        <v>1</v>
      </c>
      <c r="U4786" s="1">
        <v>43694</v>
      </c>
      <c r="V4786" s="1">
        <v>43819</v>
      </c>
      <c r="W4786" t="s">
        <v>2321</v>
      </c>
      <c r="X4786" t="s">
        <v>1929</v>
      </c>
      <c r="Y4786">
        <v>28</v>
      </c>
      <c r="Z4786">
        <v>26</v>
      </c>
      <c r="AA4786">
        <v>25</v>
      </c>
      <c r="AB4786">
        <v>104</v>
      </c>
      <c r="AD4786">
        <f>IF(ISBLANK(Source[[#This Row],[CrosslistID]]),1,1/COUNTIFS(Source[CrosslistID],Source[[#This Row],[CrosslistID]],Source[TermDesc],Source[[#This Row],[TermDesc]]))</f>
        <v>1</v>
      </c>
      <c r="AG4786">
        <v>0</v>
      </c>
      <c r="AH4786">
        <v>104</v>
      </c>
      <c r="AI4786">
        <v>2.1</v>
      </c>
      <c r="AJ4786">
        <v>2.8</v>
      </c>
      <c r="AK4786">
        <v>0.2</v>
      </c>
      <c r="AL47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86">
        <f>IF(AND(Source[[#This Row],[Credit_Noncredit]]="Noncredit",Source[[#This Row],[FTEF]]&gt;0),Source[[#This Row],[NC XLST FTES]]*525/(437.5*Source[[#This Row],[FTEF]]),0)</f>
        <v>0</v>
      </c>
      <c r="AN4786">
        <f>IF(Source[[#This Row],[Credit_Noncredit]]="Credit",Source[[#This Row],[Census Enrollment]],Source[[#This Row],[Noncredit Avg. Attendance]])</f>
        <v>28</v>
      </c>
    </row>
    <row r="4787" spans="1:40" x14ac:dyDescent="0.25">
      <c r="A4787" t="s">
        <v>1914</v>
      </c>
      <c r="B4787" t="s">
        <v>886</v>
      </c>
      <c r="C4787" t="s">
        <v>229</v>
      </c>
      <c r="D4787" t="s">
        <v>230</v>
      </c>
      <c r="E4787" s="4">
        <v>79094</v>
      </c>
      <c r="F4787" s="4" t="s">
        <v>1057</v>
      </c>
      <c r="G4787" s="4">
        <v>79</v>
      </c>
      <c r="H4787" t="str">
        <f>CONCATENATE(Source[[#This Row],[Subject]],TRIM(Source[[#This Row],[Course]]))</f>
        <v>ESL79</v>
      </c>
      <c r="I4787" t="str">
        <f>VLOOKUP(Source[[#This Row],[SubjCrse]],'Courses and Categories'!$E$2:$G$1816,3,FALSE)</f>
        <v>Credit General Education</v>
      </c>
      <c r="J4787">
        <v>6</v>
      </c>
      <c r="K4787" t="s">
        <v>1059</v>
      </c>
      <c r="L4787" t="s">
        <v>39</v>
      </c>
      <c r="M4787" t="s">
        <v>903</v>
      </c>
      <c r="N4787" t="s">
        <v>59</v>
      </c>
      <c r="O4787">
        <v>1240</v>
      </c>
      <c r="P4787">
        <v>1355</v>
      </c>
      <c r="Q4787" t="s">
        <v>422</v>
      </c>
      <c r="R4787">
        <v>206</v>
      </c>
      <c r="S4787" t="s">
        <v>134</v>
      </c>
      <c r="T4787" t="s">
        <v>44</v>
      </c>
      <c r="U4787" s="1">
        <v>43718</v>
      </c>
      <c r="V4787" s="1">
        <v>43819</v>
      </c>
      <c r="W4787" t="s">
        <v>2330</v>
      </c>
      <c r="X4787" t="s">
        <v>905</v>
      </c>
      <c r="Y4787">
        <v>24</v>
      </c>
      <c r="Z4787">
        <v>24</v>
      </c>
      <c r="AA4787">
        <v>25</v>
      </c>
      <c r="AB4787">
        <v>96</v>
      </c>
      <c r="AD4787">
        <f>IF(ISBLANK(Source[[#This Row],[CrosslistID]]),1,1/COUNTIFS(Source[CrosslistID],Source[[#This Row],[CrosslistID]],Source[TermDesc],Source[[#This Row],[TermDesc]]))</f>
        <v>1</v>
      </c>
      <c r="AG4787">
        <v>0</v>
      </c>
      <c r="AH4787">
        <v>96</v>
      </c>
      <c r="AI4787">
        <v>1.76</v>
      </c>
      <c r="AJ4787">
        <v>1.92</v>
      </c>
      <c r="AK4787">
        <v>0.2</v>
      </c>
      <c r="AL47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87">
        <f>IF(AND(Source[[#This Row],[Credit_Noncredit]]="Noncredit",Source[[#This Row],[FTEF]]&gt;0),Source[[#This Row],[NC XLST FTES]]*525/(437.5*Source[[#This Row],[FTEF]]),0)</f>
        <v>0</v>
      </c>
      <c r="AN4787">
        <f>IF(Source[[#This Row],[Credit_Noncredit]]="Credit",Source[[#This Row],[Census Enrollment]],Source[[#This Row],[Noncredit Avg. Attendance]])</f>
        <v>24</v>
      </c>
    </row>
    <row r="4788" spans="1:40" x14ac:dyDescent="0.25">
      <c r="A4788" t="s">
        <v>1914</v>
      </c>
      <c r="B4788" t="s">
        <v>886</v>
      </c>
      <c r="C4788" t="s">
        <v>229</v>
      </c>
      <c r="D4788" t="s">
        <v>230</v>
      </c>
      <c r="E4788" s="4">
        <v>70702</v>
      </c>
      <c r="F4788" s="4" t="s">
        <v>1057</v>
      </c>
      <c r="G4788" s="4">
        <v>79</v>
      </c>
      <c r="H4788" t="str">
        <f>CONCATENATE(Source[[#This Row],[Subject]],TRIM(Source[[#This Row],[Course]]))</f>
        <v>ESL79</v>
      </c>
      <c r="I4788" t="str">
        <f>VLOOKUP(Source[[#This Row],[SubjCrse]],'Courses and Categories'!$E$2:$G$1816,3,FALSE)</f>
        <v>Credit General Education</v>
      </c>
      <c r="J4788">
        <v>501</v>
      </c>
      <c r="K4788" t="s">
        <v>1059</v>
      </c>
      <c r="L4788" t="s">
        <v>87</v>
      </c>
      <c r="M4788" t="s">
        <v>903</v>
      </c>
      <c r="N4788" t="s">
        <v>41</v>
      </c>
      <c r="O4788">
        <v>1810</v>
      </c>
      <c r="P4788">
        <v>2100</v>
      </c>
      <c r="Q4788" t="s">
        <v>422</v>
      </c>
      <c r="R4788">
        <v>207</v>
      </c>
      <c r="S4788" t="s">
        <v>134</v>
      </c>
      <c r="T4788">
        <v>1</v>
      </c>
      <c r="U4788" s="1">
        <v>43694</v>
      </c>
      <c r="V4788" s="1">
        <v>43819</v>
      </c>
      <c r="W4788" t="s">
        <v>1060</v>
      </c>
      <c r="X4788" t="s">
        <v>1929</v>
      </c>
      <c r="Y4788">
        <v>24</v>
      </c>
      <c r="Z4788">
        <v>21</v>
      </c>
      <c r="AA4788">
        <v>25</v>
      </c>
      <c r="AB4788">
        <v>84</v>
      </c>
      <c r="AD4788">
        <f>IF(ISBLANK(Source[[#This Row],[CrosslistID]]),1,1/COUNTIFS(Source[CrosslistID],Source[[#This Row],[CrosslistID]],Source[TermDesc],Source[[#This Row],[TermDesc]]))</f>
        <v>1</v>
      </c>
      <c r="AG4788">
        <v>0</v>
      </c>
      <c r="AH4788">
        <v>84</v>
      </c>
      <c r="AI4788">
        <v>1.6</v>
      </c>
      <c r="AJ4788">
        <v>2.4</v>
      </c>
      <c r="AK4788">
        <v>0.2</v>
      </c>
      <c r="AL47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88">
        <f>IF(AND(Source[[#This Row],[Credit_Noncredit]]="Noncredit",Source[[#This Row],[FTEF]]&gt;0),Source[[#This Row],[NC XLST FTES]]*525/(437.5*Source[[#This Row],[FTEF]]),0)</f>
        <v>0</v>
      </c>
      <c r="AN4788">
        <f>IF(Source[[#This Row],[Credit_Noncredit]]="Credit",Source[[#This Row],[Census Enrollment]],Source[[#This Row],[Noncredit Avg. Attendance]])</f>
        <v>24</v>
      </c>
    </row>
    <row r="4789" spans="1:40" x14ac:dyDescent="0.25">
      <c r="A4789" t="s">
        <v>1914</v>
      </c>
      <c r="B4789" t="s">
        <v>886</v>
      </c>
      <c r="C4789" t="s">
        <v>229</v>
      </c>
      <c r="D4789" t="s">
        <v>230</v>
      </c>
      <c r="E4789" s="4">
        <v>71839</v>
      </c>
      <c r="F4789" s="4" t="s">
        <v>1057</v>
      </c>
      <c r="G4789" s="4">
        <v>85</v>
      </c>
      <c r="H4789" t="str">
        <f>CONCATENATE(Source[[#This Row],[Subject]],TRIM(Source[[#This Row],[Course]]))</f>
        <v>ESL85</v>
      </c>
      <c r="I4789" t="str">
        <f>VLOOKUP(Source[[#This Row],[SubjCrse]],'Courses and Categories'!$E$2:$G$1816,3,FALSE)</f>
        <v>Credit Prep: English/Math/ESL</v>
      </c>
      <c r="J4789">
        <v>1</v>
      </c>
      <c r="K4789" t="s">
        <v>2331</v>
      </c>
      <c r="L4789" t="s">
        <v>39</v>
      </c>
      <c r="M4789" t="s">
        <v>903</v>
      </c>
      <c r="N4789" t="s">
        <v>59</v>
      </c>
      <c r="O4789">
        <v>1310</v>
      </c>
      <c r="P4789">
        <v>1445</v>
      </c>
      <c r="Q4789" t="s">
        <v>233</v>
      </c>
      <c r="R4789">
        <v>307</v>
      </c>
      <c r="S4789" t="s">
        <v>134</v>
      </c>
      <c r="T4789" t="s">
        <v>44</v>
      </c>
      <c r="U4789" s="1">
        <v>43718</v>
      </c>
      <c r="V4789" s="1">
        <v>43819</v>
      </c>
      <c r="W4789" t="s">
        <v>2321</v>
      </c>
      <c r="X4789" t="s">
        <v>905</v>
      </c>
      <c r="Y4789">
        <v>26</v>
      </c>
      <c r="Z4789">
        <v>26</v>
      </c>
      <c r="AA4789">
        <v>25</v>
      </c>
      <c r="AB4789">
        <v>104</v>
      </c>
      <c r="AD4789">
        <f>IF(ISBLANK(Source[[#This Row],[CrosslistID]]),1,1/COUNTIFS(Source[CrosslistID],Source[[#This Row],[CrosslistID]],Source[TermDesc],Source[[#This Row],[TermDesc]]))</f>
        <v>1</v>
      </c>
      <c r="AG4789">
        <v>0</v>
      </c>
      <c r="AH4789">
        <v>104</v>
      </c>
      <c r="AI4789">
        <v>2.331</v>
      </c>
      <c r="AJ4789">
        <v>2.6349999999999998</v>
      </c>
      <c r="AK4789">
        <v>0.2</v>
      </c>
      <c r="AL47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89">
        <f>IF(AND(Source[[#This Row],[Credit_Noncredit]]="Noncredit",Source[[#This Row],[FTEF]]&gt;0),Source[[#This Row],[NC XLST FTES]]*525/(437.5*Source[[#This Row],[FTEF]]),0)</f>
        <v>0</v>
      </c>
      <c r="AN4789">
        <f>IF(Source[[#This Row],[Credit_Noncredit]]="Credit",Source[[#This Row],[Census Enrollment]],Source[[#This Row],[Noncredit Avg. Attendance]])</f>
        <v>26</v>
      </c>
    </row>
    <row r="4790" spans="1:40" x14ac:dyDescent="0.25">
      <c r="A4790" t="s">
        <v>1914</v>
      </c>
      <c r="B4790" t="s">
        <v>886</v>
      </c>
      <c r="C4790" t="s">
        <v>229</v>
      </c>
      <c r="D4790" t="s">
        <v>230</v>
      </c>
      <c r="E4790" s="4">
        <v>78786</v>
      </c>
      <c r="F4790" s="4" t="s">
        <v>1057</v>
      </c>
      <c r="G4790" s="4">
        <v>95</v>
      </c>
      <c r="H4790" t="str">
        <f>CONCATENATE(Source[[#This Row],[Subject]],TRIM(Source[[#This Row],[Course]]))</f>
        <v>ESL95</v>
      </c>
      <c r="I4790" t="str">
        <f>VLOOKUP(Source[[#This Row],[SubjCrse]],'Courses and Categories'!$E$2:$G$1816,3,FALSE)</f>
        <v>Credit Prep: English/Math/ESL</v>
      </c>
      <c r="J4790">
        <v>1</v>
      </c>
      <c r="K4790" t="s">
        <v>2332</v>
      </c>
      <c r="L4790" t="s">
        <v>39</v>
      </c>
      <c r="M4790" t="s">
        <v>903</v>
      </c>
      <c r="N4790" t="s">
        <v>105</v>
      </c>
      <c r="O4790">
        <v>1110</v>
      </c>
      <c r="P4790">
        <v>1240</v>
      </c>
      <c r="Q4790" t="s">
        <v>238</v>
      </c>
      <c r="R4790">
        <v>706</v>
      </c>
      <c r="S4790" t="s">
        <v>134</v>
      </c>
      <c r="T4790" t="s">
        <v>44</v>
      </c>
      <c r="U4790" s="1">
        <v>43717</v>
      </c>
      <c r="V4790" s="1">
        <v>43819</v>
      </c>
      <c r="W4790" t="s">
        <v>2333</v>
      </c>
      <c r="X4790" t="s">
        <v>905</v>
      </c>
      <c r="Y4790">
        <v>25</v>
      </c>
      <c r="Z4790">
        <v>25</v>
      </c>
      <c r="AA4790">
        <v>25</v>
      </c>
      <c r="AB4790">
        <v>100</v>
      </c>
      <c r="AD4790">
        <f>IF(ISBLANK(Source[[#This Row],[CrosslistID]]),1,1/COUNTIFS(Source[CrosslistID],Source[[#This Row],[CrosslistID]],Source[TermDesc],Source[[#This Row],[TermDesc]]))</f>
        <v>1</v>
      </c>
      <c r="AG4790">
        <v>0</v>
      </c>
      <c r="AH4790">
        <v>100</v>
      </c>
      <c r="AI4790">
        <v>2.0880000000000001</v>
      </c>
      <c r="AJ4790">
        <v>2.4857</v>
      </c>
      <c r="AK4790">
        <v>0.2</v>
      </c>
      <c r="AL47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90">
        <f>IF(AND(Source[[#This Row],[Credit_Noncredit]]="Noncredit",Source[[#This Row],[FTEF]]&gt;0),Source[[#This Row],[NC XLST FTES]]*525/(437.5*Source[[#This Row],[FTEF]]),0)</f>
        <v>0</v>
      </c>
      <c r="AN4790">
        <f>IF(Source[[#This Row],[Credit_Noncredit]]="Credit",Source[[#This Row],[Census Enrollment]],Source[[#This Row],[Noncredit Avg. Attendance]])</f>
        <v>25</v>
      </c>
    </row>
    <row r="4791" spans="1:40" x14ac:dyDescent="0.25">
      <c r="A4791" t="s">
        <v>1914</v>
      </c>
      <c r="B4791" t="s">
        <v>886</v>
      </c>
      <c r="C4791" t="s">
        <v>229</v>
      </c>
      <c r="D4791" t="s">
        <v>230</v>
      </c>
      <c r="E4791" s="4">
        <v>74280</v>
      </c>
      <c r="F4791" s="4" t="s">
        <v>1057</v>
      </c>
      <c r="G4791" s="4">
        <v>122</v>
      </c>
      <c r="H4791" t="str">
        <f>CONCATENATE(Source[[#This Row],[Subject]],TRIM(Source[[#This Row],[Course]]))</f>
        <v>ESL122</v>
      </c>
      <c r="I4791" t="str">
        <f>VLOOKUP(Source[[#This Row],[SubjCrse]],'Courses and Categories'!$E$2:$G$1816,3,FALSE)</f>
        <v>Credit Prep: English/Math/ESL</v>
      </c>
      <c r="J4791">
        <v>1</v>
      </c>
      <c r="K4791" t="s">
        <v>2334</v>
      </c>
      <c r="L4791" t="s">
        <v>39</v>
      </c>
      <c r="M4791" t="s">
        <v>903</v>
      </c>
      <c r="N4791" t="s">
        <v>59</v>
      </c>
      <c r="O4791">
        <v>1110</v>
      </c>
      <c r="P4791">
        <v>1225</v>
      </c>
      <c r="Q4791" t="s">
        <v>238</v>
      </c>
      <c r="R4791">
        <v>710</v>
      </c>
      <c r="S4791" t="s">
        <v>134</v>
      </c>
      <c r="T4791">
        <v>1</v>
      </c>
      <c r="U4791" s="1">
        <v>43694</v>
      </c>
      <c r="V4791" s="1">
        <v>43819</v>
      </c>
      <c r="W4791" t="s">
        <v>969</v>
      </c>
      <c r="X4791" t="s">
        <v>1929</v>
      </c>
      <c r="Y4791">
        <v>28</v>
      </c>
      <c r="Z4791">
        <v>28</v>
      </c>
      <c r="AA4791">
        <v>25</v>
      </c>
      <c r="AB4791">
        <v>112</v>
      </c>
      <c r="AD4791">
        <f>IF(ISBLANK(Source[[#This Row],[CrosslistID]]),1,1/COUNTIFS(Source[CrosslistID],Source[[#This Row],[CrosslistID]],Source[TermDesc],Source[[#This Row],[TermDesc]]))</f>
        <v>1</v>
      </c>
      <c r="AG4791">
        <v>0</v>
      </c>
      <c r="AH4791">
        <v>112</v>
      </c>
      <c r="AI4791">
        <v>2.6</v>
      </c>
      <c r="AJ4791">
        <v>2.8</v>
      </c>
      <c r="AK4791">
        <v>0.2</v>
      </c>
      <c r="AL47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91">
        <f>IF(AND(Source[[#This Row],[Credit_Noncredit]]="Noncredit",Source[[#This Row],[FTEF]]&gt;0),Source[[#This Row],[NC XLST FTES]]*525/(437.5*Source[[#This Row],[FTEF]]),0)</f>
        <v>0</v>
      </c>
      <c r="AN4791">
        <f>IF(Source[[#This Row],[Credit_Noncredit]]="Credit",Source[[#This Row],[Census Enrollment]],Source[[#This Row],[Noncredit Avg. Attendance]])</f>
        <v>28</v>
      </c>
    </row>
    <row r="4792" spans="1:40" x14ac:dyDescent="0.25">
      <c r="A4792" t="s">
        <v>1914</v>
      </c>
      <c r="B4792" t="s">
        <v>886</v>
      </c>
      <c r="C4792" t="s">
        <v>229</v>
      </c>
      <c r="D4792" t="s">
        <v>230</v>
      </c>
      <c r="E4792" s="4">
        <v>71542</v>
      </c>
      <c r="F4792" s="4" t="s">
        <v>1057</v>
      </c>
      <c r="G4792" s="4">
        <v>132</v>
      </c>
      <c r="H4792" t="str">
        <f>CONCATENATE(Source[[#This Row],[Subject]],TRIM(Source[[#This Row],[Course]]))</f>
        <v>ESL132</v>
      </c>
      <c r="I4792" t="str">
        <f>VLOOKUP(Source[[#This Row],[SubjCrse]],'Courses and Categories'!$E$2:$G$1816,3,FALSE)</f>
        <v>Credit Prep: English/Math/ESL</v>
      </c>
      <c r="J4792">
        <v>1</v>
      </c>
      <c r="K4792" t="s">
        <v>2335</v>
      </c>
      <c r="L4792" t="s">
        <v>39</v>
      </c>
      <c r="M4792" t="s">
        <v>903</v>
      </c>
      <c r="N4792" t="s">
        <v>105</v>
      </c>
      <c r="O4792">
        <v>1240</v>
      </c>
      <c r="P4792">
        <v>1355</v>
      </c>
      <c r="Q4792" t="s">
        <v>240</v>
      </c>
      <c r="R4792">
        <v>269</v>
      </c>
      <c r="S4792" t="s">
        <v>134</v>
      </c>
      <c r="T4792">
        <v>1</v>
      </c>
      <c r="U4792" s="1">
        <v>43694</v>
      </c>
      <c r="V4792" s="1">
        <v>43819</v>
      </c>
      <c r="W4792" t="s">
        <v>2330</v>
      </c>
      <c r="X4792" t="s">
        <v>1929</v>
      </c>
      <c r="Y4792">
        <v>25</v>
      </c>
      <c r="Z4792">
        <v>25</v>
      </c>
      <c r="AA4792">
        <v>25</v>
      </c>
      <c r="AB4792">
        <v>100</v>
      </c>
      <c r="AD4792">
        <f>IF(ISBLANK(Source[[#This Row],[CrosslistID]]),1,1/COUNTIFS(Source[CrosslistID],Source[[#This Row],[CrosslistID]],Source[TermDesc],Source[[#This Row],[TermDesc]]))</f>
        <v>1</v>
      </c>
      <c r="AG4792">
        <v>0</v>
      </c>
      <c r="AH4792">
        <v>100</v>
      </c>
      <c r="AI4792">
        <v>2.4</v>
      </c>
      <c r="AJ4792">
        <v>2.5</v>
      </c>
      <c r="AK4792">
        <v>0.2</v>
      </c>
      <c r="AL47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92">
        <f>IF(AND(Source[[#This Row],[Credit_Noncredit]]="Noncredit",Source[[#This Row],[FTEF]]&gt;0),Source[[#This Row],[NC XLST FTES]]*525/(437.5*Source[[#This Row],[FTEF]]),0)</f>
        <v>0</v>
      </c>
      <c r="AN4792">
        <f>IF(Source[[#This Row],[Credit_Noncredit]]="Credit",Source[[#This Row],[Census Enrollment]],Source[[#This Row],[Noncredit Avg. Attendance]])</f>
        <v>25</v>
      </c>
    </row>
    <row r="4793" spans="1:40" x14ac:dyDescent="0.25">
      <c r="A4793" t="s">
        <v>1914</v>
      </c>
      <c r="B4793" t="s">
        <v>886</v>
      </c>
      <c r="C4793" t="s">
        <v>229</v>
      </c>
      <c r="D4793" t="s">
        <v>230</v>
      </c>
      <c r="E4793" s="4">
        <v>71539</v>
      </c>
      <c r="F4793" s="4" t="s">
        <v>1057</v>
      </c>
      <c r="G4793" s="4">
        <v>132</v>
      </c>
      <c r="H4793" t="str">
        <f>CONCATENATE(Source[[#This Row],[Subject]],TRIM(Source[[#This Row],[Course]]))</f>
        <v>ESL132</v>
      </c>
      <c r="I4793" t="str">
        <f>VLOOKUP(Source[[#This Row],[SubjCrse]],'Courses and Categories'!$E$2:$G$1816,3,FALSE)</f>
        <v>Credit Prep: English/Math/ESL</v>
      </c>
      <c r="J4793">
        <v>2</v>
      </c>
      <c r="K4793" t="s">
        <v>2335</v>
      </c>
      <c r="L4793" t="s">
        <v>39</v>
      </c>
      <c r="M4793" t="s">
        <v>903</v>
      </c>
      <c r="N4793" t="s">
        <v>59</v>
      </c>
      <c r="O4793">
        <v>940</v>
      </c>
      <c r="P4793">
        <v>1055</v>
      </c>
      <c r="Q4793" t="s">
        <v>238</v>
      </c>
      <c r="R4793">
        <v>710</v>
      </c>
      <c r="S4793" t="s">
        <v>134</v>
      </c>
      <c r="T4793">
        <v>1</v>
      </c>
      <c r="U4793" s="1">
        <v>43694</v>
      </c>
      <c r="V4793" s="1">
        <v>43819</v>
      </c>
      <c r="W4793" t="s">
        <v>2327</v>
      </c>
      <c r="X4793" t="s">
        <v>1929</v>
      </c>
      <c r="Y4793">
        <v>27</v>
      </c>
      <c r="Z4793">
        <v>27</v>
      </c>
      <c r="AA4793">
        <v>25</v>
      </c>
      <c r="AB4793">
        <v>108</v>
      </c>
      <c r="AD4793">
        <f>IF(ISBLANK(Source[[#This Row],[CrosslistID]]),1,1/COUNTIFS(Source[CrosslistID],Source[[#This Row],[CrosslistID]],Source[TermDesc],Source[[#This Row],[TermDesc]]))</f>
        <v>1</v>
      </c>
      <c r="AG4793">
        <v>0</v>
      </c>
      <c r="AH4793">
        <v>108</v>
      </c>
      <c r="AI4793">
        <v>2.4</v>
      </c>
      <c r="AJ4793">
        <v>2.7</v>
      </c>
      <c r="AK4793">
        <v>0.2</v>
      </c>
      <c r="AL47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93">
        <f>IF(AND(Source[[#This Row],[Credit_Noncredit]]="Noncredit",Source[[#This Row],[FTEF]]&gt;0),Source[[#This Row],[NC XLST FTES]]*525/(437.5*Source[[#This Row],[FTEF]]),0)</f>
        <v>0</v>
      </c>
      <c r="AN4793">
        <f>IF(Source[[#This Row],[Credit_Noncredit]]="Credit",Source[[#This Row],[Census Enrollment]],Source[[#This Row],[Noncredit Avg. Attendance]])</f>
        <v>27</v>
      </c>
    </row>
    <row r="4794" spans="1:40" x14ac:dyDescent="0.25">
      <c r="A4794" t="s">
        <v>1914</v>
      </c>
      <c r="B4794" t="s">
        <v>886</v>
      </c>
      <c r="C4794" t="s">
        <v>229</v>
      </c>
      <c r="D4794" t="s">
        <v>230</v>
      </c>
      <c r="E4794" s="4">
        <v>71541</v>
      </c>
      <c r="F4794" s="4" t="s">
        <v>1057</v>
      </c>
      <c r="G4794" s="4">
        <v>132</v>
      </c>
      <c r="H4794" t="str">
        <f>CONCATENATE(Source[[#This Row],[Subject]],TRIM(Source[[#This Row],[Course]]))</f>
        <v>ESL132</v>
      </c>
      <c r="I4794" t="str">
        <f>VLOOKUP(Source[[#This Row],[SubjCrse]],'Courses and Categories'!$E$2:$G$1816,3,FALSE)</f>
        <v>Credit Prep: English/Math/ESL</v>
      </c>
      <c r="J4794">
        <v>3</v>
      </c>
      <c r="K4794" t="s">
        <v>2335</v>
      </c>
      <c r="L4794" t="s">
        <v>39</v>
      </c>
      <c r="M4794" t="s">
        <v>903</v>
      </c>
      <c r="N4794" t="s">
        <v>59</v>
      </c>
      <c r="O4794">
        <v>1110</v>
      </c>
      <c r="P4794">
        <v>1225</v>
      </c>
      <c r="Q4794" t="s">
        <v>240</v>
      </c>
      <c r="R4794">
        <v>222</v>
      </c>
      <c r="S4794" t="s">
        <v>134</v>
      </c>
      <c r="T4794">
        <v>1</v>
      </c>
      <c r="U4794" s="1">
        <v>43694</v>
      </c>
      <c r="V4794" s="1">
        <v>43819</v>
      </c>
      <c r="W4794" t="s">
        <v>2329</v>
      </c>
      <c r="X4794" t="s">
        <v>1929</v>
      </c>
      <c r="Y4794">
        <v>26</v>
      </c>
      <c r="Z4794">
        <v>23</v>
      </c>
      <c r="AA4794">
        <v>25</v>
      </c>
      <c r="AB4794">
        <v>92</v>
      </c>
      <c r="AD4794">
        <f>IF(ISBLANK(Source[[#This Row],[CrosslistID]]),1,1/COUNTIFS(Source[CrosslistID],Source[[#This Row],[CrosslistID]],Source[TermDesc],Source[[#This Row],[TermDesc]]))</f>
        <v>1</v>
      </c>
      <c r="AG4794">
        <v>0</v>
      </c>
      <c r="AH4794">
        <v>92</v>
      </c>
      <c r="AI4794">
        <v>2.2000000000000002</v>
      </c>
      <c r="AJ4794">
        <v>2.6</v>
      </c>
      <c r="AK4794">
        <v>0.2</v>
      </c>
      <c r="AL47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94">
        <f>IF(AND(Source[[#This Row],[Credit_Noncredit]]="Noncredit",Source[[#This Row],[FTEF]]&gt;0),Source[[#This Row],[NC XLST FTES]]*525/(437.5*Source[[#This Row],[FTEF]]),0)</f>
        <v>0</v>
      </c>
      <c r="AN4794">
        <f>IF(Source[[#This Row],[Credit_Noncredit]]="Credit",Source[[#This Row],[Census Enrollment]],Source[[#This Row],[Noncredit Avg. Attendance]])</f>
        <v>26</v>
      </c>
    </row>
    <row r="4795" spans="1:40" x14ac:dyDescent="0.25">
      <c r="A4795" t="s">
        <v>1914</v>
      </c>
      <c r="B4795" t="s">
        <v>886</v>
      </c>
      <c r="C4795" t="s">
        <v>229</v>
      </c>
      <c r="D4795" t="s">
        <v>230</v>
      </c>
      <c r="E4795" s="4">
        <v>71564</v>
      </c>
      <c r="F4795" s="4" t="s">
        <v>1057</v>
      </c>
      <c r="G4795" s="4">
        <v>142</v>
      </c>
      <c r="H4795" t="str">
        <f>CONCATENATE(Source[[#This Row],[Subject]],TRIM(Source[[#This Row],[Course]]))</f>
        <v>ESL142</v>
      </c>
      <c r="I4795" t="str">
        <f>VLOOKUP(Source[[#This Row],[SubjCrse]],'Courses and Categories'!$E$2:$G$1816,3,FALSE)</f>
        <v>Credit Prep: English/Math/ESL</v>
      </c>
      <c r="J4795">
        <v>1</v>
      </c>
      <c r="K4795" t="s">
        <v>2336</v>
      </c>
      <c r="L4795" t="s">
        <v>39</v>
      </c>
      <c r="M4795" t="s">
        <v>903</v>
      </c>
      <c r="N4795" t="s">
        <v>105</v>
      </c>
      <c r="O4795">
        <v>1110</v>
      </c>
      <c r="P4795">
        <v>1225</v>
      </c>
      <c r="Q4795" t="s">
        <v>238</v>
      </c>
      <c r="R4795">
        <v>707</v>
      </c>
      <c r="S4795" t="s">
        <v>134</v>
      </c>
      <c r="T4795">
        <v>1</v>
      </c>
      <c r="U4795" s="1">
        <v>43694</v>
      </c>
      <c r="V4795" s="1">
        <v>43819</v>
      </c>
      <c r="W4795" t="s">
        <v>2327</v>
      </c>
      <c r="X4795" t="s">
        <v>1929</v>
      </c>
      <c r="Y4795">
        <v>23</v>
      </c>
      <c r="Z4795">
        <v>17</v>
      </c>
      <c r="AA4795">
        <v>25</v>
      </c>
      <c r="AB4795">
        <v>68</v>
      </c>
      <c r="AD4795">
        <f>IF(ISBLANK(Source[[#This Row],[CrosslistID]]),1,1/COUNTIFS(Source[CrosslistID],Source[[#This Row],[CrosslistID]],Source[TermDesc],Source[[#This Row],[TermDesc]]))</f>
        <v>1</v>
      </c>
      <c r="AG4795">
        <v>0</v>
      </c>
      <c r="AH4795">
        <v>68</v>
      </c>
      <c r="AI4795">
        <v>1.8</v>
      </c>
      <c r="AJ4795">
        <v>2.2999999999999998</v>
      </c>
      <c r="AK4795">
        <v>0.2</v>
      </c>
      <c r="AL47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95">
        <f>IF(AND(Source[[#This Row],[Credit_Noncredit]]="Noncredit",Source[[#This Row],[FTEF]]&gt;0),Source[[#This Row],[NC XLST FTES]]*525/(437.5*Source[[#This Row],[FTEF]]),0)</f>
        <v>0</v>
      </c>
      <c r="AN4795">
        <f>IF(Source[[#This Row],[Credit_Noncredit]]="Credit",Source[[#This Row],[Census Enrollment]],Source[[#This Row],[Noncredit Avg. Attendance]])</f>
        <v>23</v>
      </c>
    </row>
    <row r="4796" spans="1:40" x14ac:dyDescent="0.25">
      <c r="A4796" t="s">
        <v>1914</v>
      </c>
      <c r="B4796" t="s">
        <v>886</v>
      </c>
      <c r="C4796" t="s">
        <v>229</v>
      </c>
      <c r="D4796" t="s">
        <v>230</v>
      </c>
      <c r="E4796" s="4">
        <v>71565</v>
      </c>
      <c r="F4796" s="4" t="s">
        <v>1057</v>
      </c>
      <c r="G4796" s="4">
        <v>142</v>
      </c>
      <c r="H4796" t="str">
        <f>CONCATENATE(Source[[#This Row],[Subject]],TRIM(Source[[#This Row],[Course]]))</f>
        <v>ESL142</v>
      </c>
      <c r="I4796" t="str">
        <f>VLOOKUP(Source[[#This Row],[SubjCrse]],'Courses and Categories'!$E$2:$G$1816,3,FALSE)</f>
        <v>Credit Prep: English/Math/ESL</v>
      </c>
      <c r="J4796">
        <v>3</v>
      </c>
      <c r="K4796" t="s">
        <v>2336</v>
      </c>
      <c r="L4796" t="s">
        <v>39</v>
      </c>
      <c r="M4796" t="s">
        <v>903</v>
      </c>
      <c r="N4796" t="s">
        <v>59</v>
      </c>
      <c r="O4796">
        <v>940</v>
      </c>
      <c r="P4796">
        <v>1055</v>
      </c>
      <c r="Q4796" t="s">
        <v>420</v>
      </c>
      <c r="R4796">
        <v>262</v>
      </c>
      <c r="S4796" t="s">
        <v>134</v>
      </c>
      <c r="T4796">
        <v>1</v>
      </c>
      <c r="U4796" s="1">
        <v>43694</v>
      </c>
      <c r="V4796" s="1">
        <v>43819</v>
      </c>
      <c r="W4796" t="s">
        <v>2321</v>
      </c>
      <c r="X4796" t="s">
        <v>1929</v>
      </c>
      <c r="Y4796">
        <v>25</v>
      </c>
      <c r="Z4796">
        <v>24</v>
      </c>
      <c r="AA4796">
        <v>25</v>
      </c>
      <c r="AB4796">
        <v>96</v>
      </c>
      <c r="AD4796">
        <f>IF(ISBLANK(Source[[#This Row],[CrosslistID]]),1,1/COUNTIFS(Source[CrosslistID],Source[[#This Row],[CrosslistID]],Source[TermDesc],Source[[#This Row],[TermDesc]]))</f>
        <v>1</v>
      </c>
      <c r="AG4796">
        <v>0</v>
      </c>
      <c r="AH4796">
        <v>96</v>
      </c>
      <c r="AI4796">
        <v>2.2000000000000002</v>
      </c>
      <c r="AJ4796">
        <v>2.5</v>
      </c>
      <c r="AK4796">
        <v>0.2</v>
      </c>
      <c r="AL47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96">
        <f>IF(AND(Source[[#This Row],[Credit_Noncredit]]="Noncredit",Source[[#This Row],[FTEF]]&gt;0),Source[[#This Row],[NC XLST FTES]]*525/(437.5*Source[[#This Row],[FTEF]]),0)</f>
        <v>0</v>
      </c>
      <c r="AN4796">
        <f>IF(Source[[#This Row],[Credit_Noncredit]]="Credit",Source[[#This Row],[Census Enrollment]],Source[[#This Row],[Noncredit Avg. Attendance]])</f>
        <v>25</v>
      </c>
    </row>
    <row r="4797" spans="1:40" x14ac:dyDescent="0.25">
      <c r="A4797" t="s">
        <v>1914</v>
      </c>
      <c r="B4797" t="s">
        <v>886</v>
      </c>
      <c r="C4797" t="s">
        <v>229</v>
      </c>
      <c r="D4797" t="s">
        <v>230</v>
      </c>
      <c r="E4797" s="4">
        <v>78442</v>
      </c>
      <c r="F4797" s="4" t="s">
        <v>1057</v>
      </c>
      <c r="G4797" s="4">
        <v>182</v>
      </c>
      <c r="H4797" t="str">
        <f>CONCATENATE(Source[[#This Row],[Subject]],TRIM(Source[[#This Row],[Course]]))</f>
        <v>ESL182</v>
      </c>
      <c r="I4797" t="str">
        <f>VLOOKUP(Source[[#This Row],[SubjCrse]],'Courses and Categories'!$E$2:$G$1816,3,FALSE)</f>
        <v>Credit Prep: English/Math/ESL</v>
      </c>
      <c r="J4797">
        <v>1</v>
      </c>
      <c r="K4797" t="s">
        <v>1061</v>
      </c>
      <c r="L4797" t="s">
        <v>39</v>
      </c>
      <c r="M4797" t="s">
        <v>903</v>
      </c>
      <c r="N4797" t="s">
        <v>63</v>
      </c>
      <c r="O4797">
        <v>940</v>
      </c>
      <c r="P4797">
        <v>1055</v>
      </c>
      <c r="Q4797" t="s">
        <v>238</v>
      </c>
      <c r="R4797">
        <v>703</v>
      </c>
      <c r="S4797" t="s">
        <v>134</v>
      </c>
      <c r="T4797">
        <v>1</v>
      </c>
      <c r="U4797" s="1">
        <v>43694</v>
      </c>
      <c r="V4797" s="1">
        <v>43819</v>
      </c>
      <c r="W4797" t="s">
        <v>2329</v>
      </c>
      <c r="X4797" t="s">
        <v>1929</v>
      </c>
      <c r="Y4797">
        <v>30</v>
      </c>
      <c r="Z4797">
        <v>28</v>
      </c>
      <c r="AA4797">
        <v>28</v>
      </c>
      <c r="AB4797">
        <v>100</v>
      </c>
      <c r="AD4797">
        <f>IF(ISBLANK(Source[[#This Row],[CrosslistID]]),1,1/COUNTIFS(Source[CrosslistID],Source[[#This Row],[CrosslistID]],Source[TermDesc],Source[[#This Row],[TermDesc]]))</f>
        <v>1</v>
      </c>
      <c r="AG4797">
        <v>0</v>
      </c>
      <c r="AH4797">
        <v>100</v>
      </c>
      <c r="AI4797">
        <v>5.4</v>
      </c>
      <c r="AJ4797">
        <v>6</v>
      </c>
      <c r="AK4797">
        <v>0.5</v>
      </c>
      <c r="AL47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97">
        <f>IF(AND(Source[[#This Row],[Credit_Noncredit]]="Noncredit",Source[[#This Row],[FTEF]]&gt;0),Source[[#This Row],[NC XLST FTES]]*525/(437.5*Source[[#This Row],[FTEF]]),0)</f>
        <v>0</v>
      </c>
      <c r="AN4797">
        <f>IF(Source[[#This Row],[Credit_Noncredit]]="Credit",Source[[#This Row],[Census Enrollment]],Source[[#This Row],[Noncredit Avg. Attendance]])</f>
        <v>30</v>
      </c>
    </row>
    <row r="4798" spans="1:40" x14ac:dyDescent="0.25">
      <c r="A4798" t="s">
        <v>1914</v>
      </c>
      <c r="B4798" t="s">
        <v>886</v>
      </c>
      <c r="C4798" t="s">
        <v>229</v>
      </c>
      <c r="D4798" t="s">
        <v>230</v>
      </c>
      <c r="E4798" s="4">
        <v>78443</v>
      </c>
      <c r="F4798" s="4" t="s">
        <v>1057</v>
      </c>
      <c r="G4798" s="4">
        <v>182</v>
      </c>
      <c r="H4798" t="str">
        <f>CONCATENATE(Source[[#This Row],[Subject]],TRIM(Source[[#This Row],[Course]]))</f>
        <v>ESL182</v>
      </c>
      <c r="I4798" t="str">
        <f>VLOOKUP(Source[[#This Row],[SubjCrse]],'Courses and Categories'!$E$2:$G$1816,3,FALSE)</f>
        <v>Credit Prep: English/Math/ESL</v>
      </c>
      <c r="J4798">
        <v>2</v>
      </c>
      <c r="K4798" t="s">
        <v>1061</v>
      </c>
      <c r="L4798" t="s">
        <v>39</v>
      </c>
      <c r="M4798" t="s">
        <v>1063</v>
      </c>
      <c r="N4798" t="s">
        <v>42</v>
      </c>
      <c r="O4798" t="s">
        <v>42</v>
      </c>
      <c r="P4798" t="s">
        <v>42</v>
      </c>
      <c r="Q4798" t="s">
        <v>236</v>
      </c>
      <c r="R4798">
        <v>149</v>
      </c>
      <c r="S4798" t="s">
        <v>134</v>
      </c>
      <c r="T4798">
        <v>1</v>
      </c>
      <c r="U4798" s="1">
        <v>43694</v>
      </c>
      <c r="V4798" s="1">
        <v>43819</v>
      </c>
      <c r="W4798" t="s">
        <v>2329</v>
      </c>
      <c r="X4798" t="s">
        <v>46</v>
      </c>
      <c r="Y4798">
        <v>34</v>
      </c>
      <c r="Z4798">
        <v>28</v>
      </c>
      <c r="AA4798">
        <v>28</v>
      </c>
      <c r="AB4798">
        <v>100</v>
      </c>
      <c r="AD4798">
        <f>IF(ISBLANK(Source[[#This Row],[CrosslistID]]),1,1/COUNTIFS(Source[CrosslistID],Source[[#This Row],[CrosslistID]],Source[TermDesc],Source[[#This Row],[TermDesc]]))</f>
        <v>1</v>
      </c>
      <c r="AG4798">
        <v>0</v>
      </c>
      <c r="AH4798">
        <v>100</v>
      </c>
      <c r="AI4798">
        <v>0.65600000000000003</v>
      </c>
      <c r="AJ4798">
        <v>0.73760000000000003</v>
      </c>
      <c r="AK4798">
        <v>0</v>
      </c>
      <c r="AL47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98">
        <f>IF(AND(Source[[#This Row],[Credit_Noncredit]]="Noncredit",Source[[#This Row],[FTEF]]&gt;0),Source[[#This Row],[NC XLST FTES]]*525/(437.5*Source[[#This Row],[FTEF]]),0)</f>
        <v>0</v>
      </c>
      <c r="AN4798">
        <f>IF(Source[[#This Row],[Credit_Noncredit]]="Credit",Source[[#This Row],[Census Enrollment]],Source[[#This Row],[Noncredit Avg. Attendance]])</f>
        <v>34</v>
      </c>
    </row>
    <row r="4799" spans="1:40" x14ac:dyDescent="0.25">
      <c r="A4799" t="s">
        <v>1914</v>
      </c>
      <c r="B4799" t="s">
        <v>886</v>
      </c>
      <c r="C4799" t="s">
        <v>229</v>
      </c>
      <c r="D4799" t="s">
        <v>230</v>
      </c>
      <c r="E4799" s="4">
        <v>78268</v>
      </c>
      <c r="F4799" s="4" t="s">
        <v>1057</v>
      </c>
      <c r="G4799" s="4">
        <v>182</v>
      </c>
      <c r="H4799" t="str">
        <f>CONCATENATE(Source[[#This Row],[Subject]],TRIM(Source[[#This Row],[Course]]))</f>
        <v>ESL182</v>
      </c>
      <c r="I4799" t="str">
        <f>VLOOKUP(Source[[#This Row],[SubjCrse]],'Courses and Categories'!$E$2:$G$1816,3,FALSE)</f>
        <v>Credit Prep: English/Math/ESL</v>
      </c>
      <c r="J4799">
        <v>3</v>
      </c>
      <c r="K4799" t="s">
        <v>1061</v>
      </c>
      <c r="L4799" t="s">
        <v>39</v>
      </c>
      <c r="M4799" t="s">
        <v>903</v>
      </c>
      <c r="N4799" t="s">
        <v>105</v>
      </c>
      <c r="O4799">
        <v>1110</v>
      </c>
      <c r="P4799">
        <v>1400</v>
      </c>
      <c r="Q4799" t="s">
        <v>422</v>
      </c>
      <c r="R4799">
        <v>207</v>
      </c>
      <c r="S4799" t="s">
        <v>134</v>
      </c>
      <c r="T4799">
        <v>1</v>
      </c>
      <c r="U4799" s="1">
        <v>43694</v>
      </c>
      <c r="V4799" s="1">
        <v>43819</v>
      </c>
      <c r="W4799" t="s">
        <v>2337</v>
      </c>
      <c r="X4799" t="s">
        <v>1929</v>
      </c>
      <c r="Y4799">
        <v>31</v>
      </c>
      <c r="Z4799">
        <v>27</v>
      </c>
      <c r="AA4799">
        <v>28</v>
      </c>
      <c r="AB4799">
        <v>96.428600000000003</v>
      </c>
      <c r="AD4799">
        <f>IF(ISBLANK(Source[[#This Row],[CrosslistID]]),1,1/COUNTIFS(Source[CrosslistID],Source[[#This Row],[CrosslistID]],Source[TermDesc],Source[[#This Row],[TermDesc]]))</f>
        <v>1</v>
      </c>
      <c r="AG4799">
        <v>0</v>
      </c>
      <c r="AH4799">
        <v>96.428600000000003</v>
      </c>
      <c r="AI4799">
        <v>5.4</v>
      </c>
      <c r="AJ4799">
        <v>6.2</v>
      </c>
      <c r="AK4799">
        <v>0.5</v>
      </c>
      <c r="AL47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799">
        <f>IF(AND(Source[[#This Row],[Credit_Noncredit]]="Noncredit",Source[[#This Row],[FTEF]]&gt;0),Source[[#This Row],[NC XLST FTES]]*525/(437.5*Source[[#This Row],[FTEF]]),0)</f>
        <v>0</v>
      </c>
      <c r="AN4799">
        <f>IF(Source[[#This Row],[Credit_Noncredit]]="Credit",Source[[#This Row],[Census Enrollment]],Source[[#This Row],[Noncredit Avg. Attendance]])</f>
        <v>31</v>
      </c>
    </row>
    <row r="4800" spans="1:40" x14ac:dyDescent="0.25">
      <c r="A4800" t="s">
        <v>1914</v>
      </c>
      <c r="B4800" t="s">
        <v>886</v>
      </c>
      <c r="C4800" t="s">
        <v>229</v>
      </c>
      <c r="D4800" t="s">
        <v>230</v>
      </c>
      <c r="E4800" s="4">
        <v>78269</v>
      </c>
      <c r="F4800" s="4" t="s">
        <v>1057</v>
      </c>
      <c r="G4800" s="4">
        <v>182</v>
      </c>
      <c r="H4800" t="str">
        <f>CONCATENATE(Source[[#This Row],[Subject]],TRIM(Source[[#This Row],[Course]]))</f>
        <v>ESL182</v>
      </c>
      <c r="I4800" t="str">
        <f>VLOOKUP(Source[[#This Row],[SubjCrse]],'Courses and Categories'!$E$2:$G$1816,3,FALSE)</f>
        <v>Credit Prep: English/Math/ESL</v>
      </c>
      <c r="J4800">
        <v>4</v>
      </c>
      <c r="K4800" t="s">
        <v>1061</v>
      </c>
      <c r="L4800" t="s">
        <v>39</v>
      </c>
      <c r="M4800" t="s">
        <v>1063</v>
      </c>
      <c r="N4800" t="s">
        <v>42</v>
      </c>
      <c r="O4800" t="s">
        <v>42</v>
      </c>
      <c r="P4800" t="s">
        <v>42</v>
      </c>
      <c r="Q4800" t="s">
        <v>236</v>
      </c>
      <c r="R4800">
        <v>149</v>
      </c>
      <c r="S4800" t="s">
        <v>134</v>
      </c>
      <c r="T4800">
        <v>1</v>
      </c>
      <c r="U4800" s="1">
        <v>43694</v>
      </c>
      <c r="V4800" s="1">
        <v>43819</v>
      </c>
      <c r="W4800" t="s">
        <v>2337</v>
      </c>
      <c r="X4800" t="s">
        <v>46</v>
      </c>
      <c r="Y4800">
        <v>39</v>
      </c>
      <c r="Z4800">
        <v>27</v>
      </c>
      <c r="AA4800">
        <v>28</v>
      </c>
      <c r="AB4800">
        <v>96.428600000000003</v>
      </c>
      <c r="AD4800">
        <f>IF(ISBLANK(Source[[#This Row],[CrosslistID]]),1,1/COUNTIFS(Source[CrosslistID],Source[[#This Row],[CrosslistID]],Source[TermDesc],Source[[#This Row],[TermDesc]]))</f>
        <v>1</v>
      </c>
      <c r="AG4800">
        <v>0</v>
      </c>
      <c r="AH4800">
        <v>96.428600000000003</v>
      </c>
      <c r="AI4800">
        <v>0.61</v>
      </c>
      <c r="AJ4800">
        <v>0.67179999999999995</v>
      </c>
      <c r="AK4800">
        <v>0</v>
      </c>
      <c r="AL48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00">
        <f>IF(AND(Source[[#This Row],[Credit_Noncredit]]="Noncredit",Source[[#This Row],[FTEF]]&gt;0),Source[[#This Row],[NC XLST FTES]]*525/(437.5*Source[[#This Row],[FTEF]]),0)</f>
        <v>0</v>
      </c>
      <c r="AN4800">
        <f>IF(Source[[#This Row],[Credit_Noncredit]]="Credit",Source[[#This Row],[Census Enrollment]],Source[[#This Row],[Noncredit Avg. Attendance]])</f>
        <v>39</v>
      </c>
    </row>
    <row r="4801" spans="1:40" x14ac:dyDescent="0.25">
      <c r="A4801" t="s">
        <v>1914</v>
      </c>
      <c r="B4801" t="s">
        <v>886</v>
      </c>
      <c r="C4801" t="s">
        <v>229</v>
      </c>
      <c r="D4801" t="s">
        <v>230</v>
      </c>
      <c r="E4801" s="4">
        <v>78788</v>
      </c>
      <c r="F4801" s="4" t="s">
        <v>1057</v>
      </c>
      <c r="G4801" s="4">
        <v>182</v>
      </c>
      <c r="H4801" t="str">
        <f>CONCATENATE(Source[[#This Row],[Subject]],TRIM(Source[[#This Row],[Course]]))</f>
        <v>ESL182</v>
      </c>
      <c r="I4801" t="str">
        <f>VLOOKUP(Source[[#This Row],[SubjCrse]],'Courses and Categories'!$E$2:$G$1816,3,FALSE)</f>
        <v>Credit Prep: English/Math/ESL</v>
      </c>
      <c r="J4801">
        <v>5</v>
      </c>
      <c r="K4801" t="s">
        <v>1061</v>
      </c>
      <c r="L4801" t="s">
        <v>39</v>
      </c>
      <c r="M4801" t="s">
        <v>903</v>
      </c>
      <c r="N4801" t="s">
        <v>2338</v>
      </c>
      <c r="O4801" t="s">
        <v>386</v>
      </c>
      <c r="P4801" t="s">
        <v>467</v>
      </c>
      <c r="Q4801" t="s">
        <v>502</v>
      </c>
      <c r="R4801" t="s">
        <v>2339</v>
      </c>
      <c r="S4801" t="s">
        <v>134</v>
      </c>
      <c r="T4801">
        <v>1</v>
      </c>
      <c r="U4801" s="1">
        <v>43694</v>
      </c>
      <c r="V4801" s="1">
        <v>43819</v>
      </c>
      <c r="W4801" t="s">
        <v>2340</v>
      </c>
      <c r="X4801" t="s">
        <v>1929</v>
      </c>
      <c r="Y4801">
        <v>33</v>
      </c>
      <c r="Z4801">
        <v>32</v>
      </c>
      <c r="AA4801">
        <v>28</v>
      </c>
      <c r="AB4801">
        <v>114.28570000000001</v>
      </c>
      <c r="AD4801">
        <f>IF(ISBLANK(Source[[#This Row],[CrosslistID]]),1,1/COUNTIFS(Source[CrosslistID],Source[[#This Row],[CrosslistID]],Source[TermDesc],Source[[#This Row],[TermDesc]]))</f>
        <v>1</v>
      </c>
      <c r="AG4801">
        <v>0</v>
      </c>
      <c r="AH4801">
        <v>114.28570000000001</v>
      </c>
      <c r="AI4801">
        <v>5.4</v>
      </c>
      <c r="AJ4801">
        <v>6.6</v>
      </c>
      <c r="AK4801">
        <v>0.5</v>
      </c>
      <c r="AL48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01">
        <f>IF(AND(Source[[#This Row],[Credit_Noncredit]]="Noncredit",Source[[#This Row],[FTEF]]&gt;0),Source[[#This Row],[NC XLST FTES]]*525/(437.5*Source[[#This Row],[FTEF]]),0)</f>
        <v>0</v>
      </c>
      <c r="AN4801">
        <f>IF(Source[[#This Row],[Credit_Noncredit]]="Credit",Source[[#This Row],[Census Enrollment]],Source[[#This Row],[Noncredit Avg. Attendance]])</f>
        <v>33</v>
      </c>
    </row>
    <row r="4802" spans="1:40" x14ac:dyDescent="0.25">
      <c r="A4802" t="s">
        <v>1914</v>
      </c>
      <c r="B4802" t="s">
        <v>886</v>
      </c>
      <c r="C4802" t="s">
        <v>229</v>
      </c>
      <c r="D4802" t="s">
        <v>230</v>
      </c>
      <c r="E4802" s="4">
        <v>78789</v>
      </c>
      <c r="F4802" s="4" t="s">
        <v>1057</v>
      </c>
      <c r="G4802" s="4">
        <v>182</v>
      </c>
      <c r="H4802" t="str">
        <f>CONCATENATE(Source[[#This Row],[Subject]],TRIM(Source[[#This Row],[Course]]))</f>
        <v>ESL182</v>
      </c>
      <c r="I4802" t="str">
        <f>VLOOKUP(Source[[#This Row],[SubjCrse]],'Courses and Categories'!$E$2:$G$1816,3,FALSE)</f>
        <v>Credit Prep: English/Math/ESL</v>
      </c>
      <c r="J4802">
        <v>6</v>
      </c>
      <c r="K4802" t="s">
        <v>1061</v>
      </c>
      <c r="L4802" t="s">
        <v>39</v>
      </c>
      <c r="M4802" t="s">
        <v>1063</v>
      </c>
      <c r="N4802" t="s">
        <v>781</v>
      </c>
      <c r="O4802" t="s">
        <v>781</v>
      </c>
      <c r="P4802" t="s">
        <v>781</v>
      </c>
      <c r="Q4802" t="s">
        <v>1779</v>
      </c>
      <c r="R4802" t="s">
        <v>2341</v>
      </c>
      <c r="S4802" t="s">
        <v>134</v>
      </c>
      <c r="T4802">
        <v>1</v>
      </c>
      <c r="U4802" s="1">
        <v>43694</v>
      </c>
      <c r="V4802" s="1">
        <v>43819</v>
      </c>
      <c r="W4802" t="s">
        <v>2340</v>
      </c>
      <c r="X4802" t="s">
        <v>46</v>
      </c>
      <c r="Y4802">
        <v>34</v>
      </c>
      <c r="Z4802">
        <v>31</v>
      </c>
      <c r="AA4802">
        <v>28</v>
      </c>
      <c r="AB4802">
        <v>110.71429999999999</v>
      </c>
      <c r="AD4802">
        <f>IF(ISBLANK(Source[[#This Row],[CrosslistID]]),1,1/COUNTIFS(Source[CrosslistID],Source[[#This Row],[CrosslistID]],Source[TermDesc],Source[[#This Row],[TermDesc]]))</f>
        <v>1</v>
      </c>
      <c r="AG4802">
        <v>0</v>
      </c>
      <c r="AH4802">
        <v>110.71429999999999</v>
      </c>
      <c r="AI4802">
        <v>0.74399999999999999</v>
      </c>
      <c r="AJ4802">
        <v>0.87219999999999998</v>
      </c>
      <c r="AK4802">
        <v>0</v>
      </c>
      <c r="AL48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02">
        <f>IF(AND(Source[[#This Row],[Credit_Noncredit]]="Noncredit",Source[[#This Row],[FTEF]]&gt;0),Source[[#This Row],[NC XLST FTES]]*525/(437.5*Source[[#This Row],[FTEF]]),0)</f>
        <v>0</v>
      </c>
      <c r="AN4802">
        <f>IF(Source[[#This Row],[Credit_Noncredit]]="Credit",Source[[#This Row],[Census Enrollment]],Source[[#This Row],[Noncredit Avg. Attendance]])</f>
        <v>34</v>
      </c>
    </row>
    <row r="4803" spans="1:40" x14ac:dyDescent="0.25">
      <c r="A4803" t="s">
        <v>1914</v>
      </c>
      <c r="B4803" t="s">
        <v>886</v>
      </c>
      <c r="C4803" t="s">
        <v>229</v>
      </c>
      <c r="D4803" t="s">
        <v>230</v>
      </c>
      <c r="E4803" s="4">
        <v>78273</v>
      </c>
      <c r="F4803" s="4" t="s">
        <v>1057</v>
      </c>
      <c r="G4803" s="4">
        <v>182</v>
      </c>
      <c r="H4803" t="str">
        <f>CONCATENATE(Source[[#This Row],[Subject]],TRIM(Source[[#This Row],[Course]]))</f>
        <v>ESL182</v>
      </c>
      <c r="I4803" t="str">
        <f>VLOOKUP(Source[[#This Row],[SubjCrse]],'Courses and Categories'!$E$2:$G$1816,3,FALSE)</f>
        <v>Credit Prep: English/Math/ESL</v>
      </c>
      <c r="J4803">
        <v>501</v>
      </c>
      <c r="K4803" t="s">
        <v>1061</v>
      </c>
      <c r="L4803" t="s">
        <v>87</v>
      </c>
      <c r="M4803" t="s">
        <v>903</v>
      </c>
      <c r="N4803" t="s">
        <v>105</v>
      </c>
      <c r="O4803">
        <v>1810</v>
      </c>
      <c r="P4803">
        <v>2100</v>
      </c>
      <c r="Q4803" t="s">
        <v>240</v>
      </c>
      <c r="R4803">
        <v>269</v>
      </c>
      <c r="S4803" t="s">
        <v>134</v>
      </c>
      <c r="T4803">
        <v>1</v>
      </c>
      <c r="U4803" s="1">
        <v>43694</v>
      </c>
      <c r="V4803" s="1">
        <v>43819</v>
      </c>
      <c r="W4803" t="s">
        <v>2342</v>
      </c>
      <c r="X4803" t="s">
        <v>1929</v>
      </c>
      <c r="Y4803">
        <v>30</v>
      </c>
      <c r="Z4803">
        <v>28</v>
      </c>
      <c r="AA4803">
        <v>28</v>
      </c>
      <c r="AB4803">
        <v>100</v>
      </c>
      <c r="AD4803">
        <f>IF(ISBLANK(Source[[#This Row],[CrosslistID]]),1,1/COUNTIFS(Source[CrosslistID],Source[[#This Row],[CrosslistID]],Source[TermDesc],Source[[#This Row],[TermDesc]]))</f>
        <v>1</v>
      </c>
      <c r="AG4803">
        <v>0</v>
      </c>
      <c r="AH4803">
        <v>100</v>
      </c>
      <c r="AI4803">
        <v>5.6</v>
      </c>
      <c r="AJ4803">
        <v>6</v>
      </c>
      <c r="AK4803">
        <v>0.5</v>
      </c>
      <c r="AL48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03">
        <f>IF(AND(Source[[#This Row],[Credit_Noncredit]]="Noncredit",Source[[#This Row],[FTEF]]&gt;0),Source[[#This Row],[NC XLST FTES]]*525/(437.5*Source[[#This Row],[FTEF]]),0)</f>
        <v>0</v>
      </c>
      <c r="AN4803">
        <f>IF(Source[[#This Row],[Credit_Noncredit]]="Credit",Source[[#This Row],[Census Enrollment]],Source[[#This Row],[Noncredit Avg. Attendance]])</f>
        <v>30</v>
      </c>
    </row>
    <row r="4804" spans="1:40" x14ac:dyDescent="0.25">
      <c r="A4804" t="s">
        <v>1914</v>
      </c>
      <c r="B4804" t="s">
        <v>886</v>
      </c>
      <c r="C4804" t="s">
        <v>229</v>
      </c>
      <c r="D4804" t="s">
        <v>230</v>
      </c>
      <c r="E4804" s="4">
        <v>78276</v>
      </c>
      <c r="F4804" s="4" t="s">
        <v>1057</v>
      </c>
      <c r="G4804" s="4">
        <v>182</v>
      </c>
      <c r="H4804" t="str">
        <f>CONCATENATE(Source[[#This Row],[Subject]],TRIM(Source[[#This Row],[Course]]))</f>
        <v>ESL182</v>
      </c>
      <c r="I4804" t="str">
        <f>VLOOKUP(Source[[#This Row],[SubjCrse]],'Courses and Categories'!$E$2:$G$1816,3,FALSE)</f>
        <v>Credit Prep: English/Math/ESL</v>
      </c>
      <c r="J4804">
        <v>502</v>
      </c>
      <c r="K4804" t="s">
        <v>1061</v>
      </c>
      <c r="L4804" t="s">
        <v>39</v>
      </c>
      <c r="M4804" t="s">
        <v>1063</v>
      </c>
      <c r="N4804" t="s">
        <v>42</v>
      </c>
      <c r="O4804" t="s">
        <v>42</v>
      </c>
      <c r="P4804" t="s">
        <v>42</v>
      </c>
      <c r="Q4804" t="s">
        <v>236</v>
      </c>
      <c r="R4804">
        <v>149</v>
      </c>
      <c r="S4804" t="s">
        <v>134</v>
      </c>
      <c r="T4804">
        <v>1</v>
      </c>
      <c r="U4804" s="1">
        <v>43694</v>
      </c>
      <c r="V4804" s="1">
        <v>43819</v>
      </c>
      <c r="W4804" t="s">
        <v>2342</v>
      </c>
      <c r="X4804" t="s">
        <v>46</v>
      </c>
      <c r="Y4804">
        <v>34</v>
      </c>
      <c r="Z4804">
        <v>28</v>
      </c>
      <c r="AA4804">
        <v>28</v>
      </c>
      <c r="AB4804">
        <v>100</v>
      </c>
      <c r="AD4804">
        <f>IF(ISBLANK(Source[[#This Row],[CrosslistID]]),1,1/COUNTIFS(Source[CrosslistID],Source[[#This Row],[CrosslistID]],Source[TermDesc],Source[[#This Row],[TermDesc]]))</f>
        <v>1</v>
      </c>
      <c r="AG4804">
        <v>0</v>
      </c>
      <c r="AH4804">
        <v>100</v>
      </c>
      <c r="AI4804">
        <v>0.94299999999999995</v>
      </c>
      <c r="AJ4804">
        <v>1.0043</v>
      </c>
      <c r="AK4804">
        <v>0</v>
      </c>
      <c r="AL48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04">
        <f>IF(AND(Source[[#This Row],[Credit_Noncredit]]="Noncredit",Source[[#This Row],[FTEF]]&gt;0),Source[[#This Row],[NC XLST FTES]]*525/(437.5*Source[[#This Row],[FTEF]]),0)</f>
        <v>0</v>
      </c>
      <c r="AN4804">
        <f>IF(Source[[#This Row],[Credit_Noncredit]]="Credit",Source[[#This Row],[Census Enrollment]],Source[[#This Row],[Noncredit Avg. Attendance]])</f>
        <v>34</v>
      </c>
    </row>
    <row r="4805" spans="1:40" x14ac:dyDescent="0.25">
      <c r="A4805" t="s">
        <v>1914</v>
      </c>
      <c r="B4805" t="s">
        <v>886</v>
      </c>
      <c r="C4805" t="s">
        <v>229</v>
      </c>
      <c r="D4805" t="s">
        <v>230</v>
      </c>
      <c r="E4805" s="4">
        <v>78277</v>
      </c>
      <c r="F4805" s="4" t="s">
        <v>1057</v>
      </c>
      <c r="G4805" s="4">
        <v>184</v>
      </c>
      <c r="H4805" t="str">
        <f>CONCATENATE(Source[[#This Row],[Subject]],TRIM(Source[[#This Row],[Course]]))</f>
        <v>ESL184</v>
      </c>
      <c r="I4805" t="str">
        <f>VLOOKUP(Source[[#This Row],[SubjCrse]],'Courses and Categories'!$E$2:$G$1816,3,FALSE)</f>
        <v>Credit Prep: English/Math/ESL</v>
      </c>
      <c r="J4805">
        <v>1</v>
      </c>
      <c r="K4805" t="s">
        <v>1064</v>
      </c>
      <c r="L4805" t="s">
        <v>39</v>
      </c>
      <c r="M4805" t="s">
        <v>903</v>
      </c>
      <c r="N4805" t="s">
        <v>105</v>
      </c>
      <c r="O4805">
        <v>810</v>
      </c>
      <c r="P4805">
        <v>1100</v>
      </c>
      <c r="Q4805" t="s">
        <v>238</v>
      </c>
      <c r="R4805">
        <v>705</v>
      </c>
      <c r="S4805" t="s">
        <v>134</v>
      </c>
      <c r="T4805">
        <v>1</v>
      </c>
      <c r="U4805" s="1">
        <v>43694</v>
      </c>
      <c r="V4805" s="1">
        <v>43819</v>
      </c>
      <c r="W4805" t="s">
        <v>2343</v>
      </c>
      <c r="X4805" t="s">
        <v>1929</v>
      </c>
      <c r="Y4805">
        <v>31</v>
      </c>
      <c r="Z4805">
        <v>28</v>
      </c>
      <c r="AA4805">
        <v>28</v>
      </c>
      <c r="AB4805">
        <v>100</v>
      </c>
      <c r="AD4805">
        <f>IF(ISBLANK(Source[[#This Row],[CrosslistID]]),1,1/COUNTIFS(Source[CrosslistID],Source[[#This Row],[CrosslistID]],Source[TermDesc],Source[[#This Row],[TermDesc]]))</f>
        <v>1</v>
      </c>
      <c r="AG4805">
        <v>0</v>
      </c>
      <c r="AH4805">
        <v>100</v>
      </c>
      <c r="AI4805">
        <v>5</v>
      </c>
      <c r="AJ4805">
        <v>6.2</v>
      </c>
      <c r="AK4805">
        <v>0.5</v>
      </c>
      <c r="AL48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05">
        <f>IF(AND(Source[[#This Row],[Credit_Noncredit]]="Noncredit",Source[[#This Row],[FTEF]]&gt;0),Source[[#This Row],[NC XLST FTES]]*525/(437.5*Source[[#This Row],[FTEF]]),0)</f>
        <v>0</v>
      </c>
      <c r="AN4805">
        <f>IF(Source[[#This Row],[Credit_Noncredit]]="Credit",Source[[#This Row],[Census Enrollment]],Source[[#This Row],[Noncredit Avg. Attendance]])</f>
        <v>31</v>
      </c>
    </row>
    <row r="4806" spans="1:40" x14ac:dyDescent="0.25">
      <c r="A4806" t="s">
        <v>1914</v>
      </c>
      <c r="B4806" t="s">
        <v>886</v>
      </c>
      <c r="C4806" t="s">
        <v>229</v>
      </c>
      <c r="D4806" t="s">
        <v>230</v>
      </c>
      <c r="E4806" s="4">
        <v>78283</v>
      </c>
      <c r="F4806" s="4" t="s">
        <v>1057</v>
      </c>
      <c r="G4806" s="4">
        <v>184</v>
      </c>
      <c r="H4806" t="str">
        <f>CONCATENATE(Source[[#This Row],[Subject]],TRIM(Source[[#This Row],[Course]]))</f>
        <v>ESL184</v>
      </c>
      <c r="I4806" t="str">
        <f>VLOOKUP(Source[[#This Row],[SubjCrse]],'Courses and Categories'!$E$2:$G$1816,3,FALSE)</f>
        <v>Credit Prep: English/Math/ESL</v>
      </c>
      <c r="J4806">
        <v>2</v>
      </c>
      <c r="K4806" t="s">
        <v>1064</v>
      </c>
      <c r="L4806" t="s">
        <v>39</v>
      </c>
      <c r="M4806" t="s">
        <v>1063</v>
      </c>
      <c r="N4806" t="s">
        <v>42</v>
      </c>
      <c r="O4806" t="s">
        <v>42</v>
      </c>
      <c r="P4806" t="s">
        <v>42</v>
      </c>
      <c r="Q4806" t="s">
        <v>236</v>
      </c>
      <c r="R4806">
        <v>149</v>
      </c>
      <c r="S4806" t="s">
        <v>134</v>
      </c>
      <c r="T4806">
        <v>1</v>
      </c>
      <c r="U4806" s="1">
        <v>43694</v>
      </c>
      <c r="V4806" s="1">
        <v>43819</v>
      </c>
      <c r="W4806" t="s">
        <v>2343</v>
      </c>
      <c r="X4806" t="s">
        <v>46</v>
      </c>
      <c r="Y4806">
        <v>34</v>
      </c>
      <c r="Z4806">
        <v>28</v>
      </c>
      <c r="AA4806">
        <v>28</v>
      </c>
      <c r="AB4806">
        <v>100</v>
      </c>
      <c r="AD4806">
        <f>IF(ISBLANK(Source[[#This Row],[CrosslistID]]),1,1/COUNTIFS(Source[CrosslistID],Source[[#This Row],[CrosslistID]],Source[TermDesc],Source[[#This Row],[TermDesc]]))</f>
        <v>1</v>
      </c>
      <c r="AG4806">
        <v>0</v>
      </c>
      <c r="AH4806">
        <v>100</v>
      </c>
      <c r="AI4806">
        <v>0.63100000000000001</v>
      </c>
      <c r="AJ4806">
        <v>0.83779999999999999</v>
      </c>
      <c r="AK4806">
        <v>0</v>
      </c>
      <c r="AL48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06">
        <f>IF(AND(Source[[#This Row],[Credit_Noncredit]]="Noncredit",Source[[#This Row],[FTEF]]&gt;0),Source[[#This Row],[NC XLST FTES]]*525/(437.5*Source[[#This Row],[FTEF]]),0)</f>
        <v>0</v>
      </c>
      <c r="AN4806">
        <f>IF(Source[[#This Row],[Credit_Noncredit]]="Credit",Source[[#This Row],[Census Enrollment]],Source[[#This Row],[Noncredit Avg. Attendance]])</f>
        <v>34</v>
      </c>
    </row>
    <row r="4807" spans="1:40" x14ac:dyDescent="0.25">
      <c r="A4807" t="s">
        <v>1914</v>
      </c>
      <c r="B4807" t="s">
        <v>886</v>
      </c>
      <c r="C4807" t="s">
        <v>229</v>
      </c>
      <c r="D4807" t="s">
        <v>230</v>
      </c>
      <c r="E4807" s="4">
        <v>78278</v>
      </c>
      <c r="F4807" s="4" t="s">
        <v>1057</v>
      </c>
      <c r="G4807" s="4">
        <v>184</v>
      </c>
      <c r="H4807" t="str">
        <f>CONCATENATE(Source[[#This Row],[Subject]],TRIM(Source[[#This Row],[Course]]))</f>
        <v>ESL184</v>
      </c>
      <c r="I4807" t="str">
        <f>VLOOKUP(Source[[#This Row],[SubjCrse]],'Courses and Categories'!$E$2:$G$1816,3,FALSE)</f>
        <v>Credit Prep: English/Math/ESL</v>
      </c>
      <c r="J4807">
        <v>3</v>
      </c>
      <c r="K4807" t="s">
        <v>1064</v>
      </c>
      <c r="L4807" t="s">
        <v>39</v>
      </c>
      <c r="M4807" t="s">
        <v>903</v>
      </c>
      <c r="N4807" t="s">
        <v>1041</v>
      </c>
      <c r="O4807">
        <v>1010</v>
      </c>
      <c r="P4807">
        <v>1225</v>
      </c>
      <c r="Q4807" t="s">
        <v>238</v>
      </c>
      <c r="R4807">
        <v>710</v>
      </c>
      <c r="S4807" t="s">
        <v>134</v>
      </c>
      <c r="T4807" t="s">
        <v>44</v>
      </c>
      <c r="U4807" s="1">
        <v>43717</v>
      </c>
      <c r="V4807" s="1">
        <v>43819</v>
      </c>
      <c r="W4807" t="s">
        <v>1062</v>
      </c>
      <c r="X4807" t="s">
        <v>905</v>
      </c>
      <c r="Y4807">
        <v>25</v>
      </c>
      <c r="Z4807">
        <v>25</v>
      </c>
      <c r="AA4807">
        <v>28</v>
      </c>
      <c r="AB4807">
        <v>89.285700000000006</v>
      </c>
      <c r="AD4807">
        <f>IF(ISBLANK(Source[[#This Row],[CrosslistID]]),1,1/COUNTIFS(Source[CrosslistID],Source[[#This Row],[CrosslistID]],Source[TermDesc],Source[[#This Row],[TermDesc]]))</f>
        <v>1</v>
      </c>
      <c r="AG4807">
        <v>0</v>
      </c>
      <c r="AH4807">
        <v>89.285700000000006</v>
      </c>
      <c r="AI4807">
        <v>4.71</v>
      </c>
      <c r="AJ4807">
        <v>5.1196000000000002</v>
      </c>
      <c r="AK4807">
        <v>0.5</v>
      </c>
      <c r="AL48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07">
        <f>IF(AND(Source[[#This Row],[Credit_Noncredit]]="Noncredit",Source[[#This Row],[FTEF]]&gt;0),Source[[#This Row],[NC XLST FTES]]*525/(437.5*Source[[#This Row],[FTEF]]),0)</f>
        <v>0</v>
      </c>
      <c r="AN4807">
        <f>IF(Source[[#This Row],[Credit_Noncredit]]="Credit",Source[[#This Row],[Census Enrollment]],Source[[#This Row],[Noncredit Avg. Attendance]])</f>
        <v>25</v>
      </c>
    </row>
    <row r="4808" spans="1:40" x14ac:dyDescent="0.25">
      <c r="A4808" t="s">
        <v>1914</v>
      </c>
      <c r="B4808" t="s">
        <v>886</v>
      </c>
      <c r="C4808" t="s">
        <v>229</v>
      </c>
      <c r="D4808" t="s">
        <v>230</v>
      </c>
      <c r="E4808" s="4">
        <v>78284</v>
      </c>
      <c r="F4808" s="4" t="s">
        <v>1057</v>
      </c>
      <c r="G4808" s="4">
        <v>184</v>
      </c>
      <c r="H4808" t="str">
        <f>CONCATENATE(Source[[#This Row],[Subject]],TRIM(Source[[#This Row],[Course]]))</f>
        <v>ESL184</v>
      </c>
      <c r="I4808" t="str">
        <f>VLOOKUP(Source[[#This Row],[SubjCrse]],'Courses and Categories'!$E$2:$G$1816,3,FALSE)</f>
        <v>Credit Prep: English/Math/ESL</v>
      </c>
      <c r="J4808">
        <v>4</v>
      </c>
      <c r="K4808" t="s">
        <v>1064</v>
      </c>
      <c r="L4808" t="s">
        <v>39</v>
      </c>
      <c r="M4808" t="s">
        <v>1063</v>
      </c>
      <c r="N4808" t="s">
        <v>42</v>
      </c>
      <c r="O4808" t="s">
        <v>42</v>
      </c>
      <c r="P4808" t="s">
        <v>42</v>
      </c>
      <c r="Q4808" t="s">
        <v>236</v>
      </c>
      <c r="R4808">
        <v>149</v>
      </c>
      <c r="S4808" t="s">
        <v>134</v>
      </c>
      <c r="T4808" t="s">
        <v>44</v>
      </c>
      <c r="U4808" s="1">
        <v>43717</v>
      </c>
      <c r="V4808" s="1">
        <v>43819</v>
      </c>
      <c r="W4808" t="s">
        <v>1062</v>
      </c>
      <c r="X4808" t="s">
        <v>46</v>
      </c>
      <c r="Y4808">
        <v>33</v>
      </c>
      <c r="Z4808">
        <v>25</v>
      </c>
      <c r="AA4808">
        <v>28</v>
      </c>
      <c r="AB4808">
        <v>89.285700000000006</v>
      </c>
      <c r="AD4808">
        <f>IF(ISBLANK(Source[[#This Row],[CrosslistID]]),1,1/COUNTIFS(Source[CrosslistID],Source[[#This Row],[CrosslistID]],Source[TermDesc],Source[[#This Row],[TermDesc]]))</f>
        <v>1</v>
      </c>
      <c r="AG4808">
        <v>0</v>
      </c>
      <c r="AH4808">
        <v>89.285700000000006</v>
      </c>
      <c r="AI4808">
        <v>0.66</v>
      </c>
      <c r="AJ4808">
        <v>0.7117</v>
      </c>
      <c r="AK4808">
        <v>0</v>
      </c>
      <c r="AL48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08">
        <f>IF(AND(Source[[#This Row],[Credit_Noncredit]]="Noncredit",Source[[#This Row],[FTEF]]&gt;0),Source[[#This Row],[NC XLST FTES]]*525/(437.5*Source[[#This Row],[FTEF]]),0)</f>
        <v>0</v>
      </c>
      <c r="AN4808">
        <f>IF(Source[[#This Row],[Credit_Noncredit]]="Credit",Source[[#This Row],[Census Enrollment]],Source[[#This Row],[Noncredit Avg. Attendance]])</f>
        <v>33</v>
      </c>
    </row>
    <row r="4809" spans="1:40" x14ac:dyDescent="0.25">
      <c r="A4809" t="s">
        <v>1914</v>
      </c>
      <c r="B4809" t="s">
        <v>886</v>
      </c>
      <c r="C4809" t="s">
        <v>229</v>
      </c>
      <c r="D4809" t="s">
        <v>230</v>
      </c>
      <c r="E4809" s="4">
        <v>78280</v>
      </c>
      <c r="F4809" s="4" t="s">
        <v>1057</v>
      </c>
      <c r="G4809" s="4">
        <v>184</v>
      </c>
      <c r="H4809" t="str">
        <f>CONCATENATE(Source[[#This Row],[Subject]],TRIM(Source[[#This Row],[Course]]))</f>
        <v>ESL184</v>
      </c>
      <c r="I4809" t="str">
        <f>VLOOKUP(Source[[#This Row],[SubjCrse]],'Courses and Categories'!$E$2:$G$1816,3,FALSE)</f>
        <v>Credit Prep: English/Math/ESL</v>
      </c>
      <c r="J4809">
        <v>5</v>
      </c>
      <c r="K4809" t="s">
        <v>1064</v>
      </c>
      <c r="L4809" t="s">
        <v>39</v>
      </c>
      <c r="M4809" t="s">
        <v>903</v>
      </c>
      <c r="N4809" t="s">
        <v>59</v>
      </c>
      <c r="O4809">
        <v>810</v>
      </c>
      <c r="P4809">
        <v>1100</v>
      </c>
      <c r="Q4809" t="s">
        <v>422</v>
      </c>
      <c r="R4809">
        <v>204</v>
      </c>
      <c r="S4809" t="s">
        <v>134</v>
      </c>
      <c r="T4809">
        <v>1</v>
      </c>
      <c r="U4809" s="1">
        <v>43694</v>
      </c>
      <c r="V4809" s="1">
        <v>43819</v>
      </c>
      <c r="W4809" t="s">
        <v>562</v>
      </c>
      <c r="X4809" t="s">
        <v>1929</v>
      </c>
      <c r="Y4809">
        <v>29</v>
      </c>
      <c r="Z4809">
        <v>28</v>
      </c>
      <c r="AA4809">
        <v>28</v>
      </c>
      <c r="AB4809">
        <v>100</v>
      </c>
      <c r="AD4809">
        <f>IF(ISBLANK(Source[[#This Row],[CrosslistID]]),1,1/COUNTIFS(Source[CrosslistID],Source[[#This Row],[CrosslistID]],Source[TermDesc],Source[[#This Row],[TermDesc]]))</f>
        <v>1</v>
      </c>
      <c r="AG4809">
        <v>0</v>
      </c>
      <c r="AH4809">
        <v>100</v>
      </c>
      <c r="AI4809">
        <v>4.8</v>
      </c>
      <c r="AJ4809">
        <v>5.8</v>
      </c>
      <c r="AK4809">
        <v>0.5</v>
      </c>
      <c r="AL48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09">
        <f>IF(AND(Source[[#This Row],[Credit_Noncredit]]="Noncredit",Source[[#This Row],[FTEF]]&gt;0),Source[[#This Row],[NC XLST FTES]]*525/(437.5*Source[[#This Row],[FTEF]]),0)</f>
        <v>0</v>
      </c>
      <c r="AN4809">
        <f>IF(Source[[#This Row],[Credit_Noncredit]]="Credit",Source[[#This Row],[Census Enrollment]],Source[[#This Row],[Noncredit Avg. Attendance]])</f>
        <v>29</v>
      </c>
    </row>
    <row r="4810" spans="1:40" x14ac:dyDescent="0.25">
      <c r="A4810" t="s">
        <v>1914</v>
      </c>
      <c r="B4810" t="s">
        <v>886</v>
      </c>
      <c r="C4810" t="s">
        <v>229</v>
      </c>
      <c r="D4810" t="s">
        <v>230</v>
      </c>
      <c r="E4810" s="4">
        <v>78286</v>
      </c>
      <c r="F4810" s="4" t="s">
        <v>1057</v>
      </c>
      <c r="G4810" s="4">
        <v>184</v>
      </c>
      <c r="H4810" t="str">
        <f>CONCATENATE(Source[[#This Row],[Subject]],TRIM(Source[[#This Row],[Course]]))</f>
        <v>ESL184</v>
      </c>
      <c r="I4810" t="str">
        <f>VLOOKUP(Source[[#This Row],[SubjCrse]],'Courses and Categories'!$E$2:$G$1816,3,FALSE)</f>
        <v>Credit Prep: English/Math/ESL</v>
      </c>
      <c r="J4810">
        <v>6</v>
      </c>
      <c r="K4810" t="s">
        <v>1064</v>
      </c>
      <c r="L4810" t="s">
        <v>39</v>
      </c>
      <c r="M4810" t="s">
        <v>1063</v>
      </c>
      <c r="N4810" t="s">
        <v>42</v>
      </c>
      <c r="O4810" t="s">
        <v>42</v>
      </c>
      <c r="P4810" t="s">
        <v>42</v>
      </c>
      <c r="Q4810" t="s">
        <v>236</v>
      </c>
      <c r="R4810">
        <v>149</v>
      </c>
      <c r="S4810" t="s">
        <v>134</v>
      </c>
      <c r="T4810">
        <v>1</v>
      </c>
      <c r="U4810" s="1">
        <v>43694</v>
      </c>
      <c r="V4810" s="1">
        <v>43819</v>
      </c>
      <c r="W4810" t="s">
        <v>562</v>
      </c>
      <c r="X4810" t="s">
        <v>46</v>
      </c>
      <c r="Y4810">
        <v>35</v>
      </c>
      <c r="Z4810">
        <v>28</v>
      </c>
      <c r="AA4810">
        <v>28</v>
      </c>
      <c r="AB4810">
        <v>100</v>
      </c>
      <c r="AD4810">
        <f>IF(ISBLANK(Source[[#This Row],[CrosslistID]]),1,1/COUNTIFS(Source[CrosslistID],Source[[#This Row],[CrosslistID]],Source[TermDesc],Source[[#This Row],[TermDesc]]))</f>
        <v>1</v>
      </c>
      <c r="AG4810">
        <v>0</v>
      </c>
      <c r="AH4810">
        <v>100</v>
      </c>
      <c r="AI4810">
        <v>0.65700000000000003</v>
      </c>
      <c r="AJ4810">
        <v>0.79690000000000005</v>
      </c>
      <c r="AK4810">
        <v>0</v>
      </c>
      <c r="AL48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10">
        <f>IF(AND(Source[[#This Row],[Credit_Noncredit]]="Noncredit",Source[[#This Row],[FTEF]]&gt;0),Source[[#This Row],[NC XLST FTES]]*525/(437.5*Source[[#This Row],[FTEF]]),0)</f>
        <v>0</v>
      </c>
      <c r="AN4810">
        <f>IF(Source[[#This Row],[Credit_Noncredit]]="Credit",Source[[#This Row],[Census Enrollment]],Source[[#This Row],[Noncredit Avg. Attendance]])</f>
        <v>35</v>
      </c>
    </row>
    <row r="4811" spans="1:40" x14ac:dyDescent="0.25">
      <c r="A4811" t="s">
        <v>1914</v>
      </c>
      <c r="B4811" t="s">
        <v>886</v>
      </c>
      <c r="C4811" t="s">
        <v>229</v>
      </c>
      <c r="D4811" t="s">
        <v>230</v>
      </c>
      <c r="E4811" s="4">
        <v>78281</v>
      </c>
      <c r="F4811" s="4" t="s">
        <v>1057</v>
      </c>
      <c r="G4811" s="4">
        <v>184</v>
      </c>
      <c r="H4811" t="str">
        <f>CONCATENATE(Source[[#This Row],[Subject]],TRIM(Source[[#This Row],[Course]]))</f>
        <v>ESL184</v>
      </c>
      <c r="I4811" t="str">
        <f>VLOOKUP(Source[[#This Row],[SubjCrse]],'Courses and Categories'!$E$2:$G$1816,3,FALSE)</f>
        <v>Credit Prep: English/Math/ESL</v>
      </c>
      <c r="J4811">
        <v>7</v>
      </c>
      <c r="K4811" t="s">
        <v>1064</v>
      </c>
      <c r="L4811" t="s">
        <v>39</v>
      </c>
      <c r="M4811" t="s">
        <v>903</v>
      </c>
      <c r="N4811" t="s">
        <v>59</v>
      </c>
      <c r="O4811">
        <v>1110</v>
      </c>
      <c r="P4811">
        <v>1400</v>
      </c>
      <c r="Q4811" t="s">
        <v>422</v>
      </c>
      <c r="R4811">
        <v>213</v>
      </c>
      <c r="S4811" t="s">
        <v>134</v>
      </c>
      <c r="T4811">
        <v>1</v>
      </c>
      <c r="U4811" s="1">
        <v>43694</v>
      </c>
      <c r="V4811" s="1">
        <v>43819</v>
      </c>
      <c r="W4811" t="s">
        <v>2344</v>
      </c>
      <c r="X4811" t="s">
        <v>1929</v>
      </c>
      <c r="Y4811">
        <v>29</v>
      </c>
      <c r="Z4811">
        <v>28</v>
      </c>
      <c r="AA4811">
        <v>28</v>
      </c>
      <c r="AB4811">
        <v>100</v>
      </c>
      <c r="AD4811">
        <f>IF(ISBLANK(Source[[#This Row],[CrosslistID]]),1,1/COUNTIFS(Source[CrosslistID],Source[[#This Row],[CrosslistID]],Source[TermDesc],Source[[#This Row],[TermDesc]]))</f>
        <v>1</v>
      </c>
      <c r="AG4811">
        <v>0</v>
      </c>
      <c r="AH4811">
        <v>100</v>
      </c>
      <c r="AI4811">
        <v>5.8</v>
      </c>
      <c r="AJ4811">
        <v>5.8</v>
      </c>
      <c r="AK4811">
        <v>0.5</v>
      </c>
      <c r="AL48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11">
        <f>IF(AND(Source[[#This Row],[Credit_Noncredit]]="Noncredit",Source[[#This Row],[FTEF]]&gt;0),Source[[#This Row],[NC XLST FTES]]*525/(437.5*Source[[#This Row],[FTEF]]),0)</f>
        <v>0</v>
      </c>
      <c r="AN4811">
        <f>IF(Source[[#This Row],[Credit_Noncredit]]="Credit",Source[[#This Row],[Census Enrollment]],Source[[#This Row],[Noncredit Avg. Attendance]])</f>
        <v>29</v>
      </c>
    </row>
    <row r="4812" spans="1:40" x14ac:dyDescent="0.25">
      <c r="A4812" t="s">
        <v>1914</v>
      </c>
      <c r="B4812" t="s">
        <v>886</v>
      </c>
      <c r="C4812" t="s">
        <v>229</v>
      </c>
      <c r="D4812" t="s">
        <v>230</v>
      </c>
      <c r="E4812" s="4">
        <v>78288</v>
      </c>
      <c r="F4812" s="4" t="s">
        <v>1057</v>
      </c>
      <c r="G4812" s="4">
        <v>184</v>
      </c>
      <c r="H4812" t="str">
        <f>CONCATENATE(Source[[#This Row],[Subject]],TRIM(Source[[#This Row],[Course]]))</f>
        <v>ESL184</v>
      </c>
      <c r="I4812" t="str">
        <f>VLOOKUP(Source[[#This Row],[SubjCrse]],'Courses and Categories'!$E$2:$G$1816,3,FALSE)</f>
        <v>Credit Prep: English/Math/ESL</v>
      </c>
      <c r="J4812">
        <v>8</v>
      </c>
      <c r="K4812" t="s">
        <v>1064</v>
      </c>
      <c r="L4812" t="s">
        <v>39</v>
      </c>
      <c r="M4812" t="s">
        <v>1063</v>
      </c>
      <c r="N4812" t="s">
        <v>42</v>
      </c>
      <c r="O4812" t="s">
        <v>42</v>
      </c>
      <c r="P4812" t="s">
        <v>42</v>
      </c>
      <c r="Q4812" t="s">
        <v>236</v>
      </c>
      <c r="R4812">
        <v>149</v>
      </c>
      <c r="S4812" t="s">
        <v>134</v>
      </c>
      <c r="T4812">
        <v>1</v>
      </c>
      <c r="U4812" s="1">
        <v>43694</v>
      </c>
      <c r="V4812" s="1">
        <v>43819</v>
      </c>
      <c r="W4812" t="s">
        <v>2344</v>
      </c>
      <c r="X4812" t="s">
        <v>46</v>
      </c>
      <c r="Y4812">
        <v>32</v>
      </c>
      <c r="Z4812">
        <v>28</v>
      </c>
      <c r="AA4812">
        <v>28</v>
      </c>
      <c r="AB4812">
        <v>100</v>
      </c>
      <c r="AD4812">
        <f>IF(ISBLANK(Source[[#This Row],[CrosslistID]]),1,1/COUNTIFS(Source[CrosslistID],Source[[#This Row],[CrosslistID]],Source[TermDesc],Source[[#This Row],[TermDesc]]))</f>
        <v>1</v>
      </c>
      <c r="AG4812">
        <v>0</v>
      </c>
      <c r="AH4812">
        <v>100</v>
      </c>
      <c r="AI4812">
        <v>0.81699999999999995</v>
      </c>
      <c r="AJ4812">
        <v>0.81699999999999995</v>
      </c>
      <c r="AK4812">
        <v>0</v>
      </c>
      <c r="AL48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12">
        <f>IF(AND(Source[[#This Row],[Credit_Noncredit]]="Noncredit",Source[[#This Row],[FTEF]]&gt;0),Source[[#This Row],[NC XLST FTES]]*525/(437.5*Source[[#This Row],[FTEF]]),0)</f>
        <v>0</v>
      </c>
      <c r="AN4812">
        <f>IF(Source[[#This Row],[Credit_Noncredit]]="Credit",Source[[#This Row],[Census Enrollment]],Source[[#This Row],[Noncredit Avg. Attendance]])</f>
        <v>32</v>
      </c>
    </row>
    <row r="4813" spans="1:40" x14ac:dyDescent="0.25">
      <c r="A4813" t="s">
        <v>1914</v>
      </c>
      <c r="B4813" t="s">
        <v>886</v>
      </c>
      <c r="C4813" t="s">
        <v>229</v>
      </c>
      <c r="D4813" t="s">
        <v>230</v>
      </c>
      <c r="E4813" s="4">
        <v>78282</v>
      </c>
      <c r="F4813" s="4" t="s">
        <v>1057</v>
      </c>
      <c r="G4813" s="4">
        <v>184</v>
      </c>
      <c r="H4813" t="str">
        <f>CONCATENATE(Source[[#This Row],[Subject]],TRIM(Source[[#This Row],[Course]]))</f>
        <v>ESL184</v>
      </c>
      <c r="I4813" t="str">
        <f>VLOOKUP(Source[[#This Row],[SubjCrse]],'Courses and Categories'!$E$2:$G$1816,3,FALSE)</f>
        <v>Credit Prep: English/Math/ESL</v>
      </c>
      <c r="J4813">
        <v>501</v>
      </c>
      <c r="K4813" t="s">
        <v>1064</v>
      </c>
      <c r="L4813" t="s">
        <v>87</v>
      </c>
      <c r="M4813" t="s">
        <v>903</v>
      </c>
      <c r="N4813" t="s">
        <v>797</v>
      </c>
      <c r="O4813" t="s">
        <v>425</v>
      </c>
      <c r="P4813" t="s">
        <v>2345</v>
      </c>
      <c r="Q4813" t="s">
        <v>427</v>
      </c>
      <c r="R4813" t="s">
        <v>2346</v>
      </c>
      <c r="S4813" t="s">
        <v>134</v>
      </c>
      <c r="T4813">
        <v>1</v>
      </c>
      <c r="U4813" s="1">
        <v>43694</v>
      </c>
      <c r="V4813" s="1">
        <v>43819</v>
      </c>
      <c r="W4813" t="s">
        <v>2347</v>
      </c>
      <c r="X4813" t="s">
        <v>1929</v>
      </c>
      <c r="Y4813">
        <v>23</v>
      </c>
      <c r="Z4813">
        <v>23</v>
      </c>
      <c r="AA4813">
        <v>28</v>
      </c>
      <c r="AB4813">
        <v>82.142899999999997</v>
      </c>
      <c r="AD4813">
        <f>IF(ISBLANK(Source[[#This Row],[CrosslistID]]),1,1/COUNTIFS(Source[CrosslistID],Source[[#This Row],[CrosslistID]],Source[TermDesc],Source[[#This Row],[TermDesc]]))</f>
        <v>1</v>
      </c>
      <c r="AG4813">
        <v>0</v>
      </c>
      <c r="AH4813">
        <v>82.142899999999997</v>
      </c>
      <c r="AI4813">
        <v>3.6</v>
      </c>
      <c r="AJ4813">
        <v>4.5999999999999996</v>
      </c>
      <c r="AK4813">
        <v>0.5</v>
      </c>
      <c r="AL48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13">
        <f>IF(AND(Source[[#This Row],[Credit_Noncredit]]="Noncredit",Source[[#This Row],[FTEF]]&gt;0),Source[[#This Row],[NC XLST FTES]]*525/(437.5*Source[[#This Row],[FTEF]]),0)</f>
        <v>0</v>
      </c>
      <c r="AN4813">
        <f>IF(Source[[#This Row],[Credit_Noncredit]]="Credit",Source[[#This Row],[Census Enrollment]],Source[[#This Row],[Noncredit Avg. Attendance]])</f>
        <v>23</v>
      </c>
    </row>
    <row r="4814" spans="1:40" x14ac:dyDescent="0.25">
      <c r="A4814" t="s">
        <v>1914</v>
      </c>
      <c r="B4814" t="s">
        <v>886</v>
      </c>
      <c r="C4814" t="s">
        <v>229</v>
      </c>
      <c r="D4814" t="s">
        <v>230</v>
      </c>
      <c r="E4814" s="4">
        <v>78289</v>
      </c>
      <c r="F4814" s="4" t="s">
        <v>1057</v>
      </c>
      <c r="G4814" s="4">
        <v>184</v>
      </c>
      <c r="H4814" t="str">
        <f>CONCATENATE(Source[[#This Row],[Subject]],TRIM(Source[[#This Row],[Course]]))</f>
        <v>ESL184</v>
      </c>
      <c r="I4814" t="str">
        <f>VLOOKUP(Source[[#This Row],[SubjCrse]],'Courses and Categories'!$E$2:$G$1816,3,FALSE)</f>
        <v>Credit Prep: English/Math/ESL</v>
      </c>
      <c r="J4814">
        <v>502</v>
      </c>
      <c r="K4814" t="s">
        <v>1064</v>
      </c>
      <c r="L4814" t="s">
        <v>39</v>
      </c>
      <c r="M4814" t="s">
        <v>1063</v>
      </c>
      <c r="N4814" t="s">
        <v>781</v>
      </c>
      <c r="O4814" t="s">
        <v>781</v>
      </c>
      <c r="P4814" t="s">
        <v>781</v>
      </c>
      <c r="Q4814" t="s">
        <v>1779</v>
      </c>
      <c r="R4814" t="s">
        <v>2341</v>
      </c>
      <c r="S4814" t="s">
        <v>134</v>
      </c>
      <c r="T4814">
        <v>1</v>
      </c>
      <c r="U4814" s="1">
        <v>43694</v>
      </c>
      <c r="V4814" s="1">
        <v>43819</v>
      </c>
      <c r="W4814" t="s">
        <v>2347</v>
      </c>
      <c r="X4814" t="s">
        <v>46</v>
      </c>
      <c r="Y4814">
        <v>32</v>
      </c>
      <c r="Z4814">
        <v>23</v>
      </c>
      <c r="AA4814">
        <v>28</v>
      </c>
      <c r="AB4814">
        <v>82.142899999999997</v>
      </c>
      <c r="AD4814">
        <f>IF(ISBLANK(Source[[#This Row],[CrosslistID]]),1,1/COUNTIFS(Source[CrosslistID],Source[[#This Row],[CrosslistID]],Source[TermDesc],Source[[#This Row],[TermDesc]]))</f>
        <v>1</v>
      </c>
      <c r="AG4814">
        <v>0</v>
      </c>
      <c r="AH4814">
        <v>82.142899999999997</v>
      </c>
      <c r="AI4814">
        <v>0.27600000000000002</v>
      </c>
      <c r="AJ4814">
        <v>0.37180000000000002</v>
      </c>
      <c r="AK4814">
        <v>0</v>
      </c>
      <c r="AL48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14">
        <f>IF(AND(Source[[#This Row],[Credit_Noncredit]]="Noncredit",Source[[#This Row],[FTEF]]&gt;0),Source[[#This Row],[NC XLST FTES]]*525/(437.5*Source[[#This Row],[FTEF]]),0)</f>
        <v>0</v>
      </c>
      <c r="AN4814">
        <f>IF(Source[[#This Row],[Credit_Noncredit]]="Credit",Source[[#This Row],[Census Enrollment]],Source[[#This Row],[Noncredit Avg. Attendance]])</f>
        <v>32</v>
      </c>
    </row>
    <row r="4815" spans="1:40" x14ac:dyDescent="0.25">
      <c r="A4815" t="s">
        <v>1914</v>
      </c>
      <c r="B4815" t="s">
        <v>886</v>
      </c>
      <c r="C4815" t="s">
        <v>229</v>
      </c>
      <c r="D4815" t="s">
        <v>230</v>
      </c>
      <c r="E4815" s="4">
        <v>77664</v>
      </c>
      <c r="F4815" s="4" t="s">
        <v>1057</v>
      </c>
      <c r="G4815" s="4">
        <v>186</v>
      </c>
      <c r="H4815" t="str">
        <f>CONCATENATE(Source[[#This Row],[Subject]],TRIM(Source[[#This Row],[Course]]))</f>
        <v>ESL186</v>
      </c>
      <c r="I4815" t="str">
        <f>VLOOKUP(Source[[#This Row],[SubjCrse]],'Courses and Categories'!$E$2:$G$1816,3,FALSE)</f>
        <v>Credit Prep: English/Math/ESL</v>
      </c>
      <c r="J4815">
        <v>1</v>
      </c>
      <c r="K4815" t="s">
        <v>1066</v>
      </c>
      <c r="L4815" t="s">
        <v>39</v>
      </c>
      <c r="M4815" t="s">
        <v>903</v>
      </c>
      <c r="N4815" t="s">
        <v>105</v>
      </c>
      <c r="O4815">
        <v>810</v>
      </c>
      <c r="P4815">
        <v>1100</v>
      </c>
      <c r="Q4815" t="s">
        <v>240</v>
      </c>
      <c r="R4815">
        <v>230</v>
      </c>
      <c r="S4815" t="s">
        <v>134</v>
      </c>
      <c r="T4815">
        <v>1</v>
      </c>
      <c r="U4815" s="1">
        <v>43694</v>
      </c>
      <c r="V4815" s="1">
        <v>43819</v>
      </c>
      <c r="W4815" t="s">
        <v>562</v>
      </c>
      <c r="X4815" t="s">
        <v>1929</v>
      </c>
      <c r="Y4815">
        <v>29</v>
      </c>
      <c r="Z4815">
        <v>29</v>
      </c>
      <c r="AA4815">
        <v>28</v>
      </c>
      <c r="AB4815">
        <v>103.5714</v>
      </c>
      <c r="AD4815">
        <f>IF(ISBLANK(Source[[#This Row],[CrosslistID]]),1,1/COUNTIFS(Source[CrosslistID],Source[[#This Row],[CrosslistID]],Source[TermDesc],Source[[#This Row],[TermDesc]]))</f>
        <v>1</v>
      </c>
      <c r="AG4815">
        <v>0</v>
      </c>
      <c r="AH4815">
        <v>103.5714</v>
      </c>
      <c r="AI4815">
        <v>4.8</v>
      </c>
      <c r="AJ4815">
        <v>5.8</v>
      </c>
      <c r="AK4815">
        <v>0.5</v>
      </c>
      <c r="AL48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15">
        <f>IF(AND(Source[[#This Row],[Credit_Noncredit]]="Noncredit",Source[[#This Row],[FTEF]]&gt;0),Source[[#This Row],[NC XLST FTES]]*525/(437.5*Source[[#This Row],[FTEF]]),0)</f>
        <v>0</v>
      </c>
      <c r="AN4815">
        <f>IF(Source[[#This Row],[Credit_Noncredit]]="Credit",Source[[#This Row],[Census Enrollment]],Source[[#This Row],[Noncredit Avg. Attendance]])</f>
        <v>29</v>
      </c>
    </row>
    <row r="4816" spans="1:40" x14ac:dyDescent="0.25">
      <c r="A4816" t="s">
        <v>1914</v>
      </c>
      <c r="B4816" t="s">
        <v>886</v>
      </c>
      <c r="C4816" t="s">
        <v>229</v>
      </c>
      <c r="D4816" t="s">
        <v>230</v>
      </c>
      <c r="E4816" s="4">
        <v>77665</v>
      </c>
      <c r="F4816" s="4" t="s">
        <v>1057</v>
      </c>
      <c r="G4816" s="4">
        <v>186</v>
      </c>
      <c r="H4816" t="str">
        <f>CONCATENATE(Source[[#This Row],[Subject]],TRIM(Source[[#This Row],[Course]]))</f>
        <v>ESL186</v>
      </c>
      <c r="I4816" t="str">
        <f>VLOOKUP(Source[[#This Row],[SubjCrse]],'Courses and Categories'!$E$2:$G$1816,3,FALSE)</f>
        <v>Credit Prep: English/Math/ESL</v>
      </c>
      <c r="J4816">
        <v>2</v>
      </c>
      <c r="K4816" t="s">
        <v>1066</v>
      </c>
      <c r="L4816" t="s">
        <v>39</v>
      </c>
      <c r="M4816" t="s">
        <v>1063</v>
      </c>
      <c r="N4816" t="s">
        <v>42</v>
      </c>
      <c r="O4816" t="s">
        <v>42</v>
      </c>
      <c r="P4816" t="s">
        <v>42</v>
      </c>
      <c r="Q4816" t="s">
        <v>236</v>
      </c>
      <c r="R4816">
        <v>149</v>
      </c>
      <c r="S4816" t="s">
        <v>134</v>
      </c>
      <c r="T4816">
        <v>1</v>
      </c>
      <c r="U4816" s="1">
        <v>43694</v>
      </c>
      <c r="V4816" s="1">
        <v>43819</v>
      </c>
      <c r="W4816" t="s">
        <v>562</v>
      </c>
      <c r="X4816" t="s">
        <v>46</v>
      </c>
      <c r="Y4816">
        <v>30</v>
      </c>
      <c r="Z4816">
        <v>29</v>
      </c>
      <c r="AA4816">
        <v>28</v>
      </c>
      <c r="AB4816">
        <v>103.5714</v>
      </c>
      <c r="AD4816">
        <f>IF(ISBLANK(Source[[#This Row],[CrosslistID]]),1,1/COUNTIFS(Source[CrosslistID],Source[[#This Row],[CrosslistID]],Source[TermDesc],Source[[#This Row],[TermDesc]]))</f>
        <v>1</v>
      </c>
      <c r="AG4816">
        <v>0</v>
      </c>
      <c r="AH4816">
        <v>103.5714</v>
      </c>
      <c r="AI4816">
        <v>0.623</v>
      </c>
      <c r="AJ4816">
        <v>0.77349999999999997</v>
      </c>
      <c r="AK4816">
        <v>0</v>
      </c>
      <c r="AL48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16">
        <f>IF(AND(Source[[#This Row],[Credit_Noncredit]]="Noncredit",Source[[#This Row],[FTEF]]&gt;0),Source[[#This Row],[NC XLST FTES]]*525/(437.5*Source[[#This Row],[FTEF]]),0)</f>
        <v>0</v>
      </c>
      <c r="AN4816">
        <f>IF(Source[[#This Row],[Credit_Noncredit]]="Credit",Source[[#This Row],[Census Enrollment]],Source[[#This Row],[Noncredit Avg. Attendance]])</f>
        <v>30</v>
      </c>
    </row>
    <row r="4817" spans="1:40" x14ac:dyDescent="0.25">
      <c r="A4817" t="s">
        <v>1914</v>
      </c>
      <c r="B4817" t="s">
        <v>886</v>
      </c>
      <c r="C4817" t="s">
        <v>229</v>
      </c>
      <c r="D4817" t="s">
        <v>230</v>
      </c>
      <c r="E4817" s="4">
        <v>78790</v>
      </c>
      <c r="F4817" s="4" t="s">
        <v>1057</v>
      </c>
      <c r="G4817" s="4">
        <v>186</v>
      </c>
      <c r="H4817" t="str">
        <f>CONCATENATE(Source[[#This Row],[Subject]],TRIM(Source[[#This Row],[Course]]))</f>
        <v>ESL186</v>
      </c>
      <c r="I4817" t="str">
        <f>VLOOKUP(Source[[#This Row],[SubjCrse]],'Courses and Categories'!$E$2:$G$1816,3,FALSE)</f>
        <v>Credit Prep: English/Math/ESL</v>
      </c>
      <c r="J4817">
        <v>3</v>
      </c>
      <c r="K4817" t="s">
        <v>1066</v>
      </c>
      <c r="L4817" t="s">
        <v>39</v>
      </c>
      <c r="M4817" t="s">
        <v>903</v>
      </c>
      <c r="N4817" t="s">
        <v>63</v>
      </c>
      <c r="O4817">
        <v>940</v>
      </c>
      <c r="P4817">
        <v>1055</v>
      </c>
      <c r="Q4817" t="s">
        <v>233</v>
      </c>
      <c r="R4817">
        <v>316</v>
      </c>
      <c r="S4817" t="s">
        <v>134</v>
      </c>
      <c r="T4817">
        <v>1</v>
      </c>
      <c r="U4817" s="1">
        <v>43694</v>
      </c>
      <c r="V4817" s="1">
        <v>43819</v>
      </c>
      <c r="W4817" t="s">
        <v>2344</v>
      </c>
      <c r="X4817" t="s">
        <v>1929</v>
      </c>
      <c r="Y4817">
        <v>28</v>
      </c>
      <c r="Z4817">
        <v>26</v>
      </c>
      <c r="AA4817">
        <v>28</v>
      </c>
      <c r="AB4817">
        <v>92.857100000000003</v>
      </c>
      <c r="AD4817">
        <f>IF(ISBLANK(Source[[#This Row],[CrosslistID]]),1,1/COUNTIFS(Source[CrosslistID],Source[[#This Row],[CrosslistID]],Source[TermDesc],Source[[#This Row],[TermDesc]]))</f>
        <v>1</v>
      </c>
      <c r="AG4817">
        <v>0</v>
      </c>
      <c r="AH4817">
        <v>92.857100000000003</v>
      </c>
      <c r="AI4817">
        <v>4.4000000000000004</v>
      </c>
      <c r="AJ4817">
        <v>5.6</v>
      </c>
      <c r="AK4817">
        <v>0.5</v>
      </c>
      <c r="AL48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17">
        <f>IF(AND(Source[[#This Row],[Credit_Noncredit]]="Noncredit",Source[[#This Row],[FTEF]]&gt;0),Source[[#This Row],[NC XLST FTES]]*525/(437.5*Source[[#This Row],[FTEF]]),0)</f>
        <v>0</v>
      </c>
      <c r="AN4817">
        <f>IF(Source[[#This Row],[Credit_Noncredit]]="Credit",Source[[#This Row],[Census Enrollment]],Source[[#This Row],[Noncredit Avg. Attendance]])</f>
        <v>28</v>
      </c>
    </row>
    <row r="4818" spans="1:40" x14ac:dyDescent="0.25">
      <c r="A4818" t="s">
        <v>1914</v>
      </c>
      <c r="B4818" t="s">
        <v>886</v>
      </c>
      <c r="C4818" t="s">
        <v>229</v>
      </c>
      <c r="D4818" t="s">
        <v>230</v>
      </c>
      <c r="E4818" s="4">
        <v>78791</v>
      </c>
      <c r="F4818" s="4" t="s">
        <v>1057</v>
      </c>
      <c r="G4818" s="4">
        <v>186</v>
      </c>
      <c r="H4818" t="str">
        <f>CONCATENATE(Source[[#This Row],[Subject]],TRIM(Source[[#This Row],[Course]]))</f>
        <v>ESL186</v>
      </c>
      <c r="I4818" t="str">
        <f>VLOOKUP(Source[[#This Row],[SubjCrse]],'Courses and Categories'!$E$2:$G$1816,3,FALSE)</f>
        <v>Credit Prep: English/Math/ESL</v>
      </c>
      <c r="J4818">
        <v>4</v>
      </c>
      <c r="K4818" t="s">
        <v>1066</v>
      </c>
      <c r="L4818" t="s">
        <v>39</v>
      </c>
      <c r="M4818" t="s">
        <v>1063</v>
      </c>
      <c r="N4818" t="s">
        <v>42</v>
      </c>
      <c r="O4818" t="s">
        <v>42</v>
      </c>
      <c r="P4818" t="s">
        <v>42</v>
      </c>
      <c r="Q4818" t="s">
        <v>236</v>
      </c>
      <c r="R4818">
        <v>149</v>
      </c>
      <c r="S4818" t="s">
        <v>134</v>
      </c>
      <c r="T4818">
        <v>1</v>
      </c>
      <c r="U4818" s="1">
        <v>43694</v>
      </c>
      <c r="V4818" s="1">
        <v>43819</v>
      </c>
      <c r="W4818" t="s">
        <v>2344</v>
      </c>
      <c r="X4818" t="s">
        <v>46</v>
      </c>
      <c r="Y4818">
        <v>29</v>
      </c>
      <c r="Z4818">
        <v>26</v>
      </c>
      <c r="AA4818">
        <v>28</v>
      </c>
      <c r="AB4818">
        <v>92.857100000000003</v>
      </c>
      <c r="AD4818">
        <f>IF(ISBLANK(Source[[#This Row],[CrosslistID]]),1,1/COUNTIFS(Source[CrosslistID],Source[[#This Row],[CrosslistID]],Source[TermDesc],Source[[#This Row],[TermDesc]]))</f>
        <v>1</v>
      </c>
      <c r="AG4818">
        <v>0</v>
      </c>
      <c r="AH4818">
        <v>92.857100000000003</v>
      </c>
      <c r="AI4818">
        <v>0.63</v>
      </c>
      <c r="AJ4818">
        <v>0.79710000000000003</v>
      </c>
      <c r="AK4818">
        <v>0</v>
      </c>
      <c r="AL48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18">
        <f>IF(AND(Source[[#This Row],[Credit_Noncredit]]="Noncredit",Source[[#This Row],[FTEF]]&gt;0),Source[[#This Row],[NC XLST FTES]]*525/(437.5*Source[[#This Row],[FTEF]]),0)</f>
        <v>0</v>
      </c>
      <c r="AN4818">
        <f>IF(Source[[#This Row],[Credit_Noncredit]]="Credit",Source[[#This Row],[Census Enrollment]],Source[[#This Row],[Noncredit Avg. Attendance]])</f>
        <v>29</v>
      </c>
    </row>
    <row r="4819" spans="1:40" x14ac:dyDescent="0.25">
      <c r="A4819" t="s">
        <v>1914</v>
      </c>
      <c r="B4819" t="s">
        <v>886</v>
      </c>
      <c r="C4819" t="s">
        <v>229</v>
      </c>
      <c r="D4819" t="s">
        <v>230</v>
      </c>
      <c r="E4819" s="4">
        <v>78291</v>
      </c>
      <c r="F4819" s="4" t="s">
        <v>1057</v>
      </c>
      <c r="G4819" s="4">
        <v>186</v>
      </c>
      <c r="H4819" t="str">
        <f>CONCATENATE(Source[[#This Row],[Subject]],TRIM(Source[[#This Row],[Course]]))</f>
        <v>ESL186</v>
      </c>
      <c r="I4819" t="str">
        <f>VLOOKUP(Source[[#This Row],[SubjCrse]],'Courses and Categories'!$E$2:$G$1816,3,FALSE)</f>
        <v>Credit Prep: English/Math/ESL</v>
      </c>
      <c r="J4819">
        <v>5</v>
      </c>
      <c r="K4819" t="s">
        <v>1066</v>
      </c>
      <c r="L4819" t="s">
        <v>39</v>
      </c>
      <c r="M4819" t="s">
        <v>903</v>
      </c>
      <c r="N4819" t="s">
        <v>1041</v>
      </c>
      <c r="O4819">
        <v>1010</v>
      </c>
      <c r="P4819">
        <v>1225</v>
      </c>
      <c r="Q4819" t="s">
        <v>238</v>
      </c>
      <c r="R4819">
        <v>704</v>
      </c>
      <c r="S4819" t="s">
        <v>134</v>
      </c>
      <c r="T4819" t="s">
        <v>44</v>
      </c>
      <c r="U4819" s="1">
        <v>43717</v>
      </c>
      <c r="V4819" s="1">
        <v>43819</v>
      </c>
      <c r="W4819" t="s">
        <v>969</v>
      </c>
      <c r="X4819" t="s">
        <v>905</v>
      </c>
      <c r="Y4819">
        <v>27</v>
      </c>
      <c r="Z4819">
        <v>23</v>
      </c>
      <c r="AA4819">
        <v>28</v>
      </c>
      <c r="AB4819">
        <v>82.142899999999997</v>
      </c>
      <c r="AD4819">
        <f>IF(ISBLANK(Source[[#This Row],[CrosslistID]]),1,1/COUNTIFS(Source[CrosslistID],Source[[#This Row],[CrosslistID]],Source[TermDesc],Source[[#This Row],[TermDesc]]))</f>
        <v>1</v>
      </c>
      <c r="AG4819">
        <v>0</v>
      </c>
      <c r="AH4819">
        <v>82.142899999999997</v>
      </c>
      <c r="AI4819">
        <v>3.6859999999999999</v>
      </c>
      <c r="AJ4819">
        <v>5.5289999999999999</v>
      </c>
      <c r="AK4819">
        <v>0.5</v>
      </c>
      <c r="AL48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19">
        <f>IF(AND(Source[[#This Row],[Credit_Noncredit]]="Noncredit",Source[[#This Row],[FTEF]]&gt;0),Source[[#This Row],[NC XLST FTES]]*525/(437.5*Source[[#This Row],[FTEF]]),0)</f>
        <v>0</v>
      </c>
      <c r="AN4819">
        <f>IF(Source[[#This Row],[Credit_Noncredit]]="Credit",Source[[#This Row],[Census Enrollment]],Source[[#This Row],[Noncredit Avg. Attendance]])</f>
        <v>27</v>
      </c>
    </row>
    <row r="4820" spans="1:40" x14ac:dyDescent="0.25">
      <c r="A4820" t="s">
        <v>1914</v>
      </c>
      <c r="B4820" t="s">
        <v>886</v>
      </c>
      <c r="C4820" t="s">
        <v>229</v>
      </c>
      <c r="D4820" t="s">
        <v>230</v>
      </c>
      <c r="E4820" s="4">
        <v>78292</v>
      </c>
      <c r="F4820" s="4" t="s">
        <v>1057</v>
      </c>
      <c r="G4820" s="4">
        <v>186</v>
      </c>
      <c r="H4820" t="str">
        <f>CONCATENATE(Source[[#This Row],[Subject]],TRIM(Source[[#This Row],[Course]]))</f>
        <v>ESL186</v>
      </c>
      <c r="I4820" t="str">
        <f>VLOOKUP(Source[[#This Row],[SubjCrse]],'Courses and Categories'!$E$2:$G$1816,3,FALSE)</f>
        <v>Credit Prep: English/Math/ESL</v>
      </c>
      <c r="J4820">
        <v>6</v>
      </c>
      <c r="K4820" t="s">
        <v>1066</v>
      </c>
      <c r="L4820" t="s">
        <v>39</v>
      </c>
      <c r="M4820" t="s">
        <v>1063</v>
      </c>
      <c r="N4820" t="s">
        <v>42</v>
      </c>
      <c r="O4820" t="s">
        <v>42</v>
      </c>
      <c r="P4820" t="s">
        <v>42</v>
      </c>
      <c r="Q4820" t="s">
        <v>236</v>
      </c>
      <c r="R4820">
        <v>149</v>
      </c>
      <c r="S4820" t="s">
        <v>134</v>
      </c>
      <c r="T4820" t="s">
        <v>44</v>
      </c>
      <c r="U4820" s="1">
        <v>43717</v>
      </c>
      <c r="V4820" s="1">
        <v>43819</v>
      </c>
      <c r="W4820" t="s">
        <v>969</v>
      </c>
      <c r="X4820" t="s">
        <v>46</v>
      </c>
      <c r="Y4820">
        <v>30</v>
      </c>
      <c r="Z4820">
        <v>23</v>
      </c>
      <c r="AA4820">
        <v>28</v>
      </c>
      <c r="AB4820">
        <v>82.142899999999997</v>
      </c>
      <c r="AD4820">
        <f>IF(ISBLANK(Source[[#This Row],[CrosslistID]]),1,1/COUNTIFS(Source[CrosslistID],Source[[#This Row],[CrosslistID]],Source[TermDesc],Source[[#This Row],[TermDesc]]))</f>
        <v>1</v>
      </c>
      <c r="AG4820">
        <v>0</v>
      </c>
      <c r="AH4820">
        <v>82.142899999999997</v>
      </c>
      <c r="AI4820">
        <v>0.35199999999999998</v>
      </c>
      <c r="AJ4820">
        <v>0.64490000000000003</v>
      </c>
      <c r="AK4820">
        <v>0</v>
      </c>
      <c r="AL48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20">
        <f>IF(AND(Source[[#This Row],[Credit_Noncredit]]="Noncredit",Source[[#This Row],[FTEF]]&gt;0),Source[[#This Row],[NC XLST FTES]]*525/(437.5*Source[[#This Row],[FTEF]]),0)</f>
        <v>0</v>
      </c>
      <c r="AN4820">
        <f>IF(Source[[#This Row],[Credit_Noncredit]]="Credit",Source[[#This Row],[Census Enrollment]],Source[[#This Row],[Noncredit Avg. Attendance]])</f>
        <v>30</v>
      </c>
    </row>
    <row r="4821" spans="1:40" x14ac:dyDescent="0.25">
      <c r="A4821" t="s">
        <v>1914</v>
      </c>
      <c r="B4821" t="s">
        <v>886</v>
      </c>
      <c r="C4821" t="s">
        <v>229</v>
      </c>
      <c r="D4821" t="s">
        <v>230</v>
      </c>
      <c r="E4821" s="4">
        <v>77667</v>
      </c>
      <c r="F4821" s="4" t="s">
        <v>1057</v>
      </c>
      <c r="G4821" s="4">
        <v>186</v>
      </c>
      <c r="H4821" t="str">
        <f>CONCATENATE(Source[[#This Row],[Subject]],TRIM(Source[[#This Row],[Course]]))</f>
        <v>ESL186</v>
      </c>
      <c r="I4821" t="str">
        <f>VLOOKUP(Source[[#This Row],[SubjCrse]],'Courses and Categories'!$E$2:$G$1816,3,FALSE)</f>
        <v>Credit Prep: English/Math/ESL</v>
      </c>
      <c r="J4821">
        <v>7</v>
      </c>
      <c r="K4821" t="s">
        <v>1066</v>
      </c>
      <c r="L4821" t="s">
        <v>39</v>
      </c>
      <c r="M4821" t="s">
        <v>903</v>
      </c>
      <c r="N4821" t="s">
        <v>105</v>
      </c>
      <c r="O4821">
        <v>1110</v>
      </c>
      <c r="P4821">
        <v>1400</v>
      </c>
      <c r="Q4821" t="s">
        <v>420</v>
      </c>
      <c r="R4821">
        <v>182</v>
      </c>
      <c r="S4821" t="s">
        <v>134</v>
      </c>
      <c r="T4821">
        <v>1</v>
      </c>
      <c r="U4821" s="1">
        <v>43694</v>
      </c>
      <c r="V4821" s="1">
        <v>43819</v>
      </c>
      <c r="W4821" t="s">
        <v>2323</v>
      </c>
      <c r="X4821" t="s">
        <v>1929</v>
      </c>
      <c r="Y4821">
        <v>29</v>
      </c>
      <c r="Z4821">
        <v>26</v>
      </c>
      <c r="AA4821">
        <v>28</v>
      </c>
      <c r="AB4821">
        <v>92.857100000000003</v>
      </c>
      <c r="AD4821">
        <f>IF(ISBLANK(Source[[#This Row],[CrosslistID]]),1,1/COUNTIFS(Source[CrosslistID],Source[[#This Row],[CrosslistID]],Source[TermDesc],Source[[#This Row],[TermDesc]]))</f>
        <v>1</v>
      </c>
      <c r="AG4821">
        <v>0</v>
      </c>
      <c r="AH4821">
        <v>92.857100000000003</v>
      </c>
      <c r="AI4821">
        <v>5.2</v>
      </c>
      <c r="AJ4821">
        <v>5.8</v>
      </c>
      <c r="AK4821">
        <v>0.5</v>
      </c>
      <c r="AL48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21">
        <f>IF(AND(Source[[#This Row],[Credit_Noncredit]]="Noncredit",Source[[#This Row],[FTEF]]&gt;0),Source[[#This Row],[NC XLST FTES]]*525/(437.5*Source[[#This Row],[FTEF]]),0)</f>
        <v>0</v>
      </c>
      <c r="AN4821">
        <f>IF(Source[[#This Row],[Credit_Noncredit]]="Credit",Source[[#This Row],[Census Enrollment]],Source[[#This Row],[Noncredit Avg. Attendance]])</f>
        <v>29</v>
      </c>
    </row>
    <row r="4822" spans="1:40" x14ac:dyDescent="0.25">
      <c r="A4822" t="s">
        <v>1914</v>
      </c>
      <c r="B4822" t="s">
        <v>886</v>
      </c>
      <c r="C4822" t="s">
        <v>229</v>
      </c>
      <c r="D4822" t="s">
        <v>230</v>
      </c>
      <c r="E4822" s="4">
        <v>77666</v>
      </c>
      <c r="F4822" s="4" t="s">
        <v>1057</v>
      </c>
      <c r="G4822" s="4">
        <v>186</v>
      </c>
      <c r="H4822" t="str">
        <f>CONCATENATE(Source[[#This Row],[Subject]],TRIM(Source[[#This Row],[Course]]))</f>
        <v>ESL186</v>
      </c>
      <c r="I4822" t="str">
        <f>VLOOKUP(Source[[#This Row],[SubjCrse]],'Courses and Categories'!$E$2:$G$1816,3,FALSE)</f>
        <v>Credit Prep: English/Math/ESL</v>
      </c>
      <c r="J4822">
        <v>8</v>
      </c>
      <c r="K4822" t="s">
        <v>1066</v>
      </c>
      <c r="L4822" t="s">
        <v>39</v>
      </c>
      <c r="M4822" t="s">
        <v>1063</v>
      </c>
      <c r="N4822" t="s">
        <v>42</v>
      </c>
      <c r="O4822" t="s">
        <v>42</v>
      </c>
      <c r="P4822" t="s">
        <v>42</v>
      </c>
      <c r="Q4822" t="s">
        <v>236</v>
      </c>
      <c r="R4822">
        <v>149</v>
      </c>
      <c r="S4822" t="s">
        <v>134</v>
      </c>
      <c r="T4822">
        <v>1</v>
      </c>
      <c r="U4822" s="1">
        <v>43694</v>
      </c>
      <c r="V4822" s="1">
        <v>43819</v>
      </c>
      <c r="W4822" t="s">
        <v>2323</v>
      </c>
      <c r="X4822" t="s">
        <v>46</v>
      </c>
      <c r="Y4822">
        <v>35</v>
      </c>
      <c r="Z4822">
        <v>26</v>
      </c>
      <c r="AA4822">
        <v>28</v>
      </c>
      <c r="AB4822">
        <v>92.857100000000003</v>
      </c>
      <c r="AD4822">
        <f>IF(ISBLANK(Source[[#This Row],[CrosslistID]]),1,1/COUNTIFS(Source[CrosslistID],Source[[#This Row],[CrosslistID]],Source[TermDesc],Source[[#This Row],[TermDesc]]))</f>
        <v>1</v>
      </c>
      <c r="AG4822">
        <v>0</v>
      </c>
      <c r="AH4822">
        <v>92.857100000000003</v>
      </c>
      <c r="AI4822">
        <v>0.66300000000000003</v>
      </c>
      <c r="AJ4822">
        <v>0.71550000000000002</v>
      </c>
      <c r="AK4822">
        <v>0</v>
      </c>
      <c r="AL48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22">
        <f>IF(AND(Source[[#This Row],[Credit_Noncredit]]="Noncredit",Source[[#This Row],[FTEF]]&gt;0),Source[[#This Row],[NC XLST FTES]]*525/(437.5*Source[[#This Row],[FTEF]]),0)</f>
        <v>0</v>
      </c>
      <c r="AN4822">
        <f>IF(Source[[#This Row],[Credit_Noncredit]]="Credit",Source[[#This Row],[Census Enrollment]],Source[[#This Row],[Noncredit Avg. Attendance]])</f>
        <v>35</v>
      </c>
    </row>
    <row r="4823" spans="1:40" x14ac:dyDescent="0.25">
      <c r="A4823" t="s">
        <v>1914</v>
      </c>
      <c r="B4823" t="s">
        <v>886</v>
      </c>
      <c r="C4823" t="s">
        <v>229</v>
      </c>
      <c r="D4823" t="s">
        <v>230</v>
      </c>
      <c r="E4823" s="4">
        <v>78293</v>
      </c>
      <c r="F4823" s="4" t="s">
        <v>1057</v>
      </c>
      <c r="G4823" s="4">
        <v>186</v>
      </c>
      <c r="H4823" t="str">
        <f>CONCATENATE(Source[[#This Row],[Subject]],TRIM(Source[[#This Row],[Course]]))</f>
        <v>ESL186</v>
      </c>
      <c r="I4823" t="str">
        <f>VLOOKUP(Source[[#This Row],[SubjCrse]],'Courses and Categories'!$E$2:$G$1816,3,FALSE)</f>
        <v>Credit Prep: English/Math/ESL</v>
      </c>
      <c r="J4823">
        <v>9</v>
      </c>
      <c r="K4823" t="s">
        <v>1066</v>
      </c>
      <c r="L4823" t="s">
        <v>39</v>
      </c>
      <c r="M4823" t="s">
        <v>903</v>
      </c>
      <c r="N4823" t="s">
        <v>59</v>
      </c>
      <c r="O4823">
        <v>810</v>
      </c>
      <c r="P4823">
        <v>1100</v>
      </c>
      <c r="Q4823" t="s">
        <v>240</v>
      </c>
      <c r="R4823">
        <v>267</v>
      </c>
      <c r="S4823" t="s">
        <v>134</v>
      </c>
      <c r="T4823">
        <v>1</v>
      </c>
      <c r="U4823" s="1">
        <v>43694</v>
      </c>
      <c r="V4823" s="1">
        <v>43819</v>
      </c>
      <c r="W4823" t="s">
        <v>2330</v>
      </c>
      <c r="X4823" t="s">
        <v>1929</v>
      </c>
      <c r="Y4823">
        <v>31</v>
      </c>
      <c r="Z4823">
        <v>31</v>
      </c>
      <c r="AA4823">
        <v>28</v>
      </c>
      <c r="AB4823">
        <v>110.71429999999999</v>
      </c>
      <c r="AD4823">
        <f>IF(ISBLANK(Source[[#This Row],[CrosslistID]]),1,1/COUNTIFS(Source[CrosslistID],Source[[#This Row],[CrosslistID]],Source[TermDesc],Source[[#This Row],[TermDesc]]))</f>
        <v>1</v>
      </c>
      <c r="AG4823">
        <v>0</v>
      </c>
      <c r="AH4823">
        <v>110.71429999999999</v>
      </c>
      <c r="AI4823">
        <v>4.8</v>
      </c>
      <c r="AJ4823">
        <v>6.2</v>
      </c>
      <c r="AK4823">
        <v>0.5</v>
      </c>
      <c r="AL48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23">
        <f>IF(AND(Source[[#This Row],[Credit_Noncredit]]="Noncredit",Source[[#This Row],[FTEF]]&gt;0),Source[[#This Row],[NC XLST FTES]]*525/(437.5*Source[[#This Row],[FTEF]]),0)</f>
        <v>0</v>
      </c>
      <c r="AN4823">
        <f>IF(Source[[#This Row],[Credit_Noncredit]]="Credit",Source[[#This Row],[Census Enrollment]],Source[[#This Row],[Noncredit Avg. Attendance]])</f>
        <v>31</v>
      </c>
    </row>
    <row r="4824" spans="1:40" x14ac:dyDescent="0.25">
      <c r="A4824" t="s">
        <v>1914</v>
      </c>
      <c r="B4824" t="s">
        <v>886</v>
      </c>
      <c r="C4824" t="s">
        <v>229</v>
      </c>
      <c r="D4824" t="s">
        <v>230</v>
      </c>
      <c r="E4824" s="4">
        <v>78296</v>
      </c>
      <c r="F4824" s="4" t="s">
        <v>1057</v>
      </c>
      <c r="G4824" s="4">
        <v>186</v>
      </c>
      <c r="H4824" t="str">
        <f>CONCATENATE(Source[[#This Row],[Subject]],TRIM(Source[[#This Row],[Course]]))</f>
        <v>ESL186</v>
      </c>
      <c r="I4824" t="str">
        <f>VLOOKUP(Source[[#This Row],[SubjCrse]],'Courses and Categories'!$E$2:$G$1816,3,FALSE)</f>
        <v>Credit Prep: English/Math/ESL</v>
      </c>
      <c r="J4824">
        <v>10</v>
      </c>
      <c r="K4824" t="s">
        <v>1066</v>
      </c>
      <c r="L4824" t="s">
        <v>39</v>
      </c>
      <c r="M4824" t="s">
        <v>1063</v>
      </c>
      <c r="N4824" t="s">
        <v>42</v>
      </c>
      <c r="O4824" t="s">
        <v>42</v>
      </c>
      <c r="P4824" t="s">
        <v>42</v>
      </c>
      <c r="Q4824" t="s">
        <v>236</v>
      </c>
      <c r="R4824">
        <v>149</v>
      </c>
      <c r="S4824" t="s">
        <v>134</v>
      </c>
      <c r="T4824">
        <v>1</v>
      </c>
      <c r="U4824" s="1">
        <v>43694</v>
      </c>
      <c r="V4824" s="1">
        <v>43819</v>
      </c>
      <c r="W4824" t="s">
        <v>2330</v>
      </c>
      <c r="X4824" t="s">
        <v>46</v>
      </c>
      <c r="Y4824">
        <v>36</v>
      </c>
      <c r="Z4824">
        <v>31</v>
      </c>
      <c r="AA4824">
        <v>28</v>
      </c>
      <c r="AB4824">
        <v>110.71429999999999</v>
      </c>
      <c r="AD4824">
        <f>IF(ISBLANK(Source[[#This Row],[CrosslistID]]),1,1/COUNTIFS(Source[CrosslistID],Source[[#This Row],[CrosslistID]],Source[TermDesc],Source[[#This Row],[TermDesc]]))</f>
        <v>1</v>
      </c>
      <c r="AG4824">
        <v>0</v>
      </c>
      <c r="AH4824">
        <v>110.71429999999999</v>
      </c>
      <c r="AI4824">
        <v>0.65700000000000003</v>
      </c>
      <c r="AJ4824">
        <v>0.86229999999999996</v>
      </c>
      <c r="AK4824">
        <v>0</v>
      </c>
      <c r="AL48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24">
        <f>IF(AND(Source[[#This Row],[Credit_Noncredit]]="Noncredit",Source[[#This Row],[FTEF]]&gt;0),Source[[#This Row],[NC XLST FTES]]*525/(437.5*Source[[#This Row],[FTEF]]),0)</f>
        <v>0</v>
      </c>
      <c r="AN4824">
        <f>IF(Source[[#This Row],[Credit_Noncredit]]="Credit",Source[[#This Row],[Census Enrollment]],Source[[#This Row],[Noncredit Avg. Attendance]])</f>
        <v>36</v>
      </c>
    </row>
    <row r="4825" spans="1:40" x14ac:dyDescent="0.25">
      <c r="A4825" t="s">
        <v>1914</v>
      </c>
      <c r="B4825" t="s">
        <v>886</v>
      </c>
      <c r="C4825" t="s">
        <v>229</v>
      </c>
      <c r="D4825" t="s">
        <v>230</v>
      </c>
      <c r="E4825" s="4">
        <v>78294</v>
      </c>
      <c r="F4825" s="4" t="s">
        <v>1057</v>
      </c>
      <c r="G4825" s="4">
        <v>186</v>
      </c>
      <c r="H4825" t="str">
        <f>CONCATENATE(Source[[#This Row],[Subject]],TRIM(Source[[#This Row],[Course]]))</f>
        <v>ESL186</v>
      </c>
      <c r="I4825" t="str">
        <f>VLOOKUP(Source[[#This Row],[SubjCrse]],'Courses and Categories'!$E$2:$G$1816,3,FALSE)</f>
        <v>Credit Prep: English/Math/ESL</v>
      </c>
      <c r="J4825">
        <v>11</v>
      </c>
      <c r="K4825" t="s">
        <v>1066</v>
      </c>
      <c r="L4825" t="s">
        <v>39</v>
      </c>
      <c r="M4825" t="s">
        <v>903</v>
      </c>
      <c r="N4825" t="s">
        <v>59</v>
      </c>
      <c r="O4825">
        <v>1110</v>
      </c>
      <c r="P4825">
        <v>1400</v>
      </c>
      <c r="Q4825" t="s">
        <v>420</v>
      </c>
      <c r="R4825">
        <v>260</v>
      </c>
      <c r="S4825" t="s">
        <v>134</v>
      </c>
      <c r="T4825">
        <v>1</v>
      </c>
      <c r="U4825" s="1">
        <v>43694</v>
      </c>
      <c r="V4825" s="1">
        <v>43819</v>
      </c>
      <c r="W4825" t="s">
        <v>552</v>
      </c>
      <c r="X4825" t="s">
        <v>1929</v>
      </c>
      <c r="Y4825">
        <v>17</v>
      </c>
      <c r="Z4825">
        <v>15</v>
      </c>
      <c r="AA4825">
        <v>28</v>
      </c>
      <c r="AB4825">
        <v>53.571399999999997</v>
      </c>
      <c r="AD4825">
        <f>IF(ISBLANK(Source[[#This Row],[CrosslistID]]),1,1/COUNTIFS(Source[CrosslistID],Source[[#This Row],[CrosslistID]],Source[TermDesc],Source[[#This Row],[TermDesc]]))</f>
        <v>1</v>
      </c>
      <c r="AG4825">
        <v>0</v>
      </c>
      <c r="AH4825">
        <v>53.571399999999997</v>
      </c>
      <c r="AI4825">
        <v>2.4</v>
      </c>
      <c r="AJ4825">
        <v>3.4</v>
      </c>
      <c r="AK4825">
        <v>0.5</v>
      </c>
      <c r="AL48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25">
        <f>IF(AND(Source[[#This Row],[Credit_Noncredit]]="Noncredit",Source[[#This Row],[FTEF]]&gt;0),Source[[#This Row],[NC XLST FTES]]*525/(437.5*Source[[#This Row],[FTEF]]),0)</f>
        <v>0</v>
      </c>
      <c r="AN4825">
        <f>IF(Source[[#This Row],[Credit_Noncredit]]="Credit",Source[[#This Row],[Census Enrollment]],Source[[#This Row],[Noncredit Avg. Attendance]])</f>
        <v>17</v>
      </c>
    </row>
    <row r="4826" spans="1:40" x14ac:dyDescent="0.25">
      <c r="A4826" t="s">
        <v>1914</v>
      </c>
      <c r="B4826" t="s">
        <v>886</v>
      </c>
      <c r="C4826" t="s">
        <v>229</v>
      </c>
      <c r="D4826" t="s">
        <v>230</v>
      </c>
      <c r="E4826" s="4">
        <v>78297</v>
      </c>
      <c r="F4826" s="4" t="s">
        <v>1057</v>
      </c>
      <c r="G4826" s="4">
        <v>186</v>
      </c>
      <c r="H4826" t="str">
        <f>CONCATENATE(Source[[#This Row],[Subject]],TRIM(Source[[#This Row],[Course]]))</f>
        <v>ESL186</v>
      </c>
      <c r="I4826" t="str">
        <f>VLOOKUP(Source[[#This Row],[SubjCrse]],'Courses and Categories'!$E$2:$G$1816,3,FALSE)</f>
        <v>Credit Prep: English/Math/ESL</v>
      </c>
      <c r="J4826">
        <v>12</v>
      </c>
      <c r="K4826" t="s">
        <v>1066</v>
      </c>
      <c r="L4826" t="s">
        <v>39</v>
      </c>
      <c r="M4826" t="s">
        <v>1063</v>
      </c>
      <c r="N4826" t="s">
        <v>42</v>
      </c>
      <c r="O4826" t="s">
        <v>42</v>
      </c>
      <c r="P4826" t="s">
        <v>42</v>
      </c>
      <c r="Q4826" t="s">
        <v>236</v>
      </c>
      <c r="R4826">
        <v>149</v>
      </c>
      <c r="S4826" t="s">
        <v>134</v>
      </c>
      <c r="T4826">
        <v>1</v>
      </c>
      <c r="U4826" s="1">
        <v>43694</v>
      </c>
      <c r="V4826" s="1">
        <v>43819</v>
      </c>
      <c r="W4826" t="s">
        <v>552</v>
      </c>
      <c r="X4826" t="s">
        <v>46</v>
      </c>
      <c r="Y4826">
        <v>25</v>
      </c>
      <c r="Z4826">
        <v>15</v>
      </c>
      <c r="AA4826">
        <v>28</v>
      </c>
      <c r="AB4826">
        <v>53.571399999999997</v>
      </c>
      <c r="AD4826">
        <f>IF(ISBLANK(Source[[#This Row],[CrosslistID]]),1,1/COUNTIFS(Source[CrosslistID],Source[[#This Row],[CrosslistID]],Source[TermDesc],Source[[#This Row],[TermDesc]]))</f>
        <v>1</v>
      </c>
      <c r="AG4826">
        <v>0</v>
      </c>
      <c r="AH4826">
        <v>53.571399999999997</v>
      </c>
      <c r="AI4826">
        <v>0.21199999999999999</v>
      </c>
      <c r="AJ4826">
        <v>0.31409999999999999</v>
      </c>
      <c r="AK4826">
        <v>0</v>
      </c>
      <c r="AL48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26">
        <f>IF(AND(Source[[#This Row],[Credit_Noncredit]]="Noncredit",Source[[#This Row],[FTEF]]&gt;0),Source[[#This Row],[NC XLST FTES]]*525/(437.5*Source[[#This Row],[FTEF]]),0)</f>
        <v>0</v>
      </c>
      <c r="AN4826">
        <f>IF(Source[[#This Row],[Credit_Noncredit]]="Credit",Source[[#This Row],[Census Enrollment]],Source[[#This Row],[Noncredit Avg. Attendance]])</f>
        <v>25</v>
      </c>
    </row>
    <row r="4827" spans="1:40" x14ac:dyDescent="0.25">
      <c r="A4827" t="s">
        <v>1914</v>
      </c>
      <c r="B4827" t="s">
        <v>886</v>
      </c>
      <c r="C4827" t="s">
        <v>229</v>
      </c>
      <c r="D4827" t="s">
        <v>230</v>
      </c>
      <c r="E4827" s="4">
        <v>78295</v>
      </c>
      <c r="F4827" s="4" t="s">
        <v>1057</v>
      </c>
      <c r="G4827" s="4">
        <v>186</v>
      </c>
      <c r="H4827" t="str">
        <f>CONCATENATE(Source[[#This Row],[Subject]],TRIM(Source[[#This Row],[Course]]))</f>
        <v>ESL186</v>
      </c>
      <c r="I4827" t="str">
        <f>VLOOKUP(Source[[#This Row],[SubjCrse]],'Courses and Categories'!$E$2:$G$1816,3,FALSE)</f>
        <v>Credit Prep: English/Math/ESL</v>
      </c>
      <c r="J4827">
        <v>501</v>
      </c>
      <c r="K4827" t="s">
        <v>1066</v>
      </c>
      <c r="L4827" t="s">
        <v>87</v>
      </c>
      <c r="M4827" t="s">
        <v>903</v>
      </c>
      <c r="N4827" t="s">
        <v>105</v>
      </c>
      <c r="O4827">
        <v>1810</v>
      </c>
      <c r="P4827">
        <v>2100</v>
      </c>
      <c r="Q4827" t="s">
        <v>233</v>
      </c>
      <c r="R4827">
        <v>308</v>
      </c>
      <c r="S4827" t="s">
        <v>134</v>
      </c>
      <c r="T4827">
        <v>1</v>
      </c>
      <c r="U4827" s="1">
        <v>43694</v>
      </c>
      <c r="V4827" s="1">
        <v>43819</v>
      </c>
      <c r="W4827" t="s">
        <v>2337</v>
      </c>
      <c r="X4827" t="s">
        <v>1929</v>
      </c>
      <c r="Y4827">
        <v>28</v>
      </c>
      <c r="Z4827">
        <v>24</v>
      </c>
      <c r="AA4827">
        <v>28</v>
      </c>
      <c r="AB4827">
        <v>85.714299999999994</v>
      </c>
      <c r="AD4827">
        <f>IF(ISBLANK(Source[[#This Row],[CrosslistID]]),1,1/COUNTIFS(Source[CrosslistID],Source[[#This Row],[CrosslistID]],Source[TermDesc],Source[[#This Row],[TermDesc]]))</f>
        <v>1</v>
      </c>
      <c r="AG4827">
        <v>0</v>
      </c>
      <c r="AH4827">
        <v>85.714299999999994</v>
      </c>
      <c r="AI4827">
        <v>5.2</v>
      </c>
      <c r="AJ4827">
        <v>5.6</v>
      </c>
      <c r="AK4827">
        <v>0.5</v>
      </c>
      <c r="AL48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27">
        <f>IF(AND(Source[[#This Row],[Credit_Noncredit]]="Noncredit",Source[[#This Row],[FTEF]]&gt;0),Source[[#This Row],[NC XLST FTES]]*525/(437.5*Source[[#This Row],[FTEF]]),0)</f>
        <v>0</v>
      </c>
      <c r="AN4827">
        <f>IF(Source[[#This Row],[Credit_Noncredit]]="Credit",Source[[#This Row],[Census Enrollment]],Source[[#This Row],[Noncredit Avg. Attendance]])</f>
        <v>28</v>
      </c>
    </row>
    <row r="4828" spans="1:40" x14ac:dyDescent="0.25">
      <c r="A4828" t="s">
        <v>1914</v>
      </c>
      <c r="B4828" t="s">
        <v>886</v>
      </c>
      <c r="C4828" t="s">
        <v>229</v>
      </c>
      <c r="D4828" t="s">
        <v>230</v>
      </c>
      <c r="E4828" s="4">
        <v>78298</v>
      </c>
      <c r="F4828" s="4" t="s">
        <v>1057</v>
      </c>
      <c r="G4828" s="4">
        <v>186</v>
      </c>
      <c r="H4828" t="str">
        <f>CONCATENATE(Source[[#This Row],[Subject]],TRIM(Source[[#This Row],[Course]]))</f>
        <v>ESL186</v>
      </c>
      <c r="I4828" t="str">
        <f>VLOOKUP(Source[[#This Row],[SubjCrse]],'Courses and Categories'!$E$2:$G$1816,3,FALSE)</f>
        <v>Credit Prep: English/Math/ESL</v>
      </c>
      <c r="J4828">
        <v>502</v>
      </c>
      <c r="K4828" t="s">
        <v>1066</v>
      </c>
      <c r="L4828" t="s">
        <v>87</v>
      </c>
      <c r="M4828" t="s">
        <v>1063</v>
      </c>
      <c r="N4828" t="s">
        <v>42</v>
      </c>
      <c r="O4828" t="s">
        <v>42</v>
      </c>
      <c r="P4828" t="s">
        <v>42</v>
      </c>
      <c r="Q4828" t="s">
        <v>236</v>
      </c>
      <c r="R4828">
        <v>149</v>
      </c>
      <c r="S4828" t="s">
        <v>134</v>
      </c>
      <c r="T4828">
        <v>1</v>
      </c>
      <c r="U4828" s="1">
        <v>43694</v>
      </c>
      <c r="V4828" s="1">
        <v>43819</v>
      </c>
      <c r="W4828" t="s">
        <v>2337</v>
      </c>
      <c r="X4828" t="s">
        <v>46</v>
      </c>
      <c r="Y4828">
        <v>35</v>
      </c>
      <c r="Z4828">
        <v>24</v>
      </c>
      <c r="AA4828">
        <v>28</v>
      </c>
      <c r="AB4828">
        <v>85.714299999999994</v>
      </c>
      <c r="AD4828">
        <f>IF(ISBLANK(Source[[#This Row],[CrosslistID]]),1,1/COUNTIFS(Source[CrosslistID],Source[[#This Row],[CrosslistID]],Source[TermDesc],Source[[#This Row],[TermDesc]]))</f>
        <v>1</v>
      </c>
      <c r="AG4828">
        <v>0</v>
      </c>
      <c r="AH4828">
        <v>85.714299999999994</v>
      </c>
      <c r="AI4828">
        <v>0.59699999999999998</v>
      </c>
      <c r="AJ4828">
        <v>0.66180000000000005</v>
      </c>
      <c r="AK4828">
        <v>0</v>
      </c>
      <c r="AL48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28">
        <f>IF(AND(Source[[#This Row],[Credit_Noncredit]]="Noncredit",Source[[#This Row],[FTEF]]&gt;0),Source[[#This Row],[NC XLST FTES]]*525/(437.5*Source[[#This Row],[FTEF]]),0)</f>
        <v>0</v>
      </c>
      <c r="AN4828">
        <f>IF(Source[[#This Row],[Credit_Noncredit]]="Credit",Source[[#This Row],[Census Enrollment]],Source[[#This Row],[Noncredit Avg. Attendance]])</f>
        <v>35</v>
      </c>
    </row>
    <row r="4829" spans="1:40" x14ac:dyDescent="0.25">
      <c r="A4829" t="s">
        <v>1914</v>
      </c>
      <c r="B4829" t="s">
        <v>886</v>
      </c>
      <c r="C4829" t="s">
        <v>229</v>
      </c>
      <c r="D4829" t="s">
        <v>230</v>
      </c>
      <c r="E4829" s="4">
        <v>77669</v>
      </c>
      <c r="F4829" s="4" t="s">
        <v>1057</v>
      </c>
      <c r="G4829" s="4">
        <v>188</v>
      </c>
      <c r="H4829" t="str">
        <f>CONCATENATE(Source[[#This Row],[Subject]],TRIM(Source[[#This Row],[Course]]))</f>
        <v>ESL188</v>
      </c>
      <c r="I4829" t="str">
        <f>VLOOKUP(Source[[#This Row],[SubjCrse]],'Courses and Categories'!$E$2:$G$1816,3,FALSE)</f>
        <v>Credit General Education</v>
      </c>
      <c r="J4829">
        <v>1</v>
      </c>
      <c r="K4829" t="s">
        <v>2350</v>
      </c>
      <c r="L4829" t="s">
        <v>39</v>
      </c>
      <c r="M4829" t="s">
        <v>903</v>
      </c>
      <c r="N4829" t="s">
        <v>105</v>
      </c>
      <c r="O4829">
        <v>810</v>
      </c>
      <c r="P4829">
        <v>1100</v>
      </c>
      <c r="Q4829" t="s">
        <v>422</v>
      </c>
      <c r="R4829">
        <v>203</v>
      </c>
      <c r="S4829" t="s">
        <v>134</v>
      </c>
      <c r="T4829">
        <v>1</v>
      </c>
      <c r="U4829" s="1">
        <v>43694</v>
      </c>
      <c r="V4829" s="1">
        <v>43819</v>
      </c>
      <c r="W4829" t="s">
        <v>2351</v>
      </c>
      <c r="X4829" t="s">
        <v>1929</v>
      </c>
      <c r="Y4829">
        <v>27</v>
      </c>
      <c r="Z4829">
        <v>27</v>
      </c>
      <c r="AA4829">
        <v>28</v>
      </c>
      <c r="AB4829">
        <v>96.428600000000003</v>
      </c>
      <c r="AD4829">
        <f>IF(ISBLANK(Source[[#This Row],[CrosslistID]]),1,1/COUNTIFS(Source[CrosslistID],Source[[#This Row],[CrosslistID]],Source[TermDesc],Source[[#This Row],[TermDesc]]))</f>
        <v>1</v>
      </c>
      <c r="AG4829">
        <v>0</v>
      </c>
      <c r="AH4829">
        <v>96.428600000000003</v>
      </c>
      <c r="AI4829">
        <v>4.5999999999999996</v>
      </c>
      <c r="AJ4829">
        <v>5.4</v>
      </c>
      <c r="AK4829">
        <v>0.5</v>
      </c>
      <c r="AL48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29">
        <f>IF(AND(Source[[#This Row],[Credit_Noncredit]]="Noncredit",Source[[#This Row],[FTEF]]&gt;0),Source[[#This Row],[NC XLST FTES]]*525/(437.5*Source[[#This Row],[FTEF]]),0)</f>
        <v>0</v>
      </c>
      <c r="AN4829">
        <f>IF(Source[[#This Row],[Credit_Noncredit]]="Credit",Source[[#This Row],[Census Enrollment]],Source[[#This Row],[Noncredit Avg. Attendance]])</f>
        <v>27</v>
      </c>
    </row>
    <row r="4830" spans="1:40" x14ac:dyDescent="0.25">
      <c r="A4830" t="s">
        <v>1914</v>
      </c>
      <c r="B4830" t="s">
        <v>886</v>
      </c>
      <c r="C4830" t="s">
        <v>229</v>
      </c>
      <c r="D4830" t="s">
        <v>230</v>
      </c>
      <c r="E4830" s="4">
        <v>77671</v>
      </c>
      <c r="F4830" s="4" t="s">
        <v>1057</v>
      </c>
      <c r="G4830" s="4">
        <v>188</v>
      </c>
      <c r="H4830" t="str">
        <f>CONCATENATE(Source[[#This Row],[Subject]],TRIM(Source[[#This Row],[Course]]))</f>
        <v>ESL188</v>
      </c>
      <c r="I4830" t="str">
        <f>VLOOKUP(Source[[#This Row],[SubjCrse]],'Courses and Categories'!$E$2:$G$1816,3,FALSE)</f>
        <v>Credit General Education</v>
      </c>
      <c r="J4830">
        <v>2</v>
      </c>
      <c r="K4830" t="s">
        <v>2350</v>
      </c>
      <c r="L4830" t="s">
        <v>39</v>
      </c>
      <c r="M4830" t="s">
        <v>1063</v>
      </c>
      <c r="N4830" t="s">
        <v>42</v>
      </c>
      <c r="O4830" t="s">
        <v>42</v>
      </c>
      <c r="P4830" t="s">
        <v>42</v>
      </c>
      <c r="Q4830" t="s">
        <v>236</v>
      </c>
      <c r="R4830">
        <v>149</v>
      </c>
      <c r="S4830" t="s">
        <v>134</v>
      </c>
      <c r="T4830">
        <v>1</v>
      </c>
      <c r="U4830" s="1">
        <v>43694</v>
      </c>
      <c r="V4830" s="1">
        <v>43819</v>
      </c>
      <c r="W4830" t="s">
        <v>2351</v>
      </c>
      <c r="X4830" t="s">
        <v>46</v>
      </c>
      <c r="Y4830">
        <v>32</v>
      </c>
      <c r="Z4830">
        <v>27</v>
      </c>
      <c r="AA4830">
        <v>28</v>
      </c>
      <c r="AB4830">
        <v>96.428600000000003</v>
      </c>
      <c r="AD4830">
        <f>IF(ISBLANK(Source[[#This Row],[CrosslistID]]),1,1/COUNTIFS(Source[CrosslistID],Source[[#This Row],[CrosslistID]],Source[TermDesc],Source[[#This Row],[TermDesc]]))</f>
        <v>1</v>
      </c>
      <c r="AG4830">
        <v>0</v>
      </c>
      <c r="AH4830">
        <v>96.428600000000003</v>
      </c>
      <c r="AI4830">
        <v>0.76900000000000002</v>
      </c>
      <c r="AJ4830">
        <v>0.91259999999999997</v>
      </c>
      <c r="AK4830">
        <v>0</v>
      </c>
      <c r="AL48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30">
        <f>IF(AND(Source[[#This Row],[Credit_Noncredit]]="Noncredit",Source[[#This Row],[FTEF]]&gt;0),Source[[#This Row],[NC XLST FTES]]*525/(437.5*Source[[#This Row],[FTEF]]),0)</f>
        <v>0</v>
      </c>
      <c r="AN4830">
        <f>IF(Source[[#This Row],[Credit_Noncredit]]="Credit",Source[[#This Row],[Census Enrollment]],Source[[#This Row],[Noncredit Avg. Attendance]])</f>
        <v>32</v>
      </c>
    </row>
    <row r="4831" spans="1:40" x14ac:dyDescent="0.25">
      <c r="A4831" t="s">
        <v>1914</v>
      </c>
      <c r="B4831" t="s">
        <v>886</v>
      </c>
      <c r="C4831" t="s">
        <v>229</v>
      </c>
      <c r="D4831" t="s">
        <v>230</v>
      </c>
      <c r="E4831" s="4">
        <v>79095</v>
      </c>
      <c r="F4831" s="4" t="s">
        <v>1057</v>
      </c>
      <c r="G4831" s="4">
        <v>188</v>
      </c>
      <c r="H4831" t="str">
        <f>CONCATENATE(Source[[#This Row],[Subject]],TRIM(Source[[#This Row],[Course]]))</f>
        <v>ESL188</v>
      </c>
      <c r="I4831" t="str">
        <f>VLOOKUP(Source[[#This Row],[SubjCrse]],'Courses and Categories'!$E$2:$G$1816,3,FALSE)</f>
        <v>Credit General Education</v>
      </c>
      <c r="J4831">
        <v>3</v>
      </c>
      <c r="K4831" t="s">
        <v>2350</v>
      </c>
      <c r="L4831" t="s">
        <v>39</v>
      </c>
      <c r="M4831" t="s">
        <v>903</v>
      </c>
      <c r="N4831" t="s">
        <v>105</v>
      </c>
      <c r="O4831">
        <v>1110</v>
      </c>
      <c r="P4831">
        <v>1400</v>
      </c>
      <c r="Q4831" t="s">
        <v>236</v>
      </c>
      <c r="R4831">
        <v>250</v>
      </c>
      <c r="S4831" t="s">
        <v>134</v>
      </c>
      <c r="T4831">
        <v>1</v>
      </c>
      <c r="U4831" s="1">
        <v>43694</v>
      </c>
      <c r="V4831" s="1">
        <v>43819</v>
      </c>
      <c r="W4831" t="s">
        <v>2342</v>
      </c>
      <c r="X4831" t="s">
        <v>1929</v>
      </c>
      <c r="Y4831">
        <v>29</v>
      </c>
      <c r="Z4831">
        <v>27</v>
      </c>
      <c r="AA4831">
        <v>28</v>
      </c>
      <c r="AB4831">
        <v>96.428600000000003</v>
      </c>
      <c r="AD4831">
        <f>IF(ISBLANK(Source[[#This Row],[CrosslistID]]),1,1/COUNTIFS(Source[CrosslistID],Source[[#This Row],[CrosslistID]],Source[TermDesc],Source[[#This Row],[TermDesc]]))</f>
        <v>1</v>
      </c>
      <c r="AG4831">
        <v>0</v>
      </c>
      <c r="AH4831">
        <v>96.428600000000003</v>
      </c>
      <c r="AI4831">
        <v>4.8</v>
      </c>
      <c r="AJ4831">
        <v>5.8</v>
      </c>
      <c r="AK4831">
        <v>0.5</v>
      </c>
      <c r="AL48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31">
        <f>IF(AND(Source[[#This Row],[Credit_Noncredit]]="Noncredit",Source[[#This Row],[FTEF]]&gt;0),Source[[#This Row],[NC XLST FTES]]*525/(437.5*Source[[#This Row],[FTEF]]),0)</f>
        <v>0</v>
      </c>
      <c r="AN4831">
        <f>IF(Source[[#This Row],[Credit_Noncredit]]="Credit",Source[[#This Row],[Census Enrollment]],Source[[#This Row],[Noncredit Avg. Attendance]])</f>
        <v>29</v>
      </c>
    </row>
    <row r="4832" spans="1:40" x14ac:dyDescent="0.25">
      <c r="A4832" t="s">
        <v>1914</v>
      </c>
      <c r="B4832" t="s">
        <v>886</v>
      </c>
      <c r="C4832" t="s">
        <v>229</v>
      </c>
      <c r="D4832" t="s">
        <v>230</v>
      </c>
      <c r="E4832" s="4">
        <v>79096</v>
      </c>
      <c r="F4832" s="4" t="s">
        <v>1057</v>
      </c>
      <c r="G4832" s="4">
        <v>188</v>
      </c>
      <c r="H4832" t="str">
        <f>CONCATENATE(Source[[#This Row],[Subject]],TRIM(Source[[#This Row],[Course]]))</f>
        <v>ESL188</v>
      </c>
      <c r="I4832" t="str">
        <f>VLOOKUP(Source[[#This Row],[SubjCrse]],'Courses and Categories'!$E$2:$G$1816,3,FALSE)</f>
        <v>Credit General Education</v>
      </c>
      <c r="J4832">
        <v>4</v>
      </c>
      <c r="K4832" t="s">
        <v>2350</v>
      </c>
      <c r="L4832" t="s">
        <v>39</v>
      </c>
      <c r="M4832" t="s">
        <v>1063</v>
      </c>
      <c r="N4832" t="s">
        <v>42</v>
      </c>
      <c r="O4832" t="s">
        <v>42</v>
      </c>
      <c r="P4832" t="s">
        <v>42</v>
      </c>
      <c r="Q4832" t="s">
        <v>42</v>
      </c>
      <c r="S4832" t="s">
        <v>134</v>
      </c>
      <c r="T4832">
        <v>1</v>
      </c>
      <c r="U4832" s="1">
        <v>43694</v>
      </c>
      <c r="V4832" s="1">
        <v>43819</v>
      </c>
      <c r="W4832" t="s">
        <v>2342</v>
      </c>
      <c r="X4832" t="s">
        <v>46</v>
      </c>
      <c r="Y4832">
        <v>33</v>
      </c>
      <c r="Z4832">
        <v>27</v>
      </c>
      <c r="AA4832">
        <v>28</v>
      </c>
      <c r="AB4832">
        <v>96.428600000000003</v>
      </c>
      <c r="AD4832">
        <f>IF(ISBLANK(Source[[#This Row],[CrosslistID]]),1,1/COUNTIFS(Source[CrosslistID],Source[[#This Row],[CrosslistID]],Source[TermDesc],Source[[#This Row],[TermDesc]]))</f>
        <v>1</v>
      </c>
      <c r="AG4832">
        <v>0</v>
      </c>
      <c r="AH4832">
        <v>96.428600000000003</v>
      </c>
      <c r="AI4832">
        <v>0.72799999999999998</v>
      </c>
      <c r="AJ4832">
        <v>0.85350000000000004</v>
      </c>
      <c r="AK4832">
        <v>0</v>
      </c>
      <c r="AL48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32">
        <f>IF(AND(Source[[#This Row],[Credit_Noncredit]]="Noncredit",Source[[#This Row],[FTEF]]&gt;0),Source[[#This Row],[NC XLST FTES]]*525/(437.5*Source[[#This Row],[FTEF]]),0)</f>
        <v>0</v>
      </c>
      <c r="AN4832">
        <f>IF(Source[[#This Row],[Credit_Noncredit]]="Credit",Source[[#This Row],[Census Enrollment]],Source[[#This Row],[Noncredit Avg. Attendance]])</f>
        <v>33</v>
      </c>
    </row>
    <row r="4833" spans="1:40" x14ac:dyDescent="0.25">
      <c r="A4833" t="s">
        <v>1914</v>
      </c>
      <c r="B4833" t="s">
        <v>886</v>
      </c>
      <c r="C4833" t="s">
        <v>229</v>
      </c>
      <c r="D4833" t="s">
        <v>230</v>
      </c>
      <c r="E4833" s="4">
        <v>78668</v>
      </c>
      <c r="F4833" s="4" t="s">
        <v>1057</v>
      </c>
      <c r="G4833" s="4">
        <v>188</v>
      </c>
      <c r="H4833" t="str">
        <f>CONCATENATE(Source[[#This Row],[Subject]],TRIM(Source[[#This Row],[Course]]))</f>
        <v>ESL188</v>
      </c>
      <c r="I4833" t="str">
        <f>VLOOKUP(Source[[#This Row],[SubjCrse]],'Courses and Categories'!$E$2:$G$1816,3,FALSE)</f>
        <v>Credit General Education</v>
      </c>
      <c r="J4833">
        <v>5</v>
      </c>
      <c r="K4833" t="s">
        <v>2350</v>
      </c>
      <c r="L4833" t="s">
        <v>39</v>
      </c>
      <c r="M4833" t="s">
        <v>903</v>
      </c>
      <c r="N4833" t="s">
        <v>2338</v>
      </c>
      <c r="O4833" t="s">
        <v>432</v>
      </c>
      <c r="P4833" t="s">
        <v>2352</v>
      </c>
      <c r="Q4833" t="s">
        <v>1984</v>
      </c>
      <c r="R4833" t="s">
        <v>2353</v>
      </c>
      <c r="S4833" t="s">
        <v>134</v>
      </c>
      <c r="T4833" t="s">
        <v>44</v>
      </c>
      <c r="U4833" s="1">
        <v>43717</v>
      </c>
      <c r="V4833" s="1">
        <v>43819</v>
      </c>
      <c r="W4833" t="s">
        <v>2354</v>
      </c>
      <c r="X4833" t="s">
        <v>905</v>
      </c>
      <c r="Y4833">
        <v>30</v>
      </c>
      <c r="Z4833">
        <v>30</v>
      </c>
      <c r="AA4833">
        <v>28</v>
      </c>
      <c r="AB4833">
        <v>107.1429</v>
      </c>
      <c r="AD4833">
        <f>IF(ISBLANK(Source[[#This Row],[CrosslistID]]),1,1/COUNTIFS(Source[CrosslistID],Source[[#This Row],[CrosslistID]],Source[TermDesc],Source[[#This Row],[TermDesc]]))</f>
        <v>1</v>
      </c>
      <c r="AG4833">
        <v>0</v>
      </c>
      <c r="AH4833">
        <v>107.1429</v>
      </c>
      <c r="AI4833">
        <v>5.1189999999999998</v>
      </c>
      <c r="AJ4833">
        <v>6.1428000000000003</v>
      </c>
      <c r="AK4833">
        <v>0.5</v>
      </c>
      <c r="AL48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33">
        <f>IF(AND(Source[[#This Row],[Credit_Noncredit]]="Noncredit",Source[[#This Row],[FTEF]]&gt;0),Source[[#This Row],[NC XLST FTES]]*525/(437.5*Source[[#This Row],[FTEF]]),0)</f>
        <v>0</v>
      </c>
      <c r="AN4833">
        <f>IF(Source[[#This Row],[Credit_Noncredit]]="Credit",Source[[#This Row],[Census Enrollment]],Source[[#This Row],[Noncredit Avg. Attendance]])</f>
        <v>30</v>
      </c>
    </row>
    <row r="4834" spans="1:40" x14ac:dyDescent="0.25">
      <c r="A4834" t="s">
        <v>1914</v>
      </c>
      <c r="B4834" t="s">
        <v>886</v>
      </c>
      <c r="C4834" t="s">
        <v>229</v>
      </c>
      <c r="D4834" t="s">
        <v>230</v>
      </c>
      <c r="E4834" s="4">
        <v>78669</v>
      </c>
      <c r="F4834" s="4" t="s">
        <v>1057</v>
      </c>
      <c r="G4834" s="4">
        <v>188</v>
      </c>
      <c r="H4834" t="str">
        <f>CONCATENATE(Source[[#This Row],[Subject]],TRIM(Source[[#This Row],[Course]]))</f>
        <v>ESL188</v>
      </c>
      <c r="I4834" t="str">
        <f>VLOOKUP(Source[[#This Row],[SubjCrse]],'Courses and Categories'!$E$2:$G$1816,3,FALSE)</f>
        <v>Credit General Education</v>
      </c>
      <c r="J4834">
        <v>6</v>
      </c>
      <c r="K4834" t="s">
        <v>2350</v>
      </c>
      <c r="L4834" t="s">
        <v>39</v>
      </c>
      <c r="M4834" t="s">
        <v>1063</v>
      </c>
      <c r="N4834" t="s">
        <v>42</v>
      </c>
      <c r="O4834" t="s">
        <v>42</v>
      </c>
      <c r="P4834" t="s">
        <v>42</v>
      </c>
      <c r="Q4834" t="s">
        <v>236</v>
      </c>
      <c r="R4834">
        <v>149</v>
      </c>
      <c r="S4834" t="s">
        <v>134</v>
      </c>
      <c r="T4834" t="s">
        <v>44</v>
      </c>
      <c r="U4834" s="1">
        <v>43717</v>
      </c>
      <c r="V4834" s="1">
        <v>43819</v>
      </c>
      <c r="W4834" t="s">
        <v>2355</v>
      </c>
      <c r="X4834" t="s">
        <v>46</v>
      </c>
      <c r="Y4834">
        <v>30</v>
      </c>
      <c r="Z4834">
        <v>30</v>
      </c>
      <c r="AA4834">
        <v>28</v>
      </c>
      <c r="AB4834">
        <v>107.1429</v>
      </c>
      <c r="AD4834">
        <f>IF(ISBLANK(Source[[#This Row],[CrosslistID]]),1,1/COUNTIFS(Source[CrosslistID],Source[[#This Row],[CrosslistID]],Source[TermDesc],Source[[#This Row],[TermDesc]]))</f>
        <v>1</v>
      </c>
      <c r="AG4834">
        <v>0</v>
      </c>
      <c r="AH4834">
        <v>107.1429</v>
      </c>
      <c r="AI4834">
        <v>0.80400000000000005</v>
      </c>
      <c r="AJ4834">
        <v>0.94489999999999996</v>
      </c>
      <c r="AK4834">
        <v>0</v>
      </c>
      <c r="AL48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34">
        <f>IF(AND(Source[[#This Row],[Credit_Noncredit]]="Noncredit",Source[[#This Row],[FTEF]]&gt;0),Source[[#This Row],[NC XLST FTES]]*525/(437.5*Source[[#This Row],[FTEF]]),0)</f>
        <v>0</v>
      </c>
      <c r="AN4834">
        <f>IF(Source[[#This Row],[Credit_Noncredit]]="Credit",Source[[#This Row],[Census Enrollment]],Source[[#This Row],[Noncredit Avg. Attendance]])</f>
        <v>30</v>
      </c>
    </row>
    <row r="4835" spans="1:40" x14ac:dyDescent="0.25">
      <c r="A4835" t="s">
        <v>1914</v>
      </c>
      <c r="B4835" t="s">
        <v>886</v>
      </c>
      <c r="C4835" t="s">
        <v>229</v>
      </c>
      <c r="D4835" t="s">
        <v>230</v>
      </c>
      <c r="E4835" s="4">
        <v>77670</v>
      </c>
      <c r="F4835" s="4" t="s">
        <v>1057</v>
      </c>
      <c r="G4835" s="4">
        <v>188</v>
      </c>
      <c r="H4835" t="str">
        <f>CONCATENATE(Source[[#This Row],[Subject]],TRIM(Source[[#This Row],[Course]]))</f>
        <v>ESL188</v>
      </c>
      <c r="I4835" t="str">
        <f>VLOOKUP(Source[[#This Row],[SubjCrse]],'Courses and Categories'!$E$2:$G$1816,3,FALSE)</f>
        <v>Credit General Education</v>
      </c>
      <c r="J4835">
        <v>8</v>
      </c>
      <c r="K4835" t="s">
        <v>2350</v>
      </c>
      <c r="L4835" t="s">
        <v>39</v>
      </c>
      <c r="M4835" t="s">
        <v>903</v>
      </c>
      <c r="N4835" t="s">
        <v>59</v>
      </c>
      <c r="O4835">
        <v>810</v>
      </c>
      <c r="P4835">
        <v>1100</v>
      </c>
      <c r="Q4835" t="s">
        <v>422</v>
      </c>
      <c r="R4835">
        <v>201</v>
      </c>
      <c r="S4835" t="s">
        <v>134</v>
      </c>
      <c r="T4835">
        <v>1</v>
      </c>
      <c r="U4835" s="1">
        <v>43694</v>
      </c>
      <c r="V4835" s="1">
        <v>43819</v>
      </c>
      <c r="W4835" t="s">
        <v>2343</v>
      </c>
      <c r="X4835" t="s">
        <v>1929</v>
      </c>
      <c r="Y4835">
        <v>30</v>
      </c>
      <c r="Z4835">
        <v>29</v>
      </c>
      <c r="AA4835">
        <v>28</v>
      </c>
      <c r="AB4835">
        <v>103.5714</v>
      </c>
      <c r="AD4835">
        <f>IF(ISBLANK(Source[[#This Row],[CrosslistID]]),1,1/COUNTIFS(Source[CrosslistID],Source[[#This Row],[CrosslistID]],Source[TermDesc],Source[[#This Row],[TermDesc]]))</f>
        <v>1</v>
      </c>
      <c r="AG4835">
        <v>0</v>
      </c>
      <c r="AH4835">
        <v>103.5714</v>
      </c>
      <c r="AI4835">
        <v>4.4000000000000004</v>
      </c>
      <c r="AJ4835">
        <v>6</v>
      </c>
      <c r="AK4835">
        <v>0.5</v>
      </c>
      <c r="AL48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35">
        <f>IF(AND(Source[[#This Row],[Credit_Noncredit]]="Noncredit",Source[[#This Row],[FTEF]]&gt;0),Source[[#This Row],[NC XLST FTES]]*525/(437.5*Source[[#This Row],[FTEF]]),0)</f>
        <v>0</v>
      </c>
      <c r="AN4835">
        <f>IF(Source[[#This Row],[Credit_Noncredit]]="Credit",Source[[#This Row],[Census Enrollment]],Source[[#This Row],[Noncredit Avg. Attendance]])</f>
        <v>30</v>
      </c>
    </row>
    <row r="4836" spans="1:40" x14ac:dyDescent="0.25">
      <c r="A4836" t="s">
        <v>1914</v>
      </c>
      <c r="B4836" t="s">
        <v>886</v>
      </c>
      <c r="C4836" t="s">
        <v>229</v>
      </c>
      <c r="D4836" t="s">
        <v>230</v>
      </c>
      <c r="E4836" s="4">
        <v>77672</v>
      </c>
      <c r="F4836" s="4" t="s">
        <v>1057</v>
      </c>
      <c r="G4836" s="4">
        <v>188</v>
      </c>
      <c r="H4836" t="str">
        <f>CONCATENATE(Source[[#This Row],[Subject]],TRIM(Source[[#This Row],[Course]]))</f>
        <v>ESL188</v>
      </c>
      <c r="I4836" t="str">
        <f>VLOOKUP(Source[[#This Row],[SubjCrse]],'Courses and Categories'!$E$2:$G$1816,3,FALSE)</f>
        <v>Credit General Education</v>
      </c>
      <c r="J4836">
        <v>9</v>
      </c>
      <c r="K4836" t="s">
        <v>2350</v>
      </c>
      <c r="L4836" t="s">
        <v>39</v>
      </c>
      <c r="M4836" t="s">
        <v>1063</v>
      </c>
      <c r="N4836" t="s">
        <v>42</v>
      </c>
      <c r="O4836" t="s">
        <v>42</v>
      </c>
      <c r="P4836" t="s">
        <v>42</v>
      </c>
      <c r="Q4836" t="s">
        <v>236</v>
      </c>
      <c r="R4836">
        <v>149</v>
      </c>
      <c r="S4836" t="s">
        <v>134</v>
      </c>
      <c r="T4836">
        <v>1</v>
      </c>
      <c r="U4836" s="1">
        <v>43694</v>
      </c>
      <c r="V4836" s="1">
        <v>43819</v>
      </c>
      <c r="W4836" t="s">
        <v>2343</v>
      </c>
      <c r="X4836" t="s">
        <v>46</v>
      </c>
      <c r="Y4836">
        <v>33</v>
      </c>
      <c r="Z4836">
        <v>29</v>
      </c>
      <c r="AA4836">
        <v>28</v>
      </c>
      <c r="AB4836">
        <v>103.5714</v>
      </c>
      <c r="AD4836">
        <f>IF(ISBLANK(Source[[#This Row],[CrosslistID]]),1,1/COUNTIFS(Source[CrosslistID],Source[[#This Row],[CrosslistID]],Source[TermDesc],Source[[#This Row],[TermDesc]]))</f>
        <v>1</v>
      </c>
      <c r="AG4836">
        <v>0</v>
      </c>
      <c r="AH4836">
        <v>103.5714</v>
      </c>
      <c r="AI4836">
        <v>0.59099999999999997</v>
      </c>
      <c r="AJ4836">
        <v>0.81289999999999996</v>
      </c>
      <c r="AK4836">
        <v>0</v>
      </c>
      <c r="AL48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36">
        <f>IF(AND(Source[[#This Row],[Credit_Noncredit]]="Noncredit",Source[[#This Row],[FTEF]]&gt;0),Source[[#This Row],[NC XLST FTES]]*525/(437.5*Source[[#This Row],[FTEF]]),0)</f>
        <v>0</v>
      </c>
      <c r="AN4836">
        <f>IF(Source[[#This Row],[Credit_Noncredit]]="Credit",Source[[#This Row],[Census Enrollment]],Source[[#This Row],[Noncredit Avg. Attendance]])</f>
        <v>33</v>
      </c>
    </row>
    <row r="4837" spans="1:40" x14ac:dyDescent="0.25">
      <c r="A4837" t="s">
        <v>1914</v>
      </c>
      <c r="B4837" t="s">
        <v>886</v>
      </c>
      <c r="C4837" t="s">
        <v>229</v>
      </c>
      <c r="D4837" t="s">
        <v>230</v>
      </c>
      <c r="E4837" s="4">
        <v>78300</v>
      </c>
      <c r="F4837" s="4" t="s">
        <v>1057</v>
      </c>
      <c r="G4837" s="4">
        <v>188</v>
      </c>
      <c r="H4837" t="str">
        <f>CONCATENATE(Source[[#This Row],[Subject]],TRIM(Source[[#This Row],[Course]]))</f>
        <v>ESL188</v>
      </c>
      <c r="I4837" t="str">
        <f>VLOOKUP(Source[[#This Row],[SubjCrse]],'Courses and Categories'!$E$2:$G$1816,3,FALSE)</f>
        <v>Credit General Education</v>
      </c>
      <c r="J4837">
        <v>10</v>
      </c>
      <c r="K4837" t="s">
        <v>2350</v>
      </c>
      <c r="L4837" t="s">
        <v>39</v>
      </c>
      <c r="M4837" t="s">
        <v>903</v>
      </c>
      <c r="N4837" t="s">
        <v>59</v>
      </c>
      <c r="O4837">
        <v>1110</v>
      </c>
      <c r="P4837">
        <v>1400</v>
      </c>
      <c r="Q4837" t="s">
        <v>238</v>
      </c>
      <c r="R4837">
        <v>715</v>
      </c>
      <c r="S4837" t="s">
        <v>134</v>
      </c>
      <c r="T4837">
        <v>1</v>
      </c>
      <c r="U4837" s="1">
        <v>43694</v>
      </c>
      <c r="V4837" s="1">
        <v>43819</v>
      </c>
      <c r="W4837" t="s">
        <v>2333</v>
      </c>
      <c r="X4837" t="s">
        <v>1929</v>
      </c>
      <c r="Y4837">
        <v>31</v>
      </c>
      <c r="Z4837">
        <v>26</v>
      </c>
      <c r="AA4837">
        <v>28</v>
      </c>
      <c r="AB4837">
        <v>92.857100000000003</v>
      </c>
      <c r="AD4837">
        <f>IF(ISBLANK(Source[[#This Row],[CrosslistID]]),1,1/COUNTIFS(Source[CrosslistID],Source[[#This Row],[CrosslistID]],Source[TermDesc],Source[[#This Row],[TermDesc]]))</f>
        <v>1</v>
      </c>
      <c r="AG4837">
        <v>0</v>
      </c>
      <c r="AH4837">
        <v>92.857100000000003</v>
      </c>
      <c r="AI4837">
        <v>5.8</v>
      </c>
      <c r="AJ4837">
        <v>6.2</v>
      </c>
      <c r="AK4837">
        <v>0.5</v>
      </c>
      <c r="AL48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37">
        <f>IF(AND(Source[[#This Row],[Credit_Noncredit]]="Noncredit",Source[[#This Row],[FTEF]]&gt;0),Source[[#This Row],[NC XLST FTES]]*525/(437.5*Source[[#This Row],[FTEF]]),0)</f>
        <v>0</v>
      </c>
      <c r="AN4837">
        <f>IF(Source[[#This Row],[Credit_Noncredit]]="Credit",Source[[#This Row],[Census Enrollment]],Source[[#This Row],[Noncredit Avg. Attendance]])</f>
        <v>31</v>
      </c>
    </row>
    <row r="4838" spans="1:40" x14ac:dyDescent="0.25">
      <c r="A4838" t="s">
        <v>1914</v>
      </c>
      <c r="B4838" t="s">
        <v>886</v>
      </c>
      <c r="C4838" t="s">
        <v>229</v>
      </c>
      <c r="D4838" t="s">
        <v>230</v>
      </c>
      <c r="E4838" s="4">
        <v>78299</v>
      </c>
      <c r="F4838" s="4" t="s">
        <v>1057</v>
      </c>
      <c r="G4838" s="4">
        <v>188</v>
      </c>
      <c r="H4838" t="str">
        <f>CONCATENATE(Source[[#This Row],[Subject]],TRIM(Source[[#This Row],[Course]]))</f>
        <v>ESL188</v>
      </c>
      <c r="I4838" t="str">
        <f>VLOOKUP(Source[[#This Row],[SubjCrse]],'Courses and Categories'!$E$2:$G$1816,3,FALSE)</f>
        <v>Credit General Education</v>
      </c>
      <c r="J4838">
        <v>11</v>
      </c>
      <c r="K4838" t="s">
        <v>2350</v>
      </c>
      <c r="L4838" t="s">
        <v>39</v>
      </c>
      <c r="M4838" t="s">
        <v>1063</v>
      </c>
      <c r="N4838" t="s">
        <v>42</v>
      </c>
      <c r="O4838" t="s">
        <v>42</v>
      </c>
      <c r="P4838" t="s">
        <v>42</v>
      </c>
      <c r="Q4838" t="s">
        <v>236</v>
      </c>
      <c r="R4838">
        <v>149</v>
      </c>
      <c r="S4838" t="s">
        <v>134</v>
      </c>
      <c r="T4838">
        <v>1</v>
      </c>
      <c r="U4838" s="1">
        <v>43694</v>
      </c>
      <c r="V4838" s="1">
        <v>43819</v>
      </c>
      <c r="W4838" t="s">
        <v>2333</v>
      </c>
      <c r="X4838" t="s">
        <v>46</v>
      </c>
      <c r="Y4838">
        <v>32</v>
      </c>
      <c r="Z4838">
        <v>26</v>
      </c>
      <c r="AA4838">
        <v>28</v>
      </c>
      <c r="AB4838">
        <v>92.857100000000003</v>
      </c>
      <c r="AD4838">
        <f>IF(ISBLANK(Source[[#This Row],[CrosslistID]]),1,1/COUNTIFS(Source[CrosslistID],Source[[#This Row],[CrosslistID]],Source[TermDesc],Source[[#This Row],[TermDesc]]))</f>
        <v>1</v>
      </c>
      <c r="AG4838">
        <v>0</v>
      </c>
      <c r="AH4838">
        <v>92.857100000000003</v>
      </c>
      <c r="AI4838">
        <v>0.88200000000000001</v>
      </c>
      <c r="AJ4838">
        <v>0.9365</v>
      </c>
      <c r="AK4838">
        <v>0</v>
      </c>
      <c r="AL48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38">
        <f>IF(AND(Source[[#This Row],[Credit_Noncredit]]="Noncredit",Source[[#This Row],[FTEF]]&gt;0),Source[[#This Row],[NC XLST FTES]]*525/(437.5*Source[[#This Row],[FTEF]]),0)</f>
        <v>0</v>
      </c>
      <c r="AN4838">
        <f>IF(Source[[#This Row],[Credit_Noncredit]]="Credit",Source[[#This Row],[Census Enrollment]],Source[[#This Row],[Noncredit Avg. Attendance]])</f>
        <v>32</v>
      </c>
    </row>
    <row r="4839" spans="1:40" x14ac:dyDescent="0.25">
      <c r="A4839" t="s">
        <v>1914</v>
      </c>
      <c r="B4839" t="s">
        <v>886</v>
      </c>
      <c r="C4839" t="s">
        <v>229</v>
      </c>
      <c r="D4839" t="s">
        <v>230</v>
      </c>
      <c r="E4839" s="4">
        <v>78792</v>
      </c>
      <c r="F4839" s="4" t="s">
        <v>1057</v>
      </c>
      <c r="G4839" s="4">
        <v>188</v>
      </c>
      <c r="H4839" t="str">
        <f>CONCATENATE(Source[[#This Row],[Subject]],TRIM(Source[[#This Row],[Course]]))</f>
        <v>ESL188</v>
      </c>
      <c r="I4839" t="str">
        <f>VLOOKUP(Source[[#This Row],[SubjCrse]],'Courses and Categories'!$E$2:$G$1816,3,FALSE)</f>
        <v>Credit General Education</v>
      </c>
      <c r="J4839">
        <v>501</v>
      </c>
      <c r="K4839" t="s">
        <v>2350</v>
      </c>
      <c r="L4839" t="s">
        <v>87</v>
      </c>
      <c r="M4839" t="s">
        <v>903</v>
      </c>
      <c r="N4839" t="s">
        <v>59</v>
      </c>
      <c r="O4839">
        <v>1810</v>
      </c>
      <c r="P4839">
        <v>2100</v>
      </c>
      <c r="Q4839" t="s">
        <v>238</v>
      </c>
      <c r="R4839">
        <v>715</v>
      </c>
      <c r="S4839" t="s">
        <v>134</v>
      </c>
      <c r="T4839">
        <v>1</v>
      </c>
      <c r="U4839" s="1">
        <v>43694</v>
      </c>
      <c r="V4839" s="1">
        <v>43819</v>
      </c>
      <c r="W4839" t="s">
        <v>2356</v>
      </c>
      <c r="X4839" t="s">
        <v>1929</v>
      </c>
      <c r="Y4839">
        <v>30</v>
      </c>
      <c r="Z4839">
        <v>26</v>
      </c>
      <c r="AA4839">
        <v>28</v>
      </c>
      <c r="AB4839">
        <v>92.857100000000003</v>
      </c>
      <c r="AD4839">
        <f>IF(ISBLANK(Source[[#This Row],[CrosslistID]]),1,1/COUNTIFS(Source[CrosslistID],Source[[#This Row],[CrosslistID]],Source[TermDesc],Source[[#This Row],[TermDesc]]))</f>
        <v>1</v>
      </c>
      <c r="AG4839">
        <v>0</v>
      </c>
      <c r="AH4839">
        <v>92.857100000000003</v>
      </c>
      <c r="AI4839">
        <v>5.6</v>
      </c>
      <c r="AJ4839">
        <v>6</v>
      </c>
      <c r="AK4839">
        <v>0.5</v>
      </c>
      <c r="AL48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39">
        <f>IF(AND(Source[[#This Row],[Credit_Noncredit]]="Noncredit",Source[[#This Row],[FTEF]]&gt;0),Source[[#This Row],[NC XLST FTES]]*525/(437.5*Source[[#This Row],[FTEF]]),0)</f>
        <v>0</v>
      </c>
      <c r="AN4839">
        <f>IF(Source[[#This Row],[Credit_Noncredit]]="Credit",Source[[#This Row],[Census Enrollment]],Source[[#This Row],[Noncredit Avg. Attendance]])</f>
        <v>30</v>
      </c>
    </row>
    <row r="4840" spans="1:40" x14ac:dyDescent="0.25">
      <c r="A4840" t="s">
        <v>1914</v>
      </c>
      <c r="B4840" t="s">
        <v>886</v>
      </c>
      <c r="C4840" t="s">
        <v>229</v>
      </c>
      <c r="D4840" t="s">
        <v>230</v>
      </c>
      <c r="E4840" s="4">
        <v>78793</v>
      </c>
      <c r="F4840" s="4" t="s">
        <v>1057</v>
      </c>
      <c r="G4840" s="4">
        <v>188</v>
      </c>
      <c r="H4840" t="str">
        <f>CONCATENATE(Source[[#This Row],[Subject]],TRIM(Source[[#This Row],[Course]]))</f>
        <v>ESL188</v>
      </c>
      <c r="I4840" t="str">
        <f>VLOOKUP(Source[[#This Row],[SubjCrse]],'Courses and Categories'!$E$2:$G$1816,3,FALSE)</f>
        <v>Credit General Education</v>
      </c>
      <c r="J4840">
        <v>502</v>
      </c>
      <c r="K4840" t="s">
        <v>2350</v>
      </c>
      <c r="L4840" t="s">
        <v>39</v>
      </c>
      <c r="M4840" t="s">
        <v>1063</v>
      </c>
      <c r="N4840" t="s">
        <v>42</v>
      </c>
      <c r="O4840" t="s">
        <v>42</v>
      </c>
      <c r="P4840" t="s">
        <v>42</v>
      </c>
      <c r="Q4840" t="s">
        <v>42</v>
      </c>
      <c r="S4840" t="s">
        <v>134</v>
      </c>
      <c r="T4840">
        <v>1</v>
      </c>
      <c r="U4840" s="1">
        <v>43694</v>
      </c>
      <c r="V4840" s="1">
        <v>43819</v>
      </c>
      <c r="W4840" t="s">
        <v>2356</v>
      </c>
      <c r="X4840" t="s">
        <v>46</v>
      </c>
      <c r="Y4840">
        <v>35</v>
      </c>
      <c r="Z4840">
        <v>26</v>
      </c>
      <c r="AA4840">
        <v>28</v>
      </c>
      <c r="AB4840">
        <v>92.857100000000003</v>
      </c>
      <c r="AD4840">
        <f>IF(ISBLANK(Source[[#This Row],[CrosslistID]]),1,1/COUNTIFS(Source[CrosslistID],Source[[#This Row],[CrosslistID]],Source[TermDesc],Source[[#This Row],[TermDesc]]))</f>
        <v>1</v>
      </c>
      <c r="AG4840">
        <v>0</v>
      </c>
      <c r="AH4840">
        <v>92.857100000000003</v>
      </c>
      <c r="AI4840">
        <v>0.44500000000000001</v>
      </c>
      <c r="AJ4840">
        <v>0.49740000000000001</v>
      </c>
      <c r="AK4840">
        <v>0</v>
      </c>
      <c r="AL48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40">
        <f>IF(AND(Source[[#This Row],[Credit_Noncredit]]="Noncredit",Source[[#This Row],[FTEF]]&gt;0),Source[[#This Row],[NC XLST FTES]]*525/(437.5*Source[[#This Row],[FTEF]]),0)</f>
        <v>0</v>
      </c>
      <c r="AN4840">
        <f>IF(Source[[#This Row],[Credit_Noncredit]]="Credit",Source[[#This Row],[Census Enrollment]],Source[[#This Row],[Noncredit Avg. Attendance]])</f>
        <v>35</v>
      </c>
    </row>
    <row r="4841" spans="1:40" x14ac:dyDescent="0.25">
      <c r="A4841" t="s">
        <v>1914</v>
      </c>
      <c r="B4841" t="s">
        <v>886</v>
      </c>
      <c r="C4841" t="s">
        <v>627</v>
      </c>
      <c r="D4841" t="s">
        <v>1070</v>
      </c>
      <c r="E4841" s="4">
        <v>75086</v>
      </c>
      <c r="F4841" s="4" t="s">
        <v>1071</v>
      </c>
      <c r="G4841" s="4" t="s">
        <v>1072</v>
      </c>
      <c r="H4841" t="str">
        <f>CONCATENATE(Source[[#This Row],[Subject]],TRIM(Source[[#This Row],[Course]]))</f>
        <v>CMST1A</v>
      </c>
      <c r="I4841" t="str">
        <f>VLOOKUP(Source[[#This Row],[SubjCrse]],'Courses and Categories'!$E$2:$G$1816,3,FALSE)</f>
        <v>Credit General Education</v>
      </c>
      <c r="J4841">
        <v>1</v>
      </c>
      <c r="K4841" t="s">
        <v>1073</v>
      </c>
      <c r="L4841" t="s">
        <v>39</v>
      </c>
      <c r="M4841" t="s">
        <v>903</v>
      </c>
      <c r="N4841" t="s">
        <v>105</v>
      </c>
      <c r="O4841">
        <v>810</v>
      </c>
      <c r="P4841">
        <v>925</v>
      </c>
      <c r="Q4841" t="s">
        <v>240</v>
      </c>
      <c r="R4841">
        <v>223</v>
      </c>
      <c r="S4841" t="s">
        <v>134</v>
      </c>
      <c r="T4841">
        <v>1</v>
      </c>
      <c r="U4841" s="1">
        <v>43694</v>
      </c>
      <c r="V4841" s="1">
        <v>43819</v>
      </c>
      <c r="W4841" t="s">
        <v>1075</v>
      </c>
      <c r="X4841" t="s">
        <v>1929</v>
      </c>
      <c r="Y4841">
        <v>25</v>
      </c>
      <c r="Z4841">
        <v>23</v>
      </c>
      <c r="AA4841">
        <v>30</v>
      </c>
      <c r="AB4841">
        <v>76.666700000000006</v>
      </c>
      <c r="AD4841">
        <f>IF(ISBLANK(Source[[#This Row],[CrosslistID]]),1,1/COUNTIFS(Source[CrosslistID],Source[[#This Row],[CrosslistID]],Source[TermDesc],Source[[#This Row],[TermDesc]]))</f>
        <v>1</v>
      </c>
      <c r="AG4841">
        <v>0</v>
      </c>
      <c r="AH4841">
        <v>76.666700000000006</v>
      </c>
      <c r="AI4841">
        <v>2.2000000000000002</v>
      </c>
      <c r="AJ4841">
        <v>2.5</v>
      </c>
      <c r="AK4841">
        <v>0.2</v>
      </c>
      <c r="AL48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41">
        <f>IF(AND(Source[[#This Row],[Credit_Noncredit]]="Noncredit",Source[[#This Row],[FTEF]]&gt;0),Source[[#This Row],[NC XLST FTES]]*525/(437.5*Source[[#This Row],[FTEF]]),0)</f>
        <v>0</v>
      </c>
      <c r="AN4841">
        <f>IF(Source[[#This Row],[Credit_Noncredit]]="Credit",Source[[#This Row],[Census Enrollment]],Source[[#This Row],[Noncredit Avg. Attendance]])</f>
        <v>25</v>
      </c>
    </row>
    <row r="4842" spans="1:40" x14ac:dyDescent="0.25">
      <c r="A4842" t="s">
        <v>1914</v>
      </c>
      <c r="B4842" t="s">
        <v>886</v>
      </c>
      <c r="C4842" t="s">
        <v>627</v>
      </c>
      <c r="D4842" t="s">
        <v>1070</v>
      </c>
      <c r="E4842" s="4">
        <v>71490</v>
      </c>
      <c r="F4842" s="4" t="s">
        <v>1071</v>
      </c>
      <c r="G4842" s="4" t="s">
        <v>1072</v>
      </c>
      <c r="H4842" t="str">
        <f>CONCATENATE(Source[[#This Row],[Subject]],TRIM(Source[[#This Row],[Course]]))</f>
        <v>CMST1A</v>
      </c>
      <c r="I4842" t="str">
        <f>VLOOKUP(Source[[#This Row],[SubjCrse]],'Courses and Categories'!$E$2:$G$1816,3,FALSE)</f>
        <v>Credit General Education</v>
      </c>
      <c r="J4842">
        <v>2</v>
      </c>
      <c r="K4842" t="s">
        <v>1073</v>
      </c>
      <c r="L4842" t="s">
        <v>39</v>
      </c>
      <c r="M4842" t="s">
        <v>903</v>
      </c>
      <c r="N4842" t="s">
        <v>1041</v>
      </c>
      <c r="O4842">
        <v>910</v>
      </c>
      <c r="P4842">
        <v>1000</v>
      </c>
      <c r="Q4842" t="s">
        <v>240</v>
      </c>
      <c r="R4842">
        <v>260</v>
      </c>
      <c r="S4842" t="s">
        <v>134</v>
      </c>
      <c r="T4842">
        <v>1</v>
      </c>
      <c r="U4842" s="1">
        <v>43694</v>
      </c>
      <c r="V4842" s="1">
        <v>43819</v>
      </c>
      <c r="W4842" t="s">
        <v>1074</v>
      </c>
      <c r="X4842" t="s">
        <v>1929</v>
      </c>
      <c r="Y4842">
        <v>26</v>
      </c>
      <c r="Z4842">
        <v>20</v>
      </c>
      <c r="AA4842">
        <v>30</v>
      </c>
      <c r="AB4842">
        <v>66.666700000000006</v>
      </c>
      <c r="AD4842">
        <f>IF(ISBLANK(Source[[#This Row],[CrosslistID]]),1,1/COUNTIFS(Source[CrosslistID],Source[[#This Row],[CrosslistID]],Source[TermDesc],Source[[#This Row],[TermDesc]]))</f>
        <v>1</v>
      </c>
      <c r="AG4842">
        <v>0</v>
      </c>
      <c r="AH4842">
        <v>66.666700000000006</v>
      </c>
      <c r="AI4842">
        <v>2.4</v>
      </c>
      <c r="AJ4842">
        <v>2.6</v>
      </c>
      <c r="AK4842">
        <v>0.2</v>
      </c>
      <c r="AL48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42">
        <f>IF(AND(Source[[#This Row],[Credit_Noncredit]]="Noncredit",Source[[#This Row],[FTEF]]&gt;0),Source[[#This Row],[NC XLST FTES]]*525/(437.5*Source[[#This Row],[FTEF]]),0)</f>
        <v>0</v>
      </c>
      <c r="AN4842">
        <f>IF(Source[[#This Row],[Credit_Noncredit]]="Credit",Source[[#This Row],[Census Enrollment]],Source[[#This Row],[Noncredit Avg. Attendance]])</f>
        <v>26</v>
      </c>
    </row>
    <row r="4843" spans="1:40" x14ac:dyDescent="0.25">
      <c r="A4843" t="s">
        <v>1914</v>
      </c>
      <c r="B4843" t="s">
        <v>886</v>
      </c>
      <c r="C4843" t="s">
        <v>627</v>
      </c>
      <c r="D4843" t="s">
        <v>1070</v>
      </c>
      <c r="E4843" s="4">
        <v>71620</v>
      </c>
      <c r="F4843" s="4" t="s">
        <v>1071</v>
      </c>
      <c r="G4843" s="4" t="s">
        <v>1072</v>
      </c>
      <c r="H4843" t="str">
        <f>CONCATENATE(Source[[#This Row],[Subject]],TRIM(Source[[#This Row],[Course]]))</f>
        <v>CMST1A</v>
      </c>
      <c r="I4843" t="str">
        <f>VLOOKUP(Source[[#This Row],[SubjCrse]],'Courses and Categories'!$E$2:$G$1816,3,FALSE)</f>
        <v>Credit General Education</v>
      </c>
      <c r="J4843">
        <v>3</v>
      </c>
      <c r="K4843" t="s">
        <v>1073</v>
      </c>
      <c r="L4843" t="s">
        <v>39</v>
      </c>
      <c r="M4843" t="s">
        <v>903</v>
      </c>
      <c r="N4843" t="s">
        <v>105</v>
      </c>
      <c r="O4843">
        <v>940</v>
      </c>
      <c r="P4843">
        <v>1055</v>
      </c>
      <c r="Q4843" t="s">
        <v>240</v>
      </c>
      <c r="R4843">
        <v>257</v>
      </c>
      <c r="S4843" t="s">
        <v>134</v>
      </c>
      <c r="T4843">
        <v>1</v>
      </c>
      <c r="U4843" s="1">
        <v>43694</v>
      </c>
      <c r="V4843" s="1">
        <v>43819</v>
      </c>
      <c r="W4843" t="s">
        <v>1075</v>
      </c>
      <c r="X4843" t="s">
        <v>1929</v>
      </c>
      <c r="Y4843">
        <v>30</v>
      </c>
      <c r="Z4843">
        <v>27</v>
      </c>
      <c r="AA4843">
        <v>30</v>
      </c>
      <c r="AB4843">
        <v>90</v>
      </c>
      <c r="AD4843">
        <f>IF(ISBLANK(Source[[#This Row],[CrosslistID]]),1,1/COUNTIFS(Source[CrosslistID],Source[[#This Row],[CrosslistID]],Source[TermDesc],Source[[#This Row],[TermDesc]]))</f>
        <v>1</v>
      </c>
      <c r="AG4843">
        <v>0</v>
      </c>
      <c r="AH4843">
        <v>90</v>
      </c>
      <c r="AI4843">
        <v>2.9</v>
      </c>
      <c r="AJ4843">
        <v>3</v>
      </c>
      <c r="AK4843">
        <v>0.2</v>
      </c>
      <c r="AL48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43">
        <f>IF(AND(Source[[#This Row],[Credit_Noncredit]]="Noncredit",Source[[#This Row],[FTEF]]&gt;0),Source[[#This Row],[NC XLST FTES]]*525/(437.5*Source[[#This Row],[FTEF]]),0)</f>
        <v>0</v>
      </c>
      <c r="AN4843">
        <f>IF(Source[[#This Row],[Credit_Noncredit]]="Credit",Source[[#This Row],[Census Enrollment]],Source[[#This Row],[Noncredit Avg. Attendance]])</f>
        <v>30</v>
      </c>
    </row>
    <row r="4844" spans="1:40" x14ac:dyDescent="0.25">
      <c r="A4844" t="s">
        <v>1914</v>
      </c>
      <c r="B4844" t="s">
        <v>886</v>
      </c>
      <c r="C4844" t="s">
        <v>627</v>
      </c>
      <c r="D4844" t="s">
        <v>1070</v>
      </c>
      <c r="E4844" s="4">
        <v>74770</v>
      </c>
      <c r="F4844" s="4" t="s">
        <v>1071</v>
      </c>
      <c r="G4844" s="4" t="s">
        <v>1072</v>
      </c>
      <c r="H4844" t="str">
        <f>CONCATENATE(Source[[#This Row],[Subject]],TRIM(Source[[#This Row],[Course]]))</f>
        <v>CMST1A</v>
      </c>
      <c r="I4844" t="str">
        <f>VLOOKUP(Source[[#This Row],[SubjCrse]],'Courses and Categories'!$E$2:$G$1816,3,FALSE)</f>
        <v>Credit General Education</v>
      </c>
      <c r="J4844">
        <v>4</v>
      </c>
      <c r="K4844" t="s">
        <v>1073</v>
      </c>
      <c r="L4844" t="s">
        <v>39</v>
      </c>
      <c r="M4844" t="s">
        <v>903</v>
      </c>
      <c r="N4844" t="s">
        <v>1041</v>
      </c>
      <c r="O4844">
        <v>1010</v>
      </c>
      <c r="P4844">
        <v>1100</v>
      </c>
      <c r="Q4844" t="s">
        <v>240</v>
      </c>
      <c r="R4844">
        <v>260</v>
      </c>
      <c r="S4844" t="s">
        <v>134</v>
      </c>
      <c r="T4844">
        <v>1</v>
      </c>
      <c r="U4844" s="1">
        <v>43694</v>
      </c>
      <c r="V4844" s="1">
        <v>43819</v>
      </c>
      <c r="W4844" t="s">
        <v>1074</v>
      </c>
      <c r="X4844" t="s">
        <v>1929</v>
      </c>
      <c r="Y4844">
        <v>26</v>
      </c>
      <c r="Z4844">
        <v>24</v>
      </c>
      <c r="AA4844">
        <v>30</v>
      </c>
      <c r="AB4844">
        <v>80</v>
      </c>
      <c r="AD4844">
        <f>IF(ISBLANK(Source[[#This Row],[CrosslistID]]),1,1/COUNTIFS(Source[CrosslistID],Source[[#This Row],[CrosslistID]],Source[TermDesc],Source[[#This Row],[TermDesc]]))</f>
        <v>1</v>
      </c>
      <c r="AG4844">
        <v>0</v>
      </c>
      <c r="AH4844">
        <v>80</v>
      </c>
      <c r="AI4844">
        <v>2.4</v>
      </c>
      <c r="AJ4844">
        <v>2.6</v>
      </c>
      <c r="AK4844">
        <v>0.2</v>
      </c>
      <c r="AL48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44">
        <f>IF(AND(Source[[#This Row],[Credit_Noncredit]]="Noncredit",Source[[#This Row],[FTEF]]&gt;0),Source[[#This Row],[NC XLST FTES]]*525/(437.5*Source[[#This Row],[FTEF]]),0)</f>
        <v>0</v>
      </c>
      <c r="AN4844">
        <f>IF(Source[[#This Row],[Credit_Noncredit]]="Credit",Source[[#This Row],[Census Enrollment]],Source[[#This Row],[Noncredit Avg. Attendance]])</f>
        <v>26</v>
      </c>
    </row>
    <row r="4845" spans="1:40" x14ac:dyDescent="0.25">
      <c r="A4845" t="s">
        <v>1914</v>
      </c>
      <c r="B4845" t="s">
        <v>886</v>
      </c>
      <c r="C4845" t="s">
        <v>627</v>
      </c>
      <c r="D4845" t="s">
        <v>1070</v>
      </c>
      <c r="E4845" s="4">
        <v>71935</v>
      </c>
      <c r="F4845" s="4" t="s">
        <v>1071</v>
      </c>
      <c r="G4845" s="4" t="s">
        <v>1072</v>
      </c>
      <c r="H4845" t="str">
        <f>CONCATENATE(Source[[#This Row],[Subject]],TRIM(Source[[#This Row],[Course]]))</f>
        <v>CMST1A</v>
      </c>
      <c r="I4845" t="str">
        <f>VLOOKUP(Source[[#This Row],[SubjCrse]],'Courses and Categories'!$E$2:$G$1816,3,FALSE)</f>
        <v>Credit General Education</v>
      </c>
      <c r="J4845">
        <v>5</v>
      </c>
      <c r="K4845" t="s">
        <v>1073</v>
      </c>
      <c r="L4845" t="s">
        <v>39</v>
      </c>
      <c r="M4845" t="s">
        <v>903</v>
      </c>
      <c r="N4845" t="s">
        <v>105</v>
      </c>
      <c r="O4845">
        <v>1310</v>
      </c>
      <c r="P4845">
        <v>1435</v>
      </c>
      <c r="Q4845" t="s">
        <v>240</v>
      </c>
      <c r="R4845">
        <v>229</v>
      </c>
      <c r="S4845" t="s">
        <v>134</v>
      </c>
      <c r="T4845" t="s">
        <v>44</v>
      </c>
      <c r="U4845" s="1">
        <v>43710</v>
      </c>
      <c r="V4845" s="1">
        <v>43819</v>
      </c>
      <c r="W4845" t="s">
        <v>1074</v>
      </c>
      <c r="X4845" t="s">
        <v>905</v>
      </c>
      <c r="Y4845">
        <v>32</v>
      </c>
      <c r="Z4845">
        <v>28</v>
      </c>
      <c r="AA4845">
        <v>30</v>
      </c>
      <c r="AB4845">
        <v>93.333299999999994</v>
      </c>
      <c r="AD4845">
        <f>IF(ISBLANK(Source[[#This Row],[CrosslistID]]),1,1/COUNTIFS(Source[CrosslistID],Source[[#This Row],[CrosslistID]],Source[TermDesc],Source[[#This Row],[TermDesc]]))</f>
        <v>1</v>
      </c>
      <c r="AG4845">
        <v>0</v>
      </c>
      <c r="AH4845">
        <v>93.333299999999994</v>
      </c>
      <c r="AI4845">
        <v>2.72</v>
      </c>
      <c r="AJ4845">
        <v>3.1086</v>
      </c>
      <c r="AK4845">
        <v>0.2</v>
      </c>
      <c r="AL48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45">
        <f>IF(AND(Source[[#This Row],[Credit_Noncredit]]="Noncredit",Source[[#This Row],[FTEF]]&gt;0),Source[[#This Row],[NC XLST FTES]]*525/(437.5*Source[[#This Row],[FTEF]]),0)</f>
        <v>0</v>
      </c>
      <c r="AN4845">
        <f>IF(Source[[#This Row],[Credit_Noncredit]]="Credit",Source[[#This Row],[Census Enrollment]],Source[[#This Row],[Noncredit Avg. Attendance]])</f>
        <v>32</v>
      </c>
    </row>
    <row r="4846" spans="1:40" x14ac:dyDescent="0.25">
      <c r="A4846" t="s">
        <v>1914</v>
      </c>
      <c r="B4846" t="s">
        <v>886</v>
      </c>
      <c r="C4846" t="s">
        <v>627</v>
      </c>
      <c r="D4846" t="s">
        <v>1070</v>
      </c>
      <c r="E4846" s="4">
        <v>70949</v>
      </c>
      <c r="F4846" s="4" t="s">
        <v>1071</v>
      </c>
      <c r="G4846" s="4" t="s">
        <v>1072</v>
      </c>
      <c r="H4846" t="str">
        <f>CONCATENATE(Source[[#This Row],[Subject]],TRIM(Source[[#This Row],[Course]]))</f>
        <v>CMST1A</v>
      </c>
      <c r="I4846" t="str">
        <f>VLOOKUP(Source[[#This Row],[SubjCrse]],'Courses and Categories'!$E$2:$G$1816,3,FALSE)</f>
        <v>Credit General Education</v>
      </c>
      <c r="J4846">
        <v>6</v>
      </c>
      <c r="K4846" t="s">
        <v>1073</v>
      </c>
      <c r="L4846" t="s">
        <v>39</v>
      </c>
      <c r="M4846" t="s">
        <v>903</v>
      </c>
      <c r="N4846" t="s">
        <v>59</v>
      </c>
      <c r="O4846">
        <v>810</v>
      </c>
      <c r="P4846">
        <v>925</v>
      </c>
      <c r="Q4846" t="s">
        <v>240</v>
      </c>
      <c r="R4846">
        <v>219</v>
      </c>
      <c r="S4846" t="s">
        <v>134</v>
      </c>
      <c r="T4846">
        <v>1</v>
      </c>
      <c r="U4846" s="1">
        <v>43694</v>
      </c>
      <c r="V4846" s="1">
        <v>43819</v>
      </c>
      <c r="W4846" t="s">
        <v>2357</v>
      </c>
      <c r="X4846" t="s">
        <v>1929</v>
      </c>
      <c r="Y4846">
        <v>30</v>
      </c>
      <c r="Z4846">
        <v>25</v>
      </c>
      <c r="AA4846">
        <v>30</v>
      </c>
      <c r="AB4846">
        <v>83.333299999999994</v>
      </c>
      <c r="AD4846">
        <f>IF(ISBLANK(Source[[#This Row],[CrosslistID]]),1,1/COUNTIFS(Source[CrosslistID],Source[[#This Row],[CrosslistID]],Source[TermDesc],Source[[#This Row],[TermDesc]]))</f>
        <v>1</v>
      </c>
      <c r="AG4846">
        <v>0</v>
      </c>
      <c r="AH4846">
        <v>83.333299999999994</v>
      </c>
      <c r="AI4846">
        <v>2.8</v>
      </c>
      <c r="AJ4846">
        <v>3</v>
      </c>
      <c r="AK4846">
        <v>0.2</v>
      </c>
      <c r="AL48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46">
        <f>IF(AND(Source[[#This Row],[Credit_Noncredit]]="Noncredit",Source[[#This Row],[FTEF]]&gt;0),Source[[#This Row],[NC XLST FTES]]*525/(437.5*Source[[#This Row],[FTEF]]),0)</f>
        <v>0</v>
      </c>
      <c r="AN4846">
        <f>IF(Source[[#This Row],[Credit_Noncredit]]="Credit",Source[[#This Row],[Census Enrollment]],Source[[#This Row],[Noncredit Avg. Attendance]])</f>
        <v>30</v>
      </c>
    </row>
    <row r="4847" spans="1:40" x14ac:dyDescent="0.25">
      <c r="A4847" t="s">
        <v>1914</v>
      </c>
      <c r="B4847" t="s">
        <v>886</v>
      </c>
      <c r="C4847" t="s">
        <v>627</v>
      </c>
      <c r="D4847" t="s">
        <v>1070</v>
      </c>
      <c r="E4847" s="4">
        <v>77945</v>
      </c>
      <c r="F4847" s="4" t="s">
        <v>1071</v>
      </c>
      <c r="G4847" s="4" t="s">
        <v>1072</v>
      </c>
      <c r="H4847" t="str">
        <f>CONCATENATE(Source[[#This Row],[Subject]],TRIM(Source[[#This Row],[Course]]))</f>
        <v>CMST1A</v>
      </c>
      <c r="I4847" t="str">
        <f>VLOOKUP(Source[[#This Row],[SubjCrse]],'Courses and Categories'!$E$2:$G$1816,3,FALSE)</f>
        <v>Credit General Education</v>
      </c>
      <c r="J4847">
        <v>7</v>
      </c>
      <c r="K4847" t="s">
        <v>1073</v>
      </c>
      <c r="L4847" t="s">
        <v>39</v>
      </c>
      <c r="M4847" t="s">
        <v>903</v>
      </c>
      <c r="N4847" t="s">
        <v>59</v>
      </c>
      <c r="O4847">
        <v>940</v>
      </c>
      <c r="P4847">
        <v>1055</v>
      </c>
      <c r="Q4847" t="s">
        <v>240</v>
      </c>
      <c r="R4847">
        <v>230</v>
      </c>
      <c r="S4847" t="s">
        <v>134</v>
      </c>
      <c r="T4847">
        <v>1</v>
      </c>
      <c r="U4847" s="1">
        <v>43694</v>
      </c>
      <c r="V4847" s="1">
        <v>43819</v>
      </c>
      <c r="W4847" t="s">
        <v>2357</v>
      </c>
      <c r="X4847" t="s">
        <v>1929</v>
      </c>
      <c r="Y4847">
        <v>29</v>
      </c>
      <c r="Z4847">
        <v>27</v>
      </c>
      <c r="AA4847">
        <v>30</v>
      </c>
      <c r="AB4847">
        <v>90</v>
      </c>
      <c r="AD4847">
        <f>IF(ISBLANK(Source[[#This Row],[CrosslistID]]),1,1/COUNTIFS(Source[CrosslistID],Source[[#This Row],[CrosslistID]],Source[TermDesc],Source[[#This Row],[TermDesc]]))</f>
        <v>1</v>
      </c>
      <c r="AG4847">
        <v>0</v>
      </c>
      <c r="AH4847">
        <v>90</v>
      </c>
      <c r="AI4847">
        <v>2.9</v>
      </c>
      <c r="AJ4847">
        <v>2.9</v>
      </c>
      <c r="AK4847">
        <v>0.2</v>
      </c>
      <c r="AL48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47">
        <f>IF(AND(Source[[#This Row],[Credit_Noncredit]]="Noncredit",Source[[#This Row],[FTEF]]&gt;0),Source[[#This Row],[NC XLST FTES]]*525/(437.5*Source[[#This Row],[FTEF]]),0)</f>
        <v>0</v>
      </c>
      <c r="AN4847">
        <f>IF(Source[[#This Row],[Credit_Noncredit]]="Credit",Source[[#This Row],[Census Enrollment]],Source[[#This Row],[Noncredit Avg. Attendance]])</f>
        <v>29</v>
      </c>
    </row>
    <row r="4848" spans="1:40" x14ac:dyDescent="0.25">
      <c r="A4848" t="s">
        <v>1914</v>
      </c>
      <c r="B4848" t="s">
        <v>886</v>
      </c>
      <c r="C4848" t="s">
        <v>627</v>
      </c>
      <c r="D4848" t="s">
        <v>1070</v>
      </c>
      <c r="E4848" s="4">
        <v>79050</v>
      </c>
      <c r="F4848" s="4" t="s">
        <v>1071</v>
      </c>
      <c r="G4848" s="4" t="s">
        <v>1072</v>
      </c>
      <c r="H4848" t="str">
        <f>CONCATENATE(Source[[#This Row],[Subject]],TRIM(Source[[#This Row],[Course]]))</f>
        <v>CMST1A</v>
      </c>
      <c r="I4848" t="str">
        <f>VLOOKUP(Source[[#This Row],[SubjCrse]],'Courses and Categories'!$E$2:$G$1816,3,FALSE)</f>
        <v>Credit General Education</v>
      </c>
      <c r="J4848">
        <v>8</v>
      </c>
      <c r="K4848" t="s">
        <v>1073</v>
      </c>
      <c r="L4848" t="s">
        <v>39</v>
      </c>
      <c r="M4848" t="s">
        <v>903</v>
      </c>
      <c r="N4848" t="s">
        <v>59</v>
      </c>
      <c r="O4848">
        <v>940</v>
      </c>
      <c r="P4848">
        <v>1055</v>
      </c>
      <c r="Q4848" t="s">
        <v>240</v>
      </c>
      <c r="R4848">
        <v>221</v>
      </c>
      <c r="S4848" t="s">
        <v>134</v>
      </c>
      <c r="T4848">
        <v>1</v>
      </c>
      <c r="U4848" s="1">
        <v>43694</v>
      </c>
      <c r="V4848" s="1">
        <v>43819</v>
      </c>
      <c r="W4848" t="s">
        <v>2358</v>
      </c>
      <c r="X4848" t="s">
        <v>1929</v>
      </c>
      <c r="Y4848">
        <v>25</v>
      </c>
      <c r="Z4848">
        <v>19</v>
      </c>
      <c r="AA4848">
        <v>30</v>
      </c>
      <c r="AB4848">
        <v>63.333300000000001</v>
      </c>
      <c r="AD4848">
        <f>IF(ISBLANK(Source[[#This Row],[CrosslistID]]),1,1/COUNTIFS(Source[CrosslistID],Source[[#This Row],[CrosslistID]],Source[TermDesc],Source[[#This Row],[TermDesc]]))</f>
        <v>1</v>
      </c>
      <c r="AG4848">
        <v>0</v>
      </c>
      <c r="AH4848">
        <v>63.333300000000001</v>
      </c>
      <c r="AI4848">
        <v>2.2000000000000002</v>
      </c>
      <c r="AJ4848">
        <v>2.5</v>
      </c>
      <c r="AK4848">
        <v>0.2</v>
      </c>
      <c r="AL48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48">
        <f>IF(AND(Source[[#This Row],[Credit_Noncredit]]="Noncredit",Source[[#This Row],[FTEF]]&gt;0),Source[[#This Row],[NC XLST FTES]]*525/(437.5*Source[[#This Row],[FTEF]]),0)</f>
        <v>0</v>
      </c>
      <c r="AN4848">
        <f>IF(Source[[#This Row],[Credit_Noncredit]]="Credit",Source[[#This Row],[Census Enrollment]],Source[[#This Row],[Noncredit Avg. Attendance]])</f>
        <v>25</v>
      </c>
    </row>
    <row r="4849" spans="1:40" x14ac:dyDescent="0.25">
      <c r="A4849" t="s">
        <v>1914</v>
      </c>
      <c r="B4849" t="s">
        <v>886</v>
      </c>
      <c r="C4849" t="s">
        <v>627</v>
      </c>
      <c r="D4849" t="s">
        <v>1070</v>
      </c>
      <c r="E4849" s="4">
        <v>70953</v>
      </c>
      <c r="F4849" s="4" t="s">
        <v>1071</v>
      </c>
      <c r="G4849" s="4" t="s">
        <v>1072</v>
      </c>
      <c r="H4849" t="str">
        <f>CONCATENATE(Source[[#This Row],[Subject]],TRIM(Source[[#This Row],[Course]]))</f>
        <v>CMST1A</v>
      </c>
      <c r="I4849" t="str">
        <f>VLOOKUP(Source[[#This Row],[SubjCrse]],'Courses and Categories'!$E$2:$G$1816,3,FALSE)</f>
        <v>Credit General Education</v>
      </c>
      <c r="J4849">
        <v>9</v>
      </c>
      <c r="K4849" t="s">
        <v>1073</v>
      </c>
      <c r="L4849" t="s">
        <v>39</v>
      </c>
      <c r="M4849" t="s">
        <v>903</v>
      </c>
      <c r="N4849" t="s">
        <v>59</v>
      </c>
      <c r="O4849">
        <v>1110</v>
      </c>
      <c r="P4849">
        <v>1225</v>
      </c>
      <c r="Q4849" t="s">
        <v>240</v>
      </c>
      <c r="R4849">
        <v>268</v>
      </c>
      <c r="S4849" t="s">
        <v>134</v>
      </c>
      <c r="T4849">
        <v>1</v>
      </c>
      <c r="U4849" s="1">
        <v>43694</v>
      </c>
      <c r="V4849" s="1">
        <v>43819</v>
      </c>
      <c r="W4849" t="s">
        <v>1076</v>
      </c>
      <c r="X4849" t="s">
        <v>1929</v>
      </c>
      <c r="Y4849">
        <v>32</v>
      </c>
      <c r="Z4849">
        <v>31</v>
      </c>
      <c r="AA4849">
        <v>30</v>
      </c>
      <c r="AB4849">
        <v>103.33329999999999</v>
      </c>
      <c r="AD4849">
        <f>IF(ISBLANK(Source[[#This Row],[CrosslistID]]),1,1/COUNTIFS(Source[CrosslistID],Source[[#This Row],[CrosslistID]],Source[TermDesc],Source[[#This Row],[TermDesc]]))</f>
        <v>1</v>
      </c>
      <c r="AG4849">
        <v>0</v>
      </c>
      <c r="AH4849">
        <v>103.33329999999999</v>
      </c>
      <c r="AI4849">
        <v>3</v>
      </c>
      <c r="AJ4849">
        <v>3.2</v>
      </c>
      <c r="AK4849">
        <v>0.2</v>
      </c>
      <c r="AL48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49">
        <f>IF(AND(Source[[#This Row],[Credit_Noncredit]]="Noncredit",Source[[#This Row],[FTEF]]&gt;0),Source[[#This Row],[NC XLST FTES]]*525/(437.5*Source[[#This Row],[FTEF]]),0)</f>
        <v>0</v>
      </c>
      <c r="AN4849">
        <f>IF(Source[[#This Row],[Credit_Noncredit]]="Credit",Source[[#This Row],[Census Enrollment]],Source[[#This Row],[Noncredit Avg. Attendance]])</f>
        <v>32</v>
      </c>
    </row>
    <row r="4850" spans="1:40" x14ac:dyDescent="0.25">
      <c r="A4850" t="s">
        <v>1914</v>
      </c>
      <c r="B4850" t="s">
        <v>886</v>
      </c>
      <c r="C4850" t="s">
        <v>627</v>
      </c>
      <c r="D4850" t="s">
        <v>1070</v>
      </c>
      <c r="E4850" s="4">
        <v>71621</v>
      </c>
      <c r="F4850" s="4" t="s">
        <v>1071</v>
      </c>
      <c r="G4850" s="4" t="s">
        <v>1072</v>
      </c>
      <c r="H4850" t="str">
        <f>CONCATENATE(Source[[#This Row],[Subject]],TRIM(Source[[#This Row],[Course]]))</f>
        <v>CMST1A</v>
      </c>
      <c r="I4850" t="str">
        <f>VLOOKUP(Source[[#This Row],[SubjCrse]],'Courses and Categories'!$E$2:$G$1816,3,FALSE)</f>
        <v>Credit General Education</v>
      </c>
      <c r="J4850">
        <v>10</v>
      </c>
      <c r="K4850" t="s">
        <v>1073</v>
      </c>
      <c r="L4850" t="s">
        <v>39</v>
      </c>
      <c r="M4850" t="s">
        <v>903</v>
      </c>
      <c r="N4850" t="s">
        <v>59</v>
      </c>
      <c r="O4850">
        <v>1310</v>
      </c>
      <c r="P4850">
        <v>1435</v>
      </c>
      <c r="Q4850" t="s">
        <v>240</v>
      </c>
      <c r="R4850">
        <v>221</v>
      </c>
      <c r="S4850" t="s">
        <v>134</v>
      </c>
      <c r="T4850" t="s">
        <v>44</v>
      </c>
      <c r="U4850" s="1">
        <v>43710</v>
      </c>
      <c r="V4850" s="1">
        <v>43819</v>
      </c>
      <c r="W4850" t="s">
        <v>2357</v>
      </c>
      <c r="X4850" t="s">
        <v>905</v>
      </c>
      <c r="Y4850">
        <v>29</v>
      </c>
      <c r="Z4850">
        <v>28</v>
      </c>
      <c r="AA4850">
        <v>30</v>
      </c>
      <c r="AB4850">
        <v>93.333299999999994</v>
      </c>
      <c r="AD4850">
        <f>IF(ISBLANK(Source[[#This Row],[CrosslistID]]),1,1/COUNTIFS(Source[CrosslistID],Source[[#This Row],[CrosslistID]],Source[TermDesc],Source[[#This Row],[TermDesc]]))</f>
        <v>1</v>
      </c>
      <c r="AG4850">
        <v>0</v>
      </c>
      <c r="AH4850">
        <v>93.333299999999994</v>
      </c>
      <c r="AI4850">
        <v>2.72</v>
      </c>
      <c r="AJ4850">
        <v>2.8170999999999999</v>
      </c>
      <c r="AK4850">
        <v>0.2</v>
      </c>
      <c r="AL48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50">
        <f>IF(AND(Source[[#This Row],[Credit_Noncredit]]="Noncredit",Source[[#This Row],[FTEF]]&gt;0),Source[[#This Row],[NC XLST FTES]]*525/(437.5*Source[[#This Row],[FTEF]]),0)</f>
        <v>0</v>
      </c>
      <c r="AN4850">
        <f>IF(Source[[#This Row],[Credit_Noncredit]]="Credit",Source[[#This Row],[Census Enrollment]],Source[[#This Row],[Noncredit Avg. Attendance]])</f>
        <v>29</v>
      </c>
    </row>
    <row r="4851" spans="1:40" x14ac:dyDescent="0.25">
      <c r="A4851" t="s">
        <v>1914</v>
      </c>
      <c r="B4851" t="s">
        <v>886</v>
      </c>
      <c r="C4851" t="s">
        <v>627</v>
      </c>
      <c r="D4851" t="s">
        <v>1070</v>
      </c>
      <c r="E4851" s="4">
        <v>78619</v>
      </c>
      <c r="F4851" s="4" t="s">
        <v>1071</v>
      </c>
      <c r="G4851" s="4" t="s">
        <v>1072</v>
      </c>
      <c r="H4851" t="str">
        <f>CONCATENATE(Source[[#This Row],[Subject]],TRIM(Source[[#This Row],[Course]]))</f>
        <v>CMST1A</v>
      </c>
      <c r="I4851" t="str">
        <f>VLOOKUP(Source[[#This Row],[SubjCrse]],'Courses and Categories'!$E$2:$G$1816,3,FALSE)</f>
        <v>Credit General Education</v>
      </c>
      <c r="J4851">
        <v>351</v>
      </c>
      <c r="K4851" t="s">
        <v>1073</v>
      </c>
      <c r="L4851" t="s">
        <v>87</v>
      </c>
      <c r="M4851" t="s">
        <v>903</v>
      </c>
      <c r="N4851" t="s">
        <v>50</v>
      </c>
      <c r="O4851">
        <v>1830</v>
      </c>
      <c r="P4851">
        <v>2120</v>
      </c>
      <c r="Q4851" t="s">
        <v>52</v>
      </c>
      <c r="R4851">
        <v>454</v>
      </c>
      <c r="S4851" t="s">
        <v>53</v>
      </c>
      <c r="T4851">
        <v>1</v>
      </c>
      <c r="U4851" s="1">
        <v>43694</v>
      </c>
      <c r="V4851" s="1">
        <v>43819</v>
      </c>
      <c r="W4851" t="s">
        <v>1084</v>
      </c>
      <c r="X4851" t="s">
        <v>1929</v>
      </c>
      <c r="Y4851">
        <v>29</v>
      </c>
      <c r="Z4851">
        <v>25</v>
      </c>
      <c r="AA4851">
        <v>30</v>
      </c>
      <c r="AB4851">
        <v>83.333299999999994</v>
      </c>
      <c r="AD4851">
        <f>IF(ISBLANK(Source[[#This Row],[CrosslistID]]),1,1/COUNTIFS(Source[CrosslistID],Source[[#This Row],[CrosslistID]],Source[TermDesc],Source[[#This Row],[TermDesc]]))</f>
        <v>1</v>
      </c>
      <c r="AG4851">
        <v>0</v>
      </c>
      <c r="AH4851">
        <v>83.333299999999994</v>
      </c>
      <c r="AI4851">
        <v>2.8</v>
      </c>
      <c r="AJ4851">
        <v>2.9</v>
      </c>
      <c r="AK4851">
        <v>0.2</v>
      </c>
      <c r="AL48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51">
        <f>IF(AND(Source[[#This Row],[Credit_Noncredit]]="Noncredit",Source[[#This Row],[FTEF]]&gt;0),Source[[#This Row],[NC XLST FTES]]*525/(437.5*Source[[#This Row],[FTEF]]),0)</f>
        <v>0</v>
      </c>
      <c r="AN4851">
        <f>IF(Source[[#This Row],[Credit_Noncredit]]="Credit",Source[[#This Row],[Census Enrollment]],Source[[#This Row],[Noncredit Avg. Attendance]])</f>
        <v>29</v>
      </c>
    </row>
    <row r="4852" spans="1:40" x14ac:dyDescent="0.25">
      <c r="A4852" t="s">
        <v>1914</v>
      </c>
      <c r="B4852" t="s">
        <v>886</v>
      </c>
      <c r="C4852" t="s">
        <v>627</v>
      </c>
      <c r="D4852" t="s">
        <v>1070</v>
      </c>
      <c r="E4852" s="4">
        <v>79051</v>
      </c>
      <c r="F4852" s="4" t="s">
        <v>1071</v>
      </c>
      <c r="G4852" s="4" t="s">
        <v>1072</v>
      </c>
      <c r="H4852" t="str">
        <f>CONCATENATE(Source[[#This Row],[Subject]],TRIM(Source[[#This Row],[Course]]))</f>
        <v>CMST1A</v>
      </c>
      <c r="I4852" t="str">
        <f>VLOOKUP(Source[[#This Row],[SubjCrse]],'Courses and Categories'!$E$2:$G$1816,3,FALSE)</f>
        <v>Credit General Education</v>
      </c>
      <c r="J4852">
        <v>502</v>
      </c>
      <c r="K4852" t="s">
        <v>1073</v>
      </c>
      <c r="L4852" t="s">
        <v>87</v>
      </c>
      <c r="M4852" t="s">
        <v>903</v>
      </c>
      <c r="N4852" t="s">
        <v>185</v>
      </c>
      <c r="O4852">
        <v>1830</v>
      </c>
      <c r="P4852">
        <v>2120</v>
      </c>
      <c r="Q4852" t="s">
        <v>240</v>
      </c>
      <c r="R4852">
        <v>268</v>
      </c>
      <c r="S4852" t="s">
        <v>134</v>
      </c>
      <c r="T4852">
        <v>1</v>
      </c>
      <c r="U4852" s="1">
        <v>43694</v>
      </c>
      <c r="V4852" s="1">
        <v>43819</v>
      </c>
      <c r="W4852" t="s">
        <v>2359</v>
      </c>
      <c r="X4852" t="s">
        <v>1929</v>
      </c>
      <c r="Y4852">
        <v>28</v>
      </c>
      <c r="Z4852">
        <v>27</v>
      </c>
      <c r="AA4852">
        <v>30</v>
      </c>
      <c r="AB4852">
        <v>90</v>
      </c>
      <c r="AD4852">
        <f>IF(ISBLANK(Source[[#This Row],[CrosslistID]]),1,1/COUNTIFS(Source[CrosslistID],Source[[#This Row],[CrosslistID]],Source[TermDesc],Source[[#This Row],[TermDesc]]))</f>
        <v>1</v>
      </c>
      <c r="AG4852">
        <v>0</v>
      </c>
      <c r="AH4852">
        <v>90</v>
      </c>
      <c r="AI4852">
        <v>2.5</v>
      </c>
      <c r="AJ4852">
        <v>2.8</v>
      </c>
      <c r="AK4852">
        <v>0.2</v>
      </c>
      <c r="AL48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52">
        <f>IF(AND(Source[[#This Row],[Credit_Noncredit]]="Noncredit",Source[[#This Row],[FTEF]]&gt;0),Source[[#This Row],[NC XLST FTES]]*525/(437.5*Source[[#This Row],[FTEF]]),0)</f>
        <v>0</v>
      </c>
      <c r="AN4852">
        <f>IF(Source[[#This Row],[Credit_Noncredit]]="Credit",Source[[#This Row],[Census Enrollment]],Source[[#This Row],[Noncredit Avg. Attendance]])</f>
        <v>28</v>
      </c>
    </row>
    <row r="4853" spans="1:40" x14ac:dyDescent="0.25">
      <c r="A4853" t="s">
        <v>1914</v>
      </c>
      <c r="B4853" t="s">
        <v>886</v>
      </c>
      <c r="C4853" t="s">
        <v>627</v>
      </c>
      <c r="D4853" t="s">
        <v>1070</v>
      </c>
      <c r="E4853" s="4">
        <v>79053</v>
      </c>
      <c r="F4853" s="4" t="s">
        <v>1071</v>
      </c>
      <c r="G4853" s="4" t="s">
        <v>1072</v>
      </c>
      <c r="H4853" t="str">
        <f>CONCATENATE(Source[[#This Row],[Subject]],TRIM(Source[[#This Row],[Course]]))</f>
        <v>CMST1A</v>
      </c>
      <c r="I4853" t="str">
        <f>VLOOKUP(Source[[#This Row],[SubjCrse]],'Courses and Categories'!$E$2:$G$1816,3,FALSE)</f>
        <v>Credit General Education</v>
      </c>
      <c r="J4853">
        <v>548</v>
      </c>
      <c r="K4853" t="s">
        <v>1073</v>
      </c>
      <c r="L4853" t="s">
        <v>87</v>
      </c>
      <c r="M4853" t="s">
        <v>903</v>
      </c>
      <c r="N4853" t="s">
        <v>41</v>
      </c>
      <c r="O4853">
        <v>1810</v>
      </c>
      <c r="P4853">
        <v>2100</v>
      </c>
      <c r="Q4853" t="s">
        <v>240</v>
      </c>
      <c r="R4853">
        <v>268</v>
      </c>
      <c r="S4853" t="s">
        <v>134</v>
      </c>
      <c r="T4853">
        <v>1</v>
      </c>
      <c r="U4853" s="1">
        <v>43694</v>
      </c>
      <c r="V4853" s="1">
        <v>43819</v>
      </c>
      <c r="W4853" t="s">
        <v>2360</v>
      </c>
      <c r="X4853" t="s">
        <v>1929</v>
      </c>
      <c r="Y4853">
        <v>28</v>
      </c>
      <c r="Z4853">
        <v>27</v>
      </c>
      <c r="AA4853">
        <v>30</v>
      </c>
      <c r="AB4853">
        <v>90</v>
      </c>
      <c r="AD4853">
        <f>IF(ISBLANK(Source[[#This Row],[CrosslistID]]),1,1/COUNTIFS(Source[CrosslistID],Source[[#This Row],[CrosslistID]],Source[TermDesc],Source[[#This Row],[TermDesc]]))</f>
        <v>1</v>
      </c>
      <c r="AG4853">
        <v>0</v>
      </c>
      <c r="AH4853">
        <v>90</v>
      </c>
      <c r="AI4853">
        <v>2.8</v>
      </c>
      <c r="AJ4853">
        <v>2.8</v>
      </c>
      <c r="AK4853">
        <v>0.2</v>
      </c>
      <c r="AL48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53">
        <f>IF(AND(Source[[#This Row],[Credit_Noncredit]]="Noncredit",Source[[#This Row],[FTEF]]&gt;0),Source[[#This Row],[NC XLST FTES]]*525/(437.5*Source[[#This Row],[FTEF]]),0)</f>
        <v>0</v>
      </c>
      <c r="AN4853">
        <f>IF(Source[[#This Row],[Credit_Noncredit]]="Credit",Source[[#This Row],[Census Enrollment]],Source[[#This Row],[Noncredit Avg. Attendance]])</f>
        <v>28</v>
      </c>
    </row>
    <row r="4854" spans="1:40" x14ac:dyDescent="0.25">
      <c r="A4854" t="s">
        <v>1914</v>
      </c>
      <c r="B4854" t="s">
        <v>886</v>
      </c>
      <c r="C4854" t="s">
        <v>627</v>
      </c>
      <c r="D4854" t="s">
        <v>1070</v>
      </c>
      <c r="E4854" s="4">
        <v>74775</v>
      </c>
      <c r="F4854" s="4" t="s">
        <v>1071</v>
      </c>
      <c r="G4854" s="4" t="s">
        <v>1072</v>
      </c>
      <c r="H4854" t="str">
        <f>CONCATENATE(Source[[#This Row],[Subject]],TRIM(Source[[#This Row],[Course]]))</f>
        <v>CMST1A</v>
      </c>
      <c r="I4854" t="str">
        <f>VLOOKUP(Source[[#This Row],[SubjCrse]],'Courses and Categories'!$E$2:$G$1816,3,FALSE)</f>
        <v>Credit General Education</v>
      </c>
      <c r="J4854">
        <v>932</v>
      </c>
      <c r="K4854" t="s">
        <v>1073</v>
      </c>
      <c r="L4854" t="s">
        <v>87</v>
      </c>
      <c r="M4854" t="s">
        <v>897</v>
      </c>
      <c r="N4854" t="s">
        <v>42</v>
      </c>
      <c r="O4854" t="s">
        <v>42</v>
      </c>
      <c r="P4854" t="s">
        <v>42</v>
      </c>
      <c r="Q4854" t="s">
        <v>42</v>
      </c>
      <c r="S4854" t="s">
        <v>134</v>
      </c>
      <c r="T4854" t="s">
        <v>44</v>
      </c>
      <c r="U4854" s="1">
        <v>43711</v>
      </c>
      <c r="V4854" s="1">
        <v>43819</v>
      </c>
      <c r="W4854" t="s">
        <v>1080</v>
      </c>
      <c r="X4854" t="s">
        <v>899</v>
      </c>
      <c r="Y4854">
        <v>42</v>
      </c>
      <c r="Z4854">
        <v>42</v>
      </c>
      <c r="AA4854">
        <v>35</v>
      </c>
      <c r="AB4854">
        <v>120</v>
      </c>
      <c r="AD4854">
        <f>IF(ISBLANK(Source[[#This Row],[CrosslistID]]),1,1/COUNTIFS(Source[CrosslistID],Source[[#This Row],[CrosslistID]],Source[TermDesc],Source[[#This Row],[TermDesc]]))</f>
        <v>1</v>
      </c>
      <c r="AG4854">
        <v>0</v>
      </c>
      <c r="AH4854">
        <v>120</v>
      </c>
      <c r="AI4854">
        <v>4.0999999999999996</v>
      </c>
      <c r="AJ4854">
        <v>4.2</v>
      </c>
      <c r="AK4854">
        <v>0.2</v>
      </c>
      <c r="AL48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54">
        <f>IF(AND(Source[[#This Row],[Credit_Noncredit]]="Noncredit",Source[[#This Row],[FTEF]]&gt;0),Source[[#This Row],[NC XLST FTES]]*525/(437.5*Source[[#This Row],[FTEF]]),0)</f>
        <v>0</v>
      </c>
      <c r="AN4854">
        <f>IF(Source[[#This Row],[Credit_Noncredit]]="Credit",Source[[#This Row],[Census Enrollment]],Source[[#This Row],[Noncredit Avg. Attendance]])</f>
        <v>42</v>
      </c>
    </row>
    <row r="4855" spans="1:40" x14ac:dyDescent="0.25">
      <c r="A4855" t="s">
        <v>1914</v>
      </c>
      <c r="B4855" t="s">
        <v>886</v>
      </c>
      <c r="C4855" t="s">
        <v>627</v>
      </c>
      <c r="D4855" t="s">
        <v>1070</v>
      </c>
      <c r="E4855" s="4">
        <v>78114</v>
      </c>
      <c r="F4855" s="4" t="s">
        <v>1071</v>
      </c>
      <c r="G4855" s="4" t="s">
        <v>1072</v>
      </c>
      <c r="H4855" t="str">
        <f>CONCATENATE(Source[[#This Row],[Subject]],TRIM(Source[[#This Row],[Course]]))</f>
        <v>CMST1A</v>
      </c>
      <c r="I4855" t="str">
        <f>VLOOKUP(Source[[#This Row],[SubjCrse]],'Courses and Categories'!$E$2:$G$1816,3,FALSE)</f>
        <v>Credit General Education</v>
      </c>
      <c r="J4855">
        <v>933</v>
      </c>
      <c r="K4855" t="s">
        <v>1073</v>
      </c>
      <c r="L4855" t="s">
        <v>87</v>
      </c>
      <c r="M4855" t="s">
        <v>897</v>
      </c>
      <c r="N4855" t="s">
        <v>42</v>
      </c>
      <c r="O4855" t="s">
        <v>42</v>
      </c>
      <c r="P4855" t="s">
        <v>42</v>
      </c>
      <c r="Q4855" t="s">
        <v>42</v>
      </c>
      <c r="S4855" t="s">
        <v>134</v>
      </c>
      <c r="T4855" t="s">
        <v>44</v>
      </c>
      <c r="U4855" s="1">
        <v>43711</v>
      </c>
      <c r="V4855" s="1">
        <v>43819</v>
      </c>
      <c r="W4855" t="s">
        <v>1080</v>
      </c>
      <c r="X4855" t="s">
        <v>899</v>
      </c>
      <c r="Y4855">
        <v>41</v>
      </c>
      <c r="Z4855">
        <v>40</v>
      </c>
      <c r="AA4855">
        <v>35</v>
      </c>
      <c r="AB4855">
        <v>114.28570000000001</v>
      </c>
      <c r="AD4855">
        <f>IF(ISBLANK(Source[[#This Row],[CrosslistID]]),1,1/COUNTIFS(Source[CrosslistID],Source[[#This Row],[CrosslistID]],Source[TermDesc],Source[[#This Row],[TermDesc]]))</f>
        <v>1</v>
      </c>
      <c r="AG4855">
        <v>0</v>
      </c>
      <c r="AH4855">
        <v>114.28570000000001</v>
      </c>
      <c r="AI4855">
        <v>4</v>
      </c>
      <c r="AJ4855">
        <v>4.0999999999999996</v>
      </c>
      <c r="AK4855">
        <v>0.2</v>
      </c>
      <c r="AL48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55">
        <f>IF(AND(Source[[#This Row],[Credit_Noncredit]]="Noncredit",Source[[#This Row],[FTEF]]&gt;0),Source[[#This Row],[NC XLST FTES]]*525/(437.5*Source[[#This Row],[FTEF]]),0)</f>
        <v>0</v>
      </c>
      <c r="AN4855">
        <f>IF(Source[[#This Row],[Credit_Noncredit]]="Credit",Source[[#This Row],[Census Enrollment]],Source[[#This Row],[Noncredit Avg. Attendance]])</f>
        <v>41</v>
      </c>
    </row>
    <row r="4856" spans="1:40" x14ac:dyDescent="0.25">
      <c r="A4856" t="s">
        <v>1914</v>
      </c>
      <c r="B4856" t="s">
        <v>886</v>
      </c>
      <c r="C4856" t="s">
        <v>627</v>
      </c>
      <c r="D4856" t="s">
        <v>1070</v>
      </c>
      <c r="E4856" s="4">
        <v>78113</v>
      </c>
      <c r="F4856" s="4" t="s">
        <v>1071</v>
      </c>
      <c r="G4856" s="4" t="s">
        <v>1072</v>
      </c>
      <c r="H4856" t="str">
        <f>CONCATENATE(Source[[#This Row],[Subject]],TRIM(Source[[#This Row],[Course]]))</f>
        <v>CMST1A</v>
      </c>
      <c r="I4856" t="str">
        <f>VLOOKUP(Source[[#This Row],[SubjCrse]],'Courses and Categories'!$E$2:$G$1816,3,FALSE)</f>
        <v>Credit General Education</v>
      </c>
      <c r="J4856">
        <v>934</v>
      </c>
      <c r="K4856" t="s">
        <v>1073</v>
      </c>
      <c r="L4856" t="s">
        <v>87</v>
      </c>
      <c r="M4856" t="s">
        <v>897</v>
      </c>
      <c r="N4856" t="s">
        <v>42</v>
      </c>
      <c r="O4856" t="s">
        <v>42</v>
      </c>
      <c r="P4856" t="s">
        <v>42</v>
      </c>
      <c r="Q4856" t="s">
        <v>42</v>
      </c>
      <c r="S4856" t="s">
        <v>134</v>
      </c>
      <c r="T4856" t="s">
        <v>44</v>
      </c>
      <c r="U4856" s="1">
        <v>43759</v>
      </c>
      <c r="V4856" s="1">
        <v>43819</v>
      </c>
      <c r="W4856" t="s">
        <v>1080</v>
      </c>
      <c r="X4856" t="s">
        <v>899</v>
      </c>
      <c r="Y4856">
        <v>46</v>
      </c>
      <c r="Z4856">
        <v>40</v>
      </c>
      <c r="AA4856">
        <v>35</v>
      </c>
      <c r="AB4856">
        <v>114.28570000000001</v>
      </c>
      <c r="AD4856">
        <f>IF(ISBLANK(Source[[#This Row],[CrosslistID]]),1,1/COUNTIFS(Source[CrosslistID],Source[[#This Row],[CrosslistID]],Source[TermDesc],Source[[#This Row],[TermDesc]]))</f>
        <v>1</v>
      </c>
      <c r="AG4856">
        <v>0</v>
      </c>
      <c r="AH4856">
        <v>114.28570000000001</v>
      </c>
      <c r="AI4856">
        <v>4.5</v>
      </c>
      <c r="AJ4856">
        <v>4.5999999999999996</v>
      </c>
      <c r="AK4856">
        <v>0.2</v>
      </c>
      <c r="AL48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56">
        <f>IF(AND(Source[[#This Row],[Credit_Noncredit]]="Noncredit",Source[[#This Row],[FTEF]]&gt;0),Source[[#This Row],[NC XLST FTES]]*525/(437.5*Source[[#This Row],[FTEF]]),0)</f>
        <v>0</v>
      </c>
      <c r="AN4856">
        <f>IF(Source[[#This Row],[Credit_Noncredit]]="Credit",Source[[#This Row],[Census Enrollment]],Source[[#This Row],[Noncredit Avg. Attendance]])</f>
        <v>46</v>
      </c>
    </row>
    <row r="4857" spans="1:40" x14ac:dyDescent="0.25">
      <c r="A4857" t="s">
        <v>1914</v>
      </c>
      <c r="B4857" t="s">
        <v>886</v>
      </c>
      <c r="C4857" t="s">
        <v>627</v>
      </c>
      <c r="D4857" t="s">
        <v>1070</v>
      </c>
      <c r="E4857" s="4">
        <v>72743</v>
      </c>
      <c r="F4857" s="4" t="s">
        <v>1071</v>
      </c>
      <c r="G4857" s="4" t="s">
        <v>1072</v>
      </c>
      <c r="H4857" t="str">
        <f>CONCATENATE(Source[[#This Row],[Subject]],TRIM(Source[[#This Row],[Course]]))</f>
        <v>CMST1A</v>
      </c>
      <c r="I4857" t="str">
        <f>VLOOKUP(Source[[#This Row],[SubjCrse]],'Courses and Categories'!$E$2:$G$1816,3,FALSE)</f>
        <v>Credit General Education</v>
      </c>
      <c r="J4857">
        <v>961</v>
      </c>
      <c r="K4857" t="s">
        <v>1073</v>
      </c>
      <c r="L4857" t="s">
        <v>87</v>
      </c>
      <c r="M4857" t="s">
        <v>897</v>
      </c>
      <c r="N4857" t="s">
        <v>42</v>
      </c>
      <c r="O4857" t="s">
        <v>42</v>
      </c>
      <c r="P4857" t="s">
        <v>42</v>
      </c>
      <c r="Q4857" t="s">
        <v>42</v>
      </c>
      <c r="S4857" t="s">
        <v>134</v>
      </c>
      <c r="T4857" t="s">
        <v>44</v>
      </c>
      <c r="U4857" s="1">
        <v>43711</v>
      </c>
      <c r="V4857" s="1">
        <v>43819</v>
      </c>
      <c r="W4857" t="s">
        <v>1080</v>
      </c>
      <c r="X4857" t="s">
        <v>899</v>
      </c>
      <c r="Y4857">
        <v>27</v>
      </c>
      <c r="Z4857">
        <v>25</v>
      </c>
      <c r="AA4857">
        <v>35</v>
      </c>
      <c r="AB4857">
        <v>71.428600000000003</v>
      </c>
      <c r="AD4857">
        <f>IF(ISBLANK(Source[[#This Row],[CrosslistID]]),1,1/COUNTIFS(Source[CrosslistID],Source[[#This Row],[CrosslistID]],Source[TermDesc],Source[[#This Row],[TermDesc]]))</f>
        <v>1</v>
      </c>
      <c r="AG4857">
        <v>0</v>
      </c>
      <c r="AH4857">
        <v>71.428600000000003</v>
      </c>
      <c r="AI4857">
        <v>2.6</v>
      </c>
      <c r="AJ4857">
        <v>2.7</v>
      </c>
      <c r="AK4857">
        <v>0.2</v>
      </c>
      <c r="AL48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57">
        <f>IF(AND(Source[[#This Row],[Credit_Noncredit]]="Noncredit",Source[[#This Row],[FTEF]]&gt;0),Source[[#This Row],[NC XLST FTES]]*525/(437.5*Source[[#This Row],[FTEF]]),0)</f>
        <v>0</v>
      </c>
      <c r="AN4857">
        <f>IF(Source[[#This Row],[Credit_Noncredit]]="Credit",Source[[#This Row],[Census Enrollment]],Source[[#This Row],[Noncredit Avg. Attendance]])</f>
        <v>27</v>
      </c>
    </row>
    <row r="4858" spans="1:40" x14ac:dyDescent="0.25">
      <c r="A4858" t="s">
        <v>1914</v>
      </c>
      <c r="B4858" t="s">
        <v>886</v>
      </c>
      <c r="C4858" t="s">
        <v>627</v>
      </c>
      <c r="D4858" t="s">
        <v>1070</v>
      </c>
      <c r="E4858" s="4">
        <v>72523</v>
      </c>
      <c r="F4858" s="4" t="s">
        <v>1071</v>
      </c>
      <c r="G4858" s="4">
        <v>2</v>
      </c>
      <c r="H4858" t="str">
        <f>CONCATENATE(Source[[#This Row],[Subject]],TRIM(Source[[#This Row],[Course]]))</f>
        <v>CMST2</v>
      </c>
      <c r="I4858" t="str">
        <f>VLOOKUP(Source[[#This Row],[SubjCrse]],'Courses and Categories'!$E$2:$G$1816,3,FALSE)</f>
        <v>Credit General Education</v>
      </c>
      <c r="J4858">
        <v>1</v>
      </c>
      <c r="K4858" t="s">
        <v>2361</v>
      </c>
      <c r="L4858" t="s">
        <v>39</v>
      </c>
      <c r="M4858" t="s">
        <v>903</v>
      </c>
      <c r="N4858" t="s">
        <v>59</v>
      </c>
      <c r="O4858">
        <v>930</v>
      </c>
      <c r="P4858">
        <v>1100</v>
      </c>
      <c r="Q4858" t="s">
        <v>422</v>
      </c>
      <c r="R4858">
        <v>213</v>
      </c>
      <c r="S4858" t="s">
        <v>134</v>
      </c>
      <c r="T4858" t="s">
        <v>44</v>
      </c>
      <c r="U4858" s="1">
        <v>43711</v>
      </c>
      <c r="V4858" s="1">
        <v>43819</v>
      </c>
      <c r="W4858" t="s">
        <v>2359</v>
      </c>
      <c r="X4858" t="s">
        <v>905</v>
      </c>
      <c r="Y4858">
        <v>21</v>
      </c>
      <c r="Z4858">
        <v>16</v>
      </c>
      <c r="AA4858">
        <v>30</v>
      </c>
      <c r="AB4858">
        <v>53.333300000000001</v>
      </c>
      <c r="AD4858">
        <f>IF(ISBLANK(Source[[#This Row],[CrosslistID]]),1,1/COUNTIFS(Source[CrosslistID],Source[[#This Row],[CrosslistID]],Source[TermDesc],Source[[#This Row],[TermDesc]]))</f>
        <v>1</v>
      </c>
      <c r="AG4858">
        <v>0</v>
      </c>
      <c r="AH4858">
        <v>53.333300000000001</v>
      </c>
      <c r="AI4858">
        <v>1.954</v>
      </c>
      <c r="AJ4858">
        <v>2.1597</v>
      </c>
      <c r="AK4858">
        <v>0.2</v>
      </c>
      <c r="AL48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58">
        <f>IF(AND(Source[[#This Row],[Credit_Noncredit]]="Noncredit",Source[[#This Row],[FTEF]]&gt;0),Source[[#This Row],[NC XLST FTES]]*525/(437.5*Source[[#This Row],[FTEF]]),0)</f>
        <v>0</v>
      </c>
      <c r="AN4858">
        <f>IF(Source[[#This Row],[Credit_Noncredit]]="Credit",Source[[#This Row],[Census Enrollment]],Source[[#This Row],[Noncredit Avg. Attendance]])</f>
        <v>21</v>
      </c>
    </row>
    <row r="4859" spans="1:40" x14ac:dyDescent="0.25">
      <c r="A4859" t="s">
        <v>1914</v>
      </c>
      <c r="B4859" t="s">
        <v>886</v>
      </c>
      <c r="C4859" t="s">
        <v>627</v>
      </c>
      <c r="D4859" t="s">
        <v>1070</v>
      </c>
      <c r="E4859" s="4">
        <v>78115</v>
      </c>
      <c r="F4859" s="4" t="s">
        <v>1071</v>
      </c>
      <c r="G4859" s="4">
        <v>2</v>
      </c>
      <c r="H4859" t="str">
        <f>CONCATENATE(Source[[#This Row],[Subject]],TRIM(Source[[#This Row],[Course]]))</f>
        <v>CMST2</v>
      </c>
      <c r="I4859" t="str">
        <f>VLOOKUP(Source[[#This Row],[SubjCrse]],'Courses and Categories'!$E$2:$G$1816,3,FALSE)</f>
        <v>Credit General Education</v>
      </c>
      <c r="J4859">
        <v>931</v>
      </c>
      <c r="K4859" t="s">
        <v>2361</v>
      </c>
      <c r="L4859" t="s">
        <v>87</v>
      </c>
      <c r="M4859" t="s">
        <v>897</v>
      </c>
      <c r="N4859" t="s">
        <v>42</v>
      </c>
      <c r="O4859" t="s">
        <v>42</v>
      </c>
      <c r="P4859" t="s">
        <v>42</v>
      </c>
      <c r="Q4859" t="s">
        <v>42</v>
      </c>
      <c r="S4859" t="s">
        <v>134</v>
      </c>
      <c r="T4859" t="s">
        <v>44</v>
      </c>
      <c r="U4859" s="1">
        <v>43711</v>
      </c>
      <c r="V4859" s="1">
        <v>43819</v>
      </c>
      <c r="W4859" t="s">
        <v>1077</v>
      </c>
      <c r="X4859" t="s">
        <v>899</v>
      </c>
      <c r="Y4859">
        <v>20</v>
      </c>
      <c r="Z4859">
        <v>17</v>
      </c>
      <c r="AA4859">
        <v>35</v>
      </c>
      <c r="AB4859">
        <v>48.571399999999997</v>
      </c>
      <c r="AD4859">
        <f>IF(ISBLANK(Source[[#This Row],[CrosslistID]]),1,1/COUNTIFS(Source[CrosslistID],Source[[#This Row],[CrosslistID]],Source[TermDesc],Source[[#This Row],[TermDesc]]))</f>
        <v>1</v>
      </c>
      <c r="AG4859">
        <v>0</v>
      </c>
      <c r="AH4859">
        <v>48.571399999999997</v>
      </c>
      <c r="AI4859">
        <v>1.8</v>
      </c>
      <c r="AJ4859">
        <v>2</v>
      </c>
      <c r="AK4859">
        <v>0.2</v>
      </c>
      <c r="AL48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59">
        <f>IF(AND(Source[[#This Row],[Credit_Noncredit]]="Noncredit",Source[[#This Row],[FTEF]]&gt;0),Source[[#This Row],[NC XLST FTES]]*525/(437.5*Source[[#This Row],[FTEF]]),0)</f>
        <v>0</v>
      </c>
      <c r="AN4859">
        <f>IF(Source[[#This Row],[Credit_Noncredit]]="Credit",Source[[#This Row],[Census Enrollment]],Source[[#This Row],[Noncredit Avg. Attendance]])</f>
        <v>20</v>
      </c>
    </row>
    <row r="4860" spans="1:40" x14ac:dyDescent="0.25">
      <c r="A4860" t="s">
        <v>1914</v>
      </c>
      <c r="B4860" t="s">
        <v>886</v>
      </c>
      <c r="C4860" t="s">
        <v>627</v>
      </c>
      <c r="D4860" t="s">
        <v>1070</v>
      </c>
      <c r="E4860" s="4">
        <v>75625</v>
      </c>
      <c r="F4860" s="4" t="s">
        <v>1071</v>
      </c>
      <c r="G4860" s="4">
        <v>3</v>
      </c>
      <c r="H4860" t="str">
        <f>CONCATENATE(Source[[#This Row],[Subject]],TRIM(Source[[#This Row],[Course]]))</f>
        <v>CMST3</v>
      </c>
      <c r="I4860" t="str">
        <f>VLOOKUP(Source[[#This Row],[SubjCrse]],'Courses and Categories'!$E$2:$G$1816,3,FALSE)</f>
        <v>Credit General Education</v>
      </c>
      <c r="J4860">
        <v>1</v>
      </c>
      <c r="K4860" t="s">
        <v>1081</v>
      </c>
      <c r="L4860" t="s">
        <v>39</v>
      </c>
      <c r="M4860" t="s">
        <v>903</v>
      </c>
      <c r="N4860" t="s">
        <v>105</v>
      </c>
      <c r="O4860">
        <v>930</v>
      </c>
      <c r="P4860">
        <v>1100</v>
      </c>
      <c r="Q4860" t="s">
        <v>240</v>
      </c>
      <c r="R4860">
        <v>268</v>
      </c>
      <c r="S4860" t="s">
        <v>134</v>
      </c>
      <c r="T4860" t="s">
        <v>44</v>
      </c>
      <c r="U4860" s="1">
        <v>43712</v>
      </c>
      <c r="V4860" s="1">
        <v>43819</v>
      </c>
      <c r="W4860" t="s">
        <v>1078</v>
      </c>
      <c r="X4860" t="s">
        <v>905</v>
      </c>
      <c r="Y4860">
        <v>31</v>
      </c>
      <c r="Z4860">
        <v>29</v>
      </c>
      <c r="AA4860">
        <v>30</v>
      </c>
      <c r="AB4860">
        <v>96.666700000000006</v>
      </c>
      <c r="AD4860">
        <f>IF(ISBLANK(Source[[#This Row],[CrosslistID]]),1,1/COUNTIFS(Source[CrosslistID],Source[[#This Row],[CrosslistID]],Source[TermDesc],Source[[#This Row],[TermDesc]]))</f>
        <v>1</v>
      </c>
      <c r="AG4860">
        <v>0</v>
      </c>
      <c r="AH4860">
        <v>96.666700000000006</v>
      </c>
      <c r="AI4860">
        <v>2.88</v>
      </c>
      <c r="AJ4860">
        <v>3.1886000000000001</v>
      </c>
      <c r="AK4860">
        <v>0.2</v>
      </c>
      <c r="AL48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60">
        <f>IF(AND(Source[[#This Row],[Credit_Noncredit]]="Noncredit",Source[[#This Row],[FTEF]]&gt;0),Source[[#This Row],[NC XLST FTES]]*525/(437.5*Source[[#This Row],[FTEF]]),0)</f>
        <v>0</v>
      </c>
      <c r="AN4860">
        <f>IF(Source[[#This Row],[Credit_Noncredit]]="Credit",Source[[#This Row],[Census Enrollment]],Source[[#This Row],[Noncredit Avg. Attendance]])</f>
        <v>31</v>
      </c>
    </row>
    <row r="4861" spans="1:40" x14ac:dyDescent="0.25">
      <c r="A4861" t="s">
        <v>1914</v>
      </c>
      <c r="B4861" t="s">
        <v>886</v>
      </c>
      <c r="C4861" t="s">
        <v>627</v>
      </c>
      <c r="D4861" t="s">
        <v>1070</v>
      </c>
      <c r="E4861" s="4">
        <v>79143</v>
      </c>
      <c r="F4861" s="4" t="s">
        <v>1071</v>
      </c>
      <c r="G4861" s="4">
        <v>3</v>
      </c>
      <c r="H4861" t="str">
        <f>CONCATENATE(Source[[#This Row],[Subject]],TRIM(Source[[#This Row],[Course]]))</f>
        <v>CMST3</v>
      </c>
      <c r="I4861" t="str">
        <f>VLOOKUP(Source[[#This Row],[SubjCrse]],'Courses and Categories'!$E$2:$G$1816,3,FALSE)</f>
        <v>Credit General Education</v>
      </c>
      <c r="J4861">
        <v>3</v>
      </c>
      <c r="K4861" t="s">
        <v>1081</v>
      </c>
      <c r="L4861" t="s">
        <v>39</v>
      </c>
      <c r="M4861" t="s">
        <v>903</v>
      </c>
      <c r="N4861" t="s">
        <v>1726</v>
      </c>
      <c r="O4861">
        <v>1130</v>
      </c>
      <c r="P4861">
        <v>1400</v>
      </c>
      <c r="Q4861" t="s">
        <v>1012</v>
      </c>
      <c r="S4861" t="s">
        <v>134</v>
      </c>
      <c r="T4861" t="s">
        <v>44</v>
      </c>
      <c r="U4861" s="1">
        <v>43769</v>
      </c>
      <c r="V4861" s="1">
        <v>43812</v>
      </c>
      <c r="W4861" t="s">
        <v>2362</v>
      </c>
      <c r="X4861" t="s">
        <v>905</v>
      </c>
      <c r="Y4861">
        <v>11</v>
      </c>
      <c r="Z4861">
        <v>11</v>
      </c>
      <c r="AA4861">
        <v>30</v>
      </c>
      <c r="AB4861">
        <v>36.666699999999999</v>
      </c>
      <c r="AD4861">
        <f>IF(ISBLANK(Source[[#This Row],[CrosslistID]]),1,1/COUNTIFS(Source[CrosslistID],Source[[#This Row],[CrosslistID]],Source[TermDesc],Source[[#This Row],[TermDesc]]))</f>
        <v>1</v>
      </c>
      <c r="AG4861">
        <v>0</v>
      </c>
      <c r="AH4861">
        <v>36.666699999999999</v>
      </c>
      <c r="AI4861">
        <v>1.349</v>
      </c>
      <c r="AJ4861">
        <v>1.349</v>
      </c>
      <c r="AK4861">
        <v>0.2</v>
      </c>
      <c r="AL48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61">
        <f>IF(AND(Source[[#This Row],[Credit_Noncredit]]="Noncredit",Source[[#This Row],[FTEF]]&gt;0),Source[[#This Row],[NC XLST FTES]]*525/(437.5*Source[[#This Row],[FTEF]]),0)</f>
        <v>0</v>
      </c>
      <c r="AN4861">
        <f>IF(Source[[#This Row],[Credit_Noncredit]]="Credit",Source[[#This Row],[Census Enrollment]],Source[[#This Row],[Noncredit Avg. Attendance]])</f>
        <v>11</v>
      </c>
    </row>
    <row r="4862" spans="1:40" x14ac:dyDescent="0.25">
      <c r="A4862" t="s">
        <v>1914</v>
      </c>
      <c r="B4862" t="s">
        <v>886</v>
      </c>
      <c r="C4862" t="s">
        <v>627</v>
      </c>
      <c r="D4862" t="s">
        <v>1070</v>
      </c>
      <c r="E4862" s="4">
        <v>71881</v>
      </c>
      <c r="F4862" s="4" t="s">
        <v>1071</v>
      </c>
      <c r="G4862" s="4">
        <v>3</v>
      </c>
      <c r="H4862" t="str">
        <f>CONCATENATE(Source[[#This Row],[Subject]],TRIM(Source[[#This Row],[Course]]))</f>
        <v>CMST3</v>
      </c>
      <c r="I4862" t="str">
        <f>VLOOKUP(Source[[#This Row],[SubjCrse]],'Courses and Categories'!$E$2:$G$1816,3,FALSE)</f>
        <v>Credit General Education</v>
      </c>
      <c r="J4862">
        <v>931</v>
      </c>
      <c r="K4862" t="s">
        <v>1081</v>
      </c>
      <c r="L4862" t="s">
        <v>39</v>
      </c>
      <c r="M4862" t="s">
        <v>897</v>
      </c>
      <c r="N4862" t="s">
        <v>42</v>
      </c>
      <c r="O4862" t="s">
        <v>42</v>
      </c>
      <c r="P4862" t="s">
        <v>42</v>
      </c>
      <c r="Q4862" t="s">
        <v>42</v>
      </c>
      <c r="S4862" t="s">
        <v>134</v>
      </c>
      <c r="T4862" t="s">
        <v>44</v>
      </c>
      <c r="U4862" s="1">
        <v>43759</v>
      </c>
      <c r="V4862" s="1">
        <v>43819</v>
      </c>
      <c r="W4862" t="s">
        <v>2362</v>
      </c>
      <c r="X4862" t="s">
        <v>1450</v>
      </c>
      <c r="Y4862">
        <v>31</v>
      </c>
      <c r="Z4862">
        <v>20</v>
      </c>
      <c r="AA4862">
        <v>35</v>
      </c>
      <c r="AB4862">
        <v>57.142899999999997</v>
      </c>
      <c r="AD4862">
        <f>IF(ISBLANK(Source[[#This Row],[CrosslistID]]),1,1/COUNTIFS(Source[CrosslistID],Source[[#This Row],[CrosslistID]],Source[TermDesc],Source[[#This Row],[TermDesc]]))</f>
        <v>1</v>
      </c>
      <c r="AG4862">
        <v>0</v>
      </c>
      <c r="AH4862">
        <v>57.142899999999997</v>
      </c>
      <c r="AI4862">
        <v>3</v>
      </c>
      <c r="AJ4862">
        <v>3.1</v>
      </c>
      <c r="AK4862">
        <v>0.2</v>
      </c>
      <c r="AL48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62">
        <f>IF(AND(Source[[#This Row],[Credit_Noncredit]]="Noncredit",Source[[#This Row],[FTEF]]&gt;0),Source[[#This Row],[NC XLST FTES]]*525/(437.5*Source[[#This Row],[FTEF]]),0)</f>
        <v>0</v>
      </c>
      <c r="AN4862">
        <f>IF(Source[[#This Row],[Credit_Noncredit]]="Credit",Source[[#This Row],[Census Enrollment]],Source[[#This Row],[Noncredit Avg. Attendance]])</f>
        <v>31</v>
      </c>
    </row>
    <row r="4863" spans="1:40" x14ac:dyDescent="0.25">
      <c r="A4863" t="s">
        <v>1914</v>
      </c>
      <c r="B4863" t="s">
        <v>886</v>
      </c>
      <c r="C4863" t="s">
        <v>627</v>
      </c>
      <c r="D4863" t="s">
        <v>1070</v>
      </c>
      <c r="E4863" s="4">
        <v>70962</v>
      </c>
      <c r="F4863" s="4" t="s">
        <v>1071</v>
      </c>
      <c r="G4863" s="4">
        <v>4</v>
      </c>
      <c r="H4863" t="str">
        <f>CONCATENATE(Source[[#This Row],[Subject]],TRIM(Source[[#This Row],[Course]]))</f>
        <v>CMST4</v>
      </c>
      <c r="I4863" t="str">
        <f>VLOOKUP(Source[[#This Row],[SubjCrse]],'Courses and Categories'!$E$2:$G$1816,3,FALSE)</f>
        <v>Credit General Education</v>
      </c>
      <c r="J4863">
        <v>1</v>
      </c>
      <c r="K4863" t="s">
        <v>1082</v>
      </c>
      <c r="L4863" t="s">
        <v>39</v>
      </c>
      <c r="M4863" t="s">
        <v>903</v>
      </c>
      <c r="N4863" t="s">
        <v>105</v>
      </c>
      <c r="O4863">
        <v>1110</v>
      </c>
      <c r="P4863">
        <v>1225</v>
      </c>
      <c r="Q4863" t="s">
        <v>240</v>
      </c>
      <c r="R4863">
        <v>224</v>
      </c>
      <c r="S4863" t="s">
        <v>134</v>
      </c>
      <c r="T4863">
        <v>1</v>
      </c>
      <c r="U4863" s="1">
        <v>43694</v>
      </c>
      <c r="V4863" s="1">
        <v>43819</v>
      </c>
      <c r="W4863" t="s">
        <v>1075</v>
      </c>
      <c r="X4863" t="s">
        <v>1929</v>
      </c>
      <c r="Y4863">
        <v>33</v>
      </c>
      <c r="Z4863">
        <v>32</v>
      </c>
      <c r="AA4863">
        <v>35</v>
      </c>
      <c r="AB4863">
        <v>91.428600000000003</v>
      </c>
      <c r="AD4863">
        <f>IF(ISBLANK(Source[[#This Row],[CrosslistID]]),1,1/COUNTIFS(Source[CrosslistID],Source[[#This Row],[CrosslistID]],Source[TermDesc],Source[[#This Row],[TermDesc]]))</f>
        <v>1</v>
      </c>
      <c r="AG4863">
        <v>0</v>
      </c>
      <c r="AH4863">
        <v>91.428600000000003</v>
      </c>
      <c r="AI4863">
        <v>3.2</v>
      </c>
      <c r="AJ4863">
        <v>3.3</v>
      </c>
      <c r="AK4863">
        <v>0.2</v>
      </c>
      <c r="AL48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63">
        <f>IF(AND(Source[[#This Row],[Credit_Noncredit]]="Noncredit",Source[[#This Row],[FTEF]]&gt;0),Source[[#This Row],[NC XLST FTES]]*525/(437.5*Source[[#This Row],[FTEF]]),0)</f>
        <v>0</v>
      </c>
      <c r="AN4863">
        <f>IF(Source[[#This Row],[Credit_Noncredit]]="Credit",Source[[#This Row],[Census Enrollment]],Source[[#This Row],[Noncredit Avg. Attendance]])</f>
        <v>33</v>
      </c>
    </row>
    <row r="4864" spans="1:40" x14ac:dyDescent="0.25">
      <c r="A4864" t="s">
        <v>1914</v>
      </c>
      <c r="B4864" t="s">
        <v>886</v>
      </c>
      <c r="C4864" t="s">
        <v>627</v>
      </c>
      <c r="D4864" t="s">
        <v>1070</v>
      </c>
      <c r="E4864" s="4">
        <v>76434</v>
      </c>
      <c r="F4864" s="4" t="s">
        <v>1071</v>
      </c>
      <c r="G4864" s="4">
        <v>4</v>
      </c>
      <c r="H4864" t="str">
        <f>CONCATENATE(Source[[#This Row],[Subject]],TRIM(Source[[#This Row],[Course]]))</f>
        <v>CMST4</v>
      </c>
      <c r="I4864" t="str">
        <f>VLOOKUP(Source[[#This Row],[SubjCrse]],'Courses and Categories'!$E$2:$G$1816,3,FALSE)</f>
        <v>Credit General Education</v>
      </c>
      <c r="J4864">
        <v>3</v>
      </c>
      <c r="K4864" t="s">
        <v>1082</v>
      </c>
      <c r="L4864" t="s">
        <v>39</v>
      </c>
      <c r="M4864" t="s">
        <v>903</v>
      </c>
      <c r="N4864" t="s">
        <v>59</v>
      </c>
      <c r="O4864">
        <v>940</v>
      </c>
      <c r="P4864">
        <v>1055</v>
      </c>
      <c r="Q4864" t="s">
        <v>240</v>
      </c>
      <c r="R4864">
        <v>223</v>
      </c>
      <c r="S4864" t="s">
        <v>134</v>
      </c>
      <c r="T4864">
        <v>1</v>
      </c>
      <c r="U4864" s="1">
        <v>43694</v>
      </c>
      <c r="V4864" s="1">
        <v>43819</v>
      </c>
      <c r="W4864" t="s">
        <v>1080</v>
      </c>
      <c r="X4864" t="s">
        <v>1929</v>
      </c>
      <c r="Y4864">
        <v>34</v>
      </c>
      <c r="Z4864">
        <v>33</v>
      </c>
      <c r="AA4864">
        <v>35</v>
      </c>
      <c r="AB4864">
        <v>94.285700000000006</v>
      </c>
      <c r="AD4864">
        <f>IF(ISBLANK(Source[[#This Row],[CrosslistID]]),1,1/COUNTIFS(Source[CrosslistID],Source[[#This Row],[CrosslistID]],Source[TermDesc],Source[[#This Row],[TermDesc]]))</f>
        <v>1</v>
      </c>
      <c r="AG4864">
        <v>0</v>
      </c>
      <c r="AH4864">
        <v>94.285700000000006</v>
      </c>
      <c r="AI4864">
        <v>3.2</v>
      </c>
      <c r="AJ4864">
        <v>3.4</v>
      </c>
      <c r="AK4864">
        <v>0.2</v>
      </c>
      <c r="AL48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64">
        <f>IF(AND(Source[[#This Row],[Credit_Noncredit]]="Noncredit",Source[[#This Row],[FTEF]]&gt;0),Source[[#This Row],[NC XLST FTES]]*525/(437.5*Source[[#This Row],[FTEF]]),0)</f>
        <v>0</v>
      </c>
      <c r="AN4864">
        <f>IF(Source[[#This Row],[Credit_Noncredit]]="Credit",Source[[#This Row],[Census Enrollment]],Source[[#This Row],[Noncredit Avg. Attendance]])</f>
        <v>34</v>
      </c>
    </row>
    <row r="4865" spans="1:40" x14ac:dyDescent="0.25">
      <c r="A4865" t="s">
        <v>1914</v>
      </c>
      <c r="B4865" t="s">
        <v>886</v>
      </c>
      <c r="C4865" t="s">
        <v>627</v>
      </c>
      <c r="D4865" t="s">
        <v>1070</v>
      </c>
      <c r="E4865" s="4">
        <v>77639</v>
      </c>
      <c r="F4865" s="4" t="s">
        <v>1071</v>
      </c>
      <c r="G4865" s="4">
        <v>4</v>
      </c>
      <c r="H4865" t="str">
        <f>CONCATENATE(Source[[#This Row],[Subject]],TRIM(Source[[#This Row],[Course]]))</f>
        <v>CMST4</v>
      </c>
      <c r="I4865" t="str">
        <f>VLOOKUP(Source[[#This Row],[SubjCrse]],'Courses and Categories'!$E$2:$G$1816,3,FALSE)</f>
        <v>Credit General Education</v>
      </c>
      <c r="J4865">
        <v>831</v>
      </c>
      <c r="K4865" t="s">
        <v>1082</v>
      </c>
      <c r="L4865" t="s">
        <v>87</v>
      </c>
      <c r="M4865" t="s">
        <v>897</v>
      </c>
      <c r="N4865" t="s">
        <v>42</v>
      </c>
      <c r="O4865" t="s">
        <v>42</v>
      </c>
      <c r="P4865" t="s">
        <v>42</v>
      </c>
      <c r="Q4865" t="s">
        <v>42</v>
      </c>
      <c r="S4865" t="s">
        <v>134</v>
      </c>
      <c r="T4865">
        <v>1</v>
      </c>
      <c r="U4865" s="1">
        <v>43694</v>
      </c>
      <c r="V4865" s="1">
        <v>43819</v>
      </c>
      <c r="W4865" t="s">
        <v>1076</v>
      </c>
      <c r="X4865" t="s">
        <v>1450</v>
      </c>
      <c r="Y4865">
        <v>30</v>
      </c>
      <c r="Z4865">
        <v>29</v>
      </c>
      <c r="AA4865">
        <v>35</v>
      </c>
      <c r="AB4865">
        <v>82.857100000000003</v>
      </c>
      <c r="AD4865">
        <f>IF(ISBLANK(Source[[#This Row],[CrosslistID]]),1,1/COUNTIFS(Source[CrosslistID],Source[[#This Row],[CrosslistID]],Source[TermDesc],Source[[#This Row],[TermDesc]]))</f>
        <v>1</v>
      </c>
      <c r="AG4865">
        <v>0</v>
      </c>
      <c r="AH4865">
        <v>82.857100000000003</v>
      </c>
      <c r="AI4865">
        <v>3</v>
      </c>
      <c r="AJ4865">
        <v>3</v>
      </c>
      <c r="AK4865">
        <v>0.2</v>
      </c>
      <c r="AL48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65">
        <f>IF(AND(Source[[#This Row],[Credit_Noncredit]]="Noncredit",Source[[#This Row],[FTEF]]&gt;0),Source[[#This Row],[NC XLST FTES]]*525/(437.5*Source[[#This Row],[FTEF]]),0)</f>
        <v>0</v>
      </c>
      <c r="AN4865">
        <f>IF(Source[[#This Row],[Credit_Noncredit]]="Credit",Source[[#This Row],[Census Enrollment]],Source[[#This Row],[Noncredit Avg. Attendance]])</f>
        <v>30</v>
      </c>
    </row>
    <row r="4866" spans="1:40" x14ac:dyDescent="0.25">
      <c r="A4866" t="s">
        <v>1914</v>
      </c>
      <c r="B4866" t="s">
        <v>886</v>
      </c>
      <c r="C4866" t="s">
        <v>627</v>
      </c>
      <c r="D4866" t="s">
        <v>1070</v>
      </c>
      <c r="E4866" s="4">
        <v>78116</v>
      </c>
      <c r="F4866" s="4" t="s">
        <v>1071</v>
      </c>
      <c r="G4866" s="4">
        <v>6</v>
      </c>
      <c r="H4866" t="str">
        <f>CONCATENATE(Source[[#This Row],[Subject]],TRIM(Source[[#This Row],[Course]]))</f>
        <v>CMST6</v>
      </c>
      <c r="I4866" t="str">
        <f>VLOOKUP(Source[[#This Row],[SubjCrse]],'Courses and Categories'!$E$2:$G$1816,3,FALSE)</f>
        <v>Credit General Education</v>
      </c>
      <c r="J4866">
        <v>1</v>
      </c>
      <c r="K4866" t="s">
        <v>540</v>
      </c>
      <c r="L4866" t="s">
        <v>39</v>
      </c>
      <c r="M4866" t="s">
        <v>903</v>
      </c>
      <c r="N4866" t="s">
        <v>59</v>
      </c>
      <c r="O4866">
        <v>1310</v>
      </c>
      <c r="P4866">
        <v>1440</v>
      </c>
      <c r="Q4866" t="s">
        <v>240</v>
      </c>
      <c r="R4866">
        <v>269</v>
      </c>
      <c r="S4866" t="s">
        <v>134</v>
      </c>
      <c r="T4866" t="s">
        <v>44</v>
      </c>
      <c r="U4866" s="1">
        <v>43711</v>
      </c>
      <c r="V4866" s="1">
        <v>43819</v>
      </c>
      <c r="W4866" t="s">
        <v>1085</v>
      </c>
      <c r="X4866" t="s">
        <v>905</v>
      </c>
      <c r="Y4866">
        <v>27</v>
      </c>
      <c r="Z4866">
        <v>23</v>
      </c>
      <c r="AA4866">
        <v>30</v>
      </c>
      <c r="AB4866">
        <v>76.666700000000006</v>
      </c>
      <c r="AD4866">
        <f>IF(ISBLANK(Source[[#This Row],[CrosslistID]]),1,1/COUNTIFS(Source[CrosslistID],Source[[#This Row],[CrosslistID]],Source[TermDesc],Source[[#This Row],[TermDesc]]))</f>
        <v>1</v>
      </c>
      <c r="AG4866">
        <v>0</v>
      </c>
      <c r="AH4866">
        <v>76.666700000000006</v>
      </c>
      <c r="AI4866">
        <v>2.5710000000000002</v>
      </c>
      <c r="AJ4866">
        <v>2.7766999999999999</v>
      </c>
      <c r="AK4866">
        <v>0.2</v>
      </c>
      <c r="AL48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66">
        <f>IF(AND(Source[[#This Row],[Credit_Noncredit]]="Noncredit",Source[[#This Row],[FTEF]]&gt;0),Source[[#This Row],[NC XLST FTES]]*525/(437.5*Source[[#This Row],[FTEF]]),0)</f>
        <v>0</v>
      </c>
      <c r="AN4866">
        <f>IF(Source[[#This Row],[Credit_Noncredit]]="Credit",Source[[#This Row],[Census Enrollment]],Source[[#This Row],[Noncredit Avg. Attendance]])</f>
        <v>27</v>
      </c>
    </row>
    <row r="4867" spans="1:40" x14ac:dyDescent="0.25">
      <c r="A4867" t="s">
        <v>1914</v>
      </c>
      <c r="B4867" t="s">
        <v>886</v>
      </c>
      <c r="C4867" t="s">
        <v>627</v>
      </c>
      <c r="D4867" t="s">
        <v>1070</v>
      </c>
      <c r="E4867" s="4">
        <v>77079</v>
      </c>
      <c r="F4867" s="4" t="s">
        <v>1071</v>
      </c>
      <c r="G4867" s="4">
        <v>8</v>
      </c>
      <c r="H4867" t="str">
        <f>CONCATENATE(Source[[#This Row],[Subject]],TRIM(Source[[#This Row],[Course]]))</f>
        <v>CMST8</v>
      </c>
      <c r="I4867" t="str">
        <f>VLOOKUP(Source[[#This Row],[SubjCrse]],'Courses and Categories'!$E$2:$G$1816,3,FALSE)</f>
        <v>Credit General Education</v>
      </c>
      <c r="J4867">
        <v>1</v>
      </c>
      <c r="K4867" t="s">
        <v>2363</v>
      </c>
      <c r="L4867" t="s">
        <v>39</v>
      </c>
      <c r="M4867" t="s">
        <v>903</v>
      </c>
      <c r="N4867" t="s">
        <v>105</v>
      </c>
      <c r="O4867">
        <v>1110</v>
      </c>
      <c r="P4867">
        <v>1225</v>
      </c>
      <c r="Q4867" t="s">
        <v>240</v>
      </c>
      <c r="R4867">
        <v>268</v>
      </c>
      <c r="S4867" t="s">
        <v>134</v>
      </c>
      <c r="T4867">
        <v>1</v>
      </c>
      <c r="U4867" s="1">
        <v>43694</v>
      </c>
      <c r="V4867" s="1">
        <v>43819</v>
      </c>
      <c r="W4867" t="s">
        <v>1078</v>
      </c>
      <c r="X4867" t="s">
        <v>1929</v>
      </c>
      <c r="Y4867">
        <v>38</v>
      </c>
      <c r="Z4867">
        <v>37</v>
      </c>
      <c r="AA4867">
        <v>35</v>
      </c>
      <c r="AB4867">
        <v>105.71429999999999</v>
      </c>
      <c r="AD4867">
        <f>IF(ISBLANK(Source[[#This Row],[CrosslistID]]),1,1/COUNTIFS(Source[CrosslistID],Source[[#This Row],[CrosslistID]],Source[TermDesc],Source[[#This Row],[TermDesc]]))</f>
        <v>1</v>
      </c>
      <c r="AG4867">
        <v>0</v>
      </c>
      <c r="AH4867">
        <v>105.71429999999999</v>
      </c>
      <c r="AI4867">
        <v>3.7</v>
      </c>
      <c r="AJ4867">
        <v>3.8</v>
      </c>
      <c r="AK4867">
        <v>0.2</v>
      </c>
      <c r="AL48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67">
        <f>IF(AND(Source[[#This Row],[Credit_Noncredit]]="Noncredit",Source[[#This Row],[FTEF]]&gt;0),Source[[#This Row],[NC XLST FTES]]*525/(437.5*Source[[#This Row],[FTEF]]),0)</f>
        <v>0</v>
      </c>
      <c r="AN4867">
        <f>IF(Source[[#This Row],[Credit_Noncredit]]="Credit",Source[[#This Row],[Census Enrollment]],Source[[#This Row],[Noncredit Avg. Attendance]])</f>
        <v>38</v>
      </c>
    </row>
    <row r="4868" spans="1:40" x14ac:dyDescent="0.25">
      <c r="A4868" t="s">
        <v>1914</v>
      </c>
      <c r="B4868" t="s">
        <v>886</v>
      </c>
      <c r="C4868" t="s">
        <v>627</v>
      </c>
      <c r="D4868" t="s">
        <v>1070</v>
      </c>
      <c r="E4868" s="4">
        <v>75291</v>
      </c>
      <c r="F4868" s="4" t="s">
        <v>1071</v>
      </c>
      <c r="G4868" s="4">
        <v>20</v>
      </c>
      <c r="H4868" t="str">
        <f>CONCATENATE(Source[[#This Row],[Subject]],TRIM(Source[[#This Row],[Course]]))</f>
        <v>CMST20</v>
      </c>
      <c r="I4868" t="str">
        <f>VLOOKUP(Source[[#This Row],[SubjCrse]],'Courses and Categories'!$E$2:$G$1816,3,FALSE)</f>
        <v>Credit General Education</v>
      </c>
      <c r="J4868">
        <v>1</v>
      </c>
      <c r="K4868" t="s">
        <v>1083</v>
      </c>
      <c r="L4868" t="s">
        <v>39</v>
      </c>
      <c r="M4868" t="s">
        <v>903</v>
      </c>
      <c r="N4868" t="s">
        <v>105</v>
      </c>
      <c r="O4868">
        <v>940</v>
      </c>
      <c r="P4868">
        <v>1055</v>
      </c>
      <c r="Q4868" t="s">
        <v>422</v>
      </c>
      <c r="R4868">
        <v>214</v>
      </c>
      <c r="S4868" t="s">
        <v>134</v>
      </c>
      <c r="T4868">
        <v>1</v>
      </c>
      <c r="U4868" s="1">
        <v>43694</v>
      </c>
      <c r="V4868" s="1">
        <v>43819</v>
      </c>
      <c r="W4868" t="s">
        <v>2358</v>
      </c>
      <c r="X4868" t="s">
        <v>1929</v>
      </c>
      <c r="Y4868">
        <v>27</v>
      </c>
      <c r="Z4868">
        <v>24</v>
      </c>
      <c r="AA4868">
        <v>30</v>
      </c>
      <c r="AB4868">
        <v>80</v>
      </c>
      <c r="AD4868">
        <f>IF(ISBLANK(Source[[#This Row],[CrosslistID]]),1,1/COUNTIFS(Source[CrosslistID],Source[[#This Row],[CrosslistID]],Source[TermDesc],Source[[#This Row],[TermDesc]]))</f>
        <v>1</v>
      </c>
      <c r="AG4868">
        <v>0</v>
      </c>
      <c r="AH4868">
        <v>80</v>
      </c>
      <c r="AI4868">
        <v>2.7</v>
      </c>
      <c r="AJ4868">
        <v>2.7</v>
      </c>
      <c r="AK4868">
        <v>0.2</v>
      </c>
      <c r="AL48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68">
        <f>IF(AND(Source[[#This Row],[Credit_Noncredit]]="Noncredit",Source[[#This Row],[FTEF]]&gt;0),Source[[#This Row],[NC XLST FTES]]*525/(437.5*Source[[#This Row],[FTEF]]),0)</f>
        <v>0</v>
      </c>
      <c r="AN4868">
        <f>IF(Source[[#This Row],[Credit_Noncredit]]="Credit",Source[[#This Row],[Census Enrollment]],Source[[#This Row],[Noncredit Avg. Attendance]])</f>
        <v>27</v>
      </c>
    </row>
    <row r="4869" spans="1:40" x14ac:dyDescent="0.25">
      <c r="A4869" t="s">
        <v>1914</v>
      </c>
      <c r="B4869" t="s">
        <v>886</v>
      </c>
      <c r="C4869" t="s">
        <v>627</v>
      </c>
      <c r="D4869" t="s">
        <v>1070</v>
      </c>
      <c r="E4869" s="4">
        <v>75617</v>
      </c>
      <c r="F4869" s="4" t="s">
        <v>1071</v>
      </c>
      <c r="G4869" s="4">
        <v>20</v>
      </c>
      <c r="H4869" t="str">
        <f>CONCATENATE(Source[[#This Row],[Subject]],TRIM(Source[[#This Row],[Course]]))</f>
        <v>CMST20</v>
      </c>
      <c r="I4869" t="str">
        <f>VLOOKUP(Source[[#This Row],[SubjCrse]],'Courses and Categories'!$E$2:$G$1816,3,FALSE)</f>
        <v>Credit General Education</v>
      </c>
      <c r="J4869">
        <v>2</v>
      </c>
      <c r="K4869" t="s">
        <v>1083</v>
      </c>
      <c r="L4869" t="s">
        <v>39</v>
      </c>
      <c r="M4869" t="s">
        <v>903</v>
      </c>
      <c r="N4869" t="s">
        <v>105</v>
      </c>
      <c r="O4869">
        <v>1110</v>
      </c>
      <c r="P4869">
        <v>1225</v>
      </c>
      <c r="Q4869" t="s">
        <v>233</v>
      </c>
      <c r="R4869">
        <v>316</v>
      </c>
      <c r="S4869" t="s">
        <v>134</v>
      </c>
      <c r="T4869">
        <v>1</v>
      </c>
      <c r="U4869" s="1">
        <v>43694</v>
      </c>
      <c r="V4869" s="1">
        <v>43819</v>
      </c>
      <c r="W4869" t="s">
        <v>1074</v>
      </c>
      <c r="X4869" t="s">
        <v>1929</v>
      </c>
      <c r="Y4869">
        <v>27</v>
      </c>
      <c r="Z4869">
        <v>27</v>
      </c>
      <c r="AA4869">
        <v>30</v>
      </c>
      <c r="AB4869">
        <v>90</v>
      </c>
      <c r="AD4869">
        <f>IF(ISBLANK(Source[[#This Row],[CrosslistID]]),1,1/COUNTIFS(Source[CrosslistID],Source[[#This Row],[CrosslistID]],Source[TermDesc],Source[[#This Row],[TermDesc]]))</f>
        <v>1</v>
      </c>
      <c r="AG4869">
        <v>0</v>
      </c>
      <c r="AH4869">
        <v>90</v>
      </c>
      <c r="AI4869">
        <v>2.7</v>
      </c>
      <c r="AJ4869">
        <v>2.7</v>
      </c>
      <c r="AK4869">
        <v>0.2</v>
      </c>
      <c r="AL48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69">
        <f>IF(AND(Source[[#This Row],[Credit_Noncredit]]="Noncredit",Source[[#This Row],[FTEF]]&gt;0),Source[[#This Row],[NC XLST FTES]]*525/(437.5*Source[[#This Row],[FTEF]]),0)</f>
        <v>0</v>
      </c>
      <c r="AN4869">
        <f>IF(Source[[#This Row],[Credit_Noncredit]]="Credit",Source[[#This Row],[Census Enrollment]],Source[[#This Row],[Noncredit Avg. Attendance]])</f>
        <v>27</v>
      </c>
    </row>
    <row r="4870" spans="1:40" x14ac:dyDescent="0.25">
      <c r="A4870" t="s">
        <v>1914</v>
      </c>
      <c r="B4870" t="s">
        <v>886</v>
      </c>
      <c r="C4870" t="s">
        <v>627</v>
      </c>
      <c r="D4870" t="s">
        <v>1070</v>
      </c>
      <c r="E4870" s="4">
        <v>77231</v>
      </c>
      <c r="F4870" s="4" t="s">
        <v>1071</v>
      </c>
      <c r="G4870" s="4">
        <v>20</v>
      </c>
      <c r="H4870" t="str">
        <f>CONCATENATE(Source[[#This Row],[Subject]],TRIM(Source[[#This Row],[Course]]))</f>
        <v>CMST20</v>
      </c>
      <c r="I4870" t="str">
        <f>VLOOKUP(Source[[#This Row],[SubjCrse]],'Courses and Categories'!$E$2:$G$1816,3,FALSE)</f>
        <v>Credit General Education</v>
      </c>
      <c r="J4870">
        <v>3</v>
      </c>
      <c r="K4870" t="s">
        <v>1083</v>
      </c>
      <c r="L4870" t="s">
        <v>39</v>
      </c>
      <c r="M4870" t="s">
        <v>903</v>
      </c>
      <c r="N4870" t="s">
        <v>59</v>
      </c>
      <c r="O4870">
        <v>940</v>
      </c>
      <c r="P4870">
        <v>1055</v>
      </c>
      <c r="Q4870" t="s">
        <v>240</v>
      </c>
      <c r="R4870">
        <v>257</v>
      </c>
      <c r="S4870" t="s">
        <v>134</v>
      </c>
      <c r="T4870">
        <v>1</v>
      </c>
      <c r="U4870" s="1">
        <v>43694</v>
      </c>
      <c r="V4870" s="1">
        <v>43819</v>
      </c>
      <c r="W4870" t="s">
        <v>1076</v>
      </c>
      <c r="X4870" t="s">
        <v>1929</v>
      </c>
      <c r="Y4870">
        <v>28</v>
      </c>
      <c r="Z4870">
        <v>27</v>
      </c>
      <c r="AA4870">
        <v>30</v>
      </c>
      <c r="AB4870">
        <v>90</v>
      </c>
      <c r="AD4870">
        <f>IF(ISBLANK(Source[[#This Row],[CrosslistID]]),1,1/COUNTIFS(Source[CrosslistID],Source[[#This Row],[CrosslistID]],Source[TermDesc],Source[[#This Row],[TermDesc]]))</f>
        <v>1</v>
      </c>
      <c r="AG4870">
        <v>0</v>
      </c>
      <c r="AH4870">
        <v>90</v>
      </c>
      <c r="AI4870">
        <v>2.7</v>
      </c>
      <c r="AJ4870">
        <v>2.8</v>
      </c>
      <c r="AK4870">
        <v>0.2</v>
      </c>
      <c r="AL48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70">
        <f>IF(AND(Source[[#This Row],[Credit_Noncredit]]="Noncredit",Source[[#This Row],[FTEF]]&gt;0),Source[[#This Row],[NC XLST FTES]]*525/(437.5*Source[[#This Row],[FTEF]]),0)</f>
        <v>0</v>
      </c>
      <c r="AN4870">
        <f>IF(Source[[#This Row],[Credit_Noncredit]]="Credit",Source[[#This Row],[Census Enrollment]],Source[[#This Row],[Noncredit Avg. Attendance]])</f>
        <v>28</v>
      </c>
    </row>
    <row r="4871" spans="1:40" x14ac:dyDescent="0.25">
      <c r="A4871" t="s">
        <v>1914</v>
      </c>
      <c r="B4871" t="s">
        <v>886</v>
      </c>
      <c r="C4871" t="s">
        <v>627</v>
      </c>
      <c r="D4871" t="s">
        <v>1070</v>
      </c>
      <c r="E4871" s="4">
        <v>77232</v>
      </c>
      <c r="F4871" s="4" t="s">
        <v>1071</v>
      </c>
      <c r="G4871" s="4">
        <v>20</v>
      </c>
      <c r="H4871" t="str">
        <f>CONCATENATE(Source[[#This Row],[Subject]],TRIM(Source[[#This Row],[Course]]))</f>
        <v>CMST20</v>
      </c>
      <c r="I4871" t="str">
        <f>VLOOKUP(Source[[#This Row],[SubjCrse]],'Courses and Categories'!$E$2:$G$1816,3,FALSE)</f>
        <v>Credit General Education</v>
      </c>
      <c r="J4871">
        <v>4</v>
      </c>
      <c r="K4871" t="s">
        <v>1083</v>
      </c>
      <c r="L4871" t="s">
        <v>39</v>
      </c>
      <c r="M4871" t="s">
        <v>903</v>
      </c>
      <c r="N4871" t="s">
        <v>59</v>
      </c>
      <c r="O4871">
        <v>1110</v>
      </c>
      <c r="P4871">
        <v>1225</v>
      </c>
      <c r="Q4871" t="s">
        <v>240</v>
      </c>
      <c r="R4871">
        <v>221</v>
      </c>
      <c r="S4871" t="s">
        <v>134</v>
      </c>
      <c r="T4871">
        <v>1</v>
      </c>
      <c r="U4871" s="1">
        <v>43694</v>
      </c>
      <c r="V4871" s="1">
        <v>43819</v>
      </c>
      <c r="W4871" t="s">
        <v>2358</v>
      </c>
      <c r="X4871" t="s">
        <v>1929</v>
      </c>
      <c r="Y4871">
        <v>25</v>
      </c>
      <c r="Z4871">
        <v>18</v>
      </c>
      <c r="AA4871">
        <v>30</v>
      </c>
      <c r="AB4871">
        <v>60</v>
      </c>
      <c r="AD4871">
        <f>IF(ISBLANK(Source[[#This Row],[CrosslistID]]),1,1/COUNTIFS(Source[CrosslistID],Source[[#This Row],[CrosslistID]],Source[TermDesc],Source[[#This Row],[TermDesc]]))</f>
        <v>1</v>
      </c>
      <c r="AG4871">
        <v>0</v>
      </c>
      <c r="AH4871">
        <v>60</v>
      </c>
      <c r="AI4871">
        <v>2.2999999999999998</v>
      </c>
      <c r="AJ4871">
        <v>2.5</v>
      </c>
      <c r="AK4871">
        <v>0.2</v>
      </c>
      <c r="AL48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71">
        <f>IF(AND(Source[[#This Row],[Credit_Noncredit]]="Noncredit",Source[[#This Row],[FTEF]]&gt;0),Source[[#This Row],[NC XLST FTES]]*525/(437.5*Source[[#This Row],[FTEF]]),0)</f>
        <v>0</v>
      </c>
      <c r="AN4871">
        <f>IF(Source[[#This Row],[Credit_Noncredit]]="Credit",Source[[#This Row],[Census Enrollment]],Source[[#This Row],[Noncredit Avg. Attendance]])</f>
        <v>25</v>
      </c>
    </row>
    <row r="4872" spans="1:40" x14ac:dyDescent="0.25">
      <c r="A4872" t="s">
        <v>1914</v>
      </c>
      <c r="B4872" t="s">
        <v>886</v>
      </c>
      <c r="C4872" t="s">
        <v>627</v>
      </c>
      <c r="D4872" t="s">
        <v>1070</v>
      </c>
      <c r="E4872" s="4">
        <v>77233</v>
      </c>
      <c r="F4872" s="4" t="s">
        <v>1071</v>
      </c>
      <c r="G4872" s="4">
        <v>20</v>
      </c>
      <c r="H4872" t="str">
        <f>CONCATENATE(Source[[#This Row],[Subject]],TRIM(Source[[#This Row],[Course]]))</f>
        <v>CMST20</v>
      </c>
      <c r="I4872" t="str">
        <f>VLOOKUP(Source[[#This Row],[SubjCrse]],'Courses and Categories'!$E$2:$G$1816,3,FALSE)</f>
        <v>Credit General Education</v>
      </c>
      <c r="J4872">
        <v>5</v>
      </c>
      <c r="K4872" t="s">
        <v>1083</v>
      </c>
      <c r="L4872" t="s">
        <v>39</v>
      </c>
      <c r="M4872" t="s">
        <v>903</v>
      </c>
      <c r="N4872" t="s">
        <v>105</v>
      </c>
      <c r="O4872">
        <v>1240</v>
      </c>
      <c r="P4872">
        <v>1355</v>
      </c>
      <c r="Q4872" t="s">
        <v>240</v>
      </c>
      <c r="R4872">
        <v>223</v>
      </c>
      <c r="S4872" t="s">
        <v>134</v>
      </c>
      <c r="T4872">
        <v>1</v>
      </c>
      <c r="U4872" s="1">
        <v>43694</v>
      </c>
      <c r="V4872" s="1">
        <v>43819</v>
      </c>
      <c r="W4872" t="s">
        <v>2358</v>
      </c>
      <c r="X4872" t="s">
        <v>1929</v>
      </c>
      <c r="Y4872">
        <v>30</v>
      </c>
      <c r="Z4872">
        <v>22</v>
      </c>
      <c r="AA4872">
        <v>30</v>
      </c>
      <c r="AB4872">
        <v>73.333299999999994</v>
      </c>
      <c r="AD4872">
        <f>IF(ISBLANK(Source[[#This Row],[CrosslistID]]),1,1/COUNTIFS(Source[CrosslistID],Source[[#This Row],[CrosslistID]],Source[TermDesc],Source[[#This Row],[TermDesc]]))</f>
        <v>1</v>
      </c>
      <c r="AG4872">
        <v>0</v>
      </c>
      <c r="AH4872">
        <v>73.333299999999994</v>
      </c>
      <c r="AI4872">
        <v>2.9</v>
      </c>
      <c r="AJ4872">
        <v>3</v>
      </c>
      <c r="AK4872">
        <v>0.2</v>
      </c>
      <c r="AL48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72">
        <f>IF(AND(Source[[#This Row],[Credit_Noncredit]]="Noncredit",Source[[#This Row],[FTEF]]&gt;0),Source[[#This Row],[NC XLST FTES]]*525/(437.5*Source[[#This Row],[FTEF]]),0)</f>
        <v>0</v>
      </c>
      <c r="AN4872">
        <f>IF(Source[[#This Row],[Credit_Noncredit]]="Credit",Source[[#This Row],[Census Enrollment]],Source[[#This Row],[Noncredit Avg. Attendance]])</f>
        <v>30</v>
      </c>
    </row>
    <row r="4873" spans="1:40" x14ac:dyDescent="0.25">
      <c r="A4873" t="s">
        <v>1914</v>
      </c>
      <c r="B4873" t="s">
        <v>886</v>
      </c>
      <c r="C4873" t="s">
        <v>627</v>
      </c>
      <c r="D4873" t="s">
        <v>1070</v>
      </c>
      <c r="E4873" s="4">
        <v>73063</v>
      </c>
      <c r="F4873" s="4" t="s">
        <v>1071</v>
      </c>
      <c r="G4873" s="4">
        <v>20</v>
      </c>
      <c r="H4873" t="str">
        <f>CONCATENATE(Source[[#This Row],[Subject]],TRIM(Source[[#This Row],[Course]]))</f>
        <v>CMST20</v>
      </c>
      <c r="I4873" t="str">
        <f>VLOOKUP(Source[[#This Row],[SubjCrse]],'Courses and Categories'!$E$2:$G$1816,3,FALSE)</f>
        <v>Credit General Education</v>
      </c>
      <c r="J4873">
        <v>6</v>
      </c>
      <c r="K4873" t="s">
        <v>1083</v>
      </c>
      <c r="L4873" t="s">
        <v>39</v>
      </c>
      <c r="M4873" t="s">
        <v>903</v>
      </c>
      <c r="N4873" t="s">
        <v>59</v>
      </c>
      <c r="O4873">
        <v>1240</v>
      </c>
      <c r="P4873">
        <v>1355</v>
      </c>
      <c r="Q4873" t="s">
        <v>240</v>
      </c>
      <c r="R4873">
        <v>268</v>
      </c>
      <c r="S4873" t="s">
        <v>134</v>
      </c>
      <c r="T4873">
        <v>1</v>
      </c>
      <c r="U4873" s="1">
        <v>43694</v>
      </c>
      <c r="V4873" s="1">
        <v>43819</v>
      </c>
      <c r="W4873" t="s">
        <v>2358</v>
      </c>
      <c r="X4873" t="s">
        <v>1929</v>
      </c>
      <c r="Y4873">
        <v>27</v>
      </c>
      <c r="Z4873">
        <v>24</v>
      </c>
      <c r="AA4873">
        <v>30</v>
      </c>
      <c r="AB4873">
        <v>80</v>
      </c>
      <c r="AD4873">
        <f>IF(ISBLANK(Source[[#This Row],[CrosslistID]]),1,1/COUNTIFS(Source[CrosslistID],Source[[#This Row],[CrosslistID]],Source[TermDesc],Source[[#This Row],[TermDesc]]))</f>
        <v>1</v>
      </c>
      <c r="AG4873">
        <v>0</v>
      </c>
      <c r="AH4873">
        <v>80</v>
      </c>
      <c r="AI4873">
        <v>2.7</v>
      </c>
      <c r="AJ4873">
        <v>2.7</v>
      </c>
      <c r="AK4873">
        <v>0.2</v>
      </c>
      <c r="AL48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73">
        <f>IF(AND(Source[[#This Row],[Credit_Noncredit]]="Noncredit",Source[[#This Row],[FTEF]]&gt;0),Source[[#This Row],[NC XLST FTES]]*525/(437.5*Source[[#This Row],[FTEF]]),0)</f>
        <v>0</v>
      </c>
      <c r="AN4873">
        <f>IF(Source[[#This Row],[Credit_Noncredit]]="Credit",Source[[#This Row],[Census Enrollment]],Source[[#This Row],[Noncredit Avg. Attendance]])</f>
        <v>27</v>
      </c>
    </row>
    <row r="4874" spans="1:40" x14ac:dyDescent="0.25">
      <c r="A4874" t="s">
        <v>1914</v>
      </c>
      <c r="B4874" t="s">
        <v>886</v>
      </c>
      <c r="C4874" t="s">
        <v>627</v>
      </c>
      <c r="D4874" t="s">
        <v>1070</v>
      </c>
      <c r="E4874" s="4">
        <v>74778</v>
      </c>
      <c r="F4874" s="4" t="s">
        <v>1071</v>
      </c>
      <c r="G4874" s="4">
        <v>20</v>
      </c>
      <c r="H4874" t="str">
        <f>CONCATENATE(Source[[#This Row],[Subject]],TRIM(Source[[#This Row],[Course]]))</f>
        <v>CMST20</v>
      </c>
      <c r="I4874" t="str">
        <f>VLOOKUP(Source[[#This Row],[SubjCrse]],'Courses and Categories'!$E$2:$G$1816,3,FALSE)</f>
        <v>Credit General Education</v>
      </c>
      <c r="J4874">
        <v>11</v>
      </c>
      <c r="K4874" t="s">
        <v>1083</v>
      </c>
      <c r="L4874" t="s">
        <v>39</v>
      </c>
      <c r="M4874" t="s">
        <v>903</v>
      </c>
      <c r="N4874" t="s">
        <v>105</v>
      </c>
      <c r="O4874">
        <v>1510</v>
      </c>
      <c r="P4874">
        <v>1700</v>
      </c>
      <c r="Q4874" t="s">
        <v>240</v>
      </c>
      <c r="R4874">
        <v>229</v>
      </c>
      <c r="S4874" t="s">
        <v>134</v>
      </c>
      <c r="T4874" t="s">
        <v>44</v>
      </c>
      <c r="U4874" s="1">
        <v>43724</v>
      </c>
      <c r="V4874" s="1">
        <v>43819</v>
      </c>
      <c r="W4874" t="s">
        <v>1074</v>
      </c>
      <c r="X4874" t="s">
        <v>905</v>
      </c>
      <c r="Y4874">
        <v>29</v>
      </c>
      <c r="Z4874">
        <v>25</v>
      </c>
      <c r="AA4874">
        <v>30</v>
      </c>
      <c r="AB4874">
        <v>83.333299999999994</v>
      </c>
      <c r="AD4874">
        <f>IF(ISBLANK(Source[[#This Row],[CrosslistID]]),1,1/COUNTIFS(Source[CrosslistID],Source[[#This Row],[CrosslistID]],Source[TermDesc],Source[[#This Row],[TermDesc]]))</f>
        <v>1</v>
      </c>
      <c r="AG4874">
        <v>0</v>
      </c>
      <c r="AH4874">
        <v>83.333299999999994</v>
      </c>
      <c r="AI4874">
        <v>2.4689999999999999</v>
      </c>
      <c r="AJ4874">
        <v>2.9834000000000001</v>
      </c>
      <c r="AK4874">
        <v>0.2</v>
      </c>
      <c r="AL48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74">
        <f>IF(AND(Source[[#This Row],[Credit_Noncredit]]="Noncredit",Source[[#This Row],[FTEF]]&gt;0),Source[[#This Row],[NC XLST FTES]]*525/(437.5*Source[[#This Row],[FTEF]]),0)</f>
        <v>0</v>
      </c>
      <c r="AN4874">
        <f>IF(Source[[#This Row],[Credit_Noncredit]]="Credit",Source[[#This Row],[Census Enrollment]],Source[[#This Row],[Noncredit Avg. Attendance]])</f>
        <v>29</v>
      </c>
    </row>
    <row r="4875" spans="1:40" x14ac:dyDescent="0.25">
      <c r="A4875" t="s">
        <v>1914</v>
      </c>
      <c r="B4875" t="s">
        <v>886</v>
      </c>
      <c r="C4875" t="s">
        <v>627</v>
      </c>
      <c r="D4875" t="s">
        <v>1070</v>
      </c>
      <c r="E4875" s="4">
        <v>76896</v>
      </c>
      <c r="F4875" s="4" t="s">
        <v>1071</v>
      </c>
      <c r="G4875" s="4">
        <v>20</v>
      </c>
      <c r="H4875" t="str">
        <f>CONCATENATE(Source[[#This Row],[Subject]],TRIM(Source[[#This Row],[Course]]))</f>
        <v>CMST20</v>
      </c>
      <c r="I4875" t="str">
        <f>VLOOKUP(Source[[#This Row],[SubjCrse]],'Courses and Categories'!$E$2:$G$1816,3,FALSE)</f>
        <v>Credit General Education</v>
      </c>
      <c r="J4875">
        <v>351</v>
      </c>
      <c r="K4875" t="s">
        <v>1083</v>
      </c>
      <c r="L4875" t="s">
        <v>87</v>
      </c>
      <c r="M4875" t="s">
        <v>903</v>
      </c>
      <c r="N4875" t="s">
        <v>180</v>
      </c>
      <c r="O4875">
        <v>1830</v>
      </c>
      <c r="P4875">
        <v>2120</v>
      </c>
      <c r="Q4875" t="s">
        <v>52</v>
      </c>
      <c r="R4875">
        <v>454</v>
      </c>
      <c r="S4875" t="s">
        <v>53</v>
      </c>
      <c r="T4875">
        <v>1</v>
      </c>
      <c r="U4875" s="1">
        <v>43694</v>
      </c>
      <c r="V4875" s="1">
        <v>43819</v>
      </c>
      <c r="W4875" t="s">
        <v>1084</v>
      </c>
      <c r="X4875" t="s">
        <v>1929</v>
      </c>
      <c r="Y4875">
        <v>30</v>
      </c>
      <c r="Z4875">
        <v>26</v>
      </c>
      <c r="AA4875">
        <v>30</v>
      </c>
      <c r="AB4875">
        <v>86.666700000000006</v>
      </c>
      <c r="AD4875">
        <f>IF(ISBLANK(Source[[#This Row],[CrosslistID]]),1,1/COUNTIFS(Source[CrosslistID],Source[[#This Row],[CrosslistID]],Source[TermDesc],Source[[#This Row],[TermDesc]]))</f>
        <v>1</v>
      </c>
      <c r="AG4875">
        <v>0</v>
      </c>
      <c r="AH4875">
        <v>86.666700000000006</v>
      </c>
      <c r="AI4875">
        <v>3</v>
      </c>
      <c r="AJ4875">
        <v>3</v>
      </c>
      <c r="AK4875">
        <v>0.2</v>
      </c>
      <c r="AL48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75">
        <f>IF(AND(Source[[#This Row],[Credit_Noncredit]]="Noncredit",Source[[#This Row],[FTEF]]&gt;0),Source[[#This Row],[NC XLST FTES]]*525/(437.5*Source[[#This Row],[FTEF]]),0)</f>
        <v>0</v>
      </c>
      <c r="AN4875">
        <f>IF(Source[[#This Row],[Credit_Noncredit]]="Credit",Source[[#This Row],[Census Enrollment]],Source[[#This Row],[Noncredit Avg. Attendance]])</f>
        <v>30</v>
      </c>
    </row>
    <row r="4876" spans="1:40" x14ac:dyDescent="0.25">
      <c r="A4876" t="s">
        <v>1914</v>
      </c>
      <c r="B4876" t="s">
        <v>886</v>
      </c>
      <c r="C4876" t="s">
        <v>627</v>
      </c>
      <c r="D4876" t="s">
        <v>1070</v>
      </c>
      <c r="E4876" s="4">
        <v>77234</v>
      </c>
      <c r="F4876" s="4" t="s">
        <v>1071</v>
      </c>
      <c r="G4876" s="4">
        <v>20</v>
      </c>
      <c r="H4876" t="str">
        <f>CONCATENATE(Source[[#This Row],[Subject]],TRIM(Source[[#This Row],[Course]]))</f>
        <v>CMST20</v>
      </c>
      <c r="I4876" t="str">
        <f>VLOOKUP(Source[[#This Row],[SubjCrse]],'Courses and Categories'!$E$2:$G$1816,3,FALSE)</f>
        <v>Credit General Education</v>
      </c>
      <c r="J4876">
        <v>502</v>
      </c>
      <c r="K4876" t="s">
        <v>1083</v>
      </c>
      <c r="L4876" t="s">
        <v>87</v>
      </c>
      <c r="M4876" t="s">
        <v>903</v>
      </c>
      <c r="N4876" t="s">
        <v>180</v>
      </c>
      <c r="O4876">
        <v>1810</v>
      </c>
      <c r="P4876">
        <v>2100</v>
      </c>
      <c r="Q4876" t="s">
        <v>240</v>
      </c>
      <c r="R4876">
        <v>202</v>
      </c>
      <c r="S4876" t="s">
        <v>134</v>
      </c>
      <c r="T4876">
        <v>1</v>
      </c>
      <c r="U4876" s="1">
        <v>43694</v>
      </c>
      <c r="V4876" s="1">
        <v>43819</v>
      </c>
      <c r="W4876" t="s">
        <v>1078</v>
      </c>
      <c r="X4876" t="s">
        <v>1929</v>
      </c>
      <c r="Y4876">
        <v>31</v>
      </c>
      <c r="Z4876">
        <v>30</v>
      </c>
      <c r="AA4876">
        <v>30</v>
      </c>
      <c r="AB4876">
        <v>100</v>
      </c>
      <c r="AD4876">
        <f>IF(ISBLANK(Source[[#This Row],[CrosslistID]]),1,1/COUNTIFS(Source[CrosslistID],Source[[#This Row],[CrosslistID]],Source[TermDesc],Source[[#This Row],[TermDesc]]))</f>
        <v>1</v>
      </c>
      <c r="AG4876">
        <v>0</v>
      </c>
      <c r="AH4876">
        <v>100</v>
      </c>
      <c r="AI4876">
        <v>3.1</v>
      </c>
      <c r="AJ4876">
        <v>3.1</v>
      </c>
      <c r="AK4876">
        <v>0.2</v>
      </c>
      <c r="AL48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76">
        <f>IF(AND(Source[[#This Row],[Credit_Noncredit]]="Noncredit",Source[[#This Row],[FTEF]]&gt;0),Source[[#This Row],[NC XLST FTES]]*525/(437.5*Source[[#This Row],[FTEF]]),0)</f>
        <v>0</v>
      </c>
      <c r="AN4876">
        <f>IF(Source[[#This Row],[Credit_Noncredit]]="Credit",Source[[#This Row],[Census Enrollment]],Source[[#This Row],[Noncredit Avg. Attendance]])</f>
        <v>31</v>
      </c>
    </row>
    <row r="4877" spans="1:40" x14ac:dyDescent="0.25">
      <c r="A4877" t="s">
        <v>1914</v>
      </c>
      <c r="B4877" t="s">
        <v>886</v>
      </c>
      <c r="C4877" t="s">
        <v>627</v>
      </c>
      <c r="D4877" t="s">
        <v>1070</v>
      </c>
      <c r="E4877" s="4">
        <v>75616</v>
      </c>
      <c r="F4877" s="4" t="s">
        <v>1071</v>
      </c>
      <c r="G4877" s="4">
        <v>20</v>
      </c>
      <c r="H4877" t="str">
        <f>CONCATENATE(Source[[#This Row],[Subject]],TRIM(Source[[#This Row],[Course]]))</f>
        <v>CMST20</v>
      </c>
      <c r="I4877" t="str">
        <f>VLOOKUP(Source[[#This Row],[SubjCrse]],'Courses and Categories'!$E$2:$G$1816,3,FALSE)</f>
        <v>Credit General Education</v>
      </c>
      <c r="J4877">
        <v>932</v>
      </c>
      <c r="K4877" t="s">
        <v>1083</v>
      </c>
      <c r="L4877" t="s">
        <v>39</v>
      </c>
      <c r="M4877" t="s">
        <v>897</v>
      </c>
      <c r="N4877" t="s">
        <v>42</v>
      </c>
      <c r="O4877" t="s">
        <v>42</v>
      </c>
      <c r="P4877" t="s">
        <v>42</v>
      </c>
      <c r="Q4877" t="s">
        <v>42</v>
      </c>
      <c r="S4877" t="s">
        <v>134</v>
      </c>
      <c r="T4877" t="s">
        <v>44</v>
      </c>
      <c r="U4877" s="1">
        <v>43703</v>
      </c>
      <c r="V4877" s="1">
        <v>43756</v>
      </c>
      <c r="W4877" t="s">
        <v>1086</v>
      </c>
      <c r="X4877" t="s">
        <v>899</v>
      </c>
      <c r="Y4877">
        <v>30</v>
      </c>
      <c r="Z4877">
        <v>26</v>
      </c>
      <c r="AA4877">
        <v>35</v>
      </c>
      <c r="AB4877">
        <v>74.285700000000006</v>
      </c>
      <c r="AD4877">
        <f>IF(ISBLANK(Source[[#This Row],[CrosslistID]]),1,1/COUNTIFS(Source[CrosslistID],Source[[#This Row],[CrosslistID]],Source[TermDesc],Source[[#This Row],[TermDesc]]))</f>
        <v>1</v>
      </c>
      <c r="AG4877">
        <v>0</v>
      </c>
      <c r="AH4877">
        <v>74.285700000000006</v>
      </c>
      <c r="AI4877">
        <v>2.8</v>
      </c>
      <c r="AJ4877">
        <v>3</v>
      </c>
      <c r="AK4877">
        <v>0.2</v>
      </c>
      <c r="AL48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77">
        <f>IF(AND(Source[[#This Row],[Credit_Noncredit]]="Noncredit",Source[[#This Row],[FTEF]]&gt;0),Source[[#This Row],[NC XLST FTES]]*525/(437.5*Source[[#This Row],[FTEF]]),0)</f>
        <v>0</v>
      </c>
      <c r="AN4877">
        <f>IF(Source[[#This Row],[Credit_Noncredit]]="Credit",Source[[#This Row],[Census Enrollment]],Source[[#This Row],[Noncredit Avg. Attendance]])</f>
        <v>30</v>
      </c>
    </row>
    <row r="4878" spans="1:40" x14ac:dyDescent="0.25">
      <c r="A4878" t="s">
        <v>1914</v>
      </c>
      <c r="B4878" t="s">
        <v>886</v>
      </c>
      <c r="C4878" t="s">
        <v>627</v>
      </c>
      <c r="D4878" t="s">
        <v>1070</v>
      </c>
      <c r="E4878" s="4">
        <v>79130</v>
      </c>
      <c r="F4878" s="4" t="s">
        <v>1071</v>
      </c>
      <c r="G4878" s="4">
        <v>20</v>
      </c>
      <c r="H4878" t="str">
        <f>CONCATENATE(Source[[#This Row],[Subject]],TRIM(Source[[#This Row],[Course]]))</f>
        <v>CMST20</v>
      </c>
      <c r="I4878" t="str">
        <f>VLOOKUP(Source[[#This Row],[SubjCrse]],'Courses and Categories'!$E$2:$G$1816,3,FALSE)</f>
        <v>Credit General Education</v>
      </c>
      <c r="J4878">
        <v>933</v>
      </c>
      <c r="K4878" t="s">
        <v>1083</v>
      </c>
      <c r="L4878" t="s">
        <v>39</v>
      </c>
      <c r="M4878" t="s">
        <v>897</v>
      </c>
      <c r="N4878" t="s">
        <v>42</v>
      </c>
      <c r="O4878" t="s">
        <v>42</v>
      </c>
      <c r="P4878" t="s">
        <v>42</v>
      </c>
      <c r="Q4878" t="s">
        <v>42</v>
      </c>
      <c r="S4878" t="s">
        <v>134</v>
      </c>
      <c r="T4878" t="s">
        <v>44</v>
      </c>
      <c r="U4878" s="1">
        <v>43696</v>
      </c>
      <c r="V4878" s="1">
        <v>43735</v>
      </c>
      <c r="W4878" t="s">
        <v>1086</v>
      </c>
      <c r="X4878" t="s">
        <v>918</v>
      </c>
      <c r="Y4878">
        <v>33</v>
      </c>
      <c r="Z4878">
        <v>29</v>
      </c>
      <c r="AA4878">
        <v>35</v>
      </c>
      <c r="AB4878">
        <v>82.857100000000003</v>
      </c>
      <c r="AD4878">
        <f>IF(ISBLANK(Source[[#This Row],[CrosslistID]]),1,1/COUNTIFS(Source[CrosslistID],Source[[#This Row],[CrosslistID]],Source[TermDesc],Source[[#This Row],[TermDesc]]))</f>
        <v>1</v>
      </c>
      <c r="AG4878">
        <v>0</v>
      </c>
      <c r="AH4878">
        <v>82.857100000000003</v>
      </c>
      <c r="AI4878">
        <v>3.1</v>
      </c>
      <c r="AJ4878">
        <v>3.3</v>
      </c>
      <c r="AK4878">
        <v>0.2</v>
      </c>
      <c r="AL48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78">
        <f>IF(AND(Source[[#This Row],[Credit_Noncredit]]="Noncredit",Source[[#This Row],[FTEF]]&gt;0),Source[[#This Row],[NC XLST FTES]]*525/(437.5*Source[[#This Row],[FTEF]]),0)</f>
        <v>0</v>
      </c>
      <c r="AN4878">
        <f>IF(Source[[#This Row],[Credit_Noncredit]]="Credit",Source[[#This Row],[Census Enrollment]],Source[[#This Row],[Noncredit Avg. Attendance]])</f>
        <v>33</v>
      </c>
    </row>
    <row r="4879" spans="1:40" x14ac:dyDescent="0.25">
      <c r="A4879" t="s">
        <v>1914</v>
      </c>
      <c r="B4879" t="s">
        <v>886</v>
      </c>
      <c r="C4879" t="s">
        <v>627</v>
      </c>
      <c r="D4879" t="s">
        <v>1070</v>
      </c>
      <c r="E4879" s="4">
        <v>79203</v>
      </c>
      <c r="F4879" s="4" t="s">
        <v>1071</v>
      </c>
      <c r="G4879" s="4">
        <v>20</v>
      </c>
      <c r="H4879" t="str">
        <f>CONCATENATE(Source[[#This Row],[Subject]],TRIM(Source[[#This Row],[Course]]))</f>
        <v>CMST20</v>
      </c>
      <c r="I4879" t="str">
        <f>VLOOKUP(Source[[#This Row],[SubjCrse]],'Courses and Categories'!$E$2:$G$1816,3,FALSE)</f>
        <v>Credit General Education</v>
      </c>
      <c r="J4879">
        <v>934</v>
      </c>
      <c r="K4879" t="s">
        <v>1083</v>
      </c>
      <c r="L4879" t="s">
        <v>39</v>
      </c>
      <c r="M4879" t="s">
        <v>897</v>
      </c>
      <c r="N4879" t="s">
        <v>42</v>
      </c>
      <c r="O4879" t="s">
        <v>42</v>
      </c>
      <c r="P4879" t="s">
        <v>42</v>
      </c>
      <c r="Q4879" t="s">
        <v>42</v>
      </c>
      <c r="S4879" t="s">
        <v>134</v>
      </c>
      <c r="T4879" t="s">
        <v>44</v>
      </c>
      <c r="U4879" s="1">
        <v>43711</v>
      </c>
      <c r="V4879" s="1">
        <v>43751</v>
      </c>
      <c r="W4879" t="s">
        <v>1086</v>
      </c>
      <c r="X4879" t="s">
        <v>899</v>
      </c>
      <c r="Y4879">
        <v>38</v>
      </c>
      <c r="Z4879">
        <v>32</v>
      </c>
      <c r="AA4879">
        <v>35</v>
      </c>
      <c r="AB4879">
        <v>91.428600000000003</v>
      </c>
      <c r="AD4879">
        <f>IF(ISBLANK(Source[[#This Row],[CrosslistID]]),1,1/COUNTIFS(Source[CrosslistID],Source[[#This Row],[CrosslistID]],Source[TermDesc],Source[[#This Row],[TermDesc]]))</f>
        <v>1</v>
      </c>
      <c r="AG4879">
        <v>0</v>
      </c>
      <c r="AH4879">
        <v>91.428600000000003</v>
      </c>
      <c r="AI4879">
        <v>3.5</v>
      </c>
      <c r="AJ4879">
        <v>3.8</v>
      </c>
      <c r="AK4879">
        <v>0.2</v>
      </c>
      <c r="AL48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79">
        <f>IF(AND(Source[[#This Row],[Credit_Noncredit]]="Noncredit",Source[[#This Row],[FTEF]]&gt;0),Source[[#This Row],[NC XLST FTES]]*525/(437.5*Source[[#This Row],[FTEF]]),0)</f>
        <v>0</v>
      </c>
      <c r="AN4879">
        <f>IF(Source[[#This Row],[Credit_Noncredit]]="Credit",Source[[#This Row],[Census Enrollment]],Source[[#This Row],[Noncredit Avg. Attendance]])</f>
        <v>38</v>
      </c>
    </row>
    <row r="4880" spans="1:40" x14ac:dyDescent="0.25">
      <c r="A4880" t="s">
        <v>1914</v>
      </c>
      <c r="B4880" t="s">
        <v>886</v>
      </c>
      <c r="C4880" t="s">
        <v>627</v>
      </c>
      <c r="D4880" t="s">
        <v>1070</v>
      </c>
      <c r="E4880" s="4">
        <v>78117</v>
      </c>
      <c r="F4880" s="4" t="s">
        <v>1071</v>
      </c>
      <c r="G4880" s="4">
        <v>38</v>
      </c>
      <c r="H4880" t="str">
        <f>CONCATENATE(Source[[#This Row],[Subject]],TRIM(Source[[#This Row],[Course]]))</f>
        <v>CMST38</v>
      </c>
      <c r="I4880" t="str">
        <f>VLOOKUP(Source[[#This Row],[SubjCrse]],'Courses and Categories'!$E$2:$G$1816,3,FALSE)</f>
        <v>Credit General Education</v>
      </c>
      <c r="J4880">
        <v>1</v>
      </c>
      <c r="K4880" t="s">
        <v>2364</v>
      </c>
      <c r="L4880" t="s">
        <v>39</v>
      </c>
      <c r="M4880" t="s">
        <v>1046</v>
      </c>
      <c r="N4880" t="s">
        <v>2365</v>
      </c>
      <c r="O4880" t="s">
        <v>1373</v>
      </c>
      <c r="P4880" t="s">
        <v>2366</v>
      </c>
      <c r="Q4880" t="s">
        <v>2367</v>
      </c>
      <c r="R4880">
        <v>268</v>
      </c>
      <c r="S4880" t="s">
        <v>134</v>
      </c>
      <c r="T4880" t="s">
        <v>44</v>
      </c>
      <c r="U4880" s="1">
        <v>43710</v>
      </c>
      <c r="V4880" s="1">
        <v>43819</v>
      </c>
      <c r="W4880" t="s">
        <v>2368</v>
      </c>
      <c r="X4880" t="s">
        <v>46</v>
      </c>
      <c r="Y4880">
        <v>12</v>
      </c>
      <c r="Z4880">
        <v>8</v>
      </c>
      <c r="AA4880">
        <v>25</v>
      </c>
      <c r="AB4880">
        <v>32</v>
      </c>
      <c r="AD4880">
        <f>IF(ISBLANK(Source[[#This Row],[CrosslistID]]),1,1/COUNTIFS(Source[CrosslistID],Source[[#This Row],[CrosslistID]],Source[TermDesc],Source[[#This Row],[TermDesc]]))</f>
        <v>1</v>
      </c>
      <c r="AG4880">
        <v>0</v>
      </c>
      <c r="AH4880">
        <v>32</v>
      </c>
      <c r="AI4880">
        <v>0.83199999999999996</v>
      </c>
      <c r="AJ4880">
        <v>0.83199999999999996</v>
      </c>
      <c r="AK4880">
        <v>0.2</v>
      </c>
      <c r="AL48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80">
        <f>IF(AND(Source[[#This Row],[Credit_Noncredit]]="Noncredit",Source[[#This Row],[FTEF]]&gt;0),Source[[#This Row],[NC XLST FTES]]*525/(437.5*Source[[#This Row],[FTEF]]),0)</f>
        <v>0</v>
      </c>
      <c r="AN4880">
        <f>IF(Source[[#This Row],[Credit_Noncredit]]="Credit",Source[[#This Row],[Census Enrollment]],Source[[#This Row],[Noncredit Avg. Attendance]])</f>
        <v>12</v>
      </c>
    </row>
    <row r="4881" spans="1:40" x14ac:dyDescent="0.25">
      <c r="A4881" t="s">
        <v>1914</v>
      </c>
      <c r="B4881" t="s">
        <v>886</v>
      </c>
      <c r="C4881" t="s">
        <v>627</v>
      </c>
      <c r="D4881" t="s">
        <v>1070</v>
      </c>
      <c r="E4881" s="4">
        <v>76910</v>
      </c>
      <c r="F4881" s="4" t="s">
        <v>1071</v>
      </c>
      <c r="G4881" s="4">
        <v>38</v>
      </c>
      <c r="H4881" t="str">
        <f>CONCATENATE(Source[[#This Row],[Subject]],TRIM(Source[[#This Row],[Course]]))</f>
        <v>CMST38</v>
      </c>
      <c r="I4881" t="str">
        <f>VLOOKUP(Source[[#This Row],[SubjCrse]],'Courses and Categories'!$E$2:$G$1816,3,FALSE)</f>
        <v>Credit General Education</v>
      </c>
      <c r="J4881">
        <v>2</v>
      </c>
      <c r="K4881" t="s">
        <v>2364</v>
      </c>
      <c r="L4881" t="s">
        <v>39</v>
      </c>
      <c r="M4881" t="s">
        <v>1046</v>
      </c>
      <c r="N4881" t="s">
        <v>2123</v>
      </c>
      <c r="O4881" t="s">
        <v>1373</v>
      </c>
      <c r="P4881" t="s">
        <v>2369</v>
      </c>
      <c r="Q4881" t="s">
        <v>2367</v>
      </c>
      <c r="R4881">
        <v>268</v>
      </c>
      <c r="S4881" t="s">
        <v>134</v>
      </c>
      <c r="T4881">
        <v>1</v>
      </c>
      <c r="U4881" s="1">
        <v>43694</v>
      </c>
      <c r="V4881" s="1">
        <v>43819</v>
      </c>
      <c r="W4881" t="s">
        <v>2370</v>
      </c>
      <c r="X4881" t="s">
        <v>46</v>
      </c>
      <c r="Y4881">
        <v>24</v>
      </c>
      <c r="Z4881">
        <v>17</v>
      </c>
      <c r="AA4881">
        <v>25</v>
      </c>
      <c r="AB4881">
        <v>68</v>
      </c>
      <c r="AD4881">
        <f>IF(ISBLANK(Source[[#This Row],[CrosslistID]]),1,1/COUNTIFS(Source[CrosslistID],Source[[#This Row],[CrosslistID]],Source[TermDesc],Source[[#This Row],[TermDesc]]))</f>
        <v>1</v>
      </c>
      <c r="AG4881">
        <v>0</v>
      </c>
      <c r="AH4881">
        <v>68</v>
      </c>
      <c r="AI4881">
        <v>1.9690000000000001</v>
      </c>
      <c r="AJ4881">
        <v>2.0794999999999999</v>
      </c>
      <c r="AK4881">
        <v>0.2</v>
      </c>
      <c r="AL48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81">
        <f>IF(AND(Source[[#This Row],[Credit_Noncredit]]="Noncredit",Source[[#This Row],[FTEF]]&gt;0),Source[[#This Row],[NC XLST FTES]]*525/(437.5*Source[[#This Row],[FTEF]]),0)</f>
        <v>0</v>
      </c>
      <c r="AN4881">
        <f>IF(Source[[#This Row],[Credit_Noncredit]]="Credit",Source[[#This Row],[Census Enrollment]],Source[[#This Row],[Noncredit Avg. Attendance]])</f>
        <v>24</v>
      </c>
    </row>
    <row r="4882" spans="1:40" x14ac:dyDescent="0.25">
      <c r="A4882" t="s">
        <v>1914</v>
      </c>
      <c r="B4882" t="s">
        <v>886</v>
      </c>
      <c r="C4882" t="s">
        <v>627</v>
      </c>
      <c r="D4882" t="s">
        <v>628</v>
      </c>
      <c r="E4882" s="4">
        <v>73054</v>
      </c>
      <c r="F4882" s="4" t="s">
        <v>629</v>
      </c>
      <c r="G4882" s="4" t="s">
        <v>1072</v>
      </c>
      <c r="H4882" t="str">
        <f>CONCATENATE(Source[[#This Row],[Subject]],TRIM(Source[[#This Row],[Course]]))</f>
        <v>ENGL1A</v>
      </c>
      <c r="I4882" t="str">
        <f>VLOOKUP(Source[[#This Row],[SubjCrse]],'Courses and Categories'!$E$2:$G$1816,3,FALSE)</f>
        <v>Credit General Education</v>
      </c>
      <c r="J4882">
        <v>1</v>
      </c>
      <c r="K4882" t="s">
        <v>1087</v>
      </c>
      <c r="L4882" t="s">
        <v>39</v>
      </c>
      <c r="M4882" t="s">
        <v>1088</v>
      </c>
      <c r="N4882" t="s">
        <v>1372</v>
      </c>
      <c r="O4882" t="s">
        <v>2243</v>
      </c>
      <c r="P4882" t="s">
        <v>2111</v>
      </c>
      <c r="Q4882" t="s">
        <v>2371</v>
      </c>
      <c r="R4882">
        <v>706</v>
      </c>
      <c r="S4882" t="s">
        <v>134</v>
      </c>
      <c r="T4882">
        <v>1</v>
      </c>
      <c r="U4882" s="1">
        <v>43694</v>
      </c>
      <c r="V4882" s="1">
        <v>43819</v>
      </c>
      <c r="W4882" t="s">
        <v>2372</v>
      </c>
      <c r="X4882" t="s">
        <v>1929</v>
      </c>
      <c r="Y4882">
        <v>33</v>
      </c>
      <c r="Z4882">
        <v>26</v>
      </c>
      <c r="AA4882">
        <v>31</v>
      </c>
      <c r="AB4882">
        <v>83.870999999999995</v>
      </c>
      <c r="AD4882">
        <f>IF(ISBLANK(Source[[#This Row],[CrosslistID]]),1,1/COUNTIFS(Source[CrosslistID],Source[[#This Row],[CrosslistID]],Source[TermDesc],Source[[#This Row],[TermDesc]]))</f>
        <v>1</v>
      </c>
      <c r="AG4882">
        <v>0</v>
      </c>
      <c r="AH4882">
        <v>83.870999999999995</v>
      </c>
      <c r="AI4882">
        <v>4.4000000000000004</v>
      </c>
      <c r="AJ4882">
        <v>4.4000000000000004</v>
      </c>
      <c r="AK4882">
        <v>0.33329999999999999</v>
      </c>
      <c r="AL48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82">
        <f>IF(AND(Source[[#This Row],[Credit_Noncredit]]="Noncredit",Source[[#This Row],[FTEF]]&gt;0),Source[[#This Row],[NC XLST FTES]]*525/(437.5*Source[[#This Row],[FTEF]]),0)</f>
        <v>0</v>
      </c>
      <c r="AN4882">
        <f>IF(Source[[#This Row],[Credit_Noncredit]]="Credit",Source[[#This Row],[Census Enrollment]],Source[[#This Row],[Noncredit Avg. Attendance]])</f>
        <v>33</v>
      </c>
    </row>
    <row r="4883" spans="1:40" x14ac:dyDescent="0.25">
      <c r="A4883" t="s">
        <v>1914</v>
      </c>
      <c r="B4883" t="s">
        <v>886</v>
      </c>
      <c r="C4883" t="s">
        <v>627</v>
      </c>
      <c r="D4883" t="s">
        <v>628</v>
      </c>
      <c r="E4883" s="4">
        <v>78633</v>
      </c>
      <c r="F4883" s="4" t="s">
        <v>629</v>
      </c>
      <c r="G4883" s="4" t="s">
        <v>1072</v>
      </c>
      <c r="H4883" t="str">
        <f>CONCATENATE(Source[[#This Row],[Subject]],TRIM(Source[[#This Row],[Course]]))</f>
        <v>ENGL1A</v>
      </c>
      <c r="I4883" t="str">
        <f>VLOOKUP(Source[[#This Row],[SubjCrse]],'Courses and Categories'!$E$2:$G$1816,3,FALSE)</f>
        <v>Credit General Education</v>
      </c>
      <c r="J4883">
        <v>2</v>
      </c>
      <c r="K4883" t="s">
        <v>1087</v>
      </c>
      <c r="L4883" t="s">
        <v>39</v>
      </c>
      <c r="M4883" t="s">
        <v>1088</v>
      </c>
      <c r="N4883" t="s">
        <v>105</v>
      </c>
      <c r="O4883">
        <v>810</v>
      </c>
      <c r="P4883">
        <v>1000</v>
      </c>
      <c r="Q4883" t="s">
        <v>850</v>
      </c>
      <c r="R4883">
        <v>511</v>
      </c>
      <c r="S4883" t="s">
        <v>134</v>
      </c>
      <c r="T4883">
        <v>1</v>
      </c>
      <c r="U4883" s="1">
        <v>43694</v>
      </c>
      <c r="V4883" s="1">
        <v>43819</v>
      </c>
      <c r="W4883" t="s">
        <v>2373</v>
      </c>
      <c r="X4883" t="s">
        <v>1929</v>
      </c>
      <c r="Y4883">
        <v>34</v>
      </c>
      <c r="Z4883">
        <v>33</v>
      </c>
      <c r="AA4883">
        <v>31</v>
      </c>
      <c r="AB4883">
        <v>106.4516</v>
      </c>
      <c r="AD4883">
        <f>IF(ISBLANK(Source[[#This Row],[CrosslistID]]),1,1/COUNTIFS(Source[CrosslistID],Source[[#This Row],[CrosslistID]],Source[TermDesc],Source[[#This Row],[TermDesc]]))</f>
        <v>1</v>
      </c>
      <c r="AG4883">
        <v>0</v>
      </c>
      <c r="AH4883">
        <v>106.4516</v>
      </c>
      <c r="AI4883">
        <v>4.4000000000000004</v>
      </c>
      <c r="AJ4883">
        <v>4.5332999999999997</v>
      </c>
      <c r="AK4883">
        <v>0.33329999999999999</v>
      </c>
      <c r="AL48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83">
        <f>IF(AND(Source[[#This Row],[Credit_Noncredit]]="Noncredit",Source[[#This Row],[FTEF]]&gt;0),Source[[#This Row],[NC XLST FTES]]*525/(437.5*Source[[#This Row],[FTEF]]),0)</f>
        <v>0</v>
      </c>
      <c r="AN4883">
        <f>IF(Source[[#This Row],[Credit_Noncredit]]="Credit",Source[[#This Row],[Census Enrollment]],Source[[#This Row],[Noncredit Avg. Attendance]])</f>
        <v>34</v>
      </c>
    </row>
    <row r="4884" spans="1:40" x14ac:dyDescent="0.25">
      <c r="A4884" t="s">
        <v>1914</v>
      </c>
      <c r="B4884" t="s">
        <v>886</v>
      </c>
      <c r="C4884" t="s">
        <v>627</v>
      </c>
      <c r="D4884" t="s">
        <v>628</v>
      </c>
      <c r="E4884" s="4">
        <v>79188</v>
      </c>
      <c r="F4884" s="4" t="s">
        <v>629</v>
      </c>
      <c r="G4884" s="4" t="s">
        <v>1072</v>
      </c>
      <c r="H4884" t="str">
        <f>CONCATENATE(Source[[#This Row],[Subject]],TRIM(Source[[#This Row],[Course]]))</f>
        <v>ENGL1A</v>
      </c>
      <c r="I4884" t="str">
        <f>VLOOKUP(Source[[#This Row],[SubjCrse]],'Courses and Categories'!$E$2:$G$1816,3,FALSE)</f>
        <v>Credit General Education</v>
      </c>
      <c r="J4884">
        <v>3</v>
      </c>
      <c r="K4884" t="s">
        <v>1087</v>
      </c>
      <c r="L4884" t="s">
        <v>39</v>
      </c>
      <c r="M4884" t="s">
        <v>1088</v>
      </c>
      <c r="N4884" t="s">
        <v>1041</v>
      </c>
      <c r="O4884">
        <v>1210</v>
      </c>
      <c r="P4884">
        <v>1325</v>
      </c>
      <c r="Q4884" t="s">
        <v>420</v>
      </c>
      <c r="R4884">
        <v>268</v>
      </c>
      <c r="S4884" t="s">
        <v>134</v>
      </c>
      <c r="T4884" t="s">
        <v>44</v>
      </c>
      <c r="U4884" s="1">
        <v>43711</v>
      </c>
      <c r="V4884" s="1">
        <v>43819</v>
      </c>
      <c r="W4884" t="s">
        <v>1199</v>
      </c>
      <c r="X4884" t="s">
        <v>905</v>
      </c>
      <c r="Y4884">
        <v>24</v>
      </c>
      <c r="Z4884">
        <v>23</v>
      </c>
      <c r="AA4884">
        <v>31</v>
      </c>
      <c r="AB4884">
        <v>74.1935</v>
      </c>
      <c r="AD4884">
        <f>IF(ISBLANK(Source[[#This Row],[CrosslistID]]),1,1/COUNTIFS(Source[CrosslistID],Source[[#This Row],[CrosslistID]],Source[TermDesc],Source[[#This Row],[TermDesc]]))</f>
        <v>1</v>
      </c>
      <c r="AG4884">
        <v>0</v>
      </c>
      <c r="AH4884">
        <v>74.1935</v>
      </c>
      <c r="AI4884">
        <v>2.7</v>
      </c>
      <c r="AJ4884">
        <v>3.0857000000000001</v>
      </c>
      <c r="AK4884">
        <v>0.33329999999999999</v>
      </c>
      <c r="AL48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84">
        <f>IF(AND(Source[[#This Row],[Credit_Noncredit]]="Noncredit",Source[[#This Row],[FTEF]]&gt;0),Source[[#This Row],[NC XLST FTES]]*525/(437.5*Source[[#This Row],[FTEF]]),0)</f>
        <v>0</v>
      </c>
      <c r="AN4884">
        <f>IF(Source[[#This Row],[Credit_Noncredit]]="Credit",Source[[#This Row],[Census Enrollment]],Source[[#This Row],[Noncredit Avg. Attendance]])</f>
        <v>24</v>
      </c>
    </row>
    <row r="4885" spans="1:40" x14ac:dyDescent="0.25">
      <c r="A4885" t="s">
        <v>1914</v>
      </c>
      <c r="B4885" t="s">
        <v>886</v>
      </c>
      <c r="C4885" t="s">
        <v>627</v>
      </c>
      <c r="D4885" t="s">
        <v>628</v>
      </c>
      <c r="E4885" s="4">
        <v>79189</v>
      </c>
      <c r="F4885" s="4" t="s">
        <v>629</v>
      </c>
      <c r="G4885" s="4" t="s">
        <v>1072</v>
      </c>
      <c r="H4885" t="str">
        <f>CONCATENATE(Source[[#This Row],[Subject]],TRIM(Source[[#This Row],[Course]]))</f>
        <v>ENGL1A</v>
      </c>
      <c r="I4885" t="str">
        <f>VLOOKUP(Source[[#This Row],[SubjCrse]],'Courses and Categories'!$E$2:$G$1816,3,FALSE)</f>
        <v>Credit General Education</v>
      </c>
      <c r="J4885">
        <v>4</v>
      </c>
      <c r="K4885" t="s">
        <v>1087</v>
      </c>
      <c r="L4885" t="s">
        <v>39</v>
      </c>
      <c r="M4885" t="s">
        <v>1088</v>
      </c>
      <c r="N4885" t="s">
        <v>105</v>
      </c>
      <c r="O4885">
        <v>910</v>
      </c>
      <c r="P4885">
        <v>1115</v>
      </c>
      <c r="Q4885" t="s">
        <v>675</v>
      </c>
      <c r="R4885">
        <v>323</v>
      </c>
      <c r="S4885" t="s">
        <v>134</v>
      </c>
      <c r="T4885" t="s">
        <v>44</v>
      </c>
      <c r="U4885" s="1">
        <v>43711</v>
      </c>
      <c r="V4885" s="1">
        <v>43819</v>
      </c>
      <c r="W4885" t="s">
        <v>1114</v>
      </c>
      <c r="X4885" t="s">
        <v>905</v>
      </c>
      <c r="Y4885">
        <v>30</v>
      </c>
      <c r="Z4885">
        <v>27</v>
      </c>
      <c r="AA4885">
        <v>31</v>
      </c>
      <c r="AB4885">
        <v>87.096800000000002</v>
      </c>
      <c r="AD4885">
        <f>IF(ISBLANK(Source[[#This Row],[CrosslistID]]),1,1/COUNTIFS(Source[CrosslistID],Source[[#This Row],[CrosslistID]],Source[TermDesc],Source[[#This Row],[TermDesc]]))</f>
        <v>1</v>
      </c>
      <c r="AG4885">
        <v>0</v>
      </c>
      <c r="AH4885">
        <v>87.096800000000002</v>
      </c>
      <c r="AI4885">
        <v>3.8109999999999999</v>
      </c>
      <c r="AJ4885">
        <v>3.9424000000000001</v>
      </c>
      <c r="AK4885">
        <v>0.33329999999999999</v>
      </c>
      <c r="AL48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85">
        <f>IF(AND(Source[[#This Row],[Credit_Noncredit]]="Noncredit",Source[[#This Row],[FTEF]]&gt;0),Source[[#This Row],[NC XLST FTES]]*525/(437.5*Source[[#This Row],[FTEF]]),0)</f>
        <v>0</v>
      </c>
      <c r="AN4885">
        <f>IF(Source[[#This Row],[Credit_Noncredit]]="Credit",Source[[#This Row],[Census Enrollment]],Source[[#This Row],[Noncredit Avg. Attendance]])</f>
        <v>30</v>
      </c>
    </row>
    <row r="4886" spans="1:40" x14ac:dyDescent="0.25">
      <c r="A4886" t="s">
        <v>1914</v>
      </c>
      <c r="B4886" t="s">
        <v>886</v>
      </c>
      <c r="C4886" t="s">
        <v>627</v>
      </c>
      <c r="D4886" t="s">
        <v>628</v>
      </c>
      <c r="E4886" s="4">
        <v>79192</v>
      </c>
      <c r="F4886" s="4" t="s">
        <v>629</v>
      </c>
      <c r="G4886" s="4" t="s">
        <v>1072</v>
      </c>
      <c r="H4886" t="str">
        <f>CONCATENATE(Source[[#This Row],[Subject]],TRIM(Source[[#This Row],[Course]]))</f>
        <v>ENGL1A</v>
      </c>
      <c r="I4886" t="str">
        <f>VLOOKUP(Source[[#This Row],[SubjCrse]],'Courses and Categories'!$E$2:$G$1816,3,FALSE)</f>
        <v>Credit General Education</v>
      </c>
      <c r="J4886">
        <v>5</v>
      </c>
      <c r="K4886" t="s">
        <v>1087</v>
      </c>
      <c r="L4886" t="s">
        <v>39</v>
      </c>
      <c r="M4886" t="s">
        <v>1088</v>
      </c>
      <c r="N4886" t="s">
        <v>105</v>
      </c>
      <c r="O4886">
        <v>1010</v>
      </c>
      <c r="P4886">
        <v>1215</v>
      </c>
      <c r="Q4886" t="s">
        <v>238</v>
      </c>
      <c r="R4886">
        <v>701</v>
      </c>
      <c r="S4886" t="s">
        <v>134</v>
      </c>
      <c r="T4886" t="s">
        <v>44</v>
      </c>
      <c r="U4886" s="1">
        <v>43711</v>
      </c>
      <c r="V4886" s="1">
        <v>43819</v>
      </c>
      <c r="W4886" t="s">
        <v>2374</v>
      </c>
      <c r="X4886" t="s">
        <v>905</v>
      </c>
      <c r="Y4886">
        <v>31</v>
      </c>
      <c r="Z4886">
        <v>26</v>
      </c>
      <c r="AA4886">
        <v>31</v>
      </c>
      <c r="AB4886">
        <v>83.870999999999995</v>
      </c>
      <c r="AD4886">
        <f>IF(ISBLANK(Source[[#This Row],[CrosslistID]]),1,1/COUNTIFS(Source[CrosslistID],Source[[#This Row],[CrosslistID]],Source[TermDesc],Source[[#This Row],[TermDesc]]))</f>
        <v>1</v>
      </c>
      <c r="AG4886">
        <v>0</v>
      </c>
      <c r="AH4886">
        <v>83.870999999999995</v>
      </c>
      <c r="AI4886">
        <v>3.8109999999999999</v>
      </c>
      <c r="AJ4886">
        <v>4.0738000000000003</v>
      </c>
      <c r="AK4886">
        <v>0.33329999999999999</v>
      </c>
      <c r="AL48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86">
        <f>IF(AND(Source[[#This Row],[Credit_Noncredit]]="Noncredit",Source[[#This Row],[FTEF]]&gt;0),Source[[#This Row],[NC XLST FTES]]*525/(437.5*Source[[#This Row],[FTEF]]),0)</f>
        <v>0</v>
      </c>
      <c r="AN4886">
        <f>IF(Source[[#This Row],[Credit_Noncredit]]="Credit",Source[[#This Row],[Census Enrollment]],Source[[#This Row],[Noncredit Avg. Attendance]])</f>
        <v>31</v>
      </c>
    </row>
    <row r="4887" spans="1:40" x14ac:dyDescent="0.25">
      <c r="A4887" t="s">
        <v>1914</v>
      </c>
      <c r="B4887" t="s">
        <v>886</v>
      </c>
      <c r="C4887" t="s">
        <v>627</v>
      </c>
      <c r="D4887" t="s">
        <v>628</v>
      </c>
      <c r="E4887" s="4">
        <v>77961</v>
      </c>
      <c r="F4887" s="4" t="s">
        <v>629</v>
      </c>
      <c r="G4887" s="4" t="s">
        <v>1072</v>
      </c>
      <c r="H4887" t="str">
        <f>CONCATENATE(Source[[#This Row],[Subject]],TRIM(Source[[#This Row],[Course]]))</f>
        <v>ENGL1A</v>
      </c>
      <c r="I4887" t="str">
        <f>VLOOKUP(Source[[#This Row],[SubjCrse]],'Courses and Categories'!$E$2:$G$1816,3,FALSE)</f>
        <v>Credit General Education</v>
      </c>
      <c r="J4887">
        <v>7</v>
      </c>
      <c r="K4887" t="s">
        <v>1087</v>
      </c>
      <c r="L4887" t="s">
        <v>39</v>
      </c>
      <c r="M4887" t="s">
        <v>1088</v>
      </c>
      <c r="N4887" t="s">
        <v>105</v>
      </c>
      <c r="O4887">
        <v>1010</v>
      </c>
      <c r="P4887">
        <v>1200</v>
      </c>
      <c r="Q4887" t="s">
        <v>240</v>
      </c>
      <c r="R4887">
        <v>223</v>
      </c>
      <c r="S4887" t="s">
        <v>134</v>
      </c>
      <c r="T4887">
        <v>1</v>
      </c>
      <c r="U4887" s="1">
        <v>43694</v>
      </c>
      <c r="V4887" s="1">
        <v>43819</v>
      </c>
      <c r="W4887" t="s">
        <v>2375</v>
      </c>
      <c r="X4887" t="s">
        <v>1929</v>
      </c>
      <c r="Y4887">
        <v>29</v>
      </c>
      <c r="Z4887">
        <v>27</v>
      </c>
      <c r="AA4887">
        <v>31</v>
      </c>
      <c r="AB4887">
        <v>87.096800000000002</v>
      </c>
      <c r="AD4887">
        <f>IF(ISBLANK(Source[[#This Row],[CrosslistID]]),1,1/COUNTIFS(Source[CrosslistID],Source[[#This Row],[CrosslistID]],Source[TermDesc],Source[[#This Row],[TermDesc]]))</f>
        <v>1</v>
      </c>
      <c r="AG4887">
        <v>0</v>
      </c>
      <c r="AH4887">
        <v>87.096800000000002</v>
      </c>
      <c r="AI4887">
        <v>3.7330000000000001</v>
      </c>
      <c r="AJ4887">
        <v>3.8662999999999998</v>
      </c>
      <c r="AK4887">
        <v>0.33329999999999999</v>
      </c>
      <c r="AL48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87">
        <f>IF(AND(Source[[#This Row],[Credit_Noncredit]]="Noncredit",Source[[#This Row],[FTEF]]&gt;0),Source[[#This Row],[NC XLST FTES]]*525/(437.5*Source[[#This Row],[FTEF]]),0)</f>
        <v>0</v>
      </c>
      <c r="AN4887">
        <f>IF(Source[[#This Row],[Credit_Noncredit]]="Credit",Source[[#This Row],[Census Enrollment]],Source[[#This Row],[Noncredit Avg. Attendance]])</f>
        <v>29</v>
      </c>
    </row>
    <row r="4888" spans="1:40" x14ac:dyDescent="0.25">
      <c r="A4888" t="s">
        <v>1914</v>
      </c>
      <c r="B4888" t="s">
        <v>886</v>
      </c>
      <c r="C4888" t="s">
        <v>627</v>
      </c>
      <c r="D4888" t="s">
        <v>628</v>
      </c>
      <c r="E4888" s="4">
        <v>77926</v>
      </c>
      <c r="F4888" s="4" t="s">
        <v>629</v>
      </c>
      <c r="G4888" s="4" t="s">
        <v>1072</v>
      </c>
      <c r="H4888" t="str">
        <f>CONCATENATE(Source[[#This Row],[Subject]],TRIM(Source[[#This Row],[Course]]))</f>
        <v>ENGL1A</v>
      </c>
      <c r="I4888" t="str">
        <f>VLOOKUP(Source[[#This Row],[SubjCrse]],'Courses and Categories'!$E$2:$G$1816,3,FALSE)</f>
        <v>Credit General Education</v>
      </c>
      <c r="J4888">
        <v>9</v>
      </c>
      <c r="K4888" t="s">
        <v>1087</v>
      </c>
      <c r="L4888" t="s">
        <v>39</v>
      </c>
      <c r="M4888" t="s">
        <v>1088</v>
      </c>
      <c r="N4888" t="s">
        <v>105</v>
      </c>
      <c r="O4888">
        <v>1010</v>
      </c>
      <c r="P4888">
        <v>1200</v>
      </c>
      <c r="Q4888" t="s">
        <v>850</v>
      </c>
      <c r="R4888">
        <v>611</v>
      </c>
      <c r="S4888" t="s">
        <v>134</v>
      </c>
      <c r="T4888">
        <v>1</v>
      </c>
      <c r="U4888" s="1">
        <v>43694</v>
      </c>
      <c r="V4888" s="1">
        <v>43819</v>
      </c>
      <c r="W4888" t="s">
        <v>235</v>
      </c>
      <c r="X4888" t="s">
        <v>1929</v>
      </c>
      <c r="Y4888">
        <v>29</v>
      </c>
      <c r="Z4888">
        <v>27</v>
      </c>
      <c r="AA4888">
        <v>31</v>
      </c>
      <c r="AB4888">
        <v>87.096800000000002</v>
      </c>
      <c r="AD4888">
        <f>IF(ISBLANK(Source[[#This Row],[CrosslistID]]),1,1/COUNTIFS(Source[CrosslistID],Source[[#This Row],[CrosslistID]],Source[TermDesc],Source[[#This Row],[TermDesc]]))</f>
        <v>1</v>
      </c>
      <c r="AG4888">
        <v>0</v>
      </c>
      <c r="AH4888">
        <v>87.096800000000002</v>
      </c>
      <c r="AI4888">
        <v>3.7330000000000001</v>
      </c>
      <c r="AJ4888">
        <v>3.8662999999999998</v>
      </c>
      <c r="AK4888">
        <v>0.33329999999999999</v>
      </c>
      <c r="AL48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88">
        <f>IF(AND(Source[[#This Row],[Credit_Noncredit]]="Noncredit",Source[[#This Row],[FTEF]]&gt;0),Source[[#This Row],[NC XLST FTES]]*525/(437.5*Source[[#This Row],[FTEF]]),0)</f>
        <v>0</v>
      </c>
      <c r="AN4888">
        <f>IF(Source[[#This Row],[Credit_Noncredit]]="Credit",Source[[#This Row],[Census Enrollment]],Source[[#This Row],[Noncredit Avg. Attendance]])</f>
        <v>29</v>
      </c>
    </row>
    <row r="4889" spans="1:40" x14ac:dyDescent="0.25">
      <c r="A4889" t="s">
        <v>1914</v>
      </c>
      <c r="B4889" t="s">
        <v>886</v>
      </c>
      <c r="C4889" t="s">
        <v>627</v>
      </c>
      <c r="D4889" t="s">
        <v>628</v>
      </c>
      <c r="E4889" s="4">
        <v>70783</v>
      </c>
      <c r="F4889" s="4" t="s">
        <v>629</v>
      </c>
      <c r="G4889" s="4" t="s">
        <v>1072</v>
      </c>
      <c r="H4889" t="str">
        <f>CONCATENATE(Source[[#This Row],[Subject]],TRIM(Source[[#This Row],[Course]]))</f>
        <v>ENGL1A</v>
      </c>
      <c r="I4889" t="str">
        <f>VLOOKUP(Source[[#This Row],[SubjCrse]],'Courses and Categories'!$E$2:$G$1816,3,FALSE)</f>
        <v>Credit General Education</v>
      </c>
      <c r="J4889">
        <v>11</v>
      </c>
      <c r="K4889" t="s">
        <v>1087</v>
      </c>
      <c r="L4889" t="s">
        <v>39</v>
      </c>
      <c r="M4889" t="s">
        <v>1088</v>
      </c>
      <c r="N4889" t="s">
        <v>105</v>
      </c>
      <c r="O4889">
        <v>1010</v>
      </c>
      <c r="P4889">
        <v>1200</v>
      </c>
      <c r="Q4889" t="s">
        <v>236</v>
      </c>
      <c r="R4889">
        <v>370</v>
      </c>
      <c r="S4889" t="s">
        <v>134</v>
      </c>
      <c r="T4889">
        <v>1</v>
      </c>
      <c r="U4889" s="1">
        <v>43694</v>
      </c>
      <c r="V4889" s="1">
        <v>43819</v>
      </c>
      <c r="W4889" t="s">
        <v>2376</v>
      </c>
      <c r="X4889" t="s">
        <v>1929</v>
      </c>
      <c r="Y4889">
        <v>28</v>
      </c>
      <c r="Z4889">
        <v>21</v>
      </c>
      <c r="AA4889">
        <v>31</v>
      </c>
      <c r="AB4889">
        <v>67.741900000000001</v>
      </c>
      <c r="AD4889">
        <f>IF(ISBLANK(Source[[#This Row],[CrosslistID]]),1,1/COUNTIFS(Source[CrosslistID],Source[[#This Row],[CrosslistID]],Source[TermDesc],Source[[#This Row],[TermDesc]]))</f>
        <v>1</v>
      </c>
      <c r="AG4889">
        <v>0</v>
      </c>
      <c r="AH4889">
        <v>67.741900000000001</v>
      </c>
      <c r="AI4889">
        <v>3.6</v>
      </c>
      <c r="AJ4889">
        <v>3.7332999999999998</v>
      </c>
      <c r="AK4889">
        <v>0.33329999999999999</v>
      </c>
      <c r="AL48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89">
        <f>IF(AND(Source[[#This Row],[Credit_Noncredit]]="Noncredit",Source[[#This Row],[FTEF]]&gt;0),Source[[#This Row],[NC XLST FTES]]*525/(437.5*Source[[#This Row],[FTEF]]),0)</f>
        <v>0</v>
      </c>
      <c r="AN4889">
        <f>IF(Source[[#This Row],[Credit_Noncredit]]="Credit",Source[[#This Row],[Census Enrollment]],Source[[#This Row],[Noncredit Avg. Attendance]])</f>
        <v>28</v>
      </c>
    </row>
    <row r="4890" spans="1:40" x14ac:dyDescent="0.25">
      <c r="A4890" t="s">
        <v>1914</v>
      </c>
      <c r="B4890" t="s">
        <v>886</v>
      </c>
      <c r="C4890" t="s">
        <v>627</v>
      </c>
      <c r="D4890" t="s">
        <v>628</v>
      </c>
      <c r="E4890" s="4">
        <v>77021</v>
      </c>
      <c r="F4890" s="4" t="s">
        <v>629</v>
      </c>
      <c r="G4890" s="4" t="s">
        <v>1072</v>
      </c>
      <c r="H4890" t="str">
        <f>CONCATENATE(Source[[#This Row],[Subject]],TRIM(Source[[#This Row],[Course]]))</f>
        <v>ENGL1A</v>
      </c>
      <c r="I4890" t="str">
        <f>VLOOKUP(Source[[#This Row],[SubjCrse]],'Courses and Categories'!$E$2:$G$1816,3,FALSE)</f>
        <v>Credit General Education</v>
      </c>
      <c r="J4890">
        <v>14</v>
      </c>
      <c r="K4890" t="s">
        <v>1087</v>
      </c>
      <c r="L4890" t="s">
        <v>39</v>
      </c>
      <c r="M4890" t="s">
        <v>1088</v>
      </c>
      <c r="N4890" t="s">
        <v>105</v>
      </c>
      <c r="O4890">
        <v>1010</v>
      </c>
      <c r="P4890">
        <v>1200</v>
      </c>
      <c r="Q4890" t="s">
        <v>850</v>
      </c>
      <c r="R4890">
        <v>411</v>
      </c>
      <c r="S4890" t="s">
        <v>134</v>
      </c>
      <c r="T4890">
        <v>1</v>
      </c>
      <c r="U4890" s="1">
        <v>43694</v>
      </c>
      <c r="V4890" s="1">
        <v>43819</v>
      </c>
      <c r="W4890" t="s">
        <v>2377</v>
      </c>
      <c r="X4890" t="s">
        <v>1929</v>
      </c>
      <c r="Y4890">
        <v>30</v>
      </c>
      <c r="Z4890">
        <v>25</v>
      </c>
      <c r="AA4890">
        <v>31</v>
      </c>
      <c r="AB4890">
        <v>80.645200000000003</v>
      </c>
      <c r="AD4890">
        <f>IF(ISBLANK(Source[[#This Row],[CrosslistID]]),1,1/COUNTIFS(Source[CrosslistID],Source[[#This Row],[CrosslistID]],Source[TermDesc],Source[[#This Row],[TermDesc]]))</f>
        <v>1</v>
      </c>
      <c r="AG4890">
        <v>0</v>
      </c>
      <c r="AH4890">
        <v>80.645200000000003</v>
      </c>
      <c r="AI4890">
        <v>3.7330000000000001</v>
      </c>
      <c r="AJ4890">
        <v>3.9996</v>
      </c>
      <c r="AK4890">
        <v>0.33329999999999999</v>
      </c>
      <c r="AL48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90">
        <f>IF(AND(Source[[#This Row],[Credit_Noncredit]]="Noncredit",Source[[#This Row],[FTEF]]&gt;0),Source[[#This Row],[NC XLST FTES]]*525/(437.5*Source[[#This Row],[FTEF]]),0)</f>
        <v>0</v>
      </c>
      <c r="AN4890">
        <f>IF(Source[[#This Row],[Credit_Noncredit]]="Credit",Source[[#This Row],[Census Enrollment]],Source[[#This Row],[Noncredit Avg. Attendance]])</f>
        <v>30</v>
      </c>
    </row>
    <row r="4891" spans="1:40" x14ac:dyDescent="0.25">
      <c r="A4891" t="s">
        <v>1914</v>
      </c>
      <c r="B4891" t="s">
        <v>886</v>
      </c>
      <c r="C4891" t="s">
        <v>627</v>
      </c>
      <c r="D4891" t="s">
        <v>628</v>
      </c>
      <c r="E4891" s="4">
        <v>70788</v>
      </c>
      <c r="F4891" s="4" t="s">
        <v>629</v>
      </c>
      <c r="G4891" s="4" t="s">
        <v>1072</v>
      </c>
      <c r="H4891" t="str">
        <f>CONCATENATE(Source[[#This Row],[Subject]],TRIM(Source[[#This Row],[Course]]))</f>
        <v>ENGL1A</v>
      </c>
      <c r="I4891" t="str">
        <f>VLOOKUP(Source[[#This Row],[SubjCrse]],'Courses and Categories'!$E$2:$G$1816,3,FALSE)</f>
        <v>Credit General Education</v>
      </c>
      <c r="J4891">
        <v>16</v>
      </c>
      <c r="K4891" t="s">
        <v>1087</v>
      </c>
      <c r="L4891" t="s">
        <v>39</v>
      </c>
      <c r="M4891" t="s">
        <v>1088</v>
      </c>
      <c r="N4891" t="s">
        <v>105</v>
      </c>
      <c r="O4891">
        <v>1010</v>
      </c>
      <c r="P4891">
        <v>1200</v>
      </c>
      <c r="Q4891" t="s">
        <v>420</v>
      </c>
      <c r="R4891">
        <v>180</v>
      </c>
      <c r="S4891" t="s">
        <v>134</v>
      </c>
      <c r="T4891">
        <v>1</v>
      </c>
      <c r="U4891" s="1">
        <v>43694</v>
      </c>
      <c r="V4891" s="1">
        <v>43819</v>
      </c>
      <c r="W4891" t="s">
        <v>2378</v>
      </c>
      <c r="X4891" t="s">
        <v>1929</v>
      </c>
      <c r="Y4891">
        <v>29</v>
      </c>
      <c r="Z4891">
        <v>24</v>
      </c>
      <c r="AA4891">
        <v>31</v>
      </c>
      <c r="AB4891">
        <v>77.419399999999996</v>
      </c>
      <c r="AD4891">
        <f>IF(ISBLANK(Source[[#This Row],[CrosslistID]]),1,1/COUNTIFS(Source[CrosslistID],Source[[#This Row],[CrosslistID]],Source[TermDesc],Source[[#This Row],[TermDesc]]))</f>
        <v>1</v>
      </c>
      <c r="AG4891">
        <v>0</v>
      </c>
      <c r="AH4891">
        <v>77.419399999999996</v>
      </c>
      <c r="AI4891">
        <v>3.867</v>
      </c>
      <c r="AJ4891">
        <v>3.867</v>
      </c>
      <c r="AK4891">
        <v>0.33329999999999999</v>
      </c>
      <c r="AL48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91">
        <f>IF(AND(Source[[#This Row],[Credit_Noncredit]]="Noncredit",Source[[#This Row],[FTEF]]&gt;0),Source[[#This Row],[NC XLST FTES]]*525/(437.5*Source[[#This Row],[FTEF]]),0)</f>
        <v>0</v>
      </c>
      <c r="AN4891">
        <f>IF(Source[[#This Row],[Credit_Noncredit]]="Credit",Source[[#This Row],[Census Enrollment]],Source[[#This Row],[Noncredit Avg. Attendance]])</f>
        <v>29</v>
      </c>
    </row>
    <row r="4892" spans="1:40" x14ac:dyDescent="0.25">
      <c r="A4892" t="s">
        <v>1914</v>
      </c>
      <c r="B4892" t="s">
        <v>886</v>
      </c>
      <c r="C4892" t="s">
        <v>627</v>
      </c>
      <c r="D4892" t="s">
        <v>628</v>
      </c>
      <c r="E4892" s="4">
        <v>70791</v>
      </c>
      <c r="F4892" s="4" t="s">
        <v>629</v>
      </c>
      <c r="G4892" s="4" t="s">
        <v>1072</v>
      </c>
      <c r="H4892" t="str">
        <f>CONCATENATE(Source[[#This Row],[Subject]],TRIM(Source[[#This Row],[Course]]))</f>
        <v>ENGL1A</v>
      </c>
      <c r="I4892" t="str">
        <f>VLOOKUP(Source[[#This Row],[SubjCrse]],'Courses and Categories'!$E$2:$G$1816,3,FALSE)</f>
        <v>Credit General Education</v>
      </c>
      <c r="J4892">
        <v>18</v>
      </c>
      <c r="K4892" t="s">
        <v>1087</v>
      </c>
      <c r="L4892" t="s">
        <v>39</v>
      </c>
      <c r="M4892" t="s">
        <v>1088</v>
      </c>
      <c r="N4892" t="s">
        <v>105</v>
      </c>
      <c r="O4892">
        <v>1010</v>
      </c>
      <c r="P4892">
        <v>1200</v>
      </c>
      <c r="Q4892" t="s">
        <v>238</v>
      </c>
      <c r="R4892">
        <v>714</v>
      </c>
      <c r="S4892" t="s">
        <v>134</v>
      </c>
      <c r="T4892">
        <v>1</v>
      </c>
      <c r="U4892" s="1">
        <v>43694</v>
      </c>
      <c r="V4892" s="1">
        <v>43819</v>
      </c>
      <c r="W4892" t="s">
        <v>2379</v>
      </c>
      <c r="X4892" t="s">
        <v>1929</v>
      </c>
      <c r="Y4892">
        <v>26</v>
      </c>
      <c r="Z4892">
        <v>21</v>
      </c>
      <c r="AA4892">
        <v>31</v>
      </c>
      <c r="AB4892">
        <v>67.741900000000001</v>
      </c>
      <c r="AD4892">
        <f>IF(ISBLANK(Source[[#This Row],[CrosslistID]]),1,1/COUNTIFS(Source[CrosslistID],Source[[#This Row],[CrosslistID]],Source[TermDesc],Source[[#This Row],[TermDesc]]))</f>
        <v>1</v>
      </c>
      <c r="AG4892">
        <v>0</v>
      </c>
      <c r="AH4892">
        <v>67.741900000000001</v>
      </c>
      <c r="AI4892">
        <v>3.3330000000000002</v>
      </c>
      <c r="AJ4892">
        <v>3.4662999999999999</v>
      </c>
      <c r="AK4892">
        <v>0.33329999999999999</v>
      </c>
      <c r="AL48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92">
        <f>IF(AND(Source[[#This Row],[Credit_Noncredit]]="Noncredit",Source[[#This Row],[FTEF]]&gt;0),Source[[#This Row],[NC XLST FTES]]*525/(437.5*Source[[#This Row],[FTEF]]),0)</f>
        <v>0</v>
      </c>
      <c r="AN4892">
        <f>IF(Source[[#This Row],[Credit_Noncredit]]="Credit",Source[[#This Row],[Census Enrollment]],Source[[#This Row],[Noncredit Avg. Attendance]])</f>
        <v>26</v>
      </c>
    </row>
    <row r="4893" spans="1:40" x14ac:dyDescent="0.25">
      <c r="A4893" t="s">
        <v>1914</v>
      </c>
      <c r="B4893" t="s">
        <v>886</v>
      </c>
      <c r="C4893" t="s">
        <v>627</v>
      </c>
      <c r="D4893" t="s">
        <v>628</v>
      </c>
      <c r="E4893" s="4">
        <v>70780</v>
      </c>
      <c r="F4893" s="4" t="s">
        <v>629</v>
      </c>
      <c r="G4893" s="4" t="s">
        <v>1072</v>
      </c>
      <c r="H4893" t="str">
        <f>CONCATENATE(Source[[#This Row],[Subject]],TRIM(Source[[#This Row],[Course]]))</f>
        <v>ENGL1A</v>
      </c>
      <c r="I4893" t="str">
        <f>VLOOKUP(Source[[#This Row],[SubjCrse]],'Courses and Categories'!$E$2:$G$1816,3,FALSE)</f>
        <v>Credit General Education</v>
      </c>
      <c r="J4893">
        <v>22</v>
      </c>
      <c r="K4893" t="s">
        <v>1087</v>
      </c>
      <c r="L4893" t="s">
        <v>39</v>
      </c>
      <c r="M4893" t="s">
        <v>1088</v>
      </c>
      <c r="N4893" t="s">
        <v>105</v>
      </c>
      <c r="O4893">
        <v>1010</v>
      </c>
      <c r="P4893">
        <v>1200</v>
      </c>
      <c r="Q4893" t="s">
        <v>233</v>
      </c>
      <c r="R4893">
        <v>212</v>
      </c>
      <c r="S4893" t="s">
        <v>134</v>
      </c>
      <c r="T4893">
        <v>1</v>
      </c>
      <c r="U4893" s="1">
        <v>43694</v>
      </c>
      <c r="V4893" s="1">
        <v>43819</v>
      </c>
      <c r="W4893" t="s">
        <v>2380</v>
      </c>
      <c r="X4893" t="s">
        <v>1929</v>
      </c>
      <c r="Y4893">
        <v>25</v>
      </c>
      <c r="Z4893">
        <v>21</v>
      </c>
      <c r="AA4893">
        <v>26</v>
      </c>
      <c r="AB4893">
        <v>80.769199999999998</v>
      </c>
      <c r="AD4893">
        <f>IF(ISBLANK(Source[[#This Row],[CrosslistID]]),1,1/COUNTIFS(Source[CrosslistID],Source[[#This Row],[CrosslistID]],Source[TermDesc],Source[[#This Row],[TermDesc]]))</f>
        <v>1</v>
      </c>
      <c r="AG4893">
        <v>0</v>
      </c>
      <c r="AH4893">
        <v>80.769199999999998</v>
      </c>
      <c r="AI4893">
        <v>3.2</v>
      </c>
      <c r="AJ4893">
        <v>3.3332999999999999</v>
      </c>
      <c r="AK4893">
        <v>0.33329999999999999</v>
      </c>
      <c r="AL48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93">
        <f>IF(AND(Source[[#This Row],[Credit_Noncredit]]="Noncredit",Source[[#This Row],[FTEF]]&gt;0),Source[[#This Row],[NC XLST FTES]]*525/(437.5*Source[[#This Row],[FTEF]]),0)</f>
        <v>0</v>
      </c>
      <c r="AN4893">
        <f>IF(Source[[#This Row],[Credit_Noncredit]]="Credit",Source[[#This Row],[Census Enrollment]],Source[[#This Row],[Noncredit Avg. Attendance]])</f>
        <v>25</v>
      </c>
    </row>
    <row r="4894" spans="1:40" x14ac:dyDescent="0.25">
      <c r="A4894" t="s">
        <v>1914</v>
      </c>
      <c r="B4894" t="s">
        <v>886</v>
      </c>
      <c r="C4894" t="s">
        <v>627</v>
      </c>
      <c r="D4894" t="s">
        <v>628</v>
      </c>
      <c r="E4894" s="4">
        <v>77952</v>
      </c>
      <c r="F4894" s="4" t="s">
        <v>629</v>
      </c>
      <c r="G4894" s="4" t="s">
        <v>1072</v>
      </c>
      <c r="H4894" t="str">
        <f>CONCATENATE(Source[[#This Row],[Subject]],TRIM(Source[[#This Row],[Course]]))</f>
        <v>ENGL1A</v>
      </c>
      <c r="I4894" t="str">
        <f>VLOOKUP(Source[[#This Row],[SubjCrse]],'Courses and Categories'!$E$2:$G$1816,3,FALSE)</f>
        <v>Credit General Education</v>
      </c>
      <c r="J4894">
        <v>24</v>
      </c>
      <c r="K4894" t="s">
        <v>1087</v>
      </c>
      <c r="L4894" t="s">
        <v>39</v>
      </c>
      <c r="M4894" t="s">
        <v>1088</v>
      </c>
      <c r="N4894" t="s">
        <v>105</v>
      </c>
      <c r="O4894">
        <v>1010</v>
      </c>
      <c r="P4894">
        <v>1200</v>
      </c>
      <c r="Q4894" t="s">
        <v>420</v>
      </c>
      <c r="R4894">
        <v>267</v>
      </c>
      <c r="S4894" t="s">
        <v>134</v>
      </c>
      <c r="T4894">
        <v>1</v>
      </c>
      <c r="U4894" s="1">
        <v>43694</v>
      </c>
      <c r="V4894" s="1">
        <v>43819</v>
      </c>
      <c r="W4894" t="s">
        <v>2381</v>
      </c>
      <c r="X4894" t="s">
        <v>1929</v>
      </c>
      <c r="Y4894">
        <v>28</v>
      </c>
      <c r="Z4894">
        <v>19</v>
      </c>
      <c r="AA4894">
        <v>31</v>
      </c>
      <c r="AB4894">
        <v>61.290300000000002</v>
      </c>
      <c r="AD4894">
        <f>IF(ISBLANK(Source[[#This Row],[CrosslistID]]),1,1/COUNTIFS(Source[CrosslistID],Source[[#This Row],[CrosslistID]],Source[TermDesc],Source[[#This Row],[TermDesc]]))</f>
        <v>1</v>
      </c>
      <c r="AG4894">
        <v>0</v>
      </c>
      <c r="AH4894">
        <v>61.290300000000002</v>
      </c>
      <c r="AI4894">
        <v>3.7330000000000001</v>
      </c>
      <c r="AJ4894">
        <v>3.7330000000000001</v>
      </c>
      <c r="AK4894">
        <v>0.33329999999999999</v>
      </c>
      <c r="AL48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94">
        <f>IF(AND(Source[[#This Row],[Credit_Noncredit]]="Noncredit",Source[[#This Row],[FTEF]]&gt;0),Source[[#This Row],[NC XLST FTES]]*525/(437.5*Source[[#This Row],[FTEF]]),0)</f>
        <v>0</v>
      </c>
      <c r="AN4894">
        <f>IF(Source[[#This Row],[Credit_Noncredit]]="Credit",Source[[#This Row],[Census Enrollment]],Source[[#This Row],[Noncredit Avg. Attendance]])</f>
        <v>28</v>
      </c>
    </row>
    <row r="4895" spans="1:40" x14ac:dyDescent="0.25">
      <c r="A4895" t="s">
        <v>1914</v>
      </c>
      <c r="B4895" t="s">
        <v>886</v>
      </c>
      <c r="C4895" t="s">
        <v>627</v>
      </c>
      <c r="D4895" t="s">
        <v>628</v>
      </c>
      <c r="E4895" s="4">
        <v>77927</v>
      </c>
      <c r="F4895" s="4" t="s">
        <v>629</v>
      </c>
      <c r="G4895" s="4" t="s">
        <v>1072</v>
      </c>
      <c r="H4895" t="str">
        <f>CONCATENATE(Source[[#This Row],[Subject]],TRIM(Source[[#This Row],[Course]]))</f>
        <v>ENGL1A</v>
      </c>
      <c r="I4895" t="str">
        <f>VLOOKUP(Source[[#This Row],[SubjCrse]],'Courses and Categories'!$E$2:$G$1816,3,FALSE)</f>
        <v>Credit General Education</v>
      </c>
      <c r="J4895">
        <v>26</v>
      </c>
      <c r="K4895" t="s">
        <v>1087</v>
      </c>
      <c r="L4895" t="s">
        <v>39</v>
      </c>
      <c r="M4895" t="s">
        <v>1088</v>
      </c>
      <c r="N4895" t="s">
        <v>105</v>
      </c>
      <c r="O4895">
        <v>1010</v>
      </c>
      <c r="P4895">
        <v>1200</v>
      </c>
      <c r="Q4895" t="s">
        <v>240</v>
      </c>
      <c r="R4895">
        <v>266</v>
      </c>
      <c r="S4895" t="s">
        <v>134</v>
      </c>
      <c r="T4895">
        <v>1</v>
      </c>
      <c r="U4895" s="1">
        <v>43694</v>
      </c>
      <c r="V4895" s="1">
        <v>43819</v>
      </c>
      <c r="W4895" t="s">
        <v>1089</v>
      </c>
      <c r="X4895" t="s">
        <v>1929</v>
      </c>
      <c r="Y4895">
        <v>31</v>
      </c>
      <c r="Z4895">
        <v>28</v>
      </c>
      <c r="AA4895">
        <v>31</v>
      </c>
      <c r="AB4895">
        <v>90.322599999999994</v>
      </c>
      <c r="AD4895">
        <f>IF(ISBLANK(Source[[#This Row],[CrosslistID]]),1,1/COUNTIFS(Source[CrosslistID],Source[[#This Row],[CrosslistID]],Source[TermDesc],Source[[#This Row],[TermDesc]]))</f>
        <v>1</v>
      </c>
      <c r="AG4895">
        <v>0</v>
      </c>
      <c r="AH4895">
        <v>90.322599999999994</v>
      </c>
      <c r="AI4895">
        <v>4</v>
      </c>
      <c r="AJ4895">
        <v>4.1333000000000002</v>
      </c>
      <c r="AK4895">
        <v>0.33329999999999999</v>
      </c>
      <c r="AL48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95">
        <f>IF(AND(Source[[#This Row],[Credit_Noncredit]]="Noncredit",Source[[#This Row],[FTEF]]&gt;0),Source[[#This Row],[NC XLST FTES]]*525/(437.5*Source[[#This Row],[FTEF]]),0)</f>
        <v>0</v>
      </c>
      <c r="AN4895">
        <f>IF(Source[[#This Row],[Credit_Noncredit]]="Credit",Source[[#This Row],[Census Enrollment]],Source[[#This Row],[Noncredit Avg. Attendance]])</f>
        <v>31</v>
      </c>
    </row>
    <row r="4896" spans="1:40" x14ac:dyDescent="0.25">
      <c r="A4896" t="s">
        <v>1914</v>
      </c>
      <c r="B4896" t="s">
        <v>886</v>
      </c>
      <c r="C4896" t="s">
        <v>627</v>
      </c>
      <c r="D4896" t="s">
        <v>628</v>
      </c>
      <c r="E4896" s="4">
        <v>70781</v>
      </c>
      <c r="F4896" s="4" t="s">
        <v>629</v>
      </c>
      <c r="G4896" s="4" t="s">
        <v>1072</v>
      </c>
      <c r="H4896" t="str">
        <f>CONCATENATE(Source[[#This Row],[Subject]],TRIM(Source[[#This Row],[Course]]))</f>
        <v>ENGL1A</v>
      </c>
      <c r="I4896" t="str">
        <f>VLOOKUP(Source[[#This Row],[SubjCrse]],'Courses and Categories'!$E$2:$G$1816,3,FALSE)</f>
        <v>Credit General Education</v>
      </c>
      <c r="J4896">
        <v>28</v>
      </c>
      <c r="K4896" t="s">
        <v>1087</v>
      </c>
      <c r="L4896" t="s">
        <v>39</v>
      </c>
      <c r="M4896" t="s">
        <v>1088</v>
      </c>
      <c r="N4896" t="s">
        <v>95</v>
      </c>
      <c r="O4896" t="s">
        <v>386</v>
      </c>
      <c r="P4896" t="s">
        <v>467</v>
      </c>
      <c r="Q4896" t="s">
        <v>502</v>
      </c>
      <c r="R4896" t="s">
        <v>2382</v>
      </c>
      <c r="S4896" t="s">
        <v>134</v>
      </c>
      <c r="T4896">
        <v>1</v>
      </c>
      <c r="U4896" s="1">
        <v>43694</v>
      </c>
      <c r="V4896" s="1">
        <v>43819</v>
      </c>
      <c r="W4896" t="s">
        <v>2383</v>
      </c>
      <c r="X4896" t="s">
        <v>1929</v>
      </c>
      <c r="Y4896">
        <v>28</v>
      </c>
      <c r="Z4896">
        <v>27</v>
      </c>
      <c r="AA4896">
        <v>31</v>
      </c>
      <c r="AB4896">
        <v>87.096800000000002</v>
      </c>
      <c r="AD4896">
        <f>IF(ISBLANK(Source[[#This Row],[CrosslistID]]),1,1/COUNTIFS(Source[CrosslistID],Source[[#This Row],[CrosslistID]],Source[TermDesc],Source[[#This Row],[TermDesc]]))</f>
        <v>1</v>
      </c>
      <c r="AG4896">
        <v>0</v>
      </c>
      <c r="AH4896">
        <v>87.096800000000002</v>
      </c>
      <c r="AI4896">
        <v>3.4670000000000001</v>
      </c>
      <c r="AJ4896">
        <v>3.7336999999999998</v>
      </c>
      <c r="AK4896">
        <v>0.3367</v>
      </c>
      <c r="AL48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96">
        <f>IF(AND(Source[[#This Row],[Credit_Noncredit]]="Noncredit",Source[[#This Row],[FTEF]]&gt;0),Source[[#This Row],[NC XLST FTES]]*525/(437.5*Source[[#This Row],[FTEF]]),0)</f>
        <v>0</v>
      </c>
      <c r="AN4896">
        <f>IF(Source[[#This Row],[Credit_Noncredit]]="Credit",Source[[#This Row],[Census Enrollment]],Source[[#This Row],[Noncredit Avg. Attendance]])</f>
        <v>28</v>
      </c>
    </row>
    <row r="4897" spans="1:40" x14ac:dyDescent="0.25">
      <c r="A4897" t="s">
        <v>1914</v>
      </c>
      <c r="B4897" t="s">
        <v>886</v>
      </c>
      <c r="C4897" t="s">
        <v>627</v>
      </c>
      <c r="D4897" t="s">
        <v>628</v>
      </c>
      <c r="E4897" s="4">
        <v>77950</v>
      </c>
      <c r="F4897" s="4" t="s">
        <v>629</v>
      </c>
      <c r="G4897" s="4" t="s">
        <v>1072</v>
      </c>
      <c r="H4897" t="str">
        <f>CONCATENATE(Source[[#This Row],[Subject]],TRIM(Source[[#This Row],[Course]]))</f>
        <v>ENGL1A</v>
      </c>
      <c r="I4897" t="str">
        <f>VLOOKUP(Source[[#This Row],[SubjCrse]],'Courses and Categories'!$E$2:$G$1816,3,FALSE)</f>
        <v>Credit General Education</v>
      </c>
      <c r="J4897">
        <v>30</v>
      </c>
      <c r="K4897" t="s">
        <v>1087</v>
      </c>
      <c r="L4897" t="s">
        <v>39</v>
      </c>
      <c r="M4897" t="s">
        <v>1088</v>
      </c>
      <c r="N4897" t="s">
        <v>105</v>
      </c>
      <c r="O4897">
        <v>1010</v>
      </c>
      <c r="P4897">
        <v>1200</v>
      </c>
      <c r="Q4897" t="s">
        <v>850</v>
      </c>
      <c r="R4897">
        <v>551</v>
      </c>
      <c r="S4897" t="s">
        <v>134</v>
      </c>
      <c r="T4897">
        <v>1</v>
      </c>
      <c r="U4897" s="1">
        <v>43694</v>
      </c>
      <c r="V4897" s="1">
        <v>43819</v>
      </c>
      <c r="W4897" t="s">
        <v>2384</v>
      </c>
      <c r="X4897" t="s">
        <v>1929</v>
      </c>
      <c r="Y4897">
        <v>32</v>
      </c>
      <c r="Z4897">
        <v>27</v>
      </c>
      <c r="AA4897">
        <v>31</v>
      </c>
      <c r="AB4897">
        <v>87.096800000000002</v>
      </c>
      <c r="AD4897">
        <f>IF(ISBLANK(Source[[#This Row],[CrosslistID]]),1,1/COUNTIFS(Source[CrosslistID],Source[[#This Row],[CrosslistID]],Source[TermDesc],Source[[#This Row],[TermDesc]]))</f>
        <v>1</v>
      </c>
      <c r="AG4897">
        <v>0</v>
      </c>
      <c r="AH4897">
        <v>87.096800000000002</v>
      </c>
      <c r="AI4897">
        <v>4</v>
      </c>
      <c r="AJ4897">
        <v>4.2667000000000002</v>
      </c>
      <c r="AK4897">
        <v>0.33329999999999999</v>
      </c>
      <c r="AL48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97">
        <f>IF(AND(Source[[#This Row],[Credit_Noncredit]]="Noncredit",Source[[#This Row],[FTEF]]&gt;0),Source[[#This Row],[NC XLST FTES]]*525/(437.5*Source[[#This Row],[FTEF]]),0)</f>
        <v>0</v>
      </c>
      <c r="AN4897">
        <f>IF(Source[[#This Row],[Credit_Noncredit]]="Credit",Source[[#This Row],[Census Enrollment]],Source[[#This Row],[Noncredit Avg. Attendance]])</f>
        <v>32</v>
      </c>
    </row>
    <row r="4898" spans="1:40" x14ac:dyDescent="0.25">
      <c r="A4898" t="s">
        <v>1914</v>
      </c>
      <c r="B4898" t="s">
        <v>886</v>
      </c>
      <c r="C4898" t="s">
        <v>627</v>
      </c>
      <c r="D4898" t="s">
        <v>628</v>
      </c>
      <c r="E4898" s="4">
        <v>78087</v>
      </c>
      <c r="F4898" s="4" t="s">
        <v>629</v>
      </c>
      <c r="G4898" s="4" t="s">
        <v>1072</v>
      </c>
      <c r="H4898" t="str">
        <f>CONCATENATE(Source[[#This Row],[Subject]],TRIM(Source[[#This Row],[Course]]))</f>
        <v>ENGL1A</v>
      </c>
      <c r="I4898" t="str">
        <f>VLOOKUP(Source[[#This Row],[SubjCrse]],'Courses and Categories'!$E$2:$G$1816,3,FALSE)</f>
        <v>Credit General Education</v>
      </c>
      <c r="J4898">
        <v>31</v>
      </c>
      <c r="K4898" t="s">
        <v>1087</v>
      </c>
      <c r="L4898" t="s">
        <v>39</v>
      </c>
      <c r="M4898" t="s">
        <v>1088</v>
      </c>
      <c r="N4898" t="s">
        <v>105</v>
      </c>
      <c r="O4898">
        <v>1010</v>
      </c>
      <c r="P4898">
        <v>1200</v>
      </c>
      <c r="Q4898" t="s">
        <v>850</v>
      </c>
      <c r="R4898">
        <v>511</v>
      </c>
      <c r="S4898" t="s">
        <v>134</v>
      </c>
      <c r="T4898">
        <v>1</v>
      </c>
      <c r="U4898" s="1">
        <v>43694</v>
      </c>
      <c r="V4898" s="1">
        <v>43819</v>
      </c>
      <c r="W4898" t="s">
        <v>2385</v>
      </c>
      <c r="X4898" t="s">
        <v>1929</v>
      </c>
      <c r="Y4898">
        <v>32</v>
      </c>
      <c r="Z4898">
        <v>26</v>
      </c>
      <c r="AA4898">
        <v>31</v>
      </c>
      <c r="AB4898">
        <v>83.870999999999995</v>
      </c>
      <c r="AD4898">
        <f>IF(ISBLANK(Source[[#This Row],[CrosslistID]]),1,1/COUNTIFS(Source[CrosslistID],Source[[#This Row],[CrosslistID]],Source[TermDesc],Source[[#This Row],[TermDesc]]))</f>
        <v>1</v>
      </c>
      <c r="AG4898">
        <v>0</v>
      </c>
      <c r="AH4898">
        <v>83.870999999999995</v>
      </c>
      <c r="AI4898">
        <v>4.133</v>
      </c>
      <c r="AJ4898">
        <v>4.2663000000000002</v>
      </c>
      <c r="AK4898">
        <v>0.33329999999999999</v>
      </c>
      <c r="AL48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98">
        <f>IF(AND(Source[[#This Row],[Credit_Noncredit]]="Noncredit",Source[[#This Row],[FTEF]]&gt;0),Source[[#This Row],[NC XLST FTES]]*525/(437.5*Source[[#This Row],[FTEF]]),0)</f>
        <v>0</v>
      </c>
      <c r="AN4898">
        <f>IF(Source[[#This Row],[Credit_Noncredit]]="Credit",Source[[#This Row],[Census Enrollment]],Source[[#This Row],[Noncredit Avg. Attendance]])</f>
        <v>32</v>
      </c>
    </row>
    <row r="4899" spans="1:40" x14ac:dyDescent="0.25">
      <c r="A4899" t="s">
        <v>1914</v>
      </c>
      <c r="B4899" t="s">
        <v>886</v>
      </c>
      <c r="C4899" t="s">
        <v>627</v>
      </c>
      <c r="D4899" t="s">
        <v>628</v>
      </c>
      <c r="E4899" s="4">
        <v>75609</v>
      </c>
      <c r="F4899" s="4" t="s">
        <v>629</v>
      </c>
      <c r="G4899" s="4" t="s">
        <v>1072</v>
      </c>
      <c r="H4899" t="str">
        <f>CONCATENATE(Source[[#This Row],[Subject]],TRIM(Source[[#This Row],[Course]]))</f>
        <v>ENGL1A</v>
      </c>
      <c r="I4899" t="str">
        <f>VLOOKUP(Source[[#This Row],[SubjCrse]],'Courses and Categories'!$E$2:$G$1816,3,FALSE)</f>
        <v>Credit General Education</v>
      </c>
      <c r="J4899">
        <v>32</v>
      </c>
      <c r="K4899" t="s">
        <v>1087</v>
      </c>
      <c r="L4899" t="s">
        <v>39</v>
      </c>
      <c r="M4899" t="s">
        <v>1088</v>
      </c>
      <c r="N4899" t="s">
        <v>105</v>
      </c>
      <c r="O4899">
        <v>1210</v>
      </c>
      <c r="P4899">
        <v>1400</v>
      </c>
      <c r="Q4899" t="s">
        <v>422</v>
      </c>
      <c r="R4899">
        <v>206</v>
      </c>
      <c r="S4899" t="s">
        <v>134</v>
      </c>
      <c r="T4899">
        <v>1</v>
      </c>
      <c r="U4899" s="1">
        <v>43694</v>
      </c>
      <c r="V4899" s="1">
        <v>43819</v>
      </c>
      <c r="W4899" t="s">
        <v>2386</v>
      </c>
      <c r="X4899" t="s">
        <v>1929</v>
      </c>
      <c r="Y4899">
        <v>29</v>
      </c>
      <c r="Z4899">
        <v>29</v>
      </c>
      <c r="AA4899">
        <v>31</v>
      </c>
      <c r="AB4899">
        <v>93.548400000000001</v>
      </c>
      <c r="AD4899">
        <f>IF(ISBLANK(Source[[#This Row],[CrosslistID]]),1,1/COUNTIFS(Source[CrosslistID],Source[[#This Row],[CrosslistID]],Source[TermDesc],Source[[#This Row],[TermDesc]]))</f>
        <v>1</v>
      </c>
      <c r="AG4899">
        <v>0</v>
      </c>
      <c r="AH4899">
        <v>93.548400000000001</v>
      </c>
      <c r="AI4899">
        <v>3.4670000000000001</v>
      </c>
      <c r="AJ4899">
        <v>3.867</v>
      </c>
      <c r="AK4899">
        <v>0.33329999999999999</v>
      </c>
      <c r="AL48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899">
        <f>IF(AND(Source[[#This Row],[Credit_Noncredit]]="Noncredit",Source[[#This Row],[FTEF]]&gt;0),Source[[#This Row],[NC XLST FTES]]*525/(437.5*Source[[#This Row],[FTEF]]),0)</f>
        <v>0</v>
      </c>
      <c r="AN4899">
        <f>IF(Source[[#This Row],[Credit_Noncredit]]="Credit",Source[[#This Row],[Census Enrollment]],Source[[#This Row],[Noncredit Avg. Attendance]])</f>
        <v>29</v>
      </c>
    </row>
    <row r="4900" spans="1:40" x14ac:dyDescent="0.25">
      <c r="A4900" t="s">
        <v>1914</v>
      </c>
      <c r="B4900" t="s">
        <v>886</v>
      </c>
      <c r="C4900" t="s">
        <v>627</v>
      </c>
      <c r="D4900" t="s">
        <v>628</v>
      </c>
      <c r="E4900" s="4">
        <v>77897</v>
      </c>
      <c r="F4900" s="4" t="s">
        <v>629</v>
      </c>
      <c r="G4900" s="4" t="s">
        <v>1072</v>
      </c>
      <c r="H4900" t="str">
        <f>CONCATENATE(Source[[#This Row],[Subject]],TRIM(Source[[#This Row],[Course]]))</f>
        <v>ENGL1A</v>
      </c>
      <c r="I4900" t="str">
        <f>VLOOKUP(Source[[#This Row],[SubjCrse]],'Courses and Categories'!$E$2:$G$1816,3,FALSE)</f>
        <v>Credit General Education</v>
      </c>
      <c r="J4900">
        <v>34</v>
      </c>
      <c r="K4900" t="s">
        <v>1087</v>
      </c>
      <c r="L4900" t="s">
        <v>39</v>
      </c>
      <c r="M4900" t="s">
        <v>1088</v>
      </c>
      <c r="N4900" t="s">
        <v>105</v>
      </c>
      <c r="O4900">
        <v>1210</v>
      </c>
      <c r="P4900">
        <v>1400</v>
      </c>
      <c r="Q4900" t="s">
        <v>240</v>
      </c>
      <c r="R4900">
        <v>266</v>
      </c>
      <c r="S4900" t="s">
        <v>134</v>
      </c>
      <c r="T4900">
        <v>1</v>
      </c>
      <c r="U4900" s="1">
        <v>43694</v>
      </c>
      <c r="V4900" s="1">
        <v>43819</v>
      </c>
      <c r="W4900" t="s">
        <v>2387</v>
      </c>
      <c r="X4900" t="s">
        <v>1929</v>
      </c>
      <c r="Y4900">
        <v>34</v>
      </c>
      <c r="Z4900">
        <v>33</v>
      </c>
      <c r="AA4900">
        <v>31</v>
      </c>
      <c r="AB4900">
        <v>106.4516</v>
      </c>
      <c r="AD4900">
        <f>IF(ISBLANK(Source[[#This Row],[CrosslistID]]),1,1/COUNTIFS(Source[CrosslistID],Source[[#This Row],[CrosslistID]],Source[TermDesc],Source[[#This Row],[TermDesc]]))</f>
        <v>1</v>
      </c>
      <c r="AG4900">
        <v>0</v>
      </c>
      <c r="AH4900">
        <v>106.4516</v>
      </c>
      <c r="AI4900">
        <v>4.2670000000000003</v>
      </c>
      <c r="AJ4900">
        <v>4.5336999999999996</v>
      </c>
      <c r="AK4900">
        <v>0.33329999999999999</v>
      </c>
      <c r="AL49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00">
        <f>IF(AND(Source[[#This Row],[Credit_Noncredit]]="Noncredit",Source[[#This Row],[FTEF]]&gt;0),Source[[#This Row],[NC XLST FTES]]*525/(437.5*Source[[#This Row],[FTEF]]),0)</f>
        <v>0</v>
      </c>
      <c r="AN4900">
        <f>IF(Source[[#This Row],[Credit_Noncredit]]="Credit",Source[[#This Row],[Census Enrollment]],Source[[#This Row],[Noncredit Avg. Attendance]])</f>
        <v>34</v>
      </c>
    </row>
    <row r="4901" spans="1:40" x14ac:dyDescent="0.25">
      <c r="A4901" t="s">
        <v>1914</v>
      </c>
      <c r="B4901" t="s">
        <v>886</v>
      </c>
      <c r="C4901" t="s">
        <v>627</v>
      </c>
      <c r="D4901" t="s">
        <v>628</v>
      </c>
      <c r="E4901" s="4">
        <v>77929</v>
      </c>
      <c r="F4901" s="4" t="s">
        <v>629</v>
      </c>
      <c r="G4901" s="4" t="s">
        <v>1072</v>
      </c>
      <c r="H4901" t="str">
        <f>CONCATENATE(Source[[#This Row],[Subject]],TRIM(Source[[#This Row],[Course]]))</f>
        <v>ENGL1A</v>
      </c>
      <c r="I4901" t="str">
        <f>VLOOKUP(Source[[#This Row],[SubjCrse]],'Courses and Categories'!$E$2:$G$1816,3,FALSE)</f>
        <v>Credit General Education</v>
      </c>
      <c r="J4901">
        <v>36</v>
      </c>
      <c r="K4901" t="s">
        <v>1087</v>
      </c>
      <c r="L4901" t="s">
        <v>39</v>
      </c>
      <c r="M4901" t="s">
        <v>1088</v>
      </c>
      <c r="N4901" t="s">
        <v>105</v>
      </c>
      <c r="O4901">
        <v>1210</v>
      </c>
      <c r="P4901">
        <v>1400</v>
      </c>
      <c r="Q4901" t="s">
        <v>422</v>
      </c>
      <c r="R4901">
        <v>202</v>
      </c>
      <c r="S4901" t="s">
        <v>134</v>
      </c>
      <c r="T4901">
        <v>1</v>
      </c>
      <c r="U4901" s="1">
        <v>43694</v>
      </c>
      <c r="V4901" s="1">
        <v>43819</v>
      </c>
      <c r="W4901" t="s">
        <v>2380</v>
      </c>
      <c r="X4901" t="s">
        <v>1929</v>
      </c>
      <c r="Y4901">
        <v>28</v>
      </c>
      <c r="Z4901">
        <v>23</v>
      </c>
      <c r="AA4901">
        <v>31</v>
      </c>
      <c r="AB4901">
        <v>74.1935</v>
      </c>
      <c r="AD4901">
        <f>IF(ISBLANK(Source[[#This Row],[CrosslistID]]),1,1/COUNTIFS(Source[CrosslistID],Source[[#This Row],[CrosslistID]],Source[TermDesc],Source[[#This Row],[TermDesc]]))</f>
        <v>1</v>
      </c>
      <c r="AG4901">
        <v>0</v>
      </c>
      <c r="AH4901">
        <v>74.1935</v>
      </c>
      <c r="AI4901">
        <v>3.6</v>
      </c>
      <c r="AJ4901">
        <v>3.7332999999999998</v>
      </c>
      <c r="AK4901">
        <v>0.33329999999999999</v>
      </c>
      <c r="AL49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01">
        <f>IF(AND(Source[[#This Row],[Credit_Noncredit]]="Noncredit",Source[[#This Row],[FTEF]]&gt;0),Source[[#This Row],[NC XLST FTES]]*525/(437.5*Source[[#This Row],[FTEF]]),0)</f>
        <v>0</v>
      </c>
      <c r="AN4901">
        <f>IF(Source[[#This Row],[Credit_Noncredit]]="Credit",Source[[#This Row],[Census Enrollment]],Source[[#This Row],[Noncredit Avg. Attendance]])</f>
        <v>28</v>
      </c>
    </row>
    <row r="4902" spans="1:40" x14ac:dyDescent="0.25">
      <c r="A4902" t="s">
        <v>1914</v>
      </c>
      <c r="B4902" t="s">
        <v>886</v>
      </c>
      <c r="C4902" t="s">
        <v>627</v>
      </c>
      <c r="D4902" t="s">
        <v>628</v>
      </c>
      <c r="E4902" s="4">
        <v>70795</v>
      </c>
      <c r="F4902" s="4" t="s">
        <v>629</v>
      </c>
      <c r="G4902" s="4" t="s">
        <v>1072</v>
      </c>
      <c r="H4902" t="str">
        <f>CONCATENATE(Source[[#This Row],[Subject]],TRIM(Source[[#This Row],[Course]]))</f>
        <v>ENGL1A</v>
      </c>
      <c r="I4902" t="str">
        <f>VLOOKUP(Source[[#This Row],[SubjCrse]],'Courses and Categories'!$E$2:$G$1816,3,FALSE)</f>
        <v>Credit General Education</v>
      </c>
      <c r="J4902">
        <v>38</v>
      </c>
      <c r="K4902" t="s">
        <v>1087</v>
      </c>
      <c r="L4902" t="s">
        <v>39</v>
      </c>
      <c r="M4902" t="s">
        <v>1088</v>
      </c>
      <c r="N4902" t="s">
        <v>105</v>
      </c>
      <c r="O4902">
        <v>1210</v>
      </c>
      <c r="P4902">
        <v>1400</v>
      </c>
      <c r="Q4902" t="s">
        <v>238</v>
      </c>
      <c r="R4902">
        <v>713</v>
      </c>
      <c r="S4902" t="s">
        <v>134</v>
      </c>
      <c r="T4902">
        <v>1</v>
      </c>
      <c r="U4902" s="1">
        <v>43694</v>
      </c>
      <c r="V4902" s="1">
        <v>43819</v>
      </c>
      <c r="W4902" t="s">
        <v>2381</v>
      </c>
      <c r="X4902" t="s">
        <v>1929</v>
      </c>
      <c r="Y4902">
        <v>25</v>
      </c>
      <c r="Z4902">
        <v>17</v>
      </c>
      <c r="AA4902">
        <v>31</v>
      </c>
      <c r="AB4902">
        <v>54.838700000000003</v>
      </c>
      <c r="AD4902">
        <f>IF(ISBLANK(Source[[#This Row],[CrosslistID]]),1,1/COUNTIFS(Source[CrosslistID],Source[[#This Row],[CrosslistID]],Source[TermDesc],Source[[#This Row],[TermDesc]]))</f>
        <v>1</v>
      </c>
      <c r="AG4902">
        <v>0</v>
      </c>
      <c r="AH4902">
        <v>54.838700000000003</v>
      </c>
      <c r="AI4902">
        <v>3.2</v>
      </c>
      <c r="AJ4902">
        <v>3.3332999999999999</v>
      </c>
      <c r="AK4902">
        <v>0.33329999999999999</v>
      </c>
      <c r="AL49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02">
        <f>IF(AND(Source[[#This Row],[Credit_Noncredit]]="Noncredit",Source[[#This Row],[FTEF]]&gt;0),Source[[#This Row],[NC XLST FTES]]*525/(437.5*Source[[#This Row],[FTEF]]),0)</f>
        <v>0</v>
      </c>
      <c r="AN4902">
        <f>IF(Source[[#This Row],[Credit_Noncredit]]="Credit",Source[[#This Row],[Census Enrollment]],Source[[#This Row],[Noncredit Avg. Attendance]])</f>
        <v>25</v>
      </c>
    </row>
    <row r="4903" spans="1:40" x14ac:dyDescent="0.25">
      <c r="A4903" t="s">
        <v>1914</v>
      </c>
      <c r="B4903" t="s">
        <v>886</v>
      </c>
      <c r="C4903" t="s">
        <v>627</v>
      </c>
      <c r="D4903" t="s">
        <v>628</v>
      </c>
      <c r="E4903" s="4">
        <v>75608</v>
      </c>
      <c r="F4903" s="4" t="s">
        <v>629</v>
      </c>
      <c r="G4903" s="4" t="s">
        <v>1072</v>
      </c>
      <c r="H4903" t="str">
        <f>CONCATENATE(Source[[#This Row],[Subject]],TRIM(Source[[#This Row],[Course]]))</f>
        <v>ENGL1A</v>
      </c>
      <c r="I4903" t="str">
        <f>VLOOKUP(Source[[#This Row],[SubjCrse]],'Courses and Categories'!$E$2:$G$1816,3,FALSE)</f>
        <v>Credit General Education</v>
      </c>
      <c r="J4903">
        <v>40</v>
      </c>
      <c r="K4903" t="s">
        <v>1087</v>
      </c>
      <c r="L4903" t="s">
        <v>39</v>
      </c>
      <c r="M4903" t="s">
        <v>1088</v>
      </c>
      <c r="N4903" t="s">
        <v>105</v>
      </c>
      <c r="O4903">
        <v>1210</v>
      </c>
      <c r="P4903">
        <v>1400</v>
      </c>
      <c r="Q4903" t="s">
        <v>850</v>
      </c>
      <c r="R4903">
        <v>511</v>
      </c>
      <c r="S4903" t="s">
        <v>134</v>
      </c>
      <c r="T4903">
        <v>1</v>
      </c>
      <c r="U4903" s="1">
        <v>43694</v>
      </c>
      <c r="V4903" s="1">
        <v>43819</v>
      </c>
      <c r="W4903" t="s">
        <v>787</v>
      </c>
      <c r="X4903" t="s">
        <v>1929</v>
      </c>
      <c r="Y4903">
        <v>28</v>
      </c>
      <c r="Z4903">
        <v>24</v>
      </c>
      <c r="AA4903">
        <v>31</v>
      </c>
      <c r="AB4903">
        <v>77.419399999999996</v>
      </c>
      <c r="AD4903">
        <f>IF(ISBLANK(Source[[#This Row],[CrosslistID]]),1,1/COUNTIFS(Source[CrosslistID],Source[[#This Row],[CrosslistID]],Source[TermDesc],Source[[#This Row],[TermDesc]]))</f>
        <v>1</v>
      </c>
      <c r="AG4903">
        <v>0</v>
      </c>
      <c r="AH4903">
        <v>77.419399999999996</v>
      </c>
      <c r="AI4903">
        <v>3.7330000000000001</v>
      </c>
      <c r="AJ4903">
        <v>3.7330000000000001</v>
      </c>
      <c r="AK4903">
        <v>0.33329999999999999</v>
      </c>
      <c r="AL49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03">
        <f>IF(AND(Source[[#This Row],[Credit_Noncredit]]="Noncredit",Source[[#This Row],[FTEF]]&gt;0),Source[[#This Row],[NC XLST FTES]]*525/(437.5*Source[[#This Row],[FTEF]]),0)</f>
        <v>0</v>
      </c>
      <c r="AN4903">
        <f>IF(Source[[#This Row],[Credit_Noncredit]]="Credit",Source[[#This Row],[Census Enrollment]],Source[[#This Row],[Noncredit Avg. Attendance]])</f>
        <v>28</v>
      </c>
    </row>
    <row r="4904" spans="1:40" x14ac:dyDescent="0.25">
      <c r="A4904" t="s">
        <v>1914</v>
      </c>
      <c r="B4904" t="s">
        <v>886</v>
      </c>
      <c r="C4904" t="s">
        <v>627</v>
      </c>
      <c r="D4904" t="s">
        <v>628</v>
      </c>
      <c r="E4904" s="4">
        <v>73601</v>
      </c>
      <c r="F4904" s="4" t="s">
        <v>629</v>
      </c>
      <c r="G4904" s="4" t="s">
        <v>1072</v>
      </c>
      <c r="H4904" t="str">
        <f>CONCATENATE(Source[[#This Row],[Subject]],TRIM(Source[[#This Row],[Course]]))</f>
        <v>ENGL1A</v>
      </c>
      <c r="I4904" t="str">
        <f>VLOOKUP(Source[[#This Row],[SubjCrse]],'Courses and Categories'!$E$2:$G$1816,3,FALSE)</f>
        <v>Credit General Education</v>
      </c>
      <c r="J4904">
        <v>42</v>
      </c>
      <c r="K4904" t="s">
        <v>1087</v>
      </c>
      <c r="L4904" t="s">
        <v>39</v>
      </c>
      <c r="M4904" t="s">
        <v>1088</v>
      </c>
      <c r="N4904" t="s">
        <v>105</v>
      </c>
      <c r="O4904">
        <v>1210</v>
      </c>
      <c r="P4904">
        <v>1400</v>
      </c>
      <c r="Q4904" t="s">
        <v>238</v>
      </c>
      <c r="R4904">
        <v>705</v>
      </c>
      <c r="S4904" t="s">
        <v>134</v>
      </c>
      <c r="T4904">
        <v>1</v>
      </c>
      <c r="U4904" s="1">
        <v>43694</v>
      </c>
      <c r="V4904" s="1">
        <v>43819</v>
      </c>
      <c r="W4904" t="s">
        <v>646</v>
      </c>
      <c r="X4904" t="s">
        <v>1929</v>
      </c>
      <c r="Y4904">
        <v>28</v>
      </c>
      <c r="Z4904">
        <v>21</v>
      </c>
      <c r="AA4904">
        <v>31</v>
      </c>
      <c r="AB4904">
        <v>67.741900000000001</v>
      </c>
      <c r="AD4904">
        <f>IF(ISBLANK(Source[[#This Row],[CrosslistID]]),1,1/COUNTIFS(Source[CrosslistID],Source[[#This Row],[CrosslistID]],Source[TermDesc],Source[[#This Row],[TermDesc]]))</f>
        <v>1</v>
      </c>
      <c r="AG4904">
        <v>0</v>
      </c>
      <c r="AH4904">
        <v>67.741900000000001</v>
      </c>
      <c r="AI4904">
        <v>3.4670000000000001</v>
      </c>
      <c r="AJ4904">
        <v>3.7336999999999998</v>
      </c>
      <c r="AK4904">
        <v>0.33329999999999999</v>
      </c>
      <c r="AL49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04">
        <f>IF(AND(Source[[#This Row],[Credit_Noncredit]]="Noncredit",Source[[#This Row],[FTEF]]&gt;0),Source[[#This Row],[NC XLST FTES]]*525/(437.5*Source[[#This Row],[FTEF]]),0)</f>
        <v>0</v>
      </c>
      <c r="AN4904">
        <f>IF(Source[[#This Row],[Credit_Noncredit]]="Credit",Source[[#This Row],[Census Enrollment]],Source[[#This Row],[Noncredit Avg. Attendance]])</f>
        <v>28</v>
      </c>
    </row>
    <row r="4905" spans="1:40" x14ac:dyDescent="0.25">
      <c r="A4905" t="s">
        <v>1914</v>
      </c>
      <c r="B4905" t="s">
        <v>886</v>
      </c>
      <c r="C4905" t="s">
        <v>627</v>
      </c>
      <c r="D4905" t="s">
        <v>628</v>
      </c>
      <c r="E4905" s="4">
        <v>77983</v>
      </c>
      <c r="F4905" s="4" t="s">
        <v>629</v>
      </c>
      <c r="G4905" s="4" t="s">
        <v>1072</v>
      </c>
      <c r="H4905" t="str">
        <f>CONCATENATE(Source[[#This Row],[Subject]],TRIM(Source[[#This Row],[Course]]))</f>
        <v>ENGL1A</v>
      </c>
      <c r="I4905" t="str">
        <f>VLOOKUP(Source[[#This Row],[SubjCrse]],'Courses and Categories'!$E$2:$G$1816,3,FALSE)</f>
        <v>Credit General Education</v>
      </c>
      <c r="J4905">
        <v>44</v>
      </c>
      <c r="K4905" t="s">
        <v>1087</v>
      </c>
      <c r="L4905" t="s">
        <v>39</v>
      </c>
      <c r="M4905" t="s">
        <v>1088</v>
      </c>
      <c r="N4905" t="s">
        <v>105</v>
      </c>
      <c r="O4905">
        <v>1410</v>
      </c>
      <c r="P4905">
        <v>1600</v>
      </c>
      <c r="Q4905" t="s">
        <v>240</v>
      </c>
      <c r="R4905">
        <v>267</v>
      </c>
      <c r="S4905" t="s">
        <v>134</v>
      </c>
      <c r="T4905">
        <v>1</v>
      </c>
      <c r="U4905" s="1">
        <v>43694</v>
      </c>
      <c r="V4905" s="1">
        <v>43819</v>
      </c>
      <c r="W4905" t="s">
        <v>2388</v>
      </c>
      <c r="X4905" t="s">
        <v>1929</v>
      </c>
      <c r="Y4905">
        <v>29</v>
      </c>
      <c r="Z4905">
        <v>27</v>
      </c>
      <c r="AA4905">
        <v>31</v>
      </c>
      <c r="AB4905">
        <v>87.096800000000002</v>
      </c>
      <c r="AD4905">
        <f>IF(ISBLANK(Source[[#This Row],[CrosslistID]]),1,1/COUNTIFS(Source[CrosslistID],Source[[#This Row],[CrosslistID]],Source[TermDesc],Source[[#This Row],[TermDesc]]))</f>
        <v>1</v>
      </c>
      <c r="AG4905">
        <v>0</v>
      </c>
      <c r="AH4905">
        <v>87.096800000000002</v>
      </c>
      <c r="AI4905">
        <v>3.7330000000000001</v>
      </c>
      <c r="AJ4905">
        <v>3.8662999999999998</v>
      </c>
      <c r="AK4905">
        <v>0.33329999999999999</v>
      </c>
      <c r="AL49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05">
        <f>IF(AND(Source[[#This Row],[Credit_Noncredit]]="Noncredit",Source[[#This Row],[FTEF]]&gt;0),Source[[#This Row],[NC XLST FTES]]*525/(437.5*Source[[#This Row],[FTEF]]),0)</f>
        <v>0</v>
      </c>
      <c r="AN4905">
        <f>IF(Source[[#This Row],[Credit_Noncredit]]="Credit",Source[[#This Row],[Census Enrollment]],Source[[#This Row],[Noncredit Avg. Attendance]])</f>
        <v>29</v>
      </c>
    </row>
    <row r="4906" spans="1:40" x14ac:dyDescent="0.25">
      <c r="A4906" t="s">
        <v>1914</v>
      </c>
      <c r="B4906" t="s">
        <v>886</v>
      </c>
      <c r="C4906" t="s">
        <v>627</v>
      </c>
      <c r="D4906" t="s">
        <v>628</v>
      </c>
      <c r="E4906" s="4">
        <v>72389</v>
      </c>
      <c r="F4906" s="4" t="s">
        <v>629</v>
      </c>
      <c r="G4906" s="4" t="s">
        <v>1072</v>
      </c>
      <c r="H4906" t="str">
        <f>CONCATENATE(Source[[#This Row],[Subject]],TRIM(Source[[#This Row],[Course]]))</f>
        <v>ENGL1A</v>
      </c>
      <c r="I4906" t="str">
        <f>VLOOKUP(Source[[#This Row],[SubjCrse]],'Courses and Categories'!$E$2:$G$1816,3,FALSE)</f>
        <v>Credit General Education</v>
      </c>
      <c r="J4906">
        <v>46</v>
      </c>
      <c r="K4906" t="s">
        <v>1087</v>
      </c>
      <c r="L4906" t="s">
        <v>39</v>
      </c>
      <c r="M4906" t="s">
        <v>1088</v>
      </c>
      <c r="N4906" t="s">
        <v>105</v>
      </c>
      <c r="O4906">
        <v>1410</v>
      </c>
      <c r="P4906">
        <v>1600</v>
      </c>
      <c r="Q4906" t="s">
        <v>233</v>
      </c>
      <c r="R4906">
        <v>216</v>
      </c>
      <c r="S4906" t="s">
        <v>134</v>
      </c>
      <c r="T4906">
        <v>1</v>
      </c>
      <c r="U4906" s="1">
        <v>43694</v>
      </c>
      <c r="V4906" s="1">
        <v>43819</v>
      </c>
      <c r="W4906" t="s">
        <v>2389</v>
      </c>
      <c r="X4906" t="s">
        <v>1929</v>
      </c>
      <c r="Y4906">
        <v>29</v>
      </c>
      <c r="Z4906">
        <v>22</v>
      </c>
      <c r="AA4906">
        <v>31</v>
      </c>
      <c r="AB4906">
        <v>70.967699999999994</v>
      </c>
      <c r="AD4906">
        <f>IF(ISBLANK(Source[[#This Row],[CrosslistID]]),1,1/COUNTIFS(Source[CrosslistID],Source[[#This Row],[CrosslistID]],Source[TermDesc],Source[[#This Row],[TermDesc]]))</f>
        <v>1</v>
      </c>
      <c r="AG4906">
        <v>0</v>
      </c>
      <c r="AH4906">
        <v>70.967699999999994</v>
      </c>
      <c r="AI4906">
        <v>3.4670000000000001</v>
      </c>
      <c r="AJ4906">
        <v>3.867</v>
      </c>
      <c r="AK4906">
        <v>0.33329999999999999</v>
      </c>
      <c r="AL49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06">
        <f>IF(AND(Source[[#This Row],[Credit_Noncredit]]="Noncredit",Source[[#This Row],[FTEF]]&gt;0),Source[[#This Row],[NC XLST FTES]]*525/(437.5*Source[[#This Row],[FTEF]]),0)</f>
        <v>0</v>
      </c>
      <c r="AN4906">
        <f>IF(Source[[#This Row],[Credit_Noncredit]]="Credit",Source[[#This Row],[Census Enrollment]],Source[[#This Row],[Noncredit Avg. Attendance]])</f>
        <v>29</v>
      </c>
    </row>
    <row r="4907" spans="1:40" x14ac:dyDescent="0.25">
      <c r="A4907" t="s">
        <v>1914</v>
      </c>
      <c r="B4907" t="s">
        <v>886</v>
      </c>
      <c r="C4907" t="s">
        <v>627</v>
      </c>
      <c r="D4907" t="s">
        <v>628</v>
      </c>
      <c r="E4907" s="4">
        <v>77928</v>
      </c>
      <c r="F4907" s="4" t="s">
        <v>629</v>
      </c>
      <c r="G4907" s="4" t="s">
        <v>1072</v>
      </c>
      <c r="H4907" t="str">
        <f>CONCATENATE(Source[[#This Row],[Subject]],TRIM(Source[[#This Row],[Course]]))</f>
        <v>ENGL1A</v>
      </c>
      <c r="I4907" t="str">
        <f>VLOOKUP(Source[[#This Row],[SubjCrse]],'Courses and Categories'!$E$2:$G$1816,3,FALSE)</f>
        <v>Credit General Education</v>
      </c>
      <c r="J4907">
        <v>48</v>
      </c>
      <c r="K4907" t="s">
        <v>1087</v>
      </c>
      <c r="L4907" t="s">
        <v>39</v>
      </c>
      <c r="M4907" t="s">
        <v>1088</v>
      </c>
      <c r="N4907" t="s">
        <v>105</v>
      </c>
      <c r="O4907">
        <v>1410</v>
      </c>
      <c r="P4907">
        <v>1600</v>
      </c>
      <c r="Q4907" t="s">
        <v>422</v>
      </c>
      <c r="R4907">
        <v>207</v>
      </c>
      <c r="S4907" t="s">
        <v>134</v>
      </c>
      <c r="T4907">
        <v>1</v>
      </c>
      <c r="U4907" s="1">
        <v>43694</v>
      </c>
      <c r="V4907" s="1">
        <v>43819</v>
      </c>
      <c r="W4907" t="s">
        <v>2390</v>
      </c>
      <c r="X4907" t="s">
        <v>1929</v>
      </c>
      <c r="Y4907">
        <v>28</v>
      </c>
      <c r="Z4907">
        <v>18</v>
      </c>
      <c r="AA4907">
        <v>31</v>
      </c>
      <c r="AB4907">
        <v>58.064500000000002</v>
      </c>
      <c r="AD4907">
        <f>IF(ISBLANK(Source[[#This Row],[CrosslistID]]),1,1/COUNTIFS(Source[CrosslistID],Source[[#This Row],[CrosslistID]],Source[TermDesc],Source[[#This Row],[TermDesc]]))</f>
        <v>1</v>
      </c>
      <c r="AG4907">
        <v>0</v>
      </c>
      <c r="AH4907">
        <v>58.064500000000002</v>
      </c>
      <c r="AI4907">
        <v>3.6</v>
      </c>
      <c r="AJ4907">
        <v>3.7332999999999998</v>
      </c>
      <c r="AK4907">
        <v>0.33329999999999999</v>
      </c>
      <c r="AL49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07">
        <f>IF(AND(Source[[#This Row],[Credit_Noncredit]]="Noncredit",Source[[#This Row],[FTEF]]&gt;0),Source[[#This Row],[NC XLST FTES]]*525/(437.5*Source[[#This Row],[FTEF]]),0)</f>
        <v>0</v>
      </c>
      <c r="AN4907">
        <f>IF(Source[[#This Row],[Credit_Noncredit]]="Credit",Source[[#This Row],[Census Enrollment]],Source[[#This Row],[Noncredit Avg. Attendance]])</f>
        <v>28</v>
      </c>
    </row>
    <row r="4908" spans="1:40" x14ac:dyDescent="0.25">
      <c r="A4908" t="s">
        <v>1914</v>
      </c>
      <c r="B4908" t="s">
        <v>886</v>
      </c>
      <c r="C4908" t="s">
        <v>627</v>
      </c>
      <c r="D4908" t="s">
        <v>628</v>
      </c>
      <c r="E4908" s="4">
        <v>70785</v>
      </c>
      <c r="F4908" s="4" t="s">
        <v>629</v>
      </c>
      <c r="G4908" s="4" t="s">
        <v>1072</v>
      </c>
      <c r="H4908" t="str">
        <f>CONCATENATE(Source[[#This Row],[Subject]],TRIM(Source[[#This Row],[Course]]))</f>
        <v>ENGL1A</v>
      </c>
      <c r="I4908" t="str">
        <f>VLOOKUP(Source[[#This Row],[SubjCrse]],'Courses and Categories'!$E$2:$G$1816,3,FALSE)</f>
        <v>Credit General Education</v>
      </c>
      <c r="J4908">
        <v>52</v>
      </c>
      <c r="K4908" t="s">
        <v>1087</v>
      </c>
      <c r="L4908" t="s">
        <v>39</v>
      </c>
      <c r="M4908" t="s">
        <v>1088</v>
      </c>
      <c r="N4908" t="s">
        <v>59</v>
      </c>
      <c r="O4908">
        <v>810</v>
      </c>
      <c r="P4908">
        <v>1000</v>
      </c>
      <c r="Q4908" t="s">
        <v>233</v>
      </c>
      <c r="R4908">
        <v>216</v>
      </c>
      <c r="S4908" t="s">
        <v>134</v>
      </c>
      <c r="T4908">
        <v>1</v>
      </c>
      <c r="U4908" s="1">
        <v>43694</v>
      </c>
      <c r="V4908" s="1">
        <v>43819</v>
      </c>
      <c r="W4908" t="s">
        <v>2391</v>
      </c>
      <c r="X4908" t="s">
        <v>1929</v>
      </c>
      <c r="Y4908">
        <v>27</v>
      </c>
      <c r="Z4908">
        <v>17</v>
      </c>
      <c r="AA4908">
        <v>31</v>
      </c>
      <c r="AB4908">
        <v>54.838700000000003</v>
      </c>
      <c r="AD4908">
        <f>IF(ISBLANK(Source[[#This Row],[CrosslistID]]),1,1/COUNTIFS(Source[CrosslistID],Source[[#This Row],[CrosslistID]],Source[TermDesc],Source[[#This Row],[TermDesc]]))</f>
        <v>1</v>
      </c>
      <c r="AG4908">
        <v>0</v>
      </c>
      <c r="AH4908">
        <v>54.838700000000003</v>
      </c>
      <c r="AI4908">
        <v>3.3330000000000002</v>
      </c>
      <c r="AJ4908">
        <v>3.5996000000000001</v>
      </c>
      <c r="AK4908">
        <v>0.33329999999999999</v>
      </c>
      <c r="AL49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08">
        <f>IF(AND(Source[[#This Row],[Credit_Noncredit]]="Noncredit",Source[[#This Row],[FTEF]]&gt;0),Source[[#This Row],[NC XLST FTES]]*525/(437.5*Source[[#This Row],[FTEF]]),0)</f>
        <v>0</v>
      </c>
      <c r="AN4908">
        <f>IF(Source[[#This Row],[Credit_Noncredit]]="Credit",Source[[#This Row],[Census Enrollment]],Source[[#This Row],[Noncredit Avg. Attendance]])</f>
        <v>27</v>
      </c>
    </row>
    <row r="4909" spans="1:40" x14ac:dyDescent="0.25">
      <c r="A4909" t="s">
        <v>1914</v>
      </c>
      <c r="B4909" t="s">
        <v>886</v>
      </c>
      <c r="C4909" t="s">
        <v>627</v>
      </c>
      <c r="D4909" t="s">
        <v>628</v>
      </c>
      <c r="E4909" s="4">
        <v>78667</v>
      </c>
      <c r="F4909" s="4" t="s">
        <v>629</v>
      </c>
      <c r="G4909" s="4" t="s">
        <v>1072</v>
      </c>
      <c r="H4909" t="str">
        <f>CONCATENATE(Source[[#This Row],[Subject]],TRIM(Source[[#This Row],[Course]]))</f>
        <v>ENGL1A</v>
      </c>
      <c r="I4909" t="str">
        <f>VLOOKUP(Source[[#This Row],[SubjCrse]],'Courses and Categories'!$E$2:$G$1816,3,FALSE)</f>
        <v>Credit General Education</v>
      </c>
      <c r="J4909">
        <v>55</v>
      </c>
      <c r="K4909" t="s">
        <v>1087</v>
      </c>
      <c r="L4909" t="s">
        <v>39</v>
      </c>
      <c r="M4909" t="s">
        <v>1088</v>
      </c>
      <c r="N4909" t="s">
        <v>59</v>
      </c>
      <c r="O4909">
        <v>810</v>
      </c>
      <c r="P4909">
        <v>1000</v>
      </c>
      <c r="Q4909" t="s">
        <v>238</v>
      </c>
      <c r="R4909">
        <v>705</v>
      </c>
      <c r="S4909" t="s">
        <v>134</v>
      </c>
      <c r="T4909">
        <v>1</v>
      </c>
      <c r="U4909" s="1">
        <v>43694</v>
      </c>
      <c r="V4909" s="1">
        <v>43819</v>
      </c>
      <c r="W4909" t="s">
        <v>1090</v>
      </c>
      <c r="X4909" t="s">
        <v>1929</v>
      </c>
      <c r="Y4909">
        <v>33</v>
      </c>
      <c r="Z4909">
        <v>32</v>
      </c>
      <c r="AA4909">
        <v>31</v>
      </c>
      <c r="AB4909">
        <v>103.22580000000001</v>
      </c>
      <c r="AD4909">
        <f>IF(ISBLANK(Source[[#This Row],[CrosslistID]]),1,1/COUNTIFS(Source[CrosslistID],Source[[#This Row],[CrosslistID]],Source[TermDesc],Source[[#This Row],[TermDesc]]))</f>
        <v>1</v>
      </c>
      <c r="AG4909">
        <v>0</v>
      </c>
      <c r="AH4909">
        <v>103.22580000000001</v>
      </c>
      <c r="AI4909">
        <v>4.2670000000000003</v>
      </c>
      <c r="AJ4909">
        <v>4.4002999999999997</v>
      </c>
      <c r="AK4909">
        <v>0.33329999999999999</v>
      </c>
      <c r="AL49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09">
        <f>IF(AND(Source[[#This Row],[Credit_Noncredit]]="Noncredit",Source[[#This Row],[FTEF]]&gt;0),Source[[#This Row],[NC XLST FTES]]*525/(437.5*Source[[#This Row],[FTEF]]),0)</f>
        <v>0</v>
      </c>
      <c r="AN4909">
        <f>IF(Source[[#This Row],[Credit_Noncredit]]="Credit",Source[[#This Row],[Census Enrollment]],Source[[#This Row],[Noncredit Avg. Attendance]])</f>
        <v>33</v>
      </c>
    </row>
    <row r="4910" spans="1:40" x14ac:dyDescent="0.25">
      <c r="A4910" t="s">
        <v>1914</v>
      </c>
      <c r="B4910" t="s">
        <v>886</v>
      </c>
      <c r="C4910" t="s">
        <v>627</v>
      </c>
      <c r="D4910" t="s">
        <v>628</v>
      </c>
      <c r="E4910" s="4">
        <v>71907</v>
      </c>
      <c r="F4910" s="4" t="s">
        <v>629</v>
      </c>
      <c r="G4910" s="4" t="s">
        <v>1072</v>
      </c>
      <c r="H4910" t="str">
        <f>CONCATENATE(Source[[#This Row],[Subject]],TRIM(Source[[#This Row],[Course]]))</f>
        <v>ENGL1A</v>
      </c>
      <c r="I4910" t="str">
        <f>VLOOKUP(Source[[#This Row],[SubjCrse]],'Courses and Categories'!$E$2:$G$1816,3,FALSE)</f>
        <v>Credit General Education</v>
      </c>
      <c r="J4910">
        <v>56</v>
      </c>
      <c r="K4910" t="s">
        <v>1087</v>
      </c>
      <c r="L4910" t="s">
        <v>39</v>
      </c>
      <c r="M4910" t="s">
        <v>1088</v>
      </c>
      <c r="N4910" t="s">
        <v>59</v>
      </c>
      <c r="O4910">
        <v>1010</v>
      </c>
      <c r="P4910">
        <v>1200</v>
      </c>
      <c r="Q4910" t="s">
        <v>233</v>
      </c>
      <c r="R4910">
        <v>216</v>
      </c>
      <c r="S4910" t="s">
        <v>134</v>
      </c>
      <c r="T4910">
        <v>1</v>
      </c>
      <c r="U4910" s="1">
        <v>43694</v>
      </c>
      <c r="V4910" s="1">
        <v>43819</v>
      </c>
      <c r="W4910" t="s">
        <v>787</v>
      </c>
      <c r="X4910" t="s">
        <v>1929</v>
      </c>
      <c r="Y4910">
        <v>26</v>
      </c>
      <c r="Z4910">
        <v>18</v>
      </c>
      <c r="AA4910">
        <v>31</v>
      </c>
      <c r="AB4910">
        <v>58.064500000000002</v>
      </c>
      <c r="AD4910">
        <f>IF(ISBLANK(Source[[#This Row],[CrosslistID]]),1,1/COUNTIFS(Source[CrosslistID],Source[[#This Row],[CrosslistID]],Source[TermDesc],Source[[#This Row],[TermDesc]]))</f>
        <v>1</v>
      </c>
      <c r="AG4910">
        <v>0</v>
      </c>
      <c r="AH4910">
        <v>58.064500000000002</v>
      </c>
      <c r="AI4910">
        <v>3.4670000000000001</v>
      </c>
      <c r="AJ4910">
        <v>3.4670000000000001</v>
      </c>
      <c r="AK4910">
        <v>0.33329999999999999</v>
      </c>
      <c r="AL49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10">
        <f>IF(AND(Source[[#This Row],[Credit_Noncredit]]="Noncredit",Source[[#This Row],[FTEF]]&gt;0),Source[[#This Row],[NC XLST FTES]]*525/(437.5*Source[[#This Row],[FTEF]]),0)</f>
        <v>0</v>
      </c>
      <c r="AN4910">
        <f>IF(Source[[#This Row],[Credit_Noncredit]]="Credit",Source[[#This Row],[Census Enrollment]],Source[[#This Row],[Noncredit Avg. Attendance]])</f>
        <v>26</v>
      </c>
    </row>
    <row r="4911" spans="1:40" x14ac:dyDescent="0.25">
      <c r="A4911" t="s">
        <v>1914</v>
      </c>
      <c r="B4911" t="s">
        <v>886</v>
      </c>
      <c r="C4911" t="s">
        <v>627</v>
      </c>
      <c r="D4911" t="s">
        <v>628</v>
      </c>
      <c r="E4911" s="4">
        <v>76823</v>
      </c>
      <c r="F4911" s="4" t="s">
        <v>629</v>
      </c>
      <c r="G4911" s="4" t="s">
        <v>1072</v>
      </c>
      <c r="H4911" t="str">
        <f>CONCATENATE(Source[[#This Row],[Subject]],TRIM(Source[[#This Row],[Course]]))</f>
        <v>ENGL1A</v>
      </c>
      <c r="I4911" t="str">
        <f>VLOOKUP(Source[[#This Row],[SubjCrse]],'Courses and Categories'!$E$2:$G$1816,3,FALSE)</f>
        <v>Credit General Education</v>
      </c>
      <c r="J4911">
        <v>58</v>
      </c>
      <c r="K4911" t="s">
        <v>1087</v>
      </c>
      <c r="L4911" t="s">
        <v>39</v>
      </c>
      <c r="M4911" t="s">
        <v>1088</v>
      </c>
      <c r="N4911" t="s">
        <v>59</v>
      </c>
      <c r="O4911">
        <v>1010</v>
      </c>
      <c r="P4911">
        <v>1200</v>
      </c>
      <c r="Q4911" t="s">
        <v>420</v>
      </c>
      <c r="R4911">
        <v>186</v>
      </c>
      <c r="S4911" t="s">
        <v>134</v>
      </c>
      <c r="T4911">
        <v>1</v>
      </c>
      <c r="U4911" s="1">
        <v>43694</v>
      </c>
      <c r="V4911" s="1">
        <v>43819</v>
      </c>
      <c r="W4911" t="s">
        <v>2392</v>
      </c>
      <c r="X4911" t="s">
        <v>1929</v>
      </c>
      <c r="Y4911">
        <v>24</v>
      </c>
      <c r="Z4911">
        <v>21</v>
      </c>
      <c r="AA4911">
        <v>31</v>
      </c>
      <c r="AB4911">
        <v>67.741900000000001</v>
      </c>
      <c r="AD4911">
        <f>IF(ISBLANK(Source[[#This Row],[CrosslistID]]),1,1/COUNTIFS(Source[CrosslistID],Source[[#This Row],[CrosslistID]],Source[TermDesc],Source[[#This Row],[TermDesc]]))</f>
        <v>1</v>
      </c>
      <c r="AG4911">
        <v>0</v>
      </c>
      <c r="AH4911">
        <v>67.741900000000001</v>
      </c>
      <c r="AI4911">
        <v>3.0670000000000002</v>
      </c>
      <c r="AJ4911">
        <v>3.2002999999999999</v>
      </c>
      <c r="AK4911">
        <v>0.33329999999999999</v>
      </c>
      <c r="AL49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11">
        <f>IF(AND(Source[[#This Row],[Credit_Noncredit]]="Noncredit",Source[[#This Row],[FTEF]]&gt;0),Source[[#This Row],[NC XLST FTES]]*525/(437.5*Source[[#This Row],[FTEF]]),0)</f>
        <v>0</v>
      </c>
      <c r="AN4911">
        <f>IF(Source[[#This Row],[Credit_Noncredit]]="Credit",Source[[#This Row],[Census Enrollment]],Source[[#This Row],[Noncredit Avg. Attendance]])</f>
        <v>24</v>
      </c>
    </row>
    <row r="4912" spans="1:40" x14ac:dyDescent="0.25">
      <c r="A4912" t="s">
        <v>1914</v>
      </c>
      <c r="B4912" t="s">
        <v>886</v>
      </c>
      <c r="C4912" t="s">
        <v>627</v>
      </c>
      <c r="D4912" t="s">
        <v>628</v>
      </c>
      <c r="E4912" s="4">
        <v>71405</v>
      </c>
      <c r="F4912" s="4" t="s">
        <v>629</v>
      </c>
      <c r="G4912" s="4" t="s">
        <v>1072</v>
      </c>
      <c r="H4912" t="str">
        <f>CONCATENATE(Source[[#This Row],[Subject]],TRIM(Source[[#This Row],[Course]]))</f>
        <v>ENGL1A</v>
      </c>
      <c r="I4912" t="str">
        <f>VLOOKUP(Source[[#This Row],[SubjCrse]],'Courses and Categories'!$E$2:$G$1816,3,FALSE)</f>
        <v>Credit General Education</v>
      </c>
      <c r="J4912">
        <v>60</v>
      </c>
      <c r="K4912" t="s">
        <v>1087</v>
      </c>
      <c r="L4912" t="s">
        <v>39</v>
      </c>
      <c r="M4912" t="s">
        <v>1088</v>
      </c>
      <c r="N4912" t="s">
        <v>59</v>
      </c>
      <c r="O4912">
        <v>1010</v>
      </c>
      <c r="P4912">
        <v>1200</v>
      </c>
      <c r="Q4912" t="s">
        <v>420</v>
      </c>
      <c r="R4912">
        <v>267</v>
      </c>
      <c r="S4912" t="s">
        <v>134</v>
      </c>
      <c r="T4912">
        <v>1</v>
      </c>
      <c r="U4912" s="1">
        <v>43694</v>
      </c>
      <c r="V4912" s="1">
        <v>43819</v>
      </c>
      <c r="W4912" t="s">
        <v>926</v>
      </c>
      <c r="X4912" t="s">
        <v>1929</v>
      </c>
      <c r="Y4912">
        <v>29</v>
      </c>
      <c r="Z4912">
        <v>26</v>
      </c>
      <c r="AA4912">
        <v>31</v>
      </c>
      <c r="AB4912">
        <v>83.870999999999995</v>
      </c>
      <c r="AD4912">
        <f>IF(ISBLANK(Source[[#This Row],[CrosslistID]]),1,1/COUNTIFS(Source[CrosslistID],Source[[#This Row],[CrosslistID]],Source[TermDesc],Source[[#This Row],[TermDesc]]))</f>
        <v>1</v>
      </c>
      <c r="AG4912">
        <v>0</v>
      </c>
      <c r="AH4912">
        <v>83.870999999999995</v>
      </c>
      <c r="AI4912">
        <v>3.6</v>
      </c>
      <c r="AJ4912">
        <v>3.8666999999999998</v>
      </c>
      <c r="AK4912">
        <v>0.33329999999999999</v>
      </c>
      <c r="AL49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12">
        <f>IF(AND(Source[[#This Row],[Credit_Noncredit]]="Noncredit",Source[[#This Row],[FTEF]]&gt;0),Source[[#This Row],[NC XLST FTES]]*525/(437.5*Source[[#This Row],[FTEF]]),0)</f>
        <v>0</v>
      </c>
      <c r="AN4912">
        <f>IF(Source[[#This Row],[Credit_Noncredit]]="Credit",Source[[#This Row],[Census Enrollment]],Source[[#This Row],[Noncredit Avg. Attendance]])</f>
        <v>29</v>
      </c>
    </row>
    <row r="4913" spans="1:40" x14ac:dyDescent="0.25">
      <c r="A4913" t="s">
        <v>1914</v>
      </c>
      <c r="B4913" t="s">
        <v>886</v>
      </c>
      <c r="C4913" t="s">
        <v>627</v>
      </c>
      <c r="D4913" t="s">
        <v>628</v>
      </c>
      <c r="E4913" s="4">
        <v>77940</v>
      </c>
      <c r="F4913" s="4" t="s">
        <v>629</v>
      </c>
      <c r="G4913" s="4" t="s">
        <v>1072</v>
      </c>
      <c r="H4913" t="str">
        <f>CONCATENATE(Source[[#This Row],[Subject]],TRIM(Source[[#This Row],[Course]]))</f>
        <v>ENGL1A</v>
      </c>
      <c r="I4913" t="str">
        <f>VLOOKUP(Source[[#This Row],[SubjCrse]],'Courses and Categories'!$E$2:$G$1816,3,FALSE)</f>
        <v>Credit General Education</v>
      </c>
      <c r="J4913">
        <v>62</v>
      </c>
      <c r="K4913" t="s">
        <v>1087</v>
      </c>
      <c r="L4913" t="s">
        <v>39</v>
      </c>
      <c r="M4913" t="s">
        <v>1088</v>
      </c>
      <c r="N4913" t="s">
        <v>59</v>
      </c>
      <c r="O4913">
        <v>1010</v>
      </c>
      <c r="P4913">
        <v>1200</v>
      </c>
      <c r="Q4913" t="s">
        <v>233</v>
      </c>
      <c r="R4913">
        <v>311</v>
      </c>
      <c r="S4913" t="s">
        <v>134</v>
      </c>
      <c r="T4913">
        <v>1</v>
      </c>
      <c r="U4913" s="1">
        <v>43694</v>
      </c>
      <c r="V4913" s="1">
        <v>43819</v>
      </c>
      <c r="W4913" t="s">
        <v>2393</v>
      </c>
      <c r="X4913" t="s">
        <v>1929</v>
      </c>
      <c r="Y4913">
        <v>32</v>
      </c>
      <c r="Z4913">
        <v>30</v>
      </c>
      <c r="AA4913">
        <v>31</v>
      </c>
      <c r="AB4913">
        <v>96.774199999999993</v>
      </c>
      <c r="AD4913">
        <f>IF(ISBLANK(Source[[#This Row],[CrosslistID]]),1,1/COUNTIFS(Source[CrosslistID],Source[[#This Row],[CrosslistID]],Source[TermDesc],Source[[#This Row],[TermDesc]]))</f>
        <v>1</v>
      </c>
      <c r="AG4913">
        <v>0</v>
      </c>
      <c r="AH4913">
        <v>96.774199999999993</v>
      </c>
      <c r="AI4913">
        <v>4.2670000000000003</v>
      </c>
      <c r="AJ4913">
        <v>4.2670000000000003</v>
      </c>
      <c r="AK4913">
        <v>0.33329999999999999</v>
      </c>
      <c r="AL49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13">
        <f>IF(AND(Source[[#This Row],[Credit_Noncredit]]="Noncredit",Source[[#This Row],[FTEF]]&gt;0),Source[[#This Row],[NC XLST FTES]]*525/(437.5*Source[[#This Row],[FTEF]]),0)</f>
        <v>0</v>
      </c>
      <c r="AN4913">
        <f>IF(Source[[#This Row],[Credit_Noncredit]]="Credit",Source[[#This Row],[Census Enrollment]],Source[[#This Row],[Noncredit Avg. Attendance]])</f>
        <v>32</v>
      </c>
    </row>
    <row r="4914" spans="1:40" x14ac:dyDescent="0.25">
      <c r="A4914" t="s">
        <v>1914</v>
      </c>
      <c r="B4914" t="s">
        <v>886</v>
      </c>
      <c r="C4914" t="s">
        <v>627</v>
      </c>
      <c r="D4914" t="s">
        <v>628</v>
      </c>
      <c r="E4914" s="4">
        <v>78017</v>
      </c>
      <c r="F4914" s="4" t="s">
        <v>629</v>
      </c>
      <c r="G4914" s="4" t="s">
        <v>1072</v>
      </c>
      <c r="H4914" t="str">
        <f>CONCATENATE(Source[[#This Row],[Subject]],TRIM(Source[[#This Row],[Course]]))</f>
        <v>ENGL1A</v>
      </c>
      <c r="I4914" t="str">
        <f>VLOOKUP(Source[[#This Row],[SubjCrse]],'Courses and Categories'!$E$2:$G$1816,3,FALSE)</f>
        <v>Credit General Education</v>
      </c>
      <c r="J4914">
        <v>64</v>
      </c>
      <c r="K4914" t="s">
        <v>1087</v>
      </c>
      <c r="L4914" t="s">
        <v>39</v>
      </c>
      <c r="M4914" t="s">
        <v>1088</v>
      </c>
      <c r="N4914" t="s">
        <v>59</v>
      </c>
      <c r="O4914">
        <v>1010</v>
      </c>
      <c r="P4914">
        <v>1200</v>
      </c>
      <c r="Q4914" t="s">
        <v>238</v>
      </c>
      <c r="R4914">
        <v>705</v>
      </c>
      <c r="S4914" t="s">
        <v>134</v>
      </c>
      <c r="T4914">
        <v>1</v>
      </c>
      <c r="U4914" s="1">
        <v>43694</v>
      </c>
      <c r="V4914" s="1">
        <v>43819</v>
      </c>
      <c r="W4914" t="s">
        <v>1090</v>
      </c>
      <c r="X4914" t="s">
        <v>1929</v>
      </c>
      <c r="Y4914">
        <v>30</v>
      </c>
      <c r="Z4914">
        <v>28</v>
      </c>
      <c r="AA4914">
        <v>31</v>
      </c>
      <c r="AB4914">
        <v>90.322599999999994</v>
      </c>
      <c r="AD4914">
        <f>IF(ISBLANK(Source[[#This Row],[CrosslistID]]),1,1/COUNTIFS(Source[CrosslistID],Source[[#This Row],[CrosslistID]],Source[TermDesc],Source[[#This Row],[TermDesc]]))</f>
        <v>1</v>
      </c>
      <c r="AG4914">
        <v>0</v>
      </c>
      <c r="AH4914">
        <v>90.322599999999994</v>
      </c>
      <c r="AI4914">
        <v>3.867</v>
      </c>
      <c r="AJ4914">
        <v>4.0003000000000002</v>
      </c>
      <c r="AK4914">
        <v>0.33329999999999999</v>
      </c>
      <c r="AL49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14">
        <f>IF(AND(Source[[#This Row],[Credit_Noncredit]]="Noncredit",Source[[#This Row],[FTEF]]&gt;0),Source[[#This Row],[NC XLST FTES]]*525/(437.5*Source[[#This Row],[FTEF]]),0)</f>
        <v>0</v>
      </c>
      <c r="AN4914">
        <f>IF(Source[[#This Row],[Credit_Noncredit]]="Credit",Source[[#This Row],[Census Enrollment]],Source[[#This Row],[Noncredit Avg. Attendance]])</f>
        <v>30</v>
      </c>
    </row>
    <row r="4915" spans="1:40" x14ac:dyDescent="0.25">
      <c r="A4915" t="s">
        <v>1914</v>
      </c>
      <c r="B4915" t="s">
        <v>886</v>
      </c>
      <c r="C4915" t="s">
        <v>627</v>
      </c>
      <c r="D4915" t="s">
        <v>628</v>
      </c>
      <c r="E4915" s="4">
        <v>71979</v>
      </c>
      <c r="F4915" s="4" t="s">
        <v>629</v>
      </c>
      <c r="G4915" s="4" t="s">
        <v>1072</v>
      </c>
      <c r="H4915" t="str">
        <f>CONCATENATE(Source[[#This Row],[Subject]],TRIM(Source[[#This Row],[Course]]))</f>
        <v>ENGL1A</v>
      </c>
      <c r="I4915" t="str">
        <f>VLOOKUP(Source[[#This Row],[SubjCrse]],'Courses and Categories'!$E$2:$G$1816,3,FALSE)</f>
        <v>Credit General Education</v>
      </c>
      <c r="J4915">
        <v>66</v>
      </c>
      <c r="K4915" t="s">
        <v>1087</v>
      </c>
      <c r="L4915" t="s">
        <v>39</v>
      </c>
      <c r="M4915" t="s">
        <v>1088</v>
      </c>
      <c r="N4915" t="s">
        <v>59</v>
      </c>
      <c r="O4915">
        <v>1010</v>
      </c>
      <c r="P4915">
        <v>1200</v>
      </c>
      <c r="Q4915" t="s">
        <v>233</v>
      </c>
      <c r="R4915">
        <v>303</v>
      </c>
      <c r="S4915" t="s">
        <v>134</v>
      </c>
      <c r="T4915">
        <v>1</v>
      </c>
      <c r="U4915" s="1">
        <v>43694</v>
      </c>
      <c r="V4915" s="1">
        <v>43819</v>
      </c>
      <c r="W4915" t="s">
        <v>1107</v>
      </c>
      <c r="X4915" t="s">
        <v>1929</v>
      </c>
      <c r="Y4915">
        <v>29</v>
      </c>
      <c r="Z4915">
        <v>20</v>
      </c>
      <c r="AA4915">
        <v>31</v>
      </c>
      <c r="AB4915">
        <v>64.516099999999994</v>
      </c>
      <c r="AD4915">
        <f>IF(ISBLANK(Source[[#This Row],[CrosslistID]]),1,1/COUNTIFS(Source[CrosslistID],Source[[#This Row],[CrosslistID]],Source[TermDesc],Source[[#This Row],[TermDesc]]))</f>
        <v>1</v>
      </c>
      <c r="AG4915">
        <v>0</v>
      </c>
      <c r="AH4915">
        <v>64.516099999999994</v>
      </c>
      <c r="AI4915">
        <v>3.6</v>
      </c>
      <c r="AJ4915">
        <v>3.8666999999999998</v>
      </c>
      <c r="AK4915">
        <v>0.33329999999999999</v>
      </c>
      <c r="AL49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15">
        <f>IF(AND(Source[[#This Row],[Credit_Noncredit]]="Noncredit",Source[[#This Row],[FTEF]]&gt;0),Source[[#This Row],[NC XLST FTES]]*525/(437.5*Source[[#This Row],[FTEF]]),0)</f>
        <v>0</v>
      </c>
      <c r="AN4915">
        <f>IF(Source[[#This Row],[Credit_Noncredit]]="Credit",Source[[#This Row],[Census Enrollment]],Source[[#This Row],[Noncredit Avg. Attendance]])</f>
        <v>29</v>
      </c>
    </row>
    <row r="4916" spans="1:40" x14ac:dyDescent="0.25">
      <c r="A4916" t="s">
        <v>1914</v>
      </c>
      <c r="B4916" t="s">
        <v>886</v>
      </c>
      <c r="C4916" t="s">
        <v>627</v>
      </c>
      <c r="D4916" t="s">
        <v>628</v>
      </c>
      <c r="E4916" s="4">
        <v>77941</v>
      </c>
      <c r="F4916" s="4" t="s">
        <v>629</v>
      </c>
      <c r="G4916" s="4" t="s">
        <v>1072</v>
      </c>
      <c r="H4916" t="str">
        <f>CONCATENATE(Source[[#This Row],[Subject]],TRIM(Source[[#This Row],[Course]]))</f>
        <v>ENGL1A</v>
      </c>
      <c r="I4916" t="str">
        <f>VLOOKUP(Source[[#This Row],[SubjCrse]],'Courses and Categories'!$E$2:$G$1816,3,FALSE)</f>
        <v>Credit General Education</v>
      </c>
      <c r="J4916">
        <v>72</v>
      </c>
      <c r="K4916" t="s">
        <v>1087</v>
      </c>
      <c r="L4916" t="s">
        <v>39</v>
      </c>
      <c r="M4916" t="s">
        <v>1088</v>
      </c>
      <c r="N4916" t="s">
        <v>59</v>
      </c>
      <c r="O4916">
        <v>1010</v>
      </c>
      <c r="P4916">
        <v>1200</v>
      </c>
      <c r="Q4916" t="s">
        <v>675</v>
      </c>
      <c r="R4916">
        <v>321</v>
      </c>
      <c r="S4916" t="s">
        <v>134</v>
      </c>
      <c r="T4916">
        <v>1</v>
      </c>
      <c r="U4916" s="1">
        <v>43694</v>
      </c>
      <c r="V4916" s="1">
        <v>43819</v>
      </c>
      <c r="W4916" t="s">
        <v>2394</v>
      </c>
      <c r="X4916" t="s">
        <v>1929</v>
      </c>
      <c r="Y4916">
        <v>34</v>
      </c>
      <c r="Z4916">
        <v>31</v>
      </c>
      <c r="AA4916">
        <v>31</v>
      </c>
      <c r="AB4916">
        <v>100</v>
      </c>
      <c r="AD4916">
        <f>IF(ISBLANK(Source[[#This Row],[CrosslistID]]),1,1/COUNTIFS(Source[CrosslistID],Source[[#This Row],[CrosslistID]],Source[TermDesc],Source[[#This Row],[TermDesc]]))</f>
        <v>1</v>
      </c>
      <c r="AG4916">
        <v>0</v>
      </c>
      <c r="AH4916">
        <v>100</v>
      </c>
      <c r="AI4916">
        <v>4.133</v>
      </c>
      <c r="AJ4916">
        <v>4.5330000000000004</v>
      </c>
      <c r="AK4916">
        <v>0.33329999999999999</v>
      </c>
      <c r="AL49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16">
        <f>IF(AND(Source[[#This Row],[Credit_Noncredit]]="Noncredit",Source[[#This Row],[FTEF]]&gt;0),Source[[#This Row],[NC XLST FTES]]*525/(437.5*Source[[#This Row],[FTEF]]),0)</f>
        <v>0</v>
      </c>
      <c r="AN4916">
        <f>IF(Source[[#This Row],[Credit_Noncredit]]="Credit",Source[[#This Row],[Census Enrollment]],Source[[#This Row],[Noncredit Avg. Attendance]])</f>
        <v>34</v>
      </c>
    </row>
    <row r="4917" spans="1:40" x14ac:dyDescent="0.25">
      <c r="A4917" t="s">
        <v>1914</v>
      </c>
      <c r="B4917" t="s">
        <v>886</v>
      </c>
      <c r="C4917" t="s">
        <v>627</v>
      </c>
      <c r="D4917" t="s">
        <v>628</v>
      </c>
      <c r="E4917" s="4">
        <v>77982</v>
      </c>
      <c r="F4917" s="4" t="s">
        <v>629</v>
      </c>
      <c r="G4917" s="4" t="s">
        <v>1072</v>
      </c>
      <c r="H4917" t="str">
        <f>CONCATENATE(Source[[#This Row],[Subject]],TRIM(Source[[#This Row],[Course]]))</f>
        <v>ENGL1A</v>
      </c>
      <c r="I4917" t="str">
        <f>VLOOKUP(Source[[#This Row],[SubjCrse]],'Courses and Categories'!$E$2:$G$1816,3,FALSE)</f>
        <v>Credit General Education</v>
      </c>
      <c r="J4917">
        <v>78</v>
      </c>
      <c r="K4917" t="s">
        <v>1087</v>
      </c>
      <c r="L4917" t="s">
        <v>39</v>
      </c>
      <c r="M4917" t="s">
        <v>1088</v>
      </c>
      <c r="N4917" t="s">
        <v>59</v>
      </c>
      <c r="O4917">
        <v>1010</v>
      </c>
      <c r="P4917">
        <v>1200</v>
      </c>
      <c r="Q4917" t="s">
        <v>238</v>
      </c>
      <c r="R4917">
        <v>716</v>
      </c>
      <c r="S4917" t="s">
        <v>134</v>
      </c>
      <c r="T4917">
        <v>1</v>
      </c>
      <c r="U4917" s="1">
        <v>43694</v>
      </c>
      <c r="V4917" s="1">
        <v>43819</v>
      </c>
      <c r="W4917" t="s">
        <v>2395</v>
      </c>
      <c r="X4917" t="s">
        <v>1929</v>
      </c>
      <c r="Y4917">
        <v>28</v>
      </c>
      <c r="Z4917">
        <v>20</v>
      </c>
      <c r="AA4917">
        <v>31</v>
      </c>
      <c r="AB4917">
        <v>64.516099999999994</v>
      </c>
      <c r="AD4917">
        <f>IF(ISBLANK(Source[[#This Row],[CrosslistID]]),1,1/COUNTIFS(Source[CrosslistID],Source[[#This Row],[CrosslistID]],Source[TermDesc],Source[[#This Row],[TermDesc]]))</f>
        <v>1</v>
      </c>
      <c r="AG4917">
        <v>0</v>
      </c>
      <c r="AH4917">
        <v>64.516099999999994</v>
      </c>
      <c r="AI4917">
        <v>3.4670000000000001</v>
      </c>
      <c r="AJ4917">
        <v>3.7336999999999998</v>
      </c>
      <c r="AK4917">
        <v>0.33329999999999999</v>
      </c>
      <c r="AL49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17">
        <f>IF(AND(Source[[#This Row],[Credit_Noncredit]]="Noncredit",Source[[#This Row],[FTEF]]&gt;0),Source[[#This Row],[NC XLST FTES]]*525/(437.5*Source[[#This Row],[FTEF]]),0)</f>
        <v>0</v>
      </c>
      <c r="AN4917">
        <f>IF(Source[[#This Row],[Credit_Noncredit]]="Credit",Source[[#This Row],[Census Enrollment]],Source[[#This Row],[Noncredit Avg. Attendance]])</f>
        <v>28</v>
      </c>
    </row>
    <row r="4918" spans="1:40" x14ac:dyDescent="0.25">
      <c r="A4918" t="s">
        <v>1914</v>
      </c>
      <c r="B4918" t="s">
        <v>886</v>
      </c>
      <c r="C4918" t="s">
        <v>627</v>
      </c>
      <c r="D4918" t="s">
        <v>628</v>
      </c>
      <c r="E4918" s="4">
        <v>77024</v>
      </c>
      <c r="F4918" s="4" t="s">
        <v>629</v>
      </c>
      <c r="G4918" s="4" t="s">
        <v>1072</v>
      </c>
      <c r="H4918" t="str">
        <f>CONCATENATE(Source[[#This Row],[Subject]],TRIM(Source[[#This Row],[Course]]))</f>
        <v>ENGL1A</v>
      </c>
      <c r="I4918" t="str">
        <f>VLOOKUP(Source[[#This Row],[SubjCrse]],'Courses and Categories'!$E$2:$G$1816,3,FALSE)</f>
        <v>Credit General Education</v>
      </c>
      <c r="J4918">
        <v>79</v>
      </c>
      <c r="K4918" t="s">
        <v>1087</v>
      </c>
      <c r="L4918" t="s">
        <v>39</v>
      </c>
      <c r="M4918" t="s">
        <v>1088</v>
      </c>
      <c r="N4918" t="s">
        <v>59</v>
      </c>
      <c r="O4918">
        <v>1010</v>
      </c>
      <c r="P4918">
        <v>1200</v>
      </c>
      <c r="Q4918" t="s">
        <v>420</v>
      </c>
      <c r="R4918">
        <v>184</v>
      </c>
      <c r="S4918" t="s">
        <v>134</v>
      </c>
      <c r="T4918">
        <v>1</v>
      </c>
      <c r="U4918" s="1">
        <v>43694</v>
      </c>
      <c r="V4918" s="1">
        <v>43819</v>
      </c>
      <c r="W4918" t="s">
        <v>1134</v>
      </c>
      <c r="X4918" t="s">
        <v>1929</v>
      </c>
      <c r="Y4918">
        <v>26</v>
      </c>
      <c r="Z4918">
        <v>19</v>
      </c>
      <c r="AA4918">
        <v>31</v>
      </c>
      <c r="AB4918">
        <v>61.290300000000002</v>
      </c>
      <c r="AD4918">
        <f>IF(ISBLANK(Source[[#This Row],[CrosslistID]]),1,1/COUNTIFS(Source[CrosslistID],Source[[#This Row],[CrosslistID]],Source[TermDesc],Source[[#This Row],[TermDesc]]))</f>
        <v>1</v>
      </c>
      <c r="AG4918">
        <v>0</v>
      </c>
      <c r="AH4918">
        <v>61.290300000000002</v>
      </c>
      <c r="AI4918">
        <v>3.3330000000000002</v>
      </c>
      <c r="AJ4918">
        <v>3.4662999999999999</v>
      </c>
      <c r="AK4918">
        <v>0.33329999999999999</v>
      </c>
      <c r="AL49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18">
        <f>IF(AND(Source[[#This Row],[Credit_Noncredit]]="Noncredit",Source[[#This Row],[FTEF]]&gt;0),Source[[#This Row],[NC XLST FTES]]*525/(437.5*Source[[#This Row],[FTEF]]),0)</f>
        <v>0</v>
      </c>
      <c r="AN4918">
        <f>IF(Source[[#This Row],[Credit_Noncredit]]="Credit",Source[[#This Row],[Census Enrollment]],Source[[#This Row],[Noncredit Avg. Attendance]])</f>
        <v>26</v>
      </c>
    </row>
    <row r="4919" spans="1:40" x14ac:dyDescent="0.25">
      <c r="A4919" t="s">
        <v>1914</v>
      </c>
      <c r="B4919" t="s">
        <v>886</v>
      </c>
      <c r="C4919" t="s">
        <v>627</v>
      </c>
      <c r="D4919" t="s">
        <v>628</v>
      </c>
      <c r="E4919" s="4">
        <v>71908</v>
      </c>
      <c r="F4919" s="4" t="s">
        <v>629</v>
      </c>
      <c r="G4919" s="4" t="s">
        <v>1072</v>
      </c>
      <c r="H4919" t="str">
        <f>CONCATENATE(Source[[#This Row],[Subject]],TRIM(Source[[#This Row],[Course]]))</f>
        <v>ENGL1A</v>
      </c>
      <c r="I4919" t="str">
        <f>VLOOKUP(Source[[#This Row],[SubjCrse]],'Courses and Categories'!$E$2:$G$1816,3,FALSE)</f>
        <v>Credit General Education</v>
      </c>
      <c r="J4919">
        <v>81</v>
      </c>
      <c r="K4919" t="s">
        <v>1087</v>
      </c>
      <c r="L4919" t="s">
        <v>39</v>
      </c>
      <c r="M4919" t="s">
        <v>1088</v>
      </c>
      <c r="N4919" t="s">
        <v>59</v>
      </c>
      <c r="O4919">
        <v>1210</v>
      </c>
      <c r="P4919">
        <v>1400</v>
      </c>
      <c r="Q4919" t="s">
        <v>420</v>
      </c>
      <c r="R4919">
        <v>186</v>
      </c>
      <c r="S4919" t="s">
        <v>134</v>
      </c>
      <c r="T4919">
        <v>1</v>
      </c>
      <c r="U4919" s="1">
        <v>43694</v>
      </c>
      <c r="V4919" s="1">
        <v>43819</v>
      </c>
      <c r="W4919" t="s">
        <v>2392</v>
      </c>
      <c r="X4919" t="s">
        <v>1929</v>
      </c>
      <c r="Y4919">
        <v>30</v>
      </c>
      <c r="Z4919">
        <v>27</v>
      </c>
      <c r="AA4919">
        <v>31</v>
      </c>
      <c r="AB4919">
        <v>87.096800000000002</v>
      </c>
      <c r="AD4919">
        <f>IF(ISBLANK(Source[[#This Row],[CrosslistID]]),1,1/COUNTIFS(Source[CrosslistID],Source[[#This Row],[CrosslistID]],Source[TermDesc],Source[[#This Row],[TermDesc]]))</f>
        <v>1</v>
      </c>
      <c r="AG4919">
        <v>0</v>
      </c>
      <c r="AH4919">
        <v>87.096800000000002</v>
      </c>
      <c r="AI4919">
        <v>3.867</v>
      </c>
      <c r="AJ4919">
        <v>4.0003000000000002</v>
      </c>
      <c r="AK4919">
        <v>0.33329999999999999</v>
      </c>
      <c r="AL49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19">
        <f>IF(AND(Source[[#This Row],[Credit_Noncredit]]="Noncredit",Source[[#This Row],[FTEF]]&gt;0),Source[[#This Row],[NC XLST FTES]]*525/(437.5*Source[[#This Row],[FTEF]]),0)</f>
        <v>0</v>
      </c>
      <c r="AN4919">
        <f>IF(Source[[#This Row],[Credit_Noncredit]]="Credit",Source[[#This Row],[Census Enrollment]],Source[[#This Row],[Noncredit Avg. Attendance]])</f>
        <v>30</v>
      </c>
    </row>
    <row r="4920" spans="1:40" x14ac:dyDescent="0.25">
      <c r="A4920" t="s">
        <v>1914</v>
      </c>
      <c r="B4920" t="s">
        <v>886</v>
      </c>
      <c r="C4920" t="s">
        <v>627</v>
      </c>
      <c r="D4920" t="s">
        <v>628</v>
      </c>
      <c r="E4920" s="4">
        <v>77986</v>
      </c>
      <c r="F4920" s="4" t="s">
        <v>629</v>
      </c>
      <c r="G4920" s="4" t="s">
        <v>1072</v>
      </c>
      <c r="H4920" t="str">
        <f>CONCATENATE(Source[[#This Row],[Subject]],TRIM(Source[[#This Row],[Course]]))</f>
        <v>ENGL1A</v>
      </c>
      <c r="I4920" t="str">
        <f>VLOOKUP(Source[[#This Row],[SubjCrse]],'Courses and Categories'!$E$2:$G$1816,3,FALSE)</f>
        <v>Credit General Education</v>
      </c>
      <c r="J4920">
        <v>82</v>
      </c>
      <c r="K4920" t="s">
        <v>1087</v>
      </c>
      <c r="L4920" t="s">
        <v>39</v>
      </c>
      <c r="M4920" t="s">
        <v>1088</v>
      </c>
      <c r="N4920" t="s">
        <v>59</v>
      </c>
      <c r="O4920">
        <v>1210</v>
      </c>
      <c r="P4920">
        <v>1400</v>
      </c>
      <c r="Q4920" t="s">
        <v>420</v>
      </c>
      <c r="R4920">
        <v>262</v>
      </c>
      <c r="S4920" t="s">
        <v>134</v>
      </c>
      <c r="T4920">
        <v>1</v>
      </c>
      <c r="U4920" s="1">
        <v>43694</v>
      </c>
      <c r="V4920" s="1">
        <v>43819</v>
      </c>
      <c r="W4920" t="s">
        <v>2387</v>
      </c>
      <c r="X4920" t="s">
        <v>1929</v>
      </c>
      <c r="Y4920">
        <v>34</v>
      </c>
      <c r="Z4920">
        <v>34</v>
      </c>
      <c r="AA4920">
        <v>31</v>
      </c>
      <c r="AB4920">
        <v>109.67740000000001</v>
      </c>
      <c r="AD4920">
        <f>IF(ISBLANK(Source[[#This Row],[CrosslistID]]),1,1/COUNTIFS(Source[CrosslistID],Source[[#This Row],[CrosslistID]],Source[TermDesc],Source[[#This Row],[TermDesc]]))</f>
        <v>1</v>
      </c>
      <c r="AG4920">
        <v>0</v>
      </c>
      <c r="AH4920">
        <v>109.67740000000001</v>
      </c>
      <c r="AI4920">
        <v>4.2670000000000003</v>
      </c>
      <c r="AJ4920">
        <v>4.5336999999999996</v>
      </c>
      <c r="AK4920">
        <v>0.33329999999999999</v>
      </c>
      <c r="AL49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20">
        <f>IF(AND(Source[[#This Row],[Credit_Noncredit]]="Noncredit",Source[[#This Row],[FTEF]]&gt;0),Source[[#This Row],[NC XLST FTES]]*525/(437.5*Source[[#This Row],[FTEF]]),0)</f>
        <v>0</v>
      </c>
      <c r="AN4920">
        <f>IF(Source[[#This Row],[Credit_Noncredit]]="Credit",Source[[#This Row],[Census Enrollment]],Source[[#This Row],[Noncredit Avg. Attendance]])</f>
        <v>34</v>
      </c>
    </row>
    <row r="4921" spans="1:40" x14ac:dyDescent="0.25">
      <c r="A4921" t="s">
        <v>1914</v>
      </c>
      <c r="B4921" t="s">
        <v>886</v>
      </c>
      <c r="C4921" t="s">
        <v>627</v>
      </c>
      <c r="D4921" t="s">
        <v>628</v>
      </c>
      <c r="E4921" s="4">
        <v>78088</v>
      </c>
      <c r="F4921" s="4" t="s">
        <v>629</v>
      </c>
      <c r="G4921" s="4" t="s">
        <v>1072</v>
      </c>
      <c r="H4921" t="str">
        <f>CONCATENATE(Source[[#This Row],[Subject]],TRIM(Source[[#This Row],[Course]]))</f>
        <v>ENGL1A</v>
      </c>
      <c r="I4921" t="str">
        <f>VLOOKUP(Source[[#This Row],[SubjCrse]],'Courses and Categories'!$E$2:$G$1816,3,FALSE)</f>
        <v>Credit General Education</v>
      </c>
      <c r="J4921">
        <v>83</v>
      </c>
      <c r="K4921" t="s">
        <v>1087</v>
      </c>
      <c r="L4921" t="s">
        <v>39</v>
      </c>
      <c r="M4921" t="s">
        <v>1088</v>
      </c>
      <c r="N4921" t="s">
        <v>59</v>
      </c>
      <c r="O4921">
        <v>1210</v>
      </c>
      <c r="P4921">
        <v>1400</v>
      </c>
      <c r="Q4921" t="s">
        <v>420</v>
      </c>
      <c r="R4921">
        <v>184</v>
      </c>
      <c r="S4921" t="s">
        <v>134</v>
      </c>
      <c r="T4921">
        <v>1</v>
      </c>
      <c r="U4921" s="1">
        <v>43694</v>
      </c>
      <c r="V4921" s="1">
        <v>43819</v>
      </c>
      <c r="W4921" t="s">
        <v>1107</v>
      </c>
      <c r="X4921" t="s">
        <v>1929</v>
      </c>
      <c r="Y4921">
        <v>30</v>
      </c>
      <c r="Z4921">
        <v>15</v>
      </c>
      <c r="AA4921">
        <v>31</v>
      </c>
      <c r="AB4921">
        <v>48.387099999999997</v>
      </c>
      <c r="AD4921">
        <f>IF(ISBLANK(Source[[#This Row],[CrosslistID]]),1,1/COUNTIFS(Source[CrosslistID],Source[[#This Row],[CrosslistID]],Source[TermDesc],Source[[#This Row],[TermDesc]]))</f>
        <v>1</v>
      </c>
      <c r="AG4921">
        <v>0</v>
      </c>
      <c r="AH4921">
        <v>48.387099999999997</v>
      </c>
      <c r="AI4921">
        <v>3.867</v>
      </c>
      <c r="AJ4921">
        <v>4.0003000000000002</v>
      </c>
      <c r="AK4921">
        <v>0.33329999999999999</v>
      </c>
      <c r="AL49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21">
        <f>IF(AND(Source[[#This Row],[Credit_Noncredit]]="Noncredit",Source[[#This Row],[FTEF]]&gt;0),Source[[#This Row],[NC XLST FTES]]*525/(437.5*Source[[#This Row],[FTEF]]),0)</f>
        <v>0</v>
      </c>
      <c r="AN4921">
        <f>IF(Source[[#This Row],[Credit_Noncredit]]="Credit",Source[[#This Row],[Census Enrollment]],Source[[#This Row],[Noncredit Avg. Attendance]])</f>
        <v>30</v>
      </c>
    </row>
    <row r="4922" spans="1:40" x14ac:dyDescent="0.25">
      <c r="A4922" t="s">
        <v>1914</v>
      </c>
      <c r="B4922" t="s">
        <v>886</v>
      </c>
      <c r="C4922" t="s">
        <v>627</v>
      </c>
      <c r="D4922" t="s">
        <v>628</v>
      </c>
      <c r="E4922" s="4">
        <v>70824</v>
      </c>
      <c r="F4922" s="4" t="s">
        <v>629</v>
      </c>
      <c r="G4922" s="4" t="s">
        <v>1072</v>
      </c>
      <c r="H4922" t="str">
        <f>CONCATENATE(Source[[#This Row],[Subject]],TRIM(Source[[#This Row],[Course]]))</f>
        <v>ENGL1A</v>
      </c>
      <c r="I4922" t="str">
        <f>VLOOKUP(Source[[#This Row],[SubjCrse]],'Courses and Categories'!$E$2:$G$1816,3,FALSE)</f>
        <v>Credit General Education</v>
      </c>
      <c r="J4922">
        <v>84</v>
      </c>
      <c r="K4922" t="s">
        <v>1087</v>
      </c>
      <c r="L4922" t="s">
        <v>39</v>
      </c>
      <c r="M4922" t="s">
        <v>1088</v>
      </c>
      <c r="N4922" t="s">
        <v>59</v>
      </c>
      <c r="O4922">
        <v>1210</v>
      </c>
      <c r="P4922">
        <v>1400</v>
      </c>
      <c r="Q4922" t="s">
        <v>238</v>
      </c>
      <c r="R4922">
        <v>707</v>
      </c>
      <c r="S4922" t="s">
        <v>134</v>
      </c>
      <c r="T4922">
        <v>1</v>
      </c>
      <c r="U4922" s="1">
        <v>43694</v>
      </c>
      <c r="V4922" s="1">
        <v>43819</v>
      </c>
      <c r="W4922" t="s">
        <v>2396</v>
      </c>
      <c r="X4922" t="s">
        <v>1929</v>
      </c>
      <c r="Y4922">
        <v>28</v>
      </c>
      <c r="Z4922">
        <v>23</v>
      </c>
      <c r="AA4922">
        <v>31</v>
      </c>
      <c r="AB4922">
        <v>74.1935</v>
      </c>
      <c r="AD4922">
        <f>IF(ISBLANK(Source[[#This Row],[CrosslistID]]),1,1/COUNTIFS(Source[CrosslistID],Source[[#This Row],[CrosslistID]],Source[TermDesc],Source[[#This Row],[TermDesc]]))</f>
        <v>1</v>
      </c>
      <c r="AG4922">
        <v>0</v>
      </c>
      <c r="AH4922">
        <v>74.1935</v>
      </c>
      <c r="AI4922">
        <v>3.7330000000000001</v>
      </c>
      <c r="AJ4922">
        <v>3.7330000000000001</v>
      </c>
      <c r="AK4922">
        <v>0.33329999999999999</v>
      </c>
      <c r="AL49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22">
        <f>IF(AND(Source[[#This Row],[Credit_Noncredit]]="Noncredit",Source[[#This Row],[FTEF]]&gt;0),Source[[#This Row],[NC XLST FTES]]*525/(437.5*Source[[#This Row],[FTEF]]),0)</f>
        <v>0</v>
      </c>
      <c r="AN4922">
        <f>IF(Source[[#This Row],[Credit_Noncredit]]="Credit",Source[[#This Row],[Census Enrollment]],Source[[#This Row],[Noncredit Avg. Attendance]])</f>
        <v>28</v>
      </c>
    </row>
    <row r="4923" spans="1:40" x14ac:dyDescent="0.25">
      <c r="A4923" t="s">
        <v>1914</v>
      </c>
      <c r="B4923" t="s">
        <v>886</v>
      </c>
      <c r="C4923" t="s">
        <v>627</v>
      </c>
      <c r="D4923" t="s">
        <v>628</v>
      </c>
      <c r="E4923" s="4">
        <v>77803</v>
      </c>
      <c r="F4923" s="4" t="s">
        <v>629</v>
      </c>
      <c r="G4923" s="4" t="s">
        <v>1072</v>
      </c>
      <c r="H4923" t="str">
        <f>CONCATENATE(Source[[#This Row],[Subject]],TRIM(Source[[#This Row],[Course]]))</f>
        <v>ENGL1A</v>
      </c>
      <c r="I4923" t="str">
        <f>VLOOKUP(Source[[#This Row],[SubjCrse]],'Courses and Categories'!$E$2:$G$1816,3,FALSE)</f>
        <v>Credit General Education</v>
      </c>
      <c r="J4923">
        <v>86</v>
      </c>
      <c r="K4923" t="s">
        <v>1087</v>
      </c>
      <c r="L4923" t="s">
        <v>39</v>
      </c>
      <c r="M4923" t="s">
        <v>1088</v>
      </c>
      <c r="N4923" t="s">
        <v>59</v>
      </c>
      <c r="O4923">
        <v>1210</v>
      </c>
      <c r="P4923">
        <v>1400</v>
      </c>
      <c r="Q4923" t="s">
        <v>236</v>
      </c>
      <c r="R4923">
        <v>380</v>
      </c>
      <c r="S4923" t="s">
        <v>134</v>
      </c>
      <c r="T4923">
        <v>1</v>
      </c>
      <c r="U4923" s="1">
        <v>43694</v>
      </c>
      <c r="V4923" s="1">
        <v>43819</v>
      </c>
      <c r="W4923" t="s">
        <v>2397</v>
      </c>
      <c r="X4923" t="s">
        <v>1929</v>
      </c>
      <c r="Y4923">
        <v>29</v>
      </c>
      <c r="Z4923">
        <v>25</v>
      </c>
      <c r="AA4923">
        <v>31</v>
      </c>
      <c r="AB4923">
        <v>80.645200000000003</v>
      </c>
      <c r="AD4923">
        <f>IF(ISBLANK(Source[[#This Row],[CrosslistID]]),1,1/COUNTIFS(Source[CrosslistID],Source[[#This Row],[CrosslistID]],Source[TermDesc],Source[[#This Row],[TermDesc]]))</f>
        <v>1</v>
      </c>
      <c r="AG4923">
        <v>0</v>
      </c>
      <c r="AH4923">
        <v>80.645200000000003</v>
      </c>
      <c r="AI4923">
        <v>3.6</v>
      </c>
      <c r="AJ4923">
        <v>3.8666999999999998</v>
      </c>
      <c r="AK4923">
        <v>0.33329999999999999</v>
      </c>
      <c r="AL49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23">
        <f>IF(AND(Source[[#This Row],[Credit_Noncredit]]="Noncredit",Source[[#This Row],[FTEF]]&gt;0),Source[[#This Row],[NC XLST FTES]]*525/(437.5*Source[[#This Row],[FTEF]]),0)</f>
        <v>0</v>
      </c>
      <c r="AN4923">
        <f>IF(Source[[#This Row],[Credit_Noncredit]]="Credit",Source[[#This Row],[Census Enrollment]],Source[[#This Row],[Noncredit Avg. Attendance]])</f>
        <v>29</v>
      </c>
    </row>
    <row r="4924" spans="1:40" x14ac:dyDescent="0.25">
      <c r="A4924" t="s">
        <v>1914</v>
      </c>
      <c r="B4924" t="s">
        <v>886</v>
      </c>
      <c r="C4924" t="s">
        <v>627</v>
      </c>
      <c r="D4924" t="s">
        <v>628</v>
      </c>
      <c r="E4924" s="4">
        <v>72858</v>
      </c>
      <c r="F4924" s="4" t="s">
        <v>629</v>
      </c>
      <c r="G4924" s="4" t="s">
        <v>1072</v>
      </c>
      <c r="H4924" t="str">
        <f>CONCATENATE(Source[[#This Row],[Subject]],TRIM(Source[[#This Row],[Course]]))</f>
        <v>ENGL1A</v>
      </c>
      <c r="I4924" t="str">
        <f>VLOOKUP(Source[[#This Row],[SubjCrse]],'Courses and Categories'!$E$2:$G$1816,3,FALSE)</f>
        <v>Credit General Education</v>
      </c>
      <c r="J4924">
        <v>92</v>
      </c>
      <c r="K4924" t="s">
        <v>1087</v>
      </c>
      <c r="L4924" t="s">
        <v>39</v>
      </c>
      <c r="M4924" t="s">
        <v>1088</v>
      </c>
      <c r="N4924" t="s">
        <v>59</v>
      </c>
      <c r="O4924">
        <v>1210</v>
      </c>
      <c r="P4924">
        <v>1400</v>
      </c>
      <c r="Q4924" t="s">
        <v>422</v>
      </c>
      <c r="R4924">
        <v>205</v>
      </c>
      <c r="S4924" t="s">
        <v>134</v>
      </c>
      <c r="T4924">
        <v>1</v>
      </c>
      <c r="U4924" s="1">
        <v>43694</v>
      </c>
      <c r="V4924" s="1">
        <v>43819</v>
      </c>
      <c r="W4924" t="s">
        <v>374</v>
      </c>
      <c r="X4924" t="s">
        <v>1929</v>
      </c>
      <c r="Y4924">
        <v>26</v>
      </c>
      <c r="Z4924">
        <v>24</v>
      </c>
      <c r="AA4924">
        <v>31</v>
      </c>
      <c r="AB4924">
        <v>77.419399999999996</v>
      </c>
      <c r="AD4924">
        <f>IF(ISBLANK(Source[[#This Row],[CrosslistID]]),1,1/COUNTIFS(Source[CrosslistID],Source[[#This Row],[CrosslistID]],Source[TermDesc],Source[[#This Row],[TermDesc]]))</f>
        <v>1</v>
      </c>
      <c r="AG4924">
        <v>0</v>
      </c>
      <c r="AH4924">
        <v>77.419399999999996</v>
      </c>
      <c r="AI4924">
        <v>3.0670000000000002</v>
      </c>
      <c r="AJ4924">
        <v>3.4670000000000001</v>
      </c>
      <c r="AK4924">
        <v>0.33329999999999999</v>
      </c>
      <c r="AL49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24">
        <f>IF(AND(Source[[#This Row],[Credit_Noncredit]]="Noncredit",Source[[#This Row],[FTEF]]&gt;0),Source[[#This Row],[NC XLST FTES]]*525/(437.5*Source[[#This Row],[FTEF]]),0)</f>
        <v>0</v>
      </c>
      <c r="AN4924">
        <f>IF(Source[[#This Row],[Credit_Noncredit]]="Credit",Source[[#This Row],[Census Enrollment]],Source[[#This Row],[Noncredit Avg. Attendance]])</f>
        <v>26</v>
      </c>
    </row>
    <row r="4925" spans="1:40" x14ac:dyDescent="0.25">
      <c r="A4925" t="s">
        <v>1914</v>
      </c>
      <c r="B4925" t="s">
        <v>886</v>
      </c>
      <c r="C4925" t="s">
        <v>627</v>
      </c>
      <c r="D4925" t="s">
        <v>628</v>
      </c>
      <c r="E4925" s="4">
        <v>71792</v>
      </c>
      <c r="F4925" s="4" t="s">
        <v>629</v>
      </c>
      <c r="G4925" s="4" t="s">
        <v>1072</v>
      </c>
      <c r="H4925" t="str">
        <f>CONCATENATE(Source[[#This Row],[Subject]],TRIM(Source[[#This Row],[Course]]))</f>
        <v>ENGL1A</v>
      </c>
      <c r="I4925" t="str">
        <f>VLOOKUP(Source[[#This Row],[SubjCrse]],'Courses and Categories'!$E$2:$G$1816,3,FALSE)</f>
        <v>Credit General Education</v>
      </c>
      <c r="J4925">
        <v>94</v>
      </c>
      <c r="K4925" t="s">
        <v>1087</v>
      </c>
      <c r="L4925" t="s">
        <v>39</v>
      </c>
      <c r="M4925" t="s">
        <v>1088</v>
      </c>
      <c r="N4925" t="s">
        <v>59</v>
      </c>
      <c r="O4925">
        <v>1410</v>
      </c>
      <c r="P4925">
        <v>1600</v>
      </c>
      <c r="Q4925" t="s">
        <v>238</v>
      </c>
      <c r="R4925">
        <v>714</v>
      </c>
      <c r="S4925" t="s">
        <v>134</v>
      </c>
      <c r="T4925">
        <v>1</v>
      </c>
      <c r="U4925" s="1">
        <v>43694</v>
      </c>
      <c r="V4925" s="1">
        <v>43819</v>
      </c>
      <c r="W4925" t="s">
        <v>2398</v>
      </c>
      <c r="X4925" t="s">
        <v>1929</v>
      </c>
      <c r="Y4925">
        <v>25</v>
      </c>
      <c r="Z4925">
        <v>21</v>
      </c>
      <c r="AA4925">
        <v>31</v>
      </c>
      <c r="AB4925">
        <v>67.741900000000001</v>
      </c>
      <c r="AD4925">
        <f>IF(ISBLANK(Source[[#This Row],[CrosslistID]]),1,1/COUNTIFS(Source[CrosslistID],Source[[#This Row],[CrosslistID]],Source[TermDesc],Source[[#This Row],[TermDesc]]))</f>
        <v>1</v>
      </c>
      <c r="AG4925">
        <v>0</v>
      </c>
      <c r="AH4925">
        <v>67.741900000000001</v>
      </c>
      <c r="AI4925">
        <v>2.9329999999999998</v>
      </c>
      <c r="AJ4925">
        <v>3.3330000000000002</v>
      </c>
      <c r="AK4925">
        <v>0.33329999999999999</v>
      </c>
      <c r="AL49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25">
        <f>IF(AND(Source[[#This Row],[Credit_Noncredit]]="Noncredit",Source[[#This Row],[FTEF]]&gt;0),Source[[#This Row],[NC XLST FTES]]*525/(437.5*Source[[#This Row],[FTEF]]),0)</f>
        <v>0</v>
      </c>
      <c r="AN4925">
        <f>IF(Source[[#This Row],[Credit_Noncredit]]="Credit",Source[[#This Row],[Census Enrollment]],Source[[#This Row],[Noncredit Avg. Attendance]])</f>
        <v>25</v>
      </c>
    </row>
    <row r="4926" spans="1:40" x14ac:dyDescent="0.25">
      <c r="A4926" t="s">
        <v>1914</v>
      </c>
      <c r="B4926" t="s">
        <v>886</v>
      </c>
      <c r="C4926" t="s">
        <v>627</v>
      </c>
      <c r="D4926" t="s">
        <v>628</v>
      </c>
      <c r="E4926" s="4">
        <v>75317</v>
      </c>
      <c r="F4926" s="4" t="s">
        <v>629</v>
      </c>
      <c r="G4926" s="4" t="s">
        <v>1072</v>
      </c>
      <c r="H4926" t="str">
        <f>CONCATENATE(Source[[#This Row],[Subject]],TRIM(Source[[#This Row],[Course]]))</f>
        <v>ENGL1A</v>
      </c>
      <c r="I4926" t="str">
        <f>VLOOKUP(Source[[#This Row],[SubjCrse]],'Courses and Categories'!$E$2:$G$1816,3,FALSE)</f>
        <v>Credit General Education</v>
      </c>
      <c r="J4926">
        <v>96</v>
      </c>
      <c r="K4926" t="s">
        <v>1087</v>
      </c>
      <c r="L4926" t="s">
        <v>39</v>
      </c>
      <c r="M4926" t="s">
        <v>1088</v>
      </c>
      <c r="N4926" t="s">
        <v>59</v>
      </c>
      <c r="O4926">
        <v>1410</v>
      </c>
      <c r="P4926">
        <v>1600</v>
      </c>
      <c r="Q4926" t="s">
        <v>238</v>
      </c>
      <c r="R4926">
        <v>715</v>
      </c>
      <c r="S4926" t="s">
        <v>134</v>
      </c>
      <c r="T4926">
        <v>1</v>
      </c>
      <c r="U4926" s="1">
        <v>43694</v>
      </c>
      <c r="V4926" s="1">
        <v>43819</v>
      </c>
      <c r="W4926" t="s">
        <v>2390</v>
      </c>
      <c r="X4926" t="s">
        <v>1929</v>
      </c>
      <c r="Y4926">
        <v>30</v>
      </c>
      <c r="Z4926">
        <v>24</v>
      </c>
      <c r="AA4926">
        <v>31</v>
      </c>
      <c r="AB4926">
        <v>77.419399999999996</v>
      </c>
      <c r="AD4926">
        <f>IF(ISBLANK(Source[[#This Row],[CrosslistID]]),1,1/COUNTIFS(Source[CrosslistID],Source[[#This Row],[CrosslistID]],Source[TermDesc],Source[[#This Row],[TermDesc]]))</f>
        <v>1</v>
      </c>
      <c r="AG4926">
        <v>0</v>
      </c>
      <c r="AH4926">
        <v>77.419399999999996</v>
      </c>
      <c r="AI4926">
        <v>3.7330000000000001</v>
      </c>
      <c r="AJ4926">
        <v>3.9996</v>
      </c>
      <c r="AK4926">
        <v>0.33329999999999999</v>
      </c>
      <c r="AL49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26">
        <f>IF(AND(Source[[#This Row],[Credit_Noncredit]]="Noncredit",Source[[#This Row],[FTEF]]&gt;0),Source[[#This Row],[NC XLST FTES]]*525/(437.5*Source[[#This Row],[FTEF]]),0)</f>
        <v>0</v>
      </c>
      <c r="AN4926">
        <f>IF(Source[[#This Row],[Credit_Noncredit]]="Credit",Source[[#This Row],[Census Enrollment]],Source[[#This Row],[Noncredit Avg. Attendance]])</f>
        <v>30</v>
      </c>
    </row>
    <row r="4927" spans="1:40" x14ac:dyDescent="0.25">
      <c r="A4927" t="s">
        <v>1914</v>
      </c>
      <c r="B4927" t="s">
        <v>886</v>
      </c>
      <c r="C4927" t="s">
        <v>627</v>
      </c>
      <c r="D4927" t="s">
        <v>628</v>
      </c>
      <c r="E4927" s="4">
        <v>78779</v>
      </c>
      <c r="F4927" s="4" t="s">
        <v>629</v>
      </c>
      <c r="G4927" s="4" t="s">
        <v>1072</v>
      </c>
      <c r="H4927" t="str">
        <f>CONCATENATE(Source[[#This Row],[Subject]],TRIM(Source[[#This Row],[Course]]))</f>
        <v>ENGL1A</v>
      </c>
      <c r="I4927" t="str">
        <f>VLOOKUP(Source[[#This Row],[SubjCrse]],'Courses and Categories'!$E$2:$G$1816,3,FALSE)</f>
        <v>Credit General Education</v>
      </c>
      <c r="J4927">
        <v>98</v>
      </c>
      <c r="K4927" t="s">
        <v>1087</v>
      </c>
      <c r="L4927" t="s">
        <v>39</v>
      </c>
      <c r="M4927" t="s">
        <v>1088</v>
      </c>
      <c r="N4927" t="s">
        <v>59</v>
      </c>
      <c r="O4927">
        <v>1410</v>
      </c>
      <c r="P4927">
        <v>1600</v>
      </c>
      <c r="Q4927" t="s">
        <v>850</v>
      </c>
      <c r="R4927">
        <v>551</v>
      </c>
      <c r="S4927" t="s">
        <v>134</v>
      </c>
      <c r="T4927">
        <v>1</v>
      </c>
      <c r="U4927" s="1">
        <v>43694</v>
      </c>
      <c r="V4927" s="1">
        <v>43819</v>
      </c>
      <c r="W4927" t="s">
        <v>2399</v>
      </c>
      <c r="X4927" t="s">
        <v>1929</v>
      </c>
      <c r="Y4927">
        <v>28</v>
      </c>
      <c r="Z4927">
        <v>24</v>
      </c>
      <c r="AA4927">
        <v>31</v>
      </c>
      <c r="AB4927">
        <v>77.419399999999996</v>
      </c>
      <c r="AD4927">
        <f>IF(ISBLANK(Source[[#This Row],[CrosslistID]]),1,1/COUNTIFS(Source[CrosslistID],Source[[#This Row],[CrosslistID]],Source[TermDesc],Source[[#This Row],[TermDesc]]))</f>
        <v>1</v>
      </c>
      <c r="AG4927">
        <v>0</v>
      </c>
      <c r="AH4927">
        <v>77.419399999999996</v>
      </c>
      <c r="AI4927">
        <v>3.7330000000000001</v>
      </c>
      <c r="AJ4927">
        <v>3.7330000000000001</v>
      </c>
      <c r="AK4927">
        <v>0.33329999999999999</v>
      </c>
      <c r="AL49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27">
        <f>IF(AND(Source[[#This Row],[Credit_Noncredit]]="Noncredit",Source[[#This Row],[FTEF]]&gt;0),Source[[#This Row],[NC XLST FTES]]*525/(437.5*Source[[#This Row],[FTEF]]),0)</f>
        <v>0</v>
      </c>
      <c r="AN4927">
        <f>IF(Source[[#This Row],[Credit_Noncredit]]="Credit",Source[[#This Row],[Census Enrollment]],Source[[#This Row],[Noncredit Avg. Attendance]])</f>
        <v>28</v>
      </c>
    </row>
    <row r="4928" spans="1:40" x14ac:dyDescent="0.25">
      <c r="A4928" t="s">
        <v>1914</v>
      </c>
      <c r="B4928" t="s">
        <v>886</v>
      </c>
      <c r="C4928" t="s">
        <v>627</v>
      </c>
      <c r="D4928" t="s">
        <v>628</v>
      </c>
      <c r="E4928" s="4">
        <v>71880</v>
      </c>
      <c r="F4928" s="4" t="s">
        <v>629</v>
      </c>
      <c r="G4928" s="4" t="s">
        <v>1072</v>
      </c>
      <c r="H4928" t="str">
        <f>CONCATENATE(Source[[#This Row],[Subject]],TRIM(Source[[#This Row],[Course]]))</f>
        <v>ENGL1A</v>
      </c>
      <c r="I4928" t="str">
        <f>VLOOKUP(Source[[#This Row],[SubjCrse]],'Courses and Categories'!$E$2:$G$1816,3,FALSE)</f>
        <v>Credit General Education</v>
      </c>
      <c r="J4928">
        <v>351</v>
      </c>
      <c r="K4928" t="s">
        <v>1087</v>
      </c>
      <c r="L4928" t="s">
        <v>39</v>
      </c>
      <c r="M4928" t="s">
        <v>1088</v>
      </c>
      <c r="N4928" t="s">
        <v>59</v>
      </c>
      <c r="O4928">
        <v>1010</v>
      </c>
      <c r="P4928">
        <v>1200</v>
      </c>
      <c r="Q4928" t="s">
        <v>52</v>
      </c>
      <c r="R4928">
        <v>271</v>
      </c>
      <c r="S4928" t="s">
        <v>53</v>
      </c>
      <c r="T4928">
        <v>1</v>
      </c>
      <c r="U4928" s="1">
        <v>43694</v>
      </c>
      <c r="V4928" s="1">
        <v>43819</v>
      </c>
      <c r="W4928" t="s">
        <v>2400</v>
      </c>
      <c r="X4928" t="s">
        <v>1929</v>
      </c>
      <c r="Y4928">
        <v>29</v>
      </c>
      <c r="Z4928">
        <v>28</v>
      </c>
      <c r="AA4928">
        <v>31</v>
      </c>
      <c r="AB4928">
        <v>90.322599999999994</v>
      </c>
      <c r="AD4928">
        <f>IF(ISBLANK(Source[[#This Row],[CrosslistID]]),1,1/COUNTIFS(Source[CrosslistID],Source[[#This Row],[CrosslistID]],Source[TermDesc],Source[[#This Row],[TermDesc]]))</f>
        <v>1</v>
      </c>
      <c r="AG4928">
        <v>0</v>
      </c>
      <c r="AH4928">
        <v>90.322599999999994</v>
      </c>
      <c r="AI4928">
        <v>3.6</v>
      </c>
      <c r="AJ4928">
        <v>3.8666999999999998</v>
      </c>
      <c r="AK4928">
        <v>0.33329999999999999</v>
      </c>
      <c r="AL49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28">
        <f>IF(AND(Source[[#This Row],[Credit_Noncredit]]="Noncredit",Source[[#This Row],[FTEF]]&gt;0),Source[[#This Row],[NC XLST FTES]]*525/(437.5*Source[[#This Row],[FTEF]]),0)</f>
        <v>0</v>
      </c>
      <c r="AN4928">
        <f>IF(Source[[#This Row],[Credit_Noncredit]]="Credit",Source[[#This Row],[Census Enrollment]],Source[[#This Row],[Noncredit Avg. Attendance]])</f>
        <v>29</v>
      </c>
    </row>
    <row r="4929" spans="1:40" x14ac:dyDescent="0.25">
      <c r="A4929" t="s">
        <v>1914</v>
      </c>
      <c r="B4929" t="s">
        <v>886</v>
      </c>
      <c r="C4929" t="s">
        <v>627</v>
      </c>
      <c r="D4929" t="s">
        <v>628</v>
      </c>
      <c r="E4929" s="4">
        <v>78039</v>
      </c>
      <c r="F4929" s="4" t="s">
        <v>629</v>
      </c>
      <c r="G4929" s="4" t="s">
        <v>1072</v>
      </c>
      <c r="H4929" t="str">
        <f>CONCATENATE(Source[[#This Row],[Subject]],TRIM(Source[[#This Row],[Course]]))</f>
        <v>ENGL1A</v>
      </c>
      <c r="I4929" t="str">
        <f>VLOOKUP(Source[[#This Row],[SubjCrse]],'Courses and Categories'!$E$2:$G$1816,3,FALSE)</f>
        <v>Credit General Education</v>
      </c>
      <c r="J4929">
        <v>501</v>
      </c>
      <c r="K4929" t="s">
        <v>1087</v>
      </c>
      <c r="L4929" t="s">
        <v>87</v>
      </c>
      <c r="M4929" t="s">
        <v>1088</v>
      </c>
      <c r="N4929" t="s">
        <v>815</v>
      </c>
      <c r="O4929" t="s">
        <v>425</v>
      </c>
      <c r="P4929" t="s">
        <v>2401</v>
      </c>
      <c r="Q4929" t="s">
        <v>427</v>
      </c>
      <c r="R4929" t="s">
        <v>2402</v>
      </c>
      <c r="S4929" t="s">
        <v>134</v>
      </c>
      <c r="T4929">
        <v>1</v>
      </c>
      <c r="U4929" s="1">
        <v>43694</v>
      </c>
      <c r="V4929" s="1">
        <v>43819</v>
      </c>
      <c r="W4929" t="s">
        <v>2403</v>
      </c>
      <c r="X4929" t="s">
        <v>1929</v>
      </c>
      <c r="Y4929">
        <v>28</v>
      </c>
      <c r="Z4929">
        <v>23</v>
      </c>
      <c r="AA4929">
        <v>31</v>
      </c>
      <c r="AB4929">
        <v>74.1935</v>
      </c>
      <c r="AD4929">
        <f>IF(ISBLANK(Source[[#This Row],[CrosslistID]]),1,1/COUNTIFS(Source[CrosslistID],Source[[#This Row],[CrosslistID]],Source[TermDesc],Source[[#This Row],[TermDesc]]))</f>
        <v>1</v>
      </c>
      <c r="AG4929">
        <v>0</v>
      </c>
      <c r="AH4929">
        <v>74.1935</v>
      </c>
      <c r="AI4929">
        <v>3.4670000000000001</v>
      </c>
      <c r="AJ4929">
        <v>3.7336999999999998</v>
      </c>
      <c r="AK4929">
        <v>0.33329999999999999</v>
      </c>
      <c r="AL49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29">
        <f>IF(AND(Source[[#This Row],[Credit_Noncredit]]="Noncredit",Source[[#This Row],[FTEF]]&gt;0),Source[[#This Row],[NC XLST FTES]]*525/(437.5*Source[[#This Row],[FTEF]]),0)</f>
        <v>0</v>
      </c>
      <c r="AN4929">
        <f>IF(Source[[#This Row],[Credit_Noncredit]]="Credit",Source[[#This Row],[Census Enrollment]],Source[[#This Row],[Noncredit Avg. Attendance]])</f>
        <v>28</v>
      </c>
    </row>
    <row r="4930" spans="1:40" x14ac:dyDescent="0.25">
      <c r="A4930" t="s">
        <v>1914</v>
      </c>
      <c r="B4930" t="s">
        <v>886</v>
      </c>
      <c r="C4930" t="s">
        <v>627</v>
      </c>
      <c r="D4930" t="s">
        <v>628</v>
      </c>
      <c r="E4930" s="4">
        <v>71261</v>
      </c>
      <c r="F4930" s="4" t="s">
        <v>629</v>
      </c>
      <c r="G4930" s="4" t="s">
        <v>1072</v>
      </c>
      <c r="H4930" t="str">
        <f>CONCATENATE(Source[[#This Row],[Subject]],TRIM(Source[[#This Row],[Course]]))</f>
        <v>ENGL1A</v>
      </c>
      <c r="I4930" t="str">
        <f>VLOOKUP(Source[[#This Row],[SubjCrse]],'Courses and Categories'!$E$2:$G$1816,3,FALSE)</f>
        <v>Credit General Education</v>
      </c>
      <c r="J4930">
        <v>502</v>
      </c>
      <c r="K4930" t="s">
        <v>1087</v>
      </c>
      <c r="L4930" t="s">
        <v>87</v>
      </c>
      <c r="M4930" t="s">
        <v>1088</v>
      </c>
      <c r="N4930" t="s">
        <v>41</v>
      </c>
      <c r="O4930">
        <v>1810</v>
      </c>
      <c r="P4930">
        <v>2200</v>
      </c>
      <c r="Q4930" t="s">
        <v>233</v>
      </c>
      <c r="R4930">
        <v>218</v>
      </c>
      <c r="S4930" t="s">
        <v>134</v>
      </c>
      <c r="T4930">
        <v>1</v>
      </c>
      <c r="U4930" s="1">
        <v>43694</v>
      </c>
      <c r="V4930" s="1">
        <v>43819</v>
      </c>
      <c r="W4930" t="s">
        <v>2404</v>
      </c>
      <c r="X4930" t="s">
        <v>1929</v>
      </c>
      <c r="Y4930">
        <v>37</v>
      </c>
      <c r="Z4930">
        <v>35</v>
      </c>
      <c r="AA4930">
        <v>31</v>
      </c>
      <c r="AB4930">
        <v>112.9032</v>
      </c>
      <c r="AD4930">
        <f>IF(ISBLANK(Source[[#This Row],[CrosslistID]]),1,1/COUNTIFS(Source[CrosslistID],Source[[#This Row],[CrosslistID]],Source[TermDesc],Source[[#This Row],[TermDesc]]))</f>
        <v>1</v>
      </c>
      <c r="AG4930">
        <v>0</v>
      </c>
      <c r="AH4930">
        <v>112.9032</v>
      </c>
      <c r="AI4930">
        <v>4.2670000000000003</v>
      </c>
      <c r="AJ4930">
        <v>4.9337</v>
      </c>
      <c r="AK4930">
        <v>0.33329999999999999</v>
      </c>
      <c r="AL49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30">
        <f>IF(AND(Source[[#This Row],[Credit_Noncredit]]="Noncredit",Source[[#This Row],[FTEF]]&gt;0),Source[[#This Row],[NC XLST FTES]]*525/(437.5*Source[[#This Row],[FTEF]]),0)</f>
        <v>0</v>
      </c>
      <c r="AN4930">
        <f>IF(Source[[#This Row],[Credit_Noncredit]]="Credit",Source[[#This Row],[Census Enrollment]],Source[[#This Row],[Noncredit Avg. Attendance]])</f>
        <v>37</v>
      </c>
    </row>
    <row r="4931" spans="1:40" x14ac:dyDescent="0.25">
      <c r="A4931" t="s">
        <v>1914</v>
      </c>
      <c r="B4931" t="s">
        <v>886</v>
      </c>
      <c r="C4931" t="s">
        <v>627</v>
      </c>
      <c r="D4931" t="s">
        <v>628</v>
      </c>
      <c r="E4931" s="4">
        <v>73597</v>
      </c>
      <c r="F4931" s="4" t="s">
        <v>629</v>
      </c>
      <c r="G4931" s="4" t="s">
        <v>1072</v>
      </c>
      <c r="H4931" t="str">
        <f>CONCATENATE(Source[[#This Row],[Subject]],TRIM(Source[[#This Row],[Course]]))</f>
        <v>ENGL1A</v>
      </c>
      <c r="I4931" t="str">
        <f>VLOOKUP(Source[[#This Row],[SubjCrse]],'Courses and Categories'!$E$2:$G$1816,3,FALSE)</f>
        <v>Credit General Education</v>
      </c>
      <c r="J4931">
        <v>503</v>
      </c>
      <c r="K4931" t="s">
        <v>1087</v>
      </c>
      <c r="L4931" t="s">
        <v>87</v>
      </c>
      <c r="M4931" t="s">
        <v>1088</v>
      </c>
      <c r="N4931" t="s">
        <v>50</v>
      </c>
      <c r="O4931">
        <v>1810</v>
      </c>
      <c r="P4931">
        <v>2200</v>
      </c>
      <c r="Q4931" t="s">
        <v>850</v>
      </c>
      <c r="R4931">
        <v>551</v>
      </c>
      <c r="S4931" t="s">
        <v>134</v>
      </c>
      <c r="T4931">
        <v>1</v>
      </c>
      <c r="U4931" s="1">
        <v>43694</v>
      </c>
      <c r="V4931" s="1">
        <v>43819</v>
      </c>
      <c r="W4931" t="s">
        <v>2373</v>
      </c>
      <c r="X4931" t="s">
        <v>1929</v>
      </c>
      <c r="Y4931">
        <v>28</v>
      </c>
      <c r="Z4931">
        <v>26</v>
      </c>
      <c r="AA4931">
        <v>31</v>
      </c>
      <c r="AB4931">
        <v>83.870999999999995</v>
      </c>
      <c r="AD4931">
        <f>IF(ISBLANK(Source[[#This Row],[CrosslistID]]),1,1/COUNTIFS(Source[CrosslistID],Source[[#This Row],[CrosslistID]],Source[TermDesc],Source[[#This Row],[TermDesc]]))</f>
        <v>1</v>
      </c>
      <c r="AG4931">
        <v>0</v>
      </c>
      <c r="AH4931">
        <v>83.870999999999995</v>
      </c>
      <c r="AI4931">
        <v>3.4670000000000001</v>
      </c>
      <c r="AJ4931">
        <v>3.7336999999999998</v>
      </c>
      <c r="AK4931">
        <v>0.33329999999999999</v>
      </c>
      <c r="AL49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31">
        <f>IF(AND(Source[[#This Row],[Credit_Noncredit]]="Noncredit",Source[[#This Row],[FTEF]]&gt;0),Source[[#This Row],[NC XLST FTES]]*525/(437.5*Source[[#This Row],[FTEF]]),0)</f>
        <v>0</v>
      </c>
      <c r="AN4931">
        <f>IF(Source[[#This Row],[Credit_Noncredit]]="Credit",Source[[#This Row],[Census Enrollment]],Source[[#This Row],[Noncredit Avg. Attendance]])</f>
        <v>28</v>
      </c>
    </row>
    <row r="4932" spans="1:40" x14ac:dyDescent="0.25">
      <c r="A4932" t="s">
        <v>1914</v>
      </c>
      <c r="B4932" t="s">
        <v>886</v>
      </c>
      <c r="C4932" t="s">
        <v>627</v>
      </c>
      <c r="D4932" t="s">
        <v>628</v>
      </c>
      <c r="E4932" s="4">
        <v>75606</v>
      </c>
      <c r="F4932" s="4" t="s">
        <v>629</v>
      </c>
      <c r="G4932" s="4" t="s">
        <v>1072</v>
      </c>
      <c r="H4932" t="str">
        <f>CONCATENATE(Source[[#This Row],[Subject]],TRIM(Source[[#This Row],[Course]]))</f>
        <v>ENGL1A</v>
      </c>
      <c r="I4932" t="str">
        <f>VLOOKUP(Source[[#This Row],[SubjCrse]],'Courses and Categories'!$E$2:$G$1816,3,FALSE)</f>
        <v>Credit General Education</v>
      </c>
      <c r="J4932">
        <v>504</v>
      </c>
      <c r="K4932" t="s">
        <v>1087</v>
      </c>
      <c r="L4932" t="s">
        <v>87</v>
      </c>
      <c r="M4932" t="s">
        <v>1088</v>
      </c>
      <c r="N4932" t="s">
        <v>185</v>
      </c>
      <c r="O4932">
        <v>1810</v>
      </c>
      <c r="P4932">
        <v>2200</v>
      </c>
      <c r="Q4932" t="s">
        <v>420</v>
      </c>
      <c r="R4932">
        <v>181</v>
      </c>
      <c r="S4932" t="s">
        <v>134</v>
      </c>
      <c r="T4932">
        <v>1</v>
      </c>
      <c r="U4932" s="1">
        <v>43694</v>
      </c>
      <c r="V4932" s="1">
        <v>43819</v>
      </c>
      <c r="W4932" t="s">
        <v>1928</v>
      </c>
      <c r="X4932" t="s">
        <v>1929</v>
      </c>
      <c r="Y4932">
        <v>28</v>
      </c>
      <c r="Z4932">
        <v>27</v>
      </c>
      <c r="AA4932">
        <v>31</v>
      </c>
      <c r="AB4932">
        <v>87.096800000000002</v>
      </c>
      <c r="AD4932">
        <f>IF(ISBLANK(Source[[#This Row],[CrosslistID]]),1,1/COUNTIFS(Source[CrosslistID],Source[[#This Row],[CrosslistID]],Source[TermDesc],Source[[#This Row],[TermDesc]]))</f>
        <v>1</v>
      </c>
      <c r="AG4932">
        <v>0</v>
      </c>
      <c r="AH4932">
        <v>87.096800000000002</v>
      </c>
      <c r="AI4932">
        <v>3.4670000000000001</v>
      </c>
      <c r="AJ4932">
        <v>3.7336999999999998</v>
      </c>
      <c r="AK4932">
        <v>0.33329999999999999</v>
      </c>
      <c r="AL49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32">
        <f>IF(AND(Source[[#This Row],[Credit_Noncredit]]="Noncredit",Source[[#This Row],[FTEF]]&gt;0),Source[[#This Row],[NC XLST FTES]]*525/(437.5*Source[[#This Row],[FTEF]]),0)</f>
        <v>0</v>
      </c>
      <c r="AN4932">
        <f>IF(Source[[#This Row],[Credit_Noncredit]]="Credit",Source[[#This Row],[Census Enrollment]],Source[[#This Row],[Noncredit Avg. Attendance]])</f>
        <v>28</v>
      </c>
    </row>
    <row r="4933" spans="1:40" x14ac:dyDescent="0.25">
      <c r="A4933" t="s">
        <v>1914</v>
      </c>
      <c r="B4933" t="s">
        <v>886</v>
      </c>
      <c r="C4933" t="s">
        <v>627</v>
      </c>
      <c r="D4933" t="s">
        <v>628</v>
      </c>
      <c r="E4933" s="4">
        <v>78510</v>
      </c>
      <c r="F4933" s="4" t="s">
        <v>629</v>
      </c>
      <c r="G4933" s="4" t="s">
        <v>1072</v>
      </c>
      <c r="H4933" t="str">
        <f>CONCATENATE(Source[[#This Row],[Subject]],TRIM(Source[[#This Row],[Course]]))</f>
        <v>ENGL1A</v>
      </c>
      <c r="I4933" t="str">
        <f>VLOOKUP(Source[[#This Row],[SubjCrse]],'Courses and Categories'!$E$2:$G$1816,3,FALSE)</f>
        <v>Credit General Education</v>
      </c>
      <c r="J4933">
        <v>541</v>
      </c>
      <c r="K4933" t="s">
        <v>1087</v>
      </c>
      <c r="L4933" t="s">
        <v>87</v>
      </c>
      <c r="M4933" t="s">
        <v>1088</v>
      </c>
      <c r="N4933" t="s">
        <v>826</v>
      </c>
      <c r="O4933" t="s">
        <v>425</v>
      </c>
      <c r="P4933" t="s">
        <v>2401</v>
      </c>
      <c r="Q4933" t="s">
        <v>332</v>
      </c>
      <c r="R4933" t="s">
        <v>2405</v>
      </c>
      <c r="S4933" t="s">
        <v>65</v>
      </c>
      <c r="T4933">
        <v>1</v>
      </c>
      <c r="U4933" s="1">
        <v>43694</v>
      </c>
      <c r="V4933" s="1">
        <v>43819</v>
      </c>
      <c r="W4933" t="s">
        <v>2406</v>
      </c>
      <c r="X4933" t="s">
        <v>1929</v>
      </c>
      <c r="Y4933">
        <v>23</v>
      </c>
      <c r="Z4933">
        <v>20</v>
      </c>
      <c r="AA4933">
        <v>31</v>
      </c>
      <c r="AB4933">
        <v>64.516099999999994</v>
      </c>
      <c r="AD4933">
        <f>IF(ISBLANK(Source[[#This Row],[CrosslistID]]),1,1/COUNTIFS(Source[CrosslistID],Source[[#This Row],[CrosslistID]],Source[TermDesc],Source[[#This Row],[TermDesc]]))</f>
        <v>1</v>
      </c>
      <c r="AG4933">
        <v>0</v>
      </c>
      <c r="AH4933">
        <v>64.516099999999994</v>
      </c>
      <c r="AI4933">
        <v>2.8</v>
      </c>
      <c r="AJ4933">
        <v>3.0667</v>
      </c>
      <c r="AK4933">
        <v>0.33329999999999999</v>
      </c>
      <c r="AL49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33">
        <f>IF(AND(Source[[#This Row],[Credit_Noncredit]]="Noncredit",Source[[#This Row],[FTEF]]&gt;0),Source[[#This Row],[NC XLST FTES]]*525/(437.5*Source[[#This Row],[FTEF]]),0)</f>
        <v>0</v>
      </c>
      <c r="AN4933">
        <f>IF(Source[[#This Row],[Credit_Noncredit]]="Credit",Source[[#This Row],[Census Enrollment]],Source[[#This Row],[Noncredit Avg. Attendance]])</f>
        <v>23</v>
      </c>
    </row>
    <row r="4934" spans="1:40" x14ac:dyDescent="0.25">
      <c r="A4934" t="s">
        <v>1914</v>
      </c>
      <c r="B4934" t="s">
        <v>886</v>
      </c>
      <c r="C4934" t="s">
        <v>627</v>
      </c>
      <c r="D4934" t="s">
        <v>628</v>
      </c>
      <c r="E4934" s="4">
        <v>77987</v>
      </c>
      <c r="F4934" s="4" t="s">
        <v>629</v>
      </c>
      <c r="G4934" s="4" t="s">
        <v>1072</v>
      </c>
      <c r="H4934" t="str">
        <f>CONCATENATE(Source[[#This Row],[Subject]],TRIM(Source[[#This Row],[Course]]))</f>
        <v>ENGL1A</v>
      </c>
      <c r="I4934" t="str">
        <f>VLOOKUP(Source[[#This Row],[SubjCrse]],'Courses and Categories'!$E$2:$G$1816,3,FALSE)</f>
        <v>Credit General Education</v>
      </c>
      <c r="J4934">
        <v>931</v>
      </c>
      <c r="K4934" t="s">
        <v>1087</v>
      </c>
      <c r="L4934" t="s">
        <v>39</v>
      </c>
      <c r="M4934" t="s">
        <v>897</v>
      </c>
      <c r="N4934" t="s">
        <v>42</v>
      </c>
      <c r="O4934" t="s">
        <v>42</v>
      </c>
      <c r="P4934" t="s">
        <v>42</v>
      </c>
      <c r="Q4934" t="s">
        <v>42</v>
      </c>
      <c r="S4934" t="s">
        <v>134</v>
      </c>
      <c r="T4934" t="s">
        <v>44</v>
      </c>
      <c r="U4934" s="1">
        <v>43711</v>
      </c>
      <c r="V4934" s="1">
        <v>43819</v>
      </c>
      <c r="W4934" t="s">
        <v>2407</v>
      </c>
      <c r="X4934" t="s">
        <v>899</v>
      </c>
      <c r="Y4934">
        <v>28</v>
      </c>
      <c r="Z4934">
        <v>22</v>
      </c>
      <c r="AA4934">
        <v>33</v>
      </c>
      <c r="AB4934">
        <v>66.666700000000006</v>
      </c>
      <c r="AD4934">
        <f>IF(ISBLANK(Source[[#This Row],[CrosslistID]]),1,1/COUNTIFS(Source[CrosslistID],Source[[#This Row],[CrosslistID]],Source[TermDesc],Source[[#This Row],[TermDesc]]))</f>
        <v>1</v>
      </c>
      <c r="AG4934">
        <v>0</v>
      </c>
      <c r="AH4934">
        <v>66.666700000000006</v>
      </c>
      <c r="AI4934">
        <v>3.7330000000000001</v>
      </c>
      <c r="AJ4934">
        <v>3.7330000000000001</v>
      </c>
      <c r="AK4934">
        <v>0.33329999999999999</v>
      </c>
      <c r="AL49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34">
        <f>IF(AND(Source[[#This Row],[Credit_Noncredit]]="Noncredit",Source[[#This Row],[FTEF]]&gt;0),Source[[#This Row],[NC XLST FTES]]*525/(437.5*Source[[#This Row],[FTEF]]),0)</f>
        <v>0</v>
      </c>
      <c r="AN4934">
        <f>IF(Source[[#This Row],[Credit_Noncredit]]="Credit",Source[[#This Row],[Census Enrollment]],Source[[#This Row],[Noncredit Avg. Attendance]])</f>
        <v>28</v>
      </c>
    </row>
    <row r="4935" spans="1:40" x14ac:dyDescent="0.25">
      <c r="A4935" t="s">
        <v>1914</v>
      </c>
      <c r="B4935" t="s">
        <v>886</v>
      </c>
      <c r="C4935" t="s">
        <v>627</v>
      </c>
      <c r="D4935" t="s">
        <v>628</v>
      </c>
      <c r="E4935" s="4">
        <v>78720</v>
      </c>
      <c r="F4935" s="4" t="s">
        <v>629</v>
      </c>
      <c r="G4935" s="4" t="s">
        <v>1072</v>
      </c>
      <c r="H4935" t="str">
        <f>CONCATENATE(Source[[#This Row],[Subject]],TRIM(Source[[#This Row],[Course]]))</f>
        <v>ENGL1A</v>
      </c>
      <c r="I4935" t="str">
        <f>VLOOKUP(Source[[#This Row],[SubjCrse]],'Courses and Categories'!$E$2:$G$1816,3,FALSE)</f>
        <v>Credit General Education</v>
      </c>
      <c r="J4935">
        <v>932</v>
      </c>
      <c r="K4935" t="s">
        <v>1087</v>
      </c>
      <c r="L4935" t="s">
        <v>87</v>
      </c>
      <c r="M4935" t="s">
        <v>897</v>
      </c>
      <c r="N4935" t="s">
        <v>781</v>
      </c>
      <c r="O4935" t="s">
        <v>781</v>
      </c>
      <c r="P4935" t="s">
        <v>781</v>
      </c>
      <c r="Q4935" t="s">
        <v>781</v>
      </c>
      <c r="S4935" t="s">
        <v>134</v>
      </c>
      <c r="T4935" t="s">
        <v>44</v>
      </c>
      <c r="U4935" s="1">
        <v>43703</v>
      </c>
      <c r="V4935" s="1">
        <v>43756</v>
      </c>
      <c r="W4935" t="s">
        <v>2408</v>
      </c>
      <c r="X4935" t="s">
        <v>899</v>
      </c>
      <c r="Y4935">
        <v>23</v>
      </c>
      <c r="Z4935">
        <v>19</v>
      </c>
      <c r="AA4935">
        <v>33</v>
      </c>
      <c r="AB4935">
        <v>57.575800000000001</v>
      </c>
      <c r="AD4935">
        <f>IF(ISBLANK(Source[[#This Row],[CrosslistID]]),1,1/COUNTIFS(Source[CrosslistID],Source[[#This Row],[CrosslistID]],Source[TermDesc],Source[[#This Row],[TermDesc]]))</f>
        <v>1</v>
      </c>
      <c r="AG4935">
        <v>0</v>
      </c>
      <c r="AH4935">
        <v>57.575800000000001</v>
      </c>
      <c r="AI4935">
        <v>2.8</v>
      </c>
      <c r="AJ4935">
        <v>3.0667</v>
      </c>
      <c r="AK4935">
        <v>0.33329999999999999</v>
      </c>
      <c r="AL49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35">
        <f>IF(AND(Source[[#This Row],[Credit_Noncredit]]="Noncredit",Source[[#This Row],[FTEF]]&gt;0),Source[[#This Row],[NC XLST FTES]]*525/(437.5*Source[[#This Row],[FTEF]]),0)</f>
        <v>0</v>
      </c>
      <c r="AN4935">
        <f>IF(Source[[#This Row],[Credit_Noncredit]]="Credit",Source[[#This Row],[Census Enrollment]],Source[[#This Row],[Noncredit Avg. Attendance]])</f>
        <v>23</v>
      </c>
    </row>
    <row r="4936" spans="1:40" x14ac:dyDescent="0.25">
      <c r="A4936" t="s">
        <v>1914</v>
      </c>
      <c r="B4936" t="s">
        <v>886</v>
      </c>
      <c r="C4936" t="s">
        <v>627</v>
      </c>
      <c r="D4936" t="s">
        <v>628</v>
      </c>
      <c r="E4936" s="4">
        <v>74629</v>
      </c>
      <c r="F4936" s="4" t="s">
        <v>629</v>
      </c>
      <c r="G4936" s="4" t="s">
        <v>1072</v>
      </c>
      <c r="H4936" t="str">
        <f>CONCATENATE(Source[[#This Row],[Subject]],TRIM(Source[[#This Row],[Course]]))</f>
        <v>ENGL1A</v>
      </c>
      <c r="I4936" t="str">
        <f>VLOOKUP(Source[[#This Row],[SubjCrse]],'Courses and Categories'!$E$2:$G$1816,3,FALSE)</f>
        <v>Credit General Education</v>
      </c>
      <c r="J4936">
        <v>933</v>
      </c>
      <c r="K4936" t="s">
        <v>1087</v>
      </c>
      <c r="L4936" t="s">
        <v>39</v>
      </c>
      <c r="M4936" t="s">
        <v>897</v>
      </c>
      <c r="N4936" t="s">
        <v>781</v>
      </c>
      <c r="O4936" t="s">
        <v>781</v>
      </c>
      <c r="P4936" t="s">
        <v>781</v>
      </c>
      <c r="Q4936" t="s">
        <v>781</v>
      </c>
      <c r="S4936" t="s">
        <v>134</v>
      </c>
      <c r="T4936" t="s">
        <v>44</v>
      </c>
      <c r="U4936" s="1">
        <v>43711</v>
      </c>
      <c r="V4936" s="1">
        <v>43819</v>
      </c>
      <c r="W4936" t="s">
        <v>2409</v>
      </c>
      <c r="X4936" t="s">
        <v>899</v>
      </c>
      <c r="Y4936">
        <v>22</v>
      </c>
      <c r="Z4936">
        <v>14</v>
      </c>
      <c r="AA4936">
        <v>33</v>
      </c>
      <c r="AB4936">
        <v>42.424199999999999</v>
      </c>
      <c r="AD4936">
        <f>IF(ISBLANK(Source[[#This Row],[CrosslistID]]),1,1/COUNTIFS(Source[CrosslistID],Source[[#This Row],[CrosslistID]],Source[TermDesc],Source[[#This Row],[TermDesc]]))</f>
        <v>1</v>
      </c>
      <c r="AG4936">
        <v>0</v>
      </c>
      <c r="AH4936">
        <v>42.424199999999999</v>
      </c>
      <c r="AI4936">
        <v>2.8</v>
      </c>
      <c r="AJ4936">
        <v>2.9333</v>
      </c>
      <c r="AK4936">
        <v>0.33329999999999999</v>
      </c>
      <c r="AL49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36">
        <f>IF(AND(Source[[#This Row],[Credit_Noncredit]]="Noncredit",Source[[#This Row],[FTEF]]&gt;0),Source[[#This Row],[NC XLST FTES]]*525/(437.5*Source[[#This Row],[FTEF]]),0)</f>
        <v>0</v>
      </c>
      <c r="AN4936">
        <f>IF(Source[[#This Row],[Credit_Noncredit]]="Credit",Source[[#This Row],[Census Enrollment]],Source[[#This Row],[Noncredit Avg. Attendance]])</f>
        <v>22</v>
      </c>
    </row>
    <row r="4937" spans="1:40" x14ac:dyDescent="0.25">
      <c r="A4937" t="s">
        <v>1914</v>
      </c>
      <c r="B4937" t="s">
        <v>886</v>
      </c>
      <c r="C4937" t="s">
        <v>627</v>
      </c>
      <c r="D4937" t="s">
        <v>628</v>
      </c>
      <c r="E4937" s="4">
        <v>74630</v>
      </c>
      <c r="F4937" s="4" t="s">
        <v>629</v>
      </c>
      <c r="G4937" s="4" t="s">
        <v>1072</v>
      </c>
      <c r="H4937" t="str">
        <f>CONCATENATE(Source[[#This Row],[Subject]],TRIM(Source[[#This Row],[Course]]))</f>
        <v>ENGL1A</v>
      </c>
      <c r="I4937" t="str">
        <f>VLOOKUP(Source[[#This Row],[SubjCrse]],'Courses and Categories'!$E$2:$G$1816,3,FALSE)</f>
        <v>Credit General Education</v>
      </c>
      <c r="J4937">
        <v>934</v>
      </c>
      <c r="K4937" t="s">
        <v>1087</v>
      </c>
      <c r="L4937" t="s">
        <v>39</v>
      </c>
      <c r="M4937" t="s">
        <v>897</v>
      </c>
      <c r="N4937" t="s">
        <v>42</v>
      </c>
      <c r="O4937" t="s">
        <v>42</v>
      </c>
      <c r="P4937" t="s">
        <v>42</v>
      </c>
      <c r="Q4937" t="s">
        <v>42</v>
      </c>
      <c r="S4937" t="s">
        <v>134</v>
      </c>
      <c r="T4937" t="s">
        <v>44</v>
      </c>
      <c r="U4937" s="1">
        <v>43711</v>
      </c>
      <c r="V4937" s="1">
        <v>43819</v>
      </c>
      <c r="W4937" t="s">
        <v>2375</v>
      </c>
      <c r="X4937" t="s">
        <v>1450</v>
      </c>
      <c r="Y4937">
        <v>25</v>
      </c>
      <c r="Z4937">
        <v>21</v>
      </c>
      <c r="AA4937">
        <v>33</v>
      </c>
      <c r="AB4937">
        <v>63.636400000000002</v>
      </c>
      <c r="AD4937">
        <f>IF(ISBLANK(Source[[#This Row],[CrosslistID]]),1,1/COUNTIFS(Source[CrosslistID],Source[[#This Row],[CrosslistID]],Source[TermDesc],Source[[#This Row],[TermDesc]]))</f>
        <v>1</v>
      </c>
      <c r="AG4937">
        <v>0</v>
      </c>
      <c r="AH4937">
        <v>63.636400000000002</v>
      </c>
      <c r="AI4937">
        <v>3.2</v>
      </c>
      <c r="AJ4937">
        <v>3.3332999999999999</v>
      </c>
      <c r="AK4937">
        <v>0.33329999999999999</v>
      </c>
      <c r="AL49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37">
        <f>IF(AND(Source[[#This Row],[Credit_Noncredit]]="Noncredit",Source[[#This Row],[FTEF]]&gt;0),Source[[#This Row],[NC XLST FTES]]*525/(437.5*Source[[#This Row],[FTEF]]),0)</f>
        <v>0</v>
      </c>
      <c r="AN4937">
        <f>IF(Source[[#This Row],[Credit_Noncredit]]="Credit",Source[[#This Row],[Census Enrollment]],Source[[#This Row],[Noncredit Avg. Attendance]])</f>
        <v>25</v>
      </c>
    </row>
    <row r="4938" spans="1:40" x14ac:dyDescent="0.25">
      <c r="A4938" t="s">
        <v>1914</v>
      </c>
      <c r="B4938" t="s">
        <v>886</v>
      </c>
      <c r="C4938" t="s">
        <v>627</v>
      </c>
      <c r="D4938" t="s">
        <v>628</v>
      </c>
      <c r="E4938" s="4">
        <v>77624</v>
      </c>
      <c r="F4938" s="4" t="s">
        <v>629</v>
      </c>
      <c r="G4938" s="4" t="s">
        <v>1072</v>
      </c>
      <c r="H4938" t="str">
        <f>CONCATENATE(Source[[#This Row],[Subject]],TRIM(Source[[#This Row],[Course]]))</f>
        <v>ENGL1A</v>
      </c>
      <c r="I4938" t="str">
        <f>VLOOKUP(Source[[#This Row],[SubjCrse]],'Courses and Categories'!$E$2:$G$1816,3,FALSE)</f>
        <v>Credit General Education</v>
      </c>
      <c r="J4938">
        <v>935</v>
      </c>
      <c r="K4938" t="s">
        <v>1087</v>
      </c>
      <c r="L4938" t="s">
        <v>87</v>
      </c>
      <c r="M4938" t="s">
        <v>897</v>
      </c>
      <c r="N4938" t="s">
        <v>42</v>
      </c>
      <c r="O4938" t="s">
        <v>42</v>
      </c>
      <c r="P4938" t="s">
        <v>42</v>
      </c>
      <c r="Q4938" t="s">
        <v>42</v>
      </c>
      <c r="S4938" t="s">
        <v>134</v>
      </c>
      <c r="T4938" t="s">
        <v>44</v>
      </c>
      <c r="U4938" s="1">
        <v>43711</v>
      </c>
      <c r="V4938" s="1">
        <v>43819</v>
      </c>
      <c r="W4938" t="s">
        <v>2375</v>
      </c>
      <c r="X4938" t="s">
        <v>2130</v>
      </c>
      <c r="Y4938">
        <v>29</v>
      </c>
      <c r="Z4938">
        <v>25</v>
      </c>
      <c r="AA4938">
        <v>33</v>
      </c>
      <c r="AB4938">
        <v>75.757599999999996</v>
      </c>
      <c r="AD4938">
        <f>IF(ISBLANK(Source[[#This Row],[CrosslistID]]),1,1/COUNTIFS(Source[CrosslistID],Source[[#This Row],[CrosslistID]],Source[TermDesc],Source[[#This Row],[TermDesc]]))</f>
        <v>1</v>
      </c>
      <c r="AG4938">
        <v>0</v>
      </c>
      <c r="AH4938">
        <v>75.757599999999996</v>
      </c>
      <c r="AI4938">
        <v>3.7330000000000001</v>
      </c>
      <c r="AJ4938">
        <v>3.8662999999999998</v>
      </c>
      <c r="AK4938">
        <v>0.33329999999999999</v>
      </c>
      <c r="AL49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38">
        <f>IF(AND(Source[[#This Row],[Credit_Noncredit]]="Noncredit",Source[[#This Row],[FTEF]]&gt;0),Source[[#This Row],[NC XLST FTES]]*525/(437.5*Source[[#This Row],[FTEF]]),0)</f>
        <v>0</v>
      </c>
      <c r="AN4938">
        <f>IF(Source[[#This Row],[Credit_Noncredit]]="Credit",Source[[#This Row],[Census Enrollment]],Source[[#This Row],[Noncredit Avg. Attendance]])</f>
        <v>29</v>
      </c>
    </row>
    <row r="4939" spans="1:40" x14ac:dyDescent="0.25">
      <c r="A4939" t="s">
        <v>1914</v>
      </c>
      <c r="B4939" t="s">
        <v>886</v>
      </c>
      <c r="C4939" t="s">
        <v>627</v>
      </c>
      <c r="D4939" t="s">
        <v>628</v>
      </c>
      <c r="E4939" s="4">
        <v>78616</v>
      </c>
      <c r="F4939" s="4" t="s">
        <v>629</v>
      </c>
      <c r="G4939" s="4" t="s">
        <v>1072</v>
      </c>
      <c r="H4939" t="str">
        <f>CONCATENATE(Source[[#This Row],[Subject]],TRIM(Source[[#This Row],[Course]]))</f>
        <v>ENGL1A</v>
      </c>
      <c r="I4939" t="str">
        <f>VLOOKUP(Source[[#This Row],[SubjCrse]],'Courses and Categories'!$E$2:$G$1816,3,FALSE)</f>
        <v>Credit General Education</v>
      </c>
      <c r="J4939">
        <v>936</v>
      </c>
      <c r="K4939" t="s">
        <v>1087</v>
      </c>
      <c r="L4939" t="s">
        <v>39</v>
      </c>
      <c r="M4939" t="s">
        <v>897</v>
      </c>
      <c r="N4939" t="s">
        <v>42</v>
      </c>
      <c r="O4939" t="s">
        <v>42</v>
      </c>
      <c r="P4939" t="s">
        <v>42</v>
      </c>
      <c r="Q4939" t="s">
        <v>42</v>
      </c>
      <c r="S4939" t="s">
        <v>134</v>
      </c>
      <c r="T4939" t="s">
        <v>44</v>
      </c>
      <c r="U4939" s="1">
        <v>43711</v>
      </c>
      <c r="V4939" s="1">
        <v>43819</v>
      </c>
      <c r="W4939" t="s">
        <v>2410</v>
      </c>
      <c r="X4939" t="s">
        <v>899</v>
      </c>
      <c r="Y4939">
        <v>26</v>
      </c>
      <c r="Z4939">
        <v>17</v>
      </c>
      <c r="AA4939">
        <v>33</v>
      </c>
      <c r="AB4939">
        <v>51.5152</v>
      </c>
      <c r="AD4939">
        <f>IF(ISBLANK(Source[[#This Row],[CrosslistID]]),1,1/COUNTIFS(Source[CrosslistID],Source[[#This Row],[CrosslistID]],Source[TermDesc],Source[[#This Row],[TermDesc]]))</f>
        <v>1</v>
      </c>
      <c r="AG4939">
        <v>0</v>
      </c>
      <c r="AH4939">
        <v>51.5152</v>
      </c>
      <c r="AI4939">
        <v>3.3330000000000002</v>
      </c>
      <c r="AJ4939">
        <v>3.4662999999999999</v>
      </c>
      <c r="AK4939">
        <v>0.33329999999999999</v>
      </c>
      <c r="AL49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39">
        <f>IF(AND(Source[[#This Row],[Credit_Noncredit]]="Noncredit",Source[[#This Row],[FTEF]]&gt;0),Source[[#This Row],[NC XLST FTES]]*525/(437.5*Source[[#This Row],[FTEF]]),0)</f>
        <v>0</v>
      </c>
      <c r="AN4939">
        <f>IF(Source[[#This Row],[Credit_Noncredit]]="Credit",Source[[#This Row],[Census Enrollment]],Source[[#This Row],[Noncredit Avg. Attendance]])</f>
        <v>26</v>
      </c>
    </row>
    <row r="4940" spans="1:40" x14ac:dyDescent="0.25">
      <c r="A4940" t="s">
        <v>1914</v>
      </c>
      <c r="B4940" t="s">
        <v>886</v>
      </c>
      <c r="C4940" t="s">
        <v>627</v>
      </c>
      <c r="D4940" t="s">
        <v>628</v>
      </c>
      <c r="E4940" s="4">
        <v>79193</v>
      </c>
      <c r="F4940" s="4" t="s">
        <v>629</v>
      </c>
      <c r="G4940" s="4" t="s">
        <v>1072</v>
      </c>
      <c r="H4940" t="str">
        <f>CONCATENATE(Source[[#This Row],[Subject]],TRIM(Source[[#This Row],[Course]]))</f>
        <v>ENGL1A</v>
      </c>
      <c r="I4940" t="str">
        <f>VLOOKUP(Source[[#This Row],[SubjCrse]],'Courses and Categories'!$E$2:$G$1816,3,FALSE)</f>
        <v>Credit General Education</v>
      </c>
      <c r="J4940">
        <v>937</v>
      </c>
      <c r="K4940" t="s">
        <v>1087</v>
      </c>
      <c r="L4940" t="s">
        <v>39</v>
      </c>
      <c r="M4940" t="s">
        <v>897</v>
      </c>
      <c r="N4940" t="s">
        <v>42</v>
      </c>
      <c r="O4940" t="s">
        <v>42</v>
      </c>
      <c r="P4940" t="s">
        <v>42</v>
      </c>
      <c r="Q4940" t="s">
        <v>42</v>
      </c>
      <c r="S4940" t="s">
        <v>134</v>
      </c>
      <c r="T4940" t="s">
        <v>44</v>
      </c>
      <c r="U4940" s="1">
        <v>43711</v>
      </c>
      <c r="V4940" s="1">
        <v>43819</v>
      </c>
      <c r="W4940" t="s">
        <v>2410</v>
      </c>
      <c r="X4940" t="s">
        <v>918</v>
      </c>
      <c r="Y4940">
        <v>31</v>
      </c>
      <c r="Z4940">
        <v>18</v>
      </c>
      <c r="AA4940">
        <v>31</v>
      </c>
      <c r="AB4940">
        <v>58.064500000000002</v>
      </c>
      <c r="AD4940">
        <f>IF(ISBLANK(Source[[#This Row],[CrosslistID]]),1,1/COUNTIFS(Source[CrosslistID],Source[[#This Row],[CrosslistID]],Source[TermDesc],Source[[#This Row],[TermDesc]]))</f>
        <v>1</v>
      </c>
      <c r="AG4940">
        <v>0</v>
      </c>
      <c r="AH4940">
        <v>58.064500000000002</v>
      </c>
      <c r="AI4940">
        <v>4</v>
      </c>
      <c r="AJ4940">
        <v>4.1333000000000002</v>
      </c>
      <c r="AK4940">
        <v>0.33329999999999999</v>
      </c>
      <c r="AL49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40">
        <f>IF(AND(Source[[#This Row],[Credit_Noncredit]]="Noncredit",Source[[#This Row],[FTEF]]&gt;0),Source[[#This Row],[NC XLST FTES]]*525/(437.5*Source[[#This Row],[FTEF]]),0)</f>
        <v>0</v>
      </c>
      <c r="AN4940">
        <f>IF(Source[[#This Row],[Credit_Noncredit]]="Credit",Source[[#This Row],[Census Enrollment]],Source[[#This Row],[Noncredit Avg. Attendance]])</f>
        <v>31</v>
      </c>
    </row>
    <row r="4941" spans="1:40" x14ac:dyDescent="0.25">
      <c r="A4941" t="s">
        <v>1914</v>
      </c>
      <c r="B4941" t="s">
        <v>886</v>
      </c>
      <c r="C4941" t="s">
        <v>627</v>
      </c>
      <c r="D4941" t="s">
        <v>628</v>
      </c>
      <c r="E4941" s="4">
        <v>79215</v>
      </c>
      <c r="F4941" s="4" t="s">
        <v>629</v>
      </c>
      <c r="G4941" s="4" t="s">
        <v>1072</v>
      </c>
      <c r="H4941" t="str">
        <f>CONCATENATE(Source[[#This Row],[Subject]],TRIM(Source[[#This Row],[Course]]))</f>
        <v>ENGL1A</v>
      </c>
      <c r="I4941" t="str">
        <f>VLOOKUP(Source[[#This Row],[SubjCrse]],'Courses and Categories'!$E$2:$G$1816,3,FALSE)</f>
        <v>Credit General Education</v>
      </c>
      <c r="J4941">
        <v>938</v>
      </c>
      <c r="K4941" t="s">
        <v>1087</v>
      </c>
      <c r="L4941" t="s">
        <v>39</v>
      </c>
      <c r="M4941" t="s">
        <v>897</v>
      </c>
      <c r="N4941" t="s">
        <v>42</v>
      </c>
      <c r="O4941" t="s">
        <v>42</v>
      </c>
      <c r="P4941" t="s">
        <v>42</v>
      </c>
      <c r="Q4941" t="s">
        <v>42</v>
      </c>
      <c r="S4941" t="s">
        <v>134</v>
      </c>
      <c r="T4941" t="s">
        <v>44</v>
      </c>
      <c r="U4941" s="1">
        <v>43759</v>
      </c>
      <c r="V4941" s="1">
        <v>43819</v>
      </c>
      <c r="W4941" t="s">
        <v>235</v>
      </c>
      <c r="X4941" t="s">
        <v>918</v>
      </c>
      <c r="Y4941">
        <v>22</v>
      </c>
      <c r="Z4941">
        <v>19</v>
      </c>
      <c r="AA4941">
        <v>33</v>
      </c>
      <c r="AB4941">
        <v>57.575800000000001</v>
      </c>
      <c r="AD4941">
        <f>IF(ISBLANK(Source[[#This Row],[CrosslistID]]),1,1/COUNTIFS(Source[CrosslistID],Source[[#This Row],[CrosslistID]],Source[TermDesc],Source[[#This Row],[TermDesc]]))</f>
        <v>1</v>
      </c>
      <c r="AG4941">
        <v>0</v>
      </c>
      <c r="AH4941">
        <v>57.575800000000001</v>
      </c>
      <c r="AI4941">
        <v>2.6669999999999998</v>
      </c>
      <c r="AJ4941">
        <v>2.9337</v>
      </c>
      <c r="AK4941">
        <v>0.33329999999999999</v>
      </c>
      <c r="AL49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41">
        <f>IF(AND(Source[[#This Row],[Credit_Noncredit]]="Noncredit",Source[[#This Row],[FTEF]]&gt;0),Source[[#This Row],[NC XLST FTES]]*525/(437.5*Source[[#This Row],[FTEF]]),0)</f>
        <v>0</v>
      </c>
      <c r="AN4941">
        <f>IF(Source[[#This Row],[Credit_Noncredit]]="Credit",Source[[#This Row],[Census Enrollment]],Source[[#This Row],[Noncredit Avg. Attendance]])</f>
        <v>22</v>
      </c>
    </row>
    <row r="4942" spans="1:40" x14ac:dyDescent="0.25">
      <c r="A4942" t="s">
        <v>1914</v>
      </c>
      <c r="B4942" t="s">
        <v>886</v>
      </c>
      <c r="C4942" t="s">
        <v>627</v>
      </c>
      <c r="D4942" t="s">
        <v>628</v>
      </c>
      <c r="E4942" s="4">
        <v>78722</v>
      </c>
      <c r="F4942" s="4" t="s">
        <v>629</v>
      </c>
      <c r="G4942" s="4" t="s">
        <v>1072</v>
      </c>
      <c r="H4942" t="str">
        <f>CONCATENATE(Source[[#This Row],[Subject]],TRIM(Source[[#This Row],[Course]]))</f>
        <v>ENGL1A</v>
      </c>
      <c r="I4942" t="str">
        <f>VLOOKUP(Source[[#This Row],[SubjCrse]],'Courses and Categories'!$E$2:$G$1816,3,FALSE)</f>
        <v>Credit General Education</v>
      </c>
      <c r="J4942" t="s">
        <v>1097</v>
      </c>
      <c r="K4942" t="s">
        <v>1087</v>
      </c>
      <c r="L4942" t="s">
        <v>39</v>
      </c>
      <c r="M4942" t="s">
        <v>1088</v>
      </c>
      <c r="N4942" t="s">
        <v>105</v>
      </c>
      <c r="O4942">
        <v>810</v>
      </c>
      <c r="P4942">
        <v>1000</v>
      </c>
      <c r="Q4942" t="s">
        <v>233</v>
      </c>
      <c r="R4942">
        <v>312</v>
      </c>
      <c r="S4942" t="s">
        <v>134</v>
      </c>
      <c r="T4942">
        <v>1</v>
      </c>
      <c r="U4942" s="1">
        <v>43694</v>
      </c>
      <c r="V4942" s="1">
        <v>43819</v>
      </c>
      <c r="W4942" t="s">
        <v>2381</v>
      </c>
      <c r="X4942" t="s">
        <v>1929</v>
      </c>
      <c r="Y4942">
        <v>33</v>
      </c>
      <c r="Z4942">
        <v>23</v>
      </c>
      <c r="AA4942">
        <v>31</v>
      </c>
      <c r="AB4942">
        <v>74.1935</v>
      </c>
      <c r="AD4942">
        <f>IF(ISBLANK(Source[[#This Row],[CrosslistID]]),1,1/COUNTIFS(Source[CrosslistID],Source[[#This Row],[CrosslistID]],Source[TermDesc],Source[[#This Row],[TermDesc]]))</f>
        <v>1</v>
      </c>
      <c r="AG4942">
        <v>0</v>
      </c>
      <c r="AH4942">
        <v>74.1935</v>
      </c>
      <c r="AI4942">
        <v>4.133</v>
      </c>
      <c r="AJ4942">
        <v>4.3996000000000004</v>
      </c>
      <c r="AK4942">
        <v>0.33329999999999999</v>
      </c>
      <c r="AL49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42">
        <f>IF(AND(Source[[#This Row],[Credit_Noncredit]]="Noncredit",Source[[#This Row],[FTEF]]&gt;0),Source[[#This Row],[NC XLST FTES]]*525/(437.5*Source[[#This Row],[FTEF]]),0)</f>
        <v>0</v>
      </c>
      <c r="AN4942">
        <f>IF(Source[[#This Row],[Credit_Noncredit]]="Credit",Source[[#This Row],[Census Enrollment]],Source[[#This Row],[Noncredit Avg. Attendance]])</f>
        <v>33</v>
      </c>
    </row>
    <row r="4943" spans="1:40" x14ac:dyDescent="0.25">
      <c r="A4943" t="s">
        <v>1914</v>
      </c>
      <c r="B4943" t="s">
        <v>886</v>
      </c>
      <c r="C4943" t="s">
        <v>627</v>
      </c>
      <c r="D4943" t="s">
        <v>628</v>
      </c>
      <c r="E4943" s="4">
        <v>78723</v>
      </c>
      <c r="F4943" s="4" t="s">
        <v>629</v>
      </c>
      <c r="G4943" s="4" t="s">
        <v>1072</v>
      </c>
      <c r="H4943" t="str">
        <f>CONCATENATE(Source[[#This Row],[Subject]],TRIM(Source[[#This Row],[Course]]))</f>
        <v>ENGL1A</v>
      </c>
      <c r="I4943" t="str">
        <f>VLOOKUP(Source[[#This Row],[SubjCrse]],'Courses and Categories'!$E$2:$G$1816,3,FALSE)</f>
        <v>Credit General Education</v>
      </c>
      <c r="J4943" t="s">
        <v>1099</v>
      </c>
      <c r="K4943" t="s">
        <v>1087</v>
      </c>
      <c r="L4943" t="s">
        <v>39</v>
      </c>
      <c r="M4943" t="s">
        <v>1088</v>
      </c>
      <c r="N4943" t="s">
        <v>105</v>
      </c>
      <c r="O4943">
        <v>1010</v>
      </c>
      <c r="P4943">
        <v>1200</v>
      </c>
      <c r="Q4943" t="s">
        <v>238</v>
      </c>
      <c r="R4943">
        <v>709</v>
      </c>
      <c r="S4943" t="s">
        <v>134</v>
      </c>
      <c r="T4943">
        <v>1</v>
      </c>
      <c r="U4943" s="1">
        <v>43694</v>
      </c>
      <c r="V4943" s="1">
        <v>43819</v>
      </c>
      <c r="W4943" t="s">
        <v>787</v>
      </c>
      <c r="X4943" t="s">
        <v>1929</v>
      </c>
      <c r="Y4943">
        <v>32</v>
      </c>
      <c r="Z4943">
        <v>22</v>
      </c>
      <c r="AA4943">
        <v>31</v>
      </c>
      <c r="AB4943">
        <v>70.967699999999994</v>
      </c>
      <c r="AD4943">
        <f>IF(ISBLANK(Source[[#This Row],[CrosslistID]]),1,1/COUNTIFS(Source[CrosslistID],Source[[#This Row],[CrosslistID]],Source[TermDesc],Source[[#This Row],[TermDesc]]))</f>
        <v>1</v>
      </c>
      <c r="AG4943">
        <v>0</v>
      </c>
      <c r="AH4943">
        <v>70.967699999999994</v>
      </c>
      <c r="AI4943">
        <v>3.867</v>
      </c>
      <c r="AJ4943">
        <v>4.2670000000000003</v>
      </c>
      <c r="AK4943">
        <v>0.33329999999999999</v>
      </c>
      <c r="AL49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43">
        <f>IF(AND(Source[[#This Row],[Credit_Noncredit]]="Noncredit",Source[[#This Row],[FTEF]]&gt;0),Source[[#This Row],[NC XLST FTES]]*525/(437.5*Source[[#This Row],[FTEF]]),0)</f>
        <v>0</v>
      </c>
      <c r="AN4943">
        <f>IF(Source[[#This Row],[Credit_Noncredit]]="Credit",Source[[#This Row],[Census Enrollment]],Source[[#This Row],[Noncredit Avg. Attendance]])</f>
        <v>32</v>
      </c>
    </row>
    <row r="4944" spans="1:40" x14ac:dyDescent="0.25">
      <c r="A4944" t="s">
        <v>1914</v>
      </c>
      <c r="B4944" t="s">
        <v>886</v>
      </c>
      <c r="C4944" t="s">
        <v>627</v>
      </c>
      <c r="D4944" t="s">
        <v>628</v>
      </c>
      <c r="E4944" s="4">
        <v>78724</v>
      </c>
      <c r="F4944" s="4" t="s">
        <v>629</v>
      </c>
      <c r="G4944" s="4" t="s">
        <v>1072</v>
      </c>
      <c r="H4944" t="str">
        <f>CONCATENATE(Source[[#This Row],[Subject]],TRIM(Source[[#This Row],[Course]]))</f>
        <v>ENGL1A</v>
      </c>
      <c r="I4944" t="str">
        <f>VLOOKUP(Source[[#This Row],[SubjCrse]],'Courses and Categories'!$E$2:$G$1816,3,FALSE)</f>
        <v>Credit General Education</v>
      </c>
      <c r="J4944" t="s">
        <v>1101</v>
      </c>
      <c r="K4944" t="s">
        <v>1087</v>
      </c>
      <c r="L4944" t="s">
        <v>39</v>
      </c>
      <c r="M4944" t="s">
        <v>1088</v>
      </c>
      <c r="N4944" t="s">
        <v>105</v>
      </c>
      <c r="O4944">
        <v>1010</v>
      </c>
      <c r="P4944">
        <v>1200</v>
      </c>
      <c r="Q4944" t="s">
        <v>420</v>
      </c>
      <c r="R4944">
        <v>184</v>
      </c>
      <c r="S4944" t="s">
        <v>134</v>
      </c>
      <c r="T4944">
        <v>1</v>
      </c>
      <c r="U4944" s="1">
        <v>43694</v>
      </c>
      <c r="V4944" s="1">
        <v>43819</v>
      </c>
      <c r="W4944" t="s">
        <v>2392</v>
      </c>
      <c r="X4944" t="s">
        <v>1929</v>
      </c>
      <c r="Y4944">
        <v>29</v>
      </c>
      <c r="Z4944">
        <v>18</v>
      </c>
      <c r="AA4944">
        <v>31</v>
      </c>
      <c r="AB4944">
        <v>58.064500000000002</v>
      </c>
      <c r="AD4944">
        <f>IF(ISBLANK(Source[[#This Row],[CrosslistID]]),1,1/COUNTIFS(Source[CrosslistID],Source[[#This Row],[CrosslistID]],Source[TermDesc],Source[[#This Row],[TermDesc]]))</f>
        <v>1</v>
      </c>
      <c r="AG4944">
        <v>0</v>
      </c>
      <c r="AH4944">
        <v>58.064500000000002</v>
      </c>
      <c r="AI4944">
        <v>3.4670000000000001</v>
      </c>
      <c r="AJ4944">
        <v>3.867</v>
      </c>
      <c r="AK4944">
        <v>0.33329999999999999</v>
      </c>
      <c r="AL49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44">
        <f>IF(AND(Source[[#This Row],[Credit_Noncredit]]="Noncredit",Source[[#This Row],[FTEF]]&gt;0),Source[[#This Row],[NC XLST FTES]]*525/(437.5*Source[[#This Row],[FTEF]]),0)</f>
        <v>0</v>
      </c>
      <c r="AN4944">
        <f>IF(Source[[#This Row],[Credit_Noncredit]]="Credit",Source[[#This Row],[Census Enrollment]],Source[[#This Row],[Noncredit Avg. Attendance]])</f>
        <v>29</v>
      </c>
    </row>
    <row r="4945" spans="1:40" x14ac:dyDescent="0.25">
      <c r="A4945" t="s">
        <v>1914</v>
      </c>
      <c r="B4945" t="s">
        <v>886</v>
      </c>
      <c r="C4945" t="s">
        <v>627</v>
      </c>
      <c r="D4945" t="s">
        <v>628</v>
      </c>
      <c r="E4945" s="4">
        <v>78725</v>
      </c>
      <c r="F4945" s="4" t="s">
        <v>629</v>
      </c>
      <c r="G4945" s="4" t="s">
        <v>1072</v>
      </c>
      <c r="H4945" t="str">
        <f>CONCATENATE(Source[[#This Row],[Subject]],TRIM(Source[[#This Row],[Course]]))</f>
        <v>ENGL1A</v>
      </c>
      <c r="I4945" t="str">
        <f>VLOOKUP(Source[[#This Row],[SubjCrse]],'Courses and Categories'!$E$2:$G$1816,3,FALSE)</f>
        <v>Credit General Education</v>
      </c>
      <c r="J4945" t="s">
        <v>2411</v>
      </c>
      <c r="K4945" t="s">
        <v>1087</v>
      </c>
      <c r="L4945" t="s">
        <v>39</v>
      </c>
      <c r="M4945" t="s">
        <v>1088</v>
      </c>
      <c r="N4945" t="s">
        <v>105</v>
      </c>
      <c r="O4945">
        <v>1010</v>
      </c>
      <c r="P4945">
        <v>1200</v>
      </c>
      <c r="Q4945" t="s">
        <v>420</v>
      </c>
      <c r="R4945">
        <v>185</v>
      </c>
      <c r="S4945" t="s">
        <v>134</v>
      </c>
      <c r="T4945">
        <v>1</v>
      </c>
      <c r="U4945" s="1">
        <v>43694</v>
      </c>
      <c r="V4945" s="1">
        <v>43819</v>
      </c>
      <c r="W4945" t="s">
        <v>2393</v>
      </c>
      <c r="X4945" t="s">
        <v>1929</v>
      </c>
      <c r="Y4945">
        <v>32</v>
      </c>
      <c r="Z4945">
        <v>26</v>
      </c>
      <c r="AA4945">
        <v>31</v>
      </c>
      <c r="AB4945">
        <v>83.870999999999995</v>
      </c>
      <c r="AD4945">
        <f>IF(ISBLANK(Source[[#This Row],[CrosslistID]]),1,1/COUNTIFS(Source[CrosslistID],Source[[#This Row],[CrosslistID]],Source[TermDesc],Source[[#This Row],[TermDesc]]))</f>
        <v>1</v>
      </c>
      <c r="AG4945">
        <v>0</v>
      </c>
      <c r="AH4945">
        <v>83.870999999999995</v>
      </c>
      <c r="AI4945">
        <v>4.133</v>
      </c>
      <c r="AJ4945">
        <v>4.2663000000000002</v>
      </c>
      <c r="AK4945">
        <v>0.33329999999999999</v>
      </c>
      <c r="AL49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45">
        <f>IF(AND(Source[[#This Row],[Credit_Noncredit]]="Noncredit",Source[[#This Row],[FTEF]]&gt;0),Source[[#This Row],[NC XLST FTES]]*525/(437.5*Source[[#This Row],[FTEF]]),0)</f>
        <v>0</v>
      </c>
      <c r="AN4945">
        <f>IF(Source[[#This Row],[Credit_Noncredit]]="Credit",Source[[#This Row],[Census Enrollment]],Source[[#This Row],[Noncredit Avg. Attendance]])</f>
        <v>32</v>
      </c>
    </row>
    <row r="4946" spans="1:40" x14ac:dyDescent="0.25">
      <c r="A4946" t="s">
        <v>1914</v>
      </c>
      <c r="B4946" t="s">
        <v>886</v>
      </c>
      <c r="C4946" t="s">
        <v>627</v>
      </c>
      <c r="D4946" t="s">
        <v>628</v>
      </c>
      <c r="E4946" s="4">
        <v>78726</v>
      </c>
      <c r="F4946" s="4" t="s">
        <v>629</v>
      </c>
      <c r="G4946" s="4" t="s">
        <v>1072</v>
      </c>
      <c r="H4946" t="str">
        <f>CONCATENATE(Source[[#This Row],[Subject]],TRIM(Source[[#This Row],[Course]]))</f>
        <v>ENGL1A</v>
      </c>
      <c r="I4946" t="str">
        <f>VLOOKUP(Source[[#This Row],[SubjCrse]],'Courses and Categories'!$E$2:$G$1816,3,FALSE)</f>
        <v>Credit General Education</v>
      </c>
      <c r="J4946" t="s">
        <v>2412</v>
      </c>
      <c r="K4946" t="s">
        <v>1087</v>
      </c>
      <c r="L4946" t="s">
        <v>39</v>
      </c>
      <c r="M4946" t="s">
        <v>1088</v>
      </c>
      <c r="N4946" t="s">
        <v>105</v>
      </c>
      <c r="O4946">
        <v>1010</v>
      </c>
      <c r="P4946">
        <v>1200</v>
      </c>
      <c r="Q4946" t="s">
        <v>240</v>
      </c>
      <c r="R4946">
        <v>229</v>
      </c>
      <c r="S4946" t="s">
        <v>134</v>
      </c>
      <c r="T4946">
        <v>1</v>
      </c>
      <c r="U4946" s="1">
        <v>43694</v>
      </c>
      <c r="V4946" s="1">
        <v>43819</v>
      </c>
      <c r="W4946" t="s">
        <v>787</v>
      </c>
      <c r="X4946" t="s">
        <v>1929</v>
      </c>
      <c r="Y4946">
        <v>33</v>
      </c>
      <c r="Z4946">
        <v>21</v>
      </c>
      <c r="AA4946">
        <v>31</v>
      </c>
      <c r="AB4946">
        <v>67.741900000000001</v>
      </c>
      <c r="AD4946">
        <f>IF(ISBLANK(Source[[#This Row],[CrosslistID]]),1,1/COUNTIFS(Source[CrosslistID],Source[[#This Row],[CrosslistID]],Source[TermDesc],Source[[#This Row],[TermDesc]]))</f>
        <v>1</v>
      </c>
      <c r="AG4946">
        <v>0</v>
      </c>
      <c r="AH4946">
        <v>67.741900000000001</v>
      </c>
      <c r="AI4946">
        <v>4.2670000000000003</v>
      </c>
      <c r="AJ4946">
        <v>4.4002999999999997</v>
      </c>
      <c r="AK4946">
        <v>0.33329999999999999</v>
      </c>
      <c r="AL49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46">
        <f>IF(AND(Source[[#This Row],[Credit_Noncredit]]="Noncredit",Source[[#This Row],[FTEF]]&gt;0),Source[[#This Row],[NC XLST FTES]]*525/(437.5*Source[[#This Row],[FTEF]]),0)</f>
        <v>0</v>
      </c>
      <c r="AN4946">
        <f>IF(Source[[#This Row],[Credit_Noncredit]]="Credit",Source[[#This Row],[Census Enrollment]],Source[[#This Row],[Noncredit Avg. Attendance]])</f>
        <v>33</v>
      </c>
    </row>
    <row r="4947" spans="1:40" x14ac:dyDescent="0.25">
      <c r="A4947" t="s">
        <v>1914</v>
      </c>
      <c r="B4947" t="s">
        <v>886</v>
      </c>
      <c r="C4947" t="s">
        <v>627</v>
      </c>
      <c r="D4947" t="s">
        <v>628</v>
      </c>
      <c r="E4947" s="4">
        <v>78727</v>
      </c>
      <c r="F4947" s="4" t="s">
        <v>629</v>
      </c>
      <c r="G4947" s="4" t="s">
        <v>1072</v>
      </c>
      <c r="H4947" t="str">
        <f>CONCATENATE(Source[[#This Row],[Subject]],TRIM(Source[[#This Row],[Course]]))</f>
        <v>ENGL1A</v>
      </c>
      <c r="I4947" t="str">
        <f>VLOOKUP(Source[[#This Row],[SubjCrse]],'Courses and Categories'!$E$2:$G$1816,3,FALSE)</f>
        <v>Credit General Education</v>
      </c>
      <c r="J4947" t="s">
        <v>2413</v>
      </c>
      <c r="K4947" t="s">
        <v>1087</v>
      </c>
      <c r="L4947" t="s">
        <v>39</v>
      </c>
      <c r="M4947" t="s">
        <v>1088</v>
      </c>
      <c r="N4947" t="s">
        <v>105</v>
      </c>
      <c r="O4947">
        <v>1010</v>
      </c>
      <c r="P4947">
        <v>1200</v>
      </c>
      <c r="Q4947" t="s">
        <v>850</v>
      </c>
      <c r="R4947">
        <v>513</v>
      </c>
      <c r="S4947" t="s">
        <v>134</v>
      </c>
      <c r="T4947">
        <v>1</v>
      </c>
      <c r="U4947" s="1">
        <v>43694</v>
      </c>
      <c r="V4947" s="1">
        <v>43819</v>
      </c>
      <c r="W4947" t="s">
        <v>2397</v>
      </c>
      <c r="X4947" t="s">
        <v>1929</v>
      </c>
      <c r="Y4947">
        <v>32</v>
      </c>
      <c r="Z4947">
        <v>22</v>
      </c>
      <c r="AA4947">
        <v>31</v>
      </c>
      <c r="AB4947">
        <v>70.967699999999994</v>
      </c>
      <c r="AD4947">
        <f>IF(ISBLANK(Source[[#This Row],[CrosslistID]]),1,1/COUNTIFS(Source[CrosslistID],Source[[#This Row],[CrosslistID]],Source[TermDesc],Source[[#This Row],[TermDesc]]))</f>
        <v>1</v>
      </c>
      <c r="AG4947">
        <v>0</v>
      </c>
      <c r="AH4947">
        <v>70.967699999999994</v>
      </c>
      <c r="AI4947">
        <v>4.133</v>
      </c>
      <c r="AJ4947">
        <v>4.2663000000000002</v>
      </c>
      <c r="AK4947">
        <v>0.33329999999999999</v>
      </c>
      <c r="AL49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47">
        <f>IF(AND(Source[[#This Row],[Credit_Noncredit]]="Noncredit",Source[[#This Row],[FTEF]]&gt;0),Source[[#This Row],[NC XLST FTES]]*525/(437.5*Source[[#This Row],[FTEF]]),0)</f>
        <v>0</v>
      </c>
      <c r="AN4947">
        <f>IF(Source[[#This Row],[Credit_Noncredit]]="Credit",Source[[#This Row],[Census Enrollment]],Source[[#This Row],[Noncredit Avg. Attendance]])</f>
        <v>32</v>
      </c>
    </row>
    <row r="4948" spans="1:40" x14ac:dyDescent="0.25">
      <c r="A4948" t="s">
        <v>1914</v>
      </c>
      <c r="B4948" t="s">
        <v>886</v>
      </c>
      <c r="C4948" t="s">
        <v>627</v>
      </c>
      <c r="D4948" t="s">
        <v>628</v>
      </c>
      <c r="E4948" s="4">
        <v>78728</v>
      </c>
      <c r="F4948" s="4" t="s">
        <v>629</v>
      </c>
      <c r="G4948" s="4" t="s">
        <v>1072</v>
      </c>
      <c r="H4948" t="str">
        <f>CONCATENATE(Source[[#This Row],[Subject]],TRIM(Source[[#This Row],[Course]]))</f>
        <v>ENGL1A</v>
      </c>
      <c r="I4948" t="str">
        <f>VLOOKUP(Source[[#This Row],[SubjCrse]],'Courses and Categories'!$E$2:$G$1816,3,FALSE)</f>
        <v>Credit General Education</v>
      </c>
      <c r="J4948" t="s">
        <v>2414</v>
      </c>
      <c r="K4948" t="s">
        <v>1087</v>
      </c>
      <c r="L4948" t="s">
        <v>39</v>
      </c>
      <c r="M4948" t="s">
        <v>1088</v>
      </c>
      <c r="N4948" t="s">
        <v>105</v>
      </c>
      <c r="O4948">
        <v>1210</v>
      </c>
      <c r="P4948">
        <v>1400</v>
      </c>
      <c r="Q4948" t="s">
        <v>238</v>
      </c>
      <c r="R4948">
        <v>712</v>
      </c>
      <c r="S4948" t="s">
        <v>134</v>
      </c>
      <c r="T4948">
        <v>1</v>
      </c>
      <c r="U4948" s="1">
        <v>43694</v>
      </c>
      <c r="V4948" s="1">
        <v>43819</v>
      </c>
      <c r="W4948" t="s">
        <v>1089</v>
      </c>
      <c r="X4948" t="s">
        <v>1929</v>
      </c>
      <c r="Y4948">
        <v>29</v>
      </c>
      <c r="Z4948">
        <v>26</v>
      </c>
      <c r="AA4948">
        <v>31</v>
      </c>
      <c r="AB4948">
        <v>83.870999999999995</v>
      </c>
      <c r="AD4948">
        <f>IF(ISBLANK(Source[[#This Row],[CrosslistID]]),1,1/COUNTIFS(Source[CrosslistID],Source[[#This Row],[CrosslistID]],Source[TermDesc],Source[[#This Row],[TermDesc]]))</f>
        <v>1</v>
      </c>
      <c r="AG4948">
        <v>0</v>
      </c>
      <c r="AH4948">
        <v>83.870999999999995</v>
      </c>
      <c r="AI4948">
        <v>3.867</v>
      </c>
      <c r="AJ4948">
        <v>3.867</v>
      </c>
      <c r="AK4948">
        <v>0.33329999999999999</v>
      </c>
      <c r="AL49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48">
        <f>IF(AND(Source[[#This Row],[Credit_Noncredit]]="Noncredit",Source[[#This Row],[FTEF]]&gt;0),Source[[#This Row],[NC XLST FTES]]*525/(437.5*Source[[#This Row],[FTEF]]),0)</f>
        <v>0</v>
      </c>
      <c r="AN4948">
        <f>IF(Source[[#This Row],[Credit_Noncredit]]="Credit",Source[[#This Row],[Census Enrollment]],Source[[#This Row],[Noncredit Avg. Attendance]])</f>
        <v>29</v>
      </c>
    </row>
    <row r="4949" spans="1:40" x14ac:dyDescent="0.25">
      <c r="A4949" t="s">
        <v>1914</v>
      </c>
      <c r="B4949" t="s">
        <v>886</v>
      </c>
      <c r="C4949" t="s">
        <v>627</v>
      </c>
      <c r="D4949" t="s">
        <v>628</v>
      </c>
      <c r="E4949" s="4">
        <v>78729</v>
      </c>
      <c r="F4949" s="4" t="s">
        <v>629</v>
      </c>
      <c r="G4949" s="4" t="s">
        <v>1072</v>
      </c>
      <c r="H4949" t="str">
        <f>CONCATENATE(Source[[#This Row],[Subject]],TRIM(Source[[#This Row],[Course]]))</f>
        <v>ENGL1A</v>
      </c>
      <c r="I4949" t="str">
        <f>VLOOKUP(Source[[#This Row],[SubjCrse]],'Courses and Categories'!$E$2:$G$1816,3,FALSE)</f>
        <v>Credit General Education</v>
      </c>
      <c r="J4949" t="s">
        <v>2415</v>
      </c>
      <c r="K4949" t="s">
        <v>1087</v>
      </c>
      <c r="L4949" t="s">
        <v>39</v>
      </c>
      <c r="M4949" t="s">
        <v>1088</v>
      </c>
      <c r="N4949" t="s">
        <v>105</v>
      </c>
      <c r="O4949">
        <v>1210</v>
      </c>
      <c r="P4949">
        <v>1400</v>
      </c>
      <c r="Q4949" t="s">
        <v>850</v>
      </c>
      <c r="R4949">
        <v>411</v>
      </c>
      <c r="S4949" t="s">
        <v>134</v>
      </c>
      <c r="T4949">
        <v>1</v>
      </c>
      <c r="U4949" s="1">
        <v>43694</v>
      </c>
      <c r="V4949" s="1">
        <v>43819</v>
      </c>
      <c r="W4949" t="s">
        <v>2416</v>
      </c>
      <c r="X4949" t="s">
        <v>1929</v>
      </c>
      <c r="Y4949">
        <v>29</v>
      </c>
      <c r="Z4949">
        <v>27</v>
      </c>
      <c r="AA4949">
        <v>31</v>
      </c>
      <c r="AB4949">
        <v>87.096800000000002</v>
      </c>
      <c r="AD4949">
        <f>IF(ISBLANK(Source[[#This Row],[CrosslistID]]),1,1/COUNTIFS(Source[CrosslistID],Source[[#This Row],[CrosslistID]],Source[TermDesc],Source[[#This Row],[TermDesc]]))</f>
        <v>1</v>
      </c>
      <c r="AG4949">
        <v>0</v>
      </c>
      <c r="AH4949">
        <v>87.096800000000002</v>
      </c>
      <c r="AI4949">
        <v>3.4670000000000001</v>
      </c>
      <c r="AJ4949">
        <v>3.867</v>
      </c>
      <c r="AK4949">
        <v>0.33329999999999999</v>
      </c>
      <c r="AL49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49">
        <f>IF(AND(Source[[#This Row],[Credit_Noncredit]]="Noncredit",Source[[#This Row],[FTEF]]&gt;0),Source[[#This Row],[NC XLST FTES]]*525/(437.5*Source[[#This Row],[FTEF]]),0)</f>
        <v>0</v>
      </c>
      <c r="AN4949">
        <f>IF(Source[[#This Row],[Credit_Noncredit]]="Credit",Source[[#This Row],[Census Enrollment]],Source[[#This Row],[Noncredit Avg. Attendance]])</f>
        <v>29</v>
      </c>
    </row>
    <row r="4950" spans="1:40" x14ac:dyDescent="0.25">
      <c r="A4950" t="s">
        <v>1914</v>
      </c>
      <c r="B4950" t="s">
        <v>886</v>
      </c>
      <c r="C4950" t="s">
        <v>627</v>
      </c>
      <c r="D4950" t="s">
        <v>628</v>
      </c>
      <c r="E4950" s="4">
        <v>78730</v>
      </c>
      <c r="F4950" s="4" t="s">
        <v>629</v>
      </c>
      <c r="G4950" s="4" t="s">
        <v>1072</v>
      </c>
      <c r="H4950" t="str">
        <f>CONCATENATE(Source[[#This Row],[Subject]],TRIM(Source[[#This Row],[Course]]))</f>
        <v>ENGL1A</v>
      </c>
      <c r="I4950" t="str">
        <f>VLOOKUP(Source[[#This Row],[SubjCrse]],'Courses and Categories'!$E$2:$G$1816,3,FALSE)</f>
        <v>Credit General Education</v>
      </c>
      <c r="J4950" t="s">
        <v>2417</v>
      </c>
      <c r="K4950" t="s">
        <v>1087</v>
      </c>
      <c r="L4950" t="s">
        <v>39</v>
      </c>
      <c r="M4950" t="s">
        <v>1088</v>
      </c>
      <c r="N4950" t="s">
        <v>105</v>
      </c>
      <c r="O4950">
        <v>1210</v>
      </c>
      <c r="P4950">
        <v>1400</v>
      </c>
      <c r="Q4950" t="s">
        <v>850</v>
      </c>
      <c r="R4950">
        <v>611</v>
      </c>
      <c r="S4950" t="s">
        <v>134</v>
      </c>
      <c r="T4950">
        <v>1</v>
      </c>
      <c r="U4950" s="1">
        <v>43694</v>
      </c>
      <c r="V4950" s="1">
        <v>43819</v>
      </c>
      <c r="W4950" t="s">
        <v>2410</v>
      </c>
      <c r="X4950" t="s">
        <v>1929</v>
      </c>
      <c r="Y4950">
        <v>28</v>
      </c>
      <c r="Z4950">
        <v>23</v>
      </c>
      <c r="AA4950">
        <v>31</v>
      </c>
      <c r="AB4950">
        <v>74.1935</v>
      </c>
      <c r="AD4950">
        <f>IF(ISBLANK(Source[[#This Row],[CrosslistID]]),1,1/COUNTIFS(Source[CrosslistID],Source[[#This Row],[CrosslistID]],Source[TermDesc],Source[[#This Row],[TermDesc]]))</f>
        <v>1</v>
      </c>
      <c r="AG4950">
        <v>0</v>
      </c>
      <c r="AH4950">
        <v>74.1935</v>
      </c>
      <c r="AI4950">
        <v>3.7330000000000001</v>
      </c>
      <c r="AJ4950">
        <v>3.7330000000000001</v>
      </c>
      <c r="AK4950">
        <v>0.33329999999999999</v>
      </c>
      <c r="AL49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50">
        <f>IF(AND(Source[[#This Row],[Credit_Noncredit]]="Noncredit",Source[[#This Row],[FTEF]]&gt;0),Source[[#This Row],[NC XLST FTES]]*525/(437.5*Source[[#This Row],[FTEF]]),0)</f>
        <v>0</v>
      </c>
      <c r="AN4950">
        <f>IF(Source[[#This Row],[Credit_Noncredit]]="Credit",Source[[#This Row],[Census Enrollment]],Source[[#This Row],[Noncredit Avg. Attendance]])</f>
        <v>28</v>
      </c>
    </row>
    <row r="4951" spans="1:40" x14ac:dyDescent="0.25">
      <c r="A4951" t="s">
        <v>1914</v>
      </c>
      <c r="B4951" t="s">
        <v>886</v>
      </c>
      <c r="C4951" t="s">
        <v>627</v>
      </c>
      <c r="D4951" t="s">
        <v>628</v>
      </c>
      <c r="E4951" s="4">
        <v>78731</v>
      </c>
      <c r="F4951" s="4" t="s">
        <v>629</v>
      </c>
      <c r="G4951" s="4" t="s">
        <v>1072</v>
      </c>
      <c r="H4951" t="str">
        <f>CONCATENATE(Source[[#This Row],[Subject]],TRIM(Source[[#This Row],[Course]]))</f>
        <v>ENGL1A</v>
      </c>
      <c r="I4951" t="str">
        <f>VLOOKUP(Source[[#This Row],[SubjCrse]],'Courses and Categories'!$E$2:$G$1816,3,FALSE)</f>
        <v>Credit General Education</v>
      </c>
      <c r="J4951" t="s">
        <v>2418</v>
      </c>
      <c r="K4951" t="s">
        <v>1087</v>
      </c>
      <c r="L4951" t="s">
        <v>39</v>
      </c>
      <c r="M4951" t="s">
        <v>1088</v>
      </c>
      <c r="N4951" t="s">
        <v>105</v>
      </c>
      <c r="O4951">
        <v>1210</v>
      </c>
      <c r="P4951">
        <v>1400</v>
      </c>
      <c r="Q4951" t="s">
        <v>233</v>
      </c>
      <c r="R4951">
        <v>315</v>
      </c>
      <c r="S4951" t="s">
        <v>134</v>
      </c>
      <c r="T4951">
        <v>1</v>
      </c>
      <c r="U4951" s="1">
        <v>43694</v>
      </c>
      <c r="V4951" s="1">
        <v>43819</v>
      </c>
      <c r="W4951" t="s">
        <v>2395</v>
      </c>
      <c r="X4951" t="s">
        <v>1929</v>
      </c>
      <c r="Y4951">
        <v>30</v>
      </c>
      <c r="Z4951">
        <v>21</v>
      </c>
      <c r="AA4951">
        <v>31</v>
      </c>
      <c r="AB4951">
        <v>67.741900000000001</v>
      </c>
      <c r="AD4951">
        <f>IF(ISBLANK(Source[[#This Row],[CrosslistID]]),1,1/COUNTIFS(Source[CrosslistID],Source[[#This Row],[CrosslistID]],Source[TermDesc],Source[[#This Row],[TermDesc]]))</f>
        <v>1</v>
      </c>
      <c r="AG4951">
        <v>0</v>
      </c>
      <c r="AH4951">
        <v>67.741900000000001</v>
      </c>
      <c r="AI4951">
        <v>3.867</v>
      </c>
      <c r="AJ4951">
        <v>4.0003000000000002</v>
      </c>
      <c r="AK4951">
        <v>0.33329999999999999</v>
      </c>
      <c r="AL49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51">
        <f>IF(AND(Source[[#This Row],[Credit_Noncredit]]="Noncredit",Source[[#This Row],[FTEF]]&gt;0),Source[[#This Row],[NC XLST FTES]]*525/(437.5*Source[[#This Row],[FTEF]]),0)</f>
        <v>0</v>
      </c>
      <c r="AN4951">
        <f>IF(Source[[#This Row],[Credit_Noncredit]]="Credit",Source[[#This Row],[Census Enrollment]],Source[[#This Row],[Noncredit Avg. Attendance]])</f>
        <v>30</v>
      </c>
    </row>
    <row r="4952" spans="1:40" x14ac:dyDescent="0.25">
      <c r="A4952" t="s">
        <v>1914</v>
      </c>
      <c r="B4952" t="s">
        <v>886</v>
      </c>
      <c r="C4952" t="s">
        <v>627</v>
      </c>
      <c r="D4952" t="s">
        <v>628</v>
      </c>
      <c r="E4952" s="4">
        <v>78732</v>
      </c>
      <c r="F4952" s="4" t="s">
        <v>629</v>
      </c>
      <c r="G4952" s="4" t="s">
        <v>1072</v>
      </c>
      <c r="H4952" t="str">
        <f>CONCATENATE(Source[[#This Row],[Subject]],TRIM(Source[[#This Row],[Course]]))</f>
        <v>ENGL1A</v>
      </c>
      <c r="I4952" t="str">
        <f>VLOOKUP(Source[[#This Row],[SubjCrse]],'Courses and Categories'!$E$2:$G$1816,3,FALSE)</f>
        <v>Credit General Education</v>
      </c>
      <c r="J4952" t="s">
        <v>2419</v>
      </c>
      <c r="K4952" t="s">
        <v>1087</v>
      </c>
      <c r="L4952" t="s">
        <v>39</v>
      </c>
      <c r="M4952" t="s">
        <v>1088</v>
      </c>
      <c r="N4952" t="s">
        <v>105</v>
      </c>
      <c r="O4952">
        <v>1410</v>
      </c>
      <c r="P4952">
        <v>1600</v>
      </c>
      <c r="Q4952" t="s">
        <v>850</v>
      </c>
      <c r="R4952">
        <v>611</v>
      </c>
      <c r="S4952" t="s">
        <v>134</v>
      </c>
      <c r="T4952">
        <v>1</v>
      </c>
      <c r="U4952" s="1">
        <v>43694</v>
      </c>
      <c r="V4952" s="1">
        <v>43819</v>
      </c>
      <c r="W4952" t="s">
        <v>2396</v>
      </c>
      <c r="X4952" t="s">
        <v>1929</v>
      </c>
      <c r="Y4952">
        <v>31</v>
      </c>
      <c r="Z4952">
        <v>27</v>
      </c>
      <c r="AA4952">
        <v>31</v>
      </c>
      <c r="AB4952">
        <v>87.096800000000002</v>
      </c>
      <c r="AD4952">
        <f>IF(ISBLANK(Source[[#This Row],[CrosslistID]]),1,1/COUNTIFS(Source[CrosslistID],Source[[#This Row],[CrosslistID]],Source[TermDesc],Source[[#This Row],[TermDesc]]))</f>
        <v>1</v>
      </c>
      <c r="AG4952">
        <v>0</v>
      </c>
      <c r="AH4952">
        <v>87.096800000000002</v>
      </c>
      <c r="AI4952">
        <v>3.4670000000000001</v>
      </c>
      <c r="AJ4952">
        <v>4.1337000000000002</v>
      </c>
      <c r="AK4952">
        <v>0.33329999999999999</v>
      </c>
      <c r="AL49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52">
        <f>IF(AND(Source[[#This Row],[Credit_Noncredit]]="Noncredit",Source[[#This Row],[FTEF]]&gt;0),Source[[#This Row],[NC XLST FTES]]*525/(437.5*Source[[#This Row],[FTEF]]),0)</f>
        <v>0</v>
      </c>
      <c r="AN4952">
        <f>IF(Source[[#This Row],[Credit_Noncredit]]="Credit",Source[[#This Row],[Census Enrollment]],Source[[#This Row],[Noncredit Avg. Attendance]])</f>
        <v>31</v>
      </c>
    </row>
    <row r="4953" spans="1:40" x14ac:dyDescent="0.25">
      <c r="A4953" t="s">
        <v>1914</v>
      </c>
      <c r="B4953" t="s">
        <v>886</v>
      </c>
      <c r="C4953" t="s">
        <v>627</v>
      </c>
      <c r="D4953" t="s">
        <v>628</v>
      </c>
      <c r="E4953" s="4">
        <v>78733</v>
      </c>
      <c r="F4953" s="4" t="s">
        <v>629</v>
      </c>
      <c r="G4953" s="4" t="s">
        <v>1072</v>
      </c>
      <c r="H4953" t="str">
        <f>CONCATENATE(Source[[#This Row],[Subject]],TRIM(Source[[#This Row],[Course]]))</f>
        <v>ENGL1A</v>
      </c>
      <c r="I4953" t="str">
        <f>VLOOKUP(Source[[#This Row],[SubjCrse]],'Courses and Categories'!$E$2:$G$1816,3,FALSE)</f>
        <v>Credit General Education</v>
      </c>
      <c r="J4953" t="s">
        <v>2420</v>
      </c>
      <c r="K4953" t="s">
        <v>1087</v>
      </c>
      <c r="L4953" t="s">
        <v>39</v>
      </c>
      <c r="M4953" t="s">
        <v>1088</v>
      </c>
      <c r="N4953" t="s">
        <v>59</v>
      </c>
      <c r="O4953">
        <v>810</v>
      </c>
      <c r="P4953">
        <v>1000</v>
      </c>
      <c r="Q4953" t="s">
        <v>233</v>
      </c>
      <c r="R4953">
        <v>307</v>
      </c>
      <c r="S4953" t="s">
        <v>134</v>
      </c>
      <c r="T4953">
        <v>1</v>
      </c>
      <c r="U4953" s="1">
        <v>43694</v>
      </c>
      <c r="V4953" s="1">
        <v>43819</v>
      </c>
      <c r="W4953" t="s">
        <v>2387</v>
      </c>
      <c r="X4953" t="s">
        <v>1929</v>
      </c>
      <c r="Y4953">
        <v>35</v>
      </c>
      <c r="Z4953">
        <v>35</v>
      </c>
      <c r="AA4953">
        <v>31</v>
      </c>
      <c r="AB4953">
        <v>112.9032</v>
      </c>
      <c r="AD4953">
        <f>IF(ISBLANK(Source[[#This Row],[CrosslistID]]),1,1/COUNTIFS(Source[CrosslistID],Source[[#This Row],[CrosslistID]],Source[TermDesc],Source[[#This Row],[TermDesc]]))</f>
        <v>1</v>
      </c>
      <c r="AG4953">
        <v>0</v>
      </c>
      <c r="AH4953">
        <v>112.9032</v>
      </c>
      <c r="AI4953">
        <v>4.133</v>
      </c>
      <c r="AJ4953">
        <v>4.6662999999999997</v>
      </c>
      <c r="AK4953">
        <v>0.33329999999999999</v>
      </c>
      <c r="AL49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53">
        <f>IF(AND(Source[[#This Row],[Credit_Noncredit]]="Noncredit",Source[[#This Row],[FTEF]]&gt;0),Source[[#This Row],[NC XLST FTES]]*525/(437.5*Source[[#This Row],[FTEF]]),0)</f>
        <v>0</v>
      </c>
      <c r="AN4953">
        <f>IF(Source[[#This Row],[Credit_Noncredit]]="Credit",Source[[#This Row],[Census Enrollment]],Source[[#This Row],[Noncredit Avg. Attendance]])</f>
        <v>35</v>
      </c>
    </row>
    <row r="4954" spans="1:40" x14ac:dyDescent="0.25">
      <c r="A4954" t="s">
        <v>1914</v>
      </c>
      <c r="B4954" t="s">
        <v>886</v>
      </c>
      <c r="C4954" t="s">
        <v>627</v>
      </c>
      <c r="D4954" t="s">
        <v>628</v>
      </c>
      <c r="E4954" s="4">
        <v>78734</v>
      </c>
      <c r="F4954" s="4" t="s">
        <v>629</v>
      </c>
      <c r="G4954" s="4" t="s">
        <v>1072</v>
      </c>
      <c r="H4954" t="str">
        <f>CONCATENATE(Source[[#This Row],[Subject]],TRIM(Source[[#This Row],[Course]]))</f>
        <v>ENGL1A</v>
      </c>
      <c r="I4954" t="str">
        <f>VLOOKUP(Source[[#This Row],[SubjCrse]],'Courses and Categories'!$E$2:$G$1816,3,FALSE)</f>
        <v>Credit General Education</v>
      </c>
      <c r="J4954" t="s">
        <v>2421</v>
      </c>
      <c r="K4954" t="s">
        <v>1087</v>
      </c>
      <c r="L4954" t="s">
        <v>39</v>
      </c>
      <c r="M4954" t="s">
        <v>1088</v>
      </c>
      <c r="N4954" t="s">
        <v>59</v>
      </c>
      <c r="O4954">
        <v>810</v>
      </c>
      <c r="P4954">
        <v>1000</v>
      </c>
      <c r="Q4954" t="s">
        <v>238</v>
      </c>
      <c r="R4954">
        <v>704</v>
      </c>
      <c r="S4954" t="s">
        <v>134</v>
      </c>
      <c r="T4954">
        <v>1</v>
      </c>
      <c r="U4954" s="1">
        <v>43694</v>
      </c>
      <c r="V4954" s="1">
        <v>43819</v>
      </c>
      <c r="W4954" t="s">
        <v>2422</v>
      </c>
      <c r="X4954" t="s">
        <v>1929</v>
      </c>
      <c r="Y4954">
        <v>26</v>
      </c>
      <c r="Z4954">
        <v>18</v>
      </c>
      <c r="AA4954">
        <v>31</v>
      </c>
      <c r="AB4954">
        <v>58.064500000000002</v>
      </c>
      <c r="AD4954">
        <f>IF(ISBLANK(Source[[#This Row],[CrosslistID]]),1,1/COUNTIFS(Source[CrosslistID],Source[[#This Row],[CrosslistID]],Source[TermDesc],Source[[#This Row],[TermDesc]]))</f>
        <v>1</v>
      </c>
      <c r="AG4954">
        <v>0</v>
      </c>
      <c r="AH4954">
        <v>58.064500000000002</v>
      </c>
      <c r="AI4954">
        <v>3.3330000000000002</v>
      </c>
      <c r="AJ4954">
        <v>3.4662999999999999</v>
      </c>
      <c r="AK4954">
        <v>0.33329999999999999</v>
      </c>
      <c r="AL49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54">
        <f>IF(AND(Source[[#This Row],[Credit_Noncredit]]="Noncredit",Source[[#This Row],[FTEF]]&gt;0),Source[[#This Row],[NC XLST FTES]]*525/(437.5*Source[[#This Row],[FTEF]]),0)</f>
        <v>0</v>
      </c>
      <c r="AN4954">
        <f>IF(Source[[#This Row],[Credit_Noncredit]]="Credit",Source[[#This Row],[Census Enrollment]],Source[[#This Row],[Noncredit Avg. Attendance]])</f>
        <v>26</v>
      </c>
    </row>
    <row r="4955" spans="1:40" x14ac:dyDescent="0.25">
      <c r="A4955" t="s">
        <v>1914</v>
      </c>
      <c r="B4955" t="s">
        <v>886</v>
      </c>
      <c r="C4955" t="s">
        <v>627</v>
      </c>
      <c r="D4955" t="s">
        <v>628</v>
      </c>
      <c r="E4955" s="4">
        <v>78735</v>
      </c>
      <c r="F4955" s="4" t="s">
        <v>629</v>
      </c>
      <c r="G4955" s="4" t="s">
        <v>1072</v>
      </c>
      <c r="H4955" t="str">
        <f>CONCATENATE(Source[[#This Row],[Subject]],TRIM(Source[[#This Row],[Course]]))</f>
        <v>ENGL1A</v>
      </c>
      <c r="I4955" t="str">
        <f>VLOOKUP(Source[[#This Row],[SubjCrse]],'Courses and Categories'!$E$2:$G$1816,3,FALSE)</f>
        <v>Credit General Education</v>
      </c>
      <c r="J4955" t="s">
        <v>2423</v>
      </c>
      <c r="K4955" t="s">
        <v>1087</v>
      </c>
      <c r="L4955" t="s">
        <v>39</v>
      </c>
      <c r="M4955" t="s">
        <v>1088</v>
      </c>
      <c r="N4955" t="s">
        <v>59</v>
      </c>
      <c r="O4955">
        <v>1010</v>
      </c>
      <c r="P4955">
        <v>1200</v>
      </c>
      <c r="Q4955" t="s">
        <v>233</v>
      </c>
      <c r="R4955">
        <v>315</v>
      </c>
      <c r="S4955" t="s">
        <v>134</v>
      </c>
      <c r="T4955">
        <v>1</v>
      </c>
      <c r="U4955" s="1">
        <v>43694</v>
      </c>
      <c r="V4955" s="1">
        <v>43819</v>
      </c>
      <c r="W4955" t="s">
        <v>2424</v>
      </c>
      <c r="X4955" t="s">
        <v>1929</v>
      </c>
      <c r="Y4955">
        <v>34</v>
      </c>
      <c r="Z4955">
        <v>30</v>
      </c>
      <c r="AA4955">
        <v>31</v>
      </c>
      <c r="AB4955">
        <v>96.774199999999993</v>
      </c>
      <c r="AD4955">
        <f>IF(ISBLANK(Source[[#This Row],[CrosslistID]]),1,1/COUNTIFS(Source[CrosslistID],Source[[#This Row],[CrosslistID]],Source[TermDesc],Source[[#This Row],[TermDesc]]))</f>
        <v>1</v>
      </c>
      <c r="AG4955">
        <v>0</v>
      </c>
      <c r="AH4955">
        <v>96.774199999999993</v>
      </c>
      <c r="AI4955">
        <v>3.7330000000000001</v>
      </c>
      <c r="AJ4955">
        <v>4.5328999999999997</v>
      </c>
      <c r="AK4955">
        <v>0.33329999999999999</v>
      </c>
      <c r="AL49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55">
        <f>IF(AND(Source[[#This Row],[Credit_Noncredit]]="Noncredit",Source[[#This Row],[FTEF]]&gt;0),Source[[#This Row],[NC XLST FTES]]*525/(437.5*Source[[#This Row],[FTEF]]),0)</f>
        <v>0</v>
      </c>
      <c r="AN4955">
        <f>IF(Source[[#This Row],[Credit_Noncredit]]="Credit",Source[[#This Row],[Census Enrollment]],Source[[#This Row],[Noncredit Avg. Attendance]])</f>
        <v>34</v>
      </c>
    </row>
    <row r="4956" spans="1:40" x14ac:dyDescent="0.25">
      <c r="A4956" t="s">
        <v>1914</v>
      </c>
      <c r="B4956" t="s">
        <v>886</v>
      </c>
      <c r="C4956" t="s">
        <v>627</v>
      </c>
      <c r="D4956" t="s">
        <v>628</v>
      </c>
      <c r="E4956" s="4">
        <v>78736</v>
      </c>
      <c r="F4956" s="4" t="s">
        <v>629</v>
      </c>
      <c r="G4956" s="4" t="s">
        <v>1072</v>
      </c>
      <c r="H4956" t="str">
        <f>CONCATENATE(Source[[#This Row],[Subject]],TRIM(Source[[#This Row],[Course]]))</f>
        <v>ENGL1A</v>
      </c>
      <c r="I4956" t="str">
        <f>VLOOKUP(Source[[#This Row],[SubjCrse]],'Courses and Categories'!$E$2:$G$1816,3,FALSE)</f>
        <v>Credit General Education</v>
      </c>
      <c r="J4956" t="s">
        <v>2425</v>
      </c>
      <c r="K4956" t="s">
        <v>1087</v>
      </c>
      <c r="L4956" t="s">
        <v>39</v>
      </c>
      <c r="M4956" t="s">
        <v>1088</v>
      </c>
      <c r="N4956" t="s">
        <v>59</v>
      </c>
      <c r="O4956">
        <v>1010</v>
      </c>
      <c r="P4956">
        <v>1200</v>
      </c>
      <c r="Q4956" t="s">
        <v>238</v>
      </c>
      <c r="R4956">
        <v>702</v>
      </c>
      <c r="S4956" t="s">
        <v>134</v>
      </c>
      <c r="T4956">
        <v>1</v>
      </c>
      <c r="U4956" s="1">
        <v>43694</v>
      </c>
      <c r="V4956" s="1">
        <v>43819</v>
      </c>
      <c r="W4956" t="s">
        <v>2377</v>
      </c>
      <c r="X4956" t="s">
        <v>1929</v>
      </c>
      <c r="Y4956">
        <v>28</v>
      </c>
      <c r="Z4956">
        <v>19</v>
      </c>
      <c r="AA4956">
        <v>31</v>
      </c>
      <c r="AB4956">
        <v>61.290300000000002</v>
      </c>
      <c r="AD4956">
        <f>IF(ISBLANK(Source[[#This Row],[CrosslistID]]),1,1/COUNTIFS(Source[CrosslistID],Source[[#This Row],[CrosslistID]],Source[TermDesc],Source[[#This Row],[TermDesc]]))</f>
        <v>1</v>
      </c>
      <c r="AG4956">
        <v>0</v>
      </c>
      <c r="AH4956">
        <v>61.290300000000002</v>
      </c>
      <c r="AI4956">
        <v>3.4670000000000001</v>
      </c>
      <c r="AJ4956">
        <v>3.7336999999999998</v>
      </c>
      <c r="AK4956">
        <v>0.33329999999999999</v>
      </c>
      <c r="AL49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56">
        <f>IF(AND(Source[[#This Row],[Credit_Noncredit]]="Noncredit",Source[[#This Row],[FTEF]]&gt;0),Source[[#This Row],[NC XLST FTES]]*525/(437.5*Source[[#This Row],[FTEF]]),0)</f>
        <v>0</v>
      </c>
      <c r="AN4956">
        <f>IF(Source[[#This Row],[Credit_Noncredit]]="Credit",Source[[#This Row],[Census Enrollment]],Source[[#This Row],[Noncredit Avg. Attendance]])</f>
        <v>28</v>
      </c>
    </row>
    <row r="4957" spans="1:40" x14ac:dyDescent="0.25">
      <c r="A4957" t="s">
        <v>1914</v>
      </c>
      <c r="B4957" t="s">
        <v>886</v>
      </c>
      <c r="C4957" t="s">
        <v>627</v>
      </c>
      <c r="D4957" t="s">
        <v>628</v>
      </c>
      <c r="E4957" s="4">
        <v>78737</v>
      </c>
      <c r="F4957" s="4" t="s">
        <v>629</v>
      </c>
      <c r="G4957" s="4" t="s">
        <v>1072</v>
      </c>
      <c r="H4957" t="str">
        <f>CONCATENATE(Source[[#This Row],[Subject]],TRIM(Source[[#This Row],[Course]]))</f>
        <v>ENGL1A</v>
      </c>
      <c r="I4957" t="str">
        <f>VLOOKUP(Source[[#This Row],[SubjCrse]],'Courses and Categories'!$E$2:$G$1816,3,FALSE)</f>
        <v>Credit General Education</v>
      </c>
      <c r="J4957" t="s">
        <v>2426</v>
      </c>
      <c r="K4957" t="s">
        <v>1087</v>
      </c>
      <c r="L4957" t="s">
        <v>39</v>
      </c>
      <c r="M4957" t="s">
        <v>1088</v>
      </c>
      <c r="N4957" t="s">
        <v>59</v>
      </c>
      <c r="O4957">
        <v>1010</v>
      </c>
      <c r="P4957">
        <v>1200</v>
      </c>
      <c r="Q4957" t="s">
        <v>238</v>
      </c>
      <c r="R4957">
        <v>706</v>
      </c>
      <c r="S4957" t="s">
        <v>134</v>
      </c>
      <c r="T4957">
        <v>1</v>
      </c>
      <c r="U4957" s="1">
        <v>43694</v>
      </c>
      <c r="V4957" s="1">
        <v>43819</v>
      </c>
      <c r="W4957" t="s">
        <v>2427</v>
      </c>
      <c r="X4957" t="s">
        <v>1929</v>
      </c>
      <c r="Y4957">
        <v>26</v>
      </c>
      <c r="Z4957">
        <v>22</v>
      </c>
      <c r="AA4957">
        <v>31</v>
      </c>
      <c r="AB4957">
        <v>70.967699999999994</v>
      </c>
      <c r="AD4957">
        <f>IF(ISBLANK(Source[[#This Row],[CrosslistID]]),1,1/COUNTIFS(Source[CrosslistID],Source[[#This Row],[CrosslistID]],Source[TermDesc],Source[[#This Row],[TermDesc]]))</f>
        <v>1</v>
      </c>
      <c r="AG4957">
        <v>0</v>
      </c>
      <c r="AH4957">
        <v>70.967699999999994</v>
      </c>
      <c r="AI4957">
        <v>3.0670000000000002</v>
      </c>
      <c r="AJ4957">
        <v>3.4670000000000001</v>
      </c>
      <c r="AK4957">
        <v>0.33329999999999999</v>
      </c>
      <c r="AL49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57">
        <f>IF(AND(Source[[#This Row],[Credit_Noncredit]]="Noncredit",Source[[#This Row],[FTEF]]&gt;0),Source[[#This Row],[NC XLST FTES]]*525/(437.5*Source[[#This Row],[FTEF]]),0)</f>
        <v>0</v>
      </c>
      <c r="AN4957">
        <f>IF(Source[[#This Row],[Credit_Noncredit]]="Credit",Source[[#This Row],[Census Enrollment]],Source[[#This Row],[Noncredit Avg. Attendance]])</f>
        <v>26</v>
      </c>
    </row>
    <row r="4958" spans="1:40" x14ac:dyDescent="0.25">
      <c r="A4958" t="s">
        <v>1914</v>
      </c>
      <c r="B4958" t="s">
        <v>886</v>
      </c>
      <c r="C4958" t="s">
        <v>627</v>
      </c>
      <c r="D4958" t="s">
        <v>628</v>
      </c>
      <c r="E4958" s="4">
        <v>78741</v>
      </c>
      <c r="F4958" s="4" t="s">
        <v>629</v>
      </c>
      <c r="G4958" s="4" t="s">
        <v>1072</v>
      </c>
      <c r="H4958" t="str">
        <f>CONCATENATE(Source[[#This Row],[Subject]],TRIM(Source[[#This Row],[Course]]))</f>
        <v>ENGL1A</v>
      </c>
      <c r="I4958" t="str">
        <f>VLOOKUP(Source[[#This Row],[SubjCrse]],'Courses and Categories'!$E$2:$G$1816,3,FALSE)</f>
        <v>Credit General Education</v>
      </c>
      <c r="J4958" t="s">
        <v>2428</v>
      </c>
      <c r="K4958" t="s">
        <v>1087</v>
      </c>
      <c r="L4958" t="s">
        <v>39</v>
      </c>
      <c r="M4958" t="s">
        <v>1088</v>
      </c>
      <c r="N4958" t="s">
        <v>59</v>
      </c>
      <c r="O4958">
        <v>1210</v>
      </c>
      <c r="P4958">
        <v>1400</v>
      </c>
      <c r="Q4958" t="s">
        <v>238</v>
      </c>
      <c r="R4958">
        <v>705</v>
      </c>
      <c r="S4958" t="s">
        <v>134</v>
      </c>
      <c r="T4958">
        <v>1</v>
      </c>
      <c r="U4958" s="1">
        <v>43694</v>
      </c>
      <c r="V4958" s="1">
        <v>43819</v>
      </c>
      <c r="W4958" t="s">
        <v>2394</v>
      </c>
      <c r="X4958" t="s">
        <v>1929</v>
      </c>
      <c r="Y4958">
        <v>31</v>
      </c>
      <c r="Z4958">
        <v>28</v>
      </c>
      <c r="AA4958">
        <v>31</v>
      </c>
      <c r="AB4958">
        <v>90.322599999999994</v>
      </c>
      <c r="AD4958">
        <f>IF(ISBLANK(Source[[#This Row],[CrosslistID]]),1,1/COUNTIFS(Source[CrosslistID],Source[[#This Row],[CrosslistID]],Source[TermDesc],Source[[#This Row],[TermDesc]]))</f>
        <v>1</v>
      </c>
      <c r="AG4958">
        <v>0</v>
      </c>
      <c r="AH4958">
        <v>90.322599999999994</v>
      </c>
      <c r="AI4958">
        <v>4</v>
      </c>
      <c r="AJ4958">
        <v>4.1333000000000002</v>
      </c>
      <c r="AK4958">
        <v>0.33329999999999999</v>
      </c>
      <c r="AL49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58">
        <f>IF(AND(Source[[#This Row],[Credit_Noncredit]]="Noncredit",Source[[#This Row],[FTEF]]&gt;0),Source[[#This Row],[NC XLST FTES]]*525/(437.5*Source[[#This Row],[FTEF]]),0)</f>
        <v>0</v>
      </c>
      <c r="AN4958">
        <f>IF(Source[[#This Row],[Credit_Noncredit]]="Credit",Source[[#This Row],[Census Enrollment]],Source[[#This Row],[Noncredit Avg. Attendance]])</f>
        <v>31</v>
      </c>
    </row>
    <row r="4959" spans="1:40" x14ac:dyDescent="0.25">
      <c r="A4959" t="s">
        <v>1914</v>
      </c>
      <c r="B4959" t="s">
        <v>886</v>
      </c>
      <c r="C4959" t="s">
        <v>627</v>
      </c>
      <c r="D4959" t="s">
        <v>628</v>
      </c>
      <c r="E4959" s="4">
        <v>78738</v>
      </c>
      <c r="F4959" s="4" t="s">
        <v>629</v>
      </c>
      <c r="G4959" s="4" t="s">
        <v>1072</v>
      </c>
      <c r="H4959" t="str">
        <f>CONCATENATE(Source[[#This Row],[Subject]],TRIM(Source[[#This Row],[Course]]))</f>
        <v>ENGL1A</v>
      </c>
      <c r="I4959" t="str">
        <f>VLOOKUP(Source[[#This Row],[SubjCrse]],'Courses and Categories'!$E$2:$G$1816,3,FALSE)</f>
        <v>Credit General Education</v>
      </c>
      <c r="J4959" t="s">
        <v>2429</v>
      </c>
      <c r="K4959" t="s">
        <v>1087</v>
      </c>
      <c r="L4959" t="s">
        <v>39</v>
      </c>
      <c r="M4959" t="s">
        <v>1088</v>
      </c>
      <c r="N4959" t="s">
        <v>59</v>
      </c>
      <c r="O4959">
        <v>1210</v>
      </c>
      <c r="P4959">
        <v>1400</v>
      </c>
      <c r="Q4959" t="s">
        <v>238</v>
      </c>
      <c r="R4959">
        <v>709</v>
      </c>
      <c r="S4959" t="s">
        <v>134</v>
      </c>
      <c r="T4959">
        <v>1</v>
      </c>
      <c r="U4959" s="1">
        <v>43694</v>
      </c>
      <c r="V4959" s="1">
        <v>43819</v>
      </c>
      <c r="W4959" t="s">
        <v>2388</v>
      </c>
      <c r="X4959" t="s">
        <v>1929</v>
      </c>
      <c r="Y4959">
        <v>34</v>
      </c>
      <c r="Z4959">
        <v>29</v>
      </c>
      <c r="AA4959">
        <v>31</v>
      </c>
      <c r="AB4959">
        <v>93.548400000000001</v>
      </c>
      <c r="AD4959">
        <f>IF(ISBLANK(Source[[#This Row],[CrosslistID]]),1,1/COUNTIFS(Source[CrosslistID],Source[[#This Row],[CrosslistID]],Source[TermDesc],Source[[#This Row],[TermDesc]]))</f>
        <v>1</v>
      </c>
      <c r="AG4959">
        <v>0</v>
      </c>
      <c r="AH4959">
        <v>93.548400000000001</v>
      </c>
      <c r="AI4959">
        <v>4.2670000000000003</v>
      </c>
      <c r="AJ4959">
        <v>4.5336999999999996</v>
      </c>
      <c r="AK4959">
        <v>0.33329999999999999</v>
      </c>
      <c r="AL49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59">
        <f>IF(AND(Source[[#This Row],[Credit_Noncredit]]="Noncredit",Source[[#This Row],[FTEF]]&gt;0),Source[[#This Row],[NC XLST FTES]]*525/(437.5*Source[[#This Row],[FTEF]]),0)</f>
        <v>0</v>
      </c>
      <c r="AN4959">
        <f>IF(Source[[#This Row],[Credit_Noncredit]]="Credit",Source[[#This Row],[Census Enrollment]],Source[[#This Row],[Noncredit Avg. Attendance]])</f>
        <v>34</v>
      </c>
    </row>
    <row r="4960" spans="1:40" x14ac:dyDescent="0.25">
      <c r="A4960" t="s">
        <v>1914</v>
      </c>
      <c r="B4960" t="s">
        <v>886</v>
      </c>
      <c r="C4960" t="s">
        <v>627</v>
      </c>
      <c r="D4960" t="s">
        <v>628</v>
      </c>
      <c r="E4960" s="4">
        <v>78739</v>
      </c>
      <c r="F4960" s="4" t="s">
        <v>629</v>
      </c>
      <c r="G4960" s="4" t="s">
        <v>1072</v>
      </c>
      <c r="H4960" t="str">
        <f>CONCATENATE(Source[[#This Row],[Subject]],TRIM(Source[[#This Row],[Course]]))</f>
        <v>ENGL1A</v>
      </c>
      <c r="I4960" t="str">
        <f>VLOOKUP(Source[[#This Row],[SubjCrse]],'Courses and Categories'!$E$2:$G$1816,3,FALSE)</f>
        <v>Credit General Education</v>
      </c>
      <c r="J4960" t="s">
        <v>2430</v>
      </c>
      <c r="K4960" t="s">
        <v>1087</v>
      </c>
      <c r="L4960" t="s">
        <v>39</v>
      </c>
      <c r="M4960" t="s">
        <v>1088</v>
      </c>
      <c r="N4960" t="s">
        <v>59</v>
      </c>
      <c r="O4960">
        <v>1210</v>
      </c>
      <c r="P4960">
        <v>1400</v>
      </c>
      <c r="Q4960" t="s">
        <v>850</v>
      </c>
      <c r="R4960">
        <v>611</v>
      </c>
      <c r="S4960" t="s">
        <v>134</v>
      </c>
      <c r="T4960">
        <v>1</v>
      </c>
      <c r="U4960" s="1">
        <v>43694</v>
      </c>
      <c r="V4960" s="1">
        <v>43819</v>
      </c>
      <c r="W4960" t="s">
        <v>2389</v>
      </c>
      <c r="X4960" t="s">
        <v>1929</v>
      </c>
      <c r="Y4960">
        <v>31</v>
      </c>
      <c r="Z4960">
        <v>22</v>
      </c>
      <c r="AA4960">
        <v>31</v>
      </c>
      <c r="AB4960">
        <v>70.967699999999994</v>
      </c>
      <c r="AD4960">
        <f>IF(ISBLANK(Source[[#This Row],[CrosslistID]]),1,1/COUNTIFS(Source[CrosslistID],Source[[#This Row],[CrosslistID]],Source[TermDesc],Source[[#This Row],[TermDesc]]))</f>
        <v>1</v>
      </c>
      <c r="AG4960">
        <v>0</v>
      </c>
      <c r="AH4960">
        <v>70.967699999999994</v>
      </c>
      <c r="AI4960">
        <v>3.6</v>
      </c>
      <c r="AJ4960">
        <v>4.1333000000000002</v>
      </c>
      <c r="AK4960">
        <v>0.33329999999999999</v>
      </c>
      <c r="AL49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60">
        <f>IF(AND(Source[[#This Row],[Credit_Noncredit]]="Noncredit",Source[[#This Row],[FTEF]]&gt;0),Source[[#This Row],[NC XLST FTES]]*525/(437.5*Source[[#This Row],[FTEF]]),0)</f>
        <v>0</v>
      </c>
      <c r="AN4960">
        <f>IF(Source[[#This Row],[Credit_Noncredit]]="Credit",Source[[#This Row],[Census Enrollment]],Source[[#This Row],[Noncredit Avg. Attendance]])</f>
        <v>31</v>
      </c>
    </row>
    <row r="4961" spans="1:40" x14ac:dyDescent="0.25">
      <c r="A4961" t="s">
        <v>1914</v>
      </c>
      <c r="B4961" t="s">
        <v>886</v>
      </c>
      <c r="C4961" t="s">
        <v>627</v>
      </c>
      <c r="D4961" t="s">
        <v>628</v>
      </c>
      <c r="E4961" s="4">
        <v>78740</v>
      </c>
      <c r="F4961" s="4" t="s">
        <v>629</v>
      </c>
      <c r="G4961" s="4" t="s">
        <v>1072</v>
      </c>
      <c r="H4961" t="str">
        <f>CONCATENATE(Source[[#This Row],[Subject]],TRIM(Source[[#This Row],[Course]]))</f>
        <v>ENGL1A</v>
      </c>
      <c r="I4961" t="str">
        <f>VLOOKUP(Source[[#This Row],[SubjCrse]],'Courses and Categories'!$E$2:$G$1816,3,FALSE)</f>
        <v>Credit General Education</v>
      </c>
      <c r="J4961" t="s">
        <v>2431</v>
      </c>
      <c r="K4961" t="s">
        <v>1087</v>
      </c>
      <c r="L4961" t="s">
        <v>87</v>
      </c>
      <c r="M4961" t="s">
        <v>1088</v>
      </c>
      <c r="N4961" t="s">
        <v>105</v>
      </c>
      <c r="O4961">
        <v>1810</v>
      </c>
      <c r="P4961">
        <v>2000</v>
      </c>
      <c r="Q4961" t="s">
        <v>422</v>
      </c>
      <c r="R4961">
        <v>213</v>
      </c>
      <c r="S4961" t="s">
        <v>134</v>
      </c>
      <c r="T4961">
        <v>1</v>
      </c>
      <c r="U4961" s="1">
        <v>43694</v>
      </c>
      <c r="V4961" s="1">
        <v>43819</v>
      </c>
      <c r="W4961" t="s">
        <v>1130</v>
      </c>
      <c r="X4961" t="s">
        <v>1929</v>
      </c>
      <c r="Y4961">
        <v>32</v>
      </c>
      <c r="Z4961">
        <v>28</v>
      </c>
      <c r="AA4961">
        <v>31</v>
      </c>
      <c r="AB4961">
        <v>90.322599999999994</v>
      </c>
      <c r="AD4961">
        <f>IF(ISBLANK(Source[[#This Row],[CrosslistID]]),1,1/COUNTIFS(Source[CrosslistID],Source[[#This Row],[CrosslistID]],Source[TermDesc],Source[[#This Row],[TermDesc]]))</f>
        <v>1</v>
      </c>
      <c r="AG4961">
        <v>0</v>
      </c>
      <c r="AH4961">
        <v>90.322599999999994</v>
      </c>
      <c r="AI4961">
        <v>4.133</v>
      </c>
      <c r="AJ4961">
        <v>4.2663000000000002</v>
      </c>
      <c r="AK4961">
        <v>0.33329999999999999</v>
      </c>
      <c r="AL49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61">
        <f>IF(AND(Source[[#This Row],[Credit_Noncredit]]="Noncredit",Source[[#This Row],[FTEF]]&gt;0),Source[[#This Row],[NC XLST FTES]]*525/(437.5*Source[[#This Row],[FTEF]]),0)</f>
        <v>0</v>
      </c>
      <c r="AN4961">
        <f>IF(Source[[#This Row],[Credit_Noncredit]]="Credit",Source[[#This Row],[Census Enrollment]],Source[[#This Row],[Noncredit Avg. Attendance]])</f>
        <v>32</v>
      </c>
    </row>
    <row r="4962" spans="1:40" x14ac:dyDescent="0.25">
      <c r="A4962" t="s">
        <v>1914</v>
      </c>
      <c r="B4962" t="s">
        <v>886</v>
      </c>
      <c r="C4962" t="s">
        <v>627</v>
      </c>
      <c r="D4962" t="s">
        <v>628</v>
      </c>
      <c r="E4962" s="4">
        <v>78742</v>
      </c>
      <c r="F4962" s="4" t="s">
        <v>629</v>
      </c>
      <c r="G4962" s="4" t="s">
        <v>1072</v>
      </c>
      <c r="H4962" t="str">
        <f>CONCATENATE(Source[[#This Row],[Subject]],TRIM(Source[[#This Row],[Course]]))</f>
        <v>ENGL1A</v>
      </c>
      <c r="I4962" t="str">
        <f>VLOOKUP(Source[[#This Row],[SubjCrse]],'Courses and Categories'!$E$2:$G$1816,3,FALSE)</f>
        <v>Credit General Education</v>
      </c>
      <c r="J4962" t="s">
        <v>2432</v>
      </c>
      <c r="K4962" t="s">
        <v>1087</v>
      </c>
      <c r="L4962" t="s">
        <v>87</v>
      </c>
      <c r="M4962" t="s">
        <v>1088</v>
      </c>
      <c r="N4962" t="s">
        <v>105</v>
      </c>
      <c r="O4962">
        <v>1810</v>
      </c>
      <c r="P4962">
        <v>2000</v>
      </c>
      <c r="Q4962" t="s">
        <v>60</v>
      </c>
      <c r="R4962">
        <v>312</v>
      </c>
      <c r="S4962" t="s">
        <v>61</v>
      </c>
      <c r="T4962">
        <v>1</v>
      </c>
      <c r="U4962" s="1">
        <v>43694</v>
      </c>
      <c r="V4962" s="1">
        <v>43819</v>
      </c>
      <c r="W4962" t="s">
        <v>2390</v>
      </c>
      <c r="X4962" t="s">
        <v>1929</v>
      </c>
      <c r="Y4962">
        <v>31</v>
      </c>
      <c r="Z4962">
        <v>20</v>
      </c>
      <c r="AA4962">
        <v>31</v>
      </c>
      <c r="AB4962">
        <v>64.516099999999994</v>
      </c>
      <c r="AD4962">
        <f>IF(ISBLANK(Source[[#This Row],[CrosslistID]]),1,1/COUNTIFS(Source[CrosslistID],Source[[#This Row],[CrosslistID]],Source[TermDesc],Source[[#This Row],[TermDesc]]))</f>
        <v>1</v>
      </c>
      <c r="AG4962">
        <v>0</v>
      </c>
      <c r="AH4962">
        <v>64.516099999999994</v>
      </c>
      <c r="AI4962">
        <v>3.867</v>
      </c>
      <c r="AJ4962">
        <v>4.1337000000000002</v>
      </c>
      <c r="AK4962">
        <v>0.33329999999999999</v>
      </c>
      <c r="AL49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62">
        <f>IF(AND(Source[[#This Row],[Credit_Noncredit]]="Noncredit",Source[[#This Row],[FTEF]]&gt;0),Source[[#This Row],[NC XLST FTES]]*525/(437.5*Source[[#This Row],[FTEF]]),0)</f>
        <v>0</v>
      </c>
      <c r="AN4962">
        <f>IF(Source[[#This Row],[Credit_Noncredit]]="Credit",Source[[#This Row],[Census Enrollment]],Source[[#This Row],[Noncredit Avg. Attendance]])</f>
        <v>31</v>
      </c>
    </row>
    <row r="4963" spans="1:40" x14ac:dyDescent="0.25">
      <c r="A4963" t="s">
        <v>1914</v>
      </c>
      <c r="B4963" t="s">
        <v>886</v>
      </c>
      <c r="C4963" t="s">
        <v>627</v>
      </c>
      <c r="D4963" t="s">
        <v>628</v>
      </c>
      <c r="E4963" s="4">
        <v>78743</v>
      </c>
      <c r="F4963" s="4" t="s">
        <v>629</v>
      </c>
      <c r="G4963" s="4" t="s">
        <v>1072</v>
      </c>
      <c r="H4963" t="str">
        <f>CONCATENATE(Source[[#This Row],[Subject]],TRIM(Source[[#This Row],[Course]]))</f>
        <v>ENGL1A</v>
      </c>
      <c r="I4963" t="str">
        <f>VLOOKUP(Source[[#This Row],[SubjCrse]],'Courses and Categories'!$E$2:$G$1816,3,FALSE)</f>
        <v>Credit General Education</v>
      </c>
      <c r="J4963" t="s">
        <v>2433</v>
      </c>
      <c r="K4963" t="s">
        <v>1087</v>
      </c>
      <c r="L4963" t="s">
        <v>87</v>
      </c>
      <c r="M4963" t="s">
        <v>1088</v>
      </c>
      <c r="N4963" t="s">
        <v>59</v>
      </c>
      <c r="O4963">
        <v>1810</v>
      </c>
      <c r="P4963">
        <v>2000</v>
      </c>
      <c r="Q4963" t="s">
        <v>76</v>
      </c>
      <c r="R4963">
        <v>818</v>
      </c>
      <c r="S4963" t="s">
        <v>77</v>
      </c>
      <c r="T4963">
        <v>1</v>
      </c>
      <c r="U4963" s="1">
        <v>43694</v>
      </c>
      <c r="V4963" s="1">
        <v>43819</v>
      </c>
      <c r="W4963" t="s">
        <v>2434</v>
      </c>
      <c r="X4963" t="s">
        <v>1929</v>
      </c>
      <c r="Y4963">
        <v>32</v>
      </c>
      <c r="Z4963">
        <v>31</v>
      </c>
      <c r="AA4963">
        <v>31</v>
      </c>
      <c r="AB4963">
        <v>100</v>
      </c>
      <c r="AD4963">
        <f>IF(ISBLANK(Source[[#This Row],[CrosslistID]]),1,1/COUNTIFS(Source[CrosslistID],Source[[#This Row],[CrosslistID]],Source[TermDesc],Source[[#This Row],[TermDesc]]))</f>
        <v>1</v>
      </c>
      <c r="AG4963">
        <v>0</v>
      </c>
      <c r="AH4963">
        <v>100</v>
      </c>
      <c r="AI4963">
        <v>4.2670000000000003</v>
      </c>
      <c r="AJ4963">
        <v>4.2670000000000003</v>
      </c>
      <c r="AK4963">
        <v>0.33329999999999999</v>
      </c>
      <c r="AL49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63">
        <f>IF(AND(Source[[#This Row],[Credit_Noncredit]]="Noncredit",Source[[#This Row],[FTEF]]&gt;0),Source[[#This Row],[NC XLST FTES]]*525/(437.5*Source[[#This Row],[FTEF]]),0)</f>
        <v>0</v>
      </c>
      <c r="AN4963">
        <f>IF(Source[[#This Row],[Credit_Noncredit]]="Credit",Source[[#This Row],[Census Enrollment]],Source[[#This Row],[Noncredit Avg. Attendance]])</f>
        <v>32</v>
      </c>
    </row>
    <row r="4964" spans="1:40" x14ac:dyDescent="0.25">
      <c r="A4964" t="s">
        <v>1914</v>
      </c>
      <c r="B4964" t="s">
        <v>886</v>
      </c>
      <c r="C4964" t="s">
        <v>627</v>
      </c>
      <c r="D4964" t="s">
        <v>628</v>
      </c>
      <c r="E4964" s="4">
        <v>78744</v>
      </c>
      <c r="F4964" s="4" t="s">
        <v>629</v>
      </c>
      <c r="G4964" s="4" t="s">
        <v>1072</v>
      </c>
      <c r="H4964" t="str">
        <f>CONCATENATE(Source[[#This Row],[Subject]],TRIM(Source[[#This Row],[Course]]))</f>
        <v>ENGL1A</v>
      </c>
      <c r="I4964" t="str">
        <f>VLOOKUP(Source[[#This Row],[SubjCrse]],'Courses and Categories'!$E$2:$G$1816,3,FALSE)</f>
        <v>Credit General Education</v>
      </c>
      <c r="J4964" t="s">
        <v>2435</v>
      </c>
      <c r="K4964" t="s">
        <v>1087</v>
      </c>
      <c r="L4964" t="s">
        <v>39</v>
      </c>
      <c r="M4964" t="s">
        <v>1088</v>
      </c>
      <c r="N4964" t="s">
        <v>105</v>
      </c>
      <c r="O4964">
        <v>1010</v>
      </c>
      <c r="P4964">
        <v>1200</v>
      </c>
      <c r="Q4964" t="s">
        <v>238</v>
      </c>
      <c r="R4964">
        <v>713</v>
      </c>
      <c r="S4964" t="s">
        <v>134</v>
      </c>
      <c r="T4964">
        <v>1</v>
      </c>
      <c r="U4964" s="1">
        <v>43694</v>
      </c>
      <c r="V4964" s="1">
        <v>43819</v>
      </c>
      <c r="W4964" t="s">
        <v>646</v>
      </c>
      <c r="X4964" t="s">
        <v>1929</v>
      </c>
      <c r="Y4964">
        <v>29</v>
      </c>
      <c r="Z4964">
        <v>24</v>
      </c>
      <c r="AA4964">
        <v>31</v>
      </c>
      <c r="AB4964">
        <v>77.419399999999996</v>
      </c>
      <c r="AD4964">
        <f>IF(ISBLANK(Source[[#This Row],[CrosslistID]]),1,1/COUNTIFS(Source[CrosslistID],Source[[#This Row],[CrosslistID]],Source[TermDesc],Source[[#This Row],[TermDesc]]))</f>
        <v>1</v>
      </c>
      <c r="AG4964">
        <v>0</v>
      </c>
      <c r="AH4964">
        <v>77.419399999999996</v>
      </c>
      <c r="AI4964">
        <v>3.6</v>
      </c>
      <c r="AJ4964">
        <v>3.8666999999999998</v>
      </c>
      <c r="AK4964">
        <v>0.33329999999999999</v>
      </c>
      <c r="AL49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64">
        <f>IF(AND(Source[[#This Row],[Credit_Noncredit]]="Noncredit",Source[[#This Row],[FTEF]]&gt;0),Source[[#This Row],[NC XLST FTES]]*525/(437.5*Source[[#This Row],[FTEF]]),0)</f>
        <v>0</v>
      </c>
      <c r="AN4964">
        <f>IF(Source[[#This Row],[Credit_Noncredit]]="Credit",Source[[#This Row],[Census Enrollment]],Source[[#This Row],[Noncredit Avg. Attendance]])</f>
        <v>29</v>
      </c>
    </row>
    <row r="4965" spans="1:40" x14ac:dyDescent="0.25">
      <c r="A4965" t="s">
        <v>1914</v>
      </c>
      <c r="B4965" t="s">
        <v>886</v>
      </c>
      <c r="C4965" t="s">
        <v>627</v>
      </c>
      <c r="D4965" t="s">
        <v>628</v>
      </c>
      <c r="E4965" s="4">
        <v>79167</v>
      </c>
      <c r="F4965" s="4" t="s">
        <v>629</v>
      </c>
      <c r="G4965" s="4" t="s">
        <v>1072</v>
      </c>
      <c r="H4965" t="str">
        <f>CONCATENATE(Source[[#This Row],[Subject]],TRIM(Source[[#This Row],[Course]]))</f>
        <v>ENGL1A</v>
      </c>
      <c r="I4965" t="str">
        <f>VLOOKUP(Source[[#This Row],[SubjCrse]],'Courses and Categories'!$E$2:$G$1816,3,FALSE)</f>
        <v>Credit General Education</v>
      </c>
      <c r="J4965" t="s">
        <v>2436</v>
      </c>
      <c r="K4965" t="s">
        <v>1087</v>
      </c>
      <c r="L4965" t="s">
        <v>39</v>
      </c>
      <c r="M4965" t="s">
        <v>1088</v>
      </c>
      <c r="N4965" t="s">
        <v>59</v>
      </c>
      <c r="O4965">
        <v>1210</v>
      </c>
      <c r="P4965">
        <v>1400</v>
      </c>
      <c r="Q4965" t="s">
        <v>420</v>
      </c>
      <c r="R4965">
        <v>267</v>
      </c>
      <c r="S4965" t="s">
        <v>134</v>
      </c>
      <c r="T4965">
        <v>1</v>
      </c>
      <c r="U4965" s="1">
        <v>43694</v>
      </c>
      <c r="V4965" s="1">
        <v>43819</v>
      </c>
      <c r="W4965" t="s">
        <v>2379</v>
      </c>
      <c r="X4965" t="s">
        <v>1929</v>
      </c>
      <c r="Y4965">
        <v>31</v>
      </c>
      <c r="Z4965">
        <v>23</v>
      </c>
      <c r="AA4965">
        <v>31</v>
      </c>
      <c r="AB4965">
        <v>74.1935</v>
      </c>
      <c r="AD4965">
        <f>IF(ISBLANK(Source[[#This Row],[CrosslistID]]),1,1/COUNTIFS(Source[CrosslistID],Source[[#This Row],[CrosslistID]],Source[TermDesc],Source[[#This Row],[TermDesc]]))</f>
        <v>1</v>
      </c>
      <c r="AG4965">
        <v>0</v>
      </c>
      <c r="AH4965">
        <v>74.1935</v>
      </c>
      <c r="AI4965">
        <v>3.2</v>
      </c>
      <c r="AJ4965">
        <v>4.1333000000000002</v>
      </c>
      <c r="AK4965">
        <v>0.33329999999999999</v>
      </c>
      <c r="AL49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65">
        <f>IF(AND(Source[[#This Row],[Credit_Noncredit]]="Noncredit",Source[[#This Row],[FTEF]]&gt;0),Source[[#This Row],[NC XLST FTES]]*525/(437.5*Source[[#This Row],[FTEF]]),0)</f>
        <v>0</v>
      </c>
      <c r="AN4965">
        <f>IF(Source[[#This Row],[Credit_Noncredit]]="Credit",Source[[#This Row],[Census Enrollment]],Source[[#This Row],[Noncredit Avg. Attendance]])</f>
        <v>31</v>
      </c>
    </row>
    <row r="4966" spans="1:40" x14ac:dyDescent="0.25">
      <c r="A4966" t="s">
        <v>1914</v>
      </c>
      <c r="B4966" t="s">
        <v>886</v>
      </c>
      <c r="C4966" t="s">
        <v>627</v>
      </c>
      <c r="D4966" t="s">
        <v>628</v>
      </c>
      <c r="E4966" s="4">
        <v>79175</v>
      </c>
      <c r="F4966" s="4" t="s">
        <v>629</v>
      </c>
      <c r="G4966" s="4" t="s">
        <v>1072</v>
      </c>
      <c r="H4966" t="str">
        <f>CONCATENATE(Source[[#This Row],[Subject]],TRIM(Source[[#This Row],[Course]]))</f>
        <v>ENGL1A</v>
      </c>
      <c r="I4966" t="str">
        <f>VLOOKUP(Source[[#This Row],[SubjCrse]],'Courses and Categories'!$E$2:$G$1816,3,FALSE)</f>
        <v>Credit General Education</v>
      </c>
      <c r="J4966" t="s">
        <v>2437</v>
      </c>
      <c r="K4966" t="s">
        <v>1087</v>
      </c>
      <c r="L4966" t="s">
        <v>39</v>
      </c>
      <c r="M4966" t="s">
        <v>1088</v>
      </c>
      <c r="N4966" t="s">
        <v>59</v>
      </c>
      <c r="O4966">
        <v>1010</v>
      </c>
      <c r="P4966">
        <v>1200</v>
      </c>
      <c r="Q4966" t="s">
        <v>238</v>
      </c>
      <c r="R4966">
        <v>708</v>
      </c>
      <c r="S4966" t="s">
        <v>134</v>
      </c>
      <c r="T4966">
        <v>1</v>
      </c>
      <c r="U4966" s="1">
        <v>43694</v>
      </c>
      <c r="V4966" s="1">
        <v>43819</v>
      </c>
      <c r="W4966" t="s">
        <v>1102</v>
      </c>
      <c r="X4966" t="s">
        <v>1929</v>
      </c>
      <c r="Y4966">
        <v>30</v>
      </c>
      <c r="Z4966">
        <v>19</v>
      </c>
      <c r="AA4966">
        <v>31</v>
      </c>
      <c r="AB4966">
        <v>61.290300000000002</v>
      </c>
      <c r="AD4966">
        <f>IF(ISBLANK(Source[[#This Row],[CrosslistID]]),1,1/COUNTIFS(Source[CrosslistID],Source[[#This Row],[CrosslistID]],Source[TermDesc],Source[[#This Row],[TermDesc]]))</f>
        <v>1</v>
      </c>
      <c r="AG4966">
        <v>0</v>
      </c>
      <c r="AH4966">
        <v>61.290300000000002</v>
      </c>
      <c r="AI4966">
        <v>3.6</v>
      </c>
      <c r="AJ4966">
        <v>4</v>
      </c>
      <c r="AK4966">
        <v>0.33329999999999999</v>
      </c>
      <c r="AL49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66">
        <f>IF(AND(Source[[#This Row],[Credit_Noncredit]]="Noncredit",Source[[#This Row],[FTEF]]&gt;0),Source[[#This Row],[NC XLST FTES]]*525/(437.5*Source[[#This Row],[FTEF]]),0)</f>
        <v>0</v>
      </c>
      <c r="AN4966">
        <f>IF(Source[[#This Row],[Credit_Noncredit]]="Credit",Source[[#This Row],[Census Enrollment]],Source[[#This Row],[Noncredit Avg. Attendance]])</f>
        <v>30</v>
      </c>
    </row>
    <row r="4967" spans="1:40" x14ac:dyDescent="0.25">
      <c r="A4967" t="s">
        <v>1914</v>
      </c>
      <c r="B4967" t="s">
        <v>886</v>
      </c>
      <c r="C4967" t="s">
        <v>627</v>
      </c>
      <c r="D4967" t="s">
        <v>628</v>
      </c>
      <c r="E4967" s="4">
        <v>79194</v>
      </c>
      <c r="F4967" s="4" t="s">
        <v>629</v>
      </c>
      <c r="G4967" s="4" t="s">
        <v>1072</v>
      </c>
      <c r="H4967" t="str">
        <f>CONCATENATE(Source[[#This Row],[Subject]],TRIM(Source[[#This Row],[Course]]))</f>
        <v>ENGL1A</v>
      </c>
      <c r="I4967" t="str">
        <f>VLOOKUP(Source[[#This Row],[SubjCrse]],'Courses and Categories'!$E$2:$G$1816,3,FALSE)</f>
        <v>Credit General Education</v>
      </c>
      <c r="J4967" t="s">
        <v>2438</v>
      </c>
      <c r="K4967" t="s">
        <v>1087</v>
      </c>
      <c r="L4967" t="s">
        <v>39</v>
      </c>
      <c r="M4967" t="s">
        <v>1088</v>
      </c>
      <c r="N4967" t="s">
        <v>105</v>
      </c>
      <c r="O4967">
        <v>855</v>
      </c>
      <c r="P4967">
        <v>1100</v>
      </c>
      <c r="Q4967" t="s">
        <v>240</v>
      </c>
      <c r="R4967">
        <v>269</v>
      </c>
      <c r="S4967" t="s">
        <v>134</v>
      </c>
      <c r="T4967" t="s">
        <v>44</v>
      </c>
      <c r="U4967" s="1">
        <v>43711</v>
      </c>
      <c r="V4967" s="1">
        <v>43819</v>
      </c>
      <c r="W4967" t="s">
        <v>2439</v>
      </c>
      <c r="X4967" t="s">
        <v>905</v>
      </c>
      <c r="Y4967">
        <v>34</v>
      </c>
      <c r="Z4967">
        <v>31</v>
      </c>
      <c r="AA4967">
        <v>31</v>
      </c>
      <c r="AB4967">
        <v>100</v>
      </c>
      <c r="AD4967">
        <f>IF(ISBLANK(Source[[#This Row],[CrosslistID]]),1,1/COUNTIFS(Source[CrosslistID],Source[[#This Row],[CrosslistID]],Source[TermDesc],Source[[#This Row],[TermDesc]]))</f>
        <v>1</v>
      </c>
      <c r="AG4967">
        <v>0</v>
      </c>
      <c r="AH4967">
        <v>100</v>
      </c>
      <c r="AI4967">
        <v>3.8109999999999999</v>
      </c>
      <c r="AJ4967">
        <v>4.4680999999999997</v>
      </c>
      <c r="AK4967">
        <v>0.33329999999999999</v>
      </c>
      <c r="AL49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67">
        <f>IF(AND(Source[[#This Row],[Credit_Noncredit]]="Noncredit",Source[[#This Row],[FTEF]]&gt;0),Source[[#This Row],[NC XLST FTES]]*525/(437.5*Source[[#This Row],[FTEF]]),0)</f>
        <v>0</v>
      </c>
      <c r="AN4967">
        <f>IF(Source[[#This Row],[Credit_Noncredit]]="Credit",Source[[#This Row],[Census Enrollment]],Source[[#This Row],[Noncredit Avg. Attendance]])</f>
        <v>34</v>
      </c>
    </row>
    <row r="4968" spans="1:40" x14ac:dyDescent="0.25">
      <c r="A4968" t="s">
        <v>1914</v>
      </c>
      <c r="B4968" t="s">
        <v>886</v>
      </c>
      <c r="C4968" t="s">
        <v>627</v>
      </c>
      <c r="D4968" t="s">
        <v>628</v>
      </c>
      <c r="E4968" s="4">
        <v>79196</v>
      </c>
      <c r="F4968" s="4" t="s">
        <v>629</v>
      </c>
      <c r="G4968" s="4" t="s">
        <v>1072</v>
      </c>
      <c r="H4968" t="str">
        <f>CONCATENATE(Source[[#This Row],[Subject]],TRIM(Source[[#This Row],[Course]]))</f>
        <v>ENGL1A</v>
      </c>
      <c r="I4968" t="str">
        <f>VLOOKUP(Source[[#This Row],[SubjCrse]],'Courses and Categories'!$E$2:$G$1816,3,FALSE)</f>
        <v>Credit General Education</v>
      </c>
      <c r="J4968" t="s">
        <v>2440</v>
      </c>
      <c r="K4968" t="s">
        <v>1087</v>
      </c>
      <c r="L4968" t="s">
        <v>39</v>
      </c>
      <c r="M4968" t="s">
        <v>1088</v>
      </c>
      <c r="N4968" t="s">
        <v>105</v>
      </c>
      <c r="O4968">
        <v>1110</v>
      </c>
      <c r="P4968">
        <v>1315</v>
      </c>
      <c r="Q4968" t="s">
        <v>236</v>
      </c>
      <c r="R4968">
        <v>380</v>
      </c>
      <c r="S4968" t="s">
        <v>134</v>
      </c>
      <c r="T4968" t="s">
        <v>44</v>
      </c>
      <c r="U4968" s="1">
        <v>43711</v>
      </c>
      <c r="V4968" s="1">
        <v>43819</v>
      </c>
      <c r="W4968" t="s">
        <v>1105</v>
      </c>
      <c r="X4968" t="s">
        <v>905</v>
      </c>
      <c r="Y4968">
        <v>32</v>
      </c>
      <c r="Z4968">
        <v>26</v>
      </c>
      <c r="AA4968">
        <v>31</v>
      </c>
      <c r="AB4968">
        <v>83.870999999999995</v>
      </c>
      <c r="AD4968">
        <f>IF(ISBLANK(Source[[#This Row],[CrosslistID]]),1,1/COUNTIFS(Source[CrosslistID],Source[[#This Row],[CrosslistID]],Source[TermDesc],Source[[#This Row],[TermDesc]]))</f>
        <v>1</v>
      </c>
      <c r="AG4968">
        <v>0</v>
      </c>
      <c r="AH4968">
        <v>83.870999999999995</v>
      </c>
      <c r="AI4968">
        <v>3.5489999999999999</v>
      </c>
      <c r="AJ4968">
        <v>4.2061999999999999</v>
      </c>
      <c r="AK4968">
        <v>0.33329999999999999</v>
      </c>
      <c r="AL49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68">
        <f>IF(AND(Source[[#This Row],[Credit_Noncredit]]="Noncredit",Source[[#This Row],[FTEF]]&gt;0),Source[[#This Row],[NC XLST FTES]]*525/(437.5*Source[[#This Row],[FTEF]]),0)</f>
        <v>0</v>
      </c>
      <c r="AN4968">
        <f>IF(Source[[#This Row],[Credit_Noncredit]]="Credit",Source[[#This Row],[Census Enrollment]],Source[[#This Row],[Noncredit Avg. Attendance]])</f>
        <v>32</v>
      </c>
    </row>
    <row r="4969" spans="1:40" x14ac:dyDescent="0.25">
      <c r="A4969" t="s">
        <v>1914</v>
      </c>
      <c r="B4969" t="s">
        <v>886</v>
      </c>
      <c r="C4969" t="s">
        <v>627</v>
      </c>
      <c r="D4969" t="s">
        <v>628</v>
      </c>
      <c r="E4969" s="4">
        <v>79201</v>
      </c>
      <c r="F4969" s="4" t="s">
        <v>629</v>
      </c>
      <c r="G4969" s="4" t="s">
        <v>1072</v>
      </c>
      <c r="H4969" t="str">
        <f>CONCATENATE(Source[[#This Row],[Subject]],TRIM(Source[[#This Row],[Course]]))</f>
        <v>ENGL1A</v>
      </c>
      <c r="I4969" t="str">
        <f>VLOOKUP(Source[[#This Row],[SubjCrse]],'Courses and Categories'!$E$2:$G$1816,3,FALSE)</f>
        <v>Credit General Education</v>
      </c>
      <c r="J4969" t="s">
        <v>2441</v>
      </c>
      <c r="K4969" t="s">
        <v>1087</v>
      </c>
      <c r="L4969" t="s">
        <v>87</v>
      </c>
      <c r="M4969" t="s">
        <v>1088</v>
      </c>
      <c r="N4969" t="s">
        <v>59</v>
      </c>
      <c r="O4969">
        <v>1800</v>
      </c>
      <c r="P4969">
        <v>2005</v>
      </c>
      <c r="Q4969" t="s">
        <v>76</v>
      </c>
      <c r="R4969">
        <v>619</v>
      </c>
      <c r="S4969" t="s">
        <v>77</v>
      </c>
      <c r="T4969" t="s">
        <v>44</v>
      </c>
      <c r="U4969" s="1">
        <v>43711</v>
      </c>
      <c r="V4969" s="1">
        <v>43819</v>
      </c>
      <c r="W4969" t="s">
        <v>1094</v>
      </c>
      <c r="X4969" t="s">
        <v>905</v>
      </c>
      <c r="Y4969">
        <v>27</v>
      </c>
      <c r="Z4969">
        <v>17</v>
      </c>
      <c r="AA4969">
        <v>31</v>
      </c>
      <c r="AB4969">
        <v>54.838700000000003</v>
      </c>
      <c r="AD4969">
        <f>IF(ISBLANK(Source[[#This Row],[CrosslistID]]),1,1/COUNTIFS(Source[CrosslistID],Source[[#This Row],[CrosslistID]],Source[TermDesc],Source[[#This Row],[TermDesc]]))</f>
        <v>1</v>
      </c>
      <c r="AG4969">
        <v>0</v>
      </c>
      <c r="AH4969">
        <v>54.838700000000003</v>
      </c>
      <c r="AI4969">
        <v>2.76</v>
      </c>
      <c r="AJ4969">
        <v>3.5486</v>
      </c>
      <c r="AK4969">
        <v>0.33329999999999999</v>
      </c>
      <c r="AL49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69">
        <f>IF(AND(Source[[#This Row],[Credit_Noncredit]]="Noncredit",Source[[#This Row],[FTEF]]&gt;0),Source[[#This Row],[NC XLST FTES]]*525/(437.5*Source[[#This Row],[FTEF]]),0)</f>
        <v>0</v>
      </c>
      <c r="AN4969">
        <f>IF(Source[[#This Row],[Credit_Noncredit]]="Credit",Source[[#This Row],[Census Enrollment]],Source[[#This Row],[Noncredit Avg. Attendance]])</f>
        <v>27</v>
      </c>
    </row>
    <row r="4970" spans="1:40" x14ac:dyDescent="0.25">
      <c r="A4970" t="s">
        <v>1914</v>
      </c>
      <c r="B4970" t="s">
        <v>886</v>
      </c>
      <c r="C4970" t="s">
        <v>627</v>
      </c>
      <c r="D4970" t="s">
        <v>628</v>
      </c>
      <c r="E4970" s="4">
        <v>70831</v>
      </c>
      <c r="F4970" s="4" t="s">
        <v>629</v>
      </c>
      <c r="G4970" s="4" t="s">
        <v>1103</v>
      </c>
      <c r="H4970" t="str">
        <f>CONCATENATE(Source[[#This Row],[Subject]],TRIM(Source[[#This Row],[Course]]))</f>
        <v>ENGL1B</v>
      </c>
      <c r="I4970" t="str">
        <f>VLOOKUP(Source[[#This Row],[SubjCrse]],'Courses and Categories'!$E$2:$G$1816,3,FALSE)</f>
        <v>Credit General Education</v>
      </c>
      <c r="J4970">
        <v>1</v>
      </c>
      <c r="K4970" t="s">
        <v>1104</v>
      </c>
      <c r="L4970" t="s">
        <v>39</v>
      </c>
      <c r="M4970" t="s">
        <v>1088</v>
      </c>
      <c r="N4970" t="s">
        <v>105</v>
      </c>
      <c r="O4970">
        <v>810</v>
      </c>
      <c r="P4970">
        <v>1000</v>
      </c>
      <c r="Q4970" t="s">
        <v>233</v>
      </c>
      <c r="R4970">
        <v>307</v>
      </c>
      <c r="S4970" t="s">
        <v>134</v>
      </c>
      <c r="T4970">
        <v>1</v>
      </c>
      <c r="U4970" s="1">
        <v>43694</v>
      </c>
      <c r="V4970" s="1">
        <v>43819</v>
      </c>
      <c r="W4970" t="s">
        <v>1928</v>
      </c>
      <c r="X4970" t="s">
        <v>1929</v>
      </c>
      <c r="Y4970">
        <v>33</v>
      </c>
      <c r="Z4970">
        <v>26</v>
      </c>
      <c r="AA4970">
        <v>31</v>
      </c>
      <c r="AB4970">
        <v>83.870999999999995</v>
      </c>
      <c r="AD4970">
        <f>IF(ISBLANK(Source[[#This Row],[CrosslistID]]),1,1/COUNTIFS(Source[CrosslistID],Source[[#This Row],[CrosslistID]],Source[TermDesc],Source[[#This Row],[TermDesc]]))</f>
        <v>1</v>
      </c>
      <c r="AG4970">
        <v>0</v>
      </c>
      <c r="AH4970">
        <v>83.870999999999995</v>
      </c>
      <c r="AI4970">
        <v>4.133</v>
      </c>
      <c r="AJ4970">
        <v>4.3996000000000004</v>
      </c>
      <c r="AK4970">
        <v>0.33329999999999999</v>
      </c>
      <c r="AL49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70">
        <f>IF(AND(Source[[#This Row],[Credit_Noncredit]]="Noncredit",Source[[#This Row],[FTEF]]&gt;0),Source[[#This Row],[NC XLST FTES]]*525/(437.5*Source[[#This Row],[FTEF]]),0)</f>
        <v>0</v>
      </c>
      <c r="AN4970">
        <f>IF(Source[[#This Row],[Credit_Noncredit]]="Credit",Source[[#This Row],[Census Enrollment]],Source[[#This Row],[Noncredit Avg. Attendance]])</f>
        <v>33</v>
      </c>
    </row>
    <row r="4971" spans="1:40" x14ac:dyDescent="0.25">
      <c r="A4971" t="s">
        <v>1914</v>
      </c>
      <c r="B4971" t="s">
        <v>886</v>
      </c>
      <c r="C4971" t="s">
        <v>627</v>
      </c>
      <c r="D4971" t="s">
        <v>628</v>
      </c>
      <c r="E4971" s="4">
        <v>75602</v>
      </c>
      <c r="F4971" s="4" t="s">
        <v>629</v>
      </c>
      <c r="G4971" s="4" t="s">
        <v>1103</v>
      </c>
      <c r="H4971" t="str">
        <f>CONCATENATE(Source[[#This Row],[Subject]],TRIM(Source[[#This Row],[Course]]))</f>
        <v>ENGL1B</v>
      </c>
      <c r="I4971" t="str">
        <f>VLOOKUP(Source[[#This Row],[SubjCrse]],'Courses and Categories'!$E$2:$G$1816,3,FALSE)</f>
        <v>Credit General Education</v>
      </c>
      <c r="J4971">
        <v>3</v>
      </c>
      <c r="K4971" t="s">
        <v>1104</v>
      </c>
      <c r="L4971" t="s">
        <v>39</v>
      </c>
      <c r="M4971" t="s">
        <v>1088</v>
      </c>
      <c r="N4971" t="s">
        <v>105</v>
      </c>
      <c r="O4971">
        <v>810</v>
      </c>
      <c r="P4971">
        <v>1000</v>
      </c>
      <c r="Q4971" t="s">
        <v>850</v>
      </c>
      <c r="R4971">
        <v>551</v>
      </c>
      <c r="S4971" t="s">
        <v>134</v>
      </c>
      <c r="T4971">
        <v>1</v>
      </c>
      <c r="U4971" s="1">
        <v>43694</v>
      </c>
      <c r="V4971" s="1">
        <v>43819</v>
      </c>
      <c r="W4971" t="s">
        <v>2391</v>
      </c>
      <c r="X4971" t="s">
        <v>1929</v>
      </c>
      <c r="Y4971">
        <v>23</v>
      </c>
      <c r="Z4971">
        <v>17</v>
      </c>
      <c r="AA4971">
        <v>31</v>
      </c>
      <c r="AB4971">
        <v>54.838700000000003</v>
      </c>
      <c r="AD4971">
        <f>IF(ISBLANK(Source[[#This Row],[CrosslistID]]),1,1/COUNTIFS(Source[CrosslistID],Source[[#This Row],[CrosslistID]],Source[TermDesc],Source[[#This Row],[TermDesc]]))</f>
        <v>1</v>
      </c>
      <c r="AG4971">
        <v>0</v>
      </c>
      <c r="AH4971">
        <v>54.838700000000003</v>
      </c>
      <c r="AI4971">
        <v>2.8</v>
      </c>
      <c r="AJ4971">
        <v>3.0667</v>
      </c>
      <c r="AK4971">
        <v>0.33329999999999999</v>
      </c>
      <c r="AL49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71">
        <f>IF(AND(Source[[#This Row],[Credit_Noncredit]]="Noncredit",Source[[#This Row],[FTEF]]&gt;0),Source[[#This Row],[NC XLST FTES]]*525/(437.5*Source[[#This Row],[FTEF]]),0)</f>
        <v>0</v>
      </c>
      <c r="AN4971">
        <f>IF(Source[[#This Row],[Credit_Noncredit]]="Credit",Source[[#This Row],[Census Enrollment]],Source[[#This Row],[Noncredit Avg. Attendance]])</f>
        <v>23</v>
      </c>
    </row>
    <row r="4972" spans="1:40" x14ac:dyDescent="0.25">
      <c r="A4972" t="s">
        <v>1914</v>
      </c>
      <c r="B4972" t="s">
        <v>886</v>
      </c>
      <c r="C4972" t="s">
        <v>627</v>
      </c>
      <c r="D4972" t="s">
        <v>628</v>
      </c>
      <c r="E4972" s="4">
        <v>77027</v>
      </c>
      <c r="F4972" s="4" t="s">
        <v>629</v>
      </c>
      <c r="G4972" s="4" t="s">
        <v>1103</v>
      </c>
      <c r="H4972" t="str">
        <f>CONCATENATE(Source[[#This Row],[Subject]],TRIM(Source[[#This Row],[Course]]))</f>
        <v>ENGL1B</v>
      </c>
      <c r="I4972" t="str">
        <f>VLOOKUP(Source[[#This Row],[SubjCrse]],'Courses and Categories'!$E$2:$G$1816,3,FALSE)</f>
        <v>Credit General Education</v>
      </c>
      <c r="J4972">
        <v>7</v>
      </c>
      <c r="K4972" t="s">
        <v>1104</v>
      </c>
      <c r="L4972" t="s">
        <v>39</v>
      </c>
      <c r="M4972" t="s">
        <v>1088</v>
      </c>
      <c r="N4972" t="s">
        <v>105</v>
      </c>
      <c r="O4972">
        <v>1010</v>
      </c>
      <c r="P4972">
        <v>1200</v>
      </c>
      <c r="Q4972" t="s">
        <v>420</v>
      </c>
      <c r="R4972">
        <v>262</v>
      </c>
      <c r="S4972" t="s">
        <v>134</v>
      </c>
      <c r="T4972">
        <v>1</v>
      </c>
      <c r="U4972" s="1">
        <v>43694</v>
      </c>
      <c r="V4972" s="1">
        <v>43819</v>
      </c>
      <c r="W4972" t="s">
        <v>2391</v>
      </c>
      <c r="X4972" t="s">
        <v>1929</v>
      </c>
      <c r="Y4972">
        <v>22</v>
      </c>
      <c r="Z4972">
        <v>16</v>
      </c>
      <c r="AA4972">
        <v>31</v>
      </c>
      <c r="AB4972">
        <v>51.612900000000003</v>
      </c>
      <c r="AD4972">
        <f>IF(ISBLANK(Source[[#This Row],[CrosslistID]]),1,1/COUNTIFS(Source[CrosslistID],Source[[#This Row],[CrosslistID]],Source[TermDesc],Source[[#This Row],[TermDesc]]))</f>
        <v>1</v>
      </c>
      <c r="AG4972">
        <v>0</v>
      </c>
      <c r="AH4972">
        <v>51.612900000000003</v>
      </c>
      <c r="AI4972">
        <v>2.8</v>
      </c>
      <c r="AJ4972">
        <v>2.9333</v>
      </c>
      <c r="AK4972">
        <v>0.33329999999999999</v>
      </c>
      <c r="AL49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72">
        <f>IF(AND(Source[[#This Row],[Credit_Noncredit]]="Noncredit",Source[[#This Row],[FTEF]]&gt;0),Source[[#This Row],[NC XLST FTES]]*525/(437.5*Source[[#This Row],[FTEF]]),0)</f>
        <v>0</v>
      </c>
      <c r="AN4972">
        <f>IF(Source[[#This Row],[Credit_Noncredit]]="Credit",Source[[#This Row],[Census Enrollment]],Source[[#This Row],[Noncredit Avg. Attendance]])</f>
        <v>22</v>
      </c>
    </row>
    <row r="4973" spans="1:40" x14ac:dyDescent="0.25">
      <c r="A4973" t="s">
        <v>1914</v>
      </c>
      <c r="B4973" t="s">
        <v>886</v>
      </c>
      <c r="C4973" t="s">
        <v>627</v>
      </c>
      <c r="D4973" t="s">
        <v>628</v>
      </c>
      <c r="E4973" s="4">
        <v>77028</v>
      </c>
      <c r="F4973" s="4" t="s">
        <v>629</v>
      </c>
      <c r="G4973" s="4" t="s">
        <v>1103</v>
      </c>
      <c r="H4973" t="str">
        <f>CONCATENATE(Source[[#This Row],[Subject]],TRIM(Source[[#This Row],[Course]]))</f>
        <v>ENGL1B</v>
      </c>
      <c r="I4973" t="str">
        <f>VLOOKUP(Source[[#This Row],[SubjCrse]],'Courses and Categories'!$E$2:$G$1816,3,FALSE)</f>
        <v>Credit General Education</v>
      </c>
      <c r="J4973">
        <v>9</v>
      </c>
      <c r="K4973" t="s">
        <v>1104</v>
      </c>
      <c r="L4973" t="s">
        <v>39</v>
      </c>
      <c r="M4973" t="s">
        <v>1088</v>
      </c>
      <c r="N4973" t="s">
        <v>105</v>
      </c>
      <c r="O4973">
        <v>1010</v>
      </c>
      <c r="P4973">
        <v>1200</v>
      </c>
      <c r="Q4973" t="s">
        <v>233</v>
      </c>
      <c r="R4973">
        <v>307</v>
      </c>
      <c r="S4973" t="s">
        <v>134</v>
      </c>
      <c r="T4973">
        <v>1</v>
      </c>
      <c r="U4973" s="1">
        <v>43694</v>
      </c>
      <c r="V4973" s="1">
        <v>43819</v>
      </c>
      <c r="W4973" t="s">
        <v>1928</v>
      </c>
      <c r="X4973" t="s">
        <v>1929</v>
      </c>
      <c r="Y4973">
        <v>28</v>
      </c>
      <c r="Z4973">
        <v>17</v>
      </c>
      <c r="AA4973">
        <v>31</v>
      </c>
      <c r="AB4973">
        <v>54.838700000000003</v>
      </c>
      <c r="AD4973">
        <f>IF(ISBLANK(Source[[#This Row],[CrosslistID]]),1,1/COUNTIFS(Source[CrosslistID],Source[[#This Row],[CrosslistID]],Source[TermDesc],Source[[#This Row],[TermDesc]]))</f>
        <v>1</v>
      </c>
      <c r="AG4973">
        <v>0</v>
      </c>
      <c r="AH4973">
        <v>54.838700000000003</v>
      </c>
      <c r="AI4973">
        <v>3.6</v>
      </c>
      <c r="AJ4973">
        <v>3.7332999999999998</v>
      </c>
      <c r="AK4973">
        <v>0.33329999999999999</v>
      </c>
      <c r="AL49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73">
        <f>IF(AND(Source[[#This Row],[Credit_Noncredit]]="Noncredit",Source[[#This Row],[FTEF]]&gt;0),Source[[#This Row],[NC XLST FTES]]*525/(437.5*Source[[#This Row],[FTEF]]),0)</f>
        <v>0</v>
      </c>
      <c r="AN4973">
        <f>IF(Source[[#This Row],[Credit_Noncredit]]="Credit",Source[[#This Row],[Census Enrollment]],Source[[#This Row],[Noncredit Avg. Attendance]])</f>
        <v>28</v>
      </c>
    </row>
    <row r="4974" spans="1:40" x14ac:dyDescent="0.25">
      <c r="A4974" t="s">
        <v>1914</v>
      </c>
      <c r="B4974" t="s">
        <v>886</v>
      </c>
      <c r="C4974" t="s">
        <v>627</v>
      </c>
      <c r="D4974" t="s">
        <v>628</v>
      </c>
      <c r="E4974" s="4">
        <v>70830</v>
      </c>
      <c r="F4974" s="4" t="s">
        <v>629</v>
      </c>
      <c r="G4974" s="4" t="s">
        <v>1103</v>
      </c>
      <c r="H4974" t="str">
        <f>CONCATENATE(Source[[#This Row],[Subject]],TRIM(Source[[#This Row],[Course]]))</f>
        <v>ENGL1B</v>
      </c>
      <c r="I4974" t="str">
        <f>VLOOKUP(Source[[#This Row],[SubjCrse]],'Courses and Categories'!$E$2:$G$1816,3,FALSE)</f>
        <v>Credit General Education</v>
      </c>
      <c r="J4974">
        <v>11</v>
      </c>
      <c r="K4974" t="s">
        <v>1104</v>
      </c>
      <c r="L4974" t="s">
        <v>39</v>
      </c>
      <c r="M4974" t="s">
        <v>1088</v>
      </c>
      <c r="N4974" t="s">
        <v>105</v>
      </c>
      <c r="O4974">
        <v>1010</v>
      </c>
      <c r="P4974">
        <v>1200</v>
      </c>
      <c r="Q4974" t="s">
        <v>233</v>
      </c>
      <c r="R4974">
        <v>218</v>
      </c>
      <c r="S4974" t="s">
        <v>134</v>
      </c>
      <c r="T4974">
        <v>1</v>
      </c>
      <c r="U4974" s="1">
        <v>43694</v>
      </c>
      <c r="V4974" s="1">
        <v>43819</v>
      </c>
      <c r="W4974" t="s">
        <v>2442</v>
      </c>
      <c r="X4974" t="s">
        <v>1929</v>
      </c>
      <c r="Y4974">
        <v>30</v>
      </c>
      <c r="Z4974">
        <v>22</v>
      </c>
      <c r="AA4974">
        <v>31</v>
      </c>
      <c r="AB4974">
        <v>70.967699999999994</v>
      </c>
      <c r="AD4974">
        <f>IF(ISBLANK(Source[[#This Row],[CrosslistID]]),1,1/COUNTIFS(Source[CrosslistID],Source[[#This Row],[CrosslistID]],Source[TermDesc],Source[[#This Row],[TermDesc]]))</f>
        <v>1</v>
      </c>
      <c r="AG4974">
        <v>0</v>
      </c>
      <c r="AH4974">
        <v>70.967699999999994</v>
      </c>
      <c r="AI4974">
        <v>3.867</v>
      </c>
      <c r="AJ4974">
        <v>4.0003000000000002</v>
      </c>
      <c r="AK4974">
        <v>0.33329999999999999</v>
      </c>
      <c r="AL49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74">
        <f>IF(AND(Source[[#This Row],[Credit_Noncredit]]="Noncredit",Source[[#This Row],[FTEF]]&gt;0),Source[[#This Row],[NC XLST FTES]]*525/(437.5*Source[[#This Row],[FTEF]]),0)</f>
        <v>0</v>
      </c>
      <c r="AN4974">
        <f>IF(Source[[#This Row],[Credit_Noncredit]]="Credit",Source[[#This Row],[Census Enrollment]],Source[[#This Row],[Noncredit Avg. Attendance]])</f>
        <v>30</v>
      </c>
    </row>
    <row r="4975" spans="1:40" x14ac:dyDescent="0.25">
      <c r="A4975" t="s">
        <v>1914</v>
      </c>
      <c r="B4975" t="s">
        <v>886</v>
      </c>
      <c r="C4975" t="s">
        <v>627</v>
      </c>
      <c r="D4975" t="s">
        <v>628</v>
      </c>
      <c r="E4975" s="4">
        <v>72608</v>
      </c>
      <c r="F4975" s="4" t="s">
        <v>629</v>
      </c>
      <c r="G4975" s="4" t="s">
        <v>1103</v>
      </c>
      <c r="H4975" t="str">
        <f>CONCATENATE(Source[[#This Row],[Subject]],TRIM(Source[[#This Row],[Course]]))</f>
        <v>ENGL1B</v>
      </c>
      <c r="I4975" t="str">
        <f>VLOOKUP(Source[[#This Row],[SubjCrse]],'Courses and Categories'!$E$2:$G$1816,3,FALSE)</f>
        <v>Credit General Education</v>
      </c>
      <c r="J4975">
        <v>12</v>
      </c>
      <c r="K4975" t="s">
        <v>1104</v>
      </c>
      <c r="L4975" t="s">
        <v>39</v>
      </c>
      <c r="M4975" t="s">
        <v>1088</v>
      </c>
      <c r="N4975" t="s">
        <v>105</v>
      </c>
      <c r="O4975">
        <v>1010</v>
      </c>
      <c r="P4975">
        <v>1200</v>
      </c>
      <c r="Q4975" t="s">
        <v>850</v>
      </c>
      <c r="R4975">
        <v>451</v>
      </c>
      <c r="S4975" t="s">
        <v>134</v>
      </c>
      <c r="T4975">
        <v>1</v>
      </c>
      <c r="U4975" s="1">
        <v>43694</v>
      </c>
      <c r="V4975" s="1">
        <v>43819</v>
      </c>
      <c r="W4975" t="s">
        <v>2443</v>
      </c>
      <c r="X4975" t="s">
        <v>1929</v>
      </c>
      <c r="Y4975">
        <v>28</v>
      </c>
      <c r="Z4975">
        <v>26</v>
      </c>
      <c r="AA4975">
        <v>31</v>
      </c>
      <c r="AB4975">
        <v>83.870999999999995</v>
      </c>
      <c r="AD4975">
        <f>IF(ISBLANK(Source[[#This Row],[CrosslistID]]),1,1/COUNTIFS(Source[CrosslistID],Source[[#This Row],[CrosslistID]],Source[TermDesc],Source[[#This Row],[TermDesc]]))</f>
        <v>1</v>
      </c>
      <c r="AG4975">
        <v>0</v>
      </c>
      <c r="AH4975">
        <v>83.870999999999995</v>
      </c>
      <c r="AI4975">
        <v>3.7330000000000001</v>
      </c>
      <c r="AJ4975">
        <v>3.7330000000000001</v>
      </c>
      <c r="AK4975">
        <v>0.33329999999999999</v>
      </c>
      <c r="AL49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75">
        <f>IF(AND(Source[[#This Row],[Credit_Noncredit]]="Noncredit",Source[[#This Row],[FTEF]]&gt;0),Source[[#This Row],[NC XLST FTES]]*525/(437.5*Source[[#This Row],[FTEF]]),0)</f>
        <v>0</v>
      </c>
      <c r="AN4975">
        <f>IF(Source[[#This Row],[Credit_Noncredit]]="Credit",Source[[#This Row],[Census Enrollment]],Source[[#This Row],[Noncredit Avg. Attendance]])</f>
        <v>28</v>
      </c>
    </row>
    <row r="4976" spans="1:40" x14ac:dyDescent="0.25">
      <c r="A4976" t="s">
        <v>1914</v>
      </c>
      <c r="B4976" t="s">
        <v>886</v>
      </c>
      <c r="C4976" t="s">
        <v>627</v>
      </c>
      <c r="D4976" t="s">
        <v>628</v>
      </c>
      <c r="E4976" s="4">
        <v>78688</v>
      </c>
      <c r="F4976" s="4" t="s">
        <v>629</v>
      </c>
      <c r="G4976" s="4" t="s">
        <v>1103</v>
      </c>
      <c r="H4976" t="str">
        <f>CONCATENATE(Source[[#This Row],[Subject]],TRIM(Source[[#This Row],[Course]]))</f>
        <v>ENGL1B</v>
      </c>
      <c r="I4976" t="str">
        <f>VLOOKUP(Source[[#This Row],[SubjCrse]],'Courses and Categories'!$E$2:$G$1816,3,FALSE)</f>
        <v>Credit General Education</v>
      </c>
      <c r="J4976">
        <v>13</v>
      </c>
      <c r="K4976" t="s">
        <v>1104</v>
      </c>
      <c r="L4976" t="s">
        <v>39</v>
      </c>
      <c r="M4976" t="s">
        <v>1088</v>
      </c>
      <c r="N4976" t="s">
        <v>105</v>
      </c>
      <c r="O4976">
        <v>1010</v>
      </c>
      <c r="P4976">
        <v>1200</v>
      </c>
      <c r="Q4976" t="s">
        <v>675</v>
      </c>
      <c r="R4976">
        <v>321</v>
      </c>
      <c r="S4976" t="s">
        <v>134</v>
      </c>
      <c r="T4976">
        <v>1</v>
      </c>
      <c r="U4976" s="1">
        <v>43694</v>
      </c>
      <c r="V4976" s="1">
        <v>43819</v>
      </c>
      <c r="W4976" t="s">
        <v>2394</v>
      </c>
      <c r="X4976" t="s">
        <v>1929</v>
      </c>
      <c r="Y4976">
        <v>29</v>
      </c>
      <c r="Z4976">
        <v>29</v>
      </c>
      <c r="AA4976">
        <v>31</v>
      </c>
      <c r="AB4976">
        <v>93.548400000000001</v>
      </c>
      <c r="AD4976">
        <f>IF(ISBLANK(Source[[#This Row],[CrosslistID]]),1,1/COUNTIFS(Source[CrosslistID],Source[[#This Row],[CrosslistID]],Source[TermDesc],Source[[#This Row],[TermDesc]]))</f>
        <v>1</v>
      </c>
      <c r="AG4976">
        <v>0</v>
      </c>
      <c r="AH4976">
        <v>93.548400000000001</v>
      </c>
      <c r="AI4976">
        <v>3.4670000000000001</v>
      </c>
      <c r="AJ4976">
        <v>3.867</v>
      </c>
      <c r="AK4976">
        <v>0.33329999999999999</v>
      </c>
      <c r="AL49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76">
        <f>IF(AND(Source[[#This Row],[Credit_Noncredit]]="Noncredit",Source[[#This Row],[FTEF]]&gt;0),Source[[#This Row],[NC XLST FTES]]*525/(437.5*Source[[#This Row],[FTEF]]),0)</f>
        <v>0</v>
      </c>
      <c r="AN4976">
        <f>IF(Source[[#This Row],[Credit_Noncredit]]="Credit",Source[[#This Row],[Census Enrollment]],Source[[#This Row],[Noncredit Avg. Attendance]])</f>
        <v>29</v>
      </c>
    </row>
    <row r="4977" spans="1:40" x14ac:dyDescent="0.25">
      <c r="A4977" t="s">
        <v>1914</v>
      </c>
      <c r="B4977" t="s">
        <v>886</v>
      </c>
      <c r="C4977" t="s">
        <v>627</v>
      </c>
      <c r="D4977" t="s">
        <v>628</v>
      </c>
      <c r="E4977" s="4">
        <v>74395</v>
      </c>
      <c r="F4977" s="4" t="s">
        <v>629</v>
      </c>
      <c r="G4977" s="4" t="s">
        <v>1103</v>
      </c>
      <c r="H4977" t="str">
        <f>CONCATENATE(Source[[#This Row],[Subject]],TRIM(Source[[#This Row],[Course]]))</f>
        <v>ENGL1B</v>
      </c>
      <c r="I4977" t="str">
        <f>VLOOKUP(Source[[#This Row],[SubjCrse]],'Courses and Categories'!$E$2:$G$1816,3,FALSE)</f>
        <v>Credit General Education</v>
      </c>
      <c r="J4977">
        <v>14</v>
      </c>
      <c r="K4977" t="s">
        <v>1104</v>
      </c>
      <c r="L4977" t="s">
        <v>39</v>
      </c>
      <c r="M4977" t="s">
        <v>1088</v>
      </c>
      <c r="N4977" t="s">
        <v>95</v>
      </c>
      <c r="O4977" t="s">
        <v>432</v>
      </c>
      <c r="P4977" t="s">
        <v>2444</v>
      </c>
      <c r="Q4977" t="s">
        <v>1984</v>
      </c>
      <c r="R4977" t="s">
        <v>2445</v>
      </c>
      <c r="S4977" t="s">
        <v>134</v>
      </c>
      <c r="T4977">
        <v>1</v>
      </c>
      <c r="U4977" s="1">
        <v>43694</v>
      </c>
      <c r="V4977" s="1">
        <v>43819</v>
      </c>
      <c r="W4977" t="s">
        <v>2446</v>
      </c>
      <c r="X4977" t="s">
        <v>1929</v>
      </c>
      <c r="Y4977">
        <v>30</v>
      </c>
      <c r="Z4977">
        <v>27</v>
      </c>
      <c r="AA4977">
        <v>31</v>
      </c>
      <c r="AB4977">
        <v>87.096800000000002</v>
      </c>
      <c r="AD4977">
        <f>IF(ISBLANK(Source[[#This Row],[CrosslistID]]),1,1/COUNTIFS(Source[CrosslistID],Source[[#This Row],[CrosslistID]],Source[TermDesc],Source[[#This Row],[TermDesc]]))</f>
        <v>1</v>
      </c>
      <c r="AG4977">
        <v>0</v>
      </c>
      <c r="AH4977">
        <v>87.096800000000002</v>
      </c>
      <c r="AI4977">
        <v>3.867</v>
      </c>
      <c r="AJ4977">
        <v>4.0003000000000002</v>
      </c>
      <c r="AK4977">
        <v>0.33329999999999999</v>
      </c>
      <c r="AL49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77">
        <f>IF(AND(Source[[#This Row],[Credit_Noncredit]]="Noncredit",Source[[#This Row],[FTEF]]&gt;0),Source[[#This Row],[NC XLST FTES]]*525/(437.5*Source[[#This Row],[FTEF]]),0)</f>
        <v>0</v>
      </c>
      <c r="AN4977">
        <f>IF(Source[[#This Row],[Credit_Noncredit]]="Credit",Source[[#This Row],[Census Enrollment]],Source[[#This Row],[Noncredit Avg. Attendance]])</f>
        <v>30</v>
      </c>
    </row>
    <row r="4978" spans="1:40" x14ac:dyDescent="0.25">
      <c r="A4978" t="s">
        <v>1914</v>
      </c>
      <c r="B4978" t="s">
        <v>886</v>
      </c>
      <c r="C4978" t="s">
        <v>627</v>
      </c>
      <c r="D4978" t="s">
        <v>628</v>
      </c>
      <c r="E4978" s="4">
        <v>74639</v>
      </c>
      <c r="F4978" s="4" t="s">
        <v>629</v>
      </c>
      <c r="G4978" s="4" t="s">
        <v>1103</v>
      </c>
      <c r="H4978" t="str">
        <f>CONCATENATE(Source[[#This Row],[Subject]],TRIM(Source[[#This Row],[Course]]))</f>
        <v>ENGL1B</v>
      </c>
      <c r="I4978" t="str">
        <f>VLOOKUP(Source[[#This Row],[SubjCrse]],'Courses and Categories'!$E$2:$G$1816,3,FALSE)</f>
        <v>Credit General Education</v>
      </c>
      <c r="J4978">
        <v>16</v>
      </c>
      <c r="K4978" t="s">
        <v>1104</v>
      </c>
      <c r="L4978" t="s">
        <v>39</v>
      </c>
      <c r="M4978" t="s">
        <v>1088</v>
      </c>
      <c r="N4978" t="s">
        <v>105</v>
      </c>
      <c r="O4978">
        <v>1210</v>
      </c>
      <c r="P4978">
        <v>1400</v>
      </c>
      <c r="Q4978" t="s">
        <v>422</v>
      </c>
      <c r="R4978">
        <v>205</v>
      </c>
      <c r="S4978" t="s">
        <v>134</v>
      </c>
      <c r="T4978">
        <v>1</v>
      </c>
      <c r="U4978" s="1">
        <v>43694</v>
      </c>
      <c r="V4978" s="1">
        <v>43819</v>
      </c>
      <c r="W4978" t="s">
        <v>2447</v>
      </c>
      <c r="X4978" t="s">
        <v>1929</v>
      </c>
      <c r="Y4978">
        <v>26</v>
      </c>
      <c r="Z4978">
        <v>25</v>
      </c>
      <c r="AA4978">
        <v>31</v>
      </c>
      <c r="AB4978">
        <v>80.645200000000003</v>
      </c>
      <c r="AD4978">
        <f>IF(ISBLANK(Source[[#This Row],[CrosslistID]]),1,1/COUNTIFS(Source[CrosslistID],Source[[#This Row],[CrosslistID]],Source[TermDesc],Source[[#This Row],[TermDesc]]))</f>
        <v>1</v>
      </c>
      <c r="AG4978">
        <v>0</v>
      </c>
      <c r="AH4978">
        <v>80.645200000000003</v>
      </c>
      <c r="AI4978">
        <v>3.4670000000000001</v>
      </c>
      <c r="AJ4978">
        <v>3.4670000000000001</v>
      </c>
      <c r="AK4978">
        <v>0.33329999999999999</v>
      </c>
      <c r="AL49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78">
        <f>IF(AND(Source[[#This Row],[Credit_Noncredit]]="Noncredit",Source[[#This Row],[FTEF]]&gt;0),Source[[#This Row],[NC XLST FTES]]*525/(437.5*Source[[#This Row],[FTEF]]),0)</f>
        <v>0</v>
      </c>
      <c r="AN4978">
        <f>IF(Source[[#This Row],[Credit_Noncredit]]="Credit",Source[[#This Row],[Census Enrollment]],Source[[#This Row],[Noncredit Avg. Attendance]])</f>
        <v>26</v>
      </c>
    </row>
    <row r="4979" spans="1:40" x14ac:dyDescent="0.25">
      <c r="A4979" t="s">
        <v>1914</v>
      </c>
      <c r="B4979" t="s">
        <v>886</v>
      </c>
      <c r="C4979" t="s">
        <v>627</v>
      </c>
      <c r="D4979" t="s">
        <v>628</v>
      </c>
      <c r="E4979" s="4">
        <v>70839</v>
      </c>
      <c r="F4979" s="4" t="s">
        <v>629</v>
      </c>
      <c r="G4979" s="4" t="s">
        <v>1103</v>
      </c>
      <c r="H4979" t="str">
        <f>CONCATENATE(Source[[#This Row],[Subject]],TRIM(Source[[#This Row],[Course]]))</f>
        <v>ENGL1B</v>
      </c>
      <c r="I4979" t="str">
        <f>VLOOKUP(Source[[#This Row],[SubjCrse]],'Courses and Categories'!$E$2:$G$1816,3,FALSE)</f>
        <v>Credit General Education</v>
      </c>
      <c r="J4979">
        <v>21</v>
      </c>
      <c r="K4979" t="s">
        <v>1104</v>
      </c>
      <c r="L4979" t="s">
        <v>39</v>
      </c>
      <c r="M4979" t="s">
        <v>1088</v>
      </c>
      <c r="N4979" t="s">
        <v>105</v>
      </c>
      <c r="O4979">
        <v>1210</v>
      </c>
      <c r="P4979">
        <v>1400</v>
      </c>
      <c r="Q4979" t="s">
        <v>233</v>
      </c>
      <c r="R4979">
        <v>307</v>
      </c>
      <c r="S4979" t="s">
        <v>134</v>
      </c>
      <c r="T4979">
        <v>1</v>
      </c>
      <c r="U4979" s="1">
        <v>43694</v>
      </c>
      <c r="V4979" s="1">
        <v>43819</v>
      </c>
      <c r="W4979" t="s">
        <v>2378</v>
      </c>
      <c r="X4979" t="s">
        <v>1929</v>
      </c>
      <c r="Y4979">
        <v>28</v>
      </c>
      <c r="Z4979">
        <v>24</v>
      </c>
      <c r="AA4979">
        <v>31</v>
      </c>
      <c r="AB4979">
        <v>77.419399999999996</v>
      </c>
      <c r="AD4979">
        <f>IF(ISBLANK(Source[[#This Row],[CrosslistID]]),1,1/COUNTIFS(Source[CrosslistID],Source[[#This Row],[CrosslistID]],Source[TermDesc],Source[[#This Row],[TermDesc]]))</f>
        <v>1</v>
      </c>
      <c r="AG4979">
        <v>0</v>
      </c>
      <c r="AH4979">
        <v>77.419399999999996</v>
      </c>
      <c r="AI4979">
        <v>3.4670000000000001</v>
      </c>
      <c r="AJ4979">
        <v>3.7336999999999998</v>
      </c>
      <c r="AK4979">
        <v>0.33329999999999999</v>
      </c>
      <c r="AL49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79">
        <f>IF(AND(Source[[#This Row],[Credit_Noncredit]]="Noncredit",Source[[#This Row],[FTEF]]&gt;0),Source[[#This Row],[NC XLST FTES]]*525/(437.5*Source[[#This Row],[FTEF]]),0)</f>
        <v>0</v>
      </c>
      <c r="AN4979">
        <f>IF(Source[[#This Row],[Credit_Noncredit]]="Credit",Source[[#This Row],[Census Enrollment]],Source[[#This Row],[Noncredit Avg. Attendance]])</f>
        <v>28</v>
      </c>
    </row>
    <row r="4980" spans="1:40" x14ac:dyDescent="0.25">
      <c r="A4980" t="s">
        <v>1914</v>
      </c>
      <c r="B4980" t="s">
        <v>886</v>
      </c>
      <c r="C4980" t="s">
        <v>627</v>
      </c>
      <c r="D4980" t="s">
        <v>628</v>
      </c>
      <c r="E4980" s="4">
        <v>75341</v>
      </c>
      <c r="F4980" s="4" t="s">
        <v>629</v>
      </c>
      <c r="G4980" s="4" t="s">
        <v>1103</v>
      </c>
      <c r="H4980" t="str">
        <f>CONCATENATE(Source[[#This Row],[Subject]],TRIM(Source[[#This Row],[Course]]))</f>
        <v>ENGL1B</v>
      </c>
      <c r="I4980" t="str">
        <f>VLOOKUP(Source[[#This Row],[SubjCrse]],'Courses and Categories'!$E$2:$G$1816,3,FALSE)</f>
        <v>Credit General Education</v>
      </c>
      <c r="J4980">
        <v>24</v>
      </c>
      <c r="K4980" t="s">
        <v>1104</v>
      </c>
      <c r="L4980" t="s">
        <v>39</v>
      </c>
      <c r="M4980" t="s">
        <v>1088</v>
      </c>
      <c r="N4980" t="s">
        <v>105</v>
      </c>
      <c r="O4980">
        <v>1410</v>
      </c>
      <c r="P4980">
        <v>1600</v>
      </c>
      <c r="Q4980" t="s">
        <v>240</v>
      </c>
      <c r="R4980">
        <v>266</v>
      </c>
      <c r="S4980" t="s">
        <v>134</v>
      </c>
      <c r="T4980">
        <v>1</v>
      </c>
      <c r="U4980" s="1">
        <v>43694</v>
      </c>
      <c r="V4980" s="1">
        <v>43819</v>
      </c>
      <c r="W4980" t="s">
        <v>2398</v>
      </c>
      <c r="X4980" t="s">
        <v>1929</v>
      </c>
      <c r="Y4980">
        <v>25</v>
      </c>
      <c r="Z4980">
        <v>23</v>
      </c>
      <c r="AA4980">
        <v>31</v>
      </c>
      <c r="AB4980">
        <v>74.1935</v>
      </c>
      <c r="AD4980">
        <f>IF(ISBLANK(Source[[#This Row],[CrosslistID]]),1,1/COUNTIFS(Source[CrosslistID],Source[[#This Row],[CrosslistID]],Source[TermDesc],Source[[#This Row],[TermDesc]]))</f>
        <v>1</v>
      </c>
      <c r="AG4980">
        <v>0</v>
      </c>
      <c r="AH4980">
        <v>74.1935</v>
      </c>
      <c r="AI4980">
        <v>3.2</v>
      </c>
      <c r="AJ4980">
        <v>3.3332999999999999</v>
      </c>
      <c r="AK4980">
        <v>0.33329999999999999</v>
      </c>
      <c r="AL49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80">
        <f>IF(AND(Source[[#This Row],[Credit_Noncredit]]="Noncredit",Source[[#This Row],[FTEF]]&gt;0),Source[[#This Row],[NC XLST FTES]]*525/(437.5*Source[[#This Row],[FTEF]]),0)</f>
        <v>0</v>
      </c>
      <c r="AN4980">
        <f>IF(Source[[#This Row],[Credit_Noncredit]]="Credit",Source[[#This Row],[Census Enrollment]],Source[[#This Row],[Noncredit Avg. Attendance]])</f>
        <v>25</v>
      </c>
    </row>
    <row r="4981" spans="1:40" x14ac:dyDescent="0.25">
      <c r="A4981" t="s">
        <v>1914</v>
      </c>
      <c r="B4981" t="s">
        <v>886</v>
      </c>
      <c r="C4981" t="s">
        <v>627</v>
      </c>
      <c r="D4981" t="s">
        <v>628</v>
      </c>
      <c r="E4981" s="4">
        <v>70835</v>
      </c>
      <c r="F4981" s="4" t="s">
        <v>629</v>
      </c>
      <c r="G4981" s="4" t="s">
        <v>1103</v>
      </c>
      <c r="H4981" t="str">
        <f>CONCATENATE(Source[[#This Row],[Subject]],TRIM(Source[[#This Row],[Course]]))</f>
        <v>ENGL1B</v>
      </c>
      <c r="I4981" t="str">
        <f>VLOOKUP(Source[[#This Row],[SubjCrse]],'Courses and Categories'!$E$2:$G$1816,3,FALSE)</f>
        <v>Credit General Education</v>
      </c>
      <c r="J4981">
        <v>26</v>
      </c>
      <c r="K4981" t="s">
        <v>1104</v>
      </c>
      <c r="L4981" t="s">
        <v>39</v>
      </c>
      <c r="M4981" t="s">
        <v>1088</v>
      </c>
      <c r="N4981" t="s">
        <v>59</v>
      </c>
      <c r="O4981">
        <v>810</v>
      </c>
      <c r="P4981">
        <v>1000</v>
      </c>
      <c r="Q4981" t="s">
        <v>420</v>
      </c>
      <c r="R4981">
        <v>184</v>
      </c>
      <c r="S4981" t="s">
        <v>134</v>
      </c>
      <c r="T4981">
        <v>1</v>
      </c>
      <c r="U4981" s="1">
        <v>43694</v>
      </c>
      <c r="V4981" s="1">
        <v>43819</v>
      </c>
      <c r="W4981" t="s">
        <v>2373</v>
      </c>
      <c r="X4981" t="s">
        <v>1929</v>
      </c>
      <c r="Y4981">
        <v>33</v>
      </c>
      <c r="Z4981">
        <v>31</v>
      </c>
      <c r="AA4981">
        <v>31</v>
      </c>
      <c r="AB4981">
        <v>100</v>
      </c>
      <c r="AD4981">
        <f>IF(ISBLANK(Source[[#This Row],[CrosslistID]]),1,1/COUNTIFS(Source[CrosslistID],Source[[#This Row],[CrosslistID]],Source[TermDesc],Source[[#This Row],[TermDesc]]))</f>
        <v>1</v>
      </c>
      <c r="AG4981">
        <v>0</v>
      </c>
      <c r="AH4981">
        <v>100</v>
      </c>
      <c r="AI4981">
        <v>4</v>
      </c>
      <c r="AJ4981">
        <v>4.4000000000000004</v>
      </c>
      <c r="AK4981">
        <v>0.33329999999999999</v>
      </c>
      <c r="AL49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81">
        <f>IF(AND(Source[[#This Row],[Credit_Noncredit]]="Noncredit",Source[[#This Row],[FTEF]]&gt;0),Source[[#This Row],[NC XLST FTES]]*525/(437.5*Source[[#This Row],[FTEF]]),0)</f>
        <v>0</v>
      </c>
      <c r="AN4981">
        <f>IF(Source[[#This Row],[Credit_Noncredit]]="Credit",Source[[#This Row],[Census Enrollment]],Source[[#This Row],[Noncredit Avg. Attendance]])</f>
        <v>33</v>
      </c>
    </row>
    <row r="4982" spans="1:40" x14ac:dyDescent="0.25">
      <c r="A4982" t="s">
        <v>1914</v>
      </c>
      <c r="B4982" t="s">
        <v>886</v>
      </c>
      <c r="C4982" t="s">
        <v>627</v>
      </c>
      <c r="D4982" t="s">
        <v>628</v>
      </c>
      <c r="E4982" s="4">
        <v>74394</v>
      </c>
      <c r="F4982" s="4" t="s">
        <v>629</v>
      </c>
      <c r="G4982" s="4" t="s">
        <v>1103</v>
      </c>
      <c r="H4982" t="str">
        <f>CONCATENATE(Source[[#This Row],[Subject]],TRIM(Source[[#This Row],[Course]]))</f>
        <v>ENGL1B</v>
      </c>
      <c r="I4982" t="str">
        <f>VLOOKUP(Source[[#This Row],[SubjCrse]],'Courses and Categories'!$E$2:$G$1816,3,FALSE)</f>
        <v>Credit General Education</v>
      </c>
      <c r="J4982">
        <v>28</v>
      </c>
      <c r="K4982" t="s">
        <v>1104</v>
      </c>
      <c r="L4982" t="s">
        <v>39</v>
      </c>
      <c r="M4982" t="s">
        <v>1088</v>
      </c>
      <c r="N4982" t="s">
        <v>59</v>
      </c>
      <c r="O4982">
        <v>810</v>
      </c>
      <c r="P4982">
        <v>1000</v>
      </c>
      <c r="Q4982" t="s">
        <v>850</v>
      </c>
      <c r="R4982">
        <v>411</v>
      </c>
      <c r="S4982" t="s">
        <v>134</v>
      </c>
      <c r="T4982">
        <v>1</v>
      </c>
      <c r="U4982" s="1">
        <v>43694</v>
      </c>
      <c r="V4982" s="1">
        <v>43819</v>
      </c>
      <c r="W4982" t="s">
        <v>1106</v>
      </c>
      <c r="X4982" t="s">
        <v>1929</v>
      </c>
      <c r="Y4982">
        <v>28</v>
      </c>
      <c r="Z4982">
        <v>23</v>
      </c>
      <c r="AA4982">
        <v>31</v>
      </c>
      <c r="AB4982">
        <v>74.1935</v>
      </c>
      <c r="AD4982">
        <f>IF(ISBLANK(Source[[#This Row],[CrosslistID]]),1,1/COUNTIFS(Source[CrosslistID],Source[[#This Row],[CrosslistID]],Source[TermDesc],Source[[#This Row],[TermDesc]]))</f>
        <v>1</v>
      </c>
      <c r="AG4982">
        <v>0</v>
      </c>
      <c r="AH4982">
        <v>74.1935</v>
      </c>
      <c r="AI4982">
        <v>3.2</v>
      </c>
      <c r="AJ4982">
        <v>3.7332999999999998</v>
      </c>
      <c r="AK4982">
        <v>0.33329999999999999</v>
      </c>
      <c r="AL49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82">
        <f>IF(AND(Source[[#This Row],[Credit_Noncredit]]="Noncredit",Source[[#This Row],[FTEF]]&gt;0),Source[[#This Row],[NC XLST FTES]]*525/(437.5*Source[[#This Row],[FTEF]]),0)</f>
        <v>0</v>
      </c>
      <c r="AN4982">
        <f>IF(Source[[#This Row],[Credit_Noncredit]]="Credit",Source[[#This Row],[Census Enrollment]],Source[[#This Row],[Noncredit Avg. Attendance]])</f>
        <v>28</v>
      </c>
    </row>
    <row r="4983" spans="1:40" x14ac:dyDescent="0.25">
      <c r="A4983" t="s">
        <v>1914</v>
      </c>
      <c r="B4983" t="s">
        <v>886</v>
      </c>
      <c r="C4983" t="s">
        <v>627</v>
      </c>
      <c r="D4983" t="s">
        <v>628</v>
      </c>
      <c r="E4983" s="4">
        <v>74633</v>
      </c>
      <c r="F4983" s="4" t="s">
        <v>629</v>
      </c>
      <c r="G4983" s="4" t="s">
        <v>1103</v>
      </c>
      <c r="H4983" t="str">
        <f>CONCATENATE(Source[[#This Row],[Subject]],TRIM(Source[[#This Row],[Course]]))</f>
        <v>ENGL1B</v>
      </c>
      <c r="I4983" t="str">
        <f>VLOOKUP(Source[[#This Row],[SubjCrse]],'Courses and Categories'!$E$2:$G$1816,3,FALSE)</f>
        <v>Credit General Education</v>
      </c>
      <c r="J4983">
        <v>30</v>
      </c>
      <c r="K4983" t="s">
        <v>1104</v>
      </c>
      <c r="L4983" t="s">
        <v>39</v>
      </c>
      <c r="M4983" t="s">
        <v>1088</v>
      </c>
      <c r="N4983" t="s">
        <v>59</v>
      </c>
      <c r="O4983">
        <v>1010</v>
      </c>
      <c r="P4983">
        <v>1200</v>
      </c>
      <c r="Q4983" t="s">
        <v>850</v>
      </c>
      <c r="R4983">
        <v>551</v>
      </c>
      <c r="S4983" t="s">
        <v>134</v>
      </c>
      <c r="T4983">
        <v>1</v>
      </c>
      <c r="U4983" s="1">
        <v>43694</v>
      </c>
      <c r="V4983" s="1">
        <v>43819</v>
      </c>
      <c r="W4983" t="s">
        <v>2384</v>
      </c>
      <c r="X4983" t="s">
        <v>1929</v>
      </c>
      <c r="Y4983">
        <v>32</v>
      </c>
      <c r="Z4983">
        <v>31</v>
      </c>
      <c r="AA4983">
        <v>31</v>
      </c>
      <c r="AB4983">
        <v>100</v>
      </c>
      <c r="AD4983">
        <f>IF(ISBLANK(Source[[#This Row],[CrosslistID]]),1,1/COUNTIFS(Source[CrosslistID],Source[[#This Row],[CrosslistID]],Source[TermDesc],Source[[#This Row],[TermDesc]]))</f>
        <v>1</v>
      </c>
      <c r="AG4983">
        <v>0</v>
      </c>
      <c r="AH4983">
        <v>100</v>
      </c>
      <c r="AI4983">
        <v>3.7330000000000001</v>
      </c>
      <c r="AJ4983">
        <v>4.2663000000000002</v>
      </c>
      <c r="AK4983">
        <v>0.33329999999999999</v>
      </c>
      <c r="AL49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83">
        <f>IF(AND(Source[[#This Row],[Credit_Noncredit]]="Noncredit",Source[[#This Row],[FTEF]]&gt;0),Source[[#This Row],[NC XLST FTES]]*525/(437.5*Source[[#This Row],[FTEF]]),0)</f>
        <v>0</v>
      </c>
      <c r="AN4983">
        <f>IF(Source[[#This Row],[Credit_Noncredit]]="Credit",Source[[#This Row],[Census Enrollment]],Source[[#This Row],[Noncredit Avg. Attendance]])</f>
        <v>32</v>
      </c>
    </row>
    <row r="4984" spans="1:40" x14ac:dyDescent="0.25">
      <c r="A4984" t="s">
        <v>1914</v>
      </c>
      <c r="B4984" t="s">
        <v>886</v>
      </c>
      <c r="C4984" t="s">
        <v>627</v>
      </c>
      <c r="D4984" t="s">
        <v>628</v>
      </c>
      <c r="E4984" s="4">
        <v>70832</v>
      </c>
      <c r="F4984" s="4" t="s">
        <v>629</v>
      </c>
      <c r="G4984" s="4" t="s">
        <v>1103</v>
      </c>
      <c r="H4984" t="str">
        <f>CONCATENATE(Source[[#This Row],[Subject]],TRIM(Source[[#This Row],[Course]]))</f>
        <v>ENGL1B</v>
      </c>
      <c r="I4984" t="str">
        <f>VLOOKUP(Source[[#This Row],[SubjCrse]],'Courses and Categories'!$E$2:$G$1816,3,FALSE)</f>
        <v>Credit General Education</v>
      </c>
      <c r="J4984">
        <v>34</v>
      </c>
      <c r="K4984" t="s">
        <v>1104</v>
      </c>
      <c r="L4984" t="s">
        <v>39</v>
      </c>
      <c r="M4984" t="s">
        <v>1088</v>
      </c>
      <c r="N4984" t="s">
        <v>59</v>
      </c>
      <c r="O4984">
        <v>1010</v>
      </c>
      <c r="P4984">
        <v>1200</v>
      </c>
      <c r="Q4984" t="s">
        <v>850</v>
      </c>
      <c r="R4984">
        <v>611</v>
      </c>
      <c r="S4984" t="s">
        <v>134</v>
      </c>
      <c r="T4984">
        <v>1</v>
      </c>
      <c r="U4984" s="1">
        <v>43694</v>
      </c>
      <c r="V4984" s="1">
        <v>43819</v>
      </c>
      <c r="W4984" t="s">
        <v>2389</v>
      </c>
      <c r="X4984" t="s">
        <v>1929</v>
      </c>
      <c r="Y4984">
        <v>32</v>
      </c>
      <c r="Z4984">
        <v>31</v>
      </c>
      <c r="AA4984">
        <v>31</v>
      </c>
      <c r="AB4984">
        <v>100</v>
      </c>
      <c r="AD4984">
        <f>IF(ISBLANK(Source[[#This Row],[CrosslistID]]),1,1/COUNTIFS(Source[CrosslistID],Source[[#This Row],[CrosslistID]],Source[TermDesc],Source[[#This Row],[TermDesc]]))</f>
        <v>1</v>
      </c>
      <c r="AG4984">
        <v>0</v>
      </c>
      <c r="AH4984">
        <v>100</v>
      </c>
      <c r="AI4984">
        <v>3.6</v>
      </c>
      <c r="AJ4984">
        <v>4.2667000000000002</v>
      </c>
      <c r="AK4984">
        <v>0.33329999999999999</v>
      </c>
      <c r="AL49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84">
        <f>IF(AND(Source[[#This Row],[Credit_Noncredit]]="Noncredit",Source[[#This Row],[FTEF]]&gt;0),Source[[#This Row],[NC XLST FTES]]*525/(437.5*Source[[#This Row],[FTEF]]),0)</f>
        <v>0</v>
      </c>
      <c r="AN4984">
        <f>IF(Source[[#This Row],[Credit_Noncredit]]="Credit",Source[[#This Row],[Census Enrollment]],Source[[#This Row],[Noncredit Avg. Attendance]])</f>
        <v>32</v>
      </c>
    </row>
    <row r="4985" spans="1:40" x14ac:dyDescent="0.25">
      <c r="A4985" t="s">
        <v>1914</v>
      </c>
      <c r="B4985" t="s">
        <v>886</v>
      </c>
      <c r="C4985" t="s">
        <v>627</v>
      </c>
      <c r="D4985" t="s">
        <v>628</v>
      </c>
      <c r="E4985" s="4">
        <v>77029</v>
      </c>
      <c r="F4985" s="4" t="s">
        <v>629</v>
      </c>
      <c r="G4985" s="4" t="s">
        <v>1103</v>
      </c>
      <c r="H4985" t="str">
        <f>CONCATENATE(Source[[#This Row],[Subject]],TRIM(Source[[#This Row],[Course]]))</f>
        <v>ENGL1B</v>
      </c>
      <c r="I4985" t="str">
        <f>VLOOKUP(Source[[#This Row],[SubjCrse]],'Courses and Categories'!$E$2:$G$1816,3,FALSE)</f>
        <v>Credit General Education</v>
      </c>
      <c r="J4985">
        <v>36</v>
      </c>
      <c r="K4985" t="s">
        <v>1104</v>
      </c>
      <c r="L4985" t="s">
        <v>39</v>
      </c>
      <c r="M4985" t="s">
        <v>1088</v>
      </c>
      <c r="N4985" t="s">
        <v>59</v>
      </c>
      <c r="O4985">
        <v>1010</v>
      </c>
      <c r="P4985">
        <v>1200</v>
      </c>
      <c r="Q4985" t="s">
        <v>422</v>
      </c>
      <c r="R4985">
        <v>205</v>
      </c>
      <c r="S4985" t="s">
        <v>134</v>
      </c>
      <c r="T4985">
        <v>1</v>
      </c>
      <c r="U4985" s="1">
        <v>43694</v>
      </c>
      <c r="V4985" s="1">
        <v>43819</v>
      </c>
      <c r="W4985" t="s">
        <v>2442</v>
      </c>
      <c r="X4985" t="s">
        <v>1929</v>
      </c>
      <c r="Y4985">
        <v>21</v>
      </c>
      <c r="Z4985">
        <v>18</v>
      </c>
      <c r="AA4985">
        <v>26</v>
      </c>
      <c r="AB4985">
        <v>69.230800000000002</v>
      </c>
      <c r="AD4985">
        <f>IF(ISBLANK(Source[[#This Row],[CrosslistID]]),1,1/COUNTIFS(Source[CrosslistID],Source[[#This Row],[CrosslistID]],Source[TermDesc],Source[[#This Row],[TermDesc]]))</f>
        <v>1</v>
      </c>
      <c r="AG4985">
        <v>0</v>
      </c>
      <c r="AH4985">
        <v>69.230800000000002</v>
      </c>
      <c r="AI4985">
        <v>2.8</v>
      </c>
      <c r="AJ4985">
        <v>2.8</v>
      </c>
      <c r="AK4985">
        <v>0.33329999999999999</v>
      </c>
      <c r="AL49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85">
        <f>IF(AND(Source[[#This Row],[Credit_Noncredit]]="Noncredit",Source[[#This Row],[FTEF]]&gt;0),Source[[#This Row],[NC XLST FTES]]*525/(437.5*Source[[#This Row],[FTEF]]),0)</f>
        <v>0</v>
      </c>
      <c r="AN4985">
        <f>IF(Source[[#This Row],[Credit_Noncredit]]="Credit",Source[[#This Row],[Census Enrollment]],Source[[#This Row],[Noncredit Avg. Attendance]])</f>
        <v>21</v>
      </c>
    </row>
    <row r="4986" spans="1:40" x14ac:dyDescent="0.25">
      <c r="A4986" t="s">
        <v>1914</v>
      </c>
      <c r="B4986" t="s">
        <v>886</v>
      </c>
      <c r="C4986" t="s">
        <v>627</v>
      </c>
      <c r="D4986" t="s">
        <v>628</v>
      </c>
      <c r="E4986" s="4">
        <v>70838</v>
      </c>
      <c r="F4986" s="4" t="s">
        <v>629</v>
      </c>
      <c r="G4986" s="4" t="s">
        <v>1103</v>
      </c>
      <c r="H4986" t="str">
        <f>CONCATENATE(Source[[#This Row],[Subject]],TRIM(Source[[#This Row],[Course]]))</f>
        <v>ENGL1B</v>
      </c>
      <c r="I4986" t="str">
        <f>VLOOKUP(Source[[#This Row],[SubjCrse]],'Courses and Categories'!$E$2:$G$1816,3,FALSE)</f>
        <v>Credit General Education</v>
      </c>
      <c r="J4986">
        <v>40</v>
      </c>
      <c r="K4986" t="s">
        <v>1104</v>
      </c>
      <c r="L4986" t="s">
        <v>39</v>
      </c>
      <c r="M4986" t="s">
        <v>1088</v>
      </c>
      <c r="N4986" t="s">
        <v>59</v>
      </c>
      <c r="O4986">
        <v>1210</v>
      </c>
      <c r="P4986">
        <v>1400</v>
      </c>
      <c r="Q4986" t="s">
        <v>238</v>
      </c>
      <c r="R4986">
        <v>704</v>
      </c>
      <c r="S4986" t="s">
        <v>134</v>
      </c>
      <c r="T4986">
        <v>1</v>
      </c>
      <c r="U4986" s="1">
        <v>43694</v>
      </c>
      <c r="V4986" s="1">
        <v>43819</v>
      </c>
      <c r="W4986" t="s">
        <v>1108</v>
      </c>
      <c r="X4986" t="s">
        <v>1929</v>
      </c>
      <c r="Y4986">
        <v>30</v>
      </c>
      <c r="Z4986">
        <v>28</v>
      </c>
      <c r="AA4986">
        <v>31</v>
      </c>
      <c r="AB4986">
        <v>90.322599999999994</v>
      </c>
      <c r="AD4986">
        <f>IF(ISBLANK(Source[[#This Row],[CrosslistID]]),1,1/COUNTIFS(Source[CrosslistID],Source[[#This Row],[CrosslistID]],Source[TermDesc],Source[[#This Row],[TermDesc]]))</f>
        <v>1</v>
      </c>
      <c r="AG4986">
        <v>0</v>
      </c>
      <c r="AH4986">
        <v>90.322599999999994</v>
      </c>
      <c r="AI4986">
        <v>3.867</v>
      </c>
      <c r="AJ4986">
        <v>4.0003000000000002</v>
      </c>
      <c r="AK4986">
        <v>0.33329999999999999</v>
      </c>
      <c r="AL49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86">
        <f>IF(AND(Source[[#This Row],[Credit_Noncredit]]="Noncredit",Source[[#This Row],[FTEF]]&gt;0),Source[[#This Row],[NC XLST FTES]]*525/(437.5*Source[[#This Row],[FTEF]]),0)</f>
        <v>0</v>
      </c>
      <c r="AN4986">
        <f>IF(Source[[#This Row],[Credit_Noncredit]]="Credit",Source[[#This Row],[Census Enrollment]],Source[[#This Row],[Noncredit Avg. Attendance]])</f>
        <v>30</v>
      </c>
    </row>
    <row r="4987" spans="1:40" x14ac:dyDescent="0.25">
      <c r="A4987" t="s">
        <v>1914</v>
      </c>
      <c r="B4987" t="s">
        <v>886</v>
      </c>
      <c r="C4987" t="s">
        <v>627</v>
      </c>
      <c r="D4987" t="s">
        <v>628</v>
      </c>
      <c r="E4987" s="4">
        <v>70840</v>
      </c>
      <c r="F4987" s="4" t="s">
        <v>629</v>
      </c>
      <c r="G4987" s="4" t="s">
        <v>1103</v>
      </c>
      <c r="H4987" t="str">
        <f>CONCATENATE(Source[[#This Row],[Subject]],TRIM(Source[[#This Row],[Course]]))</f>
        <v>ENGL1B</v>
      </c>
      <c r="I4987" t="str">
        <f>VLOOKUP(Source[[#This Row],[SubjCrse]],'Courses and Categories'!$E$2:$G$1816,3,FALSE)</f>
        <v>Credit General Education</v>
      </c>
      <c r="J4987">
        <v>42</v>
      </c>
      <c r="K4987" t="s">
        <v>1104</v>
      </c>
      <c r="L4987" t="s">
        <v>39</v>
      </c>
      <c r="M4987" t="s">
        <v>1088</v>
      </c>
      <c r="N4987" t="s">
        <v>59</v>
      </c>
      <c r="O4987">
        <v>1210</v>
      </c>
      <c r="P4987">
        <v>1400</v>
      </c>
      <c r="Q4987" t="s">
        <v>233</v>
      </c>
      <c r="R4987">
        <v>314</v>
      </c>
      <c r="S4987" t="s">
        <v>134</v>
      </c>
      <c r="T4987">
        <v>1</v>
      </c>
      <c r="U4987" s="1">
        <v>43694</v>
      </c>
      <c r="V4987" s="1">
        <v>43819</v>
      </c>
      <c r="W4987" t="s">
        <v>2384</v>
      </c>
      <c r="X4987" t="s">
        <v>1929</v>
      </c>
      <c r="Y4987">
        <v>31</v>
      </c>
      <c r="Z4987">
        <v>29</v>
      </c>
      <c r="AA4987">
        <v>31</v>
      </c>
      <c r="AB4987">
        <v>93.548400000000001</v>
      </c>
      <c r="AD4987">
        <f>IF(ISBLANK(Source[[#This Row],[CrosslistID]]),1,1/COUNTIFS(Source[CrosslistID],Source[[#This Row],[CrosslistID]],Source[TermDesc],Source[[#This Row],[TermDesc]]))</f>
        <v>1</v>
      </c>
      <c r="AG4987">
        <v>0</v>
      </c>
      <c r="AH4987">
        <v>93.548400000000001</v>
      </c>
      <c r="AI4987">
        <v>3.867</v>
      </c>
      <c r="AJ4987">
        <v>4.1337000000000002</v>
      </c>
      <c r="AK4987">
        <v>0.33329999999999999</v>
      </c>
      <c r="AL49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87">
        <f>IF(AND(Source[[#This Row],[Credit_Noncredit]]="Noncredit",Source[[#This Row],[FTEF]]&gt;0),Source[[#This Row],[NC XLST FTES]]*525/(437.5*Source[[#This Row],[FTEF]]),0)</f>
        <v>0</v>
      </c>
      <c r="AN4987">
        <f>IF(Source[[#This Row],[Credit_Noncredit]]="Credit",Source[[#This Row],[Census Enrollment]],Source[[#This Row],[Noncredit Avg. Attendance]])</f>
        <v>31</v>
      </c>
    </row>
    <row r="4988" spans="1:40" x14ac:dyDescent="0.25">
      <c r="A4988" t="s">
        <v>1914</v>
      </c>
      <c r="B4988" t="s">
        <v>886</v>
      </c>
      <c r="C4988" t="s">
        <v>627</v>
      </c>
      <c r="D4988" t="s">
        <v>628</v>
      </c>
      <c r="E4988" s="4">
        <v>73138</v>
      </c>
      <c r="F4988" s="4" t="s">
        <v>629</v>
      </c>
      <c r="G4988" s="4" t="s">
        <v>1103</v>
      </c>
      <c r="H4988" t="str">
        <f>CONCATENATE(Source[[#This Row],[Subject]],TRIM(Source[[#This Row],[Course]]))</f>
        <v>ENGL1B</v>
      </c>
      <c r="I4988" t="str">
        <f>VLOOKUP(Source[[#This Row],[SubjCrse]],'Courses and Categories'!$E$2:$G$1816,3,FALSE)</f>
        <v>Credit General Education</v>
      </c>
      <c r="J4988">
        <v>44</v>
      </c>
      <c r="K4988" t="s">
        <v>1104</v>
      </c>
      <c r="L4988" t="s">
        <v>39</v>
      </c>
      <c r="M4988" t="s">
        <v>1088</v>
      </c>
      <c r="N4988" t="s">
        <v>59</v>
      </c>
      <c r="O4988">
        <v>1210</v>
      </c>
      <c r="P4988">
        <v>1400</v>
      </c>
      <c r="Q4988" t="s">
        <v>850</v>
      </c>
      <c r="R4988">
        <v>551</v>
      </c>
      <c r="S4988" t="s">
        <v>134</v>
      </c>
      <c r="T4988">
        <v>1</v>
      </c>
      <c r="U4988" s="1">
        <v>43694</v>
      </c>
      <c r="V4988" s="1">
        <v>43819</v>
      </c>
      <c r="W4988" t="s">
        <v>1134</v>
      </c>
      <c r="X4988" t="s">
        <v>1929</v>
      </c>
      <c r="Y4988">
        <v>32</v>
      </c>
      <c r="Z4988">
        <v>32</v>
      </c>
      <c r="AA4988">
        <v>31</v>
      </c>
      <c r="AB4988">
        <v>103.22580000000001</v>
      </c>
      <c r="AD4988">
        <f>IF(ISBLANK(Source[[#This Row],[CrosslistID]]),1,1/COUNTIFS(Source[CrosslistID],Source[[#This Row],[CrosslistID]],Source[TermDesc],Source[[#This Row],[TermDesc]]))</f>
        <v>1</v>
      </c>
      <c r="AG4988">
        <v>0</v>
      </c>
      <c r="AH4988">
        <v>103.22580000000001</v>
      </c>
      <c r="AI4988">
        <v>3.867</v>
      </c>
      <c r="AJ4988">
        <v>4.2670000000000003</v>
      </c>
      <c r="AK4988">
        <v>0.33329999999999999</v>
      </c>
      <c r="AL49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88">
        <f>IF(AND(Source[[#This Row],[Credit_Noncredit]]="Noncredit",Source[[#This Row],[FTEF]]&gt;0),Source[[#This Row],[NC XLST FTES]]*525/(437.5*Source[[#This Row],[FTEF]]),0)</f>
        <v>0</v>
      </c>
      <c r="AN4988">
        <f>IF(Source[[#This Row],[Credit_Noncredit]]="Credit",Source[[#This Row],[Census Enrollment]],Source[[#This Row],[Noncredit Avg. Attendance]])</f>
        <v>32</v>
      </c>
    </row>
    <row r="4989" spans="1:40" x14ac:dyDescent="0.25">
      <c r="A4989" t="s">
        <v>1914</v>
      </c>
      <c r="B4989" t="s">
        <v>886</v>
      </c>
      <c r="C4989" t="s">
        <v>627</v>
      </c>
      <c r="D4989" t="s">
        <v>628</v>
      </c>
      <c r="E4989" s="4">
        <v>74637</v>
      </c>
      <c r="F4989" s="4" t="s">
        <v>629</v>
      </c>
      <c r="G4989" s="4" t="s">
        <v>1103</v>
      </c>
      <c r="H4989" t="str">
        <f>CONCATENATE(Source[[#This Row],[Subject]],TRIM(Source[[#This Row],[Course]]))</f>
        <v>ENGL1B</v>
      </c>
      <c r="I4989" t="str">
        <f>VLOOKUP(Source[[#This Row],[SubjCrse]],'Courses and Categories'!$E$2:$G$1816,3,FALSE)</f>
        <v>Credit General Education</v>
      </c>
      <c r="J4989">
        <v>46</v>
      </c>
      <c r="K4989" t="s">
        <v>1104</v>
      </c>
      <c r="L4989" t="s">
        <v>39</v>
      </c>
      <c r="M4989" t="s">
        <v>1088</v>
      </c>
      <c r="N4989" t="s">
        <v>59</v>
      </c>
      <c r="O4989">
        <v>1410</v>
      </c>
      <c r="P4989">
        <v>1600</v>
      </c>
      <c r="Q4989" t="s">
        <v>233</v>
      </c>
      <c r="R4989">
        <v>310</v>
      </c>
      <c r="S4989" t="s">
        <v>134</v>
      </c>
      <c r="T4989">
        <v>1</v>
      </c>
      <c r="U4989" s="1">
        <v>43694</v>
      </c>
      <c r="V4989" s="1">
        <v>43819</v>
      </c>
      <c r="W4989" t="s">
        <v>2448</v>
      </c>
      <c r="X4989" t="s">
        <v>1929</v>
      </c>
      <c r="Y4989">
        <v>27</v>
      </c>
      <c r="Z4989">
        <v>23</v>
      </c>
      <c r="AA4989">
        <v>31</v>
      </c>
      <c r="AB4989">
        <v>74.1935</v>
      </c>
      <c r="AD4989">
        <f>IF(ISBLANK(Source[[#This Row],[CrosslistID]]),1,1/COUNTIFS(Source[CrosslistID],Source[[#This Row],[CrosslistID]],Source[TermDesc],Source[[#This Row],[TermDesc]]))</f>
        <v>1</v>
      </c>
      <c r="AG4989">
        <v>0</v>
      </c>
      <c r="AH4989">
        <v>74.1935</v>
      </c>
      <c r="AI4989">
        <v>3.6</v>
      </c>
      <c r="AJ4989">
        <v>3.6</v>
      </c>
      <c r="AK4989">
        <v>0.33329999999999999</v>
      </c>
      <c r="AL49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89">
        <f>IF(AND(Source[[#This Row],[Credit_Noncredit]]="Noncredit",Source[[#This Row],[FTEF]]&gt;0),Source[[#This Row],[NC XLST FTES]]*525/(437.5*Source[[#This Row],[FTEF]]),0)</f>
        <v>0</v>
      </c>
      <c r="AN4989">
        <f>IF(Source[[#This Row],[Credit_Noncredit]]="Credit",Source[[#This Row],[Census Enrollment]],Source[[#This Row],[Noncredit Avg. Attendance]])</f>
        <v>27</v>
      </c>
    </row>
    <row r="4990" spans="1:40" x14ac:dyDescent="0.25">
      <c r="A4990" t="s">
        <v>1914</v>
      </c>
      <c r="B4990" t="s">
        <v>886</v>
      </c>
      <c r="C4990" t="s">
        <v>627</v>
      </c>
      <c r="D4990" t="s">
        <v>628</v>
      </c>
      <c r="E4990" s="4">
        <v>75306</v>
      </c>
      <c r="F4990" s="4" t="s">
        <v>629</v>
      </c>
      <c r="G4990" s="4" t="s">
        <v>1103</v>
      </c>
      <c r="H4990" t="str">
        <f>CONCATENATE(Source[[#This Row],[Subject]],TRIM(Source[[#This Row],[Course]]))</f>
        <v>ENGL1B</v>
      </c>
      <c r="I4990" t="str">
        <f>VLOOKUP(Source[[#This Row],[SubjCrse]],'Courses and Categories'!$E$2:$G$1816,3,FALSE)</f>
        <v>Credit General Education</v>
      </c>
      <c r="J4990">
        <v>501</v>
      </c>
      <c r="K4990" t="s">
        <v>1104</v>
      </c>
      <c r="L4990" t="s">
        <v>87</v>
      </c>
      <c r="M4990" t="s">
        <v>1088</v>
      </c>
      <c r="N4990" t="s">
        <v>180</v>
      </c>
      <c r="O4990">
        <v>1810</v>
      </c>
      <c r="P4990">
        <v>2200</v>
      </c>
      <c r="Q4990" t="s">
        <v>233</v>
      </c>
      <c r="R4990">
        <v>218</v>
      </c>
      <c r="S4990" t="s">
        <v>134</v>
      </c>
      <c r="T4990">
        <v>1</v>
      </c>
      <c r="U4990" s="1">
        <v>43694</v>
      </c>
      <c r="V4990" s="1">
        <v>43819</v>
      </c>
      <c r="W4990" t="s">
        <v>2404</v>
      </c>
      <c r="X4990" t="s">
        <v>1929</v>
      </c>
      <c r="Y4990">
        <v>36</v>
      </c>
      <c r="Z4990">
        <v>36</v>
      </c>
      <c r="AA4990">
        <v>31</v>
      </c>
      <c r="AB4990">
        <v>116.129</v>
      </c>
      <c r="AD4990">
        <f>IF(ISBLANK(Source[[#This Row],[CrosslistID]]),1,1/COUNTIFS(Source[CrosslistID],Source[[#This Row],[CrosslistID]],Source[TermDesc],Source[[#This Row],[TermDesc]]))</f>
        <v>1</v>
      </c>
      <c r="AG4990">
        <v>0</v>
      </c>
      <c r="AH4990">
        <v>116.129</v>
      </c>
      <c r="AI4990">
        <v>4.4000000000000004</v>
      </c>
      <c r="AJ4990">
        <v>4.8</v>
      </c>
      <c r="AK4990">
        <v>0.33329999999999999</v>
      </c>
      <c r="AL49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90">
        <f>IF(AND(Source[[#This Row],[Credit_Noncredit]]="Noncredit",Source[[#This Row],[FTEF]]&gt;0),Source[[#This Row],[NC XLST FTES]]*525/(437.5*Source[[#This Row],[FTEF]]),0)</f>
        <v>0</v>
      </c>
      <c r="AN4990">
        <f>IF(Source[[#This Row],[Credit_Noncredit]]="Credit",Source[[#This Row],[Census Enrollment]],Source[[#This Row],[Noncredit Avg. Attendance]])</f>
        <v>36</v>
      </c>
    </row>
    <row r="4991" spans="1:40" x14ac:dyDescent="0.25">
      <c r="A4991" t="s">
        <v>1914</v>
      </c>
      <c r="B4991" t="s">
        <v>886</v>
      </c>
      <c r="C4991" t="s">
        <v>627</v>
      </c>
      <c r="D4991" t="s">
        <v>628</v>
      </c>
      <c r="E4991" s="4">
        <v>77030</v>
      </c>
      <c r="F4991" s="4" t="s">
        <v>629</v>
      </c>
      <c r="G4991" s="4" t="s">
        <v>1103</v>
      </c>
      <c r="H4991" t="str">
        <f>CONCATENATE(Source[[#This Row],[Subject]],TRIM(Source[[#This Row],[Course]]))</f>
        <v>ENGL1B</v>
      </c>
      <c r="I4991" t="str">
        <f>VLOOKUP(Source[[#This Row],[SubjCrse]],'Courses and Categories'!$E$2:$G$1816,3,FALSE)</f>
        <v>Credit General Education</v>
      </c>
      <c r="J4991">
        <v>503</v>
      </c>
      <c r="K4991" t="s">
        <v>1104</v>
      </c>
      <c r="L4991" t="s">
        <v>87</v>
      </c>
      <c r="M4991" t="s">
        <v>1088</v>
      </c>
      <c r="N4991" t="s">
        <v>41</v>
      </c>
      <c r="O4991">
        <v>1810</v>
      </c>
      <c r="P4991">
        <v>2200</v>
      </c>
      <c r="Q4991" t="s">
        <v>850</v>
      </c>
      <c r="R4991">
        <v>551</v>
      </c>
      <c r="S4991" t="s">
        <v>134</v>
      </c>
      <c r="T4991">
        <v>1</v>
      </c>
      <c r="U4991" s="1">
        <v>43694</v>
      </c>
      <c r="V4991" s="1">
        <v>43819</v>
      </c>
      <c r="W4991" t="s">
        <v>2449</v>
      </c>
      <c r="X4991" t="s">
        <v>1929</v>
      </c>
      <c r="Y4991">
        <v>29</v>
      </c>
      <c r="Z4991">
        <v>24</v>
      </c>
      <c r="AA4991">
        <v>31</v>
      </c>
      <c r="AB4991">
        <v>77.419399999999996</v>
      </c>
      <c r="AD4991">
        <f>IF(ISBLANK(Source[[#This Row],[CrosslistID]]),1,1/COUNTIFS(Source[CrosslistID],Source[[#This Row],[CrosslistID]],Source[TermDesc],Source[[#This Row],[TermDesc]]))</f>
        <v>1</v>
      </c>
      <c r="AG4991">
        <v>0</v>
      </c>
      <c r="AH4991">
        <v>77.419399999999996</v>
      </c>
      <c r="AI4991">
        <v>3.4670000000000001</v>
      </c>
      <c r="AJ4991">
        <v>3.867</v>
      </c>
      <c r="AK4991">
        <v>0.33329999999999999</v>
      </c>
      <c r="AL49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91">
        <f>IF(AND(Source[[#This Row],[Credit_Noncredit]]="Noncredit",Source[[#This Row],[FTEF]]&gt;0),Source[[#This Row],[NC XLST FTES]]*525/(437.5*Source[[#This Row],[FTEF]]),0)</f>
        <v>0</v>
      </c>
      <c r="AN4991">
        <f>IF(Source[[#This Row],[Credit_Noncredit]]="Credit",Source[[#This Row],[Census Enrollment]],Source[[#This Row],[Noncredit Avg. Attendance]])</f>
        <v>29</v>
      </c>
    </row>
    <row r="4992" spans="1:40" x14ac:dyDescent="0.25">
      <c r="A4992" t="s">
        <v>1914</v>
      </c>
      <c r="B4992" t="s">
        <v>886</v>
      </c>
      <c r="C4992" t="s">
        <v>627</v>
      </c>
      <c r="D4992" t="s">
        <v>628</v>
      </c>
      <c r="E4992" s="4">
        <v>70845</v>
      </c>
      <c r="F4992" s="4" t="s">
        <v>629</v>
      </c>
      <c r="G4992" s="4" t="s">
        <v>1103</v>
      </c>
      <c r="H4992" t="str">
        <f>CONCATENATE(Source[[#This Row],[Subject]],TRIM(Source[[#This Row],[Course]]))</f>
        <v>ENGL1B</v>
      </c>
      <c r="I4992" t="str">
        <f>VLOOKUP(Source[[#This Row],[SubjCrse]],'Courses and Categories'!$E$2:$G$1816,3,FALSE)</f>
        <v>Credit General Education</v>
      </c>
      <c r="J4992">
        <v>505</v>
      </c>
      <c r="K4992" t="s">
        <v>1104</v>
      </c>
      <c r="L4992" t="s">
        <v>87</v>
      </c>
      <c r="M4992" t="s">
        <v>1088</v>
      </c>
      <c r="N4992" t="s">
        <v>50</v>
      </c>
      <c r="O4992">
        <v>1810</v>
      </c>
      <c r="P4992">
        <v>2200</v>
      </c>
      <c r="Q4992" t="s">
        <v>233</v>
      </c>
      <c r="R4992">
        <v>217</v>
      </c>
      <c r="S4992" t="s">
        <v>134</v>
      </c>
      <c r="T4992">
        <v>1</v>
      </c>
      <c r="U4992" s="1">
        <v>43694</v>
      </c>
      <c r="V4992" s="1">
        <v>43819</v>
      </c>
      <c r="W4992" t="s">
        <v>1109</v>
      </c>
      <c r="X4992" t="s">
        <v>1929</v>
      </c>
      <c r="Y4992">
        <v>29</v>
      </c>
      <c r="Z4992">
        <v>26</v>
      </c>
      <c r="AA4992">
        <v>31</v>
      </c>
      <c r="AB4992">
        <v>83.870999999999995</v>
      </c>
      <c r="AD4992">
        <f>IF(ISBLANK(Source[[#This Row],[CrosslistID]]),1,1/COUNTIFS(Source[CrosslistID],Source[[#This Row],[CrosslistID]],Source[TermDesc],Source[[#This Row],[TermDesc]]))</f>
        <v>1</v>
      </c>
      <c r="AG4992">
        <v>0</v>
      </c>
      <c r="AH4992">
        <v>83.870999999999995</v>
      </c>
      <c r="AI4992">
        <v>3.867</v>
      </c>
      <c r="AJ4992">
        <v>3.867</v>
      </c>
      <c r="AK4992">
        <v>0.33329999999999999</v>
      </c>
      <c r="AL49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92">
        <f>IF(AND(Source[[#This Row],[Credit_Noncredit]]="Noncredit",Source[[#This Row],[FTEF]]&gt;0),Source[[#This Row],[NC XLST FTES]]*525/(437.5*Source[[#This Row],[FTEF]]),0)</f>
        <v>0</v>
      </c>
      <c r="AN4992">
        <f>IF(Source[[#This Row],[Credit_Noncredit]]="Credit",Source[[#This Row],[Census Enrollment]],Source[[#This Row],[Noncredit Avg. Attendance]])</f>
        <v>29</v>
      </c>
    </row>
    <row r="4993" spans="1:40" x14ac:dyDescent="0.25">
      <c r="A4993" t="s">
        <v>1914</v>
      </c>
      <c r="B4993" t="s">
        <v>886</v>
      </c>
      <c r="C4993" t="s">
        <v>627</v>
      </c>
      <c r="D4993" t="s">
        <v>628</v>
      </c>
      <c r="E4993" s="4">
        <v>73055</v>
      </c>
      <c r="F4993" s="4" t="s">
        <v>629</v>
      </c>
      <c r="G4993" s="4" t="s">
        <v>1103</v>
      </c>
      <c r="H4993" t="str">
        <f>CONCATENATE(Source[[#This Row],[Subject]],TRIM(Source[[#This Row],[Course]]))</f>
        <v>ENGL1B</v>
      </c>
      <c r="I4993" t="str">
        <f>VLOOKUP(Source[[#This Row],[SubjCrse]],'Courses and Categories'!$E$2:$G$1816,3,FALSE)</f>
        <v>Credit General Education</v>
      </c>
      <c r="J4993">
        <v>507</v>
      </c>
      <c r="K4993" t="s">
        <v>1104</v>
      </c>
      <c r="L4993" t="s">
        <v>87</v>
      </c>
      <c r="M4993" t="s">
        <v>1088</v>
      </c>
      <c r="N4993" t="s">
        <v>185</v>
      </c>
      <c r="O4993">
        <v>1810</v>
      </c>
      <c r="P4993">
        <v>2200</v>
      </c>
      <c r="Q4993" t="s">
        <v>850</v>
      </c>
      <c r="R4993">
        <v>511</v>
      </c>
      <c r="S4993" t="s">
        <v>134</v>
      </c>
      <c r="T4993">
        <v>1</v>
      </c>
      <c r="U4993" s="1">
        <v>43694</v>
      </c>
      <c r="V4993" s="1">
        <v>43819</v>
      </c>
      <c r="W4993" t="s">
        <v>646</v>
      </c>
      <c r="X4993" t="s">
        <v>1929</v>
      </c>
      <c r="Y4993">
        <v>28</v>
      </c>
      <c r="Z4993">
        <v>21</v>
      </c>
      <c r="AA4993">
        <v>31</v>
      </c>
      <c r="AB4993">
        <v>67.741900000000001</v>
      </c>
      <c r="AD4993">
        <f>IF(ISBLANK(Source[[#This Row],[CrosslistID]]),1,1/COUNTIFS(Source[CrosslistID],Source[[#This Row],[CrosslistID]],Source[TermDesc],Source[[#This Row],[TermDesc]]))</f>
        <v>1</v>
      </c>
      <c r="AG4993">
        <v>0</v>
      </c>
      <c r="AH4993">
        <v>67.741900000000001</v>
      </c>
      <c r="AI4993">
        <v>3.6</v>
      </c>
      <c r="AJ4993">
        <v>3.7332999999999998</v>
      </c>
      <c r="AK4993">
        <v>0.33329999999999999</v>
      </c>
      <c r="AL49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93">
        <f>IF(AND(Source[[#This Row],[Credit_Noncredit]]="Noncredit",Source[[#This Row],[FTEF]]&gt;0),Source[[#This Row],[NC XLST FTES]]*525/(437.5*Source[[#This Row],[FTEF]]),0)</f>
        <v>0</v>
      </c>
      <c r="AN4993">
        <f>IF(Source[[#This Row],[Credit_Noncredit]]="Credit",Source[[#This Row],[Census Enrollment]],Source[[#This Row],[Noncredit Avg. Attendance]])</f>
        <v>28</v>
      </c>
    </row>
    <row r="4994" spans="1:40" x14ac:dyDescent="0.25">
      <c r="A4994" t="s">
        <v>1914</v>
      </c>
      <c r="B4994" t="s">
        <v>886</v>
      </c>
      <c r="C4994" t="s">
        <v>627</v>
      </c>
      <c r="D4994" t="s">
        <v>628</v>
      </c>
      <c r="E4994" s="4">
        <v>78065</v>
      </c>
      <c r="F4994" s="4" t="s">
        <v>629</v>
      </c>
      <c r="G4994" s="4" t="s">
        <v>1103</v>
      </c>
      <c r="H4994" t="str">
        <f>CONCATENATE(Source[[#This Row],[Subject]],TRIM(Source[[#This Row],[Course]]))</f>
        <v>ENGL1B</v>
      </c>
      <c r="I4994" t="str">
        <f>VLOOKUP(Source[[#This Row],[SubjCrse]],'Courses and Categories'!$E$2:$G$1816,3,FALSE)</f>
        <v>Credit General Education</v>
      </c>
      <c r="J4994">
        <v>509</v>
      </c>
      <c r="K4994" t="s">
        <v>1104</v>
      </c>
      <c r="L4994" t="s">
        <v>87</v>
      </c>
      <c r="M4994" t="s">
        <v>1088</v>
      </c>
      <c r="N4994" t="s">
        <v>50</v>
      </c>
      <c r="O4994">
        <v>1810</v>
      </c>
      <c r="P4994">
        <v>2200</v>
      </c>
      <c r="Q4994" t="s">
        <v>52</v>
      </c>
      <c r="R4994">
        <v>274</v>
      </c>
      <c r="S4994" t="s">
        <v>53</v>
      </c>
      <c r="T4994">
        <v>1</v>
      </c>
      <c r="U4994" s="1">
        <v>43694</v>
      </c>
      <c r="V4994" s="1">
        <v>43819</v>
      </c>
      <c r="W4994" t="s">
        <v>2404</v>
      </c>
      <c r="X4994" t="s">
        <v>1929</v>
      </c>
      <c r="Y4994">
        <v>33</v>
      </c>
      <c r="Z4994">
        <v>32</v>
      </c>
      <c r="AA4994">
        <v>31</v>
      </c>
      <c r="AB4994">
        <v>103.22580000000001</v>
      </c>
      <c r="AD4994">
        <f>IF(ISBLANK(Source[[#This Row],[CrosslistID]]),1,1/COUNTIFS(Source[CrosslistID],Source[[#This Row],[CrosslistID]],Source[TermDesc],Source[[#This Row],[TermDesc]]))</f>
        <v>1</v>
      </c>
      <c r="AG4994">
        <v>0</v>
      </c>
      <c r="AH4994">
        <v>103.22580000000001</v>
      </c>
      <c r="AI4994">
        <v>3.867</v>
      </c>
      <c r="AJ4994">
        <v>4.4004000000000003</v>
      </c>
      <c r="AK4994">
        <v>0.33329999999999999</v>
      </c>
      <c r="AL49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94">
        <f>IF(AND(Source[[#This Row],[Credit_Noncredit]]="Noncredit",Source[[#This Row],[FTEF]]&gt;0),Source[[#This Row],[NC XLST FTES]]*525/(437.5*Source[[#This Row],[FTEF]]),0)</f>
        <v>0</v>
      </c>
      <c r="AN4994">
        <f>IF(Source[[#This Row],[Credit_Noncredit]]="Credit",Source[[#This Row],[Census Enrollment]],Source[[#This Row],[Noncredit Avg. Attendance]])</f>
        <v>33</v>
      </c>
    </row>
    <row r="4995" spans="1:40" x14ac:dyDescent="0.25">
      <c r="A4995" t="s">
        <v>1914</v>
      </c>
      <c r="B4995" t="s">
        <v>886</v>
      </c>
      <c r="C4995" t="s">
        <v>627</v>
      </c>
      <c r="D4995" t="s">
        <v>628</v>
      </c>
      <c r="E4995" s="4">
        <v>78771</v>
      </c>
      <c r="F4995" s="4" t="s">
        <v>629</v>
      </c>
      <c r="G4995" s="4" t="s">
        <v>1103</v>
      </c>
      <c r="H4995" t="str">
        <f>CONCATENATE(Source[[#This Row],[Subject]],TRIM(Source[[#This Row],[Course]]))</f>
        <v>ENGL1B</v>
      </c>
      <c r="I4995" t="str">
        <f>VLOOKUP(Source[[#This Row],[SubjCrse]],'Courses and Categories'!$E$2:$G$1816,3,FALSE)</f>
        <v>Credit General Education</v>
      </c>
      <c r="J4995">
        <v>931</v>
      </c>
      <c r="K4995" t="s">
        <v>1104</v>
      </c>
      <c r="L4995" t="s">
        <v>87</v>
      </c>
      <c r="M4995" t="s">
        <v>897</v>
      </c>
      <c r="N4995" t="s">
        <v>42</v>
      </c>
      <c r="O4995" t="s">
        <v>42</v>
      </c>
      <c r="P4995" t="s">
        <v>42</v>
      </c>
      <c r="Q4995" t="s">
        <v>42</v>
      </c>
      <c r="S4995" t="s">
        <v>134</v>
      </c>
      <c r="T4995" t="s">
        <v>44</v>
      </c>
      <c r="U4995" s="1">
        <v>43759</v>
      </c>
      <c r="V4995" s="1">
        <v>43819</v>
      </c>
      <c r="W4995" t="s">
        <v>1109</v>
      </c>
      <c r="X4995" t="s">
        <v>918</v>
      </c>
      <c r="Y4995">
        <v>30</v>
      </c>
      <c r="Z4995">
        <v>23</v>
      </c>
      <c r="AA4995">
        <v>33</v>
      </c>
      <c r="AB4995">
        <v>69.697000000000003</v>
      </c>
      <c r="AD4995">
        <f>IF(ISBLANK(Source[[#This Row],[CrosslistID]]),1,1/COUNTIFS(Source[CrosslistID],Source[[#This Row],[CrosslistID]],Source[TermDesc],Source[[#This Row],[TermDesc]]))</f>
        <v>1</v>
      </c>
      <c r="AG4995">
        <v>0</v>
      </c>
      <c r="AH4995">
        <v>69.697000000000003</v>
      </c>
      <c r="AI4995">
        <v>3.7330000000000001</v>
      </c>
      <c r="AJ4995">
        <v>3.9996</v>
      </c>
      <c r="AK4995">
        <v>0.33329999999999999</v>
      </c>
      <c r="AL49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95">
        <f>IF(AND(Source[[#This Row],[Credit_Noncredit]]="Noncredit",Source[[#This Row],[FTEF]]&gt;0),Source[[#This Row],[NC XLST FTES]]*525/(437.5*Source[[#This Row],[FTEF]]),0)</f>
        <v>0</v>
      </c>
      <c r="AN4995">
        <f>IF(Source[[#This Row],[Credit_Noncredit]]="Credit",Source[[#This Row],[Census Enrollment]],Source[[#This Row],[Noncredit Avg. Attendance]])</f>
        <v>30</v>
      </c>
    </row>
    <row r="4996" spans="1:40" x14ac:dyDescent="0.25">
      <c r="A4996" t="s">
        <v>1914</v>
      </c>
      <c r="B4996" t="s">
        <v>886</v>
      </c>
      <c r="C4996" t="s">
        <v>627</v>
      </c>
      <c r="D4996" t="s">
        <v>628</v>
      </c>
      <c r="E4996" s="4">
        <v>78658</v>
      </c>
      <c r="F4996" s="4" t="s">
        <v>629</v>
      </c>
      <c r="G4996" s="4" t="s">
        <v>1103</v>
      </c>
      <c r="H4996" t="str">
        <f>CONCATENATE(Source[[#This Row],[Subject]],TRIM(Source[[#This Row],[Course]]))</f>
        <v>ENGL1B</v>
      </c>
      <c r="I4996" t="str">
        <f>VLOOKUP(Source[[#This Row],[SubjCrse]],'Courses and Categories'!$E$2:$G$1816,3,FALSE)</f>
        <v>Credit General Education</v>
      </c>
      <c r="J4996">
        <v>932</v>
      </c>
      <c r="K4996" t="s">
        <v>1104</v>
      </c>
      <c r="L4996" t="s">
        <v>87</v>
      </c>
      <c r="M4996" t="s">
        <v>897</v>
      </c>
      <c r="N4996" t="s">
        <v>42</v>
      </c>
      <c r="O4996" t="s">
        <v>42</v>
      </c>
      <c r="P4996" t="s">
        <v>42</v>
      </c>
      <c r="Q4996" t="s">
        <v>42</v>
      </c>
      <c r="S4996" t="s">
        <v>134</v>
      </c>
      <c r="T4996" t="s">
        <v>44</v>
      </c>
      <c r="U4996" s="1">
        <v>43711</v>
      </c>
      <c r="V4996" s="1">
        <v>43819</v>
      </c>
      <c r="W4996" t="s">
        <v>2427</v>
      </c>
      <c r="X4996" t="s">
        <v>899</v>
      </c>
      <c r="Y4996">
        <v>30</v>
      </c>
      <c r="Z4996">
        <v>23</v>
      </c>
      <c r="AA4996">
        <v>33</v>
      </c>
      <c r="AB4996">
        <v>69.697000000000003</v>
      </c>
      <c r="AD4996">
        <f>IF(ISBLANK(Source[[#This Row],[CrosslistID]]),1,1/COUNTIFS(Source[CrosslistID],Source[[#This Row],[CrosslistID]],Source[TermDesc],Source[[#This Row],[TermDesc]]))</f>
        <v>1</v>
      </c>
      <c r="AG4996">
        <v>0</v>
      </c>
      <c r="AH4996">
        <v>69.697000000000003</v>
      </c>
      <c r="AI4996">
        <v>3.867</v>
      </c>
      <c r="AJ4996">
        <v>4.0003000000000002</v>
      </c>
      <c r="AK4996">
        <v>0.33329999999999999</v>
      </c>
      <c r="AL49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96">
        <f>IF(AND(Source[[#This Row],[Credit_Noncredit]]="Noncredit",Source[[#This Row],[FTEF]]&gt;0),Source[[#This Row],[NC XLST FTES]]*525/(437.5*Source[[#This Row],[FTEF]]),0)</f>
        <v>0</v>
      </c>
      <c r="AN4996">
        <f>IF(Source[[#This Row],[Credit_Noncredit]]="Credit",Source[[#This Row],[Census Enrollment]],Source[[#This Row],[Noncredit Avg. Attendance]])</f>
        <v>30</v>
      </c>
    </row>
    <row r="4997" spans="1:40" x14ac:dyDescent="0.25">
      <c r="A4997" t="s">
        <v>1914</v>
      </c>
      <c r="B4997" t="s">
        <v>886</v>
      </c>
      <c r="C4997" t="s">
        <v>627</v>
      </c>
      <c r="D4997" t="s">
        <v>628</v>
      </c>
      <c r="E4997" s="4">
        <v>78066</v>
      </c>
      <c r="F4997" s="4" t="s">
        <v>629</v>
      </c>
      <c r="G4997" s="4" t="s">
        <v>1103</v>
      </c>
      <c r="H4997" t="str">
        <f>CONCATENATE(Source[[#This Row],[Subject]],TRIM(Source[[#This Row],[Course]]))</f>
        <v>ENGL1B</v>
      </c>
      <c r="I4997" t="str">
        <f>VLOOKUP(Source[[#This Row],[SubjCrse]],'Courses and Categories'!$E$2:$G$1816,3,FALSE)</f>
        <v>Credit General Education</v>
      </c>
      <c r="J4997">
        <v>933</v>
      </c>
      <c r="K4997" t="s">
        <v>1104</v>
      </c>
      <c r="L4997" t="s">
        <v>87</v>
      </c>
      <c r="M4997" t="s">
        <v>897</v>
      </c>
      <c r="N4997" t="s">
        <v>42</v>
      </c>
      <c r="O4997" t="s">
        <v>42</v>
      </c>
      <c r="P4997" t="s">
        <v>42</v>
      </c>
      <c r="Q4997" t="s">
        <v>42</v>
      </c>
      <c r="S4997" t="s">
        <v>134</v>
      </c>
      <c r="T4997" t="s">
        <v>44</v>
      </c>
      <c r="U4997" s="1">
        <v>43711</v>
      </c>
      <c r="V4997" s="1">
        <v>43819</v>
      </c>
      <c r="W4997" t="s">
        <v>2422</v>
      </c>
      <c r="X4997" t="s">
        <v>1450</v>
      </c>
      <c r="Y4997">
        <v>25</v>
      </c>
      <c r="Z4997">
        <v>19</v>
      </c>
      <c r="AA4997">
        <v>33</v>
      </c>
      <c r="AB4997">
        <v>57.575800000000001</v>
      </c>
      <c r="AD4997">
        <f>IF(ISBLANK(Source[[#This Row],[CrosslistID]]),1,1/COUNTIFS(Source[CrosslistID],Source[[#This Row],[CrosslistID]],Source[TermDesc],Source[[#This Row],[TermDesc]]))</f>
        <v>1</v>
      </c>
      <c r="AG4997">
        <v>0</v>
      </c>
      <c r="AH4997">
        <v>57.575800000000001</v>
      </c>
      <c r="AI4997">
        <v>3.2</v>
      </c>
      <c r="AJ4997">
        <v>3.3332999999999999</v>
      </c>
      <c r="AK4997">
        <v>0.33329999999999999</v>
      </c>
      <c r="AL49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97">
        <f>IF(AND(Source[[#This Row],[Credit_Noncredit]]="Noncredit",Source[[#This Row],[FTEF]]&gt;0),Source[[#This Row],[NC XLST FTES]]*525/(437.5*Source[[#This Row],[FTEF]]),0)</f>
        <v>0</v>
      </c>
      <c r="AN4997">
        <f>IF(Source[[#This Row],[Credit_Noncredit]]="Credit",Source[[#This Row],[Census Enrollment]],Source[[#This Row],[Noncredit Avg. Attendance]])</f>
        <v>25</v>
      </c>
    </row>
    <row r="4998" spans="1:40" x14ac:dyDescent="0.25">
      <c r="A4998" t="s">
        <v>1914</v>
      </c>
      <c r="B4998" t="s">
        <v>886</v>
      </c>
      <c r="C4998" t="s">
        <v>627</v>
      </c>
      <c r="D4998" t="s">
        <v>628</v>
      </c>
      <c r="E4998" s="4">
        <v>74636</v>
      </c>
      <c r="F4998" s="4" t="s">
        <v>629</v>
      </c>
      <c r="G4998" s="4" t="s">
        <v>1103</v>
      </c>
      <c r="H4998" t="str">
        <f>CONCATENATE(Source[[#This Row],[Subject]],TRIM(Source[[#This Row],[Course]]))</f>
        <v>ENGL1B</v>
      </c>
      <c r="I4998" t="str">
        <f>VLOOKUP(Source[[#This Row],[SubjCrse]],'Courses and Categories'!$E$2:$G$1816,3,FALSE)</f>
        <v>Credit General Education</v>
      </c>
      <c r="J4998">
        <v>934</v>
      </c>
      <c r="K4998" t="s">
        <v>1104</v>
      </c>
      <c r="L4998" t="s">
        <v>87</v>
      </c>
      <c r="M4998" t="s">
        <v>897</v>
      </c>
      <c r="N4998" t="s">
        <v>42</v>
      </c>
      <c r="O4998" t="s">
        <v>42</v>
      </c>
      <c r="P4998" t="s">
        <v>42</v>
      </c>
      <c r="Q4998" t="s">
        <v>42</v>
      </c>
      <c r="S4998" t="s">
        <v>134</v>
      </c>
      <c r="T4998" t="s">
        <v>44</v>
      </c>
      <c r="U4998" s="1">
        <v>43711</v>
      </c>
      <c r="V4998" s="1">
        <v>43819</v>
      </c>
      <c r="W4998" t="s">
        <v>2422</v>
      </c>
      <c r="X4998" t="s">
        <v>899</v>
      </c>
      <c r="Y4998">
        <v>28</v>
      </c>
      <c r="Z4998">
        <v>19</v>
      </c>
      <c r="AA4998">
        <v>33</v>
      </c>
      <c r="AB4998">
        <v>57.575800000000001</v>
      </c>
      <c r="AD4998">
        <f>IF(ISBLANK(Source[[#This Row],[CrosslistID]]),1,1/COUNTIFS(Source[CrosslistID],Source[[#This Row],[CrosslistID]],Source[TermDesc],Source[[#This Row],[TermDesc]]))</f>
        <v>1</v>
      </c>
      <c r="AG4998">
        <v>0</v>
      </c>
      <c r="AH4998">
        <v>57.575800000000001</v>
      </c>
      <c r="AI4998">
        <v>3.6</v>
      </c>
      <c r="AJ4998">
        <v>3.7332999999999998</v>
      </c>
      <c r="AK4998">
        <v>0.33329999999999999</v>
      </c>
      <c r="AL49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98">
        <f>IF(AND(Source[[#This Row],[Credit_Noncredit]]="Noncredit",Source[[#This Row],[FTEF]]&gt;0),Source[[#This Row],[NC XLST FTES]]*525/(437.5*Source[[#This Row],[FTEF]]),0)</f>
        <v>0</v>
      </c>
      <c r="AN4998">
        <f>IF(Source[[#This Row],[Credit_Noncredit]]="Credit",Source[[#This Row],[Census Enrollment]],Source[[#This Row],[Noncredit Avg. Attendance]])</f>
        <v>28</v>
      </c>
    </row>
    <row r="4999" spans="1:40" x14ac:dyDescent="0.25">
      <c r="A4999" t="s">
        <v>1914</v>
      </c>
      <c r="B4999" t="s">
        <v>886</v>
      </c>
      <c r="C4999" t="s">
        <v>627</v>
      </c>
      <c r="D4999" t="s">
        <v>628</v>
      </c>
      <c r="E4999" s="4">
        <v>71957</v>
      </c>
      <c r="F4999" s="4" t="s">
        <v>629</v>
      </c>
      <c r="G4999" s="4" t="s">
        <v>1103</v>
      </c>
      <c r="H4999" t="str">
        <f>CONCATENATE(Source[[#This Row],[Subject]],TRIM(Source[[#This Row],[Course]]))</f>
        <v>ENGL1B</v>
      </c>
      <c r="I4999" t="str">
        <f>VLOOKUP(Source[[#This Row],[SubjCrse]],'Courses and Categories'!$E$2:$G$1816,3,FALSE)</f>
        <v>Credit General Education</v>
      </c>
      <c r="J4999">
        <v>935</v>
      </c>
      <c r="K4999" t="s">
        <v>1104</v>
      </c>
      <c r="L4999" t="s">
        <v>87</v>
      </c>
      <c r="M4999" t="s">
        <v>897</v>
      </c>
      <c r="N4999" t="s">
        <v>42</v>
      </c>
      <c r="O4999" t="s">
        <v>42</v>
      </c>
      <c r="P4999" t="s">
        <v>42</v>
      </c>
      <c r="Q4999" t="s">
        <v>42</v>
      </c>
      <c r="S4999" t="s">
        <v>134</v>
      </c>
      <c r="T4999" t="s">
        <v>44</v>
      </c>
      <c r="U4999" s="1">
        <v>43711</v>
      </c>
      <c r="V4999" s="1">
        <v>43819</v>
      </c>
      <c r="W4999" t="s">
        <v>2427</v>
      </c>
      <c r="X4999" t="s">
        <v>899</v>
      </c>
      <c r="Y4999">
        <v>28</v>
      </c>
      <c r="Z4999">
        <v>14</v>
      </c>
      <c r="AA4999">
        <v>33</v>
      </c>
      <c r="AB4999">
        <v>42.424199999999999</v>
      </c>
      <c r="AD4999">
        <f>IF(ISBLANK(Source[[#This Row],[CrosslistID]]),1,1/COUNTIFS(Source[CrosslistID],Source[[#This Row],[CrosslistID]],Source[TermDesc],Source[[#This Row],[TermDesc]]))</f>
        <v>1</v>
      </c>
      <c r="AG4999">
        <v>0</v>
      </c>
      <c r="AH4999">
        <v>42.424199999999999</v>
      </c>
      <c r="AI4999">
        <v>3.7330000000000001</v>
      </c>
      <c r="AJ4999">
        <v>3.7330000000000001</v>
      </c>
      <c r="AK4999">
        <v>0.33329999999999999</v>
      </c>
      <c r="AL49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4999">
        <f>IF(AND(Source[[#This Row],[Credit_Noncredit]]="Noncredit",Source[[#This Row],[FTEF]]&gt;0),Source[[#This Row],[NC XLST FTES]]*525/(437.5*Source[[#This Row],[FTEF]]),0)</f>
        <v>0</v>
      </c>
      <c r="AN4999">
        <f>IF(Source[[#This Row],[Credit_Noncredit]]="Credit",Source[[#This Row],[Census Enrollment]],Source[[#This Row],[Noncredit Avg. Attendance]])</f>
        <v>28</v>
      </c>
    </row>
    <row r="5000" spans="1:40" x14ac:dyDescent="0.25">
      <c r="A5000" t="s">
        <v>1914</v>
      </c>
      <c r="B5000" t="s">
        <v>886</v>
      </c>
      <c r="C5000" t="s">
        <v>627</v>
      </c>
      <c r="D5000" t="s">
        <v>628</v>
      </c>
      <c r="E5000" s="4">
        <v>74125</v>
      </c>
      <c r="F5000" s="4" t="s">
        <v>629</v>
      </c>
      <c r="G5000" s="4" t="s">
        <v>1110</v>
      </c>
      <c r="H5000" t="str">
        <f>CONCATENATE(Source[[#This Row],[Subject]],TRIM(Source[[#This Row],[Course]]))</f>
        <v>ENGL1C</v>
      </c>
      <c r="I5000" t="str">
        <f>VLOOKUP(Source[[#This Row],[SubjCrse]],'Courses and Categories'!$E$2:$G$1816,3,FALSE)</f>
        <v>Credit General Education</v>
      </c>
      <c r="J5000">
        <v>1</v>
      </c>
      <c r="K5000" t="s">
        <v>1111</v>
      </c>
      <c r="L5000" t="s">
        <v>39</v>
      </c>
      <c r="M5000" t="s">
        <v>1088</v>
      </c>
      <c r="N5000" t="s">
        <v>105</v>
      </c>
      <c r="O5000">
        <v>810</v>
      </c>
      <c r="P5000">
        <v>1000</v>
      </c>
      <c r="Q5000" t="s">
        <v>233</v>
      </c>
      <c r="R5000">
        <v>218</v>
      </c>
      <c r="S5000" t="s">
        <v>134</v>
      </c>
      <c r="T5000">
        <v>1</v>
      </c>
      <c r="U5000" s="1">
        <v>43694</v>
      </c>
      <c r="V5000" s="1">
        <v>43819</v>
      </c>
      <c r="W5000" t="s">
        <v>235</v>
      </c>
      <c r="X5000" t="s">
        <v>1929</v>
      </c>
      <c r="Y5000">
        <v>28</v>
      </c>
      <c r="Z5000">
        <v>26</v>
      </c>
      <c r="AA5000">
        <v>31</v>
      </c>
      <c r="AB5000">
        <v>83.870999999999995</v>
      </c>
      <c r="AD5000">
        <f>IF(ISBLANK(Source[[#This Row],[CrosslistID]]),1,1/COUNTIFS(Source[CrosslistID],Source[[#This Row],[CrosslistID]],Source[TermDesc],Source[[#This Row],[TermDesc]]))</f>
        <v>1</v>
      </c>
      <c r="AG5000">
        <v>0</v>
      </c>
      <c r="AH5000">
        <v>83.870999999999995</v>
      </c>
      <c r="AI5000">
        <v>3.4670000000000001</v>
      </c>
      <c r="AJ5000">
        <v>3.7336999999999998</v>
      </c>
      <c r="AK5000">
        <v>0.33329999999999999</v>
      </c>
      <c r="AL50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00">
        <f>IF(AND(Source[[#This Row],[Credit_Noncredit]]="Noncredit",Source[[#This Row],[FTEF]]&gt;0),Source[[#This Row],[NC XLST FTES]]*525/(437.5*Source[[#This Row],[FTEF]]),0)</f>
        <v>0</v>
      </c>
      <c r="AN5000">
        <f>IF(Source[[#This Row],[Credit_Noncredit]]="Credit",Source[[#This Row],[Census Enrollment]],Source[[#This Row],[Noncredit Avg. Attendance]])</f>
        <v>28</v>
      </c>
    </row>
    <row r="5001" spans="1:40" x14ac:dyDescent="0.25">
      <c r="A5001" t="s">
        <v>1914</v>
      </c>
      <c r="B5001" t="s">
        <v>886</v>
      </c>
      <c r="C5001" t="s">
        <v>627</v>
      </c>
      <c r="D5001" t="s">
        <v>628</v>
      </c>
      <c r="E5001" s="4">
        <v>72222</v>
      </c>
      <c r="F5001" s="4" t="s">
        <v>629</v>
      </c>
      <c r="G5001" s="4" t="s">
        <v>1110</v>
      </c>
      <c r="H5001" t="str">
        <f>CONCATENATE(Source[[#This Row],[Subject]],TRIM(Source[[#This Row],[Course]]))</f>
        <v>ENGL1C</v>
      </c>
      <c r="I5001" t="str">
        <f>VLOOKUP(Source[[#This Row],[SubjCrse]],'Courses and Categories'!$E$2:$G$1816,3,FALSE)</f>
        <v>Credit General Education</v>
      </c>
      <c r="J5001">
        <v>5</v>
      </c>
      <c r="K5001" t="s">
        <v>1111</v>
      </c>
      <c r="L5001" t="s">
        <v>39</v>
      </c>
      <c r="M5001" t="s">
        <v>1088</v>
      </c>
      <c r="N5001" t="s">
        <v>105</v>
      </c>
      <c r="O5001">
        <v>1210</v>
      </c>
      <c r="P5001">
        <v>1400</v>
      </c>
      <c r="Q5001" t="s">
        <v>420</v>
      </c>
      <c r="R5001">
        <v>180</v>
      </c>
      <c r="S5001" t="s">
        <v>134</v>
      </c>
      <c r="T5001">
        <v>1</v>
      </c>
      <c r="U5001" s="1">
        <v>43694</v>
      </c>
      <c r="V5001" s="1">
        <v>43819</v>
      </c>
      <c r="W5001" t="s">
        <v>2397</v>
      </c>
      <c r="X5001" t="s">
        <v>1929</v>
      </c>
      <c r="Y5001">
        <v>25</v>
      </c>
      <c r="Z5001">
        <v>20</v>
      </c>
      <c r="AA5001">
        <v>31</v>
      </c>
      <c r="AB5001">
        <v>64.516099999999994</v>
      </c>
      <c r="AD5001">
        <f>IF(ISBLANK(Source[[#This Row],[CrosslistID]]),1,1/COUNTIFS(Source[CrosslistID],Source[[#This Row],[CrosslistID]],Source[TermDesc],Source[[#This Row],[TermDesc]]))</f>
        <v>1</v>
      </c>
      <c r="AG5001">
        <v>0</v>
      </c>
      <c r="AH5001">
        <v>64.516099999999994</v>
      </c>
      <c r="AI5001">
        <v>3.2</v>
      </c>
      <c r="AJ5001">
        <v>3.3332999999999999</v>
      </c>
      <c r="AK5001">
        <v>0.33329999999999999</v>
      </c>
      <c r="AL50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01">
        <f>IF(AND(Source[[#This Row],[Credit_Noncredit]]="Noncredit",Source[[#This Row],[FTEF]]&gt;0),Source[[#This Row],[NC XLST FTES]]*525/(437.5*Source[[#This Row],[FTEF]]),0)</f>
        <v>0</v>
      </c>
      <c r="AN5001">
        <f>IF(Source[[#This Row],[Credit_Noncredit]]="Credit",Source[[#This Row],[Census Enrollment]],Source[[#This Row],[Noncredit Avg. Attendance]])</f>
        <v>25</v>
      </c>
    </row>
    <row r="5002" spans="1:40" x14ac:dyDescent="0.25">
      <c r="A5002" t="s">
        <v>1914</v>
      </c>
      <c r="B5002" t="s">
        <v>886</v>
      </c>
      <c r="C5002" t="s">
        <v>627</v>
      </c>
      <c r="D5002" t="s">
        <v>628</v>
      </c>
      <c r="E5002" s="4">
        <v>78067</v>
      </c>
      <c r="F5002" s="4" t="s">
        <v>629</v>
      </c>
      <c r="G5002" s="4" t="s">
        <v>1110</v>
      </c>
      <c r="H5002" t="str">
        <f>CONCATENATE(Source[[#This Row],[Subject]],TRIM(Source[[#This Row],[Course]]))</f>
        <v>ENGL1C</v>
      </c>
      <c r="I5002" t="str">
        <f>VLOOKUP(Source[[#This Row],[SubjCrse]],'Courses and Categories'!$E$2:$G$1816,3,FALSE)</f>
        <v>Credit General Education</v>
      </c>
      <c r="J5002">
        <v>7</v>
      </c>
      <c r="K5002" t="s">
        <v>1111</v>
      </c>
      <c r="L5002" t="s">
        <v>39</v>
      </c>
      <c r="M5002" t="s">
        <v>1088</v>
      </c>
      <c r="N5002" t="s">
        <v>105</v>
      </c>
      <c r="O5002">
        <v>1210</v>
      </c>
      <c r="P5002">
        <v>1400</v>
      </c>
      <c r="Q5002" t="s">
        <v>233</v>
      </c>
      <c r="R5002">
        <v>314</v>
      </c>
      <c r="S5002" t="s">
        <v>134</v>
      </c>
      <c r="T5002">
        <v>1</v>
      </c>
      <c r="U5002" s="1">
        <v>43694</v>
      </c>
      <c r="V5002" s="1">
        <v>43819</v>
      </c>
      <c r="W5002" t="s">
        <v>2377</v>
      </c>
      <c r="X5002" t="s">
        <v>1929</v>
      </c>
      <c r="Y5002">
        <v>23</v>
      </c>
      <c r="Z5002">
        <v>21</v>
      </c>
      <c r="AA5002">
        <v>31</v>
      </c>
      <c r="AB5002">
        <v>67.741900000000001</v>
      </c>
      <c r="AD5002">
        <f>IF(ISBLANK(Source[[#This Row],[CrosslistID]]),1,1/COUNTIFS(Source[CrosslistID],Source[[#This Row],[CrosslistID]],Source[TermDesc],Source[[#This Row],[TermDesc]]))</f>
        <v>1</v>
      </c>
      <c r="AG5002">
        <v>0</v>
      </c>
      <c r="AH5002">
        <v>67.741900000000001</v>
      </c>
      <c r="AI5002">
        <v>2.9329999999999998</v>
      </c>
      <c r="AJ5002">
        <v>3.0663</v>
      </c>
      <c r="AK5002">
        <v>0.33329999999999999</v>
      </c>
      <c r="AL50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02">
        <f>IF(AND(Source[[#This Row],[Credit_Noncredit]]="Noncredit",Source[[#This Row],[FTEF]]&gt;0),Source[[#This Row],[NC XLST FTES]]*525/(437.5*Source[[#This Row],[FTEF]]),0)</f>
        <v>0</v>
      </c>
      <c r="AN5002">
        <f>IF(Source[[#This Row],[Credit_Noncredit]]="Credit",Source[[#This Row],[Census Enrollment]],Source[[#This Row],[Noncredit Avg. Attendance]])</f>
        <v>23</v>
      </c>
    </row>
    <row r="5003" spans="1:40" x14ac:dyDescent="0.25">
      <c r="A5003" t="s">
        <v>1914</v>
      </c>
      <c r="B5003" t="s">
        <v>886</v>
      </c>
      <c r="C5003" t="s">
        <v>627</v>
      </c>
      <c r="D5003" t="s">
        <v>628</v>
      </c>
      <c r="E5003" s="4">
        <v>72860</v>
      </c>
      <c r="F5003" s="4" t="s">
        <v>629</v>
      </c>
      <c r="G5003" s="4" t="s">
        <v>1110</v>
      </c>
      <c r="H5003" t="str">
        <f>CONCATENATE(Source[[#This Row],[Subject]],TRIM(Source[[#This Row],[Course]]))</f>
        <v>ENGL1C</v>
      </c>
      <c r="I5003" t="str">
        <f>VLOOKUP(Source[[#This Row],[SubjCrse]],'Courses and Categories'!$E$2:$G$1816,3,FALSE)</f>
        <v>Credit General Education</v>
      </c>
      <c r="J5003">
        <v>10</v>
      </c>
      <c r="K5003" t="s">
        <v>1111</v>
      </c>
      <c r="L5003" t="s">
        <v>39</v>
      </c>
      <c r="M5003" t="s">
        <v>1088</v>
      </c>
      <c r="N5003" t="s">
        <v>59</v>
      </c>
      <c r="O5003">
        <v>810</v>
      </c>
      <c r="P5003">
        <v>1000</v>
      </c>
      <c r="Q5003" t="s">
        <v>850</v>
      </c>
      <c r="R5003">
        <v>511</v>
      </c>
      <c r="S5003" t="s">
        <v>134</v>
      </c>
      <c r="T5003">
        <v>1</v>
      </c>
      <c r="U5003" s="1">
        <v>43694</v>
      </c>
      <c r="V5003" s="1">
        <v>43819</v>
      </c>
      <c r="W5003" t="s">
        <v>2385</v>
      </c>
      <c r="X5003" t="s">
        <v>1929</v>
      </c>
      <c r="Y5003">
        <v>24</v>
      </c>
      <c r="Z5003">
        <v>18</v>
      </c>
      <c r="AA5003">
        <v>31</v>
      </c>
      <c r="AB5003">
        <v>58.064500000000002</v>
      </c>
      <c r="AD5003">
        <f>IF(ISBLANK(Source[[#This Row],[CrosslistID]]),1,1/COUNTIFS(Source[CrosslistID],Source[[#This Row],[CrosslistID]],Source[TermDesc],Source[[#This Row],[TermDesc]]))</f>
        <v>1</v>
      </c>
      <c r="AG5003">
        <v>0</v>
      </c>
      <c r="AH5003">
        <v>58.064500000000002</v>
      </c>
      <c r="AI5003">
        <v>2.8</v>
      </c>
      <c r="AJ5003">
        <v>3.2</v>
      </c>
      <c r="AK5003">
        <v>0.33329999999999999</v>
      </c>
      <c r="AL50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03">
        <f>IF(AND(Source[[#This Row],[Credit_Noncredit]]="Noncredit",Source[[#This Row],[FTEF]]&gt;0),Source[[#This Row],[NC XLST FTES]]*525/(437.5*Source[[#This Row],[FTEF]]),0)</f>
        <v>0</v>
      </c>
      <c r="AN5003">
        <f>IF(Source[[#This Row],[Credit_Noncredit]]="Credit",Source[[#This Row],[Census Enrollment]],Source[[#This Row],[Noncredit Avg. Attendance]])</f>
        <v>24</v>
      </c>
    </row>
    <row r="5004" spans="1:40" x14ac:dyDescent="0.25">
      <c r="A5004" t="s">
        <v>1914</v>
      </c>
      <c r="B5004" t="s">
        <v>886</v>
      </c>
      <c r="C5004" t="s">
        <v>627</v>
      </c>
      <c r="D5004" t="s">
        <v>628</v>
      </c>
      <c r="E5004" s="4">
        <v>72221</v>
      </c>
      <c r="F5004" s="4" t="s">
        <v>629</v>
      </c>
      <c r="G5004" s="4" t="s">
        <v>1110</v>
      </c>
      <c r="H5004" t="str">
        <f>CONCATENATE(Source[[#This Row],[Subject]],TRIM(Source[[#This Row],[Course]]))</f>
        <v>ENGL1C</v>
      </c>
      <c r="I5004" t="str">
        <f>VLOOKUP(Source[[#This Row],[SubjCrse]],'Courses and Categories'!$E$2:$G$1816,3,FALSE)</f>
        <v>Credit General Education</v>
      </c>
      <c r="J5004">
        <v>12</v>
      </c>
      <c r="K5004" t="s">
        <v>1111</v>
      </c>
      <c r="L5004" t="s">
        <v>39</v>
      </c>
      <c r="M5004" t="s">
        <v>1088</v>
      </c>
      <c r="N5004" t="s">
        <v>59</v>
      </c>
      <c r="O5004">
        <v>1010</v>
      </c>
      <c r="P5004">
        <v>1200</v>
      </c>
      <c r="Q5004" t="s">
        <v>238</v>
      </c>
      <c r="R5004">
        <v>709</v>
      </c>
      <c r="S5004" t="s">
        <v>134</v>
      </c>
      <c r="T5004">
        <v>1</v>
      </c>
      <c r="U5004" s="1">
        <v>43694</v>
      </c>
      <c r="V5004" s="1">
        <v>43819</v>
      </c>
      <c r="W5004" t="s">
        <v>2380</v>
      </c>
      <c r="X5004" t="s">
        <v>1929</v>
      </c>
      <c r="Y5004">
        <v>26</v>
      </c>
      <c r="Z5004">
        <v>22</v>
      </c>
      <c r="AA5004">
        <v>31</v>
      </c>
      <c r="AB5004">
        <v>70.967699999999994</v>
      </c>
      <c r="AD5004">
        <f>IF(ISBLANK(Source[[#This Row],[CrosslistID]]),1,1/COUNTIFS(Source[CrosslistID],Source[[#This Row],[CrosslistID]],Source[TermDesc],Source[[#This Row],[TermDesc]]))</f>
        <v>1</v>
      </c>
      <c r="AG5004">
        <v>0</v>
      </c>
      <c r="AH5004">
        <v>70.967699999999994</v>
      </c>
      <c r="AI5004">
        <v>3.0670000000000002</v>
      </c>
      <c r="AJ5004">
        <v>3.4670000000000001</v>
      </c>
      <c r="AK5004">
        <v>0.33329999999999999</v>
      </c>
      <c r="AL50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04">
        <f>IF(AND(Source[[#This Row],[Credit_Noncredit]]="Noncredit",Source[[#This Row],[FTEF]]&gt;0),Source[[#This Row],[NC XLST FTES]]*525/(437.5*Source[[#This Row],[FTEF]]),0)</f>
        <v>0</v>
      </c>
      <c r="AN5004">
        <f>IF(Source[[#This Row],[Credit_Noncredit]]="Credit",Source[[#This Row],[Census Enrollment]],Source[[#This Row],[Noncredit Avg. Attendance]])</f>
        <v>26</v>
      </c>
    </row>
    <row r="5005" spans="1:40" x14ac:dyDescent="0.25">
      <c r="A5005" t="s">
        <v>1914</v>
      </c>
      <c r="B5005" t="s">
        <v>886</v>
      </c>
      <c r="C5005" t="s">
        <v>627</v>
      </c>
      <c r="D5005" t="s">
        <v>628</v>
      </c>
      <c r="E5005" s="4">
        <v>72224</v>
      </c>
      <c r="F5005" s="4" t="s">
        <v>629</v>
      </c>
      <c r="G5005" s="4" t="s">
        <v>1110</v>
      </c>
      <c r="H5005" t="str">
        <f>CONCATENATE(Source[[#This Row],[Subject]],TRIM(Source[[#This Row],[Course]]))</f>
        <v>ENGL1C</v>
      </c>
      <c r="I5005" t="str">
        <f>VLOOKUP(Source[[#This Row],[SubjCrse]],'Courses and Categories'!$E$2:$G$1816,3,FALSE)</f>
        <v>Credit General Education</v>
      </c>
      <c r="J5005">
        <v>14</v>
      </c>
      <c r="K5005" t="s">
        <v>1111</v>
      </c>
      <c r="L5005" t="s">
        <v>39</v>
      </c>
      <c r="M5005" t="s">
        <v>1088</v>
      </c>
      <c r="N5005" t="s">
        <v>59</v>
      </c>
      <c r="O5005">
        <v>1010</v>
      </c>
      <c r="P5005">
        <v>1200</v>
      </c>
      <c r="Q5005" t="s">
        <v>233</v>
      </c>
      <c r="R5005">
        <v>310</v>
      </c>
      <c r="S5005" t="s">
        <v>134</v>
      </c>
      <c r="T5005">
        <v>1</v>
      </c>
      <c r="U5005" s="1">
        <v>43694</v>
      </c>
      <c r="V5005" s="1">
        <v>43819</v>
      </c>
      <c r="W5005" t="s">
        <v>2385</v>
      </c>
      <c r="X5005" t="s">
        <v>1929</v>
      </c>
      <c r="Y5005">
        <v>28</v>
      </c>
      <c r="Z5005">
        <v>22</v>
      </c>
      <c r="AA5005">
        <v>31</v>
      </c>
      <c r="AB5005">
        <v>70.967699999999994</v>
      </c>
      <c r="AD5005">
        <f>IF(ISBLANK(Source[[#This Row],[CrosslistID]]),1,1/COUNTIFS(Source[CrosslistID],Source[[#This Row],[CrosslistID]],Source[TermDesc],Source[[#This Row],[TermDesc]]))</f>
        <v>1</v>
      </c>
      <c r="AG5005">
        <v>0</v>
      </c>
      <c r="AH5005">
        <v>70.967699999999994</v>
      </c>
      <c r="AI5005">
        <v>3.6</v>
      </c>
      <c r="AJ5005">
        <v>3.7332999999999998</v>
      </c>
      <c r="AK5005">
        <v>0.33329999999999999</v>
      </c>
      <c r="AL50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05">
        <f>IF(AND(Source[[#This Row],[Credit_Noncredit]]="Noncredit",Source[[#This Row],[FTEF]]&gt;0),Source[[#This Row],[NC XLST FTES]]*525/(437.5*Source[[#This Row],[FTEF]]),0)</f>
        <v>0</v>
      </c>
      <c r="AN5005">
        <f>IF(Source[[#This Row],[Credit_Noncredit]]="Credit",Source[[#This Row],[Census Enrollment]],Source[[#This Row],[Noncredit Avg. Attendance]])</f>
        <v>28</v>
      </c>
    </row>
    <row r="5006" spans="1:40" x14ac:dyDescent="0.25">
      <c r="A5006" t="s">
        <v>1914</v>
      </c>
      <c r="B5006" t="s">
        <v>886</v>
      </c>
      <c r="C5006" t="s">
        <v>627</v>
      </c>
      <c r="D5006" t="s">
        <v>628</v>
      </c>
      <c r="E5006" s="4">
        <v>74488</v>
      </c>
      <c r="F5006" s="4" t="s">
        <v>629</v>
      </c>
      <c r="G5006" s="4" t="s">
        <v>1110</v>
      </c>
      <c r="H5006" t="str">
        <f>CONCATENATE(Source[[#This Row],[Subject]],TRIM(Source[[#This Row],[Course]]))</f>
        <v>ENGL1C</v>
      </c>
      <c r="I5006" t="str">
        <f>VLOOKUP(Source[[#This Row],[SubjCrse]],'Courses and Categories'!$E$2:$G$1816,3,FALSE)</f>
        <v>Credit General Education</v>
      </c>
      <c r="J5006">
        <v>501</v>
      </c>
      <c r="K5006" t="s">
        <v>1111</v>
      </c>
      <c r="L5006" t="s">
        <v>87</v>
      </c>
      <c r="M5006" t="s">
        <v>1088</v>
      </c>
      <c r="N5006" t="s">
        <v>41</v>
      </c>
      <c r="O5006">
        <v>1810</v>
      </c>
      <c r="P5006">
        <v>2200</v>
      </c>
      <c r="Q5006" t="s">
        <v>850</v>
      </c>
      <c r="R5006">
        <v>511</v>
      </c>
      <c r="S5006" t="s">
        <v>134</v>
      </c>
      <c r="T5006">
        <v>1</v>
      </c>
      <c r="U5006" s="1">
        <v>43694</v>
      </c>
      <c r="V5006" s="1">
        <v>43819</v>
      </c>
      <c r="W5006" t="s">
        <v>1112</v>
      </c>
      <c r="X5006" t="s">
        <v>1929</v>
      </c>
      <c r="Y5006">
        <v>18</v>
      </c>
      <c r="Z5006">
        <v>17</v>
      </c>
      <c r="AA5006">
        <v>31</v>
      </c>
      <c r="AB5006">
        <v>54.838700000000003</v>
      </c>
      <c r="AD5006">
        <f>IF(ISBLANK(Source[[#This Row],[CrosslistID]]),1,1/COUNTIFS(Source[CrosslistID],Source[[#This Row],[CrosslistID]],Source[TermDesc],Source[[#This Row],[TermDesc]]))</f>
        <v>1</v>
      </c>
      <c r="AG5006">
        <v>0</v>
      </c>
      <c r="AH5006">
        <v>54.838700000000003</v>
      </c>
      <c r="AI5006">
        <v>2.4</v>
      </c>
      <c r="AJ5006">
        <v>2.4</v>
      </c>
      <c r="AK5006">
        <v>0.33329999999999999</v>
      </c>
      <c r="AL50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06">
        <f>IF(AND(Source[[#This Row],[Credit_Noncredit]]="Noncredit",Source[[#This Row],[FTEF]]&gt;0),Source[[#This Row],[NC XLST FTES]]*525/(437.5*Source[[#This Row],[FTEF]]),0)</f>
        <v>0</v>
      </c>
      <c r="AN5006">
        <f>IF(Source[[#This Row],[Credit_Noncredit]]="Credit",Source[[#This Row],[Census Enrollment]],Source[[#This Row],[Noncredit Avg. Attendance]])</f>
        <v>18</v>
      </c>
    </row>
    <row r="5007" spans="1:40" x14ac:dyDescent="0.25">
      <c r="A5007" t="s">
        <v>1914</v>
      </c>
      <c r="B5007" t="s">
        <v>886</v>
      </c>
      <c r="C5007" t="s">
        <v>627</v>
      </c>
      <c r="D5007" t="s">
        <v>628</v>
      </c>
      <c r="E5007" s="4">
        <v>74640</v>
      </c>
      <c r="F5007" s="4" t="s">
        <v>629</v>
      </c>
      <c r="G5007" s="4" t="s">
        <v>1110</v>
      </c>
      <c r="H5007" t="str">
        <f>CONCATENATE(Source[[#This Row],[Subject]],TRIM(Source[[#This Row],[Course]]))</f>
        <v>ENGL1C</v>
      </c>
      <c r="I5007" t="str">
        <f>VLOOKUP(Source[[#This Row],[SubjCrse]],'Courses and Categories'!$E$2:$G$1816,3,FALSE)</f>
        <v>Credit General Education</v>
      </c>
      <c r="J5007">
        <v>961</v>
      </c>
      <c r="K5007" t="s">
        <v>1111</v>
      </c>
      <c r="L5007" t="s">
        <v>87</v>
      </c>
      <c r="M5007" t="s">
        <v>897</v>
      </c>
      <c r="N5007" t="s">
        <v>42</v>
      </c>
      <c r="O5007" t="s">
        <v>42</v>
      </c>
      <c r="P5007" t="s">
        <v>42</v>
      </c>
      <c r="Q5007" t="s">
        <v>42</v>
      </c>
      <c r="S5007" t="s">
        <v>134</v>
      </c>
      <c r="T5007" t="s">
        <v>44</v>
      </c>
      <c r="U5007" s="1">
        <v>43711</v>
      </c>
      <c r="V5007" s="1">
        <v>43819</v>
      </c>
      <c r="W5007" t="s">
        <v>235</v>
      </c>
      <c r="X5007" t="s">
        <v>1450</v>
      </c>
      <c r="Y5007">
        <v>25</v>
      </c>
      <c r="Z5007">
        <v>14</v>
      </c>
      <c r="AA5007">
        <v>33</v>
      </c>
      <c r="AB5007">
        <v>42.424199999999999</v>
      </c>
      <c r="AD5007">
        <f>IF(ISBLANK(Source[[#This Row],[CrosslistID]]),1,1/COUNTIFS(Source[CrosslistID],Source[[#This Row],[CrosslistID]],Source[TermDesc],Source[[#This Row],[TermDesc]]))</f>
        <v>1</v>
      </c>
      <c r="AG5007">
        <v>0</v>
      </c>
      <c r="AH5007">
        <v>42.424199999999999</v>
      </c>
      <c r="AI5007">
        <v>3.3330000000000002</v>
      </c>
      <c r="AJ5007">
        <v>3.3330000000000002</v>
      </c>
      <c r="AK5007">
        <v>0.33329999999999999</v>
      </c>
      <c r="AL50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07">
        <f>IF(AND(Source[[#This Row],[Credit_Noncredit]]="Noncredit",Source[[#This Row],[FTEF]]&gt;0),Source[[#This Row],[NC XLST FTES]]*525/(437.5*Source[[#This Row],[FTEF]]),0)</f>
        <v>0</v>
      </c>
      <c r="AN5007">
        <f>IF(Source[[#This Row],[Credit_Noncredit]]="Credit",Source[[#This Row],[Census Enrollment]],Source[[#This Row],[Noncredit Avg. Attendance]])</f>
        <v>25</v>
      </c>
    </row>
    <row r="5008" spans="1:40" x14ac:dyDescent="0.25">
      <c r="A5008" t="s">
        <v>1914</v>
      </c>
      <c r="B5008" t="s">
        <v>886</v>
      </c>
      <c r="C5008" t="s">
        <v>627</v>
      </c>
      <c r="D5008" t="s">
        <v>628</v>
      </c>
      <c r="E5008" s="4">
        <v>78778</v>
      </c>
      <c r="F5008" s="4" t="s">
        <v>629</v>
      </c>
      <c r="G5008" s="4">
        <v>10</v>
      </c>
      <c r="H5008" t="str">
        <f>CONCATENATE(Source[[#This Row],[Subject]],TRIM(Source[[#This Row],[Course]]))</f>
        <v>ENGL10</v>
      </c>
      <c r="I5008" t="str">
        <f>VLOOKUP(Source[[#This Row],[SubjCrse]],'Courses and Categories'!$E$2:$G$1816,3,FALSE)</f>
        <v>Credit Prep: English/Math/ESL</v>
      </c>
      <c r="J5008">
        <v>1</v>
      </c>
      <c r="K5008" t="s">
        <v>2450</v>
      </c>
      <c r="L5008" t="s">
        <v>39</v>
      </c>
      <c r="M5008" t="s">
        <v>903</v>
      </c>
      <c r="N5008" t="s">
        <v>50</v>
      </c>
      <c r="O5008">
        <v>1410</v>
      </c>
      <c r="P5008">
        <v>1700</v>
      </c>
      <c r="Q5008" t="s">
        <v>420</v>
      </c>
      <c r="R5008">
        <v>262</v>
      </c>
      <c r="S5008" t="s">
        <v>134</v>
      </c>
      <c r="T5008" t="s">
        <v>44</v>
      </c>
      <c r="U5008" s="1">
        <v>43719</v>
      </c>
      <c r="V5008" s="1">
        <v>43796</v>
      </c>
      <c r="W5008" t="s">
        <v>2448</v>
      </c>
      <c r="X5008" t="s">
        <v>905</v>
      </c>
      <c r="Y5008">
        <v>13</v>
      </c>
      <c r="Z5008">
        <v>11</v>
      </c>
      <c r="AA5008">
        <v>31</v>
      </c>
      <c r="AB5008">
        <v>35.483899999999998</v>
      </c>
      <c r="AD5008">
        <f>IF(ISBLANK(Source[[#This Row],[CrosslistID]]),1,1/COUNTIFS(Source[CrosslistID],Source[[#This Row],[CrosslistID]],Source[TermDesc],Source[[#This Row],[TermDesc]]))</f>
        <v>1</v>
      </c>
      <c r="AG5008">
        <v>0</v>
      </c>
      <c r="AH5008">
        <v>35.483899999999998</v>
      </c>
      <c r="AI5008">
        <v>0.82299999999999995</v>
      </c>
      <c r="AJ5008">
        <v>0.89159999999999995</v>
      </c>
      <c r="AK5008">
        <v>0.1371</v>
      </c>
      <c r="AL50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08">
        <f>IF(AND(Source[[#This Row],[Credit_Noncredit]]="Noncredit",Source[[#This Row],[FTEF]]&gt;0),Source[[#This Row],[NC XLST FTES]]*525/(437.5*Source[[#This Row],[FTEF]]),0)</f>
        <v>0</v>
      </c>
      <c r="AN5008">
        <f>IF(Source[[#This Row],[Credit_Noncredit]]="Credit",Source[[#This Row],[Census Enrollment]],Source[[#This Row],[Noncredit Avg. Attendance]])</f>
        <v>13</v>
      </c>
    </row>
    <row r="5009" spans="1:40" x14ac:dyDescent="0.25">
      <c r="A5009" t="s">
        <v>1914</v>
      </c>
      <c r="B5009" t="s">
        <v>886</v>
      </c>
      <c r="C5009" t="s">
        <v>627</v>
      </c>
      <c r="D5009" t="s">
        <v>628</v>
      </c>
      <c r="E5009" s="4">
        <v>78745</v>
      </c>
      <c r="F5009" s="4" t="s">
        <v>629</v>
      </c>
      <c r="G5009" s="4" t="s">
        <v>1115</v>
      </c>
      <c r="H5009" t="str">
        <f>CONCATENATE(Source[[#This Row],[Subject]],TRIM(Source[[#This Row],[Course]]))</f>
        <v>ENGL1AS</v>
      </c>
      <c r="I5009" t="str">
        <f>VLOOKUP(Source[[#This Row],[SubjCrse]],'Courses and Categories'!$E$2:$G$1816,3,FALSE)</f>
        <v>Credit Prep: English/Math/ESL</v>
      </c>
      <c r="J5009" t="s">
        <v>1097</v>
      </c>
      <c r="K5009" t="s">
        <v>1116</v>
      </c>
      <c r="L5009" t="s">
        <v>39</v>
      </c>
      <c r="M5009" t="s">
        <v>1088</v>
      </c>
      <c r="N5009" t="s">
        <v>91</v>
      </c>
      <c r="O5009">
        <v>810</v>
      </c>
      <c r="P5009">
        <v>1000</v>
      </c>
      <c r="Q5009" t="s">
        <v>233</v>
      </c>
      <c r="R5009">
        <v>312</v>
      </c>
      <c r="S5009" t="s">
        <v>134</v>
      </c>
      <c r="T5009">
        <v>1</v>
      </c>
      <c r="U5009" s="1">
        <v>43694</v>
      </c>
      <c r="V5009" s="1">
        <v>43819</v>
      </c>
      <c r="W5009" t="s">
        <v>2381</v>
      </c>
      <c r="X5009" t="s">
        <v>1929</v>
      </c>
      <c r="Y5009">
        <v>33</v>
      </c>
      <c r="Z5009">
        <v>23</v>
      </c>
      <c r="AA5009">
        <v>31</v>
      </c>
      <c r="AB5009">
        <v>74.1935</v>
      </c>
      <c r="AD5009">
        <f>IF(ISBLANK(Source[[#This Row],[CrosslistID]]),1,1/COUNTIFS(Source[CrosslistID],Source[[#This Row],[CrosslistID]],Source[TermDesc],Source[[#This Row],[TermDesc]]))</f>
        <v>1</v>
      </c>
      <c r="AG5009">
        <v>0</v>
      </c>
      <c r="AH5009">
        <v>74.1935</v>
      </c>
      <c r="AI5009">
        <v>2.0670000000000002</v>
      </c>
      <c r="AJ5009">
        <v>2.2004000000000001</v>
      </c>
      <c r="AK5009">
        <v>0.16669999999999999</v>
      </c>
      <c r="AL50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09">
        <f>IF(AND(Source[[#This Row],[Credit_Noncredit]]="Noncredit",Source[[#This Row],[FTEF]]&gt;0),Source[[#This Row],[NC XLST FTES]]*525/(437.5*Source[[#This Row],[FTEF]]),0)</f>
        <v>0</v>
      </c>
      <c r="AN5009">
        <f>IF(Source[[#This Row],[Credit_Noncredit]]="Credit",Source[[#This Row],[Census Enrollment]],Source[[#This Row],[Noncredit Avg. Attendance]])</f>
        <v>33</v>
      </c>
    </row>
    <row r="5010" spans="1:40" x14ac:dyDescent="0.25">
      <c r="A5010" t="s">
        <v>1914</v>
      </c>
      <c r="B5010" t="s">
        <v>886</v>
      </c>
      <c r="C5010" t="s">
        <v>627</v>
      </c>
      <c r="D5010" t="s">
        <v>628</v>
      </c>
      <c r="E5010" s="4">
        <v>78746</v>
      </c>
      <c r="F5010" s="4" t="s">
        <v>629</v>
      </c>
      <c r="G5010" s="4" t="s">
        <v>1115</v>
      </c>
      <c r="H5010" t="str">
        <f>CONCATENATE(Source[[#This Row],[Subject]],TRIM(Source[[#This Row],[Course]]))</f>
        <v>ENGL1AS</v>
      </c>
      <c r="I5010" t="str">
        <f>VLOOKUP(Source[[#This Row],[SubjCrse]],'Courses and Categories'!$E$2:$G$1816,3,FALSE)</f>
        <v>Credit Prep: English/Math/ESL</v>
      </c>
      <c r="J5010" t="s">
        <v>1099</v>
      </c>
      <c r="K5010" t="s">
        <v>1116</v>
      </c>
      <c r="L5010" t="s">
        <v>39</v>
      </c>
      <c r="M5010" t="s">
        <v>1088</v>
      </c>
      <c r="N5010" t="s">
        <v>91</v>
      </c>
      <c r="O5010">
        <v>1010</v>
      </c>
      <c r="P5010">
        <v>1200</v>
      </c>
      <c r="Q5010" t="s">
        <v>238</v>
      </c>
      <c r="R5010">
        <v>709</v>
      </c>
      <c r="S5010" t="s">
        <v>134</v>
      </c>
      <c r="T5010">
        <v>1</v>
      </c>
      <c r="U5010" s="1">
        <v>43694</v>
      </c>
      <c r="V5010" s="1">
        <v>43819</v>
      </c>
      <c r="W5010" t="s">
        <v>787</v>
      </c>
      <c r="X5010" t="s">
        <v>1929</v>
      </c>
      <c r="Y5010">
        <v>32</v>
      </c>
      <c r="Z5010">
        <v>22</v>
      </c>
      <c r="AA5010">
        <v>31</v>
      </c>
      <c r="AB5010">
        <v>70.967699999999994</v>
      </c>
      <c r="AD5010">
        <f>IF(ISBLANK(Source[[#This Row],[CrosslistID]]),1,1/COUNTIFS(Source[CrosslistID],Source[[#This Row],[CrosslistID]],Source[TermDesc],Source[[#This Row],[TermDesc]]))</f>
        <v>1</v>
      </c>
      <c r="AG5010">
        <v>0</v>
      </c>
      <c r="AH5010">
        <v>70.967699999999994</v>
      </c>
      <c r="AI5010">
        <v>1.9330000000000001</v>
      </c>
      <c r="AJ5010">
        <v>2.133</v>
      </c>
      <c r="AK5010">
        <v>0.16669999999999999</v>
      </c>
      <c r="AL50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10">
        <f>IF(AND(Source[[#This Row],[Credit_Noncredit]]="Noncredit",Source[[#This Row],[FTEF]]&gt;0),Source[[#This Row],[NC XLST FTES]]*525/(437.5*Source[[#This Row],[FTEF]]),0)</f>
        <v>0</v>
      </c>
      <c r="AN5010">
        <f>IF(Source[[#This Row],[Credit_Noncredit]]="Credit",Source[[#This Row],[Census Enrollment]],Source[[#This Row],[Noncredit Avg. Attendance]])</f>
        <v>32</v>
      </c>
    </row>
    <row r="5011" spans="1:40" x14ac:dyDescent="0.25">
      <c r="A5011" t="s">
        <v>1914</v>
      </c>
      <c r="B5011" t="s">
        <v>886</v>
      </c>
      <c r="C5011" t="s">
        <v>627</v>
      </c>
      <c r="D5011" t="s">
        <v>628</v>
      </c>
      <c r="E5011" s="4">
        <v>78747</v>
      </c>
      <c r="F5011" s="4" t="s">
        <v>629</v>
      </c>
      <c r="G5011" s="4" t="s">
        <v>1115</v>
      </c>
      <c r="H5011" t="str">
        <f>CONCATENATE(Source[[#This Row],[Subject]],TRIM(Source[[#This Row],[Course]]))</f>
        <v>ENGL1AS</v>
      </c>
      <c r="I5011" t="str">
        <f>VLOOKUP(Source[[#This Row],[SubjCrse]],'Courses and Categories'!$E$2:$G$1816,3,FALSE)</f>
        <v>Credit Prep: English/Math/ESL</v>
      </c>
      <c r="J5011" t="s">
        <v>1101</v>
      </c>
      <c r="K5011" t="s">
        <v>1116</v>
      </c>
      <c r="L5011" t="s">
        <v>39</v>
      </c>
      <c r="M5011" t="s">
        <v>1088</v>
      </c>
      <c r="N5011" t="s">
        <v>91</v>
      </c>
      <c r="O5011">
        <v>1010</v>
      </c>
      <c r="P5011">
        <v>1200</v>
      </c>
      <c r="Q5011" t="s">
        <v>420</v>
      </c>
      <c r="R5011">
        <v>184</v>
      </c>
      <c r="S5011" t="s">
        <v>134</v>
      </c>
      <c r="T5011">
        <v>1</v>
      </c>
      <c r="U5011" s="1">
        <v>43694</v>
      </c>
      <c r="V5011" s="1">
        <v>43819</v>
      </c>
      <c r="W5011" t="s">
        <v>2392</v>
      </c>
      <c r="X5011" t="s">
        <v>1929</v>
      </c>
      <c r="Y5011">
        <v>29</v>
      </c>
      <c r="Z5011">
        <v>18</v>
      </c>
      <c r="AA5011">
        <v>31</v>
      </c>
      <c r="AB5011">
        <v>58.064500000000002</v>
      </c>
      <c r="AD5011">
        <f>IF(ISBLANK(Source[[#This Row],[CrosslistID]]),1,1/COUNTIFS(Source[CrosslistID],Source[[#This Row],[CrosslistID]],Source[TermDesc],Source[[#This Row],[TermDesc]]))</f>
        <v>1</v>
      </c>
      <c r="AG5011">
        <v>0</v>
      </c>
      <c r="AH5011">
        <v>58.064500000000002</v>
      </c>
      <c r="AI5011">
        <v>1.7330000000000001</v>
      </c>
      <c r="AJ5011">
        <v>1.9330000000000001</v>
      </c>
      <c r="AK5011">
        <v>0.16669999999999999</v>
      </c>
      <c r="AL50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11">
        <f>IF(AND(Source[[#This Row],[Credit_Noncredit]]="Noncredit",Source[[#This Row],[FTEF]]&gt;0),Source[[#This Row],[NC XLST FTES]]*525/(437.5*Source[[#This Row],[FTEF]]),0)</f>
        <v>0</v>
      </c>
      <c r="AN5011">
        <f>IF(Source[[#This Row],[Credit_Noncredit]]="Credit",Source[[#This Row],[Census Enrollment]],Source[[#This Row],[Noncredit Avg. Attendance]])</f>
        <v>29</v>
      </c>
    </row>
    <row r="5012" spans="1:40" x14ac:dyDescent="0.25">
      <c r="A5012" t="s">
        <v>1914</v>
      </c>
      <c r="B5012" t="s">
        <v>886</v>
      </c>
      <c r="C5012" t="s">
        <v>627</v>
      </c>
      <c r="D5012" t="s">
        <v>628</v>
      </c>
      <c r="E5012" s="4">
        <v>78748</v>
      </c>
      <c r="F5012" s="4" t="s">
        <v>629</v>
      </c>
      <c r="G5012" s="4" t="s">
        <v>1115</v>
      </c>
      <c r="H5012" t="str">
        <f>CONCATENATE(Source[[#This Row],[Subject]],TRIM(Source[[#This Row],[Course]]))</f>
        <v>ENGL1AS</v>
      </c>
      <c r="I5012" t="str">
        <f>VLOOKUP(Source[[#This Row],[SubjCrse]],'Courses and Categories'!$E$2:$G$1816,3,FALSE)</f>
        <v>Credit Prep: English/Math/ESL</v>
      </c>
      <c r="J5012" t="s">
        <v>2411</v>
      </c>
      <c r="K5012" t="s">
        <v>1116</v>
      </c>
      <c r="L5012" t="s">
        <v>39</v>
      </c>
      <c r="M5012" t="s">
        <v>1088</v>
      </c>
      <c r="N5012" t="s">
        <v>91</v>
      </c>
      <c r="O5012">
        <v>1010</v>
      </c>
      <c r="P5012">
        <v>1200</v>
      </c>
      <c r="Q5012" t="s">
        <v>420</v>
      </c>
      <c r="R5012">
        <v>185</v>
      </c>
      <c r="S5012" t="s">
        <v>134</v>
      </c>
      <c r="T5012">
        <v>1</v>
      </c>
      <c r="U5012" s="1">
        <v>43694</v>
      </c>
      <c r="V5012" s="1">
        <v>43819</v>
      </c>
      <c r="W5012" t="s">
        <v>2393</v>
      </c>
      <c r="X5012" t="s">
        <v>1929</v>
      </c>
      <c r="Y5012">
        <v>33</v>
      </c>
      <c r="Z5012">
        <v>26</v>
      </c>
      <c r="AA5012">
        <v>31</v>
      </c>
      <c r="AB5012">
        <v>83.870999999999995</v>
      </c>
      <c r="AD5012">
        <f>IF(ISBLANK(Source[[#This Row],[CrosslistID]]),1,1/COUNTIFS(Source[CrosslistID],Source[[#This Row],[CrosslistID]],Source[TermDesc],Source[[#This Row],[TermDesc]]))</f>
        <v>1</v>
      </c>
      <c r="AG5012">
        <v>0</v>
      </c>
      <c r="AH5012">
        <v>83.870999999999995</v>
      </c>
      <c r="AI5012">
        <v>2.133</v>
      </c>
      <c r="AJ5012">
        <v>2.1997</v>
      </c>
      <c r="AK5012">
        <v>0.16669999999999999</v>
      </c>
      <c r="AL50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12">
        <f>IF(AND(Source[[#This Row],[Credit_Noncredit]]="Noncredit",Source[[#This Row],[FTEF]]&gt;0),Source[[#This Row],[NC XLST FTES]]*525/(437.5*Source[[#This Row],[FTEF]]),0)</f>
        <v>0</v>
      </c>
      <c r="AN5012">
        <f>IF(Source[[#This Row],[Credit_Noncredit]]="Credit",Source[[#This Row],[Census Enrollment]],Source[[#This Row],[Noncredit Avg. Attendance]])</f>
        <v>33</v>
      </c>
    </row>
    <row r="5013" spans="1:40" x14ac:dyDescent="0.25">
      <c r="A5013" t="s">
        <v>1914</v>
      </c>
      <c r="B5013" t="s">
        <v>886</v>
      </c>
      <c r="C5013" t="s">
        <v>627</v>
      </c>
      <c r="D5013" t="s">
        <v>628</v>
      </c>
      <c r="E5013" s="4">
        <v>78749</v>
      </c>
      <c r="F5013" s="4" t="s">
        <v>629</v>
      </c>
      <c r="G5013" s="4" t="s">
        <v>1115</v>
      </c>
      <c r="H5013" t="str">
        <f>CONCATENATE(Source[[#This Row],[Subject]],TRIM(Source[[#This Row],[Course]]))</f>
        <v>ENGL1AS</v>
      </c>
      <c r="I5013" t="str">
        <f>VLOOKUP(Source[[#This Row],[SubjCrse]],'Courses and Categories'!$E$2:$G$1816,3,FALSE)</f>
        <v>Credit Prep: English/Math/ESL</v>
      </c>
      <c r="J5013" t="s">
        <v>2412</v>
      </c>
      <c r="K5013" t="s">
        <v>1116</v>
      </c>
      <c r="L5013" t="s">
        <v>39</v>
      </c>
      <c r="M5013" t="s">
        <v>1088</v>
      </c>
      <c r="N5013" t="s">
        <v>91</v>
      </c>
      <c r="O5013">
        <v>1010</v>
      </c>
      <c r="P5013">
        <v>1200</v>
      </c>
      <c r="Q5013" t="s">
        <v>240</v>
      </c>
      <c r="R5013">
        <v>229</v>
      </c>
      <c r="S5013" t="s">
        <v>134</v>
      </c>
      <c r="T5013">
        <v>1</v>
      </c>
      <c r="U5013" s="1">
        <v>43694</v>
      </c>
      <c r="V5013" s="1">
        <v>43819</v>
      </c>
      <c r="W5013" t="s">
        <v>787</v>
      </c>
      <c r="X5013" t="s">
        <v>1929</v>
      </c>
      <c r="Y5013">
        <v>32</v>
      </c>
      <c r="Z5013">
        <v>21</v>
      </c>
      <c r="AA5013">
        <v>31</v>
      </c>
      <c r="AB5013">
        <v>67.741900000000001</v>
      </c>
      <c r="AD5013">
        <f>IF(ISBLANK(Source[[#This Row],[CrosslistID]]),1,1/COUNTIFS(Source[CrosslistID],Source[[#This Row],[CrosslistID]],Source[TermDesc],Source[[#This Row],[TermDesc]]))</f>
        <v>1</v>
      </c>
      <c r="AG5013">
        <v>0</v>
      </c>
      <c r="AH5013">
        <v>67.741900000000001</v>
      </c>
      <c r="AI5013">
        <v>2.0670000000000002</v>
      </c>
      <c r="AJ5013">
        <v>2.1337000000000002</v>
      </c>
      <c r="AK5013">
        <v>0.16669999999999999</v>
      </c>
      <c r="AL50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13">
        <f>IF(AND(Source[[#This Row],[Credit_Noncredit]]="Noncredit",Source[[#This Row],[FTEF]]&gt;0),Source[[#This Row],[NC XLST FTES]]*525/(437.5*Source[[#This Row],[FTEF]]),0)</f>
        <v>0</v>
      </c>
      <c r="AN5013">
        <f>IF(Source[[#This Row],[Credit_Noncredit]]="Credit",Source[[#This Row],[Census Enrollment]],Source[[#This Row],[Noncredit Avg. Attendance]])</f>
        <v>32</v>
      </c>
    </row>
    <row r="5014" spans="1:40" x14ac:dyDescent="0.25">
      <c r="A5014" t="s">
        <v>1914</v>
      </c>
      <c r="B5014" t="s">
        <v>886</v>
      </c>
      <c r="C5014" t="s">
        <v>627</v>
      </c>
      <c r="D5014" t="s">
        <v>628</v>
      </c>
      <c r="E5014" s="4">
        <v>78750</v>
      </c>
      <c r="F5014" s="4" t="s">
        <v>629</v>
      </c>
      <c r="G5014" s="4" t="s">
        <v>1115</v>
      </c>
      <c r="H5014" t="str">
        <f>CONCATENATE(Source[[#This Row],[Subject]],TRIM(Source[[#This Row],[Course]]))</f>
        <v>ENGL1AS</v>
      </c>
      <c r="I5014" t="str">
        <f>VLOOKUP(Source[[#This Row],[SubjCrse]],'Courses and Categories'!$E$2:$G$1816,3,FALSE)</f>
        <v>Credit Prep: English/Math/ESL</v>
      </c>
      <c r="J5014" t="s">
        <v>2413</v>
      </c>
      <c r="K5014" t="s">
        <v>1116</v>
      </c>
      <c r="L5014" t="s">
        <v>39</v>
      </c>
      <c r="M5014" t="s">
        <v>1088</v>
      </c>
      <c r="N5014" t="s">
        <v>91</v>
      </c>
      <c r="O5014">
        <v>1010</v>
      </c>
      <c r="P5014">
        <v>1200</v>
      </c>
      <c r="Q5014" t="s">
        <v>850</v>
      </c>
      <c r="R5014">
        <v>513</v>
      </c>
      <c r="S5014" t="s">
        <v>134</v>
      </c>
      <c r="T5014">
        <v>1</v>
      </c>
      <c r="U5014" s="1">
        <v>43694</v>
      </c>
      <c r="V5014" s="1">
        <v>43819</v>
      </c>
      <c r="W5014" t="s">
        <v>2397</v>
      </c>
      <c r="X5014" t="s">
        <v>1929</v>
      </c>
      <c r="Y5014">
        <v>32</v>
      </c>
      <c r="Z5014">
        <v>22</v>
      </c>
      <c r="AA5014">
        <v>31</v>
      </c>
      <c r="AB5014">
        <v>70.967699999999994</v>
      </c>
      <c r="AD5014">
        <f>IF(ISBLANK(Source[[#This Row],[CrosslistID]]),1,1/COUNTIFS(Source[CrosslistID],Source[[#This Row],[CrosslistID]],Source[TermDesc],Source[[#This Row],[TermDesc]]))</f>
        <v>1</v>
      </c>
      <c r="AG5014">
        <v>0</v>
      </c>
      <c r="AH5014">
        <v>70.967699999999994</v>
      </c>
      <c r="AI5014">
        <v>2.0670000000000002</v>
      </c>
      <c r="AJ5014">
        <v>2.1337000000000002</v>
      </c>
      <c r="AK5014">
        <v>0.16669999999999999</v>
      </c>
      <c r="AL50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14">
        <f>IF(AND(Source[[#This Row],[Credit_Noncredit]]="Noncredit",Source[[#This Row],[FTEF]]&gt;0),Source[[#This Row],[NC XLST FTES]]*525/(437.5*Source[[#This Row],[FTEF]]),0)</f>
        <v>0</v>
      </c>
      <c r="AN5014">
        <f>IF(Source[[#This Row],[Credit_Noncredit]]="Credit",Source[[#This Row],[Census Enrollment]],Source[[#This Row],[Noncredit Avg. Attendance]])</f>
        <v>32</v>
      </c>
    </row>
    <row r="5015" spans="1:40" x14ac:dyDescent="0.25">
      <c r="A5015" t="s">
        <v>1914</v>
      </c>
      <c r="B5015" t="s">
        <v>886</v>
      </c>
      <c r="C5015" t="s">
        <v>627</v>
      </c>
      <c r="D5015" t="s">
        <v>628</v>
      </c>
      <c r="E5015" s="4">
        <v>78751</v>
      </c>
      <c r="F5015" s="4" t="s">
        <v>629</v>
      </c>
      <c r="G5015" s="4" t="s">
        <v>1115</v>
      </c>
      <c r="H5015" t="str">
        <f>CONCATENATE(Source[[#This Row],[Subject]],TRIM(Source[[#This Row],[Course]]))</f>
        <v>ENGL1AS</v>
      </c>
      <c r="I5015" t="str">
        <f>VLOOKUP(Source[[#This Row],[SubjCrse]],'Courses and Categories'!$E$2:$G$1816,3,FALSE)</f>
        <v>Credit Prep: English/Math/ESL</v>
      </c>
      <c r="J5015" t="s">
        <v>2414</v>
      </c>
      <c r="K5015" t="s">
        <v>1116</v>
      </c>
      <c r="L5015" t="s">
        <v>39</v>
      </c>
      <c r="M5015" t="s">
        <v>1088</v>
      </c>
      <c r="N5015" t="s">
        <v>91</v>
      </c>
      <c r="O5015">
        <v>1210</v>
      </c>
      <c r="P5015">
        <v>1400</v>
      </c>
      <c r="Q5015" t="s">
        <v>238</v>
      </c>
      <c r="R5015">
        <v>712</v>
      </c>
      <c r="S5015" t="s">
        <v>134</v>
      </c>
      <c r="T5015">
        <v>1</v>
      </c>
      <c r="U5015" s="1">
        <v>43694</v>
      </c>
      <c r="V5015" s="1">
        <v>43819</v>
      </c>
      <c r="W5015" t="s">
        <v>1089</v>
      </c>
      <c r="X5015" t="s">
        <v>1929</v>
      </c>
      <c r="Y5015">
        <v>29</v>
      </c>
      <c r="Z5015">
        <v>26</v>
      </c>
      <c r="AA5015">
        <v>31</v>
      </c>
      <c r="AB5015">
        <v>83.870999999999995</v>
      </c>
      <c r="AD5015">
        <f>IF(ISBLANK(Source[[#This Row],[CrosslistID]]),1,1/COUNTIFS(Source[CrosslistID],Source[[#This Row],[CrosslistID]],Source[TermDesc],Source[[#This Row],[TermDesc]]))</f>
        <v>1</v>
      </c>
      <c r="AG5015">
        <v>0</v>
      </c>
      <c r="AH5015">
        <v>83.870999999999995</v>
      </c>
      <c r="AI5015">
        <v>1.9330000000000001</v>
      </c>
      <c r="AJ5015">
        <v>1.9330000000000001</v>
      </c>
      <c r="AK5015">
        <v>0.16669999999999999</v>
      </c>
      <c r="AL50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15">
        <f>IF(AND(Source[[#This Row],[Credit_Noncredit]]="Noncredit",Source[[#This Row],[FTEF]]&gt;0),Source[[#This Row],[NC XLST FTES]]*525/(437.5*Source[[#This Row],[FTEF]]),0)</f>
        <v>0</v>
      </c>
      <c r="AN5015">
        <f>IF(Source[[#This Row],[Credit_Noncredit]]="Credit",Source[[#This Row],[Census Enrollment]],Source[[#This Row],[Noncredit Avg. Attendance]])</f>
        <v>29</v>
      </c>
    </row>
    <row r="5016" spans="1:40" x14ac:dyDescent="0.25">
      <c r="A5016" t="s">
        <v>1914</v>
      </c>
      <c r="B5016" t="s">
        <v>886</v>
      </c>
      <c r="C5016" t="s">
        <v>627</v>
      </c>
      <c r="D5016" t="s">
        <v>628</v>
      </c>
      <c r="E5016" s="4">
        <v>78752</v>
      </c>
      <c r="F5016" s="4" t="s">
        <v>629</v>
      </c>
      <c r="G5016" s="4" t="s">
        <v>1115</v>
      </c>
      <c r="H5016" t="str">
        <f>CONCATENATE(Source[[#This Row],[Subject]],TRIM(Source[[#This Row],[Course]]))</f>
        <v>ENGL1AS</v>
      </c>
      <c r="I5016" t="str">
        <f>VLOOKUP(Source[[#This Row],[SubjCrse]],'Courses and Categories'!$E$2:$G$1816,3,FALSE)</f>
        <v>Credit Prep: English/Math/ESL</v>
      </c>
      <c r="J5016" t="s">
        <v>2415</v>
      </c>
      <c r="K5016" t="s">
        <v>1116</v>
      </c>
      <c r="L5016" t="s">
        <v>39</v>
      </c>
      <c r="M5016" t="s">
        <v>1088</v>
      </c>
      <c r="N5016" t="s">
        <v>91</v>
      </c>
      <c r="O5016">
        <v>1210</v>
      </c>
      <c r="P5016">
        <v>1400</v>
      </c>
      <c r="Q5016" t="s">
        <v>850</v>
      </c>
      <c r="R5016">
        <v>411</v>
      </c>
      <c r="S5016" t="s">
        <v>134</v>
      </c>
      <c r="T5016">
        <v>1</v>
      </c>
      <c r="U5016" s="1">
        <v>43694</v>
      </c>
      <c r="V5016" s="1">
        <v>43819</v>
      </c>
      <c r="W5016" t="s">
        <v>2416</v>
      </c>
      <c r="X5016" t="s">
        <v>1929</v>
      </c>
      <c r="Y5016">
        <v>29</v>
      </c>
      <c r="Z5016">
        <v>27</v>
      </c>
      <c r="AA5016">
        <v>31</v>
      </c>
      <c r="AB5016">
        <v>87.096800000000002</v>
      </c>
      <c r="AD5016">
        <f>IF(ISBLANK(Source[[#This Row],[CrosslistID]]),1,1/COUNTIFS(Source[CrosslistID],Source[[#This Row],[CrosslistID]],Source[TermDesc],Source[[#This Row],[TermDesc]]))</f>
        <v>1</v>
      </c>
      <c r="AG5016">
        <v>0</v>
      </c>
      <c r="AH5016">
        <v>87.096800000000002</v>
      </c>
      <c r="AI5016">
        <v>1.7330000000000001</v>
      </c>
      <c r="AJ5016">
        <v>1.9330000000000001</v>
      </c>
      <c r="AK5016">
        <v>0.16669999999999999</v>
      </c>
      <c r="AL50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16">
        <f>IF(AND(Source[[#This Row],[Credit_Noncredit]]="Noncredit",Source[[#This Row],[FTEF]]&gt;0),Source[[#This Row],[NC XLST FTES]]*525/(437.5*Source[[#This Row],[FTEF]]),0)</f>
        <v>0</v>
      </c>
      <c r="AN5016">
        <f>IF(Source[[#This Row],[Credit_Noncredit]]="Credit",Source[[#This Row],[Census Enrollment]],Source[[#This Row],[Noncredit Avg. Attendance]])</f>
        <v>29</v>
      </c>
    </row>
    <row r="5017" spans="1:40" x14ac:dyDescent="0.25">
      <c r="A5017" t="s">
        <v>1914</v>
      </c>
      <c r="B5017" t="s">
        <v>886</v>
      </c>
      <c r="C5017" t="s">
        <v>627</v>
      </c>
      <c r="D5017" t="s">
        <v>628</v>
      </c>
      <c r="E5017" s="4">
        <v>78753</v>
      </c>
      <c r="F5017" s="4" t="s">
        <v>629</v>
      </c>
      <c r="G5017" s="4" t="s">
        <v>1115</v>
      </c>
      <c r="H5017" t="str">
        <f>CONCATENATE(Source[[#This Row],[Subject]],TRIM(Source[[#This Row],[Course]]))</f>
        <v>ENGL1AS</v>
      </c>
      <c r="I5017" t="str">
        <f>VLOOKUP(Source[[#This Row],[SubjCrse]],'Courses and Categories'!$E$2:$G$1816,3,FALSE)</f>
        <v>Credit Prep: English/Math/ESL</v>
      </c>
      <c r="J5017" t="s">
        <v>2417</v>
      </c>
      <c r="K5017" t="s">
        <v>1116</v>
      </c>
      <c r="L5017" t="s">
        <v>39</v>
      </c>
      <c r="M5017" t="s">
        <v>1088</v>
      </c>
      <c r="N5017" t="s">
        <v>91</v>
      </c>
      <c r="O5017">
        <v>1210</v>
      </c>
      <c r="P5017">
        <v>1400</v>
      </c>
      <c r="Q5017" t="s">
        <v>850</v>
      </c>
      <c r="R5017">
        <v>611</v>
      </c>
      <c r="S5017" t="s">
        <v>134</v>
      </c>
      <c r="T5017">
        <v>1</v>
      </c>
      <c r="U5017" s="1">
        <v>43694</v>
      </c>
      <c r="V5017" s="1">
        <v>43819</v>
      </c>
      <c r="W5017" t="s">
        <v>2410</v>
      </c>
      <c r="X5017" t="s">
        <v>1929</v>
      </c>
      <c r="Y5017">
        <v>29</v>
      </c>
      <c r="Z5017">
        <v>23</v>
      </c>
      <c r="AA5017">
        <v>31</v>
      </c>
      <c r="AB5017">
        <v>74.1935</v>
      </c>
      <c r="AD5017">
        <f>IF(ISBLANK(Source[[#This Row],[CrosslistID]]),1,1/COUNTIFS(Source[CrosslistID],Source[[#This Row],[CrosslistID]],Source[TermDesc],Source[[#This Row],[TermDesc]]))</f>
        <v>1</v>
      </c>
      <c r="AG5017">
        <v>0</v>
      </c>
      <c r="AH5017">
        <v>74.1935</v>
      </c>
      <c r="AI5017">
        <v>1.9330000000000001</v>
      </c>
      <c r="AJ5017">
        <v>1.9330000000000001</v>
      </c>
      <c r="AK5017">
        <v>0.16669999999999999</v>
      </c>
      <c r="AL50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17">
        <f>IF(AND(Source[[#This Row],[Credit_Noncredit]]="Noncredit",Source[[#This Row],[FTEF]]&gt;0),Source[[#This Row],[NC XLST FTES]]*525/(437.5*Source[[#This Row],[FTEF]]),0)</f>
        <v>0</v>
      </c>
      <c r="AN5017">
        <f>IF(Source[[#This Row],[Credit_Noncredit]]="Credit",Source[[#This Row],[Census Enrollment]],Source[[#This Row],[Noncredit Avg. Attendance]])</f>
        <v>29</v>
      </c>
    </row>
    <row r="5018" spans="1:40" x14ac:dyDescent="0.25">
      <c r="A5018" t="s">
        <v>1914</v>
      </c>
      <c r="B5018" t="s">
        <v>886</v>
      </c>
      <c r="C5018" t="s">
        <v>627</v>
      </c>
      <c r="D5018" t="s">
        <v>628</v>
      </c>
      <c r="E5018" s="4">
        <v>78754</v>
      </c>
      <c r="F5018" s="4" t="s">
        <v>629</v>
      </c>
      <c r="G5018" s="4" t="s">
        <v>1115</v>
      </c>
      <c r="H5018" t="str">
        <f>CONCATENATE(Source[[#This Row],[Subject]],TRIM(Source[[#This Row],[Course]]))</f>
        <v>ENGL1AS</v>
      </c>
      <c r="I5018" t="str">
        <f>VLOOKUP(Source[[#This Row],[SubjCrse]],'Courses and Categories'!$E$2:$G$1816,3,FALSE)</f>
        <v>Credit Prep: English/Math/ESL</v>
      </c>
      <c r="J5018" t="s">
        <v>2418</v>
      </c>
      <c r="K5018" t="s">
        <v>1116</v>
      </c>
      <c r="L5018" t="s">
        <v>39</v>
      </c>
      <c r="M5018" t="s">
        <v>1088</v>
      </c>
      <c r="N5018" t="s">
        <v>91</v>
      </c>
      <c r="O5018">
        <v>1210</v>
      </c>
      <c r="P5018">
        <v>1400</v>
      </c>
      <c r="Q5018" t="s">
        <v>233</v>
      </c>
      <c r="R5018">
        <v>315</v>
      </c>
      <c r="S5018" t="s">
        <v>134</v>
      </c>
      <c r="T5018">
        <v>1</v>
      </c>
      <c r="U5018" s="1">
        <v>43694</v>
      </c>
      <c r="V5018" s="1">
        <v>43819</v>
      </c>
      <c r="W5018" t="s">
        <v>2395</v>
      </c>
      <c r="X5018" t="s">
        <v>1929</v>
      </c>
      <c r="Y5018">
        <v>30</v>
      </c>
      <c r="Z5018">
        <v>21</v>
      </c>
      <c r="AA5018">
        <v>31</v>
      </c>
      <c r="AB5018">
        <v>67.741900000000001</v>
      </c>
      <c r="AD5018">
        <f>IF(ISBLANK(Source[[#This Row],[CrosslistID]]),1,1/COUNTIFS(Source[CrosslistID],Source[[#This Row],[CrosslistID]],Source[TermDesc],Source[[#This Row],[TermDesc]]))</f>
        <v>1</v>
      </c>
      <c r="AG5018">
        <v>0</v>
      </c>
      <c r="AH5018">
        <v>67.741900000000001</v>
      </c>
      <c r="AI5018">
        <v>1.9330000000000001</v>
      </c>
      <c r="AJ5018">
        <v>1.9997</v>
      </c>
      <c r="AK5018">
        <v>0.16669999999999999</v>
      </c>
      <c r="AL50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18">
        <f>IF(AND(Source[[#This Row],[Credit_Noncredit]]="Noncredit",Source[[#This Row],[FTEF]]&gt;0),Source[[#This Row],[NC XLST FTES]]*525/(437.5*Source[[#This Row],[FTEF]]),0)</f>
        <v>0</v>
      </c>
      <c r="AN5018">
        <f>IF(Source[[#This Row],[Credit_Noncredit]]="Credit",Source[[#This Row],[Census Enrollment]],Source[[#This Row],[Noncredit Avg. Attendance]])</f>
        <v>30</v>
      </c>
    </row>
    <row r="5019" spans="1:40" x14ac:dyDescent="0.25">
      <c r="A5019" t="s">
        <v>1914</v>
      </c>
      <c r="B5019" t="s">
        <v>886</v>
      </c>
      <c r="C5019" t="s">
        <v>627</v>
      </c>
      <c r="D5019" t="s">
        <v>628</v>
      </c>
      <c r="E5019" s="4">
        <v>78755</v>
      </c>
      <c r="F5019" s="4" t="s">
        <v>629</v>
      </c>
      <c r="G5019" s="4" t="s">
        <v>1115</v>
      </c>
      <c r="H5019" t="str">
        <f>CONCATENATE(Source[[#This Row],[Subject]],TRIM(Source[[#This Row],[Course]]))</f>
        <v>ENGL1AS</v>
      </c>
      <c r="I5019" t="str">
        <f>VLOOKUP(Source[[#This Row],[SubjCrse]],'Courses and Categories'!$E$2:$G$1816,3,FALSE)</f>
        <v>Credit Prep: English/Math/ESL</v>
      </c>
      <c r="J5019" t="s">
        <v>2419</v>
      </c>
      <c r="K5019" t="s">
        <v>1116</v>
      </c>
      <c r="L5019" t="s">
        <v>39</v>
      </c>
      <c r="M5019" t="s">
        <v>1088</v>
      </c>
      <c r="N5019" t="s">
        <v>91</v>
      </c>
      <c r="O5019">
        <v>1410</v>
      </c>
      <c r="P5019">
        <v>1600</v>
      </c>
      <c r="Q5019" t="s">
        <v>850</v>
      </c>
      <c r="R5019">
        <v>611</v>
      </c>
      <c r="S5019" t="s">
        <v>134</v>
      </c>
      <c r="T5019">
        <v>1</v>
      </c>
      <c r="U5019" s="1">
        <v>43694</v>
      </c>
      <c r="V5019" s="1">
        <v>43819</v>
      </c>
      <c r="W5019" t="s">
        <v>2396</v>
      </c>
      <c r="X5019" t="s">
        <v>1929</v>
      </c>
      <c r="Y5019">
        <v>31</v>
      </c>
      <c r="Z5019">
        <v>27</v>
      </c>
      <c r="AA5019">
        <v>31</v>
      </c>
      <c r="AB5019">
        <v>87.096800000000002</v>
      </c>
      <c r="AD5019">
        <f>IF(ISBLANK(Source[[#This Row],[CrosslistID]]),1,1/COUNTIFS(Source[CrosslistID],Source[[#This Row],[CrosslistID]],Source[TermDesc],Source[[#This Row],[TermDesc]]))</f>
        <v>1</v>
      </c>
      <c r="AG5019">
        <v>0</v>
      </c>
      <c r="AH5019">
        <v>87.096800000000002</v>
      </c>
      <c r="AI5019">
        <v>1.7330000000000001</v>
      </c>
      <c r="AJ5019">
        <v>2.0663</v>
      </c>
      <c r="AK5019">
        <v>0.16669999999999999</v>
      </c>
      <c r="AL50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19">
        <f>IF(AND(Source[[#This Row],[Credit_Noncredit]]="Noncredit",Source[[#This Row],[FTEF]]&gt;0),Source[[#This Row],[NC XLST FTES]]*525/(437.5*Source[[#This Row],[FTEF]]),0)</f>
        <v>0</v>
      </c>
      <c r="AN5019">
        <f>IF(Source[[#This Row],[Credit_Noncredit]]="Credit",Source[[#This Row],[Census Enrollment]],Source[[#This Row],[Noncredit Avg. Attendance]])</f>
        <v>31</v>
      </c>
    </row>
    <row r="5020" spans="1:40" x14ac:dyDescent="0.25">
      <c r="A5020" t="s">
        <v>1914</v>
      </c>
      <c r="B5020" t="s">
        <v>886</v>
      </c>
      <c r="C5020" t="s">
        <v>627</v>
      </c>
      <c r="D5020" t="s">
        <v>628</v>
      </c>
      <c r="E5020" s="4">
        <v>78756</v>
      </c>
      <c r="F5020" s="4" t="s">
        <v>629</v>
      </c>
      <c r="G5020" s="4" t="s">
        <v>1115</v>
      </c>
      <c r="H5020" t="str">
        <f>CONCATENATE(Source[[#This Row],[Subject]],TRIM(Source[[#This Row],[Course]]))</f>
        <v>ENGL1AS</v>
      </c>
      <c r="I5020" t="str">
        <f>VLOOKUP(Source[[#This Row],[SubjCrse]],'Courses and Categories'!$E$2:$G$1816,3,FALSE)</f>
        <v>Credit Prep: English/Math/ESL</v>
      </c>
      <c r="J5020" t="s">
        <v>2420</v>
      </c>
      <c r="K5020" t="s">
        <v>1116</v>
      </c>
      <c r="L5020" t="s">
        <v>39</v>
      </c>
      <c r="M5020" t="s">
        <v>1088</v>
      </c>
      <c r="N5020" t="s">
        <v>59</v>
      </c>
      <c r="O5020">
        <v>1010</v>
      </c>
      <c r="P5020">
        <v>1100</v>
      </c>
      <c r="Q5020" t="s">
        <v>233</v>
      </c>
      <c r="R5020">
        <v>307</v>
      </c>
      <c r="S5020" t="s">
        <v>134</v>
      </c>
      <c r="T5020">
        <v>1</v>
      </c>
      <c r="U5020" s="1">
        <v>43694</v>
      </c>
      <c r="V5020" s="1">
        <v>43819</v>
      </c>
      <c r="W5020" t="s">
        <v>2387</v>
      </c>
      <c r="X5020" t="s">
        <v>1929</v>
      </c>
      <c r="Y5020">
        <v>35</v>
      </c>
      <c r="Z5020">
        <v>35</v>
      </c>
      <c r="AA5020">
        <v>31</v>
      </c>
      <c r="AB5020">
        <v>112.9032</v>
      </c>
      <c r="AD5020">
        <f>IF(ISBLANK(Source[[#This Row],[CrosslistID]]),1,1/COUNTIFS(Source[CrosslistID],Source[[#This Row],[CrosslistID]],Source[TermDesc],Source[[#This Row],[TermDesc]]))</f>
        <v>1</v>
      </c>
      <c r="AG5020">
        <v>0</v>
      </c>
      <c r="AH5020">
        <v>112.9032</v>
      </c>
      <c r="AI5020">
        <v>2.0670000000000002</v>
      </c>
      <c r="AJ5020">
        <v>2.3336999999999999</v>
      </c>
      <c r="AK5020">
        <v>0.16669999999999999</v>
      </c>
      <c r="AL50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20">
        <f>IF(AND(Source[[#This Row],[Credit_Noncredit]]="Noncredit",Source[[#This Row],[FTEF]]&gt;0),Source[[#This Row],[NC XLST FTES]]*525/(437.5*Source[[#This Row],[FTEF]]),0)</f>
        <v>0</v>
      </c>
      <c r="AN5020">
        <f>IF(Source[[#This Row],[Credit_Noncredit]]="Credit",Source[[#This Row],[Census Enrollment]],Source[[#This Row],[Noncredit Avg. Attendance]])</f>
        <v>35</v>
      </c>
    </row>
    <row r="5021" spans="1:40" x14ac:dyDescent="0.25">
      <c r="A5021" t="s">
        <v>1914</v>
      </c>
      <c r="B5021" t="s">
        <v>886</v>
      </c>
      <c r="C5021" t="s">
        <v>627</v>
      </c>
      <c r="D5021" t="s">
        <v>628</v>
      </c>
      <c r="E5021" s="4">
        <v>78757</v>
      </c>
      <c r="F5021" s="4" t="s">
        <v>629</v>
      </c>
      <c r="G5021" s="4" t="s">
        <v>1115</v>
      </c>
      <c r="H5021" t="str">
        <f>CONCATENATE(Source[[#This Row],[Subject]],TRIM(Source[[#This Row],[Course]]))</f>
        <v>ENGL1AS</v>
      </c>
      <c r="I5021" t="str">
        <f>VLOOKUP(Source[[#This Row],[SubjCrse]],'Courses and Categories'!$E$2:$G$1816,3,FALSE)</f>
        <v>Credit Prep: English/Math/ESL</v>
      </c>
      <c r="J5021" t="s">
        <v>2421</v>
      </c>
      <c r="K5021" t="s">
        <v>1116</v>
      </c>
      <c r="L5021" t="s">
        <v>39</v>
      </c>
      <c r="M5021" t="s">
        <v>1088</v>
      </c>
      <c r="N5021" t="s">
        <v>59</v>
      </c>
      <c r="O5021">
        <v>1010</v>
      </c>
      <c r="P5021">
        <v>1100</v>
      </c>
      <c r="Q5021" t="s">
        <v>238</v>
      </c>
      <c r="R5021">
        <v>704</v>
      </c>
      <c r="S5021" t="s">
        <v>134</v>
      </c>
      <c r="T5021">
        <v>1</v>
      </c>
      <c r="U5021" s="1">
        <v>43694</v>
      </c>
      <c r="V5021" s="1">
        <v>43819</v>
      </c>
      <c r="W5021" t="s">
        <v>2422</v>
      </c>
      <c r="X5021" t="s">
        <v>1929</v>
      </c>
      <c r="Y5021">
        <v>26</v>
      </c>
      <c r="Z5021">
        <v>18</v>
      </c>
      <c r="AA5021">
        <v>31</v>
      </c>
      <c r="AB5021">
        <v>58.064500000000002</v>
      </c>
      <c r="AD5021">
        <f>IF(ISBLANK(Source[[#This Row],[CrosslistID]]),1,1/COUNTIFS(Source[CrosslistID],Source[[#This Row],[CrosslistID]],Source[TermDesc],Source[[#This Row],[TermDesc]]))</f>
        <v>1</v>
      </c>
      <c r="AG5021">
        <v>0</v>
      </c>
      <c r="AH5021">
        <v>58.064500000000002</v>
      </c>
      <c r="AI5021">
        <v>1.667</v>
      </c>
      <c r="AJ5021">
        <v>1.7337</v>
      </c>
      <c r="AK5021">
        <v>0.16669999999999999</v>
      </c>
      <c r="AL50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21">
        <f>IF(AND(Source[[#This Row],[Credit_Noncredit]]="Noncredit",Source[[#This Row],[FTEF]]&gt;0),Source[[#This Row],[NC XLST FTES]]*525/(437.5*Source[[#This Row],[FTEF]]),0)</f>
        <v>0</v>
      </c>
      <c r="AN5021">
        <f>IF(Source[[#This Row],[Credit_Noncredit]]="Credit",Source[[#This Row],[Census Enrollment]],Source[[#This Row],[Noncredit Avg. Attendance]])</f>
        <v>26</v>
      </c>
    </row>
    <row r="5022" spans="1:40" x14ac:dyDescent="0.25">
      <c r="A5022" t="s">
        <v>1914</v>
      </c>
      <c r="B5022" t="s">
        <v>886</v>
      </c>
      <c r="C5022" t="s">
        <v>627</v>
      </c>
      <c r="D5022" t="s">
        <v>628</v>
      </c>
      <c r="E5022" s="4">
        <v>78758</v>
      </c>
      <c r="F5022" s="4" t="s">
        <v>629</v>
      </c>
      <c r="G5022" s="4" t="s">
        <v>1115</v>
      </c>
      <c r="H5022" t="str">
        <f>CONCATENATE(Source[[#This Row],[Subject]],TRIM(Source[[#This Row],[Course]]))</f>
        <v>ENGL1AS</v>
      </c>
      <c r="I5022" t="str">
        <f>VLOOKUP(Source[[#This Row],[SubjCrse]],'Courses and Categories'!$E$2:$G$1816,3,FALSE)</f>
        <v>Credit Prep: English/Math/ESL</v>
      </c>
      <c r="J5022" t="s">
        <v>2423</v>
      </c>
      <c r="K5022" t="s">
        <v>1116</v>
      </c>
      <c r="L5022" t="s">
        <v>39</v>
      </c>
      <c r="M5022" t="s">
        <v>1088</v>
      </c>
      <c r="N5022" t="s">
        <v>59</v>
      </c>
      <c r="O5022">
        <v>1210</v>
      </c>
      <c r="P5022">
        <v>1300</v>
      </c>
      <c r="Q5022" t="s">
        <v>233</v>
      </c>
      <c r="R5022">
        <v>315</v>
      </c>
      <c r="S5022" t="s">
        <v>134</v>
      </c>
      <c r="T5022">
        <v>1</v>
      </c>
      <c r="U5022" s="1">
        <v>43694</v>
      </c>
      <c r="V5022" s="1">
        <v>43819</v>
      </c>
      <c r="W5022" t="s">
        <v>2424</v>
      </c>
      <c r="X5022" t="s">
        <v>1929</v>
      </c>
      <c r="Y5022">
        <v>34</v>
      </c>
      <c r="Z5022">
        <v>30</v>
      </c>
      <c r="AA5022">
        <v>31</v>
      </c>
      <c r="AB5022">
        <v>96.774199999999993</v>
      </c>
      <c r="AD5022">
        <f>IF(ISBLANK(Source[[#This Row],[CrosslistID]]),1,1/COUNTIFS(Source[CrosslistID],Source[[#This Row],[CrosslistID]],Source[TermDesc],Source[[#This Row],[TermDesc]]))</f>
        <v>1</v>
      </c>
      <c r="AG5022">
        <v>0</v>
      </c>
      <c r="AH5022">
        <v>96.774199999999993</v>
      </c>
      <c r="AI5022">
        <v>1.867</v>
      </c>
      <c r="AJ5022">
        <v>2.2671000000000001</v>
      </c>
      <c r="AK5022">
        <v>0.16669999999999999</v>
      </c>
      <c r="AL50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22">
        <f>IF(AND(Source[[#This Row],[Credit_Noncredit]]="Noncredit",Source[[#This Row],[FTEF]]&gt;0),Source[[#This Row],[NC XLST FTES]]*525/(437.5*Source[[#This Row],[FTEF]]),0)</f>
        <v>0</v>
      </c>
      <c r="AN5022">
        <f>IF(Source[[#This Row],[Credit_Noncredit]]="Credit",Source[[#This Row],[Census Enrollment]],Source[[#This Row],[Noncredit Avg. Attendance]])</f>
        <v>34</v>
      </c>
    </row>
    <row r="5023" spans="1:40" x14ac:dyDescent="0.25">
      <c r="A5023" t="s">
        <v>1914</v>
      </c>
      <c r="B5023" t="s">
        <v>886</v>
      </c>
      <c r="C5023" t="s">
        <v>627</v>
      </c>
      <c r="D5023" t="s">
        <v>628</v>
      </c>
      <c r="E5023" s="4">
        <v>78759</v>
      </c>
      <c r="F5023" s="4" t="s">
        <v>629</v>
      </c>
      <c r="G5023" s="4" t="s">
        <v>1115</v>
      </c>
      <c r="H5023" t="str">
        <f>CONCATENATE(Source[[#This Row],[Subject]],TRIM(Source[[#This Row],[Course]]))</f>
        <v>ENGL1AS</v>
      </c>
      <c r="I5023" t="str">
        <f>VLOOKUP(Source[[#This Row],[SubjCrse]],'Courses and Categories'!$E$2:$G$1816,3,FALSE)</f>
        <v>Credit Prep: English/Math/ESL</v>
      </c>
      <c r="J5023" t="s">
        <v>2425</v>
      </c>
      <c r="K5023" t="s">
        <v>1116</v>
      </c>
      <c r="L5023" t="s">
        <v>39</v>
      </c>
      <c r="M5023" t="s">
        <v>1088</v>
      </c>
      <c r="N5023" t="s">
        <v>59</v>
      </c>
      <c r="O5023">
        <v>1210</v>
      </c>
      <c r="P5023">
        <v>1300</v>
      </c>
      <c r="Q5023" t="s">
        <v>238</v>
      </c>
      <c r="R5023">
        <v>702</v>
      </c>
      <c r="S5023" t="s">
        <v>134</v>
      </c>
      <c r="T5023">
        <v>1</v>
      </c>
      <c r="U5023" s="1">
        <v>43694</v>
      </c>
      <c r="V5023" s="1">
        <v>43819</v>
      </c>
      <c r="W5023" t="s">
        <v>2377</v>
      </c>
      <c r="X5023" t="s">
        <v>1929</v>
      </c>
      <c r="Y5023">
        <v>28</v>
      </c>
      <c r="Z5023">
        <v>19</v>
      </c>
      <c r="AA5023">
        <v>31</v>
      </c>
      <c r="AB5023">
        <v>61.290300000000002</v>
      </c>
      <c r="AD5023">
        <f>IF(ISBLANK(Source[[#This Row],[CrosslistID]]),1,1/COUNTIFS(Source[CrosslistID],Source[[#This Row],[CrosslistID]],Source[TermDesc],Source[[#This Row],[TermDesc]]))</f>
        <v>1</v>
      </c>
      <c r="AG5023">
        <v>0</v>
      </c>
      <c r="AH5023">
        <v>61.290300000000002</v>
      </c>
      <c r="AI5023">
        <v>1.7330000000000001</v>
      </c>
      <c r="AJ5023">
        <v>1.8663000000000001</v>
      </c>
      <c r="AK5023">
        <v>0.16669999999999999</v>
      </c>
      <c r="AL50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23">
        <f>IF(AND(Source[[#This Row],[Credit_Noncredit]]="Noncredit",Source[[#This Row],[FTEF]]&gt;0),Source[[#This Row],[NC XLST FTES]]*525/(437.5*Source[[#This Row],[FTEF]]),0)</f>
        <v>0</v>
      </c>
      <c r="AN5023">
        <f>IF(Source[[#This Row],[Credit_Noncredit]]="Credit",Source[[#This Row],[Census Enrollment]],Source[[#This Row],[Noncredit Avg. Attendance]])</f>
        <v>28</v>
      </c>
    </row>
    <row r="5024" spans="1:40" x14ac:dyDescent="0.25">
      <c r="A5024" t="s">
        <v>1914</v>
      </c>
      <c r="B5024" t="s">
        <v>886</v>
      </c>
      <c r="C5024" t="s">
        <v>627</v>
      </c>
      <c r="D5024" t="s">
        <v>628</v>
      </c>
      <c r="E5024" s="4">
        <v>78760</v>
      </c>
      <c r="F5024" s="4" t="s">
        <v>629</v>
      </c>
      <c r="G5024" s="4" t="s">
        <v>1115</v>
      </c>
      <c r="H5024" t="str">
        <f>CONCATENATE(Source[[#This Row],[Subject]],TRIM(Source[[#This Row],[Course]]))</f>
        <v>ENGL1AS</v>
      </c>
      <c r="I5024" t="str">
        <f>VLOOKUP(Source[[#This Row],[SubjCrse]],'Courses and Categories'!$E$2:$G$1816,3,FALSE)</f>
        <v>Credit Prep: English/Math/ESL</v>
      </c>
      <c r="J5024" t="s">
        <v>2426</v>
      </c>
      <c r="K5024" t="s">
        <v>1116</v>
      </c>
      <c r="L5024" t="s">
        <v>39</v>
      </c>
      <c r="M5024" t="s">
        <v>1088</v>
      </c>
      <c r="N5024" t="s">
        <v>59</v>
      </c>
      <c r="O5024">
        <v>1210</v>
      </c>
      <c r="P5024">
        <v>1300</v>
      </c>
      <c r="Q5024" t="s">
        <v>238</v>
      </c>
      <c r="R5024">
        <v>706</v>
      </c>
      <c r="S5024" t="s">
        <v>134</v>
      </c>
      <c r="T5024">
        <v>1</v>
      </c>
      <c r="U5024" s="1">
        <v>43694</v>
      </c>
      <c r="V5024" s="1">
        <v>43819</v>
      </c>
      <c r="W5024" t="s">
        <v>2427</v>
      </c>
      <c r="X5024" t="s">
        <v>1929</v>
      </c>
      <c r="Y5024">
        <v>27</v>
      </c>
      <c r="Z5024">
        <v>22</v>
      </c>
      <c r="AA5024">
        <v>31</v>
      </c>
      <c r="AB5024">
        <v>70.967699999999994</v>
      </c>
      <c r="AD5024">
        <f>IF(ISBLANK(Source[[#This Row],[CrosslistID]]),1,1/COUNTIFS(Source[CrosslistID],Source[[#This Row],[CrosslistID]],Source[TermDesc],Source[[#This Row],[TermDesc]]))</f>
        <v>1</v>
      </c>
      <c r="AG5024">
        <v>0</v>
      </c>
      <c r="AH5024">
        <v>70.967699999999994</v>
      </c>
      <c r="AI5024">
        <v>1.6</v>
      </c>
      <c r="AJ5024">
        <v>1.8</v>
      </c>
      <c r="AK5024">
        <v>0.16669999999999999</v>
      </c>
      <c r="AL50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24">
        <f>IF(AND(Source[[#This Row],[Credit_Noncredit]]="Noncredit",Source[[#This Row],[FTEF]]&gt;0),Source[[#This Row],[NC XLST FTES]]*525/(437.5*Source[[#This Row],[FTEF]]),0)</f>
        <v>0</v>
      </c>
      <c r="AN5024">
        <f>IF(Source[[#This Row],[Credit_Noncredit]]="Credit",Source[[#This Row],[Census Enrollment]],Source[[#This Row],[Noncredit Avg. Attendance]])</f>
        <v>27</v>
      </c>
    </row>
    <row r="5025" spans="1:40" x14ac:dyDescent="0.25">
      <c r="A5025" t="s">
        <v>1914</v>
      </c>
      <c r="B5025" t="s">
        <v>886</v>
      </c>
      <c r="C5025" t="s">
        <v>627</v>
      </c>
      <c r="D5025" t="s">
        <v>628</v>
      </c>
      <c r="E5025" s="4">
        <v>78764</v>
      </c>
      <c r="F5025" s="4" t="s">
        <v>629</v>
      </c>
      <c r="G5025" s="4" t="s">
        <v>1115</v>
      </c>
      <c r="H5025" t="str">
        <f>CONCATENATE(Source[[#This Row],[Subject]],TRIM(Source[[#This Row],[Course]]))</f>
        <v>ENGL1AS</v>
      </c>
      <c r="I5025" t="str">
        <f>VLOOKUP(Source[[#This Row],[SubjCrse]],'Courses and Categories'!$E$2:$G$1816,3,FALSE)</f>
        <v>Credit Prep: English/Math/ESL</v>
      </c>
      <c r="J5025" t="s">
        <v>2428</v>
      </c>
      <c r="K5025" t="s">
        <v>1116</v>
      </c>
      <c r="L5025" t="s">
        <v>39</v>
      </c>
      <c r="M5025" t="s">
        <v>1088</v>
      </c>
      <c r="N5025" t="s">
        <v>59</v>
      </c>
      <c r="O5025">
        <v>1410</v>
      </c>
      <c r="P5025">
        <v>1500</v>
      </c>
      <c r="Q5025" t="s">
        <v>238</v>
      </c>
      <c r="R5025">
        <v>705</v>
      </c>
      <c r="S5025" t="s">
        <v>134</v>
      </c>
      <c r="T5025">
        <v>1</v>
      </c>
      <c r="U5025" s="1">
        <v>43694</v>
      </c>
      <c r="V5025" s="1">
        <v>43819</v>
      </c>
      <c r="W5025" t="s">
        <v>2394</v>
      </c>
      <c r="X5025" t="s">
        <v>1929</v>
      </c>
      <c r="Y5025">
        <v>31</v>
      </c>
      <c r="Z5025">
        <v>28</v>
      </c>
      <c r="AA5025">
        <v>31</v>
      </c>
      <c r="AB5025">
        <v>90.322599999999994</v>
      </c>
      <c r="AD5025">
        <f>IF(ISBLANK(Source[[#This Row],[CrosslistID]]),1,1/COUNTIFS(Source[CrosslistID],Source[[#This Row],[CrosslistID]],Source[TermDesc],Source[[#This Row],[TermDesc]]))</f>
        <v>1</v>
      </c>
      <c r="AG5025">
        <v>0</v>
      </c>
      <c r="AH5025">
        <v>90.322599999999994</v>
      </c>
      <c r="AI5025">
        <v>2</v>
      </c>
      <c r="AJ5025">
        <v>2.0667</v>
      </c>
      <c r="AK5025">
        <v>0.16669999999999999</v>
      </c>
      <c r="AL50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25">
        <f>IF(AND(Source[[#This Row],[Credit_Noncredit]]="Noncredit",Source[[#This Row],[FTEF]]&gt;0),Source[[#This Row],[NC XLST FTES]]*525/(437.5*Source[[#This Row],[FTEF]]),0)</f>
        <v>0</v>
      </c>
      <c r="AN5025">
        <f>IF(Source[[#This Row],[Credit_Noncredit]]="Credit",Source[[#This Row],[Census Enrollment]],Source[[#This Row],[Noncredit Avg. Attendance]])</f>
        <v>31</v>
      </c>
    </row>
    <row r="5026" spans="1:40" x14ac:dyDescent="0.25">
      <c r="A5026" t="s">
        <v>1914</v>
      </c>
      <c r="B5026" t="s">
        <v>886</v>
      </c>
      <c r="C5026" t="s">
        <v>627</v>
      </c>
      <c r="D5026" t="s">
        <v>628</v>
      </c>
      <c r="E5026" s="4">
        <v>78761</v>
      </c>
      <c r="F5026" s="4" t="s">
        <v>629</v>
      </c>
      <c r="G5026" s="4" t="s">
        <v>1115</v>
      </c>
      <c r="H5026" t="str">
        <f>CONCATENATE(Source[[#This Row],[Subject]],TRIM(Source[[#This Row],[Course]]))</f>
        <v>ENGL1AS</v>
      </c>
      <c r="I5026" t="str">
        <f>VLOOKUP(Source[[#This Row],[SubjCrse]],'Courses and Categories'!$E$2:$G$1816,3,FALSE)</f>
        <v>Credit Prep: English/Math/ESL</v>
      </c>
      <c r="J5026" t="s">
        <v>2429</v>
      </c>
      <c r="K5026" t="s">
        <v>1116</v>
      </c>
      <c r="L5026" t="s">
        <v>39</v>
      </c>
      <c r="M5026" t="s">
        <v>1088</v>
      </c>
      <c r="N5026" t="s">
        <v>59</v>
      </c>
      <c r="O5026">
        <v>1410</v>
      </c>
      <c r="P5026">
        <v>1500</v>
      </c>
      <c r="Q5026" t="s">
        <v>238</v>
      </c>
      <c r="R5026">
        <v>709</v>
      </c>
      <c r="S5026" t="s">
        <v>134</v>
      </c>
      <c r="T5026">
        <v>1</v>
      </c>
      <c r="U5026" s="1">
        <v>43694</v>
      </c>
      <c r="V5026" s="1">
        <v>43819</v>
      </c>
      <c r="W5026" t="s">
        <v>2388</v>
      </c>
      <c r="X5026" t="s">
        <v>1929</v>
      </c>
      <c r="Y5026">
        <v>34</v>
      </c>
      <c r="Z5026">
        <v>29</v>
      </c>
      <c r="AA5026">
        <v>31</v>
      </c>
      <c r="AB5026">
        <v>93.548400000000001</v>
      </c>
      <c r="AD5026">
        <f>IF(ISBLANK(Source[[#This Row],[CrosslistID]]),1,1/COUNTIFS(Source[CrosslistID],Source[[#This Row],[CrosslistID]],Source[TermDesc],Source[[#This Row],[TermDesc]]))</f>
        <v>1</v>
      </c>
      <c r="AG5026">
        <v>0</v>
      </c>
      <c r="AH5026">
        <v>93.548400000000001</v>
      </c>
      <c r="AI5026">
        <v>2.133</v>
      </c>
      <c r="AJ5026">
        <v>2.2663000000000002</v>
      </c>
      <c r="AK5026">
        <v>0.16669999999999999</v>
      </c>
      <c r="AL50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26">
        <f>IF(AND(Source[[#This Row],[Credit_Noncredit]]="Noncredit",Source[[#This Row],[FTEF]]&gt;0),Source[[#This Row],[NC XLST FTES]]*525/(437.5*Source[[#This Row],[FTEF]]),0)</f>
        <v>0</v>
      </c>
      <c r="AN5026">
        <f>IF(Source[[#This Row],[Credit_Noncredit]]="Credit",Source[[#This Row],[Census Enrollment]],Source[[#This Row],[Noncredit Avg. Attendance]])</f>
        <v>34</v>
      </c>
    </row>
    <row r="5027" spans="1:40" x14ac:dyDescent="0.25">
      <c r="A5027" t="s">
        <v>1914</v>
      </c>
      <c r="B5027" t="s">
        <v>886</v>
      </c>
      <c r="C5027" t="s">
        <v>627</v>
      </c>
      <c r="D5027" t="s">
        <v>628</v>
      </c>
      <c r="E5027" s="4">
        <v>78762</v>
      </c>
      <c r="F5027" s="4" t="s">
        <v>629</v>
      </c>
      <c r="G5027" s="4" t="s">
        <v>1115</v>
      </c>
      <c r="H5027" t="str">
        <f>CONCATENATE(Source[[#This Row],[Subject]],TRIM(Source[[#This Row],[Course]]))</f>
        <v>ENGL1AS</v>
      </c>
      <c r="I5027" t="str">
        <f>VLOOKUP(Source[[#This Row],[SubjCrse]],'Courses and Categories'!$E$2:$G$1816,3,FALSE)</f>
        <v>Credit Prep: English/Math/ESL</v>
      </c>
      <c r="J5027" t="s">
        <v>2430</v>
      </c>
      <c r="K5027" t="s">
        <v>1116</v>
      </c>
      <c r="L5027" t="s">
        <v>39</v>
      </c>
      <c r="M5027" t="s">
        <v>1088</v>
      </c>
      <c r="N5027" t="s">
        <v>59</v>
      </c>
      <c r="O5027">
        <v>1410</v>
      </c>
      <c r="P5027">
        <v>1500</v>
      </c>
      <c r="Q5027" t="s">
        <v>850</v>
      </c>
      <c r="R5027">
        <v>611</v>
      </c>
      <c r="S5027" t="s">
        <v>134</v>
      </c>
      <c r="T5027">
        <v>1</v>
      </c>
      <c r="U5027" s="1">
        <v>43694</v>
      </c>
      <c r="V5027" s="1">
        <v>43819</v>
      </c>
      <c r="W5027" t="s">
        <v>2389</v>
      </c>
      <c r="X5027" t="s">
        <v>1929</v>
      </c>
      <c r="Y5027">
        <v>31</v>
      </c>
      <c r="Z5027">
        <v>26</v>
      </c>
      <c r="AA5027">
        <v>31</v>
      </c>
      <c r="AB5027">
        <v>83.870999999999995</v>
      </c>
      <c r="AD5027">
        <f>IF(ISBLANK(Source[[#This Row],[CrosslistID]]),1,1/COUNTIFS(Source[CrosslistID],Source[[#This Row],[CrosslistID]],Source[TermDesc],Source[[#This Row],[TermDesc]]))</f>
        <v>1</v>
      </c>
      <c r="AG5027">
        <v>0</v>
      </c>
      <c r="AH5027">
        <v>83.870999999999995</v>
      </c>
      <c r="AI5027">
        <v>1.8</v>
      </c>
      <c r="AJ5027">
        <v>2.0667</v>
      </c>
      <c r="AK5027">
        <v>0.16669999999999999</v>
      </c>
      <c r="AL50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27">
        <f>IF(AND(Source[[#This Row],[Credit_Noncredit]]="Noncredit",Source[[#This Row],[FTEF]]&gt;0),Source[[#This Row],[NC XLST FTES]]*525/(437.5*Source[[#This Row],[FTEF]]),0)</f>
        <v>0</v>
      </c>
      <c r="AN5027">
        <f>IF(Source[[#This Row],[Credit_Noncredit]]="Credit",Source[[#This Row],[Census Enrollment]],Source[[#This Row],[Noncredit Avg. Attendance]])</f>
        <v>31</v>
      </c>
    </row>
    <row r="5028" spans="1:40" x14ac:dyDescent="0.25">
      <c r="A5028" t="s">
        <v>1914</v>
      </c>
      <c r="B5028" t="s">
        <v>886</v>
      </c>
      <c r="C5028" t="s">
        <v>627</v>
      </c>
      <c r="D5028" t="s">
        <v>628</v>
      </c>
      <c r="E5028" s="4">
        <v>78763</v>
      </c>
      <c r="F5028" s="4" t="s">
        <v>629</v>
      </c>
      <c r="G5028" s="4" t="s">
        <v>1115</v>
      </c>
      <c r="H5028" t="str">
        <f>CONCATENATE(Source[[#This Row],[Subject]],TRIM(Source[[#This Row],[Course]]))</f>
        <v>ENGL1AS</v>
      </c>
      <c r="I5028" t="str">
        <f>VLOOKUP(Source[[#This Row],[SubjCrse]],'Courses and Categories'!$E$2:$G$1816,3,FALSE)</f>
        <v>Credit Prep: English/Math/ESL</v>
      </c>
      <c r="J5028" t="s">
        <v>2431</v>
      </c>
      <c r="K5028" t="s">
        <v>1116</v>
      </c>
      <c r="L5028" t="s">
        <v>87</v>
      </c>
      <c r="M5028" t="s">
        <v>1088</v>
      </c>
      <c r="N5028" t="s">
        <v>105</v>
      </c>
      <c r="O5028">
        <v>2010</v>
      </c>
      <c r="P5028">
        <v>2100</v>
      </c>
      <c r="Q5028" t="s">
        <v>422</v>
      </c>
      <c r="R5028">
        <v>213</v>
      </c>
      <c r="S5028" t="s">
        <v>134</v>
      </c>
      <c r="T5028">
        <v>1</v>
      </c>
      <c r="U5028" s="1">
        <v>43694</v>
      </c>
      <c r="V5028" s="1">
        <v>43819</v>
      </c>
      <c r="W5028" t="s">
        <v>1130</v>
      </c>
      <c r="X5028" t="s">
        <v>1929</v>
      </c>
      <c r="Y5028">
        <v>32</v>
      </c>
      <c r="Z5028">
        <v>28</v>
      </c>
      <c r="AA5028">
        <v>31</v>
      </c>
      <c r="AB5028">
        <v>90.322599999999994</v>
      </c>
      <c r="AD5028">
        <f>IF(ISBLANK(Source[[#This Row],[CrosslistID]]),1,1/COUNTIFS(Source[CrosslistID],Source[[#This Row],[CrosslistID]],Source[TermDesc],Source[[#This Row],[TermDesc]]))</f>
        <v>1</v>
      </c>
      <c r="AG5028">
        <v>0</v>
      </c>
      <c r="AH5028">
        <v>90.322599999999994</v>
      </c>
      <c r="AI5028">
        <v>2.0670000000000002</v>
      </c>
      <c r="AJ5028">
        <v>2.1337000000000002</v>
      </c>
      <c r="AK5028">
        <v>0.16669999999999999</v>
      </c>
      <c r="AL50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28">
        <f>IF(AND(Source[[#This Row],[Credit_Noncredit]]="Noncredit",Source[[#This Row],[FTEF]]&gt;0),Source[[#This Row],[NC XLST FTES]]*525/(437.5*Source[[#This Row],[FTEF]]),0)</f>
        <v>0</v>
      </c>
      <c r="AN5028">
        <f>IF(Source[[#This Row],[Credit_Noncredit]]="Credit",Source[[#This Row],[Census Enrollment]],Source[[#This Row],[Noncredit Avg. Attendance]])</f>
        <v>32</v>
      </c>
    </row>
    <row r="5029" spans="1:40" x14ac:dyDescent="0.25">
      <c r="A5029" t="s">
        <v>1914</v>
      </c>
      <c r="B5029" t="s">
        <v>886</v>
      </c>
      <c r="C5029" t="s">
        <v>627</v>
      </c>
      <c r="D5029" t="s">
        <v>628</v>
      </c>
      <c r="E5029" s="4">
        <v>78765</v>
      </c>
      <c r="F5029" s="4" t="s">
        <v>629</v>
      </c>
      <c r="G5029" s="4" t="s">
        <v>1115</v>
      </c>
      <c r="H5029" t="str">
        <f>CONCATENATE(Source[[#This Row],[Subject]],TRIM(Source[[#This Row],[Course]]))</f>
        <v>ENGL1AS</v>
      </c>
      <c r="I5029" t="str">
        <f>VLOOKUP(Source[[#This Row],[SubjCrse]],'Courses and Categories'!$E$2:$G$1816,3,FALSE)</f>
        <v>Credit Prep: English/Math/ESL</v>
      </c>
      <c r="J5029" t="s">
        <v>2432</v>
      </c>
      <c r="K5029" t="s">
        <v>1116</v>
      </c>
      <c r="L5029" t="s">
        <v>87</v>
      </c>
      <c r="M5029" t="s">
        <v>1088</v>
      </c>
      <c r="N5029" t="s">
        <v>105</v>
      </c>
      <c r="O5029">
        <v>2010</v>
      </c>
      <c r="P5029">
        <v>2100</v>
      </c>
      <c r="Q5029" t="s">
        <v>60</v>
      </c>
      <c r="R5029">
        <v>312</v>
      </c>
      <c r="S5029" t="s">
        <v>61</v>
      </c>
      <c r="T5029">
        <v>1</v>
      </c>
      <c r="U5029" s="1">
        <v>43694</v>
      </c>
      <c r="V5029" s="1">
        <v>43819</v>
      </c>
      <c r="W5029" t="s">
        <v>2390</v>
      </c>
      <c r="X5029" t="s">
        <v>1929</v>
      </c>
      <c r="Y5029">
        <v>31</v>
      </c>
      <c r="Z5029">
        <v>20</v>
      </c>
      <c r="AA5029">
        <v>31</v>
      </c>
      <c r="AB5029">
        <v>64.516099999999994</v>
      </c>
      <c r="AD5029">
        <f>IF(ISBLANK(Source[[#This Row],[CrosslistID]]),1,1/COUNTIFS(Source[CrosslistID],Source[[#This Row],[CrosslistID]],Source[TermDesc],Source[[#This Row],[TermDesc]]))</f>
        <v>1</v>
      </c>
      <c r="AG5029">
        <v>0</v>
      </c>
      <c r="AH5029">
        <v>64.516099999999994</v>
      </c>
      <c r="AI5029">
        <v>1.9330000000000001</v>
      </c>
      <c r="AJ5029">
        <v>2.0663</v>
      </c>
      <c r="AK5029">
        <v>0.16669999999999999</v>
      </c>
      <c r="AL50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29">
        <f>IF(AND(Source[[#This Row],[Credit_Noncredit]]="Noncredit",Source[[#This Row],[FTEF]]&gt;0),Source[[#This Row],[NC XLST FTES]]*525/(437.5*Source[[#This Row],[FTEF]]),0)</f>
        <v>0</v>
      </c>
      <c r="AN5029">
        <f>IF(Source[[#This Row],[Credit_Noncredit]]="Credit",Source[[#This Row],[Census Enrollment]],Source[[#This Row],[Noncredit Avg. Attendance]])</f>
        <v>31</v>
      </c>
    </row>
    <row r="5030" spans="1:40" x14ac:dyDescent="0.25">
      <c r="A5030" t="s">
        <v>1914</v>
      </c>
      <c r="B5030" t="s">
        <v>886</v>
      </c>
      <c r="C5030" t="s">
        <v>627</v>
      </c>
      <c r="D5030" t="s">
        <v>628</v>
      </c>
      <c r="E5030" s="4">
        <v>78766</v>
      </c>
      <c r="F5030" s="4" t="s">
        <v>629</v>
      </c>
      <c r="G5030" s="4" t="s">
        <v>1115</v>
      </c>
      <c r="H5030" t="str">
        <f>CONCATENATE(Source[[#This Row],[Subject]],TRIM(Source[[#This Row],[Course]]))</f>
        <v>ENGL1AS</v>
      </c>
      <c r="I5030" t="str">
        <f>VLOOKUP(Source[[#This Row],[SubjCrse]],'Courses and Categories'!$E$2:$G$1816,3,FALSE)</f>
        <v>Credit Prep: English/Math/ESL</v>
      </c>
      <c r="J5030" t="s">
        <v>2433</v>
      </c>
      <c r="K5030" t="s">
        <v>1116</v>
      </c>
      <c r="L5030" t="s">
        <v>87</v>
      </c>
      <c r="M5030" t="s">
        <v>1088</v>
      </c>
      <c r="N5030" t="s">
        <v>59</v>
      </c>
      <c r="O5030">
        <v>2010</v>
      </c>
      <c r="P5030">
        <v>2100</v>
      </c>
      <c r="Q5030" t="s">
        <v>76</v>
      </c>
      <c r="R5030">
        <v>818</v>
      </c>
      <c r="S5030" t="s">
        <v>77</v>
      </c>
      <c r="T5030">
        <v>1</v>
      </c>
      <c r="U5030" s="1">
        <v>43694</v>
      </c>
      <c r="V5030" s="1">
        <v>43819</v>
      </c>
      <c r="W5030" t="s">
        <v>2434</v>
      </c>
      <c r="X5030" t="s">
        <v>1929</v>
      </c>
      <c r="Y5030">
        <v>33</v>
      </c>
      <c r="Z5030">
        <v>31</v>
      </c>
      <c r="AA5030">
        <v>31</v>
      </c>
      <c r="AB5030">
        <v>100</v>
      </c>
      <c r="AD5030">
        <f>IF(ISBLANK(Source[[#This Row],[CrosslistID]]),1,1/COUNTIFS(Source[CrosslistID],Source[[#This Row],[CrosslistID]],Source[TermDesc],Source[[#This Row],[TermDesc]]))</f>
        <v>1</v>
      </c>
      <c r="AG5030">
        <v>0</v>
      </c>
      <c r="AH5030">
        <v>100</v>
      </c>
      <c r="AI5030">
        <v>2.2000000000000002</v>
      </c>
      <c r="AJ5030">
        <v>2.2000000000000002</v>
      </c>
      <c r="AK5030">
        <v>0.16669999999999999</v>
      </c>
      <c r="AL50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30">
        <f>IF(AND(Source[[#This Row],[Credit_Noncredit]]="Noncredit",Source[[#This Row],[FTEF]]&gt;0),Source[[#This Row],[NC XLST FTES]]*525/(437.5*Source[[#This Row],[FTEF]]),0)</f>
        <v>0</v>
      </c>
      <c r="AN5030">
        <f>IF(Source[[#This Row],[Credit_Noncredit]]="Credit",Source[[#This Row],[Census Enrollment]],Source[[#This Row],[Noncredit Avg. Attendance]])</f>
        <v>33</v>
      </c>
    </row>
    <row r="5031" spans="1:40" x14ac:dyDescent="0.25">
      <c r="A5031" t="s">
        <v>1914</v>
      </c>
      <c r="B5031" t="s">
        <v>886</v>
      </c>
      <c r="C5031" t="s">
        <v>627</v>
      </c>
      <c r="D5031" t="s">
        <v>628</v>
      </c>
      <c r="E5031" s="4">
        <v>78767</v>
      </c>
      <c r="F5031" s="4" t="s">
        <v>629</v>
      </c>
      <c r="G5031" s="4" t="s">
        <v>1115</v>
      </c>
      <c r="H5031" t="str">
        <f>CONCATENATE(Source[[#This Row],[Subject]],TRIM(Source[[#This Row],[Course]]))</f>
        <v>ENGL1AS</v>
      </c>
      <c r="I5031" t="str">
        <f>VLOOKUP(Source[[#This Row],[SubjCrse]],'Courses and Categories'!$E$2:$G$1816,3,FALSE)</f>
        <v>Credit Prep: English/Math/ESL</v>
      </c>
      <c r="J5031" t="s">
        <v>2435</v>
      </c>
      <c r="K5031" t="s">
        <v>1116</v>
      </c>
      <c r="L5031" t="s">
        <v>39</v>
      </c>
      <c r="M5031" t="s">
        <v>1088</v>
      </c>
      <c r="N5031" t="s">
        <v>91</v>
      </c>
      <c r="O5031">
        <v>1010</v>
      </c>
      <c r="P5031">
        <v>1200</v>
      </c>
      <c r="Q5031" t="s">
        <v>238</v>
      </c>
      <c r="R5031">
        <v>713</v>
      </c>
      <c r="S5031" t="s">
        <v>134</v>
      </c>
      <c r="T5031">
        <v>1</v>
      </c>
      <c r="U5031" s="1">
        <v>43694</v>
      </c>
      <c r="V5031" s="1">
        <v>43819</v>
      </c>
      <c r="W5031" t="s">
        <v>646</v>
      </c>
      <c r="X5031" t="s">
        <v>1929</v>
      </c>
      <c r="Y5031">
        <v>30</v>
      </c>
      <c r="Z5031">
        <v>23</v>
      </c>
      <c r="AA5031">
        <v>31</v>
      </c>
      <c r="AB5031">
        <v>74.1935</v>
      </c>
      <c r="AD5031">
        <f>IF(ISBLANK(Source[[#This Row],[CrosslistID]]),1,1/COUNTIFS(Source[CrosslistID],Source[[#This Row],[CrosslistID]],Source[TermDesc],Source[[#This Row],[TermDesc]]))</f>
        <v>1</v>
      </c>
      <c r="AG5031">
        <v>0</v>
      </c>
      <c r="AH5031">
        <v>74.1935</v>
      </c>
      <c r="AI5031">
        <v>1.867</v>
      </c>
      <c r="AJ5031">
        <v>2.0004</v>
      </c>
      <c r="AK5031">
        <v>0.16669999999999999</v>
      </c>
      <c r="AL50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31">
        <f>IF(AND(Source[[#This Row],[Credit_Noncredit]]="Noncredit",Source[[#This Row],[FTEF]]&gt;0),Source[[#This Row],[NC XLST FTES]]*525/(437.5*Source[[#This Row],[FTEF]]),0)</f>
        <v>0</v>
      </c>
      <c r="AN5031">
        <f>IF(Source[[#This Row],[Credit_Noncredit]]="Credit",Source[[#This Row],[Census Enrollment]],Source[[#This Row],[Noncredit Avg. Attendance]])</f>
        <v>30</v>
      </c>
    </row>
    <row r="5032" spans="1:40" x14ac:dyDescent="0.25">
      <c r="A5032" t="s">
        <v>1914</v>
      </c>
      <c r="B5032" t="s">
        <v>886</v>
      </c>
      <c r="C5032" t="s">
        <v>627</v>
      </c>
      <c r="D5032" t="s">
        <v>628</v>
      </c>
      <c r="E5032" s="4">
        <v>79168</v>
      </c>
      <c r="F5032" s="4" t="s">
        <v>629</v>
      </c>
      <c r="G5032" s="4" t="s">
        <v>1115</v>
      </c>
      <c r="H5032" t="str">
        <f>CONCATENATE(Source[[#This Row],[Subject]],TRIM(Source[[#This Row],[Course]]))</f>
        <v>ENGL1AS</v>
      </c>
      <c r="I5032" t="str">
        <f>VLOOKUP(Source[[#This Row],[SubjCrse]],'Courses and Categories'!$E$2:$G$1816,3,FALSE)</f>
        <v>Credit Prep: English/Math/ESL</v>
      </c>
      <c r="J5032" t="s">
        <v>2436</v>
      </c>
      <c r="K5032" t="s">
        <v>1116</v>
      </c>
      <c r="L5032" t="s">
        <v>39</v>
      </c>
      <c r="M5032" t="s">
        <v>1088</v>
      </c>
      <c r="N5032" t="s">
        <v>59</v>
      </c>
      <c r="O5032">
        <v>1410</v>
      </c>
      <c r="P5032">
        <v>1500</v>
      </c>
      <c r="Q5032" t="s">
        <v>420</v>
      </c>
      <c r="R5032">
        <v>267</v>
      </c>
      <c r="S5032" t="s">
        <v>134</v>
      </c>
      <c r="T5032">
        <v>1</v>
      </c>
      <c r="U5032" s="1">
        <v>43694</v>
      </c>
      <c r="V5032" s="1">
        <v>43819</v>
      </c>
      <c r="W5032" t="s">
        <v>2379</v>
      </c>
      <c r="X5032" t="s">
        <v>1929</v>
      </c>
      <c r="Y5032">
        <v>31</v>
      </c>
      <c r="Z5032">
        <v>23</v>
      </c>
      <c r="AA5032">
        <v>31</v>
      </c>
      <c r="AB5032">
        <v>74.1935</v>
      </c>
      <c r="AD5032">
        <f>IF(ISBLANK(Source[[#This Row],[CrosslistID]]),1,1/COUNTIFS(Source[CrosslistID],Source[[#This Row],[CrosslistID]],Source[TermDesc],Source[[#This Row],[TermDesc]]))</f>
        <v>1</v>
      </c>
      <c r="AG5032">
        <v>0</v>
      </c>
      <c r="AH5032">
        <v>74.1935</v>
      </c>
      <c r="AI5032">
        <v>1.6</v>
      </c>
      <c r="AJ5032">
        <v>2.0667</v>
      </c>
      <c r="AK5032">
        <v>0.16669999999999999</v>
      </c>
      <c r="AL50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32">
        <f>IF(AND(Source[[#This Row],[Credit_Noncredit]]="Noncredit",Source[[#This Row],[FTEF]]&gt;0),Source[[#This Row],[NC XLST FTES]]*525/(437.5*Source[[#This Row],[FTEF]]),0)</f>
        <v>0</v>
      </c>
      <c r="AN5032">
        <f>IF(Source[[#This Row],[Credit_Noncredit]]="Credit",Source[[#This Row],[Census Enrollment]],Source[[#This Row],[Noncredit Avg. Attendance]])</f>
        <v>31</v>
      </c>
    </row>
    <row r="5033" spans="1:40" x14ac:dyDescent="0.25">
      <c r="A5033" t="s">
        <v>1914</v>
      </c>
      <c r="B5033" t="s">
        <v>886</v>
      </c>
      <c r="C5033" t="s">
        <v>627</v>
      </c>
      <c r="D5033" t="s">
        <v>628</v>
      </c>
      <c r="E5033" s="4">
        <v>79176</v>
      </c>
      <c r="F5033" s="4" t="s">
        <v>629</v>
      </c>
      <c r="G5033" s="4" t="s">
        <v>1115</v>
      </c>
      <c r="H5033" t="str">
        <f>CONCATENATE(Source[[#This Row],[Subject]],TRIM(Source[[#This Row],[Course]]))</f>
        <v>ENGL1AS</v>
      </c>
      <c r="I5033" t="str">
        <f>VLOOKUP(Source[[#This Row],[SubjCrse]],'Courses and Categories'!$E$2:$G$1816,3,FALSE)</f>
        <v>Credit Prep: English/Math/ESL</v>
      </c>
      <c r="J5033" t="s">
        <v>2437</v>
      </c>
      <c r="K5033" t="s">
        <v>1116</v>
      </c>
      <c r="L5033" t="s">
        <v>39</v>
      </c>
      <c r="M5033" t="s">
        <v>1088</v>
      </c>
      <c r="N5033" t="s">
        <v>59</v>
      </c>
      <c r="O5033">
        <v>1210</v>
      </c>
      <c r="P5033">
        <v>1300</v>
      </c>
      <c r="Q5033" t="s">
        <v>238</v>
      </c>
      <c r="R5033">
        <v>708</v>
      </c>
      <c r="S5033" t="s">
        <v>134</v>
      </c>
      <c r="T5033">
        <v>1</v>
      </c>
      <c r="U5033" s="1">
        <v>43694</v>
      </c>
      <c r="V5033" s="1">
        <v>43819</v>
      </c>
      <c r="W5033" t="s">
        <v>1102</v>
      </c>
      <c r="X5033" t="s">
        <v>1929</v>
      </c>
      <c r="Y5033">
        <v>30</v>
      </c>
      <c r="Z5033">
        <v>19</v>
      </c>
      <c r="AA5033">
        <v>31</v>
      </c>
      <c r="AB5033">
        <v>61.290300000000002</v>
      </c>
      <c r="AD5033">
        <f>IF(ISBLANK(Source[[#This Row],[CrosslistID]]),1,1/COUNTIFS(Source[CrosslistID],Source[[#This Row],[CrosslistID]],Source[TermDesc],Source[[#This Row],[TermDesc]]))</f>
        <v>1</v>
      </c>
      <c r="AG5033">
        <v>0</v>
      </c>
      <c r="AH5033">
        <v>61.290300000000002</v>
      </c>
      <c r="AI5033">
        <v>1.8</v>
      </c>
      <c r="AJ5033">
        <v>2</v>
      </c>
      <c r="AK5033">
        <v>0.16669999999999999</v>
      </c>
      <c r="AL50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33">
        <f>IF(AND(Source[[#This Row],[Credit_Noncredit]]="Noncredit",Source[[#This Row],[FTEF]]&gt;0),Source[[#This Row],[NC XLST FTES]]*525/(437.5*Source[[#This Row],[FTEF]]),0)</f>
        <v>0</v>
      </c>
      <c r="AN5033">
        <f>IF(Source[[#This Row],[Credit_Noncredit]]="Credit",Source[[#This Row],[Census Enrollment]],Source[[#This Row],[Noncredit Avg. Attendance]])</f>
        <v>30</v>
      </c>
    </row>
    <row r="5034" spans="1:40" x14ac:dyDescent="0.25">
      <c r="A5034" t="s">
        <v>1914</v>
      </c>
      <c r="B5034" t="s">
        <v>886</v>
      </c>
      <c r="C5034" t="s">
        <v>627</v>
      </c>
      <c r="D5034" t="s">
        <v>628</v>
      </c>
      <c r="E5034" s="4">
        <v>79195</v>
      </c>
      <c r="F5034" s="4" t="s">
        <v>629</v>
      </c>
      <c r="G5034" s="4" t="s">
        <v>1115</v>
      </c>
      <c r="H5034" t="str">
        <f>CONCATENATE(Source[[#This Row],[Subject]],TRIM(Source[[#This Row],[Course]]))</f>
        <v>ENGL1AS</v>
      </c>
      <c r="I5034" t="str">
        <f>VLOOKUP(Source[[#This Row],[SubjCrse]],'Courses and Categories'!$E$2:$G$1816,3,FALSE)</f>
        <v>Credit Prep: English/Math/ESL</v>
      </c>
      <c r="J5034" t="s">
        <v>2438</v>
      </c>
      <c r="K5034" t="s">
        <v>1116</v>
      </c>
      <c r="L5034" t="s">
        <v>39</v>
      </c>
      <c r="M5034" t="s">
        <v>1088</v>
      </c>
      <c r="N5034" t="s">
        <v>91</v>
      </c>
      <c r="O5034">
        <v>855</v>
      </c>
      <c r="P5034">
        <v>1100</v>
      </c>
      <c r="Q5034" t="s">
        <v>240</v>
      </c>
      <c r="R5034">
        <v>269</v>
      </c>
      <c r="S5034" t="s">
        <v>134</v>
      </c>
      <c r="T5034" t="s">
        <v>44</v>
      </c>
      <c r="U5034" s="1">
        <v>43711</v>
      </c>
      <c r="V5034" s="1">
        <v>43819</v>
      </c>
      <c r="W5034" t="s">
        <v>2439</v>
      </c>
      <c r="X5034" t="s">
        <v>905</v>
      </c>
      <c r="Y5034">
        <v>34</v>
      </c>
      <c r="Z5034">
        <v>31</v>
      </c>
      <c r="AA5034">
        <v>31</v>
      </c>
      <c r="AB5034">
        <v>100</v>
      </c>
      <c r="AD5034">
        <f>IF(ISBLANK(Source[[#This Row],[CrosslistID]]),1,1/COUNTIFS(Source[CrosslistID],Source[[#This Row],[CrosslistID]],Source[TermDesc],Source[[#This Row],[TermDesc]]))</f>
        <v>1</v>
      </c>
      <c r="AG5034">
        <v>0</v>
      </c>
      <c r="AH5034">
        <v>100</v>
      </c>
      <c r="AI5034">
        <v>1.9059999999999999</v>
      </c>
      <c r="AJ5034">
        <v>2.2345999999999999</v>
      </c>
      <c r="AK5034">
        <v>0.16669999999999999</v>
      </c>
      <c r="AL50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34">
        <f>IF(AND(Source[[#This Row],[Credit_Noncredit]]="Noncredit",Source[[#This Row],[FTEF]]&gt;0),Source[[#This Row],[NC XLST FTES]]*525/(437.5*Source[[#This Row],[FTEF]]),0)</f>
        <v>0</v>
      </c>
      <c r="AN5034">
        <f>IF(Source[[#This Row],[Credit_Noncredit]]="Credit",Source[[#This Row],[Census Enrollment]],Source[[#This Row],[Noncredit Avg. Attendance]])</f>
        <v>34</v>
      </c>
    </row>
    <row r="5035" spans="1:40" x14ac:dyDescent="0.25">
      <c r="A5035" t="s">
        <v>1914</v>
      </c>
      <c r="B5035" t="s">
        <v>886</v>
      </c>
      <c r="C5035" t="s">
        <v>627</v>
      </c>
      <c r="D5035" t="s">
        <v>628</v>
      </c>
      <c r="E5035" s="4">
        <v>79197</v>
      </c>
      <c r="F5035" s="4" t="s">
        <v>629</v>
      </c>
      <c r="G5035" s="4" t="s">
        <v>1115</v>
      </c>
      <c r="H5035" t="str">
        <f>CONCATENATE(Source[[#This Row],[Subject]],TRIM(Source[[#This Row],[Course]]))</f>
        <v>ENGL1AS</v>
      </c>
      <c r="I5035" t="str">
        <f>VLOOKUP(Source[[#This Row],[SubjCrse]],'Courses and Categories'!$E$2:$G$1816,3,FALSE)</f>
        <v>Credit Prep: English/Math/ESL</v>
      </c>
      <c r="J5035" t="s">
        <v>2440</v>
      </c>
      <c r="K5035" t="s">
        <v>1116</v>
      </c>
      <c r="L5035" t="s">
        <v>39</v>
      </c>
      <c r="M5035" t="s">
        <v>1088</v>
      </c>
      <c r="N5035" t="s">
        <v>91</v>
      </c>
      <c r="O5035">
        <v>1110</v>
      </c>
      <c r="P5035">
        <v>1315</v>
      </c>
      <c r="Q5035" t="s">
        <v>236</v>
      </c>
      <c r="R5035">
        <v>380</v>
      </c>
      <c r="S5035" t="s">
        <v>134</v>
      </c>
      <c r="T5035" t="s">
        <v>44</v>
      </c>
      <c r="U5035" s="1">
        <v>43711</v>
      </c>
      <c r="V5035" s="1">
        <v>43819</v>
      </c>
      <c r="W5035" t="s">
        <v>1105</v>
      </c>
      <c r="X5035" t="s">
        <v>905</v>
      </c>
      <c r="Y5035">
        <v>32</v>
      </c>
      <c r="Z5035">
        <v>26</v>
      </c>
      <c r="AA5035">
        <v>31</v>
      </c>
      <c r="AB5035">
        <v>83.870999999999995</v>
      </c>
      <c r="AD5035">
        <f>IF(ISBLANK(Source[[#This Row],[CrosslistID]]),1,1/COUNTIFS(Source[CrosslistID],Source[[#This Row],[CrosslistID]],Source[TermDesc],Source[[#This Row],[TermDesc]]))</f>
        <v>1</v>
      </c>
      <c r="AG5035">
        <v>0</v>
      </c>
      <c r="AH5035">
        <v>83.870999999999995</v>
      </c>
      <c r="AI5035">
        <v>1.774</v>
      </c>
      <c r="AJ5035">
        <v>2.1025</v>
      </c>
      <c r="AK5035">
        <v>0.16669999999999999</v>
      </c>
      <c r="AL50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35">
        <f>IF(AND(Source[[#This Row],[Credit_Noncredit]]="Noncredit",Source[[#This Row],[FTEF]]&gt;0),Source[[#This Row],[NC XLST FTES]]*525/(437.5*Source[[#This Row],[FTEF]]),0)</f>
        <v>0</v>
      </c>
      <c r="AN5035">
        <f>IF(Source[[#This Row],[Credit_Noncredit]]="Credit",Source[[#This Row],[Census Enrollment]],Source[[#This Row],[Noncredit Avg. Attendance]])</f>
        <v>32</v>
      </c>
    </row>
    <row r="5036" spans="1:40" x14ac:dyDescent="0.25">
      <c r="A5036" t="s">
        <v>1914</v>
      </c>
      <c r="B5036" t="s">
        <v>886</v>
      </c>
      <c r="C5036" t="s">
        <v>627</v>
      </c>
      <c r="D5036" t="s">
        <v>628</v>
      </c>
      <c r="E5036" s="4">
        <v>79202</v>
      </c>
      <c r="F5036" s="4" t="s">
        <v>629</v>
      </c>
      <c r="G5036" s="4" t="s">
        <v>1115</v>
      </c>
      <c r="H5036" t="str">
        <f>CONCATENATE(Source[[#This Row],[Subject]],TRIM(Source[[#This Row],[Course]]))</f>
        <v>ENGL1AS</v>
      </c>
      <c r="I5036" t="str">
        <f>VLOOKUP(Source[[#This Row],[SubjCrse]],'Courses and Categories'!$E$2:$G$1816,3,FALSE)</f>
        <v>Credit Prep: English/Math/ESL</v>
      </c>
      <c r="J5036" t="s">
        <v>2441</v>
      </c>
      <c r="K5036" t="s">
        <v>1116</v>
      </c>
      <c r="L5036" t="s">
        <v>87</v>
      </c>
      <c r="M5036" t="s">
        <v>1088</v>
      </c>
      <c r="N5036" t="s">
        <v>59</v>
      </c>
      <c r="O5036">
        <v>2015</v>
      </c>
      <c r="P5036">
        <v>2120</v>
      </c>
      <c r="Q5036" t="s">
        <v>76</v>
      </c>
      <c r="R5036">
        <v>619</v>
      </c>
      <c r="S5036" t="s">
        <v>77</v>
      </c>
      <c r="T5036" t="s">
        <v>44</v>
      </c>
      <c r="U5036" s="1">
        <v>43711</v>
      </c>
      <c r="V5036" s="1">
        <v>43819</v>
      </c>
      <c r="W5036" t="s">
        <v>1094</v>
      </c>
      <c r="X5036" t="s">
        <v>905</v>
      </c>
      <c r="Y5036">
        <v>27</v>
      </c>
      <c r="Z5036">
        <v>17</v>
      </c>
      <c r="AA5036">
        <v>31</v>
      </c>
      <c r="AB5036">
        <v>54.838700000000003</v>
      </c>
      <c r="AD5036">
        <f>IF(ISBLANK(Source[[#This Row],[CrosslistID]]),1,1/COUNTIFS(Source[CrosslistID],Source[[#This Row],[CrosslistID]],Source[TermDesc],Source[[#This Row],[TermDesc]]))</f>
        <v>1</v>
      </c>
      <c r="AG5036">
        <v>0</v>
      </c>
      <c r="AH5036">
        <v>54.838700000000003</v>
      </c>
      <c r="AI5036">
        <v>1.56</v>
      </c>
      <c r="AJ5036">
        <v>2.0057</v>
      </c>
      <c r="AK5036">
        <v>0.16669999999999999</v>
      </c>
      <c r="AL50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36">
        <f>IF(AND(Source[[#This Row],[Credit_Noncredit]]="Noncredit",Source[[#This Row],[FTEF]]&gt;0),Source[[#This Row],[NC XLST FTES]]*525/(437.5*Source[[#This Row],[FTEF]]),0)</f>
        <v>0</v>
      </c>
      <c r="AN5036">
        <f>IF(Source[[#This Row],[Credit_Noncredit]]="Credit",Source[[#This Row],[Census Enrollment]],Source[[#This Row],[Noncredit Avg. Attendance]])</f>
        <v>27</v>
      </c>
    </row>
    <row r="5037" spans="1:40" x14ac:dyDescent="0.25">
      <c r="A5037" t="s">
        <v>1914</v>
      </c>
      <c r="B5037" t="s">
        <v>886</v>
      </c>
      <c r="C5037" t="s">
        <v>627</v>
      </c>
      <c r="D5037" t="s">
        <v>628</v>
      </c>
      <c r="E5037" s="4">
        <v>77407</v>
      </c>
      <c r="F5037" s="4" t="s">
        <v>629</v>
      </c>
      <c r="G5037" s="4">
        <v>26</v>
      </c>
      <c r="H5037" t="str">
        <f>CONCATENATE(Source[[#This Row],[Subject]],TRIM(Source[[#This Row],[Course]]))</f>
        <v>ENGL26</v>
      </c>
      <c r="I5037" t="str">
        <f>VLOOKUP(Source[[#This Row],[SubjCrse]],'Courses and Categories'!$E$2:$G$1816,3,FALSE)</f>
        <v>Credit Prep: English/Math/ESL</v>
      </c>
      <c r="J5037">
        <v>1</v>
      </c>
      <c r="K5037" t="s">
        <v>1117</v>
      </c>
      <c r="L5037" t="s">
        <v>39</v>
      </c>
      <c r="M5037" t="s">
        <v>903</v>
      </c>
      <c r="N5037" t="s">
        <v>59</v>
      </c>
      <c r="O5037">
        <v>940</v>
      </c>
      <c r="P5037">
        <v>1055</v>
      </c>
      <c r="Q5037" t="s">
        <v>240</v>
      </c>
      <c r="R5037">
        <v>266</v>
      </c>
      <c r="S5037" t="s">
        <v>134</v>
      </c>
      <c r="T5037">
        <v>1</v>
      </c>
      <c r="U5037" s="1">
        <v>43694</v>
      </c>
      <c r="V5037" s="1">
        <v>43819</v>
      </c>
      <c r="W5037" t="s">
        <v>2379</v>
      </c>
      <c r="X5037" t="s">
        <v>1929</v>
      </c>
      <c r="Y5037">
        <v>18</v>
      </c>
      <c r="Z5037">
        <v>15</v>
      </c>
      <c r="AA5037">
        <v>31</v>
      </c>
      <c r="AB5037">
        <v>48.387099999999997</v>
      </c>
      <c r="AD5037">
        <f>IF(ISBLANK(Source[[#This Row],[CrosslistID]]),1,1/COUNTIFS(Source[CrosslistID],Source[[#This Row],[CrosslistID]],Source[TermDesc],Source[[#This Row],[TermDesc]]))</f>
        <v>1</v>
      </c>
      <c r="AG5037">
        <v>0</v>
      </c>
      <c r="AH5037">
        <v>48.387099999999997</v>
      </c>
      <c r="AI5037">
        <v>1.8</v>
      </c>
      <c r="AJ5037">
        <v>1.8</v>
      </c>
      <c r="AK5037">
        <v>0.2</v>
      </c>
      <c r="AL50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37">
        <f>IF(AND(Source[[#This Row],[Credit_Noncredit]]="Noncredit",Source[[#This Row],[FTEF]]&gt;0),Source[[#This Row],[NC XLST FTES]]*525/(437.5*Source[[#This Row],[FTEF]]),0)</f>
        <v>0</v>
      </c>
      <c r="AN5037">
        <f>IF(Source[[#This Row],[Credit_Noncredit]]="Credit",Source[[#This Row],[Census Enrollment]],Source[[#This Row],[Noncredit Avg. Attendance]])</f>
        <v>18</v>
      </c>
    </row>
    <row r="5038" spans="1:40" x14ac:dyDescent="0.25">
      <c r="A5038" t="s">
        <v>1914</v>
      </c>
      <c r="B5038" t="s">
        <v>886</v>
      </c>
      <c r="C5038" t="s">
        <v>627</v>
      </c>
      <c r="D5038" t="s">
        <v>628</v>
      </c>
      <c r="E5038" s="4">
        <v>78068</v>
      </c>
      <c r="F5038" s="4" t="s">
        <v>629</v>
      </c>
      <c r="G5038" s="4">
        <v>26</v>
      </c>
      <c r="H5038" t="str">
        <f>CONCATENATE(Source[[#This Row],[Subject]],TRIM(Source[[#This Row],[Course]]))</f>
        <v>ENGL26</v>
      </c>
      <c r="I5038" t="str">
        <f>VLOOKUP(Source[[#This Row],[SubjCrse]],'Courses and Categories'!$E$2:$G$1816,3,FALSE)</f>
        <v>Credit Prep: English/Math/ESL</v>
      </c>
      <c r="J5038">
        <v>501</v>
      </c>
      <c r="K5038" t="s">
        <v>1117</v>
      </c>
      <c r="L5038" t="s">
        <v>87</v>
      </c>
      <c r="M5038" t="s">
        <v>903</v>
      </c>
      <c r="N5038" t="s">
        <v>41</v>
      </c>
      <c r="O5038">
        <v>1810</v>
      </c>
      <c r="P5038">
        <v>2100</v>
      </c>
      <c r="Q5038" t="s">
        <v>850</v>
      </c>
      <c r="R5038">
        <v>411</v>
      </c>
      <c r="S5038" t="s">
        <v>134</v>
      </c>
      <c r="T5038">
        <v>1</v>
      </c>
      <c r="U5038" s="1">
        <v>43694</v>
      </c>
      <c r="V5038" s="1">
        <v>43819</v>
      </c>
      <c r="W5038" t="s">
        <v>734</v>
      </c>
      <c r="X5038" t="s">
        <v>1929</v>
      </c>
      <c r="Y5038">
        <v>21</v>
      </c>
      <c r="Z5038">
        <v>21</v>
      </c>
      <c r="AA5038">
        <v>31</v>
      </c>
      <c r="AB5038">
        <v>67.741900000000001</v>
      </c>
      <c r="AD5038">
        <f>IF(ISBLANK(Source[[#This Row],[CrosslistID]]),1,1/COUNTIFS(Source[CrosslistID],Source[[#This Row],[CrosslistID]],Source[TermDesc],Source[[#This Row],[TermDesc]]))</f>
        <v>1</v>
      </c>
      <c r="AG5038">
        <v>0</v>
      </c>
      <c r="AH5038">
        <v>67.741900000000001</v>
      </c>
      <c r="AI5038">
        <v>2</v>
      </c>
      <c r="AJ5038">
        <v>2.1</v>
      </c>
      <c r="AK5038">
        <v>0.2</v>
      </c>
      <c r="AL50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38">
        <f>IF(AND(Source[[#This Row],[Credit_Noncredit]]="Noncredit",Source[[#This Row],[FTEF]]&gt;0),Source[[#This Row],[NC XLST FTES]]*525/(437.5*Source[[#This Row],[FTEF]]),0)</f>
        <v>0</v>
      </c>
      <c r="AN5038">
        <f>IF(Source[[#This Row],[Credit_Noncredit]]="Credit",Source[[#This Row],[Census Enrollment]],Source[[#This Row],[Noncredit Avg. Attendance]])</f>
        <v>21</v>
      </c>
    </row>
    <row r="5039" spans="1:40" x14ac:dyDescent="0.25">
      <c r="A5039" t="s">
        <v>1914</v>
      </c>
      <c r="B5039" t="s">
        <v>886</v>
      </c>
      <c r="C5039" t="s">
        <v>627</v>
      </c>
      <c r="D5039" t="s">
        <v>628</v>
      </c>
      <c r="E5039" s="4">
        <v>77625</v>
      </c>
      <c r="F5039" s="4" t="s">
        <v>629</v>
      </c>
      <c r="G5039" s="4" t="s">
        <v>2451</v>
      </c>
      <c r="H5039" t="str">
        <f>CONCATENATE(Source[[#This Row],[Subject]],TRIM(Source[[#This Row],[Course]]))</f>
        <v>ENGL26A</v>
      </c>
      <c r="I5039" t="str">
        <f>VLOOKUP(Source[[#This Row],[SubjCrse]],'Courses and Categories'!$E$2:$G$1816,3,FALSE)</f>
        <v>Credit Prep: English/Math/ESL</v>
      </c>
      <c r="J5039">
        <v>931</v>
      </c>
      <c r="K5039" t="s">
        <v>2452</v>
      </c>
      <c r="L5039" t="s">
        <v>87</v>
      </c>
      <c r="M5039" t="s">
        <v>897</v>
      </c>
      <c r="N5039" t="s">
        <v>42</v>
      </c>
      <c r="O5039" t="s">
        <v>42</v>
      </c>
      <c r="P5039" t="s">
        <v>42</v>
      </c>
      <c r="Q5039" t="s">
        <v>42</v>
      </c>
      <c r="S5039" t="s">
        <v>134</v>
      </c>
      <c r="T5039" t="s">
        <v>44</v>
      </c>
      <c r="U5039" s="1">
        <v>43696</v>
      </c>
      <c r="V5039" s="1">
        <v>43735</v>
      </c>
      <c r="W5039" t="s">
        <v>734</v>
      </c>
      <c r="X5039" t="s">
        <v>899</v>
      </c>
      <c r="Y5039">
        <v>31</v>
      </c>
      <c r="Z5039">
        <v>29</v>
      </c>
      <c r="AA5039">
        <v>33</v>
      </c>
      <c r="AB5039">
        <v>87.878799999999998</v>
      </c>
      <c r="AD5039">
        <f>IF(ISBLANK(Source[[#This Row],[CrosslistID]]),1,1/COUNTIFS(Source[CrosslistID],Source[[#This Row],[CrosslistID]],Source[TermDesc],Source[[#This Row],[TermDesc]]))</f>
        <v>1</v>
      </c>
      <c r="AG5039">
        <v>0</v>
      </c>
      <c r="AH5039">
        <v>87.878799999999998</v>
      </c>
      <c r="AI5039">
        <v>0.9</v>
      </c>
      <c r="AJ5039">
        <v>1.0333000000000001</v>
      </c>
      <c r="AK5039">
        <v>6.6699999999999995E-2</v>
      </c>
      <c r="AL50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39">
        <f>IF(AND(Source[[#This Row],[Credit_Noncredit]]="Noncredit",Source[[#This Row],[FTEF]]&gt;0),Source[[#This Row],[NC XLST FTES]]*525/(437.5*Source[[#This Row],[FTEF]]),0)</f>
        <v>0</v>
      </c>
      <c r="AN5039">
        <f>IF(Source[[#This Row],[Credit_Noncredit]]="Credit",Source[[#This Row],[Census Enrollment]],Source[[#This Row],[Noncredit Avg. Attendance]])</f>
        <v>31</v>
      </c>
    </row>
    <row r="5040" spans="1:40" x14ac:dyDescent="0.25">
      <c r="A5040" t="s">
        <v>1914</v>
      </c>
      <c r="B5040" t="s">
        <v>886</v>
      </c>
      <c r="C5040" t="s">
        <v>627</v>
      </c>
      <c r="D5040" t="s">
        <v>628</v>
      </c>
      <c r="E5040" s="4">
        <v>77626</v>
      </c>
      <c r="F5040" s="4" t="s">
        <v>629</v>
      </c>
      <c r="G5040" s="4" t="s">
        <v>2453</v>
      </c>
      <c r="H5040" t="str">
        <f>CONCATENATE(Source[[#This Row],[Subject]],TRIM(Source[[#This Row],[Course]]))</f>
        <v>ENGL26B</v>
      </c>
      <c r="I5040" t="str">
        <f>VLOOKUP(Source[[#This Row],[SubjCrse]],'Courses and Categories'!$E$2:$G$1816,3,FALSE)</f>
        <v>Credit Prep: English/Math/ESL</v>
      </c>
      <c r="J5040">
        <v>931</v>
      </c>
      <c r="K5040" t="s">
        <v>2454</v>
      </c>
      <c r="L5040" t="s">
        <v>87</v>
      </c>
      <c r="M5040" t="s">
        <v>897</v>
      </c>
      <c r="N5040" t="s">
        <v>42</v>
      </c>
      <c r="O5040" t="s">
        <v>42</v>
      </c>
      <c r="P5040" t="s">
        <v>42</v>
      </c>
      <c r="Q5040" t="s">
        <v>42</v>
      </c>
      <c r="S5040" t="s">
        <v>134</v>
      </c>
      <c r="T5040" t="s">
        <v>44</v>
      </c>
      <c r="U5040" s="1">
        <v>43738</v>
      </c>
      <c r="V5040" s="1">
        <v>43777</v>
      </c>
      <c r="W5040" t="s">
        <v>734</v>
      </c>
      <c r="X5040" t="s">
        <v>899</v>
      </c>
      <c r="Y5040">
        <v>25</v>
      </c>
      <c r="Z5040">
        <v>22</v>
      </c>
      <c r="AA5040">
        <v>33</v>
      </c>
      <c r="AB5040">
        <v>66.666700000000006</v>
      </c>
      <c r="AD5040">
        <f>IF(ISBLANK(Source[[#This Row],[CrosslistID]]),1,1/COUNTIFS(Source[CrosslistID],Source[[#This Row],[CrosslistID]],Source[TermDesc],Source[[#This Row],[TermDesc]]))</f>
        <v>1</v>
      </c>
      <c r="AG5040">
        <v>0</v>
      </c>
      <c r="AH5040">
        <v>66.666700000000006</v>
      </c>
      <c r="AI5040">
        <v>0.7</v>
      </c>
      <c r="AJ5040">
        <v>0.83330000000000004</v>
      </c>
      <c r="AK5040">
        <v>6.6699999999999995E-2</v>
      </c>
      <c r="AL50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40">
        <f>IF(AND(Source[[#This Row],[Credit_Noncredit]]="Noncredit",Source[[#This Row],[FTEF]]&gt;0),Source[[#This Row],[NC XLST FTES]]*525/(437.5*Source[[#This Row],[FTEF]]),0)</f>
        <v>0</v>
      </c>
      <c r="AN5040">
        <f>IF(Source[[#This Row],[Credit_Noncredit]]="Credit",Source[[#This Row],[Census Enrollment]],Source[[#This Row],[Noncredit Avg. Attendance]])</f>
        <v>25</v>
      </c>
    </row>
    <row r="5041" spans="1:40" x14ac:dyDescent="0.25">
      <c r="A5041" t="s">
        <v>1914</v>
      </c>
      <c r="B5041" t="s">
        <v>886</v>
      </c>
      <c r="C5041" t="s">
        <v>627</v>
      </c>
      <c r="D5041" t="s">
        <v>628</v>
      </c>
      <c r="E5041" s="4">
        <v>77627</v>
      </c>
      <c r="F5041" s="4" t="s">
        <v>629</v>
      </c>
      <c r="G5041" s="4" t="s">
        <v>2455</v>
      </c>
      <c r="H5041" t="str">
        <f>CONCATENATE(Source[[#This Row],[Subject]],TRIM(Source[[#This Row],[Course]]))</f>
        <v>ENGL26C</v>
      </c>
      <c r="I5041" t="str">
        <f>VLOOKUP(Source[[#This Row],[SubjCrse]],'Courses and Categories'!$E$2:$G$1816,3,FALSE)</f>
        <v>Credit Prep: English/Math/ESL</v>
      </c>
      <c r="J5041">
        <v>931</v>
      </c>
      <c r="K5041" t="s">
        <v>2456</v>
      </c>
      <c r="L5041" t="s">
        <v>87</v>
      </c>
      <c r="M5041" t="s">
        <v>897</v>
      </c>
      <c r="N5041" t="s">
        <v>42</v>
      </c>
      <c r="O5041" t="s">
        <v>42</v>
      </c>
      <c r="P5041" t="s">
        <v>42</v>
      </c>
      <c r="Q5041" t="s">
        <v>42</v>
      </c>
      <c r="S5041" t="s">
        <v>134</v>
      </c>
      <c r="T5041" t="s">
        <v>44</v>
      </c>
      <c r="U5041" s="1">
        <v>43781</v>
      </c>
      <c r="V5041" s="1">
        <v>43819</v>
      </c>
      <c r="W5041" t="s">
        <v>734</v>
      </c>
      <c r="X5041" t="s">
        <v>918</v>
      </c>
      <c r="Y5041">
        <v>29</v>
      </c>
      <c r="Z5041">
        <v>28</v>
      </c>
      <c r="AA5041">
        <v>33</v>
      </c>
      <c r="AB5041">
        <v>84.848500000000001</v>
      </c>
      <c r="AD5041">
        <f>IF(ISBLANK(Source[[#This Row],[CrosslistID]]),1,1/COUNTIFS(Source[CrosslistID],Source[[#This Row],[CrosslistID]],Source[TermDesc],Source[[#This Row],[TermDesc]]))</f>
        <v>1</v>
      </c>
      <c r="AG5041">
        <v>0</v>
      </c>
      <c r="AH5041">
        <v>84.848500000000001</v>
      </c>
      <c r="AI5041">
        <v>0.86699999999999999</v>
      </c>
      <c r="AJ5041">
        <v>0.96699999999999997</v>
      </c>
      <c r="AK5041">
        <v>6.6699999999999995E-2</v>
      </c>
      <c r="AL50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41">
        <f>IF(AND(Source[[#This Row],[Credit_Noncredit]]="Noncredit",Source[[#This Row],[FTEF]]&gt;0),Source[[#This Row],[NC XLST FTES]]*525/(437.5*Source[[#This Row],[FTEF]]),0)</f>
        <v>0</v>
      </c>
      <c r="AN5041">
        <f>IF(Source[[#This Row],[Credit_Noncredit]]="Credit",Source[[#This Row],[Census Enrollment]],Source[[#This Row],[Noncredit Avg. Attendance]])</f>
        <v>29</v>
      </c>
    </row>
    <row r="5042" spans="1:40" x14ac:dyDescent="0.25">
      <c r="A5042" t="s">
        <v>1914</v>
      </c>
      <c r="B5042" t="s">
        <v>886</v>
      </c>
      <c r="C5042" t="s">
        <v>627</v>
      </c>
      <c r="D5042" t="s">
        <v>628</v>
      </c>
      <c r="E5042" s="4">
        <v>77031</v>
      </c>
      <c r="F5042" s="4" t="s">
        <v>629</v>
      </c>
      <c r="G5042" s="4" t="s">
        <v>1048</v>
      </c>
      <c r="H5042" t="str">
        <f>CONCATENATE(Source[[#This Row],[Subject]],TRIM(Source[[#This Row],[Course]]))</f>
        <v>ENGL35A</v>
      </c>
      <c r="I5042" t="str">
        <f>VLOOKUP(Source[[#This Row],[SubjCrse]],'Courses and Categories'!$E$2:$G$1816,3,FALSE)</f>
        <v>Credit General Education</v>
      </c>
      <c r="J5042">
        <v>1</v>
      </c>
      <c r="K5042" t="s">
        <v>1118</v>
      </c>
      <c r="L5042" t="s">
        <v>39</v>
      </c>
      <c r="M5042" t="s">
        <v>1088</v>
      </c>
      <c r="N5042" t="s">
        <v>105</v>
      </c>
      <c r="O5042">
        <v>1310</v>
      </c>
      <c r="P5042">
        <v>1425</v>
      </c>
      <c r="Q5042" t="s">
        <v>850</v>
      </c>
      <c r="R5042">
        <v>551</v>
      </c>
      <c r="S5042" t="s">
        <v>134</v>
      </c>
      <c r="T5042">
        <v>1</v>
      </c>
      <c r="U5042" s="1">
        <v>43694</v>
      </c>
      <c r="V5042" s="1">
        <v>43819</v>
      </c>
      <c r="W5042" t="s">
        <v>926</v>
      </c>
      <c r="X5042" t="s">
        <v>1929</v>
      </c>
      <c r="Y5042">
        <v>24</v>
      </c>
      <c r="Z5042">
        <v>17</v>
      </c>
      <c r="AA5042">
        <v>31</v>
      </c>
      <c r="AB5042">
        <v>54.838700000000003</v>
      </c>
      <c r="AC5042" t="s">
        <v>1065</v>
      </c>
      <c r="AD5042">
        <f>IF(ISBLANK(Source[[#This Row],[CrosslistID]]),1,1/COUNTIFS(Source[CrosslistID],Source[[#This Row],[CrosslistID]],Source[TermDesc],Source[[#This Row],[TermDesc]]))</f>
        <v>0.5</v>
      </c>
      <c r="AE5042">
        <v>22</v>
      </c>
      <c r="AF5042">
        <v>31</v>
      </c>
      <c r="AG5042">
        <v>70.967699999999994</v>
      </c>
      <c r="AH5042">
        <v>70.967699999999994</v>
      </c>
      <c r="AI5042">
        <v>2.2000000000000002</v>
      </c>
      <c r="AJ5042">
        <v>2.4</v>
      </c>
      <c r="AK5042">
        <v>0.25</v>
      </c>
      <c r="AL50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42">
        <f>IF(AND(Source[[#This Row],[Credit_Noncredit]]="Noncredit",Source[[#This Row],[FTEF]]&gt;0),Source[[#This Row],[NC XLST FTES]]*525/(437.5*Source[[#This Row],[FTEF]]),0)</f>
        <v>0</v>
      </c>
      <c r="AN5042">
        <f>IF(Source[[#This Row],[Credit_Noncredit]]="Credit",Source[[#This Row],[Census Enrollment]],Source[[#This Row],[Noncredit Avg. Attendance]])</f>
        <v>24</v>
      </c>
    </row>
    <row r="5043" spans="1:40" x14ac:dyDescent="0.25">
      <c r="A5043" t="s">
        <v>1914</v>
      </c>
      <c r="B5043" t="s">
        <v>886</v>
      </c>
      <c r="C5043" t="s">
        <v>627</v>
      </c>
      <c r="D5043" t="s">
        <v>628</v>
      </c>
      <c r="E5043" s="4">
        <v>77032</v>
      </c>
      <c r="F5043" s="4" t="s">
        <v>629</v>
      </c>
      <c r="G5043" s="4" t="s">
        <v>1048</v>
      </c>
      <c r="H5043" t="str">
        <f>CONCATENATE(Source[[#This Row],[Subject]],TRIM(Source[[#This Row],[Course]]))</f>
        <v>ENGL35A</v>
      </c>
      <c r="I5043" t="str">
        <f>VLOOKUP(Source[[#This Row],[SubjCrse]],'Courses and Categories'!$E$2:$G$1816,3,FALSE)</f>
        <v>Credit General Education</v>
      </c>
      <c r="J5043">
        <v>2</v>
      </c>
      <c r="K5043" t="s">
        <v>1118</v>
      </c>
      <c r="L5043" t="s">
        <v>39</v>
      </c>
      <c r="M5043" t="s">
        <v>1088</v>
      </c>
      <c r="N5043" t="s">
        <v>59</v>
      </c>
      <c r="O5043">
        <v>1110</v>
      </c>
      <c r="P5043">
        <v>1225</v>
      </c>
      <c r="Q5043" t="s">
        <v>420</v>
      </c>
      <c r="R5043">
        <v>180</v>
      </c>
      <c r="S5043" t="s">
        <v>134</v>
      </c>
      <c r="T5043">
        <v>1</v>
      </c>
      <c r="U5043" s="1">
        <v>43694</v>
      </c>
      <c r="V5043" s="1">
        <v>43819</v>
      </c>
      <c r="W5043" t="s">
        <v>2376</v>
      </c>
      <c r="X5043" t="s">
        <v>1929</v>
      </c>
      <c r="Y5043">
        <v>23</v>
      </c>
      <c r="Z5043">
        <v>21</v>
      </c>
      <c r="AA5043">
        <v>31</v>
      </c>
      <c r="AB5043">
        <v>67.741900000000001</v>
      </c>
      <c r="AC5043" t="s">
        <v>1069</v>
      </c>
      <c r="AD5043">
        <f>IF(ISBLANK(Source[[#This Row],[CrosslistID]]),1,1/COUNTIFS(Source[CrosslistID],Source[[#This Row],[CrosslistID]],Source[TermDesc],Source[[#This Row],[TermDesc]]))</f>
        <v>0.5</v>
      </c>
      <c r="AE5043">
        <v>27</v>
      </c>
      <c r="AF5043">
        <v>31</v>
      </c>
      <c r="AG5043">
        <v>87.096800000000002</v>
      </c>
      <c r="AH5043">
        <v>87.096800000000002</v>
      </c>
      <c r="AI5043">
        <v>2.2999999999999998</v>
      </c>
      <c r="AJ5043">
        <v>2.2999999999999998</v>
      </c>
      <c r="AK5043">
        <v>0.25</v>
      </c>
      <c r="AL50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43">
        <f>IF(AND(Source[[#This Row],[Credit_Noncredit]]="Noncredit",Source[[#This Row],[FTEF]]&gt;0),Source[[#This Row],[NC XLST FTES]]*525/(437.5*Source[[#This Row],[FTEF]]),0)</f>
        <v>0</v>
      </c>
      <c r="AN5043">
        <f>IF(Source[[#This Row],[Credit_Noncredit]]="Credit",Source[[#This Row],[Census Enrollment]],Source[[#This Row],[Noncredit Avg. Attendance]])</f>
        <v>23</v>
      </c>
    </row>
    <row r="5044" spans="1:40" x14ac:dyDescent="0.25">
      <c r="A5044" t="s">
        <v>1914</v>
      </c>
      <c r="B5044" t="s">
        <v>886</v>
      </c>
      <c r="C5044" t="s">
        <v>627</v>
      </c>
      <c r="D5044" t="s">
        <v>628</v>
      </c>
      <c r="E5044" s="4">
        <v>78041</v>
      </c>
      <c r="F5044" s="4" t="s">
        <v>629</v>
      </c>
      <c r="G5044" s="4" t="s">
        <v>1048</v>
      </c>
      <c r="H5044" t="str">
        <f>CONCATENATE(Source[[#This Row],[Subject]],TRIM(Source[[#This Row],[Course]]))</f>
        <v>ENGL35A</v>
      </c>
      <c r="I5044" t="str">
        <f>VLOOKUP(Source[[#This Row],[SubjCrse]],'Courses and Categories'!$E$2:$G$1816,3,FALSE)</f>
        <v>Credit General Education</v>
      </c>
      <c r="J5044">
        <v>501</v>
      </c>
      <c r="K5044" t="s">
        <v>1118</v>
      </c>
      <c r="L5044" t="s">
        <v>87</v>
      </c>
      <c r="M5044" t="s">
        <v>1088</v>
      </c>
      <c r="N5044" t="s">
        <v>180</v>
      </c>
      <c r="O5044">
        <v>1810</v>
      </c>
      <c r="P5044">
        <v>2100</v>
      </c>
      <c r="Q5044" t="s">
        <v>233</v>
      </c>
      <c r="R5044">
        <v>307</v>
      </c>
      <c r="S5044" t="s">
        <v>134</v>
      </c>
      <c r="T5044">
        <v>1</v>
      </c>
      <c r="U5044" s="1">
        <v>43694</v>
      </c>
      <c r="V5044" s="1">
        <v>43819</v>
      </c>
      <c r="W5044" t="s">
        <v>1109</v>
      </c>
      <c r="X5044" t="s">
        <v>1929</v>
      </c>
      <c r="Y5044">
        <v>18</v>
      </c>
      <c r="Z5044">
        <v>16</v>
      </c>
      <c r="AA5044">
        <v>31</v>
      </c>
      <c r="AB5044">
        <v>51.612900000000003</v>
      </c>
      <c r="AC5044" t="s">
        <v>2348</v>
      </c>
      <c r="AD5044">
        <f>IF(ISBLANK(Source[[#This Row],[CrosslistID]]),1,1/COUNTIFS(Source[CrosslistID],Source[[#This Row],[CrosslistID]],Source[TermDesc],Source[[#This Row],[TermDesc]]))</f>
        <v>0.5</v>
      </c>
      <c r="AE5044">
        <v>21</v>
      </c>
      <c r="AF5044">
        <v>31</v>
      </c>
      <c r="AG5044">
        <v>67.741900000000001</v>
      </c>
      <c r="AH5044">
        <v>67.741900000000001</v>
      </c>
      <c r="AI5044">
        <v>1.8</v>
      </c>
      <c r="AJ5044">
        <v>1.8</v>
      </c>
      <c r="AK5044">
        <v>0.25</v>
      </c>
      <c r="AL50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44">
        <f>IF(AND(Source[[#This Row],[Credit_Noncredit]]="Noncredit",Source[[#This Row],[FTEF]]&gt;0),Source[[#This Row],[NC XLST FTES]]*525/(437.5*Source[[#This Row],[FTEF]]),0)</f>
        <v>0</v>
      </c>
      <c r="AN5044">
        <f>IF(Source[[#This Row],[Credit_Noncredit]]="Credit",Source[[#This Row],[Census Enrollment]],Source[[#This Row],[Noncredit Avg. Attendance]])</f>
        <v>18</v>
      </c>
    </row>
    <row r="5045" spans="1:40" x14ac:dyDescent="0.25">
      <c r="A5045" t="s">
        <v>1914</v>
      </c>
      <c r="B5045" t="s">
        <v>886</v>
      </c>
      <c r="C5045" t="s">
        <v>627</v>
      </c>
      <c r="D5045" t="s">
        <v>628</v>
      </c>
      <c r="E5045" s="4">
        <v>77033</v>
      </c>
      <c r="F5045" s="4" t="s">
        <v>629</v>
      </c>
      <c r="G5045" s="4" t="s">
        <v>1048</v>
      </c>
      <c r="H5045" t="str">
        <f>CONCATENATE(Source[[#This Row],[Subject]],TRIM(Source[[#This Row],[Course]]))</f>
        <v>ENGL35A</v>
      </c>
      <c r="I5045" t="str">
        <f>VLOOKUP(Source[[#This Row],[SubjCrse]],'Courses and Categories'!$E$2:$G$1816,3,FALSE)</f>
        <v>Credit General Education</v>
      </c>
      <c r="J5045">
        <v>551</v>
      </c>
      <c r="K5045" t="s">
        <v>1118</v>
      </c>
      <c r="L5045" t="s">
        <v>87</v>
      </c>
      <c r="M5045" t="s">
        <v>1088</v>
      </c>
      <c r="N5045" t="s">
        <v>41</v>
      </c>
      <c r="O5045">
        <v>1810</v>
      </c>
      <c r="P5045">
        <v>2100</v>
      </c>
      <c r="Q5045" t="s">
        <v>52</v>
      </c>
      <c r="R5045">
        <v>276</v>
      </c>
      <c r="S5045" t="s">
        <v>53</v>
      </c>
      <c r="T5045">
        <v>1</v>
      </c>
      <c r="U5045" s="1">
        <v>43694</v>
      </c>
      <c r="V5045" s="1">
        <v>43819</v>
      </c>
      <c r="W5045" t="s">
        <v>2443</v>
      </c>
      <c r="X5045" t="s">
        <v>1929</v>
      </c>
      <c r="Y5045">
        <v>23</v>
      </c>
      <c r="Z5045">
        <v>18</v>
      </c>
      <c r="AA5045">
        <v>31</v>
      </c>
      <c r="AB5045">
        <v>58.064500000000002</v>
      </c>
      <c r="AC5045" t="s">
        <v>2349</v>
      </c>
      <c r="AD5045">
        <f>IF(ISBLANK(Source[[#This Row],[CrosslistID]]),1,1/COUNTIFS(Source[CrosslistID],Source[[#This Row],[CrosslistID]],Source[TermDesc],Source[[#This Row],[TermDesc]]))</f>
        <v>0.5</v>
      </c>
      <c r="AE5045">
        <v>26</v>
      </c>
      <c r="AF5045">
        <v>31</v>
      </c>
      <c r="AG5045">
        <v>83.870999999999995</v>
      </c>
      <c r="AH5045">
        <v>83.870999999999995</v>
      </c>
      <c r="AI5045">
        <v>2.2999999999999998</v>
      </c>
      <c r="AJ5045">
        <v>2.2999999999999998</v>
      </c>
      <c r="AK5045">
        <v>0.25</v>
      </c>
      <c r="AL50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45">
        <f>IF(AND(Source[[#This Row],[Credit_Noncredit]]="Noncredit",Source[[#This Row],[FTEF]]&gt;0),Source[[#This Row],[NC XLST FTES]]*525/(437.5*Source[[#This Row],[FTEF]]),0)</f>
        <v>0</v>
      </c>
      <c r="AN5045">
        <f>IF(Source[[#This Row],[Credit_Noncredit]]="Credit",Source[[#This Row],[Census Enrollment]],Source[[#This Row],[Noncredit Avg. Attendance]])</f>
        <v>23</v>
      </c>
    </row>
    <row r="5046" spans="1:40" x14ac:dyDescent="0.25">
      <c r="A5046" t="s">
        <v>1914</v>
      </c>
      <c r="B5046" t="s">
        <v>886</v>
      </c>
      <c r="C5046" t="s">
        <v>627</v>
      </c>
      <c r="D5046" t="s">
        <v>628</v>
      </c>
      <c r="E5046" s="4">
        <v>77034</v>
      </c>
      <c r="F5046" s="4" t="s">
        <v>629</v>
      </c>
      <c r="G5046" s="4" t="s">
        <v>1120</v>
      </c>
      <c r="H5046" t="str">
        <f>CONCATENATE(Source[[#This Row],[Subject]],TRIM(Source[[#This Row],[Course]]))</f>
        <v>ENGL35B</v>
      </c>
      <c r="I5046" t="str">
        <f>VLOOKUP(Source[[#This Row],[SubjCrse]],'Courses and Categories'!$E$2:$G$1816,3,FALSE)</f>
        <v>Credit General Education</v>
      </c>
      <c r="J5046">
        <v>1</v>
      </c>
      <c r="K5046" t="s">
        <v>1121</v>
      </c>
      <c r="L5046" t="s">
        <v>39</v>
      </c>
      <c r="M5046" t="s">
        <v>1088</v>
      </c>
      <c r="N5046" t="s">
        <v>105</v>
      </c>
      <c r="O5046">
        <v>1310</v>
      </c>
      <c r="P5046">
        <v>1425</v>
      </c>
      <c r="Q5046" t="s">
        <v>850</v>
      </c>
      <c r="R5046">
        <v>551</v>
      </c>
      <c r="S5046" t="s">
        <v>134</v>
      </c>
      <c r="T5046">
        <v>1</v>
      </c>
      <c r="U5046" s="1">
        <v>43694</v>
      </c>
      <c r="V5046" s="1">
        <v>43819</v>
      </c>
      <c r="W5046" t="s">
        <v>926</v>
      </c>
      <c r="X5046" t="s">
        <v>1929</v>
      </c>
      <c r="Y5046">
        <v>5</v>
      </c>
      <c r="Z5046">
        <v>5</v>
      </c>
      <c r="AA5046">
        <v>31</v>
      </c>
      <c r="AB5046">
        <v>16.129000000000001</v>
      </c>
      <c r="AC5046" t="s">
        <v>1065</v>
      </c>
      <c r="AD5046">
        <f>IF(ISBLANK(Source[[#This Row],[CrosslistID]]),1,1/COUNTIFS(Source[CrosslistID],Source[[#This Row],[CrosslistID]],Source[TermDesc],Source[[#This Row],[TermDesc]]))</f>
        <v>0.5</v>
      </c>
      <c r="AE5046">
        <v>22</v>
      </c>
      <c r="AF5046">
        <v>31</v>
      </c>
      <c r="AG5046">
        <v>70.967699999999994</v>
      </c>
      <c r="AH5046">
        <v>70.967699999999994</v>
      </c>
      <c r="AI5046">
        <v>0.5</v>
      </c>
      <c r="AJ5046">
        <v>0.5</v>
      </c>
      <c r="AK5046">
        <v>0</v>
      </c>
      <c r="AL50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46">
        <f>IF(AND(Source[[#This Row],[Credit_Noncredit]]="Noncredit",Source[[#This Row],[FTEF]]&gt;0),Source[[#This Row],[NC XLST FTES]]*525/(437.5*Source[[#This Row],[FTEF]]),0)</f>
        <v>0</v>
      </c>
      <c r="AN5046">
        <f>IF(Source[[#This Row],[Credit_Noncredit]]="Credit",Source[[#This Row],[Census Enrollment]],Source[[#This Row],[Noncredit Avg. Attendance]])</f>
        <v>5</v>
      </c>
    </row>
    <row r="5047" spans="1:40" x14ac:dyDescent="0.25">
      <c r="A5047" t="s">
        <v>1914</v>
      </c>
      <c r="B5047" t="s">
        <v>886</v>
      </c>
      <c r="C5047" t="s">
        <v>627</v>
      </c>
      <c r="D5047" t="s">
        <v>628</v>
      </c>
      <c r="E5047" s="4">
        <v>77035</v>
      </c>
      <c r="F5047" s="4" t="s">
        <v>629</v>
      </c>
      <c r="G5047" s="4" t="s">
        <v>1120</v>
      </c>
      <c r="H5047" t="str">
        <f>CONCATENATE(Source[[#This Row],[Subject]],TRIM(Source[[#This Row],[Course]]))</f>
        <v>ENGL35B</v>
      </c>
      <c r="I5047" t="str">
        <f>VLOOKUP(Source[[#This Row],[SubjCrse]],'Courses and Categories'!$E$2:$G$1816,3,FALSE)</f>
        <v>Credit General Education</v>
      </c>
      <c r="J5047">
        <v>2</v>
      </c>
      <c r="K5047" t="s">
        <v>1121</v>
      </c>
      <c r="L5047" t="s">
        <v>39</v>
      </c>
      <c r="M5047" t="s">
        <v>1088</v>
      </c>
      <c r="N5047" t="s">
        <v>59</v>
      </c>
      <c r="O5047">
        <v>1110</v>
      </c>
      <c r="P5047">
        <v>1225</v>
      </c>
      <c r="Q5047" t="s">
        <v>420</v>
      </c>
      <c r="R5047">
        <v>180</v>
      </c>
      <c r="S5047" t="s">
        <v>134</v>
      </c>
      <c r="T5047">
        <v>1</v>
      </c>
      <c r="U5047" s="1">
        <v>43694</v>
      </c>
      <c r="V5047" s="1">
        <v>43819</v>
      </c>
      <c r="W5047" t="s">
        <v>2376</v>
      </c>
      <c r="X5047" t="s">
        <v>1929</v>
      </c>
      <c r="Y5047">
        <v>7</v>
      </c>
      <c r="Z5047">
        <v>6</v>
      </c>
      <c r="AA5047">
        <v>31</v>
      </c>
      <c r="AB5047">
        <v>19.354800000000001</v>
      </c>
      <c r="AC5047" t="s">
        <v>1069</v>
      </c>
      <c r="AD5047">
        <f>IF(ISBLANK(Source[[#This Row],[CrosslistID]]),1,1/COUNTIFS(Source[CrosslistID],Source[[#This Row],[CrosslistID]],Source[TermDesc],Source[[#This Row],[TermDesc]]))</f>
        <v>0.5</v>
      </c>
      <c r="AE5047">
        <v>27</v>
      </c>
      <c r="AF5047">
        <v>31</v>
      </c>
      <c r="AG5047">
        <v>87.096800000000002</v>
      </c>
      <c r="AH5047">
        <v>87.096800000000002</v>
      </c>
      <c r="AI5047">
        <v>0.7</v>
      </c>
      <c r="AJ5047">
        <v>0.7</v>
      </c>
      <c r="AK5047">
        <v>0</v>
      </c>
      <c r="AL50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47">
        <f>IF(AND(Source[[#This Row],[Credit_Noncredit]]="Noncredit",Source[[#This Row],[FTEF]]&gt;0),Source[[#This Row],[NC XLST FTES]]*525/(437.5*Source[[#This Row],[FTEF]]),0)</f>
        <v>0</v>
      </c>
      <c r="AN5047">
        <f>IF(Source[[#This Row],[Credit_Noncredit]]="Credit",Source[[#This Row],[Census Enrollment]],Source[[#This Row],[Noncredit Avg. Attendance]])</f>
        <v>7</v>
      </c>
    </row>
    <row r="5048" spans="1:40" x14ac:dyDescent="0.25">
      <c r="A5048" t="s">
        <v>1914</v>
      </c>
      <c r="B5048" t="s">
        <v>886</v>
      </c>
      <c r="C5048" t="s">
        <v>627</v>
      </c>
      <c r="D5048" t="s">
        <v>628</v>
      </c>
      <c r="E5048" s="4">
        <v>78040</v>
      </c>
      <c r="F5048" s="4" t="s">
        <v>629</v>
      </c>
      <c r="G5048" s="4" t="s">
        <v>1120</v>
      </c>
      <c r="H5048" t="str">
        <f>CONCATENATE(Source[[#This Row],[Subject]],TRIM(Source[[#This Row],[Course]]))</f>
        <v>ENGL35B</v>
      </c>
      <c r="I5048" t="str">
        <f>VLOOKUP(Source[[#This Row],[SubjCrse]],'Courses and Categories'!$E$2:$G$1816,3,FALSE)</f>
        <v>Credit General Education</v>
      </c>
      <c r="J5048">
        <v>501</v>
      </c>
      <c r="K5048" t="s">
        <v>1121</v>
      </c>
      <c r="L5048" t="s">
        <v>87</v>
      </c>
      <c r="M5048" t="s">
        <v>1088</v>
      </c>
      <c r="N5048" t="s">
        <v>180</v>
      </c>
      <c r="O5048">
        <v>1810</v>
      </c>
      <c r="P5048">
        <v>2100</v>
      </c>
      <c r="Q5048" t="s">
        <v>850</v>
      </c>
      <c r="R5048">
        <v>551</v>
      </c>
      <c r="S5048" t="s">
        <v>134</v>
      </c>
      <c r="T5048">
        <v>1</v>
      </c>
      <c r="U5048" s="1">
        <v>43694</v>
      </c>
      <c r="V5048" s="1">
        <v>43819</v>
      </c>
      <c r="W5048" t="s">
        <v>1109</v>
      </c>
      <c r="X5048" t="s">
        <v>1929</v>
      </c>
      <c r="Y5048">
        <v>6</v>
      </c>
      <c r="Z5048">
        <v>5</v>
      </c>
      <c r="AA5048">
        <v>31</v>
      </c>
      <c r="AB5048">
        <v>16.129000000000001</v>
      </c>
      <c r="AC5048" t="s">
        <v>2348</v>
      </c>
      <c r="AD5048">
        <f>IF(ISBLANK(Source[[#This Row],[CrosslistID]]),1,1/COUNTIFS(Source[CrosslistID],Source[[#This Row],[CrosslistID]],Source[TermDesc],Source[[#This Row],[TermDesc]]))</f>
        <v>0.5</v>
      </c>
      <c r="AE5048">
        <v>21</v>
      </c>
      <c r="AF5048">
        <v>31</v>
      </c>
      <c r="AG5048">
        <v>67.741900000000001</v>
      </c>
      <c r="AH5048">
        <v>67.741900000000001</v>
      </c>
      <c r="AI5048">
        <v>0.6</v>
      </c>
      <c r="AJ5048">
        <v>0.6</v>
      </c>
      <c r="AK5048">
        <v>0</v>
      </c>
      <c r="AL50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48">
        <f>IF(AND(Source[[#This Row],[Credit_Noncredit]]="Noncredit",Source[[#This Row],[FTEF]]&gt;0),Source[[#This Row],[NC XLST FTES]]*525/(437.5*Source[[#This Row],[FTEF]]),0)</f>
        <v>0</v>
      </c>
      <c r="AN5048">
        <f>IF(Source[[#This Row],[Credit_Noncredit]]="Credit",Source[[#This Row],[Census Enrollment]],Source[[#This Row],[Noncredit Avg. Attendance]])</f>
        <v>6</v>
      </c>
    </row>
    <row r="5049" spans="1:40" x14ac:dyDescent="0.25">
      <c r="A5049" t="s">
        <v>1914</v>
      </c>
      <c r="B5049" t="s">
        <v>886</v>
      </c>
      <c r="C5049" t="s">
        <v>627</v>
      </c>
      <c r="D5049" t="s">
        <v>628</v>
      </c>
      <c r="E5049" s="4">
        <v>77036</v>
      </c>
      <c r="F5049" s="4" t="s">
        <v>629</v>
      </c>
      <c r="G5049" s="4" t="s">
        <v>1120</v>
      </c>
      <c r="H5049" t="str">
        <f>CONCATENATE(Source[[#This Row],[Subject]],TRIM(Source[[#This Row],[Course]]))</f>
        <v>ENGL35B</v>
      </c>
      <c r="I5049" t="str">
        <f>VLOOKUP(Source[[#This Row],[SubjCrse]],'Courses and Categories'!$E$2:$G$1816,3,FALSE)</f>
        <v>Credit General Education</v>
      </c>
      <c r="J5049">
        <v>551</v>
      </c>
      <c r="K5049" t="s">
        <v>1121</v>
      </c>
      <c r="L5049" t="s">
        <v>87</v>
      </c>
      <c r="M5049" t="s">
        <v>1088</v>
      </c>
      <c r="N5049" t="s">
        <v>41</v>
      </c>
      <c r="O5049">
        <v>1810</v>
      </c>
      <c r="P5049">
        <v>2100</v>
      </c>
      <c r="Q5049" t="s">
        <v>52</v>
      </c>
      <c r="R5049">
        <v>276</v>
      </c>
      <c r="S5049" t="s">
        <v>53</v>
      </c>
      <c r="T5049">
        <v>1</v>
      </c>
      <c r="U5049" s="1">
        <v>43694</v>
      </c>
      <c r="V5049" s="1">
        <v>43819</v>
      </c>
      <c r="W5049" t="s">
        <v>2443</v>
      </c>
      <c r="X5049" t="s">
        <v>1929</v>
      </c>
      <c r="Y5049">
        <v>8</v>
      </c>
      <c r="Z5049">
        <v>8</v>
      </c>
      <c r="AA5049">
        <v>31</v>
      </c>
      <c r="AB5049">
        <v>25.8065</v>
      </c>
      <c r="AC5049" t="s">
        <v>2349</v>
      </c>
      <c r="AD5049">
        <f>IF(ISBLANK(Source[[#This Row],[CrosslistID]]),1,1/COUNTIFS(Source[CrosslistID],Source[[#This Row],[CrosslistID]],Source[TermDesc],Source[[#This Row],[TermDesc]]))</f>
        <v>0.5</v>
      </c>
      <c r="AE5049">
        <v>26</v>
      </c>
      <c r="AF5049">
        <v>31</v>
      </c>
      <c r="AG5049">
        <v>83.870999999999995</v>
      </c>
      <c r="AH5049">
        <v>83.870999999999995</v>
      </c>
      <c r="AI5049">
        <v>0.8</v>
      </c>
      <c r="AJ5049">
        <v>0.8</v>
      </c>
      <c r="AK5049">
        <v>0</v>
      </c>
      <c r="AL50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49">
        <f>IF(AND(Source[[#This Row],[Credit_Noncredit]]="Noncredit",Source[[#This Row],[FTEF]]&gt;0),Source[[#This Row],[NC XLST FTES]]*525/(437.5*Source[[#This Row],[FTEF]]),0)</f>
        <v>0</v>
      </c>
      <c r="AN5049">
        <f>IF(Source[[#This Row],[Credit_Noncredit]]="Credit",Source[[#This Row],[Census Enrollment]],Source[[#This Row],[Noncredit Avg. Attendance]])</f>
        <v>8</v>
      </c>
    </row>
    <row r="5050" spans="1:40" x14ac:dyDescent="0.25">
      <c r="A5050" t="s">
        <v>1914</v>
      </c>
      <c r="B5050" t="s">
        <v>886</v>
      </c>
      <c r="C5050" t="s">
        <v>627</v>
      </c>
      <c r="D5050" t="s">
        <v>628</v>
      </c>
      <c r="E5050" s="4">
        <v>78035</v>
      </c>
      <c r="F5050" s="4" t="s">
        <v>629</v>
      </c>
      <c r="G5050" s="4" t="s">
        <v>1122</v>
      </c>
      <c r="H5050" t="str">
        <f>CONCATENATE(Source[[#This Row],[Subject]],TRIM(Source[[#This Row],[Course]]))</f>
        <v>ENGL35C</v>
      </c>
      <c r="I5050" t="str">
        <f>VLOOKUP(Source[[#This Row],[SubjCrse]],'Courses and Categories'!$E$2:$G$1816,3,FALSE)</f>
        <v>Credit General Education</v>
      </c>
      <c r="J5050">
        <v>1</v>
      </c>
      <c r="K5050" t="s">
        <v>1123</v>
      </c>
      <c r="L5050" t="s">
        <v>39</v>
      </c>
      <c r="M5050" t="s">
        <v>1088</v>
      </c>
      <c r="N5050" t="s">
        <v>59</v>
      </c>
      <c r="O5050">
        <v>1410</v>
      </c>
      <c r="P5050">
        <v>1525</v>
      </c>
      <c r="Q5050" t="s">
        <v>850</v>
      </c>
      <c r="R5050">
        <v>511</v>
      </c>
      <c r="S5050" t="s">
        <v>134</v>
      </c>
      <c r="T5050">
        <v>1</v>
      </c>
      <c r="U5050" s="1">
        <v>43694</v>
      </c>
      <c r="V5050" s="1">
        <v>43819</v>
      </c>
      <c r="W5050" t="s">
        <v>2396</v>
      </c>
      <c r="X5050" t="s">
        <v>1929</v>
      </c>
      <c r="Y5050">
        <v>22</v>
      </c>
      <c r="Z5050">
        <v>17</v>
      </c>
      <c r="AA5050">
        <v>31</v>
      </c>
      <c r="AB5050">
        <v>54.838700000000003</v>
      </c>
      <c r="AC5050" t="s">
        <v>1743</v>
      </c>
      <c r="AD5050">
        <f>IF(ISBLANK(Source[[#This Row],[CrosslistID]]),1,1/COUNTIFS(Source[CrosslistID],Source[[#This Row],[CrosslistID]],Source[TermDesc],Source[[#This Row],[TermDesc]]))</f>
        <v>0.5</v>
      </c>
      <c r="AE5050">
        <v>22</v>
      </c>
      <c r="AF5050">
        <v>31</v>
      </c>
      <c r="AG5050">
        <v>70.967699999999994</v>
      </c>
      <c r="AH5050">
        <v>70.967699999999994</v>
      </c>
      <c r="AI5050">
        <v>2.1</v>
      </c>
      <c r="AJ5050">
        <v>2.2000000000000002</v>
      </c>
      <c r="AK5050">
        <v>0.25</v>
      </c>
      <c r="AL50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50">
        <f>IF(AND(Source[[#This Row],[Credit_Noncredit]]="Noncredit",Source[[#This Row],[FTEF]]&gt;0),Source[[#This Row],[NC XLST FTES]]*525/(437.5*Source[[#This Row],[FTEF]]),0)</f>
        <v>0</v>
      </c>
      <c r="AN5050">
        <f>IF(Source[[#This Row],[Credit_Noncredit]]="Credit",Source[[#This Row],[Census Enrollment]],Source[[#This Row],[Noncredit Avg. Attendance]])</f>
        <v>22</v>
      </c>
    </row>
    <row r="5051" spans="1:40" x14ac:dyDescent="0.25">
      <c r="A5051" t="s">
        <v>1914</v>
      </c>
      <c r="B5051" t="s">
        <v>886</v>
      </c>
      <c r="C5051" t="s">
        <v>627</v>
      </c>
      <c r="D5051" t="s">
        <v>628</v>
      </c>
      <c r="E5051" s="4">
        <v>77037</v>
      </c>
      <c r="F5051" s="4" t="s">
        <v>629</v>
      </c>
      <c r="G5051" s="4" t="s">
        <v>1122</v>
      </c>
      <c r="H5051" t="str">
        <f>CONCATENATE(Source[[#This Row],[Subject]],TRIM(Source[[#This Row],[Course]]))</f>
        <v>ENGL35C</v>
      </c>
      <c r="I5051" t="str">
        <f>VLOOKUP(Source[[#This Row],[SubjCrse]],'Courses and Categories'!$E$2:$G$1816,3,FALSE)</f>
        <v>Credit General Education</v>
      </c>
      <c r="J5051">
        <v>551</v>
      </c>
      <c r="K5051" t="s">
        <v>1123</v>
      </c>
      <c r="L5051" t="s">
        <v>87</v>
      </c>
      <c r="M5051" t="s">
        <v>1088</v>
      </c>
      <c r="N5051" t="s">
        <v>185</v>
      </c>
      <c r="O5051">
        <v>1810</v>
      </c>
      <c r="P5051">
        <v>2100</v>
      </c>
      <c r="Q5051" t="s">
        <v>52</v>
      </c>
      <c r="R5051">
        <v>276</v>
      </c>
      <c r="S5051" t="s">
        <v>53</v>
      </c>
      <c r="T5051">
        <v>1</v>
      </c>
      <c r="U5051" s="1">
        <v>43694</v>
      </c>
      <c r="V5051" s="1">
        <v>43819</v>
      </c>
      <c r="W5051" t="s">
        <v>2398</v>
      </c>
      <c r="X5051" t="s">
        <v>1929</v>
      </c>
      <c r="Y5051">
        <v>16</v>
      </c>
      <c r="Z5051">
        <v>14</v>
      </c>
      <c r="AA5051">
        <v>31</v>
      </c>
      <c r="AB5051">
        <v>45.161299999999997</v>
      </c>
      <c r="AC5051" t="s">
        <v>114</v>
      </c>
      <c r="AD5051">
        <f>IF(ISBLANK(Source[[#This Row],[CrosslistID]]),1,1/COUNTIFS(Source[CrosslistID],Source[[#This Row],[CrosslistID]],Source[TermDesc],Source[[#This Row],[TermDesc]]))</f>
        <v>0.5</v>
      </c>
      <c r="AE5051">
        <v>21</v>
      </c>
      <c r="AF5051">
        <v>31</v>
      </c>
      <c r="AG5051">
        <v>67.741900000000001</v>
      </c>
      <c r="AH5051">
        <v>67.741900000000001</v>
      </c>
      <c r="AI5051">
        <v>1.6</v>
      </c>
      <c r="AJ5051">
        <v>1.6</v>
      </c>
      <c r="AK5051">
        <v>0.25</v>
      </c>
      <c r="AL50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51">
        <f>IF(AND(Source[[#This Row],[Credit_Noncredit]]="Noncredit",Source[[#This Row],[FTEF]]&gt;0),Source[[#This Row],[NC XLST FTES]]*525/(437.5*Source[[#This Row],[FTEF]]),0)</f>
        <v>0</v>
      </c>
      <c r="AN5051">
        <f>IF(Source[[#This Row],[Credit_Noncredit]]="Credit",Source[[#This Row],[Census Enrollment]],Source[[#This Row],[Noncredit Avg. Attendance]])</f>
        <v>16</v>
      </c>
    </row>
    <row r="5052" spans="1:40" x14ac:dyDescent="0.25">
      <c r="A5052" t="s">
        <v>1914</v>
      </c>
      <c r="B5052" t="s">
        <v>886</v>
      </c>
      <c r="C5052" t="s">
        <v>627</v>
      </c>
      <c r="D5052" t="s">
        <v>628</v>
      </c>
      <c r="E5052" s="4">
        <v>78034</v>
      </c>
      <c r="F5052" s="4" t="s">
        <v>629</v>
      </c>
      <c r="G5052" s="4" t="s">
        <v>1125</v>
      </c>
      <c r="H5052" t="str">
        <f>CONCATENATE(Source[[#This Row],[Subject]],TRIM(Source[[#This Row],[Course]]))</f>
        <v>ENGL35D</v>
      </c>
      <c r="I5052" t="str">
        <f>VLOOKUP(Source[[#This Row],[SubjCrse]],'Courses and Categories'!$E$2:$G$1816,3,FALSE)</f>
        <v>Credit General Education</v>
      </c>
      <c r="J5052">
        <v>1</v>
      </c>
      <c r="K5052" t="s">
        <v>1126</v>
      </c>
      <c r="L5052" t="s">
        <v>39</v>
      </c>
      <c r="M5052" t="s">
        <v>1088</v>
      </c>
      <c r="N5052" t="s">
        <v>59</v>
      </c>
      <c r="O5052">
        <v>1410</v>
      </c>
      <c r="P5052">
        <v>1525</v>
      </c>
      <c r="Q5052" t="s">
        <v>850</v>
      </c>
      <c r="R5052">
        <v>511</v>
      </c>
      <c r="S5052" t="s">
        <v>134</v>
      </c>
      <c r="T5052">
        <v>1</v>
      </c>
      <c r="U5052" s="1">
        <v>43694</v>
      </c>
      <c r="V5052" s="1">
        <v>43819</v>
      </c>
      <c r="W5052" t="s">
        <v>2396</v>
      </c>
      <c r="X5052" t="s">
        <v>1929</v>
      </c>
      <c r="Y5052">
        <v>2</v>
      </c>
      <c r="Z5052">
        <v>2</v>
      </c>
      <c r="AA5052">
        <v>31</v>
      </c>
      <c r="AB5052">
        <v>6.4516</v>
      </c>
      <c r="AC5052" t="s">
        <v>1743</v>
      </c>
      <c r="AD5052">
        <f>IF(ISBLANK(Source[[#This Row],[CrosslistID]]),1,1/COUNTIFS(Source[CrosslistID],Source[[#This Row],[CrosslistID]],Source[TermDesc],Source[[#This Row],[TermDesc]]))</f>
        <v>0.5</v>
      </c>
      <c r="AE5052">
        <v>22</v>
      </c>
      <c r="AF5052">
        <v>31</v>
      </c>
      <c r="AG5052">
        <v>70.967699999999994</v>
      </c>
      <c r="AH5052">
        <v>70.967699999999994</v>
      </c>
      <c r="AI5052">
        <v>0.2</v>
      </c>
      <c r="AJ5052">
        <v>0.2</v>
      </c>
      <c r="AK5052">
        <v>0</v>
      </c>
      <c r="AL50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52">
        <f>IF(AND(Source[[#This Row],[Credit_Noncredit]]="Noncredit",Source[[#This Row],[FTEF]]&gt;0),Source[[#This Row],[NC XLST FTES]]*525/(437.5*Source[[#This Row],[FTEF]]),0)</f>
        <v>0</v>
      </c>
      <c r="AN5052">
        <f>IF(Source[[#This Row],[Credit_Noncredit]]="Credit",Source[[#This Row],[Census Enrollment]],Source[[#This Row],[Noncredit Avg. Attendance]])</f>
        <v>2</v>
      </c>
    </row>
    <row r="5053" spans="1:40" x14ac:dyDescent="0.25">
      <c r="A5053" t="s">
        <v>1914</v>
      </c>
      <c r="B5053" t="s">
        <v>886</v>
      </c>
      <c r="C5053" t="s">
        <v>627</v>
      </c>
      <c r="D5053" t="s">
        <v>628</v>
      </c>
      <c r="E5053" s="4">
        <v>77038</v>
      </c>
      <c r="F5053" s="4" t="s">
        <v>629</v>
      </c>
      <c r="G5053" s="4" t="s">
        <v>1125</v>
      </c>
      <c r="H5053" t="str">
        <f>CONCATENATE(Source[[#This Row],[Subject]],TRIM(Source[[#This Row],[Course]]))</f>
        <v>ENGL35D</v>
      </c>
      <c r="I5053" t="str">
        <f>VLOOKUP(Source[[#This Row],[SubjCrse]],'Courses and Categories'!$E$2:$G$1816,3,FALSE)</f>
        <v>Credit General Education</v>
      </c>
      <c r="J5053">
        <v>551</v>
      </c>
      <c r="K5053" t="s">
        <v>1126</v>
      </c>
      <c r="L5053" t="s">
        <v>87</v>
      </c>
      <c r="M5053" t="s">
        <v>1088</v>
      </c>
      <c r="N5053" t="s">
        <v>185</v>
      </c>
      <c r="O5053">
        <v>1810</v>
      </c>
      <c r="P5053">
        <v>2100</v>
      </c>
      <c r="Q5053" t="s">
        <v>52</v>
      </c>
      <c r="R5053">
        <v>276</v>
      </c>
      <c r="S5053" t="s">
        <v>53</v>
      </c>
      <c r="T5053">
        <v>1</v>
      </c>
      <c r="U5053" s="1">
        <v>43694</v>
      </c>
      <c r="V5053" s="1">
        <v>43819</v>
      </c>
      <c r="W5053" t="s">
        <v>2398</v>
      </c>
      <c r="X5053" t="s">
        <v>1929</v>
      </c>
      <c r="Y5053">
        <v>6</v>
      </c>
      <c r="Z5053">
        <v>5</v>
      </c>
      <c r="AA5053">
        <v>31</v>
      </c>
      <c r="AB5053">
        <v>16.129000000000001</v>
      </c>
      <c r="AC5053" t="s">
        <v>114</v>
      </c>
      <c r="AD5053">
        <f>IF(ISBLANK(Source[[#This Row],[CrosslistID]]),1,1/COUNTIFS(Source[CrosslistID],Source[[#This Row],[CrosslistID]],Source[TermDesc],Source[[#This Row],[TermDesc]]))</f>
        <v>0.5</v>
      </c>
      <c r="AE5053">
        <v>21</v>
      </c>
      <c r="AF5053">
        <v>31</v>
      </c>
      <c r="AG5053">
        <v>67.741900000000001</v>
      </c>
      <c r="AH5053">
        <v>67.741900000000001</v>
      </c>
      <c r="AI5053">
        <v>0.6</v>
      </c>
      <c r="AJ5053">
        <v>0.6</v>
      </c>
      <c r="AK5053">
        <v>0</v>
      </c>
      <c r="AL50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53">
        <f>IF(AND(Source[[#This Row],[Credit_Noncredit]]="Noncredit",Source[[#This Row],[FTEF]]&gt;0),Source[[#This Row],[NC XLST FTES]]*525/(437.5*Source[[#This Row],[FTEF]]),0)</f>
        <v>0</v>
      </c>
      <c r="AN5053">
        <f>IF(Source[[#This Row],[Credit_Noncredit]]="Credit",Source[[#This Row],[Census Enrollment]],Source[[#This Row],[Noncredit Avg. Attendance]])</f>
        <v>6</v>
      </c>
    </row>
    <row r="5054" spans="1:40" x14ac:dyDescent="0.25">
      <c r="A5054" t="s">
        <v>1914</v>
      </c>
      <c r="B5054" t="s">
        <v>886</v>
      </c>
      <c r="C5054" t="s">
        <v>627</v>
      </c>
      <c r="D5054" t="s">
        <v>628</v>
      </c>
      <c r="E5054" s="4">
        <v>78069</v>
      </c>
      <c r="F5054" s="4" t="s">
        <v>629</v>
      </c>
      <c r="G5054" s="4" t="s">
        <v>2457</v>
      </c>
      <c r="H5054" t="str">
        <f>CONCATENATE(Source[[#This Row],[Subject]],TRIM(Source[[#This Row],[Course]]))</f>
        <v>ENGL35G</v>
      </c>
      <c r="I5054" t="str">
        <f>VLOOKUP(Source[[#This Row],[SubjCrse]],'Courses and Categories'!$E$2:$G$1816,3,FALSE)</f>
        <v>Credit General Education</v>
      </c>
      <c r="J5054">
        <v>1</v>
      </c>
      <c r="K5054" t="s">
        <v>2458</v>
      </c>
      <c r="L5054" t="s">
        <v>39</v>
      </c>
      <c r="M5054" t="s">
        <v>1088</v>
      </c>
      <c r="N5054" t="s">
        <v>59</v>
      </c>
      <c r="O5054">
        <v>1240</v>
      </c>
      <c r="P5054">
        <v>1355</v>
      </c>
      <c r="Q5054" t="s">
        <v>233</v>
      </c>
      <c r="R5054">
        <v>308</v>
      </c>
      <c r="S5054" t="s">
        <v>134</v>
      </c>
      <c r="T5054">
        <v>1</v>
      </c>
      <c r="U5054" s="1">
        <v>43694</v>
      </c>
      <c r="V5054" s="1">
        <v>43819</v>
      </c>
      <c r="W5054" t="s">
        <v>2448</v>
      </c>
      <c r="X5054" t="s">
        <v>1929</v>
      </c>
      <c r="Y5054">
        <v>18</v>
      </c>
      <c r="Z5054">
        <v>18</v>
      </c>
      <c r="AA5054">
        <v>31</v>
      </c>
      <c r="AB5054">
        <v>58.064500000000002</v>
      </c>
      <c r="AC5054" t="s">
        <v>2459</v>
      </c>
      <c r="AD5054">
        <f>IF(ISBLANK(Source[[#This Row],[CrosslistID]]),1,1/COUNTIFS(Source[CrosslistID],Source[[#This Row],[CrosslistID]],Source[TermDesc],Source[[#This Row],[TermDesc]]))</f>
        <v>0.5</v>
      </c>
      <c r="AE5054">
        <v>21</v>
      </c>
      <c r="AF5054">
        <v>31</v>
      </c>
      <c r="AG5054">
        <v>67.741900000000001</v>
      </c>
      <c r="AH5054">
        <v>67.741900000000001</v>
      </c>
      <c r="AI5054">
        <v>1.8</v>
      </c>
      <c r="AJ5054">
        <v>1.8</v>
      </c>
      <c r="AK5054">
        <v>0.25</v>
      </c>
      <c r="AL50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54">
        <f>IF(AND(Source[[#This Row],[Credit_Noncredit]]="Noncredit",Source[[#This Row],[FTEF]]&gt;0),Source[[#This Row],[NC XLST FTES]]*525/(437.5*Source[[#This Row],[FTEF]]),0)</f>
        <v>0</v>
      </c>
      <c r="AN5054">
        <f>IF(Source[[#This Row],[Credit_Noncredit]]="Credit",Source[[#This Row],[Census Enrollment]],Source[[#This Row],[Noncredit Avg. Attendance]])</f>
        <v>18</v>
      </c>
    </row>
    <row r="5055" spans="1:40" x14ac:dyDescent="0.25">
      <c r="A5055" t="s">
        <v>1914</v>
      </c>
      <c r="B5055" t="s">
        <v>886</v>
      </c>
      <c r="C5055" t="s">
        <v>627</v>
      </c>
      <c r="D5055" t="s">
        <v>628</v>
      </c>
      <c r="E5055" s="4">
        <v>78070</v>
      </c>
      <c r="F5055" s="4" t="s">
        <v>629</v>
      </c>
      <c r="G5055" s="4" t="s">
        <v>2460</v>
      </c>
      <c r="H5055" t="str">
        <f>CONCATENATE(Source[[#This Row],[Subject]],TRIM(Source[[#This Row],[Course]]))</f>
        <v>ENGL35H</v>
      </c>
      <c r="I5055" t="str">
        <f>VLOOKUP(Source[[#This Row],[SubjCrse]],'Courses and Categories'!$E$2:$G$1816,3,FALSE)</f>
        <v>Credit General Education</v>
      </c>
      <c r="J5055">
        <v>1</v>
      </c>
      <c r="K5055" t="s">
        <v>2461</v>
      </c>
      <c r="L5055" t="s">
        <v>39</v>
      </c>
      <c r="M5055" t="s">
        <v>1088</v>
      </c>
      <c r="N5055" t="s">
        <v>59</v>
      </c>
      <c r="O5055">
        <v>1240</v>
      </c>
      <c r="P5055">
        <v>1355</v>
      </c>
      <c r="Q5055" t="s">
        <v>233</v>
      </c>
      <c r="R5055">
        <v>308</v>
      </c>
      <c r="S5055" t="s">
        <v>134</v>
      </c>
      <c r="T5055">
        <v>1</v>
      </c>
      <c r="U5055" s="1">
        <v>43694</v>
      </c>
      <c r="V5055" s="1">
        <v>43819</v>
      </c>
      <c r="W5055" t="s">
        <v>2448</v>
      </c>
      <c r="X5055" t="s">
        <v>1929</v>
      </c>
      <c r="Y5055">
        <v>3</v>
      </c>
      <c r="Z5055">
        <v>3</v>
      </c>
      <c r="AA5055">
        <v>31</v>
      </c>
      <c r="AB5055">
        <v>9.6774000000000004</v>
      </c>
      <c r="AC5055" t="s">
        <v>2459</v>
      </c>
      <c r="AD5055">
        <f>IF(ISBLANK(Source[[#This Row],[CrosslistID]]),1,1/COUNTIFS(Source[CrosslistID],Source[[#This Row],[CrosslistID]],Source[TermDesc],Source[[#This Row],[TermDesc]]))</f>
        <v>0.5</v>
      </c>
      <c r="AE5055">
        <v>21</v>
      </c>
      <c r="AF5055">
        <v>31</v>
      </c>
      <c r="AG5055">
        <v>67.741900000000001</v>
      </c>
      <c r="AH5055">
        <v>67.741900000000001</v>
      </c>
      <c r="AI5055">
        <v>0.3</v>
      </c>
      <c r="AJ5055">
        <v>0.3</v>
      </c>
      <c r="AK5055">
        <v>0</v>
      </c>
      <c r="AL50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55">
        <f>IF(AND(Source[[#This Row],[Credit_Noncredit]]="Noncredit",Source[[#This Row],[FTEF]]&gt;0),Source[[#This Row],[NC XLST FTES]]*525/(437.5*Source[[#This Row],[FTEF]]),0)</f>
        <v>0</v>
      </c>
      <c r="AN5055">
        <f>IF(Source[[#This Row],[Credit_Noncredit]]="Credit",Source[[#This Row],[Census Enrollment]],Source[[#This Row],[Noncredit Avg. Attendance]])</f>
        <v>3</v>
      </c>
    </row>
    <row r="5056" spans="1:40" x14ac:dyDescent="0.25">
      <c r="A5056" t="s">
        <v>1914</v>
      </c>
      <c r="B5056" t="s">
        <v>886</v>
      </c>
      <c r="C5056" t="s">
        <v>627</v>
      </c>
      <c r="D5056" t="s">
        <v>628</v>
      </c>
      <c r="E5056" s="4">
        <v>77629</v>
      </c>
      <c r="F5056" s="4" t="s">
        <v>629</v>
      </c>
      <c r="G5056" s="4" t="s">
        <v>2462</v>
      </c>
      <c r="H5056" t="str">
        <f>CONCATENATE(Source[[#This Row],[Subject]],TRIM(Source[[#This Row],[Course]]))</f>
        <v>ENGL35L</v>
      </c>
      <c r="I5056" t="str">
        <f>VLOOKUP(Source[[#This Row],[SubjCrse]],'Courses and Categories'!$E$2:$G$1816,3,FALSE)</f>
        <v>Credit Other</v>
      </c>
      <c r="J5056">
        <v>551</v>
      </c>
      <c r="K5056" t="s">
        <v>2463</v>
      </c>
      <c r="L5056" t="s">
        <v>87</v>
      </c>
      <c r="M5056" t="s">
        <v>903</v>
      </c>
      <c r="N5056" t="s">
        <v>826</v>
      </c>
      <c r="O5056" t="s">
        <v>425</v>
      </c>
      <c r="P5056" t="s">
        <v>2345</v>
      </c>
      <c r="Q5056" t="s">
        <v>296</v>
      </c>
      <c r="R5056" t="s">
        <v>2464</v>
      </c>
      <c r="S5056" t="s">
        <v>53</v>
      </c>
      <c r="T5056">
        <v>1</v>
      </c>
      <c r="U5056" s="1">
        <v>43694</v>
      </c>
      <c r="V5056" s="1">
        <v>43819</v>
      </c>
      <c r="W5056" t="s">
        <v>2465</v>
      </c>
      <c r="X5056" t="s">
        <v>1929</v>
      </c>
      <c r="Y5056">
        <v>14</v>
      </c>
      <c r="Z5056">
        <v>13</v>
      </c>
      <c r="AA5056">
        <v>33</v>
      </c>
      <c r="AB5056">
        <v>39.393900000000002</v>
      </c>
      <c r="AC5056" t="s">
        <v>2466</v>
      </c>
      <c r="AD5056">
        <f>IF(ISBLANK(Source[[#This Row],[CrosslistID]]),1,1/COUNTIFS(Source[CrosslistID],Source[[#This Row],[CrosslistID]],Source[TermDesc],Source[[#This Row],[TermDesc]]))</f>
        <v>0.5</v>
      </c>
      <c r="AE5056">
        <v>16</v>
      </c>
      <c r="AF5056">
        <v>33</v>
      </c>
      <c r="AG5056">
        <v>48.4848</v>
      </c>
      <c r="AH5056">
        <v>48.4848</v>
      </c>
      <c r="AI5056">
        <v>1.2</v>
      </c>
      <c r="AJ5056">
        <v>1.4</v>
      </c>
      <c r="AK5056">
        <v>0.2</v>
      </c>
      <c r="AL50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56">
        <f>IF(AND(Source[[#This Row],[Credit_Noncredit]]="Noncredit",Source[[#This Row],[FTEF]]&gt;0),Source[[#This Row],[NC XLST FTES]]*525/(437.5*Source[[#This Row],[FTEF]]),0)</f>
        <v>0</v>
      </c>
      <c r="AN5056">
        <f>IF(Source[[#This Row],[Credit_Noncredit]]="Credit",Source[[#This Row],[Census Enrollment]],Source[[#This Row],[Noncredit Avg. Attendance]])</f>
        <v>14</v>
      </c>
    </row>
    <row r="5057" spans="1:40" x14ac:dyDescent="0.25">
      <c r="A5057" t="s">
        <v>1914</v>
      </c>
      <c r="B5057" t="s">
        <v>886</v>
      </c>
      <c r="C5057" t="s">
        <v>627</v>
      </c>
      <c r="D5057" t="s">
        <v>628</v>
      </c>
      <c r="E5057" s="4">
        <v>77804</v>
      </c>
      <c r="F5057" s="4" t="s">
        <v>629</v>
      </c>
      <c r="G5057" s="4" t="s">
        <v>2467</v>
      </c>
      <c r="H5057" t="str">
        <f>CONCATENATE(Source[[#This Row],[Subject]],TRIM(Source[[#This Row],[Course]]))</f>
        <v>ENGL35M</v>
      </c>
      <c r="I5057" t="str">
        <f>VLOOKUP(Source[[#This Row],[SubjCrse]],'Courses and Categories'!$E$2:$G$1816,3,FALSE)</f>
        <v>Credit Other</v>
      </c>
      <c r="J5057">
        <v>551</v>
      </c>
      <c r="K5057" t="s">
        <v>2468</v>
      </c>
      <c r="L5057" t="s">
        <v>87</v>
      </c>
      <c r="M5057" t="s">
        <v>903</v>
      </c>
      <c r="N5057" t="s">
        <v>826</v>
      </c>
      <c r="O5057" t="s">
        <v>425</v>
      </c>
      <c r="P5057" t="s">
        <v>2345</v>
      </c>
      <c r="Q5057" t="s">
        <v>296</v>
      </c>
      <c r="R5057" t="s">
        <v>2464</v>
      </c>
      <c r="S5057" t="s">
        <v>53</v>
      </c>
      <c r="T5057">
        <v>1</v>
      </c>
      <c r="U5057" s="1">
        <v>43694</v>
      </c>
      <c r="V5057" s="1">
        <v>43819</v>
      </c>
      <c r="W5057" t="s">
        <v>2465</v>
      </c>
      <c r="X5057" t="s">
        <v>1929</v>
      </c>
      <c r="Y5057">
        <v>3</v>
      </c>
      <c r="Z5057">
        <v>3</v>
      </c>
      <c r="AA5057">
        <v>33</v>
      </c>
      <c r="AB5057">
        <v>9.0908999999999995</v>
      </c>
      <c r="AC5057" t="s">
        <v>2466</v>
      </c>
      <c r="AD5057">
        <f>IF(ISBLANK(Source[[#This Row],[CrosslistID]]),1,1/COUNTIFS(Source[CrosslistID],Source[[#This Row],[CrosslistID]],Source[TermDesc],Source[[#This Row],[TermDesc]]))</f>
        <v>0.5</v>
      </c>
      <c r="AE5057">
        <v>16</v>
      </c>
      <c r="AF5057">
        <v>33</v>
      </c>
      <c r="AG5057">
        <v>48.4848</v>
      </c>
      <c r="AH5057">
        <v>48.4848</v>
      </c>
      <c r="AI5057">
        <v>0.3</v>
      </c>
      <c r="AJ5057">
        <v>0.3</v>
      </c>
      <c r="AK5057">
        <v>0</v>
      </c>
      <c r="AL50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57">
        <f>IF(AND(Source[[#This Row],[Credit_Noncredit]]="Noncredit",Source[[#This Row],[FTEF]]&gt;0),Source[[#This Row],[NC XLST FTES]]*525/(437.5*Source[[#This Row],[FTEF]]),0)</f>
        <v>0</v>
      </c>
      <c r="AN5057">
        <f>IF(Source[[#This Row],[Credit_Noncredit]]="Credit",Source[[#This Row],[Census Enrollment]],Source[[#This Row],[Noncredit Avg. Attendance]])</f>
        <v>3</v>
      </c>
    </row>
    <row r="5058" spans="1:40" x14ac:dyDescent="0.25">
      <c r="A5058" t="s">
        <v>1914</v>
      </c>
      <c r="B5058" t="s">
        <v>886</v>
      </c>
      <c r="C5058" t="s">
        <v>627</v>
      </c>
      <c r="D5058" t="s">
        <v>628</v>
      </c>
      <c r="E5058" s="4">
        <v>78772</v>
      </c>
      <c r="F5058" s="4" t="s">
        <v>629</v>
      </c>
      <c r="G5058" s="4" t="s">
        <v>2469</v>
      </c>
      <c r="H5058" t="str">
        <f>CONCATENATE(Source[[#This Row],[Subject]],TRIM(Source[[#This Row],[Course]]))</f>
        <v>ENGL44A</v>
      </c>
      <c r="I5058" t="str">
        <f>VLOOKUP(Source[[#This Row],[SubjCrse]],'Courses and Categories'!$E$2:$G$1816,3,FALSE)</f>
        <v>Credit General Education</v>
      </c>
      <c r="J5058">
        <v>1</v>
      </c>
      <c r="K5058" t="s">
        <v>2470</v>
      </c>
      <c r="L5058" t="s">
        <v>39</v>
      </c>
      <c r="M5058" t="s">
        <v>903</v>
      </c>
      <c r="N5058" t="s">
        <v>1041</v>
      </c>
      <c r="O5058">
        <v>1010</v>
      </c>
      <c r="P5058">
        <v>1100</v>
      </c>
      <c r="Q5058" t="s">
        <v>233</v>
      </c>
      <c r="R5058">
        <v>310</v>
      </c>
      <c r="S5058" t="s">
        <v>134</v>
      </c>
      <c r="T5058">
        <v>1</v>
      </c>
      <c r="U5058" s="1">
        <v>43694</v>
      </c>
      <c r="V5058" s="1">
        <v>43819</v>
      </c>
      <c r="W5058" t="s">
        <v>2373</v>
      </c>
      <c r="X5058" t="s">
        <v>1929</v>
      </c>
      <c r="Y5058">
        <v>19</v>
      </c>
      <c r="Z5058">
        <v>16</v>
      </c>
      <c r="AA5058">
        <v>33</v>
      </c>
      <c r="AB5058">
        <v>48.4848</v>
      </c>
      <c r="AD5058">
        <f>IF(ISBLANK(Source[[#This Row],[CrosslistID]]),1,1/COUNTIFS(Source[CrosslistID],Source[[#This Row],[CrosslistID]],Source[TermDesc],Source[[#This Row],[TermDesc]]))</f>
        <v>1</v>
      </c>
      <c r="AG5058">
        <v>0</v>
      </c>
      <c r="AH5058">
        <v>48.4848</v>
      </c>
      <c r="AI5058">
        <v>1.9</v>
      </c>
      <c r="AJ5058">
        <v>1.9</v>
      </c>
      <c r="AK5058">
        <v>0.2</v>
      </c>
      <c r="AL50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58">
        <f>IF(AND(Source[[#This Row],[Credit_Noncredit]]="Noncredit",Source[[#This Row],[FTEF]]&gt;0),Source[[#This Row],[NC XLST FTES]]*525/(437.5*Source[[#This Row],[FTEF]]),0)</f>
        <v>0</v>
      </c>
      <c r="AN5058">
        <f>IF(Source[[#This Row],[Credit_Noncredit]]="Credit",Source[[#This Row],[Census Enrollment]],Source[[#This Row],[Noncredit Avg. Attendance]])</f>
        <v>19</v>
      </c>
    </row>
    <row r="5059" spans="1:40" x14ac:dyDescent="0.25">
      <c r="A5059" t="s">
        <v>1914</v>
      </c>
      <c r="B5059" t="s">
        <v>886</v>
      </c>
      <c r="C5059" t="s">
        <v>627</v>
      </c>
      <c r="D5059" t="s">
        <v>628</v>
      </c>
      <c r="E5059" s="4">
        <v>78773</v>
      </c>
      <c r="F5059" s="4" t="s">
        <v>629</v>
      </c>
      <c r="G5059" s="4" t="s">
        <v>2471</v>
      </c>
      <c r="H5059" t="str">
        <f>CONCATENATE(Source[[#This Row],[Subject]],TRIM(Source[[#This Row],[Course]]))</f>
        <v>ENGL46C</v>
      </c>
      <c r="I5059" t="str">
        <f>VLOOKUP(Source[[#This Row],[SubjCrse]],'Courses and Categories'!$E$2:$G$1816,3,FALSE)</f>
        <v>Credit General Education</v>
      </c>
      <c r="J5059">
        <v>1</v>
      </c>
      <c r="K5059" t="s">
        <v>2472</v>
      </c>
      <c r="L5059" t="s">
        <v>39</v>
      </c>
      <c r="M5059" t="s">
        <v>903</v>
      </c>
      <c r="N5059" t="s">
        <v>1041</v>
      </c>
      <c r="O5059">
        <v>1110</v>
      </c>
      <c r="P5059">
        <v>1200</v>
      </c>
      <c r="Q5059" t="s">
        <v>422</v>
      </c>
      <c r="R5059">
        <v>214</v>
      </c>
      <c r="S5059" t="s">
        <v>134</v>
      </c>
      <c r="T5059">
        <v>1</v>
      </c>
      <c r="U5059" s="1">
        <v>43694</v>
      </c>
      <c r="V5059" s="1">
        <v>43819</v>
      </c>
      <c r="W5059" t="s">
        <v>2424</v>
      </c>
      <c r="X5059" t="s">
        <v>1929</v>
      </c>
      <c r="Y5059">
        <v>31</v>
      </c>
      <c r="Z5059">
        <v>27</v>
      </c>
      <c r="AA5059">
        <v>33</v>
      </c>
      <c r="AB5059">
        <v>81.818200000000004</v>
      </c>
      <c r="AD5059">
        <f>IF(ISBLANK(Source[[#This Row],[CrosslistID]]),1,1/COUNTIFS(Source[CrosslistID],Source[[#This Row],[CrosslistID]],Source[TermDesc],Source[[#This Row],[TermDesc]]))</f>
        <v>1</v>
      </c>
      <c r="AG5059">
        <v>0</v>
      </c>
      <c r="AH5059">
        <v>81.818200000000004</v>
      </c>
      <c r="AI5059">
        <v>3.1</v>
      </c>
      <c r="AJ5059">
        <v>3.1</v>
      </c>
      <c r="AK5059">
        <v>0.2</v>
      </c>
      <c r="AL50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59">
        <f>IF(AND(Source[[#This Row],[Credit_Noncredit]]="Noncredit",Source[[#This Row],[FTEF]]&gt;0),Source[[#This Row],[NC XLST FTES]]*525/(437.5*Source[[#This Row],[FTEF]]),0)</f>
        <v>0</v>
      </c>
      <c r="AN5059">
        <f>IF(Source[[#This Row],[Credit_Noncredit]]="Credit",Source[[#This Row],[Census Enrollment]],Source[[#This Row],[Noncredit Avg. Attendance]])</f>
        <v>31</v>
      </c>
    </row>
    <row r="5060" spans="1:40" x14ac:dyDescent="0.25">
      <c r="A5060" t="s">
        <v>1914</v>
      </c>
      <c r="B5060" t="s">
        <v>886</v>
      </c>
      <c r="C5060" t="s">
        <v>627</v>
      </c>
      <c r="D5060" t="s">
        <v>628</v>
      </c>
      <c r="E5060" s="4">
        <v>78776</v>
      </c>
      <c r="F5060" s="4" t="s">
        <v>629</v>
      </c>
      <c r="G5060" s="4">
        <v>61</v>
      </c>
      <c r="H5060" t="str">
        <f>CONCATENATE(Source[[#This Row],[Subject]],TRIM(Source[[#This Row],[Course]]))</f>
        <v>ENGL61</v>
      </c>
      <c r="I5060" t="str">
        <f>VLOOKUP(Source[[#This Row],[SubjCrse]],'Courses and Categories'!$E$2:$G$1816,3,FALSE)</f>
        <v>Credit General Education</v>
      </c>
      <c r="J5060">
        <v>1</v>
      </c>
      <c r="K5060" t="s">
        <v>2473</v>
      </c>
      <c r="L5060" t="s">
        <v>39</v>
      </c>
      <c r="M5060" t="s">
        <v>903</v>
      </c>
      <c r="N5060" t="s">
        <v>59</v>
      </c>
      <c r="O5060">
        <v>1110</v>
      </c>
      <c r="P5060">
        <v>1225</v>
      </c>
      <c r="Q5060" t="s">
        <v>420</v>
      </c>
      <c r="R5060">
        <v>182</v>
      </c>
      <c r="S5060" t="s">
        <v>134</v>
      </c>
      <c r="T5060">
        <v>1</v>
      </c>
      <c r="U5060" s="1">
        <v>43694</v>
      </c>
      <c r="V5060" s="1">
        <v>43819</v>
      </c>
      <c r="W5060" t="s">
        <v>2385</v>
      </c>
      <c r="X5060" t="s">
        <v>1929</v>
      </c>
      <c r="Y5060">
        <v>17</v>
      </c>
      <c r="Z5060">
        <v>15</v>
      </c>
      <c r="AA5060">
        <v>33</v>
      </c>
      <c r="AB5060">
        <v>45.454500000000003</v>
      </c>
      <c r="AD5060">
        <f>IF(ISBLANK(Source[[#This Row],[CrosslistID]]),1,1/COUNTIFS(Source[CrosslistID],Source[[#This Row],[CrosslistID]],Source[TermDesc],Source[[#This Row],[TermDesc]]))</f>
        <v>1</v>
      </c>
      <c r="AG5060">
        <v>0</v>
      </c>
      <c r="AH5060">
        <v>45.454500000000003</v>
      </c>
      <c r="AI5060">
        <v>1.7</v>
      </c>
      <c r="AJ5060">
        <v>1.7</v>
      </c>
      <c r="AK5060">
        <v>0.2</v>
      </c>
      <c r="AL50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60">
        <f>IF(AND(Source[[#This Row],[Credit_Noncredit]]="Noncredit",Source[[#This Row],[FTEF]]&gt;0),Source[[#This Row],[NC XLST FTES]]*525/(437.5*Source[[#This Row],[FTEF]]),0)</f>
        <v>0</v>
      </c>
      <c r="AN5060">
        <f>IF(Source[[#This Row],[Credit_Noncredit]]="Credit",Source[[#This Row],[Census Enrollment]],Source[[#This Row],[Noncredit Avg. Attendance]])</f>
        <v>17</v>
      </c>
    </row>
    <row r="5061" spans="1:40" x14ac:dyDescent="0.25">
      <c r="A5061" t="s">
        <v>1914</v>
      </c>
      <c r="B5061" t="s">
        <v>886</v>
      </c>
      <c r="C5061" t="s">
        <v>627</v>
      </c>
      <c r="D5061" t="s">
        <v>628</v>
      </c>
      <c r="E5061" s="4">
        <v>77572</v>
      </c>
      <c r="F5061" s="4" t="s">
        <v>629</v>
      </c>
      <c r="G5061" s="4">
        <v>88</v>
      </c>
      <c r="H5061" t="str">
        <f>CONCATENATE(Source[[#This Row],[Subject]],TRIM(Source[[#This Row],[Course]]))</f>
        <v>ENGL88</v>
      </c>
      <c r="I5061" t="str">
        <f>VLOOKUP(Source[[#This Row],[SubjCrse]],'Courses and Categories'!$E$2:$G$1816,3,FALSE)</f>
        <v>Credit Prep: English/Math/ESL</v>
      </c>
      <c r="J5061">
        <v>1</v>
      </c>
      <c r="K5061" t="s">
        <v>1129</v>
      </c>
      <c r="L5061" t="s">
        <v>39</v>
      </c>
      <c r="M5061" t="s">
        <v>1088</v>
      </c>
      <c r="N5061" t="s">
        <v>1041</v>
      </c>
      <c r="O5061">
        <v>1010</v>
      </c>
      <c r="P5061">
        <v>1200</v>
      </c>
      <c r="Q5061" t="s">
        <v>422</v>
      </c>
      <c r="R5061">
        <v>213</v>
      </c>
      <c r="S5061" t="s">
        <v>134</v>
      </c>
      <c r="T5061">
        <v>1</v>
      </c>
      <c r="U5061" s="1">
        <v>43694</v>
      </c>
      <c r="V5061" s="1">
        <v>43819</v>
      </c>
      <c r="W5061" t="s">
        <v>1091</v>
      </c>
      <c r="X5061" t="s">
        <v>1929</v>
      </c>
      <c r="Y5061">
        <v>29</v>
      </c>
      <c r="Z5061">
        <v>15</v>
      </c>
      <c r="AA5061">
        <v>31</v>
      </c>
      <c r="AB5061">
        <v>48.387099999999997</v>
      </c>
      <c r="AD5061">
        <f>IF(ISBLANK(Source[[#This Row],[CrosslistID]]),1,1/COUNTIFS(Source[CrosslistID],Source[[#This Row],[CrosslistID]],Source[TermDesc],Source[[#This Row],[TermDesc]]))</f>
        <v>1</v>
      </c>
      <c r="AG5061">
        <v>0</v>
      </c>
      <c r="AH5061">
        <v>48.387099999999997</v>
      </c>
      <c r="AI5061">
        <v>5.8</v>
      </c>
      <c r="AJ5061">
        <v>5.8</v>
      </c>
      <c r="AK5061">
        <v>0.5</v>
      </c>
      <c r="AL50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61">
        <f>IF(AND(Source[[#This Row],[Credit_Noncredit]]="Noncredit",Source[[#This Row],[FTEF]]&gt;0),Source[[#This Row],[NC XLST FTES]]*525/(437.5*Source[[#This Row],[FTEF]]),0)</f>
        <v>0</v>
      </c>
      <c r="AN5061">
        <f>IF(Source[[#This Row],[Credit_Noncredit]]="Credit",Source[[#This Row],[Census Enrollment]],Source[[#This Row],[Noncredit Avg. Attendance]])</f>
        <v>29</v>
      </c>
    </row>
    <row r="5062" spans="1:40" x14ac:dyDescent="0.25">
      <c r="A5062" t="s">
        <v>1914</v>
      </c>
      <c r="B5062" t="s">
        <v>886</v>
      </c>
      <c r="C5062" t="s">
        <v>627</v>
      </c>
      <c r="D5062" t="s">
        <v>628</v>
      </c>
      <c r="E5062" s="4">
        <v>77599</v>
      </c>
      <c r="F5062" s="4" t="s">
        <v>629</v>
      </c>
      <c r="G5062" s="4">
        <v>88</v>
      </c>
      <c r="H5062" t="str">
        <f>CONCATENATE(Source[[#This Row],[Subject]],TRIM(Source[[#This Row],[Course]]))</f>
        <v>ENGL88</v>
      </c>
      <c r="I5062" t="str">
        <f>VLOOKUP(Source[[#This Row],[SubjCrse]],'Courses and Categories'!$E$2:$G$1816,3,FALSE)</f>
        <v>Credit Prep: English/Math/ESL</v>
      </c>
      <c r="J5062">
        <v>2</v>
      </c>
      <c r="K5062" t="s">
        <v>1129</v>
      </c>
      <c r="L5062" t="s">
        <v>39</v>
      </c>
      <c r="M5062" t="s">
        <v>1088</v>
      </c>
      <c r="N5062" t="s">
        <v>59</v>
      </c>
      <c r="O5062">
        <v>1110</v>
      </c>
      <c r="P5062">
        <v>1400</v>
      </c>
      <c r="Q5062" t="s">
        <v>240</v>
      </c>
      <c r="R5062">
        <v>266</v>
      </c>
      <c r="S5062" t="s">
        <v>134</v>
      </c>
      <c r="T5062">
        <v>1</v>
      </c>
      <c r="U5062" s="1">
        <v>43694</v>
      </c>
      <c r="V5062" s="1">
        <v>43819</v>
      </c>
      <c r="W5062" t="s">
        <v>1106</v>
      </c>
      <c r="X5062" t="s">
        <v>1929</v>
      </c>
      <c r="Y5062">
        <v>31</v>
      </c>
      <c r="Z5062">
        <v>26</v>
      </c>
      <c r="AA5062">
        <v>31</v>
      </c>
      <c r="AB5062">
        <v>83.870999999999995</v>
      </c>
      <c r="AD5062">
        <f>IF(ISBLANK(Source[[#This Row],[CrosslistID]]),1,1/COUNTIFS(Source[CrosslistID],Source[[#This Row],[CrosslistID]],Source[TermDesc],Source[[#This Row],[TermDesc]]))</f>
        <v>1</v>
      </c>
      <c r="AG5062">
        <v>0</v>
      </c>
      <c r="AH5062">
        <v>83.870999999999995</v>
      </c>
      <c r="AI5062">
        <v>6.2</v>
      </c>
      <c r="AJ5062">
        <v>6.2</v>
      </c>
      <c r="AK5062">
        <v>0.5</v>
      </c>
      <c r="AL50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62">
        <f>IF(AND(Source[[#This Row],[Credit_Noncredit]]="Noncredit",Source[[#This Row],[FTEF]]&gt;0),Source[[#This Row],[NC XLST FTES]]*525/(437.5*Source[[#This Row],[FTEF]]),0)</f>
        <v>0</v>
      </c>
      <c r="AN5062">
        <f>IF(Source[[#This Row],[Credit_Noncredit]]="Credit",Source[[#This Row],[Census Enrollment]],Source[[#This Row],[Noncredit Avg. Attendance]])</f>
        <v>31</v>
      </c>
    </row>
    <row r="5063" spans="1:40" x14ac:dyDescent="0.25">
      <c r="A5063" t="s">
        <v>1914</v>
      </c>
      <c r="B5063" t="s">
        <v>886</v>
      </c>
      <c r="C5063" t="s">
        <v>627</v>
      </c>
      <c r="D5063" t="s">
        <v>628</v>
      </c>
      <c r="E5063" s="4">
        <v>77615</v>
      </c>
      <c r="F5063" s="4" t="s">
        <v>629</v>
      </c>
      <c r="G5063" s="4" t="s">
        <v>1131</v>
      </c>
      <c r="H5063" t="str">
        <f>CONCATENATE(Source[[#This Row],[Subject]],TRIM(Source[[#This Row],[Course]]))</f>
        <v>ENGL88B</v>
      </c>
      <c r="I5063" t="str">
        <f>VLOOKUP(Source[[#This Row],[SubjCrse]],'Courses and Categories'!$E$2:$G$1816,3,FALSE)</f>
        <v>Credit Prep: English/Math/ESL</v>
      </c>
      <c r="J5063">
        <v>1</v>
      </c>
      <c r="K5063" t="s">
        <v>1129</v>
      </c>
      <c r="L5063" t="s">
        <v>39</v>
      </c>
      <c r="M5063" t="s">
        <v>1088</v>
      </c>
      <c r="N5063" t="s">
        <v>1041</v>
      </c>
      <c r="O5063">
        <v>910</v>
      </c>
      <c r="P5063">
        <v>1000</v>
      </c>
      <c r="Q5063" t="s">
        <v>850</v>
      </c>
      <c r="R5063">
        <v>411</v>
      </c>
      <c r="S5063" t="s">
        <v>134</v>
      </c>
      <c r="T5063">
        <v>1</v>
      </c>
      <c r="U5063" s="1">
        <v>43694</v>
      </c>
      <c r="V5063" s="1">
        <v>43819</v>
      </c>
      <c r="W5063" t="s">
        <v>1108</v>
      </c>
      <c r="X5063" t="s">
        <v>1929</v>
      </c>
      <c r="Y5063">
        <v>26</v>
      </c>
      <c r="Z5063">
        <v>22</v>
      </c>
      <c r="AA5063">
        <v>31</v>
      </c>
      <c r="AB5063">
        <v>70.967699999999994</v>
      </c>
      <c r="AD5063">
        <f>IF(ISBLANK(Source[[#This Row],[CrosslistID]]),1,1/COUNTIFS(Source[CrosslistID],Source[[#This Row],[CrosslistID]],Source[TermDesc],Source[[#This Row],[TermDesc]]))</f>
        <v>1</v>
      </c>
      <c r="AG5063">
        <v>0</v>
      </c>
      <c r="AH5063">
        <v>70.967699999999994</v>
      </c>
      <c r="AI5063">
        <v>2.2999999999999998</v>
      </c>
      <c r="AJ5063">
        <v>2.6</v>
      </c>
      <c r="AK5063">
        <v>0.25</v>
      </c>
      <c r="AL50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63">
        <f>IF(AND(Source[[#This Row],[Credit_Noncredit]]="Noncredit",Source[[#This Row],[FTEF]]&gt;0),Source[[#This Row],[NC XLST FTES]]*525/(437.5*Source[[#This Row],[FTEF]]),0)</f>
        <v>0</v>
      </c>
      <c r="AN5063">
        <f>IF(Source[[#This Row],[Credit_Noncredit]]="Credit",Source[[#This Row],[Census Enrollment]],Source[[#This Row],[Noncredit Avg. Attendance]])</f>
        <v>26</v>
      </c>
    </row>
    <row r="5064" spans="1:40" x14ac:dyDescent="0.25">
      <c r="A5064" t="s">
        <v>1914</v>
      </c>
      <c r="B5064" t="s">
        <v>886</v>
      </c>
      <c r="C5064" t="s">
        <v>627</v>
      </c>
      <c r="D5064" t="s">
        <v>628</v>
      </c>
      <c r="E5064" s="4">
        <v>77620</v>
      </c>
      <c r="F5064" s="4" t="s">
        <v>629</v>
      </c>
      <c r="G5064" s="4" t="s">
        <v>1131</v>
      </c>
      <c r="H5064" t="str">
        <f>CONCATENATE(Source[[#This Row],[Subject]],TRIM(Source[[#This Row],[Course]]))</f>
        <v>ENGL88B</v>
      </c>
      <c r="I5064" t="str">
        <f>VLOOKUP(Source[[#This Row],[SubjCrse]],'Courses and Categories'!$E$2:$G$1816,3,FALSE)</f>
        <v>Credit Prep: English/Math/ESL</v>
      </c>
      <c r="J5064">
        <v>2</v>
      </c>
      <c r="K5064" t="s">
        <v>1129</v>
      </c>
      <c r="L5064" t="s">
        <v>39</v>
      </c>
      <c r="M5064" t="s">
        <v>1088</v>
      </c>
      <c r="N5064" t="s">
        <v>59</v>
      </c>
      <c r="O5064">
        <v>940</v>
      </c>
      <c r="P5064">
        <v>1055</v>
      </c>
      <c r="Q5064" t="s">
        <v>420</v>
      </c>
      <c r="R5064">
        <v>181</v>
      </c>
      <c r="S5064" t="s">
        <v>134</v>
      </c>
      <c r="T5064">
        <v>1</v>
      </c>
      <c r="U5064" s="1">
        <v>43694</v>
      </c>
      <c r="V5064" s="1">
        <v>43819</v>
      </c>
      <c r="W5064" t="s">
        <v>2474</v>
      </c>
      <c r="X5064" t="s">
        <v>1929</v>
      </c>
      <c r="Y5064">
        <v>29</v>
      </c>
      <c r="Z5064">
        <v>20</v>
      </c>
      <c r="AA5064">
        <v>31</v>
      </c>
      <c r="AB5064">
        <v>64.516099999999994</v>
      </c>
      <c r="AD5064">
        <f>IF(ISBLANK(Source[[#This Row],[CrosslistID]]),1,1/COUNTIFS(Source[CrosslistID],Source[[#This Row],[CrosslistID]],Source[TermDesc],Source[[#This Row],[TermDesc]]))</f>
        <v>1</v>
      </c>
      <c r="AG5064">
        <v>0</v>
      </c>
      <c r="AH5064">
        <v>64.516099999999994</v>
      </c>
      <c r="AI5064">
        <v>2.5</v>
      </c>
      <c r="AJ5064">
        <v>2.9</v>
      </c>
      <c r="AK5064">
        <v>0.25</v>
      </c>
      <c r="AL50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64">
        <f>IF(AND(Source[[#This Row],[Credit_Noncredit]]="Noncredit",Source[[#This Row],[FTEF]]&gt;0),Source[[#This Row],[NC XLST FTES]]*525/(437.5*Source[[#This Row],[FTEF]]),0)</f>
        <v>0</v>
      </c>
      <c r="AN5064">
        <f>IF(Source[[#This Row],[Credit_Noncredit]]="Credit",Source[[#This Row],[Census Enrollment]],Source[[#This Row],[Noncredit Avg. Attendance]])</f>
        <v>29</v>
      </c>
    </row>
    <row r="5065" spans="1:40" x14ac:dyDescent="0.25">
      <c r="A5065" t="s">
        <v>1914</v>
      </c>
      <c r="B5065" t="s">
        <v>886</v>
      </c>
      <c r="C5065" t="s">
        <v>627</v>
      </c>
      <c r="D5065" t="s">
        <v>628</v>
      </c>
      <c r="E5065" s="4">
        <v>77622</v>
      </c>
      <c r="F5065" s="4" t="s">
        <v>629</v>
      </c>
      <c r="G5065" s="4" t="s">
        <v>1131</v>
      </c>
      <c r="H5065" t="str">
        <f>CONCATENATE(Source[[#This Row],[Subject]],TRIM(Source[[#This Row],[Course]]))</f>
        <v>ENGL88B</v>
      </c>
      <c r="I5065" t="str">
        <f>VLOOKUP(Source[[#This Row],[SubjCrse]],'Courses and Categories'!$E$2:$G$1816,3,FALSE)</f>
        <v>Credit Prep: English/Math/ESL</v>
      </c>
      <c r="J5065">
        <v>501</v>
      </c>
      <c r="K5065" t="s">
        <v>1129</v>
      </c>
      <c r="L5065" t="s">
        <v>87</v>
      </c>
      <c r="M5065" t="s">
        <v>1088</v>
      </c>
      <c r="N5065" t="s">
        <v>180</v>
      </c>
      <c r="O5065">
        <v>1810</v>
      </c>
      <c r="P5065">
        <v>2100</v>
      </c>
      <c r="Q5065" t="s">
        <v>233</v>
      </c>
      <c r="R5065">
        <v>315</v>
      </c>
      <c r="S5065" t="s">
        <v>134</v>
      </c>
      <c r="T5065">
        <v>1</v>
      </c>
      <c r="U5065" s="1">
        <v>43694</v>
      </c>
      <c r="V5065" s="1">
        <v>43819</v>
      </c>
      <c r="W5065" t="s">
        <v>1112</v>
      </c>
      <c r="X5065" t="s">
        <v>1929</v>
      </c>
      <c r="Y5065">
        <v>27</v>
      </c>
      <c r="Z5065">
        <v>17</v>
      </c>
      <c r="AA5065">
        <v>31</v>
      </c>
      <c r="AB5065">
        <v>54.838700000000003</v>
      </c>
      <c r="AD5065">
        <f>IF(ISBLANK(Source[[#This Row],[CrosslistID]]),1,1/COUNTIFS(Source[CrosslistID],Source[[#This Row],[CrosslistID]],Source[TermDesc],Source[[#This Row],[TermDesc]]))</f>
        <v>1</v>
      </c>
      <c r="AG5065">
        <v>0</v>
      </c>
      <c r="AH5065">
        <v>54.838700000000003</v>
      </c>
      <c r="AI5065">
        <v>2.7</v>
      </c>
      <c r="AJ5065">
        <v>2.7</v>
      </c>
      <c r="AK5065">
        <v>0.25</v>
      </c>
      <c r="AL50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65">
        <f>IF(AND(Source[[#This Row],[Credit_Noncredit]]="Noncredit",Source[[#This Row],[FTEF]]&gt;0),Source[[#This Row],[NC XLST FTES]]*525/(437.5*Source[[#This Row],[FTEF]]),0)</f>
        <v>0</v>
      </c>
      <c r="AN5065">
        <f>IF(Source[[#This Row],[Credit_Noncredit]]="Credit",Source[[#This Row],[Census Enrollment]],Source[[#This Row],[Noncredit Avg. Attendance]])</f>
        <v>27</v>
      </c>
    </row>
    <row r="5066" spans="1:40" x14ac:dyDescent="0.25">
      <c r="A5066" t="s">
        <v>1914</v>
      </c>
      <c r="B5066" t="s">
        <v>886</v>
      </c>
      <c r="C5066" t="s">
        <v>627</v>
      </c>
      <c r="D5066" t="s">
        <v>628</v>
      </c>
      <c r="E5066" s="4">
        <v>70922</v>
      </c>
      <c r="F5066" s="4" t="s">
        <v>1132</v>
      </c>
      <c r="G5066" s="4">
        <v>7</v>
      </c>
      <c r="H5066" t="str">
        <f>CONCATENATE(Source[[#This Row],[Subject]],TRIM(Source[[#This Row],[Course]]))</f>
        <v>HUM7</v>
      </c>
      <c r="I5066" t="str">
        <f>VLOOKUP(Source[[#This Row],[SubjCrse]],'Courses and Categories'!$E$2:$G$1816,3,FALSE)</f>
        <v>Credit General Education</v>
      </c>
      <c r="J5066">
        <v>1</v>
      </c>
      <c r="K5066" t="s">
        <v>1133</v>
      </c>
      <c r="L5066" t="s">
        <v>39</v>
      </c>
      <c r="M5066" t="s">
        <v>903</v>
      </c>
      <c r="N5066" t="s">
        <v>1041</v>
      </c>
      <c r="O5066">
        <v>910</v>
      </c>
      <c r="P5066">
        <v>1000</v>
      </c>
      <c r="Q5066" t="s">
        <v>233</v>
      </c>
      <c r="R5066">
        <v>217</v>
      </c>
      <c r="S5066" t="s">
        <v>134</v>
      </c>
      <c r="T5066">
        <v>1</v>
      </c>
      <c r="U5066" s="1">
        <v>43694</v>
      </c>
      <c r="V5066" s="1">
        <v>43819</v>
      </c>
      <c r="W5066" t="s">
        <v>2447</v>
      </c>
      <c r="X5066" t="s">
        <v>1929</v>
      </c>
      <c r="Y5066">
        <v>32</v>
      </c>
      <c r="Z5066">
        <v>26</v>
      </c>
      <c r="AA5066">
        <v>33</v>
      </c>
      <c r="AB5066">
        <v>78.787899999999993</v>
      </c>
      <c r="AD5066">
        <f>IF(ISBLANK(Source[[#This Row],[CrosslistID]]),1,1/COUNTIFS(Source[CrosslistID],Source[[#This Row],[CrosslistID]],Source[TermDesc],Source[[#This Row],[TermDesc]]))</f>
        <v>1</v>
      </c>
      <c r="AG5066">
        <v>0</v>
      </c>
      <c r="AH5066">
        <v>78.787899999999993</v>
      </c>
      <c r="AI5066">
        <v>3.1</v>
      </c>
      <c r="AJ5066">
        <v>3.2</v>
      </c>
      <c r="AK5066">
        <v>0.2</v>
      </c>
      <c r="AL50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66">
        <f>IF(AND(Source[[#This Row],[Credit_Noncredit]]="Noncredit",Source[[#This Row],[FTEF]]&gt;0),Source[[#This Row],[NC XLST FTES]]*525/(437.5*Source[[#This Row],[FTEF]]),0)</f>
        <v>0</v>
      </c>
      <c r="AN5066">
        <f>IF(Source[[#This Row],[Credit_Noncredit]]="Credit",Source[[#This Row],[Census Enrollment]],Source[[#This Row],[Noncredit Avg. Attendance]])</f>
        <v>32</v>
      </c>
    </row>
    <row r="5067" spans="1:40" x14ac:dyDescent="0.25">
      <c r="A5067" t="s">
        <v>1914</v>
      </c>
      <c r="B5067" t="s">
        <v>886</v>
      </c>
      <c r="C5067" t="s">
        <v>627</v>
      </c>
      <c r="D5067" t="s">
        <v>628</v>
      </c>
      <c r="E5067" s="4">
        <v>70923</v>
      </c>
      <c r="F5067" s="4" t="s">
        <v>1132</v>
      </c>
      <c r="G5067" s="4">
        <v>7</v>
      </c>
      <c r="H5067" t="str">
        <f>CONCATENATE(Source[[#This Row],[Subject]],TRIM(Source[[#This Row],[Course]]))</f>
        <v>HUM7</v>
      </c>
      <c r="I5067" t="str">
        <f>VLOOKUP(Source[[#This Row],[SubjCrse]],'Courses and Categories'!$E$2:$G$1816,3,FALSE)</f>
        <v>Credit General Education</v>
      </c>
      <c r="J5067">
        <v>2</v>
      </c>
      <c r="K5067" t="s">
        <v>1133</v>
      </c>
      <c r="L5067" t="s">
        <v>39</v>
      </c>
      <c r="M5067" t="s">
        <v>903</v>
      </c>
      <c r="N5067" t="s">
        <v>1041</v>
      </c>
      <c r="O5067">
        <v>1110</v>
      </c>
      <c r="P5067">
        <v>1200</v>
      </c>
      <c r="Q5067" t="s">
        <v>233</v>
      </c>
      <c r="R5067">
        <v>217</v>
      </c>
      <c r="S5067" t="s">
        <v>134</v>
      </c>
      <c r="T5067">
        <v>1</v>
      </c>
      <c r="U5067" s="1">
        <v>43694</v>
      </c>
      <c r="V5067" s="1">
        <v>43819</v>
      </c>
      <c r="W5067" t="s">
        <v>1134</v>
      </c>
      <c r="X5067" t="s">
        <v>1929</v>
      </c>
      <c r="Y5067">
        <v>21</v>
      </c>
      <c r="Z5067">
        <v>20</v>
      </c>
      <c r="AA5067">
        <v>33</v>
      </c>
      <c r="AB5067">
        <v>60.606099999999998</v>
      </c>
      <c r="AD5067">
        <f>IF(ISBLANK(Source[[#This Row],[CrosslistID]]),1,1/COUNTIFS(Source[CrosslistID],Source[[#This Row],[CrosslistID]],Source[TermDesc],Source[[#This Row],[TermDesc]]))</f>
        <v>1</v>
      </c>
      <c r="AG5067">
        <v>0</v>
      </c>
      <c r="AH5067">
        <v>60.606099999999998</v>
      </c>
      <c r="AI5067">
        <v>2.1</v>
      </c>
      <c r="AJ5067">
        <v>2.1</v>
      </c>
      <c r="AK5067">
        <v>0.2</v>
      </c>
      <c r="AL50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67">
        <f>IF(AND(Source[[#This Row],[Credit_Noncredit]]="Noncredit",Source[[#This Row],[FTEF]]&gt;0),Source[[#This Row],[NC XLST FTES]]*525/(437.5*Source[[#This Row],[FTEF]]),0)</f>
        <v>0</v>
      </c>
      <c r="AN5067">
        <f>IF(Source[[#This Row],[Credit_Noncredit]]="Credit",Source[[#This Row],[Census Enrollment]],Source[[#This Row],[Noncredit Avg. Attendance]])</f>
        <v>21</v>
      </c>
    </row>
    <row r="5068" spans="1:40" x14ac:dyDescent="0.25">
      <c r="A5068" t="s">
        <v>1914</v>
      </c>
      <c r="B5068" t="s">
        <v>886</v>
      </c>
      <c r="C5068" t="s">
        <v>627</v>
      </c>
      <c r="D5068" t="s">
        <v>628</v>
      </c>
      <c r="E5068" s="4">
        <v>70924</v>
      </c>
      <c r="F5068" s="4" t="s">
        <v>1132</v>
      </c>
      <c r="G5068" s="4">
        <v>7</v>
      </c>
      <c r="H5068" t="str">
        <f>CONCATENATE(Source[[#This Row],[Subject]],TRIM(Source[[#This Row],[Course]]))</f>
        <v>HUM7</v>
      </c>
      <c r="I5068" t="str">
        <f>VLOOKUP(Source[[#This Row],[SubjCrse]],'Courses and Categories'!$E$2:$G$1816,3,FALSE)</f>
        <v>Credit General Education</v>
      </c>
      <c r="J5068">
        <v>4</v>
      </c>
      <c r="K5068" t="s">
        <v>1133</v>
      </c>
      <c r="L5068" t="s">
        <v>39</v>
      </c>
      <c r="M5068" t="s">
        <v>903</v>
      </c>
      <c r="N5068" t="s">
        <v>59</v>
      </c>
      <c r="O5068">
        <v>940</v>
      </c>
      <c r="P5068">
        <v>1055</v>
      </c>
      <c r="Q5068" t="s">
        <v>233</v>
      </c>
      <c r="R5068">
        <v>217</v>
      </c>
      <c r="S5068" t="s">
        <v>134</v>
      </c>
      <c r="T5068">
        <v>1</v>
      </c>
      <c r="U5068" s="1">
        <v>43694</v>
      </c>
      <c r="V5068" s="1">
        <v>43819</v>
      </c>
      <c r="W5068" t="s">
        <v>2447</v>
      </c>
      <c r="X5068" t="s">
        <v>1929</v>
      </c>
      <c r="Y5068">
        <v>32</v>
      </c>
      <c r="Z5068">
        <v>27</v>
      </c>
      <c r="AA5068">
        <v>33</v>
      </c>
      <c r="AB5068">
        <v>81.818200000000004</v>
      </c>
      <c r="AD5068">
        <f>IF(ISBLANK(Source[[#This Row],[CrosslistID]]),1,1/COUNTIFS(Source[CrosslistID],Source[[#This Row],[CrosslistID]],Source[TermDesc],Source[[#This Row],[TermDesc]]))</f>
        <v>1</v>
      </c>
      <c r="AG5068">
        <v>0</v>
      </c>
      <c r="AH5068">
        <v>81.818200000000004</v>
      </c>
      <c r="AI5068">
        <v>3.2</v>
      </c>
      <c r="AJ5068">
        <v>3.2</v>
      </c>
      <c r="AK5068">
        <v>0.2</v>
      </c>
      <c r="AL50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68">
        <f>IF(AND(Source[[#This Row],[Credit_Noncredit]]="Noncredit",Source[[#This Row],[FTEF]]&gt;0),Source[[#This Row],[NC XLST FTES]]*525/(437.5*Source[[#This Row],[FTEF]]),0)</f>
        <v>0</v>
      </c>
      <c r="AN5068">
        <f>IF(Source[[#This Row],[Credit_Noncredit]]="Credit",Source[[#This Row],[Census Enrollment]],Source[[#This Row],[Noncredit Avg. Attendance]])</f>
        <v>32</v>
      </c>
    </row>
    <row r="5069" spans="1:40" x14ac:dyDescent="0.25">
      <c r="A5069" t="s">
        <v>1914</v>
      </c>
      <c r="B5069" t="s">
        <v>886</v>
      </c>
      <c r="C5069" t="s">
        <v>627</v>
      </c>
      <c r="D5069" t="s">
        <v>628</v>
      </c>
      <c r="E5069" s="4">
        <v>71268</v>
      </c>
      <c r="F5069" s="4" t="s">
        <v>1132</v>
      </c>
      <c r="G5069" s="4">
        <v>7</v>
      </c>
      <c r="H5069" t="str">
        <f>CONCATENATE(Source[[#This Row],[Subject]],TRIM(Source[[#This Row],[Course]]))</f>
        <v>HUM7</v>
      </c>
      <c r="I5069" t="str">
        <f>VLOOKUP(Source[[#This Row],[SubjCrse]],'Courses and Categories'!$E$2:$G$1816,3,FALSE)</f>
        <v>Credit General Education</v>
      </c>
      <c r="J5069">
        <v>5</v>
      </c>
      <c r="K5069" t="s">
        <v>1133</v>
      </c>
      <c r="L5069" t="s">
        <v>39</v>
      </c>
      <c r="M5069" t="s">
        <v>903</v>
      </c>
      <c r="N5069" t="s">
        <v>59</v>
      </c>
      <c r="O5069">
        <v>1110</v>
      </c>
      <c r="P5069">
        <v>1225</v>
      </c>
      <c r="Q5069" t="s">
        <v>233</v>
      </c>
      <c r="R5069">
        <v>218</v>
      </c>
      <c r="S5069" t="s">
        <v>134</v>
      </c>
      <c r="T5069">
        <v>1</v>
      </c>
      <c r="U5069" s="1">
        <v>43694</v>
      </c>
      <c r="V5069" s="1">
        <v>43819</v>
      </c>
      <c r="W5069" t="s">
        <v>2475</v>
      </c>
      <c r="X5069" t="s">
        <v>1929</v>
      </c>
      <c r="Y5069">
        <v>30</v>
      </c>
      <c r="Z5069">
        <v>29</v>
      </c>
      <c r="AA5069">
        <v>33</v>
      </c>
      <c r="AB5069">
        <v>87.878799999999998</v>
      </c>
      <c r="AD5069">
        <f>IF(ISBLANK(Source[[#This Row],[CrosslistID]]),1,1/COUNTIFS(Source[CrosslistID],Source[[#This Row],[CrosslistID]],Source[TermDesc],Source[[#This Row],[TermDesc]]))</f>
        <v>1</v>
      </c>
      <c r="AG5069">
        <v>0</v>
      </c>
      <c r="AH5069">
        <v>87.878799999999998</v>
      </c>
      <c r="AI5069">
        <v>3</v>
      </c>
      <c r="AJ5069">
        <v>3</v>
      </c>
      <c r="AK5069">
        <v>0.2</v>
      </c>
      <c r="AL50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69">
        <f>IF(AND(Source[[#This Row],[Credit_Noncredit]]="Noncredit",Source[[#This Row],[FTEF]]&gt;0),Source[[#This Row],[NC XLST FTES]]*525/(437.5*Source[[#This Row],[FTEF]]),0)</f>
        <v>0</v>
      </c>
      <c r="AN5069">
        <f>IF(Source[[#This Row],[Credit_Noncredit]]="Credit",Source[[#This Row],[Census Enrollment]],Source[[#This Row],[Noncredit Avg. Attendance]])</f>
        <v>30</v>
      </c>
    </row>
    <row r="5070" spans="1:40" x14ac:dyDescent="0.25">
      <c r="A5070" t="s">
        <v>1914</v>
      </c>
      <c r="B5070" t="s">
        <v>886</v>
      </c>
      <c r="C5070" t="s">
        <v>627</v>
      </c>
      <c r="D5070" t="s">
        <v>628</v>
      </c>
      <c r="E5070" s="4">
        <v>74339</v>
      </c>
      <c r="F5070" s="4" t="s">
        <v>1132</v>
      </c>
      <c r="G5070" s="4">
        <v>7</v>
      </c>
      <c r="H5070" t="str">
        <f>CONCATENATE(Source[[#This Row],[Subject]],TRIM(Source[[#This Row],[Course]]))</f>
        <v>HUM7</v>
      </c>
      <c r="I5070" t="str">
        <f>VLOOKUP(Source[[#This Row],[SubjCrse]],'Courses and Categories'!$E$2:$G$1816,3,FALSE)</f>
        <v>Credit General Education</v>
      </c>
      <c r="J5070">
        <v>502</v>
      </c>
      <c r="K5070" t="s">
        <v>1133</v>
      </c>
      <c r="L5070" t="s">
        <v>87</v>
      </c>
      <c r="M5070" t="s">
        <v>903</v>
      </c>
      <c r="N5070" t="s">
        <v>185</v>
      </c>
      <c r="O5070">
        <v>1810</v>
      </c>
      <c r="P5070">
        <v>2100</v>
      </c>
      <c r="Q5070" t="s">
        <v>233</v>
      </c>
      <c r="R5070">
        <v>218</v>
      </c>
      <c r="S5070" t="s">
        <v>134</v>
      </c>
      <c r="T5070">
        <v>1</v>
      </c>
      <c r="U5070" s="1">
        <v>43694</v>
      </c>
      <c r="V5070" s="1">
        <v>43819</v>
      </c>
      <c r="W5070" t="s">
        <v>2475</v>
      </c>
      <c r="X5070" t="s">
        <v>1929</v>
      </c>
      <c r="Y5070">
        <v>29</v>
      </c>
      <c r="Z5070">
        <v>26</v>
      </c>
      <c r="AA5070">
        <v>33</v>
      </c>
      <c r="AB5070">
        <v>78.787899999999993</v>
      </c>
      <c r="AD5070">
        <f>IF(ISBLANK(Source[[#This Row],[CrosslistID]]),1,1/COUNTIFS(Source[CrosslistID],Source[[#This Row],[CrosslistID]],Source[TermDesc],Source[[#This Row],[TermDesc]]))</f>
        <v>1</v>
      </c>
      <c r="AG5070">
        <v>0</v>
      </c>
      <c r="AH5070">
        <v>78.787899999999993</v>
      </c>
      <c r="AI5070">
        <v>2.8</v>
      </c>
      <c r="AJ5070">
        <v>2.9</v>
      </c>
      <c r="AK5070">
        <v>0.2</v>
      </c>
      <c r="AL50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70">
        <f>IF(AND(Source[[#This Row],[Credit_Noncredit]]="Noncredit",Source[[#This Row],[FTEF]]&gt;0),Source[[#This Row],[NC XLST FTES]]*525/(437.5*Source[[#This Row],[FTEF]]),0)</f>
        <v>0</v>
      </c>
      <c r="AN5070">
        <f>IF(Source[[#This Row],[Credit_Noncredit]]="Credit",Source[[#This Row],[Census Enrollment]],Source[[#This Row],[Noncredit Avg. Attendance]])</f>
        <v>29</v>
      </c>
    </row>
    <row r="5071" spans="1:40" x14ac:dyDescent="0.25">
      <c r="A5071" t="s">
        <v>1914</v>
      </c>
      <c r="B5071" t="s">
        <v>886</v>
      </c>
      <c r="C5071" t="s">
        <v>627</v>
      </c>
      <c r="D5071" t="s">
        <v>628</v>
      </c>
      <c r="E5071" s="4">
        <v>77989</v>
      </c>
      <c r="F5071" s="4" t="s">
        <v>1132</v>
      </c>
      <c r="G5071" s="4">
        <v>7</v>
      </c>
      <c r="H5071" t="str">
        <f>CONCATENATE(Source[[#This Row],[Subject]],TRIM(Source[[#This Row],[Course]]))</f>
        <v>HUM7</v>
      </c>
      <c r="I5071" t="str">
        <f>VLOOKUP(Source[[#This Row],[SubjCrse]],'Courses and Categories'!$E$2:$G$1816,3,FALSE)</f>
        <v>Credit General Education</v>
      </c>
      <c r="J5071">
        <v>961</v>
      </c>
      <c r="K5071" t="s">
        <v>1133</v>
      </c>
      <c r="L5071" t="s">
        <v>39</v>
      </c>
      <c r="M5071" t="s">
        <v>897</v>
      </c>
      <c r="N5071" t="s">
        <v>42</v>
      </c>
      <c r="O5071" t="s">
        <v>42</v>
      </c>
      <c r="P5071" t="s">
        <v>42</v>
      </c>
      <c r="Q5071" t="s">
        <v>42</v>
      </c>
      <c r="S5071" t="s">
        <v>134</v>
      </c>
      <c r="T5071" t="s">
        <v>44</v>
      </c>
      <c r="U5071" s="1">
        <v>43703</v>
      </c>
      <c r="V5071" s="1">
        <v>43756</v>
      </c>
      <c r="W5071" t="s">
        <v>2447</v>
      </c>
      <c r="X5071" t="s">
        <v>2130</v>
      </c>
      <c r="Y5071">
        <v>23</v>
      </c>
      <c r="Z5071">
        <v>14</v>
      </c>
      <c r="AA5071">
        <v>33</v>
      </c>
      <c r="AB5071">
        <v>42.424199999999999</v>
      </c>
      <c r="AD5071">
        <f>IF(ISBLANK(Source[[#This Row],[CrosslistID]]),1,1/COUNTIFS(Source[CrosslistID],Source[[#This Row],[CrosslistID]],Source[TermDesc],Source[[#This Row],[TermDesc]]))</f>
        <v>1</v>
      </c>
      <c r="AG5071">
        <v>0</v>
      </c>
      <c r="AH5071">
        <v>42.424199999999999</v>
      </c>
      <c r="AI5071">
        <v>2.2999999999999998</v>
      </c>
      <c r="AJ5071">
        <v>2.2999999999999998</v>
      </c>
      <c r="AK5071">
        <v>0.2</v>
      </c>
      <c r="AL50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71">
        <f>IF(AND(Source[[#This Row],[Credit_Noncredit]]="Noncredit",Source[[#This Row],[FTEF]]&gt;0),Source[[#This Row],[NC XLST FTES]]*525/(437.5*Source[[#This Row],[FTEF]]),0)</f>
        <v>0</v>
      </c>
      <c r="AN5071">
        <f>IF(Source[[#This Row],[Credit_Noncredit]]="Credit",Source[[#This Row],[Census Enrollment]],Source[[#This Row],[Noncredit Avg. Attendance]])</f>
        <v>23</v>
      </c>
    </row>
    <row r="5072" spans="1:40" x14ac:dyDescent="0.25">
      <c r="A5072" t="s">
        <v>1914</v>
      </c>
      <c r="B5072" t="s">
        <v>886</v>
      </c>
      <c r="C5072" t="s">
        <v>627</v>
      </c>
      <c r="D5072" t="s">
        <v>628</v>
      </c>
      <c r="E5072" s="4">
        <v>76825</v>
      </c>
      <c r="F5072" s="4" t="s">
        <v>1132</v>
      </c>
      <c r="G5072" s="4">
        <v>7</v>
      </c>
      <c r="H5072" t="str">
        <f>CONCATENATE(Source[[#This Row],[Subject]],TRIM(Source[[#This Row],[Course]]))</f>
        <v>HUM7</v>
      </c>
      <c r="I5072" t="str">
        <f>VLOOKUP(Source[[#This Row],[SubjCrse]],'Courses and Categories'!$E$2:$G$1816,3,FALSE)</f>
        <v>Credit General Education</v>
      </c>
      <c r="J5072">
        <v>962</v>
      </c>
      <c r="K5072" t="s">
        <v>1133</v>
      </c>
      <c r="L5072" t="s">
        <v>87</v>
      </c>
      <c r="M5072" t="s">
        <v>897</v>
      </c>
      <c r="N5072" t="s">
        <v>42</v>
      </c>
      <c r="O5072" t="s">
        <v>42</v>
      </c>
      <c r="P5072" t="s">
        <v>42</v>
      </c>
      <c r="Q5072" t="s">
        <v>42</v>
      </c>
      <c r="S5072" t="s">
        <v>134</v>
      </c>
      <c r="T5072" t="s">
        <v>44</v>
      </c>
      <c r="U5072" s="1">
        <v>43711</v>
      </c>
      <c r="V5072" s="1">
        <v>43819</v>
      </c>
      <c r="W5072" t="s">
        <v>1134</v>
      </c>
      <c r="X5072" t="s">
        <v>899</v>
      </c>
      <c r="Y5072">
        <v>32</v>
      </c>
      <c r="Z5072">
        <v>26</v>
      </c>
      <c r="AA5072">
        <v>33</v>
      </c>
      <c r="AB5072">
        <v>78.787899999999993</v>
      </c>
      <c r="AD5072">
        <f>IF(ISBLANK(Source[[#This Row],[CrosslistID]]),1,1/COUNTIFS(Source[CrosslistID],Source[[#This Row],[CrosslistID]],Source[TermDesc],Source[[#This Row],[TermDesc]]))</f>
        <v>1</v>
      </c>
      <c r="AG5072">
        <v>0</v>
      </c>
      <c r="AH5072">
        <v>78.787899999999993</v>
      </c>
      <c r="AI5072">
        <v>3.2</v>
      </c>
      <c r="AJ5072">
        <v>3.2</v>
      </c>
      <c r="AK5072">
        <v>0.2</v>
      </c>
      <c r="AL50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72">
        <f>IF(AND(Source[[#This Row],[Credit_Noncredit]]="Noncredit",Source[[#This Row],[FTEF]]&gt;0),Source[[#This Row],[NC XLST FTES]]*525/(437.5*Source[[#This Row],[FTEF]]),0)</f>
        <v>0</v>
      </c>
      <c r="AN5072">
        <f>IF(Source[[#This Row],[Credit_Noncredit]]="Credit",Source[[#This Row],[Census Enrollment]],Source[[#This Row],[Noncredit Avg. Attendance]])</f>
        <v>32</v>
      </c>
    </row>
    <row r="5073" spans="1:40" x14ac:dyDescent="0.25">
      <c r="A5073" t="s">
        <v>1914</v>
      </c>
      <c r="B5073" t="s">
        <v>886</v>
      </c>
      <c r="C5073" t="s">
        <v>627</v>
      </c>
      <c r="D5073" t="s">
        <v>628</v>
      </c>
      <c r="E5073" s="4">
        <v>76307</v>
      </c>
      <c r="F5073" s="4" t="s">
        <v>1132</v>
      </c>
      <c r="G5073" s="4">
        <v>7</v>
      </c>
      <c r="H5073" t="str">
        <f>CONCATENATE(Source[[#This Row],[Subject]],TRIM(Source[[#This Row],[Course]]))</f>
        <v>HUM7</v>
      </c>
      <c r="I5073" t="str">
        <f>VLOOKUP(Source[[#This Row],[SubjCrse]],'Courses and Categories'!$E$2:$G$1816,3,FALSE)</f>
        <v>Credit General Education</v>
      </c>
      <c r="J5073">
        <v>963</v>
      </c>
      <c r="K5073" t="s">
        <v>1133</v>
      </c>
      <c r="L5073" t="s">
        <v>39</v>
      </c>
      <c r="M5073" t="s">
        <v>897</v>
      </c>
      <c r="N5073" t="s">
        <v>42</v>
      </c>
      <c r="O5073" t="s">
        <v>42</v>
      </c>
      <c r="P5073" t="s">
        <v>42</v>
      </c>
      <c r="Q5073" t="s">
        <v>42</v>
      </c>
      <c r="S5073" t="s">
        <v>134</v>
      </c>
      <c r="T5073">
        <v>1</v>
      </c>
      <c r="U5073" s="1">
        <v>43694</v>
      </c>
      <c r="V5073" s="1">
        <v>43819</v>
      </c>
      <c r="W5073" t="s">
        <v>2447</v>
      </c>
      <c r="X5073" t="s">
        <v>2130</v>
      </c>
      <c r="Y5073">
        <v>32</v>
      </c>
      <c r="Z5073">
        <v>24</v>
      </c>
      <c r="AA5073">
        <v>33</v>
      </c>
      <c r="AB5073">
        <v>72.7273</v>
      </c>
      <c r="AD5073">
        <f>IF(ISBLANK(Source[[#This Row],[CrosslistID]]),1,1/COUNTIFS(Source[CrosslistID],Source[[#This Row],[CrosslistID]],Source[TermDesc],Source[[#This Row],[TermDesc]]))</f>
        <v>1</v>
      </c>
      <c r="AG5073">
        <v>0</v>
      </c>
      <c r="AH5073">
        <v>72.7273</v>
      </c>
      <c r="AI5073">
        <v>3</v>
      </c>
      <c r="AJ5073">
        <v>3.2</v>
      </c>
      <c r="AK5073">
        <v>0.2</v>
      </c>
      <c r="AL50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73">
        <f>IF(AND(Source[[#This Row],[Credit_Noncredit]]="Noncredit",Source[[#This Row],[FTEF]]&gt;0),Source[[#This Row],[NC XLST FTES]]*525/(437.5*Source[[#This Row],[FTEF]]),0)</f>
        <v>0</v>
      </c>
      <c r="AN5073">
        <f>IF(Source[[#This Row],[Credit_Noncredit]]="Credit",Source[[#This Row],[Census Enrollment]],Source[[#This Row],[Noncredit Avg. Attendance]])</f>
        <v>32</v>
      </c>
    </row>
    <row r="5074" spans="1:40" x14ac:dyDescent="0.25">
      <c r="A5074" t="s">
        <v>1914</v>
      </c>
      <c r="B5074" t="s">
        <v>886</v>
      </c>
      <c r="C5074" t="s">
        <v>627</v>
      </c>
      <c r="D5074" t="s">
        <v>628</v>
      </c>
      <c r="E5074" s="4">
        <v>75980</v>
      </c>
      <c r="F5074" s="4" t="s">
        <v>1132</v>
      </c>
      <c r="G5074" s="4">
        <v>11</v>
      </c>
      <c r="H5074" t="str">
        <f>CONCATENATE(Source[[#This Row],[Subject]],TRIM(Source[[#This Row],[Course]]))</f>
        <v>HUM11</v>
      </c>
      <c r="I5074" t="str">
        <f>VLOOKUP(Source[[#This Row],[SubjCrse]],'Courses and Categories'!$E$2:$G$1816,3,FALSE)</f>
        <v>Credit General Education</v>
      </c>
      <c r="J5074">
        <v>3</v>
      </c>
      <c r="K5074" t="s">
        <v>2476</v>
      </c>
      <c r="L5074" t="s">
        <v>39</v>
      </c>
      <c r="M5074" t="s">
        <v>903</v>
      </c>
      <c r="N5074" t="s">
        <v>59</v>
      </c>
      <c r="O5074">
        <v>1110</v>
      </c>
      <c r="P5074">
        <v>1225</v>
      </c>
      <c r="Q5074" t="s">
        <v>233</v>
      </c>
      <c r="R5074">
        <v>217</v>
      </c>
      <c r="S5074" t="s">
        <v>134</v>
      </c>
      <c r="T5074">
        <v>1</v>
      </c>
      <c r="U5074" s="1">
        <v>43694</v>
      </c>
      <c r="V5074" s="1">
        <v>43819</v>
      </c>
      <c r="W5074" t="s">
        <v>2477</v>
      </c>
      <c r="X5074" t="s">
        <v>1929</v>
      </c>
      <c r="Y5074">
        <v>24</v>
      </c>
      <c r="Z5074">
        <v>22</v>
      </c>
      <c r="AA5074">
        <v>33</v>
      </c>
      <c r="AB5074">
        <v>66.666700000000006</v>
      </c>
      <c r="AD5074">
        <f>IF(ISBLANK(Source[[#This Row],[CrosslistID]]),1,1/COUNTIFS(Source[CrosslistID],Source[[#This Row],[CrosslistID]],Source[TermDesc],Source[[#This Row],[TermDesc]]))</f>
        <v>1</v>
      </c>
      <c r="AG5074">
        <v>0</v>
      </c>
      <c r="AH5074">
        <v>66.666700000000006</v>
      </c>
      <c r="AI5074">
        <v>2.2999999999999998</v>
      </c>
      <c r="AJ5074">
        <v>2.4</v>
      </c>
      <c r="AK5074">
        <v>0.2</v>
      </c>
      <c r="AL50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74">
        <f>IF(AND(Source[[#This Row],[Credit_Noncredit]]="Noncredit",Source[[#This Row],[FTEF]]&gt;0),Source[[#This Row],[NC XLST FTES]]*525/(437.5*Source[[#This Row],[FTEF]]),0)</f>
        <v>0</v>
      </c>
      <c r="AN5074">
        <f>IF(Source[[#This Row],[Credit_Noncredit]]="Credit",Source[[#This Row],[Census Enrollment]],Source[[#This Row],[Noncredit Avg. Attendance]])</f>
        <v>24</v>
      </c>
    </row>
    <row r="5075" spans="1:40" x14ac:dyDescent="0.25">
      <c r="A5075" t="s">
        <v>1914</v>
      </c>
      <c r="B5075" t="s">
        <v>886</v>
      </c>
      <c r="C5075" t="s">
        <v>627</v>
      </c>
      <c r="D5075" t="s">
        <v>628</v>
      </c>
      <c r="E5075" s="4">
        <v>78777</v>
      </c>
      <c r="F5075" s="4" t="s">
        <v>1132</v>
      </c>
      <c r="G5075" s="4">
        <v>20</v>
      </c>
      <c r="H5075" t="str">
        <f>CONCATENATE(Source[[#This Row],[Subject]],TRIM(Source[[#This Row],[Course]]))</f>
        <v>HUM20</v>
      </c>
      <c r="I5075" t="str">
        <f>VLOOKUP(Source[[#This Row],[SubjCrse]],'Courses and Categories'!$E$2:$G$1816,3,FALSE)</f>
        <v>Credit General Education</v>
      </c>
      <c r="J5075">
        <v>1</v>
      </c>
      <c r="K5075" t="s">
        <v>2478</v>
      </c>
      <c r="L5075" t="s">
        <v>39</v>
      </c>
      <c r="M5075" t="s">
        <v>903</v>
      </c>
      <c r="N5075" t="s">
        <v>59</v>
      </c>
      <c r="O5075">
        <v>1240</v>
      </c>
      <c r="P5075">
        <v>1355</v>
      </c>
      <c r="Q5075" t="s">
        <v>233</v>
      </c>
      <c r="R5075">
        <v>217</v>
      </c>
      <c r="S5075" t="s">
        <v>134</v>
      </c>
      <c r="T5075">
        <v>1</v>
      </c>
      <c r="U5075" s="1">
        <v>43694</v>
      </c>
      <c r="V5075" s="1">
        <v>43819</v>
      </c>
      <c r="W5075" t="s">
        <v>2477</v>
      </c>
      <c r="X5075" t="s">
        <v>1929</v>
      </c>
      <c r="Y5075">
        <v>27</v>
      </c>
      <c r="Z5075">
        <v>25</v>
      </c>
      <c r="AA5075">
        <v>33</v>
      </c>
      <c r="AB5075">
        <v>75.757599999999996</v>
      </c>
      <c r="AD5075">
        <f>IF(ISBLANK(Source[[#This Row],[CrosslistID]]),1,1/COUNTIFS(Source[CrosslistID],Source[[#This Row],[CrosslistID]],Source[TermDesc],Source[[#This Row],[TermDesc]]))</f>
        <v>1</v>
      </c>
      <c r="AG5075">
        <v>0</v>
      </c>
      <c r="AH5075">
        <v>75.757599999999996</v>
      </c>
      <c r="AI5075">
        <v>2.5</v>
      </c>
      <c r="AJ5075">
        <v>2.7</v>
      </c>
      <c r="AK5075">
        <v>0.2</v>
      </c>
      <c r="AL50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75">
        <f>IF(AND(Source[[#This Row],[Credit_Noncredit]]="Noncredit",Source[[#This Row],[FTEF]]&gt;0),Source[[#This Row],[NC XLST FTES]]*525/(437.5*Source[[#This Row],[FTEF]]),0)</f>
        <v>0</v>
      </c>
      <c r="AN5075">
        <f>IF(Source[[#This Row],[Credit_Noncredit]]="Credit",Source[[#This Row],[Census Enrollment]],Source[[#This Row],[Noncredit Avg. Attendance]])</f>
        <v>27</v>
      </c>
    </row>
    <row r="5076" spans="1:40" x14ac:dyDescent="0.25">
      <c r="A5076" t="s">
        <v>1914</v>
      </c>
      <c r="B5076" t="s">
        <v>886</v>
      </c>
      <c r="C5076" t="s">
        <v>627</v>
      </c>
      <c r="D5076" t="s">
        <v>628</v>
      </c>
      <c r="E5076" s="4">
        <v>70015</v>
      </c>
      <c r="F5076" s="4" t="s">
        <v>1132</v>
      </c>
      <c r="G5076" s="4">
        <v>25</v>
      </c>
      <c r="H5076" t="str">
        <f>CONCATENATE(Source[[#This Row],[Subject]],TRIM(Source[[#This Row],[Course]]))</f>
        <v>HUM25</v>
      </c>
      <c r="I5076" t="str">
        <f>VLOOKUP(Source[[#This Row],[SubjCrse]],'Courses and Categories'!$E$2:$G$1816,3,FALSE)</f>
        <v>Credit General Education</v>
      </c>
      <c r="J5076">
        <v>501</v>
      </c>
      <c r="K5076" t="s">
        <v>2479</v>
      </c>
      <c r="L5076" t="s">
        <v>39</v>
      </c>
      <c r="M5076" t="s">
        <v>903</v>
      </c>
      <c r="N5076" t="s">
        <v>41</v>
      </c>
      <c r="O5076">
        <v>1410</v>
      </c>
      <c r="P5076">
        <v>1700</v>
      </c>
      <c r="Q5076" t="s">
        <v>233</v>
      </c>
      <c r="R5076">
        <v>217</v>
      </c>
      <c r="S5076" t="s">
        <v>134</v>
      </c>
      <c r="T5076">
        <v>1</v>
      </c>
      <c r="U5076" s="1">
        <v>43694</v>
      </c>
      <c r="V5076" s="1">
        <v>43819</v>
      </c>
      <c r="W5076" t="s">
        <v>2477</v>
      </c>
      <c r="X5076" t="s">
        <v>1929</v>
      </c>
      <c r="Y5076">
        <v>22</v>
      </c>
      <c r="Z5076">
        <v>21</v>
      </c>
      <c r="AA5076">
        <v>33</v>
      </c>
      <c r="AB5076">
        <v>63.636400000000002</v>
      </c>
      <c r="AD5076">
        <f>IF(ISBLANK(Source[[#This Row],[CrosslistID]]),1,1/COUNTIFS(Source[CrosslistID],Source[[#This Row],[CrosslistID]],Source[TermDesc],Source[[#This Row],[TermDesc]]))</f>
        <v>1</v>
      </c>
      <c r="AG5076">
        <v>0</v>
      </c>
      <c r="AH5076">
        <v>63.636400000000002</v>
      </c>
      <c r="AI5076">
        <v>2.2000000000000002</v>
      </c>
      <c r="AJ5076">
        <v>2.2000000000000002</v>
      </c>
      <c r="AK5076">
        <v>0.2</v>
      </c>
      <c r="AL50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76">
        <f>IF(AND(Source[[#This Row],[Credit_Noncredit]]="Noncredit",Source[[#This Row],[FTEF]]&gt;0),Source[[#This Row],[NC XLST FTES]]*525/(437.5*Source[[#This Row],[FTEF]]),0)</f>
        <v>0</v>
      </c>
      <c r="AN5076">
        <f>IF(Source[[#This Row],[Credit_Noncredit]]="Credit",Source[[#This Row],[Census Enrollment]],Source[[#This Row],[Noncredit Avg. Attendance]])</f>
        <v>22</v>
      </c>
    </row>
    <row r="5077" spans="1:40" x14ac:dyDescent="0.25">
      <c r="A5077" t="s">
        <v>1914</v>
      </c>
      <c r="B5077" t="s">
        <v>886</v>
      </c>
      <c r="C5077" t="s">
        <v>627</v>
      </c>
      <c r="D5077" t="s">
        <v>628</v>
      </c>
      <c r="E5077" s="4">
        <v>75975</v>
      </c>
      <c r="F5077" s="4" t="s">
        <v>1132</v>
      </c>
      <c r="G5077" s="4" t="s">
        <v>2086</v>
      </c>
      <c r="H5077" t="str">
        <f>CONCATENATE(Source[[#This Row],[Subject]],TRIM(Source[[#This Row],[Course]]))</f>
        <v>HUM41A</v>
      </c>
      <c r="I5077" t="str">
        <f>VLOOKUP(Source[[#This Row],[SubjCrse]],'Courses and Categories'!$E$2:$G$1816,3,FALSE)</f>
        <v>Credit General Education</v>
      </c>
      <c r="J5077">
        <v>1</v>
      </c>
      <c r="K5077" t="s">
        <v>2480</v>
      </c>
      <c r="L5077" t="s">
        <v>39</v>
      </c>
      <c r="M5077" t="s">
        <v>903</v>
      </c>
      <c r="N5077" t="s">
        <v>1041</v>
      </c>
      <c r="O5077">
        <v>1010</v>
      </c>
      <c r="P5077">
        <v>1100</v>
      </c>
      <c r="Q5077" t="s">
        <v>233</v>
      </c>
      <c r="R5077">
        <v>217</v>
      </c>
      <c r="S5077" t="s">
        <v>134</v>
      </c>
      <c r="T5077">
        <v>1</v>
      </c>
      <c r="U5077" s="1">
        <v>43694</v>
      </c>
      <c r="V5077" s="1">
        <v>43819</v>
      </c>
      <c r="W5077" t="s">
        <v>2424</v>
      </c>
      <c r="X5077" t="s">
        <v>1929</v>
      </c>
      <c r="Y5077">
        <v>22</v>
      </c>
      <c r="Z5077">
        <v>21</v>
      </c>
      <c r="AA5077">
        <v>33</v>
      </c>
      <c r="AB5077">
        <v>63.636400000000002</v>
      </c>
      <c r="AD5077">
        <f>IF(ISBLANK(Source[[#This Row],[CrosslistID]]),1,1/COUNTIFS(Source[CrosslistID],Source[[#This Row],[CrosslistID]],Source[TermDesc],Source[[#This Row],[TermDesc]]))</f>
        <v>1</v>
      </c>
      <c r="AG5077">
        <v>0</v>
      </c>
      <c r="AH5077">
        <v>63.636400000000002</v>
      </c>
      <c r="AI5077">
        <v>2.1</v>
      </c>
      <c r="AJ5077">
        <v>2.2000000000000002</v>
      </c>
      <c r="AK5077">
        <v>0.2</v>
      </c>
      <c r="AL50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77">
        <f>IF(AND(Source[[#This Row],[Credit_Noncredit]]="Noncredit",Source[[#This Row],[FTEF]]&gt;0),Source[[#This Row],[NC XLST FTES]]*525/(437.5*Source[[#This Row],[FTEF]]),0)</f>
        <v>0</v>
      </c>
      <c r="AN5077">
        <f>IF(Source[[#This Row],[Credit_Noncredit]]="Credit",Source[[#This Row],[Census Enrollment]],Source[[#This Row],[Noncredit Avg. Attendance]])</f>
        <v>22</v>
      </c>
    </row>
    <row r="5078" spans="1:40" x14ac:dyDescent="0.25">
      <c r="A5078" t="s">
        <v>1914</v>
      </c>
      <c r="B5078" t="s">
        <v>886</v>
      </c>
      <c r="C5078" t="s">
        <v>627</v>
      </c>
      <c r="D5078" t="s">
        <v>1135</v>
      </c>
      <c r="E5078" s="4">
        <v>71296</v>
      </c>
      <c r="F5078" s="4" t="s">
        <v>1136</v>
      </c>
      <c r="G5078" s="4" t="s">
        <v>1072</v>
      </c>
      <c r="H5078" t="str">
        <f>CONCATENATE(Source[[#This Row],[Subject]],TRIM(Source[[#This Row],[Course]]))</f>
        <v>AMSL1A</v>
      </c>
      <c r="I5078" t="str">
        <f>VLOOKUP(Source[[#This Row],[SubjCrse]],'Courses and Categories'!$E$2:$G$1816,3,FALSE)</f>
        <v>Credit General Education</v>
      </c>
      <c r="J5078">
        <v>1</v>
      </c>
      <c r="K5078" t="s">
        <v>1137</v>
      </c>
      <c r="L5078" t="s">
        <v>39</v>
      </c>
      <c r="M5078" t="s">
        <v>903</v>
      </c>
      <c r="N5078" t="s">
        <v>59</v>
      </c>
      <c r="O5078">
        <v>1110</v>
      </c>
      <c r="P5078">
        <v>1225</v>
      </c>
      <c r="Q5078" t="s">
        <v>233</v>
      </c>
      <c r="R5078">
        <v>308</v>
      </c>
      <c r="S5078" t="s">
        <v>134</v>
      </c>
      <c r="T5078">
        <v>1</v>
      </c>
      <c r="U5078" s="1">
        <v>43694</v>
      </c>
      <c r="V5078" s="1">
        <v>43819</v>
      </c>
      <c r="W5078" t="s">
        <v>1139</v>
      </c>
      <c r="X5078" t="s">
        <v>1929</v>
      </c>
      <c r="Y5078">
        <v>40</v>
      </c>
      <c r="Z5078">
        <v>36</v>
      </c>
      <c r="AA5078">
        <v>35</v>
      </c>
      <c r="AB5078">
        <v>102.8571</v>
      </c>
      <c r="AD5078">
        <f>IF(ISBLANK(Source[[#This Row],[CrosslistID]]),1,1/COUNTIFS(Source[CrosslistID],Source[[#This Row],[CrosslistID]],Source[TermDesc],Source[[#This Row],[TermDesc]]))</f>
        <v>1</v>
      </c>
      <c r="AG5078">
        <v>0</v>
      </c>
      <c r="AH5078">
        <v>102.8571</v>
      </c>
      <c r="AI5078">
        <v>4</v>
      </c>
      <c r="AJ5078">
        <v>4</v>
      </c>
      <c r="AK5078">
        <v>0.2</v>
      </c>
      <c r="AL50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78">
        <f>IF(AND(Source[[#This Row],[Credit_Noncredit]]="Noncredit",Source[[#This Row],[FTEF]]&gt;0),Source[[#This Row],[NC XLST FTES]]*525/(437.5*Source[[#This Row],[FTEF]]),0)</f>
        <v>0</v>
      </c>
      <c r="AN5078">
        <f>IF(Source[[#This Row],[Credit_Noncredit]]="Credit",Source[[#This Row],[Census Enrollment]],Source[[#This Row],[Noncredit Avg. Attendance]])</f>
        <v>40</v>
      </c>
    </row>
    <row r="5079" spans="1:40" x14ac:dyDescent="0.25">
      <c r="A5079" t="s">
        <v>1914</v>
      </c>
      <c r="B5079" t="s">
        <v>886</v>
      </c>
      <c r="C5079" t="s">
        <v>627</v>
      </c>
      <c r="D5079" t="s">
        <v>1135</v>
      </c>
      <c r="E5079" s="4">
        <v>70929</v>
      </c>
      <c r="F5079" s="4" t="s">
        <v>1136</v>
      </c>
      <c r="G5079" s="4" t="s">
        <v>1072</v>
      </c>
      <c r="H5079" t="str">
        <f>CONCATENATE(Source[[#This Row],[Subject]],TRIM(Source[[#This Row],[Course]]))</f>
        <v>AMSL1A</v>
      </c>
      <c r="I5079" t="str">
        <f>VLOOKUP(Source[[#This Row],[SubjCrse]],'Courses and Categories'!$E$2:$G$1816,3,FALSE)</f>
        <v>Credit General Education</v>
      </c>
      <c r="J5079">
        <v>2</v>
      </c>
      <c r="K5079" t="s">
        <v>1137</v>
      </c>
      <c r="L5079" t="s">
        <v>39</v>
      </c>
      <c r="M5079" t="s">
        <v>903</v>
      </c>
      <c r="N5079" t="s">
        <v>59</v>
      </c>
      <c r="O5079">
        <v>1240</v>
      </c>
      <c r="P5079">
        <v>1355</v>
      </c>
      <c r="Q5079" t="s">
        <v>422</v>
      </c>
      <c r="R5079">
        <v>201</v>
      </c>
      <c r="S5079" t="s">
        <v>134</v>
      </c>
      <c r="T5079">
        <v>1</v>
      </c>
      <c r="U5079" s="1">
        <v>43694</v>
      </c>
      <c r="V5079" s="1">
        <v>43819</v>
      </c>
      <c r="W5079" t="s">
        <v>1139</v>
      </c>
      <c r="X5079" t="s">
        <v>1929</v>
      </c>
      <c r="Y5079">
        <v>30</v>
      </c>
      <c r="Z5079">
        <v>29</v>
      </c>
      <c r="AA5079">
        <v>35</v>
      </c>
      <c r="AB5079">
        <v>82.857100000000003</v>
      </c>
      <c r="AD5079">
        <f>IF(ISBLANK(Source[[#This Row],[CrosslistID]]),1,1/COUNTIFS(Source[CrosslistID],Source[[#This Row],[CrosslistID]],Source[TermDesc],Source[[#This Row],[TermDesc]]))</f>
        <v>1</v>
      </c>
      <c r="AG5079">
        <v>0</v>
      </c>
      <c r="AH5079">
        <v>82.857100000000003</v>
      </c>
      <c r="AI5079">
        <v>2.8</v>
      </c>
      <c r="AJ5079">
        <v>3</v>
      </c>
      <c r="AK5079">
        <v>0.2</v>
      </c>
      <c r="AL50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79">
        <f>IF(AND(Source[[#This Row],[Credit_Noncredit]]="Noncredit",Source[[#This Row],[FTEF]]&gt;0),Source[[#This Row],[NC XLST FTES]]*525/(437.5*Source[[#This Row],[FTEF]]),0)</f>
        <v>0</v>
      </c>
      <c r="AN5079">
        <f>IF(Source[[#This Row],[Credit_Noncredit]]="Credit",Source[[#This Row],[Census Enrollment]],Source[[#This Row],[Noncredit Avg. Attendance]])</f>
        <v>30</v>
      </c>
    </row>
    <row r="5080" spans="1:40" x14ac:dyDescent="0.25">
      <c r="A5080" t="s">
        <v>1914</v>
      </c>
      <c r="B5080" t="s">
        <v>886</v>
      </c>
      <c r="C5080" t="s">
        <v>627</v>
      </c>
      <c r="D5080" t="s">
        <v>1135</v>
      </c>
      <c r="E5080" s="4">
        <v>79108</v>
      </c>
      <c r="F5080" s="4" t="s">
        <v>1136</v>
      </c>
      <c r="G5080" s="4" t="s">
        <v>1072</v>
      </c>
      <c r="H5080" t="str">
        <f>CONCATENATE(Source[[#This Row],[Subject]],TRIM(Source[[#This Row],[Course]]))</f>
        <v>AMSL1A</v>
      </c>
      <c r="I5080" t="str">
        <f>VLOOKUP(Source[[#This Row],[SubjCrse]],'Courses and Categories'!$E$2:$G$1816,3,FALSE)</f>
        <v>Credit General Education</v>
      </c>
      <c r="J5080">
        <v>3</v>
      </c>
      <c r="K5080" t="s">
        <v>1137</v>
      </c>
      <c r="L5080" t="s">
        <v>39</v>
      </c>
      <c r="M5080" t="s">
        <v>903</v>
      </c>
      <c r="N5080" t="s">
        <v>50</v>
      </c>
      <c r="O5080">
        <v>1430</v>
      </c>
      <c r="P5080">
        <v>1720</v>
      </c>
      <c r="Q5080" t="s">
        <v>571</v>
      </c>
      <c r="S5080" t="s">
        <v>248</v>
      </c>
      <c r="T5080" t="s">
        <v>44</v>
      </c>
      <c r="U5080" s="1">
        <v>43705</v>
      </c>
      <c r="V5080" s="1">
        <v>43819</v>
      </c>
      <c r="W5080" t="s">
        <v>1139</v>
      </c>
      <c r="X5080" t="s">
        <v>905</v>
      </c>
      <c r="Y5080">
        <v>33</v>
      </c>
      <c r="Z5080">
        <v>31</v>
      </c>
      <c r="AA5080">
        <v>35</v>
      </c>
      <c r="AB5080">
        <v>88.571399999999997</v>
      </c>
      <c r="AD5080">
        <f>IF(ISBLANK(Source[[#This Row],[CrosslistID]]),1,1/COUNTIFS(Source[CrosslistID],Source[[#This Row],[CrosslistID]],Source[TermDesc],Source[[#This Row],[TermDesc]]))</f>
        <v>1</v>
      </c>
      <c r="AG5080">
        <v>0</v>
      </c>
      <c r="AH5080">
        <v>88.571399999999997</v>
      </c>
      <c r="AI5080">
        <v>3.206</v>
      </c>
      <c r="AJ5080">
        <v>3.206</v>
      </c>
      <c r="AK5080">
        <v>0.2</v>
      </c>
      <c r="AL50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80">
        <f>IF(AND(Source[[#This Row],[Credit_Noncredit]]="Noncredit",Source[[#This Row],[FTEF]]&gt;0),Source[[#This Row],[NC XLST FTES]]*525/(437.5*Source[[#This Row],[FTEF]]),0)</f>
        <v>0</v>
      </c>
      <c r="AN5080">
        <f>IF(Source[[#This Row],[Credit_Noncredit]]="Credit",Source[[#This Row],[Census Enrollment]],Source[[#This Row],[Noncredit Avg. Attendance]])</f>
        <v>33</v>
      </c>
    </row>
    <row r="5081" spans="1:40" x14ac:dyDescent="0.25">
      <c r="A5081" t="s">
        <v>1914</v>
      </c>
      <c r="B5081" t="s">
        <v>886</v>
      </c>
      <c r="C5081" t="s">
        <v>627</v>
      </c>
      <c r="D5081" t="s">
        <v>1135</v>
      </c>
      <c r="E5081" s="4">
        <v>77092</v>
      </c>
      <c r="F5081" s="4" t="s">
        <v>1136</v>
      </c>
      <c r="G5081" s="4" t="s">
        <v>1072</v>
      </c>
      <c r="H5081" t="str">
        <f>CONCATENATE(Source[[#This Row],[Subject]],TRIM(Source[[#This Row],[Course]]))</f>
        <v>AMSL1A</v>
      </c>
      <c r="I5081" t="str">
        <f>VLOOKUP(Source[[#This Row],[SubjCrse]],'Courses and Categories'!$E$2:$G$1816,3,FALSE)</f>
        <v>Credit General Education</v>
      </c>
      <c r="J5081">
        <v>501</v>
      </c>
      <c r="K5081" t="s">
        <v>1137</v>
      </c>
      <c r="L5081" t="s">
        <v>87</v>
      </c>
      <c r="M5081" t="s">
        <v>903</v>
      </c>
      <c r="N5081" t="s">
        <v>41</v>
      </c>
      <c r="O5081">
        <v>1810</v>
      </c>
      <c r="P5081">
        <v>2100</v>
      </c>
      <c r="Q5081" t="s">
        <v>236</v>
      </c>
      <c r="R5081">
        <v>261</v>
      </c>
      <c r="S5081" t="s">
        <v>134</v>
      </c>
      <c r="T5081">
        <v>1</v>
      </c>
      <c r="U5081" s="1">
        <v>43694</v>
      </c>
      <c r="V5081" s="1">
        <v>43819</v>
      </c>
      <c r="W5081" t="s">
        <v>1138</v>
      </c>
      <c r="X5081" t="s">
        <v>1929</v>
      </c>
      <c r="Y5081">
        <v>32</v>
      </c>
      <c r="Z5081">
        <v>30</v>
      </c>
      <c r="AA5081">
        <v>35</v>
      </c>
      <c r="AB5081">
        <v>85.714299999999994</v>
      </c>
      <c r="AD5081">
        <f>IF(ISBLANK(Source[[#This Row],[CrosslistID]]),1,1/COUNTIFS(Source[CrosslistID],Source[[#This Row],[CrosslistID]],Source[TermDesc],Source[[#This Row],[TermDesc]]))</f>
        <v>1</v>
      </c>
      <c r="AG5081">
        <v>0</v>
      </c>
      <c r="AH5081">
        <v>85.714299999999994</v>
      </c>
      <c r="AI5081">
        <v>2.9</v>
      </c>
      <c r="AJ5081">
        <v>3.2</v>
      </c>
      <c r="AK5081">
        <v>0.2</v>
      </c>
      <c r="AL50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81">
        <f>IF(AND(Source[[#This Row],[Credit_Noncredit]]="Noncredit",Source[[#This Row],[FTEF]]&gt;0),Source[[#This Row],[NC XLST FTES]]*525/(437.5*Source[[#This Row],[FTEF]]),0)</f>
        <v>0</v>
      </c>
      <c r="AN5081">
        <f>IF(Source[[#This Row],[Credit_Noncredit]]="Credit",Source[[#This Row],[Census Enrollment]],Source[[#This Row],[Noncredit Avg. Attendance]])</f>
        <v>32</v>
      </c>
    </row>
    <row r="5082" spans="1:40" x14ac:dyDescent="0.25">
      <c r="A5082" t="s">
        <v>1914</v>
      </c>
      <c r="B5082" t="s">
        <v>886</v>
      </c>
      <c r="C5082" t="s">
        <v>627</v>
      </c>
      <c r="D5082" t="s">
        <v>1135</v>
      </c>
      <c r="E5082" s="4">
        <v>72337</v>
      </c>
      <c r="F5082" s="4" t="s">
        <v>1136</v>
      </c>
      <c r="G5082" s="4" t="s">
        <v>1072</v>
      </c>
      <c r="H5082" t="str">
        <f>CONCATENATE(Source[[#This Row],[Subject]],TRIM(Source[[#This Row],[Course]]))</f>
        <v>AMSL1A</v>
      </c>
      <c r="I5082" t="str">
        <f>VLOOKUP(Source[[#This Row],[SubjCrse]],'Courses and Categories'!$E$2:$G$1816,3,FALSE)</f>
        <v>Credit General Education</v>
      </c>
      <c r="J5082">
        <v>551</v>
      </c>
      <c r="K5082" t="s">
        <v>1137</v>
      </c>
      <c r="L5082" t="s">
        <v>87</v>
      </c>
      <c r="M5082" t="s">
        <v>903</v>
      </c>
      <c r="N5082" t="s">
        <v>50</v>
      </c>
      <c r="O5082">
        <v>1800</v>
      </c>
      <c r="P5082">
        <v>2050</v>
      </c>
      <c r="Q5082" t="s">
        <v>52</v>
      </c>
      <c r="R5082">
        <v>201</v>
      </c>
      <c r="S5082" t="s">
        <v>53</v>
      </c>
      <c r="T5082">
        <v>1</v>
      </c>
      <c r="U5082" s="1">
        <v>43694</v>
      </c>
      <c r="V5082" s="1">
        <v>43819</v>
      </c>
      <c r="W5082" t="s">
        <v>1138</v>
      </c>
      <c r="X5082" t="s">
        <v>1929</v>
      </c>
      <c r="Y5082">
        <v>41</v>
      </c>
      <c r="Z5082">
        <v>38</v>
      </c>
      <c r="AA5082">
        <v>35</v>
      </c>
      <c r="AB5082">
        <v>108.5714</v>
      </c>
      <c r="AD5082">
        <f>IF(ISBLANK(Source[[#This Row],[CrosslistID]]),1,1/COUNTIFS(Source[CrosslistID],Source[[#This Row],[CrosslistID]],Source[TermDesc],Source[[#This Row],[TermDesc]]))</f>
        <v>1</v>
      </c>
      <c r="AG5082">
        <v>0</v>
      </c>
      <c r="AH5082">
        <v>108.5714</v>
      </c>
      <c r="AI5082">
        <v>4.0999999999999996</v>
      </c>
      <c r="AJ5082">
        <v>4.0999999999999996</v>
      </c>
      <c r="AK5082">
        <v>0.2</v>
      </c>
      <c r="AL50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82">
        <f>IF(AND(Source[[#This Row],[Credit_Noncredit]]="Noncredit",Source[[#This Row],[FTEF]]&gt;0),Source[[#This Row],[NC XLST FTES]]*525/(437.5*Source[[#This Row],[FTEF]]),0)</f>
        <v>0</v>
      </c>
      <c r="AN5082">
        <f>IF(Source[[#This Row],[Credit_Noncredit]]="Credit",Source[[#This Row],[Census Enrollment]],Source[[#This Row],[Noncredit Avg. Attendance]])</f>
        <v>41</v>
      </c>
    </row>
    <row r="5083" spans="1:40" x14ac:dyDescent="0.25">
      <c r="A5083" t="s">
        <v>1914</v>
      </c>
      <c r="B5083" t="s">
        <v>886</v>
      </c>
      <c r="C5083" t="s">
        <v>627</v>
      </c>
      <c r="D5083" t="s">
        <v>1135</v>
      </c>
      <c r="E5083" s="4">
        <v>74577</v>
      </c>
      <c r="F5083" s="4" t="s">
        <v>1136</v>
      </c>
      <c r="G5083" s="4" t="s">
        <v>1103</v>
      </c>
      <c r="H5083" t="str">
        <f>CONCATENATE(Source[[#This Row],[Subject]],TRIM(Source[[#This Row],[Course]]))</f>
        <v>AMSL1B</v>
      </c>
      <c r="I5083" t="str">
        <f>VLOOKUP(Source[[#This Row],[SubjCrse]],'Courses and Categories'!$E$2:$G$1816,3,FALSE)</f>
        <v>Credit General Education</v>
      </c>
      <c r="J5083">
        <v>501</v>
      </c>
      <c r="K5083" t="s">
        <v>2481</v>
      </c>
      <c r="L5083" t="s">
        <v>87</v>
      </c>
      <c r="M5083" t="s">
        <v>903</v>
      </c>
      <c r="N5083" t="s">
        <v>185</v>
      </c>
      <c r="O5083">
        <v>1810</v>
      </c>
      <c r="P5083">
        <v>2100</v>
      </c>
      <c r="Q5083" t="s">
        <v>236</v>
      </c>
      <c r="R5083">
        <v>380</v>
      </c>
      <c r="S5083" t="s">
        <v>134</v>
      </c>
      <c r="T5083">
        <v>1</v>
      </c>
      <c r="U5083" s="1">
        <v>43694</v>
      </c>
      <c r="V5083" s="1">
        <v>43819</v>
      </c>
      <c r="W5083" t="s">
        <v>1138</v>
      </c>
      <c r="X5083" t="s">
        <v>1929</v>
      </c>
      <c r="Y5083">
        <v>30</v>
      </c>
      <c r="Z5083">
        <v>25</v>
      </c>
      <c r="AA5083">
        <v>35</v>
      </c>
      <c r="AB5083">
        <v>71.428600000000003</v>
      </c>
      <c r="AD5083">
        <f>IF(ISBLANK(Source[[#This Row],[CrosslistID]]),1,1/COUNTIFS(Source[CrosslistID],Source[[#This Row],[CrosslistID]],Source[TermDesc],Source[[#This Row],[TermDesc]]))</f>
        <v>1</v>
      </c>
      <c r="AG5083">
        <v>0</v>
      </c>
      <c r="AH5083">
        <v>71.428600000000003</v>
      </c>
      <c r="AI5083">
        <v>2.9</v>
      </c>
      <c r="AJ5083">
        <v>3</v>
      </c>
      <c r="AK5083">
        <v>0.2</v>
      </c>
      <c r="AL50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83">
        <f>IF(AND(Source[[#This Row],[Credit_Noncredit]]="Noncredit",Source[[#This Row],[FTEF]]&gt;0),Source[[#This Row],[NC XLST FTES]]*525/(437.5*Source[[#This Row],[FTEF]]),0)</f>
        <v>0</v>
      </c>
      <c r="AN5083">
        <f>IF(Source[[#This Row],[Credit_Noncredit]]="Credit",Source[[#This Row],[Census Enrollment]],Source[[#This Row],[Noncredit Avg. Attendance]])</f>
        <v>30</v>
      </c>
    </row>
    <row r="5084" spans="1:40" x14ac:dyDescent="0.25">
      <c r="A5084" t="s">
        <v>1914</v>
      </c>
      <c r="B5084" t="s">
        <v>886</v>
      </c>
      <c r="C5084" t="s">
        <v>627</v>
      </c>
      <c r="D5084" t="s">
        <v>1135</v>
      </c>
      <c r="E5084" s="4">
        <v>70885</v>
      </c>
      <c r="F5084" s="4" t="s">
        <v>1140</v>
      </c>
      <c r="G5084" s="4">
        <v>1</v>
      </c>
      <c r="H5084" t="str">
        <f>CONCATENATE(Source[[#This Row],[Subject]],TRIM(Source[[#This Row],[Course]]))</f>
        <v>CHIN1</v>
      </c>
      <c r="I5084" t="str">
        <f>VLOOKUP(Source[[#This Row],[SubjCrse]],'Courses and Categories'!$E$2:$G$1816,3,FALSE)</f>
        <v>Credit General Education</v>
      </c>
      <c r="J5084">
        <v>1</v>
      </c>
      <c r="K5084" t="s">
        <v>1141</v>
      </c>
      <c r="L5084" t="s">
        <v>39</v>
      </c>
      <c r="M5084" t="s">
        <v>903</v>
      </c>
      <c r="N5084" t="s">
        <v>1381</v>
      </c>
      <c r="O5084" t="s">
        <v>2226</v>
      </c>
      <c r="P5084" t="s">
        <v>2482</v>
      </c>
      <c r="Q5084" t="s">
        <v>2059</v>
      </c>
      <c r="R5084">
        <v>211</v>
      </c>
      <c r="S5084" t="s">
        <v>134</v>
      </c>
      <c r="T5084">
        <v>1</v>
      </c>
      <c r="U5084" s="1">
        <v>43694</v>
      </c>
      <c r="V5084" s="1">
        <v>43819</v>
      </c>
      <c r="W5084" t="s">
        <v>2483</v>
      </c>
      <c r="X5084" t="s">
        <v>1929</v>
      </c>
      <c r="Y5084">
        <v>23</v>
      </c>
      <c r="Z5084">
        <v>17</v>
      </c>
      <c r="AA5084">
        <v>35</v>
      </c>
      <c r="AB5084">
        <v>48.571399999999997</v>
      </c>
      <c r="AD5084">
        <f>IF(ISBLANK(Source[[#This Row],[CrosslistID]]),1,1/COUNTIFS(Source[CrosslistID],Source[[#This Row],[CrosslistID]],Source[TermDesc],Source[[#This Row],[TermDesc]]))</f>
        <v>1</v>
      </c>
      <c r="AG5084">
        <v>0</v>
      </c>
      <c r="AH5084">
        <v>48.571399999999997</v>
      </c>
      <c r="AI5084">
        <v>3.8330000000000002</v>
      </c>
      <c r="AJ5084">
        <v>3.8330000000000002</v>
      </c>
      <c r="AK5084">
        <v>0.33329999999999999</v>
      </c>
      <c r="AL50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84">
        <f>IF(AND(Source[[#This Row],[Credit_Noncredit]]="Noncredit",Source[[#This Row],[FTEF]]&gt;0),Source[[#This Row],[NC XLST FTES]]*525/(437.5*Source[[#This Row],[FTEF]]),0)</f>
        <v>0</v>
      </c>
      <c r="AN5084">
        <f>IF(Source[[#This Row],[Credit_Noncredit]]="Credit",Source[[#This Row],[Census Enrollment]],Source[[#This Row],[Noncredit Avg. Attendance]])</f>
        <v>23</v>
      </c>
    </row>
    <row r="5085" spans="1:40" x14ac:dyDescent="0.25">
      <c r="A5085" t="s">
        <v>1914</v>
      </c>
      <c r="B5085" t="s">
        <v>886</v>
      </c>
      <c r="C5085" t="s">
        <v>627</v>
      </c>
      <c r="D5085" t="s">
        <v>1135</v>
      </c>
      <c r="E5085" s="4">
        <v>70880</v>
      </c>
      <c r="F5085" s="4" t="s">
        <v>1140</v>
      </c>
      <c r="G5085" s="4" t="s">
        <v>1072</v>
      </c>
      <c r="H5085" t="str">
        <f>CONCATENATE(Source[[#This Row],[Subject]],TRIM(Source[[#This Row],[Course]]))</f>
        <v>CHIN1A</v>
      </c>
      <c r="I5085" t="str">
        <f>VLOOKUP(Source[[#This Row],[SubjCrse]],'Courses and Categories'!$E$2:$G$1816,3,FALSE)</f>
        <v>Credit General Education</v>
      </c>
      <c r="J5085">
        <v>2</v>
      </c>
      <c r="K5085" t="s">
        <v>1141</v>
      </c>
      <c r="L5085" t="s">
        <v>39</v>
      </c>
      <c r="M5085" t="s">
        <v>903</v>
      </c>
      <c r="N5085" t="s">
        <v>59</v>
      </c>
      <c r="O5085">
        <v>940</v>
      </c>
      <c r="P5085">
        <v>1055</v>
      </c>
      <c r="Q5085" t="s">
        <v>233</v>
      </c>
      <c r="R5085">
        <v>211</v>
      </c>
      <c r="S5085" t="s">
        <v>134</v>
      </c>
      <c r="T5085">
        <v>1</v>
      </c>
      <c r="U5085" s="1">
        <v>43694</v>
      </c>
      <c r="V5085" s="1">
        <v>43819</v>
      </c>
      <c r="W5085" t="s">
        <v>2484</v>
      </c>
      <c r="X5085" t="s">
        <v>1929</v>
      </c>
      <c r="Y5085">
        <v>26</v>
      </c>
      <c r="Z5085">
        <v>23</v>
      </c>
      <c r="AA5085">
        <v>35</v>
      </c>
      <c r="AB5085">
        <v>65.714299999999994</v>
      </c>
      <c r="AD5085">
        <f>IF(ISBLANK(Source[[#This Row],[CrosslistID]]),1,1/COUNTIFS(Source[CrosslistID],Source[[#This Row],[CrosslistID]],Source[TermDesc],Source[[#This Row],[TermDesc]]))</f>
        <v>1</v>
      </c>
      <c r="AG5085">
        <v>0</v>
      </c>
      <c r="AH5085">
        <v>65.714299999999994</v>
      </c>
      <c r="AI5085">
        <v>2.2999999999999998</v>
      </c>
      <c r="AJ5085">
        <v>2.6</v>
      </c>
      <c r="AK5085">
        <v>0.2</v>
      </c>
      <c r="AL50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85">
        <f>IF(AND(Source[[#This Row],[Credit_Noncredit]]="Noncredit",Source[[#This Row],[FTEF]]&gt;0),Source[[#This Row],[NC XLST FTES]]*525/(437.5*Source[[#This Row],[FTEF]]),0)</f>
        <v>0</v>
      </c>
      <c r="AN5085">
        <f>IF(Source[[#This Row],[Credit_Noncredit]]="Credit",Source[[#This Row],[Census Enrollment]],Source[[#This Row],[Noncredit Avg. Attendance]])</f>
        <v>26</v>
      </c>
    </row>
    <row r="5086" spans="1:40" x14ac:dyDescent="0.25">
      <c r="A5086" t="s">
        <v>1914</v>
      </c>
      <c r="B5086" t="s">
        <v>886</v>
      </c>
      <c r="C5086" t="s">
        <v>627</v>
      </c>
      <c r="D5086" t="s">
        <v>1135</v>
      </c>
      <c r="E5086" s="4">
        <v>71921</v>
      </c>
      <c r="F5086" s="4" t="s">
        <v>1140</v>
      </c>
      <c r="G5086" s="4" t="s">
        <v>1072</v>
      </c>
      <c r="H5086" t="str">
        <f>CONCATENATE(Source[[#This Row],[Subject]],TRIM(Source[[#This Row],[Course]]))</f>
        <v>CHIN1A</v>
      </c>
      <c r="I5086" t="str">
        <f>VLOOKUP(Source[[#This Row],[SubjCrse]],'Courses and Categories'!$E$2:$G$1816,3,FALSE)</f>
        <v>Credit General Education</v>
      </c>
      <c r="J5086">
        <v>501</v>
      </c>
      <c r="K5086" t="s">
        <v>1141</v>
      </c>
      <c r="L5086" t="s">
        <v>87</v>
      </c>
      <c r="M5086" t="s">
        <v>903</v>
      </c>
      <c r="N5086" t="s">
        <v>180</v>
      </c>
      <c r="O5086">
        <v>1810</v>
      </c>
      <c r="P5086">
        <v>2100</v>
      </c>
      <c r="Q5086" t="s">
        <v>233</v>
      </c>
      <c r="R5086">
        <v>211</v>
      </c>
      <c r="S5086" t="s">
        <v>134</v>
      </c>
      <c r="T5086">
        <v>1</v>
      </c>
      <c r="U5086" s="1">
        <v>43694</v>
      </c>
      <c r="V5086" s="1">
        <v>43819</v>
      </c>
      <c r="W5086" t="s">
        <v>2484</v>
      </c>
      <c r="X5086" t="s">
        <v>1929</v>
      </c>
      <c r="Y5086">
        <v>28</v>
      </c>
      <c r="Z5086">
        <v>22</v>
      </c>
      <c r="AA5086">
        <v>35</v>
      </c>
      <c r="AB5086">
        <v>62.857100000000003</v>
      </c>
      <c r="AD5086">
        <f>IF(ISBLANK(Source[[#This Row],[CrosslistID]]),1,1/COUNTIFS(Source[CrosslistID],Source[[#This Row],[CrosslistID]],Source[TermDesc],Source[[#This Row],[TermDesc]]))</f>
        <v>1</v>
      </c>
      <c r="AG5086">
        <v>0</v>
      </c>
      <c r="AH5086">
        <v>62.857100000000003</v>
      </c>
      <c r="AI5086">
        <v>2.7</v>
      </c>
      <c r="AJ5086">
        <v>2.8</v>
      </c>
      <c r="AK5086">
        <v>0.2</v>
      </c>
      <c r="AL50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86">
        <f>IF(AND(Source[[#This Row],[Credit_Noncredit]]="Noncredit",Source[[#This Row],[FTEF]]&gt;0),Source[[#This Row],[NC XLST FTES]]*525/(437.5*Source[[#This Row],[FTEF]]),0)</f>
        <v>0</v>
      </c>
      <c r="AN5086">
        <f>IF(Source[[#This Row],[Credit_Noncredit]]="Credit",Source[[#This Row],[Census Enrollment]],Source[[#This Row],[Noncredit Avg. Attendance]])</f>
        <v>28</v>
      </c>
    </row>
    <row r="5087" spans="1:40" x14ac:dyDescent="0.25">
      <c r="A5087" t="s">
        <v>1914</v>
      </c>
      <c r="B5087" t="s">
        <v>886</v>
      </c>
      <c r="C5087" t="s">
        <v>627</v>
      </c>
      <c r="D5087" t="s">
        <v>1135</v>
      </c>
      <c r="E5087" s="4">
        <v>79044</v>
      </c>
      <c r="F5087" s="4" t="s">
        <v>1140</v>
      </c>
      <c r="G5087" s="4" t="s">
        <v>1072</v>
      </c>
      <c r="H5087" t="str">
        <f>CONCATENATE(Source[[#This Row],[Subject]],TRIM(Source[[#This Row],[Course]]))</f>
        <v>CHIN1A</v>
      </c>
      <c r="I5087" t="str">
        <f>VLOOKUP(Source[[#This Row],[SubjCrse]],'Courses and Categories'!$E$2:$G$1816,3,FALSE)</f>
        <v>Credit General Education</v>
      </c>
      <c r="J5087">
        <v>681</v>
      </c>
      <c r="K5087" t="s">
        <v>1141</v>
      </c>
      <c r="L5087" t="s">
        <v>50</v>
      </c>
      <c r="M5087" t="s">
        <v>903</v>
      </c>
      <c r="N5087" t="s">
        <v>51</v>
      </c>
      <c r="O5087">
        <v>910</v>
      </c>
      <c r="P5087">
        <v>1200</v>
      </c>
      <c r="Q5087" t="s">
        <v>76</v>
      </c>
      <c r="R5087">
        <v>625</v>
      </c>
      <c r="S5087" t="s">
        <v>77</v>
      </c>
      <c r="T5087">
        <v>1</v>
      </c>
      <c r="U5087" s="1">
        <v>43694</v>
      </c>
      <c r="V5087" s="1">
        <v>43819</v>
      </c>
      <c r="W5087" t="s">
        <v>1145</v>
      </c>
      <c r="X5087" t="s">
        <v>1929</v>
      </c>
      <c r="Y5087">
        <v>26</v>
      </c>
      <c r="Z5087">
        <v>22</v>
      </c>
      <c r="AA5087">
        <v>35</v>
      </c>
      <c r="AB5087">
        <v>62.857100000000003</v>
      </c>
      <c r="AD5087">
        <f>IF(ISBLANK(Source[[#This Row],[CrosslistID]]),1,1/COUNTIFS(Source[CrosslistID],Source[[#This Row],[CrosslistID]],Source[TermDesc],Source[[#This Row],[TermDesc]]))</f>
        <v>1</v>
      </c>
      <c r="AG5087">
        <v>0</v>
      </c>
      <c r="AH5087">
        <v>62.857100000000003</v>
      </c>
      <c r="AI5087">
        <v>2.4</v>
      </c>
      <c r="AJ5087">
        <v>2.6</v>
      </c>
      <c r="AK5087">
        <v>0.2</v>
      </c>
      <c r="AL50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87">
        <f>IF(AND(Source[[#This Row],[Credit_Noncredit]]="Noncredit",Source[[#This Row],[FTEF]]&gt;0),Source[[#This Row],[NC XLST FTES]]*525/(437.5*Source[[#This Row],[FTEF]]),0)</f>
        <v>0</v>
      </c>
      <c r="AN5087">
        <f>IF(Source[[#This Row],[Credit_Noncredit]]="Credit",Source[[#This Row],[Census Enrollment]],Source[[#This Row],[Noncredit Avg. Attendance]])</f>
        <v>26</v>
      </c>
    </row>
    <row r="5088" spans="1:40" x14ac:dyDescent="0.25">
      <c r="A5088" t="s">
        <v>1914</v>
      </c>
      <c r="B5088" t="s">
        <v>886</v>
      </c>
      <c r="C5088" t="s">
        <v>627</v>
      </c>
      <c r="D5088" t="s">
        <v>1135</v>
      </c>
      <c r="E5088" s="4">
        <v>70882</v>
      </c>
      <c r="F5088" s="4" t="s">
        <v>1140</v>
      </c>
      <c r="G5088" s="4" t="s">
        <v>1103</v>
      </c>
      <c r="H5088" t="str">
        <f>CONCATENATE(Source[[#This Row],[Subject]],TRIM(Source[[#This Row],[Course]]))</f>
        <v>CHIN1B</v>
      </c>
      <c r="I5088" t="str">
        <f>VLOOKUP(Source[[#This Row],[SubjCrse]],'Courses and Categories'!$E$2:$G$1816,3,FALSE)</f>
        <v>Credit General Education</v>
      </c>
      <c r="J5088">
        <v>501</v>
      </c>
      <c r="K5088" t="s">
        <v>1141</v>
      </c>
      <c r="L5088" t="s">
        <v>87</v>
      </c>
      <c r="M5088" t="s">
        <v>903</v>
      </c>
      <c r="N5088" t="s">
        <v>41</v>
      </c>
      <c r="O5088">
        <v>1810</v>
      </c>
      <c r="P5088">
        <v>2100</v>
      </c>
      <c r="Q5088" t="s">
        <v>420</v>
      </c>
      <c r="R5088">
        <v>186</v>
      </c>
      <c r="S5088" t="s">
        <v>134</v>
      </c>
      <c r="T5088">
        <v>1</v>
      </c>
      <c r="U5088" s="1">
        <v>43694</v>
      </c>
      <c r="V5088" s="1">
        <v>43819</v>
      </c>
      <c r="W5088" t="s">
        <v>1145</v>
      </c>
      <c r="X5088" t="s">
        <v>1929</v>
      </c>
      <c r="Y5088">
        <v>30</v>
      </c>
      <c r="Z5088">
        <v>25</v>
      </c>
      <c r="AA5088">
        <v>35</v>
      </c>
      <c r="AB5088">
        <v>71.428600000000003</v>
      </c>
      <c r="AD5088">
        <f>IF(ISBLANK(Source[[#This Row],[CrosslistID]]),1,1/COUNTIFS(Source[CrosslistID],Source[[#This Row],[CrosslistID]],Source[TermDesc],Source[[#This Row],[TermDesc]]))</f>
        <v>1</v>
      </c>
      <c r="AG5088">
        <v>0</v>
      </c>
      <c r="AH5088">
        <v>71.428600000000003</v>
      </c>
      <c r="AI5088">
        <v>2.8</v>
      </c>
      <c r="AJ5088">
        <v>3</v>
      </c>
      <c r="AK5088">
        <v>0.2</v>
      </c>
      <c r="AL50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88">
        <f>IF(AND(Source[[#This Row],[Credit_Noncredit]]="Noncredit",Source[[#This Row],[FTEF]]&gt;0),Source[[#This Row],[NC XLST FTES]]*525/(437.5*Source[[#This Row],[FTEF]]),0)</f>
        <v>0</v>
      </c>
      <c r="AN5088">
        <f>IF(Source[[#This Row],[Credit_Noncredit]]="Credit",Source[[#This Row],[Census Enrollment]],Source[[#This Row],[Noncredit Avg. Attendance]])</f>
        <v>30</v>
      </c>
    </row>
    <row r="5089" spans="1:40" x14ac:dyDescent="0.25">
      <c r="A5089" t="s">
        <v>1914</v>
      </c>
      <c r="B5089" t="s">
        <v>886</v>
      </c>
      <c r="C5089" t="s">
        <v>627</v>
      </c>
      <c r="D5089" t="s">
        <v>1135</v>
      </c>
      <c r="E5089" s="4">
        <v>77093</v>
      </c>
      <c r="F5089" s="4" t="s">
        <v>1140</v>
      </c>
      <c r="G5089" s="4">
        <v>2</v>
      </c>
      <c r="H5089" t="str">
        <f>CONCATENATE(Source[[#This Row],[Subject]],TRIM(Source[[#This Row],[Course]]))</f>
        <v>CHIN2</v>
      </c>
      <c r="I5089" t="str">
        <f>VLOOKUP(Source[[#This Row],[SubjCrse]],'Courses and Categories'!$E$2:$G$1816,3,FALSE)</f>
        <v>Credit General Education</v>
      </c>
      <c r="J5089">
        <v>1</v>
      </c>
      <c r="K5089" t="s">
        <v>2485</v>
      </c>
      <c r="L5089" t="s">
        <v>39</v>
      </c>
      <c r="M5089" t="s">
        <v>903</v>
      </c>
      <c r="N5089" t="s">
        <v>59</v>
      </c>
      <c r="O5089">
        <v>1110</v>
      </c>
      <c r="P5089">
        <v>1325</v>
      </c>
      <c r="Q5089" t="s">
        <v>233</v>
      </c>
      <c r="R5089">
        <v>309</v>
      </c>
      <c r="S5089" t="s">
        <v>134</v>
      </c>
      <c r="T5089">
        <v>1</v>
      </c>
      <c r="U5089" s="1">
        <v>43694</v>
      </c>
      <c r="V5089" s="1">
        <v>43819</v>
      </c>
      <c r="W5089" t="s">
        <v>92</v>
      </c>
      <c r="X5089" t="s">
        <v>1929</v>
      </c>
      <c r="Y5089">
        <v>17</v>
      </c>
      <c r="Z5089">
        <v>16</v>
      </c>
      <c r="AA5089">
        <v>35</v>
      </c>
      <c r="AB5089">
        <v>45.714300000000001</v>
      </c>
      <c r="AC5089" t="s">
        <v>2486</v>
      </c>
      <c r="AD5089">
        <f>IF(ISBLANK(Source[[#This Row],[CrosslistID]]),1,1/COUNTIFS(Source[CrosslistID],Source[[#This Row],[CrosslistID]],Source[TermDesc],Source[[#This Row],[TermDesc]]))</f>
        <v>0.5</v>
      </c>
      <c r="AE5089">
        <v>18</v>
      </c>
      <c r="AF5089">
        <v>35</v>
      </c>
      <c r="AG5089">
        <v>51.428600000000003</v>
      </c>
      <c r="AH5089">
        <v>51.428600000000003</v>
      </c>
      <c r="AI5089">
        <v>2.8330000000000002</v>
      </c>
      <c r="AJ5089">
        <v>2.8330000000000002</v>
      </c>
      <c r="AK5089">
        <v>0.33329999999999999</v>
      </c>
      <c r="AL50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89">
        <f>IF(AND(Source[[#This Row],[Credit_Noncredit]]="Noncredit",Source[[#This Row],[FTEF]]&gt;0),Source[[#This Row],[NC XLST FTES]]*525/(437.5*Source[[#This Row],[FTEF]]),0)</f>
        <v>0</v>
      </c>
      <c r="AN5089">
        <f>IF(Source[[#This Row],[Credit_Noncredit]]="Credit",Source[[#This Row],[Census Enrollment]],Source[[#This Row],[Noncredit Avg. Attendance]])</f>
        <v>17</v>
      </c>
    </row>
    <row r="5090" spans="1:40" x14ac:dyDescent="0.25">
      <c r="A5090" t="s">
        <v>1914</v>
      </c>
      <c r="B5090" t="s">
        <v>886</v>
      </c>
      <c r="C5090" t="s">
        <v>627</v>
      </c>
      <c r="D5090" t="s">
        <v>1135</v>
      </c>
      <c r="E5090" s="4">
        <v>77439</v>
      </c>
      <c r="F5090" s="4" t="s">
        <v>1140</v>
      </c>
      <c r="G5090" s="4" t="s">
        <v>2487</v>
      </c>
      <c r="H5090" t="str">
        <f>CONCATENATE(Source[[#This Row],[Subject]],TRIM(Source[[#This Row],[Course]]))</f>
        <v>CHIN2B</v>
      </c>
      <c r="I5090" t="str">
        <f>VLOOKUP(Source[[#This Row],[SubjCrse]],'Courses and Categories'!$E$2:$G$1816,3,FALSE)</f>
        <v>Credit General Education</v>
      </c>
      <c r="J5090">
        <v>1</v>
      </c>
      <c r="K5090" t="s">
        <v>2488</v>
      </c>
      <c r="L5090" t="s">
        <v>39</v>
      </c>
      <c r="M5090" t="s">
        <v>903</v>
      </c>
      <c r="N5090" t="s">
        <v>59</v>
      </c>
      <c r="O5090">
        <v>1110</v>
      </c>
      <c r="P5090">
        <v>1325</v>
      </c>
      <c r="Q5090" t="s">
        <v>233</v>
      </c>
      <c r="R5090">
        <v>309</v>
      </c>
      <c r="S5090" t="s">
        <v>134</v>
      </c>
      <c r="T5090" t="s">
        <v>44</v>
      </c>
      <c r="U5090" s="1">
        <v>43739</v>
      </c>
      <c r="V5090" s="1">
        <v>43819</v>
      </c>
      <c r="W5090" t="s">
        <v>92</v>
      </c>
      <c r="X5090" t="s">
        <v>905</v>
      </c>
      <c r="Y5090">
        <v>4</v>
      </c>
      <c r="Z5090">
        <v>2</v>
      </c>
      <c r="AA5090">
        <v>35</v>
      </c>
      <c r="AB5090">
        <v>5.7142999999999997</v>
      </c>
      <c r="AC5090" t="s">
        <v>2486</v>
      </c>
      <c r="AD5090">
        <f>IF(ISBLANK(Source[[#This Row],[CrosslistID]]),1,1/COUNTIFS(Source[CrosslistID],Source[[#This Row],[CrosslistID]],Source[TermDesc],Source[[#This Row],[TermDesc]]))</f>
        <v>0.5</v>
      </c>
      <c r="AE5090">
        <v>18</v>
      </c>
      <c r="AF5090">
        <v>35</v>
      </c>
      <c r="AG5090">
        <v>51.428600000000003</v>
      </c>
      <c r="AH5090">
        <v>51.428600000000003</v>
      </c>
      <c r="AI5090">
        <v>0.314</v>
      </c>
      <c r="AJ5090">
        <v>0.41870000000000002</v>
      </c>
      <c r="AK5090">
        <v>0</v>
      </c>
      <c r="AL50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90">
        <f>IF(AND(Source[[#This Row],[Credit_Noncredit]]="Noncredit",Source[[#This Row],[FTEF]]&gt;0),Source[[#This Row],[NC XLST FTES]]*525/(437.5*Source[[#This Row],[FTEF]]),0)</f>
        <v>0</v>
      </c>
      <c r="AN5090">
        <f>IF(Source[[#This Row],[Credit_Noncredit]]="Credit",Source[[#This Row],[Census Enrollment]],Source[[#This Row],[Noncredit Avg. Attendance]])</f>
        <v>4</v>
      </c>
    </row>
    <row r="5091" spans="1:40" x14ac:dyDescent="0.25">
      <c r="A5091" t="s">
        <v>1914</v>
      </c>
      <c r="B5091" t="s">
        <v>886</v>
      </c>
      <c r="C5091" t="s">
        <v>627</v>
      </c>
      <c r="D5091" t="s">
        <v>1135</v>
      </c>
      <c r="E5091" s="4">
        <v>78797</v>
      </c>
      <c r="F5091" s="4" t="s">
        <v>1140</v>
      </c>
      <c r="G5091" s="4" t="s">
        <v>1816</v>
      </c>
      <c r="H5091" t="str">
        <f>CONCATENATE(Source[[#This Row],[Subject]],TRIM(Source[[#This Row],[Course]]))</f>
        <v>CHIN4A</v>
      </c>
      <c r="I5091" t="str">
        <f>VLOOKUP(Source[[#This Row],[SubjCrse]],'Courses and Categories'!$E$2:$G$1816,3,FALSE)</f>
        <v>Credit General Education</v>
      </c>
      <c r="J5091">
        <v>1</v>
      </c>
      <c r="K5091" t="s">
        <v>2489</v>
      </c>
      <c r="L5091" t="s">
        <v>39</v>
      </c>
      <c r="M5091" t="s">
        <v>903</v>
      </c>
      <c r="N5091" t="s">
        <v>105</v>
      </c>
      <c r="O5091">
        <v>940</v>
      </c>
      <c r="P5091">
        <v>1055</v>
      </c>
      <c r="Q5091" t="s">
        <v>233</v>
      </c>
      <c r="R5091">
        <v>211</v>
      </c>
      <c r="S5091" t="s">
        <v>134</v>
      </c>
      <c r="T5091">
        <v>1</v>
      </c>
      <c r="U5091" s="1">
        <v>43694</v>
      </c>
      <c r="V5091" s="1">
        <v>43819</v>
      </c>
      <c r="W5091" t="s">
        <v>2484</v>
      </c>
      <c r="X5091" t="s">
        <v>1929</v>
      </c>
      <c r="Y5091">
        <v>21</v>
      </c>
      <c r="Z5091">
        <v>21</v>
      </c>
      <c r="AA5091">
        <v>35</v>
      </c>
      <c r="AB5091">
        <v>60</v>
      </c>
      <c r="AD5091">
        <f>IF(ISBLANK(Source[[#This Row],[CrosslistID]]),1,1/COUNTIFS(Source[CrosslistID],Source[[#This Row],[CrosslistID]],Source[TermDesc],Source[[#This Row],[TermDesc]]))</f>
        <v>1</v>
      </c>
      <c r="AG5091">
        <v>0</v>
      </c>
      <c r="AH5091">
        <v>60</v>
      </c>
      <c r="AI5091">
        <v>1.5</v>
      </c>
      <c r="AJ5091">
        <v>2.1</v>
      </c>
      <c r="AK5091">
        <v>0.2</v>
      </c>
      <c r="AL50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91">
        <f>IF(AND(Source[[#This Row],[Credit_Noncredit]]="Noncredit",Source[[#This Row],[FTEF]]&gt;0),Source[[#This Row],[NC XLST FTES]]*525/(437.5*Source[[#This Row],[FTEF]]),0)</f>
        <v>0</v>
      </c>
      <c r="AN5091">
        <f>IF(Source[[#This Row],[Credit_Noncredit]]="Credit",Source[[#This Row],[Census Enrollment]],Source[[#This Row],[Noncredit Avg. Attendance]])</f>
        <v>21</v>
      </c>
    </row>
    <row r="5092" spans="1:40" x14ac:dyDescent="0.25">
      <c r="A5092" t="s">
        <v>1914</v>
      </c>
      <c r="B5092" t="s">
        <v>886</v>
      </c>
      <c r="C5092" t="s">
        <v>627</v>
      </c>
      <c r="D5092" t="s">
        <v>1135</v>
      </c>
      <c r="E5092" s="4">
        <v>71601</v>
      </c>
      <c r="F5092" s="4" t="s">
        <v>1140</v>
      </c>
      <c r="G5092" s="4" t="s">
        <v>1150</v>
      </c>
      <c r="H5092" t="str">
        <f>CONCATENATE(Source[[#This Row],[Subject]],TRIM(Source[[#This Row],[Course]]))</f>
        <v>CHIN10A</v>
      </c>
      <c r="I5092" t="str">
        <f>VLOOKUP(Source[[#This Row],[SubjCrse]],'Courses and Categories'!$E$2:$G$1816,3,FALSE)</f>
        <v>Credit General Education</v>
      </c>
      <c r="J5092">
        <v>501</v>
      </c>
      <c r="K5092" t="s">
        <v>2490</v>
      </c>
      <c r="L5092" t="s">
        <v>87</v>
      </c>
      <c r="M5092" t="s">
        <v>903</v>
      </c>
      <c r="N5092" t="s">
        <v>41</v>
      </c>
      <c r="O5092">
        <v>1810</v>
      </c>
      <c r="P5092">
        <v>2100</v>
      </c>
      <c r="Q5092" t="s">
        <v>236</v>
      </c>
      <c r="R5092">
        <v>370</v>
      </c>
      <c r="S5092" t="s">
        <v>134</v>
      </c>
      <c r="T5092">
        <v>1</v>
      </c>
      <c r="U5092" s="1">
        <v>43694</v>
      </c>
      <c r="V5092" s="1">
        <v>43819</v>
      </c>
      <c r="W5092" t="s">
        <v>552</v>
      </c>
      <c r="X5092" t="s">
        <v>1929</v>
      </c>
      <c r="Y5092">
        <v>40</v>
      </c>
      <c r="Z5092">
        <v>36</v>
      </c>
      <c r="AA5092">
        <v>35</v>
      </c>
      <c r="AB5092">
        <v>102.8571</v>
      </c>
      <c r="AD5092">
        <f>IF(ISBLANK(Source[[#This Row],[CrosslistID]]),1,1/COUNTIFS(Source[CrosslistID],Source[[#This Row],[CrosslistID]],Source[TermDesc],Source[[#This Row],[TermDesc]]))</f>
        <v>1</v>
      </c>
      <c r="AG5092">
        <v>0</v>
      </c>
      <c r="AH5092">
        <v>102.8571</v>
      </c>
      <c r="AI5092">
        <v>3.7</v>
      </c>
      <c r="AJ5092">
        <v>4</v>
      </c>
      <c r="AK5092">
        <v>0.2</v>
      </c>
      <c r="AL50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92">
        <f>IF(AND(Source[[#This Row],[Credit_Noncredit]]="Noncredit",Source[[#This Row],[FTEF]]&gt;0),Source[[#This Row],[NC XLST FTES]]*525/(437.5*Source[[#This Row],[FTEF]]),0)</f>
        <v>0</v>
      </c>
      <c r="AN5092">
        <f>IF(Source[[#This Row],[Credit_Noncredit]]="Credit",Source[[#This Row],[Census Enrollment]],Source[[#This Row],[Noncredit Avg. Attendance]])</f>
        <v>40</v>
      </c>
    </row>
    <row r="5093" spans="1:40" x14ac:dyDescent="0.25">
      <c r="A5093" t="s">
        <v>1914</v>
      </c>
      <c r="B5093" t="s">
        <v>886</v>
      </c>
      <c r="C5093" t="s">
        <v>627</v>
      </c>
      <c r="D5093" t="s">
        <v>1135</v>
      </c>
      <c r="E5093" s="4">
        <v>72699</v>
      </c>
      <c r="F5093" s="4" t="s">
        <v>1140</v>
      </c>
      <c r="G5093" s="4" t="s">
        <v>1143</v>
      </c>
      <c r="H5093" t="str">
        <f>CONCATENATE(Source[[#This Row],[Subject]],TRIM(Source[[#This Row],[Course]]))</f>
        <v>CHIN12A</v>
      </c>
      <c r="I5093" t="str">
        <f>VLOOKUP(Source[[#This Row],[SubjCrse]],'Courses and Categories'!$E$2:$G$1816,3,FALSE)</f>
        <v>Credit General Education</v>
      </c>
      <c r="J5093">
        <v>1</v>
      </c>
      <c r="K5093" t="s">
        <v>1144</v>
      </c>
      <c r="L5093" t="s">
        <v>39</v>
      </c>
      <c r="M5093" t="s">
        <v>903</v>
      </c>
      <c r="N5093" t="s">
        <v>1041</v>
      </c>
      <c r="O5093">
        <v>1010</v>
      </c>
      <c r="P5093">
        <v>1100</v>
      </c>
      <c r="Q5093" t="s">
        <v>233</v>
      </c>
      <c r="R5093">
        <v>311</v>
      </c>
      <c r="S5093" t="s">
        <v>134</v>
      </c>
      <c r="T5093">
        <v>1</v>
      </c>
      <c r="U5093" s="1">
        <v>43694</v>
      </c>
      <c r="V5093" s="1">
        <v>43819</v>
      </c>
      <c r="W5093" t="s">
        <v>92</v>
      </c>
      <c r="X5093" t="s">
        <v>1929</v>
      </c>
      <c r="Y5093">
        <v>22</v>
      </c>
      <c r="Z5093">
        <v>20</v>
      </c>
      <c r="AA5093">
        <v>35</v>
      </c>
      <c r="AB5093">
        <v>57.142899999999997</v>
      </c>
      <c r="AD5093">
        <f>IF(ISBLANK(Source[[#This Row],[CrosslistID]]),1,1/COUNTIFS(Source[CrosslistID],Source[[#This Row],[CrosslistID]],Source[TermDesc],Source[[#This Row],[TermDesc]]))</f>
        <v>1</v>
      </c>
      <c r="AG5093">
        <v>0</v>
      </c>
      <c r="AH5093">
        <v>57.142899999999997</v>
      </c>
      <c r="AI5093">
        <v>2.2000000000000002</v>
      </c>
      <c r="AJ5093">
        <v>2.2000000000000002</v>
      </c>
      <c r="AK5093">
        <v>0.2</v>
      </c>
      <c r="AL50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93">
        <f>IF(AND(Source[[#This Row],[Credit_Noncredit]]="Noncredit",Source[[#This Row],[FTEF]]&gt;0),Source[[#This Row],[NC XLST FTES]]*525/(437.5*Source[[#This Row],[FTEF]]),0)</f>
        <v>0</v>
      </c>
      <c r="AN5093">
        <f>IF(Source[[#This Row],[Credit_Noncredit]]="Credit",Source[[#This Row],[Census Enrollment]],Source[[#This Row],[Noncredit Avg. Attendance]])</f>
        <v>22</v>
      </c>
    </row>
    <row r="5094" spans="1:40" x14ac:dyDescent="0.25">
      <c r="A5094" t="s">
        <v>1914</v>
      </c>
      <c r="B5094" t="s">
        <v>886</v>
      </c>
      <c r="C5094" t="s">
        <v>627</v>
      </c>
      <c r="D5094" t="s">
        <v>1135</v>
      </c>
      <c r="E5094" s="4">
        <v>76640</v>
      </c>
      <c r="F5094" s="4" t="s">
        <v>1140</v>
      </c>
      <c r="G5094" s="4" t="s">
        <v>2491</v>
      </c>
      <c r="H5094" t="str">
        <f>CONCATENATE(Source[[#This Row],[Subject]],TRIM(Source[[#This Row],[Course]]))</f>
        <v>CHIN14A</v>
      </c>
      <c r="I5094" t="str">
        <f>VLOOKUP(Source[[#This Row],[SubjCrse]],'Courses and Categories'!$E$2:$G$1816,3,FALSE)</f>
        <v>Credit General Education</v>
      </c>
      <c r="J5094">
        <v>1</v>
      </c>
      <c r="K5094" t="s">
        <v>2492</v>
      </c>
      <c r="L5094" t="s">
        <v>39</v>
      </c>
      <c r="M5094" t="s">
        <v>903</v>
      </c>
      <c r="N5094" t="s">
        <v>41</v>
      </c>
      <c r="O5094">
        <v>1410</v>
      </c>
      <c r="P5094">
        <v>1700</v>
      </c>
      <c r="Q5094" t="s">
        <v>233</v>
      </c>
      <c r="R5094">
        <v>313</v>
      </c>
      <c r="S5094" t="s">
        <v>134</v>
      </c>
      <c r="T5094">
        <v>1</v>
      </c>
      <c r="U5094" s="1">
        <v>43694</v>
      </c>
      <c r="V5094" s="1">
        <v>43819</v>
      </c>
      <c r="W5094" t="s">
        <v>1145</v>
      </c>
      <c r="X5094" t="s">
        <v>1929</v>
      </c>
      <c r="Y5094">
        <v>30</v>
      </c>
      <c r="Z5094">
        <v>30</v>
      </c>
      <c r="AA5094">
        <v>35</v>
      </c>
      <c r="AB5094">
        <v>85.714299999999994</v>
      </c>
      <c r="AD5094">
        <f>IF(ISBLANK(Source[[#This Row],[CrosslistID]]),1,1/COUNTIFS(Source[CrosslistID],Source[[#This Row],[CrosslistID]],Source[TermDesc],Source[[#This Row],[TermDesc]]))</f>
        <v>1</v>
      </c>
      <c r="AG5094">
        <v>0</v>
      </c>
      <c r="AH5094">
        <v>85.714299999999994</v>
      </c>
      <c r="AI5094">
        <v>3</v>
      </c>
      <c r="AJ5094">
        <v>3</v>
      </c>
      <c r="AK5094">
        <v>0.2</v>
      </c>
      <c r="AL50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94">
        <f>IF(AND(Source[[#This Row],[Credit_Noncredit]]="Noncredit",Source[[#This Row],[FTEF]]&gt;0),Source[[#This Row],[NC XLST FTES]]*525/(437.5*Source[[#This Row],[FTEF]]),0)</f>
        <v>0</v>
      </c>
      <c r="AN5094">
        <f>IF(Source[[#This Row],[Credit_Noncredit]]="Credit",Source[[#This Row],[Census Enrollment]],Source[[#This Row],[Noncredit Avg. Attendance]])</f>
        <v>30</v>
      </c>
    </row>
    <row r="5095" spans="1:40" x14ac:dyDescent="0.25">
      <c r="A5095" t="s">
        <v>1914</v>
      </c>
      <c r="B5095" t="s">
        <v>886</v>
      </c>
      <c r="C5095" t="s">
        <v>627</v>
      </c>
      <c r="D5095" t="s">
        <v>1135</v>
      </c>
      <c r="E5095" s="4">
        <v>76834</v>
      </c>
      <c r="F5095" s="4" t="s">
        <v>1140</v>
      </c>
      <c r="G5095" s="4" t="s">
        <v>2252</v>
      </c>
      <c r="H5095" t="str">
        <f>CONCATENATE(Source[[#This Row],[Subject]],TRIM(Source[[#This Row],[Course]]))</f>
        <v>CHIN30A</v>
      </c>
      <c r="I5095" t="str">
        <f>VLOOKUP(Source[[#This Row],[SubjCrse]],'Courses and Categories'!$E$2:$G$1816,3,FALSE)</f>
        <v>Credit General Education</v>
      </c>
      <c r="J5095">
        <v>1</v>
      </c>
      <c r="K5095" t="s">
        <v>2493</v>
      </c>
      <c r="L5095" t="s">
        <v>39</v>
      </c>
      <c r="M5095" t="s">
        <v>903</v>
      </c>
      <c r="N5095" t="s">
        <v>185</v>
      </c>
      <c r="O5095">
        <v>1610</v>
      </c>
      <c r="P5095">
        <v>1900</v>
      </c>
      <c r="Q5095" t="s">
        <v>233</v>
      </c>
      <c r="R5095">
        <v>309</v>
      </c>
      <c r="S5095" t="s">
        <v>134</v>
      </c>
      <c r="T5095">
        <v>1</v>
      </c>
      <c r="U5095" s="1">
        <v>43694</v>
      </c>
      <c r="V5095" s="1">
        <v>43819</v>
      </c>
      <c r="W5095" t="s">
        <v>552</v>
      </c>
      <c r="X5095" t="s">
        <v>1929</v>
      </c>
      <c r="Y5095">
        <v>39</v>
      </c>
      <c r="Z5095">
        <v>38</v>
      </c>
      <c r="AA5095">
        <v>35</v>
      </c>
      <c r="AB5095">
        <v>108.5714</v>
      </c>
      <c r="AD5095">
        <f>IF(ISBLANK(Source[[#This Row],[CrosslistID]]),1,1/COUNTIFS(Source[CrosslistID],Source[[#This Row],[CrosslistID]],Source[TermDesc],Source[[#This Row],[TermDesc]]))</f>
        <v>1</v>
      </c>
      <c r="AG5095">
        <v>0</v>
      </c>
      <c r="AH5095">
        <v>108.5714</v>
      </c>
      <c r="AI5095">
        <v>3.9</v>
      </c>
      <c r="AJ5095">
        <v>3.9</v>
      </c>
      <c r="AK5095">
        <v>0.2</v>
      </c>
      <c r="AL50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95">
        <f>IF(AND(Source[[#This Row],[Credit_Noncredit]]="Noncredit",Source[[#This Row],[FTEF]]&gt;0),Source[[#This Row],[NC XLST FTES]]*525/(437.5*Source[[#This Row],[FTEF]]),0)</f>
        <v>0</v>
      </c>
      <c r="AN5095">
        <f>IF(Source[[#This Row],[Credit_Noncredit]]="Credit",Source[[#This Row],[Census Enrollment]],Source[[#This Row],[Noncredit Avg. Attendance]])</f>
        <v>39</v>
      </c>
    </row>
    <row r="5096" spans="1:40" x14ac:dyDescent="0.25">
      <c r="A5096" t="s">
        <v>1914</v>
      </c>
      <c r="B5096" t="s">
        <v>886</v>
      </c>
      <c r="C5096" t="s">
        <v>627</v>
      </c>
      <c r="D5096" t="s">
        <v>1135</v>
      </c>
      <c r="E5096" s="4">
        <v>79107</v>
      </c>
      <c r="F5096" s="4" t="s">
        <v>1140</v>
      </c>
      <c r="G5096" s="4" t="s">
        <v>2252</v>
      </c>
      <c r="H5096" t="str">
        <f>CONCATENATE(Source[[#This Row],[Subject]],TRIM(Source[[#This Row],[Course]]))</f>
        <v>CHIN30A</v>
      </c>
      <c r="I5096" t="str">
        <f>VLOOKUP(Source[[#This Row],[SubjCrse]],'Courses and Categories'!$E$2:$G$1816,3,FALSE)</f>
        <v>Credit General Education</v>
      </c>
      <c r="J5096">
        <v>2</v>
      </c>
      <c r="K5096" t="s">
        <v>2493</v>
      </c>
      <c r="L5096" t="s">
        <v>39</v>
      </c>
      <c r="M5096" t="s">
        <v>903</v>
      </c>
      <c r="N5096" t="s">
        <v>185</v>
      </c>
      <c r="O5096">
        <v>1610</v>
      </c>
      <c r="P5096">
        <v>1900</v>
      </c>
      <c r="Q5096" t="s">
        <v>233</v>
      </c>
      <c r="R5096">
        <v>315</v>
      </c>
      <c r="S5096" t="s">
        <v>134</v>
      </c>
      <c r="T5096">
        <v>1</v>
      </c>
      <c r="U5096" s="1">
        <v>43694</v>
      </c>
      <c r="V5096" s="1">
        <v>43819</v>
      </c>
      <c r="W5096" t="s">
        <v>92</v>
      </c>
      <c r="X5096" t="s">
        <v>1929</v>
      </c>
      <c r="Y5096">
        <v>28</v>
      </c>
      <c r="Z5096">
        <v>25</v>
      </c>
      <c r="AA5096">
        <v>35</v>
      </c>
      <c r="AB5096">
        <v>71.428600000000003</v>
      </c>
      <c r="AD5096">
        <f>IF(ISBLANK(Source[[#This Row],[CrosslistID]]),1,1/COUNTIFS(Source[CrosslistID],Source[[#This Row],[CrosslistID]],Source[TermDesc],Source[[#This Row],[TermDesc]]))</f>
        <v>1</v>
      </c>
      <c r="AG5096">
        <v>0</v>
      </c>
      <c r="AH5096">
        <v>71.428600000000003</v>
      </c>
      <c r="AI5096">
        <v>2.6</v>
      </c>
      <c r="AJ5096">
        <v>2.8</v>
      </c>
      <c r="AK5096">
        <v>0.2</v>
      </c>
      <c r="AL50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96">
        <f>IF(AND(Source[[#This Row],[Credit_Noncredit]]="Noncredit",Source[[#This Row],[FTEF]]&gt;0),Source[[#This Row],[NC XLST FTES]]*525/(437.5*Source[[#This Row],[FTEF]]),0)</f>
        <v>0</v>
      </c>
      <c r="AN5096">
        <f>IF(Source[[#This Row],[Credit_Noncredit]]="Credit",Source[[#This Row],[Census Enrollment]],Source[[#This Row],[Noncredit Avg. Attendance]])</f>
        <v>28</v>
      </c>
    </row>
    <row r="5097" spans="1:40" x14ac:dyDescent="0.25">
      <c r="A5097" t="s">
        <v>1914</v>
      </c>
      <c r="B5097" t="s">
        <v>886</v>
      </c>
      <c r="C5097" t="s">
        <v>627</v>
      </c>
      <c r="D5097" t="s">
        <v>1135</v>
      </c>
      <c r="E5097" s="4">
        <v>78337</v>
      </c>
      <c r="F5097" s="4" t="s">
        <v>1140</v>
      </c>
      <c r="G5097" s="4">
        <v>38</v>
      </c>
      <c r="H5097" t="str">
        <f>CONCATENATE(Source[[#This Row],[Subject]],TRIM(Source[[#This Row],[Course]]))</f>
        <v>CHIN38</v>
      </c>
      <c r="I5097" t="str">
        <f>VLOOKUP(Source[[#This Row],[SubjCrse]],'Courses and Categories'!$E$2:$G$1816,3,FALSE)</f>
        <v>Credit Gen Ed/CTE</v>
      </c>
      <c r="J5097">
        <v>1</v>
      </c>
      <c r="K5097" t="s">
        <v>2494</v>
      </c>
      <c r="L5097" t="s">
        <v>39</v>
      </c>
      <c r="M5097" t="s">
        <v>903</v>
      </c>
      <c r="N5097" t="s">
        <v>180</v>
      </c>
      <c r="O5097">
        <v>1310</v>
      </c>
      <c r="P5097">
        <v>1600</v>
      </c>
      <c r="Q5097" t="s">
        <v>233</v>
      </c>
      <c r="R5097">
        <v>212</v>
      </c>
      <c r="S5097" t="s">
        <v>134</v>
      </c>
      <c r="T5097">
        <v>1</v>
      </c>
      <c r="U5097" s="1">
        <v>43694</v>
      </c>
      <c r="V5097" s="1">
        <v>43819</v>
      </c>
      <c r="W5097" t="s">
        <v>2484</v>
      </c>
      <c r="X5097" t="s">
        <v>1929</v>
      </c>
      <c r="Y5097">
        <v>29</v>
      </c>
      <c r="Z5097">
        <v>28</v>
      </c>
      <c r="AA5097">
        <v>35</v>
      </c>
      <c r="AB5097">
        <v>80</v>
      </c>
      <c r="AD5097">
        <f>IF(ISBLANK(Source[[#This Row],[CrosslistID]]),1,1/COUNTIFS(Source[CrosslistID],Source[[#This Row],[CrosslistID]],Source[TermDesc],Source[[#This Row],[TermDesc]]))</f>
        <v>1</v>
      </c>
      <c r="AG5097">
        <v>0</v>
      </c>
      <c r="AH5097">
        <v>80</v>
      </c>
      <c r="AI5097">
        <v>2.6</v>
      </c>
      <c r="AJ5097">
        <v>2.9</v>
      </c>
      <c r="AK5097">
        <v>0.2</v>
      </c>
      <c r="AL50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97">
        <f>IF(AND(Source[[#This Row],[Credit_Noncredit]]="Noncredit",Source[[#This Row],[FTEF]]&gt;0),Source[[#This Row],[NC XLST FTES]]*525/(437.5*Source[[#This Row],[FTEF]]),0)</f>
        <v>0</v>
      </c>
      <c r="AN5097">
        <f>IF(Source[[#This Row],[Credit_Noncredit]]="Credit",Source[[#This Row],[Census Enrollment]],Source[[#This Row],[Noncredit Avg. Attendance]])</f>
        <v>29</v>
      </c>
    </row>
    <row r="5098" spans="1:40" x14ac:dyDescent="0.25">
      <c r="A5098" t="s">
        <v>1914</v>
      </c>
      <c r="B5098" t="s">
        <v>886</v>
      </c>
      <c r="C5098" t="s">
        <v>627</v>
      </c>
      <c r="D5098" t="s">
        <v>1135</v>
      </c>
      <c r="E5098" s="4">
        <v>71416</v>
      </c>
      <c r="F5098" s="4" t="s">
        <v>1146</v>
      </c>
      <c r="G5098" s="4">
        <v>1</v>
      </c>
      <c r="H5098" t="str">
        <f>CONCATENATE(Source[[#This Row],[Subject]],TRIM(Source[[#This Row],[Course]]))</f>
        <v>FREN1</v>
      </c>
      <c r="I5098" t="str">
        <f>VLOOKUP(Source[[#This Row],[SubjCrse]],'Courses and Categories'!$E$2:$G$1816,3,FALSE)</f>
        <v>Credit General Education</v>
      </c>
      <c r="J5098">
        <v>1</v>
      </c>
      <c r="K5098" t="s">
        <v>1147</v>
      </c>
      <c r="L5098" t="s">
        <v>39</v>
      </c>
      <c r="M5098" t="s">
        <v>903</v>
      </c>
      <c r="N5098" t="s">
        <v>105</v>
      </c>
      <c r="O5098">
        <v>1410</v>
      </c>
      <c r="P5098">
        <v>1625</v>
      </c>
      <c r="Q5098" t="s">
        <v>850</v>
      </c>
      <c r="R5098">
        <v>451</v>
      </c>
      <c r="S5098" t="s">
        <v>134</v>
      </c>
      <c r="T5098">
        <v>1</v>
      </c>
      <c r="U5098" s="1">
        <v>43694</v>
      </c>
      <c r="V5098" s="1">
        <v>43819</v>
      </c>
      <c r="W5098" t="s">
        <v>2495</v>
      </c>
      <c r="X5098" t="s">
        <v>1929</v>
      </c>
      <c r="Y5098">
        <v>20</v>
      </c>
      <c r="Z5098">
        <v>18</v>
      </c>
      <c r="AA5098">
        <v>35</v>
      </c>
      <c r="AB5098">
        <v>51.428600000000003</v>
      </c>
      <c r="AC5098" t="s">
        <v>1158</v>
      </c>
      <c r="AD5098">
        <f>IF(ISBLANK(Source[[#This Row],[CrosslistID]]),1,1/COUNTIFS(Source[CrosslistID],Source[[#This Row],[CrosslistID]],Source[TermDesc],Source[[#This Row],[TermDesc]]))</f>
        <v>0.5</v>
      </c>
      <c r="AE5098">
        <v>22</v>
      </c>
      <c r="AF5098">
        <v>35</v>
      </c>
      <c r="AG5098">
        <v>62.857100000000003</v>
      </c>
      <c r="AH5098">
        <v>62.857100000000003</v>
      </c>
      <c r="AI5098">
        <v>3.1669999999999998</v>
      </c>
      <c r="AJ5098">
        <v>3.3336999999999999</v>
      </c>
      <c r="AK5098">
        <v>0.33329999999999999</v>
      </c>
      <c r="AL50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98">
        <f>IF(AND(Source[[#This Row],[Credit_Noncredit]]="Noncredit",Source[[#This Row],[FTEF]]&gt;0),Source[[#This Row],[NC XLST FTES]]*525/(437.5*Source[[#This Row],[FTEF]]),0)</f>
        <v>0</v>
      </c>
      <c r="AN5098">
        <f>IF(Source[[#This Row],[Credit_Noncredit]]="Credit",Source[[#This Row],[Census Enrollment]],Source[[#This Row],[Noncredit Avg. Attendance]])</f>
        <v>20</v>
      </c>
    </row>
    <row r="5099" spans="1:40" x14ac:dyDescent="0.25">
      <c r="A5099" t="s">
        <v>1914</v>
      </c>
      <c r="B5099" t="s">
        <v>886</v>
      </c>
      <c r="C5099" t="s">
        <v>627</v>
      </c>
      <c r="D5099" t="s">
        <v>1135</v>
      </c>
      <c r="E5099" s="4">
        <v>75050</v>
      </c>
      <c r="F5099" s="4" t="s">
        <v>1146</v>
      </c>
      <c r="G5099" s="4">
        <v>1</v>
      </c>
      <c r="H5099" t="str">
        <f>CONCATENATE(Source[[#This Row],[Subject]],TRIM(Source[[#This Row],[Course]]))</f>
        <v>FREN1</v>
      </c>
      <c r="I5099" t="str">
        <f>VLOOKUP(Source[[#This Row],[SubjCrse]],'Courses and Categories'!$E$2:$G$1816,3,FALSE)</f>
        <v>Credit General Education</v>
      </c>
      <c r="J5099">
        <v>581</v>
      </c>
      <c r="K5099" t="s">
        <v>1147</v>
      </c>
      <c r="L5099" t="s">
        <v>87</v>
      </c>
      <c r="M5099" t="s">
        <v>903</v>
      </c>
      <c r="N5099" t="s">
        <v>105</v>
      </c>
      <c r="O5099">
        <v>1800</v>
      </c>
      <c r="P5099">
        <v>2015</v>
      </c>
      <c r="Q5099" t="s">
        <v>76</v>
      </c>
      <c r="R5099">
        <v>425</v>
      </c>
      <c r="S5099" t="s">
        <v>77</v>
      </c>
      <c r="T5099">
        <v>1</v>
      </c>
      <c r="U5099" s="1">
        <v>43694</v>
      </c>
      <c r="V5099" s="1">
        <v>43819</v>
      </c>
      <c r="W5099" t="s">
        <v>2495</v>
      </c>
      <c r="X5099" t="s">
        <v>1929</v>
      </c>
      <c r="Y5099">
        <v>13</v>
      </c>
      <c r="Z5099">
        <v>10</v>
      </c>
      <c r="AA5099">
        <v>35</v>
      </c>
      <c r="AB5099">
        <v>28.571400000000001</v>
      </c>
      <c r="AC5099" t="s">
        <v>2496</v>
      </c>
      <c r="AD5099">
        <f>IF(ISBLANK(Source[[#This Row],[CrosslistID]]),1,1/COUNTIFS(Source[CrosslistID],Source[[#This Row],[CrosslistID]],Source[TermDesc],Source[[#This Row],[TermDesc]]))</f>
        <v>0.5</v>
      </c>
      <c r="AE5099">
        <v>22</v>
      </c>
      <c r="AF5099">
        <v>35</v>
      </c>
      <c r="AG5099">
        <v>62.857100000000003</v>
      </c>
      <c r="AH5099">
        <v>62.857100000000003</v>
      </c>
      <c r="AI5099">
        <v>2.1669999999999998</v>
      </c>
      <c r="AJ5099">
        <v>2.1669999999999998</v>
      </c>
      <c r="AK5099">
        <v>0.33329999999999999</v>
      </c>
      <c r="AL50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099">
        <f>IF(AND(Source[[#This Row],[Credit_Noncredit]]="Noncredit",Source[[#This Row],[FTEF]]&gt;0),Source[[#This Row],[NC XLST FTES]]*525/(437.5*Source[[#This Row],[FTEF]]),0)</f>
        <v>0</v>
      </c>
      <c r="AN5099">
        <f>IF(Source[[#This Row],[Credit_Noncredit]]="Credit",Source[[#This Row],[Census Enrollment]],Source[[#This Row],[Noncredit Avg. Attendance]])</f>
        <v>13</v>
      </c>
    </row>
    <row r="5100" spans="1:40" x14ac:dyDescent="0.25">
      <c r="A5100" t="s">
        <v>1914</v>
      </c>
      <c r="B5100" t="s">
        <v>886</v>
      </c>
      <c r="C5100" t="s">
        <v>627</v>
      </c>
      <c r="D5100" t="s">
        <v>1135</v>
      </c>
      <c r="E5100" s="4">
        <v>78338</v>
      </c>
      <c r="F5100" s="4" t="s">
        <v>1146</v>
      </c>
      <c r="G5100" s="4">
        <v>1</v>
      </c>
      <c r="H5100" t="str">
        <f>CONCATENATE(Source[[#This Row],[Subject]],TRIM(Source[[#This Row],[Course]]))</f>
        <v>FREN1</v>
      </c>
      <c r="I5100" t="str">
        <f>VLOOKUP(Source[[#This Row],[SubjCrse]],'Courses and Categories'!$E$2:$G$1816,3,FALSE)</f>
        <v>Credit General Education</v>
      </c>
      <c r="J5100">
        <v>831</v>
      </c>
      <c r="K5100" t="s">
        <v>1147</v>
      </c>
      <c r="L5100" t="s">
        <v>39</v>
      </c>
      <c r="M5100" t="s">
        <v>897</v>
      </c>
      <c r="N5100" t="s">
        <v>59</v>
      </c>
      <c r="O5100">
        <v>1110</v>
      </c>
      <c r="P5100">
        <v>1225</v>
      </c>
      <c r="Q5100" t="s">
        <v>420</v>
      </c>
      <c r="R5100">
        <v>188</v>
      </c>
      <c r="S5100" t="s">
        <v>134</v>
      </c>
      <c r="T5100">
        <v>1</v>
      </c>
      <c r="U5100" s="1">
        <v>43694</v>
      </c>
      <c r="V5100" s="1">
        <v>43819</v>
      </c>
      <c r="W5100" t="s">
        <v>2495</v>
      </c>
      <c r="X5100" t="s">
        <v>899</v>
      </c>
      <c r="Y5100">
        <v>13</v>
      </c>
      <c r="Z5100">
        <v>11</v>
      </c>
      <c r="AA5100">
        <v>35</v>
      </c>
      <c r="AB5100">
        <v>31.428599999999999</v>
      </c>
      <c r="AD5100">
        <f>IF(ISBLANK(Source[[#This Row],[CrosslistID]]),1,1/COUNTIFS(Source[CrosslistID],Source[[#This Row],[CrosslistID]],Source[TermDesc],Source[[#This Row],[TermDesc]]))</f>
        <v>1</v>
      </c>
      <c r="AG5100">
        <v>0</v>
      </c>
      <c r="AH5100">
        <v>31.428599999999999</v>
      </c>
      <c r="AI5100">
        <v>2.1669999999999998</v>
      </c>
      <c r="AJ5100">
        <v>2.1669999999999998</v>
      </c>
      <c r="AK5100">
        <v>0.33329999999999999</v>
      </c>
      <c r="AL51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00">
        <f>IF(AND(Source[[#This Row],[Credit_Noncredit]]="Noncredit",Source[[#This Row],[FTEF]]&gt;0),Source[[#This Row],[NC XLST FTES]]*525/(437.5*Source[[#This Row],[FTEF]]),0)</f>
        <v>0</v>
      </c>
      <c r="AN5100">
        <f>IF(Source[[#This Row],[Credit_Noncredit]]="Credit",Source[[#This Row],[Census Enrollment]],Source[[#This Row],[Noncredit Avg. Attendance]])</f>
        <v>13</v>
      </c>
    </row>
    <row r="5101" spans="1:40" x14ac:dyDescent="0.25">
      <c r="A5101" t="s">
        <v>1914</v>
      </c>
      <c r="B5101" t="s">
        <v>886</v>
      </c>
      <c r="C5101" t="s">
        <v>627</v>
      </c>
      <c r="D5101" t="s">
        <v>1135</v>
      </c>
      <c r="E5101" s="4">
        <v>70940</v>
      </c>
      <c r="F5101" s="4" t="s">
        <v>1146</v>
      </c>
      <c r="G5101" s="4" t="s">
        <v>1072</v>
      </c>
      <c r="H5101" t="str">
        <f>CONCATENATE(Source[[#This Row],[Subject]],TRIM(Source[[#This Row],[Course]]))</f>
        <v>FREN1A</v>
      </c>
      <c r="I5101" t="str">
        <f>VLOOKUP(Source[[#This Row],[SubjCrse]],'Courses and Categories'!$E$2:$G$1816,3,FALSE)</f>
        <v>Credit General Education</v>
      </c>
      <c r="J5101">
        <v>1</v>
      </c>
      <c r="K5101" t="s">
        <v>1147</v>
      </c>
      <c r="L5101" t="s">
        <v>39</v>
      </c>
      <c r="M5101" t="s">
        <v>903</v>
      </c>
      <c r="N5101" t="s">
        <v>105</v>
      </c>
      <c r="O5101">
        <v>940</v>
      </c>
      <c r="P5101">
        <v>1055</v>
      </c>
      <c r="Q5101" t="s">
        <v>233</v>
      </c>
      <c r="R5101">
        <v>315</v>
      </c>
      <c r="S5101" t="s">
        <v>134</v>
      </c>
      <c r="T5101">
        <v>1</v>
      </c>
      <c r="U5101" s="1">
        <v>43694</v>
      </c>
      <c r="V5101" s="1">
        <v>43819</v>
      </c>
      <c r="W5101" t="s">
        <v>1148</v>
      </c>
      <c r="X5101" t="s">
        <v>1929</v>
      </c>
      <c r="Y5101">
        <v>19</v>
      </c>
      <c r="Z5101">
        <v>17</v>
      </c>
      <c r="AA5101">
        <v>35</v>
      </c>
      <c r="AB5101">
        <v>48.571399999999997</v>
      </c>
      <c r="AD5101">
        <f>IF(ISBLANK(Source[[#This Row],[CrosslistID]]),1,1/COUNTIFS(Source[CrosslistID],Source[[#This Row],[CrosslistID]],Source[TermDesc],Source[[#This Row],[TermDesc]]))</f>
        <v>1</v>
      </c>
      <c r="AG5101">
        <v>0</v>
      </c>
      <c r="AH5101">
        <v>48.571399999999997</v>
      </c>
      <c r="AI5101">
        <v>1.8</v>
      </c>
      <c r="AJ5101">
        <v>1.9</v>
      </c>
      <c r="AK5101">
        <v>0.2</v>
      </c>
      <c r="AL51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01">
        <f>IF(AND(Source[[#This Row],[Credit_Noncredit]]="Noncredit",Source[[#This Row],[FTEF]]&gt;0),Source[[#This Row],[NC XLST FTES]]*525/(437.5*Source[[#This Row],[FTEF]]),0)</f>
        <v>0</v>
      </c>
      <c r="AN5101">
        <f>IF(Source[[#This Row],[Credit_Noncredit]]="Credit",Source[[#This Row],[Census Enrollment]],Source[[#This Row],[Noncredit Avg. Attendance]])</f>
        <v>19</v>
      </c>
    </row>
    <row r="5102" spans="1:40" x14ac:dyDescent="0.25">
      <c r="A5102" t="s">
        <v>1914</v>
      </c>
      <c r="B5102" t="s">
        <v>886</v>
      </c>
      <c r="C5102" t="s">
        <v>627</v>
      </c>
      <c r="D5102" t="s">
        <v>1135</v>
      </c>
      <c r="E5102" s="4">
        <v>70943</v>
      </c>
      <c r="F5102" s="4" t="s">
        <v>1146</v>
      </c>
      <c r="G5102" s="4" t="s">
        <v>1072</v>
      </c>
      <c r="H5102" t="str">
        <f>CONCATENATE(Source[[#This Row],[Subject]],TRIM(Source[[#This Row],[Course]]))</f>
        <v>FREN1A</v>
      </c>
      <c r="I5102" t="str">
        <f>VLOOKUP(Source[[#This Row],[SubjCrse]],'Courses and Categories'!$E$2:$G$1816,3,FALSE)</f>
        <v>Credit General Education</v>
      </c>
      <c r="J5102">
        <v>551</v>
      </c>
      <c r="K5102" t="s">
        <v>1147</v>
      </c>
      <c r="L5102" t="s">
        <v>87</v>
      </c>
      <c r="M5102" t="s">
        <v>903</v>
      </c>
      <c r="N5102" t="s">
        <v>41</v>
      </c>
      <c r="O5102">
        <v>1800</v>
      </c>
      <c r="P5102">
        <v>2050</v>
      </c>
      <c r="Q5102" t="s">
        <v>76</v>
      </c>
      <c r="R5102">
        <v>425</v>
      </c>
      <c r="S5102" t="s">
        <v>77</v>
      </c>
      <c r="T5102">
        <v>1</v>
      </c>
      <c r="U5102" s="1">
        <v>43694</v>
      </c>
      <c r="V5102" s="1">
        <v>43819</v>
      </c>
      <c r="W5102" t="s">
        <v>1152</v>
      </c>
      <c r="X5102" t="s">
        <v>1929</v>
      </c>
      <c r="Y5102">
        <v>28</v>
      </c>
      <c r="Z5102">
        <v>26</v>
      </c>
      <c r="AA5102">
        <v>35</v>
      </c>
      <c r="AB5102">
        <v>74.285700000000006</v>
      </c>
      <c r="AD5102">
        <f>IF(ISBLANK(Source[[#This Row],[CrosslistID]]),1,1/COUNTIFS(Source[CrosslistID],Source[[#This Row],[CrosslistID]],Source[TermDesc],Source[[#This Row],[TermDesc]]))</f>
        <v>1</v>
      </c>
      <c r="AG5102">
        <v>0</v>
      </c>
      <c r="AH5102">
        <v>74.285700000000006</v>
      </c>
      <c r="AI5102">
        <v>2.6</v>
      </c>
      <c r="AJ5102">
        <v>2.8</v>
      </c>
      <c r="AK5102">
        <v>0.2</v>
      </c>
      <c r="AL51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02">
        <f>IF(AND(Source[[#This Row],[Credit_Noncredit]]="Noncredit",Source[[#This Row],[FTEF]]&gt;0),Source[[#This Row],[NC XLST FTES]]*525/(437.5*Source[[#This Row],[FTEF]]),0)</f>
        <v>0</v>
      </c>
      <c r="AN5102">
        <f>IF(Source[[#This Row],[Credit_Noncredit]]="Credit",Source[[#This Row],[Census Enrollment]],Source[[#This Row],[Noncredit Avg. Attendance]])</f>
        <v>28</v>
      </c>
    </row>
    <row r="5103" spans="1:40" x14ac:dyDescent="0.25">
      <c r="A5103" t="s">
        <v>1914</v>
      </c>
      <c r="B5103" t="s">
        <v>886</v>
      </c>
      <c r="C5103" t="s">
        <v>627</v>
      </c>
      <c r="D5103" t="s">
        <v>1135</v>
      </c>
      <c r="E5103" s="4">
        <v>75653</v>
      </c>
      <c r="F5103" s="4" t="s">
        <v>1146</v>
      </c>
      <c r="G5103" s="4" t="s">
        <v>1103</v>
      </c>
      <c r="H5103" t="str">
        <f>CONCATENATE(Source[[#This Row],[Subject]],TRIM(Source[[#This Row],[Course]]))</f>
        <v>FREN1B</v>
      </c>
      <c r="I5103" t="str">
        <f>VLOOKUP(Source[[#This Row],[SubjCrse]],'Courses and Categories'!$E$2:$G$1816,3,FALSE)</f>
        <v>Credit General Education</v>
      </c>
      <c r="J5103">
        <v>1</v>
      </c>
      <c r="K5103" t="s">
        <v>1147</v>
      </c>
      <c r="L5103" t="s">
        <v>39</v>
      </c>
      <c r="M5103" t="s">
        <v>903</v>
      </c>
      <c r="N5103" t="s">
        <v>105</v>
      </c>
      <c r="O5103">
        <v>1410</v>
      </c>
      <c r="P5103">
        <v>1625</v>
      </c>
      <c r="Q5103" t="s">
        <v>850</v>
      </c>
      <c r="R5103">
        <v>451</v>
      </c>
      <c r="S5103" t="s">
        <v>134</v>
      </c>
      <c r="T5103" t="s">
        <v>44</v>
      </c>
      <c r="U5103" s="1">
        <v>43745</v>
      </c>
      <c r="V5103" s="1">
        <v>43819</v>
      </c>
      <c r="W5103" t="s">
        <v>2495</v>
      </c>
      <c r="X5103" t="s">
        <v>905</v>
      </c>
      <c r="Y5103">
        <v>4</v>
      </c>
      <c r="Z5103">
        <v>4</v>
      </c>
      <c r="AA5103">
        <v>35</v>
      </c>
      <c r="AB5103">
        <v>11.428599999999999</v>
      </c>
      <c r="AC5103" t="s">
        <v>1158</v>
      </c>
      <c r="AD5103">
        <f>IF(ISBLANK(Source[[#This Row],[CrosslistID]]),1,1/COUNTIFS(Source[CrosslistID],Source[[#This Row],[CrosslistID]],Source[TermDesc],Source[[#This Row],[TermDesc]]))</f>
        <v>0.5</v>
      </c>
      <c r="AE5103">
        <v>22</v>
      </c>
      <c r="AF5103">
        <v>35</v>
      </c>
      <c r="AG5103">
        <v>62.857100000000003</v>
      </c>
      <c r="AH5103">
        <v>62.857100000000003</v>
      </c>
      <c r="AI5103">
        <v>0.4</v>
      </c>
      <c r="AJ5103">
        <v>0.4</v>
      </c>
      <c r="AK5103">
        <v>0</v>
      </c>
      <c r="AL51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03">
        <f>IF(AND(Source[[#This Row],[Credit_Noncredit]]="Noncredit",Source[[#This Row],[FTEF]]&gt;0),Source[[#This Row],[NC XLST FTES]]*525/(437.5*Source[[#This Row],[FTEF]]),0)</f>
        <v>0</v>
      </c>
      <c r="AN5103">
        <f>IF(Source[[#This Row],[Credit_Noncredit]]="Credit",Source[[#This Row],[Census Enrollment]],Source[[#This Row],[Noncredit Avg. Attendance]])</f>
        <v>4</v>
      </c>
    </row>
    <row r="5104" spans="1:40" x14ac:dyDescent="0.25">
      <c r="A5104" t="s">
        <v>1914</v>
      </c>
      <c r="B5104" t="s">
        <v>886</v>
      </c>
      <c r="C5104" t="s">
        <v>627</v>
      </c>
      <c r="D5104" t="s">
        <v>1135</v>
      </c>
      <c r="E5104" s="4">
        <v>78798</v>
      </c>
      <c r="F5104" s="4" t="s">
        <v>1146</v>
      </c>
      <c r="G5104" s="4" t="s">
        <v>1103</v>
      </c>
      <c r="H5104" t="str">
        <f>CONCATENATE(Source[[#This Row],[Subject]],TRIM(Source[[#This Row],[Course]]))</f>
        <v>FREN1B</v>
      </c>
      <c r="I5104" t="str">
        <f>VLOOKUP(Source[[#This Row],[SubjCrse]],'Courses and Categories'!$E$2:$G$1816,3,FALSE)</f>
        <v>Credit General Education</v>
      </c>
      <c r="J5104">
        <v>581</v>
      </c>
      <c r="K5104" t="s">
        <v>1147</v>
      </c>
      <c r="L5104" t="s">
        <v>87</v>
      </c>
      <c r="M5104" t="s">
        <v>903</v>
      </c>
      <c r="N5104" t="s">
        <v>105</v>
      </c>
      <c r="O5104">
        <v>1800</v>
      </c>
      <c r="P5104">
        <v>2015</v>
      </c>
      <c r="Q5104" t="s">
        <v>76</v>
      </c>
      <c r="R5104">
        <v>425</v>
      </c>
      <c r="S5104" t="s">
        <v>77</v>
      </c>
      <c r="T5104" t="s">
        <v>44</v>
      </c>
      <c r="U5104" s="1">
        <v>43745</v>
      </c>
      <c r="V5104" s="1">
        <v>43819</v>
      </c>
      <c r="W5104" t="s">
        <v>2495</v>
      </c>
      <c r="X5104" t="s">
        <v>905</v>
      </c>
      <c r="Y5104">
        <v>13</v>
      </c>
      <c r="Z5104">
        <v>12</v>
      </c>
      <c r="AA5104">
        <v>35</v>
      </c>
      <c r="AB5104">
        <v>34.285699999999999</v>
      </c>
      <c r="AC5104" t="s">
        <v>2496</v>
      </c>
      <c r="AD5104">
        <f>IF(ISBLANK(Source[[#This Row],[CrosslistID]]),1,1/COUNTIFS(Source[CrosslistID],Source[[#This Row],[CrosslistID]],Source[TermDesc],Source[[#This Row],[TermDesc]]))</f>
        <v>0.5</v>
      </c>
      <c r="AE5104">
        <v>22</v>
      </c>
      <c r="AF5104">
        <v>35</v>
      </c>
      <c r="AG5104">
        <v>62.857100000000003</v>
      </c>
      <c r="AH5104">
        <v>62.857100000000003</v>
      </c>
      <c r="AI5104">
        <v>1.3</v>
      </c>
      <c r="AJ5104">
        <v>1.3</v>
      </c>
      <c r="AK5104">
        <v>0</v>
      </c>
      <c r="AL51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04">
        <f>IF(AND(Source[[#This Row],[Credit_Noncredit]]="Noncredit",Source[[#This Row],[FTEF]]&gt;0),Source[[#This Row],[NC XLST FTES]]*525/(437.5*Source[[#This Row],[FTEF]]),0)</f>
        <v>0</v>
      </c>
      <c r="AN5104">
        <f>IF(Source[[#This Row],[Credit_Noncredit]]="Credit",Source[[#This Row],[Census Enrollment]],Source[[#This Row],[Noncredit Avg. Attendance]])</f>
        <v>13</v>
      </c>
    </row>
    <row r="5105" spans="1:40" x14ac:dyDescent="0.25">
      <c r="A5105" t="s">
        <v>1914</v>
      </c>
      <c r="B5105" t="s">
        <v>886</v>
      </c>
      <c r="C5105" t="s">
        <v>627</v>
      </c>
      <c r="D5105" t="s">
        <v>1135</v>
      </c>
      <c r="E5105" s="4">
        <v>70950</v>
      </c>
      <c r="F5105" s="4" t="s">
        <v>1146</v>
      </c>
      <c r="G5105" s="4">
        <v>2</v>
      </c>
      <c r="H5105" t="str">
        <f>CONCATENATE(Source[[#This Row],[Subject]],TRIM(Source[[#This Row],[Course]]))</f>
        <v>FREN2</v>
      </c>
      <c r="I5105" t="str">
        <f>VLOOKUP(Source[[#This Row],[SubjCrse]],'Courses and Categories'!$E$2:$G$1816,3,FALSE)</f>
        <v>Credit General Education</v>
      </c>
      <c r="J5105">
        <v>581</v>
      </c>
      <c r="K5105" t="s">
        <v>2497</v>
      </c>
      <c r="L5105" t="s">
        <v>87</v>
      </c>
      <c r="M5105" t="s">
        <v>903</v>
      </c>
      <c r="N5105" t="s">
        <v>105</v>
      </c>
      <c r="O5105">
        <v>1800</v>
      </c>
      <c r="P5105">
        <v>2015</v>
      </c>
      <c r="Q5105" t="s">
        <v>76</v>
      </c>
      <c r="R5105">
        <v>321</v>
      </c>
      <c r="S5105" t="s">
        <v>77</v>
      </c>
      <c r="T5105">
        <v>1</v>
      </c>
      <c r="U5105" s="1">
        <v>43694</v>
      </c>
      <c r="V5105" s="1">
        <v>43819</v>
      </c>
      <c r="W5105" t="s">
        <v>1152</v>
      </c>
      <c r="X5105" t="s">
        <v>1929</v>
      </c>
      <c r="Y5105">
        <v>25</v>
      </c>
      <c r="Z5105">
        <v>23</v>
      </c>
      <c r="AA5105">
        <v>35</v>
      </c>
      <c r="AB5105">
        <v>65.714299999999994</v>
      </c>
      <c r="AC5105" t="s">
        <v>2498</v>
      </c>
      <c r="AD5105">
        <f>IF(ISBLANK(Source[[#This Row],[CrosslistID]]),1,1/COUNTIFS(Source[CrosslistID],Source[[#This Row],[CrosslistID]],Source[TermDesc],Source[[#This Row],[TermDesc]]))</f>
        <v>0.33333333333333331</v>
      </c>
      <c r="AE5105">
        <v>27</v>
      </c>
      <c r="AF5105">
        <v>35</v>
      </c>
      <c r="AG5105">
        <v>77.142899999999997</v>
      </c>
      <c r="AH5105">
        <v>77.142899999999997</v>
      </c>
      <c r="AI5105">
        <v>4</v>
      </c>
      <c r="AJ5105">
        <v>4.1666999999999996</v>
      </c>
      <c r="AK5105">
        <v>0.33329999999999999</v>
      </c>
      <c r="AL51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05">
        <f>IF(AND(Source[[#This Row],[Credit_Noncredit]]="Noncredit",Source[[#This Row],[FTEF]]&gt;0),Source[[#This Row],[NC XLST FTES]]*525/(437.5*Source[[#This Row],[FTEF]]),0)</f>
        <v>0</v>
      </c>
      <c r="AN5105">
        <f>IF(Source[[#This Row],[Credit_Noncredit]]="Credit",Source[[#This Row],[Census Enrollment]],Source[[#This Row],[Noncredit Avg. Attendance]])</f>
        <v>25</v>
      </c>
    </row>
    <row r="5106" spans="1:40" x14ac:dyDescent="0.25">
      <c r="A5106" t="s">
        <v>1914</v>
      </c>
      <c r="B5106" t="s">
        <v>886</v>
      </c>
      <c r="C5106" t="s">
        <v>627</v>
      </c>
      <c r="D5106" t="s">
        <v>1135</v>
      </c>
      <c r="E5106" s="4">
        <v>78799</v>
      </c>
      <c r="F5106" s="4" t="s">
        <v>1146</v>
      </c>
      <c r="G5106" s="4">
        <v>2</v>
      </c>
      <c r="H5106" t="str">
        <f>CONCATENATE(Source[[#This Row],[Subject]],TRIM(Source[[#This Row],[Course]]))</f>
        <v>FREN2</v>
      </c>
      <c r="I5106" t="str">
        <f>VLOOKUP(Source[[#This Row],[SubjCrse]],'Courses and Categories'!$E$2:$G$1816,3,FALSE)</f>
        <v>Credit General Education</v>
      </c>
      <c r="J5106">
        <v>961</v>
      </c>
      <c r="K5106" t="s">
        <v>2497</v>
      </c>
      <c r="L5106" t="s">
        <v>39</v>
      </c>
      <c r="M5106" t="s">
        <v>897</v>
      </c>
      <c r="N5106" t="s">
        <v>59</v>
      </c>
      <c r="O5106">
        <v>1110</v>
      </c>
      <c r="P5106">
        <v>1225</v>
      </c>
      <c r="Q5106" t="s">
        <v>420</v>
      </c>
      <c r="R5106">
        <v>268</v>
      </c>
      <c r="S5106" t="s">
        <v>134</v>
      </c>
      <c r="T5106" t="s">
        <v>44</v>
      </c>
      <c r="U5106" s="1">
        <v>43711</v>
      </c>
      <c r="V5106" s="1">
        <v>43819</v>
      </c>
      <c r="W5106" t="s">
        <v>1149</v>
      </c>
      <c r="X5106" t="s">
        <v>899</v>
      </c>
      <c r="Y5106">
        <v>20</v>
      </c>
      <c r="Z5106">
        <v>18</v>
      </c>
      <c r="AA5106">
        <v>35</v>
      </c>
      <c r="AB5106">
        <v>51.428600000000003</v>
      </c>
      <c r="AD5106">
        <f>IF(ISBLANK(Source[[#This Row],[CrosslistID]]),1,1/COUNTIFS(Source[CrosslistID],Source[[#This Row],[CrosslistID]],Source[TermDesc],Source[[#This Row],[TermDesc]]))</f>
        <v>1</v>
      </c>
      <c r="AG5106">
        <v>0</v>
      </c>
      <c r="AH5106">
        <v>51.428600000000003</v>
      </c>
      <c r="AI5106">
        <v>3</v>
      </c>
      <c r="AJ5106">
        <v>3.3332999999999999</v>
      </c>
      <c r="AK5106">
        <v>0.33329999999999999</v>
      </c>
      <c r="AL51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06">
        <f>IF(AND(Source[[#This Row],[Credit_Noncredit]]="Noncredit",Source[[#This Row],[FTEF]]&gt;0),Source[[#This Row],[NC XLST FTES]]*525/(437.5*Source[[#This Row],[FTEF]]),0)</f>
        <v>0</v>
      </c>
      <c r="AN5106">
        <f>IF(Source[[#This Row],[Credit_Noncredit]]="Credit",Source[[#This Row],[Census Enrollment]],Source[[#This Row],[Noncredit Avg. Attendance]])</f>
        <v>20</v>
      </c>
    </row>
    <row r="5107" spans="1:40" x14ac:dyDescent="0.25">
      <c r="A5107" t="s">
        <v>1914</v>
      </c>
      <c r="B5107" t="s">
        <v>886</v>
      </c>
      <c r="C5107" t="s">
        <v>627</v>
      </c>
      <c r="D5107" t="s">
        <v>1135</v>
      </c>
      <c r="E5107" s="4">
        <v>70952</v>
      </c>
      <c r="F5107" s="4" t="s">
        <v>1146</v>
      </c>
      <c r="G5107" s="4" t="s">
        <v>1178</v>
      </c>
      <c r="H5107" t="str">
        <f>CONCATENATE(Source[[#This Row],[Subject]],TRIM(Source[[#This Row],[Course]]))</f>
        <v>FREN2A</v>
      </c>
      <c r="I5107" t="str">
        <f>VLOOKUP(Source[[#This Row],[SubjCrse]],'Courses and Categories'!$E$2:$G$1816,3,FALSE)</f>
        <v>Credit General Education</v>
      </c>
      <c r="J5107">
        <v>581</v>
      </c>
      <c r="K5107" t="s">
        <v>2499</v>
      </c>
      <c r="L5107" t="s">
        <v>87</v>
      </c>
      <c r="M5107" t="s">
        <v>903</v>
      </c>
      <c r="N5107" t="s">
        <v>105</v>
      </c>
      <c r="O5107">
        <v>1800</v>
      </c>
      <c r="P5107">
        <v>2015</v>
      </c>
      <c r="Q5107" t="s">
        <v>76</v>
      </c>
      <c r="R5107">
        <v>321</v>
      </c>
      <c r="S5107" t="s">
        <v>77</v>
      </c>
      <c r="T5107" t="s">
        <v>44</v>
      </c>
      <c r="U5107" s="1">
        <v>43696</v>
      </c>
      <c r="V5107" s="1">
        <v>43768</v>
      </c>
      <c r="W5107" t="s">
        <v>1152</v>
      </c>
      <c r="X5107" t="s">
        <v>905</v>
      </c>
      <c r="Y5107">
        <v>2</v>
      </c>
      <c r="Z5107">
        <v>1</v>
      </c>
      <c r="AA5107">
        <v>35</v>
      </c>
      <c r="AB5107">
        <v>2.8571</v>
      </c>
      <c r="AC5107" t="s">
        <v>2498</v>
      </c>
      <c r="AD5107">
        <f>IF(ISBLANK(Source[[#This Row],[CrosslistID]]),1,1/COUNTIFS(Source[CrosslistID],Source[[#This Row],[CrosslistID]],Source[TermDesc],Source[[#This Row],[TermDesc]]))</f>
        <v>0.33333333333333331</v>
      </c>
      <c r="AE5107">
        <v>27</v>
      </c>
      <c r="AF5107">
        <v>35</v>
      </c>
      <c r="AG5107">
        <v>77.142899999999997</v>
      </c>
      <c r="AH5107">
        <v>77.142899999999997</v>
      </c>
      <c r="AI5107">
        <v>0.2</v>
      </c>
      <c r="AJ5107">
        <v>0.2</v>
      </c>
      <c r="AK5107">
        <v>0</v>
      </c>
      <c r="AL51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07">
        <f>IF(AND(Source[[#This Row],[Credit_Noncredit]]="Noncredit",Source[[#This Row],[FTEF]]&gt;0),Source[[#This Row],[NC XLST FTES]]*525/(437.5*Source[[#This Row],[FTEF]]),0)</f>
        <v>0</v>
      </c>
      <c r="AN5107">
        <f>IF(Source[[#This Row],[Credit_Noncredit]]="Credit",Source[[#This Row],[Census Enrollment]],Source[[#This Row],[Noncredit Avg. Attendance]])</f>
        <v>2</v>
      </c>
    </row>
    <row r="5108" spans="1:40" x14ac:dyDescent="0.25">
      <c r="A5108" t="s">
        <v>1914</v>
      </c>
      <c r="B5108" t="s">
        <v>886</v>
      </c>
      <c r="C5108" t="s">
        <v>627</v>
      </c>
      <c r="D5108" t="s">
        <v>1135</v>
      </c>
      <c r="E5108" s="4">
        <v>70970</v>
      </c>
      <c r="F5108" s="4" t="s">
        <v>1146</v>
      </c>
      <c r="G5108" s="4" t="s">
        <v>2487</v>
      </c>
      <c r="H5108" t="str">
        <f>CONCATENATE(Source[[#This Row],[Subject]],TRIM(Source[[#This Row],[Course]]))</f>
        <v>FREN2B</v>
      </c>
      <c r="I5108" t="str">
        <f>VLOOKUP(Source[[#This Row],[SubjCrse]],'Courses and Categories'!$E$2:$G$1816,3,FALSE)</f>
        <v>Credit General Education</v>
      </c>
      <c r="J5108">
        <v>581</v>
      </c>
      <c r="K5108" t="s">
        <v>2499</v>
      </c>
      <c r="L5108" t="s">
        <v>87</v>
      </c>
      <c r="M5108" t="s">
        <v>903</v>
      </c>
      <c r="N5108" t="s">
        <v>105</v>
      </c>
      <c r="O5108">
        <v>1800</v>
      </c>
      <c r="P5108">
        <v>2015</v>
      </c>
      <c r="Q5108" t="s">
        <v>76</v>
      </c>
      <c r="R5108">
        <v>321</v>
      </c>
      <c r="S5108" t="s">
        <v>77</v>
      </c>
      <c r="T5108" t="s">
        <v>44</v>
      </c>
      <c r="U5108" s="1">
        <v>43745</v>
      </c>
      <c r="V5108" s="1">
        <v>43819</v>
      </c>
      <c r="W5108" t="s">
        <v>1152</v>
      </c>
      <c r="X5108" t="s">
        <v>905</v>
      </c>
      <c r="Y5108">
        <v>3</v>
      </c>
      <c r="Z5108">
        <v>3</v>
      </c>
      <c r="AA5108">
        <v>35</v>
      </c>
      <c r="AB5108">
        <v>8.5714000000000006</v>
      </c>
      <c r="AC5108" t="s">
        <v>2498</v>
      </c>
      <c r="AD5108">
        <f>IF(ISBLANK(Source[[#This Row],[CrosslistID]]),1,1/COUNTIFS(Source[CrosslistID],Source[[#This Row],[CrosslistID]],Source[TermDesc],Source[[#This Row],[TermDesc]]))</f>
        <v>0.33333333333333331</v>
      </c>
      <c r="AE5108">
        <v>27</v>
      </c>
      <c r="AF5108">
        <v>35</v>
      </c>
      <c r="AG5108">
        <v>77.142899999999997</v>
      </c>
      <c r="AH5108">
        <v>77.142899999999997</v>
      </c>
      <c r="AI5108">
        <v>0.2</v>
      </c>
      <c r="AJ5108">
        <v>0.3</v>
      </c>
      <c r="AK5108">
        <v>0</v>
      </c>
      <c r="AL51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08">
        <f>IF(AND(Source[[#This Row],[Credit_Noncredit]]="Noncredit",Source[[#This Row],[FTEF]]&gt;0),Source[[#This Row],[NC XLST FTES]]*525/(437.5*Source[[#This Row],[FTEF]]),0)</f>
        <v>0</v>
      </c>
      <c r="AN5108">
        <f>IF(Source[[#This Row],[Credit_Noncredit]]="Credit",Source[[#This Row],[Census Enrollment]],Source[[#This Row],[Noncredit Avg. Attendance]])</f>
        <v>3</v>
      </c>
    </row>
    <row r="5109" spans="1:40" x14ac:dyDescent="0.25">
      <c r="A5109" t="s">
        <v>1914</v>
      </c>
      <c r="B5109" t="s">
        <v>886</v>
      </c>
      <c r="C5109" t="s">
        <v>627</v>
      </c>
      <c r="D5109" t="s">
        <v>1135</v>
      </c>
      <c r="E5109" s="4">
        <v>78815</v>
      </c>
      <c r="F5109" s="4" t="s">
        <v>1146</v>
      </c>
      <c r="G5109" s="4">
        <v>3</v>
      </c>
      <c r="H5109" t="str">
        <f>CONCATENATE(Source[[#This Row],[Subject]],TRIM(Source[[#This Row],[Course]]))</f>
        <v>FREN3</v>
      </c>
      <c r="I5109" t="str">
        <f>VLOOKUP(Source[[#This Row],[SubjCrse]],'Courses and Categories'!$E$2:$G$1816,3,FALSE)</f>
        <v>Credit General Education</v>
      </c>
      <c r="J5109">
        <v>581</v>
      </c>
      <c r="K5109" t="s">
        <v>2500</v>
      </c>
      <c r="L5109" t="s">
        <v>87</v>
      </c>
      <c r="M5109" t="s">
        <v>903</v>
      </c>
      <c r="N5109" t="s">
        <v>59</v>
      </c>
      <c r="O5109">
        <v>1800</v>
      </c>
      <c r="P5109">
        <v>2015</v>
      </c>
      <c r="Q5109" t="s">
        <v>76</v>
      </c>
      <c r="R5109">
        <v>418</v>
      </c>
      <c r="S5109" t="s">
        <v>77</v>
      </c>
      <c r="T5109">
        <v>1</v>
      </c>
      <c r="U5109" s="1">
        <v>43694</v>
      </c>
      <c r="V5109" s="1">
        <v>43819</v>
      </c>
      <c r="W5109" t="s">
        <v>1148</v>
      </c>
      <c r="X5109" t="s">
        <v>1929</v>
      </c>
      <c r="Y5109">
        <v>10</v>
      </c>
      <c r="Z5109">
        <v>7</v>
      </c>
      <c r="AA5109">
        <v>35</v>
      </c>
      <c r="AB5109">
        <v>20</v>
      </c>
      <c r="AC5109" t="s">
        <v>1163</v>
      </c>
      <c r="AD5109">
        <f>IF(ISBLANK(Source[[#This Row],[CrosslistID]]),1,1/COUNTIFS(Source[CrosslistID],Source[[#This Row],[CrosslistID]],Source[TermDesc],Source[[#This Row],[TermDesc]]))</f>
        <v>0.33333333333333331</v>
      </c>
      <c r="AE5109">
        <v>13</v>
      </c>
      <c r="AF5109">
        <v>35</v>
      </c>
      <c r="AG5109">
        <v>37.142899999999997</v>
      </c>
      <c r="AH5109">
        <v>37.142899999999997</v>
      </c>
      <c r="AI5109">
        <v>1.667</v>
      </c>
      <c r="AJ5109">
        <v>1.667</v>
      </c>
      <c r="AK5109">
        <v>0.33329999999999999</v>
      </c>
      <c r="AL51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09">
        <f>IF(AND(Source[[#This Row],[Credit_Noncredit]]="Noncredit",Source[[#This Row],[FTEF]]&gt;0),Source[[#This Row],[NC XLST FTES]]*525/(437.5*Source[[#This Row],[FTEF]]),0)</f>
        <v>0</v>
      </c>
      <c r="AN5109">
        <f>IF(Source[[#This Row],[Credit_Noncredit]]="Credit",Source[[#This Row],[Census Enrollment]],Source[[#This Row],[Noncredit Avg. Attendance]])</f>
        <v>10</v>
      </c>
    </row>
    <row r="5110" spans="1:40" x14ac:dyDescent="0.25">
      <c r="A5110" t="s">
        <v>1914</v>
      </c>
      <c r="B5110" t="s">
        <v>886</v>
      </c>
      <c r="C5110" t="s">
        <v>627</v>
      </c>
      <c r="D5110" t="s">
        <v>1135</v>
      </c>
      <c r="E5110" s="4">
        <v>78800</v>
      </c>
      <c r="F5110" s="4" t="s">
        <v>1146</v>
      </c>
      <c r="G5110" s="4" t="s">
        <v>1181</v>
      </c>
      <c r="H5110" t="str">
        <f>CONCATENATE(Source[[#This Row],[Subject]],TRIM(Source[[#This Row],[Course]]))</f>
        <v>FREN3A</v>
      </c>
      <c r="I5110" t="str">
        <f>VLOOKUP(Source[[#This Row],[SubjCrse]],'Courses and Categories'!$E$2:$G$1816,3,FALSE)</f>
        <v>Credit General Education</v>
      </c>
      <c r="J5110">
        <v>1</v>
      </c>
      <c r="K5110" t="s">
        <v>2500</v>
      </c>
      <c r="L5110" t="s">
        <v>87</v>
      </c>
      <c r="M5110" t="s">
        <v>903</v>
      </c>
      <c r="N5110" t="s">
        <v>59</v>
      </c>
      <c r="O5110">
        <v>1800</v>
      </c>
      <c r="P5110">
        <v>2015</v>
      </c>
      <c r="Q5110" t="s">
        <v>76</v>
      </c>
      <c r="R5110">
        <v>418</v>
      </c>
      <c r="S5110" t="s">
        <v>77</v>
      </c>
      <c r="T5110" t="s">
        <v>44</v>
      </c>
      <c r="U5110" s="1">
        <v>43696</v>
      </c>
      <c r="V5110" s="1">
        <v>43769</v>
      </c>
      <c r="W5110" t="s">
        <v>1148</v>
      </c>
      <c r="X5110" t="s">
        <v>905</v>
      </c>
      <c r="Y5110">
        <v>8</v>
      </c>
      <c r="Z5110">
        <v>3</v>
      </c>
      <c r="AA5110">
        <v>35</v>
      </c>
      <c r="AB5110">
        <v>8.5714000000000006</v>
      </c>
      <c r="AC5110" t="s">
        <v>1163</v>
      </c>
      <c r="AD5110">
        <f>IF(ISBLANK(Source[[#This Row],[CrosslistID]]),1,1/COUNTIFS(Source[CrosslistID],Source[[#This Row],[CrosslistID]],Source[TermDesc],Source[[#This Row],[TermDesc]]))</f>
        <v>0.33333333333333331</v>
      </c>
      <c r="AE5110">
        <v>13</v>
      </c>
      <c r="AF5110">
        <v>35</v>
      </c>
      <c r="AG5110">
        <v>37.142899999999997</v>
      </c>
      <c r="AH5110">
        <v>37.142899999999997</v>
      </c>
      <c r="AI5110">
        <v>0.8</v>
      </c>
      <c r="AJ5110">
        <v>0.8</v>
      </c>
      <c r="AK5110">
        <v>0</v>
      </c>
      <c r="AL51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10">
        <f>IF(AND(Source[[#This Row],[Credit_Noncredit]]="Noncredit",Source[[#This Row],[FTEF]]&gt;0),Source[[#This Row],[NC XLST FTES]]*525/(437.5*Source[[#This Row],[FTEF]]),0)</f>
        <v>0</v>
      </c>
      <c r="AN5110">
        <f>IF(Source[[#This Row],[Credit_Noncredit]]="Credit",Source[[#This Row],[Census Enrollment]],Source[[#This Row],[Noncredit Avg. Attendance]])</f>
        <v>8</v>
      </c>
    </row>
    <row r="5111" spans="1:40" x14ac:dyDescent="0.25">
      <c r="A5111" t="s">
        <v>1914</v>
      </c>
      <c r="B5111" t="s">
        <v>886</v>
      </c>
      <c r="C5111" t="s">
        <v>627</v>
      </c>
      <c r="D5111" t="s">
        <v>1135</v>
      </c>
      <c r="E5111" s="4">
        <v>78801</v>
      </c>
      <c r="F5111" s="4" t="s">
        <v>1146</v>
      </c>
      <c r="G5111" s="4" t="s">
        <v>2501</v>
      </c>
      <c r="H5111" t="str">
        <f>CONCATENATE(Source[[#This Row],[Subject]],TRIM(Source[[#This Row],[Course]]))</f>
        <v>FREN3B</v>
      </c>
      <c r="I5111" t="str">
        <f>VLOOKUP(Source[[#This Row],[SubjCrse]],'Courses and Categories'!$E$2:$G$1816,3,FALSE)</f>
        <v>Credit General Education</v>
      </c>
      <c r="J5111">
        <v>1</v>
      </c>
      <c r="K5111" t="s">
        <v>2502</v>
      </c>
      <c r="L5111" t="s">
        <v>39</v>
      </c>
      <c r="M5111" t="s">
        <v>903</v>
      </c>
      <c r="N5111" t="s">
        <v>59</v>
      </c>
      <c r="O5111">
        <v>940</v>
      </c>
      <c r="P5111">
        <v>1055</v>
      </c>
      <c r="Q5111" t="s">
        <v>240</v>
      </c>
      <c r="R5111">
        <v>222</v>
      </c>
      <c r="S5111" t="s">
        <v>134</v>
      </c>
      <c r="T5111">
        <v>1</v>
      </c>
      <c r="U5111" s="1">
        <v>43694</v>
      </c>
      <c r="V5111" s="1">
        <v>43819</v>
      </c>
      <c r="W5111" t="s">
        <v>2495</v>
      </c>
      <c r="X5111" t="s">
        <v>1929</v>
      </c>
      <c r="Y5111">
        <v>13</v>
      </c>
      <c r="Z5111">
        <v>12</v>
      </c>
      <c r="AA5111">
        <v>35</v>
      </c>
      <c r="AB5111">
        <v>34.285699999999999</v>
      </c>
      <c r="AD5111">
        <f>IF(ISBLANK(Source[[#This Row],[CrosslistID]]),1,1/COUNTIFS(Source[CrosslistID],Source[[#This Row],[CrosslistID]],Source[TermDesc],Source[[#This Row],[TermDesc]]))</f>
        <v>1</v>
      </c>
      <c r="AG5111">
        <v>0</v>
      </c>
      <c r="AH5111">
        <v>34.285699999999999</v>
      </c>
      <c r="AI5111">
        <v>1.3</v>
      </c>
      <c r="AJ5111">
        <v>1.3</v>
      </c>
      <c r="AK5111">
        <v>0.2</v>
      </c>
      <c r="AL51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11">
        <f>IF(AND(Source[[#This Row],[Credit_Noncredit]]="Noncredit",Source[[#This Row],[FTEF]]&gt;0),Source[[#This Row],[NC XLST FTES]]*525/(437.5*Source[[#This Row],[FTEF]]),0)</f>
        <v>0</v>
      </c>
      <c r="AN5111">
        <f>IF(Source[[#This Row],[Credit_Noncredit]]="Credit",Source[[#This Row],[Census Enrollment]],Source[[#This Row],[Noncredit Avg. Attendance]])</f>
        <v>13</v>
      </c>
    </row>
    <row r="5112" spans="1:40" x14ac:dyDescent="0.25">
      <c r="A5112" t="s">
        <v>1914</v>
      </c>
      <c r="B5112" t="s">
        <v>886</v>
      </c>
      <c r="C5112" t="s">
        <v>627</v>
      </c>
      <c r="D5112" t="s">
        <v>1135</v>
      </c>
      <c r="E5112" s="4">
        <v>78802</v>
      </c>
      <c r="F5112" s="4" t="s">
        <v>1146</v>
      </c>
      <c r="G5112" s="4" t="s">
        <v>2501</v>
      </c>
      <c r="H5112" t="str">
        <f>CONCATENATE(Source[[#This Row],[Subject]],TRIM(Source[[#This Row],[Course]]))</f>
        <v>FREN3B</v>
      </c>
      <c r="I5112" t="str">
        <f>VLOOKUP(Source[[#This Row],[SubjCrse]],'Courses and Categories'!$E$2:$G$1816,3,FALSE)</f>
        <v>Credit General Education</v>
      </c>
      <c r="J5112">
        <v>2</v>
      </c>
      <c r="K5112" t="s">
        <v>2502</v>
      </c>
      <c r="L5112" t="s">
        <v>87</v>
      </c>
      <c r="M5112" t="s">
        <v>903</v>
      </c>
      <c r="N5112" t="s">
        <v>59</v>
      </c>
      <c r="O5112">
        <v>1800</v>
      </c>
      <c r="P5112">
        <v>2015</v>
      </c>
      <c r="Q5112" t="s">
        <v>76</v>
      </c>
      <c r="R5112">
        <v>418</v>
      </c>
      <c r="S5112" t="s">
        <v>77</v>
      </c>
      <c r="T5112" t="s">
        <v>44</v>
      </c>
      <c r="U5112" s="1">
        <v>43746</v>
      </c>
      <c r="V5112" s="1">
        <v>43819</v>
      </c>
      <c r="W5112" t="s">
        <v>1148</v>
      </c>
      <c r="X5112" t="s">
        <v>905</v>
      </c>
      <c r="Y5112">
        <v>4</v>
      </c>
      <c r="Z5112">
        <v>3</v>
      </c>
      <c r="AA5112">
        <v>35</v>
      </c>
      <c r="AB5112">
        <v>8.5714000000000006</v>
      </c>
      <c r="AC5112" t="s">
        <v>1163</v>
      </c>
      <c r="AD5112">
        <f>IF(ISBLANK(Source[[#This Row],[CrosslistID]]),1,1/COUNTIFS(Source[CrosslistID],Source[[#This Row],[CrosslistID]],Source[TermDesc],Source[[#This Row],[TermDesc]]))</f>
        <v>0.33333333333333331</v>
      </c>
      <c r="AE5112">
        <v>13</v>
      </c>
      <c r="AF5112">
        <v>35</v>
      </c>
      <c r="AG5112">
        <v>37.142899999999997</v>
      </c>
      <c r="AH5112">
        <v>37.142899999999997</v>
      </c>
      <c r="AI5112">
        <v>0.38100000000000001</v>
      </c>
      <c r="AJ5112">
        <v>0.38100000000000001</v>
      </c>
      <c r="AK5112">
        <v>0</v>
      </c>
      <c r="AL51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12">
        <f>IF(AND(Source[[#This Row],[Credit_Noncredit]]="Noncredit",Source[[#This Row],[FTEF]]&gt;0),Source[[#This Row],[NC XLST FTES]]*525/(437.5*Source[[#This Row],[FTEF]]),0)</f>
        <v>0</v>
      </c>
      <c r="AN5112">
        <f>IF(Source[[#This Row],[Credit_Noncredit]]="Credit",Source[[#This Row],[Census Enrollment]],Source[[#This Row],[Noncredit Avg. Attendance]])</f>
        <v>4</v>
      </c>
    </row>
    <row r="5113" spans="1:40" x14ac:dyDescent="0.25">
      <c r="A5113" t="s">
        <v>1914</v>
      </c>
      <c r="B5113" t="s">
        <v>886</v>
      </c>
      <c r="C5113" t="s">
        <v>627</v>
      </c>
      <c r="D5113" t="s">
        <v>1135</v>
      </c>
      <c r="E5113" s="4">
        <v>73665</v>
      </c>
      <c r="F5113" s="4" t="s">
        <v>1153</v>
      </c>
      <c r="G5113" s="4">
        <v>1</v>
      </c>
      <c r="H5113" t="str">
        <f>CONCATENATE(Source[[#This Row],[Subject]],TRIM(Source[[#This Row],[Course]]))</f>
        <v>GERM1</v>
      </c>
      <c r="I5113" t="str">
        <f>VLOOKUP(Source[[#This Row],[SubjCrse]],'Courses and Categories'!$E$2:$G$1816,3,FALSE)</f>
        <v>Credit General Education</v>
      </c>
      <c r="J5113">
        <v>581</v>
      </c>
      <c r="K5113" t="s">
        <v>2503</v>
      </c>
      <c r="L5113" t="s">
        <v>87</v>
      </c>
      <c r="M5113" t="s">
        <v>903</v>
      </c>
      <c r="N5113" t="s">
        <v>59</v>
      </c>
      <c r="O5113">
        <v>1800</v>
      </c>
      <c r="P5113">
        <v>2015</v>
      </c>
      <c r="Q5113" t="s">
        <v>76</v>
      </c>
      <c r="R5113">
        <v>322</v>
      </c>
      <c r="S5113" t="s">
        <v>77</v>
      </c>
      <c r="T5113">
        <v>1</v>
      </c>
      <c r="U5113" s="1">
        <v>43694</v>
      </c>
      <c r="V5113" s="1">
        <v>43819</v>
      </c>
      <c r="W5113" t="s">
        <v>2504</v>
      </c>
      <c r="X5113" t="s">
        <v>1929</v>
      </c>
      <c r="Y5113">
        <v>25</v>
      </c>
      <c r="Z5113">
        <v>16</v>
      </c>
      <c r="AA5113">
        <v>35</v>
      </c>
      <c r="AB5113">
        <v>45.714300000000001</v>
      </c>
      <c r="AC5113" t="s">
        <v>2505</v>
      </c>
      <c r="AD5113">
        <f>IF(ISBLANK(Source[[#This Row],[CrosslistID]]),1,1/COUNTIFS(Source[CrosslistID],Source[[#This Row],[CrosslistID]],Source[TermDesc],Source[[#This Row],[TermDesc]]))</f>
        <v>0.2</v>
      </c>
      <c r="AE5113">
        <v>24</v>
      </c>
      <c r="AF5113">
        <v>39</v>
      </c>
      <c r="AG5113">
        <v>61.538499999999999</v>
      </c>
      <c r="AH5113">
        <v>61.538499999999999</v>
      </c>
      <c r="AI5113">
        <v>4.1669999999999998</v>
      </c>
      <c r="AJ5113">
        <v>4.1669999999999998</v>
      </c>
      <c r="AK5113">
        <v>0.33329999999999999</v>
      </c>
      <c r="AL51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13">
        <f>IF(AND(Source[[#This Row],[Credit_Noncredit]]="Noncredit",Source[[#This Row],[FTEF]]&gt;0),Source[[#This Row],[NC XLST FTES]]*525/(437.5*Source[[#This Row],[FTEF]]),0)</f>
        <v>0</v>
      </c>
      <c r="AN5113">
        <f>IF(Source[[#This Row],[Credit_Noncredit]]="Credit",Source[[#This Row],[Census Enrollment]],Source[[#This Row],[Noncredit Avg. Attendance]])</f>
        <v>25</v>
      </c>
    </row>
    <row r="5114" spans="1:40" x14ac:dyDescent="0.25">
      <c r="A5114" t="s">
        <v>1914</v>
      </c>
      <c r="B5114" t="s">
        <v>886</v>
      </c>
      <c r="C5114" t="s">
        <v>627</v>
      </c>
      <c r="D5114" t="s">
        <v>1135</v>
      </c>
      <c r="E5114" s="4">
        <v>74116</v>
      </c>
      <c r="F5114" s="4" t="s">
        <v>1153</v>
      </c>
      <c r="G5114" s="4" t="s">
        <v>1072</v>
      </c>
      <c r="H5114" t="str">
        <f>CONCATENATE(Source[[#This Row],[Subject]],TRIM(Source[[#This Row],[Course]]))</f>
        <v>GERM1A</v>
      </c>
      <c r="I5114" t="str">
        <f>VLOOKUP(Source[[#This Row],[SubjCrse]],'Courses and Categories'!$E$2:$G$1816,3,FALSE)</f>
        <v>Credit General Education</v>
      </c>
      <c r="J5114">
        <v>581</v>
      </c>
      <c r="K5114" t="s">
        <v>1154</v>
      </c>
      <c r="L5114" t="s">
        <v>87</v>
      </c>
      <c r="M5114" t="s">
        <v>903</v>
      </c>
      <c r="N5114" t="s">
        <v>59</v>
      </c>
      <c r="O5114">
        <v>1800</v>
      </c>
      <c r="P5114">
        <v>2015</v>
      </c>
      <c r="Q5114" t="s">
        <v>76</v>
      </c>
      <c r="R5114">
        <v>322</v>
      </c>
      <c r="S5114" t="s">
        <v>77</v>
      </c>
      <c r="T5114" t="s">
        <v>44</v>
      </c>
      <c r="U5114" s="1">
        <v>43694</v>
      </c>
      <c r="V5114" s="1">
        <v>43769</v>
      </c>
      <c r="W5114" t="s">
        <v>2504</v>
      </c>
      <c r="X5114" t="s">
        <v>905</v>
      </c>
      <c r="Y5114">
        <v>3</v>
      </c>
      <c r="Z5114">
        <v>1</v>
      </c>
      <c r="AA5114">
        <v>35</v>
      </c>
      <c r="AB5114">
        <v>2.8571</v>
      </c>
      <c r="AC5114" t="s">
        <v>2505</v>
      </c>
      <c r="AD5114">
        <f>IF(ISBLANK(Source[[#This Row],[CrosslistID]]),1,1/COUNTIFS(Source[CrosslistID],Source[[#This Row],[CrosslistID]],Source[TermDesc],Source[[#This Row],[TermDesc]]))</f>
        <v>0.2</v>
      </c>
      <c r="AE5114">
        <v>24</v>
      </c>
      <c r="AF5114">
        <v>39</v>
      </c>
      <c r="AG5114">
        <v>61.538499999999999</v>
      </c>
      <c r="AH5114">
        <v>61.538499999999999</v>
      </c>
      <c r="AI5114">
        <v>0.3</v>
      </c>
      <c r="AJ5114">
        <v>0.3</v>
      </c>
      <c r="AK5114">
        <v>0</v>
      </c>
      <c r="AL51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14">
        <f>IF(AND(Source[[#This Row],[Credit_Noncredit]]="Noncredit",Source[[#This Row],[FTEF]]&gt;0),Source[[#This Row],[NC XLST FTES]]*525/(437.5*Source[[#This Row],[FTEF]]),0)</f>
        <v>0</v>
      </c>
      <c r="AN5114">
        <f>IF(Source[[#This Row],[Credit_Noncredit]]="Credit",Source[[#This Row],[Census Enrollment]],Source[[#This Row],[Noncredit Avg. Attendance]])</f>
        <v>3</v>
      </c>
    </row>
    <row r="5115" spans="1:40" x14ac:dyDescent="0.25">
      <c r="A5115" t="s">
        <v>1914</v>
      </c>
      <c r="B5115" t="s">
        <v>886</v>
      </c>
      <c r="C5115" t="s">
        <v>627</v>
      </c>
      <c r="D5115" t="s">
        <v>1135</v>
      </c>
      <c r="E5115" s="4">
        <v>74115</v>
      </c>
      <c r="F5115" s="4" t="s">
        <v>1153</v>
      </c>
      <c r="G5115" s="4" t="s">
        <v>1072</v>
      </c>
      <c r="H5115" t="str">
        <f>CONCATENATE(Source[[#This Row],[Subject]],TRIM(Source[[#This Row],[Course]]))</f>
        <v>GERM1A</v>
      </c>
      <c r="I5115" t="str">
        <f>VLOOKUP(Source[[#This Row],[SubjCrse]],'Courses and Categories'!$E$2:$G$1816,3,FALSE)</f>
        <v>Credit General Education</v>
      </c>
      <c r="J5115">
        <v>931</v>
      </c>
      <c r="K5115" t="s">
        <v>1154</v>
      </c>
      <c r="L5115" t="s">
        <v>87</v>
      </c>
      <c r="M5115" t="s">
        <v>897</v>
      </c>
      <c r="N5115" t="s">
        <v>42</v>
      </c>
      <c r="O5115" t="s">
        <v>42</v>
      </c>
      <c r="P5115" t="s">
        <v>42</v>
      </c>
      <c r="Q5115" t="s">
        <v>42</v>
      </c>
      <c r="S5115" t="s">
        <v>134</v>
      </c>
      <c r="T5115" t="s">
        <v>44</v>
      </c>
      <c r="U5115" s="1">
        <v>43711</v>
      </c>
      <c r="V5115" s="1">
        <v>43819</v>
      </c>
      <c r="W5115" t="s">
        <v>1155</v>
      </c>
      <c r="X5115" t="s">
        <v>899</v>
      </c>
      <c r="Y5115">
        <v>24</v>
      </c>
      <c r="Z5115">
        <v>21</v>
      </c>
      <c r="AA5115">
        <v>35</v>
      </c>
      <c r="AB5115">
        <v>60</v>
      </c>
      <c r="AD5115">
        <f>IF(ISBLANK(Source[[#This Row],[CrosslistID]]),1,1/COUNTIFS(Source[CrosslistID],Source[[#This Row],[CrosslistID]],Source[TermDesc],Source[[#This Row],[TermDesc]]))</f>
        <v>1</v>
      </c>
      <c r="AG5115">
        <v>0</v>
      </c>
      <c r="AH5115">
        <v>60</v>
      </c>
      <c r="AI5115">
        <v>2.2999999999999998</v>
      </c>
      <c r="AJ5115">
        <v>2.4</v>
      </c>
      <c r="AK5115">
        <v>0.2</v>
      </c>
      <c r="AL51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15">
        <f>IF(AND(Source[[#This Row],[Credit_Noncredit]]="Noncredit",Source[[#This Row],[FTEF]]&gt;0),Source[[#This Row],[NC XLST FTES]]*525/(437.5*Source[[#This Row],[FTEF]]),0)</f>
        <v>0</v>
      </c>
      <c r="AN5115">
        <f>IF(Source[[#This Row],[Credit_Noncredit]]="Credit",Source[[#This Row],[Census Enrollment]],Source[[#This Row],[Noncredit Avg. Attendance]])</f>
        <v>24</v>
      </c>
    </row>
    <row r="5116" spans="1:40" x14ac:dyDescent="0.25">
      <c r="A5116" t="s">
        <v>1914</v>
      </c>
      <c r="B5116" t="s">
        <v>886</v>
      </c>
      <c r="C5116" t="s">
        <v>627</v>
      </c>
      <c r="D5116" t="s">
        <v>1135</v>
      </c>
      <c r="E5116" s="4">
        <v>77959</v>
      </c>
      <c r="F5116" s="4" t="s">
        <v>1153</v>
      </c>
      <c r="G5116" s="4" t="s">
        <v>1072</v>
      </c>
      <c r="H5116" t="str">
        <f>CONCATENATE(Source[[#This Row],[Subject]],TRIM(Source[[#This Row],[Course]]))</f>
        <v>GERM1A</v>
      </c>
      <c r="I5116" t="str">
        <f>VLOOKUP(Source[[#This Row],[SubjCrse]],'Courses and Categories'!$E$2:$G$1816,3,FALSE)</f>
        <v>Credit General Education</v>
      </c>
      <c r="J5116">
        <v>932</v>
      </c>
      <c r="K5116" t="s">
        <v>1154</v>
      </c>
      <c r="L5116" t="s">
        <v>87</v>
      </c>
      <c r="M5116" t="s">
        <v>897</v>
      </c>
      <c r="N5116" t="s">
        <v>42</v>
      </c>
      <c r="O5116" t="s">
        <v>42</v>
      </c>
      <c r="P5116" t="s">
        <v>42</v>
      </c>
      <c r="Q5116" t="s">
        <v>42</v>
      </c>
      <c r="S5116" t="s">
        <v>134</v>
      </c>
      <c r="T5116" t="s">
        <v>44</v>
      </c>
      <c r="U5116" s="1">
        <v>43711</v>
      </c>
      <c r="V5116" s="1">
        <v>43819</v>
      </c>
      <c r="W5116" t="s">
        <v>1155</v>
      </c>
      <c r="X5116" t="s">
        <v>899</v>
      </c>
      <c r="Y5116">
        <v>29</v>
      </c>
      <c r="Z5116">
        <v>21</v>
      </c>
      <c r="AA5116">
        <v>35</v>
      </c>
      <c r="AB5116">
        <v>60</v>
      </c>
      <c r="AD5116">
        <f>IF(ISBLANK(Source[[#This Row],[CrosslistID]]),1,1/COUNTIFS(Source[CrosslistID],Source[[#This Row],[CrosslistID]],Source[TermDesc],Source[[#This Row],[TermDesc]]))</f>
        <v>1</v>
      </c>
      <c r="AG5116">
        <v>0</v>
      </c>
      <c r="AH5116">
        <v>60</v>
      </c>
      <c r="AI5116">
        <v>2.8</v>
      </c>
      <c r="AJ5116">
        <v>2.9</v>
      </c>
      <c r="AK5116">
        <v>0.2</v>
      </c>
      <c r="AL51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16">
        <f>IF(AND(Source[[#This Row],[Credit_Noncredit]]="Noncredit",Source[[#This Row],[FTEF]]&gt;0),Source[[#This Row],[NC XLST FTES]]*525/(437.5*Source[[#This Row],[FTEF]]),0)</f>
        <v>0</v>
      </c>
      <c r="AN5116">
        <f>IF(Source[[#This Row],[Credit_Noncredit]]="Credit",Source[[#This Row],[Census Enrollment]],Source[[#This Row],[Noncredit Avg. Attendance]])</f>
        <v>29</v>
      </c>
    </row>
    <row r="5117" spans="1:40" x14ac:dyDescent="0.25">
      <c r="A5117" t="s">
        <v>1914</v>
      </c>
      <c r="B5117" t="s">
        <v>886</v>
      </c>
      <c r="C5117" t="s">
        <v>627</v>
      </c>
      <c r="D5117" t="s">
        <v>1135</v>
      </c>
      <c r="E5117" s="4">
        <v>74522</v>
      </c>
      <c r="F5117" s="4" t="s">
        <v>1153</v>
      </c>
      <c r="G5117" s="4" t="s">
        <v>1103</v>
      </c>
      <c r="H5117" t="str">
        <f>CONCATENATE(Source[[#This Row],[Subject]],TRIM(Source[[#This Row],[Course]]))</f>
        <v>GERM1B</v>
      </c>
      <c r="I5117" t="str">
        <f>VLOOKUP(Source[[#This Row],[SubjCrse]],'Courses and Categories'!$E$2:$G$1816,3,FALSE)</f>
        <v>Credit General Education</v>
      </c>
      <c r="J5117">
        <v>581</v>
      </c>
      <c r="K5117" t="s">
        <v>2503</v>
      </c>
      <c r="L5117" t="s">
        <v>87</v>
      </c>
      <c r="M5117" t="s">
        <v>903</v>
      </c>
      <c r="N5117" t="s">
        <v>59</v>
      </c>
      <c r="O5117">
        <v>1800</v>
      </c>
      <c r="P5117">
        <v>2015</v>
      </c>
      <c r="Q5117" t="s">
        <v>76</v>
      </c>
      <c r="R5117">
        <v>322</v>
      </c>
      <c r="S5117" t="s">
        <v>77</v>
      </c>
      <c r="T5117" t="s">
        <v>44</v>
      </c>
      <c r="U5117" s="1">
        <v>43746</v>
      </c>
      <c r="V5117" s="1">
        <v>43819</v>
      </c>
      <c r="W5117" t="s">
        <v>2504</v>
      </c>
      <c r="X5117" t="s">
        <v>905</v>
      </c>
      <c r="Y5117">
        <v>4</v>
      </c>
      <c r="Z5117">
        <v>4</v>
      </c>
      <c r="AA5117">
        <v>35</v>
      </c>
      <c r="AB5117">
        <v>11.428599999999999</v>
      </c>
      <c r="AC5117" t="s">
        <v>2505</v>
      </c>
      <c r="AD5117">
        <f>IF(ISBLANK(Source[[#This Row],[CrosslistID]]),1,1/COUNTIFS(Source[CrosslistID],Source[[#This Row],[CrosslistID]],Source[TermDesc],Source[[#This Row],[TermDesc]]))</f>
        <v>0.2</v>
      </c>
      <c r="AE5117">
        <v>24</v>
      </c>
      <c r="AF5117">
        <v>39</v>
      </c>
      <c r="AG5117">
        <v>61.538499999999999</v>
      </c>
      <c r="AH5117">
        <v>61.538499999999999</v>
      </c>
      <c r="AI5117">
        <v>0.38100000000000001</v>
      </c>
      <c r="AJ5117">
        <v>0.38100000000000001</v>
      </c>
      <c r="AK5117">
        <v>0</v>
      </c>
      <c r="AL51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17">
        <f>IF(AND(Source[[#This Row],[Credit_Noncredit]]="Noncredit",Source[[#This Row],[FTEF]]&gt;0),Source[[#This Row],[NC XLST FTES]]*525/(437.5*Source[[#This Row],[FTEF]]),0)</f>
        <v>0</v>
      </c>
      <c r="AN5117">
        <f>IF(Source[[#This Row],[Credit_Noncredit]]="Credit",Source[[#This Row],[Census Enrollment]],Source[[#This Row],[Noncredit Avg. Attendance]])</f>
        <v>4</v>
      </c>
    </row>
    <row r="5118" spans="1:40" x14ac:dyDescent="0.25">
      <c r="A5118" t="s">
        <v>1914</v>
      </c>
      <c r="B5118" t="s">
        <v>886</v>
      </c>
      <c r="C5118" t="s">
        <v>627</v>
      </c>
      <c r="D5118" t="s">
        <v>1135</v>
      </c>
      <c r="E5118" s="4">
        <v>78346</v>
      </c>
      <c r="F5118" s="4" t="s">
        <v>1153</v>
      </c>
      <c r="G5118" s="4" t="s">
        <v>1103</v>
      </c>
      <c r="H5118" t="str">
        <f>CONCATENATE(Source[[#This Row],[Subject]],TRIM(Source[[#This Row],[Course]]))</f>
        <v>GERM1B</v>
      </c>
      <c r="I5118" t="str">
        <f>VLOOKUP(Source[[#This Row],[SubjCrse]],'Courses and Categories'!$E$2:$G$1816,3,FALSE)</f>
        <v>Credit General Education</v>
      </c>
      <c r="J5118">
        <v>931</v>
      </c>
      <c r="K5118" t="s">
        <v>2503</v>
      </c>
      <c r="L5118" t="s">
        <v>39</v>
      </c>
      <c r="M5118" t="s">
        <v>897</v>
      </c>
      <c r="N5118" t="s">
        <v>42</v>
      </c>
      <c r="O5118" t="s">
        <v>42</v>
      </c>
      <c r="P5118" t="s">
        <v>42</v>
      </c>
      <c r="Q5118" t="s">
        <v>42</v>
      </c>
      <c r="S5118" t="s">
        <v>134</v>
      </c>
      <c r="T5118" t="s">
        <v>44</v>
      </c>
      <c r="U5118" s="1">
        <v>43711</v>
      </c>
      <c r="V5118" s="1">
        <v>43819</v>
      </c>
      <c r="W5118" t="s">
        <v>1155</v>
      </c>
      <c r="X5118" t="s">
        <v>899</v>
      </c>
      <c r="Y5118">
        <v>25</v>
      </c>
      <c r="Z5118">
        <v>18</v>
      </c>
      <c r="AA5118">
        <v>35</v>
      </c>
      <c r="AB5118">
        <v>51.428600000000003</v>
      </c>
      <c r="AD5118">
        <f>IF(ISBLANK(Source[[#This Row],[CrosslistID]]),1,1/COUNTIFS(Source[CrosslistID],Source[[#This Row],[CrosslistID]],Source[TermDesc],Source[[#This Row],[TermDesc]]))</f>
        <v>1</v>
      </c>
      <c r="AG5118">
        <v>0</v>
      </c>
      <c r="AH5118">
        <v>51.428600000000003</v>
      </c>
      <c r="AI5118">
        <v>2.5</v>
      </c>
      <c r="AJ5118">
        <v>2.5</v>
      </c>
      <c r="AK5118">
        <v>0.2</v>
      </c>
      <c r="AL51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18">
        <f>IF(AND(Source[[#This Row],[Credit_Noncredit]]="Noncredit",Source[[#This Row],[FTEF]]&gt;0),Source[[#This Row],[NC XLST FTES]]*525/(437.5*Source[[#This Row],[FTEF]]),0)</f>
        <v>0</v>
      </c>
      <c r="AN5118">
        <f>IF(Source[[#This Row],[Credit_Noncredit]]="Credit",Source[[#This Row],[Census Enrollment]],Source[[#This Row],[Noncredit Avg. Attendance]])</f>
        <v>25</v>
      </c>
    </row>
    <row r="5119" spans="1:40" x14ac:dyDescent="0.25">
      <c r="A5119" t="s">
        <v>1914</v>
      </c>
      <c r="B5119" t="s">
        <v>886</v>
      </c>
      <c r="C5119" t="s">
        <v>627</v>
      </c>
      <c r="D5119" t="s">
        <v>1135</v>
      </c>
      <c r="E5119" s="4">
        <v>78347</v>
      </c>
      <c r="F5119" s="4" t="s">
        <v>1153</v>
      </c>
      <c r="G5119" s="4">
        <v>2</v>
      </c>
      <c r="H5119" t="str">
        <f>CONCATENATE(Source[[#This Row],[Subject]],TRIM(Source[[#This Row],[Course]]))</f>
        <v>GERM2</v>
      </c>
      <c r="I5119" t="str">
        <f>VLOOKUP(Source[[#This Row],[SubjCrse]],'Courses and Categories'!$E$2:$G$1816,3,FALSE)</f>
        <v>Credit General Education</v>
      </c>
      <c r="J5119">
        <v>581</v>
      </c>
      <c r="K5119" t="s">
        <v>2506</v>
      </c>
      <c r="L5119" t="s">
        <v>87</v>
      </c>
      <c r="M5119" t="s">
        <v>903</v>
      </c>
      <c r="N5119" t="s">
        <v>95</v>
      </c>
      <c r="O5119" t="s">
        <v>949</v>
      </c>
      <c r="P5119" t="s">
        <v>2507</v>
      </c>
      <c r="Q5119" t="s">
        <v>98</v>
      </c>
      <c r="R5119" t="s">
        <v>479</v>
      </c>
      <c r="S5119" t="s">
        <v>77</v>
      </c>
      <c r="T5119">
        <v>1</v>
      </c>
      <c r="U5119" s="1">
        <v>43694</v>
      </c>
      <c r="V5119" s="1">
        <v>43819</v>
      </c>
      <c r="W5119" t="s">
        <v>2508</v>
      </c>
      <c r="X5119" t="s">
        <v>1929</v>
      </c>
      <c r="Y5119">
        <v>8</v>
      </c>
      <c r="Z5119">
        <v>9</v>
      </c>
      <c r="AA5119">
        <v>35</v>
      </c>
      <c r="AB5119">
        <v>25.714300000000001</v>
      </c>
      <c r="AC5119" t="s">
        <v>2509</v>
      </c>
      <c r="AD5119">
        <f>IF(ISBLANK(Source[[#This Row],[CrosslistID]]),1,1/COUNTIFS(Source[CrosslistID],Source[[#This Row],[CrosslistID]],Source[TermDesc],Source[[#This Row],[TermDesc]]))</f>
        <v>0.2</v>
      </c>
      <c r="AE5119">
        <v>16</v>
      </c>
      <c r="AF5119">
        <v>59</v>
      </c>
      <c r="AG5119">
        <v>27.118600000000001</v>
      </c>
      <c r="AH5119">
        <v>27.118600000000001</v>
      </c>
      <c r="AI5119">
        <v>1.333</v>
      </c>
      <c r="AJ5119">
        <v>1.333</v>
      </c>
      <c r="AK5119">
        <v>0.3367</v>
      </c>
      <c r="AL51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19">
        <f>IF(AND(Source[[#This Row],[Credit_Noncredit]]="Noncredit",Source[[#This Row],[FTEF]]&gt;0),Source[[#This Row],[NC XLST FTES]]*525/(437.5*Source[[#This Row],[FTEF]]),0)</f>
        <v>0</v>
      </c>
      <c r="AN5119">
        <f>IF(Source[[#This Row],[Credit_Noncredit]]="Credit",Source[[#This Row],[Census Enrollment]],Source[[#This Row],[Noncredit Avg. Attendance]])</f>
        <v>8</v>
      </c>
    </row>
    <row r="5120" spans="1:40" x14ac:dyDescent="0.25">
      <c r="A5120" t="s">
        <v>1914</v>
      </c>
      <c r="B5120" t="s">
        <v>886</v>
      </c>
      <c r="C5120" t="s">
        <v>627</v>
      </c>
      <c r="D5120" t="s">
        <v>1135</v>
      </c>
      <c r="E5120" s="4">
        <v>71822</v>
      </c>
      <c r="F5120" s="4" t="s">
        <v>1153</v>
      </c>
      <c r="G5120" s="4" t="s">
        <v>1178</v>
      </c>
      <c r="H5120" t="str">
        <f>CONCATENATE(Source[[#This Row],[Subject]],TRIM(Source[[#This Row],[Course]]))</f>
        <v>GERM2A</v>
      </c>
      <c r="I5120" t="str">
        <f>VLOOKUP(Source[[#This Row],[SubjCrse]],'Courses and Categories'!$E$2:$G$1816,3,FALSE)</f>
        <v>Credit General Education</v>
      </c>
      <c r="J5120">
        <v>581</v>
      </c>
      <c r="K5120" t="s">
        <v>2506</v>
      </c>
      <c r="L5120" t="s">
        <v>87</v>
      </c>
      <c r="M5120" t="s">
        <v>903</v>
      </c>
      <c r="N5120" t="s">
        <v>95</v>
      </c>
      <c r="O5120" t="s">
        <v>949</v>
      </c>
      <c r="P5120" t="s">
        <v>2507</v>
      </c>
      <c r="Q5120" t="s">
        <v>98</v>
      </c>
      <c r="R5120" t="s">
        <v>479</v>
      </c>
      <c r="S5120" t="s">
        <v>77</v>
      </c>
      <c r="T5120" t="s">
        <v>44</v>
      </c>
      <c r="U5120" s="1">
        <v>43694</v>
      </c>
      <c r="V5120" s="1">
        <v>43768</v>
      </c>
      <c r="W5120" t="s">
        <v>2508</v>
      </c>
      <c r="X5120" t="s">
        <v>905</v>
      </c>
      <c r="Y5120">
        <v>0</v>
      </c>
      <c r="Z5120">
        <v>0</v>
      </c>
      <c r="AA5120">
        <v>35</v>
      </c>
      <c r="AB5120">
        <v>0</v>
      </c>
      <c r="AC5120" t="s">
        <v>2509</v>
      </c>
      <c r="AD5120">
        <f>IF(ISBLANK(Source[[#This Row],[CrosslistID]]),1,1/COUNTIFS(Source[CrosslistID],Source[[#This Row],[CrosslistID]],Source[TermDesc],Source[[#This Row],[TermDesc]]))</f>
        <v>0.2</v>
      </c>
      <c r="AE5120">
        <v>16</v>
      </c>
      <c r="AF5120">
        <v>59</v>
      </c>
      <c r="AG5120">
        <v>27.118600000000001</v>
      </c>
      <c r="AH5120">
        <v>27.118600000000001</v>
      </c>
      <c r="AI5120">
        <v>0</v>
      </c>
      <c r="AJ5120">
        <v>0</v>
      </c>
      <c r="AK5120">
        <v>0</v>
      </c>
      <c r="AL51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20">
        <f>IF(AND(Source[[#This Row],[Credit_Noncredit]]="Noncredit",Source[[#This Row],[FTEF]]&gt;0),Source[[#This Row],[NC XLST FTES]]*525/(437.5*Source[[#This Row],[FTEF]]),0)</f>
        <v>0</v>
      </c>
      <c r="AN5120">
        <f>IF(Source[[#This Row],[Credit_Noncredit]]="Credit",Source[[#This Row],[Census Enrollment]],Source[[#This Row],[Noncredit Avg. Attendance]])</f>
        <v>0</v>
      </c>
    </row>
    <row r="5121" spans="1:40" x14ac:dyDescent="0.25">
      <c r="A5121" t="s">
        <v>1914</v>
      </c>
      <c r="B5121" t="s">
        <v>886</v>
      </c>
      <c r="C5121" t="s">
        <v>627</v>
      </c>
      <c r="D5121" t="s">
        <v>1135</v>
      </c>
      <c r="E5121" s="4">
        <v>78348</v>
      </c>
      <c r="F5121" s="4" t="s">
        <v>1153</v>
      </c>
      <c r="G5121" s="4" t="s">
        <v>2487</v>
      </c>
      <c r="H5121" t="str">
        <f>CONCATENATE(Source[[#This Row],[Subject]],TRIM(Source[[#This Row],[Course]]))</f>
        <v>GERM2B</v>
      </c>
      <c r="I5121" t="str">
        <f>VLOOKUP(Source[[#This Row],[SubjCrse]],'Courses and Categories'!$E$2:$G$1816,3,FALSE)</f>
        <v>Credit General Education</v>
      </c>
      <c r="J5121">
        <v>581</v>
      </c>
      <c r="K5121" t="s">
        <v>2506</v>
      </c>
      <c r="L5121" t="s">
        <v>87</v>
      </c>
      <c r="M5121" t="s">
        <v>903</v>
      </c>
      <c r="N5121" t="s">
        <v>95</v>
      </c>
      <c r="O5121" t="s">
        <v>949</v>
      </c>
      <c r="P5121" t="s">
        <v>2507</v>
      </c>
      <c r="Q5121" t="s">
        <v>98</v>
      </c>
      <c r="R5121" t="s">
        <v>479</v>
      </c>
      <c r="S5121" t="s">
        <v>77</v>
      </c>
      <c r="T5121" t="s">
        <v>44</v>
      </c>
      <c r="U5121" s="1">
        <v>43745</v>
      </c>
      <c r="V5121" s="1">
        <v>43819</v>
      </c>
      <c r="W5121" t="s">
        <v>2508</v>
      </c>
      <c r="X5121" t="s">
        <v>905</v>
      </c>
      <c r="Y5121">
        <v>0</v>
      </c>
      <c r="Z5121">
        <v>0</v>
      </c>
      <c r="AA5121">
        <v>35</v>
      </c>
      <c r="AB5121">
        <v>0</v>
      </c>
      <c r="AC5121" t="s">
        <v>2509</v>
      </c>
      <c r="AD5121">
        <f>IF(ISBLANK(Source[[#This Row],[CrosslistID]]),1,1/COUNTIFS(Source[CrosslistID],Source[[#This Row],[CrosslistID]],Source[TermDesc],Source[[#This Row],[TermDesc]]))</f>
        <v>0.2</v>
      </c>
      <c r="AE5121">
        <v>16</v>
      </c>
      <c r="AF5121">
        <v>59</v>
      </c>
      <c r="AG5121">
        <v>27.118600000000001</v>
      </c>
      <c r="AH5121">
        <v>27.118600000000001</v>
      </c>
      <c r="AI5121">
        <v>0</v>
      </c>
      <c r="AJ5121">
        <v>0</v>
      </c>
      <c r="AK5121">
        <v>0</v>
      </c>
      <c r="AL51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21">
        <f>IF(AND(Source[[#This Row],[Credit_Noncredit]]="Noncredit",Source[[#This Row],[FTEF]]&gt;0),Source[[#This Row],[NC XLST FTES]]*525/(437.5*Source[[#This Row],[FTEF]]),0)</f>
        <v>0</v>
      </c>
      <c r="AN5121">
        <f>IF(Source[[#This Row],[Credit_Noncredit]]="Credit",Source[[#This Row],[Census Enrollment]],Source[[#This Row],[Noncredit Avg. Attendance]])</f>
        <v>0</v>
      </c>
    </row>
    <row r="5122" spans="1:40" x14ac:dyDescent="0.25">
      <c r="A5122" t="s">
        <v>1914</v>
      </c>
      <c r="B5122" t="s">
        <v>886</v>
      </c>
      <c r="C5122" t="s">
        <v>627</v>
      </c>
      <c r="D5122" t="s">
        <v>1135</v>
      </c>
      <c r="E5122" s="4">
        <v>78349</v>
      </c>
      <c r="F5122" s="4" t="s">
        <v>1153</v>
      </c>
      <c r="G5122" s="4" t="s">
        <v>1150</v>
      </c>
      <c r="H5122" t="str">
        <f>CONCATENATE(Source[[#This Row],[Subject]],TRIM(Source[[#This Row],[Course]]))</f>
        <v>GERM10A</v>
      </c>
      <c r="I5122" t="str">
        <f>VLOOKUP(Source[[#This Row],[SubjCrse]],'Courses and Categories'!$E$2:$G$1816,3,FALSE)</f>
        <v>Credit General Education</v>
      </c>
      <c r="J5122">
        <v>581</v>
      </c>
      <c r="K5122" t="s">
        <v>2510</v>
      </c>
      <c r="L5122" t="s">
        <v>87</v>
      </c>
      <c r="M5122" t="s">
        <v>903</v>
      </c>
      <c r="N5122" t="s">
        <v>59</v>
      </c>
      <c r="O5122">
        <v>1800</v>
      </c>
      <c r="P5122">
        <v>2015</v>
      </c>
      <c r="Q5122" t="s">
        <v>76</v>
      </c>
      <c r="R5122">
        <v>322</v>
      </c>
      <c r="S5122" t="s">
        <v>77</v>
      </c>
      <c r="T5122" t="s">
        <v>44</v>
      </c>
      <c r="U5122" s="1">
        <v>43694</v>
      </c>
      <c r="V5122" s="1">
        <v>43769</v>
      </c>
      <c r="W5122" t="s">
        <v>2504</v>
      </c>
      <c r="X5122" t="s">
        <v>905</v>
      </c>
      <c r="Y5122">
        <v>2</v>
      </c>
      <c r="Z5122">
        <v>0</v>
      </c>
      <c r="AA5122">
        <v>35</v>
      </c>
      <c r="AB5122">
        <v>0</v>
      </c>
      <c r="AC5122" t="s">
        <v>2505</v>
      </c>
      <c r="AD5122">
        <f>IF(ISBLANK(Source[[#This Row],[CrosslistID]]),1,1/COUNTIFS(Source[CrosslistID],Source[[#This Row],[CrosslistID]],Source[TermDesc],Source[[#This Row],[TermDesc]]))</f>
        <v>0.2</v>
      </c>
      <c r="AE5122">
        <v>24</v>
      </c>
      <c r="AF5122">
        <v>39</v>
      </c>
      <c r="AG5122">
        <v>61.538499999999999</v>
      </c>
      <c r="AH5122">
        <v>61.538499999999999</v>
      </c>
      <c r="AI5122">
        <v>0.2</v>
      </c>
      <c r="AJ5122">
        <v>0.2</v>
      </c>
      <c r="AK5122">
        <v>0</v>
      </c>
      <c r="AL51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22">
        <f>IF(AND(Source[[#This Row],[Credit_Noncredit]]="Noncredit",Source[[#This Row],[FTEF]]&gt;0),Source[[#This Row],[NC XLST FTES]]*525/(437.5*Source[[#This Row],[FTEF]]),0)</f>
        <v>0</v>
      </c>
      <c r="AN5122">
        <f>IF(Source[[#This Row],[Credit_Noncredit]]="Credit",Source[[#This Row],[Census Enrollment]],Source[[#This Row],[Noncredit Avg. Attendance]])</f>
        <v>2</v>
      </c>
    </row>
    <row r="5123" spans="1:40" x14ac:dyDescent="0.25">
      <c r="A5123" t="s">
        <v>1914</v>
      </c>
      <c r="B5123" t="s">
        <v>886</v>
      </c>
      <c r="C5123" t="s">
        <v>627</v>
      </c>
      <c r="D5123" t="s">
        <v>1135</v>
      </c>
      <c r="E5123" s="4">
        <v>77403</v>
      </c>
      <c r="F5123" s="4" t="s">
        <v>1153</v>
      </c>
      <c r="G5123" s="4" t="s">
        <v>1273</v>
      </c>
      <c r="H5123" t="str">
        <f>CONCATENATE(Source[[#This Row],[Subject]],TRIM(Source[[#This Row],[Course]]))</f>
        <v>GERM10B</v>
      </c>
      <c r="I5123" t="str">
        <f>VLOOKUP(Source[[#This Row],[SubjCrse]],'Courses and Categories'!$E$2:$G$1816,3,FALSE)</f>
        <v>Credit General Education</v>
      </c>
      <c r="J5123">
        <v>581</v>
      </c>
      <c r="K5123" t="s">
        <v>2511</v>
      </c>
      <c r="L5123" t="s">
        <v>87</v>
      </c>
      <c r="M5123" t="s">
        <v>903</v>
      </c>
      <c r="N5123" t="s">
        <v>59</v>
      </c>
      <c r="O5123">
        <v>1800</v>
      </c>
      <c r="P5123">
        <v>2015</v>
      </c>
      <c r="Q5123" t="s">
        <v>76</v>
      </c>
      <c r="R5123">
        <v>322</v>
      </c>
      <c r="S5123" t="s">
        <v>77</v>
      </c>
      <c r="T5123" t="s">
        <v>44</v>
      </c>
      <c r="U5123" s="1">
        <v>43746</v>
      </c>
      <c r="V5123" s="1">
        <v>43819</v>
      </c>
      <c r="W5123" t="s">
        <v>2504</v>
      </c>
      <c r="X5123" t="s">
        <v>905</v>
      </c>
      <c r="Y5123">
        <v>3</v>
      </c>
      <c r="Z5123">
        <v>3</v>
      </c>
      <c r="AA5123">
        <v>35</v>
      </c>
      <c r="AB5123">
        <v>8.5714000000000006</v>
      </c>
      <c r="AC5123" t="s">
        <v>2505</v>
      </c>
      <c r="AD5123">
        <f>IF(ISBLANK(Source[[#This Row],[CrosslistID]]),1,1/COUNTIFS(Source[CrosslistID],Source[[#This Row],[CrosslistID]],Source[TermDesc],Source[[#This Row],[TermDesc]]))</f>
        <v>0.2</v>
      </c>
      <c r="AE5123">
        <v>24</v>
      </c>
      <c r="AF5123">
        <v>39</v>
      </c>
      <c r="AG5123">
        <v>61.538499999999999</v>
      </c>
      <c r="AH5123">
        <v>61.538499999999999</v>
      </c>
      <c r="AI5123">
        <v>0.28599999999999998</v>
      </c>
      <c r="AJ5123">
        <v>0.28599999999999998</v>
      </c>
      <c r="AK5123">
        <v>0</v>
      </c>
      <c r="AL51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23">
        <f>IF(AND(Source[[#This Row],[Credit_Noncredit]]="Noncredit",Source[[#This Row],[FTEF]]&gt;0),Source[[#This Row],[NC XLST FTES]]*525/(437.5*Source[[#This Row],[FTEF]]),0)</f>
        <v>0</v>
      </c>
      <c r="AN5123">
        <f>IF(Source[[#This Row],[Credit_Noncredit]]="Credit",Source[[#This Row],[Census Enrollment]],Source[[#This Row],[Noncredit Avg. Attendance]])</f>
        <v>3</v>
      </c>
    </row>
    <row r="5124" spans="1:40" x14ac:dyDescent="0.25">
      <c r="A5124" t="s">
        <v>1914</v>
      </c>
      <c r="B5124" t="s">
        <v>886</v>
      </c>
      <c r="C5124" t="s">
        <v>627</v>
      </c>
      <c r="D5124" t="s">
        <v>1135</v>
      </c>
      <c r="E5124" s="4">
        <v>77404</v>
      </c>
      <c r="F5124" s="4" t="s">
        <v>1153</v>
      </c>
      <c r="G5124" s="4" t="s">
        <v>1275</v>
      </c>
      <c r="H5124" t="str">
        <f>CONCATENATE(Source[[#This Row],[Subject]],TRIM(Source[[#This Row],[Course]]))</f>
        <v>GERM10C</v>
      </c>
      <c r="I5124" t="str">
        <f>VLOOKUP(Source[[#This Row],[SubjCrse]],'Courses and Categories'!$E$2:$G$1816,3,FALSE)</f>
        <v>Credit General Education</v>
      </c>
      <c r="J5124">
        <v>581</v>
      </c>
      <c r="K5124" t="s">
        <v>2512</v>
      </c>
      <c r="L5124" t="s">
        <v>87</v>
      </c>
      <c r="M5124" t="s">
        <v>903</v>
      </c>
      <c r="N5124" t="s">
        <v>95</v>
      </c>
      <c r="O5124" t="s">
        <v>949</v>
      </c>
      <c r="P5124" t="s">
        <v>2507</v>
      </c>
      <c r="Q5124" t="s">
        <v>98</v>
      </c>
      <c r="R5124" t="s">
        <v>479</v>
      </c>
      <c r="S5124" t="s">
        <v>77</v>
      </c>
      <c r="T5124" t="s">
        <v>44</v>
      </c>
      <c r="U5124" s="1">
        <v>43694</v>
      </c>
      <c r="V5124" s="1">
        <v>43768</v>
      </c>
      <c r="W5124" t="s">
        <v>2508</v>
      </c>
      <c r="X5124" t="s">
        <v>905</v>
      </c>
      <c r="Y5124">
        <v>7</v>
      </c>
      <c r="Z5124">
        <v>5</v>
      </c>
      <c r="AA5124">
        <v>35</v>
      </c>
      <c r="AB5124">
        <v>14.2857</v>
      </c>
      <c r="AC5124" t="s">
        <v>2509</v>
      </c>
      <c r="AD5124">
        <f>IF(ISBLANK(Source[[#This Row],[CrosslistID]]),1,1/COUNTIFS(Source[CrosslistID],Source[[#This Row],[CrosslistID]],Source[TermDesc],Source[[#This Row],[TermDesc]]))</f>
        <v>0.2</v>
      </c>
      <c r="AE5124">
        <v>16</v>
      </c>
      <c r="AF5124">
        <v>59</v>
      </c>
      <c r="AG5124">
        <v>27.118600000000001</v>
      </c>
      <c r="AH5124">
        <v>27.118600000000001</v>
      </c>
      <c r="AI5124">
        <v>0.7</v>
      </c>
      <c r="AJ5124">
        <v>0.7</v>
      </c>
      <c r="AK5124">
        <v>0</v>
      </c>
      <c r="AL51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24">
        <f>IF(AND(Source[[#This Row],[Credit_Noncredit]]="Noncredit",Source[[#This Row],[FTEF]]&gt;0),Source[[#This Row],[NC XLST FTES]]*525/(437.5*Source[[#This Row],[FTEF]]),0)</f>
        <v>0</v>
      </c>
      <c r="AN5124">
        <f>IF(Source[[#This Row],[Credit_Noncredit]]="Credit",Source[[#This Row],[Census Enrollment]],Source[[#This Row],[Noncredit Avg. Attendance]])</f>
        <v>7</v>
      </c>
    </row>
    <row r="5125" spans="1:40" x14ac:dyDescent="0.25">
      <c r="A5125" t="s">
        <v>1914</v>
      </c>
      <c r="B5125" t="s">
        <v>886</v>
      </c>
      <c r="C5125" t="s">
        <v>627</v>
      </c>
      <c r="D5125" t="s">
        <v>1135</v>
      </c>
      <c r="E5125" s="4">
        <v>78351</v>
      </c>
      <c r="F5125" s="4" t="s">
        <v>1153</v>
      </c>
      <c r="G5125" s="4" t="s">
        <v>1277</v>
      </c>
      <c r="H5125" t="str">
        <f>CONCATENATE(Source[[#This Row],[Subject]],TRIM(Source[[#This Row],[Course]]))</f>
        <v>GERM10D</v>
      </c>
      <c r="I5125" t="str">
        <f>VLOOKUP(Source[[#This Row],[SubjCrse]],'Courses and Categories'!$E$2:$G$1816,3,FALSE)</f>
        <v>Credit General Education</v>
      </c>
      <c r="J5125">
        <v>581</v>
      </c>
      <c r="K5125" t="s">
        <v>2512</v>
      </c>
      <c r="L5125" t="s">
        <v>87</v>
      </c>
      <c r="M5125" t="s">
        <v>903</v>
      </c>
      <c r="N5125" t="s">
        <v>95</v>
      </c>
      <c r="O5125" t="s">
        <v>949</v>
      </c>
      <c r="P5125" t="s">
        <v>2507</v>
      </c>
      <c r="Q5125" t="s">
        <v>98</v>
      </c>
      <c r="R5125" t="s">
        <v>479</v>
      </c>
      <c r="S5125" t="s">
        <v>77</v>
      </c>
      <c r="T5125" t="s">
        <v>44</v>
      </c>
      <c r="U5125" s="1">
        <v>43745</v>
      </c>
      <c r="V5125" s="1">
        <v>43819</v>
      </c>
      <c r="W5125" t="s">
        <v>2508</v>
      </c>
      <c r="X5125" t="s">
        <v>905</v>
      </c>
      <c r="Y5125">
        <v>4</v>
      </c>
      <c r="Z5125">
        <v>2</v>
      </c>
      <c r="AA5125">
        <v>35</v>
      </c>
      <c r="AB5125">
        <v>5.7142999999999997</v>
      </c>
      <c r="AC5125" t="s">
        <v>2509</v>
      </c>
      <c r="AD5125">
        <f>IF(ISBLANK(Source[[#This Row],[CrosslistID]]),1,1/COUNTIFS(Source[CrosslistID],Source[[#This Row],[CrosslistID]],Source[TermDesc],Source[[#This Row],[TermDesc]]))</f>
        <v>0.2</v>
      </c>
      <c r="AE5125">
        <v>16</v>
      </c>
      <c r="AF5125">
        <v>59</v>
      </c>
      <c r="AG5125">
        <v>27.118600000000001</v>
      </c>
      <c r="AH5125">
        <v>27.118600000000001</v>
      </c>
      <c r="AI5125">
        <v>0.4</v>
      </c>
      <c r="AJ5125">
        <v>0.4</v>
      </c>
      <c r="AK5125">
        <v>0</v>
      </c>
      <c r="AL51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25">
        <f>IF(AND(Source[[#This Row],[Credit_Noncredit]]="Noncredit",Source[[#This Row],[FTEF]]&gt;0),Source[[#This Row],[NC XLST FTES]]*525/(437.5*Source[[#This Row],[FTEF]]),0)</f>
        <v>0</v>
      </c>
      <c r="AN5125">
        <f>IF(Source[[#This Row],[Credit_Noncredit]]="Credit",Source[[#This Row],[Census Enrollment]],Source[[#This Row],[Noncredit Avg. Attendance]])</f>
        <v>4</v>
      </c>
    </row>
    <row r="5126" spans="1:40" x14ac:dyDescent="0.25">
      <c r="A5126" t="s">
        <v>1914</v>
      </c>
      <c r="B5126" t="s">
        <v>886</v>
      </c>
      <c r="C5126" t="s">
        <v>627</v>
      </c>
      <c r="D5126" t="s">
        <v>1135</v>
      </c>
      <c r="E5126" s="4">
        <v>71010</v>
      </c>
      <c r="F5126" s="4" t="s">
        <v>1156</v>
      </c>
      <c r="G5126" s="4">
        <v>1</v>
      </c>
      <c r="H5126" t="str">
        <f>CONCATENATE(Source[[#This Row],[Subject]],TRIM(Source[[#This Row],[Course]]))</f>
        <v>ITAL1</v>
      </c>
      <c r="I5126" t="str">
        <f>VLOOKUP(Source[[#This Row],[SubjCrse]],'Courses and Categories'!$E$2:$G$1816,3,FALSE)</f>
        <v>Credit General Education</v>
      </c>
      <c r="J5126">
        <v>2</v>
      </c>
      <c r="K5126" t="s">
        <v>1157</v>
      </c>
      <c r="L5126" t="s">
        <v>39</v>
      </c>
      <c r="M5126" t="s">
        <v>903</v>
      </c>
      <c r="N5126" t="s">
        <v>59</v>
      </c>
      <c r="O5126">
        <v>1110</v>
      </c>
      <c r="P5126">
        <v>1325</v>
      </c>
      <c r="Q5126" t="s">
        <v>420</v>
      </c>
      <c r="R5126">
        <v>266</v>
      </c>
      <c r="S5126" t="s">
        <v>134</v>
      </c>
      <c r="T5126">
        <v>1</v>
      </c>
      <c r="U5126" s="1">
        <v>43694</v>
      </c>
      <c r="V5126" s="1">
        <v>43819</v>
      </c>
      <c r="W5126" t="s">
        <v>2513</v>
      </c>
      <c r="X5126" t="s">
        <v>1929</v>
      </c>
      <c r="Y5126">
        <v>22</v>
      </c>
      <c r="Z5126">
        <v>20</v>
      </c>
      <c r="AA5126">
        <v>35</v>
      </c>
      <c r="AB5126">
        <v>57.142899999999997</v>
      </c>
      <c r="AC5126" t="s">
        <v>2514</v>
      </c>
      <c r="AD5126">
        <f>IF(ISBLANK(Source[[#This Row],[CrosslistID]]),1,1/COUNTIFS(Source[CrosslistID],Source[[#This Row],[CrosslistID]],Source[TermDesc],Source[[#This Row],[TermDesc]]))</f>
        <v>0.2</v>
      </c>
      <c r="AE5126">
        <v>26</v>
      </c>
      <c r="AF5126">
        <v>35</v>
      </c>
      <c r="AG5126">
        <v>74.285700000000006</v>
      </c>
      <c r="AH5126">
        <v>74.285700000000006</v>
      </c>
      <c r="AI5126">
        <v>3</v>
      </c>
      <c r="AJ5126">
        <v>3.6667000000000001</v>
      </c>
      <c r="AK5126">
        <v>0.33329999999999999</v>
      </c>
      <c r="AL51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26">
        <f>IF(AND(Source[[#This Row],[Credit_Noncredit]]="Noncredit",Source[[#This Row],[FTEF]]&gt;0),Source[[#This Row],[NC XLST FTES]]*525/(437.5*Source[[#This Row],[FTEF]]),0)</f>
        <v>0</v>
      </c>
      <c r="AN5126">
        <f>IF(Source[[#This Row],[Credit_Noncredit]]="Credit",Source[[#This Row],[Census Enrollment]],Source[[#This Row],[Noncredit Avg. Attendance]])</f>
        <v>22</v>
      </c>
    </row>
    <row r="5127" spans="1:40" x14ac:dyDescent="0.25">
      <c r="A5127" t="s">
        <v>1914</v>
      </c>
      <c r="B5127" t="s">
        <v>886</v>
      </c>
      <c r="C5127" t="s">
        <v>627</v>
      </c>
      <c r="D5127" t="s">
        <v>1135</v>
      </c>
      <c r="E5127" s="4">
        <v>78350</v>
      </c>
      <c r="F5127" s="4" t="s">
        <v>1156</v>
      </c>
      <c r="G5127" s="4">
        <v>1</v>
      </c>
      <c r="H5127" t="str">
        <f>CONCATENATE(Source[[#This Row],[Subject]],TRIM(Source[[#This Row],[Course]]))</f>
        <v>ITAL1</v>
      </c>
      <c r="I5127" t="str">
        <f>VLOOKUP(Source[[#This Row],[SubjCrse]],'Courses and Categories'!$E$2:$G$1816,3,FALSE)</f>
        <v>Credit General Education</v>
      </c>
      <c r="J5127">
        <v>581</v>
      </c>
      <c r="K5127" t="s">
        <v>1157</v>
      </c>
      <c r="L5127" t="s">
        <v>87</v>
      </c>
      <c r="M5127" t="s">
        <v>903</v>
      </c>
      <c r="N5127" t="s">
        <v>59</v>
      </c>
      <c r="O5127">
        <v>1800</v>
      </c>
      <c r="P5127">
        <v>2015</v>
      </c>
      <c r="Q5127" t="s">
        <v>76</v>
      </c>
      <c r="R5127">
        <v>718</v>
      </c>
      <c r="S5127" t="s">
        <v>77</v>
      </c>
      <c r="T5127">
        <v>1</v>
      </c>
      <c r="U5127" s="1">
        <v>43694</v>
      </c>
      <c r="V5127" s="1">
        <v>43819</v>
      </c>
      <c r="W5127" t="s">
        <v>2513</v>
      </c>
      <c r="X5127" t="s">
        <v>1929</v>
      </c>
      <c r="Y5127">
        <v>22</v>
      </c>
      <c r="Z5127">
        <v>17</v>
      </c>
      <c r="AA5127">
        <v>35</v>
      </c>
      <c r="AB5127">
        <v>48.571399999999997</v>
      </c>
      <c r="AC5127" t="s">
        <v>2515</v>
      </c>
      <c r="AD5127">
        <f>IF(ISBLANK(Source[[#This Row],[CrosslistID]]),1,1/COUNTIFS(Source[CrosslistID],Source[[#This Row],[CrosslistID]],Source[TermDesc],Source[[#This Row],[TermDesc]]))</f>
        <v>0.2</v>
      </c>
      <c r="AE5127">
        <v>24</v>
      </c>
      <c r="AF5127">
        <v>35</v>
      </c>
      <c r="AG5127">
        <v>68.571399999999997</v>
      </c>
      <c r="AH5127">
        <v>68.571399999999997</v>
      </c>
      <c r="AI5127">
        <v>3.5</v>
      </c>
      <c r="AJ5127">
        <v>3.6667000000000001</v>
      </c>
      <c r="AK5127">
        <v>0.33329999999999999</v>
      </c>
      <c r="AL51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27">
        <f>IF(AND(Source[[#This Row],[Credit_Noncredit]]="Noncredit",Source[[#This Row],[FTEF]]&gt;0),Source[[#This Row],[NC XLST FTES]]*525/(437.5*Source[[#This Row],[FTEF]]),0)</f>
        <v>0</v>
      </c>
      <c r="AN5127">
        <f>IF(Source[[#This Row],[Credit_Noncredit]]="Credit",Source[[#This Row],[Census Enrollment]],Source[[#This Row],[Noncredit Avg. Attendance]])</f>
        <v>22</v>
      </c>
    </row>
    <row r="5128" spans="1:40" x14ac:dyDescent="0.25">
      <c r="A5128" t="s">
        <v>1914</v>
      </c>
      <c r="B5128" t="s">
        <v>886</v>
      </c>
      <c r="C5128" t="s">
        <v>627</v>
      </c>
      <c r="D5128" t="s">
        <v>1135</v>
      </c>
      <c r="E5128" s="4">
        <v>75659</v>
      </c>
      <c r="F5128" s="4" t="s">
        <v>1156</v>
      </c>
      <c r="G5128" s="4" t="s">
        <v>1072</v>
      </c>
      <c r="H5128" t="str">
        <f>CONCATENATE(Source[[#This Row],[Subject]],TRIM(Source[[#This Row],[Course]]))</f>
        <v>ITAL1A</v>
      </c>
      <c r="I5128" t="str">
        <f>VLOOKUP(Source[[#This Row],[SubjCrse]],'Courses and Categories'!$E$2:$G$1816,3,FALSE)</f>
        <v>Credit General Education</v>
      </c>
      <c r="J5128">
        <v>402</v>
      </c>
      <c r="K5128" t="s">
        <v>1157</v>
      </c>
      <c r="L5128" t="s">
        <v>39</v>
      </c>
      <c r="M5128" t="s">
        <v>903</v>
      </c>
      <c r="N5128" t="s">
        <v>59</v>
      </c>
      <c r="O5128">
        <v>1110</v>
      </c>
      <c r="P5128">
        <v>1325</v>
      </c>
      <c r="Q5128" t="s">
        <v>420</v>
      </c>
      <c r="R5128">
        <v>266</v>
      </c>
      <c r="S5128" t="s">
        <v>134</v>
      </c>
      <c r="T5128" t="s">
        <v>44</v>
      </c>
      <c r="U5128" s="1">
        <v>43694</v>
      </c>
      <c r="V5128" s="1">
        <v>43769</v>
      </c>
      <c r="W5128" t="s">
        <v>2513</v>
      </c>
      <c r="X5128" t="s">
        <v>905</v>
      </c>
      <c r="Y5128">
        <v>0</v>
      </c>
      <c r="Z5128">
        <v>0</v>
      </c>
      <c r="AA5128">
        <v>35</v>
      </c>
      <c r="AB5128">
        <v>0</v>
      </c>
      <c r="AC5128" t="s">
        <v>2514</v>
      </c>
      <c r="AD5128">
        <f>IF(ISBLANK(Source[[#This Row],[CrosslistID]]),1,1/COUNTIFS(Source[CrosslistID],Source[[#This Row],[CrosslistID]],Source[TermDesc],Source[[#This Row],[TermDesc]]))</f>
        <v>0.2</v>
      </c>
      <c r="AE5128">
        <v>26</v>
      </c>
      <c r="AF5128">
        <v>35</v>
      </c>
      <c r="AG5128">
        <v>74.285700000000006</v>
      </c>
      <c r="AH5128">
        <v>74.285700000000006</v>
      </c>
      <c r="AI5128">
        <v>0</v>
      </c>
      <c r="AJ5128">
        <v>0</v>
      </c>
      <c r="AK5128">
        <v>0</v>
      </c>
      <c r="AL51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28">
        <f>IF(AND(Source[[#This Row],[Credit_Noncredit]]="Noncredit",Source[[#This Row],[FTEF]]&gt;0),Source[[#This Row],[NC XLST FTES]]*525/(437.5*Source[[#This Row],[FTEF]]),0)</f>
        <v>0</v>
      </c>
      <c r="AN5128">
        <f>IF(Source[[#This Row],[Credit_Noncredit]]="Credit",Source[[#This Row],[Census Enrollment]],Source[[#This Row],[Noncredit Avg. Attendance]])</f>
        <v>0</v>
      </c>
    </row>
    <row r="5129" spans="1:40" x14ac:dyDescent="0.25">
      <c r="A5129" t="s">
        <v>1914</v>
      </c>
      <c r="B5129" t="s">
        <v>886</v>
      </c>
      <c r="C5129" t="s">
        <v>627</v>
      </c>
      <c r="D5129" t="s">
        <v>1135</v>
      </c>
      <c r="E5129" s="4">
        <v>78352</v>
      </c>
      <c r="F5129" s="4" t="s">
        <v>1156</v>
      </c>
      <c r="G5129" s="4" t="s">
        <v>1072</v>
      </c>
      <c r="H5129" t="str">
        <f>CONCATENATE(Source[[#This Row],[Subject]],TRIM(Source[[#This Row],[Course]]))</f>
        <v>ITAL1A</v>
      </c>
      <c r="I5129" t="str">
        <f>VLOOKUP(Source[[#This Row],[SubjCrse]],'Courses and Categories'!$E$2:$G$1816,3,FALSE)</f>
        <v>Credit General Education</v>
      </c>
      <c r="J5129">
        <v>581</v>
      </c>
      <c r="K5129" t="s">
        <v>1157</v>
      </c>
      <c r="L5129" t="s">
        <v>87</v>
      </c>
      <c r="M5129" t="s">
        <v>903</v>
      </c>
      <c r="N5129" t="s">
        <v>59</v>
      </c>
      <c r="O5129">
        <v>1800</v>
      </c>
      <c r="P5129">
        <v>2015</v>
      </c>
      <c r="Q5129" t="s">
        <v>76</v>
      </c>
      <c r="R5129">
        <v>718</v>
      </c>
      <c r="S5129" t="s">
        <v>77</v>
      </c>
      <c r="T5129" t="s">
        <v>44</v>
      </c>
      <c r="U5129" s="1">
        <v>43694</v>
      </c>
      <c r="V5129" s="1">
        <v>43769</v>
      </c>
      <c r="W5129" t="s">
        <v>2513</v>
      </c>
      <c r="X5129" t="s">
        <v>905</v>
      </c>
      <c r="Y5129">
        <v>1</v>
      </c>
      <c r="Z5129">
        <v>1</v>
      </c>
      <c r="AA5129">
        <v>35</v>
      </c>
      <c r="AB5129">
        <v>2.8571</v>
      </c>
      <c r="AC5129" t="s">
        <v>2515</v>
      </c>
      <c r="AD5129">
        <f>IF(ISBLANK(Source[[#This Row],[CrosslistID]]),1,1/COUNTIFS(Source[CrosslistID],Source[[#This Row],[CrosslistID]],Source[TermDesc],Source[[#This Row],[TermDesc]]))</f>
        <v>0.2</v>
      </c>
      <c r="AE5129">
        <v>24</v>
      </c>
      <c r="AF5129">
        <v>35</v>
      </c>
      <c r="AG5129">
        <v>68.571399999999997</v>
      </c>
      <c r="AH5129">
        <v>68.571399999999997</v>
      </c>
      <c r="AI5129">
        <v>0.1</v>
      </c>
      <c r="AJ5129">
        <v>0.1</v>
      </c>
      <c r="AK5129">
        <v>0</v>
      </c>
      <c r="AL51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29">
        <f>IF(AND(Source[[#This Row],[Credit_Noncredit]]="Noncredit",Source[[#This Row],[FTEF]]&gt;0),Source[[#This Row],[NC XLST FTES]]*525/(437.5*Source[[#This Row],[FTEF]]),0)</f>
        <v>0</v>
      </c>
      <c r="AN5129">
        <f>IF(Source[[#This Row],[Credit_Noncredit]]="Credit",Source[[#This Row],[Census Enrollment]],Source[[#This Row],[Noncredit Avg. Attendance]])</f>
        <v>1</v>
      </c>
    </row>
    <row r="5130" spans="1:40" x14ac:dyDescent="0.25">
      <c r="A5130" t="s">
        <v>1914</v>
      </c>
      <c r="B5130" t="s">
        <v>886</v>
      </c>
      <c r="C5130" t="s">
        <v>627</v>
      </c>
      <c r="D5130" t="s">
        <v>1135</v>
      </c>
      <c r="E5130" s="4">
        <v>75662</v>
      </c>
      <c r="F5130" s="4" t="s">
        <v>1156</v>
      </c>
      <c r="G5130" s="4" t="s">
        <v>1103</v>
      </c>
      <c r="H5130" t="str">
        <f>CONCATENATE(Source[[#This Row],[Subject]],TRIM(Source[[#This Row],[Course]]))</f>
        <v>ITAL1B</v>
      </c>
      <c r="I5130" t="str">
        <f>VLOOKUP(Source[[#This Row],[SubjCrse]],'Courses and Categories'!$E$2:$G$1816,3,FALSE)</f>
        <v>Credit General Education</v>
      </c>
      <c r="J5130">
        <v>402</v>
      </c>
      <c r="K5130" t="s">
        <v>1157</v>
      </c>
      <c r="L5130" t="s">
        <v>39</v>
      </c>
      <c r="M5130" t="s">
        <v>903</v>
      </c>
      <c r="N5130" t="s">
        <v>59</v>
      </c>
      <c r="O5130">
        <v>1110</v>
      </c>
      <c r="P5130">
        <v>1325</v>
      </c>
      <c r="Q5130" t="s">
        <v>420</v>
      </c>
      <c r="R5130">
        <v>266</v>
      </c>
      <c r="S5130" t="s">
        <v>134</v>
      </c>
      <c r="T5130" t="s">
        <v>44</v>
      </c>
      <c r="U5130" s="1">
        <v>43746</v>
      </c>
      <c r="V5130" s="1">
        <v>43819</v>
      </c>
      <c r="W5130" t="s">
        <v>2513</v>
      </c>
      <c r="X5130" t="s">
        <v>905</v>
      </c>
      <c r="Y5130">
        <v>3</v>
      </c>
      <c r="Z5130">
        <v>3</v>
      </c>
      <c r="AA5130">
        <v>35</v>
      </c>
      <c r="AB5130">
        <v>8.5714000000000006</v>
      </c>
      <c r="AC5130" t="s">
        <v>2514</v>
      </c>
      <c r="AD5130">
        <f>IF(ISBLANK(Source[[#This Row],[CrosslistID]]),1,1/COUNTIFS(Source[CrosslistID],Source[[#This Row],[CrosslistID]],Source[TermDesc],Source[[#This Row],[TermDesc]]))</f>
        <v>0.2</v>
      </c>
      <c r="AE5130">
        <v>26</v>
      </c>
      <c r="AF5130">
        <v>35</v>
      </c>
      <c r="AG5130">
        <v>74.285700000000006</v>
      </c>
      <c r="AH5130">
        <v>74.285700000000006</v>
      </c>
      <c r="AI5130">
        <v>0</v>
      </c>
      <c r="AJ5130">
        <v>0</v>
      </c>
      <c r="AK5130">
        <v>0</v>
      </c>
      <c r="AL51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30">
        <f>IF(AND(Source[[#This Row],[Credit_Noncredit]]="Noncredit",Source[[#This Row],[FTEF]]&gt;0),Source[[#This Row],[NC XLST FTES]]*525/(437.5*Source[[#This Row],[FTEF]]),0)</f>
        <v>0</v>
      </c>
      <c r="AN5130">
        <f>IF(Source[[#This Row],[Credit_Noncredit]]="Credit",Source[[#This Row],[Census Enrollment]],Source[[#This Row],[Noncredit Avg. Attendance]])</f>
        <v>3</v>
      </c>
    </row>
    <row r="5131" spans="1:40" x14ac:dyDescent="0.25">
      <c r="A5131" t="s">
        <v>1914</v>
      </c>
      <c r="B5131" t="s">
        <v>886</v>
      </c>
      <c r="C5131" t="s">
        <v>627</v>
      </c>
      <c r="D5131" t="s">
        <v>1135</v>
      </c>
      <c r="E5131" s="4">
        <v>77109</v>
      </c>
      <c r="F5131" s="4" t="s">
        <v>1156</v>
      </c>
      <c r="G5131" s="4" t="s">
        <v>1103</v>
      </c>
      <c r="H5131" t="str">
        <f>CONCATENATE(Source[[#This Row],[Subject]],TRIM(Source[[#This Row],[Course]]))</f>
        <v>ITAL1B</v>
      </c>
      <c r="I5131" t="str">
        <f>VLOOKUP(Source[[#This Row],[SubjCrse]],'Courses and Categories'!$E$2:$G$1816,3,FALSE)</f>
        <v>Credit General Education</v>
      </c>
      <c r="J5131">
        <v>581</v>
      </c>
      <c r="K5131" t="s">
        <v>1157</v>
      </c>
      <c r="L5131" t="s">
        <v>87</v>
      </c>
      <c r="M5131" t="s">
        <v>903</v>
      </c>
      <c r="N5131" t="s">
        <v>59</v>
      </c>
      <c r="O5131">
        <v>1800</v>
      </c>
      <c r="P5131">
        <v>2015</v>
      </c>
      <c r="Q5131" t="s">
        <v>76</v>
      </c>
      <c r="R5131">
        <v>718</v>
      </c>
      <c r="S5131" t="s">
        <v>77</v>
      </c>
      <c r="T5131" t="s">
        <v>44</v>
      </c>
      <c r="U5131" s="1">
        <v>43746</v>
      </c>
      <c r="V5131" s="1">
        <v>43819</v>
      </c>
      <c r="W5131" t="s">
        <v>2513</v>
      </c>
      <c r="X5131" t="s">
        <v>905</v>
      </c>
      <c r="Y5131">
        <v>3</v>
      </c>
      <c r="Z5131">
        <v>3</v>
      </c>
      <c r="AA5131">
        <v>35</v>
      </c>
      <c r="AB5131">
        <v>8.5714000000000006</v>
      </c>
      <c r="AC5131" t="s">
        <v>2515</v>
      </c>
      <c r="AD5131">
        <f>IF(ISBLANK(Source[[#This Row],[CrosslistID]]),1,1/COUNTIFS(Source[CrosslistID],Source[[#This Row],[CrosslistID]],Source[TermDesc],Source[[#This Row],[TermDesc]]))</f>
        <v>0.2</v>
      </c>
      <c r="AE5131">
        <v>24</v>
      </c>
      <c r="AF5131">
        <v>35</v>
      </c>
      <c r="AG5131">
        <v>68.571399999999997</v>
      </c>
      <c r="AH5131">
        <v>68.571399999999997</v>
      </c>
      <c r="AI5131">
        <v>0.28599999999999998</v>
      </c>
      <c r="AJ5131">
        <v>0.28599999999999998</v>
      </c>
      <c r="AK5131">
        <v>0</v>
      </c>
      <c r="AL51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31">
        <f>IF(AND(Source[[#This Row],[Credit_Noncredit]]="Noncredit",Source[[#This Row],[FTEF]]&gt;0),Source[[#This Row],[NC XLST FTES]]*525/(437.5*Source[[#This Row],[FTEF]]),0)</f>
        <v>0</v>
      </c>
      <c r="AN5131">
        <f>IF(Source[[#This Row],[Credit_Noncredit]]="Credit",Source[[#This Row],[Census Enrollment]],Source[[#This Row],[Noncredit Avg. Attendance]])</f>
        <v>3</v>
      </c>
    </row>
    <row r="5132" spans="1:40" x14ac:dyDescent="0.25">
      <c r="A5132" t="s">
        <v>1914</v>
      </c>
      <c r="B5132" t="s">
        <v>886</v>
      </c>
      <c r="C5132" t="s">
        <v>627</v>
      </c>
      <c r="D5132" t="s">
        <v>1135</v>
      </c>
      <c r="E5132" s="4">
        <v>78353</v>
      </c>
      <c r="F5132" s="4" t="s">
        <v>1156</v>
      </c>
      <c r="G5132" s="4">
        <v>2</v>
      </c>
      <c r="H5132" t="str">
        <f>CONCATENATE(Source[[#This Row],[Subject]],TRIM(Source[[#This Row],[Course]]))</f>
        <v>ITAL2</v>
      </c>
      <c r="I5132" t="str">
        <f>VLOOKUP(Source[[#This Row],[SubjCrse]],'Courses and Categories'!$E$2:$G$1816,3,FALSE)</f>
        <v>Credit General Education</v>
      </c>
      <c r="J5132">
        <v>581</v>
      </c>
      <c r="K5132" t="s">
        <v>2516</v>
      </c>
      <c r="L5132" t="s">
        <v>87</v>
      </c>
      <c r="M5132" t="s">
        <v>903</v>
      </c>
      <c r="N5132" t="s">
        <v>59</v>
      </c>
      <c r="O5132">
        <v>1800</v>
      </c>
      <c r="P5132">
        <v>2015</v>
      </c>
      <c r="Q5132" t="s">
        <v>76</v>
      </c>
      <c r="R5132">
        <v>623</v>
      </c>
      <c r="S5132" t="s">
        <v>77</v>
      </c>
      <c r="T5132">
        <v>1</v>
      </c>
      <c r="U5132" s="1">
        <v>43694</v>
      </c>
      <c r="V5132" s="1">
        <v>43819</v>
      </c>
      <c r="W5132" t="s">
        <v>2517</v>
      </c>
      <c r="X5132" t="s">
        <v>1929</v>
      </c>
      <c r="Y5132">
        <v>21</v>
      </c>
      <c r="Z5132">
        <v>18</v>
      </c>
      <c r="AA5132">
        <v>35</v>
      </c>
      <c r="AB5132">
        <v>51.428600000000003</v>
      </c>
      <c r="AC5132" t="s">
        <v>2518</v>
      </c>
      <c r="AD5132">
        <f>IF(ISBLANK(Source[[#This Row],[CrosslistID]]),1,1/COUNTIFS(Source[CrosslistID],Source[[#This Row],[CrosslistID]],Source[TermDesc],Source[[#This Row],[TermDesc]]))</f>
        <v>0.2</v>
      </c>
      <c r="AE5132">
        <v>23</v>
      </c>
      <c r="AF5132">
        <v>35</v>
      </c>
      <c r="AG5132">
        <v>65.714299999999994</v>
      </c>
      <c r="AH5132">
        <v>65.714299999999994</v>
      </c>
      <c r="AI5132">
        <v>3.5</v>
      </c>
      <c r="AJ5132">
        <v>3.5</v>
      </c>
      <c r="AK5132">
        <v>0.33329999999999999</v>
      </c>
      <c r="AL51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32">
        <f>IF(AND(Source[[#This Row],[Credit_Noncredit]]="Noncredit",Source[[#This Row],[FTEF]]&gt;0),Source[[#This Row],[NC XLST FTES]]*525/(437.5*Source[[#This Row],[FTEF]]),0)</f>
        <v>0</v>
      </c>
      <c r="AN5132">
        <f>IF(Source[[#This Row],[Credit_Noncredit]]="Credit",Source[[#This Row],[Census Enrollment]],Source[[#This Row],[Noncredit Avg. Attendance]])</f>
        <v>21</v>
      </c>
    </row>
    <row r="5133" spans="1:40" x14ac:dyDescent="0.25">
      <c r="A5133" t="s">
        <v>1914</v>
      </c>
      <c r="B5133" t="s">
        <v>886</v>
      </c>
      <c r="C5133" t="s">
        <v>627</v>
      </c>
      <c r="D5133" t="s">
        <v>1135</v>
      </c>
      <c r="E5133" s="4">
        <v>78354</v>
      </c>
      <c r="F5133" s="4" t="s">
        <v>1156</v>
      </c>
      <c r="G5133" s="4" t="s">
        <v>1178</v>
      </c>
      <c r="H5133" t="str">
        <f>CONCATENATE(Source[[#This Row],[Subject]],TRIM(Source[[#This Row],[Course]]))</f>
        <v>ITAL2A</v>
      </c>
      <c r="I5133" t="str">
        <f>VLOOKUP(Source[[#This Row],[SubjCrse]],'Courses and Categories'!$E$2:$G$1816,3,FALSE)</f>
        <v>Credit General Education</v>
      </c>
      <c r="J5133">
        <v>581</v>
      </c>
      <c r="K5133" t="s">
        <v>2519</v>
      </c>
      <c r="L5133" t="s">
        <v>87</v>
      </c>
      <c r="M5133" t="s">
        <v>903</v>
      </c>
      <c r="N5133" t="s">
        <v>59</v>
      </c>
      <c r="O5133">
        <v>1800</v>
      </c>
      <c r="P5133">
        <v>2015</v>
      </c>
      <c r="Q5133" t="s">
        <v>76</v>
      </c>
      <c r="R5133">
        <v>623</v>
      </c>
      <c r="S5133" t="s">
        <v>77</v>
      </c>
      <c r="T5133" t="s">
        <v>44</v>
      </c>
      <c r="U5133" s="1">
        <v>43694</v>
      </c>
      <c r="V5133" s="1">
        <v>43769</v>
      </c>
      <c r="W5133" t="s">
        <v>2517</v>
      </c>
      <c r="X5133" t="s">
        <v>905</v>
      </c>
      <c r="Y5133">
        <v>0</v>
      </c>
      <c r="Z5133">
        <v>0</v>
      </c>
      <c r="AA5133">
        <v>35</v>
      </c>
      <c r="AB5133">
        <v>0</v>
      </c>
      <c r="AC5133" t="s">
        <v>2518</v>
      </c>
      <c r="AD5133">
        <f>IF(ISBLANK(Source[[#This Row],[CrosslistID]]),1,1/COUNTIFS(Source[CrosslistID],Source[[#This Row],[CrosslistID]],Source[TermDesc],Source[[#This Row],[TermDesc]]))</f>
        <v>0.2</v>
      </c>
      <c r="AE5133">
        <v>23</v>
      </c>
      <c r="AF5133">
        <v>35</v>
      </c>
      <c r="AG5133">
        <v>65.714299999999994</v>
      </c>
      <c r="AH5133">
        <v>65.714299999999994</v>
      </c>
      <c r="AI5133">
        <v>0</v>
      </c>
      <c r="AJ5133">
        <v>0</v>
      </c>
      <c r="AK5133">
        <v>0</v>
      </c>
      <c r="AL51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33">
        <f>IF(AND(Source[[#This Row],[Credit_Noncredit]]="Noncredit",Source[[#This Row],[FTEF]]&gt;0),Source[[#This Row],[NC XLST FTES]]*525/(437.5*Source[[#This Row],[FTEF]]),0)</f>
        <v>0</v>
      </c>
      <c r="AN5133">
        <f>IF(Source[[#This Row],[Credit_Noncredit]]="Credit",Source[[#This Row],[Census Enrollment]],Source[[#This Row],[Noncredit Avg. Attendance]])</f>
        <v>0</v>
      </c>
    </row>
    <row r="5134" spans="1:40" x14ac:dyDescent="0.25">
      <c r="A5134" t="s">
        <v>1914</v>
      </c>
      <c r="B5134" t="s">
        <v>886</v>
      </c>
      <c r="C5134" t="s">
        <v>627</v>
      </c>
      <c r="D5134" t="s">
        <v>1135</v>
      </c>
      <c r="E5134" s="4">
        <v>78355</v>
      </c>
      <c r="F5134" s="4" t="s">
        <v>1156</v>
      </c>
      <c r="G5134" s="4" t="s">
        <v>2487</v>
      </c>
      <c r="H5134" t="str">
        <f>CONCATENATE(Source[[#This Row],[Subject]],TRIM(Source[[#This Row],[Course]]))</f>
        <v>ITAL2B</v>
      </c>
      <c r="I5134" t="str">
        <f>VLOOKUP(Source[[#This Row],[SubjCrse]],'Courses and Categories'!$E$2:$G$1816,3,FALSE)</f>
        <v>Credit General Education</v>
      </c>
      <c r="J5134">
        <v>581</v>
      </c>
      <c r="K5134" t="s">
        <v>2520</v>
      </c>
      <c r="L5134" t="s">
        <v>87</v>
      </c>
      <c r="M5134" t="s">
        <v>903</v>
      </c>
      <c r="N5134" t="s">
        <v>59</v>
      </c>
      <c r="O5134">
        <v>1800</v>
      </c>
      <c r="P5134">
        <v>2015</v>
      </c>
      <c r="Q5134" t="s">
        <v>76</v>
      </c>
      <c r="R5134">
        <v>623</v>
      </c>
      <c r="S5134" t="s">
        <v>77</v>
      </c>
      <c r="T5134" t="s">
        <v>44</v>
      </c>
      <c r="U5134" s="1">
        <v>43746</v>
      </c>
      <c r="V5134" s="1">
        <v>43819</v>
      </c>
      <c r="W5134" t="s">
        <v>2517</v>
      </c>
      <c r="X5134" t="s">
        <v>905</v>
      </c>
      <c r="Y5134">
        <v>2</v>
      </c>
      <c r="Z5134">
        <v>2</v>
      </c>
      <c r="AA5134">
        <v>35</v>
      </c>
      <c r="AB5134">
        <v>5.7142999999999997</v>
      </c>
      <c r="AC5134" t="s">
        <v>2518</v>
      </c>
      <c r="AD5134">
        <f>IF(ISBLANK(Source[[#This Row],[CrosslistID]]),1,1/COUNTIFS(Source[CrosslistID],Source[[#This Row],[CrosslistID]],Source[TermDesc],Source[[#This Row],[TermDesc]]))</f>
        <v>0.2</v>
      </c>
      <c r="AE5134">
        <v>23</v>
      </c>
      <c r="AF5134">
        <v>35</v>
      </c>
      <c r="AG5134">
        <v>65.714299999999994</v>
      </c>
      <c r="AH5134">
        <v>65.714299999999994</v>
      </c>
      <c r="AI5134">
        <v>0.19</v>
      </c>
      <c r="AJ5134">
        <v>0.19</v>
      </c>
      <c r="AK5134">
        <v>0</v>
      </c>
      <c r="AL51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34">
        <f>IF(AND(Source[[#This Row],[Credit_Noncredit]]="Noncredit",Source[[#This Row],[FTEF]]&gt;0),Source[[#This Row],[NC XLST FTES]]*525/(437.5*Source[[#This Row],[FTEF]]),0)</f>
        <v>0</v>
      </c>
      <c r="AN5134">
        <f>IF(Source[[#This Row],[Credit_Noncredit]]="Credit",Source[[#This Row],[Census Enrollment]],Source[[#This Row],[Noncredit Avg. Attendance]])</f>
        <v>2</v>
      </c>
    </row>
    <row r="5135" spans="1:40" x14ac:dyDescent="0.25">
      <c r="A5135" t="s">
        <v>1914</v>
      </c>
      <c r="B5135" t="s">
        <v>886</v>
      </c>
      <c r="C5135" t="s">
        <v>627</v>
      </c>
      <c r="D5135" t="s">
        <v>1135</v>
      </c>
      <c r="E5135" s="4">
        <v>73066</v>
      </c>
      <c r="F5135" s="4" t="s">
        <v>1156</v>
      </c>
      <c r="G5135" s="4" t="s">
        <v>2501</v>
      </c>
      <c r="H5135" t="str">
        <f>CONCATENATE(Source[[#This Row],[Subject]],TRIM(Source[[#This Row],[Course]]))</f>
        <v>ITAL3B</v>
      </c>
      <c r="I5135" t="str">
        <f>VLOOKUP(Source[[#This Row],[SubjCrse]],'Courses and Categories'!$E$2:$G$1816,3,FALSE)</f>
        <v>Credit General Education</v>
      </c>
      <c r="J5135">
        <v>1</v>
      </c>
      <c r="K5135" t="s">
        <v>2521</v>
      </c>
      <c r="L5135" t="s">
        <v>87</v>
      </c>
      <c r="M5135" t="s">
        <v>903</v>
      </c>
      <c r="N5135" t="s">
        <v>50</v>
      </c>
      <c r="O5135">
        <v>1800</v>
      </c>
      <c r="P5135">
        <v>2050</v>
      </c>
      <c r="Q5135" t="s">
        <v>76</v>
      </c>
      <c r="R5135">
        <v>821</v>
      </c>
      <c r="S5135" t="s">
        <v>77</v>
      </c>
      <c r="T5135">
        <v>1</v>
      </c>
      <c r="U5135" s="1">
        <v>43694</v>
      </c>
      <c r="V5135" s="1">
        <v>43819</v>
      </c>
      <c r="W5135" t="s">
        <v>2513</v>
      </c>
      <c r="X5135" t="s">
        <v>1929</v>
      </c>
      <c r="Y5135">
        <v>20</v>
      </c>
      <c r="Z5135">
        <v>18</v>
      </c>
      <c r="AA5135">
        <v>35</v>
      </c>
      <c r="AB5135">
        <v>51.428600000000003</v>
      </c>
      <c r="AC5135" t="s">
        <v>2522</v>
      </c>
      <c r="AD5135">
        <f>IF(ISBLANK(Source[[#This Row],[CrosslistID]]),1,1/COUNTIFS(Source[CrosslistID],Source[[#This Row],[CrosslistID]],Source[TermDesc],Source[[#This Row],[TermDesc]]))</f>
        <v>0.5</v>
      </c>
      <c r="AE5135">
        <v>31</v>
      </c>
      <c r="AF5135">
        <v>35</v>
      </c>
      <c r="AG5135">
        <v>88.571399999999997</v>
      </c>
      <c r="AH5135">
        <v>88.571399999999997</v>
      </c>
      <c r="AI5135">
        <v>2</v>
      </c>
      <c r="AJ5135">
        <v>2</v>
      </c>
      <c r="AK5135">
        <v>0.2</v>
      </c>
      <c r="AL51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35">
        <f>IF(AND(Source[[#This Row],[Credit_Noncredit]]="Noncredit",Source[[#This Row],[FTEF]]&gt;0),Source[[#This Row],[NC XLST FTES]]*525/(437.5*Source[[#This Row],[FTEF]]),0)</f>
        <v>0</v>
      </c>
      <c r="AN5135">
        <f>IF(Source[[#This Row],[Credit_Noncredit]]="Credit",Source[[#This Row],[Census Enrollment]],Source[[#This Row],[Noncredit Avg. Attendance]])</f>
        <v>20</v>
      </c>
    </row>
    <row r="5136" spans="1:40" x14ac:dyDescent="0.25">
      <c r="A5136" t="s">
        <v>1914</v>
      </c>
      <c r="B5136" t="s">
        <v>886</v>
      </c>
      <c r="C5136" t="s">
        <v>627</v>
      </c>
      <c r="D5136" t="s">
        <v>1135</v>
      </c>
      <c r="E5136" s="4">
        <v>75685</v>
      </c>
      <c r="F5136" s="4" t="s">
        <v>1156</v>
      </c>
      <c r="G5136" s="4" t="s">
        <v>1150</v>
      </c>
      <c r="H5136" t="str">
        <f>CONCATENATE(Source[[#This Row],[Subject]],TRIM(Source[[#This Row],[Course]]))</f>
        <v>ITAL10A</v>
      </c>
      <c r="I5136" t="str">
        <f>VLOOKUP(Source[[#This Row],[SubjCrse]],'Courses and Categories'!$E$2:$G$1816,3,FALSE)</f>
        <v>Credit General Education</v>
      </c>
      <c r="J5136">
        <v>402</v>
      </c>
      <c r="K5136" t="s">
        <v>1159</v>
      </c>
      <c r="L5136" t="s">
        <v>39</v>
      </c>
      <c r="M5136" t="s">
        <v>903</v>
      </c>
      <c r="N5136" t="s">
        <v>59</v>
      </c>
      <c r="O5136">
        <v>1110</v>
      </c>
      <c r="P5136">
        <v>1325</v>
      </c>
      <c r="Q5136" t="s">
        <v>420</v>
      </c>
      <c r="R5136">
        <v>266</v>
      </c>
      <c r="S5136" t="s">
        <v>134</v>
      </c>
      <c r="T5136" t="s">
        <v>44</v>
      </c>
      <c r="U5136" s="1">
        <v>43694</v>
      </c>
      <c r="V5136" s="1">
        <v>43769</v>
      </c>
      <c r="W5136" t="s">
        <v>2513</v>
      </c>
      <c r="X5136" t="s">
        <v>905</v>
      </c>
      <c r="Y5136">
        <v>1</v>
      </c>
      <c r="Z5136">
        <v>1</v>
      </c>
      <c r="AA5136">
        <v>35</v>
      </c>
      <c r="AB5136">
        <v>2.8571</v>
      </c>
      <c r="AC5136" t="s">
        <v>2514</v>
      </c>
      <c r="AD5136">
        <f>IF(ISBLANK(Source[[#This Row],[CrosslistID]]),1,1/COUNTIFS(Source[CrosslistID],Source[[#This Row],[CrosslistID]],Source[TermDesc],Source[[#This Row],[TermDesc]]))</f>
        <v>0.2</v>
      </c>
      <c r="AE5136">
        <v>26</v>
      </c>
      <c r="AF5136">
        <v>35</v>
      </c>
      <c r="AG5136">
        <v>74.285700000000006</v>
      </c>
      <c r="AH5136">
        <v>74.285700000000006</v>
      </c>
      <c r="AI5136">
        <v>0.1</v>
      </c>
      <c r="AJ5136">
        <v>0.1</v>
      </c>
      <c r="AK5136">
        <v>0</v>
      </c>
      <c r="AL51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36">
        <f>IF(AND(Source[[#This Row],[Credit_Noncredit]]="Noncredit",Source[[#This Row],[FTEF]]&gt;0),Source[[#This Row],[NC XLST FTES]]*525/(437.5*Source[[#This Row],[FTEF]]),0)</f>
        <v>0</v>
      </c>
      <c r="AN5136">
        <f>IF(Source[[#This Row],[Credit_Noncredit]]="Credit",Source[[#This Row],[Census Enrollment]],Source[[#This Row],[Noncredit Avg. Attendance]])</f>
        <v>1</v>
      </c>
    </row>
    <row r="5137" spans="1:40" x14ac:dyDescent="0.25">
      <c r="A5137" t="s">
        <v>1914</v>
      </c>
      <c r="B5137" t="s">
        <v>886</v>
      </c>
      <c r="C5137" t="s">
        <v>627</v>
      </c>
      <c r="D5137" t="s">
        <v>1135</v>
      </c>
      <c r="E5137" s="4">
        <v>77139</v>
      </c>
      <c r="F5137" s="4" t="s">
        <v>1156</v>
      </c>
      <c r="G5137" s="4" t="s">
        <v>1150</v>
      </c>
      <c r="H5137" t="str">
        <f>CONCATENATE(Source[[#This Row],[Subject]],TRIM(Source[[#This Row],[Course]]))</f>
        <v>ITAL10A</v>
      </c>
      <c r="I5137" t="str">
        <f>VLOOKUP(Source[[#This Row],[SubjCrse]],'Courses and Categories'!$E$2:$G$1816,3,FALSE)</f>
        <v>Credit General Education</v>
      </c>
      <c r="J5137">
        <v>581</v>
      </c>
      <c r="K5137" t="s">
        <v>1159</v>
      </c>
      <c r="L5137" t="s">
        <v>87</v>
      </c>
      <c r="M5137" t="s">
        <v>903</v>
      </c>
      <c r="N5137" t="s">
        <v>59</v>
      </c>
      <c r="O5137">
        <v>1800</v>
      </c>
      <c r="P5137">
        <v>2015</v>
      </c>
      <c r="Q5137" t="s">
        <v>76</v>
      </c>
      <c r="R5137">
        <v>718</v>
      </c>
      <c r="S5137" t="s">
        <v>77</v>
      </c>
      <c r="T5137" t="s">
        <v>44</v>
      </c>
      <c r="U5137" s="1">
        <v>43694</v>
      </c>
      <c r="V5137" s="1">
        <v>43769</v>
      </c>
      <c r="W5137" t="s">
        <v>2513</v>
      </c>
      <c r="X5137" t="s">
        <v>905</v>
      </c>
      <c r="Y5137">
        <v>3</v>
      </c>
      <c r="Z5137">
        <v>3</v>
      </c>
      <c r="AA5137">
        <v>35</v>
      </c>
      <c r="AB5137">
        <v>8.5714000000000006</v>
      </c>
      <c r="AC5137" t="s">
        <v>2515</v>
      </c>
      <c r="AD5137">
        <f>IF(ISBLANK(Source[[#This Row],[CrosslistID]]),1,1/COUNTIFS(Source[CrosslistID],Source[[#This Row],[CrosslistID]],Source[TermDesc],Source[[#This Row],[TermDesc]]))</f>
        <v>0.2</v>
      </c>
      <c r="AE5137">
        <v>24</v>
      </c>
      <c r="AF5137">
        <v>35</v>
      </c>
      <c r="AG5137">
        <v>68.571399999999997</v>
      </c>
      <c r="AH5137">
        <v>68.571399999999997</v>
      </c>
      <c r="AI5137">
        <v>0.3</v>
      </c>
      <c r="AJ5137">
        <v>0.3</v>
      </c>
      <c r="AK5137">
        <v>0</v>
      </c>
      <c r="AL51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37">
        <f>IF(AND(Source[[#This Row],[Credit_Noncredit]]="Noncredit",Source[[#This Row],[FTEF]]&gt;0),Source[[#This Row],[NC XLST FTES]]*525/(437.5*Source[[#This Row],[FTEF]]),0)</f>
        <v>0</v>
      </c>
      <c r="AN5137">
        <f>IF(Source[[#This Row],[Credit_Noncredit]]="Credit",Source[[#This Row],[Census Enrollment]],Source[[#This Row],[Noncredit Avg. Attendance]])</f>
        <v>3</v>
      </c>
    </row>
    <row r="5138" spans="1:40" x14ac:dyDescent="0.25">
      <c r="A5138" t="s">
        <v>1914</v>
      </c>
      <c r="B5138" t="s">
        <v>886</v>
      </c>
      <c r="C5138" t="s">
        <v>627</v>
      </c>
      <c r="D5138" t="s">
        <v>1135</v>
      </c>
      <c r="E5138" s="4">
        <v>75681</v>
      </c>
      <c r="F5138" s="4" t="s">
        <v>1156</v>
      </c>
      <c r="G5138" s="4" t="s">
        <v>1273</v>
      </c>
      <c r="H5138" t="str">
        <f>CONCATENATE(Source[[#This Row],[Subject]],TRIM(Source[[#This Row],[Course]]))</f>
        <v>ITAL10B</v>
      </c>
      <c r="I5138" t="str">
        <f>VLOOKUP(Source[[#This Row],[SubjCrse]],'Courses and Categories'!$E$2:$G$1816,3,FALSE)</f>
        <v>Credit General Education</v>
      </c>
      <c r="J5138">
        <v>402</v>
      </c>
      <c r="K5138" t="s">
        <v>2523</v>
      </c>
      <c r="L5138" t="s">
        <v>39</v>
      </c>
      <c r="M5138" t="s">
        <v>903</v>
      </c>
      <c r="N5138" t="s">
        <v>59</v>
      </c>
      <c r="O5138">
        <v>1110</v>
      </c>
      <c r="P5138">
        <v>1325</v>
      </c>
      <c r="Q5138" t="s">
        <v>420</v>
      </c>
      <c r="R5138">
        <v>266</v>
      </c>
      <c r="S5138" t="s">
        <v>134</v>
      </c>
      <c r="T5138" t="s">
        <v>44</v>
      </c>
      <c r="U5138" s="1">
        <v>43746</v>
      </c>
      <c r="V5138" s="1">
        <v>43819</v>
      </c>
      <c r="W5138" t="s">
        <v>2513</v>
      </c>
      <c r="X5138" t="s">
        <v>905</v>
      </c>
      <c r="Y5138">
        <v>2</v>
      </c>
      <c r="Z5138">
        <v>2</v>
      </c>
      <c r="AA5138">
        <v>35</v>
      </c>
      <c r="AB5138">
        <v>5.7142999999999997</v>
      </c>
      <c r="AC5138" t="s">
        <v>2514</v>
      </c>
      <c r="AD5138">
        <f>IF(ISBLANK(Source[[#This Row],[CrosslistID]]),1,1/COUNTIFS(Source[CrosslistID],Source[[#This Row],[CrosslistID]],Source[TermDesc],Source[[#This Row],[TermDesc]]))</f>
        <v>0.2</v>
      </c>
      <c r="AE5138">
        <v>26</v>
      </c>
      <c r="AF5138">
        <v>35</v>
      </c>
      <c r="AG5138">
        <v>74.285700000000006</v>
      </c>
      <c r="AH5138">
        <v>74.285700000000006</v>
      </c>
      <c r="AI5138">
        <v>0.19</v>
      </c>
      <c r="AJ5138">
        <v>0.19</v>
      </c>
      <c r="AK5138">
        <v>0</v>
      </c>
      <c r="AL51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38">
        <f>IF(AND(Source[[#This Row],[Credit_Noncredit]]="Noncredit",Source[[#This Row],[FTEF]]&gt;0),Source[[#This Row],[NC XLST FTES]]*525/(437.5*Source[[#This Row],[FTEF]]),0)</f>
        <v>0</v>
      </c>
      <c r="AN5138">
        <f>IF(Source[[#This Row],[Credit_Noncredit]]="Credit",Source[[#This Row],[Census Enrollment]],Source[[#This Row],[Noncredit Avg. Attendance]])</f>
        <v>2</v>
      </c>
    </row>
    <row r="5139" spans="1:40" x14ac:dyDescent="0.25">
      <c r="A5139" t="s">
        <v>1914</v>
      </c>
      <c r="B5139" t="s">
        <v>886</v>
      </c>
      <c r="C5139" t="s">
        <v>627</v>
      </c>
      <c r="D5139" t="s">
        <v>1135</v>
      </c>
      <c r="E5139" s="4">
        <v>77140</v>
      </c>
      <c r="F5139" s="4" t="s">
        <v>1156</v>
      </c>
      <c r="G5139" s="4" t="s">
        <v>1273</v>
      </c>
      <c r="H5139" t="str">
        <f>CONCATENATE(Source[[#This Row],[Subject]],TRIM(Source[[#This Row],[Course]]))</f>
        <v>ITAL10B</v>
      </c>
      <c r="I5139" t="str">
        <f>VLOOKUP(Source[[#This Row],[SubjCrse]],'Courses and Categories'!$E$2:$G$1816,3,FALSE)</f>
        <v>Credit General Education</v>
      </c>
      <c r="J5139">
        <v>581</v>
      </c>
      <c r="K5139" t="s">
        <v>2523</v>
      </c>
      <c r="L5139" t="s">
        <v>87</v>
      </c>
      <c r="M5139" t="s">
        <v>903</v>
      </c>
      <c r="N5139" t="s">
        <v>59</v>
      </c>
      <c r="O5139">
        <v>1800</v>
      </c>
      <c r="P5139">
        <v>2015</v>
      </c>
      <c r="Q5139" t="s">
        <v>76</v>
      </c>
      <c r="R5139">
        <v>718</v>
      </c>
      <c r="S5139" t="s">
        <v>77</v>
      </c>
      <c r="T5139" t="s">
        <v>44</v>
      </c>
      <c r="U5139" s="1">
        <v>43746</v>
      </c>
      <c r="V5139" s="1">
        <v>43819</v>
      </c>
      <c r="W5139" t="s">
        <v>2513</v>
      </c>
      <c r="X5139" t="s">
        <v>905</v>
      </c>
      <c r="Y5139">
        <v>0</v>
      </c>
      <c r="Z5139">
        <v>0</v>
      </c>
      <c r="AA5139">
        <v>35</v>
      </c>
      <c r="AB5139">
        <v>0</v>
      </c>
      <c r="AC5139" t="s">
        <v>2515</v>
      </c>
      <c r="AD5139">
        <f>IF(ISBLANK(Source[[#This Row],[CrosslistID]]),1,1/COUNTIFS(Source[CrosslistID],Source[[#This Row],[CrosslistID]],Source[TermDesc],Source[[#This Row],[TermDesc]]))</f>
        <v>0.2</v>
      </c>
      <c r="AE5139">
        <v>24</v>
      </c>
      <c r="AF5139">
        <v>35</v>
      </c>
      <c r="AG5139">
        <v>68.571399999999997</v>
      </c>
      <c r="AH5139">
        <v>68.571399999999997</v>
      </c>
      <c r="AI5139">
        <v>0</v>
      </c>
      <c r="AJ5139">
        <v>0</v>
      </c>
      <c r="AK5139">
        <v>0</v>
      </c>
      <c r="AL51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39">
        <f>IF(AND(Source[[#This Row],[Credit_Noncredit]]="Noncredit",Source[[#This Row],[FTEF]]&gt;0),Source[[#This Row],[NC XLST FTES]]*525/(437.5*Source[[#This Row],[FTEF]]),0)</f>
        <v>0</v>
      </c>
      <c r="AN5139">
        <f>IF(Source[[#This Row],[Credit_Noncredit]]="Credit",Source[[#This Row],[Census Enrollment]],Source[[#This Row],[Noncredit Avg. Attendance]])</f>
        <v>0</v>
      </c>
    </row>
    <row r="5140" spans="1:40" x14ac:dyDescent="0.25">
      <c r="A5140" t="s">
        <v>1914</v>
      </c>
      <c r="B5140" t="s">
        <v>886</v>
      </c>
      <c r="C5140" t="s">
        <v>627</v>
      </c>
      <c r="D5140" t="s">
        <v>1135</v>
      </c>
      <c r="E5140" s="4">
        <v>78356</v>
      </c>
      <c r="F5140" s="4" t="s">
        <v>1156</v>
      </c>
      <c r="G5140" s="4" t="s">
        <v>1275</v>
      </c>
      <c r="H5140" t="str">
        <f>CONCATENATE(Source[[#This Row],[Subject]],TRIM(Source[[#This Row],[Course]]))</f>
        <v>ITAL10C</v>
      </c>
      <c r="I5140" t="str">
        <f>VLOOKUP(Source[[#This Row],[SubjCrse]],'Courses and Categories'!$E$2:$G$1816,3,FALSE)</f>
        <v>Credit General Education</v>
      </c>
      <c r="J5140">
        <v>581</v>
      </c>
      <c r="K5140" t="s">
        <v>2524</v>
      </c>
      <c r="L5140" t="s">
        <v>87</v>
      </c>
      <c r="M5140" t="s">
        <v>903</v>
      </c>
      <c r="N5140" t="s">
        <v>59</v>
      </c>
      <c r="O5140">
        <v>1800</v>
      </c>
      <c r="P5140">
        <v>2015</v>
      </c>
      <c r="Q5140" t="s">
        <v>76</v>
      </c>
      <c r="R5140">
        <v>623</v>
      </c>
      <c r="S5140" t="s">
        <v>77</v>
      </c>
      <c r="T5140" t="s">
        <v>44</v>
      </c>
      <c r="U5140" s="1">
        <v>43694</v>
      </c>
      <c r="V5140" s="1">
        <v>43769</v>
      </c>
      <c r="W5140" t="s">
        <v>2517</v>
      </c>
      <c r="X5140" t="s">
        <v>905</v>
      </c>
      <c r="Y5140">
        <v>3</v>
      </c>
      <c r="Z5140">
        <v>3</v>
      </c>
      <c r="AA5140">
        <v>35</v>
      </c>
      <c r="AB5140">
        <v>8.5714000000000006</v>
      </c>
      <c r="AC5140" t="s">
        <v>2518</v>
      </c>
      <c r="AD5140">
        <f>IF(ISBLANK(Source[[#This Row],[CrosslistID]]),1,1/COUNTIFS(Source[CrosslistID],Source[[#This Row],[CrosslistID]],Source[TermDesc],Source[[#This Row],[TermDesc]]))</f>
        <v>0.2</v>
      </c>
      <c r="AE5140">
        <v>23</v>
      </c>
      <c r="AF5140">
        <v>35</v>
      </c>
      <c r="AG5140">
        <v>65.714299999999994</v>
      </c>
      <c r="AH5140">
        <v>65.714299999999994</v>
      </c>
      <c r="AI5140">
        <v>0.3</v>
      </c>
      <c r="AJ5140">
        <v>0.3</v>
      </c>
      <c r="AK5140">
        <v>0</v>
      </c>
      <c r="AL51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40">
        <f>IF(AND(Source[[#This Row],[Credit_Noncredit]]="Noncredit",Source[[#This Row],[FTEF]]&gt;0),Source[[#This Row],[NC XLST FTES]]*525/(437.5*Source[[#This Row],[FTEF]]),0)</f>
        <v>0</v>
      </c>
      <c r="AN5140">
        <f>IF(Source[[#This Row],[Credit_Noncredit]]="Credit",Source[[#This Row],[Census Enrollment]],Source[[#This Row],[Noncredit Avg. Attendance]])</f>
        <v>3</v>
      </c>
    </row>
    <row r="5141" spans="1:40" x14ac:dyDescent="0.25">
      <c r="A5141" t="s">
        <v>1914</v>
      </c>
      <c r="B5141" t="s">
        <v>886</v>
      </c>
      <c r="C5141" t="s">
        <v>627</v>
      </c>
      <c r="D5141" t="s">
        <v>1135</v>
      </c>
      <c r="E5141" s="4">
        <v>78497</v>
      </c>
      <c r="F5141" s="4" t="s">
        <v>1156</v>
      </c>
      <c r="G5141" s="4" t="s">
        <v>1277</v>
      </c>
      <c r="H5141" t="str">
        <f>CONCATENATE(Source[[#This Row],[Subject]],TRIM(Source[[#This Row],[Course]]))</f>
        <v>ITAL10D</v>
      </c>
      <c r="I5141" t="str">
        <f>VLOOKUP(Source[[#This Row],[SubjCrse]],'Courses and Categories'!$E$2:$G$1816,3,FALSE)</f>
        <v>Credit General Education</v>
      </c>
      <c r="J5141">
        <v>581</v>
      </c>
      <c r="K5141" t="s">
        <v>2525</v>
      </c>
      <c r="L5141" t="s">
        <v>87</v>
      </c>
      <c r="M5141" t="s">
        <v>903</v>
      </c>
      <c r="N5141" t="s">
        <v>59</v>
      </c>
      <c r="O5141">
        <v>1800</v>
      </c>
      <c r="P5141">
        <v>2015</v>
      </c>
      <c r="Q5141" t="s">
        <v>76</v>
      </c>
      <c r="R5141">
        <v>623</v>
      </c>
      <c r="S5141" t="s">
        <v>77</v>
      </c>
      <c r="T5141" t="s">
        <v>44</v>
      </c>
      <c r="U5141" s="1">
        <v>43746</v>
      </c>
      <c r="V5141" s="1">
        <v>43819</v>
      </c>
      <c r="W5141" t="s">
        <v>2517</v>
      </c>
      <c r="X5141" t="s">
        <v>905</v>
      </c>
      <c r="Y5141">
        <v>0</v>
      </c>
      <c r="Z5141">
        <v>0</v>
      </c>
      <c r="AA5141">
        <v>35</v>
      </c>
      <c r="AB5141">
        <v>0</v>
      </c>
      <c r="AC5141" t="s">
        <v>2518</v>
      </c>
      <c r="AD5141">
        <f>IF(ISBLANK(Source[[#This Row],[CrosslistID]]),1,1/COUNTIFS(Source[CrosslistID],Source[[#This Row],[CrosslistID]],Source[TermDesc],Source[[#This Row],[TermDesc]]))</f>
        <v>0.2</v>
      </c>
      <c r="AE5141">
        <v>23</v>
      </c>
      <c r="AF5141">
        <v>35</v>
      </c>
      <c r="AG5141">
        <v>65.714299999999994</v>
      </c>
      <c r="AH5141">
        <v>65.714299999999994</v>
      </c>
      <c r="AI5141">
        <v>0</v>
      </c>
      <c r="AJ5141">
        <v>0</v>
      </c>
      <c r="AK5141">
        <v>0</v>
      </c>
      <c r="AL51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41">
        <f>IF(AND(Source[[#This Row],[Credit_Noncredit]]="Noncredit",Source[[#This Row],[FTEF]]&gt;0),Source[[#This Row],[NC XLST FTES]]*525/(437.5*Source[[#This Row],[FTEF]]),0)</f>
        <v>0</v>
      </c>
      <c r="AN5141">
        <f>IF(Source[[#This Row],[Credit_Noncredit]]="Credit",Source[[#This Row],[Census Enrollment]],Source[[#This Row],[Noncredit Avg. Attendance]])</f>
        <v>0</v>
      </c>
    </row>
    <row r="5142" spans="1:40" x14ac:dyDescent="0.25">
      <c r="A5142" t="s">
        <v>1914</v>
      </c>
      <c r="B5142" t="s">
        <v>886</v>
      </c>
      <c r="C5142" t="s">
        <v>627</v>
      </c>
      <c r="D5142" t="s">
        <v>1135</v>
      </c>
      <c r="E5142" s="4">
        <v>76392</v>
      </c>
      <c r="F5142" s="4" t="s">
        <v>1156</v>
      </c>
      <c r="G5142" s="4" t="s">
        <v>2526</v>
      </c>
      <c r="H5142" t="str">
        <f>CONCATENATE(Source[[#This Row],[Subject]],TRIM(Source[[#This Row],[Course]]))</f>
        <v>ITAL11B</v>
      </c>
      <c r="I5142" t="str">
        <f>VLOOKUP(Source[[#This Row],[SubjCrse]],'Courses and Categories'!$E$2:$G$1816,3,FALSE)</f>
        <v>Credit General Education</v>
      </c>
      <c r="J5142">
        <v>401</v>
      </c>
      <c r="K5142" t="s">
        <v>2527</v>
      </c>
      <c r="L5142" t="s">
        <v>87</v>
      </c>
      <c r="M5142" t="s">
        <v>903</v>
      </c>
      <c r="N5142" t="s">
        <v>50</v>
      </c>
      <c r="O5142">
        <v>1800</v>
      </c>
      <c r="P5142">
        <v>2050</v>
      </c>
      <c r="Q5142" t="s">
        <v>76</v>
      </c>
      <c r="R5142">
        <v>821</v>
      </c>
      <c r="S5142" t="s">
        <v>77</v>
      </c>
      <c r="T5142">
        <v>1</v>
      </c>
      <c r="U5142" s="1">
        <v>43694</v>
      </c>
      <c r="V5142" s="1">
        <v>43819</v>
      </c>
      <c r="W5142" t="s">
        <v>2513</v>
      </c>
      <c r="X5142" t="s">
        <v>1929</v>
      </c>
      <c r="Y5142">
        <v>13</v>
      </c>
      <c r="Z5142">
        <v>13</v>
      </c>
      <c r="AA5142">
        <v>35</v>
      </c>
      <c r="AB5142">
        <v>37.142899999999997</v>
      </c>
      <c r="AC5142" t="s">
        <v>2522</v>
      </c>
      <c r="AD5142">
        <f>IF(ISBLANK(Source[[#This Row],[CrosslistID]]),1,1/COUNTIFS(Source[CrosslistID],Source[[#This Row],[CrosslistID]],Source[TermDesc],Source[[#This Row],[TermDesc]]))</f>
        <v>0.5</v>
      </c>
      <c r="AE5142">
        <v>31</v>
      </c>
      <c r="AF5142">
        <v>35</v>
      </c>
      <c r="AG5142">
        <v>88.571399999999997</v>
      </c>
      <c r="AH5142">
        <v>88.571399999999997</v>
      </c>
      <c r="AI5142">
        <v>1.3</v>
      </c>
      <c r="AJ5142">
        <v>1.3</v>
      </c>
      <c r="AK5142">
        <v>0</v>
      </c>
      <c r="AL51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42">
        <f>IF(AND(Source[[#This Row],[Credit_Noncredit]]="Noncredit",Source[[#This Row],[FTEF]]&gt;0),Source[[#This Row],[NC XLST FTES]]*525/(437.5*Source[[#This Row],[FTEF]]),0)</f>
        <v>0</v>
      </c>
      <c r="AN5142">
        <f>IF(Source[[#This Row],[Credit_Noncredit]]="Credit",Source[[#This Row],[Census Enrollment]],Source[[#This Row],[Noncredit Avg. Attendance]])</f>
        <v>13</v>
      </c>
    </row>
    <row r="5143" spans="1:40" x14ac:dyDescent="0.25">
      <c r="A5143" t="s">
        <v>1914</v>
      </c>
      <c r="B5143" t="s">
        <v>886</v>
      </c>
      <c r="C5143" t="s">
        <v>627</v>
      </c>
      <c r="D5143" t="s">
        <v>1135</v>
      </c>
      <c r="E5143" s="4">
        <v>71015</v>
      </c>
      <c r="F5143" s="4" t="s">
        <v>1160</v>
      </c>
      <c r="G5143" s="4">
        <v>1</v>
      </c>
      <c r="H5143" t="str">
        <f>CONCATENATE(Source[[#This Row],[Subject]],TRIM(Source[[#This Row],[Course]]))</f>
        <v>JAPA1</v>
      </c>
      <c r="I5143" t="str">
        <f>VLOOKUP(Source[[#This Row],[SubjCrse]],'Courses and Categories'!$E$2:$G$1816,3,FALSE)</f>
        <v>Credit General Education</v>
      </c>
      <c r="J5143">
        <v>1</v>
      </c>
      <c r="K5143" t="s">
        <v>1161</v>
      </c>
      <c r="L5143" t="s">
        <v>39</v>
      </c>
      <c r="M5143" t="s">
        <v>903</v>
      </c>
      <c r="N5143" t="s">
        <v>105</v>
      </c>
      <c r="O5143">
        <v>1110</v>
      </c>
      <c r="P5143">
        <v>1325</v>
      </c>
      <c r="Q5143" t="s">
        <v>240</v>
      </c>
      <c r="R5143">
        <v>267</v>
      </c>
      <c r="S5143" t="s">
        <v>134</v>
      </c>
      <c r="T5143">
        <v>1</v>
      </c>
      <c r="U5143" s="1">
        <v>43694</v>
      </c>
      <c r="V5143" s="1">
        <v>43819</v>
      </c>
      <c r="W5143" t="s">
        <v>2528</v>
      </c>
      <c r="X5143" t="s">
        <v>1929</v>
      </c>
      <c r="Y5143">
        <v>21</v>
      </c>
      <c r="Z5143">
        <v>16</v>
      </c>
      <c r="AA5143">
        <v>35</v>
      </c>
      <c r="AB5143">
        <v>45.714300000000001</v>
      </c>
      <c r="AC5143" t="s">
        <v>1471</v>
      </c>
      <c r="AD5143">
        <f>IF(ISBLANK(Source[[#This Row],[CrosslistID]]),1,1/COUNTIFS(Source[CrosslistID],Source[[#This Row],[CrosslistID]],Source[TermDesc],Source[[#This Row],[TermDesc]]))</f>
        <v>0.5</v>
      </c>
      <c r="AE5143">
        <v>22</v>
      </c>
      <c r="AF5143">
        <v>35</v>
      </c>
      <c r="AG5143">
        <v>62.857100000000003</v>
      </c>
      <c r="AH5143">
        <v>62.857100000000003</v>
      </c>
      <c r="AI5143">
        <v>3</v>
      </c>
      <c r="AJ5143">
        <v>3.5</v>
      </c>
      <c r="AK5143">
        <v>0.33329999999999999</v>
      </c>
      <c r="AL51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43">
        <f>IF(AND(Source[[#This Row],[Credit_Noncredit]]="Noncredit",Source[[#This Row],[FTEF]]&gt;0),Source[[#This Row],[NC XLST FTES]]*525/(437.5*Source[[#This Row],[FTEF]]),0)</f>
        <v>0</v>
      </c>
      <c r="AN5143">
        <f>IF(Source[[#This Row],[Credit_Noncredit]]="Credit",Source[[#This Row],[Census Enrollment]],Source[[#This Row],[Noncredit Avg. Attendance]])</f>
        <v>21</v>
      </c>
    </row>
    <row r="5144" spans="1:40" x14ac:dyDescent="0.25">
      <c r="A5144" t="s">
        <v>1914</v>
      </c>
      <c r="B5144" t="s">
        <v>886</v>
      </c>
      <c r="C5144" t="s">
        <v>627</v>
      </c>
      <c r="D5144" t="s">
        <v>1135</v>
      </c>
      <c r="E5144" s="4">
        <v>71016</v>
      </c>
      <c r="F5144" s="4" t="s">
        <v>1160</v>
      </c>
      <c r="G5144" s="4">
        <v>1</v>
      </c>
      <c r="H5144" t="str">
        <f>CONCATENATE(Source[[#This Row],[Subject]],TRIM(Source[[#This Row],[Course]]))</f>
        <v>JAPA1</v>
      </c>
      <c r="I5144" t="str">
        <f>VLOOKUP(Source[[#This Row],[SubjCrse]],'Courses and Categories'!$E$2:$G$1816,3,FALSE)</f>
        <v>Credit General Education</v>
      </c>
      <c r="J5144">
        <v>2</v>
      </c>
      <c r="K5144" t="s">
        <v>1161</v>
      </c>
      <c r="L5144" t="s">
        <v>39</v>
      </c>
      <c r="M5144" t="s">
        <v>903</v>
      </c>
      <c r="N5144" t="s">
        <v>59</v>
      </c>
      <c r="O5144">
        <v>1110</v>
      </c>
      <c r="P5144">
        <v>1325</v>
      </c>
      <c r="Q5144" t="s">
        <v>236</v>
      </c>
      <c r="R5144">
        <v>250</v>
      </c>
      <c r="S5144" t="s">
        <v>134</v>
      </c>
      <c r="T5144">
        <v>1</v>
      </c>
      <c r="U5144" s="1">
        <v>43694</v>
      </c>
      <c r="V5144" s="1">
        <v>43819</v>
      </c>
      <c r="W5144" t="s">
        <v>1165</v>
      </c>
      <c r="X5144" t="s">
        <v>1929</v>
      </c>
      <c r="Y5144">
        <v>22</v>
      </c>
      <c r="Z5144">
        <v>19</v>
      </c>
      <c r="AA5144">
        <v>35</v>
      </c>
      <c r="AB5144">
        <v>54.285699999999999</v>
      </c>
      <c r="AC5144" t="s">
        <v>2529</v>
      </c>
      <c r="AD5144">
        <f>IF(ISBLANK(Source[[#This Row],[CrosslistID]]),1,1/COUNTIFS(Source[CrosslistID],Source[[#This Row],[CrosslistID]],Source[TermDesc],Source[[#This Row],[TermDesc]]))</f>
        <v>0.5</v>
      </c>
      <c r="AE5144">
        <v>26</v>
      </c>
      <c r="AF5144">
        <v>35</v>
      </c>
      <c r="AG5144">
        <v>74.285700000000006</v>
      </c>
      <c r="AH5144">
        <v>74.285700000000006</v>
      </c>
      <c r="AI5144">
        <v>3.6669999999999998</v>
      </c>
      <c r="AJ5144">
        <v>3.6669999999999998</v>
      </c>
      <c r="AK5144">
        <v>0.33329999999999999</v>
      </c>
      <c r="AL51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44">
        <f>IF(AND(Source[[#This Row],[Credit_Noncredit]]="Noncredit",Source[[#This Row],[FTEF]]&gt;0),Source[[#This Row],[NC XLST FTES]]*525/(437.5*Source[[#This Row],[FTEF]]),0)</f>
        <v>0</v>
      </c>
      <c r="AN5144">
        <f>IF(Source[[#This Row],[Credit_Noncredit]]="Credit",Source[[#This Row],[Census Enrollment]],Source[[#This Row],[Noncredit Avg. Attendance]])</f>
        <v>22</v>
      </c>
    </row>
    <row r="5145" spans="1:40" x14ac:dyDescent="0.25">
      <c r="A5145" t="s">
        <v>1914</v>
      </c>
      <c r="B5145" t="s">
        <v>886</v>
      </c>
      <c r="C5145" t="s">
        <v>627</v>
      </c>
      <c r="D5145" t="s">
        <v>1135</v>
      </c>
      <c r="E5145" s="4">
        <v>72086</v>
      </c>
      <c r="F5145" s="4" t="s">
        <v>1160</v>
      </c>
      <c r="G5145" s="4" t="s">
        <v>1072</v>
      </c>
      <c r="H5145" t="str">
        <f>CONCATENATE(Source[[#This Row],[Subject]],TRIM(Source[[#This Row],[Course]]))</f>
        <v>JAPA1A</v>
      </c>
      <c r="I5145" t="str">
        <f>VLOOKUP(Source[[#This Row],[SubjCrse]],'Courses and Categories'!$E$2:$G$1816,3,FALSE)</f>
        <v>Credit General Education</v>
      </c>
      <c r="J5145">
        <v>1</v>
      </c>
      <c r="K5145" t="s">
        <v>1161</v>
      </c>
      <c r="L5145" t="s">
        <v>39</v>
      </c>
      <c r="M5145" t="s">
        <v>903</v>
      </c>
      <c r="N5145" t="s">
        <v>59</v>
      </c>
      <c r="O5145">
        <v>940</v>
      </c>
      <c r="P5145">
        <v>1055</v>
      </c>
      <c r="Q5145" t="s">
        <v>850</v>
      </c>
      <c r="R5145">
        <v>203</v>
      </c>
      <c r="S5145" t="s">
        <v>134</v>
      </c>
      <c r="T5145">
        <v>1</v>
      </c>
      <c r="U5145" s="1">
        <v>43694</v>
      </c>
      <c r="V5145" s="1">
        <v>43819</v>
      </c>
      <c r="W5145" t="s">
        <v>2528</v>
      </c>
      <c r="X5145" t="s">
        <v>1929</v>
      </c>
      <c r="Y5145">
        <v>28</v>
      </c>
      <c r="Z5145">
        <v>18</v>
      </c>
      <c r="AA5145">
        <v>35</v>
      </c>
      <c r="AB5145">
        <v>51.428600000000003</v>
      </c>
      <c r="AD5145">
        <f>IF(ISBLANK(Source[[#This Row],[CrosslistID]]),1,1/COUNTIFS(Source[CrosslistID],Source[[#This Row],[CrosslistID]],Source[TermDesc],Source[[#This Row],[TermDesc]]))</f>
        <v>1</v>
      </c>
      <c r="AG5145">
        <v>0</v>
      </c>
      <c r="AH5145">
        <v>51.428600000000003</v>
      </c>
      <c r="AI5145">
        <v>2.7</v>
      </c>
      <c r="AJ5145">
        <v>2.8</v>
      </c>
      <c r="AK5145">
        <v>0.2</v>
      </c>
      <c r="AL51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45">
        <f>IF(AND(Source[[#This Row],[Credit_Noncredit]]="Noncredit",Source[[#This Row],[FTEF]]&gt;0),Source[[#This Row],[NC XLST FTES]]*525/(437.5*Source[[#This Row],[FTEF]]),0)</f>
        <v>0</v>
      </c>
      <c r="AN5145">
        <f>IF(Source[[#This Row],[Credit_Noncredit]]="Credit",Source[[#This Row],[Census Enrollment]],Source[[#This Row],[Noncredit Avg. Attendance]])</f>
        <v>28</v>
      </c>
    </row>
    <row r="5146" spans="1:40" x14ac:dyDescent="0.25">
      <c r="A5146" t="s">
        <v>1914</v>
      </c>
      <c r="B5146" t="s">
        <v>886</v>
      </c>
      <c r="C5146" t="s">
        <v>627</v>
      </c>
      <c r="D5146" t="s">
        <v>1135</v>
      </c>
      <c r="E5146" s="4">
        <v>72087</v>
      </c>
      <c r="F5146" s="4" t="s">
        <v>1160</v>
      </c>
      <c r="G5146" s="4" t="s">
        <v>1072</v>
      </c>
      <c r="H5146" t="str">
        <f>CONCATENATE(Source[[#This Row],[Subject]],TRIM(Source[[#This Row],[Course]]))</f>
        <v>JAPA1A</v>
      </c>
      <c r="I5146" t="str">
        <f>VLOOKUP(Source[[#This Row],[SubjCrse]],'Courses and Categories'!$E$2:$G$1816,3,FALSE)</f>
        <v>Credit General Education</v>
      </c>
      <c r="J5146">
        <v>3</v>
      </c>
      <c r="K5146" t="s">
        <v>1161</v>
      </c>
      <c r="L5146" t="s">
        <v>39</v>
      </c>
      <c r="M5146" t="s">
        <v>903</v>
      </c>
      <c r="N5146" t="s">
        <v>105</v>
      </c>
      <c r="O5146">
        <v>940</v>
      </c>
      <c r="P5146">
        <v>1055</v>
      </c>
      <c r="Q5146" t="s">
        <v>240</v>
      </c>
      <c r="R5146">
        <v>219</v>
      </c>
      <c r="S5146" t="s">
        <v>134</v>
      </c>
      <c r="T5146">
        <v>1</v>
      </c>
      <c r="U5146" s="1">
        <v>43694</v>
      </c>
      <c r="V5146" s="1">
        <v>43819</v>
      </c>
      <c r="W5146" t="s">
        <v>2528</v>
      </c>
      <c r="X5146" t="s">
        <v>1929</v>
      </c>
      <c r="Y5146">
        <v>31</v>
      </c>
      <c r="Z5146">
        <v>16</v>
      </c>
      <c r="AA5146">
        <v>35</v>
      </c>
      <c r="AB5146">
        <v>45.714300000000001</v>
      </c>
      <c r="AD5146">
        <f>IF(ISBLANK(Source[[#This Row],[CrosslistID]]),1,1/COUNTIFS(Source[CrosslistID],Source[[#This Row],[CrosslistID]],Source[TermDesc],Source[[#This Row],[TermDesc]]))</f>
        <v>1</v>
      </c>
      <c r="AG5146">
        <v>0</v>
      </c>
      <c r="AH5146">
        <v>45.714300000000001</v>
      </c>
      <c r="AI5146">
        <v>2.9</v>
      </c>
      <c r="AJ5146">
        <v>3.1</v>
      </c>
      <c r="AK5146">
        <v>0.2</v>
      </c>
      <c r="AL51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46">
        <f>IF(AND(Source[[#This Row],[Credit_Noncredit]]="Noncredit",Source[[#This Row],[FTEF]]&gt;0),Source[[#This Row],[NC XLST FTES]]*525/(437.5*Source[[#This Row],[FTEF]]),0)</f>
        <v>0</v>
      </c>
      <c r="AN5146">
        <f>IF(Source[[#This Row],[Credit_Noncredit]]="Credit",Source[[#This Row],[Census Enrollment]],Source[[#This Row],[Noncredit Avg. Attendance]])</f>
        <v>31</v>
      </c>
    </row>
    <row r="5147" spans="1:40" x14ac:dyDescent="0.25">
      <c r="A5147" t="s">
        <v>1914</v>
      </c>
      <c r="B5147" t="s">
        <v>886</v>
      </c>
      <c r="C5147" t="s">
        <v>627</v>
      </c>
      <c r="D5147" t="s">
        <v>1135</v>
      </c>
      <c r="E5147" s="4">
        <v>76393</v>
      </c>
      <c r="F5147" s="4" t="s">
        <v>1160</v>
      </c>
      <c r="G5147" s="4" t="s">
        <v>1072</v>
      </c>
      <c r="H5147" t="str">
        <f>CONCATENATE(Source[[#This Row],[Subject]],TRIM(Source[[#This Row],[Course]]))</f>
        <v>JAPA1A</v>
      </c>
      <c r="I5147" t="str">
        <f>VLOOKUP(Source[[#This Row],[SubjCrse]],'Courses and Categories'!$E$2:$G$1816,3,FALSE)</f>
        <v>Credit General Education</v>
      </c>
      <c r="J5147">
        <v>581</v>
      </c>
      <c r="K5147" t="s">
        <v>1161</v>
      </c>
      <c r="L5147" t="s">
        <v>87</v>
      </c>
      <c r="M5147" t="s">
        <v>903</v>
      </c>
      <c r="N5147" t="s">
        <v>180</v>
      </c>
      <c r="O5147">
        <v>1800</v>
      </c>
      <c r="P5147">
        <v>2050</v>
      </c>
      <c r="Q5147" t="s">
        <v>76</v>
      </c>
      <c r="R5147">
        <v>722</v>
      </c>
      <c r="S5147" t="s">
        <v>77</v>
      </c>
      <c r="T5147">
        <v>1</v>
      </c>
      <c r="U5147" s="1">
        <v>43694</v>
      </c>
      <c r="V5147" s="1">
        <v>43819</v>
      </c>
      <c r="W5147" t="s">
        <v>1162</v>
      </c>
      <c r="X5147" t="s">
        <v>1929</v>
      </c>
      <c r="Y5147">
        <v>26</v>
      </c>
      <c r="Z5147">
        <v>21</v>
      </c>
      <c r="AA5147">
        <v>35</v>
      </c>
      <c r="AB5147">
        <v>60</v>
      </c>
      <c r="AD5147">
        <f>IF(ISBLANK(Source[[#This Row],[CrosslistID]]),1,1/COUNTIFS(Source[CrosslistID],Source[[#This Row],[CrosslistID]],Source[TermDesc],Source[[#This Row],[TermDesc]]))</f>
        <v>1</v>
      </c>
      <c r="AG5147">
        <v>0</v>
      </c>
      <c r="AH5147">
        <v>60</v>
      </c>
      <c r="AI5147">
        <v>2.4</v>
      </c>
      <c r="AJ5147">
        <v>2.6</v>
      </c>
      <c r="AK5147">
        <v>0.2</v>
      </c>
      <c r="AL51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47">
        <f>IF(AND(Source[[#This Row],[Credit_Noncredit]]="Noncredit",Source[[#This Row],[FTEF]]&gt;0),Source[[#This Row],[NC XLST FTES]]*525/(437.5*Source[[#This Row],[FTEF]]),0)</f>
        <v>0</v>
      </c>
      <c r="AN5147">
        <f>IF(Source[[#This Row],[Credit_Noncredit]]="Credit",Source[[#This Row],[Census Enrollment]],Source[[#This Row],[Noncredit Avg. Attendance]])</f>
        <v>26</v>
      </c>
    </row>
    <row r="5148" spans="1:40" x14ac:dyDescent="0.25">
      <c r="A5148" t="s">
        <v>1914</v>
      </c>
      <c r="B5148" t="s">
        <v>886</v>
      </c>
      <c r="C5148" t="s">
        <v>627</v>
      </c>
      <c r="D5148" t="s">
        <v>1135</v>
      </c>
      <c r="E5148" s="4">
        <v>77970</v>
      </c>
      <c r="F5148" s="4" t="s">
        <v>1160</v>
      </c>
      <c r="G5148" s="4" t="s">
        <v>1072</v>
      </c>
      <c r="H5148" t="str">
        <f>CONCATENATE(Source[[#This Row],[Subject]],TRIM(Source[[#This Row],[Course]]))</f>
        <v>JAPA1A</v>
      </c>
      <c r="I5148" t="str">
        <f>VLOOKUP(Source[[#This Row],[SubjCrse]],'Courses and Categories'!$E$2:$G$1816,3,FALSE)</f>
        <v>Credit General Education</v>
      </c>
      <c r="J5148">
        <v>582</v>
      </c>
      <c r="K5148" t="s">
        <v>1161</v>
      </c>
      <c r="L5148" t="s">
        <v>87</v>
      </c>
      <c r="M5148" t="s">
        <v>903</v>
      </c>
      <c r="N5148" t="s">
        <v>41</v>
      </c>
      <c r="O5148">
        <v>1800</v>
      </c>
      <c r="P5148">
        <v>2050</v>
      </c>
      <c r="Q5148" t="s">
        <v>76</v>
      </c>
      <c r="R5148">
        <v>722</v>
      </c>
      <c r="S5148" t="s">
        <v>77</v>
      </c>
      <c r="T5148">
        <v>1</v>
      </c>
      <c r="U5148" s="1">
        <v>43694</v>
      </c>
      <c r="V5148" s="1">
        <v>43819</v>
      </c>
      <c r="W5148" t="s">
        <v>1162</v>
      </c>
      <c r="X5148" t="s">
        <v>1929</v>
      </c>
      <c r="Y5148">
        <v>25</v>
      </c>
      <c r="Z5148">
        <v>21</v>
      </c>
      <c r="AA5148">
        <v>35</v>
      </c>
      <c r="AB5148">
        <v>60</v>
      </c>
      <c r="AD5148">
        <f>IF(ISBLANK(Source[[#This Row],[CrosslistID]]),1,1/COUNTIFS(Source[CrosslistID],Source[[#This Row],[CrosslistID]],Source[TermDesc],Source[[#This Row],[TermDesc]]))</f>
        <v>1</v>
      </c>
      <c r="AG5148">
        <v>0</v>
      </c>
      <c r="AH5148">
        <v>60</v>
      </c>
      <c r="AI5148">
        <v>2.2999999999999998</v>
      </c>
      <c r="AJ5148">
        <v>2.5</v>
      </c>
      <c r="AK5148">
        <v>0.2</v>
      </c>
      <c r="AL51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48">
        <f>IF(AND(Source[[#This Row],[Credit_Noncredit]]="Noncredit",Source[[#This Row],[FTEF]]&gt;0),Source[[#This Row],[NC XLST FTES]]*525/(437.5*Source[[#This Row],[FTEF]]),0)</f>
        <v>0</v>
      </c>
      <c r="AN5148">
        <f>IF(Source[[#This Row],[Credit_Noncredit]]="Credit",Source[[#This Row],[Census Enrollment]],Source[[#This Row],[Noncredit Avg. Attendance]])</f>
        <v>25</v>
      </c>
    </row>
    <row r="5149" spans="1:40" x14ac:dyDescent="0.25">
      <c r="A5149" t="s">
        <v>1914</v>
      </c>
      <c r="B5149" t="s">
        <v>886</v>
      </c>
      <c r="C5149" t="s">
        <v>627</v>
      </c>
      <c r="D5149" t="s">
        <v>1135</v>
      </c>
      <c r="E5149" s="4">
        <v>78804</v>
      </c>
      <c r="F5149" s="4" t="s">
        <v>1160</v>
      </c>
      <c r="G5149" s="4" t="s">
        <v>1072</v>
      </c>
      <c r="H5149" t="str">
        <f>CONCATENATE(Source[[#This Row],[Subject]],TRIM(Source[[#This Row],[Course]]))</f>
        <v>JAPA1A</v>
      </c>
      <c r="I5149" t="str">
        <f>VLOOKUP(Source[[#This Row],[SubjCrse]],'Courses and Categories'!$E$2:$G$1816,3,FALSE)</f>
        <v>Credit General Education</v>
      </c>
      <c r="J5149">
        <v>931</v>
      </c>
      <c r="K5149" t="s">
        <v>1161</v>
      </c>
      <c r="L5149" t="s">
        <v>39</v>
      </c>
      <c r="M5149" t="s">
        <v>897</v>
      </c>
      <c r="N5149" t="s">
        <v>42</v>
      </c>
      <c r="O5149" t="s">
        <v>42</v>
      </c>
      <c r="P5149" t="s">
        <v>42</v>
      </c>
      <c r="Q5149" t="s">
        <v>42</v>
      </c>
      <c r="S5149" t="s">
        <v>134</v>
      </c>
      <c r="T5149" t="s">
        <v>44</v>
      </c>
      <c r="U5149" s="1">
        <v>43711</v>
      </c>
      <c r="V5149" s="1">
        <v>43819</v>
      </c>
      <c r="W5149" t="s">
        <v>1165</v>
      </c>
      <c r="X5149" t="s">
        <v>899</v>
      </c>
      <c r="Y5149">
        <v>22</v>
      </c>
      <c r="Z5149">
        <v>17</v>
      </c>
      <c r="AA5149">
        <v>35</v>
      </c>
      <c r="AB5149">
        <v>48.571399999999997</v>
      </c>
      <c r="AD5149">
        <f>IF(ISBLANK(Source[[#This Row],[CrosslistID]]),1,1/COUNTIFS(Source[CrosslistID],Source[[#This Row],[CrosslistID]],Source[TermDesc],Source[[#This Row],[TermDesc]]))</f>
        <v>1</v>
      </c>
      <c r="AG5149">
        <v>0</v>
      </c>
      <c r="AH5149">
        <v>48.571399999999997</v>
      </c>
      <c r="AI5149">
        <v>2.1</v>
      </c>
      <c r="AJ5149">
        <v>2.2000000000000002</v>
      </c>
      <c r="AK5149">
        <v>0.2</v>
      </c>
      <c r="AL51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49">
        <f>IF(AND(Source[[#This Row],[Credit_Noncredit]]="Noncredit",Source[[#This Row],[FTEF]]&gt;0),Source[[#This Row],[NC XLST FTES]]*525/(437.5*Source[[#This Row],[FTEF]]),0)</f>
        <v>0</v>
      </c>
      <c r="AN5149">
        <f>IF(Source[[#This Row],[Credit_Noncredit]]="Credit",Source[[#This Row],[Census Enrollment]],Source[[#This Row],[Noncredit Avg. Attendance]])</f>
        <v>22</v>
      </c>
    </row>
    <row r="5150" spans="1:40" x14ac:dyDescent="0.25">
      <c r="A5150" t="s">
        <v>1914</v>
      </c>
      <c r="B5150" t="s">
        <v>886</v>
      </c>
      <c r="C5150" t="s">
        <v>627</v>
      </c>
      <c r="D5150" t="s">
        <v>1135</v>
      </c>
      <c r="E5150" s="4">
        <v>78805</v>
      </c>
      <c r="F5150" s="4" t="s">
        <v>1160</v>
      </c>
      <c r="G5150" s="4" t="s">
        <v>1072</v>
      </c>
      <c r="H5150" t="str">
        <f>CONCATENATE(Source[[#This Row],[Subject]],TRIM(Source[[#This Row],[Course]]))</f>
        <v>JAPA1A</v>
      </c>
      <c r="I5150" t="str">
        <f>VLOOKUP(Source[[#This Row],[SubjCrse]],'Courses and Categories'!$E$2:$G$1816,3,FALSE)</f>
        <v>Credit General Education</v>
      </c>
      <c r="J5150">
        <v>932</v>
      </c>
      <c r="K5150" t="s">
        <v>1161</v>
      </c>
      <c r="L5150" t="s">
        <v>39</v>
      </c>
      <c r="M5150" t="s">
        <v>897</v>
      </c>
      <c r="N5150" t="s">
        <v>42</v>
      </c>
      <c r="O5150" t="s">
        <v>42</v>
      </c>
      <c r="P5150" t="s">
        <v>42</v>
      </c>
      <c r="Q5150" t="s">
        <v>42</v>
      </c>
      <c r="S5150" t="s">
        <v>134</v>
      </c>
      <c r="T5150" t="s">
        <v>44</v>
      </c>
      <c r="U5150" s="1">
        <v>43711</v>
      </c>
      <c r="V5150" s="1">
        <v>43819</v>
      </c>
      <c r="W5150" t="s">
        <v>1165</v>
      </c>
      <c r="X5150" t="s">
        <v>899</v>
      </c>
      <c r="Y5150">
        <v>25</v>
      </c>
      <c r="Z5150">
        <v>19</v>
      </c>
      <c r="AA5150">
        <v>35</v>
      </c>
      <c r="AB5150">
        <v>54.285699999999999</v>
      </c>
      <c r="AD5150">
        <f>IF(ISBLANK(Source[[#This Row],[CrosslistID]]),1,1/COUNTIFS(Source[CrosslistID],Source[[#This Row],[CrosslistID]],Source[TermDesc],Source[[#This Row],[TermDesc]]))</f>
        <v>1</v>
      </c>
      <c r="AG5150">
        <v>0</v>
      </c>
      <c r="AH5150">
        <v>54.285699999999999</v>
      </c>
      <c r="AI5150">
        <v>2.2999999999999998</v>
      </c>
      <c r="AJ5150">
        <v>2.5</v>
      </c>
      <c r="AK5150">
        <v>0.2</v>
      </c>
      <c r="AL51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50">
        <f>IF(AND(Source[[#This Row],[Credit_Noncredit]]="Noncredit",Source[[#This Row],[FTEF]]&gt;0),Source[[#This Row],[NC XLST FTES]]*525/(437.5*Source[[#This Row],[FTEF]]),0)</f>
        <v>0</v>
      </c>
      <c r="AN5150">
        <f>IF(Source[[#This Row],[Credit_Noncredit]]="Credit",Source[[#This Row],[Census Enrollment]],Source[[#This Row],[Noncredit Avg. Attendance]])</f>
        <v>25</v>
      </c>
    </row>
    <row r="5151" spans="1:40" x14ac:dyDescent="0.25">
      <c r="A5151" t="s">
        <v>1914</v>
      </c>
      <c r="B5151" t="s">
        <v>886</v>
      </c>
      <c r="C5151" t="s">
        <v>627</v>
      </c>
      <c r="D5151" t="s">
        <v>1135</v>
      </c>
      <c r="E5151" s="4">
        <v>77809</v>
      </c>
      <c r="F5151" s="4" t="s">
        <v>1160</v>
      </c>
      <c r="G5151" s="4" t="s">
        <v>1103</v>
      </c>
      <c r="H5151" t="str">
        <f>CONCATENATE(Source[[#This Row],[Subject]],TRIM(Source[[#This Row],[Course]]))</f>
        <v>JAPA1B</v>
      </c>
      <c r="I5151" t="str">
        <f>VLOOKUP(Source[[#This Row],[SubjCrse]],'Courses and Categories'!$E$2:$G$1816,3,FALSE)</f>
        <v>Credit General Education</v>
      </c>
      <c r="J5151">
        <v>2</v>
      </c>
      <c r="K5151" t="s">
        <v>1166</v>
      </c>
      <c r="L5151" t="s">
        <v>39</v>
      </c>
      <c r="M5151" t="s">
        <v>903</v>
      </c>
      <c r="N5151" t="s">
        <v>105</v>
      </c>
      <c r="O5151">
        <v>1110</v>
      </c>
      <c r="P5151">
        <v>1325</v>
      </c>
      <c r="Q5151" t="s">
        <v>240</v>
      </c>
      <c r="R5151">
        <v>267</v>
      </c>
      <c r="S5151" t="s">
        <v>134</v>
      </c>
      <c r="T5151" t="s">
        <v>44</v>
      </c>
      <c r="U5151" s="1">
        <v>43745</v>
      </c>
      <c r="V5151" s="1">
        <v>43819</v>
      </c>
      <c r="W5151" t="s">
        <v>2528</v>
      </c>
      <c r="X5151" t="s">
        <v>905</v>
      </c>
      <c r="Y5151">
        <v>7</v>
      </c>
      <c r="Z5151">
        <v>5</v>
      </c>
      <c r="AA5151">
        <v>35</v>
      </c>
      <c r="AB5151">
        <v>14.2857</v>
      </c>
      <c r="AC5151" t="s">
        <v>1471</v>
      </c>
      <c r="AD5151">
        <f>IF(ISBLANK(Source[[#This Row],[CrosslistID]]),1,1/COUNTIFS(Source[CrosslistID],Source[[#This Row],[CrosslistID]],Source[TermDesc],Source[[#This Row],[TermDesc]]))</f>
        <v>0.5</v>
      </c>
      <c r="AE5151">
        <v>22</v>
      </c>
      <c r="AF5151">
        <v>35</v>
      </c>
      <c r="AG5151">
        <v>62.857100000000003</v>
      </c>
      <c r="AH5151">
        <v>62.857100000000003</v>
      </c>
      <c r="AI5151">
        <v>0.7</v>
      </c>
      <c r="AJ5151">
        <v>0.7</v>
      </c>
      <c r="AK5151">
        <v>0</v>
      </c>
      <c r="AL51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51">
        <f>IF(AND(Source[[#This Row],[Credit_Noncredit]]="Noncredit",Source[[#This Row],[FTEF]]&gt;0),Source[[#This Row],[NC XLST FTES]]*525/(437.5*Source[[#This Row],[FTEF]]),0)</f>
        <v>0</v>
      </c>
      <c r="AN5151">
        <f>IF(Source[[#This Row],[Credit_Noncredit]]="Credit",Source[[#This Row],[Census Enrollment]],Source[[#This Row],[Noncredit Avg. Attendance]])</f>
        <v>7</v>
      </c>
    </row>
    <row r="5152" spans="1:40" x14ac:dyDescent="0.25">
      <c r="A5152" t="s">
        <v>1914</v>
      </c>
      <c r="B5152" t="s">
        <v>886</v>
      </c>
      <c r="C5152" t="s">
        <v>627</v>
      </c>
      <c r="D5152" t="s">
        <v>1135</v>
      </c>
      <c r="E5152" s="4">
        <v>77808</v>
      </c>
      <c r="F5152" s="4" t="s">
        <v>1160</v>
      </c>
      <c r="G5152" s="4" t="s">
        <v>1103</v>
      </c>
      <c r="H5152" t="str">
        <f>CONCATENATE(Source[[#This Row],[Subject]],TRIM(Source[[#This Row],[Course]]))</f>
        <v>JAPA1B</v>
      </c>
      <c r="I5152" t="str">
        <f>VLOOKUP(Source[[#This Row],[SubjCrse]],'Courses and Categories'!$E$2:$G$1816,3,FALSE)</f>
        <v>Credit General Education</v>
      </c>
      <c r="J5152">
        <v>3</v>
      </c>
      <c r="K5152" t="s">
        <v>1166</v>
      </c>
      <c r="L5152" t="s">
        <v>39</v>
      </c>
      <c r="M5152" t="s">
        <v>903</v>
      </c>
      <c r="N5152" t="s">
        <v>59</v>
      </c>
      <c r="O5152">
        <v>1110</v>
      </c>
      <c r="P5152">
        <v>1325</v>
      </c>
      <c r="Q5152" t="s">
        <v>236</v>
      </c>
      <c r="R5152">
        <v>250</v>
      </c>
      <c r="S5152" t="s">
        <v>134</v>
      </c>
      <c r="T5152" t="s">
        <v>44</v>
      </c>
      <c r="U5152" s="1">
        <v>43746</v>
      </c>
      <c r="V5152" s="1">
        <v>43819</v>
      </c>
      <c r="W5152" t="s">
        <v>1165</v>
      </c>
      <c r="X5152" t="s">
        <v>905</v>
      </c>
      <c r="Y5152">
        <v>7</v>
      </c>
      <c r="Z5152">
        <v>7</v>
      </c>
      <c r="AA5152">
        <v>35</v>
      </c>
      <c r="AB5152">
        <v>20</v>
      </c>
      <c r="AC5152" t="s">
        <v>2529</v>
      </c>
      <c r="AD5152">
        <f>IF(ISBLANK(Source[[#This Row],[CrosslistID]]),1,1/COUNTIFS(Source[CrosslistID],Source[[#This Row],[CrosslistID]],Source[TermDesc],Source[[#This Row],[TermDesc]]))</f>
        <v>0.5</v>
      </c>
      <c r="AE5152">
        <v>26</v>
      </c>
      <c r="AF5152">
        <v>35</v>
      </c>
      <c r="AG5152">
        <v>74.285700000000006</v>
      </c>
      <c r="AH5152">
        <v>74.285700000000006</v>
      </c>
      <c r="AI5152">
        <v>0.66700000000000004</v>
      </c>
      <c r="AJ5152">
        <v>0.66700000000000004</v>
      </c>
      <c r="AK5152">
        <v>0</v>
      </c>
      <c r="AL51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52">
        <f>IF(AND(Source[[#This Row],[Credit_Noncredit]]="Noncredit",Source[[#This Row],[FTEF]]&gt;0),Source[[#This Row],[NC XLST FTES]]*525/(437.5*Source[[#This Row],[FTEF]]),0)</f>
        <v>0</v>
      </c>
      <c r="AN5152">
        <f>IF(Source[[#This Row],[Credit_Noncredit]]="Credit",Source[[#This Row],[Census Enrollment]],Source[[#This Row],[Noncredit Avg. Attendance]])</f>
        <v>7</v>
      </c>
    </row>
    <row r="5153" spans="1:40" x14ac:dyDescent="0.25">
      <c r="A5153" t="s">
        <v>1914</v>
      </c>
      <c r="B5153" t="s">
        <v>886</v>
      </c>
      <c r="C5153" t="s">
        <v>627</v>
      </c>
      <c r="D5153" t="s">
        <v>1135</v>
      </c>
      <c r="E5153" s="4">
        <v>76395</v>
      </c>
      <c r="F5153" s="4" t="s">
        <v>1160</v>
      </c>
      <c r="G5153" s="4" t="s">
        <v>1103</v>
      </c>
      <c r="H5153" t="str">
        <f>CONCATENATE(Source[[#This Row],[Subject]],TRIM(Source[[#This Row],[Course]]))</f>
        <v>JAPA1B</v>
      </c>
      <c r="I5153" t="str">
        <f>VLOOKUP(Source[[#This Row],[SubjCrse]],'Courses and Categories'!$E$2:$G$1816,3,FALSE)</f>
        <v>Credit General Education</v>
      </c>
      <c r="J5153">
        <v>581</v>
      </c>
      <c r="K5153" t="s">
        <v>1166</v>
      </c>
      <c r="L5153" t="s">
        <v>87</v>
      </c>
      <c r="M5153" t="s">
        <v>903</v>
      </c>
      <c r="N5153" t="s">
        <v>180</v>
      </c>
      <c r="O5153">
        <v>1800</v>
      </c>
      <c r="P5153">
        <v>2050</v>
      </c>
      <c r="Q5153" t="s">
        <v>76</v>
      </c>
      <c r="R5153">
        <v>800</v>
      </c>
      <c r="S5153" t="s">
        <v>77</v>
      </c>
      <c r="T5153">
        <v>1</v>
      </c>
      <c r="U5153" s="1">
        <v>43694</v>
      </c>
      <c r="V5153" s="1">
        <v>43819</v>
      </c>
      <c r="W5153" t="s">
        <v>2530</v>
      </c>
      <c r="X5153" t="s">
        <v>1929</v>
      </c>
      <c r="Y5153">
        <v>37</v>
      </c>
      <c r="Z5153">
        <v>31</v>
      </c>
      <c r="AA5153">
        <v>35</v>
      </c>
      <c r="AB5153">
        <v>88.571399999999997</v>
      </c>
      <c r="AD5153">
        <f>IF(ISBLANK(Source[[#This Row],[CrosslistID]]),1,1/COUNTIFS(Source[CrosslistID],Source[[#This Row],[CrosslistID]],Source[TermDesc],Source[[#This Row],[TermDesc]]))</f>
        <v>1</v>
      </c>
      <c r="AG5153">
        <v>0</v>
      </c>
      <c r="AH5153">
        <v>88.571399999999997</v>
      </c>
      <c r="AI5153">
        <v>3.7</v>
      </c>
      <c r="AJ5153">
        <v>3.7</v>
      </c>
      <c r="AK5153">
        <v>0.2</v>
      </c>
      <c r="AL51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53">
        <f>IF(AND(Source[[#This Row],[Credit_Noncredit]]="Noncredit",Source[[#This Row],[FTEF]]&gt;0),Source[[#This Row],[NC XLST FTES]]*525/(437.5*Source[[#This Row],[FTEF]]),0)</f>
        <v>0</v>
      </c>
      <c r="AN5153">
        <f>IF(Source[[#This Row],[Credit_Noncredit]]="Credit",Source[[#This Row],[Census Enrollment]],Source[[#This Row],[Noncredit Avg. Attendance]])</f>
        <v>37</v>
      </c>
    </row>
    <row r="5154" spans="1:40" x14ac:dyDescent="0.25">
      <c r="A5154" t="s">
        <v>1914</v>
      </c>
      <c r="B5154" t="s">
        <v>886</v>
      </c>
      <c r="C5154" t="s">
        <v>627</v>
      </c>
      <c r="D5154" t="s">
        <v>1135</v>
      </c>
      <c r="E5154" s="4">
        <v>72088</v>
      </c>
      <c r="F5154" s="4" t="s">
        <v>1160</v>
      </c>
      <c r="G5154" s="4">
        <v>2</v>
      </c>
      <c r="H5154" t="str">
        <f>CONCATENATE(Source[[#This Row],[Subject]],TRIM(Source[[#This Row],[Course]]))</f>
        <v>JAPA2</v>
      </c>
      <c r="I5154" t="str">
        <f>VLOOKUP(Source[[#This Row],[SubjCrse]],'Courses and Categories'!$E$2:$G$1816,3,FALSE)</f>
        <v>Credit General Education</v>
      </c>
      <c r="J5154">
        <v>1</v>
      </c>
      <c r="K5154" t="s">
        <v>2531</v>
      </c>
      <c r="L5154" t="s">
        <v>39</v>
      </c>
      <c r="M5154" t="s">
        <v>903</v>
      </c>
      <c r="N5154" t="s">
        <v>105</v>
      </c>
      <c r="O5154">
        <v>1110</v>
      </c>
      <c r="P5154">
        <v>1325</v>
      </c>
      <c r="Q5154" t="s">
        <v>240</v>
      </c>
      <c r="R5154">
        <v>260</v>
      </c>
      <c r="S5154" t="s">
        <v>134</v>
      </c>
      <c r="T5154">
        <v>1</v>
      </c>
      <c r="U5154" s="1">
        <v>43694</v>
      </c>
      <c r="V5154" s="1">
        <v>43819</v>
      </c>
      <c r="W5154" t="s">
        <v>1165</v>
      </c>
      <c r="X5154" t="s">
        <v>1929</v>
      </c>
      <c r="Y5154">
        <v>36</v>
      </c>
      <c r="Z5154">
        <v>33</v>
      </c>
      <c r="AA5154">
        <v>35</v>
      </c>
      <c r="AB5154">
        <v>94.285700000000006</v>
      </c>
      <c r="AC5154" t="s">
        <v>2532</v>
      </c>
      <c r="AD5154">
        <f>IF(ISBLANK(Source[[#This Row],[CrosslistID]]),1,1/COUNTIFS(Source[CrosslistID],Source[[#This Row],[CrosslistID]],Source[TermDesc],Source[[#This Row],[TermDesc]]))</f>
        <v>0.33333333333333331</v>
      </c>
      <c r="AE5154">
        <v>35</v>
      </c>
      <c r="AF5154">
        <v>35</v>
      </c>
      <c r="AG5154">
        <v>100</v>
      </c>
      <c r="AH5154">
        <v>100</v>
      </c>
      <c r="AI5154">
        <v>5.8330000000000002</v>
      </c>
      <c r="AJ5154">
        <v>5.9996999999999998</v>
      </c>
      <c r="AK5154">
        <v>0.33329999999999999</v>
      </c>
      <c r="AL51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54">
        <f>IF(AND(Source[[#This Row],[Credit_Noncredit]]="Noncredit",Source[[#This Row],[FTEF]]&gt;0),Source[[#This Row],[NC XLST FTES]]*525/(437.5*Source[[#This Row],[FTEF]]),0)</f>
        <v>0</v>
      </c>
      <c r="AN5154">
        <f>IF(Source[[#This Row],[Credit_Noncredit]]="Credit",Source[[#This Row],[Census Enrollment]],Source[[#This Row],[Noncredit Avg. Attendance]])</f>
        <v>36</v>
      </c>
    </row>
    <row r="5155" spans="1:40" x14ac:dyDescent="0.25">
      <c r="A5155" t="s">
        <v>1914</v>
      </c>
      <c r="B5155" t="s">
        <v>886</v>
      </c>
      <c r="C5155" t="s">
        <v>627</v>
      </c>
      <c r="D5155" t="s">
        <v>1135</v>
      </c>
      <c r="E5155" s="4">
        <v>72969</v>
      </c>
      <c r="F5155" s="4" t="s">
        <v>1160</v>
      </c>
      <c r="G5155" s="4" t="s">
        <v>1178</v>
      </c>
      <c r="H5155" t="str">
        <f>CONCATENATE(Source[[#This Row],[Subject]],TRIM(Source[[#This Row],[Course]]))</f>
        <v>JAPA2A</v>
      </c>
      <c r="I5155" t="str">
        <f>VLOOKUP(Source[[#This Row],[SubjCrse]],'Courses and Categories'!$E$2:$G$1816,3,FALSE)</f>
        <v>Credit General Education</v>
      </c>
      <c r="J5155">
        <v>1</v>
      </c>
      <c r="K5155" t="s">
        <v>1166</v>
      </c>
      <c r="L5155" t="s">
        <v>39</v>
      </c>
      <c r="M5155" t="s">
        <v>903</v>
      </c>
      <c r="N5155" t="s">
        <v>105</v>
      </c>
      <c r="O5155">
        <v>1110</v>
      </c>
      <c r="P5155">
        <v>1325</v>
      </c>
      <c r="Q5155" t="s">
        <v>240</v>
      </c>
      <c r="R5155">
        <v>260</v>
      </c>
      <c r="S5155" t="s">
        <v>134</v>
      </c>
      <c r="T5155" t="s">
        <v>44</v>
      </c>
      <c r="U5155" s="1">
        <v>43694</v>
      </c>
      <c r="V5155" s="1">
        <v>43768</v>
      </c>
      <c r="W5155" t="s">
        <v>1165</v>
      </c>
      <c r="X5155" t="s">
        <v>905</v>
      </c>
      <c r="Y5155">
        <v>0</v>
      </c>
      <c r="Z5155">
        <v>0</v>
      </c>
      <c r="AA5155">
        <v>35</v>
      </c>
      <c r="AB5155">
        <v>0</v>
      </c>
      <c r="AC5155" t="s">
        <v>2532</v>
      </c>
      <c r="AD5155">
        <f>IF(ISBLANK(Source[[#This Row],[CrosslistID]]),1,1/COUNTIFS(Source[CrosslistID],Source[[#This Row],[CrosslistID]],Source[TermDesc],Source[[#This Row],[TermDesc]]))</f>
        <v>0.33333333333333331</v>
      </c>
      <c r="AE5155">
        <v>35</v>
      </c>
      <c r="AF5155">
        <v>35</v>
      </c>
      <c r="AG5155">
        <v>100</v>
      </c>
      <c r="AH5155">
        <v>100</v>
      </c>
      <c r="AI5155">
        <v>0</v>
      </c>
      <c r="AJ5155">
        <v>0</v>
      </c>
      <c r="AK5155">
        <v>0</v>
      </c>
      <c r="AL51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55">
        <f>IF(AND(Source[[#This Row],[Credit_Noncredit]]="Noncredit",Source[[#This Row],[FTEF]]&gt;0),Source[[#This Row],[NC XLST FTES]]*525/(437.5*Source[[#This Row],[FTEF]]),0)</f>
        <v>0</v>
      </c>
      <c r="AN5155">
        <f>IF(Source[[#This Row],[Credit_Noncredit]]="Credit",Source[[#This Row],[Census Enrollment]],Source[[#This Row],[Noncredit Avg. Attendance]])</f>
        <v>0</v>
      </c>
    </row>
    <row r="5156" spans="1:40" x14ac:dyDescent="0.25">
      <c r="A5156" t="s">
        <v>1914</v>
      </c>
      <c r="B5156" t="s">
        <v>886</v>
      </c>
      <c r="C5156" t="s">
        <v>627</v>
      </c>
      <c r="D5156" t="s">
        <v>1135</v>
      </c>
      <c r="E5156" s="4">
        <v>76396</v>
      </c>
      <c r="F5156" s="4" t="s">
        <v>1160</v>
      </c>
      <c r="G5156" s="4" t="s">
        <v>1178</v>
      </c>
      <c r="H5156" t="str">
        <f>CONCATENATE(Source[[#This Row],[Subject]],TRIM(Source[[#This Row],[Course]]))</f>
        <v>JAPA2A</v>
      </c>
      <c r="I5156" t="str">
        <f>VLOOKUP(Source[[#This Row],[SubjCrse]],'Courses and Categories'!$E$2:$G$1816,3,FALSE)</f>
        <v>Credit General Education</v>
      </c>
      <c r="J5156">
        <v>581</v>
      </c>
      <c r="K5156" t="s">
        <v>1166</v>
      </c>
      <c r="L5156" t="s">
        <v>87</v>
      </c>
      <c r="M5156" t="s">
        <v>903</v>
      </c>
      <c r="N5156" t="s">
        <v>180</v>
      </c>
      <c r="O5156">
        <v>1800</v>
      </c>
      <c r="P5156">
        <v>2050</v>
      </c>
      <c r="Q5156" t="s">
        <v>76</v>
      </c>
      <c r="R5156">
        <v>418</v>
      </c>
      <c r="S5156" t="s">
        <v>77</v>
      </c>
      <c r="T5156">
        <v>1</v>
      </c>
      <c r="U5156" s="1">
        <v>43694</v>
      </c>
      <c r="V5156" s="1">
        <v>43819</v>
      </c>
      <c r="W5156" t="s">
        <v>2533</v>
      </c>
      <c r="X5156" t="s">
        <v>1929</v>
      </c>
      <c r="Y5156">
        <v>40</v>
      </c>
      <c r="Z5156">
        <v>39</v>
      </c>
      <c r="AA5156">
        <v>35</v>
      </c>
      <c r="AB5156">
        <v>111.4286</v>
      </c>
      <c r="AD5156">
        <f>IF(ISBLANK(Source[[#This Row],[CrosslistID]]),1,1/COUNTIFS(Source[CrosslistID],Source[[#This Row],[CrosslistID]],Source[TermDesc],Source[[#This Row],[TermDesc]]))</f>
        <v>1</v>
      </c>
      <c r="AG5156">
        <v>0</v>
      </c>
      <c r="AH5156">
        <v>111.4286</v>
      </c>
      <c r="AI5156">
        <v>3.9</v>
      </c>
      <c r="AJ5156">
        <v>4</v>
      </c>
      <c r="AK5156">
        <v>0.2</v>
      </c>
      <c r="AL51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56">
        <f>IF(AND(Source[[#This Row],[Credit_Noncredit]]="Noncredit",Source[[#This Row],[FTEF]]&gt;0),Source[[#This Row],[NC XLST FTES]]*525/(437.5*Source[[#This Row],[FTEF]]),0)</f>
        <v>0</v>
      </c>
      <c r="AN5156">
        <f>IF(Source[[#This Row],[Credit_Noncredit]]="Credit",Source[[#This Row],[Census Enrollment]],Source[[#This Row],[Noncredit Avg. Attendance]])</f>
        <v>40</v>
      </c>
    </row>
    <row r="5157" spans="1:40" x14ac:dyDescent="0.25">
      <c r="A5157" t="s">
        <v>1914</v>
      </c>
      <c r="B5157" t="s">
        <v>886</v>
      </c>
      <c r="C5157" t="s">
        <v>627</v>
      </c>
      <c r="D5157" t="s">
        <v>1135</v>
      </c>
      <c r="E5157" s="4">
        <v>71028</v>
      </c>
      <c r="F5157" s="4" t="s">
        <v>1160</v>
      </c>
      <c r="G5157" s="4" t="s">
        <v>2487</v>
      </c>
      <c r="H5157" t="str">
        <f>CONCATENATE(Source[[#This Row],[Subject]],TRIM(Source[[#This Row],[Course]]))</f>
        <v>JAPA2B</v>
      </c>
      <c r="I5157" t="str">
        <f>VLOOKUP(Source[[#This Row],[SubjCrse]],'Courses and Categories'!$E$2:$G$1816,3,FALSE)</f>
        <v>Credit General Education</v>
      </c>
      <c r="J5157">
        <v>1</v>
      </c>
      <c r="K5157" t="s">
        <v>2531</v>
      </c>
      <c r="L5157" t="s">
        <v>39</v>
      </c>
      <c r="M5157" t="s">
        <v>903</v>
      </c>
      <c r="N5157" t="s">
        <v>105</v>
      </c>
      <c r="O5157">
        <v>1110</v>
      </c>
      <c r="P5157">
        <v>1325</v>
      </c>
      <c r="Q5157" t="s">
        <v>240</v>
      </c>
      <c r="R5157">
        <v>260</v>
      </c>
      <c r="S5157" t="s">
        <v>134</v>
      </c>
      <c r="T5157" t="s">
        <v>44</v>
      </c>
      <c r="U5157" s="1">
        <v>43745</v>
      </c>
      <c r="V5157" s="1">
        <v>43819</v>
      </c>
      <c r="W5157" t="s">
        <v>1165</v>
      </c>
      <c r="X5157" t="s">
        <v>905</v>
      </c>
      <c r="Y5157">
        <v>2</v>
      </c>
      <c r="Z5157">
        <v>2</v>
      </c>
      <c r="AA5157">
        <v>35</v>
      </c>
      <c r="AB5157">
        <v>5.7142999999999997</v>
      </c>
      <c r="AC5157" t="s">
        <v>2532</v>
      </c>
      <c r="AD5157">
        <f>IF(ISBLANK(Source[[#This Row],[CrosslistID]]),1,1/COUNTIFS(Source[CrosslistID],Source[[#This Row],[CrosslistID]],Source[TermDesc],Source[[#This Row],[TermDesc]]))</f>
        <v>0.33333333333333331</v>
      </c>
      <c r="AE5157">
        <v>35</v>
      </c>
      <c r="AF5157">
        <v>35</v>
      </c>
      <c r="AG5157">
        <v>100</v>
      </c>
      <c r="AH5157">
        <v>100</v>
      </c>
      <c r="AI5157">
        <v>0.2</v>
      </c>
      <c r="AJ5157">
        <v>0.2</v>
      </c>
      <c r="AK5157">
        <v>0</v>
      </c>
      <c r="AL51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57">
        <f>IF(AND(Source[[#This Row],[Credit_Noncredit]]="Noncredit",Source[[#This Row],[FTEF]]&gt;0),Source[[#This Row],[NC XLST FTES]]*525/(437.5*Source[[#This Row],[FTEF]]),0)</f>
        <v>0</v>
      </c>
      <c r="AN5157">
        <f>IF(Source[[#This Row],[Credit_Noncredit]]="Credit",Source[[#This Row],[Census Enrollment]],Source[[#This Row],[Noncredit Avg. Attendance]])</f>
        <v>2</v>
      </c>
    </row>
    <row r="5158" spans="1:40" x14ac:dyDescent="0.25">
      <c r="A5158" t="s">
        <v>1914</v>
      </c>
      <c r="B5158" t="s">
        <v>886</v>
      </c>
      <c r="C5158" t="s">
        <v>627</v>
      </c>
      <c r="D5158" t="s">
        <v>1135</v>
      </c>
      <c r="E5158" s="4">
        <v>77763</v>
      </c>
      <c r="F5158" s="4" t="s">
        <v>1160</v>
      </c>
      <c r="G5158" s="4">
        <v>3</v>
      </c>
      <c r="H5158" t="str">
        <f>CONCATENATE(Source[[#This Row],[Subject]],TRIM(Source[[#This Row],[Course]]))</f>
        <v>JAPA3</v>
      </c>
      <c r="I5158" t="str">
        <f>VLOOKUP(Source[[#This Row],[SubjCrse]],'Courses and Categories'!$E$2:$G$1816,3,FALSE)</f>
        <v>Credit General Education</v>
      </c>
      <c r="J5158">
        <v>1</v>
      </c>
      <c r="K5158" t="s">
        <v>2534</v>
      </c>
      <c r="L5158" t="s">
        <v>39</v>
      </c>
      <c r="M5158" t="s">
        <v>903</v>
      </c>
      <c r="N5158" t="s">
        <v>59</v>
      </c>
      <c r="O5158">
        <v>1110</v>
      </c>
      <c r="P5158">
        <v>1325</v>
      </c>
      <c r="Q5158" t="s">
        <v>240</v>
      </c>
      <c r="R5158">
        <v>223</v>
      </c>
      <c r="S5158" t="s">
        <v>134</v>
      </c>
      <c r="T5158">
        <v>1</v>
      </c>
      <c r="U5158" s="1">
        <v>43694</v>
      </c>
      <c r="V5158" s="1">
        <v>43819</v>
      </c>
      <c r="W5158" t="s">
        <v>2528</v>
      </c>
      <c r="X5158" t="s">
        <v>1929</v>
      </c>
      <c r="Y5158">
        <v>25</v>
      </c>
      <c r="Z5158">
        <v>19</v>
      </c>
      <c r="AA5158">
        <v>35</v>
      </c>
      <c r="AB5158">
        <v>54.285699999999999</v>
      </c>
      <c r="AC5158" t="s">
        <v>2535</v>
      </c>
      <c r="AD5158">
        <f>IF(ISBLANK(Source[[#This Row],[CrosslistID]]),1,1/COUNTIFS(Source[CrosslistID],Source[[#This Row],[CrosslistID]],Source[TermDesc],Source[[#This Row],[TermDesc]]))</f>
        <v>0.33333333333333331</v>
      </c>
      <c r="AE5158">
        <v>23</v>
      </c>
      <c r="AF5158">
        <v>35</v>
      </c>
      <c r="AG5158">
        <v>65.714299999999994</v>
      </c>
      <c r="AH5158">
        <v>65.714299999999994</v>
      </c>
      <c r="AI5158">
        <v>4</v>
      </c>
      <c r="AJ5158">
        <v>4.1666999999999996</v>
      </c>
      <c r="AK5158">
        <v>0.33329999999999999</v>
      </c>
      <c r="AL51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58">
        <f>IF(AND(Source[[#This Row],[Credit_Noncredit]]="Noncredit",Source[[#This Row],[FTEF]]&gt;0),Source[[#This Row],[NC XLST FTES]]*525/(437.5*Source[[#This Row],[FTEF]]),0)</f>
        <v>0</v>
      </c>
      <c r="AN5158">
        <f>IF(Source[[#This Row],[Credit_Noncredit]]="Credit",Source[[#This Row],[Census Enrollment]],Source[[#This Row],[Noncredit Avg. Attendance]])</f>
        <v>25</v>
      </c>
    </row>
    <row r="5159" spans="1:40" x14ac:dyDescent="0.25">
      <c r="A5159" t="s">
        <v>1914</v>
      </c>
      <c r="B5159" t="s">
        <v>886</v>
      </c>
      <c r="C5159" t="s">
        <v>627</v>
      </c>
      <c r="D5159" t="s">
        <v>1135</v>
      </c>
      <c r="E5159" s="4">
        <v>71248</v>
      </c>
      <c r="F5159" s="4" t="s">
        <v>1160</v>
      </c>
      <c r="G5159" s="4" t="s">
        <v>1181</v>
      </c>
      <c r="H5159" t="str">
        <f>CONCATENATE(Source[[#This Row],[Subject]],TRIM(Source[[#This Row],[Course]]))</f>
        <v>JAPA3A</v>
      </c>
      <c r="I5159" t="str">
        <f>VLOOKUP(Source[[#This Row],[SubjCrse]],'Courses and Categories'!$E$2:$G$1816,3,FALSE)</f>
        <v>Credit General Education</v>
      </c>
      <c r="J5159">
        <v>401</v>
      </c>
      <c r="K5159" t="s">
        <v>2534</v>
      </c>
      <c r="L5159" t="s">
        <v>39</v>
      </c>
      <c r="M5159" t="s">
        <v>903</v>
      </c>
      <c r="N5159" t="s">
        <v>59</v>
      </c>
      <c r="O5159">
        <v>1110</v>
      </c>
      <c r="P5159">
        <v>1325</v>
      </c>
      <c r="Q5159" t="s">
        <v>240</v>
      </c>
      <c r="R5159">
        <v>223</v>
      </c>
      <c r="S5159" t="s">
        <v>134</v>
      </c>
      <c r="T5159" t="s">
        <v>44</v>
      </c>
      <c r="U5159" s="1">
        <v>43694</v>
      </c>
      <c r="V5159" s="1">
        <v>43769</v>
      </c>
      <c r="W5159" t="s">
        <v>2528</v>
      </c>
      <c r="X5159" t="s">
        <v>905</v>
      </c>
      <c r="Y5159">
        <v>1</v>
      </c>
      <c r="Z5159">
        <v>0</v>
      </c>
      <c r="AA5159">
        <v>35</v>
      </c>
      <c r="AB5159">
        <v>0</v>
      </c>
      <c r="AC5159" t="s">
        <v>2535</v>
      </c>
      <c r="AD5159">
        <f>IF(ISBLANK(Source[[#This Row],[CrosslistID]]),1,1/COUNTIFS(Source[CrosslistID],Source[[#This Row],[CrosslistID]],Source[TermDesc],Source[[#This Row],[TermDesc]]))</f>
        <v>0.33333333333333331</v>
      </c>
      <c r="AE5159">
        <v>23</v>
      </c>
      <c r="AF5159">
        <v>35</v>
      </c>
      <c r="AG5159">
        <v>65.714299999999994</v>
      </c>
      <c r="AH5159">
        <v>65.714299999999994</v>
      </c>
      <c r="AI5159">
        <v>0.1</v>
      </c>
      <c r="AJ5159">
        <v>0.1</v>
      </c>
      <c r="AK5159">
        <v>0</v>
      </c>
      <c r="AL51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59">
        <f>IF(AND(Source[[#This Row],[Credit_Noncredit]]="Noncredit",Source[[#This Row],[FTEF]]&gt;0),Source[[#This Row],[NC XLST FTES]]*525/(437.5*Source[[#This Row],[FTEF]]),0)</f>
        <v>0</v>
      </c>
      <c r="AN5159">
        <f>IF(Source[[#This Row],[Credit_Noncredit]]="Credit",Source[[#This Row],[Census Enrollment]],Source[[#This Row],[Noncredit Avg. Attendance]])</f>
        <v>1</v>
      </c>
    </row>
    <row r="5160" spans="1:40" x14ac:dyDescent="0.25">
      <c r="A5160" t="s">
        <v>1914</v>
      </c>
      <c r="B5160" t="s">
        <v>886</v>
      </c>
      <c r="C5160" t="s">
        <v>627</v>
      </c>
      <c r="D5160" t="s">
        <v>1135</v>
      </c>
      <c r="E5160" s="4">
        <v>77765</v>
      </c>
      <c r="F5160" s="4" t="s">
        <v>1160</v>
      </c>
      <c r="G5160" s="4" t="s">
        <v>2501</v>
      </c>
      <c r="H5160" t="str">
        <f>CONCATENATE(Source[[#This Row],[Subject]],TRIM(Source[[#This Row],[Course]]))</f>
        <v>JAPA3B</v>
      </c>
      <c r="I5160" t="str">
        <f>VLOOKUP(Source[[#This Row],[SubjCrse]],'Courses and Categories'!$E$2:$G$1816,3,FALSE)</f>
        <v>Credit General Education</v>
      </c>
      <c r="J5160">
        <v>401</v>
      </c>
      <c r="K5160" t="s">
        <v>2534</v>
      </c>
      <c r="L5160" t="s">
        <v>39</v>
      </c>
      <c r="M5160" t="s">
        <v>903</v>
      </c>
      <c r="N5160" t="s">
        <v>59</v>
      </c>
      <c r="O5160">
        <v>1110</v>
      </c>
      <c r="P5160">
        <v>1325</v>
      </c>
      <c r="Q5160" t="s">
        <v>240</v>
      </c>
      <c r="R5160">
        <v>223</v>
      </c>
      <c r="S5160" t="s">
        <v>134</v>
      </c>
      <c r="T5160" t="s">
        <v>44</v>
      </c>
      <c r="U5160" s="1">
        <v>43746</v>
      </c>
      <c r="V5160" s="1">
        <v>43819</v>
      </c>
      <c r="W5160" t="s">
        <v>2528</v>
      </c>
      <c r="X5160" t="s">
        <v>905</v>
      </c>
      <c r="Y5160">
        <v>0</v>
      </c>
      <c r="Z5160">
        <v>0</v>
      </c>
      <c r="AA5160">
        <v>35</v>
      </c>
      <c r="AB5160">
        <v>0</v>
      </c>
      <c r="AC5160" t="s">
        <v>2535</v>
      </c>
      <c r="AD5160">
        <f>IF(ISBLANK(Source[[#This Row],[CrosslistID]]),1,1/COUNTIFS(Source[CrosslistID],Source[[#This Row],[CrosslistID]],Source[TermDesc],Source[[#This Row],[TermDesc]]))</f>
        <v>0.33333333333333331</v>
      </c>
      <c r="AE5160">
        <v>23</v>
      </c>
      <c r="AF5160">
        <v>35</v>
      </c>
      <c r="AG5160">
        <v>65.714299999999994</v>
      </c>
      <c r="AH5160">
        <v>65.714299999999994</v>
      </c>
      <c r="AI5160">
        <v>0</v>
      </c>
      <c r="AJ5160">
        <v>0</v>
      </c>
      <c r="AK5160">
        <v>0</v>
      </c>
      <c r="AL51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60">
        <f>IF(AND(Source[[#This Row],[Credit_Noncredit]]="Noncredit",Source[[#This Row],[FTEF]]&gt;0),Source[[#This Row],[NC XLST FTES]]*525/(437.5*Source[[#This Row],[FTEF]]),0)</f>
        <v>0</v>
      </c>
      <c r="AN5160">
        <f>IF(Source[[#This Row],[Credit_Noncredit]]="Credit",Source[[#This Row],[Census Enrollment]],Source[[#This Row],[Noncredit Avg. Attendance]])</f>
        <v>0</v>
      </c>
    </row>
    <row r="5161" spans="1:40" x14ac:dyDescent="0.25">
      <c r="A5161" t="s">
        <v>1914</v>
      </c>
      <c r="B5161" t="s">
        <v>886</v>
      </c>
      <c r="C5161" t="s">
        <v>627</v>
      </c>
      <c r="D5161" t="s">
        <v>1135</v>
      </c>
      <c r="E5161" s="4">
        <v>77856</v>
      </c>
      <c r="F5161" s="4" t="s">
        <v>2536</v>
      </c>
      <c r="G5161" s="4">
        <v>1</v>
      </c>
      <c r="H5161" t="str">
        <f>CONCATENATE(Source[[#This Row],[Subject]],TRIM(Source[[#This Row],[Course]]))</f>
        <v>PIL1</v>
      </c>
      <c r="I5161" t="str">
        <f>VLOOKUP(Source[[#This Row],[SubjCrse]],'Courses and Categories'!$E$2:$G$1816,3,FALSE)</f>
        <v>Credit General Education</v>
      </c>
      <c r="J5161">
        <v>501</v>
      </c>
      <c r="K5161" t="s">
        <v>2537</v>
      </c>
      <c r="L5161" t="s">
        <v>87</v>
      </c>
      <c r="M5161" t="s">
        <v>903</v>
      </c>
      <c r="N5161" t="s">
        <v>797</v>
      </c>
      <c r="O5161" t="s">
        <v>425</v>
      </c>
      <c r="P5161" t="s">
        <v>426</v>
      </c>
      <c r="Q5161" t="s">
        <v>502</v>
      </c>
      <c r="R5161" t="s">
        <v>2538</v>
      </c>
      <c r="S5161" t="s">
        <v>134</v>
      </c>
      <c r="T5161">
        <v>1</v>
      </c>
      <c r="U5161" s="1">
        <v>43694</v>
      </c>
      <c r="V5161" s="1">
        <v>43819</v>
      </c>
      <c r="W5161" t="s">
        <v>2539</v>
      </c>
      <c r="X5161" t="s">
        <v>1929</v>
      </c>
      <c r="Y5161">
        <v>31</v>
      </c>
      <c r="Z5161">
        <v>27</v>
      </c>
      <c r="AA5161">
        <v>35</v>
      </c>
      <c r="AB5161">
        <v>77.142899999999997</v>
      </c>
      <c r="AC5161" t="s">
        <v>2540</v>
      </c>
      <c r="AD5161">
        <f>IF(ISBLANK(Source[[#This Row],[CrosslistID]]),1,1/COUNTIFS(Source[CrosslistID],Source[[#This Row],[CrosslistID]],Source[TermDesc],Source[[#This Row],[TermDesc]]))</f>
        <v>0.33333333333333331</v>
      </c>
      <c r="AE5161">
        <v>37</v>
      </c>
      <c r="AF5161">
        <v>35</v>
      </c>
      <c r="AG5161">
        <v>105.71429999999999</v>
      </c>
      <c r="AH5161">
        <v>105.71429999999999</v>
      </c>
      <c r="AI5161">
        <v>5.1669999999999998</v>
      </c>
      <c r="AJ5161">
        <v>5.1669999999999998</v>
      </c>
      <c r="AK5161">
        <v>0.33329999999999999</v>
      </c>
      <c r="AL51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61">
        <f>IF(AND(Source[[#This Row],[Credit_Noncredit]]="Noncredit",Source[[#This Row],[FTEF]]&gt;0),Source[[#This Row],[NC XLST FTES]]*525/(437.5*Source[[#This Row],[FTEF]]),0)</f>
        <v>0</v>
      </c>
      <c r="AN5161">
        <f>IF(Source[[#This Row],[Credit_Noncredit]]="Credit",Source[[#This Row],[Census Enrollment]],Source[[#This Row],[Noncredit Avg. Attendance]])</f>
        <v>31</v>
      </c>
    </row>
    <row r="5162" spans="1:40" x14ac:dyDescent="0.25">
      <c r="A5162" t="s">
        <v>1914</v>
      </c>
      <c r="B5162" t="s">
        <v>886</v>
      </c>
      <c r="C5162" t="s">
        <v>627</v>
      </c>
      <c r="D5162" t="s">
        <v>1135</v>
      </c>
      <c r="E5162" s="4">
        <v>77876</v>
      </c>
      <c r="F5162" s="4" t="s">
        <v>2536</v>
      </c>
      <c r="G5162" s="4" t="s">
        <v>1150</v>
      </c>
      <c r="H5162" t="str">
        <f>CONCATENATE(Source[[#This Row],[Subject]],TRIM(Source[[#This Row],[Course]]))</f>
        <v>PIL10A</v>
      </c>
      <c r="I5162" t="str">
        <f>VLOOKUP(Source[[#This Row],[SubjCrse]],'Courses and Categories'!$E$2:$G$1816,3,FALSE)</f>
        <v>Credit General Education</v>
      </c>
      <c r="J5162">
        <v>501</v>
      </c>
      <c r="K5162" t="s">
        <v>2541</v>
      </c>
      <c r="L5162" t="s">
        <v>87</v>
      </c>
      <c r="M5162" t="s">
        <v>903</v>
      </c>
      <c r="N5162" t="s">
        <v>59</v>
      </c>
      <c r="O5162">
        <v>1810</v>
      </c>
      <c r="P5162">
        <v>2025</v>
      </c>
      <c r="Q5162" t="s">
        <v>233</v>
      </c>
      <c r="R5162">
        <v>312</v>
      </c>
      <c r="S5162" t="s">
        <v>134</v>
      </c>
      <c r="T5162" t="s">
        <v>44</v>
      </c>
      <c r="U5162" s="1">
        <v>43694</v>
      </c>
      <c r="V5162" s="1">
        <v>43769</v>
      </c>
      <c r="W5162" t="s">
        <v>2542</v>
      </c>
      <c r="X5162" t="s">
        <v>905</v>
      </c>
      <c r="Y5162">
        <v>5</v>
      </c>
      <c r="Z5162">
        <v>6</v>
      </c>
      <c r="AA5162">
        <v>35</v>
      </c>
      <c r="AB5162">
        <v>17.142900000000001</v>
      </c>
      <c r="AC5162" t="s">
        <v>2540</v>
      </c>
      <c r="AD5162">
        <f>IF(ISBLANK(Source[[#This Row],[CrosslistID]]),1,1/COUNTIFS(Source[CrosslistID],Source[[#This Row],[CrosslistID]],Source[TermDesc],Source[[#This Row],[TermDesc]]))</f>
        <v>0.33333333333333331</v>
      </c>
      <c r="AE5162">
        <v>37</v>
      </c>
      <c r="AF5162">
        <v>35</v>
      </c>
      <c r="AG5162">
        <v>105.71429999999999</v>
      </c>
      <c r="AH5162">
        <v>105.71429999999999</v>
      </c>
      <c r="AI5162">
        <v>0.5</v>
      </c>
      <c r="AJ5162">
        <v>0.5</v>
      </c>
      <c r="AK5162">
        <v>0</v>
      </c>
      <c r="AL51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62">
        <f>IF(AND(Source[[#This Row],[Credit_Noncredit]]="Noncredit",Source[[#This Row],[FTEF]]&gt;0),Source[[#This Row],[NC XLST FTES]]*525/(437.5*Source[[#This Row],[FTEF]]),0)</f>
        <v>0</v>
      </c>
      <c r="AN5162">
        <f>IF(Source[[#This Row],[Credit_Noncredit]]="Credit",Source[[#This Row],[Census Enrollment]],Source[[#This Row],[Noncredit Avg. Attendance]])</f>
        <v>5</v>
      </c>
    </row>
    <row r="5163" spans="1:40" x14ac:dyDescent="0.25">
      <c r="A5163" t="s">
        <v>1914</v>
      </c>
      <c r="B5163" t="s">
        <v>886</v>
      </c>
      <c r="C5163" t="s">
        <v>627</v>
      </c>
      <c r="D5163" t="s">
        <v>1135</v>
      </c>
      <c r="E5163" s="4">
        <v>77877</v>
      </c>
      <c r="F5163" s="4" t="s">
        <v>2536</v>
      </c>
      <c r="G5163" s="4" t="s">
        <v>1273</v>
      </c>
      <c r="H5163" t="str">
        <f>CONCATENATE(Source[[#This Row],[Subject]],TRIM(Source[[#This Row],[Course]]))</f>
        <v>PIL10B</v>
      </c>
      <c r="I5163" t="str">
        <f>VLOOKUP(Source[[#This Row],[SubjCrse]],'Courses and Categories'!$E$2:$G$1816,3,FALSE)</f>
        <v>Credit General Education</v>
      </c>
      <c r="J5163">
        <v>501</v>
      </c>
      <c r="K5163" t="s">
        <v>2543</v>
      </c>
      <c r="L5163" t="s">
        <v>87</v>
      </c>
      <c r="M5163" t="s">
        <v>903</v>
      </c>
      <c r="N5163" t="s">
        <v>59</v>
      </c>
      <c r="O5163">
        <v>1810</v>
      </c>
      <c r="P5163">
        <v>2025</v>
      </c>
      <c r="Q5163" t="s">
        <v>233</v>
      </c>
      <c r="R5163">
        <v>312</v>
      </c>
      <c r="S5163" t="s">
        <v>134</v>
      </c>
      <c r="T5163" t="s">
        <v>44</v>
      </c>
      <c r="U5163" s="1">
        <v>43746</v>
      </c>
      <c r="V5163" s="1">
        <v>43819</v>
      </c>
      <c r="W5163" t="s">
        <v>2542</v>
      </c>
      <c r="X5163" t="s">
        <v>905</v>
      </c>
      <c r="Y5163">
        <v>3</v>
      </c>
      <c r="Z5163">
        <v>4</v>
      </c>
      <c r="AA5163">
        <v>35</v>
      </c>
      <c r="AB5163">
        <v>11.428599999999999</v>
      </c>
      <c r="AC5163" t="s">
        <v>2540</v>
      </c>
      <c r="AD5163">
        <f>IF(ISBLANK(Source[[#This Row],[CrosslistID]]),1,1/COUNTIFS(Source[CrosslistID],Source[[#This Row],[CrosslistID]],Source[TermDesc],Source[[#This Row],[TermDesc]]))</f>
        <v>0.33333333333333331</v>
      </c>
      <c r="AE5163">
        <v>37</v>
      </c>
      <c r="AF5163">
        <v>35</v>
      </c>
      <c r="AG5163">
        <v>105.71429999999999</v>
      </c>
      <c r="AH5163">
        <v>105.71429999999999</v>
      </c>
      <c r="AI5163">
        <v>0.28599999999999998</v>
      </c>
      <c r="AJ5163">
        <v>0.28599999999999998</v>
      </c>
      <c r="AK5163">
        <v>0</v>
      </c>
      <c r="AL51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63">
        <f>IF(AND(Source[[#This Row],[Credit_Noncredit]]="Noncredit",Source[[#This Row],[FTEF]]&gt;0),Source[[#This Row],[NC XLST FTES]]*525/(437.5*Source[[#This Row],[FTEF]]),0)</f>
        <v>0</v>
      </c>
      <c r="AN5163">
        <f>IF(Source[[#This Row],[Credit_Noncredit]]="Credit",Source[[#This Row],[Census Enrollment]],Source[[#This Row],[Noncredit Avg. Attendance]])</f>
        <v>3</v>
      </c>
    </row>
    <row r="5164" spans="1:40" x14ac:dyDescent="0.25">
      <c r="A5164" t="s">
        <v>1914</v>
      </c>
      <c r="B5164" t="s">
        <v>886</v>
      </c>
      <c r="C5164" t="s">
        <v>627</v>
      </c>
      <c r="D5164" t="s">
        <v>1135</v>
      </c>
      <c r="E5164" s="4">
        <v>71607</v>
      </c>
      <c r="F5164" s="4" t="s">
        <v>1168</v>
      </c>
      <c r="G5164" s="4">
        <v>1</v>
      </c>
      <c r="H5164" t="str">
        <f>CONCATENATE(Source[[#This Row],[Subject]],TRIM(Source[[#This Row],[Course]]))</f>
        <v>RUSS1</v>
      </c>
      <c r="I5164" t="str">
        <f>VLOOKUP(Source[[#This Row],[SubjCrse]],'Courses and Categories'!$E$2:$G$1816,3,FALSE)</f>
        <v>Credit General Education</v>
      </c>
      <c r="J5164">
        <v>961</v>
      </c>
      <c r="K5164" t="s">
        <v>2544</v>
      </c>
      <c r="L5164" t="s">
        <v>39</v>
      </c>
      <c r="M5164" t="s">
        <v>897</v>
      </c>
      <c r="N5164" t="s">
        <v>59</v>
      </c>
      <c r="O5164">
        <v>1410</v>
      </c>
      <c r="P5164">
        <v>1525</v>
      </c>
      <c r="Q5164" t="s">
        <v>233</v>
      </c>
      <c r="R5164">
        <v>218</v>
      </c>
      <c r="S5164" t="s">
        <v>134</v>
      </c>
      <c r="T5164" t="s">
        <v>44</v>
      </c>
      <c r="U5164" s="1">
        <v>43711</v>
      </c>
      <c r="V5164" s="1">
        <v>43819</v>
      </c>
      <c r="W5164" t="s">
        <v>1170</v>
      </c>
      <c r="X5164" t="s">
        <v>899</v>
      </c>
      <c r="Y5164">
        <v>16</v>
      </c>
      <c r="Z5164">
        <v>14</v>
      </c>
      <c r="AA5164">
        <v>35</v>
      </c>
      <c r="AB5164">
        <v>40</v>
      </c>
      <c r="AC5164" t="s">
        <v>2545</v>
      </c>
      <c r="AD5164">
        <f>IF(ISBLANK(Source[[#This Row],[CrosslistID]]),1,1/COUNTIFS(Source[CrosslistID],Source[[#This Row],[CrosslistID]],Source[TermDesc],Source[[#This Row],[TermDesc]]))</f>
        <v>0.33333333333333331</v>
      </c>
      <c r="AE5164">
        <v>25</v>
      </c>
      <c r="AF5164">
        <v>35</v>
      </c>
      <c r="AG5164">
        <v>71.428600000000003</v>
      </c>
      <c r="AH5164">
        <v>71.428600000000003</v>
      </c>
      <c r="AI5164">
        <v>2.5</v>
      </c>
      <c r="AJ5164">
        <v>2.6667000000000001</v>
      </c>
      <c r="AK5164">
        <v>0.33329999999999999</v>
      </c>
      <c r="AL51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64">
        <f>IF(AND(Source[[#This Row],[Credit_Noncredit]]="Noncredit",Source[[#This Row],[FTEF]]&gt;0),Source[[#This Row],[NC XLST FTES]]*525/(437.5*Source[[#This Row],[FTEF]]),0)</f>
        <v>0</v>
      </c>
      <c r="AN5164">
        <f>IF(Source[[#This Row],[Credit_Noncredit]]="Credit",Source[[#This Row],[Census Enrollment]],Source[[#This Row],[Noncredit Avg. Attendance]])</f>
        <v>16</v>
      </c>
    </row>
    <row r="5165" spans="1:40" x14ac:dyDescent="0.25">
      <c r="A5165" t="s">
        <v>1914</v>
      </c>
      <c r="B5165" t="s">
        <v>886</v>
      </c>
      <c r="C5165" t="s">
        <v>627</v>
      </c>
      <c r="D5165" t="s">
        <v>1135</v>
      </c>
      <c r="E5165" s="4">
        <v>71731</v>
      </c>
      <c r="F5165" s="4" t="s">
        <v>1168</v>
      </c>
      <c r="G5165" s="4" t="s">
        <v>1072</v>
      </c>
      <c r="H5165" t="str">
        <f>CONCATENATE(Source[[#This Row],[Subject]],TRIM(Source[[#This Row],[Course]]))</f>
        <v>RUSS1A</v>
      </c>
      <c r="I5165" t="str">
        <f>VLOOKUP(Source[[#This Row],[SubjCrse]],'Courses and Categories'!$E$2:$G$1816,3,FALSE)</f>
        <v>Credit General Education</v>
      </c>
      <c r="J5165">
        <v>831</v>
      </c>
      <c r="K5165" t="s">
        <v>2544</v>
      </c>
      <c r="L5165" t="s">
        <v>39</v>
      </c>
      <c r="M5165" t="s">
        <v>897</v>
      </c>
      <c r="N5165" t="s">
        <v>59</v>
      </c>
      <c r="O5165">
        <v>1410</v>
      </c>
      <c r="P5165">
        <v>1525</v>
      </c>
      <c r="Q5165" t="s">
        <v>233</v>
      </c>
      <c r="R5165">
        <v>218</v>
      </c>
      <c r="S5165" t="s">
        <v>134</v>
      </c>
      <c r="T5165" t="s">
        <v>44</v>
      </c>
      <c r="U5165" s="1">
        <v>43711</v>
      </c>
      <c r="V5165" s="1">
        <v>43767</v>
      </c>
      <c r="W5165" t="s">
        <v>1170</v>
      </c>
      <c r="X5165" t="s">
        <v>899</v>
      </c>
      <c r="Y5165">
        <v>7</v>
      </c>
      <c r="Z5165">
        <v>7</v>
      </c>
      <c r="AA5165">
        <v>35</v>
      </c>
      <c r="AB5165">
        <v>20</v>
      </c>
      <c r="AC5165" t="s">
        <v>2545</v>
      </c>
      <c r="AD5165">
        <f>IF(ISBLANK(Source[[#This Row],[CrosslistID]]),1,1/COUNTIFS(Source[CrosslistID],Source[[#This Row],[CrosslistID]],Source[TermDesc],Source[[#This Row],[TermDesc]]))</f>
        <v>0.33333333333333331</v>
      </c>
      <c r="AE5165">
        <v>25</v>
      </c>
      <c r="AF5165">
        <v>35</v>
      </c>
      <c r="AG5165">
        <v>71.428600000000003</v>
      </c>
      <c r="AH5165">
        <v>71.428600000000003</v>
      </c>
      <c r="AI5165">
        <v>0.6</v>
      </c>
      <c r="AJ5165">
        <v>0.7</v>
      </c>
      <c r="AK5165">
        <v>0</v>
      </c>
      <c r="AL51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65">
        <f>IF(AND(Source[[#This Row],[Credit_Noncredit]]="Noncredit",Source[[#This Row],[FTEF]]&gt;0),Source[[#This Row],[NC XLST FTES]]*525/(437.5*Source[[#This Row],[FTEF]]),0)</f>
        <v>0</v>
      </c>
      <c r="AN5165">
        <f>IF(Source[[#This Row],[Credit_Noncredit]]="Credit",Source[[#This Row],[Census Enrollment]],Source[[#This Row],[Noncredit Avg. Attendance]])</f>
        <v>7</v>
      </c>
    </row>
    <row r="5166" spans="1:40" x14ac:dyDescent="0.25">
      <c r="A5166" t="s">
        <v>1914</v>
      </c>
      <c r="B5166" t="s">
        <v>886</v>
      </c>
      <c r="C5166" t="s">
        <v>627</v>
      </c>
      <c r="D5166" t="s">
        <v>1135</v>
      </c>
      <c r="E5166" s="4">
        <v>71732</v>
      </c>
      <c r="F5166" s="4" t="s">
        <v>1168</v>
      </c>
      <c r="G5166" s="4" t="s">
        <v>1103</v>
      </c>
      <c r="H5166" t="str">
        <f>CONCATENATE(Source[[#This Row],[Subject]],TRIM(Source[[#This Row],[Course]]))</f>
        <v>RUSS1B</v>
      </c>
      <c r="I5166" t="str">
        <f>VLOOKUP(Source[[#This Row],[SubjCrse]],'Courses and Categories'!$E$2:$G$1816,3,FALSE)</f>
        <v>Credit General Education</v>
      </c>
      <c r="J5166">
        <v>831</v>
      </c>
      <c r="K5166" t="s">
        <v>2544</v>
      </c>
      <c r="L5166" t="s">
        <v>39</v>
      </c>
      <c r="M5166" t="s">
        <v>897</v>
      </c>
      <c r="N5166" t="s">
        <v>59</v>
      </c>
      <c r="O5166">
        <v>1410</v>
      </c>
      <c r="P5166">
        <v>1525</v>
      </c>
      <c r="Q5166" t="s">
        <v>233</v>
      </c>
      <c r="R5166">
        <v>218</v>
      </c>
      <c r="S5166" t="s">
        <v>134</v>
      </c>
      <c r="T5166" t="s">
        <v>44</v>
      </c>
      <c r="U5166" s="1">
        <v>43762</v>
      </c>
      <c r="V5166" s="1">
        <v>43819</v>
      </c>
      <c r="W5166" t="s">
        <v>1170</v>
      </c>
      <c r="X5166" t="s">
        <v>899</v>
      </c>
      <c r="Y5166">
        <v>4</v>
      </c>
      <c r="Z5166">
        <v>4</v>
      </c>
      <c r="AA5166">
        <v>35</v>
      </c>
      <c r="AB5166">
        <v>11.428599999999999</v>
      </c>
      <c r="AC5166" t="s">
        <v>2545</v>
      </c>
      <c r="AD5166">
        <f>IF(ISBLANK(Source[[#This Row],[CrosslistID]]),1,1/COUNTIFS(Source[CrosslistID],Source[[#This Row],[CrosslistID]],Source[TermDesc],Source[[#This Row],[TermDesc]]))</f>
        <v>0.33333333333333331</v>
      </c>
      <c r="AE5166">
        <v>25</v>
      </c>
      <c r="AF5166">
        <v>35</v>
      </c>
      <c r="AG5166">
        <v>71.428600000000003</v>
      </c>
      <c r="AH5166">
        <v>71.428600000000003</v>
      </c>
      <c r="AI5166">
        <v>0.4</v>
      </c>
      <c r="AJ5166">
        <v>0.4</v>
      </c>
      <c r="AK5166">
        <v>0</v>
      </c>
      <c r="AL51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66">
        <f>IF(AND(Source[[#This Row],[Credit_Noncredit]]="Noncredit",Source[[#This Row],[FTEF]]&gt;0),Source[[#This Row],[NC XLST FTES]]*525/(437.5*Source[[#This Row],[FTEF]]),0)</f>
        <v>0</v>
      </c>
      <c r="AN5166">
        <f>IF(Source[[#This Row],[Credit_Noncredit]]="Credit",Source[[#This Row],[Census Enrollment]],Source[[#This Row],[Noncredit Avg. Attendance]])</f>
        <v>4</v>
      </c>
    </row>
    <row r="5167" spans="1:40" x14ac:dyDescent="0.25">
      <c r="A5167" t="s">
        <v>1914</v>
      </c>
      <c r="B5167" t="s">
        <v>886</v>
      </c>
      <c r="C5167" t="s">
        <v>627</v>
      </c>
      <c r="D5167" t="s">
        <v>1135</v>
      </c>
      <c r="E5167" s="4">
        <v>78808</v>
      </c>
      <c r="F5167" s="4" t="s">
        <v>1168</v>
      </c>
      <c r="G5167" s="4" t="s">
        <v>1816</v>
      </c>
      <c r="H5167" t="str">
        <f>CONCATENATE(Source[[#This Row],[Subject]],TRIM(Source[[#This Row],[Course]]))</f>
        <v>RUSS4A</v>
      </c>
      <c r="I5167" t="str">
        <f>VLOOKUP(Source[[#This Row],[SubjCrse]],'Courses and Categories'!$E$2:$G$1816,3,FALSE)</f>
        <v>Credit General Education</v>
      </c>
      <c r="J5167">
        <v>581</v>
      </c>
      <c r="K5167" t="s">
        <v>2546</v>
      </c>
      <c r="L5167" t="s">
        <v>87</v>
      </c>
      <c r="M5167" t="s">
        <v>903</v>
      </c>
      <c r="N5167" t="s">
        <v>180</v>
      </c>
      <c r="O5167">
        <v>1800</v>
      </c>
      <c r="P5167">
        <v>2050</v>
      </c>
      <c r="Q5167" t="s">
        <v>76</v>
      </c>
      <c r="R5167">
        <v>720</v>
      </c>
      <c r="S5167" t="s">
        <v>77</v>
      </c>
      <c r="T5167">
        <v>1</v>
      </c>
      <c r="U5167" s="1">
        <v>43694</v>
      </c>
      <c r="V5167" s="1">
        <v>43819</v>
      </c>
      <c r="W5167" t="s">
        <v>2547</v>
      </c>
      <c r="X5167" t="s">
        <v>1929</v>
      </c>
      <c r="Y5167">
        <v>25</v>
      </c>
      <c r="Z5167">
        <v>24</v>
      </c>
      <c r="AA5167">
        <v>35</v>
      </c>
      <c r="AB5167">
        <v>68.571399999999997</v>
      </c>
      <c r="AD5167">
        <f>IF(ISBLANK(Source[[#This Row],[CrosslistID]]),1,1/COUNTIFS(Source[CrosslistID],Source[[#This Row],[CrosslistID]],Source[TermDesc],Source[[#This Row],[TermDesc]]))</f>
        <v>1</v>
      </c>
      <c r="AG5167">
        <v>0</v>
      </c>
      <c r="AH5167">
        <v>68.571399999999997</v>
      </c>
      <c r="AI5167">
        <v>2.5</v>
      </c>
      <c r="AJ5167">
        <v>2.5</v>
      </c>
      <c r="AK5167">
        <v>0.2</v>
      </c>
      <c r="AL51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67">
        <f>IF(AND(Source[[#This Row],[Credit_Noncredit]]="Noncredit",Source[[#This Row],[FTEF]]&gt;0),Source[[#This Row],[NC XLST FTES]]*525/(437.5*Source[[#This Row],[FTEF]]),0)</f>
        <v>0</v>
      </c>
      <c r="AN5167">
        <f>IF(Source[[#This Row],[Credit_Noncredit]]="Credit",Source[[#This Row],[Census Enrollment]],Source[[#This Row],[Noncredit Avg. Attendance]])</f>
        <v>25</v>
      </c>
    </row>
    <row r="5168" spans="1:40" x14ac:dyDescent="0.25">
      <c r="A5168" t="s">
        <v>1914</v>
      </c>
      <c r="B5168" t="s">
        <v>886</v>
      </c>
      <c r="C5168" t="s">
        <v>627</v>
      </c>
      <c r="D5168" t="s">
        <v>1135</v>
      </c>
      <c r="E5168" s="4">
        <v>79045</v>
      </c>
      <c r="F5168" s="4" t="s">
        <v>1168</v>
      </c>
      <c r="G5168" s="4" t="s">
        <v>1273</v>
      </c>
      <c r="H5168" t="str">
        <f>CONCATENATE(Source[[#This Row],[Subject]],TRIM(Source[[#This Row],[Course]]))</f>
        <v>RUSS10B</v>
      </c>
      <c r="I5168" t="str">
        <f>VLOOKUP(Source[[#This Row],[SubjCrse]],'Courses and Categories'!$E$2:$G$1816,3,FALSE)</f>
        <v>Credit General Education</v>
      </c>
      <c r="J5168">
        <v>581</v>
      </c>
      <c r="K5168" t="s">
        <v>2548</v>
      </c>
      <c r="L5168" t="s">
        <v>87</v>
      </c>
      <c r="M5168" t="s">
        <v>903</v>
      </c>
      <c r="N5168" t="s">
        <v>185</v>
      </c>
      <c r="O5168">
        <v>1800</v>
      </c>
      <c r="P5168">
        <v>2050</v>
      </c>
      <c r="Q5168" t="s">
        <v>76</v>
      </c>
      <c r="R5168">
        <v>720</v>
      </c>
      <c r="S5168" t="s">
        <v>77</v>
      </c>
      <c r="T5168">
        <v>1</v>
      </c>
      <c r="U5168" s="1">
        <v>43694</v>
      </c>
      <c r="V5168" s="1">
        <v>43819</v>
      </c>
      <c r="W5168" t="s">
        <v>2547</v>
      </c>
      <c r="X5168" t="s">
        <v>1929</v>
      </c>
      <c r="Y5168">
        <v>24</v>
      </c>
      <c r="Z5168">
        <v>22</v>
      </c>
      <c r="AA5168">
        <v>35</v>
      </c>
      <c r="AB5168">
        <v>62.857100000000003</v>
      </c>
      <c r="AD5168">
        <f>IF(ISBLANK(Source[[#This Row],[CrosslistID]]),1,1/COUNTIFS(Source[CrosslistID],Source[[#This Row],[CrosslistID]],Source[TermDesc],Source[[#This Row],[TermDesc]]))</f>
        <v>1</v>
      </c>
      <c r="AG5168">
        <v>0</v>
      </c>
      <c r="AH5168">
        <v>62.857100000000003</v>
      </c>
      <c r="AI5168">
        <v>2.4</v>
      </c>
      <c r="AJ5168">
        <v>2.4</v>
      </c>
      <c r="AK5168">
        <v>0.2</v>
      </c>
      <c r="AL51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68">
        <f>IF(AND(Source[[#This Row],[Credit_Noncredit]]="Noncredit",Source[[#This Row],[FTEF]]&gt;0),Source[[#This Row],[NC XLST FTES]]*525/(437.5*Source[[#This Row],[FTEF]]),0)</f>
        <v>0</v>
      </c>
      <c r="AN5168">
        <f>IF(Source[[#This Row],[Credit_Noncredit]]="Credit",Source[[#This Row],[Census Enrollment]],Source[[#This Row],[Noncredit Avg. Attendance]])</f>
        <v>24</v>
      </c>
    </row>
    <row r="5169" spans="1:40" x14ac:dyDescent="0.25">
      <c r="A5169" t="s">
        <v>1914</v>
      </c>
      <c r="B5169" t="s">
        <v>886</v>
      </c>
      <c r="C5169" t="s">
        <v>627</v>
      </c>
      <c r="D5169" t="s">
        <v>1135</v>
      </c>
      <c r="E5169" s="4">
        <v>75676</v>
      </c>
      <c r="F5169" s="4" t="s">
        <v>1168</v>
      </c>
      <c r="G5169" s="4">
        <v>21</v>
      </c>
      <c r="H5169" t="str">
        <f>CONCATENATE(Source[[#This Row],[Subject]],TRIM(Source[[#This Row],[Course]]))</f>
        <v>RUSS21</v>
      </c>
      <c r="I5169" t="str">
        <f>VLOOKUP(Source[[#This Row],[SubjCrse]],'Courses and Categories'!$E$2:$G$1816,3,FALSE)</f>
        <v>Credit General Education</v>
      </c>
      <c r="J5169">
        <v>931</v>
      </c>
      <c r="K5169" t="s">
        <v>2549</v>
      </c>
      <c r="L5169" t="s">
        <v>39</v>
      </c>
      <c r="M5169" t="s">
        <v>897</v>
      </c>
      <c r="N5169" t="s">
        <v>42</v>
      </c>
      <c r="O5169" t="s">
        <v>42</v>
      </c>
      <c r="P5169" t="s">
        <v>42</v>
      </c>
      <c r="Q5169" t="s">
        <v>42</v>
      </c>
      <c r="S5169" t="s">
        <v>134</v>
      </c>
      <c r="T5169" t="s">
        <v>44</v>
      </c>
      <c r="U5169" s="1">
        <v>43711</v>
      </c>
      <c r="V5169" s="1">
        <v>43819</v>
      </c>
      <c r="W5169" t="s">
        <v>1170</v>
      </c>
      <c r="X5169" t="s">
        <v>899</v>
      </c>
      <c r="Y5169">
        <v>4</v>
      </c>
      <c r="Z5169">
        <v>3</v>
      </c>
      <c r="AA5169">
        <v>35</v>
      </c>
      <c r="AB5169">
        <v>8.5714000000000006</v>
      </c>
      <c r="AC5169" t="s">
        <v>2550</v>
      </c>
      <c r="AD5169">
        <f>IF(ISBLANK(Source[[#This Row],[CrosslistID]]),1,1/COUNTIFS(Source[CrosslistID],Source[[#This Row],[CrosslistID]],Source[TermDesc],Source[[#This Row],[TermDesc]]))</f>
        <v>0.33333333333333331</v>
      </c>
      <c r="AE5169">
        <v>12</v>
      </c>
      <c r="AF5169">
        <v>35</v>
      </c>
      <c r="AG5169">
        <v>34.285699999999999</v>
      </c>
      <c r="AH5169">
        <v>34.285699999999999</v>
      </c>
      <c r="AI5169">
        <v>0.66700000000000004</v>
      </c>
      <c r="AJ5169">
        <v>0.66700000000000004</v>
      </c>
      <c r="AK5169">
        <v>0.33329999999999999</v>
      </c>
      <c r="AL51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69">
        <f>IF(AND(Source[[#This Row],[Credit_Noncredit]]="Noncredit",Source[[#This Row],[FTEF]]&gt;0),Source[[#This Row],[NC XLST FTES]]*525/(437.5*Source[[#This Row],[FTEF]]),0)</f>
        <v>0</v>
      </c>
      <c r="AN5169">
        <f>IF(Source[[#This Row],[Credit_Noncredit]]="Credit",Source[[#This Row],[Census Enrollment]],Source[[#This Row],[Noncredit Avg. Attendance]])</f>
        <v>4</v>
      </c>
    </row>
    <row r="5170" spans="1:40" x14ac:dyDescent="0.25">
      <c r="A5170" t="s">
        <v>1914</v>
      </c>
      <c r="B5170" t="s">
        <v>886</v>
      </c>
      <c r="C5170" t="s">
        <v>627</v>
      </c>
      <c r="D5170" t="s">
        <v>1135</v>
      </c>
      <c r="E5170" s="4">
        <v>78589</v>
      </c>
      <c r="F5170" s="4" t="s">
        <v>1168</v>
      </c>
      <c r="G5170" s="4" t="s">
        <v>2551</v>
      </c>
      <c r="H5170" t="str">
        <f>CONCATENATE(Source[[#This Row],[Subject]],TRIM(Source[[#This Row],[Course]]))</f>
        <v>RUSS21A</v>
      </c>
      <c r="I5170" t="str">
        <f>VLOOKUP(Source[[#This Row],[SubjCrse]],'Courses and Categories'!$E$2:$G$1816,3,FALSE)</f>
        <v>Credit General Education</v>
      </c>
      <c r="J5170">
        <v>831</v>
      </c>
      <c r="K5170" t="s">
        <v>2549</v>
      </c>
      <c r="L5170" t="s">
        <v>87</v>
      </c>
      <c r="M5170" t="s">
        <v>897</v>
      </c>
      <c r="N5170" t="s">
        <v>42</v>
      </c>
      <c r="O5170" t="s">
        <v>42</v>
      </c>
      <c r="P5170" t="s">
        <v>42</v>
      </c>
      <c r="Q5170" t="s">
        <v>42</v>
      </c>
      <c r="S5170" t="s">
        <v>134</v>
      </c>
      <c r="T5170" t="s">
        <v>44</v>
      </c>
      <c r="U5170" s="1">
        <v>43711</v>
      </c>
      <c r="V5170" s="1">
        <v>43767</v>
      </c>
      <c r="W5170" t="s">
        <v>1170</v>
      </c>
      <c r="X5170" t="s">
        <v>899</v>
      </c>
      <c r="Y5170">
        <v>7</v>
      </c>
      <c r="Z5170">
        <v>5</v>
      </c>
      <c r="AA5170">
        <v>35</v>
      </c>
      <c r="AB5170">
        <v>14.2857</v>
      </c>
      <c r="AC5170" t="s">
        <v>2550</v>
      </c>
      <c r="AD5170">
        <f>IF(ISBLANK(Source[[#This Row],[CrosslistID]]),1,1/COUNTIFS(Source[CrosslistID],Source[[#This Row],[CrosslistID]],Source[TermDesc],Source[[#This Row],[TermDesc]]))</f>
        <v>0.33333333333333331</v>
      </c>
      <c r="AE5170">
        <v>12</v>
      </c>
      <c r="AF5170">
        <v>35</v>
      </c>
      <c r="AG5170">
        <v>34.285699999999999</v>
      </c>
      <c r="AH5170">
        <v>34.285699999999999</v>
      </c>
      <c r="AI5170">
        <v>0.5</v>
      </c>
      <c r="AJ5170">
        <v>0.7</v>
      </c>
      <c r="AK5170">
        <v>0</v>
      </c>
      <c r="AL51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70">
        <f>IF(AND(Source[[#This Row],[Credit_Noncredit]]="Noncredit",Source[[#This Row],[FTEF]]&gt;0),Source[[#This Row],[NC XLST FTES]]*525/(437.5*Source[[#This Row],[FTEF]]),0)</f>
        <v>0</v>
      </c>
      <c r="AN5170">
        <f>IF(Source[[#This Row],[Credit_Noncredit]]="Credit",Source[[#This Row],[Census Enrollment]],Source[[#This Row],[Noncredit Avg. Attendance]])</f>
        <v>7</v>
      </c>
    </row>
    <row r="5171" spans="1:40" x14ac:dyDescent="0.25">
      <c r="A5171" t="s">
        <v>1914</v>
      </c>
      <c r="B5171" t="s">
        <v>886</v>
      </c>
      <c r="C5171" t="s">
        <v>627</v>
      </c>
      <c r="D5171" t="s">
        <v>1135</v>
      </c>
      <c r="E5171" s="4">
        <v>75677</v>
      </c>
      <c r="F5171" s="4" t="s">
        <v>1168</v>
      </c>
      <c r="G5171" s="4" t="s">
        <v>2552</v>
      </c>
      <c r="H5171" t="str">
        <f>CONCATENATE(Source[[#This Row],[Subject]],TRIM(Source[[#This Row],[Course]]))</f>
        <v>RUSS21B</v>
      </c>
      <c r="I5171" t="str">
        <f>VLOOKUP(Source[[#This Row],[SubjCrse]],'Courses and Categories'!$E$2:$G$1816,3,FALSE)</f>
        <v>Credit General Education</v>
      </c>
      <c r="J5171">
        <v>831</v>
      </c>
      <c r="K5171" t="s">
        <v>2549</v>
      </c>
      <c r="L5171" t="s">
        <v>87</v>
      </c>
      <c r="M5171" t="s">
        <v>897</v>
      </c>
      <c r="N5171" t="s">
        <v>42</v>
      </c>
      <c r="O5171" t="s">
        <v>42</v>
      </c>
      <c r="P5171" t="s">
        <v>42</v>
      </c>
      <c r="Q5171" t="s">
        <v>42</v>
      </c>
      <c r="S5171" t="s">
        <v>134</v>
      </c>
      <c r="T5171" t="s">
        <v>44</v>
      </c>
      <c r="U5171" s="1">
        <v>43762</v>
      </c>
      <c r="V5171" s="1">
        <v>43819</v>
      </c>
      <c r="W5171" t="s">
        <v>1170</v>
      </c>
      <c r="X5171" t="s">
        <v>899</v>
      </c>
      <c r="Y5171">
        <v>5</v>
      </c>
      <c r="Z5171">
        <v>5</v>
      </c>
      <c r="AA5171">
        <v>35</v>
      </c>
      <c r="AB5171">
        <v>14.2857</v>
      </c>
      <c r="AC5171" t="s">
        <v>2550</v>
      </c>
      <c r="AD5171">
        <f>IF(ISBLANK(Source[[#This Row],[CrosslistID]]),1,1/COUNTIFS(Source[CrosslistID],Source[[#This Row],[CrosslistID]],Source[TermDesc],Source[[#This Row],[TermDesc]]))</f>
        <v>0.33333333333333331</v>
      </c>
      <c r="AE5171">
        <v>12</v>
      </c>
      <c r="AF5171">
        <v>35</v>
      </c>
      <c r="AG5171">
        <v>34.285699999999999</v>
      </c>
      <c r="AH5171">
        <v>34.285699999999999</v>
      </c>
      <c r="AI5171">
        <v>0.2</v>
      </c>
      <c r="AJ5171">
        <v>0.5</v>
      </c>
      <c r="AK5171">
        <v>0</v>
      </c>
      <c r="AL51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71">
        <f>IF(AND(Source[[#This Row],[Credit_Noncredit]]="Noncredit",Source[[#This Row],[FTEF]]&gt;0),Source[[#This Row],[NC XLST FTES]]*525/(437.5*Source[[#This Row],[FTEF]]),0)</f>
        <v>0</v>
      </c>
      <c r="AN5171">
        <f>IF(Source[[#This Row],[Credit_Noncredit]]="Credit",Source[[#This Row],[Census Enrollment]],Source[[#This Row],[Noncredit Avg. Attendance]])</f>
        <v>5</v>
      </c>
    </row>
    <row r="5172" spans="1:40" x14ac:dyDescent="0.25">
      <c r="A5172" t="s">
        <v>1914</v>
      </c>
      <c r="B5172" t="s">
        <v>886</v>
      </c>
      <c r="C5172" t="s">
        <v>627</v>
      </c>
      <c r="D5172" t="s">
        <v>1135</v>
      </c>
      <c r="E5172" s="4">
        <v>75673</v>
      </c>
      <c r="F5172" s="4" t="s">
        <v>1171</v>
      </c>
      <c r="G5172" s="4">
        <v>1</v>
      </c>
      <c r="H5172" t="str">
        <f>CONCATENATE(Source[[#This Row],[Subject]],TRIM(Source[[#This Row],[Course]]))</f>
        <v>SPAN1</v>
      </c>
      <c r="I5172" t="str">
        <f>VLOOKUP(Source[[#This Row],[SubjCrse]],'Courses and Categories'!$E$2:$G$1816,3,FALSE)</f>
        <v>Credit General Education</v>
      </c>
      <c r="J5172">
        <v>1</v>
      </c>
      <c r="K5172" t="s">
        <v>1172</v>
      </c>
      <c r="L5172" t="s">
        <v>39</v>
      </c>
      <c r="M5172" t="s">
        <v>903</v>
      </c>
      <c r="N5172" t="s">
        <v>59</v>
      </c>
      <c r="O5172">
        <v>1110</v>
      </c>
      <c r="P5172">
        <v>1325</v>
      </c>
      <c r="Q5172" t="s">
        <v>1649</v>
      </c>
      <c r="R5172">
        <v>113</v>
      </c>
      <c r="S5172" t="s">
        <v>134</v>
      </c>
      <c r="T5172">
        <v>1</v>
      </c>
      <c r="U5172" s="1">
        <v>43694</v>
      </c>
      <c r="V5172" s="1">
        <v>43819</v>
      </c>
      <c r="W5172" t="s">
        <v>2143</v>
      </c>
      <c r="X5172" t="s">
        <v>1929</v>
      </c>
      <c r="Y5172">
        <v>22</v>
      </c>
      <c r="Z5172">
        <v>20</v>
      </c>
      <c r="AA5172">
        <v>35</v>
      </c>
      <c r="AB5172">
        <v>57.142899999999997</v>
      </c>
      <c r="AD5172">
        <f>IF(ISBLANK(Source[[#This Row],[CrosslistID]]),1,1/COUNTIFS(Source[CrosslistID],Source[[#This Row],[CrosslistID]],Source[TermDesc],Source[[#This Row],[TermDesc]]))</f>
        <v>1</v>
      </c>
      <c r="AG5172">
        <v>0</v>
      </c>
      <c r="AH5172">
        <v>57.142899999999997</v>
      </c>
      <c r="AI5172">
        <v>3.5</v>
      </c>
      <c r="AJ5172">
        <v>3.6667000000000001</v>
      </c>
      <c r="AK5172">
        <v>0.33329999999999999</v>
      </c>
      <c r="AL51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72">
        <f>IF(AND(Source[[#This Row],[Credit_Noncredit]]="Noncredit",Source[[#This Row],[FTEF]]&gt;0),Source[[#This Row],[NC XLST FTES]]*525/(437.5*Source[[#This Row],[FTEF]]),0)</f>
        <v>0</v>
      </c>
      <c r="AN5172">
        <f>IF(Source[[#This Row],[Credit_Noncredit]]="Credit",Source[[#This Row],[Census Enrollment]],Source[[#This Row],[Noncredit Avg. Attendance]])</f>
        <v>22</v>
      </c>
    </row>
    <row r="5173" spans="1:40" x14ac:dyDescent="0.25">
      <c r="A5173" t="s">
        <v>1914</v>
      </c>
      <c r="B5173" t="s">
        <v>886</v>
      </c>
      <c r="C5173" t="s">
        <v>627</v>
      </c>
      <c r="D5173" t="s">
        <v>1135</v>
      </c>
      <c r="E5173" s="4">
        <v>78360</v>
      </c>
      <c r="F5173" s="4" t="s">
        <v>1171</v>
      </c>
      <c r="G5173" s="4">
        <v>1</v>
      </c>
      <c r="H5173" t="str">
        <f>CONCATENATE(Source[[#This Row],[Subject]],TRIM(Source[[#This Row],[Course]]))</f>
        <v>SPAN1</v>
      </c>
      <c r="I5173" t="str">
        <f>VLOOKUP(Source[[#This Row],[SubjCrse]],'Courses and Categories'!$E$2:$G$1816,3,FALSE)</f>
        <v>Credit General Education</v>
      </c>
      <c r="J5173">
        <v>3</v>
      </c>
      <c r="K5173" t="s">
        <v>1172</v>
      </c>
      <c r="L5173" t="s">
        <v>39</v>
      </c>
      <c r="M5173" t="s">
        <v>903</v>
      </c>
      <c r="N5173" t="s">
        <v>105</v>
      </c>
      <c r="O5173">
        <v>1410</v>
      </c>
      <c r="P5173">
        <v>1625</v>
      </c>
      <c r="Q5173" t="s">
        <v>233</v>
      </c>
      <c r="R5173">
        <v>315</v>
      </c>
      <c r="S5173" t="s">
        <v>134</v>
      </c>
      <c r="T5173">
        <v>1</v>
      </c>
      <c r="U5173" s="1">
        <v>43694</v>
      </c>
      <c r="V5173" s="1">
        <v>43819</v>
      </c>
      <c r="W5173" t="s">
        <v>2553</v>
      </c>
      <c r="X5173" t="s">
        <v>1929</v>
      </c>
      <c r="Y5173">
        <v>27</v>
      </c>
      <c r="Z5173">
        <v>20</v>
      </c>
      <c r="AA5173">
        <v>35</v>
      </c>
      <c r="AB5173">
        <v>57.142899999999997</v>
      </c>
      <c r="AD5173">
        <f>IF(ISBLANK(Source[[#This Row],[CrosslistID]]),1,1/COUNTIFS(Source[CrosslistID],Source[[#This Row],[CrosslistID]],Source[TermDesc],Source[[#This Row],[TermDesc]]))</f>
        <v>1</v>
      </c>
      <c r="AG5173">
        <v>0</v>
      </c>
      <c r="AH5173">
        <v>57.142899999999997</v>
      </c>
      <c r="AI5173">
        <v>4.3330000000000002</v>
      </c>
      <c r="AJ5173">
        <v>4.4996999999999998</v>
      </c>
      <c r="AK5173">
        <v>0.33329999999999999</v>
      </c>
      <c r="AL51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73">
        <f>IF(AND(Source[[#This Row],[Credit_Noncredit]]="Noncredit",Source[[#This Row],[FTEF]]&gt;0),Source[[#This Row],[NC XLST FTES]]*525/(437.5*Source[[#This Row],[FTEF]]),0)</f>
        <v>0</v>
      </c>
      <c r="AN5173">
        <f>IF(Source[[#This Row],[Credit_Noncredit]]="Credit",Source[[#This Row],[Census Enrollment]],Source[[#This Row],[Noncredit Avg. Attendance]])</f>
        <v>27</v>
      </c>
    </row>
    <row r="5174" spans="1:40" x14ac:dyDescent="0.25">
      <c r="A5174" t="s">
        <v>1914</v>
      </c>
      <c r="B5174" t="s">
        <v>886</v>
      </c>
      <c r="C5174" t="s">
        <v>627</v>
      </c>
      <c r="D5174" t="s">
        <v>1135</v>
      </c>
      <c r="E5174" s="4">
        <v>71042</v>
      </c>
      <c r="F5174" s="4" t="s">
        <v>1171</v>
      </c>
      <c r="G5174" s="4">
        <v>1</v>
      </c>
      <c r="H5174" t="str">
        <f>CONCATENATE(Source[[#This Row],[Subject]],TRIM(Source[[#This Row],[Course]]))</f>
        <v>SPAN1</v>
      </c>
      <c r="I5174" t="str">
        <f>VLOOKUP(Source[[#This Row],[SubjCrse]],'Courses and Categories'!$E$2:$G$1816,3,FALSE)</f>
        <v>Credit General Education</v>
      </c>
      <c r="J5174">
        <v>551</v>
      </c>
      <c r="K5174" t="s">
        <v>1172</v>
      </c>
      <c r="L5174" t="s">
        <v>87</v>
      </c>
      <c r="M5174" t="s">
        <v>903</v>
      </c>
      <c r="N5174" t="s">
        <v>105</v>
      </c>
      <c r="O5174">
        <v>1800</v>
      </c>
      <c r="P5174">
        <v>2015</v>
      </c>
      <c r="Q5174" t="s">
        <v>52</v>
      </c>
      <c r="R5174">
        <v>231</v>
      </c>
      <c r="S5174" t="s">
        <v>53</v>
      </c>
      <c r="T5174">
        <v>1</v>
      </c>
      <c r="U5174" s="1">
        <v>43694</v>
      </c>
      <c r="V5174" s="1">
        <v>43819</v>
      </c>
      <c r="W5174" t="s">
        <v>2553</v>
      </c>
      <c r="X5174" t="s">
        <v>1929</v>
      </c>
      <c r="Y5174">
        <v>28</v>
      </c>
      <c r="Z5174">
        <v>24</v>
      </c>
      <c r="AA5174">
        <v>35</v>
      </c>
      <c r="AB5174">
        <v>68.571399999999997</v>
      </c>
      <c r="AD5174">
        <f>IF(ISBLANK(Source[[#This Row],[CrosslistID]]),1,1/COUNTIFS(Source[CrosslistID],Source[[#This Row],[CrosslistID]],Source[TermDesc],Source[[#This Row],[TermDesc]]))</f>
        <v>1</v>
      </c>
      <c r="AG5174">
        <v>0</v>
      </c>
      <c r="AH5174">
        <v>68.571399999999997</v>
      </c>
      <c r="AI5174">
        <v>4.6669999999999998</v>
      </c>
      <c r="AJ5174">
        <v>4.6669999999999998</v>
      </c>
      <c r="AK5174">
        <v>0.33329999999999999</v>
      </c>
      <c r="AL51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74">
        <f>IF(AND(Source[[#This Row],[Credit_Noncredit]]="Noncredit",Source[[#This Row],[FTEF]]&gt;0),Source[[#This Row],[NC XLST FTES]]*525/(437.5*Source[[#This Row],[FTEF]]),0)</f>
        <v>0</v>
      </c>
      <c r="AN5174">
        <f>IF(Source[[#This Row],[Credit_Noncredit]]="Credit",Source[[#This Row],[Census Enrollment]],Source[[#This Row],[Noncredit Avg. Attendance]])</f>
        <v>28</v>
      </c>
    </row>
    <row r="5175" spans="1:40" x14ac:dyDescent="0.25">
      <c r="A5175" t="s">
        <v>1914</v>
      </c>
      <c r="B5175" t="s">
        <v>886</v>
      </c>
      <c r="C5175" t="s">
        <v>627</v>
      </c>
      <c r="D5175" t="s">
        <v>1135</v>
      </c>
      <c r="E5175" s="4">
        <v>70024</v>
      </c>
      <c r="F5175" s="4" t="s">
        <v>1171</v>
      </c>
      <c r="G5175" s="4">
        <v>1</v>
      </c>
      <c r="H5175" t="str">
        <f>CONCATENATE(Source[[#This Row],[Subject]],TRIM(Source[[#This Row],[Course]]))</f>
        <v>SPAN1</v>
      </c>
      <c r="I5175" t="str">
        <f>VLOOKUP(Source[[#This Row],[SubjCrse]],'Courses and Categories'!$E$2:$G$1816,3,FALSE)</f>
        <v>Credit General Education</v>
      </c>
      <c r="J5175">
        <v>581</v>
      </c>
      <c r="K5175" t="s">
        <v>1172</v>
      </c>
      <c r="L5175" t="s">
        <v>87</v>
      </c>
      <c r="M5175" t="s">
        <v>903</v>
      </c>
      <c r="N5175" t="s">
        <v>59</v>
      </c>
      <c r="O5175">
        <v>1800</v>
      </c>
      <c r="P5175">
        <v>2010</v>
      </c>
      <c r="Q5175" t="s">
        <v>76</v>
      </c>
      <c r="R5175">
        <v>625</v>
      </c>
      <c r="S5175" t="s">
        <v>77</v>
      </c>
      <c r="T5175">
        <v>1</v>
      </c>
      <c r="U5175" s="1">
        <v>43694</v>
      </c>
      <c r="V5175" s="1">
        <v>43819</v>
      </c>
      <c r="W5175" t="s">
        <v>123</v>
      </c>
      <c r="X5175" t="s">
        <v>1929</v>
      </c>
      <c r="Y5175">
        <v>24</v>
      </c>
      <c r="Z5175">
        <v>23</v>
      </c>
      <c r="AA5175">
        <v>35</v>
      </c>
      <c r="AB5175">
        <v>65.714299999999994</v>
      </c>
      <c r="AD5175">
        <f>IF(ISBLANK(Source[[#This Row],[CrosslistID]]),1,1/COUNTIFS(Source[CrosslistID],Source[[#This Row],[CrosslistID]],Source[TermDesc],Source[[#This Row],[TermDesc]]))</f>
        <v>1</v>
      </c>
      <c r="AG5175">
        <v>0</v>
      </c>
      <c r="AH5175">
        <v>65.714299999999994</v>
      </c>
      <c r="AI5175">
        <v>3.84</v>
      </c>
      <c r="AJ5175">
        <v>3.84</v>
      </c>
      <c r="AK5175">
        <v>0.33329999999999999</v>
      </c>
      <c r="AL51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75">
        <f>IF(AND(Source[[#This Row],[Credit_Noncredit]]="Noncredit",Source[[#This Row],[FTEF]]&gt;0),Source[[#This Row],[NC XLST FTES]]*525/(437.5*Source[[#This Row],[FTEF]]),0)</f>
        <v>0</v>
      </c>
      <c r="AN5175">
        <f>IF(Source[[#This Row],[Credit_Noncredit]]="Credit",Source[[#This Row],[Census Enrollment]],Source[[#This Row],[Noncredit Avg. Attendance]])</f>
        <v>24</v>
      </c>
    </row>
    <row r="5176" spans="1:40" x14ac:dyDescent="0.25">
      <c r="A5176" t="s">
        <v>1914</v>
      </c>
      <c r="B5176" t="s">
        <v>886</v>
      </c>
      <c r="C5176" t="s">
        <v>627</v>
      </c>
      <c r="D5176" t="s">
        <v>1135</v>
      </c>
      <c r="E5176" s="4">
        <v>76298</v>
      </c>
      <c r="F5176" s="4" t="s">
        <v>1171</v>
      </c>
      <c r="G5176" s="4" t="s">
        <v>1072</v>
      </c>
      <c r="H5176" t="str">
        <f>CONCATENATE(Source[[#This Row],[Subject]],TRIM(Source[[#This Row],[Course]]))</f>
        <v>SPAN1A</v>
      </c>
      <c r="I5176" t="str">
        <f>VLOOKUP(Source[[#This Row],[SubjCrse]],'Courses and Categories'!$E$2:$G$1816,3,FALSE)</f>
        <v>Credit General Education</v>
      </c>
      <c r="J5176">
        <v>1</v>
      </c>
      <c r="K5176" t="s">
        <v>1172</v>
      </c>
      <c r="L5176" t="s">
        <v>39</v>
      </c>
      <c r="M5176" t="s">
        <v>903</v>
      </c>
      <c r="N5176" t="s">
        <v>1041</v>
      </c>
      <c r="O5176">
        <v>1010</v>
      </c>
      <c r="P5176">
        <v>1100</v>
      </c>
      <c r="Q5176" t="s">
        <v>240</v>
      </c>
      <c r="R5176">
        <v>222</v>
      </c>
      <c r="S5176" t="s">
        <v>134</v>
      </c>
      <c r="T5176">
        <v>1</v>
      </c>
      <c r="U5176" s="1">
        <v>43694</v>
      </c>
      <c r="V5176" s="1">
        <v>43819</v>
      </c>
      <c r="W5176" t="s">
        <v>2143</v>
      </c>
      <c r="X5176" t="s">
        <v>1929</v>
      </c>
      <c r="Y5176">
        <v>22</v>
      </c>
      <c r="Z5176">
        <v>19</v>
      </c>
      <c r="AA5176">
        <v>35</v>
      </c>
      <c r="AB5176">
        <v>54.285699999999999</v>
      </c>
      <c r="AD5176">
        <f>IF(ISBLANK(Source[[#This Row],[CrosslistID]]),1,1/COUNTIFS(Source[CrosslistID],Source[[#This Row],[CrosslistID]],Source[TermDesc],Source[[#This Row],[TermDesc]]))</f>
        <v>1</v>
      </c>
      <c r="AG5176">
        <v>0</v>
      </c>
      <c r="AH5176">
        <v>54.285699999999999</v>
      </c>
      <c r="AI5176">
        <v>1.9</v>
      </c>
      <c r="AJ5176">
        <v>2.2000000000000002</v>
      </c>
      <c r="AK5176">
        <v>0.2</v>
      </c>
      <c r="AL51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76">
        <f>IF(AND(Source[[#This Row],[Credit_Noncredit]]="Noncredit",Source[[#This Row],[FTEF]]&gt;0),Source[[#This Row],[NC XLST FTES]]*525/(437.5*Source[[#This Row],[FTEF]]),0)</f>
        <v>0</v>
      </c>
      <c r="AN5176">
        <f>IF(Source[[#This Row],[Credit_Noncredit]]="Credit",Source[[#This Row],[Census Enrollment]],Source[[#This Row],[Noncredit Avg. Attendance]])</f>
        <v>22</v>
      </c>
    </row>
    <row r="5177" spans="1:40" x14ac:dyDescent="0.25">
      <c r="A5177" t="s">
        <v>1914</v>
      </c>
      <c r="B5177" t="s">
        <v>886</v>
      </c>
      <c r="C5177" t="s">
        <v>627</v>
      </c>
      <c r="D5177" t="s">
        <v>1135</v>
      </c>
      <c r="E5177" s="4">
        <v>71217</v>
      </c>
      <c r="F5177" s="4" t="s">
        <v>1171</v>
      </c>
      <c r="G5177" s="4" t="s">
        <v>1072</v>
      </c>
      <c r="H5177" t="str">
        <f>CONCATENATE(Source[[#This Row],[Subject]],TRIM(Source[[#This Row],[Course]]))</f>
        <v>SPAN1A</v>
      </c>
      <c r="I5177" t="str">
        <f>VLOOKUP(Source[[#This Row],[SubjCrse]],'Courses and Categories'!$E$2:$G$1816,3,FALSE)</f>
        <v>Credit General Education</v>
      </c>
      <c r="J5177">
        <v>2</v>
      </c>
      <c r="K5177" t="s">
        <v>1172</v>
      </c>
      <c r="L5177" t="s">
        <v>39</v>
      </c>
      <c r="M5177" t="s">
        <v>903</v>
      </c>
      <c r="N5177" t="s">
        <v>59</v>
      </c>
      <c r="O5177">
        <v>940</v>
      </c>
      <c r="P5177">
        <v>1055</v>
      </c>
      <c r="Q5177" t="s">
        <v>238</v>
      </c>
      <c r="R5177">
        <v>707</v>
      </c>
      <c r="S5177" t="s">
        <v>134</v>
      </c>
      <c r="T5177">
        <v>1</v>
      </c>
      <c r="U5177" s="1">
        <v>43694</v>
      </c>
      <c r="V5177" s="1">
        <v>43819</v>
      </c>
      <c r="W5177" t="s">
        <v>2554</v>
      </c>
      <c r="X5177" t="s">
        <v>1929</v>
      </c>
      <c r="Y5177">
        <v>25</v>
      </c>
      <c r="Z5177">
        <v>23</v>
      </c>
      <c r="AA5177">
        <v>35</v>
      </c>
      <c r="AB5177">
        <v>65.714299999999994</v>
      </c>
      <c r="AD5177">
        <f>IF(ISBLANK(Source[[#This Row],[CrosslistID]]),1,1/COUNTIFS(Source[CrosslistID],Source[[#This Row],[CrosslistID]],Source[TermDesc],Source[[#This Row],[TermDesc]]))</f>
        <v>1</v>
      </c>
      <c r="AG5177">
        <v>0</v>
      </c>
      <c r="AH5177">
        <v>65.714299999999994</v>
      </c>
      <c r="AI5177">
        <v>2.4</v>
      </c>
      <c r="AJ5177">
        <v>2.5</v>
      </c>
      <c r="AK5177">
        <v>0.2</v>
      </c>
      <c r="AL51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77">
        <f>IF(AND(Source[[#This Row],[Credit_Noncredit]]="Noncredit",Source[[#This Row],[FTEF]]&gt;0),Source[[#This Row],[NC XLST FTES]]*525/(437.5*Source[[#This Row],[FTEF]]),0)</f>
        <v>0</v>
      </c>
      <c r="AN5177">
        <f>IF(Source[[#This Row],[Credit_Noncredit]]="Credit",Source[[#This Row],[Census Enrollment]],Source[[#This Row],[Noncredit Avg. Attendance]])</f>
        <v>25</v>
      </c>
    </row>
    <row r="5178" spans="1:40" x14ac:dyDescent="0.25">
      <c r="A5178" t="s">
        <v>1914</v>
      </c>
      <c r="B5178" t="s">
        <v>886</v>
      </c>
      <c r="C5178" t="s">
        <v>627</v>
      </c>
      <c r="D5178" t="s">
        <v>1135</v>
      </c>
      <c r="E5178" s="4">
        <v>71901</v>
      </c>
      <c r="F5178" s="4" t="s">
        <v>1171</v>
      </c>
      <c r="G5178" s="4" t="s">
        <v>1072</v>
      </c>
      <c r="H5178" t="str">
        <f>CONCATENATE(Source[[#This Row],[Subject]],TRIM(Source[[#This Row],[Course]]))</f>
        <v>SPAN1A</v>
      </c>
      <c r="I5178" t="str">
        <f>VLOOKUP(Source[[#This Row],[SubjCrse]],'Courses and Categories'!$E$2:$G$1816,3,FALSE)</f>
        <v>Credit General Education</v>
      </c>
      <c r="J5178">
        <v>4</v>
      </c>
      <c r="K5178" t="s">
        <v>1172</v>
      </c>
      <c r="L5178" t="s">
        <v>39</v>
      </c>
      <c r="M5178" t="s">
        <v>903</v>
      </c>
      <c r="N5178" t="s">
        <v>59</v>
      </c>
      <c r="O5178">
        <v>1240</v>
      </c>
      <c r="P5178">
        <v>1355</v>
      </c>
      <c r="Q5178" t="s">
        <v>240</v>
      </c>
      <c r="R5178">
        <v>260</v>
      </c>
      <c r="S5178" t="s">
        <v>134</v>
      </c>
      <c r="T5178">
        <v>1</v>
      </c>
      <c r="U5178" s="1">
        <v>43694</v>
      </c>
      <c r="V5178" s="1">
        <v>43819</v>
      </c>
      <c r="W5178" t="s">
        <v>1173</v>
      </c>
      <c r="X5178" t="s">
        <v>1929</v>
      </c>
      <c r="Y5178">
        <v>24</v>
      </c>
      <c r="Z5178">
        <v>23</v>
      </c>
      <c r="AA5178">
        <v>35</v>
      </c>
      <c r="AB5178">
        <v>65.714299999999994</v>
      </c>
      <c r="AD5178">
        <f>IF(ISBLANK(Source[[#This Row],[CrosslistID]]),1,1/COUNTIFS(Source[CrosslistID],Source[[#This Row],[CrosslistID]],Source[TermDesc],Source[[#This Row],[TermDesc]]))</f>
        <v>1</v>
      </c>
      <c r="AG5178">
        <v>0</v>
      </c>
      <c r="AH5178">
        <v>65.714299999999994</v>
      </c>
      <c r="AI5178">
        <v>2.2000000000000002</v>
      </c>
      <c r="AJ5178">
        <v>2.4</v>
      </c>
      <c r="AK5178">
        <v>0.2</v>
      </c>
      <c r="AL51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78">
        <f>IF(AND(Source[[#This Row],[Credit_Noncredit]]="Noncredit",Source[[#This Row],[FTEF]]&gt;0),Source[[#This Row],[NC XLST FTES]]*525/(437.5*Source[[#This Row],[FTEF]]),0)</f>
        <v>0</v>
      </c>
      <c r="AN5178">
        <f>IF(Source[[#This Row],[Credit_Noncredit]]="Credit",Source[[#This Row],[Census Enrollment]],Source[[#This Row],[Noncredit Avg. Attendance]])</f>
        <v>24</v>
      </c>
    </row>
    <row r="5179" spans="1:40" x14ac:dyDescent="0.25">
      <c r="A5179" t="s">
        <v>1914</v>
      </c>
      <c r="B5179" t="s">
        <v>886</v>
      </c>
      <c r="C5179" t="s">
        <v>627</v>
      </c>
      <c r="D5179" t="s">
        <v>1135</v>
      </c>
      <c r="E5179" s="4">
        <v>71648</v>
      </c>
      <c r="F5179" s="4" t="s">
        <v>1171</v>
      </c>
      <c r="G5179" s="4" t="s">
        <v>1072</v>
      </c>
      <c r="H5179" t="str">
        <f>CONCATENATE(Source[[#This Row],[Subject]],TRIM(Source[[#This Row],[Course]]))</f>
        <v>SPAN1A</v>
      </c>
      <c r="I5179" t="str">
        <f>VLOOKUP(Source[[#This Row],[SubjCrse]],'Courses and Categories'!$E$2:$G$1816,3,FALSE)</f>
        <v>Credit General Education</v>
      </c>
      <c r="J5179">
        <v>551</v>
      </c>
      <c r="K5179" t="s">
        <v>1172</v>
      </c>
      <c r="L5179" t="s">
        <v>87</v>
      </c>
      <c r="M5179" t="s">
        <v>903</v>
      </c>
      <c r="N5179" t="s">
        <v>50</v>
      </c>
      <c r="O5179">
        <v>1800</v>
      </c>
      <c r="P5179">
        <v>2050</v>
      </c>
      <c r="Q5179" t="s">
        <v>52</v>
      </c>
      <c r="R5179">
        <v>229</v>
      </c>
      <c r="S5179" t="s">
        <v>53</v>
      </c>
      <c r="T5179">
        <v>1</v>
      </c>
      <c r="U5179" s="1">
        <v>43694</v>
      </c>
      <c r="V5179" s="1">
        <v>43819</v>
      </c>
      <c r="W5179" t="s">
        <v>1175</v>
      </c>
      <c r="X5179" t="s">
        <v>1929</v>
      </c>
      <c r="Y5179">
        <v>26</v>
      </c>
      <c r="Z5179">
        <v>22</v>
      </c>
      <c r="AA5179">
        <v>35</v>
      </c>
      <c r="AB5179">
        <v>62.857100000000003</v>
      </c>
      <c r="AD5179">
        <f>IF(ISBLANK(Source[[#This Row],[CrosslistID]]),1,1/COUNTIFS(Source[CrosslistID],Source[[#This Row],[CrosslistID]],Source[TermDesc],Source[[#This Row],[TermDesc]]))</f>
        <v>1</v>
      </c>
      <c r="AG5179">
        <v>0</v>
      </c>
      <c r="AH5179">
        <v>62.857100000000003</v>
      </c>
      <c r="AI5179">
        <v>2.6</v>
      </c>
      <c r="AJ5179">
        <v>2.6</v>
      </c>
      <c r="AK5179">
        <v>0.2</v>
      </c>
      <c r="AL51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79">
        <f>IF(AND(Source[[#This Row],[Credit_Noncredit]]="Noncredit",Source[[#This Row],[FTEF]]&gt;0),Source[[#This Row],[NC XLST FTES]]*525/(437.5*Source[[#This Row],[FTEF]]),0)</f>
        <v>0</v>
      </c>
      <c r="AN5179">
        <f>IF(Source[[#This Row],[Credit_Noncredit]]="Credit",Source[[#This Row],[Census Enrollment]],Source[[#This Row],[Noncredit Avg. Attendance]])</f>
        <v>26</v>
      </c>
    </row>
    <row r="5180" spans="1:40" x14ac:dyDescent="0.25">
      <c r="A5180" t="s">
        <v>1914</v>
      </c>
      <c r="B5180" t="s">
        <v>886</v>
      </c>
      <c r="C5180" t="s">
        <v>627</v>
      </c>
      <c r="D5180" t="s">
        <v>1135</v>
      </c>
      <c r="E5180" s="4">
        <v>71992</v>
      </c>
      <c r="F5180" s="4" t="s">
        <v>1171</v>
      </c>
      <c r="G5180" s="4" t="s">
        <v>1072</v>
      </c>
      <c r="H5180" t="str">
        <f>CONCATENATE(Source[[#This Row],[Subject]],TRIM(Source[[#This Row],[Course]]))</f>
        <v>SPAN1A</v>
      </c>
      <c r="I5180" t="str">
        <f>VLOOKUP(Source[[#This Row],[SubjCrse]],'Courses and Categories'!$E$2:$G$1816,3,FALSE)</f>
        <v>Credit General Education</v>
      </c>
      <c r="J5180">
        <v>552</v>
      </c>
      <c r="K5180" t="s">
        <v>1172</v>
      </c>
      <c r="L5180" t="s">
        <v>87</v>
      </c>
      <c r="M5180" t="s">
        <v>903</v>
      </c>
      <c r="N5180" t="s">
        <v>41</v>
      </c>
      <c r="O5180">
        <v>1800</v>
      </c>
      <c r="P5180">
        <v>2050</v>
      </c>
      <c r="Q5180" t="s">
        <v>52</v>
      </c>
      <c r="R5180">
        <v>278</v>
      </c>
      <c r="S5180" t="s">
        <v>53</v>
      </c>
      <c r="T5180">
        <v>1</v>
      </c>
      <c r="U5180" s="1">
        <v>43694</v>
      </c>
      <c r="V5180" s="1">
        <v>43819</v>
      </c>
      <c r="W5180" t="s">
        <v>2555</v>
      </c>
      <c r="X5180" t="s">
        <v>1929</v>
      </c>
      <c r="Y5180">
        <v>39</v>
      </c>
      <c r="Z5180">
        <v>33</v>
      </c>
      <c r="AA5180">
        <v>35</v>
      </c>
      <c r="AB5180">
        <v>94.285700000000006</v>
      </c>
      <c r="AD5180">
        <f>IF(ISBLANK(Source[[#This Row],[CrosslistID]]),1,1/COUNTIFS(Source[CrosslistID],Source[[#This Row],[CrosslistID]],Source[TermDesc],Source[[#This Row],[TermDesc]]))</f>
        <v>1</v>
      </c>
      <c r="AG5180">
        <v>0</v>
      </c>
      <c r="AH5180">
        <v>94.285700000000006</v>
      </c>
      <c r="AI5180">
        <v>3.6</v>
      </c>
      <c r="AJ5180">
        <v>3.9</v>
      </c>
      <c r="AK5180">
        <v>0.2</v>
      </c>
      <c r="AL51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80">
        <f>IF(AND(Source[[#This Row],[Credit_Noncredit]]="Noncredit",Source[[#This Row],[FTEF]]&gt;0),Source[[#This Row],[NC XLST FTES]]*525/(437.5*Source[[#This Row],[FTEF]]),0)</f>
        <v>0</v>
      </c>
      <c r="AN5180">
        <f>IF(Source[[#This Row],[Credit_Noncredit]]="Credit",Source[[#This Row],[Census Enrollment]],Source[[#This Row],[Noncredit Avg. Attendance]])</f>
        <v>39</v>
      </c>
    </row>
    <row r="5181" spans="1:40" x14ac:dyDescent="0.25">
      <c r="A5181" t="s">
        <v>1914</v>
      </c>
      <c r="B5181" t="s">
        <v>886</v>
      </c>
      <c r="C5181" t="s">
        <v>627</v>
      </c>
      <c r="D5181" t="s">
        <v>1135</v>
      </c>
      <c r="E5181" s="4">
        <v>78026</v>
      </c>
      <c r="F5181" s="4" t="s">
        <v>1171</v>
      </c>
      <c r="G5181" s="4" t="s">
        <v>1072</v>
      </c>
      <c r="H5181" t="str">
        <f>CONCATENATE(Source[[#This Row],[Subject]],TRIM(Source[[#This Row],[Course]]))</f>
        <v>SPAN1A</v>
      </c>
      <c r="I5181" t="str">
        <f>VLOOKUP(Source[[#This Row],[SubjCrse]],'Courses and Categories'!$E$2:$G$1816,3,FALSE)</f>
        <v>Credit General Education</v>
      </c>
      <c r="J5181">
        <v>554</v>
      </c>
      <c r="K5181" t="s">
        <v>1172</v>
      </c>
      <c r="L5181" t="s">
        <v>87</v>
      </c>
      <c r="M5181" t="s">
        <v>903</v>
      </c>
      <c r="N5181" t="s">
        <v>180</v>
      </c>
      <c r="O5181">
        <v>1810</v>
      </c>
      <c r="P5181">
        <v>2100</v>
      </c>
      <c r="Q5181" t="s">
        <v>233</v>
      </c>
      <c r="R5181">
        <v>310</v>
      </c>
      <c r="S5181" t="s">
        <v>134</v>
      </c>
      <c r="T5181">
        <v>1</v>
      </c>
      <c r="U5181" s="1">
        <v>43694</v>
      </c>
      <c r="V5181" s="1">
        <v>43819</v>
      </c>
      <c r="W5181" t="s">
        <v>2556</v>
      </c>
      <c r="X5181" t="s">
        <v>1929</v>
      </c>
      <c r="Y5181">
        <v>36</v>
      </c>
      <c r="Z5181">
        <v>34</v>
      </c>
      <c r="AA5181">
        <v>35</v>
      </c>
      <c r="AB5181">
        <v>97.142899999999997</v>
      </c>
      <c r="AD5181">
        <f>IF(ISBLANK(Source[[#This Row],[CrosslistID]]),1,1/COUNTIFS(Source[CrosslistID],Source[[#This Row],[CrosslistID]],Source[TermDesc],Source[[#This Row],[TermDesc]]))</f>
        <v>1</v>
      </c>
      <c r="AG5181">
        <v>0</v>
      </c>
      <c r="AH5181">
        <v>97.142899999999997</v>
      </c>
      <c r="AI5181">
        <v>3.4</v>
      </c>
      <c r="AJ5181">
        <v>3.6</v>
      </c>
      <c r="AK5181">
        <v>0.2</v>
      </c>
      <c r="AL51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81">
        <f>IF(AND(Source[[#This Row],[Credit_Noncredit]]="Noncredit",Source[[#This Row],[FTEF]]&gt;0),Source[[#This Row],[NC XLST FTES]]*525/(437.5*Source[[#This Row],[FTEF]]),0)</f>
        <v>0</v>
      </c>
      <c r="AN5181">
        <f>IF(Source[[#This Row],[Credit_Noncredit]]="Credit",Source[[#This Row],[Census Enrollment]],Source[[#This Row],[Noncredit Avg. Attendance]])</f>
        <v>36</v>
      </c>
    </row>
    <row r="5182" spans="1:40" x14ac:dyDescent="0.25">
      <c r="A5182" t="s">
        <v>1914</v>
      </c>
      <c r="B5182" t="s">
        <v>886</v>
      </c>
      <c r="C5182" t="s">
        <v>627</v>
      </c>
      <c r="D5182" t="s">
        <v>1135</v>
      </c>
      <c r="E5182" s="4">
        <v>78810</v>
      </c>
      <c r="F5182" s="4" t="s">
        <v>1171</v>
      </c>
      <c r="G5182" s="4" t="s">
        <v>1072</v>
      </c>
      <c r="H5182" t="str">
        <f>CONCATENATE(Source[[#This Row],[Subject]],TRIM(Source[[#This Row],[Course]]))</f>
        <v>SPAN1A</v>
      </c>
      <c r="I5182" t="str">
        <f>VLOOKUP(Source[[#This Row],[SubjCrse]],'Courses and Categories'!$E$2:$G$1816,3,FALSE)</f>
        <v>Credit General Education</v>
      </c>
      <c r="J5182">
        <v>961</v>
      </c>
      <c r="K5182" t="s">
        <v>1172</v>
      </c>
      <c r="L5182" t="s">
        <v>39</v>
      </c>
      <c r="M5182" t="s">
        <v>897</v>
      </c>
      <c r="N5182" t="s">
        <v>41</v>
      </c>
      <c r="O5182">
        <v>1410</v>
      </c>
      <c r="P5182">
        <v>1500</v>
      </c>
      <c r="Q5182" t="s">
        <v>422</v>
      </c>
      <c r="R5182">
        <v>201</v>
      </c>
      <c r="S5182" t="s">
        <v>134</v>
      </c>
      <c r="T5182" t="s">
        <v>44</v>
      </c>
      <c r="U5182" s="1">
        <v>43711</v>
      </c>
      <c r="V5182" s="1">
        <v>43819</v>
      </c>
      <c r="W5182" t="s">
        <v>1174</v>
      </c>
      <c r="X5182" t="s">
        <v>899</v>
      </c>
      <c r="Y5182">
        <v>25</v>
      </c>
      <c r="Z5182">
        <v>20</v>
      </c>
      <c r="AA5182">
        <v>35</v>
      </c>
      <c r="AB5182">
        <v>57.142899999999997</v>
      </c>
      <c r="AD5182">
        <f>IF(ISBLANK(Source[[#This Row],[CrosslistID]]),1,1/COUNTIFS(Source[CrosslistID],Source[[#This Row],[CrosslistID]],Source[TermDesc],Source[[#This Row],[TermDesc]]))</f>
        <v>1</v>
      </c>
      <c r="AG5182">
        <v>0</v>
      </c>
      <c r="AH5182">
        <v>57.142899999999997</v>
      </c>
      <c r="AI5182">
        <v>2.5</v>
      </c>
      <c r="AJ5182">
        <v>2.5</v>
      </c>
      <c r="AK5182">
        <v>0.2</v>
      </c>
      <c r="AL51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82">
        <f>IF(AND(Source[[#This Row],[Credit_Noncredit]]="Noncredit",Source[[#This Row],[FTEF]]&gt;0),Source[[#This Row],[NC XLST FTES]]*525/(437.5*Source[[#This Row],[FTEF]]),0)</f>
        <v>0</v>
      </c>
      <c r="AN5182">
        <f>IF(Source[[#This Row],[Credit_Noncredit]]="Credit",Source[[#This Row],[Census Enrollment]],Source[[#This Row],[Noncredit Avg. Attendance]])</f>
        <v>25</v>
      </c>
    </row>
    <row r="5183" spans="1:40" x14ac:dyDescent="0.25">
      <c r="A5183" t="s">
        <v>1914</v>
      </c>
      <c r="B5183" t="s">
        <v>886</v>
      </c>
      <c r="C5183" t="s">
        <v>627</v>
      </c>
      <c r="D5183" t="s">
        <v>1135</v>
      </c>
      <c r="E5183" s="4">
        <v>71117</v>
      </c>
      <c r="F5183" s="4" t="s">
        <v>1171</v>
      </c>
      <c r="G5183" s="4" t="s">
        <v>1103</v>
      </c>
      <c r="H5183" t="str">
        <f>CONCATENATE(Source[[#This Row],[Subject]],TRIM(Source[[#This Row],[Course]]))</f>
        <v>SPAN1B</v>
      </c>
      <c r="I5183" t="str">
        <f>VLOOKUP(Source[[#This Row],[SubjCrse]],'Courses and Categories'!$E$2:$G$1816,3,FALSE)</f>
        <v>Credit General Education</v>
      </c>
      <c r="J5183">
        <v>2</v>
      </c>
      <c r="K5183" t="s">
        <v>1176</v>
      </c>
      <c r="L5183" t="s">
        <v>39</v>
      </c>
      <c r="M5183" t="s">
        <v>903</v>
      </c>
      <c r="N5183" t="s">
        <v>59</v>
      </c>
      <c r="O5183">
        <v>1110</v>
      </c>
      <c r="P5183">
        <v>1225</v>
      </c>
      <c r="Q5183" t="s">
        <v>233</v>
      </c>
      <c r="R5183">
        <v>316</v>
      </c>
      <c r="S5183" t="s">
        <v>134</v>
      </c>
      <c r="T5183">
        <v>1</v>
      </c>
      <c r="U5183" s="1">
        <v>43694</v>
      </c>
      <c r="V5183" s="1">
        <v>43819</v>
      </c>
      <c r="W5183" t="s">
        <v>2554</v>
      </c>
      <c r="X5183" t="s">
        <v>1929</v>
      </c>
      <c r="Y5183">
        <v>18</v>
      </c>
      <c r="Z5183">
        <v>14</v>
      </c>
      <c r="AA5183">
        <v>35</v>
      </c>
      <c r="AB5183">
        <v>40</v>
      </c>
      <c r="AD5183">
        <f>IF(ISBLANK(Source[[#This Row],[CrosslistID]]),1,1/COUNTIFS(Source[CrosslistID],Source[[#This Row],[CrosslistID]],Source[TermDesc],Source[[#This Row],[TermDesc]]))</f>
        <v>1</v>
      </c>
      <c r="AG5183">
        <v>0</v>
      </c>
      <c r="AH5183">
        <v>40</v>
      </c>
      <c r="AI5183">
        <v>1.7</v>
      </c>
      <c r="AJ5183">
        <v>1.8</v>
      </c>
      <c r="AK5183">
        <v>0.2</v>
      </c>
      <c r="AL51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83">
        <f>IF(AND(Source[[#This Row],[Credit_Noncredit]]="Noncredit",Source[[#This Row],[FTEF]]&gt;0),Source[[#This Row],[NC XLST FTES]]*525/(437.5*Source[[#This Row],[FTEF]]),0)</f>
        <v>0</v>
      </c>
      <c r="AN5183">
        <f>IF(Source[[#This Row],[Credit_Noncredit]]="Credit",Source[[#This Row],[Census Enrollment]],Source[[#This Row],[Noncredit Avg. Attendance]])</f>
        <v>18</v>
      </c>
    </row>
    <row r="5184" spans="1:40" x14ac:dyDescent="0.25">
      <c r="A5184" t="s">
        <v>1914</v>
      </c>
      <c r="B5184" t="s">
        <v>886</v>
      </c>
      <c r="C5184" t="s">
        <v>627</v>
      </c>
      <c r="D5184" t="s">
        <v>1135</v>
      </c>
      <c r="E5184" s="4">
        <v>72217</v>
      </c>
      <c r="F5184" s="4" t="s">
        <v>1171</v>
      </c>
      <c r="G5184" s="4" t="s">
        <v>1103</v>
      </c>
      <c r="H5184" t="str">
        <f>CONCATENATE(Source[[#This Row],[Subject]],TRIM(Source[[#This Row],[Course]]))</f>
        <v>SPAN1B</v>
      </c>
      <c r="I5184" t="str">
        <f>VLOOKUP(Source[[#This Row],[SubjCrse]],'Courses and Categories'!$E$2:$G$1816,3,FALSE)</f>
        <v>Credit General Education</v>
      </c>
      <c r="J5184">
        <v>501</v>
      </c>
      <c r="K5184" t="s">
        <v>1176</v>
      </c>
      <c r="L5184" t="s">
        <v>87</v>
      </c>
      <c r="M5184" t="s">
        <v>903</v>
      </c>
      <c r="N5184" t="s">
        <v>50</v>
      </c>
      <c r="O5184">
        <v>1800</v>
      </c>
      <c r="P5184">
        <v>2050</v>
      </c>
      <c r="Q5184" t="s">
        <v>52</v>
      </c>
      <c r="R5184">
        <v>316</v>
      </c>
      <c r="S5184" t="s">
        <v>53</v>
      </c>
      <c r="T5184">
        <v>1</v>
      </c>
      <c r="U5184" s="1">
        <v>43694</v>
      </c>
      <c r="V5184" s="1">
        <v>43819</v>
      </c>
      <c r="W5184" t="s">
        <v>2557</v>
      </c>
      <c r="X5184" t="s">
        <v>1929</v>
      </c>
      <c r="Y5184">
        <v>30</v>
      </c>
      <c r="Z5184">
        <v>26</v>
      </c>
      <c r="AA5184">
        <v>35</v>
      </c>
      <c r="AB5184">
        <v>74.285700000000006</v>
      </c>
      <c r="AD5184">
        <f>IF(ISBLANK(Source[[#This Row],[CrosslistID]]),1,1/COUNTIFS(Source[CrosslistID],Source[[#This Row],[CrosslistID]],Source[TermDesc],Source[[#This Row],[TermDesc]]))</f>
        <v>1</v>
      </c>
      <c r="AG5184">
        <v>0</v>
      </c>
      <c r="AH5184">
        <v>74.285700000000006</v>
      </c>
      <c r="AI5184">
        <v>2.9</v>
      </c>
      <c r="AJ5184">
        <v>3</v>
      </c>
      <c r="AK5184">
        <v>0.2</v>
      </c>
      <c r="AL51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84">
        <f>IF(AND(Source[[#This Row],[Credit_Noncredit]]="Noncredit",Source[[#This Row],[FTEF]]&gt;0),Source[[#This Row],[NC XLST FTES]]*525/(437.5*Source[[#This Row],[FTEF]]),0)</f>
        <v>0</v>
      </c>
      <c r="AN5184">
        <f>IF(Source[[#This Row],[Credit_Noncredit]]="Credit",Source[[#This Row],[Census Enrollment]],Source[[#This Row],[Noncredit Avg. Attendance]])</f>
        <v>30</v>
      </c>
    </row>
    <row r="5185" spans="1:40" x14ac:dyDescent="0.25">
      <c r="A5185" t="s">
        <v>1914</v>
      </c>
      <c r="B5185" t="s">
        <v>886</v>
      </c>
      <c r="C5185" t="s">
        <v>627</v>
      </c>
      <c r="D5185" t="s">
        <v>1135</v>
      </c>
      <c r="E5185" s="4">
        <v>70027</v>
      </c>
      <c r="F5185" s="4" t="s">
        <v>1171</v>
      </c>
      <c r="G5185" s="4" t="s">
        <v>1103</v>
      </c>
      <c r="H5185" t="str">
        <f>CONCATENATE(Source[[#This Row],[Subject]],TRIM(Source[[#This Row],[Course]]))</f>
        <v>SPAN1B</v>
      </c>
      <c r="I5185" t="str">
        <f>VLOOKUP(Source[[#This Row],[SubjCrse]],'Courses and Categories'!$E$2:$G$1816,3,FALSE)</f>
        <v>Credit General Education</v>
      </c>
      <c r="J5185">
        <v>582</v>
      </c>
      <c r="K5185" t="s">
        <v>1176</v>
      </c>
      <c r="L5185" t="s">
        <v>87</v>
      </c>
      <c r="M5185" t="s">
        <v>903</v>
      </c>
      <c r="N5185" t="s">
        <v>41</v>
      </c>
      <c r="O5185">
        <v>1800</v>
      </c>
      <c r="P5185">
        <v>2050</v>
      </c>
      <c r="Q5185" t="s">
        <v>76</v>
      </c>
      <c r="R5185">
        <v>424</v>
      </c>
      <c r="S5185" t="s">
        <v>77</v>
      </c>
      <c r="T5185">
        <v>1</v>
      </c>
      <c r="U5185" s="1">
        <v>43694</v>
      </c>
      <c r="V5185" s="1">
        <v>43819</v>
      </c>
      <c r="W5185" t="s">
        <v>1180</v>
      </c>
      <c r="X5185" t="s">
        <v>1929</v>
      </c>
      <c r="Y5185">
        <v>27</v>
      </c>
      <c r="Z5185">
        <v>26</v>
      </c>
      <c r="AA5185">
        <v>35</v>
      </c>
      <c r="AB5185">
        <v>74.285700000000006</v>
      </c>
      <c r="AD5185">
        <f>IF(ISBLANK(Source[[#This Row],[CrosslistID]]),1,1/COUNTIFS(Source[CrosslistID],Source[[#This Row],[CrosslistID]],Source[TermDesc],Source[[#This Row],[TermDesc]]))</f>
        <v>1</v>
      </c>
      <c r="AG5185">
        <v>0</v>
      </c>
      <c r="AH5185">
        <v>74.285700000000006</v>
      </c>
      <c r="AI5185">
        <v>2.7</v>
      </c>
      <c r="AJ5185">
        <v>2.7</v>
      </c>
      <c r="AK5185">
        <v>0.2</v>
      </c>
      <c r="AL51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85">
        <f>IF(AND(Source[[#This Row],[Credit_Noncredit]]="Noncredit",Source[[#This Row],[FTEF]]&gt;0),Source[[#This Row],[NC XLST FTES]]*525/(437.5*Source[[#This Row],[FTEF]]),0)</f>
        <v>0</v>
      </c>
      <c r="AN5185">
        <f>IF(Source[[#This Row],[Credit_Noncredit]]="Credit",Source[[#This Row],[Census Enrollment]],Source[[#This Row],[Noncredit Avg. Attendance]])</f>
        <v>27</v>
      </c>
    </row>
    <row r="5186" spans="1:40" x14ac:dyDescent="0.25">
      <c r="A5186" t="s">
        <v>1914</v>
      </c>
      <c r="B5186" t="s">
        <v>886</v>
      </c>
      <c r="C5186" t="s">
        <v>627</v>
      </c>
      <c r="D5186" t="s">
        <v>1135</v>
      </c>
      <c r="E5186" s="4">
        <v>78812</v>
      </c>
      <c r="F5186" s="4" t="s">
        <v>1171</v>
      </c>
      <c r="G5186" s="4" t="s">
        <v>1103</v>
      </c>
      <c r="H5186" t="str">
        <f>CONCATENATE(Source[[#This Row],[Subject]],TRIM(Source[[#This Row],[Course]]))</f>
        <v>SPAN1B</v>
      </c>
      <c r="I5186" t="str">
        <f>VLOOKUP(Source[[#This Row],[SubjCrse]],'Courses and Categories'!$E$2:$G$1816,3,FALSE)</f>
        <v>Credit General Education</v>
      </c>
      <c r="J5186">
        <v>961</v>
      </c>
      <c r="K5186" t="s">
        <v>1176</v>
      </c>
      <c r="L5186" t="s">
        <v>39</v>
      </c>
      <c r="M5186" t="s">
        <v>897</v>
      </c>
      <c r="N5186" t="s">
        <v>41</v>
      </c>
      <c r="O5186">
        <v>1310</v>
      </c>
      <c r="P5186">
        <v>1400</v>
      </c>
      <c r="Q5186" t="s">
        <v>420</v>
      </c>
      <c r="R5186">
        <v>268</v>
      </c>
      <c r="S5186" t="s">
        <v>134</v>
      </c>
      <c r="T5186" t="s">
        <v>44</v>
      </c>
      <c r="U5186" s="1">
        <v>43711</v>
      </c>
      <c r="V5186" s="1">
        <v>43819</v>
      </c>
      <c r="W5186" t="s">
        <v>1174</v>
      </c>
      <c r="X5186" t="s">
        <v>899</v>
      </c>
      <c r="Y5186">
        <v>11</v>
      </c>
      <c r="Z5186">
        <v>11</v>
      </c>
      <c r="AA5186">
        <v>35</v>
      </c>
      <c r="AB5186">
        <v>31.428599999999999</v>
      </c>
      <c r="AD5186">
        <f>IF(ISBLANK(Source[[#This Row],[CrosslistID]]),1,1/COUNTIFS(Source[CrosslistID],Source[[#This Row],[CrosslistID]],Source[TermDesc],Source[[#This Row],[TermDesc]]))</f>
        <v>1</v>
      </c>
      <c r="AG5186">
        <v>0</v>
      </c>
      <c r="AH5186">
        <v>31.428599999999999</v>
      </c>
      <c r="AI5186">
        <v>1.1000000000000001</v>
      </c>
      <c r="AJ5186">
        <v>1.1000000000000001</v>
      </c>
      <c r="AK5186">
        <v>0.2</v>
      </c>
      <c r="AL51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86">
        <f>IF(AND(Source[[#This Row],[Credit_Noncredit]]="Noncredit",Source[[#This Row],[FTEF]]&gt;0),Source[[#This Row],[NC XLST FTES]]*525/(437.5*Source[[#This Row],[FTEF]]),0)</f>
        <v>0</v>
      </c>
      <c r="AN5186">
        <f>IF(Source[[#This Row],[Credit_Noncredit]]="Credit",Source[[#This Row],[Census Enrollment]],Source[[#This Row],[Noncredit Avg. Attendance]])</f>
        <v>11</v>
      </c>
    </row>
    <row r="5187" spans="1:40" x14ac:dyDescent="0.25">
      <c r="A5187" t="s">
        <v>1914</v>
      </c>
      <c r="B5187" t="s">
        <v>886</v>
      </c>
      <c r="C5187" t="s">
        <v>627</v>
      </c>
      <c r="D5187" t="s">
        <v>1135</v>
      </c>
      <c r="E5187" s="4">
        <v>71120</v>
      </c>
      <c r="F5187" s="4" t="s">
        <v>1171</v>
      </c>
      <c r="G5187" s="4">
        <v>2</v>
      </c>
      <c r="H5187" t="str">
        <f>CONCATENATE(Source[[#This Row],[Subject]],TRIM(Source[[#This Row],[Course]]))</f>
        <v>SPAN2</v>
      </c>
      <c r="I5187" t="str">
        <f>VLOOKUP(Source[[#This Row],[SubjCrse]],'Courses and Categories'!$E$2:$G$1816,3,FALSE)</f>
        <v>Credit General Education</v>
      </c>
      <c r="J5187">
        <v>1</v>
      </c>
      <c r="K5187" t="s">
        <v>1179</v>
      </c>
      <c r="L5187" t="s">
        <v>39</v>
      </c>
      <c r="M5187" t="s">
        <v>903</v>
      </c>
      <c r="N5187" t="s">
        <v>105</v>
      </c>
      <c r="O5187">
        <v>1410</v>
      </c>
      <c r="P5187">
        <v>1625</v>
      </c>
      <c r="Q5187" t="s">
        <v>238</v>
      </c>
      <c r="R5187">
        <v>701</v>
      </c>
      <c r="S5187" t="s">
        <v>134</v>
      </c>
      <c r="T5187">
        <v>1</v>
      </c>
      <c r="U5187" s="1">
        <v>43694</v>
      </c>
      <c r="V5187" s="1">
        <v>43819</v>
      </c>
      <c r="W5187" t="s">
        <v>2558</v>
      </c>
      <c r="X5187" t="s">
        <v>1929</v>
      </c>
      <c r="Y5187">
        <v>24</v>
      </c>
      <c r="Z5187">
        <v>22</v>
      </c>
      <c r="AA5187">
        <v>35</v>
      </c>
      <c r="AB5187">
        <v>62.857100000000003</v>
      </c>
      <c r="AC5187" t="s">
        <v>2559</v>
      </c>
      <c r="AD5187">
        <f>IF(ISBLANK(Source[[#This Row],[CrosslistID]]),1,1/COUNTIFS(Source[CrosslistID],Source[[#This Row],[CrosslistID]],Source[TermDesc],Source[[#This Row],[TermDesc]]))</f>
        <v>0.33333333333333331</v>
      </c>
      <c r="AE5187">
        <v>28</v>
      </c>
      <c r="AF5187">
        <v>35</v>
      </c>
      <c r="AG5187">
        <v>80</v>
      </c>
      <c r="AH5187">
        <v>80</v>
      </c>
      <c r="AI5187">
        <v>3.8330000000000002</v>
      </c>
      <c r="AJ5187">
        <v>3.9996999999999998</v>
      </c>
      <c r="AK5187">
        <v>0.33329999999999999</v>
      </c>
      <c r="AL51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87">
        <f>IF(AND(Source[[#This Row],[Credit_Noncredit]]="Noncredit",Source[[#This Row],[FTEF]]&gt;0),Source[[#This Row],[NC XLST FTES]]*525/(437.5*Source[[#This Row],[FTEF]]),0)</f>
        <v>0</v>
      </c>
      <c r="AN5187">
        <f>IF(Source[[#This Row],[Credit_Noncredit]]="Credit",Source[[#This Row],[Census Enrollment]],Source[[#This Row],[Noncredit Avg. Attendance]])</f>
        <v>24</v>
      </c>
    </row>
    <row r="5188" spans="1:40" x14ac:dyDescent="0.25">
      <c r="A5188" t="s">
        <v>1914</v>
      </c>
      <c r="B5188" t="s">
        <v>886</v>
      </c>
      <c r="C5188" t="s">
        <v>627</v>
      </c>
      <c r="D5188" t="s">
        <v>1135</v>
      </c>
      <c r="E5188" s="4">
        <v>73675</v>
      </c>
      <c r="F5188" s="4" t="s">
        <v>1171</v>
      </c>
      <c r="G5188" s="4">
        <v>2</v>
      </c>
      <c r="H5188" t="str">
        <f>CONCATENATE(Source[[#This Row],[Subject]],TRIM(Source[[#This Row],[Course]]))</f>
        <v>SPAN2</v>
      </c>
      <c r="I5188" t="str">
        <f>VLOOKUP(Source[[#This Row],[SubjCrse]],'Courses and Categories'!$E$2:$G$1816,3,FALSE)</f>
        <v>Credit General Education</v>
      </c>
      <c r="J5188">
        <v>535</v>
      </c>
      <c r="K5188" t="s">
        <v>1179</v>
      </c>
      <c r="L5188" t="s">
        <v>87</v>
      </c>
      <c r="M5188" t="s">
        <v>903</v>
      </c>
      <c r="N5188" t="s">
        <v>105</v>
      </c>
      <c r="O5188">
        <v>1800</v>
      </c>
      <c r="P5188">
        <v>2010</v>
      </c>
      <c r="Q5188" t="s">
        <v>52</v>
      </c>
      <c r="R5188">
        <v>278</v>
      </c>
      <c r="S5188" t="s">
        <v>53</v>
      </c>
      <c r="T5188">
        <v>1</v>
      </c>
      <c r="U5188" s="1">
        <v>43694</v>
      </c>
      <c r="V5188" s="1">
        <v>43819</v>
      </c>
      <c r="W5188" t="s">
        <v>2554</v>
      </c>
      <c r="X5188" t="s">
        <v>1929</v>
      </c>
      <c r="Y5188">
        <v>31</v>
      </c>
      <c r="Z5188">
        <v>26</v>
      </c>
      <c r="AA5188">
        <v>35</v>
      </c>
      <c r="AB5188">
        <v>74.285700000000006</v>
      </c>
      <c r="AD5188">
        <f>IF(ISBLANK(Source[[#This Row],[CrosslistID]]),1,1/COUNTIFS(Source[CrosslistID],Source[[#This Row],[CrosslistID]],Source[TermDesc],Source[[#This Row],[TermDesc]]))</f>
        <v>1</v>
      </c>
      <c r="AG5188">
        <v>0</v>
      </c>
      <c r="AH5188">
        <v>74.285700000000006</v>
      </c>
      <c r="AI5188">
        <v>4.96</v>
      </c>
      <c r="AJ5188">
        <v>4.96</v>
      </c>
      <c r="AK5188">
        <v>0.33329999999999999</v>
      </c>
      <c r="AL51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88">
        <f>IF(AND(Source[[#This Row],[Credit_Noncredit]]="Noncredit",Source[[#This Row],[FTEF]]&gt;0),Source[[#This Row],[NC XLST FTES]]*525/(437.5*Source[[#This Row],[FTEF]]),0)</f>
        <v>0</v>
      </c>
      <c r="AN5188">
        <f>IF(Source[[#This Row],[Credit_Noncredit]]="Credit",Source[[#This Row],[Census Enrollment]],Source[[#This Row],[Noncredit Avg. Attendance]])</f>
        <v>31</v>
      </c>
    </row>
    <row r="5189" spans="1:40" x14ac:dyDescent="0.25">
      <c r="A5189" t="s">
        <v>1914</v>
      </c>
      <c r="B5189" t="s">
        <v>886</v>
      </c>
      <c r="C5189" t="s">
        <v>627</v>
      </c>
      <c r="D5189" t="s">
        <v>1135</v>
      </c>
      <c r="E5189" s="4">
        <v>75325</v>
      </c>
      <c r="F5189" s="4" t="s">
        <v>1171</v>
      </c>
      <c r="G5189" s="4" t="s">
        <v>1178</v>
      </c>
      <c r="H5189" t="str">
        <f>CONCATENATE(Source[[#This Row],[Subject]],TRIM(Source[[#This Row],[Course]]))</f>
        <v>SPAN2A</v>
      </c>
      <c r="I5189" t="str">
        <f>VLOOKUP(Source[[#This Row],[SubjCrse]],'Courses and Categories'!$E$2:$G$1816,3,FALSE)</f>
        <v>Credit General Education</v>
      </c>
      <c r="J5189">
        <v>401</v>
      </c>
      <c r="K5189" t="s">
        <v>1179</v>
      </c>
      <c r="L5189" t="s">
        <v>39</v>
      </c>
      <c r="M5189" t="s">
        <v>903</v>
      </c>
      <c r="N5189" t="s">
        <v>105</v>
      </c>
      <c r="O5189">
        <v>1410</v>
      </c>
      <c r="P5189">
        <v>1625</v>
      </c>
      <c r="Q5189" t="s">
        <v>238</v>
      </c>
      <c r="R5189">
        <v>701</v>
      </c>
      <c r="S5189" t="s">
        <v>134</v>
      </c>
      <c r="T5189" t="s">
        <v>44</v>
      </c>
      <c r="U5189" s="1">
        <v>43694</v>
      </c>
      <c r="V5189" s="1">
        <v>43768</v>
      </c>
      <c r="W5189" t="s">
        <v>2558</v>
      </c>
      <c r="X5189" t="s">
        <v>905</v>
      </c>
      <c r="Y5189">
        <v>4</v>
      </c>
      <c r="Z5189">
        <v>3</v>
      </c>
      <c r="AA5189">
        <v>35</v>
      </c>
      <c r="AB5189">
        <v>8.5714000000000006</v>
      </c>
      <c r="AC5189" t="s">
        <v>2559</v>
      </c>
      <c r="AD5189">
        <f>IF(ISBLANK(Source[[#This Row],[CrosslistID]]),1,1/COUNTIFS(Source[CrosslistID],Source[[#This Row],[CrosslistID]],Source[TermDesc],Source[[#This Row],[TermDesc]]))</f>
        <v>0.33333333333333331</v>
      </c>
      <c r="AE5189">
        <v>28</v>
      </c>
      <c r="AF5189">
        <v>35</v>
      </c>
      <c r="AG5189">
        <v>80</v>
      </c>
      <c r="AH5189">
        <v>80</v>
      </c>
      <c r="AI5189">
        <v>0.4</v>
      </c>
      <c r="AJ5189">
        <v>0.4</v>
      </c>
      <c r="AK5189">
        <v>0</v>
      </c>
      <c r="AL51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89">
        <f>IF(AND(Source[[#This Row],[Credit_Noncredit]]="Noncredit",Source[[#This Row],[FTEF]]&gt;0),Source[[#This Row],[NC XLST FTES]]*525/(437.5*Source[[#This Row],[FTEF]]),0)</f>
        <v>0</v>
      </c>
      <c r="AN5189">
        <f>IF(Source[[#This Row],[Credit_Noncredit]]="Credit",Source[[#This Row],[Census Enrollment]],Source[[#This Row],[Noncredit Avg. Attendance]])</f>
        <v>4</v>
      </c>
    </row>
    <row r="5190" spans="1:40" x14ac:dyDescent="0.25">
      <c r="A5190" t="s">
        <v>1914</v>
      </c>
      <c r="B5190" t="s">
        <v>886</v>
      </c>
      <c r="C5190" t="s">
        <v>627</v>
      </c>
      <c r="D5190" t="s">
        <v>1135</v>
      </c>
      <c r="E5190" s="4">
        <v>70028</v>
      </c>
      <c r="F5190" s="4" t="s">
        <v>1171</v>
      </c>
      <c r="G5190" s="4" t="s">
        <v>1178</v>
      </c>
      <c r="H5190" t="str">
        <f>CONCATENATE(Source[[#This Row],[Subject]],TRIM(Source[[#This Row],[Course]]))</f>
        <v>SPAN2A</v>
      </c>
      <c r="I5190" t="str">
        <f>VLOOKUP(Source[[#This Row],[SubjCrse]],'Courses and Categories'!$E$2:$G$1816,3,FALSE)</f>
        <v>Credit General Education</v>
      </c>
      <c r="J5190">
        <v>534</v>
      </c>
      <c r="K5190" t="s">
        <v>1179</v>
      </c>
      <c r="L5190" t="s">
        <v>87</v>
      </c>
      <c r="M5190" t="s">
        <v>903</v>
      </c>
      <c r="N5190" t="s">
        <v>185</v>
      </c>
      <c r="O5190">
        <v>1800</v>
      </c>
      <c r="P5190">
        <v>2050</v>
      </c>
      <c r="Q5190" t="s">
        <v>52</v>
      </c>
      <c r="R5190">
        <v>271</v>
      </c>
      <c r="S5190" t="s">
        <v>53</v>
      </c>
      <c r="T5190">
        <v>1</v>
      </c>
      <c r="U5190" s="1">
        <v>43694</v>
      </c>
      <c r="V5190" s="1">
        <v>43819</v>
      </c>
      <c r="W5190" t="s">
        <v>2555</v>
      </c>
      <c r="X5190" t="s">
        <v>1929</v>
      </c>
      <c r="Y5190">
        <v>34</v>
      </c>
      <c r="Z5190">
        <v>28</v>
      </c>
      <c r="AA5190">
        <v>35</v>
      </c>
      <c r="AB5190">
        <v>80</v>
      </c>
      <c r="AD5190">
        <f>IF(ISBLANK(Source[[#This Row],[CrosslistID]]),1,1/COUNTIFS(Source[CrosslistID],Source[[#This Row],[CrosslistID]],Source[TermDesc],Source[[#This Row],[TermDesc]]))</f>
        <v>1</v>
      </c>
      <c r="AG5190">
        <v>0</v>
      </c>
      <c r="AH5190">
        <v>80</v>
      </c>
      <c r="AI5190">
        <v>3.4</v>
      </c>
      <c r="AJ5190">
        <v>3.4</v>
      </c>
      <c r="AK5190">
        <v>0</v>
      </c>
      <c r="AL51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90">
        <f>IF(AND(Source[[#This Row],[Credit_Noncredit]]="Noncredit",Source[[#This Row],[FTEF]]&gt;0),Source[[#This Row],[NC XLST FTES]]*525/(437.5*Source[[#This Row],[FTEF]]),0)</f>
        <v>0</v>
      </c>
      <c r="AN5190">
        <f>IF(Source[[#This Row],[Credit_Noncredit]]="Credit",Source[[#This Row],[Census Enrollment]],Source[[#This Row],[Noncredit Avg. Attendance]])</f>
        <v>34</v>
      </c>
    </row>
    <row r="5191" spans="1:40" x14ac:dyDescent="0.25">
      <c r="A5191" t="s">
        <v>1914</v>
      </c>
      <c r="B5191" t="s">
        <v>886</v>
      </c>
      <c r="C5191" t="s">
        <v>627</v>
      </c>
      <c r="D5191" t="s">
        <v>1135</v>
      </c>
      <c r="E5191" s="4">
        <v>72010</v>
      </c>
      <c r="F5191" s="4" t="s">
        <v>1171</v>
      </c>
      <c r="G5191" s="4" t="s">
        <v>2487</v>
      </c>
      <c r="H5191" t="str">
        <f>CONCATENATE(Source[[#This Row],[Subject]],TRIM(Source[[#This Row],[Course]]))</f>
        <v>SPAN2B</v>
      </c>
      <c r="I5191" t="str">
        <f>VLOOKUP(Source[[#This Row],[SubjCrse]],'Courses and Categories'!$E$2:$G$1816,3,FALSE)</f>
        <v>Credit General Education</v>
      </c>
      <c r="J5191">
        <v>401</v>
      </c>
      <c r="K5191" t="s">
        <v>1179</v>
      </c>
      <c r="L5191" t="s">
        <v>39</v>
      </c>
      <c r="M5191" t="s">
        <v>903</v>
      </c>
      <c r="N5191" t="s">
        <v>105</v>
      </c>
      <c r="O5191">
        <v>1410</v>
      </c>
      <c r="P5191">
        <v>1625</v>
      </c>
      <c r="Q5191" t="s">
        <v>238</v>
      </c>
      <c r="R5191">
        <v>701</v>
      </c>
      <c r="S5191" t="s">
        <v>134</v>
      </c>
      <c r="T5191" t="s">
        <v>44</v>
      </c>
      <c r="U5191" s="1">
        <v>43745</v>
      </c>
      <c r="V5191" s="1">
        <v>43819</v>
      </c>
      <c r="W5191" t="s">
        <v>2558</v>
      </c>
      <c r="X5191" t="s">
        <v>905</v>
      </c>
      <c r="Y5191">
        <v>4</v>
      </c>
      <c r="Z5191">
        <v>3</v>
      </c>
      <c r="AA5191">
        <v>35</v>
      </c>
      <c r="AB5191">
        <v>8.5714000000000006</v>
      </c>
      <c r="AC5191" t="s">
        <v>2559</v>
      </c>
      <c r="AD5191">
        <f>IF(ISBLANK(Source[[#This Row],[CrosslistID]]),1,1/COUNTIFS(Source[CrosslistID],Source[[#This Row],[CrosslistID]],Source[TermDesc],Source[[#This Row],[TermDesc]]))</f>
        <v>0.33333333333333331</v>
      </c>
      <c r="AE5191">
        <v>28</v>
      </c>
      <c r="AF5191">
        <v>35</v>
      </c>
      <c r="AG5191">
        <v>80</v>
      </c>
      <c r="AH5191">
        <v>80</v>
      </c>
      <c r="AI5191">
        <v>0.4</v>
      </c>
      <c r="AJ5191">
        <v>0.4</v>
      </c>
      <c r="AK5191">
        <v>0</v>
      </c>
      <c r="AL51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91">
        <f>IF(AND(Source[[#This Row],[Credit_Noncredit]]="Noncredit",Source[[#This Row],[FTEF]]&gt;0),Source[[#This Row],[NC XLST FTES]]*525/(437.5*Source[[#This Row],[FTEF]]),0)</f>
        <v>0</v>
      </c>
      <c r="AN5191">
        <f>IF(Source[[#This Row],[Credit_Noncredit]]="Credit",Source[[#This Row],[Census Enrollment]],Source[[#This Row],[Noncredit Avg. Attendance]])</f>
        <v>4</v>
      </c>
    </row>
    <row r="5192" spans="1:40" x14ac:dyDescent="0.25">
      <c r="A5192" t="s">
        <v>1914</v>
      </c>
      <c r="B5192" t="s">
        <v>886</v>
      </c>
      <c r="C5192" t="s">
        <v>627</v>
      </c>
      <c r="D5192" t="s">
        <v>1135</v>
      </c>
      <c r="E5192" s="4">
        <v>70029</v>
      </c>
      <c r="F5192" s="4" t="s">
        <v>1171</v>
      </c>
      <c r="G5192" s="4" t="s">
        <v>2487</v>
      </c>
      <c r="H5192" t="str">
        <f>CONCATENATE(Source[[#This Row],[Subject]],TRIM(Source[[#This Row],[Course]]))</f>
        <v>SPAN2B</v>
      </c>
      <c r="I5192" t="str">
        <f>VLOOKUP(Source[[#This Row],[SubjCrse]],'Courses and Categories'!$E$2:$G$1816,3,FALSE)</f>
        <v>Credit General Education</v>
      </c>
      <c r="J5192">
        <v>581</v>
      </c>
      <c r="K5192" t="s">
        <v>1179</v>
      </c>
      <c r="L5192" t="s">
        <v>87</v>
      </c>
      <c r="M5192" t="s">
        <v>903</v>
      </c>
      <c r="N5192" t="s">
        <v>180</v>
      </c>
      <c r="O5192">
        <v>1800</v>
      </c>
      <c r="P5192">
        <v>2050</v>
      </c>
      <c r="Q5192" t="s">
        <v>76</v>
      </c>
      <c r="R5192">
        <v>621</v>
      </c>
      <c r="S5192" t="s">
        <v>77</v>
      </c>
      <c r="T5192">
        <v>1</v>
      </c>
      <c r="U5192" s="1">
        <v>43694</v>
      </c>
      <c r="V5192" s="1">
        <v>43819</v>
      </c>
      <c r="W5192" t="s">
        <v>1180</v>
      </c>
      <c r="X5192" t="s">
        <v>1929</v>
      </c>
      <c r="Y5192">
        <v>24</v>
      </c>
      <c r="Z5192">
        <v>20</v>
      </c>
      <c r="AA5192">
        <v>35</v>
      </c>
      <c r="AB5192">
        <v>57.142899999999997</v>
      </c>
      <c r="AD5192">
        <f>IF(ISBLANK(Source[[#This Row],[CrosslistID]]),1,1/COUNTIFS(Source[CrosslistID],Source[[#This Row],[CrosslistID]],Source[TermDesc],Source[[#This Row],[TermDesc]]))</f>
        <v>1</v>
      </c>
      <c r="AG5192">
        <v>0</v>
      </c>
      <c r="AH5192">
        <v>57.142899999999997</v>
      </c>
      <c r="AI5192">
        <v>2.4</v>
      </c>
      <c r="AJ5192">
        <v>2.4</v>
      </c>
      <c r="AK5192">
        <v>0.2</v>
      </c>
      <c r="AL51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92">
        <f>IF(AND(Source[[#This Row],[Credit_Noncredit]]="Noncredit",Source[[#This Row],[FTEF]]&gt;0),Source[[#This Row],[NC XLST FTES]]*525/(437.5*Source[[#This Row],[FTEF]]),0)</f>
        <v>0</v>
      </c>
      <c r="AN5192">
        <f>IF(Source[[#This Row],[Credit_Noncredit]]="Credit",Source[[#This Row],[Census Enrollment]],Source[[#This Row],[Noncredit Avg. Attendance]])</f>
        <v>24</v>
      </c>
    </row>
    <row r="5193" spans="1:40" x14ac:dyDescent="0.25">
      <c r="A5193" t="s">
        <v>1914</v>
      </c>
      <c r="B5193" t="s">
        <v>886</v>
      </c>
      <c r="C5193" t="s">
        <v>627</v>
      </c>
      <c r="D5193" t="s">
        <v>1135</v>
      </c>
      <c r="E5193" s="4">
        <v>78361</v>
      </c>
      <c r="F5193" s="4" t="s">
        <v>1171</v>
      </c>
      <c r="G5193" s="4" t="s">
        <v>1181</v>
      </c>
      <c r="H5193" t="str">
        <f>CONCATENATE(Source[[#This Row],[Subject]],TRIM(Source[[#This Row],[Course]]))</f>
        <v>SPAN3A</v>
      </c>
      <c r="I5193" t="str">
        <f>VLOOKUP(Source[[#This Row],[SubjCrse]],'Courses and Categories'!$E$2:$G$1816,3,FALSE)</f>
        <v>Credit General Education</v>
      </c>
      <c r="J5193">
        <v>1</v>
      </c>
      <c r="K5193" t="s">
        <v>1182</v>
      </c>
      <c r="L5193" t="s">
        <v>39</v>
      </c>
      <c r="M5193" t="s">
        <v>903</v>
      </c>
      <c r="N5193" t="s">
        <v>59</v>
      </c>
      <c r="O5193">
        <v>940</v>
      </c>
      <c r="P5193">
        <v>1055</v>
      </c>
      <c r="Q5193" t="s">
        <v>240</v>
      </c>
      <c r="R5193">
        <v>219</v>
      </c>
      <c r="S5193" t="s">
        <v>134</v>
      </c>
      <c r="T5193">
        <v>1</v>
      </c>
      <c r="U5193" s="1">
        <v>43694</v>
      </c>
      <c r="V5193" s="1">
        <v>43819</v>
      </c>
      <c r="W5193" t="s">
        <v>2143</v>
      </c>
      <c r="X5193" t="s">
        <v>1929</v>
      </c>
      <c r="Y5193">
        <v>21</v>
      </c>
      <c r="Z5193">
        <v>19</v>
      </c>
      <c r="AA5193">
        <v>35</v>
      </c>
      <c r="AB5193">
        <v>54.285699999999999</v>
      </c>
      <c r="AD5193">
        <f>IF(ISBLANK(Source[[#This Row],[CrosslistID]]),1,1/COUNTIFS(Source[CrosslistID],Source[[#This Row],[CrosslistID]],Source[TermDesc],Source[[#This Row],[TermDesc]]))</f>
        <v>1</v>
      </c>
      <c r="AG5193">
        <v>0</v>
      </c>
      <c r="AH5193">
        <v>54.285699999999999</v>
      </c>
      <c r="AI5193">
        <v>2</v>
      </c>
      <c r="AJ5193">
        <v>2.1</v>
      </c>
      <c r="AK5193">
        <v>0.2</v>
      </c>
      <c r="AL51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93">
        <f>IF(AND(Source[[#This Row],[Credit_Noncredit]]="Noncredit",Source[[#This Row],[FTEF]]&gt;0),Source[[#This Row],[NC XLST FTES]]*525/(437.5*Source[[#This Row],[FTEF]]),0)</f>
        <v>0</v>
      </c>
      <c r="AN5193">
        <f>IF(Source[[#This Row],[Credit_Noncredit]]="Credit",Source[[#This Row],[Census Enrollment]],Source[[#This Row],[Noncredit Avg. Attendance]])</f>
        <v>21</v>
      </c>
    </row>
    <row r="5194" spans="1:40" x14ac:dyDescent="0.25">
      <c r="A5194" t="s">
        <v>1914</v>
      </c>
      <c r="B5194" t="s">
        <v>886</v>
      </c>
      <c r="C5194" t="s">
        <v>627</v>
      </c>
      <c r="D5194" t="s">
        <v>1135</v>
      </c>
      <c r="E5194" s="4">
        <v>70030</v>
      </c>
      <c r="F5194" s="4" t="s">
        <v>1171</v>
      </c>
      <c r="G5194" s="4" t="s">
        <v>1181</v>
      </c>
      <c r="H5194" t="str">
        <f>CONCATENATE(Source[[#This Row],[Subject]],TRIM(Source[[#This Row],[Course]]))</f>
        <v>SPAN3A</v>
      </c>
      <c r="I5194" t="str">
        <f>VLOOKUP(Source[[#This Row],[SubjCrse]],'Courses and Categories'!$E$2:$G$1816,3,FALSE)</f>
        <v>Credit General Education</v>
      </c>
      <c r="J5194">
        <v>534</v>
      </c>
      <c r="K5194" t="s">
        <v>1182</v>
      </c>
      <c r="L5194" t="s">
        <v>87</v>
      </c>
      <c r="M5194" t="s">
        <v>903</v>
      </c>
      <c r="N5194" t="s">
        <v>41</v>
      </c>
      <c r="O5194">
        <v>1800</v>
      </c>
      <c r="P5194">
        <v>2050</v>
      </c>
      <c r="Q5194" t="s">
        <v>52</v>
      </c>
      <c r="R5194">
        <v>274</v>
      </c>
      <c r="S5194" t="s">
        <v>53</v>
      </c>
      <c r="T5194">
        <v>1</v>
      </c>
      <c r="U5194" s="1">
        <v>43694</v>
      </c>
      <c r="V5194" s="1">
        <v>43819</v>
      </c>
      <c r="W5194" t="s">
        <v>2553</v>
      </c>
      <c r="X5194" t="s">
        <v>1929</v>
      </c>
      <c r="Y5194">
        <v>32</v>
      </c>
      <c r="Z5194">
        <v>27</v>
      </c>
      <c r="AA5194">
        <v>35</v>
      </c>
      <c r="AB5194">
        <v>77.142899999999997</v>
      </c>
      <c r="AD5194">
        <f>IF(ISBLANK(Source[[#This Row],[CrosslistID]]),1,1/COUNTIFS(Source[CrosslistID],Source[[#This Row],[CrosslistID]],Source[TermDesc],Source[[#This Row],[TermDesc]]))</f>
        <v>1</v>
      </c>
      <c r="AG5194">
        <v>0</v>
      </c>
      <c r="AH5194">
        <v>77.142899999999997</v>
      </c>
      <c r="AI5194">
        <v>3.2</v>
      </c>
      <c r="AJ5194">
        <v>3.2</v>
      </c>
      <c r="AK5194">
        <v>0.2</v>
      </c>
      <c r="AL51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94">
        <f>IF(AND(Source[[#This Row],[Credit_Noncredit]]="Noncredit",Source[[#This Row],[FTEF]]&gt;0),Source[[#This Row],[NC XLST FTES]]*525/(437.5*Source[[#This Row],[FTEF]]),0)</f>
        <v>0</v>
      </c>
      <c r="AN5194">
        <f>IF(Source[[#This Row],[Credit_Noncredit]]="Credit",Source[[#This Row],[Census Enrollment]],Source[[#This Row],[Noncredit Avg. Attendance]])</f>
        <v>32</v>
      </c>
    </row>
    <row r="5195" spans="1:40" x14ac:dyDescent="0.25">
      <c r="A5195" t="s">
        <v>1914</v>
      </c>
      <c r="B5195" t="s">
        <v>886</v>
      </c>
      <c r="C5195" t="s">
        <v>627</v>
      </c>
      <c r="D5195" t="s">
        <v>1135</v>
      </c>
      <c r="E5195" s="4">
        <v>77146</v>
      </c>
      <c r="F5195" s="4" t="s">
        <v>1171</v>
      </c>
      <c r="G5195" s="4" t="s">
        <v>2501</v>
      </c>
      <c r="H5195" t="str">
        <f>CONCATENATE(Source[[#This Row],[Subject]],TRIM(Source[[#This Row],[Course]]))</f>
        <v>SPAN3B</v>
      </c>
      <c r="I5195" t="str">
        <f>VLOOKUP(Source[[#This Row],[SubjCrse]],'Courses and Categories'!$E$2:$G$1816,3,FALSE)</f>
        <v>Credit General Education</v>
      </c>
      <c r="J5195">
        <v>551</v>
      </c>
      <c r="K5195" t="s">
        <v>1182</v>
      </c>
      <c r="L5195" t="s">
        <v>87</v>
      </c>
      <c r="M5195" t="s">
        <v>903</v>
      </c>
      <c r="N5195" t="s">
        <v>50</v>
      </c>
      <c r="O5195">
        <v>1800</v>
      </c>
      <c r="P5195">
        <v>2050</v>
      </c>
      <c r="Q5195" t="s">
        <v>52</v>
      </c>
      <c r="R5195">
        <v>254</v>
      </c>
      <c r="S5195" t="s">
        <v>53</v>
      </c>
      <c r="T5195">
        <v>1</v>
      </c>
      <c r="U5195" s="1">
        <v>43694</v>
      </c>
      <c r="V5195" s="1">
        <v>43819</v>
      </c>
      <c r="W5195" t="s">
        <v>1180</v>
      </c>
      <c r="X5195" t="s">
        <v>1929</v>
      </c>
      <c r="Y5195">
        <v>23</v>
      </c>
      <c r="Z5195">
        <v>23</v>
      </c>
      <c r="AA5195">
        <v>35</v>
      </c>
      <c r="AB5195">
        <v>65.714299999999994</v>
      </c>
      <c r="AD5195">
        <f>IF(ISBLANK(Source[[#This Row],[CrosslistID]]),1,1/COUNTIFS(Source[CrosslistID],Source[[#This Row],[CrosslistID]],Source[TermDesc],Source[[#This Row],[TermDesc]]))</f>
        <v>1</v>
      </c>
      <c r="AG5195">
        <v>0</v>
      </c>
      <c r="AH5195">
        <v>65.714299999999994</v>
      </c>
      <c r="AI5195">
        <v>2.2999999999999998</v>
      </c>
      <c r="AJ5195">
        <v>2.2999999999999998</v>
      </c>
      <c r="AK5195">
        <v>0.2</v>
      </c>
      <c r="AL51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95">
        <f>IF(AND(Source[[#This Row],[Credit_Noncredit]]="Noncredit",Source[[#This Row],[FTEF]]&gt;0),Source[[#This Row],[NC XLST FTES]]*525/(437.5*Source[[#This Row],[FTEF]]),0)</f>
        <v>0</v>
      </c>
      <c r="AN5195">
        <f>IF(Source[[#This Row],[Credit_Noncredit]]="Credit",Source[[#This Row],[Census Enrollment]],Source[[#This Row],[Noncredit Avg. Attendance]])</f>
        <v>23</v>
      </c>
    </row>
    <row r="5196" spans="1:40" x14ac:dyDescent="0.25">
      <c r="A5196" t="s">
        <v>1914</v>
      </c>
      <c r="B5196" t="s">
        <v>886</v>
      </c>
      <c r="C5196" t="s">
        <v>627</v>
      </c>
      <c r="D5196" t="s">
        <v>1135</v>
      </c>
      <c r="E5196" s="4">
        <v>77147</v>
      </c>
      <c r="F5196" s="4" t="s">
        <v>1171</v>
      </c>
      <c r="G5196" s="4" t="s">
        <v>2560</v>
      </c>
      <c r="H5196" t="str">
        <f>CONCATENATE(Source[[#This Row],[Subject]],TRIM(Source[[#This Row],[Course]]))</f>
        <v>SPAN6A</v>
      </c>
      <c r="I5196" t="str">
        <f>VLOOKUP(Source[[#This Row],[SubjCrse]],'Courses and Categories'!$E$2:$G$1816,3,FALSE)</f>
        <v>Credit General Education</v>
      </c>
      <c r="J5196">
        <v>581</v>
      </c>
      <c r="K5196" t="s">
        <v>2561</v>
      </c>
      <c r="L5196" t="s">
        <v>87</v>
      </c>
      <c r="M5196" t="s">
        <v>903</v>
      </c>
      <c r="N5196" t="s">
        <v>41</v>
      </c>
      <c r="O5196">
        <v>1800</v>
      </c>
      <c r="P5196">
        <v>2050</v>
      </c>
      <c r="Q5196" t="s">
        <v>52</v>
      </c>
      <c r="R5196">
        <v>271</v>
      </c>
      <c r="S5196" t="s">
        <v>53</v>
      </c>
      <c r="T5196">
        <v>1</v>
      </c>
      <c r="U5196" s="1">
        <v>43694</v>
      </c>
      <c r="V5196" s="1">
        <v>43819</v>
      </c>
      <c r="W5196" t="s">
        <v>2143</v>
      </c>
      <c r="X5196" t="s">
        <v>1929</v>
      </c>
      <c r="Y5196">
        <v>37</v>
      </c>
      <c r="Z5196">
        <v>28</v>
      </c>
      <c r="AA5196">
        <v>35</v>
      </c>
      <c r="AB5196">
        <v>80</v>
      </c>
      <c r="AD5196">
        <f>IF(ISBLANK(Source[[#This Row],[CrosslistID]]),1,1/COUNTIFS(Source[CrosslistID],Source[[#This Row],[CrosslistID]],Source[TermDesc],Source[[#This Row],[TermDesc]]))</f>
        <v>1</v>
      </c>
      <c r="AG5196">
        <v>0</v>
      </c>
      <c r="AH5196">
        <v>80</v>
      </c>
      <c r="AI5196">
        <v>3.7</v>
      </c>
      <c r="AJ5196">
        <v>3.7</v>
      </c>
      <c r="AK5196">
        <v>0.2</v>
      </c>
      <c r="AL51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96">
        <f>IF(AND(Source[[#This Row],[Credit_Noncredit]]="Noncredit",Source[[#This Row],[FTEF]]&gt;0),Source[[#This Row],[NC XLST FTES]]*525/(437.5*Source[[#This Row],[FTEF]]),0)</f>
        <v>0</v>
      </c>
      <c r="AN5196">
        <f>IF(Source[[#This Row],[Credit_Noncredit]]="Credit",Source[[#This Row],[Census Enrollment]],Source[[#This Row],[Noncredit Avg. Attendance]])</f>
        <v>37</v>
      </c>
    </row>
    <row r="5197" spans="1:40" x14ac:dyDescent="0.25">
      <c r="A5197" t="s">
        <v>1914</v>
      </c>
      <c r="B5197" t="s">
        <v>886</v>
      </c>
      <c r="C5197" t="s">
        <v>627</v>
      </c>
      <c r="D5197" t="s">
        <v>1135</v>
      </c>
      <c r="E5197" s="4">
        <v>77402</v>
      </c>
      <c r="F5197" s="4" t="s">
        <v>1171</v>
      </c>
      <c r="G5197" s="4" t="s">
        <v>1150</v>
      </c>
      <c r="H5197" t="str">
        <f>CONCATENATE(Source[[#This Row],[Subject]],TRIM(Source[[#This Row],[Course]]))</f>
        <v>SPAN10A</v>
      </c>
      <c r="I5197" t="str">
        <f>VLOOKUP(Source[[#This Row],[SubjCrse]],'Courses and Categories'!$E$2:$G$1816,3,FALSE)</f>
        <v>Credit General Education</v>
      </c>
      <c r="J5197">
        <v>581</v>
      </c>
      <c r="K5197" t="s">
        <v>1183</v>
      </c>
      <c r="L5197" t="s">
        <v>87</v>
      </c>
      <c r="M5197" t="s">
        <v>903</v>
      </c>
      <c r="N5197" t="s">
        <v>180</v>
      </c>
      <c r="O5197">
        <v>1800</v>
      </c>
      <c r="P5197">
        <v>2050</v>
      </c>
      <c r="Q5197" t="s">
        <v>76</v>
      </c>
      <c r="R5197">
        <v>625</v>
      </c>
      <c r="S5197" t="s">
        <v>77</v>
      </c>
      <c r="T5197">
        <v>1</v>
      </c>
      <c r="U5197" s="1">
        <v>43694</v>
      </c>
      <c r="V5197" s="1">
        <v>43819</v>
      </c>
      <c r="W5197" t="s">
        <v>1175</v>
      </c>
      <c r="X5197" t="s">
        <v>1929</v>
      </c>
      <c r="Y5197">
        <v>34</v>
      </c>
      <c r="Z5197">
        <v>28</v>
      </c>
      <c r="AA5197">
        <v>35</v>
      </c>
      <c r="AB5197">
        <v>80</v>
      </c>
      <c r="AD5197">
        <f>IF(ISBLANK(Source[[#This Row],[CrosslistID]]),1,1/COUNTIFS(Source[CrosslistID],Source[[#This Row],[CrosslistID]],Source[TermDesc],Source[[#This Row],[TermDesc]]))</f>
        <v>1</v>
      </c>
      <c r="AG5197">
        <v>0</v>
      </c>
      <c r="AH5197">
        <v>80</v>
      </c>
      <c r="AI5197">
        <v>2.9</v>
      </c>
      <c r="AJ5197">
        <v>3.4</v>
      </c>
      <c r="AK5197">
        <v>0.2</v>
      </c>
      <c r="AL51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97">
        <f>IF(AND(Source[[#This Row],[Credit_Noncredit]]="Noncredit",Source[[#This Row],[FTEF]]&gt;0),Source[[#This Row],[NC XLST FTES]]*525/(437.5*Source[[#This Row],[FTEF]]),0)</f>
        <v>0</v>
      </c>
      <c r="AN5197">
        <f>IF(Source[[#This Row],[Credit_Noncredit]]="Credit",Source[[#This Row],[Census Enrollment]],Source[[#This Row],[Noncredit Avg. Attendance]])</f>
        <v>34</v>
      </c>
    </row>
    <row r="5198" spans="1:40" x14ac:dyDescent="0.25">
      <c r="A5198" t="s">
        <v>1914</v>
      </c>
      <c r="B5198" t="s">
        <v>886</v>
      </c>
      <c r="C5198" t="s">
        <v>627</v>
      </c>
      <c r="D5198" t="s">
        <v>1135</v>
      </c>
      <c r="E5198" s="4">
        <v>78363</v>
      </c>
      <c r="F5198" s="4" t="s">
        <v>1171</v>
      </c>
      <c r="G5198" s="4" t="s">
        <v>1275</v>
      </c>
      <c r="H5198" t="str">
        <f>CONCATENATE(Source[[#This Row],[Subject]],TRIM(Source[[#This Row],[Course]]))</f>
        <v>SPAN10C</v>
      </c>
      <c r="I5198" t="str">
        <f>VLOOKUP(Source[[#This Row],[SubjCrse]],'Courses and Categories'!$E$2:$G$1816,3,FALSE)</f>
        <v>Credit General Education</v>
      </c>
      <c r="J5198">
        <v>551</v>
      </c>
      <c r="K5198" t="s">
        <v>2562</v>
      </c>
      <c r="L5198" t="s">
        <v>87</v>
      </c>
      <c r="M5198" t="s">
        <v>903</v>
      </c>
      <c r="N5198" t="s">
        <v>50</v>
      </c>
      <c r="O5198">
        <v>1800</v>
      </c>
      <c r="P5198">
        <v>2050</v>
      </c>
      <c r="Q5198" t="s">
        <v>52</v>
      </c>
      <c r="R5198">
        <v>275</v>
      </c>
      <c r="S5198" t="s">
        <v>53</v>
      </c>
      <c r="T5198">
        <v>1</v>
      </c>
      <c r="U5198" s="1">
        <v>43694</v>
      </c>
      <c r="V5198" s="1">
        <v>43819</v>
      </c>
      <c r="W5198" t="s">
        <v>123</v>
      </c>
      <c r="X5198" t="s">
        <v>1929</v>
      </c>
      <c r="Y5198">
        <v>21</v>
      </c>
      <c r="Z5198">
        <v>20</v>
      </c>
      <c r="AA5198">
        <v>35</v>
      </c>
      <c r="AB5198">
        <v>57.142899999999997</v>
      </c>
      <c r="AD5198">
        <f>IF(ISBLANK(Source[[#This Row],[CrosslistID]]),1,1/COUNTIFS(Source[CrosslistID],Source[[#This Row],[CrosslistID]],Source[TermDesc],Source[[#This Row],[TermDesc]]))</f>
        <v>1</v>
      </c>
      <c r="AG5198">
        <v>0</v>
      </c>
      <c r="AH5198">
        <v>57.142899999999997</v>
      </c>
      <c r="AI5198">
        <v>2.1</v>
      </c>
      <c r="AJ5198">
        <v>2.1</v>
      </c>
      <c r="AK5198">
        <v>0.2</v>
      </c>
      <c r="AL51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98">
        <f>IF(AND(Source[[#This Row],[Credit_Noncredit]]="Noncredit",Source[[#This Row],[FTEF]]&gt;0),Source[[#This Row],[NC XLST FTES]]*525/(437.5*Source[[#This Row],[FTEF]]),0)</f>
        <v>0</v>
      </c>
      <c r="AN5198">
        <f>IF(Source[[#This Row],[Credit_Noncredit]]="Credit",Source[[#This Row],[Census Enrollment]],Source[[#This Row],[Noncredit Avg. Attendance]])</f>
        <v>21</v>
      </c>
    </row>
    <row r="5199" spans="1:40" x14ac:dyDescent="0.25">
      <c r="A5199" t="s">
        <v>1914</v>
      </c>
      <c r="B5199" t="s">
        <v>886</v>
      </c>
      <c r="C5199" t="s">
        <v>627</v>
      </c>
      <c r="D5199" t="s">
        <v>1135</v>
      </c>
      <c r="E5199" s="4">
        <v>78813</v>
      </c>
      <c r="F5199" s="4" t="s">
        <v>1171</v>
      </c>
      <c r="G5199" s="4" t="s">
        <v>2563</v>
      </c>
      <c r="H5199" t="str">
        <f>CONCATENATE(Source[[#This Row],[Subject]],TRIM(Source[[#This Row],[Course]]))</f>
        <v>SPAN31A</v>
      </c>
      <c r="I5199" t="str">
        <f>VLOOKUP(Source[[#This Row],[SubjCrse]],'Courses and Categories'!$E$2:$G$1816,3,FALSE)</f>
        <v>Credit General Education</v>
      </c>
      <c r="J5199">
        <v>1</v>
      </c>
      <c r="K5199" t="s">
        <v>2564</v>
      </c>
      <c r="L5199" t="s">
        <v>39</v>
      </c>
      <c r="M5199" t="s">
        <v>903</v>
      </c>
      <c r="N5199" t="s">
        <v>185</v>
      </c>
      <c r="O5199">
        <v>1610</v>
      </c>
      <c r="P5199">
        <v>1900</v>
      </c>
      <c r="Q5199" t="s">
        <v>422</v>
      </c>
      <c r="R5199">
        <v>205</v>
      </c>
      <c r="S5199" t="s">
        <v>134</v>
      </c>
      <c r="T5199">
        <v>1</v>
      </c>
      <c r="U5199" s="1">
        <v>43694</v>
      </c>
      <c r="V5199" s="1">
        <v>43819</v>
      </c>
      <c r="W5199" t="s">
        <v>1177</v>
      </c>
      <c r="X5199" t="s">
        <v>1929</v>
      </c>
      <c r="Y5199">
        <v>37</v>
      </c>
      <c r="Z5199">
        <v>30</v>
      </c>
      <c r="AA5199">
        <v>35</v>
      </c>
      <c r="AB5199">
        <v>85.714299999999994</v>
      </c>
      <c r="AD5199">
        <f>IF(ISBLANK(Source[[#This Row],[CrosslistID]]),1,1/COUNTIFS(Source[CrosslistID],Source[[#This Row],[CrosslistID]],Source[TermDesc],Source[[#This Row],[TermDesc]]))</f>
        <v>1</v>
      </c>
      <c r="AG5199">
        <v>0</v>
      </c>
      <c r="AH5199">
        <v>85.714299999999994</v>
      </c>
      <c r="AI5199">
        <v>3.5</v>
      </c>
      <c r="AJ5199">
        <v>3.7</v>
      </c>
      <c r="AK5199">
        <v>0.2</v>
      </c>
      <c r="AL51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199">
        <f>IF(AND(Source[[#This Row],[Credit_Noncredit]]="Noncredit",Source[[#This Row],[FTEF]]&gt;0),Source[[#This Row],[NC XLST FTES]]*525/(437.5*Source[[#This Row],[FTEF]]),0)</f>
        <v>0</v>
      </c>
      <c r="AN5199">
        <f>IF(Source[[#This Row],[Credit_Noncredit]]="Credit",Source[[#This Row],[Census Enrollment]],Source[[#This Row],[Noncredit Avg. Attendance]])</f>
        <v>37</v>
      </c>
    </row>
    <row r="5200" spans="1:40" x14ac:dyDescent="0.25">
      <c r="A5200" t="s">
        <v>1914</v>
      </c>
      <c r="B5200" t="s">
        <v>886</v>
      </c>
      <c r="C5200" t="s">
        <v>627</v>
      </c>
      <c r="D5200" t="s">
        <v>1135</v>
      </c>
      <c r="E5200" s="4">
        <v>72336</v>
      </c>
      <c r="F5200" s="4" t="s">
        <v>1171</v>
      </c>
      <c r="G5200" s="4" t="s">
        <v>2563</v>
      </c>
      <c r="H5200" t="str">
        <f>CONCATENATE(Source[[#This Row],[Subject]],TRIM(Source[[#This Row],[Course]]))</f>
        <v>SPAN31A</v>
      </c>
      <c r="I5200" t="str">
        <f>VLOOKUP(Source[[#This Row],[SubjCrse]],'Courses and Categories'!$E$2:$G$1816,3,FALSE)</f>
        <v>Credit General Education</v>
      </c>
      <c r="J5200">
        <v>551</v>
      </c>
      <c r="K5200" t="s">
        <v>2564</v>
      </c>
      <c r="L5200" t="s">
        <v>87</v>
      </c>
      <c r="M5200" t="s">
        <v>903</v>
      </c>
      <c r="N5200" t="s">
        <v>180</v>
      </c>
      <c r="O5200">
        <v>1800</v>
      </c>
      <c r="P5200">
        <v>2050</v>
      </c>
      <c r="Q5200" t="s">
        <v>52</v>
      </c>
      <c r="R5200">
        <v>254</v>
      </c>
      <c r="S5200" t="s">
        <v>53</v>
      </c>
      <c r="T5200">
        <v>1</v>
      </c>
      <c r="U5200" s="1">
        <v>43694</v>
      </c>
      <c r="V5200" s="1">
        <v>43819</v>
      </c>
      <c r="W5200" t="s">
        <v>2558</v>
      </c>
      <c r="X5200" t="s">
        <v>1929</v>
      </c>
      <c r="Y5200">
        <v>25</v>
      </c>
      <c r="Z5200">
        <v>20</v>
      </c>
      <c r="AA5200">
        <v>35</v>
      </c>
      <c r="AB5200">
        <v>57.142899999999997</v>
      </c>
      <c r="AD5200">
        <f>IF(ISBLANK(Source[[#This Row],[CrosslistID]]),1,1/COUNTIFS(Source[CrosslistID],Source[[#This Row],[CrosslistID]],Source[TermDesc],Source[[#This Row],[TermDesc]]))</f>
        <v>1</v>
      </c>
      <c r="AG5200">
        <v>0</v>
      </c>
      <c r="AH5200">
        <v>57.142899999999997</v>
      </c>
      <c r="AI5200">
        <v>2.5</v>
      </c>
      <c r="AJ5200">
        <v>2.5</v>
      </c>
      <c r="AK5200">
        <v>0.2</v>
      </c>
      <c r="AL52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00">
        <f>IF(AND(Source[[#This Row],[Credit_Noncredit]]="Noncredit",Source[[#This Row],[FTEF]]&gt;0),Source[[#This Row],[NC XLST FTES]]*525/(437.5*Source[[#This Row],[FTEF]]),0)</f>
        <v>0</v>
      </c>
      <c r="AN5200">
        <f>IF(Source[[#This Row],[Credit_Noncredit]]="Credit",Source[[#This Row],[Census Enrollment]],Source[[#This Row],[Noncredit Avg. Attendance]])</f>
        <v>25</v>
      </c>
    </row>
    <row r="5201" spans="1:40" x14ac:dyDescent="0.25">
      <c r="A5201" t="s">
        <v>1914</v>
      </c>
      <c r="B5201" t="s">
        <v>886</v>
      </c>
      <c r="C5201" t="s">
        <v>627</v>
      </c>
      <c r="D5201" t="s">
        <v>1135</v>
      </c>
      <c r="E5201" s="4">
        <v>79128</v>
      </c>
      <c r="F5201" s="4" t="s">
        <v>1171</v>
      </c>
      <c r="G5201" s="4">
        <v>32</v>
      </c>
      <c r="H5201" t="str">
        <f>CONCATENATE(Source[[#This Row],[Subject]],TRIM(Source[[#This Row],[Course]]))</f>
        <v>SPAN32</v>
      </c>
      <c r="I5201" t="str">
        <f>VLOOKUP(Source[[#This Row],[SubjCrse]],'Courses and Categories'!$E$2:$G$1816,3,FALSE)</f>
        <v>Credit General Education</v>
      </c>
      <c r="J5201">
        <v>932</v>
      </c>
      <c r="K5201" t="s">
        <v>2565</v>
      </c>
      <c r="L5201" t="s">
        <v>87</v>
      </c>
      <c r="M5201" t="s">
        <v>897</v>
      </c>
      <c r="N5201" t="s">
        <v>42</v>
      </c>
      <c r="O5201" t="s">
        <v>42</v>
      </c>
      <c r="P5201" t="s">
        <v>42</v>
      </c>
      <c r="Q5201" t="s">
        <v>42</v>
      </c>
      <c r="S5201" t="s">
        <v>134</v>
      </c>
      <c r="T5201" t="s">
        <v>44</v>
      </c>
      <c r="U5201" s="1">
        <v>43711</v>
      </c>
      <c r="V5201" s="1">
        <v>43819</v>
      </c>
      <c r="W5201" t="s">
        <v>2558</v>
      </c>
      <c r="X5201" t="s">
        <v>899</v>
      </c>
      <c r="Y5201">
        <v>31</v>
      </c>
      <c r="Z5201">
        <v>30</v>
      </c>
      <c r="AA5201">
        <v>35</v>
      </c>
      <c r="AB5201">
        <v>85.714299999999994</v>
      </c>
      <c r="AD5201">
        <f>IF(ISBLANK(Source[[#This Row],[CrosslistID]]),1,1/COUNTIFS(Source[CrosslistID],Source[[#This Row],[CrosslistID]],Source[TermDesc],Source[[#This Row],[TermDesc]]))</f>
        <v>1</v>
      </c>
      <c r="AG5201">
        <v>0</v>
      </c>
      <c r="AH5201">
        <v>85.714299999999994</v>
      </c>
      <c r="AI5201">
        <v>5.1669999999999998</v>
      </c>
      <c r="AJ5201">
        <v>5.1669999999999998</v>
      </c>
      <c r="AK5201">
        <v>0.33329999999999999</v>
      </c>
      <c r="AL52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01">
        <f>IF(AND(Source[[#This Row],[Credit_Noncredit]]="Noncredit",Source[[#This Row],[FTEF]]&gt;0),Source[[#This Row],[NC XLST FTES]]*525/(437.5*Source[[#This Row],[FTEF]]),0)</f>
        <v>0</v>
      </c>
      <c r="AN5201">
        <f>IF(Source[[#This Row],[Credit_Noncredit]]="Credit",Source[[#This Row],[Census Enrollment]],Source[[#This Row],[Noncredit Avg. Attendance]])</f>
        <v>31</v>
      </c>
    </row>
    <row r="5202" spans="1:40" x14ac:dyDescent="0.25">
      <c r="A5202" t="s">
        <v>1914</v>
      </c>
      <c r="B5202" t="s">
        <v>886</v>
      </c>
      <c r="C5202" t="s">
        <v>627</v>
      </c>
      <c r="D5202" t="s">
        <v>1135</v>
      </c>
      <c r="E5202" s="4">
        <v>78365</v>
      </c>
      <c r="F5202" s="4" t="s">
        <v>1171</v>
      </c>
      <c r="G5202" s="4" t="s">
        <v>2566</v>
      </c>
      <c r="H5202" t="str">
        <f>CONCATENATE(Source[[#This Row],[Subject]],TRIM(Source[[#This Row],[Course]]))</f>
        <v>SPAN32A</v>
      </c>
      <c r="I5202" t="str">
        <f>VLOOKUP(Source[[#This Row],[SubjCrse]],'Courses and Categories'!$E$2:$G$1816,3,FALSE)</f>
        <v>Credit General Education</v>
      </c>
      <c r="J5202">
        <v>551</v>
      </c>
      <c r="K5202" t="s">
        <v>2567</v>
      </c>
      <c r="L5202" t="s">
        <v>87</v>
      </c>
      <c r="M5202" t="s">
        <v>903</v>
      </c>
      <c r="N5202" t="s">
        <v>41</v>
      </c>
      <c r="O5202">
        <v>1800</v>
      </c>
      <c r="P5202">
        <v>2050</v>
      </c>
      <c r="Q5202" t="s">
        <v>52</v>
      </c>
      <c r="R5202">
        <v>211</v>
      </c>
      <c r="S5202" t="s">
        <v>53</v>
      </c>
      <c r="T5202">
        <v>1</v>
      </c>
      <c r="U5202" s="1">
        <v>43694</v>
      </c>
      <c r="V5202" s="1">
        <v>43819</v>
      </c>
      <c r="W5202" t="s">
        <v>2554</v>
      </c>
      <c r="X5202" t="s">
        <v>1929</v>
      </c>
      <c r="Y5202">
        <v>12</v>
      </c>
      <c r="Z5202">
        <v>11</v>
      </c>
      <c r="AA5202">
        <v>35</v>
      </c>
      <c r="AB5202">
        <v>31.428599999999999</v>
      </c>
      <c r="AD5202">
        <f>IF(ISBLANK(Source[[#This Row],[CrosslistID]]),1,1/COUNTIFS(Source[CrosslistID],Source[[#This Row],[CrosslistID]],Source[TermDesc],Source[[#This Row],[TermDesc]]))</f>
        <v>1</v>
      </c>
      <c r="AG5202">
        <v>0</v>
      </c>
      <c r="AH5202">
        <v>31.428599999999999</v>
      </c>
      <c r="AI5202">
        <v>1.1000000000000001</v>
      </c>
      <c r="AJ5202">
        <v>1.2</v>
      </c>
      <c r="AK5202">
        <v>0.2</v>
      </c>
      <c r="AL52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02">
        <f>IF(AND(Source[[#This Row],[Credit_Noncredit]]="Noncredit",Source[[#This Row],[FTEF]]&gt;0),Source[[#This Row],[NC XLST FTES]]*525/(437.5*Source[[#This Row],[FTEF]]),0)</f>
        <v>0</v>
      </c>
      <c r="AN5202">
        <f>IF(Source[[#This Row],[Credit_Noncredit]]="Credit",Source[[#This Row],[Census Enrollment]],Source[[#This Row],[Noncredit Avg. Attendance]])</f>
        <v>12</v>
      </c>
    </row>
    <row r="5203" spans="1:40" x14ac:dyDescent="0.25">
      <c r="A5203" t="s">
        <v>1914</v>
      </c>
      <c r="B5203" t="s">
        <v>886</v>
      </c>
      <c r="C5203" t="s">
        <v>627</v>
      </c>
      <c r="D5203" t="s">
        <v>1135</v>
      </c>
      <c r="E5203" s="4">
        <v>78814</v>
      </c>
      <c r="F5203" s="4" t="s">
        <v>1171</v>
      </c>
      <c r="G5203" s="4">
        <v>42</v>
      </c>
      <c r="H5203" t="str">
        <f>CONCATENATE(Source[[#This Row],[Subject]],TRIM(Source[[#This Row],[Course]]))</f>
        <v>SPAN42</v>
      </c>
      <c r="I5203" t="str">
        <f>VLOOKUP(Source[[#This Row],[SubjCrse]],'Courses and Categories'!$E$2:$G$1816,3,FALSE)</f>
        <v>Credit General Education</v>
      </c>
      <c r="J5203">
        <v>581</v>
      </c>
      <c r="K5203" t="s">
        <v>2568</v>
      </c>
      <c r="L5203" t="s">
        <v>87</v>
      </c>
      <c r="M5203" t="s">
        <v>903</v>
      </c>
      <c r="N5203" t="s">
        <v>50</v>
      </c>
      <c r="O5203">
        <v>1800</v>
      </c>
      <c r="P5203">
        <v>2050</v>
      </c>
      <c r="Q5203" t="s">
        <v>76</v>
      </c>
      <c r="R5203">
        <v>33</v>
      </c>
      <c r="S5203" t="s">
        <v>77</v>
      </c>
      <c r="T5203">
        <v>1</v>
      </c>
      <c r="U5203" s="1">
        <v>43694</v>
      </c>
      <c r="V5203" s="1">
        <v>43819</v>
      </c>
      <c r="W5203" t="s">
        <v>2558</v>
      </c>
      <c r="X5203" t="s">
        <v>1929</v>
      </c>
      <c r="Y5203">
        <v>29</v>
      </c>
      <c r="Z5203">
        <v>25</v>
      </c>
      <c r="AA5203">
        <v>35</v>
      </c>
      <c r="AB5203">
        <v>71.428600000000003</v>
      </c>
      <c r="AD5203">
        <f>IF(ISBLANK(Source[[#This Row],[CrosslistID]]),1,1/COUNTIFS(Source[CrosslistID],Source[[#This Row],[CrosslistID]],Source[TermDesc],Source[[#This Row],[TermDesc]]))</f>
        <v>1</v>
      </c>
      <c r="AG5203">
        <v>0</v>
      </c>
      <c r="AH5203">
        <v>71.428600000000003</v>
      </c>
      <c r="AI5203">
        <v>2.9</v>
      </c>
      <c r="AJ5203">
        <v>2.9</v>
      </c>
      <c r="AK5203">
        <v>0.2</v>
      </c>
      <c r="AL52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03">
        <f>IF(AND(Source[[#This Row],[Credit_Noncredit]]="Noncredit",Source[[#This Row],[FTEF]]&gt;0),Source[[#This Row],[NC XLST FTES]]*525/(437.5*Source[[#This Row],[FTEF]]),0)</f>
        <v>0</v>
      </c>
      <c r="AN5203">
        <f>IF(Source[[#This Row],[Credit_Noncredit]]="Credit",Source[[#This Row],[Census Enrollment]],Source[[#This Row],[Noncredit Avg. Attendance]])</f>
        <v>29</v>
      </c>
    </row>
    <row r="5204" spans="1:40" x14ac:dyDescent="0.25">
      <c r="A5204" t="s">
        <v>1914</v>
      </c>
      <c r="B5204" t="s">
        <v>886</v>
      </c>
      <c r="C5204" t="s">
        <v>1184</v>
      </c>
      <c r="D5204" t="s">
        <v>1185</v>
      </c>
      <c r="E5204" s="4">
        <v>70094</v>
      </c>
      <c r="F5204" s="4" t="s">
        <v>233</v>
      </c>
      <c r="G5204" s="4">
        <v>101</v>
      </c>
      <c r="H5204" t="str">
        <f>CONCATENATE(Source[[#This Row],[Subject]],TRIM(Source[[#This Row],[Course]]))</f>
        <v>ART101</v>
      </c>
      <c r="I5204" t="str">
        <f>VLOOKUP(Source[[#This Row],[SubjCrse]],'Courses and Categories'!$E$2:$G$1816,3,FALSE)</f>
        <v>Credit General Education</v>
      </c>
      <c r="J5204">
        <v>2</v>
      </c>
      <c r="K5204" t="s">
        <v>1186</v>
      </c>
      <c r="L5204" t="s">
        <v>39</v>
      </c>
      <c r="M5204" t="s">
        <v>903</v>
      </c>
      <c r="N5204" t="s">
        <v>59</v>
      </c>
      <c r="O5204">
        <v>940</v>
      </c>
      <c r="P5204">
        <v>1055</v>
      </c>
      <c r="Q5204" t="s">
        <v>2569</v>
      </c>
      <c r="R5204">
        <v>801</v>
      </c>
      <c r="S5204" t="s">
        <v>134</v>
      </c>
      <c r="T5204">
        <v>1</v>
      </c>
      <c r="U5204" s="1">
        <v>43694</v>
      </c>
      <c r="V5204" s="1">
        <v>43819</v>
      </c>
      <c r="W5204" t="s">
        <v>2570</v>
      </c>
      <c r="X5204" t="s">
        <v>1929</v>
      </c>
      <c r="Y5204">
        <v>43</v>
      </c>
      <c r="Z5204">
        <v>36</v>
      </c>
      <c r="AA5204">
        <v>45</v>
      </c>
      <c r="AB5204">
        <v>80</v>
      </c>
      <c r="AD5204">
        <f>IF(ISBLANK(Source[[#This Row],[CrosslistID]]),1,1/COUNTIFS(Source[CrosslistID],Source[[#This Row],[CrosslistID]],Source[TermDesc],Source[[#This Row],[TermDesc]]))</f>
        <v>1</v>
      </c>
      <c r="AG5204">
        <v>0</v>
      </c>
      <c r="AH5204">
        <v>80</v>
      </c>
      <c r="AI5204">
        <v>3.8</v>
      </c>
      <c r="AJ5204">
        <v>4.3</v>
      </c>
      <c r="AK5204">
        <v>0.2</v>
      </c>
      <c r="AL52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04">
        <f>IF(AND(Source[[#This Row],[Credit_Noncredit]]="Noncredit",Source[[#This Row],[FTEF]]&gt;0),Source[[#This Row],[NC XLST FTES]]*525/(437.5*Source[[#This Row],[FTEF]]),0)</f>
        <v>0</v>
      </c>
      <c r="AN5204">
        <f>IF(Source[[#This Row],[Credit_Noncredit]]="Credit",Source[[#This Row],[Census Enrollment]],Source[[#This Row],[Noncredit Avg. Attendance]])</f>
        <v>43</v>
      </c>
    </row>
    <row r="5205" spans="1:40" x14ac:dyDescent="0.25">
      <c r="A5205" t="s">
        <v>1914</v>
      </c>
      <c r="B5205" t="s">
        <v>886</v>
      </c>
      <c r="C5205" t="s">
        <v>1184</v>
      </c>
      <c r="D5205" t="s">
        <v>1185</v>
      </c>
      <c r="E5205" s="4">
        <v>70093</v>
      </c>
      <c r="F5205" s="4" t="s">
        <v>233</v>
      </c>
      <c r="G5205" s="4">
        <v>101</v>
      </c>
      <c r="H5205" t="str">
        <f>CONCATENATE(Source[[#This Row],[Subject]],TRIM(Source[[#This Row],[Course]]))</f>
        <v>ART101</v>
      </c>
      <c r="I5205" t="str">
        <f>VLOOKUP(Source[[#This Row],[SubjCrse]],'Courses and Categories'!$E$2:$G$1816,3,FALSE)</f>
        <v>Credit General Education</v>
      </c>
      <c r="J5205">
        <v>551</v>
      </c>
      <c r="K5205" t="s">
        <v>1186</v>
      </c>
      <c r="L5205" t="s">
        <v>39</v>
      </c>
      <c r="M5205" t="s">
        <v>903</v>
      </c>
      <c r="N5205" t="s">
        <v>105</v>
      </c>
      <c r="O5205">
        <v>1410</v>
      </c>
      <c r="P5205">
        <v>1525</v>
      </c>
      <c r="Q5205" t="s">
        <v>2569</v>
      </c>
      <c r="R5205">
        <v>801</v>
      </c>
      <c r="S5205" t="s">
        <v>134</v>
      </c>
      <c r="T5205">
        <v>1</v>
      </c>
      <c r="U5205" s="1">
        <v>43694</v>
      </c>
      <c r="V5205" s="1">
        <v>43819</v>
      </c>
      <c r="W5205" t="s">
        <v>2571</v>
      </c>
      <c r="X5205" t="s">
        <v>1929</v>
      </c>
      <c r="Y5205">
        <v>36</v>
      </c>
      <c r="Z5205">
        <v>32</v>
      </c>
      <c r="AA5205">
        <v>45</v>
      </c>
      <c r="AB5205">
        <v>71.111099999999993</v>
      </c>
      <c r="AD5205">
        <f>IF(ISBLANK(Source[[#This Row],[CrosslistID]]),1,1/COUNTIFS(Source[CrosslistID],Source[[#This Row],[CrosslistID]],Source[TermDesc],Source[[#This Row],[TermDesc]]))</f>
        <v>1</v>
      </c>
      <c r="AG5205">
        <v>0</v>
      </c>
      <c r="AH5205">
        <v>71.111099999999993</v>
      </c>
      <c r="AI5205">
        <v>3.4</v>
      </c>
      <c r="AJ5205">
        <v>3.6</v>
      </c>
      <c r="AK5205">
        <v>0.1</v>
      </c>
      <c r="AL52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05">
        <f>IF(AND(Source[[#This Row],[Credit_Noncredit]]="Noncredit",Source[[#This Row],[FTEF]]&gt;0),Source[[#This Row],[NC XLST FTES]]*525/(437.5*Source[[#This Row],[FTEF]]),0)</f>
        <v>0</v>
      </c>
      <c r="AN5205">
        <f>IF(Source[[#This Row],[Credit_Noncredit]]="Credit",Source[[#This Row],[Census Enrollment]],Source[[#This Row],[Noncredit Avg. Attendance]])</f>
        <v>36</v>
      </c>
    </row>
    <row r="5206" spans="1:40" x14ac:dyDescent="0.25">
      <c r="A5206" t="s">
        <v>1914</v>
      </c>
      <c r="B5206" t="s">
        <v>886</v>
      </c>
      <c r="C5206" t="s">
        <v>1184</v>
      </c>
      <c r="D5206" t="s">
        <v>1185</v>
      </c>
      <c r="E5206" s="4">
        <v>75866</v>
      </c>
      <c r="F5206" s="4" t="s">
        <v>233</v>
      </c>
      <c r="G5206" s="4">
        <v>101</v>
      </c>
      <c r="H5206" t="str">
        <f>CONCATENATE(Source[[#This Row],[Subject]],TRIM(Source[[#This Row],[Course]]))</f>
        <v>ART101</v>
      </c>
      <c r="I5206" t="str">
        <f>VLOOKUP(Source[[#This Row],[SubjCrse]],'Courses and Categories'!$E$2:$G$1816,3,FALSE)</f>
        <v>Credit General Education</v>
      </c>
      <c r="J5206">
        <v>931</v>
      </c>
      <c r="K5206" t="s">
        <v>1186</v>
      </c>
      <c r="L5206" t="s">
        <v>39</v>
      </c>
      <c r="M5206" t="s">
        <v>897</v>
      </c>
      <c r="N5206" t="s">
        <v>42</v>
      </c>
      <c r="O5206" t="s">
        <v>42</v>
      </c>
      <c r="P5206" t="s">
        <v>42</v>
      </c>
      <c r="Q5206" t="s">
        <v>42</v>
      </c>
      <c r="S5206" t="s">
        <v>134</v>
      </c>
      <c r="T5206" t="s">
        <v>44</v>
      </c>
      <c r="U5206" s="1">
        <v>43711</v>
      </c>
      <c r="V5206" s="1">
        <v>43819</v>
      </c>
      <c r="W5206" t="s">
        <v>2572</v>
      </c>
      <c r="X5206" t="s">
        <v>899</v>
      </c>
      <c r="Y5206">
        <v>39</v>
      </c>
      <c r="Z5206">
        <v>36</v>
      </c>
      <c r="AA5206">
        <v>45</v>
      </c>
      <c r="AB5206">
        <v>80</v>
      </c>
      <c r="AD5206">
        <f>IF(ISBLANK(Source[[#This Row],[CrosslistID]]),1,1/COUNTIFS(Source[CrosslistID],Source[[#This Row],[CrosslistID]],Source[TermDesc],Source[[#This Row],[TermDesc]]))</f>
        <v>1</v>
      </c>
      <c r="AG5206">
        <v>0</v>
      </c>
      <c r="AH5206">
        <v>80</v>
      </c>
      <c r="AI5206">
        <v>3.8</v>
      </c>
      <c r="AJ5206">
        <v>3.9</v>
      </c>
      <c r="AK5206">
        <v>0.2</v>
      </c>
      <c r="AL52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06">
        <f>IF(AND(Source[[#This Row],[Credit_Noncredit]]="Noncredit",Source[[#This Row],[FTEF]]&gt;0),Source[[#This Row],[NC XLST FTES]]*525/(437.5*Source[[#This Row],[FTEF]]),0)</f>
        <v>0</v>
      </c>
      <c r="AN5206">
        <f>IF(Source[[#This Row],[Credit_Noncredit]]="Credit",Source[[#This Row],[Census Enrollment]],Source[[#This Row],[Noncredit Avg. Attendance]])</f>
        <v>39</v>
      </c>
    </row>
    <row r="5207" spans="1:40" x14ac:dyDescent="0.25">
      <c r="A5207" t="s">
        <v>1914</v>
      </c>
      <c r="B5207" t="s">
        <v>886</v>
      </c>
      <c r="C5207" t="s">
        <v>1184</v>
      </c>
      <c r="D5207" t="s">
        <v>1185</v>
      </c>
      <c r="E5207" s="4">
        <v>74893</v>
      </c>
      <c r="F5207" s="4" t="s">
        <v>233</v>
      </c>
      <c r="G5207" s="4">
        <v>102</v>
      </c>
      <c r="H5207" t="str">
        <f>CONCATENATE(Source[[#This Row],[Subject]],TRIM(Source[[#This Row],[Course]]))</f>
        <v>ART102</v>
      </c>
      <c r="I5207" t="str">
        <f>VLOOKUP(Source[[#This Row],[SubjCrse]],'Courses and Categories'!$E$2:$G$1816,3,FALSE)</f>
        <v>Credit General Education</v>
      </c>
      <c r="J5207">
        <v>3</v>
      </c>
      <c r="K5207" t="s">
        <v>1186</v>
      </c>
      <c r="L5207" t="s">
        <v>39</v>
      </c>
      <c r="M5207" t="s">
        <v>903</v>
      </c>
      <c r="N5207" t="s">
        <v>59</v>
      </c>
      <c r="O5207">
        <v>1240</v>
      </c>
      <c r="P5207">
        <v>1355</v>
      </c>
      <c r="Q5207" t="s">
        <v>2569</v>
      </c>
      <c r="R5207">
        <v>801</v>
      </c>
      <c r="S5207" t="s">
        <v>134</v>
      </c>
      <c r="T5207">
        <v>1</v>
      </c>
      <c r="U5207" s="1">
        <v>43694</v>
      </c>
      <c r="V5207" s="1">
        <v>43819</v>
      </c>
      <c r="W5207" t="s">
        <v>2573</v>
      </c>
      <c r="X5207" t="s">
        <v>1929</v>
      </c>
      <c r="Y5207">
        <v>29</v>
      </c>
      <c r="Z5207">
        <v>23</v>
      </c>
      <c r="AA5207">
        <v>45</v>
      </c>
      <c r="AB5207">
        <v>51.1111</v>
      </c>
      <c r="AD5207">
        <f>IF(ISBLANK(Source[[#This Row],[CrosslistID]]),1,1/COUNTIFS(Source[CrosslistID],Source[[#This Row],[CrosslistID]],Source[TermDesc],Source[[#This Row],[TermDesc]]))</f>
        <v>1</v>
      </c>
      <c r="AG5207">
        <v>0</v>
      </c>
      <c r="AH5207">
        <v>51.1111</v>
      </c>
      <c r="AI5207">
        <v>2.7</v>
      </c>
      <c r="AJ5207">
        <v>2.9</v>
      </c>
      <c r="AK5207">
        <v>0.2</v>
      </c>
      <c r="AL52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07">
        <f>IF(AND(Source[[#This Row],[Credit_Noncredit]]="Noncredit",Source[[#This Row],[FTEF]]&gt;0),Source[[#This Row],[NC XLST FTES]]*525/(437.5*Source[[#This Row],[FTEF]]),0)</f>
        <v>0</v>
      </c>
      <c r="AN5207">
        <f>IF(Source[[#This Row],[Credit_Noncredit]]="Credit",Source[[#This Row],[Census Enrollment]],Source[[#This Row],[Noncredit Avg. Attendance]])</f>
        <v>29</v>
      </c>
    </row>
    <row r="5208" spans="1:40" x14ac:dyDescent="0.25">
      <c r="A5208" t="s">
        <v>1914</v>
      </c>
      <c r="B5208" t="s">
        <v>886</v>
      </c>
      <c r="C5208" t="s">
        <v>1184</v>
      </c>
      <c r="D5208" t="s">
        <v>1185</v>
      </c>
      <c r="E5208" s="4">
        <v>70096</v>
      </c>
      <c r="F5208" s="4" t="s">
        <v>233</v>
      </c>
      <c r="G5208" s="4">
        <v>102</v>
      </c>
      <c r="H5208" t="str">
        <f>CONCATENATE(Source[[#This Row],[Subject]],TRIM(Source[[#This Row],[Course]]))</f>
        <v>ART102</v>
      </c>
      <c r="I5208" t="str">
        <f>VLOOKUP(Source[[#This Row],[SubjCrse]],'Courses and Categories'!$E$2:$G$1816,3,FALSE)</f>
        <v>Credit General Education</v>
      </c>
      <c r="J5208">
        <v>931</v>
      </c>
      <c r="K5208" t="s">
        <v>1186</v>
      </c>
      <c r="L5208" t="s">
        <v>39</v>
      </c>
      <c r="M5208" t="s">
        <v>897</v>
      </c>
      <c r="N5208" t="s">
        <v>42</v>
      </c>
      <c r="O5208" t="s">
        <v>42</v>
      </c>
      <c r="P5208" t="s">
        <v>42</v>
      </c>
      <c r="Q5208" t="s">
        <v>42</v>
      </c>
      <c r="S5208" t="s">
        <v>134</v>
      </c>
      <c r="T5208" t="s">
        <v>44</v>
      </c>
      <c r="U5208" s="1">
        <v>43711</v>
      </c>
      <c r="V5208" s="1">
        <v>43819</v>
      </c>
      <c r="W5208" t="s">
        <v>2572</v>
      </c>
      <c r="X5208" t="s">
        <v>899</v>
      </c>
      <c r="Y5208">
        <v>37</v>
      </c>
      <c r="Z5208">
        <v>33</v>
      </c>
      <c r="AA5208">
        <v>45</v>
      </c>
      <c r="AB5208">
        <v>73.333299999999994</v>
      </c>
      <c r="AD5208">
        <f>IF(ISBLANK(Source[[#This Row],[CrosslistID]]),1,1/COUNTIFS(Source[CrosslistID],Source[[#This Row],[CrosslistID]],Source[TermDesc],Source[[#This Row],[TermDesc]]))</f>
        <v>1</v>
      </c>
      <c r="AG5208">
        <v>0</v>
      </c>
      <c r="AH5208">
        <v>73.333299999999994</v>
      </c>
      <c r="AI5208">
        <v>3.6</v>
      </c>
      <c r="AJ5208">
        <v>3.7</v>
      </c>
      <c r="AK5208">
        <v>0.2</v>
      </c>
      <c r="AL52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08">
        <f>IF(AND(Source[[#This Row],[Credit_Noncredit]]="Noncredit",Source[[#This Row],[FTEF]]&gt;0),Source[[#This Row],[NC XLST FTES]]*525/(437.5*Source[[#This Row],[FTEF]]),0)</f>
        <v>0</v>
      </c>
      <c r="AN5208">
        <f>IF(Source[[#This Row],[Credit_Noncredit]]="Credit",Source[[#This Row],[Census Enrollment]],Source[[#This Row],[Noncredit Avg. Attendance]])</f>
        <v>37</v>
      </c>
    </row>
    <row r="5209" spans="1:40" x14ac:dyDescent="0.25">
      <c r="A5209" t="s">
        <v>1914</v>
      </c>
      <c r="B5209" t="s">
        <v>886</v>
      </c>
      <c r="C5209" t="s">
        <v>1184</v>
      </c>
      <c r="D5209" t="s">
        <v>1185</v>
      </c>
      <c r="E5209" s="4">
        <v>70097</v>
      </c>
      <c r="F5209" s="4" t="s">
        <v>233</v>
      </c>
      <c r="G5209" s="4">
        <v>103</v>
      </c>
      <c r="H5209" t="str">
        <f>CONCATENATE(Source[[#This Row],[Subject]],TRIM(Source[[#This Row],[Course]]))</f>
        <v>ART103</v>
      </c>
      <c r="I5209" t="str">
        <f>VLOOKUP(Source[[#This Row],[SubjCrse]],'Courses and Categories'!$E$2:$G$1816,3,FALSE)</f>
        <v>Credit General Education</v>
      </c>
      <c r="J5209">
        <v>1</v>
      </c>
      <c r="K5209" t="s">
        <v>1188</v>
      </c>
      <c r="L5209" t="s">
        <v>39</v>
      </c>
      <c r="M5209" t="s">
        <v>903</v>
      </c>
      <c r="N5209" t="s">
        <v>59</v>
      </c>
      <c r="O5209">
        <v>1410</v>
      </c>
      <c r="P5209">
        <v>1525</v>
      </c>
      <c r="Q5209" t="s">
        <v>2569</v>
      </c>
      <c r="R5209">
        <v>801</v>
      </c>
      <c r="S5209" t="s">
        <v>134</v>
      </c>
      <c r="T5209">
        <v>1</v>
      </c>
      <c r="U5209" s="1">
        <v>43694</v>
      </c>
      <c r="V5209" s="1">
        <v>43819</v>
      </c>
      <c r="W5209" t="s">
        <v>2573</v>
      </c>
      <c r="X5209" t="s">
        <v>1929</v>
      </c>
      <c r="Y5209">
        <v>29</v>
      </c>
      <c r="Z5209">
        <v>27</v>
      </c>
      <c r="AA5209">
        <v>45</v>
      </c>
      <c r="AB5209">
        <v>60</v>
      </c>
      <c r="AD5209">
        <f>IF(ISBLANK(Source[[#This Row],[CrosslistID]]),1,1/COUNTIFS(Source[CrosslistID],Source[[#This Row],[CrosslistID]],Source[TermDesc],Source[[#This Row],[TermDesc]]))</f>
        <v>1</v>
      </c>
      <c r="AG5209">
        <v>0</v>
      </c>
      <c r="AH5209">
        <v>60</v>
      </c>
      <c r="AI5209">
        <v>2.8</v>
      </c>
      <c r="AJ5209">
        <v>2.9</v>
      </c>
      <c r="AK5209">
        <v>0.2</v>
      </c>
      <c r="AL52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09">
        <f>IF(AND(Source[[#This Row],[Credit_Noncredit]]="Noncredit",Source[[#This Row],[FTEF]]&gt;0),Source[[#This Row],[NC XLST FTES]]*525/(437.5*Source[[#This Row],[FTEF]]),0)</f>
        <v>0</v>
      </c>
      <c r="AN5209">
        <f>IF(Source[[#This Row],[Credit_Noncredit]]="Credit",Source[[#This Row],[Census Enrollment]],Source[[#This Row],[Noncredit Avg. Attendance]])</f>
        <v>29</v>
      </c>
    </row>
    <row r="5210" spans="1:40" x14ac:dyDescent="0.25">
      <c r="A5210" t="s">
        <v>1914</v>
      </c>
      <c r="B5210" t="s">
        <v>886</v>
      </c>
      <c r="C5210" t="s">
        <v>1184</v>
      </c>
      <c r="D5210" t="s">
        <v>1185</v>
      </c>
      <c r="E5210" s="4">
        <v>71883</v>
      </c>
      <c r="F5210" s="4" t="s">
        <v>233</v>
      </c>
      <c r="G5210" s="4">
        <v>103</v>
      </c>
      <c r="H5210" t="str">
        <f>CONCATENATE(Source[[#This Row],[Subject]],TRIM(Source[[#This Row],[Course]]))</f>
        <v>ART103</v>
      </c>
      <c r="I5210" t="str">
        <f>VLOOKUP(Source[[#This Row],[SubjCrse]],'Courses and Categories'!$E$2:$G$1816,3,FALSE)</f>
        <v>Credit General Education</v>
      </c>
      <c r="J5210">
        <v>2</v>
      </c>
      <c r="K5210" t="s">
        <v>1188</v>
      </c>
      <c r="L5210" t="s">
        <v>39</v>
      </c>
      <c r="M5210" t="s">
        <v>903</v>
      </c>
      <c r="N5210" t="s">
        <v>105</v>
      </c>
      <c r="O5210">
        <v>940</v>
      </c>
      <c r="P5210">
        <v>1055</v>
      </c>
      <c r="Q5210" t="s">
        <v>2569</v>
      </c>
      <c r="R5210">
        <v>801</v>
      </c>
      <c r="S5210" t="s">
        <v>134</v>
      </c>
      <c r="T5210">
        <v>1</v>
      </c>
      <c r="U5210" s="1">
        <v>43694</v>
      </c>
      <c r="V5210" s="1">
        <v>43819</v>
      </c>
      <c r="W5210" t="s">
        <v>2571</v>
      </c>
      <c r="X5210" t="s">
        <v>1929</v>
      </c>
      <c r="Y5210">
        <v>39</v>
      </c>
      <c r="Z5210">
        <v>32</v>
      </c>
      <c r="AA5210">
        <v>45</v>
      </c>
      <c r="AB5210">
        <v>71.111099999999993</v>
      </c>
      <c r="AD5210">
        <f>IF(ISBLANK(Source[[#This Row],[CrosslistID]]),1,1/COUNTIFS(Source[CrosslistID],Source[[#This Row],[CrosslistID]],Source[TermDesc],Source[[#This Row],[TermDesc]]))</f>
        <v>1</v>
      </c>
      <c r="AG5210">
        <v>0</v>
      </c>
      <c r="AH5210">
        <v>71.111099999999993</v>
      </c>
      <c r="AI5210">
        <v>3.5</v>
      </c>
      <c r="AJ5210">
        <v>3.9</v>
      </c>
      <c r="AK5210">
        <v>0.2</v>
      </c>
      <c r="AL52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10">
        <f>IF(AND(Source[[#This Row],[Credit_Noncredit]]="Noncredit",Source[[#This Row],[FTEF]]&gt;0),Source[[#This Row],[NC XLST FTES]]*525/(437.5*Source[[#This Row],[FTEF]]),0)</f>
        <v>0</v>
      </c>
      <c r="AN5210">
        <f>IF(Source[[#This Row],[Credit_Noncredit]]="Credit",Source[[#This Row],[Census Enrollment]],Source[[#This Row],[Noncredit Avg. Attendance]])</f>
        <v>39</v>
      </c>
    </row>
    <row r="5211" spans="1:40" x14ac:dyDescent="0.25">
      <c r="A5211" t="s">
        <v>1914</v>
      </c>
      <c r="B5211" t="s">
        <v>886</v>
      </c>
      <c r="C5211" t="s">
        <v>1184</v>
      </c>
      <c r="D5211" t="s">
        <v>1185</v>
      </c>
      <c r="E5211" s="4">
        <v>76684</v>
      </c>
      <c r="F5211" s="4" t="s">
        <v>233</v>
      </c>
      <c r="G5211" s="4">
        <v>104</v>
      </c>
      <c r="H5211" t="str">
        <f>CONCATENATE(Source[[#This Row],[Subject]],TRIM(Source[[#This Row],[Course]]))</f>
        <v>ART104</v>
      </c>
      <c r="I5211" t="str">
        <f>VLOOKUP(Source[[#This Row],[SubjCrse]],'Courses and Categories'!$E$2:$G$1816,3,FALSE)</f>
        <v>Credit General Education</v>
      </c>
      <c r="J5211">
        <v>931</v>
      </c>
      <c r="K5211" t="s">
        <v>1189</v>
      </c>
      <c r="L5211" t="s">
        <v>87</v>
      </c>
      <c r="M5211" t="s">
        <v>897</v>
      </c>
      <c r="N5211" t="s">
        <v>42</v>
      </c>
      <c r="O5211" t="s">
        <v>42</v>
      </c>
      <c r="P5211" t="s">
        <v>42</v>
      </c>
      <c r="Q5211" t="s">
        <v>42</v>
      </c>
      <c r="S5211" t="s">
        <v>134</v>
      </c>
      <c r="T5211" t="s">
        <v>44</v>
      </c>
      <c r="U5211" s="1">
        <v>43711</v>
      </c>
      <c r="V5211" s="1">
        <v>43819</v>
      </c>
      <c r="W5211" t="s">
        <v>1187</v>
      </c>
      <c r="X5211" t="s">
        <v>899</v>
      </c>
      <c r="Y5211">
        <v>43</v>
      </c>
      <c r="Z5211">
        <v>40</v>
      </c>
      <c r="AA5211">
        <v>45</v>
      </c>
      <c r="AB5211">
        <v>88.888900000000007</v>
      </c>
      <c r="AD5211">
        <f>IF(ISBLANK(Source[[#This Row],[CrosslistID]]),1,1/COUNTIFS(Source[CrosslistID],Source[[#This Row],[CrosslistID]],Source[TermDesc],Source[[#This Row],[TermDesc]]))</f>
        <v>1</v>
      </c>
      <c r="AG5211">
        <v>0</v>
      </c>
      <c r="AH5211">
        <v>88.888900000000007</v>
      </c>
      <c r="AI5211">
        <v>4.3</v>
      </c>
      <c r="AJ5211">
        <v>4.3</v>
      </c>
      <c r="AK5211">
        <v>0.2</v>
      </c>
      <c r="AL52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11">
        <f>IF(AND(Source[[#This Row],[Credit_Noncredit]]="Noncredit",Source[[#This Row],[FTEF]]&gt;0),Source[[#This Row],[NC XLST FTES]]*525/(437.5*Source[[#This Row],[FTEF]]),0)</f>
        <v>0</v>
      </c>
      <c r="AN5211">
        <f>IF(Source[[#This Row],[Credit_Noncredit]]="Credit",Source[[#This Row],[Census Enrollment]],Source[[#This Row],[Noncredit Avg. Attendance]])</f>
        <v>43</v>
      </c>
    </row>
    <row r="5212" spans="1:40" x14ac:dyDescent="0.25">
      <c r="A5212" t="s">
        <v>1914</v>
      </c>
      <c r="B5212" t="s">
        <v>886</v>
      </c>
      <c r="C5212" t="s">
        <v>1184</v>
      </c>
      <c r="D5212" t="s">
        <v>1185</v>
      </c>
      <c r="E5212" s="4">
        <v>77949</v>
      </c>
      <c r="F5212" s="4" t="s">
        <v>233</v>
      </c>
      <c r="G5212" s="4">
        <v>104</v>
      </c>
      <c r="H5212" t="str">
        <f>CONCATENATE(Source[[#This Row],[Subject]],TRIM(Source[[#This Row],[Course]]))</f>
        <v>ART104</v>
      </c>
      <c r="I5212" t="str">
        <f>VLOOKUP(Source[[#This Row],[SubjCrse]],'Courses and Categories'!$E$2:$G$1816,3,FALSE)</f>
        <v>Credit General Education</v>
      </c>
      <c r="J5212">
        <v>932</v>
      </c>
      <c r="K5212" t="s">
        <v>1189</v>
      </c>
      <c r="L5212" t="s">
        <v>39</v>
      </c>
      <c r="M5212" t="s">
        <v>897</v>
      </c>
      <c r="N5212" t="s">
        <v>42</v>
      </c>
      <c r="O5212" t="s">
        <v>42</v>
      </c>
      <c r="P5212" t="s">
        <v>42</v>
      </c>
      <c r="Q5212" t="s">
        <v>42</v>
      </c>
      <c r="S5212" t="s">
        <v>134</v>
      </c>
      <c r="T5212" t="s">
        <v>44</v>
      </c>
      <c r="U5212" s="1">
        <v>43731</v>
      </c>
      <c r="V5212" s="1">
        <v>43819</v>
      </c>
      <c r="W5212" t="s">
        <v>1187</v>
      </c>
      <c r="X5212" t="s">
        <v>899</v>
      </c>
      <c r="Y5212">
        <v>44</v>
      </c>
      <c r="Z5212">
        <v>34</v>
      </c>
      <c r="AA5212">
        <v>45</v>
      </c>
      <c r="AB5212">
        <v>75.555599999999998</v>
      </c>
      <c r="AD5212">
        <f>IF(ISBLANK(Source[[#This Row],[CrosslistID]]),1,1/COUNTIFS(Source[CrosslistID],Source[[#This Row],[CrosslistID]],Source[TermDesc],Source[[#This Row],[TermDesc]]))</f>
        <v>1</v>
      </c>
      <c r="AG5212">
        <v>0</v>
      </c>
      <c r="AH5212">
        <v>75.555599999999998</v>
      </c>
      <c r="AI5212">
        <v>4</v>
      </c>
      <c r="AJ5212">
        <v>4.4000000000000004</v>
      </c>
      <c r="AK5212">
        <v>0.2</v>
      </c>
      <c r="AL52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12">
        <f>IF(AND(Source[[#This Row],[Credit_Noncredit]]="Noncredit",Source[[#This Row],[FTEF]]&gt;0),Source[[#This Row],[NC XLST FTES]]*525/(437.5*Source[[#This Row],[FTEF]]),0)</f>
        <v>0</v>
      </c>
      <c r="AN5212">
        <f>IF(Source[[#This Row],[Credit_Noncredit]]="Credit",Source[[#This Row],[Census Enrollment]],Source[[#This Row],[Noncredit Avg. Attendance]])</f>
        <v>44</v>
      </c>
    </row>
    <row r="5213" spans="1:40" x14ac:dyDescent="0.25">
      <c r="A5213" t="s">
        <v>1914</v>
      </c>
      <c r="B5213" t="s">
        <v>886</v>
      </c>
      <c r="C5213" t="s">
        <v>1184</v>
      </c>
      <c r="D5213" t="s">
        <v>1185</v>
      </c>
      <c r="E5213" s="4">
        <v>71393</v>
      </c>
      <c r="F5213" s="4" t="s">
        <v>233</v>
      </c>
      <c r="G5213" s="4">
        <v>105</v>
      </c>
      <c r="H5213" t="str">
        <f>CONCATENATE(Source[[#This Row],[Subject]],TRIM(Source[[#This Row],[Course]]))</f>
        <v>ART105</v>
      </c>
      <c r="I5213" t="str">
        <f>VLOOKUP(Source[[#This Row],[SubjCrse]],'Courses and Categories'!$E$2:$G$1816,3,FALSE)</f>
        <v>Credit General Education</v>
      </c>
      <c r="J5213">
        <v>551</v>
      </c>
      <c r="K5213" t="s">
        <v>2574</v>
      </c>
      <c r="L5213" t="s">
        <v>87</v>
      </c>
      <c r="M5213" t="s">
        <v>903</v>
      </c>
      <c r="N5213" t="s">
        <v>41</v>
      </c>
      <c r="O5213">
        <v>1830</v>
      </c>
      <c r="P5213">
        <v>2120</v>
      </c>
      <c r="Q5213" t="s">
        <v>52</v>
      </c>
      <c r="R5213">
        <v>162</v>
      </c>
      <c r="S5213" t="s">
        <v>53</v>
      </c>
      <c r="T5213">
        <v>1</v>
      </c>
      <c r="U5213" s="1">
        <v>43694</v>
      </c>
      <c r="V5213" s="1">
        <v>43819</v>
      </c>
      <c r="W5213" t="s">
        <v>913</v>
      </c>
      <c r="X5213" t="s">
        <v>1929</v>
      </c>
      <c r="Y5213">
        <v>27</v>
      </c>
      <c r="Z5213">
        <v>24</v>
      </c>
      <c r="AA5213">
        <v>40</v>
      </c>
      <c r="AB5213">
        <v>60</v>
      </c>
      <c r="AD5213">
        <f>IF(ISBLANK(Source[[#This Row],[CrosslistID]]),1,1/COUNTIFS(Source[CrosslistID],Source[[#This Row],[CrosslistID]],Source[TermDesc],Source[[#This Row],[TermDesc]]))</f>
        <v>1</v>
      </c>
      <c r="AG5213">
        <v>0</v>
      </c>
      <c r="AH5213">
        <v>60</v>
      </c>
      <c r="AI5213">
        <v>2.2999999999999998</v>
      </c>
      <c r="AJ5213">
        <v>2.7</v>
      </c>
      <c r="AK5213">
        <v>0.2</v>
      </c>
      <c r="AL52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13">
        <f>IF(AND(Source[[#This Row],[Credit_Noncredit]]="Noncredit",Source[[#This Row],[FTEF]]&gt;0),Source[[#This Row],[NC XLST FTES]]*525/(437.5*Source[[#This Row],[FTEF]]),0)</f>
        <v>0</v>
      </c>
      <c r="AN5213">
        <f>IF(Source[[#This Row],[Credit_Noncredit]]="Credit",Source[[#This Row],[Census Enrollment]],Source[[#This Row],[Noncredit Avg. Attendance]])</f>
        <v>27</v>
      </c>
    </row>
    <row r="5214" spans="1:40" x14ac:dyDescent="0.25">
      <c r="A5214" t="s">
        <v>1914</v>
      </c>
      <c r="B5214" t="s">
        <v>886</v>
      </c>
      <c r="C5214" t="s">
        <v>1184</v>
      </c>
      <c r="D5214" t="s">
        <v>1185</v>
      </c>
      <c r="E5214" s="4">
        <v>77836</v>
      </c>
      <c r="F5214" s="4" t="s">
        <v>233</v>
      </c>
      <c r="G5214" s="4">
        <v>106</v>
      </c>
      <c r="H5214" t="str">
        <f>CONCATENATE(Source[[#This Row],[Subject]],TRIM(Source[[#This Row],[Course]]))</f>
        <v>ART106</v>
      </c>
      <c r="I5214" t="str">
        <f>VLOOKUP(Source[[#This Row],[SubjCrse]],'Courses and Categories'!$E$2:$G$1816,3,FALSE)</f>
        <v>Credit General Education</v>
      </c>
      <c r="J5214">
        <v>931</v>
      </c>
      <c r="K5214" t="s">
        <v>1190</v>
      </c>
      <c r="L5214" t="s">
        <v>39</v>
      </c>
      <c r="M5214" t="s">
        <v>897</v>
      </c>
      <c r="N5214" t="s">
        <v>42</v>
      </c>
      <c r="O5214" t="s">
        <v>42</v>
      </c>
      <c r="P5214" t="s">
        <v>42</v>
      </c>
      <c r="Q5214" t="s">
        <v>42</v>
      </c>
      <c r="S5214" t="s">
        <v>134</v>
      </c>
      <c r="T5214" t="s">
        <v>44</v>
      </c>
      <c r="U5214" s="1">
        <v>43711</v>
      </c>
      <c r="V5214" s="1">
        <v>43819</v>
      </c>
      <c r="W5214" t="s">
        <v>2572</v>
      </c>
      <c r="X5214" t="s">
        <v>1450</v>
      </c>
      <c r="Y5214">
        <v>37</v>
      </c>
      <c r="Z5214">
        <v>30</v>
      </c>
      <c r="AA5214">
        <v>45</v>
      </c>
      <c r="AB5214">
        <v>66.666700000000006</v>
      </c>
      <c r="AD5214">
        <f>IF(ISBLANK(Source[[#This Row],[CrosslistID]]),1,1/COUNTIFS(Source[CrosslistID],Source[[#This Row],[CrosslistID]],Source[TermDesc],Source[[#This Row],[TermDesc]]))</f>
        <v>1</v>
      </c>
      <c r="AG5214">
        <v>0</v>
      </c>
      <c r="AH5214">
        <v>66.666700000000006</v>
      </c>
      <c r="AI5214">
        <v>3.6</v>
      </c>
      <c r="AJ5214">
        <v>3.7</v>
      </c>
      <c r="AK5214">
        <v>0.2</v>
      </c>
      <c r="AL52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14">
        <f>IF(AND(Source[[#This Row],[Credit_Noncredit]]="Noncredit",Source[[#This Row],[FTEF]]&gt;0),Source[[#This Row],[NC XLST FTES]]*525/(437.5*Source[[#This Row],[FTEF]]),0)</f>
        <v>0</v>
      </c>
      <c r="AN5214">
        <f>IF(Source[[#This Row],[Credit_Noncredit]]="Credit",Source[[#This Row],[Census Enrollment]],Source[[#This Row],[Noncredit Avg. Attendance]])</f>
        <v>37</v>
      </c>
    </row>
    <row r="5215" spans="1:40" x14ac:dyDescent="0.25">
      <c r="A5215" t="s">
        <v>1914</v>
      </c>
      <c r="B5215" t="s">
        <v>886</v>
      </c>
      <c r="C5215" t="s">
        <v>1184</v>
      </c>
      <c r="D5215" t="s">
        <v>1185</v>
      </c>
      <c r="E5215" s="4">
        <v>77711</v>
      </c>
      <c r="F5215" s="4" t="s">
        <v>233</v>
      </c>
      <c r="G5215" s="4">
        <v>108</v>
      </c>
      <c r="H5215" t="str">
        <f>CONCATENATE(Source[[#This Row],[Subject]],TRIM(Source[[#This Row],[Course]]))</f>
        <v>ART108</v>
      </c>
      <c r="I5215" t="str">
        <f>VLOOKUP(Source[[#This Row],[SubjCrse]],'Courses and Categories'!$E$2:$G$1816,3,FALSE)</f>
        <v>Credit General Education</v>
      </c>
      <c r="J5215">
        <v>931</v>
      </c>
      <c r="K5215" t="s">
        <v>1192</v>
      </c>
      <c r="L5215" t="s">
        <v>39</v>
      </c>
      <c r="M5215" t="s">
        <v>897</v>
      </c>
      <c r="N5215" t="s">
        <v>42</v>
      </c>
      <c r="O5215" t="s">
        <v>42</v>
      </c>
      <c r="P5215" t="s">
        <v>42</v>
      </c>
      <c r="Q5215" t="s">
        <v>42</v>
      </c>
      <c r="S5215" t="s">
        <v>134</v>
      </c>
      <c r="T5215" t="s">
        <v>44</v>
      </c>
      <c r="U5215" s="1">
        <v>43711</v>
      </c>
      <c r="V5215" s="1">
        <v>43819</v>
      </c>
      <c r="W5215" t="s">
        <v>1191</v>
      </c>
      <c r="X5215" t="s">
        <v>899</v>
      </c>
      <c r="Y5215">
        <v>27</v>
      </c>
      <c r="Z5215">
        <v>19</v>
      </c>
      <c r="AA5215">
        <v>45</v>
      </c>
      <c r="AB5215">
        <v>42.222200000000001</v>
      </c>
      <c r="AD5215">
        <f>IF(ISBLANK(Source[[#This Row],[CrosslistID]]),1,1/COUNTIFS(Source[CrosslistID],Source[[#This Row],[CrosslistID]],Source[TermDesc],Source[[#This Row],[TermDesc]]))</f>
        <v>1</v>
      </c>
      <c r="AG5215">
        <v>0</v>
      </c>
      <c r="AH5215">
        <v>42.222200000000001</v>
      </c>
      <c r="AI5215">
        <v>2.7</v>
      </c>
      <c r="AJ5215">
        <v>2.7</v>
      </c>
      <c r="AK5215">
        <v>0.2</v>
      </c>
      <c r="AL52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15">
        <f>IF(AND(Source[[#This Row],[Credit_Noncredit]]="Noncredit",Source[[#This Row],[FTEF]]&gt;0),Source[[#This Row],[NC XLST FTES]]*525/(437.5*Source[[#This Row],[FTEF]]),0)</f>
        <v>0</v>
      </c>
      <c r="AN5215">
        <f>IF(Source[[#This Row],[Credit_Noncredit]]="Credit",Source[[#This Row],[Census Enrollment]],Source[[#This Row],[Noncredit Avg. Attendance]])</f>
        <v>27</v>
      </c>
    </row>
    <row r="5216" spans="1:40" x14ac:dyDescent="0.25">
      <c r="A5216" t="s">
        <v>1914</v>
      </c>
      <c r="B5216" t="s">
        <v>886</v>
      </c>
      <c r="C5216" t="s">
        <v>1184</v>
      </c>
      <c r="D5216" t="s">
        <v>1185</v>
      </c>
      <c r="E5216" s="4">
        <v>77052</v>
      </c>
      <c r="F5216" s="4" t="s">
        <v>233</v>
      </c>
      <c r="G5216" s="4">
        <v>109</v>
      </c>
      <c r="H5216" t="str">
        <f>CONCATENATE(Source[[#This Row],[Subject]],TRIM(Source[[#This Row],[Course]]))</f>
        <v>ART109</v>
      </c>
      <c r="I5216" t="str">
        <f>VLOOKUP(Source[[#This Row],[SubjCrse]],'Courses and Categories'!$E$2:$G$1816,3,FALSE)</f>
        <v>Credit General Education</v>
      </c>
      <c r="J5216">
        <v>1</v>
      </c>
      <c r="K5216" t="s">
        <v>2575</v>
      </c>
      <c r="L5216" t="s">
        <v>87</v>
      </c>
      <c r="M5216" t="s">
        <v>903</v>
      </c>
      <c r="N5216" t="s">
        <v>185</v>
      </c>
      <c r="O5216">
        <v>1810</v>
      </c>
      <c r="P5216">
        <v>2100</v>
      </c>
      <c r="Q5216" t="s">
        <v>52</v>
      </c>
      <c r="R5216">
        <v>254</v>
      </c>
      <c r="S5216" t="s">
        <v>53</v>
      </c>
      <c r="T5216">
        <v>1</v>
      </c>
      <c r="U5216" s="1">
        <v>43694</v>
      </c>
      <c r="V5216" s="1">
        <v>43819</v>
      </c>
      <c r="W5216" t="s">
        <v>1191</v>
      </c>
      <c r="X5216" t="s">
        <v>1929</v>
      </c>
      <c r="Y5216">
        <v>18</v>
      </c>
      <c r="Z5216">
        <v>15</v>
      </c>
      <c r="AA5216">
        <v>45</v>
      </c>
      <c r="AB5216">
        <v>33.333300000000001</v>
      </c>
      <c r="AD5216">
        <f>IF(ISBLANK(Source[[#This Row],[CrosslistID]]),1,1/COUNTIFS(Source[CrosslistID],Source[[#This Row],[CrosslistID]],Source[TermDesc],Source[[#This Row],[TermDesc]]))</f>
        <v>1</v>
      </c>
      <c r="AG5216">
        <v>0</v>
      </c>
      <c r="AH5216">
        <v>33.333300000000001</v>
      </c>
      <c r="AI5216">
        <v>1.4</v>
      </c>
      <c r="AJ5216">
        <v>1.8</v>
      </c>
      <c r="AK5216">
        <v>0.2</v>
      </c>
      <c r="AL52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16">
        <f>IF(AND(Source[[#This Row],[Credit_Noncredit]]="Noncredit",Source[[#This Row],[FTEF]]&gt;0),Source[[#This Row],[NC XLST FTES]]*525/(437.5*Source[[#This Row],[FTEF]]),0)</f>
        <v>0</v>
      </c>
      <c r="AN5216">
        <f>IF(Source[[#This Row],[Credit_Noncredit]]="Credit",Source[[#This Row],[Census Enrollment]],Source[[#This Row],[Noncredit Avg. Attendance]])</f>
        <v>18</v>
      </c>
    </row>
    <row r="5217" spans="1:40" x14ac:dyDescent="0.25">
      <c r="A5217" t="s">
        <v>1914</v>
      </c>
      <c r="B5217" t="s">
        <v>886</v>
      </c>
      <c r="C5217" t="s">
        <v>1184</v>
      </c>
      <c r="D5217" t="s">
        <v>1185</v>
      </c>
      <c r="E5217" s="4">
        <v>72497</v>
      </c>
      <c r="F5217" s="4" t="s">
        <v>233</v>
      </c>
      <c r="G5217" s="4">
        <v>118</v>
      </c>
      <c r="H5217" t="str">
        <f>CONCATENATE(Source[[#This Row],[Subject]],TRIM(Source[[#This Row],[Course]]))</f>
        <v>ART118</v>
      </c>
      <c r="I5217" t="str">
        <f>VLOOKUP(Source[[#This Row],[SubjCrse]],'Courses and Categories'!$E$2:$G$1816,3,FALSE)</f>
        <v>Credit General Education</v>
      </c>
      <c r="J5217">
        <v>931</v>
      </c>
      <c r="K5217" t="s">
        <v>2576</v>
      </c>
      <c r="L5217" t="s">
        <v>87</v>
      </c>
      <c r="M5217" t="s">
        <v>897</v>
      </c>
      <c r="N5217" t="s">
        <v>42</v>
      </c>
      <c r="O5217" t="s">
        <v>42</v>
      </c>
      <c r="P5217" t="s">
        <v>42</v>
      </c>
      <c r="Q5217" t="s">
        <v>42</v>
      </c>
      <c r="S5217" t="s">
        <v>134</v>
      </c>
      <c r="T5217" t="s">
        <v>44</v>
      </c>
      <c r="U5217" s="1">
        <v>43711</v>
      </c>
      <c r="V5217" s="1">
        <v>43819</v>
      </c>
      <c r="W5217" t="s">
        <v>1187</v>
      </c>
      <c r="X5217" t="s">
        <v>899</v>
      </c>
      <c r="Y5217">
        <v>41</v>
      </c>
      <c r="Z5217">
        <v>32</v>
      </c>
      <c r="AA5217">
        <v>45</v>
      </c>
      <c r="AB5217">
        <v>71.111099999999993</v>
      </c>
      <c r="AD5217">
        <f>IF(ISBLANK(Source[[#This Row],[CrosslistID]]),1,1/COUNTIFS(Source[CrosslistID],Source[[#This Row],[CrosslistID]],Source[TermDesc],Source[[#This Row],[TermDesc]]))</f>
        <v>1</v>
      </c>
      <c r="AG5217">
        <v>0</v>
      </c>
      <c r="AH5217">
        <v>71.111099999999993</v>
      </c>
      <c r="AI5217">
        <v>4</v>
      </c>
      <c r="AJ5217">
        <v>4.0999999999999996</v>
      </c>
      <c r="AK5217">
        <v>0.2</v>
      </c>
      <c r="AL52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17">
        <f>IF(AND(Source[[#This Row],[Credit_Noncredit]]="Noncredit",Source[[#This Row],[FTEF]]&gt;0),Source[[#This Row],[NC XLST FTES]]*525/(437.5*Source[[#This Row],[FTEF]]),0)</f>
        <v>0</v>
      </c>
      <c r="AN5217">
        <f>IF(Source[[#This Row],[Credit_Noncredit]]="Credit",Source[[#This Row],[Census Enrollment]],Source[[#This Row],[Noncredit Avg. Attendance]])</f>
        <v>41</v>
      </c>
    </row>
    <row r="5218" spans="1:40" x14ac:dyDescent="0.25">
      <c r="A5218" t="s">
        <v>1914</v>
      </c>
      <c r="B5218" t="s">
        <v>886</v>
      </c>
      <c r="C5218" t="s">
        <v>1184</v>
      </c>
      <c r="D5218" t="s">
        <v>1185</v>
      </c>
      <c r="E5218" s="4">
        <v>78721</v>
      </c>
      <c r="F5218" s="4" t="s">
        <v>233</v>
      </c>
      <c r="G5218" s="4" t="s">
        <v>2577</v>
      </c>
      <c r="H5218" t="str">
        <f>CONCATENATE(Source[[#This Row],[Subject]],TRIM(Source[[#This Row],[Course]]))</f>
        <v>ART123U</v>
      </c>
      <c r="I5218" t="str">
        <f>VLOOKUP(Source[[#This Row],[SubjCrse]],'Courses and Categories'!$E$2:$G$1816,3,FALSE)</f>
        <v>Credit General Education</v>
      </c>
      <c r="J5218">
        <v>551</v>
      </c>
      <c r="K5218" t="s">
        <v>2578</v>
      </c>
      <c r="L5218" t="s">
        <v>39</v>
      </c>
      <c r="M5218" t="s">
        <v>903</v>
      </c>
      <c r="N5218" t="s">
        <v>91</v>
      </c>
      <c r="O5218">
        <v>1410</v>
      </c>
      <c r="P5218">
        <v>1700</v>
      </c>
      <c r="Q5218" t="s">
        <v>2579</v>
      </c>
      <c r="S5218" t="s">
        <v>134</v>
      </c>
      <c r="T5218">
        <v>1</v>
      </c>
      <c r="U5218" s="1">
        <v>43694</v>
      </c>
      <c r="V5218" s="1">
        <v>43819</v>
      </c>
      <c r="W5218" t="s">
        <v>2572</v>
      </c>
      <c r="X5218" t="s">
        <v>1929</v>
      </c>
      <c r="Y5218">
        <v>33</v>
      </c>
      <c r="Z5218">
        <v>28</v>
      </c>
      <c r="AA5218">
        <v>45</v>
      </c>
      <c r="AB5218">
        <v>62.222200000000001</v>
      </c>
      <c r="AD5218">
        <f>IF(ISBLANK(Source[[#This Row],[CrosslistID]]),1,1/COUNTIFS(Source[CrosslistID],Source[[#This Row],[CrosslistID]],Source[TermDesc],Source[[#This Row],[TermDesc]]))</f>
        <v>1</v>
      </c>
      <c r="AG5218">
        <v>0</v>
      </c>
      <c r="AH5218">
        <v>62.222200000000001</v>
      </c>
      <c r="AI5218">
        <v>3.2</v>
      </c>
      <c r="AJ5218">
        <v>3.3</v>
      </c>
      <c r="AK5218">
        <v>0.2</v>
      </c>
      <c r="AL52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18">
        <f>IF(AND(Source[[#This Row],[Credit_Noncredit]]="Noncredit",Source[[#This Row],[FTEF]]&gt;0),Source[[#This Row],[NC XLST FTES]]*525/(437.5*Source[[#This Row],[FTEF]]),0)</f>
        <v>0</v>
      </c>
      <c r="AN5218">
        <f>IF(Source[[#This Row],[Credit_Noncredit]]="Credit",Source[[#This Row],[Census Enrollment]],Source[[#This Row],[Noncredit Avg. Attendance]])</f>
        <v>33</v>
      </c>
    </row>
    <row r="5219" spans="1:40" x14ac:dyDescent="0.25">
      <c r="A5219" t="s">
        <v>1914</v>
      </c>
      <c r="B5219" t="s">
        <v>886</v>
      </c>
      <c r="C5219" t="s">
        <v>1184</v>
      </c>
      <c r="D5219" t="s">
        <v>1185</v>
      </c>
      <c r="E5219" s="4">
        <v>70101</v>
      </c>
      <c r="F5219" s="4" t="s">
        <v>233</v>
      </c>
      <c r="G5219" s="4" t="s">
        <v>1193</v>
      </c>
      <c r="H5219" t="str">
        <f>CONCATENATE(Source[[#This Row],[Subject]],TRIM(Source[[#This Row],[Course]]))</f>
        <v>ART125A</v>
      </c>
      <c r="I5219" t="str">
        <f>VLOOKUP(Source[[#This Row],[SubjCrse]],'Courses and Categories'!$E$2:$G$1816,3,FALSE)</f>
        <v>Credit Visual &amp; Performing Arts</v>
      </c>
      <c r="J5219">
        <v>1</v>
      </c>
      <c r="K5219" t="s">
        <v>1194</v>
      </c>
      <c r="L5219" t="s">
        <v>39</v>
      </c>
      <c r="M5219" t="s">
        <v>1046</v>
      </c>
      <c r="N5219" t="s">
        <v>59</v>
      </c>
      <c r="O5219">
        <v>910</v>
      </c>
      <c r="P5219">
        <v>1200</v>
      </c>
      <c r="Q5219" t="s">
        <v>233</v>
      </c>
      <c r="R5219">
        <v>102</v>
      </c>
      <c r="S5219" t="s">
        <v>134</v>
      </c>
      <c r="T5219">
        <v>1</v>
      </c>
      <c r="U5219" s="1">
        <v>43694</v>
      </c>
      <c r="V5219" s="1">
        <v>43819</v>
      </c>
      <c r="W5219" t="s">
        <v>2580</v>
      </c>
      <c r="X5219" t="s">
        <v>1929</v>
      </c>
      <c r="Y5219">
        <v>30</v>
      </c>
      <c r="Z5219">
        <v>27</v>
      </c>
      <c r="AA5219">
        <v>25</v>
      </c>
      <c r="AB5219">
        <v>108</v>
      </c>
      <c r="AD5219">
        <f>IF(ISBLANK(Source[[#This Row],[CrosslistID]]),1,1/COUNTIFS(Source[CrosslistID],Source[[#This Row],[CrosslistID]],Source[TermDesc],Source[[#This Row],[TermDesc]]))</f>
        <v>1</v>
      </c>
      <c r="AG5219">
        <v>0</v>
      </c>
      <c r="AH5219">
        <v>108</v>
      </c>
      <c r="AI5219">
        <v>5.4</v>
      </c>
      <c r="AJ5219">
        <v>6</v>
      </c>
      <c r="AK5219">
        <v>0.33329999999999999</v>
      </c>
      <c r="AL52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19">
        <f>IF(AND(Source[[#This Row],[Credit_Noncredit]]="Noncredit",Source[[#This Row],[FTEF]]&gt;0),Source[[#This Row],[NC XLST FTES]]*525/(437.5*Source[[#This Row],[FTEF]]),0)</f>
        <v>0</v>
      </c>
      <c r="AN5219">
        <f>IF(Source[[#This Row],[Credit_Noncredit]]="Credit",Source[[#This Row],[Census Enrollment]],Source[[#This Row],[Noncredit Avg. Attendance]])</f>
        <v>30</v>
      </c>
    </row>
    <row r="5220" spans="1:40" x14ac:dyDescent="0.25">
      <c r="A5220" t="s">
        <v>1914</v>
      </c>
      <c r="B5220" t="s">
        <v>886</v>
      </c>
      <c r="C5220" t="s">
        <v>1184</v>
      </c>
      <c r="D5220" t="s">
        <v>1185</v>
      </c>
      <c r="E5220" s="4">
        <v>70103</v>
      </c>
      <c r="F5220" s="4" t="s">
        <v>233</v>
      </c>
      <c r="G5220" s="4" t="s">
        <v>1193</v>
      </c>
      <c r="H5220" t="str">
        <f>CONCATENATE(Source[[#This Row],[Subject]],TRIM(Source[[#This Row],[Course]]))</f>
        <v>ART125A</v>
      </c>
      <c r="I5220" t="str">
        <f>VLOOKUP(Source[[#This Row],[SubjCrse]],'Courses and Categories'!$E$2:$G$1816,3,FALSE)</f>
        <v>Credit Visual &amp; Performing Arts</v>
      </c>
      <c r="J5220">
        <v>2</v>
      </c>
      <c r="K5220" t="s">
        <v>1194</v>
      </c>
      <c r="L5220" t="s">
        <v>39</v>
      </c>
      <c r="M5220" t="s">
        <v>1046</v>
      </c>
      <c r="N5220" t="s">
        <v>59</v>
      </c>
      <c r="O5220">
        <v>1210</v>
      </c>
      <c r="P5220">
        <v>1500</v>
      </c>
      <c r="Q5220" t="s">
        <v>233</v>
      </c>
      <c r="R5220">
        <v>102</v>
      </c>
      <c r="S5220" t="s">
        <v>134</v>
      </c>
      <c r="T5220">
        <v>1</v>
      </c>
      <c r="U5220" s="1">
        <v>43694</v>
      </c>
      <c r="V5220" s="1">
        <v>43819</v>
      </c>
      <c r="W5220" t="s">
        <v>2581</v>
      </c>
      <c r="X5220" t="s">
        <v>1929</v>
      </c>
      <c r="Y5220">
        <v>24</v>
      </c>
      <c r="Z5220">
        <v>21</v>
      </c>
      <c r="AA5220">
        <v>25</v>
      </c>
      <c r="AB5220">
        <v>84</v>
      </c>
      <c r="AD5220">
        <f>IF(ISBLANK(Source[[#This Row],[CrosslistID]]),1,1/COUNTIFS(Source[CrosslistID],Source[[#This Row],[CrosslistID]],Source[TermDesc],Source[[#This Row],[TermDesc]]))</f>
        <v>1</v>
      </c>
      <c r="AG5220">
        <v>0</v>
      </c>
      <c r="AH5220">
        <v>84</v>
      </c>
      <c r="AI5220">
        <v>4.5999999999999996</v>
      </c>
      <c r="AJ5220">
        <v>4.8</v>
      </c>
      <c r="AK5220">
        <v>0.33329999999999999</v>
      </c>
      <c r="AL52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20">
        <f>IF(AND(Source[[#This Row],[Credit_Noncredit]]="Noncredit",Source[[#This Row],[FTEF]]&gt;0),Source[[#This Row],[NC XLST FTES]]*525/(437.5*Source[[#This Row],[FTEF]]),0)</f>
        <v>0</v>
      </c>
      <c r="AN5220">
        <f>IF(Source[[#This Row],[Credit_Noncredit]]="Credit",Source[[#This Row],[Census Enrollment]],Source[[#This Row],[Noncredit Avg. Attendance]])</f>
        <v>24</v>
      </c>
    </row>
    <row r="5221" spans="1:40" x14ac:dyDescent="0.25">
      <c r="A5221" t="s">
        <v>1914</v>
      </c>
      <c r="B5221" t="s">
        <v>886</v>
      </c>
      <c r="C5221" t="s">
        <v>1184</v>
      </c>
      <c r="D5221" t="s">
        <v>1185</v>
      </c>
      <c r="E5221" s="4">
        <v>73755</v>
      </c>
      <c r="F5221" s="4" t="s">
        <v>233</v>
      </c>
      <c r="G5221" s="4" t="s">
        <v>1193</v>
      </c>
      <c r="H5221" t="str">
        <f>CONCATENATE(Source[[#This Row],[Subject]],TRIM(Source[[#This Row],[Course]]))</f>
        <v>ART125A</v>
      </c>
      <c r="I5221" t="str">
        <f>VLOOKUP(Source[[#This Row],[SubjCrse]],'Courses and Categories'!$E$2:$G$1816,3,FALSE)</f>
        <v>Credit Visual &amp; Performing Arts</v>
      </c>
      <c r="J5221">
        <v>5</v>
      </c>
      <c r="K5221" t="s">
        <v>1194</v>
      </c>
      <c r="L5221" t="s">
        <v>39</v>
      </c>
      <c r="M5221" t="s">
        <v>1046</v>
      </c>
      <c r="N5221" t="s">
        <v>105</v>
      </c>
      <c r="O5221">
        <v>1210</v>
      </c>
      <c r="P5221">
        <v>1500</v>
      </c>
      <c r="Q5221" t="s">
        <v>233</v>
      </c>
      <c r="R5221">
        <v>102</v>
      </c>
      <c r="S5221" t="s">
        <v>134</v>
      </c>
      <c r="T5221">
        <v>1</v>
      </c>
      <c r="U5221" s="1">
        <v>43694</v>
      </c>
      <c r="V5221" s="1">
        <v>43819</v>
      </c>
      <c r="W5221" t="s">
        <v>2582</v>
      </c>
      <c r="X5221" t="s">
        <v>1929</v>
      </c>
      <c r="Y5221">
        <v>22</v>
      </c>
      <c r="Z5221">
        <v>16</v>
      </c>
      <c r="AA5221">
        <v>25</v>
      </c>
      <c r="AB5221">
        <v>64</v>
      </c>
      <c r="AD5221">
        <f>IF(ISBLANK(Source[[#This Row],[CrosslistID]]),1,1/COUNTIFS(Source[CrosslistID],Source[[#This Row],[CrosslistID]],Source[TermDesc],Source[[#This Row],[TermDesc]]))</f>
        <v>1</v>
      </c>
      <c r="AG5221">
        <v>0</v>
      </c>
      <c r="AH5221">
        <v>64</v>
      </c>
      <c r="AI5221">
        <v>3.8</v>
      </c>
      <c r="AJ5221">
        <v>4.4000000000000004</v>
      </c>
      <c r="AK5221">
        <v>0.33329999999999999</v>
      </c>
      <c r="AL52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21">
        <f>IF(AND(Source[[#This Row],[Credit_Noncredit]]="Noncredit",Source[[#This Row],[FTEF]]&gt;0),Source[[#This Row],[NC XLST FTES]]*525/(437.5*Source[[#This Row],[FTEF]]),0)</f>
        <v>0</v>
      </c>
      <c r="AN5221">
        <f>IF(Source[[#This Row],[Credit_Noncredit]]="Credit",Source[[#This Row],[Census Enrollment]],Source[[#This Row],[Noncredit Avg. Attendance]])</f>
        <v>22</v>
      </c>
    </row>
    <row r="5222" spans="1:40" x14ac:dyDescent="0.25">
      <c r="A5222" t="s">
        <v>1914</v>
      </c>
      <c r="B5222" t="s">
        <v>886</v>
      </c>
      <c r="C5222" t="s">
        <v>1184</v>
      </c>
      <c r="D5222" t="s">
        <v>1185</v>
      </c>
      <c r="E5222" s="4">
        <v>74454</v>
      </c>
      <c r="F5222" s="4" t="s">
        <v>233</v>
      </c>
      <c r="G5222" s="4" t="s">
        <v>1193</v>
      </c>
      <c r="H5222" t="str">
        <f>CONCATENATE(Source[[#This Row],[Subject]],TRIM(Source[[#This Row],[Course]]))</f>
        <v>ART125A</v>
      </c>
      <c r="I5222" t="str">
        <f>VLOOKUP(Source[[#This Row],[SubjCrse]],'Courses and Categories'!$E$2:$G$1816,3,FALSE)</f>
        <v>Credit Visual &amp; Performing Arts</v>
      </c>
      <c r="J5222">
        <v>961</v>
      </c>
      <c r="K5222" t="s">
        <v>1194</v>
      </c>
      <c r="L5222" t="s">
        <v>87</v>
      </c>
      <c r="M5222" t="s">
        <v>897</v>
      </c>
      <c r="N5222" t="s">
        <v>2365</v>
      </c>
      <c r="O5222" t="s">
        <v>2196</v>
      </c>
      <c r="P5222" t="s">
        <v>2197</v>
      </c>
      <c r="Q5222" t="s">
        <v>1386</v>
      </c>
      <c r="R5222">
        <v>106</v>
      </c>
      <c r="S5222" t="s">
        <v>53</v>
      </c>
      <c r="T5222" t="s">
        <v>44</v>
      </c>
      <c r="U5222" s="1">
        <v>43711</v>
      </c>
      <c r="V5222" s="1">
        <v>43819</v>
      </c>
      <c r="W5222" t="s">
        <v>2583</v>
      </c>
      <c r="X5222" t="s">
        <v>918</v>
      </c>
      <c r="Y5222">
        <v>29</v>
      </c>
      <c r="Z5222">
        <v>28</v>
      </c>
      <c r="AA5222">
        <v>25</v>
      </c>
      <c r="AB5222">
        <v>112</v>
      </c>
      <c r="AD5222">
        <f>IF(ISBLANK(Source[[#This Row],[CrosslistID]]),1,1/COUNTIFS(Source[CrosslistID],Source[[#This Row],[CrosslistID]],Source[TermDesc],Source[[#This Row],[TermDesc]]))</f>
        <v>1</v>
      </c>
      <c r="AG5222">
        <v>0</v>
      </c>
      <c r="AH5222">
        <v>112</v>
      </c>
      <c r="AI5222">
        <v>2.7</v>
      </c>
      <c r="AJ5222">
        <v>2.9</v>
      </c>
      <c r="AK5222">
        <v>0.33329999999999999</v>
      </c>
      <c r="AL52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22">
        <f>IF(AND(Source[[#This Row],[Credit_Noncredit]]="Noncredit",Source[[#This Row],[FTEF]]&gt;0),Source[[#This Row],[NC XLST FTES]]*525/(437.5*Source[[#This Row],[FTEF]]),0)</f>
        <v>0</v>
      </c>
      <c r="AN5222">
        <f>IF(Source[[#This Row],[Credit_Noncredit]]="Credit",Source[[#This Row],[Census Enrollment]],Source[[#This Row],[Noncredit Avg. Attendance]])</f>
        <v>29</v>
      </c>
    </row>
    <row r="5223" spans="1:40" x14ac:dyDescent="0.25">
      <c r="A5223" t="s">
        <v>1914</v>
      </c>
      <c r="B5223" t="s">
        <v>886</v>
      </c>
      <c r="C5223" t="s">
        <v>1184</v>
      </c>
      <c r="D5223" t="s">
        <v>1185</v>
      </c>
      <c r="E5223" s="4">
        <v>71847</v>
      </c>
      <c r="F5223" s="4" t="s">
        <v>233</v>
      </c>
      <c r="G5223" s="4">
        <v>126</v>
      </c>
      <c r="H5223" t="str">
        <f>CONCATENATE(Source[[#This Row],[Subject]],TRIM(Source[[#This Row],[Course]]))</f>
        <v>ART126</v>
      </c>
      <c r="I5223" t="str">
        <f>VLOOKUP(Source[[#This Row],[SubjCrse]],'Courses and Categories'!$E$2:$G$1816,3,FALSE)</f>
        <v>Credit Visual &amp; Performing Arts</v>
      </c>
      <c r="J5223">
        <v>1</v>
      </c>
      <c r="K5223" t="s">
        <v>2584</v>
      </c>
      <c r="L5223" t="s">
        <v>39</v>
      </c>
      <c r="M5223" t="s">
        <v>1046</v>
      </c>
      <c r="N5223" t="s">
        <v>59</v>
      </c>
      <c r="O5223">
        <v>1210</v>
      </c>
      <c r="P5223">
        <v>1500</v>
      </c>
      <c r="Q5223" t="s">
        <v>233</v>
      </c>
      <c r="R5223">
        <v>103</v>
      </c>
      <c r="S5223" t="s">
        <v>134</v>
      </c>
      <c r="T5223">
        <v>1</v>
      </c>
      <c r="U5223" s="1">
        <v>43694</v>
      </c>
      <c r="V5223" s="1">
        <v>43819</v>
      </c>
      <c r="W5223" t="s">
        <v>2585</v>
      </c>
      <c r="X5223" t="s">
        <v>1929</v>
      </c>
      <c r="Y5223">
        <v>25</v>
      </c>
      <c r="Z5223">
        <v>22</v>
      </c>
      <c r="AA5223">
        <v>25</v>
      </c>
      <c r="AB5223">
        <v>88</v>
      </c>
      <c r="AD5223">
        <f>IF(ISBLANK(Source[[#This Row],[CrosslistID]]),1,1/COUNTIFS(Source[CrosslistID],Source[[#This Row],[CrosslistID]],Source[TermDesc],Source[[#This Row],[TermDesc]]))</f>
        <v>1</v>
      </c>
      <c r="AG5223">
        <v>0</v>
      </c>
      <c r="AH5223">
        <v>88</v>
      </c>
      <c r="AI5223">
        <v>4.5999999999999996</v>
      </c>
      <c r="AJ5223">
        <v>5</v>
      </c>
      <c r="AK5223">
        <v>0.33329999999999999</v>
      </c>
      <c r="AL52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23">
        <f>IF(AND(Source[[#This Row],[Credit_Noncredit]]="Noncredit",Source[[#This Row],[FTEF]]&gt;0),Source[[#This Row],[NC XLST FTES]]*525/(437.5*Source[[#This Row],[FTEF]]),0)</f>
        <v>0</v>
      </c>
      <c r="AN5223">
        <f>IF(Source[[#This Row],[Credit_Noncredit]]="Credit",Source[[#This Row],[Census Enrollment]],Source[[#This Row],[Noncredit Avg. Attendance]])</f>
        <v>25</v>
      </c>
    </row>
    <row r="5224" spans="1:40" x14ac:dyDescent="0.25">
      <c r="A5224" t="s">
        <v>1914</v>
      </c>
      <c r="B5224" t="s">
        <v>886</v>
      </c>
      <c r="C5224" t="s">
        <v>1184</v>
      </c>
      <c r="D5224" t="s">
        <v>1185</v>
      </c>
      <c r="E5224" s="4">
        <v>78816</v>
      </c>
      <c r="F5224" s="4" t="s">
        <v>233</v>
      </c>
      <c r="G5224" s="4">
        <v>126</v>
      </c>
      <c r="H5224" t="str">
        <f>CONCATENATE(Source[[#This Row],[Subject]],TRIM(Source[[#This Row],[Course]]))</f>
        <v>ART126</v>
      </c>
      <c r="I5224" t="str">
        <f>VLOOKUP(Source[[#This Row],[SubjCrse]],'Courses and Categories'!$E$2:$G$1816,3,FALSE)</f>
        <v>Credit Visual &amp; Performing Arts</v>
      </c>
      <c r="J5224">
        <v>861</v>
      </c>
      <c r="K5224" t="s">
        <v>2584</v>
      </c>
      <c r="L5224" t="s">
        <v>50</v>
      </c>
      <c r="M5224" t="s">
        <v>897</v>
      </c>
      <c r="N5224" t="s">
        <v>2120</v>
      </c>
      <c r="O5224" t="s">
        <v>2196</v>
      </c>
      <c r="P5224" t="s">
        <v>2197</v>
      </c>
      <c r="Q5224" t="s">
        <v>1386</v>
      </c>
      <c r="R5224">
        <v>106</v>
      </c>
      <c r="S5224" t="s">
        <v>53</v>
      </c>
      <c r="T5224">
        <v>1</v>
      </c>
      <c r="U5224" s="1">
        <v>43694</v>
      </c>
      <c r="V5224" s="1">
        <v>43819</v>
      </c>
      <c r="W5224" t="s">
        <v>2583</v>
      </c>
      <c r="X5224" t="s">
        <v>2130</v>
      </c>
      <c r="Y5224">
        <v>24</v>
      </c>
      <c r="Z5224">
        <v>17</v>
      </c>
      <c r="AA5224">
        <v>25</v>
      </c>
      <c r="AB5224">
        <v>68</v>
      </c>
      <c r="AD5224">
        <f>IF(ISBLANK(Source[[#This Row],[CrosslistID]]),1,1/COUNTIFS(Source[CrosslistID],Source[[#This Row],[CrosslistID]],Source[TermDesc],Source[[#This Row],[TermDesc]]))</f>
        <v>1</v>
      </c>
      <c r="AG5224">
        <v>0</v>
      </c>
      <c r="AH5224">
        <v>68</v>
      </c>
      <c r="AI5224">
        <v>2.2999999999999998</v>
      </c>
      <c r="AJ5224">
        <v>2.4</v>
      </c>
      <c r="AK5224">
        <v>0.33329999999999999</v>
      </c>
      <c r="AL52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24">
        <f>IF(AND(Source[[#This Row],[Credit_Noncredit]]="Noncredit",Source[[#This Row],[FTEF]]&gt;0),Source[[#This Row],[NC XLST FTES]]*525/(437.5*Source[[#This Row],[FTEF]]),0)</f>
        <v>0</v>
      </c>
      <c r="AN5224">
        <f>IF(Source[[#This Row],[Credit_Noncredit]]="Credit",Source[[#This Row],[Census Enrollment]],Source[[#This Row],[Noncredit Avg. Attendance]])</f>
        <v>24</v>
      </c>
    </row>
    <row r="5225" spans="1:40" x14ac:dyDescent="0.25">
      <c r="A5225" t="s">
        <v>1914</v>
      </c>
      <c r="B5225" t="s">
        <v>886</v>
      </c>
      <c r="C5225" t="s">
        <v>1184</v>
      </c>
      <c r="D5225" t="s">
        <v>1185</v>
      </c>
      <c r="E5225" s="4">
        <v>74453</v>
      </c>
      <c r="F5225" s="4" t="s">
        <v>233</v>
      </c>
      <c r="G5225" s="4" t="s">
        <v>1196</v>
      </c>
      <c r="H5225" t="str">
        <f>CONCATENATE(Source[[#This Row],[Subject]],TRIM(Source[[#This Row],[Course]]))</f>
        <v>ART130A</v>
      </c>
      <c r="I5225" t="str">
        <f>VLOOKUP(Source[[#This Row],[SubjCrse]],'Courses and Categories'!$E$2:$G$1816,3,FALSE)</f>
        <v>Credit Visual &amp; Performing Arts</v>
      </c>
      <c r="J5225">
        <v>1</v>
      </c>
      <c r="K5225" t="s">
        <v>1197</v>
      </c>
      <c r="L5225" t="s">
        <v>39</v>
      </c>
      <c r="M5225" t="s">
        <v>1046</v>
      </c>
      <c r="N5225" t="s">
        <v>105</v>
      </c>
      <c r="O5225">
        <v>1210</v>
      </c>
      <c r="P5225">
        <v>1500</v>
      </c>
      <c r="Q5225" t="s">
        <v>923</v>
      </c>
      <c r="R5225">
        <v>102</v>
      </c>
      <c r="S5225" t="s">
        <v>134</v>
      </c>
      <c r="T5225">
        <v>1</v>
      </c>
      <c r="U5225" s="1">
        <v>43694</v>
      </c>
      <c r="V5225" s="1">
        <v>43819</v>
      </c>
      <c r="W5225" t="s">
        <v>1198</v>
      </c>
      <c r="X5225" t="s">
        <v>1929</v>
      </c>
      <c r="Y5225">
        <v>24</v>
      </c>
      <c r="Z5225">
        <v>21</v>
      </c>
      <c r="AA5225">
        <v>25</v>
      </c>
      <c r="AB5225">
        <v>84</v>
      </c>
      <c r="AD5225">
        <f>IF(ISBLANK(Source[[#This Row],[CrosslistID]]),1,1/COUNTIFS(Source[CrosslistID],Source[[#This Row],[CrosslistID]],Source[TermDesc],Source[[#This Row],[TermDesc]]))</f>
        <v>1</v>
      </c>
      <c r="AG5225">
        <v>0</v>
      </c>
      <c r="AH5225">
        <v>84</v>
      </c>
      <c r="AI5225">
        <v>4</v>
      </c>
      <c r="AJ5225">
        <v>4.8</v>
      </c>
      <c r="AK5225">
        <v>0.33329999999999999</v>
      </c>
      <c r="AL52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25">
        <f>IF(AND(Source[[#This Row],[Credit_Noncredit]]="Noncredit",Source[[#This Row],[FTEF]]&gt;0),Source[[#This Row],[NC XLST FTES]]*525/(437.5*Source[[#This Row],[FTEF]]),0)</f>
        <v>0</v>
      </c>
      <c r="AN5225">
        <f>IF(Source[[#This Row],[Credit_Noncredit]]="Credit",Source[[#This Row],[Census Enrollment]],Source[[#This Row],[Noncredit Avg. Attendance]])</f>
        <v>24</v>
      </c>
    </row>
    <row r="5226" spans="1:40" x14ac:dyDescent="0.25">
      <c r="A5226" t="s">
        <v>1914</v>
      </c>
      <c r="B5226" t="s">
        <v>886</v>
      </c>
      <c r="C5226" t="s">
        <v>1184</v>
      </c>
      <c r="D5226" t="s">
        <v>1185</v>
      </c>
      <c r="E5226" s="4">
        <v>70107</v>
      </c>
      <c r="F5226" s="4" t="s">
        <v>233</v>
      </c>
      <c r="G5226" s="4" t="s">
        <v>1196</v>
      </c>
      <c r="H5226" t="str">
        <f>CONCATENATE(Source[[#This Row],[Subject]],TRIM(Source[[#This Row],[Course]]))</f>
        <v>ART130A</v>
      </c>
      <c r="I5226" t="str">
        <f>VLOOKUP(Source[[#This Row],[SubjCrse]],'Courses and Categories'!$E$2:$G$1816,3,FALSE)</f>
        <v>Credit Visual &amp; Performing Arts</v>
      </c>
      <c r="J5226">
        <v>2</v>
      </c>
      <c r="K5226" t="s">
        <v>1197</v>
      </c>
      <c r="L5226" t="s">
        <v>39</v>
      </c>
      <c r="M5226" t="s">
        <v>1046</v>
      </c>
      <c r="N5226" t="s">
        <v>59</v>
      </c>
      <c r="O5226">
        <v>1510</v>
      </c>
      <c r="P5226">
        <v>1800</v>
      </c>
      <c r="Q5226" t="s">
        <v>233</v>
      </c>
      <c r="R5226">
        <v>103</v>
      </c>
      <c r="S5226" t="s">
        <v>134</v>
      </c>
      <c r="T5226">
        <v>1</v>
      </c>
      <c r="U5226" s="1">
        <v>43694</v>
      </c>
      <c r="V5226" s="1">
        <v>43819</v>
      </c>
      <c r="W5226" t="s">
        <v>2586</v>
      </c>
      <c r="X5226" t="s">
        <v>1929</v>
      </c>
      <c r="Y5226">
        <v>22</v>
      </c>
      <c r="Z5226">
        <v>20</v>
      </c>
      <c r="AA5226">
        <v>25</v>
      </c>
      <c r="AB5226">
        <v>80</v>
      </c>
      <c r="AD5226">
        <f>IF(ISBLANK(Source[[#This Row],[CrosslistID]]),1,1/COUNTIFS(Source[CrosslistID],Source[[#This Row],[CrosslistID]],Source[TermDesc],Source[[#This Row],[TermDesc]]))</f>
        <v>1</v>
      </c>
      <c r="AG5226">
        <v>0</v>
      </c>
      <c r="AH5226">
        <v>80</v>
      </c>
      <c r="AI5226">
        <v>4</v>
      </c>
      <c r="AJ5226">
        <v>4.4000000000000004</v>
      </c>
      <c r="AK5226">
        <v>0.33329999999999999</v>
      </c>
      <c r="AL52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26">
        <f>IF(AND(Source[[#This Row],[Credit_Noncredit]]="Noncredit",Source[[#This Row],[FTEF]]&gt;0),Source[[#This Row],[NC XLST FTES]]*525/(437.5*Source[[#This Row],[FTEF]]),0)</f>
        <v>0</v>
      </c>
      <c r="AN5226">
        <f>IF(Source[[#This Row],[Credit_Noncredit]]="Credit",Source[[#This Row],[Census Enrollment]],Source[[#This Row],[Noncredit Avg. Attendance]])</f>
        <v>22</v>
      </c>
    </row>
    <row r="5227" spans="1:40" x14ac:dyDescent="0.25">
      <c r="A5227" t="s">
        <v>1914</v>
      </c>
      <c r="B5227" t="s">
        <v>886</v>
      </c>
      <c r="C5227" t="s">
        <v>1184</v>
      </c>
      <c r="D5227" t="s">
        <v>1185</v>
      </c>
      <c r="E5227" s="4">
        <v>70106</v>
      </c>
      <c r="F5227" s="4" t="s">
        <v>233</v>
      </c>
      <c r="G5227" s="4" t="s">
        <v>1196</v>
      </c>
      <c r="H5227" t="str">
        <f>CONCATENATE(Source[[#This Row],[Subject]],TRIM(Source[[#This Row],[Course]]))</f>
        <v>ART130A</v>
      </c>
      <c r="I5227" t="str">
        <f>VLOOKUP(Source[[#This Row],[SubjCrse]],'Courses and Categories'!$E$2:$G$1816,3,FALSE)</f>
        <v>Credit Visual &amp; Performing Arts</v>
      </c>
      <c r="J5227">
        <v>4</v>
      </c>
      <c r="K5227" t="s">
        <v>1197</v>
      </c>
      <c r="L5227" t="s">
        <v>39</v>
      </c>
      <c r="M5227" t="s">
        <v>1046</v>
      </c>
      <c r="N5227" t="s">
        <v>105</v>
      </c>
      <c r="O5227">
        <v>910</v>
      </c>
      <c r="P5227">
        <v>1200</v>
      </c>
      <c r="Q5227" t="s">
        <v>923</v>
      </c>
      <c r="R5227">
        <v>102</v>
      </c>
      <c r="S5227" t="s">
        <v>134</v>
      </c>
      <c r="T5227">
        <v>1</v>
      </c>
      <c r="U5227" s="1">
        <v>43694</v>
      </c>
      <c r="V5227" s="1">
        <v>43819</v>
      </c>
      <c r="W5227" t="s">
        <v>1198</v>
      </c>
      <c r="X5227" t="s">
        <v>1929</v>
      </c>
      <c r="Y5227">
        <v>22</v>
      </c>
      <c r="Z5227">
        <v>23</v>
      </c>
      <c r="AA5227">
        <v>25</v>
      </c>
      <c r="AB5227">
        <v>92</v>
      </c>
      <c r="AD5227">
        <f>IF(ISBLANK(Source[[#This Row],[CrosslistID]]),1,1/COUNTIFS(Source[CrosslistID],Source[[#This Row],[CrosslistID]],Source[TermDesc],Source[[#This Row],[TermDesc]]))</f>
        <v>1</v>
      </c>
      <c r="AG5227">
        <v>0</v>
      </c>
      <c r="AH5227">
        <v>92</v>
      </c>
      <c r="AI5227">
        <v>4.2</v>
      </c>
      <c r="AJ5227">
        <v>4.4000000000000004</v>
      </c>
      <c r="AK5227">
        <v>0.33329999999999999</v>
      </c>
      <c r="AL52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27">
        <f>IF(AND(Source[[#This Row],[Credit_Noncredit]]="Noncredit",Source[[#This Row],[FTEF]]&gt;0),Source[[#This Row],[NC XLST FTES]]*525/(437.5*Source[[#This Row],[FTEF]]),0)</f>
        <v>0</v>
      </c>
      <c r="AN5227">
        <f>IF(Source[[#This Row],[Credit_Noncredit]]="Credit",Source[[#This Row],[Census Enrollment]],Source[[#This Row],[Noncredit Avg. Attendance]])</f>
        <v>22</v>
      </c>
    </row>
    <row r="5228" spans="1:40" x14ac:dyDescent="0.25">
      <c r="A5228" t="s">
        <v>1914</v>
      </c>
      <c r="B5228" t="s">
        <v>886</v>
      </c>
      <c r="C5228" t="s">
        <v>1184</v>
      </c>
      <c r="D5228" t="s">
        <v>1185</v>
      </c>
      <c r="E5228" s="4">
        <v>74896</v>
      </c>
      <c r="F5228" s="4" t="s">
        <v>233</v>
      </c>
      <c r="G5228" s="4" t="s">
        <v>1196</v>
      </c>
      <c r="H5228" t="str">
        <f>CONCATENATE(Source[[#This Row],[Subject]],TRIM(Source[[#This Row],[Course]]))</f>
        <v>ART130A</v>
      </c>
      <c r="I5228" t="str">
        <f>VLOOKUP(Source[[#This Row],[SubjCrse]],'Courses and Categories'!$E$2:$G$1816,3,FALSE)</f>
        <v>Credit Visual &amp; Performing Arts</v>
      </c>
      <c r="J5228">
        <v>5</v>
      </c>
      <c r="K5228" t="s">
        <v>1197</v>
      </c>
      <c r="L5228" t="s">
        <v>39</v>
      </c>
      <c r="M5228" t="s">
        <v>1046</v>
      </c>
      <c r="N5228" t="s">
        <v>59</v>
      </c>
      <c r="O5228">
        <v>910</v>
      </c>
      <c r="P5228">
        <v>1200</v>
      </c>
      <c r="Q5228" t="s">
        <v>923</v>
      </c>
      <c r="R5228">
        <v>102</v>
      </c>
      <c r="S5228" t="s">
        <v>134</v>
      </c>
      <c r="T5228">
        <v>1</v>
      </c>
      <c r="U5228" s="1">
        <v>43694</v>
      </c>
      <c r="V5228" s="1">
        <v>43819</v>
      </c>
      <c r="W5228" t="s">
        <v>1199</v>
      </c>
      <c r="X5228" t="s">
        <v>1929</v>
      </c>
      <c r="Y5228">
        <v>27</v>
      </c>
      <c r="Z5228">
        <v>26</v>
      </c>
      <c r="AA5228">
        <v>25</v>
      </c>
      <c r="AB5228">
        <v>104</v>
      </c>
      <c r="AD5228">
        <f>IF(ISBLANK(Source[[#This Row],[CrosslistID]]),1,1/COUNTIFS(Source[CrosslistID],Source[[#This Row],[CrosslistID]],Source[TermDesc],Source[[#This Row],[TermDesc]]))</f>
        <v>1</v>
      </c>
      <c r="AG5228">
        <v>0</v>
      </c>
      <c r="AH5228">
        <v>104</v>
      </c>
      <c r="AI5228">
        <v>5.2</v>
      </c>
      <c r="AJ5228">
        <v>5.4</v>
      </c>
      <c r="AK5228">
        <v>0.33329999999999999</v>
      </c>
      <c r="AL52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28">
        <f>IF(AND(Source[[#This Row],[Credit_Noncredit]]="Noncredit",Source[[#This Row],[FTEF]]&gt;0),Source[[#This Row],[NC XLST FTES]]*525/(437.5*Source[[#This Row],[FTEF]]),0)</f>
        <v>0</v>
      </c>
      <c r="AN5228">
        <f>IF(Source[[#This Row],[Credit_Noncredit]]="Credit",Source[[#This Row],[Census Enrollment]],Source[[#This Row],[Noncredit Avg. Attendance]])</f>
        <v>27</v>
      </c>
    </row>
    <row r="5229" spans="1:40" x14ac:dyDescent="0.25">
      <c r="A5229" t="s">
        <v>1914</v>
      </c>
      <c r="B5229" t="s">
        <v>886</v>
      </c>
      <c r="C5229" t="s">
        <v>1184</v>
      </c>
      <c r="D5229" t="s">
        <v>1185</v>
      </c>
      <c r="E5229" s="4">
        <v>74897</v>
      </c>
      <c r="F5229" s="4" t="s">
        <v>233</v>
      </c>
      <c r="G5229" s="4" t="s">
        <v>1196</v>
      </c>
      <c r="H5229" t="str">
        <f>CONCATENATE(Source[[#This Row],[Subject]],TRIM(Source[[#This Row],[Course]]))</f>
        <v>ART130A</v>
      </c>
      <c r="I5229" t="str">
        <f>VLOOKUP(Source[[#This Row],[SubjCrse]],'Courses and Categories'!$E$2:$G$1816,3,FALSE)</f>
        <v>Credit Visual &amp; Performing Arts</v>
      </c>
      <c r="J5229">
        <v>8</v>
      </c>
      <c r="K5229" t="s">
        <v>1197</v>
      </c>
      <c r="L5229" t="s">
        <v>39</v>
      </c>
      <c r="M5229" t="s">
        <v>1046</v>
      </c>
      <c r="N5229" t="s">
        <v>59</v>
      </c>
      <c r="O5229">
        <v>1210</v>
      </c>
      <c r="P5229">
        <v>1500</v>
      </c>
      <c r="Q5229" t="s">
        <v>923</v>
      </c>
      <c r="R5229">
        <v>102</v>
      </c>
      <c r="S5229" t="s">
        <v>134</v>
      </c>
      <c r="T5229">
        <v>1</v>
      </c>
      <c r="U5229" s="1">
        <v>43694</v>
      </c>
      <c r="V5229" s="1">
        <v>43819</v>
      </c>
      <c r="W5229" t="s">
        <v>2580</v>
      </c>
      <c r="X5229" t="s">
        <v>1929</v>
      </c>
      <c r="Y5229">
        <v>29</v>
      </c>
      <c r="Z5229">
        <v>26</v>
      </c>
      <c r="AA5229">
        <v>25</v>
      </c>
      <c r="AB5229">
        <v>104</v>
      </c>
      <c r="AD5229">
        <f>IF(ISBLANK(Source[[#This Row],[CrosslistID]]),1,1/COUNTIFS(Source[CrosslistID],Source[[#This Row],[CrosslistID]],Source[TermDesc],Source[[#This Row],[TermDesc]]))</f>
        <v>1</v>
      </c>
      <c r="AG5229">
        <v>0</v>
      </c>
      <c r="AH5229">
        <v>104</v>
      </c>
      <c r="AI5229">
        <v>5.2</v>
      </c>
      <c r="AJ5229">
        <v>5.8</v>
      </c>
      <c r="AK5229">
        <v>0.33329999999999999</v>
      </c>
      <c r="AL52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29">
        <f>IF(AND(Source[[#This Row],[Credit_Noncredit]]="Noncredit",Source[[#This Row],[FTEF]]&gt;0),Source[[#This Row],[NC XLST FTES]]*525/(437.5*Source[[#This Row],[FTEF]]),0)</f>
        <v>0</v>
      </c>
      <c r="AN5229">
        <f>IF(Source[[#This Row],[Credit_Noncredit]]="Credit",Source[[#This Row],[Census Enrollment]],Source[[#This Row],[Noncredit Avg. Attendance]])</f>
        <v>29</v>
      </c>
    </row>
    <row r="5230" spans="1:40" x14ac:dyDescent="0.25">
      <c r="A5230" t="s">
        <v>1914</v>
      </c>
      <c r="B5230" t="s">
        <v>886</v>
      </c>
      <c r="C5230" t="s">
        <v>1184</v>
      </c>
      <c r="D5230" t="s">
        <v>1185</v>
      </c>
      <c r="E5230" s="4">
        <v>79149</v>
      </c>
      <c r="F5230" s="4" t="s">
        <v>233</v>
      </c>
      <c r="G5230" s="4" t="s">
        <v>1196</v>
      </c>
      <c r="H5230" t="str">
        <f>CONCATENATE(Source[[#This Row],[Subject]],TRIM(Source[[#This Row],[Course]]))</f>
        <v>ART130A</v>
      </c>
      <c r="I5230" t="str">
        <f>VLOOKUP(Source[[#This Row],[SubjCrse]],'Courses and Categories'!$E$2:$G$1816,3,FALSE)</f>
        <v>Credit Visual &amp; Performing Arts</v>
      </c>
      <c r="J5230">
        <v>501</v>
      </c>
      <c r="K5230" t="s">
        <v>1197</v>
      </c>
      <c r="L5230" t="s">
        <v>87</v>
      </c>
      <c r="M5230" t="s">
        <v>1046</v>
      </c>
      <c r="N5230" t="s">
        <v>59</v>
      </c>
      <c r="O5230">
        <v>1810</v>
      </c>
      <c r="P5230">
        <v>2100</v>
      </c>
      <c r="Q5230" t="s">
        <v>923</v>
      </c>
      <c r="R5230">
        <v>102</v>
      </c>
      <c r="S5230" t="s">
        <v>134</v>
      </c>
      <c r="T5230">
        <v>1</v>
      </c>
      <c r="U5230" s="1">
        <v>43694</v>
      </c>
      <c r="V5230" s="1">
        <v>43819</v>
      </c>
      <c r="W5230" t="s">
        <v>2587</v>
      </c>
      <c r="X5230" t="s">
        <v>1929</v>
      </c>
      <c r="Y5230">
        <v>19</v>
      </c>
      <c r="Z5230">
        <v>14</v>
      </c>
      <c r="AA5230">
        <v>25</v>
      </c>
      <c r="AB5230">
        <v>56</v>
      </c>
      <c r="AD5230">
        <f>IF(ISBLANK(Source[[#This Row],[CrosslistID]]),1,1/COUNTIFS(Source[CrosslistID],Source[[#This Row],[CrosslistID]],Source[TermDesc],Source[[#This Row],[TermDesc]]))</f>
        <v>1</v>
      </c>
      <c r="AG5230">
        <v>0</v>
      </c>
      <c r="AH5230">
        <v>56</v>
      </c>
      <c r="AI5230">
        <v>3.6</v>
      </c>
      <c r="AJ5230">
        <v>3.8</v>
      </c>
      <c r="AK5230">
        <v>0.33329999999999999</v>
      </c>
      <c r="AL52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30">
        <f>IF(AND(Source[[#This Row],[Credit_Noncredit]]="Noncredit",Source[[#This Row],[FTEF]]&gt;0),Source[[#This Row],[NC XLST FTES]]*525/(437.5*Source[[#This Row],[FTEF]]),0)</f>
        <v>0</v>
      </c>
      <c r="AN5230">
        <f>IF(Source[[#This Row],[Credit_Noncredit]]="Credit",Source[[#This Row],[Census Enrollment]],Source[[#This Row],[Noncredit Avg. Attendance]])</f>
        <v>19</v>
      </c>
    </row>
    <row r="5231" spans="1:40" x14ac:dyDescent="0.25">
      <c r="A5231" t="s">
        <v>1914</v>
      </c>
      <c r="B5231" t="s">
        <v>886</v>
      </c>
      <c r="C5231" t="s">
        <v>1184</v>
      </c>
      <c r="D5231" t="s">
        <v>1185</v>
      </c>
      <c r="E5231" s="4">
        <v>77053</v>
      </c>
      <c r="F5231" s="4" t="s">
        <v>233</v>
      </c>
      <c r="G5231" s="4" t="s">
        <v>1196</v>
      </c>
      <c r="H5231" t="str">
        <f>CONCATENATE(Source[[#This Row],[Subject]],TRIM(Source[[#This Row],[Course]]))</f>
        <v>ART130A</v>
      </c>
      <c r="I5231" t="str">
        <f>VLOOKUP(Source[[#This Row],[SubjCrse]],'Courses and Categories'!$E$2:$G$1816,3,FALSE)</f>
        <v>Credit Visual &amp; Performing Arts</v>
      </c>
      <c r="J5231">
        <v>551</v>
      </c>
      <c r="K5231" t="s">
        <v>1197</v>
      </c>
      <c r="L5231" t="s">
        <v>39</v>
      </c>
      <c r="M5231" t="s">
        <v>1046</v>
      </c>
      <c r="N5231" t="s">
        <v>59</v>
      </c>
      <c r="O5231">
        <v>910</v>
      </c>
      <c r="P5231">
        <v>1200</v>
      </c>
      <c r="Q5231" t="s">
        <v>52</v>
      </c>
      <c r="R5231">
        <v>106</v>
      </c>
      <c r="S5231" t="s">
        <v>53</v>
      </c>
      <c r="T5231">
        <v>1</v>
      </c>
      <c r="U5231" s="1">
        <v>43694</v>
      </c>
      <c r="V5231" s="1">
        <v>43819</v>
      </c>
      <c r="W5231" t="s">
        <v>2588</v>
      </c>
      <c r="X5231" t="s">
        <v>1929</v>
      </c>
      <c r="Y5231">
        <v>24</v>
      </c>
      <c r="Z5231">
        <v>19</v>
      </c>
      <c r="AA5231">
        <v>25</v>
      </c>
      <c r="AB5231">
        <v>76</v>
      </c>
      <c r="AD5231">
        <f>IF(ISBLANK(Source[[#This Row],[CrosslistID]]),1,1/COUNTIFS(Source[CrosslistID],Source[[#This Row],[CrosslistID]],Source[TermDesc],Source[[#This Row],[TermDesc]]))</f>
        <v>1</v>
      </c>
      <c r="AG5231">
        <v>0</v>
      </c>
      <c r="AH5231">
        <v>76</v>
      </c>
      <c r="AI5231">
        <v>4.4000000000000004</v>
      </c>
      <c r="AJ5231">
        <v>4.8</v>
      </c>
      <c r="AK5231">
        <v>0.33329999999999999</v>
      </c>
      <c r="AL52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31">
        <f>IF(AND(Source[[#This Row],[Credit_Noncredit]]="Noncredit",Source[[#This Row],[FTEF]]&gt;0),Source[[#This Row],[NC XLST FTES]]*525/(437.5*Source[[#This Row],[FTEF]]),0)</f>
        <v>0</v>
      </c>
      <c r="AN5231">
        <f>IF(Source[[#This Row],[Credit_Noncredit]]="Credit",Source[[#This Row],[Census Enrollment]],Source[[#This Row],[Noncredit Avg. Attendance]])</f>
        <v>24</v>
      </c>
    </row>
    <row r="5232" spans="1:40" x14ac:dyDescent="0.25">
      <c r="A5232" t="s">
        <v>1914</v>
      </c>
      <c r="B5232" t="s">
        <v>886</v>
      </c>
      <c r="C5232" t="s">
        <v>1184</v>
      </c>
      <c r="D5232" t="s">
        <v>1185</v>
      </c>
      <c r="E5232" s="4">
        <v>72246</v>
      </c>
      <c r="F5232" s="4" t="s">
        <v>233</v>
      </c>
      <c r="G5232" s="4" t="s">
        <v>1196</v>
      </c>
      <c r="H5232" t="str">
        <f>CONCATENATE(Source[[#This Row],[Subject]],TRIM(Source[[#This Row],[Course]]))</f>
        <v>ART130A</v>
      </c>
      <c r="I5232" t="str">
        <f>VLOOKUP(Source[[#This Row],[SubjCrse]],'Courses and Categories'!$E$2:$G$1816,3,FALSE)</f>
        <v>Credit Visual &amp; Performing Arts</v>
      </c>
      <c r="J5232">
        <v>862</v>
      </c>
      <c r="K5232" t="s">
        <v>1197</v>
      </c>
      <c r="L5232" t="s">
        <v>87</v>
      </c>
      <c r="M5232" t="s">
        <v>897</v>
      </c>
      <c r="N5232" t="s">
        <v>2365</v>
      </c>
      <c r="O5232" t="s">
        <v>2196</v>
      </c>
      <c r="P5232" t="s">
        <v>2197</v>
      </c>
      <c r="Q5232" t="s">
        <v>2589</v>
      </c>
      <c r="R5232">
        <v>207</v>
      </c>
      <c r="S5232" t="s">
        <v>745</v>
      </c>
      <c r="T5232">
        <v>1</v>
      </c>
      <c r="U5232" s="1">
        <v>43694</v>
      </c>
      <c r="V5232" s="1">
        <v>43819</v>
      </c>
      <c r="W5232" t="s">
        <v>2590</v>
      </c>
      <c r="X5232" t="s">
        <v>1096</v>
      </c>
      <c r="Y5232">
        <v>25</v>
      </c>
      <c r="Z5232">
        <v>22</v>
      </c>
      <c r="AA5232">
        <v>25</v>
      </c>
      <c r="AB5232">
        <v>88</v>
      </c>
      <c r="AD5232">
        <f>IF(ISBLANK(Source[[#This Row],[CrosslistID]]),1,1/COUNTIFS(Source[CrosslistID],Source[[#This Row],[CrosslistID]],Source[TermDesc],Source[[#This Row],[TermDesc]]))</f>
        <v>1</v>
      </c>
      <c r="AG5232">
        <v>0</v>
      </c>
      <c r="AH5232">
        <v>88</v>
      </c>
      <c r="AI5232">
        <v>2.2999999999999998</v>
      </c>
      <c r="AJ5232">
        <v>2.5</v>
      </c>
      <c r="AK5232">
        <v>0.33329999999999999</v>
      </c>
      <c r="AL52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32">
        <f>IF(AND(Source[[#This Row],[Credit_Noncredit]]="Noncredit",Source[[#This Row],[FTEF]]&gt;0),Source[[#This Row],[NC XLST FTES]]*525/(437.5*Source[[#This Row],[FTEF]]),0)</f>
        <v>0</v>
      </c>
      <c r="AN5232">
        <f>IF(Source[[#This Row],[Credit_Noncredit]]="Credit",Source[[#This Row],[Census Enrollment]],Source[[#This Row],[Noncredit Avg. Attendance]])</f>
        <v>25</v>
      </c>
    </row>
    <row r="5233" spans="1:40" x14ac:dyDescent="0.25">
      <c r="A5233" t="s">
        <v>1914</v>
      </c>
      <c r="B5233" t="s">
        <v>886</v>
      </c>
      <c r="C5233" t="s">
        <v>1184</v>
      </c>
      <c r="D5233" t="s">
        <v>1185</v>
      </c>
      <c r="E5233" s="4">
        <v>70109</v>
      </c>
      <c r="F5233" s="4" t="s">
        <v>233</v>
      </c>
      <c r="G5233" s="4" t="s">
        <v>2591</v>
      </c>
      <c r="H5233" t="str">
        <f>CONCATENATE(Source[[#This Row],[Subject]],TRIM(Source[[#This Row],[Course]]))</f>
        <v>ART130B</v>
      </c>
      <c r="I5233" t="str">
        <f>VLOOKUP(Source[[#This Row],[SubjCrse]],'Courses and Categories'!$E$2:$G$1816,3,FALSE)</f>
        <v>Credit Visual &amp; Performing Arts</v>
      </c>
      <c r="J5233">
        <v>316</v>
      </c>
      <c r="K5233" t="s">
        <v>2592</v>
      </c>
      <c r="L5233" t="s">
        <v>39</v>
      </c>
      <c r="M5233" t="s">
        <v>1046</v>
      </c>
      <c r="N5233" t="s">
        <v>59</v>
      </c>
      <c r="O5233">
        <v>910</v>
      </c>
      <c r="P5233">
        <v>1200</v>
      </c>
      <c r="Q5233" t="s">
        <v>743</v>
      </c>
      <c r="R5233">
        <v>207</v>
      </c>
      <c r="S5233" t="s">
        <v>745</v>
      </c>
      <c r="T5233">
        <v>1</v>
      </c>
      <c r="U5233" s="1">
        <v>43694</v>
      </c>
      <c r="V5233" s="1">
        <v>43819</v>
      </c>
      <c r="W5233" t="s">
        <v>2593</v>
      </c>
      <c r="X5233" t="s">
        <v>1929</v>
      </c>
      <c r="Y5233">
        <v>17</v>
      </c>
      <c r="Z5233">
        <v>16</v>
      </c>
      <c r="AA5233">
        <v>25</v>
      </c>
      <c r="AB5233">
        <v>64</v>
      </c>
      <c r="AC5233" t="s">
        <v>2594</v>
      </c>
      <c r="AD5233">
        <f>IF(ISBLANK(Source[[#This Row],[CrosslistID]]),1,1/COUNTIFS(Source[CrosslistID],Source[[#This Row],[CrosslistID]],Source[TermDesc],Source[[#This Row],[TermDesc]]))</f>
        <v>0.5</v>
      </c>
      <c r="AE5233">
        <v>21</v>
      </c>
      <c r="AF5233">
        <v>25</v>
      </c>
      <c r="AG5233">
        <v>84</v>
      </c>
      <c r="AH5233">
        <v>84</v>
      </c>
      <c r="AI5233">
        <v>3.4</v>
      </c>
      <c r="AJ5233">
        <v>3.4</v>
      </c>
      <c r="AK5233">
        <v>0.33329999999999999</v>
      </c>
      <c r="AL52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33">
        <f>IF(AND(Source[[#This Row],[Credit_Noncredit]]="Noncredit",Source[[#This Row],[FTEF]]&gt;0),Source[[#This Row],[NC XLST FTES]]*525/(437.5*Source[[#This Row],[FTEF]]),0)</f>
        <v>0</v>
      </c>
      <c r="AN5233">
        <f>IF(Source[[#This Row],[Credit_Noncredit]]="Credit",Source[[#This Row],[Census Enrollment]],Source[[#This Row],[Noncredit Avg. Attendance]])</f>
        <v>17</v>
      </c>
    </row>
    <row r="5234" spans="1:40" x14ac:dyDescent="0.25">
      <c r="A5234" t="s">
        <v>1914</v>
      </c>
      <c r="B5234" t="s">
        <v>886</v>
      </c>
      <c r="C5234" t="s">
        <v>1184</v>
      </c>
      <c r="D5234" t="s">
        <v>1185</v>
      </c>
      <c r="E5234" s="4">
        <v>76541</v>
      </c>
      <c r="F5234" s="4" t="s">
        <v>233</v>
      </c>
      <c r="G5234" s="4" t="s">
        <v>2595</v>
      </c>
      <c r="H5234" t="str">
        <f>CONCATENATE(Source[[#This Row],[Subject]],TRIM(Source[[#This Row],[Course]]))</f>
        <v>ART130C</v>
      </c>
      <c r="I5234" t="str">
        <f>VLOOKUP(Source[[#This Row],[SubjCrse]],'Courses and Categories'!$E$2:$G$1816,3,FALSE)</f>
        <v>Credit Visual &amp; Performing Arts</v>
      </c>
      <c r="J5234">
        <v>316</v>
      </c>
      <c r="K5234" t="s">
        <v>2596</v>
      </c>
      <c r="L5234" t="s">
        <v>39</v>
      </c>
      <c r="M5234" t="s">
        <v>1046</v>
      </c>
      <c r="N5234" t="s">
        <v>59</v>
      </c>
      <c r="O5234">
        <v>910</v>
      </c>
      <c r="P5234">
        <v>1200</v>
      </c>
      <c r="Q5234" t="s">
        <v>743</v>
      </c>
      <c r="R5234">
        <v>207</v>
      </c>
      <c r="S5234" t="s">
        <v>745</v>
      </c>
      <c r="T5234">
        <v>1</v>
      </c>
      <c r="U5234" s="1">
        <v>43694</v>
      </c>
      <c r="V5234" s="1">
        <v>43819</v>
      </c>
      <c r="W5234" t="s">
        <v>2593</v>
      </c>
      <c r="X5234" t="s">
        <v>1929</v>
      </c>
      <c r="Y5234">
        <v>5</v>
      </c>
      <c r="Z5234">
        <v>5</v>
      </c>
      <c r="AA5234">
        <v>25</v>
      </c>
      <c r="AB5234">
        <v>20</v>
      </c>
      <c r="AC5234" t="s">
        <v>2594</v>
      </c>
      <c r="AD5234">
        <f>IF(ISBLANK(Source[[#This Row],[CrosslistID]]),1,1/COUNTIFS(Source[CrosslistID],Source[[#This Row],[CrosslistID]],Source[TermDesc],Source[[#This Row],[TermDesc]]))</f>
        <v>0.5</v>
      </c>
      <c r="AE5234">
        <v>21</v>
      </c>
      <c r="AF5234">
        <v>25</v>
      </c>
      <c r="AG5234">
        <v>84</v>
      </c>
      <c r="AH5234">
        <v>84</v>
      </c>
      <c r="AI5234">
        <v>1</v>
      </c>
      <c r="AJ5234">
        <v>1</v>
      </c>
      <c r="AK5234">
        <v>0</v>
      </c>
      <c r="AL52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34">
        <f>IF(AND(Source[[#This Row],[Credit_Noncredit]]="Noncredit",Source[[#This Row],[FTEF]]&gt;0),Source[[#This Row],[NC XLST FTES]]*525/(437.5*Source[[#This Row],[FTEF]]),0)</f>
        <v>0</v>
      </c>
      <c r="AN5234">
        <f>IF(Source[[#This Row],[Credit_Noncredit]]="Credit",Source[[#This Row],[Census Enrollment]],Source[[#This Row],[Noncredit Avg. Attendance]])</f>
        <v>5</v>
      </c>
    </row>
    <row r="5235" spans="1:40" x14ac:dyDescent="0.25">
      <c r="A5235" t="s">
        <v>1914</v>
      </c>
      <c r="B5235" t="s">
        <v>886</v>
      </c>
      <c r="C5235" t="s">
        <v>1184</v>
      </c>
      <c r="D5235" t="s">
        <v>1185</v>
      </c>
      <c r="E5235" s="4">
        <v>70111</v>
      </c>
      <c r="F5235" s="4" t="s">
        <v>233</v>
      </c>
      <c r="G5235" s="4" t="s">
        <v>2597</v>
      </c>
      <c r="H5235" t="str">
        <f>CONCATENATE(Source[[#This Row],[Subject]],TRIM(Source[[#This Row],[Course]]))</f>
        <v>ART132A</v>
      </c>
      <c r="I5235" t="str">
        <f>VLOOKUP(Source[[#This Row],[SubjCrse]],'Courses and Categories'!$E$2:$G$1816,3,FALSE)</f>
        <v>Credit Visual &amp; Performing Arts</v>
      </c>
      <c r="J5235">
        <v>2</v>
      </c>
      <c r="K5235" t="s">
        <v>2598</v>
      </c>
      <c r="L5235" t="s">
        <v>39</v>
      </c>
      <c r="M5235" t="s">
        <v>1046</v>
      </c>
      <c r="N5235" t="s">
        <v>59</v>
      </c>
      <c r="O5235">
        <v>1510</v>
      </c>
      <c r="P5235">
        <v>1800</v>
      </c>
      <c r="Q5235" t="s">
        <v>233</v>
      </c>
      <c r="R5235">
        <v>101</v>
      </c>
      <c r="S5235" t="s">
        <v>134</v>
      </c>
      <c r="T5235">
        <v>1</v>
      </c>
      <c r="U5235" s="1">
        <v>43694</v>
      </c>
      <c r="V5235" s="1">
        <v>43819</v>
      </c>
      <c r="W5235" t="s">
        <v>2599</v>
      </c>
      <c r="X5235" t="s">
        <v>1929</v>
      </c>
      <c r="Y5235">
        <v>20</v>
      </c>
      <c r="Z5235">
        <v>20</v>
      </c>
      <c r="AA5235">
        <v>25</v>
      </c>
      <c r="AB5235">
        <v>80</v>
      </c>
      <c r="AC5235" t="s">
        <v>1222</v>
      </c>
      <c r="AD5235">
        <f>IF(ISBLANK(Source[[#This Row],[CrosslistID]]),1,1/COUNTIFS(Source[CrosslistID],Source[[#This Row],[CrosslistID]],Source[TermDesc],Source[[#This Row],[TermDesc]]))</f>
        <v>0.25</v>
      </c>
      <c r="AE5235">
        <v>26</v>
      </c>
      <c r="AF5235">
        <v>25</v>
      </c>
      <c r="AG5235">
        <v>104</v>
      </c>
      <c r="AH5235">
        <v>104</v>
      </c>
      <c r="AI5235">
        <v>4</v>
      </c>
      <c r="AJ5235">
        <v>4</v>
      </c>
      <c r="AK5235">
        <v>0.33329999999999999</v>
      </c>
      <c r="AL52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35">
        <f>IF(AND(Source[[#This Row],[Credit_Noncredit]]="Noncredit",Source[[#This Row],[FTEF]]&gt;0),Source[[#This Row],[NC XLST FTES]]*525/(437.5*Source[[#This Row],[FTEF]]),0)</f>
        <v>0</v>
      </c>
      <c r="AN5235">
        <f>IF(Source[[#This Row],[Credit_Noncredit]]="Credit",Source[[#This Row],[Census Enrollment]],Source[[#This Row],[Noncredit Avg. Attendance]])</f>
        <v>20</v>
      </c>
    </row>
    <row r="5236" spans="1:40" x14ac:dyDescent="0.25">
      <c r="A5236" t="s">
        <v>1914</v>
      </c>
      <c r="B5236" t="s">
        <v>886</v>
      </c>
      <c r="C5236" t="s">
        <v>1184</v>
      </c>
      <c r="D5236" t="s">
        <v>1185</v>
      </c>
      <c r="E5236" s="4">
        <v>71077</v>
      </c>
      <c r="F5236" s="4" t="s">
        <v>233</v>
      </c>
      <c r="G5236" s="4" t="s">
        <v>2597</v>
      </c>
      <c r="H5236" t="str">
        <f>CONCATENATE(Source[[#This Row],[Subject]],TRIM(Source[[#This Row],[Course]]))</f>
        <v>ART132A</v>
      </c>
      <c r="I5236" t="str">
        <f>VLOOKUP(Source[[#This Row],[SubjCrse]],'Courses and Categories'!$E$2:$G$1816,3,FALSE)</f>
        <v>Credit Visual &amp; Performing Arts</v>
      </c>
      <c r="J5236">
        <v>318</v>
      </c>
      <c r="K5236" t="s">
        <v>2598</v>
      </c>
      <c r="L5236" t="s">
        <v>39</v>
      </c>
      <c r="M5236" t="s">
        <v>1046</v>
      </c>
      <c r="N5236" t="s">
        <v>59</v>
      </c>
      <c r="O5236">
        <v>1310</v>
      </c>
      <c r="P5236">
        <v>1600</v>
      </c>
      <c r="Q5236" t="s">
        <v>743</v>
      </c>
      <c r="R5236">
        <v>207</v>
      </c>
      <c r="S5236" t="s">
        <v>745</v>
      </c>
      <c r="T5236">
        <v>1</v>
      </c>
      <c r="U5236" s="1">
        <v>43694</v>
      </c>
      <c r="V5236" s="1">
        <v>43819</v>
      </c>
      <c r="W5236" t="s">
        <v>2593</v>
      </c>
      <c r="X5236" t="s">
        <v>1929</v>
      </c>
      <c r="Y5236">
        <v>13</v>
      </c>
      <c r="Z5236">
        <v>12</v>
      </c>
      <c r="AA5236">
        <v>25</v>
      </c>
      <c r="AB5236">
        <v>48</v>
      </c>
      <c r="AC5236" t="s">
        <v>2600</v>
      </c>
      <c r="AD5236">
        <f>IF(ISBLANK(Source[[#This Row],[CrosslistID]]),1,1/COUNTIFS(Source[CrosslistID],Source[[#This Row],[CrosslistID]],Source[TermDesc],Source[[#This Row],[TermDesc]]))</f>
        <v>0.25</v>
      </c>
      <c r="AE5236">
        <v>26</v>
      </c>
      <c r="AF5236">
        <v>25</v>
      </c>
      <c r="AG5236">
        <v>104</v>
      </c>
      <c r="AH5236">
        <v>104</v>
      </c>
      <c r="AI5236">
        <v>2.6</v>
      </c>
      <c r="AJ5236">
        <v>2.6</v>
      </c>
      <c r="AK5236">
        <v>0.33329999999999999</v>
      </c>
      <c r="AL52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36">
        <f>IF(AND(Source[[#This Row],[Credit_Noncredit]]="Noncredit",Source[[#This Row],[FTEF]]&gt;0),Source[[#This Row],[NC XLST FTES]]*525/(437.5*Source[[#This Row],[FTEF]]),0)</f>
        <v>0</v>
      </c>
      <c r="AN5236">
        <f>IF(Source[[#This Row],[Credit_Noncredit]]="Credit",Source[[#This Row],[Census Enrollment]],Source[[#This Row],[Noncredit Avg. Attendance]])</f>
        <v>13</v>
      </c>
    </row>
    <row r="5237" spans="1:40" x14ac:dyDescent="0.25">
      <c r="A5237" t="s">
        <v>1914</v>
      </c>
      <c r="B5237" t="s">
        <v>886</v>
      </c>
      <c r="C5237" t="s">
        <v>1184</v>
      </c>
      <c r="D5237" t="s">
        <v>1185</v>
      </c>
      <c r="E5237" s="4">
        <v>78768</v>
      </c>
      <c r="F5237" s="4" t="s">
        <v>233</v>
      </c>
      <c r="G5237" s="4" t="s">
        <v>2597</v>
      </c>
      <c r="H5237" t="str">
        <f>CONCATENATE(Source[[#This Row],[Subject]],TRIM(Source[[#This Row],[Course]]))</f>
        <v>ART132A</v>
      </c>
      <c r="I5237" t="str">
        <f>VLOOKUP(Source[[#This Row],[SubjCrse]],'Courses and Categories'!$E$2:$G$1816,3,FALSE)</f>
        <v>Credit Visual &amp; Performing Arts</v>
      </c>
      <c r="J5237">
        <v>501</v>
      </c>
      <c r="K5237" t="s">
        <v>2598</v>
      </c>
      <c r="L5237" t="s">
        <v>87</v>
      </c>
      <c r="M5237" t="s">
        <v>1046</v>
      </c>
      <c r="N5237" t="s">
        <v>59</v>
      </c>
      <c r="O5237">
        <v>1810</v>
      </c>
      <c r="P5237">
        <v>2100</v>
      </c>
      <c r="Q5237" t="s">
        <v>233</v>
      </c>
      <c r="R5237">
        <v>101</v>
      </c>
      <c r="S5237" t="s">
        <v>134</v>
      </c>
      <c r="T5237">
        <v>1</v>
      </c>
      <c r="U5237" s="1">
        <v>43694</v>
      </c>
      <c r="V5237" s="1">
        <v>43819</v>
      </c>
      <c r="W5237" t="s">
        <v>2601</v>
      </c>
      <c r="X5237" t="s">
        <v>1929</v>
      </c>
      <c r="Y5237">
        <v>16</v>
      </c>
      <c r="Z5237">
        <v>16</v>
      </c>
      <c r="AA5237">
        <v>25</v>
      </c>
      <c r="AB5237">
        <v>64</v>
      </c>
      <c r="AC5237" t="s">
        <v>2602</v>
      </c>
      <c r="AD5237">
        <f>IF(ISBLANK(Source[[#This Row],[CrosslistID]]),1,1/COUNTIFS(Source[CrosslistID],Source[[#This Row],[CrosslistID]],Source[TermDesc],Source[[#This Row],[TermDesc]]))</f>
        <v>0.25</v>
      </c>
      <c r="AE5237">
        <v>28</v>
      </c>
      <c r="AF5237">
        <v>25</v>
      </c>
      <c r="AG5237">
        <v>112</v>
      </c>
      <c r="AH5237">
        <v>112</v>
      </c>
      <c r="AI5237">
        <v>2.8</v>
      </c>
      <c r="AJ5237">
        <v>3.2</v>
      </c>
      <c r="AK5237">
        <v>0.33329999999999999</v>
      </c>
      <c r="AL52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37">
        <f>IF(AND(Source[[#This Row],[Credit_Noncredit]]="Noncredit",Source[[#This Row],[FTEF]]&gt;0),Source[[#This Row],[NC XLST FTES]]*525/(437.5*Source[[#This Row],[FTEF]]),0)</f>
        <v>0</v>
      </c>
      <c r="AN5237">
        <f>IF(Source[[#This Row],[Credit_Noncredit]]="Credit",Source[[#This Row],[Census Enrollment]],Source[[#This Row],[Noncredit Avg. Attendance]])</f>
        <v>16</v>
      </c>
    </row>
    <row r="5238" spans="1:40" x14ac:dyDescent="0.25">
      <c r="A5238" t="s">
        <v>1914</v>
      </c>
      <c r="B5238" t="s">
        <v>886</v>
      </c>
      <c r="C5238" t="s">
        <v>1184</v>
      </c>
      <c r="D5238" t="s">
        <v>1185</v>
      </c>
      <c r="E5238" s="4">
        <v>70115</v>
      </c>
      <c r="F5238" s="4" t="s">
        <v>233</v>
      </c>
      <c r="G5238" s="4" t="s">
        <v>2603</v>
      </c>
      <c r="H5238" t="str">
        <f>CONCATENATE(Source[[#This Row],[Subject]],TRIM(Source[[#This Row],[Course]]))</f>
        <v>ART132B</v>
      </c>
      <c r="I5238" t="str">
        <f>VLOOKUP(Source[[#This Row],[SubjCrse]],'Courses and Categories'!$E$2:$G$1816,3,FALSE)</f>
        <v>Credit Visual &amp; Performing Arts</v>
      </c>
      <c r="J5238">
        <v>2</v>
      </c>
      <c r="K5238" t="s">
        <v>2604</v>
      </c>
      <c r="L5238" t="s">
        <v>39</v>
      </c>
      <c r="M5238" t="s">
        <v>1046</v>
      </c>
      <c r="N5238" t="s">
        <v>59</v>
      </c>
      <c r="O5238">
        <v>1510</v>
      </c>
      <c r="P5238">
        <v>1800</v>
      </c>
      <c r="Q5238" t="s">
        <v>233</v>
      </c>
      <c r="R5238">
        <v>101</v>
      </c>
      <c r="S5238" t="s">
        <v>134</v>
      </c>
      <c r="T5238">
        <v>1</v>
      </c>
      <c r="U5238" s="1">
        <v>43694</v>
      </c>
      <c r="V5238" s="1">
        <v>43819</v>
      </c>
      <c r="W5238" t="s">
        <v>2599</v>
      </c>
      <c r="X5238" t="s">
        <v>1929</v>
      </c>
      <c r="Y5238">
        <v>1</v>
      </c>
      <c r="Z5238">
        <v>1</v>
      </c>
      <c r="AA5238">
        <v>25</v>
      </c>
      <c r="AB5238">
        <v>4</v>
      </c>
      <c r="AC5238" t="s">
        <v>1222</v>
      </c>
      <c r="AD5238">
        <f>IF(ISBLANK(Source[[#This Row],[CrosslistID]]),1,1/COUNTIFS(Source[CrosslistID],Source[[#This Row],[CrosslistID]],Source[TermDesc],Source[[#This Row],[TermDesc]]))</f>
        <v>0.25</v>
      </c>
      <c r="AE5238">
        <v>26</v>
      </c>
      <c r="AF5238">
        <v>25</v>
      </c>
      <c r="AG5238">
        <v>104</v>
      </c>
      <c r="AH5238">
        <v>104</v>
      </c>
      <c r="AI5238">
        <v>0.2</v>
      </c>
      <c r="AJ5238">
        <v>0.2</v>
      </c>
      <c r="AK5238">
        <v>0</v>
      </c>
      <c r="AL52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38">
        <f>IF(AND(Source[[#This Row],[Credit_Noncredit]]="Noncredit",Source[[#This Row],[FTEF]]&gt;0),Source[[#This Row],[NC XLST FTES]]*525/(437.5*Source[[#This Row],[FTEF]]),0)</f>
        <v>0</v>
      </c>
      <c r="AN5238">
        <f>IF(Source[[#This Row],[Credit_Noncredit]]="Credit",Source[[#This Row],[Census Enrollment]],Source[[#This Row],[Noncredit Avg. Attendance]])</f>
        <v>1</v>
      </c>
    </row>
    <row r="5239" spans="1:40" x14ac:dyDescent="0.25">
      <c r="A5239" t="s">
        <v>1914</v>
      </c>
      <c r="B5239" t="s">
        <v>886</v>
      </c>
      <c r="C5239" t="s">
        <v>1184</v>
      </c>
      <c r="D5239" t="s">
        <v>1185</v>
      </c>
      <c r="E5239" s="4">
        <v>71080</v>
      </c>
      <c r="F5239" s="4" t="s">
        <v>233</v>
      </c>
      <c r="G5239" s="4" t="s">
        <v>2603</v>
      </c>
      <c r="H5239" t="str">
        <f>CONCATENATE(Source[[#This Row],[Subject]],TRIM(Source[[#This Row],[Course]]))</f>
        <v>ART132B</v>
      </c>
      <c r="I5239" t="str">
        <f>VLOOKUP(Source[[#This Row],[SubjCrse]],'Courses and Categories'!$E$2:$G$1816,3,FALSE)</f>
        <v>Credit Visual &amp; Performing Arts</v>
      </c>
      <c r="J5239">
        <v>318</v>
      </c>
      <c r="K5239" t="s">
        <v>2604</v>
      </c>
      <c r="L5239" t="s">
        <v>39</v>
      </c>
      <c r="M5239" t="s">
        <v>1046</v>
      </c>
      <c r="N5239" t="s">
        <v>59</v>
      </c>
      <c r="O5239">
        <v>1310</v>
      </c>
      <c r="P5239">
        <v>1600</v>
      </c>
      <c r="Q5239" t="s">
        <v>743</v>
      </c>
      <c r="R5239">
        <v>207</v>
      </c>
      <c r="S5239" t="s">
        <v>745</v>
      </c>
      <c r="T5239">
        <v>1</v>
      </c>
      <c r="U5239" s="1">
        <v>43694</v>
      </c>
      <c r="V5239" s="1">
        <v>43819</v>
      </c>
      <c r="W5239" t="s">
        <v>2593</v>
      </c>
      <c r="X5239" t="s">
        <v>1929</v>
      </c>
      <c r="Y5239">
        <v>5</v>
      </c>
      <c r="Z5239">
        <v>5</v>
      </c>
      <c r="AA5239">
        <v>25</v>
      </c>
      <c r="AB5239">
        <v>20</v>
      </c>
      <c r="AC5239" t="s">
        <v>2600</v>
      </c>
      <c r="AD5239">
        <f>IF(ISBLANK(Source[[#This Row],[CrosslistID]]),1,1/COUNTIFS(Source[CrosslistID],Source[[#This Row],[CrosslistID]],Source[TermDesc],Source[[#This Row],[TermDesc]]))</f>
        <v>0.25</v>
      </c>
      <c r="AE5239">
        <v>26</v>
      </c>
      <c r="AF5239">
        <v>25</v>
      </c>
      <c r="AG5239">
        <v>104</v>
      </c>
      <c r="AH5239">
        <v>104</v>
      </c>
      <c r="AI5239">
        <v>1</v>
      </c>
      <c r="AJ5239">
        <v>1</v>
      </c>
      <c r="AK5239">
        <v>0</v>
      </c>
      <c r="AL52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39">
        <f>IF(AND(Source[[#This Row],[Credit_Noncredit]]="Noncredit",Source[[#This Row],[FTEF]]&gt;0),Source[[#This Row],[NC XLST FTES]]*525/(437.5*Source[[#This Row],[FTEF]]),0)</f>
        <v>0</v>
      </c>
      <c r="AN5239">
        <f>IF(Source[[#This Row],[Credit_Noncredit]]="Credit",Source[[#This Row],[Census Enrollment]],Source[[#This Row],[Noncredit Avg. Attendance]])</f>
        <v>5</v>
      </c>
    </row>
    <row r="5240" spans="1:40" x14ac:dyDescent="0.25">
      <c r="A5240" t="s">
        <v>1914</v>
      </c>
      <c r="B5240" t="s">
        <v>886</v>
      </c>
      <c r="C5240" t="s">
        <v>1184</v>
      </c>
      <c r="D5240" t="s">
        <v>1185</v>
      </c>
      <c r="E5240" s="4">
        <v>78769</v>
      </c>
      <c r="F5240" s="4" t="s">
        <v>233</v>
      </c>
      <c r="G5240" s="4" t="s">
        <v>2603</v>
      </c>
      <c r="H5240" t="str">
        <f>CONCATENATE(Source[[#This Row],[Subject]],TRIM(Source[[#This Row],[Course]]))</f>
        <v>ART132B</v>
      </c>
      <c r="I5240" t="str">
        <f>VLOOKUP(Source[[#This Row],[SubjCrse]],'Courses and Categories'!$E$2:$G$1816,3,FALSE)</f>
        <v>Credit Visual &amp; Performing Arts</v>
      </c>
      <c r="J5240">
        <v>501</v>
      </c>
      <c r="K5240" t="s">
        <v>2604</v>
      </c>
      <c r="L5240" t="s">
        <v>87</v>
      </c>
      <c r="M5240" t="s">
        <v>1046</v>
      </c>
      <c r="N5240" t="s">
        <v>59</v>
      </c>
      <c r="O5240">
        <v>1810</v>
      </c>
      <c r="P5240">
        <v>2100</v>
      </c>
      <c r="Q5240" t="s">
        <v>233</v>
      </c>
      <c r="R5240">
        <v>101</v>
      </c>
      <c r="S5240" t="s">
        <v>134</v>
      </c>
      <c r="T5240">
        <v>1</v>
      </c>
      <c r="U5240" s="1">
        <v>43694</v>
      </c>
      <c r="V5240" s="1">
        <v>43819</v>
      </c>
      <c r="W5240" t="s">
        <v>2601</v>
      </c>
      <c r="X5240" t="s">
        <v>1929</v>
      </c>
      <c r="Y5240">
        <v>8</v>
      </c>
      <c r="Z5240">
        <v>8</v>
      </c>
      <c r="AA5240">
        <v>25</v>
      </c>
      <c r="AB5240">
        <v>32</v>
      </c>
      <c r="AC5240" t="s">
        <v>2602</v>
      </c>
      <c r="AD5240">
        <f>IF(ISBLANK(Source[[#This Row],[CrosslistID]]),1,1/COUNTIFS(Source[CrosslistID],Source[[#This Row],[CrosslistID]],Source[TermDesc],Source[[#This Row],[TermDesc]]))</f>
        <v>0.25</v>
      </c>
      <c r="AE5240">
        <v>28</v>
      </c>
      <c r="AF5240">
        <v>25</v>
      </c>
      <c r="AG5240">
        <v>112</v>
      </c>
      <c r="AH5240">
        <v>112</v>
      </c>
      <c r="AI5240">
        <v>1.6</v>
      </c>
      <c r="AJ5240">
        <v>1.6</v>
      </c>
      <c r="AK5240">
        <v>0</v>
      </c>
      <c r="AL52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40">
        <f>IF(AND(Source[[#This Row],[Credit_Noncredit]]="Noncredit",Source[[#This Row],[FTEF]]&gt;0),Source[[#This Row],[NC XLST FTES]]*525/(437.5*Source[[#This Row],[FTEF]]),0)</f>
        <v>0</v>
      </c>
      <c r="AN5240">
        <f>IF(Source[[#This Row],[Credit_Noncredit]]="Credit",Source[[#This Row],[Census Enrollment]],Source[[#This Row],[Noncredit Avg. Attendance]])</f>
        <v>8</v>
      </c>
    </row>
    <row r="5241" spans="1:40" x14ac:dyDescent="0.25">
      <c r="A5241" t="s">
        <v>1914</v>
      </c>
      <c r="B5241" t="s">
        <v>886</v>
      </c>
      <c r="C5241" t="s">
        <v>1184</v>
      </c>
      <c r="D5241" t="s">
        <v>1185</v>
      </c>
      <c r="E5241" s="4">
        <v>76543</v>
      </c>
      <c r="F5241" s="4" t="s">
        <v>233</v>
      </c>
      <c r="G5241" s="4" t="s">
        <v>2605</v>
      </c>
      <c r="H5241" t="str">
        <f>CONCATENATE(Source[[#This Row],[Subject]],TRIM(Source[[#This Row],[Course]]))</f>
        <v>ART132C</v>
      </c>
      <c r="I5241" t="str">
        <f>VLOOKUP(Source[[#This Row],[SubjCrse]],'Courses and Categories'!$E$2:$G$1816,3,FALSE)</f>
        <v>Credit Visual &amp; Performing Arts</v>
      </c>
      <c r="J5241">
        <v>2</v>
      </c>
      <c r="K5241" t="s">
        <v>2606</v>
      </c>
      <c r="L5241" t="s">
        <v>39</v>
      </c>
      <c r="M5241" t="s">
        <v>1046</v>
      </c>
      <c r="N5241" t="s">
        <v>59</v>
      </c>
      <c r="O5241">
        <v>1510</v>
      </c>
      <c r="P5241">
        <v>1800</v>
      </c>
      <c r="Q5241" t="s">
        <v>233</v>
      </c>
      <c r="R5241">
        <v>101</v>
      </c>
      <c r="S5241" t="s">
        <v>134</v>
      </c>
      <c r="T5241">
        <v>1</v>
      </c>
      <c r="U5241" s="1">
        <v>43694</v>
      </c>
      <c r="V5241" s="1">
        <v>43819</v>
      </c>
      <c r="W5241" t="s">
        <v>2599</v>
      </c>
      <c r="X5241" t="s">
        <v>1929</v>
      </c>
      <c r="Y5241">
        <v>3</v>
      </c>
      <c r="Z5241">
        <v>3</v>
      </c>
      <c r="AA5241">
        <v>25</v>
      </c>
      <c r="AB5241">
        <v>12</v>
      </c>
      <c r="AC5241" t="s">
        <v>1222</v>
      </c>
      <c r="AD5241">
        <f>IF(ISBLANK(Source[[#This Row],[CrosslistID]]),1,1/COUNTIFS(Source[CrosslistID],Source[[#This Row],[CrosslistID]],Source[TermDesc],Source[[#This Row],[TermDesc]]))</f>
        <v>0.25</v>
      </c>
      <c r="AE5241">
        <v>26</v>
      </c>
      <c r="AF5241">
        <v>25</v>
      </c>
      <c r="AG5241">
        <v>104</v>
      </c>
      <c r="AH5241">
        <v>104</v>
      </c>
      <c r="AI5241">
        <v>0.6</v>
      </c>
      <c r="AJ5241">
        <v>0.6</v>
      </c>
      <c r="AK5241">
        <v>0</v>
      </c>
      <c r="AL52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41">
        <f>IF(AND(Source[[#This Row],[Credit_Noncredit]]="Noncredit",Source[[#This Row],[FTEF]]&gt;0),Source[[#This Row],[NC XLST FTES]]*525/(437.5*Source[[#This Row],[FTEF]]),0)</f>
        <v>0</v>
      </c>
      <c r="AN5241">
        <f>IF(Source[[#This Row],[Credit_Noncredit]]="Credit",Source[[#This Row],[Census Enrollment]],Source[[#This Row],[Noncredit Avg. Attendance]])</f>
        <v>3</v>
      </c>
    </row>
    <row r="5242" spans="1:40" x14ac:dyDescent="0.25">
      <c r="A5242" t="s">
        <v>1914</v>
      </c>
      <c r="B5242" t="s">
        <v>886</v>
      </c>
      <c r="C5242" t="s">
        <v>1184</v>
      </c>
      <c r="D5242" t="s">
        <v>1185</v>
      </c>
      <c r="E5242" s="4">
        <v>76546</v>
      </c>
      <c r="F5242" s="4" t="s">
        <v>233</v>
      </c>
      <c r="G5242" s="4" t="s">
        <v>2605</v>
      </c>
      <c r="H5242" t="str">
        <f>CONCATENATE(Source[[#This Row],[Subject]],TRIM(Source[[#This Row],[Course]]))</f>
        <v>ART132C</v>
      </c>
      <c r="I5242" t="str">
        <f>VLOOKUP(Source[[#This Row],[SubjCrse]],'Courses and Categories'!$E$2:$G$1816,3,FALSE)</f>
        <v>Credit Visual &amp; Performing Arts</v>
      </c>
      <c r="J5242">
        <v>318</v>
      </c>
      <c r="K5242" t="s">
        <v>2606</v>
      </c>
      <c r="L5242" t="s">
        <v>39</v>
      </c>
      <c r="M5242" t="s">
        <v>1046</v>
      </c>
      <c r="N5242" t="s">
        <v>59</v>
      </c>
      <c r="O5242">
        <v>1310</v>
      </c>
      <c r="P5242">
        <v>1600</v>
      </c>
      <c r="Q5242" t="s">
        <v>743</v>
      </c>
      <c r="R5242">
        <v>207</v>
      </c>
      <c r="S5242" t="s">
        <v>745</v>
      </c>
      <c r="T5242">
        <v>1</v>
      </c>
      <c r="U5242" s="1">
        <v>43694</v>
      </c>
      <c r="V5242" s="1">
        <v>43819</v>
      </c>
      <c r="W5242" t="s">
        <v>2593</v>
      </c>
      <c r="X5242" t="s">
        <v>1929</v>
      </c>
      <c r="Y5242">
        <v>6</v>
      </c>
      <c r="Z5242">
        <v>6</v>
      </c>
      <c r="AA5242">
        <v>25</v>
      </c>
      <c r="AB5242">
        <v>24</v>
      </c>
      <c r="AC5242" t="s">
        <v>2600</v>
      </c>
      <c r="AD5242">
        <f>IF(ISBLANK(Source[[#This Row],[CrosslistID]]),1,1/COUNTIFS(Source[CrosslistID],Source[[#This Row],[CrosslistID]],Source[TermDesc],Source[[#This Row],[TermDesc]]))</f>
        <v>0.25</v>
      </c>
      <c r="AE5242">
        <v>26</v>
      </c>
      <c r="AF5242">
        <v>25</v>
      </c>
      <c r="AG5242">
        <v>104</v>
      </c>
      <c r="AH5242">
        <v>104</v>
      </c>
      <c r="AI5242">
        <v>1.2</v>
      </c>
      <c r="AJ5242">
        <v>1.2</v>
      </c>
      <c r="AK5242">
        <v>0</v>
      </c>
      <c r="AL52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42">
        <f>IF(AND(Source[[#This Row],[Credit_Noncredit]]="Noncredit",Source[[#This Row],[FTEF]]&gt;0),Source[[#This Row],[NC XLST FTES]]*525/(437.5*Source[[#This Row],[FTEF]]),0)</f>
        <v>0</v>
      </c>
      <c r="AN5242">
        <f>IF(Source[[#This Row],[Credit_Noncredit]]="Credit",Source[[#This Row],[Census Enrollment]],Source[[#This Row],[Noncredit Avg. Attendance]])</f>
        <v>6</v>
      </c>
    </row>
    <row r="5243" spans="1:40" x14ac:dyDescent="0.25">
      <c r="A5243" t="s">
        <v>1914</v>
      </c>
      <c r="B5243" t="s">
        <v>886</v>
      </c>
      <c r="C5243" t="s">
        <v>1184</v>
      </c>
      <c r="D5243" t="s">
        <v>1185</v>
      </c>
      <c r="E5243" s="4">
        <v>78770</v>
      </c>
      <c r="F5243" s="4" t="s">
        <v>233</v>
      </c>
      <c r="G5243" s="4" t="s">
        <v>2605</v>
      </c>
      <c r="H5243" t="str">
        <f>CONCATENATE(Source[[#This Row],[Subject]],TRIM(Source[[#This Row],[Course]]))</f>
        <v>ART132C</v>
      </c>
      <c r="I5243" t="str">
        <f>VLOOKUP(Source[[#This Row],[SubjCrse]],'Courses and Categories'!$E$2:$G$1816,3,FALSE)</f>
        <v>Credit Visual &amp; Performing Arts</v>
      </c>
      <c r="J5243">
        <v>501</v>
      </c>
      <c r="K5243" t="s">
        <v>2606</v>
      </c>
      <c r="L5243" t="s">
        <v>87</v>
      </c>
      <c r="M5243" t="s">
        <v>1046</v>
      </c>
      <c r="N5243" t="s">
        <v>59</v>
      </c>
      <c r="O5243">
        <v>1810</v>
      </c>
      <c r="P5243">
        <v>2100</v>
      </c>
      <c r="Q5243" t="s">
        <v>233</v>
      </c>
      <c r="R5243">
        <v>101</v>
      </c>
      <c r="S5243" t="s">
        <v>134</v>
      </c>
      <c r="T5243">
        <v>1</v>
      </c>
      <c r="U5243" s="1">
        <v>43694</v>
      </c>
      <c r="V5243" s="1">
        <v>43819</v>
      </c>
      <c r="W5243" t="s">
        <v>2601</v>
      </c>
      <c r="X5243" t="s">
        <v>1929</v>
      </c>
      <c r="Y5243">
        <v>3</v>
      </c>
      <c r="Z5243">
        <v>3</v>
      </c>
      <c r="AA5243">
        <v>25</v>
      </c>
      <c r="AB5243">
        <v>12</v>
      </c>
      <c r="AC5243" t="s">
        <v>2602</v>
      </c>
      <c r="AD5243">
        <f>IF(ISBLANK(Source[[#This Row],[CrosslistID]]),1,1/COUNTIFS(Source[CrosslistID],Source[[#This Row],[CrosslistID]],Source[TermDesc],Source[[#This Row],[TermDesc]]))</f>
        <v>0.25</v>
      </c>
      <c r="AE5243">
        <v>28</v>
      </c>
      <c r="AF5243">
        <v>25</v>
      </c>
      <c r="AG5243">
        <v>112</v>
      </c>
      <c r="AH5243">
        <v>112</v>
      </c>
      <c r="AI5243">
        <v>0.6</v>
      </c>
      <c r="AJ5243">
        <v>0.6</v>
      </c>
      <c r="AK5243">
        <v>0</v>
      </c>
      <c r="AL52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43">
        <f>IF(AND(Source[[#This Row],[Credit_Noncredit]]="Noncredit",Source[[#This Row],[FTEF]]&gt;0),Source[[#This Row],[NC XLST FTES]]*525/(437.5*Source[[#This Row],[FTEF]]),0)</f>
        <v>0</v>
      </c>
      <c r="AN5243">
        <f>IF(Source[[#This Row],[Credit_Noncredit]]="Credit",Source[[#This Row],[Census Enrollment]],Source[[#This Row],[Noncredit Avg. Attendance]])</f>
        <v>3</v>
      </c>
    </row>
    <row r="5244" spans="1:40" x14ac:dyDescent="0.25">
      <c r="A5244" t="s">
        <v>1914</v>
      </c>
      <c r="B5244" t="s">
        <v>886</v>
      </c>
      <c r="C5244" t="s">
        <v>1184</v>
      </c>
      <c r="D5244" t="s">
        <v>1185</v>
      </c>
      <c r="E5244" s="4">
        <v>76551</v>
      </c>
      <c r="F5244" s="4" t="s">
        <v>233</v>
      </c>
      <c r="G5244" s="4" t="s">
        <v>2607</v>
      </c>
      <c r="H5244" t="str">
        <f>CONCATENATE(Source[[#This Row],[Subject]],TRIM(Source[[#This Row],[Course]]))</f>
        <v>ART132D</v>
      </c>
      <c r="I5244" t="str">
        <f>VLOOKUP(Source[[#This Row],[SubjCrse]],'Courses and Categories'!$E$2:$G$1816,3,FALSE)</f>
        <v>Credit Visual &amp; Performing Arts</v>
      </c>
      <c r="J5244">
        <v>2</v>
      </c>
      <c r="K5244" t="s">
        <v>2608</v>
      </c>
      <c r="L5244" t="s">
        <v>39</v>
      </c>
      <c r="M5244" t="s">
        <v>1046</v>
      </c>
      <c r="N5244" t="s">
        <v>59</v>
      </c>
      <c r="O5244">
        <v>1510</v>
      </c>
      <c r="P5244">
        <v>1800</v>
      </c>
      <c r="Q5244" t="s">
        <v>233</v>
      </c>
      <c r="R5244">
        <v>101</v>
      </c>
      <c r="S5244" t="s">
        <v>134</v>
      </c>
      <c r="T5244">
        <v>1</v>
      </c>
      <c r="U5244" s="1">
        <v>43694</v>
      </c>
      <c r="V5244" s="1">
        <v>43819</v>
      </c>
      <c r="W5244" t="s">
        <v>2599</v>
      </c>
      <c r="X5244" t="s">
        <v>1929</v>
      </c>
      <c r="Y5244">
        <v>2</v>
      </c>
      <c r="Z5244">
        <v>2</v>
      </c>
      <c r="AA5244">
        <v>25</v>
      </c>
      <c r="AB5244">
        <v>8</v>
      </c>
      <c r="AC5244" t="s">
        <v>1222</v>
      </c>
      <c r="AD5244">
        <f>IF(ISBLANK(Source[[#This Row],[CrosslistID]]),1,1/COUNTIFS(Source[CrosslistID],Source[[#This Row],[CrosslistID]],Source[TermDesc],Source[[#This Row],[TermDesc]]))</f>
        <v>0.25</v>
      </c>
      <c r="AE5244">
        <v>26</v>
      </c>
      <c r="AF5244">
        <v>25</v>
      </c>
      <c r="AG5244">
        <v>104</v>
      </c>
      <c r="AH5244">
        <v>104</v>
      </c>
      <c r="AI5244">
        <v>0.4</v>
      </c>
      <c r="AJ5244">
        <v>0.4</v>
      </c>
      <c r="AK5244">
        <v>0</v>
      </c>
      <c r="AL52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44">
        <f>IF(AND(Source[[#This Row],[Credit_Noncredit]]="Noncredit",Source[[#This Row],[FTEF]]&gt;0),Source[[#This Row],[NC XLST FTES]]*525/(437.5*Source[[#This Row],[FTEF]]),0)</f>
        <v>0</v>
      </c>
      <c r="AN5244">
        <f>IF(Source[[#This Row],[Credit_Noncredit]]="Credit",Source[[#This Row],[Census Enrollment]],Source[[#This Row],[Noncredit Avg. Attendance]])</f>
        <v>2</v>
      </c>
    </row>
    <row r="5245" spans="1:40" x14ac:dyDescent="0.25">
      <c r="A5245" t="s">
        <v>1914</v>
      </c>
      <c r="B5245" t="s">
        <v>886</v>
      </c>
      <c r="C5245" t="s">
        <v>1184</v>
      </c>
      <c r="D5245" t="s">
        <v>1185</v>
      </c>
      <c r="E5245" s="4">
        <v>76554</v>
      </c>
      <c r="F5245" s="4" t="s">
        <v>233</v>
      </c>
      <c r="G5245" s="4" t="s">
        <v>2607</v>
      </c>
      <c r="H5245" t="str">
        <f>CONCATENATE(Source[[#This Row],[Subject]],TRIM(Source[[#This Row],[Course]]))</f>
        <v>ART132D</v>
      </c>
      <c r="I5245" t="str">
        <f>VLOOKUP(Source[[#This Row],[SubjCrse]],'Courses and Categories'!$E$2:$G$1816,3,FALSE)</f>
        <v>Credit Visual &amp; Performing Arts</v>
      </c>
      <c r="J5245">
        <v>318</v>
      </c>
      <c r="K5245" t="s">
        <v>2608</v>
      </c>
      <c r="L5245" t="s">
        <v>39</v>
      </c>
      <c r="M5245" t="s">
        <v>1046</v>
      </c>
      <c r="N5245" t="s">
        <v>59</v>
      </c>
      <c r="O5245">
        <v>1310</v>
      </c>
      <c r="P5245">
        <v>1600</v>
      </c>
      <c r="Q5245" t="s">
        <v>743</v>
      </c>
      <c r="R5245">
        <v>207</v>
      </c>
      <c r="S5245" t="s">
        <v>745</v>
      </c>
      <c r="T5245">
        <v>1</v>
      </c>
      <c r="U5245" s="1">
        <v>43694</v>
      </c>
      <c r="V5245" s="1">
        <v>43819</v>
      </c>
      <c r="W5245" t="s">
        <v>2593</v>
      </c>
      <c r="X5245" t="s">
        <v>1929</v>
      </c>
      <c r="Y5245">
        <v>3</v>
      </c>
      <c r="Z5245">
        <v>3</v>
      </c>
      <c r="AA5245">
        <v>25</v>
      </c>
      <c r="AB5245">
        <v>12</v>
      </c>
      <c r="AC5245" t="s">
        <v>2600</v>
      </c>
      <c r="AD5245">
        <f>IF(ISBLANK(Source[[#This Row],[CrosslistID]]),1,1/COUNTIFS(Source[CrosslistID],Source[[#This Row],[CrosslistID]],Source[TermDesc],Source[[#This Row],[TermDesc]]))</f>
        <v>0.25</v>
      </c>
      <c r="AE5245">
        <v>26</v>
      </c>
      <c r="AF5245">
        <v>25</v>
      </c>
      <c r="AG5245">
        <v>104</v>
      </c>
      <c r="AH5245">
        <v>104</v>
      </c>
      <c r="AI5245">
        <v>0.6</v>
      </c>
      <c r="AJ5245">
        <v>0.6</v>
      </c>
      <c r="AK5245">
        <v>0</v>
      </c>
      <c r="AL52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45">
        <f>IF(AND(Source[[#This Row],[Credit_Noncredit]]="Noncredit",Source[[#This Row],[FTEF]]&gt;0),Source[[#This Row],[NC XLST FTES]]*525/(437.5*Source[[#This Row],[FTEF]]),0)</f>
        <v>0</v>
      </c>
      <c r="AN5245">
        <f>IF(Source[[#This Row],[Credit_Noncredit]]="Credit",Source[[#This Row],[Census Enrollment]],Source[[#This Row],[Noncredit Avg. Attendance]])</f>
        <v>3</v>
      </c>
    </row>
    <row r="5246" spans="1:40" x14ac:dyDescent="0.25">
      <c r="A5246" t="s">
        <v>1914</v>
      </c>
      <c r="B5246" t="s">
        <v>886</v>
      </c>
      <c r="C5246" t="s">
        <v>1184</v>
      </c>
      <c r="D5246" t="s">
        <v>1185</v>
      </c>
      <c r="E5246" s="4">
        <v>78787</v>
      </c>
      <c r="F5246" s="4" t="s">
        <v>233</v>
      </c>
      <c r="G5246" s="4" t="s">
        <v>2607</v>
      </c>
      <c r="H5246" t="str">
        <f>CONCATENATE(Source[[#This Row],[Subject]],TRIM(Source[[#This Row],[Course]]))</f>
        <v>ART132D</v>
      </c>
      <c r="I5246" t="str">
        <f>VLOOKUP(Source[[#This Row],[SubjCrse]],'Courses and Categories'!$E$2:$G$1816,3,FALSE)</f>
        <v>Credit Visual &amp; Performing Arts</v>
      </c>
      <c r="J5246">
        <v>501</v>
      </c>
      <c r="K5246" t="s">
        <v>2608</v>
      </c>
      <c r="L5246" t="s">
        <v>87</v>
      </c>
      <c r="M5246" t="s">
        <v>1046</v>
      </c>
      <c r="N5246" t="s">
        <v>59</v>
      </c>
      <c r="O5246">
        <v>1810</v>
      </c>
      <c r="P5246">
        <v>2100</v>
      </c>
      <c r="Q5246" t="s">
        <v>233</v>
      </c>
      <c r="R5246">
        <v>101</v>
      </c>
      <c r="S5246" t="s">
        <v>134</v>
      </c>
      <c r="T5246">
        <v>1</v>
      </c>
      <c r="U5246" s="1">
        <v>43694</v>
      </c>
      <c r="V5246" s="1">
        <v>43819</v>
      </c>
      <c r="W5246" t="s">
        <v>2601</v>
      </c>
      <c r="X5246" t="s">
        <v>1929</v>
      </c>
      <c r="Y5246">
        <v>1</v>
      </c>
      <c r="Z5246">
        <v>1</v>
      </c>
      <c r="AA5246">
        <v>25</v>
      </c>
      <c r="AB5246">
        <v>4</v>
      </c>
      <c r="AC5246" t="s">
        <v>2602</v>
      </c>
      <c r="AD5246">
        <f>IF(ISBLANK(Source[[#This Row],[CrosslistID]]),1,1/COUNTIFS(Source[CrosslistID],Source[[#This Row],[CrosslistID]],Source[TermDesc],Source[[#This Row],[TermDesc]]))</f>
        <v>0.25</v>
      </c>
      <c r="AE5246">
        <v>28</v>
      </c>
      <c r="AF5246">
        <v>25</v>
      </c>
      <c r="AG5246">
        <v>112</v>
      </c>
      <c r="AH5246">
        <v>112</v>
      </c>
      <c r="AI5246">
        <v>0.2</v>
      </c>
      <c r="AJ5246">
        <v>0.2</v>
      </c>
      <c r="AK5246">
        <v>0</v>
      </c>
      <c r="AL52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46">
        <f>IF(AND(Source[[#This Row],[Credit_Noncredit]]="Noncredit",Source[[#This Row],[FTEF]]&gt;0),Source[[#This Row],[NC XLST FTES]]*525/(437.5*Source[[#This Row],[FTEF]]),0)</f>
        <v>0</v>
      </c>
      <c r="AN5246">
        <f>IF(Source[[#This Row],[Credit_Noncredit]]="Credit",Source[[#This Row],[Census Enrollment]],Source[[#This Row],[Noncredit Avg. Attendance]])</f>
        <v>1</v>
      </c>
    </row>
    <row r="5247" spans="1:40" x14ac:dyDescent="0.25">
      <c r="A5247" t="s">
        <v>1914</v>
      </c>
      <c r="B5247" t="s">
        <v>886</v>
      </c>
      <c r="C5247" t="s">
        <v>1184</v>
      </c>
      <c r="D5247" t="s">
        <v>1185</v>
      </c>
      <c r="E5247" s="4">
        <v>77930</v>
      </c>
      <c r="F5247" s="4" t="s">
        <v>233</v>
      </c>
      <c r="G5247" s="4" t="s">
        <v>2609</v>
      </c>
      <c r="H5247" t="str">
        <f>CONCATENATE(Source[[#This Row],[Subject]],TRIM(Source[[#This Row],[Course]]))</f>
        <v>ART136A</v>
      </c>
      <c r="I5247" t="str">
        <f>VLOOKUP(Source[[#This Row],[SubjCrse]],'Courses and Categories'!$E$2:$G$1816,3,FALSE)</f>
        <v>Credit Visual &amp; Performing Arts</v>
      </c>
      <c r="J5247">
        <v>861</v>
      </c>
      <c r="K5247" t="s">
        <v>2610</v>
      </c>
      <c r="L5247" t="s">
        <v>87</v>
      </c>
      <c r="M5247" t="s">
        <v>897</v>
      </c>
      <c r="N5247" t="s">
        <v>2611</v>
      </c>
      <c r="O5247" t="s">
        <v>2196</v>
      </c>
      <c r="P5247" t="s">
        <v>2197</v>
      </c>
      <c r="Q5247" t="s">
        <v>2059</v>
      </c>
      <c r="R5247">
        <v>103</v>
      </c>
      <c r="S5247" t="s">
        <v>134</v>
      </c>
      <c r="T5247">
        <v>1</v>
      </c>
      <c r="U5247" s="1">
        <v>43694</v>
      </c>
      <c r="V5247" s="1">
        <v>43819</v>
      </c>
      <c r="W5247" t="s">
        <v>2612</v>
      </c>
      <c r="X5247" t="s">
        <v>1096</v>
      </c>
      <c r="Y5247">
        <v>14</v>
      </c>
      <c r="Z5247">
        <v>10</v>
      </c>
      <c r="AA5247">
        <v>25</v>
      </c>
      <c r="AB5247">
        <v>40</v>
      </c>
      <c r="AC5247" t="s">
        <v>146</v>
      </c>
      <c r="AD5247">
        <f>IF(ISBLANK(Source[[#This Row],[CrosslistID]]),1,1/COUNTIFS(Source[CrosslistID],Source[[#This Row],[CrosslistID]],Source[TermDesc],Source[[#This Row],[TermDesc]]))</f>
        <v>0.33333333333333331</v>
      </c>
      <c r="AE5247">
        <v>15</v>
      </c>
      <c r="AF5247">
        <v>25</v>
      </c>
      <c r="AG5247">
        <v>60</v>
      </c>
      <c r="AH5247">
        <v>60</v>
      </c>
      <c r="AI5247">
        <v>1.4</v>
      </c>
      <c r="AJ5247">
        <v>1.4</v>
      </c>
      <c r="AK5247">
        <v>0.33329999999999999</v>
      </c>
      <c r="AL52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47">
        <f>IF(AND(Source[[#This Row],[Credit_Noncredit]]="Noncredit",Source[[#This Row],[FTEF]]&gt;0),Source[[#This Row],[NC XLST FTES]]*525/(437.5*Source[[#This Row],[FTEF]]),0)</f>
        <v>0</v>
      </c>
      <c r="AN5247">
        <f>IF(Source[[#This Row],[Credit_Noncredit]]="Credit",Source[[#This Row],[Census Enrollment]],Source[[#This Row],[Noncredit Avg. Attendance]])</f>
        <v>14</v>
      </c>
    </row>
    <row r="5248" spans="1:40" x14ac:dyDescent="0.25">
      <c r="A5248" t="s">
        <v>1914</v>
      </c>
      <c r="B5248" t="s">
        <v>886</v>
      </c>
      <c r="C5248" t="s">
        <v>1184</v>
      </c>
      <c r="D5248" t="s">
        <v>1185</v>
      </c>
      <c r="E5248" s="4">
        <v>77931</v>
      </c>
      <c r="F5248" s="4" t="s">
        <v>233</v>
      </c>
      <c r="G5248" s="4" t="s">
        <v>2613</v>
      </c>
      <c r="H5248" t="str">
        <f>CONCATENATE(Source[[#This Row],[Subject]],TRIM(Source[[#This Row],[Course]]))</f>
        <v>ART136B</v>
      </c>
      <c r="I5248" t="str">
        <f>VLOOKUP(Source[[#This Row],[SubjCrse]],'Courses and Categories'!$E$2:$G$1816,3,FALSE)</f>
        <v>Credit Visual &amp; Performing Arts</v>
      </c>
      <c r="J5248">
        <v>861</v>
      </c>
      <c r="K5248" t="s">
        <v>2614</v>
      </c>
      <c r="L5248" t="s">
        <v>87</v>
      </c>
      <c r="M5248" t="s">
        <v>897</v>
      </c>
      <c r="N5248" t="s">
        <v>2611</v>
      </c>
      <c r="O5248" t="s">
        <v>2196</v>
      </c>
      <c r="P5248" t="s">
        <v>2197</v>
      </c>
      <c r="Q5248" t="s">
        <v>2059</v>
      </c>
      <c r="R5248">
        <v>103</v>
      </c>
      <c r="S5248" t="s">
        <v>134</v>
      </c>
      <c r="T5248">
        <v>1</v>
      </c>
      <c r="U5248" s="1">
        <v>43694</v>
      </c>
      <c r="V5248" s="1">
        <v>43819</v>
      </c>
      <c r="W5248" t="s">
        <v>2612</v>
      </c>
      <c r="X5248" t="s">
        <v>1096</v>
      </c>
      <c r="Y5248">
        <v>3</v>
      </c>
      <c r="Z5248">
        <v>3</v>
      </c>
      <c r="AA5248">
        <v>25</v>
      </c>
      <c r="AB5248">
        <v>12</v>
      </c>
      <c r="AC5248" t="s">
        <v>146</v>
      </c>
      <c r="AD5248">
        <f>IF(ISBLANK(Source[[#This Row],[CrosslistID]]),1,1/COUNTIFS(Source[CrosslistID],Source[[#This Row],[CrosslistID]],Source[TermDesc],Source[[#This Row],[TermDesc]]))</f>
        <v>0.33333333333333331</v>
      </c>
      <c r="AE5248">
        <v>15</v>
      </c>
      <c r="AF5248">
        <v>25</v>
      </c>
      <c r="AG5248">
        <v>60</v>
      </c>
      <c r="AH5248">
        <v>60</v>
      </c>
      <c r="AI5248">
        <v>0.3</v>
      </c>
      <c r="AJ5248">
        <v>0.3</v>
      </c>
      <c r="AK5248">
        <v>0</v>
      </c>
      <c r="AL52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48">
        <f>IF(AND(Source[[#This Row],[Credit_Noncredit]]="Noncredit",Source[[#This Row],[FTEF]]&gt;0),Source[[#This Row],[NC XLST FTES]]*525/(437.5*Source[[#This Row],[FTEF]]),0)</f>
        <v>0</v>
      </c>
      <c r="AN5248">
        <f>IF(Source[[#This Row],[Credit_Noncredit]]="Credit",Source[[#This Row],[Census Enrollment]],Source[[#This Row],[Noncredit Avg. Attendance]])</f>
        <v>3</v>
      </c>
    </row>
    <row r="5249" spans="1:40" x14ac:dyDescent="0.25">
      <c r="A5249" t="s">
        <v>1914</v>
      </c>
      <c r="B5249" t="s">
        <v>886</v>
      </c>
      <c r="C5249" t="s">
        <v>1184</v>
      </c>
      <c r="D5249" t="s">
        <v>1185</v>
      </c>
      <c r="E5249" s="4">
        <v>77932</v>
      </c>
      <c r="F5249" s="4" t="s">
        <v>233</v>
      </c>
      <c r="G5249" s="4" t="s">
        <v>2615</v>
      </c>
      <c r="H5249" t="str">
        <f>CONCATENATE(Source[[#This Row],[Subject]],TRIM(Source[[#This Row],[Course]]))</f>
        <v>ART136C</v>
      </c>
      <c r="I5249" t="str">
        <f>VLOOKUP(Source[[#This Row],[SubjCrse]],'Courses and Categories'!$E$2:$G$1816,3,FALSE)</f>
        <v>Credit Visual &amp; Performing Arts</v>
      </c>
      <c r="J5249">
        <v>861</v>
      </c>
      <c r="K5249" t="s">
        <v>2616</v>
      </c>
      <c r="L5249" t="s">
        <v>87</v>
      </c>
      <c r="M5249" t="s">
        <v>897</v>
      </c>
      <c r="N5249" t="s">
        <v>2611</v>
      </c>
      <c r="O5249" t="s">
        <v>2196</v>
      </c>
      <c r="P5249" t="s">
        <v>2197</v>
      </c>
      <c r="Q5249" t="s">
        <v>2059</v>
      </c>
      <c r="R5249">
        <v>103</v>
      </c>
      <c r="S5249" t="s">
        <v>134</v>
      </c>
      <c r="T5249">
        <v>1</v>
      </c>
      <c r="U5249" s="1">
        <v>43694</v>
      </c>
      <c r="V5249" s="1">
        <v>43819</v>
      </c>
      <c r="W5249" t="s">
        <v>2612</v>
      </c>
      <c r="X5249" t="s">
        <v>1096</v>
      </c>
      <c r="Y5249">
        <v>2</v>
      </c>
      <c r="Z5249">
        <v>2</v>
      </c>
      <c r="AA5249">
        <v>25</v>
      </c>
      <c r="AB5249">
        <v>8</v>
      </c>
      <c r="AC5249" t="s">
        <v>146</v>
      </c>
      <c r="AD5249">
        <f>IF(ISBLANK(Source[[#This Row],[CrosslistID]]),1,1/COUNTIFS(Source[CrosslistID],Source[[#This Row],[CrosslistID]],Source[TermDesc],Source[[#This Row],[TermDesc]]))</f>
        <v>0.33333333333333331</v>
      </c>
      <c r="AE5249">
        <v>15</v>
      </c>
      <c r="AF5249">
        <v>25</v>
      </c>
      <c r="AG5249">
        <v>60</v>
      </c>
      <c r="AH5249">
        <v>60</v>
      </c>
      <c r="AI5249">
        <v>0.2</v>
      </c>
      <c r="AJ5249">
        <v>0.2</v>
      </c>
      <c r="AK5249">
        <v>0</v>
      </c>
      <c r="AL52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49">
        <f>IF(AND(Source[[#This Row],[Credit_Noncredit]]="Noncredit",Source[[#This Row],[FTEF]]&gt;0),Source[[#This Row],[NC XLST FTES]]*525/(437.5*Source[[#This Row],[FTEF]]),0)</f>
        <v>0</v>
      </c>
      <c r="AN5249">
        <f>IF(Source[[#This Row],[Credit_Noncredit]]="Credit",Source[[#This Row],[Census Enrollment]],Source[[#This Row],[Noncredit Avg. Attendance]])</f>
        <v>2</v>
      </c>
    </row>
    <row r="5250" spans="1:40" x14ac:dyDescent="0.25">
      <c r="A5250" t="s">
        <v>1914</v>
      </c>
      <c r="B5250" t="s">
        <v>886</v>
      </c>
      <c r="C5250" t="s">
        <v>1184</v>
      </c>
      <c r="D5250" t="s">
        <v>1185</v>
      </c>
      <c r="E5250" s="4">
        <v>79060</v>
      </c>
      <c r="F5250" s="4" t="s">
        <v>233</v>
      </c>
      <c r="G5250" s="4">
        <v>139</v>
      </c>
      <c r="H5250" t="str">
        <f>CONCATENATE(Source[[#This Row],[Subject]],TRIM(Source[[#This Row],[Course]]))</f>
        <v>ART139</v>
      </c>
      <c r="I5250" t="str">
        <f>VLOOKUP(Source[[#This Row],[SubjCrse]],'Courses and Categories'!$E$2:$G$1816,3,FALSE)</f>
        <v>Credit Visual &amp; Performing Arts</v>
      </c>
      <c r="J5250">
        <v>861</v>
      </c>
      <c r="K5250" t="s">
        <v>2617</v>
      </c>
      <c r="L5250" t="s">
        <v>39</v>
      </c>
      <c r="M5250" t="s">
        <v>897</v>
      </c>
      <c r="N5250" t="s">
        <v>2123</v>
      </c>
      <c r="O5250" t="s">
        <v>2618</v>
      </c>
      <c r="P5250" t="s">
        <v>209</v>
      </c>
      <c r="Q5250" t="s">
        <v>2059</v>
      </c>
      <c r="R5250">
        <v>101</v>
      </c>
      <c r="S5250" t="s">
        <v>134</v>
      </c>
      <c r="T5250">
        <v>1</v>
      </c>
      <c r="U5250" s="1">
        <v>43694</v>
      </c>
      <c r="V5250" s="1">
        <v>43819</v>
      </c>
      <c r="W5250" t="s">
        <v>2612</v>
      </c>
      <c r="X5250" t="s">
        <v>1096</v>
      </c>
      <c r="Y5250">
        <v>23</v>
      </c>
      <c r="Z5250">
        <v>19</v>
      </c>
      <c r="AA5250">
        <v>25</v>
      </c>
      <c r="AB5250">
        <v>76</v>
      </c>
      <c r="AD5250">
        <f>IF(ISBLANK(Source[[#This Row],[CrosslistID]]),1,1/COUNTIFS(Source[CrosslistID],Source[[#This Row],[CrosslistID]],Source[TermDesc],Source[[#This Row],[TermDesc]]))</f>
        <v>1</v>
      </c>
      <c r="AG5250">
        <v>0</v>
      </c>
      <c r="AH5250">
        <v>76</v>
      </c>
      <c r="AI5250">
        <v>2.2999999999999998</v>
      </c>
      <c r="AJ5250">
        <v>2.2999999999999998</v>
      </c>
      <c r="AK5250">
        <v>0.33329999999999999</v>
      </c>
      <c r="AL52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50">
        <f>IF(AND(Source[[#This Row],[Credit_Noncredit]]="Noncredit",Source[[#This Row],[FTEF]]&gt;0),Source[[#This Row],[NC XLST FTES]]*525/(437.5*Source[[#This Row],[FTEF]]),0)</f>
        <v>0</v>
      </c>
      <c r="AN5250">
        <f>IF(Source[[#This Row],[Credit_Noncredit]]="Credit",Source[[#This Row],[Census Enrollment]],Source[[#This Row],[Noncredit Avg. Attendance]])</f>
        <v>23</v>
      </c>
    </row>
    <row r="5251" spans="1:40" x14ac:dyDescent="0.25">
      <c r="A5251" t="s">
        <v>1914</v>
      </c>
      <c r="B5251" t="s">
        <v>886</v>
      </c>
      <c r="C5251" t="s">
        <v>1184</v>
      </c>
      <c r="D5251" t="s">
        <v>1185</v>
      </c>
      <c r="E5251" s="4">
        <v>71082</v>
      </c>
      <c r="F5251" s="4" t="s">
        <v>233</v>
      </c>
      <c r="G5251" s="4" t="s">
        <v>1200</v>
      </c>
      <c r="H5251" t="str">
        <f>CONCATENATE(Source[[#This Row],[Subject]],TRIM(Source[[#This Row],[Course]]))</f>
        <v>ART140A</v>
      </c>
      <c r="I5251" t="str">
        <f>VLOOKUP(Source[[#This Row],[SubjCrse]],'Courses and Categories'!$E$2:$G$1816,3,FALSE)</f>
        <v>Credit Visual &amp; Performing Arts</v>
      </c>
      <c r="J5251">
        <v>1</v>
      </c>
      <c r="K5251" t="s">
        <v>1201</v>
      </c>
      <c r="L5251" t="s">
        <v>39</v>
      </c>
      <c r="M5251" t="s">
        <v>1046</v>
      </c>
      <c r="N5251" t="s">
        <v>105</v>
      </c>
      <c r="O5251">
        <v>910</v>
      </c>
      <c r="P5251">
        <v>1200</v>
      </c>
      <c r="Q5251" t="s">
        <v>923</v>
      </c>
      <c r="R5251">
        <v>133</v>
      </c>
      <c r="S5251" t="s">
        <v>134</v>
      </c>
      <c r="T5251">
        <v>1</v>
      </c>
      <c r="U5251" s="1">
        <v>43694</v>
      </c>
      <c r="V5251" s="1">
        <v>43819</v>
      </c>
      <c r="W5251" t="s">
        <v>2601</v>
      </c>
      <c r="X5251" t="s">
        <v>1929</v>
      </c>
      <c r="Y5251">
        <v>19</v>
      </c>
      <c r="Z5251">
        <v>17</v>
      </c>
      <c r="AA5251">
        <v>28</v>
      </c>
      <c r="AB5251">
        <v>60.714300000000001</v>
      </c>
      <c r="AC5251" t="s">
        <v>2619</v>
      </c>
      <c r="AD5251">
        <f>IF(ISBLANK(Source[[#This Row],[CrosslistID]]),1,1/COUNTIFS(Source[CrosslistID],Source[[#This Row],[CrosslistID]],Source[TermDesc],Source[[#This Row],[TermDesc]]))</f>
        <v>0.25</v>
      </c>
      <c r="AE5251">
        <v>25</v>
      </c>
      <c r="AF5251">
        <v>28</v>
      </c>
      <c r="AG5251">
        <v>89.285700000000006</v>
      </c>
      <c r="AH5251">
        <v>89.285700000000006</v>
      </c>
      <c r="AI5251">
        <v>3.8</v>
      </c>
      <c r="AJ5251">
        <v>3.8</v>
      </c>
      <c r="AK5251">
        <v>0.33329999999999999</v>
      </c>
      <c r="AL52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51">
        <f>IF(AND(Source[[#This Row],[Credit_Noncredit]]="Noncredit",Source[[#This Row],[FTEF]]&gt;0),Source[[#This Row],[NC XLST FTES]]*525/(437.5*Source[[#This Row],[FTEF]]),0)</f>
        <v>0</v>
      </c>
      <c r="AN5251">
        <f>IF(Source[[#This Row],[Credit_Noncredit]]="Credit",Source[[#This Row],[Census Enrollment]],Source[[#This Row],[Noncredit Avg. Attendance]])</f>
        <v>19</v>
      </c>
    </row>
    <row r="5252" spans="1:40" x14ac:dyDescent="0.25">
      <c r="A5252" t="s">
        <v>1914</v>
      </c>
      <c r="B5252" t="s">
        <v>886</v>
      </c>
      <c r="C5252" t="s">
        <v>1184</v>
      </c>
      <c r="D5252" t="s">
        <v>1185</v>
      </c>
      <c r="E5252" s="4">
        <v>74901</v>
      </c>
      <c r="F5252" s="4" t="s">
        <v>233</v>
      </c>
      <c r="G5252" s="4" t="s">
        <v>1200</v>
      </c>
      <c r="H5252" t="str">
        <f>CONCATENATE(Source[[#This Row],[Subject]],TRIM(Source[[#This Row],[Course]]))</f>
        <v>ART140A</v>
      </c>
      <c r="I5252" t="str">
        <f>VLOOKUP(Source[[#This Row],[SubjCrse]],'Courses and Categories'!$E$2:$G$1816,3,FALSE)</f>
        <v>Credit Visual &amp; Performing Arts</v>
      </c>
      <c r="J5252">
        <v>2</v>
      </c>
      <c r="K5252" t="s">
        <v>1201</v>
      </c>
      <c r="L5252" t="s">
        <v>39</v>
      </c>
      <c r="M5252" t="s">
        <v>1046</v>
      </c>
      <c r="N5252" t="s">
        <v>105</v>
      </c>
      <c r="O5252">
        <v>1240</v>
      </c>
      <c r="P5252">
        <v>1530</v>
      </c>
      <c r="Q5252" t="s">
        <v>923</v>
      </c>
      <c r="R5252">
        <v>133</v>
      </c>
      <c r="S5252" t="s">
        <v>134</v>
      </c>
      <c r="T5252">
        <v>1</v>
      </c>
      <c r="U5252" s="1">
        <v>43694</v>
      </c>
      <c r="V5252" s="1">
        <v>43819</v>
      </c>
      <c r="W5252" t="s">
        <v>2601</v>
      </c>
      <c r="X5252" t="s">
        <v>1929</v>
      </c>
      <c r="Y5252">
        <v>17</v>
      </c>
      <c r="Z5252">
        <v>16</v>
      </c>
      <c r="AA5252">
        <v>28</v>
      </c>
      <c r="AB5252">
        <v>57.142899999999997</v>
      </c>
      <c r="AC5252" t="s">
        <v>74</v>
      </c>
      <c r="AD5252">
        <f>IF(ISBLANK(Source[[#This Row],[CrosslistID]]),1,1/COUNTIFS(Source[CrosslistID],Source[[#This Row],[CrosslistID]],Source[TermDesc],Source[[#This Row],[TermDesc]]))</f>
        <v>0.25</v>
      </c>
      <c r="AE5252">
        <v>26</v>
      </c>
      <c r="AF5252">
        <v>28</v>
      </c>
      <c r="AG5252">
        <v>92.857100000000003</v>
      </c>
      <c r="AH5252">
        <v>92.857100000000003</v>
      </c>
      <c r="AI5252">
        <v>3.4</v>
      </c>
      <c r="AJ5252">
        <v>3.4</v>
      </c>
      <c r="AK5252">
        <v>0.33329999999999999</v>
      </c>
      <c r="AL52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52">
        <f>IF(AND(Source[[#This Row],[Credit_Noncredit]]="Noncredit",Source[[#This Row],[FTEF]]&gt;0),Source[[#This Row],[NC XLST FTES]]*525/(437.5*Source[[#This Row],[FTEF]]),0)</f>
        <v>0</v>
      </c>
      <c r="AN5252">
        <f>IF(Source[[#This Row],[Credit_Noncredit]]="Credit",Source[[#This Row],[Census Enrollment]],Source[[#This Row],[Noncredit Avg. Attendance]])</f>
        <v>17</v>
      </c>
    </row>
    <row r="5253" spans="1:40" x14ac:dyDescent="0.25">
      <c r="A5253" t="s">
        <v>1914</v>
      </c>
      <c r="B5253" t="s">
        <v>886</v>
      </c>
      <c r="C5253" t="s">
        <v>1184</v>
      </c>
      <c r="D5253" t="s">
        <v>1185</v>
      </c>
      <c r="E5253" s="4">
        <v>72181</v>
      </c>
      <c r="F5253" s="4" t="s">
        <v>233</v>
      </c>
      <c r="G5253" s="4" t="s">
        <v>1200</v>
      </c>
      <c r="H5253" t="str">
        <f>CONCATENATE(Source[[#This Row],[Subject]],TRIM(Source[[#This Row],[Course]]))</f>
        <v>ART140A</v>
      </c>
      <c r="I5253" t="str">
        <f>VLOOKUP(Source[[#This Row],[SubjCrse]],'Courses and Categories'!$E$2:$G$1816,3,FALSE)</f>
        <v>Credit Visual &amp; Performing Arts</v>
      </c>
      <c r="J5253">
        <v>317</v>
      </c>
      <c r="K5253" t="s">
        <v>1201</v>
      </c>
      <c r="L5253" t="s">
        <v>39</v>
      </c>
      <c r="M5253" t="s">
        <v>1046</v>
      </c>
      <c r="N5253" t="s">
        <v>59</v>
      </c>
      <c r="O5253">
        <v>1310</v>
      </c>
      <c r="P5253">
        <v>1600</v>
      </c>
      <c r="Q5253" t="s">
        <v>743</v>
      </c>
      <c r="R5253">
        <v>200</v>
      </c>
      <c r="S5253" t="s">
        <v>745</v>
      </c>
      <c r="T5253">
        <v>1</v>
      </c>
      <c r="U5253" s="1">
        <v>43694</v>
      </c>
      <c r="V5253" s="1">
        <v>43819</v>
      </c>
      <c r="W5253" t="s">
        <v>2582</v>
      </c>
      <c r="X5253" t="s">
        <v>1929</v>
      </c>
      <c r="Y5253">
        <v>10</v>
      </c>
      <c r="Z5253">
        <v>9</v>
      </c>
      <c r="AA5253">
        <v>28</v>
      </c>
      <c r="AB5253">
        <v>32.142899999999997</v>
      </c>
      <c r="AC5253" t="s">
        <v>171</v>
      </c>
      <c r="AD5253">
        <f>IF(ISBLANK(Source[[#This Row],[CrosslistID]]),1,1/COUNTIFS(Source[CrosslistID],Source[[#This Row],[CrosslistID]],Source[TermDesc],Source[[#This Row],[TermDesc]]))</f>
        <v>0.25</v>
      </c>
      <c r="AE5253">
        <v>17</v>
      </c>
      <c r="AF5253">
        <v>28</v>
      </c>
      <c r="AG5253">
        <v>60.714300000000001</v>
      </c>
      <c r="AH5253">
        <v>60.714300000000001</v>
      </c>
      <c r="AI5253">
        <v>2</v>
      </c>
      <c r="AJ5253">
        <v>2</v>
      </c>
      <c r="AK5253">
        <v>0.33329999999999999</v>
      </c>
      <c r="AL52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53">
        <f>IF(AND(Source[[#This Row],[Credit_Noncredit]]="Noncredit",Source[[#This Row],[FTEF]]&gt;0),Source[[#This Row],[NC XLST FTES]]*525/(437.5*Source[[#This Row],[FTEF]]),0)</f>
        <v>0</v>
      </c>
      <c r="AN5253">
        <f>IF(Source[[#This Row],[Credit_Noncredit]]="Credit",Source[[#This Row],[Census Enrollment]],Source[[#This Row],[Noncredit Avg. Attendance]])</f>
        <v>10</v>
      </c>
    </row>
    <row r="5254" spans="1:40" x14ac:dyDescent="0.25">
      <c r="A5254" t="s">
        <v>1914</v>
      </c>
      <c r="B5254" t="s">
        <v>886</v>
      </c>
      <c r="C5254" t="s">
        <v>1184</v>
      </c>
      <c r="D5254" t="s">
        <v>1185</v>
      </c>
      <c r="E5254" s="4">
        <v>72504</v>
      </c>
      <c r="F5254" s="4" t="s">
        <v>233</v>
      </c>
      <c r="G5254" s="4" t="s">
        <v>1200</v>
      </c>
      <c r="H5254" t="str">
        <f>CONCATENATE(Source[[#This Row],[Subject]],TRIM(Source[[#This Row],[Course]]))</f>
        <v>ART140A</v>
      </c>
      <c r="I5254" t="str">
        <f>VLOOKUP(Source[[#This Row],[SubjCrse]],'Courses and Categories'!$E$2:$G$1816,3,FALSE)</f>
        <v>Credit Visual &amp; Performing Arts</v>
      </c>
      <c r="J5254">
        <v>318</v>
      </c>
      <c r="K5254" t="s">
        <v>1201</v>
      </c>
      <c r="L5254" t="s">
        <v>39</v>
      </c>
      <c r="M5254" t="s">
        <v>1046</v>
      </c>
      <c r="N5254" t="s">
        <v>59</v>
      </c>
      <c r="O5254">
        <v>910</v>
      </c>
      <c r="P5254">
        <v>1200</v>
      </c>
      <c r="Q5254" t="s">
        <v>743</v>
      </c>
      <c r="R5254">
        <v>200</v>
      </c>
      <c r="S5254" t="s">
        <v>745</v>
      </c>
      <c r="T5254">
        <v>1</v>
      </c>
      <c r="U5254" s="1">
        <v>43694</v>
      </c>
      <c r="V5254" s="1">
        <v>43819</v>
      </c>
      <c r="W5254" t="s">
        <v>2582</v>
      </c>
      <c r="X5254" t="s">
        <v>1929</v>
      </c>
      <c r="Y5254">
        <v>13</v>
      </c>
      <c r="Z5254">
        <v>10</v>
      </c>
      <c r="AA5254">
        <v>28</v>
      </c>
      <c r="AB5254">
        <v>35.714300000000001</v>
      </c>
      <c r="AC5254" t="s">
        <v>1203</v>
      </c>
      <c r="AD5254">
        <f>IF(ISBLANK(Source[[#This Row],[CrosslistID]]),1,1/COUNTIFS(Source[CrosslistID],Source[[#This Row],[CrosslistID]],Source[TermDesc],Source[[#This Row],[TermDesc]]))</f>
        <v>0.25</v>
      </c>
      <c r="AE5254">
        <v>15</v>
      </c>
      <c r="AF5254">
        <v>28</v>
      </c>
      <c r="AG5254">
        <v>53.571399999999997</v>
      </c>
      <c r="AH5254">
        <v>53.571399999999997</v>
      </c>
      <c r="AI5254">
        <v>2.6</v>
      </c>
      <c r="AJ5254">
        <v>2.6</v>
      </c>
      <c r="AK5254">
        <v>0.33329999999999999</v>
      </c>
      <c r="AL52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54">
        <f>IF(AND(Source[[#This Row],[Credit_Noncredit]]="Noncredit",Source[[#This Row],[FTEF]]&gt;0),Source[[#This Row],[NC XLST FTES]]*525/(437.5*Source[[#This Row],[FTEF]]),0)</f>
        <v>0</v>
      </c>
      <c r="AN5254">
        <f>IF(Source[[#This Row],[Credit_Noncredit]]="Credit",Source[[#This Row],[Census Enrollment]],Source[[#This Row],[Noncredit Avg. Attendance]])</f>
        <v>13</v>
      </c>
    </row>
    <row r="5255" spans="1:40" x14ac:dyDescent="0.25">
      <c r="A5255" t="s">
        <v>1914</v>
      </c>
      <c r="B5255" t="s">
        <v>886</v>
      </c>
      <c r="C5255" t="s">
        <v>1184</v>
      </c>
      <c r="D5255" t="s">
        <v>1185</v>
      </c>
      <c r="E5255" s="4">
        <v>70118</v>
      </c>
      <c r="F5255" s="4" t="s">
        <v>233</v>
      </c>
      <c r="G5255" s="4" t="s">
        <v>1200</v>
      </c>
      <c r="H5255" t="str">
        <f>CONCATENATE(Source[[#This Row],[Subject]],TRIM(Source[[#This Row],[Course]]))</f>
        <v>ART140A</v>
      </c>
      <c r="I5255" t="str">
        <f>VLOOKUP(Source[[#This Row],[SubjCrse]],'Courses and Categories'!$E$2:$G$1816,3,FALSE)</f>
        <v>Credit Visual &amp; Performing Arts</v>
      </c>
      <c r="J5255">
        <v>501</v>
      </c>
      <c r="K5255" t="s">
        <v>1201</v>
      </c>
      <c r="L5255" t="s">
        <v>87</v>
      </c>
      <c r="M5255" t="s">
        <v>1046</v>
      </c>
      <c r="N5255" t="s">
        <v>59</v>
      </c>
      <c r="O5255">
        <v>1830</v>
      </c>
      <c r="P5255">
        <v>2120</v>
      </c>
      <c r="Q5255" t="s">
        <v>923</v>
      </c>
      <c r="R5255">
        <v>133</v>
      </c>
      <c r="S5255" t="s">
        <v>134</v>
      </c>
      <c r="T5255">
        <v>1</v>
      </c>
      <c r="U5255" s="1">
        <v>43694</v>
      </c>
      <c r="V5255" s="1">
        <v>43819</v>
      </c>
      <c r="W5255" t="s">
        <v>1199</v>
      </c>
      <c r="X5255" t="s">
        <v>1929</v>
      </c>
      <c r="Y5255">
        <v>16</v>
      </c>
      <c r="Z5255">
        <v>13</v>
      </c>
      <c r="AA5255">
        <v>28</v>
      </c>
      <c r="AB5255">
        <v>46.428600000000003</v>
      </c>
      <c r="AC5255" t="s">
        <v>2620</v>
      </c>
      <c r="AD5255">
        <f>IF(ISBLANK(Source[[#This Row],[CrosslistID]]),1,1/COUNTIFS(Source[CrosslistID],Source[[#This Row],[CrosslistID]],Source[TermDesc],Source[[#This Row],[TermDesc]]))</f>
        <v>0.25</v>
      </c>
      <c r="AE5255">
        <v>18</v>
      </c>
      <c r="AF5255">
        <v>28</v>
      </c>
      <c r="AG5255">
        <v>64.285700000000006</v>
      </c>
      <c r="AH5255">
        <v>64.285700000000006</v>
      </c>
      <c r="AI5255">
        <v>3.2</v>
      </c>
      <c r="AJ5255">
        <v>3.2</v>
      </c>
      <c r="AK5255">
        <v>0.33329999999999999</v>
      </c>
      <c r="AL52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55">
        <f>IF(AND(Source[[#This Row],[Credit_Noncredit]]="Noncredit",Source[[#This Row],[FTEF]]&gt;0),Source[[#This Row],[NC XLST FTES]]*525/(437.5*Source[[#This Row],[FTEF]]),0)</f>
        <v>0</v>
      </c>
      <c r="AN5255">
        <f>IF(Source[[#This Row],[Credit_Noncredit]]="Credit",Source[[#This Row],[Census Enrollment]],Source[[#This Row],[Noncredit Avg. Attendance]])</f>
        <v>16</v>
      </c>
    </row>
    <row r="5256" spans="1:40" x14ac:dyDescent="0.25">
      <c r="A5256" t="s">
        <v>1914</v>
      </c>
      <c r="B5256" t="s">
        <v>886</v>
      </c>
      <c r="C5256" t="s">
        <v>1184</v>
      </c>
      <c r="D5256" t="s">
        <v>1185</v>
      </c>
      <c r="E5256" s="4">
        <v>78005</v>
      </c>
      <c r="F5256" s="4" t="s">
        <v>233</v>
      </c>
      <c r="G5256" s="4" t="s">
        <v>1200</v>
      </c>
      <c r="H5256" t="str">
        <f>CONCATENATE(Source[[#This Row],[Subject]],TRIM(Source[[#This Row],[Course]]))</f>
        <v>ART140A</v>
      </c>
      <c r="I5256" t="str">
        <f>VLOOKUP(Source[[#This Row],[SubjCrse]],'Courses and Categories'!$E$2:$G$1816,3,FALSE)</f>
        <v>Credit Visual &amp; Performing Arts</v>
      </c>
      <c r="J5256">
        <v>502</v>
      </c>
      <c r="K5256" t="s">
        <v>1201</v>
      </c>
      <c r="L5256" t="s">
        <v>87</v>
      </c>
      <c r="M5256" t="s">
        <v>1046</v>
      </c>
      <c r="N5256" t="s">
        <v>105</v>
      </c>
      <c r="O5256">
        <v>1830</v>
      </c>
      <c r="P5256">
        <v>2120</v>
      </c>
      <c r="Q5256" t="s">
        <v>923</v>
      </c>
      <c r="R5256">
        <v>133</v>
      </c>
      <c r="S5256" t="s">
        <v>134</v>
      </c>
      <c r="T5256">
        <v>1</v>
      </c>
      <c r="U5256" s="1">
        <v>43694</v>
      </c>
      <c r="V5256" s="1">
        <v>43819</v>
      </c>
      <c r="W5256" t="s">
        <v>2621</v>
      </c>
      <c r="X5256" t="s">
        <v>1929</v>
      </c>
      <c r="Y5256">
        <v>14</v>
      </c>
      <c r="Z5256">
        <v>11</v>
      </c>
      <c r="AA5256">
        <v>28</v>
      </c>
      <c r="AB5256">
        <v>39.285699999999999</v>
      </c>
      <c r="AC5256" t="s">
        <v>2622</v>
      </c>
      <c r="AD5256">
        <f>IF(ISBLANK(Source[[#This Row],[CrosslistID]]),1,1/COUNTIFS(Source[CrosslistID],Source[[#This Row],[CrosslistID]],Source[TermDesc],Source[[#This Row],[TermDesc]]))</f>
        <v>0.25</v>
      </c>
      <c r="AE5256">
        <v>20</v>
      </c>
      <c r="AF5256">
        <v>28</v>
      </c>
      <c r="AG5256">
        <v>71.428600000000003</v>
      </c>
      <c r="AH5256">
        <v>71.428600000000003</v>
      </c>
      <c r="AI5256">
        <v>2.8</v>
      </c>
      <c r="AJ5256">
        <v>2.8</v>
      </c>
      <c r="AK5256">
        <v>0.33329999999999999</v>
      </c>
      <c r="AL52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56">
        <f>IF(AND(Source[[#This Row],[Credit_Noncredit]]="Noncredit",Source[[#This Row],[FTEF]]&gt;0),Source[[#This Row],[NC XLST FTES]]*525/(437.5*Source[[#This Row],[FTEF]]),0)</f>
        <v>0</v>
      </c>
      <c r="AN5256">
        <f>IF(Source[[#This Row],[Credit_Noncredit]]="Credit",Source[[#This Row],[Census Enrollment]],Source[[#This Row],[Noncredit Avg. Attendance]])</f>
        <v>14</v>
      </c>
    </row>
    <row r="5257" spans="1:40" x14ac:dyDescent="0.25">
      <c r="A5257" t="s">
        <v>1914</v>
      </c>
      <c r="B5257" t="s">
        <v>886</v>
      </c>
      <c r="C5257" t="s">
        <v>1184</v>
      </c>
      <c r="D5257" t="s">
        <v>1185</v>
      </c>
      <c r="E5257" s="4">
        <v>78485</v>
      </c>
      <c r="F5257" s="4" t="s">
        <v>233</v>
      </c>
      <c r="G5257" s="4" t="s">
        <v>1200</v>
      </c>
      <c r="H5257" t="str">
        <f>CONCATENATE(Source[[#This Row],[Subject]],TRIM(Source[[#This Row],[Course]]))</f>
        <v>ART140A</v>
      </c>
      <c r="I5257" t="str">
        <f>VLOOKUP(Source[[#This Row],[SubjCrse]],'Courses and Categories'!$E$2:$G$1816,3,FALSE)</f>
        <v>Credit Visual &amp; Performing Arts</v>
      </c>
      <c r="J5257">
        <v>516</v>
      </c>
      <c r="K5257" t="s">
        <v>1201</v>
      </c>
      <c r="L5257" t="s">
        <v>87</v>
      </c>
      <c r="M5257" t="s">
        <v>1046</v>
      </c>
      <c r="N5257" t="s">
        <v>105</v>
      </c>
      <c r="O5257">
        <v>1810</v>
      </c>
      <c r="P5257">
        <v>2100</v>
      </c>
      <c r="Q5257" t="s">
        <v>743</v>
      </c>
      <c r="R5257">
        <v>200</v>
      </c>
      <c r="S5257" t="s">
        <v>745</v>
      </c>
      <c r="T5257">
        <v>1</v>
      </c>
      <c r="U5257" s="1">
        <v>43694</v>
      </c>
      <c r="V5257" s="1">
        <v>43819</v>
      </c>
      <c r="W5257" t="s">
        <v>2333</v>
      </c>
      <c r="X5257" t="s">
        <v>1929</v>
      </c>
      <c r="Y5257">
        <v>9</v>
      </c>
      <c r="Z5257">
        <v>7</v>
      </c>
      <c r="AA5257">
        <v>28</v>
      </c>
      <c r="AB5257">
        <v>25</v>
      </c>
      <c r="AC5257" t="s">
        <v>2623</v>
      </c>
      <c r="AD5257">
        <f>IF(ISBLANK(Source[[#This Row],[CrosslistID]]),1,1/COUNTIFS(Source[CrosslistID],Source[[#This Row],[CrosslistID]],Source[TermDesc],Source[[#This Row],[TermDesc]]))</f>
        <v>0.25</v>
      </c>
      <c r="AE5257">
        <v>17</v>
      </c>
      <c r="AF5257">
        <v>28</v>
      </c>
      <c r="AG5257">
        <v>60.714300000000001</v>
      </c>
      <c r="AH5257">
        <v>60.714300000000001</v>
      </c>
      <c r="AI5257">
        <v>1.6</v>
      </c>
      <c r="AJ5257">
        <v>1.8</v>
      </c>
      <c r="AK5257">
        <v>0.33329999999999999</v>
      </c>
      <c r="AL52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57">
        <f>IF(AND(Source[[#This Row],[Credit_Noncredit]]="Noncredit",Source[[#This Row],[FTEF]]&gt;0),Source[[#This Row],[NC XLST FTES]]*525/(437.5*Source[[#This Row],[FTEF]]),0)</f>
        <v>0</v>
      </c>
      <c r="AN5257">
        <f>IF(Source[[#This Row],[Credit_Noncredit]]="Credit",Source[[#This Row],[Census Enrollment]],Source[[#This Row],[Noncredit Avg. Attendance]])</f>
        <v>9</v>
      </c>
    </row>
    <row r="5258" spans="1:40" x14ac:dyDescent="0.25">
      <c r="A5258" t="s">
        <v>1914</v>
      </c>
      <c r="B5258" t="s">
        <v>886</v>
      </c>
      <c r="C5258" t="s">
        <v>1184</v>
      </c>
      <c r="D5258" t="s">
        <v>1185</v>
      </c>
      <c r="E5258" s="4">
        <v>71099</v>
      </c>
      <c r="F5258" s="4" t="s">
        <v>233</v>
      </c>
      <c r="G5258" s="4" t="s">
        <v>1204</v>
      </c>
      <c r="H5258" t="str">
        <f>CONCATENATE(Source[[#This Row],[Subject]],TRIM(Source[[#This Row],[Course]]))</f>
        <v>ART140B</v>
      </c>
      <c r="I5258" t="str">
        <f>VLOOKUP(Source[[#This Row],[SubjCrse]],'Courses and Categories'!$E$2:$G$1816,3,FALSE)</f>
        <v>Credit Visual &amp; Performing Arts</v>
      </c>
      <c r="J5258">
        <v>1</v>
      </c>
      <c r="K5258" t="s">
        <v>1205</v>
      </c>
      <c r="L5258" t="s">
        <v>39</v>
      </c>
      <c r="M5258" t="s">
        <v>1046</v>
      </c>
      <c r="N5258" t="s">
        <v>105</v>
      </c>
      <c r="O5258">
        <v>910</v>
      </c>
      <c r="P5258">
        <v>1200</v>
      </c>
      <c r="Q5258" t="s">
        <v>923</v>
      </c>
      <c r="R5258">
        <v>133</v>
      </c>
      <c r="S5258" t="s">
        <v>134</v>
      </c>
      <c r="T5258">
        <v>1</v>
      </c>
      <c r="U5258" s="1">
        <v>43694</v>
      </c>
      <c r="V5258" s="1">
        <v>43819</v>
      </c>
      <c r="W5258" t="s">
        <v>2601</v>
      </c>
      <c r="X5258" t="s">
        <v>1929</v>
      </c>
      <c r="Y5258">
        <v>4</v>
      </c>
      <c r="Z5258">
        <v>4</v>
      </c>
      <c r="AA5258">
        <v>28</v>
      </c>
      <c r="AB5258">
        <v>14.2857</v>
      </c>
      <c r="AC5258" t="s">
        <v>2619</v>
      </c>
      <c r="AD5258">
        <f>IF(ISBLANK(Source[[#This Row],[CrosslistID]]),1,1/COUNTIFS(Source[CrosslistID],Source[[#This Row],[CrosslistID]],Source[TermDesc],Source[[#This Row],[TermDesc]]))</f>
        <v>0.25</v>
      </c>
      <c r="AE5258">
        <v>25</v>
      </c>
      <c r="AF5258">
        <v>28</v>
      </c>
      <c r="AG5258">
        <v>89.285700000000006</v>
      </c>
      <c r="AH5258">
        <v>89.285700000000006</v>
      </c>
      <c r="AI5258">
        <v>0.8</v>
      </c>
      <c r="AJ5258">
        <v>0.8</v>
      </c>
      <c r="AK5258">
        <v>0</v>
      </c>
      <c r="AL52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58">
        <f>IF(AND(Source[[#This Row],[Credit_Noncredit]]="Noncredit",Source[[#This Row],[FTEF]]&gt;0),Source[[#This Row],[NC XLST FTES]]*525/(437.5*Source[[#This Row],[FTEF]]),0)</f>
        <v>0</v>
      </c>
      <c r="AN5258">
        <f>IF(Source[[#This Row],[Credit_Noncredit]]="Credit",Source[[#This Row],[Census Enrollment]],Source[[#This Row],[Noncredit Avg. Attendance]])</f>
        <v>4</v>
      </c>
    </row>
    <row r="5259" spans="1:40" x14ac:dyDescent="0.25">
      <c r="A5259" t="s">
        <v>1914</v>
      </c>
      <c r="B5259" t="s">
        <v>886</v>
      </c>
      <c r="C5259" t="s">
        <v>1184</v>
      </c>
      <c r="D5259" t="s">
        <v>1185</v>
      </c>
      <c r="E5259" s="4">
        <v>70120</v>
      </c>
      <c r="F5259" s="4" t="s">
        <v>233</v>
      </c>
      <c r="G5259" s="4" t="s">
        <v>1204</v>
      </c>
      <c r="H5259" t="str">
        <f>CONCATENATE(Source[[#This Row],[Subject]],TRIM(Source[[#This Row],[Course]]))</f>
        <v>ART140B</v>
      </c>
      <c r="I5259" t="str">
        <f>VLOOKUP(Source[[#This Row],[SubjCrse]],'Courses and Categories'!$E$2:$G$1816,3,FALSE)</f>
        <v>Credit Visual &amp; Performing Arts</v>
      </c>
      <c r="J5259">
        <v>2</v>
      </c>
      <c r="K5259" t="s">
        <v>1205</v>
      </c>
      <c r="L5259" t="s">
        <v>39</v>
      </c>
      <c r="M5259" t="s">
        <v>1046</v>
      </c>
      <c r="N5259" t="s">
        <v>105</v>
      </c>
      <c r="O5259">
        <v>1240</v>
      </c>
      <c r="P5259">
        <v>1530</v>
      </c>
      <c r="Q5259" t="s">
        <v>923</v>
      </c>
      <c r="R5259">
        <v>133</v>
      </c>
      <c r="S5259" t="s">
        <v>134</v>
      </c>
      <c r="T5259">
        <v>1</v>
      </c>
      <c r="U5259" s="1">
        <v>43694</v>
      </c>
      <c r="V5259" s="1">
        <v>43819</v>
      </c>
      <c r="W5259" t="s">
        <v>2601</v>
      </c>
      <c r="X5259" t="s">
        <v>1929</v>
      </c>
      <c r="Y5259">
        <v>10</v>
      </c>
      <c r="Z5259">
        <v>9</v>
      </c>
      <c r="AA5259">
        <v>28</v>
      </c>
      <c r="AB5259">
        <v>32.142899999999997</v>
      </c>
      <c r="AC5259" t="s">
        <v>74</v>
      </c>
      <c r="AD5259">
        <f>IF(ISBLANK(Source[[#This Row],[CrosslistID]]),1,1/COUNTIFS(Source[CrosslistID],Source[[#This Row],[CrosslistID]],Source[TermDesc],Source[[#This Row],[TermDesc]]))</f>
        <v>0.25</v>
      </c>
      <c r="AE5259">
        <v>26</v>
      </c>
      <c r="AF5259">
        <v>28</v>
      </c>
      <c r="AG5259">
        <v>92.857100000000003</v>
      </c>
      <c r="AH5259">
        <v>92.857100000000003</v>
      </c>
      <c r="AI5259">
        <v>2</v>
      </c>
      <c r="AJ5259">
        <v>2</v>
      </c>
      <c r="AK5259">
        <v>0</v>
      </c>
      <c r="AL52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59">
        <f>IF(AND(Source[[#This Row],[Credit_Noncredit]]="Noncredit",Source[[#This Row],[FTEF]]&gt;0),Source[[#This Row],[NC XLST FTES]]*525/(437.5*Source[[#This Row],[FTEF]]),0)</f>
        <v>0</v>
      </c>
      <c r="AN5259">
        <f>IF(Source[[#This Row],[Credit_Noncredit]]="Credit",Source[[#This Row],[Census Enrollment]],Source[[#This Row],[Noncredit Avg. Attendance]])</f>
        <v>10</v>
      </c>
    </row>
    <row r="5260" spans="1:40" x14ac:dyDescent="0.25">
      <c r="A5260" t="s">
        <v>1914</v>
      </c>
      <c r="B5260" t="s">
        <v>886</v>
      </c>
      <c r="C5260" t="s">
        <v>1184</v>
      </c>
      <c r="D5260" t="s">
        <v>1185</v>
      </c>
      <c r="E5260" s="4">
        <v>72182</v>
      </c>
      <c r="F5260" s="4" t="s">
        <v>233</v>
      </c>
      <c r="G5260" s="4" t="s">
        <v>1204</v>
      </c>
      <c r="H5260" t="str">
        <f>CONCATENATE(Source[[#This Row],[Subject]],TRIM(Source[[#This Row],[Course]]))</f>
        <v>ART140B</v>
      </c>
      <c r="I5260" t="str">
        <f>VLOOKUP(Source[[#This Row],[SubjCrse]],'Courses and Categories'!$E$2:$G$1816,3,FALSE)</f>
        <v>Credit Visual &amp; Performing Arts</v>
      </c>
      <c r="J5260">
        <v>317</v>
      </c>
      <c r="K5260" t="s">
        <v>1205</v>
      </c>
      <c r="L5260" t="s">
        <v>39</v>
      </c>
      <c r="M5260" t="s">
        <v>1046</v>
      </c>
      <c r="N5260" t="s">
        <v>59</v>
      </c>
      <c r="O5260">
        <v>1310</v>
      </c>
      <c r="P5260">
        <v>1600</v>
      </c>
      <c r="Q5260" t="s">
        <v>743</v>
      </c>
      <c r="R5260">
        <v>200</v>
      </c>
      <c r="S5260" t="s">
        <v>745</v>
      </c>
      <c r="T5260">
        <v>1</v>
      </c>
      <c r="U5260" s="1">
        <v>43694</v>
      </c>
      <c r="V5260" s="1">
        <v>43819</v>
      </c>
      <c r="W5260" t="s">
        <v>2582</v>
      </c>
      <c r="X5260" t="s">
        <v>1929</v>
      </c>
      <c r="Y5260">
        <v>6</v>
      </c>
      <c r="Z5260">
        <v>5</v>
      </c>
      <c r="AA5260">
        <v>28</v>
      </c>
      <c r="AB5260">
        <v>17.857099999999999</v>
      </c>
      <c r="AC5260" t="s">
        <v>171</v>
      </c>
      <c r="AD5260">
        <f>IF(ISBLANK(Source[[#This Row],[CrosslistID]]),1,1/COUNTIFS(Source[CrosslistID],Source[[#This Row],[CrosslistID]],Source[TermDesc],Source[[#This Row],[TermDesc]]))</f>
        <v>0.25</v>
      </c>
      <c r="AE5260">
        <v>17</v>
      </c>
      <c r="AF5260">
        <v>28</v>
      </c>
      <c r="AG5260">
        <v>60.714300000000001</v>
      </c>
      <c r="AH5260">
        <v>60.714300000000001</v>
      </c>
      <c r="AI5260">
        <v>1.2</v>
      </c>
      <c r="AJ5260">
        <v>1.2</v>
      </c>
      <c r="AK5260">
        <v>0</v>
      </c>
      <c r="AL52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60">
        <f>IF(AND(Source[[#This Row],[Credit_Noncredit]]="Noncredit",Source[[#This Row],[FTEF]]&gt;0),Source[[#This Row],[NC XLST FTES]]*525/(437.5*Source[[#This Row],[FTEF]]),0)</f>
        <v>0</v>
      </c>
      <c r="AN5260">
        <f>IF(Source[[#This Row],[Credit_Noncredit]]="Credit",Source[[#This Row],[Census Enrollment]],Source[[#This Row],[Noncredit Avg. Attendance]])</f>
        <v>6</v>
      </c>
    </row>
    <row r="5261" spans="1:40" x14ac:dyDescent="0.25">
      <c r="A5261" t="s">
        <v>1914</v>
      </c>
      <c r="B5261" t="s">
        <v>886</v>
      </c>
      <c r="C5261" t="s">
        <v>1184</v>
      </c>
      <c r="D5261" t="s">
        <v>1185</v>
      </c>
      <c r="E5261" s="4">
        <v>72505</v>
      </c>
      <c r="F5261" s="4" t="s">
        <v>233</v>
      </c>
      <c r="G5261" s="4" t="s">
        <v>1204</v>
      </c>
      <c r="H5261" t="str">
        <f>CONCATENATE(Source[[#This Row],[Subject]],TRIM(Source[[#This Row],[Course]]))</f>
        <v>ART140B</v>
      </c>
      <c r="I5261" t="str">
        <f>VLOOKUP(Source[[#This Row],[SubjCrse]],'Courses and Categories'!$E$2:$G$1816,3,FALSE)</f>
        <v>Credit Visual &amp; Performing Arts</v>
      </c>
      <c r="J5261">
        <v>318</v>
      </c>
      <c r="K5261" t="s">
        <v>1205</v>
      </c>
      <c r="L5261" t="s">
        <v>39</v>
      </c>
      <c r="M5261" t="s">
        <v>1046</v>
      </c>
      <c r="N5261" t="s">
        <v>59</v>
      </c>
      <c r="O5261">
        <v>910</v>
      </c>
      <c r="P5261">
        <v>1200</v>
      </c>
      <c r="Q5261" t="s">
        <v>743</v>
      </c>
      <c r="R5261">
        <v>200</v>
      </c>
      <c r="S5261" t="s">
        <v>745</v>
      </c>
      <c r="T5261">
        <v>1</v>
      </c>
      <c r="U5261" s="1">
        <v>43694</v>
      </c>
      <c r="V5261" s="1">
        <v>43819</v>
      </c>
      <c r="W5261" t="s">
        <v>2582</v>
      </c>
      <c r="X5261" t="s">
        <v>1929</v>
      </c>
      <c r="Y5261">
        <v>2</v>
      </c>
      <c r="Z5261">
        <v>2</v>
      </c>
      <c r="AA5261">
        <v>28</v>
      </c>
      <c r="AB5261">
        <v>7.1429</v>
      </c>
      <c r="AC5261" t="s">
        <v>1203</v>
      </c>
      <c r="AD5261">
        <f>IF(ISBLANK(Source[[#This Row],[CrosslistID]]),1,1/COUNTIFS(Source[CrosslistID],Source[[#This Row],[CrosslistID]],Source[TermDesc],Source[[#This Row],[TermDesc]]))</f>
        <v>0.25</v>
      </c>
      <c r="AE5261">
        <v>15</v>
      </c>
      <c r="AF5261">
        <v>28</v>
      </c>
      <c r="AG5261">
        <v>53.571399999999997</v>
      </c>
      <c r="AH5261">
        <v>53.571399999999997</v>
      </c>
      <c r="AI5261">
        <v>0.4</v>
      </c>
      <c r="AJ5261">
        <v>0.4</v>
      </c>
      <c r="AK5261">
        <v>0</v>
      </c>
      <c r="AL52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61">
        <f>IF(AND(Source[[#This Row],[Credit_Noncredit]]="Noncredit",Source[[#This Row],[FTEF]]&gt;0),Source[[#This Row],[NC XLST FTES]]*525/(437.5*Source[[#This Row],[FTEF]]),0)</f>
        <v>0</v>
      </c>
      <c r="AN5261">
        <f>IF(Source[[#This Row],[Credit_Noncredit]]="Credit",Source[[#This Row],[Census Enrollment]],Source[[#This Row],[Noncredit Avg. Attendance]])</f>
        <v>2</v>
      </c>
    </row>
    <row r="5262" spans="1:40" x14ac:dyDescent="0.25">
      <c r="A5262" t="s">
        <v>1914</v>
      </c>
      <c r="B5262" t="s">
        <v>886</v>
      </c>
      <c r="C5262" t="s">
        <v>1184</v>
      </c>
      <c r="D5262" t="s">
        <v>1185</v>
      </c>
      <c r="E5262" s="4">
        <v>70121</v>
      </c>
      <c r="F5262" s="4" t="s">
        <v>233</v>
      </c>
      <c r="G5262" s="4" t="s">
        <v>1204</v>
      </c>
      <c r="H5262" t="str">
        <f>CONCATENATE(Source[[#This Row],[Subject]],TRIM(Source[[#This Row],[Course]]))</f>
        <v>ART140B</v>
      </c>
      <c r="I5262" t="str">
        <f>VLOOKUP(Source[[#This Row],[SubjCrse]],'Courses and Categories'!$E$2:$G$1816,3,FALSE)</f>
        <v>Credit Visual &amp; Performing Arts</v>
      </c>
      <c r="J5262">
        <v>501</v>
      </c>
      <c r="K5262" t="s">
        <v>1205</v>
      </c>
      <c r="L5262" t="s">
        <v>87</v>
      </c>
      <c r="M5262" t="s">
        <v>1046</v>
      </c>
      <c r="N5262" t="s">
        <v>59</v>
      </c>
      <c r="O5262">
        <v>1830</v>
      </c>
      <c r="P5262">
        <v>2120</v>
      </c>
      <c r="Q5262" t="s">
        <v>923</v>
      </c>
      <c r="R5262">
        <v>133</v>
      </c>
      <c r="S5262" t="s">
        <v>134</v>
      </c>
      <c r="T5262">
        <v>1</v>
      </c>
      <c r="U5262" s="1">
        <v>43694</v>
      </c>
      <c r="V5262" s="1">
        <v>43819</v>
      </c>
      <c r="W5262" t="s">
        <v>1199</v>
      </c>
      <c r="X5262" t="s">
        <v>1929</v>
      </c>
      <c r="Y5262">
        <v>3</v>
      </c>
      <c r="Z5262">
        <v>3</v>
      </c>
      <c r="AA5262">
        <v>28</v>
      </c>
      <c r="AB5262">
        <v>10.7143</v>
      </c>
      <c r="AC5262" t="s">
        <v>2620</v>
      </c>
      <c r="AD5262">
        <f>IF(ISBLANK(Source[[#This Row],[CrosslistID]]),1,1/COUNTIFS(Source[CrosslistID],Source[[#This Row],[CrosslistID]],Source[TermDesc],Source[[#This Row],[TermDesc]]))</f>
        <v>0.25</v>
      </c>
      <c r="AE5262">
        <v>18</v>
      </c>
      <c r="AF5262">
        <v>28</v>
      </c>
      <c r="AG5262">
        <v>64.285700000000006</v>
      </c>
      <c r="AH5262">
        <v>64.285700000000006</v>
      </c>
      <c r="AI5262">
        <v>0.6</v>
      </c>
      <c r="AJ5262">
        <v>0.6</v>
      </c>
      <c r="AK5262">
        <v>0</v>
      </c>
      <c r="AL52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62">
        <f>IF(AND(Source[[#This Row],[Credit_Noncredit]]="Noncredit",Source[[#This Row],[FTEF]]&gt;0),Source[[#This Row],[NC XLST FTES]]*525/(437.5*Source[[#This Row],[FTEF]]),0)</f>
        <v>0</v>
      </c>
      <c r="AN5262">
        <f>IF(Source[[#This Row],[Credit_Noncredit]]="Credit",Source[[#This Row],[Census Enrollment]],Source[[#This Row],[Noncredit Avg. Attendance]])</f>
        <v>3</v>
      </c>
    </row>
    <row r="5263" spans="1:40" x14ac:dyDescent="0.25">
      <c r="A5263" t="s">
        <v>1914</v>
      </c>
      <c r="B5263" t="s">
        <v>886</v>
      </c>
      <c r="C5263" t="s">
        <v>1184</v>
      </c>
      <c r="D5263" t="s">
        <v>1185</v>
      </c>
      <c r="E5263" s="4">
        <v>78006</v>
      </c>
      <c r="F5263" s="4" t="s">
        <v>233</v>
      </c>
      <c r="G5263" s="4" t="s">
        <v>1204</v>
      </c>
      <c r="H5263" t="str">
        <f>CONCATENATE(Source[[#This Row],[Subject]],TRIM(Source[[#This Row],[Course]]))</f>
        <v>ART140B</v>
      </c>
      <c r="I5263" t="str">
        <f>VLOOKUP(Source[[#This Row],[SubjCrse]],'Courses and Categories'!$E$2:$G$1816,3,FALSE)</f>
        <v>Credit Visual &amp; Performing Arts</v>
      </c>
      <c r="J5263">
        <v>502</v>
      </c>
      <c r="K5263" t="s">
        <v>1205</v>
      </c>
      <c r="L5263" t="s">
        <v>87</v>
      </c>
      <c r="M5263" t="s">
        <v>1046</v>
      </c>
      <c r="N5263" t="s">
        <v>105</v>
      </c>
      <c r="O5263">
        <v>1830</v>
      </c>
      <c r="P5263">
        <v>2120</v>
      </c>
      <c r="Q5263" t="s">
        <v>923</v>
      </c>
      <c r="R5263">
        <v>133</v>
      </c>
      <c r="S5263" t="s">
        <v>134</v>
      </c>
      <c r="T5263">
        <v>1</v>
      </c>
      <c r="U5263" s="1">
        <v>43694</v>
      </c>
      <c r="V5263" s="1">
        <v>43819</v>
      </c>
      <c r="W5263" t="s">
        <v>2621</v>
      </c>
      <c r="X5263" t="s">
        <v>1929</v>
      </c>
      <c r="Y5263">
        <v>6</v>
      </c>
      <c r="Z5263">
        <v>5</v>
      </c>
      <c r="AA5263">
        <v>28</v>
      </c>
      <c r="AB5263">
        <v>17.857099999999999</v>
      </c>
      <c r="AC5263" t="s">
        <v>2622</v>
      </c>
      <c r="AD5263">
        <f>IF(ISBLANK(Source[[#This Row],[CrosslistID]]),1,1/COUNTIFS(Source[CrosslistID],Source[[#This Row],[CrosslistID]],Source[TermDesc],Source[[#This Row],[TermDesc]]))</f>
        <v>0.25</v>
      </c>
      <c r="AE5263">
        <v>20</v>
      </c>
      <c r="AF5263">
        <v>28</v>
      </c>
      <c r="AG5263">
        <v>71.428600000000003</v>
      </c>
      <c r="AH5263">
        <v>71.428600000000003</v>
      </c>
      <c r="AI5263">
        <v>1.2</v>
      </c>
      <c r="AJ5263">
        <v>1.2</v>
      </c>
      <c r="AK5263">
        <v>0</v>
      </c>
      <c r="AL52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63">
        <f>IF(AND(Source[[#This Row],[Credit_Noncredit]]="Noncredit",Source[[#This Row],[FTEF]]&gt;0),Source[[#This Row],[NC XLST FTES]]*525/(437.5*Source[[#This Row],[FTEF]]),0)</f>
        <v>0</v>
      </c>
      <c r="AN5263">
        <f>IF(Source[[#This Row],[Credit_Noncredit]]="Credit",Source[[#This Row],[Census Enrollment]],Source[[#This Row],[Noncredit Avg. Attendance]])</f>
        <v>6</v>
      </c>
    </row>
    <row r="5264" spans="1:40" x14ac:dyDescent="0.25">
      <c r="A5264" t="s">
        <v>1914</v>
      </c>
      <c r="B5264" t="s">
        <v>886</v>
      </c>
      <c r="C5264" t="s">
        <v>1184</v>
      </c>
      <c r="D5264" t="s">
        <v>1185</v>
      </c>
      <c r="E5264" s="4">
        <v>78486</v>
      </c>
      <c r="F5264" s="4" t="s">
        <v>233</v>
      </c>
      <c r="G5264" s="4" t="s">
        <v>1204</v>
      </c>
      <c r="H5264" t="str">
        <f>CONCATENATE(Source[[#This Row],[Subject]],TRIM(Source[[#This Row],[Course]]))</f>
        <v>ART140B</v>
      </c>
      <c r="I5264" t="str">
        <f>VLOOKUP(Source[[#This Row],[SubjCrse]],'Courses and Categories'!$E$2:$G$1816,3,FALSE)</f>
        <v>Credit Visual &amp; Performing Arts</v>
      </c>
      <c r="J5264">
        <v>516</v>
      </c>
      <c r="K5264" t="s">
        <v>1205</v>
      </c>
      <c r="L5264" t="s">
        <v>87</v>
      </c>
      <c r="M5264" t="s">
        <v>1046</v>
      </c>
      <c r="N5264" t="s">
        <v>105</v>
      </c>
      <c r="O5264">
        <v>1810</v>
      </c>
      <c r="P5264">
        <v>2100</v>
      </c>
      <c r="Q5264" t="s">
        <v>743</v>
      </c>
      <c r="R5264">
        <v>200</v>
      </c>
      <c r="S5264" t="s">
        <v>745</v>
      </c>
      <c r="T5264">
        <v>1</v>
      </c>
      <c r="U5264" s="1">
        <v>43694</v>
      </c>
      <c r="V5264" s="1">
        <v>43819</v>
      </c>
      <c r="W5264" t="s">
        <v>2333</v>
      </c>
      <c r="X5264" t="s">
        <v>1929</v>
      </c>
      <c r="Y5264">
        <v>6</v>
      </c>
      <c r="Z5264">
        <v>6</v>
      </c>
      <c r="AA5264">
        <v>28</v>
      </c>
      <c r="AB5264">
        <v>21.428599999999999</v>
      </c>
      <c r="AC5264" t="s">
        <v>2623</v>
      </c>
      <c r="AD5264">
        <f>IF(ISBLANK(Source[[#This Row],[CrosslistID]]),1,1/COUNTIFS(Source[CrosslistID],Source[[#This Row],[CrosslistID]],Source[TermDesc],Source[[#This Row],[TermDesc]]))</f>
        <v>0.25</v>
      </c>
      <c r="AE5264">
        <v>17</v>
      </c>
      <c r="AF5264">
        <v>28</v>
      </c>
      <c r="AG5264">
        <v>60.714300000000001</v>
      </c>
      <c r="AH5264">
        <v>60.714300000000001</v>
      </c>
      <c r="AI5264">
        <v>1.2</v>
      </c>
      <c r="AJ5264">
        <v>1.2</v>
      </c>
      <c r="AK5264">
        <v>0</v>
      </c>
      <c r="AL52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64">
        <f>IF(AND(Source[[#This Row],[Credit_Noncredit]]="Noncredit",Source[[#This Row],[FTEF]]&gt;0),Source[[#This Row],[NC XLST FTES]]*525/(437.5*Source[[#This Row],[FTEF]]),0)</f>
        <v>0</v>
      </c>
      <c r="AN5264">
        <f>IF(Source[[#This Row],[Credit_Noncredit]]="Credit",Source[[#This Row],[Census Enrollment]],Source[[#This Row],[Noncredit Avg. Attendance]])</f>
        <v>6</v>
      </c>
    </row>
    <row r="5265" spans="1:40" x14ac:dyDescent="0.25">
      <c r="A5265" t="s">
        <v>1914</v>
      </c>
      <c r="B5265" t="s">
        <v>886</v>
      </c>
      <c r="C5265" t="s">
        <v>1184</v>
      </c>
      <c r="D5265" t="s">
        <v>1185</v>
      </c>
      <c r="E5265" s="4">
        <v>74905</v>
      </c>
      <c r="F5265" s="4" t="s">
        <v>233</v>
      </c>
      <c r="G5265" s="4" t="s">
        <v>1206</v>
      </c>
      <c r="H5265" t="str">
        <f>CONCATENATE(Source[[#This Row],[Subject]],TRIM(Source[[#This Row],[Course]]))</f>
        <v>ART140C</v>
      </c>
      <c r="I5265" t="str">
        <f>VLOOKUP(Source[[#This Row],[SubjCrse]],'Courses and Categories'!$E$2:$G$1816,3,FALSE)</f>
        <v>Credit Visual &amp; Performing Arts</v>
      </c>
      <c r="J5265">
        <v>1</v>
      </c>
      <c r="K5265" t="s">
        <v>1207</v>
      </c>
      <c r="L5265" t="s">
        <v>39</v>
      </c>
      <c r="M5265" t="s">
        <v>1046</v>
      </c>
      <c r="N5265" t="s">
        <v>105</v>
      </c>
      <c r="O5265">
        <v>910</v>
      </c>
      <c r="P5265">
        <v>1200</v>
      </c>
      <c r="Q5265" t="s">
        <v>923</v>
      </c>
      <c r="R5265">
        <v>133</v>
      </c>
      <c r="S5265" t="s">
        <v>134</v>
      </c>
      <c r="T5265">
        <v>1</v>
      </c>
      <c r="U5265" s="1">
        <v>43694</v>
      </c>
      <c r="V5265" s="1">
        <v>43819</v>
      </c>
      <c r="W5265" t="s">
        <v>2601</v>
      </c>
      <c r="X5265" t="s">
        <v>1929</v>
      </c>
      <c r="Y5265">
        <v>3</v>
      </c>
      <c r="Z5265">
        <v>3</v>
      </c>
      <c r="AA5265">
        <v>28</v>
      </c>
      <c r="AB5265">
        <v>10.7143</v>
      </c>
      <c r="AC5265" t="s">
        <v>2619</v>
      </c>
      <c r="AD5265">
        <f>IF(ISBLANK(Source[[#This Row],[CrosslistID]]),1,1/COUNTIFS(Source[CrosslistID],Source[[#This Row],[CrosslistID]],Source[TermDesc],Source[[#This Row],[TermDesc]]))</f>
        <v>0.25</v>
      </c>
      <c r="AE5265">
        <v>25</v>
      </c>
      <c r="AF5265">
        <v>28</v>
      </c>
      <c r="AG5265">
        <v>89.285700000000006</v>
      </c>
      <c r="AH5265">
        <v>89.285700000000006</v>
      </c>
      <c r="AI5265">
        <v>0.6</v>
      </c>
      <c r="AJ5265">
        <v>0.6</v>
      </c>
      <c r="AK5265">
        <v>0</v>
      </c>
      <c r="AL52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65">
        <f>IF(AND(Source[[#This Row],[Credit_Noncredit]]="Noncredit",Source[[#This Row],[FTEF]]&gt;0),Source[[#This Row],[NC XLST FTES]]*525/(437.5*Source[[#This Row],[FTEF]]),0)</f>
        <v>0</v>
      </c>
      <c r="AN5265">
        <f>IF(Source[[#This Row],[Credit_Noncredit]]="Credit",Source[[#This Row],[Census Enrollment]],Source[[#This Row],[Noncredit Avg. Attendance]])</f>
        <v>3</v>
      </c>
    </row>
    <row r="5266" spans="1:40" x14ac:dyDescent="0.25">
      <c r="A5266" t="s">
        <v>1914</v>
      </c>
      <c r="B5266" t="s">
        <v>886</v>
      </c>
      <c r="C5266" t="s">
        <v>1184</v>
      </c>
      <c r="D5266" t="s">
        <v>1185</v>
      </c>
      <c r="E5266" s="4">
        <v>71455</v>
      </c>
      <c r="F5266" s="4" t="s">
        <v>233</v>
      </c>
      <c r="G5266" s="4" t="s">
        <v>1206</v>
      </c>
      <c r="H5266" t="str">
        <f>CONCATENATE(Source[[#This Row],[Subject]],TRIM(Source[[#This Row],[Course]]))</f>
        <v>ART140C</v>
      </c>
      <c r="I5266" t="str">
        <f>VLOOKUP(Source[[#This Row],[SubjCrse]],'Courses and Categories'!$E$2:$G$1816,3,FALSE)</f>
        <v>Credit Visual &amp; Performing Arts</v>
      </c>
      <c r="J5266">
        <v>2</v>
      </c>
      <c r="K5266" t="s">
        <v>1207</v>
      </c>
      <c r="L5266" t="s">
        <v>39</v>
      </c>
      <c r="M5266" t="s">
        <v>1046</v>
      </c>
      <c r="N5266" t="s">
        <v>105</v>
      </c>
      <c r="O5266">
        <v>1240</v>
      </c>
      <c r="P5266">
        <v>1530</v>
      </c>
      <c r="Q5266" t="s">
        <v>923</v>
      </c>
      <c r="R5266">
        <v>133</v>
      </c>
      <c r="S5266" t="s">
        <v>134</v>
      </c>
      <c r="T5266">
        <v>1</v>
      </c>
      <c r="U5266" s="1">
        <v>43694</v>
      </c>
      <c r="V5266" s="1">
        <v>43819</v>
      </c>
      <c r="W5266" t="s">
        <v>2601</v>
      </c>
      <c r="X5266" t="s">
        <v>1929</v>
      </c>
      <c r="Y5266">
        <v>1</v>
      </c>
      <c r="Z5266">
        <v>1</v>
      </c>
      <c r="AA5266">
        <v>28</v>
      </c>
      <c r="AB5266">
        <v>3.5714000000000001</v>
      </c>
      <c r="AC5266" t="s">
        <v>74</v>
      </c>
      <c r="AD5266">
        <f>IF(ISBLANK(Source[[#This Row],[CrosslistID]]),1,1/COUNTIFS(Source[CrosslistID],Source[[#This Row],[CrosslistID]],Source[TermDesc],Source[[#This Row],[TermDesc]]))</f>
        <v>0.25</v>
      </c>
      <c r="AE5266">
        <v>26</v>
      </c>
      <c r="AF5266">
        <v>28</v>
      </c>
      <c r="AG5266">
        <v>92.857100000000003</v>
      </c>
      <c r="AH5266">
        <v>92.857100000000003</v>
      </c>
      <c r="AI5266">
        <v>0.2</v>
      </c>
      <c r="AJ5266">
        <v>0.2</v>
      </c>
      <c r="AK5266">
        <v>0</v>
      </c>
      <c r="AL52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66">
        <f>IF(AND(Source[[#This Row],[Credit_Noncredit]]="Noncredit",Source[[#This Row],[FTEF]]&gt;0),Source[[#This Row],[NC XLST FTES]]*525/(437.5*Source[[#This Row],[FTEF]]),0)</f>
        <v>0</v>
      </c>
      <c r="AN5266">
        <f>IF(Source[[#This Row],[Credit_Noncredit]]="Credit",Source[[#This Row],[Census Enrollment]],Source[[#This Row],[Noncredit Avg. Attendance]])</f>
        <v>1</v>
      </c>
    </row>
    <row r="5267" spans="1:40" x14ac:dyDescent="0.25">
      <c r="A5267" t="s">
        <v>1914</v>
      </c>
      <c r="B5267" t="s">
        <v>886</v>
      </c>
      <c r="C5267" t="s">
        <v>1184</v>
      </c>
      <c r="D5267" t="s">
        <v>1185</v>
      </c>
      <c r="E5267" s="4">
        <v>72183</v>
      </c>
      <c r="F5267" s="4" t="s">
        <v>233</v>
      </c>
      <c r="G5267" s="4" t="s">
        <v>1206</v>
      </c>
      <c r="H5267" t="str">
        <f>CONCATENATE(Source[[#This Row],[Subject]],TRIM(Source[[#This Row],[Course]]))</f>
        <v>ART140C</v>
      </c>
      <c r="I5267" t="str">
        <f>VLOOKUP(Source[[#This Row],[SubjCrse]],'Courses and Categories'!$E$2:$G$1816,3,FALSE)</f>
        <v>Credit Visual &amp; Performing Arts</v>
      </c>
      <c r="J5267">
        <v>317</v>
      </c>
      <c r="K5267" t="s">
        <v>1207</v>
      </c>
      <c r="L5267" t="s">
        <v>39</v>
      </c>
      <c r="M5267" t="s">
        <v>1046</v>
      </c>
      <c r="N5267" t="s">
        <v>59</v>
      </c>
      <c r="O5267">
        <v>1310</v>
      </c>
      <c r="P5267">
        <v>1600</v>
      </c>
      <c r="Q5267" t="s">
        <v>743</v>
      </c>
      <c r="R5267">
        <v>200</v>
      </c>
      <c r="S5267" t="s">
        <v>745</v>
      </c>
      <c r="T5267">
        <v>1</v>
      </c>
      <c r="U5267" s="1">
        <v>43694</v>
      </c>
      <c r="V5267" s="1">
        <v>43819</v>
      </c>
      <c r="W5267" t="s">
        <v>2582</v>
      </c>
      <c r="X5267" t="s">
        <v>1929</v>
      </c>
      <c r="Y5267">
        <v>1</v>
      </c>
      <c r="Z5267">
        <v>0</v>
      </c>
      <c r="AA5267">
        <v>28</v>
      </c>
      <c r="AB5267">
        <v>0</v>
      </c>
      <c r="AC5267" t="s">
        <v>171</v>
      </c>
      <c r="AD5267">
        <f>IF(ISBLANK(Source[[#This Row],[CrosslistID]]),1,1/COUNTIFS(Source[CrosslistID],Source[[#This Row],[CrosslistID]],Source[TermDesc],Source[[#This Row],[TermDesc]]))</f>
        <v>0.25</v>
      </c>
      <c r="AE5267">
        <v>17</v>
      </c>
      <c r="AF5267">
        <v>28</v>
      </c>
      <c r="AG5267">
        <v>60.714300000000001</v>
      </c>
      <c r="AH5267">
        <v>60.714300000000001</v>
      </c>
      <c r="AI5267">
        <v>0.2</v>
      </c>
      <c r="AJ5267">
        <v>0.2</v>
      </c>
      <c r="AK5267">
        <v>0</v>
      </c>
      <c r="AL52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67">
        <f>IF(AND(Source[[#This Row],[Credit_Noncredit]]="Noncredit",Source[[#This Row],[FTEF]]&gt;0),Source[[#This Row],[NC XLST FTES]]*525/(437.5*Source[[#This Row],[FTEF]]),0)</f>
        <v>0</v>
      </c>
      <c r="AN5267">
        <f>IF(Source[[#This Row],[Credit_Noncredit]]="Credit",Source[[#This Row],[Census Enrollment]],Source[[#This Row],[Noncredit Avg. Attendance]])</f>
        <v>1</v>
      </c>
    </row>
    <row r="5268" spans="1:40" x14ac:dyDescent="0.25">
      <c r="A5268" t="s">
        <v>1914</v>
      </c>
      <c r="B5268" t="s">
        <v>886</v>
      </c>
      <c r="C5268" t="s">
        <v>1184</v>
      </c>
      <c r="D5268" t="s">
        <v>1185</v>
      </c>
      <c r="E5268" s="4">
        <v>74311</v>
      </c>
      <c r="F5268" s="4" t="s">
        <v>233</v>
      </c>
      <c r="G5268" s="4" t="s">
        <v>1206</v>
      </c>
      <c r="H5268" t="str">
        <f>CONCATENATE(Source[[#This Row],[Subject]],TRIM(Source[[#This Row],[Course]]))</f>
        <v>ART140C</v>
      </c>
      <c r="I5268" t="str">
        <f>VLOOKUP(Source[[#This Row],[SubjCrse]],'Courses and Categories'!$E$2:$G$1816,3,FALSE)</f>
        <v>Credit Visual &amp; Performing Arts</v>
      </c>
      <c r="J5268">
        <v>318</v>
      </c>
      <c r="K5268" t="s">
        <v>1207</v>
      </c>
      <c r="L5268" t="s">
        <v>39</v>
      </c>
      <c r="M5268" t="s">
        <v>1046</v>
      </c>
      <c r="N5268" t="s">
        <v>59</v>
      </c>
      <c r="O5268">
        <v>910</v>
      </c>
      <c r="P5268">
        <v>1200</v>
      </c>
      <c r="Q5268" t="s">
        <v>743</v>
      </c>
      <c r="R5268">
        <v>200</v>
      </c>
      <c r="S5268" t="s">
        <v>745</v>
      </c>
      <c r="T5268">
        <v>1</v>
      </c>
      <c r="U5268" s="1">
        <v>43694</v>
      </c>
      <c r="V5268" s="1">
        <v>43819</v>
      </c>
      <c r="W5268" t="s">
        <v>2582</v>
      </c>
      <c r="X5268" t="s">
        <v>1929</v>
      </c>
      <c r="Y5268">
        <v>4</v>
      </c>
      <c r="Z5268">
        <v>3</v>
      </c>
      <c r="AA5268">
        <v>28</v>
      </c>
      <c r="AB5268">
        <v>10.7143</v>
      </c>
      <c r="AC5268" t="s">
        <v>1203</v>
      </c>
      <c r="AD5268">
        <f>IF(ISBLANK(Source[[#This Row],[CrosslistID]]),1,1/COUNTIFS(Source[CrosslistID],Source[[#This Row],[CrosslistID]],Source[TermDesc],Source[[#This Row],[TermDesc]]))</f>
        <v>0.25</v>
      </c>
      <c r="AE5268">
        <v>15</v>
      </c>
      <c r="AF5268">
        <v>28</v>
      </c>
      <c r="AG5268">
        <v>53.571399999999997</v>
      </c>
      <c r="AH5268">
        <v>53.571399999999997</v>
      </c>
      <c r="AI5268">
        <v>0.8</v>
      </c>
      <c r="AJ5268">
        <v>0.8</v>
      </c>
      <c r="AK5268">
        <v>0</v>
      </c>
      <c r="AL52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68">
        <f>IF(AND(Source[[#This Row],[Credit_Noncredit]]="Noncredit",Source[[#This Row],[FTEF]]&gt;0),Source[[#This Row],[NC XLST FTES]]*525/(437.5*Source[[#This Row],[FTEF]]),0)</f>
        <v>0</v>
      </c>
      <c r="AN5268">
        <f>IF(Source[[#This Row],[Credit_Noncredit]]="Credit",Source[[#This Row],[Census Enrollment]],Source[[#This Row],[Noncredit Avg. Attendance]])</f>
        <v>4</v>
      </c>
    </row>
    <row r="5269" spans="1:40" x14ac:dyDescent="0.25">
      <c r="A5269" t="s">
        <v>1914</v>
      </c>
      <c r="B5269" t="s">
        <v>886</v>
      </c>
      <c r="C5269" t="s">
        <v>1184</v>
      </c>
      <c r="D5269" t="s">
        <v>1185</v>
      </c>
      <c r="E5269" s="4">
        <v>72077</v>
      </c>
      <c r="F5269" s="4" t="s">
        <v>233</v>
      </c>
      <c r="G5269" s="4" t="s">
        <v>1206</v>
      </c>
      <c r="H5269" t="str">
        <f>CONCATENATE(Source[[#This Row],[Subject]],TRIM(Source[[#This Row],[Course]]))</f>
        <v>ART140C</v>
      </c>
      <c r="I5269" t="str">
        <f>VLOOKUP(Source[[#This Row],[SubjCrse]],'Courses and Categories'!$E$2:$G$1816,3,FALSE)</f>
        <v>Credit Visual &amp; Performing Arts</v>
      </c>
      <c r="J5269">
        <v>501</v>
      </c>
      <c r="K5269" t="s">
        <v>1207</v>
      </c>
      <c r="L5269" t="s">
        <v>87</v>
      </c>
      <c r="M5269" t="s">
        <v>1046</v>
      </c>
      <c r="N5269" t="s">
        <v>59</v>
      </c>
      <c r="O5269">
        <v>1830</v>
      </c>
      <c r="P5269">
        <v>2120</v>
      </c>
      <c r="Q5269" t="s">
        <v>923</v>
      </c>
      <c r="R5269">
        <v>133</v>
      </c>
      <c r="S5269" t="s">
        <v>134</v>
      </c>
      <c r="T5269">
        <v>1</v>
      </c>
      <c r="U5269" s="1">
        <v>43694</v>
      </c>
      <c r="V5269" s="1">
        <v>43819</v>
      </c>
      <c r="W5269" t="s">
        <v>1199</v>
      </c>
      <c r="X5269" t="s">
        <v>1929</v>
      </c>
      <c r="Y5269">
        <v>1</v>
      </c>
      <c r="Z5269">
        <v>1</v>
      </c>
      <c r="AA5269">
        <v>28</v>
      </c>
      <c r="AB5269">
        <v>3.5714000000000001</v>
      </c>
      <c r="AC5269" t="s">
        <v>2620</v>
      </c>
      <c r="AD5269">
        <f>IF(ISBLANK(Source[[#This Row],[CrosslistID]]),1,1/COUNTIFS(Source[CrosslistID],Source[[#This Row],[CrosslistID]],Source[TermDesc],Source[[#This Row],[TermDesc]]))</f>
        <v>0.25</v>
      </c>
      <c r="AE5269">
        <v>18</v>
      </c>
      <c r="AF5269">
        <v>28</v>
      </c>
      <c r="AG5269">
        <v>64.285700000000006</v>
      </c>
      <c r="AH5269">
        <v>64.285700000000006</v>
      </c>
      <c r="AI5269">
        <v>0.2</v>
      </c>
      <c r="AJ5269">
        <v>0.2</v>
      </c>
      <c r="AK5269">
        <v>0</v>
      </c>
      <c r="AL52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69">
        <f>IF(AND(Source[[#This Row],[Credit_Noncredit]]="Noncredit",Source[[#This Row],[FTEF]]&gt;0),Source[[#This Row],[NC XLST FTES]]*525/(437.5*Source[[#This Row],[FTEF]]),0)</f>
        <v>0</v>
      </c>
      <c r="AN5269">
        <f>IF(Source[[#This Row],[Credit_Noncredit]]="Credit",Source[[#This Row],[Census Enrollment]],Source[[#This Row],[Noncredit Avg. Attendance]])</f>
        <v>1</v>
      </c>
    </row>
    <row r="5270" spans="1:40" x14ac:dyDescent="0.25">
      <c r="A5270" t="s">
        <v>1914</v>
      </c>
      <c r="B5270" t="s">
        <v>886</v>
      </c>
      <c r="C5270" t="s">
        <v>1184</v>
      </c>
      <c r="D5270" t="s">
        <v>1185</v>
      </c>
      <c r="E5270" s="4">
        <v>78007</v>
      </c>
      <c r="F5270" s="4" t="s">
        <v>233</v>
      </c>
      <c r="G5270" s="4" t="s">
        <v>1206</v>
      </c>
      <c r="H5270" t="str">
        <f>CONCATENATE(Source[[#This Row],[Subject]],TRIM(Source[[#This Row],[Course]]))</f>
        <v>ART140C</v>
      </c>
      <c r="I5270" t="str">
        <f>VLOOKUP(Source[[#This Row],[SubjCrse]],'Courses and Categories'!$E$2:$G$1816,3,FALSE)</f>
        <v>Credit Visual &amp; Performing Arts</v>
      </c>
      <c r="J5270">
        <v>502</v>
      </c>
      <c r="K5270" t="s">
        <v>1207</v>
      </c>
      <c r="L5270" t="s">
        <v>87</v>
      </c>
      <c r="M5270" t="s">
        <v>1046</v>
      </c>
      <c r="N5270" t="s">
        <v>105</v>
      </c>
      <c r="O5270">
        <v>1830</v>
      </c>
      <c r="P5270">
        <v>2120</v>
      </c>
      <c r="Q5270" t="s">
        <v>923</v>
      </c>
      <c r="R5270">
        <v>133</v>
      </c>
      <c r="S5270" t="s">
        <v>134</v>
      </c>
      <c r="T5270">
        <v>1</v>
      </c>
      <c r="U5270" s="1">
        <v>43694</v>
      </c>
      <c r="V5270" s="1">
        <v>43819</v>
      </c>
      <c r="W5270" t="s">
        <v>2621</v>
      </c>
      <c r="X5270" t="s">
        <v>1929</v>
      </c>
      <c r="Y5270">
        <v>1</v>
      </c>
      <c r="Z5270">
        <v>1</v>
      </c>
      <c r="AA5270">
        <v>28</v>
      </c>
      <c r="AB5270">
        <v>3.5714000000000001</v>
      </c>
      <c r="AC5270" t="s">
        <v>2622</v>
      </c>
      <c r="AD5270">
        <f>IF(ISBLANK(Source[[#This Row],[CrosslistID]]),1,1/COUNTIFS(Source[CrosslistID],Source[[#This Row],[CrosslistID]],Source[TermDesc],Source[[#This Row],[TermDesc]]))</f>
        <v>0.25</v>
      </c>
      <c r="AE5270">
        <v>20</v>
      </c>
      <c r="AF5270">
        <v>28</v>
      </c>
      <c r="AG5270">
        <v>71.428600000000003</v>
      </c>
      <c r="AH5270">
        <v>71.428600000000003</v>
      </c>
      <c r="AI5270">
        <v>0.2</v>
      </c>
      <c r="AJ5270">
        <v>0.2</v>
      </c>
      <c r="AK5270">
        <v>0</v>
      </c>
      <c r="AL52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70">
        <f>IF(AND(Source[[#This Row],[Credit_Noncredit]]="Noncredit",Source[[#This Row],[FTEF]]&gt;0),Source[[#This Row],[NC XLST FTES]]*525/(437.5*Source[[#This Row],[FTEF]]),0)</f>
        <v>0</v>
      </c>
      <c r="AN5270">
        <f>IF(Source[[#This Row],[Credit_Noncredit]]="Credit",Source[[#This Row],[Census Enrollment]],Source[[#This Row],[Noncredit Avg. Attendance]])</f>
        <v>1</v>
      </c>
    </row>
    <row r="5271" spans="1:40" x14ac:dyDescent="0.25">
      <c r="A5271" t="s">
        <v>1914</v>
      </c>
      <c r="B5271" t="s">
        <v>886</v>
      </c>
      <c r="C5271" t="s">
        <v>1184</v>
      </c>
      <c r="D5271" t="s">
        <v>1185</v>
      </c>
      <c r="E5271" s="4">
        <v>78487</v>
      </c>
      <c r="F5271" s="4" t="s">
        <v>233</v>
      </c>
      <c r="G5271" s="4" t="s">
        <v>1206</v>
      </c>
      <c r="H5271" t="str">
        <f>CONCATENATE(Source[[#This Row],[Subject]],TRIM(Source[[#This Row],[Course]]))</f>
        <v>ART140C</v>
      </c>
      <c r="I5271" t="str">
        <f>VLOOKUP(Source[[#This Row],[SubjCrse]],'Courses and Categories'!$E$2:$G$1816,3,FALSE)</f>
        <v>Credit Visual &amp; Performing Arts</v>
      </c>
      <c r="J5271">
        <v>516</v>
      </c>
      <c r="K5271" t="s">
        <v>1207</v>
      </c>
      <c r="L5271" t="s">
        <v>87</v>
      </c>
      <c r="M5271" t="s">
        <v>1046</v>
      </c>
      <c r="N5271" t="s">
        <v>105</v>
      </c>
      <c r="O5271">
        <v>1810</v>
      </c>
      <c r="P5271">
        <v>2100</v>
      </c>
      <c r="Q5271" t="s">
        <v>743</v>
      </c>
      <c r="R5271">
        <v>200</v>
      </c>
      <c r="S5271" t="s">
        <v>745</v>
      </c>
      <c r="T5271">
        <v>1</v>
      </c>
      <c r="U5271" s="1">
        <v>43694</v>
      </c>
      <c r="V5271" s="1">
        <v>43819</v>
      </c>
      <c r="W5271" t="s">
        <v>2333</v>
      </c>
      <c r="X5271" t="s">
        <v>1929</v>
      </c>
      <c r="Y5271">
        <v>4</v>
      </c>
      <c r="Z5271">
        <v>3</v>
      </c>
      <c r="AA5271">
        <v>28</v>
      </c>
      <c r="AB5271">
        <v>10.7143</v>
      </c>
      <c r="AC5271" t="s">
        <v>2623</v>
      </c>
      <c r="AD5271">
        <f>IF(ISBLANK(Source[[#This Row],[CrosslistID]]),1,1/COUNTIFS(Source[CrosslistID],Source[[#This Row],[CrosslistID]],Source[TermDesc],Source[[#This Row],[TermDesc]]))</f>
        <v>0.25</v>
      </c>
      <c r="AE5271">
        <v>17</v>
      </c>
      <c r="AF5271">
        <v>28</v>
      </c>
      <c r="AG5271">
        <v>60.714300000000001</v>
      </c>
      <c r="AH5271">
        <v>60.714300000000001</v>
      </c>
      <c r="AI5271">
        <v>0.8</v>
      </c>
      <c r="AJ5271">
        <v>0.8</v>
      </c>
      <c r="AK5271">
        <v>0</v>
      </c>
      <c r="AL52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71">
        <f>IF(AND(Source[[#This Row],[Credit_Noncredit]]="Noncredit",Source[[#This Row],[FTEF]]&gt;0),Source[[#This Row],[NC XLST FTES]]*525/(437.5*Source[[#This Row],[FTEF]]),0)</f>
        <v>0</v>
      </c>
      <c r="AN5271">
        <f>IF(Source[[#This Row],[Credit_Noncredit]]="Credit",Source[[#This Row],[Census Enrollment]],Source[[#This Row],[Noncredit Avg. Attendance]])</f>
        <v>4</v>
      </c>
    </row>
    <row r="5272" spans="1:40" x14ac:dyDescent="0.25">
      <c r="A5272" t="s">
        <v>1914</v>
      </c>
      <c r="B5272" t="s">
        <v>886</v>
      </c>
      <c r="C5272" t="s">
        <v>1184</v>
      </c>
      <c r="D5272" t="s">
        <v>1185</v>
      </c>
      <c r="E5272" s="4">
        <v>74971</v>
      </c>
      <c r="F5272" s="4" t="s">
        <v>233</v>
      </c>
      <c r="G5272" s="4" t="s">
        <v>1208</v>
      </c>
      <c r="H5272" t="str">
        <f>CONCATENATE(Source[[#This Row],[Subject]],TRIM(Source[[#This Row],[Course]]))</f>
        <v>ART140D</v>
      </c>
      <c r="I5272" t="str">
        <f>VLOOKUP(Source[[#This Row],[SubjCrse]],'Courses and Categories'!$E$2:$G$1816,3,FALSE)</f>
        <v>Credit Visual &amp; Performing Arts</v>
      </c>
      <c r="J5272">
        <v>1</v>
      </c>
      <c r="K5272" t="s">
        <v>1209</v>
      </c>
      <c r="L5272" t="s">
        <v>39</v>
      </c>
      <c r="M5272" t="s">
        <v>1046</v>
      </c>
      <c r="N5272" t="s">
        <v>105</v>
      </c>
      <c r="O5272">
        <v>910</v>
      </c>
      <c r="P5272">
        <v>1200</v>
      </c>
      <c r="Q5272" t="s">
        <v>923</v>
      </c>
      <c r="R5272">
        <v>133</v>
      </c>
      <c r="S5272" t="s">
        <v>134</v>
      </c>
      <c r="T5272">
        <v>1</v>
      </c>
      <c r="U5272" s="1">
        <v>43694</v>
      </c>
      <c r="V5272" s="1">
        <v>43819</v>
      </c>
      <c r="W5272" t="s">
        <v>2601</v>
      </c>
      <c r="X5272" t="s">
        <v>1929</v>
      </c>
      <c r="Y5272">
        <v>1</v>
      </c>
      <c r="Z5272">
        <v>1</v>
      </c>
      <c r="AA5272">
        <v>28</v>
      </c>
      <c r="AB5272">
        <v>3.5714000000000001</v>
      </c>
      <c r="AC5272" t="s">
        <v>2619</v>
      </c>
      <c r="AD5272">
        <f>IF(ISBLANK(Source[[#This Row],[CrosslistID]]),1,1/COUNTIFS(Source[CrosslistID],Source[[#This Row],[CrosslistID]],Source[TermDesc],Source[[#This Row],[TermDesc]]))</f>
        <v>0.25</v>
      </c>
      <c r="AE5272">
        <v>25</v>
      </c>
      <c r="AF5272">
        <v>28</v>
      </c>
      <c r="AG5272">
        <v>89.285700000000006</v>
      </c>
      <c r="AH5272">
        <v>89.285700000000006</v>
      </c>
      <c r="AI5272">
        <v>0.2</v>
      </c>
      <c r="AJ5272">
        <v>0.2</v>
      </c>
      <c r="AK5272">
        <v>0</v>
      </c>
      <c r="AL52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72">
        <f>IF(AND(Source[[#This Row],[Credit_Noncredit]]="Noncredit",Source[[#This Row],[FTEF]]&gt;0),Source[[#This Row],[NC XLST FTES]]*525/(437.5*Source[[#This Row],[FTEF]]),0)</f>
        <v>0</v>
      </c>
      <c r="AN5272">
        <f>IF(Source[[#This Row],[Credit_Noncredit]]="Credit",Source[[#This Row],[Census Enrollment]],Source[[#This Row],[Noncredit Avg. Attendance]])</f>
        <v>1</v>
      </c>
    </row>
    <row r="5273" spans="1:40" x14ac:dyDescent="0.25">
      <c r="A5273" t="s">
        <v>1914</v>
      </c>
      <c r="B5273" t="s">
        <v>886</v>
      </c>
      <c r="C5273" t="s">
        <v>1184</v>
      </c>
      <c r="D5273" t="s">
        <v>1185</v>
      </c>
      <c r="E5273" s="4">
        <v>74972</v>
      </c>
      <c r="F5273" s="4" t="s">
        <v>233</v>
      </c>
      <c r="G5273" s="4" t="s">
        <v>1208</v>
      </c>
      <c r="H5273" t="str">
        <f>CONCATENATE(Source[[#This Row],[Subject]],TRIM(Source[[#This Row],[Course]]))</f>
        <v>ART140D</v>
      </c>
      <c r="I5273" t="str">
        <f>VLOOKUP(Source[[#This Row],[SubjCrse]],'Courses and Categories'!$E$2:$G$1816,3,FALSE)</f>
        <v>Credit Visual &amp; Performing Arts</v>
      </c>
      <c r="J5273">
        <v>2</v>
      </c>
      <c r="K5273" t="s">
        <v>1209</v>
      </c>
      <c r="L5273" t="s">
        <v>39</v>
      </c>
      <c r="M5273" t="s">
        <v>1046</v>
      </c>
      <c r="N5273" t="s">
        <v>105</v>
      </c>
      <c r="O5273">
        <v>1240</v>
      </c>
      <c r="P5273">
        <v>1530</v>
      </c>
      <c r="Q5273" t="s">
        <v>923</v>
      </c>
      <c r="R5273">
        <v>133</v>
      </c>
      <c r="S5273" t="s">
        <v>134</v>
      </c>
      <c r="T5273">
        <v>1</v>
      </c>
      <c r="U5273" s="1">
        <v>43694</v>
      </c>
      <c r="V5273" s="1">
        <v>43819</v>
      </c>
      <c r="W5273" t="s">
        <v>2601</v>
      </c>
      <c r="X5273" t="s">
        <v>1929</v>
      </c>
      <c r="Y5273">
        <v>0</v>
      </c>
      <c r="Z5273">
        <v>0</v>
      </c>
      <c r="AA5273">
        <v>28</v>
      </c>
      <c r="AB5273">
        <v>0</v>
      </c>
      <c r="AC5273" t="s">
        <v>74</v>
      </c>
      <c r="AD5273">
        <f>IF(ISBLANK(Source[[#This Row],[CrosslistID]]),1,1/COUNTIFS(Source[CrosslistID],Source[[#This Row],[CrosslistID]],Source[TermDesc],Source[[#This Row],[TermDesc]]))</f>
        <v>0.25</v>
      </c>
      <c r="AE5273">
        <v>26</v>
      </c>
      <c r="AF5273">
        <v>28</v>
      </c>
      <c r="AG5273">
        <v>92.857100000000003</v>
      </c>
      <c r="AH5273">
        <v>92.857100000000003</v>
      </c>
      <c r="AI5273">
        <v>0</v>
      </c>
      <c r="AJ5273">
        <v>0</v>
      </c>
      <c r="AK5273">
        <v>0</v>
      </c>
      <c r="AL52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73">
        <f>IF(AND(Source[[#This Row],[Credit_Noncredit]]="Noncredit",Source[[#This Row],[FTEF]]&gt;0),Source[[#This Row],[NC XLST FTES]]*525/(437.5*Source[[#This Row],[FTEF]]),0)</f>
        <v>0</v>
      </c>
      <c r="AN5273">
        <f>IF(Source[[#This Row],[Credit_Noncredit]]="Credit",Source[[#This Row],[Census Enrollment]],Source[[#This Row],[Noncredit Avg. Attendance]])</f>
        <v>0</v>
      </c>
    </row>
    <row r="5274" spans="1:40" x14ac:dyDescent="0.25">
      <c r="A5274" t="s">
        <v>1914</v>
      </c>
      <c r="B5274" t="s">
        <v>886</v>
      </c>
      <c r="C5274" t="s">
        <v>1184</v>
      </c>
      <c r="D5274" t="s">
        <v>1185</v>
      </c>
      <c r="E5274" s="4">
        <v>74975</v>
      </c>
      <c r="F5274" s="4" t="s">
        <v>233</v>
      </c>
      <c r="G5274" s="4" t="s">
        <v>1208</v>
      </c>
      <c r="H5274" t="str">
        <f>CONCATENATE(Source[[#This Row],[Subject]],TRIM(Source[[#This Row],[Course]]))</f>
        <v>ART140D</v>
      </c>
      <c r="I5274" t="str">
        <f>VLOOKUP(Source[[#This Row],[SubjCrse]],'Courses and Categories'!$E$2:$G$1816,3,FALSE)</f>
        <v>Credit Visual &amp; Performing Arts</v>
      </c>
      <c r="J5274">
        <v>317</v>
      </c>
      <c r="K5274" t="s">
        <v>1209</v>
      </c>
      <c r="L5274" t="s">
        <v>39</v>
      </c>
      <c r="M5274" t="s">
        <v>1046</v>
      </c>
      <c r="N5274" t="s">
        <v>59</v>
      </c>
      <c r="O5274">
        <v>1310</v>
      </c>
      <c r="P5274">
        <v>1600</v>
      </c>
      <c r="Q5274" t="s">
        <v>743</v>
      </c>
      <c r="R5274">
        <v>200</v>
      </c>
      <c r="S5274" t="s">
        <v>745</v>
      </c>
      <c r="T5274">
        <v>1</v>
      </c>
      <c r="U5274" s="1">
        <v>43694</v>
      </c>
      <c r="V5274" s="1">
        <v>43819</v>
      </c>
      <c r="W5274" t="s">
        <v>2582</v>
      </c>
      <c r="X5274" t="s">
        <v>1929</v>
      </c>
      <c r="Y5274">
        <v>2</v>
      </c>
      <c r="Z5274">
        <v>2</v>
      </c>
      <c r="AA5274">
        <v>28</v>
      </c>
      <c r="AB5274">
        <v>7.1429</v>
      </c>
      <c r="AC5274" t="s">
        <v>171</v>
      </c>
      <c r="AD5274">
        <f>IF(ISBLANK(Source[[#This Row],[CrosslistID]]),1,1/COUNTIFS(Source[CrosslistID],Source[[#This Row],[CrosslistID]],Source[TermDesc],Source[[#This Row],[TermDesc]]))</f>
        <v>0.25</v>
      </c>
      <c r="AE5274">
        <v>17</v>
      </c>
      <c r="AF5274">
        <v>28</v>
      </c>
      <c r="AG5274">
        <v>60.714300000000001</v>
      </c>
      <c r="AH5274">
        <v>60.714300000000001</v>
      </c>
      <c r="AI5274">
        <v>0.4</v>
      </c>
      <c r="AJ5274">
        <v>0.4</v>
      </c>
      <c r="AK5274">
        <v>0</v>
      </c>
      <c r="AL52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74">
        <f>IF(AND(Source[[#This Row],[Credit_Noncredit]]="Noncredit",Source[[#This Row],[FTEF]]&gt;0),Source[[#This Row],[NC XLST FTES]]*525/(437.5*Source[[#This Row],[FTEF]]),0)</f>
        <v>0</v>
      </c>
      <c r="AN5274">
        <f>IF(Source[[#This Row],[Credit_Noncredit]]="Credit",Source[[#This Row],[Census Enrollment]],Source[[#This Row],[Noncredit Avg. Attendance]])</f>
        <v>2</v>
      </c>
    </row>
    <row r="5275" spans="1:40" x14ac:dyDescent="0.25">
      <c r="A5275" t="s">
        <v>1914</v>
      </c>
      <c r="B5275" t="s">
        <v>886</v>
      </c>
      <c r="C5275" t="s">
        <v>1184</v>
      </c>
      <c r="D5275" t="s">
        <v>1185</v>
      </c>
      <c r="E5275" s="4">
        <v>74977</v>
      </c>
      <c r="F5275" s="4" t="s">
        <v>233</v>
      </c>
      <c r="G5275" s="4" t="s">
        <v>1208</v>
      </c>
      <c r="H5275" t="str">
        <f>CONCATENATE(Source[[#This Row],[Subject]],TRIM(Source[[#This Row],[Course]]))</f>
        <v>ART140D</v>
      </c>
      <c r="I5275" t="str">
        <f>VLOOKUP(Source[[#This Row],[SubjCrse]],'Courses and Categories'!$E$2:$G$1816,3,FALSE)</f>
        <v>Credit Visual &amp; Performing Arts</v>
      </c>
      <c r="J5275">
        <v>318</v>
      </c>
      <c r="K5275" t="s">
        <v>1209</v>
      </c>
      <c r="L5275" t="s">
        <v>39</v>
      </c>
      <c r="M5275" t="s">
        <v>1046</v>
      </c>
      <c r="N5275" t="s">
        <v>59</v>
      </c>
      <c r="O5275">
        <v>910</v>
      </c>
      <c r="P5275">
        <v>1200</v>
      </c>
      <c r="Q5275" t="s">
        <v>743</v>
      </c>
      <c r="R5275">
        <v>200</v>
      </c>
      <c r="S5275" t="s">
        <v>745</v>
      </c>
      <c r="T5275">
        <v>1</v>
      </c>
      <c r="U5275" s="1">
        <v>43694</v>
      </c>
      <c r="V5275" s="1">
        <v>43819</v>
      </c>
      <c r="W5275" t="s">
        <v>2582</v>
      </c>
      <c r="X5275" t="s">
        <v>1929</v>
      </c>
      <c r="Y5275">
        <v>0</v>
      </c>
      <c r="Z5275">
        <v>0</v>
      </c>
      <c r="AA5275">
        <v>28</v>
      </c>
      <c r="AB5275">
        <v>0</v>
      </c>
      <c r="AC5275" t="s">
        <v>1203</v>
      </c>
      <c r="AD5275">
        <f>IF(ISBLANK(Source[[#This Row],[CrosslistID]]),1,1/COUNTIFS(Source[CrosslistID],Source[[#This Row],[CrosslistID]],Source[TermDesc],Source[[#This Row],[TermDesc]]))</f>
        <v>0.25</v>
      </c>
      <c r="AE5275">
        <v>15</v>
      </c>
      <c r="AF5275">
        <v>28</v>
      </c>
      <c r="AG5275">
        <v>53.571399999999997</v>
      </c>
      <c r="AH5275">
        <v>53.571399999999997</v>
      </c>
      <c r="AI5275">
        <v>0</v>
      </c>
      <c r="AJ5275">
        <v>0</v>
      </c>
      <c r="AK5275">
        <v>0</v>
      </c>
      <c r="AL52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75">
        <f>IF(AND(Source[[#This Row],[Credit_Noncredit]]="Noncredit",Source[[#This Row],[FTEF]]&gt;0),Source[[#This Row],[NC XLST FTES]]*525/(437.5*Source[[#This Row],[FTEF]]),0)</f>
        <v>0</v>
      </c>
      <c r="AN5275">
        <f>IF(Source[[#This Row],[Credit_Noncredit]]="Credit",Source[[#This Row],[Census Enrollment]],Source[[#This Row],[Noncredit Avg. Attendance]])</f>
        <v>0</v>
      </c>
    </row>
    <row r="5276" spans="1:40" x14ac:dyDescent="0.25">
      <c r="A5276" t="s">
        <v>1914</v>
      </c>
      <c r="B5276" t="s">
        <v>886</v>
      </c>
      <c r="C5276" t="s">
        <v>1184</v>
      </c>
      <c r="D5276" t="s">
        <v>1185</v>
      </c>
      <c r="E5276" s="4">
        <v>74980</v>
      </c>
      <c r="F5276" s="4" t="s">
        <v>233</v>
      </c>
      <c r="G5276" s="4" t="s">
        <v>1208</v>
      </c>
      <c r="H5276" t="str">
        <f>CONCATENATE(Source[[#This Row],[Subject]],TRIM(Source[[#This Row],[Course]]))</f>
        <v>ART140D</v>
      </c>
      <c r="I5276" t="str">
        <f>VLOOKUP(Source[[#This Row],[SubjCrse]],'Courses and Categories'!$E$2:$G$1816,3,FALSE)</f>
        <v>Credit Visual &amp; Performing Arts</v>
      </c>
      <c r="J5276">
        <v>501</v>
      </c>
      <c r="K5276" t="s">
        <v>1209</v>
      </c>
      <c r="L5276" t="s">
        <v>87</v>
      </c>
      <c r="M5276" t="s">
        <v>1046</v>
      </c>
      <c r="N5276" t="s">
        <v>59</v>
      </c>
      <c r="O5276">
        <v>1830</v>
      </c>
      <c r="P5276">
        <v>2120</v>
      </c>
      <c r="Q5276" t="s">
        <v>923</v>
      </c>
      <c r="R5276">
        <v>133</v>
      </c>
      <c r="S5276" t="s">
        <v>134</v>
      </c>
      <c r="T5276">
        <v>1</v>
      </c>
      <c r="U5276" s="1">
        <v>43694</v>
      </c>
      <c r="V5276" s="1">
        <v>43819</v>
      </c>
      <c r="W5276" t="s">
        <v>1199</v>
      </c>
      <c r="X5276" t="s">
        <v>1929</v>
      </c>
      <c r="Y5276">
        <v>1</v>
      </c>
      <c r="Z5276">
        <v>1</v>
      </c>
      <c r="AA5276">
        <v>28</v>
      </c>
      <c r="AB5276">
        <v>3.5714000000000001</v>
      </c>
      <c r="AC5276" t="s">
        <v>2620</v>
      </c>
      <c r="AD5276">
        <f>IF(ISBLANK(Source[[#This Row],[CrosslistID]]),1,1/COUNTIFS(Source[CrosslistID],Source[[#This Row],[CrosslistID]],Source[TermDesc],Source[[#This Row],[TermDesc]]))</f>
        <v>0.25</v>
      </c>
      <c r="AE5276">
        <v>18</v>
      </c>
      <c r="AF5276">
        <v>28</v>
      </c>
      <c r="AG5276">
        <v>64.285700000000006</v>
      </c>
      <c r="AH5276">
        <v>64.285700000000006</v>
      </c>
      <c r="AI5276">
        <v>0.2</v>
      </c>
      <c r="AJ5276">
        <v>0.2</v>
      </c>
      <c r="AK5276">
        <v>0</v>
      </c>
      <c r="AL52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76">
        <f>IF(AND(Source[[#This Row],[Credit_Noncredit]]="Noncredit",Source[[#This Row],[FTEF]]&gt;0),Source[[#This Row],[NC XLST FTES]]*525/(437.5*Source[[#This Row],[FTEF]]),0)</f>
        <v>0</v>
      </c>
      <c r="AN5276">
        <f>IF(Source[[#This Row],[Credit_Noncredit]]="Credit",Source[[#This Row],[Census Enrollment]],Source[[#This Row],[Noncredit Avg. Attendance]])</f>
        <v>1</v>
      </c>
    </row>
    <row r="5277" spans="1:40" x14ac:dyDescent="0.25">
      <c r="A5277" t="s">
        <v>1914</v>
      </c>
      <c r="B5277" t="s">
        <v>886</v>
      </c>
      <c r="C5277" t="s">
        <v>1184</v>
      </c>
      <c r="D5277" t="s">
        <v>1185</v>
      </c>
      <c r="E5277" s="4">
        <v>78009</v>
      </c>
      <c r="F5277" s="4" t="s">
        <v>233</v>
      </c>
      <c r="G5277" s="4" t="s">
        <v>1208</v>
      </c>
      <c r="H5277" t="str">
        <f>CONCATENATE(Source[[#This Row],[Subject]],TRIM(Source[[#This Row],[Course]]))</f>
        <v>ART140D</v>
      </c>
      <c r="I5277" t="str">
        <f>VLOOKUP(Source[[#This Row],[SubjCrse]],'Courses and Categories'!$E$2:$G$1816,3,FALSE)</f>
        <v>Credit Visual &amp; Performing Arts</v>
      </c>
      <c r="J5277">
        <v>502</v>
      </c>
      <c r="K5277" t="s">
        <v>1209</v>
      </c>
      <c r="L5277" t="s">
        <v>87</v>
      </c>
      <c r="M5277" t="s">
        <v>1046</v>
      </c>
      <c r="N5277" t="s">
        <v>105</v>
      </c>
      <c r="O5277">
        <v>1830</v>
      </c>
      <c r="P5277">
        <v>2120</v>
      </c>
      <c r="Q5277" t="s">
        <v>923</v>
      </c>
      <c r="R5277">
        <v>133</v>
      </c>
      <c r="S5277" t="s">
        <v>134</v>
      </c>
      <c r="T5277">
        <v>1</v>
      </c>
      <c r="U5277" s="1">
        <v>43694</v>
      </c>
      <c r="V5277" s="1">
        <v>43819</v>
      </c>
      <c r="W5277" t="s">
        <v>2621</v>
      </c>
      <c r="X5277" t="s">
        <v>1929</v>
      </c>
      <c r="Y5277">
        <v>3</v>
      </c>
      <c r="Z5277">
        <v>3</v>
      </c>
      <c r="AA5277">
        <v>28</v>
      </c>
      <c r="AB5277">
        <v>10.7143</v>
      </c>
      <c r="AC5277" t="s">
        <v>2622</v>
      </c>
      <c r="AD5277">
        <f>IF(ISBLANK(Source[[#This Row],[CrosslistID]]),1,1/COUNTIFS(Source[CrosslistID],Source[[#This Row],[CrosslistID]],Source[TermDesc],Source[[#This Row],[TermDesc]]))</f>
        <v>0.25</v>
      </c>
      <c r="AE5277">
        <v>20</v>
      </c>
      <c r="AF5277">
        <v>28</v>
      </c>
      <c r="AG5277">
        <v>71.428600000000003</v>
      </c>
      <c r="AH5277">
        <v>71.428600000000003</v>
      </c>
      <c r="AI5277">
        <v>0.6</v>
      </c>
      <c r="AJ5277">
        <v>0.6</v>
      </c>
      <c r="AK5277">
        <v>0</v>
      </c>
      <c r="AL52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77">
        <f>IF(AND(Source[[#This Row],[Credit_Noncredit]]="Noncredit",Source[[#This Row],[FTEF]]&gt;0),Source[[#This Row],[NC XLST FTES]]*525/(437.5*Source[[#This Row],[FTEF]]),0)</f>
        <v>0</v>
      </c>
      <c r="AN5277">
        <f>IF(Source[[#This Row],[Credit_Noncredit]]="Credit",Source[[#This Row],[Census Enrollment]],Source[[#This Row],[Noncredit Avg. Attendance]])</f>
        <v>3</v>
      </c>
    </row>
    <row r="5278" spans="1:40" x14ac:dyDescent="0.25">
      <c r="A5278" t="s">
        <v>1914</v>
      </c>
      <c r="B5278" t="s">
        <v>886</v>
      </c>
      <c r="C5278" t="s">
        <v>1184</v>
      </c>
      <c r="D5278" t="s">
        <v>1185</v>
      </c>
      <c r="E5278" s="4">
        <v>78488</v>
      </c>
      <c r="F5278" s="4" t="s">
        <v>233</v>
      </c>
      <c r="G5278" s="4" t="s">
        <v>1208</v>
      </c>
      <c r="H5278" t="str">
        <f>CONCATENATE(Source[[#This Row],[Subject]],TRIM(Source[[#This Row],[Course]]))</f>
        <v>ART140D</v>
      </c>
      <c r="I5278" t="str">
        <f>VLOOKUP(Source[[#This Row],[SubjCrse]],'Courses and Categories'!$E$2:$G$1816,3,FALSE)</f>
        <v>Credit Visual &amp; Performing Arts</v>
      </c>
      <c r="J5278">
        <v>516</v>
      </c>
      <c r="K5278" t="s">
        <v>1209</v>
      </c>
      <c r="L5278" t="s">
        <v>87</v>
      </c>
      <c r="M5278" t="s">
        <v>1046</v>
      </c>
      <c r="N5278" t="s">
        <v>105</v>
      </c>
      <c r="O5278">
        <v>1810</v>
      </c>
      <c r="P5278">
        <v>2100</v>
      </c>
      <c r="Q5278" t="s">
        <v>743</v>
      </c>
      <c r="R5278">
        <v>200</v>
      </c>
      <c r="S5278" t="s">
        <v>745</v>
      </c>
      <c r="T5278">
        <v>1</v>
      </c>
      <c r="U5278" s="1">
        <v>43694</v>
      </c>
      <c r="V5278" s="1">
        <v>43819</v>
      </c>
      <c r="W5278" t="s">
        <v>2333</v>
      </c>
      <c r="X5278" t="s">
        <v>1929</v>
      </c>
      <c r="Y5278">
        <v>1</v>
      </c>
      <c r="Z5278">
        <v>1</v>
      </c>
      <c r="AA5278">
        <v>28</v>
      </c>
      <c r="AB5278">
        <v>3.5714000000000001</v>
      </c>
      <c r="AC5278" t="s">
        <v>2623</v>
      </c>
      <c r="AD5278">
        <f>IF(ISBLANK(Source[[#This Row],[CrosslistID]]),1,1/COUNTIFS(Source[CrosslistID],Source[[#This Row],[CrosslistID]],Source[TermDesc],Source[[#This Row],[TermDesc]]))</f>
        <v>0.25</v>
      </c>
      <c r="AE5278">
        <v>17</v>
      </c>
      <c r="AF5278">
        <v>28</v>
      </c>
      <c r="AG5278">
        <v>60.714300000000001</v>
      </c>
      <c r="AH5278">
        <v>60.714300000000001</v>
      </c>
      <c r="AI5278">
        <v>0.2</v>
      </c>
      <c r="AJ5278">
        <v>0.2</v>
      </c>
      <c r="AK5278">
        <v>0</v>
      </c>
      <c r="AL52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78">
        <f>IF(AND(Source[[#This Row],[Credit_Noncredit]]="Noncredit",Source[[#This Row],[FTEF]]&gt;0),Source[[#This Row],[NC XLST FTES]]*525/(437.5*Source[[#This Row],[FTEF]]),0)</f>
        <v>0</v>
      </c>
      <c r="AN5278">
        <f>IF(Source[[#This Row],[Credit_Noncredit]]="Credit",Source[[#This Row],[Census Enrollment]],Source[[#This Row],[Noncredit Avg. Attendance]])</f>
        <v>1</v>
      </c>
    </row>
    <row r="5279" spans="1:40" x14ac:dyDescent="0.25">
      <c r="A5279" t="s">
        <v>1914</v>
      </c>
      <c r="B5279" t="s">
        <v>886</v>
      </c>
      <c r="C5279" t="s">
        <v>1184</v>
      </c>
      <c r="D5279" t="s">
        <v>1185</v>
      </c>
      <c r="E5279" s="4">
        <v>70123</v>
      </c>
      <c r="F5279" s="4" t="s">
        <v>233</v>
      </c>
      <c r="G5279" s="4" t="s">
        <v>2624</v>
      </c>
      <c r="H5279" t="str">
        <f>CONCATENATE(Source[[#This Row],[Subject]],TRIM(Source[[#This Row],[Course]]))</f>
        <v>ART145A</v>
      </c>
      <c r="I5279" t="str">
        <f>VLOOKUP(Source[[#This Row],[SubjCrse]],'Courses and Categories'!$E$2:$G$1816,3,FALSE)</f>
        <v>Credit Visual &amp; Performing Arts</v>
      </c>
      <c r="J5279">
        <v>1</v>
      </c>
      <c r="K5279" t="s">
        <v>2625</v>
      </c>
      <c r="L5279" t="s">
        <v>39</v>
      </c>
      <c r="M5279" t="s">
        <v>1046</v>
      </c>
      <c r="N5279" t="s">
        <v>105</v>
      </c>
      <c r="O5279">
        <v>1510</v>
      </c>
      <c r="P5279">
        <v>1800</v>
      </c>
      <c r="Q5279" t="s">
        <v>923</v>
      </c>
      <c r="R5279">
        <v>102</v>
      </c>
      <c r="S5279" t="s">
        <v>134</v>
      </c>
      <c r="T5279">
        <v>1</v>
      </c>
      <c r="U5279" s="1">
        <v>43694</v>
      </c>
      <c r="V5279" s="1">
        <v>43819</v>
      </c>
      <c r="W5279" t="s">
        <v>2621</v>
      </c>
      <c r="X5279" t="s">
        <v>1929</v>
      </c>
      <c r="Y5279">
        <v>18</v>
      </c>
      <c r="Z5279">
        <v>17</v>
      </c>
      <c r="AA5279">
        <v>25</v>
      </c>
      <c r="AB5279">
        <v>68</v>
      </c>
      <c r="AC5279" t="s">
        <v>2626</v>
      </c>
      <c r="AD5279">
        <f>IF(ISBLANK(Source[[#This Row],[CrosslistID]]),1,1/COUNTIFS(Source[CrosslistID],Source[[#This Row],[CrosslistID]],Source[TermDesc],Source[[#This Row],[TermDesc]]))</f>
        <v>0.25</v>
      </c>
      <c r="AE5279">
        <v>30</v>
      </c>
      <c r="AF5279">
        <v>25</v>
      </c>
      <c r="AG5279">
        <v>120</v>
      </c>
      <c r="AH5279">
        <v>120</v>
      </c>
      <c r="AI5279">
        <v>3.6</v>
      </c>
      <c r="AJ5279">
        <v>3.6</v>
      </c>
      <c r="AK5279">
        <v>0.33329999999999999</v>
      </c>
      <c r="AL52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79">
        <f>IF(AND(Source[[#This Row],[Credit_Noncredit]]="Noncredit",Source[[#This Row],[FTEF]]&gt;0),Source[[#This Row],[NC XLST FTES]]*525/(437.5*Source[[#This Row],[FTEF]]),0)</f>
        <v>0</v>
      </c>
      <c r="AN5279">
        <f>IF(Source[[#This Row],[Credit_Noncredit]]="Credit",Source[[#This Row],[Census Enrollment]],Source[[#This Row],[Noncredit Avg. Attendance]])</f>
        <v>18</v>
      </c>
    </row>
    <row r="5280" spans="1:40" x14ac:dyDescent="0.25">
      <c r="A5280" t="s">
        <v>1914</v>
      </c>
      <c r="B5280" t="s">
        <v>886</v>
      </c>
      <c r="C5280" t="s">
        <v>1184</v>
      </c>
      <c r="D5280" t="s">
        <v>1185</v>
      </c>
      <c r="E5280" s="4">
        <v>79131</v>
      </c>
      <c r="F5280" s="4" t="s">
        <v>233</v>
      </c>
      <c r="G5280" s="4" t="s">
        <v>2624</v>
      </c>
      <c r="H5280" t="str">
        <f>CONCATENATE(Source[[#This Row],[Subject]],TRIM(Source[[#This Row],[Course]]))</f>
        <v>ART145A</v>
      </c>
      <c r="I5280" t="str">
        <f>VLOOKUP(Source[[#This Row],[SubjCrse]],'Courses and Categories'!$E$2:$G$1816,3,FALSE)</f>
        <v>Credit Visual &amp; Performing Arts</v>
      </c>
      <c r="J5280">
        <v>317</v>
      </c>
      <c r="K5280" t="s">
        <v>2625</v>
      </c>
      <c r="L5280" t="s">
        <v>39</v>
      </c>
      <c r="M5280" t="s">
        <v>1046</v>
      </c>
      <c r="N5280" t="s">
        <v>59</v>
      </c>
      <c r="O5280">
        <v>1310</v>
      </c>
      <c r="P5280">
        <v>1600</v>
      </c>
      <c r="Q5280" t="s">
        <v>743</v>
      </c>
      <c r="R5280">
        <v>203</v>
      </c>
      <c r="S5280" t="s">
        <v>745</v>
      </c>
      <c r="T5280">
        <v>1</v>
      </c>
      <c r="U5280" s="1">
        <v>43694</v>
      </c>
      <c r="V5280" s="1">
        <v>43819</v>
      </c>
      <c r="W5280" t="s">
        <v>2627</v>
      </c>
      <c r="X5280" t="s">
        <v>1929</v>
      </c>
      <c r="Y5280">
        <v>17</v>
      </c>
      <c r="Z5280">
        <v>16</v>
      </c>
      <c r="AA5280">
        <v>25</v>
      </c>
      <c r="AB5280">
        <v>64</v>
      </c>
      <c r="AC5280" t="s">
        <v>2628</v>
      </c>
      <c r="AD5280">
        <f>IF(ISBLANK(Source[[#This Row],[CrosslistID]]),1,1/COUNTIFS(Source[CrosslistID],Source[[#This Row],[CrosslistID]],Source[TermDesc],Source[[#This Row],[TermDesc]]))</f>
        <v>0.25</v>
      </c>
      <c r="AE5280">
        <v>17</v>
      </c>
      <c r="AF5280">
        <v>25</v>
      </c>
      <c r="AG5280">
        <v>68</v>
      </c>
      <c r="AH5280">
        <v>68</v>
      </c>
      <c r="AI5280">
        <v>3.2</v>
      </c>
      <c r="AJ5280">
        <v>3.4</v>
      </c>
      <c r="AK5280">
        <v>0.33329999999999999</v>
      </c>
      <c r="AL52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80">
        <f>IF(AND(Source[[#This Row],[Credit_Noncredit]]="Noncredit",Source[[#This Row],[FTEF]]&gt;0),Source[[#This Row],[NC XLST FTES]]*525/(437.5*Source[[#This Row],[FTEF]]),0)</f>
        <v>0</v>
      </c>
      <c r="AN5280">
        <f>IF(Source[[#This Row],[Credit_Noncredit]]="Credit",Source[[#This Row],[Census Enrollment]],Source[[#This Row],[Noncredit Avg. Attendance]])</f>
        <v>17</v>
      </c>
    </row>
    <row r="5281" spans="1:40" x14ac:dyDescent="0.25">
      <c r="A5281" t="s">
        <v>1914</v>
      </c>
      <c r="B5281" t="s">
        <v>886</v>
      </c>
      <c r="C5281" t="s">
        <v>1184</v>
      </c>
      <c r="D5281" t="s">
        <v>1185</v>
      </c>
      <c r="E5281" s="4">
        <v>70124</v>
      </c>
      <c r="F5281" s="4" t="s">
        <v>233</v>
      </c>
      <c r="G5281" s="4" t="s">
        <v>2629</v>
      </c>
      <c r="H5281" t="str">
        <f>CONCATENATE(Source[[#This Row],[Subject]],TRIM(Source[[#This Row],[Course]]))</f>
        <v>ART145B</v>
      </c>
      <c r="I5281" t="str">
        <f>VLOOKUP(Source[[#This Row],[SubjCrse]],'Courses and Categories'!$E$2:$G$1816,3,FALSE)</f>
        <v>Credit Visual &amp; Performing Arts</v>
      </c>
      <c r="J5281">
        <v>1</v>
      </c>
      <c r="K5281" t="s">
        <v>2630</v>
      </c>
      <c r="L5281" t="s">
        <v>39</v>
      </c>
      <c r="M5281" t="s">
        <v>1046</v>
      </c>
      <c r="N5281" t="s">
        <v>105</v>
      </c>
      <c r="O5281">
        <v>1510</v>
      </c>
      <c r="P5281">
        <v>1800</v>
      </c>
      <c r="Q5281" t="s">
        <v>923</v>
      </c>
      <c r="R5281">
        <v>102</v>
      </c>
      <c r="S5281" t="s">
        <v>134</v>
      </c>
      <c r="T5281">
        <v>1</v>
      </c>
      <c r="U5281" s="1">
        <v>43694</v>
      </c>
      <c r="V5281" s="1">
        <v>43819</v>
      </c>
      <c r="W5281" t="s">
        <v>2621</v>
      </c>
      <c r="X5281" t="s">
        <v>1929</v>
      </c>
      <c r="Y5281">
        <v>8</v>
      </c>
      <c r="Z5281">
        <v>8</v>
      </c>
      <c r="AA5281">
        <v>25</v>
      </c>
      <c r="AB5281">
        <v>32</v>
      </c>
      <c r="AC5281" t="s">
        <v>2626</v>
      </c>
      <c r="AD5281">
        <f>IF(ISBLANK(Source[[#This Row],[CrosslistID]]),1,1/COUNTIFS(Source[CrosslistID],Source[[#This Row],[CrosslistID]],Source[TermDesc],Source[[#This Row],[TermDesc]]))</f>
        <v>0.25</v>
      </c>
      <c r="AE5281">
        <v>30</v>
      </c>
      <c r="AF5281">
        <v>25</v>
      </c>
      <c r="AG5281">
        <v>120</v>
      </c>
      <c r="AH5281">
        <v>120</v>
      </c>
      <c r="AI5281">
        <v>1.6</v>
      </c>
      <c r="AJ5281">
        <v>1.6</v>
      </c>
      <c r="AK5281">
        <v>0</v>
      </c>
      <c r="AL52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81">
        <f>IF(AND(Source[[#This Row],[Credit_Noncredit]]="Noncredit",Source[[#This Row],[FTEF]]&gt;0),Source[[#This Row],[NC XLST FTES]]*525/(437.5*Source[[#This Row],[FTEF]]),0)</f>
        <v>0</v>
      </c>
      <c r="AN5281">
        <f>IF(Source[[#This Row],[Credit_Noncredit]]="Credit",Source[[#This Row],[Census Enrollment]],Source[[#This Row],[Noncredit Avg. Attendance]])</f>
        <v>8</v>
      </c>
    </row>
    <row r="5282" spans="1:40" x14ac:dyDescent="0.25">
      <c r="A5282" t="s">
        <v>1914</v>
      </c>
      <c r="B5282" t="s">
        <v>886</v>
      </c>
      <c r="C5282" t="s">
        <v>1184</v>
      </c>
      <c r="D5282" t="s">
        <v>1185</v>
      </c>
      <c r="E5282" s="4">
        <v>79132</v>
      </c>
      <c r="F5282" s="4" t="s">
        <v>233</v>
      </c>
      <c r="G5282" s="4" t="s">
        <v>2629</v>
      </c>
      <c r="H5282" t="str">
        <f>CONCATENATE(Source[[#This Row],[Subject]],TRIM(Source[[#This Row],[Course]]))</f>
        <v>ART145B</v>
      </c>
      <c r="I5282" t="str">
        <f>VLOOKUP(Source[[#This Row],[SubjCrse]],'Courses and Categories'!$E$2:$G$1816,3,FALSE)</f>
        <v>Credit Visual &amp; Performing Arts</v>
      </c>
      <c r="J5282">
        <v>317</v>
      </c>
      <c r="K5282" t="s">
        <v>2630</v>
      </c>
      <c r="L5282" t="s">
        <v>39</v>
      </c>
      <c r="M5282" t="s">
        <v>1046</v>
      </c>
      <c r="N5282" t="s">
        <v>59</v>
      </c>
      <c r="O5282">
        <v>1310</v>
      </c>
      <c r="P5282">
        <v>1600</v>
      </c>
      <c r="Q5282" t="s">
        <v>743</v>
      </c>
      <c r="R5282">
        <v>203</v>
      </c>
      <c r="S5282" t="s">
        <v>745</v>
      </c>
      <c r="T5282">
        <v>1</v>
      </c>
      <c r="U5282" s="1">
        <v>43694</v>
      </c>
      <c r="V5282" s="1">
        <v>43819</v>
      </c>
      <c r="W5282" t="s">
        <v>2627</v>
      </c>
      <c r="X5282" t="s">
        <v>1929</v>
      </c>
      <c r="Y5282">
        <v>1</v>
      </c>
      <c r="Z5282">
        <v>1</v>
      </c>
      <c r="AA5282">
        <v>25</v>
      </c>
      <c r="AB5282">
        <v>4</v>
      </c>
      <c r="AC5282" t="s">
        <v>2628</v>
      </c>
      <c r="AD5282">
        <f>IF(ISBLANK(Source[[#This Row],[CrosslistID]]),1,1/COUNTIFS(Source[CrosslistID],Source[[#This Row],[CrosslistID]],Source[TermDesc],Source[[#This Row],[TermDesc]]))</f>
        <v>0.25</v>
      </c>
      <c r="AE5282">
        <v>17</v>
      </c>
      <c r="AF5282">
        <v>25</v>
      </c>
      <c r="AG5282">
        <v>68</v>
      </c>
      <c r="AH5282">
        <v>68</v>
      </c>
      <c r="AI5282">
        <v>0.2</v>
      </c>
      <c r="AJ5282">
        <v>0.2</v>
      </c>
      <c r="AK5282">
        <v>0</v>
      </c>
      <c r="AL52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82">
        <f>IF(AND(Source[[#This Row],[Credit_Noncredit]]="Noncredit",Source[[#This Row],[FTEF]]&gt;0),Source[[#This Row],[NC XLST FTES]]*525/(437.5*Source[[#This Row],[FTEF]]),0)</f>
        <v>0</v>
      </c>
      <c r="AN5282">
        <f>IF(Source[[#This Row],[Credit_Noncredit]]="Credit",Source[[#This Row],[Census Enrollment]],Source[[#This Row],[Noncredit Avg. Attendance]])</f>
        <v>1</v>
      </c>
    </row>
    <row r="5283" spans="1:40" x14ac:dyDescent="0.25">
      <c r="A5283" t="s">
        <v>1914</v>
      </c>
      <c r="B5283" t="s">
        <v>886</v>
      </c>
      <c r="C5283" t="s">
        <v>1184</v>
      </c>
      <c r="D5283" t="s">
        <v>1185</v>
      </c>
      <c r="E5283" s="4">
        <v>75259</v>
      </c>
      <c r="F5283" s="4" t="s">
        <v>233</v>
      </c>
      <c r="G5283" s="4" t="s">
        <v>2631</v>
      </c>
      <c r="H5283" t="str">
        <f>CONCATENATE(Source[[#This Row],[Subject]],TRIM(Source[[#This Row],[Course]]))</f>
        <v>ART145C</v>
      </c>
      <c r="I5283" t="str">
        <f>VLOOKUP(Source[[#This Row],[SubjCrse]],'Courses and Categories'!$E$2:$G$1816,3,FALSE)</f>
        <v>Credit Visual &amp; Performing Arts</v>
      </c>
      <c r="J5283">
        <v>1</v>
      </c>
      <c r="K5283" t="s">
        <v>2632</v>
      </c>
      <c r="L5283" t="s">
        <v>39</v>
      </c>
      <c r="M5283" t="s">
        <v>1046</v>
      </c>
      <c r="N5283" t="s">
        <v>105</v>
      </c>
      <c r="O5283">
        <v>1510</v>
      </c>
      <c r="P5283">
        <v>1800</v>
      </c>
      <c r="Q5283" t="s">
        <v>923</v>
      </c>
      <c r="R5283">
        <v>102</v>
      </c>
      <c r="S5283" t="s">
        <v>134</v>
      </c>
      <c r="T5283">
        <v>1</v>
      </c>
      <c r="U5283" s="1">
        <v>43694</v>
      </c>
      <c r="V5283" s="1">
        <v>43819</v>
      </c>
      <c r="W5283" t="s">
        <v>2621</v>
      </c>
      <c r="X5283" t="s">
        <v>1929</v>
      </c>
      <c r="Y5283">
        <v>2</v>
      </c>
      <c r="Z5283">
        <v>2</v>
      </c>
      <c r="AA5283">
        <v>25</v>
      </c>
      <c r="AB5283">
        <v>8</v>
      </c>
      <c r="AC5283" t="s">
        <v>2626</v>
      </c>
      <c r="AD5283">
        <f>IF(ISBLANK(Source[[#This Row],[CrosslistID]]),1,1/COUNTIFS(Source[CrosslistID],Source[[#This Row],[CrosslistID]],Source[TermDesc],Source[[#This Row],[TermDesc]]))</f>
        <v>0.25</v>
      </c>
      <c r="AE5283">
        <v>30</v>
      </c>
      <c r="AF5283">
        <v>25</v>
      </c>
      <c r="AG5283">
        <v>120</v>
      </c>
      <c r="AH5283">
        <v>120</v>
      </c>
      <c r="AI5283">
        <v>0.4</v>
      </c>
      <c r="AJ5283">
        <v>0.4</v>
      </c>
      <c r="AK5283">
        <v>0</v>
      </c>
      <c r="AL52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83">
        <f>IF(AND(Source[[#This Row],[Credit_Noncredit]]="Noncredit",Source[[#This Row],[FTEF]]&gt;0),Source[[#This Row],[NC XLST FTES]]*525/(437.5*Source[[#This Row],[FTEF]]),0)</f>
        <v>0</v>
      </c>
      <c r="AN5283">
        <f>IF(Source[[#This Row],[Credit_Noncredit]]="Credit",Source[[#This Row],[Census Enrollment]],Source[[#This Row],[Noncredit Avg. Attendance]])</f>
        <v>2</v>
      </c>
    </row>
    <row r="5284" spans="1:40" x14ac:dyDescent="0.25">
      <c r="A5284" t="s">
        <v>1914</v>
      </c>
      <c r="B5284" t="s">
        <v>886</v>
      </c>
      <c r="C5284" t="s">
        <v>1184</v>
      </c>
      <c r="D5284" t="s">
        <v>1185</v>
      </c>
      <c r="E5284" s="4">
        <v>79133</v>
      </c>
      <c r="F5284" s="4" t="s">
        <v>233</v>
      </c>
      <c r="G5284" s="4" t="s">
        <v>2631</v>
      </c>
      <c r="H5284" t="str">
        <f>CONCATENATE(Source[[#This Row],[Subject]],TRIM(Source[[#This Row],[Course]]))</f>
        <v>ART145C</v>
      </c>
      <c r="I5284" t="str">
        <f>VLOOKUP(Source[[#This Row],[SubjCrse]],'Courses and Categories'!$E$2:$G$1816,3,FALSE)</f>
        <v>Credit Visual &amp; Performing Arts</v>
      </c>
      <c r="J5284">
        <v>317</v>
      </c>
      <c r="K5284" t="s">
        <v>2632</v>
      </c>
      <c r="L5284" t="s">
        <v>39</v>
      </c>
      <c r="M5284" t="s">
        <v>1046</v>
      </c>
      <c r="N5284" t="s">
        <v>59</v>
      </c>
      <c r="O5284">
        <v>1310</v>
      </c>
      <c r="P5284">
        <v>1600</v>
      </c>
      <c r="Q5284" t="s">
        <v>743</v>
      </c>
      <c r="R5284">
        <v>203</v>
      </c>
      <c r="S5284" t="s">
        <v>745</v>
      </c>
      <c r="T5284">
        <v>1</v>
      </c>
      <c r="U5284" s="1">
        <v>43694</v>
      </c>
      <c r="V5284" s="1">
        <v>43819</v>
      </c>
      <c r="W5284" t="s">
        <v>2627</v>
      </c>
      <c r="X5284" t="s">
        <v>1929</v>
      </c>
      <c r="Y5284">
        <v>0</v>
      </c>
      <c r="Z5284">
        <v>0</v>
      </c>
      <c r="AA5284">
        <v>25</v>
      </c>
      <c r="AB5284">
        <v>0</v>
      </c>
      <c r="AC5284" t="s">
        <v>2628</v>
      </c>
      <c r="AD5284">
        <f>IF(ISBLANK(Source[[#This Row],[CrosslistID]]),1,1/COUNTIFS(Source[CrosslistID],Source[[#This Row],[CrosslistID]],Source[TermDesc],Source[[#This Row],[TermDesc]]))</f>
        <v>0.25</v>
      </c>
      <c r="AE5284">
        <v>17</v>
      </c>
      <c r="AF5284">
        <v>25</v>
      </c>
      <c r="AG5284">
        <v>68</v>
      </c>
      <c r="AH5284">
        <v>68</v>
      </c>
      <c r="AI5284">
        <v>0</v>
      </c>
      <c r="AJ5284">
        <v>0</v>
      </c>
      <c r="AK5284">
        <v>0</v>
      </c>
      <c r="AL52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84">
        <f>IF(AND(Source[[#This Row],[Credit_Noncredit]]="Noncredit",Source[[#This Row],[FTEF]]&gt;0),Source[[#This Row],[NC XLST FTES]]*525/(437.5*Source[[#This Row],[FTEF]]),0)</f>
        <v>0</v>
      </c>
      <c r="AN5284">
        <f>IF(Source[[#This Row],[Credit_Noncredit]]="Credit",Source[[#This Row],[Census Enrollment]],Source[[#This Row],[Noncredit Avg. Attendance]])</f>
        <v>0</v>
      </c>
    </row>
    <row r="5285" spans="1:40" x14ac:dyDescent="0.25">
      <c r="A5285" t="s">
        <v>1914</v>
      </c>
      <c r="B5285" t="s">
        <v>886</v>
      </c>
      <c r="C5285" t="s">
        <v>1184</v>
      </c>
      <c r="D5285" t="s">
        <v>1185</v>
      </c>
      <c r="E5285" s="4">
        <v>75396</v>
      </c>
      <c r="F5285" s="4" t="s">
        <v>233</v>
      </c>
      <c r="G5285" s="4" t="s">
        <v>2633</v>
      </c>
      <c r="H5285" t="str">
        <f>CONCATENATE(Source[[#This Row],[Subject]],TRIM(Source[[#This Row],[Course]]))</f>
        <v>ART145D</v>
      </c>
      <c r="I5285" t="str">
        <f>VLOOKUP(Source[[#This Row],[SubjCrse]],'Courses and Categories'!$E$2:$G$1816,3,FALSE)</f>
        <v>Credit Visual &amp; Performing Arts</v>
      </c>
      <c r="J5285">
        <v>1</v>
      </c>
      <c r="K5285" t="s">
        <v>2634</v>
      </c>
      <c r="L5285" t="s">
        <v>39</v>
      </c>
      <c r="M5285" t="s">
        <v>1046</v>
      </c>
      <c r="N5285" t="s">
        <v>105</v>
      </c>
      <c r="O5285">
        <v>1510</v>
      </c>
      <c r="P5285">
        <v>1800</v>
      </c>
      <c r="Q5285" t="s">
        <v>923</v>
      </c>
      <c r="R5285">
        <v>102</v>
      </c>
      <c r="S5285" t="s">
        <v>134</v>
      </c>
      <c r="T5285">
        <v>1</v>
      </c>
      <c r="U5285" s="1">
        <v>43694</v>
      </c>
      <c r="V5285" s="1">
        <v>43819</v>
      </c>
      <c r="W5285" t="s">
        <v>2621</v>
      </c>
      <c r="X5285" t="s">
        <v>1929</v>
      </c>
      <c r="Y5285">
        <v>3</v>
      </c>
      <c r="Z5285">
        <v>3</v>
      </c>
      <c r="AA5285">
        <v>25</v>
      </c>
      <c r="AB5285">
        <v>12</v>
      </c>
      <c r="AC5285" t="s">
        <v>2626</v>
      </c>
      <c r="AD5285">
        <f>IF(ISBLANK(Source[[#This Row],[CrosslistID]]),1,1/COUNTIFS(Source[CrosslistID],Source[[#This Row],[CrosslistID]],Source[TermDesc],Source[[#This Row],[TermDesc]]))</f>
        <v>0.25</v>
      </c>
      <c r="AE5285">
        <v>30</v>
      </c>
      <c r="AF5285">
        <v>25</v>
      </c>
      <c r="AG5285">
        <v>120</v>
      </c>
      <c r="AH5285">
        <v>120</v>
      </c>
      <c r="AI5285">
        <v>0.6</v>
      </c>
      <c r="AJ5285">
        <v>0.6</v>
      </c>
      <c r="AK5285">
        <v>0</v>
      </c>
      <c r="AL52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85">
        <f>IF(AND(Source[[#This Row],[Credit_Noncredit]]="Noncredit",Source[[#This Row],[FTEF]]&gt;0),Source[[#This Row],[NC XLST FTES]]*525/(437.5*Source[[#This Row],[FTEF]]),0)</f>
        <v>0</v>
      </c>
      <c r="AN5285">
        <f>IF(Source[[#This Row],[Credit_Noncredit]]="Credit",Source[[#This Row],[Census Enrollment]],Source[[#This Row],[Noncredit Avg. Attendance]])</f>
        <v>3</v>
      </c>
    </row>
    <row r="5286" spans="1:40" x14ac:dyDescent="0.25">
      <c r="A5286" t="s">
        <v>1914</v>
      </c>
      <c r="B5286" t="s">
        <v>886</v>
      </c>
      <c r="C5286" t="s">
        <v>1184</v>
      </c>
      <c r="D5286" t="s">
        <v>1185</v>
      </c>
      <c r="E5286" s="4">
        <v>79134</v>
      </c>
      <c r="F5286" s="4" t="s">
        <v>233</v>
      </c>
      <c r="G5286" s="4" t="s">
        <v>2633</v>
      </c>
      <c r="H5286" t="str">
        <f>CONCATENATE(Source[[#This Row],[Subject]],TRIM(Source[[#This Row],[Course]]))</f>
        <v>ART145D</v>
      </c>
      <c r="I5286" t="str">
        <f>VLOOKUP(Source[[#This Row],[SubjCrse]],'Courses and Categories'!$E$2:$G$1816,3,FALSE)</f>
        <v>Credit Visual &amp; Performing Arts</v>
      </c>
      <c r="J5286">
        <v>317</v>
      </c>
      <c r="K5286" t="s">
        <v>2634</v>
      </c>
      <c r="L5286" t="s">
        <v>39</v>
      </c>
      <c r="M5286" t="s">
        <v>1046</v>
      </c>
      <c r="N5286" t="s">
        <v>59</v>
      </c>
      <c r="O5286">
        <v>1310</v>
      </c>
      <c r="P5286">
        <v>1600</v>
      </c>
      <c r="Q5286" t="s">
        <v>743</v>
      </c>
      <c r="R5286">
        <v>203</v>
      </c>
      <c r="S5286" t="s">
        <v>745</v>
      </c>
      <c r="T5286">
        <v>1</v>
      </c>
      <c r="U5286" s="1">
        <v>43694</v>
      </c>
      <c r="V5286" s="1">
        <v>43819</v>
      </c>
      <c r="W5286" t="s">
        <v>2627</v>
      </c>
      <c r="X5286" t="s">
        <v>1929</v>
      </c>
      <c r="Y5286">
        <v>0</v>
      </c>
      <c r="Z5286">
        <v>0</v>
      </c>
      <c r="AA5286">
        <v>25</v>
      </c>
      <c r="AB5286">
        <v>0</v>
      </c>
      <c r="AC5286" t="s">
        <v>2628</v>
      </c>
      <c r="AD5286">
        <f>IF(ISBLANK(Source[[#This Row],[CrosslistID]]),1,1/COUNTIFS(Source[CrosslistID],Source[[#This Row],[CrosslistID]],Source[TermDesc],Source[[#This Row],[TermDesc]]))</f>
        <v>0.25</v>
      </c>
      <c r="AE5286">
        <v>17</v>
      </c>
      <c r="AF5286">
        <v>25</v>
      </c>
      <c r="AG5286">
        <v>68</v>
      </c>
      <c r="AH5286">
        <v>68</v>
      </c>
      <c r="AI5286">
        <v>0</v>
      </c>
      <c r="AJ5286">
        <v>0</v>
      </c>
      <c r="AK5286">
        <v>0</v>
      </c>
      <c r="AL52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86">
        <f>IF(AND(Source[[#This Row],[Credit_Noncredit]]="Noncredit",Source[[#This Row],[FTEF]]&gt;0),Source[[#This Row],[NC XLST FTES]]*525/(437.5*Source[[#This Row],[FTEF]]),0)</f>
        <v>0</v>
      </c>
      <c r="AN5286">
        <f>IF(Source[[#This Row],[Credit_Noncredit]]="Credit",Source[[#This Row],[Census Enrollment]],Source[[#This Row],[Noncredit Avg. Attendance]])</f>
        <v>0</v>
      </c>
    </row>
    <row r="5287" spans="1:40" x14ac:dyDescent="0.25">
      <c r="A5287" t="s">
        <v>1914</v>
      </c>
      <c r="B5287" t="s">
        <v>886</v>
      </c>
      <c r="C5287" t="s">
        <v>1184</v>
      </c>
      <c r="D5287" t="s">
        <v>1185</v>
      </c>
      <c r="E5287" s="4">
        <v>71394</v>
      </c>
      <c r="F5287" s="4" t="s">
        <v>233</v>
      </c>
      <c r="G5287" s="4" t="s">
        <v>2635</v>
      </c>
      <c r="H5287" t="str">
        <f>CONCATENATE(Source[[#This Row],[Subject]],TRIM(Source[[#This Row],[Course]]))</f>
        <v>ART146A</v>
      </c>
      <c r="I5287" t="str">
        <f>VLOOKUP(Source[[#This Row],[SubjCrse]],'Courses and Categories'!$E$2:$G$1816,3,FALSE)</f>
        <v>Credit Visual &amp; Performing Arts</v>
      </c>
      <c r="J5287">
        <v>1</v>
      </c>
      <c r="K5287" t="s">
        <v>2636</v>
      </c>
      <c r="L5287" t="s">
        <v>39</v>
      </c>
      <c r="M5287" t="s">
        <v>1046</v>
      </c>
      <c r="N5287" t="s">
        <v>105</v>
      </c>
      <c r="O5287">
        <v>1510</v>
      </c>
      <c r="P5287">
        <v>1800</v>
      </c>
      <c r="Q5287" t="s">
        <v>238</v>
      </c>
      <c r="R5287">
        <v>205</v>
      </c>
      <c r="S5287" t="s">
        <v>134</v>
      </c>
      <c r="T5287">
        <v>1</v>
      </c>
      <c r="U5287" s="1">
        <v>43694</v>
      </c>
      <c r="V5287" s="1">
        <v>43819</v>
      </c>
      <c r="W5287" t="s">
        <v>2637</v>
      </c>
      <c r="X5287" t="s">
        <v>1929</v>
      </c>
      <c r="Y5287">
        <v>10</v>
      </c>
      <c r="Z5287">
        <v>9</v>
      </c>
      <c r="AA5287">
        <v>25</v>
      </c>
      <c r="AB5287">
        <v>36</v>
      </c>
      <c r="AC5287" t="s">
        <v>2638</v>
      </c>
      <c r="AD5287">
        <f>IF(ISBLANK(Source[[#This Row],[CrosslistID]]),1,1/COUNTIFS(Source[CrosslistID],Source[[#This Row],[CrosslistID]],Source[TermDesc],Source[[#This Row],[TermDesc]]))</f>
        <v>0.25</v>
      </c>
      <c r="AE5287">
        <v>22</v>
      </c>
      <c r="AF5287">
        <v>25</v>
      </c>
      <c r="AG5287">
        <v>88</v>
      </c>
      <c r="AH5287">
        <v>88</v>
      </c>
      <c r="AI5287">
        <v>2</v>
      </c>
      <c r="AJ5287">
        <v>2</v>
      </c>
      <c r="AK5287">
        <v>0.33329999999999999</v>
      </c>
      <c r="AL52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87">
        <f>IF(AND(Source[[#This Row],[Credit_Noncredit]]="Noncredit",Source[[#This Row],[FTEF]]&gt;0),Source[[#This Row],[NC XLST FTES]]*525/(437.5*Source[[#This Row],[FTEF]]),0)</f>
        <v>0</v>
      </c>
      <c r="AN5287">
        <f>IF(Source[[#This Row],[Credit_Noncredit]]="Credit",Source[[#This Row],[Census Enrollment]],Source[[#This Row],[Noncredit Avg. Attendance]])</f>
        <v>10</v>
      </c>
    </row>
    <row r="5288" spans="1:40" x14ac:dyDescent="0.25">
      <c r="A5288" t="s">
        <v>1914</v>
      </c>
      <c r="B5288" t="s">
        <v>886</v>
      </c>
      <c r="C5288" t="s">
        <v>1184</v>
      </c>
      <c r="D5288" t="s">
        <v>1185</v>
      </c>
      <c r="E5288" s="4">
        <v>74916</v>
      </c>
      <c r="F5288" s="4" t="s">
        <v>233</v>
      </c>
      <c r="G5288" s="4" t="s">
        <v>2635</v>
      </c>
      <c r="H5288" t="str">
        <f>CONCATENATE(Source[[#This Row],[Subject]],TRIM(Source[[#This Row],[Course]]))</f>
        <v>ART146A</v>
      </c>
      <c r="I5288" t="str">
        <f>VLOOKUP(Source[[#This Row],[SubjCrse]],'Courses and Categories'!$E$2:$G$1816,3,FALSE)</f>
        <v>Credit Visual &amp; Performing Arts</v>
      </c>
      <c r="J5288">
        <v>2</v>
      </c>
      <c r="K5288" t="s">
        <v>2636</v>
      </c>
      <c r="L5288" t="s">
        <v>39</v>
      </c>
      <c r="M5288" t="s">
        <v>1046</v>
      </c>
      <c r="N5288" t="s">
        <v>59</v>
      </c>
      <c r="O5288">
        <v>1510</v>
      </c>
      <c r="P5288">
        <v>1800</v>
      </c>
      <c r="Q5288" t="s">
        <v>238</v>
      </c>
      <c r="R5288">
        <v>205</v>
      </c>
      <c r="S5288" t="s">
        <v>134</v>
      </c>
      <c r="T5288">
        <v>1</v>
      </c>
      <c r="U5288" s="1">
        <v>43694</v>
      </c>
      <c r="V5288" s="1">
        <v>43819</v>
      </c>
      <c r="W5288" t="s">
        <v>2637</v>
      </c>
      <c r="X5288" t="s">
        <v>1929</v>
      </c>
      <c r="Y5288">
        <v>9</v>
      </c>
      <c r="Z5288">
        <v>9</v>
      </c>
      <c r="AA5288">
        <v>25</v>
      </c>
      <c r="AB5288">
        <v>36</v>
      </c>
      <c r="AC5288" t="s">
        <v>142</v>
      </c>
      <c r="AD5288">
        <f>IF(ISBLANK(Source[[#This Row],[CrosslistID]]),1,1/COUNTIFS(Source[CrosslistID],Source[[#This Row],[CrosslistID]],Source[TermDesc],Source[[#This Row],[TermDesc]]))</f>
        <v>0.25</v>
      </c>
      <c r="AE5288">
        <v>18</v>
      </c>
      <c r="AF5288">
        <v>25</v>
      </c>
      <c r="AG5288">
        <v>72</v>
      </c>
      <c r="AH5288">
        <v>72</v>
      </c>
      <c r="AI5288">
        <v>1.8</v>
      </c>
      <c r="AJ5288">
        <v>1.8</v>
      </c>
      <c r="AK5288">
        <v>0.33329999999999999</v>
      </c>
      <c r="AL52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88">
        <f>IF(AND(Source[[#This Row],[Credit_Noncredit]]="Noncredit",Source[[#This Row],[FTEF]]&gt;0),Source[[#This Row],[NC XLST FTES]]*525/(437.5*Source[[#This Row],[FTEF]]),0)</f>
        <v>0</v>
      </c>
      <c r="AN5288">
        <f>IF(Source[[#This Row],[Credit_Noncredit]]="Credit",Source[[#This Row],[Census Enrollment]],Source[[#This Row],[Noncredit Avg. Attendance]])</f>
        <v>9</v>
      </c>
    </row>
    <row r="5289" spans="1:40" x14ac:dyDescent="0.25">
      <c r="A5289" t="s">
        <v>1914</v>
      </c>
      <c r="B5289" t="s">
        <v>886</v>
      </c>
      <c r="C5289" t="s">
        <v>1184</v>
      </c>
      <c r="D5289" t="s">
        <v>1185</v>
      </c>
      <c r="E5289" s="4">
        <v>71395</v>
      </c>
      <c r="F5289" s="4" t="s">
        <v>233</v>
      </c>
      <c r="G5289" s="4" t="s">
        <v>2639</v>
      </c>
      <c r="H5289" t="str">
        <f>CONCATENATE(Source[[#This Row],[Subject]],TRIM(Source[[#This Row],[Course]]))</f>
        <v>ART146B</v>
      </c>
      <c r="I5289" t="str">
        <f>VLOOKUP(Source[[#This Row],[SubjCrse]],'Courses and Categories'!$E$2:$G$1816,3,FALSE)</f>
        <v>Credit Visual &amp; Performing Arts</v>
      </c>
      <c r="J5289">
        <v>1</v>
      </c>
      <c r="K5289" t="s">
        <v>2640</v>
      </c>
      <c r="L5289" t="s">
        <v>39</v>
      </c>
      <c r="M5289" t="s">
        <v>1046</v>
      </c>
      <c r="N5289" t="s">
        <v>105</v>
      </c>
      <c r="O5289">
        <v>1510</v>
      </c>
      <c r="P5289">
        <v>1800</v>
      </c>
      <c r="Q5289" t="s">
        <v>238</v>
      </c>
      <c r="R5289">
        <v>205</v>
      </c>
      <c r="S5289" t="s">
        <v>134</v>
      </c>
      <c r="T5289">
        <v>1</v>
      </c>
      <c r="U5289" s="1">
        <v>43694</v>
      </c>
      <c r="V5289" s="1">
        <v>43819</v>
      </c>
      <c r="W5289" t="s">
        <v>2637</v>
      </c>
      <c r="X5289" t="s">
        <v>1929</v>
      </c>
      <c r="Y5289">
        <v>3</v>
      </c>
      <c r="Z5289">
        <v>3</v>
      </c>
      <c r="AA5289">
        <v>25</v>
      </c>
      <c r="AB5289">
        <v>12</v>
      </c>
      <c r="AC5289" t="s">
        <v>2638</v>
      </c>
      <c r="AD5289">
        <f>IF(ISBLANK(Source[[#This Row],[CrosslistID]]),1,1/COUNTIFS(Source[CrosslistID],Source[[#This Row],[CrosslistID]],Source[TermDesc],Source[[#This Row],[TermDesc]]))</f>
        <v>0.25</v>
      </c>
      <c r="AE5289">
        <v>22</v>
      </c>
      <c r="AF5289">
        <v>25</v>
      </c>
      <c r="AG5289">
        <v>88</v>
      </c>
      <c r="AH5289">
        <v>88</v>
      </c>
      <c r="AI5289">
        <v>0.6</v>
      </c>
      <c r="AJ5289">
        <v>0.6</v>
      </c>
      <c r="AK5289">
        <v>0</v>
      </c>
      <c r="AL52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89">
        <f>IF(AND(Source[[#This Row],[Credit_Noncredit]]="Noncredit",Source[[#This Row],[FTEF]]&gt;0),Source[[#This Row],[NC XLST FTES]]*525/(437.5*Source[[#This Row],[FTEF]]),0)</f>
        <v>0</v>
      </c>
      <c r="AN5289">
        <f>IF(Source[[#This Row],[Credit_Noncredit]]="Credit",Source[[#This Row],[Census Enrollment]],Source[[#This Row],[Noncredit Avg. Attendance]])</f>
        <v>3</v>
      </c>
    </row>
    <row r="5290" spans="1:40" x14ac:dyDescent="0.25">
      <c r="A5290" t="s">
        <v>1914</v>
      </c>
      <c r="B5290" t="s">
        <v>886</v>
      </c>
      <c r="C5290" t="s">
        <v>1184</v>
      </c>
      <c r="D5290" t="s">
        <v>1185</v>
      </c>
      <c r="E5290" s="4">
        <v>74917</v>
      </c>
      <c r="F5290" s="4" t="s">
        <v>233</v>
      </c>
      <c r="G5290" s="4" t="s">
        <v>2639</v>
      </c>
      <c r="H5290" t="str">
        <f>CONCATENATE(Source[[#This Row],[Subject]],TRIM(Source[[#This Row],[Course]]))</f>
        <v>ART146B</v>
      </c>
      <c r="I5290" t="str">
        <f>VLOOKUP(Source[[#This Row],[SubjCrse]],'Courses and Categories'!$E$2:$G$1816,3,FALSE)</f>
        <v>Credit Visual &amp; Performing Arts</v>
      </c>
      <c r="J5290">
        <v>2</v>
      </c>
      <c r="K5290" t="s">
        <v>2640</v>
      </c>
      <c r="L5290" t="s">
        <v>39</v>
      </c>
      <c r="M5290" t="s">
        <v>1046</v>
      </c>
      <c r="N5290" t="s">
        <v>59</v>
      </c>
      <c r="O5290">
        <v>1510</v>
      </c>
      <c r="P5290">
        <v>1800</v>
      </c>
      <c r="Q5290" t="s">
        <v>238</v>
      </c>
      <c r="R5290">
        <v>205</v>
      </c>
      <c r="S5290" t="s">
        <v>134</v>
      </c>
      <c r="T5290">
        <v>1</v>
      </c>
      <c r="U5290" s="1">
        <v>43694</v>
      </c>
      <c r="V5290" s="1">
        <v>43819</v>
      </c>
      <c r="W5290" t="s">
        <v>2637</v>
      </c>
      <c r="X5290" t="s">
        <v>1929</v>
      </c>
      <c r="Y5290">
        <v>4</v>
      </c>
      <c r="Z5290">
        <v>4</v>
      </c>
      <c r="AA5290">
        <v>25</v>
      </c>
      <c r="AB5290">
        <v>16</v>
      </c>
      <c r="AC5290" t="s">
        <v>142</v>
      </c>
      <c r="AD5290">
        <f>IF(ISBLANK(Source[[#This Row],[CrosslistID]]),1,1/COUNTIFS(Source[CrosslistID],Source[[#This Row],[CrosslistID]],Source[TermDesc],Source[[#This Row],[TermDesc]]))</f>
        <v>0.25</v>
      </c>
      <c r="AE5290">
        <v>18</v>
      </c>
      <c r="AF5290">
        <v>25</v>
      </c>
      <c r="AG5290">
        <v>72</v>
      </c>
      <c r="AH5290">
        <v>72</v>
      </c>
      <c r="AI5290">
        <v>0.8</v>
      </c>
      <c r="AJ5290">
        <v>0.8</v>
      </c>
      <c r="AK5290">
        <v>0</v>
      </c>
      <c r="AL52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90">
        <f>IF(AND(Source[[#This Row],[Credit_Noncredit]]="Noncredit",Source[[#This Row],[FTEF]]&gt;0),Source[[#This Row],[NC XLST FTES]]*525/(437.5*Source[[#This Row],[FTEF]]),0)</f>
        <v>0</v>
      </c>
      <c r="AN5290">
        <f>IF(Source[[#This Row],[Credit_Noncredit]]="Credit",Source[[#This Row],[Census Enrollment]],Source[[#This Row],[Noncredit Avg. Attendance]])</f>
        <v>4</v>
      </c>
    </row>
    <row r="5291" spans="1:40" x14ac:dyDescent="0.25">
      <c r="A5291" t="s">
        <v>1914</v>
      </c>
      <c r="B5291" t="s">
        <v>886</v>
      </c>
      <c r="C5291" t="s">
        <v>1184</v>
      </c>
      <c r="D5291" t="s">
        <v>1185</v>
      </c>
      <c r="E5291" s="4">
        <v>77054</v>
      </c>
      <c r="F5291" s="4" t="s">
        <v>233</v>
      </c>
      <c r="G5291" s="4" t="s">
        <v>2641</v>
      </c>
      <c r="H5291" t="str">
        <f>CONCATENATE(Source[[#This Row],[Subject]],TRIM(Source[[#This Row],[Course]]))</f>
        <v>ART146C</v>
      </c>
      <c r="I5291" t="str">
        <f>VLOOKUP(Source[[#This Row],[SubjCrse]],'Courses and Categories'!$E$2:$G$1816,3,FALSE)</f>
        <v>Credit Visual &amp; Performing Arts</v>
      </c>
      <c r="J5291">
        <v>1</v>
      </c>
      <c r="K5291" t="s">
        <v>2642</v>
      </c>
      <c r="L5291" t="s">
        <v>39</v>
      </c>
      <c r="M5291" t="s">
        <v>1046</v>
      </c>
      <c r="N5291" t="s">
        <v>105</v>
      </c>
      <c r="O5291">
        <v>1510</v>
      </c>
      <c r="P5291">
        <v>1800</v>
      </c>
      <c r="Q5291" t="s">
        <v>238</v>
      </c>
      <c r="R5291">
        <v>205</v>
      </c>
      <c r="S5291" t="s">
        <v>134</v>
      </c>
      <c r="T5291">
        <v>1</v>
      </c>
      <c r="U5291" s="1">
        <v>43694</v>
      </c>
      <c r="V5291" s="1">
        <v>43819</v>
      </c>
      <c r="W5291" t="s">
        <v>2637</v>
      </c>
      <c r="X5291" t="s">
        <v>1929</v>
      </c>
      <c r="Y5291">
        <v>7</v>
      </c>
      <c r="Z5291">
        <v>7</v>
      </c>
      <c r="AA5291">
        <v>25</v>
      </c>
      <c r="AB5291">
        <v>28</v>
      </c>
      <c r="AC5291" t="s">
        <v>2638</v>
      </c>
      <c r="AD5291">
        <f>IF(ISBLANK(Source[[#This Row],[CrosslistID]]),1,1/COUNTIFS(Source[CrosslistID],Source[[#This Row],[CrosslistID]],Source[TermDesc],Source[[#This Row],[TermDesc]]))</f>
        <v>0.25</v>
      </c>
      <c r="AE5291">
        <v>22</v>
      </c>
      <c r="AF5291">
        <v>25</v>
      </c>
      <c r="AG5291">
        <v>88</v>
      </c>
      <c r="AH5291">
        <v>88</v>
      </c>
      <c r="AI5291">
        <v>1.4</v>
      </c>
      <c r="AJ5291">
        <v>1.4</v>
      </c>
      <c r="AK5291">
        <v>0</v>
      </c>
      <c r="AL52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91">
        <f>IF(AND(Source[[#This Row],[Credit_Noncredit]]="Noncredit",Source[[#This Row],[FTEF]]&gt;0),Source[[#This Row],[NC XLST FTES]]*525/(437.5*Source[[#This Row],[FTEF]]),0)</f>
        <v>0</v>
      </c>
      <c r="AN5291">
        <f>IF(Source[[#This Row],[Credit_Noncredit]]="Credit",Source[[#This Row],[Census Enrollment]],Source[[#This Row],[Noncredit Avg. Attendance]])</f>
        <v>7</v>
      </c>
    </row>
    <row r="5292" spans="1:40" x14ac:dyDescent="0.25">
      <c r="A5292" t="s">
        <v>1914</v>
      </c>
      <c r="B5292" t="s">
        <v>886</v>
      </c>
      <c r="C5292" t="s">
        <v>1184</v>
      </c>
      <c r="D5292" t="s">
        <v>1185</v>
      </c>
      <c r="E5292" s="4">
        <v>77055</v>
      </c>
      <c r="F5292" s="4" t="s">
        <v>233</v>
      </c>
      <c r="G5292" s="4" t="s">
        <v>2641</v>
      </c>
      <c r="H5292" t="str">
        <f>CONCATENATE(Source[[#This Row],[Subject]],TRIM(Source[[#This Row],[Course]]))</f>
        <v>ART146C</v>
      </c>
      <c r="I5292" t="str">
        <f>VLOOKUP(Source[[#This Row],[SubjCrse]],'Courses and Categories'!$E$2:$G$1816,3,FALSE)</f>
        <v>Credit Visual &amp; Performing Arts</v>
      </c>
      <c r="J5292">
        <v>2</v>
      </c>
      <c r="K5292" t="s">
        <v>2642</v>
      </c>
      <c r="L5292" t="s">
        <v>39</v>
      </c>
      <c r="M5292" t="s">
        <v>1046</v>
      </c>
      <c r="N5292" t="s">
        <v>59</v>
      </c>
      <c r="O5292">
        <v>1510</v>
      </c>
      <c r="P5292">
        <v>1800</v>
      </c>
      <c r="Q5292" t="s">
        <v>238</v>
      </c>
      <c r="R5292">
        <v>205</v>
      </c>
      <c r="S5292" t="s">
        <v>134</v>
      </c>
      <c r="T5292">
        <v>1</v>
      </c>
      <c r="U5292" s="1">
        <v>43694</v>
      </c>
      <c r="V5292" s="1">
        <v>43819</v>
      </c>
      <c r="W5292" t="s">
        <v>2637</v>
      </c>
      <c r="X5292" t="s">
        <v>1929</v>
      </c>
      <c r="Y5292">
        <v>4</v>
      </c>
      <c r="Z5292">
        <v>4</v>
      </c>
      <c r="AA5292">
        <v>25</v>
      </c>
      <c r="AB5292">
        <v>16</v>
      </c>
      <c r="AC5292" t="s">
        <v>142</v>
      </c>
      <c r="AD5292">
        <f>IF(ISBLANK(Source[[#This Row],[CrosslistID]]),1,1/COUNTIFS(Source[CrosslistID],Source[[#This Row],[CrosslistID]],Source[TermDesc],Source[[#This Row],[TermDesc]]))</f>
        <v>0.25</v>
      </c>
      <c r="AE5292">
        <v>18</v>
      </c>
      <c r="AF5292">
        <v>25</v>
      </c>
      <c r="AG5292">
        <v>72</v>
      </c>
      <c r="AH5292">
        <v>72</v>
      </c>
      <c r="AI5292">
        <v>0.8</v>
      </c>
      <c r="AJ5292">
        <v>0.8</v>
      </c>
      <c r="AK5292">
        <v>0</v>
      </c>
      <c r="AL52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92">
        <f>IF(AND(Source[[#This Row],[Credit_Noncredit]]="Noncredit",Source[[#This Row],[FTEF]]&gt;0),Source[[#This Row],[NC XLST FTES]]*525/(437.5*Source[[#This Row],[FTEF]]),0)</f>
        <v>0</v>
      </c>
      <c r="AN5292">
        <f>IF(Source[[#This Row],[Credit_Noncredit]]="Credit",Source[[#This Row],[Census Enrollment]],Source[[#This Row],[Noncredit Avg. Attendance]])</f>
        <v>4</v>
      </c>
    </row>
    <row r="5293" spans="1:40" x14ac:dyDescent="0.25">
      <c r="A5293" t="s">
        <v>1914</v>
      </c>
      <c r="B5293" t="s">
        <v>886</v>
      </c>
      <c r="C5293" t="s">
        <v>1184</v>
      </c>
      <c r="D5293" t="s">
        <v>1185</v>
      </c>
      <c r="E5293" s="4">
        <v>77056</v>
      </c>
      <c r="F5293" s="4" t="s">
        <v>233</v>
      </c>
      <c r="G5293" s="4" t="s">
        <v>2643</v>
      </c>
      <c r="H5293" t="str">
        <f>CONCATENATE(Source[[#This Row],[Subject]],TRIM(Source[[#This Row],[Course]]))</f>
        <v>ART146D</v>
      </c>
      <c r="I5293" t="str">
        <f>VLOOKUP(Source[[#This Row],[SubjCrse]],'Courses and Categories'!$E$2:$G$1816,3,FALSE)</f>
        <v>Credit Visual &amp; Performing Arts</v>
      </c>
      <c r="J5293">
        <v>1</v>
      </c>
      <c r="K5293" t="s">
        <v>2644</v>
      </c>
      <c r="L5293" t="s">
        <v>39</v>
      </c>
      <c r="M5293" t="s">
        <v>1046</v>
      </c>
      <c r="N5293" t="s">
        <v>105</v>
      </c>
      <c r="O5293">
        <v>1510</v>
      </c>
      <c r="P5293">
        <v>1800</v>
      </c>
      <c r="Q5293" t="s">
        <v>238</v>
      </c>
      <c r="R5293">
        <v>205</v>
      </c>
      <c r="S5293" t="s">
        <v>134</v>
      </c>
      <c r="T5293">
        <v>1</v>
      </c>
      <c r="U5293" s="1">
        <v>43694</v>
      </c>
      <c r="V5293" s="1">
        <v>43819</v>
      </c>
      <c r="W5293" t="s">
        <v>2637</v>
      </c>
      <c r="X5293" t="s">
        <v>1929</v>
      </c>
      <c r="Y5293">
        <v>3</v>
      </c>
      <c r="Z5293">
        <v>3</v>
      </c>
      <c r="AA5293">
        <v>25</v>
      </c>
      <c r="AB5293">
        <v>12</v>
      </c>
      <c r="AC5293" t="s">
        <v>2638</v>
      </c>
      <c r="AD5293">
        <f>IF(ISBLANK(Source[[#This Row],[CrosslistID]]),1,1/COUNTIFS(Source[CrosslistID],Source[[#This Row],[CrosslistID]],Source[TermDesc],Source[[#This Row],[TermDesc]]))</f>
        <v>0.25</v>
      </c>
      <c r="AE5293">
        <v>22</v>
      </c>
      <c r="AF5293">
        <v>25</v>
      </c>
      <c r="AG5293">
        <v>88</v>
      </c>
      <c r="AH5293">
        <v>88</v>
      </c>
      <c r="AI5293">
        <v>0.6</v>
      </c>
      <c r="AJ5293">
        <v>0.6</v>
      </c>
      <c r="AK5293">
        <v>0</v>
      </c>
      <c r="AL52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93">
        <f>IF(AND(Source[[#This Row],[Credit_Noncredit]]="Noncredit",Source[[#This Row],[FTEF]]&gt;0),Source[[#This Row],[NC XLST FTES]]*525/(437.5*Source[[#This Row],[FTEF]]),0)</f>
        <v>0</v>
      </c>
      <c r="AN5293">
        <f>IF(Source[[#This Row],[Credit_Noncredit]]="Credit",Source[[#This Row],[Census Enrollment]],Source[[#This Row],[Noncredit Avg. Attendance]])</f>
        <v>3</v>
      </c>
    </row>
    <row r="5294" spans="1:40" x14ac:dyDescent="0.25">
      <c r="A5294" t="s">
        <v>1914</v>
      </c>
      <c r="B5294" t="s">
        <v>886</v>
      </c>
      <c r="C5294" t="s">
        <v>1184</v>
      </c>
      <c r="D5294" t="s">
        <v>1185</v>
      </c>
      <c r="E5294" s="4">
        <v>77057</v>
      </c>
      <c r="F5294" s="4" t="s">
        <v>233</v>
      </c>
      <c r="G5294" s="4" t="s">
        <v>2643</v>
      </c>
      <c r="H5294" t="str">
        <f>CONCATENATE(Source[[#This Row],[Subject]],TRIM(Source[[#This Row],[Course]]))</f>
        <v>ART146D</v>
      </c>
      <c r="I5294" t="str">
        <f>VLOOKUP(Source[[#This Row],[SubjCrse]],'Courses and Categories'!$E$2:$G$1816,3,FALSE)</f>
        <v>Credit Visual &amp; Performing Arts</v>
      </c>
      <c r="J5294">
        <v>2</v>
      </c>
      <c r="K5294" t="s">
        <v>2644</v>
      </c>
      <c r="L5294" t="s">
        <v>39</v>
      </c>
      <c r="M5294" t="s">
        <v>1046</v>
      </c>
      <c r="N5294" t="s">
        <v>59</v>
      </c>
      <c r="O5294">
        <v>1510</v>
      </c>
      <c r="P5294">
        <v>1800</v>
      </c>
      <c r="Q5294" t="s">
        <v>238</v>
      </c>
      <c r="R5294">
        <v>205</v>
      </c>
      <c r="S5294" t="s">
        <v>134</v>
      </c>
      <c r="T5294">
        <v>1</v>
      </c>
      <c r="U5294" s="1">
        <v>43694</v>
      </c>
      <c r="V5294" s="1">
        <v>43819</v>
      </c>
      <c r="W5294" t="s">
        <v>2637</v>
      </c>
      <c r="X5294" t="s">
        <v>1929</v>
      </c>
      <c r="Y5294">
        <v>1</v>
      </c>
      <c r="Z5294">
        <v>1</v>
      </c>
      <c r="AA5294">
        <v>25</v>
      </c>
      <c r="AB5294">
        <v>4</v>
      </c>
      <c r="AC5294" t="s">
        <v>142</v>
      </c>
      <c r="AD5294">
        <f>IF(ISBLANK(Source[[#This Row],[CrosslistID]]),1,1/COUNTIFS(Source[CrosslistID],Source[[#This Row],[CrosslistID]],Source[TermDesc],Source[[#This Row],[TermDesc]]))</f>
        <v>0.25</v>
      </c>
      <c r="AE5294">
        <v>18</v>
      </c>
      <c r="AF5294">
        <v>25</v>
      </c>
      <c r="AG5294">
        <v>72</v>
      </c>
      <c r="AH5294">
        <v>72</v>
      </c>
      <c r="AI5294">
        <v>0.2</v>
      </c>
      <c r="AJ5294">
        <v>0.2</v>
      </c>
      <c r="AK5294">
        <v>0</v>
      </c>
      <c r="AL52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94">
        <f>IF(AND(Source[[#This Row],[Credit_Noncredit]]="Noncredit",Source[[#This Row],[FTEF]]&gt;0),Source[[#This Row],[NC XLST FTES]]*525/(437.5*Source[[#This Row],[FTEF]]),0)</f>
        <v>0</v>
      </c>
      <c r="AN5294">
        <f>IF(Source[[#This Row],[Credit_Noncredit]]="Credit",Source[[#This Row],[Census Enrollment]],Source[[#This Row],[Noncredit Avg. Attendance]])</f>
        <v>1</v>
      </c>
    </row>
    <row r="5295" spans="1:40" x14ac:dyDescent="0.25">
      <c r="A5295" t="s">
        <v>1914</v>
      </c>
      <c r="B5295" t="s">
        <v>886</v>
      </c>
      <c r="C5295" t="s">
        <v>1184</v>
      </c>
      <c r="D5295" t="s">
        <v>1185</v>
      </c>
      <c r="E5295" s="4">
        <v>70127</v>
      </c>
      <c r="F5295" s="4" t="s">
        <v>233</v>
      </c>
      <c r="G5295" s="4" t="s">
        <v>1210</v>
      </c>
      <c r="H5295" t="str">
        <f>CONCATENATE(Source[[#This Row],[Subject]],TRIM(Source[[#This Row],[Course]]))</f>
        <v>ART150A</v>
      </c>
      <c r="I5295" t="str">
        <f>VLOOKUP(Source[[#This Row],[SubjCrse]],'Courses and Categories'!$E$2:$G$1816,3,FALSE)</f>
        <v>Credit Visual &amp; Performing Arts</v>
      </c>
      <c r="J5295">
        <v>1</v>
      </c>
      <c r="K5295" t="s">
        <v>1211</v>
      </c>
      <c r="L5295" t="s">
        <v>39</v>
      </c>
      <c r="M5295" t="s">
        <v>1046</v>
      </c>
      <c r="N5295" t="s">
        <v>59</v>
      </c>
      <c r="O5295">
        <v>910</v>
      </c>
      <c r="P5295">
        <v>1200</v>
      </c>
      <c r="Q5295" t="s">
        <v>923</v>
      </c>
      <c r="R5295">
        <v>107</v>
      </c>
      <c r="S5295" t="s">
        <v>134</v>
      </c>
      <c r="T5295">
        <v>1</v>
      </c>
      <c r="U5295" s="1">
        <v>43694</v>
      </c>
      <c r="V5295" s="1">
        <v>43819</v>
      </c>
      <c r="W5295" t="s">
        <v>2645</v>
      </c>
      <c r="X5295" t="s">
        <v>1929</v>
      </c>
      <c r="Y5295">
        <v>16</v>
      </c>
      <c r="Z5295">
        <v>16</v>
      </c>
      <c r="AA5295">
        <v>25</v>
      </c>
      <c r="AB5295">
        <v>64</v>
      </c>
      <c r="AC5295" t="s">
        <v>2646</v>
      </c>
      <c r="AD5295">
        <f>IF(ISBLANK(Source[[#This Row],[CrosslistID]]),1,1/COUNTIFS(Source[CrosslistID],Source[[#This Row],[CrosslistID]],Source[TermDesc],Source[[#This Row],[TermDesc]]))</f>
        <v>0.25</v>
      </c>
      <c r="AE5295">
        <v>24</v>
      </c>
      <c r="AF5295">
        <v>25</v>
      </c>
      <c r="AG5295">
        <v>96</v>
      </c>
      <c r="AH5295">
        <v>96</v>
      </c>
      <c r="AI5295">
        <v>3.2</v>
      </c>
      <c r="AJ5295">
        <v>3.2</v>
      </c>
      <c r="AK5295">
        <v>0.33329999999999999</v>
      </c>
      <c r="AL52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95">
        <f>IF(AND(Source[[#This Row],[Credit_Noncredit]]="Noncredit",Source[[#This Row],[FTEF]]&gt;0),Source[[#This Row],[NC XLST FTES]]*525/(437.5*Source[[#This Row],[FTEF]]),0)</f>
        <v>0</v>
      </c>
      <c r="AN5295">
        <f>IF(Source[[#This Row],[Credit_Noncredit]]="Credit",Source[[#This Row],[Census Enrollment]],Source[[#This Row],[Noncredit Avg. Attendance]])</f>
        <v>16</v>
      </c>
    </row>
    <row r="5296" spans="1:40" x14ac:dyDescent="0.25">
      <c r="A5296" t="s">
        <v>1914</v>
      </c>
      <c r="B5296" t="s">
        <v>886</v>
      </c>
      <c r="C5296" t="s">
        <v>1184</v>
      </c>
      <c r="D5296" t="s">
        <v>1185</v>
      </c>
      <c r="E5296" s="4">
        <v>77837</v>
      </c>
      <c r="F5296" s="4" t="s">
        <v>233</v>
      </c>
      <c r="G5296" s="4" t="s">
        <v>1210</v>
      </c>
      <c r="H5296" t="str">
        <f>CONCATENATE(Source[[#This Row],[Subject]],TRIM(Source[[#This Row],[Course]]))</f>
        <v>ART150A</v>
      </c>
      <c r="I5296" t="str">
        <f>VLOOKUP(Source[[#This Row],[SubjCrse]],'Courses and Categories'!$E$2:$G$1816,3,FALSE)</f>
        <v>Credit Visual &amp; Performing Arts</v>
      </c>
      <c r="J5296">
        <v>501</v>
      </c>
      <c r="K5296" t="s">
        <v>1211</v>
      </c>
      <c r="L5296" t="s">
        <v>39</v>
      </c>
      <c r="M5296" t="s">
        <v>1046</v>
      </c>
      <c r="N5296" t="s">
        <v>105</v>
      </c>
      <c r="O5296">
        <v>1310</v>
      </c>
      <c r="P5296">
        <v>1600</v>
      </c>
      <c r="Q5296" t="s">
        <v>743</v>
      </c>
      <c r="R5296">
        <v>208</v>
      </c>
      <c r="S5296" t="s">
        <v>745</v>
      </c>
      <c r="T5296">
        <v>1</v>
      </c>
      <c r="U5296" s="1">
        <v>43694</v>
      </c>
      <c r="V5296" s="1">
        <v>43819</v>
      </c>
      <c r="W5296" t="s">
        <v>2580</v>
      </c>
      <c r="X5296" t="s">
        <v>1929</v>
      </c>
      <c r="Y5296">
        <v>13</v>
      </c>
      <c r="Z5296">
        <v>12</v>
      </c>
      <c r="AA5296">
        <v>25</v>
      </c>
      <c r="AB5296">
        <v>48</v>
      </c>
      <c r="AC5296" t="s">
        <v>2647</v>
      </c>
      <c r="AD5296">
        <f>IF(ISBLANK(Source[[#This Row],[CrosslistID]]),1,1/COUNTIFS(Source[CrosslistID],Source[[#This Row],[CrosslistID]],Source[TermDesc],Source[[#This Row],[TermDesc]]))</f>
        <v>0.25</v>
      </c>
      <c r="AE5296">
        <v>17</v>
      </c>
      <c r="AF5296">
        <v>25</v>
      </c>
      <c r="AG5296">
        <v>68</v>
      </c>
      <c r="AH5296">
        <v>68</v>
      </c>
      <c r="AI5296">
        <v>2.2000000000000002</v>
      </c>
      <c r="AJ5296">
        <v>2.6</v>
      </c>
      <c r="AK5296">
        <v>0.33329999999999999</v>
      </c>
      <c r="AL52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96">
        <f>IF(AND(Source[[#This Row],[Credit_Noncredit]]="Noncredit",Source[[#This Row],[FTEF]]&gt;0),Source[[#This Row],[NC XLST FTES]]*525/(437.5*Source[[#This Row],[FTEF]]),0)</f>
        <v>0</v>
      </c>
      <c r="AN5296">
        <f>IF(Source[[#This Row],[Credit_Noncredit]]="Credit",Source[[#This Row],[Census Enrollment]],Source[[#This Row],[Noncredit Avg. Attendance]])</f>
        <v>13</v>
      </c>
    </row>
    <row r="5297" spans="1:40" x14ac:dyDescent="0.25">
      <c r="A5297" t="s">
        <v>1914</v>
      </c>
      <c r="B5297" t="s">
        <v>886</v>
      </c>
      <c r="C5297" t="s">
        <v>1184</v>
      </c>
      <c r="D5297" t="s">
        <v>1185</v>
      </c>
      <c r="E5297" s="4">
        <v>70897</v>
      </c>
      <c r="F5297" s="4" t="s">
        <v>233</v>
      </c>
      <c r="G5297" s="4" t="s">
        <v>1210</v>
      </c>
      <c r="H5297" t="str">
        <f>CONCATENATE(Source[[#This Row],[Subject]],TRIM(Source[[#This Row],[Course]]))</f>
        <v>ART150A</v>
      </c>
      <c r="I5297" t="str">
        <f>VLOOKUP(Source[[#This Row],[SubjCrse]],'Courses and Categories'!$E$2:$G$1816,3,FALSE)</f>
        <v>Credit Visual &amp; Performing Arts</v>
      </c>
      <c r="J5297">
        <v>601</v>
      </c>
      <c r="K5297" t="s">
        <v>1211</v>
      </c>
      <c r="L5297" t="s">
        <v>50</v>
      </c>
      <c r="M5297" t="s">
        <v>1046</v>
      </c>
      <c r="N5297" t="s">
        <v>51</v>
      </c>
      <c r="O5297">
        <v>930</v>
      </c>
      <c r="P5297">
        <v>1520</v>
      </c>
      <c r="Q5297" t="s">
        <v>743</v>
      </c>
      <c r="R5297">
        <v>208</v>
      </c>
      <c r="S5297" t="s">
        <v>745</v>
      </c>
      <c r="T5297">
        <v>1</v>
      </c>
      <c r="U5297" s="1">
        <v>43694</v>
      </c>
      <c r="V5297" s="1">
        <v>43819</v>
      </c>
      <c r="W5297" t="s">
        <v>2648</v>
      </c>
      <c r="X5297" t="s">
        <v>1929</v>
      </c>
      <c r="Y5297">
        <v>14</v>
      </c>
      <c r="Z5297">
        <v>8</v>
      </c>
      <c r="AA5297">
        <v>25</v>
      </c>
      <c r="AB5297">
        <v>32</v>
      </c>
      <c r="AC5297" t="s">
        <v>1212</v>
      </c>
      <c r="AD5297">
        <f>IF(ISBLANK(Source[[#This Row],[CrosslistID]]),1,1/COUNTIFS(Source[CrosslistID],Source[[#This Row],[CrosslistID]],Source[TermDesc],Source[[#This Row],[TermDesc]]))</f>
        <v>0.25</v>
      </c>
      <c r="AE5297">
        <v>19</v>
      </c>
      <c r="AF5297">
        <v>25</v>
      </c>
      <c r="AG5297">
        <v>76</v>
      </c>
      <c r="AH5297">
        <v>76</v>
      </c>
      <c r="AI5297">
        <v>2.4</v>
      </c>
      <c r="AJ5297">
        <v>2.8</v>
      </c>
      <c r="AK5297">
        <v>0.33329999999999999</v>
      </c>
      <c r="AL52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97">
        <f>IF(AND(Source[[#This Row],[Credit_Noncredit]]="Noncredit",Source[[#This Row],[FTEF]]&gt;0),Source[[#This Row],[NC XLST FTES]]*525/(437.5*Source[[#This Row],[FTEF]]),0)</f>
        <v>0</v>
      </c>
      <c r="AN5297">
        <f>IF(Source[[#This Row],[Credit_Noncredit]]="Credit",Source[[#This Row],[Census Enrollment]],Source[[#This Row],[Noncredit Avg. Attendance]])</f>
        <v>14</v>
      </c>
    </row>
    <row r="5298" spans="1:40" x14ac:dyDescent="0.25">
      <c r="A5298" t="s">
        <v>1914</v>
      </c>
      <c r="B5298" t="s">
        <v>886</v>
      </c>
      <c r="C5298" t="s">
        <v>1184</v>
      </c>
      <c r="D5298" t="s">
        <v>1185</v>
      </c>
      <c r="E5298" s="4">
        <v>70128</v>
      </c>
      <c r="F5298" s="4" t="s">
        <v>233</v>
      </c>
      <c r="G5298" s="4" t="s">
        <v>1213</v>
      </c>
      <c r="H5298" t="str">
        <f>CONCATENATE(Source[[#This Row],[Subject]],TRIM(Source[[#This Row],[Course]]))</f>
        <v>ART150B</v>
      </c>
      <c r="I5298" t="str">
        <f>VLOOKUP(Source[[#This Row],[SubjCrse]],'Courses and Categories'!$E$2:$G$1816,3,FALSE)</f>
        <v>Credit Visual &amp; Performing Arts</v>
      </c>
      <c r="J5298">
        <v>1</v>
      </c>
      <c r="K5298" t="s">
        <v>1214</v>
      </c>
      <c r="L5298" t="s">
        <v>39</v>
      </c>
      <c r="M5298" t="s">
        <v>1046</v>
      </c>
      <c r="N5298" t="s">
        <v>59</v>
      </c>
      <c r="O5298">
        <v>910</v>
      </c>
      <c r="P5298">
        <v>1200</v>
      </c>
      <c r="Q5298" t="s">
        <v>923</v>
      </c>
      <c r="R5298">
        <v>107</v>
      </c>
      <c r="S5298" t="s">
        <v>134</v>
      </c>
      <c r="T5298">
        <v>1</v>
      </c>
      <c r="U5298" s="1">
        <v>43694</v>
      </c>
      <c r="V5298" s="1">
        <v>43819</v>
      </c>
      <c r="W5298" t="s">
        <v>2645</v>
      </c>
      <c r="X5298" t="s">
        <v>1929</v>
      </c>
      <c r="Y5298">
        <v>4</v>
      </c>
      <c r="Z5298">
        <v>4</v>
      </c>
      <c r="AA5298">
        <v>25</v>
      </c>
      <c r="AB5298">
        <v>16</v>
      </c>
      <c r="AC5298" t="s">
        <v>2646</v>
      </c>
      <c r="AD5298">
        <f>IF(ISBLANK(Source[[#This Row],[CrosslistID]]),1,1/COUNTIFS(Source[CrosslistID],Source[[#This Row],[CrosslistID]],Source[TermDesc],Source[[#This Row],[TermDesc]]))</f>
        <v>0.25</v>
      </c>
      <c r="AE5298">
        <v>24</v>
      </c>
      <c r="AF5298">
        <v>25</v>
      </c>
      <c r="AG5298">
        <v>96</v>
      </c>
      <c r="AH5298">
        <v>96</v>
      </c>
      <c r="AI5298">
        <v>0.8</v>
      </c>
      <c r="AJ5298">
        <v>0.8</v>
      </c>
      <c r="AK5298">
        <v>0</v>
      </c>
      <c r="AL52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98">
        <f>IF(AND(Source[[#This Row],[Credit_Noncredit]]="Noncredit",Source[[#This Row],[FTEF]]&gt;0),Source[[#This Row],[NC XLST FTES]]*525/(437.5*Source[[#This Row],[FTEF]]),0)</f>
        <v>0</v>
      </c>
      <c r="AN5298">
        <f>IF(Source[[#This Row],[Credit_Noncredit]]="Credit",Source[[#This Row],[Census Enrollment]],Source[[#This Row],[Noncredit Avg. Attendance]])</f>
        <v>4</v>
      </c>
    </row>
    <row r="5299" spans="1:40" x14ac:dyDescent="0.25">
      <c r="A5299" t="s">
        <v>1914</v>
      </c>
      <c r="B5299" t="s">
        <v>886</v>
      </c>
      <c r="C5299" t="s">
        <v>1184</v>
      </c>
      <c r="D5299" t="s">
        <v>1185</v>
      </c>
      <c r="E5299" s="4">
        <v>77838</v>
      </c>
      <c r="F5299" s="4" t="s">
        <v>233</v>
      </c>
      <c r="G5299" s="4" t="s">
        <v>1213</v>
      </c>
      <c r="H5299" t="str">
        <f>CONCATENATE(Source[[#This Row],[Subject]],TRIM(Source[[#This Row],[Course]]))</f>
        <v>ART150B</v>
      </c>
      <c r="I5299" t="str">
        <f>VLOOKUP(Source[[#This Row],[SubjCrse]],'Courses and Categories'!$E$2:$G$1816,3,FALSE)</f>
        <v>Credit Visual &amp; Performing Arts</v>
      </c>
      <c r="J5299">
        <v>501</v>
      </c>
      <c r="K5299" t="s">
        <v>1214</v>
      </c>
      <c r="L5299" t="s">
        <v>39</v>
      </c>
      <c r="M5299" t="s">
        <v>1046</v>
      </c>
      <c r="N5299" t="s">
        <v>105</v>
      </c>
      <c r="O5299">
        <v>1310</v>
      </c>
      <c r="P5299">
        <v>1600</v>
      </c>
      <c r="Q5299" t="s">
        <v>743</v>
      </c>
      <c r="R5299">
        <v>208</v>
      </c>
      <c r="S5299" t="s">
        <v>745</v>
      </c>
      <c r="T5299">
        <v>1</v>
      </c>
      <c r="U5299" s="1">
        <v>43694</v>
      </c>
      <c r="V5299" s="1">
        <v>43819</v>
      </c>
      <c r="W5299" t="s">
        <v>2580</v>
      </c>
      <c r="X5299" t="s">
        <v>1929</v>
      </c>
      <c r="Y5299">
        <v>4</v>
      </c>
      <c r="Z5299">
        <v>4</v>
      </c>
      <c r="AA5299">
        <v>25</v>
      </c>
      <c r="AB5299">
        <v>16</v>
      </c>
      <c r="AC5299" t="s">
        <v>2647</v>
      </c>
      <c r="AD5299">
        <f>IF(ISBLANK(Source[[#This Row],[CrosslistID]]),1,1/COUNTIFS(Source[CrosslistID],Source[[#This Row],[CrosslistID]],Source[TermDesc],Source[[#This Row],[TermDesc]]))</f>
        <v>0.25</v>
      </c>
      <c r="AE5299">
        <v>17</v>
      </c>
      <c r="AF5299">
        <v>25</v>
      </c>
      <c r="AG5299">
        <v>68</v>
      </c>
      <c r="AH5299">
        <v>68</v>
      </c>
      <c r="AI5299">
        <v>0.8</v>
      </c>
      <c r="AJ5299">
        <v>0.8</v>
      </c>
      <c r="AK5299">
        <v>0</v>
      </c>
      <c r="AL52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299">
        <f>IF(AND(Source[[#This Row],[Credit_Noncredit]]="Noncredit",Source[[#This Row],[FTEF]]&gt;0),Source[[#This Row],[NC XLST FTES]]*525/(437.5*Source[[#This Row],[FTEF]]),0)</f>
        <v>0</v>
      </c>
      <c r="AN5299">
        <f>IF(Source[[#This Row],[Credit_Noncredit]]="Credit",Source[[#This Row],[Census Enrollment]],Source[[#This Row],[Noncredit Avg. Attendance]])</f>
        <v>4</v>
      </c>
    </row>
    <row r="5300" spans="1:40" x14ac:dyDescent="0.25">
      <c r="A5300" t="s">
        <v>1914</v>
      </c>
      <c r="B5300" t="s">
        <v>886</v>
      </c>
      <c r="C5300" t="s">
        <v>1184</v>
      </c>
      <c r="D5300" t="s">
        <v>1185</v>
      </c>
      <c r="E5300" s="4">
        <v>70907</v>
      </c>
      <c r="F5300" s="4" t="s">
        <v>233</v>
      </c>
      <c r="G5300" s="4" t="s">
        <v>1213</v>
      </c>
      <c r="H5300" t="str">
        <f>CONCATENATE(Source[[#This Row],[Subject]],TRIM(Source[[#This Row],[Course]]))</f>
        <v>ART150B</v>
      </c>
      <c r="I5300" t="str">
        <f>VLOOKUP(Source[[#This Row],[SubjCrse]],'Courses and Categories'!$E$2:$G$1816,3,FALSE)</f>
        <v>Credit Visual &amp; Performing Arts</v>
      </c>
      <c r="J5300">
        <v>601</v>
      </c>
      <c r="K5300" t="s">
        <v>1214</v>
      </c>
      <c r="L5300" t="s">
        <v>50</v>
      </c>
      <c r="M5300" t="s">
        <v>1046</v>
      </c>
      <c r="N5300" t="s">
        <v>51</v>
      </c>
      <c r="O5300">
        <v>930</v>
      </c>
      <c r="P5300">
        <v>1520</v>
      </c>
      <c r="Q5300" t="s">
        <v>743</v>
      </c>
      <c r="R5300">
        <v>208</v>
      </c>
      <c r="S5300" t="s">
        <v>745</v>
      </c>
      <c r="T5300">
        <v>1</v>
      </c>
      <c r="U5300" s="1">
        <v>43694</v>
      </c>
      <c r="V5300" s="1">
        <v>43819</v>
      </c>
      <c r="W5300" t="s">
        <v>2648</v>
      </c>
      <c r="X5300" t="s">
        <v>1929</v>
      </c>
      <c r="Y5300">
        <v>5</v>
      </c>
      <c r="Z5300">
        <v>5</v>
      </c>
      <c r="AA5300">
        <v>25</v>
      </c>
      <c r="AB5300">
        <v>20</v>
      </c>
      <c r="AC5300" t="s">
        <v>1212</v>
      </c>
      <c r="AD5300">
        <f>IF(ISBLANK(Source[[#This Row],[CrosslistID]]),1,1/COUNTIFS(Source[CrosslistID],Source[[#This Row],[CrosslistID]],Source[TermDesc],Source[[#This Row],[TermDesc]]))</f>
        <v>0.25</v>
      </c>
      <c r="AE5300">
        <v>19</v>
      </c>
      <c r="AF5300">
        <v>25</v>
      </c>
      <c r="AG5300">
        <v>76</v>
      </c>
      <c r="AH5300">
        <v>76</v>
      </c>
      <c r="AI5300">
        <v>1</v>
      </c>
      <c r="AJ5300">
        <v>1</v>
      </c>
      <c r="AK5300">
        <v>0</v>
      </c>
      <c r="AL53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00">
        <f>IF(AND(Source[[#This Row],[Credit_Noncredit]]="Noncredit",Source[[#This Row],[FTEF]]&gt;0),Source[[#This Row],[NC XLST FTES]]*525/(437.5*Source[[#This Row],[FTEF]]),0)</f>
        <v>0</v>
      </c>
      <c r="AN5300">
        <f>IF(Source[[#This Row],[Credit_Noncredit]]="Credit",Source[[#This Row],[Census Enrollment]],Source[[#This Row],[Noncredit Avg. Attendance]])</f>
        <v>5</v>
      </c>
    </row>
    <row r="5301" spans="1:40" x14ac:dyDescent="0.25">
      <c r="A5301" t="s">
        <v>1914</v>
      </c>
      <c r="B5301" t="s">
        <v>886</v>
      </c>
      <c r="C5301" t="s">
        <v>1184</v>
      </c>
      <c r="D5301" t="s">
        <v>1185</v>
      </c>
      <c r="E5301" s="4">
        <v>71848</v>
      </c>
      <c r="F5301" s="4" t="s">
        <v>233</v>
      </c>
      <c r="G5301" s="4" t="s">
        <v>1215</v>
      </c>
      <c r="H5301" t="str">
        <f>CONCATENATE(Source[[#This Row],[Subject]],TRIM(Source[[#This Row],[Course]]))</f>
        <v>ART150C</v>
      </c>
      <c r="I5301" t="str">
        <f>VLOOKUP(Source[[#This Row],[SubjCrse]],'Courses and Categories'!$E$2:$G$1816,3,FALSE)</f>
        <v>Credit Visual &amp; Performing Arts</v>
      </c>
      <c r="J5301">
        <v>1</v>
      </c>
      <c r="K5301" t="s">
        <v>1216</v>
      </c>
      <c r="L5301" t="s">
        <v>39</v>
      </c>
      <c r="M5301" t="s">
        <v>1046</v>
      </c>
      <c r="N5301" t="s">
        <v>59</v>
      </c>
      <c r="O5301">
        <v>910</v>
      </c>
      <c r="P5301">
        <v>1200</v>
      </c>
      <c r="Q5301" t="s">
        <v>923</v>
      </c>
      <c r="R5301">
        <v>107</v>
      </c>
      <c r="S5301" t="s">
        <v>134</v>
      </c>
      <c r="T5301">
        <v>1</v>
      </c>
      <c r="U5301" s="1">
        <v>43694</v>
      </c>
      <c r="V5301" s="1">
        <v>43819</v>
      </c>
      <c r="W5301" t="s">
        <v>2645</v>
      </c>
      <c r="X5301" t="s">
        <v>1929</v>
      </c>
      <c r="Y5301">
        <v>3</v>
      </c>
      <c r="Z5301">
        <v>3</v>
      </c>
      <c r="AA5301">
        <v>25</v>
      </c>
      <c r="AB5301">
        <v>12</v>
      </c>
      <c r="AC5301" t="s">
        <v>2646</v>
      </c>
      <c r="AD5301">
        <f>IF(ISBLANK(Source[[#This Row],[CrosslistID]]),1,1/COUNTIFS(Source[CrosslistID],Source[[#This Row],[CrosslistID]],Source[TermDesc],Source[[#This Row],[TermDesc]]))</f>
        <v>0.25</v>
      </c>
      <c r="AE5301">
        <v>24</v>
      </c>
      <c r="AF5301">
        <v>25</v>
      </c>
      <c r="AG5301">
        <v>96</v>
      </c>
      <c r="AH5301">
        <v>96</v>
      </c>
      <c r="AI5301">
        <v>0.6</v>
      </c>
      <c r="AJ5301">
        <v>0.6</v>
      </c>
      <c r="AK5301">
        <v>0</v>
      </c>
      <c r="AL53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01">
        <f>IF(AND(Source[[#This Row],[Credit_Noncredit]]="Noncredit",Source[[#This Row],[FTEF]]&gt;0),Source[[#This Row],[NC XLST FTES]]*525/(437.5*Source[[#This Row],[FTEF]]),0)</f>
        <v>0</v>
      </c>
      <c r="AN5301">
        <f>IF(Source[[#This Row],[Credit_Noncredit]]="Credit",Source[[#This Row],[Census Enrollment]],Source[[#This Row],[Noncredit Avg. Attendance]])</f>
        <v>3</v>
      </c>
    </row>
    <row r="5302" spans="1:40" x14ac:dyDescent="0.25">
      <c r="A5302" t="s">
        <v>1914</v>
      </c>
      <c r="B5302" t="s">
        <v>886</v>
      </c>
      <c r="C5302" t="s">
        <v>1184</v>
      </c>
      <c r="D5302" t="s">
        <v>1185</v>
      </c>
      <c r="E5302" s="4">
        <v>77839</v>
      </c>
      <c r="F5302" s="4" t="s">
        <v>233</v>
      </c>
      <c r="G5302" s="4" t="s">
        <v>1215</v>
      </c>
      <c r="H5302" t="str">
        <f>CONCATENATE(Source[[#This Row],[Subject]],TRIM(Source[[#This Row],[Course]]))</f>
        <v>ART150C</v>
      </c>
      <c r="I5302" t="str">
        <f>VLOOKUP(Source[[#This Row],[SubjCrse]],'Courses and Categories'!$E$2:$G$1816,3,FALSE)</f>
        <v>Credit Visual &amp; Performing Arts</v>
      </c>
      <c r="J5302">
        <v>501</v>
      </c>
      <c r="K5302" t="s">
        <v>1216</v>
      </c>
      <c r="L5302" t="s">
        <v>39</v>
      </c>
      <c r="M5302" t="s">
        <v>1046</v>
      </c>
      <c r="N5302" t="s">
        <v>105</v>
      </c>
      <c r="O5302">
        <v>1310</v>
      </c>
      <c r="P5302">
        <v>1600</v>
      </c>
      <c r="Q5302" t="s">
        <v>743</v>
      </c>
      <c r="R5302">
        <v>208</v>
      </c>
      <c r="S5302" t="s">
        <v>745</v>
      </c>
      <c r="T5302">
        <v>1</v>
      </c>
      <c r="U5302" s="1">
        <v>43694</v>
      </c>
      <c r="V5302" s="1">
        <v>43819</v>
      </c>
      <c r="W5302" t="s">
        <v>2580</v>
      </c>
      <c r="X5302" t="s">
        <v>1929</v>
      </c>
      <c r="Y5302">
        <v>0</v>
      </c>
      <c r="Z5302">
        <v>0</v>
      </c>
      <c r="AA5302">
        <v>25</v>
      </c>
      <c r="AB5302">
        <v>0</v>
      </c>
      <c r="AC5302" t="s">
        <v>2647</v>
      </c>
      <c r="AD5302">
        <f>IF(ISBLANK(Source[[#This Row],[CrosslistID]]),1,1/COUNTIFS(Source[CrosslistID],Source[[#This Row],[CrosslistID]],Source[TermDesc],Source[[#This Row],[TermDesc]]))</f>
        <v>0.25</v>
      </c>
      <c r="AE5302">
        <v>17</v>
      </c>
      <c r="AF5302">
        <v>25</v>
      </c>
      <c r="AG5302">
        <v>68</v>
      </c>
      <c r="AH5302">
        <v>68</v>
      </c>
      <c r="AI5302">
        <v>0</v>
      </c>
      <c r="AJ5302">
        <v>0</v>
      </c>
      <c r="AK5302">
        <v>0</v>
      </c>
      <c r="AL53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02">
        <f>IF(AND(Source[[#This Row],[Credit_Noncredit]]="Noncredit",Source[[#This Row],[FTEF]]&gt;0),Source[[#This Row],[NC XLST FTES]]*525/(437.5*Source[[#This Row],[FTEF]]),0)</f>
        <v>0</v>
      </c>
      <c r="AN5302">
        <f>IF(Source[[#This Row],[Credit_Noncredit]]="Credit",Source[[#This Row],[Census Enrollment]],Source[[#This Row],[Noncredit Avg. Attendance]])</f>
        <v>0</v>
      </c>
    </row>
    <row r="5303" spans="1:40" x14ac:dyDescent="0.25">
      <c r="A5303" t="s">
        <v>1914</v>
      </c>
      <c r="B5303" t="s">
        <v>886</v>
      </c>
      <c r="C5303" t="s">
        <v>1184</v>
      </c>
      <c r="D5303" t="s">
        <v>1185</v>
      </c>
      <c r="E5303" s="4">
        <v>71744</v>
      </c>
      <c r="F5303" s="4" t="s">
        <v>233</v>
      </c>
      <c r="G5303" s="4" t="s">
        <v>1215</v>
      </c>
      <c r="H5303" t="str">
        <f>CONCATENATE(Source[[#This Row],[Subject]],TRIM(Source[[#This Row],[Course]]))</f>
        <v>ART150C</v>
      </c>
      <c r="I5303" t="str">
        <f>VLOOKUP(Source[[#This Row],[SubjCrse]],'Courses and Categories'!$E$2:$G$1816,3,FALSE)</f>
        <v>Credit Visual &amp; Performing Arts</v>
      </c>
      <c r="J5303">
        <v>601</v>
      </c>
      <c r="K5303" t="s">
        <v>1216</v>
      </c>
      <c r="L5303" t="s">
        <v>50</v>
      </c>
      <c r="M5303" t="s">
        <v>1046</v>
      </c>
      <c r="N5303" t="s">
        <v>51</v>
      </c>
      <c r="O5303">
        <v>930</v>
      </c>
      <c r="P5303">
        <v>1520</v>
      </c>
      <c r="Q5303" t="s">
        <v>743</v>
      </c>
      <c r="R5303">
        <v>208</v>
      </c>
      <c r="S5303" t="s">
        <v>745</v>
      </c>
      <c r="T5303">
        <v>1</v>
      </c>
      <c r="U5303" s="1">
        <v>43694</v>
      </c>
      <c r="V5303" s="1">
        <v>43819</v>
      </c>
      <c r="W5303" t="s">
        <v>2648</v>
      </c>
      <c r="X5303" t="s">
        <v>1929</v>
      </c>
      <c r="Y5303">
        <v>4</v>
      </c>
      <c r="Z5303">
        <v>4</v>
      </c>
      <c r="AA5303">
        <v>25</v>
      </c>
      <c r="AB5303">
        <v>16</v>
      </c>
      <c r="AC5303" t="s">
        <v>1212</v>
      </c>
      <c r="AD5303">
        <f>IF(ISBLANK(Source[[#This Row],[CrosslistID]]),1,1/COUNTIFS(Source[CrosslistID],Source[[#This Row],[CrosslistID]],Source[TermDesc],Source[[#This Row],[TermDesc]]))</f>
        <v>0.25</v>
      </c>
      <c r="AE5303">
        <v>19</v>
      </c>
      <c r="AF5303">
        <v>25</v>
      </c>
      <c r="AG5303">
        <v>76</v>
      </c>
      <c r="AH5303">
        <v>76</v>
      </c>
      <c r="AI5303">
        <v>0.8</v>
      </c>
      <c r="AJ5303">
        <v>0.8</v>
      </c>
      <c r="AK5303">
        <v>0</v>
      </c>
      <c r="AL53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03">
        <f>IF(AND(Source[[#This Row],[Credit_Noncredit]]="Noncredit",Source[[#This Row],[FTEF]]&gt;0),Source[[#This Row],[NC XLST FTES]]*525/(437.5*Source[[#This Row],[FTEF]]),0)</f>
        <v>0</v>
      </c>
      <c r="AN5303">
        <f>IF(Source[[#This Row],[Credit_Noncredit]]="Credit",Source[[#This Row],[Census Enrollment]],Source[[#This Row],[Noncredit Avg. Attendance]])</f>
        <v>4</v>
      </c>
    </row>
    <row r="5304" spans="1:40" x14ac:dyDescent="0.25">
      <c r="A5304" t="s">
        <v>1914</v>
      </c>
      <c r="B5304" t="s">
        <v>886</v>
      </c>
      <c r="C5304" t="s">
        <v>1184</v>
      </c>
      <c r="D5304" t="s">
        <v>1185</v>
      </c>
      <c r="E5304" s="4">
        <v>74987</v>
      </c>
      <c r="F5304" s="4" t="s">
        <v>233</v>
      </c>
      <c r="G5304" s="4" t="s">
        <v>1217</v>
      </c>
      <c r="H5304" t="str">
        <f>CONCATENATE(Source[[#This Row],[Subject]],TRIM(Source[[#This Row],[Course]]))</f>
        <v>ART150D</v>
      </c>
      <c r="I5304" t="str">
        <f>VLOOKUP(Source[[#This Row],[SubjCrse]],'Courses and Categories'!$E$2:$G$1816,3,FALSE)</f>
        <v>Credit Visual &amp; Performing Arts</v>
      </c>
      <c r="J5304">
        <v>1</v>
      </c>
      <c r="K5304" t="s">
        <v>1218</v>
      </c>
      <c r="L5304" t="s">
        <v>39</v>
      </c>
      <c r="M5304" t="s">
        <v>1046</v>
      </c>
      <c r="N5304" t="s">
        <v>59</v>
      </c>
      <c r="O5304">
        <v>910</v>
      </c>
      <c r="P5304">
        <v>1200</v>
      </c>
      <c r="Q5304" t="s">
        <v>923</v>
      </c>
      <c r="R5304">
        <v>107</v>
      </c>
      <c r="S5304" t="s">
        <v>134</v>
      </c>
      <c r="T5304">
        <v>1</v>
      </c>
      <c r="U5304" s="1">
        <v>43694</v>
      </c>
      <c r="V5304" s="1">
        <v>43819</v>
      </c>
      <c r="W5304" t="s">
        <v>2645</v>
      </c>
      <c r="X5304" t="s">
        <v>1929</v>
      </c>
      <c r="Y5304">
        <v>1</v>
      </c>
      <c r="Z5304">
        <v>1</v>
      </c>
      <c r="AA5304">
        <v>25</v>
      </c>
      <c r="AB5304">
        <v>4</v>
      </c>
      <c r="AC5304" t="s">
        <v>2646</v>
      </c>
      <c r="AD5304">
        <f>IF(ISBLANK(Source[[#This Row],[CrosslistID]]),1,1/COUNTIFS(Source[CrosslistID],Source[[#This Row],[CrosslistID]],Source[TermDesc],Source[[#This Row],[TermDesc]]))</f>
        <v>0.25</v>
      </c>
      <c r="AE5304">
        <v>24</v>
      </c>
      <c r="AF5304">
        <v>25</v>
      </c>
      <c r="AG5304">
        <v>96</v>
      </c>
      <c r="AH5304">
        <v>96</v>
      </c>
      <c r="AI5304">
        <v>0.2</v>
      </c>
      <c r="AJ5304">
        <v>0.2</v>
      </c>
      <c r="AK5304">
        <v>0</v>
      </c>
      <c r="AL53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04">
        <f>IF(AND(Source[[#This Row],[Credit_Noncredit]]="Noncredit",Source[[#This Row],[FTEF]]&gt;0),Source[[#This Row],[NC XLST FTES]]*525/(437.5*Source[[#This Row],[FTEF]]),0)</f>
        <v>0</v>
      </c>
      <c r="AN5304">
        <f>IF(Source[[#This Row],[Credit_Noncredit]]="Credit",Source[[#This Row],[Census Enrollment]],Source[[#This Row],[Noncredit Avg. Attendance]])</f>
        <v>1</v>
      </c>
    </row>
    <row r="5305" spans="1:40" x14ac:dyDescent="0.25">
      <c r="A5305" t="s">
        <v>1914</v>
      </c>
      <c r="B5305" t="s">
        <v>886</v>
      </c>
      <c r="C5305" t="s">
        <v>1184</v>
      </c>
      <c r="D5305" t="s">
        <v>1185</v>
      </c>
      <c r="E5305" s="4">
        <v>77840</v>
      </c>
      <c r="F5305" s="4" t="s">
        <v>233</v>
      </c>
      <c r="G5305" s="4" t="s">
        <v>1217</v>
      </c>
      <c r="H5305" t="str">
        <f>CONCATENATE(Source[[#This Row],[Subject]],TRIM(Source[[#This Row],[Course]]))</f>
        <v>ART150D</v>
      </c>
      <c r="I5305" t="str">
        <f>VLOOKUP(Source[[#This Row],[SubjCrse]],'Courses and Categories'!$E$2:$G$1816,3,FALSE)</f>
        <v>Credit Visual &amp; Performing Arts</v>
      </c>
      <c r="J5305">
        <v>501</v>
      </c>
      <c r="K5305" t="s">
        <v>1218</v>
      </c>
      <c r="L5305" t="s">
        <v>39</v>
      </c>
      <c r="M5305" t="s">
        <v>1046</v>
      </c>
      <c r="N5305" t="s">
        <v>105</v>
      </c>
      <c r="O5305">
        <v>1310</v>
      </c>
      <c r="P5305">
        <v>1600</v>
      </c>
      <c r="Q5305" t="s">
        <v>743</v>
      </c>
      <c r="R5305">
        <v>208</v>
      </c>
      <c r="S5305" t="s">
        <v>745</v>
      </c>
      <c r="T5305">
        <v>1</v>
      </c>
      <c r="U5305" s="1">
        <v>43694</v>
      </c>
      <c r="V5305" s="1">
        <v>43819</v>
      </c>
      <c r="W5305" t="s">
        <v>2580</v>
      </c>
      <c r="X5305" t="s">
        <v>1929</v>
      </c>
      <c r="Y5305">
        <v>1</v>
      </c>
      <c r="Z5305">
        <v>1</v>
      </c>
      <c r="AA5305">
        <v>25</v>
      </c>
      <c r="AB5305">
        <v>4</v>
      </c>
      <c r="AC5305" t="s">
        <v>2647</v>
      </c>
      <c r="AD5305">
        <f>IF(ISBLANK(Source[[#This Row],[CrosslistID]]),1,1/COUNTIFS(Source[CrosslistID],Source[[#This Row],[CrosslistID]],Source[TermDesc],Source[[#This Row],[TermDesc]]))</f>
        <v>0.25</v>
      </c>
      <c r="AE5305">
        <v>17</v>
      </c>
      <c r="AF5305">
        <v>25</v>
      </c>
      <c r="AG5305">
        <v>68</v>
      </c>
      <c r="AH5305">
        <v>68</v>
      </c>
      <c r="AI5305">
        <v>0.2</v>
      </c>
      <c r="AJ5305">
        <v>0.2</v>
      </c>
      <c r="AK5305">
        <v>0</v>
      </c>
      <c r="AL53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05">
        <f>IF(AND(Source[[#This Row],[Credit_Noncredit]]="Noncredit",Source[[#This Row],[FTEF]]&gt;0),Source[[#This Row],[NC XLST FTES]]*525/(437.5*Source[[#This Row],[FTEF]]),0)</f>
        <v>0</v>
      </c>
      <c r="AN5305">
        <f>IF(Source[[#This Row],[Credit_Noncredit]]="Credit",Source[[#This Row],[Census Enrollment]],Source[[#This Row],[Noncredit Avg. Attendance]])</f>
        <v>1</v>
      </c>
    </row>
    <row r="5306" spans="1:40" x14ac:dyDescent="0.25">
      <c r="A5306" t="s">
        <v>1914</v>
      </c>
      <c r="B5306" t="s">
        <v>886</v>
      </c>
      <c r="C5306" t="s">
        <v>1184</v>
      </c>
      <c r="D5306" t="s">
        <v>1185</v>
      </c>
      <c r="E5306" s="4">
        <v>74989</v>
      </c>
      <c r="F5306" s="4" t="s">
        <v>233</v>
      </c>
      <c r="G5306" s="4" t="s">
        <v>1217</v>
      </c>
      <c r="H5306" t="str">
        <f>CONCATENATE(Source[[#This Row],[Subject]],TRIM(Source[[#This Row],[Course]]))</f>
        <v>ART150D</v>
      </c>
      <c r="I5306" t="str">
        <f>VLOOKUP(Source[[#This Row],[SubjCrse]],'Courses and Categories'!$E$2:$G$1816,3,FALSE)</f>
        <v>Credit Visual &amp; Performing Arts</v>
      </c>
      <c r="J5306">
        <v>601</v>
      </c>
      <c r="K5306" t="s">
        <v>1218</v>
      </c>
      <c r="L5306" t="s">
        <v>50</v>
      </c>
      <c r="M5306" t="s">
        <v>1046</v>
      </c>
      <c r="N5306" t="s">
        <v>51</v>
      </c>
      <c r="O5306">
        <v>930</v>
      </c>
      <c r="P5306">
        <v>1520</v>
      </c>
      <c r="Q5306" t="s">
        <v>743</v>
      </c>
      <c r="R5306">
        <v>208</v>
      </c>
      <c r="S5306" t="s">
        <v>745</v>
      </c>
      <c r="T5306">
        <v>1</v>
      </c>
      <c r="U5306" s="1">
        <v>43694</v>
      </c>
      <c r="V5306" s="1">
        <v>43819</v>
      </c>
      <c r="W5306" t="s">
        <v>2648</v>
      </c>
      <c r="X5306" t="s">
        <v>1929</v>
      </c>
      <c r="Y5306">
        <v>2</v>
      </c>
      <c r="Z5306">
        <v>2</v>
      </c>
      <c r="AA5306">
        <v>25</v>
      </c>
      <c r="AB5306">
        <v>8</v>
      </c>
      <c r="AC5306" t="s">
        <v>1212</v>
      </c>
      <c r="AD5306">
        <f>IF(ISBLANK(Source[[#This Row],[CrosslistID]]),1,1/COUNTIFS(Source[CrosslistID],Source[[#This Row],[CrosslistID]],Source[TermDesc],Source[[#This Row],[TermDesc]]))</f>
        <v>0.25</v>
      </c>
      <c r="AE5306">
        <v>19</v>
      </c>
      <c r="AF5306">
        <v>25</v>
      </c>
      <c r="AG5306">
        <v>76</v>
      </c>
      <c r="AH5306">
        <v>76</v>
      </c>
      <c r="AI5306">
        <v>0.4</v>
      </c>
      <c r="AJ5306">
        <v>0.4</v>
      </c>
      <c r="AK5306">
        <v>0</v>
      </c>
      <c r="AL53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06">
        <f>IF(AND(Source[[#This Row],[Credit_Noncredit]]="Noncredit",Source[[#This Row],[FTEF]]&gt;0),Source[[#This Row],[NC XLST FTES]]*525/(437.5*Source[[#This Row],[FTEF]]),0)</f>
        <v>0</v>
      </c>
      <c r="AN5306">
        <f>IF(Source[[#This Row],[Credit_Noncredit]]="Credit",Source[[#This Row],[Census Enrollment]],Source[[#This Row],[Noncredit Avg. Attendance]])</f>
        <v>2</v>
      </c>
    </row>
    <row r="5307" spans="1:40" x14ac:dyDescent="0.25">
      <c r="A5307" t="s">
        <v>1914</v>
      </c>
      <c r="B5307" t="s">
        <v>886</v>
      </c>
      <c r="C5307" t="s">
        <v>1184</v>
      </c>
      <c r="D5307" t="s">
        <v>1185</v>
      </c>
      <c r="E5307" s="4">
        <v>77058</v>
      </c>
      <c r="F5307" s="4" t="s">
        <v>233</v>
      </c>
      <c r="G5307" s="4" t="s">
        <v>2649</v>
      </c>
      <c r="H5307" t="str">
        <f>CONCATENATE(Source[[#This Row],[Subject]],TRIM(Source[[#This Row],[Course]]))</f>
        <v>ART152A</v>
      </c>
      <c r="I5307" t="str">
        <f>VLOOKUP(Source[[#This Row],[SubjCrse]],'Courses and Categories'!$E$2:$G$1816,3,FALSE)</f>
        <v>Credit Visual &amp; Performing Arts</v>
      </c>
      <c r="J5307">
        <v>317</v>
      </c>
      <c r="K5307" t="s">
        <v>2650</v>
      </c>
      <c r="L5307" t="s">
        <v>39</v>
      </c>
      <c r="M5307" t="s">
        <v>1046</v>
      </c>
      <c r="N5307" t="s">
        <v>59</v>
      </c>
      <c r="O5307">
        <v>1310</v>
      </c>
      <c r="P5307">
        <v>1600</v>
      </c>
      <c r="Q5307" t="s">
        <v>743</v>
      </c>
      <c r="R5307">
        <v>208</v>
      </c>
      <c r="S5307" t="s">
        <v>745</v>
      </c>
      <c r="T5307">
        <v>1</v>
      </c>
      <c r="U5307" s="1">
        <v>43694</v>
      </c>
      <c r="V5307" s="1">
        <v>43819</v>
      </c>
      <c r="W5307" t="s">
        <v>1084</v>
      </c>
      <c r="X5307" t="s">
        <v>1929</v>
      </c>
      <c r="Y5307">
        <v>16</v>
      </c>
      <c r="Z5307">
        <v>12</v>
      </c>
      <c r="AA5307">
        <v>25</v>
      </c>
      <c r="AB5307">
        <v>48</v>
      </c>
      <c r="AC5307" t="s">
        <v>2651</v>
      </c>
      <c r="AD5307">
        <f>IF(ISBLANK(Source[[#This Row],[CrosslistID]]),1,1/COUNTIFS(Source[CrosslistID],Source[[#This Row],[CrosslistID]],Source[TermDesc],Source[[#This Row],[TermDesc]]))</f>
        <v>0.33333333333333331</v>
      </c>
      <c r="AE5307">
        <v>17</v>
      </c>
      <c r="AF5307">
        <v>25</v>
      </c>
      <c r="AG5307">
        <v>68</v>
      </c>
      <c r="AH5307">
        <v>68</v>
      </c>
      <c r="AI5307">
        <v>3</v>
      </c>
      <c r="AJ5307">
        <v>3.2</v>
      </c>
      <c r="AK5307">
        <v>0.33329999999999999</v>
      </c>
      <c r="AL53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07">
        <f>IF(AND(Source[[#This Row],[Credit_Noncredit]]="Noncredit",Source[[#This Row],[FTEF]]&gt;0),Source[[#This Row],[NC XLST FTES]]*525/(437.5*Source[[#This Row],[FTEF]]),0)</f>
        <v>0</v>
      </c>
      <c r="AN5307">
        <f>IF(Source[[#This Row],[Credit_Noncredit]]="Credit",Source[[#This Row],[Census Enrollment]],Source[[#This Row],[Noncredit Avg. Attendance]])</f>
        <v>16</v>
      </c>
    </row>
    <row r="5308" spans="1:40" x14ac:dyDescent="0.25">
      <c r="A5308" t="s">
        <v>1914</v>
      </c>
      <c r="B5308" t="s">
        <v>886</v>
      </c>
      <c r="C5308" t="s">
        <v>1184</v>
      </c>
      <c r="D5308" t="s">
        <v>1185</v>
      </c>
      <c r="E5308" s="4">
        <v>77059</v>
      </c>
      <c r="F5308" s="4" t="s">
        <v>233</v>
      </c>
      <c r="G5308" s="4" t="s">
        <v>2652</v>
      </c>
      <c r="H5308" t="str">
        <f>CONCATENATE(Source[[#This Row],[Subject]],TRIM(Source[[#This Row],[Course]]))</f>
        <v>ART152B</v>
      </c>
      <c r="I5308" t="str">
        <f>VLOOKUP(Source[[#This Row],[SubjCrse]],'Courses and Categories'!$E$2:$G$1816,3,FALSE)</f>
        <v>Credit Visual &amp; Performing Arts</v>
      </c>
      <c r="J5308">
        <v>317</v>
      </c>
      <c r="K5308" t="s">
        <v>2653</v>
      </c>
      <c r="L5308" t="s">
        <v>39</v>
      </c>
      <c r="M5308" t="s">
        <v>1046</v>
      </c>
      <c r="N5308" t="s">
        <v>59</v>
      </c>
      <c r="O5308">
        <v>1310</v>
      </c>
      <c r="P5308">
        <v>1600</v>
      </c>
      <c r="Q5308" t="s">
        <v>743</v>
      </c>
      <c r="R5308">
        <v>208</v>
      </c>
      <c r="S5308" t="s">
        <v>745</v>
      </c>
      <c r="T5308">
        <v>1</v>
      </c>
      <c r="U5308" s="1">
        <v>43694</v>
      </c>
      <c r="V5308" s="1">
        <v>43819</v>
      </c>
      <c r="W5308" t="s">
        <v>1084</v>
      </c>
      <c r="X5308" t="s">
        <v>1929</v>
      </c>
      <c r="Y5308">
        <v>4</v>
      </c>
      <c r="Z5308">
        <v>3</v>
      </c>
      <c r="AA5308">
        <v>25</v>
      </c>
      <c r="AB5308">
        <v>12</v>
      </c>
      <c r="AC5308" t="s">
        <v>2651</v>
      </c>
      <c r="AD5308">
        <f>IF(ISBLANK(Source[[#This Row],[CrosslistID]]),1,1/COUNTIFS(Source[CrosslistID],Source[[#This Row],[CrosslistID]],Source[TermDesc],Source[[#This Row],[TermDesc]]))</f>
        <v>0.33333333333333331</v>
      </c>
      <c r="AE5308">
        <v>17</v>
      </c>
      <c r="AF5308">
        <v>25</v>
      </c>
      <c r="AG5308">
        <v>68</v>
      </c>
      <c r="AH5308">
        <v>68</v>
      </c>
      <c r="AI5308">
        <v>0.8</v>
      </c>
      <c r="AJ5308">
        <v>0.8</v>
      </c>
      <c r="AK5308">
        <v>0</v>
      </c>
      <c r="AL53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08">
        <f>IF(AND(Source[[#This Row],[Credit_Noncredit]]="Noncredit",Source[[#This Row],[FTEF]]&gt;0),Source[[#This Row],[NC XLST FTES]]*525/(437.5*Source[[#This Row],[FTEF]]),0)</f>
        <v>0</v>
      </c>
      <c r="AN5308">
        <f>IF(Source[[#This Row],[Credit_Noncredit]]="Credit",Source[[#This Row],[Census Enrollment]],Source[[#This Row],[Noncredit Avg. Attendance]])</f>
        <v>4</v>
      </c>
    </row>
    <row r="5309" spans="1:40" x14ac:dyDescent="0.25">
      <c r="A5309" t="s">
        <v>1914</v>
      </c>
      <c r="B5309" t="s">
        <v>886</v>
      </c>
      <c r="C5309" t="s">
        <v>1184</v>
      </c>
      <c r="D5309" t="s">
        <v>1185</v>
      </c>
      <c r="E5309" s="4">
        <v>78794</v>
      </c>
      <c r="F5309" s="4" t="s">
        <v>233</v>
      </c>
      <c r="G5309" s="4" t="s">
        <v>2654</v>
      </c>
      <c r="H5309" t="str">
        <f>CONCATENATE(Source[[#This Row],[Subject]],TRIM(Source[[#This Row],[Course]]))</f>
        <v>ART152C</v>
      </c>
      <c r="I5309" t="str">
        <f>VLOOKUP(Source[[#This Row],[SubjCrse]],'Courses and Categories'!$E$2:$G$1816,3,FALSE)</f>
        <v>Credit Visual &amp; Performing Arts</v>
      </c>
      <c r="J5309">
        <v>317</v>
      </c>
      <c r="K5309" t="s">
        <v>2655</v>
      </c>
      <c r="L5309" t="s">
        <v>39</v>
      </c>
      <c r="M5309" t="s">
        <v>1046</v>
      </c>
      <c r="N5309" t="s">
        <v>59</v>
      </c>
      <c r="O5309">
        <v>1310</v>
      </c>
      <c r="P5309">
        <v>1600</v>
      </c>
      <c r="Q5309" t="s">
        <v>743</v>
      </c>
      <c r="R5309">
        <v>208</v>
      </c>
      <c r="S5309" t="s">
        <v>745</v>
      </c>
      <c r="T5309">
        <v>1</v>
      </c>
      <c r="U5309" s="1">
        <v>43694</v>
      </c>
      <c r="V5309" s="1">
        <v>43819</v>
      </c>
      <c r="W5309" t="s">
        <v>1084</v>
      </c>
      <c r="X5309" t="s">
        <v>1929</v>
      </c>
      <c r="Y5309">
        <v>2</v>
      </c>
      <c r="Z5309">
        <v>2</v>
      </c>
      <c r="AA5309">
        <v>25</v>
      </c>
      <c r="AB5309">
        <v>8</v>
      </c>
      <c r="AC5309" t="s">
        <v>2651</v>
      </c>
      <c r="AD5309">
        <f>IF(ISBLANK(Source[[#This Row],[CrosslistID]]),1,1/COUNTIFS(Source[CrosslistID],Source[[#This Row],[CrosslistID]],Source[TermDesc],Source[[#This Row],[TermDesc]]))</f>
        <v>0.33333333333333331</v>
      </c>
      <c r="AE5309">
        <v>17</v>
      </c>
      <c r="AF5309">
        <v>25</v>
      </c>
      <c r="AG5309">
        <v>68</v>
      </c>
      <c r="AH5309">
        <v>68</v>
      </c>
      <c r="AI5309">
        <v>0.4</v>
      </c>
      <c r="AJ5309">
        <v>0.4</v>
      </c>
      <c r="AK5309">
        <v>0</v>
      </c>
      <c r="AL53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09">
        <f>IF(AND(Source[[#This Row],[Credit_Noncredit]]="Noncredit",Source[[#This Row],[FTEF]]&gt;0),Source[[#This Row],[NC XLST FTES]]*525/(437.5*Source[[#This Row],[FTEF]]),0)</f>
        <v>0</v>
      </c>
      <c r="AN5309">
        <f>IF(Source[[#This Row],[Credit_Noncredit]]="Credit",Source[[#This Row],[Census Enrollment]],Source[[#This Row],[Noncredit Avg. Attendance]])</f>
        <v>2</v>
      </c>
    </row>
    <row r="5310" spans="1:40" x14ac:dyDescent="0.25">
      <c r="A5310" t="s">
        <v>1914</v>
      </c>
      <c r="B5310" t="s">
        <v>886</v>
      </c>
      <c r="C5310" t="s">
        <v>1184</v>
      </c>
      <c r="D5310" t="s">
        <v>1185</v>
      </c>
      <c r="E5310" s="4">
        <v>70132</v>
      </c>
      <c r="F5310" s="4" t="s">
        <v>233</v>
      </c>
      <c r="G5310" s="4" t="s">
        <v>1219</v>
      </c>
      <c r="H5310" t="str">
        <f>CONCATENATE(Source[[#This Row],[Subject]],TRIM(Source[[#This Row],[Course]]))</f>
        <v>ART160A</v>
      </c>
      <c r="I5310" t="str">
        <f>VLOOKUP(Source[[#This Row],[SubjCrse]],'Courses and Categories'!$E$2:$G$1816,3,FALSE)</f>
        <v>Credit Visual &amp; Performing Arts</v>
      </c>
      <c r="J5310">
        <v>1</v>
      </c>
      <c r="K5310" t="s">
        <v>1220</v>
      </c>
      <c r="L5310" t="s">
        <v>39</v>
      </c>
      <c r="M5310" t="s">
        <v>1046</v>
      </c>
      <c r="N5310" t="s">
        <v>105</v>
      </c>
      <c r="O5310">
        <v>910</v>
      </c>
      <c r="P5310">
        <v>1200</v>
      </c>
      <c r="Q5310" t="s">
        <v>233</v>
      </c>
      <c r="R5310">
        <v>121</v>
      </c>
      <c r="S5310" t="s">
        <v>134</v>
      </c>
      <c r="T5310">
        <v>1</v>
      </c>
      <c r="U5310" s="1">
        <v>43694</v>
      </c>
      <c r="V5310" s="1">
        <v>43819</v>
      </c>
      <c r="W5310" t="s">
        <v>2656</v>
      </c>
      <c r="X5310" t="s">
        <v>1929</v>
      </c>
      <c r="Y5310">
        <v>25</v>
      </c>
      <c r="Z5310">
        <v>24</v>
      </c>
      <c r="AA5310">
        <v>25</v>
      </c>
      <c r="AB5310">
        <v>96</v>
      </c>
      <c r="AD5310">
        <f>IF(ISBLANK(Source[[#This Row],[CrosslistID]]),1,1/COUNTIFS(Source[CrosslistID],Source[[#This Row],[CrosslistID]],Source[TermDesc],Source[[#This Row],[TermDesc]]))</f>
        <v>1</v>
      </c>
      <c r="AG5310">
        <v>0</v>
      </c>
      <c r="AH5310">
        <v>96</v>
      </c>
      <c r="AI5310">
        <v>4.8</v>
      </c>
      <c r="AJ5310">
        <v>5</v>
      </c>
      <c r="AK5310">
        <v>0.33329999999999999</v>
      </c>
      <c r="AL53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10">
        <f>IF(AND(Source[[#This Row],[Credit_Noncredit]]="Noncredit",Source[[#This Row],[FTEF]]&gt;0),Source[[#This Row],[NC XLST FTES]]*525/(437.5*Source[[#This Row],[FTEF]]),0)</f>
        <v>0</v>
      </c>
      <c r="AN5310">
        <f>IF(Source[[#This Row],[Credit_Noncredit]]="Credit",Source[[#This Row],[Census Enrollment]],Source[[#This Row],[Noncredit Avg. Attendance]])</f>
        <v>25</v>
      </c>
    </row>
    <row r="5311" spans="1:40" x14ac:dyDescent="0.25">
      <c r="A5311" t="s">
        <v>1914</v>
      </c>
      <c r="B5311" t="s">
        <v>886</v>
      </c>
      <c r="C5311" t="s">
        <v>1184</v>
      </c>
      <c r="D5311" t="s">
        <v>1185</v>
      </c>
      <c r="E5311" s="4">
        <v>74921</v>
      </c>
      <c r="F5311" s="4" t="s">
        <v>233</v>
      </c>
      <c r="G5311" s="4" t="s">
        <v>1219</v>
      </c>
      <c r="H5311" t="str">
        <f>CONCATENATE(Source[[#This Row],[Subject]],TRIM(Source[[#This Row],[Course]]))</f>
        <v>ART160A</v>
      </c>
      <c r="I5311" t="str">
        <f>VLOOKUP(Source[[#This Row],[SubjCrse]],'Courses and Categories'!$E$2:$G$1816,3,FALSE)</f>
        <v>Credit Visual &amp; Performing Arts</v>
      </c>
      <c r="J5311">
        <v>2</v>
      </c>
      <c r="K5311" t="s">
        <v>1220</v>
      </c>
      <c r="L5311" t="s">
        <v>39</v>
      </c>
      <c r="M5311" t="s">
        <v>1046</v>
      </c>
      <c r="N5311" t="s">
        <v>105</v>
      </c>
      <c r="O5311">
        <v>1530</v>
      </c>
      <c r="P5311">
        <v>1820</v>
      </c>
      <c r="Q5311" t="s">
        <v>233</v>
      </c>
      <c r="R5311">
        <v>121</v>
      </c>
      <c r="S5311" t="s">
        <v>134</v>
      </c>
      <c r="T5311">
        <v>1</v>
      </c>
      <c r="U5311" s="1">
        <v>43694</v>
      </c>
      <c r="V5311" s="1">
        <v>43819</v>
      </c>
      <c r="W5311" t="s">
        <v>2657</v>
      </c>
      <c r="X5311" t="s">
        <v>1929</v>
      </c>
      <c r="Y5311">
        <v>25</v>
      </c>
      <c r="Z5311">
        <v>20</v>
      </c>
      <c r="AA5311">
        <v>25</v>
      </c>
      <c r="AB5311">
        <v>80</v>
      </c>
      <c r="AD5311">
        <f>IF(ISBLANK(Source[[#This Row],[CrosslistID]]),1,1/COUNTIFS(Source[CrosslistID],Source[[#This Row],[CrosslistID]],Source[TermDesc],Source[[#This Row],[TermDesc]]))</f>
        <v>1</v>
      </c>
      <c r="AG5311">
        <v>0</v>
      </c>
      <c r="AH5311">
        <v>80</v>
      </c>
      <c r="AI5311">
        <v>4.8</v>
      </c>
      <c r="AJ5311">
        <v>5</v>
      </c>
      <c r="AK5311">
        <v>0.33329999999999999</v>
      </c>
      <c r="AL53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11">
        <f>IF(AND(Source[[#This Row],[Credit_Noncredit]]="Noncredit",Source[[#This Row],[FTEF]]&gt;0),Source[[#This Row],[NC XLST FTES]]*525/(437.5*Source[[#This Row],[FTEF]]),0)</f>
        <v>0</v>
      </c>
      <c r="AN5311">
        <f>IF(Source[[#This Row],[Credit_Noncredit]]="Credit",Source[[#This Row],[Census Enrollment]],Source[[#This Row],[Noncredit Avg. Attendance]])</f>
        <v>25</v>
      </c>
    </row>
    <row r="5312" spans="1:40" x14ac:dyDescent="0.25">
      <c r="A5312" t="s">
        <v>1914</v>
      </c>
      <c r="B5312" t="s">
        <v>886</v>
      </c>
      <c r="C5312" t="s">
        <v>1184</v>
      </c>
      <c r="D5312" t="s">
        <v>1185</v>
      </c>
      <c r="E5312" s="4">
        <v>71273</v>
      </c>
      <c r="F5312" s="4" t="s">
        <v>233</v>
      </c>
      <c r="G5312" s="4" t="s">
        <v>1219</v>
      </c>
      <c r="H5312" t="str">
        <f>CONCATENATE(Source[[#This Row],[Subject]],TRIM(Source[[#This Row],[Course]]))</f>
        <v>ART160A</v>
      </c>
      <c r="I5312" t="str">
        <f>VLOOKUP(Source[[#This Row],[SubjCrse]],'Courses and Categories'!$E$2:$G$1816,3,FALSE)</f>
        <v>Credit Visual &amp; Performing Arts</v>
      </c>
      <c r="J5312">
        <v>3</v>
      </c>
      <c r="K5312" t="s">
        <v>1220</v>
      </c>
      <c r="L5312" t="s">
        <v>39</v>
      </c>
      <c r="M5312" t="s">
        <v>1046</v>
      </c>
      <c r="N5312" t="s">
        <v>59</v>
      </c>
      <c r="O5312">
        <v>1210</v>
      </c>
      <c r="P5312">
        <v>1500</v>
      </c>
      <c r="Q5312" t="s">
        <v>233</v>
      </c>
      <c r="R5312">
        <v>121</v>
      </c>
      <c r="S5312" t="s">
        <v>134</v>
      </c>
      <c r="T5312">
        <v>1</v>
      </c>
      <c r="U5312" s="1">
        <v>43694</v>
      </c>
      <c r="V5312" s="1">
        <v>43819</v>
      </c>
      <c r="W5312" t="s">
        <v>2656</v>
      </c>
      <c r="X5312" t="s">
        <v>1929</v>
      </c>
      <c r="Y5312">
        <v>22</v>
      </c>
      <c r="Z5312">
        <v>20</v>
      </c>
      <c r="AA5312">
        <v>25</v>
      </c>
      <c r="AB5312">
        <v>80</v>
      </c>
      <c r="AD5312">
        <f>IF(ISBLANK(Source[[#This Row],[CrosslistID]]),1,1/COUNTIFS(Source[CrosslistID],Source[[#This Row],[CrosslistID]],Source[TermDesc],Source[[#This Row],[TermDesc]]))</f>
        <v>1</v>
      </c>
      <c r="AG5312">
        <v>0</v>
      </c>
      <c r="AH5312">
        <v>80</v>
      </c>
      <c r="AI5312">
        <v>4.4000000000000004</v>
      </c>
      <c r="AJ5312">
        <v>4.4000000000000004</v>
      </c>
      <c r="AK5312">
        <v>0.33329999999999999</v>
      </c>
      <c r="AL53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12">
        <f>IF(AND(Source[[#This Row],[Credit_Noncredit]]="Noncredit",Source[[#This Row],[FTEF]]&gt;0),Source[[#This Row],[NC XLST FTES]]*525/(437.5*Source[[#This Row],[FTEF]]),0)</f>
        <v>0</v>
      </c>
      <c r="AN5312">
        <f>IF(Source[[#This Row],[Credit_Noncredit]]="Credit",Source[[#This Row],[Census Enrollment]],Source[[#This Row],[Noncredit Avg. Attendance]])</f>
        <v>22</v>
      </c>
    </row>
    <row r="5313" spans="1:40" x14ac:dyDescent="0.25">
      <c r="A5313" t="s">
        <v>1914</v>
      </c>
      <c r="B5313" t="s">
        <v>886</v>
      </c>
      <c r="C5313" t="s">
        <v>1184</v>
      </c>
      <c r="D5313" t="s">
        <v>1185</v>
      </c>
      <c r="E5313" s="4">
        <v>75397</v>
      </c>
      <c r="F5313" s="4" t="s">
        <v>233</v>
      </c>
      <c r="G5313" s="4" t="s">
        <v>1219</v>
      </c>
      <c r="H5313" t="str">
        <f>CONCATENATE(Source[[#This Row],[Subject]],TRIM(Source[[#This Row],[Course]]))</f>
        <v>ART160A</v>
      </c>
      <c r="I5313" t="str">
        <f>VLOOKUP(Source[[#This Row],[SubjCrse]],'Courses and Categories'!$E$2:$G$1816,3,FALSE)</f>
        <v>Credit Visual &amp; Performing Arts</v>
      </c>
      <c r="J5313">
        <v>5</v>
      </c>
      <c r="K5313" t="s">
        <v>1220</v>
      </c>
      <c r="L5313" t="s">
        <v>39</v>
      </c>
      <c r="M5313" t="s">
        <v>1046</v>
      </c>
      <c r="N5313" t="s">
        <v>59</v>
      </c>
      <c r="O5313">
        <v>910</v>
      </c>
      <c r="P5313">
        <v>1200</v>
      </c>
      <c r="Q5313" t="s">
        <v>233</v>
      </c>
      <c r="R5313">
        <v>121</v>
      </c>
      <c r="S5313" t="s">
        <v>134</v>
      </c>
      <c r="T5313">
        <v>1</v>
      </c>
      <c r="U5313" s="1">
        <v>43694</v>
      </c>
      <c r="V5313" s="1">
        <v>43819</v>
      </c>
      <c r="W5313" t="s">
        <v>2658</v>
      </c>
      <c r="X5313" t="s">
        <v>1929</v>
      </c>
      <c r="Y5313">
        <v>20</v>
      </c>
      <c r="Z5313">
        <v>20</v>
      </c>
      <c r="AA5313">
        <v>25</v>
      </c>
      <c r="AB5313">
        <v>80</v>
      </c>
      <c r="AC5313" t="s">
        <v>141</v>
      </c>
      <c r="AD5313">
        <f>IF(ISBLANK(Source[[#This Row],[CrosslistID]]),1,1/COUNTIFS(Source[CrosslistID],Source[[#This Row],[CrosslistID]],Source[TermDesc],Source[[#This Row],[TermDesc]]))</f>
        <v>0.33333333333333331</v>
      </c>
      <c r="AE5313">
        <v>24</v>
      </c>
      <c r="AF5313">
        <v>25</v>
      </c>
      <c r="AG5313">
        <v>96</v>
      </c>
      <c r="AH5313">
        <v>96</v>
      </c>
      <c r="AI5313">
        <v>3.4</v>
      </c>
      <c r="AJ5313">
        <v>4</v>
      </c>
      <c r="AK5313">
        <v>0.33329999999999999</v>
      </c>
      <c r="AL53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13">
        <f>IF(AND(Source[[#This Row],[Credit_Noncredit]]="Noncredit",Source[[#This Row],[FTEF]]&gt;0),Source[[#This Row],[NC XLST FTES]]*525/(437.5*Source[[#This Row],[FTEF]]),0)</f>
        <v>0</v>
      </c>
      <c r="AN5313">
        <f>IF(Source[[#This Row],[Credit_Noncredit]]="Credit",Source[[#This Row],[Census Enrollment]],Source[[#This Row],[Noncredit Avg. Attendance]])</f>
        <v>20</v>
      </c>
    </row>
    <row r="5314" spans="1:40" x14ac:dyDescent="0.25">
      <c r="A5314" t="s">
        <v>1914</v>
      </c>
      <c r="B5314" t="s">
        <v>886</v>
      </c>
      <c r="C5314" t="s">
        <v>1184</v>
      </c>
      <c r="D5314" t="s">
        <v>1185</v>
      </c>
      <c r="E5314" s="4">
        <v>76695</v>
      </c>
      <c r="F5314" s="4" t="s">
        <v>233</v>
      </c>
      <c r="G5314" s="4" t="s">
        <v>1219</v>
      </c>
      <c r="H5314" t="str">
        <f>CONCATENATE(Source[[#This Row],[Subject]],TRIM(Source[[#This Row],[Course]]))</f>
        <v>ART160A</v>
      </c>
      <c r="I5314" t="str">
        <f>VLOOKUP(Source[[#This Row],[SubjCrse]],'Courses and Categories'!$E$2:$G$1816,3,FALSE)</f>
        <v>Credit Visual &amp; Performing Arts</v>
      </c>
      <c r="J5314">
        <v>316</v>
      </c>
      <c r="K5314" t="s">
        <v>1220</v>
      </c>
      <c r="L5314" t="s">
        <v>39</v>
      </c>
      <c r="M5314" t="s">
        <v>1046</v>
      </c>
      <c r="N5314" t="s">
        <v>59</v>
      </c>
      <c r="O5314">
        <v>910</v>
      </c>
      <c r="P5314">
        <v>1200</v>
      </c>
      <c r="Q5314" t="s">
        <v>743</v>
      </c>
      <c r="R5314">
        <v>107</v>
      </c>
      <c r="S5314" t="s">
        <v>745</v>
      </c>
      <c r="T5314">
        <v>1</v>
      </c>
      <c r="U5314" s="1">
        <v>43694</v>
      </c>
      <c r="V5314" s="1">
        <v>43819</v>
      </c>
      <c r="W5314" t="s">
        <v>2659</v>
      </c>
      <c r="X5314" t="s">
        <v>1929</v>
      </c>
      <c r="Y5314">
        <v>11</v>
      </c>
      <c r="Z5314">
        <v>11</v>
      </c>
      <c r="AA5314">
        <v>25</v>
      </c>
      <c r="AB5314">
        <v>44</v>
      </c>
      <c r="AC5314" t="s">
        <v>2660</v>
      </c>
      <c r="AD5314">
        <f>IF(ISBLANK(Source[[#This Row],[CrosslistID]]),1,1/COUNTIFS(Source[CrosslistID],Source[[#This Row],[CrosslistID]],Source[TermDesc],Source[[#This Row],[TermDesc]]))</f>
        <v>0.25</v>
      </c>
      <c r="AE5314">
        <v>22</v>
      </c>
      <c r="AF5314">
        <v>25</v>
      </c>
      <c r="AG5314">
        <v>88</v>
      </c>
      <c r="AH5314">
        <v>88</v>
      </c>
      <c r="AI5314">
        <v>2.2000000000000002</v>
      </c>
      <c r="AJ5314">
        <v>2.2000000000000002</v>
      </c>
      <c r="AK5314">
        <v>0.33329999999999999</v>
      </c>
      <c r="AL53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14">
        <f>IF(AND(Source[[#This Row],[Credit_Noncredit]]="Noncredit",Source[[#This Row],[FTEF]]&gt;0),Source[[#This Row],[NC XLST FTES]]*525/(437.5*Source[[#This Row],[FTEF]]),0)</f>
        <v>0</v>
      </c>
      <c r="AN5314">
        <f>IF(Source[[#This Row],[Credit_Noncredit]]="Credit",Source[[#This Row],[Census Enrollment]],Source[[#This Row],[Noncredit Avg. Attendance]])</f>
        <v>11</v>
      </c>
    </row>
    <row r="5315" spans="1:40" x14ac:dyDescent="0.25">
      <c r="A5315" t="s">
        <v>1914</v>
      </c>
      <c r="B5315" t="s">
        <v>886</v>
      </c>
      <c r="C5315" t="s">
        <v>1184</v>
      </c>
      <c r="D5315" t="s">
        <v>1185</v>
      </c>
      <c r="E5315" s="4">
        <v>71116</v>
      </c>
      <c r="F5315" s="4" t="s">
        <v>233</v>
      </c>
      <c r="G5315" s="4" t="s">
        <v>1219</v>
      </c>
      <c r="H5315" t="str">
        <f>CONCATENATE(Source[[#This Row],[Subject]],TRIM(Source[[#This Row],[Course]]))</f>
        <v>ART160A</v>
      </c>
      <c r="I5315" t="str">
        <f>VLOOKUP(Source[[#This Row],[SubjCrse]],'Courses and Categories'!$E$2:$G$1816,3,FALSE)</f>
        <v>Credit Visual &amp; Performing Arts</v>
      </c>
      <c r="J5315">
        <v>317</v>
      </c>
      <c r="K5315" t="s">
        <v>1220</v>
      </c>
      <c r="L5315" t="s">
        <v>39</v>
      </c>
      <c r="M5315" t="s">
        <v>1046</v>
      </c>
      <c r="N5315" t="s">
        <v>105</v>
      </c>
      <c r="O5315">
        <v>1310</v>
      </c>
      <c r="P5315">
        <v>1600</v>
      </c>
      <c r="Q5315" t="s">
        <v>743</v>
      </c>
      <c r="R5315">
        <v>107</v>
      </c>
      <c r="S5315" t="s">
        <v>745</v>
      </c>
      <c r="T5315">
        <v>1</v>
      </c>
      <c r="U5315" s="1">
        <v>43694</v>
      </c>
      <c r="V5315" s="1">
        <v>43819</v>
      </c>
      <c r="W5315" t="s">
        <v>2659</v>
      </c>
      <c r="X5315" t="s">
        <v>1929</v>
      </c>
      <c r="Y5315">
        <v>9</v>
      </c>
      <c r="Z5315">
        <v>9</v>
      </c>
      <c r="AA5315">
        <v>25</v>
      </c>
      <c r="AB5315">
        <v>36</v>
      </c>
      <c r="AC5315" t="s">
        <v>2661</v>
      </c>
      <c r="AD5315">
        <f>IF(ISBLANK(Source[[#This Row],[CrosslistID]]),1,1/COUNTIFS(Source[CrosslistID],Source[[#This Row],[CrosslistID]],Source[TermDesc],Source[[#This Row],[TermDesc]]))</f>
        <v>0.25</v>
      </c>
      <c r="AE5315">
        <v>23</v>
      </c>
      <c r="AF5315">
        <v>25</v>
      </c>
      <c r="AG5315">
        <v>92</v>
      </c>
      <c r="AH5315">
        <v>92</v>
      </c>
      <c r="AI5315">
        <v>1.8</v>
      </c>
      <c r="AJ5315">
        <v>1.8</v>
      </c>
      <c r="AK5315">
        <v>0.33329999999999999</v>
      </c>
      <c r="AL53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15">
        <f>IF(AND(Source[[#This Row],[Credit_Noncredit]]="Noncredit",Source[[#This Row],[FTEF]]&gt;0),Source[[#This Row],[NC XLST FTES]]*525/(437.5*Source[[#This Row],[FTEF]]),0)</f>
        <v>0</v>
      </c>
      <c r="AN5315">
        <f>IF(Source[[#This Row],[Credit_Noncredit]]="Credit",Source[[#This Row],[Census Enrollment]],Source[[#This Row],[Noncredit Avg. Attendance]])</f>
        <v>9</v>
      </c>
    </row>
    <row r="5316" spans="1:40" x14ac:dyDescent="0.25">
      <c r="A5316" t="s">
        <v>1914</v>
      </c>
      <c r="B5316" t="s">
        <v>886</v>
      </c>
      <c r="C5316" t="s">
        <v>1184</v>
      </c>
      <c r="D5316" t="s">
        <v>1185</v>
      </c>
      <c r="E5316" s="4">
        <v>75398</v>
      </c>
      <c r="F5316" s="4" t="s">
        <v>233</v>
      </c>
      <c r="G5316" s="4" t="s">
        <v>1219</v>
      </c>
      <c r="H5316" t="str">
        <f>CONCATENATE(Source[[#This Row],[Subject]],TRIM(Source[[#This Row],[Course]]))</f>
        <v>ART160A</v>
      </c>
      <c r="I5316" t="str">
        <f>VLOOKUP(Source[[#This Row],[SubjCrse]],'Courses and Categories'!$E$2:$G$1816,3,FALSE)</f>
        <v>Credit Visual &amp; Performing Arts</v>
      </c>
      <c r="J5316">
        <v>318</v>
      </c>
      <c r="K5316" t="s">
        <v>1220</v>
      </c>
      <c r="L5316" t="s">
        <v>50</v>
      </c>
      <c r="M5316" t="s">
        <v>1046</v>
      </c>
      <c r="N5316" t="s">
        <v>51</v>
      </c>
      <c r="O5316">
        <v>1010</v>
      </c>
      <c r="P5316">
        <v>1600</v>
      </c>
      <c r="Q5316" t="s">
        <v>743</v>
      </c>
      <c r="R5316">
        <v>107</v>
      </c>
      <c r="S5316" t="s">
        <v>745</v>
      </c>
      <c r="T5316">
        <v>1</v>
      </c>
      <c r="U5316" s="1">
        <v>43694</v>
      </c>
      <c r="V5316" s="1">
        <v>43819</v>
      </c>
      <c r="W5316" t="s">
        <v>2658</v>
      </c>
      <c r="X5316" t="s">
        <v>1929</v>
      </c>
      <c r="Y5316">
        <v>6</v>
      </c>
      <c r="Z5316">
        <v>6</v>
      </c>
      <c r="AA5316">
        <v>25</v>
      </c>
      <c r="AB5316">
        <v>24</v>
      </c>
      <c r="AC5316" t="s">
        <v>2662</v>
      </c>
      <c r="AD5316">
        <f>IF(ISBLANK(Source[[#This Row],[CrosslistID]]),1,1/COUNTIFS(Source[CrosslistID],Source[[#This Row],[CrosslistID]],Source[TermDesc],Source[[#This Row],[TermDesc]]))</f>
        <v>0.25</v>
      </c>
      <c r="AE5316">
        <v>23</v>
      </c>
      <c r="AF5316">
        <v>25</v>
      </c>
      <c r="AG5316">
        <v>92</v>
      </c>
      <c r="AH5316">
        <v>92</v>
      </c>
      <c r="AI5316">
        <v>1</v>
      </c>
      <c r="AJ5316">
        <v>1.2</v>
      </c>
      <c r="AK5316">
        <v>0.33329999999999999</v>
      </c>
      <c r="AL53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16">
        <f>IF(AND(Source[[#This Row],[Credit_Noncredit]]="Noncredit",Source[[#This Row],[FTEF]]&gt;0),Source[[#This Row],[NC XLST FTES]]*525/(437.5*Source[[#This Row],[FTEF]]),0)</f>
        <v>0</v>
      </c>
      <c r="AN5316">
        <f>IF(Source[[#This Row],[Credit_Noncredit]]="Credit",Source[[#This Row],[Census Enrollment]],Source[[#This Row],[Noncredit Avg. Attendance]])</f>
        <v>6</v>
      </c>
    </row>
    <row r="5317" spans="1:40" x14ac:dyDescent="0.25">
      <c r="A5317" t="s">
        <v>1914</v>
      </c>
      <c r="B5317" t="s">
        <v>886</v>
      </c>
      <c r="C5317" t="s">
        <v>1184</v>
      </c>
      <c r="D5317" t="s">
        <v>1185</v>
      </c>
      <c r="E5317" s="4">
        <v>70133</v>
      </c>
      <c r="F5317" s="4" t="s">
        <v>233</v>
      </c>
      <c r="G5317" s="4" t="s">
        <v>1219</v>
      </c>
      <c r="H5317" t="str">
        <f>CONCATENATE(Source[[#This Row],[Subject]],TRIM(Source[[#This Row],[Course]]))</f>
        <v>ART160A</v>
      </c>
      <c r="I5317" t="str">
        <f>VLOOKUP(Source[[#This Row],[SubjCrse]],'Courses and Categories'!$E$2:$G$1816,3,FALSE)</f>
        <v>Credit Visual &amp; Performing Arts</v>
      </c>
      <c r="J5317">
        <v>501</v>
      </c>
      <c r="K5317" t="s">
        <v>1220</v>
      </c>
      <c r="L5317" t="s">
        <v>87</v>
      </c>
      <c r="M5317" t="s">
        <v>1046</v>
      </c>
      <c r="N5317" t="s">
        <v>59</v>
      </c>
      <c r="O5317">
        <v>1810</v>
      </c>
      <c r="P5317">
        <v>2100</v>
      </c>
      <c r="Q5317" t="s">
        <v>233</v>
      </c>
      <c r="R5317">
        <v>121</v>
      </c>
      <c r="S5317" t="s">
        <v>134</v>
      </c>
      <c r="T5317">
        <v>1</v>
      </c>
      <c r="U5317" s="1">
        <v>43694</v>
      </c>
      <c r="V5317" s="1">
        <v>43819</v>
      </c>
      <c r="W5317" t="s">
        <v>1221</v>
      </c>
      <c r="X5317" t="s">
        <v>1929</v>
      </c>
      <c r="Y5317">
        <v>12</v>
      </c>
      <c r="Z5317">
        <v>12</v>
      </c>
      <c r="AA5317">
        <v>25</v>
      </c>
      <c r="AB5317">
        <v>48</v>
      </c>
      <c r="AC5317" t="s">
        <v>2663</v>
      </c>
      <c r="AD5317">
        <f>IF(ISBLANK(Source[[#This Row],[CrosslistID]]),1,1/COUNTIFS(Source[CrosslistID],Source[[#This Row],[CrosslistID]],Source[TermDesc],Source[[#This Row],[TermDesc]]))</f>
        <v>0.25</v>
      </c>
      <c r="AE5317">
        <v>22</v>
      </c>
      <c r="AF5317">
        <v>25</v>
      </c>
      <c r="AG5317">
        <v>88</v>
      </c>
      <c r="AH5317">
        <v>88</v>
      </c>
      <c r="AI5317">
        <v>2.4</v>
      </c>
      <c r="AJ5317">
        <v>2.4</v>
      </c>
      <c r="AK5317">
        <v>0.33329999999999999</v>
      </c>
      <c r="AL53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17">
        <f>IF(AND(Source[[#This Row],[Credit_Noncredit]]="Noncredit",Source[[#This Row],[FTEF]]&gt;0),Source[[#This Row],[NC XLST FTES]]*525/(437.5*Source[[#This Row],[FTEF]]),0)</f>
        <v>0</v>
      </c>
      <c r="AN5317">
        <f>IF(Source[[#This Row],[Credit_Noncredit]]="Credit",Source[[#This Row],[Census Enrollment]],Source[[#This Row],[Noncredit Avg. Attendance]])</f>
        <v>12</v>
      </c>
    </row>
    <row r="5318" spans="1:40" x14ac:dyDescent="0.25">
      <c r="A5318" t="s">
        <v>1914</v>
      </c>
      <c r="B5318" t="s">
        <v>886</v>
      </c>
      <c r="C5318" t="s">
        <v>1184</v>
      </c>
      <c r="D5318" t="s">
        <v>1185</v>
      </c>
      <c r="E5318" s="4">
        <v>74918</v>
      </c>
      <c r="F5318" s="4" t="s">
        <v>233</v>
      </c>
      <c r="G5318" s="4" t="s">
        <v>1219</v>
      </c>
      <c r="H5318" t="str">
        <f>CONCATENATE(Source[[#This Row],[Subject]],TRIM(Source[[#This Row],[Course]]))</f>
        <v>ART160A</v>
      </c>
      <c r="I5318" t="str">
        <f>VLOOKUP(Source[[#This Row],[SubjCrse]],'Courses and Categories'!$E$2:$G$1816,3,FALSE)</f>
        <v>Credit Visual &amp; Performing Arts</v>
      </c>
      <c r="J5318">
        <v>516</v>
      </c>
      <c r="K5318" t="s">
        <v>1220</v>
      </c>
      <c r="L5318" t="s">
        <v>87</v>
      </c>
      <c r="M5318" t="s">
        <v>1046</v>
      </c>
      <c r="N5318" t="s">
        <v>105</v>
      </c>
      <c r="O5318">
        <v>1810</v>
      </c>
      <c r="P5318">
        <v>2100</v>
      </c>
      <c r="Q5318" t="s">
        <v>743</v>
      </c>
      <c r="R5318">
        <v>107</v>
      </c>
      <c r="S5318" t="s">
        <v>745</v>
      </c>
      <c r="T5318">
        <v>1</v>
      </c>
      <c r="U5318" s="1">
        <v>43694</v>
      </c>
      <c r="V5318" s="1">
        <v>43819</v>
      </c>
      <c r="W5318" t="s">
        <v>2659</v>
      </c>
      <c r="X5318" t="s">
        <v>1929</v>
      </c>
      <c r="Y5318">
        <v>8</v>
      </c>
      <c r="Z5318">
        <v>7</v>
      </c>
      <c r="AA5318">
        <v>25</v>
      </c>
      <c r="AB5318">
        <v>28</v>
      </c>
      <c r="AC5318" t="s">
        <v>2664</v>
      </c>
      <c r="AD5318">
        <f>IF(ISBLANK(Source[[#This Row],[CrosslistID]]),1,1/COUNTIFS(Source[CrosslistID],Source[[#This Row],[CrosslistID]],Source[TermDesc],Source[[#This Row],[TermDesc]]))</f>
        <v>0.25</v>
      </c>
      <c r="AE5318">
        <v>23</v>
      </c>
      <c r="AF5318">
        <v>25</v>
      </c>
      <c r="AG5318">
        <v>92</v>
      </c>
      <c r="AH5318">
        <v>92</v>
      </c>
      <c r="AI5318">
        <v>1.6</v>
      </c>
      <c r="AJ5318">
        <v>1.6</v>
      </c>
      <c r="AK5318">
        <v>0.33329999999999999</v>
      </c>
      <c r="AL53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18">
        <f>IF(AND(Source[[#This Row],[Credit_Noncredit]]="Noncredit",Source[[#This Row],[FTEF]]&gt;0),Source[[#This Row],[NC XLST FTES]]*525/(437.5*Source[[#This Row],[FTEF]]),0)</f>
        <v>0</v>
      </c>
      <c r="AN5318">
        <f>IF(Source[[#This Row],[Credit_Noncredit]]="Credit",Source[[#This Row],[Census Enrollment]],Source[[#This Row],[Noncredit Avg. Attendance]])</f>
        <v>8</v>
      </c>
    </row>
    <row r="5319" spans="1:40" x14ac:dyDescent="0.25">
      <c r="A5319" t="s">
        <v>1914</v>
      </c>
      <c r="B5319" t="s">
        <v>886</v>
      </c>
      <c r="C5319" t="s">
        <v>1184</v>
      </c>
      <c r="D5319" t="s">
        <v>1185</v>
      </c>
      <c r="E5319" s="4">
        <v>76696</v>
      </c>
      <c r="F5319" s="4" t="s">
        <v>233</v>
      </c>
      <c r="G5319" s="4" t="s">
        <v>1223</v>
      </c>
      <c r="H5319" t="str">
        <f>CONCATENATE(Source[[#This Row],[Subject]],TRIM(Source[[#This Row],[Course]]))</f>
        <v>ART160B</v>
      </c>
      <c r="I5319" t="str">
        <f>VLOOKUP(Source[[#This Row],[SubjCrse]],'Courses and Categories'!$E$2:$G$1816,3,FALSE)</f>
        <v>Credit Visual &amp; Performing Arts</v>
      </c>
      <c r="J5319">
        <v>4</v>
      </c>
      <c r="K5319" t="s">
        <v>1224</v>
      </c>
      <c r="L5319" t="s">
        <v>39</v>
      </c>
      <c r="M5319" t="s">
        <v>1046</v>
      </c>
      <c r="N5319" t="s">
        <v>105</v>
      </c>
      <c r="O5319">
        <v>1210</v>
      </c>
      <c r="P5319">
        <v>1500</v>
      </c>
      <c r="Q5319" t="s">
        <v>233</v>
      </c>
      <c r="R5319">
        <v>121</v>
      </c>
      <c r="S5319" t="s">
        <v>134</v>
      </c>
      <c r="T5319">
        <v>1</v>
      </c>
      <c r="U5319" s="1">
        <v>43694</v>
      </c>
      <c r="V5319" s="1">
        <v>43819</v>
      </c>
      <c r="W5319" t="s">
        <v>2656</v>
      </c>
      <c r="X5319" t="s">
        <v>1929</v>
      </c>
      <c r="Y5319">
        <v>21</v>
      </c>
      <c r="Z5319">
        <v>21</v>
      </c>
      <c r="AA5319">
        <v>25</v>
      </c>
      <c r="AB5319">
        <v>84</v>
      </c>
      <c r="AC5319" t="s">
        <v>81</v>
      </c>
      <c r="AD5319">
        <f>IF(ISBLANK(Source[[#This Row],[CrosslistID]]),1,1/COUNTIFS(Source[CrosslistID],Source[[#This Row],[CrosslistID]],Source[TermDesc],Source[[#This Row],[TermDesc]]))</f>
        <v>0.33333333333333331</v>
      </c>
      <c r="AE5319">
        <v>29</v>
      </c>
      <c r="AF5319">
        <v>25</v>
      </c>
      <c r="AG5319">
        <v>116</v>
      </c>
      <c r="AH5319">
        <v>116</v>
      </c>
      <c r="AI5319">
        <v>4</v>
      </c>
      <c r="AJ5319">
        <v>4.2</v>
      </c>
      <c r="AK5319">
        <v>0.33329999999999999</v>
      </c>
      <c r="AL53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19">
        <f>IF(AND(Source[[#This Row],[Credit_Noncredit]]="Noncredit",Source[[#This Row],[FTEF]]&gt;0),Source[[#This Row],[NC XLST FTES]]*525/(437.5*Source[[#This Row],[FTEF]]),0)</f>
        <v>0</v>
      </c>
      <c r="AN5319">
        <f>IF(Source[[#This Row],[Credit_Noncredit]]="Credit",Source[[#This Row],[Census Enrollment]],Source[[#This Row],[Noncredit Avg. Attendance]])</f>
        <v>21</v>
      </c>
    </row>
    <row r="5320" spans="1:40" x14ac:dyDescent="0.25">
      <c r="A5320" t="s">
        <v>1914</v>
      </c>
      <c r="B5320" t="s">
        <v>886</v>
      </c>
      <c r="C5320" t="s">
        <v>1184</v>
      </c>
      <c r="D5320" t="s">
        <v>1185</v>
      </c>
      <c r="E5320" s="4">
        <v>71150</v>
      </c>
      <c r="F5320" s="4" t="s">
        <v>233</v>
      </c>
      <c r="G5320" s="4" t="s">
        <v>1223</v>
      </c>
      <c r="H5320" t="str">
        <f>CONCATENATE(Source[[#This Row],[Subject]],TRIM(Source[[#This Row],[Course]]))</f>
        <v>ART160B</v>
      </c>
      <c r="I5320" t="str">
        <f>VLOOKUP(Source[[#This Row],[SubjCrse]],'Courses and Categories'!$E$2:$G$1816,3,FALSE)</f>
        <v>Credit Visual &amp; Performing Arts</v>
      </c>
      <c r="J5320">
        <v>316</v>
      </c>
      <c r="K5320" t="s">
        <v>1224</v>
      </c>
      <c r="L5320" t="s">
        <v>39</v>
      </c>
      <c r="M5320" t="s">
        <v>1046</v>
      </c>
      <c r="N5320" t="s">
        <v>59</v>
      </c>
      <c r="O5320">
        <v>910</v>
      </c>
      <c r="P5320">
        <v>1200</v>
      </c>
      <c r="Q5320" t="s">
        <v>743</v>
      </c>
      <c r="R5320">
        <v>107</v>
      </c>
      <c r="S5320" t="s">
        <v>745</v>
      </c>
      <c r="T5320">
        <v>1</v>
      </c>
      <c r="U5320" s="1">
        <v>43694</v>
      </c>
      <c r="V5320" s="1">
        <v>43819</v>
      </c>
      <c r="W5320" t="s">
        <v>2659</v>
      </c>
      <c r="X5320" t="s">
        <v>1929</v>
      </c>
      <c r="Y5320">
        <v>4</v>
      </c>
      <c r="Z5320">
        <v>4</v>
      </c>
      <c r="AA5320">
        <v>25</v>
      </c>
      <c r="AB5320">
        <v>16</v>
      </c>
      <c r="AC5320" t="s">
        <v>2660</v>
      </c>
      <c r="AD5320">
        <f>IF(ISBLANK(Source[[#This Row],[CrosslistID]]),1,1/COUNTIFS(Source[CrosslistID],Source[[#This Row],[CrosslistID]],Source[TermDesc],Source[[#This Row],[TermDesc]]))</f>
        <v>0.25</v>
      </c>
      <c r="AE5320">
        <v>22</v>
      </c>
      <c r="AF5320">
        <v>25</v>
      </c>
      <c r="AG5320">
        <v>88</v>
      </c>
      <c r="AH5320">
        <v>88</v>
      </c>
      <c r="AI5320">
        <v>0.8</v>
      </c>
      <c r="AJ5320">
        <v>0.8</v>
      </c>
      <c r="AK5320">
        <v>0</v>
      </c>
      <c r="AL53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20">
        <f>IF(AND(Source[[#This Row],[Credit_Noncredit]]="Noncredit",Source[[#This Row],[FTEF]]&gt;0),Source[[#This Row],[NC XLST FTES]]*525/(437.5*Source[[#This Row],[FTEF]]),0)</f>
        <v>0</v>
      </c>
      <c r="AN5320">
        <f>IF(Source[[#This Row],[Credit_Noncredit]]="Credit",Source[[#This Row],[Census Enrollment]],Source[[#This Row],[Noncredit Avg. Attendance]])</f>
        <v>4</v>
      </c>
    </row>
    <row r="5321" spans="1:40" x14ac:dyDescent="0.25">
      <c r="A5321" t="s">
        <v>1914</v>
      </c>
      <c r="B5321" t="s">
        <v>886</v>
      </c>
      <c r="C5321" t="s">
        <v>1184</v>
      </c>
      <c r="D5321" t="s">
        <v>1185</v>
      </c>
      <c r="E5321" s="4">
        <v>71153</v>
      </c>
      <c r="F5321" s="4" t="s">
        <v>233</v>
      </c>
      <c r="G5321" s="4" t="s">
        <v>1223</v>
      </c>
      <c r="H5321" t="str">
        <f>CONCATENATE(Source[[#This Row],[Subject]],TRIM(Source[[#This Row],[Course]]))</f>
        <v>ART160B</v>
      </c>
      <c r="I5321" t="str">
        <f>VLOOKUP(Source[[#This Row],[SubjCrse]],'Courses and Categories'!$E$2:$G$1816,3,FALSE)</f>
        <v>Credit Visual &amp; Performing Arts</v>
      </c>
      <c r="J5321">
        <v>317</v>
      </c>
      <c r="K5321" t="s">
        <v>1224</v>
      </c>
      <c r="L5321" t="s">
        <v>39</v>
      </c>
      <c r="M5321" t="s">
        <v>1046</v>
      </c>
      <c r="N5321" t="s">
        <v>105</v>
      </c>
      <c r="O5321">
        <v>1310</v>
      </c>
      <c r="P5321">
        <v>1600</v>
      </c>
      <c r="Q5321" t="s">
        <v>743</v>
      </c>
      <c r="R5321">
        <v>107</v>
      </c>
      <c r="S5321" t="s">
        <v>745</v>
      </c>
      <c r="T5321">
        <v>1</v>
      </c>
      <c r="U5321" s="1">
        <v>43694</v>
      </c>
      <c r="V5321" s="1">
        <v>43819</v>
      </c>
      <c r="W5321" t="s">
        <v>2659</v>
      </c>
      <c r="X5321" t="s">
        <v>1929</v>
      </c>
      <c r="Y5321">
        <v>7</v>
      </c>
      <c r="Z5321">
        <v>7</v>
      </c>
      <c r="AA5321">
        <v>25</v>
      </c>
      <c r="AB5321">
        <v>28</v>
      </c>
      <c r="AC5321" t="s">
        <v>2661</v>
      </c>
      <c r="AD5321">
        <f>IF(ISBLANK(Source[[#This Row],[CrosslistID]]),1,1/COUNTIFS(Source[CrosslistID],Source[[#This Row],[CrosslistID]],Source[TermDesc],Source[[#This Row],[TermDesc]]))</f>
        <v>0.25</v>
      </c>
      <c r="AE5321">
        <v>23</v>
      </c>
      <c r="AF5321">
        <v>25</v>
      </c>
      <c r="AG5321">
        <v>92</v>
      </c>
      <c r="AH5321">
        <v>92</v>
      </c>
      <c r="AI5321">
        <v>1.4</v>
      </c>
      <c r="AJ5321">
        <v>1.4</v>
      </c>
      <c r="AK5321">
        <v>0</v>
      </c>
      <c r="AL53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21">
        <f>IF(AND(Source[[#This Row],[Credit_Noncredit]]="Noncredit",Source[[#This Row],[FTEF]]&gt;0),Source[[#This Row],[NC XLST FTES]]*525/(437.5*Source[[#This Row],[FTEF]]),0)</f>
        <v>0</v>
      </c>
      <c r="AN5321">
        <f>IF(Source[[#This Row],[Credit_Noncredit]]="Credit",Source[[#This Row],[Census Enrollment]],Source[[#This Row],[Noncredit Avg. Attendance]])</f>
        <v>7</v>
      </c>
    </row>
    <row r="5322" spans="1:40" x14ac:dyDescent="0.25">
      <c r="A5322" t="s">
        <v>1914</v>
      </c>
      <c r="B5322" t="s">
        <v>886</v>
      </c>
      <c r="C5322" t="s">
        <v>1184</v>
      </c>
      <c r="D5322" t="s">
        <v>1185</v>
      </c>
      <c r="E5322" s="4">
        <v>75399</v>
      </c>
      <c r="F5322" s="4" t="s">
        <v>233</v>
      </c>
      <c r="G5322" s="4" t="s">
        <v>1223</v>
      </c>
      <c r="H5322" t="str">
        <f>CONCATENATE(Source[[#This Row],[Subject]],TRIM(Source[[#This Row],[Course]]))</f>
        <v>ART160B</v>
      </c>
      <c r="I5322" t="str">
        <f>VLOOKUP(Source[[#This Row],[SubjCrse]],'Courses and Categories'!$E$2:$G$1816,3,FALSE)</f>
        <v>Credit Visual &amp; Performing Arts</v>
      </c>
      <c r="J5322">
        <v>318</v>
      </c>
      <c r="K5322" t="s">
        <v>1224</v>
      </c>
      <c r="L5322" t="s">
        <v>50</v>
      </c>
      <c r="M5322" t="s">
        <v>1046</v>
      </c>
      <c r="N5322" t="s">
        <v>51</v>
      </c>
      <c r="O5322">
        <v>1010</v>
      </c>
      <c r="P5322">
        <v>1600</v>
      </c>
      <c r="Q5322" t="s">
        <v>743</v>
      </c>
      <c r="R5322">
        <v>107</v>
      </c>
      <c r="S5322" t="s">
        <v>745</v>
      </c>
      <c r="T5322">
        <v>1</v>
      </c>
      <c r="U5322" s="1">
        <v>43694</v>
      </c>
      <c r="V5322" s="1">
        <v>43819</v>
      </c>
      <c r="W5322" t="s">
        <v>2658</v>
      </c>
      <c r="X5322" t="s">
        <v>1929</v>
      </c>
      <c r="Y5322">
        <v>9</v>
      </c>
      <c r="Z5322">
        <v>9</v>
      </c>
      <c r="AA5322">
        <v>25</v>
      </c>
      <c r="AB5322">
        <v>36</v>
      </c>
      <c r="AC5322" t="s">
        <v>2662</v>
      </c>
      <c r="AD5322">
        <f>IF(ISBLANK(Source[[#This Row],[CrosslistID]]),1,1/COUNTIFS(Source[CrosslistID],Source[[#This Row],[CrosslistID]],Source[TermDesc],Source[[#This Row],[TermDesc]]))</f>
        <v>0.25</v>
      </c>
      <c r="AE5322">
        <v>23</v>
      </c>
      <c r="AF5322">
        <v>25</v>
      </c>
      <c r="AG5322">
        <v>92</v>
      </c>
      <c r="AH5322">
        <v>92</v>
      </c>
      <c r="AI5322">
        <v>1.8</v>
      </c>
      <c r="AJ5322">
        <v>1.8</v>
      </c>
      <c r="AK5322">
        <v>0</v>
      </c>
      <c r="AL53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22">
        <f>IF(AND(Source[[#This Row],[Credit_Noncredit]]="Noncredit",Source[[#This Row],[FTEF]]&gt;0),Source[[#This Row],[NC XLST FTES]]*525/(437.5*Source[[#This Row],[FTEF]]),0)</f>
        <v>0</v>
      </c>
      <c r="AN5322">
        <f>IF(Source[[#This Row],[Credit_Noncredit]]="Credit",Source[[#This Row],[Census Enrollment]],Source[[#This Row],[Noncredit Avg. Attendance]])</f>
        <v>9</v>
      </c>
    </row>
    <row r="5323" spans="1:40" x14ac:dyDescent="0.25">
      <c r="A5323" t="s">
        <v>1914</v>
      </c>
      <c r="B5323" t="s">
        <v>886</v>
      </c>
      <c r="C5323" t="s">
        <v>1184</v>
      </c>
      <c r="D5323" t="s">
        <v>1185</v>
      </c>
      <c r="E5323" s="4">
        <v>74924</v>
      </c>
      <c r="F5323" s="4" t="s">
        <v>233</v>
      </c>
      <c r="G5323" s="4" t="s">
        <v>1223</v>
      </c>
      <c r="H5323" t="str">
        <f>CONCATENATE(Source[[#This Row],[Subject]],TRIM(Source[[#This Row],[Course]]))</f>
        <v>ART160B</v>
      </c>
      <c r="I5323" t="str">
        <f>VLOOKUP(Source[[#This Row],[SubjCrse]],'Courses and Categories'!$E$2:$G$1816,3,FALSE)</f>
        <v>Credit Visual &amp; Performing Arts</v>
      </c>
      <c r="J5323">
        <v>501</v>
      </c>
      <c r="K5323" t="s">
        <v>1224</v>
      </c>
      <c r="L5323" t="s">
        <v>87</v>
      </c>
      <c r="M5323" t="s">
        <v>1046</v>
      </c>
      <c r="N5323" t="s">
        <v>59</v>
      </c>
      <c r="O5323">
        <v>1810</v>
      </c>
      <c r="P5323">
        <v>2100</v>
      </c>
      <c r="Q5323" t="s">
        <v>233</v>
      </c>
      <c r="R5323">
        <v>121</v>
      </c>
      <c r="S5323" t="s">
        <v>134</v>
      </c>
      <c r="T5323">
        <v>1</v>
      </c>
      <c r="U5323" s="1">
        <v>43694</v>
      </c>
      <c r="V5323" s="1">
        <v>43819</v>
      </c>
      <c r="W5323" t="s">
        <v>1221</v>
      </c>
      <c r="X5323" t="s">
        <v>1929</v>
      </c>
      <c r="Y5323">
        <v>7</v>
      </c>
      <c r="Z5323">
        <v>7</v>
      </c>
      <c r="AA5323">
        <v>25</v>
      </c>
      <c r="AB5323">
        <v>28</v>
      </c>
      <c r="AC5323" t="s">
        <v>2663</v>
      </c>
      <c r="AD5323">
        <f>IF(ISBLANK(Source[[#This Row],[CrosslistID]]),1,1/COUNTIFS(Source[CrosslistID],Source[[#This Row],[CrosslistID]],Source[TermDesc],Source[[#This Row],[TermDesc]]))</f>
        <v>0.25</v>
      </c>
      <c r="AE5323">
        <v>22</v>
      </c>
      <c r="AF5323">
        <v>25</v>
      </c>
      <c r="AG5323">
        <v>88</v>
      </c>
      <c r="AH5323">
        <v>88</v>
      </c>
      <c r="AI5323">
        <v>1.4</v>
      </c>
      <c r="AJ5323">
        <v>1.4</v>
      </c>
      <c r="AK5323">
        <v>0</v>
      </c>
      <c r="AL53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23">
        <f>IF(AND(Source[[#This Row],[Credit_Noncredit]]="Noncredit",Source[[#This Row],[FTEF]]&gt;0),Source[[#This Row],[NC XLST FTES]]*525/(437.5*Source[[#This Row],[FTEF]]),0)</f>
        <v>0</v>
      </c>
      <c r="AN5323">
        <f>IF(Source[[#This Row],[Credit_Noncredit]]="Credit",Source[[#This Row],[Census Enrollment]],Source[[#This Row],[Noncredit Avg. Attendance]])</f>
        <v>7</v>
      </c>
    </row>
    <row r="5324" spans="1:40" x14ac:dyDescent="0.25">
      <c r="A5324" t="s">
        <v>1914</v>
      </c>
      <c r="B5324" t="s">
        <v>886</v>
      </c>
      <c r="C5324" t="s">
        <v>1184</v>
      </c>
      <c r="D5324" t="s">
        <v>1185</v>
      </c>
      <c r="E5324" s="4">
        <v>71154</v>
      </c>
      <c r="F5324" s="4" t="s">
        <v>233</v>
      </c>
      <c r="G5324" s="4" t="s">
        <v>1223</v>
      </c>
      <c r="H5324" t="str">
        <f>CONCATENATE(Source[[#This Row],[Subject]],TRIM(Source[[#This Row],[Course]]))</f>
        <v>ART160B</v>
      </c>
      <c r="I5324" t="str">
        <f>VLOOKUP(Source[[#This Row],[SubjCrse]],'Courses and Categories'!$E$2:$G$1816,3,FALSE)</f>
        <v>Credit Visual &amp; Performing Arts</v>
      </c>
      <c r="J5324">
        <v>516</v>
      </c>
      <c r="K5324" t="s">
        <v>1224</v>
      </c>
      <c r="L5324" t="s">
        <v>87</v>
      </c>
      <c r="M5324" t="s">
        <v>1046</v>
      </c>
      <c r="N5324" t="s">
        <v>105</v>
      </c>
      <c r="O5324">
        <v>1810</v>
      </c>
      <c r="P5324">
        <v>2100</v>
      </c>
      <c r="Q5324" t="s">
        <v>743</v>
      </c>
      <c r="R5324">
        <v>107</v>
      </c>
      <c r="S5324" t="s">
        <v>745</v>
      </c>
      <c r="T5324">
        <v>1</v>
      </c>
      <c r="U5324" s="1">
        <v>43694</v>
      </c>
      <c r="V5324" s="1">
        <v>43819</v>
      </c>
      <c r="W5324" t="s">
        <v>2659</v>
      </c>
      <c r="X5324" t="s">
        <v>1929</v>
      </c>
      <c r="Y5324">
        <v>10</v>
      </c>
      <c r="Z5324">
        <v>10</v>
      </c>
      <c r="AA5324">
        <v>25</v>
      </c>
      <c r="AB5324">
        <v>40</v>
      </c>
      <c r="AC5324" t="s">
        <v>2664</v>
      </c>
      <c r="AD5324">
        <f>IF(ISBLANK(Source[[#This Row],[CrosslistID]]),1,1/COUNTIFS(Source[CrosslistID],Source[[#This Row],[CrosslistID]],Source[TermDesc],Source[[#This Row],[TermDesc]]))</f>
        <v>0.25</v>
      </c>
      <c r="AE5324">
        <v>23</v>
      </c>
      <c r="AF5324">
        <v>25</v>
      </c>
      <c r="AG5324">
        <v>92</v>
      </c>
      <c r="AH5324">
        <v>92</v>
      </c>
      <c r="AI5324">
        <v>2</v>
      </c>
      <c r="AJ5324">
        <v>2</v>
      </c>
      <c r="AK5324">
        <v>0</v>
      </c>
      <c r="AL53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24">
        <f>IF(AND(Source[[#This Row],[Credit_Noncredit]]="Noncredit",Source[[#This Row],[FTEF]]&gt;0),Source[[#This Row],[NC XLST FTES]]*525/(437.5*Source[[#This Row],[FTEF]]),0)</f>
        <v>0</v>
      </c>
      <c r="AN5324">
        <f>IF(Source[[#This Row],[Credit_Noncredit]]="Credit",Source[[#This Row],[Census Enrollment]],Source[[#This Row],[Noncredit Avg. Attendance]])</f>
        <v>10</v>
      </c>
    </row>
    <row r="5325" spans="1:40" x14ac:dyDescent="0.25">
      <c r="A5325" t="s">
        <v>1914</v>
      </c>
      <c r="B5325" t="s">
        <v>886</v>
      </c>
      <c r="C5325" t="s">
        <v>1184</v>
      </c>
      <c r="D5325" t="s">
        <v>1185</v>
      </c>
      <c r="E5325" s="4">
        <v>78104</v>
      </c>
      <c r="F5325" s="4" t="s">
        <v>233</v>
      </c>
      <c r="G5325" s="4" t="s">
        <v>1225</v>
      </c>
      <c r="H5325" t="str">
        <f>CONCATENATE(Source[[#This Row],[Subject]],TRIM(Source[[#This Row],[Course]]))</f>
        <v>ART160C</v>
      </c>
      <c r="I5325" t="str">
        <f>VLOOKUP(Source[[#This Row],[SubjCrse]],'Courses and Categories'!$E$2:$G$1816,3,FALSE)</f>
        <v>Credit Visual &amp; Performing Arts</v>
      </c>
      <c r="J5325">
        <v>4</v>
      </c>
      <c r="K5325" t="s">
        <v>1226</v>
      </c>
      <c r="L5325" t="s">
        <v>39</v>
      </c>
      <c r="M5325" t="s">
        <v>1046</v>
      </c>
      <c r="N5325" t="s">
        <v>105</v>
      </c>
      <c r="O5325">
        <v>1210</v>
      </c>
      <c r="P5325">
        <v>1500</v>
      </c>
      <c r="Q5325" t="s">
        <v>233</v>
      </c>
      <c r="R5325">
        <v>121</v>
      </c>
      <c r="S5325" t="s">
        <v>134</v>
      </c>
      <c r="T5325">
        <v>1</v>
      </c>
      <c r="U5325" s="1">
        <v>43694</v>
      </c>
      <c r="V5325" s="1">
        <v>43819</v>
      </c>
      <c r="W5325" t="s">
        <v>2656</v>
      </c>
      <c r="X5325" t="s">
        <v>1929</v>
      </c>
      <c r="Y5325">
        <v>7</v>
      </c>
      <c r="Z5325">
        <v>7</v>
      </c>
      <c r="AA5325">
        <v>25</v>
      </c>
      <c r="AB5325">
        <v>28</v>
      </c>
      <c r="AC5325" t="s">
        <v>81</v>
      </c>
      <c r="AD5325">
        <f>IF(ISBLANK(Source[[#This Row],[CrosslistID]]),1,1/COUNTIFS(Source[CrosslistID],Source[[#This Row],[CrosslistID]],Source[TermDesc],Source[[#This Row],[TermDesc]]))</f>
        <v>0.33333333333333331</v>
      </c>
      <c r="AE5325">
        <v>29</v>
      </c>
      <c r="AF5325">
        <v>25</v>
      </c>
      <c r="AG5325">
        <v>116</v>
      </c>
      <c r="AH5325">
        <v>116</v>
      </c>
      <c r="AI5325">
        <v>1.4</v>
      </c>
      <c r="AJ5325">
        <v>1.4</v>
      </c>
      <c r="AK5325">
        <v>0</v>
      </c>
      <c r="AL53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25">
        <f>IF(AND(Source[[#This Row],[Credit_Noncredit]]="Noncredit",Source[[#This Row],[FTEF]]&gt;0),Source[[#This Row],[NC XLST FTES]]*525/(437.5*Source[[#This Row],[FTEF]]),0)</f>
        <v>0</v>
      </c>
      <c r="AN5325">
        <f>IF(Source[[#This Row],[Credit_Noncredit]]="Credit",Source[[#This Row],[Census Enrollment]],Source[[#This Row],[Noncredit Avg. Attendance]])</f>
        <v>7</v>
      </c>
    </row>
    <row r="5326" spans="1:40" x14ac:dyDescent="0.25">
      <c r="A5326" t="s">
        <v>1914</v>
      </c>
      <c r="B5326" t="s">
        <v>886</v>
      </c>
      <c r="C5326" t="s">
        <v>1184</v>
      </c>
      <c r="D5326" t="s">
        <v>1185</v>
      </c>
      <c r="E5326" s="4">
        <v>76697</v>
      </c>
      <c r="F5326" s="4" t="s">
        <v>233</v>
      </c>
      <c r="G5326" s="4" t="s">
        <v>1225</v>
      </c>
      <c r="H5326" t="str">
        <f>CONCATENATE(Source[[#This Row],[Subject]],TRIM(Source[[#This Row],[Course]]))</f>
        <v>ART160C</v>
      </c>
      <c r="I5326" t="str">
        <f>VLOOKUP(Source[[#This Row],[SubjCrse]],'Courses and Categories'!$E$2:$G$1816,3,FALSE)</f>
        <v>Credit Visual &amp; Performing Arts</v>
      </c>
      <c r="J5326">
        <v>5</v>
      </c>
      <c r="K5326" t="s">
        <v>1226</v>
      </c>
      <c r="L5326" t="s">
        <v>39</v>
      </c>
      <c r="M5326" t="s">
        <v>1046</v>
      </c>
      <c r="N5326" t="s">
        <v>59</v>
      </c>
      <c r="O5326">
        <v>910</v>
      </c>
      <c r="P5326">
        <v>1200</v>
      </c>
      <c r="Q5326" t="s">
        <v>233</v>
      </c>
      <c r="R5326">
        <v>121</v>
      </c>
      <c r="S5326" t="s">
        <v>134</v>
      </c>
      <c r="T5326">
        <v>1</v>
      </c>
      <c r="U5326" s="1">
        <v>43694</v>
      </c>
      <c r="V5326" s="1">
        <v>43819</v>
      </c>
      <c r="W5326" t="s">
        <v>2658</v>
      </c>
      <c r="X5326" t="s">
        <v>1929</v>
      </c>
      <c r="Y5326">
        <v>3</v>
      </c>
      <c r="Z5326">
        <v>3</v>
      </c>
      <c r="AA5326">
        <v>25</v>
      </c>
      <c r="AB5326">
        <v>12</v>
      </c>
      <c r="AC5326" t="s">
        <v>141</v>
      </c>
      <c r="AD5326">
        <f>IF(ISBLANK(Source[[#This Row],[CrosslistID]]),1,1/COUNTIFS(Source[CrosslistID],Source[[#This Row],[CrosslistID]],Source[TermDesc],Source[[#This Row],[TermDesc]]))</f>
        <v>0.33333333333333331</v>
      </c>
      <c r="AE5326">
        <v>24</v>
      </c>
      <c r="AF5326">
        <v>25</v>
      </c>
      <c r="AG5326">
        <v>96</v>
      </c>
      <c r="AH5326">
        <v>96</v>
      </c>
      <c r="AI5326">
        <v>0.6</v>
      </c>
      <c r="AJ5326">
        <v>0.6</v>
      </c>
      <c r="AK5326">
        <v>0</v>
      </c>
      <c r="AL53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26">
        <f>IF(AND(Source[[#This Row],[Credit_Noncredit]]="Noncredit",Source[[#This Row],[FTEF]]&gt;0),Source[[#This Row],[NC XLST FTES]]*525/(437.5*Source[[#This Row],[FTEF]]),0)</f>
        <v>0</v>
      </c>
      <c r="AN5326">
        <f>IF(Source[[#This Row],[Credit_Noncredit]]="Credit",Source[[#This Row],[Census Enrollment]],Source[[#This Row],[Noncredit Avg. Attendance]])</f>
        <v>3</v>
      </c>
    </row>
    <row r="5327" spans="1:40" x14ac:dyDescent="0.25">
      <c r="A5327" t="s">
        <v>1914</v>
      </c>
      <c r="B5327" t="s">
        <v>886</v>
      </c>
      <c r="C5327" t="s">
        <v>1184</v>
      </c>
      <c r="D5327" t="s">
        <v>1185</v>
      </c>
      <c r="E5327" s="4">
        <v>71156</v>
      </c>
      <c r="F5327" s="4" t="s">
        <v>233</v>
      </c>
      <c r="G5327" s="4" t="s">
        <v>1225</v>
      </c>
      <c r="H5327" t="str">
        <f>CONCATENATE(Source[[#This Row],[Subject]],TRIM(Source[[#This Row],[Course]]))</f>
        <v>ART160C</v>
      </c>
      <c r="I5327" t="str">
        <f>VLOOKUP(Source[[#This Row],[SubjCrse]],'Courses and Categories'!$E$2:$G$1816,3,FALSE)</f>
        <v>Credit Visual &amp; Performing Arts</v>
      </c>
      <c r="J5327">
        <v>316</v>
      </c>
      <c r="K5327" t="s">
        <v>1226</v>
      </c>
      <c r="L5327" t="s">
        <v>39</v>
      </c>
      <c r="M5327" t="s">
        <v>1046</v>
      </c>
      <c r="N5327" t="s">
        <v>59</v>
      </c>
      <c r="O5327">
        <v>910</v>
      </c>
      <c r="P5327">
        <v>1200</v>
      </c>
      <c r="Q5327" t="s">
        <v>743</v>
      </c>
      <c r="R5327">
        <v>107</v>
      </c>
      <c r="S5327" t="s">
        <v>745</v>
      </c>
      <c r="T5327">
        <v>1</v>
      </c>
      <c r="U5327" s="1">
        <v>43694</v>
      </c>
      <c r="V5327" s="1">
        <v>43819</v>
      </c>
      <c r="W5327" t="s">
        <v>2659</v>
      </c>
      <c r="X5327" t="s">
        <v>1929</v>
      </c>
      <c r="Y5327">
        <v>5</v>
      </c>
      <c r="Z5327">
        <v>5</v>
      </c>
      <c r="AA5327">
        <v>25</v>
      </c>
      <c r="AB5327">
        <v>20</v>
      </c>
      <c r="AC5327" t="s">
        <v>2660</v>
      </c>
      <c r="AD5327">
        <f>IF(ISBLANK(Source[[#This Row],[CrosslistID]]),1,1/COUNTIFS(Source[CrosslistID],Source[[#This Row],[CrosslistID]],Source[TermDesc],Source[[#This Row],[TermDesc]]))</f>
        <v>0.25</v>
      </c>
      <c r="AE5327">
        <v>22</v>
      </c>
      <c r="AF5327">
        <v>25</v>
      </c>
      <c r="AG5327">
        <v>88</v>
      </c>
      <c r="AH5327">
        <v>88</v>
      </c>
      <c r="AI5327">
        <v>1</v>
      </c>
      <c r="AJ5327">
        <v>1</v>
      </c>
      <c r="AK5327">
        <v>0</v>
      </c>
      <c r="AL53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27">
        <f>IF(AND(Source[[#This Row],[Credit_Noncredit]]="Noncredit",Source[[#This Row],[FTEF]]&gt;0),Source[[#This Row],[NC XLST FTES]]*525/(437.5*Source[[#This Row],[FTEF]]),0)</f>
        <v>0</v>
      </c>
      <c r="AN5327">
        <f>IF(Source[[#This Row],[Credit_Noncredit]]="Credit",Source[[#This Row],[Census Enrollment]],Source[[#This Row],[Noncredit Avg. Attendance]])</f>
        <v>5</v>
      </c>
    </row>
    <row r="5328" spans="1:40" x14ac:dyDescent="0.25">
      <c r="A5328" t="s">
        <v>1914</v>
      </c>
      <c r="B5328" t="s">
        <v>886</v>
      </c>
      <c r="C5328" t="s">
        <v>1184</v>
      </c>
      <c r="D5328" t="s">
        <v>1185</v>
      </c>
      <c r="E5328" s="4">
        <v>75400</v>
      </c>
      <c r="F5328" s="4" t="s">
        <v>233</v>
      </c>
      <c r="G5328" s="4" t="s">
        <v>1225</v>
      </c>
      <c r="H5328" t="str">
        <f>CONCATENATE(Source[[#This Row],[Subject]],TRIM(Source[[#This Row],[Course]]))</f>
        <v>ART160C</v>
      </c>
      <c r="I5328" t="str">
        <f>VLOOKUP(Source[[#This Row],[SubjCrse]],'Courses and Categories'!$E$2:$G$1816,3,FALSE)</f>
        <v>Credit Visual &amp; Performing Arts</v>
      </c>
      <c r="J5328">
        <v>317</v>
      </c>
      <c r="K5328" t="s">
        <v>1226</v>
      </c>
      <c r="L5328" t="s">
        <v>39</v>
      </c>
      <c r="M5328" t="s">
        <v>1046</v>
      </c>
      <c r="N5328" t="s">
        <v>105</v>
      </c>
      <c r="O5328">
        <v>1310</v>
      </c>
      <c r="P5328">
        <v>1600</v>
      </c>
      <c r="Q5328" t="s">
        <v>743</v>
      </c>
      <c r="R5328">
        <v>107</v>
      </c>
      <c r="S5328" t="s">
        <v>745</v>
      </c>
      <c r="T5328">
        <v>1</v>
      </c>
      <c r="U5328" s="1">
        <v>43694</v>
      </c>
      <c r="V5328" s="1">
        <v>43819</v>
      </c>
      <c r="W5328" t="s">
        <v>2659</v>
      </c>
      <c r="X5328" t="s">
        <v>1929</v>
      </c>
      <c r="Y5328">
        <v>2</v>
      </c>
      <c r="Z5328">
        <v>2</v>
      </c>
      <c r="AA5328">
        <v>25</v>
      </c>
      <c r="AB5328">
        <v>8</v>
      </c>
      <c r="AC5328" t="s">
        <v>2661</v>
      </c>
      <c r="AD5328">
        <f>IF(ISBLANK(Source[[#This Row],[CrosslistID]]),1,1/COUNTIFS(Source[CrosslistID],Source[[#This Row],[CrosslistID]],Source[TermDesc],Source[[#This Row],[TermDesc]]))</f>
        <v>0.25</v>
      </c>
      <c r="AE5328">
        <v>23</v>
      </c>
      <c r="AF5328">
        <v>25</v>
      </c>
      <c r="AG5328">
        <v>92</v>
      </c>
      <c r="AH5328">
        <v>92</v>
      </c>
      <c r="AI5328">
        <v>0.4</v>
      </c>
      <c r="AJ5328">
        <v>0.4</v>
      </c>
      <c r="AK5328">
        <v>0</v>
      </c>
      <c r="AL53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28">
        <f>IF(AND(Source[[#This Row],[Credit_Noncredit]]="Noncredit",Source[[#This Row],[FTEF]]&gt;0),Source[[#This Row],[NC XLST FTES]]*525/(437.5*Source[[#This Row],[FTEF]]),0)</f>
        <v>0</v>
      </c>
      <c r="AN5328">
        <f>IF(Source[[#This Row],[Credit_Noncredit]]="Credit",Source[[#This Row],[Census Enrollment]],Source[[#This Row],[Noncredit Avg. Attendance]])</f>
        <v>2</v>
      </c>
    </row>
    <row r="5329" spans="1:40" x14ac:dyDescent="0.25">
      <c r="A5329" t="s">
        <v>1914</v>
      </c>
      <c r="B5329" t="s">
        <v>886</v>
      </c>
      <c r="C5329" t="s">
        <v>1184</v>
      </c>
      <c r="D5329" t="s">
        <v>1185</v>
      </c>
      <c r="E5329" s="4">
        <v>75401</v>
      </c>
      <c r="F5329" s="4" t="s">
        <v>233</v>
      </c>
      <c r="G5329" s="4" t="s">
        <v>1225</v>
      </c>
      <c r="H5329" t="str">
        <f>CONCATENATE(Source[[#This Row],[Subject]],TRIM(Source[[#This Row],[Course]]))</f>
        <v>ART160C</v>
      </c>
      <c r="I5329" t="str">
        <f>VLOOKUP(Source[[#This Row],[SubjCrse]],'Courses and Categories'!$E$2:$G$1816,3,FALSE)</f>
        <v>Credit Visual &amp; Performing Arts</v>
      </c>
      <c r="J5329">
        <v>318</v>
      </c>
      <c r="K5329" t="s">
        <v>1226</v>
      </c>
      <c r="L5329" t="s">
        <v>50</v>
      </c>
      <c r="M5329" t="s">
        <v>1046</v>
      </c>
      <c r="N5329" t="s">
        <v>51</v>
      </c>
      <c r="O5329">
        <v>1010</v>
      </c>
      <c r="P5329">
        <v>1600</v>
      </c>
      <c r="Q5329" t="s">
        <v>743</v>
      </c>
      <c r="R5329">
        <v>107</v>
      </c>
      <c r="S5329" t="s">
        <v>745</v>
      </c>
      <c r="T5329">
        <v>1</v>
      </c>
      <c r="U5329" s="1">
        <v>43694</v>
      </c>
      <c r="V5329" s="1">
        <v>43819</v>
      </c>
      <c r="W5329" t="s">
        <v>2658</v>
      </c>
      <c r="X5329" t="s">
        <v>1929</v>
      </c>
      <c r="Y5329">
        <v>3</v>
      </c>
      <c r="Z5329">
        <v>3</v>
      </c>
      <c r="AA5329">
        <v>25</v>
      </c>
      <c r="AB5329">
        <v>12</v>
      </c>
      <c r="AC5329" t="s">
        <v>2662</v>
      </c>
      <c r="AD5329">
        <f>IF(ISBLANK(Source[[#This Row],[CrosslistID]]),1,1/COUNTIFS(Source[CrosslistID],Source[[#This Row],[CrosslistID]],Source[TermDesc],Source[[#This Row],[TermDesc]]))</f>
        <v>0.25</v>
      </c>
      <c r="AE5329">
        <v>23</v>
      </c>
      <c r="AF5329">
        <v>25</v>
      </c>
      <c r="AG5329">
        <v>92</v>
      </c>
      <c r="AH5329">
        <v>92</v>
      </c>
      <c r="AI5329">
        <v>0.6</v>
      </c>
      <c r="AJ5329">
        <v>0.6</v>
      </c>
      <c r="AK5329">
        <v>0</v>
      </c>
      <c r="AL53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29">
        <f>IF(AND(Source[[#This Row],[Credit_Noncredit]]="Noncredit",Source[[#This Row],[FTEF]]&gt;0),Source[[#This Row],[NC XLST FTES]]*525/(437.5*Source[[#This Row],[FTEF]]),0)</f>
        <v>0</v>
      </c>
      <c r="AN5329">
        <f>IF(Source[[#This Row],[Credit_Noncredit]]="Credit",Source[[#This Row],[Census Enrollment]],Source[[#This Row],[Noncredit Avg. Attendance]])</f>
        <v>3</v>
      </c>
    </row>
    <row r="5330" spans="1:40" x14ac:dyDescent="0.25">
      <c r="A5330" t="s">
        <v>1914</v>
      </c>
      <c r="B5330" t="s">
        <v>886</v>
      </c>
      <c r="C5330" t="s">
        <v>1184</v>
      </c>
      <c r="D5330" t="s">
        <v>1185</v>
      </c>
      <c r="E5330" s="4">
        <v>75402</v>
      </c>
      <c r="F5330" s="4" t="s">
        <v>233</v>
      </c>
      <c r="G5330" s="4" t="s">
        <v>1225</v>
      </c>
      <c r="H5330" t="str">
        <f>CONCATENATE(Source[[#This Row],[Subject]],TRIM(Source[[#This Row],[Course]]))</f>
        <v>ART160C</v>
      </c>
      <c r="I5330" t="str">
        <f>VLOOKUP(Source[[#This Row],[SubjCrse]],'Courses and Categories'!$E$2:$G$1816,3,FALSE)</f>
        <v>Credit Visual &amp; Performing Arts</v>
      </c>
      <c r="J5330">
        <v>501</v>
      </c>
      <c r="K5330" t="s">
        <v>1226</v>
      </c>
      <c r="L5330" t="s">
        <v>87</v>
      </c>
      <c r="M5330" t="s">
        <v>1046</v>
      </c>
      <c r="N5330" t="s">
        <v>59</v>
      </c>
      <c r="O5330">
        <v>1810</v>
      </c>
      <c r="P5330">
        <v>2100</v>
      </c>
      <c r="Q5330" t="s">
        <v>233</v>
      </c>
      <c r="R5330">
        <v>121</v>
      </c>
      <c r="S5330" t="s">
        <v>134</v>
      </c>
      <c r="T5330">
        <v>1</v>
      </c>
      <c r="U5330" s="1">
        <v>43694</v>
      </c>
      <c r="V5330" s="1">
        <v>43819</v>
      </c>
      <c r="W5330" t="s">
        <v>1221</v>
      </c>
      <c r="X5330" t="s">
        <v>1929</v>
      </c>
      <c r="Y5330">
        <v>3</v>
      </c>
      <c r="Z5330">
        <v>3</v>
      </c>
      <c r="AA5330">
        <v>25</v>
      </c>
      <c r="AB5330">
        <v>12</v>
      </c>
      <c r="AC5330" t="s">
        <v>2663</v>
      </c>
      <c r="AD5330">
        <f>IF(ISBLANK(Source[[#This Row],[CrosslistID]]),1,1/COUNTIFS(Source[CrosslistID],Source[[#This Row],[CrosslistID]],Source[TermDesc],Source[[#This Row],[TermDesc]]))</f>
        <v>0.25</v>
      </c>
      <c r="AE5330">
        <v>22</v>
      </c>
      <c r="AF5330">
        <v>25</v>
      </c>
      <c r="AG5330">
        <v>88</v>
      </c>
      <c r="AH5330">
        <v>88</v>
      </c>
      <c r="AI5330">
        <v>0.6</v>
      </c>
      <c r="AJ5330">
        <v>0.6</v>
      </c>
      <c r="AK5330">
        <v>0</v>
      </c>
      <c r="AL53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30">
        <f>IF(AND(Source[[#This Row],[Credit_Noncredit]]="Noncredit",Source[[#This Row],[FTEF]]&gt;0),Source[[#This Row],[NC XLST FTES]]*525/(437.5*Source[[#This Row],[FTEF]]),0)</f>
        <v>0</v>
      </c>
      <c r="AN5330">
        <f>IF(Source[[#This Row],[Credit_Noncredit]]="Credit",Source[[#This Row],[Census Enrollment]],Source[[#This Row],[Noncredit Avg. Attendance]])</f>
        <v>3</v>
      </c>
    </row>
    <row r="5331" spans="1:40" x14ac:dyDescent="0.25">
      <c r="A5331" t="s">
        <v>1914</v>
      </c>
      <c r="B5331" t="s">
        <v>886</v>
      </c>
      <c r="C5331" t="s">
        <v>1184</v>
      </c>
      <c r="D5331" t="s">
        <v>1185</v>
      </c>
      <c r="E5331" s="4">
        <v>71158</v>
      </c>
      <c r="F5331" s="4" t="s">
        <v>233</v>
      </c>
      <c r="G5331" s="4" t="s">
        <v>1225</v>
      </c>
      <c r="H5331" t="str">
        <f>CONCATENATE(Source[[#This Row],[Subject]],TRIM(Source[[#This Row],[Course]]))</f>
        <v>ART160C</v>
      </c>
      <c r="I5331" t="str">
        <f>VLOOKUP(Source[[#This Row],[SubjCrse]],'Courses and Categories'!$E$2:$G$1816,3,FALSE)</f>
        <v>Credit Visual &amp; Performing Arts</v>
      </c>
      <c r="J5331">
        <v>516</v>
      </c>
      <c r="K5331" t="s">
        <v>1226</v>
      </c>
      <c r="L5331" t="s">
        <v>87</v>
      </c>
      <c r="M5331" t="s">
        <v>1046</v>
      </c>
      <c r="N5331" t="s">
        <v>105</v>
      </c>
      <c r="O5331">
        <v>1810</v>
      </c>
      <c r="P5331">
        <v>2100</v>
      </c>
      <c r="Q5331" t="s">
        <v>743</v>
      </c>
      <c r="R5331">
        <v>107</v>
      </c>
      <c r="S5331" t="s">
        <v>745</v>
      </c>
      <c r="T5331">
        <v>1</v>
      </c>
      <c r="U5331" s="1">
        <v>43694</v>
      </c>
      <c r="V5331" s="1">
        <v>43819</v>
      </c>
      <c r="W5331" t="s">
        <v>2659</v>
      </c>
      <c r="X5331" t="s">
        <v>1929</v>
      </c>
      <c r="Y5331">
        <v>5</v>
      </c>
      <c r="Z5331">
        <v>5</v>
      </c>
      <c r="AA5331">
        <v>25</v>
      </c>
      <c r="AB5331">
        <v>20</v>
      </c>
      <c r="AC5331" t="s">
        <v>2664</v>
      </c>
      <c r="AD5331">
        <f>IF(ISBLANK(Source[[#This Row],[CrosslistID]]),1,1/COUNTIFS(Source[CrosslistID],Source[[#This Row],[CrosslistID]],Source[TermDesc],Source[[#This Row],[TermDesc]]))</f>
        <v>0.25</v>
      </c>
      <c r="AE5331">
        <v>23</v>
      </c>
      <c r="AF5331">
        <v>25</v>
      </c>
      <c r="AG5331">
        <v>92</v>
      </c>
      <c r="AH5331">
        <v>92</v>
      </c>
      <c r="AI5331">
        <v>1</v>
      </c>
      <c r="AJ5331">
        <v>1</v>
      </c>
      <c r="AK5331">
        <v>0</v>
      </c>
      <c r="AL53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31">
        <f>IF(AND(Source[[#This Row],[Credit_Noncredit]]="Noncredit",Source[[#This Row],[FTEF]]&gt;0),Source[[#This Row],[NC XLST FTES]]*525/(437.5*Source[[#This Row],[FTEF]]),0)</f>
        <v>0</v>
      </c>
      <c r="AN5331">
        <f>IF(Source[[#This Row],[Credit_Noncredit]]="Credit",Source[[#This Row],[Census Enrollment]],Source[[#This Row],[Noncredit Avg. Attendance]])</f>
        <v>5</v>
      </c>
    </row>
    <row r="5332" spans="1:40" x14ac:dyDescent="0.25">
      <c r="A5332" t="s">
        <v>1914</v>
      </c>
      <c r="B5332" t="s">
        <v>886</v>
      </c>
      <c r="C5332" t="s">
        <v>1184</v>
      </c>
      <c r="D5332" t="s">
        <v>1185</v>
      </c>
      <c r="E5332" s="4">
        <v>78105</v>
      </c>
      <c r="F5332" s="4" t="s">
        <v>233</v>
      </c>
      <c r="G5332" s="4" t="s">
        <v>1227</v>
      </c>
      <c r="H5332" t="str">
        <f>CONCATENATE(Source[[#This Row],[Subject]],TRIM(Source[[#This Row],[Course]]))</f>
        <v>ART160D</v>
      </c>
      <c r="I5332" t="str">
        <f>VLOOKUP(Source[[#This Row],[SubjCrse]],'Courses and Categories'!$E$2:$G$1816,3,FALSE)</f>
        <v>Credit Visual &amp; Performing Arts</v>
      </c>
      <c r="J5332">
        <v>4</v>
      </c>
      <c r="K5332" t="s">
        <v>1228</v>
      </c>
      <c r="L5332" t="s">
        <v>39</v>
      </c>
      <c r="M5332" t="s">
        <v>1046</v>
      </c>
      <c r="N5332" t="s">
        <v>105</v>
      </c>
      <c r="O5332">
        <v>1210</v>
      </c>
      <c r="P5332">
        <v>1500</v>
      </c>
      <c r="Q5332" t="s">
        <v>233</v>
      </c>
      <c r="R5332">
        <v>121</v>
      </c>
      <c r="S5332" t="s">
        <v>134</v>
      </c>
      <c r="T5332">
        <v>1</v>
      </c>
      <c r="U5332" s="1">
        <v>43694</v>
      </c>
      <c r="V5332" s="1">
        <v>43819</v>
      </c>
      <c r="W5332" t="s">
        <v>2656</v>
      </c>
      <c r="X5332" t="s">
        <v>1929</v>
      </c>
      <c r="Y5332">
        <v>1</v>
      </c>
      <c r="Z5332">
        <v>1</v>
      </c>
      <c r="AA5332">
        <v>25</v>
      </c>
      <c r="AB5332">
        <v>4</v>
      </c>
      <c r="AC5332" t="s">
        <v>81</v>
      </c>
      <c r="AD5332">
        <f>IF(ISBLANK(Source[[#This Row],[CrosslistID]]),1,1/COUNTIFS(Source[CrosslistID],Source[[#This Row],[CrosslistID]],Source[TermDesc],Source[[#This Row],[TermDesc]]))</f>
        <v>0.33333333333333331</v>
      </c>
      <c r="AE5332">
        <v>29</v>
      </c>
      <c r="AF5332">
        <v>25</v>
      </c>
      <c r="AG5332">
        <v>116</v>
      </c>
      <c r="AH5332">
        <v>116</v>
      </c>
      <c r="AI5332">
        <v>0.2</v>
      </c>
      <c r="AJ5332">
        <v>0.2</v>
      </c>
      <c r="AK5332">
        <v>0</v>
      </c>
      <c r="AL53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32">
        <f>IF(AND(Source[[#This Row],[Credit_Noncredit]]="Noncredit",Source[[#This Row],[FTEF]]&gt;0),Source[[#This Row],[NC XLST FTES]]*525/(437.5*Source[[#This Row],[FTEF]]),0)</f>
        <v>0</v>
      </c>
      <c r="AN5332">
        <f>IF(Source[[#This Row],[Credit_Noncredit]]="Credit",Source[[#This Row],[Census Enrollment]],Source[[#This Row],[Noncredit Avg. Attendance]])</f>
        <v>1</v>
      </c>
    </row>
    <row r="5333" spans="1:40" x14ac:dyDescent="0.25">
      <c r="A5333" t="s">
        <v>1914</v>
      </c>
      <c r="B5333" t="s">
        <v>886</v>
      </c>
      <c r="C5333" t="s">
        <v>1184</v>
      </c>
      <c r="D5333" t="s">
        <v>1185</v>
      </c>
      <c r="E5333" s="4">
        <v>76880</v>
      </c>
      <c r="F5333" s="4" t="s">
        <v>233</v>
      </c>
      <c r="G5333" s="4" t="s">
        <v>1227</v>
      </c>
      <c r="H5333" t="str">
        <f>CONCATENATE(Source[[#This Row],[Subject]],TRIM(Source[[#This Row],[Course]]))</f>
        <v>ART160D</v>
      </c>
      <c r="I5333" t="str">
        <f>VLOOKUP(Source[[#This Row],[SubjCrse]],'Courses and Categories'!$E$2:$G$1816,3,FALSE)</f>
        <v>Credit Visual &amp; Performing Arts</v>
      </c>
      <c r="J5333">
        <v>5</v>
      </c>
      <c r="K5333" t="s">
        <v>1228</v>
      </c>
      <c r="L5333" t="s">
        <v>39</v>
      </c>
      <c r="M5333" t="s">
        <v>1046</v>
      </c>
      <c r="N5333" t="s">
        <v>59</v>
      </c>
      <c r="O5333">
        <v>910</v>
      </c>
      <c r="P5333">
        <v>1200</v>
      </c>
      <c r="Q5333" t="s">
        <v>233</v>
      </c>
      <c r="R5333">
        <v>121</v>
      </c>
      <c r="S5333" t="s">
        <v>134</v>
      </c>
      <c r="T5333">
        <v>1</v>
      </c>
      <c r="U5333" s="1">
        <v>43694</v>
      </c>
      <c r="V5333" s="1">
        <v>43819</v>
      </c>
      <c r="W5333" t="s">
        <v>2658</v>
      </c>
      <c r="X5333" t="s">
        <v>1929</v>
      </c>
      <c r="Y5333">
        <v>1</v>
      </c>
      <c r="Z5333">
        <v>1</v>
      </c>
      <c r="AA5333">
        <v>25</v>
      </c>
      <c r="AB5333">
        <v>4</v>
      </c>
      <c r="AC5333" t="s">
        <v>141</v>
      </c>
      <c r="AD5333">
        <f>IF(ISBLANK(Source[[#This Row],[CrosslistID]]),1,1/COUNTIFS(Source[CrosslistID],Source[[#This Row],[CrosslistID]],Source[TermDesc],Source[[#This Row],[TermDesc]]))</f>
        <v>0.33333333333333331</v>
      </c>
      <c r="AE5333">
        <v>24</v>
      </c>
      <c r="AF5333">
        <v>25</v>
      </c>
      <c r="AG5333">
        <v>96</v>
      </c>
      <c r="AH5333">
        <v>96</v>
      </c>
      <c r="AI5333">
        <v>0.2</v>
      </c>
      <c r="AJ5333">
        <v>0.2</v>
      </c>
      <c r="AK5333">
        <v>0</v>
      </c>
      <c r="AL53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33">
        <f>IF(AND(Source[[#This Row],[Credit_Noncredit]]="Noncredit",Source[[#This Row],[FTEF]]&gt;0),Source[[#This Row],[NC XLST FTES]]*525/(437.5*Source[[#This Row],[FTEF]]),0)</f>
        <v>0</v>
      </c>
      <c r="AN5333">
        <f>IF(Source[[#This Row],[Credit_Noncredit]]="Credit",Source[[#This Row],[Census Enrollment]],Source[[#This Row],[Noncredit Avg. Attendance]])</f>
        <v>1</v>
      </c>
    </row>
    <row r="5334" spans="1:40" x14ac:dyDescent="0.25">
      <c r="A5334" t="s">
        <v>1914</v>
      </c>
      <c r="B5334" t="s">
        <v>886</v>
      </c>
      <c r="C5334" t="s">
        <v>1184</v>
      </c>
      <c r="D5334" t="s">
        <v>1185</v>
      </c>
      <c r="E5334" s="4">
        <v>76555</v>
      </c>
      <c r="F5334" s="4" t="s">
        <v>233</v>
      </c>
      <c r="G5334" s="4" t="s">
        <v>1227</v>
      </c>
      <c r="H5334" t="str">
        <f>CONCATENATE(Source[[#This Row],[Subject]],TRIM(Source[[#This Row],[Course]]))</f>
        <v>ART160D</v>
      </c>
      <c r="I5334" t="str">
        <f>VLOOKUP(Source[[#This Row],[SubjCrse]],'Courses and Categories'!$E$2:$G$1816,3,FALSE)</f>
        <v>Credit Visual &amp; Performing Arts</v>
      </c>
      <c r="J5334">
        <v>316</v>
      </c>
      <c r="K5334" t="s">
        <v>1228</v>
      </c>
      <c r="L5334" t="s">
        <v>39</v>
      </c>
      <c r="M5334" t="s">
        <v>1046</v>
      </c>
      <c r="N5334" t="s">
        <v>59</v>
      </c>
      <c r="O5334">
        <v>910</v>
      </c>
      <c r="P5334">
        <v>1200</v>
      </c>
      <c r="Q5334" t="s">
        <v>743</v>
      </c>
      <c r="R5334">
        <v>107</v>
      </c>
      <c r="S5334" t="s">
        <v>745</v>
      </c>
      <c r="T5334">
        <v>1</v>
      </c>
      <c r="U5334" s="1">
        <v>43694</v>
      </c>
      <c r="V5334" s="1">
        <v>43819</v>
      </c>
      <c r="W5334" t="s">
        <v>2659</v>
      </c>
      <c r="X5334" t="s">
        <v>1929</v>
      </c>
      <c r="Y5334">
        <v>2</v>
      </c>
      <c r="Z5334">
        <v>2</v>
      </c>
      <c r="AA5334">
        <v>25</v>
      </c>
      <c r="AB5334">
        <v>8</v>
      </c>
      <c r="AC5334" t="s">
        <v>2660</v>
      </c>
      <c r="AD5334">
        <f>IF(ISBLANK(Source[[#This Row],[CrosslistID]]),1,1/COUNTIFS(Source[CrosslistID],Source[[#This Row],[CrosslistID]],Source[TermDesc],Source[[#This Row],[TermDesc]]))</f>
        <v>0.25</v>
      </c>
      <c r="AE5334">
        <v>22</v>
      </c>
      <c r="AF5334">
        <v>25</v>
      </c>
      <c r="AG5334">
        <v>88</v>
      </c>
      <c r="AH5334">
        <v>88</v>
      </c>
      <c r="AI5334">
        <v>0.4</v>
      </c>
      <c r="AJ5334">
        <v>0.4</v>
      </c>
      <c r="AK5334">
        <v>0</v>
      </c>
      <c r="AL53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34">
        <f>IF(AND(Source[[#This Row],[Credit_Noncredit]]="Noncredit",Source[[#This Row],[FTEF]]&gt;0),Source[[#This Row],[NC XLST FTES]]*525/(437.5*Source[[#This Row],[FTEF]]),0)</f>
        <v>0</v>
      </c>
      <c r="AN5334">
        <f>IF(Source[[#This Row],[Credit_Noncredit]]="Credit",Source[[#This Row],[Census Enrollment]],Source[[#This Row],[Noncredit Avg. Attendance]])</f>
        <v>2</v>
      </c>
    </row>
    <row r="5335" spans="1:40" x14ac:dyDescent="0.25">
      <c r="A5335" t="s">
        <v>1914</v>
      </c>
      <c r="B5335" t="s">
        <v>886</v>
      </c>
      <c r="C5335" t="s">
        <v>1184</v>
      </c>
      <c r="D5335" t="s">
        <v>1185</v>
      </c>
      <c r="E5335" s="4">
        <v>77354</v>
      </c>
      <c r="F5335" s="4" t="s">
        <v>233</v>
      </c>
      <c r="G5335" s="4" t="s">
        <v>1227</v>
      </c>
      <c r="H5335" t="str">
        <f>CONCATENATE(Source[[#This Row],[Subject]],TRIM(Source[[#This Row],[Course]]))</f>
        <v>ART160D</v>
      </c>
      <c r="I5335" t="str">
        <f>VLOOKUP(Source[[#This Row],[SubjCrse]],'Courses and Categories'!$E$2:$G$1816,3,FALSE)</f>
        <v>Credit Visual &amp; Performing Arts</v>
      </c>
      <c r="J5335">
        <v>317</v>
      </c>
      <c r="K5335" t="s">
        <v>1228</v>
      </c>
      <c r="L5335" t="s">
        <v>39</v>
      </c>
      <c r="M5335" t="s">
        <v>1046</v>
      </c>
      <c r="N5335" t="s">
        <v>105</v>
      </c>
      <c r="O5335">
        <v>1310</v>
      </c>
      <c r="P5335">
        <v>1600</v>
      </c>
      <c r="Q5335" t="s">
        <v>743</v>
      </c>
      <c r="R5335">
        <v>107</v>
      </c>
      <c r="S5335" t="s">
        <v>745</v>
      </c>
      <c r="T5335">
        <v>1</v>
      </c>
      <c r="U5335" s="1">
        <v>43694</v>
      </c>
      <c r="V5335" s="1">
        <v>43819</v>
      </c>
      <c r="W5335" t="s">
        <v>2659</v>
      </c>
      <c r="X5335" t="s">
        <v>1929</v>
      </c>
      <c r="Y5335">
        <v>5</v>
      </c>
      <c r="Z5335">
        <v>5</v>
      </c>
      <c r="AA5335">
        <v>25</v>
      </c>
      <c r="AB5335">
        <v>20</v>
      </c>
      <c r="AC5335" t="s">
        <v>2661</v>
      </c>
      <c r="AD5335">
        <f>IF(ISBLANK(Source[[#This Row],[CrosslistID]]),1,1/COUNTIFS(Source[CrosslistID],Source[[#This Row],[CrosslistID]],Source[TermDesc],Source[[#This Row],[TermDesc]]))</f>
        <v>0.25</v>
      </c>
      <c r="AE5335">
        <v>23</v>
      </c>
      <c r="AF5335">
        <v>25</v>
      </c>
      <c r="AG5335">
        <v>92</v>
      </c>
      <c r="AH5335">
        <v>92</v>
      </c>
      <c r="AI5335">
        <v>1</v>
      </c>
      <c r="AJ5335">
        <v>1</v>
      </c>
      <c r="AK5335">
        <v>0</v>
      </c>
      <c r="AL53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35">
        <f>IF(AND(Source[[#This Row],[Credit_Noncredit]]="Noncredit",Source[[#This Row],[FTEF]]&gt;0),Source[[#This Row],[NC XLST FTES]]*525/(437.5*Source[[#This Row],[FTEF]]),0)</f>
        <v>0</v>
      </c>
      <c r="AN5335">
        <f>IF(Source[[#This Row],[Credit_Noncredit]]="Credit",Source[[#This Row],[Census Enrollment]],Source[[#This Row],[Noncredit Avg. Attendance]])</f>
        <v>5</v>
      </c>
    </row>
    <row r="5336" spans="1:40" x14ac:dyDescent="0.25">
      <c r="A5336" t="s">
        <v>1914</v>
      </c>
      <c r="B5336" t="s">
        <v>886</v>
      </c>
      <c r="C5336" t="s">
        <v>1184</v>
      </c>
      <c r="D5336" t="s">
        <v>1185</v>
      </c>
      <c r="E5336" s="4">
        <v>76556</v>
      </c>
      <c r="F5336" s="4" t="s">
        <v>233</v>
      </c>
      <c r="G5336" s="4" t="s">
        <v>1227</v>
      </c>
      <c r="H5336" t="str">
        <f>CONCATENATE(Source[[#This Row],[Subject]],TRIM(Source[[#This Row],[Course]]))</f>
        <v>ART160D</v>
      </c>
      <c r="I5336" t="str">
        <f>VLOOKUP(Source[[#This Row],[SubjCrse]],'Courses and Categories'!$E$2:$G$1816,3,FALSE)</f>
        <v>Credit Visual &amp; Performing Arts</v>
      </c>
      <c r="J5336">
        <v>318</v>
      </c>
      <c r="K5336" t="s">
        <v>1228</v>
      </c>
      <c r="L5336" t="s">
        <v>50</v>
      </c>
      <c r="M5336" t="s">
        <v>1046</v>
      </c>
      <c r="N5336" t="s">
        <v>51</v>
      </c>
      <c r="O5336">
        <v>1010</v>
      </c>
      <c r="P5336">
        <v>1600</v>
      </c>
      <c r="Q5336" t="s">
        <v>743</v>
      </c>
      <c r="R5336">
        <v>107</v>
      </c>
      <c r="S5336" t="s">
        <v>745</v>
      </c>
      <c r="T5336">
        <v>1</v>
      </c>
      <c r="U5336" s="1">
        <v>43694</v>
      </c>
      <c r="V5336" s="1">
        <v>43819</v>
      </c>
      <c r="W5336" t="s">
        <v>2658</v>
      </c>
      <c r="X5336" t="s">
        <v>1929</v>
      </c>
      <c r="Y5336">
        <v>5</v>
      </c>
      <c r="Z5336">
        <v>5</v>
      </c>
      <c r="AA5336">
        <v>25</v>
      </c>
      <c r="AB5336">
        <v>20</v>
      </c>
      <c r="AC5336" t="s">
        <v>2662</v>
      </c>
      <c r="AD5336">
        <f>IF(ISBLANK(Source[[#This Row],[CrosslistID]]),1,1/COUNTIFS(Source[CrosslistID],Source[[#This Row],[CrosslistID]],Source[TermDesc],Source[[#This Row],[TermDesc]]))</f>
        <v>0.25</v>
      </c>
      <c r="AE5336">
        <v>23</v>
      </c>
      <c r="AF5336">
        <v>25</v>
      </c>
      <c r="AG5336">
        <v>92</v>
      </c>
      <c r="AH5336">
        <v>92</v>
      </c>
      <c r="AI5336">
        <v>1</v>
      </c>
      <c r="AJ5336">
        <v>1</v>
      </c>
      <c r="AK5336">
        <v>0</v>
      </c>
      <c r="AL53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36">
        <f>IF(AND(Source[[#This Row],[Credit_Noncredit]]="Noncredit",Source[[#This Row],[FTEF]]&gt;0),Source[[#This Row],[NC XLST FTES]]*525/(437.5*Source[[#This Row],[FTEF]]),0)</f>
        <v>0</v>
      </c>
      <c r="AN5336">
        <f>IF(Source[[#This Row],[Credit_Noncredit]]="Credit",Source[[#This Row],[Census Enrollment]],Source[[#This Row],[Noncredit Avg. Attendance]])</f>
        <v>5</v>
      </c>
    </row>
    <row r="5337" spans="1:40" x14ac:dyDescent="0.25">
      <c r="A5337" t="s">
        <v>1914</v>
      </c>
      <c r="B5337" t="s">
        <v>886</v>
      </c>
      <c r="C5337" t="s">
        <v>1184</v>
      </c>
      <c r="D5337" t="s">
        <v>1185</v>
      </c>
      <c r="E5337" s="4">
        <v>76557</v>
      </c>
      <c r="F5337" s="4" t="s">
        <v>233</v>
      </c>
      <c r="G5337" s="4" t="s">
        <v>1227</v>
      </c>
      <c r="H5337" t="str">
        <f>CONCATENATE(Source[[#This Row],[Subject]],TRIM(Source[[#This Row],[Course]]))</f>
        <v>ART160D</v>
      </c>
      <c r="I5337" t="str">
        <f>VLOOKUP(Source[[#This Row],[SubjCrse]],'Courses and Categories'!$E$2:$G$1816,3,FALSE)</f>
        <v>Credit Visual &amp; Performing Arts</v>
      </c>
      <c r="J5337">
        <v>501</v>
      </c>
      <c r="K5337" t="s">
        <v>1228</v>
      </c>
      <c r="L5337" t="s">
        <v>87</v>
      </c>
      <c r="M5337" t="s">
        <v>1046</v>
      </c>
      <c r="N5337" t="s">
        <v>59</v>
      </c>
      <c r="O5337">
        <v>1810</v>
      </c>
      <c r="P5337">
        <v>2100</v>
      </c>
      <c r="Q5337" t="s">
        <v>233</v>
      </c>
      <c r="R5337">
        <v>121</v>
      </c>
      <c r="S5337" t="s">
        <v>134</v>
      </c>
      <c r="T5337">
        <v>1</v>
      </c>
      <c r="U5337" s="1">
        <v>43694</v>
      </c>
      <c r="V5337" s="1">
        <v>43819</v>
      </c>
      <c r="W5337" t="s">
        <v>1221</v>
      </c>
      <c r="X5337" t="s">
        <v>1929</v>
      </c>
      <c r="Y5337">
        <v>0</v>
      </c>
      <c r="Z5337">
        <v>0</v>
      </c>
      <c r="AA5337">
        <v>25</v>
      </c>
      <c r="AB5337">
        <v>0</v>
      </c>
      <c r="AC5337" t="s">
        <v>2663</v>
      </c>
      <c r="AD5337">
        <f>IF(ISBLANK(Source[[#This Row],[CrosslistID]]),1,1/COUNTIFS(Source[CrosslistID],Source[[#This Row],[CrosslistID]],Source[TermDesc],Source[[#This Row],[TermDesc]]))</f>
        <v>0.25</v>
      </c>
      <c r="AE5337">
        <v>22</v>
      </c>
      <c r="AF5337">
        <v>25</v>
      </c>
      <c r="AG5337">
        <v>88</v>
      </c>
      <c r="AH5337">
        <v>88</v>
      </c>
      <c r="AI5337">
        <v>0</v>
      </c>
      <c r="AJ5337">
        <v>0</v>
      </c>
      <c r="AK5337">
        <v>0</v>
      </c>
      <c r="AL53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37">
        <f>IF(AND(Source[[#This Row],[Credit_Noncredit]]="Noncredit",Source[[#This Row],[FTEF]]&gt;0),Source[[#This Row],[NC XLST FTES]]*525/(437.5*Source[[#This Row],[FTEF]]),0)</f>
        <v>0</v>
      </c>
      <c r="AN5337">
        <f>IF(Source[[#This Row],[Credit_Noncredit]]="Credit",Source[[#This Row],[Census Enrollment]],Source[[#This Row],[Noncredit Avg. Attendance]])</f>
        <v>0</v>
      </c>
    </row>
    <row r="5338" spans="1:40" x14ac:dyDescent="0.25">
      <c r="A5338" t="s">
        <v>1914</v>
      </c>
      <c r="B5338" t="s">
        <v>886</v>
      </c>
      <c r="C5338" t="s">
        <v>1184</v>
      </c>
      <c r="D5338" t="s">
        <v>1185</v>
      </c>
      <c r="E5338" s="4">
        <v>78806</v>
      </c>
      <c r="F5338" s="4" t="s">
        <v>233</v>
      </c>
      <c r="G5338" s="4" t="s">
        <v>1227</v>
      </c>
      <c r="H5338" t="str">
        <f>CONCATENATE(Source[[#This Row],[Subject]],TRIM(Source[[#This Row],[Course]]))</f>
        <v>ART160D</v>
      </c>
      <c r="I5338" t="str">
        <f>VLOOKUP(Source[[#This Row],[SubjCrse]],'Courses and Categories'!$E$2:$G$1816,3,FALSE)</f>
        <v>Credit Visual &amp; Performing Arts</v>
      </c>
      <c r="J5338">
        <v>516</v>
      </c>
      <c r="K5338" t="s">
        <v>1228</v>
      </c>
      <c r="L5338" t="s">
        <v>87</v>
      </c>
      <c r="M5338" t="s">
        <v>1046</v>
      </c>
      <c r="N5338" t="s">
        <v>105</v>
      </c>
      <c r="O5338">
        <v>1810</v>
      </c>
      <c r="P5338">
        <v>2100</v>
      </c>
      <c r="Q5338" t="s">
        <v>743</v>
      </c>
      <c r="R5338">
        <v>107</v>
      </c>
      <c r="S5338" t="s">
        <v>745</v>
      </c>
      <c r="T5338">
        <v>1</v>
      </c>
      <c r="U5338" s="1">
        <v>43694</v>
      </c>
      <c r="V5338" s="1">
        <v>43819</v>
      </c>
      <c r="W5338" t="s">
        <v>2659</v>
      </c>
      <c r="X5338" t="s">
        <v>1929</v>
      </c>
      <c r="Y5338">
        <v>1</v>
      </c>
      <c r="Z5338">
        <v>1</v>
      </c>
      <c r="AA5338">
        <v>25</v>
      </c>
      <c r="AB5338">
        <v>4</v>
      </c>
      <c r="AC5338" t="s">
        <v>2664</v>
      </c>
      <c r="AD5338">
        <f>IF(ISBLANK(Source[[#This Row],[CrosslistID]]),1,1/COUNTIFS(Source[CrosslistID],Source[[#This Row],[CrosslistID]],Source[TermDesc],Source[[#This Row],[TermDesc]]))</f>
        <v>0.25</v>
      </c>
      <c r="AE5338">
        <v>23</v>
      </c>
      <c r="AF5338">
        <v>25</v>
      </c>
      <c r="AG5338">
        <v>92</v>
      </c>
      <c r="AH5338">
        <v>92</v>
      </c>
      <c r="AI5338">
        <v>0.2</v>
      </c>
      <c r="AJ5338">
        <v>0.2</v>
      </c>
      <c r="AK5338">
        <v>0</v>
      </c>
      <c r="AL53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38">
        <f>IF(AND(Source[[#This Row],[Credit_Noncredit]]="Noncredit",Source[[#This Row],[FTEF]]&gt;0),Source[[#This Row],[NC XLST FTES]]*525/(437.5*Source[[#This Row],[FTEF]]),0)</f>
        <v>0</v>
      </c>
      <c r="AN5338">
        <f>IF(Source[[#This Row],[Credit_Noncredit]]="Credit",Source[[#This Row],[Census Enrollment]],Source[[#This Row],[Noncredit Avg. Attendance]])</f>
        <v>1</v>
      </c>
    </row>
    <row r="5339" spans="1:40" x14ac:dyDescent="0.25">
      <c r="A5339" t="s">
        <v>1914</v>
      </c>
      <c r="B5339" t="s">
        <v>886</v>
      </c>
      <c r="C5339" t="s">
        <v>1184</v>
      </c>
      <c r="D5339" t="s">
        <v>1185</v>
      </c>
      <c r="E5339" s="4">
        <v>70138</v>
      </c>
      <c r="F5339" s="4" t="s">
        <v>233</v>
      </c>
      <c r="G5339" s="4" t="s">
        <v>2665</v>
      </c>
      <c r="H5339" t="str">
        <f>CONCATENATE(Source[[#This Row],[Subject]],TRIM(Source[[#This Row],[Course]]))</f>
        <v>ART170A</v>
      </c>
      <c r="I5339" t="str">
        <f>VLOOKUP(Source[[#This Row],[SubjCrse]],'Courses and Categories'!$E$2:$G$1816,3,FALSE)</f>
        <v>Credit Visual &amp; Performing Arts</v>
      </c>
      <c r="J5339">
        <v>1</v>
      </c>
      <c r="K5339" t="s">
        <v>2666</v>
      </c>
      <c r="L5339" t="s">
        <v>39</v>
      </c>
      <c r="M5339" t="s">
        <v>1046</v>
      </c>
      <c r="N5339" t="s">
        <v>59</v>
      </c>
      <c r="O5339">
        <v>910</v>
      </c>
      <c r="P5339">
        <v>1200</v>
      </c>
      <c r="Q5339" t="s">
        <v>923</v>
      </c>
      <c r="R5339">
        <v>131</v>
      </c>
      <c r="S5339" t="s">
        <v>134</v>
      </c>
      <c r="T5339">
        <v>1</v>
      </c>
      <c r="U5339" s="1">
        <v>43694</v>
      </c>
      <c r="V5339" s="1">
        <v>43819</v>
      </c>
      <c r="W5339" t="s">
        <v>2667</v>
      </c>
      <c r="X5339" t="s">
        <v>1929</v>
      </c>
      <c r="Y5339">
        <v>17</v>
      </c>
      <c r="Z5339">
        <v>14</v>
      </c>
      <c r="AA5339">
        <v>25</v>
      </c>
      <c r="AB5339">
        <v>56</v>
      </c>
      <c r="AC5339" t="s">
        <v>2668</v>
      </c>
      <c r="AD5339">
        <f>IF(ISBLANK(Source[[#This Row],[CrosslistID]]),1,1/COUNTIFS(Source[CrosslistID],Source[[#This Row],[CrosslistID]],Source[TermDesc],Source[[#This Row],[TermDesc]]))</f>
        <v>0.25</v>
      </c>
      <c r="AE5339">
        <v>18</v>
      </c>
      <c r="AF5339">
        <v>25</v>
      </c>
      <c r="AG5339">
        <v>72</v>
      </c>
      <c r="AH5339">
        <v>72</v>
      </c>
      <c r="AI5339">
        <v>3.4</v>
      </c>
      <c r="AJ5339">
        <v>3.4</v>
      </c>
      <c r="AK5339">
        <v>0.33329999999999999</v>
      </c>
      <c r="AL53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39">
        <f>IF(AND(Source[[#This Row],[Credit_Noncredit]]="Noncredit",Source[[#This Row],[FTEF]]&gt;0),Source[[#This Row],[NC XLST FTES]]*525/(437.5*Source[[#This Row],[FTEF]]),0)</f>
        <v>0</v>
      </c>
      <c r="AN5339">
        <f>IF(Source[[#This Row],[Credit_Noncredit]]="Credit",Source[[#This Row],[Census Enrollment]],Source[[#This Row],[Noncredit Avg. Attendance]])</f>
        <v>17</v>
      </c>
    </row>
    <row r="5340" spans="1:40" x14ac:dyDescent="0.25">
      <c r="A5340" t="s">
        <v>1914</v>
      </c>
      <c r="B5340" t="s">
        <v>886</v>
      </c>
      <c r="C5340" t="s">
        <v>1184</v>
      </c>
      <c r="D5340" t="s">
        <v>1185</v>
      </c>
      <c r="E5340" s="4">
        <v>70136</v>
      </c>
      <c r="F5340" s="4" t="s">
        <v>233</v>
      </c>
      <c r="G5340" s="4" t="s">
        <v>2665</v>
      </c>
      <c r="H5340" t="str">
        <f>CONCATENATE(Source[[#This Row],[Subject]],TRIM(Source[[#This Row],[Course]]))</f>
        <v>ART170A</v>
      </c>
      <c r="I5340" t="str">
        <f>VLOOKUP(Source[[#This Row],[SubjCrse]],'Courses and Categories'!$E$2:$G$1816,3,FALSE)</f>
        <v>Credit Visual &amp; Performing Arts</v>
      </c>
      <c r="J5340">
        <v>2</v>
      </c>
      <c r="K5340" t="s">
        <v>2666</v>
      </c>
      <c r="L5340" t="s">
        <v>39</v>
      </c>
      <c r="M5340" t="s">
        <v>1046</v>
      </c>
      <c r="N5340" t="s">
        <v>59</v>
      </c>
      <c r="O5340">
        <v>1310</v>
      </c>
      <c r="P5340">
        <v>1600</v>
      </c>
      <c r="Q5340" t="s">
        <v>923</v>
      </c>
      <c r="R5340">
        <v>131</v>
      </c>
      <c r="S5340" t="s">
        <v>134</v>
      </c>
      <c r="T5340">
        <v>1</v>
      </c>
      <c r="U5340" s="1">
        <v>43694</v>
      </c>
      <c r="V5340" s="1">
        <v>43819</v>
      </c>
      <c r="W5340" t="s">
        <v>2667</v>
      </c>
      <c r="X5340" t="s">
        <v>1929</v>
      </c>
      <c r="Y5340">
        <v>18</v>
      </c>
      <c r="Z5340">
        <v>13</v>
      </c>
      <c r="AA5340">
        <v>25</v>
      </c>
      <c r="AB5340">
        <v>52</v>
      </c>
      <c r="AC5340" t="s">
        <v>2669</v>
      </c>
      <c r="AD5340">
        <f>IF(ISBLANK(Source[[#This Row],[CrosslistID]]),1,1/COUNTIFS(Source[CrosslistID],Source[[#This Row],[CrosslistID]],Source[TermDesc],Source[[#This Row],[TermDesc]]))</f>
        <v>0.25</v>
      </c>
      <c r="AE5340">
        <v>16</v>
      </c>
      <c r="AF5340">
        <v>25</v>
      </c>
      <c r="AG5340">
        <v>64</v>
      </c>
      <c r="AH5340">
        <v>64</v>
      </c>
      <c r="AI5340">
        <v>3.4</v>
      </c>
      <c r="AJ5340">
        <v>3.6</v>
      </c>
      <c r="AK5340">
        <v>0.33329999999999999</v>
      </c>
      <c r="AL53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40">
        <f>IF(AND(Source[[#This Row],[Credit_Noncredit]]="Noncredit",Source[[#This Row],[FTEF]]&gt;0),Source[[#This Row],[NC XLST FTES]]*525/(437.5*Source[[#This Row],[FTEF]]),0)</f>
        <v>0</v>
      </c>
      <c r="AN5340">
        <f>IF(Source[[#This Row],[Credit_Noncredit]]="Credit",Source[[#This Row],[Census Enrollment]],Source[[#This Row],[Noncredit Avg. Attendance]])</f>
        <v>18</v>
      </c>
    </row>
    <row r="5341" spans="1:40" x14ac:dyDescent="0.25">
      <c r="A5341" t="s">
        <v>1914</v>
      </c>
      <c r="B5341" t="s">
        <v>886</v>
      </c>
      <c r="C5341" t="s">
        <v>1184</v>
      </c>
      <c r="D5341" t="s">
        <v>1185</v>
      </c>
      <c r="E5341" s="4">
        <v>74936</v>
      </c>
      <c r="F5341" s="4" t="s">
        <v>233</v>
      </c>
      <c r="G5341" s="4" t="s">
        <v>2665</v>
      </c>
      <c r="H5341" t="str">
        <f>CONCATENATE(Source[[#This Row],[Subject]],TRIM(Source[[#This Row],[Course]]))</f>
        <v>ART170A</v>
      </c>
      <c r="I5341" t="str">
        <f>VLOOKUP(Source[[#This Row],[SubjCrse]],'Courses and Categories'!$E$2:$G$1816,3,FALSE)</f>
        <v>Credit Visual &amp; Performing Arts</v>
      </c>
      <c r="J5341">
        <v>316</v>
      </c>
      <c r="K5341" t="s">
        <v>2666</v>
      </c>
      <c r="L5341" t="s">
        <v>50</v>
      </c>
      <c r="M5341" t="s">
        <v>1046</v>
      </c>
      <c r="N5341" t="s">
        <v>224</v>
      </c>
      <c r="O5341">
        <v>1010</v>
      </c>
      <c r="P5341">
        <v>1600</v>
      </c>
      <c r="Q5341" t="s">
        <v>743</v>
      </c>
      <c r="R5341">
        <v>103</v>
      </c>
      <c r="S5341" t="s">
        <v>745</v>
      </c>
      <c r="T5341">
        <v>1</v>
      </c>
      <c r="U5341" s="1">
        <v>43694</v>
      </c>
      <c r="V5341" s="1">
        <v>43819</v>
      </c>
      <c r="W5341" t="s">
        <v>2667</v>
      </c>
      <c r="X5341" t="s">
        <v>1929</v>
      </c>
      <c r="Y5341">
        <v>14</v>
      </c>
      <c r="Z5341">
        <v>12</v>
      </c>
      <c r="AA5341">
        <v>25</v>
      </c>
      <c r="AB5341">
        <v>48</v>
      </c>
      <c r="AC5341" t="s">
        <v>170</v>
      </c>
      <c r="AD5341">
        <f>IF(ISBLANK(Source[[#This Row],[CrosslistID]]),1,1/COUNTIFS(Source[CrosslistID],Source[[#This Row],[CrosslistID]],Source[TermDesc],Source[[#This Row],[TermDesc]]))</f>
        <v>0.25</v>
      </c>
      <c r="AE5341">
        <v>16</v>
      </c>
      <c r="AF5341">
        <v>25</v>
      </c>
      <c r="AG5341">
        <v>64</v>
      </c>
      <c r="AH5341">
        <v>64</v>
      </c>
      <c r="AI5341">
        <v>2.6</v>
      </c>
      <c r="AJ5341">
        <v>2.8</v>
      </c>
      <c r="AK5341">
        <v>0.33329999999999999</v>
      </c>
      <c r="AL53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41">
        <f>IF(AND(Source[[#This Row],[Credit_Noncredit]]="Noncredit",Source[[#This Row],[FTEF]]&gt;0),Source[[#This Row],[NC XLST FTES]]*525/(437.5*Source[[#This Row],[FTEF]]),0)</f>
        <v>0</v>
      </c>
      <c r="AN5341">
        <f>IF(Source[[#This Row],[Credit_Noncredit]]="Credit",Source[[#This Row],[Census Enrollment]],Source[[#This Row],[Noncredit Avg. Attendance]])</f>
        <v>14</v>
      </c>
    </row>
    <row r="5342" spans="1:40" x14ac:dyDescent="0.25">
      <c r="A5342" t="s">
        <v>1914</v>
      </c>
      <c r="B5342" t="s">
        <v>886</v>
      </c>
      <c r="C5342" t="s">
        <v>1184</v>
      </c>
      <c r="D5342" t="s">
        <v>1185</v>
      </c>
      <c r="E5342" s="4">
        <v>70140</v>
      </c>
      <c r="F5342" s="4" t="s">
        <v>233</v>
      </c>
      <c r="G5342" s="4" t="s">
        <v>2670</v>
      </c>
      <c r="H5342" t="str">
        <f>CONCATENATE(Source[[#This Row],[Subject]],TRIM(Source[[#This Row],[Course]]))</f>
        <v>ART170B</v>
      </c>
      <c r="I5342" t="str">
        <f>VLOOKUP(Source[[#This Row],[SubjCrse]],'Courses and Categories'!$E$2:$G$1816,3,FALSE)</f>
        <v>Credit Visual &amp; Performing Arts</v>
      </c>
      <c r="J5342">
        <v>1</v>
      </c>
      <c r="K5342" t="s">
        <v>2671</v>
      </c>
      <c r="L5342" t="s">
        <v>39</v>
      </c>
      <c r="M5342" t="s">
        <v>1046</v>
      </c>
      <c r="N5342" t="s">
        <v>59</v>
      </c>
      <c r="O5342">
        <v>910</v>
      </c>
      <c r="P5342">
        <v>1200</v>
      </c>
      <c r="Q5342" t="s">
        <v>923</v>
      </c>
      <c r="R5342">
        <v>131</v>
      </c>
      <c r="S5342" t="s">
        <v>134</v>
      </c>
      <c r="T5342">
        <v>1</v>
      </c>
      <c r="U5342" s="1">
        <v>43694</v>
      </c>
      <c r="V5342" s="1">
        <v>43819</v>
      </c>
      <c r="W5342" t="s">
        <v>2667</v>
      </c>
      <c r="X5342" t="s">
        <v>1929</v>
      </c>
      <c r="Y5342">
        <v>1</v>
      </c>
      <c r="Z5342">
        <v>1</v>
      </c>
      <c r="AA5342">
        <v>25</v>
      </c>
      <c r="AB5342">
        <v>4</v>
      </c>
      <c r="AC5342" t="s">
        <v>2668</v>
      </c>
      <c r="AD5342">
        <f>IF(ISBLANK(Source[[#This Row],[CrosslistID]]),1,1/COUNTIFS(Source[CrosslistID],Source[[#This Row],[CrosslistID]],Source[TermDesc],Source[[#This Row],[TermDesc]]))</f>
        <v>0.25</v>
      </c>
      <c r="AE5342">
        <v>18</v>
      </c>
      <c r="AF5342">
        <v>25</v>
      </c>
      <c r="AG5342">
        <v>72</v>
      </c>
      <c r="AH5342">
        <v>72</v>
      </c>
      <c r="AI5342">
        <v>0.2</v>
      </c>
      <c r="AJ5342">
        <v>0.2</v>
      </c>
      <c r="AK5342">
        <v>0</v>
      </c>
      <c r="AL53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42">
        <f>IF(AND(Source[[#This Row],[Credit_Noncredit]]="Noncredit",Source[[#This Row],[FTEF]]&gt;0),Source[[#This Row],[NC XLST FTES]]*525/(437.5*Source[[#This Row],[FTEF]]),0)</f>
        <v>0</v>
      </c>
      <c r="AN5342">
        <f>IF(Source[[#This Row],[Credit_Noncredit]]="Credit",Source[[#This Row],[Census Enrollment]],Source[[#This Row],[Noncredit Avg. Attendance]])</f>
        <v>1</v>
      </c>
    </row>
    <row r="5343" spans="1:40" x14ac:dyDescent="0.25">
      <c r="A5343" t="s">
        <v>1914</v>
      </c>
      <c r="B5343" t="s">
        <v>886</v>
      </c>
      <c r="C5343" t="s">
        <v>1184</v>
      </c>
      <c r="D5343" t="s">
        <v>1185</v>
      </c>
      <c r="E5343" s="4">
        <v>70139</v>
      </c>
      <c r="F5343" s="4" t="s">
        <v>233</v>
      </c>
      <c r="G5343" s="4" t="s">
        <v>2670</v>
      </c>
      <c r="H5343" t="str">
        <f>CONCATENATE(Source[[#This Row],[Subject]],TRIM(Source[[#This Row],[Course]]))</f>
        <v>ART170B</v>
      </c>
      <c r="I5343" t="str">
        <f>VLOOKUP(Source[[#This Row],[SubjCrse]],'Courses and Categories'!$E$2:$G$1816,3,FALSE)</f>
        <v>Credit Visual &amp; Performing Arts</v>
      </c>
      <c r="J5343">
        <v>2</v>
      </c>
      <c r="K5343" t="s">
        <v>2671</v>
      </c>
      <c r="L5343" t="s">
        <v>39</v>
      </c>
      <c r="M5343" t="s">
        <v>1046</v>
      </c>
      <c r="N5343" t="s">
        <v>59</v>
      </c>
      <c r="O5343">
        <v>1310</v>
      </c>
      <c r="P5343">
        <v>1600</v>
      </c>
      <c r="Q5343" t="s">
        <v>923</v>
      </c>
      <c r="R5343">
        <v>131</v>
      </c>
      <c r="S5343" t="s">
        <v>134</v>
      </c>
      <c r="T5343">
        <v>1</v>
      </c>
      <c r="U5343" s="1">
        <v>43694</v>
      </c>
      <c r="V5343" s="1">
        <v>43819</v>
      </c>
      <c r="W5343" t="s">
        <v>2667</v>
      </c>
      <c r="X5343" t="s">
        <v>1929</v>
      </c>
      <c r="Y5343">
        <v>3</v>
      </c>
      <c r="Z5343">
        <v>3</v>
      </c>
      <c r="AA5343">
        <v>25</v>
      </c>
      <c r="AB5343">
        <v>12</v>
      </c>
      <c r="AC5343" t="s">
        <v>2669</v>
      </c>
      <c r="AD5343">
        <f>IF(ISBLANK(Source[[#This Row],[CrosslistID]]),1,1/COUNTIFS(Source[CrosslistID],Source[[#This Row],[CrosslistID]],Source[TermDesc],Source[[#This Row],[TermDesc]]))</f>
        <v>0.25</v>
      </c>
      <c r="AE5343">
        <v>16</v>
      </c>
      <c r="AF5343">
        <v>25</v>
      </c>
      <c r="AG5343">
        <v>64</v>
      </c>
      <c r="AH5343">
        <v>64</v>
      </c>
      <c r="AI5343">
        <v>0.6</v>
      </c>
      <c r="AJ5343">
        <v>0.6</v>
      </c>
      <c r="AK5343">
        <v>0</v>
      </c>
      <c r="AL53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43">
        <f>IF(AND(Source[[#This Row],[Credit_Noncredit]]="Noncredit",Source[[#This Row],[FTEF]]&gt;0),Source[[#This Row],[NC XLST FTES]]*525/(437.5*Source[[#This Row],[FTEF]]),0)</f>
        <v>0</v>
      </c>
      <c r="AN5343">
        <f>IF(Source[[#This Row],[Credit_Noncredit]]="Credit",Source[[#This Row],[Census Enrollment]],Source[[#This Row],[Noncredit Avg. Attendance]])</f>
        <v>3</v>
      </c>
    </row>
    <row r="5344" spans="1:40" x14ac:dyDescent="0.25">
      <c r="A5344" t="s">
        <v>1914</v>
      </c>
      <c r="B5344" t="s">
        <v>886</v>
      </c>
      <c r="C5344" t="s">
        <v>1184</v>
      </c>
      <c r="D5344" t="s">
        <v>1185</v>
      </c>
      <c r="E5344" s="4">
        <v>74941</v>
      </c>
      <c r="F5344" s="4" t="s">
        <v>233</v>
      </c>
      <c r="G5344" s="4" t="s">
        <v>2670</v>
      </c>
      <c r="H5344" t="str">
        <f>CONCATENATE(Source[[#This Row],[Subject]],TRIM(Source[[#This Row],[Course]]))</f>
        <v>ART170B</v>
      </c>
      <c r="I5344" t="str">
        <f>VLOOKUP(Source[[#This Row],[SubjCrse]],'Courses and Categories'!$E$2:$G$1816,3,FALSE)</f>
        <v>Credit Visual &amp; Performing Arts</v>
      </c>
      <c r="J5344">
        <v>316</v>
      </c>
      <c r="K5344" t="s">
        <v>2671</v>
      </c>
      <c r="L5344" t="s">
        <v>50</v>
      </c>
      <c r="M5344" t="s">
        <v>1046</v>
      </c>
      <c r="N5344" t="s">
        <v>224</v>
      </c>
      <c r="O5344">
        <v>1010</v>
      </c>
      <c r="P5344">
        <v>1600</v>
      </c>
      <c r="Q5344" t="s">
        <v>743</v>
      </c>
      <c r="R5344">
        <v>103</v>
      </c>
      <c r="S5344" t="s">
        <v>745</v>
      </c>
      <c r="T5344">
        <v>1</v>
      </c>
      <c r="U5344" s="1">
        <v>43694</v>
      </c>
      <c r="V5344" s="1">
        <v>43819</v>
      </c>
      <c r="W5344" t="s">
        <v>2667</v>
      </c>
      <c r="X5344" t="s">
        <v>1929</v>
      </c>
      <c r="Y5344">
        <v>3</v>
      </c>
      <c r="Z5344">
        <v>2</v>
      </c>
      <c r="AA5344">
        <v>25</v>
      </c>
      <c r="AB5344">
        <v>8</v>
      </c>
      <c r="AC5344" t="s">
        <v>170</v>
      </c>
      <c r="AD5344">
        <f>IF(ISBLANK(Source[[#This Row],[CrosslistID]]),1,1/COUNTIFS(Source[CrosslistID],Source[[#This Row],[CrosslistID]],Source[TermDesc],Source[[#This Row],[TermDesc]]))</f>
        <v>0.25</v>
      </c>
      <c r="AE5344">
        <v>16</v>
      </c>
      <c r="AF5344">
        <v>25</v>
      </c>
      <c r="AG5344">
        <v>64</v>
      </c>
      <c r="AH5344">
        <v>64</v>
      </c>
      <c r="AI5344">
        <v>0.6</v>
      </c>
      <c r="AJ5344">
        <v>0.6</v>
      </c>
      <c r="AK5344">
        <v>0</v>
      </c>
      <c r="AL53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44">
        <f>IF(AND(Source[[#This Row],[Credit_Noncredit]]="Noncredit",Source[[#This Row],[FTEF]]&gt;0),Source[[#This Row],[NC XLST FTES]]*525/(437.5*Source[[#This Row],[FTEF]]),0)</f>
        <v>0</v>
      </c>
      <c r="AN5344">
        <f>IF(Source[[#This Row],[Credit_Noncredit]]="Credit",Source[[#This Row],[Census Enrollment]],Source[[#This Row],[Noncredit Avg. Attendance]])</f>
        <v>3</v>
      </c>
    </row>
    <row r="5345" spans="1:40" x14ac:dyDescent="0.25">
      <c r="A5345" t="s">
        <v>1914</v>
      </c>
      <c r="B5345" t="s">
        <v>886</v>
      </c>
      <c r="C5345" t="s">
        <v>1184</v>
      </c>
      <c r="D5345" t="s">
        <v>1185</v>
      </c>
      <c r="E5345" s="4">
        <v>70144</v>
      </c>
      <c r="F5345" s="4" t="s">
        <v>233</v>
      </c>
      <c r="G5345" s="4" t="s">
        <v>2672</v>
      </c>
      <c r="H5345" t="str">
        <f>CONCATENATE(Source[[#This Row],[Subject]],TRIM(Source[[#This Row],[Course]]))</f>
        <v>ART170C</v>
      </c>
      <c r="I5345" t="str">
        <f>VLOOKUP(Source[[#This Row],[SubjCrse]],'Courses and Categories'!$E$2:$G$1816,3,FALSE)</f>
        <v>Credit Visual &amp; Performing Arts</v>
      </c>
      <c r="J5345">
        <v>1</v>
      </c>
      <c r="K5345" t="s">
        <v>2673</v>
      </c>
      <c r="L5345" t="s">
        <v>39</v>
      </c>
      <c r="M5345" t="s">
        <v>1046</v>
      </c>
      <c r="N5345" t="s">
        <v>59</v>
      </c>
      <c r="O5345">
        <v>910</v>
      </c>
      <c r="P5345">
        <v>1200</v>
      </c>
      <c r="Q5345" t="s">
        <v>923</v>
      </c>
      <c r="R5345">
        <v>131</v>
      </c>
      <c r="S5345" t="s">
        <v>134</v>
      </c>
      <c r="T5345">
        <v>1</v>
      </c>
      <c r="U5345" s="1">
        <v>43694</v>
      </c>
      <c r="V5345" s="1">
        <v>43819</v>
      </c>
      <c r="W5345" t="s">
        <v>2667</v>
      </c>
      <c r="X5345" t="s">
        <v>1929</v>
      </c>
      <c r="Y5345">
        <v>1</v>
      </c>
      <c r="Z5345">
        <v>1</v>
      </c>
      <c r="AA5345">
        <v>25</v>
      </c>
      <c r="AB5345">
        <v>4</v>
      </c>
      <c r="AC5345" t="s">
        <v>2668</v>
      </c>
      <c r="AD5345">
        <f>IF(ISBLANK(Source[[#This Row],[CrosslistID]]),1,1/COUNTIFS(Source[CrosslistID],Source[[#This Row],[CrosslistID]],Source[TermDesc],Source[[#This Row],[TermDesc]]))</f>
        <v>0.25</v>
      </c>
      <c r="AE5345">
        <v>18</v>
      </c>
      <c r="AF5345">
        <v>25</v>
      </c>
      <c r="AG5345">
        <v>72</v>
      </c>
      <c r="AH5345">
        <v>72</v>
      </c>
      <c r="AI5345">
        <v>0.2</v>
      </c>
      <c r="AJ5345">
        <v>0.2</v>
      </c>
      <c r="AK5345">
        <v>0</v>
      </c>
      <c r="AL53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45">
        <f>IF(AND(Source[[#This Row],[Credit_Noncredit]]="Noncredit",Source[[#This Row],[FTEF]]&gt;0),Source[[#This Row],[NC XLST FTES]]*525/(437.5*Source[[#This Row],[FTEF]]),0)</f>
        <v>0</v>
      </c>
      <c r="AN5345">
        <f>IF(Source[[#This Row],[Credit_Noncredit]]="Credit",Source[[#This Row],[Census Enrollment]],Source[[#This Row],[Noncredit Avg. Attendance]])</f>
        <v>1</v>
      </c>
    </row>
    <row r="5346" spans="1:40" x14ac:dyDescent="0.25">
      <c r="A5346" t="s">
        <v>1914</v>
      </c>
      <c r="B5346" t="s">
        <v>886</v>
      </c>
      <c r="C5346" t="s">
        <v>1184</v>
      </c>
      <c r="D5346" t="s">
        <v>1185</v>
      </c>
      <c r="E5346" s="4">
        <v>70143</v>
      </c>
      <c r="F5346" s="4" t="s">
        <v>233</v>
      </c>
      <c r="G5346" s="4" t="s">
        <v>2672</v>
      </c>
      <c r="H5346" t="str">
        <f>CONCATENATE(Source[[#This Row],[Subject]],TRIM(Source[[#This Row],[Course]]))</f>
        <v>ART170C</v>
      </c>
      <c r="I5346" t="str">
        <f>VLOOKUP(Source[[#This Row],[SubjCrse]],'Courses and Categories'!$E$2:$G$1816,3,FALSE)</f>
        <v>Credit Visual &amp; Performing Arts</v>
      </c>
      <c r="J5346">
        <v>2</v>
      </c>
      <c r="K5346" t="s">
        <v>2673</v>
      </c>
      <c r="L5346" t="s">
        <v>39</v>
      </c>
      <c r="M5346" t="s">
        <v>1046</v>
      </c>
      <c r="N5346" t="s">
        <v>59</v>
      </c>
      <c r="O5346">
        <v>1310</v>
      </c>
      <c r="P5346">
        <v>1600</v>
      </c>
      <c r="Q5346" t="s">
        <v>923</v>
      </c>
      <c r="R5346">
        <v>131</v>
      </c>
      <c r="S5346" t="s">
        <v>134</v>
      </c>
      <c r="T5346">
        <v>1</v>
      </c>
      <c r="U5346" s="1">
        <v>43694</v>
      </c>
      <c r="V5346" s="1">
        <v>43819</v>
      </c>
      <c r="W5346" t="s">
        <v>2667</v>
      </c>
      <c r="X5346" t="s">
        <v>1929</v>
      </c>
      <c r="Y5346">
        <v>0</v>
      </c>
      <c r="Z5346">
        <v>0</v>
      </c>
      <c r="AA5346">
        <v>25</v>
      </c>
      <c r="AB5346">
        <v>0</v>
      </c>
      <c r="AC5346" t="s">
        <v>2669</v>
      </c>
      <c r="AD5346">
        <f>IF(ISBLANK(Source[[#This Row],[CrosslistID]]),1,1/COUNTIFS(Source[CrosslistID],Source[[#This Row],[CrosslistID]],Source[TermDesc],Source[[#This Row],[TermDesc]]))</f>
        <v>0.25</v>
      </c>
      <c r="AE5346">
        <v>16</v>
      </c>
      <c r="AF5346">
        <v>25</v>
      </c>
      <c r="AG5346">
        <v>64</v>
      </c>
      <c r="AH5346">
        <v>64</v>
      </c>
      <c r="AI5346">
        <v>0</v>
      </c>
      <c r="AJ5346">
        <v>0</v>
      </c>
      <c r="AK5346">
        <v>0</v>
      </c>
      <c r="AL53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46">
        <f>IF(AND(Source[[#This Row],[Credit_Noncredit]]="Noncredit",Source[[#This Row],[FTEF]]&gt;0),Source[[#This Row],[NC XLST FTES]]*525/(437.5*Source[[#This Row],[FTEF]]),0)</f>
        <v>0</v>
      </c>
      <c r="AN5346">
        <f>IF(Source[[#This Row],[Credit_Noncredit]]="Credit",Source[[#This Row],[Census Enrollment]],Source[[#This Row],[Noncredit Avg. Attendance]])</f>
        <v>0</v>
      </c>
    </row>
    <row r="5347" spans="1:40" x14ac:dyDescent="0.25">
      <c r="A5347" t="s">
        <v>1914</v>
      </c>
      <c r="B5347" t="s">
        <v>886</v>
      </c>
      <c r="C5347" t="s">
        <v>1184</v>
      </c>
      <c r="D5347" t="s">
        <v>1185</v>
      </c>
      <c r="E5347" s="4">
        <v>74945</v>
      </c>
      <c r="F5347" s="4" t="s">
        <v>233</v>
      </c>
      <c r="G5347" s="4" t="s">
        <v>2672</v>
      </c>
      <c r="H5347" t="str">
        <f>CONCATENATE(Source[[#This Row],[Subject]],TRIM(Source[[#This Row],[Course]]))</f>
        <v>ART170C</v>
      </c>
      <c r="I5347" t="str">
        <f>VLOOKUP(Source[[#This Row],[SubjCrse]],'Courses and Categories'!$E$2:$G$1816,3,FALSE)</f>
        <v>Credit Visual &amp; Performing Arts</v>
      </c>
      <c r="J5347">
        <v>316</v>
      </c>
      <c r="K5347" t="s">
        <v>2673</v>
      </c>
      <c r="L5347" t="s">
        <v>50</v>
      </c>
      <c r="M5347" t="s">
        <v>1046</v>
      </c>
      <c r="N5347" t="s">
        <v>224</v>
      </c>
      <c r="O5347">
        <v>1010</v>
      </c>
      <c r="P5347">
        <v>1600</v>
      </c>
      <c r="Q5347" t="s">
        <v>743</v>
      </c>
      <c r="R5347">
        <v>103</v>
      </c>
      <c r="S5347" t="s">
        <v>745</v>
      </c>
      <c r="T5347">
        <v>1</v>
      </c>
      <c r="U5347" s="1">
        <v>43694</v>
      </c>
      <c r="V5347" s="1">
        <v>43819</v>
      </c>
      <c r="W5347" t="s">
        <v>2667</v>
      </c>
      <c r="X5347" t="s">
        <v>1929</v>
      </c>
      <c r="Y5347">
        <v>2</v>
      </c>
      <c r="Z5347">
        <v>2</v>
      </c>
      <c r="AA5347">
        <v>25</v>
      </c>
      <c r="AB5347">
        <v>8</v>
      </c>
      <c r="AC5347" t="s">
        <v>170</v>
      </c>
      <c r="AD5347">
        <f>IF(ISBLANK(Source[[#This Row],[CrosslistID]]),1,1/COUNTIFS(Source[CrosslistID],Source[[#This Row],[CrosslistID]],Source[TermDesc],Source[[#This Row],[TermDesc]]))</f>
        <v>0.25</v>
      </c>
      <c r="AE5347">
        <v>16</v>
      </c>
      <c r="AF5347">
        <v>25</v>
      </c>
      <c r="AG5347">
        <v>64</v>
      </c>
      <c r="AH5347">
        <v>64</v>
      </c>
      <c r="AI5347">
        <v>0.4</v>
      </c>
      <c r="AJ5347">
        <v>0.4</v>
      </c>
      <c r="AK5347">
        <v>0</v>
      </c>
      <c r="AL53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47">
        <f>IF(AND(Source[[#This Row],[Credit_Noncredit]]="Noncredit",Source[[#This Row],[FTEF]]&gt;0),Source[[#This Row],[NC XLST FTES]]*525/(437.5*Source[[#This Row],[FTEF]]),0)</f>
        <v>0</v>
      </c>
      <c r="AN5347">
        <f>IF(Source[[#This Row],[Credit_Noncredit]]="Credit",Source[[#This Row],[Census Enrollment]],Source[[#This Row],[Noncredit Avg. Attendance]])</f>
        <v>2</v>
      </c>
    </row>
    <row r="5348" spans="1:40" x14ac:dyDescent="0.25">
      <c r="A5348" t="s">
        <v>1914</v>
      </c>
      <c r="B5348" t="s">
        <v>886</v>
      </c>
      <c r="C5348" t="s">
        <v>1184</v>
      </c>
      <c r="D5348" t="s">
        <v>1185</v>
      </c>
      <c r="E5348" s="4">
        <v>76558</v>
      </c>
      <c r="F5348" s="4" t="s">
        <v>233</v>
      </c>
      <c r="G5348" s="4" t="s">
        <v>2674</v>
      </c>
      <c r="H5348" t="str">
        <f>CONCATENATE(Source[[#This Row],[Subject]],TRIM(Source[[#This Row],[Course]]))</f>
        <v>ART170D</v>
      </c>
      <c r="I5348" t="str">
        <f>VLOOKUP(Source[[#This Row],[SubjCrse]],'Courses and Categories'!$E$2:$G$1816,3,FALSE)</f>
        <v>Credit Visual &amp; Performing Arts</v>
      </c>
      <c r="J5348">
        <v>1</v>
      </c>
      <c r="K5348" t="s">
        <v>2675</v>
      </c>
      <c r="L5348" t="s">
        <v>39</v>
      </c>
      <c r="M5348" t="s">
        <v>1046</v>
      </c>
      <c r="N5348" t="s">
        <v>59</v>
      </c>
      <c r="O5348">
        <v>910</v>
      </c>
      <c r="P5348">
        <v>1200</v>
      </c>
      <c r="Q5348" t="s">
        <v>923</v>
      </c>
      <c r="R5348">
        <v>131</v>
      </c>
      <c r="S5348" t="s">
        <v>134</v>
      </c>
      <c r="T5348">
        <v>1</v>
      </c>
      <c r="U5348" s="1">
        <v>43694</v>
      </c>
      <c r="V5348" s="1">
        <v>43819</v>
      </c>
      <c r="W5348" t="s">
        <v>2667</v>
      </c>
      <c r="X5348" t="s">
        <v>1929</v>
      </c>
      <c r="Y5348">
        <v>2</v>
      </c>
      <c r="Z5348">
        <v>2</v>
      </c>
      <c r="AA5348">
        <v>25</v>
      </c>
      <c r="AB5348">
        <v>8</v>
      </c>
      <c r="AC5348" t="s">
        <v>2668</v>
      </c>
      <c r="AD5348">
        <f>IF(ISBLANK(Source[[#This Row],[CrosslistID]]),1,1/COUNTIFS(Source[CrosslistID],Source[[#This Row],[CrosslistID]],Source[TermDesc],Source[[#This Row],[TermDesc]]))</f>
        <v>0.25</v>
      </c>
      <c r="AE5348">
        <v>18</v>
      </c>
      <c r="AF5348">
        <v>25</v>
      </c>
      <c r="AG5348">
        <v>72</v>
      </c>
      <c r="AH5348">
        <v>72</v>
      </c>
      <c r="AI5348">
        <v>0.4</v>
      </c>
      <c r="AJ5348">
        <v>0.4</v>
      </c>
      <c r="AK5348">
        <v>0</v>
      </c>
      <c r="AL53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48">
        <f>IF(AND(Source[[#This Row],[Credit_Noncredit]]="Noncredit",Source[[#This Row],[FTEF]]&gt;0),Source[[#This Row],[NC XLST FTES]]*525/(437.5*Source[[#This Row],[FTEF]]),0)</f>
        <v>0</v>
      </c>
      <c r="AN5348">
        <f>IF(Source[[#This Row],[Credit_Noncredit]]="Credit",Source[[#This Row],[Census Enrollment]],Source[[#This Row],[Noncredit Avg. Attendance]])</f>
        <v>2</v>
      </c>
    </row>
    <row r="5349" spans="1:40" x14ac:dyDescent="0.25">
      <c r="A5349" t="s">
        <v>1914</v>
      </c>
      <c r="B5349" t="s">
        <v>886</v>
      </c>
      <c r="C5349" t="s">
        <v>1184</v>
      </c>
      <c r="D5349" t="s">
        <v>1185</v>
      </c>
      <c r="E5349" s="4">
        <v>76559</v>
      </c>
      <c r="F5349" s="4" t="s">
        <v>233</v>
      </c>
      <c r="G5349" s="4" t="s">
        <v>2674</v>
      </c>
      <c r="H5349" t="str">
        <f>CONCATENATE(Source[[#This Row],[Subject]],TRIM(Source[[#This Row],[Course]]))</f>
        <v>ART170D</v>
      </c>
      <c r="I5349" t="str">
        <f>VLOOKUP(Source[[#This Row],[SubjCrse]],'Courses and Categories'!$E$2:$G$1816,3,FALSE)</f>
        <v>Credit Visual &amp; Performing Arts</v>
      </c>
      <c r="J5349">
        <v>2</v>
      </c>
      <c r="K5349" t="s">
        <v>2675</v>
      </c>
      <c r="L5349" t="s">
        <v>39</v>
      </c>
      <c r="M5349" t="s">
        <v>1046</v>
      </c>
      <c r="N5349" t="s">
        <v>59</v>
      </c>
      <c r="O5349">
        <v>1310</v>
      </c>
      <c r="P5349">
        <v>1600</v>
      </c>
      <c r="Q5349" t="s">
        <v>923</v>
      </c>
      <c r="R5349">
        <v>131</v>
      </c>
      <c r="S5349" t="s">
        <v>134</v>
      </c>
      <c r="T5349">
        <v>1</v>
      </c>
      <c r="U5349" s="1">
        <v>43694</v>
      </c>
      <c r="V5349" s="1">
        <v>43819</v>
      </c>
      <c r="W5349" t="s">
        <v>2667</v>
      </c>
      <c r="X5349" t="s">
        <v>1929</v>
      </c>
      <c r="Y5349">
        <v>0</v>
      </c>
      <c r="Z5349">
        <v>0</v>
      </c>
      <c r="AA5349">
        <v>25</v>
      </c>
      <c r="AB5349">
        <v>0</v>
      </c>
      <c r="AC5349" t="s">
        <v>2669</v>
      </c>
      <c r="AD5349">
        <f>IF(ISBLANK(Source[[#This Row],[CrosslistID]]),1,1/COUNTIFS(Source[CrosslistID],Source[[#This Row],[CrosslistID]],Source[TermDesc],Source[[#This Row],[TermDesc]]))</f>
        <v>0.25</v>
      </c>
      <c r="AE5349">
        <v>16</v>
      </c>
      <c r="AF5349">
        <v>25</v>
      </c>
      <c r="AG5349">
        <v>64</v>
      </c>
      <c r="AH5349">
        <v>64</v>
      </c>
      <c r="AI5349">
        <v>0</v>
      </c>
      <c r="AJ5349">
        <v>0</v>
      </c>
      <c r="AK5349">
        <v>0</v>
      </c>
      <c r="AL53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49">
        <f>IF(AND(Source[[#This Row],[Credit_Noncredit]]="Noncredit",Source[[#This Row],[FTEF]]&gt;0),Source[[#This Row],[NC XLST FTES]]*525/(437.5*Source[[#This Row],[FTEF]]),0)</f>
        <v>0</v>
      </c>
      <c r="AN5349">
        <f>IF(Source[[#This Row],[Credit_Noncredit]]="Credit",Source[[#This Row],[Census Enrollment]],Source[[#This Row],[Noncredit Avg. Attendance]])</f>
        <v>0</v>
      </c>
    </row>
    <row r="5350" spans="1:40" x14ac:dyDescent="0.25">
      <c r="A5350" t="s">
        <v>1914</v>
      </c>
      <c r="B5350" t="s">
        <v>886</v>
      </c>
      <c r="C5350" t="s">
        <v>1184</v>
      </c>
      <c r="D5350" t="s">
        <v>1185</v>
      </c>
      <c r="E5350" s="4">
        <v>76560</v>
      </c>
      <c r="F5350" s="4" t="s">
        <v>233</v>
      </c>
      <c r="G5350" s="4" t="s">
        <v>2674</v>
      </c>
      <c r="H5350" t="str">
        <f>CONCATENATE(Source[[#This Row],[Subject]],TRIM(Source[[#This Row],[Course]]))</f>
        <v>ART170D</v>
      </c>
      <c r="I5350" t="str">
        <f>VLOOKUP(Source[[#This Row],[SubjCrse]],'Courses and Categories'!$E$2:$G$1816,3,FALSE)</f>
        <v>Credit Visual &amp; Performing Arts</v>
      </c>
      <c r="J5350">
        <v>316</v>
      </c>
      <c r="K5350" t="s">
        <v>2675</v>
      </c>
      <c r="L5350" t="s">
        <v>50</v>
      </c>
      <c r="M5350" t="s">
        <v>1046</v>
      </c>
      <c r="N5350" t="s">
        <v>224</v>
      </c>
      <c r="O5350">
        <v>1010</v>
      </c>
      <c r="P5350">
        <v>1600</v>
      </c>
      <c r="Q5350" t="s">
        <v>743</v>
      </c>
      <c r="R5350">
        <v>103</v>
      </c>
      <c r="S5350" t="s">
        <v>745</v>
      </c>
      <c r="T5350">
        <v>1</v>
      </c>
      <c r="U5350" s="1">
        <v>43694</v>
      </c>
      <c r="V5350" s="1">
        <v>43819</v>
      </c>
      <c r="W5350" t="s">
        <v>2667</v>
      </c>
      <c r="X5350" t="s">
        <v>1929</v>
      </c>
      <c r="Y5350">
        <v>0</v>
      </c>
      <c r="Z5350">
        <v>0</v>
      </c>
      <c r="AA5350">
        <v>25</v>
      </c>
      <c r="AB5350">
        <v>0</v>
      </c>
      <c r="AC5350" t="s">
        <v>170</v>
      </c>
      <c r="AD5350">
        <f>IF(ISBLANK(Source[[#This Row],[CrosslistID]]),1,1/COUNTIFS(Source[CrosslistID],Source[[#This Row],[CrosslistID]],Source[TermDesc],Source[[#This Row],[TermDesc]]))</f>
        <v>0.25</v>
      </c>
      <c r="AE5350">
        <v>16</v>
      </c>
      <c r="AF5350">
        <v>25</v>
      </c>
      <c r="AG5350">
        <v>64</v>
      </c>
      <c r="AH5350">
        <v>64</v>
      </c>
      <c r="AI5350">
        <v>0</v>
      </c>
      <c r="AJ5350">
        <v>0</v>
      </c>
      <c r="AK5350">
        <v>0</v>
      </c>
      <c r="AL53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50">
        <f>IF(AND(Source[[#This Row],[Credit_Noncredit]]="Noncredit",Source[[#This Row],[FTEF]]&gt;0),Source[[#This Row],[NC XLST FTES]]*525/(437.5*Source[[#This Row],[FTEF]]),0)</f>
        <v>0</v>
      </c>
      <c r="AN5350">
        <f>IF(Source[[#This Row],[Credit_Noncredit]]="Credit",Source[[#This Row],[Census Enrollment]],Source[[#This Row],[Noncredit Avg. Attendance]])</f>
        <v>0</v>
      </c>
    </row>
    <row r="5351" spans="1:40" x14ac:dyDescent="0.25">
      <c r="A5351" t="s">
        <v>1914</v>
      </c>
      <c r="B5351" t="s">
        <v>886</v>
      </c>
      <c r="C5351" t="s">
        <v>1184</v>
      </c>
      <c r="D5351" t="s">
        <v>1185</v>
      </c>
      <c r="E5351" s="4">
        <v>74946</v>
      </c>
      <c r="F5351" s="4" t="s">
        <v>233</v>
      </c>
      <c r="G5351" s="4" t="s">
        <v>2676</v>
      </c>
      <c r="H5351" t="str">
        <f>CONCATENATE(Source[[#This Row],[Subject]],TRIM(Source[[#This Row],[Course]]))</f>
        <v>ART180A</v>
      </c>
      <c r="I5351" t="str">
        <f>VLOOKUP(Source[[#This Row],[SubjCrse]],'Courses and Categories'!$E$2:$G$1816,3,FALSE)</f>
        <v>Credit Visual &amp; Performing Arts</v>
      </c>
      <c r="J5351">
        <v>502</v>
      </c>
      <c r="K5351" t="s">
        <v>2677</v>
      </c>
      <c r="L5351" t="s">
        <v>87</v>
      </c>
      <c r="M5351" t="s">
        <v>1046</v>
      </c>
      <c r="N5351" t="s">
        <v>59</v>
      </c>
      <c r="O5351">
        <v>1830</v>
      </c>
      <c r="P5351">
        <v>2120</v>
      </c>
      <c r="Q5351" t="s">
        <v>233</v>
      </c>
      <c r="R5351">
        <v>126</v>
      </c>
      <c r="S5351" t="s">
        <v>134</v>
      </c>
      <c r="T5351">
        <v>1</v>
      </c>
      <c r="U5351" s="1">
        <v>43694</v>
      </c>
      <c r="V5351" s="1">
        <v>43819</v>
      </c>
      <c r="W5351" t="s">
        <v>2678</v>
      </c>
      <c r="X5351" t="s">
        <v>1929</v>
      </c>
      <c r="Y5351">
        <v>16</v>
      </c>
      <c r="Z5351">
        <v>14</v>
      </c>
      <c r="AA5351">
        <v>18</v>
      </c>
      <c r="AB5351">
        <v>77.777799999999999</v>
      </c>
      <c r="AC5351" t="s">
        <v>2679</v>
      </c>
      <c r="AD5351">
        <f>IF(ISBLANK(Source[[#This Row],[CrosslistID]]),1,1/COUNTIFS(Source[CrosslistID],Source[[#This Row],[CrosslistID]],Source[TermDesc],Source[[#This Row],[TermDesc]]))</f>
        <v>0.25</v>
      </c>
      <c r="AE5351">
        <v>20</v>
      </c>
      <c r="AF5351">
        <v>25</v>
      </c>
      <c r="AG5351">
        <v>80</v>
      </c>
      <c r="AH5351">
        <v>80</v>
      </c>
      <c r="AI5351">
        <v>3.2</v>
      </c>
      <c r="AJ5351">
        <v>3.2</v>
      </c>
      <c r="AK5351">
        <v>0.33329999999999999</v>
      </c>
      <c r="AL53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51">
        <f>IF(AND(Source[[#This Row],[Credit_Noncredit]]="Noncredit",Source[[#This Row],[FTEF]]&gt;0),Source[[#This Row],[NC XLST FTES]]*525/(437.5*Source[[#This Row],[FTEF]]),0)</f>
        <v>0</v>
      </c>
      <c r="AN5351">
        <f>IF(Source[[#This Row],[Credit_Noncredit]]="Credit",Source[[#This Row],[Census Enrollment]],Source[[#This Row],[Noncredit Avg. Attendance]])</f>
        <v>16</v>
      </c>
    </row>
    <row r="5352" spans="1:40" x14ac:dyDescent="0.25">
      <c r="A5352" t="s">
        <v>1914</v>
      </c>
      <c r="B5352" t="s">
        <v>886</v>
      </c>
      <c r="C5352" t="s">
        <v>1184</v>
      </c>
      <c r="D5352" t="s">
        <v>1185</v>
      </c>
      <c r="E5352" s="4">
        <v>70149</v>
      </c>
      <c r="F5352" s="4" t="s">
        <v>233</v>
      </c>
      <c r="G5352" s="4" t="s">
        <v>2680</v>
      </c>
      <c r="H5352" t="str">
        <f>CONCATENATE(Source[[#This Row],[Subject]],TRIM(Source[[#This Row],[Course]]))</f>
        <v>ART180B</v>
      </c>
      <c r="I5352" t="str">
        <f>VLOOKUP(Source[[#This Row],[SubjCrse]],'Courses and Categories'!$E$2:$G$1816,3,FALSE)</f>
        <v>Credit Visual &amp; Performing Arts</v>
      </c>
      <c r="J5352">
        <v>502</v>
      </c>
      <c r="K5352" t="s">
        <v>2681</v>
      </c>
      <c r="L5352" t="s">
        <v>87</v>
      </c>
      <c r="M5352" t="s">
        <v>1046</v>
      </c>
      <c r="N5352" t="s">
        <v>59</v>
      </c>
      <c r="O5352">
        <v>1830</v>
      </c>
      <c r="P5352">
        <v>2120</v>
      </c>
      <c r="Q5352" t="s">
        <v>233</v>
      </c>
      <c r="R5352">
        <v>126</v>
      </c>
      <c r="S5352" t="s">
        <v>134</v>
      </c>
      <c r="T5352">
        <v>1</v>
      </c>
      <c r="U5352" s="1">
        <v>43694</v>
      </c>
      <c r="V5352" s="1">
        <v>43819</v>
      </c>
      <c r="W5352" t="s">
        <v>2678</v>
      </c>
      <c r="X5352" t="s">
        <v>1929</v>
      </c>
      <c r="Y5352">
        <v>4</v>
      </c>
      <c r="Z5352">
        <v>4</v>
      </c>
      <c r="AA5352">
        <v>3</v>
      </c>
      <c r="AB5352">
        <v>133.33330000000001</v>
      </c>
      <c r="AC5352" t="s">
        <v>2679</v>
      </c>
      <c r="AD5352">
        <f>IF(ISBLANK(Source[[#This Row],[CrosslistID]]),1,1/COUNTIFS(Source[CrosslistID],Source[[#This Row],[CrosslistID]],Source[TermDesc],Source[[#This Row],[TermDesc]]))</f>
        <v>0.25</v>
      </c>
      <c r="AE5352">
        <v>20</v>
      </c>
      <c r="AF5352">
        <v>25</v>
      </c>
      <c r="AG5352">
        <v>80</v>
      </c>
      <c r="AH5352">
        <v>80</v>
      </c>
      <c r="AI5352">
        <v>0.8</v>
      </c>
      <c r="AJ5352">
        <v>0.8</v>
      </c>
      <c r="AK5352">
        <v>0</v>
      </c>
      <c r="AL53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52">
        <f>IF(AND(Source[[#This Row],[Credit_Noncredit]]="Noncredit",Source[[#This Row],[FTEF]]&gt;0),Source[[#This Row],[NC XLST FTES]]*525/(437.5*Source[[#This Row],[FTEF]]),0)</f>
        <v>0</v>
      </c>
      <c r="AN5352">
        <f>IF(Source[[#This Row],[Credit_Noncredit]]="Credit",Source[[#This Row],[Census Enrollment]],Source[[#This Row],[Noncredit Avg. Attendance]])</f>
        <v>4</v>
      </c>
    </row>
    <row r="5353" spans="1:40" x14ac:dyDescent="0.25">
      <c r="A5353" t="s">
        <v>1914</v>
      </c>
      <c r="B5353" t="s">
        <v>886</v>
      </c>
      <c r="C5353" t="s">
        <v>1184</v>
      </c>
      <c r="D5353" t="s">
        <v>1185</v>
      </c>
      <c r="E5353" s="4">
        <v>74312</v>
      </c>
      <c r="F5353" s="4" t="s">
        <v>233</v>
      </c>
      <c r="G5353" s="4" t="s">
        <v>2682</v>
      </c>
      <c r="H5353" t="str">
        <f>CONCATENATE(Source[[#This Row],[Subject]],TRIM(Source[[#This Row],[Course]]))</f>
        <v>ART180C</v>
      </c>
      <c r="I5353" t="str">
        <f>VLOOKUP(Source[[#This Row],[SubjCrse]],'Courses and Categories'!$E$2:$G$1816,3,FALSE)</f>
        <v>Credit Visual &amp; Performing Arts</v>
      </c>
      <c r="J5353">
        <v>502</v>
      </c>
      <c r="K5353" t="s">
        <v>2683</v>
      </c>
      <c r="L5353" t="s">
        <v>87</v>
      </c>
      <c r="M5353" t="s">
        <v>1046</v>
      </c>
      <c r="N5353" t="s">
        <v>59</v>
      </c>
      <c r="O5353">
        <v>1830</v>
      </c>
      <c r="P5353">
        <v>2120</v>
      </c>
      <c r="Q5353" t="s">
        <v>233</v>
      </c>
      <c r="R5353">
        <v>126</v>
      </c>
      <c r="S5353" t="s">
        <v>134</v>
      </c>
      <c r="T5353">
        <v>1</v>
      </c>
      <c r="U5353" s="1">
        <v>43694</v>
      </c>
      <c r="V5353" s="1">
        <v>43819</v>
      </c>
      <c r="W5353" t="s">
        <v>2678</v>
      </c>
      <c r="X5353" t="s">
        <v>1929</v>
      </c>
      <c r="Y5353">
        <v>2</v>
      </c>
      <c r="Z5353">
        <v>2</v>
      </c>
      <c r="AA5353">
        <v>3</v>
      </c>
      <c r="AB5353">
        <v>66.666700000000006</v>
      </c>
      <c r="AC5353" t="s">
        <v>2679</v>
      </c>
      <c r="AD5353">
        <f>IF(ISBLANK(Source[[#This Row],[CrosslistID]]),1,1/COUNTIFS(Source[CrosslistID],Source[[#This Row],[CrosslistID]],Source[TermDesc],Source[[#This Row],[TermDesc]]))</f>
        <v>0.25</v>
      </c>
      <c r="AE5353">
        <v>20</v>
      </c>
      <c r="AF5353">
        <v>25</v>
      </c>
      <c r="AG5353">
        <v>80</v>
      </c>
      <c r="AH5353">
        <v>80</v>
      </c>
      <c r="AI5353">
        <v>0.4</v>
      </c>
      <c r="AJ5353">
        <v>0.4</v>
      </c>
      <c r="AK5353">
        <v>0</v>
      </c>
      <c r="AL53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53">
        <f>IF(AND(Source[[#This Row],[Credit_Noncredit]]="Noncredit",Source[[#This Row],[FTEF]]&gt;0),Source[[#This Row],[NC XLST FTES]]*525/(437.5*Source[[#This Row],[FTEF]]),0)</f>
        <v>0</v>
      </c>
      <c r="AN5353">
        <f>IF(Source[[#This Row],[Credit_Noncredit]]="Credit",Source[[#This Row],[Census Enrollment]],Source[[#This Row],[Noncredit Avg. Attendance]])</f>
        <v>2</v>
      </c>
    </row>
    <row r="5354" spans="1:40" x14ac:dyDescent="0.25">
      <c r="A5354" t="s">
        <v>1914</v>
      </c>
      <c r="B5354" t="s">
        <v>886</v>
      </c>
      <c r="C5354" t="s">
        <v>1184</v>
      </c>
      <c r="D5354" t="s">
        <v>1185</v>
      </c>
      <c r="E5354" s="4">
        <v>78490</v>
      </c>
      <c r="F5354" s="4" t="s">
        <v>233</v>
      </c>
      <c r="G5354" s="4" t="s">
        <v>2684</v>
      </c>
      <c r="H5354" t="str">
        <f>CONCATENATE(Source[[#This Row],[Subject]],TRIM(Source[[#This Row],[Course]]))</f>
        <v>ART180D</v>
      </c>
      <c r="I5354" t="str">
        <f>VLOOKUP(Source[[#This Row],[SubjCrse]],'Courses and Categories'!$E$2:$G$1816,3,FALSE)</f>
        <v>Credit Visual &amp; Performing Arts</v>
      </c>
      <c r="J5354">
        <v>502</v>
      </c>
      <c r="K5354" t="s">
        <v>2685</v>
      </c>
      <c r="L5354" t="s">
        <v>87</v>
      </c>
      <c r="M5354" t="s">
        <v>1046</v>
      </c>
      <c r="N5354" t="s">
        <v>59</v>
      </c>
      <c r="O5354">
        <v>1830</v>
      </c>
      <c r="P5354">
        <v>2120</v>
      </c>
      <c r="Q5354" t="s">
        <v>233</v>
      </c>
      <c r="R5354">
        <v>126</v>
      </c>
      <c r="S5354" t="s">
        <v>134</v>
      </c>
      <c r="T5354">
        <v>1</v>
      </c>
      <c r="U5354" s="1">
        <v>43694</v>
      </c>
      <c r="V5354" s="1">
        <v>43819</v>
      </c>
      <c r="W5354" t="s">
        <v>2678</v>
      </c>
      <c r="X5354" t="s">
        <v>1929</v>
      </c>
      <c r="Y5354">
        <v>0</v>
      </c>
      <c r="Z5354">
        <v>0</v>
      </c>
      <c r="AA5354">
        <v>1</v>
      </c>
      <c r="AB5354">
        <v>0</v>
      </c>
      <c r="AC5354" t="s">
        <v>2679</v>
      </c>
      <c r="AD5354">
        <f>IF(ISBLANK(Source[[#This Row],[CrosslistID]]),1,1/COUNTIFS(Source[CrosslistID],Source[[#This Row],[CrosslistID]],Source[TermDesc],Source[[#This Row],[TermDesc]]))</f>
        <v>0.25</v>
      </c>
      <c r="AE5354">
        <v>20</v>
      </c>
      <c r="AF5354">
        <v>25</v>
      </c>
      <c r="AG5354">
        <v>80</v>
      </c>
      <c r="AH5354">
        <v>80</v>
      </c>
      <c r="AI5354">
        <v>0</v>
      </c>
      <c r="AJ5354">
        <v>0</v>
      </c>
      <c r="AK5354">
        <v>0</v>
      </c>
      <c r="AL53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54">
        <f>IF(AND(Source[[#This Row],[Credit_Noncredit]]="Noncredit",Source[[#This Row],[FTEF]]&gt;0),Source[[#This Row],[NC XLST FTES]]*525/(437.5*Source[[#This Row],[FTEF]]),0)</f>
        <v>0</v>
      </c>
      <c r="AN5354">
        <f>IF(Source[[#This Row],[Credit_Noncredit]]="Credit",Source[[#This Row],[Census Enrollment]],Source[[#This Row],[Noncredit Avg. Attendance]])</f>
        <v>0</v>
      </c>
    </row>
    <row r="5355" spans="1:40" x14ac:dyDescent="0.25">
      <c r="A5355" t="s">
        <v>1914</v>
      </c>
      <c r="B5355" t="s">
        <v>886</v>
      </c>
      <c r="C5355" t="s">
        <v>1184</v>
      </c>
      <c r="D5355" t="s">
        <v>1185</v>
      </c>
      <c r="E5355" s="4">
        <v>75084</v>
      </c>
      <c r="F5355" s="4" t="s">
        <v>233</v>
      </c>
      <c r="G5355" s="4" t="s">
        <v>2686</v>
      </c>
      <c r="H5355" t="str">
        <f>CONCATENATE(Source[[#This Row],[Subject]],TRIM(Source[[#This Row],[Course]]))</f>
        <v>ART181A</v>
      </c>
      <c r="I5355" t="str">
        <f>VLOOKUP(Source[[#This Row],[SubjCrse]],'Courses and Categories'!$E$2:$G$1816,3,FALSE)</f>
        <v>Credit Visual &amp; Performing Arts</v>
      </c>
      <c r="J5355">
        <v>1</v>
      </c>
      <c r="K5355" t="s">
        <v>2687</v>
      </c>
      <c r="L5355" t="s">
        <v>39</v>
      </c>
      <c r="M5355" t="s">
        <v>1046</v>
      </c>
      <c r="N5355" t="s">
        <v>59</v>
      </c>
      <c r="O5355">
        <v>1510</v>
      </c>
      <c r="P5355">
        <v>1800</v>
      </c>
      <c r="Q5355" t="s">
        <v>233</v>
      </c>
      <c r="R5355">
        <v>126</v>
      </c>
      <c r="S5355" t="s">
        <v>134</v>
      </c>
      <c r="T5355">
        <v>1</v>
      </c>
      <c r="U5355" s="1">
        <v>43694</v>
      </c>
      <c r="V5355" s="1">
        <v>43819</v>
      </c>
      <c r="W5355" t="s">
        <v>2678</v>
      </c>
      <c r="X5355" t="s">
        <v>1929</v>
      </c>
      <c r="Y5355">
        <v>16</v>
      </c>
      <c r="Z5355">
        <v>13</v>
      </c>
      <c r="AA5355">
        <v>20</v>
      </c>
      <c r="AB5355">
        <v>65</v>
      </c>
      <c r="AC5355" t="s">
        <v>2688</v>
      </c>
      <c r="AD5355">
        <f>IF(ISBLANK(Source[[#This Row],[CrosslistID]]),1,1/COUNTIFS(Source[CrosslistID],Source[[#This Row],[CrosslistID]],Source[TermDesc],Source[[#This Row],[TermDesc]]))</f>
        <v>0.33333333333333331</v>
      </c>
      <c r="AE5355">
        <v>17</v>
      </c>
      <c r="AF5355">
        <v>25</v>
      </c>
      <c r="AG5355">
        <v>68</v>
      </c>
      <c r="AH5355">
        <v>68</v>
      </c>
      <c r="AI5355">
        <v>3.2</v>
      </c>
      <c r="AJ5355">
        <v>3.2</v>
      </c>
      <c r="AK5355">
        <v>0.33329999999999999</v>
      </c>
      <c r="AL53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55">
        <f>IF(AND(Source[[#This Row],[Credit_Noncredit]]="Noncredit",Source[[#This Row],[FTEF]]&gt;0),Source[[#This Row],[NC XLST FTES]]*525/(437.5*Source[[#This Row],[FTEF]]),0)</f>
        <v>0</v>
      </c>
      <c r="AN5355">
        <f>IF(Source[[#This Row],[Credit_Noncredit]]="Credit",Source[[#This Row],[Census Enrollment]],Source[[#This Row],[Noncredit Avg. Attendance]])</f>
        <v>16</v>
      </c>
    </row>
    <row r="5356" spans="1:40" x14ac:dyDescent="0.25">
      <c r="A5356" t="s">
        <v>1914</v>
      </c>
      <c r="B5356" t="s">
        <v>886</v>
      </c>
      <c r="C5356" t="s">
        <v>1184</v>
      </c>
      <c r="D5356" t="s">
        <v>1185</v>
      </c>
      <c r="E5356" s="4">
        <v>75088</v>
      </c>
      <c r="F5356" s="4" t="s">
        <v>233</v>
      </c>
      <c r="G5356" s="4" t="s">
        <v>2689</v>
      </c>
      <c r="H5356" t="str">
        <f>CONCATENATE(Source[[#This Row],[Subject]],TRIM(Source[[#This Row],[Course]]))</f>
        <v>ART181B</v>
      </c>
      <c r="I5356" t="str">
        <f>VLOOKUP(Source[[#This Row],[SubjCrse]],'Courses and Categories'!$E$2:$G$1816,3,FALSE)</f>
        <v>Credit Visual &amp; Performing Arts</v>
      </c>
      <c r="J5356">
        <v>1</v>
      </c>
      <c r="K5356" t="s">
        <v>2690</v>
      </c>
      <c r="L5356" t="s">
        <v>39</v>
      </c>
      <c r="M5356" t="s">
        <v>1046</v>
      </c>
      <c r="N5356" t="s">
        <v>59</v>
      </c>
      <c r="O5356">
        <v>1510</v>
      </c>
      <c r="P5356">
        <v>1800</v>
      </c>
      <c r="Q5356" t="s">
        <v>233</v>
      </c>
      <c r="R5356">
        <v>126</v>
      </c>
      <c r="S5356" t="s">
        <v>134</v>
      </c>
      <c r="T5356">
        <v>1</v>
      </c>
      <c r="U5356" s="1">
        <v>43694</v>
      </c>
      <c r="V5356" s="1">
        <v>43819</v>
      </c>
      <c r="W5356" t="s">
        <v>2678</v>
      </c>
      <c r="X5356" t="s">
        <v>1929</v>
      </c>
      <c r="Y5356">
        <v>3</v>
      </c>
      <c r="Z5356">
        <v>3</v>
      </c>
      <c r="AA5356">
        <v>3</v>
      </c>
      <c r="AB5356">
        <v>100</v>
      </c>
      <c r="AC5356" t="s">
        <v>2688</v>
      </c>
      <c r="AD5356">
        <f>IF(ISBLANK(Source[[#This Row],[CrosslistID]]),1,1/COUNTIFS(Source[CrosslistID],Source[[#This Row],[CrosslistID]],Source[TermDesc],Source[[#This Row],[TermDesc]]))</f>
        <v>0.33333333333333331</v>
      </c>
      <c r="AE5356">
        <v>17</v>
      </c>
      <c r="AF5356">
        <v>25</v>
      </c>
      <c r="AG5356">
        <v>68</v>
      </c>
      <c r="AH5356">
        <v>68</v>
      </c>
      <c r="AI5356">
        <v>0.6</v>
      </c>
      <c r="AJ5356">
        <v>0.6</v>
      </c>
      <c r="AK5356">
        <v>0</v>
      </c>
      <c r="AL53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56">
        <f>IF(AND(Source[[#This Row],[Credit_Noncredit]]="Noncredit",Source[[#This Row],[FTEF]]&gt;0),Source[[#This Row],[NC XLST FTES]]*525/(437.5*Source[[#This Row],[FTEF]]),0)</f>
        <v>0</v>
      </c>
      <c r="AN5356">
        <f>IF(Source[[#This Row],[Credit_Noncredit]]="Credit",Source[[#This Row],[Census Enrollment]],Source[[#This Row],[Noncredit Avg. Attendance]])</f>
        <v>3</v>
      </c>
    </row>
    <row r="5357" spans="1:40" x14ac:dyDescent="0.25">
      <c r="A5357" t="s">
        <v>1914</v>
      </c>
      <c r="B5357" t="s">
        <v>886</v>
      </c>
      <c r="C5357" t="s">
        <v>1184</v>
      </c>
      <c r="D5357" t="s">
        <v>1185</v>
      </c>
      <c r="E5357" s="4">
        <v>75085</v>
      </c>
      <c r="F5357" s="4" t="s">
        <v>233</v>
      </c>
      <c r="G5357" s="4" t="s">
        <v>2691</v>
      </c>
      <c r="H5357" t="str">
        <f>CONCATENATE(Source[[#This Row],[Subject]],TRIM(Source[[#This Row],[Course]]))</f>
        <v>ART181C</v>
      </c>
      <c r="I5357" t="str">
        <f>VLOOKUP(Source[[#This Row],[SubjCrse]],'Courses and Categories'!$E$2:$G$1816,3,FALSE)</f>
        <v>Credit Visual &amp; Performing Arts</v>
      </c>
      <c r="J5357">
        <v>1</v>
      </c>
      <c r="K5357" t="s">
        <v>2692</v>
      </c>
      <c r="L5357" t="s">
        <v>39</v>
      </c>
      <c r="M5357" t="s">
        <v>1046</v>
      </c>
      <c r="N5357" t="s">
        <v>59</v>
      </c>
      <c r="O5357">
        <v>1510</v>
      </c>
      <c r="P5357">
        <v>1800</v>
      </c>
      <c r="Q5357" t="s">
        <v>233</v>
      </c>
      <c r="R5357">
        <v>126</v>
      </c>
      <c r="S5357" t="s">
        <v>134</v>
      </c>
      <c r="T5357">
        <v>1</v>
      </c>
      <c r="U5357" s="1">
        <v>43694</v>
      </c>
      <c r="V5357" s="1">
        <v>43819</v>
      </c>
      <c r="W5357" t="s">
        <v>2678</v>
      </c>
      <c r="X5357" t="s">
        <v>1929</v>
      </c>
      <c r="Y5357">
        <v>1</v>
      </c>
      <c r="Z5357">
        <v>1</v>
      </c>
      <c r="AA5357">
        <v>2</v>
      </c>
      <c r="AB5357">
        <v>50</v>
      </c>
      <c r="AC5357" t="s">
        <v>2688</v>
      </c>
      <c r="AD5357">
        <f>IF(ISBLANK(Source[[#This Row],[CrosslistID]]),1,1/COUNTIFS(Source[CrosslistID],Source[[#This Row],[CrosslistID]],Source[TermDesc],Source[[#This Row],[TermDesc]]))</f>
        <v>0.33333333333333331</v>
      </c>
      <c r="AE5357">
        <v>17</v>
      </c>
      <c r="AF5357">
        <v>25</v>
      </c>
      <c r="AG5357">
        <v>68</v>
      </c>
      <c r="AH5357">
        <v>68</v>
      </c>
      <c r="AI5357">
        <v>0.2</v>
      </c>
      <c r="AJ5357">
        <v>0.2</v>
      </c>
      <c r="AK5357">
        <v>0</v>
      </c>
      <c r="AL53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57">
        <f>IF(AND(Source[[#This Row],[Credit_Noncredit]]="Noncredit",Source[[#This Row],[FTEF]]&gt;0),Source[[#This Row],[NC XLST FTES]]*525/(437.5*Source[[#This Row],[FTEF]]),0)</f>
        <v>0</v>
      </c>
      <c r="AN5357">
        <f>IF(Source[[#This Row],[Credit_Noncredit]]="Credit",Source[[#This Row],[Census Enrollment]],Source[[#This Row],[Noncredit Avg. Attendance]])</f>
        <v>1</v>
      </c>
    </row>
    <row r="5358" spans="1:40" x14ac:dyDescent="0.25">
      <c r="A5358" t="s">
        <v>1914</v>
      </c>
      <c r="B5358" t="s">
        <v>886</v>
      </c>
      <c r="C5358" t="s">
        <v>1184</v>
      </c>
      <c r="D5358" t="s">
        <v>1234</v>
      </c>
      <c r="E5358" s="4">
        <v>75387</v>
      </c>
      <c r="F5358" s="4" t="s">
        <v>1235</v>
      </c>
      <c r="G5358" s="4">
        <v>100</v>
      </c>
      <c r="H5358" t="str">
        <f>CONCATENATE(Source[[#This Row],[Subject]],TRIM(Source[[#This Row],[Course]]))</f>
        <v>BCST100</v>
      </c>
      <c r="I5358" t="str">
        <f>VLOOKUP(Source[[#This Row],[SubjCrse]],'Courses and Categories'!$E$2:$G$1816,3,FALSE)</f>
        <v>Credit CTE</v>
      </c>
      <c r="J5358">
        <v>931</v>
      </c>
      <c r="K5358" t="s">
        <v>1236</v>
      </c>
      <c r="L5358" t="s">
        <v>39</v>
      </c>
      <c r="M5358" t="s">
        <v>897</v>
      </c>
      <c r="N5358" t="s">
        <v>42</v>
      </c>
      <c r="O5358" t="s">
        <v>42</v>
      </c>
      <c r="P5358" t="s">
        <v>42</v>
      </c>
      <c r="Q5358" t="s">
        <v>42</v>
      </c>
      <c r="S5358" t="s">
        <v>134</v>
      </c>
      <c r="T5358" t="s">
        <v>44</v>
      </c>
      <c r="U5358" s="1">
        <v>43711</v>
      </c>
      <c r="V5358" s="1">
        <v>43819</v>
      </c>
      <c r="W5358" t="s">
        <v>2693</v>
      </c>
      <c r="X5358" t="s">
        <v>899</v>
      </c>
      <c r="Y5358">
        <v>32</v>
      </c>
      <c r="Z5358">
        <v>26</v>
      </c>
      <c r="AA5358">
        <v>35</v>
      </c>
      <c r="AB5358">
        <v>74.285700000000006</v>
      </c>
      <c r="AD5358">
        <f>IF(ISBLANK(Source[[#This Row],[CrosslistID]]),1,1/COUNTIFS(Source[CrosslistID],Source[[#This Row],[CrosslistID]],Source[TermDesc],Source[[#This Row],[TermDesc]]))</f>
        <v>1</v>
      </c>
      <c r="AG5358">
        <v>0</v>
      </c>
      <c r="AH5358">
        <v>74.285700000000006</v>
      </c>
      <c r="AI5358">
        <v>3</v>
      </c>
      <c r="AJ5358">
        <v>3.2</v>
      </c>
      <c r="AK5358">
        <v>0.2</v>
      </c>
      <c r="AL53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58">
        <f>IF(AND(Source[[#This Row],[Credit_Noncredit]]="Noncredit",Source[[#This Row],[FTEF]]&gt;0),Source[[#This Row],[NC XLST FTES]]*525/(437.5*Source[[#This Row],[FTEF]]),0)</f>
        <v>0</v>
      </c>
      <c r="AN5358">
        <f>IF(Source[[#This Row],[Credit_Noncredit]]="Credit",Source[[#This Row],[Census Enrollment]],Source[[#This Row],[Noncredit Avg. Attendance]])</f>
        <v>32</v>
      </c>
    </row>
    <row r="5359" spans="1:40" x14ac:dyDescent="0.25">
      <c r="A5359" t="s">
        <v>1914</v>
      </c>
      <c r="B5359" t="s">
        <v>886</v>
      </c>
      <c r="C5359" t="s">
        <v>1184</v>
      </c>
      <c r="D5359" t="s">
        <v>1234</v>
      </c>
      <c r="E5359" s="4">
        <v>78829</v>
      </c>
      <c r="F5359" s="4" t="s">
        <v>1235</v>
      </c>
      <c r="G5359" s="4">
        <v>101</v>
      </c>
      <c r="H5359" t="str">
        <f>CONCATENATE(Source[[#This Row],[Subject]],TRIM(Source[[#This Row],[Course]]))</f>
        <v>BCST101</v>
      </c>
      <c r="I5359" t="str">
        <f>VLOOKUP(Source[[#This Row],[SubjCrse]],'Courses and Categories'!$E$2:$G$1816,3,FALSE)</f>
        <v>Credit General Education</v>
      </c>
      <c r="J5359">
        <v>931</v>
      </c>
      <c r="K5359" t="s">
        <v>1849</v>
      </c>
      <c r="L5359" t="s">
        <v>39</v>
      </c>
      <c r="M5359" t="s">
        <v>897</v>
      </c>
      <c r="N5359" t="s">
        <v>42</v>
      </c>
      <c r="O5359" t="s">
        <v>42</v>
      </c>
      <c r="P5359" t="s">
        <v>42</v>
      </c>
      <c r="Q5359" t="s">
        <v>42</v>
      </c>
      <c r="S5359" t="s">
        <v>134</v>
      </c>
      <c r="T5359" t="s">
        <v>44</v>
      </c>
      <c r="U5359" s="1">
        <v>43711</v>
      </c>
      <c r="V5359" s="1">
        <v>43819</v>
      </c>
      <c r="W5359" t="s">
        <v>2693</v>
      </c>
      <c r="X5359" t="s">
        <v>899</v>
      </c>
      <c r="Y5359">
        <v>33</v>
      </c>
      <c r="Z5359">
        <v>30</v>
      </c>
      <c r="AA5359">
        <v>40</v>
      </c>
      <c r="AB5359">
        <v>75</v>
      </c>
      <c r="AD5359">
        <f>IF(ISBLANK(Source[[#This Row],[CrosslistID]]),1,1/COUNTIFS(Source[CrosslistID],Source[[#This Row],[CrosslistID]],Source[TermDesc],Source[[#This Row],[TermDesc]]))</f>
        <v>1</v>
      </c>
      <c r="AG5359">
        <v>0</v>
      </c>
      <c r="AH5359">
        <v>75</v>
      </c>
      <c r="AI5359">
        <v>3.3</v>
      </c>
      <c r="AJ5359">
        <v>3.3</v>
      </c>
      <c r="AK5359">
        <v>0.2</v>
      </c>
      <c r="AL53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59">
        <f>IF(AND(Source[[#This Row],[Credit_Noncredit]]="Noncredit",Source[[#This Row],[FTEF]]&gt;0),Source[[#This Row],[NC XLST FTES]]*525/(437.5*Source[[#This Row],[FTEF]]),0)</f>
        <v>0</v>
      </c>
      <c r="AN5359">
        <f>IF(Source[[#This Row],[Credit_Noncredit]]="Credit",Source[[#This Row],[Census Enrollment]],Source[[#This Row],[Noncredit Avg. Attendance]])</f>
        <v>33</v>
      </c>
    </row>
    <row r="5360" spans="1:40" x14ac:dyDescent="0.25">
      <c r="A5360" t="s">
        <v>1914</v>
      </c>
      <c r="B5360" t="s">
        <v>886</v>
      </c>
      <c r="C5360" t="s">
        <v>1184</v>
      </c>
      <c r="D5360" t="s">
        <v>1234</v>
      </c>
      <c r="E5360" s="4">
        <v>70191</v>
      </c>
      <c r="F5360" s="4" t="s">
        <v>1235</v>
      </c>
      <c r="G5360" s="4">
        <v>103</v>
      </c>
      <c r="H5360" t="str">
        <f>CONCATENATE(Source[[#This Row],[Subject]],TRIM(Source[[#This Row],[Course]]))</f>
        <v>BCST103</v>
      </c>
      <c r="I5360" t="str">
        <f>VLOOKUP(Source[[#This Row],[SubjCrse]],'Courses and Categories'!$E$2:$G$1816,3,FALSE)</f>
        <v>Credit Gen Ed/CTE</v>
      </c>
      <c r="J5360">
        <v>931</v>
      </c>
      <c r="K5360" t="s">
        <v>1238</v>
      </c>
      <c r="L5360" t="s">
        <v>87</v>
      </c>
      <c r="M5360" t="s">
        <v>897</v>
      </c>
      <c r="N5360" t="s">
        <v>42</v>
      </c>
      <c r="O5360" t="s">
        <v>42</v>
      </c>
      <c r="P5360" t="s">
        <v>42</v>
      </c>
      <c r="Q5360" t="s">
        <v>42</v>
      </c>
      <c r="S5360" t="s">
        <v>134</v>
      </c>
      <c r="T5360" t="s">
        <v>44</v>
      </c>
      <c r="U5360" s="1">
        <v>43711</v>
      </c>
      <c r="V5360" s="1">
        <v>43819</v>
      </c>
      <c r="W5360" t="s">
        <v>1237</v>
      </c>
      <c r="X5360" t="s">
        <v>899</v>
      </c>
      <c r="Y5360">
        <v>36</v>
      </c>
      <c r="Z5360">
        <v>29</v>
      </c>
      <c r="AA5360">
        <v>40</v>
      </c>
      <c r="AB5360">
        <v>72.5</v>
      </c>
      <c r="AD5360">
        <f>IF(ISBLANK(Source[[#This Row],[CrosslistID]]),1,1/COUNTIFS(Source[CrosslistID],Source[[#This Row],[CrosslistID]],Source[TermDesc],Source[[#This Row],[TermDesc]]))</f>
        <v>1</v>
      </c>
      <c r="AG5360">
        <v>0</v>
      </c>
      <c r="AH5360">
        <v>72.5</v>
      </c>
      <c r="AI5360">
        <v>3.5</v>
      </c>
      <c r="AJ5360">
        <v>3.6</v>
      </c>
      <c r="AK5360">
        <v>0.2</v>
      </c>
      <c r="AL53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60">
        <f>IF(AND(Source[[#This Row],[Credit_Noncredit]]="Noncredit",Source[[#This Row],[FTEF]]&gt;0),Source[[#This Row],[NC XLST FTES]]*525/(437.5*Source[[#This Row],[FTEF]]),0)</f>
        <v>0</v>
      </c>
      <c r="AN5360">
        <f>IF(Source[[#This Row],[Credit_Noncredit]]="Credit",Source[[#This Row],[Census Enrollment]],Source[[#This Row],[Noncredit Avg. Attendance]])</f>
        <v>36</v>
      </c>
    </row>
    <row r="5361" spans="1:40" x14ac:dyDescent="0.25">
      <c r="A5361" t="s">
        <v>1914</v>
      </c>
      <c r="B5361" t="s">
        <v>886</v>
      </c>
      <c r="C5361" t="s">
        <v>1184</v>
      </c>
      <c r="D5361" t="s">
        <v>1234</v>
      </c>
      <c r="E5361" s="4">
        <v>75388</v>
      </c>
      <c r="F5361" s="4" t="s">
        <v>1235</v>
      </c>
      <c r="G5361" s="4">
        <v>103</v>
      </c>
      <c r="H5361" t="str">
        <f>CONCATENATE(Source[[#This Row],[Subject]],TRIM(Source[[#This Row],[Course]]))</f>
        <v>BCST103</v>
      </c>
      <c r="I5361" t="str">
        <f>VLOOKUP(Source[[#This Row],[SubjCrse]],'Courses and Categories'!$E$2:$G$1816,3,FALSE)</f>
        <v>Credit Gen Ed/CTE</v>
      </c>
      <c r="J5361">
        <v>932</v>
      </c>
      <c r="K5361" t="s">
        <v>1238</v>
      </c>
      <c r="L5361" t="s">
        <v>39</v>
      </c>
      <c r="M5361" t="s">
        <v>897</v>
      </c>
      <c r="N5361" t="s">
        <v>42</v>
      </c>
      <c r="O5361" t="s">
        <v>42</v>
      </c>
      <c r="P5361" t="s">
        <v>42</v>
      </c>
      <c r="Q5361" t="s">
        <v>42</v>
      </c>
      <c r="S5361" t="s">
        <v>134</v>
      </c>
      <c r="T5361" t="s">
        <v>44</v>
      </c>
      <c r="U5361" s="1">
        <v>43711</v>
      </c>
      <c r="V5361" s="1">
        <v>43819</v>
      </c>
      <c r="W5361" t="s">
        <v>1237</v>
      </c>
      <c r="X5361" t="s">
        <v>899</v>
      </c>
      <c r="Y5361">
        <v>32</v>
      </c>
      <c r="Z5361">
        <v>29</v>
      </c>
      <c r="AA5361">
        <v>40</v>
      </c>
      <c r="AB5361">
        <v>72.5</v>
      </c>
      <c r="AD5361">
        <f>IF(ISBLANK(Source[[#This Row],[CrosslistID]]),1,1/COUNTIFS(Source[CrosslistID],Source[[#This Row],[CrosslistID]],Source[TermDesc],Source[[#This Row],[TermDesc]]))</f>
        <v>1</v>
      </c>
      <c r="AG5361">
        <v>0</v>
      </c>
      <c r="AH5361">
        <v>72.5</v>
      </c>
      <c r="AI5361">
        <v>2.7</v>
      </c>
      <c r="AJ5361">
        <v>3.2</v>
      </c>
      <c r="AK5361">
        <v>0.2</v>
      </c>
      <c r="AL53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61">
        <f>IF(AND(Source[[#This Row],[Credit_Noncredit]]="Noncredit",Source[[#This Row],[FTEF]]&gt;0),Source[[#This Row],[NC XLST FTES]]*525/(437.5*Source[[#This Row],[FTEF]]),0)</f>
        <v>0</v>
      </c>
      <c r="AN5361">
        <f>IF(Source[[#This Row],[Credit_Noncredit]]="Credit",Source[[#This Row],[Census Enrollment]],Source[[#This Row],[Noncredit Avg. Attendance]])</f>
        <v>32</v>
      </c>
    </row>
    <row r="5362" spans="1:40" x14ac:dyDescent="0.25">
      <c r="A5362" t="s">
        <v>1914</v>
      </c>
      <c r="B5362" t="s">
        <v>886</v>
      </c>
      <c r="C5362" t="s">
        <v>1184</v>
      </c>
      <c r="D5362" t="s">
        <v>1234</v>
      </c>
      <c r="E5362" s="4">
        <v>78831</v>
      </c>
      <c r="F5362" s="4" t="s">
        <v>1235</v>
      </c>
      <c r="G5362" s="4">
        <v>103</v>
      </c>
      <c r="H5362" t="str">
        <f>CONCATENATE(Source[[#This Row],[Subject]],TRIM(Source[[#This Row],[Course]]))</f>
        <v>BCST103</v>
      </c>
      <c r="I5362" t="str">
        <f>VLOOKUP(Source[[#This Row],[SubjCrse]],'Courses and Categories'!$E$2:$G$1816,3,FALSE)</f>
        <v>Credit Gen Ed/CTE</v>
      </c>
      <c r="J5362">
        <v>933</v>
      </c>
      <c r="K5362" t="s">
        <v>1238</v>
      </c>
      <c r="L5362" t="s">
        <v>39</v>
      </c>
      <c r="M5362" t="s">
        <v>897</v>
      </c>
      <c r="N5362" t="s">
        <v>42</v>
      </c>
      <c r="O5362" t="s">
        <v>42</v>
      </c>
      <c r="P5362" t="s">
        <v>42</v>
      </c>
      <c r="Q5362" t="s">
        <v>42</v>
      </c>
      <c r="S5362" t="s">
        <v>134</v>
      </c>
      <c r="T5362" t="s">
        <v>44</v>
      </c>
      <c r="U5362" s="1">
        <v>43731</v>
      </c>
      <c r="V5362" s="1">
        <v>43819</v>
      </c>
      <c r="W5362" t="s">
        <v>1237</v>
      </c>
      <c r="X5362" t="s">
        <v>899</v>
      </c>
      <c r="Y5362">
        <v>37</v>
      </c>
      <c r="Z5362">
        <v>27</v>
      </c>
      <c r="AA5362">
        <v>40</v>
      </c>
      <c r="AB5362">
        <v>67.5</v>
      </c>
      <c r="AD5362">
        <f>IF(ISBLANK(Source[[#This Row],[CrosslistID]]),1,1/COUNTIFS(Source[CrosslistID],Source[[#This Row],[CrosslistID]],Source[TermDesc],Source[[#This Row],[TermDesc]]))</f>
        <v>1</v>
      </c>
      <c r="AG5362">
        <v>0</v>
      </c>
      <c r="AH5362">
        <v>67.5</v>
      </c>
      <c r="AI5362">
        <v>3.3</v>
      </c>
      <c r="AJ5362">
        <v>3.7</v>
      </c>
      <c r="AK5362">
        <v>0.2</v>
      </c>
      <c r="AL53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62">
        <f>IF(AND(Source[[#This Row],[Credit_Noncredit]]="Noncredit",Source[[#This Row],[FTEF]]&gt;0),Source[[#This Row],[NC XLST FTES]]*525/(437.5*Source[[#This Row],[FTEF]]),0)</f>
        <v>0</v>
      </c>
      <c r="AN5362">
        <f>IF(Source[[#This Row],[Credit_Noncredit]]="Credit",Source[[#This Row],[Census Enrollment]],Source[[#This Row],[Noncredit Avg. Attendance]])</f>
        <v>37</v>
      </c>
    </row>
    <row r="5363" spans="1:40" x14ac:dyDescent="0.25">
      <c r="A5363" t="s">
        <v>1914</v>
      </c>
      <c r="B5363" t="s">
        <v>886</v>
      </c>
      <c r="C5363" t="s">
        <v>1184</v>
      </c>
      <c r="D5363" t="s">
        <v>1234</v>
      </c>
      <c r="E5363" s="4">
        <v>74265</v>
      </c>
      <c r="F5363" s="4" t="s">
        <v>1235</v>
      </c>
      <c r="G5363" s="4">
        <v>110</v>
      </c>
      <c r="H5363" t="str">
        <f>CONCATENATE(Source[[#This Row],[Subject]],TRIM(Source[[#This Row],[Course]]))</f>
        <v>BCST110</v>
      </c>
      <c r="I5363" t="str">
        <f>VLOOKUP(Source[[#This Row],[SubjCrse]],'Courses and Categories'!$E$2:$G$1816,3,FALSE)</f>
        <v>Credit CTE</v>
      </c>
      <c r="J5363">
        <v>861</v>
      </c>
      <c r="K5363" t="s">
        <v>2694</v>
      </c>
      <c r="L5363" t="s">
        <v>39</v>
      </c>
      <c r="M5363" t="s">
        <v>897</v>
      </c>
      <c r="N5363" t="s">
        <v>42</v>
      </c>
      <c r="O5363" t="s">
        <v>42</v>
      </c>
      <c r="P5363" t="s">
        <v>42</v>
      </c>
      <c r="Q5363" t="s">
        <v>236</v>
      </c>
      <c r="R5363">
        <v>388</v>
      </c>
      <c r="S5363" t="s">
        <v>134</v>
      </c>
      <c r="T5363">
        <v>1</v>
      </c>
      <c r="U5363" s="1">
        <v>43694</v>
      </c>
      <c r="V5363" s="1">
        <v>43819</v>
      </c>
      <c r="W5363" t="s">
        <v>2693</v>
      </c>
      <c r="X5363" t="s">
        <v>1450</v>
      </c>
      <c r="Y5363">
        <v>30</v>
      </c>
      <c r="Z5363">
        <v>25</v>
      </c>
      <c r="AA5363">
        <v>35</v>
      </c>
      <c r="AB5363">
        <v>71.428600000000003</v>
      </c>
      <c r="AD5363">
        <f>IF(ISBLANK(Source[[#This Row],[CrosslistID]]),1,1/COUNTIFS(Source[CrosslistID],Source[[#This Row],[CrosslistID]],Source[TermDesc],Source[[#This Row],[TermDesc]]))</f>
        <v>1</v>
      </c>
      <c r="AG5363">
        <v>0</v>
      </c>
      <c r="AH5363">
        <v>71.428600000000003</v>
      </c>
      <c r="AI5363">
        <v>2.8</v>
      </c>
      <c r="AJ5363">
        <v>3</v>
      </c>
      <c r="AK5363">
        <v>0.2</v>
      </c>
      <c r="AL53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63">
        <f>IF(AND(Source[[#This Row],[Credit_Noncredit]]="Noncredit",Source[[#This Row],[FTEF]]&gt;0),Source[[#This Row],[NC XLST FTES]]*525/(437.5*Source[[#This Row],[FTEF]]),0)</f>
        <v>0</v>
      </c>
      <c r="AN5363">
        <f>IF(Source[[#This Row],[Credit_Noncredit]]="Credit",Source[[#This Row],[Census Enrollment]],Source[[#This Row],[Noncredit Avg. Attendance]])</f>
        <v>30</v>
      </c>
    </row>
    <row r="5364" spans="1:40" x14ac:dyDescent="0.25">
      <c r="A5364" t="s">
        <v>1914</v>
      </c>
      <c r="B5364" t="s">
        <v>886</v>
      </c>
      <c r="C5364" t="s">
        <v>1184</v>
      </c>
      <c r="D5364" t="s">
        <v>1234</v>
      </c>
      <c r="E5364" s="4">
        <v>77991</v>
      </c>
      <c r="F5364" s="4" t="s">
        <v>1235</v>
      </c>
      <c r="G5364" s="4">
        <v>119</v>
      </c>
      <c r="H5364" t="str">
        <f>CONCATENATE(Source[[#This Row],[Subject]],TRIM(Source[[#This Row],[Course]]))</f>
        <v>BCST119</v>
      </c>
      <c r="I5364" t="str">
        <f>VLOOKUP(Source[[#This Row],[SubjCrse]],'Courses and Categories'!$E$2:$G$1816,3,FALSE)</f>
        <v>Credit CTE</v>
      </c>
      <c r="J5364">
        <v>351</v>
      </c>
      <c r="K5364" t="s">
        <v>1239</v>
      </c>
      <c r="L5364" t="s">
        <v>39</v>
      </c>
      <c r="M5364" t="s">
        <v>1046</v>
      </c>
      <c r="N5364" t="s">
        <v>59</v>
      </c>
      <c r="O5364">
        <v>1310</v>
      </c>
      <c r="P5364">
        <v>1500</v>
      </c>
      <c r="Q5364" t="s">
        <v>52</v>
      </c>
      <c r="R5364">
        <v>218</v>
      </c>
      <c r="S5364" t="s">
        <v>53</v>
      </c>
      <c r="T5364">
        <v>1</v>
      </c>
      <c r="U5364" s="1">
        <v>43694</v>
      </c>
      <c r="V5364" s="1">
        <v>43819</v>
      </c>
      <c r="W5364" t="s">
        <v>2695</v>
      </c>
      <c r="X5364" t="s">
        <v>1929</v>
      </c>
      <c r="Y5364">
        <v>30</v>
      </c>
      <c r="Z5364">
        <v>18</v>
      </c>
      <c r="AA5364">
        <v>35</v>
      </c>
      <c r="AB5364">
        <v>51.428600000000003</v>
      </c>
      <c r="AD5364">
        <f>IF(ISBLANK(Source[[#This Row],[CrosslistID]]),1,1/COUNTIFS(Source[CrosslistID],Source[[#This Row],[CrosslistID]],Source[TermDesc],Source[[#This Row],[TermDesc]]))</f>
        <v>1</v>
      </c>
      <c r="AG5364">
        <v>0</v>
      </c>
      <c r="AH5364">
        <v>51.428600000000003</v>
      </c>
      <c r="AI5364">
        <v>3.7330000000000001</v>
      </c>
      <c r="AJ5364">
        <v>3.9996</v>
      </c>
      <c r="AK5364">
        <v>0.25</v>
      </c>
      <c r="AL53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64">
        <f>IF(AND(Source[[#This Row],[Credit_Noncredit]]="Noncredit",Source[[#This Row],[FTEF]]&gt;0),Source[[#This Row],[NC XLST FTES]]*525/(437.5*Source[[#This Row],[FTEF]]),0)</f>
        <v>0</v>
      </c>
      <c r="AN5364">
        <f>IF(Source[[#This Row],[Credit_Noncredit]]="Credit",Source[[#This Row],[Census Enrollment]],Source[[#This Row],[Noncredit Avg. Attendance]])</f>
        <v>30</v>
      </c>
    </row>
    <row r="5365" spans="1:40" x14ac:dyDescent="0.25">
      <c r="A5365" t="s">
        <v>1914</v>
      </c>
      <c r="B5365" t="s">
        <v>886</v>
      </c>
      <c r="C5365" t="s">
        <v>1184</v>
      </c>
      <c r="D5365" t="s">
        <v>1234</v>
      </c>
      <c r="E5365" s="4">
        <v>74887</v>
      </c>
      <c r="F5365" s="4" t="s">
        <v>1235</v>
      </c>
      <c r="G5365" s="4">
        <v>119</v>
      </c>
      <c r="H5365" t="str">
        <f>CONCATENATE(Source[[#This Row],[Subject]],TRIM(Source[[#This Row],[Course]]))</f>
        <v>BCST119</v>
      </c>
      <c r="I5365" t="str">
        <f>VLOOKUP(Source[[#This Row],[SubjCrse]],'Courses and Categories'!$E$2:$G$1816,3,FALSE)</f>
        <v>Credit CTE</v>
      </c>
      <c r="J5365">
        <v>831</v>
      </c>
      <c r="K5365" t="s">
        <v>1239</v>
      </c>
      <c r="L5365" t="s">
        <v>39</v>
      </c>
      <c r="M5365" t="s">
        <v>897</v>
      </c>
      <c r="N5365" t="s">
        <v>42</v>
      </c>
      <c r="O5365" t="s">
        <v>42</v>
      </c>
      <c r="P5365" t="s">
        <v>42</v>
      </c>
      <c r="Q5365" t="s">
        <v>42</v>
      </c>
      <c r="S5365" t="s">
        <v>134</v>
      </c>
      <c r="T5365">
        <v>1</v>
      </c>
      <c r="U5365" s="1">
        <v>43694</v>
      </c>
      <c r="V5365" s="1">
        <v>43819</v>
      </c>
      <c r="W5365" t="s">
        <v>2693</v>
      </c>
      <c r="X5365" t="s">
        <v>899</v>
      </c>
      <c r="Y5365">
        <v>30</v>
      </c>
      <c r="Z5365">
        <v>25</v>
      </c>
      <c r="AA5365">
        <v>35</v>
      </c>
      <c r="AB5365">
        <v>71.428600000000003</v>
      </c>
      <c r="AD5365">
        <f>IF(ISBLANK(Source[[#This Row],[CrosslistID]]),1,1/COUNTIFS(Source[CrosslistID],Source[[#This Row],[CrosslistID]],Source[TermDesc],Source[[#This Row],[TermDesc]]))</f>
        <v>1</v>
      </c>
      <c r="AG5365">
        <v>0</v>
      </c>
      <c r="AH5365">
        <v>71.428600000000003</v>
      </c>
      <c r="AI5365">
        <v>2.9</v>
      </c>
      <c r="AJ5365">
        <v>3</v>
      </c>
      <c r="AK5365">
        <v>0.25</v>
      </c>
      <c r="AL53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65">
        <f>IF(AND(Source[[#This Row],[Credit_Noncredit]]="Noncredit",Source[[#This Row],[FTEF]]&gt;0),Source[[#This Row],[NC XLST FTES]]*525/(437.5*Source[[#This Row],[FTEF]]),0)</f>
        <v>0</v>
      </c>
      <c r="AN5365">
        <f>IF(Source[[#This Row],[Credit_Noncredit]]="Credit",Source[[#This Row],[Census Enrollment]],Source[[#This Row],[Noncredit Avg. Attendance]])</f>
        <v>30</v>
      </c>
    </row>
    <row r="5366" spans="1:40" x14ac:dyDescent="0.25">
      <c r="A5366" t="s">
        <v>1914</v>
      </c>
      <c r="B5366" t="s">
        <v>886</v>
      </c>
      <c r="C5366" t="s">
        <v>1184</v>
      </c>
      <c r="D5366" t="s">
        <v>1234</v>
      </c>
      <c r="E5366" s="4">
        <v>79198</v>
      </c>
      <c r="F5366" s="4" t="s">
        <v>1235</v>
      </c>
      <c r="G5366" s="4">
        <v>119</v>
      </c>
      <c r="H5366" t="str">
        <f>CONCATENATE(Source[[#This Row],[Subject]],TRIM(Source[[#This Row],[Course]]))</f>
        <v>BCST119</v>
      </c>
      <c r="I5366" t="str">
        <f>VLOOKUP(Source[[#This Row],[SubjCrse]],'Courses and Categories'!$E$2:$G$1816,3,FALSE)</f>
        <v>Credit CTE</v>
      </c>
      <c r="J5366">
        <v>931</v>
      </c>
      <c r="K5366" t="s">
        <v>1239</v>
      </c>
      <c r="L5366" t="s">
        <v>39</v>
      </c>
      <c r="M5366" t="s">
        <v>897</v>
      </c>
      <c r="N5366" t="s">
        <v>42</v>
      </c>
      <c r="O5366" t="s">
        <v>42</v>
      </c>
      <c r="P5366" t="s">
        <v>42</v>
      </c>
      <c r="Q5366" t="s">
        <v>42</v>
      </c>
      <c r="S5366" t="s">
        <v>134</v>
      </c>
      <c r="T5366" t="s">
        <v>44</v>
      </c>
      <c r="U5366" s="1">
        <v>43711</v>
      </c>
      <c r="V5366" s="1">
        <v>43819</v>
      </c>
      <c r="W5366" t="s">
        <v>1240</v>
      </c>
      <c r="X5366" t="s">
        <v>918</v>
      </c>
      <c r="Y5366">
        <v>30</v>
      </c>
      <c r="Z5366">
        <v>25</v>
      </c>
      <c r="AA5366">
        <v>35</v>
      </c>
      <c r="AB5366">
        <v>71.428600000000003</v>
      </c>
      <c r="AD5366">
        <f>IF(ISBLANK(Source[[#This Row],[CrosslistID]]),1,1/COUNTIFS(Source[CrosslistID],Source[[#This Row],[CrosslistID]],Source[TermDesc],Source[[#This Row],[TermDesc]]))</f>
        <v>1</v>
      </c>
      <c r="AG5366">
        <v>0</v>
      </c>
      <c r="AH5366">
        <v>71.428600000000003</v>
      </c>
      <c r="AI5366">
        <v>2.8</v>
      </c>
      <c r="AJ5366">
        <v>3</v>
      </c>
      <c r="AK5366">
        <v>0.25</v>
      </c>
      <c r="AL53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66">
        <f>IF(AND(Source[[#This Row],[Credit_Noncredit]]="Noncredit",Source[[#This Row],[FTEF]]&gt;0),Source[[#This Row],[NC XLST FTES]]*525/(437.5*Source[[#This Row],[FTEF]]),0)</f>
        <v>0</v>
      </c>
      <c r="AN5366">
        <f>IF(Source[[#This Row],[Credit_Noncredit]]="Credit",Source[[#This Row],[Census Enrollment]],Source[[#This Row],[Noncredit Avg. Attendance]])</f>
        <v>30</v>
      </c>
    </row>
    <row r="5367" spans="1:40" x14ac:dyDescent="0.25">
      <c r="A5367" t="s">
        <v>1914</v>
      </c>
      <c r="B5367" t="s">
        <v>886</v>
      </c>
      <c r="C5367" t="s">
        <v>1184</v>
      </c>
      <c r="D5367" t="s">
        <v>1234</v>
      </c>
      <c r="E5367" s="4">
        <v>75949</v>
      </c>
      <c r="F5367" s="4" t="s">
        <v>1235</v>
      </c>
      <c r="G5367" s="4">
        <v>119</v>
      </c>
      <c r="H5367" t="str">
        <f>CONCATENATE(Source[[#This Row],[Subject]],TRIM(Source[[#This Row],[Course]]))</f>
        <v>BCST119</v>
      </c>
      <c r="I5367" t="str">
        <f>VLOOKUP(Source[[#This Row],[SubjCrse]],'Courses and Categories'!$E$2:$G$1816,3,FALSE)</f>
        <v>Credit CTE</v>
      </c>
      <c r="J5367">
        <v>932</v>
      </c>
      <c r="K5367" t="s">
        <v>1239</v>
      </c>
      <c r="L5367" t="s">
        <v>39</v>
      </c>
      <c r="M5367" t="s">
        <v>897</v>
      </c>
      <c r="N5367" t="s">
        <v>42</v>
      </c>
      <c r="O5367" t="s">
        <v>42</v>
      </c>
      <c r="P5367" t="s">
        <v>42</v>
      </c>
      <c r="Q5367" t="s">
        <v>42</v>
      </c>
      <c r="S5367" t="s">
        <v>134</v>
      </c>
      <c r="T5367" t="s">
        <v>44</v>
      </c>
      <c r="U5367" s="1">
        <v>43711</v>
      </c>
      <c r="V5367" s="1">
        <v>43819</v>
      </c>
      <c r="W5367" t="s">
        <v>1240</v>
      </c>
      <c r="X5367" t="s">
        <v>899</v>
      </c>
      <c r="Y5367">
        <v>33</v>
      </c>
      <c r="Z5367">
        <v>31</v>
      </c>
      <c r="AA5367">
        <v>35</v>
      </c>
      <c r="AB5367">
        <v>88.571399999999997</v>
      </c>
      <c r="AD5367">
        <f>IF(ISBLANK(Source[[#This Row],[CrosslistID]]),1,1/COUNTIFS(Source[CrosslistID],Source[[#This Row],[CrosslistID]],Source[TermDesc],Source[[#This Row],[TermDesc]]))</f>
        <v>1</v>
      </c>
      <c r="AG5367">
        <v>0</v>
      </c>
      <c r="AH5367">
        <v>88.571399999999997</v>
      </c>
      <c r="AI5367">
        <v>3.3</v>
      </c>
      <c r="AJ5367">
        <v>3.3</v>
      </c>
      <c r="AK5367">
        <v>0.25</v>
      </c>
      <c r="AL53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67">
        <f>IF(AND(Source[[#This Row],[Credit_Noncredit]]="Noncredit",Source[[#This Row],[FTEF]]&gt;0),Source[[#This Row],[NC XLST FTES]]*525/(437.5*Source[[#This Row],[FTEF]]),0)</f>
        <v>0</v>
      </c>
      <c r="AN5367">
        <f>IF(Source[[#This Row],[Credit_Noncredit]]="Credit",Source[[#This Row],[Census Enrollment]],Source[[#This Row],[Noncredit Avg. Attendance]])</f>
        <v>33</v>
      </c>
    </row>
    <row r="5368" spans="1:40" x14ac:dyDescent="0.25">
      <c r="A5368" t="s">
        <v>1914</v>
      </c>
      <c r="B5368" t="s">
        <v>886</v>
      </c>
      <c r="C5368" t="s">
        <v>1184</v>
      </c>
      <c r="D5368" t="s">
        <v>1234</v>
      </c>
      <c r="E5368" s="4">
        <v>70192</v>
      </c>
      <c r="F5368" s="4" t="s">
        <v>1235</v>
      </c>
      <c r="G5368" s="4">
        <v>120</v>
      </c>
      <c r="H5368" t="str">
        <f>CONCATENATE(Source[[#This Row],[Subject]],TRIM(Source[[#This Row],[Course]]))</f>
        <v>BCST120</v>
      </c>
      <c r="I5368" t="str">
        <f>VLOOKUP(Source[[#This Row],[SubjCrse]],'Courses and Categories'!$E$2:$G$1816,3,FALSE)</f>
        <v>Credit CTE</v>
      </c>
      <c r="J5368">
        <v>1</v>
      </c>
      <c r="K5368" t="s">
        <v>2696</v>
      </c>
      <c r="L5368" t="s">
        <v>39</v>
      </c>
      <c r="M5368" t="s">
        <v>903</v>
      </c>
      <c r="N5368" t="s">
        <v>180</v>
      </c>
      <c r="O5368">
        <v>1210</v>
      </c>
      <c r="P5368">
        <v>1500</v>
      </c>
      <c r="Q5368" t="s">
        <v>420</v>
      </c>
      <c r="R5368">
        <v>165</v>
      </c>
      <c r="S5368" t="s">
        <v>134</v>
      </c>
      <c r="T5368">
        <v>1</v>
      </c>
      <c r="U5368" s="1">
        <v>43694</v>
      </c>
      <c r="V5368" s="1">
        <v>43819</v>
      </c>
      <c r="W5368" t="s">
        <v>1243</v>
      </c>
      <c r="X5368" t="s">
        <v>1929</v>
      </c>
      <c r="Y5368">
        <v>47</v>
      </c>
      <c r="Z5368">
        <v>45</v>
      </c>
      <c r="AA5368">
        <v>50</v>
      </c>
      <c r="AB5368">
        <v>90</v>
      </c>
      <c r="AD5368">
        <f>IF(ISBLANK(Source[[#This Row],[CrosslistID]]),1,1/COUNTIFS(Source[CrosslistID],Source[[#This Row],[CrosslistID]],Source[TermDesc],Source[[#This Row],[TermDesc]]))</f>
        <v>1</v>
      </c>
      <c r="AG5368">
        <v>0</v>
      </c>
      <c r="AH5368">
        <v>90</v>
      </c>
      <c r="AI5368">
        <v>4.3</v>
      </c>
      <c r="AJ5368">
        <v>4.7</v>
      </c>
      <c r="AK5368">
        <v>0.2</v>
      </c>
      <c r="AL53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68">
        <f>IF(AND(Source[[#This Row],[Credit_Noncredit]]="Noncredit",Source[[#This Row],[FTEF]]&gt;0),Source[[#This Row],[NC XLST FTES]]*525/(437.5*Source[[#This Row],[FTEF]]),0)</f>
        <v>0</v>
      </c>
      <c r="AN5368">
        <f>IF(Source[[#This Row],[Credit_Noncredit]]="Credit",Source[[#This Row],[Census Enrollment]],Source[[#This Row],[Noncredit Avg. Attendance]])</f>
        <v>47</v>
      </c>
    </row>
    <row r="5369" spans="1:40" x14ac:dyDescent="0.25">
      <c r="A5369" t="s">
        <v>1914</v>
      </c>
      <c r="B5369" t="s">
        <v>886</v>
      </c>
      <c r="C5369" t="s">
        <v>1184</v>
      </c>
      <c r="D5369" t="s">
        <v>1234</v>
      </c>
      <c r="E5369" s="4">
        <v>71738</v>
      </c>
      <c r="F5369" s="4" t="s">
        <v>1235</v>
      </c>
      <c r="G5369" s="4">
        <v>120</v>
      </c>
      <c r="H5369" t="str">
        <f>CONCATENATE(Source[[#This Row],[Subject]],TRIM(Source[[#This Row],[Course]]))</f>
        <v>BCST120</v>
      </c>
      <c r="I5369" t="str">
        <f>VLOOKUP(Source[[#This Row],[SubjCrse]],'Courses and Categories'!$E$2:$G$1816,3,FALSE)</f>
        <v>Credit CTE</v>
      </c>
      <c r="J5369">
        <v>2</v>
      </c>
      <c r="K5369" t="s">
        <v>2696</v>
      </c>
      <c r="L5369" t="s">
        <v>39</v>
      </c>
      <c r="M5369" t="s">
        <v>1063</v>
      </c>
      <c r="N5369" t="s">
        <v>50</v>
      </c>
      <c r="O5369">
        <v>1210</v>
      </c>
      <c r="P5369">
        <v>1600</v>
      </c>
      <c r="Q5369" t="s">
        <v>420</v>
      </c>
      <c r="R5369">
        <v>165</v>
      </c>
      <c r="S5369" t="s">
        <v>134</v>
      </c>
      <c r="T5369">
        <v>1</v>
      </c>
      <c r="U5369" s="1">
        <v>43694</v>
      </c>
      <c r="V5369" s="1">
        <v>43819</v>
      </c>
      <c r="W5369" t="s">
        <v>2693</v>
      </c>
      <c r="X5369" t="s">
        <v>1929</v>
      </c>
      <c r="Y5369">
        <v>24</v>
      </c>
      <c r="Z5369">
        <v>23</v>
      </c>
      <c r="AA5369">
        <v>25</v>
      </c>
      <c r="AB5369">
        <v>92</v>
      </c>
      <c r="AD5369">
        <f>IF(ISBLANK(Source[[#This Row],[CrosslistID]]),1,1/COUNTIFS(Source[CrosslistID],Source[[#This Row],[CrosslistID]],Source[TermDesc],Source[[#This Row],[TermDesc]]))</f>
        <v>1</v>
      </c>
      <c r="AG5369">
        <v>0</v>
      </c>
      <c r="AH5369">
        <v>92</v>
      </c>
      <c r="AI5369">
        <v>3.0670000000000002</v>
      </c>
      <c r="AJ5369">
        <v>3.2002999999999999</v>
      </c>
      <c r="AK5369">
        <v>0.2</v>
      </c>
      <c r="AL53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69">
        <f>IF(AND(Source[[#This Row],[Credit_Noncredit]]="Noncredit",Source[[#This Row],[FTEF]]&gt;0),Source[[#This Row],[NC XLST FTES]]*525/(437.5*Source[[#This Row],[FTEF]]),0)</f>
        <v>0</v>
      </c>
      <c r="AN5369">
        <f>IF(Source[[#This Row],[Credit_Noncredit]]="Credit",Source[[#This Row],[Census Enrollment]],Source[[#This Row],[Noncredit Avg. Attendance]])</f>
        <v>24</v>
      </c>
    </row>
    <row r="5370" spans="1:40" x14ac:dyDescent="0.25">
      <c r="A5370" t="s">
        <v>1914</v>
      </c>
      <c r="B5370" t="s">
        <v>886</v>
      </c>
      <c r="C5370" t="s">
        <v>1184</v>
      </c>
      <c r="D5370" t="s">
        <v>1234</v>
      </c>
      <c r="E5370" s="4">
        <v>70193</v>
      </c>
      <c r="F5370" s="4" t="s">
        <v>1235</v>
      </c>
      <c r="G5370" s="4">
        <v>120</v>
      </c>
      <c r="H5370" t="str">
        <f>CONCATENATE(Source[[#This Row],[Subject]],TRIM(Source[[#This Row],[Course]]))</f>
        <v>BCST120</v>
      </c>
      <c r="I5370" t="str">
        <f>VLOOKUP(Source[[#This Row],[SubjCrse]],'Courses and Categories'!$E$2:$G$1816,3,FALSE)</f>
        <v>Credit CTE</v>
      </c>
      <c r="J5370">
        <v>3</v>
      </c>
      <c r="K5370" t="s">
        <v>2696</v>
      </c>
      <c r="L5370" t="s">
        <v>39</v>
      </c>
      <c r="M5370" t="s">
        <v>1063</v>
      </c>
      <c r="N5370" t="s">
        <v>185</v>
      </c>
      <c r="O5370">
        <v>1210</v>
      </c>
      <c r="P5370">
        <v>1600</v>
      </c>
      <c r="Q5370" t="s">
        <v>420</v>
      </c>
      <c r="R5370">
        <v>165</v>
      </c>
      <c r="S5370" t="s">
        <v>134</v>
      </c>
      <c r="T5370">
        <v>1</v>
      </c>
      <c r="U5370" s="1">
        <v>43694</v>
      </c>
      <c r="V5370" s="1">
        <v>43819</v>
      </c>
      <c r="W5370" t="s">
        <v>2697</v>
      </c>
      <c r="X5370" t="s">
        <v>1929</v>
      </c>
      <c r="Y5370">
        <v>23</v>
      </c>
      <c r="Z5370">
        <v>22</v>
      </c>
      <c r="AA5370">
        <v>25</v>
      </c>
      <c r="AB5370">
        <v>88</v>
      </c>
      <c r="AD5370">
        <f>IF(ISBLANK(Source[[#This Row],[CrosslistID]]),1,1/COUNTIFS(Source[CrosslistID],Source[[#This Row],[CrosslistID]],Source[TermDesc],Source[[#This Row],[TermDesc]]))</f>
        <v>1</v>
      </c>
      <c r="AG5370">
        <v>0</v>
      </c>
      <c r="AH5370">
        <v>88</v>
      </c>
      <c r="AI5370">
        <v>2.6669999999999998</v>
      </c>
      <c r="AJ5370">
        <v>3.0670999999999999</v>
      </c>
      <c r="AK5370">
        <v>0.2</v>
      </c>
      <c r="AL53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70">
        <f>IF(AND(Source[[#This Row],[Credit_Noncredit]]="Noncredit",Source[[#This Row],[FTEF]]&gt;0),Source[[#This Row],[NC XLST FTES]]*525/(437.5*Source[[#This Row],[FTEF]]),0)</f>
        <v>0</v>
      </c>
      <c r="AN5370">
        <f>IF(Source[[#This Row],[Credit_Noncredit]]="Credit",Source[[#This Row],[Census Enrollment]],Source[[#This Row],[Noncredit Avg. Attendance]])</f>
        <v>23</v>
      </c>
    </row>
    <row r="5371" spans="1:40" x14ac:dyDescent="0.25">
      <c r="A5371" t="s">
        <v>1914</v>
      </c>
      <c r="B5371" t="s">
        <v>886</v>
      </c>
      <c r="C5371" t="s">
        <v>1184</v>
      </c>
      <c r="D5371" t="s">
        <v>1234</v>
      </c>
      <c r="E5371" s="4">
        <v>78126</v>
      </c>
      <c r="F5371" s="4" t="s">
        <v>1235</v>
      </c>
      <c r="G5371" s="4" t="s">
        <v>1480</v>
      </c>
      <c r="H5371" t="str">
        <f>CONCATENATE(Source[[#This Row],[Subject]],TRIM(Source[[#This Row],[Course]]))</f>
        <v>BCST124A</v>
      </c>
      <c r="I5371" t="str">
        <f>VLOOKUP(Source[[#This Row],[SubjCrse]],'Courses and Categories'!$E$2:$G$1816,3,FALSE)</f>
        <v>Credit CTE</v>
      </c>
      <c r="J5371">
        <v>501</v>
      </c>
      <c r="K5371" t="s">
        <v>2698</v>
      </c>
      <c r="L5371" t="s">
        <v>87</v>
      </c>
      <c r="M5371" t="s">
        <v>903</v>
      </c>
      <c r="N5371" t="s">
        <v>105</v>
      </c>
      <c r="O5371">
        <v>1800</v>
      </c>
      <c r="P5371">
        <v>2025</v>
      </c>
      <c r="Q5371" t="s">
        <v>420</v>
      </c>
      <c r="R5371">
        <v>168</v>
      </c>
      <c r="S5371" t="s">
        <v>134</v>
      </c>
      <c r="T5371" t="s">
        <v>44</v>
      </c>
      <c r="U5371" s="1">
        <v>43712</v>
      </c>
      <c r="V5371" s="1">
        <v>43754</v>
      </c>
      <c r="W5371" t="s">
        <v>2697</v>
      </c>
      <c r="X5371" t="s">
        <v>905</v>
      </c>
      <c r="Y5371">
        <v>24</v>
      </c>
      <c r="Z5371">
        <v>23</v>
      </c>
      <c r="AA5371">
        <v>25</v>
      </c>
      <c r="AB5371">
        <v>92</v>
      </c>
      <c r="AD5371">
        <f>IF(ISBLANK(Source[[#This Row],[CrosslistID]]),1,1/COUNTIFS(Source[CrosslistID],Source[[#This Row],[CrosslistID]],Source[TermDesc],Source[[#This Row],[TermDesc]]))</f>
        <v>1</v>
      </c>
      <c r="AG5371">
        <v>0</v>
      </c>
      <c r="AH5371">
        <v>92</v>
      </c>
      <c r="AI5371">
        <v>1.538</v>
      </c>
      <c r="AJ5371">
        <v>1.6049</v>
      </c>
      <c r="AK5371">
        <v>0.1333</v>
      </c>
      <c r="AL53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71">
        <f>IF(AND(Source[[#This Row],[Credit_Noncredit]]="Noncredit",Source[[#This Row],[FTEF]]&gt;0),Source[[#This Row],[NC XLST FTES]]*525/(437.5*Source[[#This Row],[FTEF]]),0)</f>
        <v>0</v>
      </c>
      <c r="AN5371">
        <f>IF(Source[[#This Row],[Credit_Noncredit]]="Credit",Source[[#This Row],[Census Enrollment]],Source[[#This Row],[Noncredit Avg. Attendance]])</f>
        <v>24</v>
      </c>
    </row>
    <row r="5372" spans="1:40" x14ac:dyDescent="0.25">
      <c r="A5372" t="s">
        <v>1914</v>
      </c>
      <c r="B5372" t="s">
        <v>886</v>
      </c>
      <c r="C5372" t="s">
        <v>1184</v>
      </c>
      <c r="D5372" t="s">
        <v>1234</v>
      </c>
      <c r="E5372" s="4">
        <v>78127</v>
      </c>
      <c r="F5372" s="4" t="s">
        <v>1235</v>
      </c>
      <c r="G5372" s="4" t="s">
        <v>1484</v>
      </c>
      <c r="H5372" t="str">
        <f>CONCATENATE(Source[[#This Row],[Subject]],TRIM(Source[[#This Row],[Course]]))</f>
        <v>BCST124B</v>
      </c>
      <c r="I5372" t="str">
        <f>VLOOKUP(Source[[#This Row],[SubjCrse]],'Courses and Categories'!$E$2:$G$1816,3,FALSE)</f>
        <v>Credit CTE</v>
      </c>
      <c r="J5372">
        <v>501</v>
      </c>
      <c r="K5372" t="s">
        <v>2699</v>
      </c>
      <c r="L5372" t="s">
        <v>87</v>
      </c>
      <c r="M5372" t="s">
        <v>903</v>
      </c>
      <c r="N5372" t="s">
        <v>105</v>
      </c>
      <c r="O5372">
        <v>1800</v>
      </c>
      <c r="P5372">
        <v>2025</v>
      </c>
      <c r="Q5372" t="s">
        <v>420</v>
      </c>
      <c r="R5372">
        <v>168</v>
      </c>
      <c r="S5372" t="s">
        <v>134</v>
      </c>
      <c r="T5372" t="s">
        <v>44</v>
      </c>
      <c r="U5372" s="1">
        <v>43759</v>
      </c>
      <c r="V5372" s="1">
        <v>43803</v>
      </c>
      <c r="W5372" t="s">
        <v>2697</v>
      </c>
      <c r="X5372" t="s">
        <v>905</v>
      </c>
      <c r="Y5372">
        <v>21</v>
      </c>
      <c r="Z5372">
        <v>20</v>
      </c>
      <c r="AA5372">
        <v>25</v>
      </c>
      <c r="AB5372">
        <v>80</v>
      </c>
      <c r="AD5372">
        <f>IF(ISBLANK(Source[[#This Row],[CrosslistID]]),1,1/COUNTIFS(Source[CrosslistID],Source[[#This Row],[CrosslistID]],Source[TermDesc],Source[[#This Row],[TermDesc]]))</f>
        <v>1</v>
      </c>
      <c r="AG5372">
        <v>0</v>
      </c>
      <c r="AH5372">
        <v>80</v>
      </c>
      <c r="AI5372">
        <v>1.234</v>
      </c>
      <c r="AJ5372">
        <v>1.2957000000000001</v>
      </c>
      <c r="AK5372">
        <v>0.1333</v>
      </c>
      <c r="AL53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72">
        <f>IF(AND(Source[[#This Row],[Credit_Noncredit]]="Noncredit",Source[[#This Row],[FTEF]]&gt;0),Source[[#This Row],[NC XLST FTES]]*525/(437.5*Source[[#This Row],[FTEF]]),0)</f>
        <v>0</v>
      </c>
      <c r="AN5372">
        <f>IF(Source[[#This Row],[Credit_Noncredit]]="Credit",Source[[#This Row],[Census Enrollment]],Source[[#This Row],[Noncredit Avg. Attendance]])</f>
        <v>21</v>
      </c>
    </row>
    <row r="5373" spans="1:40" x14ac:dyDescent="0.25">
      <c r="A5373" t="s">
        <v>1914</v>
      </c>
      <c r="B5373" t="s">
        <v>886</v>
      </c>
      <c r="C5373" t="s">
        <v>1184</v>
      </c>
      <c r="D5373" t="s">
        <v>1234</v>
      </c>
      <c r="E5373" s="4">
        <v>76523</v>
      </c>
      <c r="F5373" s="4" t="s">
        <v>1235</v>
      </c>
      <c r="G5373" s="4" t="s">
        <v>1193</v>
      </c>
      <c r="H5373" t="str">
        <f>CONCATENATE(Source[[#This Row],[Subject]],TRIM(Source[[#This Row],[Course]]))</f>
        <v>BCST125A</v>
      </c>
      <c r="I5373" t="str">
        <f>VLOOKUP(Source[[#This Row],[SubjCrse]],'Courses and Categories'!$E$2:$G$1816,3,FALSE)</f>
        <v>Credit CTE</v>
      </c>
      <c r="J5373">
        <v>501</v>
      </c>
      <c r="K5373" t="s">
        <v>2700</v>
      </c>
      <c r="L5373" t="s">
        <v>87</v>
      </c>
      <c r="M5373" t="s">
        <v>1046</v>
      </c>
      <c r="N5373" t="s">
        <v>797</v>
      </c>
      <c r="O5373" t="s">
        <v>789</v>
      </c>
      <c r="P5373" t="s">
        <v>2701</v>
      </c>
      <c r="Q5373" t="s">
        <v>2702</v>
      </c>
      <c r="R5373" t="s">
        <v>2703</v>
      </c>
      <c r="S5373" t="s">
        <v>134</v>
      </c>
      <c r="T5373">
        <v>1</v>
      </c>
      <c r="U5373" s="1">
        <v>43694</v>
      </c>
      <c r="V5373" s="1">
        <v>43819</v>
      </c>
      <c r="W5373" t="s">
        <v>2704</v>
      </c>
      <c r="X5373" t="s">
        <v>1929</v>
      </c>
      <c r="Y5373">
        <v>15</v>
      </c>
      <c r="Z5373">
        <v>12</v>
      </c>
      <c r="AA5373">
        <v>18</v>
      </c>
      <c r="AB5373">
        <v>66.666700000000006</v>
      </c>
      <c r="AC5373" t="s">
        <v>2705</v>
      </c>
      <c r="AD5373">
        <f>IF(ISBLANK(Source[[#This Row],[CrosslistID]]),1,1/COUNTIFS(Source[CrosslistID],Source[[#This Row],[CrosslistID]],Source[TermDesc],Source[[#This Row],[TermDesc]]))</f>
        <v>0.5</v>
      </c>
      <c r="AE5373">
        <v>16</v>
      </c>
      <c r="AF5373">
        <v>25</v>
      </c>
      <c r="AG5373">
        <v>64</v>
      </c>
      <c r="AH5373">
        <v>64</v>
      </c>
      <c r="AI5373">
        <v>4.5</v>
      </c>
      <c r="AJ5373">
        <v>4.5</v>
      </c>
      <c r="AK5373">
        <v>0.5</v>
      </c>
      <c r="AL53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73">
        <f>IF(AND(Source[[#This Row],[Credit_Noncredit]]="Noncredit",Source[[#This Row],[FTEF]]&gt;0),Source[[#This Row],[NC XLST FTES]]*525/(437.5*Source[[#This Row],[FTEF]]),0)</f>
        <v>0</v>
      </c>
      <c r="AN5373">
        <f>IF(Source[[#This Row],[Credit_Noncredit]]="Credit",Source[[#This Row],[Census Enrollment]],Source[[#This Row],[Noncredit Avg. Attendance]])</f>
        <v>15</v>
      </c>
    </row>
    <row r="5374" spans="1:40" x14ac:dyDescent="0.25">
      <c r="A5374" t="s">
        <v>1914</v>
      </c>
      <c r="B5374" t="s">
        <v>886</v>
      </c>
      <c r="C5374" t="s">
        <v>1184</v>
      </c>
      <c r="D5374" t="s">
        <v>1234</v>
      </c>
      <c r="E5374" s="4">
        <v>78860</v>
      </c>
      <c r="F5374" s="4" t="s">
        <v>1235</v>
      </c>
      <c r="G5374" s="4" t="s">
        <v>2706</v>
      </c>
      <c r="H5374" t="str">
        <f>CONCATENATE(Source[[#This Row],[Subject]],TRIM(Source[[#This Row],[Course]]))</f>
        <v>BCST125B</v>
      </c>
      <c r="I5374" t="str">
        <f>VLOOKUP(Source[[#This Row],[SubjCrse]],'Courses and Categories'!$E$2:$G$1816,3,FALSE)</f>
        <v>Credit CTE</v>
      </c>
      <c r="J5374">
        <v>501</v>
      </c>
      <c r="K5374" t="s">
        <v>2707</v>
      </c>
      <c r="L5374" t="s">
        <v>87</v>
      </c>
      <c r="M5374" t="s">
        <v>1046</v>
      </c>
      <c r="N5374" t="s">
        <v>797</v>
      </c>
      <c r="O5374" t="s">
        <v>789</v>
      </c>
      <c r="P5374" t="s">
        <v>2701</v>
      </c>
      <c r="Q5374" t="s">
        <v>2702</v>
      </c>
      <c r="R5374" t="s">
        <v>2703</v>
      </c>
      <c r="S5374" t="s">
        <v>134</v>
      </c>
      <c r="T5374">
        <v>1</v>
      </c>
      <c r="U5374" s="1">
        <v>43694</v>
      </c>
      <c r="V5374" s="1">
        <v>43819</v>
      </c>
      <c r="W5374" t="s">
        <v>2704</v>
      </c>
      <c r="X5374" t="s">
        <v>1929</v>
      </c>
      <c r="Y5374">
        <v>7</v>
      </c>
      <c r="Z5374">
        <v>4</v>
      </c>
      <c r="AA5374">
        <v>7</v>
      </c>
      <c r="AB5374">
        <v>57.142899999999997</v>
      </c>
      <c r="AC5374" t="s">
        <v>2705</v>
      </c>
      <c r="AD5374">
        <f>IF(ISBLANK(Source[[#This Row],[CrosslistID]]),1,1/COUNTIFS(Source[CrosslistID],Source[[#This Row],[CrosslistID]],Source[TermDesc],Source[[#This Row],[TermDesc]]))</f>
        <v>0.5</v>
      </c>
      <c r="AE5374">
        <v>16</v>
      </c>
      <c r="AF5374">
        <v>25</v>
      </c>
      <c r="AG5374">
        <v>64</v>
      </c>
      <c r="AH5374">
        <v>64</v>
      </c>
      <c r="AI5374">
        <v>2.1</v>
      </c>
      <c r="AJ5374">
        <v>2.1</v>
      </c>
      <c r="AK5374">
        <v>0</v>
      </c>
      <c r="AL53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74">
        <f>IF(AND(Source[[#This Row],[Credit_Noncredit]]="Noncredit",Source[[#This Row],[FTEF]]&gt;0),Source[[#This Row],[NC XLST FTES]]*525/(437.5*Source[[#This Row],[FTEF]]),0)</f>
        <v>0</v>
      </c>
      <c r="AN5374">
        <f>IF(Source[[#This Row],[Credit_Noncredit]]="Credit",Source[[#This Row],[Census Enrollment]],Source[[#This Row],[Noncredit Avg. Attendance]])</f>
        <v>7</v>
      </c>
    </row>
    <row r="5375" spans="1:40" x14ac:dyDescent="0.25">
      <c r="A5375" t="s">
        <v>1914</v>
      </c>
      <c r="B5375" t="s">
        <v>886</v>
      </c>
      <c r="C5375" t="s">
        <v>1184</v>
      </c>
      <c r="D5375" t="s">
        <v>1234</v>
      </c>
      <c r="E5375" s="4">
        <v>78862</v>
      </c>
      <c r="F5375" s="4" t="s">
        <v>1235</v>
      </c>
      <c r="G5375" s="4">
        <v>126</v>
      </c>
      <c r="H5375" t="str">
        <f>CONCATENATE(Source[[#This Row],[Subject]],TRIM(Source[[#This Row],[Course]]))</f>
        <v>BCST126</v>
      </c>
      <c r="I5375" t="str">
        <f>VLOOKUP(Source[[#This Row],[SubjCrse]],'Courses and Categories'!$E$2:$G$1816,3,FALSE)</f>
        <v>Credit CTE</v>
      </c>
      <c r="J5375">
        <v>1</v>
      </c>
      <c r="K5375" t="s">
        <v>2708</v>
      </c>
      <c r="L5375" t="s">
        <v>39</v>
      </c>
      <c r="M5375" t="s">
        <v>1046</v>
      </c>
      <c r="N5375" t="s">
        <v>105</v>
      </c>
      <c r="O5375">
        <v>1510</v>
      </c>
      <c r="P5375">
        <v>1725</v>
      </c>
      <c r="Q5375" t="s">
        <v>420</v>
      </c>
      <c r="R5375">
        <v>168</v>
      </c>
      <c r="S5375" t="s">
        <v>134</v>
      </c>
      <c r="T5375">
        <v>1</v>
      </c>
      <c r="U5375" s="1">
        <v>43694</v>
      </c>
      <c r="V5375" s="1">
        <v>43819</v>
      </c>
      <c r="W5375" t="s">
        <v>2697</v>
      </c>
      <c r="X5375" t="s">
        <v>1929</v>
      </c>
      <c r="Y5375">
        <v>22</v>
      </c>
      <c r="Z5375">
        <v>20</v>
      </c>
      <c r="AA5375">
        <v>25</v>
      </c>
      <c r="AB5375">
        <v>80</v>
      </c>
      <c r="AD5375">
        <f>IF(ISBLANK(Source[[#This Row],[CrosslistID]]),1,1/COUNTIFS(Source[CrosslistID],Source[[#This Row],[CrosslistID]],Source[TermDesc],Source[[#This Row],[TermDesc]]))</f>
        <v>1</v>
      </c>
      <c r="AG5375">
        <v>0</v>
      </c>
      <c r="AH5375">
        <v>80</v>
      </c>
      <c r="AI5375">
        <v>3.5</v>
      </c>
      <c r="AJ5375">
        <v>3.6667000000000001</v>
      </c>
      <c r="AK5375">
        <v>0.2833</v>
      </c>
      <c r="AL53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75">
        <f>IF(AND(Source[[#This Row],[Credit_Noncredit]]="Noncredit",Source[[#This Row],[FTEF]]&gt;0),Source[[#This Row],[NC XLST FTES]]*525/(437.5*Source[[#This Row],[FTEF]]),0)</f>
        <v>0</v>
      </c>
      <c r="AN5375">
        <f>IF(Source[[#This Row],[Credit_Noncredit]]="Credit",Source[[#This Row],[Census Enrollment]],Source[[#This Row],[Noncredit Avg. Attendance]])</f>
        <v>22</v>
      </c>
    </row>
    <row r="5376" spans="1:40" x14ac:dyDescent="0.25">
      <c r="A5376" t="s">
        <v>1914</v>
      </c>
      <c r="B5376" t="s">
        <v>886</v>
      </c>
      <c r="C5376" t="s">
        <v>1184</v>
      </c>
      <c r="D5376" t="s">
        <v>1234</v>
      </c>
      <c r="E5376" s="4">
        <v>78865</v>
      </c>
      <c r="F5376" s="4" t="s">
        <v>1235</v>
      </c>
      <c r="G5376" s="4" t="s">
        <v>2709</v>
      </c>
      <c r="H5376" t="str">
        <f>CONCATENATE(Source[[#This Row],[Subject]],TRIM(Source[[#This Row],[Course]]))</f>
        <v>BCST127A</v>
      </c>
      <c r="I5376" t="str">
        <f>VLOOKUP(Source[[#This Row],[SubjCrse]],'Courses and Categories'!$E$2:$G$1816,3,FALSE)</f>
        <v>Credit CTE</v>
      </c>
      <c r="J5376">
        <v>1</v>
      </c>
      <c r="K5376" t="s">
        <v>2710</v>
      </c>
      <c r="L5376" t="s">
        <v>39</v>
      </c>
      <c r="M5376" t="s">
        <v>1046</v>
      </c>
      <c r="N5376" t="s">
        <v>41</v>
      </c>
      <c r="O5376">
        <v>1210</v>
      </c>
      <c r="P5376">
        <v>1620</v>
      </c>
      <c r="Q5376" t="s">
        <v>420</v>
      </c>
      <c r="R5376">
        <v>168</v>
      </c>
      <c r="S5376" t="s">
        <v>134</v>
      </c>
      <c r="T5376" t="s">
        <v>44</v>
      </c>
      <c r="U5376" s="1">
        <v>43739</v>
      </c>
      <c r="V5376" s="1">
        <v>43809</v>
      </c>
      <c r="W5376" t="s">
        <v>1243</v>
      </c>
      <c r="X5376" t="s">
        <v>905</v>
      </c>
      <c r="Y5376">
        <v>20</v>
      </c>
      <c r="Z5376">
        <v>20</v>
      </c>
      <c r="AA5376">
        <v>25</v>
      </c>
      <c r="AB5376">
        <v>80</v>
      </c>
      <c r="AD5376">
        <f>IF(ISBLANK(Source[[#This Row],[CrosslistID]]),1,1/COUNTIFS(Source[CrosslistID],Source[[#This Row],[CrosslistID]],Source[TermDesc],Source[[#This Row],[TermDesc]]))</f>
        <v>1</v>
      </c>
      <c r="AG5376">
        <v>0</v>
      </c>
      <c r="AH5376">
        <v>80</v>
      </c>
      <c r="AI5376">
        <v>1.6759999999999999</v>
      </c>
      <c r="AJ5376">
        <v>1.6759999999999999</v>
      </c>
      <c r="AK5376">
        <v>0.1371</v>
      </c>
      <c r="AL53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76">
        <f>IF(AND(Source[[#This Row],[Credit_Noncredit]]="Noncredit",Source[[#This Row],[FTEF]]&gt;0),Source[[#This Row],[NC XLST FTES]]*525/(437.5*Source[[#This Row],[FTEF]]),0)</f>
        <v>0</v>
      </c>
      <c r="AN5376">
        <f>IF(Source[[#This Row],[Credit_Noncredit]]="Credit",Source[[#This Row],[Census Enrollment]],Source[[#This Row],[Noncredit Avg. Attendance]])</f>
        <v>20</v>
      </c>
    </row>
    <row r="5377" spans="1:40" x14ac:dyDescent="0.25">
      <c r="A5377" t="s">
        <v>1914</v>
      </c>
      <c r="B5377" t="s">
        <v>886</v>
      </c>
      <c r="C5377" t="s">
        <v>1184</v>
      </c>
      <c r="D5377" t="s">
        <v>1234</v>
      </c>
      <c r="E5377" s="4">
        <v>74268</v>
      </c>
      <c r="F5377" s="4" t="s">
        <v>1235</v>
      </c>
      <c r="G5377" s="4">
        <v>135</v>
      </c>
      <c r="H5377" t="str">
        <f>CONCATENATE(Source[[#This Row],[Subject]],TRIM(Source[[#This Row],[Course]]))</f>
        <v>BCST135</v>
      </c>
      <c r="I5377" t="str">
        <f>VLOOKUP(Source[[#This Row],[SubjCrse]],'Courses and Categories'!$E$2:$G$1816,3,FALSE)</f>
        <v>Credit CTE</v>
      </c>
      <c r="J5377">
        <v>931</v>
      </c>
      <c r="K5377" t="s">
        <v>2711</v>
      </c>
      <c r="L5377" t="s">
        <v>87</v>
      </c>
      <c r="M5377" t="s">
        <v>897</v>
      </c>
      <c r="N5377" t="s">
        <v>42</v>
      </c>
      <c r="O5377" t="s">
        <v>42</v>
      </c>
      <c r="P5377" t="s">
        <v>42</v>
      </c>
      <c r="Q5377" t="s">
        <v>42</v>
      </c>
      <c r="S5377" t="s">
        <v>134</v>
      </c>
      <c r="T5377" t="s">
        <v>44</v>
      </c>
      <c r="U5377" s="1">
        <v>43696</v>
      </c>
      <c r="V5377" s="1">
        <v>43735</v>
      </c>
      <c r="W5377" t="s">
        <v>1240</v>
      </c>
      <c r="X5377" t="s">
        <v>918</v>
      </c>
      <c r="Y5377">
        <v>28</v>
      </c>
      <c r="Z5377">
        <v>24</v>
      </c>
      <c r="AA5377">
        <v>35</v>
      </c>
      <c r="AB5377">
        <v>68.571399999999997</v>
      </c>
      <c r="AD5377">
        <f>IF(ISBLANK(Source[[#This Row],[CrosslistID]]),1,1/COUNTIFS(Source[CrosslistID],Source[[#This Row],[CrosslistID]],Source[TermDesc],Source[[#This Row],[TermDesc]]))</f>
        <v>1</v>
      </c>
      <c r="AG5377">
        <v>0</v>
      </c>
      <c r="AH5377">
        <v>68.571399999999997</v>
      </c>
      <c r="AI5377">
        <v>0.9</v>
      </c>
      <c r="AJ5377">
        <v>0.93330000000000002</v>
      </c>
      <c r="AK5377">
        <v>8.2900000000000001E-2</v>
      </c>
      <c r="AL53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77">
        <f>IF(AND(Source[[#This Row],[Credit_Noncredit]]="Noncredit",Source[[#This Row],[FTEF]]&gt;0),Source[[#This Row],[NC XLST FTES]]*525/(437.5*Source[[#This Row],[FTEF]]),0)</f>
        <v>0</v>
      </c>
      <c r="AN5377">
        <f>IF(Source[[#This Row],[Credit_Noncredit]]="Credit",Source[[#This Row],[Census Enrollment]],Source[[#This Row],[Noncredit Avg. Attendance]])</f>
        <v>28</v>
      </c>
    </row>
    <row r="5378" spans="1:40" x14ac:dyDescent="0.25">
      <c r="A5378" t="s">
        <v>1914</v>
      </c>
      <c r="B5378" t="s">
        <v>886</v>
      </c>
      <c r="C5378" t="s">
        <v>1184</v>
      </c>
      <c r="D5378" t="s">
        <v>1234</v>
      </c>
      <c r="E5378" s="4">
        <v>74269</v>
      </c>
      <c r="F5378" s="4" t="s">
        <v>1235</v>
      </c>
      <c r="G5378" s="4">
        <v>136</v>
      </c>
      <c r="H5378" t="str">
        <f>CONCATENATE(Source[[#This Row],[Subject]],TRIM(Source[[#This Row],[Course]]))</f>
        <v>BCST136</v>
      </c>
      <c r="I5378" t="str">
        <f>VLOOKUP(Source[[#This Row],[SubjCrse]],'Courses and Categories'!$E$2:$G$1816,3,FALSE)</f>
        <v>Credit CTE</v>
      </c>
      <c r="J5378">
        <v>931</v>
      </c>
      <c r="K5378" t="s">
        <v>2712</v>
      </c>
      <c r="L5378" t="s">
        <v>87</v>
      </c>
      <c r="M5378" t="s">
        <v>897</v>
      </c>
      <c r="N5378" t="s">
        <v>42</v>
      </c>
      <c r="O5378" t="s">
        <v>42</v>
      </c>
      <c r="P5378" t="s">
        <v>42</v>
      </c>
      <c r="Q5378" t="s">
        <v>42</v>
      </c>
      <c r="S5378" t="s">
        <v>134</v>
      </c>
      <c r="T5378" t="s">
        <v>44</v>
      </c>
      <c r="U5378" s="1">
        <v>43738</v>
      </c>
      <c r="V5378" s="1">
        <v>43777</v>
      </c>
      <c r="W5378" t="s">
        <v>1240</v>
      </c>
      <c r="X5378" t="s">
        <v>918</v>
      </c>
      <c r="Y5378">
        <v>31</v>
      </c>
      <c r="Z5378">
        <v>30</v>
      </c>
      <c r="AA5378">
        <v>35</v>
      </c>
      <c r="AB5378">
        <v>85.714299999999994</v>
      </c>
      <c r="AD5378">
        <f>IF(ISBLANK(Source[[#This Row],[CrosslistID]]),1,1/COUNTIFS(Source[CrosslistID],Source[[#This Row],[CrosslistID]],Source[TermDesc],Source[[#This Row],[TermDesc]]))</f>
        <v>1</v>
      </c>
      <c r="AG5378">
        <v>0</v>
      </c>
      <c r="AH5378">
        <v>85.714299999999994</v>
      </c>
      <c r="AI5378">
        <v>1.0329999999999999</v>
      </c>
      <c r="AJ5378">
        <v>1.0329999999999999</v>
      </c>
      <c r="AK5378">
        <v>8.2900000000000001E-2</v>
      </c>
      <c r="AL53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78">
        <f>IF(AND(Source[[#This Row],[Credit_Noncredit]]="Noncredit",Source[[#This Row],[FTEF]]&gt;0),Source[[#This Row],[NC XLST FTES]]*525/(437.5*Source[[#This Row],[FTEF]]),0)</f>
        <v>0</v>
      </c>
      <c r="AN5378">
        <f>IF(Source[[#This Row],[Credit_Noncredit]]="Credit",Source[[#This Row],[Census Enrollment]],Source[[#This Row],[Noncredit Avg. Attendance]])</f>
        <v>31</v>
      </c>
    </row>
    <row r="5379" spans="1:40" x14ac:dyDescent="0.25">
      <c r="A5379" t="s">
        <v>1914</v>
      </c>
      <c r="B5379" t="s">
        <v>886</v>
      </c>
      <c r="C5379" t="s">
        <v>1184</v>
      </c>
      <c r="D5379" t="s">
        <v>1234</v>
      </c>
      <c r="E5379" s="4">
        <v>78130</v>
      </c>
      <c r="F5379" s="4" t="s">
        <v>1235</v>
      </c>
      <c r="G5379" s="4">
        <v>140</v>
      </c>
      <c r="H5379" t="str">
        <f>CONCATENATE(Source[[#This Row],[Subject]],TRIM(Source[[#This Row],[Course]]))</f>
        <v>BCST140</v>
      </c>
      <c r="I5379" t="str">
        <f>VLOOKUP(Source[[#This Row],[SubjCrse]],'Courses and Categories'!$E$2:$G$1816,3,FALSE)</f>
        <v>Credit CTE</v>
      </c>
      <c r="J5379">
        <v>1</v>
      </c>
      <c r="K5379" t="s">
        <v>2713</v>
      </c>
      <c r="L5379" t="s">
        <v>39</v>
      </c>
      <c r="M5379" t="s">
        <v>1046</v>
      </c>
      <c r="N5379" t="s">
        <v>2714</v>
      </c>
      <c r="O5379" t="s">
        <v>2715</v>
      </c>
      <c r="P5379" t="s">
        <v>2716</v>
      </c>
      <c r="Q5379" t="s">
        <v>2717</v>
      </c>
      <c r="R5379" t="s">
        <v>2718</v>
      </c>
      <c r="S5379" t="s">
        <v>134</v>
      </c>
      <c r="T5379">
        <v>1</v>
      </c>
      <c r="U5379" s="1">
        <v>43694</v>
      </c>
      <c r="V5379" s="1">
        <v>43819</v>
      </c>
      <c r="W5379" t="s">
        <v>2719</v>
      </c>
      <c r="X5379" t="s">
        <v>1929</v>
      </c>
      <c r="Y5379">
        <v>26</v>
      </c>
      <c r="Z5379">
        <v>26</v>
      </c>
      <c r="AA5379">
        <v>25</v>
      </c>
      <c r="AB5379">
        <v>104</v>
      </c>
      <c r="AD5379">
        <f>IF(ISBLANK(Source[[#This Row],[CrosslistID]]),1,1/COUNTIFS(Source[CrosslistID],Source[[#This Row],[CrosslistID]],Source[TermDesc],Source[[#This Row],[TermDesc]]))</f>
        <v>1</v>
      </c>
      <c r="AG5379">
        <v>0</v>
      </c>
      <c r="AH5379">
        <v>104</v>
      </c>
      <c r="AI5379">
        <v>4.5999999999999996</v>
      </c>
      <c r="AJ5379">
        <v>5.2</v>
      </c>
      <c r="AK5379">
        <v>0.33</v>
      </c>
      <c r="AL53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79">
        <f>IF(AND(Source[[#This Row],[Credit_Noncredit]]="Noncredit",Source[[#This Row],[FTEF]]&gt;0),Source[[#This Row],[NC XLST FTES]]*525/(437.5*Source[[#This Row],[FTEF]]),0)</f>
        <v>0</v>
      </c>
      <c r="AN5379">
        <f>IF(Source[[#This Row],[Credit_Noncredit]]="Credit",Source[[#This Row],[Census Enrollment]],Source[[#This Row],[Noncredit Avg. Attendance]])</f>
        <v>26</v>
      </c>
    </row>
    <row r="5380" spans="1:40" x14ac:dyDescent="0.25">
      <c r="A5380" t="s">
        <v>1914</v>
      </c>
      <c r="B5380" t="s">
        <v>886</v>
      </c>
      <c r="C5380" t="s">
        <v>1184</v>
      </c>
      <c r="D5380" t="s">
        <v>1234</v>
      </c>
      <c r="E5380" s="4">
        <v>78555</v>
      </c>
      <c r="F5380" s="4" t="s">
        <v>1235</v>
      </c>
      <c r="G5380" s="4" t="s">
        <v>1747</v>
      </c>
      <c r="H5380" t="str">
        <f>CONCATENATE(Source[[#This Row],[Subject]],TRIM(Source[[#This Row],[Course]]))</f>
        <v>BCST144A</v>
      </c>
      <c r="I5380" t="str">
        <f>VLOOKUP(Source[[#This Row],[SubjCrse]],'Courses and Categories'!$E$2:$G$1816,3,FALSE)</f>
        <v>Credit CTE</v>
      </c>
      <c r="J5380">
        <v>551</v>
      </c>
      <c r="K5380" t="s">
        <v>2720</v>
      </c>
      <c r="L5380" t="s">
        <v>39</v>
      </c>
      <c r="M5380" t="s">
        <v>1046</v>
      </c>
      <c r="N5380" t="s">
        <v>59</v>
      </c>
      <c r="O5380">
        <v>910</v>
      </c>
      <c r="P5380">
        <v>1200</v>
      </c>
      <c r="Q5380" t="s">
        <v>52</v>
      </c>
      <c r="R5380">
        <v>218</v>
      </c>
      <c r="S5380" t="s">
        <v>53</v>
      </c>
      <c r="T5380">
        <v>1</v>
      </c>
      <c r="U5380" s="1">
        <v>43694</v>
      </c>
      <c r="V5380" s="1">
        <v>43819</v>
      </c>
      <c r="W5380" t="s">
        <v>2721</v>
      </c>
      <c r="X5380" t="s">
        <v>1929</v>
      </c>
      <c r="Y5380">
        <v>18</v>
      </c>
      <c r="Z5380">
        <v>17</v>
      </c>
      <c r="AA5380">
        <v>20</v>
      </c>
      <c r="AB5380">
        <v>85</v>
      </c>
      <c r="AC5380" t="s">
        <v>2722</v>
      </c>
      <c r="AD5380">
        <f>IF(ISBLANK(Source[[#This Row],[CrosslistID]]),1,1/COUNTIFS(Source[CrosslistID],Source[[#This Row],[CrosslistID]],Source[TermDesc],Source[[#This Row],[TermDesc]]))</f>
        <v>0.5</v>
      </c>
      <c r="AE5380">
        <v>21</v>
      </c>
      <c r="AF5380">
        <v>25</v>
      </c>
      <c r="AG5380">
        <v>84</v>
      </c>
      <c r="AH5380">
        <v>84</v>
      </c>
      <c r="AI5380">
        <v>3.6</v>
      </c>
      <c r="AJ5380">
        <v>3.6</v>
      </c>
      <c r="AK5380">
        <v>0.35</v>
      </c>
      <c r="AL53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80">
        <f>IF(AND(Source[[#This Row],[Credit_Noncredit]]="Noncredit",Source[[#This Row],[FTEF]]&gt;0),Source[[#This Row],[NC XLST FTES]]*525/(437.5*Source[[#This Row],[FTEF]]),0)</f>
        <v>0</v>
      </c>
      <c r="AN5380">
        <f>IF(Source[[#This Row],[Credit_Noncredit]]="Credit",Source[[#This Row],[Census Enrollment]],Source[[#This Row],[Noncredit Avg. Attendance]])</f>
        <v>18</v>
      </c>
    </row>
    <row r="5381" spans="1:40" x14ac:dyDescent="0.25">
      <c r="A5381" t="s">
        <v>1914</v>
      </c>
      <c r="B5381" t="s">
        <v>886</v>
      </c>
      <c r="C5381" t="s">
        <v>1184</v>
      </c>
      <c r="D5381" t="s">
        <v>1234</v>
      </c>
      <c r="E5381" s="4">
        <v>78556</v>
      </c>
      <c r="F5381" s="4" t="s">
        <v>1235</v>
      </c>
      <c r="G5381" s="4" t="s">
        <v>2723</v>
      </c>
      <c r="H5381" t="str">
        <f>CONCATENATE(Source[[#This Row],[Subject]],TRIM(Source[[#This Row],[Course]]))</f>
        <v>BCST144B</v>
      </c>
      <c r="I5381" t="str">
        <f>VLOOKUP(Source[[#This Row],[SubjCrse]],'Courses and Categories'!$E$2:$G$1816,3,FALSE)</f>
        <v>Credit CTE</v>
      </c>
      <c r="J5381">
        <v>551</v>
      </c>
      <c r="K5381" t="s">
        <v>2724</v>
      </c>
      <c r="L5381" t="s">
        <v>39</v>
      </c>
      <c r="M5381" t="s">
        <v>1046</v>
      </c>
      <c r="N5381" t="s">
        <v>59</v>
      </c>
      <c r="O5381">
        <v>910</v>
      </c>
      <c r="P5381">
        <v>1200</v>
      </c>
      <c r="Q5381" t="s">
        <v>52</v>
      </c>
      <c r="R5381">
        <v>218</v>
      </c>
      <c r="S5381" t="s">
        <v>53</v>
      </c>
      <c r="T5381">
        <v>1</v>
      </c>
      <c r="U5381" s="1">
        <v>43694</v>
      </c>
      <c r="V5381" s="1">
        <v>43819</v>
      </c>
      <c r="W5381" t="s">
        <v>2721</v>
      </c>
      <c r="X5381" t="s">
        <v>1929</v>
      </c>
      <c r="Y5381">
        <v>4</v>
      </c>
      <c r="Z5381">
        <v>4</v>
      </c>
      <c r="AA5381">
        <v>5</v>
      </c>
      <c r="AB5381">
        <v>80</v>
      </c>
      <c r="AC5381" t="s">
        <v>2722</v>
      </c>
      <c r="AD5381">
        <f>IF(ISBLANK(Source[[#This Row],[CrosslistID]]),1,1/COUNTIFS(Source[CrosslistID],Source[[#This Row],[CrosslistID]],Source[TermDesc],Source[[#This Row],[TermDesc]]))</f>
        <v>0.5</v>
      </c>
      <c r="AE5381">
        <v>21</v>
      </c>
      <c r="AF5381">
        <v>25</v>
      </c>
      <c r="AG5381">
        <v>84</v>
      </c>
      <c r="AH5381">
        <v>84</v>
      </c>
      <c r="AI5381">
        <v>0.8</v>
      </c>
      <c r="AJ5381">
        <v>0.8</v>
      </c>
      <c r="AK5381">
        <v>0</v>
      </c>
      <c r="AL53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81">
        <f>IF(AND(Source[[#This Row],[Credit_Noncredit]]="Noncredit",Source[[#This Row],[FTEF]]&gt;0),Source[[#This Row],[NC XLST FTES]]*525/(437.5*Source[[#This Row],[FTEF]]),0)</f>
        <v>0</v>
      </c>
      <c r="AN5381">
        <f>IF(Source[[#This Row],[Credit_Noncredit]]="Credit",Source[[#This Row],[Census Enrollment]],Source[[#This Row],[Noncredit Avg. Attendance]])</f>
        <v>4</v>
      </c>
    </row>
    <row r="5382" spans="1:40" x14ac:dyDescent="0.25">
      <c r="A5382" t="s">
        <v>1914</v>
      </c>
      <c r="B5382" t="s">
        <v>886</v>
      </c>
      <c r="C5382" t="s">
        <v>1184</v>
      </c>
      <c r="D5382" t="s">
        <v>1234</v>
      </c>
      <c r="E5382" s="4">
        <v>78866</v>
      </c>
      <c r="F5382" s="4" t="s">
        <v>1235</v>
      </c>
      <c r="G5382" s="4">
        <v>146</v>
      </c>
      <c r="H5382" t="str">
        <f>CONCATENATE(Source[[#This Row],[Subject]],TRIM(Source[[#This Row],[Course]]))</f>
        <v>BCST146</v>
      </c>
      <c r="I5382" t="str">
        <f>VLOOKUP(Source[[#This Row],[SubjCrse]],'Courses and Categories'!$E$2:$G$1816,3,FALSE)</f>
        <v>Credit CTE</v>
      </c>
      <c r="J5382">
        <v>501</v>
      </c>
      <c r="K5382" t="s">
        <v>2725</v>
      </c>
      <c r="L5382" t="s">
        <v>39</v>
      </c>
      <c r="M5382" t="s">
        <v>1046</v>
      </c>
      <c r="N5382" t="s">
        <v>59</v>
      </c>
      <c r="O5382">
        <v>1610</v>
      </c>
      <c r="P5382">
        <v>1900</v>
      </c>
      <c r="Q5382" t="s">
        <v>52</v>
      </c>
      <c r="R5382">
        <v>218</v>
      </c>
      <c r="S5382" t="s">
        <v>53</v>
      </c>
      <c r="T5382">
        <v>1</v>
      </c>
      <c r="U5382" s="1">
        <v>43694</v>
      </c>
      <c r="V5382" s="1">
        <v>43819</v>
      </c>
      <c r="W5382" t="s">
        <v>2721</v>
      </c>
      <c r="X5382" t="s">
        <v>1929</v>
      </c>
      <c r="Y5382">
        <v>20</v>
      </c>
      <c r="Z5382">
        <v>18</v>
      </c>
      <c r="AA5382">
        <v>25</v>
      </c>
      <c r="AB5382">
        <v>72</v>
      </c>
      <c r="AD5382">
        <f>IF(ISBLANK(Source[[#This Row],[CrosslistID]]),1,1/COUNTIFS(Source[CrosslistID],Source[[#This Row],[CrosslistID]],Source[TermDesc],Source[[#This Row],[TermDesc]]))</f>
        <v>1</v>
      </c>
      <c r="AG5382">
        <v>0</v>
      </c>
      <c r="AH5382">
        <v>72</v>
      </c>
      <c r="AI5382">
        <v>4</v>
      </c>
      <c r="AJ5382">
        <v>4</v>
      </c>
      <c r="AK5382">
        <v>0.35</v>
      </c>
      <c r="AL53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82">
        <f>IF(AND(Source[[#This Row],[Credit_Noncredit]]="Noncredit",Source[[#This Row],[FTEF]]&gt;0),Source[[#This Row],[NC XLST FTES]]*525/(437.5*Source[[#This Row],[FTEF]]),0)</f>
        <v>0</v>
      </c>
      <c r="AN5382">
        <f>IF(Source[[#This Row],[Credit_Noncredit]]="Credit",Source[[#This Row],[Census Enrollment]],Source[[#This Row],[Noncredit Avg. Attendance]])</f>
        <v>20</v>
      </c>
    </row>
    <row r="5383" spans="1:40" x14ac:dyDescent="0.25">
      <c r="A5383" t="s">
        <v>1914</v>
      </c>
      <c r="B5383" t="s">
        <v>886</v>
      </c>
      <c r="C5383" t="s">
        <v>1184</v>
      </c>
      <c r="D5383" t="s">
        <v>1234</v>
      </c>
      <c r="E5383" s="4">
        <v>71368</v>
      </c>
      <c r="F5383" s="4" t="s">
        <v>1235</v>
      </c>
      <c r="G5383" s="4">
        <v>150</v>
      </c>
      <c r="H5383" t="str">
        <f>CONCATENATE(Source[[#This Row],[Subject]],TRIM(Source[[#This Row],[Course]]))</f>
        <v>BCST150</v>
      </c>
      <c r="I5383" t="str">
        <f>VLOOKUP(Source[[#This Row],[SubjCrse]],'Courses and Categories'!$E$2:$G$1816,3,FALSE)</f>
        <v>Credit CTE</v>
      </c>
      <c r="J5383">
        <v>1</v>
      </c>
      <c r="K5383" t="s">
        <v>2726</v>
      </c>
      <c r="L5383" t="s">
        <v>39</v>
      </c>
      <c r="M5383" t="s">
        <v>1063</v>
      </c>
      <c r="N5383" t="s">
        <v>42</v>
      </c>
      <c r="O5383" t="s">
        <v>42</v>
      </c>
      <c r="P5383" t="s">
        <v>42</v>
      </c>
      <c r="Q5383" t="s">
        <v>42</v>
      </c>
      <c r="S5383" t="s">
        <v>134</v>
      </c>
      <c r="T5383">
        <v>1</v>
      </c>
      <c r="U5383" s="1">
        <v>43694</v>
      </c>
      <c r="V5383" s="1">
        <v>43819</v>
      </c>
      <c r="W5383" t="s">
        <v>2693</v>
      </c>
      <c r="X5383" t="s">
        <v>954</v>
      </c>
      <c r="Y5383">
        <v>0</v>
      </c>
      <c r="Z5383">
        <v>0</v>
      </c>
      <c r="AA5383">
        <v>3</v>
      </c>
      <c r="AB5383">
        <v>0</v>
      </c>
      <c r="AD5383">
        <f>IF(ISBLANK(Source[[#This Row],[CrosslistID]]),1,1/COUNTIFS(Source[CrosslistID],Source[[#This Row],[CrosslistID]],Source[TermDesc],Source[[#This Row],[TermDesc]]))</f>
        <v>1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83">
        <f>IF(AND(Source[[#This Row],[Credit_Noncredit]]="Noncredit",Source[[#This Row],[FTEF]]&gt;0),Source[[#This Row],[NC XLST FTES]]*525/(437.5*Source[[#This Row],[FTEF]]),0)</f>
        <v>0</v>
      </c>
      <c r="AN5383">
        <f>IF(Source[[#This Row],[Credit_Noncredit]]="Credit",Source[[#This Row],[Census Enrollment]],Source[[#This Row],[Noncredit Avg. Attendance]])</f>
        <v>0</v>
      </c>
    </row>
    <row r="5384" spans="1:40" x14ac:dyDescent="0.25">
      <c r="A5384" t="s">
        <v>1914</v>
      </c>
      <c r="B5384" t="s">
        <v>886</v>
      </c>
      <c r="C5384" t="s">
        <v>1184</v>
      </c>
      <c r="D5384" t="s">
        <v>1234</v>
      </c>
      <c r="E5384" s="4">
        <v>72751</v>
      </c>
      <c r="F5384" s="4" t="s">
        <v>1235</v>
      </c>
      <c r="G5384" s="4">
        <v>150</v>
      </c>
      <c r="H5384" t="str">
        <f>CONCATENATE(Source[[#This Row],[Subject]],TRIM(Source[[#This Row],[Course]]))</f>
        <v>BCST150</v>
      </c>
      <c r="I5384" t="str">
        <f>VLOOKUP(Source[[#This Row],[SubjCrse]],'Courses and Categories'!$E$2:$G$1816,3,FALSE)</f>
        <v>Credit CTE</v>
      </c>
      <c r="J5384">
        <v>3</v>
      </c>
      <c r="K5384" t="s">
        <v>2726</v>
      </c>
      <c r="L5384" t="s">
        <v>39</v>
      </c>
      <c r="M5384" t="s">
        <v>1063</v>
      </c>
      <c r="N5384" t="s">
        <v>42</v>
      </c>
      <c r="O5384" t="s">
        <v>42</v>
      </c>
      <c r="P5384" t="s">
        <v>42</v>
      </c>
      <c r="Q5384" t="s">
        <v>42</v>
      </c>
      <c r="S5384" t="s">
        <v>134</v>
      </c>
      <c r="T5384">
        <v>1</v>
      </c>
      <c r="U5384" s="1">
        <v>43694</v>
      </c>
      <c r="V5384" s="1">
        <v>43819</v>
      </c>
      <c r="W5384" t="s">
        <v>2727</v>
      </c>
      <c r="X5384" t="s">
        <v>954</v>
      </c>
      <c r="Y5384">
        <v>0</v>
      </c>
      <c r="Z5384">
        <v>0</v>
      </c>
      <c r="AA5384">
        <v>3</v>
      </c>
      <c r="AB5384">
        <v>0</v>
      </c>
      <c r="AD5384">
        <f>IF(ISBLANK(Source[[#This Row],[CrosslistID]]),1,1/COUNTIFS(Source[CrosslistID],Source[[#This Row],[CrosslistID]],Source[TermDesc],Source[[#This Row],[TermDesc]]))</f>
        <v>1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84">
        <f>IF(AND(Source[[#This Row],[Credit_Noncredit]]="Noncredit",Source[[#This Row],[FTEF]]&gt;0),Source[[#This Row],[NC XLST FTES]]*525/(437.5*Source[[#This Row],[FTEF]]),0)</f>
        <v>0</v>
      </c>
      <c r="AN5384">
        <f>IF(Source[[#This Row],[Credit_Noncredit]]="Credit",Source[[#This Row],[Census Enrollment]],Source[[#This Row],[Noncredit Avg. Attendance]])</f>
        <v>0</v>
      </c>
    </row>
    <row r="5385" spans="1:40" x14ac:dyDescent="0.25">
      <c r="A5385" t="s">
        <v>1914</v>
      </c>
      <c r="B5385" t="s">
        <v>886</v>
      </c>
      <c r="C5385" t="s">
        <v>1184</v>
      </c>
      <c r="D5385" t="s">
        <v>1234</v>
      </c>
      <c r="E5385" s="4">
        <v>72585</v>
      </c>
      <c r="F5385" s="4" t="s">
        <v>1235</v>
      </c>
      <c r="G5385" s="4">
        <v>150</v>
      </c>
      <c r="H5385" t="str">
        <f>CONCATENATE(Source[[#This Row],[Subject]],TRIM(Source[[#This Row],[Course]]))</f>
        <v>BCST150</v>
      </c>
      <c r="I5385" t="str">
        <f>VLOOKUP(Source[[#This Row],[SubjCrse]],'Courses and Categories'!$E$2:$G$1816,3,FALSE)</f>
        <v>Credit CTE</v>
      </c>
      <c r="J5385">
        <v>4</v>
      </c>
      <c r="K5385" t="s">
        <v>2726</v>
      </c>
      <c r="L5385" t="s">
        <v>39</v>
      </c>
      <c r="M5385" t="s">
        <v>1063</v>
      </c>
      <c r="N5385" t="s">
        <v>42</v>
      </c>
      <c r="O5385" t="s">
        <v>42</v>
      </c>
      <c r="P5385" t="s">
        <v>42</v>
      </c>
      <c r="Q5385" t="s">
        <v>42</v>
      </c>
      <c r="S5385" t="s">
        <v>53</v>
      </c>
      <c r="T5385">
        <v>1</v>
      </c>
      <c r="U5385" s="1">
        <v>43694</v>
      </c>
      <c r="V5385" s="1">
        <v>43819</v>
      </c>
      <c r="W5385" t="s">
        <v>2721</v>
      </c>
      <c r="X5385" t="s">
        <v>954</v>
      </c>
      <c r="Y5385">
        <v>0</v>
      </c>
      <c r="Z5385">
        <v>0</v>
      </c>
      <c r="AA5385">
        <v>3</v>
      </c>
      <c r="AB5385">
        <v>0</v>
      </c>
      <c r="AD5385">
        <f>IF(ISBLANK(Source[[#This Row],[CrosslistID]]),1,1/COUNTIFS(Source[CrosslistID],Source[[#This Row],[CrosslistID]],Source[TermDesc],Source[[#This Row],[TermDesc]]))</f>
        <v>1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85">
        <f>IF(AND(Source[[#This Row],[Credit_Noncredit]]="Noncredit",Source[[#This Row],[FTEF]]&gt;0),Source[[#This Row],[NC XLST FTES]]*525/(437.5*Source[[#This Row],[FTEF]]),0)</f>
        <v>0</v>
      </c>
      <c r="AN5385">
        <f>IF(Source[[#This Row],[Credit_Noncredit]]="Credit",Source[[#This Row],[Census Enrollment]],Source[[#This Row],[Noncredit Avg. Attendance]])</f>
        <v>0</v>
      </c>
    </row>
    <row r="5386" spans="1:40" x14ac:dyDescent="0.25">
      <c r="A5386" t="s">
        <v>1914</v>
      </c>
      <c r="B5386" t="s">
        <v>886</v>
      </c>
      <c r="C5386" t="s">
        <v>1184</v>
      </c>
      <c r="D5386" t="s">
        <v>1234</v>
      </c>
      <c r="E5386" s="4">
        <v>72752</v>
      </c>
      <c r="F5386" s="4" t="s">
        <v>1235</v>
      </c>
      <c r="G5386" s="4">
        <v>150</v>
      </c>
      <c r="H5386" t="str">
        <f>CONCATENATE(Source[[#This Row],[Subject]],TRIM(Source[[#This Row],[Course]]))</f>
        <v>BCST150</v>
      </c>
      <c r="I5386" t="str">
        <f>VLOOKUP(Source[[#This Row],[SubjCrse]],'Courses and Categories'!$E$2:$G$1816,3,FALSE)</f>
        <v>Credit CTE</v>
      </c>
      <c r="J5386">
        <v>5</v>
      </c>
      <c r="K5386" t="s">
        <v>2726</v>
      </c>
      <c r="L5386" t="s">
        <v>39</v>
      </c>
      <c r="M5386" t="s">
        <v>1063</v>
      </c>
      <c r="N5386" t="s">
        <v>42</v>
      </c>
      <c r="O5386" t="s">
        <v>42</v>
      </c>
      <c r="P5386" t="s">
        <v>42</v>
      </c>
      <c r="Q5386" t="s">
        <v>42</v>
      </c>
      <c r="S5386" t="s">
        <v>134</v>
      </c>
      <c r="T5386">
        <v>1</v>
      </c>
      <c r="U5386" s="1">
        <v>43694</v>
      </c>
      <c r="V5386" s="1">
        <v>43819</v>
      </c>
      <c r="W5386" t="s">
        <v>1243</v>
      </c>
      <c r="X5386" t="s">
        <v>954</v>
      </c>
      <c r="Y5386">
        <v>0</v>
      </c>
      <c r="Z5386">
        <v>0</v>
      </c>
      <c r="AA5386">
        <v>3</v>
      </c>
      <c r="AB5386">
        <v>0</v>
      </c>
      <c r="AD5386">
        <f>IF(ISBLANK(Source[[#This Row],[CrosslistID]]),1,1/COUNTIFS(Source[CrosslistID],Source[[#This Row],[CrosslistID]],Source[TermDesc],Source[[#This Row],[TermDesc]]))</f>
        <v>1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86">
        <f>IF(AND(Source[[#This Row],[Credit_Noncredit]]="Noncredit",Source[[#This Row],[FTEF]]&gt;0),Source[[#This Row],[NC XLST FTES]]*525/(437.5*Source[[#This Row],[FTEF]]),0)</f>
        <v>0</v>
      </c>
      <c r="AN5386">
        <f>IF(Source[[#This Row],[Credit_Noncredit]]="Credit",Source[[#This Row],[Census Enrollment]],Source[[#This Row],[Noncredit Avg. Attendance]])</f>
        <v>0</v>
      </c>
    </row>
    <row r="5387" spans="1:40" x14ac:dyDescent="0.25">
      <c r="A5387" t="s">
        <v>1914</v>
      </c>
      <c r="B5387" t="s">
        <v>886</v>
      </c>
      <c r="C5387" t="s">
        <v>1184</v>
      </c>
      <c r="D5387" t="s">
        <v>1234</v>
      </c>
      <c r="E5387" s="4">
        <v>78867</v>
      </c>
      <c r="F5387" s="4" t="s">
        <v>1235</v>
      </c>
      <c r="G5387" s="4">
        <v>158</v>
      </c>
      <c r="H5387" t="str">
        <f>CONCATENATE(Source[[#This Row],[Subject]],TRIM(Source[[#This Row],[Course]]))</f>
        <v>BCST158</v>
      </c>
      <c r="I5387" t="str">
        <f>VLOOKUP(Source[[#This Row],[SubjCrse]],'Courses and Categories'!$E$2:$G$1816,3,FALSE)</f>
        <v>Credit CTE</v>
      </c>
      <c r="J5387">
        <v>961</v>
      </c>
      <c r="K5387" t="s">
        <v>2728</v>
      </c>
      <c r="L5387" t="s">
        <v>87</v>
      </c>
      <c r="M5387" t="s">
        <v>897</v>
      </c>
      <c r="N5387" t="s">
        <v>41</v>
      </c>
      <c r="O5387">
        <v>1810</v>
      </c>
      <c r="P5387">
        <v>2100</v>
      </c>
      <c r="Q5387" t="s">
        <v>420</v>
      </c>
      <c r="R5387">
        <v>168</v>
      </c>
      <c r="S5387" t="s">
        <v>134</v>
      </c>
      <c r="T5387" t="s">
        <v>44</v>
      </c>
      <c r="U5387" s="1">
        <v>43711</v>
      </c>
      <c r="V5387" s="1">
        <v>43819</v>
      </c>
      <c r="W5387" t="s">
        <v>2729</v>
      </c>
      <c r="X5387" t="s">
        <v>2730</v>
      </c>
      <c r="Y5387">
        <v>22</v>
      </c>
      <c r="Z5387">
        <v>17</v>
      </c>
      <c r="AA5387">
        <v>35</v>
      </c>
      <c r="AB5387">
        <v>48.571399999999997</v>
      </c>
      <c r="AD5387">
        <f>IF(ISBLANK(Source[[#This Row],[CrosslistID]]),1,1/COUNTIFS(Source[CrosslistID],Source[[#This Row],[CrosslistID]],Source[TermDesc],Source[[#This Row],[TermDesc]]))</f>
        <v>1</v>
      </c>
      <c r="AG5387">
        <v>0</v>
      </c>
      <c r="AH5387">
        <v>48.571399999999997</v>
      </c>
      <c r="AI5387">
        <v>2.1</v>
      </c>
      <c r="AJ5387">
        <v>2.2000000000000002</v>
      </c>
      <c r="AK5387">
        <v>0.2</v>
      </c>
      <c r="AL53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87">
        <f>IF(AND(Source[[#This Row],[Credit_Noncredit]]="Noncredit",Source[[#This Row],[FTEF]]&gt;0),Source[[#This Row],[NC XLST FTES]]*525/(437.5*Source[[#This Row],[FTEF]]),0)</f>
        <v>0</v>
      </c>
      <c r="AN5387">
        <f>IF(Source[[#This Row],[Credit_Noncredit]]="Credit",Source[[#This Row],[Census Enrollment]],Source[[#This Row],[Noncredit Avg. Attendance]])</f>
        <v>22</v>
      </c>
    </row>
    <row r="5388" spans="1:40" x14ac:dyDescent="0.25">
      <c r="A5388" t="s">
        <v>1914</v>
      </c>
      <c r="B5388" t="s">
        <v>886</v>
      </c>
      <c r="C5388" t="s">
        <v>1184</v>
      </c>
      <c r="D5388" t="s">
        <v>1234</v>
      </c>
      <c r="E5388" s="4">
        <v>77044</v>
      </c>
      <c r="F5388" s="4" t="s">
        <v>1235</v>
      </c>
      <c r="G5388" s="4">
        <v>159</v>
      </c>
      <c r="H5388" t="str">
        <f>CONCATENATE(Source[[#This Row],[Subject]],TRIM(Source[[#This Row],[Course]]))</f>
        <v>BCST159</v>
      </c>
      <c r="I5388" t="str">
        <f>VLOOKUP(Source[[#This Row],[SubjCrse]],'Courses and Categories'!$E$2:$G$1816,3,FALSE)</f>
        <v>Credit CTE</v>
      </c>
      <c r="J5388">
        <v>931</v>
      </c>
      <c r="K5388" t="s">
        <v>2731</v>
      </c>
      <c r="L5388" t="s">
        <v>39</v>
      </c>
      <c r="M5388" t="s">
        <v>897</v>
      </c>
      <c r="N5388" t="s">
        <v>781</v>
      </c>
      <c r="O5388" t="s">
        <v>781</v>
      </c>
      <c r="P5388" t="s">
        <v>781</v>
      </c>
      <c r="Q5388" t="s">
        <v>781</v>
      </c>
      <c r="S5388" t="s">
        <v>134</v>
      </c>
      <c r="T5388" t="s">
        <v>44</v>
      </c>
      <c r="U5388" s="1">
        <v>43781</v>
      </c>
      <c r="V5388" s="1">
        <v>43819</v>
      </c>
      <c r="W5388" t="s">
        <v>2732</v>
      </c>
      <c r="X5388" t="s">
        <v>918</v>
      </c>
      <c r="Y5388">
        <v>28</v>
      </c>
      <c r="Z5388">
        <v>27</v>
      </c>
      <c r="AA5388">
        <v>35</v>
      </c>
      <c r="AB5388">
        <v>77.142899999999997</v>
      </c>
      <c r="AD5388">
        <f>IF(ISBLANK(Source[[#This Row],[CrosslistID]]),1,1/COUNTIFS(Source[CrosslistID],Source[[#This Row],[CrosslistID]],Source[TermDesc],Source[[#This Row],[TermDesc]]))</f>
        <v>1</v>
      </c>
      <c r="AG5388">
        <v>0</v>
      </c>
      <c r="AH5388">
        <v>77.142899999999997</v>
      </c>
      <c r="AI5388">
        <v>0.9</v>
      </c>
      <c r="AJ5388">
        <v>0.93330000000000002</v>
      </c>
      <c r="AK5388">
        <v>0.1143</v>
      </c>
      <c r="AL53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88">
        <f>IF(AND(Source[[#This Row],[Credit_Noncredit]]="Noncredit",Source[[#This Row],[FTEF]]&gt;0),Source[[#This Row],[NC XLST FTES]]*525/(437.5*Source[[#This Row],[FTEF]]),0)</f>
        <v>0</v>
      </c>
      <c r="AN5388">
        <f>IF(Source[[#This Row],[Credit_Noncredit]]="Credit",Source[[#This Row],[Census Enrollment]],Source[[#This Row],[Noncredit Avg. Attendance]])</f>
        <v>28</v>
      </c>
    </row>
    <row r="5389" spans="1:40" x14ac:dyDescent="0.25">
      <c r="A5389" t="s">
        <v>1914</v>
      </c>
      <c r="B5389" t="s">
        <v>886</v>
      </c>
      <c r="C5389" t="s">
        <v>1184</v>
      </c>
      <c r="D5389" t="s">
        <v>1234</v>
      </c>
      <c r="E5389" s="4">
        <v>75394</v>
      </c>
      <c r="F5389" s="4" t="s">
        <v>1235</v>
      </c>
      <c r="G5389" s="4">
        <v>160</v>
      </c>
      <c r="H5389" t="str">
        <f>CONCATENATE(Source[[#This Row],[Subject]],TRIM(Source[[#This Row],[Course]]))</f>
        <v>BCST160</v>
      </c>
      <c r="I5389" t="str">
        <f>VLOOKUP(Source[[#This Row],[SubjCrse]],'Courses and Categories'!$E$2:$G$1816,3,FALSE)</f>
        <v>Credit CTE</v>
      </c>
      <c r="J5389">
        <v>861</v>
      </c>
      <c r="K5389" t="s">
        <v>2733</v>
      </c>
      <c r="L5389" t="s">
        <v>39</v>
      </c>
      <c r="M5389" t="s">
        <v>891</v>
      </c>
      <c r="N5389" t="s">
        <v>42</v>
      </c>
      <c r="O5389" t="s">
        <v>42</v>
      </c>
      <c r="P5389" t="s">
        <v>42</v>
      </c>
      <c r="Q5389" t="s">
        <v>42</v>
      </c>
      <c r="S5389" t="s">
        <v>134</v>
      </c>
      <c r="T5389">
        <v>1</v>
      </c>
      <c r="U5389" s="1">
        <v>43694</v>
      </c>
      <c r="V5389" s="1">
        <v>43819</v>
      </c>
      <c r="W5389" t="s">
        <v>2727</v>
      </c>
      <c r="X5389" t="s">
        <v>893</v>
      </c>
      <c r="Y5389">
        <v>14</v>
      </c>
      <c r="Z5389">
        <v>13</v>
      </c>
      <c r="AA5389">
        <v>20</v>
      </c>
      <c r="AB5389">
        <v>65</v>
      </c>
      <c r="AC5389" t="s">
        <v>2734</v>
      </c>
      <c r="AD5389">
        <f>IF(ISBLANK(Source[[#This Row],[CrosslistID]]),1,1/COUNTIFS(Source[CrosslistID],Source[[#This Row],[CrosslistID]],Source[TermDesc],Source[[#This Row],[TermDesc]]))</f>
        <v>0.5</v>
      </c>
      <c r="AE5389">
        <v>23</v>
      </c>
      <c r="AF5389">
        <v>45</v>
      </c>
      <c r="AG5389">
        <v>51.1111</v>
      </c>
      <c r="AH5389">
        <v>51.1111</v>
      </c>
      <c r="AI5389">
        <v>0.56699999999999995</v>
      </c>
      <c r="AJ5389">
        <v>0.60040000000000004</v>
      </c>
      <c r="AK5389">
        <v>0.104</v>
      </c>
      <c r="AL53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89">
        <f>IF(AND(Source[[#This Row],[Credit_Noncredit]]="Noncredit",Source[[#This Row],[FTEF]]&gt;0),Source[[#This Row],[NC XLST FTES]]*525/(437.5*Source[[#This Row],[FTEF]]),0)</f>
        <v>0</v>
      </c>
      <c r="AN5389">
        <f>IF(Source[[#This Row],[Credit_Noncredit]]="Credit",Source[[#This Row],[Census Enrollment]],Source[[#This Row],[Noncredit Avg. Attendance]])</f>
        <v>14</v>
      </c>
    </row>
    <row r="5390" spans="1:40" x14ac:dyDescent="0.25">
      <c r="A5390" t="s">
        <v>1914</v>
      </c>
      <c r="B5390" t="s">
        <v>886</v>
      </c>
      <c r="C5390" t="s">
        <v>1184</v>
      </c>
      <c r="D5390" t="s">
        <v>1234</v>
      </c>
      <c r="E5390" s="4">
        <v>79101</v>
      </c>
      <c r="F5390" s="4" t="s">
        <v>1235</v>
      </c>
      <c r="G5390" s="4">
        <v>163</v>
      </c>
      <c r="H5390" t="str">
        <f>CONCATENATE(Source[[#This Row],[Subject]],TRIM(Source[[#This Row],[Course]]))</f>
        <v>BCST163</v>
      </c>
      <c r="I5390" t="str">
        <f>VLOOKUP(Source[[#This Row],[SubjCrse]],'Courses and Categories'!$E$2:$G$1816,3,FALSE)</f>
        <v>Credit CTE</v>
      </c>
      <c r="J5390">
        <v>861</v>
      </c>
      <c r="K5390" t="s">
        <v>2735</v>
      </c>
      <c r="L5390" t="s">
        <v>39</v>
      </c>
      <c r="M5390" t="s">
        <v>897</v>
      </c>
      <c r="N5390" t="s">
        <v>42</v>
      </c>
      <c r="O5390" t="s">
        <v>42</v>
      </c>
      <c r="P5390" t="s">
        <v>42</v>
      </c>
      <c r="Q5390" t="s">
        <v>42</v>
      </c>
      <c r="S5390" t="s">
        <v>134</v>
      </c>
      <c r="T5390">
        <v>1</v>
      </c>
      <c r="U5390" s="1">
        <v>43694</v>
      </c>
      <c r="V5390" s="1">
        <v>43819</v>
      </c>
      <c r="W5390" t="s">
        <v>2727</v>
      </c>
      <c r="X5390" t="s">
        <v>1450</v>
      </c>
      <c r="Y5390">
        <v>10</v>
      </c>
      <c r="Z5390">
        <v>10</v>
      </c>
      <c r="AA5390">
        <v>25</v>
      </c>
      <c r="AB5390">
        <v>40</v>
      </c>
      <c r="AC5390" t="s">
        <v>2734</v>
      </c>
      <c r="AD5390">
        <f>IF(ISBLANK(Source[[#This Row],[CrosslistID]]),1,1/COUNTIFS(Source[CrosslistID],Source[[#This Row],[CrosslistID]],Source[TermDesc],Source[[#This Row],[TermDesc]]))</f>
        <v>0.5</v>
      </c>
      <c r="AE5390">
        <v>23</v>
      </c>
      <c r="AF5390">
        <v>45</v>
      </c>
      <c r="AG5390">
        <v>51.1111</v>
      </c>
      <c r="AH5390">
        <v>51.1111</v>
      </c>
      <c r="AI5390">
        <v>0.3</v>
      </c>
      <c r="AJ5390">
        <v>0.33329999999999999</v>
      </c>
      <c r="AK5390">
        <v>0</v>
      </c>
      <c r="AL53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90">
        <f>IF(AND(Source[[#This Row],[Credit_Noncredit]]="Noncredit",Source[[#This Row],[FTEF]]&gt;0),Source[[#This Row],[NC XLST FTES]]*525/(437.5*Source[[#This Row],[FTEF]]),0)</f>
        <v>0</v>
      </c>
      <c r="AN5390">
        <f>IF(Source[[#This Row],[Credit_Noncredit]]="Credit",Source[[#This Row],[Census Enrollment]],Source[[#This Row],[Noncredit Avg. Attendance]])</f>
        <v>10</v>
      </c>
    </row>
    <row r="5391" spans="1:40" x14ac:dyDescent="0.25">
      <c r="A5391" t="s">
        <v>1914</v>
      </c>
      <c r="B5391" t="s">
        <v>886</v>
      </c>
      <c r="C5391" t="s">
        <v>1184</v>
      </c>
      <c r="D5391" t="s">
        <v>1234</v>
      </c>
      <c r="E5391" s="4">
        <v>75395</v>
      </c>
      <c r="F5391" s="4" t="s">
        <v>1235</v>
      </c>
      <c r="G5391" s="4">
        <v>165</v>
      </c>
      <c r="H5391" t="str">
        <f>CONCATENATE(Source[[#This Row],[Subject]],TRIM(Source[[#This Row],[Course]]))</f>
        <v>BCST165</v>
      </c>
      <c r="I5391" t="str">
        <f>VLOOKUP(Source[[#This Row],[SubjCrse]],'Courses and Categories'!$E$2:$G$1816,3,FALSE)</f>
        <v>Credit CTE</v>
      </c>
      <c r="J5391">
        <v>861</v>
      </c>
      <c r="K5391" t="s">
        <v>2736</v>
      </c>
      <c r="L5391" t="s">
        <v>39</v>
      </c>
      <c r="M5391" t="s">
        <v>891</v>
      </c>
      <c r="N5391" t="s">
        <v>42</v>
      </c>
      <c r="O5391" t="s">
        <v>42</v>
      </c>
      <c r="P5391" t="s">
        <v>42</v>
      </c>
      <c r="Q5391" t="s">
        <v>42</v>
      </c>
      <c r="S5391" t="s">
        <v>134</v>
      </c>
      <c r="T5391">
        <v>1</v>
      </c>
      <c r="U5391" s="1">
        <v>43694</v>
      </c>
      <c r="V5391" s="1">
        <v>43819</v>
      </c>
      <c r="W5391" t="s">
        <v>2727</v>
      </c>
      <c r="X5391" t="s">
        <v>893</v>
      </c>
      <c r="Y5391">
        <v>5</v>
      </c>
      <c r="Z5391">
        <v>3</v>
      </c>
      <c r="AA5391">
        <v>20</v>
      </c>
      <c r="AB5391">
        <v>15</v>
      </c>
      <c r="AD5391">
        <f>IF(ISBLANK(Source[[#This Row],[CrosslistID]]),1,1/COUNTIFS(Source[CrosslistID],Source[[#This Row],[CrosslistID]],Source[TermDesc],Source[[#This Row],[TermDesc]]))</f>
        <v>1</v>
      </c>
      <c r="AG5391">
        <v>0</v>
      </c>
      <c r="AH5391">
        <v>15</v>
      </c>
      <c r="AI5391">
        <v>0.23300000000000001</v>
      </c>
      <c r="AJ5391">
        <v>0.23300000000000001</v>
      </c>
      <c r="AK5391">
        <v>0.04</v>
      </c>
      <c r="AL53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91">
        <f>IF(AND(Source[[#This Row],[Credit_Noncredit]]="Noncredit",Source[[#This Row],[FTEF]]&gt;0),Source[[#This Row],[NC XLST FTES]]*525/(437.5*Source[[#This Row],[FTEF]]),0)</f>
        <v>0</v>
      </c>
      <c r="AN5391">
        <f>IF(Source[[#This Row],[Credit_Noncredit]]="Credit",Source[[#This Row],[Census Enrollment]],Source[[#This Row],[Noncredit Avg. Attendance]])</f>
        <v>5</v>
      </c>
    </row>
    <row r="5392" spans="1:40" x14ac:dyDescent="0.25">
      <c r="A5392" t="s">
        <v>1914</v>
      </c>
      <c r="B5392" t="s">
        <v>886</v>
      </c>
      <c r="C5392" t="s">
        <v>1184</v>
      </c>
      <c r="D5392" t="s">
        <v>1244</v>
      </c>
      <c r="E5392" s="4">
        <v>78709</v>
      </c>
      <c r="F5392" s="4" t="s">
        <v>1245</v>
      </c>
      <c r="G5392" s="4">
        <v>18</v>
      </c>
      <c r="H5392" t="str">
        <f>CONCATENATE(Source[[#This Row],[Subject]],TRIM(Source[[#This Row],[Course]]))</f>
        <v>CINE18</v>
      </c>
      <c r="I5392" t="str">
        <f>VLOOKUP(Source[[#This Row],[SubjCrse]],'Courses and Categories'!$E$2:$G$1816,3,FALSE)</f>
        <v>Credit General Education</v>
      </c>
      <c r="J5392">
        <v>931</v>
      </c>
      <c r="K5392" t="s">
        <v>1246</v>
      </c>
      <c r="L5392" t="s">
        <v>87</v>
      </c>
      <c r="M5392" t="s">
        <v>897</v>
      </c>
      <c r="N5392" t="s">
        <v>42</v>
      </c>
      <c r="O5392" t="s">
        <v>42</v>
      </c>
      <c r="P5392" t="s">
        <v>42</v>
      </c>
      <c r="Q5392" t="s">
        <v>42</v>
      </c>
      <c r="S5392" t="s">
        <v>134</v>
      </c>
      <c r="T5392" t="s">
        <v>44</v>
      </c>
      <c r="U5392" s="1">
        <v>43711</v>
      </c>
      <c r="V5392" s="1">
        <v>43819</v>
      </c>
      <c r="W5392" t="s">
        <v>1248</v>
      </c>
      <c r="X5392" t="s">
        <v>918</v>
      </c>
      <c r="Y5392">
        <v>39</v>
      </c>
      <c r="Z5392">
        <v>36</v>
      </c>
      <c r="AA5392">
        <v>45</v>
      </c>
      <c r="AB5392">
        <v>80</v>
      </c>
      <c r="AD5392">
        <f>IF(ISBLANK(Source[[#This Row],[CrosslistID]]),1,1/COUNTIFS(Source[CrosslistID],Source[[#This Row],[CrosslistID]],Source[TermDesc],Source[[#This Row],[TermDesc]]))</f>
        <v>1</v>
      </c>
      <c r="AG5392">
        <v>0</v>
      </c>
      <c r="AH5392">
        <v>80</v>
      </c>
      <c r="AI5392">
        <v>3.9</v>
      </c>
      <c r="AJ5392">
        <v>3.9</v>
      </c>
      <c r="AK5392">
        <v>0.2</v>
      </c>
      <c r="AL53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92">
        <f>IF(AND(Source[[#This Row],[Credit_Noncredit]]="Noncredit",Source[[#This Row],[FTEF]]&gt;0),Source[[#This Row],[NC XLST FTES]]*525/(437.5*Source[[#This Row],[FTEF]]),0)</f>
        <v>0</v>
      </c>
      <c r="AN5392">
        <f>IF(Source[[#This Row],[Credit_Noncredit]]="Credit",Source[[#This Row],[Census Enrollment]],Source[[#This Row],[Noncredit Avg. Attendance]])</f>
        <v>39</v>
      </c>
    </row>
    <row r="5393" spans="1:40" x14ac:dyDescent="0.25">
      <c r="A5393" t="s">
        <v>1914</v>
      </c>
      <c r="B5393" t="s">
        <v>886</v>
      </c>
      <c r="C5393" t="s">
        <v>1184</v>
      </c>
      <c r="D5393" t="s">
        <v>1244</v>
      </c>
      <c r="E5393" s="4">
        <v>78618</v>
      </c>
      <c r="F5393" s="4" t="s">
        <v>1245</v>
      </c>
      <c r="G5393" s="4">
        <v>18</v>
      </c>
      <c r="H5393" t="str">
        <f>CONCATENATE(Source[[#This Row],[Subject]],TRIM(Source[[#This Row],[Course]]))</f>
        <v>CINE18</v>
      </c>
      <c r="I5393" t="str">
        <f>VLOOKUP(Source[[#This Row],[SubjCrse]],'Courses and Categories'!$E$2:$G$1816,3,FALSE)</f>
        <v>Credit General Education</v>
      </c>
      <c r="J5393">
        <v>932</v>
      </c>
      <c r="K5393" t="s">
        <v>1246</v>
      </c>
      <c r="L5393" t="s">
        <v>87</v>
      </c>
      <c r="M5393" t="s">
        <v>897</v>
      </c>
      <c r="N5393" t="s">
        <v>42</v>
      </c>
      <c r="O5393" t="s">
        <v>42</v>
      </c>
      <c r="P5393" t="s">
        <v>42</v>
      </c>
      <c r="Q5393" t="s">
        <v>42</v>
      </c>
      <c r="S5393" t="s">
        <v>134</v>
      </c>
      <c r="T5393" t="s">
        <v>44</v>
      </c>
      <c r="U5393" s="1">
        <v>43711</v>
      </c>
      <c r="V5393" s="1">
        <v>43819</v>
      </c>
      <c r="W5393" t="s">
        <v>1248</v>
      </c>
      <c r="X5393" t="s">
        <v>1450</v>
      </c>
      <c r="Y5393">
        <v>39</v>
      </c>
      <c r="Z5393">
        <v>37</v>
      </c>
      <c r="AA5393">
        <v>45</v>
      </c>
      <c r="AB5393">
        <v>82.222200000000001</v>
      </c>
      <c r="AD5393">
        <f>IF(ISBLANK(Source[[#This Row],[CrosslistID]]),1,1/COUNTIFS(Source[CrosslistID],Source[[#This Row],[CrosslistID]],Source[TermDesc],Source[[#This Row],[TermDesc]]))</f>
        <v>1</v>
      </c>
      <c r="AG5393">
        <v>0</v>
      </c>
      <c r="AH5393">
        <v>82.222200000000001</v>
      </c>
      <c r="AI5393">
        <v>3.8</v>
      </c>
      <c r="AJ5393">
        <v>3.9</v>
      </c>
      <c r="AK5393">
        <v>0.2</v>
      </c>
      <c r="AL53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93">
        <f>IF(AND(Source[[#This Row],[Credit_Noncredit]]="Noncredit",Source[[#This Row],[FTEF]]&gt;0),Source[[#This Row],[NC XLST FTES]]*525/(437.5*Source[[#This Row],[FTEF]]),0)</f>
        <v>0</v>
      </c>
      <c r="AN5393">
        <f>IF(Source[[#This Row],[Credit_Noncredit]]="Credit",Source[[#This Row],[Census Enrollment]],Source[[#This Row],[Noncredit Avg. Attendance]])</f>
        <v>39</v>
      </c>
    </row>
    <row r="5394" spans="1:40" x14ac:dyDescent="0.25">
      <c r="A5394" t="s">
        <v>1914</v>
      </c>
      <c r="B5394" t="s">
        <v>886</v>
      </c>
      <c r="C5394" t="s">
        <v>1184</v>
      </c>
      <c r="D5394" t="s">
        <v>1244</v>
      </c>
      <c r="E5394" s="4">
        <v>72408</v>
      </c>
      <c r="F5394" s="4" t="s">
        <v>1245</v>
      </c>
      <c r="G5394" s="4">
        <v>18</v>
      </c>
      <c r="H5394" t="str">
        <f>CONCATENATE(Source[[#This Row],[Subject]],TRIM(Source[[#This Row],[Course]]))</f>
        <v>CINE18</v>
      </c>
      <c r="I5394" t="str">
        <f>VLOOKUP(Source[[#This Row],[SubjCrse]],'Courses and Categories'!$E$2:$G$1816,3,FALSE)</f>
        <v>Credit General Education</v>
      </c>
      <c r="J5394">
        <v>933</v>
      </c>
      <c r="K5394" t="s">
        <v>1246</v>
      </c>
      <c r="L5394" t="s">
        <v>87</v>
      </c>
      <c r="M5394" t="s">
        <v>897</v>
      </c>
      <c r="N5394" t="s">
        <v>42</v>
      </c>
      <c r="O5394" t="s">
        <v>42</v>
      </c>
      <c r="P5394" t="s">
        <v>42</v>
      </c>
      <c r="Q5394" t="s">
        <v>42</v>
      </c>
      <c r="S5394" t="s">
        <v>134</v>
      </c>
      <c r="T5394" t="s">
        <v>44</v>
      </c>
      <c r="U5394" s="1">
        <v>43711</v>
      </c>
      <c r="V5394" s="1">
        <v>43819</v>
      </c>
      <c r="W5394" t="s">
        <v>2737</v>
      </c>
      <c r="X5394" t="s">
        <v>899</v>
      </c>
      <c r="Y5394">
        <v>32</v>
      </c>
      <c r="Z5394">
        <v>22</v>
      </c>
      <c r="AA5394">
        <v>45</v>
      </c>
      <c r="AB5394">
        <v>48.8889</v>
      </c>
      <c r="AD5394">
        <f>IF(ISBLANK(Source[[#This Row],[CrosslistID]]),1,1/COUNTIFS(Source[CrosslistID],Source[[#This Row],[CrosslistID]],Source[TermDesc],Source[[#This Row],[TermDesc]]))</f>
        <v>1</v>
      </c>
      <c r="AG5394">
        <v>0</v>
      </c>
      <c r="AH5394">
        <v>48.8889</v>
      </c>
      <c r="AI5394">
        <v>3.1</v>
      </c>
      <c r="AJ5394">
        <v>3.2</v>
      </c>
      <c r="AK5394">
        <v>0.2</v>
      </c>
      <c r="AL53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94">
        <f>IF(AND(Source[[#This Row],[Credit_Noncredit]]="Noncredit",Source[[#This Row],[FTEF]]&gt;0),Source[[#This Row],[NC XLST FTES]]*525/(437.5*Source[[#This Row],[FTEF]]),0)</f>
        <v>0</v>
      </c>
      <c r="AN5394">
        <f>IF(Source[[#This Row],[Credit_Noncredit]]="Credit",Source[[#This Row],[Census Enrollment]],Source[[#This Row],[Noncredit Avg. Attendance]])</f>
        <v>32</v>
      </c>
    </row>
    <row r="5395" spans="1:40" x14ac:dyDescent="0.25">
      <c r="A5395" t="s">
        <v>1914</v>
      </c>
      <c r="B5395" t="s">
        <v>886</v>
      </c>
      <c r="C5395" t="s">
        <v>1184</v>
      </c>
      <c r="D5395" t="s">
        <v>1244</v>
      </c>
      <c r="E5395" s="4">
        <v>75383</v>
      </c>
      <c r="F5395" s="4" t="s">
        <v>1245</v>
      </c>
      <c r="G5395" s="4">
        <v>19</v>
      </c>
      <c r="H5395" t="str">
        <f>CONCATENATE(Source[[#This Row],[Subject]],TRIM(Source[[#This Row],[Course]]))</f>
        <v>CINE19</v>
      </c>
      <c r="I5395" t="str">
        <f>VLOOKUP(Source[[#This Row],[SubjCrse]],'Courses and Categories'!$E$2:$G$1816,3,FALSE)</f>
        <v>Credit General Education</v>
      </c>
      <c r="J5395">
        <v>931</v>
      </c>
      <c r="K5395" t="s">
        <v>2738</v>
      </c>
      <c r="L5395" t="s">
        <v>87</v>
      </c>
      <c r="M5395" t="s">
        <v>897</v>
      </c>
      <c r="N5395" t="s">
        <v>42</v>
      </c>
      <c r="O5395" t="s">
        <v>42</v>
      </c>
      <c r="P5395" t="s">
        <v>42</v>
      </c>
      <c r="Q5395" t="s">
        <v>42</v>
      </c>
      <c r="S5395" t="s">
        <v>134</v>
      </c>
      <c r="T5395" t="s">
        <v>44</v>
      </c>
      <c r="U5395" s="1">
        <v>43731</v>
      </c>
      <c r="V5395" s="1">
        <v>43819</v>
      </c>
      <c r="W5395" t="s">
        <v>1251</v>
      </c>
      <c r="X5395" t="s">
        <v>899</v>
      </c>
      <c r="Y5395">
        <v>36</v>
      </c>
      <c r="Z5395">
        <v>26</v>
      </c>
      <c r="AA5395">
        <v>45</v>
      </c>
      <c r="AB5395">
        <v>57.777799999999999</v>
      </c>
      <c r="AD5395">
        <f>IF(ISBLANK(Source[[#This Row],[CrosslistID]]),1,1/COUNTIFS(Source[CrosslistID],Source[[#This Row],[CrosslistID]],Source[TermDesc],Source[[#This Row],[TermDesc]]))</f>
        <v>1</v>
      </c>
      <c r="AG5395">
        <v>0</v>
      </c>
      <c r="AH5395">
        <v>57.777799999999999</v>
      </c>
      <c r="AI5395">
        <v>3.5</v>
      </c>
      <c r="AJ5395">
        <v>3.6</v>
      </c>
      <c r="AK5395">
        <v>0.2</v>
      </c>
      <c r="AL53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95">
        <f>IF(AND(Source[[#This Row],[Credit_Noncredit]]="Noncredit",Source[[#This Row],[FTEF]]&gt;0),Source[[#This Row],[NC XLST FTES]]*525/(437.5*Source[[#This Row],[FTEF]]),0)</f>
        <v>0</v>
      </c>
      <c r="AN5395">
        <f>IF(Source[[#This Row],[Credit_Noncredit]]="Credit",Source[[#This Row],[Census Enrollment]],Source[[#This Row],[Noncredit Avg. Attendance]])</f>
        <v>36</v>
      </c>
    </row>
    <row r="5396" spans="1:40" x14ac:dyDescent="0.25">
      <c r="A5396" t="s">
        <v>1914</v>
      </c>
      <c r="B5396" t="s">
        <v>886</v>
      </c>
      <c r="C5396" t="s">
        <v>1184</v>
      </c>
      <c r="D5396" t="s">
        <v>1244</v>
      </c>
      <c r="E5396" s="4">
        <v>72409</v>
      </c>
      <c r="F5396" s="4" t="s">
        <v>1245</v>
      </c>
      <c r="G5396" s="4" t="s">
        <v>2240</v>
      </c>
      <c r="H5396" t="str">
        <f>CONCATENATE(Source[[#This Row],[Subject]],TRIM(Source[[#This Row],[Course]]))</f>
        <v>CINE20A</v>
      </c>
      <c r="I5396" t="str">
        <f>VLOOKUP(Source[[#This Row],[SubjCrse]],'Courses and Categories'!$E$2:$G$1816,3,FALSE)</f>
        <v>Credit General Education</v>
      </c>
      <c r="J5396">
        <v>1</v>
      </c>
      <c r="K5396" t="s">
        <v>2739</v>
      </c>
      <c r="L5396" t="s">
        <v>39</v>
      </c>
      <c r="M5396" t="s">
        <v>903</v>
      </c>
      <c r="N5396" t="s">
        <v>50</v>
      </c>
      <c r="O5396">
        <v>1310</v>
      </c>
      <c r="P5396">
        <v>1600</v>
      </c>
      <c r="Q5396" t="s">
        <v>889</v>
      </c>
      <c r="R5396">
        <v>304</v>
      </c>
      <c r="S5396" t="s">
        <v>134</v>
      </c>
      <c r="T5396">
        <v>1</v>
      </c>
      <c r="U5396" s="1">
        <v>43694</v>
      </c>
      <c r="V5396" s="1">
        <v>43819</v>
      </c>
      <c r="W5396" t="s">
        <v>2740</v>
      </c>
      <c r="X5396" t="s">
        <v>1929</v>
      </c>
      <c r="Y5396">
        <v>44</v>
      </c>
      <c r="Z5396">
        <v>44</v>
      </c>
      <c r="AA5396">
        <v>50</v>
      </c>
      <c r="AB5396">
        <v>88</v>
      </c>
      <c r="AD5396">
        <f>IF(ISBLANK(Source[[#This Row],[CrosslistID]]),1,1/COUNTIFS(Source[CrosslistID],Source[[#This Row],[CrosslistID]],Source[TermDesc],Source[[#This Row],[TermDesc]]))</f>
        <v>1</v>
      </c>
      <c r="AG5396">
        <v>0</v>
      </c>
      <c r="AH5396">
        <v>88</v>
      </c>
      <c r="AI5396">
        <v>4.0999999999999996</v>
      </c>
      <c r="AJ5396">
        <v>4.4000000000000004</v>
      </c>
      <c r="AK5396">
        <v>0.2</v>
      </c>
      <c r="AL53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96">
        <f>IF(AND(Source[[#This Row],[Credit_Noncredit]]="Noncredit",Source[[#This Row],[FTEF]]&gt;0),Source[[#This Row],[NC XLST FTES]]*525/(437.5*Source[[#This Row],[FTEF]]),0)</f>
        <v>0</v>
      </c>
      <c r="AN5396">
        <f>IF(Source[[#This Row],[Credit_Noncredit]]="Credit",Source[[#This Row],[Census Enrollment]],Source[[#This Row],[Noncredit Avg. Attendance]])</f>
        <v>44</v>
      </c>
    </row>
    <row r="5397" spans="1:40" x14ac:dyDescent="0.25">
      <c r="A5397" t="s">
        <v>1914</v>
      </c>
      <c r="B5397" t="s">
        <v>886</v>
      </c>
      <c r="C5397" t="s">
        <v>1184</v>
      </c>
      <c r="D5397" t="s">
        <v>1244</v>
      </c>
      <c r="E5397" s="4">
        <v>79020</v>
      </c>
      <c r="F5397" s="4" t="s">
        <v>1245</v>
      </c>
      <c r="G5397" s="4" t="s">
        <v>1249</v>
      </c>
      <c r="H5397" t="str">
        <f>CONCATENATE(Source[[#This Row],[Subject]],TRIM(Source[[#This Row],[Course]]))</f>
        <v>CINE20B</v>
      </c>
      <c r="I5397" t="str">
        <f>VLOOKUP(Source[[#This Row],[SubjCrse]],'Courses and Categories'!$E$2:$G$1816,3,FALSE)</f>
        <v>Credit General Education</v>
      </c>
      <c r="J5397">
        <v>931</v>
      </c>
      <c r="K5397" t="s">
        <v>1250</v>
      </c>
      <c r="L5397" t="s">
        <v>39</v>
      </c>
      <c r="M5397" t="s">
        <v>897</v>
      </c>
      <c r="N5397" t="s">
        <v>42</v>
      </c>
      <c r="O5397" t="s">
        <v>42</v>
      </c>
      <c r="P5397" t="s">
        <v>42</v>
      </c>
      <c r="Q5397" t="s">
        <v>42</v>
      </c>
      <c r="S5397" t="s">
        <v>134</v>
      </c>
      <c r="T5397" t="s">
        <v>44</v>
      </c>
      <c r="U5397" s="1">
        <v>43711</v>
      </c>
      <c r="V5397" s="1">
        <v>43819</v>
      </c>
      <c r="W5397" t="s">
        <v>1251</v>
      </c>
      <c r="X5397" t="s">
        <v>918</v>
      </c>
      <c r="Y5397">
        <v>31</v>
      </c>
      <c r="Z5397">
        <v>28</v>
      </c>
      <c r="AA5397">
        <v>40</v>
      </c>
      <c r="AB5397">
        <v>70</v>
      </c>
      <c r="AD5397">
        <f>IF(ISBLANK(Source[[#This Row],[CrosslistID]]),1,1/COUNTIFS(Source[CrosslistID],Source[[#This Row],[CrosslistID]],Source[TermDesc],Source[[#This Row],[TermDesc]]))</f>
        <v>1</v>
      </c>
      <c r="AG5397">
        <v>0</v>
      </c>
      <c r="AH5397">
        <v>70</v>
      </c>
      <c r="AI5397">
        <v>3.1</v>
      </c>
      <c r="AJ5397">
        <v>3.1</v>
      </c>
      <c r="AK5397">
        <v>0.2</v>
      </c>
      <c r="AL53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97">
        <f>IF(AND(Source[[#This Row],[Credit_Noncredit]]="Noncredit",Source[[#This Row],[FTEF]]&gt;0),Source[[#This Row],[NC XLST FTES]]*525/(437.5*Source[[#This Row],[FTEF]]),0)</f>
        <v>0</v>
      </c>
      <c r="AN5397">
        <f>IF(Source[[#This Row],[Credit_Noncredit]]="Credit",Source[[#This Row],[Census Enrollment]],Source[[#This Row],[Noncredit Avg. Attendance]])</f>
        <v>31</v>
      </c>
    </row>
    <row r="5398" spans="1:40" x14ac:dyDescent="0.25">
      <c r="A5398" t="s">
        <v>1914</v>
      </c>
      <c r="B5398" t="s">
        <v>886</v>
      </c>
      <c r="C5398" t="s">
        <v>1184</v>
      </c>
      <c r="D5398" t="s">
        <v>1244</v>
      </c>
      <c r="E5398" s="4">
        <v>79021</v>
      </c>
      <c r="F5398" s="4" t="s">
        <v>1245</v>
      </c>
      <c r="G5398" s="4" t="s">
        <v>1249</v>
      </c>
      <c r="H5398" t="str">
        <f>CONCATENATE(Source[[#This Row],[Subject]],TRIM(Source[[#This Row],[Course]]))</f>
        <v>CINE20B</v>
      </c>
      <c r="I5398" t="str">
        <f>VLOOKUP(Source[[#This Row],[SubjCrse]],'Courses and Categories'!$E$2:$G$1816,3,FALSE)</f>
        <v>Credit General Education</v>
      </c>
      <c r="J5398">
        <v>932</v>
      </c>
      <c r="K5398" t="s">
        <v>1250</v>
      </c>
      <c r="L5398" t="s">
        <v>39</v>
      </c>
      <c r="M5398" t="s">
        <v>897</v>
      </c>
      <c r="N5398" t="s">
        <v>42</v>
      </c>
      <c r="O5398" t="s">
        <v>42</v>
      </c>
      <c r="P5398" t="s">
        <v>42</v>
      </c>
      <c r="Q5398" t="s">
        <v>42</v>
      </c>
      <c r="S5398" t="s">
        <v>134</v>
      </c>
      <c r="T5398" t="s">
        <v>44</v>
      </c>
      <c r="U5398" s="1">
        <v>43711</v>
      </c>
      <c r="V5398" s="1">
        <v>43819</v>
      </c>
      <c r="W5398" t="s">
        <v>2740</v>
      </c>
      <c r="X5398" t="s">
        <v>918</v>
      </c>
      <c r="Y5398">
        <v>35</v>
      </c>
      <c r="Z5398">
        <v>34</v>
      </c>
      <c r="AA5398">
        <v>40</v>
      </c>
      <c r="AB5398">
        <v>85</v>
      </c>
      <c r="AD5398">
        <f>IF(ISBLANK(Source[[#This Row],[CrosslistID]]),1,1/COUNTIFS(Source[CrosslistID],Source[[#This Row],[CrosslistID]],Source[TermDesc],Source[[#This Row],[TermDesc]]))</f>
        <v>1</v>
      </c>
      <c r="AG5398">
        <v>0</v>
      </c>
      <c r="AH5398">
        <v>85</v>
      </c>
      <c r="AI5398">
        <v>3.1</v>
      </c>
      <c r="AJ5398">
        <v>3.5</v>
      </c>
      <c r="AK5398">
        <v>0.2</v>
      </c>
      <c r="AL53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98">
        <f>IF(AND(Source[[#This Row],[Credit_Noncredit]]="Noncredit",Source[[#This Row],[FTEF]]&gt;0),Source[[#This Row],[NC XLST FTES]]*525/(437.5*Source[[#This Row],[FTEF]]),0)</f>
        <v>0</v>
      </c>
      <c r="AN5398">
        <f>IF(Source[[#This Row],[Credit_Noncredit]]="Credit",Source[[#This Row],[Census Enrollment]],Source[[#This Row],[Noncredit Avg. Attendance]])</f>
        <v>35</v>
      </c>
    </row>
    <row r="5399" spans="1:40" x14ac:dyDescent="0.25">
      <c r="A5399" t="s">
        <v>1914</v>
      </c>
      <c r="B5399" t="s">
        <v>886</v>
      </c>
      <c r="C5399" t="s">
        <v>1184</v>
      </c>
      <c r="D5399" t="s">
        <v>1244</v>
      </c>
      <c r="E5399" s="4">
        <v>79220</v>
      </c>
      <c r="F5399" s="4" t="s">
        <v>1245</v>
      </c>
      <c r="G5399" s="4" t="s">
        <v>1249</v>
      </c>
      <c r="H5399" t="str">
        <f>CONCATENATE(Source[[#This Row],[Subject]],TRIM(Source[[#This Row],[Course]]))</f>
        <v>CINE20B</v>
      </c>
      <c r="I5399" t="str">
        <f>VLOOKUP(Source[[#This Row],[SubjCrse]],'Courses and Categories'!$E$2:$G$1816,3,FALSE)</f>
        <v>Credit General Education</v>
      </c>
      <c r="J5399">
        <v>933</v>
      </c>
      <c r="K5399" t="s">
        <v>1250</v>
      </c>
      <c r="L5399" t="s">
        <v>39</v>
      </c>
      <c r="M5399" t="s">
        <v>897</v>
      </c>
      <c r="N5399" t="s">
        <v>42</v>
      </c>
      <c r="O5399" t="s">
        <v>42</v>
      </c>
      <c r="P5399" t="s">
        <v>42</v>
      </c>
      <c r="Q5399" t="s">
        <v>42</v>
      </c>
      <c r="S5399" t="s">
        <v>134</v>
      </c>
      <c r="T5399" t="s">
        <v>44</v>
      </c>
      <c r="U5399" s="1">
        <v>43759</v>
      </c>
      <c r="V5399" s="1">
        <v>43819</v>
      </c>
      <c r="W5399" t="s">
        <v>1251</v>
      </c>
      <c r="X5399" t="s">
        <v>918</v>
      </c>
      <c r="Y5399">
        <v>35</v>
      </c>
      <c r="Z5399">
        <v>18</v>
      </c>
      <c r="AA5399">
        <v>40</v>
      </c>
      <c r="AB5399">
        <v>45</v>
      </c>
      <c r="AD5399">
        <f>IF(ISBLANK(Source[[#This Row],[CrosslistID]]),1,1/COUNTIFS(Source[CrosslistID],Source[[#This Row],[CrosslistID]],Source[TermDesc],Source[[#This Row],[TermDesc]]))</f>
        <v>1</v>
      </c>
      <c r="AG5399">
        <v>0</v>
      </c>
      <c r="AH5399">
        <v>45</v>
      </c>
      <c r="AI5399">
        <v>3.5</v>
      </c>
      <c r="AJ5399">
        <v>3.5</v>
      </c>
      <c r="AK5399">
        <v>0.2</v>
      </c>
      <c r="AL53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399">
        <f>IF(AND(Source[[#This Row],[Credit_Noncredit]]="Noncredit",Source[[#This Row],[FTEF]]&gt;0),Source[[#This Row],[NC XLST FTES]]*525/(437.5*Source[[#This Row],[FTEF]]),0)</f>
        <v>0</v>
      </c>
      <c r="AN5399">
        <f>IF(Source[[#This Row],[Credit_Noncredit]]="Credit",Source[[#This Row],[Census Enrollment]],Source[[#This Row],[Noncredit Avg. Attendance]])</f>
        <v>35</v>
      </c>
    </row>
    <row r="5400" spans="1:40" x14ac:dyDescent="0.25">
      <c r="A5400" t="s">
        <v>1914</v>
      </c>
      <c r="B5400" t="s">
        <v>886</v>
      </c>
      <c r="C5400" t="s">
        <v>1184</v>
      </c>
      <c r="D5400" t="s">
        <v>1244</v>
      </c>
      <c r="E5400" s="4">
        <v>72411</v>
      </c>
      <c r="F5400" s="4" t="s">
        <v>1245</v>
      </c>
      <c r="G5400" s="4">
        <v>21</v>
      </c>
      <c r="H5400" t="str">
        <f>CONCATENATE(Source[[#This Row],[Subject]],TRIM(Source[[#This Row],[Course]]))</f>
        <v>CINE21</v>
      </c>
      <c r="I5400" t="str">
        <f>VLOOKUP(Source[[#This Row],[SubjCrse]],'Courses and Categories'!$E$2:$G$1816,3,FALSE)</f>
        <v>Credit Gen Ed/CTE</v>
      </c>
      <c r="J5400">
        <v>1</v>
      </c>
      <c r="K5400" t="s">
        <v>1252</v>
      </c>
      <c r="L5400" t="s">
        <v>39</v>
      </c>
      <c r="M5400" t="s">
        <v>903</v>
      </c>
      <c r="N5400" t="s">
        <v>185</v>
      </c>
      <c r="O5400">
        <v>1310</v>
      </c>
      <c r="P5400">
        <v>1600</v>
      </c>
      <c r="Q5400" t="s">
        <v>889</v>
      </c>
      <c r="R5400">
        <v>304</v>
      </c>
      <c r="S5400" t="s">
        <v>134</v>
      </c>
      <c r="T5400">
        <v>1</v>
      </c>
      <c r="U5400" s="1">
        <v>43694</v>
      </c>
      <c r="V5400" s="1">
        <v>43819</v>
      </c>
      <c r="W5400" t="s">
        <v>1251</v>
      </c>
      <c r="X5400" t="s">
        <v>1929</v>
      </c>
      <c r="Y5400">
        <v>46</v>
      </c>
      <c r="Z5400">
        <v>41</v>
      </c>
      <c r="AA5400">
        <v>45</v>
      </c>
      <c r="AB5400">
        <v>91.111099999999993</v>
      </c>
      <c r="AD5400">
        <f>IF(ISBLANK(Source[[#This Row],[CrosslistID]]),1,1/COUNTIFS(Source[CrosslistID],Source[[#This Row],[CrosslistID]],Source[TermDesc],Source[[#This Row],[TermDesc]]))</f>
        <v>1</v>
      </c>
      <c r="AG5400">
        <v>0</v>
      </c>
      <c r="AH5400">
        <v>91.111099999999993</v>
      </c>
      <c r="AI5400">
        <v>4.3</v>
      </c>
      <c r="AJ5400">
        <v>4.5999999999999996</v>
      </c>
      <c r="AK5400">
        <v>0.2</v>
      </c>
      <c r="AL54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00">
        <f>IF(AND(Source[[#This Row],[Credit_Noncredit]]="Noncredit",Source[[#This Row],[FTEF]]&gt;0),Source[[#This Row],[NC XLST FTES]]*525/(437.5*Source[[#This Row],[FTEF]]),0)</f>
        <v>0</v>
      </c>
      <c r="AN5400">
        <f>IF(Source[[#This Row],[Credit_Noncredit]]="Credit",Source[[#This Row],[Census Enrollment]],Source[[#This Row],[Noncredit Avg. Attendance]])</f>
        <v>46</v>
      </c>
    </row>
    <row r="5401" spans="1:40" x14ac:dyDescent="0.25">
      <c r="A5401" t="s">
        <v>1914</v>
      </c>
      <c r="B5401" t="s">
        <v>886</v>
      </c>
      <c r="C5401" t="s">
        <v>1184</v>
      </c>
      <c r="D5401" t="s">
        <v>1244</v>
      </c>
      <c r="E5401" s="4">
        <v>74712</v>
      </c>
      <c r="F5401" s="4" t="s">
        <v>1245</v>
      </c>
      <c r="G5401" s="4">
        <v>21</v>
      </c>
      <c r="H5401" t="str">
        <f>CONCATENATE(Source[[#This Row],[Subject]],TRIM(Source[[#This Row],[Course]]))</f>
        <v>CINE21</v>
      </c>
      <c r="I5401" t="str">
        <f>VLOOKUP(Source[[#This Row],[SubjCrse]],'Courses and Categories'!$E$2:$G$1816,3,FALSE)</f>
        <v>Credit Gen Ed/CTE</v>
      </c>
      <c r="J5401">
        <v>931</v>
      </c>
      <c r="K5401" t="s">
        <v>1252</v>
      </c>
      <c r="L5401" t="s">
        <v>39</v>
      </c>
      <c r="M5401" t="s">
        <v>897</v>
      </c>
      <c r="N5401" t="s">
        <v>42</v>
      </c>
      <c r="O5401" t="s">
        <v>42</v>
      </c>
      <c r="P5401" t="s">
        <v>42</v>
      </c>
      <c r="Q5401" t="s">
        <v>42</v>
      </c>
      <c r="S5401" t="s">
        <v>53</v>
      </c>
      <c r="T5401" t="s">
        <v>44</v>
      </c>
      <c r="U5401" s="1">
        <v>43711</v>
      </c>
      <c r="V5401" s="1">
        <v>43819</v>
      </c>
      <c r="W5401" t="s">
        <v>2741</v>
      </c>
      <c r="X5401" t="s">
        <v>918</v>
      </c>
      <c r="Y5401">
        <v>37</v>
      </c>
      <c r="Z5401">
        <v>24</v>
      </c>
      <c r="AA5401">
        <v>45</v>
      </c>
      <c r="AB5401">
        <v>53.333300000000001</v>
      </c>
      <c r="AD5401">
        <f>IF(ISBLANK(Source[[#This Row],[CrosslistID]]),1,1/COUNTIFS(Source[CrosslistID],Source[[#This Row],[CrosslistID]],Source[TermDesc],Source[[#This Row],[TermDesc]]))</f>
        <v>1</v>
      </c>
      <c r="AG5401">
        <v>0</v>
      </c>
      <c r="AH5401">
        <v>53.333300000000001</v>
      </c>
      <c r="AI5401">
        <v>3.7</v>
      </c>
      <c r="AJ5401">
        <v>3.7</v>
      </c>
      <c r="AK5401">
        <v>0.2</v>
      </c>
      <c r="AL54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01">
        <f>IF(AND(Source[[#This Row],[Credit_Noncredit]]="Noncredit",Source[[#This Row],[FTEF]]&gt;0),Source[[#This Row],[NC XLST FTES]]*525/(437.5*Source[[#This Row],[FTEF]]),0)</f>
        <v>0</v>
      </c>
      <c r="AN5401">
        <f>IF(Source[[#This Row],[Credit_Noncredit]]="Credit",Source[[#This Row],[Census Enrollment]],Source[[#This Row],[Noncredit Avg. Attendance]])</f>
        <v>37</v>
      </c>
    </row>
    <row r="5402" spans="1:40" x14ac:dyDescent="0.25">
      <c r="A5402" t="s">
        <v>1914</v>
      </c>
      <c r="B5402" t="s">
        <v>886</v>
      </c>
      <c r="C5402" t="s">
        <v>1184</v>
      </c>
      <c r="D5402" t="s">
        <v>1244</v>
      </c>
      <c r="E5402" s="4">
        <v>78598</v>
      </c>
      <c r="F5402" s="4" t="s">
        <v>1245</v>
      </c>
      <c r="G5402" s="4">
        <v>21</v>
      </c>
      <c r="H5402" t="str">
        <f>CONCATENATE(Source[[#This Row],[Subject]],TRIM(Source[[#This Row],[Course]]))</f>
        <v>CINE21</v>
      </c>
      <c r="I5402" t="str">
        <f>VLOOKUP(Source[[#This Row],[SubjCrse]],'Courses and Categories'!$E$2:$G$1816,3,FALSE)</f>
        <v>Credit Gen Ed/CTE</v>
      </c>
      <c r="J5402">
        <v>932</v>
      </c>
      <c r="K5402" t="s">
        <v>1252</v>
      </c>
      <c r="L5402" t="s">
        <v>87</v>
      </c>
      <c r="M5402" t="s">
        <v>897</v>
      </c>
      <c r="N5402" t="s">
        <v>42</v>
      </c>
      <c r="O5402" t="s">
        <v>42</v>
      </c>
      <c r="P5402" t="s">
        <v>42</v>
      </c>
      <c r="Q5402" t="s">
        <v>42</v>
      </c>
      <c r="S5402" t="s">
        <v>134</v>
      </c>
      <c r="T5402" t="s">
        <v>44</v>
      </c>
      <c r="U5402" s="1">
        <v>43711</v>
      </c>
      <c r="V5402" s="1">
        <v>43819</v>
      </c>
      <c r="W5402" t="s">
        <v>1251</v>
      </c>
      <c r="X5402" t="s">
        <v>1450</v>
      </c>
      <c r="Y5402">
        <v>35</v>
      </c>
      <c r="Z5402">
        <v>33</v>
      </c>
      <c r="AA5402">
        <v>45</v>
      </c>
      <c r="AB5402">
        <v>73.333299999999994</v>
      </c>
      <c r="AD5402">
        <f>IF(ISBLANK(Source[[#This Row],[CrosslistID]]),1,1/COUNTIFS(Source[CrosslistID],Source[[#This Row],[CrosslistID]],Source[TermDesc],Source[[#This Row],[TermDesc]]))</f>
        <v>1</v>
      </c>
      <c r="AG5402">
        <v>0</v>
      </c>
      <c r="AH5402">
        <v>73.333299999999994</v>
      </c>
      <c r="AI5402">
        <v>3.5</v>
      </c>
      <c r="AJ5402">
        <v>3.5</v>
      </c>
      <c r="AK5402">
        <v>0.2</v>
      </c>
      <c r="AL54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02">
        <f>IF(AND(Source[[#This Row],[Credit_Noncredit]]="Noncredit",Source[[#This Row],[FTEF]]&gt;0),Source[[#This Row],[NC XLST FTES]]*525/(437.5*Source[[#This Row],[FTEF]]),0)</f>
        <v>0</v>
      </c>
      <c r="AN5402">
        <f>IF(Source[[#This Row],[Credit_Noncredit]]="Credit",Source[[#This Row],[Census Enrollment]],Source[[#This Row],[Noncredit Avg. Attendance]])</f>
        <v>35</v>
      </c>
    </row>
    <row r="5403" spans="1:40" x14ac:dyDescent="0.25">
      <c r="A5403" t="s">
        <v>1914</v>
      </c>
      <c r="B5403" t="s">
        <v>886</v>
      </c>
      <c r="C5403" t="s">
        <v>1184</v>
      </c>
      <c r="D5403" t="s">
        <v>1244</v>
      </c>
      <c r="E5403" s="4">
        <v>78872</v>
      </c>
      <c r="F5403" s="4" t="s">
        <v>1245</v>
      </c>
      <c r="G5403" s="4">
        <v>21</v>
      </c>
      <c r="H5403" t="str">
        <f>CONCATENATE(Source[[#This Row],[Subject]],TRIM(Source[[#This Row],[Course]]))</f>
        <v>CINE21</v>
      </c>
      <c r="I5403" t="str">
        <f>VLOOKUP(Source[[#This Row],[SubjCrse]],'Courses and Categories'!$E$2:$G$1816,3,FALSE)</f>
        <v>Credit Gen Ed/CTE</v>
      </c>
      <c r="J5403">
        <v>933</v>
      </c>
      <c r="K5403" t="s">
        <v>1252</v>
      </c>
      <c r="L5403" t="s">
        <v>87</v>
      </c>
      <c r="M5403" t="s">
        <v>897</v>
      </c>
      <c r="N5403" t="s">
        <v>781</v>
      </c>
      <c r="O5403" t="s">
        <v>781</v>
      </c>
      <c r="P5403" t="s">
        <v>781</v>
      </c>
      <c r="Q5403" t="s">
        <v>781</v>
      </c>
      <c r="S5403" t="s">
        <v>134</v>
      </c>
      <c r="T5403" t="s">
        <v>44</v>
      </c>
      <c r="U5403" s="1">
        <v>43711</v>
      </c>
      <c r="V5403" s="1">
        <v>43819</v>
      </c>
      <c r="W5403" t="s">
        <v>2742</v>
      </c>
      <c r="X5403" t="s">
        <v>1450</v>
      </c>
      <c r="Y5403">
        <v>35</v>
      </c>
      <c r="Z5403">
        <v>32</v>
      </c>
      <c r="AA5403">
        <v>45</v>
      </c>
      <c r="AB5403">
        <v>71.111099999999993</v>
      </c>
      <c r="AD5403">
        <f>IF(ISBLANK(Source[[#This Row],[CrosslistID]]),1,1/COUNTIFS(Source[CrosslistID],Source[[#This Row],[CrosslistID]],Source[TermDesc],Source[[#This Row],[TermDesc]]))</f>
        <v>1</v>
      </c>
      <c r="AG5403">
        <v>0</v>
      </c>
      <c r="AH5403">
        <v>71.111099999999993</v>
      </c>
      <c r="AI5403">
        <v>3.2</v>
      </c>
      <c r="AJ5403">
        <v>3.5</v>
      </c>
      <c r="AK5403">
        <v>0.2</v>
      </c>
      <c r="AL54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03">
        <f>IF(AND(Source[[#This Row],[Credit_Noncredit]]="Noncredit",Source[[#This Row],[FTEF]]&gt;0),Source[[#This Row],[NC XLST FTES]]*525/(437.5*Source[[#This Row],[FTEF]]),0)</f>
        <v>0</v>
      </c>
      <c r="AN5403">
        <f>IF(Source[[#This Row],[Credit_Noncredit]]="Credit",Source[[#This Row],[Census Enrollment]],Source[[#This Row],[Noncredit Avg. Attendance]])</f>
        <v>35</v>
      </c>
    </row>
    <row r="5404" spans="1:40" x14ac:dyDescent="0.25">
      <c r="A5404" t="s">
        <v>1914</v>
      </c>
      <c r="B5404" t="s">
        <v>886</v>
      </c>
      <c r="C5404" t="s">
        <v>1184</v>
      </c>
      <c r="D5404" t="s">
        <v>1244</v>
      </c>
      <c r="E5404" s="4">
        <v>74713</v>
      </c>
      <c r="F5404" s="4" t="s">
        <v>1245</v>
      </c>
      <c r="G5404" s="4" t="s">
        <v>2743</v>
      </c>
      <c r="H5404" t="str">
        <f>CONCATENATE(Source[[#This Row],[Subject]],TRIM(Source[[#This Row],[Course]]))</f>
        <v>CINE23A</v>
      </c>
      <c r="I5404" t="str">
        <f>VLOOKUP(Source[[#This Row],[SubjCrse]],'Courses and Categories'!$E$2:$G$1816,3,FALSE)</f>
        <v>Credit General Education</v>
      </c>
      <c r="J5404">
        <v>1</v>
      </c>
      <c r="K5404" t="s">
        <v>2744</v>
      </c>
      <c r="L5404" t="s">
        <v>39</v>
      </c>
      <c r="M5404" t="s">
        <v>903</v>
      </c>
      <c r="N5404" t="s">
        <v>180</v>
      </c>
      <c r="O5404">
        <v>1310</v>
      </c>
      <c r="P5404">
        <v>1600</v>
      </c>
      <c r="Q5404" t="s">
        <v>889</v>
      </c>
      <c r="R5404">
        <v>304</v>
      </c>
      <c r="S5404" t="s">
        <v>134</v>
      </c>
      <c r="T5404">
        <v>1</v>
      </c>
      <c r="U5404" s="1">
        <v>43694</v>
      </c>
      <c r="V5404" s="1">
        <v>43819</v>
      </c>
      <c r="W5404" t="s">
        <v>2740</v>
      </c>
      <c r="X5404" t="s">
        <v>1929</v>
      </c>
      <c r="Y5404">
        <v>30</v>
      </c>
      <c r="Z5404">
        <v>27</v>
      </c>
      <c r="AA5404">
        <v>30</v>
      </c>
      <c r="AB5404">
        <v>90</v>
      </c>
      <c r="AD5404">
        <f>IF(ISBLANK(Source[[#This Row],[CrosslistID]]),1,1/COUNTIFS(Source[CrosslistID],Source[[#This Row],[CrosslistID]],Source[TermDesc],Source[[#This Row],[TermDesc]]))</f>
        <v>1</v>
      </c>
      <c r="AG5404">
        <v>0</v>
      </c>
      <c r="AH5404">
        <v>90</v>
      </c>
      <c r="AI5404">
        <v>3</v>
      </c>
      <c r="AJ5404">
        <v>3</v>
      </c>
      <c r="AK5404">
        <v>0.2</v>
      </c>
      <c r="AL54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04">
        <f>IF(AND(Source[[#This Row],[Credit_Noncredit]]="Noncredit",Source[[#This Row],[FTEF]]&gt;0),Source[[#This Row],[NC XLST FTES]]*525/(437.5*Source[[#This Row],[FTEF]]),0)</f>
        <v>0</v>
      </c>
      <c r="AN5404">
        <f>IF(Source[[#This Row],[Credit_Noncredit]]="Credit",Source[[#This Row],[Census Enrollment]],Source[[#This Row],[Noncredit Avg. Attendance]])</f>
        <v>30</v>
      </c>
    </row>
    <row r="5405" spans="1:40" x14ac:dyDescent="0.25">
      <c r="A5405" t="s">
        <v>1914</v>
      </c>
      <c r="B5405" t="s">
        <v>886</v>
      </c>
      <c r="C5405" t="s">
        <v>1184</v>
      </c>
      <c r="D5405" t="s">
        <v>1244</v>
      </c>
      <c r="E5405" s="4">
        <v>72415</v>
      </c>
      <c r="F5405" s="4" t="s">
        <v>1245</v>
      </c>
      <c r="G5405" s="4">
        <v>24</v>
      </c>
      <c r="H5405" t="str">
        <f>CONCATENATE(Source[[#This Row],[Subject]],TRIM(Source[[#This Row],[Course]]))</f>
        <v>CINE24</v>
      </c>
      <c r="I5405" t="str">
        <f>VLOOKUP(Source[[#This Row],[SubjCrse]],'Courses and Categories'!$E$2:$G$1816,3,FALSE)</f>
        <v>Credit CTE</v>
      </c>
      <c r="J5405">
        <v>1</v>
      </c>
      <c r="K5405" t="s">
        <v>1253</v>
      </c>
      <c r="L5405" t="s">
        <v>39</v>
      </c>
      <c r="M5405" t="s">
        <v>903</v>
      </c>
      <c r="N5405" t="s">
        <v>180</v>
      </c>
      <c r="O5405">
        <v>910</v>
      </c>
      <c r="P5405">
        <v>1300</v>
      </c>
      <c r="Q5405" t="s">
        <v>240</v>
      </c>
      <c r="R5405">
        <v>117</v>
      </c>
      <c r="S5405" t="s">
        <v>134</v>
      </c>
      <c r="T5405">
        <v>1</v>
      </c>
      <c r="U5405" s="1">
        <v>43694</v>
      </c>
      <c r="V5405" s="1">
        <v>43819</v>
      </c>
      <c r="W5405" t="s">
        <v>2745</v>
      </c>
      <c r="X5405" t="s">
        <v>1929</v>
      </c>
      <c r="Y5405">
        <v>25</v>
      </c>
      <c r="Z5405">
        <v>24</v>
      </c>
      <c r="AA5405">
        <v>25</v>
      </c>
      <c r="AB5405">
        <v>96</v>
      </c>
      <c r="AD5405">
        <f>IF(ISBLANK(Source[[#This Row],[CrosslistID]]),1,1/COUNTIFS(Source[CrosslistID],Source[[#This Row],[CrosslistID]],Source[TermDesc],Source[[#This Row],[TermDesc]]))</f>
        <v>1</v>
      </c>
      <c r="AG5405">
        <v>0</v>
      </c>
      <c r="AH5405">
        <v>96</v>
      </c>
      <c r="AI5405">
        <v>2.9329999999999998</v>
      </c>
      <c r="AJ5405">
        <v>3.3330000000000002</v>
      </c>
      <c r="AK5405">
        <v>0.26669999999999999</v>
      </c>
      <c r="AL54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05">
        <f>IF(AND(Source[[#This Row],[Credit_Noncredit]]="Noncredit",Source[[#This Row],[FTEF]]&gt;0),Source[[#This Row],[NC XLST FTES]]*525/(437.5*Source[[#This Row],[FTEF]]),0)</f>
        <v>0</v>
      </c>
      <c r="AN5405">
        <f>IF(Source[[#This Row],[Credit_Noncredit]]="Credit",Source[[#This Row],[Census Enrollment]],Source[[#This Row],[Noncredit Avg. Attendance]])</f>
        <v>25</v>
      </c>
    </row>
    <row r="5406" spans="1:40" x14ac:dyDescent="0.25">
      <c r="A5406" t="s">
        <v>1914</v>
      </c>
      <c r="B5406" t="s">
        <v>886</v>
      </c>
      <c r="C5406" t="s">
        <v>1184</v>
      </c>
      <c r="D5406" t="s">
        <v>1244</v>
      </c>
      <c r="E5406" s="4">
        <v>72416</v>
      </c>
      <c r="F5406" s="4" t="s">
        <v>1245</v>
      </c>
      <c r="G5406" s="4">
        <v>24</v>
      </c>
      <c r="H5406" t="str">
        <f>CONCATENATE(Source[[#This Row],[Subject]],TRIM(Source[[#This Row],[Course]]))</f>
        <v>CINE24</v>
      </c>
      <c r="I5406" t="str">
        <f>VLOOKUP(Source[[#This Row],[SubjCrse]],'Courses and Categories'!$E$2:$G$1816,3,FALSE)</f>
        <v>Credit CTE</v>
      </c>
      <c r="J5406">
        <v>2</v>
      </c>
      <c r="K5406" t="s">
        <v>1253</v>
      </c>
      <c r="L5406" t="s">
        <v>39</v>
      </c>
      <c r="M5406" t="s">
        <v>903</v>
      </c>
      <c r="N5406" t="s">
        <v>185</v>
      </c>
      <c r="O5406">
        <v>1310</v>
      </c>
      <c r="P5406">
        <v>1700</v>
      </c>
      <c r="Q5406" t="s">
        <v>240</v>
      </c>
      <c r="R5406">
        <v>117</v>
      </c>
      <c r="S5406" t="s">
        <v>134</v>
      </c>
      <c r="T5406">
        <v>1</v>
      </c>
      <c r="U5406" s="1">
        <v>43694</v>
      </c>
      <c r="V5406" s="1">
        <v>43819</v>
      </c>
      <c r="W5406" t="s">
        <v>2745</v>
      </c>
      <c r="X5406" t="s">
        <v>1929</v>
      </c>
      <c r="Y5406">
        <v>26</v>
      </c>
      <c r="Z5406">
        <v>23</v>
      </c>
      <c r="AA5406">
        <v>25</v>
      </c>
      <c r="AB5406">
        <v>92</v>
      </c>
      <c r="AD5406">
        <f>IF(ISBLANK(Source[[#This Row],[CrosslistID]]),1,1/COUNTIFS(Source[CrosslistID],Source[[#This Row],[CrosslistID]],Source[TermDesc],Source[[#This Row],[TermDesc]]))</f>
        <v>1</v>
      </c>
      <c r="AG5406">
        <v>0</v>
      </c>
      <c r="AH5406">
        <v>92</v>
      </c>
      <c r="AI5406">
        <v>3.2</v>
      </c>
      <c r="AJ5406">
        <v>3.4666999999999999</v>
      </c>
      <c r="AK5406">
        <v>0.26669999999999999</v>
      </c>
      <c r="AL54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06">
        <f>IF(AND(Source[[#This Row],[Credit_Noncredit]]="Noncredit",Source[[#This Row],[FTEF]]&gt;0),Source[[#This Row],[NC XLST FTES]]*525/(437.5*Source[[#This Row],[FTEF]]),0)</f>
        <v>0</v>
      </c>
      <c r="AN5406">
        <f>IF(Source[[#This Row],[Credit_Noncredit]]="Credit",Source[[#This Row],[Census Enrollment]],Source[[#This Row],[Noncredit Avg. Attendance]])</f>
        <v>26</v>
      </c>
    </row>
    <row r="5407" spans="1:40" x14ac:dyDescent="0.25">
      <c r="A5407" t="s">
        <v>1914</v>
      </c>
      <c r="B5407" t="s">
        <v>886</v>
      </c>
      <c r="C5407" t="s">
        <v>1184</v>
      </c>
      <c r="D5407" t="s">
        <v>1244</v>
      </c>
      <c r="E5407" s="4">
        <v>72414</v>
      </c>
      <c r="F5407" s="4" t="s">
        <v>1245</v>
      </c>
      <c r="G5407" s="4">
        <v>24</v>
      </c>
      <c r="H5407" t="str">
        <f>CONCATENATE(Source[[#This Row],[Subject]],TRIM(Source[[#This Row],[Course]]))</f>
        <v>CINE24</v>
      </c>
      <c r="I5407" t="str">
        <f>VLOOKUP(Source[[#This Row],[SubjCrse]],'Courses and Categories'!$E$2:$G$1816,3,FALSE)</f>
        <v>Credit CTE</v>
      </c>
      <c r="J5407">
        <v>501</v>
      </c>
      <c r="K5407" t="s">
        <v>1253</v>
      </c>
      <c r="L5407" t="s">
        <v>87</v>
      </c>
      <c r="M5407" t="s">
        <v>903</v>
      </c>
      <c r="N5407" t="s">
        <v>50</v>
      </c>
      <c r="O5407">
        <v>1810</v>
      </c>
      <c r="P5407">
        <v>2200</v>
      </c>
      <c r="Q5407" t="s">
        <v>240</v>
      </c>
      <c r="R5407">
        <v>117</v>
      </c>
      <c r="S5407" t="s">
        <v>134</v>
      </c>
      <c r="T5407">
        <v>1</v>
      </c>
      <c r="U5407" s="1">
        <v>43694</v>
      </c>
      <c r="V5407" s="1">
        <v>43819</v>
      </c>
      <c r="W5407" t="s">
        <v>1254</v>
      </c>
      <c r="X5407" t="s">
        <v>1929</v>
      </c>
      <c r="Y5407">
        <v>20</v>
      </c>
      <c r="Z5407">
        <v>16</v>
      </c>
      <c r="AA5407">
        <v>25</v>
      </c>
      <c r="AB5407">
        <v>64</v>
      </c>
      <c r="AD5407">
        <f>IF(ISBLANK(Source[[#This Row],[CrosslistID]]),1,1/COUNTIFS(Source[CrosslistID],Source[[#This Row],[CrosslistID]],Source[TermDesc],Source[[#This Row],[TermDesc]]))</f>
        <v>1</v>
      </c>
      <c r="AG5407">
        <v>0</v>
      </c>
      <c r="AH5407">
        <v>64</v>
      </c>
      <c r="AI5407">
        <v>2.5329999999999999</v>
      </c>
      <c r="AJ5407">
        <v>2.6663000000000001</v>
      </c>
      <c r="AK5407">
        <v>0.26669999999999999</v>
      </c>
      <c r="AL54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07">
        <f>IF(AND(Source[[#This Row],[Credit_Noncredit]]="Noncredit",Source[[#This Row],[FTEF]]&gt;0),Source[[#This Row],[NC XLST FTES]]*525/(437.5*Source[[#This Row],[FTEF]]),0)</f>
        <v>0</v>
      </c>
      <c r="AN5407">
        <f>IF(Source[[#This Row],[Credit_Noncredit]]="Credit",Source[[#This Row],[Census Enrollment]],Source[[#This Row],[Noncredit Avg. Attendance]])</f>
        <v>20</v>
      </c>
    </row>
    <row r="5408" spans="1:40" x14ac:dyDescent="0.25">
      <c r="A5408" t="s">
        <v>1914</v>
      </c>
      <c r="B5408" t="s">
        <v>886</v>
      </c>
      <c r="C5408" t="s">
        <v>1184</v>
      </c>
      <c r="D5408" t="s">
        <v>1244</v>
      </c>
      <c r="E5408" s="4">
        <v>72420</v>
      </c>
      <c r="F5408" s="4" t="s">
        <v>1245</v>
      </c>
      <c r="G5408" s="4">
        <v>25</v>
      </c>
      <c r="H5408" t="str">
        <f>CONCATENATE(Source[[#This Row],[Subject]],TRIM(Source[[#This Row],[Course]]))</f>
        <v>CINE25</v>
      </c>
      <c r="I5408" t="str">
        <f>VLOOKUP(Source[[#This Row],[SubjCrse]],'Courses and Categories'!$E$2:$G$1816,3,FALSE)</f>
        <v>Credit CTE</v>
      </c>
      <c r="J5408">
        <v>1</v>
      </c>
      <c r="K5408" t="s">
        <v>2746</v>
      </c>
      <c r="L5408" t="s">
        <v>39</v>
      </c>
      <c r="M5408" t="s">
        <v>903</v>
      </c>
      <c r="N5408" t="s">
        <v>41</v>
      </c>
      <c r="O5408">
        <v>1310</v>
      </c>
      <c r="P5408">
        <v>1600</v>
      </c>
      <c r="Q5408" t="s">
        <v>240</v>
      </c>
      <c r="R5408">
        <v>117</v>
      </c>
      <c r="S5408" t="s">
        <v>134</v>
      </c>
      <c r="T5408">
        <v>1</v>
      </c>
      <c r="U5408" s="1">
        <v>43694</v>
      </c>
      <c r="V5408" s="1">
        <v>43819</v>
      </c>
      <c r="W5408" t="s">
        <v>2747</v>
      </c>
      <c r="X5408" t="s">
        <v>1929</v>
      </c>
      <c r="Y5408">
        <v>25</v>
      </c>
      <c r="Z5408">
        <v>23</v>
      </c>
      <c r="AA5408">
        <v>25</v>
      </c>
      <c r="AB5408">
        <v>92</v>
      </c>
      <c r="AD5408">
        <f>IF(ISBLANK(Source[[#This Row],[CrosslistID]]),1,1/COUNTIFS(Source[CrosslistID],Source[[#This Row],[CrosslistID]],Source[TermDesc],Source[[#This Row],[TermDesc]]))</f>
        <v>1</v>
      </c>
      <c r="AG5408">
        <v>0</v>
      </c>
      <c r="AH5408">
        <v>92</v>
      </c>
      <c r="AI5408">
        <v>2.5</v>
      </c>
      <c r="AJ5408">
        <v>2.5</v>
      </c>
      <c r="AK5408">
        <v>0.2</v>
      </c>
      <c r="AL54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08">
        <f>IF(AND(Source[[#This Row],[Credit_Noncredit]]="Noncredit",Source[[#This Row],[FTEF]]&gt;0),Source[[#This Row],[NC XLST FTES]]*525/(437.5*Source[[#This Row],[FTEF]]),0)</f>
        <v>0</v>
      </c>
      <c r="AN5408">
        <f>IF(Source[[#This Row],[Credit_Noncredit]]="Credit",Source[[#This Row],[Census Enrollment]],Source[[#This Row],[Noncredit Avg. Attendance]])</f>
        <v>25</v>
      </c>
    </row>
    <row r="5409" spans="1:40" x14ac:dyDescent="0.25">
      <c r="A5409" t="s">
        <v>1914</v>
      </c>
      <c r="B5409" t="s">
        <v>886</v>
      </c>
      <c r="C5409" t="s">
        <v>1184</v>
      </c>
      <c r="D5409" t="s">
        <v>1244</v>
      </c>
      <c r="E5409" s="4">
        <v>72421</v>
      </c>
      <c r="F5409" s="4" t="s">
        <v>1245</v>
      </c>
      <c r="G5409" s="4">
        <v>30</v>
      </c>
      <c r="H5409" t="str">
        <f>CONCATENATE(Source[[#This Row],[Subject]],TRIM(Source[[#This Row],[Course]]))</f>
        <v>CINE30</v>
      </c>
      <c r="I5409" t="str">
        <f>VLOOKUP(Source[[#This Row],[SubjCrse]],'Courses and Categories'!$E$2:$G$1816,3,FALSE)</f>
        <v>Credit CTE</v>
      </c>
      <c r="J5409">
        <v>501</v>
      </c>
      <c r="K5409" t="s">
        <v>2748</v>
      </c>
      <c r="L5409" t="s">
        <v>87</v>
      </c>
      <c r="M5409" t="s">
        <v>903</v>
      </c>
      <c r="N5409" t="s">
        <v>180</v>
      </c>
      <c r="O5409">
        <v>1840</v>
      </c>
      <c r="P5409">
        <v>2130</v>
      </c>
      <c r="Q5409" t="s">
        <v>240</v>
      </c>
      <c r="R5409">
        <v>117</v>
      </c>
      <c r="S5409" t="s">
        <v>134</v>
      </c>
      <c r="T5409">
        <v>1</v>
      </c>
      <c r="U5409" s="1">
        <v>43694</v>
      </c>
      <c r="V5409" s="1">
        <v>43819</v>
      </c>
      <c r="W5409" t="s">
        <v>2749</v>
      </c>
      <c r="X5409" t="s">
        <v>1929</v>
      </c>
      <c r="Y5409">
        <v>26</v>
      </c>
      <c r="Z5409">
        <v>24</v>
      </c>
      <c r="AA5409">
        <v>25</v>
      </c>
      <c r="AB5409">
        <v>96</v>
      </c>
      <c r="AD5409">
        <f>IF(ISBLANK(Source[[#This Row],[CrosslistID]]),1,1/COUNTIFS(Source[CrosslistID],Source[[#This Row],[CrosslistID]],Source[TermDesc],Source[[#This Row],[TermDesc]]))</f>
        <v>1</v>
      </c>
      <c r="AG5409">
        <v>0</v>
      </c>
      <c r="AH5409">
        <v>96</v>
      </c>
      <c r="AI5409">
        <v>2.5</v>
      </c>
      <c r="AJ5409">
        <v>2.6</v>
      </c>
      <c r="AK5409">
        <v>0.2</v>
      </c>
      <c r="AL54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09">
        <f>IF(AND(Source[[#This Row],[Credit_Noncredit]]="Noncredit",Source[[#This Row],[FTEF]]&gt;0),Source[[#This Row],[NC XLST FTES]]*525/(437.5*Source[[#This Row],[FTEF]]),0)</f>
        <v>0</v>
      </c>
      <c r="AN5409">
        <f>IF(Source[[#This Row],[Credit_Noncredit]]="Credit",Source[[#This Row],[Census Enrollment]],Source[[#This Row],[Noncredit Avg. Attendance]])</f>
        <v>26</v>
      </c>
    </row>
    <row r="5410" spans="1:40" x14ac:dyDescent="0.25">
      <c r="A5410" t="s">
        <v>1914</v>
      </c>
      <c r="B5410" t="s">
        <v>886</v>
      </c>
      <c r="C5410" t="s">
        <v>1184</v>
      </c>
      <c r="D5410" t="s">
        <v>1244</v>
      </c>
      <c r="E5410" s="4">
        <v>72422</v>
      </c>
      <c r="F5410" s="4" t="s">
        <v>1245</v>
      </c>
      <c r="G5410" s="4">
        <v>54</v>
      </c>
      <c r="H5410" t="str">
        <f>CONCATENATE(Source[[#This Row],[Subject]],TRIM(Source[[#This Row],[Course]]))</f>
        <v>CINE54</v>
      </c>
      <c r="I5410" t="str">
        <f>VLOOKUP(Source[[#This Row],[SubjCrse]],'Courses and Categories'!$E$2:$G$1816,3,FALSE)</f>
        <v>Credit CTE</v>
      </c>
      <c r="J5410">
        <v>1</v>
      </c>
      <c r="K5410" t="s">
        <v>2750</v>
      </c>
      <c r="L5410" t="s">
        <v>39</v>
      </c>
      <c r="M5410" t="s">
        <v>903</v>
      </c>
      <c r="N5410" t="s">
        <v>41</v>
      </c>
      <c r="O5410">
        <v>910</v>
      </c>
      <c r="P5410">
        <v>1200</v>
      </c>
      <c r="Q5410" t="s">
        <v>240</v>
      </c>
      <c r="R5410">
        <v>117</v>
      </c>
      <c r="S5410" t="s">
        <v>134</v>
      </c>
      <c r="T5410">
        <v>1</v>
      </c>
      <c r="U5410" s="1">
        <v>43694</v>
      </c>
      <c r="V5410" s="1">
        <v>43819</v>
      </c>
      <c r="W5410" t="s">
        <v>2745</v>
      </c>
      <c r="X5410" t="s">
        <v>1929</v>
      </c>
      <c r="Y5410">
        <v>19</v>
      </c>
      <c r="Z5410">
        <v>18</v>
      </c>
      <c r="AA5410">
        <v>25</v>
      </c>
      <c r="AB5410">
        <v>72</v>
      </c>
      <c r="AD5410">
        <f>IF(ISBLANK(Source[[#This Row],[CrosslistID]]),1,1/COUNTIFS(Source[CrosslistID],Source[[#This Row],[CrosslistID]],Source[TermDesc],Source[[#This Row],[TermDesc]]))</f>
        <v>1</v>
      </c>
      <c r="AG5410">
        <v>0</v>
      </c>
      <c r="AH5410">
        <v>72</v>
      </c>
      <c r="AI5410">
        <v>1.9</v>
      </c>
      <c r="AJ5410">
        <v>1.9</v>
      </c>
      <c r="AK5410">
        <v>0.2</v>
      </c>
      <c r="AL54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10">
        <f>IF(AND(Source[[#This Row],[Credit_Noncredit]]="Noncredit",Source[[#This Row],[FTEF]]&gt;0),Source[[#This Row],[NC XLST FTES]]*525/(437.5*Source[[#This Row],[FTEF]]),0)</f>
        <v>0</v>
      </c>
      <c r="AN5410">
        <f>IF(Source[[#This Row],[Credit_Noncredit]]="Credit",Source[[#This Row],[Census Enrollment]],Source[[#This Row],[Noncredit Avg. Attendance]])</f>
        <v>19</v>
      </c>
    </row>
    <row r="5411" spans="1:40" x14ac:dyDescent="0.25">
      <c r="A5411" t="s">
        <v>1914</v>
      </c>
      <c r="B5411" t="s">
        <v>886</v>
      </c>
      <c r="C5411" t="s">
        <v>1184</v>
      </c>
      <c r="D5411" t="s">
        <v>1244</v>
      </c>
      <c r="E5411" s="4">
        <v>77435</v>
      </c>
      <c r="F5411" s="4" t="s">
        <v>1245</v>
      </c>
      <c r="G5411" s="4">
        <v>57</v>
      </c>
      <c r="H5411" t="str">
        <f>CONCATENATE(Source[[#This Row],[Subject]],TRIM(Source[[#This Row],[Course]]))</f>
        <v>CINE57</v>
      </c>
      <c r="I5411" t="str">
        <f>VLOOKUP(Source[[#This Row],[SubjCrse]],'Courses and Categories'!$E$2:$G$1816,3,FALSE)</f>
        <v>Credit CTE</v>
      </c>
      <c r="J5411">
        <v>501</v>
      </c>
      <c r="K5411" t="s">
        <v>2751</v>
      </c>
      <c r="L5411" t="s">
        <v>87</v>
      </c>
      <c r="M5411" t="s">
        <v>903</v>
      </c>
      <c r="N5411" t="s">
        <v>185</v>
      </c>
      <c r="O5411">
        <v>1810</v>
      </c>
      <c r="P5411">
        <v>2100</v>
      </c>
      <c r="Q5411" t="s">
        <v>240</v>
      </c>
      <c r="R5411">
        <v>117</v>
      </c>
      <c r="S5411" t="s">
        <v>134</v>
      </c>
      <c r="T5411">
        <v>1</v>
      </c>
      <c r="U5411" s="1">
        <v>43694</v>
      </c>
      <c r="V5411" s="1">
        <v>43819</v>
      </c>
      <c r="W5411" t="s">
        <v>2745</v>
      </c>
      <c r="X5411" t="s">
        <v>1929</v>
      </c>
      <c r="Y5411">
        <v>24</v>
      </c>
      <c r="Z5411">
        <v>24</v>
      </c>
      <c r="AA5411">
        <v>25</v>
      </c>
      <c r="AB5411">
        <v>96</v>
      </c>
      <c r="AD5411">
        <f>IF(ISBLANK(Source[[#This Row],[CrosslistID]]),1,1/COUNTIFS(Source[CrosslistID],Source[[#This Row],[CrosslistID]],Source[TermDesc],Source[[#This Row],[TermDesc]]))</f>
        <v>1</v>
      </c>
      <c r="AG5411">
        <v>0</v>
      </c>
      <c r="AH5411">
        <v>96</v>
      </c>
      <c r="AI5411">
        <v>2.2999999999999998</v>
      </c>
      <c r="AJ5411">
        <v>2.4</v>
      </c>
      <c r="AK5411">
        <v>0.2</v>
      </c>
      <c r="AL54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11">
        <f>IF(AND(Source[[#This Row],[Credit_Noncredit]]="Noncredit",Source[[#This Row],[FTEF]]&gt;0),Source[[#This Row],[NC XLST FTES]]*525/(437.5*Source[[#This Row],[FTEF]]),0)</f>
        <v>0</v>
      </c>
      <c r="AN5411">
        <f>IF(Source[[#This Row],[Credit_Noncredit]]="Credit",Source[[#This Row],[Census Enrollment]],Source[[#This Row],[Noncredit Avg. Attendance]])</f>
        <v>24</v>
      </c>
    </row>
    <row r="5412" spans="1:40" x14ac:dyDescent="0.25">
      <c r="A5412" t="s">
        <v>1914</v>
      </c>
      <c r="B5412" t="s">
        <v>886</v>
      </c>
      <c r="C5412" t="s">
        <v>1184</v>
      </c>
      <c r="D5412" t="s">
        <v>1244</v>
      </c>
      <c r="E5412" s="4">
        <v>72425</v>
      </c>
      <c r="F5412" s="4" t="s">
        <v>1245</v>
      </c>
      <c r="G5412" s="4">
        <v>60</v>
      </c>
      <c r="H5412" t="str">
        <f>CONCATENATE(Source[[#This Row],[Subject]],TRIM(Source[[#This Row],[Course]]))</f>
        <v>CINE60</v>
      </c>
      <c r="I5412" t="str">
        <f>VLOOKUP(Source[[#This Row],[SubjCrse]],'Courses and Categories'!$E$2:$G$1816,3,FALSE)</f>
        <v>Credit CTE</v>
      </c>
      <c r="J5412">
        <v>1</v>
      </c>
      <c r="K5412" t="s">
        <v>2752</v>
      </c>
      <c r="L5412" t="s">
        <v>39</v>
      </c>
      <c r="M5412" t="s">
        <v>903</v>
      </c>
      <c r="N5412" t="s">
        <v>91</v>
      </c>
      <c r="O5412">
        <v>910</v>
      </c>
      <c r="P5412">
        <v>1200</v>
      </c>
      <c r="Q5412" t="s">
        <v>240</v>
      </c>
      <c r="R5412">
        <v>117</v>
      </c>
      <c r="S5412" t="s">
        <v>134</v>
      </c>
      <c r="T5412">
        <v>1</v>
      </c>
      <c r="U5412" s="1">
        <v>43694</v>
      </c>
      <c r="V5412" s="1">
        <v>43819</v>
      </c>
      <c r="W5412" t="s">
        <v>2753</v>
      </c>
      <c r="X5412" t="s">
        <v>1929</v>
      </c>
      <c r="Y5412">
        <v>26</v>
      </c>
      <c r="Z5412">
        <v>22</v>
      </c>
      <c r="AA5412">
        <v>25</v>
      </c>
      <c r="AB5412">
        <v>88</v>
      </c>
      <c r="AD5412">
        <f>IF(ISBLANK(Source[[#This Row],[CrosslistID]]),1,1/COUNTIFS(Source[CrosslistID],Source[[#This Row],[CrosslistID]],Source[TermDesc],Source[[#This Row],[TermDesc]]))</f>
        <v>1</v>
      </c>
      <c r="AG5412">
        <v>0</v>
      </c>
      <c r="AH5412">
        <v>88</v>
      </c>
      <c r="AI5412">
        <v>2.4</v>
      </c>
      <c r="AJ5412">
        <v>2.6</v>
      </c>
      <c r="AK5412">
        <v>0.2</v>
      </c>
      <c r="AL54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12">
        <f>IF(AND(Source[[#This Row],[Credit_Noncredit]]="Noncredit",Source[[#This Row],[FTEF]]&gt;0),Source[[#This Row],[NC XLST FTES]]*525/(437.5*Source[[#This Row],[FTEF]]),0)</f>
        <v>0</v>
      </c>
      <c r="AN5412">
        <f>IF(Source[[#This Row],[Credit_Noncredit]]="Credit",Source[[#This Row],[Census Enrollment]],Source[[#This Row],[Noncredit Avg. Attendance]])</f>
        <v>26</v>
      </c>
    </row>
    <row r="5413" spans="1:40" x14ac:dyDescent="0.25">
      <c r="A5413" t="s">
        <v>1914</v>
      </c>
      <c r="B5413" t="s">
        <v>886</v>
      </c>
      <c r="C5413" t="s">
        <v>1184</v>
      </c>
      <c r="D5413" t="s">
        <v>1244</v>
      </c>
      <c r="E5413" s="4">
        <v>75865</v>
      </c>
      <c r="F5413" s="4" t="s">
        <v>1245</v>
      </c>
      <c r="G5413" s="4">
        <v>72</v>
      </c>
      <c r="H5413" t="str">
        <f>CONCATENATE(Source[[#This Row],[Subject]],TRIM(Source[[#This Row],[Course]]))</f>
        <v>CINE72</v>
      </c>
      <c r="I5413" t="str">
        <f>VLOOKUP(Source[[#This Row],[SubjCrse]],'Courses and Categories'!$E$2:$G$1816,3,FALSE)</f>
        <v>Credit CTE</v>
      </c>
      <c r="J5413">
        <v>931</v>
      </c>
      <c r="K5413" t="s">
        <v>2754</v>
      </c>
      <c r="L5413" t="s">
        <v>87</v>
      </c>
      <c r="M5413" t="s">
        <v>897</v>
      </c>
      <c r="N5413" t="s">
        <v>42</v>
      </c>
      <c r="O5413" t="s">
        <v>42</v>
      </c>
      <c r="P5413" t="s">
        <v>42</v>
      </c>
      <c r="Q5413" t="s">
        <v>42</v>
      </c>
      <c r="S5413" t="s">
        <v>134</v>
      </c>
      <c r="T5413" t="s">
        <v>44</v>
      </c>
      <c r="U5413" s="1">
        <v>43731</v>
      </c>
      <c r="V5413" s="1">
        <v>43819</v>
      </c>
      <c r="W5413" t="s">
        <v>1251</v>
      </c>
      <c r="X5413" t="s">
        <v>899</v>
      </c>
      <c r="Y5413">
        <v>20</v>
      </c>
      <c r="Z5413">
        <v>14</v>
      </c>
      <c r="AA5413">
        <v>30</v>
      </c>
      <c r="AB5413">
        <v>46.666699999999999</v>
      </c>
      <c r="AD5413">
        <f>IF(ISBLANK(Source[[#This Row],[CrosslistID]]),1,1/COUNTIFS(Source[CrosslistID],Source[[#This Row],[CrosslistID]],Source[TermDesc],Source[[#This Row],[TermDesc]]))</f>
        <v>1</v>
      </c>
      <c r="AG5413">
        <v>0</v>
      </c>
      <c r="AH5413">
        <v>46.666699999999999</v>
      </c>
      <c r="AI5413">
        <v>1.9</v>
      </c>
      <c r="AJ5413">
        <v>2</v>
      </c>
      <c r="AK5413">
        <v>0.2</v>
      </c>
      <c r="AL54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13">
        <f>IF(AND(Source[[#This Row],[Credit_Noncredit]]="Noncredit",Source[[#This Row],[FTEF]]&gt;0),Source[[#This Row],[NC XLST FTES]]*525/(437.5*Source[[#This Row],[FTEF]]),0)</f>
        <v>0</v>
      </c>
      <c r="AN5413">
        <f>IF(Source[[#This Row],[Credit_Noncredit]]="Credit",Source[[#This Row],[Census Enrollment]],Source[[#This Row],[Noncredit Avg. Attendance]])</f>
        <v>20</v>
      </c>
    </row>
    <row r="5414" spans="1:40" x14ac:dyDescent="0.25">
      <c r="A5414" t="s">
        <v>1914</v>
      </c>
      <c r="B5414" t="s">
        <v>886</v>
      </c>
      <c r="C5414" t="s">
        <v>1184</v>
      </c>
      <c r="D5414" t="s">
        <v>1244</v>
      </c>
      <c r="E5414" s="4">
        <v>72427</v>
      </c>
      <c r="F5414" s="4" t="s">
        <v>1245</v>
      </c>
      <c r="G5414" s="4">
        <v>75</v>
      </c>
      <c r="H5414" t="str">
        <f>CONCATENATE(Source[[#This Row],[Subject]],TRIM(Source[[#This Row],[Course]]))</f>
        <v>CINE75</v>
      </c>
      <c r="I5414" t="str">
        <f>VLOOKUP(Source[[#This Row],[SubjCrse]],'Courses and Categories'!$E$2:$G$1816,3,FALSE)</f>
        <v>Credit CTE</v>
      </c>
      <c r="J5414">
        <v>501</v>
      </c>
      <c r="K5414" t="s">
        <v>2755</v>
      </c>
      <c r="L5414" t="s">
        <v>87</v>
      </c>
      <c r="M5414" t="s">
        <v>903</v>
      </c>
      <c r="N5414" t="s">
        <v>41</v>
      </c>
      <c r="O5414">
        <v>1810</v>
      </c>
      <c r="P5414">
        <v>2100</v>
      </c>
      <c r="Q5414" t="s">
        <v>240</v>
      </c>
      <c r="R5414">
        <v>117</v>
      </c>
      <c r="S5414" t="s">
        <v>134</v>
      </c>
      <c r="T5414">
        <v>1</v>
      </c>
      <c r="U5414" s="1">
        <v>43694</v>
      </c>
      <c r="V5414" s="1">
        <v>43819</v>
      </c>
      <c r="W5414" t="s">
        <v>62</v>
      </c>
      <c r="X5414" t="s">
        <v>1929</v>
      </c>
      <c r="Y5414">
        <v>25</v>
      </c>
      <c r="Z5414">
        <v>24</v>
      </c>
      <c r="AA5414">
        <v>25</v>
      </c>
      <c r="AB5414">
        <v>96</v>
      </c>
      <c r="AC5414" t="s">
        <v>2756</v>
      </c>
      <c r="AD5414">
        <f>IF(ISBLANK(Source[[#This Row],[CrosslistID]]),1,1/COUNTIFS(Source[CrosslistID],Source[[#This Row],[CrosslistID]],Source[TermDesc],Source[[#This Row],[TermDesc]]))</f>
        <v>0.5</v>
      </c>
      <c r="AE5414">
        <v>34</v>
      </c>
      <c r="AF5414">
        <v>25</v>
      </c>
      <c r="AG5414">
        <v>136</v>
      </c>
      <c r="AH5414">
        <v>136</v>
      </c>
      <c r="AI5414">
        <v>2.4</v>
      </c>
      <c r="AJ5414">
        <v>2.5</v>
      </c>
      <c r="AK5414">
        <v>0.2</v>
      </c>
      <c r="AL54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14">
        <f>IF(AND(Source[[#This Row],[Credit_Noncredit]]="Noncredit",Source[[#This Row],[FTEF]]&gt;0),Source[[#This Row],[NC XLST FTES]]*525/(437.5*Source[[#This Row],[FTEF]]),0)</f>
        <v>0</v>
      </c>
      <c r="AN5414">
        <f>IF(Source[[#This Row],[Credit_Noncredit]]="Credit",Source[[#This Row],[Census Enrollment]],Source[[#This Row],[Noncredit Avg. Attendance]])</f>
        <v>25</v>
      </c>
    </row>
    <row r="5415" spans="1:40" x14ac:dyDescent="0.25">
      <c r="A5415" t="s">
        <v>1914</v>
      </c>
      <c r="B5415" t="s">
        <v>886</v>
      </c>
      <c r="C5415" t="s">
        <v>1184</v>
      </c>
      <c r="D5415" t="s">
        <v>1244</v>
      </c>
      <c r="E5415" s="4">
        <v>77050</v>
      </c>
      <c r="F5415" s="4" t="s">
        <v>1245</v>
      </c>
      <c r="G5415" s="4">
        <v>85</v>
      </c>
      <c r="H5415" t="str">
        <f>CONCATENATE(Source[[#This Row],[Subject]],TRIM(Source[[#This Row],[Course]]))</f>
        <v>CINE85</v>
      </c>
      <c r="I5415" t="str">
        <f>VLOOKUP(Source[[#This Row],[SubjCrse]],'Courses and Categories'!$E$2:$G$1816,3,FALSE)</f>
        <v>Credit CTE</v>
      </c>
      <c r="J5415">
        <v>501</v>
      </c>
      <c r="K5415" t="s">
        <v>2757</v>
      </c>
      <c r="L5415" t="s">
        <v>87</v>
      </c>
      <c r="M5415" t="s">
        <v>903</v>
      </c>
      <c r="N5415" t="s">
        <v>41</v>
      </c>
      <c r="O5415">
        <v>1810</v>
      </c>
      <c r="P5415">
        <v>2100</v>
      </c>
      <c r="Q5415" t="s">
        <v>240</v>
      </c>
      <c r="R5415">
        <v>117</v>
      </c>
      <c r="S5415" t="s">
        <v>134</v>
      </c>
      <c r="T5415">
        <v>1</v>
      </c>
      <c r="U5415" s="1">
        <v>43694</v>
      </c>
      <c r="V5415" s="1">
        <v>43819</v>
      </c>
      <c r="W5415" t="s">
        <v>62</v>
      </c>
      <c r="X5415" t="s">
        <v>1929</v>
      </c>
      <c r="Y5415">
        <v>10</v>
      </c>
      <c r="Z5415">
        <v>10</v>
      </c>
      <c r="AA5415">
        <v>25</v>
      </c>
      <c r="AB5415">
        <v>40</v>
      </c>
      <c r="AC5415" t="s">
        <v>2756</v>
      </c>
      <c r="AD5415">
        <f>IF(ISBLANK(Source[[#This Row],[CrosslistID]]),1,1/COUNTIFS(Source[CrosslistID],Source[[#This Row],[CrosslistID]],Source[TermDesc],Source[[#This Row],[TermDesc]]))</f>
        <v>0.5</v>
      </c>
      <c r="AE5415">
        <v>34</v>
      </c>
      <c r="AF5415">
        <v>25</v>
      </c>
      <c r="AG5415">
        <v>136</v>
      </c>
      <c r="AH5415">
        <v>136</v>
      </c>
      <c r="AI5415">
        <v>1</v>
      </c>
      <c r="AJ5415">
        <v>1</v>
      </c>
      <c r="AK5415">
        <v>0</v>
      </c>
      <c r="AL54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15">
        <f>IF(AND(Source[[#This Row],[Credit_Noncredit]]="Noncredit",Source[[#This Row],[FTEF]]&gt;0),Source[[#This Row],[NC XLST FTES]]*525/(437.5*Source[[#This Row],[FTEF]]),0)</f>
        <v>0</v>
      </c>
      <c r="AN5415">
        <f>IF(Source[[#This Row],[Credit_Noncredit]]="Credit",Source[[#This Row],[Census Enrollment]],Source[[#This Row],[Noncredit Avg. Attendance]])</f>
        <v>10</v>
      </c>
    </row>
    <row r="5416" spans="1:40" x14ac:dyDescent="0.25">
      <c r="A5416" t="s">
        <v>1914</v>
      </c>
      <c r="B5416" t="s">
        <v>886</v>
      </c>
      <c r="C5416" t="s">
        <v>1184</v>
      </c>
      <c r="D5416" t="s">
        <v>1244</v>
      </c>
      <c r="E5416" s="4">
        <v>78873</v>
      </c>
      <c r="F5416" s="4" t="s">
        <v>1245</v>
      </c>
      <c r="G5416" s="4">
        <v>126</v>
      </c>
      <c r="H5416" t="str">
        <f>CONCATENATE(Source[[#This Row],[Subject]],TRIM(Source[[#This Row],[Course]]))</f>
        <v>CINE126</v>
      </c>
      <c r="I5416" t="str">
        <f>VLOOKUP(Source[[#This Row],[SubjCrse]],'Courses and Categories'!$E$2:$G$1816,3,FALSE)</f>
        <v>Credit CTE</v>
      </c>
      <c r="J5416">
        <v>1</v>
      </c>
      <c r="K5416" t="s">
        <v>2758</v>
      </c>
      <c r="L5416" t="s">
        <v>39</v>
      </c>
      <c r="M5416" t="s">
        <v>903</v>
      </c>
      <c r="N5416" t="s">
        <v>50</v>
      </c>
      <c r="O5416">
        <v>1310</v>
      </c>
      <c r="P5416">
        <v>1600</v>
      </c>
      <c r="Q5416" t="s">
        <v>240</v>
      </c>
      <c r="R5416">
        <v>117</v>
      </c>
      <c r="S5416" t="s">
        <v>134</v>
      </c>
      <c r="T5416">
        <v>1</v>
      </c>
      <c r="U5416" s="1">
        <v>43694</v>
      </c>
      <c r="V5416" s="1">
        <v>43819</v>
      </c>
      <c r="W5416" t="s">
        <v>2759</v>
      </c>
      <c r="X5416" t="s">
        <v>1929</v>
      </c>
      <c r="Y5416">
        <v>22</v>
      </c>
      <c r="Z5416">
        <v>18</v>
      </c>
      <c r="AA5416">
        <v>25</v>
      </c>
      <c r="AB5416">
        <v>72</v>
      </c>
      <c r="AD5416">
        <f>IF(ISBLANK(Source[[#This Row],[CrosslistID]]),1,1/COUNTIFS(Source[CrosslistID],Source[[#This Row],[CrosslistID]],Source[TermDesc],Source[[#This Row],[TermDesc]]))</f>
        <v>1</v>
      </c>
      <c r="AG5416">
        <v>0</v>
      </c>
      <c r="AH5416">
        <v>72</v>
      </c>
      <c r="AI5416">
        <v>2.2000000000000002</v>
      </c>
      <c r="AJ5416">
        <v>2.2000000000000002</v>
      </c>
      <c r="AK5416">
        <v>0.2</v>
      </c>
      <c r="AL54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16">
        <f>IF(AND(Source[[#This Row],[Credit_Noncredit]]="Noncredit",Source[[#This Row],[FTEF]]&gt;0),Source[[#This Row],[NC XLST FTES]]*525/(437.5*Source[[#This Row],[FTEF]]),0)</f>
        <v>0</v>
      </c>
      <c r="AN5416">
        <f>IF(Source[[#This Row],[Credit_Noncredit]]="Credit",Source[[#This Row],[Census Enrollment]],Source[[#This Row],[Noncredit Avg. Attendance]])</f>
        <v>22</v>
      </c>
    </row>
    <row r="5417" spans="1:40" x14ac:dyDescent="0.25">
      <c r="A5417" t="s">
        <v>1914</v>
      </c>
      <c r="B5417" t="s">
        <v>886</v>
      </c>
      <c r="C5417" t="s">
        <v>1184</v>
      </c>
      <c r="D5417" t="s">
        <v>1244</v>
      </c>
      <c r="E5417" s="4">
        <v>72433</v>
      </c>
      <c r="F5417" s="4" t="s">
        <v>1245</v>
      </c>
      <c r="G5417" s="4">
        <v>170</v>
      </c>
      <c r="H5417" t="str">
        <f>CONCATENATE(Source[[#This Row],[Subject]],TRIM(Source[[#This Row],[Course]]))</f>
        <v>CINE170</v>
      </c>
      <c r="I5417" t="str">
        <f>VLOOKUP(Source[[#This Row],[SubjCrse]],'Courses and Categories'!$E$2:$G$1816,3,FALSE)</f>
        <v>Credit CTE</v>
      </c>
      <c r="J5417">
        <v>1</v>
      </c>
      <c r="K5417" t="s">
        <v>2760</v>
      </c>
      <c r="L5417" t="s">
        <v>39</v>
      </c>
      <c r="M5417" t="s">
        <v>891</v>
      </c>
      <c r="N5417" t="s">
        <v>42</v>
      </c>
      <c r="O5417" t="s">
        <v>42</v>
      </c>
      <c r="P5417" t="s">
        <v>42</v>
      </c>
      <c r="Q5417" t="s">
        <v>42</v>
      </c>
      <c r="S5417" t="s">
        <v>134</v>
      </c>
      <c r="T5417">
        <v>1</v>
      </c>
      <c r="U5417" s="1">
        <v>43694</v>
      </c>
      <c r="V5417" s="1">
        <v>43819</v>
      </c>
      <c r="W5417" t="s">
        <v>2740</v>
      </c>
      <c r="X5417" t="s">
        <v>893</v>
      </c>
      <c r="Y5417">
        <v>5</v>
      </c>
      <c r="Z5417">
        <v>5</v>
      </c>
      <c r="AA5417">
        <v>25</v>
      </c>
      <c r="AB5417">
        <v>20</v>
      </c>
      <c r="AD5417">
        <f>IF(ISBLANK(Source[[#This Row],[CrosslistID]]),1,1/COUNTIFS(Source[CrosslistID],Source[[#This Row],[CrosslistID]],Source[TermDesc],Source[[#This Row],[TermDesc]]))</f>
        <v>1</v>
      </c>
      <c r="AG5417">
        <v>0</v>
      </c>
      <c r="AH5417">
        <v>20</v>
      </c>
      <c r="AI5417">
        <v>0.33300000000000002</v>
      </c>
      <c r="AJ5417">
        <v>0.33300000000000002</v>
      </c>
      <c r="AK5417">
        <v>0.04</v>
      </c>
      <c r="AL54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17">
        <f>IF(AND(Source[[#This Row],[Credit_Noncredit]]="Noncredit",Source[[#This Row],[FTEF]]&gt;0),Source[[#This Row],[NC XLST FTES]]*525/(437.5*Source[[#This Row],[FTEF]]),0)</f>
        <v>0</v>
      </c>
      <c r="AN5417">
        <f>IF(Source[[#This Row],[Credit_Noncredit]]="Credit",Source[[#This Row],[Census Enrollment]],Source[[#This Row],[Noncredit Avg. Attendance]])</f>
        <v>5</v>
      </c>
    </row>
    <row r="5418" spans="1:40" x14ac:dyDescent="0.25">
      <c r="A5418" t="s">
        <v>1914</v>
      </c>
      <c r="B5418" t="s">
        <v>886</v>
      </c>
      <c r="C5418" t="s">
        <v>1184</v>
      </c>
      <c r="D5418" t="s">
        <v>1070</v>
      </c>
      <c r="E5418" s="4">
        <v>74777</v>
      </c>
      <c r="F5418" s="4" t="s">
        <v>1071</v>
      </c>
      <c r="G5418" s="4">
        <v>5</v>
      </c>
      <c r="H5418" t="str">
        <f>CONCATENATE(Source[[#This Row],[Subject]],TRIM(Source[[#This Row],[Course]]))</f>
        <v>CMST5</v>
      </c>
      <c r="I5418" t="str">
        <f>VLOOKUP(Source[[#This Row],[SubjCrse]],'Courses and Categories'!$E$2:$G$1816,3,FALSE)</f>
        <v>Credit General Education</v>
      </c>
      <c r="J5418">
        <v>931</v>
      </c>
      <c r="K5418" t="s">
        <v>2761</v>
      </c>
      <c r="L5418" t="s">
        <v>39</v>
      </c>
      <c r="M5418" t="s">
        <v>897</v>
      </c>
      <c r="N5418" t="s">
        <v>42</v>
      </c>
      <c r="O5418" t="s">
        <v>42</v>
      </c>
      <c r="P5418" t="s">
        <v>42</v>
      </c>
      <c r="Q5418" t="s">
        <v>42</v>
      </c>
      <c r="S5418" t="s">
        <v>134</v>
      </c>
      <c r="T5418" t="s">
        <v>44</v>
      </c>
      <c r="U5418" s="1">
        <v>43759</v>
      </c>
      <c r="V5418" s="1">
        <v>43819</v>
      </c>
      <c r="W5418" t="s">
        <v>1077</v>
      </c>
      <c r="X5418" t="s">
        <v>899</v>
      </c>
      <c r="Y5418">
        <v>27</v>
      </c>
      <c r="Z5418">
        <v>24</v>
      </c>
      <c r="AA5418">
        <v>35</v>
      </c>
      <c r="AB5418">
        <v>68.571399999999997</v>
      </c>
      <c r="AD5418">
        <f>IF(ISBLANK(Source[[#This Row],[CrosslistID]]),1,1/COUNTIFS(Source[CrosslistID],Source[[#This Row],[CrosslistID]],Source[TermDesc],Source[[#This Row],[TermDesc]]))</f>
        <v>1</v>
      </c>
      <c r="AG5418">
        <v>0</v>
      </c>
      <c r="AH5418">
        <v>68.571399999999997</v>
      </c>
      <c r="AI5418">
        <v>2.5</v>
      </c>
      <c r="AJ5418">
        <v>2.7</v>
      </c>
      <c r="AK5418">
        <v>0.2</v>
      </c>
      <c r="AL54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18">
        <f>IF(AND(Source[[#This Row],[Credit_Noncredit]]="Noncredit",Source[[#This Row],[FTEF]]&gt;0),Source[[#This Row],[NC XLST FTES]]*525/(437.5*Source[[#This Row],[FTEF]]),0)</f>
        <v>0</v>
      </c>
      <c r="AN5418">
        <f>IF(Source[[#This Row],[Credit_Noncredit]]="Credit",Source[[#This Row],[Census Enrollment]],Source[[#This Row],[Noncredit Avg. Attendance]])</f>
        <v>27</v>
      </c>
    </row>
    <row r="5419" spans="1:40" x14ac:dyDescent="0.25">
      <c r="A5419" t="s">
        <v>1914</v>
      </c>
      <c r="B5419" t="s">
        <v>886</v>
      </c>
      <c r="C5419" t="s">
        <v>1184</v>
      </c>
      <c r="D5419" t="s">
        <v>1255</v>
      </c>
      <c r="E5419" s="4">
        <v>70141</v>
      </c>
      <c r="F5419" s="4" t="s">
        <v>1256</v>
      </c>
      <c r="G5419" s="4">
        <v>50</v>
      </c>
      <c r="H5419" t="str">
        <f>CONCATENATE(Source[[#This Row],[Subject]],TRIM(Source[[#This Row],[Course]]))</f>
        <v>O H50</v>
      </c>
      <c r="I5419" t="str">
        <f>VLOOKUP(Source[[#This Row],[SubjCrse]],'Courses and Categories'!$E$2:$G$1816,3,FALSE)</f>
        <v>Credit CTE</v>
      </c>
      <c r="J5419">
        <v>501</v>
      </c>
      <c r="K5419" t="s">
        <v>1257</v>
      </c>
      <c r="L5419" t="s">
        <v>87</v>
      </c>
      <c r="M5419" t="s">
        <v>1046</v>
      </c>
      <c r="N5419" t="s">
        <v>180</v>
      </c>
      <c r="O5419">
        <v>1710</v>
      </c>
      <c r="P5419">
        <v>2200</v>
      </c>
      <c r="Q5419" t="s">
        <v>1260</v>
      </c>
      <c r="R5419">
        <v>2</v>
      </c>
      <c r="S5419" t="s">
        <v>134</v>
      </c>
      <c r="T5419">
        <v>1</v>
      </c>
      <c r="U5419" s="1">
        <v>43694</v>
      </c>
      <c r="V5419" s="1">
        <v>43819</v>
      </c>
      <c r="W5419" t="s">
        <v>1145</v>
      </c>
      <c r="X5419" t="s">
        <v>1929</v>
      </c>
      <c r="Y5419">
        <v>32</v>
      </c>
      <c r="Z5419">
        <v>30</v>
      </c>
      <c r="AA5419">
        <v>25</v>
      </c>
      <c r="AB5419">
        <v>120</v>
      </c>
      <c r="AD5419">
        <f>IF(ISBLANK(Source[[#This Row],[CrosslistID]]),1,1/COUNTIFS(Source[CrosslistID],Source[[#This Row],[CrosslistID]],Source[TermDesc],Source[[#This Row],[TermDesc]]))</f>
        <v>1</v>
      </c>
      <c r="AG5419">
        <v>0</v>
      </c>
      <c r="AH5419">
        <v>120</v>
      </c>
      <c r="AI5419">
        <v>5.3330000000000002</v>
      </c>
      <c r="AJ5419">
        <v>5.3330000000000002</v>
      </c>
      <c r="AK5419">
        <v>0.2833</v>
      </c>
      <c r="AL54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19">
        <f>IF(AND(Source[[#This Row],[Credit_Noncredit]]="Noncredit",Source[[#This Row],[FTEF]]&gt;0),Source[[#This Row],[NC XLST FTES]]*525/(437.5*Source[[#This Row],[FTEF]]),0)</f>
        <v>0</v>
      </c>
      <c r="AN5419">
        <f>IF(Source[[#This Row],[Credit_Noncredit]]="Credit",Source[[#This Row],[Census Enrollment]],Source[[#This Row],[Noncredit Avg. Attendance]])</f>
        <v>32</v>
      </c>
    </row>
    <row r="5420" spans="1:40" x14ac:dyDescent="0.25">
      <c r="A5420" t="s">
        <v>1914</v>
      </c>
      <c r="B5420" t="s">
        <v>886</v>
      </c>
      <c r="C5420" t="s">
        <v>1184</v>
      </c>
      <c r="D5420" t="s">
        <v>1255</v>
      </c>
      <c r="E5420" s="4">
        <v>70142</v>
      </c>
      <c r="F5420" s="4" t="s">
        <v>1256</v>
      </c>
      <c r="G5420" s="4" t="s">
        <v>1036</v>
      </c>
      <c r="H5420" t="str">
        <f>CONCATENATE(Source[[#This Row],[Subject]],TRIM(Source[[#This Row],[Course]]))</f>
        <v>O H53A</v>
      </c>
      <c r="I5420" t="str">
        <f>VLOOKUP(Source[[#This Row],[SubjCrse]],'Courses and Categories'!$E$2:$G$1816,3,FALSE)</f>
        <v>Credit CTE</v>
      </c>
      <c r="J5420">
        <v>1</v>
      </c>
      <c r="K5420" t="s">
        <v>2762</v>
      </c>
      <c r="L5420" t="s">
        <v>39</v>
      </c>
      <c r="M5420" t="s">
        <v>1046</v>
      </c>
      <c r="N5420" t="s">
        <v>41</v>
      </c>
      <c r="O5420">
        <v>910</v>
      </c>
      <c r="P5420">
        <v>1500</v>
      </c>
      <c r="Q5420" t="s">
        <v>1260</v>
      </c>
      <c r="R5420">
        <v>3</v>
      </c>
      <c r="S5420" t="s">
        <v>134</v>
      </c>
      <c r="T5420">
        <v>1</v>
      </c>
      <c r="U5420" s="1">
        <v>43694</v>
      </c>
      <c r="V5420" s="1">
        <v>43819</v>
      </c>
      <c r="W5420" t="s">
        <v>1145</v>
      </c>
      <c r="X5420" t="s">
        <v>1929</v>
      </c>
      <c r="Y5420">
        <v>20</v>
      </c>
      <c r="Z5420">
        <v>18</v>
      </c>
      <c r="AA5420">
        <v>30</v>
      </c>
      <c r="AB5420">
        <v>60</v>
      </c>
      <c r="AC5420" t="s">
        <v>2763</v>
      </c>
      <c r="AD5420">
        <f>IF(ISBLANK(Source[[#This Row],[CrosslistID]]),1,1/COUNTIFS(Source[CrosslistID],Source[[#This Row],[CrosslistID]],Source[TermDesc],Source[[#This Row],[TermDesc]]))</f>
        <v>0.5</v>
      </c>
      <c r="AE5420">
        <v>22</v>
      </c>
      <c r="AF5420">
        <v>30</v>
      </c>
      <c r="AG5420">
        <v>73.333299999999994</v>
      </c>
      <c r="AH5420">
        <v>73.333299999999994</v>
      </c>
      <c r="AI5420">
        <v>4</v>
      </c>
      <c r="AJ5420">
        <v>4</v>
      </c>
      <c r="AK5420">
        <v>0.33329999999999999</v>
      </c>
      <c r="AL54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20">
        <f>IF(AND(Source[[#This Row],[Credit_Noncredit]]="Noncredit",Source[[#This Row],[FTEF]]&gt;0),Source[[#This Row],[NC XLST FTES]]*525/(437.5*Source[[#This Row],[FTEF]]),0)</f>
        <v>0</v>
      </c>
      <c r="AN5420">
        <f>IF(Source[[#This Row],[Credit_Noncredit]]="Credit",Source[[#This Row],[Census Enrollment]],Source[[#This Row],[Noncredit Avg. Attendance]])</f>
        <v>20</v>
      </c>
    </row>
    <row r="5421" spans="1:40" x14ac:dyDescent="0.25">
      <c r="A5421" t="s">
        <v>1914</v>
      </c>
      <c r="B5421" t="s">
        <v>886</v>
      </c>
      <c r="C5421" t="s">
        <v>1184</v>
      </c>
      <c r="D5421" t="s">
        <v>1255</v>
      </c>
      <c r="E5421" s="4">
        <v>70145</v>
      </c>
      <c r="F5421" s="4" t="s">
        <v>1256</v>
      </c>
      <c r="G5421" s="4" t="s">
        <v>2764</v>
      </c>
      <c r="H5421" t="str">
        <f>CONCATENATE(Source[[#This Row],[Subject]],TRIM(Source[[#This Row],[Course]]))</f>
        <v>O H53B</v>
      </c>
      <c r="I5421" t="str">
        <f>VLOOKUP(Source[[#This Row],[SubjCrse]],'Courses and Categories'!$E$2:$G$1816,3,FALSE)</f>
        <v>Credit CTE</v>
      </c>
      <c r="J5421">
        <v>1</v>
      </c>
      <c r="K5421" t="s">
        <v>2765</v>
      </c>
      <c r="L5421" t="s">
        <v>39</v>
      </c>
      <c r="M5421" t="s">
        <v>1046</v>
      </c>
      <c r="N5421" t="s">
        <v>41</v>
      </c>
      <c r="O5421">
        <v>910</v>
      </c>
      <c r="P5421">
        <v>1500</v>
      </c>
      <c r="Q5421" t="s">
        <v>1260</v>
      </c>
      <c r="R5421">
        <v>3</v>
      </c>
      <c r="S5421" t="s">
        <v>134</v>
      </c>
      <c r="T5421">
        <v>1</v>
      </c>
      <c r="U5421" s="1">
        <v>43694</v>
      </c>
      <c r="V5421" s="1">
        <v>43819</v>
      </c>
      <c r="W5421" t="s">
        <v>1145</v>
      </c>
      <c r="X5421" t="s">
        <v>1929</v>
      </c>
      <c r="Y5421">
        <v>4</v>
      </c>
      <c r="Z5421">
        <v>4</v>
      </c>
      <c r="AA5421">
        <v>30</v>
      </c>
      <c r="AB5421">
        <v>13.333299999999999</v>
      </c>
      <c r="AC5421" t="s">
        <v>2763</v>
      </c>
      <c r="AD5421">
        <f>IF(ISBLANK(Source[[#This Row],[CrosslistID]]),1,1/COUNTIFS(Source[CrosslistID],Source[[#This Row],[CrosslistID]],Source[TermDesc],Source[[#This Row],[TermDesc]]))</f>
        <v>0.5</v>
      </c>
      <c r="AE5421">
        <v>22</v>
      </c>
      <c r="AF5421">
        <v>30</v>
      </c>
      <c r="AG5421">
        <v>73.333299999999994</v>
      </c>
      <c r="AH5421">
        <v>73.333299999999994</v>
      </c>
      <c r="AI5421">
        <v>0.8</v>
      </c>
      <c r="AJ5421">
        <v>0.8</v>
      </c>
      <c r="AK5421">
        <v>0</v>
      </c>
      <c r="AL54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21">
        <f>IF(AND(Source[[#This Row],[Credit_Noncredit]]="Noncredit",Source[[#This Row],[FTEF]]&gt;0),Source[[#This Row],[NC XLST FTES]]*525/(437.5*Source[[#This Row],[FTEF]]),0)</f>
        <v>0</v>
      </c>
      <c r="AN5421">
        <f>IF(Source[[#This Row],[Credit_Noncredit]]="Credit",Source[[#This Row],[Census Enrollment]],Source[[#This Row],[Noncredit Avg. Attendance]])</f>
        <v>4</v>
      </c>
    </row>
    <row r="5422" spans="1:40" x14ac:dyDescent="0.25">
      <c r="A5422" t="s">
        <v>1914</v>
      </c>
      <c r="B5422" t="s">
        <v>886</v>
      </c>
      <c r="C5422" t="s">
        <v>1184</v>
      </c>
      <c r="D5422" t="s">
        <v>1255</v>
      </c>
      <c r="E5422" s="4">
        <v>76201</v>
      </c>
      <c r="F5422" s="4" t="s">
        <v>1256</v>
      </c>
      <c r="G5422" s="4">
        <v>58</v>
      </c>
      <c r="H5422" t="str">
        <f>CONCATENATE(Source[[#This Row],[Subject]],TRIM(Source[[#This Row],[Course]]))</f>
        <v>O H58</v>
      </c>
      <c r="I5422" t="str">
        <f>VLOOKUP(Source[[#This Row],[SubjCrse]],'Courses and Categories'!$E$2:$G$1816,3,FALSE)</f>
        <v>Credit CTE</v>
      </c>
      <c r="J5422">
        <v>501</v>
      </c>
      <c r="K5422" t="s">
        <v>2766</v>
      </c>
      <c r="L5422" t="s">
        <v>87</v>
      </c>
      <c r="M5422" t="s">
        <v>1046</v>
      </c>
      <c r="N5422" t="s">
        <v>50</v>
      </c>
      <c r="O5422">
        <v>1710</v>
      </c>
      <c r="P5422">
        <v>2200</v>
      </c>
      <c r="Q5422" t="s">
        <v>1260</v>
      </c>
      <c r="R5422">
        <v>2</v>
      </c>
      <c r="S5422" t="s">
        <v>134</v>
      </c>
      <c r="T5422">
        <v>1</v>
      </c>
      <c r="U5422" s="1">
        <v>43694</v>
      </c>
      <c r="V5422" s="1">
        <v>43819</v>
      </c>
      <c r="W5422" t="s">
        <v>1258</v>
      </c>
      <c r="X5422" t="s">
        <v>1929</v>
      </c>
      <c r="Y5422">
        <v>24</v>
      </c>
      <c r="Z5422">
        <v>23</v>
      </c>
      <c r="AA5422">
        <v>25</v>
      </c>
      <c r="AB5422">
        <v>92</v>
      </c>
      <c r="AD5422">
        <f>IF(ISBLANK(Source[[#This Row],[CrosslistID]]),1,1/COUNTIFS(Source[CrosslistID],Source[[#This Row],[CrosslistID]],Source[TermDesc],Source[[#This Row],[TermDesc]]))</f>
        <v>1</v>
      </c>
      <c r="AG5422">
        <v>0</v>
      </c>
      <c r="AH5422">
        <v>92</v>
      </c>
      <c r="AI5422">
        <v>4</v>
      </c>
      <c r="AJ5422">
        <v>4</v>
      </c>
      <c r="AK5422">
        <v>0.2833</v>
      </c>
      <c r="AL54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22">
        <f>IF(AND(Source[[#This Row],[Credit_Noncredit]]="Noncredit",Source[[#This Row],[FTEF]]&gt;0),Source[[#This Row],[NC XLST FTES]]*525/(437.5*Source[[#This Row],[FTEF]]),0)</f>
        <v>0</v>
      </c>
      <c r="AN5422">
        <f>IF(Source[[#This Row],[Credit_Noncredit]]="Credit",Source[[#This Row],[Census Enrollment]],Source[[#This Row],[Noncredit Avg. Attendance]])</f>
        <v>24</v>
      </c>
    </row>
    <row r="5423" spans="1:40" x14ac:dyDescent="0.25">
      <c r="A5423" t="s">
        <v>1914</v>
      </c>
      <c r="B5423" t="s">
        <v>886</v>
      </c>
      <c r="C5423" t="s">
        <v>1184</v>
      </c>
      <c r="D5423" t="s">
        <v>1255</v>
      </c>
      <c r="E5423" s="4">
        <v>76144</v>
      </c>
      <c r="F5423" s="4" t="s">
        <v>1256</v>
      </c>
      <c r="G5423" s="4">
        <v>60</v>
      </c>
      <c r="H5423" t="str">
        <f>CONCATENATE(Source[[#This Row],[Subject]],TRIM(Source[[#This Row],[Course]]))</f>
        <v>O H60</v>
      </c>
      <c r="I5423" t="str">
        <f>VLOOKUP(Source[[#This Row],[SubjCrse]],'Courses and Categories'!$E$2:$G$1816,3,FALSE)</f>
        <v>Credit CTE</v>
      </c>
      <c r="J5423">
        <v>501</v>
      </c>
      <c r="K5423" t="s">
        <v>2767</v>
      </c>
      <c r="L5423" t="s">
        <v>87</v>
      </c>
      <c r="M5423" t="s">
        <v>903</v>
      </c>
      <c r="N5423" t="s">
        <v>180</v>
      </c>
      <c r="O5423">
        <v>1830</v>
      </c>
      <c r="P5423">
        <v>2120</v>
      </c>
      <c r="Q5423" t="s">
        <v>1260</v>
      </c>
      <c r="R5423">
        <v>2</v>
      </c>
      <c r="S5423" t="s">
        <v>134</v>
      </c>
      <c r="T5423">
        <v>1</v>
      </c>
      <c r="U5423" s="1">
        <v>43694</v>
      </c>
      <c r="V5423" s="1">
        <v>43819</v>
      </c>
      <c r="W5423" t="s">
        <v>1258</v>
      </c>
      <c r="X5423" t="s">
        <v>1929</v>
      </c>
      <c r="Y5423">
        <v>17</v>
      </c>
      <c r="Z5423">
        <v>16</v>
      </c>
      <c r="AA5423">
        <v>30</v>
      </c>
      <c r="AB5423">
        <v>53.333300000000001</v>
      </c>
      <c r="AD5423">
        <f>IF(ISBLANK(Source[[#This Row],[CrosslistID]]),1,1/COUNTIFS(Source[CrosslistID],Source[[#This Row],[CrosslistID]],Source[TermDesc],Source[[#This Row],[TermDesc]]))</f>
        <v>1</v>
      </c>
      <c r="AG5423">
        <v>0</v>
      </c>
      <c r="AH5423">
        <v>53.333300000000001</v>
      </c>
      <c r="AI5423">
        <v>1.7</v>
      </c>
      <c r="AJ5423">
        <v>1.7</v>
      </c>
      <c r="AK5423">
        <v>0.2</v>
      </c>
      <c r="AL54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23">
        <f>IF(AND(Source[[#This Row],[Credit_Noncredit]]="Noncredit",Source[[#This Row],[FTEF]]&gt;0),Source[[#This Row],[NC XLST FTES]]*525/(437.5*Source[[#This Row],[FTEF]]),0)</f>
        <v>0</v>
      </c>
      <c r="AN5423">
        <f>IF(Source[[#This Row],[Credit_Noncredit]]="Credit",Source[[#This Row],[Census Enrollment]],Source[[#This Row],[Noncredit Avg. Attendance]])</f>
        <v>17</v>
      </c>
    </row>
    <row r="5424" spans="1:40" x14ac:dyDescent="0.25">
      <c r="A5424" t="s">
        <v>1914</v>
      </c>
      <c r="B5424" t="s">
        <v>886</v>
      </c>
      <c r="C5424" t="s">
        <v>1184</v>
      </c>
      <c r="D5424" t="s">
        <v>1255</v>
      </c>
      <c r="E5424" s="4">
        <v>79102</v>
      </c>
      <c r="F5424" s="4" t="s">
        <v>1256</v>
      </c>
      <c r="G5424" s="4" t="s">
        <v>2032</v>
      </c>
      <c r="H5424" t="str">
        <f>CONCATENATE(Source[[#This Row],[Subject]],TRIM(Source[[#This Row],[Course]]))</f>
        <v>O H70A</v>
      </c>
      <c r="I5424" t="str">
        <f>VLOOKUP(Source[[#This Row],[SubjCrse]],'Courses and Categories'!$E$2:$G$1816,3,FALSE)</f>
        <v>Credit CTE</v>
      </c>
      <c r="J5424">
        <v>1</v>
      </c>
      <c r="K5424" t="s">
        <v>2768</v>
      </c>
      <c r="L5424" t="s">
        <v>39</v>
      </c>
      <c r="M5424" t="s">
        <v>1046</v>
      </c>
      <c r="N5424" t="s">
        <v>91</v>
      </c>
      <c r="O5424">
        <v>910</v>
      </c>
      <c r="P5424">
        <v>1400</v>
      </c>
      <c r="Q5424" t="s">
        <v>1260</v>
      </c>
      <c r="R5424">
        <v>3</v>
      </c>
      <c r="S5424" t="s">
        <v>134</v>
      </c>
      <c r="T5424">
        <v>1</v>
      </c>
      <c r="U5424" s="1">
        <v>43694</v>
      </c>
      <c r="V5424" s="1">
        <v>43819</v>
      </c>
      <c r="W5424" t="s">
        <v>1145</v>
      </c>
      <c r="X5424" t="s">
        <v>1929</v>
      </c>
      <c r="Y5424">
        <v>21</v>
      </c>
      <c r="Z5424">
        <v>21</v>
      </c>
      <c r="AA5424">
        <v>25</v>
      </c>
      <c r="AB5424">
        <v>84</v>
      </c>
      <c r="AD5424">
        <f>IF(ISBLANK(Source[[#This Row],[CrosslistID]]),1,1/COUNTIFS(Source[CrosslistID],Source[[#This Row],[CrosslistID]],Source[TermDesc],Source[[#This Row],[TermDesc]]))</f>
        <v>1</v>
      </c>
      <c r="AG5424">
        <v>0</v>
      </c>
      <c r="AH5424">
        <v>84</v>
      </c>
      <c r="AI5424">
        <v>3.5</v>
      </c>
      <c r="AJ5424">
        <v>3.5</v>
      </c>
      <c r="AK5424">
        <v>0.2833</v>
      </c>
      <c r="AL54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24">
        <f>IF(AND(Source[[#This Row],[Credit_Noncredit]]="Noncredit",Source[[#This Row],[FTEF]]&gt;0),Source[[#This Row],[NC XLST FTES]]*525/(437.5*Source[[#This Row],[FTEF]]),0)</f>
        <v>0</v>
      </c>
      <c r="AN5424">
        <f>IF(Source[[#This Row],[Credit_Noncredit]]="Credit",Source[[#This Row],[Census Enrollment]],Source[[#This Row],[Noncredit Avg. Attendance]])</f>
        <v>21</v>
      </c>
    </row>
    <row r="5425" spans="1:40" x14ac:dyDescent="0.25">
      <c r="A5425" t="s">
        <v>1914</v>
      </c>
      <c r="B5425" t="s">
        <v>886</v>
      </c>
      <c r="C5425" t="s">
        <v>1184</v>
      </c>
      <c r="D5425" t="s">
        <v>1255</v>
      </c>
      <c r="E5425" s="4">
        <v>70166</v>
      </c>
      <c r="F5425" s="4" t="s">
        <v>1256</v>
      </c>
      <c r="G5425" s="4" t="s">
        <v>2769</v>
      </c>
      <c r="H5425" t="str">
        <f>CONCATENATE(Source[[#This Row],[Subject]],TRIM(Source[[#This Row],[Course]]))</f>
        <v>O H71A</v>
      </c>
      <c r="I5425" t="str">
        <f>VLOOKUP(Source[[#This Row],[SubjCrse]],'Courses and Categories'!$E$2:$G$1816,3,FALSE)</f>
        <v>Credit CTE</v>
      </c>
      <c r="J5425">
        <v>591</v>
      </c>
      <c r="K5425" t="s">
        <v>2770</v>
      </c>
      <c r="L5425" t="s">
        <v>50</v>
      </c>
      <c r="M5425" t="s">
        <v>1046</v>
      </c>
      <c r="N5425" t="s">
        <v>51</v>
      </c>
      <c r="O5425">
        <v>910</v>
      </c>
      <c r="P5425">
        <v>1700</v>
      </c>
      <c r="Q5425" t="s">
        <v>1260</v>
      </c>
      <c r="R5425">
        <v>3</v>
      </c>
      <c r="S5425" t="s">
        <v>134</v>
      </c>
      <c r="T5425">
        <v>1</v>
      </c>
      <c r="U5425" s="1">
        <v>43694</v>
      </c>
      <c r="V5425" s="1">
        <v>43819</v>
      </c>
      <c r="W5425" t="s">
        <v>2771</v>
      </c>
      <c r="X5425" t="s">
        <v>1929</v>
      </c>
      <c r="Y5425">
        <v>11</v>
      </c>
      <c r="Z5425">
        <v>9</v>
      </c>
      <c r="AA5425">
        <v>20</v>
      </c>
      <c r="AB5425">
        <v>45</v>
      </c>
      <c r="AC5425" t="s">
        <v>2772</v>
      </c>
      <c r="AD5425">
        <f>IF(ISBLANK(Source[[#This Row],[CrosslistID]]),1,1/COUNTIFS(Source[CrosslistID],Source[[#This Row],[CrosslistID]],Source[TermDesc],Source[[#This Row],[TermDesc]]))</f>
        <v>0.5</v>
      </c>
      <c r="AE5425">
        <v>13</v>
      </c>
      <c r="AF5425">
        <v>20</v>
      </c>
      <c r="AG5425">
        <v>65</v>
      </c>
      <c r="AH5425">
        <v>65</v>
      </c>
      <c r="AI5425">
        <v>2.9329999999999998</v>
      </c>
      <c r="AJ5425">
        <v>2.9329999999999998</v>
      </c>
      <c r="AK5425">
        <v>0.43330000000000002</v>
      </c>
      <c r="AL54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25">
        <f>IF(AND(Source[[#This Row],[Credit_Noncredit]]="Noncredit",Source[[#This Row],[FTEF]]&gt;0),Source[[#This Row],[NC XLST FTES]]*525/(437.5*Source[[#This Row],[FTEF]]),0)</f>
        <v>0</v>
      </c>
      <c r="AN5425">
        <f>IF(Source[[#This Row],[Credit_Noncredit]]="Credit",Source[[#This Row],[Census Enrollment]],Source[[#This Row],[Noncredit Avg. Attendance]])</f>
        <v>11</v>
      </c>
    </row>
    <row r="5426" spans="1:40" x14ac:dyDescent="0.25">
      <c r="A5426" t="s">
        <v>1914</v>
      </c>
      <c r="B5426" t="s">
        <v>886</v>
      </c>
      <c r="C5426" t="s">
        <v>1184</v>
      </c>
      <c r="D5426" t="s">
        <v>1255</v>
      </c>
      <c r="E5426" s="4">
        <v>70167</v>
      </c>
      <c r="F5426" s="4" t="s">
        <v>1256</v>
      </c>
      <c r="G5426" s="4" t="s">
        <v>2773</v>
      </c>
      <c r="H5426" t="str">
        <f>CONCATENATE(Source[[#This Row],[Subject]],TRIM(Source[[#This Row],[Course]]))</f>
        <v>O H71B</v>
      </c>
      <c r="I5426" t="str">
        <f>VLOOKUP(Source[[#This Row],[SubjCrse]],'Courses and Categories'!$E$2:$G$1816,3,FALSE)</f>
        <v>Credit CTE</v>
      </c>
      <c r="J5426">
        <v>591</v>
      </c>
      <c r="K5426" t="s">
        <v>2770</v>
      </c>
      <c r="L5426" t="s">
        <v>50</v>
      </c>
      <c r="M5426" t="s">
        <v>1046</v>
      </c>
      <c r="N5426" t="s">
        <v>51</v>
      </c>
      <c r="O5426">
        <v>910</v>
      </c>
      <c r="P5426">
        <v>1700</v>
      </c>
      <c r="Q5426" t="s">
        <v>1260</v>
      </c>
      <c r="R5426">
        <v>3</v>
      </c>
      <c r="S5426" t="s">
        <v>134</v>
      </c>
      <c r="T5426">
        <v>1</v>
      </c>
      <c r="U5426" s="1">
        <v>43694</v>
      </c>
      <c r="V5426" s="1">
        <v>43819</v>
      </c>
      <c r="W5426" t="s">
        <v>2771</v>
      </c>
      <c r="X5426" t="s">
        <v>1929</v>
      </c>
      <c r="Y5426">
        <v>5</v>
      </c>
      <c r="Z5426">
        <v>4</v>
      </c>
      <c r="AA5426">
        <v>20</v>
      </c>
      <c r="AB5426">
        <v>20</v>
      </c>
      <c r="AC5426" t="s">
        <v>2772</v>
      </c>
      <c r="AD5426">
        <f>IF(ISBLANK(Source[[#This Row],[CrosslistID]]),1,1/COUNTIFS(Source[CrosslistID],Source[[#This Row],[CrosslistID]],Source[TermDesc],Source[[#This Row],[TermDesc]]))</f>
        <v>0.5</v>
      </c>
      <c r="AE5426">
        <v>13</v>
      </c>
      <c r="AF5426">
        <v>20</v>
      </c>
      <c r="AG5426">
        <v>65</v>
      </c>
      <c r="AH5426">
        <v>65</v>
      </c>
      <c r="AI5426">
        <v>1.333</v>
      </c>
      <c r="AJ5426">
        <v>1.333</v>
      </c>
      <c r="AK5426">
        <v>0</v>
      </c>
      <c r="AL54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26">
        <f>IF(AND(Source[[#This Row],[Credit_Noncredit]]="Noncredit",Source[[#This Row],[FTEF]]&gt;0),Source[[#This Row],[NC XLST FTES]]*525/(437.5*Source[[#This Row],[FTEF]]),0)</f>
        <v>0</v>
      </c>
      <c r="AN5426">
        <f>IF(Source[[#This Row],[Credit_Noncredit]]="Credit",Source[[#This Row],[Census Enrollment]],Source[[#This Row],[Noncredit Avg. Attendance]])</f>
        <v>5</v>
      </c>
    </row>
    <row r="5427" spans="1:40" x14ac:dyDescent="0.25">
      <c r="A5427" t="s">
        <v>1914</v>
      </c>
      <c r="B5427" t="s">
        <v>886</v>
      </c>
      <c r="C5427" t="s">
        <v>1184</v>
      </c>
      <c r="D5427" t="s">
        <v>1255</v>
      </c>
      <c r="E5427" s="4">
        <v>70171</v>
      </c>
      <c r="F5427" s="4" t="s">
        <v>1256</v>
      </c>
      <c r="G5427" s="4">
        <v>76</v>
      </c>
      <c r="H5427" t="str">
        <f>CONCATENATE(Source[[#This Row],[Subject]],TRIM(Source[[#This Row],[Course]]))</f>
        <v>O H76</v>
      </c>
      <c r="I5427" t="str">
        <f>VLOOKUP(Source[[#This Row],[SubjCrse]],'Courses and Categories'!$E$2:$G$1816,3,FALSE)</f>
        <v>Credit Gen Ed/CTE</v>
      </c>
      <c r="J5427">
        <v>1</v>
      </c>
      <c r="K5427" t="s">
        <v>2774</v>
      </c>
      <c r="L5427" t="s">
        <v>39</v>
      </c>
      <c r="M5427" t="s">
        <v>903</v>
      </c>
      <c r="N5427" t="s">
        <v>50</v>
      </c>
      <c r="O5427">
        <v>910</v>
      </c>
      <c r="P5427">
        <v>1300</v>
      </c>
      <c r="Q5427" t="s">
        <v>1260</v>
      </c>
      <c r="R5427">
        <v>2</v>
      </c>
      <c r="S5427" t="s">
        <v>134</v>
      </c>
      <c r="T5427">
        <v>1</v>
      </c>
      <c r="U5427" s="1">
        <v>43694</v>
      </c>
      <c r="V5427" s="1">
        <v>43819</v>
      </c>
      <c r="W5427" t="s">
        <v>1258</v>
      </c>
      <c r="X5427" t="s">
        <v>1929</v>
      </c>
      <c r="Y5427">
        <v>24</v>
      </c>
      <c r="Z5427">
        <v>24</v>
      </c>
      <c r="AA5427">
        <v>30</v>
      </c>
      <c r="AB5427">
        <v>80</v>
      </c>
      <c r="AD5427">
        <f>IF(ISBLANK(Source[[#This Row],[CrosslistID]]),1,1/COUNTIFS(Source[CrosslistID],Source[[#This Row],[CrosslistID]],Source[TermDesc],Source[[#This Row],[TermDesc]]))</f>
        <v>1</v>
      </c>
      <c r="AG5427">
        <v>0</v>
      </c>
      <c r="AH5427">
        <v>80</v>
      </c>
      <c r="AI5427">
        <v>3.0670000000000002</v>
      </c>
      <c r="AJ5427">
        <v>3.2002999999999999</v>
      </c>
      <c r="AK5427">
        <v>0.26669999999999999</v>
      </c>
      <c r="AL54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27">
        <f>IF(AND(Source[[#This Row],[Credit_Noncredit]]="Noncredit",Source[[#This Row],[FTEF]]&gt;0),Source[[#This Row],[NC XLST FTES]]*525/(437.5*Source[[#This Row],[FTEF]]),0)</f>
        <v>0</v>
      </c>
      <c r="AN5427">
        <f>IF(Source[[#This Row],[Credit_Noncredit]]="Credit",Source[[#This Row],[Census Enrollment]],Source[[#This Row],[Noncredit Avg. Attendance]])</f>
        <v>24</v>
      </c>
    </row>
    <row r="5428" spans="1:40" x14ac:dyDescent="0.25">
      <c r="A5428" t="s">
        <v>1914</v>
      </c>
      <c r="B5428" t="s">
        <v>886</v>
      </c>
      <c r="C5428" t="s">
        <v>1184</v>
      </c>
      <c r="D5428" t="s">
        <v>1255</v>
      </c>
      <c r="E5428" s="4">
        <v>70176</v>
      </c>
      <c r="F5428" s="4" t="s">
        <v>1256</v>
      </c>
      <c r="G5428" s="4">
        <v>76</v>
      </c>
      <c r="H5428" t="str">
        <f>CONCATENATE(Source[[#This Row],[Subject]],TRIM(Source[[#This Row],[Course]]))</f>
        <v>O H76</v>
      </c>
      <c r="I5428" t="str">
        <f>VLOOKUP(Source[[#This Row],[SubjCrse]],'Courses and Categories'!$E$2:$G$1816,3,FALSE)</f>
        <v>Credit Gen Ed/CTE</v>
      </c>
      <c r="J5428">
        <v>501</v>
      </c>
      <c r="K5428" t="s">
        <v>2774</v>
      </c>
      <c r="L5428" t="s">
        <v>87</v>
      </c>
      <c r="M5428" t="s">
        <v>903</v>
      </c>
      <c r="N5428" t="s">
        <v>41</v>
      </c>
      <c r="O5428">
        <v>1810</v>
      </c>
      <c r="P5428">
        <v>2200</v>
      </c>
      <c r="Q5428" t="s">
        <v>1260</v>
      </c>
      <c r="R5428">
        <v>2</v>
      </c>
      <c r="S5428" t="s">
        <v>134</v>
      </c>
      <c r="T5428">
        <v>1</v>
      </c>
      <c r="U5428" s="1">
        <v>43694</v>
      </c>
      <c r="V5428" s="1">
        <v>43819</v>
      </c>
      <c r="W5428" t="s">
        <v>1258</v>
      </c>
      <c r="X5428" t="s">
        <v>1929</v>
      </c>
      <c r="Y5428">
        <v>31</v>
      </c>
      <c r="Z5428">
        <v>28</v>
      </c>
      <c r="AA5428">
        <v>30</v>
      </c>
      <c r="AB5428">
        <v>93.333299999999994</v>
      </c>
      <c r="AD5428">
        <f>IF(ISBLANK(Source[[#This Row],[CrosslistID]]),1,1/COUNTIFS(Source[CrosslistID],Source[[#This Row],[CrosslistID]],Source[TermDesc],Source[[#This Row],[TermDesc]]))</f>
        <v>1</v>
      </c>
      <c r="AG5428">
        <v>0</v>
      </c>
      <c r="AH5428">
        <v>93.333299999999994</v>
      </c>
      <c r="AI5428">
        <v>4.133</v>
      </c>
      <c r="AJ5428">
        <v>4.133</v>
      </c>
      <c r="AK5428">
        <v>0.26669999999999999</v>
      </c>
      <c r="AL54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28">
        <f>IF(AND(Source[[#This Row],[Credit_Noncredit]]="Noncredit",Source[[#This Row],[FTEF]]&gt;0),Source[[#This Row],[NC XLST FTES]]*525/(437.5*Source[[#This Row],[FTEF]]),0)</f>
        <v>0</v>
      </c>
      <c r="AN5428">
        <f>IF(Source[[#This Row],[Credit_Noncredit]]="Credit",Source[[#This Row],[Census Enrollment]],Source[[#This Row],[Noncredit Avg. Attendance]])</f>
        <v>31</v>
      </c>
    </row>
    <row r="5429" spans="1:40" x14ac:dyDescent="0.25">
      <c r="A5429" t="s">
        <v>1914</v>
      </c>
      <c r="B5429" t="s">
        <v>886</v>
      </c>
      <c r="C5429" t="s">
        <v>1184</v>
      </c>
      <c r="D5429" t="s">
        <v>1255</v>
      </c>
      <c r="E5429" s="4">
        <v>74175</v>
      </c>
      <c r="F5429" s="4" t="s">
        <v>1259</v>
      </c>
      <c r="G5429" s="4" t="s">
        <v>958</v>
      </c>
      <c r="H5429" t="str">
        <f>CONCATENATE(Source[[#This Row],[Subject]],TRIM(Source[[#This Row],[Course]]))</f>
        <v>R F80A</v>
      </c>
      <c r="I5429" t="str">
        <f>VLOOKUP(Source[[#This Row],[SubjCrse]],'Courses and Categories'!$E$2:$G$1816,3,FALSE)</f>
        <v>Credit CTE</v>
      </c>
      <c r="J5429">
        <v>601</v>
      </c>
      <c r="K5429" t="s">
        <v>2775</v>
      </c>
      <c r="L5429" t="s">
        <v>50</v>
      </c>
      <c r="M5429" t="s">
        <v>1046</v>
      </c>
      <c r="N5429" t="s">
        <v>51</v>
      </c>
      <c r="O5429">
        <v>910</v>
      </c>
      <c r="P5429">
        <v>1745</v>
      </c>
      <c r="Q5429" t="s">
        <v>1260</v>
      </c>
      <c r="R5429">
        <v>1</v>
      </c>
      <c r="S5429" t="s">
        <v>134</v>
      </c>
      <c r="T5429">
        <v>1</v>
      </c>
      <c r="U5429" s="1">
        <v>43694</v>
      </c>
      <c r="V5429" s="1">
        <v>43819</v>
      </c>
      <c r="W5429" t="s">
        <v>2776</v>
      </c>
      <c r="X5429" t="s">
        <v>1929</v>
      </c>
      <c r="Y5429">
        <v>20</v>
      </c>
      <c r="Z5429">
        <v>19</v>
      </c>
      <c r="AA5429">
        <v>30</v>
      </c>
      <c r="AB5429">
        <v>63.333300000000001</v>
      </c>
      <c r="AD5429">
        <f>IF(ISBLANK(Source[[#This Row],[CrosslistID]]),1,1/COUNTIFS(Source[CrosslistID],Source[[#This Row],[CrosslistID]],Source[TermDesc],Source[[#This Row],[TermDesc]]))</f>
        <v>1</v>
      </c>
      <c r="AG5429">
        <v>0</v>
      </c>
      <c r="AH5429">
        <v>63.333300000000001</v>
      </c>
      <c r="AI5429">
        <v>5.6369999999999996</v>
      </c>
      <c r="AJ5429">
        <v>5.9337</v>
      </c>
      <c r="AK5429">
        <v>0.5</v>
      </c>
      <c r="AL54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29">
        <f>IF(AND(Source[[#This Row],[Credit_Noncredit]]="Noncredit",Source[[#This Row],[FTEF]]&gt;0),Source[[#This Row],[NC XLST FTES]]*525/(437.5*Source[[#This Row],[FTEF]]),0)</f>
        <v>0</v>
      </c>
      <c r="AN5429">
        <f>IF(Source[[#This Row],[Credit_Noncredit]]="Credit",Source[[#This Row],[Census Enrollment]],Source[[#This Row],[Noncredit Avg. Attendance]])</f>
        <v>20</v>
      </c>
    </row>
    <row r="5430" spans="1:40" x14ac:dyDescent="0.25">
      <c r="A5430" t="s">
        <v>1914</v>
      </c>
      <c r="B5430" t="s">
        <v>886</v>
      </c>
      <c r="C5430" t="s">
        <v>1184</v>
      </c>
      <c r="D5430" t="s">
        <v>1255</v>
      </c>
      <c r="E5430" s="4">
        <v>77749</v>
      </c>
      <c r="F5430" s="4" t="s">
        <v>1259</v>
      </c>
      <c r="G5430" s="4" t="s">
        <v>2777</v>
      </c>
      <c r="H5430" t="str">
        <f>CONCATENATE(Source[[#This Row],[Subject]],TRIM(Source[[#This Row],[Course]]))</f>
        <v>R F80B</v>
      </c>
      <c r="I5430" t="str">
        <f>VLOOKUP(Source[[#This Row],[SubjCrse]],'Courses and Categories'!$E$2:$G$1816,3,FALSE)</f>
        <v>Credit CTE</v>
      </c>
      <c r="J5430">
        <v>1</v>
      </c>
      <c r="K5430" t="s">
        <v>2778</v>
      </c>
      <c r="L5430" t="s">
        <v>39</v>
      </c>
      <c r="M5430" t="s">
        <v>1046</v>
      </c>
      <c r="N5430" t="s">
        <v>95</v>
      </c>
      <c r="O5430" t="s">
        <v>1353</v>
      </c>
      <c r="P5430" t="s">
        <v>294</v>
      </c>
      <c r="Q5430" t="s">
        <v>2779</v>
      </c>
      <c r="R5430" t="s">
        <v>2780</v>
      </c>
      <c r="S5430" t="s">
        <v>134</v>
      </c>
      <c r="T5430" t="s">
        <v>44</v>
      </c>
      <c r="U5430" s="1">
        <v>43696</v>
      </c>
      <c r="V5430" s="1">
        <v>43817</v>
      </c>
      <c r="W5430" t="s">
        <v>2781</v>
      </c>
      <c r="X5430" t="s">
        <v>905</v>
      </c>
      <c r="Y5430">
        <v>17</v>
      </c>
      <c r="Z5430">
        <v>17</v>
      </c>
      <c r="AA5430">
        <v>30</v>
      </c>
      <c r="AB5430">
        <v>56.666699999999999</v>
      </c>
      <c r="AD5430">
        <f>IF(ISBLANK(Source[[#This Row],[CrosslistID]]),1,1/COUNTIFS(Source[CrosslistID],Source[[#This Row],[CrosslistID]],Source[TermDesc],Source[[#This Row],[TermDesc]]))</f>
        <v>1</v>
      </c>
      <c r="AG5430">
        <v>0</v>
      </c>
      <c r="AH5430">
        <v>56.666699999999999</v>
      </c>
      <c r="AI5430">
        <v>3.73</v>
      </c>
      <c r="AJ5430">
        <v>3.9630999999999998</v>
      </c>
      <c r="AK5430">
        <v>0.42499999999999999</v>
      </c>
      <c r="AL54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30">
        <f>IF(AND(Source[[#This Row],[Credit_Noncredit]]="Noncredit",Source[[#This Row],[FTEF]]&gt;0),Source[[#This Row],[NC XLST FTES]]*525/(437.5*Source[[#This Row],[FTEF]]),0)</f>
        <v>0</v>
      </c>
      <c r="AN5430">
        <f>IF(Source[[#This Row],[Credit_Noncredit]]="Credit",Source[[#This Row],[Census Enrollment]],Source[[#This Row],[Noncredit Avg. Attendance]])</f>
        <v>17</v>
      </c>
    </row>
    <row r="5431" spans="1:40" x14ac:dyDescent="0.25">
      <c r="A5431" t="s">
        <v>1914</v>
      </c>
      <c r="B5431" t="s">
        <v>886</v>
      </c>
      <c r="C5431" t="s">
        <v>1184</v>
      </c>
      <c r="D5431" t="s">
        <v>1255</v>
      </c>
      <c r="E5431" s="4">
        <v>70435</v>
      </c>
      <c r="F5431" s="4" t="s">
        <v>1259</v>
      </c>
      <c r="G5431" s="4" t="s">
        <v>960</v>
      </c>
      <c r="H5431" t="str">
        <f>CONCATENATE(Source[[#This Row],[Subject]],TRIM(Source[[#This Row],[Course]]))</f>
        <v>R F80C</v>
      </c>
      <c r="I5431" t="str">
        <f>VLOOKUP(Source[[#This Row],[SubjCrse]],'Courses and Categories'!$E$2:$G$1816,3,FALSE)</f>
        <v>Credit CTE</v>
      </c>
      <c r="J5431">
        <v>501</v>
      </c>
      <c r="K5431" t="s">
        <v>2782</v>
      </c>
      <c r="L5431" t="s">
        <v>87</v>
      </c>
      <c r="M5431" t="s">
        <v>1046</v>
      </c>
      <c r="N5431" t="s">
        <v>185</v>
      </c>
      <c r="O5431">
        <v>1700</v>
      </c>
      <c r="P5431">
        <v>2150</v>
      </c>
      <c r="Q5431" t="s">
        <v>1260</v>
      </c>
      <c r="R5431">
        <v>1</v>
      </c>
      <c r="S5431" t="s">
        <v>134</v>
      </c>
      <c r="T5431">
        <v>1</v>
      </c>
      <c r="U5431" s="1">
        <v>43694</v>
      </c>
      <c r="V5431" s="1">
        <v>43819</v>
      </c>
      <c r="W5431" t="s">
        <v>2776</v>
      </c>
      <c r="X5431" t="s">
        <v>1929</v>
      </c>
      <c r="Y5431">
        <v>22</v>
      </c>
      <c r="Z5431">
        <v>21</v>
      </c>
      <c r="AA5431">
        <v>30</v>
      </c>
      <c r="AB5431">
        <v>70</v>
      </c>
      <c r="AD5431">
        <f>IF(ISBLANK(Source[[#This Row],[CrosslistID]]),1,1/COUNTIFS(Source[CrosslistID],Source[[#This Row],[CrosslistID]],Source[TermDesc],Source[[#This Row],[TermDesc]]))</f>
        <v>1</v>
      </c>
      <c r="AG5431">
        <v>0</v>
      </c>
      <c r="AH5431">
        <v>70</v>
      </c>
      <c r="AI5431">
        <v>3.5</v>
      </c>
      <c r="AJ5431">
        <v>3.6667000000000001</v>
      </c>
      <c r="AK5431">
        <v>0.31669999999999998</v>
      </c>
      <c r="AL54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31">
        <f>IF(AND(Source[[#This Row],[Credit_Noncredit]]="Noncredit",Source[[#This Row],[FTEF]]&gt;0),Source[[#This Row],[NC XLST FTES]]*525/(437.5*Source[[#This Row],[FTEF]]),0)</f>
        <v>0</v>
      </c>
      <c r="AN5431">
        <f>IF(Source[[#This Row],[Credit_Noncredit]]="Credit",Source[[#This Row],[Census Enrollment]],Source[[#This Row],[Noncredit Avg. Attendance]])</f>
        <v>22</v>
      </c>
    </row>
    <row r="5432" spans="1:40" x14ac:dyDescent="0.25">
      <c r="A5432" t="s">
        <v>1914</v>
      </c>
      <c r="B5432" t="s">
        <v>886</v>
      </c>
      <c r="C5432" t="s">
        <v>1184</v>
      </c>
      <c r="D5432" t="s">
        <v>1255</v>
      </c>
      <c r="E5432" s="4">
        <v>76652</v>
      </c>
      <c r="F5432" s="4" t="s">
        <v>1259</v>
      </c>
      <c r="G5432" s="4" t="s">
        <v>2783</v>
      </c>
      <c r="H5432" t="str">
        <f>CONCATENATE(Source[[#This Row],[Subject]],TRIM(Source[[#This Row],[Course]]))</f>
        <v>R F81A</v>
      </c>
      <c r="I5432" t="str">
        <f>VLOOKUP(Source[[#This Row],[SubjCrse]],'Courses and Categories'!$E$2:$G$1816,3,FALSE)</f>
        <v>Credit CTE</v>
      </c>
      <c r="J5432">
        <v>1</v>
      </c>
      <c r="K5432" t="s">
        <v>2784</v>
      </c>
      <c r="L5432" t="s">
        <v>39</v>
      </c>
      <c r="M5432" t="s">
        <v>903</v>
      </c>
      <c r="N5432" t="s">
        <v>180</v>
      </c>
      <c r="O5432">
        <v>1510</v>
      </c>
      <c r="P5432">
        <v>1700</v>
      </c>
      <c r="Q5432" t="s">
        <v>1260</v>
      </c>
      <c r="R5432">
        <v>1</v>
      </c>
      <c r="S5432" t="s">
        <v>134</v>
      </c>
      <c r="T5432">
        <v>1</v>
      </c>
      <c r="U5432" s="1">
        <v>43694</v>
      </c>
      <c r="V5432" s="1">
        <v>43819</v>
      </c>
      <c r="W5432" t="s">
        <v>1261</v>
      </c>
      <c r="X5432" t="s">
        <v>1929</v>
      </c>
      <c r="Y5432">
        <v>16</v>
      </c>
      <c r="Z5432">
        <v>13</v>
      </c>
      <c r="AA5432">
        <v>30</v>
      </c>
      <c r="AB5432">
        <v>43.333300000000001</v>
      </c>
      <c r="AD5432">
        <f>IF(ISBLANK(Source[[#This Row],[CrosslistID]]),1,1/COUNTIFS(Source[CrosslistID],Source[[#This Row],[CrosslistID]],Source[TermDesc],Source[[#This Row],[TermDesc]]))</f>
        <v>1</v>
      </c>
      <c r="AG5432">
        <v>0</v>
      </c>
      <c r="AH5432">
        <v>43.333300000000001</v>
      </c>
      <c r="AI5432">
        <v>1.0669999999999999</v>
      </c>
      <c r="AJ5432">
        <v>1.0669999999999999</v>
      </c>
      <c r="AK5432">
        <v>0.1333</v>
      </c>
      <c r="AL54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32">
        <f>IF(AND(Source[[#This Row],[Credit_Noncredit]]="Noncredit",Source[[#This Row],[FTEF]]&gt;0),Source[[#This Row],[NC XLST FTES]]*525/(437.5*Source[[#This Row],[FTEF]]),0)</f>
        <v>0</v>
      </c>
      <c r="AN5432">
        <f>IF(Source[[#This Row],[Credit_Noncredit]]="Credit",Source[[#This Row],[Census Enrollment]],Source[[#This Row],[Noncredit Avg. Attendance]])</f>
        <v>16</v>
      </c>
    </row>
    <row r="5433" spans="1:40" x14ac:dyDescent="0.25">
      <c r="A5433" t="s">
        <v>1914</v>
      </c>
      <c r="B5433" t="s">
        <v>886</v>
      </c>
      <c r="C5433" t="s">
        <v>1184</v>
      </c>
      <c r="D5433" t="s">
        <v>1255</v>
      </c>
      <c r="E5433" s="4">
        <v>75955</v>
      </c>
      <c r="F5433" s="4" t="s">
        <v>1259</v>
      </c>
      <c r="G5433" s="4">
        <v>84</v>
      </c>
      <c r="H5433" t="str">
        <f>CONCATENATE(Source[[#This Row],[Subject]],TRIM(Source[[#This Row],[Course]]))</f>
        <v>R F84</v>
      </c>
      <c r="I5433" t="str">
        <f>VLOOKUP(Source[[#This Row],[SubjCrse]],'Courses and Categories'!$E$2:$G$1816,3,FALSE)</f>
        <v>Credit CTE</v>
      </c>
      <c r="J5433">
        <v>501</v>
      </c>
      <c r="K5433" t="s">
        <v>2785</v>
      </c>
      <c r="L5433" t="s">
        <v>87</v>
      </c>
      <c r="M5433" t="s">
        <v>903</v>
      </c>
      <c r="N5433" t="s">
        <v>180</v>
      </c>
      <c r="O5433">
        <v>1810</v>
      </c>
      <c r="P5433">
        <v>2100</v>
      </c>
      <c r="Q5433" t="s">
        <v>1260</v>
      </c>
      <c r="R5433">
        <v>2</v>
      </c>
      <c r="S5433" t="s">
        <v>134</v>
      </c>
      <c r="T5433">
        <v>1</v>
      </c>
      <c r="U5433" s="1">
        <v>43694</v>
      </c>
      <c r="V5433" s="1">
        <v>43819</v>
      </c>
      <c r="W5433" t="s">
        <v>1261</v>
      </c>
      <c r="X5433" t="s">
        <v>1929</v>
      </c>
      <c r="Y5433">
        <v>23</v>
      </c>
      <c r="Z5433">
        <v>22</v>
      </c>
      <c r="AA5433">
        <v>30</v>
      </c>
      <c r="AB5433">
        <v>73.333299999999994</v>
      </c>
      <c r="AD5433">
        <f>IF(ISBLANK(Source[[#This Row],[CrosslistID]]),1,1/COUNTIFS(Source[CrosslistID],Source[[#This Row],[CrosslistID]],Source[TermDesc],Source[[#This Row],[TermDesc]]))</f>
        <v>1</v>
      </c>
      <c r="AG5433">
        <v>0</v>
      </c>
      <c r="AH5433">
        <v>73.333299999999994</v>
      </c>
      <c r="AI5433">
        <v>1.9</v>
      </c>
      <c r="AJ5433">
        <v>2.2999999999999998</v>
      </c>
      <c r="AK5433">
        <v>0.2</v>
      </c>
      <c r="AL54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33">
        <f>IF(AND(Source[[#This Row],[Credit_Noncredit]]="Noncredit",Source[[#This Row],[FTEF]]&gt;0),Source[[#This Row],[NC XLST FTES]]*525/(437.5*Source[[#This Row],[FTEF]]),0)</f>
        <v>0</v>
      </c>
      <c r="AN5433">
        <f>IF(Source[[#This Row],[Credit_Noncredit]]="Credit",Source[[#This Row],[Census Enrollment]],Source[[#This Row],[Noncredit Avg. Attendance]])</f>
        <v>23</v>
      </c>
    </row>
    <row r="5434" spans="1:40" x14ac:dyDescent="0.25">
      <c r="A5434" t="s">
        <v>1914</v>
      </c>
      <c r="B5434" t="s">
        <v>886</v>
      </c>
      <c r="C5434" t="s">
        <v>1184</v>
      </c>
      <c r="D5434" t="s">
        <v>1255</v>
      </c>
      <c r="E5434" s="4">
        <v>79059</v>
      </c>
      <c r="F5434" s="4" t="s">
        <v>1259</v>
      </c>
      <c r="G5434" s="4" t="s">
        <v>2786</v>
      </c>
      <c r="H5434" t="str">
        <f>CONCATENATE(Source[[#This Row],[Subject]],TRIM(Source[[#This Row],[Course]]))</f>
        <v>R F85D</v>
      </c>
      <c r="I5434" t="str">
        <f>VLOOKUP(Source[[#This Row],[SubjCrse]],'Courses and Categories'!$E$2:$G$1816,3,FALSE)</f>
        <v>Credit CTE</v>
      </c>
      <c r="J5434">
        <v>501</v>
      </c>
      <c r="K5434" t="s">
        <v>2787</v>
      </c>
      <c r="L5434" t="s">
        <v>87</v>
      </c>
      <c r="M5434" t="s">
        <v>1046</v>
      </c>
      <c r="N5434" t="s">
        <v>50</v>
      </c>
      <c r="O5434">
        <v>1800</v>
      </c>
      <c r="P5434">
        <v>2115</v>
      </c>
      <c r="Q5434" t="s">
        <v>1260</v>
      </c>
      <c r="R5434">
        <v>1</v>
      </c>
      <c r="S5434" t="s">
        <v>134</v>
      </c>
      <c r="T5434" t="s">
        <v>44</v>
      </c>
      <c r="U5434" s="1">
        <v>43713</v>
      </c>
      <c r="V5434" s="1">
        <v>43819</v>
      </c>
      <c r="W5434" t="s">
        <v>2776</v>
      </c>
      <c r="X5434" t="s">
        <v>905</v>
      </c>
      <c r="Y5434">
        <v>17</v>
      </c>
      <c r="Z5434">
        <v>17</v>
      </c>
      <c r="AA5434">
        <v>25</v>
      </c>
      <c r="AB5434">
        <v>68</v>
      </c>
      <c r="AD5434">
        <f>IF(ISBLANK(Source[[#This Row],[CrosslistID]]),1,1/COUNTIFS(Source[CrosslistID],Source[[#This Row],[CrosslistID]],Source[TermDesc],Source[[#This Row],[TermDesc]]))</f>
        <v>1</v>
      </c>
      <c r="AG5434">
        <v>0</v>
      </c>
      <c r="AH5434">
        <v>68</v>
      </c>
      <c r="AI5434">
        <v>1.7</v>
      </c>
      <c r="AJ5434">
        <v>1.7</v>
      </c>
      <c r="AK5434">
        <v>0.18329999999999999</v>
      </c>
      <c r="AL54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34">
        <f>IF(AND(Source[[#This Row],[Credit_Noncredit]]="Noncredit",Source[[#This Row],[FTEF]]&gt;0),Source[[#This Row],[NC XLST FTES]]*525/(437.5*Source[[#This Row],[FTEF]]),0)</f>
        <v>0</v>
      </c>
      <c r="AN5434">
        <f>IF(Source[[#This Row],[Credit_Noncredit]]="Credit",Source[[#This Row],[Census Enrollment]],Source[[#This Row],[Noncredit Avg. Attendance]])</f>
        <v>17</v>
      </c>
    </row>
    <row r="5435" spans="1:40" x14ac:dyDescent="0.25">
      <c r="A5435" t="s">
        <v>1914</v>
      </c>
      <c r="B5435" t="s">
        <v>886</v>
      </c>
      <c r="C5435" t="s">
        <v>1184</v>
      </c>
      <c r="D5435" t="s">
        <v>1255</v>
      </c>
      <c r="E5435" s="4">
        <v>76208</v>
      </c>
      <c r="F5435" s="4" t="s">
        <v>1259</v>
      </c>
      <c r="G5435" s="4" t="s">
        <v>2788</v>
      </c>
      <c r="H5435" t="str">
        <f>CONCATENATE(Source[[#This Row],[Subject]],TRIM(Source[[#This Row],[Course]]))</f>
        <v>R F86A</v>
      </c>
      <c r="I5435" t="str">
        <f>VLOOKUP(Source[[#This Row],[SubjCrse]],'Courses and Categories'!$E$2:$G$1816,3,FALSE)</f>
        <v>Credit CTE</v>
      </c>
      <c r="J5435">
        <v>1</v>
      </c>
      <c r="K5435" t="s">
        <v>2789</v>
      </c>
      <c r="L5435" t="s">
        <v>39</v>
      </c>
      <c r="M5435" t="s">
        <v>1046</v>
      </c>
      <c r="N5435" t="s">
        <v>41</v>
      </c>
      <c r="O5435">
        <v>1410</v>
      </c>
      <c r="P5435">
        <v>1700</v>
      </c>
      <c r="Q5435" t="s">
        <v>1260</v>
      </c>
      <c r="R5435">
        <v>1</v>
      </c>
      <c r="S5435" t="s">
        <v>134</v>
      </c>
      <c r="T5435">
        <v>1</v>
      </c>
      <c r="U5435" s="1">
        <v>43694</v>
      </c>
      <c r="V5435" s="1">
        <v>43819</v>
      </c>
      <c r="W5435" t="s">
        <v>1786</v>
      </c>
      <c r="X5435" t="s">
        <v>1929</v>
      </c>
      <c r="Y5435">
        <v>15</v>
      </c>
      <c r="Z5435">
        <v>14</v>
      </c>
      <c r="AA5435">
        <v>20</v>
      </c>
      <c r="AB5435">
        <v>70</v>
      </c>
      <c r="AC5435" t="s">
        <v>2790</v>
      </c>
      <c r="AD5435">
        <f>IF(ISBLANK(Source[[#This Row],[CrosslistID]]),1,1/COUNTIFS(Source[CrosslistID],Source[[#This Row],[CrosslistID]],Source[TermDesc],Source[[#This Row],[TermDesc]]))</f>
        <v>0.25</v>
      </c>
      <c r="AE5435">
        <v>25</v>
      </c>
      <c r="AF5435">
        <v>40</v>
      </c>
      <c r="AG5435">
        <v>62.5</v>
      </c>
      <c r="AH5435">
        <v>62.5</v>
      </c>
      <c r="AI5435">
        <v>1.5</v>
      </c>
      <c r="AJ5435">
        <v>1.5</v>
      </c>
      <c r="AK5435">
        <v>0.16669999999999999</v>
      </c>
      <c r="AL54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35">
        <f>IF(AND(Source[[#This Row],[Credit_Noncredit]]="Noncredit",Source[[#This Row],[FTEF]]&gt;0),Source[[#This Row],[NC XLST FTES]]*525/(437.5*Source[[#This Row],[FTEF]]),0)</f>
        <v>0</v>
      </c>
      <c r="AN5435">
        <f>IF(Source[[#This Row],[Credit_Noncredit]]="Credit",Source[[#This Row],[Census Enrollment]],Source[[#This Row],[Noncredit Avg. Attendance]])</f>
        <v>15</v>
      </c>
    </row>
    <row r="5436" spans="1:40" x14ac:dyDescent="0.25">
      <c r="A5436" t="s">
        <v>1914</v>
      </c>
      <c r="B5436" t="s">
        <v>886</v>
      </c>
      <c r="C5436" t="s">
        <v>1184</v>
      </c>
      <c r="D5436" t="s">
        <v>1255</v>
      </c>
      <c r="E5436" s="4">
        <v>76209</v>
      </c>
      <c r="F5436" s="4" t="s">
        <v>1259</v>
      </c>
      <c r="G5436" s="4" t="s">
        <v>2791</v>
      </c>
      <c r="H5436" t="str">
        <f>CONCATENATE(Source[[#This Row],[Subject]],TRIM(Source[[#This Row],[Course]]))</f>
        <v>R F86B</v>
      </c>
      <c r="I5436" t="str">
        <f>VLOOKUP(Source[[#This Row],[SubjCrse]],'Courses and Categories'!$E$2:$G$1816,3,FALSE)</f>
        <v>Credit CTE</v>
      </c>
      <c r="J5436">
        <v>1</v>
      </c>
      <c r="K5436" t="s">
        <v>2792</v>
      </c>
      <c r="L5436" t="s">
        <v>39</v>
      </c>
      <c r="M5436" t="s">
        <v>1046</v>
      </c>
      <c r="N5436" t="s">
        <v>41</v>
      </c>
      <c r="O5436">
        <v>1410</v>
      </c>
      <c r="P5436">
        <v>1700</v>
      </c>
      <c r="Q5436" t="s">
        <v>1260</v>
      </c>
      <c r="R5436">
        <v>1</v>
      </c>
      <c r="S5436" t="s">
        <v>134</v>
      </c>
      <c r="T5436">
        <v>1</v>
      </c>
      <c r="U5436" s="1">
        <v>43694</v>
      </c>
      <c r="V5436" s="1">
        <v>43819</v>
      </c>
      <c r="W5436" t="s">
        <v>1786</v>
      </c>
      <c r="X5436" t="s">
        <v>1929</v>
      </c>
      <c r="Y5436">
        <v>7</v>
      </c>
      <c r="Z5436">
        <v>6</v>
      </c>
      <c r="AA5436">
        <v>20</v>
      </c>
      <c r="AB5436">
        <v>30</v>
      </c>
      <c r="AC5436" t="s">
        <v>2790</v>
      </c>
      <c r="AD5436">
        <f>IF(ISBLANK(Source[[#This Row],[CrosslistID]]),1,1/COUNTIFS(Source[CrosslistID],Source[[#This Row],[CrosslistID]],Source[TermDesc],Source[[#This Row],[TermDesc]]))</f>
        <v>0.25</v>
      </c>
      <c r="AE5436">
        <v>25</v>
      </c>
      <c r="AF5436">
        <v>40</v>
      </c>
      <c r="AG5436">
        <v>62.5</v>
      </c>
      <c r="AH5436">
        <v>62.5</v>
      </c>
      <c r="AI5436">
        <v>0.7</v>
      </c>
      <c r="AJ5436">
        <v>0.7</v>
      </c>
      <c r="AK5436">
        <v>0</v>
      </c>
      <c r="AL54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36">
        <f>IF(AND(Source[[#This Row],[Credit_Noncredit]]="Noncredit",Source[[#This Row],[FTEF]]&gt;0),Source[[#This Row],[NC XLST FTES]]*525/(437.5*Source[[#This Row],[FTEF]]),0)</f>
        <v>0</v>
      </c>
      <c r="AN5436">
        <f>IF(Source[[#This Row],[Credit_Noncredit]]="Credit",Source[[#This Row],[Census Enrollment]],Source[[#This Row],[Noncredit Avg. Attendance]])</f>
        <v>7</v>
      </c>
    </row>
    <row r="5437" spans="1:40" x14ac:dyDescent="0.25">
      <c r="A5437" t="s">
        <v>1914</v>
      </c>
      <c r="B5437" t="s">
        <v>886</v>
      </c>
      <c r="C5437" t="s">
        <v>1184</v>
      </c>
      <c r="D5437" t="s">
        <v>1255</v>
      </c>
      <c r="E5437" s="4">
        <v>76654</v>
      </c>
      <c r="F5437" s="4" t="s">
        <v>1259</v>
      </c>
      <c r="G5437" s="4" t="s">
        <v>2793</v>
      </c>
      <c r="H5437" t="str">
        <f>CONCATENATE(Source[[#This Row],[Subject]],TRIM(Source[[#This Row],[Course]]))</f>
        <v>R F86C</v>
      </c>
      <c r="I5437" t="str">
        <f>VLOOKUP(Source[[#This Row],[SubjCrse]],'Courses and Categories'!$E$2:$G$1816,3,FALSE)</f>
        <v>Credit CTE</v>
      </c>
      <c r="J5437">
        <v>1</v>
      </c>
      <c r="K5437" t="s">
        <v>2794</v>
      </c>
      <c r="L5437" t="s">
        <v>39</v>
      </c>
      <c r="M5437" t="s">
        <v>1046</v>
      </c>
      <c r="N5437" t="s">
        <v>41</v>
      </c>
      <c r="O5437">
        <v>1410</v>
      </c>
      <c r="P5437">
        <v>1700</v>
      </c>
      <c r="Q5437" t="s">
        <v>1260</v>
      </c>
      <c r="R5437">
        <v>1</v>
      </c>
      <c r="S5437" t="s">
        <v>134</v>
      </c>
      <c r="T5437">
        <v>1</v>
      </c>
      <c r="U5437" s="1">
        <v>43694</v>
      </c>
      <c r="V5437" s="1">
        <v>43819</v>
      </c>
      <c r="W5437" t="s">
        <v>1786</v>
      </c>
      <c r="X5437" t="s">
        <v>1929</v>
      </c>
      <c r="Y5437">
        <v>4</v>
      </c>
      <c r="Z5437">
        <v>4</v>
      </c>
      <c r="AA5437">
        <v>20</v>
      </c>
      <c r="AB5437">
        <v>20</v>
      </c>
      <c r="AC5437" t="s">
        <v>2790</v>
      </c>
      <c r="AD5437">
        <f>IF(ISBLANK(Source[[#This Row],[CrosslistID]]),1,1/COUNTIFS(Source[CrosslistID],Source[[#This Row],[CrosslistID]],Source[TermDesc],Source[[#This Row],[TermDesc]]))</f>
        <v>0.25</v>
      </c>
      <c r="AE5437">
        <v>25</v>
      </c>
      <c r="AF5437">
        <v>40</v>
      </c>
      <c r="AG5437">
        <v>62.5</v>
      </c>
      <c r="AH5437">
        <v>62.5</v>
      </c>
      <c r="AI5437">
        <v>0.4</v>
      </c>
      <c r="AJ5437">
        <v>0.4</v>
      </c>
      <c r="AK5437">
        <v>0</v>
      </c>
      <c r="AL54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37">
        <f>IF(AND(Source[[#This Row],[Credit_Noncredit]]="Noncredit",Source[[#This Row],[FTEF]]&gt;0),Source[[#This Row],[NC XLST FTES]]*525/(437.5*Source[[#This Row],[FTEF]]),0)</f>
        <v>0</v>
      </c>
      <c r="AN5437">
        <f>IF(Source[[#This Row],[Credit_Noncredit]]="Credit",Source[[#This Row],[Census Enrollment]],Source[[#This Row],[Noncredit Avg. Attendance]])</f>
        <v>4</v>
      </c>
    </row>
    <row r="5438" spans="1:40" x14ac:dyDescent="0.25">
      <c r="A5438" t="s">
        <v>1914</v>
      </c>
      <c r="B5438" t="s">
        <v>886</v>
      </c>
      <c r="C5438" t="s">
        <v>1184</v>
      </c>
      <c r="D5438" t="s">
        <v>1255</v>
      </c>
      <c r="E5438" s="4">
        <v>76655</v>
      </c>
      <c r="F5438" s="4" t="s">
        <v>1259</v>
      </c>
      <c r="G5438" s="4" t="s">
        <v>2795</v>
      </c>
      <c r="H5438" t="str">
        <f>CONCATENATE(Source[[#This Row],[Subject]],TRIM(Source[[#This Row],[Course]]))</f>
        <v>R F86D</v>
      </c>
      <c r="I5438" t="str">
        <f>VLOOKUP(Source[[#This Row],[SubjCrse]],'Courses and Categories'!$E$2:$G$1816,3,FALSE)</f>
        <v>Credit CTE</v>
      </c>
      <c r="J5438">
        <v>1</v>
      </c>
      <c r="K5438" t="s">
        <v>2796</v>
      </c>
      <c r="L5438" t="s">
        <v>39</v>
      </c>
      <c r="M5438" t="s">
        <v>1046</v>
      </c>
      <c r="N5438" t="s">
        <v>41</v>
      </c>
      <c r="O5438">
        <v>1410</v>
      </c>
      <c r="P5438">
        <v>1700</v>
      </c>
      <c r="Q5438" t="s">
        <v>1260</v>
      </c>
      <c r="R5438">
        <v>1</v>
      </c>
      <c r="S5438" t="s">
        <v>134</v>
      </c>
      <c r="T5438">
        <v>1</v>
      </c>
      <c r="U5438" s="1">
        <v>43694</v>
      </c>
      <c r="V5438" s="1">
        <v>43819</v>
      </c>
      <c r="W5438" t="s">
        <v>1786</v>
      </c>
      <c r="X5438" t="s">
        <v>1929</v>
      </c>
      <c r="Y5438">
        <v>1</v>
      </c>
      <c r="Z5438">
        <v>1</v>
      </c>
      <c r="AA5438">
        <v>20</v>
      </c>
      <c r="AB5438">
        <v>5</v>
      </c>
      <c r="AC5438" t="s">
        <v>2790</v>
      </c>
      <c r="AD5438">
        <f>IF(ISBLANK(Source[[#This Row],[CrosslistID]]),1,1/COUNTIFS(Source[CrosslistID],Source[[#This Row],[CrosslistID]],Source[TermDesc],Source[[#This Row],[TermDesc]]))</f>
        <v>0.25</v>
      </c>
      <c r="AE5438">
        <v>25</v>
      </c>
      <c r="AF5438">
        <v>40</v>
      </c>
      <c r="AG5438">
        <v>62.5</v>
      </c>
      <c r="AH5438">
        <v>62.5</v>
      </c>
      <c r="AI5438">
        <v>0.1</v>
      </c>
      <c r="AJ5438">
        <v>0.1</v>
      </c>
      <c r="AK5438">
        <v>0</v>
      </c>
      <c r="AL54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38">
        <f>IF(AND(Source[[#This Row],[Credit_Noncredit]]="Noncredit",Source[[#This Row],[FTEF]]&gt;0),Source[[#This Row],[NC XLST FTES]]*525/(437.5*Source[[#This Row],[FTEF]]),0)</f>
        <v>0</v>
      </c>
      <c r="AN5438">
        <f>IF(Source[[#This Row],[Credit_Noncredit]]="Credit",Source[[#This Row],[Census Enrollment]],Source[[#This Row],[Noncredit Avg. Attendance]])</f>
        <v>1</v>
      </c>
    </row>
    <row r="5439" spans="1:40" x14ac:dyDescent="0.25">
      <c r="A5439" t="s">
        <v>1914</v>
      </c>
      <c r="B5439" t="s">
        <v>886</v>
      </c>
      <c r="C5439" t="s">
        <v>1184</v>
      </c>
      <c r="D5439" t="s">
        <v>1255</v>
      </c>
      <c r="E5439" s="4">
        <v>73852</v>
      </c>
      <c r="F5439" s="4" t="s">
        <v>1259</v>
      </c>
      <c r="G5439" s="4">
        <v>98</v>
      </c>
      <c r="H5439" t="str">
        <f>CONCATENATE(Source[[#This Row],[Subject]],TRIM(Source[[#This Row],[Course]]))</f>
        <v>R F98</v>
      </c>
      <c r="I5439" t="str">
        <f>VLOOKUP(Source[[#This Row],[SubjCrse]],'Courses and Categories'!$E$2:$G$1816,3,FALSE)</f>
        <v>Credit CTE</v>
      </c>
      <c r="J5439">
        <v>1</v>
      </c>
      <c r="K5439" t="s">
        <v>893</v>
      </c>
      <c r="L5439" t="s">
        <v>39</v>
      </c>
      <c r="M5439" t="s">
        <v>903</v>
      </c>
      <c r="N5439" t="s">
        <v>2120</v>
      </c>
      <c r="O5439" t="s">
        <v>1383</v>
      </c>
      <c r="P5439" t="s">
        <v>2254</v>
      </c>
      <c r="Q5439" t="s">
        <v>2797</v>
      </c>
      <c r="R5439">
        <v>1</v>
      </c>
      <c r="S5439" t="s">
        <v>134</v>
      </c>
      <c r="T5439">
        <v>1</v>
      </c>
      <c r="U5439" s="1">
        <v>43694</v>
      </c>
      <c r="V5439" s="1">
        <v>43819</v>
      </c>
      <c r="W5439" t="s">
        <v>2798</v>
      </c>
      <c r="X5439" t="s">
        <v>893</v>
      </c>
      <c r="Y5439">
        <v>16</v>
      </c>
      <c r="Z5439">
        <v>15</v>
      </c>
      <c r="AA5439">
        <v>20</v>
      </c>
      <c r="AB5439">
        <v>75</v>
      </c>
      <c r="AD5439">
        <f>IF(ISBLANK(Source[[#This Row],[CrosslistID]]),1,1/COUNTIFS(Source[CrosslistID],Source[[#This Row],[CrosslistID]],Source[TermDesc],Source[[#This Row],[TermDesc]]))</f>
        <v>1</v>
      </c>
      <c r="AG5439">
        <v>0</v>
      </c>
      <c r="AH5439">
        <v>75</v>
      </c>
      <c r="AI5439">
        <v>1.4330000000000001</v>
      </c>
      <c r="AJ5439">
        <v>1.5329999999999999</v>
      </c>
      <c r="AK5439">
        <v>0.19470000000000001</v>
      </c>
      <c r="AL54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39">
        <f>IF(AND(Source[[#This Row],[Credit_Noncredit]]="Noncredit",Source[[#This Row],[FTEF]]&gt;0),Source[[#This Row],[NC XLST FTES]]*525/(437.5*Source[[#This Row],[FTEF]]),0)</f>
        <v>0</v>
      </c>
      <c r="AN5439">
        <f>IF(Source[[#This Row],[Credit_Noncredit]]="Credit",Source[[#This Row],[Census Enrollment]],Source[[#This Row],[Noncredit Avg. Attendance]])</f>
        <v>16</v>
      </c>
    </row>
    <row r="5440" spans="1:40" x14ac:dyDescent="0.25">
      <c r="A5440" t="s">
        <v>1914</v>
      </c>
      <c r="B5440" t="s">
        <v>886</v>
      </c>
      <c r="C5440" t="s">
        <v>1184</v>
      </c>
      <c r="D5440" t="s">
        <v>2799</v>
      </c>
      <c r="E5440" s="4">
        <v>76160</v>
      </c>
      <c r="F5440" s="4" t="s">
        <v>2800</v>
      </c>
      <c r="G5440" s="4">
        <v>19</v>
      </c>
      <c r="H5440" t="str">
        <f>CONCATENATE(Source[[#This Row],[Subject]],TRIM(Source[[#This Row],[Course]]))</f>
        <v>JOUR19</v>
      </c>
      <c r="I5440" t="str">
        <f>VLOOKUP(Source[[#This Row],[SubjCrse]],'Courses and Categories'!$E$2:$G$1816,3,FALSE)</f>
        <v>Credit Gen Ed/CTE</v>
      </c>
      <c r="J5440">
        <v>1</v>
      </c>
      <c r="K5440" t="s">
        <v>2801</v>
      </c>
      <c r="L5440" t="s">
        <v>39</v>
      </c>
      <c r="M5440" t="s">
        <v>903</v>
      </c>
      <c r="N5440" t="s">
        <v>59</v>
      </c>
      <c r="O5440">
        <v>940</v>
      </c>
      <c r="P5440">
        <v>1055</v>
      </c>
      <c r="Q5440" t="s">
        <v>422</v>
      </c>
      <c r="R5440">
        <v>207</v>
      </c>
      <c r="S5440" t="s">
        <v>134</v>
      </c>
      <c r="T5440">
        <v>1</v>
      </c>
      <c r="U5440" s="1">
        <v>43694</v>
      </c>
      <c r="V5440" s="1">
        <v>43819</v>
      </c>
      <c r="W5440" t="s">
        <v>2802</v>
      </c>
      <c r="X5440" t="s">
        <v>1929</v>
      </c>
      <c r="Y5440">
        <v>17</v>
      </c>
      <c r="Z5440">
        <v>11</v>
      </c>
      <c r="AA5440">
        <v>25</v>
      </c>
      <c r="AB5440">
        <v>44</v>
      </c>
      <c r="AD5440">
        <f>IF(ISBLANK(Source[[#This Row],[CrosslistID]]),1,1/COUNTIFS(Source[CrosslistID],Source[[#This Row],[CrosslistID]],Source[TermDesc],Source[[#This Row],[TermDesc]]))</f>
        <v>1</v>
      </c>
      <c r="AG5440">
        <v>0</v>
      </c>
      <c r="AH5440">
        <v>44</v>
      </c>
      <c r="AI5440">
        <v>1.5</v>
      </c>
      <c r="AJ5440">
        <v>1.7</v>
      </c>
      <c r="AK5440">
        <v>0.2</v>
      </c>
      <c r="AL54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40">
        <f>IF(AND(Source[[#This Row],[Credit_Noncredit]]="Noncredit",Source[[#This Row],[FTEF]]&gt;0),Source[[#This Row],[NC XLST FTES]]*525/(437.5*Source[[#This Row],[FTEF]]),0)</f>
        <v>0</v>
      </c>
      <c r="AN5440">
        <f>IF(Source[[#This Row],[Credit_Noncredit]]="Credit",Source[[#This Row],[Census Enrollment]],Source[[#This Row],[Noncredit Avg. Attendance]])</f>
        <v>17</v>
      </c>
    </row>
    <row r="5441" spans="1:40" x14ac:dyDescent="0.25">
      <c r="A5441" t="s">
        <v>1914</v>
      </c>
      <c r="B5441" t="s">
        <v>886</v>
      </c>
      <c r="C5441" t="s">
        <v>1184</v>
      </c>
      <c r="D5441" t="s">
        <v>2799</v>
      </c>
      <c r="E5441" s="4">
        <v>76162</v>
      </c>
      <c r="F5441" s="4" t="s">
        <v>2800</v>
      </c>
      <c r="G5441" s="4">
        <v>21</v>
      </c>
      <c r="H5441" t="str">
        <f>CONCATENATE(Source[[#This Row],[Subject]],TRIM(Source[[#This Row],[Course]]))</f>
        <v>JOUR21</v>
      </c>
      <c r="I5441" t="str">
        <f>VLOOKUP(Source[[#This Row],[SubjCrse]],'Courses and Categories'!$E$2:$G$1816,3,FALSE)</f>
        <v>Credit CTE</v>
      </c>
      <c r="J5441">
        <v>1</v>
      </c>
      <c r="K5441" t="s">
        <v>2803</v>
      </c>
      <c r="L5441" t="s">
        <v>39</v>
      </c>
      <c r="M5441" t="s">
        <v>903</v>
      </c>
      <c r="N5441" t="s">
        <v>59</v>
      </c>
      <c r="O5441">
        <v>1110</v>
      </c>
      <c r="P5441">
        <v>1225</v>
      </c>
      <c r="Q5441" t="s">
        <v>422</v>
      </c>
      <c r="R5441">
        <v>206</v>
      </c>
      <c r="S5441" t="s">
        <v>134</v>
      </c>
      <c r="T5441">
        <v>1</v>
      </c>
      <c r="U5441" s="1">
        <v>43694</v>
      </c>
      <c r="V5441" s="1">
        <v>43819</v>
      </c>
      <c r="W5441" t="s">
        <v>2802</v>
      </c>
      <c r="X5441" t="s">
        <v>1929</v>
      </c>
      <c r="Y5441">
        <v>21</v>
      </c>
      <c r="Z5441">
        <v>12</v>
      </c>
      <c r="AA5441">
        <v>25</v>
      </c>
      <c r="AB5441">
        <v>48</v>
      </c>
      <c r="AD5441">
        <f>IF(ISBLANK(Source[[#This Row],[CrosslistID]]),1,1/COUNTIFS(Source[CrosslistID],Source[[#This Row],[CrosslistID]],Source[TermDesc],Source[[#This Row],[TermDesc]]))</f>
        <v>1</v>
      </c>
      <c r="AG5441">
        <v>0</v>
      </c>
      <c r="AH5441">
        <v>48</v>
      </c>
      <c r="AI5441">
        <v>2</v>
      </c>
      <c r="AJ5441">
        <v>2.1</v>
      </c>
      <c r="AK5441">
        <v>0.2</v>
      </c>
      <c r="AL54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41">
        <f>IF(AND(Source[[#This Row],[Credit_Noncredit]]="Noncredit",Source[[#This Row],[FTEF]]&gt;0),Source[[#This Row],[NC XLST FTES]]*525/(437.5*Source[[#This Row],[FTEF]]),0)</f>
        <v>0</v>
      </c>
      <c r="AN5441">
        <f>IF(Source[[#This Row],[Credit_Noncredit]]="Credit",Source[[#This Row],[Census Enrollment]],Source[[#This Row],[Noncredit Avg. Attendance]])</f>
        <v>21</v>
      </c>
    </row>
    <row r="5442" spans="1:40" x14ac:dyDescent="0.25">
      <c r="A5442" t="s">
        <v>1914</v>
      </c>
      <c r="B5442" t="s">
        <v>886</v>
      </c>
      <c r="C5442" t="s">
        <v>1184</v>
      </c>
      <c r="D5442" t="s">
        <v>2799</v>
      </c>
      <c r="E5442" s="4">
        <v>72111</v>
      </c>
      <c r="F5442" s="4" t="s">
        <v>2800</v>
      </c>
      <c r="G5442" s="4">
        <v>22</v>
      </c>
      <c r="H5442" t="str">
        <f>CONCATENATE(Source[[#This Row],[Subject]],TRIM(Source[[#This Row],[Course]]))</f>
        <v>JOUR22</v>
      </c>
      <c r="I5442" t="str">
        <f>VLOOKUP(Source[[#This Row],[SubjCrse]],'Courses and Categories'!$E$2:$G$1816,3,FALSE)</f>
        <v>Credit CTE</v>
      </c>
      <c r="J5442">
        <v>551</v>
      </c>
      <c r="K5442" t="s">
        <v>2804</v>
      </c>
      <c r="L5442" t="s">
        <v>87</v>
      </c>
      <c r="M5442" t="s">
        <v>903</v>
      </c>
      <c r="N5442" t="s">
        <v>41</v>
      </c>
      <c r="O5442">
        <v>1830</v>
      </c>
      <c r="P5442">
        <v>2120</v>
      </c>
      <c r="Q5442" t="s">
        <v>52</v>
      </c>
      <c r="R5442">
        <v>217</v>
      </c>
      <c r="S5442" t="s">
        <v>53</v>
      </c>
      <c r="T5442">
        <v>1</v>
      </c>
      <c r="U5442" s="1">
        <v>43694</v>
      </c>
      <c r="V5442" s="1">
        <v>43819</v>
      </c>
      <c r="W5442" t="s">
        <v>2802</v>
      </c>
      <c r="X5442" t="s">
        <v>1929</v>
      </c>
      <c r="Y5442">
        <v>24</v>
      </c>
      <c r="Z5442">
        <v>22</v>
      </c>
      <c r="AA5442">
        <v>25</v>
      </c>
      <c r="AB5442">
        <v>88</v>
      </c>
      <c r="AD5442">
        <f>IF(ISBLANK(Source[[#This Row],[CrosslistID]]),1,1/COUNTIFS(Source[CrosslistID],Source[[#This Row],[CrosslistID]],Source[TermDesc],Source[[#This Row],[TermDesc]]))</f>
        <v>1</v>
      </c>
      <c r="AG5442">
        <v>0</v>
      </c>
      <c r="AH5442">
        <v>88</v>
      </c>
      <c r="AI5442">
        <v>2.2000000000000002</v>
      </c>
      <c r="AJ5442">
        <v>2.4</v>
      </c>
      <c r="AK5442">
        <v>0.2</v>
      </c>
      <c r="AL54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42">
        <f>IF(AND(Source[[#This Row],[Credit_Noncredit]]="Noncredit",Source[[#This Row],[FTEF]]&gt;0),Source[[#This Row],[NC XLST FTES]]*525/(437.5*Source[[#This Row],[FTEF]]),0)</f>
        <v>0</v>
      </c>
      <c r="AN5442">
        <f>IF(Source[[#This Row],[Credit_Noncredit]]="Credit",Source[[#This Row],[Census Enrollment]],Source[[#This Row],[Noncredit Avg. Attendance]])</f>
        <v>24</v>
      </c>
    </row>
    <row r="5443" spans="1:40" x14ac:dyDescent="0.25">
      <c r="A5443" t="s">
        <v>1914</v>
      </c>
      <c r="B5443" t="s">
        <v>886</v>
      </c>
      <c r="C5443" t="s">
        <v>1184</v>
      </c>
      <c r="D5443" t="s">
        <v>2799</v>
      </c>
      <c r="E5443" s="4">
        <v>76882</v>
      </c>
      <c r="F5443" s="4" t="s">
        <v>2800</v>
      </c>
      <c r="G5443" s="4">
        <v>24</v>
      </c>
      <c r="H5443" t="str">
        <f>CONCATENATE(Source[[#This Row],[Subject]],TRIM(Source[[#This Row],[Course]]))</f>
        <v>JOUR24</v>
      </c>
      <c r="I5443" t="str">
        <f>VLOOKUP(Source[[#This Row],[SubjCrse]],'Courses and Categories'!$E$2:$G$1816,3,FALSE)</f>
        <v>Credit CTE</v>
      </c>
      <c r="J5443">
        <v>1</v>
      </c>
      <c r="K5443" t="s">
        <v>2805</v>
      </c>
      <c r="L5443" t="s">
        <v>39</v>
      </c>
      <c r="M5443" t="s">
        <v>903</v>
      </c>
      <c r="N5443" t="s">
        <v>1041</v>
      </c>
      <c r="O5443">
        <v>1210</v>
      </c>
      <c r="P5443">
        <v>1300</v>
      </c>
      <c r="Q5443" t="s">
        <v>238</v>
      </c>
      <c r="R5443">
        <v>615</v>
      </c>
      <c r="S5443" t="s">
        <v>134</v>
      </c>
      <c r="T5443">
        <v>1</v>
      </c>
      <c r="U5443" s="1">
        <v>43694</v>
      </c>
      <c r="V5443" s="1">
        <v>43819</v>
      </c>
      <c r="W5443" t="s">
        <v>2802</v>
      </c>
      <c r="X5443" t="s">
        <v>1929</v>
      </c>
      <c r="Y5443">
        <v>19</v>
      </c>
      <c r="Z5443">
        <v>17</v>
      </c>
      <c r="AA5443">
        <v>20</v>
      </c>
      <c r="AB5443">
        <v>85</v>
      </c>
      <c r="AD5443">
        <f>IF(ISBLANK(Source[[#This Row],[CrosslistID]]),1,1/COUNTIFS(Source[CrosslistID],Source[[#This Row],[CrosslistID]],Source[TermDesc],Source[[#This Row],[TermDesc]]))</f>
        <v>1</v>
      </c>
      <c r="AG5443">
        <v>0</v>
      </c>
      <c r="AH5443">
        <v>85</v>
      </c>
      <c r="AI5443">
        <v>1.6</v>
      </c>
      <c r="AJ5443">
        <v>1.9</v>
      </c>
      <c r="AK5443">
        <v>0.2</v>
      </c>
      <c r="AL54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43">
        <f>IF(AND(Source[[#This Row],[Credit_Noncredit]]="Noncredit",Source[[#This Row],[FTEF]]&gt;0),Source[[#This Row],[NC XLST FTES]]*525/(437.5*Source[[#This Row],[FTEF]]),0)</f>
        <v>0</v>
      </c>
      <c r="AN5443">
        <f>IF(Source[[#This Row],[Credit_Noncredit]]="Credit",Source[[#This Row],[Census Enrollment]],Source[[#This Row],[Noncredit Avg. Attendance]])</f>
        <v>19</v>
      </c>
    </row>
    <row r="5444" spans="1:40" x14ac:dyDescent="0.25">
      <c r="A5444" t="s">
        <v>1914</v>
      </c>
      <c r="B5444" t="s">
        <v>886</v>
      </c>
      <c r="C5444" t="s">
        <v>1184</v>
      </c>
      <c r="D5444" t="s">
        <v>2799</v>
      </c>
      <c r="E5444" s="4">
        <v>78546</v>
      </c>
      <c r="F5444" s="4" t="s">
        <v>2800</v>
      </c>
      <c r="G5444" s="4" t="s">
        <v>1505</v>
      </c>
      <c r="H5444" t="str">
        <f>CONCATENATE(Source[[#This Row],[Subject]],TRIM(Source[[#This Row],[Course]]))</f>
        <v>JOUR29A</v>
      </c>
      <c r="I5444" t="str">
        <f>VLOOKUP(Source[[#This Row],[SubjCrse]],'Courses and Categories'!$E$2:$G$1816,3,FALSE)</f>
        <v>Credit CTE</v>
      </c>
      <c r="J5444">
        <v>551</v>
      </c>
      <c r="K5444" t="s">
        <v>2806</v>
      </c>
      <c r="L5444" t="s">
        <v>87</v>
      </c>
      <c r="M5444" t="s">
        <v>1046</v>
      </c>
      <c r="N5444" t="s">
        <v>2120</v>
      </c>
      <c r="O5444" t="s">
        <v>461</v>
      </c>
      <c r="P5444" t="s">
        <v>2807</v>
      </c>
      <c r="Q5444" t="s">
        <v>296</v>
      </c>
      <c r="R5444" t="s">
        <v>2808</v>
      </c>
      <c r="S5444" t="s">
        <v>53</v>
      </c>
      <c r="T5444">
        <v>1</v>
      </c>
      <c r="U5444" s="1">
        <v>43694</v>
      </c>
      <c r="V5444" s="1">
        <v>43819</v>
      </c>
      <c r="W5444" t="s">
        <v>2809</v>
      </c>
      <c r="X5444" t="s">
        <v>46</v>
      </c>
      <c r="Y5444">
        <v>15</v>
      </c>
      <c r="Z5444">
        <v>6</v>
      </c>
      <c r="AA5444">
        <v>15</v>
      </c>
      <c r="AB5444">
        <v>40</v>
      </c>
      <c r="AC5444" t="s">
        <v>2810</v>
      </c>
      <c r="AD5444">
        <f>IF(ISBLANK(Source[[#This Row],[CrosslistID]]),1,1/COUNTIFS(Source[CrosslistID],Source[[#This Row],[CrosslistID]],Source[TermDesc],Source[[#This Row],[TermDesc]]))</f>
        <v>0.33333333333333331</v>
      </c>
      <c r="AE5444">
        <v>14</v>
      </c>
      <c r="AF5444">
        <v>45</v>
      </c>
      <c r="AG5444">
        <v>31.1111</v>
      </c>
      <c r="AH5444">
        <v>31.1111</v>
      </c>
      <c r="AI5444">
        <v>0.97299999999999998</v>
      </c>
      <c r="AJ5444">
        <v>0.97299999999999998</v>
      </c>
      <c r="AK5444">
        <v>0.2833</v>
      </c>
      <c r="AL54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44">
        <f>IF(AND(Source[[#This Row],[Credit_Noncredit]]="Noncredit",Source[[#This Row],[FTEF]]&gt;0),Source[[#This Row],[NC XLST FTES]]*525/(437.5*Source[[#This Row],[FTEF]]),0)</f>
        <v>0</v>
      </c>
      <c r="AN5444">
        <f>IF(Source[[#This Row],[Credit_Noncredit]]="Credit",Source[[#This Row],[Census Enrollment]],Source[[#This Row],[Noncredit Avg. Attendance]])</f>
        <v>15</v>
      </c>
    </row>
    <row r="5445" spans="1:40" x14ac:dyDescent="0.25">
      <c r="A5445" t="s">
        <v>1914</v>
      </c>
      <c r="B5445" t="s">
        <v>886</v>
      </c>
      <c r="C5445" t="s">
        <v>1184</v>
      </c>
      <c r="D5445" t="s">
        <v>2799</v>
      </c>
      <c r="E5445" s="4">
        <v>78973</v>
      </c>
      <c r="F5445" s="4" t="s">
        <v>2800</v>
      </c>
      <c r="G5445" s="4" t="s">
        <v>1509</v>
      </c>
      <c r="H5445" t="str">
        <f>CONCATENATE(Source[[#This Row],[Subject]],TRIM(Source[[#This Row],[Course]]))</f>
        <v>JOUR29B</v>
      </c>
      <c r="I5445" t="str">
        <f>VLOOKUP(Source[[#This Row],[SubjCrse]],'Courses and Categories'!$E$2:$G$1816,3,FALSE)</f>
        <v>Credit CTE</v>
      </c>
      <c r="J5445">
        <v>551</v>
      </c>
      <c r="K5445" t="s">
        <v>2811</v>
      </c>
      <c r="L5445" t="s">
        <v>87</v>
      </c>
      <c r="M5445" t="s">
        <v>903</v>
      </c>
      <c r="N5445" t="s">
        <v>180</v>
      </c>
      <c r="O5445">
        <v>1830</v>
      </c>
      <c r="P5445">
        <v>2020</v>
      </c>
      <c r="Q5445" t="s">
        <v>52</v>
      </c>
      <c r="R5445">
        <v>217</v>
      </c>
      <c r="S5445" t="s">
        <v>53</v>
      </c>
      <c r="T5445">
        <v>1</v>
      </c>
      <c r="U5445" s="1">
        <v>43694</v>
      </c>
      <c r="V5445" s="1">
        <v>43819</v>
      </c>
      <c r="W5445" t="s">
        <v>2812</v>
      </c>
      <c r="X5445" t="s">
        <v>1929</v>
      </c>
      <c r="Y5445">
        <v>6</v>
      </c>
      <c r="Z5445">
        <v>6</v>
      </c>
      <c r="AA5445">
        <v>15</v>
      </c>
      <c r="AB5445">
        <v>40</v>
      </c>
      <c r="AC5445" t="s">
        <v>2810</v>
      </c>
      <c r="AD5445">
        <f>IF(ISBLANK(Source[[#This Row],[CrosslistID]]),1,1/COUNTIFS(Source[CrosslistID],Source[[#This Row],[CrosslistID]],Source[TermDesc],Source[[#This Row],[TermDesc]]))</f>
        <v>0.33333333333333331</v>
      </c>
      <c r="AE5445">
        <v>14</v>
      </c>
      <c r="AF5445">
        <v>45</v>
      </c>
      <c r="AG5445">
        <v>31.1111</v>
      </c>
      <c r="AH5445">
        <v>31.1111</v>
      </c>
      <c r="AI5445">
        <v>0.4</v>
      </c>
      <c r="AJ5445">
        <v>0.4</v>
      </c>
      <c r="AK5445">
        <v>0</v>
      </c>
      <c r="AL54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45">
        <f>IF(AND(Source[[#This Row],[Credit_Noncredit]]="Noncredit",Source[[#This Row],[FTEF]]&gt;0),Source[[#This Row],[NC XLST FTES]]*525/(437.5*Source[[#This Row],[FTEF]]),0)</f>
        <v>0</v>
      </c>
      <c r="AN5445">
        <f>IF(Source[[#This Row],[Credit_Noncredit]]="Credit",Source[[#This Row],[Census Enrollment]],Source[[#This Row],[Noncredit Avg. Attendance]])</f>
        <v>6</v>
      </c>
    </row>
    <row r="5446" spans="1:40" x14ac:dyDescent="0.25">
      <c r="A5446" t="s">
        <v>1914</v>
      </c>
      <c r="B5446" t="s">
        <v>886</v>
      </c>
      <c r="C5446" t="s">
        <v>1184</v>
      </c>
      <c r="D5446" t="s">
        <v>2799</v>
      </c>
      <c r="E5446" s="4">
        <v>78974</v>
      </c>
      <c r="F5446" s="4" t="s">
        <v>2800</v>
      </c>
      <c r="G5446" s="4" t="s">
        <v>2813</v>
      </c>
      <c r="H5446" t="str">
        <f>CONCATENATE(Source[[#This Row],[Subject]],TRIM(Source[[#This Row],[Course]]))</f>
        <v>JOUR29C</v>
      </c>
      <c r="I5446" t="str">
        <f>VLOOKUP(Source[[#This Row],[SubjCrse]],'Courses and Categories'!$E$2:$G$1816,3,FALSE)</f>
        <v>Credit CTE</v>
      </c>
      <c r="J5446">
        <v>551</v>
      </c>
      <c r="K5446" t="s">
        <v>2814</v>
      </c>
      <c r="L5446" t="s">
        <v>87</v>
      </c>
      <c r="M5446" t="s">
        <v>903</v>
      </c>
      <c r="N5446" t="s">
        <v>180</v>
      </c>
      <c r="O5446">
        <v>1830</v>
      </c>
      <c r="P5446">
        <v>2020</v>
      </c>
      <c r="Q5446" t="s">
        <v>52</v>
      </c>
      <c r="R5446">
        <v>217</v>
      </c>
      <c r="S5446" t="s">
        <v>53</v>
      </c>
      <c r="T5446">
        <v>1</v>
      </c>
      <c r="U5446" s="1">
        <v>43694</v>
      </c>
      <c r="V5446" s="1">
        <v>43819</v>
      </c>
      <c r="W5446" t="s">
        <v>2812</v>
      </c>
      <c r="X5446" t="s">
        <v>1929</v>
      </c>
      <c r="Y5446">
        <v>2</v>
      </c>
      <c r="Z5446">
        <v>2</v>
      </c>
      <c r="AA5446">
        <v>15</v>
      </c>
      <c r="AB5446">
        <v>13.333299999999999</v>
      </c>
      <c r="AC5446" t="s">
        <v>2810</v>
      </c>
      <c r="AD5446">
        <f>IF(ISBLANK(Source[[#This Row],[CrosslistID]]),1,1/COUNTIFS(Source[CrosslistID],Source[[#This Row],[CrosslistID]],Source[TermDesc],Source[[#This Row],[TermDesc]]))</f>
        <v>0.33333333333333331</v>
      </c>
      <c r="AE5446">
        <v>14</v>
      </c>
      <c r="AF5446">
        <v>45</v>
      </c>
      <c r="AG5446">
        <v>31.1111</v>
      </c>
      <c r="AH5446">
        <v>31.1111</v>
      </c>
      <c r="AI5446">
        <v>0.13300000000000001</v>
      </c>
      <c r="AJ5446">
        <v>0.13300000000000001</v>
      </c>
      <c r="AK5446">
        <v>0</v>
      </c>
      <c r="AL54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46">
        <f>IF(AND(Source[[#This Row],[Credit_Noncredit]]="Noncredit",Source[[#This Row],[FTEF]]&gt;0),Source[[#This Row],[NC XLST FTES]]*525/(437.5*Source[[#This Row],[FTEF]]),0)</f>
        <v>0</v>
      </c>
      <c r="AN5446">
        <f>IF(Source[[#This Row],[Credit_Noncredit]]="Credit",Source[[#This Row],[Census Enrollment]],Source[[#This Row],[Noncredit Avg. Attendance]])</f>
        <v>2</v>
      </c>
    </row>
    <row r="5447" spans="1:40" x14ac:dyDescent="0.25">
      <c r="A5447" t="s">
        <v>1914</v>
      </c>
      <c r="B5447" t="s">
        <v>886</v>
      </c>
      <c r="C5447" t="s">
        <v>1184</v>
      </c>
      <c r="D5447" t="s">
        <v>2799</v>
      </c>
      <c r="E5447" s="4">
        <v>72312</v>
      </c>
      <c r="F5447" s="4" t="s">
        <v>2800</v>
      </c>
      <c r="G5447" s="4">
        <v>31</v>
      </c>
      <c r="H5447" t="str">
        <f>CONCATENATE(Source[[#This Row],[Subject]],TRIM(Source[[#This Row],[Course]]))</f>
        <v>JOUR31</v>
      </c>
      <c r="I5447" t="str">
        <f>VLOOKUP(Source[[#This Row],[SubjCrse]],'Courses and Categories'!$E$2:$G$1816,3,FALSE)</f>
        <v>Credit CTE</v>
      </c>
      <c r="J5447">
        <v>1</v>
      </c>
      <c r="K5447" t="s">
        <v>2815</v>
      </c>
      <c r="L5447" t="s">
        <v>39</v>
      </c>
      <c r="M5447" t="s">
        <v>891</v>
      </c>
      <c r="N5447" t="s">
        <v>781</v>
      </c>
      <c r="O5447" t="s">
        <v>781</v>
      </c>
      <c r="P5447" t="s">
        <v>781</v>
      </c>
      <c r="Q5447" t="s">
        <v>2371</v>
      </c>
      <c r="R5447">
        <v>615</v>
      </c>
      <c r="S5447" t="s">
        <v>134</v>
      </c>
      <c r="T5447">
        <v>1</v>
      </c>
      <c r="U5447" s="1">
        <v>43694</v>
      </c>
      <c r="V5447" s="1">
        <v>43819</v>
      </c>
      <c r="W5447" t="s">
        <v>2816</v>
      </c>
      <c r="X5447" t="s">
        <v>893</v>
      </c>
      <c r="Y5447">
        <v>2</v>
      </c>
      <c r="Z5447">
        <v>2</v>
      </c>
      <c r="AA5447">
        <v>10</v>
      </c>
      <c r="AB5447">
        <v>20</v>
      </c>
      <c r="AD5447">
        <f>IF(ISBLANK(Source[[#This Row],[CrosslistID]]),1,1/COUNTIFS(Source[CrosslistID],Source[[#This Row],[CrosslistID]],Source[TermDesc],Source[[#This Row],[TermDesc]]))</f>
        <v>1</v>
      </c>
      <c r="AG5447">
        <v>0</v>
      </c>
      <c r="AH5447">
        <v>20</v>
      </c>
      <c r="AI5447">
        <v>0.13300000000000001</v>
      </c>
      <c r="AJ5447">
        <v>0.13300000000000001</v>
      </c>
      <c r="AK5447">
        <v>8.2699999999999996E-2</v>
      </c>
      <c r="AL54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47">
        <f>IF(AND(Source[[#This Row],[Credit_Noncredit]]="Noncredit",Source[[#This Row],[FTEF]]&gt;0),Source[[#This Row],[NC XLST FTES]]*525/(437.5*Source[[#This Row],[FTEF]]),0)</f>
        <v>0</v>
      </c>
      <c r="AN5447">
        <f>IF(Source[[#This Row],[Credit_Noncredit]]="Credit",Source[[#This Row],[Census Enrollment]],Source[[#This Row],[Noncredit Avg. Attendance]])</f>
        <v>2</v>
      </c>
    </row>
    <row r="5448" spans="1:40" x14ac:dyDescent="0.25">
      <c r="A5448" t="s">
        <v>1914</v>
      </c>
      <c r="B5448" t="s">
        <v>886</v>
      </c>
      <c r="C5448" t="s">
        <v>1184</v>
      </c>
      <c r="D5448" t="s">
        <v>2799</v>
      </c>
      <c r="E5448" s="4">
        <v>76939</v>
      </c>
      <c r="F5448" s="4" t="s">
        <v>2800</v>
      </c>
      <c r="G5448" s="4">
        <v>37</v>
      </c>
      <c r="H5448" t="str">
        <f>CONCATENATE(Source[[#This Row],[Subject]],TRIM(Source[[#This Row],[Course]]))</f>
        <v>JOUR37</v>
      </c>
      <c r="I5448" t="str">
        <f>VLOOKUP(Source[[#This Row],[SubjCrse]],'Courses and Categories'!$E$2:$G$1816,3,FALSE)</f>
        <v>Credit CTE</v>
      </c>
      <c r="J5448">
        <v>551</v>
      </c>
      <c r="K5448" t="s">
        <v>2817</v>
      </c>
      <c r="L5448" t="s">
        <v>87</v>
      </c>
      <c r="M5448" t="s">
        <v>903</v>
      </c>
      <c r="N5448" t="s">
        <v>50</v>
      </c>
      <c r="O5448">
        <v>1830</v>
      </c>
      <c r="P5448">
        <v>2120</v>
      </c>
      <c r="Q5448" t="s">
        <v>52</v>
      </c>
      <c r="R5448">
        <v>217</v>
      </c>
      <c r="S5448" t="s">
        <v>53</v>
      </c>
      <c r="T5448">
        <v>1</v>
      </c>
      <c r="U5448" s="1">
        <v>43694</v>
      </c>
      <c r="V5448" s="1">
        <v>43819</v>
      </c>
      <c r="W5448" t="s">
        <v>2812</v>
      </c>
      <c r="X5448" t="s">
        <v>1929</v>
      </c>
      <c r="Y5448">
        <v>14</v>
      </c>
      <c r="Z5448">
        <v>12</v>
      </c>
      <c r="AA5448">
        <v>25</v>
      </c>
      <c r="AB5448">
        <v>48</v>
      </c>
      <c r="AD5448">
        <f>IF(ISBLANK(Source[[#This Row],[CrosslistID]]),1,1/COUNTIFS(Source[CrosslistID],Source[[#This Row],[CrosslistID]],Source[TermDesc],Source[[#This Row],[TermDesc]]))</f>
        <v>1</v>
      </c>
      <c r="AG5448">
        <v>0</v>
      </c>
      <c r="AH5448">
        <v>48</v>
      </c>
      <c r="AI5448">
        <v>1.4</v>
      </c>
      <c r="AJ5448">
        <v>1.4</v>
      </c>
      <c r="AK5448">
        <v>0.2</v>
      </c>
      <c r="AL54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48">
        <f>IF(AND(Source[[#This Row],[Credit_Noncredit]]="Noncredit",Source[[#This Row],[FTEF]]&gt;0),Source[[#This Row],[NC XLST FTES]]*525/(437.5*Source[[#This Row],[FTEF]]),0)</f>
        <v>0</v>
      </c>
      <c r="AN5448">
        <f>IF(Source[[#This Row],[Credit_Noncredit]]="Credit",Source[[#This Row],[Census Enrollment]],Source[[#This Row],[Noncredit Avg. Attendance]])</f>
        <v>14</v>
      </c>
    </row>
    <row r="5449" spans="1:40" x14ac:dyDescent="0.25">
      <c r="A5449" t="s">
        <v>1914</v>
      </c>
      <c r="B5449" t="s">
        <v>886</v>
      </c>
      <c r="C5449" t="s">
        <v>1184</v>
      </c>
      <c r="D5449" t="s">
        <v>1262</v>
      </c>
      <c r="E5449" s="4">
        <v>78902</v>
      </c>
      <c r="F5449" s="4" t="s">
        <v>1263</v>
      </c>
      <c r="G5449" s="4" t="s">
        <v>2818</v>
      </c>
      <c r="H5449" t="str">
        <f>CONCATENATE(Source[[#This Row],[Subject]],TRIM(Source[[#This Row],[Course]]))</f>
        <v>MUS5A</v>
      </c>
      <c r="I5449" t="str">
        <f>VLOOKUP(Source[[#This Row],[SubjCrse]],'Courses and Categories'!$E$2:$G$1816,3,FALSE)</f>
        <v>Credit General Education</v>
      </c>
      <c r="J5449">
        <v>501</v>
      </c>
      <c r="K5449" t="s">
        <v>2819</v>
      </c>
      <c r="L5449" t="s">
        <v>87</v>
      </c>
      <c r="M5449" t="s">
        <v>903</v>
      </c>
      <c r="N5449" t="s">
        <v>50</v>
      </c>
      <c r="O5449">
        <v>1910</v>
      </c>
      <c r="P5449">
        <v>2200</v>
      </c>
      <c r="Q5449" t="s">
        <v>233</v>
      </c>
      <c r="R5449">
        <v>135</v>
      </c>
      <c r="S5449" t="s">
        <v>134</v>
      </c>
      <c r="T5449">
        <v>1</v>
      </c>
      <c r="U5449" s="1">
        <v>43694</v>
      </c>
      <c r="V5449" s="1">
        <v>43819</v>
      </c>
      <c r="W5449" t="s">
        <v>2820</v>
      </c>
      <c r="X5449" t="s">
        <v>1929</v>
      </c>
      <c r="Y5449">
        <v>22</v>
      </c>
      <c r="Z5449">
        <v>20</v>
      </c>
      <c r="AA5449">
        <v>40</v>
      </c>
      <c r="AB5449">
        <v>50</v>
      </c>
      <c r="AC5449" t="s">
        <v>1271</v>
      </c>
      <c r="AD5449">
        <f>IF(ISBLANK(Source[[#This Row],[CrosslistID]]),1,1/COUNTIFS(Source[CrosslistID],Source[[#This Row],[CrosslistID]],Source[TermDesc],Source[[#This Row],[TermDesc]]))</f>
        <v>0.5</v>
      </c>
      <c r="AE5449">
        <v>21</v>
      </c>
      <c r="AF5449">
        <v>40</v>
      </c>
      <c r="AG5449">
        <v>52.5</v>
      </c>
      <c r="AH5449">
        <v>52.5</v>
      </c>
      <c r="AI5449">
        <v>2.2000000000000002</v>
      </c>
      <c r="AJ5449">
        <v>2.2000000000000002</v>
      </c>
      <c r="AK5449">
        <v>0.2</v>
      </c>
      <c r="AL54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49">
        <f>IF(AND(Source[[#This Row],[Credit_Noncredit]]="Noncredit",Source[[#This Row],[FTEF]]&gt;0),Source[[#This Row],[NC XLST FTES]]*525/(437.5*Source[[#This Row],[FTEF]]),0)</f>
        <v>0</v>
      </c>
      <c r="AN5449">
        <f>IF(Source[[#This Row],[Credit_Noncredit]]="Credit",Source[[#This Row],[Census Enrollment]],Source[[#This Row],[Noncredit Avg. Attendance]])</f>
        <v>22</v>
      </c>
    </row>
    <row r="5450" spans="1:40" x14ac:dyDescent="0.25">
      <c r="A5450" t="s">
        <v>1914</v>
      </c>
      <c r="B5450" t="s">
        <v>886</v>
      </c>
      <c r="C5450" t="s">
        <v>1184</v>
      </c>
      <c r="D5450" t="s">
        <v>1262</v>
      </c>
      <c r="E5450" s="4">
        <v>78903</v>
      </c>
      <c r="F5450" s="4" t="s">
        <v>1263</v>
      </c>
      <c r="G5450" s="4" t="s">
        <v>2821</v>
      </c>
      <c r="H5450" t="str">
        <f>CONCATENATE(Source[[#This Row],[Subject]],TRIM(Source[[#This Row],[Course]]))</f>
        <v>MUS5B</v>
      </c>
      <c r="I5450" t="str">
        <f>VLOOKUP(Source[[#This Row],[SubjCrse]],'Courses and Categories'!$E$2:$G$1816,3,FALSE)</f>
        <v>Credit General Education</v>
      </c>
      <c r="J5450">
        <v>501</v>
      </c>
      <c r="K5450" t="s">
        <v>2822</v>
      </c>
      <c r="L5450" t="s">
        <v>87</v>
      </c>
      <c r="M5450" t="s">
        <v>903</v>
      </c>
      <c r="N5450" t="s">
        <v>50</v>
      </c>
      <c r="O5450">
        <v>1910</v>
      </c>
      <c r="P5450">
        <v>2200</v>
      </c>
      <c r="Q5450" t="s">
        <v>233</v>
      </c>
      <c r="R5450">
        <v>135</v>
      </c>
      <c r="S5450" t="s">
        <v>134</v>
      </c>
      <c r="T5450">
        <v>1</v>
      </c>
      <c r="U5450" s="1">
        <v>43694</v>
      </c>
      <c r="V5450" s="1">
        <v>43819</v>
      </c>
      <c r="W5450" t="s">
        <v>2820</v>
      </c>
      <c r="X5450" t="s">
        <v>1929</v>
      </c>
      <c r="Y5450">
        <v>1</v>
      </c>
      <c r="Z5450">
        <v>1</v>
      </c>
      <c r="AA5450">
        <v>40</v>
      </c>
      <c r="AB5450">
        <v>2.5</v>
      </c>
      <c r="AC5450" t="s">
        <v>1271</v>
      </c>
      <c r="AD5450">
        <f>IF(ISBLANK(Source[[#This Row],[CrosslistID]]),1,1/COUNTIFS(Source[CrosslistID],Source[[#This Row],[CrosslistID]],Source[TermDesc],Source[[#This Row],[TermDesc]]))</f>
        <v>0.5</v>
      </c>
      <c r="AE5450">
        <v>21</v>
      </c>
      <c r="AF5450">
        <v>40</v>
      </c>
      <c r="AG5450">
        <v>52.5</v>
      </c>
      <c r="AH5450">
        <v>52.5</v>
      </c>
      <c r="AI5450">
        <v>0.1</v>
      </c>
      <c r="AJ5450">
        <v>0.1</v>
      </c>
      <c r="AK5450">
        <v>0</v>
      </c>
      <c r="AL54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50">
        <f>IF(AND(Source[[#This Row],[Credit_Noncredit]]="Noncredit",Source[[#This Row],[FTEF]]&gt;0),Source[[#This Row],[NC XLST FTES]]*525/(437.5*Source[[#This Row],[FTEF]]),0)</f>
        <v>0</v>
      </c>
      <c r="AN5450">
        <f>IF(Source[[#This Row],[Credit_Noncredit]]="Credit",Source[[#This Row],[Census Enrollment]],Source[[#This Row],[Noncredit Avg. Attendance]])</f>
        <v>1</v>
      </c>
    </row>
    <row r="5451" spans="1:40" x14ac:dyDescent="0.25">
      <c r="A5451" t="s">
        <v>1914</v>
      </c>
      <c r="B5451" t="s">
        <v>886</v>
      </c>
      <c r="C5451" t="s">
        <v>1184</v>
      </c>
      <c r="D5451" t="s">
        <v>1262</v>
      </c>
      <c r="E5451" s="4">
        <v>73843</v>
      </c>
      <c r="F5451" s="4" t="s">
        <v>1263</v>
      </c>
      <c r="G5451" s="4" t="s">
        <v>2560</v>
      </c>
      <c r="H5451" t="str">
        <f>CONCATENATE(Source[[#This Row],[Subject]],TRIM(Source[[#This Row],[Course]]))</f>
        <v>MUS6A</v>
      </c>
      <c r="I5451" t="str">
        <f>VLOOKUP(Source[[#This Row],[SubjCrse]],'Courses and Categories'!$E$2:$G$1816,3,FALSE)</f>
        <v>Credit Visual &amp; Performing Arts</v>
      </c>
      <c r="J5451">
        <v>1</v>
      </c>
      <c r="K5451" t="s">
        <v>2823</v>
      </c>
      <c r="L5451" t="s">
        <v>39</v>
      </c>
      <c r="M5451" t="s">
        <v>903</v>
      </c>
      <c r="N5451" t="s">
        <v>59</v>
      </c>
      <c r="O5451">
        <v>940</v>
      </c>
      <c r="P5451">
        <v>1055</v>
      </c>
      <c r="Q5451" t="s">
        <v>236</v>
      </c>
      <c r="R5451">
        <v>50</v>
      </c>
      <c r="S5451" t="s">
        <v>134</v>
      </c>
      <c r="T5451">
        <v>1</v>
      </c>
      <c r="U5451" s="1">
        <v>43694</v>
      </c>
      <c r="V5451" s="1">
        <v>43819</v>
      </c>
      <c r="W5451" t="s">
        <v>2824</v>
      </c>
      <c r="X5451" t="s">
        <v>1929</v>
      </c>
      <c r="Y5451">
        <v>17</v>
      </c>
      <c r="Z5451">
        <v>17</v>
      </c>
      <c r="AA5451">
        <v>25</v>
      </c>
      <c r="AB5451">
        <v>68</v>
      </c>
      <c r="AC5451" t="s">
        <v>2825</v>
      </c>
      <c r="AD5451">
        <f>IF(ISBLANK(Source[[#This Row],[CrosslistID]]),1,1/COUNTIFS(Source[CrosslistID],Source[[#This Row],[CrosslistID]],Source[TermDesc],Source[[#This Row],[TermDesc]]))</f>
        <v>0.2</v>
      </c>
      <c r="AE5451">
        <v>21</v>
      </c>
      <c r="AF5451">
        <v>25</v>
      </c>
      <c r="AG5451">
        <v>84</v>
      </c>
      <c r="AH5451">
        <v>84</v>
      </c>
      <c r="AI5451">
        <v>1.7</v>
      </c>
      <c r="AJ5451">
        <v>1.7</v>
      </c>
      <c r="AK5451">
        <v>0.2</v>
      </c>
      <c r="AL54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51">
        <f>IF(AND(Source[[#This Row],[Credit_Noncredit]]="Noncredit",Source[[#This Row],[FTEF]]&gt;0),Source[[#This Row],[NC XLST FTES]]*525/(437.5*Source[[#This Row],[FTEF]]),0)</f>
        <v>0</v>
      </c>
      <c r="AN5451">
        <f>IF(Source[[#This Row],[Credit_Noncredit]]="Credit",Source[[#This Row],[Census Enrollment]],Source[[#This Row],[Noncredit Avg. Attendance]])</f>
        <v>17</v>
      </c>
    </row>
    <row r="5452" spans="1:40" x14ac:dyDescent="0.25">
      <c r="A5452" t="s">
        <v>1914</v>
      </c>
      <c r="B5452" t="s">
        <v>886</v>
      </c>
      <c r="C5452" t="s">
        <v>1184</v>
      </c>
      <c r="D5452" t="s">
        <v>1262</v>
      </c>
      <c r="E5452" s="4">
        <v>72168</v>
      </c>
      <c r="F5452" s="4" t="s">
        <v>1263</v>
      </c>
      <c r="G5452" s="4" t="s">
        <v>2560</v>
      </c>
      <c r="H5452" t="str">
        <f>CONCATENATE(Source[[#This Row],[Subject]],TRIM(Source[[#This Row],[Course]]))</f>
        <v>MUS6A</v>
      </c>
      <c r="I5452" t="str">
        <f>VLOOKUP(Source[[#This Row],[SubjCrse]],'Courses and Categories'!$E$2:$G$1816,3,FALSE)</f>
        <v>Credit Visual &amp; Performing Arts</v>
      </c>
      <c r="J5452">
        <v>2</v>
      </c>
      <c r="K5452" t="s">
        <v>2823</v>
      </c>
      <c r="L5452" t="s">
        <v>39</v>
      </c>
      <c r="M5452" t="s">
        <v>903</v>
      </c>
      <c r="N5452" t="s">
        <v>59</v>
      </c>
      <c r="O5452">
        <v>1410</v>
      </c>
      <c r="P5452">
        <v>1525</v>
      </c>
      <c r="Q5452" t="s">
        <v>236</v>
      </c>
      <c r="R5452">
        <v>50</v>
      </c>
      <c r="S5452" t="s">
        <v>134</v>
      </c>
      <c r="T5452">
        <v>1</v>
      </c>
      <c r="U5452" s="1">
        <v>43694</v>
      </c>
      <c r="V5452" s="1">
        <v>43819</v>
      </c>
      <c r="W5452" t="s">
        <v>2824</v>
      </c>
      <c r="X5452" t="s">
        <v>1929</v>
      </c>
      <c r="Y5452">
        <v>15</v>
      </c>
      <c r="Z5452">
        <v>13</v>
      </c>
      <c r="AA5452">
        <v>25</v>
      </c>
      <c r="AB5452">
        <v>52</v>
      </c>
      <c r="AC5452" t="s">
        <v>2826</v>
      </c>
      <c r="AD5452">
        <f>IF(ISBLANK(Source[[#This Row],[CrosslistID]]),1,1/COUNTIFS(Source[CrosslistID],Source[[#This Row],[CrosslistID]],Source[TermDesc],Source[[#This Row],[TermDesc]]))</f>
        <v>0.2</v>
      </c>
      <c r="AE5452">
        <v>20</v>
      </c>
      <c r="AF5452">
        <v>25</v>
      </c>
      <c r="AG5452">
        <v>80</v>
      </c>
      <c r="AH5452">
        <v>80</v>
      </c>
      <c r="AI5452">
        <v>1.5</v>
      </c>
      <c r="AJ5452">
        <v>1.5</v>
      </c>
      <c r="AK5452">
        <v>0.2</v>
      </c>
      <c r="AL54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52">
        <f>IF(AND(Source[[#This Row],[Credit_Noncredit]]="Noncredit",Source[[#This Row],[FTEF]]&gt;0),Source[[#This Row],[NC XLST FTES]]*525/(437.5*Source[[#This Row],[FTEF]]),0)</f>
        <v>0</v>
      </c>
      <c r="AN5452">
        <f>IF(Source[[#This Row],[Credit_Noncredit]]="Credit",Source[[#This Row],[Census Enrollment]],Source[[#This Row],[Noncredit Avg. Attendance]])</f>
        <v>15</v>
      </c>
    </row>
    <row r="5453" spans="1:40" x14ac:dyDescent="0.25">
      <c r="A5453" t="s">
        <v>1914</v>
      </c>
      <c r="B5453" t="s">
        <v>886</v>
      </c>
      <c r="C5453" t="s">
        <v>1184</v>
      </c>
      <c r="D5453" t="s">
        <v>1262</v>
      </c>
      <c r="E5453" s="4">
        <v>77998</v>
      </c>
      <c r="F5453" s="4" t="s">
        <v>1263</v>
      </c>
      <c r="G5453" s="4" t="s">
        <v>2560</v>
      </c>
      <c r="H5453" t="str">
        <f>CONCATENATE(Source[[#This Row],[Subject]],TRIM(Source[[#This Row],[Course]]))</f>
        <v>MUS6A</v>
      </c>
      <c r="I5453" t="str">
        <f>VLOOKUP(Source[[#This Row],[SubjCrse]],'Courses and Categories'!$E$2:$G$1816,3,FALSE)</f>
        <v>Credit Visual &amp; Performing Arts</v>
      </c>
      <c r="J5453">
        <v>3</v>
      </c>
      <c r="K5453" t="s">
        <v>2823</v>
      </c>
      <c r="L5453" t="s">
        <v>39</v>
      </c>
      <c r="M5453" t="s">
        <v>903</v>
      </c>
      <c r="N5453" t="s">
        <v>180</v>
      </c>
      <c r="O5453">
        <v>1310</v>
      </c>
      <c r="P5453">
        <v>1600</v>
      </c>
      <c r="Q5453" t="s">
        <v>236</v>
      </c>
      <c r="R5453">
        <v>50</v>
      </c>
      <c r="S5453" t="s">
        <v>134</v>
      </c>
      <c r="T5453">
        <v>1</v>
      </c>
      <c r="U5453" s="1">
        <v>43694</v>
      </c>
      <c r="V5453" s="1">
        <v>43819</v>
      </c>
      <c r="W5453" t="s">
        <v>2827</v>
      </c>
      <c r="X5453" t="s">
        <v>1929</v>
      </c>
      <c r="Y5453">
        <v>16</v>
      </c>
      <c r="Z5453">
        <v>15</v>
      </c>
      <c r="AA5453">
        <v>25</v>
      </c>
      <c r="AB5453">
        <v>60</v>
      </c>
      <c r="AC5453" t="s">
        <v>2828</v>
      </c>
      <c r="AD5453">
        <f>IF(ISBLANK(Source[[#This Row],[CrosslistID]]),1,1/COUNTIFS(Source[CrosslistID],Source[[#This Row],[CrosslistID]],Source[TermDesc],Source[[#This Row],[TermDesc]]))</f>
        <v>0.5</v>
      </c>
      <c r="AE5453">
        <v>25</v>
      </c>
      <c r="AF5453">
        <v>25</v>
      </c>
      <c r="AG5453">
        <v>100</v>
      </c>
      <c r="AH5453">
        <v>100</v>
      </c>
      <c r="AI5453">
        <v>1.6</v>
      </c>
      <c r="AJ5453">
        <v>1.6</v>
      </c>
      <c r="AK5453">
        <v>0</v>
      </c>
      <c r="AL54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53">
        <f>IF(AND(Source[[#This Row],[Credit_Noncredit]]="Noncredit",Source[[#This Row],[FTEF]]&gt;0),Source[[#This Row],[NC XLST FTES]]*525/(437.5*Source[[#This Row],[FTEF]]),0)</f>
        <v>0</v>
      </c>
      <c r="AN5453">
        <f>IF(Source[[#This Row],[Credit_Noncredit]]="Credit",Source[[#This Row],[Census Enrollment]],Source[[#This Row],[Noncredit Avg. Attendance]])</f>
        <v>16</v>
      </c>
    </row>
    <row r="5454" spans="1:40" x14ac:dyDescent="0.25">
      <c r="A5454" t="s">
        <v>1914</v>
      </c>
      <c r="B5454" t="s">
        <v>886</v>
      </c>
      <c r="C5454" t="s">
        <v>1184</v>
      </c>
      <c r="D5454" t="s">
        <v>1262</v>
      </c>
      <c r="E5454" s="4">
        <v>70985</v>
      </c>
      <c r="F5454" s="4" t="s">
        <v>1263</v>
      </c>
      <c r="G5454" s="4" t="s">
        <v>2560</v>
      </c>
      <c r="H5454" t="str">
        <f>CONCATENATE(Source[[#This Row],[Subject]],TRIM(Source[[#This Row],[Course]]))</f>
        <v>MUS6A</v>
      </c>
      <c r="I5454" t="str">
        <f>VLOOKUP(Source[[#This Row],[SubjCrse]],'Courses and Categories'!$E$2:$G$1816,3,FALSE)</f>
        <v>Credit Visual &amp; Performing Arts</v>
      </c>
      <c r="J5454">
        <v>501</v>
      </c>
      <c r="K5454" t="s">
        <v>2823</v>
      </c>
      <c r="L5454" t="s">
        <v>87</v>
      </c>
      <c r="M5454" t="s">
        <v>903</v>
      </c>
      <c r="N5454" t="s">
        <v>50</v>
      </c>
      <c r="O5454">
        <v>1910</v>
      </c>
      <c r="P5454">
        <v>2200</v>
      </c>
      <c r="Q5454" t="s">
        <v>236</v>
      </c>
      <c r="R5454">
        <v>50</v>
      </c>
      <c r="S5454" t="s">
        <v>134</v>
      </c>
      <c r="T5454">
        <v>1</v>
      </c>
      <c r="U5454" s="1">
        <v>43694</v>
      </c>
      <c r="V5454" s="1">
        <v>43819</v>
      </c>
      <c r="W5454" t="s">
        <v>2824</v>
      </c>
      <c r="X5454" t="s">
        <v>1929</v>
      </c>
      <c r="Y5454">
        <v>21</v>
      </c>
      <c r="Z5454">
        <v>19</v>
      </c>
      <c r="AA5454">
        <v>25</v>
      </c>
      <c r="AB5454">
        <v>76</v>
      </c>
      <c r="AC5454" t="s">
        <v>2829</v>
      </c>
      <c r="AD5454">
        <f>IF(ISBLANK(Source[[#This Row],[CrosslistID]]),1,1/COUNTIFS(Source[CrosslistID],Source[[#This Row],[CrosslistID]],Source[TermDesc],Source[[#This Row],[TermDesc]]))</f>
        <v>0.2</v>
      </c>
      <c r="AE5454">
        <v>29</v>
      </c>
      <c r="AF5454">
        <v>25</v>
      </c>
      <c r="AG5454">
        <v>116</v>
      </c>
      <c r="AH5454">
        <v>116</v>
      </c>
      <c r="AI5454">
        <v>1.9</v>
      </c>
      <c r="AJ5454">
        <v>2.1</v>
      </c>
      <c r="AK5454">
        <v>0.2</v>
      </c>
      <c r="AL54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54">
        <f>IF(AND(Source[[#This Row],[Credit_Noncredit]]="Noncredit",Source[[#This Row],[FTEF]]&gt;0),Source[[#This Row],[NC XLST FTES]]*525/(437.5*Source[[#This Row],[FTEF]]),0)</f>
        <v>0</v>
      </c>
      <c r="AN5454">
        <f>IF(Source[[#This Row],[Credit_Noncredit]]="Credit",Source[[#This Row],[Census Enrollment]],Source[[#This Row],[Noncredit Avg. Attendance]])</f>
        <v>21</v>
      </c>
    </row>
    <row r="5455" spans="1:40" x14ac:dyDescent="0.25">
      <c r="A5455" t="s">
        <v>1914</v>
      </c>
      <c r="B5455" t="s">
        <v>886</v>
      </c>
      <c r="C5455" t="s">
        <v>1184</v>
      </c>
      <c r="D5455" t="s">
        <v>1262</v>
      </c>
      <c r="E5455" s="4">
        <v>78371</v>
      </c>
      <c r="F5455" s="4" t="s">
        <v>1263</v>
      </c>
      <c r="G5455" s="4" t="s">
        <v>2560</v>
      </c>
      <c r="H5455" t="str">
        <f>CONCATENATE(Source[[#This Row],[Subject]],TRIM(Source[[#This Row],[Course]]))</f>
        <v>MUS6A</v>
      </c>
      <c r="I5455" t="str">
        <f>VLOOKUP(Source[[#This Row],[SubjCrse]],'Courses and Categories'!$E$2:$G$1816,3,FALSE)</f>
        <v>Credit Visual &amp; Performing Arts</v>
      </c>
      <c r="J5455">
        <v>551</v>
      </c>
      <c r="K5455" t="s">
        <v>2823</v>
      </c>
      <c r="L5455" t="s">
        <v>87</v>
      </c>
      <c r="M5455" t="s">
        <v>903</v>
      </c>
      <c r="N5455" t="s">
        <v>180</v>
      </c>
      <c r="O5455">
        <v>1810</v>
      </c>
      <c r="P5455">
        <v>2100</v>
      </c>
      <c r="Q5455" t="s">
        <v>52</v>
      </c>
      <c r="R5455">
        <v>162</v>
      </c>
      <c r="S5455" t="s">
        <v>53</v>
      </c>
      <c r="T5455">
        <v>1</v>
      </c>
      <c r="U5455" s="1">
        <v>43694</v>
      </c>
      <c r="V5455" s="1">
        <v>43819</v>
      </c>
      <c r="W5455" t="s">
        <v>1855</v>
      </c>
      <c r="X5455" t="s">
        <v>1929</v>
      </c>
      <c r="Y5455">
        <v>19</v>
      </c>
      <c r="Z5455">
        <v>17</v>
      </c>
      <c r="AA5455">
        <v>40</v>
      </c>
      <c r="AB5455">
        <v>42.5</v>
      </c>
      <c r="AC5455" t="s">
        <v>2830</v>
      </c>
      <c r="AD5455">
        <f>IF(ISBLANK(Source[[#This Row],[CrosslistID]]),1,1/COUNTIFS(Source[CrosslistID],Source[[#This Row],[CrosslistID]],Source[TermDesc],Source[[#This Row],[TermDesc]]))</f>
        <v>0.2</v>
      </c>
      <c r="AE5455">
        <v>28</v>
      </c>
      <c r="AF5455">
        <v>25</v>
      </c>
      <c r="AG5455">
        <v>112</v>
      </c>
      <c r="AH5455">
        <v>112</v>
      </c>
      <c r="AI5455">
        <v>1.9</v>
      </c>
      <c r="AJ5455">
        <v>1.9</v>
      </c>
      <c r="AK5455">
        <v>0.2</v>
      </c>
      <c r="AL54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55">
        <f>IF(AND(Source[[#This Row],[Credit_Noncredit]]="Noncredit",Source[[#This Row],[FTEF]]&gt;0),Source[[#This Row],[NC XLST FTES]]*525/(437.5*Source[[#This Row],[FTEF]]),0)</f>
        <v>0</v>
      </c>
      <c r="AN5455">
        <f>IF(Source[[#This Row],[Credit_Noncredit]]="Credit",Source[[#This Row],[Census Enrollment]],Source[[#This Row],[Noncredit Avg. Attendance]])</f>
        <v>19</v>
      </c>
    </row>
    <row r="5456" spans="1:40" x14ac:dyDescent="0.25">
      <c r="A5456" t="s">
        <v>1914</v>
      </c>
      <c r="B5456" t="s">
        <v>886</v>
      </c>
      <c r="C5456" t="s">
        <v>1184</v>
      </c>
      <c r="D5456" t="s">
        <v>1262</v>
      </c>
      <c r="E5456" s="4">
        <v>75063</v>
      </c>
      <c r="F5456" s="4" t="s">
        <v>1263</v>
      </c>
      <c r="G5456" s="4" t="s">
        <v>2831</v>
      </c>
      <c r="H5456" t="str">
        <f>CONCATENATE(Source[[#This Row],[Subject]],TRIM(Source[[#This Row],[Course]]))</f>
        <v>MUS6B</v>
      </c>
      <c r="I5456" t="str">
        <f>VLOOKUP(Source[[#This Row],[SubjCrse]],'Courses and Categories'!$E$2:$G$1816,3,FALSE)</f>
        <v>Credit Visual &amp; Performing Arts</v>
      </c>
      <c r="J5456">
        <v>1</v>
      </c>
      <c r="K5456" t="s">
        <v>2832</v>
      </c>
      <c r="L5456" t="s">
        <v>39</v>
      </c>
      <c r="M5456" t="s">
        <v>903</v>
      </c>
      <c r="N5456" t="s">
        <v>59</v>
      </c>
      <c r="O5456">
        <v>940</v>
      </c>
      <c r="P5456">
        <v>1055</v>
      </c>
      <c r="Q5456" t="s">
        <v>236</v>
      </c>
      <c r="R5456">
        <v>50</v>
      </c>
      <c r="S5456" t="s">
        <v>134</v>
      </c>
      <c r="T5456">
        <v>1</v>
      </c>
      <c r="U5456" s="1">
        <v>43694</v>
      </c>
      <c r="V5456" s="1">
        <v>43819</v>
      </c>
      <c r="W5456" t="s">
        <v>2824</v>
      </c>
      <c r="X5456" t="s">
        <v>1929</v>
      </c>
      <c r="Y5456">
        <v>2</v>
      </c>
      <c r="Z5456">
        <v>2</v>
      </c>
      <c r="AA5456">
        <v>25</v>
      </c>
      <c r="AB5456">
        <v>8</v>
      </c>
      <c r="AC5456" t="s">
        <v>2825</v>
      </c>
      <c r="AD5456">
        <f>IF(ISBLANK(Source[[#This Row],[CrosslistID]]),1,1/COUNTIFS(Source[CrosslistID],Source[[#This Row],[CrosslistID]],Source[TermDesc],Source[[#This Row],[TermDesc]]))</f>
        <v>0.2</v>
      </c>
      <c r="AE5456">
        <v>21</v>
      </c>
      <c r="AF5456">
        <v>25</v>
      </c>
      <c r="AG5456">
        <v>84</v>
      </c>
      <c r="AH5456">
        <v>84</v>
      </c>
      <c r="AI5456">
        <v>0.1</v>
      </c>
      <c r="AJ5456">
        <v>0.2</v>
      </c>
      <c r="AK5456">
        <v>0</v>
      </c>
      <c r="AL54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56">
        <f>IF(AND(Source[[#This Row],[Credit_Noncredit]]="Noncredit",Source[[#This Row],[FTEF]]&gt;0),Source[[#This Row],[NC XLST FTES]]*525/(437.5*Source[[#This Row],[FTEF]]),0)</f>
        <v>0</v>
      </c>
      <c r="AN5456">
        <f>IF(Source[[#This Row],[Credit_Noncredit]]="Credit",Source[[#This Row],[Census Enrollment]],Source[[#This Row],[Noncredit Avg. Attendance]])</f>
        <v>2</v>
      </c>
    </row>
    <row r="5457" spans="1:40" x14ac:dyDescent="0.25">
      <c r="A5457" t="s">
        <v>1914</v>
      </c>
      <c r="B5457" t="s">
        <v>886</v>
      </c>
      <c r="C5457" t="s">
        <v>1184</v>
      </c>
      <c r="D5457" t="s">
        <v>1262</v>
      </c>
      <c r="E5457" s="4">
        <v>75062</v>
      </c>
      <c r="F5457" s="4" t="s">
        <v>1263</v>
      </c>
      <c r="G5457" s="4" t="s">
        <v>2831</v>
      </c>
      <c r="H5457" t="str">
        <f>CONCATENATE(Source[[#This Row],[Subject]],TRIM(Source[[#This Row],[Course]]))</f>
        <v>MUS6B</v>
      </c>
      <c r="I5457" t="str">
        <f>VLOOKUP(Source[[#This Row],[SubjCrse]],'Courses and Categories'!$E$2:$G$1816,3,FALSE)</f>
        <v>Credit Visual &amp; Performing Arts</v>
      </c>
      <c r="J5457">
        <v>2</v>
      </c>
      <c r="K5457" t="s">
        <v>2832</v>
      </c>
      <c r="L5457" t="s">
        <v>39</v>
      </c>
      <c r="M5457" t="s">
        <v>903</v>
      </c>
      <c r="N5457" t="s">
        <v>59</v>
      </c>
      <c r="O5457">
        <v>1410</v>
      </c>
      <c r="P5457">
        <v>1525</v>
      </c>
      <c r="Q5457" t="s">
        <v>236</v>
      </c>
      <c r="R5457">
        <v>50</v>
      </c>
      <c r="S5457" t="s">
        <v>134</v>
      </c>
      <c r="T5457">
        <v>1</v>
      </c>
      <c r="U5457" s="1">
        <v>43694</v>
      </c>
      <c r="V5457" s="1">
        <v>43819</v>
      </c>
      <c r="W5457" t="s">
        <v>2824</v>
      </c>
      <c r="X5457" t="s">
        <v>1929</v>
      </c>
      <c r="Y5457">
        <v>3</v>
      </c>
      <c r="Z5457">
        <v>3</v>
      </c>
      <c r="AA5457">
        <v>25</v>
      </c>
      <c r="AB5457">
        <v>12</v>
      </c>
      <c r="AC5457" t="s">
        <v>2826</v>
      </c>
      <c r="AD5457">
        <f>IF(ISBLANK(Source[[#This Row],[CrosslistID]]),1,1/COUNTIFS(Source[CrosslistID],Source[[#This Row],[CrosslistID]],Source[TermDesc],Source[[#This Row],[TermDesc]]))</f>
        <v>0.2</v>
      </c>
      <c r="AE5457">
        <v>20</v>
      </c>
      <c r="AF5457">
        <v>25</v>
      </c>
      <c r="AG5457">
        <v>80</v>
      </c>
      <c r="AH5457">
        <v>80</v>
      </c>
      <c r="AI5457">
        <v>0.3</v>
      </c>
      <c r="AJ5457">
        <v>0.3</v>
      </c>
      <c r="AK5457">
        <v>0</v>
      </c>
      <c r="AL54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57">
        <f>IF(AND(Source[[#This Row],[Credit_Noncredit]]="Noncredit",Source[[#This Row],[FTEF]]&gt;0),Source[[#This Row],[NC XLST FTES]]*525/(437.5*Source[[#This Row],[FTEF]]),0)</f>
        <v>0</v>
      </c>
      <c r="AN5457">
        <f>IF(Source[[#This Row],[Credit_Noncredit]]="Credit",Source[[#This Row],[Census Enrollment]],Source[[#This Row],[Noncredit Avg. Attendance]])</f>
        <v>3</v>
      </c>
    </row>
    <row r="5458" spans="1:40" x14ac:dyDescent="0.25">
      <c r="A5458" t="s">
        <v>1914</v>
      </c>
      <c r="B5458" t="s">
        <v>886</v>
      </c>
      <c r="C5458" t="s">
        <v>1184</v>
      </c>
      <c r="D5458" t="s">
        <v>1262</v>
      </c>
      <c r="E5458" s="4">
        <v>74286</v>
      </c>
      <c r="F5458" s="4" t="s">
        <v>1263</v>
      </c>
      <c r="G5458" s="4" t="s">
        <v>2831</v>
      </c>
      <c r="H5458" t="str">
        <f>CONCATENATE(Source[[#This Row],[Subject]],TRIM(Source[[#This Row],[Course]]))</f>
        <v>MUS6B</v>
      </c>
      <c r="I5458" t="str">
        <f>VLOOKUP(Source[[#This Row],[SubjCrse]],'Courses and Categories'!$E$2:$G$1816,3,FALSE)</f>
        <v>Credit Visual &amp; Performing Arts</v>
      </c>
      <c r="J5458">
        <v>501</v>
      </c>
      <c r="K5458" t="s">
        <v>2832</v>
      </c>
      <c r="L5458" t="s">
        <v>87</v>
      </c>
      <c r="M5458" t="s">
        <v>903</v>
      </c>
      <c r="N5458" t="s">
        <v>50</v>
      </c>
      <c r="O5458">
        <v>1910</v>
      </c>
      <c r="P5458">
        <v>2200</v>
      </c>
      <c r="Q5458" t="s">
        <v>236</v>
      </c>
      <c r="R5458">
        <v>50</v>
      </c>
      <c r="S5458" t="s">
        <v>134</v>
      </c>
      <c r="T5458">
        <v>1</v>
      </c>
      <c r="U5458" s="1">
        <v>43694</v>
      </c>
      <c r="V5458" s="1">
        <v>43819</v>
      </c>
      <c r="W5458" t="s">
        <v>2824</v>
      </c>
      <c r="X5458" t="s">
        <v>1929</v>
      </c>
      <c r="Y5458">
        <v>5</v>
      </c>
      <c r="Z5458">
        <v>5</v>
      </c>
      <c r="AA5458">
        <v>25</v>
      </c>
      <c r="AB5458">
        <v>20</v>
      </c>
      <c r="AC5458" t="s">
        <v>2829</v>
      </c>
      <c r="AD5458">
        <f>IF(ISBLANK(Source[[#This Row],[CrosslistID]]),1,1/COUNTIFS(Source[CrosslistID],Source[[#This Row],[CrosslistID]],Source[TermDesc],Source[[#This Row],[TermDesc]]))</f>
        <v>0.2</v>
      </c>
      <c r="AE5458">
        <v>29</v>
      </c>
      <c r="AF5458">
        <v>25</v>
      </c>
      <c r="AG5458">
        <v>116</v>
      </c>
      <c r="AH5458">
        <v>116</v>
      </c>
      <c r="AI5458">
        <v>0.5</v>
      </c>
      <c r="AJ5458">
        <v>0.5</v>
      </c>
      <c r="AK5458">
        <v>0</v>
      </c>
      <c r="AL54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58">
        <f>IF(AND(Source[[#This Row],[Credit_Noncredit]]="Noncredit",Source[[#This Row],[FTEF]]&gt;0),Source[[#This Row],[NC XLST FTES]]*525/(437.5*Source[[#This Row],[FTEF]]),0)</f>
        <v>0</v>
      </c>
      <c r="AN5458">
        <f>IF(Source[[#This Row],[Credit_Noncredit]]="Credit",Source[[#This Row],[Census Enrollment]],Source[[#This Row],[Noncredit Avg. Attendance]])</f>
        <v>5</v>
      </c>
    </row>
    <row r="5459" spans="1:40" x14ac:dyDescent="0.25">
      <c r="A5459" t="s">
        <v>1914</v>
      </c>
      <c r="B5459" t="s">
        <v>886</v>
      </c>
      <c r="C5459" t="s">
        <v>1184</v>
      </c>
      <c r="D5459" t="s">
        <v>1262</v>
      </c>
      <c r="E5459" s="4">
        <v>77997</v>
      </c>
      <c r="F5459" s="4" t="s">
        <v>1263</v>
      </c>
      <c r="G5459" s="4" t="s">
        <v>2831</v>
      </c>
      <c r="H5459" t="str">
        <f>CONCATENATE(Source[[#This Row],[Subject]],TRIM(Source[[#This Row],[Course]]))</f>
        <v>MUS6B</v>
      </c>
      <c r="I5459" t="str">
        <f>VLOOKUP(Source[[#This Row],[SubjCrse]],'Courses and Categories'!$E$2:$G$1816,3,FALSE)</f>
        <v>Credit Visual &amp; Performing Arts</v>
      </c>
      <c r="J5459">
        <v>551</v>
      </c>
      <c r="K5459" t="s">
        <v>2832</v>
      </c>
      <c r="L5459" t="s">
        <v>87</v>
      </c>
      <c r="M5459" t="s">
        <v>903</v>
      </c>
      <c r="N5459" t="s">
        <v>180</v>
      </c>
      <c r="O5459">
        <v>1810</v>
      </c>
      <c r="P5459">
        <v>2100</v>
      </c>
      <c r="Q5459" t="s">
        <v>52</v>
      </c>
      <c r="R5459">
        <v>162</v>
      </c>
      <c r="S5459" t="s">
        <v>53</v>
      </c>
      <c r="T5459">
        <v>1</v>
      </c>
      <c r="U5459" s="1">
        <v>43694</v>
      </c>
      <c r="V5459" s="1">
        <v>43819</v>
      </c>
      <c r="W5459" t="s">
        <v>1855</v>
      </c>
      <c r="X5459" t="s">
        <v>1929</v>
      </c>
      <c r="Y5459">
        <v>3</v>
      </c>
      <c r="Z5459">
        <v>3</v>
      </c>
      <c r="AA5459">
        <v>40</v>
      </c>
      <c r="AB5459">
        <v>7.5</v>
      </c>
      <c r="AC5459" t="s">
        <v>2830</v>
      </c>
      <c r="AD5459">
        <f>IF(ISBLANK(Source[[#This Row],[CrosslistID]]),1,1/COUNTIFS(Source[CrosslistID],Source[[#This Row],[CrosslistID]],Source[TermDesc],Source[[#This Row],[TermDesc]]))</f>
        <v>0.2</v>
      </c>
      <c r="AE5459">
        <v>28</v>
      </c>
      <c r="AF5459">
        <v>25</v>
      </c>
      <c r="AG5459">
        <v>112</v>
      </c>
      <c r="AH5459">
        <v>112</v>
      </c>
      <c r="AI5459">
        <v>0.3</v>
      </c>
      <c r="AJ5459">
        <v>0.3</v>
      </c>
      <c r="AK5459">
        <v>0</v>
      </c>
      <c r="AL54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59">
        <f>IF(AND(Source[[#This Row],[Credit_Noncredit]]="Noncredit",Source[[#This Row],[FTEF]]&gt;0),Source[[#This Row],[NC XLST FTES]]*525/(437.5*Source[[#This Row],[FTEF]]),0)</f>
        <v>0</v>
      </c>
      <c r="AN5459">
        <f>IF(Source[[#This Row],[Credit_Noncredit]]="Credit",Source[[#This Row],[Census Enrollment]],Source[[#This Row],[Noncredit Avg. Attendance]])</f>
        <v>3</v>
      </c>
    </row>
    <row r="5460" spans="1:40" x14ac:dyDescent="0.25">
      <c r="A5460" t="s">
        <v>1914</v>
      </c>
      <c r="B5460" t="s">
        <v>886</v>
      </c>
      <c r="C5460" t="s">
        <v>1184</v>
      </c>
      <c r="D5460" t="s">
        <v>1262</v>
      </c>
      <c r="E5460" s="4">
        <v>75245</v>
      </c>
      <c r="F5460" s="4" t="s">
        <v>1263</v>
      </c>
      <c r="G5460" s="4" t="s">
        <v>2833</v>
      </c>
      <c r="H5460" t="str">
        <f>CONCATENATE(Source[[#This Row],[Subject]],TRIM(Source[[#This Row],[Course]]))</f>
        <v>MUS6C</v>
      </c>
      <c r="I5460" t="str">
        <f>VLOOKUP(Source[[#This Row],[SubjCrse]],'Courses and Categories'!$E$2:$G$1816,3,FALSE)</f>
        <v>Credit Visual &amp; Performing Arts</v>
      </c>
      <c r="J5460">
        <v>1</v>
      </c>
      <c r="K5460" t="s">
        <v>2834</v>
      </c>
      <c r="L5460" t="s">
        <v>39</v>
      </c>
      <c r="M5460" t="s">
        <v>903</v>
      </c>
      <c r="N5460" t="s">
        <v>59</v>
      </c>
      <c r="O5460">
        <v>940</v>
      </c>
      <c r="P5460">
        <v>1055</v>
      </c>
      <c r="Q5460" t="s">
        <v>236</v>
      </c>
      <c r="R5460">
        <v>50</v>
      </c>
      <c r="S5460" t="s">
        <v>134</v>
      </c>
      <c r="T5460">
        <v>1</v>
      </c>
      <c r="U5460" s="1">
        <v>43694</v>
      </c>
      <c r="V5460" s="1">
        <v>43819</v>
      </c>
      <c r="W5460" t="s">
        <v>2824</v>
      </c>
      <c r="X5460" t="s">
        <v>1929</v>
      </c>
      <c r="Y5460">
        <v>2</v>
      </c>
      <c r="Z5460">
        <v>2</v>
      </c>
      <c r="AA5460">
        <v>25</v>
      </c>
      <c r="AB5460">
        <v>8</v>
      </c>
      <c r="AC5460" t="s">
        <v>2825</v>
      </c>
      <c r="AD5460">
        <f>IF(ISBLANK(Source[[#This Row],[CrosslistID]]),1,1/COUNTIFS(Source[CrosslistID],Source[[#This Row],[CrosslistID]],Source[TermDesc],Source[[#This Row],[TermDesc]]))</f>
        <v>0.2</v>
      </c>
      <c r="AE5460">
        <v>21</v>
      </c>
      <c r="AF5460">
        <v>25</v>
      </c>
      <c r="AG5460">
        <v>84</v>
      </c>
      <c r="AH5460">
        <v>84</v>
      </c>
      <c r="AI5460">
        <v>0.2</v>
      </c>
      <c r="AJ5460">
        <v>0.2</v>
      </c>
      <c r="AK5460">
        <v>0</v>
      </c>
      <c r="AL54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60">
        <f>IF(AND(Source[[#This Row],[Credit_Noncredit]]="Noncredit",Source[[#This Row],[FTEF]]&gt;0),Source[[#This Row],[NC XLST FTES]]*525/(437.5*Source[[#This Row],[FTEF]]),0)</f>
        <v>0</v>
      </c>
      <c r="AN5460">
        <f>IF(Source[[#This Row],[Credit_Noncredit]]="Credit",Source[[#This Row],[Census Enrollment]],Source[[#This Row],[Noncredit Avg. Attendance]])</f>
        <v>2</v>
      </c>
    </row>
    <row r="5461" spans="1:40" x14ac:dyDescent="0.25">
      <c r="A5461" t="s">
        <v>1914</v>
      </c>
      <c r="B5461" t="s">
        <v>886</v>
      </c>
      <c r="C5461" t="s">
        <v>1184</v>
      </c>
      <c r="D5461" t="s">
        <v>1262</v>
      </c>
      <c r="E5461" s="4">
        <v>76003</v>
      </c>
      <c r="F5461" s="4" t="s">
        <v>1263</v>
      </c>
      <c r="G5461" s="4" t="s">
        <v>2833</v>
      </c>
      <c r="H5461" t="str">
        <f>CONCATENATE(Source[[#This Row],[Subject]],TRIM(Source[[#This Row],[Course]]))</f>
        <v>MUS6C</v>
      </c>
      <c r="I5461" t="str">
        <f>VLOOKUP(Source[[#This Row],[SubjCrse]],'Courses and Categories'!$E$2:$G$1816,3,FALSE)</f>
        <v>Credit Visual &amp; Performing Arts</v>
      </c>
      <c r="J5461">
        <v>2</v>
      </c>
      <c r="K5461" t="s">
        <v>2834</v>
      </c>
      <c r="L5461" t="s">
        <v>39</v>
      </c>
      <c r="M5461" t="s">
        <v>903</v>
      </c>
      <c r="N5461" t="s">
        <v>59</v>
      </c>
      <c r="O5461">
        <v>1410</v>
      </c>
      <c r="P5461">
        <v>1525</v>
      </c>
      <c r="Q5461" t="s">
        <v>236</v>
      </c>
      <c r="R5461">
        <v>50</v>
      </c>
      <c r="S5461" t="s">
        <v>134</v>
      </c>
      <c r="T5461">
        <v>1</v>
      </c>
      <c r="U5461" s="1">
        <v>43694</v>
      </c>
      <c r="V5461" s="1">
        <v>43819</v>
      </c>
      <c r="W5461" t="s">
        <v>2824</v>
      </c>
      <c r="X5461" t="s">
        <v>1929</v>
      </c>
      <c r="Y5461">
        <v>2</v>
      </c>
      <c r="Z5461">
        <v>2</v>
      </c>
      <c r="AA5461">
        <v>25</v>
      </c>
      <c r="AB5461">
        <v>8</v>
      </c>
      <c r="AC5461" t="s">
        <v>2826</v>
      </c>
      <c r="AD5461">
        <f>IF(ISBLANK(Source[[#This Row],[CrosslistID]]),1,1/COUNTIFS(Source[CrosslistID],Source[[#This Row],[CrosslistID]],Source[TermDesc],Source[[#This Row],[TermDesc]]))</f>
        <v>0.2</v>
      </c>
      <c r="AE5461">
        <v>20</v>
      </c>
      <c r="AF5461">
        <v>25</v>
      </c>
      <c r="AG5461">
        <v>80</v>
      </c>
      <c r="AH5461">
        <v>80</v>
      </c>
      <c r="AI5461">
        <v>0.2</v>
      </c>
      <c r="AJ5461">
        <v>0.2</v>
      </c>
      <c r="AK5461">
        <v>0</v>
      </c>
      <c r="AL54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61">
        <f>IF(AND(Source[[#This Row],[Credit_Noncredit]]="Noncredit",Source[[#This Row],[FTEF]]&gt;0),Source[[#This Row],[NC XLST FTES]]*525/(437.5*Source[[#This Row],[FTEF]]),0)</f>
        <v>0</v>
      </c>
      <c r="AN5461">
        <f>IF(Source[[#This Row],[Credit_Noncredit]]="Credit",Source[[#This Row],[Census Enrollment]],Source[[#This Row],[Noncredit Avg. Attendance]])</f>
        <v>2</v>
      </c>
    </row>
    <row r="5462" spans="1:40" x14ac:dyDescent="0.25">
      <c r="A5462" t="s">
        <v>1914</v>
      </c>
      <c r="B5462" t="s">
        <v>886</v>
      </c>
      <c r="C5462" t="s">
        <v>1184</v>
      </c>
      <c r="D5462" t="s">
        <v>1262</v>
      </c>
      <c r="E5462" s="4">
        <v>75247</v>
      </c>
      <c r="F5462" s="4" t="s">
        <v>1263</v>
      </c>
      <c r="G5462" s="4" t="s">
        <v>2833</v>
      </c>
      <c r="H5462" t="str">
        <f>CONCATENATE(Source[[#This Row],[Subject]],TRIM(Source[[#This Row],[Course]]))</f>
        <v>MUS6C</v>
      </c>
      <c r="I5462" t="str">
        <f>VLOOKUP(Source[[#This Row],[SubjCrse]],'Courses and Categories'!$E$2:$G$1816,3,FALSE)</f>
        <v>Credit Visual &amp; Performing Arts</v>
      </c>
      <c r="J5462">
        <v>501</v>
      </c>
      <c r="K5462" t="s">
        <v>2834</v>
      </c>
      <c r="L5462" t="s">
        <v>87</v>
      </c>
      <c r="M5462" t="s">
        <v>903</v>
      </c>
      <c r="N5462" t="s">
        <v>50</v>
      </c>
      <c r="O5462">
        <v>1910</v>
      </c>
      <c r="P5462">
        <v>2200</v>
      </c>
      <c r="Q5462" t="s">
        <v>236</v>
      </c>
      <c r="R5462">
        <v>50</v>
      </c>
      <c r="S5462" t="s">
        <v>134</v>
      </c>
      <c r="T5462">
        <v>1</v>
      </c>
      <c r="U5462" s="1">
        <v>43694</v>
      </c>
      <c r="V5462" s="1">
        <v>43819</v>
      </c>
      <c r="W5462" t="s">
        <v>2824</v>
      </c>
      <c r="X5462" t="s">
        <v>1929</v>
      </c>
      <c r="Y5462">
        <v>2</v>
      </c>
      <c r="Z5462">
        <v>2</v>
      </c>
      <c r="AA5462">
        <v>25</v>
      </c>
      <c r="AB5462">
        <v>8</v>
      </c>
      <c r="AC5462" t="s">
        <v>2829</v>
      </c>
      <c r="AD5462">
        <f>IF(ISBLANK(Source[[#This Row],[CrosslistID]]),1,1/COUNTIFS(Source[CrosslistID],Source[[#This Row],[CrosslistID]],Source[TermDesc],Source[[#This Row],[TermDesc]]))</f>
        <v>0.2</v>
      </c>
      <c r="AE5462">
        <v>29</v>
      </c>
      <c r="AF5462">
        <v>25</v>
      </c>
      <c r="AG5462">
        <v>116</v>
      </c>
      <c r="AH5462">
        <v>116</v>
      </c>
      <c r="AI5462">
        <v>0.2</v>
      </c>
      <c r="AJ5462">
        <v>0.2</v>
      </c>
      <c r="AK5462">
        <v>0</v>
      </c>
      <c r="AL54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62">
        <f>IF(AND(Source[[#This Row],[Credit_Noncredit]]="Noncredit",Source[[#This Row],[FTEF]]&gt;0),Source[[#This Row],[NC XLST FTES]]*525/(437.5*Source[[#This Row],[FTEF]]),0)</f>
        <v>0</v>
      </c>
      <c r="AN5462">
        <f>IF(Source[[#This Row],[Credit_Noncredit]]="Credit",Source[[#This Row],[Census Enrollment]],Source[[#This Row],[Noncredit Avg. Attendance]])</f>
        <v>2</v>
      </c>
    </row>
    <row r="5463" spans="1:40" x14ac:dyDescent="0.25">
      <c r="A5463" t="s">
        <v>1914</v>
      </c>
      <c r="B5463" t="s">
        <v>886</v>
      </c>
      <c r="C5463" t="s">
        <v>1184</v>
      </c>
      <c r="D5463" t="s">
        <v>1262</v>
      </c>
      <c r="E5463" s="4">
        <v>77996</v>
      </c>
      <c r="F5463" s="4" t="s">
        <v>1263</v>
      </c>
      <c r="G5463" s="4" t="s">
        <v>2833</v>
      </c>
      <c r="H5463" t="str">
        <f>CONCATENATE(Source[[#This Row],[Subject]],TRIM(Source[[#This Row],[Course]]))</f>
        <v>MUS6C</v>
      </c>
      <c r="I5463" t="str">
        <f>VLOOKUP(Source[[#This Row],[SubjCrse]],'Courses and Categories'!$E$2:$G$1816,3,FALSE)</f>
        <v>Credit Visual &amp; Performing Arts</v>
      </c>
      <c r="J5463">
        <v>551</v>
      </c>
      <c r="K5463" t="s">
        <v>2834</v>
      </c>
      <c r="L5463" t="s">
        <v>87</v>
      </c>
      <c r="M5463" t="s">
        <v>903</v>
      </c>
      <c r="N5463" t="s">
        <v>180</v>
      </c>
      <c r="O5463">
        <v>1810</v>
      </c>
      <c r="P5463">
        <v>2100</v>
      </c>
      <c r="Q5463" t="s">
        <v>52</v>
      </c>
      <c r="R5463">
        <v>162</v>
      </c>
      <c r="S5463" t="s">
        <v>53</v>
      </c>
      <c r="T5463">
        <v>1</v>
      </c>
      <c r="U5463" s="1">
        <v>43694</v>
      </c>
      <c r="V5463" s="1">
        <v>43819</v>
      </c>
      <c r="W5463" t="s">
        <v>1855</v>
      </c>
      <c r="X5463" t="s">
        <v>1929</v>
      </c>
      <c r="Y5463">
        <v>3</v>
      </c>
      <c r="Z5463">
        <v>3</v>
      </c>
      <c r="AA5463">
        <v>40</v>
      </c>
      <c r="AB5463">
        <v>7.5</v>
      </c>
      <c r="AC5463" t="s">
        <v>2830</v>
      </c>
      <c r="AD5463">
        <f>IF(ISBLANK(Source[[#This Row],[CrosslistID]]),1,1/COUNTIFS(Source[CrosslistID],Source[[#This Row],[CrosslistID]],Source[TermDesc],Source[[#This Row],[TermDesc]]))</f>
        <v>0.2</v>
      </c>
      <c r="AE5463">
        <v>28</v>
      </c>
      <c r="AF5463">
        <v>25</v>
      </c>
      <c r="AG5463">
        <v>112</v>
      </c>
      <c r="AH5463">
        <v>112</v>
      </c>
      <c r="AI5463">
        <v>0.3</v>
      </c>
      <c r="AJ5463">
        <v>0.3</v>
      </c>
      <c r="AK5463">
        <v>0</v>
      </c>
      <c r="AL54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63">
        <f>IF(AND(Source[[#This Row],[Credit_Noncredit]]="Noncredit",Source[[#This Row],[FTEF]]&gt;0),Source[[#This Row],[NC XLST FTES]]*525/(437.5*Source[[#This Row],[FTEF]]),0)</f>
        <v>0</v>
      </c>
      <c r="AN5463">
        <f>IF(Source[[#This Row],[Credit_Noncredit]]="Credit",Source[[#This Row],[Census Enrollment]],Source[[#This Row],[Noncredit Avg. Attendance]])</f>
        <v>3</v>
      </c>
    </row>
    <row r="5464" spans="1:40" x14ac:dyDescent="0.25">
      <c r="A5464" t="s">
        <v>1914</v>
      </c>
      <c r="B5464" t="s">
        <v>886</v>
      </c>
      <c r="C5464" t="s">
        <v>1184</v>
      </c>
      <c r="D5464" t="s">
        <v>1262</v>
      </c>
      <c r="E5464" s="4">
        <v>76005</v>
      </c>
      <c r="F5464" s="4" t="s">
        <v>1263</v>
      </c>
      <c r="G5464" s="4" t="s">
        <v>2835</v>
      </c>
      <c r="H5464" t="str">
        <f>CONCATENATE(Source[[#This Row],[Subject]],TRIM(Source[[#This Row],[Course]]))</f>
        <v>MUS6D</v>
      </c>
      <c r="I5464" t="str">
        <f>VLOOKUP(Source[[#This Row],[SubjCrse]],'Courses and Categories'!$E$2:$G$1816,3,FALSE)</f>
        <v>Credit Visual &amp; Performing Arts</v>
      </c>
      <c r="J5464">
        <v>1</v>
      </c>
      <c r="K5464" t="s">
        <v>2836</v>
      </c>
      <c r="L5464" t="s">
        <v>39</v>
      </c>
      <c r="M5464" t="s">
        <v>903</v>
      </c>
      <c r="N5464" t="s">
        <v>59</v>
      </c>
      <c r="O5464">
        <v>940</v>
      </c>
      <c r="P5464">
        <v>1055</v>
      </c>
      <c r="Q5464" t="s">
        <v>236</v>
      </c>
      <c r="R5464">
        <v>50</v>
      </c>
      <c r="S5464" t="s">
        <v>134</v>
      </c>
      <c r="T5464">
        <v>1</v>
      </c>
      <c r="U5464" s="1">
        <v>43694</v>
      </c>
      <c r="V5464" s="1">
        <v>43819</v>
      </c>
      <c r="W5464" t="s">
        <v>2824</v>
      </c>
      <c r="X5464" t="s">
        <v>1929</v>
      </c>
      <c r="Y5464">
        <v>0</v>
      </c>
      <c r="Z5464">
        <v>0</v>
      </c>
      <c r="AA5464">
        <v>25</v>
      </c>
      <c r="AB5464">
        <v>0</v>
      </c>
      <c r="AC5464" t="s">
        <v>2825</v>
      </c>
      <c r="AD5464">
        <f>IF(ISBLANK(Source[[#This Row],[CrosslistID]]),1,1/COUNTIFS(Source[CrosslistID],Source[[#This Row],[CrosslistID]],Source[TermDesc],Source[[#This Row],[TermDesc]]))</f>
        <v>0.2</v>
      </c>
      <c r="AE5464">
        <v>21</v>
      </c>
      <c r="AF5464">
        <v>25</v>
      </c>
      <c r="AG5464">
        <v>84</v>
      </c>
      <c r="AH5464">
        <v>84</v>
      </c>
      <c r="AI5464">
        <v>0</v>
      </c>
      <c r="AJ5464">
        <v>0</v>
      </c>
      <c r="AK5464">
        <v>0</v>
      </c>
      <c r="AL54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64">
        <f>IF(AND(Source[[#This Row],[Credit_Noncredit]]="Noncredit",Source[[#This Row],[FTEF]]&gt;0),Source[[#This Row],[NC XLST FTES]]*525/(437.5*Source[[#This Row],[FTEF]]),0)</f>
        <v>0</v>
      </c>
      <c r="AN5464">
        <f>IF(Source[[#This Row],[Credit_Noncredit]]="Credit",Source[[#This Row],[Census Enrollment]],Source[[#This Row],[Noncredit Avg. Attendance]])</f>
        <v>0</v>
      </c>
    </row>
    <row r="5465" spans="1:40" x14ac:dyDescent="0.25">
      <c r="A5465" t="s">
        <v>1914</v>
      </c>
      <c r="B5465" t="s">
        <v>886</v>
      </c>
      <c r="C5465" t="s">
        <v>1184</v>
      </c>
      <c r="D5465" t="s">
        <v>1262</v>
      </c>
      <c r="E5465" s="4">
        <v>76004</v>
      </c>
      <c r="F5465" s="4" t="s">
        <v>1263</v>
      </c>
      <c r="G5465" s="4" t="s">
        <v>2835</v>
      </c>
      <c r="H5465" t="str">
        <f>CONCATENATE(Source[[#This Row],[Subject]],TRIM(Source[[#This Row],[Course]]))</f>
        <v>MUS6D</v>
      </c>
      <c r="I5465" t="str">
        <f>VLOOKUP(Source[[#This Row],[SubjCrse]],'Courses and Categories'!$E$2:$G$1816,3,FALSE)</f>
        <v>Credit Visual &amp; Performing Arts</v>
      </c>
      <c r="J5465">
        <v>2</v>
      </c>
      <c r="K5465" t="s">
        <v>2836</v>
      </c>
      <c r="L5465" t="s">
        <v>39</v>
      </c>
      <c r="M5465" t="s">
        <v>903</v>
      </c>
      <c r="N5465" t="s">
        <v>59</v>
      </c>
      <c r="O5465">
        <v>1410</v>
      </c>
      <c r="P5465">
        <v>1525</v>
      </c>
      <c r="Q5465" t="s">
        <v>236</v>
      </c>
      <c r="R5465">
        <v>50</v>
      </c>
      <c r="S5465" t="s">
        <v>134</v>
      </c>
      <c r="T5465">
        <v>1</v>
      </c>
      <c r="U5465" s="1">
        <v>43694</v>
      </c>
      <c r="V5465" s="1">
        <v>43819</v>
      </c>
      <c r="W5465" t="s">
        <v>2824</v>
      </c>
      <c r="X5465" t="s">
        <v>1929</v>
      </c>
      <c r="Y5465">
        <v>1</v>
      </c>
      <c r="Z5465">
        <v>1</v>
      </c>
      <c r="AA5465">
        <v>25</v>
      </c>
      <c r="AB5465">
        <v>4</v>
      </c>
      <c r="AC5465" t="s">
        <v>2826</v>
      </c>
      <c r="AD5465">
        <f>IF(ISBLANK(Source[[#This Row],[CrosslistID]]),1,1/COUNTIFS(Source[CrosslistID],Source[[#This Row],[CrosslistID]],Source[TermDesc],Source[[#This Row],[TermDesc]]))</f>
        <v>0.2</v>
      </c>
      <c r="AE5465">
        <v>20</v>
      </c>
      <c r="AF5465">
        <v>25</v>
      </c>
      <c r="AG5465">
        <v>80</v>
      </c>
      <c r="AH5465">
        <v>80</v>
      </c>
      <c r="AI5465">
        <v>0.1</v>
      </c>
      <c r="AJ5465">
        <v>0.1</v>
      </c>
      <c r="AK5465">
        <v>0</v>
      </c>
      <c r="AL54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65">
        <f>IF(AND(Source[[#This Row],[Credit_Noncredit]]="Noncredit",Source[[#This Row],[FTEF]]&gt;0),Source[[#This Row],[NC XLST FTES]]*525/(437.5*Source[[#This Row],[FTEF]]),0)</f>
        <v>0</v>
      </c>
      <c r="AN5465">
        <f>IF(Source[[#This Row],[Credit_Noncredit]]="Credit",Source[[#This Row],[Census Enrollment]],Source[[#This Row],[Noncredit Avg. Attendance]])</f>
        <v>1</v>
      </c>
    </row>
    <row r="5466" spans="1:40" x14ac:dyDescent="0.25">
      <c r="A5466" t="s">
        <v>1914</v>
      </c>
      <c r="B5466" t="s">
        <v>886</v>
      </c>
      <c r="C5466" t="s">
        <v>1184</v>
      </c>
      <c r="D5466" t="s">
        <v>1262</v>
      </c>
      <c r="E5466" s="4">
        <v>76008</v>
      </c>
      <c r="F5466" s="4" t="s">
        <v>1263</v>
      </c>
      <c r="G5466" s="4" t="s">
        <v>2835</v>
      </c>
      <c r="H5466" t="str">
        <f>CONCATENATE(Source[[#This Row],[Subject]],TRIM(Source[[#This Row],[Course]]))</f>
        <v>MUS6D</v>
      </c>
      <c r="I5466" t="str">
        <f>VLOOKUP(Source[[#This Row],[SubjCrse]],'Courses and Categories'!$E$2:$G$1816,3,FALSE)</f>
        <v>Credit Visual &amp; Performing Arts</v>
      </c>
      <c r="J5466">
        <v>501</v>
      </c>
      <c r="K5466" t="s">
        <v>2836</v>
      </c>
      <c r="L5466" t="s">
        <v>87</v>
      </c>
      <c r="M5466" t="s">
        <v>903</v>
      </c>
      <c r="N5466" t="s">
        <v>50</v>
      </c>
      <c r="O5466">
        <v>1910</v>
      </c>
      <c r="P5466">
        <v>2200</v>
      </c>
      <c r="Q5466" t="s">
        <v>236</v>
      </c>
      <c r="R5466">
        <v>50</v>
      </c>
      <c r="S5466" t="s">
        <v>134</v>
      </c>
      <c r="T5466">
        <v>1</v>
      </c>
      <c r="U5466" s="1">
        <v>43694</v>
      </c>
      <c r="V5466" s="1">
        <v>43819</v>
      </c>
      <c r="W5466" t="s">
        <v>2824</v>
      </c>
      <c r="X5466" t="s">
        <v>1929</v>
      </c>
      <c r="Y5466">
        <v>1</v>
      </c>
      <c r="Z5466">
        <v>1</v>
      </c>
      <c r="AA5466">
        <v>25</v>
      </c>
      <c r="AB5466">
        <v>4</v>
      </c>
      <c r="AC5466" t="s">
        <v>2829</v>
      </c>
      <c r="AD5466">
        <f>IF(ISBLANK(Source[[#This Row],[CrosslistID]]),1,1/COUNTIFS(Source[CrosslistID],Source[[#This Row],[CrosslistID]],Source[TermDesc],Source[[#This Row],[TermDesc]]))</f>
        <v>0.2</v>
      </c>
      <c r="AE5466">
        <v>29</v>
      </c>
      <c r="AF5466">
        <v>25</v>
      </c>
      <c r="AG5466">
        <v>116</v>
      </c>
      <c r="AH5466">
        <v>116</v>
      </c>
      <c r="AI5466">
        <v>0.1</v>
      </c>
      <c r="AJ5466">
        <v>0.1</v>
      </c>
      <c r="AK5466">
        <v>0</v>
      </c>
      <c r="AL54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66">
        <f>IF(AND(Source[[#This Row],[Credit_Noncredit]]="Noncredit",Source[[#This Row],[FTEF]]&gt;0),Source[[#This Row],[NC XLST FTES]]*525/(437.5*Source[[#This Row],[FTEF]]),0)</f>
        <v>0</v>
      </c>
      <c r="AN5466">
        <f>IF(Source[[#This Row],[Credit_Noncredit]]="Credit",Source[[#This Row],[Census Enrollment]],Source[[#This Row],[Noncredit Avg. Attendance]])</f>
        <v>1</v>
      </c>
    </row>
    <row r="5467" spans="1:40" x14ac:dyDescent="0.25">
      <c r="A5467" t="s">
        <v>1914</v>
      </c>
      <c r="B5467" t="s">
        <v>886</v>
      </c>
      <c r="C5467" t="s">
        <v>1184</v>
      </c>
      <c r="D5467" t="s">
        <v>1262</v>
      </c>
      <c r="E5467" s="4">
        <v>77995</v>
      </c>
      <c r="F5467" s="4" t="s">
        <v>1263</v>
      </c>
      <c r="G5467" s="4" t="s">
        <v>2835</v>
      </c>
      <c r="H5467" t="str">
        <f>CONCATENATE(Source[[#This Row],[Subject]],TRIM(Source[[#This Row],[Course]]))</f>
        <v>MUS6D</v>
      </c>
      <c r="I5467" t="str">
        <f>VLOOKUP(Source[[#This Row],[SubjCrse]],'Courses and Categories'!$E$2:$G$1816,3,FALSE)</f>
        <v>Credit Visual &amp; Performing Arts</v>
      </c>
      <c r="J5467">
        <v>551</v>
      </c>
      <c r="K5467" t="s">
        <v>2836</v>
      </c>
      <c r="L5467" t="s">
        <v>87</v>
      </c>
      <c r="M5467" t="s">
        <v>903</v>
      </c>
      <c r="N5467" t="s">
        <v>180</v>
      </c>
      <c r="O5467">
        <v>1810</v>
      </c>
      <c r="P5467">
        <v>2100</v>
      </c>
      <c r="Q5467" t="s">
        <v>52</v>
      </c>
      <c r="R5467">
        <v>162</v>
      </c>
      <c r="S5467" t="s">
        <v>53</v>
      </c>
      <c r="T5467">
        <v>1</v>
      </c>
      <c r="U5467" s="1">
        <v>43694</v>
      </c>
      <c r="V5467" s="1">
        <v>43819</v>
      </c>
      <c r="W5467" t="s">
        <v>1855</v>
      </c>
      <c r="X5467" t="s">
        <v>1929</v>
      </c>
      <c r="Y5467">
        <v>1</v>
      </c>
      <c r="Z5467">
        <v>1</v>
      </c>
      <c r="AA5467">
        <v>40</v>
      </c>
      <c r="AB5467">
        <v>2.5</v>
      </c>
      <c r="AC5467" t="s">
        <v>2830</v>
      </c>
      <c r="AD5467">
        <f>IF(ISBLANK(Source[[#This Row],[CrosslistID]]),1,1/COUNTIFS(Source[CrosslistID],Source[[#This Row],[CrosslistID]],Source[TermDesc],Source[[#This Row],[TermDesc]]))</f>
        <v>0.2</v>
      </c>
      <c r="AE5467">
        <v>28</v>
      </c>
      <c r="AF5467">
        <v>25</v>
      </c>
      <c r="AG5467">
        <v>112</v>
      </c>
      <c r="AH5467">
        <v>112</v>
      </c>
      <c r="AI5467">
        <v>0.1</v>
      </c>
      <c r="AJ5467">
        <v>0.1</v>
      </c>
      <c r="AK5467">
        <v>0</v>
      </c>
      <c r="AL54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67">
        <f>IF(AND(Source[[#This Row],[Credit_Noncredit]]="Noncredit",Source[[#This Row],[FTEF]]&gt;0),Source[[#This Row],[NC XLST FTES]]*525/(437.5*Source[[#This Row],[FTEF]]),0)</f>
        <v>0</v>
      </c>
      <c r="AN5467">
        <f>IF(Source[[#This Row],[Credit_Noncredit]]="Credit",Source[[#This Row],[Census Enrollment]],Source[[#This Row],[Noncredit Avg. Attendance]])</f>
        <v>1</v>
      </c>
    </row>
    <row r="5468" spans="1:40" x14ac:dyDescent="0.25">
      <c r="A5468" t="s">
        <v>1914</v>
      </c>
      <c r="B5468" t="s">
        <v>886</v>
      </c>
      <c r="C5468" t="s">
        <v>1184</v>
      </c>
      <c r="D5468" t="s">
        <v>1262</v>
      </c>
      <c r="E5468" s="4">
        <v>71442</v>
      </c>
      <c r="F5468" s="4" t="s">
        <v>1263</v>
      </c>
      <c r="G5468" s="4" t="s">
        <v>2837</v>
      </c>
      <c r="H5468" t="str">
        <f>CONCATENATE(Source[[#This Row],[Subject]],TRIM(Source[[#This Row],[Course]]))</f>
        <v>MUS8A</v>
      </c>
      <c r="I5468" t="str">
        <f>VLOOKUP(Source[[#This Row],[SubjCrse]],'Courses and Categories'!$E$2:$G$1816,3,FALSE)</f>
        <v>Credit Visual &amp; Performing Arts</v>
      </c>
      <c r="J5468">
        <v>1</v>
      </c>
      <c r="K5468" t="s">
        <v>2838</v>
      </c>
      <c r="L5468" t="s">
        <v>39</v>
      </c>
      <c r="M5468" t="s">
        <v>903</v>
      </c>
      <c r="N5468" t="s">
        <v>1041</v>
      </c>
      <c r="O5468">
        <v>1110</v>
      </c>
      <c r="P5468">
        <v>1200</v>
      </c>
      <c r="Q5468" t="s">
        <v>233</v>
      </c>
      <c r="R5468">
        <v>215</v>
      </c>
      <c r="S5468" t="s">
        <v>134</v>
      </c>
      <c r="T5468">
        <v>1</v>
      </c>
      <c r="U5468" s="1">
        <v>43694</v>
      </c>
      <c r="V5468" s="1">
        <v>43819</v>
      </c>
      <c r="W5468" t="s">
        <v>2839</v>
      </c>
      <c r="X5468" t="s">
        <v>1929</v>
      </c>
      <c r="Y5468">
        <v>12</v>
      </c>
      <c r="Z5468">
        <v>9</v>
      </c>
      <c r="AA5468">
        <v>24</v>
      </c>
      <c r="AB5468">
        <v>37.5</v>
      </c>
      <c r="AC5468" t="s">
        <v>2840</v>
      </c>
      <c r="AD5468">
        <f>IF(ISBLANK(Source[[#This Row],[CrosslistID]]),1,1/COUNTIFS(Source[CrosslistID],Source[[#This Row],[CrosslistID]],Source[TermDesc],Source[[#This Row],[TermDesc]]))</f>
        <v>0.33333333333333331</v>
      </c>
      <c r="AE5468">
        <v>16</v>
      </c>
      <c r="AF5468">
        <v>24</v>
      </c>
      <c r="AG5468">
        <v>66.666700000000006</v>
      </c>
      <c r="AH5468">
        <v>66.666700000000006</v>
      </c>
      <c r="AI5468">
        <v>1.2</v>
      </c>
      <c r="AJ5468">
        <v>1.2</v>
      </c>
      <c r="AK5468">
        <v>0.2</v>
      </c>
      <c r="AL54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68">
        <f>IF(AND(Source[[#This Row],[Credit_Noncredit]]="Noncredit",Source[[#This Row],[FTEF]]&gt;0),Source[[#This Row],[NC XLST FTES]]*525/(437.5*Source[[#This Row],[FTEF]]),0)</f>
        <v>0</v>
      </c>
      <c r="AN5468">
        <f>IF(Source[[#This Row],[Credit_Noncredit]]="Credit",Source[[#This Row],[Census Enrollment]],Source[[#This Row],[Noncredit Avg. Attendance]])</f>
        <v>12</v>
      </c>
    </row>
    <row r="5469" spans="1:40" x14ac:dyDescent="0.25">
      <c r="A5469" t="s">
        <v>1914</v>
      </c>
      <c r="B5469" t="s">
        <v>886</v>
      </c>
      <c r="C5469" t="s">
        <v>1184</v>
      </c>
      <c r="D5469" t="s">
        <v>1262</v>
      </c>
      <c r="E5469" s="4">
        <v>71443</v>
      </c>
      <c r="F5469" s="4" t="s">
        <v>1263</v>
      </c>
      <c r="G5469" s="4" t="s">
        <v>2841</v>
      </c>
      <c r="H5469" t="str">
        <f>CONCATENATE(Source[[#This Row],[Subject]],TRIM(Source[[#This Row],[Course]]))</f>
        <v>MUS8B</v>
      </c>
      <c r="I5469" t="str">
        <f>VLOOKUP(Source[[#This Row],[SubjCrse]],'Courses and Categories'!$E$2:$G$1816,3,FALSE)</f>
        <v>Credit Visual &amp; Performing Arts</v>
      </c>
      <c r="J5469">
        <v>1</v>
      </c>
      <c r="K5469" t="s">
        <v>2842</v>
      </c>
      <c r="L5469" t="s">
        <v>39</v>
      </c>
      <c r="M5469" t="s">
        <v>903</v>
      </c>
      <c r="N5469" t="s">
        <v>1041</v>
      </c>
      <c r="O5469">
        <v>1110</v>
      </c>
      <c r="P5469">
        <v>1200</v>
      </c>
      <c r="Q5469" t="s">
        <v>233</v>
      </c>
      <c r="R5469">
        <v>215</v>
      </c>
      <c r="S5469" t="s">
        <v>134</v>
      </c>
      <c r="T5469">
        <v>1</v>
      </c>
      <c r="U5469" s="1">
        <v>43694</v>
      </c>
      <c r="V5469" s="1">
        <v>43819</v>
      </c>
      <c r="W5469" t="s">
        <v>2839</v>
      </c>
      <c r="X5469" t="s">
        <v>1929</v>
      </c>
      <c r="Y5469">
        <v>3</v>
      </c>
      <c r="Z5469">
        <v>2</v>
      </c>
      <c r="AA5469">
        <v>24</v>
      </c>
      <c r="AB5469">
        <v>8.3332999999999995</v>
      </c>
      <c r="AC5469" t="s">
        <v>2840</v>
      </c>
      <c r="AD5469">
        <f>IF(ISBLANK(Source[[#This Row],[CrosslistID]]),1,1/COUNTIFS(Source[CrosslistID],Source[[#This Row],[CrosslistID]],Source[TermDesc],Source[[#This Row],[TermDesc]]))</f>
        <v>0.33333333333333331</v>
      </c>
      <c r="AE5469">
        <v>16</v>
      </c>
      <c r="AF5469">
        <v>24</v>
      </c>
      <c r="AG5469">
        <v>66.666700000000006</v>
      </c>
      <c r="AH5469">
        <v>66.666700000000006</v>
      </c>
      <c r="AI5469">
        <v>0.3</v>
      </c>
      <c r="AJ5469">
        <v>0.3</v>
      </c>
      <c r="AK5469">
        <v>0</v>
      </c>
      <c r="AL54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69">
        <f>IF(AND(Source[[#This Row],[Credit_Noncredit]]="Noncredit",Source[[#This Row],[FTEF]]&gt;0),Source[[#This Row],[NC XLST FTES]]*525/(437.5*Source[[#This Row],[FTEF]]),0)</f>
        <v>0</v>
      </c>
      <c r="AN5469">
        <f>IF(Source[[#This Row],[Credit_Noncredit]]="Credit",Source[[#This Row],[Census Enrollment]],Source[[#This Row],[Noncredit Avg. Attendance]])</f>
        <v>3</v>
      </c>
    </row>
    <row r="5470" spans="1:40" x14ac:dyDescent="0.25">
      <c r="A5470" t="s">
        <v>1914</v>
      </c>
      <c r="B5470" t="s">
        <v>886</v>
      </c>
      <c r="C5470" t="s">
        <v>1184</v>
      </c>
      <c r="D5470" t="s">
        <v>1262</v>
      </c>
      <c r="E5470" s="4">
        <v>76624</v>
      </c>
      <c r="F5470" s="4" t="s">
        <v>1263</v>
      </c>
      <c r="G5470" s="4" t="s">
        <v>1265</v>
      </c>
      <c r="H5470" t="str">
        <f>CONCATENATE(Source[[#This Row],[Subject]],TRIM(Source[[#This Row],[Course]]))</f>
        <v>MUS9A</v>
      </c>
      <c r="I5470" t="str">
        <f>VLOOKUP(Source[[#This Row],[SubjCrse]],'Courses and Categories'!$E$2:$G$1816,3,FALSE)</f>
        <v>Credit Visual &amp; Performing Arts</v>
      </c>
      <c r="J5470">
        <v>1</v>
      </c>
      <c r="K5470" t="s">
        <v>1266</v>
      </c>
      <c r="L5470" t="s">
        <v>39</v>
      </c>
      <c r="M5470" t="s">
        <v>903</v>
      </c>
      <c r="N5470" t="s">
        <v>1041</v>
      </c>
      <c r="O5470">
        <v>1010</v>
      </c>
      <c r="P5470">
        <v>1100</v>
      </c>
      <c r="Q5470" t="s">
        <v>233</v>
      </c>
      <c r="R5470">
        <v>215</v>
      </c>
      <c r="S5470" t="s">
        <v>134</v>
      </c>
      <c r="T5470">
        <v>1</v>
      </c>
      <c r="U5470" s="1">
        <v>43694</v>
      </c>
      <c r="V5470" s="1">
        <v>43819</v>
      </c>
      <c r="W5470" t="s">
        <v>2843</v>
      </c>
      <c r="X5470" t="s">
        <v>1929</v>
      </c>
      <c r="Y5470">
        <v>27</v>
      </c>
      <c r="Z5470">
        <v>20</v>
      </c>
      <c r="AA5470">
        <v>24</v>
      </c>
      <c r="AB5470">
        <v>83.333299999999994</v>
      </c>
      <c r="AD5470">
        <f>IF(ISBLANK(Source[[#This Row],[CrosslistID]]),1,1/COUNTIFS(Source[CrosslistID],Source[[#This Row],[CrosslistID]],Source[TermDesc],Source[[#This Row],[TermDesc]]))</f>
        <v>1</v>
      </c>
      <c r="AG5470">
        <v>0</v>
      </c>
      <c r="AH5470">
        <v>83.333299999999994</v>
      </c>
      <c r="AI5470">
        <v>2.6</v>
      </c>
      <c r="AJ5470">
        <v>2.7</v>
      </c>
      <c r="AK5470">
        <v>0.2</v>
      </c>
      <c r="AL54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70">
        <f>IF(AND(Source[[#This Row],[Credit_Noncredit]]="Noncredit",Source[[#This Row],[FTEF]]&gt;0),Source[[#This Row],[NC XLST FTES]]*525/(437.5*Source[[#This Row],[FTEF]]),0)</f>
        <v>0</v>
      </c>
      <c r="AN5470">
        <f>IF(Source[[#This Row],[Credit_Noncredit]]="Credit",Source[[#This Row],[Census Enrollment]],Source[[#This Row],[Noncredit Avg. Attendance]])</f>
        <v>27</v>
      </c>
    </row>
    <row r="5471" spans="1:40" x14ac:dyDescent="0.25">
      <c r="A5471" t="s">
        <v>1914</v>
      </c>
      <c r="B5471" t="s">
        <v>886</v>
      </c>
      <c r="C5471" t="s">
        <v>1184</v>
      </c>
      <c r="D5471" t="s">
        <v>1262</v>
      </c>
      <c r="E5471" s="4">
        <v>71004</v>
      </c>
      <c r="F5471" s="4" t="s">
        <v>1263</v>
      </c>
      <c r="G5471" s="4" t="s">
        <v>1265</v>
      </c>
      <c r="H5471" t="str">
        <f>CONCATENATE(Source[[#This Row],[Subject]],TRIM(Source[[#This Row],[Course]]))</f>
        <v>MUS9A</v>
      </c>
      <c r="I5471" t="str">
        <f>VLOOKUP(Source[[#This Row],[SubjCrse]],'Courses and Categories'!$E$2:$G$1816,3,FALSE)</f>
        <v>Credit Visual &amp; Performing Arts</v>
      </c>
      <c r="J5471">
        <v>2</v>
      </c>
      <c r="K5471" t="s">
        <v>1266</v>
      </c>
      <c r="L5471" t="s">
        <v>39</v>
      </c>
      <c r="M5471" t="s">
        <v>903</v>
      </c>
      <c r="N5471" t="s">
        <v>1041</v>
      </c>
      <c r="O5471">
        <v>1210</v>
      </c>
      <c r="P5471">
        <v>1300</v>
      </c>
      <c r="Q5471" t="s">
        <v>233</v>
      </c>
      <c r="R5471">
        <v>215</v>
      </c>
      <c r="S5471" t="s">
        <v>134</v>
      </c>
      <c r="T5471">
        <v>1</v>
      </c>
      <c r="U5471" s="1">
        <v>43694</v>
      </c>
      <c r="V5471" s="1">
        <v>43819</v>
      </c>
      <c r="W5471" t="s">
        <v>1267</v>
      </c>
      <c r="X5471" t="s">
        <v>1929</v>
      </c>
      <c r="Y5471">
        <v>18</v>
      </c>
      <c r="Z5471">
        <v>17</v>
      </c>
      <c r="AA5471">
        <v>24</v>
      </c>
      <c r="AB5471">
        <v>70.833299999999994</v>
      </c>
      <c r="AD5471">
        <f>IF(ISBLANK(Source[[#This Row],[CrosslistID]]),1,1/COUNTIFS(Source[CrosslistID],Source[[#This Row],[CrosslistID]],Source[TermDesc],Source[[#This Row],[TermDesc]]))</f>
        <v>1</v>
      </c>
      <c r="AG5471">
        <v>0</v>
      </c>
      <c r="AH5471">
        <v>70.833299999999994</v>
      </c>
      <c r="AI5471">
        <v>1.6</v>
      </c>
      <c r="AJ5471">
        <v>1.8</v>
      </c>
      <c r="AK5471">
        <v>0.2</v>
      </c>
      <c r="AL54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71">
        <f>IF(AND(Source[[#This Row],[Credit_Noncredit]]="Noncredit",Source[[#This Row],[FTEF]]&gt;0),Source[[#This Row],[NC XLST FTES]]*525/(437.5*Source[[#This Row],[FTEF]]),0)</f>
        <v>0</v>
      </c>
      <c r="AN5471">
        <f>IF(Source[[#This Row],[Credit_Noncredit]]="Credit",Source[[#This Row],[Census Enrollment]],Source[[#This Row],[Noncredit Avg. Attendance]])</f>
        <v>18</v>
      </c>
    </row>
    <row r="5472" spans="1:40" x14ac:dyDescent="0.25">
      <c r="A5472" t="s">
        <v>1914</v>
      </c>
      <c r="B5472" t="s">
        <v>886</v>
      </c>
      <c r="C5472" t="s">
        <v>1184</v>
      </c>
      <c r="D5472" t="s">
        <v>1262</v>
      </c>
      <c r="E5472" s="4">
        <v>71006</v>
      </c>
      <c r="F5472" s="4" t="s">
        <v>1263</v>
      </c>
      <c r="G5472" s="4" t="s">
        <v>1265</v>
      </c>
      <c r="H5472" t="str">
        <f>CONCATENATE(Source[[#This Row],[Subject]],TRIM(Source[[#This Row],[Course]]))</f>
        <v>MUS9A</v>
      </c>
      <c r="I5472" t="str">
        <f>VLOOKUP(Source[[#This Row],[SubjCrse]],'Courses and Categories'!$E$2:$G$1816,3,FALSE)</f>
        <v>Credit Visual &amp; Performing Arts</v>
      </c>
      <c r="J5472">
        <v>3</v>
      </c>
      <c r="K5472" t="s">
        <v>1266</v>
      </c>
      <c r="L5472" t="s">
        <v>39</v>
      </c>
      <c r="M5472" t="s">
        <v>903</v>
      </c>
      <c r="N5472" t="s">
        <v>59</v>
      </c>
      <c r="O5472">
        <v>940</v>
      </c>
      <c r="P5472">
        <v>1055</v>
      </c>
      <c r="Q5472" t="s">
        <v>233</v>
      </c>
      <c r="R5472">
        <v>215</v>
      </c>
      <c r="S5472" t="s">
        <v>134</v>
      </c>
      <c r="T5472">
        <v>1</v>
      </c>
      <c r="U5472" s="1">
        <v>43694</v>
      </c>
      <c r="V5472" s="1">
        <v>43819</v>
      </c>
      <c r="W5472" t="s">
        <v>2844</v>
      </c>
      <c r="X5472" t="s">
        <v>1929</v>
      </c>
      <c r="Y5472">
        <v>21</v>
      </c>
      <c r="Z5472">
        <v>18</v>
      </c>
      <c r="AA5472">
        <v>24</v>
      </c>
      <c r="AB5472">
        <v>75</v>
      </c>
      <c r="AD5472">
        <f>IF(ISBLANK(Source[[#This Row],[CrosslistID]]),1,1/COUNTIFS(Source[CrosslistID],Source[[#This Row],[CrosslistID]],Source[TermDesc],Source[[#This Row],[TermDesc]]))</f>
        <v>1</v>
      </c>
      <c r="AG5472">
        <v>0</v>
      </c>
      <c r="AH5472">
        <v>75</v>
      </c>
      <c r="AI5472">
        <v>2.1</v>
      </c>
      <c r="AJ5472">
        <v>2.1</v>
      </c>
      <c r="AK5472">
        <v>0.2</v>
      </c>
      <c r="AL54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72">
        <f>IF(AND(Source[[#This Row],[Credit_Noncredit]]="Noncredit",Source[[#This Row],[FTEF]]&gt;0),Source[[#This Row],[NC XLST FTES]]*525/(437.5*Source[[#This Row],[FTEF]]),0)</f>
        <v>0</v>
      </c>
      <c r="AN5472">
        <f>IF(Source[[#This Row],[Credit_Noncredit]]="Credit",Source[[#This Row],[Census Enrollment]],Source[[#This Row],[Noncredit Avg. Attendance]])</f>
        <v>21</v>
      </c>
    </row>
    <row r="5473" spans="1:40" x14ac:dyDescent="0.25">
      <c r="A5473" t="s">
        <v>1914</v>
      </c>
      <c r="B5473" t="s">
        <v>886</v>
      </c>
      <c r="C5473" t="s">
        <v>1184</v>
      </c>
      <c r="D5473" t="s">
        <v>1262</v>
      </c>
      <c r="E5473" s="4">
        <v>71982</v>
      </c>
      <c r="F5473" s="4" t="s">
        <v>1263</v>
      </c>
      <c r="G5473" s="4" t="s">
        <v>1265</v>
      </c>
      <c r="H5473" t="str">
        <f>CONCATENATE(Source[[#This Row],[Subject]],TRIM(Source[[#This Row],[Course]]))</f>
        <v>MUS9A</v>
      </c>
      <c r="I5473" t="str">
        <f>VLOOKUP(Source[[#This Row],[SubjCrse]],'Courses and Categories'!$E$2:$G$1816,3,FALSE)</f>
        <v>Credit Visual &amp; Performing Arts</v>
      </c>
      <c r="J5473">
        <v>4</v>
      </c>
      <c r="K5473" t="s">
        <v>1266</v>
      </c>
      <c r="L5473" t="s">
        <v>39</v>
      </c>
      <c r="M5473" t="s">
        <v>903</v>
      </c>
      <c r="N5473" t="s">
        <v>59</v>
      </c>
      <c r="O5473">
        <v>1240</v>
      </c>
      <c r="P5473">
        <v>1355</v>
      </c>
      <c r="Q5473" t="s">
        <v>233</v>
      </c>
      <c r="R5473">
        <v>215</v>
      </c>
      <c r="S5473" t="s">
        <v>134</v>
      </c>
      <c r="T5473">
        <v>1</v>
      </c>
      <c r="U5473" s="1">
        <v>43694</v>
      </c>
      <c r="V5473" s="1">
        <v>43819</v>
      </c>
      <c r="W5473" t="s">
        <v>1282</v>
      </c>
      <c r="X5473" t="s">
        <v>1929</v>
      </c>
      <c r="Y5473">
        <v>20</v>
      </c>
      <c r="Z5473">
        <v>20</v>
      </c>
      <c r="AA5473">
        <v>24</v>
      </c>
      <c r="AB5473">
        <v>83.333299999999994</v>
      </c>
      <c r="AD5473">
        <f>IF(ISBLANK(Source[[#This Row],[CrosslistID]]),1,1/COUNTIFS(Source[CrosslistID],Source[[#This Row],[CrosslistID]],Source[TermDesc],Source[[#This Row],[TermDesc]]))</f>
        <v>1</v>
      </c>
      <c r="AG5473">
        <v>0</v>
      </c>
      <c r="AH5473">
        <v>83.333299999999994</v>
      </c>
      <c r="AI5473">
        <v>1.8</v>
      </c>
      <c r="AJ5473">
        <v>2</v>
      </c>
      <c r="AK5473">
        <v>0.2</v>
      </c>
      <c r="AL54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73">
        <f>IF(AND(Source[[#This Row],[Credit_Noncredit]]="Noncredit",Source[[#This Row],[FTEF]]&gt;0),Source[[#This Row],[NC XLST FTES]]*525/(437.5*Source[[#This Row],[FTEF]]),0)</f>
        <v>0</v>
      </c>
      <c r="AN5473">
        <f>IF(Source[[#This Row],[Credit_Noncredit]]="Credit",Source[[#This Row],[Census Enrollment]],Source[[#This Row],[Noncredit Avg. Attendance]])</f>
        <v>20</v>
      </c>
    </row>
    <row r="5474" spans="1:40" x14ac:dyDescent="0.25">
      <c r="A5474" t="s">
        <v>1914</v>
      </c>
      <c r="B5474" t="s">
        <v>886</v>
      </c>
      <c r="C5474" t="s">
        <v>1184</v>
      </c>
      <c r="D5474" t="s">
        <v>1262</v>
      </c>
      <c r="E5474" s="4">
        <v>76010</v>
      </c>
      <c r="F5474" s="4" t="s">
        <v>1263</v>
      </c>
      <c r="G5474" s="4" t="s">
        <v>1265</v>
      </c>
      <c r="H5474" t="str">
        <f>CONCATENATE(Source[[#This Row],[Subject]],TRIM(Source[[#This Row],[Course]]))</f>
        <v>MUS9A</v>
      </c>
      <c r="I5474" t="str">
        <f>VLOOKUP(Source[[#This Row],[SubjCrse]],'Courses and Categories'!$E$2:$G$1816,3,FALSE)</f>
        <v>Credit Visual &amp; Performing Arts</v>
      </c>
      <c r="J5474">
        <v>5</v>
      </c>
      <c r="K5474" t="s">
        <v>1266</v>
      </c>
      <c r="L5474" t="s">
        <v>39</v>
      </c>
      <c r="M5474" t="s">
        <v>903</v>
      </c>
      <c r="N5474" t="s">
        <v>59</v>
      </c>
      <c r="O5474">
        <v>1410</v>
      </c>
      <c r="P5474">
        <v>1525</v>
      </c>
      <c r="Q5474" t="s">
        <v>233</v>
      </c>
      <c r="R5474">
        <v>215</v>
      </c>
      <c r="S5474" t="s">
        <v>134</v>
      </c>
      <c r="T5474">
        <v>1</v>
      </c>
      <c r="U5474" s="1">
        <v>43694</v>
      </c>
      <c r="V5474" s="1">
        <v>43819</v>
      </c>
      <c r="W5474" t="s">
        <v>2844</v>
      </c>
      <c r="X5474" t="s">
        <v>1929</v>
      </c>
      <c r="Y5474">
        <v>20</v>
      </c>
      <c r="Z5474">
        <v>16</v>
      </c>
      <c r="AA5474">
        <v>24</v>
      </c>
      <c r="AB5474">
        <v>66.666700000000006</v>
      </c>
      <c r="AD5474">
        <f>IF(ISBLANK(Source[[#This Row],[CrosslistID]]),1,1/COUNTIFS(Source[CrosslistID],Source[[#This Row],[CrosslistID]],Source[TermDesc],Source[[#This Row],[TermDesc]]))</f>
        <v>1</v>
      </c>
      <c r="AG5474">
        <v>0</v>
      </c>
      <c r="AH5474">
        <v>66.666700000000006</v>
      </c>
      <c r="AI5474">
        <v>1.9</v>
      </c>
      <c r="AJ5474">
        <v>2</v>
      </c>
      <c r="AK5474">
        <v>0.2</v>
      </c>
      <c r="AL54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74">
        <f>IF(AND(Source[[#This Row],[Credit_Noncredit]]="Noncredit",Source[[#This Row],[FTEF]]&gt;0),Source[[#This Row],[NC XLST FTES]]*525/(437.5*Source[[#This Row],[FTEF]]),0)</f>
        <v>0</v>
      </c>
      <c r="AN5474">
        <f>IF(Source[[#This Row],[Credit_Noncredit]]="Credit",Source[[#This Row],[Census Enrollment]],Source[[#This Row],[Noncredit Avg. Attendance]])</f>
        <v>20</v>
      </c>
    </row>
    <row r="5475" spans="1:40" x14ac:dyDescent="0.25">
      <c r="A5475" t="s">
        <v>1914</v>
      </c>
      <c r="B5475" t="s">
        <v>886</v>
      </c>
      <c r="C5475" t="s">
        <v>1184</v>
      </c>
      <c r="D5475" t="s">
        <v>1262</v>
      </c>
      <c r="E5475" s="4">
        <v>71032</v>
      </c>
      <c r="F5475" s="4" t="s">
        <v>1263</v>
      </c>
      <c r="G5475" s="4" t="s">
        <v>1265</v>
      </c>
      <c r="H5475" t="str">
        <f>CONCATENATE(Source[[#This Row],[Subject]],TRIM(Source[[#This Row],[Course]]))</f>
        <v>MUS9A</v>
      </c>
      <c r="I5475" t="str">
        <f>VLOOKUP(Source[[#This Row],[SubjCrse]],'Courses and Categories'!$E$2:$G$1816,3,FALSE)</f>
        <v>Credit Visual &amp; Performing Arts</v>
      </c>
      <c r="J5475">
        <v>6</v>
      </c>
      <c r="K5475" t="s">
        <v>1266</v>
      </c>
      <c r="L5475" t="s">
        <v>39</v>
      </c>
      <c r="M5475" t="s">
        <v>903</v>
      </c>
      <c r="N5475" t="s">
        <v>59</v>
      </c>
      <c r="O5475">
        <v>1540</v>
      </c>
      <c r="P5475">
        <v>1655</v>
      </c>
      <c r="Q5475" t="s">
        <v>233</v>
      </c>
      <c r="R5475">
        <v>215</v>
      </c>
      <c r="S5475" t="s">
        <v>134</v>
      </c>
      <c r="T5475">
        <v>1</v>
      </c>
      <c r="U5475" s="1">
        <v>43694</v>
      </c>
      <c r="V5475" s="1">
        <v>43819</v>
      </c>
      <c r="W5475" t="s">
        <v>2843</v>
      </c>
      <c r="X5475" t="s">
        <v>1929</v>
      </c>
      <c r="Y5475">
        <v>20</v>
      </c>
      <c r="Z5475">
        <v>16</v>
      </c>
      <c r="AA5475">
        <v>24</v>
      </c>
      <c r="AB5475">
        <v>66.666700000000006</v>
      </c>
      <c r="AD5475">
        <f>IF(ISBLANK(Source[[#This Row],[CrosslistID]]),1,1/COUNTIFS(Source[CrosslistID],Source[[#This Row],[CrosslistID]],Source[TermDesc],Source[[#This Row],[TermDesc]]))</f>
        <v>1</v>
      </c>
      <c r="AG5475">
        <v>0</v>
      </c>
      <c r="AH5475">
        <v>66.666700000000006</v>
      </c>
      <c r="AI5475">
        <v>1.9</v>
      </c>
      <c r="AJ5475">
        <v>2</v>
      </c>
      <c r="AK5475">
        <v>0.2</v>
      </c>
      <c r="AL54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75">
        <f>IF(AND(Source[[#This Row],[Credit_Noncredit]]="Noncredit",Source[[#This Row],[FTEF]]&gt;0),Source[[#This Row],[NC XLST FTES]]*525/(437.5*Source[[#This Row],[FTEF]]),0)</f>
        <v>0</v>
      </c>
      <c r="AN5475">
        <f>IF(Source[[#This Row],[Credit_Noncredit]]="Credit",Source[[#This Row],[Census Enrollment]],Source[[#This Row],[Noncredit Avg. Attendance]])</f>
        <v>20</v>
      </c>
    </row>
    <row r="5476" spans="1:40" x14ac:dyDescent="0.25">
      <c r="A5476" t="s">
        <v>1914</v>
      </c>
      <c r="B5476" t="s">
        <v>886</v>
      </c>
      <c r="C5476" t="s">
        <v>1184</v>
      </c>
      <c r="D5476" t="s">
        <v>1262</v>
      </c>
      <c r="E5476" s="4">
        <v>71022</v>
      </c>
      <c r="F5476" s="4" t="s">
        <v>1263</v>
      </c>
      <c r="G5476" s="4" t="s">
        <v>1265</v>
      </c>
      <c r="H5476" t="str">
        <f>CONCATENATE(Source[[#This Row],[Subject]],TRIM(Source[[#This Row],[Course]]))</f>
        <v>MUS9A</v>
      </c>
      <c r="I5476" t="str">
        <f>VLOOKUP(Source[[#This Row],[SubjCrse]],'Courses and Categories'!$E$2:$G$1816,3,FALSE)</f>
        <v>Credit Visual &amp; Performing Arts</v>
      </c>
      <c r="J5476">
        <v>7</v>
      </c>
      <c r="K5476" t="s">
        <v>1266</v>
      </c>
      <c r="L5476" t="s">
        <v>39</v>
      </c>
      <c r="M5476" t="s">
        <v>903</v>
      </c>
      <c r="N5476" t="s">
        <v>180</v>
      </c>
      <c r="O5476">
        <v>1410</v>
      </c>
      <c r="P5476">
        <v>1700</v>
      </c>
      <c r="Q5476" t="s">
        <v>233</v>
      </c>
      <c r="R5476">
        <v>215</v>
      </c>
      <c r="S5476" t="s">
        <v>134</v>
      </c>
      <c r="T5476">
        <v>1</v>
      </c>
      <c r="U5476" s="1">
        <v>43694</v>
      </c>
      <c r="V5476" s="1">
        <v>43819</v>
      </c>
      <c r="W5476" t="s">
        <v>2845</v>
      </c>
      <c r="X5476" t="s">
        <v>1929</v>
      </c>
      <c r="Y5476">
        <v>20</v>
      </c>
      <c r="Z5476">
        <v>19</v>
      </c>
      <c r="AA5476">
        <v>24</v>
      </c>
      <c r="AB5476">
        <v>79.166700000000006</v>
      </c>
      <c r="AD5476">
        <f>IF(ISBLANK(Source[[#This Row],[CrosslistID]]),1,1/COUNTIFS(Source[CrosslistID],Source[[#This Row],[CrosslistID]],Source[TermDesc],Source[[#This Row],[TermDesc]]))</f>
        <v>1</v>
      </c>
      <c r="AG5476">
        <v>0</v>
      </c>
      <c r="AH5476">
        <v>79.166700000000006</v>
      </c>
      <c r="AI5476">
        <v>1.7</v>
      </c>
      <c r="AJ5476">
        <v>2</v>
      </c>
      <c r="AK5476">
        <v>0.2</v>
      </c>
      <c r="AL54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76">
        <f>IF(AND(Source[[#This Row],[Credit_Noncredit]]="Noncredit",Source[[#This Row],[FTEF]]&gt;0),Source[[#This Row],[NC XLST FTES]]*525/(437.5*Source[[#This Row],[FTEF]]),0)</f>
        <v>0</v>
      </c>
      <c r="AN5476">
        <f>IF(Source[[#This Row],[Credit_Noncredit]]="Credit",Source[[#This Row],[Census Enrollment]],Source[[#This Row],[Noncredit Avg. Attendance]])</f>
        <v>20</v>
      </c>
    </row>
    <row r="5477" spans="1:40" x14ac:dyDescent="0.25">
      <c r="A5477" t="s">
        <v>1914</v>
      </c>
      <c r="B5477" t="s">
        <v>886</v>
      </c>
      <c r="C5477" t="s">
        <v>1184</v>
      </c>
      <c r="D5477" t="s">
        <v>1262</v>
      </c>
      <c r="E5477" s="4">
        <v>77236</v>
      </c>
      <c r="F5477" s="4" t="s">
        <v>1263</v>
      </c>
      <c r="G5477" s="4" t="s">
        <v>1265</v>
      </c>
      <c r="H5477" t="str">
        <f>CONCATENATE(Source[[#This Row],[Subject]],TRIM(Source[[#This Row],[Course]]))</f>
        <v>MUS9A</v>
      </c>
      <c r="I5477" t="str">
        <f>VLOOKUP(Source[[#This Row],[SubjCrse]],'Courses and Categories'!$E$2:$G$1816,3,FALSE)</f>
        <v>Credit Visual &amp; Performing Arts</v>
      </c>
      <c r="J5477">
        <v>8</v>
      </c>
      <c r="K5477" t="s">
        <v>1266</v>
      </c>
      <c r="L5477" t="s">
        <v>39</v>
      </c>
      <c r="M5477" t="s">
        <v>903</v>
      </c>
      <c r="N5477" t="s">
        <v>50</v>
      </c>
      <c r="O5477">
        <v>1410</v>
      </c>
      <c r="P5477">
        <v>1700</v>
      </c>
      <c r="Q5477" t="s">
        <v>233</v>
      </c>
      <c r="R5477">
        <v>215</v>
      </c>
      <c r="S5477" t="s">
        <v>134</v>
      </c>
      <c r="T5477">
        <v>1</v>
      </c>
      <c r="U5477" s="1">
        <v>43694</v>
      </c>
      <c r="V5477" s="1">
        <v>43819</v>
      </c>
      <c r="W5477" t="s">
        <v>2845</v>
      </c>
      <c r="X5477" t="s">
        <v>1929</v>
      </c>
      <c r="Y5477">
        <v>22</v>
      </c>
      <c r="Z5477">
        <v>21</v>
      </c>
      <c r="AA5477">
        <v>24</v>
      </c>
      <c r="AB5477">
        <v>87.5</v>
      </c>
      <c r="AD5477">
        <f>IF(ISBLANK(Source[[#This Row],[CrosslistID]]),1,1/COUNTIFS(Source[CrosslistID],Source[[#This Row],[CrosslistID]],Source[TermDesc],Source[[#This Row],[TermDesc]]))</f>
        <v>1</v>
      </c>
      <c r="AG5477">
        <v>0</v>
      </c>
      <c r="AH5477">
        <v>87.5</v>
      </c>
      <c r="AI5477">
        <v>2</v>
      </c>
      <c r="AJ5477">
        <v>2.2000000000000002</v>
      </c>
      <c r="AK5477">
        <v>0.2</v>
      </c>
      <c r="AL54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77">
        <f>IF(AND(Source[[#This Row],[Credit_Noncredit]]="Noncredit",Source[[#This Row],[FTEF]]&gt;0),Source[[#This Row],[NC XLST FTES]]*525/(437.5*Source[[#This Row],[FTEF]]),0)</f>
        <v>0</v>
      </c>
      <c r="AN5477">
        <f>IF(Source[[#This Row],[Credit_Noncredit]]="Credit",Source[[#This Row],[Census Enrollment]],Source[[#This Row],[Noncredit Avg. Attendance]])</f>
        <v>22</v>
      </c>
    </row>
    <row r="5478" spans="1:40" x14ac:dyDescent="0.25">
      <c r="A5478" t="s">
        <v>1914</v>
      </c>
      <c r="B5478" t="s">
        <v>886</v>
      </c>
      <c r="C5478" t="s">
        <v>1184</v>
      </c>
      <c r="D5478" t="s">
        <v>1262</v>
      </c>
      <c r="E5478" s="4">
        <v>78372</v>
      </c>
      <c r="F5478" s="4" t="s">
        <v>1263</v>
      </c>
      <c r="G5478" s="4" t="s">
        <v>1265</v>
      </c>
      <c r="H5478" t="str">
        <f>CONCATENATE(Source[[#This Row],[Subject]],TRIM(Source[[#This Row],[Course]]))</f>
        <v>MUS9A</v>
      </c>
      <c r="I5478" t="str">
        <f>VLOOKUP(Source[[#This Row],[SubjCrse]],'Courses and Categories'!$E$2:$G$1816,3,FALSE)</f>
        <v>Credit Visual &amp; Performing Arts</v>
      </c>
      <c r="J5478">
        <v>501</v>
      </c>
      <c r="K5478" t="s">
        <v>1266</v>
      </c>
      <c r="L5478" t="s">
        <v>87</v>
      </c>
      <c r="M5478" t="s">
        <v>903</v>
      </c>
      <c r="N5478" t="s">
        <v>180</v>
      </c>
      <c r="O5478">
        <v>1910</v>
      </c>
      <c r="P5478">
        <v>2200</v>
      </c>
      <c r="Q5478" t="s">
        <v>233</v>
      </c>
      <c r="R5478">
        <v>215</v>
      </c>
      <c r="S5478" t="s">
        <v>134</v>
      </c>
      <c r="T5478">
        <v>1</v>
      </c>
      <c r="U5478" s="1">
        <v>43694</v>
      </c>
      <c r="V5478" s="1">
        <v>43819</v>
      </c>
      <c r="W5478" t="s">
        <v>1268</v>
      </c>
      <c r="X5478" t="s">
        <v>1929</v>
      </c>
      <c r="Y5478">
        <v>22</v>
      </c>
      <c r="Z5478">
        <v>18</v>
      </c>
      <c r="AA5478">
        <v>24</v>
      </c>
      <c r="AB5478">
        <v>75</v>
      </c>
      <c r="AD5478">
        <f>IF(ISBLANK(Source[[#This Row],[CrosslistID]]),1,1/COUNTIFS(Source[CrosslistID],Source[[#This Row],[CrosslistID]],Source[TermDesc],Source[[#This Row],[TermDesc]]))</f>
        <v>1</v>
      </c>
      <c r="AG5478">
        <v>0</v>
      </c>
      <c r="AH5478">
        <v>75</v>
      </c>
      <c r="AI5478">
        <v>2.1</v>
      </c>
      <c r="AJ5478">
        <v>2.2000000000000002</v>
      </c>
      <c r="AK5478">
        <v>0.2</v>
      </c>
      <c r="AL54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78">
        <f>IF(AND(Source[[#This Row],[Credit_Noncredit]]="Noncredit",Source[[#This Row],[FTEF]]&gt;0),Source[[#This Row],[NC XLST FTES]]*525/(437.5*Source[[#This Row],[FTEF]]),0)</f>
        <v>0</v>
      </c>
      <c r="AN5478">
        <f>IF(Source[[#This Row],[Credit_Noncredit]]="Credit",Source[[#This Row],[Census Enrollment]],Source[[#This Row],[Noncredit Avg. Attendance]])</f>
        <v>22</v>
      </c>
    </row>
    <row r="5479" spans="1:40" x14ac:dyDescent="0.25">
      <c r="A5479" t="s">
        <v>1914</v>
      </c>
      <c r="B5479" t="s">
        <v>886</v>
      </c>
      <c r="C5479" t="s">
        <v>1184</v>
      </c>
      <c r="D5479" t="s">
        <v>1262</v>
      </c>
      <c r="E5479" s="4">
        <v>78373</v>
      </c>
      <c r="F5479" s="4" t="s">
        <v>1263</v>
      </c>
      <c r="G5479" s="4" t="s">
        <v>1265</v>
      </c>
      <c r="H5479" t="str">
        <f>CONCATENATE(Source[[#This Row],[Subject]],TRIM(Source[[#This Row],[Course]]))</f>
        <v>MUS9A</v>
      </c>
      <c r="I5479" t="str">
        <f>VLOOKUP(Source[[#This Row],[SubjCrse]],'Courses and Categories'!$E$2:$G$1816,3,FALSE)</f>
        <v>Credit Visual &amp; Performing Arts</v>
      </c>
      <c r="J5479">
        <v>502</v>
      </c>
      <c r="K5479" t="s">
        <v>1266</v>
      </c>
      <c r="L5479" t="s">
        <v>87</v>
      </c>
      <c r="M5479" t="s">
        <v>903</v>
      </c>
      <c r="N5479" t="s">
        <v>41</v>
      </c>
      <c r="O5479">
        <v>1840</v>
      </c>
      <c r="P5479">
        <v>2130</v>
      </c>
      <c r="Q5479" t="s">
        <v>233</v>
      </c>
      <c r="R5479">
        <v>215</v>
      </c>
      <c r="S5479" t="s">
        <v>134</v>
      </c>
      <c r="T5479">
        <v>1</v>
      </c>
      <c r="U5479" s="1">
        <v>43694</v>
      </c>
      <c r="V5479" s="1">
        <v>43819</v>
      </c>
      <c r="W5479" t="s">
        <v>2843</v>
      </c>
      <c r="X5479" t="s">
        <v>1929</v>
      </c>
      <c r="Y5479">
        <v>21</v>
      </c>
      <c r="Z5479">
        <v>18</v>
      </c>
      <c r="AA5479">
        <v>24</v>
      </c>
      <c r="AB5479">
        <v>75</v>
      </c>
      <c r="AD5479">
        <f>IF(ISBLANK(Source[[#This Row],[CrosslistID]]),1,1/COUNTIFS(Source[CrosslistID],Source[[#This Row],[CrosslistID]],Source[TermDesc],Source[[#This Row],[TermDesc]]))</f>
        <v>1</v>
      </c>
      <c r="AG5479">
        <v>0</v>
      </c>
      <c r="AH5479">
        <v>75</v>
      </c>
      <c r="AI5479">
        <v>1.9</v>
      </c>
      <c r="AJ5479">
        <v>2.1</v>
      </c>
      <c r="AK5479">
        <v>0.2</v>
      </c>
      <c r="AL54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79">
        <f>IF(AND(Source[[#This Row],[Credit_Noncredit]]="Noncredit",Source[[#This Row],[FTEF]]&gt;0),Source[[#This Row],[NC XLST FTES]]*525/(437.5*Source[[#This Row],[FTEF]]),0)</f>
        <v>0</v>
      </c>
      <c r="AN5479">
        <f>IF(Source[[#This Row],[Credit_Noncredit]]="Credit",Source[[#This Row],[Census Enrollment]],Source[[#This Row],[Noncredit Avg. Attendance]])</f>
        <v>21</v>
      </c>
    </row>
    <row r="5480" spans="1:40" x14ac:dyDescent="0.25">
      <c r="A5480" t="s">
        <v>1914</v>
      </c>
      <c r="B5480" t="s">
        <v>886</v>
      </c>
      <c r="C5480" t="s">
        <v>1184</v>
      </c>
      <c r="D5480" t="s">
        <v>1262</v>
      </c>
      <c r="E5480" s="4">
        <v>77700</v>
      </c>
      <c r="F5480" s="4" t="s">
        <v>1263</v>
      </c>
      <c r="G5480" s="4" t="s">
        <v>1265</v>
      </c>
      <c r="H5480" t="str">
        <f>CONCATENATE(Source[[#This Row],[Subject]],TRIM(Source[[#This Row],[Course]]))</f>
        <v>MUS9A</v>
      </c>
      <c r="I5480" t="str">
        <f>VLOOKUP(Source[[#This Row],[SubjCrse]],'Courses and Categories'!$E$2:$G$1816,3,FALSE)</f>
        <v>Credit Visual &amp; Performing Arts</v>
      </c>
      <c r="J5480">
        <v>503</v>
      </c>
      <c r="K5480" t="s">
        <v>1266</v>
      </c>
      <c r="L5480" t="s">
        <v>87</v>
      </c>
      <c r="M5480" t="s">
        <v>903</v>
      </c>
      <c r="N5480" t="s">
        <v>50</v>
      </c>
      <c r="O5480">
        <v>1810</v>
      </c>
      <c r="P5480">
        <v>2100</v>
      </c>
      <c r="Q5480" t="s">
        <v>233</v>
      </c>
      <c r="R5480">
        <v>215</v>
      </c>
      <c r="S5480" t="s">
        <v>134</v>
      </c>
      <c r="T5480">
        <v>1</v>
      </c>
      <c r="U5480" s="1">
        <v>43694</v>
      </c>
      <c r="V5480" s="1">
        <v>43819</v>
      </c>
      <c r="W5480" t="s">
        <v>1282</v>
      </c>
      <c r="X5480" t="s">
        <v>1929</v>
      </c>
      <c r="Y5480">
        <v>21</v>
      </c>
      <c r="Z5480">
        <v>17</v>
      </c>
      <c r="AA5480">
        <v>24</v>
      </c>
      <c r="AB5480">
        <v>70.833299999999994</v>
      </c>
      <c r="AD5480">
        <f>IF(ISBLANK(Source[[#This Row],[CrosslistID]]),1,1/COUNTIFS(Source[CrosslistID],Source[[#This Row],[CrosslistID]],Source[TermDesc],Source[[#This Row],[TermDesc]]))</f>
        <v>1</v>
      </c>
      <c r="AG5480">
        <v>0</v>
      </c>
      <c r="AH5480">
        <v>70.833299999999994</v>
      </c>
      <c r="AI5480">
        <v>2.1</v>
      </c>
      <c r="AJ5480">
        <v>2.1</v>
      </c>
      <c r="AK5480">
        <v>0.2</v>
      </c>
      <c r="AL54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80">
        <f>IF(AND(Source[[#This Row],[Credit_Noncredit]]="Noncredit",Source[[#This Row],[FTEF]]&gt;0),Source[[#This Row],[NC XLST FTES]]*525/(437.5*Source[[#This Row],[FTEF]]),0)</f>
        <v>0</v>
      </c>
      <c r="AN5480">
        <f>IF(Source[[#This Row],[Credit_Noncredit]]="Credit",Source[[#This Row],[Census Enrollment]],Source[[#This Row],[Noncredit Avg. Attendance]])</f>
        <v>21</v>
      </c>
    </row>
    <row r="5481" spans="1:40" x14ac:dyDescent="0.25">
      <c r="A5481" t="s">
        <v>1914</v>
      </c>
      <c r="B5481" t="s">
        <v>886</v>
      </c>
      <c r="C5481" t="s">
        <v>1184</v>
      </c>
      <c r="D5481" t="s">
        <v>1262</v>
      </c>
      <c r="E5481" s="4">
        <v>76011</v>
      </c>
      <c r="F5481" s="4" t="s">
        <v>1263</v>
      </c>
      <c r="G5481" s="4" t="s">
        <v>2846</v>
      </c>
      <c r="H5481" t="str">
        <f>CONCATENATE(Source[[#This Row],[Subject]],TRIM(Source[[#This Row],[Course]]))</f>
        <v>MUS9B</v>
      </c>
      <c r="I5481" t="str">
        <f>VLOOKUP(Source[[#This Row],[SubjCrse]],'Courses and Categories'!$E$2:$G$1816,3,FALSE)</f>
        <v>Credit Visual &amp; Performing Arts</v>
      </c>
      <c r="J5481">
        <v>1</v>
      </c>
      <c r="K5481" t="s">
        <v>2847</v>
      </c>
      <c r="L5481" t="s">
        <v>39</v>
      </c>
      <c r="M5481" t="s">
        <v>903</v>
      </c>
      <c r="N5481" t="s">
        <v>59</v>
      </c>
      <c r="O5481">
        <v>1110</v>
      </c>
      <c r="P5481">
        <v>1225</v>
      </c>
      <c r="Q5481" t="s">
        <v>233</v>
      </c>
      <c r="R5481">
        <v>215</v>
      </c>
      <c r="S5481" t="s">
        <v>134</v>
      </c>
      <c r="T5481">
        <v>1</v>
      </c>
      <c r="U5481" s="1">
        <v>43694</v>
      </c>
      <c r="V5481" s="1">
        <v>43819</v>
      </c>
      <c r="W5481" t="s">
        <v>2844</v>
      </c>
      <c r="X5481" t="s">
        <v>1929</v>
      </c>
      <c r="Y5481">
        <v>21</v>
      </c>
      <c r="Z5481">
        <v>18</v>
      </c>
      <c r="AA5481">
        <v>24</v>
      </c>
      <c r="AB5481">
        <v>75</v>
      </c>
      <c r="AC5481" t="s">
        <v>1272</v>
      </c>
      <c r="AD5481">
        <f>IF(ISBLANK(Source[[#This Row],[CrosslistID]]),1,1/COUNTIFS(Source[CrosslistID],Source[[#This Row],[CrosslistID]],Source[TermDesc],Source[[#This Row],[TermDesc]]))</f>
        <v>0.33333333333333331</v>
      </c>
      <c r="AE5481">
        <v>28</v>
      </c>
      <c r="AF5481">
        <v>24</v>
      </c>
      <c r="AG5481">
        <v>116.66670000000001</v>
      </c>
      <c r="AH5481">
        <v>116.66670000000001</v>
      </c>
      <c r="AI5481">
        <v>1.9</v>
      </c>
      <c r="AJ5481">
        <v>2.1</v>
      </c>
      <c r="AK5481">
        <v>0.2</v>
      </c>
      <c r="AL54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81">
        <f>IF(AND(Source[[#This Row],[Credit_Noncredit]]="Noncredit",Source[[#This Row],[FTEF]]&gt;0),Source[[#This Row],[NC XLST FTES]]*525/(437.5*Source[[#This Row],[FTEF]]),0)</f>
        <v>0</v>
      </c>
      <c r="AN5481">
        <f>IF(Source[[#This Row],[Credit_Noncredit]]="Credit",Source[[#This Row],[Census Enrollment]],Source[[#This Row],[Noncredit Avg. Attendance]])</f>
        <v>21</v>
      </c>
    </row>
    <row r="5482" spans="1:40" x14ac:dyDescent="0.25">
      <c r="A5482" t="s">
        <v>1914</v>
      </c>
      <c r="B5482" t="s">
        <v>886</v>
      </c>
      <c r="C5482" t="s">
        <v>1184</v>
      </c>
      <c r="D5482" t="s">
        <v>1262</v>
      </c>
      <c r="E5482" s="4">
        <v>72169</v>
      </c>
      <c r="F5482" s="4" t="s">
        <v>1263</v>
      </c>
      <c r="G5482" s="4" t="s">
        <v>2846</v>
      </c>
      <c r="H5482" t="str">
        <f>CONCATENATE(Source[[#This Row],[Subject]],TRIM(Source[[#This Row],[Course]]))</f>
        <v>MUS9B</v>
      </c>
      <c r="I5482" t="str">
        <f>VLOOKUP(Source[[#This Row],[SubjCrse]],'Courses and Categories'!$E$2:$G$1816,3,FALSE)</f>
        <v>Credit Visual &amp; Performing Arts</v>
      </c>
      <c r="J5482">
        <v>501</v>
      </c>
      <c r="K5482" t="s">
        <v>2847</v>
      </c>
      <c r="L5482" t="s">
        <v>87</v>
      </c>
      <c r="M5482" t="s">
        <v>903</v>
      </c>
      <c r="N5482" t="s">
        <v>185</v>
      </c>
      <c r="O5482">
        <v>1910</v>
      </c>
      <c r="P5482">
        <v>2200</v>
      </c>
      <c r="Q5482" t="s">
        <v>233</v>
      </c>
      <c r="R5482">
        <v>215</v>
      </c>
      <c r="S5482" t="s">
        <v>134</v>
      </c>
      <c r="T5482">
        <v>1</v>
      </c>
      <c r="U5482" s="1">
        <v>43694</v>
      </c>
      <c r="V5482" s="1">
        <v>43819</v>
      </c>
      <c r="W5482" t="s">
        <v>1268</v>
      </c>
      <c r="X5482" t="s">
        <v>1929</v>
      </c>
      <c r="Y5482">
        <v>20</v>
      </c>
      <c r="Z5482">
        <v>19</v>
      </c>
      <c r="AA5482">
        <v>24</v>
      </c>
      <c r="AB5482">
        <v>79.166700000000006</v>
      </c>
      <c r="AC5482" t="s">
        <v>2848</v>
      </c>
      <c r="AD5482">
        <f>IF(ISBLANK(Source[[#This Row],[CrosslistID]]),1,1/COUNTIFS(Source[CrosslistID],Source[[#This Row],[CrosslistID]],Source[TermDesc],Source[[#This Row],[TermDesc]]))</f>
        <v>0.33333333333333331</v>
      </c>
      <c r="AE5482">
        <v>27</v>
      </c>
      <c r="AF5482">
        <v>24</v>
      </c>
      <c r="AG5482">
        <v>112.5</v>
      </c>
      <c r="AH5482">
        <v>112.5</v>
      </c>
      <c r="AI5482">
        <v>1.8</v>
      </c>
      <c r="AJ5482">
        <v>2</v>
      </c>
      <c r="AK5482">
        <v>0.2</v>
      </c>
      <c r="AL54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82">
        <f>IF(AND(Source[[#This Row],[Credit_Noncredit]]="Noncredit",Source[[#This Row],[FTEF]]&gt;0),Source[[#This Row],[NC XLST FTES]]*525/(437.5*Source[[#This Row],[FTEF]]),0)</f>
        <v>0</v>
      </c>
      <c r="AN5482">
        <f>IF(Source[[#This Row],[Credit_Noncredit]]="Credit",Source[[#This Row],[Census Enrollment]],Source[[#This Row],[Noncredit Avg. Attendance]])</f>
        <v>20</v>
      </c>
    </row>
    <row r="5483" spans="1:40" x14ac:dyDescent="0.25">
      <c r="A5483" t="s">
        <v>1914</v>
      </c>
      <c r="B5483" t="s">
        <v>886</v>
      </c>
      <c r="C5483" t="s">
        <v>1184</v>
      </c>
      <c r="D5483" t="s">
        <v>1262</v>
      </c>
      <c r="E5483" s="4">
        <v>77153</v>
      </c>
      <c r="F5483" s="4" t="s">
        <v>1263</v>
      </c>
      <c r="G5483" s="4" t="s">
        <v>2849</v>
      </c>
      <c r="H5483" t="str">
        <f>CONCATENATE(Source[[#This Row],[Subject]],TRIM(Source[[#This Row],[Course]]))</f>
        <v>MUS9C</v>
      </c>
      <c r="I5483" t="str">
        <f>VLOOKUP(Source[[#This Row],[SubjCrse]],'Courses and Categories'!$E$2:$G$1816,3,FALSE)</f>
        <v>Credit Visual &amp; Performing Arts</v>
      </c>
      <c r="J5483">
        <v>1</v>
      </c>
      <c r="K5483" t="s">
        <v>2850</v>
      </c>
      <c r="L5483" t="s">
        <v>39</v>
      </c>
      <c r="M5483" t="s">
        <v>903</v>
      </c>
      <c r="N5483" t="s">
        <v>59</v>
      </c>
      <c r="O5483">
        <v>1110</v>
      </c>
      <c r="P5483">
        <v>1225</v>
      </c>
      <c r="Q5483" t="s">
        <v>233</v>
      </c>
      <c r="R5483">
        <v>215</v>
      </c>
      <c r="S5483" t="s">
        <v>134</v>
      </c>
      <c r="T5483">
        <v>1</v>
      </c>
      <c r="U5483" s="1">
        <v>43694</v>
      </c>
      <c r="V5483" s="1">
        <v>43819</v>
      </c>
      <c r="W5483" t="s">
        <v>2844</v>
      </c>
      <c r="X5483" t="s">
        <v>1929</v>
      </c>
      <c r="Y5483">
        <v>4</v>
      </c>
      <c r="Z5483">
        <v>4</v>
      </c>
      <c r="AA5483">
        <v>24</v>
      </c>
      <c r="AB5483">
        <v>16.666699999999999</v>
      </c>
      <c r="AC5483" t="s">
        <v>1272</v>
      </c>
      <c r="AD5483">
        <f>IF(ISBLANK(Source[[#This Row],[CrosslistID]]),1,1/COUNTIFS(Source[CrosslistID],Source[[#This Row],[CrosslistID]],Source[TermDesc],Source[[#This Row],[TermDesc]]))</f>
        <v>0.33333333333333331</v>
      </c>
      <c r="AE5483">
        <v>28</v>
      </c>
      <c r="AF5483">
        <v>24</v>
      </c>
      <c r="AG5483">
        <v>116.66670000000001</v>
      </c>
      <c r="AH5483">
        <v>116.66670000000001</v>
      </c>
      <c r="AI5483">
        <v>0.4</v>
      </c>
      <c r="AJ5483">
        <v>0.4</v>
      </c>
      <c r="AK5483">
        <v>0</v>
      </c>
      <c r="AL54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83">
        <f>IF(AND(Source[[#This Row],[Credit_Noncredit]]="Noncredit",Source[[#This Row],[FTEF]]&gt;0),Source[[#This Row],[NC XLST FTES]]*525/(437.5*Source[[#This Row],[FTEF]]),0)</f>
        <v>0</v>
      </c>
      <c r="AN5483">
        <f>IF(Source[[#This Row],[Credit_Noncredit]]="Credit",Source[[#This Row],[Census Enrollment]],Source[[#This Row],[Noncredit Avg. Attendance]])</f>
        <v>4</v>
      </c>
    </row>
    <row r="5484" spans="1:40" x14ac:dyDescent="0.25">
      <c r="A5484" t="s">
        <v>1914</v>
      </c>
      <c r="B5484" t="s">
        <v>886</v>
      </c>
      <c r="C5484" t="s">
        <v>1184</v>
      </c>
      <c r="D5484" t="s">
        <v>1262</v>
      </c>
      <c r="E5484" s="4">
        <v>77154</v>
      </c>
      <c r="F5484" s="4" t="s">
        <v>1263</v>
      </c>
      <c r="G5484" s="4" t="s">
        <v>2849</v>
      </c>
      <c r="H5484" t="str">
        <f>CONCATENATE(Source[[#This Row],[Subject]],TRIM(Source[[#This Row],[Course]]))</f>
        <v>MUS9C</v>
      </c>
      <c r="I5484" t="str">
        <f>VLOOKUP(Source[[#This Row],[SubjCrse]],'Courses and Categories'!$E$2:$G$1816,3,FALSE)</f>
        <v>Credit Visual &amp; Performing Arts</v>
      </c>
      <c r="J5484">
        <v>501</v>
      </c>
      <c r="K5484" t="s">
        <v>2850</v>
      </c>
      <c r="L5484" t="s">
        <v>87</v>
      </c>
      <c r="M5484" t="s">
        <v>903</v>
      </c>
      <c r="N5484" t="s">
        <v>185</v>
      </c>
      <c r="O5484">
        <v>1910</v>
      </c>
      <c r="P5484">
        <v>2200</v>
      </c>
      <c r="Q5484" t="s">
        <v>233</v>
      </c>
      <c r="R5484">
        <v>215</v>
      </c>
      <c r="S5484" t="s">
        <v>134</v>
      </c>
      <c r="T5484">
        <v>1</v>
      </c>
      <c r="U5484" s="1">
        <v>43694</v>
      </c>
      <c r="V5484" s="1">
        <v>43819</v>
      </c>
      <c r="W5484" t="s">
        <v>1268</v>
      </c>
      <c r="X5484" t="s">
        <v>1929</v>
      </c>
      <c r="Y5484">
        <v>4</v>
      </c>
      <c r="Z5484">
        <v>4</v>
      </c>
      <c r="AA5484">
        <v>24</v>
      </c>
      <c r="AB5484">
        <v>16.666699999999999</v>
      </c>
      <c r="AC5484" t="s">
        <v>2848</v>
      </c>
      <c r="AD5484">
        <f>IF(ISBLANK(Source[[#This Row],[CrosslistID]]),1,1/COUNTIFS(Source[CrosslistID],Source[[#This Row],[CrosslistID]],Source[TermDesc],Source[[#This Row],[TermDesc]]))</f>
        <v>0.33333333333333331</v>
      </c>
      <c r="AE5484">
        <v>27</v>
      </c>
      <c r="AF5484">
        <v>24</v>
      </c>
      <c r="AG5484">
        <v>112.5</v>
      </c>
      <c r="AH5484">
        <v>112.5</v>
      </c>
      <c r="AI5484">
        <v>0.4</v>
      </c>
      <c r="AJ5484">
        <v>0.4</v>
      </c>
      <c r="AK5484">
        <v>0</v>
      </c>
      <c r="AL54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84">
        <f>IF(AND(Source[[#This Row],[Credit_Noncredit]]="Noncredit",Source[[#This Row],[FTEF]]&gt;0),Source[[#This Row],[NC XLST FTES]]*525/(437.5*Source[[#This Row],[FTEF]]),0)</f>
        <v>0</v>
      </c>
      <c r="AN5484">
        <f>IF(Source[[#This Row],[Credit_Noncredit]]="Credit",Source[[#This Row],[Census Enrollment]],Source[[#This Row],[Noncredit Avg. Attendance]])</f>
        <v>4</v>
      </c>
    </row>
    <row r="5485" spans="1:40" x14ac:dyDescent="0.25">
      <c r="A5485" t="s">
        <v>1914</v>
      </c>
      <c r="B5485" t="s">
        <v>886</v>
      </c>
      <c r="C5485" t="s">
        <v>1184</v>
      </c>
      <c r="D5485" t="s">
        <v>1262</v>
      </c>
      <c r="E5485" s="4">
        <v>72154</v>
      </c>
      <c r="F5485" s="4" t="s">
        <v>1263</v>
      </c>
      <c r="G5485" s="4" t="s">
        <v>1150</v>
      </c>
      <c r="H5485" t="str">
        <f>CONCATENATE(Source[[#This Row],[Subject]],TRIM(Source[[#This Row],[Course]]))</f>
        <v>MUS10A</v>
      </c>
      <c r="I5485" t="str">
        <f>VLOOKUP(Source[[#This Row],[SubjCrse]],'Courses and Categories'!$E$2:$G$1816,3,FALSE)</f>
        <v>Credit Visual &amp; Performing Arts</v>
      </c>
      <c r="J5485">
        <v>1</v>
      </c>
      <c r="K5485" t="s">
        <v>1269</v>
      </c>
      <c r="L5485" t="s">
        <v>39</v>
      </c>
      <c r="M5485" t="s">
        <v>903</v>
      </c>
      <c r="N5485" t="s">
        <v>50</v>
      </c>
      <c r="O5485">
        <v>1410</v>
      </c>
      <c r="P5485">
        <v>1700</v>
      </c>
      <c r="Q5485" t="s">
        <v>233</v>
      </c>
      <c r="R5485">
        <v>133</v>
      </c>
      <c r="S5485" t="s">
        <v>134</v>
      </c>
      <c r="T5485">
        <v>1</v>
      </c>
      <c r="U5485" s="1">
        <v>43694</v>
      </c>
      <c r="V5485" s="1">
        <v>43819</v>
      </c>
      <c r="W5485" t="s">
        <v>1270</v>
      </c>
      <c r="X5485" t="s">
        <v>1929</v>
      </c>
      <c r="Y5485">
        <v>11</v>
      </c>
      <c r="Z5485">
        <v>10</v>
      </c>
      <c r="AA5485">
        <v>25</v>
      </c>
      <c r="AB5485">
        <v>40</v>
      </c>
      <c r="AC5485" t="s">
        <v>2851</v>
      </c>
      <c r="AD5485">
        <f>IF(ISBLANK(Source[[#This Row],[CrosslistID]]),1,1/COUNTIFS(Source[CrosslistID],Source[[#This Row],[CrosslistID]],Source[TermDesc],Source[[#This Row],[TermDesc]]))</f>
        <v>0.2</v>
      </c>
      <c r="AE5485">
        <v>22</v>
      </c>
      <c r="AF5485">
        <v>25</v>
      </c>
      <c r="AG5485">
        <v>88</v>
      </c>
      <c r="AH5485">
        <v>88</v>
      </c>
      <c r="AI5485">
        <v>1.1000000000000001</v>
      </c>
      <c r="AJ5485">
        <v>1.1000000000000001</v>
      </c>
      <c r="AK5485">
        <v>0.2</v>
      </c>
      <c r="AL54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85">
        <f>IF(AND(Source[[#This Row],[Credit_Noncredit]]="Noncredit",Source[[#This Row],[FTEF]]&gt;0),Source[[#This Row],[NC XLST FTES]]*525/(437.5*Source[[#This Row],[FTEF]]),0)</f>
        <v>0</v>
      </c>
      <c r="AN5485">
        <f>IF(Source[[#This Row],[Credit_Noncredit]]="Credit",Source[[#This Row],[Census Enrollment]],Source[[#This Row],[Noncredit Avg. Attendance]])</f>
        <v>11</v>
      </c>
    </row>
    <row r="5486" spans="1:40" x14ac:dyDescent="0.25">
      <c r="A5486" t="s">
        <v>1914</v>
      </c>
      <c r="B5486" t="s">
        <v>886</v>
      </c>
      <c r="C5486" t="s">
        <v>1184</v>
      </c>
      <c r="D5486" t="s">
        <v>1262</v>
      </c>
      <c r="E5486" s="4">
        <v>76625</v>
      </c>
      <c r="F5486" s="4" t="s">
        <v>1263</v>
      </c>
      <c r="G5486" s="4" t="s">
        <v>1150</v>
      </c>
      <c r="H5486" t="str">
        <f>CONCATENATE(Source[[#This Row],[Subject]],TRIM(Source[[#This Row],[Course]]))</f>
        <v>MUS10A</v>
      </c>
      <c r="I5486" t="str">
        <f>VLOOKUP(Source[[#This Row],[SubjCrse]],'Courses and Categories'!$E$2:$G$1816,3,FALSE)</f>
        <v>Credit Visual &amp; Performing Arts</v>
      </c>
      <c r="J5486">
        <v>2</v>
      </c>
      <c r="K5486" t="s">
        <v>1269</v>
      </c>
      <c r="L5486" t="s">
        <v>39</v>
      </c>
      <c r="M5486" t="s">
        <v>903</v>
      </c>
      <c r="N5486" t="s">
        <v>41</v>
      </c>
      <c r="O5486">
        <v>1410</v>
      </c>
      <c r="P5486">
        <v>1700</v>
      </c>
      <c r="Q5486" t="s">
        <v>233</v>
      </c>
      <c r="R5486">
        <v>133</v>
      </c>
      <c r="S5486" t="s">
        <v>134</v>
      </c>
      <c r="T5486">
        <v>1</v>
      </c>
      <c r="U5486" s="1">
        <v>43694</v>
      </c>
      <c r="V5486" s="1">
        <v>43819</v>
      </c>
      <c r="W5486" t="s">
        <v>1270</v>
      </c>
      <c r="X5486" t="s">
        <v>1929</v>
      </c>
      <c r="Y5486">
        <v>10</v>
      </c>
      <c r="Z5486">
        <v>9</v>
      </c>
      <c r="AA5486">
        <v>25</v>
      </c>
      <c r="AB5486">
        <v>36</v>
      </c>
      <c r="AC5486" t="s">
        <v>2852</v>
      </c>
      <c r="AD5486">
        <f>IF(ISBLANK(Source[[#This Row],[CrosslistID]]),1,1/COUNTIFS(Source[CrosslistID],Source[[#This Row],[CrosslistID]],Source[TermDesc],Source[[#This Row],[TermDesc]]))</f>
        <v>0.2</v>
      </c>
      <c r="AE5486">
        <v>22</v>
      </c>
      <c r="AF5486">
        <v>25</v>
      </c>
      <c r="AG5486">
        <v>88</v>
      </c>
      <c r="AH5486">
        <v>88</v>
      </c>
      <c r="AI5486">
        <v>1</v>
      </c>
      <c r="AJ5486">
        <v>1</v>
      </c>
      <c r="AK5486">
        <v>0.2</v>
      </c>
      <c r="AL54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86">
        <f>IF(AND(Source[[#This Row],[Credit_Noncredit]]="Noncredit",Source[[#This Row],[FTEF]]&gt;0),Source[[#This Row],[NC XLST FTES]]*525/(437.5*Source[[#This Row],[FTEF]]),0)</f>
        <v>0</v>
      </c>
      <c r="AN5486">
        <f>IF(Source[[#This Row],[Credit_Noncredit]]="Credit",Source[[#This Row],[Census Enrollment]],Source[[#This Row],[Noncredit Avg. Attendance]])</f>
        <v>10</v>
      </c>
    </row>
    <row r="5487" spans="1:40" x14ac:dyDescent="0.25">
      <c r="A5487" t="s">
        <v>1914</v>
      </c>
      <c r="B5487" t="s">
        <v>886</v>
      </c>
      <c r="C5487" t="s">
        <v>1184</v>
      </c>
      <c r="D5487" t="s">
        <v>1262</v>
      </c>
      <c r="E5487" s="4">
        <v>72785</v>
      </c>
      <c r="F5487" s="4" t="s">
        <v>1263</v>
      </c>
      <c r="G5487" s="4" t="s">
        <v>1150</v>
      </c>
      <c r="H5487" t="str">
        <f>CONCATENATE(Source[[#This Row],[Subject]],TRIM(Source[[#This Row],[Course]]))</f>
        <v>MUS10A</v>
      </c>
      <c r="I5487" t="str">
        <f>VLOOKUP(Source[[#This Row],[SubjCrse]],'Courses and Categories'!$E$2:$G$1816,3,FALSE)</f>
        <v>Credit Visual &amp; Performing Arts</v>
      </c>
      <c r="J5487">
        <v>3</v>
      </c>
      <c r="K5487" t="s">
        <v>1269</v>
      </c>
      <c r="L5487" t="s">
        <v>39</v>
      </c>
      <c r="M5487" t="s">
        <v>903</v>
      </c>
      <c r="N5487" t="s">
        <v>185</v>
      </c>
      <c r="O5487">
        <v>1410</v>
      </c>
      <c r="P5487">
        <v>1700</v>
      </c>
      <c r="Q5487" t="s">
        <v>233</v>
      </c>
      <c r="R5487">
        <v>133</v>
      </c>
      <c r="S5487" t="s">
        <v>134</v>
      </c>
      <c r="T5487">
        <v>1</v>
      </c>
      <c r="U5487" s="1">
        <v>43694</v>
      </c>
      <c r="V5487" s="1">
        <v>43819</v>
      </c>
      <c r="W5487" t="s">
        <v>2853</v>
      </c>
      <c r="X5487" t="s">
        <v>1929</v>
      </c>
      <c r="Y5487">
        <v>15</v>
      </c>
      <c r="Z5487">
        <v>15</v>
      </c>
      <c r="AA5487">
        <v>25</v>
      </c>
      <c r="AB5487">
        <v>60</v>
      </c>
      <c r="AC5487" t="s">
        <v>2854</v>
      </c>
      <c r="AD5487">
        <f>IF(ISBLANK(Source[[#This Row],[CrosslistID]]),1,1/COUNTIFS(Source[CrosslistID],Source[[#This Row],[CrosslistID]],Source[TermDesc],Source[[#This Row],[TermDesc]]))</f>
        <v>0.2</v>
      </c>
      <c r="AE5487">
        <v>19</v>
      </c>
      <c r="AF5487">
        <v>25</v>
      </c>
      <c r="AG5487">
        <v>76</v>
      </c>
      <c r="AH5487">
        <v>76</v>
      </c>
      <c r="AI5487">
        <v>1.4</v>
      </c>
      <c r="AJ5487">
        <v>1.5</v>
      </c>
      <c r="AK5487">
        <v>0.2</v>
      </c>
      <c r="AL54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87">
        <f>IF(AND(Source[[#This Row],[Credit_Noncredit]]="Noncredit",Source[[#This Row],[FTEF]]&gt;0),Source[[#This Row],[NC XLST FTES]]*525/(437.5*Source[[#This Row],[FTEF]]),0)</f>
        <v>0</v>
      </c>
      <c r="AN5487">
        <f>IF(Source[[#This Row],[Credit_Noncredit]]="Credit",Source[[#This Row],[Census Enrollment]],Source[[#This Row],[Noncredit Avg. Attendance]])</f>
        <v>15</v>
      </c>
    </row>
    <row r="5488" spans="1:40" x14ac:dyDescent="0.25">
      <c r="A5488" t="s">
        <v>1914</v>
      </c>
      <c r="B5488" t="s">
        <v>886</v>
      </c>
      <c r="C5488" t="s">
        <v>1184</v>
      </c>
      <c r="D5488" t="s">
        <v>1262</v>
      </c>
      <c r="E5488" s="4">
        <v>72787</v>
      </c>
      <c r="F5488" s="4" t="s">
        <v>1263</v>
      </c>
      <c r="G5488" s="4" t="s">
        <v>1150</v>
      </c>
      <c r="H5488" t="str">
        <f>CONCATENATE(Source[[#This Row],[Subject]],TRIM(Source[[#This Row],[Course]]))</f>
        <v>MUS10A</v>
      </c>
      <c r="I5488" t="str">
        <f>VLOOKUP(Source[[#This Row],[SubjCrse]],'Courses and Categories'!$E$2:$G$1816,3,FALSE)</f>
        <v>Credit Visual &amp; Performing Arts</v>
      </c>
      <c r="J5488">
        <v>4</v>
      </c>
      <c r="K5488" t="s">
        <v>1269</v>
      </c>
      <c r="L5488" t="s">
        <v>39</v>
      </c>
      <c r="M5488" t="s">
        <v>903</v>
      </c>
      <c r="N5488" t="s">
        <v>59</v>
      </c>
      <c r="O5488">
        <v>940</v>
      </c>
      <c r="P5488">
        <v>1055</v>
      </c>
      <c r="Q5488" t="s">
        <v>233</v>
      </c>
      <c r="R5488">
        <v>133</v>
      </c>
      <c r="S5488" t="s">
        <v>134</v>
      </c>
      <c r="T5488">
        <v>1</v>
      </c>
      <c r="U5488" s="1">
        <v>43694</v>
      </c>
      <c r="V5488" s="1">
        <v>43819</v>
      </c>
      <c r="W5488" t="s">
        <v>750</v>
      </c>
      <c r="X5488" t="s">
        <v>1929</v>
      </c>
      <c r="Y5488">
        <v>16</v>
      </c>
      <c r="Z5488">
        <v>14</v>
      </c>
      <c r="AA5488">
        <v>25</v>
      </c>
      <c r="AB5488">
        <v>56</v>
      </c>
      <c r="AC5488" t="s">
        <v>2855</v>
      </c>
      <c r="AD5488">
        <f>IF(ISBLANK(Source[[#This Row],[CrosslistID]]),1,1/COUNTIFS(Source[CrosslistID],Source[[#This Row],[CrosslistID]],Source[TermDesc],Source[[#This Row],[TermDesc]]))</f>
        <v>0.2</v>
      </c>
      <c r="AE5488">
        <v>22</v>
      </c>
      <c r="AF5488">
        <v>25</v>
      </c>
      <c r="AG5488">
        <v>88</v>
      </c>
      <c r="AH5488">
        <v>88</v>
      </c>
      <c r="AI5488">
        <v>1.5</v>
      </c>
      <c r="AJ5488">
        <v>1.6</v>
      </c>
      <c r="AK5488">
        <v>0.2</v>
      </c>
      <c r="AL54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88">
        <f>IF(AND(Source[[#This Row],[Credit_Noncredit]]="Noncredit",Source[[#This Row],[FTEF]]&gt;0),Source[[#This Row],[NC XLST FTES]]*525/(437.5*Source[[#This Row],[FTEF]]),0)</f>
        <v>0</v>
      </c>
      <c r="AN5488">
        <f>IF(Source[[#This Row],[Credit_Noncredit]]="Credit",Source[[#This Row],[Census Enrollment]],Source[[#This Row],[Noncredit Avg. Attendance]])</f>
        <v>16</v>
      </c>
    </row>
    <row r="5489" spans="1:40" x14ac:dyDescent="0.25">
      <c r="A5489" t="s">
        <v>1914</v>
      </c>
      <c r="B5489" t="s">
        <v>886</v>
      </c>
      <c r="C5489" t="s">
        <v>1184</v>
      </c>
      <c r="D5489" t="s">
        <v>1262</v>
      </c>
      <c r="E5489" s="4">
        <v>71047</v>
      </c>
      <c r="F5489" s="4" t="s">
        <v>1263</v>
      </c>
      <c r="G5489" s="4" t="s">
        <v>1150</v>
      </c>
      <c r="H5489" t="str">
        <f>CONCATENATE(Source[[#This Row],[Subject]],TRIM(Source[[#This Row],[Course]]))</f>
        <v>MUS10A</v>
      </c>
      <c r="I5489" t="str">
        <f>VLOOKUP(Source[[#This Row],[SubjCrse]],'Courses and Categories'!$E$2:$G$1816,3,FALSE)</f>
        <v>Credit Visual &amp; Performing Arts</v>
      </c>
      <c r="J5489">
        <v>501</v>
      </c>
      <c r="K5489" t="s">
        <v>1269</v>
      </c>
      <c r="L5489" t="s">
        <v>87</v>
      </c>
      <c r="M5489" t="s">
        <v>903</v>
      </c>
      <c r="N5489" t="s">
        <v>41</v>
      </c>
      <c r="O5489">
        <v>1840</v>
      </c>
      <c r="P5489">
        <v>2130</v>
      </c>
      <c r="Q5489" t="s">
        <v>233</v>
      </c>
      <c r="R5489">
        <v>133</v>
      </c>
      <c r="S5489" t="s">
        <v>134</v>
      </c>
      <c r="T5489">
        <v>1</v>
      </c>
      <c r="U5489" s="1">
        <v>43694</v>
      </c>
      <c r="V5489" s="1">
        <v>43819</v>
      </c>
      <c r="W5489" t="s">
        <v>1270</v>
      </c>
      <c r="X5489" t="s">
        <v>1929</v>
      </c>
      <c r="Y5489">
        <v>8</v>
      </c>
      <c r="Z5489">
        <v>8</v>
      </c>
      <c r="AA5489">
        <v>25</v>
      </c>
      <c r="AB5489">
        <v>32</v>
      </c>
      <c r="AC5489" t="s">
        <v>2856</v>
      </c>
      <c r="AD5489">
        <f>IF(ISBLANK(Source[[#This Row],[CrosslistID]]),1,1/COUNTIFS(Source[CrosslistID],Source[[#This Row],[CrosslistID]],Source[TermDesc],Source[[#This Row],[TermDesc]]))</f>
        <v>0.2</v>
      </c>
      <c r="AE5489">
        <v>24</v>
      </c>
      <c r="AF5489">
        <v>25</v>
      </c>
      <c r="AG5489">
        <v>96</v>
      </c>
      <c r="AH5489">
        <v>96</v>
      </c>
      <c r="AI5489">
        <v>0.8</v>
      </c>
      <c r="AJ5489">
        <v>0.8</v>
      </c>
      <c r="AK5489">
        <v>0.2</v>
      </c>
      <c r="AL54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89">
        <f>IF(AND(Source[[#This Row],[Credit_Noncredit]]="Noncredit",Source[[#This Row],[FTEF]]&gt;0),Source[[#This Row],[NC XLST FTES]]*525/(437.5*Source[[#This Row],[FTEF]]),0)</f>
        <v>0</v>
      </c>
      <c r="AN5489">
        <f>IF(Source[[#This Row],[Credit_Noncredit]]="Credit",Source[[#This Row],[Census Enrollment]],Source[[#This Row],[Noncredit Avg. Attendance]])</f>
        <v>8</v>
      </c>
    </row>
    <row r="5490" spans="1:40" x14ac:dyDescent="0.25">
      <c r="A5490" t="s">
        <v>1914</v>
      </c>
      <c r="B5490" t="s">
        <v>886</v>
      </c>
      <c r="C5490" t="s">
        <v>1184</v>
      </c>
      <c r="D5490" t="s">
        <v>1262</v>
      </c>
      <c r="E5490" s="4">
        <v>71048</v>
      </c>
      <c r="F5490" s="4" t="s">
        <v>1263</v>
      </c>
      <c r="G5490" s="4" t="s">
        <v>1150</v>
      </c>
      <c r="H5490" t="str">
        <f>CONCATENATE(Source[[#This Row],[Subject]],TRIM(Source[[#This Row],[Course]]))</f>
        <v>MUS10A</v>
      </c>
      <c r="I5490" t="str">
        <f>VLOOKUP(Source[[#This Row],[SubjCrse]],'Courses and Categories'!$E$2:$G$1816,3,FALSE)</f>
        <v>Credit Visual &amp; Performing Arts</v>
      </c>
      <c r="J5490">
        <v>502</v>
      </c>
      <c r="K5490" t="s">
        <v>1269</v>
      </c>
      <c r="L5490" t="s">
        <v>87</v>
      </c>
      <c r="M5490" t="s">
        <v>903</v>
      </c>
      <c r="N5490" t="s">
        <v>185</v>
      </c>
      <c r="O5490">
        <v>1910</v>
      </c>
      <c r="P5490">
        <v>2200</v>
      </c>
      <c r="Q5490" t="s">
        <v>233</v>
      </c>
      <c r="R5490">
        <v>133</v>
      </c>
      <c r="S5490" t="s">
        <v>134</v>
      </c>
      <c r="T5490">
        <v>1</v>
      </c>
      <c r="U5490" s="1">
        <v>43694</v>
      </c>
      <c r="V5490" s="1">
        <v>43819</v>
      </c>
      <c r="W5490" t="s">
        <v>2857</v>
      </c>
      <c r="X5490" t="s">
        <v>1929</v>
      </c>
      <c r="Y5490">
        <v>18</v>
      </c>
      <c r="Z5490">
        <v>16</v>
      </c>
      <c r="AA5490">
        <v>25</v>
      </c>
      <c r="AB5490">
        <v>64</v>
      </c>
      <c r="AC5490" t="s">
        <v>2858</v>
      </c>
      <c r="AD5490">
        <f>IF(ISBLANK(Source[[#This Row],[CrosslistID]]),1,1/COUNTIFS(Source[CrosslistID],Source[[#This Row],[CrosslistID]],Source[TermDesc],Source[[#This Row],[TermDesc]]))</f>
        <v>0.2</v>
      </c>
      <c r="AE5490">
        <v>20</v>
      </c>
      <c r="AF5490">
        <v>25</v>
      </c>
      <c r="AG5490">
        <v>80</v>
      </c>
      <c r="AH5490">
        <v>80</v>
      </c>
      <c r="AI5490">
        <v>1.8</v>
      </c>
      <c r="AJ5490">
        <v>1.8</v>
      </c>
      <c r="AK5490">
        <v>0.2</v>
      </c>
      <c r="AL54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90">
        <f>IF(AND(Source[[#This Row],[Credit_Noncredit]]="Noncredit",Source[[#This Row],[FTEF]]&gt;0),Source[[#This Row],[NC XLST FTES]]*525/(437.5*Source[[#This Row],[FTEF]]),0)</f>
        <v>0</v>
      </c>
      <c r="AN5490">
        <f>IF(Source[[#This Row],[Credit_Noncredit]]="Credit",Source[[#This Row],[Census Enrollment]],Source[[#This Row],[Noncredit Avg. Attendance]])</f>
        <v>18</v>
      </c>
    </row>
    <row r="5491" spans="1:40" x14ac:dyDescent="0.25">
      <c r="A5491" t="s">
        <v>1914</v>
      </c>
      <c r="B5491" t="s">
        <v>886</v>
      </c>
      <c r="C5491" t="s">
        <v>1184</v>
      </c>
      <c r="D5491" t="s">
        <v>1262</v>
      </c>
      <c r="E5491" s="4">
        <v>72156</v>
      </c>
      <c r="F5491" s="4" t="s">
        <v>1263</v>
      </c>
      <c r="G5491" s="4" t="s">
        <v>1273</v>
      </c>
      <c r="H5491" t="str">
        <f>CONCATENATE(Source[[#This Row],[Subject]],TRIM(Source[[#This Row],[Course]]))</f>
        <v>MUS10B</v>
      </c>
      <c r="I5491" t="str">
        <f>VLOOKUP(Source[[#This Row],[SubjCrse]],'Courses and Categories'!$E$2:$G$1816,3,FALSE)</f>
        <v>Credit Visual &amp; Performing Arts</v>
      </c>
      <c r="J5491">
        <v>1</v>
      </c>
      <c r="K5491" t="s">
        <v>1274</v>
      </c>
      <c r="L5491" t="s">
        <v>39</v>
      </c>
      <c r="M5491" t="s">
        <v>903</v>
      </c>
      <c r="N5491" t="s">
        <v>50</v>
      </c>
      <c r="O5491">
        <v>1410</v>
      </c>
      <c r="P5491">
        <v>1700</v>
      </c>
      <c r="Q5491" t="s">
        <v>233</v>
      </c>
      <c r="R5491">
        <v>133</v>
      </c>
      <c r="S5491" t="s">
        <v>134</v>
      </c>
      <c r="T5491">
        <v>1</v>
      </c>
      <c r="U5491" s="1">
        <v>43694</v>
      </c>
      <c r="V5491" s="1">
        <v>43819</v>
      </c>
      <c r="W5491" t="s">
        <v>1270</v>
      </c>
      <c r="X5491" t="s">
        <v>1929</v>
      </c>
      <c r="Y5491">
        <v>9</v>
      </c>
      <c r="Z5491">
        <v>9</v>
      </c>
      <c r="AA5491">
        <v>25</v>
      </c>
      <c r="AB5491">
        <v>36</v>
      </c>
      <c r="AC5491" t="s">
        <v>2851</v>
      </c>
      <c r="AD5491">
        <f>IF(ISBLANK(Source[[#This Row],[CrosslistID]]),1,1/COUNTIFS(Source[CrosslistID],Source[[#This Row],[CrosslistID]],Source[TermDesc],Source[[#This Row],[TermDesc]]))</f>
        <v>0.2</v>
      </c>
      <c r="AE5491">
        <v>22</v>
      </c>
      <c r="AF5491">
        <v>25</v>
      </c>
      <c r="AG5491">
        <v>88</v>
      </c>
      <c r="AH5491">
        <v>88</v>
      </c>
      <c r="AI5491">
        <v>0.9</v>
      </c>
      <c r="AJ5491">
        <v>0.9</v>
      </c>
      <c r="AK5491">
        <v>0</v>
      </c>
      <c r="AL54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91">
        <f>IF(AND(Source[[#This Row],[Credit_Noncredit]]="Noncredit",Source[[#This Row],[FTEF]]&gt;0),Source[[#This Row],[NC XLST FTES]]*525/(437.5*Source[[#This Row],[FTEF]]),0)</f>
        <v>0</v>
      </c>
      <c r="AN5491">
        <f>IF(Source[[#This Row],[Credit_Noncredit]]="Credit",Source[[#This Row],[Census Enrollment]],Source[[#This Row],[Noncredit Avg. Attendance]])</f>
        <v>9</v>
      </c>
    </row>
    <row r="5492" spans="1:40" x14ac:dyDescent="0.25">
      <c r="A5492" t="s">
        <v>1914</v>
      </c>
      <c r="B5492" t="s">
        <v>886</v>
      </c>
      <c r="C5492" t="s">
        <v>1184</v>
      </c>
      <c r="D5492" t="s">
        <v>1262</v>
      </c>
      <c r="E5492" s="4">
        <v>76626</v>
      </c>
      <c r="F5492" s="4" t="s">
        <v>1263</v>
      </c>
      <c r="G5492" s="4" t="s">
        <v>1273</v>
      </c>
      <c r="H5492" t="str">
        <f>CONCATENATE(Source[[#This Row],[Subject]],TRIM(Source[[#This Row],[Course]]))</f>
        <v>MUS10B</v>
      </c>
      <c r="I5492" t="str">
        <f>VLOOKUP(Source[[#This Row],[SubjCrse]],'Courses and Categories'!$E$2:$G$1816,3,FALSE)</f>
        <v>Credit Visual &amp; Performing Arts</v>
      </c>
      <c r="J5492">
        <v>2</v>
      </c>
      <c r="K5492" t="s">
        <v>1274</v>
      </c>
      <c r="L5492" t="s">
        <v>39</v>
      </c>
      <c r="M5492" t="s">
        <v>903</v>
      </c>
      <c r="N5492" t="s">
        <v>41</v>
      </c>
      <c r="O5492">
        <v>1410</v>
      </c>
      <c r="P5492">
        <v>1700</v>
      </c>
      <c r="Q5492" t="s">
        <v>233</v>
      </c>
      <c r="R5492">
        <v>133</v>
      </c>
      <c r="S5492" t="s">
        <v>134</v>
      </c>
      <c r="T5492">
        <v>1</v>
      </c>
      <c r="U5492" s="1">
        <v>43694</v>
      </c>
      <c r="V5492" s="1">
        <v>43819</v>
      </c>
      <c r="W5492" t="s">
        <v>1270</v>
      </c>
      <c r="X5492" t="s">
        <v>1929</v>
      </c>
      <c r="Y5492">
        <v>4</v>
      </c>
      <c r="Z5492">
        <v>3</v>
      </c>
      <c r="AA5492">
        <v>25</v>
      </c>
      <c r="AB5492">
        <v>12</v>
      </c>
      <c r="AC5492" t="s">
        <v>2852</v>
      </c>
      <c r="AD5492">
        <f>IF(ISBLANK(Source[[#This Row],[CrosslistID]]),1,1/COUNTIFS(Source[CrosslistID],Source[[#This Row],[CrosslistID]],Source[TermDesc],Source[[#This Row],[TermDesc]]))</f>
        <v>0.2</v>
      </c>
      <c r="AE5492">
        <v>22</v>
      </c>
      <c r="AF5492">
        <v>25</v>
      </c>
      <c r="AG5492">
        <v>88</v>
      </c>
      <c r="AH5492">
        <v>88</v>
      </c>
      <c r="AI5492">
        <v>0.4</v>
      </c>
      <c r="AJ5492">
        <v>0.4</v>
      </c>
      <c r="AK5492">
        <v>0</v>
      </c>
      <c r="AL54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92">
        <f>IF(AND(Source[[#This Row],[Credit_Noncredit]]="Noncredit",Source[[#This Row],[FTEF]]&gt;0),Source[[#This Row],[NC XLST FTES]]*525/(437.5*Source[[#This Row],[FTEF]]),0)</f>
        <v>0</v>
      </c>
      <c r="AN5492">
        <f>IF(Source[[#This Row],[Credit_Noncredit]]="Credit",Source[[#This Row],[Census Enrollment]],Source[[#This Row],[Noncredit Avg. Attendance]])</f>
        <v>4</v>
      </c>
    </row>
    <row r="5493" spans="1:40" x14ac:dyDescent="0.25">
      <c r="A5493" t="s">
        <v>1914</v>
      </c>
      <c r="B5493" t="s">
        <v>886</v>
      </c>
      <c r="C5493" t="s">
        <v>1184</v>
      </c>
      <c r="D5493" t="s">
        <v>1262</v>
      </c>
      <c r="E5493" s="4">
        <v>73844</v>
      </c>
      <c r="F5493" s="4" t="s">
        <v>1263</v>
      </c>
      <c r="G5493" s="4" t="s">
        <v>1273</v>
      </c>
      <c r="H5493" t="str">
        <f>CONCATENATE(Source[[#This Row],[Subject]],TRIM(Source[[#This Row],[Course]]))</f>
        <v>MUS10B</v>
      </c>
      <c r="I5493" t="str">
        <f>VLOOKUP(Source[[#This Row],[SubjCrse]],'Courses and Categories'!$E$2:$G$1816,3,FALSE)</f>
        <v>Credit Visual &amp; Performing Arts</v>
      </c>
      <c r="J5493">
        <v>3</v>
      </c>
      <c r="K5493" t="s">
        <v>1274</v>
      </c>
      <c r="L5493" t="s">
        <v>39</v>
      </c>
      <c r="M5493" t="s">
        <v>903</v>
      </c>
      <c r="N5493" t="s">
        <v>185</v>
      </c>
      <c r="O5493">
        <v>1410</v>
      </c>
      <c r="P5493">
        <v>1700</v>
      </c>
      <c r="Q5493" t="s">
        <v>233</v>
      </c>
      <c r="R5493">
        <v>133</v>
      </c>
      <c r="S5493" t="s">
        <v>134</v>
      </c>
      <c r="T5493">
        <v>1</v>
      </c>
      <c r="U5493" s="1">
        <v>43694</v>
      </c>
      <c r="V5493" s="1">
        <v>43819</v>
      </c>
      <c r="W5493" t="s">
        <v>2853</v>
      </c>
      <c r="X5493" t="s">
        <v>1929</v>
      </c>
      <c r="Y5493">
        <v>1</v>
      </c>
      <c r="Z5493">
        <v>1</v>
      </c>
      <c r="AA5493">
        <v>25</v>
      </c>
      <c r="AB5493">
        <v>4</v>
      </c>
      <c r="AC5493" t="s">
        <v>2854</v>
      </c>
      <c r="AD5493">
        <f>IF(ISBLANK(Source[[#This Row],[CrosslistID]]),1,1/COUNTIFS(Source[CrosslistID],Source[[#This Row],[CrosslistID]],Source[TermDesc],Source[[#This Row],[TermDesc]]))</f>
        <v>0.2</v>
      </c>
      <c r="AE5493">
        <v>19</v>
      </c>
      <c r="AF5493">
        <v>25</v>
      </c>
      <c r="AG5493">
        <v>76</v>
      </c>
      <c r="AH5493">
        <v>76</v>
      </c>
      <c r="AI5493">
        <v>0.1</v>
      </c>
      <c r="AJ5493">
        <v>0.1</v>
      </c>
      <c r="AK5493">
        <v>0</v>
      </c>
      <c r="AL54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93">
        <f>IF(AND(Source[[#This Row],[Credit_Noncredit]]="Noncredit",Source[[#This Row],[FTEF]]&gt;0),Source[[#This Row],[NC XLST FTES]]*525/(437.5*Source[[#This Row],[FTEF]]),0)</f>
        <v>0</v>
      </c>
      <c r="AN5493">
        <f>IF(Source[[#This Row],[Credit_Noncredit]]="Credit",Source[[#This Row],[Census Enrollment]],Source[[#This Row],[Noncredit Avg. Attendance]])</f>
        <v>1</v>
      </c>
    </row>
    <row r="5494" spans="1:40" x14ac:dyDescent="0.25">
      <c r="A5494" t="s">
        <v>1914</v>
      </c>
      <c r="B5494" t="s">
        <v>886</v>
      </c>
      <c r="C5494" t="s">
        <v>1184</v>
      </c>
      <c r="D5494" t="s">
        <v>1262</v>
      </c>
      <c r="E5494" s="4">
        <v>71051</v>
      </c>
      <c r="F5494" s="4" t="s">
        <v>1263</v>
      </c>
      <c r="G5494" s="4" t="s">
        <v>1273</v>
      </c>
      <c r="H5494" t="str">
        <f>CONCATENATE(Source[[#This Row],[Subject]],TRIM(Source[[#This Row],[Course]]))</f>
        <v>MUS10B</v>
      </c>
      <c r="I5494" t="str">
        <f>VLOOKUP(Source[[#This Row],[SubjCrse]],'Courses and Categories'!$E$2:$G$1816,3,FALSE)</f>
        <v>Credit Visual &amp; Performing Arts</v>
      </c>
      <c r="J5494">
        <v>4</v>
      </c>
      <c r="K5494" t="s">
        <v>1274</v>
      </c>
      <c r="L5494" t="s">
        <v>39</v>
      </c>
      <c r="M5494" t="s">
        <v>903</v>
      </c>
      <c r="N5494" t="s">
        <v>59</v>
      </c>
      <c r="O5494">
        <v>940</v>
      </c>
      <c r="P5494">
        <v>1055</v>
      </c>
      <c r="Q5494" t="s">
        <v>233</v>
      </c>
      <c r="R5494">
        <v>133</v>
      </c>
      <c r="S5494" t="s">
        <v>134</v>
      </c>
      <c r="T5494">
        <v>1</v>
      </c>
      <c r="U5494" s="1">
        <v>43694</v>
      </c>
      <c r="V5494" s="1">
        <v>43819</v>
      </c>
      <c r="W5494" t="s">
        <v>750</v>
      </c>
      <c r="X5494" t="s">
        <v>1929</v>
      </c>
      <c r="Y5494">
        <v>5</v>
      </c>
      <c r="Z5494">
        <v>5</v>
      </c>
      <c r="AA5494">
        <v>25</v>
      </c>
      <c r="AB5494">
        <v>20</v>
      </c>
      <c r="AC5494" t="s">
        <v>2855</v>
      </c>
      <c r="AD5494">
        <f>IF(ISBLANK(Source[[#This Row],[CrosslistID]]),1,1/COUNTIFS(Source[CrosslistID],Source[[#This Row],[CrosslistID]],Source[TermDesc],Source[[#This Row],[TermDesc]]))</f>
        <v>0.2</v>
      </c>
      <c r="AE5494">
        <v>22</v>
      </c>
      <c r="AF5494">
        <v>25</v>
      </c>
      <c r="AG5494">
        <v>88</v>
      </c>
      <c r="AH5494">
        <v>88</v>
      </c>
      <c r="AI5494">
        <v>0.5</v>
      </c>
      <c r="AJ5494">
        <v>0.5</v>
      </c>
      <c r="AK5494">
        <v>0</v>
      </c>
      <c r="AL54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94">
        <f>IF(AND(Source[[#This Row],[Credit_Noncredit]]="Noncredit",Source[[#This Row],[FTEF]]&gt;0),Source[[#This Row],[NC XLST FTES]]*525/(437.5*Source[[#This Row],[FTEF]]),0)</f>
        <v>0</v>
      </c>
      <c r="AN5494">
        <f>IF(Source[[#This Row],[Credit_Noncredit]]="Credit",Source[[#This Row],[Census Enrollment]],Source[[#This Row],[Noncredit Avg. Attendance]])</f>
        <v>5</v>
      </c>
    </row>
    <row r="5495" spans="1:40" x14ac:dyDescent="0.25">
      <c r="A5495" t="s">
        <v>1914</v>
      </c>
      <c r="B5495" t="s">
        <v>886</v>
      </c>
      <c r="C5495" t="s">
        <v>1184</v>
      </c>
      <c r="D5495" t="s">
        <v>1262</v>
      </c>
      <c r="E5495" s="4">
        <v>72786</v>
      </c>
      <c r="F5495" s="4" t="s">
        <v>1263</v>
      </c>
      <c r="G5495" s="4" t="s">
        <v>1273</v>
      </c>
      <c r="H5495" t="str">
        <f>CONCATENATE(Source[[#This Row],[Subject]],TRIM(Source[[#This Row],[Course]]))</f>
        <v>MUS10B</v>
      </c>
      <c r="I5495" t="str">
        <f>VLOOKUP(Source[[#This Row],[SubjCrse]],'Courses and Categories'!$E$2:$G$1816,3,FALSE)</f>
        <v>Credit Visual &amp; Performing Arts</v>
      </c>
      <c r="J5495">
        <v>501</v>
      </c>
      <c r="K5495" t="s">
        <v>1274</v>
      </c>
      <c r="L5495" t="s">
        <v>87</v>
      </c>
      <c r="M5495" t="s">
        <v>903</v>
      </c>
      <c r="N5495" t="s">
        <v>41</v>
      </c>
      <c r="O5495">
        <v>1840</v>
      </c>
      <c r="P5495">
        <v>2130</v>
      </c>
      <c r="Q5495" t="s">
        <v>233</v>
      </c>
      <c r="R5495">
        <v>133</v>
      </c>
      <c r="S5495" t="s">
        <v>134</v>
      </c>
      <c r="T5495">
        <v>1</v>
      </c>
      <c r="U5495" s="1">
        <v>43694</v>
      </c>
      <c r="V5495" s="1">
        <v>43819</v>
      </c>
      <c r="W5495" t="s">
        <v>1270</v>
      </c>
      <c r="X5495" t="s">
        <v>1929</v>
      </c>
      <c r="Y5495">
        <v>7</v>
      </c>
      <c r="Z5495">
        <v>6</v>
      </c>
      <c r="AA5495">
        <v>25</v>
      </c>
      <c r="AB5495">
        <v>24</v>
      </c>
      <c r="AC5495" t="s">
        <v>2856</v>
      </c>
      <c r="AD5495">
        <f>IF(ISBLANK(Source[[#This Row],[CrosslistID]]),1,1/COUNTIFS(Source[CrosslistID],Source[[#This Row],[CrosslistID]],Source[TermDesc],Source[[#This Row],[TermDesc]]))</f>
        <v>0.2</v>
      </c>
      <c r="AE5495">
        <v>24</v>
      </c>
      <c r="AF5495">
        <v>25</v>
      </c>
      <c r="AG5495">
        <v>96</v>
      </c>
      <c r="AH5495">
        <v>96</v>
      </c>
      <c r="AI5495">
        <v>0.7</v>
      </c>
      <c r="AJ5495">
        <v>0.7</v>
      </c>
      <c r="AK5495">
        <v>0</v>
      </c>
      <c r="AL54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95">
        <f>IF(AND(Source[[#This Row],[Credit_Noncredit]]="Noncredit",Source[[#This Row],[FTEF]]&gt;0),Source[[#This Row],[NC XLST FTES]]*525/(437.5*Source[[#This Row],[FTEF]]),0)</f>
        <v>0</v>
      </c>
      <c r="AN5495">
        <f>IF(Source[[#This Row],[Credit_Noncredit]]="Credit",Source[[#This Row],[Census Enrollment]],Source[[#This Row],[Noncredit Avg. Attendance]])</f>
        <v>7</v>
      </c>
    </row>
    <row r="5496" spans="1:40" x14ac:dyDescent="0.25">
      <c r="A5496" t="s">
        <v>1914</v>
      </c>
      <c r="B5496" t="s">
        <v>886</v>
      </c>
      <c r="C5496" t="s">
        <v>1184</v>
      </c>
      <c r="D5496" t="s">
        <v>1262</v>
      </c>
      <c r="E5496" s="4">
        <v>72996</v>
      </c>
      <c r="F5496" s="4" t="s">
        <v>1263</v>
      </c>
      <c r="G5496" s="4" t="s">
        <v>1273</v>
      </c>
      <c r="H5496" t="str">
        <f>CONCATENATE(Source[[#This Row],[Subject]],TRIM(Source[[#This Row],[Course]]))</f>
        <v>MUS10B</v>
      </c>
      <c r="I5496" t="str">
        <f>VLOOKUP(Source[[#This Row],[SubjCrse]],'Courses and Categories'!$E$2:$G$1816,3,FALSE)</f>
        <v>Credit Visual &amp; Performing Arts</v>
      </c>
      <c r="J5496">
        <v>502</v>
      </c>
      <c r="K5496" t="s">
        <v>1274</v>
      </c>
      <c r="L5496" t="s">
        <v>87</v>
      </c>
      <c r="M5496" t="s">
        <v>903</v>
      </c>
      <c r="N5496" t="s">
        <v>185</v>
      </c>
      <c r="O5496">
        <v>1910</v>
      </c>
      <c r="P5496">
        <v>2200</v>
      </c>
      <c r="Q5496" t="s">
        <v>233</v>
      </c>
      <c r="R5496">
        <v>133</v>
      </c>
      <c r="S5496" t="s">
        <v>134</v>
      </c>
      <c r="T5496">
        <v>1</v>
      </c>
      <c r="U5496" s="1">
        <v>43694</v>
      </c>
      <c r="V5496" s="1">
        <v>43819</v>
      </c>
      <c r="W5496" t="s">
        <v>2857</v>
      </c>
      <c r="X5496" t="s">
        <v>1929</v>
      </c>
      <c r="Y5496">
        <v>3</v>
      </c>
      <c r="Z5496">
        <v>3</v>
      </c>
      <c r="AA5496">
        <v>25</v>
      </c>
      <c r="AB5496">
        <v>12</v>
      </c>
      <c r="AC5496" t="s">
        <v>2858</v>
      </c>
      <c r="AD5496">
        <f>IF(ISBLANK(Source[[#This Row],[CrosslistID]]),1,1/COUNTIFS(Source[CrosslistID],Source[[#This Row],[CrosslistID]],Source[TermDesc],Source[[#This Row],[TermDesc]]))</f>
        <v>0.2</v>
      </c>
      <c r="AE5496">
        <v>20</v>
      </c>
      <c r="AF5496">
        <v>25</v>
      </c>
      <c r="AG5496">
        <v>80</v>
      </c>
      <c r="AH5496">
        <v>80</v>
      </c>
      <c r="AI5496">
        <v>0.3</v>
      </c>
      <c r="AJ5496">
        <v>0.3</v>
      </c>
      <c r="AK5496">
        <v>0</v>
      </c>
      <c r="AL54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96">
        <f>IF(AND(Source[[#This Row],[Credit_Noncredit]]="Noncredit",Source[[#This Row],[FTEF]]&gt;0),Source[[#This Row],[NC XLST FTES]]*525/(437.5*Source[[#This Row],[FTEF]]),0)</f>
        <v>0</v>
      </c>
      <c r="AN5496">
        <f>IF(Source[[#This Row],[Credit_Noncredit]]="Credit",Source[[#This Row],[Census Enrollment]],Source[[#This Row],[Noncredit Avg. Attendance]])</f>
        <v>3</v>
      </c>
    </row>
    <row r="5497" spans="1:40" x14ac:dyDescent="0.25">
      <c r="A5497" t="s">
        <v>1914</v>
      </c>
      <c r="B5497" t="s">
        <v>886</v>
      </c>
      <c r="C5497" t="s">
        <v>1184</v>
      </c>
      <c r="D5497" t="s">
        <v>1262</v>
      </c>
      <c r="E5497" s="4">
        <v>75250</v>
      </c>
      <c r="F5497" s="4" t="s">
        <v>1263</v>
      </c>
      <c r="G5497" s="4" t="s">
        <v>1275</v>
      </c>
      <c r="H5497" t="str">
        <f>CONCATENATE(Source[[#This Row],[Subject]],TRIM(Source[[#This Row],[Course]]))</f>
        <v>MUS10C</v>
      </c>
      <c r="I5497" t="str">
        <f>VLOOKUP(Source[[#This Row],[SubjCrse]],'Courses and Categories'!$E$2:$G$1816,3,FALSE)</f>
        <v>Credit Visual &amp; Performing Arts</v>
      </c>
      <c r="J5497">
        <v>1</v>
      </c>
      <c r="K5497" t="s">
        <v>1276</v>
      </c>
      <c r="L5497" t="s">
        <v>39</v>
      </c>
      <c r="M5497" t="s">
        <v>903</v>
      </c>
      <c r="N5497" t="s">
        <v>50</v>
      </c>
      <c r="O5497">
        <v>1410</v>
      </c>
      <c r="P5497">
        <v>1700</v>
      </c>
      <c r="Q5497" t="s">
        <v>233</v>
      </c>
      <c r="R5497">
        <v>133</v>
      </c>
      <c r="S5497" t="s">
        <v>134</v>
      </c>
      <c r="T5497">
        <v>1</v>
      </c>
      <c r="U5497" s="1">
        <v>43694</v>
      </c>
      <c r="V5497" s="1">
        <v>43819</v>
      </c>
      <c r="W5497" t="s">
        <v>1270</v>
      </c>
      <c r="X5497" t="s">
        <v>1929</v>
      </c>
      <c r="Y5497">
        <v>0</v>
      </c>
      <c r="Z5497">
        <v>0</v>
      </c>
      <c r="AA5497">
        <v>25</v>
      </c>
      <c r="AB5497">
        <v>0</v>
      </c>
      <c r="AC5497" t="s">
        <v>2851</v>
      </c>
      <c r="AD5497">
        <f>IF(ISBLANK(Source[[#This Row],[CrosslistID]]),1,1/COUNTIFS(Source[CrosslistID],Source[[#This Row],[CrosslistID]],Source[TermDesc],Source[[#This Row],[TermDesc]]))</f>
        <v>0.2</v>
      </c>
      <c r="AE5497">
        <v>22</v>
      </c>
      <c r="AF5497">
        <v>25</v>
      </c>
      <c r="AG5497">
        <v>88</v>
      </c>
      <c r="AH5497">
        <v>88</v>
      </c>
      <c r="AI5497">
        <v>0</v>
      </c>
      <c r="AJ5497">
        <v>0</v>
      </c>
      <c r="AK5497">
        <v>0</v>
      </c>
      <c r="AL54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97">
        <f>IF(AND(Source[[#This Row],[Credit_Noncredit]]="Noncredit",Source[[#This Row],[FTEF]]&gt;0),Source[[#This Row],[NC XLST FTES]]*525/(437.5*Source[[#This Row],[FTEF]]),0)</f>
        <v>0</v>
      </c>
      <c r="AN5497">
        <f>IF(Source[[#This Row],[Credit_Noncredit]]="Credit",Source[[#This Row],[Census Enrollment]],Source[[#This Row],[Noncredit Avg. Attendance]])</f>
        <v>0</v>
      </c>
    </row>
    <row r="5498" spans="1:40" x14ac:dyDescent="0.25">
      <c r="A5498" t="s">
        <v>1914</v>
      </c>
      <c r="B5498" t="s">
        <v>886</v>
      </c>
      <c r="C5498" t="s">
        <v>1184</v>
      </c>
      <c r="D5498" t="s">
        <v>1262</v>
      </c>
      <c r="E5498" s="4">
        <v>76627</v>
      </c>
      <c r="F5498" s="4" t="s">
        <v>1263</v>
      </c>
      <c r="G5498" s="4" t="s">
        <v>1275</v>
      </c>
      <c r="H5498" t="str">
        <f>CONCATENATE(Source[[#This Row],[Subject]],TRIM(Source[[#This Row],[Course]]))</f>
        <v>MUS10C</v>
      </c>
      <c r="I5498" t="str">
        <f>VLOOKUP(Source[[#This Row],[SubjCrse]],'Courses and Categories'!$E$2:$G$1816,3,FALSE)</f>
        <v>Credit Visual &amp; Performing Arts</v>
      </c>
      <c r="J5498">
        <v>2</v>
      </c>
      <c r="K5498" t="s">
        <v>1276</v>
      </c>
      <c r="L5498" t="s">
        <v>39</v>
      </c>
      <c r="M5498" t="s">
        <v>903</v>
      </c>
      <c r="N5498" t="s">
        <v>41</v>
      </c>
      <c r="O5498">
        <v>1410</v>
      </c>
      <c r="P5498">
        <v>1700</v>
      </c>
      <c r="Q5498" t="s">
        <v>233</v>
      </c>
      <c r="R5498">
        <v>133</v>
      </c>
      <c r="S5498" t="s">
        <v>134</v>
      </c>
      <c r="T5498">
        <v>1</v>
      </c>
      <c r="U5498" s="1">
        <v>43694</v>
      </c>
      <c r="V5498" s="1">
        <v>43819</v>
      </c>
      <c r="W5498" t="s">
        <v>1270</v>
      </c>
      <c r="X5498" t="s">
        <v>1929</v>
      </c>
      <c r="Y5498">
        <v>6</v>
      </c>
      <c r="Z5498">
        <v>6</v>
      </c>
      <c r="AA5498">
        <v>25</v>
      </c>
      <c r="AB5498">
        <v>24</v>
      </c>
      <c r="AC5498" t="s">
        <v>2852</v>
      </c>
      <c r="AD5498">
        <f>IF(ISBLANK(Source[[#This Row],[CrosslistID]]),1,1/COUNTIFS(Source[CrosslistID],Source[[#This Row],[CrosslistID]],Source[TermDesc],Source[[#This Row],[TermDesc]]))</f>
        <v>0.2</v>
      </c>
      <c r="AE5498">
        <v>22</v>
      </c>
      <c r="AF5498">
        <v>25</v>
      </c>
      <c r="AG5498">
        <v>88</v>
      </c>
      <c r="AH5498">
        <v>88</v>
      </c>
      <c r="AI5498">
        <v>0.6</v>
      </c>
      <c r="AJ5498">
        <v>0.6</v>
      </c>
      <c r="AK5498">
        <v>0</v>
      </c>
      <c r="AL54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98">
        <f>IF(AND(Source[[#This Row],[Credit_Noncredit]]="Noncredit",Source[[#This Row],[FTEF]]&gt;0),Source[[#This Row],[NC XLST FTES]]*525/(437.5*Source[[#This Row],[FTEF]]),0)</f>
        <v>0</v>
      </c>
      <c r="AN5498">
        <f>IF(Source[[#This Row],[Credit_Noncredit]]="Credit",Source[[#This Row],[Census Enrollment]],Source[[#This Row],[Noncredit Avg. Attendance]])</f>
        <v>6</v>
      </c>
    </row>
    <row r="5499" spans="1:40" x14ac:dyDescent="0.25">
      <c r="A5499" t="s">
        <v>1914</v>
      </c>
      <c r="B5499" t="s">
        <v>886</v>
      </c>
      <c r="C5499" t="s">
        <v>1184</v>
      </c>
      <c r="D5499" t="s">
        <v>1262</v>
      </c>
      <c r="E5499" s="4">
        <v>75251</v>
      </c>
      <c r="F5499" s="4" t="s">
        <v>1263</v>
      </c>
      <c r="G5499" s="4" t="s">
        <v>1275</v>
      </c>
      <c r="H5499" t="str">
        <f>CONCATENATE(Source[[#This Row],[Subject]],TRIM(Source[[#This Row],[Course]]))</f>
        <v>MUS10C</v>
      </c>
      <c r="I5499" t="str">
        <f>VLOOKUP(Source[[#This Row],[SubjCrse]],'Courses and Categories'!$E$2:$G$1816,3,FALSE)</f>
        <v>Credit Visual &amp; Performing Arts</v>
      </c>
      <c r="J5499">
        <v>3</v>
      </c>
      <c r="K5499" t="s">
        <v>1276</v>
      </c>
      <c r="L5499" t="s">
        <v>39</v>
      </c>
      <c r="M5499" t="s">
        <v>903</v>
      </c>
      <c r="N5499" t="s">
        <v>185</v>
      </c>
      <c r="O5499">
        <v>1410</v>
      </c>
      <c r="P5499">
        <v>1700</v>
      </c>
      <c r="Q5499" t="s">
        <v>233</v>
      </c>
      <c r="R5499">
        <v>133</v>
      </c>
      <c r="S5499" t="s">
        <v>134</v>
      </c>
      <c r="T5499">
        <v>1</v>
      </c>
      <c r="U5499" s="1">
        <v>43694</v>
      </c>
      <c r="V5499" s="1">
        <v>43819</v>
      </c>
      <c r="W5499" t="s">
        <v>2853</v>
      </c>
      <c r="X5499" t="s">
        <v>1929</v>
      </c>
      <c r="Y5499">
        <v>0</v>
      </c>
      <c r="Z5499">
        <v>0</v>
      </c>
      <c r="AA5499">
        <v>25</v>
      </c>
      <c r="AB5499">
        <v>0</v>
      </c>
      <c r="AC5499" t="s">
        <v>2854</v>
      </c>
      <c r="AD5499">
        <f>IF(ISBLANK(Source[[#This Row],[CrosslistID]]),1,1/COUNTIFS(Source[CrosslistID],Source[[#This Row],[CrosslistID]],Source[TermDesc],Source[[#This Row],[TermDesc]]))</f>
        <v>0.2</v>
      </c>
      <c r="AE5499">
        <v>19</v>
      </c>
      <c r="AF5499">
        <v>25</v>
      </c>
      <c r="AG5499">
        <v>76</v>
      </c>
      <c r="AH5499">
        <v>76</v>
      </c>
      <c r="AI5499">
        <v>0</v>
      </c>
      <c r="AJ5499">
        <v>0</v>
      </c>
      <c r="AK5499">
        <v>0</v>
      </c>
      <c r="AL54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499">
        <f>IF(AND(Source[[#This Row],[Credit_Noncredit]]="Noncredit",Source[[#This Row],[FTEF]]&gt;0),Source[[#This Row],[NC XLST FTES]]*525/(437.5*Source[[#This Row],[FTEF]]),0)</f>
        <v>0</v>
      </c>
      <c r="AN5499">
        <f>IF(Source[[#This Row],[Credit_Noncredit]]="Credit",Source[[#This Row],[Census Enrollment]],Source[[#This Row],[Noncredit Avg. Attendance]])</f>
        <v>0</v>
      </c>
    </row>
    <row r="5500" spans="1:40" x14ac:dyDescent="0.25">
      <c r="A5500" t="s">
        <v>1914</v>
      </c>
      <c r="B5500" t="s">
        <v>886</v>
      </c>
      <c r="C5500" t="s">
        <v>1184</v>
      </c>
      <c r="D5500" t="s">
        <v>1262</v>
      </c>
      <c r="E5500" s="4">
        <v>75253</v>
      </c>
      <c r="F5500" s="4" t="s">
        <v>1263</v>
      </c>
      <c r="G5500" s="4" t="s">
        <v>1275</v>
      </c>
      <c r="H5500" t="str">
        <f>CONCATENATE(Source[[#This Row],[Subject]],TRIM(Source[[#This Row],[Course]]))</f>
        <v>MUS10C</v>
      </c>
      <c r="I5500" t="str">
        <f>VLOOKUP(Source[[#This Row],[SubjCrse]],'Courses and Categories'!$E$2:$G$1816,3,FALSE)</f>
        <v>Credit Visual &amp; Performing Arts</v>
      </c>
      <c r="J5500">
        <v>4</v>
      </c>
      <c r="K5500" t="s">
        <v>1276</v>
      </c>
      <c r="L5500" t="s">
        <v>39</v>
      </c>
      <c r="M5500" t="s">
        <v>903</v>
      </c>
      <c r="N5500" t="s">
        <v>59</v>
      </c>
      <c r="O5500">
        <v>940</v>
      </c>
      <c r="P5500">
        <v>1055</v>
      </c>
      <c r="Q5500" t="s">
        <v>233</v>
      </c>
      <c r="R5500">
        <v>133</v>
      </c>
      <c r="S5500" t="s">
        <v>134</v>
      </c>
      <c r="T5500">
        <v>1</v>
      </c>
      <c r="U5500" s="1">
        <v>43694</v>
      </c>
      <c r="V5500" s="1">
        <v>43819</v>
      </c>
      <c r="W5500" t="s">
        <v>750</v>
      </c>
      <c r="X5500" t="s">
        <v>1929</v>
      </c>
      <c r="Y5500">
        <v>0</v>
      </c>
      <c r="Z5500">
        <v>0</v>
      </c>
      <c r="AA5500">
        <v>25</v>
      </c>
      <c r="AB5500">
        <v>0</v>
      </c>
      <c r="AC5500" t="s">
        <v>2855</v>
      </c>
      <c r="AD5500">
        <f>IF(ISBLANK(Source[[#This Row],[CrosslistID]]),1,1/COUNTIFS(Source[CrosslistID],Source[[#This Row],[CrosslistID]],Source[TermDesc],Source[[#This Row],[TermDesc]]))</f>
        <v>0.2</v>
      </c>
      <c r="AE5500">
        <v>22</v>
      </c>
      <c r="AF5500">
        <v>25</v>
      </c>
      <c r="AG5500">
        <v>88</v>
      </c>
      <c r="AH5500">
        <v>88</v>
      </c>
      <c r="AI5500">
        <v>0</v>
      </c>
      <c r="AJ5500">
        <v>0</v>
      </c>
      <c r="AK5500">
        <v>0</v>
      </c>
      <c r="AL55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00">
        <f>IF(AND(Source[[#This Row],[Credit_Noncredit]]="Noncredit",Source[[#This Row],[FTEF]]&gt;0),Source[[#This Row],[NC XLST FTES]]*525/(437.5*Source[[#This Row],[FTEF]]),0)</f>
        <v>0</v>
      </c>
      <c r="AN5500">
        <f>IF(Source[[#This Row],[Credit_Noncredit]]="Credit",Source[[#This Row],[Census Enrollment]],Source[[#This Row],[Noncredit Avg. Attendance]])</f>
        <v>0</v>
      </c>
    </row>
    <row r="5501" spans="1:40" x14ac:dyDescent="0.25">
      <c r="A5501" t="s">
        <v>1914</v>
      </c>
      <c r="B5501" t="s">
        <v>886</v>
      </c>
      <c r="C5501" t="s">
        <v>1184</v>
      </c>
      <c r="D5501" t="s">
        <v>1262</v>
      </c>
      <c r="E5501" s="4">
        <v>75252</v>
      </c>
      <c r="F5501" s="4" t="s">
        <v>1263</v>
      </c>
      <c r="G5501" s="4" t="s">
        <v>1275</v>
      </c>
      <c r="H5501" t="str">
        <f>CONCATENATE(Source[[#This Row],[Subject]],TRIM(Source[[#This Row],[Course]]))</f>
        <v>MUS10C</v>
      </c>
      <c r="I5501" t="str">
        <f>VLOOKUP(Source[[#This Row],[SubjCrse]],'Courses and Categories'!$E$2:$G$1816,3,FALSE)</f>
        <v>Credit Visual &amp; Performing Arts</v>
      </c>
      <c r="J5501">
        <v>501</v>
      </c>
      <c r="K5501" t="s">
        <v>1276</v>
      </c>
      <c r="L5501" t="s">
        <v>87</v>
      </c>
      <c r="M5501" t="s">
        <v>903</v>
      </c>
      <c r="N5501" t="s">
        <v>41</v>
      </c>
      <c r="O5501">
        <v>1840</v>
      </c>
      <c r="P5501">
        <v>2130</v>
      </c>
      <c r="Q5501" t="s">
        <v>233</v>
      </c>
      <c r="R5501">
        <v>133</v>
      </c>
      <c r="S5501" t="s">
        <v>134</v>
      </c>
      <c r="T5501">
        <v>1</v>
      </c>
      <c r="U5501" s="1">
        <v>43694</v>
      </c>
      <c r="V5501" s="1">
        <v>43819</v>
      </c>
      <c r="W5501" t="s">
        <v>1270</v>
      </c>
      <c r="X5501" t="s">
        <v>1929</v>
      </c>
      <c r="Y5501">
        <v>2</v>
      </c>
      <c r="Z5501">
        <v>2</v>
      </c>
      <c r="AA5501">
        <v>25</v>
      </c>
      <c r="AB5501">
        <v>8</v>
      </c>
      <c r="AC5501" t="s">
        <v>2856</v>
      </c>
      <c r="AD5501">
        <f>IF(ISBLANK(Source[[#This Row],[CrosslistID]]),1,1/COUNTIFS(Source[CrosslistID],Source[[#This Row],[CrosslistID]],Source[TermDesc],Source[[#This Row],[TermDesc]]))</f>
        <v>0.2</v>
      </c>
      <c r="AE5501">
        <v>24</v>
      </c>
      <c r="AF5501">
        <v>25</v>
      </c>
      <c r="AG5501">
        <v>96</v>
      </c>
      <c r="AH5501">
        <v>96</v>
      </c>
      <c r="AI5501">
        <v>0.2</v>
      </c>
      <c r="AJ5501">
        <v>0.2</v>
      </c>
      <c r="AK5501">
        <v>0</v>
      </c>
      <c r="AL55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01">
        <f>IF(AND(Source[[#This Row],[Credit_Noncredit]]="Noncredit",Source[[#This Row],[FTEF]]&gt;0),Source[[#This Row],[NC XLST FTES]]*525/(437.5*Source[[#This Row],[FTEF]]),0)</f>
        <v>0</v>
      </c>
      <c r="AN5501">
        <f>IF(Source[[#This Row],[Credit_Noncredit]]="Credit",Source[[#This Row],[Census Enrollment]],Source[[#This Row],[Noncredit Avg. Attendance]])</f>
        <v>2</v>
      </c>
    </row>
    <row r="5502" spans="1:40" x14ac:dyDescent="0.25">
      <c r="A5502" t="s">
        <v>1914</v>
      </c>
      <c r="B5502" t="s">
        <v>886</v>
      </c>
      <c r="C5502" t="s">
        <v>1184</v>
      </c>
      <c r="D5502" t="s">
        <v>1262</v>
      </c>
      <c r="E5502" s="4">
        <v>75254</v>
      </c>
      <c r="F5502" s="4" t="s">
        <v>1263</v>
      </c>
      <c r="G5502" s="4" t="s">
        <v>1275</v>
      </c>
      <c r="H5502" t="str">
        <f>CONCATENATE(Source[[#This Row],[Subject]],TRIM(Source[[#This Row],[Course]]))</f>
        <v>MUS10C</v>
      </c>
      <c r="I5502" t="str">
        <f>VLOOKUP(Source[[#This Row],[SubjCrse]],'Courses and Categories'!$E$2:$G$1816,3,FALSE)</f>
        <v>Credit Visual &amp; Performing Arts</v>
      </c>
      <c r="J5502">
        <v>502</v>
      </c>
      <c r="K5502" t="s">
        <v>1276</v>
      </c>
      <c r="L5502" t="s">
        <v>87</v>
      </c>
      <c r="M5502" t="s">
        <v>903</v>
      </c>
      <c r="N5502" t="s">
        <v>185</v>
      </c>
      <c r="O5502">
        <v>1910</v>
      </c>
      <c r="P5502">
        <v>2200</v>
      </c>
      <c r="Q5502" t="s">
        <v>233</v>
      </c>
      <c r="R5502">
        <v>133</v>
      </c>
      <c r="S5502" t="s">
        <v>134</v>
      </c>
      <c r="T5502">
        <v>1</v>
      </c>
      <c r="U5502" s="1">
        <v>43694</v>
      </c>
      <c r="V5502" s="1">
        <v>43819</v>
      </c>
      <c r="W5502" t="s">
        <v>2857</v>
      </c>
      <c r="X5502" t="s">
        <v>1929</v>
      </c>
      <c r="Y5502">
        <v>0</v>
      </c>
      <c r="Z5502">
        <v>0</v>
      </c>
      <c r="AA5502">
        <v>25</v>
      </c>
      <c r="AB5502">
        <v>0</v>
      </c>
      <c r="AC5502" t="s">
        <v>2858</v>
      </c>
      <c r="AD5502">
        <f>IF(ISBLANK(Source[[#This Row],[CrosslistID]]),1,1/COUNTIFS(Source[CrosslistID],Source[[#This Row],[CrosslistID]],Source[TermDesc],Source[[#This Row],[TermDesc]]))</f>
        <v>0.2</v>
      </c>
      <c r="AE5502">
        <v>20</v>
      </c>
      <c r="AF5502">
        <v>25</v>
      </c>
      <c r="AG5502">
        <v>80</v>
      </c>
      <c r="AH5502">
        <v>80</v>
      </c>
      <c r="AI5502">
        <v>0</v>
      </c>
      <c r="AJ5502">
        <v>0</v>
      </c>
      <c r="AK5502">
        <v>0</v>
      </c>
      <c r="AL55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02">
        <f>IF(AND(Source[[#This Row],[Credit_Noncredit]]="Noncredit",Source[[#This Row],[FTEF]]&gt;0),Source[[#This Row],[NC XLST FTES]]*525/(437.5*Source[[#This Row],[FTEF]]),0)</f>
        <v>0</v>
      </c>
      <c r="AN5502">
        <f>IF(Source[[#This Row],[Credit_Noncredit]]="Credit",Source[[#This Row],[Census Enrollment]],Source[[#This Row],[Noncredit Avg. Attendance]])</f>
        <v>0</v>
      </c>
    </row>
    <row r="5503" spans="1:40" x14ac:dyDescent="0.25">
      <c r="A5503" t="s">
        <v>1914</v>
      </c>
      <c r="B5503" t="s">
        <v>886</v>
      </c>
      <c r="C5503" t="s">
        <v>1184</v>
      </c>
      <c r="D5503" t="s">
        <v>1262</v>
      </c>
      <c r="E5503" s="4">
        <v>76012</v>
      </c>
      <c r="F5503" s="4" t="s">
        <v>1263</v>
      </c>
      <c r="G5503" s="4" t="s">
        <v>1277</v>
      </c>
      <c r="H5503" t="str">
        <f>CONCATENATE(Source[[#This Row],[Subject]],TRIM(Source[[#This Row],[Course]]))</f>
        <v>MUS10D</v>
      </c>
      <c r="I5503" t="str">
        <f>VLOOKUP(Source[[#This Row],[SubjCrse]],'Courses and Categories'!$E$2:$G$1816,3,FALSE)</f>
        <v>Credit Visual &amp; Performing Arts</v>
      </c>
      <c r="J5503">
        <v>1</v>
      </c>
      <c r="K5503" t="s">
        <v>1278</v>
      </c>
      <c r="L5503" t="s">
        <v>39</v>
      </c>
      <c r="M5503" t="s">
        <v>903</v>
      </c>
      <c r="N5503" t="s">
        <v>50</v>
      </c>
      <c r="O5503">
        <v>1410</v>
      </c>
      <c r="P5503">
        <v>1700</v>
      </c>
      <c r="Q5503" t="s">
        <v>233</v>
      </c>
      <c r="R5503">
        <v>133</v>
      </c>
      <c r="S5503" t="s">
        <v>134</v>
      </c>
      <c r="T5503">
        <v>1</v>
      </c>
      <c r="U5503" s="1">
        <v>43694</v>
      </c>
      <c r="V5503" s="1">
        <v>43819</v>
      </c>
      <c r="W5503" t="s">
        <v>1270</v>
      </c>
      <c r="X5503" t="s">
        <v>1929</v>
      </c>
      <c r="Y5503">
        <v>2</v>
      </c>
      <c r="Z5503">
        <v>2</v>
      </c>
      <c r="AA5503">
        <v>25</v>
      </c>
      <c r="AB5503">
        <v>8</v>
      </c>
      <c r="AC5503" t="s">
        <v>2851</v>
      </c>
      <c r="AD5503">
        <f>IF(ISBLANK(Source[[#This Row],[CrosslistID]]),1,1/COUNTIFS(Source[CrosslistID],Source[[#This Row],[CrosslistID]],Source[TermDesc],Source[[#This Row],[TermDesc]]))</f>
        <v>0.2</v>
      </c>
      <c r="AE5503">
        <v>22</v>
      </c>
      <c r="AF5503">
        <v>25</v>
      </c>
      <c r="AG5503">
        <v>88</v>
      </c>
      <c r="AH5503">
        <v>88</v>
      </c>
      <c r="AI5503">
        <v>0.2</v>
      </c>
      <c r="AJ5503">
        <v>0.2</v>
      </c>
      <c r="AK5503">
        <v>0</v>
      </c>
      <c r="AL55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03">
        <f>IF(AND(Source[[#This Row],[Credit_Noncredit]]="Noncredit",Source[[#This Row],[FTEF]]&gt;0),Source[[#This Row],[NC XLST FTES]]*525/(437.5*Source[[#This Row],[FTEF]]),0)</f>
        <v>0</v>
      </c>
      <c r="AN5503">
        <f>IF(Source[[#This Row],[Credit_Noncredit]]="Credit",Source[[#This Row],[Census Enrollment]],Source[[#This Row],[Noncredit Avg. Attendance]])</f>
        <v>2</v>
      </c>
    </row>
    <row r="5504" spans="1:40" x14ac:dyDescent="0.25">
      <c r="A5504" t="s">
        <v>1914</v>
      </c>
      <c r="B5504" t="s">
        <v>886</v>
      </c>
      <c r="C5504" t="s">
        <v>1184</v>
      </c>
      <c r="D5504" t="s">
        <v>1262</v>
      </c>
      <c r="E5504" s="4">
        <v>76628</v>
      </c>
      <c r="F5504" s="4" t="s">
        <v>1263</v>
      </c>
      <c r="G5504" s="4" t="s">
        <v>1277</v>
      </c>
      <c r="H5504" t="str">
        <f>CONCATENATE(Source[[#This Row],[Subject]],TRIM(Source[[#This Row],[Course]]))</f>
        <v>MUS10D</v>
      </c>
      <c r="I5504" t="str">
        <f>VLOOKUP(Source[[#This Row],[SubjCrse]],'Courses and Categories'!$E$2:$G$1816,3,FALSE)</f>
        <v>Credit Visual &amp; Performing Arts</v>
      </c>
      <c r="J5504">
        <v>2</v>
      </c>
      <c r="K5504" t="s">
        <v>1278</v>
      </c>
      <c r="L5504" t="s">
        <v>39</v>
      </c>
      <c r="M5504" t="s">
        <v>903</v>
      </c>
      <c r="N5504" t="s">
        <v>41</v>
      </c>
      <c r="O5504">
        <v>1410</v>
      </c>
      <c r="P5504">
        <v>1700</v>
      </c>
      <c r="Q5504" t="s">
        <v>233</v>
      </c>
      <c r="R5504">
        <v>133</v>
      </c>
      <c r="S5504" t="s">
        <v>134</v>
      </c>
      <c r="T5504">
        <v>1</v>
      </c>
      <c r="U5504" s="1">
        <v>43694</v>
      </c>
      <c r="V5504" s="1">
        <v>43819</v>
      </c>
      <c r="W5504" t="s">
        <v>1270</v>
      </c>
      <c r="X5504" t="s">
        <v>1929</v>
      </c>
      <c r="Y5504">
        <v>0</v>
      </c>
      <c r="Z5504">
        <v>0</v>
      </c>
      <c r="AA5504">
        <v>25</v>
      </c>
      <c r="AB5504">
        <v>0</v>
      </c>
      <c r="AC5504" t="s">
        <v>2852</v>
      </c>
      <c r="AD5504">
        <f>IF(ISBLANK(Source[[#This Row],[CrosslistID]]),1,1/COUNTIFS(Source[CrosslistID],Source[[#This Row],[CrosslistID]],Source[TermDesc],Source[[#This Row],[TermDesc]]))</f>
        <v>0.2</v>
      </c>
      <c r="AE5504">
        <v>22</v>
      </c>
      <c r="AF5504">
        <v>25</v>
      </c>
      <c r="AG5504">
        <v>88</v>
      </c>
      <c r="AH5504">
        <v>88</v>
      </c>
      <c r="AI5504">
        <v>0</v>
      </c>
      <c r="AJ5504">
        <v>0</v>
      </c>
      <c r="AK5504">
        <v>0</v>
      </c>
      <c r="AL55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04">
        <f>IF(AND(Source[[#This Row],[Credit_Noncredit]]="Noncredit",Source[[#This Row],[FTEF]]&gt;0),Source[[#This Row],[NC XLST FTES]]*525/(437.5*Source[[#This Row],[FTEF]]),0)</f>
        <v>0</v>
      </c>
      <c r="AN5504">
        <f>IF(Source[[#This Row],[Credit_Noncredit]]="Credit",Source[[#This Row],[Census Enrollment]],Source[[#This Row],[Noncredit Avg. Attendance]])</f>
        <v>0</v>
      </c>
    </row>
    <row r="5505" spans="1:40" x14ac:dyDescent="0.25">
      <c r="A5505" t="s">
        <v>1914</v>
      </c>
      <c r="B5505" t="s">
        <v>886</v>
      </c>
      <c r="C5505" t="s">
        <v>1184</v>
      </c>
      <c r="D5505" t="s">
        <v>1262</v>
      </c>
      <c r="E5505" s="4">
        <v>76013</v>
      </c>
      <c r="F5505" s="4" t="s">
        <v>1263</v>
      </c>
      <c r="G5505" s="4" t="s">
        <v>1277</v>
      </c>
      <c r="H5505" t="str">
        <f>CONCATENATE(Source[[#This Row],[Subject]],TRIM(Source[[#This Row],[Course]]))</f>
        <v>MUS10D</v>
      </c>
      <c r="I5505" t="str">
        <f>VLOOKUP(Source[[#This Row],[SubjCrse]],'Courses and Categories'!$E$2:$G$1816,3,FALSE)</f>
        <v>Credit Visual &amp; Performing Arts</v>
      </c>
      <c r="J5505">
        <v>3</v>
      </c>
      <c r="K5505" t="s">
        <v>1278</v>
      </c>
      <c r="L5505" t="s">
        <v>39</v>
      </c>
      <c r="M5505" t="s">
        <v>903</v>
      </c>
      <c r="N5505" t="s">
        <v>185</v>
      </c>
      <c r="O5505">
        <v>1410</v>
      </c>
      <c r="P5505">
        <v>1700</v>
      </c>
      <c r="Q5505" t="s">
        <v>233</v>
      </c>
      <c r="R5505">
        <v>133</v>
      </c>
      <c r="S5505" t="s">
        <v>134</v>
      </c>
      <c r="T5505">
        <v>1</v>
      </c>
      <c r="U5505" s="1">
        <v>43694</v>
      </c>
      <c r="V5505" s="1">
        <v>43819</v>
      </c>
      <c r="W5505" t="s">
        <v>2853</v>
      </c>
      <c r="X5505" t="s">
        <v>1929</v>
      </c>
      <c r="Y5505">
        <v>0</v>
      </c>
      <c r="Z5505">
        <v>0</v>
      </c>
      <c r="AA5505">
        <v>25</v>
      </c>
      <c r="AB5505">
        <v>0</v>
      </c>
      <c r="AC5505" t="s">
        <v>2854</v>
      </c>
      <c r="AD5505">
        <f>IF(ISBLANK(Source[[#This Row],[CrosslistID]]),1,1/COUNTIFS(Source[CrosslistID],Source[[#This Row],[CrosslistID]],Source[TermDesc],Source[[#This Row],[TermDesc]]))</f>
        <v>0.2</v>
      </c>
      <c r="AE5505">
        <v>19</v>
      </c>
      <c r="AF5505">
        <v>25</v>
      </c>
      <c r="AG5505">
        <v>76</v>
      </c>
      <c r="AH5505">
        <v>76</v>
      </c>
      <c r="AI5505">
        <v>0</v>
      </c>
      <c r="AJ5505">
        <v>0</v>
      </c>
      <c r="AK5505">
        <v>0</v>
      </c>
      <c r="AL55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05">
        <f>IF(AND(Source[[#This Row],[Credit_Noncredit]]="Noncredit",Source[[#This Row],[FTEF]]&gt;0),Source[[#This Row],[NC XLST FTES]]*525/(437.5*Source[[#This Row],[FTEF]]),0)</f>
        <v>0</v>
      </c>
      <c r="AN5505">
        <f>IF(Source[[#This Row],[Credit_Noncredit]]="Credit",Source[[#This Row],[Census Enrollment]],Source[[#This Row],[Noncredit Avg. Attendance]])</f>
        <v>0</v>
      </c>
    </row>
    <row r="5506" spans="1:40" x14ac:dyDescent="0.25">
      <c r="A5506" t="s">
        <v>1914</v>
      </c>
      <c r="B5506" t="s">
        <v>886</v>
      </c>
      <c r="C5506" t="s">
        <v>1184</v>
      </c>
      <c r="D5506" t="s">
        <v>1262</v>
      </c>
      <c r="E5506" s="4">
        <v>76015</v>
      </c>
      <c r="F5506" s="4" t="s">
        <v>1263</v>
      </c>
      <c r="G5506" s="4" t="s">
        <v>1277</v>
      </c>
      <c r="H5506" t="str">
        <f>CONCATENATE(Source[[#This Row],[Subject]],TRIM(Source[[#This Row],[Course]]))</f>
        <v>MUS10D</v>
      </c>
      <c r="I5506" t="str">
        <f>VLOOKUP(Source[[#This Row],[SubjCrse]],'Courses and Categories'!$E$2:$G$1816,3,FALSE)</f>
        <v>Credit Visual &amp; Performing Arts</v>
      </c>
      <c r="J5506">
        <v>4</v>
      </c>
      <c r="K5506" t="s">
        <v>1278</v>
      </c>
      <c r="L5506" t="s">
        <v>39</v>
      </c>
      <c r="M5506" t="s">
        <v>903</v>
      </c>
      <c r="N5506" t="s">
        <v>59</v>
      </c>
      <c r="O5506">
        <v>940</v>
      </c>
      <c r="P5506">
        <v>1055</v>
      </c>
      <c r="Q5506" t="s">
        <v>233</v>
      </c>
      <c r="R5506">
        <v>133</v>
      </c>
      <c r="S5506" t="s">
        <v>134</v>
      </c>
      <c r="T5506">
        <v>1</v>
      </c>
      <c r="U5506" s="1">
        <v>43694</v>
      </c>
      <c r="V5506" s="1">
        <v>43819</v>
      </c>
      <c r="W5506" t="s">
        <v>750</v>
      </c>
      <c r="X5506" t="s">
        <v>1929</v>
      </c>
      <c r="Y5506">
        <v>1</v>
      </c>
      <c r="Z5506">
        <v>1</v>
      </c>
      <c r="AA5506">
        <v>25</v>
      </c>
      <c r="AB5506">
        <v>4</v>
      </c>
      <c r="AC5506" t="s">
        <v>2855</v>
      </c>
      <c r="AD5506">
        <f>IF(ISBLANK(Source[[#This Row],[CrosslistID]]),1,1/COUNTIFS(Source[CrosslistID],Source[[#This Row],[CrosslistID]],Source[TermDesc],Source[[#This Row],[TermDesc]]))</f>
        <v>0.2</v>
      </c>
      <c r="AE5506">
        <v>22</v>
      </c>
      <c r="AF5506">
        <v>25</v>
      </c>
      <c r="AG5506">
        <v>88</v>
      </c>
      <c r="AH5506">
        <v>88</v>
      </c>
      <c r="AI5506">
        <v>0.1</v>
      </c>
      <c r="AJ5506">
        <v>0.1</v>
      </c>
      <c r="AK5506">
        <v>0</v>
      </c>
      <c r="AL55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06">
        <f>IF(AND(Source[[#This Row],[Credit_Noncredit]]="Noncredit",Source[[#This Row],[FTEF]]&gt;0),Source[[#This Row],[NC XLST FTES]]*525/(437.5*Source[[#This Row],[FTEF]]),0)</f>
        <v>0</v>
      </c>
      <c r="AN5506">
        <f>IF(Source[[#This Row],[Credit_Noncredit]]="Credit",Source[[#This Row],[Census Enrollment]],Source[[#This Row],[Noncredit Avg. Attendance]])</f>
        <v>1</v>
      </c>
    </row>
    <row r="5507" spans="1:40" x14ac:dyDescent="0.25">
      <c r="A5507" t="s">
        <v>1914</v>
      </c>
      <c r="B5507" t="s">
        <v>886</v>
      </c>
      <c r="C5507" t="s">
        <v>1184</v>
      </c>
      <c r="D5507" t="s">
        <v>1262</v>
      </c>
      <c r="E5507" s="4">
        <v>76014</v>
      </c>
      <c r="F5507" s="4" t="s">
        <v>1263</v>
      </c>
      <c r="G5507" s="4" t="s">
        <v>1277</v>
      </c>
      <c r="H5507" t="str">
        <f>CONCATENATE(Source[[#This Row],[Subject]],TRIM(Source[[#This Row],[Course]]))</f>
        <v>MUS10D</v>
      </c>
      <c r="I5507" t="str">
        <f>VLOOKUP(Source[[#This Row],[SubjCrse]],'Courses and Categories'!$E$2:$G$1816,3,FALSE)</f>
        <v>Credit Visual &amp; Performing Arts</v>
      </c>
      <c r="J5507">
        <v>501</v>
      </c>
      <c r="K5507" t="s">
        <v>1278</v>
      </c>
      <c r="L5507" t="s">
        <v>87</v>
      </c>
      <c r="M5507" t="s">
        <v>903</v>
      </c>
      <c r="N5507" t="s">
        <v>41</v>
      </c>
      <c r="O5507">
        <v>1840</v>
      </c>
      <c r="P5507">
        <v>2130</v>
      </c>
      <c r="Q5507" t="s">
        <v>233</v>
      </c>
      <c r="R5507">
        <v>133</v>
      </c>
      <c r="S5507" t="s">
        <v>134</v>
      </c>
      <c r="T5507">
        <v>1</v>
      </c>
      <c r="U5507" s="1">
        <v>43694</v>
      </c>
      <c r="V5507" s="1">
        <v>43819</v>
      </c>
      <c r="W5507" t="s">
        <v>1270</v>
      </c>
      <c r="X5507" t="s">
        <v>1929</v>
      </c>
      <c r="Y5507">
        <v>0</v>
      </c>
      <c r="Z5507">
        <v>0</v>
      </c>
      <c r="AA5507">
        <v>25</v>
      </c>
      <c r="AB5507">
        <v>0</v>
      </c>
      <c r="AC5507" t="s">
        <v>2856</v>
      </c>
      <c r="AD5507">
        <f>IF(ISBLANK(Source[[#This Row],[CrosslistID]]),1,1/COUNTIFS(Source[CrosslistID],Source[[#This Row],[CrosslistID]],Source[TermDesc],Source[[#This Row],[TermDesc]]))</f>
        <v>0.2</v>
      </c>
      <c r="AE5507">
        <v>24</v>
      </c>
      <c r="AF5507">
        <v>25</v>
      </c>
      <c r="AG5507">
        <v>96</v>
      </c>
      <c r="AH5507">
        <v>96</v>
      </c>
      <c r="AI5507">
        <v>0</v>
      </c>
      <c r="AJ5507">
        <v>0</v>
      </c>
      <c r="AK5507">
        <v>0</v>
      </c>
      <c r="AL55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07">
        <f>IF(AND(Source[[#This Row],[Credit_Noncredit]]="Noncredit",Source[[#This Row],[FTEF]]&gt;0),Source[[#This Row],[NC XLST FTES]]*525/(437.5*Source[[#This Row],[FTEF]]),0)</f>
        <v>0</v>
      </c>
      <c r="AN5507">
        <f>IF(Source[[#This Row],[Credit_Noncredit]]="Credit",Source[[#This Row],[Census Enrollment]],Source[[#This Row],[Noncredit Avg. Attendance]])</f>
        <v>0</v>
      </c>
    </row>
    <row r="5508" spans="1:40" x14ac:dyDescent="0.25">
      <c r="A5508" t="s">
        <v>1914</v>
      </c>
      <c r="B5508" t="s">
        <v>886</v>
      </c>
      <c r="C5508" t="s">
        <v>1184</v>
      </c>
      <c r="D5508" t="s">
        <v>1262</v>
      </c>
      <c r="E5508" s="4">
        <v>76016</v>
      </c>
      <c r="F5508" s="4" t="s">
        <v>1263</v>
      </c>
      <c r="G5508" s="4" t="s">
        <v>1277</v>
      </c>
      <c r="H5508" t="str">
        <f>CONCATENATE(Source[[#This Row],[Subject]],TRIM(Source[[#This Row],[Course]]))</f>
        <v>MUS10D</v>
      </c>
      <c r="I5508" t="str">
        <f>VLOOKUP(Source[[#This Row],[SubjCrse]],'Courses and Categories'!$E$2:$G$1816,3,FALSE)</f>
        <v>Credit Visual &amp; Performing Arts</v>
      </c>
      <c r="J5508">
        <v>502</v>
      </c>
      <c r="K5508" t="s">
        <v>1278</v>
      </c>
      <c r="L5508" t="s">
        <v>87</v>
      </c>
      <c r="M5508" t="s">
        <v>903</v>
      </c>
      <c r="N5508" t="s">
        <v>185</v>
      </c>
      <c r="O5508">
        <v>1910</v>
      </c>
      <c r="P5508">
        <v>2200</v>
      </c>
      <c r="Q5508" t="s">
        <v>233</v>
      </c>
      <c r="R5508">
        <v>133</v>
      </c>
      <c r="S5508" t="s">
        <v>134</v>
      </c>
      <c r="T5508">
        <v>1</v>
      </c>
      <c r="U5508" s="1">
        <v>43694</v>
      </c>
      <c r="V5508" s="1">
        <v>43819</v>
      </c>
      <c r="W5508" t="s">
        <v>2857</v>
      </c>
      <c r="X5508" t="s">
        <v>1929</v>
      </c>
      <c r="Y5508">
        <v>0</v>
      </c>
      <c r="Z5508">
        <v>0</v>
      </c>
      <c r="AA5508">
        <v>25</v>
      </c>
      <c r="AB5508">
        <v>0</v>
      </c>
      <c r="AC5508" t="s">
        <v>2858</v>
      </c>
      <c r="AD5508">
        <f>IF(ISBLANK(Source[[#This Row],[CrosslistID]]),1,1/COUNTIFS(Source[CrosslistID],Source[[#This Row],[CrosslistID]],Source[TermDesc],Source[[#This Row],[TermDesc]]))</f>
        <v>0.2</v>
      </c>
      <c r="AE5508">
        <v>20</v>
      </c>
      <c r="AF5508">
        <v>25</v>
      </c>
      <c r="AG5508">
        <v>80</v>
      </c>
      <c r="AH5508">
        <v>80</v>
      </c>
      <c r="AI5508">
        <v>0</v>
      </c>
      <c r="AJ5508">
        <v>0</v>
      </c>
      <c r="AK5508">
        <v>0</v>
      </c>
      <c r="AL55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08">
        <f>IF(AND(Source[[#This Row],[Credit_Noncredit]]="Noncredit",Source[[#This Row],[FTEF]]&gt;0),Source[[#This Row],[NC XLST FTES]]*525/(437.5*Source[[#This Row],[FTEF]]),0)</f>
        <v>0</v>
      </c>
      <c r="AN5508">
        <f>IF(Source[[#This Row],[Credit_Noncredit]]="Credit",Source[[#This Row],[Census Enrollment]],Source[[#This Row],[Noncredit Avg. Attendance]])</f>
        <v>0</v>
      </c>
    </row>
    <row r="5509" spans="1:40" x14ac:dyDescent="0.25">
      <c r="A5509" t="s">
        <v>1914</v>
      </c>
      <c r="B5509" t="s">
        <v>886</v>
      </c>
      <c r="C5509" t="s">
        <v>1184</v>
      </c>
      <c r="D5509" t="s">
        <v>1262</v>
      </c>
      <c r="E5509" s="4">
        <v>75049</v>
      </c>
      <c r="F5509" s="4" t="s">
        <v>1263</v>
      </c>
      <c r="G5509" s="4">
        <v>11</v>
      </c>
      <c r="H5509" t="str">
        <f>CONCATENATE(Source[[#This Row],[Subject]],TRIM(Source[[#This Row],[Course]]))</f>
        <v>MUS11</v>
      </c>
      <c r="I5509" t="str">
        <f>VLOOKUP(Source[[#This Row],[SubjCrse]],'Courses and Categories'!$E$2:$G$1816,3,FALSE)</f>
        <v>Credit Visual &amp; Performing Arts</v>
      </c>
      <c r="J5509">
        <v>1</v>
      </c>
      <c r="K5509" t="s">
        <v>2859</v>
      </c>
      <c r="L5509" t="s">
        <v>39</v>
      </c>
      <c r="M5509" t="s">
        <v>903</v>
      </c>
      <c r="N5509" t="s">
        <v>59</v>
      </c>
      <c r="O5509">
        <v>940</v>
      </c>
      <c r="P5509">
        <v>1055</v>
      </c>
      <c r="Q5509" t="s">
        <v>236</v>
      </c>
      <c r="R5509">
        <v>50</v>
      </c>
      <c r="S5509" t="s">
        <v>134</v>
      </c>
      <c r="T5509">
        <v>1</v>
      </c>
      <c r="U5509" s="1">
        <v>43694</v>
      </c>
      <c r="V5509" s="1">
        <v>43819</v>
      </c>
      <c r="W5509" t="s">
        <v>2824</v>
      </c>
      <c r="X5509" t="s">
        <v>1929</v>
      </c>
      <c r="Y5509">
        <v>0</v>
      </c>
      <c r="Z5509">
        <v>0</v>
      </c>
      <c r="AA5509">
        <v>25</v>
      </c>
      <c r="AB5509">
        <v>0</v>
      </c>
      <c r="AC5509" t="s">
        <v>2825</v>
      </c>
      <c r="AD5509">
        <f>IF(ISBLANK(Source[[#This Row],[CrosslistID]]),1,1/COUNTIFS(Source[CrosslistID],Source[[#This Row],[CrosslistID]],Source[TermDesc],Source[[#This Row],[TermDesc]]))</f>
        <v>0.2</v>
      </c>
      <c r="AE5509">
        <v>21</v>
      </c>
      <c r="AF5509">
        <v>25</v>
      </c>
      <c r="AG5509">
        <v>84</v>
      </c>
      <c r="AH5509">
        <v>84</v>
      </c>
      <c r="AI5509">
        <v>0</v>
      </c>
      <c r="AJ5509">
        <v>0</v>
      </c>
      <c r="AK5509">
        <v>0</v>
      </c>
      <c r="AL55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09">
        <f>IF(AND(Source[[#This Row],[Credit_Noncredit]]="Noncredit",Source[[#This Row],[FTEF]]&gt;0),Source[[#This Row],[NC XLST FTES]]*525/(437.5*Source[[#This Row],[FTEF]]),0)</f>
        <v>0</v>
      </c>
      <c r="AN5509">
        <f>IF(Source[[#This Row],[Credit_Noncredit]]="Credit",Source[[#This Row],[Census Enrollment]],Source[[#This Row],[Noncredit Avg. Attendance]])</f>
        <v>0</v>
      </c>
    </row>
    <row r="5510" spans="1:40" x14ac:dyDescent="0.25">
      <c r="A5510" t="s">
        <v>1914</v>
      </c>
      <c r="B5510" t="s">
        <v>886</v>
      </c>
      <c r="C5510" t="s">
        <v>1184</v>
      </c>
      <c r="D5510" t="s">
        <v>1262</v>
      </c>
      <c r="E5510" s="4">
        <v>76017</v>
      </c>
      <c r="F5510" s="4" t="s">
        <v>1263</v>
      </c>
      <c r="G5510" s="4">
        <v>11</v>
      </c>
      <c r="H5510" t="str">
        <f>CONCATENATE(Source[[#This Row],[Subject]],TRIM(Source[[#This Row],[Course]]))</f>
        <v>MUS11</v>
      </c>
      <c r="I5510" t="str">
        <f>VLOOKUP(Source[[#This Row],[SubjCrse]],'Courses and Categories'!$E$2:$G$1816,3,FALSE)</f>
        <v>Credit Visual &amp; Performing Arts</v>
      </c>
      <c r="J5510">
        <v>2</v>
      </c>
      <c r="K5510" t="s">
        <v>2859</v>
      </c>
      <c r="L5510" t="s">
        <v>39</v>
      </c>
      <c r="M5510" t="s">
        <v>903</v>
      </c>
      <c r="N5510" t="s">
        <v>59</v>
      </c>
      <c r="O5510">
        <v>1410</v>
      </c>
      <c r="P5510">
        <v>1525</v>
      </c>
      <c r="Q5510" t="s">
        <v>236</v>
      </c>
      <c r="R5510">
        <v>50</v>
      </c>
      <c r="S5510" t="s">
        <v>134</v>
      </c>
      <c r="T5510">
        <v>1</v>
      </c>
      <c r="U5510" s="1">
        <v>43694</v>
      </c>
      <c r="V5510" s="1">
        <v>43819</v>
      </c>
      <c r="W5510" t="s">
        <v>2824</v>
      </c>
      <c r="X5510" t="s">
        <v>1929</v>
      </c>
      <c r="Y5510">
        <v>1</v>
      </c>
      <c r="Z5510">
        <v>1</v>
      </c>
      <c r="AA5510">
        <v>25</v>
      </c>
      <c r="AB5510">
        <v>4</v>
      </c>
      <c r="AC5510" t="s">
        <v>2826</v>
      </c>
      <c r="AD5510">
        <f>IF(ISBLANK(Source[[#This Row],[CrosslistID]]),1,1/COUNTIFS(Source[CrosslistID],Source[[#This Row],[CrosslistID]],Source[TermDesc],Source[[#This Row],[TermDesc]]))</f>
        <v>0.2</v>
      </c>
      <c r="AE5510">
        <v>20</v>
      </c>
      <c r="AF5510">
        <v>25</v>
      </c>
      <c r="AG5510">
        <v>80</v>
      </c>
      <c r="AH5510">
        <v>80</v>
      </c>
      <c r="AI5510">
        <v>0.1</v>
      </c>
      <c r="AJ5510">
        <v>0.1</v>
      </c>
      <c r="AK5510">
        <v>0</v>
      </c>
      <c r="AL55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10">
        <f>IF(AND(Source[[#This Row],[Credit_Noncredit]]="Noncredit",Source[[#This Row],[FTEF]]&gt;0),Source[[#This Row],[NC XLST FTES]]*525/(437.5*Source[[#This Row],[FTEF]]),0)</f>
        <v>0</v>
      </c>
      <c r="AN5510">
        <f>IF(Source[[#This Row],[Credit_Noncredit]]="Credit",Source[[#This Row],[Census Enrollment]],Source[[#This Row],[Noncredit Avg. Attendance]])</f>
        <v>1</v>
      </c>
    </row>
    <row r="5511" spans="1:40" x14ac:dyDescent="0.25">
      <c r="A5511" t="s">
        <v>1914</v>
      </c>
      <c r="B5511" t="s">
        <v>886</v>
      </c>
      <c r="C5511" t="s">
        <v>1184</v>
      </c>
      <c r="D5511" t="s">
        <v>1262</v>
      </c>
      <c r="E5511" s="4">
        <v>78376</v>
      </c>
      <c r="F5511" s="4" t="s">
        <v>1263</v>
      </c>
      <c r="G5511" s="4">
        <v>11</v>
      </c>
      <c r="H5511" t="str">
        <f>CONCATENATE(Source[[#This Row],[Subject]],TRIM(Source[[#This Row],[Course]]))</f>
        <v>MUS11</v>
      </c>
      <c r="I5511" t="str">
        <f>VLOOKUP(Source[[#This Row],[SubjCrse]],'Courses and Categories'!$E$2:$G$1816,3,FALSE)</f>
        <v>Credit Visual &amp; Performing Arts</v>
      </c>
      <c r="J5511">
        <v>3</v>
      </c>
      <c r="K5511" t="s">
        <v>2859</v>
      </c>
      <c r="L5511" t="s">
        <v>39</v>
      </c>
      <c r="M5511" t="s">
        <v>903</v>
      </c>
      <c r="N5511" t="s">
        <v>180</v>
      </c>
      <c r="O5511">
        <v>1310</v>
      </c>
      <c r="P5511">
        <v>1600</v>
      </c>
      <c r="Q5511" t="s">
        <v>236</v>
      </c>
      <c r="R5511">
        <v>50</v>
      </c>
      <c r="S5511" t="s">
        <v>134</v>
      </c>
      <c r="T5511">
        <v>1</v>
      </c>
      <c r="U5511" s="1">
        <v>43694</v>
      </c>
      <c r="V5511" s="1">
        <v>43819</v>
      </c>
      <c r="W5511" t="s">
        <v>2827</v>
      </c>
      <c r="X5511" t="s">
        <v>1929</v>
      </c>
      <c r="Y5511">
        <v>12</v>
      </c>
      <c r="Z5511">
        <v>10</v>
      </c>
      <c r="AA5511">
        <v>25</v>
      </c>
      <c r="AB5511">
        <v>40</v>
      </c>
      <c r="AC5511" t="s">
        <v>2828</v>
      </c>
      <c r="AD5511">
        <f>IF(ISBLANK(Source[[#This Row],[CrosslistID]]),1,1/COUNTIFS(Source[CrosslistID],Source[[#This Row],[CrosslistID]],Source[TermDesc],Source[[#This Row],[TermDesc]]))</f>
        <v>0.5</v>
      </c>
      <c r="AE5511">
        <v>25</v>
      </c>
      <c r="AF5511">
        <v>25</v>
      </c>
      <c r="AG5511">
        <v>100</v>
      </c>
      <c r="AH5511">
        <v>100</v>
      </c>
      <c r="AI5511">
        <v>1.2</v>
      </c>
      <c r="AJ5511">
        <v>1.2</v>
      </c>
      <c r="AK5511">
        <v>0.2</v>
      </c>
      <c r="AL55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11">
        <f>IF(AND(Source[[#This Row],[Credit_Noncredit]]="Noncredit",Source[[#This Row],[FTEF]]&gt;0),Source[[#This Row],[NC XLST FTES]]*525/(437.5*Source[[#This Row],[FTEF]]),0)</f>
        <v>0</v>
      </c>
      <c r="AN5511">
        <f>IF(Source[[#This Row],[Credit_Noncredit]]="Credit",Source[[#This Row],[Census Enrollment]],Source[[#This Row],[Noncredit Avg. Attendance]])</f>
        <v>12</v>
      </c>
    </row>
    <row r="5512" spans="1:40" x14ac:dyDescent="0.25">
      <c r="A5512" t="s">
        <v>1914</v>
      </c>
      <c r="B5512" t="s">
        <v>886</v>
      </c>
      <c r="C5512" t="s">
        <v>1184</v>
      </c>
      <c r="D5512" t="s">
        <v>1262</v>
      </c>
      <c r="E5512" s="4">
        <v>77155</v>
      </c>
      <c r="F5512" s="4" t="s">
        <v>1263</v>
      </c>
      <c r="G5512" s="4">
        <v>11</v>
      </c>
      <c r="H5512" t="str">
        <f>CONCATENATE(Source[[#This Row],[Subject]],TRIM(Source[[#This Row],[Course]]))</f>
        <v>MUS11</v>
      </c>
      <c r="I5512" t="str">
        <f>VLOOKUP(Source[[#This Row],[SubjCrse]],'Courses and Categories'!$E$2:$G$1816,3,FALSE)</f>
        <v>Credit Visual &amp; Performing Arts</v>
      </c>
      <c r="J5512">
        <v>501</v>
      </c>
      <c r="K5512" t="s">
        <v>2859</v>
      </c>
      <c r="L5512" t="s">
        <v>87</v>
      </c>
      <c r="M5512" t="s">
        <v>903</v>
      </c>
      <c r="N5512" t="s">
        <v>50</v>
      </c>
      <c r="O5512">
        <v>1910</v>
      </c>
      <c r="P5512">
        <v>2200</v>
      </c>
      <c r="Q5512" t="s">
        <v>236</v>
      </c>
      <c r="R5512">
        <v>50</v>
      </c>
      <c r="S5512" t="s">
        <v>134</v>
      </c>
      <c r="T5512">
        <v>1</v>
      </c>
      <c r="U5512" s="1">
        <v>43694</v>
      </c>
      <c r="V5512" s="1">
        <v>43819</v>
      </c>
      <c r="W5512" t="s">
        <v>2824</v>
      </c>
      <c r="X5512" t="s">
        <v>1929</v>
      </c>
      <c r="Y5512">
        <v>3</v>
      </c>
      <c r="Z5512">
        <v>2</v>
      </c>
      <c r="AA5512">
        <v>25</v>
      </c>
      <c r="AB5512">
        <v>8</v>
      </c>
      <c r="AC5512" t="s">
        <v>2829</v>
      </c>
      <c r="AD5512">
        <f>IF(ISBLANK(Source[[#This Row],[CrosslistID]]),1,1/COUNTIFS(Source[CrosslistID],Source[[#This Row],[CrosslistID]],Source[TermDesc],Source[[#This Row],[TermDesc]]))</f>
        <v>0.2</v>
      </c>
      <c r="AE5512">
        <v>29</v>
      </c>
      <c r="AF5512">
        <v>25</v>
      </c>
      <c r="AG5512">
        <v>116</v>
      </c>
      <c r="AH5512">
        <v>116</v>
      </c>
      <c r="AI5512">
        <v>0.3</v>
      </c>
      <c r="AJ5512">
        <v>0.3</v>
      </c>
      <c r="AK5512">
        <v>0</v>
      </c>
      <c r="AL55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12">
        <f>IF(AND(Source[[#This Row],[Credit_Noncredit]]="Noncredit",Source[[#This Row],[FTEF]]&gt;0),Source[[#This Row],[NC XLST FTES]]*525/(437.5*Source[[#This Row],[FTEF]]),0)</f>
        <v>0</v>
      </c>
      <c r="AN5512">
        <f>IF(Source[[#This Row],[Credit_Noncredit]]="Credit",Source[[#This Row],[Census Enrollment]],Source[[#This Row],[Noncredit Avg. Attendance]])</f>
        <v>3</v>
      </c>
    </row>
    <row r="5513" spans="1:40" x14ac:dyDescent="0.25">
      <c r="A5513" t="s">
        <v>1914</v>
      </c>
      <c r="B5513" t="s">
        <v>886</v>
      </c>
      <c r="C5513" t="s">
        <v>1184</v>
      </c>
      <c r="D5513" t="s">
        <v>1262</v>
      </c>
      <c r="E5513" s="4">
        <v>78377</v>
      </c>
      <c r="F5513" s="4" t="s">
        <v>1263</v>
      </c>
      <c r="G5513" s="4">
        <v>11</v>
      </c>
      <c r="H5513" t="str">
        <f>CONCATENATE(Source[[#This Row],[Subject]],TRIM(Source[[#This Row],[Course]]))</f>
        <v>MUS11</v>
      </c>
      <c r="I5513" t="str">
        <f>VLOOKUP(Source[[#This Row],[SubjCrse]],'Courses and Categories'!$E$2:$G$1816,3,FALSE)</f>
        <v>Credit Visual &amp; Performing Arts</v>
      </c>
      <c r="J5513">
        <v>551</v>
      </c>
      <c r="K5513" t="s">
        <v>2859</v>
      </c>
      <c r="L5513" t="s">
        <v>87</v>
      </c>
      <c r="M5513" t="s">
        <v>903</v>
      </c>
      <c r="N5513" t="s">
        <v>180</v>
      </c>
      <c r="O5513">
        <v>1810</v>
      </c>
      <c r="P5513">
        <v>2100</v>
      </c>
      <c r="Q5513" t="s">
        <v>52</v>
      </c>
      <c r="R5513">
        <v>162</v>
      </c>
      <c r="S5513" t="s">
        <v>53</v>
      </c>
      <c r="T5513">
        <v>1</v>
      </c>
      <c r="U5513" s="1">
        <v>43694</v>
      </c>
      <c r="V5513" s="1">
        <v>43819</v>
      </c>
      <c r="W5513" t="s">
        <v>1855</v>
      </c>
      <c r="X5513" t="s">
        <v>1929</v>
      </c>
      <c r="Y5513">
        <v>4</v>
      </c>
      <c r="Z5513">
        <v>4</v>
      </c>
      <c r="AA5513">
        <v>40</v>
      </c>
      <c r="AB5513">
        <v>10</v>
      </c>
      <c r="AC5513" t="s">
        <v>2830</v>
      </c>
      <c r="AD5513">
        <f>IF(ISBLANK(Source[[#This Row],[CrosslistID]]),1,1/COUNTIFS(Source[CrosslistID],Source[[#This Row],[CrosslistID]],Source[TermDesc],Source[[#This Row],[TermDesc]]))</f>
        <v>0.2</v>
      </c>
      <c r="AE5513">
        <v>28</v>
      </c>
      <c r="AF5513">
        <v>25</v>
      </c>
      <c r="AG5513">
        <v>112</v>
      </c>
      <c r="AH5513">
        <v>112</v>
      </c>
      <c r="AI5513">
        <v>0.4</v>
      </c>
      <c r="AJ5513">
        <v>0.4</v>
      </c>
      <c r="AK5513">
        <v>0</v>
      </c>
      <c r="AL55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13">
        <f>IF(AND(Source[[#This Row],[Credit_Noncredit]]="Noncredit",Source[[#This Row],[FTEF]]&gt;0),Source[[#This Row],[NC XLST FTES]]*525/(437.5*Source[[#This Row],[FTEF]]),0)</f>
        <v>0</v>
      </c>
      <c r="AN5513">
        <f>IF(Source[[#This Row],[Credit_Noncredit]]="Credit",Source[[#This Row],[Census Enrollment]],Source[[#This Row],[Noncredit Avg. Attendance]])</f>
        <v>4</v>
      </c>
    </row>
    <row r="5514" spans="1:40" x14ac:dyDescent="0.25">
      <c r="A5514" t="s">
        <v>1914</v>
      </c>
      <c r="B5514" t="s">
        <v>886</v>
      </c>
      <c r="C5514" t="s">
        <v>1184</v>
      </c>
      <c r="D5514" t="s">
        <v>1262</v>
      </c>
      <c r="E5514" s="4">
        <v>71055</v>
      </c>
      <c r="F5514" s="4" t="s">
        <v>1263</v>
      </c>
      <c r="G5514" s="4">
        <v>12</v>
      </c>
      <c r="H5514" t="str">
        <f>CONCATENATE(Source[[#This Row],[Subject]],TRIM(Source[[#This Row],[Course]]))</f>
        <v>MUS12</v>
      </c>
      <c r="I5514" t="str">
        <f>VLOOKUP(Source[[#This Row],[SubjCrse]],'Courses and Categories'!$E$2:$G$1816,3,FALSE)</f>
        <v>Credit Visual &amp; Performing Arts</v>
      </c>
      <c r="J5514">
        <v>501</v>
      </c>
      <c r="K5514" t="s">
        <v>2860</v>
      </c>
      <c r="L5514" t="s">
        <v>87</v>
      </c>
      <c r="M5514" t="s">
        <v>903</v>
      </c>
      <c r="N5514" t="s">
        <v>180</v>
      </c>
      <c r="O5514">
        <v>1840</v>
      </c>
      <c r="P5514">
        <v>2130</v>
      </c>
      <c r="Q5514" t="s">
        <v>233</v>
      </c>
      <c r="R5514">
        <v>132</v>
      </c>
      <c r="S5514" t="s">
        <v>134</v>
      </c>
      <c r="T5514">
        <v>1</v>
      </c>
      <c r="U5514" s="1">
        <v>43694</v>
      </c>
      <c r="V5514" s="1">
        <v>43819</v>
      </c>
      <c r="W5514" t="s">
        <v>2845</v>
      </c>
      <c r="X5514" t="s">
        <v>1929</v>
      </c>
      <c r="Y5514">
        <v>21</v>
      </c>
      <c r="Z5514">
        <v>21</v>
      </c>
      <c r="AA5514">
        <v>35</v>
      </c>
      <c r="AB5514">
        <v>60</v>
      </c>
      <c r="AC5514" t="s">
        <v>2861</v>
      </c>
      <c r="AD5514">
        <f>IF(ISBLANK(Source[[#This Row],[CrosslistID]]),1,1/COUNTIFS(Source[CrosslistID],Source[[#This Row],[CrosslistID]],Source[TermDesc],Source[[#This Row],[TermDesc]]))</f>
        <v>0.5</v>
      </c>
      <c r="AE5514">
        <v>30</v>
      </c>
      <c r="AF5514">
        <v>35</v>
      </c>
      <c r="AG5514">
        <v>85.714299999999994</v>
      </c>
      <c r="AH5514">
        <v>85.714299999999994</v>
      </c>
      <c r="AI5514">
        <v>2.1</v>
      </c>
      <c r="AJ5514">
        <v>2.1</v>
      </c>
      <c r="AK5514">
        <v>0.2</v>
      </c>
      <c r="AL55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14">
        <f>IF(AND(Source[[#This Row],[Credit_Noncredit]]="Noncredit",Source[[#This Row],[FTEF]]&gt;0),Source[[#This Row],[NC XLST FTES]]*525/(437.5*Source[[#This Row],[FTEF]]),0)</f>
        <v>0</v>
      </c>
      <c r="AN5514">
        <f>IF(Source[[#This Row],[Credit_Noncredit]]="Credit",Source[[#This Row],[Census Enrollment]],Source[[#This Row],[Noncredit Avg. Attendance]])</f>
        <v>21</v>
      </c>
    </row>
    <row r="5515" spans="1:40" x14ac:dyDescent="0.25">
      <c r="A5515" t="s">
        <v>1914</v>
      </c>
      <c r="B5515" t="s">
        <v>886</v>
      </c>
      <c r="C5515" t="s">
        <v>1184</v>
      </c>
      <c r="D5515" t="s">
        <v>1262</v>
      </c>
      <c r="E5515" s="4">
        <v>71057</v>
      </c>
      <c r="F5515" s="4" t="s">
        <v>1263</v>
      </c>
      <c r="G5515" s="4" t="s">
        <v>2862</v>
      </c>
      <c r="H5515" t="str">
        <f>CONCATENATE(Source[[#This Row],[Subject]],TRIM(Source[[#This Row],[Course]]))</f>
        <v>MUS13A</v>
      </c>
      <c r="I5515" t="str">
        <f>VLOOKUP(Source[[#This Row],[SubjCrse]],'Courses and Categories'!$E$2:$G$1816,3,FALSE)</f>
        <v>Credit Visual &amp; Performing Arts</v>
      </c>
      <c r="J5515">
        <v>1</v>
      </c>
      <c r="K5515" t="s">
        <v>2863</v>
      </c>
      <c r="L5515" t="s">
        <v>39</v>
      </c>
      <c r="M5515" t="s">
        <v>903</v>
      </c>
      <c r="N5515" t="s">
        <v>185</v>
      </c>
      <c r="O5515">
        <v>1610</v>
      </c>
      <c r="P5515">
        <v>1900</v>
      </c>
      <c r="Q5515" t="s">
        <v>233</v>
      </c>
      <c r="R5515">
        <v>132</v>
      </c>
      <c r="S5515" t="s">
        <v>134</v>
      </c>
      <c r="T5515">
        <v>1</v>
      </c>
      <c r="U5515" s="1">
        <v>43694</v>
      </c>
      <c r="V5515" s="1">
        <v>43819</v>
      </c>
      <c r="W5515" t="s">
        <v>2864</v>
      </c>
      <c r="X5515" t="s">
        <v>1929</v>
      </c>
      <c r="Y5515">
        <v>21</v>
      </c>
      <c r="Z5515">
        <v>17</v>
      </c>
      <c r="AA5515">
        <v>25</v>
      </c>
      <c r="AB5515">
        <v>68</v>
      </c>
      <c r="AD5515">
        <f>IF(ISBLANK(Source[[#This Row],[CrosslistID]]),1,1/COUNTIFS(Source[CrosslistID],Source[[#This Row],[CrosslistID]],Source[TermDesc],Source[[#This Row],[TermDesc]]))</f>
        <v>1</v>
      </c>
      <c r="AG5515">
        <v>0</v>
      </c>
      <c r="AH5515">
        <v>68</v>
      </c>
      <c r="AI5515">
        <v>2.1</v>
      </c>
      <c r="AJ5515">
        <v>2.1</v>
      </c>
      <c r="AK5515">
        <v>0.2</v>
      </c>
      <c r="AL55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15">
        <f>IF(AND(Source[[#This Row],[Credit_Noncredit]]="Noncredit",Source[[#This Row],[FTEF]]&gt;0),Source[[#This Row],[NC XLST FTES]]*525/(437.5*Source[[#This Row],[FTEF]]),0)</f>
        <v>0</v>
      </c>
      <c r="AN5515">
        <f>IF(Source[[#This Row],[Credit_Noncredit]]="Credit",Source[[#This Row],[Census Enrollment]],Source[[#This Row],[Noncredit Avg. Attendance]])</f>
        <v>21</v>
      </c>
    </row>
    <row r="5516" spans="1:40" x14ac:dyDescent="0.25">
      <c r="A5516" t="s">
        <v>1914</v>
      </c>
      <c r="B5516" t="s">
        <v>886</v>
      </c>
      <c r="C5516" t="s">
        <v>1184</v>
      </c>
      <c r="D5516" t="s">
        <v>1262</v>
      </c>
      <c r="E5516" s="4">
        <v>73845</v>
      </c>
      <c r="F5516" s="4" t="s">
        <v>1263</v>
      </c>
      <c r="G5516" s="4">
        <v>14</v>
      </c>
      <c r="H5516" t="str">
        <f>CONCATENATE(Source[[#This Row],[Subject]],TRIM(Source[[#This Row],[Course]]))</f>
        <v>MUS14</v>
      </c>
      <c r="I5516" t="str">
        <f>VLOOKUP(Source[[#This Row],[SubjCrse]],'Courses and Categories'!$E$2:$G$1816,3,FALSE)</f>
        <v>Credit Visual &amp; Performing Arts</v>
      </c>
      <c r="J5516">
        <v>1</v>
      </c>
      <c r="K5516" t="s">
        <v>1279</v>
      </c>
      <c r="L5516" t="s">
        <v>39</v>
      </c>
      <c r="M5516" t="s">
        <v>903</v>
      </c>
      <c r="N5516" t="s">
        <v>50</v>
      </c>
      <c r="O5516">
        <v>1410</v>
      </c>
      <c r="P5516">
        <v>1700</v>
      </c>
      <c r="Q5516" t="s">
        <v>233</v>
      </c>
      <c r="R5516">
        <v>133</v>
      </c>
      <c r="S5516" t="s">
        <v>134</v>
      </c>
      <c r="T5516">
        <v>1</v>
      </c>
      <c r="U5516" s="1">
        <v>43694</v>
      </c>
      <c r="V5516" s="1">
        <v>43819</v>
      </c>
      <c r="W5516" t="s">
        <v>1270</v>
      </c>
      <c r="X5516" t="s">
        <v>1929</v>
      </c>
      <c r="Y5516">
        <v>1</v>
      </c>
      <c r="Z5516">
        <v>1</v>
      </c>
      <c r="AA5516">
        <v>25</v>
      </c>
      <c r="AB5516">
        <v>4</v>
      </c>
      <c r="AC5516" t="s">
        <v>2851</v>
      </c>
      <c r="AD5516">
        <f>IF(ISBLANK(Source[[#This Row],[CrosslistID]]),1,1/COUNTIFS(Source[CrosslistID],Source[[#This Row],[CrosslistID]],Source[TermDesc],Source[[#This Row],[TermDesc]]))</f>
        <v>0.2</v>
      </c>
      <c r="AE5516">
        <v>22</v>
      </c>
      <c r="AF5516">
        <v>25</v>
      </c>
      <c r="AG5516">
        <v>88</v>
      </c>
      <c r="AH5516">
        <v>88</v>
      </c>
      <c r="AI5516">
        <v>0.1</v>
      </c>
      <c r="AJ5516">
        <v>0.1</v>
      </c>
      <c r="AK5516">
        <v>0</v>
      </c>
      <c r="AL55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16">
        <f>IF(AND(Source[[#This Row],[Credit_Noncredit]]="Noncredit",Source[[#This Row],[FTEF]]&gt;0),Source[[#This Row],[NC XLST FTES]]*525/(437.5*Source[[#This Row],[FTEF]]),0)</f>
        <v>0</v>
      </c>
      <c r="AN5516">
        <f>IF(Source[[#This Row],[Credit_Noncredit]]="Credit",Source[[#This Row],[Census Enrollment]],Source[[#This Row],[Noncredit Avg. Attendance]])</f>
        <v>1</v>
      </c>
    </row>
    <row r="5517" spans="1:40" x14ac:dyDescent="0.25">
      <c r="A5517" t="s">
        <v>1914</v>
      </c>
      <c r="B5517" t="s">
        <v>886</v>
      </c>
      <c r="C5517" t="s">
        <v>1184</v>
      </c>
      <c r="D5517" t="s">
        <v>1262</v>
      </c>
      <c r="E5517" s="4">
        <v>76629</v>
      </c>
      <c r="F5517" s="4" t="s">
        <v>1263</v>
      </c>
      <c r="G5517" s="4">
        <v>14</v>
      </c>
      <c r="H5517" t="str">
        <f>CONCATENATE(Source[[#This Row],[Subject]],TRIM(Source[[#This Row],[Course]]))</f>
        <v>MUS14</v>
      </c>
      <c r="I5517" t="str">
        <f>VLOOKUP(Source[[#This Row],[SubjCrse]],'Courses and Categories'!$E$2:$G$1816,3,FALSE)</f>
        <v>Credit Visual &amp; Performing Arts</v>
      </c>
      <c r="J5517">
        <v>2</v>
      </c>
      <c r="K5517" t="s">
        <v>1279</v>
      </c>
      <c r="L5517" t="s">
        <v>39</v>
      </c>
      <c r="M5517" t="s">
        <v>903</v>
      </c>
      <c r="N5517" t="s">
        <v>41</v>
      </c>
      <c r="O5517">
        <v>1410</v>
      </c>
      <c r="P5517">
        <v>1700</v>
      </c>
      <c r="Q5517" t="s">
        <v>233</v>
      </c>
      <c r="R5517">
        <v>133</v>
      </c>
      <c r="S5517" t="s">
        <v>134</v>
      </c>
      <c r="T5517">
        <v>1</v>
      </c>
      <c r="U5517" s="1">
        <v>43694</v>
      </c>
      <c r="V5517" s="1">
        <v>43819</v>
      </c>
      <c r="W5517" t="s">
        <v>1270</v>
      </c>
      <c r="X5517" t="s">
        <v>1929</v>
      </c>
      <c r="Y5517">
        <v>4</v>
      </c>
      <c r="Z5517">
        <v>4</v>
      </c>
      <c r="AA5517">
        <v>25</v>
      </c>
      <c r="AB5517">
        <v>16</v>
      </c>
      <c r="AC5517" t="s">
        <v>2852</v>
      </c>
      <c r="AD5517">
        <f>IF(ISBLANK(Source[[#This Row],[CrosslistID]]),1,1/COUNTIFS(Source[CrosslistID],Source[[#This Row],[CrosslistID]],Source[TermDesc],Source[[#This Row],[TermDesc]]))</f>
        <v>0.2</v>
      </c>
      <c r="AE5517">
        <v>22</v>
      </c>
      <c r="AF5517">
        <v>25</v>
      </c>
      <c r="AG5517">
        <v>88</v>
      </c>
      <c r="AH5517">
        <v>88</v>
      </c>
      <c r="AI5517">
        <v>0.4</v>
      </c>
      <c r="AJ5517">
        <v>0.4</v>
      </c>
      <c r="AK5517">
        <v>0</v>
      </c>
      <c r="AL55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17">
        <f>IF(AND(Source[[#This Row],[Credit_Noncredit]]="Noncredit",Source[[#This Row],[FTEF]]&gt;0),Source[[#This Row],[NC XLST FTES]]*525/(437.5*Source[[#This Row],[FTEF]]),0)</f>
        <v>0</v>
      </c>
      <c r="AN5517">
        <f>IF(Source[[#This Row],[Credit_Noncredit]]="Credit",Source[[#This Row],[Census Enrollment]],Source[[#This Row],[Noncredit Avg. Attendance]])</f>
        <v>4</v>
      </c>
    </row>
    <row r="5518" spans="1:40" x14ac:dyDescent="0.25">
      <c r="A5518" t="s">
        <v>1914</v>
      </c>
      <c r="B5518" t="s">
        <v>886</v>
      </c>
      <c r="C5518" t="s">
        <v>1184</v>
      </c>
      <c r="D5518" t="s">
        <v>1262</v>
      </c>
      <c r="E5518" s="4">
        <v>76630</v>
      </c>
      <c r="F5518" s="4" t="s">
        <v>1263</v>
      </c>
      <c r="G5518" s="4">
        <v>14</v>
      </c>
      <c r="H5518" t="str">
        <f>CONCATENATE(Source[[#This Row],[Subject]],TRIM(Source[[#This Row],[Course]]))</f>
        <v>MUS14</v>
      </c>
      <c r="I5518" t="str">
        <f>VLOOKUP(Source[[#This Row],[SubjCrse]],'Courses and Categories'!$E$2:$G$1816,3,FALSE)</f>
        <v>Credit Visual &amp; Performing Arts</v>
      </c>
      <c r="J5518">
        <v>3</v>
      </c>
      <c r="K5518" t="s">
        <v>1279</v>
      </c>
      <c r="L5518" t="s">
        <v>39</v>
      </c>
      <c r="M5518" t="s">
        <v>903</v>
      </c>
      <c r="N5518" t="s">
        <v>185</v>
      </c>
      <c r="O5518">
        <v>1410</v>
      </c>
      <c r="P5518">
        <v>1700</v>
      </c>
      <c r="Q5518" t="s">
        <v>233</v>
      </c>
      <c r="R5518">
        <v>133</v>
      </c>
      <c r="S5518" t="s">
        <v>134</v>
      </c>
      <c r="T5518">
        <v>1</v>
      </c>
      <c r="U5518" s="1">
        <v>43694</v>
      </c>
      <c r="V5518" s="1">
        <v>43819</v>
      </c>
      <c r="W5518" t="s">
        <v>2853</v>
      </c>
      <c r="X5518" t="s">
        <v>1929</v>
      </c>
      <c r="Y5518">
        <v>3</v>
      </c>
      <c r="Z5518">
        <v>3</v>
      </c>
      <c r="AA5518">
        <v>25</v>
      </c>
      <c r="AB5518">
        <v>12</v>
      </c>
      <c r="AC5518" t="s">
        <v>2854</v>
      </c>
      <c r="AD5518">
        <f>IF(ISBLANK(Source[[#This Row],[CrosslistID]]),1,1/COUNTIFS(Source[CrosslistID],Source[[#This Row],[CrosslistID]],Source[TermDesc],Source[[#This Row],[TermDesc]]))</f>
        <v>0.2</v>
      </c>
      <c r="AE5518">
        <v>19</v>
      </c>
      <c r="AF5518">
        <v>25</v>
      </c>
      <c r="AG5518">
        <v>76</v>
      </c>
      <c r="AH5518">
        <v>76</v>
      </c>
      <c r="AI5518">
        <v>0.3</v>
      </c>
      <c r="AJ5518">
        <v>0.3</v>
      </c>
      <c r="AK5518">
        <v>0</v>
      </c>
      <c r="AL55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18">
        <f>IF(AND(Source[[#This Row],[Credit_Noncredit]]="Noncredit",Source[[#This Row],[FTEF]]&gt;0),Source[[#This Row],[NC XLST FTES]]*525/(437.5*Source[[#This Row],[FTEF]]),0)</f>
        <v>0</v>
      </c>
      <c r="AN5518">
        <f>IF(Source[[#This Row],[Credit_Noncredit]]="Credit",Source[[#This Row],[Census Enrollment]],Source[[#This Row],[Noncredit Avg. Attendance]])</f>
        <v>3</v>
      </c>
    </row>
    <row r="5519" spans="1:40" x14ac:dyDescent="0.25">
      <c r="A5519" t="s">
        <v>1914</v>
      </c>
      <c r="B5519" t="s">
        <v>886</v>
      </c>
      <c r="C5519" t="s">
        <v>1184</v>
      </c>
      <c r="D5519" t="s">
        <v>1262</v>
      </c>
      <c r="E5519" s="4">
        <v>77157</v>
      </c>
      <c r="F5519" s="4" t="s">
        <v>1263</v>
      </c>
      <c r="G5519" s="4">
        <v>14</v>
      </c>
      <c r="H5519" t="str">
        <f>CONCATENATE(Source[[#This Row],[Subject]],TRIM(Source[[#This Row],[Course]]))</f>
        <v>MUS14</v>
      </c>
      <c r="I5519" t="str">
        <f>VLOOKUP(Source[[#This Row],[SubjCrse]],'Courses and Categories'!$E$2:$G$1816,3,FALSE)</f>
        <v>Credit Visual &amp; Performing Arts</v>
      </c>
      <c r="J5519">
        <v>4</v>
      </c>
      <c r="K5519" t="s">
        <v>1279</v>
      </c>
      <c r="L5519" t="s">
        <v>39</v>
      </c>
      <c r="M5519" t="s">
        <v>903</v>
      </c>
      <c r="N5519" t="s">
        <v>59</v>
      </c>
      <c r="O5519">
        <v>940</v>
      </c>
      <c r="P5519">
        <v>1055</v>
      </c>
      <c r="Q5519" t="s">
        <v>233</v>
      </c>
      <c r="R5519">
        <v>133</v>
      </c>
      <c r="S5519" t="s">
        <v>134</v>
      </c>
      <c r="T5519">
        <v>1</v>
      </c>
      <c r="U5519" s="1">
        <v>43694</v>
      </c>
      <c r="V5519" s="1">
        <v>43819</v>
      </c>
      <c r="W5519" t="s">
        <v>750</v>
      </c>
      <c r="X5519" t="s">
        <v>1929</v>
      </c>
      <c r="Y5519">
        <v>2</v>
      </c>
      <c r="Z5519">
        <v>2</v>
      </c>
      <c r="AA5519">
        <v>25</v>
      </c>
      <c r="AB5519">
        <v>8</v>
      </c>
      <c r="AC5519" t="s">
        <v>2855</v>
      </c>
      <c r="AD5519">
        <f>IF(ISBLANK(Source[[#This Row],[CrosslistID]]),1,1/COUNTIFS(Source[CrosslistID],Source[[#This Row],[CrosslistID]],Source[TermDesc],Source[[#This Row],[TermDesc]]))</f>
        <v>0.2</v>
      </c>
      <c r="AE5519">
        <v>22</v>
      </c>
      <c r="AF5519">
        <v>25</v>
      </c>
      <c r="AG5519">
        <v>88</v>
      </c>
      <c r="AH5519">
        <v>88</v>
      </c>
      <c r="AI5519">
        <v>0.2</v>
      </c>
      <c r="AJ5519">
        <v>0.2</v>
      </c>
      <c r="AK5519">
        <v>0</v>
      </c>
      <c r="AL55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19">
        <f>IF(AND(Source[[#This Row],[Credit_Noncredit]]="Noncredit",Source[[#This Row],[FTEF]]&gt;0),Source[[#This Row],[NC XLST FTES]]*525/(437.5*Source[[#This Row],[FTEF]]),0)</f>
        <v>0</v>
      </c>
      <c r="AN5519">
        <f>IF(Source[[#This Row],[Credit_Noncredit]]="Credit",Source[[#This Row],[Census Enrollment]],Source[[#This Row],[Noncredit Avg. Attendance]])</f>
        <v>2</v>
      </c>
    </row>
    <row r="5520" spans="1:40" x14ac:dyDescent="0.25">
      <c r="A5520" t="s">
        <v>1914</v>
      </c>
      <c r="B5520" t="s">
        <v>886</v>
      </c>
      <c r="C5520" t="s">
        <v>1184</v>
      </c>
      <c r="D5520" t="s">
        <v>1262</v>
      </c>
      <c r="E5520" s="4">
        <v>71059</v>
      </c>
      <c r="F5520" s="4" t="s">
        <v>1263</v>
      </c>
      <c r="G5520" s="4">
        <v>14</v>
      </c>
      <c r="H5520" t="str">
        <f>CONCATENATE(Source[[#This Row],[Subject]],TRIM(Source[[#This Row],[Course]]))</f>
        <v>MUS14</v>
      </c>
      <c r="I5520" t="str">
        <f>VLOOKUP(Source[[#This Row],[SubjCrse]],'Courses and Categories'!$E$2:$G$1816,3,FALSE)</f>
        <v>Credit Visual &amp; Performing Arts</v>
      </c>
      <c r="J5520">
        <v>501</v>
      </c>
      <c r="K5520" t="s">
        <v>1279</v>
      </c>
      <c r="L5520" t="s">
        <v>87</v>
      </c>
      <c r="M5520" t="s">
        <v>903</v>
      </c>
      <c r="N5520" t="s">
        <v>41</v>
      </c>
      <c r="O5520">
        <v>1840</v>
      </c>
      <c r="P5520">
        <v>2130</v>
      </c>
      <c r="Q5520" t="s">
        <v>233</v>
      </c>
      <c r="R5520">
        <v>133</v>
      </c>
      <c r="S5520" t="s">
        <v>134</v>
      </c>
      <c r="T5520">
        <v>1</v>
      </c>
      <c r="U5520" s="1">
        <v>43694</v>
      </c>
      <c r="V5520" s="1">
        <v>43819</v>
      </c>
      <c r="W5520" t="s">
        <v>1270</v>
      </c>
      <c r="X5520" t="s">
        <v>1929</v>
      </c>
      <c r="Y5520">
        <v>8</v>
      </c>
      <c r="Z5520">
        <v>8</v>
      </c>
      <c r="AA5520">
        <v>25</v>
      </c>
      <c r="AB5520">
        <v>32</v>
      </c>
      <c r="AC5520" t="s">
        <v>2856</v>
      </c>
      <c r="AD5520">
        <f>IF(ISBLANK(Source[[#This Row],[CrosslistID]]),1,1/COUNTIFS(Source[CrosslistID],Source[[#This Row],[CrosslistID]],Source[TermDesc],Source[[#This Row],[TermDesc]]))</f>
        <v>0.2</v>
      </c>
      <c r="AE5520">
        <v>24</v>
      </c>
      <c r="AF5520">
        <v>25</v>
      </c>
      <c r="AG5520">
        <v>96</v>
      </c>
      <c r="AH5520">
        <v>96</v>
      </c>
      <c r="AI5520">
        <v>0.8</v>
      </c>
      <c r="AJ5520">
        <v>0.8</v>
      </c>
      <c r="AK5520">
        <v>0</v>
      </c>
      <c r="AL55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20">
        <f>IF(AND(Source[[#This Row],[Credit_Noncredit]]="Noncredit",Source[[#This Row],[FTEF]]&gt;0),Source[[#This Row],[NC XLST FTES]]*525/(437.5*Source[[#This Row],[FTEF]]),0)</f>
        <v>0</v>
      </c>
      <c r="AN5520">
        <f>IF(Source[[#This Row],[Credit_Noncredit]]="Credit",Source[[#This Row],[Census Enrollment]],Source[[#This Row],[Noncredit Avg. Attendance]])</f>
        <v>8</v>
      </c>
    </row>
    <row r="5521" spans="1:40" x14ac:dyDescent="0.25">
      <c r="A5521" t="s">
        <v>1914</v>
      </c>
      <c r="B5521" t="s">
        <v>886</v>
      </c>
      <c r="C5521" t="s">
        <v>1184</v>
      </c>
      <c r="D5521" t="s">
        <v>1262</v>
      </c>
      <c r="E5521" s="4">
        <v>76632</v>
      </c>
      <c r="F5521" s="4" t="s">
        <v>1263</v>
      </c>
      <c r="G5521" s="4">
        <v>14</v>
      </c>
      <c r="H5521" t="str">
        <f>CONCATENATE(Source[[#This Row],[Subject]],TRIM(Source[[#This Row],[Course]]))</f>
        <v>MUS14</v>
      </c>
      <c r="I5521" t="str">
        <f>VLOOKUP(Source[[#This Row],[SubjCrse]],'Courses and Categories'!$E$2:$G$1816,3,FALSE)</f>
        <v>Credit Visual &amp; Performing Arts</v>
      </c>
      <c r="J5521">
        <v>502</v>
      </c>
      <c r="K5521" t="s">
        <v>1279</v>
      </c>
      <c r="L5521" t="s">
        <v>87</v>
      </c>
      <c r="M5521" t="s">
        <v>903</v>
      </c>
      <c r="N5521" t="s">
        <v>185</v>
      </c>
      <c r="O5521">
        <v>1910</v>
      </c>
      <c r="P5521">
        <v>2200</v>
      </c>
      <c r="Q5521" t="s">
        <v>233</v>
      </c>
      <c r="R5521">
        <v>133</v>
      </c>
      <c r="S5521" t="s">
        <v>134</v>
      </c>
      <c r="T5521">
        <v>1</v>
      </c>
      <c r="U5521" s="1">
        <v>43694</v>
      </c>
      <c r="V5521" s="1">
        <v>43819</v>
      </c>
      <c r="W5521" t="s">
        <v>2857</v>
      </c>
      <c r="X5521" t="s">
        <v>1929</v>
      </c>
      <c r="Y5521">
        <v>1</v>
      </c>
      <c r="Z5521">
        <v>1</v>
      </c>
      <c r="AA5521">
        <v>25</v>
      </c>
      <c r="AB5521">
        <v>4</v>
      </c>
      <c r="AC5521" t="s">
        <v>2858</v>
      </c>
      <c r="AD5521">
        <f>IF(ISBLANK(Source[[#This Row],[CrosslistID]]),1,1/COUNTIFS(Source[CrosslistID],Source[[#This Row],[CrosslistID]],Source[TermDesc],Source[[#This Row],[TermDesc]]))</f>
        <v>0.2</v>
      </c>
      <c r="AE5521">
        <v>20</v>
      </c>
      <c r="AF5521">
        <v>25</v>
      </c>
      <c r="AG5521">
        <v>80</v>
      </c>
      <c r="AH5521">
        <v>80</v>
      </c>
      <c r="AI5521">
        <v>0.1</v>
      </c>
      <c r="AJ5521">
        <v>0.1</v>
      </c>
      <c r="AK5521">
        <v>0</v>
      </c>
      <c r="AL55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21">
        <f>IF(AND(Source[[#This Row],[Credit_Noncredit]]="Noncredit",Source[[#This Row],[FTEF]]&gt;0),Source[[#This Row],[NC XLST FTES]]*525/(437.5*Source[[#This Row],[FTEF]]),0)</f>
        <v>0</v>
      </c>
      <c r="AN5521">
        <f>IF(Source[[#This Row],[Credit_Noncredit]]="Credit",Source[[#This Row],[Census Enrollment]],Source[[#This Row],[Noncredit Avg. Attendance]])</f>
        <v>1</v>
      </c>
    </row>
    <row r="5522" spans="1:40" x14ac:dyDescent="0.25">
      <c r="A5522" t="s">
        <v>1914</v>
      </c>
      <c r="B5522" t="s">
        <v>886</v>
      </c>
      <c r="C5522" t="s">
        <v>1184</v>
      </c>
      <c r="D5522" t="s">
        <v>1262</v>
      </c>
      <c r="E5522" s="4">
        <v>76631</v>
      </c>
      <c r="F5522" s="4" t="s">
        <v>1263</v>
      </c>
      <c r="G5522" s="4">
        <v>14</v>
      </c>
      <c r="H5522" t="str">
        <f>CONCATENATE(Source[[#This Row],[Subject]],TRIM(Source[[#This Row],[Course]]))</f>
        <v>MUS14</v>
      </c>
      <c r="I5522" t="str">
        <f>VLOOKUP(Source[[#This Row],[SubjCrse]],'Courses and Categories'!$E$2:$G$1816,3,FALSE)</f>
        <v>Credit Visual &amp; Performing Arts</v>
      </c>
      <c r="J5522">
        <v>503</v>
      </c>
      <c r="K5522" t="s">
        <v>1279</v>
      </c>
      <c r="L5522" t="s">
        <v>87</v>
      </c>
      <c r="M5522" t="s">
        <v>903</v>
      </c>
      <c r="N5522" t="s">
        <v>180</v>
      </c>
      <c r="O5522">
        <v>1840</v>
      </c>
      <c r="P5522">
        <v>2130</v>
      </c>
      <c r="Q5522" t="s">
        <v>233</v>
      </c>
      <c r="R5522">
        <v>132</v>
      </c>
      <c r="S5522" t="s">
        <v>134</v>
      </c>
      <c r="T5522">
        <v>1</v>
      </c>
      <c r="U5522" s="1">
        <v>43694</v>
      </c>
      <c r="V5522" s="1">
        <v>43819</v>
      </c>
      <c r="W5522" t="s">
        <v>2845</v>
      </c>
      <c r="X5522" t="s">
        <v>1929</v>
      </c>
      <c r="Y5522">
        <v>9</v>
      </c>
      <c r="Z5522">
        <v>9</v>
      </c>
      <c r="AA5522">
        <v>35</v>
      </c>
      <c r="AB5522">
        <v>25.714300000000001</v>
      </c>
      <c r="AC5522" t="s">
        <v>2861</v>
      </c>
      <c r="AD5522">
        <f>IF(ISBLANK(Source[[#This Row],[CrosslistID]]),1,1/COUNTIFS(Source[CrosslistID],Source[[#This Row],[CrosslistID]],Source[TermDesc],Source[[#This Row],[TermDesc]]))</f>
        <v>0.5</v>
      </c>
      <c r="AE5522">
        <v>30</v>
      </c>
      <c r="AF5522">
        <v>35</v>
      </c>
      <c r="AG5522">
        <v>85.714299999999994</v>
      </c>
      <c r="AH5522">
        <v>85.714299999999994</v>
      </c>
      <c r="AI5522">
        <v>0.9</v>
      </c>
      <c r="AJ5522">
        <v>0.9</v>
      </c>
      <c r="AK5522">
        <v>0</v>
      </c>
      <c r="AL55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22">
        <f>IF(AND(Source[[#This Row],[Credit_Noncredit]]="Noncredit",Source[[#This Row],[FTEF]]&gt;0),Source[[#This Row],[NC XLST FTES]]*525/(437.5*Source[[#This Row],[FTEF]]),0)</f>
        <v>0</v>
      </c>
      <c r="AN5522">
        <f>IF(Source[[#This Row],[Credit_Noncredit]]="Credit",Source[[#This Row],[Census Enrollment]],Source[[#This Row],[Noncredit Avg. Attendance]])</f>
        <v>9</v>
      </c>
    </row>
    <row r="5523" spans="1:40" x14ac:dyDescent="0.25">
      <c r="A5523" t="s">
        <v>1914</v>
      </c>
      <c r="B5523" t="s">
        <v>886</v>
      </c>
      <c r="C5523" t="s">
        <v>1184</v>
      </c>
      <c r="D5523" t="s">
        <v>1262</v>
      </c>
      <c r="E5523" s="4">
        <v>71060</v>
      </c>
      <c r="F5523" s="4" t="s">
        <v>1263</v>
      </c>
      <c r="G5523" s="4">
        <v>15</v>
      </c>
      <c r="H5523" t="str">
        <f>CONCATENATE(Source[[#This Row],[Subject]],TRIM(Source[[#This Row],[Course]]))</f>
        <v>MUS15</v>
      </c>
      <c r="I5523" t="str">
        <f>VLOOKUP(Source[[#This Row],[SubjCrse]],'Courses and Categories'!$E$2:$G$1816,3,FALSE)</f>
        <v>Credit Visual &amp; Performing Arts</v>
      </c>
      <c r="J5523">
        <v>502</v>
      </c>
      <c r="K5523" t="s">
        <v>2865</v>
      </c>
      <c r="L5523" t="s">
        <v>87</v>
      </c>
      <c r="M5523" t="s">
        <v>903</v>
      </c>
      <c r="N5523" t="s">
        <v>50</v>
      </c>
      <c r="O5523">
        <v>1810</v>
      </c>
      <c r="P5523">
        <v>2100</v>
      </c>
      <c r="Q5523" t="s">
        <v>233</v>
      </c>
      <c r="R5523">
        <v>132</v>
      </c>
      <c r="S5523" t="s">
        <v>134</v>
      </c>
      <c r="T5523">
        <v>1</v>
      </c>
      <c r="U5523" s="1">
        <v>43694</v>
      </c>
      <c r="V5523" s="1">
        <v>43819</v>
      </c>
      <c r="W5523" t="s">
        <v>2866</v>
      </c>
      <c r="X5523" t="s">
        <v>1929</v>
      </c>
      <c r="Y5523">
        <v>16</v>
      </c>
      <c r="Z5523">
        <v>15</v>
      </c>
      <c r="AA5523">
        <v>25</v>
      </c>
      <c r="AB5523">
        <v>60</v>
      </c>
      <c r="AC5523" t="s">
        <v>2867</v>
      </c>
      <c r="AD5523">
        <f>IF(ISBLANK(Source[[#This Row],[CrosslistID]]),1,1/COUNTIFS(Source[CrosslistID],Source[[#This Row],[CrosslistID]],Source[TermDesc],Source[[#This Row],[TermDesc]]))</f>
        <v>0.5</v>
      </c>
      <c r="AE5523">
        <v>20</v>
      </c>
      <c r="AF5523">
        <v>25</v>
      </c>
      <c r="AG5523">
        <v>80</v>
      </c>
      <c r="AH5523">
        <v>80</v>
      </c>
      <c r="AI5523">
        <v>1.6</v>
      </c>
      <c r="AJ5523">
        <v>1.6</v>
      </c>
      <c r="AK5523">
        <v>0.2</v>
      </c>
      <c r="AL55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23">
        <f>IF(AND(Source[[#This Row],[Credit_Noncredit]]="Noncredit",Source[[#This Row],[FTEF]]&gt;0),Source[[#This Row],[NC XLST FTES]]*525/(437.5*Source[[#This Row],[FTEF]]),0)</f>
        <v>0</v>
      </c>
      <c r="AN5523">
        <f>IF(Source[[#This Row],[Credit_Noncredit]]="Credit",Source[[#This Row],[Census Enrollment]],Source[[#This Row],[Noncredit Avg. Attendance]])</f>
        <v>16</v>
      </c>
    </row>
    <row r="5524" spans="1:40" x14ac:dyDescent="0.25">
      <c r="A5524" t="s">
        <v>1914</v>
      </c>
      <c r="B5524" t="s">
        <v>886</v>
      </c>
      <c r="C5524" t="s">
        <v>1184</v>
      </c>
      <c r="D5524" t="s">
        <v>1262</v>
      </c>
      <c r="E5524" s="4">
        <v>71258</v>
      </c>
      <c r="F5524" s="4" t="s">
        <v>1263</v>
      </c>
      <c r="G5524" s="4">
        <v>17</v>
      </c>
      <c r="H5524" t="str">
        <f>CONCATENATE(Source[[#This Row],[Subject]],TRIM(Source[[#This Row],[Course]]))</f>
        <v>MUS17</v>
      </c>
      <c r="I5524" t="str">
        <f>VLOOKUP(Source[[#This Row],[SubjCrse]],'Courses and Categories'!$E$2:$G$1816,3,FALSE)</f>
        <v>Credit Visual &amp; Performing Arts</v>
      </c>
      <c r="J5524">
        <v>1</v>
      </c>
      <c r="K5524" t="s">
        <v>2868</v>
      </c>
      <c r="L5524" t="s">
        <v>39</v>
      </c>
      <c r="M5524" t="s">
        <v>903</v>
      </c>
      <c r="N5524" t="s">
        <v>180</v>
      </c>
      <c r="O5524">
        <v>1410</v>
      </c>
      <c r="P5524">
        <v>1700</v>
      </c>
      <c r="Q5524" t="s">
        <v>233</v>
      </c>
      <c r="R5524">
        <v>135</v>
      </c>
      <c r="S5524" t="s">
        <v>134</v>
      </c>
      <c r="T5524">
        <v>1</v>
      </c>
      <c r="U5524" s="1">
        <v>43694</v>
      </c>
      <c r="V5524" s="1">
        <v>43819</v>
      </c>
      <c r="W5524" t="s">
        <v>2869</v>
      </c>
      <c r="X5524" t="s">
        <v>1929</v>
      </c>
      <c r="Y5524">
        <v>8</v>
      </c>
      <c r="Z5524">
        <v>8</v>
      </c>
      <c r="AA5524">
        <v>25</v>
      </c>
      <c r="AB5524">
        <v>32</v>
      </c>
      <c r="AC5524" t="s">
        <v>2870</v>
      </c>
      <c r="AD5524">
        <f>IF(ISBLANK(Source[[#This Row],[CrosslistID]]),1,1/COUNTIFS(Source[CrosslistID],Source[[#This Row],[CrosslistID]],Source[TermDesc],Source[[#This Row],[TermDesc]]))</f>
        <v>0.2</v>
      </c>
      <c r="AE5524">
        <v>23</v>
      </c>
      <c r="AF5524">
        <v>25</v>
      </c>
      <c r="AG5524">
        <v>92</v>
      </c>
      <c r="AH5524">
        <v>92</v>
      </c>
      <c r="AI5524">
        <v>0.8</v>
      </c>
      <c r="AJ5524">
        <v>0.8</v>
      </c>
      <c r="AK5524">
        <v>0</v>
      </c>
      <c r="AL55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24">
        <f>IF(AND(Source[[#This Row],[Credit_Noncredit]]="Noncredit",Source[[#This Row],[FTEF]]&gt;0),Source[[#This Row],[NC XLST FTES]]*525/(437.5*Source[[#This Row],[FTEF]]),0)</f>
        <v>0</v>
      </c>
      <c r="AN5524">
        <f>IF(Source[[#This Row],[Credit_Noncredit]]="Credit",Source[[#This Row],[Census Enrollment]],Source[[#This Row],[Noncredit Avg. Attendance]])</f>
        <v>8</v>
      </c>
    </row>
    <row r="5525" spans="1:40" x14ac:dyDescent="0.25">
      <c r="A5525" t="s">
        <v>1914</v>
      </c>
      <c r="B5525" t="s">
        <v>886</v>
      </c>
      <c r="C5525" t="s">
        <v>1184</v>
      </c>
      <c r="D5525" t="s">
        <v>1262</v>
      </c>
      <c r="E5525" s="4">
        <v>76946</v>
      </c>
      <c r="F5525" s="4" t="s">
        <v>1263</v>
      </c>
      <c r="G5525" s="4">
        <v>18</v>
      </c>
      <c r="H5525" t="str">
        <f>CONCATENATE(Source[[#This Row],[Subject]],TRIM(Source[[#This Row],[Course]]))</f>
        <v>MUS18</v>
      </c>
      <c r="I5525" t="str">
        <f>VLOOKUP(Source[[#This Row],[SubjCrse]],'Courses and Categories'!$E$2:$G$1816,3,FALSE)</f>
        <v>Credit Visual &amp; Performing Arts</v>
      </c>
      <c r="J5525">
        <v>501</v>
      </c>
      <c r="K5525" t="s">
        <v>2871</v>
      </c>
      <c r="L5525" t="s">
        <v>87</v>
      </c>
      <c r="M5525" t="s">
        <v>903</v>
      </c>
      <c r="N5525" t="s">
        <v>41</v>
      </c>
      <c r="O5525">
        <v>1910</v>
      </c>
      <c r="P5525">
        <v>2230</v>
      </c>
      <c r="Q5525" t="s">
        <v>233</v>
      </c>
      <c r="R5525">
        <v>132</v>
      </c>
      <c r="S5525" t="s">
        <v>134</v>
      </c>
      <c r="T5525" t="s">
        <v>44</v>
      </c>
      <c r="U5525" s="1">
        <v>43711</v>
      </c>
      <c r="V5525" s="1">
        <v>43819</v>
      </c>
      <c r="W5525" t="s">
        <v>2864</v>
      </c>
      <c r="X5525" t="s">
        <v>905</v>
      </c>
      <c r="Y5525">
        <v>4</v>
      </c>
      <c r="Z5525">
        <v>4</v>
      </c>
      <c r="AA5525">
        <v>25</v>
      </c>
      <c r="AB5525">
        <v>16</v>
      </c>
      <c r="AC5525" t="s">
        <v>2872</v>
      </c>
      <c r="AD5525">
        <f>IF(ISBLANK(Source[[#This Row],[CrosslistID]]),1,1/COUNTIFS(Source[CrosslistID],Source[[#This Row],[CrosslistID]],Source[TermDesc],Source[[#This Row],[TermDesc]]))</f>
        <v>0.33333333333333331</v>
      </c>
      <c r="AE5525">
        <v>19</v>
      </c>
      <c r="AF5525">
        <v>25</v>
      </c>
      <c r="AG5525">
        <v>76</v>
      </c>
      <c r="AH5525">
        <v>76</v>
      </c>
      <c r="AI5525">
        <v>0.41099999999999998</v>
      </c>
      <c r="AJ5525">
        <v>0.41099999999999998</v>
      </c>
      <c r="AK5525">
        <v>0.2</v>
      </c>
      <c r="AL55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25">
        <f>IF(AND(Source[[#This Row],[Credit_Noncredit]]="Noncredit",Source[[#This Row],[FTEF]]&gt;0),Source[[#This Row],[NC XLST FTES]]*525/(437.5*Source[[#This Row],[FTEF]]),0)</f>
        <v>0</v>
      </c>
      <c r="AN5525">
        <f>IF(Source[[#This Row],[Credit_Noncredit]]="Credit",Source[[#This Row],[Census Enrollment]],Source[[#This Row],[Noncredit Avg. Attendance]])</f>
        <v>4</v>
      </c>
    </row>
    <row r="5526" spans="1:40" x14ac:dyDescent="0.25">
      <c r="A5526" t="s">
        <v>1914</v>
      </c>
      <c r="B5526" t="s">
        <v>886</v>
      </c>
      <c r="C5526" t="s">
        <v>1184</v>
      </c>
      <c r="D5526" t="s">
        <v>1262</v>
      </c>
      <c r="E5526" s="4">
        <v>76019</v>
      </c>
      <c r="F5526" s="4" t="s">
        <v>1263</v>
      </c>
      <c r="G5526" s="4">
        <v>19</v>
      </c>
      <c r="H5526" t="str">
        <f>CONCATENATE(Source[[#This Row],[Subject]],TRIM(Source[[#This Row],[Course]]))</f>
        <v>MUS19</v>
      </c>
      <c r="I5526" t="str">
        <f>VLOOKUP(Source[[#This Row],[SubjCrse]],'Courses and Categories'!$E$2:$G$1816,3,FALSE)</f>
        <v>Credit Visual &amp; Performing Arts</v>
      </c>
      <c r="J5526">
        <v>1</v>
      </c>
      <c r="K5526" t="s">
        <v>2873</v>
      </c>
      <c r="L5526" t="s">
        <v>39</v>
      </c>
      <c r="M5526" t="s">
        <v>903</v>
      </c>
      <c r="N5526" t="s">
        <v>59</v>
      </c>
      <c r="O5526">
        <v>1110</v>
      </c>
      <c r="P5526">
        <v>1225</v>
      </c>
      <c r="Q5526" t="s">
        <v>233</v>
      </c>
      <c r="R5526">
        <v>215</v>
      </c>
      <c r="S5526" t="s">
        <v>134</v>
      </c>
      <c r="T5526">
        <v>1</v>
      </c>
      <c r="U5526" s="1">
        <v>43694</v>
      </c>
      <c r="V5526" s="1">
        <v>43819</v>
      </c>
      <c r="W5526" t="s">
        <v>2844</v>
      </c>
      <c r="X5526" t="s">
        <v>1929</v>
      </c>
      <c r="Y5526">
        <v>4</v>
      </c>
      <c r="Z5526">
        <v>4</v>
      </c>
      <c r="AA5526">
        <v>24</v>
      </c>
      <c r="AB5526">
        <v>16.666699999999999</v>
      </c>
      <c r="AC5526" t="s">
        <v>1272</v>
      </c>
      <c r="AD5526">
        <f>IF(ISBLANK(Source[[#This Row],[CrosslistID]]),1,1/COUNTIFS(Source[CrosslistID],Source[[#This Row],[CrosslistID]],Source[TermDesc],Source[[#This Row],[TermDesc]]))</f>
        <v>0.33333333333333331</v>
      </c>
      <c r="AE5526">
        <v>28</v>
      </c>
      <c r="AF5526">
        <v>24</v>
      </c>
      <c r="AG5526">
        <v>116.66670000000001</v>
      </c>
      <c r="AH5526">
        <v>116.66670000000001</v>
      </c>
      <c r="AI5526">
        <v>0.4</v>
      </c>
      <c r="AJ5526">
        <v>0.4</v>
      </c>
      <c r="AK5526">
        <v>0</v>
      </c>
      <c r="AL55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26">
        <f>IF(AND(Source[[#This Row],[Credit_Noncredit]]="Noncredit",Source[[#This Row],[FTEF]]&gt;0),Source[[#This Row],[NC XLST FTES]]*525/(437.5*Source[[#This Row],[FTEF]]),0)</f>
        <v>0</v>
      </c>
      <c r="AN5526">
        <f>IF(Source[[#This Row],[Credit_Noncredit]]="Credit",Source[[#This Row],[Census Enrollment]],Source[[#This Row],[Noncredit Avg. Attendance]])</f>
        <v>4</v>
      </c>
    </row>
    <row r="5527" spans="1:40" x14ac:dyDescent="0.25">
      <c r="A5527" t="s">
        <v>1914</v>
      </c>
      <c r="B5527" t="s">
        <v>886</v>
      </c>
      <c r="C5527" t="s">
        <v>1184</v>
      </c>
      <c r="D5527" t="s">
        <v>1262</v>
      </c>
      <c r="E5527" s="4">
        <v>75054</v>
      </c>
      <c r="F5527" s="4" t="s">
        <v>1263</v>
      </c>
      <c r="G5527" s="4">
        <v>19</v>
      </c>
      <c r="H5527" t="str">
        <f>CONCATENATE(Source[[#This Row],[Subject]],TRIM(Source[[#This Row],[Course]]))</f>
        <v>MUS19</v>
      </c>
      <c r="I5527" t="str">
        <f>VLOOKUP(Source[[#This Row],[SubjCrse]],'Courses and Categories'!$E$2:$G$1816,3,FALSE)</f>
        <v>Credit Visual &amp; Performing Arts</v>
      </c>
      <c r="J5527">
        <v>2</v>
      </c>
      <c r="K5527" t="s">
        <v>2873</v>
      </c>
      <c r="L5527" t="s">
        <v>39</v>
      </c>
      <c r="M5527" t="s">
        <v>903</v>
      </c>
      <c r="N5527" t="s">
        <v>1041</v>
      </c>
      <c r="O5527">
        <v>1110</v>
      </c>
      <c r="P5527">
        <v>1200</v>
      </c>
      <c r="Q5527" t="s">
        <v>233</v>
      </c>
      <c r="R5527">
        <v>215</v>
      </c>
      <c r="S5527" t="s">
        <v>134</v>
      </c>
      <c r="T5527">
        <v>1</v>
      </c>
      <c r="U5527" s="1">
        <v>43694</v>
      </c>
      <c r="V5527" s="1">
        <v>43819</v>
      </c>
      <c r="W5527" t="s">
        <v>2839</v>
      </c>
      <c r="X5527" t="s">
        <v>1929</v>
      </c>
      <c r="Y5527">
        <v>6</v>
      </c>
      <c r="Z5527">
        <v>5</v>
      </c>
      <c r="AA5527">
        <v>24</v>
      </c>
      <c r="AB5527">
        <v>20.833300000000001</v>
      </c>
      <c r="AC5527" t="s">
        <v>2840</v>
      </c>
      <c r="AD5527">
        <f>IF(ISBLANK(Source[[#This Row],[CrosslistID]]),1,1/COUNTIFS(Source[CrosslistID],Source[[#This Row],[CrosslistID]],Source[TermDesc],Source[[#This Row],[TermDesc]]))</f>
        <v>0.33333333333333331</v>
      </c>
      <c r="AE5527">
        <v>16</v>
      </c>
      <c r="AF5527">
        <v>24</v>
      </c>
      <c r="AG5527">
        <v>66.666700000000006</v>
      </c>
      <c r="AH5527">
        <v>66.666700000000006</v>
      </c>
      <c r="AI5527">
        <v>0.6</v>
      </c>
      <c r="AJ5527">
        <v>0.6</v>
      </c>
      <c r="AK5527">
        <v>0</v>
      </c>
      <c r="AL55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27">
        <f>IF(AND(Source[[#This Row],[Credit_Noncredit]]="Noncredit",Source[[#This Row],[FTEF]]&gt;0),Source[[#This Row],[NC XLST FTES]]*525/(437.5*Source[[#This Row],[FTEF]]),0)</f>
        <v>0</v>
      </c>
      <c r="AN5527">
        <f>IF(Source[[#This Row],[Credit_Noncredit]]="Credit",Source[[#This Row],[Census Enrollment]],Source[[#This Row],[Noncredit Avg. Attendance]])</f>
        <v>6</v>
      </c>
    </row>
    <row r="5528" spans="1:40" x14ac:dyDescent="0.25">
      <c r="A5528" t="s">
        <v>1914</v>
      </c>
      <c r="B5528" t="s">
        <v>886</v>
      </c>
      <c r="C5528" t="s">
        <v>1184</v>
      </c>
      <c r="D5528" t="s">
        <v>1262</v>
      </c>
      <c r="E5528" s="4">
        <v>75056</v>
      </c>
      <c r="F5528" s="4" t="s">
        <v>1263</v>
      </c>
      <c r="G5528" s="4">
        <v>19</v>
      </c>
      <c r="H5528" t="str">
        <f>CONCATENATE(Source[[#This Row],[Subject]],TRIM(Source[[#This Row],[Course]]))</f>
        <v>MUS19</v>
      </c>
      <c r="I5528" t="str">
        <f>VLOOKUP(Source[[#This Row],[SubjCrse]],'Courses and Categories'!$E$2:$G$1816,3,FALSE)</f>
        <v>Credit Visual &amp; Performing Arts</v>
      </c>
      <c r="J5528">
        <v>501</v>
      </c>
      <c r="K5528" t="s">
        <v>2873</v>
      </c>
      <c r="L5528" t="s">
        <v>87</v>
      </c>
      <c r="M5528" t="s">
        <v>903</v>
      </c>
      <c r="N5528" t="s">
        <v>185</v>
      </c>
      <c r="O5528">
        <v>1910</v>
      </c>
      <c r="P5528">
        <v>2200</v>
      </c>
      <c r="Q5528" t="s">
        <v>233</v>
      </c>
      <c r="R5528">
        <v>215</v>
      </c>
      <c r="S5528" t="s">
        <v>134</v>
      </c>
      <c r="T5528">
        <v>1</v>
      </c>
      <c r="U5528" s="1">
        <v>43694</v>
      </c>
      <c r="V5528" s="1">
        <v>43819</v>
      </c>
      <c r="W5528" t="s">
        <v>1268</v>
      </c>
      <c r="X5528" t="s">
        <v>1929</v>
      </c>
      <c r="Y5528">
        <v>4</v>
      </c>
      <c r="Z5528">
        <v>4</v>
      </c>
      <c r="AA5528">
        <v>24</v>
      </c>
      <c r="AB5528">
        <v>16.666699999999999</v>
      </c>
      <c r="AC5528" t="s">
        <v>2848</v>
      </c>
      <c r="AD5528">
        <f>IF(ISBLANK(Source[[#This Row],[CrosslistID]]),1,1/COUNTIFS(Source[CrosslistID],Source[[#This Row],[CrosslistID]],Source[TermDesc],Source[[#This Row],[TermDesc]]))</f>
        <v>0.33333333333333331</v>
      </c>
      <c r="AE5528">
        <v>27</v>
      </c>
      <c r="AF5528">
        <v>24</v>
      </c>
      <c r="AG5528">
        <v>112.5</v>
      </c>
      <c r="AH5528">
        <v>112.5</v>
      </c>
      <c r="AI5528">
        <v>0.4</v>
      </c>
      <c r="AJ5528">
        <v>0.4</v>
      </c>
      <c r="AK5528">
        <v>0</v>
      </c>
      <c r="AL55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28">
        <f>IF(AND(Source[[#This Row],[Credit_Noncredit]]="Noncredit",Source[[#This Row],[FTEF]]&gt;0),Source[[#This Row],[NC XLST FTES]]*525/(437.5*Source[[#This Row],[FTEF]]),0)</f>
        <v>0</v>
      </c>
      <c r="AN5528">
        <f>IF(Source[[#This Row],[Credit_Noncredit]]="Credit",Source[[#This Row],[Census Enrollment]],Source[[#This Row],[Noncredit Avg. Attendance]])</f>
        <v>4</v>
      </c>
    </row>
    <row r="5529" spans="1:40" x14ac:dyDescent="0.25">
      <c r="A5529" t="s">
        <v>1914</v>
      </c>
      <c r="B5529" t="s">
        <v>886</v>
      </c>
      <c r="C5529" t="s">
        <v>1184</v>
      </c>
      <c r="D5529" t="s">
        <v>1262</v>
      </c>
      <c r="E5529" s="4">
        <v>71062</v>
      </c>
      <c r="F5529" s="4" t="s">
        <v>1263</v>
      </c>
      <c r="G5529" s="4">
        <v>20</v>
      </c>
      <c r="H5529" t="str">
        <f>CONCATENATE(Source[[#This Row],[Subject]],TRIM(Source[[#This Row],[Course]]))</f>
        <v>MUS20</v>
      </c>
      <c r="I5529" t="str">
        <f>VLOOKUP(Source[[#This Row],[SubjCrse]],'Courses and Categories'!$E$2:$G$1816,3,FALSE)</f>
        <v>Credit Visual &amp; Performing Arts</v>
      </c>
      <c r="J5529">
        <v>501</v>
      </c>
      <c r="K5529" t="s">
        <v>2874</v>
      </c>
      <c r="L5529" t="s">
        <v>87</v>
      </c>
      <c r="M5529" t="s">
        <v>903</v>
      </c>
      <c r="N5529" t="s">
        <v>50</v>
      </c>
      <c r="O5529">
        <v>1810</v>
      </c>
      <c r="P5529">
        <v>2100</v>
      </c>
      <c r="Q5529" t="s">
        <v>233</v>
      </c>
      <c r="R5529">
        <v>132</v>
      </c>
      <c r="S5529" t="s">
        <v>134</v>
      </c>
      <c r="T5529">
        <v>1</v>
      </c>
      <c r="U5529" s="1">
        <v>43694</v>
      </c>
      <c r="V5529" s="1">
        <v>43819</v>
      </c>
      <c r="W5529" t="s">
        <v>2866</v>
      </c>
      <c r="X5529" t="s">
        <v>1929</v>
      </c>
      <c r="Y5529">
        <v>5</v>
      </c>
      <c r="Z5529">
        <v>5</v>
      </c>
      <c r="AA5529">
        <v>25</v>
      </c>
      <c r="AB5529">
        <v>20</v>
      </c>
      <c r="AC5529" t="s">
        <v>2867</v>
      </c>
      <c r="AD5529">
        <f>IF(ISBLANK(Source[[#This Row],[CrosslistID]]),1,1/COUNTIFS(Source[CrosslistID],Source[[#This Row],[CrosslistID]],Source[TermDesc],Source[[#This Row],[TermDesc]]))</f>
        <v>0.5</v>
      </c>
      <c r="AE5529">
        <v>20</v>
      </c>
      <c r="AF5529">
        <v>25</v>
      </c>
      <c r="AG5529">
        <v>80</v>
      </c>
      <c r="AH5529">
        <v>80</v>
      </c>
      <c r="AI5529">
        <v>0.5</v>
      </c>
      <c r="AJ5529">
        <v>0.5</v>
      </c>
      <c r="AK5529">
        <v>0</v>
      </c>
      <c r="AL55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29">
        <f>IF(AND(Source[[#This Row],[Credit_Noncredit]]="Noncredit",Source[[#This Row],[FTEF]]&gt;0),Source[[#This Row],[NC XLST FTES]]*525/(437.5*Source[[#This Row],[FTEF]]),0)</f>
        <v>0</v>
      </c>
      <c r="AN5529">
        <f>IF(Source[[#This Row],[Credit_Noncredit]]="Credit",Source[[#This Row],[Census Enrollment]],Source[[#This Row],[Noncredit Avg. Attendance]])</f>
        <v>5</v>
      </c>
    </row>
    <row r="5530" spans="1:40" x14ac:dyDescent="0.25">
      <c r="A5530" t="s">
        <v>1914</v>
      </c>
      <c r="B5530" t="s">
        <v>886</v>
      </c>
      <c r="C5530" t="s">
        <v>1184</v>
      </c>
      <c r="D5530" t="s">
        <v>1262</v>
      </c>
      <c r="E5530" s="4">
        <v>76291</v>
      </c>
      <c r="F5530" s="4" t="s">
        <v>1263</v>
      </c>
      <c r="G5530" s="4">
        <v>21</v>
      </c>
      <c r="H5530" t="str">
        <f>CONCATENATE(Source[[#This Row],[Subject]],TRIM(Source[[#This Row],[Course]]))</f>
        <v>MUS21</v>
      </c>
      <c r="I5530" t="str">
        <f>VLOOKUP(Source[[#This Row],[SubjCrse]],'Courses and Categories'!$E$2:$G$1816,3,FALSE)</f>
        <v>Credit General Education</v>
      </c>
      <c r="J5530">
        <v>1</v>
      </c>
      <c r="K5530" t="s">
        <v>2875</v>
      </c>
      <c r="L5530" t="s">
        <v>39</v>
      </c>
      <c r="M5530" t="s">
        <v>903</v>
      </c>
      <c r="N5530" t="s">
        <v>59</v>
      </c>
      <c r="O5530">
        <v>1110</v>
      </c>
      <c r="P5530">
        <v>1225</v>
      </c>
      <c r="Q5530" t="s">
        <v>233</v>
      </c>
      <c r="R5530">
        <v>135</v>
      </c>
      <c r="S5530" t="s">
        <v>134</v>
      </c>
      <c r="T5530">
        <v>1</v>
      </c>
      <c r="U5530" s="1">
        <v>43694</v>
      </c>
      <c r="V5530" s="1">
        <v>43819</v>
      </c>
      <c r="W5530" t="s">
        <v>2876</v>
      </c>
      <c r="X5530" t="s">
        <v>1929</v>
      </c>
      <c r="Y5530">
        <v>25</v>
      </c>
      <c r="Z5530">
        <v>23</v>
      </c>
      <c r="AA5530">
        <v>30</v>
      </c>
      <c r="AB5530">
        <v>76.666700000000006</v>
      </c>
      <c r="AD5530">
        <f>IF(ISBLANK(Source[[#This Row],[CrosslistID]]),1,1/COUNTIFS(Source[CrosslistID],Source[[#This Row],[CrosslistID]],Source[TermDesc],Source[[#This Row],[TermDesc]]))</f>
        <v>1</v>
      </c>
      <c r="AG5530">
        <v>0</v>
      </c>
      <c r="AH5530">
        <v>76.666700000000006</v>
      </c>
      <c r="AI5530">
        <v>2.4</v>
      </c>
      <c r="AJ5530">
        <v>2.5</v>
      </c>
      <c r="AK5530">
        <v>0.2</v>
      </c>
      <c r="AL55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30">
        <f>IF(AND(Source[[#This Row],[Credit_Noncredit]]="Noncredit",Source[[#This Row],[FTEF]]&gt;0),Source[[#This Row],[NC XLST FTES]]*525/(437.5*Source[[#This Row],[FTEF]]),0)</f>
        <v>0</v>
      </c>
      <c r="AN5530">
        <f>IF(Source[[#This Row],[Credit_Noncredit]]="Credit",Source[[#This Row],[Census Enrollment]],Source[[#This Row],[Noncredit Avg. Attendance]])</f>
        <v>25</v>
      </c>
    </row>
    <row r="5531" spans="1:40" x14ac:dyDescent="0.25">
      <c r="A5531" t="s">
        <v>1914</v>
      </c>
      <c r="B5531" t="s">
        <v>886</v>
      </c>
      <c r="C5531" t="s">
        <v>1184</v>
      </c>
      <c r="D5531" t="s">
        <v>1262</v>
      </c>
      <c r="E5531" s="4">
        <v>78901</v>
      </c>
      <c r="F5531" s="4" t="s">
        <v>1263</v>
      </c>
      <c r="G5531" s="4" t="s">
        <v>2877</v>
      </c>
      <c r="H5531" t="str">
        <f>CONCATENATE(Source[[#This Row],[Subject]],TRIM(Source[[#This Row],[Course]]))</f>
        <v>MUS22A</v>
      </c>
      <c r="I5531" t="str">
        <f>VLOOKUP(Source[[#This Row],[SubjCrse]],'Courses and Categories'!$E$2:$G$1816,3,FALSE)</f>
        <v>Credit General Education</v>
      </c>
      <c r="J5531">
        <v>401</v>
      </c>
      <c r="K5531" t="s">
        <v>2878</v>
      </c>
      <c r="L5531" t="s">
        <v>39</v>
      </c>
      <c r="M5531" t="s">
        <v>903</v>
      </c>
      <c r="N5531" t="s">
        <v>59</v>
      </c>
      <c r="O5531">
        <v>1310</v>
      </c>
      <c r="P5531">
        <v>1440</v>
      </c>
      <c r="Q5531" t="s">
        <v>233</v>
      </c>
      <c r="R5531">
        <v>132</v>
      </c>
      <c r="S5531" t="s">
        <v>134</v>
      </c>
      <c r="T5531" t="s">
        <v>44</v>
      </c>
      <c r="U5531" s="1">
        <v>43711</v>
      </c>
      <c r="V5531" s="1">
        <v>43819</v>
      </c>
      <c r="W5531" t="s">
        <v>749</v>
      </c>
      <c r="X5531" t="s">
        <v>905</v>
      </c>
      <c r="Y5531">
        <v>17</v>
      </c>
      <c r="Z5531">
        <v>16</v>
      </c>
      <c r="AA5531">
        <v>30</v>
      </c>
      <c r="AB5531">
        <v>53.333300000000001</v>
      </c>
      <c r="AD5531">
        <f>IF(ISBLANK(Source[[#This Row],[CrosslistID]]),1,1/COUNTIFS(Source[CrosslistID],Source[[#This Row],[CrosslistID]],Source[TermDesc],Source[[#This Row],[TermDesc]]))</f>
        <v>1</v>
      </c>
      <c r="AG5531">
        <v>0</v>
      </c>
      <c r="AH5531">
        <v>53.333300000000001</v>
      </c>
      <c r="AI5531">
        <v>1.7490000000000001</v>
      </c>
      <c r="AJ5531">
        <v>1.7490000000000001</v>
      </c>
      <c r="AK5531">
        <v>0.2</v>
      </c>
      <c r="AL55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31">
        <f>IF(AND(Source[[#This Row],[Credit_Noncredit]]="Noncredit",Source[[#This Row],[FTEF]]&gt;0),Source[[#This Row],[NC XLST FTES]]*525/(437.5*Source[[#This Row],[FTEF]]),0)</f>
        <v>0</v>
      </c>
      <c r="AN5531">
        <f>IF(Source[[#This Row],[Credit_Noncredit]]="Credit",Source[[#This Row],[Census Enrollment]],Source[[#This Row],[Noncredit Avg. Attendance]])</f>
        <v>17</v>
      </c>
    </row>
    <row r="5532" spans="1:40" x14ac:dyDescent="0.25">
      <c r="A5532" t="s">
        <v>1914</v>
      </c>
      <c r="B5532" t="s">
        <v>886</v>
      </c>
      <c r="C5532" t="s">
        <v>1184</v>
      </c>
      <c r="D5532" t="s">
        <v>1262</v>
      </c>
      <c r="E5532" s="4">
        <v>78900</v>
      </c>
      <c r="F5532" s="4" t="s">
        <v>1263</v>
      </c>
      <c r="G5532" s="4">
        <v>23</v>
      </c>
      <c r="H5532" t="str">
        <f>CONCATENATE(Source[[#This Row],[Subject]],TRIM(Source[[#This Row],[Course]]))</f>
        <v>MUS23</v>
      </c>
      <c r="I5532" t="str">
        <f>VLOOKUP(Source[[#This Row],[SubjCrse]],'Courses and Categories'!$E$2:$G$1816,3,FALSE)</f>
        <v>Credit General Education</v>
      </c>
      <c r="J5532">
        <v>1</v>
      </c>
      <c r="K5532" t="s">
        <v>2879</v>
      </c>
      <c r="L5532" t="s">
        <v>39</v>
      </c>
      <c r="M5532" t="s">
        <v>903</v>
      </c>
      <c r="N5532" t="s">
        <v>59</v>
      </c>
      <c r="O5532">
        <v>1240</v>
      </c>
      <c r="P5532">
        <v>1355</v>
      </c>
      <c r="Q5532" t="s">
        <v>233</v>
      </c>
      <c r="R5532">
        <v>133</v>
      </c>
      <c r="S5532" t="s">
        <v>134</v>
      </c>
      <c r="T5532">
        <v>1</v>
      </c>
      <c r="U5532" s="1">
        <v>43694</v>
      </c>
      <c r="V5532" s="1">
        <v>43819</v>
      </c>
      <c r="W5532" t="s">
        <v>2824</v>
      </c>
      <c r="X5532" t="s">
        <v>1929</v>
      </c>
      <c r="Y5532">
        <v>33</v>
      </c>
      <c r="Z5532">
        <v>29</v>
      </c>
      <c r="AA5532">
        <v>30</v>
      </c>
      <c r="AB5532">
        <v>96.666700000000006</v>
      </c>
      <c r="AD5532">
        <f>IF(ISBLANK(Source[[#This Row],[CrosslistID]]),1,1/COUNTIFS(Source[CrosslistID],Source[[#This Row],[CrosslistID]],Source[TermDesc],Source[[#This Row],[TermDesc]]))</f>
        <v>1</v>
      </c>
      <c r="AG5532">
        <v>0</v>
      </c>
      <c r="AH5532">
        <v>96.666700000000006</v>
      </c>
      <c r="AI5532">
        <v>3.1</v>
      </c>
      <c r="AJ5532">
        <v>3.3</v>
      </c>
      <c r="AK5532">
        <v>0.2</v>
      </c>
      <c r="AL55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32">
        <f>IF(AND(Source[[#This Row],[Credit_Noncredit]]="Noncredit",Source[[#This Row],[FTEF]]&gt;0),Source[[#This Row],[NC XLST FTES]]*525/(437.5*Source[[#This Row],[FTEF]]),0)</f>
        <v>0</v>
      </c>
      <c r="AN5532">
        <f>IF(Source[[#This Row],[Credit_Noncredit]]="Credit",Source[[#This Row],[Census Enrollment]],Source[[#This Row],[Noncredit Avg. Attendance]])</f>
        <v>33</v>
      </c>
    </row>
    <row r="5533" spans="1:40" x14ac:dyDescent="0.25">
      <c r="A5533" t="s">
        <v>1914</v>
      </c>
      <c r="B5533" t="s">
        <v>886</v>
      </c>
      <c r="C5533" t="s">
        <v>1184</v>
      </c>
      <c r="D5533" t="s">
        <v>1262</v>
      </c>
      <c r="E5533" s="4">
        <v>79049</v>
      </c>
      <c r="F5533" s="4" t="s">
        <v>1263</v>
      </c>
      <c r="G5533" s="4">
        <v>24</v>
      </c>
      <c r="H5533" t="str">
        <f>CONCATENATE(Source[[#This Row],[Subject]],TRIM(Source[[#This Row],[Course]]))</f>
        <v>MUS24</v>
      </c>
      <c r="I5533" t="str">
        <f>VLOOKUP(Source[[#This Row],[SubjCrse]],'Courses and Categories'!$E$2:$G$1816,3,FALSE)</f>
        <v>Credit General Education</v>
      </c>
      <c r="J5533">
        <v>931</v>
      </c>
      <c r="K5533" t="s">
        <v>2880</v>
      </c>
      <c r="L5533" t="s">
        <v>39</v>
      </c>
      <c r="M5533" t="s">
        <v>897</v>
      </c>
      <c r="N5533" t="s">
        <v>42</v>
      </c>
      <c r="O5533" t="s">
        <v>42</v>
      </c>
      <c r="P5533" t="s">
        <v>42</v>
      </c>
      <c r="Q5533" t="s">
        <v>42</v>
      </c>
      <c r="S5533" t="s">
        <v>134</v>
      </c>
      <c r="T5533" t="s">
        <v>44</v>
      </c>
      <c r="U5533" s="1">
        <v>43711</v>
      </c>
      <c r="V5533" s="1">
        <v>43819</v>
      </c>
      <c r="W5533" t="s">
        <v>1282</v>
      </c>
      <c r="X5533" t="s">
        <v>918</v>
      </c>
      <c r="Y5533">
        <v>28</v>
      </c>
      <c r="Z5533">
        <v>28</v>
      </c>
      <c r="AA5533">
        <v>40</v>
      </c>
      <c r="AB5533">
        <v>70</v>
      </c>
      <c r="AD5533">
        <f>IF(ISBLANK(Source[[#This Row],[CrosslistID]]),1,1/COUNTIFS(Source[CrosslistID],Source[[#This Row],[CrosslistID]],Source[TermDesc],Source[[#This Row],[TermDesc]]))</f>
        <v>1</v>
      </c>
      <c r="AG5533">
        <v>0</v>
      </c>
      <c r="AH5533">
        <v>70</v>
      </c>
      <c r="AI5533">
        <v>2.8</v>
      </c>
      <c r="AJ5533">
        <v>2.8</v>
      </c>
      <c r="AK5533">
        <v>0.2</v>
      </c>
      <c r="AL55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33">
        <f>IF(AND(Source[[#This Row],[Credit_Noncredit]]="Noncredit",Source[[#This Row],[FTEF]]&gt;0),Source[[#This Row],[NC XLST FTES]]*525/(437.5*Source[[#This Row],[FTEF]]),0)</f>
        <v>0</v>
      </c>
      <c r="AN5533">
        <f>IF(Source[[#This Row],[Credit_Noncredit]]="Credit",Source[[#This Row],[Census Enrollment]],Source[[#This Row],[Noncredit Avg. Attendance]])</f>
        <v>28</v>
      </c>
    </row>
    <row r="5534" spans="1:40" x14ac:dyDescent="0.25">
      <c r="A5534" t="s">
        <v>1914</v>
      </c>
      <c r="B5534" t="s">
        <v>886</v>
      </c>
      <c r="C5534" t="s">
        <v>1184</v>
      </c>
      <c r="D5534" t="s">
        <v>1262</v>
      </c>
      <c r="E5534" s="4">
        <v>76634</v>
      </c>
      <c r="F5534" s="4" t="s">
        <v>1263</v>
      </c>
      <c r="G5534" s="4">
        <v>25</v>
      </c>
      <c r="H5534" t="str">
        <f>CONCATENATE(Source[[#This Row],[Subject]],TRIM(Source[[#This Row],[Course]]))</f>
        <v>MUS25</v>
      </c>
      <c r="I5534" t="str">
        <f>VLOOKUP(Source[[#This Row],[SubjCrse]],'Courses and Categories'!$E$2:$G$1816,3,FALSE)</f>
        <v>Credit General Education</v>
      </c>
      <c r="J5534">
        <v>1</v>
      </c>
      <c r="K5534" t="s">
        <v>2881</v>
      </c>
      <c r="L5534" t="s">
        <v>39</v>
      </c>
      <c r="M5534" t="s">
        <v>903</v>
      </c>
      <c r="N5534" t="s">
        <v>1041</v>
      </c>
      <c r="O5534">
        <v>810</v>
      </c>
      <c r="P5534">
        <v>900</v>
      </c>
      <c r="Q5534" t="s">
        <v>233</v>
      </c>
      <c r="R5534">
        <v>216</v>
      </c>
      <c r="S5534" t="s">
        <v>134</v>
      </c>
      <c r="T5534">
        <v>1</v>
      </c>
      <c r="U5534" s="1">
        <v>43694</v>
      </c>
      <c r="V5534" s="1">
        <v>43819</v>
      </c>
      <c r="W5534" t="s">
        <v>2839</v>
      </c>
      <c r="X5534" t="s">
        <v>1929</v>
      </c>
      <c r="Y5534">
        <v>24</v>
      </c>
      <c r="Z5534">
        <v>21</v>
      </c>
      <c r="AA5534">
        <v>30</v>
      </c>
      <c r="AB5534">
        <v>70</v>
      </c>
      <c r="AD5534">
        <f>IF(ISBLANK(Source[[#This Row],[CrosslistID]]),1,1/COUNTIFS(Source[CrosslistID],Source[[#This Row],[CrosslistID]],Source[TermDesc],Source[[#This Row],[TermDesc]]))</f>
        <v>1</v>
      </c>
      <c r="AG5534">
        <v>0</v>
      </c>
      <c r="AH5534">
        <v>70</v>
      </c>
      <c r="AI5534">
        <v>2.2999999999999998</v>
      </c>
      <c r="AJ5534">
        <v>2.4</v>
      </c>
      <c r="AK5534">
        <v>0.2</v>
      </c>
      <c r="AL55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34">
        <f>IF(AND(Source[[#This Row],[Credit_Noncredit]]="Noncredit",Source[[#This Row],[FTEF]]&gt;0),Source[[#This Row],[NC XLST FTES]]*525/(437.5*Source[[#This Row],[FTEF]]),0)</f>
        <v>0</v>
      </c>
      <c r="AN5534">
        <f>IF(Source[[#This Row],[Credit_Noncredit]]="Credit",Source[[#This Row],[Census Enrollment]],Source[[#This Row],[Noncredit Avg. Attendance]])</f>
        <v>24</v>
      </c>
    </row>
    <row r="5535" spans="1:40" x14ac:dyDescent="0.25">
      <c r="A5535" t="s">
        <v>1914</v>
      </c>
      <c r="B5535" t="s">
        <v>886</v>
      </c>
      <c r="C5535" t="s">
        <v>1184</v>
      </c>
      <c r="D5535" t="s">
        <v>1262</v>
      </c>
      <c r="E5535" s="4">
        <v>71064</v>
      </c>
      <c r="F5535" s="4" t="s">
        <v>1263</v>
      </c>
      <c r="G5535" s="4">
        <v>25</v>
      </c>
      <c r="H5535" t="str">
        <f>CONCATENATE(Source[[#This Row],[Subject]],TRIM(Source[[#This Row],[Course]]))</f>
        <v>MUS25</v>
      </c>
      <c r="I5535" t="str">
        <f>VLOOKUP(Source[[#This Row],[SubjCrse]],'Courses and Categories'!$E$2:$G$1816,3,FALSE)</f>
        <v>Credit General Education</v>
      </c>
      <c r="J5535">
        <v>2</v>
      </c>
      <c r="K5535" t="s">
        <v>2881</v>
      </c>
      <c r="L5535" t="s">
        <v>39</v>
      </c>
      <c r="M5535" t="s">
        <v>903</v>
      </c>
      <c r="N5535" t="s">
        <v>1041</v>
      </c>
      <c r="O5535">
        <v>910</v>
      </c>
      <c r="P5535">
        <v>1000</v>
      </c>
      <c r="Q5535" t="s">
        <v>233</v>
      </c>
      <c r="R5535">
        <v>216</v>
      </c>
      <c r="S5535" t="s">
        <v>134</v>
      </c>
      <c r="T5535">
        <v>1</v>
      </c>
      <c r="U5535" s="1">
        <v>43694</v>
      </c>
      <c r="V5535" s="1">
        <v>43819</v>
      </c>
      <c r="W5535" t="s">
        <v>2839</v>
      </c>
      <c r="X5535" t="s">
        <v>1929</v>
      </c>
      <c r="Y5535">
        <v>36</v>
      </c>
      <c r="Z5535">
        <v>33</v>
      </c>
      <c r="AA5535">
        <v>30</v>
      </c>
      <c r="AB5535">
        <v>110</v>
      </c>
      <c r="AD5535">
        <f>IF(ISBLANK(Source[[#This Row],[CrosslistID]]),1,1/COUNTIFS(Source[CrosslistID],Source[[#This Row],[CrosslistID]],Source[TermDesc],Source[[#This Row],[TermDesc]]))</f>
        <v>1</v>
      </c>
      <c r="AG5535">
        <v>0</v>
      </c>
      <c r="AH5535">
        <v>110</v>
      </c>
      <c r="AI5535">
        <v>3.5</v>
      </c>
      <c r="AJ5535">
        <v>3.6</v>
      </c>
      <c r="AK5535">
        <v>0.2</v>
      </c>
      <c r="AL55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35">
        <f>IF(AND(Source[[#This Row],[Credit_Noncredit]]="Noncredit",Source[[#This Row],[FTEF]]&gt;0),Source[[#This Row],[NC XLST FTES]]*525/(437.5*Source[[#This Row],[FTEF]]),0)</f>
        <v>0</v>
      </c>
      <c r="AN5535">
        <f>IF(Source[[#This Row],[Credit_Noncredit]]="Credit",Source[[#This Row],[Census Enrollment]],Source[[#This Row],[Noncredit Avg. Attendance]])</f>
        <v>36</v>
      </c>
    </row>
    <row r="5536" spans="1:40" x14ac:dyDescent="0.25">
      <c r="A5536" t="s">
        <v>1914</v>
      </c>
      <c r="B5536" t="s">
        <v>886</v>
      </c>
      <c r="C5536" t="s">
        <v>1184</v>
      </c>
      <c r="D5536" t="s">
        <v>1262</v>
      </c>
      <c r="E5536" s="4">
        <v>71354</v>
      </c>
      <c r="F5536" s="4" t="s">
        <v>1263</v>
      </c>
      <c r="G5536" s="4">
        <v>25</v>
      </c>
      <c r="H5536" t="str">
        <f>CONCATENATE(Source[[#This Row],[Subject]],TRIM(Source[[#This Row],[Course]]))</f>
        <v>MUS25</v>
      </c>
      <c r="I5536" t="str">
        <f>VLOOKUP(Source[[#This Row],[SubjCrse]],'Courses and Categories'!$E$2:$G$1816,3,FALSE)</f>
        <v>Credit General Education</v>
      </c>
      <c r="J5536">
        <v>3</v>
      </c>
      <c r="K5536" t="s">
        <v>2881</v>
      </c>
      <c r="L5536" t="s">
        <v>39</v>
      </c>
      <c r="M5536" t="s">
        <v>903</v>
      </c>
      <c r="N5536" t="s">
        <v>1041</v>
      </c>
      <c r="O5536">
        <v>1010</v>
      </c>
      <c r="P5536">
        <v>1100</v>
      </c>
      <c r="Q5536" t="s">
        <v>233</v>
      </c>
      <c r="R5536">
        <v>216</v>
      </c>
      <c r="S5536" t="s">
        <v>134</v>
      </c>
      <c r="T5536">
        <v>1</v>
      </c>
      <c r="U5536" s="1">
        <v>43694</v>
      </c>
      <c r="V5536" s="1">
        <v>43819</v>
      </c>
      <c r="W5536" t="s">
        <v>2839</v>
      </c>
      <c r="X5536" t="s">
        <v>1929</v>
      </c>
      <c r="Y5536">
        <v>32</v>
      </c>
      <c r="Z5536">
        <v>30</v>
      </c>
      <c r="AA5536">
        <v>30</v>
      </c>
      <c r="AB5536">
        <v>100</v>
      </c>
      <c r="AD5536">
        <f>IF(ISBLANK(Source[[#This Row],[CrosslistID]]),1,1/COUNTIFS(Source[CrosslistID],Source[[#This Row],[CrosslistID]],Source[TermDesc],Source[[#This Row],[TermDesc]]))</f>
        <v>1</v>
      </c>
      <c r="AG5536">
        <v>0</v>
      </c>
      <c r="AH5536">
        <v>100</v>
      </c>
      <c r="AI5536">
        <v>3.2</v>
      </c>
      <c r="AJ5536">
        <v>3.2</v>
      </c>
      <c r="AK5536">
        <v>0.2</v>
      </c>
      <c r="AL55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36">
        <f>IF(AND(Source[[#This Row],[Credit_Noncredit]]="Noncredit",Source[[#This Row],[FTEF]]&gt;0),Source[[#This Row],[NC XLST FTES]]*525/(437.5*Source[[#This Row],[FTEF]]),0)</f>
        <v>0</v>
      </c>
      <c r="AN5536">
        <f>IF(Source[[#This Row],[Credit_Noncredit]]="Credit",Source[[#This Row],[Census Enrollment]],Source[[#This Row],[Noncredit Avg. Attendance]])</f>
        <v>32</v>
      </c>
    </row>
    <row r="5537" spans="1:40" x14ac:dyDescent="0.25">
      <c r="A5537" t="s">
        <v>1914</v>
      </c>
      <c r="B5537" t="s">
        <v>886</v>
      </c>
      <c r="C5537" t="s">
        <v>1184</v>
      </c>
      <c r="D5537" t="s">
        <v>1262</v>
      </c>
      <c r="E5537" s="4">
        <v>71646</v>
      </c>
      <c r="F5537" s="4" t="s">
        <v>1263</v>
      </c>
      <c r="G5537" s="4">
        <v>25</v>
      </c>
      <c r="H5537" t="str">
        <f>CONCATENATE(Source[[#This Row],[Subject]],TRIM(Source[[#This Row],[Course]]))</f>
        <v>MUS25</v>
      </c>
      <c r="I5537" t="str">
        <f>VLOOKUP(Source[[#This Row],[SubjCrse]],'Courses and Categories'!$E$2:$G$1816,3,FALSE)</f>
        <v>Credit General Education</v>
      </c>
      <c r="J5537">
        <v>551</v>
      </c>
      <c r="K5537" t="s">
        <v>2881</v>
      </c>
      <c r="L5537" t="s">
        <v>87</v>
      </c>
      <c r="M5537" t="s">
        <v>903</v>
      </c>
      <c r="N5537" t="s">
        <v>185</v>
      </c>
      <c r="O5537">
        <v>1830</v>
      </c>
      <c r="P5537">
        <v>2120</v>
      </c>
      <c r="Q5537" t="s">
        <v>52</v>
      </c>
      <c r="R5537">
        <v>162</v>
      </c>
      <c r="S5537" t="s">
        <v>53</v>
      </c>
      <c r="T5537">
        <v>1</v>
      </c>
      <c r="U5537" s="1">
        <v>43694</v>
      </c>
      <c r="V5537" s="1">
        <v>43819</v>
      </c>
      <c r="W5537" t="s">
        <v>2839</v>
      </c>
      <c r="X5537" t="s">
        <v>1929</v>
      </c>
      <c r="Y5537">
        <v>35</v>
      </c>
      <c r="Z5537">
        <v>32</v>
      </c>
      <c r="AA5537">
        <v>30</v>
      </c>
      <c r="AB5537">
        <v>106.66670000000001</v>
      </c>
      <c r="AD5537">
        <f>IF(ISBLANK(Source[[#This Row],[CrosslistID]]),1,1/COUNTIFS(Source[CrosslistID],Source[[#This Row],[CrosslistID]],Source[TermDesc],Source[[#This Row],[TermDesc]]))</f>
        <v>1</v>
      </c>
      <c r="AG5537">
        <v>0</v>
      </c>
      <c r="AH5537">
        <v>106.66670000000001</v>
      </c>
      <c r="AI5537">
        <v>3.5</v>
      </c>
      <c r="AJ5537">
        <v>3.5</v>
      </c>
      <c r="AK5537">
        <v>0.2</v>
      </c>
      <c r="AL55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37">
        <f>IF(AND(Source[[#This Row],[Credit_Noncredit]]="Noncredit",Source[[#This Row],[FTEF]]&gt;0),Source[[#This Row],[NC XLST FTES]]*525/(437.5*Source[[#This Row],[FTEF]]),0)</f>
        <v>0</v>
      </c>
      <c r="AN5537">
        <f>IF(Source[[#This Row],[Credit_Noncredit]]="Credit",Source[[#This Row],[Census Enrollment]],Source[[#This Row],[Noncredit Avg. Attendance]])</f>
        <v>35</v>
      </c>
    </row>
    <row r="5538" spans="1:40" x14ac:dyDescent="0.25">
      <c r="A5538" t="s">
        <v>1914</v>
      </c>
      <c r="B5538" t="s">
        <v>886</v>
      </c>
      <c r="C5538" t="s">
        <v>1184</v>
      </c>
      <c r="D5538" t="s">
        <v>1262</v>
      </c>
      <c r="E5538" s="4">
        <v>79150</v>
      </c>
      <c r="F5538" s="4" t="s">
        <v>1263</v>
      </c>
      <c r="G5538" s="4">
        <v>26</v>
      </c>
      <c r="H5538" t="str">
        <f>CONCATENATE(Source[[#This Row],[Subject]],TRIM(Source[[#This Row],[Course]]))</f>
        <v>MUS26</v>
      </c>
      <c r="I5538" t="str">
        <f>VLOOKUP(Source[[#This Row],[SubjCrse]],'Courses and Categories'!$E$2:$G$1816,3,FALSE)</f>
        <v>Credit General Education</v>
      </c>
      <c r="J5538">
        <v>961</v>
      </c>
      <c r="K5538" t="s">
        <v>2882</v>
      </c>
      <c r="L5538" t="s">
        <v>39</v>
      </c>
      <c r="M5538" t="s">
        <v>897</v>
      </c>
      <c r="N5538" t="s">
        <v>180</v>
      </c>
      <c r="O5538">
        <v>1230</v>
      </c>
      <c r="P5538">
        <v>1400</v>
      </c>
      <c r="Q5538" t="s">
        <v>233</v>
      </c>
      <c r="R5538">
        <v>216</v>
      </c>
      <c r="S5538" t="s">
        <v>134</v>
      </c>
      <c r="T5538" t="s">
        <v>44</v>
      </c>
      <c r="U5538" s="1">
        <v>43738</v>
      </c>
      <c r="V5538" s="1">
        <v>43819</v>
      </c>
      <c r="W5538" t="s">
        <v>1855</v>
      </c>
      <c r="X5538" t="s">
        <v>899</v>
      </c>
      <c r="Y5538">
        <v>21</v>
      </c>
      <c r="Z5538">
        <v>12</v>
      </c>
      <c r="AA5538">
        <v>30</v>
      </c>
      <c r="AB5538">
        <v>40</v>
      </c>
      <c r="AD5538">
        <f>IF(ISBLANK(Source[[#This Row],[CrosslistID]]),1,1/COUNTIFS(Source[CrosslistID],Source[[#This Row],[CrosslistID]],Source[TermDesc],Source[[#This Row],[TermDesc]]))</f>
        <v>1</v>
      </c>
      <c r="AG5538">
        <v>0</v>
      </c>
      <c r="AH5538">
        <v>40</v>
      </c>
      <c r="AI5538">
        <v>2</v>
      </c>
      <c r="AJ5538">
        <v>2.1</v>
      </c>
      <c r="AK5538">
        <v>0.2</v>
      </c>
      <c r="AL55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38">
        <f>IF(AND(Source[[#This Row],[Credit_Noncredit]]="Noncredit",Source[[#This Row],[FTEF]]&gt;0),Source[[#This Row],[NC XLST FTES]]*525/(437.5*Source[[#This Row],[FTEF]]),0)</f>
        <v>0</v>
      </c>
      <c r="AN5538">
        <f>IF(Source[[#This Row],[Credit_Noncredit]]="Credit",Source[[#This Row],[Census Enrollment]],Source[[#This Row],[Noncredit Avg. Attendance]])</f>
        <v>21</v>
      </c>
    </row>
    <row r="5539" spans="1:40" x14ac:dyDescent="0.25">
      <c r="A5539" t="s">
        <v>1914</v>
      </c>
      <c r="B5539" t="s">
        <v>886</v>
      </c>
      <c r="C5539" t="s">
        <v>1184</v>
      </c>
      <c r="D5539" t="s">
        <v>1262</v>
      </c>
      <c r="E5539" s="4">
        <v>71066</v>
      </c>
      <c r="F5539" s="4" t="s">
        <v>1263</v>
      </c>
      <c r="G5539" s="4" t="s">
        <v>1280</v>
      </c>
      <c r="H5539" t="str">
        <f>CONCATENATE(Source[[#This Row],[Subject]],TRIM(Source[[#This Row],[Course]]))</f>
        <v>MUS27A</v>
      </c>
      <c r="I5539" t="str">
        <f>VLOOKUP(Source[[#This Row],[SubjCrse]],'Courses and Categories'!$E$2:$G$1816,3,FALSE)</f>
        <v>Credit General Education</v>
      </c>
      <c r="J5539">
        <v>1</v>
      </c>
      <c r="K5539" t="s">
        <v>1281</v>
      </c>
      <c r="L5539" t="s">
        <v>39</v>
      </c>
      <c r="M5539" t="s">
        <v>903</v>
      </c>
      <c r="N5539" t="s">
        <v>59</v>
      </c>
      <c r="O5539">
        <v>1240</v>
      </c>
      <c r="P5539">
        <v>1355</v>
      </c>
      <c r="Q5539" t="s">
        <v>233</v>
      </c>
      <c r="R5539">
        <v>214</v>
      </c>
      <c r="S5539" t="s">
        <v>134</v>
      </c>
      <c r="T5539">
        <v>1</v>
      </c>
      <c r="U5539" s="1">
        <v>43694</v>
      </c>
      <c r="V5539" s="1">
        <v>43819</v>
      </c>
      <c r="W5539" t="s">
        <v>2844</v>
      </c>
      <c r="X5539" t="s">
        <v>1929</v>
      </c>
      <c r="Y5539">
        <v>32</v>
      </c>
      <c r="Z5539">
        <v>29</v>
      </c>
      <c r="AA5539">
        <v>35</v>
      </c>
      <c r="AB5539">
        <v>82.857100000000003</v>
      </c>
      <c r="AD5539">
        <f>IF(ISBLANK(Source[[#This Row],[CrosslistID]]),1,1/COUNTIFS(Source[CrosslistID],Source[[#This Row],[CrosslistID]],Source[TermDesc],Source[[#This Row],[TermDesc]]))</f>
        <v>1</v>
      </c>
      <c r="AG5539">
        <v>0</v>
      </c>
      <c r="AH5539">
        <v>82.857100000000003</v>
      </c>
      <c r="AI5539">
        <v>2.6</v>
      </c>
      <c r="AJ5539">
        <v>3.2</v>
      </c>
      <c r="AK5539">
        <v>0.2</v>
      </c>
      <c r="AL55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39">
        <f>IF(AND(Source[[#This Row],[Credit_Noncredit]]="Noncredit",Source[[#This Row],[FTEF]]&gt;0),Source[[#This Row],[NC XLST FTES]]*525/(437.5*Source[[#This Row],[FTEF]]),0)</f>
        <v>0</v>
      </c>
      <c r="AN5539">
        <f>IF(Source[[#This Row],[Credit_Noncredit]]="Credit",Source[[#This Row],[Census Enrollment]],Source[[#This Row],[Noncredit Avg. Attendance]])</f>
        <v>32</v>
      </c>
    </row>
    <row r="5540" spans="1:40" x14ac:dyDescent="0.25">
      <c r="A5540" t="s">
        <v>1914</v>
      </c>
      <c r="B5540" t="s">
        <v>886</v>
      </c>
      <c r="C5540" t="s">
        <v>1184</v>
      </c>
      <c r="D5540" t="s">
        <v>1262</v>
      </c>
      <c r="E5540" s="4">
        <v>78380</v>
      </c>
      <c r="F5540" s="4" t="s">
        <v>1263</v>
      </c>
      <c r="G5540" s="4" t="s">
        <v>1280</v>
      </c>
      <c r="H5540" t="str">
        <f>CONCATENATE(Source[[#This Row],[Subject]],TRIM(Source[[#This Row],[Course]]))</f>
        <v>MUS27A</v>
      </c>
      <c r="I5540" t="str">
        <f>VLOOKUP(Source[[#This Row],[SubjCrse]],'Courses and Categories'!$E$2:$G$1816,3,FALSE)</f>
        <v>Credit General Education</v>
      </c>
      <c r="J5540">
        <v>961</v>
      </c>
      <c r="K5540" t="s">
        <v>1281</v>
      </c>
      <c r="L5540" t="s">
        <v>87</v>
      </c>
      <c r="M5540" t="s">
        <v>897</v>
      </c>
      <c r="N5540" t="s">
        <v>42</v>
      </c>
      <c r="O5540" t="s">
        <v>42</v>
      </c>
      <c r="P5540" t="s">
        <v>42</v>
      </c>
      <c r="Q5540" t="s">
        <v>42</v>
      </c>
      <c r="S5540" t="s">
        <v>134</v>
      </c>
      <c r="T5540" t="s">
        <v>44</v>
      </c>
      <c r="U5540" s="1">
        <v>43711</v>
      </c>
      <c r="V5540" s="1">
        <v>43819</v>
      </c>
      <c r="W5540" t="s">
        <v>1282</v>
      </c>
      <c r="X5540" t="s">
        <v>1450</v>
      </c>
      <c r="Y5540">
        <v>37</v>
      </c>
      <c r="Z5540">
        <v>31</v>
      </c>
      <c r="AA5540">
        <v>40</v>
      </c>
      <c r="AB5540">
        <v>77.5</v>
      </c>
      <c r="AD5540">
        <f>IF(ISBLANK(Source[[#This Row],[CrosslistID]]),1,1/COUNTIFS(Source[CrosslistID],Source[[#This Row],[CrosslistID]],Source[TermDesc],Source[[#This Row],[TermDesc]]))</f>
        <v>1</v>
      </c>
      <c r="AG5540">
        <v>0</v>
      </c>
      <c r="AH5540">
        <v>77.5</v>
      </c>
      <c r="AI5540">
        <v>3.6</v>
      </c>
      <c r="AJ5540">
        <v>3.7</v>
      </c>
      <c r="AK5540">
        <v>0.2</v>
      </c>
      <c r="AL55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40">
        <f>IF(AND(Source[[#This Row],[Credit_Noncredit]]="Noncredit",Source[[#This Row],[FTEF]]&gt;0),Source[[#This Row],[NC XLST FTES]]*525/(437.5*Source[[#This Row],[FTEF]]),0)</f>
        <v>0</v>
      </c>
      <c r="AN5540">
        <f>IF(Source[[#This Row],[Credit_Noncredit]]="Credit",Source[[#This Row],[Census Enrollment]],Source[[#This Row],[Noncredit Avg. Attendance]])</f>
        <v>37</v>
      </c>
    </row>
    <row r="5541" spans="1:40" x14ac:dyDescent="0.25">
      <c r="A5541" t="s">
        <v>1914</v>
      </c>
      <c r="B5541" t="s">
        <v>886</v>
      </c>
      <c r="C5541" t="s">
        <v>1184</v>
      </c>
      <c r="D5541" t="s">
        <v>1262</v>
      </c>
      <c r="E5541" s="4">
        <v>79224</v>
      </c>
      <c r="F5541" s="4" t="s">
        <v>1263</v>
      </c>
      <c r="G5541" s="4" t="s">
        <v>1280</v>
      </c>
      <c r="H5541" t="str">
        <f>CONCATENATE(Source[[#This Row],[Subject]],TRIM(Source[[#This Row],[Course]]))</f>
        <v>MUS27A</v>
      </c>
      <c r="I5541" t="str">
        <f>VLOOKUP(Source[[#This Row],[SubjCrse]],'Courses and Categories'!$E$2:$G$1816,3,FALSE)</f>
        <v>Credit General Education</v>
      </c>
      <c r="J5541">
        <v>962</v>
      </c>
      <c r="K5541" t="s">
        <v>1281</v>
      </c>
      <c r="L5541" t="s">
        <v>87</v>
      </c>
      <c r="M5541" t="s">
        <v>897</v>
      </c>
      <c r="N5541" t="s">
        <v>42</v>
      </c>
      <c r="O5541" t="s">
        <v>42</v>
      </c>
      <c r="P5541" t="s">
        <v>42</v>
      </c>
      <c r="Q5541" t="s">
        <v>42</v>
      </c>
      <c r="S5541" t="s">
        <v>134</v>
      </c>
      <c r="T5541" t="s">
        <v>44</v>
      </c>
      <c r="U5541" s="1">
        <v>43759</v>
      </c>
      <c r="V5541" s="1">
        <v>43819</v>
      </c>
      <c r="W5541" t="s">
        <v>1282</v>
      </c>
      <c r="X5541" t="s">
        <v>918</v>
      </c>
      <c r="Y5541">
        <v>34</v>
      </c>
      <c r="Z5541">
        <v>28</v>
      </c>
      <c r="AA5541">
        <v>45</v>
      </c>
      <c r="AB5541">
        <v>62.222200000000001</v>
      </c>
      <c r="AD5541">
        <f>IF(ISBLANK(Source[[#This Row],[CrosslistID]]),1,1/COUNTIFS(Source[CrosslistID],Source[[#This Row],[CrosslistID]],Source[TermDesc],Source[[#This Row],[TermDesc]]))</f>
        <v>1</v>
      </c>
      <c r="AG5541">
        <v>0</v>
      </c>
      <c r="AH5541">
        <v>62.222200000000001</v>
      </c>
      <c r="AI5541">
        <v>3.3</v>
      </c>
      <c r="AJ5541">
        <v>3.4</v>
      </c>
      <c r="AK5541">
        <v>0.2</v>
      </c>
      <c r="AL55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41">
        <f>IF(AND(Source[[#This Row],[Credit_Noncredit]]="Noncredit",Source[[#This Row],[FTEF]]&gt;0),Source[[#This Row],[NC XLST FTES]]*525/(437.5*Source[[#This Row],[FTEF]]),0)</f>
        <v>0</v>
      </c>
      <c r="AN5541">
        <f>IF(Source[[#This Row],[Credit_Noncredit]]="Credit",Source[[#This Row],[Census Enrollment]],Source[[#This Row],[Noncredit Avg. Attendance]])</f>
        <v>34</v>
      </c>
    </row>
    <row r="5542" spans="1:40" x14ac:dyDescent="0.25">
      <c r="A5542" t="s">
        <v>1914</v>
      </c>
      <c r="B5542" t="s">
        <v>886</v>
      </c>
      <c r="C5542" t="s">
        <v>1184</v>
      </c>
      <c r="D5542" t="s">
        <v>1262</v>
      </c>
      <c r="E5542" s="4">
        <v>79052</v>
      </c>
      <c r="F5542" s="4" t="s">
        <v>1263</v>
      </c>
      <c r="G5542" s="4" t="s">
        <v>2883</v>
      </c>
      <c r="H5542" t="str">
        <f>CONCATENATE(Source[[#This Row],[Subject]],TRIM(Source[[#This Row],[Course]]))</f>
        <v>MUS27B</v>
      </c>
      <c r="I5542" t="str">
        <f>VLOOKUP(Source[[#This Row],[SubjCrse]],'Courses and Categories'!$E$2:$G$1816,3,FALSE)</f>
        <v>Credit General Education</v>
      </c>
      <c r="J5542">
        <v>501</v>
      </c>
      <c r="K5542" t="s">
        <v>2884</v>
      </c>
      <c r="L5542" t="s">
        <v>87</v>
      </c>
      <c r="M5542" t="s">
        <v>903</v>
      </c>
      <c r="N5542" t="s">
        <v>180</v>
      </c>
      <c r="O5542">
        <v>1810</v>
      </c>
      <c r="P5542">
        <v>2100</v>
      </c>
      <c r="Q5542" t="s">
        <v>233</v>
      </c>
      <c r="R5542">
        <v>214</v>
      </c>
      <c r="S5542" t="s">
        <v>134</v>
      </c>
      <c r="T5542">
        <v>1</v>
      </c>
      <c r="U5542" s="1">
        <v>43694</v>
      </c>
      <c r="V5542" s="1">
        <v>43819</v>
      </c>
      <c r="W5542" t="s">
        <v>2844</v>
      </c>
      <c r="X5542" t="s">
        <v>1929</v>
      </c>
      <c r="Y5542">
        <v>23</v>
      </c>
      <c r="Z5542">
        <v>22</v>
      </c>
      <c r="AA5542">
        <v>35</v>
      </c>
      <c r="AB5542">
        <v>62.857100000000003</v>
      </c>
      <c r="AD5542">
        <f>IF(ISBLANK(Source[[#This Row],[CrosslistID]]),1,1/COUNTIFS(Source[CrosslistID],Source[[#This Row],[CrosslistID]],Source[TermDesc],Source[[#This Row],[TermDesc]]))</f>
        <v>1</v>
      </c>
      <c r="AG5542">
        <v>0</v>
      </c>
      <c r="AH5542">
        <v>62.857100000000003</v>
      </c>
      <c r="AI5542">
        <v>2.2999999999999998</v>
      </c>
      <c r="AJ5542">
        <v>2.2999999999999998</v>
      </c>
      <c r="AK5542">
        <v>0.2</v>
      </c>
      <c r="AL55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42">
        <f>IF(AND(Source[[#This Row],[Credit_Noncredit]]="Noncredit",Source[[#This Row],[FTEF]]&gt;0),Source[[#This Row],[NC XLST FTES]]*525/(437.5*Source[[#This Row],[FTEF]]),0)</f>
        <v>0</v>
      </c>
      <c r="AN5542">
        <f>IF(Source[[#This Row],[Credit_Noncredit]]="Credit",Source[[#This Row],[Census Enrollment]],Source[[#This Row],[Noncredit Avg. Attendance]])</f>
        <v>23</v>
      </c>
    </row>
    <row r="5543" spans="1:40" x14ac:dyDescent="0.25">
      <c r="A5543" t="s">
        <v>1914</v>
      </c>
      <c r="B5543" t="s">
        <v>886</v>
      </c>
      <c r="C5543" t="s">
        <v>1184</v>
      </c>
      <c r="D5543" t="s">
        <v>1262</v>
      </c>
      <c r="E5543" s="4">
        <v>71404</v>
      </c>
      <c r="F5543" s="4" t="s">
        <v>1263</v>
      </c>
      <c r="G5543" s="4">
        <v>29</v>
      </c>
      <c r="H5543" t="str">
        <f>CONCATENATE(Source[[#This Row],[Subject]],TRIM(Source[[#This Row],[Course]]))</f>
        <v>MUS29</v>
      </c>
      <c r="I5543" t="str">
        <f>VLOOKUP(Source[[#This Row],[SubjCrse]],'Courses and Categories'!$E$2:$G$1816,3,FALSE)</f>
        <v>Credit Visual &amp; Performing Arts</v>
      </c>
      <c r="J5543">
        <v>1</v>
      </c>
      <c r="K5543" t="s">
        <v>2885</v>
      </c>
      <c r="L5543" t="s">
        <v>39</v>
      </c>
      <c r="M5543" t="s">
        <v>903</v>
      </c>
      <c r="N5543" t="s">
        <v>41</v>
      </c>
      <c r="O5543">
        <v>1410</v>
      </c>
      <c r="P5543">
        <v>1700</v>
      </c>
      <c r="Q5543" t="s">
        <v>233</v>
      </c>
      <c r="R5543">
        <v>145</v>
      </c>
      <c r="S5543" t="s">
        <v>134</v>
      </c>
      <c r="T5543">
        <v>1</v>
      </c>
      <c r="U5543" s="1">
        <v>43694</v>
      </c>
      <c r="V5543" s="1">
        <v>43819</v>
      </c>
      <c r="W5543" t="s">
        <v>1285</v>
      </c>
      <c r="X5543" t="s">
        <v>1929</v>
      </c>
      <c r="Y5543">
        <v>16</v>
      </c>
      <c r="Z5543">
        <v>16</v>
      </c>
      <c r="AA5543">
        <v>12</v>
      </c>
      <c r="AB5543">
        <v>133.33330000000001</v>
      </c>
      <c r="AC5543" t="s">
        <v>2886</v>
      </c>
      <c r="AD5543">
        <f>IF(ISBLANK(Source[[#This Row],[CrosslistID]]),1,1/COUNTIFS(Source[CrosslistID],Source[[#This Row],[CrosslistID]],Source[TermDesc],Source[[#This Row],[TermDesc]]))</f>
        <v>0.5</v>
      </c>
      <c r="AE5543">
        <v>21</v>
      </c>
      <c r="AF5543">
        <v>32</v>
      </c>
      <c r="AG5543">
        <v>65.625</v>
      </c>
      <c r="AH5543">
        <v>65.625</v>
      </c>
      <c r="AI5543">
        <v>1.5</v>
      </c>
      <c r="AJ5543">
        <v>1.6</v>
      </c>
      <c r="AK5543">
        <v>0.2</v>
      </c>
      <c r="AL55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43">
        <f>IF(AND(Source[[#This Row],[Credit_Noncredit]]="Noncredit",Source[[#This Row],[FTEF]]&gt;0),Source[[#This Row],[NC XLST FTES]]*525/(437.5*Source[[#This Row],[FTEF]]),0)</f>
        <v>0</v>
      </c>
      <c r="AN5543">
        <f>IF(Source[[#This Row],[Credit_Noncredit]]="Credit",Source[[#This Row],[Census Enrollment]],Source[[#This Row],[Noncredit Avg. Attendance]])</f>
        <v>16</v>
      </c>
    </row>
    <row r="5544" spans="1:40" x14ac:dyDescent="0.25">
      <c r="A5544" t="s">
        <v>1914</v>
      </c>
      <c r="B5544" t="s">
        <v>886</v>
      </c>
      <c r="C5544" t="s">
        <v>1184</v>
      </c>
      <c r="D5544" t="s">
        <v>1262</v>
      </c>
      <c r="E5544" s="4">
        <v>78634</v>
      </c>
      <c r="F5544" s="4" t="s">
        <v>1263</v>
      </c>
      <c r="G5544" s="4">
        <v>29</v>
      </c>
      <c r="H5544" t="str">
        <f>CONCATENATE(Source[[#This Row],[Subject]],TRIM(Source[[#This Row],[Course]]))</f>
        <v>MUS29</v>
      </c>
      <c r="I5544" t="str">
        <f>VLOOKUP(Source[[#This Row],[SubjCrse]],'Courses and Categories'!$E$2:$G$1816,3,FALSE)</f>
        <v>Credit Visual &amp; Performing Arts</v>
      </c>
      <c r="J5544">
        <v>2</v>
      </c>
      <c r="K5544" t="s">
        <v>2885</v>
      </c>
      <c r="L5544" t="s">
        <v>39</v>
      </c>
      <c r="M5544" t="s">
        <v>903</v>
      </c>
      <c r="N5544" t="s">
        <v>180</v>
      </c>
      <c r="O5544">
        <v>1110</v>
      </c>
      <c r="P5544">
        <v>1400</v>
      </c>
      <c r="Q5544" t="s">
        <v>233</v>
      </c>
      <c r="R5544">
        <v>145</v>
      </c>
      <c r="S5544" t="s">
        <v>134</v>
      </c>
      <c r="T5544">
        <v>1</v>
      </c>
      <c r="U5544" s="1">
        <v>43694</v>
      </c>
      <c r="V5544" s="1">
        <v>43819</v>
      </c>
      <c r="W5544" t="s">
        <v>1285</v>
      </c>
      <c r="X5544" t="s">
        <v>1929</v>
      </c>
      <c r="Y5544">
        <v>22</v>
      </c>
      <c r="Z5544">
        <v>19</v>
      </c>
      <c r="AA5544">
        <v>22</v>
      </c>
      <c r="AB5544">
        <v>86.363600000000005</v>
      </c>
      <c r="AD5544">
        <f>IF(ISBLANK(Source[[#This Row],[CrosslistID]]),1,1/COUNTIFS(Source[CrosslistID],Source[[#This Row],[CrosslistID]],Source[TermDesc],Source[[#This Row],[TermDesc]]))</f>
        <v>1</v>
      </c>
      <c r="AG5544">
        <v>0</v>
      </c>
      <c r="AH5544">
        <v>86.363600000000005</v>
      </c>
      <c r="AI5544">
        <v>1.8</v>
      </c>
      <c r="AJ5544">
        <v>2.2000000000000002</v>
      </c>
      <c r="AK5544">
        <v>0.2</v>
      </c>
      <c r="AL55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44">
        <f>IF(AND(Source[[#This Row],[Credit_Noncredit]]="Noncredit",Source[[#This Row],[FTEF]]&gt;0),Source[[#This Row],[NC XLST FTES]]*525/(437.5*Source[[#This Row],[FTEF]]),0)</f>
        <v>0</v>
      </c>
      <c r="AN5544">
        <f>IF(Source[[#This Row],[Credit_Noncredit]]="Credit",Source[[#This Row],[Census Enrollment]],Source[[#This Row],[Noncredit Avg. Attendance]])</f>
        <v>22</v>
      </c>
    </row>
    <row r="5545" spans="1:40" x14ac:dyDescent="0.25">
      <c r="A5545" t="s">
        <v>1914</v>
      </c>
      <c r="B5545" t="s">
        <v>886</v>
      </c>
      <c r="C5545" t="s">
        <v>1184</v>
      </c>
      <c r="D5545" t="s">
        <v>1262</v>
      </c>
      <c r="E5545" s="4">
        <v>78382</v>
      </c>
      <c r="F5545" s="4" t="s">
        <v>1263</v>
      </c>
      <c r="G5545" s="4">
        <v>30</v>
      </c>
      <c r="H5545" t="str">
        <f>CONCATENATE(Source[[#This Row],[Subject]],TRIM(Source[[#This Row],[Course]]))</f>
        <v>MUS30</v>
      </c>
      <c r="I5545" t="str">
        <f>VLOOKUP(Source[[#This Row],[SubjCrse]],'Courses and Categories'!$E$2:$G$1816,3,FALSE)</f>
        <v>Credit Visual &amp; Performing Arts</v>
      </c>
      <c r="J5545">
        <v>1</v>
      </c>
      <c r="K5545" t="s">
        <v>2887</v>
      </c>
      <c r="L5545" t="s">
        <v>39</v>
      </c>
      <c r="M5545" t="s">
        <v>903</v>
      </c>
      <c r="N5545" t="s">
        <v>41</v>
      </c>
      <c r="O5545">
        <v>1410</v>
      </c>
      <c r="P5545">
        <v>1700</v>
      </c>
      <c r="Q5545" t="s">
        <v>233</v>
      </c>
      <c r="R5545">
        <v>145</v>
      </c>
      <c r="S5545" t="s">
        <v>134</v>
      </c>
      <c r="T5545">
        <v>1</v>
      </c>
      <c r="U5545" s="1">
        <v>43694</v>
      </c>
      <c r="V5545" s="1">
        <v>43819</v>
      </c>
      <c r="W5545" t="s">
        <v>1285</v>
      </c>
      <c r="X5545" t="s">
        <v>1929</v>
      </c>
      <c r="Y5545">
        <v>6</v>
      </c>
      <c r="Z5545">
        <v>5</v>
      </c>
      <c r="AA5545">
        <v>12</v>
      </c>
      <c r="AB5545">
        <v>41.666699999999999</v>
      </c>
      <c r="AC5545" t="s">
        <v>2886</v>
      </c>
      <c r="AD5545">
        <f>IF(ISBLANK(Source[[#This Row],[CrosslistID]]),1,1/COUNTIFS(Source[CrosslistID],Source[[#This Row],[CrosslistID]],Source[TermDesc],Source[[#This Row],[TermDesc]]))</f>
        <v>0.5</v>
      </c>
      <c r="AE5545">
        <v>21</v>
      </c>
      <c r="AF5545">
        <v>32</v>
      </c>
      <c r="AG5545">
        <v>65.625</v>
      </c>
      <c r="AH5545">
        <v>65.625</v>
      </c>
      <c r="AI5545">
        <v>0.6</v>
      </c>
      <c r="AJ5545">
        <v>0.6</v>
      </c>
      <c r="AK5545">
        <v>0</v>
      </c>
      <c r="AL55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45">
        <f>IF(AND(Source[[#This Row],[Credit_Noncredit]]="Noncredit",Source[[#This Row],[FTEF]]&gt;0),Source[[#This Row],[NC XLST FTES]]*525/(437.5*Source[[#This Row],[FTEF]]),0)</f>
        <v>0</v>
      </c>
      <c r="AN5545">
        <f>IF(Source[[#This Row],[Credit_Noncredit]]="Credit",Source[[#This Row],[Census Enrollment]],Source[[#This Row],[Noncredit Avg. Attendance]])</f>
        <v>6</v>
      </c>
    </row>
    <row r="5546" spans="1:40" x14ac:dyDescent="0.25">
      <c r="A5546" t="s">
        <v>1914</v>
      </c>
      <c r="B5546" t="s">
        <v>886</v>
      </c>
      <c r="C5546" t="s">
        <v>1184</v>
      </c>
      <c r="D5546" t="s">
        <v>1262</v>
      </c>
      <c r="E5546" s="4">
        <v>76947</v>
      </c>
      <c r="F5546" s="4" t="s">
        <v>1263</v>
      </c>
      <c r="G5546" s="4">
        <v>46</v>
      </c>
      <c r="H5546" t="str">
        <f>CONCATENATE(Source[[#This Row],[Subject]],TRIM(Source[[#This Row],[Course]]))</f>
        <v>MUS46</v>
      </c>
      <c r="I5546" t="str">
        <f>VLOOKUP(Source[[#This Row],[SubjCrse]],'Courses and Categories'!$E$2:$G$1816,3,FALSE)</f>
        <v>Credit Visual &amp; Performing Arts</v>
      </c>
      <c r="J5546">
        <v>501</v>
      </c>
      <c r="K5546" t="s">
        <v>2888</v>
      </c>
      <c r="L5546" t="s">
        <v>87</v>
      </c>
      <c r="M5546" t="s">
        <v>903</v>
      </c>
      <c r="N5546" t="s">
        <v>41</v>
      </c>
      <c r="O5546">
        <v>1910</v>
      </c>
      <c r="P5546">
        <v>2230</v>
      </c>
      <c r="Q5546" t="s">
        <v>233</v>
      </c>
      <c r="R5546">
        <v>132</v>
      </c>
      <c r="S5546" t="s">
        <v>134</v>
      </c>
      <c r="T5546" t="s">
        <v>44</v>
      </c>
      <c r="U5546" s="1">
        <v>43711</v>
      </c>
      <c r="V5546" s="1">
        <v>43819</v>
      </c>
      <c r="W5546" t="s">
        <v>2864</v>
      </c>
      <c r="X5546" t="s">
        <v>905</v>
      </c>
      <c r="Y5546">
        <v>15</v>
      </c>
      <c r="Z5546">
        <v>14</v>
      </c>
      <c r="AA5546">
        <v>25</v>
      </c>
      <c r="AB5546">
        <v>56</v>
      </c>
      <c r="AC5546" t="s">
        <v>2872</v>
      </c>
      <c r="AD5546">
        <f>IF(ISBLANK(Source[[#This Row],[CrosslistID]]),1,1/COUNTIFS(Source[CrosslistID],Source[[#This Row],[CrosslistID]],Source[TermDesc],Source[[#This Row],[TermDesc]]))</f>
        <v>0.33333333333333331</v>
      </c>
      <c r="AE5546">
        <v>19</v>
      </c>
      <c r="AF5546">
        <v>25</v>
      </c>
      <c r="AG5546">
        <v>76</v>
      </c>
      <c r="AH5546">
        <v>76</v>
      </c>
      <c r="AI5546">
        <v>1.5429999999999999</v>
      </c>
      <c r="AJ5546">
        <v>1.5429999999999999</v>
      </c>
      <c r="AK5546">
        <v>0</v>
      </c>
      <c r="AL55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46">
        <f>IF(AND(Source[[#This Row],[Credit_Noncredit]]="Noncredit",Source[[#This Row],[FTEF]]&gt;0),Source[[#This Row],[NC XLST FTES]]*525/(437.5*Source[[#This Row],[FTEF]]),0)</f>
        <v>0</v>
      </c>
      <c r="AN5546">
        <f>IF(Source[[#This Row],[Credit_Noncredit]]="Credit",Source[[#This Row],[Census Enrollment]],Source[[#This Row],[Noncredit Avg. Attendance]])</f>
        <v>15</v>
      </c>
    </row>
    <row r="5547" spans="1:40" x14ac:dyDescent="0.25">
      <c r="A5547" t="s">
        <v>1914</v>
      </c>
      <c r="B5547" t="s">
        <v>886</v>
      </c>
      <c r="C5547" t="s">
        <v>1184</v>
      </c>
      <c r="D5547" t="s">
        <v>1262</v>
      </c>
      <c r="E5547" s="4">
        <v>76948</v>
      </c>
      <c r="F5547" s="4" t="s">
        <v>1263</v>
      </c>
      <c r="G5547" s="4">
        <v>47</v>
      </c>
      <c r="H5547" t="str">
        <f>CONCATENATE(Source[[#This Row],[Subject]],TRIM(Source[[#This Row],[Course]]))</f>
        <v>MUS47</v>
      </c>
      <c r="I5547" t="str">
        <f>VLOOKUP(Source[[#This Row],[SubjCrse]],'Courses and Categories'!$E$2:$G$1816,3,FALSE)</f>
        <v>Credit Visual &amp; Performing Arts</v>
      </c>
      <c r="J5547">
        <v>501</v>
      </c>
      <c r="K5547" t="s">
        <v>2889</v>
      </c>
      <c r="L5547" t="s">
        <v>87</v>
      </c>
      <c r="M5547" t="s">
        <v>903</v>
      </c>
      <c r="N5547" t="s">
        <v>41</v>
      </c>
      <c r="O5547">
        <v>1910</v>
      </c>
      <c r="P5547">
        <v>2230</v>
      </c>
      <c r="Q5547" t="s">
        <v>233</v>
      </c>
      <c r="R5547">
        <v>132</v>
      </c>
      <c r="S5547" t="s">
        <v>134</v>
      </c>
      <c r="T5547" t="s">
        <v>44</v>
      </c>
      <c r="U5547" s="1">
        <v>43711</v>
      </c>
      <c r="V5547" s="1">
        <v>43819</v>
      </c>
      <c r="W5547" t="s">
        <v>2864</v>
      </c>
      <c r="X5547" t="s">
        <v>905</v>
      </c>
      <c r="Y5547">
        <v>1</v>
      </c>
      <c r="Z5547">
        <v>1</v>
      </c>
      <c r="AA5547">
        <v>25</v>
      </c>
      <c r="AB5547">
        <v>4</v>
      </c>
      <c r="AC5547" t="s">
        <v>2872</v>
      </c>
      <c r="AD5547">
        <f>IF(ISBLANK(Source[[#This Row],[CrosslistID]]),1,1/COUNTIFS(Source[CrosslistID],Source[[#This Row],[CrosslistID]],Source[TermDesc],Source[[#This Row],[TermDesc]]))</f>
        <v>0.33333333333333331</v>
      </c>
      <c r="AE5547">
        <v>19</v>
      </c>
      <c r="AF5547">
        <v>25</v>
      </c>
      <c r="AG5547">
        <v>76</v>
      </c>
      <c r="AH5547">
        <v>76</v>
      </c>
      <c r="AI5547">
        <v>0.10299999999999999</v>
      </c>
      <c r="AJ5547">
        <v>0.10299999999999999</v>
      </c>
      <c r="AK5547">
        <v>0</v>
      </c>
      <c r="AL55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47">
        <f>IF(AND(Source[[#This Row],[Credit_Noncredit]]="Noncredit",Source[[#This Row],[FTEF]]&gt;0),Source[[#This Row],[NC XLST FTES]]*525/(437.5*Source[[#This Row],[FTEF]]),0)</f>
        <v>0</v>
      </c>
      <c r="AN5547">
        <f>IF(Source[[#This Row],[Credit_Noncredit]]="Credit",Source[[#This Row],[Census Enrollment]],Source[[#This Row],[Noncredit Avg. Attendance]])</f>
        <v>1</v>
      </c>
    </row>
    <row r="5548" spans="1:40" x14ac:dyDescent="0.25">
      <c r="A5548" t="s">
        <v>1914</v>
      </c>
      <c r="B5548" t="s">
        <v>886</v>
      </c>
      <c r="C5548" t="s">
        <v>1184</v>
      </c>
      <c r="D5548" t="s">
        <v>1262</v>
      </c>
      <c r="E5548" s="4">
        <v>71661</v>
      </c>
      <c r="F5548" s="4" t="s">
        <v>1263</v>
      </c>
      <c r="G5548" s="4" t="s">
        <v>2890</v>
      </c>
      <c r="H5548" t="str">
        <f>CONCATENATE(Source[[#This Row],[Subject]],TRIM(Source[[#This Row],[Course]]))</f>
        <v>MUS48A</v>
      </c>
      <c r="I5548" t="str">
        <f>VLOOKUP(Source[[#This Row],[SubjCrse]],'Courses and Categories'!$E$2:$G$1816,3,FALSE)</f>
        <v>Credit Visual &amp; Performing Arts</v>
      </c>
      <c r="J5548">
        <v>501</v>
      </c>
      <c r="K5548" t="s">
        <v>2891</v>
      </c>
      <c r="L5548" t="s">
        <v>87</v>
      </c>
      <c r="M5548" t="s">
        <v>903</v>
      </c>
      <c r="N5548" t="s">
        <v>185</v>
      </c>
      <c r="O5548">
        <v>1840</v>
      </c>
      <c r="P5548">
        <v>2130</v>
      </c>
      <c r="Q5548" t="s">
        <v>233</v>
      </c>
      <c r="R5548">
        <v>214</v>
      </c>
      <c r="S5548" t="s">
        <v>134</v>
      </c>
      <c r="T5548">
        <v>1</v>
      </c>
      <c r="U5548" s="1">
        <v>43694</v>
      </c>
      <c r="V5548" s="1">
        <v>43819</v>
      </c>
      <c r="W5548" t="s">
        <v>2892</v>
      </c>
      <c r="X5548" t="s">
        <v>1929</v>
      </c>
      <c r="Y5548">
        <v>12</v>
      </c>
      <c r="Z5548">
        <v>12</v>
      </c>
      <c r="AA5548">
        <v>25</v>
      </c>
      <c r="AB5548">
        <v>48</v>
      </c>
      <c r="AC5548" t="s">
        <v>2893</v>
      </c>
      <c r="AD5548">
        <f>IF(ISBLANK(Source[[#This Row],[CrosslistID]]),1,1/COUNTIFS(Source[CrosslistID],Source[[#This Row],[CrosslistID]],Source[TermDesc],Source[[#This Row],[TermDesc]]))</f>
        <v>0.33333333333333331</v>
      </c>
      <c r="AE5548">
        <v>23</v>
      </c>
      <c r="AF5548">
        <v>25</v>
      </c>
      <c r="AG5548">
        <v>92</v>
      </c>
      <c r="AH5548">
        <v>92</v>
      </c>
      <c r="AI5548">
        <v>1.1000000000000001</v>
      </c>
      <c r="AJ5548">
        <v>1.2</v>
      </c>
      <c r="AK5548">
        <v>0.2</v>
      </c>
      <c r="AL55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48">
        <f>IF(AND(Source[[#This Row],[Credit_Noncredit]]="Noncredit",Source[[#This Row],[FTEF]]&gt;0),Source[[#This Row],[NC XLST FTES]]*525/(437.5*Source[[#This Row],[FTEF]]),0)</f>
        <v>0</v>
      </c>
      <c r="AN5548">
        <f>IF(Source[[#This Row],[Credit_Noncredit]]="Credit",Source[[#This Row],[Census Enrollment]],Source[[#This Row],[Noncredit Avg. Attendance]])</f>
        <v>12</v>
      </c>
    </row>
    <row r="5549" spans="1:40" x14ac:dyDescent="0.25">
      <c r="A5549" t="s">
        <v>1914</v>
      </c>
      <c r="B5549" t="s">
        <v>886</v>
      </c>
      <c r="C5549" t="s">
        <v>1184</v>
      </c>
      <c r="D5549" t="s">
        <v>1262</v>
      </c>
      <c r="E5549" s="4">
        <v>71791</v>
      </c>
      <c r="F5549" s="4" t="s">
        <v>1263</v>
      </c>
      <c r="G5549" s="4" t="s">
        <v>2894</v>
      </c>
      <c r="H5549" t="str">
        <f>CONCATENATE(Source[[#This Row],[Subject]],TRIM(Source[[#This Row],[Course]]))</f>
        <v>MUS48B</v>
      </c>
      <c r="I5549" t="str">
        <f>VLOOKUP(Source[[#This Row],[SubjCrse]],'Courses and Categories'!$E$2:$G$1816,3,FALSE)</f>
        <v>Credit Visual &amp; Performing Arts</v>
      </c>
      <c r="J5549">
        <v>501</v>
      </c>
      <c r="K5549" t="s">
        <v>2895</v>
      </c>
      <c r="L5549" t="s">
        <v>87</v>
      </c>
      <c r="M5549" t="s">
        <v>903</v>
      </c>
      <c r="N5549" t="s">
        <v>185</v>
      </c>
      <c r="O5549">
        <v>1840</v>
      </c>
      <c r="P5549">
        <v>2130</v>
      </c>
      <c r="Q5549" t="s">
        <v>233</v>
      </c>
      <c r="R5549">
        <v>214</v>
      </c>
      <c r="S5549" t="s">
        <v>134</v>
      </c>
      <c r="T5549">
        <v>1</v>
      </c>
      <c r="U5549" s="1">
        <v>43694</v>
      </c>
      <c r="V5549" s="1">
        <v>43819</v>
      </c>
      <c r="W5549" t="s">
        <v>2892</v>
      </c>
      <c r="X5549" t="s">
        <v>1929</v>
      </c>
      <c r="Y5549">
        <v>4</v>
      </c>
      <c r="Z5549">
        <v>4</v>
      </c>
      <c r="AA5549">
        <v>25</v>
      </c>
      <c r="AB5549">
        <v>16</v>
      </c>
      <c r="AC5549" t="s">
        <v>2893</v>
      </c>
      <c r="AD5549">
        <f>IF(ISBLANK(Source[[#This Row],[CrosslistID]]),1,1/COUNTIFS(Source[CrosslistID],Source[[#This Row],[CrosslistID]],Source[TermDesc],Source[[#This Row],[TermDesc]]))</f>
        <v>0.33333333333333331</v>
      </c>
      <c r="AE5549">
        <v>23</v>
      </c>
      <c r="AF5549">
        <v>25</v>
      </c>
      <c r="AG5549">
        <v>92</v>
      </c>
      <c r="AH5549">
        <v>92</v>
      </c>
      <c r="AI5549">
        <v>0.4</v>
      </c>
      <c r="AJ5549">
        <v>0.4</v>
      </c>
      <c r="AK5549">
        <v>0</v>
      </c>
      <c r="AL55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49">
        <f>IF(AND(Source[[#This Row],[Credit_Noncredit]]="Noncredit",Source[[#This Row],[FTEF]]&gt;0),Source[[#This Row],[NC XLST FTES]]*525/(437.5*Source[[#This Row],[FTEF]]),0)</f>
        <v>0</v>
      </c>
      <c r="AN5549">
        <f>IF(Source[[#This Row],[Credit_Noncredit]]="Credit",Source[[#This Row],[Census Enrollment]],Source[[#This Row],[Noncredit Avg. Attendance]])</f>
        <v>4</v>
      </c>
    </row>
    <row r="5550" spans="1:40" x14ac:dyDescent="0.25">
      <c r="A5550" t="s">
        <v>1914</v>
      </c>
      <c r="B5550" t="s">
        <v>886</v>
      </c>
      <c r="C5550" t="s">
        <v>1184</v>
      </c>
      <c r="D5550" t="s">
        <v>1262</v>
      </c>
      <c r="E5550" s="4">
        <v>72372</v>
      </c>
      <c r="F5550" s="4" t="s">
        <v>1263</v>
      </c>
      <c r="G5550" s="4" t="s">
        <v>1127</v>
      </c>
      <c r="H5550" t="str">
        <f>CONCATENATE(Source[[#This Row],[Subject]],TRIM(Source[[#This Row],[Course]]))</f>
        <v>MUS48C</v>
      </c>
      <c r="I5550" t="str">
        <f>VLOOKUP(Source[[#This Row],[SubjCrse]],'Courses and Categories'!$E$2:$G$1816,3,FALSE)</f>
        <v>Credit Visual &amp; Performing Arts</v>
      </c>
      <c r="J5550">
        <v>501</v>
      </c>
      <c r="K5550" t="s">
        <v>2896</v>
      </c>
      <c r="L5550" t="s">
        <v>87</v>
      </c>
      <c r="M5550" t="s">
        <v>903</v>
      </c>
      <c r="N5550" t="s">
        <v>185</v>
      </c>
      <c r="O5550">
        <v>1840</v>
      </c>
      <c r="P5550">
        <v>2130</v>
      </c>
      <c r="Q5550" t="s">
        <v>233</v>
      </c>
      <c r="R5550">
        <v>214</v>
      </c>
      <c r="S5550" t="s">
        <v>134</v>
      </c>
      <c r="T5550">
        <v>1</v>
      </c>
      <c r="U5550" s="1">
        <v>43694</v>
      </c>
      <c r="V5550" s="1">
        <v>43819</v>
      </c>
      <c r="W5550" t="s">
        <v>2892</v>
      </c>
      <c r="X5550" t="s">
        <v>1929</v>
      </c>
      <c r="Y5550">
        <v>8</v>
      </c>
      <c r="Z5550">
        <v>7</v>
      </c>
      <c r="AA5550">
        <v>25</v>
      </c>
      <c r="AB5550">
        <v>28</v>
      </c>
      <c r="AC5550" t="s">
        <v>2893</v>
      </c>
      <c r="AD5550">
        <f>IF(ISBLANK(Source[[#This Row],[CrosslistID]]),1,1/COUNTIFS(Source[CrosslistID],Source[[#This Row],[CrosslistID]],Source[TermDesc],Source[[#This Row],[TermDesc]]))</f>
        <v>0.33333333333333331</v>
      </c>
      <c r="AE5550">
        <v>23</v>
      </c>
      <c r="AF5550">
        <v>25</v>
      </c>
      <c r="AG5550">
        <v>92</v>
      </c>
      <c r="AH5550">
        <v>92</v>
      </c>
      <c r="AI5550">
        <v>0.8</v>
      </c>
      <c r="AJ5550">
        <v>0.8</v>
      </c>
      <c r="AK5550">
        <v>0</v>
      </c>
      <c r="AL55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50">
        <f>IF(AND(Source[[#This Row],[Credit_Noncredit]]="Noncredit",Source[[#This Row],[FTEF]]&gt;0),Source[[#This Row],[NC XLST FTES]]*525/(437.5*Source[[#This Row],[FTEF]]),0)</f>
        <v>0</v>
      </c>
      <c r="AN5550">
        <f>IF(Source[[#This Row],[Credit_Noncredit]]="Credit",Source[[#This Row],[Census Enrollment]],Source[[#This Row],[Noncredit Avg. Attendance]])</f>
        <v>8</v>
      </c>
    </row>
    <row r="5551" spans="1:40" x14ac:dyDescent="0.25">
      <c r="A5551" t="s">
        <v>1914</v>
      </c>
      <c r="B5551" t="s">
        <v>886</v>
      </c>
      <c r="C5551" t="s">
        <v>1184</v>
      </c>
      <c r="D5551" t="s">
        <v>1262</v>
      </c>
      <c r="E5551" s="4">
        <v>76114</v>
      </c>
      <c r="F5551" s="4" t="s">
        <v>1263</v>
      </c>
      <c r="G5551" s="4" t="s">
        <v>2897</v>
      </c>
      <c r="H5551" t="str">
        <f>CONCATENATE(Source[[#This Row],[Subject]],TRIM(Source[[#This Row],[Course]]))</f>
        <v>MUS7V1</v>
      </c>
      <c r="I5551" t="str">
        <f>VLOOKUP(Source[[#This Row],[SubjCrse]],'Courses and Categories'!$E$2:$G$1816,3,FALSE)</f>
        <v>Credit Visual &amp; Performing Arts</v>
      </c>
      <c r="J5551">
        <v>1</v>
      </c>
      <c r="K5551" t="s">
        <v>2898</v>
      </c>
      <c r="L5551" t="s">
        <v>39</v>
      </c>
      <c r="M5551" t="s">
        <v>903</v>
      </c>
      <c r="N5551" t="s">
        <v>50</v>
      </c>
      <c r="O5551">
        <v>1410</v>
      </c>
      <c r="P5551">
        <v>1700</v>
      </c>
      <c r="Q5551" t="s">
        <v>233</v>
      </c>
      <c r="R5551">
        <v>132</v>
      </c>
      <c r="S5551" t="s">
        <v>134</v>
      </c>
      <c r="T5551">
        <v>1</v>
      </c>
      <c r="U5551" s="1">
        <v>43694</v>
      </c>
      <c r="V5551" s="1">
        <v>43819</v>
      </c>
      <c r="W5551" t="s">
        <v>2866</v>
      </c>
      <c r="X5551" t="s">
        <v>1929</v>
      </c>
      <c r="Y5551">
        <v>14</v>
      </c>
      <c r="Z5551">
        <v>14</v>
      </c>
      <c r="AA5551">
        <v>25</v>
      </c>
      <c r="AB5551">
        <v>56</v>
      </c>
      <c r="AC5551" t="s">
        <v>2899</v>
      </c>
      <c r="AD5551">
        <f>IF(ISBLANK(Source[[#This Row],[CrosslistID]]),1,1/COUNTIFS(Source[CrosslistID],Source[[#This Row],[CrosslistID]],Source[TermDesc],Source[[#This Row],[TermDesc]]))</f>
        <v>0.25</v>
      </c>
      <c r="AE5551">
        <v>25</v>
      </c>
      <c r="AF5551">
        <v>25</v>
      </c>
      <c r="AG5551">
        <v>100</v>
      </c>
      <c r="AH5551">
        <v>100</v>
      </c>
      <c r="AI5551">
        <v>1.4</v>
      </c>
      <c r="AJ5551">
        <v>1.4</v>
      </c>
      <c r="AK5551">
        <v>0.2</v>
      </c>
      <c r="AL55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51">
        <f>IF(AND(Source[[#This Row],[Credit_Noncredit]]="Noncredit",Source[[#This Row],[FTEF]]&gt;0),Source[[#This Row],[NC XLST FTES]]*525/(437.5*Source[[#This Row],[FTEF]]),0)</f>
        <v>0</v>
      </c>
      <c r="AN5551">
        <f>IF(Source[[#This Row],[Credit_Noncredit]]="Credit",Source[[#This Row],[Census Enrollment]],Source[[#This Row],[Noncredit Avg. Attendance]])</f>
        <v>14</v>
      </c>
    </row>
    <row r="5552" spans="1:40" x14ac:dyDescent="0.25">
      <c r="A5552" t="s">
        <v>1914</v>
      </c>
      <c r="B5552" t="s">
        <v>886</v>
      </c>
      <c r="C5552" t="s">
        <v>1184</v>
      </c>
      <c r="D5552" t="s">
        <v>1262</v>
      </c>
      <c r="E5552" s="4">
        <v>76115</v>
      </c>
      <c r="F5552" s="4" t="s">
        <v>1263</v>
      </c>
      <c r="G5552" s="4" t="s">
        <v>2900</v>
      </c>
      <c r="H5552" t="str">
        <f>CONCATENATE(Source[[#This Row],[Subject]],TRIM(Source[[#This Row],[Course]]))</f>
        <v>MUS7V2</v>
      </c>
      <c r="I5552" t="str">
        <f>VLOOKUP(Source[[#This Row],[SubjCrse]],'Courses and Categories'!$E$2:$G$1816,3,FALSE)</f>
        <v>Credit Visual &amp; Performing Arts</v>
      </c>
      <c r="J5552">
        <v>1</v>
      </c>
      <c r="K5552" t="s">
        <v>2901</v>
      </c>
      <c r="L5552" t="s">
        <v>39</v>
      </c>
      <c r="M5552" t="s">
        <v>903</v>
      </c>
      <c r="N5552" t="s">
        <v>50</v>
      </c>
      <c r="O5552">
        <v>1410</v>
      </c>
      <c r="P5552">
        <v>1700</v>
      </c>
      <c r="Q5552" t="s">
        <v>233</v>
      </c>
      <c r="R5552">
        <v>132</v>
      </c>
      <c r="S5552" t="s">
        <v>134</v>
      </c>
      <c r="T5552">
        <v>1</v>
      </c>
      <c r="U5552" s="1">
        <v>43694</v>
      </c>
      <c r="V5552" s="1">
        <v>43819</v>
      </c>
      <c r="W5552" t="s">
        <v>2866</v>
      </c>
      <c r="X5552" t="s">
        <v>1929</v>
      </c>
      <c r="Y5552">
        <v>4</v>
      </c>
      <c r="Z5552">
        <v>3</v>
      </c>
      <c r="AA5552">
        <v>25</v>
      </c>
      <c r="AB5552">
        <v>12</v>
      </c>
      <c r="AC5552" t="s">
        <v>2899</v>
      </c>
      <c r="AD5552">
        <f>IF(ISBLANK(Source[[#This Row],[CrosslistID]]),1,1/COUNTIFS(Source[CrosslistID],Source[[#This Row],[CrosslistID]],Source[TermDesc],Source[[#This Row],[TermDesc]]))</f>
        <v>0.25</v>
      </c>
      <c r="AE5552">
        <v>25</v>
      </c>
      <c r="AF5552">
        <v>25</v>
      </c>
      <c r="AG5552">
        <v>100</v>
      </c>
      <c r="AH5552">
        <v>100</v>
      </c>
      <c r="AI5552">
        <v>0.4</v>
      </c>
      <c r="AJ5552">
        <v>0.4</v>
      </c>
      <c r="AK5552">
        <v>0</v>
      </c>
      <c r="AL55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52">
        <f>IF(AND(Source[[#This Row],[Credit_Noncredit]]="Noncredit",Source[[#This Row],[FTEF]]&gt;0),Source[[#This Row],[NC XLST FTES]]*525/(437.5*Source[[#This Row],[FTEF]]),0)</f>
        <v>0</v>
      </c>
      <c r="AN5552">
        <f>IF(Source[[#This Row],[Credit_Noncredit]]="Credit",Source[[#This Row],[Census Enrollment]],Source[[#This Row],[Noncredit Avg. Attendance]])</f>
        <v>4</v>
      </c>
    </row>
    <row r="5553" spans="1:40" x14ac:dyDescent="0.25">
      <c r="A5553" t="s">
        <v>1914</v>
      </c>
      <c r="B5553" t="s">
        <v>886</v>
      </c>
      <c r="C5553" t="s">
        <v>1184</v>
      </c>
      <c r="D5553" t="s">
        <v>1262</v>
      </c>
      <c r="E5553" s="4">
        <v>76116</v>
      </c>
      <c r="F5553" s="4" t="s">
        <v>1263</v>
      </c>
      <c r="G5553" s="4" t="s">
        <v>2902</v>
      </c>
      <c r="H5553" t="str">
        <f>CONCATENATE(Source[[#This Row],[Subject]],TRIM(Source[[#This Row],[Course]]))</f>
        <v>MUS7V3</v>
      </c>
      <c r="I5553" t="str">
        <f>VLOOKUP(Source[[#This Row],[SubjCrse]],'Courses and Categories'!$E$2:$G$1816,3,FALSE)</f>
        <v>Credit Visual &amp; Performing Arts</v>
      </c>
      <c r="J5553">
        <v>1</v>
      </c>
      <c r="K5553" t="s">
        <v>2903</v>
      </c>
      <c r="L5553" t="s">
        <v>39</v>
      </c>
      <c r="M5553" t="s">
        <v>903</v>
      </c>
      <c r="N5553" t="s">
        <v>50</v>
      </c>
      <c r="O5553">
        <v>1410</v>
      </c>
      <c r="P5553">
        <v>1700</v>
      </c>
      <c r="Q5553" t="s">
        <v>233</v>
      </c>
      <c r="R5553">
        <v>132</v>
      </c>
      <c r="S5553" t="s">
        <v>134</v>
      </c>
      <c r="T5553">
        <v>1</v>
      </c>
      <c r="U5553" s="1">
        <v>43694</v>
      </c>
      <c r="V5553" s="1">
        <v>43819</v>
      </c>
      <c r="W5553" t="s">
        <v>2866</v>
      </c>
      <c r="X5553" t="s">
        <v>1929</v>
      </c>
      <c r="Y5553">
        <v>4</v>
      </c>
      <c r="Z5553">
        <v>4</v>
      </c>
      <c r="AA5553">
        <v>25</v>
      </c>
      <c r="AB5553">
        <v>16</v>
      </c>
      <c r="AC5553" t="s">
        <v>2899</v>
      </c>
      <c r="AD5553">
        <f>IF(ISBLANK(Source[[#This Row],[CrosslistID]]),1,1/COUNTIFS(Source[CrosslistID],Source[[#This Row],[CrosslistID]],Source[TermDesc],Source[[#This Row],[TermDesc]]))</f>
        <v>0.25</v>
      </c>
      <c r="AE5553">
        <v>25</v>
      </c>
      <c r="AF5553">
        <v>25</v>
      </c>
      <c r="AG5553">
        <v>100</v>
      </c>
      <c r="AH5553">
        <v>100</v>
      </c>
      <c r="AI5553">
        <v>0.3</v>
      </c>
      <c r="AJ5553">
        <v>0.4</v>
      </c>
      <c r="AK5553">
        <v>0</v>
      </c>
      <c r="AL55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53">
        <f>IF(AND(Source[[#This Row],[Credit_Noncredit]]="Noncredit",Source[[#This Row],[FTEF]]&gt;0),Source[[#This Row],[NC XLST FTES]]*525/(437.5*Source[[#This Row],[FTEF]]),0)</f>
        <v>0</v>
      </c>
      <c r="AN5553">
        <f>IF(Source[[#This Row],[Credit_Noncredit]]="Credit",Source[[#This Row],[Census Enrollment]],Source[[#This Row],[Noncredit Avg. Attendance]])</f>
        <v>4</v>
      </c>
    </row>
    <row r="5554" spans="1:40" x14ac:dyDescent="0.25">
      <c r="A5554" t="s">
        <v>1914</v>
      </c>
      <c r="B5554" t="s">
        <v>886</v>
      </c>
      <c r="C5554" t="s">
        <v>1184</v>
      </c>
      <c r="D5554" t="s">
        <v>1262</v>
      </c>
      <c r="E5554" s="4">
        <v>76117</v>
      </c>
      <c r="F5554" s="4" t="s">
        <v>1263</v>
      </c>
      <c r="G5554" s="4" t="s">
        <v>2904</v>
      </c>
      <c r="H5554" t="str">
        <f>CONCATENATE(Source[[#This Row],[Subject]],TRIM(Source[[#This Row],[Course]]))</f>
        <v>MUS7V4</v>
      </c>
      <c r="I5554" t="str">
        <f>VLOOKUP(Source[[#This Row],[SubjCrse]],'Courses and Categories'!$E$2:$G$1816,3,FALSE)</f>
        <v>Credit Visual &amp; Performing Arts</v>
      </c>
      <c r="J5554">
        <v>1</v>
      </c>
      <c r="K5554" t="s">
        <v>2905</v>
      </c>
      <c r="L5554" t="s">
        <v>39</v>
      </c>
      <c r="M5554" t="s">
        <v>903</v>
      </c>
      <c r="N5554" t="s">
        <v>50</v>
      </c>
      <c r="O5554">
        <v>1410</v>
      </c>
      <c r="P5554">
        <v>1700</v>
      </c>
      <c r="Q5554" t="s">
        <v>233</v>
      </c>
      <c r="R5554">
        <v>132</v>
      </c>
      <c r="S5554" t="s">
        <v>134</v>
      </c>
      <c r="T5554">
        <v>1</v>
      </c>
      <c r="U5554" s="1">
        <v>43694</v>
      </c>
      <c r="V5554" s="1">
        <v>43819</v>
      </c>
      <c r="W5554" t="s">
        <v>2866</v>
      </c>
      <c r="X5554" t="s">
        <v>1929</v>
      </c>
      <c r="Y5554">
        <v>4</v>
      </c>
      <c r="Z5554">
        <v>4</v>
      </c>
      <c r="AA5554">
        <v>25</v>
      </c>
      <c r="AB5554">
        <v>16</v>
      </c>
      <c r="AC5554" t="s">
        <v>2899</v>
      </c>
      <c r="AD5554">
        <f>IF(ISBLANK(Source[[#This Row],[CrosslistID]]),1,1/COUNTIFS(Source[CrosslistID],Source[[#This Row],[CrosslistID]],Source[TermDesc],Source[[#This Row],[TermDesc]]))</f>
        <v>0.25</v>
      </c>
      <c r="AE5554">
        <v>25</v>
      </c>
      <c r="AF5554">
        <v>25</v>
      </c>
      <c r="AG5554">
        <v>100</v>
      </c>
      <c r="AH5554">
        <v>100</v>
      </c>
      <c r="AI5554">
        <v>0.4</v>
      </c>
      <c r="AJ5554">
        <v>0.4</v>
      </c>
      <c r="AK5554">
        <v>0</v>
      </c>
      <c r="AL55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54">
        <f>IF(AND(Source[[#This Row],[Credit_Noncredit]]="Noncredit",Source[[#This Row],[FTEF]]&gt;0),Source[[#This Row],[NC XLST FTES]]*525/(437.5*Source[[#This Row],[FTEF]]),0)</f>
        <v>0</v>
      </c>
      <c r="AN5554">
        <f>IF(Source[[#This Row],[Credit_Noncredit]]="Credit",Source[[#This Row],[Census Enrollment]],Source[[#This Row],[Noncredit Avg. Attendance]])</f>
        <v>4</v>
      </c>
    </row>
    <row r="5555" spans="1:40" x14ac:dyDescent="0.25">
      <c r="A5555" t="s">
        <v>1914</v>
      </c>
      <c r="B5555" t="s">
        <v>886</v>
      </c>
      <c r="C5555" t="s">
        <v>1184</v>
      </c>
      <c r="D5555" t="s">
        <v>1262</v>
      </c>
      <c r="E5555" s="4">
        <v>76118</v>
      </c>
      <c r="F5555" s="4" t="s">
        <v>1263</v>
      </c>
      <c r="G5555" s="4" t="s">
        <v>2906</v>
      </c>
      <c r="H5555" t="str">
        <f>CONCATENATE(Source[[#This Row],[Subject]],TRIM(Source[[#This Row],[Course]]))</f>
        <v>MUS7W1</v>
      </c>
      <c r="I5555" t="str">
        <f>VLOOKUP(Source[[#This Row],[SubjCrse]],'Courses and Categories'!$E$2:$G$1816,3,FALSE)</f>
        <v>Credit Visual &amp; Performing Arts</v>
      </c>
      <c r="J5555">
        <v>1</v>
      </c>
      <c r="K5555" t="s">
        <v>2907</v>
      </c>
      <c r="L5555" t="s">
        <v>39</v>
      </c>
      <c r="M5555" t="s">
        <v>903</v>
      </c>
      <c r="N5555" t="s">
        <v>180</v>
      </c>
      <c r="O5555">
        <v>1410</v>
      </c>
      <c r="P5555">
        <v>1700</v>
      </c>
      <c r="Q5555" t="s">
        <v>233</v>
      </c>
      <c r="R5555">
        <v>135</v>
      </c>
      <c r="S5555" t="s">
        <v>134</v>
      </c>
      <c r="T5555">
        <v>1</v>
      </c>
      <c r="U5555" s="1">
        <v>43694</v>
      </c>
      <c r="V5555" s="1">
        <v>43819</v>
      </c>
      <c r="W5555" t="s">
        <v>2869</v>
      </c>
      <c r="X5555" t="s">
        <v>1929</v>
      </c>
      <c r="Y5555">
        <v>12</v>
      </c>
      <c r="Z5555">
        <v>12</v>
      </c>
      <c r="AA5555">
        <v>25</v>
      </c>
      <c r="AB5555">
        <v>48</v>
      </c>
      <c r="AC5555" t="s">
        <v>2870</v>
      </c>
      <c r="AD5555">
        <f>IF(ISBLANK(Source[[#This Row],[CrosslistID]]),1,1/COUNTIFS(Source[CrosslistID],Source[[#This Row],[CrosslistID]],Source[TermDesc],Source[[#This Row],[TermDesc]]))</f>
        <v>0.2</v>
      </c>
      <c r="AE5555">
        <v>23</v>
      </c>
      <c r="AF5555">
        <v>25</v>
      </c>
      <c r="AG5555">
        <v>92</v>
      </c>
      <c r="AH5555">
        <v>92</v>
      </c>
      <c r="AI5555">
        <v>1.2</v>
      </c>
      <c r="AJ5555">
        <v>1.2</v>
      </c>
      <c r="AK5555">
        <v>0.2</v>
      </c>
      <c r="AL55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55">
        <f>IF(AND(Source[[#This Row],[Credit_Noncredit]]="Noncredit",Source[[#This Row],[FTEF]]&gt;0),Source[[#This Row],[NC XLST FTES]]*525/(437.5*Source[[#This Row],[FTEF]]),0)</f>
        <v>0</v>
      </c>
      <c r="AN5555">
        <f>IF(Source[[#This Row],[Credit_Noncredit]]="Credit",Source[[#This Row],[Census Enrollment]],Source[[#This Row],[Noncredit Avg. Attendance]])</f>
        <v>12</v>
      </c>
    </row>
    <row r="5556" spans="1:40" x14ac:dyDescent="0.25">
      <c r="A5556" t="s">
        <v>1914</v>
      </c>
      <c r="B5556" t="s">
        <v>886</v>
      </c>
      <c r="C5556" t="s">
        <v>1184</v>
      </c>
      <c r="D5556" t="s">
        <v>1262</v>
      </c>
      <c r="E5556" s="4">
        <v>76119</v>
      </c>
      <c r="F5556" s="4" t="s">
        <v>1263</v>
      </c>
      <c r="G5556" s="4" t="s">
        <v>2908</v>
      </c>
      <c r="H5556" t="str">
        <f>CONCATENATE(Source[[#This Row],[Subject]],TRIM(Source[[#This Row],[Course]]))</f>
        <v>MUS7W2</v>
      </c>
      <c r="I5556" t="str">
        <f>VLOOKUP(Source[[#This Row],[SubjCrse]],'Courses and Categories'!$E$2:$G$1816,3,FALSE)</f>
        <v>Credit Visual &amp; Performing Arts</v>
      </c>
      <c r="J5556">
        <v>1</v>
      </c>
      <c r="K5556" t="s">
        <v>2909</v>
      </c>
      <c r="L5556" t="s">
        <v>39</v>
      </c>
      <c r="M5556" t="s">
        <v>903</v>
      </c>
      <c r="N5556" t="s">
        <v>180</v>
      </c>
      <c r="O5556">
        <v>1410</v>
      </c>
      <c r="P5556">
        <v>1700</v>
      </c>
      <c r="Q5556" t="s">
        <v>233</v>
      </c>
      <c r="R5556">
        <v>135</v>
      </c>
      <c r="S5556" t="s">
        <v>134</v>
      </c>
      <c r="T5556">
        <v>1</v>
      </c>
      <c r="U5556" s="1">
        <v>43694</v>
      </c>
      <c r="V5556" s="1">
        <v>43819</v>
      </c>
      <c r="W5556" t="s">
        <v>2869</v>
      </c>
      <c r="X5556" t="s">
        <v>1929</v>
      </c>
      <c r="Y5556">
        <v>1</v>
      </c>
      <c r="Z5556">
        <v>1</v>
      </c>
      <c r="AA5556">
        <v>25</v>
      </c>
      <c r="AB5556">
        <v>4</v>
      </c>
      <c r="AC5556" t="s">
        <v>2870</v>
      </c>
      <c r="AD5556">
        <f>IF(ISBLANK(Source[[#This Row],[CrosslistID]]),1,1/COUNTIFS(Source[CrosslistID],Source[[#This Row],[CrosslistID]],Source[TermDesc],Source[[#This Row],[TermDesc]]))</f>
        <v>0.2</v>
      </c>
      <c r="AE5556">
        <v>23</v>
      </c>
      <c r="AF5556">
        <v>25</v>
      </c>
      <c r="AG5556">
        <v>92</v>
      </c>
      <c r="AH5556">
        <v>92</v>
      </c>
      <c r="AI5556">
        <v>0.1</v>
      </c>
      <c r="AJ5556">
        <v>0.1</v>
      </c>
      <c r="AK5556">
        <v>0</v>
      </c>
      <c r="AL55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56">
        <f>IF(AND(Source[[#This Row],[Credit_Noncredit]]="Noncredit",Source[[#This Row],[FTEF]]&gt;0),Source[[#This Row],[NC XLST FTES]]*525/(437.5*Source[[#This Row],[FTEF]]),0)</f>
        <v>0</v>
      </c>
      <c r="AN5556">
        <f>IF(Source[[#This Row],[Credit_Noncredit]]="Credit",Source[[#This Row],[Census Enrollment]],Source[[#This Row],[Noncredit Avg. Attendance]])</f>
        <v>1</v>
      </c>
    </row>
    <row r="5557" spans="1:40" x14ac:dyDescent="0.25">
      <c r="A5557" t="s">
        <v>1914</v>
      </c>
      <c r="B5557" t="s">
        <v>886</v>
      </c>
      <c r="C5557" t="s">
        <v>1184</v>
      </c>
      <c r="D5557" t="s">
        <v>1262</v>
      </c>
      <c r="E5557" s="4">
        <v>76120</v>
      </c>
      <c r="F5557" s="4" t="s">
        <v>1263</v>
      </c>
      <c r="G5557" s="4" t="s">
        <v>2910</v>
      </c>
      <c r="H5557" t="str">
        <f>CONCATENATE(Source[[#This Row],[Subject]],TRIM(Source[[#This Row],[Course]]))</f>
        <v>MUS7W3</v>
      </c>
      <c r="I5557" t="str">
        <f>VLOOKUP(Source[[#This Row],[SubjCrse]],'Courses and Categories'!$E$2:$G$1816,3,FALSE)</f>
        <v>Credit Visual &amp; Performing Arts</v>
      </c>
      <c r="J5557">
        <v>1</v>
      </c>
      <c r="K5557" t="s">
        <v>2911</v>
      </c>
      <c r="L5557" t="s">
        <v>39</v>
      </c>
      <c r="M5557" t="s">
        <v>903</v>
      </c>
      <c r="N5557" t="s">
        <v>180</v>
      </c>
      <c r="O5557">
        <v>1410</v>
      </c>
      <c r="P5557">
        <v>1700</v>
      </c>
      <c r="Q5557" t="s">
        <v>233</v>
      </c>
      <c r="R5557">
        <v>135</v>
      </c>
      <c r="S5557" t="s">
        <v>134</v>
      </c>
      <c r="T5557">
        <v>1</v>
      </c>
      <c r="U5557" s="1">
        <v>43694</v>
      </c>
      <c r="V5557" s="1">
        <v>43819</v>
      </c>
      <c r="W5557" t="s">
        <v>2869</v>
      </c>
      <c r="X5557" t="s">
        <v>1929</v>
      </c>
      <c r="Y5557">
        <v>2</v>
      </c>
      <c r="Z5557">
        <v>2</v>
      </c>
      <c r="AA5557">
        <v>25</v>
      </c>
      <c r="AB5557">
        <v>8</v>
      </c>
      <c r="AC5557" t="s">
        <v>2870</v>
      </c>
      <c r="AD5557">
        <f>IF(ISBLANK(Source[[#This Row],[CrosslistID]]),1,1/COUNTIFS(Source[CrosslistID],Source[[#This Row],[CrosslistID]],Source[TermDesc],Source[[#This Row],[TermDesc]]))</f>
        <v>0.2</v>
      </c>
      <c r="AE5557">
        <v>23</v>
      </c>
      <c r="AF5557">
        <v>25</v>
      </c>
      <c r="AG5557">
        <v>92</v>
      </c>
      <c r="AH5557">
        <v>92</v>
      </c>
      <c r="AI5557">
        <v>0.2</v>
      </c>
      <c r="AJ5557">
        <v>0.2</v>
      </c>
      <c r="AK5557">
        <v>0</v>
      </c>
      <c r="AL55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57">
        <f>IF(AND(Source[[#This Row],[Credit_Noncredit]]="Noncredit",Source[[#This Row],[FTEF]]&gt;0),Source[[#This Row],[NC XLST FTES]]*525/(437.5*Source[[#This Row],[FTEF]]),0)</f>
        <v>0</v>
      </c>
      <c r="AN5557">
        <f>IF(Source[[#This Row],[Credit_Noncredit]]="Credit",Source[[#This Row],[Census Enrollment]],Source[[#This Row],[Noncredit Avg. Attendance]])</f>
        <v>2</v>
      </c>
    </row>
    <row r="5558" spans="1:40" x14ac:dyDescent="0.25">
      <c r="A5558" t="s">
        <v>1914</v>
      </c>
      <c r="B5558" t="s">
        <v>886</v>
      </c>
      <c r="C5558" t="s">
        <v>1184</v>
      </c>
      <c r="D5558" t="s">
        <v>1262</v>
      </c>
      <c r="E5558" s="4">
        <v>76121</v>
      </c>
      <c r="F5558" s="4" t="s">
        <v>1263</v>
      </c>
      <c r="G5558" s="4" t="s">
        <v>2912</v>
      </c>
      <c r="H5558" t="str">
        <f>CONCATENATE(Source[[#This Row],[Subject]],TRIM(Source[[#This Row],[Course]]))</f>
        <v>MUS7W4</v>
      </c>
      <c r="I5558" t="str">
        <f>VLOOKUP(Source[[#This Row],[SubjCrse]],'Courses and Categories'!$E$2:$G$1816,3,FALSE)</f>
        <v>Credit Visual &amp; Performing Arts</v>
      </c>
      <c r="J5558">
        <v>1</v>
      </c>
      <c r="K5558" t="s">
        <v>2913</v>
      </c>
      <c r="L5558" t="s">
        <v>39</v>
      </c>
      <c r="M5558" t="s">
        <v>903</v>
      </c>
      <c r="N5558" t="s">
        <v>180</v>
      </c>
      <c r="O5558">
        <v>1410</v>
      </c>
      <c r="P5558">
        <v>1700</v>
      </c>
      <c r="Q5558" t="s">
        <v>233</v>
      </c>
      <c r="R5558">
        <v>135</v>
      </c>
      <c r="S5558" t="s">
        <v>134</v>
      </c>
      <c r="T5558">
        <v>1</v>
      </c>
      <c r="U5558" s="1">
        <v>43694</v>
      </c>
      <c r="V5558" s="1">
        <v>43819</v>
      </c>
      <c r="W5558" t="s">
        <v>2869</v>
      </c>
      <c r="X5558" t="s">
        <v>1929</v>
      </c>
      <c r="Y5558">
        <v>0</v>
      </c>
      <c r="Z5558">
        <v>0</v>
      </c>
      <c r="AA5558">
        <v>25</v>
      </c>
      <c r="AB5558">
        <v>0</v>
      </c>
      <c r="AC5558" t="s">
        <v>2870</v>
      </c>
      <c r="AD5558">
        <f>IF(ISBLANK(Source[[#This Row],[CrosslistID]]),1,1/COUNTIFS(Source[CrosslistID],Source[[#This Row],[CrosslistID]],Source[TermDesc],Source[[#This Row],[TermDesc]]))</f>
        <v>0.2</v>
      </c>
      <c r="AE5558">
        <v>23</v>
      </c>
      <c r="AF5558">
        <v>25</v>
      </c>
      <c r="AG5558">
        <v>92</v>
      </c>
      <c r="AH5558">
        <v>92</v>
      </c>
      <c r="AI5558">
        <v>0</v>
      </c>
      <c r="AJ5558">
        <v>0</v>
      </c>
      <c r="AK5558">
        <v>0</v>
      </c>
      <c r="AL55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58">
        <f>IF(AND(Source[[#This Row],[Credit_Noncredit]]="Noncredit",Source[[#This Row],[FTEF]]&gt;0),Source[[#This Row],[NC XLST FTES]]*525/(437.5*Source[[#This Row],[FTEF]]),0)</f>
        <v>0</v>
      </c>
      <c r="AN5558">
        <f>IF(Source[[#This Row],[Credit_Noncredit]]="Credit",Source[[#This Row],[Census Enrollment]],Source[[#This Row],[Noncredit Avg. Attendance]])</f>
        <v>0</v>
      </c>
    </row>
    <row r="5559" spans="1:40" x14ac:dyDescent="0.25">
      <c r="A5559" t="s">
        <v>1914</v>
      </c>
      <c r="B5559" t="s">
        <v>886</v>
      </c>
      <c r="C5559" t="s">
        <v>1184</v>
      </c>
      <c r="D5559" t="s">
        <v>1262</v>
      </c>
      <c r="E5559" s="4">
        <v>79009</v>
      </c>
      <c r="F5559" s="4" t="s">
        <v>1263</v>
      </c>
      <c r="G5559" s="4">
        <v>100</v>
      </c>
      <c r="H5559" t="str">
        <f>CONCATENATE(Source[[#This Row],[Subject]],TRIM(Source[[#This Row],[Course]]))</f>
        <v>MUS100</v>
      </c>
      <c r="I5559" t="str">
        <f>VLOOKUP(Source[[#This Row],[SubjCrse]],'Courses and Categories'!$E$2:$G$1816,3,FALSE)</f>
        <v>Credit General Education</v>
      </c>
      <c r="J5559">
        <v>1</v>
      </c>
      <c r="K5559" t="s">
        <v>1264</v>
      </c>
      <c r="L5559" t="s">
        <v>39</v>
      </c>
      <c r="M5559" t="s">
        <v>903</v>
      </c>
      <c r="N5559" t="s">
        <v>59</v>
      </c>
      <c r="O5559">
        <v>1110</v>
      </c>
      <c r="P5559">
        <v>1225</v>
      </c>
      <c r="Q5559" t="s">
        <v>233</v>
      </c>
      <c r="R5559">
        <v>132</v>
      </c>
      <c r="S5559" t="s">
        <v>134</v>
      </c>
      <c r="T5559">
        <v>1</v>
      </c>
      <c r="U5559" s="1">
        <v>43694</v>
      </c>
      <c r="V5559" s="1">
        <v>43819</v>
      </c>
      <c r="W5559" t="s">
        <v>749</v>
      </c>
      <c r="X5559" t="s">
        <v>1929</v>
      </c>
      <c r="Y5559">
        <v>20</v>
      </c>
      <c r="Z5559">
        <v>16</v>
      </c>
      <c r="AA5559">
        <v>25</v>
      </c>
      <c r="AB5559">
        <v>64</v>
      </c>
      <c r="AD5559">
        <f>IF(ISBLANK(Source[[#This Row],[CrosslistID]]),1,1/COUNTIFS(Source[CrosslistID],Source[[#This Row],[CrosslistID]],Source[TermDesc],Source[[#This Row],[TermDesc]]))</f>
        <v>1</v>
      </c>
      <c r="AG5559">
        <v>0</v>
      </c>
      <c r="AH5559">
        <v>64</v>
      </c>
      <c r="AI5559">
        <v>2</v>
      </c>
      <c r="AJ5559">
        <v>2</v>
      </c>
      <c r="AK5559">
        <v>0.2</v>
      </c>
      <c r="AL55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59">
        <f>IF(AND(Source[[#This Row],[Credit_Noncredit]]="Noncredit",Source[[#This Row],[FTEF]]&gt;0),Source[[#This Row],[NC XLST FTES]]*525/(437.5*Source[[#This Row],[FTEF]]),0)</f>
        <v>0</v>
      </c>
      <c r="AN5559">
        <f>IF(Source[[#This Row],[Credit_Noncredit]]="Credit",Source[[#This Row],[Census Enrollment]],Source[[#This Row],[Noncredit Avg. Attendance]])</f>
        <v>20</v>
      </c>
    </row>
    <row r="5560" spans="1:40" x14ac:dyDescent="0.25">
      <c r="A5560" t="s">
        <v>1914</v>
      </c>
      <c r="B5560" t="s">
        <v>886</v>
      </c>
      <c r="C5560" t="s">
        <v>1184</v>
      </c>
      <c r="D5560" t="s">
        <v>1262</v>
      </c>
      <c r="E5560" s="4">
        <v>79006</v>
      </c>
      <c r="F5560" s="4" t="s">
        <v>1263</v>
      </c>
      <c r="G5560" s="4">
        <v>100</v>
      </c>
      <c r="H5560" t="str">
        <f>CONCATENATE(Source[[#This Row],[Subject]],TRIM(Source[[#This Row],[Course]]))</f>
        <v>MUS100</v>
      </c>
      <c r="I5560" t="str">
        <f>VLOOKUP(Source[[#This Row],[SubjCrse]],'Courses and Categories'!$E$2:$G$1816,3,FALSE)</f>
        <v>Credit General Education</v>
      </c>
      <c r="J5560">
        <v>2</v>
      </c>
      <c r="K5560" t="s">
        <v>1264</v>
      </c>
      <c r="L5560" t="s">
        <v>39</v>
      </c>
      <c r="M5560" t="s">
        <v>903</v>
      </c>
      <c r="N5560" t="s">
        <v>180</v>
      </c>
      <c r="O5560">
        <v>1410</v>
      </c>
      <c r="P5560">
        <v>1700</v>
      </c>
      <c r="Q5560" t="s">
        <v>233</v>
      </c>
      <c r="R5560">
        <v>132</v>
      </c>
      <c r="S5560" t="s">
        <v>134</v>
      </c>
      <c r="T5560">
        <v>1</v>
      </c>
      <c r="U5560" s="1">
        <v>43694</v>
      </c>
      <c r="V5560" s="1">
        <v>43819</v>
      </c>
      <c r="W5560" t="s">
        <v>2866</v>
      </c>
      <c r="X5560" t="s">
        <v>1929</v>
      </c>
      <c r="Y5560">
        <v>21</v>
      </c>
      <c r="Z5560">
        <v>20</v>
      </c>
      <c r="AA5560">
        <v>25</v>
      </c>
      <c r="AB5560">
        <v>80</v>
      </c>
      <c r="AD5560">
        <f>IF(ISBLANK(Source[[#This Row],[CrosslistID]]),1,1/COUNTIFS(Source[CrosslistID],Source[[#This Row],[CrosslistID]],Source[TermDesc],Source[[#This Row],[TermDesc]]))</f>
        <v>1</v>
      </c>
      <c r="AG5560">
        <v>0</v>
      </c>
      <c r="AH5560">
        <v>80</v>
      </c>
      <c r="AI5560">
        <v>2</v>
      </c>
      <c r="AJ5560">
        <v>2.1</v>
      </c>
      <c r="AK5560">
        <v>0.2</v>
      </c>
      <c r="AL55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60">
        <f>IF(AND(Source[[#This Row],[Credit_Noncredit]]="Noncredit",Source[[#This Row],[FTEF]]&gt;0),Source[[#This Row],[NC XLST FTES]]*525/(437.5*Source[[#This Row],[FTEF]]),0)</f>
        <v>0</v>
      </c>
      <c r="AN5560">
        <f>IF(Source[[#This Row],[Credit_Noncredit]]="Credit",Source[[#This Row],[Census Enrollment]],Source[[#This Row],[Noncredit Avg. Attendance]])</f>
        <v>21</v>
      </c>
    </row>
    <row r="5561" spans="1:40" x14ac:dyDescent="0.25">
      <c r="A5561" t="s">
        <v>1914</v>
      </c>
      <c r="B5561" t="s">
        <v>886</v>
      </c>
      <c r="C5561" t="s">
        <v>1184</v>
      </c>
      <c r="D5561" t="s">
        <v>1262</v>
      </c>
      <c r="E5561" s="4">
        <v>79008</v>
      </c>
      <c r="F5561" s="4" t="s">
        <v>1263</v>
      </c>
      <c r="G5561" s="4">
        <v>100</v>
      </c>
      <c r="H5561" t="str">
        <f>CONCATENATE(Source[[#This Row],[Subject]],TRIM(Source[[#This Row],[Course]]))</f>
        <v>MUS100</v>
      </c>
      <c r="I5561" t="str">
        <f>VLOOKUP(Source[[#This Row],[SubjCrse]],'Courses and Categories'!$E$2:$G$1816,3,FALSE)</f>
        <v>Credit General Education</v>
      </c>
      <c r="J5561">
        <v>501</v>
      </c>
      <c r="K5561" t="s">
        <v>1264</v>
      </c>
      <c r="L5561" t="s">
        <v>87</v>
      </c>
      <c r="M5561" t="s">
        <v>903</v>
      </c>
      <c r="N5561" t="s">
        <v>41</v>
      </c>
      <c r="O5561">
        <v>1910</v>
      </c>
      <c r="P5561">
        <v>2200</v>
      </c>
      <c r="Q5561" t="s">
        <v>233</v>
      </c>
      <c r="R5561">
        <v>135</v>
      </c>
      <c r="S5561" t="s">
        <v>134</v>
      </c>
      <c r="T5561">
        <v>1</v>
      </c>
      <c r="U5561" s="1">
        <v>43694</v>
      </c>
      <c r="V5561" s="1">
        <v>43819</v>
      </c>
      <c r="W5561" t="s">
        <v>1268</v>
      </c>
      <c r="X5561" t="s">
        <v>1929</v>
      </c>
      <c r="Y5561">
        <v>23</v>
      </c>
      <c r="Z5561">
        <v>20</v>
      </c>
      <c r="AA5561">
        <v>25</v>
      </c>
      <c r="AB5561">
        <v>80</v>
      </c>
      <c r="AD5561">
        <f>IF(ISBLANK(Source[[#This Row],[CrosslistID]]),1,1/COUNTIFS(Source[CrosslistID],Source[[#This Row],[CrosslistID]],Source[TermDesc],Source[[#This Row],[TermDesc]]))</f>
        <v>1</v>
      </c>
      <c r="AG5561">
        <v>0</v>
      </c>
      <c r="AH5561">
        <v>80</v>
      </c>
      <c r="AI5561">
        <v>2.2999999999999998</v>
      </c>
      <c r="AJ5561">
        <v>2.2999999999999998</v>
      </c>
      <c r="AK5561">
        <v>0.2</v>
      </c>
      <c r="AL55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61">
        <f>IF(AND(Source[[#This Row],[Credit_Noncredit]]="Noncredit",Source[[#This Row],[FTEF]]&gt;0),Source[[#This Row],[NC XLST FTES]]*525/(437.5*Source[[#This Row],[FTEF]]),0)</f>
        <v>0</v>
      </c>
      <c r="AN5561">
        <f>IF(Source[[#This Row],[Credit_Noncredit]]="Credit",Source[[#This Row],[Census Enrollment]],Source[[#This Row],[Noncredit Avg. Attendance]])</f>
        <v>23</v>
      </c>
    </row>
    <row r="5562" spans="1:40" x14ac:dyDescent="0.25">
      <c r="A5562" t="s">
        <v>1914</v>
      </c>
      <c r="B5562" t="s">
        <v>886</v>
      </c>
      <c r="C5562" t="s">
        <v>1184</v>
      </c>
      <c r="D5562" t="s">
        <v>1286</v>
      </c>
      <c r="E5562" s="4">
        <v>75936</v>
      </c>
      <c r="F5562" s="4" t="s">
        <v>1287</v>
      </c>
      <c r="G5562" s="4" t="s">
        <v>1435</v>
      </c>
      <c r="H5562" t="str">
        <f>CONCATENATE(Source[[#This Row],[Subject]],TRIM(Source[[#This Row],[Course]]))</f>
        <v>PHOT50A</v>
      </c>
      <c r="I5562" t="str">
        <f>VLOOKUP(Source[[#This Row],[SubjCrse]],'Courses and Categories'!$E$2:$G$1816,3,FALSE)</f>
        <v>Credit General Education</v>
      </c>
      <c r="J5562">
        <v>1</v>
      </c>
      <c r="K5562" t="s">
        <v>1289</v>
      </c>
      <c r="L5562" t="s">
        <v>39</v>
      </c>
      <c r="M5562" t="s">
        <v>903</v>
      </c>
      <c r="N5562" t="s">
        <v>41</v>
      </c>
      <c r="O5562">
        <v>1210</v>
      </c>
      <c r="P5562">
        <v>1500</v>
      </c>
      <c r="Q5562" t="s">
        <v>422</v>
      </c>
      <c r="R5562">
        <v>203</v>
      </c>
      <c r="S5562" t="s">
        <v>134</v>
      </c>
      <c r="T5562">
        <v>1</v>
      </c>
      <c r="U5562" s="1">
        <v>43694</v>
      </c>
      <c r="V5562" s="1">
        <v>43819</v>
      </c>
      <c r="W5562" t="s">
        <v>1292</v>
      </c>
      <c r="X5562" t="s">
        <v>1929</v>
      </c>
      <c r="Y5562">
        <v>29</v>
      </c>
      <c r="Z5562">
        <v>26</v>
      </c>
      <c r="AA5562">
        <v>35</v>
      </c>
      <c r="AB5562">
        <v>74.285700000000006</v>
      </c>
      <c r="AD5562">
        <f>IF(ISBLANK(Source[[#This Row],[CrosslistID]]),1,1/COUNTIFS(Source[CrosslistID],Source[[#This Row],[CrosslistID]],Source[TermDesc],Source[[#This Row],[TermDesc]]))</f>
        <v>1</v>
      </c>
      <c r="AG5562">
        <v>0</v>
      </c>
      <c r="AH5562">
        <v>74.285700000000006</v>
      </c>
      <c r="AI5562">
        <v>2.9</v>
      </c>
      <c r="AJ5562">
        <v>2.9</v>
      </c>
      <c r="AK5562">
        <v>0.26669999999999999</v>
      </c>
      <c r="AL55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62">
        <f>IF(AND(Source[[#This Row],[Credit_Noncredit]]="Noncredit",Source[[#This Row],[FTEF]]&gt;0),Source[[#This Row],[NC XLST FTES]]*525/(437.5*Source[[#This Row],[FTEF]]),0)</f>
        <v>0</v>
      </c>
      <c r="AN5562">
        <f>IF(Source[[#This Row],[Credit_Noncredit]]="Credit",Source[[#This Row],[Census Enrollment]],Source[[#This Row],[Noncredit Avg. Attendance]])</f>
        <v>29</v>
      </c>
    </row>
    <row r="5563" spans="1:40" x14ac:dyDescent="0.25">
      <c r="A5563" t="s">
        <v>1914</v>
      </c>
      <c r="B5563" t="s">
        <v>886</v>
      </c>
      <c r="C5563" t="s">
        <v>1184</v>
      </c>
      <c r="D5563" t="s">
        <v>1286</v>
      </c>
      <c r="E5563" s="4">
        <v>76943</v>
      </c>
      <c r="F5563" s="4" t="s">
        <v>1287</v>
      </c>
      <c r="G5563" s="4" t="s">
        <v>1288</v>
      </c>
      <c r="H5563" t="str">
        <f>CONCATENATE(Source[[#This Row],[Subject]],TRIM(Source[[#This Row],[Course]]))</f>
        <v>PHOT50B</v>
      </c>
      <c r="I5563" t="str">
        <f>VLOOKUP(Source[[#This Row],[SubjCrse]],'Courses and Categories'!$E$2:$G$1816,3,FALSE)</f>
        <v>Credit General Education</v>
      </c>
      <c r="J5563">
        <v>931</v>
      </c>
      <c r="K5563" t="s">
        <v>1289</v>
      </c>
      <c r="L5563" t="s">
        <v>39</v>
      </c>
      <c r="M5563" t="s">
        <v>897</v>
      </c>
      <c r="N5563" t="s">
        <v>42</v>
      </c>
      <c r="O5563" t="s">
        <v>42</v>
      </c>
      <c r="P5563" t="s">
        <v>42</v>
      </c>
      <c r="Q5563" t="s">
        <v>42</v>
      </c>
      <c r="S5563" t="s">
        <v>134</v>
      </c>
      <c r="T5563" t="s">
        <v>44</v>
      </c>
      <c r="U5563" s="1">
        <v>43711</v>
      </c>
      <c r="V5563" s="1">
        <v>43819</v>
      </c>
      <c r="W5563" t="s">
        <v>1290</v>
      </c>
      <c r="X5563" t="s">
        <v>899</v>
      </c>
      <c r="Y5563">
        <v>31</v>
      </c>
      <c r="Z5563">
        <v>27</v>
      </c>
      <c r="AA5563">
        <v>40</v>
      </c>
      <c r="AB5563">
        <v>67.5</v>
      </c>
      <c r="AD5563">
        <f>IF(ISBLANK(Source[[#This Row],[CrosslistID]]),1,1/COUNTIFS(Source[CrosslistID],Source[[#This Row],[CrosslistID]],Source[TermDesc],Source[[#This Row],[TermDesc]]))</f>
        <v>1</v>
      </c>
      <c r="AG5563">
        <v>0</v>
      </c>
      <c r="AH5563">
        <v>67.5</v>
      </c>
      <c r="AI5563">
        <v>4</v>
      </c>
      <c r="AJ5563">
        <v>4.1333000000000002</v>
      </c>
      <c r="AK5563">
        <v>0.26669999999999999</v>
      </c>
      <c r="AL55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63">
        <f>IF(AND(Source[[#This Row],[Credit_Noncredit]]="Noncredit",Source[[#This Row],[FTEF]]&gt;0),Source[[#This Row],[NC XLST FTES]]*525/(437.5*Source[[#This Row],[FTEF]]),0)</f>
        <v>0</v>
      </c>
      <c r="AN5563">
        <f>IF(Source[[#This Row],[Credit_Noncredit]]="Credit",Source[[#This Row],[Census Enrollment]],Source[[#This Row],[Noncredit Avg. Attendance]])</f>
        <v>31</v>
      </c>
    </row>
    <row r="5564" spans="1:40" x14ac:dyDescent="0.25">
      <c r="A5564" t="s">
        <v>1914</v>
      </c>
      <c r="B5564" t="s">
        <v>886</v>
      </c>
      <c r="C5564" t="s">
        <v>1184</v>
      </c>
      <c r="D5564" t="s">
        <v>1286</v>
      </c>
      <c r="E5564" s="4">
        <v>75328</v>
      </c>
      <c r="F5564" s="4" t="s">
        <v>1287</v>
      </c>
      <c r="G5564" s="4" t="s">
        <v>1288</v>
      </c>
      <c r="H5564" t="str">
        <f>CONCATENATE(Source[[#This Row],[Subject]],TRIM(Source[[#This Row],[Course]]))</f>
        <v>PHOT50B</v>
      </c>
      <c r="I5564" t="str">
        <f>VLOOKUP(Source[[#This Row],[SubjCrse]],'Courses and Categories'!$E$2:$G$1816,3,FALSE)</f>
        <v>Credit General Education</v>
      </c>
      <c r="J5564">
        <v>932</v>
      </c>
      <c r="K5564" t="s">
        <v>1289</v>
      </c>
      <c r="L5564" t="s">
        <v>39</v>
      </c>
      <c r="M5564" t="s">
        <v>897</v>
      </c>
      <c r="N5564" t="s">
        <v>42</v>
      </c>
      <c r="O5564" t="s">
        <v>42</v>
      </c>
      <c r="P5564" t="s">
        <v>42</v>
      </c>
      <c r="Q5564" t="s">
        <v>42</v>
      </c>
      <c r="S5564" t="s">
        <v>134</v>
      </c>
      <c r="T5564" t="s">
        <v>44</v>
      </c>
      <c r="U5564" s="1">
        <v>43711</v>
      </c>
      <c r="V5564" s="1">
        <v>43819</v>
      </c>
      <c r="W5564" t="s">
        <v>1290</v>
      </c>
      <c r="X5564" t="s">
        <v>899</v>
      </c>
      <c r="Y5564">
        <v>28</v>
      </c>
      <c r="Z5564">
        <v>25</v>
      </c>
      <c r="AA5564">
        <v>40</v>
      </c>
      <c r="AB5564">
        <v>62.5</v>
      </c>
      <c r="AD5564">
        <f>IF(ISBLANK(Source[[#This Row],[CrosslistID]]),1,1/COUNTIFS(Source[CrosslistID],Source[[#This Row],[CrosslistID]],Source[TermDesc],Source[[#This Row],[TermDesc]]))</f>
        <v>1</v>
      </c>
      <c r="AG5564">
        <v>0</v>
      </c>
      <c r="AH5564">
        <v>62.5</v>
      </c>
      <c r="AI5564">
        <v>3.4670000000000001</v>
      </c>
      <c r="AJ5564">
        <v>3.7336999999999998</v>
      </c>
      <c r="AK5564">
        <v>0.26669999999999999</v>
      </c>
      <c r="AL55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64">
        <f>IF(AND(Source[[#This Row],[Credit_Noncredit]]="Noncredit",Source[[#This Row],[FTEF]]&gt;0),Source[[#This Row],[NC XLST FTES]]*525/(437.5*Source[[#This Row],[FTEF]]),0)</f>
        <v>0</v>
      </c>
      <c r="AN5564">
        <f>IF(Source[[#This Row],[Credit_Noncredit]]="Credit",Source[[#This Row],[Census Enrollment]],Source[[#This Row],[Noncredit Avg. Attendance]])</f>
        <v>28</v>
      </c>
    </row>
    <row r="5565" spans="1:40" x14ac:dyDescent="0.25">
      <c r="A5565" t="s">
        <v>1914</v>
      </c>
      <c r="B5565" t="s">
        <v>886</v>
      </c>
      <c r="C5565" t="s">
        <v>1184</v>
      </c>
      <c r="D5565" t="s">
        <v>1286</v>
      </c>
      <c r="E5565" s="4">
        <v>74433</v>
      </c>
      <c r="F5565" s="4" t="s">
        <v>1287</v>
      </c>
      <c r="G5565" s="4">
        <v>51</v>
      </c>
      <c r="H5565" t="str">
        <f>CONCATENATE(Source[[#This Row],[Subject]],TRIM(Source[[#This Row],[Course]]))</f>
        <v>PHOT51</v>
      </c>
      <c r="I5565" t="str">
        <f>VLOOKUP(Source[[#This Row],[SubjCrse]],'Courses and Categories'!$E$2:$G$1816,3,FALSE)</f>
        <v>Credit Gen Ed/CTE</v>
      </c>
      <c r="J5565">
        <v>1</v>
      </c>
      <c r="K5565" t="s">
        <v>2914</v>
      </c>
      <c r="L5565" t="s">
        <v>39</v>
      </c>
      <c r="M5565" t="s">
        <v>1046</v>
      </c>
      <c r="N5565" t="s">
        <v>1960</v>
      </c>
      <c r="O5565" t="s">
        <v>1353</v>
      </c>
      <c r="P5565" t="s">
        <v>467</v>
      </c>
      <c r="Q5565" t="s">
        <v>2915</v>
      </c>
      <c r="R5565" t="s">
        <v>2916</v>
      </c>
      <c r="S5565" t="s">
        <v>134</v>
      </c>
      <c r="T5565">
        <v>1</v>
      </c>
      <c r="U5565" s="1">
        <v>43694</v>
      </c>
      <c r="V5565" s="1">
        <v>43819</v>
      </c>
      <c r="W5565" t="s">
        <v>2917</v>
      </c>
      <c r="X5565" t="s">
        <v>1929</v>
      </c>
      <c r="Y5565">
        <v>26</v>
      </c>
      <c r="Z5565">
        <v>21</v>
      </c>
      <c r="AA5565">
        <v>25</v>
      </c>
      <c r="AB5565">
        <v>84</v>
      </c>
      <c r="AD5565">
        <f>IF(ISBLANK(Source[[#This Row],[CrosslistID]]),1,1/COUNTIFS(Source[CrosslistID],Source[[#This Row],[CrosslistID]],Source[TermDesc],Source[[#This Row],[TermDesc]]))</f>
        <v>1</v>
      </c>
      <c r="AG5565">
        <v>0</v>
      </c>
      <c r="AH5565">
        <v>84</v>
      </c>
      <c r="AI5565">
        <v>5.2</v>
      </c>
      <c r="AJ5565">
        <v>5.2</v>
      </c>
      <c r="AK5565">
        <v>0.33329999999999999</v>
      </c>
      <c r="AL55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65">
        <f>IF(AND(Source[[#This Row],[Credit_Noncredit]]="Noncredit",Source[[#This Row],[FTEF]]&gt;0),Source[[#This Row],[NC XLST FTES]]*525/(437.5*Source[[#This Row],[FTEF]]),0)</f>
        <v>0</v>
      </c>
      <c r="AN5565">
        <f>IF(Source[[#This Row],[Credit_Noncredit]]="Credit",Source[[#This Row],[Census Enrollment]],Source[[#This Row],[Noncredit Avg. Attendance]])</f>
        <v>26</v>
      </c>
    </row>
    <row r="5566" spans="1:40" x14ac:dyDescent="0.25">
      <c r="A5566" t="s">
        <v>1914</v>
      </c>
      <c r="B5566" t="s">
        <v>886</v>
      </c>
      <c r="C5566" t="s">
        <v>1184</v>
      </c>
      <c r="D5566" t="s">
        <v>1286</v>
      </c>
      <c r="E5566" s="4">
        <v>71315</v>
      </c>
      <c r="F5566" s="4" t="s">
        <v>1287</v>
      </c>
      <c r="G5566" s="4">
        <v>51</v>
      </c>
      <c r="H5566" t="str">
        <f>CONCATENATE(Source[[#This Row],[Subject]],TRIM(Source[[#This Row],[Course]]))</f>
        <v>PHOT51</v>
      </c>
      <c r="I5566" t="str">
        <f>VLOOKUP(Source[[#This Row],[SubjCrse]],'Courses and Categories'!$E$2:$G$1816,3,FALSE)</f>
        <v>Credit Gen Ed/CTE</v>
      </c>
      <c r="J5566">
        <v>2</v>
      </c>
      <c r="K5566" t="s">
        <v>2914</v>
      </c>
      <c r="L5566" t="s">
        <v>39</v>
      </c>
      <c r="M5566" t="s">
        <v>1046</v>
      </c>
      <c r="N5566" t="s">
        <v>1960</v>
      </c>
      <c r="O5566" t="s">
        <v>432</v>
      </c>
      <c r="P5566" t="s">
        <v>2918</v>
      </c>
      <c r="Q5566" t="s">
        <v>2915</v>
      </c>
      <c r="R5566" t="s">
        <v>2916</v>
      </c>
      <c r="S5566" t="s">
        <v>134</v>
      </c>
      <c r="T5566">
        <v>1</v>
      </c>
      <c r="U5566" s="1">
        <v>43694</v>
      </c>
      <c r="V5566" s="1">
        <v>43819</v>
      </c>
      <c r="W5566" t="s">
        <v>2917</v>
      </c>
      <c r="X5566" t="s">
        <v>1929</v>
      </c>
      <c r="Y5566">
        <v>25</v>
      </c>
      <c r="Z5566">
        <v>24</v>
      </c>
      <c r="AA5566">
        <v>25</v>
      </c>
      <c r="AB5566">
        <v>96</v>
      </c>
      <c r="AD5566">
        <f>IF(ISBLANK(Source[[#This Row],[CrosslistID]]),1,1/COUNTIFS(Source[CrosslistID],Source[[#This Row],[CrosslistID]],Source[TermDesc],Source[[#This Row],[TermDesc]]))</f>
        <v>1</v>
      </c>
      <c r="AG5566">
        <v>0</v>
      </c>
      <c r="AH5566">
        <v>96</v>
      </c>
      <c r="AI5566">
        <v>4.4000000000000004</v>
      </c>
      <c r="AJ5566">
        <v>5</v>
      </c>
      <c r="AK5566">
        <v>0.33329999999999999</v>
      </c>
      <c r="AL55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66">
        <f>IF(AND(Source[[#This Row],[Credit_Noncredit]]="Noncredit",Source[[#This Row],[FTEF]]&gt;0),Source[[#This Row],[NC XLST FTES]]*525/(437.5*Source[[#This Row],[FTEF]]),0)</f>
        <v>0</v>
      </c>
      <c r="AN5566">
        <f>IF(Source[[#This Row],[Credit_Noncredit]]="Credit",Source[[#This Row],[Census Enrollment]],Source[[#This Row],[Noncredit Avg. Attendance]])</f>
        <v>25</v>
      </c>
    </row>
    <row r="5567" spans="1:40" x14ac:dyDescent="0.25">
      <c r="A5567" t="s">
        <v>1914</v>
      </c>
      <c r="B5567" t="s">
        <v>886</v>
      </c>
      <c r="C5567" t="s">
        <v>1184</v>
      </c>
      <c r="D5567" t="s">
        <v>1286</v>
      </c>
      <c r="E5567" s="4">
        <v>71337</v>
      </c>
      <c r="F5567" s="4" t="s">
        <v>1287</v>
      </c>
      <c r="G5567" s="4">
        <v>51</v>
      </c>
      <c r="H5567" t="str">
        <f>CONCATENATE(Source[[#This Row],[Subject]],TRIM(Source[[#This Row],[Course]]))</f>
        <v>PHOT51</v>
      </c>
      <c r="I5567" t="str">
        <f>VLOOKUP(Source[[#This Row],[SubjCrse]],'Courses and Categories'!$E$2:$G$1816,3,FALSE)</f>
        <v>Credit Gen Ed/CTE</v>
      </c>
      <c r="J5567">
        <v>3</v>
      </c>
      <c r="K5567" t="s">
        <v>2914</v>
      </c>
      <c r="L5567" t="s">
        <v>39</v>
      </c>
      <c r="M5567" t="s">
        <v>1046</v>
      </c>
      <c r="N5567" t="s">
        <v>2261</v>
      </c>
      <c r="O5567" t="s">
        <v>2134</v>
      </c>
      <c r="P5567" t="s">
        <v>1624</v>
      </c>
      <c r="Q5567" t="s">
        <v>2915</v>
      </c>
      <c r="R5567" t="s">
        <v>2919</v>
      </c>
      <c r="S5567" t="s">
        <v>134</v>
      </c>
      <c r="T5567">
        <v>1</v>
      </c>
      <c r="U5567" s="1">
        <v>43694</v>
      </c>
      <c r="V5567" s="1">
        <v>43819</v>
      </c>
      <c r="W5567" t="s">
        <v>2920</v>
      </c>
      <c r="X5567" t="s">
        <v>1929</v>
      </c>
      <c r="Y5567">
        <v>22</v>
      </c>
      <c r="Z5567">
        <v>19</v>
      </c>
      <c r="AA5567">
        <v>25</v>
      </c>
      <c r="AB5567">
        <v>76</v>
      </c>
      <c r="AD5567">
        <f>IF(ISBLANK(Source[[#This Row],[CrosslistID]]),1,1/COUNTIFS(Source[CrosslistID],Source[[#This Row],[CrosslistID]],Source[TermDesc],Source[[#This Row],[TermDesc]]))</f>
        <v>1</v>
      </c>
      <c r="AG5567">
        <v>0</v>
      </c>
      <c r="AH5567">
        <v>76</v>
      </c>
      <c r="AI5567">
        <v>4.2</v>
      </c>
      <c r="AJ5567">
        <v>4.4000000000000004</v>
      </c>
      <c r="AK5567">
        <v>0.33329999999999999</v>
      </c>
      <c r="AL55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67">
        <f>IF(AND(Source[[#This Row],[Credit_Noncredit]]="Noncredit",Source[[#This Row],[FTEF]]&gt;0),Source[[#This Row],[NC XLST FTES]]*525/(437.5*Source[[#This Row],[FTEF]]),0)</f>
        <v>0</v>
      </c>
      <c r="AN5567">
        <f>IF(Source[[#This Row],[Credit_Noncredit]]="Credit",Source[[#This Row],[Census Enrollment]],Source[[#This Row],[Noncredit Avg. Attendance]])</f>
        <v>22</v>
      </c>
    </row>
    <row r="5568" spans="1:40" x14ac:dyDescent="0.25">
      <c r="A5568" t="s">
        <v>1914</v>
      </c>
      <c r="B5568" t="s">
        <v>886</v>
      </c>
      <c r="C5568" t="s">
        <v>1184</v>
      </c>
      <c r="D5568" t="s">
        <v>1286</v>
      </c>
      <c r="E5568" s="4">
        <v>71399</v>
      </c>
      <c r="F5568" s="4" t="s">
        <v>1287</v>
      </c>
      <c r="G5568" s="4">
        <v>51</v>
      </c>
      <c r="H5568" t="str">
        <f>CONCATENATE(Source[[#This Row],[Subject]],TRIM(Source[[#This Row],[Course]]))</f>
        <v>PHOT51</v>
      </c>
      <c r="I5568" t="str">
        <f>VLOOKUP(Source[[#This Row],[SubjCrse]],'Courses and Categories'!$E$2:$G$1816,3,FALSE)</f>
        <v>Credit Gen Ed/CTE</v>
      </c>
      <c r="J5568">
        <v>4</v>
      </c>
      <c r="K5568" t="s">
        <v>2914</v>
      </c>
      <c r="L5568" t="s">
        <v>39</v>
      </c>
      <c r="M5568" t="s">
        <v>1046</v>
      </c>
      <c r="N5568" t="s">
        <v>2921</v>
      </c>
      <c r="O5568" t="s">
        <v>2922</v>
      </c>
      <c r="P5568" t="s">
        <v>2923</v>
      </c>
      <c r="Q5568" t="s">
        <v>2924</v>
      </c>
      <c r="R5568" t="s">
        <v>2925</v>
      </c>
      <c r="S5568" t="s">
        <v>134</v>
      </c>
      <c r="T5568">
        <v>1</v>
      </c>
      <c r="U5568" s="1">
        <v>43694</v>
      </c>
      <c r="V5568" s="1">
        <v>43819</v>
      </c>
      <c r="W5568" t="s">
        <v>2926</v>
      </c>
      <c r="X5568" t="s">
        <v>1929</v>
      </c>
      <c r="Y5568">
        <v>25</v>
      </c>
      <c r="Z5568">
        <v>21</v>
      </c>
      <c r="AA5568">
        <v>25</v>
      </c>
      <c r="AB5568">
        <v>84</v>
      </c>
      <c r="AD5568">
        <f>IF(ISBLANK(Source[[#This Row],[CrosslistID]]),1,1/COUNTIFS(Source[CrosslistID],Source[[#This Row],[CrosslistID]],Source[TermDesc],Source[[#This Row],[TermDesc]]))</f>
        <v>1</v>
      </c>
      <c r="AG5568">
        <v>0</v>
      </c>
      <c r="AH5568">
        <v>84</v>
      </c>
      <c r="AI5568">
        <v>4.5999999999999996</v>
      </c>
      <c r="AJ5568">
        <v>5</v>
      </c>
      <c r="AK5568">
        <v>0.33329999999999999</v>
      </c>
      <c r="AL55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68">
        <f>IF(AND(Source[[#This Row],[Credit_Noncredit]]="Noncredit",Source[[#This Row],[FTEF]]&gt;0),Source[[#This Row],[NC XLST FTES]]*525/(437.5*Source[[#This Row],[FTEF]]),0)</f>
        <v>0</v>
      </c>
      <c r="AN5568">
        <f>IF(Source[[#This Row],[Credit_Noncredit]]="Credit",Source[[#This Row],[Census Enrollment]],Source[[#This Row],[Noncredit Avg. Attendance]])</f>
        <v>25</v>
      </c>
    </row>
    <row r="5569" spans="1:40" x14ac:dyDescent="0.25">
      <c r="A5569" t="s">
        <v>1914</v>
      </c>
      <c r="B5569" t="s">
        <v>886</v>
      </c>
      <c r="C5569" t="s">
        <v>1184</v>
      </c>
      <c r="D5569" t="s">
        <v>1286</v>
      </c>
      <c r="E5569" s="4">
        <v>77443</v>
      </c>
      <c r="F5569" s="4" t="s">
        <v>1287</v>
      </c>
      <c r="G5569" s="4">
        <v>51</v>
      </c>
      <c r="H5569" t="str">
        <f>CONCATENATE(Source[[#This Row],[Subject]],TRIM(Source[[#This Row],[Course]]))</f>
        <v>PHOT51</v>
      </c>
      <c r="I5569" t="str">
        <f>VLOOKUP(Source[[#This Row],[SubjCrse]],'Courses and Categories'!$E$2:$G$1816,3,FALSE)</f>
        <v>Credit Gen Ed/CTE</v>
      </c>
      <c r="J5569">
        <v>501</v>
      </c>
      <c r="K5569" t="s">
        <v>2914</v>
      </c>
      <c r="L5569" t="s">
        <v>87</v>
      </c>
      <c r="M5569" t="s">
        <v>1046</v>
      </c>
      <c r="N5569" t="s">
        <v>1960</v>
      </c>
      <c r="O5569" t="s">
        <v>425</v>
      </c>
      <c r="P5569" t="s">
        <v>2345</v>
      </c>
      <c r="Q5569" t="s">
        <v>2915</v>
      </c>
      <c r="R5569" t="s">
        <v>2927</v>
      </c>
      <c r="S5569" t="s">
        <v>134</v>
      </c>
      <c r="T5569">
        <v>1</v>
      </c>
      <c r="U5569" s="1">
        <v>43694</v>
      </c>
      <c r="V5569" s="1">
        <v>43819</v>
      </c>
      <c r="W5569" t="s">
        <v>2928</v>
      </c>
      <c r="X5569" t="s">
        <v>1929</v>
      </c>
      <c r="Y5569">
        <v>15</v>
      </c>
      <c r="Z5569">
        <v>13</v>
      </c>
      <c r="AA5569">
        <v>25</v>
      </c>
      <c r="AB5569">
        <v>52</v>
      </c>
      <c r="AD5569">
        <f>IF(ISBLANK(Source[[#This Row],[CrosslistID]]),1,1/COUNTIFS(Source[CrosslistID],Source[[#This Row],[CrosslistID]],Source[TermDesc],Source[[#This Row],[TermDesc]]))</f>
        <v>1</v>
      </c>
      <c r="AG5569">
        <v>0</v>
      </c>
      <c r="AH5569">
        <v>52</v>
      </c>
      <c r="AI5569">
        <v>3</v>
      </c>
      <c r="AJ5569">
        <v>3</v>
      </c>
      <c r="AK5569">
        <v>0.33329999999999999</v>
      </c>
      <c r="AL55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69">
        <f>IF(AND(Source[[#This Row],[Credit_Noncredit]]="Noncredit",Source[[#This Row],[FTEF]]&gt;0),Source[[#This Row],[NC XLST FTES]]*525/(437.5*Source[[#This Row],[FTEF]]),0)</f>
        <v>0</v>
      </c>
      <c r="AN5569">
        <f>IF(Source[[#This Row],[Credit_Noncredit]]="Credit",Source[[#This Row],[Census Enrollment]],Source[[#This Row],[Noncredit Avg. Attendance]])</f>
        <v>15</v>
      </c>
    </row>
    <row r="5570" spans="1:40" x14ac:dyDescent="0.25">
      <c r="A5570" t="s">
        <v>1914</v>
      </c>
      <c r="B5570" t="s">
        <v>886</v>
      </c>
      <c r="C5570" t="s">
        <v>1184</v>
      </c>
      <c r="D5570" t="s">
        <v>1286</v>
      </c>
      <c r="E5570" s="4">
        <v>77971</v>
      </c>
      <c r="F5570" s="4" t="s">
        <v>1287</v>
      </c>
      <c r="G5570" s="4">
        <v>51</v>
      </c>
      <c r="H5570" t="str">
        <f>CONCATENATE(Source[[#This Row],[Subject]],TRIM(Source[[#This Row],[Course]]))</f>
        <v>PHOT51</v>
      </c>
      <c r="I5570" t="str">
        <f>VLOOKUP(Source[[#This Row],[SubjCrse]],'Courses and Categories'!$E$2:$G$1816,3,FALSE)</f>
        <v>Credit Gen Ed/CTE</v>
      </c>
      <c r="J5570">
        <v>502</v>
      </c>
      <c r="K5570" t="s">
        <v>2914</v>
      </c>
      <c r="L5570" t="s">
        <v>87</v>
      </c>
      <c r="M5570" t="s">
        <v>1046</v>
      </c>
      <c r="N5570" t="s">
        <v>1960</v>
      </c>
      <c r="O5570" t="s">
        <v>425</v>
      </c>
      <c r="P5570" t="s">
        <v>2345</v>
      </c>
      <c r="Q5570" t="s">
        <v>2929</v>
      </c>
      <c r="R5570" t="s">
        <v>2930</v>
      </c>
      <c r="S5570" t="s">
        <v>134</v>
      </c>
      <c r="T5570">
        <v>1</v>
      </c>
      <c r="U5570" s="1">
        <v>43694</v>
      </c>
      <c r="V5570" s="1">
        <v>43819</v>
      </c>
      <c r="W5570" t="s">
        <v>2931</v>
      </c>
      <c r="X5570" t="s">
        <v>1929</v>
      </c>
      <c r="Y5570">
        <v>17</v>
      </c>
      <c r="Z5570">
        <v>15</v>
      </c>
      <c r="AA5570">
        <v>25</v>
      </c>
      <c r="AB5570">
        <v>60</v>
      </c>
      <c r="AD5570">
        <f>IF(ISBLANK(Source[[#This Row],[CrosslistID]]),1,1/COUNTIFS(Source[CrosslistID],Source[[#This Row],[CrosslistID]],Source[TermDesc],Source[[#This Row],[TermDesc]]))</f>
        <v>1</v>
      </c>
      <c r="AG5570">
        <v>0</v>
      </c>
      <c r="AH5570">
        <v>60</v>
      </c>
      <c r="AI5570">
        <v>3.2</v>
      </c>
      <c r="AJ5570">
        <v>3.4</v>
      </c>
      <c r="AK5570">
        <v>0.33329999999999999</v>
      </c>
      <c r="AL55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70">
        <f>IF(AND(Source[[#This Row],[Credit_Noncredit]]="Noncredit",Source[[#This Row],[FTEF]]&gt;0),Source[[#This Row],[NC XLST FTES]]*525/(437.5*Source[[#This Row],[FTEF]]),0)</f>
        <v>0</v>
      </c>
      <c r="AN5570">
        <f>IF(Source[[#This Row],[Credit_Noncredit]]="Credit",Source[[#This Row],[Census Enrollment]],Source[[#This Row],[Noncredit Avg. Attendance]])</f>
        <v>17</v>
      </c>
    </row>
    <row r="5571" spans="1:40" x14ac:dyDescent="0.25">
      <c r="A5571" t="s">
        <v>1914</v>
      </c>
      <c r="B5571" t="s">
        <v>886</v>
      </c>
      <c r="C5571" t="s">
        <v>1184</v>
      </c>
      <c r="D5571" t="s">
        <v>1286</v>
      </c>
      <c r="E5571" s="4">
        <v>76692</v>
      </c>
      <c r="F5571" s="4" t="s">
        <v>1287</v>
      </c>
      <c r="G5571" s="4">
        <v>51</v>
      </c>
      <c r="H5571" t="str">
        <f>CONCATENATE(Source[[#This Row],[Subject]],TRIM(Source[[#This Row],[Course]]))</f>
        <v>PHOT51</v>
      </c>
      <c r="I5571" t="str">
        <f>VLOOKUP(Source[[#This Row],[SubjCrse]],'Courses and Categories'!$E$2:$G$1816,3,FALSE)</f>
        <v>Credit Gen Ed/CTE</v>
      </c>
      <c r="J5571">
        <v>503</v>
      </c>
      <c r="K5571" t="s">
        <v>2914</v>
      </c>
      <c r="L5571" t="s">
        <v>87</v>
      </c>
      <c r="M5571" t="s">
        <v>1046</v>
      </c>
      <c r="N5571" t="s">
        <v>2261</v>
      </c>
      <c r="O5571" t="s">
        <v>425</v>
      </c>
      <c r="P5571" t="s">
        <v>2345</v>
      </c>
      <c r="Q5571" t="s">
        <v>296</v>
      </c>
      <c r="R5571" t="s">
        <v>2932</v>
      </c>
      <c r="S5571" t="s">
        <v>53</v>
      </c>
      <c r="T5571">
        <v>1</v>
      </c>
      <c r="U5571" s="1">
        <v>43694</v>
      </c>
      <c r="V5571" s="1">
        <v>43819</v>
      </c>
      <c r="W5571" t="s">
        <v>1301</v>
      </c>
      <c r="X5571" t="s">
        <v>1929</v>
      </c>
      <c r="Y5571">
        <v>21</v>
      </c>
      <c r="Z5571">
        <v>20</v>
      </c>
      <c r="AA5571">
        <v>25</v>
      </c>
      <c r="AB5571">
        <v>80</v>
      </c>
      <c r="AD5571">
        <f>IF(ISBLANK(Source[[#This Row],[CrosslistID]]),1,1/COUNTIFS(Source[CrosslistID],Source[[#This Row],[CrosslistID]],Source[TermDesc],Source[[#This Row],[TermDesc]]))</f>
        <v>1</v>
      </c>
      <c r="AG5571">
        <v>0</v>
      </c>
      <c r="AH5571">
        <v>80</v>
      </c>
      <c r="AI5571">
        <v>4.2</v>
      </c>
      <c r="AJ5571">
        <v>4.2</v>
      </c>
      <c r="AK5571">
        <v>0.33329999999999999</v>
      </c>
      <c r="AL55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71">
        <f>IF(AND(Source[[#This Row],[Credit_Noncredit]]="Noncredit",Source[[#This Row],[FTEF]]&gt;0),Source[[#This Row],[NC XLST FTES]]*525/(437.5*Source[[#This Row],[FTEF]]),0)</f>
        <v>0</v>
      </c>
      <c r="AN5571">
        <f>IF(Source[[#This Row],[Credit_Noncredit]]="Credit",Source[[#This Row],[Census Enrollment]],Source[[#This Row],[Noncredit Avg. Attendance]])</f>
        <v>21</v>
      </c>
    </row>
    <row r="5572" spans="1:40" x14ac:dyDescent="0.25">
      <c r="A5572" t="s">
        <v>1914</v>
      </c>
      <c r="B5572" t="s">
        <v>886</v>
      </c>
      <c r="C5572" t="s">
        <v>1184</v>
      </c>
      <c r="D5572" t="s">
        <v>1286</v>
      </c>
      <c r="E5572" s="4">
        <v>71101</v>
      </c>
      <c r="F5572" s="4" t="s">
        <v>1287</v>
      </c>
      <c r="G5572" s="4">
        <v>52</v>
      </c>
      <c r="H5572" t="str">
        <f>CONCATENATE(Source[[#This Row],[Subject]],TRIM(Source[[#This Row],[Course]]))</f>
        <v>PHOT52</v>
      </c>
      <c r="I5572" t="str">
        <f>VLOOKUP(Source[[#This Row],[SubjCrse]],'Courses and Categories'!$E$2:$G$1816,3,FALSE)</f>
        <v>Credit CTE</v>
      </c>
      <c r="J5572">
        <v>831</v>
      </c>
      <c r="K5572" t="s">
        <v>1291</v>
      </c>
      <c r="L5572" t="s">
        <v>39</v>
      </c>
      <c r="M5572" t="s">
        <v>897</v>
      </c>
      <c r="N5572" t="s">
        <v>42</v>
      </c>
      <c r="O5572" t="s">
        <v>42</v>
      </c>
      <c r="P5572" t="s">
        <v>42</v>
      </c>
      <c r="Q5572" t="s">
        <v>42</v>
      </c>
      <c r="S5572" t="s">
        <v>134</v>
      </c>
      <c r="T5572" t="s">
        <v>44</v>
      </c>
      <c r="U5572" s="1">
        <v>43738</v>
      </c>
      <c r="V5572" s="1">
        <v>43777</v>
      </c>
      <c r="W5572" t="s">
        <v>1292</v>
      </c>
      <c r="X5572" t="s">
        <v>899</v>
      </c>
      <c r="Y5572">
        <v>22</v>
      </c>
      <c r="Z5572">
        <v>18</v>
      </c>
      <c r="AA5572">
        <v>30</v>
      </c>
      <c r="AB5572">
        <v>60</v>
      </c>
      <c r="AD5572">
        <f>IF(ISBLANK(Source[[#This Row],[CrosslistID]]),1,1/COUNTIFS(Source[CrosslistID],Source[[#This Row],[CrosslistID]],Source[TermDesc],Source[[#This Row],[TermDesc]]))</f>
        <v>1</v>
      </c>
      <c r="AG5572">
        <v>0</v>
      </c>
      <c r="AH5572">
        <v>60</v>
      </c>
      <c r="AI5572">
        <v>0.66700000000000004</v>
      </c>
      <c r="AJ5572">
        <v>0.73370000000000002</v>
      </c>
      <c r="AK5572">
        <v>6.6699999999999995E-2</v>
      </c>
      <c r="AL55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72">
        <f>IF(AND(Source[[#This Row],[Credit_Noncredit]]="Noncredit",Source[[#This Row],[FTEF]]&gt;0),Source[[#This Row],[NC XLST FTES]]*525/(437.5*Source[[#This Row],[FTEF]]),0)</f>
        <v>0</v>
      </c>
      <c r="AN5572">
        <f>IF(Source[[#This Row],[Credit_Noncredit]]="Credit",Source[[#This Row],[Census Enrollment]],Source[[#This Row],[Noncredit Avg. Attendance]])</f>
        <v>22</v>
      </c>
    </row>
    <row r="5573" spans="1:40" x14ac:dyDescent="0.25">
      <c r="A5573" t="s">
        <v>1914</v>
      </c>
      <c r="B5573" t="s">
        <v>886</v>
      </c>
      <c r="C5573" t="s">
        <v>1184</v>
      </c>
      <c r="D5573" t="s">
        <v>1286</v>
      </c>
      <c r="E5573" s="4">
        <v>79033</v>
      </c>
      <c r="F5573" s="4" t="s">
        <v>1287</v>
      </c>
      <c r="G5573" s="4" t="s">
        <v>1293</v>
      </c>
      <c r="H5573" t="str">
        <f>CONCATENATE(Source[[#This Row],[Subject]],TRIM(Source[[#This Row],[Course]]))</f>
        <v>PHOT60A</v>
      </c>
      <c r="I5573" t="str">
        <f>VLOOKUP(Source[[#This Row],[SubjCrse]],'Courses and Categories'!$E$2:$G$1816,3,FALSE)</f>
        <v>Credit CTE</v>
      </c>
      <c r="J5573">
        <v>1</v>
      </c>
      <c r="K5573" t="s">
        <v>1294</v>
      </c>
      <c r="L5573" t="s">
        <v>39</v>
      </c>
      <c r="M5573" t="s">
        <v>1046</v>
      </c>
      <c r="N5573" t="s">
        <v>91</v>
      </c>
      <c r="O5573">
        <v>1210</v>
      </c>
      <c r="P5573">
        <v>1500</v>
      </c>
      <c r="Q5573" t="s">
        <v>923</v>
      </c>
      <c r="R5573">
        <v>165</v>
      </c>
      <c r="S5573" t="s">
        <v>134</v>
      </c>
      <c r="T5573">
        <v>1</v>
      </c>
      <c r="U5573" s="1">
        <v>43694</v>
      </c>
      <c r="V5573" s="1">
        <v>43819</v>
      </c>
      <c r="W5573" t="s">
        <v>1295</v>
      </c>
      <c r="X5573" t="s">
        <v>1929</v>
      </c>
      <c r="Y5573">
        <v>25</v>
      </c>
      <c r="Z5573">
        <v>20</v>
      </c>
      <c r="AA5573">
        <v>30</v>
      </c>
      <c r="AB5573">
        <v>66.666700000000006</v>
      </c>
      <c r="AD5573">
        <f>IF(ISBLANK(Source[[#This Row],[CrosslistID]]),1,1/COUNTIFS(Source[CrosslistID],Source[[#This Row],[CrosslistID]],Source[TermDesc],Source[[#This Row],[TermDesc]]))</f>
        <v>1</v>
      </c>
      <c r="AG5573">
        <v>0</v>
      </c>
      <c r="AH5573">
        <v>66.666700000000006</v>
      </c>
      <c r="AI5573">
        <v>2.5</v>
      </c>
      <c r="AJ5573">
        <v>2.5</v>
      </c>
      <c r="AK5573">
        <v>0.18329999999999999</v>
      </c>
      <c r="AL55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73">
        <f>IF(AND(Source[[#This Row],[Credit_Noncredit]]="Noncredit",Source[[#This Row],[FTEF]]&gt;0),Source[[#This Row],[NC XLST FTES]]*525/(437.5*Source[[#This Row],[FTEF]]),0)</f>
        <v>0</v>
      </c>
      <c r="AN5573">
        <f>IF(Source[[#This Row],[Credit_Noncredit]]="Credit",Source[[#This Row],[Census Enrollment]],Source[[#This Row],[Noncredit Avg. Attendance]])</f>
        <v>25</v>
      </c>
    </row>
    <row r="5574" spans="1:40" x14ac:dyDescent="0.25">
      <c r="A5574" t="s">
        <v>1914</v>
      </c>
      <c r="B5574" t="s">
        <v>886</v>
      </c>
      <c r="C5574" t="s">
        <v>1184</v>
      </c>
      <c r="D5574" t="s">
        <v>1286</v>
      </c>
      <c r="E5574" s="4">
        <v>77917</v>
      </c>
      <c r="F5574" s="4" t="s">
        <v>1287</v>
      </c>
      <c r="G5574" s="4" t="s">
        <v>1293</v>
      </c>
      <c r="H5574" t="str">
        <f>CONCATENATE(Source[[#This Row],[Subject]],TRIM(Source[[#This Row],[Course]]))</f>
        <v>PHOT60A</v>
      </c>
      <c r="I5574" t="str">
        <f>VLOOKUP(Source[[#This Row],[SubjCrse]],'Courses and Categories'!$E$2:$G$1816,3,FALSE)</f>
        <v>Credit CTE</v>
      </c>
      <c r="J5574">
        <v>831</v>
      </c>
      <c r="K5574" t="s">
        <v>1294</v>
      </c>
      <c r="L5574" t="s">
        <v>39</v>
      </c>
      <c r="M5574" t="s">
        <v>897</v>
      </c>
      <c r="N5574" t="s">
        <v>42</v>
      </c>
      <c r="O5574" t="s">
        <v>42</v>
      </c>
      <c r="P5574" t="s">
        <v>42</v>
      </c>
      <c r="Q5574" t="s">
        <v>42</v>
      </c>
      <c r="S5574" t="s">
        <v>134</v>
      </c>
      <c r="T5574">
        <v>1</v>
      </c>
      <c r="U5574" s="1">
        <v>43694</v>
      </c>
      <c r="V5574" s="1">
        <v>43819</v>
      </c>
      <c r="W5574" t="s">
        <v>1295</v>
      </c>
      <c r="X5574" t="s">
        <v>899</v>
      </c>
      <c r="Y5574">
        <v>26</v>
      </c>
      <c r="Z5574">
        <v>21</v>
      </c>
      <c r="AA5574">
        <v>30</v>
      </c>
      <c r="AB5574">
        <v>70</v>
      </c>
      <c r="AD5574">
        <f>IF(ISBLANK(Source[[#This Row],[CrosslistID]]),1,1/COUNTIFS(Source[CrosslistID],Source[[#This Row],[CrosslistID]],Source[TermDesc],Source[[#This Row],[TermDesc]]))</f>
        <v>1</v>
      </c>
      <c r="AG5574">
        <v>0</v>
      </c>
      <c r="AH5574">
        <v>70</v>
      </c>
      <c r="AI5574">
        <v>1.667</v>
      </c>
      <c r="AJ5574">
        <v>1.7337</v>
      </c>
      <c r="AK5574">
        <v>0.18329999999999999</v>
      </c>
      <c r="AL55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74">
        <f>IF(AND(Source[[#This Row],[Credit_Noncredit]]="Noncredit",Source[[#This Row],[FTEF]]&gt;0),Source[[#This Row],[NC XLST FTES]]*525/(437.5*Source[[#This Row],[FTEF]]),0)</f>
        <v>0</v>
      </c>
      <c r="AN5574">
        <f>IF(Source[[#This Row],[Credit_Noncredit]]="Credit",Source[[#This Row],[Census Enrollment]],Source[[#This Row],[Noncredit Avg. Attendance]])</f>
        <v>26</v>
      </c>
    </row>
    <row r="5575" spans="1:40" x14ac:dyDescent="0.25">
      <c r="A5575" t="s">
        <v>1914</v>
      </c>
      <c r="B5575" t="s">
        <v>886</v>
      </c>
      <c r="C5575" t="s">
        <v>1184</v>
      </c>
      <c r="D5575" t="s">
        <v>1286</v>
      </c>
      <c r="E5575" s="4">
        <v>77967</v>
      </c>
      <c r="F5575" s="4" t="s">
        <v>1287</v>
      </c>
      <c r="G5575" s="4" t="s">
        <v>1293</v>
      </c>
      <c r="H5575" t="str">
        <f>CONCATENATE(Source[[#This Row],[Subject]],TRIM(Source[[#This Row],[Course]]))</f>
        <v>PHOT60A</v>
      </c>
      <c r="I5575" t="str">
        <f>VLOOKUP(Source[[#This Row],[SubjCrse]],'Courses and Categories'!$E$2:$G$1816,3,FALSE)</f>
        <v>Credit CTE</v>
      </c>
      <c r="J5575">
        <v>832</v>
      </c>
      <c r="K5575" t="s">
        <v>1294</v>
      </c>
      <c r="L5575" t="s">
        <v>39</v>
      </c>
      <c r="M5575" t="s">
        <v>897</v>
      </c>
      <c r="N5575" t="s">
        <v>42</v>
      </c>
      <c r="O5575" t="s">
        <v>42</v>
      </c>
      <c r="P5575" t="s">
        <v>42</v>
      </c>
      <c r="Q5575" t="s">
        <v>42</v>
      </c>
      <c r="S5575" t="s">
        <v>134</v>
      </c>
      <c r="T5575" t="s">
        <v>44</v>
      </c>
      <c r="U5575" s="1">
        <v>43738</v>
      </c>
      <c r="V5575" s="1">
        <v>43777</v>
      </c>
      <c r="W5575" t="s">
        <v>1295</v>
      </c>
      <c r="X5575" t="s">
        <v>1450</v>
      </c>
      <c r="Y5575">
        <v>27</v>
      </c>
      <c r="Z5575">
        <v>19</v>
      </c>
      <c r="AA5575">
        <v>30</v>
      </c>
      <c r="AB5575">
        <v>63.333300000000001</v>
      </c>
      <c r="AD5575">
        <f>IF(ISBLANK(Source[[#This Row],[CrosslistID]]),1,1/COUNTIFS(Source[CrosslistID],Source[[#This Row],[CrosslistID]],Source[TermDesc],Source[[#This Row],[TermDesc]]))</f>
        <v>1</v>
      </c>
      <c r="AG5575">
        <v>0</v>
      </c>
      <c r="AH5575">
        <v>63.333300000000001</v>
      </c>
      <c r="AI5575">
        <v>1.8</v>
      </c>
      <c r="AJ5575">
        <v>1.8</v>
      </c>
      <c r="AK5575">
        <v>0.18329999999999999</v>
      </c>
      <c r="AL55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75">
        <f>IF(AND(Source[[#This Row],[Credit_Noncredit]]="Noncredit",Source[[#This Row],[FTEF]]&gt;0),Source[[#This Row],[NC XLST FTES]]*525/(437.5*Source[[#This Row],[FTEF]]),0)</f>
        <v>0</v>
      </c>
      <c r="AN5575">
        <f>IF(Source[[#This Row],[Credit_Noncredit]]="Credit",Source[[#This Row],[Census Enrollment]],Source[[#This Row],[Noncredit Avg. Attendance]])</f>
        <v>27</v>
      </c>
    </row>
    <row r="5576" spans="1:40" x14ac:dyDescent="0.25">
      <c r="A5576" t="s">
        <v>1914</v>
      </c>
      <c r="B5576" t="s">
        <v>886</v>
      </c>
      <c r="C5576" t="s">
        <v>1184</v>
      </c>
      <c r="D5576" t="s">
        <v>1286</v>
      </c>
      <c r="E5576" s="4">
        <v>79034</v>
      </c>
      <c r="F5576" s="4" t="s">
        <v>1287</v>
      </c>
      <c r="G5576" s="4" t="s">
        <v>1293</v>
      </c>
      <c r="H5576" t="str">
        <f>CONCATENATE(Source[[#This Row],[Subject]],TRIM(Source[[#This Row],[Course]]))</f>
        <v>PHOT60A</v>
      </c>
      <c r="I5576" t="str">
        <f>VLOOKUP(Source[[#This Row],[SubjCrse]],'Courses and Categories'!$E$2:$G$1816,3,FALSE)</f>
        <v>Credit CTE</v>
      </c>
      <c r="J5576">
        <v>833</v>
      </c>
      <c r="K5576" t="s">
        <v>1294</v>
      </c>
      <c r="L5576" t="s">
        <v>39</v>
      </c>
      <c r="M5576" t="s">
        <v>897</v>
      </c>
      <c r="N5576" t="s">
        <v>781</v>
      </c>
      <c r="O5576" t="s">
        <v>781</v>
      </c>
      <c r="P5576" t="s">
        <v>781</v>
      </c>
      <c r="Q5576" t="s">
        <v>781</v>
      </c>
      <c r="S5576" t="s">
        <v>134</v>
      </c>
      <c r="T5576" t="s">
        <v>44</v>
      </c>
      <c r="U5576" s="1">
        <v>43781</v>
      </c>
      <c r="V5576" s="1">
        <v>43819</v>
      </c>
      <c r="W5576" t="s">
        <v>2933</v>
      </c>
      <c r="X5576" t="s">
        <v>1450</v>
      </c>
      <c r="Y5576">
        <v>18</v>
      </c>
      <c r="Z5576">
        <v>18</v>
      </c>
      <c r="AA5576">
        <v>30</v>
      </c>
      <c r="AB5576">
        <v>60</v>
      </c>
      <c r="AD5576">
        <f>IF(ISBLANK(Source[[#This Row],[CrosslistID]]),1,1/COUNTIFS(Source[CrosslistID],Source[[#This Row],[CrosslistID]],Source[TermDesc],Source[[#This Row],[TermDesc]]))</f>
        <v>1</v>
      </c>
      <c r="AG5576">
        <v>0</v>
      </c>
      <c r="AH5576">
        <v>60</v>
      </c>
      <c r="AI5576">
        <v>1.0669999999999999</v>
      </c>
      <c r="AJ5576">
        <v>1.2003999999999999</v>
      </c>
      <c r="AK5576">
        <v>0.18329999999999999</v>
      </c>
      <c r="AL55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76">
        <f>IF(AND(Source[[#This Row],[Credit_Noncredit]]="Noncredit",Source[[#This Row],[FTEF]]&gt;0),Source[[#This Row],[NC XLST FTES]]*525/(437.5*Source[[#This Row],[FTEF]]),0)</f>
        <v>0</v>
      </c>
      <c r="AN5576">
        <f>IF(Source[[#This Row],[Credit_Noncredit]]="Credit",Source[[#This Row],[Census Enrollment]],Source[[#This Row],[Noncredit Avg. Attendance]])</f>
        <v>18</v>
      </c>
    </row>
    <row r="5577" spans="1:40" x14ac:dyDescent="0.25">
      <c r="A5577" t="s">
        <v>1914</v>
      </c>
      <c r="B5577" t="s">
        <v>886</v>
      </c>
      <c r="C5577" t="s">
        <v>1184</v>
      </c>
      <c r="D5577" t="s">
        <v>1286</v>
      </c>
      <c r="E5577" s="4">
        <v>71105</v>
      </c>
      <c r="F5577" s="4" t="s">
        <v>1287</v>
      </c>
      <c r="G5577" s="4" t="s">
        <v>2783</v>
      </c>
      <c r="H5577" t="str">
        <f>CONCATENATE(Source[[#This Row],[Subject]],TRIM(Source[[#This Row],[Course]]))</f>
        <v>PHOT81A</v>
      </c>
      <c r="I5577" t="str">
        <f>VLOOKUP(Source[[#This Row],[SubjCrse]],'Courses and Categories'!$E$2:$G$1816,3,FALSE)</f>
        <v>Credit CTE</v>
      </c>
      <c r="J5577">
        <v>1</v>
      </c>
      <c r="K5577" t="s">
        <v>2934</v>
      </c>
      <c r="L5577" t="s">
        <v>39</v>
      </c>
      <c r="M5577" t="s">
        <v>1046</v>
      </c>
      <c r="N5577" t="s">
        <v>105</v>
      </c>
      <c r="O5577">
        <v>910</v>
      </c>
      <c r="P5577">
        <v>1200</v>
      </c>
      <c r="Q5577" t="s">
        <v>422</v>
      </c>
      <c r="R5577">
        <v>202</v>
      </c>
      <c r="S5577" t="s">
        <v>134</v>
      </c>
      <c r="T5577">
        <v>1</v>
      </c>
      <c r="U5577" s="1">
        <v>43694</v>
      </c>
      <c r="V5577" s="1">
        <v>43819</v>
      </c>
      <c r="W5577" t="s">
        <v>2935</v>
      </c>
      <c r="X5577" t="s">
        <v>1929</v>
      </c>
      <c r="Y5577">
        <v>15</v>
      </c>
      <c r="Z5577">
        <v>12</v>
      </c>
      <c r="AA5577">
        <v>25</v>
      </c>
      <c r="AB5577">
        <v>48</v>
      </c>
      <c r="AD5577">
        <f>IF(ISBLANK(Source[[#This Row],[CrosslistID]]),1,1/COUNTIFS(Source[CrosslistID],Source[[#This Row],[CrosslistID]],Source[TermDesc],Source[[#This Row],[TermDesc]]))</f>
        <v>1</v>
      </c>
      <c r="AG5577">
        <v>0</v>
      </c>
      <c r="AH5577">
        <v>48</v>
      </c>
      <c r="AI5577">
        <v>2.6</v>
      </c>
      <c r="AJ5577">
        <v>3</v>
      </c>
      <c r="AK5577">
        <v>0.35</v>
      </c>
      <c r="AL55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77">
        <f>IF(AND(Source[[#This Row],[Credit_Noncredit]]="Noncredit",Source[[#This Row],[FTEF]]&gt;0),Source[[#This Row],[NC XLST FTES]]*525/(437.5*Source[[#This Row],[FTEF]]),0)</f>
        <v>0</v>
      </c>
      <c r="AN5577">
        <f>IF(Source[[#This Row],[Credit_Noncredit]]="Credit",Source[[#This Row],[Census Enrollment]],Source[[#This Row],[Noncredit Avg. Attendance]])</f>
        <v>15</v>
      </c>
    </row>
    <row r="5578" spans="1:40" x14ac:dyDescent="0.25">
      <c r="A5578" t="s">
        <v>1914</v>
      </c>
      <c r="B5578" t="s">
        <v>886</v>
      </c>
      <c r="C5578" t="s">
        <v>1184</v>
      </c>
      <c r="D5578" t="s">
        <v>1286</v>
      </c>
      <c r="E5578" s="4">
        <v>75171</v>
      </c>
      <c r="F5578" s="4" t="s">
        <v>1287</v>
      </c>
      <c r="G5578" s="4" t="s">
        <v>2936</v>
      </c>
      <c r="H5578" t="str">
        <f>CONCATENATE(Source[[#This Row],[Subject]],TRIM(Source[[#This Row],[Course]]))</f>
        <v>PHOT81D</v>
      </c>
      <c r="I5578" t="str">
        <f>VLOOKUP(Source[[#This Row],[SubjCrse]],'Courses and Categories'!$E$2:$G$1816,3,FALSE)</f>
        <v>Credit CTE</v>
      </c>
      <c r="J5578">
        <v>1</v>
      </c>
      <c r="K5578" t="s">
        <v>2937</v>
      </c>
      <c r="L5578" t="s">
        <v>39</v>
      </c>
      <c r="M5578" t="s">
        <v>1046</v>
      </c>
      <c r="N5578" t="s">
        <v>105</v>
      </c>
      <c r="O5578">
        <v>1510</v>
      </c>
      <c r="P5578">
        <v>1800</v>
      </c>
      <c r="Q5578" t="s">
        <v>923</v>
      </c>
      <c r="R5578">
        <v>165</v>
      </c>
      <c r="S5578" t="s">
        <v>134</v>
      </c>
      <c r="T5578">
        <v>1</v>
      </c>
      <c r="U5578" s="1">
        <v>43694</v>
      </c>
      <c r="V5578" s="1">
        <v>43819</v>
      </c>
      <c r="W5578" t="s">
        <v>1292</v>
      </c>
      <c r="X5578" t="s">
        <v>1929</v>
      </c>
      <c r="Y5578">
        <v>20</v>
      </c>
      <c r="Z5578">
        <v>17</v>
      </c>
      <c r="AA5578">
        <v>25</v>
      </c>
      <c r="AB5578">
        <v>68</v>
      </c>
      <c r="AD5578">
        <f>IF(ISBLANK(Source[[#This Row],[CrosslistID]]),1,1/COUNTIFS(Source[CrosslistID],Source[[#This Row],[CrosslistID]],Source[TermDesc],Source[[#This Row],[TermDesc]]))</f>
        <v>1</v>
      </c>
      <c r="AG5578">
        <v>0</v>
      </c>
      <c r="AH5578">
        <v>68</v>
      </c>
      <c r="AI5578">
        <v>3.6</v>
      </c>
      <c r="AJ5578">
        <v>4</v>
      </c>
      <c r="AK5578">
        <v>0.35</v>
      </c>
      <c r="AL55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78">
        <f>IF(AND(Source[[#This Row],[Credit_Noncredit]]="Noncredit",Source[[#This Row],[FTEF]]&gt;0),Source[[#This Row],[NC XLST FTES]]*525/(437.5*Source[[#This Row],[FTEF]]),0)</f>
        <v>0</v>
      </c>
      <c r="AN5578">
        <f>IF(Source[[#This Row],[Credit_Noncredit]]="Credit",Source[[#This Row],[Census Enrollment]],Source[[#This Row],[Noncredit Avg. Attendance]])</f>
        <v>20</v>
      </c>
    </row>
    <row r="5579" spans="1:40" x14ac:dyDescent="0.25">
      <c r="A5579" t="s">
        <v>1914</v>
      </c>
      <c r="B5579" t="s">
        <v>886</v>
      </c>
      <c r="C5579" t="s">
        <v>1184</v>
      </c>
      <c r="D5579" t="s">
        <v>1286</v>
      </c>
      <c r="E5579" s="4">
        <v>75939</v>
      </c>
      <c r="F5579" s="4" t="s">
        <v>1287</v>
      </c>
      <c r="G5579" s="4" t="s">
        <v>2938</v>
      </c>
      <c r="H5579" t="str">
        <f>CONCATENATE(Source[[#This Row],[Subject]],TRIM(Source[[#This Row],[Course]]))</f>
        <v>PHOT85A</v>
      </c>
      <c r="I5579" t="str">
        <f>VLOOKUP(Source[[#This Row],[SubjCrse]],'Courses and Categories'!$E$2:$G$1816,3,FALSE)</f>
        <v>Credit CTE</v>
      </c>
      <c r="J5579">
        <v>501</v>
      </c>
      <c r="K5579" t="s">
        <v>2939</v>
      </c>
      <c r="L5579" t="s">
        <v>87</v>
      </c>
      <c r="M5579" t="s">
        <v>1046</v>
      </c>
      <c r="N5579" t="s">
        <v>2940</v>
      </c>
      <c r="O5579" t="s">
        <v>425</v>
      </c>
      <c r="P5579" t="s">
        <v>2345</v>
      </c>
      <c r="Q5579" t="s">
        <v>2915</v>
      </c>
      <c r="R5579" t="s">
        <v>2941</v>
      </c>
      <c r="S5579" t="s">
        <v>134</v>
      </c>
      <c r="T5579">
        <v>1</v>
      </c>
      <c r="U5579" s="1">
        <v>43694</v>
      </c>
      <c r="V5579" s="1">
        <v>43819</v>
      </c>
      <c r="W5579" t="s">
        <v>2942</v>
      </c>
      <c r="X5579" t="s">
        <v>1929</v>
      </c>
      <c r="Y5579">
        <v>31</v>
      </c>
      <c r="Z5579">
        <v>30</v>
      </c>
      <c r="AA5579">
        <v>25</v>
      </c>
      <c r="AB5579">
        <v>120</v>
      </c>
      <c r="AD5579">
        <f>IF(ISBLANK(Source[[#This Row],[CrosslistID]]),1,1/COUNTIFS(Source[CrosslistID],Source[[#This Row],[CrosslistID]],Source[TermDesc],Source[[#This Row],[TermDesc]]))</f>
        <v>1</v>
      </c>
      <c r="AG5579">
        <v>0</v>
      </c>
      <c r="AH5579">
        <v>120</v>
      </c>
      <c r="AI5579">
        <v>5.8</v>
      </c>
      <c r="AJ5579">
        <v>6.2</v>
      </c>
      <c r="AK5579">
        <v>0.35</v>
      </c>
      <c r="AL55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79">
        <f>IF(AND(Source[[#This Row],[Credit_Noncredit]]="Noncredit",Source[[#This Row],[FTEF]]&gt;0),Source[[#This Row],[NC XLST FTES]]*525/(437.5*Source[[#This Row],[FTEF]]),0)</f>
        <v>0</v>
      </c>
      <c r="AN5579">
        <f>IF(Source[[#This Row],[Credit_Noncredit]]="Credit",Source[[#This Row],[Census Enrollment]],Source[[#This Row],[Noncredit Avg. Attendance]])</f>
        <v>31</v>
      </c>
    </row>
    <row r="5580" spans="1:40" x14ac:dyDescent="0.25">
      <c r="A5580" t="s">
        <v>1914</v>
      </c>
      <c r="B5580" t="s">
        <v>886</v>
      </c>
      <c r="C5580" t="s">
        <v>1184</v>
      </c>
      <c r="D5580" t="s">
        <v>1286</v>
      </c>
      <c r="E5580" s="4">
        <v>77748</v>
      </c>
      <c r="F5580" s="4" t="s">
        <v>1287</v>
      </c>
      <c r="G5580" s="4" t="s">
        <v>2943</v>
      </c>
      <c r="H5580" t="str">
        <f>CONCATENATE(Source[[#This Row],[Subject]],TRIM(Source[[#This Row],[Course]]))</f>
        <v>PHOT85B</v>
      </c>
      <c r="I5580" t="str">
        <f>VLOOKUP(Source[[#This Row],[SubjCrse]],'Courses and Categories'!$E$2:$G$1816,3,FALSE)</f>
        <v>Credit CTE</v>
      </c>
      <c r="J5580">
        <v>1</v>
      </c>
      <c r="K5580" t="s">
        <v>2944</v>
      </c>
      <c r="L5580" t="s">
        <v>87</v>
      </c>
      <c r="M5580" t="s">
        <v>1046</v>
      </c>
      <c r="N5580" t="s">
        <v>59</v>
      </c>
      <c r="O5580">
        <v>1810</v>
      </c>
      <c r="P5580">
        <v>2100</v>
      </c>
      <c r="Q5580" t="s">
        <v>422</v>
      </c>
      <c r="R5580">
        <v>202</v>
      </c>
      <c r="S5580" t="s">
        <v>134</v>
      </c>
      <c r="T5580">
        <v>1</v>
      </c>
      <c r="U5580" s="1">
        <v>43694</v>
      </c>
      <c r="V5580" s="1">
        <v>43819</v>
      </c>
      <c r="W5580" t="s">
        <v>1322</v>
      </c>
      <c r="X5580" t="s">
        <v>1929</v>
      </c>
      <c r="Y5580">
        <v>21</v>
      </c>
      <c r="Z5580">
        <v>18</v>
      </c>
      <c r="AA5580">
        <v>20</v>
      </c>
      <c r="AB5580">
        <v>90</v>
      </c>
      <c r="AD5580">
        <f>IF(ISBLANK(Source[[#This Row],[CrosslistID]]),1,1/COUNTIFS(Source[CrosslistID],Source[[#This Row],[CrosslistID]],Source[TermDesc],Source[[#This Row],[TermDesc]]))</f>
        <v>1</v>
      </c>
      <c r="AG5580">
        <v>0</v>
      </c>
      <c r="AH5580">
        <v>90</v>
      </c>
      <c r="AI5580">
        <v>3.6</v>
      </c>
      <c r="AJ5580">
        <v>4.2</v>
      </c>
      <c r="AK5580">
        <v>0.35</v>
      </c>
      <c r="AL55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80">
        <f>IF(AND(Source[[#This Row],[Credit_Noncredit]]="Noncredit",Source[[#This Row],[FTEF]]&gt;0),Source[[#This Row],[NC XLST FTES]]*525/(437.5*Source[[#This Row],[FTEF]]),0)</f>
        <v>0</v>
      </c>
      <c r="AN5580">
        <f>IF(Source[[#This Row],[Credit_Noncredit]]="Credit",Source[[#This Row],[Census Enrollment]],Source[[#This Row],[Noncredit Avg. Attendance]])</f>
        <v>21</v>
      </c>
    </row>
    <row r="5581" spans="1:40" x14ac:dyDescent="0.25">
      <c r="A5581" t="s">
        <v>1914</v>
      </c>
      <c r="B5581" t="s">
        <v>886</v>
      </c>
      <c r="C5581" t="s">
        <v>1184</v>
      </c>
      <c r="D5581" t="s">
        <v>1286</v>
      </c>
      <c r="E5581" s="4">
        <v>76229</v>
      </c>
      <c r="F5581" s="4" t="s">
        <v>1287</v>
      </c>
      <c r="G5581" s="4">
        <v>99</v>
      </c>
      <c r="H5581" t="str">
        <f>CONCATENATE(Source[[#This Row],[Subject]],TRIM(Source[[#This Row],[Course]]))</f>
        <v>PHOT99</v>
      </c>
      <c r="I5581" t="str">
        <f>VLOOKUP(Source[[#This Row],[SubjCrse]],'Courses and Categories'!$E$2:$G$1816,3,FALSE)</f>
        <v>Credit CTE</v>
      </c>
      <c r="J5581">
        <v>501</v>
      </c>
      <c r="K5581" t="s">
        <v>2945</v>
      </c>
      <c r="L5581" t="s">
        <v>87</v>
      </c>
      <c r="M5581" t="s">
        <v>903</v>
      </c>
      <c r="N5581" t="s">
        <v>50</v>
      </c>
      <c r="O5581">
        <v>1810</v>
      </c>
      <c r="P5581">
        <v>2100</v>
      </c>
      <c r="Q5581" t="s">
        <v>422</v>
      </c>
      <c r="R5581">
        <v>214</v>
      </c>
      <c r="S5581" t="s">
        <v>134</v>
      </c>
      <c r="T5581">
        <v>1</v>
      </c>
      <c r="U5581" s="1">
        <v>43694</v>
      </c>
      <c r="V5581" s="1">
        <v>43819</v>
      </c>
      <c r="W5581" t="s">
        <v>2946</v>
      </c>
      <c r="X5581" t="s">
        <v>1929</v>
      </c>
      <c r="Y5581">
        <v>27</v>
      </c>
      <c r="Z5581">
        <v>24</v>
      </c>
      <c r="AA5581">
        <v>30</v>
      </c>
      <c r="AB5581">
        <v>80</v>
      </c>
      <c r="AD5581">
        <f>IF(ISBLANK(Source[[#This Row],[CrosslistID]]),1,1/COUNTIFS(Source[CrosslistID],Source[[#This Row],[CrosslistID]],Source[TermDesc],Source[[#This Row],[TermDesc]]))</f>
        <v>1</v>
      </c>
      <c r="AG5581">
        <v>0</v>
      </c>
      <c r="AH5581">
        <v>80</v>
      </c>
      <c r="AI5581">
        <v>2.5</v>
      </c>
      <c r="AJ5581">
        <v>2.7</v>
      </c>
      <c r="AK5581">
        <v>0.2</v>
      </c>
      <c r="AL55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81">
        <f>IF(AND(Source[[#This Row],[Credit_Noncredit]]="Noncredit",Source[[#This Row],[FTEF]]&gt;0),Source[[#This Row],[NC XLST FTES]]*525/(437.5*Source[[#This Row],[FTEF]]),0)</f>
        <v>0</v>
      </c>
      <c r="AN5581">
        <f>IF(Source[[#This Row],[Credit_Noncredit]]="Credit",Source[[#This Row],[Census Enrollment]],Source[[#This Row],[Noncredit Avg. Attendance]])</f>
        <v>27</v>
      </c>
    </row>
    <row r="5582" spans="1:40" x14ac:dyDescent="0.25">
      <c r="A5582" t="s">
        <v>1914</v>
      </c>
      <c r="B5582" t="s">
        <v>886</v>
      </c>
      <c r="C5582" t="s">
        <v>1184</v>
      </c>
      <c r="D5582" t="s">
        <v>1286</v>
      </c>
      <c r="E5582" s="4">
        <v>76172</v>
      </c>
      <c r="F5582" s="4" t="s">
        <v>1287</v>
      </c>
      <c r="G5582" s="4">
        <v>100</v>
      </c>
      <c r="H5582" t="str">
        <f>CONCATENATE(Source[[#This Row],[Subject]],TRIM(Source[[#This Row],[Course]]))</f>
        <v>PHOT100</v>
      </c>
      <c r="I5582" t="str">
        <f>VLOOKUP(Source[[#This Row],[SubjCrse]],'Courses and Categories'!$E$2:$G$1816,3,FALSE)</f>
        <v>Credit Gen Ed/CTE</v>
      </c>
      <c r="J5582">
        <v>1</v>
      </c>
      <c r="K5582" t="s">
        <v>1980</v>
      </c>
      <c r="L5582" t="s">
        <v>39</v>
      </c>
      <c r="M5582" t="s">
        <v>1046</v>
      </c>
      <c r="N5582" t="s">
        <v>105</v>
      </c>
      <c r="O5582">
        <v>910</v>
      </c>
      <c r="P5582">
        <v>1200</v>
      </c>
      <c r="Q5582" t="s">
        <v>233</v>
      </c>
      <c r="R5582">
        <v>103</v>
      </c>
      <c r="S5582" t="s">
        <v>134</v>
      </c>
      <c r="T5582">
        <v>1</v>
      </c>
      <c r="U5582" s="1">
        <v>43694</v>
      </c>
      <c r="V5582" s="1">
        <v>43819</v>
      </c>
      <c r="W5582" t="s">
        <v>1981</v>
      </c>
      <c r="X5582" t="s">
        <v>1929</v>
      </c>
      <c r="Y5582">
        <v>4</v>
      </c>
      <c r="Z5582">
        <v>4</v>
      </c>
      <c r="AA5582">
        <v>30</v>
      </c>
      <c r="AB5582">
        <v>13.333299999999999</v>
      </c>
      <c r="AC5582" t="s">
        <v>1982</v>
      </c>
      <c r="AD5582">
        <f>IF(ISBLANK(Source[[#This Row],[CrosslistID]]),1,1/COUNTIFS(Source[CrosslistID],Source[[#This Row],[CrosslistID]],Source[TermDesc],Source[[#This Row],[TermDesc]]))</f>
        <v>0.33333333333333331</v>
      </c>
      <c r="AE5582">
        <v>26</v>
      </c>
      <c r="AF5582">
        <v>30</v>
      </c>
      <c r="AG5582">
        <v>86.666700000000006</v>
      </c>
      <c r="AH5582">
        <v>86.666700000000006</v>
      </c>
      <c r="AI5582">
        <v>0.6</v>
      </c>
      <c r="AJ5582">
        <v>0.8</v>
      </c>
      <c r="AK5582">
        <v>0</v>
      </c>
      <c r="AL55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82">
        <f>IF(AND(Source[[#This Row],[Credit_Noncredit]]="Noncredit",Source[[#This Row],[FTEF]]&gt;0),Source[[#This Row],[NC XLST FTES]]*525/(437.5*Source[[#This Row],[FTEF]]),0)</f>
        <v>0</v>
      </c>
      <c r="AN5582">
        <f>IF(Source[[#This Row],[Credit_Noncredit]]="Credit",Source[[#This Row],[Census Enrollment]],Source[[#This Row],[Noncredit Avg. Attendance]])</f>
        <v>4</v>
      </c>
    </row>
    <row r="5583" spans="1:40" x14ac:dyDescent="0.25">
      <c r="A5583" t="s">
        <v>1914</v>
      </c>
      <c r="B5583" t="s">
        <v>886</v>
      </c>
      <c r="C5583" t="s">
        <v>1184</v>
      </c>
      <c r="D5583" t="s">
        <v>1286</v>
      </c>
      <c r="E5583" s="4">
        <v>76173</v>
      </c>
      <c r="F5583" s="4" t="s">
        <v>1287</v>
      </c>
      <c r="G5583" s="4">
        <v>100</v>
      </c>
      <c r="H5583" t="str">
        <f>CONCATENATE(Source[[#This Row],[Subject]],TRIM(Source[[#This Row],[Course]]))</f>
        <v>PHOT100</v>
      </c>
      <c r="I5583" t="str">
        <f>VLOOKUP(Source[[#This Row],[SubjCrse]],'Courses and Categories'!$E$2:$G$1816,3,FALSE)</f>
        <v>Credit Gen Ed/CTE</v>
      </c>
      <c r="J5583">
        <v>2</v>
      </c>
      <c r="K5583" t="s">
        <v>1980</v>
      </c>
      <c r="L5583" t="s">
        <v>39</v>
      </c>
      <c r="M5583" t="s">
        <v>1046</v>
      </c>
      <c r="N5583" t="s">
        <v>95</v>
      </c>
      <c r="O5583" t="s">
        <v>96</v>
      </c>
      <c r="P5583" t="s">
        <v>1983</v>
      </c>
      <c r="Q5583" t="s">
        <v>1984</v>
      </c>
      <c r="R5583" t="s">
        <v>1985</v>
      </c>
      <c r="S5583" t="s">
        <v>134</v>
      </c>
      <c r="T5583">
        <v>1</v>
      </c>
      <c r="U5583" s="1">
        <v>43694</v>
      </c>
      <c r="V5583" s="1">
        <v>43819</v>
      </c>
      <c r="W5583" t="s">
        <v>1986</v>
      </c>
      <c r="X5583" t="s">
        <v>1929</v>
      </c>
      <c r="Y5583">
        <v>6</v>
      </c>
      <c r="Z5583">
        <v>6</v>
      </c>
      <c r="AA5583">
        <v>30</v>
      </c>
      <c r="AB5583">
        <v>20</v>
      </c>
      <c r="AC5583" t="s">
        <v>1987</v>
      </c>
      <c r="AD5583">
        <f>IF(ISBLANK(Source[[#This Row],[CrosslistID]]),1,1/COUNTIFS(Source[CrosslistID],Source[[#This Row],[CrosslistID]],Source[TermDesc],Source[[#This Row],[TermDesc]]))</f>
        <v>0.33333333333333331</v>
      </c>
      <c r="AE5583">
        <v>23</v>
      </c>
      <c r="AF5583">
        <v>30</v>
      </c>
      <c r="AG5583">
        <v>76.666700000000006</v>
      </c>
      <c r="AH5583">
        <v>76.666700000000006</v>
      </c>
      <c r="AI5583">
        <v>1.2</v>
      </c>
      <c r="AJ5583">
        <v>1.2</v>
      </c>
      <c r="AK5583">
        <v>0</v>
      </c>
      <c r="AL55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83">
        <f>IF(AND(Source[[#This Row],[Credit_Noncredit]]="Noncredit",Source[[#This Row],[FTEF]]&gt;0),Source[[#This Row],[NC XLST FTES]]*525/(437.5*Source[[#This Row],[FTEF]]),0)</f>
        <v>0</v>
      </c>
      <c r="AN5583">
        <f>IF(Source[[#This Row],[Credit_Noncredit]]="Credit",Source[[#This Row],[Census Enrollment]],Source[[#This Row],[Noncredit Avg. Attendance]])</f>
        <v>6</v>
      </c>
    </row>
    <row r="5584" spans="1:40" x14ac:dyDescent="0.25">
      <c r="A5584" t="s">
        <v>1914</v>
      </c>
      <c r="B5584" t="s">
        <v>886</v>
      </c>
      <c r="C5584" t="s">
        <v>1184</v>
      </c>
      <c r="D5584" t="s">
        <v>1286</v>
      </c>
      <c r="E5584" s="4">
        <v>76174</v>
      </c>
      <c r="F5584" s="4" t="s">
        <v>1287</v>
      </c>
      <c r="G5584" s="4">
        <v>100</v>
      </c>
      <c r="H5584" t="str">
        <f>CONCATENATE(Source[[#This Row],[Subject]],TRIM(Source[[#This Row],[Course]]))</f>
        <v>PHOT100</v>
      </c>
      <c r="I5584" t="str">
        <f>VLOOKUP(Source[[#This Row],[SubjCrse]],'Courses and Categories'!$E$2:$G$1816,3,FALSE)</f>
        <v>Credit Gen Ed/CTE</v>
      </c>
      <c r="J5584">
        <v>3</v>
      </c>
      <c r="K5584" t="s">
        <v>1980</v>
      </c>
      <c r="L5584" t="s">
        <v>39</v>
      </c>
      <c r="M5584" t="s">
        <v>1046</v>
      </c>
      <c r="N5584" t="s">
        <v>59</v>
      </c>
      <c r="O5584">
        <v>1310</v>
      </c>
      <c r="P5584">
        <v>1600</v>
      </c>
      <c r="Q5584" t="s">
        <v>422</v>
      </c>
      <c r="R5584">
        <v>202</v>
      </c>
      <c r="S5584" t="s">
        <v>134</v>
      </c>
      <c r="T5584">
        <v>1</v>
      </c>
      <c r="U5584" s="1">
        <v>43694</v>
      </c>
      <c r="V5584" s="1">
        <v>43819</v>
      </c>
      <c r="W5584" t="s">
        <v>1988</v>
      </c>
      <c r="X5584" t="s">
        <v>1929</v>
      </c>
      <c r="Y5584">
        <v>5</v>
      </c>
      <c r="Z5584">
        <v>5</v>
      </c>
      <c r="AA5584">
        <v>30</v>
      </c>
      <c r="AB5584">
        <v>16.666699999999999</v>
      </c>
      <c r="AC5584" t="s">
        <v>1989</v>
      </c>
      <c r="AD5584">
        <f>IF(ISBLANK(Source[[#This Row],[CrosslistID]]),1,1/COUNTIFS(Source[CrosslistID],Source[[#This Row],[CrosslistID]],Source[TermDesc],Source[[#This Row],[TermDesc]]))</f>
        <v>0.33333333333333331</v>
      </c>
      <c r="AE5584">
        <v>30</v>
      </c>
      <c r="AF5584">
        <v>30</v>
      </c>
      <c r="AG5584">
        <v>100</v>
      </c>
      <c r="AH5584">
        <v>100</v>
      </c>
      <c r="AI5584">
        <v>1</v>
      </c>
      <c r="AJ5584">
        <v>1</v>
      </c>
      <c r="AK5584">
        <v>0</v>
      </c>
      <c r="AL55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84">
        <f>IF(AND(Source[[#This Row],[Credit_Noncredit]]="Noncredit",Source[[#This Row],[FTEF]]&gt;0),Source[[#This Row],[NC XLST FTES]]*525/(437.5*Source[[#This Row],[FTEF]]),0)</f>
        <v>0</v>
      </c>
      <c r="AN5584">
        <f>IF(Source[[#This Row],[Credit_Noncredit]]="Credit",Source[[#This Row],[Census Enrollment]],Source[[#This Row],[Noncredit Avg. Attendance]])</f>
        <v>5</v>
      </c>
    </row>
    <row r="5585" spans="1:40" x14ac:dyDescent="0.25">
      <c r="A5585" t="s">
        <v>1914</v>
      </c>
      <c r="B5585" t="s">
        <v>886</v>
      </c>
      <c r="C5585" t="s">
        <v>1184</v>
      </c>
      <c r="D5585" t="s">
        <v>1286</v>
      </c>
      <c r="E5585" s="4">
        <v>76175</v>
      </c>
      <c r="F5585" s="4" t="s">
        <v>1287</v>
      </c>
      <c r="G5585" s="4">
        <v>100</v>
      </c>
      <c r="H5585" t="str">
        <f>CONCATENATE(Source[[#This Row],[Subject]],TRIM(Source[[#This Row],[Course]]))</f>
        <v>PHOT100</v>
      </c>
      <c r="I5585" t="str">
        <f>VLOOKUP(Source[[#This Row],[SubjCrse]],'Courses and Categories'!$E$2:$G$1816,3,FALSE)</f>
        <v>Credit Gen Ed/CTE</v>
      </c>
      <c r="J5585">
        <v>551</v>
      </c>
      <c r="K5585" t="s">
        <v>1980</v>
      </c>
      <c r="L5585" t="s">
        <v>87</v>
      </c>
      <c r="M5585" t="s">
        <v>1046</v>
      </c>
      <c r="N5585" t="s">
        <v>59</v>
      </c>
      <c r="O5585">
        <v>1800</v>
      </c>
      <c r="P5585">
        <v>2050</v>
      </c>
      <c r="Q5585" t="s">
        <v>52</v>
      </c>
      <c r="R5585">
        <v>201</v>
      </c>
      <c r="S5585" t="s">
        <v>53</v>
      </c>
      <c r="T5585">
        <v>1</v>
      </c>
      <c r="U5585" s="1">
        <v>43694</v>
      </c>
      <c r="V5585" s="1">
        <v>43819</v>
      </c>
      <c r="W5585" t="s">
        <v>1988</v>
      </c>
      <c r="X5585" t="s">
        <v>1929</v>
      </c>
      <c r="Y5585">
        <v>6</v>
      </c>
      <c r="Z5585">
        <v>6</v>
      </c>
      <c r="AA5585">
        <v>30</v>
      </c>
      <c r="AB5585">
        <v>20</v>
      </c>
      <c r="AC5585" t="s">
        <v>1990</v>
      </c>
      <c r="AD5585">
        <f>IF(ISBLANK(Source[[#This Row],[CrosslistID]]),1,1/COUNTIFS(Source[CrosslistID],Source[[#This Row],[CrosslistID]],Source[TermDesc],Source[[#This Row],[TermDesc]]))</f>
        <v>0.33333333333333331</v>
      </c>
      <c r="AE5585">
        <v>21</v>
      </c>
      <c r="AF5585">
        <v>30</v>
      </c>
      <c r="AG5585">
        <v>70</v>
      </c>
      <c r="AH5585">
        <v>70</v>
      </c>
      <c r="AI5585">
        <v>1.2</v>
      </c>
      <c r="AJ5585">
        <v>1.2</v>
      </c>
      <c r="AK5585">
        <v>0.36</v>
      </c>
      <c r="AL55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85">
        <f>IF(AND(Source[[#This Row],[Credit_Noncredit]]="Noncredit",Source[[#This Row],[FTEF]]&gt;0),Source[[#This Row],[NC XLST FTES]]*525/(437.5*Source[[#This Row],[FTEF]]),0)</f>
        <v>0</v>
      </c>
      <c r="AN5585">
        <f>IF(Source[[#This Row],[Credit_Noncredit]]="Credit",Source[[#This Row],[Census Enrollment]],Source[[#This Row],[Noncredit Avg. Attendance]])</f>
        <v>6</v>
      </c>
    </row>
    <row r="5586" spans="1:40" x14ac:dyDescent="0.25">
      <c r="A5586" t="s">
        <v>1914</v>
      </c>
      <c r="B5586" t="s">
        <v>886</v>
      </c>
      <c r="C5586" t="s">
        <v>1184</v>
      </c>
      <c r="D5586" t="s">
        <v>1286</v>
      </c>
      <c r="E5586" s="4">
        <v>79031</v>
      </c>
      <c r="F5586" s="4" t="s">
        <v>1287</v>
      </c>
      <c r="G5586" s="4" t="s">
        <v>2947</v>
      </c>
      <c r="H5586" t="str">
        <f>CONCATENATE(Source[[#This Row],[Subject]],TRIM(Source[[#This Row],[Course]]))</f>
        <v>PHOT101P</v>
      </c>
      <c r="I5586" t="str">
        <f>VLOOKUP(Source[[#This Row],[SubjCrse]],'Courses and Categories'!$E$2:$G$1816,3,FALSE)</f>
        <v>Credit CTE</v>
      </c>
      <c r="J5586">
        <v>1</v>
      </c>
      <c r="K5586" t="s">
        <v>2948</v>
      </c>
      <c r="L5586" t="s">
        <v>39</v>
      </c>
      <c r="M5586" t="s">
        <v>903</v>
      </c>
      <c r="N5586" t="s">
        <v>185</v>
      </c>
      <c r="O5586">
        <v>1210</v>
      </c>
      <c r="P5586">
        <v>1500</v>
      </c>
      <c r="Q5586" t="s">
        <v>422</v>
      </c>
      <c r="R5586">
        <v>203</v>
      </c>
      <c r="S5586" t="s">
        <v>134</v>
      </c>
      <c r="T5586" t="s">
        <v>44</v>
      </c>
      <c r="U5586" s="1">
        <v>43734</v>
      </c>
      <c r="V5586" s="1">
        <v>43769</v>
      </c>
      <c r="W5586" t="s">
        <v>93</v>
      </c>
      <c r="X5586" t="s">
        <v>905</v>
      </c>
      <c r="Y5586">
        <v>21</v>
      </c>
      <c r="Z5586">
        <v>21</v>
      </c>
      <c r="AA5586">
        <v>25</v>
      </c>
      <c r="AB5586">
        <v>84</v>
      </c>
      <c r="AD5586">
        <f>IF(ISBLANK(Source[[#This Row],[CrosslistID]]),1,1/COUNTIFS(Source[CrosslistID],Source[[#This Row],[CrosslistID]],Source[TermDesc],Source[[#This Row],[TermDesc]]))</f>
        <v>1</v>
      </c>
      <c r="AG5586">
        <v>0</v>
      </c>
      <c r="AH5586">
        <v>84</v>
      </c>
      <c r="AI5586">
        <v>0.72</v>
      </c>
      <c r="AJ5586">
        <v>0.72</v>
      </c>
      <c r="AK5586">
        <v>6.6699999999999995E-2</v>
      </c>
      <c r="AL55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86">
        <f>IF(AND(Source[[#This Row],[Credit_Noncredit]]="Noncredit",Source[[#This Row],[FTEF]]&gt;0),Source[[#This Row],[NC XLST FTES]]*525/(437.5*Source[[#This Row],[FTEF]]),0)</f>
        <v>0</v>
      </c>
      <c r="AN5586">
        <f>IF(Source[[#This Row],[Credit_Noncredit]]="Credit",Source[[#This Row],[Census Enrollment]],Source[[#This Row],[Noncredit Avg. Attendance]])</f>
        <v>21</v>
      </c>
    </row>
    <row r="5587" spans="1:40" x14ac:dyDescent="0.25">
      <c r="A5587" t="s">
        <v>1914</v>
      </c>
      <c r="B5587" t="s">
        <v>886</v>
      </c>
      <c r="C5587" t="s">
        <v>1184</v>
      </c>
      <c r="D5587" t="s">
        <v>1286</v>
      </c>
      <c r="E5587" s="4">
        <v>78586</v>
      </c>
      <c r="F5587" s="4" t="s">
        <v>1287</v>
      </c>
      <c r="G5587" s="4" t="s">
        <v>2949</v>
      </c>
      <c r="H5587" t="str">
        <f>CONCATENATE(Source[[#This Row],[Subject]],TRIM(Source[[#This Row],[Course]]))</f>
        <v>PHOT102C</v>
      </c>
      <c r="I5587" t="str">
        <f>VLOOKUP(Source[[#This Row],[SubjCrse]],'Courses and Categories'!$E$2:$G$1816,3,FALSE)</f>
        <v>Credit CTE</v>
      </c>
      <c r="J5587">
        <v>602</v>
      </c>
      <c r="K5587" t="s">
        <v>2950</v>
      </c>
      <c r="L5587" t="s">
        <v>50</v>
      </c>
      <c r="M5587" t="s">
        <v>903</v>
      </c>
      <c r="N5587" t="s">
        <v>51</v>
      </c>
      <c r="O5587">
        <v>940</v>
      </c>
      <c r="P5587">
        <v>1400</v>
      </c>
      <c r="Q5587" t="s">
        <v>923</v>
      </c>
      <c r="R5587">
        <v>145</v>
      </c>
      <c r="S5587" t="s">
        <v>134</v>
      </c>
      <c r="T5587" t="s">
        <v>44</v>
      </c>
      <c r="U5587" s="1">
        <v>43736</v>
      </c>
      <c r="V5587" s="1">
        <v>43785</v>
      </c>
      <c r="W5587" t="s">
        <v>2951</v>
      </c>
      <c r="X5587" t="s">
        <v>905</v>
      </c>
      <c r="Y5587">
        <v>15</v>
      </c>
      <c r="Z5587">
        <v>14</v>
      </c>
      <c r="AA5587">
        <v>25</v>
      </c>
      <c r="AB5587">
        <v>56</v>
      </c>
      <c r="AD5587">
        <f>IF(ISBLANK(Source[[#This Row],[CrosslistID]]),1,1/COUNTIFS(Source[CrosslistID],Source[[#This Row],[CrosslistID]],Source[TermDesc],Source[[#This Row],[TermDesc]]))</f>
        <v>1</v>
      </c>
      <c r="AG5587">
        <v>0</v>
      </c>
      <c r="AH5587">
        <v>56</v>
      </c>
      <c r="AI5587">
        <v>0.98099999999999998</v>
      </c>
      <c r="AJ5587">
        <v>1.0510999999999999</v>
      </c>
      <c r="AK5587">
        <v>0.1333</v>
      </c>
      <c r="AL55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87">
        <f>IF(AND(Source[[#This Row],[Credit_Noncredit]]="Noncredit",Source[[#This Row],[FTEF]]&gt;0),Source[[#This Row],[NC XLST FTES]]*525/(437.5*Source[[#This Row],[FTEF]]),0)</f>
        <v>0</v>
      </c>
      <c r="AN5587">
        <f>IF(Source[[#This Row],[Credit_Noncredit]]="Credit",Source[[#This Row],[Census Enrollment]],Source[[#This Row],[Noncredit Avg. Attendance]])</f>
        <v>15</v>
      </c>
    </row>
    <row r="5588" spans="1:40" x14ac:dyDescent="0.25">
      <c r="A5588" t="s">
        <v>1914</v>
      </c>
      <c r="B5588" t="s">
        <v>886</v>
      </c>
      <c r="C5588" t="s">
        <v>1184</v>
      </c>
      <c r="D5588" t="s">
        <v>1286</v>
      </c>
      <c r="E5588" s="4">
        <v>79032</v>
      </c>
      <c r="F5588" s="4" t="s">
        <v>1287</v>
      </c>
      <c r="G5588" s="4" t="s">
        <v>2952</v>
      </c>
      <c r="H5588" t="str">
        <f>CONCATENATE(Source[[#This Row],[Subject]],TRIM(Source[[#This Row],[Course]]))</f>
        <v>PHOT102D</v>
      </c>
      <c r="I5588" t="str">
        <f>VLOOKUP(Source[[#This Row],[SubjCrse]],'Courses and Categories'!$E$2:$G$1816,3,FALSE)</f>
        <v>Credit CTE</v>
      </c>
      <c r="J5588">
        <v>1</v>
      </c>
      <c r="K5588" t="s">
        <v>2953</v>
      </c>
      <c r="L5588" t="s">
        <v>39</v>
      </c>
      <c r="M5588" t="s">
        <v>903</v>
      </c>
      <c r="N5588" t="s">
        <v>41</v>
      </c>
      <c r="O5588">
        <v>910</v>
      </c>
      <c r="P5588">
        <v>1200</v>
      </c>
      <c r="Q5588" t="s">
        <v>422</v>
      </c>
      <c r="R5588">
        <v>203</v>
      </c>
      <c r="S5588" t="s">
        <v>134</v>
      </c>
      <c r="T5588" t="s">
        <v>44</v>
      </c>
      <c r="U5588" s="1">
        <v>43732</v>
      </c>
      <c r="V5588" s="1">
        <v>43809</v>
      </c>
      <c r="W5588" t="s">
        <v>2954</v>
      </c>
      <c r="X5588" t="s">
        <v>905</v>
      </c>
      <c r="Y5588">
        <v>25</v>
      </c>
      <c r="Z5588">
        <v>20</v>
      </c>
      <c r="AA5588">
        <v>20</v>
      </c>
      <c r="AB5588">
        <v>100</v>
      </c>
      <c r="AD5588">
        <f>IF(ISBLANK(Source[[#This Row],[CrosslistID]]),1,1/COUNTIFS(Source[CrosslistID],Source[[#This Row],[CrosslistID]],Source[TermDesc],Source[[#This Row],[TermDesc]]))</f>
        <v>1</v>
      </c>
      <c r="AG5588">
        <v>0</v>
      </c>
      <c r="AH5588">
        <v>100</v>
      </c>
      <c r="AI5588">
        <v>1.446</v>
      </c>
      <c r="AJ5588">
        <v>1.5717000000000001</v>
      </c>
      <c r="AK5588">
        <v>0.1333</v>
      </c>
      <c r="AL55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88">
        <f>IF(AND(Source[[#This Row],[Credit_Noncredit]]="Noncredit",Source[[#This Row],[FTEF]]&gt;0),Source[[#This Row],[NC XLST FTES]]*525/(437.5*Source[[#This Row],[FTEF]]),0)</f>
        <v>0</v>
      </c>
      <c r="AN5588">
        <f>IF(Source[[#This Row],[Credit_Noncredit]]="Credit",Source[[#This Row],[Census Enrollment]],Source[[#This Row],[Noncredit Avg. Attendance]])</f>
        <v>25</v>
      </c>
    </row>
    <row r="5589" spans="1:40" x14ac:dyDescent="0.25">
      <c r="A5589" t="s">
        <v>1914</v>
      </c>
      <c r="B5589" t="s">
        <v>886</v>
      </c>
      <c r="C5589" t="s">
        <v>1184</v>
      </c>
      <c r="D5589" t="s">
        <v>1286</v>
      </c>
      <c r="E5589" s="4">
        <v>78504</v>
      </c>
      <c r="F5589" s="4" t="s">
        <v>1287</v>
      </c>
      <c r="G5589" s="4">
        <v>140</v>
      </c>
      <c r="H5589" t="str">
        <f>CONCATENATE(Source[[#This Row],[Subject]],TRIM(Source[[#This Row],[Course]]))</f>
        <v>PHOT140</v>
      </c>
      <c r="I5589" t="str">
        <f>VLOOKUP(Source[[#This Row],[SubjCrse]],'Courses and Categories'!$E$2:$G$1816,3,FALSE)</f>
        <v>Credit CTE</v>
      </c>
      <c r="J5589">
        <v>1</v>
      </c>
      <c r="K5589" t="s">
        <v>2736</v>
      </c>
      <c r="L5589" t="s">
        <v>39</v>
      </c>
      <c r="M5589" t="s">
        <v>891</v>
      </c>
      <c r="N5589" t="s">
        <v>42</v>
      </c>
      <c r="O5589" t="s">
        <v>42</v>
      </c>
      <c r="P5589" t="s">
        <v>42</v>
      </c>
      <c r="Q5589" t="s">
        <v>42</v>
      </c>
      <c r="S5589" t="s">
        <v>134</v>
      </c>
      <c r="T5589">
        <v>1</v>
      </c>
      <c r="U5589" s="1">
        <v>43694</v>
      </c>
      <c r="V5589" s="1">
        <v>43819</v>
      </c>
      <c r="W5589" t="s">
        <v>1292</v>
      </c>
      <c r="X5589" t="s">
        <v>893</v>
      </c>
      <c r="Y5589">
        <v>4</v>
      </c>
      <c r="Z5589">
        <v>2</v>
      </c>
      <c r="AA5589">
        <v>30</v>
      </c>
      <c r="AB5589">
        <v>6.6666999999999996</v>
      </c>
      <c r="AD5589">
        <f>IF(ISBLANK(Source[[#This Row],[CrosslistID]]),1,1/COUNTIFS(Source[CrosslistID],Source[[#This Row],[CrosslistID]],Source[TermDesc],Source[[#This Row],[TermDesc]]))</f>
        <v>1</v>
      </c>
      <c r="AG5589">
        <v>0</v>
      </c>
      <c r="AH5589">
        <v>6.6666999999999996</v>
      </c>
      <c r="AI5589">
        <v>0.23300000000000001</v>
      </c>
      <c r="AJ5589">
        <v>0.26629999999999998</v>
      </c>
      <c r="AK5589">
        <v>2.4E-2</v>
      </c>
      <c r="AL55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89">
        <f>IF(AND(Source[[#This Row],[Credit_Noncredit]]="Noncredit",Source[[#This Row],[FTEF]]&gt;0),Source[[#This Row],[NC XLST FTES]]*525/(437.5*Source[[#This Row],[FTEF]]),0)</f>
        <v>0</v>
      </c>
      <c r="AN5589">
        <f>IF(Source[[#This Row],[Credit_Noncredit]]="Credit",Source[[#This Row],[Census Enrollment]],Source[[#This Row],[Noncredit Avg. Attendance]])</f>
        <v>4</v>
      </c>
    </row>
    <row r="5590" spans="1:40" x14ac:dyDescent="0.25">
      <c r="A5590" t="s">
        <v>1914</v>
      </c>
      <c r="B5590" t="s">
        <v>886</v>
      </c>
      <c r="C5590" t="s">
        <v>1184</v>
      </c>
      <c r="D5590" t="s">
        <v>1305</v>
      </c>
      <c r="E5590" s="4">
        <v>73466</v>
      </c>
      <c r="F5590" s="4" t="s">
        <v>1306</v>
      </c>
      <c r="G5590" s="4">
        <v>30</v>
      </c>
      <c r="H5590" t="str">
        <f>CONCATENATE(Source[[#This Row],[Subject]],TRIM(Source[[#This Row],[Course]]))</f>
        <v>TH A30</v>
      </c>
      <c r="I5590" t="str">
        <f>VLOOKUP(Source[[#This Row],[SubjCrse]],'Courses and Categories'!$E$2:$G$1816,3,FALSE)</f>
        <v>Credit General Education</v>
      </c>
      <c r="J5590">
        <v>1</v>
      </c>
      <c r="K5590" t="s">
        <v>1307</v>
      </c>
      <c r="L5590" t="s">
        <v>39</v>
      </c>
      <c r="M5590" t="s">
        <v>903</v>
      </c>
      <c r="N5590" t="s">
        <v>59</v>
      </c>
      <c r="O5590">
        <v>940</v>
      </c>
      <c r="P5590">
        <v>1055</v>
      </c>
      <c r="Q5590" t="s">
        <v>233</v>
      </c>
      <c r="R5590">
        <v>152</v>
      </c>
      <c r="S5590" t="s">
        <v>134</v>
      </c>
      <c r="T5590">
        <v>1</v>
      </c>
      <c r="U5590" s="1">
        <v>43694</v>
      </c>
      <c r="V5590" s="1">
        <v>43819</v>
      </c>
      <c r="W5590" t="s">
        <v>2955</v>
      </c>
      <c r="X5590" t="s">
        <v>1929</v>
      </c>
      <c r="Y5590">
        <v>34</v>
      </c>
      <c r="Z5590">
        <v>33</v>
      </c>
      <c r="AA5590">
        <v>35</v>
      </c>
      <c r="AB5590">
        <v>94.285700000000006</v>
      </c>
      <c r="AD5590">
        <f>IF(ISBLANK(Source[[#This Row],[CrosslistID]]),1,1/COUNTIFS(Source[CrosslistID],Source[[#This Row],[CrosslistID]],Source[TermDesc],Source[[#This Row],[TermDesc]]))</f>
        <v>1</v>
      </c>
      <c r="AG5590">
        <v>0</v>
      </c>
      <c r="AH5590">
        <v>94.285700000000006</v>
      </c>
      <c r="AI5590">
        <v>3.2</v>
      </c>
      <c r="AJ5590">
        <v>3.4</v>
      </c>
      <c r="AK5590">
        <v>0.2</v>
      </c>
      <c r="AL55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90">
        <f>IF(AND(Source[[#This Row],[Credit_Noncredit]]="Noncredit",Source[[#This Row],[FTEF]]&gt;0),Source[[#This Row],[NC XLST FTES]]*525/(437.5*Source[[#This Row],[FTEF]]),0)</f>
        <v>0</v>
      </c>
      <c r="AN5590">
        <f>IF(Source[[#This Row],[Credit_Noncredit]]="Credit",Source[[#This Row],[Census Enrollment]],Source[[#This Row],[Noncredit Avg. Attendance]])</f>
        <v>34</v>
      </c>
    </row>
    <row r="5591" spans="1:40" x14ac:dyDescent="0.25">
      <c r="A5591" t="s">
        <v>1914</v>
      </c>
      <c r="B5591" t="s">
        <v>886</v>
      </c>
      <c r="C5591" t="s">
        <v>1184</v>
      </c>
      <c r="D5591" t="s">
        <v>1305</v>
      </c>
      <c r="E5591" s="4">
        <v>75091</v>
      </c>
      <c r="F5591" s="4" t="s">
        <v>1306</v>
      </c>
      <c r="G5591" s="4">
        <v>30</v>
      </c>
      <c r="H5591" t="str">
        <f>CONCATENATE(Source[[#This Row],[Subject]],TRIM(Source[[#This Row],[Course]]))</f>
        <v>TH A30</v>
      </c>
      <c r="I5591" t="str">
        <f>VLOOKUP(Source[[#This Row],[SubjCrse]],'Courses and Categories'!$E$2:$G$1816,3,FALSE)</f>
        <v>Credit General Education</v>
      </c>
      <c r="J5591">
        <v>931</v>
      </c>
      <c r="K5591" t="s">
        <v>1307</v>
      </c>
      <c r="L5591" t="s">
        <v>87</v>
      </c>
      <c r="M5591" t="s">
        <v>897</v>
      </c>
      <c r="N5591" t="s">
        <v>42</v>
      </c>
      <c r="O5591" t="s">
        <v>42</v>
      </c>
      <c r="P5591" t="s">
        <v>42</v>
      </c>
      <c r="Q5591" t="s">
        <v>42</v>
      </c>
      <c r="S5591" t="s">
        <v>134</v>
      </c>
      <c r="T5591" t="s">
        <v>44</v>
      </c>
      <c r="U5591" s="1">
        <v>43711</v>
      </c>
      <c r="V5591" s="1">
        <v>43819</v>
      </c>
      <c r="W5591" t="s">
        <v>1308</v>
      </c>
      <c r="X5591" t="s">
        <v>899</v>
      </c>
      <c r="Y5591">
        <v>30</v>
      </c>
      <c r="Z5591">
        <v>28</v>
      </c>
      <c r="AA5591">
        <v>35</v>
      </c>
      <c r="AB5591">
        <v>80</v>
      </c>
      <c r="AD5591">
        <f>IF(ISBLANK(Source[[#This Row],[CrosslistID]]),1,1/COUNTIFS(Source[CrosslistID],Source[[#This Row],[CrosslistID]],Source[TermDesc],Source[[#This Row],[TermDesc]]))</f>
        <v>1</v>
      </c>
      <c r="AG5591">
        <v>0</v>
      </c>
      <c r="AH5591">
        <v>80</v>
      </c>
      <c r="AI5591">
        <v>2.7</v>
      </c>
      <c r="AJ5591">
        <v>3</v>
      </c>
      <c r="AK5591">
        <v>0.2</v>
      </c>
      <c r="AL55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91">
        <f>IF(AND(Source[[#This Row],[Credit_Noncredit]]="Noncredit",Source[[#This Row],[FTEF]]&gt;0),Source[[#This Row],[NC XLST FTES]]*525/(437.5*Source[[#This Row],[FTEF]]),0)</f>
        <v>0</v>
      </c>
      <c r="AN5591">
        <f>IF(Source[[#This Row],[Credit_Noncredit]]="Credit",Source[[#This Row],[Census Enrollment]],Source[[#This Row],[Noncredit Avg. Attendance]])</f>
        <v>30</v>
      </c>
    </row>
    <row r="5592" spans="1:40" x14ac:dyDescent="0.25">
      <c r="A5592" t="s">
        <v>1914</v>
      </c>
      <c r="B5592" t="s">
        <v>886</v>
      </c>
      <c r="C5592" t="s">
        <v>1184</v>
      </c>
      <c r="D5592" t="s">
        <v>1305</v>
      </c>
      <c r="E5592" s="4">
        <v>73467</v>
      </c>
      <c r="F5592" s="4" t="s">
        <v>1306</v>
      </c>
      <c r="G5592" s="4">
        <v>30</v>
      </c>
      <c r="H5592" t="str">
        <f>CONCATENATE(Source[[#This Row],[Subject]],TRIM(Source[[#This Row],[Course]]))</f>
        <v>TH A30</v>
      </c>
      <c r="I5592" t="str">
        <f>VLOOKUP(Source[[#This Row],[SubjCrse]],'Courses and Categories'!$E$2:$G$1816,3,FALSE)</f>
        <v>Credit General Education</v>
      </c>
      <c r="J5592">
        <v>932</v>
      </c>
      <c r="K5592" t="s">
        <v>1307</v>
      </c>
      <c r="L5592" t="s">
        <v>87</v>
      </c>
      <c r="M5592" t="s">
        <v>897</v>
      </c>
      <c r="N5592" t="s">
        <v>42</v>
      </c>
      <c r="O5592" t="s">
        <v>42</v>
      </c>
      <c r="P5592" t="s">
        <v>42</v>
      </c>
      <c r="Q5592" t="s">
        <v>42</v>
      </c>
      <c r="S5592" t="s">
        <v>134</v>
      </c>
      <c r="T5592" t="s">
        <v>44</v>
      </c>
      <c r="U5592" s="1">
        <v>43711</v>
      </c>
      <c r="V5592" s="1">
        <v>43819</v>
      </c>
      <c r="W5592" t="s">
        <v>1308</v>
      </c>
      <c r="X5592" t="s">
        <v>899</v>
      </c>
      <c r="Y5592">
        <v>26</v>
      </c>
      <c r="Z5592">
        <v>24</v>
      </c>
      <c r="AA5592">
        <v>35</v>
      </c>
      <c r="AB5592">
        <v>68.571399999999997</v>
      </c>
      <c r="AD5592">
        <f>IF(ISBLANK(Source[[#This Row],[CrosslistID]]),1,1/COUNTIFS(Source[CrosslistID],Source[[#This Row],[CrosslistID]],Source[TermDesc],Source[[#This Row],[TermDesc]]))</f>
        <v>1</v>
      </c>
      <c r="AG5592">
        <v>0</v>
      </c>
      <c r="AH5592">
        <v>68.571399999999997</v>
      </c>
      <c r="AI5592">
        <v>2.5</v>
      </c>
      <c r="AJ5592">
        <v>2.6</v>
      </c>
      <c r="AK5592">
        <v>0.2</v>
      </c>
      <c r="AL55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92">
        <f>IF(AND(Source[[#This Row],[Credit_Noncredit]]="Noncredit",Source[[#This Row],[FTEF]]&gt;0),Source[[#This Row],[NC XLST FTES]]*525/(437.5*Source[[#This Row],[FTEF]]),0)</f>
        <v>0</v>
      </c>
      <c r="AN5592">
        <f>IF(Source[[#This Row],[Credit_Noncredit]]="Credit",Source[[#This Row],[Census Enrollment]],Source[[#This Row],[Noncredit Avg. Attendance]])</f>
        <v>26</v>
      </c>
    </row>
    <row r="5593" spans="1:40" x14ac:dyDescent="0.25">
      <c r="A5593" t="s">
        <v>1914</v>
      </c>
      <c r="B5593" t="s">
        <v>886</v>
      </c>
      <c r="C5593" t="s">
        <v>1184</v>
      </c>
      <c r="D5593" t="s">
        <v>1305</v>
      </c>
      <c r="E5593" s="4">
        <v>77084</v>
      </c>
      <c r="F5593" s="4" t="s">
        <v>1306</v>
      </c>
      <c r="G5593" s="4">
        <v>31</v>
      </c>
      <c r="H5593" t="str">
        <f>CONCATENATE(Source[[#This Row],[Subject]],TRIM(Source[[#This Row],[Course]]))</f>
        <v>TH A31</v>
      </c>
      <c r="I5593" t="str">
        <f>VLOOKUP(Source[[#This Row],[SubjCrse]],'Courses and Categories'!$E$2:$G$1816,3,FALSE)</f>
        <v>Credit General Education</v>
      </c>
      <c r="J5593">
        <v>931</v>
      </c>
      <c r="K5593" t="s">
        <v>2956</v>
      </c>
      <c r="L5593" t="s">
        <v>87</v>
      </c>
      <c r="M5593" t="s">
        <v>897</v>
      </c>
      <c r="N5593" t="s">
        <v>42</v>
      </c>
      <c r="O5593" t="s">
        <v>42</v>
      </c>
      <c r="P5593" t="s">
        <v>42</v>
      </c>
      <c r="Q5593" t="s">
        <v>42</v>
      </c>
      <c r="S5593" t="s">
        <v>134</v>
      </c>
      <c r="T5593" t="s">
        <v>44</v>
      </c>
      <c r="U5593" s="1">
        <v>43759</v>
      </c>
      <c r="V5593" s="1">
        <v>43819</v>
      </c>
      <c r="W5593" t="s">
        <v>753</v>
      </c>
      <c r="X5593" t="s">
        <v>918</v>
      </c>
      <c r="Y5593">
        <v>32</v>
      </c>
      <c r="Z5593">
        <v>24</v>
      </c>
      <c r="AA5593">
        <v>35</v>
      </c>
      <c r="AB5593">
        <v>68.571399999999997</v>
      </c>
      <c r="AD5593">
        <f>IF(ISBLANK(Source[[#This Row],[CrosslistID]]),1,1/COUNTIFS(Source[CrosslistID],Source[[#This Row],[CrosslistID]],Source[TermDesc],Source[[#This Row],[TermDesc]]))</f>
        <v>1</v>
      </c>
      <c r="AG5593">
        <v>0</v>
      </c>
      <c r="AH5593">
        <v>68.571399999999997</v>
      </c>
      <c r="AI5593">
        <v>3.2</v>
      </c>
      <c r="AJ5593">
        <v>3.2</v>
      </c>
      <c r="AK5593">
        <v>0.2</v>
      </c>
      <c r="AL55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93">
        <f>IF(AND(Source[[#This Row],[Credit_Noncredit]]="Noncredit",Source[[#This Row],[FTEF]]&gt;0),Source[[#This Row],[NC XLST FTES]]*525/(437.5*Source[[#This Row],[FTEF]]),0)</f>
        <v>0</v>
      </c>
      <c r="AN5593">
        <f>IF(Source[[#This Row],[Credit_Noncredit]]="Credit",Source[[#This Row],[Census Enrollment]],Source[[#This Row],[Noncredit Avg. Attendance]])</f>
        <v>32</v>
      </c>
    </row>
    <row r="5594" spans="1:40" x14ac:dyDescent="0.25">
      <c r="A5594" t="s">
        <v>1914</v>
      </c>
      <c r="B5594" t="s">
        <v>886</v>
      </c>
      <c r="C5594" t="s">
        <v>1184</v>
      </c>
      <c r="D5594" t="s">
        <v>1305</v>
      </c>
      <c r="E5594" s="4">
        <v>76926</v>
      </c>
      <c r="F5594" s="4" t="s">
        <v>1306</v>
      </c>
      <c r="G5594" s="4">
        <v>32</v>
      </c>
      <c r="H5594" t="str">
        <f>CONCATENATE(Source[[#This Row],[Subject]],TRIM(Source[[#This Row],[Course]]))</f>
        <v>TH A32</v>
      </c>
      <c r="I5594" t="str">
        <f>VLOOKUP(Source[[#This Row],[SubjCrse]],'Courses and Categories'!$E$2:$G$1816,3,FALSE)</f>
        <v>Credit General Education</v>
      </c>
      <c r="J5594">
        <v>931</v>
      </c>
      <c r="K5594" t="s">
        <v>1309</v>
      </c>
      <c r="L5594" t="s">
        <v>87</v>
      </c>
      <c r="M5594" t="s">
        <v>897</v>
      </c>
      <c r="N5594" t="s">
        <v>42</v>
      </c>
      <c r="O5594" t="s">
        <v>42</v>
      </c>
      <c r="P5594" t="s">
        <v>42</v>
      </c>
      <c r="Q5594" t="s">
        <v>42</v>
      </c>
      <c r="S5594" t="s">
        <v>134</v>
      </c>
      <c r="T5594" t="s">
        <v>44</v>
      </c>
      <c r="U5594" s="1">
        <v>43703</v>
      </c>
      <c r="V5594" s="1">
        <v>43756</v>
      </c>
      <c r="W5594" t="s">
        <v>1308</v>
      </c>
      <c r="X5594" t="s">
        <v>918</v>
      </c>
      <c r="Y5594">
        <v>34</v>
      </c>
      <c r="Z5594">
        <v>34</v>
      </c>
      <c r="AA5594">
        <v>35</v>
      </c>
      <c r="AB5594">
        <v>97.142899999999997</v>
      </c>
      <c r="AD5594">
        <f>IF(ISBLANK(Source[[#This Row],[CrosslistID]]),1,1/COUNTIFS(Source[CrosslistID],Source[[#This Row],[CrosslistID]],Source[TermDesc],Source[[#This Row],[TermDesc]]))</f>
        <v>1</v>
      </c>
      <c r="AG5594">
        <v>0</v>
      </c>
      <c r="AH5594">
        <v>97.142899999999997</v>
      </c>
      <c r="AI5594">
        <v>3.3</v>
      </c>
      <c r="AJ5594">
        <v>3.4</v>
      </c>
      <c r="AK5594">
        <v>0.2</v>
      </c>
      <c r="AL55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94">
        <f>IF(AND(Source[[#This Row],[Credit_Noncredit]]="Noncredit",Source[[#This Row],[FTEF]]&gt;0),Source[[#This Row],[NC XLST FTES]]*525/(437.5*Source[[#This Row],[FTEF]]),0)</f>
        <v>0</v>
      </c>
      <c r="AN5594">
        <f>IF(Source[[#This Row],[Credit_Noncredit]]="Credit",Source[[#This Row],[Census Enrollment]],Source[[#This Row],[Noncredit Avg. Attendance]])</f>
        <v>34</v>
      </c>
    </row>
    <row r="5595" spans="1:40" x14ac:dyDescent="0.25">
      <c r="A5595" t="s">
        <v>1914</v>
      </c>
      <c r="B5595" t="s">
        <v>886</v>
      </c>
      <c r="C5595" t="s">
        <v>1184</v>
      </c>
      <c r="D5595" t="s">
        <v>1305</v>
      </c>
      <c r="E5595" s="4">
        <v>78694</v>
      </c>
      <c r="F5595" s="4" t="s">
        <v>1306</v>
      </c>
      <c r="G5595" s="4">
        <v>32</v>
      </c>
      <c r="H5595" t="str">
        <f>CONCATENATE(Source[[#This Row],[Subject]],TRIM(Source[[#This Row],[Course]]))</f>
        <v>TH A32</v>
      </c>
      <c r="I5595" t="str">
        <f>VLOOKUP(Source[[#This Row],[SubjCrse]],'Courses and Categories'!$E$2:$G$1816,3,FALSE)</f>
        <v>Credit General Education</v>
      </c>
      <c r="J5595">
        <v>932</v>
      </c>
      <c r="K5595" t="s">
        <v>1309</v>
      </c>
      <c r="L5595" t="s">
        <v>87</v>
      </c>
      <c r="M5595" t="s">
        <v>897</v>
      </c>
      <c r="N5595" t="s">
        <v>42</v>
      </c>
      <c r="O5595" t="s">
        <v>42</v>
      </c>
      <c r="P5595" t="s">
        <v>42</v>
      </c>
      <c r="Q5595" t="s">
        <v>42</v>
      </c>
      <c r="S5595" t="s">
        <v>134</v>
      </c>
      <c r="T5595" t="s">
        <v>44</v>
      </c>
      <c r="U5595" s="1">
        <v>43759</v>
      </c>
      <c r="V5595" s="1">
        <v>43819</v>
      </c>
      <c r="W5595" t="s">
        <v>1308</v>
      </c>
      <c r="X5595" t="s">
        <v>918</v>
      </c>
      <c r="Y5595">
        <v>30</v>
      </c>
      <c r="Z5595">
        <v>29</v>
      </c>
      <c r="AA5595">
        <v>35</v>
      </c>
      <c r="AB5595">
        <v>82.857100000000003</v>
      </c>
      <c r="AD5595">
        <f>IF(ISBLANK(Source[[#This Row],[CrosslistID]]),1,1/COUNTIFS(Source[CrosslistID],Source[[#This Row],[CrosslistID]],Source[TermDesc],Source[[#This Row],[TermDesc]]))</f>
        <v>1</v>
      </c>
      <c r="AG5595">
        <v>0</v>
      </c>
      <c r="AH5595">
        <v>82.857100000000003</v>
      </c>
      <c r="AI5595">
        <v>2.5</v>
      </c>
      <c r="AJ5595">
        <v>3</v>
      </c>
      <c r="AK5595">
        <v>0.2</v>
      </c>
      <c r="AL55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95">
        <f>IF(AND(Source[[#This Row],[Credit_Noncredit]]="Noncredit",Source[[#This Row],[FTEF]]&gt;0),Source[[#This Row],[NC XLST FTES]]*525/(437.5*Source[[#This Row],[FTEF]]),0)</f>
        <v>0</v>
      </c>
      <c r="AN5595">
        <f>IF(Source[[#This Row],[Credit_Noncredit]]="Credit",Source[[#This Row],[Census Enrollment]],Source[[#This Row],[Noncredit Avg. Attendance]])</f>
        <v>30</v>
      </c>
    </row>
    <row r="5596" spans="1:40" x14ac:dyDescent="0.25">
      <c r="A5596" t="s">
        <v>1914</v>
      </c>
      <c r="B5596" t="s">
        <v>886</v>
      </c>
      <c r="C5596" t="s">
        <v>1184</v>
      </c>
      <c r="D5596" t="s">
        <v>1305</v>
      </c>
      <c r="E5596" s="4">
        <v>78119</v>
      </c>
      <c r="F5596" s="4" t="s">
        <v>1306</v>
      </c>
      <c r="G5596" s="4">
        <v>33</v>
      </c>
      <c r="H5596" t="str">
        <f>CONCATENATE(Source[[#This Row],[Subject]],TRIM(Source[[#This Row],[Course]]))</f>
        <v>TH A33</v>
      </c>
      <c r="I5596" t="str">
        <f>VLOOKUP(Source[[#This Row],[SubjCrse]],'Courses and Categories'!$E$2:$G$1816,3,FALSE)</f>
        <v>Credit General Education</v>
      </c>
      <c r="J5596">
        <v>931</v>
      </c>
      <c r="K5596" t="s">
        <v>2957</v>
      </c>
      <c r="L5596" t="s">
        <v>87</v>
      </c>
      <c r="M5596" t="s">
        <v>897</v>
      </c>
      <c r="N5596" t="s">
        <v>42</v>
      </c>
      <c r="O5596" t="s">
        <v>42</v>
      </c>
      <c r="P5596" t="s">
        <v>42</v>
      </c>
      <c r="Q5596" t="s">
        <v>42</v>
      </c>
      <c r="S5596" t="s">
        <v>134</v>
      </c>
      <c r="T5596" t="s">
        <v>44</v>
      </c>
      <c r="U5596" s="1">
        <v>43711</v>
      </c>
      <c r="V5596" s="1">
        <v>43819</v>
      </c>
      <c r="W5596" t="s">
        <v>2955</v>
      </c>
      <c r="X5596" t="s">
        <v>899</v>
      </c>
      <c r="Y5596">
        <v>29</v>
      </c>
      <c r="Z5596">
        <v>28</v>
      </c>
      <c r="AA5596">
        <v>35</v>
      </c>
      <c r="AB5596">
        <v>80</v>
      </c>
      <c r="AD5596">
        <f>IF(ISBLANK(Source[[#This Row],[CrosslistID]]),1,1/COUNTIFS(Source[CrosslistID],Source[[#This Row],[CrosslistID]],Source[TermDesc],Source[[#This Row],[TermDesc]]))</f>
        <v>1</v>
      </c>
      <c r="AG5596">
        <v>0</v>
      </c>
      <c r="AH5596">
        <v>80</v>
      </c>
      <c r="AI5596">
        <v>2.8</v>
      </c>
      <c r="AJ5596">
        <v>2.9</v>
      </c>
      <c r="AK5596">
        <v>0.2</v>
      </c>
      <c r="AL55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96">
        <f>IF(AND(Source[[#This Row],[Credit_Noncredit]]="Noncredit",Source[[#This Row],[FTEF]]&gt;0),Source[[#This Row],[NC XLST FTES]]*525/(437.5*Source[[#This Row],[FTEF]]),0)</f>
        <v>0</v>
      </c>
      <c r="AN5596">
        <f>IF(Source[[#This Row],[Credit_Noncredit]]="Credit",Source[[#This Row],[Census Enrollment]],Source[[#This Row],[Noncredit Avg. Attendance]])</f>
        <v>29</v>
      </c>
    </row>
    <row r="5597" spans="1:40" x14ac:dyDescent="0.25">
      <c r="A5597" t="s">
        <v>1914</v>
      </c>
      <c r="B5597" t="s">
        <v>886</v>
      </c>
      <c r="C5597" t="s">
        <v>1184</v>
      </c>
      <c r="D5597" t="s">
        <v>1305</v>
      </c>
      <c r="E5597" s="4">
        <v>76230</v>
      </c>
      <c r="F5597" s="4" t="s">
        <v>1306</v>
      </c>
      <c r="G5597" s="4">
        <v>61</v>
      </c>
      <c r="H5597" t="str">
        <f>CONCATENATE(Source[[#This Row],[Subject]],TRIM(Source[[#This Row],[Course]]))</f>
        <v>TH A61</v>
      </c>
      <c r="I5597" t="str">
        <f>VLOOKUP(Source[[#This Row],[SubjCrse]],'Courses and Categories'!$E$2:$G$1816,3,FALSE)</f>
        <v>Credit CTE</v>
      </c>
      <c r="J5597">
        <v>1</v>
      </c>
      <c r="K5597" t="s">
        <v>2958</v>
      </c>
      <c r="L5597" t="s">
        <v>39</v>
      </c>
      <c r="M5597" t="s">
        <v>891</v>
      </c>
      <c r="N5597" t="s">
        <v>42</v>
      </c>
      <c r="O5597" t="s">
        <v>42</v>
      </c>
      <c r="P5597" t="s">
        <v>42</v>
      </c>
      <c r="Q5597" t="s">
        <v>233</v>
      </c>
      <c r="R5597">
        <v>152</v>
      </c>
      <c r="S5597" t="s">
        <v>134</v>
      </c>
      <c r="T5597">
        <v>1</v>
      </c>
      <c r="U5597" s="1">
        <v>43694</v>
      </c>
      <c r="V5597" s="1">
        <v>43819</v>
      </c>
      <c r="W5597" t="s">
        <v>2955</v>
      </c>
      <c r="X5597" t="s">
        <v>893</v>
      </c>
      <c r="Y5597">
        <v>19</v>
      </c>
      <c r="Z5597">
        <v>15</v>
      </c>
      <c r="AA5597">
        <v>20</v>
      </c>
      <c r="AB5597">
        <v>75</v>
      </c>
      <c r="AD5597">
        <f>IF(ISBLANK(Source[[#This Row],[CrosslistID]]),1,1/COUNTIFS(Source[CrosslistID],Source[[#This Row],[CrosslistID]],Source[TermDesc],Source[[#This Row],[TermDesc]]))</f>
        <v>1</v>
      </c>
      <c r="AG5597">
        <v>0</v>
      </c>
      <c r="AH5597">
        <v>75</v>
      </c>
      <c r="AI5597">
        <v>0.96699999999999997</v>
      </c>
      <c r="AJ5597">
        <v>0.96699999999999997</v>
      </c>
      <c r="AK5597">
        <v>0.16</v>
      </c>
      <c r="AL55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97">
        <f>IF(AND(Source[[#This Row],[Credit_Noncredit]]="Noncredit",Source[[#This Row],[FTEF]]&gt;0),Source[[#This Row],[NC XLST FTES]]*525/(437.5*Source[[#This Row],[FTEF]]),0)</f>
        <v>0</v>
      </c>
      <c r="AN5597">
        <f>IF(Source[[#This Row],[Credit_Noncredit]]="Credit",Source[[#This Row],[Census Enrollment]],Source[[#This Row],[Noncredit Avg. Attendance]])</f>
        <v>19</v>
      </c>
    </row>
    <row r="5598" spans="1:40" x14ac:dyDescent="0.25">
      <c r="A5598" t="s">
        <v>1914</v>
      </c>
      <c r="B5598" t="s">
        <v>886</v>
      </c>
      <c r="C5598" t="s">
        <v>1184</v>
      </c>
      <c r="D5598" t="s">
        <v>1305</v>
      </c>
      <c r="E5598" s="4">
        <v>78120</v>
      </c>
      <c r="F5598" s="4" t="s">
        <v>1306</v>
      </c>
      <c r="G5598" s="4" t="s">
        <v>1210</v>
      </c>
      <c r="H5598" t="str">
        <f>CONCATENATE(Source[[#This Row],[Subject]],TRIM(Source[[#This Row],[Course]]))</f>
        <v>TH A150A</v>
      </c>
      <c r="I5598" t="str">
        <f>VLOOKUP(Source[[#This Row],[SubjCrse]],'Courses and Categories'!$E$2:$G$1816,3,FALSE)</f>
        <v>Credit General Education</v>
      </c>
      <c r="J5598">
        <v>1</v>
      </c>
      <c r="K5598" t="s">
        <v>1310</v>
      </c>
      <c r="L5598" t="s">
        <v>39</v>
      </c>
      <c r="M5598" t="s">
        <v>903</v>
      </c>
      <c r="N5598" t="s">
        <v>105</v>
      </c>
      <c r="O5598">
        <v>940</v>
      </c>
      <c r="P5598">
        <v>1055</v>
      </c>
      <c r="Q5598" t="s">
        <v>236</v>
      </c>
      <c r="R5598">
        <v>50</v>
      </c>
      <c r="S5598" t="s">
        <v>134</v>
      </c>
      <c r="T5598">
        <v>1</v>
      </c>
      <c r="U5598" s="1">
        <v>43694</v>
      </c>
      <c r="V5598" s="1">
        <v>43819</v>
      </c>
      <c r="W5598" t="s">
        <v>1311</v>
      </c>
      <c r="X5598" t="s">
        <v>1929</v>
      </c>
      <c r="Y5598">
        <v>21</v>
      </c>
      <c r="Z5598">
        <v>19</v>
      </c>
      <c r="AA5598">
        <v>25</v>
      </c>
      <c r="AB5598">
        <v>76</v>
      </c>
      <c r="AC5598" t="s">
        <v>2959</v>
      </c>
      <c r="AD5598">
        <f>IF(ISBLANK(Source[[#This Row],[CrosslistID]]),1,1/COUNTIFS(Source[CrosslistID],Source[[#This Row],[CrosslistID]],Source[TermDesc],Source[[#This Row],[TermDesc]]))</f>
        <v>0.33333333333333331</v>
      </c>
      <c r="AE5598">
        <v>19</v>
      </c>
      <c r="AF5598">
        <v>25</v>
      </c>
      <c r="AG5598">
        <v>76</v>
      </c>
      <c r="AH5598">
        <v>76</v>
      </c>
      <c r="AI5598">
        <v>2.1</v>
      </c>
      <c r="AJ5598">
        <v>2.1</v>
      </c>
      <c r="AK5598">
        <v>0.2</v>
      </c>
      <c r="AL55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98">
        <f>IF(AND(Source[[#This Row],[Credit_Noncredit]]="Noncredit",Source[[#This Row],[FTEF]]&gt;0),Source[[#This Row],[NC XLST FTES]]*525/(437.5*Source[[#This Row],[FTEF]]),0)</f>
        <v>0</v>
      </c>
      <c r="AN5598">
        <f>IF(Source[[#This Row],[Credit_Noncredit]]="Credit",Source[[#This Row],[Census Enrollment]],Source[[#This Row],[Noncredit Avg. Attendance]])</f>
        <v>21</v>
      </c>
    </row>
    <row r="5599" spans="1:40" x14ac:dyDescent="0.25">
      <c r="A5599" t="s">
        <v>1914</v>
      </c>
      <c r="B5599" t="s">
        <v>886</v>
      </c>
      <c r="C5599" t="s">
        <v>1184</v>
      </c>
      <c r="D5599" t="s">
        <v>1305</v>
      </c>
      <c r="E5599" s="4">
        <v>76685</v>
      </c>
      <c r="F5599" s="4" t="s">
        <v>1306</v>
      </c>
      <c r="G5599" s="4" t="s">
        <v>1210</v>
      </c>
      <c r="H5599" t="str">
        <f>CONCATENATE(Source[[#This Row],[Subject]],TRIM(Source[[#This Row],[Course]]))</f>
        <v>TH A150A</v>
      </c>
      <c r="I5599" t="str">
        <f>VLOOKUP(Source[[#This Row],[SubjCrse]],'Courses and Categories'!$E$2:$G$1816,3,FALSE)</f>
        <v>Credit General Education</v>
      </c>
      <c r="J5599">
        <v>3</v>
      </c>
      <c r="K5599" t="s">
        <v>1310</v>
      </c>
      <c r="L5599" t="s">
        <v>39</v>
      </c>
      <c r="M5599" t="s">
        <v>903</v>
      </c>
      <c r="N5599" t="s">
        <v>59</v>
      </c>
      <c r="O5599">
        <v>1110</v>
      </c>
      <c r="P5599">
        <v>1225</v>
      </c>
      <c r="Q5599" t="s">
        <v>236</v>
      </c>
      <c r="R5599">
        <v>50</v>
      </c>
      <c r="S5599" t="s">
        <v>134</v>
      </c>
      <c r="T5599">
        <v>1</v>
      </c>
      <c r="U5599" s="1">
        <v>43694</v>
      </c>
      <c r="V5599" s="1">
        <v>43819</v>
      </c>
      <c r="W5599" t="s">
        <v>753</v>
      </c>
      <c r="X5599" t="s">
        <v>1929</v>
      </c>
      <c r="Y5599">
        <v>19</v>
      </c>
      <c r="Z5599">
        <v>16</v>
      </c>
      <c r="AA5599">
        <v>25</v>
      </c>
      <c r="AB5599">
        <v>64</v>
      </c>
      <c r="AC5599" t="s">
        <v>2960</v>
      </c>
      <c r="AD5599">
        <f>IF(ISBLANK(Source[[#This Row],[CrosslistID]]),1,1/COUNTIFS(Source[CrosslistID],Source[[#This Row],[CrosslistID]],Source[TermDesc],Source[[#This Row],[TermDesc]]))</f>
        <v>0.33333333333333331</v>
      </c>
      <c r="AE5599">
        <v>22</v>
      </c>
      <c r="AF5599">
        <v>25</v>
      </c>
      <c r="AG5599">
        <v>88</v>
      </c>
      <c r="AH5599">
        <v>88</v>
      </c>
      <c r="AI5599">
        <v>1.7</v>
      </c>
      <c r="AJ5599">
        <v>1.9</v>
      </c>
      <c r="AK5599">
        <v>0.2</v>
      </c>
      <c r="AL55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599">
        <f>IF(AND(Source[[#This Row],[Credit_Noncredit]]="Noncredit",Source[[#This Row],[FTEF]]&gt;0),Source[[#This Row],[NC XLST FTES]]*525/(437.5*Source[[#This Row],[FTEF]]),0)</f>
        <v>0</v>
      </c>
      <c r="AN5599">
        <f>IF(Source[[#This Row],[Credit_Noncredit]]="Credit",Source[[#This Row],[Census Enrollment]],Source[[#This Row],[Noncredit Avg. Attendance]])</f>
        <v>19</v>
      </c>
    </row>
    <row r="5600" spans="1:40" x14ac:dyDescent="0.25">
      <c r="A5600" t="s">
        <v>1914</v>
      </c>
      <c r="B5600" t="s">
        <v>886</v>
      </c>
      <c r="C5600" t="s">
        <v>1184</v>
      </c>
      <c r="D5600" t="s">
        <v>1305</v>
      </c>
      <c r="E5600" s="4">
        <v>78536</v>
      </c>
      <c r="F5600" s="4" t="s">
        <v>1306</v>
      </c>
      <c r="G5600" s="4" t="s">
        <v>1213</v>
      </c>
      <c r="H5600" t="str">
        <f>CONCATENATE(Source[[#This Row],[Subject]],TRIM(Source[[#This Row],[Course]]))</f>
        <v>TH A150B</v>
      </c>
      <c r="I5600" t="str">
        <f>VLOOKUP(Source[[#This Row],[SubjCrse]],'Courses and Categories'!$E$2:$G$1816,3,FALSE)</f>
        <v>Credit Visual &amp; Performing Arts</v>
      </c>
      <c r="J5600">
        <v>1</v>
      </c>
      <c r="K5600" t="s">
        <v>1315</v>
      </c>
      <c r="L5600" t="s">
        <v>39</v>
      </c>
      <c r="M5600" t="s">
        <v>903</v>
      </c>
      <c r="N5600" t="s">
        <v>105</v>
      </c>
      <c r="O5600">
        <v>940</v>
      </c>
      <c r="P5600">
        <v>1055</v>
      </c>
      <c r="Q5600" t="s">
        <v>236</v>
      </c>
      <c r="R5600">
        <v>50</v>
      </c>
      <c r="S5600" t="s">
        <v>134</v>
      </c>
      <c r="T5600">
        <v>1</v>
      </c>
      <c r="U5600" s="1">
        <v>43694</v>
      </c>
      <c r="V5600" s="1">
        <v>43819</v>
      </c>
      <c r="W5600" t="s">
        <v>1311</v>
      </c>
      <c r="X5600" t="s">
        <v>1929</v>
      </c>
      <c r="Y5600">
        <v>0</v>
      </c>
      <c r="Z5600">
        <v>0</v>
      </c>
      <c r="AA5600">
        <v>25</v>
      </c>
      <c r="AB5600">
        <v>0</v>
      </c>
      <c r="AC5600" t="s">
        <v>2959</v>
      </c>
      <c r="AD5600">
        <f>IF(ISBLANK(Source[[#This Row],[CrosslistID]]),1,1/COUNTIFS(Source[CrosslistID],Source[[#This Row],[CrosslistID]],Source[TermDesc],Source[[#This Row],[TermDesc]]))</f>
        <v>0.33333333333333331</v>
      </c>
      <c r="AE5600">
        <v>19</v>
      </c>
      <c r="AF5600">
        <v>25</v>
      </c>
      <c r="AG5600">
        <v>76</v>
      </c>
      <c r="AH5600">
        <v>76</v>
      </c>
      <c r="AI5600">
        <v>0</v>
      </c>
      <c r="AJ5600">
        <v>0</v>
      </c>
      <c r="AK5600">
        <v>0</v>
      </c>
      <c r="AL56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00">
        <f>IF(AND(Source[[#This Row],[Credit_Noncredit]]="Noncredit",Source[[#This Row],[FTEF]]&gt;0),Source[[#This Row],[NC XLST FTES]]*525/(437.5*Source[[#This Row],[FTEF]]),0)</f>
        <v>0</v>
      </c>
      <c r="AN5600">
        <f>IF(Source[[#This Row],[Credit_Noncredit]]="Credit",Source[[#This Row],[Census Enrollment]],Source[[#This Row],[Noncredit Avg. Attendance]])</f>
        <v>0</v>
      </c>
    </row>
    <row r="5601" spans="1:40" x14ac:dyDescent="0.25">
      <c r="A5601" t="s">
        <v>1914</v>
      </c>
      <c r="B5601" t="s">
        <v>886</v>
      </c>
      <c r="C5601" t="s">
        <v>1184</v>
      </c>
      <c r="D5601" t="s">
        <v>1305</v>
      </c>
      <c r="E5601" s="4">
        <v>76686</v>
      </c>
      <c r="F5601" s="4" t="s">
        <v>1306</v>
      </c>
      <c r="G5601" s="4" t="s">
        <v>1213</v>
      </c>
      <c r="H5601" t="str">
        <f>CONCATENATE(Source[[#This Row],[Subject]],TRIM(Source[[#This Row],[Course]]))</f>
        <v>TH A150B</v>
      </c>
      <c r="I5601" t="str">
        <f>VLOOKUP(Source[[#This Row],[SubjCrse]],'Courses and Categories'!$E$2:$G$1816,3,FALSE)</f>
        <v>Credit Visual &amp; Performing Arts</v>
      </c>
      <c r="J5601">
        <v>3</v>
      </c>
      <c r="K5601" t="s">
        <v>1315</v>
      </c>
      <c r="L5601" t="s">
        <v>39</v>
      </c>
      <c r="M5601" t="s">
        <v>903</v>
      </c>
      <c r="N5601" t="s">
        <v>59</v>
      </c>
      <c r="O5601">
        <v>1110</v>
      </c>
      <c r="P5601">
        <v>1225</v>
      </c>
      <c r="Q5601" t="s">
        <v>236</v>
      </c>
      <c r="R5601">
        <v>50</v>
      </c>
      <c r="S5601" t="s">
        <v>134</v>
      </c>
      <c r="T5601">
        <v>1</v>
      </c>
      <c r="U5601" s="1">
        <v>43694</v>
      </c>
      <c r="V5601" s="1">
        <v>43819</v>
      </c>
      <c r="W5601" t="s">
        <v>753</v>
      </c>
      <c r="X5601" t="s">
        <v>1929</v>
      </c>
      <c r="Y5601">
        <v>5</v>
      </c>
      <c r="Z5601">
        <v>4</v>
      </c>
      <c r="AA5601">
        <v>25</v>
      </c>
      <c r="AB5601">
        <v>16</v>
      </c>
      <c r="AC5601" t="s">
        <v>2960</v>
      </c>
      <c r="AD5601">
        <f>IF(ISBLANK(Source[[#This Row],[CrosslistID]]),1,1/COUNTIFS(Source[CrosslistID],Source[[#This Row],[CrosslistID]],Source[TermDesc],Source[[#This Row],[TermDesc]]))</f>
        <v>0.33333333333333331</v>
      </c>
      <c r="AE5601">
        <v>22</v>
      </c>
      <c r="AF5601">
        <v>25</v>
      </c>
      <c r="AG5601">
        <v>88</v>
      </c>
      <c r="AH5601">
        <v>88</v>
      </c>
      <c r="AI5601">
        <v>0.5</v>
      </c>
      <c r="AJ5601">
        <v>0.5</v>
      </c>
      <c r="AK5601">
        <v>0</v>
      </c>
      <c r="AL56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01">
        <f>IF(AND(Source[[#This Row],[Credit_Noncredit]]="Noncredit",Source[[#This Row],[FTEF]]&gt;0),Source[[#This Row],[NC XLST FTES]]*525/(437.5*Source[[#This Row],[FTEF]]),0)</f>
        <v>0</v>
      </c>
      <c r="AN5601">
        <f>IF(Source[[#This Row],[Credit_Noncredit]]="Credit",Source[[#This Row],[Census Enrollment]],Source[[#This Row],[Noncredit Avg. Attendance]])</f>
        <v>5</v>
      </c>
    </row>
    <row r="5602" spans="1:40" x14ac:dyDescent="0.25">
      <c r="A5602" t="s">
        <v>1914</v>
      </c>
      <c r="B5602" t="s">
        <v>886</v>
      </c>
      <c r="C5602" t="s">
        <v>1184</v>
      </c>
      <c r="D5602" t="s">
        <v>1305</v>
      </c>
      <c r="E5602" s="4">
        <v>78538</v>
      </c>
      <c r="F5602" s="4" t="s">
        <v>1306</v>
      </c>
      <c r="G5602" s="4" t="s">
        <v>1215</v>
      </c>
      <c r="H5602" t="str">
        <f>CONCATENATE(Source[[#This Row],[Subject]],TRIM(Source[[#This Row],[Course]]))</f>
        <v>TH A150C</v>
      </c>
      <c r="I5602" t="str">
        <f>VLOOKUP(Source[[#This Row],[SubjCrse]],'Courses and Categories'!$E$2:$G$1816,3,FALSE)</f>
        <v>Credit Visual &amp; Performing Arts</v>
      </c>
      <c r="J5602">
        <v>1</v>
      </c>
      <c r="K5602" t="s">
        <v>1316</v>
      </c>
      <c r="L5602" t="s">
        <v>39</v>
      </c>
      <c r="M5602" t="s">
        <v>903</v>
      </c>
      <c r="N5602" t="s">
        <v>105</v>
      </c>
      <c r="O5602">
        <v>940</v>
      </c>
      <c r="P5602">
        <v>1055</v>
      </c>
      <c r="Q5602" t="s">
        <v>236</v>
      </c>
      <c r="R5602">
        <v>50</v>
      </c>
      <c r="S5602" t="s">
        <v>134</v>
      </c>
      <c r="T5602">
        <v>1</v>
      </c>
      <c r="U5602" s="1">
        <v>43694</v>
      </c>
      <c r="V5602" s="1">
        <v>43819</v>
      </c>
      <c r="W5602" t="s">
        <v>1311</v>
      </c>
      <c r="X5602" t="s">
        <v>1929</v>
      </c>
      <c r="Y5602">
        <v>0</v>
      </c>
      <c r="Z5602">
        <v>0</v>
      </c>
      <c r="AA5602">
        <v>25</v>
      </c>
      <c r="AB5602">
        <v>0</v>
      </c>
      <c r="AC5602" t="s">
        <v>2959</v>
      </c>
      <c r="AD5602">
        <f>IF(ISBLANK(Source[[#This Row],[CrosslistID]]),1,1/COUNTIFS(Source[CrosslistID],Source[[#This Row],[CrosslistID]],Source[TermDesc],Source[[#This Row],[TermDesc]]))</f>
        <v>0.33333333333333331</v>
      </c>
      <c r="AE5602">
        <v>19</v>
      </c>
      <c r="AF5602">
        <v>25</v>
      </c>
      <c r="AG5602">
        <v>76</v>
      </c>
      <c r="AH5602">
        <v>76</v>
      </c>
      <c r="AI5602">
        <v>0</v>
      </c>
      <c r="AJ5602">
        <v>0</v>
      </c>
      <c r="AK5602">
        <v>0</v>
      </c>
      <c r="AL56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02">
        <f>IF(AND(Source[[#This Row],[Credit_Noncredit]]="Noncredit",Source[[#This Row],[FTEF]]&gt;0),Source[[#This Row],[NC XLST FTES]]*525/(437.5*Source[[#This Row],[FTEF]]),0)</f>
        <v>0</v>
      </c>
      <c r="AN5602">
        <f>IF(Source[[#This Row],[Credit_Noncredit]]="Credit",Source[[#This Row],[Census Enrollment]],Source[[#This Row],[Noncredit Avg. Attendance]])</f>
        <v>0</v>
      </c>
    </row>
    <row r="5603" spans="1:40" x14ac:dyDescent="0.25">
      <c r="A5603" t="s">
        <v>1914</v>
      </c>
      <c r="B5603" t="s">
        <v>886</v>
      </c>
      <c r="C5603" t="s">
        <v>1184</v>
      </c>
      <c r="D5603" t="s">
        <v>1305</v>
      </c>
      <c r="E5603" s="4">
        <v>76687</v>
      </c>
      <c r="F5603" s="4" t="s">
        <v>1306</v>
      </c>
      <c r="G5603" s="4" t="s">
        <v>1215</v>
      </c>
      <c r="H5603" t="str">
        <f>CONCATENATE(Source[[#This Row],[Subject]],TRIM(Source[[#This Row],[Course]]))</f>
        <v>TH A150C</v>
      </c>
      <c r="I5603" t="str">
        <f>VLOOKUP(Source[[#This Row],[SubjCrse]],'Courses and Categories'!$E$2:$G$1816,3,FALSE)</f>
        <v>Credit Visual &amp; Performing Arts</v>
      </c>
      <c r="J5603">
        <v>3</v>
      </c>
      <c r="K5603" t="s">
        <v>1316</v>
      </c>
      <c r="L5603" t="s">
        <v>39</v>
      </c>
      <c r="M5603" t="s">
        <v>903</v>
      </c>
      <c r="N5603" t="s">
        <v>59</v>
      </c>
      <c r="O5603">
        <v>1110</v>
      </c>
      <c r="P5603">
        <v>1225</v>
      </c>
      <c r="Q5603" t="s">
        <v>236</v>
      </c>
      <c r="R5603">
        <v>50</v>
      </c>
      <c r="S5603" t="s">
        <v>134</v>
      </c>
      <c r="T5603">
        <v>1</v>
      </c>
      <c r="U5603" s="1">
        <v>43694</v>
      </c>
      <c r="V5603" s="1">
        <v>43819</v>
      </c>
      <c r="W5603" t="s">
        <v>753</v>
      </c>
      <c r="X5603" t="s">
        <v>1929</v>
      </c>
      <c r="Y5603">
        <v>2</v>
      </c>
      <c r="Z5603">
        <v>2</v>
      </c>
      <c r="AA5603">
        <v>25</v>
      </c>
      <c r="AB5603">
        <v>8</v>
      </c>
      <c r="AC5603" t="s">
        <v>2960</v>
      </c>
      <c r="AD5603">
        <f>IF(ISBLANK(Source[[#This Row],[CrosslistID]]),1,1/COUNTIFS(Source[CrosslistID],Source[[#This Row],[CrosslistID]],Source[TermDesc],Source[[#This Row],[TermDesc]]))</f>
        <v>0.33333333333333331</v>
      </c>
      <c r="AE5603">
        <v>22</v>
      </c>
      <c r="AF5603">
        <v>25</v>
      </c>
      <c r="AG5603">
        <v>88</v>
      </c>
      <c r="AH5603">
        <v>88</v>
      </c>
      <c r="AI5603">
        <v>0.2</v>
      </c>
      <c r="AJ5603">
        <v>0.2</v>
      </c>
      <c r="AK5603">
        <v>0</v>
      </c>
      <c r="AL56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03">
        <f>IF(AND(Source[[#This Row],[Credit_Noncredit]]="Noncredit",Source[[#This Row],[FTEF]]&gt;0),Source[[#This Row],[NC XLST FTES]]*525/(437.5*Source[[#This Row],[FTEF]]),0)</f>
        <v>0</v>
      </c>
      <c r="AN5603">
        <f>IF(Source[[#This Row],[Credit_Noncredit]]="Credit",Source[[#This Row],[Census Enrollment]],Source[[#This Row],[Noncredit Avg. Attendance]])</f>
        <v>2</v>
      </c>
    </row>
    <row r="5604" spans="1:40" x14ac:dyDescent="0.25">
      <c r="A5604" t="s">
        <v>1914</v>
      </c>
      <c r="B5604" t="s">
        <v>886</v>
      </c>
      <c r="C5604" t="s">
        <v>1184</v>
      </c>
      <c r="D5604" t="s">
        <v>1305</v>
      </c>
      <c r="E5604" s="4">
        <v>77659</v>
      </c>
      <c r="F5604" s="4" t="s">
        <v>1306</v>
      </c>
      <c r="G5604" s="4" t="s">
        <v>2961</v>
      </c>
      <c r="H5604" t="str">
        <f>CONCATENATE(Source[[#This Row],[Subject]],TRIM(Source[[#This Row],[Course]]))</f>
        <v>TH A153A</v>
      </c>
      <c r="I5604" t="str">
        <f>VLOOKUP(Source[[#This Row],[SubjCrse]],'Courses and Categories'!$E$2:$G$1816,3,FALSE)</f>
        <v>Credit Visual &amp; Performing Arts</v>
      </c>
      <c r="J5604">
        <v>1</v>
      </c>
      <c r="K5604" t="s">
        <v>2962</v>
      </c>
      <c r="L5604" t="s">
        <v>39</v>
      </c>
      <c r="M5604" t="s">
        <v>903</v>
      </c>
      <c r="N5604" t="s">
        <v>59</v>
      </c>
      <c r="O5604">
        <v>1240</v>
      </c>
      <c r="P5604">
        <v>1355</v>
      </c>
      <c r="Q5604" t="s">
        <v>236</v>
      </c>
      <c r="R5604">
        <v>50</v>
      </c>
      <c r="S5604" t="s">
        <v>134</v>
      </c>
      <c r="T5604">
        <v>1</v>
      </c>
      <c r="U5604" s="1">
        <v>43694</v>
      </c>
      <c r="V5604" s="1">
        <v>43819</v>
      </c>
      <c r="W5604" t="s">
        <v>753</v>
      </c>
      <c r="X5604" t="s">
        <v>1929</v>
      </c>
      <c r="Y5604">
        <v>17</v>
      </c>
      <c r="Z5604">
        <v>14</v>
      </c>
      <c r="AA5604">
        <v>25</v>
      </c>
      <c r="AB5604">
        <v>56</v>
      </c>
      <c r="AC5604" t="s">
        <v>2963</v>
      </c>
      <c r="AD5604">
        <f>IF(ISBLANK(Source[[#This Row],[CrosslistID]]),1,1/COUNTIFS(Source[CrosslistID],Source[[#This Row],[CrosslistID]],Source[TermDesc],Source[[#This Row],[TermDesc]]))</f>
        <v>0.33333333333333331</v>
      </c>
      <c r="AE5604">
        <v>18</v>
      </c>
      <c r="AF5604">
        <v>25</v>
      </c>
      <c r="AG5604">
        <v>72</v>
      </c>
      <c r="AH5604">
        <v>72</v>
      </c>
      <c r="AI5604">
        <v>1.5</v>
      </c>
      <c r="AJ5604">
        <v>1.7</v>
      </c>
      <c r="AK5604">
        <v>0.2</v>
      </c>
      <c r="AL56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04">
        <f>IF(AND(Source[[#This Row],[Credit_Noncredit]]="Noncredit",Source[[#This Row],[FTEF]]&gt;0),Source[[#This Row],[NC XLST FTES]]*525/(437.5*Source[[#This Row],[FTEF]]),0)</f>
        <v>0</v>
      </c>
      <c r="AN5604">
        <f>IF(Source[[#This Row],[Credit_Noncredit]]="Credit",Source[[#This Row],[Census Enrollment]],Source[[#This Row],[Noncredit Avg. Attendance]])</f>
        <v>17</v>
      </c>
    </row>
    <row r="5605" spans="1:40" x14ac:dyDescent="0.25">
      <c r="A5605" t="s">
        <v>1914</v>
      </c>
      <c r="B5605" t="s">
        <v>886</v>
      </c>
      <c r="C5605" t="s">
        <v>1184</v>
      </c>
      <c r="D5605" t="s">
        <v>1305</v>
      </c>
      <c r="E5605" s="4">
        <v>77658</v>
      </c>
      <c r="F5605" s="4" t="s">
        <v>1306</v>
      </c>
      <c r="G5605" s="4" t="s">
        <v>2964</v>
      </c>
      <c r="H5605" t="str">
        <f>CONCATENATE(Source[[#This Row],[Subject]],TRIM(Source[[#This Row],[Course]]))</f>
        <v>TH A153B</v>
      </c>
      <c r="I5605" t="str">
        <f>VLOOKUP(Source[[#This Row],[SubjCrse]],'Courses and Categories'!$E$2:$G$1816,3,FALSE)</f>
        <v>Credit Visual &amp; Performing Arts</v>
      </c>
      <c r="J5605">
        <v>1</v>
      </c>
      <c r="K5605" t="s">
        <v>2965</v>
      </c>
      <c r="L5605" t="s">
        <v>39</v>
      </c>
      <c r="M5605" t="s">
        <v>903</v>
      </c>
      <c r="N5605" t="s">
        <v>59</v>
      </c>
      <c r="O5605">
        <v>1240</v>
      </c>
      <c r="P5605">
        <v>1355</v>
      </c>
      <c r="Q5605" t="s">
        <v>236</v>
      </c>
      <c r="R5605">
        <v>50</v>
      </c>
      <c r="S5605" t="s">
        <v>134</v>
      </c>
      <c r="T5605">
        <v>1</v>
      </c>
      <c r="U5605" s="1">
        <v>43694</v>
      </c>
      <c r="V5605" s="1">
        <v>43819</v>
      </c>
      <c r="W5605" t="s">
        <v>753</v>
      </c>
      <c r="X5605" t="s">
        <v>1929</v>
      </c>
      <c r="Y5605">
        <v>4</v>
      </c>
      <c r="Z5605">
        <v>4</v>
      </c>
      <c r="AA5605">
        <v>25</v>
      </c>
      <c r="AB5605">
        <v>16</v>
      </c>
      <c r="AC5605" t="s">
        <v>2963</v>
      </c>
      <c r="AD5605">
        <f>IF(ISBLANK(Source[[#This Row],[CrosslistID]]),1,1/COUNTIFS(Source[CrosslistID],Source[[#This Row],[CrosslistID]],Source[TermDesc],Source[[#This Row],[TermDesc]]))</f>
        <v>0.33333333333333331</v>
      </c>
      <c r="AE5605">
        <v>18</v>
      </c>
      <c r="AF5605">
        <v>25</v>
      </c>
      <c r="AG5605">
        <v>72</v>
      </c>
      <c r="AH5605">
        <v>72</v>
      </c>
      <c r="AI5605">
        <v>0.4</v>
      </c>
      <c r="AJ5605">
        <v>0.4</v>
      </c>
      <c r="AK5605">
        <v>0</v>
      </c>
      <c r="AL56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05">
        <f>IF(AND(Source[[#This Row],[Credit_Noncredit]]="Noncredit",Source[[#This Row],[FTEF]]&gt;0),Source[[#This Row],[NC XLST FTES]]*525/(437.5*Source[[#This Row],[FTEF]]),0)</f>
        <v>0</v>
      </c>
      <c r="AN5605">
        <f>IF(Source[[#This Row],[Credit_Noncredit]]="Credit",Source[[#This Row],[Census Enrollment]],Source[[#This Row],[Noncredit Avg. Attendance]])</f>
        <v>4</v>
      </c>
    </row>
    <row r="5606" spans="1:40" x14ac:dyDescent="0.25">
      <c r="A5606" t="s">
        <v>1914</v>
      </c>
      <c r="B5606" t="s">
        <v>886</v>
      </c>
      <c r="C5606" t="s">
        <v>1184</v>
      </c>
      <c r="D5606" t="s">
        <v>1305</v>
      </c>
      <c r="E5606" s="4">
        <v>77660</v>
      </c>
      <c r="F5606" s="4" t="s">
        <v>1306</v>
      </c>
      <c r="G5606" s="4" t="s">
        <v>2966</v>
      </c>
      <c r="H5606" t="str">
        <f>CONCATENATE(Source[[#This Row],[Subject]],TRIM(Source[[#This Row],[Course]]))</f>
        <v>TH A153C</v>
      </c>
      <c r="I5606" t="str">
        <f>VLOOKUP(Source[[#This Row],[SubjCrse]],'Courses and Categories'!$E$2:$G$1816,3,FALSE)</f>
        <v>Credit Visual &amp; Performing Arts</v>
      </c>
      <c r="J5606">
        <v>1</v>
      </c>
      <c r="K5606" t="s">
        <v>2967</v>
      </c>
      <c r="L5606" t="s">
        <v>39</v>
      </c>
      <c r="M5606" t="s">
        <v>903</v>
      </c>
      <c r="N5606" t="s">
        <v>59</v>
      </c>
      <c r="O5606">
        <v>1240</v>
      </c>
      <c r="P5606">
        <v>1355</v>
      </c>
      <c r="Q5606" t="s">
        <v>236</v>
      </c>
      <c r="R5606">
        <v>50</v>
      </c>
      <c r="S5606" t="s">
        <v>134</v>
      </c>
      <c r="T5606">
        <v>1</v>
      </c>
      <c r="U5606" s="1">
        <v>43694</v>
      </c>
      <c r="V5606" s="1">
        <v>43819</v>
      </c>
      <c r="W5606" t="s">
        <v>753</v>
      </c>
      <c r="X5606" t="s">
        <v>1929</v>
      </c>
      <c r="Y5606">
        <v>0</v>
      </c>
      <c r="Z5606">
        <v>0</v>
      </c>
      <c r="AA5606">
        <v>25</v>
      </c>
      <c r="AB5606">
        <v>0</v>
      </c>
      <c r="AC5606" t="s">
        <v>2963</v>
      </c>
      <c r="AD5606">
        <f>IF(ISBLANK(Source[[#This Row],[CrosslistID]]),1,1/COUNTIFS(Source[CrosslistID],Source[[#This Row],[CrosslistID]],Source[TermDesc],Source[[#This Row],[TermDesc]]))</f>
        <v>0.33333333333333331</v>
      </c>
      <c r="AE5606">
        <v>18</v>
      </c>
      <c r="AF5606">
        <v>25</v>
      </c>
      <c r="AG5606">
        <v>72</v>
      </c>
      <c r="AH5606">
        <v>72</v>
      </c>
      <c r="AI5606">
        <v>0</v>
      </c>
      <c r="AJ5606">
        <v>0</v>
      </c>
      <c r="AK5606">
        <v>0</v>
      </c>
      <c r="AL56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06">
        <f>IF(AND(Source[[#This Row],[Credit_Noncredit]]="Noncredit",Source[[#This Row],[FTEF]]&gt;0),Source[[#This Row],[NC XLST FTES]]*525/(437.5*Source[[#This Row],[FTEF]]),0)</f>
        <v>0</v>
      </c>
      <c r="AN5606">
        <f>IF(Source[[#This Row],[Credit_Noncredit]]="Credit",Source[[#This Row],[Census Enrollment]],Source[[#This Row],[Noncredit Avg. Attendance]])</f>
        <v>0</v>
      </c>
    </row>
    <row r="5607" spans="1:40" x14ac:dyDescent="0.25">
      <c r="A5607" t="s">
        <v>1914</v>
      </c>
      <c r="B5607" t="s">
        <v>886</v>
      </c>
      <c r="C5607" t="s">
        <v>1184</v>
      </c>
      <c r="D5607" t="s">
        <v>1305</v>
      </c>
      <c r="E5607" s="4">
        <v>73164</v>
      </c>
      <c r="F5607" s="4" t="s">
        <v>1306</v>
      </c>
      <c r="G5607" s="4" t="s">
        <v>2968</v>
      </c>
      <c r="H5607" t="str">
        <f>CONCATENATE(Source[[#This Row],[Subject]],TRIM(Source[[#This Row],[Course]]))</f>
        <v>TH A154A</v>
      </c>
      <c r="I5607" t="str">
        <f>VLOOKUP(Source[[#This Row],[SubjCrse]],'Courses and Categories'!$E$2:$G$1816,3,FALSE)</f>
        <v>Credit Visual &amp; Performing Arts</v>
      </c>
      <c r="J5607">
        <v>501</v>
      </c>
      <c r="K5607" t="s">
        <v>2969</v>
      </c>
      <c r="L5607" t="s">
        <v>87</v>
      </c>
      <c r="M5607" t="s">
        <v>1046</v>
      </c>
      <c r="N5607" t="s">
        <v>59</v>
      </c>
      <c r="O5607">
        <v>1830</v>
      </c>
      <c r="P5607">
        <v>2135</v>
      </c>
      <c r="Q5607" t="s">
        <v>420</v>
      </c>
      <c r="R5607">
        <v>164</v>
      </c>
      <c r="S5607" t="s">
        <v>134</v>
      </c>
      <c r="T5607">
        <v>1</v>
      </c>
      <c r="U5607" s="1">
        <v>43694</v>
      </c>
      <c r="V5607" s="1">
        <v>43819</v>
      </c>
      <c r="W5607" t="s">
        <v>1313</v>
      </c>
      <c r="X5607" t="s">
        <v>1929</v>
      </c>
      <c r="Y5607">
        <v>20</v>
      </c>
      <c r="Z5607">
        <v>19</v>
      </c>
      <c r="AA5607">
        <v>35</v>
      </c>
      <c r="AB5607">
        <v>54.285699999999999</v>
      </c>
      <c r="AC5607" t="s">
        <v>2970</v>
      </c>
      <c r="AD5607">
        <f>IF(ISBLANK(Source[[#This Row],[CrosslistID]]),1,1/COUNTIFS(Source[CrosslistID],Source[[#This Row],[CrosslistID]],Source[TermDesc],Source[[#This Row],[TermDesc]]))</f>
        <v>0.33333333333333331</v>
      </c>
      <c r="AE5607">
        <v>31</v>
      </c>
      <c r="AF5607">
        <v>25</v>
      </c>
      <c r="AG5607">
        <v>124</v>
      </c>
      <c r="AH5607">
        <v>124</v>
      </c>
      <c r="AI5607">
        <v>4.4000000000000004</v>
      </c>
      <c r="AJ5607">
        <v>4.4000000000000004</v>
      </c>
      <c r="AK5607">
        <v>0.37140000000000001</v>
      </c>
      <c r="AL56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07">
        <f>IF(AND(Source[[#This Row],[Credit_Noncredit]]="Noncredit",Source[[#This Row],[FTEF]]&gt;0),Source[[#This Row],[NC XLST FTES]]*525/(437.5*Source[[#This Row],[FTEF]]),0)</f>
        <v>0</v>
      </c>
      <c r="AN5607">
        <f>IF(Source[[#This Row],[Credit_Noncredit]]="Credit",Source[[#This Row],[Census Enrollment]],Source[[#This Row],[Noncredit Avg. Attendance]])</f>
        <v>20</v>
      </c>
    </row>
    <row r="5608" spans="1:40" x14ac:dyDescent="0.25">
      <c r="A5608" t="s">
        <v>1914</v>
      </c>
      <c r="B5608" t="s">
        <v>886</v>
      </c>
      <c r="C5608" t="s">
        <v>1184</v>
      </c>
      <c r="D5608" t="s">
        <v>1305</v>
      </c>
      <c r="E5608" s="4">
        <v>75262</v>
      </c>
      <c r="F5608" s="4" t="s">
        <v>1306</v>
      </c>
      <c r="G5608" s="4" t="s">
        <v>2971</v>
      </c>
      <c r="H5608" t="str">
        <f>CONCATENATE(Source[[#This Row],[Subject]],TRIM(Source[[#This Row],[Course]]))</f>
        <v>TH A154B</v>
      </c>
      <c r="I5608" t="str">
        <f>VLOOKUP(Source[[#This Row],[SubjCrse]],'Courses and Categories'!$E$2:$G$1816,3,FALSE)</f>
        <v>Credit Visual &amp; Performing Arts</v>
      </c>
      <c r="J5608">
        <v>501</v>
      </c>
      <c r="K5608" t="s">
        <v>2972</v>
      </c>
      <c r="L5608" t="s">
        <v>87</v>
      </c>
      <c r="M5608" t="s">
        <v>1046</v>
      </c>
      <c r="N5608" t="s">
        <v>59</v>
      </c>
      <c r="O5608">
        <v>1830</v>
      </c>
      <c r="P5608">
        <v>2135</v>
      </c>
      <c r="Q5608" t="s">
        <v>420</v>
      </c>
      <c r="R5608">
        <v>164</v>
      </c>
      <c r="S5608" t="s">
        <v>134</v>
      </c>
      <c r="T5608">
        <v>1</v>
      </c>
      <c r="U5608" s="1">
        <v>43694</v>
      </c>
      <c r="V5608" s="1">
        <v>43819</v>
      </c>
      <c r="W5608" t="s">
        <v>1313</v>
      </c>
      <c r="X5608" t="s">
        <v>1929</v>
      </c>
      <c r="Y5608">
        <v>9</v>
      </c>
      <c r="Z5608">
        <v>9</v>
      </c>
      <c r="AA5608">
        <v>25</v>
      </c>
      <c r="AB5608">
        <v>36</v>
      </c>
      <c r="AC5608" t="s">
        <v>2970</v>
      </c>
      <c r="AD5608">
        <f>IF(ISBLANK(Source[[#This Row],[CrosslistID]]),1,1/COUNTIFS(Source[CrosslistID],Source[[#This Row],[CrosslistID]],Source[TermDesc],Source[[#This Row],[TermDesc]]))</f>
        <v>0.33333333333333331</v>
      </c>
      <c r="AE5608">
        <v>31</v>
      </c>
      <c r="AF5608">
        <v>25</v>
      </c>
      <c r="AG5608">
        <v>124</v>
      </c>
      <c r="AH5608">
        <v>124</v>
      </c>
      <c r="AI5608">
        <v>1.98</v>
      </c>
      <c r="AJ5608">
        <v>1.98</v>
      </c>
      <c r="AK5608">
        <v>0</v>
      </c>
      <c r="AL56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08">
        <f>IF(AND(Source[[#This Row],[Credit_Noncredit]]="Noncredit",Source[[#This Row],[FTEF]]&gt;0),Source[[#This Row],[NC XLST FTES]]*525/(437.5*Source[[#This Row],[FTEF]]),0)</f>
        <v>0</v>
      </c>
      <c r="AN5608">
        <f>IF(Source[[#This Row],[Credit_Noncredit]]="Credit",Source[[#This Row],[Census Enrollment]],Source[[#This Row],[Noncredit Avg. Attendance]])</f>
        <v>9</v>
      </c>
    </row>
    <row r="5609" spans="1:40" x14ac:dyDescent="0.25">
      <c r="A5609" t="s">
        <v>1914</v>
      </c>
      <c r="B5609" t="s">
        <v>886</v>
      </c>
      <c r="C5609" t="s">
        <v>1184</v>
      </c>
      <c r="D5609" t="s">
        <v>1305</v>
      </c>
      <c r="E5609" s="4">
        <v>75983</v>
      </c>
      <c r="F5609" s="4" t="s">
        <v>1306</v>
      </c>
      <c r="G5609" s="4" t="s">
        <v>2973</v>
      </c>
      <c r="H5609" t="str">
        <f>CONCATENATE(Source[[#This Row],[Subject]],TRIM(Source[[#This Row],[Course]]))</f>
        <v>TH A154C</v>
      </c>
      <c r="I5609" t="str">
        <f>VLOOKUP(Source[[#This Row],[SubjCrse]],'Courses and Categories'!$E$2:$G$1816,3,FALSE)</f>
        <v>Credit Visual &amp; Performing Arts</v>
      </c>
      <c r="J5609">
        <v>501</v>
      </c>
      <c r="K5609" t="s">
        <v>2974</v>
      </c>
      <c r="L5609" t="s">
        <v>87</v>
      </c>
      <c r="M5609" t="s">
        <v>1046</v>
      </c>
      <c r="N5609" t="s">
        <v>59</v>
      </c>
      <c r="O5609">
        <v>1830</v>
      </c>
      <c r="P5609">
        <v>2135</v>
      </c>
      <c r="Q5609" t="s">
        <v>420</v>
      </c>
      <c r="R5609">
        <v>164</v>
      </c>
      <c r="S5609" t="s">
        <v>134</v>
      </c>
      <c r="T5609">
        <v>1</v>
      </c>
      <c r="U5609" s="1">
        <v>43694</v>
      </c>
      <c r="V5609" s="1">
        <v>43819</v>
      </c>
      <c r="W5609" t="s">
        <v>1313</v>
      </c>
      <c r="X5609" t="s">
        <v>1929</v>
      </c>
      <c r="Y5609">
        <v>3</v>
      </c>
      <c r="Z5609">
        <v>3</v>
      </c>
      <c r="AA5609">
        <v>25</v>
      </c>
      <c r="AB5609">
        <v>12</v>
      </c>
      <c r="AC5609" t="s">
        <v>2970</v>
      </c>
      <c r="AD5609">
        <f>IF(ISBLANK(Source[[#This Row],[CrosslistID]]),1,1/COUNTIFS(Source[CrosslistID],Source[[#This Row],[CrosslistID]],Source[TermDesc],Source[[#This Row],[TermDesc]]))</f>
        <v>0.33333333333333331</v>
      </c>
      <c r="AE5609">
        <v>31</v>
      </c>
      <c r="AF5609">
        <v>25</v>
      </c>
      <c r="AG5609">
        <v>124</v>
      </c>
      <c r="AH5609">
        <v>124</v>
      </c>
      <c r="AI5609">
        <v>0.66</v>
      </c>
      <c r="AJ5609">
        <v>0.66</v>
      </c>
      <c r="AK5609">
        <v>0</v>
      </c>
      <c r="AL56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09">
        <f>IF(AND(Source[[#This Row],[Credit_Noncredit]]="Noncredit",Source[[#This Row],[FTEF]]&gt;0),Source[[#This Row],[NC XLST FTES]]*525/(437.5*Source[[#This Row],[FTEF]]),0)</f>
        <v>0</v>
      </c>
      <c r="AN5609">
        <f>IF(Source[[#This Row],[Credit_Noncredit]]="Credit",Source[[#This Row],[Census Enrollment]],Source[[#This Row],[Noncredit Avg. Attendance]])</f>
        <v>3</v>
      </c>
    </row>
    <row r="5610" spans="1:40" x14ac:dyDescent="0.25">
      <c r="A5610" t="s">
        <v>1914</v>
      </c>
      <c r="B5610" t="s">
        <v>886</v>
      </c>
      <c r="C5610" t="s">
        <v>1184</v>
      </c>
      <c r="D5610" t="s">
        <v>1305</v>
      </c>
      <c r="E5610" s="4">
        <v>79023</v>
      </c>
      <c r="F5610" s="4" t="s">
        <v>1306</v>
      </c>
      <c r="G5610" s="4" t="s">
        <v>2665</v>
      </c>
      <c r="H5610" t="str">
        <f>CONCATENATE(Source[[#This Row],[Subject]],TRIM(Source[[#This Row],[Course]]))</f>
        <v>TH A170A</v>
      </c>
      <c r="I5610" t="str">
        <f>VLOOKUP(Source[[#This Row],[SubjCrse]],'Courses and Categories'!$E$2:$G$1816,3,FALSE)</f>
        <v>Credit Visual &amp; Performing Arts</v>
      </c>
      <c r="J5610">
        <v>501</v>
      </c>
      <c r="K5610" t="s">
        <v>2975</v>
      </c>
      <c r="L5610" t="s">
        <v>87</v>
      </c>
      <c r="M5610" t="s">
        <v>903</v>
      </c>
      <c r="N5610" t="s">
        <v>50</v>
      </c>
      <c r="O5610">
        <v>1830</v>
      </c>
      <c r="P5610">
        <v>2120</v>
      </c>
      <c r="Q5610" t="s">
        <v>923</v>
      </c>
      <c r="R5610">
        <v>115</v>
      </c>
      <c r="S5610" t="s">
        <v>134</v>
      </c>
      <c r="T5610">
        <v>1</v>
      </c>
      <c r="U5610" s="1">
        <v>43694</v>
      </c>
      <c r="V5610" s="1">
        <v>43819</v>
      </c>
      <c r="W5610" t="s">
        <v>1311</v>
      </c>
      <c r="X5610" t="s">
        <v>1929</v>
      </c>
      <c r="Y5610">
        <v>13</v>
      </c>
      <c r="Z5610">
        <v>10</v>
      </c>
      <c r="AA5610">
        <v>35</v>
      </c>
      <c r="AB5610">
        <v>28.571400000000001</v>
      </c>
      <c r="AC5610" t="s">
        <v>2976</v>
      </c>
      <c r="AD5610">
        <f>IF(ISBLANK(Source[[#This Row],[CrosslistID]]),1,1/COUNTIFS(Source[CrosslistID],Source[[#This Row],[CrosslistID]],Source[TermDesc],Source[[#This Row],[TermDesc]]))</f>
        <v>0.25</v>
      </c>
      <c r="AE5610">
        <v>20</v>
      </c>
      <c r="AF5610">
        <v>25</v>
      </c>
      <c r="AG5610">
        <v>80</v>
      </c>
      <c r="AH5610">
        <v>80</v>
      </c>
      <c r="AI5610">
        <v>1.3</v>
      </c>
      <c r="AJ5610">
        <v>1.3</v>
      </c>
      <c r="AK5610">
        <v>0.2</v>
      </c>
      <c r="AL56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10">
        <f>IF(AND(Source[[#This Row],[Credit_Noncredit]]="Noncredit",Source[[#This Row],[FTEF]]&gt;0),Source[[#This Row],[NC XLST FTES]]*525/(437.5*Source[[#This Row],[FTEF]]),0)</f>
        <v>0</v>
      </c>
      <c r="AN5610">
        <f>IF(Source[[#This Row],[Credit_Noncredit]]="Credit",Source[[#This Row],[Census Enrollment]],Source[[#This Row],[Noncredit Avg. Attendance]])</f>
        <v>13</v>
      </c>
    </row>
    <row r="5611" spans="1:40" x14ac:dyDescent="0.25">
      <c r="A5611" t="s">
        <v>1914</v>
      </c>
      <c r="B5611" t="s">
        <v>886</v>
      </c>
      <c r="C5611" t="s">
        <v>1184</v>
      </c>
      <c r="D5611" t="s">
        <v>1305</v>
      </c>
      <c r="E5611" s="4">
        <v>79024</v>
      </c>
      <c r="F5611" s="4" t="s">
        <v>1306</v>
      </c>
      <c r="G5611" s="4" t="s">
        <v>2670</v>
      </c>
      <c r="H5611" t="str">
        <f>CONCATENATE(Source[[#This Row],[Subject]],TRIM(Source[[#This Row],[Course]]))</f>
        <v>TH A170B</v>
      </c>
      <c r="I5611" t="str">
        <f>VLOOKUP(Source[[#This Row],[SubjCrse]],'Courses and Categories'!$E$2:$G$1816,3,FALSE)</f>
        <v>Credit Visual &amp; Performing Arts</v>
      </c>
      <c r="J5611">
        <v>501</v>
      </c>
      <c r="K5611" t="s">
        <v>2977</v>
      </c>
      <c r="L5611" t="s">
        <v>87</v>
      </c>
      <c r="M5611" t="s">
        <v>903</v>
      </c>
      <c r="N5611" t="s">
        <v>50</v>
      </c>
      <c r="O5611">
        <v>1830</v>
      </c>
      <c r="P5611">
        <v>2120</v>
      </c>
      <c r="Q5611" t="s">
        <v>923</v>
      </c>
      <c r="R5611">
        <v>115</v>
      </c>
      <c r="S5611" t="s">
        <v>134</v>
      </c>
      <c r="T5611">
        <v>1</v>
      </c>
      <c r="U5611" s="1">
        <v>43694</v>
      </c>
      <c r="V5611" s="1">
        <v>43819</v>
      </c>
      <c r="W5611" t="s">
        <v>1311</v>
      </c>
      <c r="X5611" t="s">
        <v>1929</v>
      </c>
      <c r="Y5611">
        <v>5</v>
      </c>
      <c r="Z5611">
        <v>5</v>
      </c>
      <c r="AA5611">
        <v>35</v>
      </c>
      <c r="AB5611">
        <v>14.2857</v>
      </c>
      <c r="AC5611" t="s">
        <v>2976</v>
      </c>
      <c r="AD5611">
        <f>IF(ISBLANK(Source[[#This Row],[CrosslistID]]),1,1/COUNTIFS(Source[CrosslistID],Source[[#This Row],[CrosslistID]],Source[TermDesc],Source[[#This Row],[TermDesc]]))</f>
        <v>0.25</v>
      </c>
      <c r="AE5611">
        <v>20</v>
      </c>
      <c r="AF5611">
        <v>25</v>
      </c>
      <c r="AG5611">
        <v>80</v>
      </c>
      <c r="AH5611">
        <v>80</v>
      </c>
      <c r="AI5611">
        <v>0.5</v>
      </c>
      <c r="AJ5611">
        <v>0.5</v>
      </c>
      <c r="AK5611">
        <v>0</v>
      </c>
      <c r="AL56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11">
        <f>IF(AND(Source[[#This Row],[Credit_Noncredit]]="Noncredit",Source[[#This Row],[FTEF]]&gt;0),Source[[#This Row],[NC XLST FTES]]*525/(437.5*Source[[#This Row],[FTEF]]),0)</f>
        <v>0</v>
      </c>
      <c r="AN5611">
        <f>IF(Source[[#This Row],[Credit_Noncredit]]="Credit",Source[[#This Row],[Census Enrollment]],Source[[#This Row],[Noncredit Avg. Attendance]])</f>
        <v>5</v>
      </c>
    </row>
    <row r="5612" spans="1:40" x14ac:dyDescent="0.25">
      <c r="A5612" t="s">
        <v>1914</v>
      </c>
      <c r="B5612" t="s">
        <v>886</v>
      </c>
      <c r="C5612" t="s">
        <v>1184</v>
      </c>
      <c r="D5612" t="s">
        <v>1305</v>
      </c>
      <c r="E5612" s="4">
        <v>79025</v>
      </c>
      <c r="F5612" s="4" t="s">
        <v>1306</v>
      </c>
      <c r="G5612" s="4" t="s">
        <v>2672</v>
      </c>
      <c r="H5612" t="str">
        <f>CONCATENATE(Source[[#This Row],[Subject]],TRIM(Source[[#This Row],[Course]]))</f>
        <v>TH A170C</v>
      </c>
      <c r="I5612" t="str">
        <f>VLOOKUP(Source[[#This Row],[SubjCrse]],'Courses and Categories'!$E$2:$G$1816,3,FALSE)</f>
        <v>Credit Visual &amp; Performing Arts</v>
      </c>
      <c r="J5612">
        <v>501</v>
      </c>
      <c r="K5612" t="s">
        <v>2978</v>
      </c>
      <c r="L5612" t="s">
        <v>87</v>
      </c>
      <c r="M5612" t="s">
        <v>903</v>
      </c>
      <c r="N5612" t="s">
        <v>50</v>
      </c>
      <c r="O5612">
        <v>1830</v>
      </c>
      <c r="P5612">
        <v>2120</v>
      </c>
      <c r="Q5612" t="s">
        <v>923</v>
      </c>
      <c r="R5612">
        <v>115</v>
      </c>
      <c r="S5612" t="s">
        <v>134</v>
      </c>
      <c r="T5612">
        <v>1</v>
      </c>
      <c r="U5612" s="1">
        <v>43694</v>
      </c>
      <c r="V5612" s="1">
        <v>43819</v>
      </c>
      <c r="W5612" t="s">
        <v>1311</v>
      </c>
      <c r="X5612" t="s">
        <v>1929</v>
      </c>
      <c r="Y5612">
        <v>4</v>
      </c>
      <c r="Z5612">
        <v>4</v>
      </c>
      <c r="AA5612">
        <v>35</v>
      </c>
      <c r="AB5612">
        <v>11.428599999999999</v>
      </c>
      <c r="AC5612" t="s">
        <v>2976</v>
      </c>
      <c r="AD5612">
        <f>IF(ISBLANK(Source[[#This Row],[CrosslistID]]),1,1/COUNTIFS(Source[CrosslistID],Source[[#This Row],[CrosslistID]],Source[TermDesc],Source[[#This Row],[TermDesc]]))</f>
        <v>0.25</v>
      </c>
      <c r="AE5612">
        <v>20</v>
      </c>
      <c r="AF5612">
        <v>25</v>
      </c>
      <c r="AG5612">
        <v>80</v>
      </c>
      <c r="AH5612">
        <v>80</v>
      </c>
      <c r="AI5612">
        <v>0.4</v>
      </c>
      <c r="AJ5612">
        <v>0.4</v>
      </c>
      <c r="AK5612">
        <v>0</v>
      </c>
      <c r="AL56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12">
        <f>IF(AND(Source[[#This Row],[Credit_Noncredit]]="Noncredit",Source[[#This Row],[FTEF]]&gt;0),Source[[#This Row],[NC XLST FTES]]*525/(437.5*Source[[#This Row],[FTEF]]),0)</f>
        <v>0</v>
      </c>
      <c r="AN5612">
        <f>IF(Source[[#This Row],[Credit_Noncredit]]="Credit",Source[[#This Row],[Census Enrollment]],Source[[#This Row],[Noncredit Avg. Attendance]])</f>
        <v>4</v>
      </c>
    </row>
    <row r="5613" spans="1:40" x14ac:dyDescent="0.25">
      <c r="A5613" t="s">
        <v>1914</v>
      </c>
      <c r="B5613" t="s">
        <v>886</v>
      </c>
      <c r="C5613" t="s">
        <v>1184</v>
      </c>
      <c r="D5613" t="s">
        <v>1305</v>
      </c>
      <c r="E5613" s="4">
        <v>79026</v>
      </c>
      <c r="F5613" s="4" t="s">
        <v>1306</v>
      </c>
      <c r="G5613" s="4" t="s">
        <v>2674</v>
      </c>
      <c r="H5613" t="str">
        <f>CONCATENATE(Source[[#This Row],[Subject]],TRIM(Source[[#This Row],[Course]]))</f>
        <v>TH A170D</v>
      </c>
      <c r="I5613" t="str">
        <f>VLOOKUP(Source[[#This Row],[SubjCrse]],'Courses and Categories'!$E$2:$G$1816,3,FALSE)</f>
        <v>Credit Visual &amp; Performing Arts</v>
      </c>
      <c r="J5613">
        <v>501</v>
      </c>
      <c r="K5613" t="s">
        <v>2979</v>
      </c>
      <c r="L5613" t="s">
        <v>87</v>
      </c>
      <c r="M5613" t="s">
        <v>903</v>
      </c>
      <c r="N5613" t="s">
        <v>50</v>
      </c>
      <c r="O5613">
        <v>1830</v>
      </c>
      <c r="P5613">
        <v>2120</v>
      </c>
      <c r="Q5613" t="s">
        <v>923</v>
      </c>
      <c r="R5613">
        <v>115</v>
      </c>
      <c r="S5613" t="s">
        <v>134</v>
      </c>
      <c r="T5613">
        <v>1</v>
      </c>
      <c r="U5613" s="1">
        <v>43694</v>
      </c>
      <c r="V5613" s="1">
        <v>43819</v>
      </c>
      <c r="W5613" t="s">
        <v>1311</v>
      </c>
      <c r="X5613" t="s">
        <v>1929</v>
      </c>
      <c r="Y5613">
        <v>1</v>
      </c>
      <c r="Z5613">
        <v>1</v>
      </c>
      <c r="AA5613">
        <v>35</v>
      </c>
      <c r="AB5613">
        <v>2.8571</v>
      </c>
      <c r="AC5613" t="s">
        <v>2976</v>
      </c>
      <c r="AD5613">
        <f>IF(ISBLANK(Source[[#This Row],[CrosslistID]]),1,1/COUNTIFS(Source[CrosslistID],Source[[#This Row],[CrosslistID]],Source[TermDesc],Source[[#This Row],[TermDesc]]))</f>
        <v>0.25</v>
      </c>
      <c r="AE5613">
        <v>20</v>
      </c>
      <c r="AF5613">
        <v>25</v>
      </c>
      <c r="AG5613">
        <v>80</v>
      </c>
      <c r="AH5613">
        <v>80</v>
      </c>
      <c r="AI5613">
        <v>0.1</v>
      </c>
      <c r="AJ5613">
        <v>0.1</v>
      </c>
      <c r="AK5613">
        <v>0</v>
      </c>
      <c r="AL56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13">
        <f>IF(AND(Source[[#This Row],[Credit_Noncredit]]="Noncredit",Source[[#This Row],[FTEF]]&gt;0),Source[[#This Row],[NC XLST FTES]]*525/(437.5*Source[[#This Row],[FTEF]]),0)</f>
        <v>0</v>
      </c>
      <c r="AN5613">
        <f>IF(Source[[#This Row],[Credit_Noncredit]]="Credit",Source[[#This Row],[Census Enrollment]],Source[[#This Row],[Noncredit Avg. Attendance]])</f>
        <v>1</v>
      </c>
    </row>
    <row r="5614" spans="1:40" x14ac:dyDescent="0.25">
      <c r="A5614" t="s">
        <v>1914</v>
      </c>
      <c r="B5614" t="s">
        <v>886</v>
      </c>
      <c r="C5614" t="s">
        <v>1184</v>
      </c>
      <c r="D5614" t="s">
        <v>1305</v>
      </c>
      <c r="E5614" s="4">
        <v>79027</v>
      </c>
      <c r="F5614" s="4" t="s">
        <v>1306</v>
      </c>
      <c r="G5614" s="4" t="s">
        <v>2980</v>
      </c>
      <c r="H5614" t="str">
        <f>CONCATENATE(Source[[#This Row],[Subject]],TRIM(Source[[#This Row],[Course]]))</f>
        <v>TH A171A</v>
      </c>
      <c r="I5614" t="str">
        <f>VLOOKUP(Source[[#This Row],[SubjCrse]],'Courses and Categories'!$E$2:$G$1816,3,FALSE)</f>
        <v>Credit Visual &amp; Performing Arts</v>
      </c>
      <c r="J5614">
        <v>501</v>
      </c>
      <c r="K5614" t="s">
        <v>2981</v>
      </c>
      <c r="L5614" t="s">
        <v>87</v>
      </c>
      <c r="M5614" t="s">
        <v>903</v>
      </c>
      <c r="N5614" t="s">
        <v>185</v>
      </c>
      <c r="O5614">
        <v>1830</v>
      </c>
      <c r="P5614">
        <v>2120</v>
      </c>
      <c r="Q5614" t="s">
        <v>236</v>
      </c>
      <c r="R5614">
        <v>50</v>
      </c>
      <c r="S5614" t="s">
        <v>134</v>
      </c>
      <c r="T5614">
        <v>1</v>
      </c>
      <c r="U5614" s="1">
        <v>43694</v>
      </c>
      <c r="V5614" s="1">
        <v>43819</v>
      </c>
      <c r="W5614" t="s">
        <v>1311</v>
      </c>
      <c r="X5614" t="s">
        <v>1929</v>
      </c>
      <c r="Y5614">
        <v>25</v>
      </c>
      <c r="Z5614">
        <v>23</v>
      </c>
      <c r="AA5614">
        <v>35</v>
      </c>
      <c r="AB5614">
        <v>65.714299999999994</v>
      </c>
      <c r="AC5614" t="s">
        <v>2982</v>
      </c>
      <c r="AD5614">
        <f>IF(ISBLANK(Source[[#This Row],[CrosslistID]]),1,1/COUNTIFS(Source[CrosslistID],Source[[#This Row],[CrosslistID]],Source[TermDesc],Source[[#This Row],[TermDesc]]))</f>
        <v>0.25</v>
      </c>
      <c r="AE5614">
        <v>25</v>
      </c>
      <c r="AF5614">
        <v>35</v>
      </c>
      <c r="AG5614">
        <v>71.428600000000003</v>
      </c>
      <c r="AH5614">
        <v>71.428600000000003</v>
      </c>
      <c r="AI5614">
        <v>2.4</v>
      </c>
      <c r="AJ5614">
        <v>2.5</v>
      </c>
      <c r="AK5614">
        <v>0.2</v>
      </c>
      <c r="AL56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14">
        <f>IF(AND(Source[[#This Row],[Credit_Noncredit]]="Noncredit",Source[[#This Row],[FTEF]]&gt;0),Source[[#This Row],[NC XLST FTES]]*525/(437.5*Source[[#This Row],[FTEF]]),0)</f>
        <v>0</v>
      </c>
      <c r="AN5614">
        <f>IF(Source[[#This Row],[Credit_Noncredit]]="Credit",Source[[#This Row],[Census Enrollment]],Source[[#This Row],[Noncredit Avg. Attendance]])</f>
        <v>25</v>
      </c>
    </row>
    <row r="5615" spans="1:40" x14ac:dyDescent="0.25">
      <c r="A5615" t="s">
        <v>1914</v>
      </c>
      <c r="B5615" t="s">
        <v>886</v>
      </c>
      <c r="C5615" t="s">
        <v>1184</v>
      </c>
      <c r="D5615" t="s">
        <v>1305</v>
      </c>
      <c r="E5615" s="4">
        <v>79029</v>
      </c>
      <c r="F5615" s="4" t="s">
        <v>1306</v>
      </c>
      <c r="G5615" s="4" t="s">
        <v>2983</v>
      </c>
      <c r="H5615" t="str">
        <f>CONCATENATE(Source[[#This Row],[Subject]],TRIM(Source[[#This Row],[Course]]))</f>
        <v>TH A171B</v>
      </c>
      <c r="I5615" t="str">
        <f>VLOOKUP(Source[[#This Row],[SubjCrse]],'Courses and Categories'!$E$2:$G$1816,3,FALSE)</f>
        <v>Credit Visual &amp; Performing Arts</v>
      </c>
      <c r="J5615">
        <v>501</v>
      </c>
      <c r="K5615" t="s">
        <v>2984</v>
      </c>
      <c r="L5615" t="s">
        <v>87</v>
      </c>
      <c r="M5615" t="s">
        <v>903</v>
      </c>
      <c r="N5615" t="s">
        <v>185</v>
      </c>
      <c r="O5615">
        <v>1830</v>
      </c>
      <c r="P5615">
        <v>2120</v>
      </c>
      <c r="Q5615" t="s">
        <v>236</v>
      </c>
      <c r="R5615">
        <v>50</v>
      </c>
      <c r="S5615" t="s">
        <v>134</v>
      </c>
      <c r="T5615">
        <v>1</v>
      </c>
      <c r="U5615" s="1">
        <v>43694</v>
      </c>
      <c r="V5615" s="1">
        <v>43819</v>
      </c>
      <c r="W5615" t="s">
        <v>1311</v>
      </c>
      <c r="X5615" t="s">
        <v>1929</v>
      </c>
      <c r="Y5615">
        <v>2</v>
      </c>
      <c r="Z5615">
        <v>2</v>
      </c>
      <c r="AA5615">
        <v>35</v>
      </c>
      <c r="AB5615">
        <v>5.7142999999999997</v>
      </c>
      <c r="AC5615" t="s">
        <v>2982</v>
      </c>
      <c r="AD5615">
        <f>IF(ISBLANK(Source[[#This Row],[CrosslistID]]),1,1/COUNTIFS(Source[CrosslistID],Source[[#This Row],[CrosslistID]],Source[TermDesc],Source[[#This Row],[TermDesc]]))</f>
        <v>0.25</v>
      </c>
      <c r="AE5615">
        <v>25</v>
      </c>
      <c r="AF5615">
        <v>35</v>
      </c>
      <c r="AG5615">
        <v>71.428600000000003</v>
      </c>
      <c r="AH5615">
        <v>71.428600000000003</v>
      </c>
      <c r="AI5615">
        <v>0.2</v>
      </c>
      <c r="AJ5615">
        <v>0.2</v>
      </c>
      <c r="AK5615">
        <v>0</v>
      </c>
      <c r="AL56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15">
        <f>IF(AND(Source[[#This Row],[Credit_Noncredit]]="Noncredit",Source[[#This Row],[FTEF]]&gt;0),Source[[#This Row],[NC XLST FTES]]*525/(437.5*Source[[#This Row],[FTEF]]),0)</f>
        <v>0</v>
      </c>
      <c r="AN5615">
        <f>IF(Source[[#This Row],[Credit_Noncredit]]="Credit",Source[[#This Row],[Census Enrollment]],Source[[#This Row],[Noncredit Avg. Attendance]])</f>
        <v>2</v>
      </c>
    </row>
    <row r="5616" spans="1:40" x14ac:dyDescent="0.25">
      <c r="A5616" t="s">
        <v>1914</v>
      </c>
      <c r="B5616" t="s">
        <v>886</v>
      </c>
      <c r="C5616" t="s">
        <v>1184</v>
      </c>
      <c r="D5616" t="s">
        <v>1305</v>
      </c>
      <c r="E5616" s="4">
        <v>79030</v>
      </c>
      <c r="F5616" s="4" t="s">
        <v>1306</v>
      </c>
      <c r="G5616" s="4" t="s">
        <v>2985</v>
      </c>
      <c r="H5616" t="str">
        <f>CONCATENATE(Source[[#This Row],[Subject]],TRIM(Source[[#This Row],[Course]]))</f>
        <v>TH A171C</v>
      </c>
      <c r="I5616" t="str">
        <f>VLOOKUP(Source[[#This Row],[SubjCrse]],'Courses and Categories'!$E$2:$G$1816,3,FALSE)</f>
        <v>Credit Visual &amp; Performing Arts</v>
      </c>
      <c r="J5616">
        <v>501</v>
      </c>
      <c r="K5616" t="s">
        <v>2986</v>
      </c>
      <c r="L5616" t="s">
        <v>87</v>
      </c>
      <c r="M5616" t="s">
        <v>903</v>
      </c>
      <c r="N5616" t="s">
        <v>185</v>
      </c>
      <c r="O5616">
        <v>1830</v>
      </c>
      <c r="P5616">
        <v>2120</v>
      </c>
      <c r="Q5616" t="s">
        <v>236</v>
      </c>
      <c r="R5616">
        <v>50</v>
      </c>
      <c r="S5616" t="s">
        <v>134</v>
      </c>
      <c r="T5616">
        <v>1</v>
      </c>
      <c r="U5616" s="1">
        <v>43694</v>
      </c>
      <c r="V5616" s="1">
        <v>43819</v>
      </c>
      <c r="W5616" t="s">
        <v>1311</v>
      </c>
      <c r="X5616" t="s">
        <v>1929</v>
      </c>
      <c r="Y5616">
        <v>0</v>
      </c>
      <c r="Z5616">
        <v>0</v>
      </c>
      <c r="AA5616">
        <v>35</v>
      </c>
      <c r="AB5616">
        <v>0</v>
      </c>
      <c r="AC5616" t="s">
        <v>2982</v>
      </c>
      <c r="AD5616">
        <f>IF(ISBLANK(Source[[#This Row],[CrosslistID]]),1,1/COUNTIFS(Source[CrosslistID],Source[[#This Row],[CrosslistID]],Source[TermDesc],Source[[#This Row],[TermDesc]]))</f>
        <v>0.25</v>
      </c>
      <c r="AE5616">
        <v>25</v>
      </c>
      <c r="AF5616">
        <v>35</v>
      </c>
      <c r="AG5616">
        <v>71.428600000000003</v>
      </c>
      <c r="AH5616">
        <v>71.428600000000003</v>
      </c>
      <c r="AI5616">
        <v>0</v>
      </c>
      <c r="AJ5616">
        <v>0</v>
      </c>
      <c r="AK5616">
        <v>0</v>
      </c>
      <c r="AL56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16">
        <f>IF(AND(Source[[#This Row],[Credit_Noncredit]]="Noncredit",Source[[#This Row],[FTEF]]&gt;0),Source[[#This Row],[NC XLST FTES]]*525/(437.5*Source[[#This Row],[FTEF]]),0)</f>
        <v>0</v>
      </c>
      <c r="AN5616">
        <f>IF(Source[[#This Row],[Credit_Noncredit]]="Credit",Source[[#This Row],[Census Enrollment]],Source[[#This Row],[Noncredit Avg. Attendance]])</f>
        <v>0</v>
      </c>
    </row>
    <row r="5617" spans="1:40" x14ac:dyDescent="0.25">
      <c r="A5617" t="s">
        <v>1914</v>
      </c>
      <c r="B5617" t="s">
        <v>886</v>
      </c>
      <c r="C5617" t="s">
        <v>1184</v>
      </c>
      <c r="D5617" t="s">
        <v>1305</v>
      </c>
      <c r="E5617" s="4">
        <v>79166</v>
      </c>
      <c r="F5617" s="4" t="s">
        <v>1306</v>
      </c>
      <c r="G5617" s="4" t="s">
        <v>2987</v>
      </c>
      <c r="H5617" t="str">
        <f>CONCATENATE(Source[[#This Row],[Subject]],TRIM(Source[[#This Row],[Course]]))</f>
        <v>TH A171D</v>
      </c>
      <c r="I5617" t="str">
        <f>VLOOKUP(Source[[#This Row],[SubjCrse]],'Courses and Categories'!$E$2:$G$1816,3,FALSE)</f>
        <v>Credit Visual &amp; Performing Arts</v>
      </c>
      <c r="J5617">
        <v>501</v>
      </c>
      <c r="K5617" t="s">
        <v>2988</v>
      </c>
      <c r="L5617" t="s">
        <v>87</v>
      </c>
      <c r="M5617" t="s">
        <v>903</v>
      </c>
      <c r="N5617" t="s">
        <v>185</v>
      </c>
      <c r="O5617">
        <v>1830</v>
      </c>
      <c r="P5617">
        <v>2120</v>
      </c>
      <c r="Q5617" t="s">
        <v>236</v>
      </c>
      <c r="R5617">
        <v>50</v>
      </c>
      <c r="S5617" t="s">
        <v>134</v>
      </c>
      <c r="T5617">
        <v>1</v>
      </c>
      <c r="U5617" s="1">
        <v>43694</v>
      </c>
      <c r="V5617" s="1">
        <v>43819</v>
      </c>
      <c r="W5617" t="s">
        <v>1311</v>
      </c>
      <c r="X5617" t="s">
        <v>1929</v>
      </c>
      <c r="Y5617">
        <v>0</v>
      </c>
      <c r="Z5617">
        <v>0</v>
      </c>
      <c r="AA5617">
        <v>35</v>
      </c>
      <c r="AB5617">
        <v>0</v>
      </c>
      <c r="AC5617" t="s">
        <v>2982</v>
      </c>
      <c r="AD5617">
        <f>IF(ISBLANK(Source[[#This Row],[CrosslistID]]),1,1/COUNTIFS(Source[CrosslistID],Source[[#This Row],[CrosslistID]],Source[TermDesc],Source[[#This Row],[TermDesc]]))</f>
        <v>0.25</v>
      </c>
      <c r="AE5617">
        <v>25</v>
      </c>
      <c r="AF5617">
        <v>35</v>
      </c>
      <c r="AG5617">
        <v>71.428600000000003</v>
      </c>
      <c r="AH5617">
        <v>71.428600000000003</v>
      </c>
      <c r="AI5617">
        <v>0</v>
      </c>
      <c r="AJ5617">
        <v>0</v>
      </c>
      <c r="AK5617">
        <v>0</v>
      </c>
      <c r="AL56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17">
        <f>IF(AND(Source[[#This Row],[Credit_Noncredit]]="Noncredit",Source[[#This Row],[FTEF]]&gt;0),Source[[#This Row],[NC XLST FTES]]*525/(437.5*Source[[#This Row],[FTEF]]),0)</f>
        <v>0</v>
      </c>
      <c r="AN5617">
        <f>IF(Source[[#This Row],[Credit_Noncredit]]="Credit",Source[[#This Row],[Census Enrollment]],Source[[#This Row],[Noncredit Avg. Attendance]])</f>
        <v>0</v>
      </c>
    </row>
    <row r="5618" spans="1:40" x14ac:dyDescent="0.25">
      <c r="A5618" t="s">
        <v>1914</v>
      </c>
      <c r="B5618" t="s">
        <v>886</v>
      </c>
      <c r="C5618" t="s">
        <v>1184</v>
      </c>
      <c r="D5618" t="s">
        <v>1305</v>
      </c>
      <c r="E5618" s="4">
        <v>75695</v>
      </c>
      <c r="F5618" s="4" t="s">
        <v>1306</v>
      </c>
      <c r="G5618" s="4" t="s">
        <v>2989</v>
      </c>
      <c r="H5618" t="str">
        <f>CONCATENATE(Source[[#This Row],[Subject]],TRIM(Source[[#This Row],[Course]]))</f>
        <v>TH A202A</v>
      </c>
      <c r="I5618" t="str">
        <f>VLOOKUP(Source[[#This Row],[SubjCrse]],'Courses and Categories'!$E$2:$G$1816,3,FALSE)</f>
        <v>Credit Visual &amp; Performing Arts</v>
      </c>
      <c r="J5618">
        <v>1</v>
      </c>
      <c r="K5618" t="s">
        <v>2990</v>
      </c>
      <c r="L5618" t="s">
        <v>39</v>
      </c>
      <c r="M5618" t="s">
        <v>1063</v>
      </c>
      <c r="N5618" t="s">
        <v>42</v>
      </c>
      <c r="O5618" t="s">
        <v>42</v>
      </c>
      <c r="P5618" t="s">
        <v>42</v>
      </c>
      <c r="Q5618" t="s">
        <v>42</v>
      </c>
      <c r="S5618" t="s">
        <v>134</v>
      </c>
      <c r="T5618">
        <v>1</v>
      </c>
      <c r="U5618" s="1">
        <v>43694</v>
      </c>
      <c r="V5618" s="1">
        <v>43819</v>
      </c>
      <c r="W5618" t="s">
        <v>753</v>
      </c>
      <c r="X5618" t="s">
        <v>46</v>
      </c>
      <c r="Y5618">
        <v>6</v>
      </c>
      <c r="Z5618">
        <v>1</v>
      </c>
      <c r="AA5618">
        <v>25</v>
      </c>
      <c r="AB5618">
        <v>4</v>
      </c>
      <c r="AC5618" t="s">
        <v>1312</v>
      </c>
      <c r="AD5618">
        <f>IF(ISBLANK(Source[[#This Row],[CrosslistID]]),1,1/COUNTIFS(Source[CrosslistID],Source[[#This Row],[CrosslistID]],Source[TermDesc],Source[[#This Row],[TermDesc]]))</f>
        <v>0.33333333333333331</v>
      </c>
      <c r="AE5618">
        <v>11</v>
      </c>
      <c r="AF5618">
        <v>60</v>
      </c>
      <c r="AG5618">
        <v>18.333300000000001</v>
      </c>
      <c r="AH5618">
        <v>18.333300000000001</v>
      </c>
      <c r="AI5618">
        <v>0.1</v>
      </c>
      <c r="AJ5618">
        <v>0.1</v>
      </c>
      <c r="AK5618">
        <v>0</v>
      </c>
      <c r="AL56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18">
        <f>IF(AND(Source[[#This Row],[Credit_Noncredit]]="Noncredit",Source[[#This Row],[FTEF]]&gt;0),Source[[#This Row],[NC XLST FTES]]*525/(437.5*Source[[#This Row],[FTEF]]),0)</f>
        <v>0</v>
      </c>
      <c r="AN5618">
        <f>IF(Source[[#This Row],[Credit_Noncredit]]="Credit",Source[[#This Row],[Census Enrollment]],Source[[#This Row],[Noncredit Avg. Attendance]])</f>
        <v>6</v>
      </c>
    </row>
    <row r="5619" spans="1:40" x14ac:dyDescent="0.25">
      <c r="A5619" t="s">
        <v>1914</v>
      </c>
      <c r="B5619" t="s">
        <v>886</v>
      </c>
      <c r="C5619" t="s">
        <v>1184</v>
      </c>
      <c r="D5619" t="s">
        <v>1305</v>
      </c>
      <c r="E5619" s="4">
        <v>75693</v>
      </c>
      <c r="F5619" s="4" t="s">
        <v>1306</v>
      </c>
      <c r="G5619" s="4" t="s">
        <v>2991</v>
      </c>
      <c r="H5619" t="str">
        <f>CONCATENATE(Source[[#This Row],[Subject]],TRIM(Source[[#This Row],[Course]]))</f>
        <v>TH A202B</v>
      </c>
      <c r="I5619" t="str">
        <f>VLOOKUP(Source[[#This Row],[SubjCrse]],'Courses and Categories'!$E$2:$G$1816,3,FALSE)</f>
        <v>Credit Visual &amp; Performing Arts</v>
      </c>
      <c r="J5619">
        <v>1</v>
      </c>
      <c r="K5619" t="s">
        <v>2992</v>
      </c>
      <c r="L5619" t="s">
        <v>39</v>
      </c>
      <c r="M5619" t="s">
        <v>1063</v>
      </c>
      <c r="N5619" t="s">
        <v>42</v>
      </c>
      <c r="O5619" t="s">
        <v>42</v>
      </c>
      <c r="P5619" t="s">
        <v>42</v>
      </c>
      <c r="Q5619" t="s">
        <v>42</v>
      </c>
      <c r="S5619" t="s">
        <v>134</v>
      </c>
      <c r="T5619">
        <v>1</v>
      </c>
      <c r="U5619" s="1">
        <v>43694</v>
      </c>
      <c r="V5619" s="1">
        <v>43819</v>
      </c>
      <c r="W5619" t="s">
        <v>753</v>
      </c>
      <c r="X5619" t="s">
        <v>46</v>
      </c>
      <c r="Y5619">
        <v>7</v>
      </c>
      <c r="Z5619">
        <v>3</v>
      </c>
      <c r="AA5619">
        <v>25</v>
      </c>
      <c r="AB5619">
        <v>12</v>
      </c>
      <c r="AC5619" t="s">
        <v>1312</v>
      </c>
      <c r="AD5619">
        <f>IF(ISBLANK(Source[[#This Row],[CrosslistID]]),1,1/COUNTIFS(Source[CrosslistID],Source[[#This Row],[CrosslistID]],Source[TermDesc],Source[[#This Row],[TermDesc]]))</f>
        <v>0.33333333333333331</v>
      </c>
      <c r="AE5619">
        <v>11</v>
      </c>
      <c r="AF5619">
        <v>60</v>
      </c>
      <c r="AG5619">
        <v>18.333300000000001</v>
      </c>
      <c r="AH5619">
        <v>18.333300000000001</v>
      </c>
      <c r="AI5619">
        <v>0.6</v>
      </c>
      <c r="AJ5619">
        <v>0.6</v>
      </c>
      <c r="AK5619">
        <v>0</v>
      </c>
      <c r="AL56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19">
        <f>IF(AND(Source[[#This Row],[Credit_Noncredit]]="Noncredit",Source[[#This Row],[FTEF]]&gt;0),Source[[#This Row],[NC XLST FTES]]*525/(437.5*Source[[#This Row],[FTEF]]),0)</f>
        <v>0</v>
      </c>
      <c r="AN5619">
        <f>IF(Source[[#This Row],[Credit_Noncredit]]="Credit",Source[[#This Row],[Census Enrollment]],Source[[#This Row],[Noncredit Avg. Attendance]])</f>
        <v>7</v>
      </c>
    </row>
    <row r="5620" spans="1:40" x14ac:dyDescent="0.25">
      <c r="A5620" t="s">
        <v>1914</v>
      </c>
      <c r="B5620" t="s">
        <v>886</v>
      </c>
      <c r="C5620" t="s">
        <v>1184</v>
      </c>
      <c r="D5620" t="s">
        <v>1305</v>
      </c>
      <c r="E5620" s="4">
        <v>75691</v>
      </c>
      <c r="F5620" s="4" t="s">
        <v>1306</v>
      </c>
      <c r="G5620" s="4" t="s">
        <v>2993</v>
      </c>
      <c r="H5620" t="str">
        <f>CONCATENATE(Source[[#This Row],[Subject]],TRIM(Source[[#This Row],[Course]]))</f>
        <v>TH A202C</v>
      </c>
      <c r="I5620" t="str">
        <f>VLOOKUP(Source[[#This Row],[SubjCrse]],'Courses and Categories'!$E$2:$G$1816,3,FALSE)</f>
        <v>Credit Visual &amp; Performing Arts</v>
      </c>
      <c r="J5620">
        <v>1</v>
      </c>
      <c r="K5620" t="s">
        <v>2994</v>
      </c>
      <c r="L5620" t="s">
        <v>39</v>
      </c>
      <c r="M5620" t="s">
        <v>1063</v>
      </c>
      <c r="N5620" t="s">
        <v>42</v>
      </c>
      <c r="O5620" t="s">
        <v>42</v>
      </c>
      <c r="P5620" t="s">
        <v>42</v>
      </c>
      <c r="Q5620" t="s">
        <v>42</v>
      </c>
      <c r="S5620" t="s">
        <v>134</v>
      </c>
      <c r="T5620">
        <v>1</v>
      </c>
      <c r="U5620" s="1">
        <v>43694</v>
      </c>
      <c r="V5620" s="1">
        <v>43819</v>
      </c>
      <c r="W5620" t="s">
        <v>753</v>
      </c>
      <c r="X5620" t="s">
        <v>46</v>
      </c>
      <c r="Y5620">
        <v>10</v>
      </c>
      <c r="Z5620">
        <v>7</v>
      </c>
      <c r="AA5620">
        <v>25</v>
      </c>
      <c r="AB5620">
        <v>28</v>
      </c>
      <c r="AC5620" t="s">
        <v>1312</v>
      </c>
      <c r="AD5620">
        <f>IF(ISBLANK(Source[[#This Row],[CrosslistID]]),1,1/COUNTIFS(Source[CrosslistID],Source[[#This Row],[CrosslistID]],Source[TermDesc],Source[[#This Row],[TermDesc]]))</f>
        <v>0.33333333333333331</v>
      </c>
      <c r="AE5620">
        <v>11</v>
      </c>
      <c r="AF5620">
        <v>60</v>
      </c>
      <c r="AG5620">
        <v>18.333300000000001</v>
      </c>
      <c r="AH5620">
        <v>18.333300000000001</v>
      </c>
      <c r="AI5620">
        <v>1.8</v>
      </c>
      <c r="AJ5620">
        <v>2.1</v>
      </c>
      <c r="AK5620">
        <v>0.4</v>
      </c>
      <c r="AL56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20">
        <f>IF(AND(Source[[#This Row],[Credit_Noncredit]]="Noncredit",Source[[#This Row],[FTEF]]&gt;0),Source[[#This Row],[NC XLST FTES]]*525/(437.5*Source[[#This Row],[FTEF]]),0)</f>
        <v>0</v>
      </c>
      <c r="AN5620">
        <f>IF(Source[[#This Row],[Credit_Noncredit]]="Credit",Source[[#This Row],[Census Enrollment]],Source[[#This Row],[Noncredit Avg. Attendance]])</f>
        <v>10</v>
      </c>
    </row>
    <row r="5621" spans="1:40" x14ac:dyDescent="0.25">
      <c r="A5621" t="s">
        <v>1914</v>
      </c>
      <c r="B5621" t="s">
        <v>886</v>
      </c>
      <c r="C5621" t="s">
        <v>1184</v>
      </c>
      <c r="D5621" t="s">
        <v>1317</v>
      </c>
      <c r="E5621" s="4">
        <v>71125</v>
      </c>
      <c r="F5621" s="4" t="s">
        <v>1318</v>
      </c>
      <c r="G5621" s="4">
        <v>100</v>
      </c>
      <c r="H5621" t="str">
        <f>CONCATENATE(Source[[#This Row],[Subject]],TRIM(Source[[#This Row],[Course]]))</f>
        <v>VMD100</v>
      </c>
      <c r="I5621" t="str">
        <f>VLOOKUP(Source[[#This Row],[SubjCrse]],'Courses and Categories'!$E$2:$G$1816,3,FALSE)</f>
        <v>Credit CTE</v>
      </c>
      <c r="J5621">
        <v>501</v>
      </c>
      <c r="K5621" t="s">
        <v>2995</v>
      </c>
      <c r="L5621" t="s">
        <v>87</v>
      </c>
      <c r="M5621" t="s">
        <v>903</v>
      </c>
      <c r="N5621" t="s">
        <v>2996</v>
      </c>
      <c r="O5621" t="s">
        <v>2997</v>
      </c>
      <c r="P5621" t="s">
        <v>2998</v>
      </c>
      <c r="Q5621" t="s">
        <v>2999</v>
      </c>
      <c r="R5621" t="s">
        <v>3000</v>
      </c>
      <c r="S5621" t="s">
        <v>134</v>
      </c>
      <c r="T5621" t="s">
        <v>44</v>
      </c>
      <c r="U5621" s="1">
        <v>43704</v>
      </c>
      <c r="V5621" s="1">
        <v>43767</v>
      </c>
      <c r="W5621" t="s">
        <v>3001</v>
      </c>
      <c r="X5621" t="s">
        <v>905</v>
      </c>
      <c r="Y5621">
        <v>61</v>
      </c>
      <c r="Z5621">
        <v>61</v>
      </c>
      <c r="AA5621">
        <v>59</v>
      </c>
      <c r="AB5621">
        <v>103.38979999999999</v>
      </c>
      <c r="AD5621">
        <f>IF(ISBLANK(Source[[#This Row],[CrosslistID]]),1,1/COUNTIFS(Source[CrosslistID],Source[[#This Row],[CrosslistID]],Source[TermDesc],Source[[#This Row],[TermDesc]]))</f>
        <v>1</v>
      </c>
      <c r="AG5621">
        <v>0</v>
      </c>
      <c r="AH5621">
        <v>103.38979999999999</v>
      </c>
      <c r="AI5621">
        <v>1.8859999999999999</v>
      </c>
      <c r="AJ5621">
        <v>2.0916999999999999</v>
      </c>
      <c r="AK5621">
        <v>6.8599999999999994E-2</v>
      </c>
      <c r="AL56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21">
        <f>IF(AND(Source[[#This Row],[Credit_Noncredit]]="Noncredit",Source[[#This Row],[FTEF]]&gt;0),Source[[#This Row],[NC XLST FTES]]*525/(437.5*Source[[#This Row],[FTEF]]),0)</f>
        <v>0</v>
      </c>
      <c r="AN5621">
        <f>IF(Source[[#This Row],[Credit_Noncredit]]="Credit",Source[[#This Row],[Census Enrollment]],Source[[#This Row],[Noncredit Avg. Attendance]])</f>
        <v>61</v>
      </c>
    </row>
    <row r="5622" spans="1:40" x14ac:dyDescent="0.25">
      <c r="A5622" t="s">
        <v>1914</v>
      </c>
      <c r="B5622" t="s">
        <v>886</v>
      </c>
      <c r="C5622" t="s">
        <v>1184</v>
      </c>
      <c r="D5622" t="s">
        <v>1317</v>
      </c>
      <c r="E5622" s="4">
        <v>76151</v>
      </c>
      <c r="F5622" s="4" t="s">
        <v>1318</v>
      </c>
      <c r="G5622" s="4">
        <v>101</v>
      </c>
      <c r="H5622" t="str">
        <f>CONCATENATE(Source[[#This Row],[Subject]],TRIM(Source[[#This Row],[Course]]))</f>
        <v>VMD101</v>
      </c>
      <c r="I5622" t="str">
        <f>VLOOKUP(Source[[#This Row],[SubjCrse]],'Courses and Categories'!$E$2:$G$1816,3,FALSE)</f>
        <v>Credit Gen Ed/CTE</v>
      </c>
      <c r="J5622">
        <v>1</v>
      </c>
      <c r="K5622" t="s">
        <v>1980</v>
      </c>
      <c r="L5622" t="s">
        <v>39</v>
      </c>
      <c r="M5622" t="s">
        <v>1046</v>
      </c>
      <c r="N5622" t="s">
        <v>105</v>
      </c>
      <c r="O5622">
        <v>910</v>
      </c>
      <c r="P5622">
        <v>1200</v>
      </c>
      <c r="Q5622" t="s">
        <v>233</v>
      </c>
      <c r="R5622">
        <v>103</v>
      </c>
      <c r="S5622" t="s">
        <v>134</v>
      </c>
      <c r="T5622">
        <v>1</v>
      </c>
      <c r="U5622" s="1">
        <v>43694</v>
      </c>
      <c r="V5622" s="1">
        <v>43819</v>
      </c>
      <c r="W5622" t="s">
        <v>1981</v>
      </c>
      <c r="X5622" t="s">
        <v>1929</v>
      </c>
      <c r="Y5622">
        <v>17</v>
      </c>
      <c r="Z5622">
        <v>17</v>
      </c>
      <c r="AA5622">
        <v>30</v>
      </c>
      <c r="AB5622">
        <v>56.666699999999999</v>
      </c>
      <c r="AC5622" t="s">
        <v>1982</v>
      </c>
      <c r="AD5622">
        <f>IF(ISBLANK(Source[[#This Row],[CrosslistID]]),1,1/COUNTIFS(Source[CrosslistID],Source[[#This Row],[CrosslistID]],Source[TermDesc],Source[[#This Row],[TermDesc]]))</f>
        <v>0.33333333333333331</v>
      </c>
      <c r="AE5622">
        <v>26</v>
      </c>
      <c r="AF5622">
        <v>30</v>
      </c>
      <c r="AG5622">
        <v>86.666700000000006</v>
      </c>
      <c r="AH5622">
        <v>86.666700000000006</v>
      </c>
      <c r="AI5622">
        <v>3.2</v>
      </c>
      <c r="AJ5622">
        <v>3.4</v>
      </c>
      <c r="AK5622">
        <v>0.36</v>
      </c>
      <c r="AL56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22">
        <f>IF(AND(Source[[#This Row],[Credit_Noncredit]]="Noncredit",Source[[#This Row],[FTEF]]&gt;0),Source[[#This Row],[NC XLST FTES]]*525/(437.5*Source[[#This Row],[FTEF]]),0)</f>
        <v>0</v>
      </c>
      <c r="AN5622">
        <f>IF(Source[[#This Row],[Credit_Noncredit]]="Credit",Source[[#This Row],[Census Enrollment]],Source[[#This Row],[Noncredit Avg. Attendance]])</f>
        <v>17</v>
      </c>
    </row>
    <row r="5623" spans="1:40" x14ac:dyDescent="0.25">
      <c r="A5623" t="s">
        <v>1914</v>
      </c>
      <c r="B5623" t="s">
        <v>886</v>
      </c>
      <c r="C5623" t="s">
        <v>1184</v>
      </c>
      <c r="D5623" t="s">
        <v>1317</v>
      </c>
      <c r="E5623" s="4">
        <v>76152</v>
      </c>
      <c r="F5623" s="4" t="s">
        <v>1318</v>
      </c>
      <c r="G5623" s="4">
        <v>101</v>
      </c>
      <c r="H5623" t="str">
        <f>CONCATENATE(Source[[#This Row],[Subject]],TRIM(Source[[#This Row],[Course]]))</f>
        <v>VMD101</v>
      </c>
      <c r="I5623" t="str">
        <f>VLOOKUP(Source[[#This Row],[SubjCrse]],'Courses and Categories'!$E$2:$G$1816,3,FALSE)</f>
        <v>Credit Gen Ed/CTE</v>
      </c>
      <c r="J5623">
        <v>2</v>
      </c>
      <c r="K5623" t="s">
        <v>1980</v>
      </c>
      <c r="L5623" t="s">
        <v>39</v>
      </c>
      <c r="M5623" t="s">
        <v>1046</v>
      </c>
      <c r="N5623" t="s">
        <v>95</v>
      </c>
      <c r="O5623" t="s">
        <v>96</v>
      </c>
      <c r="P5623" t="s">
        <v>1983</v>
      </c>
      <c r="Q5623" t="s">
        <v>1984</v>
      </c>
      <c r="R5623" t="s">
        <v>1985</v>
      </c>
      <c r="S5623" t="s">
        <v>134</v>
      </c>
      <c r="T5623">
        <v>1</v>
      </c>
      <c r="U5623" s="1">
        <v>43694</v>
      </c>
      <c r="V5623" s="1">
        <v>43819</v>
      </c>
      <c r="W5623" t="s">
        <v>1986</v>
      </c>
      <c r="X5623" t="s">
        <v>1929</v>
      </c>
      <c r="Y5623">
        <v>14</v>
      </c>
      <c r="Z5623">
        <v>13</v>
      </c>
      <c r="AA5623">
        <v>30</v>
      </c>
      <c r="AB5623">
        <v>43.333300000000001</v>
      </c>
      <c r="AC5623" t="s">
        <v>1987</v>
      </c>
      <c r="AD5623">
        <f>IF(ISBLANK(Source[[#This Row],[CrosslistID]]),1,1/COUNTIFS(Source[CrosslistID],Source[[#This Row],[CrosslistID]],Source[TermDesc],Source[[#This Row],[TermDesc]]))</f>
        <v>0.33333333333333331</v>
      </c>
      <c r="AE5623">
        <v>23</v>
      </c>
      <c r="AF5623">
        <v>30</v>
      </c>
      <c r="AG5623">
        <v>76.666700000000006</v>
      </c>
      <c r="AH5623">
        <v>76.666700000000006</v>
      </c>
      <c r="AI5623">
        <v>2.6</v>
      </c>
      <c r="AJ5623">
        <v>2.8</v>
      </c>
      <c r="AK5623">
        <v>0</v>
      </c>
      <c r="AL56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23">
        <f>IF(AND(Source[[#This Row],[Credit_Noncredit]]="Noncredit",Source[[#This Row],[FTEF]]&gt;0),Source[[#This Row],[NC XLST FTES]]*525/(437.5*Source[[#This Row],[FTEF]]),0)</f>
        <v>0</v>
      </c>
      <c r="AN5623">
        <f>IF(Source[[#This Row],[Credit_Noncredit]]="Credit",Source[[#This Row],[Census Enrollment]],Source[[#This Row],[Noncredit Avg. Attendance]])</f>
        <v>14</v>
      </c>
    </row>
    <row r="5624" spans="1:40" x14ac:dyDescent="0.25">
      <c r="A5624" t="s">
        <v>1914</v>
      </c>
      <c r="B5624" t="s">
        <v>886</v>
      </c>
      <c r="C5624" t="s">
        <v>1184</v>
      </c>
      <c r="D5624" t="s">
        <v>1317</v>
      </c>
      <c r="E5624" s="4">
        <v>78484</v>
      </c>
      <c r="F5624" s="4" t="s">
        <v>1318</v>
      </c>
      <c r="G5624" s="4">
        <v>101</v>
      </c>
      <c r="H5624" t="str">
        <f>CONCATENATE(Source[[#This Row],[Subject]],TRIM(Source[[#This Row],[Course]]))</f>
        <v>VMD101</v>
      </c>
      <c r="I5624" t="str">
        <f>VLOOKUP(Source[[#This Row],[SubjCrse]],'Courses and Categories'!$E$2:$G$1816,3,FALSE)</f>
        <v>Credit Gen Ed/CTE</v>
      </c>
      <c r="J5624">
        <v>3</v>
      </c>
      <c r="K5624" t="s">
        <v>1980</v>
      </c>
      <c r="L5624" t="s">
        <v>39</v>
      </c>
      <c r="M5624" t="s">
        <v>1046</v>
      </c>
      <c r="N5624" t="s">
        <v>59</v>
      </c>
      <c r="O5624">
        <v>1310</v>
      </c>
      <c r="P5624">
        <v>1600</v>
      </c>
      <c r="Q5624" t="s">
        <v>422</v>
      </c>
      <c r="R5624">
        <v>202</v>
      </c>
      <c r="S5624" t="s">
        <v>134</v>
      </c>
      <c r="T5624">
        <v>1</v>
      </c>
      <c r="U5624" s="1">
        <v>43694</v>
      </c>
      <c r="V5624" s="1">
        <v>43819</v>
      </c>
      <c r="W5624" t="s">
        <v>1988</v>
      </c>
      <c r="X5624" t="s">
        <v>1929</v>
      </c>
      <c r="Y5624">
        <v>20</v>
      </c>
      <c r="Z5624">
        <v>20</v>
      </c>
      <c r="AA5624">
        <v>30</v>
      </c>
      <c r="AB5624">
        <v>66.666700000000006</v>
      </c>
      <c r="AC5624" t="s">
        <v>1989</v>
      </c>
      <c r="AD5624">
        <f>IF(ISBLANK(Source[[#This Row],[CrosslistID]]),1,1/COUNTIFS(Source[CrosslistID],Source[[#This Row],[CrosslistID]],Source[TermDesc],Source[[#This Row],[TermDesc]]))</f>
        <v>0.33333333333333331</v>
      </c>
      <c r="AE5624">
        <v>30</v>
      </c>
      <c r="AF5624">
        <v>30</v>
      </c>
      <c r="AG5624">
        <v>100</v>
      </c>
      <c r="AH5624">
        <v>100</v>
      </c>
      <c r="AI5624">
        <v>3.6</v>
      </c>
      <c r="AJ5624">
        <v>4</v>
      </c>
      <c r="AK5624">
        <v>0.36</v>
      </c>
      <c r="AL56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24">
        <f>IF(AND(Source[[#This Row],[Credit_Noncredit]]="Noncredit",Source[[#This Row],[FTEF]]&gt;0),Source[[#This Row],[NC XLST FTES]]*525/(437.5*Source[[#This Row],[FTEF]]),0)</f>
        <v>0</v>
      </c>
      <c r="AN5624">
        <f>IF(Source[[#This Row],[Credit_Noncredit]]="Credit",Source[[#This Row],[Census Enrollment]],Source[[#This Row],[Noncredit Avg. Attendance]])</f>
        <v>20</v>
      </c>
    </row>
    <row r="5625" spans="1:40" x14ac:dyDescent="0.25">
      <c r="A5625" t="s">
        <v>1914</v>
      </c>
      <c r="B5625" t="s">
        <v>886</v>
      </c>
      <c r="C5625" t="s">
        <v>1184</v>
      </c>
      <c r="D5625" t="s">
        <v>1317</v>
      </c>
      <c r="E5625" s="4">
        <v>76153</v>
      </c>
      <c r="F5625" s="4" t="s">
        <v>1318</v>
      </c>
      <c r="G5625" s="4">
        <v>101</v>
      </c>
      <c r="H5625" t="str">
        <f>CONCATENATE(Source[[#This Row],[Subject]],TRIM(Source[[#This Row],[Course]]))</f>
        <v>VMD101</v>
      </c>
      <c r="I5625" t="str">
        <f>VLOOKUP(Source[[#This Row],[SubjCrse]],'Courses and Categories'!$E$2:$G$1816,3,FALSE)</f>
        <v>Credit Gen Ed/CTE</v>
      </c>
      <c r="J5625">
        <v>351</v>
      </c>
      <c r="K5625" t="s">
        <v>1980</v>
      </c>
      <c r="L5625" t="s">
        <v>87</v>
      </c>
      <c r="M5625" t="s">
        <v>1046</v>
      </c>
      <c r="N5625" t="s">
        <v>59</v>
      </c>
      <c r="O5625">
        <v>1800</v>
      </c>
      <c r="P5625">
        <v>2050</v>
      </c>
      <c r="Q5625" t="s">
        <v>52</v>
      </c>
      <c r="R5625">
        <v>201</v>
      </c>
      <c r="S5625" t="s">
        <v>53</v>
      </c>
      <c r="T5625">
        <v>1</v>
      </c>
      <c r="U5625" s="1">
        <v>43694</v>
      </c>
      <c r="V5625" s="1">
        <v>43819</v>
      </c>
      <c r="W5625" t="s">
        <v>1988</v>
      </c>
      <c r="X5625" t="s">
        <v>1929</v>
      </c>
      <c r="Y5625">
        <v>12</v>
      </c>
      <c r="Z5625">
        <v>12</v>
      </c>
      <c r="AA5625">
        <v>30</v>
      </c>
      <c r="AB5625">
        <v>40</v>
      </c>
      <c r="AC5625" t="s">
        <v>1990</v>
      </c>
      <c r="AD5625">
        <f>IF(ISBLANK(Source[[#This Row],[CrosslistID]]),1,1/COUNTIFS(Source[CrosslistID],Source[[#This Row],[CrosslistID]],Source[TermDesc],Source[[#This Row],[TermDesc]]))</f>
        <v>0.33333333333333331</v>
      </c>
      <c r="AE5625">
        <v>21</v>
      </c>
      <c r="AF5625">
        <v>30</v>
      </c>
      <c r="AG5625">
        <v>70</v>
      </c>
      <c r="AH5625">
        <v>70</v>
      </c>
      <c r="AI5625">
        <v>2.4</v>
      </c>
      <c r="AJ5625">
        <v>2.4</v>
      </c>
      <c r="AK5625">
        <v>0</v>
      </c>
      <c r="AL56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25">
        <f>IF(AND(Source[[#This Row],[Credit_Noncredit]]="Noncredit",Source[[#This Row],[FTEF]]&gt;0),Source[[#This Row],[NC XLST FTES]]*525/(437.5*Source[[#This Row],[FTEF]]),0)</f>
        <v>0</v>
      </c>
      <c r="AN5625">
        <f>IF(Source[[#This Row],[Credit_Noncredit]]="Credit",Source[[#This Row],[Census Enrollment]],Source[[#This Row],[Noncredit Avg. Attendance]])</f>
        <v>12</v>
      </c>
    </row>
    <row r="5626" spans="1:40" x14ac:dyDescent="0.25">
      <c r="A5626" t="s">
        <v>1914</v>
      </c>
      <c r="B5626" t="s">
        <v>886</v>
      </c>
      <c r="C5626" t="s">
        <v>1184</v>
      </c>
      <c r="D5626" t="s">
        <v>1317</v>
      </c>
      <c r="E5626" s="4">
        <v>73808</v>
      </c>
      <c r="F5626" s="4" t="s">
        <v>1318</v>
      </c>
      <c r="G5626" s="4">
        <v>105</v>
      </c>
      <c r="H5626" t="str">
        <f>CONCATENATE(Source[[#This Row],[Subject]],TRIM(Source[[#This Row],[Course]]))</f>
        <v>VMD105</v>
      </c>
      <c r="I5626" t="str">
        <f>VLOOKUP(Source[[#This Row],[SubjCrse]],'Courses and Categories'!$E$2:$G$1816,3,FALSE)</f>
        <v>Credit CTE</v>
      </c>
      <c r="J5626">
        <v>1</v>
      </c>
      <c r="K5626" t="s">
        <v>3002</v>
      </c>
      <c r="L5626" t="s">
        <v>39</v>
      </c>
      <c r="M5626" t="s">
        <v>1046</v>
      </c>
      <c r="N5626" t="s">
        <v>105</v>
      </c>
      <c r="O5626">
        <v>910</v>
      </c>
      <c r="P5626">
        <v>1200</v>
      </c>
      <c r="Q5626" t="s">
        <v>52</v>
      </c>
      <c r="R5626">
        <v>206</v>
      </c>
      <c r="S5626" t="s">
        <v>53</v>
      </c>
      <c r="T5626">
        <v>1</v>
      </c>
      <c r="U5626" s="1">
        <v>43694</v>
      </c>
      <c r="V5626" s="1">
        <v>43819</v>
      </c>
      <c r="W5626" t="s">
        <v>3003</v>
      </c>
      <c r="X5626" t="s">
        <v>1929</v>
      </c>
      <c r="Y5626">
        <v>22</v>
      </c>
      <c r="Z5626">
        <v>22</v>
      </c>
      <c r="AA5626">
        <v>30</v>
      </c>
      <c r="AB5626">
        <v>73.333299999999994</v>
      </c>
      <c r="AD5626">
        <f>IF(ISBLANK(Source[[#This Row],[CrosslistID]]),1,1/COUNTIFS(Source[CrosslistID],Source[[#This Row],[CrosslistID]],Source[TermDesc],Source[[#This Row],[TermDesc]]))</f>
        <v>1</v>
      </c>
      <c r="AG5626">
        <v>0</v>
      </c>
      <c r="AH5626">
        <v>73.333299999999994</v>
      </c>
      <c r="AI5626">
        <v>4.2</v>
      </c>
      <c r="AJ5626">
        <v>4.4000000000000004</v>
      </c>
      <c r="AK5626">
        <v>0.33329999999999999</v>
      </c>
      <c r="AL56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26">
        <f>IF(AND(Source[[#This Row],[Credit_Noncredit]]="Noncredit",Source[[#This Row],[FTEF]]&gt;0),Source[[#This Row],[NC XLST FTES]]*525/(437.5*Source[[#This Row],[FTEF]]),0)</f>
        <v>0</v>
      </c>
      <c r="AN5626">
        <f>IF(Source[[#This Row],[Credit_Noncredit]]="Credit",Source[[#This Row],[Census Enrollment]],Source[[#This Row],[Noncredit Avg. Attendance]])</f>
        <v>22</v>
      </c>
    </row>
    <row r="5627" spans="1:40" x14ac:dyDescent="0.25">
      <c r="A5627" t="s">
        <v>1914</v>
      </c>
      <c r="B5627" t="s">
        <v>886</v>
      </c>
      <c r="C5627" t="s">
        <v>1184</v>
      </c>
      <c r="D5627" t="s">
        <v>1317</v>
      </c>
      <c r="E5627" s="4">
        <v>73813</v>
      </c>
      <c r="F5627" s="4" t="s">
        <v>1318</v>
      </c>
      <c r="G5627" s="4">
        <v>105</v>
      </c>
      <c r="H5627" t="str">
        <f>CONCATENATE(Source[[#This Row],[Subject]],TRIM(Source[[#This Row],[Course]]))</f>
        <v>VMD105</v>
      </c>
      <c r="I5627" t="str">
        <f>VLOOKUP(Source[[#This Row],[SubjCrse]],'Courses and Categories'!$E$2:$G$1816,3,FALSE)</f>
        <v>Credit CTE</v>
      </c>
      <c r="J5627">
        <v>2</v>
      </c>
      <c r="K5627" t="s">
        <v>3002</v>
      </c>
      <c r="L5627" t="s">
        <v>39</v>
      </c>
      <c r="M5627" t="s">
        <v>1046</v>
      </c>
      <c r="N5627" t="s">
        <v>105</v>
      </c>
      <c r="O5627">
        <v>1310</v>
      </c>
      <c r="P5627">
        <v>1600</v>
      </c>
      <c r="Q5627" t="s">
        <v>52</v>
      </c>
      <c r="R5627">
        <v>206</v>
      </c>
      <c r="S5627" t="s">
        <v>53</v>
      </c>
      <c r="T5627">
        <v>1</v>
      </c>
      <c r="U5627" s="1">
        <v>43694</v>
      </c>
      <c r="V5627" s="1">
        <v>43819</v>
      </c>
      <c r="W5627" t="s">
        <v>3003</v>
      </c>
      <c r="X5627" t="s">
        <v>1929</v>
      </c>
      <c r="Y5627">
        <v>20</v>
      </c>
      <c r="Z5627">
        <v>15</v>
      </c>
      <c r="AA5627">
        <v>30</v>
      </c>
      <c r="AB5627">
        <v>50</v>
      </c>
      <c r="AD5627">
        <f>IF(ISBLANK(Source[[#This Row],[CrosslistID]]),1,1/COUNTIFS(Source[CrosslistID],Source[[#This Row],[CrosslistID]],Source[TermDesc],Source[[#This Row],[TermDesc]]))</f>
        <v>1</v>
      </c>
      <c r="AG5627">
        <v>0</v>
      </c>
      <c r="AH5627">
        <v>50</v>
      </c>
      <c r="AI5627">
        <v>4</v>
      </c>
      <c r="AJ5627">
        <v>4</v>
      </c>
      <c r="AK5627">
        <v>0.33329999999999999</v>
      </c>
      <c r="AL56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27">
        <f>IF(AND(Source[[#This Row],[Credit_Noncredit]]="Noncredit",Source[[#This Row],[FTEF]]&gt;0),Source[[#This Row],[NC XLST FTES]]*525/(437.5*Source[[#This Row],[FTEF]]),0)</f>
        <v>0</v>
      </c>
      <c r="AN5627">
        <f>IF(Source[[#This Row],[Credit_Noncredit]]="Credit",Source[[#This Row],[Census Enrollment]],Source[[#This Row],[Noncredit Avg. Attendance]])</f>
        <v>20</v>
      </c>
    </row>
    <row r="5628" spans="1:40" x14ac:dyDescent="0.25">
      <c r="A5628" t="s">
        <v>1914</v>
      </c>
      <c r="B5628" t="s">
        <v>886</v>
      </c>
      <c r="C5628" t="s">
        <v>1184</v>
      </c>
      <c r="D5628" t="s">
        <v>1317</v>
      </c>
      <c r="E5628" s="4">
        <v>74172</v>
      </c>
      <c r="F5628" s="4" t="s">
        <v>1318</v>
      </c>
      <c r="G5628" s="4">
        <v>105</v>
      </c>
      <c r="H5628" t="str">
        <f>CONCATENATE(Source[[#This Row],[Subject]],TRIM(Source[[#This Row],[Course]]))</f>
        <v>VMD105</v>
      </c>
      <c r="I5628" t="str">
        <f>VLOOKUP(Source[[#This Row],[SubjCrse]],'Courses and Categories'!$E$2:$G$1816,3,FALSE)</f>
        <v>Credit CTE</v>
      </c>
      <c r="J5628">
        <v>3</v>
      </c>
      <c r="K5628" t="s">
        <v>3002</v>
      </c>
      <c r="L5628" t="s">
        <v>39</v>
      </c>
      <c r="M5628" t="s">
        <v>1046</v>
      </c>
      <c r="N5628" t="s">
        <v>59</v>
      </c>
      <c r="O5628">
        <v>910</v>
      </c>
      <c r="P5628">
        <v>1200</v>
      </c>
      <c r="Q5628" t="s">
        <v>420</v>
      </c>
      <c r="R5628">
        <v>264</v>
      </c>
      <c r="S5628" t="s">
        <v>134</v>
      </c>
      <c r="T5628">
        <v>1</v>
      </c>
      <c r="U5628" s="1">
        <v>43694</v>
      </c>
      <c r="V5628" s="1">
        <v>43819</v>
      </c>
      <c r="W5628" t="s">
        <v>1320</v>
      </c>
      <c r="X5628" t="s">
        <v>1929</v>
      </c>
      <c r="Y5628">
        <v>30</v>
      </c>
      <c r="Z5628">
        <v>26</v>
      </c>
      <c r="AA5628">
        <v>25</v>
      </c>
      <c r="AB5628">
        <v>104</v>
      </c>
      <c r="AD5628">
        <f>IF(ISBLANK(Source[[#This Row],[CrosslistID]]),1,1/COUNTIFS(Source[CrosslistID],Source[[#This Row],[CrosslistID]],Source[TermDesc],Source[[#This Row],[TermDesc]]))</f>
        <v>1</v>
      </c>
      <c r="AG5628">
        <v>0</v>
      </c>
      <c r="AH5628">
        <v>104</v>
      </c>
      <c r="AI5628">
        <v>5.4</v>
      </c>
      <c r="AJ5628">
        <v>6</v>
      </c>
      <c r="AK5628">
        <v>0.33329999999999999</v>
      </c>
      <c r="AL56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28">
        <f>IF(AND(Source[[#This Row],[Credit_Noncredit]]="Noncredit",Source[[#This Row],[FTEF]]&gt;0),Source[[#This Row],[NC XLST FTES]]*525/(437.5*Source[[#This Row],[FTEF]]),0)</f>
        <v>0</v>
      </c>
      <c r="AN5628">
        <f>IF(Source[[#This Row],[Credit_Noncredit]]="Credit",Source[[#This Row],[Census Enrollment]],Source[[#This Row],[Noncredit Avg. Attendance]])</f>
        <v>30</v>
      </c>
    </row>
    <row r="5629" spans="1:40" x14ac:dyDescent="0.25">
      <c r="A5629" t="s">
        <v>1914</v>
      </c>
      <c r="B5629" t="s">
        <v>886</v>
      </c>
      <c r="C5629" t="s">
        <v>1184</v>
      </c>
      <c r="D5629" t="s">
        <v>1317</v>
      </c>
      <c r="E5629" s="4">
        <v>73810</v>
      </c>
      <c r="F5629" s="4" t="s">
        <v>1318</v>
      </c>
      <c r="G5629" s="4">
        <v>105</v>
      </c>
      <c r="H5629" t="str">
        <f>CONCATENATE(Source[[#This Row],[Subject]],TRIM(Source[[#This Row],[Course]]))</f>
        <v>VMD105</v>
      </c>
      <c r="I5629" t="str">
        <f>VLOOKUP(Source[[#This Row],[SubjCrse]],'Courses and Categories'!$E$2:$G$1816,3,FALSE)</f>
        <v>Credit CTE</v>
      </c>
      <c r="J5629">
        <v>651</v>
      </c>
      <c r="K5629" t="s">
        <v>3002</v>
      </c>
      <c r="L5629" t="s">
        <v>50</v>
      </c>
      <c r="M5629" t="s">
        <v>1046</v>
      </c>
      <c r="N5629" t="s">
        <v>51</v>
      </c>
      <c r="O5629">
        <v>910</v>
      </c>
      <c r="P5629">
        <v>1500</v>
      </c>
      <c r="Q5629" t="s">
        <v>52</v>
      </c>
      <c r="R5629">
        <v>473</v>
      </c>
      <c r="S5629" t="s">
        <v>53</v>
      </c>
      <c r="T5629">
        <v>1</v>
      </c>
      <c r="U5629" s="1">
        <v>43694</v>
      </c>
      <c r="V5629" s="1">
        <v>43819</v>
      </c>
      <c r="W5629" t="s">
        <v>3004</v>
      </c>
      <c r="X5629" t="s">
        <v>1929</v>
      </c>
      <c r="Y5629">
        <v>22</v>
      </c>
      <c r="Z5629">
        <v>21</v>
      </c>
      <c r="AA5629">
        <v>35</v>
      </c>
      <c r="AB5629">
        <v>60</v>
      </c>
      <c r="AD5629">
        <f>IF(ISBLANK(Source[[#This Row],[CrosslistID]]),1,1/COUNTIFS(Source[CrosslistID],Source[[#This Row],[CrosslistID]],Source[TermDesc],Source[[#This Row],[TermDesc]]))</f>
        <v>1</v>
      </c>
      <c r="AG5629">
        <v>0</v>
      </c>
      <c r="AH5629">
        <v>60</v>
      </c>
      <c r="AI5629">
        <v>4.2</v>
      </c>
      <c r="AJ5629">
        <v>4.4000000000000004</v>
      </c>
      <c r="AK5629">
        <v>0.33329999999999999</v>
      </c>
      <c r="AL56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29">
        <f>IF(AND(Source[[#This Row],[Credit_Noncredit]]="Noncredit",Source[[#This Row],[FTEF]]&gt;0),Source[[#This Row],[NC XLST FTES]]*525/(437.5*Source[[#This Row],[FTEF]]),0)</f>
        <v>0</v>
      </c>
      <c r="AN5629">
        <f>IF(Source[[#This Row],[Credit_Noncredit]]="Credit",Source[[#This Row],[Census Enrollment]],Source[[#This Row],[Noncredit Avg. Attendance]])</f>
        <v>22</v>
      </c>
    </row>
    <row r="5630" spans="1:40" x14ac:dyDescent="0.25">
      <c r="A5630" t="s">
        <v>1914</v>
      </c>
      <c r="B5630" t="s">
        <v>886</v>
      </c>
      <c r="C5630" t="s">
        <v>1184</v>
      </c>
      <c r="D5630" t="s">
        <v>1317</v>
      </c>
      <c r="E5630" s="4">
        <v>78875</v>
      </c>
      <c r="F5630" s="4" t="s">
        <v>1318</v>
      </c>
      <c r="G5630" s="4">
        <v>105</v>
      </c>
      <c r="H5630" t="str">
        <f>CONCATENATE(Source[[#This Row],[Subject]],TRIM(Source[[#This Row],[Course]]))</f>
        <v>VMD105</v>
      </c>
      <c r="I5630" t="str">
        <f>VLOOKUP(Source[[#This Row],[SubjCrse]],'Courses and Categories'!$E$2:$G$1816,3,FALSE)</f>
        <v>Credit CTE</v>
      </c>
      <c r="J5630">
        <v>831</v>
      </c>
      <c r="K5630" t="s">
        <v>3002</v>
      </c>
      <c r="L5630" t="s">
        <v>39</v>
      </c>
      <c r="M5630" t="s">
        <v>897</v>
      </c>
      <c r="N5630" t="s">
        <v>42</v>
      </c>
      <c r="O5630" t="s">
        <v>42</v>
      </c>
      <c r="P5630" t="s">
        <v>42</v>
      </c>
      <c r="Q5630" t="s">
        <v>42</v>
      </c>
      <c r="S5630" t="s">
        <v>134</v>
      </c>
      <c r="T5630">
        <v>1</v>
      </c>
      <c r="U5630" s="1">
        <v>43694</v>
      </c>
      <c r="V5630" s="1">
        <v>43819</v>
      </c>
      <c r="W5630" t="s">
        <v>3005</v>
      </c>
      <c r="X5630" t="s">
        <v>1450</v>
      </c>
      <c r="Y5630">
        <v>35</v>
      </c>
      <c r="Z5630">
        <v>30</v>
      </c>
      <c r="AA5630">
        <v>35</v>
      </c>
      <c r="AB5630">
        <v>85.714299999999994</v>
      </c>
      <c r="AD5630">
        <f>IF(ISBLANK(Source[[#This Row],[CrosslistID]]),1,1/COUNTIFS(Source[CrosslistID],Source[[#This Row],[CrosslistID]],Source[TermDesc],Source[[#This Row],[TermDesc]]))</f>
        <v>1</v>
      </c>
      <c r="AG5630">
        <v>0</v>
      </c>
      <c r="AH5630">
        <v>85.714299999999994</v>
      </c>
      <c r="AI5630">
        <v>3.4</v>
      </c>
      <c r="AJ5630">
        <v>3.5</v>
      </c>
      <c r="AK5630">
        <v>0.33329999999999999</v>
      </c>
      <c r="AL56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30">
        <f>IF(AND(Source[[#This Row],[Credit_Noncredit]]="Noncredit",Source[[#This Row],[FTEF]]&gt;0),Source[[#This Row],[NC XLST FTES]]*525/(437.5*Source[[#This Row],[FTEF]]),0)</f>
        <v>0</v>
      </c>
      <c r="AN5630">
        <f>IF(Source[[#This Row],[Credit_Noncredit]]="Credit",Source[[#This Row],[Census Enrollment]],Source[[#This Row],[Noncredit Avg. Attendance]])</f>
        <v>35</v>
      </c>
    </row>
    <row r="5631" spans="1:40" x14ac:dyDescent="0.25">
      <c r="A5631" t="s">
        <v>1914</v>
      </c>
      <c r="B5631" t="s">
        <v>886</v>
      </c>
      <c r="C5631" t="s">
        <v>1184</v>
      </c>
      <c r="D5631" t="s">
        <v>1317</v>
      </c>
      <c r="E5631" s="4">
        <v>74635</v>
      </c>
      <c r="F5631" s="4" t="s">
        <v>1318</v>
      </c>
      <c r="G5631" s="4">
        <v>110</v>
      </c>
      <c r="H5631" t="str">
        <f>CONCATENATE(Source[[#This Row],[Subject]],TRIM(Source[[#This Row],[Course]]))</f>
        <v>VMD110</v>
      </c>
      <c r="I5631" t="str">
        <f>VLOOKUP(Source[[#This Row],[SubjCrse]],'Courses and Categories'!$E$2:$G$1816,3,FALSE)</f>
        <v>Credit Gen Ed/CTE</v>
      </c>
      <c r="J5631">
        <v>501</v>
      </c>
      <c r="K5631" t="s">
        <v>3006</v>
      </c>
      <c r="L5631" t="s">
        <v>87</v>
      </c>
      <c r="M5631" t="s">
        <v>903</v>
      </c>
      <c r="N5631" t="s">
        <v>830</v>
      </c>
      <c r="O5631" t="s">
        <v>949</v>
      </c>
      <c r="P5631" t="s">
        <v>3007</v>
      </c>
      <c r="Q5631" t="s">
        <v>2153</v>
      </c>
      <c r="R5631" t="s">
        <v>857</v>
      </c>
      <c r="S5631" t="s">
        <v>134</v>
      </c>
      <c r="T5631">
        <v>1</v>
      </c>
      <c r="U5631" s="1">
        <v>43694</v>
      </c>
      <c r="V5631" s="1">
        <v>43819</v>
      </c>
      <c r="W5631" t="s">
        <v>3008</v>
      </c>
      <c r="X5631" t="s">
        <v>1929</v>
      </c>
      <c r="Y5631">
        <v>41</v>
      </c>
      <c r="Z5631">
        <v>40</v>
      </c>
      <c r="AA5631">
        <v>45</v>
      </c>
      <c r="AB5631">
        <v>88.888900000000007</v>
      </c>
      <c r="AD5631">
        <f>IF(ISBLANK(Source[[#This Row],[CrosslistID]]),1,1/COUNTIFS(Source[CrosslistID],Source[[#This Row],[CrosslistID]],Source[TermDesc],Source[[#This Row],[TermDesc]]))</f>
        <v>1</v>
      </c>
      <c r="AG5631">
        <v>0</v>
      </c>
      <c r="AH5631">
        <v>88.888900000000007</v>
      </c>
      <c r="AI5631">
        <v>3.7</v>
      </c>
      <c r="AJ5631">
        <v>4.0999999999999996</v>
      </c>
      <c r="AK5631">
        <v>0.2</v>
      </c>
      <c r="AL56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31">
        <f>IF(AND(Source[[#This Row],[Credit_Noncredit]]="Noncredit",Source[[#This Row],[FTEF]]&gt;0),Source[[#This Row],[NC XLST FTES]]*525/(437.5*Source[[#This Row],[FTEF]]),0)</f>
        <v>0</v>
      </c>
      <c r="AN5631">
        <f>IF(Source[[#This Row],[Credit_Noncredit]]="Credit",Source[[#This Row],[Census Enrollment]],Source[[#This Row],[Noncredit Avg. Attendance]])</f>
        <v>41</v>
      </c>
    </row>
    <row r="5632" spans="1:40" x14ac:dyDescent="0.25">
      <c r="A5632" t="s">
        <v>1914</v>
      </c>
      <c r="B5632" t="s">
        <v>886</v>
      </c>
      <c r="C5632" t="s">
        <v>1184</v>
      </c>
      <c r="D5632" t="s">
        <v>1317</v>
      </c>
      <c r="E5632" s="4">
        <v>76538</v>
      </c>
      <c r="F5632" s="4" t="s">
        <v>1318</v>
      </c>
      <c r="G5632" s="4">
        <v>118</v>
      </c>
      <c r="H5632" t="str">
        <f>CONCATENATE(Source[[#This Row],[Subject]],TRIM(Source[[#This Row],[Course]]))</f>
        <v>VMD118</v>
      </c>
      <c r="I5632" t="str">
        <f>VLOOKUP(Source[[#This Row],[SubjCrse]],'Courses and Categories'!$E$2:$G$1816,3,FALSE)</f>
        <v>Credit CTE</v>
      </c>
      <c r="J5632">
        <v>1</v>
      </c>
      <c r="K5632" t="s">
        <v>1991</v>
      </c>
      <c r="L5632" t="s">
        <v>39</v>
      </c>
      <c r="M5632" t="s">
        <v>1046</v>
      </c>
      <c r="N5632" t="s">
        <v>105</v>
      </c>
      <c r="O5632">
        <v>910</v>
      </c>
      <c r="P5632">
        <v>1200</v>
      </c>
      <c r="Q5632" t="s">
        <v>923</v>
      </c>
      <c r="R5632">
        <v>145</v>
      </c>
      <c r="S5632" t="s">
        <v>134</v>
      </c>
      <c r="T5632">
        <v>1</v>
      </c>
      <c r="U5632" s="1">
        <v>43694</v>
      </c>
      <c r="V5632" s="1">
        <v>43819</v>
      </c>
      <c r="W5632" t="s">
        <v>1992</v>
      </c>
      <c r="X5632" t="s">
        <v>1929</v>
      </c>
      <c r="Y5632">
        <v>19</v>
      </c>
      <c r="Z5632">
        <v>19</v>
      </c>
      <c r="AA5632">
        <v>30</v>
      </c>
      <c r="AB5632">
        <v>63.333300000000001</v>
      </c>
      <c r="AC5632" t="s">
        <v>1993</v>
      </c>
      <c r="AD5632">
        <f>IF(ISBLANK(Source[[#This Row],[CrosslistID]]),1,1/COUNTIFS(Source[CrosslistID],Source[[#This Row],[CrosslistID]],Source[TermDesc],Source[[#This Row],[TermDesc]]))</f>
        <v>0.5</v>
      </c>
      <c r="AE5632">
        <v>26</v>
      </c>
      <c r="AF5632">
        <v>30</v>
      </c>
      <c r="AG5632">
        <v>86.666700000000006</v>
      </c>
      <c r="AH5632">
        <v>86.666700000000006</v>
      </c>
      <c r="AI5632">
        <v>3.4</v>
      </c>
      <c r="AJ5632">
        <v>3.8</v>
      </c>
      <c r="AK5632">
        <v>0.33329999999999999</v>
      </c>
      <c r="AL56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32">
        <f>IF(AND(Source[[#This Row],[Credit_Noncredit]]="Noncredit",Source[[#This Row],[FTEF]]&gt;0),Source[[#This Row],[NC XLST FTES]]*525/(437.5*Source[[#This Row],[FTEF]]),0)</f>
        <v>0</v>
      </c>
      <c r="AN5632">
        <f>IF(Source[[#This Row],[Credit_Noncredit]]="Credit",Source[[#This Row],[Census Enrollment]],Source[[#This Row],[Noncredit Avg. Attendance]])</f>
        <v>19</v>
      </c>
    </row>
    <row r="5633" spans="1:40" x14ac:dyDescent="0.25">
      <c r="A5633" t="s">
        <v>1914</v>
      </c>
      <c r="B5633" t="s">
        <v>886</v>
      </c>
      <c r="C5633" t="s">
        <v>1184</v>
      </c>
      <c r="D5633" t="s">
        <v>1317</v>
      </c>
      <c r="E5633" s="4">
        <v>71161</v>
      </c>
      <c r="F5633" s="4" t="s">
        <v>1318</v>
      </c>
      <c r="G5633" s="4">
        <v>120</v>
      </c>
      <c r="H5633" t="str">
        <f>CONCATENATE(Source[[#This Row],[Subject]],TRIM(Source[[#This Row],[Course]]))</f>
        <v>VMD120</v>
      </c>
      <c r="I5633" t="str">
        <f>VLOOKUP(Source[[#This Row],[SubjCrse]],'Courses and Categories'!$E$2:$G$1816,3,FALSE)</f>
        <v>Credit CTE</v>
      </c>
      <c r="J5633">
        <v>1</v>
      </c>
      <c r="K5633" t="s">
        <v>3009</v>
      </c>
      <c r="L5633" t="s">
        <v>39</v>
      </c>
      <c r="M5633" t="s">
        <v>1046</v>
      </c>
      <c r="N5633" t="s">
        <v>59</v>
      </c>
      <c r="O5633">
        <v>910</v>
      </c>
      <c r="P5633">
        <v>1200</v>
      </c>
      <c r="Q5633" t="s">
        <v>233</v>
      </c>
      <c r="R5633">
        <v>103</v>
      </c>
      <c r="S5633" t="s">
        <v>134</v>
      </c>
      <c r="T5633">
        <v>1</v>
      </c>
      <c r="U5633" s="1">
        <v>43694</v>
      </c>
      <c r="V5633" s="1">
        <v>43819</v>
      </c>
      <c r="W5633" t="s">
        <v>3010</v>
      </c>
      <c r="X5633" t="s">
        <v>1929</v>
      </c>
      <c r="Y5633">
        <v>30</v>
      </c>
      <c r="Z5633">
        <v>30</v>
      </c>
      <c r="AA5633">
        <v>30</v>
      </c>
      <c r="AB5633">
        <v>100</v>
      </c>
      <c r="AD5633">
        <f>IF(ISBLANK(Source[[#This Row],[CrosslistID]]),1,1/COUNTIFS(Source[CrosslistID],Source[[#This Row],[CrosslistID]],Source[TermDesc],Source[[#This Row],[TermDesc]]))</f>
        <v>1</v>
      </c>
      <c r="AG5633">
        <v>0</v>
      </c>
      <c r="AH5633">
        <v>100</v>
      </c>
      <c r="AI5633">
        <v>5.8</v>
      </c>
      <c r="AJ5633">
        <v>6</v>
      </c>
      <c r="AK5633">
        <v>0.33329999999999999</v>
      </c>
      <c r="AL56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33">
        <f>IF(AND(Source[[#This Row],[Credit_Noncredit]]="Noncredit",Source[[#This Row],[FTEF]]&gt;0),Source[[#This Row],[NC XLST FTES]]*525/(437.5*Source[[#This Row],[FTEF]]),0)</f>
        <v>0</v>
      </c>
      <c r="AN5633">
        <f>IF(Source[[#This Row],[Credit_Noncredit]]="Credit",Source[[#This Row],[Census Enrollment]],Source[[#This Row],[Noncredit Avg. Attendance]])</f>
        <v>30</v>
      </c>
    </row>
    <row r="5634" spans="1:40" x14ac:dyDescent="0.25">
      <c r="A5634" t="s">
        <v>1914</v>
      </c>
      <c r="B5634" t="s">
        <v>886</v>
      </c>
      <c r="C5634" t="s">
        <v>1184</v>
      </c>
      <c r="D5634" t="s">
        <v>1317</v>
      </c>
      <c r="E5634" s="4">
        <v>75418</v>
      </c>
      <c r="F5634" s="4" t="s">
        <v>1318</v>
      </c>
      <c r="G5634" s="4">
        <v>120</v>
      </c>
      <c r="H5634" t="str">
        <f>CONCATENATE(Source[[#This Row],[Subject]],TRIM(Source[[#This Row],[Course]]))</f>
        <v>VMD120</v>
      </c>
      <c r="I5634" t="str">
        <f>VLOOKUP(Source[[#This Row],[SubjCrse]],'Courses and Categories'!$E$2:$G$1816,3,FALSE)</f>
        <v>Credit CTE</v>
      </c>
      <c r="J5634">
        <v>831</v>
      </c>
      <c r="K5634" t="s">
        <v>3009</v>
      </c>
      <c r="L5634" t="s">
        <v>87</v>
      </c>
      <c r="M5634" t="s">
        <v>897</v>
      </c>
      <c r="N5634" t="s">
        <v>2123</v>
      </c>
      <c r="O5634" t="s">
        <v>3011</v>
      </c>
      <c r="P5634" t="s">
        <v>3012</v>
      </c>
      <c r="Q5634" t="s">
        <v>1386</v>
      </c>
      <c r="R5634">
        <v>206</v>
      </c>
      <c r="S5634" t="s">
        <v>53</v>
      </c>
      <c r="T5634">
        <v>1</v>
      </c>
      <c r="U5634" s="1">
        <v>43694</v>
      </c>
      <c r="V5634" s="1">
        <v>43819</v>
      </c>
      <c r="W5634" t="s">
        <v>3013</v>
      </c>
      <c r="X5634" t="s">
        <v>1450</v>
      </c>
      <c r="Y5634">
        <v>17</v>
      </c>
      <c r="Z5634">
        <v>14</v>
      </c>
      <c r="AA5634">
        <v>30</v>
      </c>
      <c r="AB5634">
        <v>46.666699999999999</v>
      </c>
      <c r="AD5634">
        <f>IF(ISBLANK(Source[[#This Row],[CrosslistID]]),1,1/COUNTIFS(Source[CrosslistID],Source[[#This Row],[CrosslistID]],Source[TermDesc],Source[[#This Row],[TermDesc]]))</f>
        <v>1</v>
      </c>
      <c r="AG5634">
        <v>0</v>
      </c>
      <c r="AH5634">
        <v>46.666699999999999</v>
      </c>
      <c r="AI5634">
        <v>1.6</v>
      </c>
      <c r="AJ5634">
        <v>1.7</v>
      </c>
      <c r="AK5634">
        <v>0.33329999999999999</v>
      </c>
      <c r="AL56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34">
        <f>IF(AND(Source[[#This Row],[Credit_Noncredit]]="Noncredit",Source[[#This Row],[FTEF]]&gt;0),Source[[#This Row],[NC XLST FTES]]*525/(437.5*Source[[#This Row],[FTEF]]),0)</f>
        <v>0</v>
      </c>
      <c r="AN5634">
        <f>IF(Source[[#This Row],[Credit_Noncredit]]="Credit",Source[[#This Row],[Census Enrollment]],Source[[#This Row],[Noncredit Avg. Attendance]])</f>
        <v>17</v>
      </c>
    </row>
    <row r="5635" spans="1:40" x14ac:dyDescent="0.25">
      <c r="A5635" t="s">
        <v>1914</v>
      </c>
      <c r="B5635" t="s">
        <v>886</v>
      </c>
      <c r="C5635" t="s">
        <v>1184</v>
      </c>
      <c r="D5635" t="s">
        <v>1317</v>
      </c>
      <c r="E5635" s="4">
        <v>71163</v>
      </c>
      <c r="F5635" s="4" t="s">
        <v>1318</v>
      </c>
      <c r="G5635" s="4">
        <v>122</v>
      </c>
      <c r="H5635" t="str">
        <f>CONCATENATE(Source[[#This Row],[Subject]],TRIM(Source[[#This Row],[Course]]))</f>
        <v>VMD122</v>
      </c>
      <c r="I5635" t="str">
        <f>VLOOKUP(Source[[#This Row],[SubjCrse]],'Courses and Categories'!$E$2:$G$1816,3,FALSE)</f>
        <v>Credit CTE</v>
      </c>
      <c r="J5635">
        <v>1</v>
      </c>
      <c r="K5635" t="s">
        <v>3014</v>
      </c>
      <c r="L5635" t="s">
        <v>39</v>
      </c>
      <c r="M5635" t="s">
        <v>1046</v>
      </c>
      <c r="N5635" t="s">
        <v>105</v>
      </c>
      <c r="O5635">
        <v>910</v>
      </c>
      <c r="P5635">
        <v>1200</v>
      </c>
      <c r="Q5635" t="s">
        <v>923</v>
      </c>
      <c r="R5635">
        <v>143</v>
      </c>
      <c r="S5635" t="s">
        <v>134</v>
      </c>
      <c r="T5635">
        <v>1</v>
      </c>
      <c r="U5635" s="1">
        <v>43694</v>
      </c>
      <c r="V5635" s="1">
        <v>43819</v>
      </c>
      <c r="W5635" t="s">
        <v>3015</v>
      </c>
      <c r="X5635" t="s">
        <v>1929</v>
      </c>
      <c r="Y5635">
        <v>32</v>
      </c>
      <c r="Z5635">
        <v>30</v>
      </c>
      <c r="AA5635">
        <v>30</v>
      </c>
      <c r="AB5635">
        <v>100</v>
      </c>
      <c r="AD5635">
        <f>IF(ISBLANK(Source[[#This Row],[CrosslistID]]),1,1/COUNTIFS(Source[CrosslistID],Source[[#This Row],[CrosslistID]],Source[TermDesc],Source[[#This Row],[TermDesc]]))</f>
        <v>1</v>
      </c>
      <c r="AG5635">
        <v>0</v>
      </c>
      <c r="AH5635">
        <v>100</v>
      </c>
      <c r="AI5635">
        <v>5.2</v>
      </c>
      <c r="AJ5635">
        <v>6.4</v>
      </c>
      <c r="AK5635">
        <v>0.33329999999999999</v>
      </c>
      <c r="AL56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35">
        <f>IF(AND(Source[[#This Row],[Credit_Noncredit]]="Noncredit",Source[[#This Row],[FTEF]]&gt;0),Source[[#This Row],[NC XLST FTES]]*525/(437.5*Source[[#This Row],[FTEF]]),0)</f>
        <v>0</v>
      </c>
      <c r="AN5635">
        <f>IF(Source[[#This Row],[Credit_Noncredit]]="Credit",Source[[#This Row],[Census Enrollment]],Source[[#This Row],[Noncredit Avg. Attendance]])</f>
        <v>32</v>
      </c>
    </row>
    <row r="5636" spans="1:40" x14ac:dyDescent="0.25">
      <c r="A5636" t="s">
        <v>1914</v>
      </c>
      <c r="B5636" t="s">
        <v>886</v>
      </c>
      <c r="C5636" t="s">
        <v>1184</v>
      </c>
      <c r="D5636" t="s">
        <v>1317</v>
      </c>
      <c r="E5636" s="4">
        <v>74638</v>
      </c>
      <c r="F5636" s="4" t="s">
        <v>1318</v>
      </c>
      <c r="G5636" s="4">
        <v>127</v>
      </c>
      <c r="H5636" t="str">
        <f>CONCATENATE(Source[[#This Row],[Subject]],TRIM(Source[[#This Row],[Course]]))</f>
        <v>VMD127</v>
      </c>
      <c r="I5636" t="str">
        <f>VLOOKUP(Source[[#This Row],[SubjCrse]],'Courses and Categories'!$E$2:$G$1816,3,FALSE)</f>
        <v>Credit CTE</v>
      </c>
      <c r="J5636">
        <v>1</v>
      </c>
      <c r="K5636" t="s">
        <v>3016</v>
      </c>
      <c r="L5636" t="s">
        <v>39</v>
      </c>
      <c r="M5636" t="s">
        <v>1046</v>
      </c>
      <c r="N5636" t="s">
        <v>91</v>
      </c>
      <c r="O5636">
        <v>910</v>
      </c>
      <c r="P5636">
        <v>1300</v>
      </c>
      <c r="Q5636" t="s">
        <v>923</v>
      </c>
      <c r="R5636">
        <v>143</v>
      </c>
      <c r="S5636" t="s">
        <v>134</v>
      </c>
      <c r="T5636">
        <v>1</v>
      </c>
      <c r="U5636" s="1">
        <v>43694</v>
      </c>
      <c r="V5636" s="1">
        <v>43819</v>
      </c>
      <c r="W5636" t="s">
        <v>3010</v>
      </c>
      <c r="X5636" t="s">
        <v>1929</v>
      </c>
      <c r="Y5636">
        <v>18</v>
      </c>
      <c r="Z5636">
        <v>17</v>
      </c>
      <c r="AA5636">
        <v>30</v>
      </c>
      <c r="AB5636">
        <v>56.666699999999999</v>
      </c>
      <c r="AD5636">
        <f>IF(ISBLANK(Source[[#This Row],[CrosslistID]]),1,1/COUNTIFS(Source[CrosslistID],Source[[#This Row],[CrosslistID]],Source[TermDesc],Source[[#This Row],[TermDesc]]))</f>
        <v>1</v>
      </c>
      <c r="AG5636">
        <v>0</v>
      </c>
      <c r="AH5636">
        <v>56.666699999999999</v>
      </c>
      <c r="AI5636">
        <v>2.2669999999999999</v>
      </c>
      <c r="AJ5636">
        <v>2.4003999999999999</v>
      </c>
      <c r="AK5636">
        <v>0.25</v>
      </c>
      <c r="AL56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36">
        <f>IF(AND(Source[[#This Row],[Credit_Noncredit]]="Noncredit",Source[[#This Row],[FTEF]]&gt;0),Source[[#This Row],[NC XLST FTES]]*525/(437.5*Source[[#This Row],[FTEF]]),0)</f>
        <v>0</v>
      </c>
      <c r="AN5636">
        <f>IF(Source[[#This Row],[Credit_Noncredit]]="Credit",Source[[#This Row],[Census Enrollment]],Source[[#This Row],[Noncredit Avg. Attendance]])</f>
        <v>18</v>
      </c>
    </row>
    <row r="5637" spans="1:40" x14ac:dyDescent="0.25">
      <c r="A5637" t="s">
        <v>1914</v>
      </c>
      <c r="B5637" t="s">
        <v>886</v>
      </c>
      <c r="C5637" t="s">
        <v>1184</v>
      </c>
      <c r="D5637" t="s">
        <v>1317</v>
      </c>
      <c r="E5637" s="4">
        <v>71164</v>
      </c>
      <c r="F5637" s="4" t="s">
        <v>1318</v>
      </c>
      <c r="G5637" s="4">
        <v>130</v>
      </c>
      <c r="H5637" t="str">
        <f>CONCATENATE(Source[[#This Row],[Subject]],TRIM(Source[[#This Row],[Course]]))</f>
        <v>VMD130</v>
      </c>
      <c r="I5637" t="str">
        <f>VLOOKUP(Source[[#This Row],[SubjCrse]],'Courses and Categories'!$E$2:$G$1816,3,FALSE)</f>
        <v>Credit CTE</v>
      </c>
      <c r="J5637">
        <v>1</v>
      </c>
      <c r="K5637" t="s">
        <v>3017</v>
      </c>
      <c r="L5637" t="s">
        <v>39</v>
      </c>
      <c r="M5637" t="s">
        <v>1046</v>
      </c>
      <c r="N5637" t="s">
        <v>41</v>
      </c>
      <c r="O5637">
        <v>1310</v>
      </c>
      <c r="P5637">
        <v>1700</v>
      </c>
      <c r="Q5637" t="s">
        <v>923</v>
      </c>
      <c r="R5637">
        <v>145</v>
      </c>
      <c r="S5637" t="s">
        <v>134</v>
      </c>
      <c r="T5637">
        <v>1</v>
      </c>
      <c r="U5637" s="1">
        <v>43694</v>
      </c>
      <c r="V5637" s="1">
        <v>43819</v>
      </c>
      <c r="W5637" t="s">
        <v>1325</v>
      </c>
      <c r="X5637" t="s">
        <v>1929</v>
      </c>
      <c r="Y5637">
        <v>27</v>
      </c>
      <c r="Z5637">
        <v>27</v>
      </c>
      <c r="AA5637">
        <v>25</v>
      </c>
      <c r="AB5637">
        <v>108</v>
      </c>
      <c r="AD5637">
        <f>IF(ISBLANK(Source[[#This Row],[CrosslistID]]),1,1/COUNTIFS(Source[CrosslistID],Source[[#This Row],[CrosslistID]],Source[TermDesc],Source[[#This Row],[TermDesc]]))</f>
        <v>1</v>
      </c>
      <c r="AG5637">
        <v>0</v>
      </c>
      <c r="AH5637">
        <v>108</v>
      </c>
      <c r="AI5637">
        <v>3.2</v>
      </c>
      <c r="AJ5637">
        <v>3.6</v>
      </c>
      <c r="AK5637">
        <v>0.25</v>
      </c>
      <c r="AL56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37">
        <f>IF(AND(Source[[#This Row],[Credit_Noncredit]]="Noncredit",Source[[#This Row],[FTEF]]&gt;0),Source[[#This Row],[NC XLST FTES]]*525/(437.5*Source[[#This Row],[FTEF]]),0)</f>
        <v>0</v>
      </c>
      <c r="AN5637">
        <f>IF(Source[[#This Row],[Credit_Noncredit]]="Credit",Source[[#This Row],[Census Enrollment]],Source[[#This Row],[Noncredit Avg. Attendance]])</f>
        <v>27</v>
      </c>
    </row>
    <row r="5638" spans="1:40" x14ac:dyDescent="0.25">
      <c r="A5638" t="s">
        <v>1914</v>
      </c>
      <c r="B5638" t="s">
        <v>886</v>
      </c>
      <c r="C5638" t="s">
        <v>1184</v>
      </c>
      <c r="D5638" t="s">
        <v>1317</v>
      </c>
      <c r="E5638" s="4">
        <v>77046</v>
      </c>
      <c r="F5638" s="4" t="s">
        <v>1318</v>
      </c>
      <c r="G5638" s="4">
        <v>131</v>
      </c>
      <c r="H5638" t="str">
        <f>CONCATENATE(Source[[#This Row],[Subject]],TRIM(Source[[#This Row],[Course]]))</f>
        <v>VMD131</v>
      </c>
      <c r="I5638" t="str">
        <f>VLOOKUP(Source[[#This Row],[SubjCrse]],'Courses and Categories'!$E$2:$G$1816,3,FALSE)</f>
        <v>Credit CTE</v>
      </c>
      <c r="J5638">
        <v>1</v>
      </c>
      <c r="K5638" t="s">
        <v>3018</v>
      </c>
      <c r="L5638" t="s">
        <v>39</v>
      </c>
      <c r="M5638" t="s">
        <v>1046</v>
      </c>
      <c r="N5638" t="s">
        <v>105</v>
      </c>
      <c r="O5638">
        <v>1310</v>
      </c>
      <c r="P5638">
        <v>1600</v>
      </c>
      <c r="Q5638" t="s">
        <v>923</v>
      </c>
      <c r="R5638">
        <v>145</v>
      </c>
      <c r="S5638" t="s">
        <v>134</v>
      </c>
      <c r="T5638">
        <v>1</v>
      </c>
      <c r="U5638" s="1">
        <v>43694</v>
      </c>
      <c r="V5638" s="1">
        <v>43819</v>
      </c>
      <c r="W5638" t="s">
        <v>1325</v>
      </c>
      <c r="X5638" t="s">
        <v>1929</v>
      </c>
      <c r="Y5638">
        <v>28</v>
      </c>
      <c r="Z5638">
        <v>25</v>
      </c>
      <c r="AA5638">
        <v>25</v>
      </c>
      <c r="AB5638">
        <v>100</v>
      </c>
      <c r="AD5638">
        <f>IF(ISBLANK(Source[[#This Row],[CrosslistID]]),1,1/COUNTIFS(Source[CrosslistID],Source[[#This Row],[CrosslistID]],Source[TermDesc],Source[[#This Row],[TermDesc]]))</f>
        <v>1</v>
      </c>
      <c r="AG5638">
        <v>0</v>
      </c>
      <c r="AH5638">
        <v>100</v>
      </c>
      <c r="AI5638">
        <v>4.4000000000000004</v>
      </c>
      <c r="AJ5638">
        <v>5.6</v>
      </c>
      <c r="AK5638">
        <v>0.33329999999999999</v>
      </c>
      <c r="AL56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38">
        <f>IF(AND(Source[[#This Row],[Credit_Noncredit]]="Noncredit",Source[[#This Row],[FTEF]]&gt;0),Source[[#This Row],[NC XLST FTES]]*525/(437.5*Source[[#This Row],[FTEF]]),0)</f>
        <v>0</v>
      </c>
      <c r="AN5638">
        <f>IF(Source[[#This Row],[Credit_Noncredit]]="Credit",Source[[#This Row],[Census Enrollment]],Source[[#This Row],[Noncredit Avg. Attendance]])</f>
        <v>28</v>
      </c>
    </row>
    <row r="5639" spans="1:40" x14ac:dyDescent="0.25">
      <c r="A5639" t="s">
        <v>1914</v>
      </c>
      <c r="B5639" t="s">
        <v>886</v>
      </c>
      <c r="C5639" t="s">
        <v>1184</v>
      </c>
      <c r="D5639" t="s">
        <v>1317</v>
      </c>
      <c r="E5639" s="4">
        <v>72805</v>
      </c>
      <c r="F5639" s="4" t="s">
        <v>1318</v>
      </c>
      <c r="G5639" s="4">
        <v>140</v>
      </c>
      <c r="H5639" t="str">
        <f>CONCATENATE(Source[[#This Row],[Subject]],TRIM(Source[[#This Row],[Course]]))</f>
        <v>VMD140</v>
      </c>
      <c r="I5639" t="str">
        <f>VLOOKUP(Source[[#This Row],[SubjCrse]],'Courses and Categories'!$E$2:$G$1816,3,FALSE)</f>
        <v>Credit CTE</v>
      </c>
      <c r="J5639">
        <v>501</v>
      </c>
      <c r="K5639" t="s">
        <v>3019</v>
      </c>
      <c r="L5639" t="s">
        <v>87</v>
      </c>
      <c r="M5639" t="s">
        <v>1046</v>
      </c>
      <c r="N5639" t="s">
        <v>105</v>
      </c>
      <c r="O5639">
        <v>1800</v>
      </c>
      <c r="P5639">
        <v>2050</v>
      </c>
      <c r="Q5639" t="s">
        <v>923</v>
      </c>
      <c r="R5639">
        <v>105</v>
      </c>
      <c r="S5639" t="s">
        <v>134</v>
      </c>
      <c r="T5639">
        <v>1</v>
      </c>
      <c r="U5639" s="1">
        <v>43694</v>
      </c>
      <c r="V5639" s="1">
        <v>43819</v>
      </c>
      <c r="W5639" t="s">
        <v>3020</v>
      </c>
      <c r="X5639" t="s">
        <v>1929</v>
      </c>
      <c r="Y5639">
        <v>33</v>
      </c>
      <c r="Z5639">
        <v>30</v>
      </c>
      <c r="AA5639">
        <v>29</v>
      </c>
      <c r="AB5639">
        <v>103.4483</v>
      </c>
      <c r="AD5639">
        <f>IF(ISBLANK(Source[[#This Row],[CrosslistID]]),1,1/COUNTIFS(Source[CrosslistID],Source[[#This Row],[CrosslistID]],Source[TermDesc],Source[[#This Row],[TermDesc]]))</f>
        <v>1</v>
      </c>
      <c r="AG5639">
        <v>0</v>
      </c>
      <c r="AH5639">
        <v>103.4483</v>
      </c>
      <c r="AI5639">
        <v>5.2</v>
      </c>
      <c r="AJ5639">
        <v>6.6</v>
      </c>
      <c r="AK5639">
        <v>0.33329999999999999</v>
      </c>
      <c r="AL56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39">
        <f>IF(AND(Source[[#This Row],[Credit_Noncredit]]="Noncredit",Source[[#This Row],[FTEF]]&gt;0),Source[[#This Row],[NC XLST FTES]]*525/(437.5*Source[[#This Row],[FTEF]]),0)</f>
        <v>0</v>
      </c>
      <c r="AN5639">
        <f>IF(Source[[#This Row],[Credit_Noncredit]]="Credit",Source[[#This Row],[Census Enrollment]],Source[[#This Row],[Noncredit Avg. Attendance]])</f>
        <v>33</v>
      </c>
    </row>
    <row r="5640" spans="1:40" x14ac:dyDescent="0.25">
      <c r="A5640" t="s">
        <v>1914</v>
      </c>
      <c r="B5640" t="s">
        <v>886</v>
      </c>
      <c r="C5640" t="s">
        <v>1184</v>
      </c>
      <c r="D5640" t="s">
        <v>1317</v>
      </c>
      <c r="E5640" s="4">
        <v>72776</v>
      </c>
      <c r="F5640" s="4" t="s">
        <v>1318</v>
      </c>
      <c r="G5640" s="4">
        <v>141</v>
      </c>
      <c r="H5640" t="str">
        <f>CONCATENATE(Source[[#This Row],[Subject]],TRIM(Source[[#This Row],[Course]]))</f>
        <v>VMD141</v>
      </c>
      <c r="I5640" t="str">
        <f>VLOOKUP(Source[[#This Row],[SubjCrse]],'Courses and Categories'!$E$2:$G$1816,3,FALSE)</f>
        <v>Credit CTE</v>
      </c>
      <c r="J5640">
        <v>501</v>
      </c>
      <c r="K5640" t="s">
        <v>3021</v>
      </c>
      <c r="L5640" t="s">
        <v>87</v>
      </c>
      <c r="M5640" t="s">
        <v>903</v>
      </c>
      <c r="N5640" t="s">
        <v>185</v>
      </c>
      <c r="O5640">
        <v>1810</v>
      </c>
      <c r="P5640">
        <v>2200</v>
      </c>
      <c r="Q5640" t="s">
        <v>923</v>
      </c>
      <c r="R5640">
        <v>105</v>
      </c>
      <c r="S5640" t="s">
        <v>134</v>
      </c>
      <c r="T5640">
        <v>1</v>
      </c>
      <c r="U5640" s="1">
        <v>43694</v>
      </c>
      <c r="V5640" s="1">
        <v>43819</v>
      </c>
      <c r="W5640" t="s">
        <v>3020</v>
      </c>
      <c r="X5640" t="s">
        <v>1929</v>
      </c>
      <c r="Y5640">
        <v>27</v>
      </c>
      <c r="Z5640">
        <v>25</v>
      </c>
      <c r="AA5640">
        <v>30</v>
      </c>
      <c r="AB5640">
        <v>83.333299999999994</v>
      </c>
      <c r="AD5640">
        <f>IF(ISBLANK(Source[[#This Row],[CrosslistID]]),1,1/COUNTIFS(Source[CrosslistID],Source[[#This Row],[CrosslistID]],Source[TermDesc],Source[[#This Row],[TermDesc]]))</f>
        <v>1</v>
      </c>
      <c r="AG5640">
        <v>0</v>
      </c>
      <c r="AH5640">
        <v>83.333299999999994</v>
      </c>
      <c r="AI5640">
        <v>3.2</v>
      </c>
      <c r="AJ5640">
        <v>3.6</v>
      </c>
      <c r="AK5640">
        <v>0.2</v>
      </c>
      <c r="AL56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40">
        <f>IF(AND(Source[[#This Row],[Credit_Noncredit]]="Noncredit",Source[[#This Row],[FTEF]]&gt;0),Source[[#This Row],[NC XLST FTES]]*525/(437.5*Source[[#This Row],[FTEF]]),0)</f>
        <v>0</v>
      </c>
      <c r="AN5640">
        <f>IF(Source[[#This Row],[Credit_Noncredit]]="Credit",Source[[#This Row],[Census Enrollment]],Source[[#This Row],[Noncredit Avg. Attendance]])</f>
        <v>27</v>
      </c>
    </row>
    <row r="5641" spans="1:40" x14ac:dyDescent="0.25">
      <c r="A5641" t="s">
        <v>1914</v>
      </c>
      <c r="B5641" t="s">
        <v>886</v>
      </c>
      <c r="C5641" t="s">
        <v>1184</v>
      </c>
      <c r="D5641" t="s">
        <v>1317</v>
      </c>
      <c r="E5641" s="4">
        <v>75999</v>
      </c>
      <c r="F5641" s="4" t="s">
        <v>1318</v>
      </c>
      <c r="G5641" s="4">
        <v>150</v>
      </c>
      <c r="H5641" t="str">
        <f>CONCATENATE(Source[[#This Row],[Subject]],TRIM(Source[[#This Row],[Course]]))</f>
        <v>VMD150</v>
      </c>
      <c r="I5641" t="str">
        <f>VLOOKUP(Source[[#This Row],[SubjCrse]],'Courses and Categories'!$E$2:$G$1816,3,FALSE)</f>
        <v>Credit CTE</v>
      </c>
      <c r="J5641">
        <v>1</v>
      </c>
      <c r="K5641" t="s">
        <v>3022</v>
      </c>
      <c r="L5641" t="s">
        <v>39</v>
      </c>
      <c r="M5641" t="s">
        <v>1046</v>
      </c>
      <c r="N5641" t="s">
        <v>180</v>
      </c>
      <c r="O5641">
        <v>1310</v>
      </c>
      <c r="P5641">
        <v>1700</v>
      </c>
      <c r="Q5641" t="s">
        <v>923</v>
      </c>
      <c r="R5641">
        <v>105</v>
      </c>
      <c r="S5641" t="s">
        <v>134</v>
      </c>
      <c r="T5641">
        <v>1</v>
      </c>
      <c r="U5641" s="1">
        <v>43694</v>
      </c>
      <c r="V5641" s="1">
        <v>43819</v>
      </c>
      <c r="W5641" t="s">
        <v>3023</v>
      </c>
      <c r="X5641" t="s">
        <v>1929</v>
      </c>
      <c r="Y5641">
        <v>33</v>
      </c>
      <c r="Z5641">
        <v>30</v>
      </c>
      <c r="AA5641">
        <v>29</v>
      </c>
      <c r="AB5641">
        <v>103.4483</v>
      </c>
      <c r="AD5641">
        <f>IF(ISBLANK(Source[[#This Row],[CrosslistID]]),1,1/COUNTIFS(Source[CrosslistID],Source[[#This Row],[CrosslistID]],Source[TermDesc],Source[[#This Row],[TermDesc]]))</f>
        <v>1</v>
      </c>
      <c r="AG5641">
        <v>0</v>
      </c>
      <c r="AH5641">
        <v>103.4483</v>
      </c>
      <c r="AI5641">
        <v>4.133</v>
      </c>
      <c r="AJ5641">
        <v>4.3996000000000004</v>
      </c>
      <c r="AK5641">
        <v>0.25</v>
      </c>
      <c r="AL56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41">
        <f>IF(AND(Source[[#This Row],[Credit_Noncredit]]="Noncredit",Source[[#This Row],[FTEF]]&gt;0),Source[[#This Row],[NC XLST FTES]]*525/(437.5*Source[[#This Row],[FTEF]]),0)</f>
        <v>0</v>
      </c>
      <c r="AN5641">
        <f>IF(Source[[#This Row],[Credit_Noncredit]]="Credit",Source[[#This Row],[Census Enrollment]],Source[[#This Row],[Noncredit Avg. Attendance]])</f>
        <v>33</v>
      </c>
    </row>
    <row r="5642" spans="1:40" x14ac:dyDescent="0.25">
      <c r="A5642" t="s">
        <v>1914</v>
      </c>
      <c r="B5642" t="s">
        <v>886</v>
      </c>
      <c r="C5642" t="s">
        <v>1184</v>
      </c>
      <c r="D5642" t="s">
        <v>1317</v>
      </c>
      <c r="E5642" s="4">
        <v>78915</v>
      </c>
      <c r="F5642" s="4" t="s">
        <v>1318</v>
      </c>
      <c r="G5642" s="4">
        <v>150</v>
      </c>
      <c r="H5642" t="str">
        <f>CONCATENATE(Source[[#This Row],[Subject]],TRIM(Source[[#This Row],[Course]]))</f>
        <v>VMD150</v>
      </c>
      <c r="I5642" t="str">
        <f>VLOOKUP(Source[[#This Row],[SubjCrse]],'Courses and Categories'!$E$2:$G$1816,3,FALSE)</f>
        <v>Credit CTE</v>
      </c>
      <c r="J5642">
        <v>2</v>
      </c>
      <c r="K5642" t="s">
        <v>3022</v>
      </c>
      <c r="L5642" t="s">
        <v>39</v>
      </c>
      <c r="M5642" t="s">
        <v>1046</v>
      </c>
      <c r="N5642" t="s">
        <v>91</v>
      </c>
      <c r="O5642">
        <v>910</v>
      </c>
      <c r="P5642">
        <v>1300</v>
      </c>
      <c r="Q5642" t="s">
        <v>923</v>
      </c>
      <c r="R5642">
        <v>105</v>
      </c>
      <c r="S5642" t="s">
        <v>134</v>
      </c>
      <c r="T5642">
        <v>1</v>
      </c>
      <c r="U5642" s="1">
        <v>43694</v>
      </c>
      <c r="V5642" s="1">
        <v>43819</v>
      </c>
      <c r="W5642" t="s">
        <v>3023</v>
      </c>
      <c r="X5642" t="s">
        <v>1929</v>
      </c>
      <c r="Y5642">
        <v>34</v>
      </c>
      <c r="Z5642">
        <v>34</v>
      </c>
      <c r="AA5642">
        <v>29</v>
      </c>
      <c r="AB5642">
        <v>117.2414</v>
      </c>
      <c r="AD5642">
        <f>IF(ISBLANK(Source[[#This Row],[CrosslistID]]),1,1/COUNTIFS(Source[CrosslistID],Source[[#This Row],[CrosslistID]],Source[TermDesc],Source[[#This Row],[TermDesc]]))</f>
        <v>1</v>
      </c>
      <c r="AG5642">
        <v>0</v>
      </c>
      <c r="AH5642">
        <v>117.2414</v>
      </c>
      <c r="AI5642">
        <v>3.4670000000000001</v>
      </c>
      <c r="AJ5642">
        <v>4.5338000000000003</v>
      </c>
      <c r="AK5642">
        <v>0.25</v>
      </c>
      <c r="AL56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42">
        <f>IF(AND(Source[[#This Row],[Credit_Noncredit]]="Noncredit",Source[[#This Row],[FTEF]]&gt;0),Source[[#This Row],[NC XLST FTES]]*525/(437.5*Source[[#This Row],[FTEF]]),0)</f>
        <v>0</v>
      </c>
      <c r="AN5642">
        <f>IF(Source[[#This Row],[Credit_Noncredit]]="Credit",Source[[#This Row],[Census Enrollment]],Source[[#This Row],[Noncredit Avg. Attendance]])</f>
        <v>34</v>
      </c>
    </row>
    <row r="5643" spans="1:40" x14ac:dyDescent="0.25">
      <c r="A5643" t="s">
        <v>1914</v>
      </c>
      <c r="B5643" t="s">
        <v>886</v>
      </c>
      <c r="C5643" t="s">
        <v>1184</v>
      </c>
      <c r="D5643" t="s">
        <v>1317</v>
      </c>
      <c r="E5643" s="4">
        <v>79109</v>
      </c>
      <c r="F5643" s="4" t="s">
        <v>1318</v>
      </c>
      <c r="G5643" s="4">
        <v>152</v>
      </c>
      <c r="H5643" t="str">
        <f>CONCATENATE(Source[[#This Row],[Subject]],TRIM(Source[[#This Row],[Course]]))</f>
        <v>VMD152</v>
      </c>
      <c r="I5643" t="str">
        <f>VLOOKUP(Source[[#This Row],[SubjCrse]],'Courses and Categories'!$E$2:$G$1816,3,FALSE)</f>
        <v>Credit CTE</v>
      </c>
      <c r="J5643">
        <v>1</v>
      </c>
      <c r="K5643" t="s">
        <v>1319</v>
      </c>
      <c r="L5643" t="s">
        <v>39</v>
      </c>
      <c r="M5643" t="s">
        <v>1046</v>
      </c>
      <c r="N5643" t="s">
        <v>185</v>
      </c>
      <c r="O5643">
        <v>1310</v>
      </c>
      <c r="P5643">
        <v>1700</v>
      </c>
      <c r="Q5643" t="s">
        <v>923</v>
      </c>
      <c r="R5643">
        <v>105</v>
      </c>
      <c r="S5643" t="s">
        <v>134</v>
      </c>
      <c r="T5643">
        <v>1</v>
      </c>
      <c r="U5643" s="1">
        <v>43694</v>
      </c>
      <c r="V5643" s="1">
        <v>43819</v>
      </c>
      <c r="W5643" t="s">
        <v>1320</v>
      </c>
      <c r="X5643" t="s">
        <v>1929</v>
      </c>
      <c r="Y5643">
        <v>29</v>
      </c>
      <c r="Z5643">
        <v>23</v>
      </c>
      <c r="AA5643">
        <v>25</v>
      </c>
      <c r="AB5643">
        <v>92</v>
      </c>
      <c r="AD5643">
        <f>IF(ISBLANK(Source[[#This Row],[CrosslistID]]),1,1/COUNTIFS(Source[CrosslistID],Source[[#This Row],[CrosslistID]],Source[TermDesc],Source[[#This Row],[TermDesc]]))</f>
        <v>1</v>
      </c>
      <c r="AG5643">
        <v>0</v>
      </c>
      <c r="AH5643">
        <v>92</v>
      </c>
      <c r="AI5643">
        <v>3.2</v>
      </c>
      <c r="AJ5643">
        <v>3.8666999999999998</v>
      </c>
      <c r="AK5643">
        <v>0.25</v>
      </c>
      <c r="AL56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43">
        <f>IF(AND(Source[[#This Row],[Credit_Noncredit]]="Noncredit",Source[[#This Row],[FTEF]]&gt;0),Source[[#This Row],[NC XLST FTES]]*525/(437.5*Source[[#This Row],[FTEF]]),0)</f>
        <v>0</v>
      </c>
      <c r="AN5643">
        <f>IF(Source[[#This Row],[Credit_Noncredit]]="Credit",Source[[#This Row],[Census Enrollment]],Source[[#This Row],[Noncredit Avg. Attendance]])</f>
        <v>29</v>
      </c>
    </row>
    <row r="5644" spans="1:40" x14ac:dyDescent="0.25">
      <c r="A5644" t="s">
        <v>1914</v>
      </c>
      <c r="B5644" t="s">
        <v>886</v>
      </c>
      <c r="C5644" t="s">
        <v>1184</v>
      </c>
      <c r="D5644" t="s">
        <v>1317</v>
      </c>
      <c r="E5644" s="4">
        <v>78874</v>
      </c>
      <c r="F5644" s="4" t="s">
        <v>1318</v>
      </c>
      <c r="G5644" s="4">
        <v>153</v>
      </c>
      <c r="H5644" t="str">
        <f>CONCATENATE(Source[[#This Row],[Subject]],TRIM(Source[[#This Row],[Course]]))</f>
        <v>VMD153</v>
      </c>
      <c r="I5644" t="str">
        <f>VLOOKUP(Source[[#This Row],[SubjCrse]],'Courses and Categories'!$E$2:$G$1816,3,FALSE)</f>
        <v>Credit CTE</v>
      </c>
      <c r="J5644">
        <v>1</v>
      </c>
      <c r="K5644" t="s">
        <v>3024</v>
      </c>
      <c r="L5644" t="s">
        <v>39</v>
      </c>
      <c r="M5644" t="s">
        <v>1046</v>
      </c>
      <c r="N5644" t="s">
        <v>41</v>
      </c>
      <c r="O5644">
        <v>910</v>
      </c>
      <c r="P5644">
        <v>1300</v>
      </c>
      <c r="Q5644" t="s">
        <v>923</v>
      </c>
      <c r="R5644">
        <v>143</v>
      </c>
      <c r="S5644" t="s">
        <v>134</v>
      </c>
      <c r="T5644">
        <v>1</v>
      </c>
      <c r="U5644" s="1">
        <v>43694</v>
      </c>
      <c r="V5644" s="1">
        <v>43819</v>
      </c>
      <c r="W5644" t="s">
        <v>3015</v>
      </c>
      <c r="X5644" t="s">
        <v>1929</v>
      </c>
      <c r="Y5644">
        <v>19</v>
      </c>
      <c r="Z5644">
        <v>18</v>
      </c>
      <c r="AA5644">
        <v>29</v>
      </c>
      <c r="AB5644">
        <v>62.069000000000003</v>
      </c>
      <c r="AD5644">
        <f>IF(ISBLANK(Source[[#This Row],[CrosslistID]]),1,1/COUNTIFS(Source[CrosslistID],Source[[#This Row],[CrosslistID]],Source[TermDesc],Source[[#This Row],[TermDesc]]))</f>
        <v>1</v>
      </c>
      <c r="AG5644">
        <v>0</v>
      </c>
      <c r="AH5644">
        <v>62.069000000000003</v>
      </c>
      <c r="AI5644">
        <v>2.2669999999999999</v>
      </c>
      <c r="AJ5644">
        <v>2.5337000000000001</v>
      </c>
      <c r="AK5644">
        <v>0.25</v>
      </c>
      <c r="AL56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44">
        <f>IF(AND(Source[[#This Row],[Credit_Noncredit]]="Noncredit",Source[[#This Row],[FTEF]]&gt;0),Source[[#This Row],[NC XLST FTES]]*525/(437.5*Source[[#This Row],[FTEF]]),0)</f>
        <v>0</v>
      </c>
      <c r="AN5644">
        <f>IF(Source[[#This Row],[Credit_Noncredit]]="Credit",Source[[#This Row],[Census Enrollment]],Source[[#This Row],[Noncredit Avg. Attendance]])</f>
        <v>19</v>
      </c>
    </row>
    <row r="5645" spans="1:40" x14ac:dyDescent="0.25">
      <c r="A5645" t="s">
        <v>1914</v>
      </c>
      <c r="B5645" t="s">
        <v>886</v>
      </c>
      <c r="C5645" t="s">
        <v>1184</v>
      </c>
      <c r="D5645" t="s">
        <v>1317</v>
      </c>
      <c r="E5645" s="4">
        <v>71359</v>
      </c>
      <c r="F5645" s="4" t="s">
        <v>1318</v>
      </c>
      <c r="G5645" s="4">
        <v>154</v>
      </c>
      <c r="H5645" t="str">
        <f>CONCATENATE(Source[[#This Row],[Subject]],TRIM(Source[[#This Row],[Course]]))</f>
        <v>VMD154</v>
      </c>
      <c r="I5645" t="str">
        <f>VLOOKUP(Source[[#This Row],[SubjCrse]],'Courses and Categories'!$E$2:$G$1816,3,FALSE)</f>
        <v>Credit CTE</v>
      </c>
      <c r="J5645">
        <v>1</v>
      </c>
      <c r="K5645" t="s">
        <v>1321</v>
      </c>
      <c r="L5645" t="s">
        <v>39</v>
      </c>
      <c r="M5645" t="s">
        <v>1046</v>
      </c>
      <c r="N5645" t="s">
        <v>50</v>
      </c>
      <c r="O5645">
        <v>1310</v>
      </c>
      <c r="P5645">
        <v>1700</v>
      </c>
      <c r="Q5645" t="s">
        <v>923</v>
      </c>
      <c r="R5645">
        <v>105</v>
      </c>
      <c r="S5645" t="s">
        <v>134</v>
      </c>
      <c r="T5645">
        <v>1</v>
      </c>
      <c r="U5645" s="1">
        <v>43694</v>
      </c>
      <c r="V5645" s="1">
        <v>43819</v>
      </c>
      <c r="W5645" t="s">
        <v>1322</v>
      </c>
      <c r="X5645" t="s">
        <v>1929</v>
      </c>
      <c r="Y5645">
        <v>25</v>
      </c>
      <c r="Z5645">
        <v>24</v>
      </c>
      <c r="AA5645">
        <v>29</v>
      </c>
      <c r="AB5645">
        <v>82.758600000000001</v>
      </c>
      <c r="AD5645">
        <f>IF(ISBLANK(Source[[#This Row],[CrosslistID]]),1,1/COUNTIFS(Source[CrosslistID],Source[[#This Row],[CrosslistID]],Source[TermDesc],Source[[#This Row],[TermDesc]]))</f>
        <v>1</v>
      </c>
      <c r="AG5645">
        <v>0</v>
      </c>
      <c r="AH5645">
        <v>82.758600000000001</v>
      </c>
      <c r="AI5645">
        <v>2.8</v>
      </c>
      <c r="AJ5645">
        <v>3.3332999999999999</v>
      </c>
      <c r="AK5645">
        <v>0.25</v>
      </c>
      <c r="AL56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45">
        <f>IF(AND(Source[[#This Row],[Credit_Noncredit]]="Noncredit",Source[[#This Row],[FTEF]]&gt;0),Source[[#This Row],[NC XLST FTES]]*525/(437.5*Source[[#This Row],[FTEF]]),0)</f>
        <v>0</v>
      </c>
      <c r="AN5645">
        <f>IF(Source[[#This Row],[Credit_Noncredit]]="Credit",Source[[#This Row],[Census Enrollment]],Source[[#This Row],[Noncredit Avg. Attendance]])</f>
        <v>25</v>
      </c>
    </row>
    <row r="5646" spans="1:40" x14ac:dyDescent="0.25">
      <c r="A5646" t="s">
        <v>1914</v>
      </c>
      <c r="B5646" t="s">
        <v>886</v>
      </c>
      <c r="C5646" t="s">
        <v>1184</v>
      </c>
      <c r="D5646" t="s">
        <v>1317</v>
      </c>
      <c r="E5646" s="4">
        <v>78106</v>
      </c>
      <c r="F5646" s="4" t="s">
        <v>1318</v>
      </c>
      <c r="G5646" s="4" t="s">
        <v>3025</v>
      </c>
      <c r="H5646" t="str">
        <f>CONCATENATE(Source[[#This Row],[Subject]],TRIM(Source[[#This Row],[Course]]))</f>
        <v>VMD162A</v>
      </c>
      <c r="I5646" t="str">
        <f>VLOOKUP(Source[[#This Row],[SubjCrse]],'Courses and Categories'!$E$2:$G$1816,3,FALSE)</f>
        <v>Credit CTE</v>
      </c>
      <c r="J5646">
        <v>1</v>
      </c>
      <c r="K5646" t="s">
        <v>3026</v>
      </c>
      <c r="L5646" t="s">
        <v>39</v>
      </c>
      <c r="M5646" t="s">
        <v>1046</v>
      </c>
      <c r="N5646" t="s">
        <v>105</v>
      </c>
      <c r="O5646">
        <v>1310</v>
      </c>
      <c r="P5646">
        <v>1600</v>
      </c>
      <c r="Q5646" t="s">
        <v>923</v>
      </c>
      <c r="R5646">
        <v>143</v>
      </c>
      <c r="S5646" t="s">
        <v>134</v>
      </c>
      <c r="T5646">
        <v>1</v>
      </c>
      <c r="U5646" s="1">
        <v>43694</v>
      </c>
      <c r="V5646" s="1">
        <v>43819</v>
      </c>
      <c r="W5646" t="s">
        <v>3015</v>
      </c>
      <c r="X5646" t="s">
        <v>1929</v>
      </c>
      <c r="Y5646">
        <v>20</v>
      </c>
      <c r="Z5646">
        <v>18</v>
      </c>
      <c r="AA5646">
        <v>25</v>
      </c>
      <c r="AB5646">
        <v>72</v>
      </c>
      <c r="AC5646" t="s">
        <v>3027</v>
      </c>
      <c r="AD5646">
        <f>IF(ISBLANK(Source[[#This Row],[CrosslistID]]),1,1/COUNTIFS(Source[CrosslistID],Source[[#This Row],[CrosslistID]],Source[TermDesc],Source[[#This Row],[TermDesc]]))</f>
        <v>0.5</v>
      </c>
      <c r="AE5646">
        <v>21</v>
      </c>
      <c r="AF5646">
        <v>25</v>
      </c>
      <c r="AG5646">
        <v>84</v>
      </c>
      <c r="AH5646">
        <v>84</v>
      </c>
      <c r="AI5646">
        <v>3.8</v>
      </c>
      <c r="AJ5646">
        <v>4</v>
      </c>
      <c r="AK5646">
        <v>0.33329999999999999</v>
      </c>
      <c r="AL56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46">
        <f>IF(AND(Source[[#This Row],[Credit_Noncredit]]="Noncredit",Source[[#This Row],[FTEF]]&gt;0),Source[[#This Row],[NC XLST FTES]]*525/(437.5*Source[[#This Row],[FTEF]]),0)</f>
        <v>0</v>
      </c>
      <c r="AN5646">
        <f>IF(Source[[#This Row],[Credit_Noncredit]]="Credit",Source[[#This Row],[Census Enrollment]],Source[[#This Row],[Noncredit Avg. Attendance]])</f>
        <v>20</v>
      </c>
    </row>
    <row r="5647" spans="1:40" x14ac:dyDescent="0.25">
      <c r="A5647" t="s">
        <v>1914</v>
      </c>
      <c r="B5647" t="s">
        <v>886</v>
      </c>
      <c r="C5647" t="s">
        <v>1184</v>
      </c>
      <c r="D5647" t="s">
        <v>1317</v>
      </c>
      <c r="E5647" s="4">
        <v>78107</v>
      </c>
      <c r="F5647" s="4" t="s">
        <v>1318</v>
      </c>
      <c r="G5647" s="4" t="s">
        <v>3028</v>
      </c>
      <c r="H5647" t="str">
        <f>CONCATENATE(Source[[#This Row],[Subject]],TRIM(Source[[#This Row],[Course]]))</f>
        <v>VMD162B</v>
      </c>
      <c r="I5647" t="str">
        <f>VLOOKUP(Source[[#This Row],[SubjCrse]],'Courses and Categories'!$E$2:$G$1816,3,FALSE)</f>
        <v>Credit CTE</v>
      </c>
      <c r="J5647">
        <v>1</v>
      </c>
      <c r="K5647" t="s">
        <v>3029</v>
      </c>
      <c r="L5647" t="s">
        <v>39</v>
      </c>
      <c r="M5647" t="s">
        <v>1046</v>
      </c>
      <c r="N5647" t="s">
        <v>105</v>
      </c>
      <c r="O5647">
        <v>1310</v>
      </c>
      <c r="P5647">
        <v>1600</v>
      </c>
      <c r="Q5647" t="s">
        <v>923</v>
      </c>
      <c r="R5647">
        <v>143</v>
      </c>
      <c r="S5647" t="s">
        <v>134</v>
      </c>
      <c r="T5647">
        <v>1</v>
      </c>
      <c r="U5647" s="1">
        <v>43694</v>
      </c>
      <c r="V5647" s="1">
        <v>43819</v>
      </c>
      <c r="W5647" t="s">
        <v>3015</v>
      </c>
      <c r="X5647" t="s">
        <v>1929</v>
      </c>
      <c r="Y5647">
        <v>2</v>
      </c>
      <c r="Z5647">
        <v>2</v>
      </c>
      <c r="AA5647">
        <v>25</v>
      </c>
      <c r="AB5647">
        <v>8</v>
      </c>
      <c r="AC5647" t="s">
        <v>3027</v>
      </c>
      <c r="AD5647">
        <f>IF(ISBLANK(Source[[#This Row],[CrosslistID]]),1,1/COUNTIFS(Source[CrosslistID],Source[[#This Row],[CrosslistID]],Source[TermDesc],Source[[#This Row],[TermDesc]]))</f>
        <v>0.5</v>
      </c>
      <c r="AE5647">
        <v>21</v>
      </c>
      <c r="AF5647">
        <v>25</v>
      </c>
      <c r="AG5647">
        <v>84</v>
      </c>
      <c r="AH5647">
        <v>84</v>
      </c>
      <c r="AI5647">
        <v>0.4</v>
      </c>
      <c r="AJ5647">
        <v>0.4</v>
      </c>
      <c r="AK5647">
        <v>0</v>
      </c>
      <c r="AL56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47">
        <f>IF(AND(Source[[#This Row],[Credit_Noncredit]]="Noncredit",Source[[#This Row],[FTEF]]&gt;0),Source[[#This Row],[NC XLST FTES]]*525/(437.5*Source[[#This Row],[FTEF]]),0)</f>
        <v>0</v>
      </c>
      <c r="AN5647">
        <f>IF(Source[[#This Row],[Credit_Noncredit]]="Credit",Source[[#This Row],[Census Enrollment]],Source[[#This Row],[Noncredit Avg. Attendance]])</f>
        <v>2</v>
      </c>
    </row>
    <row r="5648" spans="1:40" x14ac:dyDescent="0.25">
      <c r="A5648" t="s">
        <v>1914</v>
      </c>
      <c r="B5648" t="s">
        <v>886</v>
      </c>
      <c r="C5648" t="s">
        <v>1184</v>
      </c>
      <c r="D5648" t="s">
        <v>1317</v>
      </c>
      <c r="E5648" s="4">
        <v>74358</v>
      </c>
      <c r="F5648" s="4" t="s">
        <v>1318</v>
      </c>
      <c r="G5648" s="4" t="s">
        <v>1323</v>
      </c>
      <c r="H5648" t="str">
        <f>CONCATENATE(Source[[#This Row],[Subject]],TRIM(Source[[#This Row],[Course]]))</f>
        <v>VMD194A</v>
      </c>
      <c r="I5648" t="str">
        <f>VLOOKUP(Source[[#This Row],[SubjCrse]],'Courses and Categories'!$E$2:$G$1816,3,FALSE)</f>
        <v>Credit CTE</v>
      </c>
      <c r="J5648">
        <v>1</v>
      </c>
      <c r="K5648" t="s">
        <v>1324</v>
      </c>
      <c r="L5648" t="s">
        <v>39</v>
      </c>
      <c r="M5648" t="s">
        <v>891</v>
      </c>
      <c r="N5648" t="s">
        <v>781</v>
      </c>
      <c r="O5648" t="s">
        <v>781</v>
      </c>
      <c r="P5648" t="s">
        <v>781</v>
      </c>
      <c r="Q5648" t="s">
        <v>781</v>
      </c>
      <c r="S5648" t="s">
        <v>134</v>
      </c>
      <c r="T5648">
        <v>1</v>
      </c>
      <c r="U5648" s="1">
        <v>43694</v>
      </c>
      <c r="V5648" s="1">
        <v>43819</v>
      </c>
      <c r="W5648" t="s">
        <v>3030</v>
      </c>
      <c r="X5648" t="s">
        <v>893</v>
      </c>
      <c r="Y5648">
        <v>5</v>
      </c>
      <c r="Z5648">
        <v>2</v>
      </c>
      <c r="AA5648">
        <v>15</v>
      </c>
      <c r="AB5648">
        <v>13.333299999999999</v>
      </c>
      <c r="AD5648">
        <f>IF(ISBLANK(Source[[#This Row],[CrosslistID]]),1,1/COUNTIFS(Source[CrosslistID],Source[[#This Row],[CrosslistID]],Source[TermDesc],Source[[#This Row],[TermDesc]]))</f>
        <v>1</v>
      </c>
      <c r="AG5648">
        <v>0</v>
      </c>
      <c r="AH5648">
        <v>13.333299999999999</v>
      </c>
      <c r="AI5648">
        <v>0.13300000000000001</v>
      </c>
      <c r="AJ5648">
        <v>0.1663</v>
      </c>
      <c r="AK5648">
        <v>0.04</v>
      </c>
      <c r="AL56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48">
        <f>IF(AND(Source[[#This Row],[Credit_Noncredit]]="Noncredit",Source[[#This Row],[FTEF]]&gt;0),Source[[#This Row],[NC XLST FTES]]*525/(437.5*Source[[#This Row],[FTEF]]),0)</f>
        <v>0</v>
      </c>
      <c r="AN5648">
        <f>IF(Source[[#This Row],[Credit_Noncredit]]="Credit",Source[[#This Row],[Census Enrollment]],Source[[#This Row],[Noncredit Avg. Attendance]])</f>
        <v>5</v>
      </c>
    </row>
    <row r="5649" spans="1:40" x14ac:dyDescent="0.25">
      <c r="A5649" t="s">
        <v>1914</v>
      </c>
      <c r="B5649" t="s">
        <v>886</v>
      </c>
      <c r="C5649" t="s">
        <v>1184</v>
      </c>
      <c r="D5649" t="s">
        <v>1317</v>
      </c>
      <c r="E5649" s="4">
        <v>76327</v>
      </c>
      <c r="F5649" s="4" t="s">
        <v>1318</v>
      </c>
      <c r="G5649" s="4" t="s">
        <v>1326</v>
      </c>
      <c r="H5649" t="str">
        <f>CONCATENATE(Source[[#This Row],[Subject]],TRIM(Source[[#This Row],[Course]]))</f>
        <v>VMD194B</v>
      </c>
      <c r="I5649" t="str">
        <f>VLOOKUP(Source[[#This Row],[SubjCrse]],'Courses and Categories'!$E$2:$G$1816,3,FALSE)</f>
        <v>Credit CTE</v>
      </c>
      <c r="J5649">
        <v>1</v>
      </c>
      <c r="K5649" t="s">
        <v>1327</v>
      </c>
      <c r="L5649" t="s">
        <v>39</v>
      </c>
      <c r="M5649" t="s">
        <v>891</v>
      </c>
      <c r="N5649" t="s">
        <v>781</v>
      </c>
      <c r="O5649" t="s">
        <v>781</v>
      </c>
      <c r="P5649" t="s">
        <v>781</v>
      </c>
      <c r="Q5649" t="s">
        <v>781</v>
      </c>
      <c r="S5649" t="s">
        <v>134</v>
      </c>
      <c r="T5649">
        <v>1</v>
      </c>
      <c r="U5649" s="1">
        <v>43694</v>
      </c>
      <c r="V5649" s="1">
        <v>43819</v>
      </c>
      <c r="W5649" t="s">
        <v>3030</v>
      </c>
      <c r="X5649" t="s">
        <v>893</v>
      </c>
      <c r="Y5649">
        <v>3</v>
      </c>
      <c r="Z5649">
        <v>1</v>
      </c>
      <c r="AA5649">
        <v>15</v>
      </c>
      <c r="AB5649">
        <v>6.6666999999999996</v>
      </c>
      <c r="AD5649">
        <f>IF(ISBLANK(Source[[#This Row],[CrosslistID]]),1,1/COUNTIFS(Source[CrosslistID],Source[[#This Row],[CrosslistID]],Source[TermDesc],Source[[#This Row],[TermDesc]]))</f>
        <v>1</v>
      </c>
      <c r="AG5649">
        <v>0</v>
      </c>
      <c r="AH5649">
        <v>6.6666999999999996</v>
      </c>
      <c r="AI5649">
        <v>0.13300000000000001</v>
      </c>
      <c r="AJ5649">
        <v>0.19950000000000001</v>
      </c>
      <c r="AK5649">
        <v>2.4E-2</v>
      </c>
      <c r="AL56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49">
        <f>IF(AND(Source[[#This Row],[Credit_Noncredit]]="Noncredit",Source[[#This Row],[FTEF]]&gt;0),Source[[#This Row],[NC XLST FTES]]*525/(437.5*Source[[#This Row],[FTEF]]),0)</f>
        <v>0</v>
      </c>
      <c r="AN5649">
        <f>IF(Source[[#This Row],[Credit_Noncredit]]="Credit",Source[[#This Row],[Census Enrollment]],Source[[#This Row],[Noncredit Avg. Attendance]])</f>
        <v>3</v>
      </c>
    </row>
    <row r="5650" spans="1:40" x14ac:dyDescent="0.25">
      <c r="A5650" t="s">
        <v>1914</v>
      </c>
      <c r="B5650" t="s">
        <v>886</v>
      </c>
      <c r="C5650" t="s">
        <v>1184</v>
      </c>
      <c r="D5650" t="s">
        <v>1317</v>
      </c>
      <c r="E5650" s="4">
        <v>71167</v>
      </c>
      <c r="F5650" s="4" t="s">
        <v>1318</v>
      </c>
      <c r="G5650" s="4" t="s">
        <v>3031</v>
      </c>
      <c r="H5650" t="str">
        <f>CONCATENATE(Source[[#This Row],[Subject]],TRIM(Source[[#This Row],[Course]]))</f>
        <v>VMD200A</v>
      </c>
      <c r="I5650" t="str">
        <f>VLOOKUP(Source[[#This Row],[SubjCrse]],'Courses and Categories'!$E$2:$G$1816,3,FALSE)</f>
        <v>Credit CTE</v>
      </c>
      <c r="J5650">
        <v>1</v>
      </c>
      <c r="K5650" t="s">
        <v>3032</v>
      </c>
      <c r="L5650" t="s">
        <v>39</v>
      </c>
      <c r="M5650" t="s">
        <v>1046</v>
      </c>
      <c r="N5650" t="s">
        <v>797</v>
      </c>
      <c r="O5650" t="s">
        <v>96</v>
      </c>
      <c r="P5650" t="s">
        <v>798</v>
      </c>
      <c r="Q5650" t="s">
        <v>3033</v>
      </c>
      <c r="R5650" t="s">
        <v>3034</v>
      </c>
      <c r="S5650" t="s">
        <v>134</v>
      </c>
      <c r="T5650">
        <v>1</v>
      </c>
      <c r="U5650" s="1">
        <v>43694</v>
      </c>
      <c r="V5650" s="1">
        <v>43819</v>
      </c>
      <c r="W5650" t="s">
        <v>3030</v>
      </c>
      <c r="X5650" t="s">
        <v>1929</v>
      </c>
      <c r="Y5650">
        <v>8</v>
      </c>
      <c r="Z5650">
        <v>7</v>
      </c>
      <c r="AA5650">
        <v>20</v>
      </c>
      <c r="AB5650">
        <v>35</v>
      </c>
      <c r="AC5650" t="s">
        <v>3035</v>
      </c>
      <c r="AD5650">
        <f>IF(ISBLANK(Source[[#This Row],[CrosslistID]]),1,1/COUNTIFS(Source[CrosslistID],Source[[#This Row],[CrosslistID]],Source[TermDesc],Source[[#This Row],[TermDesc]]))</f>
        <v>0.5</v>
      </c>
      <c r="AE5650">
        <v>11</v>
      </c>
      <c r="AF5650">
        <v>20</v>
      </c>
      <c r="AG5650">
        <v>55</v>
      </c>
      <c r="AH5650">
        <v>55</v>
      </c>
      <c r="AI5650">
        <v>1.867</v>
      </c>
      <c r="AJ5650">
        <v>2.1337000000000002</v>
      </c>
      <c r="AK5650">
        <v>0.83330000000000004</v>
      </c>
      <c r="AL56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50">
        <f>IF(AND(Source[[#This Row],[Credit_Noncredit]]="Noncredit",Source[[#This Row],[FTEF]]&gt;0),Source[[#This Row],[NC XLST FTES]]*525/(437.5*Source[[#This Row],[FTEF]]),0)</f>
        <v>0</v>
      </c>
      <c r="AN5650">
        <f>IF(Source[[#This Row],[Credit_Noncredit]]="Credit",Source[[#This Row],[Census Enrollment]],Source[[#This Row],[Noncredit Avg. Attendance]])</f>
        <v>8</v>
      </c>
    </row>
    <row r="5651" spans="1:40" x14ac:dyDescent="0.25">
      <c r="A5651" t="s">
        <v>1914</v>
      </c>
      <c r="B5651" t="s">
        <v>886</v>
      </c>
      <c r="C5651" t="s">
        <v>1184</v>
      </c>
      <c r="D5651" t="s">
        <v>1317</v>
      </c>
      <c r="E5651" s="4">
        <v>76566</v>
      </c>
      <c r="F5651" s="4" t="s">
        <v>1318</v>
      </c>
      <c r="G5651" s="4" t="s">
        <v>744</v>
      </c>
      <c r="H5651" t="str">
        <f>CONCATENATE(Source[[#This Row],[Subject]],TRIM(Source[[#This Row],[Course]]))</f>
        <v>VMD200B</v>
      </c>
      <c r="I5651" t="str">
        <f>VLOOKUP(Source[[#This Row],[SubjCrse]],'Courses and Categories'!$E$2:$G$1816,3,FALSE)</f>
        <v>Credit CTE</v>
      </c>
      <c r="J5651">
        <v>1</v>
      </c>
      <c r="K5651" t="s">
        <v>3036</v>
      </c>
      <c r="L5651" t="s">
        <v>39</v>
      </c>
      <c r="M5651" t="s">
        <v>1046</v>
      </c>
      <c r="N5651" t="s">
        <v>797</v>
      </c>
      <c r="O5651" t="s">
        <v>96</v>
      </c>
      <c r="P5651" t="s">
        <v>798</v>
      </c>
      <c r="Q5651" t="s">
        <v>3033</v>
      </c>
      <c r="R5651" t="s">
        <v>3034</v>
      </c>
      <c r="S5651" t="s">
        <v>134</v>
      </c>
      <c r="T5651">
        <v>1</v>
      </c>
      <c r="U5651" s="1">
        <v>43694</v>
      </c>
      <c r="V5651" s="1">
        <v>43819</v>
      </c>
      <c r="W5651" t="s">
        <v>3030</v>
      </c>
      <c r="X5651" t="s">
        <v>1929</v>
      </c>
      <c r="Y5651">
        <v>4</v>
      </c>
      <c r="Z5651">
        <v>4</v>
      </c>
      <c r="AA5651">
        <v>20</v>
      </c>
      <c r="AB5651">
        <v>20</v>
      </c>
      <c r="AC5651" t="s">
        <v>3035</v>
      </c>
      <c r="AD5651">
        <f>IF(ISBLANK(Source[[#This Row],[CrosslistID]]),1,1/COUNTIFS(Source[CrosslistID],Source[[#This Row],[CrosslistID]],Source[TermDesc],Source[[#This Row],[TermDesc]]))</f>
        <v>0.5</v>
      </c>
      <c r="AE5651">
        <v>11</v>
      </c>
      <c r="AF5651">
        <v>20</v>
      </c>
      <c r="AG5651">
        <v>55</v>
      </c>
      <c r="AH5651">
        <v>55</v>
      </c>
      <c r="AI5651">
        <v>0.53300000000000003</v>
      </c>
      <c r="AJ5651">
        <v>1.0660000000000001</v>
      </c>
      <c r="AK5651">
        <v>0</v>
      </c>
      <c r="AL56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51">
        <f>IF(AND(Source[[#This Row],[Credit_Noncredit]]="Noncredit",Source[[#This Row],[FTEF]]&gt;0),Source[[#This Row],[NC XLST FTES]]*525/(437.5*Source[[#This Row],[FTEF]]),0)</f>
        <v>0</v>
      </c>
      <c r="AN5651">
        <f>IF(Source[[#This Row],[Credit_Noncredit]]="Credit",Source[[#This Row],[Census Enrollment]],Source[[#This Row],[Noncredit Avg. Attendance]])</f>
        <v>4</v>
      </c>
    </row>
    <row r="5652" spans="1:40" x14ac:dyDescent="0.25">
      <c r="A5652" t="s">
        <v>1914</v>
      </c>
      <c r="B5652" t="s">
        <v>886</v>
      </c>
      <c r="C5652" t="s">
        <v>632</v>
      </c>
      <c r="D5652" t="s">
        <v>1328</v>
      </c>
      <c r="E5652" s="4">
        <v>74585</v>
      </c>
      <c r="F5652" s="4" t="s">
        <v>1329</v>
      </c>
      <c r="G5652" s="4">
        <v>51</v>
      </c>
      <c r="H5652" t="str">
        <f>CONCATENATE(Source[[#This Row],[Subject]],TRIM(Source[[#This Row],[Course]]))</f>
        <v>ADMJ51</v>
      </c>
      <c r="I5652" t="str">
        <f>VLOOKUP(Source[[#This Row],[SubjCrse]],'Courses and Categories'!$E$2:$G$1816,3,FALSE)</f>
        <v>Credit CTE</v>
      </c>
      <c r="J5652">
        <v>1</v>
      </c>
      <c r="K5652" t="s">
        <v>3037</v>
      </c>
      <c r="L5652" t="s">
        <v>39</v>
      </c>
      <c r="M5652" t="s">
        <v>903</v>
      </c>
      <c r="N5652" t="s">
        <v>105</v>
      </c>
      <c r="O5652">
        <v>1240</v>
      </c>
      <c r="P5652">
        <v>1355</v>
      </c>
      <c r="Q5652" t="s">
        <v>850</v>
      </c>
      <c r="R5652">
        <v>221</v>
      </c>
      <c r="S5652" t="s">
        <v>134</v>
      </c>
      <c r="T5652">
        <v>1</v>
      </c>
      <c r="U5652" s="1">
        <v>43694</v>
      </c>
      <c r="V5652" s="1">
        <v>43819</v>
      </c>
      <c r="W5652" t="s">
        <v>2098</v>
      </c>
      <c r="X5652" t="s">
        <v>1929</v>
      </c>
      <c r="Y5652">
        <v>37</v>
      </c>
      <c r="Z5652">
        <v>35</v>
      </c>
      <c r="AA5652">
        <v>40</v>
      </c>
      <c r="AB5652">
        <v>87.5</v>
      </c>
      <c r="AD5652">
        <f>IF(ISBLANK(Source[[#This Row],[CrosslistID]]),1,1/COUNTIFS(Source[CrosslistID],Source[[#This Row],[CrosslistID]],Source[TermDesc],Source[[#This Row],[TermDesc]]))</f>
        <v>1</v>
      </c>
      <c r="AG5652">
        <v>0</v>
      </c>
      <c r="AH5652">
        <v>87.5</v>
      </c>
      <c r="AI5652">
        <v>3.7</v>
      </c>
      <c r="AJ5652">
        <v>3.7</v>
      </c>
      <c r="AK5652">
        <v>0.2</v>
      </c>
      <c r="AL56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52">
        <f>IF(AND(Source[[#This Row],[Credit_Noncredit]]="Noncredit",Source[[#This Row],[FTEF]]&gt;0),Source[[#This Row],[NC XLST FTES]]*525/(437.5*Source[[#This Row],[FTEF]]),0)</f>
        <v>0</v>
      </c>
      <c r="AN5652">
        <f>IF(Source[[#This Row],[Credit_Noncredit]]="Credit",Source[[#This Row],[Census Enrollment]],Source[[#This Row],[Noncredit Avg. Attendance]])</f>
        <v>37</v>
      </c>
    </row>
    <row r="5653" spans="1:40" x14ac:dyDescent="0.25">
      <c r="A5653" t="s">
        <v>1914</v>
      </c>
      <c r="B5653" t="s">
        <v>886</v>
      </c>
      <c r="C5653" t="s">
        <v>632</v>
      </c>
      <c r="D5653" t="s">
        <v>1328</v>
      </c>
      <c r="E5653" s="4">
        <v>70040</v>
      </c>
      <c r="F5653" s="4" t="s">
        <v>1329</v>
      </c>
      <c r="G5653" s="4">
        <v>52</v>
      </c>
      <c r="H5653" t="str">
        <f>CONCATENATE(Source[[#This Row],[Subject]],TRIM(Source[[#This Row],[Course]]))</f>
        <v>ADMJ52</v>
      </c>
      <c r="I5653" t="str">
        <f>VLOOKUP(Source[[#This Row],[SubjCrse]],'Courses and Categories'!$E$2:$G$1816,3,FALSE)</f>
        <v>Credit CTE</v>
      </c>
      <c r="J5653">
        <v>501</v>
      </c>
      <c r="K5653" t="s">
        <v>3038</v>
      </c>
      <c r="L5653" t="s">
        <v>87</v>
      </c>
      <c r="M5653" t="s">
        <v>903</v>
      </c>
      <c r="N5653" t="s">
        <v>41</v>
      </c>
      <c r="O5653">
        <v>1800</v>
      </c>
      <c r="P5653">
        <v>2050</v>
      </c>
      <c r="Q5653" t="s">
        <v>850</v>
      </c>
      <c r="R5653">
        <v>221</v>
      </c>
      <c r="S5653" t="s">
        <v>134</v>
      </c>
      <c r="T5653">
        <v>1</v>
      </c>
      <c r="U5653" s="1">
        <v>43694</v>
      </c>
      <c r="V5653" s="1">
        <v>43819</v>
      </c>
      <c r="W5653" t="s">
        <v>1482</v>
      </c>
      <c r="X5653" t="s">
        <v>1929</v>
      </c>
      <c r="Y5653">
        <v>34</v>
      </c>
      <c r="Z5653">
        <v>34</v>
      </c>
      <c r="AA5653">
        <v>35</v>
      </c>
      <c r="AB5653">
        <v>97.142899999999997</v>
      </c>
      <c r="AD5653">
        <f>IF(ISBLANK(Source[[#This Row],[CrosslistID]]),1,1/COUNTIFS(Source[CrosslistID],Source[[#This Row],[CrosslistID]],Source[TermDesc],Source[[#This Row],[TermDesc]]))</f>
        <v>1</v>
      </c>
      <c r="AG5653">
        <v>0</v>
      </c>
      <c r="AH5653">
        <v>97.142899999999997</v>
      </c>
      <c r="AI5653">
        <v>3.3</v>
      </c>
      <c r="AJ5653">
        <v>3.4</v>
      </c>
      <c r="AK5653">
        <v>0.2</v>
      </c>
      <c r="AL56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53">
        <f>IF(AND(Source[[#This Row],[Credit_Noncredit]]="Noncredit",Source[[#This Row],[FTEF]]&gt;0),Source[[#This Row],[NC XLST FTES]]*525/(437.5*Source[[#This Row],[FTEF]]),0)</f>
        <v>0</v>
      </c>
      <c r="AN5653">
        <f>IF(Source[[#This Row],[Credit_Noncredit]]="Credit",Source[[#This Row],[Census Enrollment]],Source[[#This Row],[Noncredit Avg. Attendance]])</f>
        <v>34</v>
      </c>
    </row>
    <row r="5654" spans="1:40" x14ac:dyDescent="0.25">
      <c r="A5654" t="s">
        <v>1914</v>
      </c>
      <c r="B5654" t="s">
        <v>886</v>
      </c>
      <c r="C5654" t="s">
        <v>632</v>
      </c>
      <c r="D5654" t="s">
        <v>1328</v>
      </c>
      <c r="E5654" s="4">
        <v>79057</v>
      </c>
      <c r="F5654" s="4" t="s">
        <v>1329</v>
      </c>
      <c r="G5654" s="4">
        <v>53</v>
      </c>
      <c r="H5654" t="str">
        <f>CONCATENATE(Source[[#This Row],[Subject]],TRIM(Source[[#This Row],[Course]]))</f>
        <v>ADMJ53</v>
      </c>
      <c r="I5654" t="str">
        <f>VLOOKUP(Source[[#This Row],[SubjCrse]],'Courses and Categories'!$E$2:$G$1816,3,FALSE)</f>
        <v>Credit CTE</v>
      </c>
      <c r="J5654">
        <v>1</v>
      </c>
      <c r="K5654" t="s">
        <v>3039</v>
      </c>
      <c r="L5654" t="s">
        <v>87</v>
      </c>
      <c r="M5654" t="s">
        <v>903</v>
      </c>
      <c r="N5654" t="s">
        <v>185</v>
      </c>
      <c r="O5654">
        <v>1800</v>
      </c>
      <c r="P5654">
        <v>2050</v>
      </c>
      <c r="Q5654" t="s">
        <v>850</v>
      </c>
      <c r="R5654">
        <v>221</v>
      </c>
      <c r="S5654" t="s">
        <v>134</v>
      </c>
      <c r="T5654">
        <v>1</v>
      </c>
      <c r="U5654" s="1">
        <v>43694</v>
      </c>
      <c r="V5654" s="1">
        <v>43819</v>
      </c>
      <c r="W5654" t="s">
        <v>3040</v>
      </c>
      <c r="X5654" t="s">
        <v>1929</v>
      </c>
      <c r="Y5654">
        <v>33</v>
      </c>
      <c r="Z5654">
        <v>32</v>
      </c>
      <c r="AA5654">
        <v>30</v>
      </c>
      <c r="AB5654">
        <v>106.66670000000001</v>
      </c>
      <c r="AD5654">
        <f>IF(ISBLANK(Source[[#This Row],[CrosslistID]]),1,1/COUNTIFS(Source[CrosslistID],Source[[#This Row],[CrosslistID]],Source[TermDesc],Source[[#This Row],[TermDesc]]))</f>
        <v>1</v>
      </c>
      <c r="AG5654">
        <v>0</v>
      </c>
      <c r="AH5654">
        <v>106.66670000000001</v>
      </c>
      <c r="AI5654">
        <v>3.2</v>
      </c>
      <c r="AJ5654">
        <v>3.3</v>
      </c>
      <c r="AK5654">
        <v>0.2</v>
      </c>
      <c r="AL56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54">
        <f>IF(AND(Source[[#This Row],[Credit_Noncredit]]="Noncredit",Source[[#This Row],[FTEF]]&gt;0),Source[[#This Row],[NC XLST FTES]]*525/(437.5*Source[[#This Row],[FTEF]]),0)</f>
        <v>0</v>
      </c>
      <c r="AN5654">
        <f>IF(Source[[#This Row],[Credit_Noncredit]]="Credit",Source[[#This Row],[Census Enrollment]],Source[[#This Row],[Noncredit Avg. Attendance]])</f>
        <v>33</v>
      </c>
    </row>
    <row r="5655" spans="1:40" x14ac:dyDescent="0.25">
      <c r="A5655" t="s">
        <v>1914</v>
      </c>
      <c r="B5655" t="s">
        <v>886</v>
      </c>
      <c r="C5655" t="s">
        <v>632</v>
      </c>
      <c r="D5655" t="s">
        <v>1328</v>
      </c>
      <c r="E5655" s="4">
        <v>72850</v>
      </c>
      <c r="F5655" s="4" t="s">
        <v>1329</v>
      </c>
      <c r="G5655" s="4">
        <v>54</v>
      </c>
      <c r="H5655" t="str">
        <f>CONCATENATE(Source[[#This Row],[Subject]],TRIM(Source[[#This Row],[Course]]))</f>
        <v>ADMJ54</v>
      </c>
      <c r="I5655" t="str">
        <f>VLOOKUP(Source[[#This Row],[SubjCrse]],'Courses and Categories'!$E$2:$G$1816,3,FALSE)</f>
        <v>Credit CTE</v>
      </c>
      <c r="J5655">
        <v>590</v>
      </c>
      <c r="K5655" t="s">
        <v>3041</v>
      </c>
      <c r="L5655" t="s">
        <v>39</v>
      </c>
      <c r="M5655" t="s">
        <v>903</v>
      </c>
      <c r="N5655" t="s">
        <v>91</v>
      </c>
      <c r="O5655">
        <v>910</v>
      </c>
      <c r="P5655">
        <v>1200</v>
      </c>
      <c r="Q5655" t="s">
        <v>850</v>
      </c>
      <c r="R5655">
        <v>221</v>
      </c>
      <c r="S5655" t="s">
        <v>134</v>
      </c>
      <c r="T5655">
        <v>1</v>
      </c>
      <c r="U5655" s="1">
        <v>43694</v>
      </c>
      <c r="V5655" s="1">
        <v>43819</v>
      </c>
      <c r="W5655" t="s">
        <v>3042</v>
      </c>
      <c r="X5655" t="s">
        <v>1929</v>
      </c>
      <c r="Y5655">
        <v>18</v>
      </c>
      <c r="Z5655">
        <v>16</v>
      </c>
      <c r="AA5655">
        <v>35</v>
      </c>
      <c r="AB5655">
        <v>45.714300000000001</v>
      </c>
      <c r="AD5655">
        <f>IF(ISBLANK(Source[[#This Row],[CrosslistID]]),1,1/COUNTIFS(Source[CrosslistID],Source[[#This Row],[CrosslistID]],Source[TermDesc],Source[[#This Row],[TermDesc]]))</f>
        <v>1</v>
      </c>
      <c r="AG5655">
        <v>0</v>
      </c>
      <c r="AH5655">
        <v>45.714300000000001</v>
      </c>
      <c r="AI5655">
        <v>1.8</v>
      </c>
      <c r="AJ5655">
        <v>1.8</v>
      </c>
      <c r="AK5655">
        <v>0.2</v>
      </c>
      <c r="AL56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55">
        <f>IF(AND(Source[[#This Row],[Credit_Noncredit]]="Noncredit",Source[[#This Row],[FTEF]]&gt;0),Source[[#This Row],[NC XLST FTES]]*525/(437.5*Source[[#This Row],[FTEF]]),0)</f>
        <v>0</v>
      </c>
      <c r="AN5655">
        <f>IF(Source[[#This Row],[Credit_Noncredit]]="Credit",Source[[#This Row],[Census Enrollment]],Source[[#This Row],[Noncredit Avg. Attendance]])</f>
        <v>18</v>
      </c>
    </row>
    <row r="5656" spans="1:40" x14ac:dyDescent="0.25">
      <c r="A5656" t="s">
        <v>1914</v>
      </c>
      <c r="B5656" t="s">
        <v>886</v>
      </c>
      <c r="C5656" t="s">
        <v>632</v>
      </c>
      <c r="D5656" t="s">
        <v>1328</v>
      </c>
      <c r="E5656" s="4">
        <v>72283</v>
      </c>
      <c r="F5656" s="4" t="s">
        <v>1329</v>
      </c>
      <c r="G5656" s="4">
        <v>54</v>
      </c>
      <c r="H5656" t="str">
        <f>CONCATENATE(Source[[#This Row],[Subject]],TRIM(Source[[#This Row],[Course]]))</f>
        <v>ADMJ54</v>
      </c>
      <c r="I5656" t="str">
        <f>VLOOKUP(Source[[#This Row],[SubjCrse]],'Courses and Categories'!$E$2:$G$1816,3,FALSE)</f>
        <v>Credit CTE</v>
      </c>
      <c r="J5656">
        <v>591</v>
      </c>
      <c r="K5656" t="s">
        <v>3041</v>
      </c>
      <c r="L5656" t="s">
        <v>87</v>
      </c>
      <c r="M5656" t="s">
        <v>903</v>
      </c>
      <c r="N5656" t="s">
        <v>180</v>
      </c>
      <c r="O5656">
        <v>1800</v>
      </c>
      <c r="P5656">
        <v>2050</v>
      </c>
      <c r="Q5656" t="s">
        <v>850</v>
      </c>
      <c r="R5656">
        <v>221</v>
      </c>
      <c r="S5656" t="s">
        <v>134</v>
      </c>
      <c r="T5656">
        <v>1</v>
      </c>
      <c r="U5656" s="1">
        <v>43694</v>
      </c>
      <c r="V5656" s="1">
        <v>43819</v>
      </c>
      <c r="W5656" t="s">
        <v>1331</v>
      </c>
      <c r="X5656" t="s">
        <v>1929</v>
      </c>
      <c r="Y5656">
        <v>31</v>
      </c>
      <c r="Z5656">
        <v>28</v>
      </c>
      <c r="AA5656">
        <v>35</v>
      </c>
      <c r="AB5656">
        <v>80</v>
      </c>
      <c r="AD5656">
        <f>IF(ISBLANK(Source[[#This Row],[CrosslistID]]),1,1/COUNTIFS(Source[CrosslistID],Source[[#This Row],[CrosslistID]],Source[TermDesc],Source[[#This Row],[TermDesc]]))</f>
        <v>1</v>
      </c>
      <c r="AG5656">
        <v>0</v>
      </c>
      <c r="AH5656">
        <v>80</v>
      </c>
      <c r="AI5656">
        <v>3</v>
      </c>
      <c r="AJ5656">
        <v>3.1</v>
      </c>
      <c r="AK5656">
        <v>0.2</v>
      </c>
      <c r="AL56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56">
        <f>IF(AND(Source[[#This Row],[Credit_Noncredit]]="Noncredit",Source[[#This Row],[FTEF]]&gt;0),Source[[#This Row],[NC XLST FTES]]*525/(437.5*Source[[#This Row],[FTEF]]),0)</f>
        <v>0</v>
      </c>
      <c r="AN5656">
        <f>IF(Source[[#This Row],[Credit_Noncredit]]="Credit",Source[[#This Row],[Census Enrollment]],Source[[#This Row],[Noncredit Avg. Attendance]])</f>
        <v>31</v>
      </c>
    </row>
    <row r="5657" spans="1:40" x14ac:dyDescent="0.25">
      <c r="A5657" t="s">
        <v>1914</v>
      </c>
      <c r="B5657" t="s">
        <v>886</v>
      </c>
      <c r="C5657" t="s">
        <v>632</v>
      </c>
      <c r="D5657" t="s">
        <v>1328</v>
      </c>
      <c r="E5657" s="4">
        <v>70043</v>
      </c>
      <c r="F5657" s="4" t="s">
        <v>1329</v>
      </c>
      <c r="G5657" s="4">
        <v>57</v>
      </c>
      <c r="H5657" t="str">
        <f>CONCATENATE(Source[[#This Row],[Subject]],TRIM(Source[[#This Row],[Course]]))</f>
        <v>ADMJ57</v>
      </c>
      <c r="I5657" t="str">
        <f>VLOOKUP(Source[[#This Row],[SubjCrse]],'Courses and Categories'!$E$2:$G$1816,3,FALSE)</f>
        <v>Credit Gen Ed/CTE</v>
      </c>
      <c r="J5657">
        <v>1</v>
      </c>
      <c r="K5657" t="s">
        <v>1330</v>
      </c>
      <c r="L5657" t="s">
        <v>39</v>
      </c>
      <c r="M5657" t="s">
        <v>903</v>
      </c>
      <c r="N5657" t="s">
        <v>105</v>
      </c>
      <c r="O5657">
        <v>940</v>
      </c>
      <c r="P5657">
        <v>1055</v>
      </c>
      <c r="Q5657" t="s">
        <v>850</v>
      </c>
      <c r="R5657">
        <v>221</v>
      </c>
      <c r="S5657" t="s">
        <v>134</v>
      </c>
      <c r="T5657">
        <v>1</v>
      </c>
      <c r="U5657" s="1">
        <v>43694</v>
      </c>
      <c r="V5657" s="1">
        <v>43819</v>
      </c>
      <c r="W5657" t="s">
        <v>2098</v>
      </c>
      <c r="X5657" t="s">
        <v>1929</v>
      </c>
      <c r="Y5657">
        <v>44</v>
      </c>
      <c r="Z5657">
        <v>43</v>
      </c>
      <c r="AA5657">
        <v>40</v>
      </c>
      <c r="AB5657">
        <v>107.5</v>
      </c>
      <c r="AD5657">
        <f>IF(ISBLANK(Source[[#This Row],[CrosslistID]]),1,1/COUNTIFS(Source[CrosslistID],Source[[#This Row],[CrosslistID]],Source[TermDesc],Source[[#This Row],[TermDesc]]))</f>
        <v>1</v>
      </c>
      <c r="AG5657">
        <v>0</v>
      </c>
      <c r="AH5657">
        <v>107.5</v>
      </c>
      <c r="AI5657">
        <v>4.4000000000000004</v>
      </c>
      <c r="AJ5657">
        <v>4.4000000000000004</v>
      </c>
      <c r="AK5657">
        <v>0.2</v>
      </c>
      <c r="AL56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57">
        <f>IF(AND(Source[[#This Row],[Credit_Noncredit]]="Noncredit",Source[[#This Row],[FTEF]]&gt;0),Source[[#This Row],[NC XLST FTES]]*525/(437.5*Source[[#This Row],[FTEF]]),0)</f>
        <v>0</v>
      </c>
      <c r="AN5657">
        <f>IF(Source[[#This Row],[Credit_Noncredit]]="Credit",Source[[#This Row],[Census Enrollment]],Source[[#This Row],[Noncredit Avg. Attendance]])</f>
        <v>44</v>
      </c>
    </row>
    <row r="5658" spans="1:40" x14ac:dyDescent="0.25">
      <c r="A5658" t="s">
        <v>1914</v>
      </c>
      <c r="B5658" t="s">
        <v>886</v>
      </c>
      <c r="C5658" t="s">
        <v>632</v>
      </c>
      <c r="D5658" t="s">
        <v>1328</v>
      </c>
      <c r="E5658" s="4">
        <v>78919</v>
      </c>
      <c r="F5658" s="4" t="s">
        <v>1329</v>
      </c>
      <c r="G5658" s="4">
        <v>57</v>
      </c>
      <c r="H5658" t="str">
        <f>CONCATENATE(Source[[#This Row],[Subject]],TRIM(Source[[#This Row],[Course]]))</f>
        <v>ADMJ57</v>
      </c>
      <c r="I5658" t="str">
        <f>VLOOKUP(Source[[#This Row],[SubjCrse]],'Courses and Categories'!$E$2:$G$1816,3,FALSE)</f>
        <v>Credit Gen Ed/CTE</v>
      </c>
      <c r="J5658">
        <v>3</v>
      </c>
      <c r="K5658" t="s">
        <v>1330</v>
      </c>
      <c r="L5658" t="s">
        <v>39</v>
      </c>
      <c r="M5658" t="s">
        <v>903</v>
      </c>
      <c r="N5658" t="s">
        <v>3043</v>
      </c>
      <c r="O5658" t="s">
        <v>3044</v>
      </c>
      <c r="P5658" t="s">
        <v>492</v>
      </c>
      <c r="Q5658" t="s">
        <v>3045</v>
      </c>
      <c r="S5658" t="s">
        <v>134</v>
      </c>
      <c r="T5658" t="s">
        <v>1954</v>
      </c>
      <c r="U5658" s="1">
        <v>43703</v>
      </c>
      <c r="V5658" s="1">
        <v>43819</v>
      </c>
      <c r="W5658" t="s">
        <v>3046</v>
      </c>
      <c r="X5658" t="s">
        <v>905</v>
      </c>
      <c r="Y5658">
        <v>29</v>
      </c>
      <c r="Z5658">
        <v>28</v>
      </c>
      <c r="AA5658">
        <v>35</v>
      </c>
      <c r="AB5658">
        <v>80</v>
      </c>
      <c r="AD5658">
        <f>IF(ISBLANK(Source[[#This Row],[CrosslistID]]),1,1/COUNTIFS(Source[CrosslistID],Source[[#This Row],[CrosslistID]],Source[TermDesc],Source[[#This Row],[TermDesc]]))</f>
        <v>1</v>
      </c>
      <c r="AG5658">
        <v>0</v>
      </c>
      <c r="AH5658">
        <v>80</v>
      </c>
      <c r="AI5658">
        <v>3.0819999999999999</v>
      </c>
      <c r="AJ5658">
        <v>3.0819999999999999</v>
      </c>
      <c r="AK5658">
        <v>0.2</v>
      </c>
      <c r="AL56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58">
        <f>IF(AND(Source[[#This Row],[Credit_Noncredit]]="Noncredit",Source[[#This Row],[FTEF]]&gt;0),Source[[#This Row],[NC XLST FTES]]*525/(437.5*Source[[#This Row],[FTEF]]),0)</f>
        <v>0</v>
      </c>
      <c r="AN5658">
        <f>IF(Source[[#This Row],[Credit_Noncredit]]="Credit",Source[[#This Row],[Census Enrollment]],Source[[#This Row],[Noncredit Avg. Attendance]])</f>
        <v>29</v>
      </c>
    </row>
    <row r="5659" spans="1:40" x14ac:dyDescent="0.25">
      <c r="A5659" t="s">
        <v>1914</v>
      </c>
      <c r="B5659" t="s">
        <v>886</v>
      </c>
      <c r="C5659" t="s">
        <v>632</v>
      </c>
      <c r="D5659" t="s">
        <v>1328</v>
      </c>
      <c r="E5659" s="4">
        <v>72832</v>
      </c>
      <c r="F5659" s="4" t="s">
        <v>1329</v>
      </c>
      <c r="G5659" s="4">
        <v>57</v>
      </c>
      <c r="H5659" t="str">
        <f>CONCATENATE(Source[[#This Row],[Subject]],TRIM(Source[[#This Row],[Course]]))</f>
        <v>ADMJ57</v>
      </c>
      <c r="I5659" t="str">
        <f>VLOOKUP(Source[[#This Row],[SubjCrse]],'Courses and Categories'!$E$2:$G$1816,3,FALSE)</f>
        <v>Credit Gen Ed/CTE</v>
      </c>
      <c r="J5659">
        <v>591</v>
      </c>
      <c r="K5659" t="s">
        <v>1330</v>
      </c>
      <c r="L5659" t="s">
        <v>87</v>
      </c>
      <c r="M5659" t="s">
        <v>903</v>
      </c>
      <c r="N5659" t="s">
        <v>41</v>
      </c>
      <c r="O5659">
        <v>1830</v>
      </c>
      <c r="P5659">
        <v>2120</v>
      </c>
      <c r="Q5659" t="s">
        <v>3047</v>
      </c>
      <c r="R5659">
        <v>410</v>
      </c>
      <c r="S5659" t="s">
        <v>724</v>
      </c>
      <c r="T5659">
        <v>1</v>
      </c>
      <c r="U5659" s="1">
        <v>43694</v>
      </c>
      <c r="V5659" s="1">
        <v>43819</v>
      </c>
      <c r="W5659" t="s">
        <v>2098</v>
      </c>
      <c r="X5659" t="s">
        <v>1929</v>
      </c>
      <c r="Y5659">
        <v>27</v>
      </c>
      <c r="Z5659">
        <v>22</v>
      </c>
      <c r="AA5659">
        <v>30</v>
      </c>
      <c r="AB5659">
        <v>73.333299999999994</v>
      </c>
      <c r="AD5659">
        <f>IF(ISBLANK(Source[[#This Row],[CrosslistID]]),1,1/COUNTIFS(Source[CrosslistID],Source[[#This Row],[CrosslistID]],Source[TermDesc],Source[[#This Row],[TermDesc]]))</f>
        <v>1</v>
      </c>
      <c r="AG5659">
        <v>0</v>
      </c>
      <c r="AH5659">
        <v>73.333299999999994</v>
      </c>
      <c r="AI5659">
        <v>2.7</v>
      </c>
      <c r="AJ5659">
        <v>2.7</v>
      </c>
      <c r="AK5659">
        <v>0.2</v>
      </c>
      <c r="AL56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59">
        <f>IF(AND(Source[[#This Row],[Credit_Noncredit]]="Noncredit",Source[[#This Row],[FTEF]]&gt;0),Source[[#This Row],[NC XLST FTES]]*525/(437.5*Source[[#This Row],[FTEF]]),0)</f>
        <v>0</v>
      </c>
      <c r="AN5659">
        <f>IF(Source[[#This Row],[Credit_Noncredit]]="Credit",Source[[#This Row],[Census Enrollment]],Source[[#This Row],[Noncredit Avg. Attendance]])</f>
        <v>27</v>
      </c>
    </row>
    <row r="5660" spans="1:40" x14ac:dyDescent="0.25">
      <c r="A5660" t="s">
        <v>1914</v>
      </c>
      <c r="B5660" t="s">
        <v>886</v>
      </c>
      <c r="C5660" t="s">
        <v>632</v>
      </c>
      <c r="D5660" t="s">
        <v>1328</v>
      </c>
      <c r="E5660" s="4">
        <v>78916</v>
      </c>
      <c r="F5660" s="4" t="s">
        <v>1329</v>
      </c>
      <c r="G5660" s="4">
        <v>57</v>
      </c>
      <c r="H5660" t="str">
        <f>CONCATENATE(Source[[#This Row],[Subject]],TRIM(Source[[#This Row],[Course]]))</f>
        <v>ADMJ57</v>
      </c>
      <c r="I5660" t="str">
        <f>VLOOKUP(Source[[#This Row],[SubjCrse]],'Courses and Categories'!$E$2:$G$1816,3,FALSE)</f>
        <v>Credit Gen Ed/CTE</v>
      </c>
      <c r="J5660">
        <v>931</v>
      </c>
      <c r="K5660" t="s">
        <v>1330</v>
      </c>
      <c r="L5660" t="s">
        <v>87</v>
      </c>
      <c r="M5660" t="s">
        <v>897</v>
      </c>
      <c r="N5660" t="s">
        <v>42</v>
      </c>
      <c r="O5660" t="s">
        <v>42</v>
      </c>
      <c r="P5660" t="s">
        <v>42</v>
      </c>
      <c r="Q5660" t="s">
        <v>42</v>
      </c>
      <c r="S5660" t="s">
        <v>134</v>
      </c>
      <c r="T5660" t="s">
        <v>44</v>
      </c>
      <c r="U5660" s="1">
        <v>43711</v>
      </c>
      <c r="V5660" s="1">
        <v>43819</v>
      </c>
      <c r="W5660" t="s">
        <v>1333</v>
      </c>
      <c r="X5660" t="s">
        <v>899</v>
      </c>
      <c r="Y5660">
        <v>35</v>
      </c>
      <c r="Z5660">
        <v>33</v>
      </c>
      <c r="AA5660">
        <v>40</v>
      </c>
      <c r="AB5660">
        <v>82.5</v>
      </c>
      <c r="AD5660">
        <f>IF(ISBLANK(Source[[#This Row],[CrosslistID]]),1,1/COUNTIFS(Source[CrosslistID],Source[[#This Row],[CrosslistID]],Source[TermDesc],Source[[#This Row],[TermDesc]]))</f>
        <v>1</v>
      </c>
      <c r="AG5660">
        <v>0</v>
      </c>
      <c r="AH5660">
        <v>82.5</v>
      </c>
      <c r="AI5660">
        <v>3.5</v>
      </c>
      <c r="AJ5660">
        <v>3.5</v>
      </c>
      <c r="AK5660">
        <v>0.2</v>
      </c>
      <c r="AL56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60">
        <f>IF(AND(Source[[#This Row],[Credit_Noncredit]]="Noncredit",Source[[#This Row],[FTEF]]&gt;0),Source[[#This Row],[NC XLST FTES]]*525/(437.5*Source[[#This Row],[FTEF]]),0)</f>
        <v>0</v>
      </c>
      <c r="AN5660">
        <f>IF(Source[[#This Row],[Credit_Noncredit]]="Credit",Source[[#This Row],[Census Enrollment]],Source[[#This Row],[Noncredit Avg. Attendance]])</f>
        <v>35</v>
      </c>
    </row>
    <row r="5661" spans="1:40" x14ac:dyDescent="0.25">
      <c r="A5661" t="s">
        <v>1914</v>
      </c>
      <c r="B5661" t="s">
        <v>886</v>
      </c>
      <c r="C5661" t="s">
        <v>632</v>
      </c>
      <c r="D5661" t="s">
        <v>1328</v>
      </c>
      <c r="E5661" s="4">
        <v>76168</v>
      </c>
      <c r="F5661" s="4" t="s">
        <v>1329</v>
      </c>
      <c r="G5661" s="4">
        <v>59</v>
      </c>
      <c r="H5661" t="str">
        <f>CONCATENATE(Source[[#This Row],[Subject]],TRIM(Source[[#This Row],[Course]]))</f>
        <v>ADMJ59</v>
      </c>
      <c r="I5661" t="str">
        <f>VLOOKUP(Source[[#This Row],[SubjCrse]],'Courses and Categories'!$E$2:$G$1816,3,FALSE)</f>
        <v>Credit Gen Ed/CTE</v>
      </c>
      <c r="J5661">
        <v>1</v>
      </c>
      <c r="K5661" t="s">
        <v>3048</v>
      </c>
      <c r="L5661" t="s">
        <v>39</v>
      </c>
      <c r="M5661" t="s">
        <v>903</v>
      </c>
      <c r="N5661" t="s">
        <v>59</v>
      </c>
      <c r="O5661">
        <v>940</v>
      </c>
      <c r="P5661">
        <v>1055</v>
      </c>
      <c r="Q5661" t="s">
        <v>850</v>
      </c>
      <c r="R5661">
        <v>221</v>
      </c>
      <c r="S5661" t="s">
        <v>134</v>
      </c>
      <c r="T5661">
        <v>1</v>
      </c>
      <c r="U5661" s="1">
        <v>43694</v>
      </c>
      <c r="V5661" s="1">
        <v>43819</v>
      </c>
      <c r="W5661" t="s">
        <v>3049</v>
      </c>
      <c r="X5661" t="s">
        <v>1929</v>
      </c>
      <c r="Y5661">
        <v>45</v>
      </c>
      <c r="Z5661">
        <v>45</v>
      </c>
      <c r="AA5661">
        <v>45</v>
      </c>
      <c r="AB5661">
        <v>100</v>
      </c>
      <c r="AD5661">
        <f>IF(ISBLANK(Source[[#This Row],[CrosslistID]]),1,1/COUNTIFS(Source[CrosslistID],Source[[#This Row],[CrosslistID]],Source[TermDesc],Source[[#This Row],[TermDesc]]))</f>
        <v>1</v>
      </c>
      <c r="AG5661">
        <v>0</v>
      </c>
      <c r="AH5661">
        <v>100</v>
      </c>
      <c r="AI5661">
        <v>4.3</v>
      </c>
      <c r="AJ5661">
        <v>4.5</v>
      </c>
      <c r="AK5661">
        <v>0.2</v>
      </c>
      <c r="AL56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61">
        <f>IF(AND(Source[[#This Row],[Credit_Noncredit]]="Noncredit",Source[[#This Row],[FTEF]]&gt;0),Source[[#This Row],[NC XLST FTES]]*525/(437.5*Source[[#This Row],[FTEF]]),0)</f>
        <v>0</v>
      </c>
      <c r="AN5661">
        <f>IF(Source[[#This Row],[Credit_Noncredit]]="Credit",Source[[#This Row],[Census Enrollment]],Source[[#This Row],[Noncredit Avg. Attendance]])</f>
        <v>45</v>
      </c>
    </row>
    <row r="5662" spans="1:40" x14ac:dyDescent="0.25">
      <c r="A5662" t="s">
        <v>1914</v>
      </c>
      <c r="B5662" t="s">
        <v>886</v>
      </c>
      <c r="C5662" t="s">
        <v>632</v>
      </c>
      <c r="D5662" t="s">
        <v>1328</v>
      </c>
      <c r="E5662" s="4">
        <v>70044</v>
      </c>
      <c r="F5662" s="4" t="s">
        <v>1329</v>
      </c>
      <c r="G5662" s="4">
        <v>62</v>
      </c>
      <c r="H5662" t="str">
        <f>CONCATENATE(Source[[#This Row],[Subject]],TRIM(Source[[#This Row],[Course]]))</f>
        <v>ADMJ62</v>
      </c>
      <c r="I5662" t="str">
        <f>VLOOKUP(Source[[#This Row],[SubjCrse]],'Courses and Categories'!$E$2:$G$1816,3,FALSE)</f>
        <v>Credit CTE</v>
      </c>
      <c r="J5662">
        <v>1</v>
      </c>
      <c r="K5662" t="s">
        <v>3050</v>
      </c>
      <c r="L5662" t="s">
        <v>39</v>
      </c>
      <c r="M5662" t="s">
        <v>903</v>
      </c>
      <c r="N5662" t="s">
        <v>105</v>
      </c>
      <c r="O5662">
        <v>810</v>
      </c>
      <c r="P5662">
        <v>925</v>
      </c>
      <c r="Q5662" t="s">
        <v>850</v>
      </c>
      <c r="R5662">
        <v>221</v>
      </c>
      <c r="S5662" t="s">
        <v>134</v>
      </c>
      <c r="T5662">
        <v>1</v>
      </c>
      <c r="U5662" s="1">
        <v>43694</v>
      </c>
      <c r="V5662" s="1">
        <v>43819</v>
      </c>
      <c r="W5662" t="s">
        <v>3051</v>
      </c>
      <c r="X5662" t="s">
        <v>1929</v>
      </c>
      <c r="Y5662">
        <v>42</v>
      </c>
      <c r="Z5662">
        <v>39</v>
      </c>
      <c r="AA5662">
        <v>45</v>
      </c>
      <c r="AB5662">
        <v>86.666700000000006</v>
      </c>
      <c r="AD5662">
        <f>IF(ISBLANK(Source[[#This Row],[CrosslistID]]),1,1/COUNTIFS(Source[CrosslistID],Source[[#This Row],[CrosslistID]],Source[TermDesc],Source[[#This Row],[TermDesc]]))</f>
        <v>1</v>
      </c>
      <c r="AG5662">
        <v>0</v>
      </c>
      <c r="AH5662">
        <v>86.666700000000006</v>
      </c>
      <c r="AI5662">
        <v>4.2</v>
      </c>
      <c r="AJ5662">
        <v>4.2</v>
      </c>
      <c r="AK5662">
        <v>0.2</v>
      </c>
      <c r="AL56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62">
        <f>IF(AND(Source[[#This Row],[Credit_Noncredit]]="Noncredit",Source[[#This Row],[FTEF]]&gt;0),Source[[#This Row],[NC XLST FTES]]*525/(437.5*Source[[#This Row],[FTEF]]),0)</f>
        <v>0</v>
      </c>
      <c r="AN5662">
        <f>IF(Source[[#This Row],[Credit_Noncredit]]="Credit",Source[[#This Row],[Census Enrollment]],Source[[#This Row],[Noncredit Avg. Attendance]])</f>
        <v>42</v>
      </c>
    </row>
    <row r="5663" spans="1:40" x14ac:dyDescent="0.25">
      <c r="A5663" t="s">
        <v>1914</v>
      </c>
      <c r="B5663" t="s">
        <v>886</v>
      </c>
      <c r="C5663" t="s">
        <v>632</v>
      </c>
      <c r="D5663" t="s">
        <v>1328</v>
      </c>
      <c r="E5663" s="4">
        <v>78229</v>
      </c>
      <c r="F5663" s="4" t="s">
        <v>1329</v>
      </c>
      <c r="G5663" s="4">
        <v>64</v>
      </c>
      <c r="H5663" t="str">
        <f>CONCATENATE(Source[[#This Row],[Subject]],TRIM(Source[[#This Row],[Course]]))</f>
        <v>ADMJ64</v>
      </c>
      <c r="I5663" t="str">
        <f>VLOOKUP(Source[[#This Row],[SubjCrse]],'Courses and Categories'!$E$2:$G$1816,3,FALSE)</f>
        <v>Credit CTE</v>
      </c>
      <c r="J5663">
        <v>1</v>
      </c>
      <c r="K5663" t="s">
        <v>3052</v>
      </c>
      <c r="L5663" t="s">
        <v>39</v>
      </c>
      <c r="M5663" t="s">
        <v>903</v>
      </c>
      <c r="N5663" t="s">
        <v>59</v>
      </c>
      <c r="O5663">
        <v>810</v>
      </c>
      <c r="P5663">
        <v>925</v>
      </c>
      <c r="Q5663" t="s">
        <v>850</v>
      </c>
      <c r="R5663">
        <v>221</v>
      </c>
      <c r="S5663" t="s">
        <v>134</v>
      </c>
      <c r="T5663">
        <v>1</v>
      </c>
      <c r="U5663" s="1">
        <v>43694</v>
      </c>
      <c r="V5663" s="1">
        <v>43819</v>
      </c>
      <c r="W5663" t="s">
        <v>3040</v>
      </c>
      <c r="X5663" t="s">
        <v>1929</v>
      </c>
      <c r="Y5663">
        <v>28</v>
      </c>
      <c r="Z5663">
        <v>29</v>
      </c>
      <c r="AA5663">
        <v>35</v>
      </c>
      <c r="AB5663">
        <v>82.857100000000003</v>
      </c>
      <c r="AD5663">
        <f>IF(ISBLANK(Source[[#This Row],[CrosslistID]]),1,1/COUNTIFS(Source[CrosslistID],Source[[#This Row],[CrosslistID]],Source[TermDesc],Source[[#This Row],[TermDesc]]))</f>
        <v>1</v>
      </c>
      <c r="AG5663">
        <v>0</v>
      </c>
      <c r="AH5663">
        <v>82.857100000000003</v>
      </c>
      <c r="AI5663">
        <v>2.8</v>
      </c>
      <c r="AJ5663">
        <v>2.8</v>
      </c>
      <c r="AK5663">
        <v>0.2</v>
      </c>
      <c r="AL56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63">
        <f>IF(AND(Source[[#This Row],[Credit_Noncredit]]="Noncredit",Source[[#This Row],[FTEF]]&gt;0),Source[[#This Row],[NC XLST FTES]]*525/(437.5*Source[[#This Row],[FTEF]]),0)</f>
        <v>0</v>
      </c>
      <c r="AN5663">
        <f>IF(Source[[#This Row],[Credit_Noncredit]]="Credit",Source[[#This Row],[Census Enrollment]],Source[[#This Row],[Noncredit Avg. Attendance]])</f>
        <v>28</v>
      </c>
    </row>
    <row r="5664" spans="1:40" x14ac:dyDescent="0.25">
      <c r="A5664" t="s">
        <v>1914</v>
      </c>
      <c r="B5664" t="s">
        <v>886</v>
      </c>
      <c r="C5664" t="s">
        <v>632</v>
      </c>
      <c r="D5664" t="s">
        <v>1328</v>
      </c>
      <c r="E5664" s="4">
        <v>76675</v>
      </c>
      <c r="F5664" s="4" t="s">
        <v>1329</v>
      </c>
      <c r="G5664" s="4">
        <v>67</v>
      </c>
      <c r="H5664" t="str">
        <f>CONCATENATE(Source[[#This Row],[Subject]],TRIM(Source[[#This Row],[Course]]))</f>
        <v>ADMJ67</v>
      </c>
      <c r="I5664" t="str">
        <f>VLOOKUP(Source[[#This Row],[SubjCrse]],'Courses and Categories'!$E$2:$G$1816,3,FALSE)</f>
        <v>Credit Gen Ed/CTE</v>
      </c>
      <c r="J5664">
        <v>501</v>
      </c>
      <c r="K5664" t="s">
        <v>3053</v>
      </c>
      <c r="L5664" t="s">
        <v>87</v>
      </c>
      <c r="M5664" t="s">
        <v>903</v>
      </c>
      <c r="N5664" t="s">
        <v>180</v>
      </c>
      <c r="O5664">
        <v>1810</v>
      </c>
      <c r="P5664">
        <v>2100</v>
      </c>
      <c r="Q5664" t="s">
        <v>850</v>
      </c>
      <c r="R5664">
        <v>511</v>
      </c>
      <c r="S5664" t="s">
        <v>134</v>
      </c>
      <c r="T5664">
        <v>1</v>
      </c>
      <c r="U5664" s="1">
        <v>43694</v>
      </c>
      <c r="V5664" s="1">
        <v>43819</v>
      </c>
      <c r="W5664" t="s">
        <v>3040</v>
      </c>
      <c r="X5664" t="s">
        <v>1929</v>
      </c>
      <c r="Y5664">
        <v>33</v>
      </c>
      <c r="Z5664">
        <v>31</v>
      </c>
      <c r="AA5664">
        <v>35</v>
      </c>
      <c r="AB5664">
        <v>88.571399999999997</v>
      </c>
      <c r="AD5664">
        <f>IF(ISBLANK(Source[[#This Row],[CrosslistID]]),1,1/COUNTIFS(Source[CrosslistID],Source[[#This Row],[CrosslistID]],Source[TermDesc],Source[[#This Row],[TermDesc]]))</f>
        <v>1</v>
      </c>
      <c r="AG5664">
        <v>0</v>
      </c>
      <c r="AH5664">
        <v>88.571399999999997</v>
      </c>
      <c r="AI5664">
        <v>3.2</v>
      </c>
      <c r="AJ5664">
        <v>3.3</v>
      </c>
      <c r="AK5664">
        <v>0.2</v>
      </c>
      <c r="AL56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64">
        <f>IF(AND(Source[[#This Row],[Credit_Noncredit]]="Noncredit",Source[[#This Row],[FTEF]]&gt;0),Source[[#This Row],[NC XLST FTES]]*525/(437.5*Source[[#This Row],[FTEF]]),0)</f>
        <v>0</v>
      </c>
      <c r="AN5664">
        <f>IF(Source[[#This Row],[Credit_Noncredit]]="Credit",Source[[#This Row],[Census Enrollment]],Source[[#This Row],[Noncredit Avg. Attendance]])</f>
        <v>33</v>
      </c>
    </row>
    <row r="5665" spans="1:40" x14ac:dyDescent="0.25">
      <c r="A5665" t="s">
        <v>1914</v>
      </c>
      <c r="B5665" t="s">
        <v>886</v>
      </c>
      <c r="C5665" t="s">
        <v>632</v>
      </c>
      <c r="D5665" t="s">
        <v>1328</v>
      </c>
      <c r="E5665" s="4">
        <v>78922</v>
      </c>
      <c r="F5665" s="4" t="s">
        <v>1329</v>
      </c>
      <c r="G5665" s="4">
        <v>68</v>
      </c>
      <c r="H5665" t="str">
        <f>CONCATENATE(Source[[#This Row],[Subject]],TRIM(Source[[#This Row],[Course]]))</f>
        <v>ADMJ68</v>
      </c>
      <c r="I5665" t="str">
        <f>VLOOKUP(Source[[#This Row],[SubjCrse]],'Courses and Categories'!$E$2:$G$1816,3,FALSE)</f>
        <v>Credit CTE</v>
      </c>
      <c r="J5665">
        <v>1</v>
      </c>
      <c r="K5665" t="s">
        <v>3054</v>
      </c>
      <c r="L5665" t="s">
        <v>39</v>
      </c>
      <c r="M5665" t="s">
        <v>903</v>
      </c>
      <c r="N5665" t="s">
        <v>105</v>
      </c>
      <c r="O5665">
        <v>1110</v>
      </c>
      <c r="P5665">
        <v>1225</v>
      </c>
      <c r="Q5665" t="s">
        <v>850</v>
      </c>
      <c r="R5665">
        <v>221</v>
      </c>
      <c r="S5665" t="s">
        <v>134</v>
      </c>
      <c r="T5665">
        <v>1</v>
      </c>
      <c r="U5665" s="1">
        <v>43694</v>
      </c>
      <c r="V5665" s="1">
        <v>43819</v>
      </c>
      <c r="W5665" t="s">
        <v>1333</v>
      </c>
      <c r="X5665" t="s">
        <v>1929</v>
      </c>
      <c r="Y5665">
        <v>21</v>
      </c>
      <c r="Z5665">
        <v>17</v>
      </c>
      <c r="AA5665">
        <v>30</v>
      </c>
      <c r="AB5665">
        <v>56.666699999999999</v>
      </c>
      <c r="AD5665">
        <f>IF(ISBLANK(Source[[#This Row],[CrosslistID]]),1,1/COUNTIFS(Source[CrosslistID],Source[[#This Row],[CrosslistID]],Source[TermDesc],Source[[#This Row],[TermDesc]]))</f>
        <v>1</v>
      </c>
      <c r="AG5665">
        <v>0</v>
      </c>
      <c r="AH5665">
        <v>56.666699999999999</v>
      </c>
      <c r="AI5665">
        <v>2.1</v>
      </c>
      <c r="AJ5665">
        <v>2.1</v>
      </c>
      <c r="AK5665">
        <v>0.2</v>
      </c>
      <c r="AL56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65">
        <f>IF(AND(Source[[#This Row],[Credit_Noncredit]]="Noncredit",Source[[#This Row],[FTEF]]&gt;0),Source[[#This Row],[NC XLST FTES]]*525/(437.5*Source[[#This Row],[FTEF]]),0)</f>
        <v>0</v>
      </c>
      <c r="AN5665">
        <f>IF(Source[[#This Row],[Credit_Noncredit]]="Credit",Source[[#This Row],[Census Enrollment]],Source[[#This Row],[Noncredit Avg. Attendance]])</f>
        <v>21</v>
      </c>
    </row>
    <row r="5666" spans="1:40" x14ac:dyDescent="0.25">
      <c r="A5666" t="s">
        <v>1914</v>
      </c>
      <c r="B5666" t="s">
        <v>886</v>
      </c>
      <c r="C5666" t="s">
        <v>632</v>
      </c>
      <c r="D5666" t="s">
        <v>1328</v>
      </c>
      <c r="E5666" s="4">
        <v>78661</v>
      </c>
      <c r="F5666" s="4" t="s">
        <v>1329</v>
      </c>
      <c r="G5666" s="4">
        <v>69</v>
      </c>
      <c r="H5666" t="str">
        <f>CONCATENATE(Source[[#This Row],[Subject]],TRIM(Source[[#This Row],[Course]]))</f>
        <v>ADMJ69</v>
      </c>
      <c r="I5666" t="str">
        <f>VLOOKUP(Source[[#This Row],[SubjCrse]],'Courses and Categories'!$E$2:$G$1816,3,FALSE)</f>
        <v>Credit CTE</v>
      </c>
      <c r="J5666">
        <v>551</v>
      </c>
      <c r="K5666" t="s">
        <v>3055</v>
      </c>
      <c r="L5666" t="s">
        <v>87</v>
      </c>
      <c r="M5666" t="s">
        <v>903</v>
      </c>
      <c r="N5666" t="s">
        <v>41</v>
      </c>
      <c r="O5666">
        <v>1800</v>
      </c>
      <c r="P5666">
        <v>2050</v>
      </c>
      <c r="Q5666" t="s">
        <v>52</v>
      </c>
      <c r="R5666">
        <v>272</v>
      </c>
      <c r="S5666" t="s">
        <v>53</v>
      </c>
      <c r="T5666">
        <v>1</v>
      </c>
      <c r="U5666" s="1">
        <v>43694</v>
      </c>
      <c r="V5666" s="1">
        <v>43819</v>
      </c>
      <c r="W5666" t="s">
        <v>1333</v>
      </c>
      <c r="X5666" t="s">
        <v>1929</v>
      </c>
      <c r="Y5666">
        <v>19</v>
      </c>
      <c r="Z5666">
        <v>16</v>
      </c>
      <c r="AA5666">
        <v>35</v>
      </c>
      <c r="AB5666">
        <v>45.714300000000001</v>
      </c>
      <c r="AD5666">
        <f>IF(ISBLANK(Source[[#This Row],[CrosslistID]]),1,1/COUNTIFS(Source[CrosslistID],Source[[#This Row],[CrosslistID]],Source[TermDesc],Source[[#This Row],[TermDesc]]))</f>
        <v>1</v>
      </c>
      <c r="AG5666">
        <v>0</v>
      </c>
      <c r="AH5666">
        <v>45.714300000000001</v>
      </c>
      <c r="AI5666">
        <v>1.9</v>
      </c>
      <c r="AJ5666">
        <v>1.9</v>
      </c>
      <c r="AK5666">
        <v>0.2</v>
      </c>
      <c r="AL56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66">
        <f>IF(AND(Source[[#This Row],[Credit_Noncredit]]="Noncredit",Source[[#This Row],[FTEF]]&gt;0),Source[[#This Row],[NC XLST FTES]]*525/(437.5*Source[[#This Row],[FTEF]]),0)</f>
        <v>0</v>
      </c>
      <c r="AN5666">
        <f>IF(Source[[#This Row],[Credit_Noncredit]]="Credit",Source[[#This Row],[Census Enrollment]],Source[[#This Row],[Noncredit Avg. Attendance]])</f>
        <v>19</v>
      </c>
    </row>
    <row r="5667" spans="1:40" x14ac:dyDescent="0.25">
      <c r="A5667" t="s">
        <v>1914</v>
      </c>
      <c r="B5667" t="s">
        <v>886</v>
      </c>
      <c r="C5667" t="s">
        <v>632</v>
      </c>
      <c r="D5667" t="s">
        <v>1328</v>
      </c>
      <c r="E5667" s="4">
        <v>77540</v>
      </c>
      <c r="F5667" s="4" t="s">
        <v>1329</v>
      </c>
      <c r="G5667" s="4" t="s">
        <v>2032</v>
      </c>
      <c r="H5667" t="str">
        <f>CONCATENATE(Source[[#This Row],[Subject]],TRIM(Source[[#This Row],[Course]]))</f>
        <v>ADMJ70A</v>
      </c>
      <c r="I5667" t="str">
        <f>VLOOKUP(Source[[#This Row],[SubjCrse]],'Courses and Categories'!$E$2:$G$1816,3,FALSE)</f>
        <v>Credit CTE</v>
      </c>
      <c r="J5667">
        <v>1</v>
      </c>
      <c r="K5667" t="s">
        <v>3056</v>
      </c>
      <c r="L5667" t="s">
        <v>39</v>
      </c>
      <c r="M5667" t="s">
        <v>903</v>
      </c>
      <c r="N5667" t="s">
        <v>59</v>
      </c>
      <c r="O5667">
        <v>1110</v>
      </c>
      <c r="P5667">
        <v>1225</v>
      </c>
      <c r="Q5667" t="s">
        <v>850</v>
      </c>
      <c r="R5667">
        <v>221</v>
      </c>
      <c r="S5667" t="s">
        <v>134</v>
      </c>
      <c r="T5667">
        <v>1</v>
      </c>
      <c r="U5667" s="1">
        <v>43694</v>
      </c>
      <c r="V5667" s="1">
        <v>43819</v>
      </c>
      <c r="W5667" t="s">
        <v>3049</v>
      </c>
      <c r="X5667" t="s">
        <v>1929</v>
      </c>
      <c r="Y5667">
        <v>19</v>
      </c>
      <c r="Z5667">
        <v>19</v>
      </c>
      <c r="AA5667">
        <v>25</v>
      </c>
      <c r="AB5667">
        <v>76</v>
      </c>
      <c r="AD5667">
        <f>IF(ISBLANK(Source[[#This Row],[CrosslistID]]),1,1/COUNTIFS(Source[CrosslistID],Source[[#This Row],[CrosslistID]],Source[TermDesc],Source[[#This Row],[TermDesc]]))</f>
        <v>1</v>
      </c>
      <c r="AG5667">
        <v>0</v>
      </c>
      <c r="AH5667">
        <v>76</v>
      </c>
      <c r="AI5667">
        <v>1.9</v>
      </c>
      <c r="AJ5667">
        <v>1.9</v>
      </c>
      <c r="AK5667">
        <v>0.2</v>
      </c>
      <c r="AL56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67">
        <f>IF(AND(Source[[#This Row],[Credit_Noncredit]]="Noncredit",Source[[#This Row],[FTEF]]&gt;0),Source[[#This Row],[NC XLST FTES]]*525/(437.5*Source[[#This Row],[FTEF]]),0)</f>
        <v>0</v>
      </c>
      <c r="AN5667">
        <f>IF(Source[[#This Row],[Credit_Noncredit]]="Credit",Source[[#This Row],[Census Enrollment]],Source[[#This Row],[Noncredit Avg. Attendance]])</f>
        <v>19</v>
      </c>
    </row>
    <row r="5668" spans="1:40" x14ac:dyDescent="0.25">
      <c r="A5668" t="s">
        <v>1914</v>
      </c>
      <c r="B5668" t="s">
        <v>886</v>
      </c>
      <c r="C5668" t="s">
        <v>632</v>
      </c>
      <c r="D5668" t="s">
        <v>1328</v>
      </c>
      <c r="E5668" s="4">
        <v>78062</v>
      </c>
      <c r="F5668" s="4" t="s">
        <v>1329</v>
      </c>
      <c r="G5668" s="4">
        <v>71</v>
      </c>
      <c r="H5668" t="str">
        <f>CONCATENATE(Source[[#This Row],[Subject]],TRIM(Source[[#This Row],[Course]]))</f>
        <v>ADMJ71</v>
      </c>
      <c r="I5668" t="s">
        <v>5773</v>
      </c>
      <c r="J5668">
        <v>1</v>
      </c>
      <c r="K5668" t="s">
        <v>1334</v>
      </c>
      <c r="L5668" t="s">
        <v>39</v>
      </c>
      <c r="M5668" t="s">
        <v>891</v>
      </c>
      <c r="N5668" t="s">
        <v>42</v>
      </c>
      <c r="O5668" t="s">
        <v>42</v>
      </c>
      <c r="P5668" t="s">
        <v>42</v>
      </c>
      <c r="Q5668" t="s">
        <v>42</v>
      </c>
      <c r="S5668" t="s">
        <v>134</v>
      </c>
      <c r="T5668">
        <v>1</v>
      </c>
      <c r="U5668" s="1">
        <v>43694</v>
      </c>
      <c r="V5668" s="1">
        <v>43819</v>
      </c>
      <c r="W5668" t="s">
        <v>3049</v>
      </c>
      <c r="X5668" t="s">
        <v>893</v>
      </c>
      <c r="Y5668">
        <v>21</v>
      </c>
      <c r="Z5668">
        <v>21</v>
      </c>
      <c r="AA5668">
        <v>35</v>
      </c>
      <c r="AB5668">
        <v>60</v>
      </c>
      <c r="AD5668">
        <f>IF(ISBLANK(Source[[#This Row],[CrosslistID]]),1,1/COUNTIFS(Source[CrosslistID],Source[[#This Row],[CrosslistID]],Source[TermDesc],Source[[#This Row],[TermDesc]]))</f>
        <v>1</v>
      </c>
      <c r="AG5668">
        <v>0</v>
      </c>
      <c r="AH5668">
        <v>60</v>
      </c>
      <c r="AI5668">
        <v>0.9</v>
      </c>
      <c r="AJ5668">
        <v>0.9</v>
      </c>
      <c r="AK5668">
        <v>0.112</v>
      </c>
      <c r="AL56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68">
        <f>IF(AND(Source[[#This Row],[Credit_Noncredit]]="Noncredit",Source[[#This Row],[FTEF]]&gt;0),Source[[#This Row],[NC XLST FTES]]*525/(437.5*Source[[#This Row],[FTEF]]),0)</f>
        <v>0</v>
      </c>
      <c r="AN5668">
        <f>IF(Source[[#This Row],[Credit_Noncredit]]="Credit",Source[[#This Row],[Census Enrollment]],Source[[#This Row],[Noncredit Avg. Attendance]])</f>
        <v>21</v>
      </c>
    </row>
    <row r="5669" spans="1:40" x14ac:dyDescent="0.25">
      <c r="A5669" t="s">
        <v>1914</v>
      </c>
      <c r="B5669" t="s">
        <v>886</v>
      </c>
      <c r="C5669" t="s">
        <v>632</v>
      </c>
      <c r="D5669" t="s">
        <v>1328</v>
      </c>
      <c r="E5669" s="4">
        <v>78063</v>
      </c>
      <c r="F5669" s="4" t="s">
        <v>1329</v>
      </c>
      <c r="G5669" s="4">
        <v>71</v>
      </c>
      <c r="H5669" t="str">
        <f>CONCATENATE(Source[[#This Row],[Subject]],TRIM(Source[[#This Row],[Course]]))</f>
        <v>ADMJ71</v>
      </c>
      <c r="I5669" t="str">
        <f>VLOOKUP(Source[[#This Row],[SubjCrse]],'Courses and Categories'!$E$2:$G$1816,3,FALSE)</f>
        <v>SFPD/SFFD Academy</v>
      </c>
      <c r="J5669">
        <v>2</v>
      </c>
      <c r="K5669" t="s">
        <v>1334</v>
      </c>
      <c r="L5669" t="s">
        <v>39</v>
      </c>
      <c r="M5669" t="s">
        <v>1046</v>
      </c>
      <c r="N5669" t="s">
        <v>42</v>
      </c>
      <c r="O5669" t="s">
        <v>42</v>
      </c>
      <c r="P5669" t="s">
        <v>42</v>
      </c>
      <c r="Q5669" t="s">
        <v>42</v>
      </c>
      <c r="S5669" t="s">
        <v>134</v>
      </c>
      <c r="T5669" t="s">
        <v>44</v>
      </c>
      <c r="U5669" s="1">
        <v>43771</v>
      </c>
      <c r="V5669" s="1">
        <v>43882</v>
      </c>
      <c r="W5669" t="s">
        <v>1335</v>
      </c>
      <c r="X5669" t="s">
        <v>893</v>
      </c>
      <c r="Y5669">
        <v>28</v>
      </c>
      <c r="Z5669">
        <v>25</v>
      </c>
      <c r="AA5669">
        <v>50</v>
      </c>
      <c r="AB5669">
        <v>50</v>
      </c>
      <c r="AD5669">
        <f>IF(ISBLANK(Source[[#This Row],[CrosslistID]]),1,1/COUNTIFS(Source[CrosslistID],Source[[#This Row],[CrosslistID]],Source[TermDesc],Source[[#This Row],[TermDesc]]))</f>
        <v>1</v>
      </c>
      <c r="AG5669">
        <v>0</v>
      </c>
      <c r="AH5669">
        <v>50</v>
      </c>
      <c r="AI5669">
        <v>6.7670000000000003</v>
      </c>
      <c r="AJ5669">
        <v>6.7670000000000003</v>
      </c>
      <c r="AK5669">
        <v>0</v>
      </c>
      <c r="AL56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69">
        <f>IF(AND(Source[[#This Row],[Credit_Noncredit]]="Noncredit",Source[[#This Row],[FTEF]]&gt;0),Source[[#This Row],[NC XLST FTES]]*525/(437.5*Source[[#This Row],[FTEF]]),0)</f>
        <v>0</v>
      </c>
      <c r="AN5669">
        <f>IF(Source[[#This Row],[Credit_Noncredit]]="Credit",Source[[#This Row],[Census Enrollment]],Source[[#This Row],[Noncredit Avg. Attendance]])</f>
        <v>28</v>
      </c>
    </row>
    <row r="5670" spans="1:40" x14ac:dyDescent="0.25">
      <c r="A5670" t="s">
        <v>1914</v>
      </c>
      <c r="B5670" t="s">
        <v>886</v>
      </c>
      <c r="C5670" t="s">
        <v>632</v>
      </c>
      <c r="D5670" t="s">
        <v>1328</v>
      </c>
      <c r="E5670" s="4">
        <v>79058</v>
      </c>
      <c r="F5670" s="4" t="s">
        <v>1329</v>
      </c>
      <c r="G5670" s="4">
        <v>71</v>
      </c>
      <c r="H5670" t="str">
        <f>CONCATENATE(Source[[#This Row],[Subject]],TRIM(Source[[#This Row],[Course]]))</f>
        <v>ADMJ71</v>
      </c>
      <c r="I5670" t="str">
        <f>VLOOKUP(Source[[#This Row],[SubjCrse]],'Courses and Categories'!$E$2:$G$1816,3,FALSE)</f>
        <v>SFPD/SFFD Academy</v>
      </c>
      <c r="J5670">
        <v>3</v>
      </c>
      <c r="K5670" t="s">
        <v>1334</v>
      </c>
      <c r="L5670" t="s">
        <v>39</v>
      </c>
      <c r="M5670" t="s">
        <v>891</v>
      </c>
      <c r="N5670" t="s">
        <v>42</v>
      </c>
      <c r="O5670" t="s">
        <v>42</v>
      </c>
      <c r="P5670" t="s">
        <v>42</v>
      </c>
      <c r="Q5670" t="s">
        <v>42</v>
      </c>
      <c r="S5670" t="s">
        <v>134</v>
      </c>
      <c r="T5670" t="s">
        <v>44</v>
      </c>
      <c r="U5670" s="1">
        <v>43672</v>
      </c>
      <c r="V5670" s="1">
        <v>43742</v>
      </c>
      <c r="W5670" t="s">
        <v>1335</v>
      </c>
      <c r="X5670" t="s">
        <v>893</v>
      </c>
      <c r="Y5670">
        <v>0</v>
      </c>
      <c r="Z5670">
        <v>0</v>
      </c>
      <c r="AA5670">
        <v>50</v>
      </c>
      <c r="AB5670">
        <v>0</v>
      </c>
      <c r="AD5670">
        <f>IF(ISBLANK(Source[[#This Row],[CrosslistID]]),1,1/COUNTIFS(Source[CrosslistID],Source[[#This Row],[CrosslistID]],Source[TermDesc],Source[[#This Row],[TermDesc]]))</f>
        <v>1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70">
        <f>IF(AND(Source[[#This Row],[Credit_Noncredit]]="Noncredit",Source[[#This Row],[FTEF]]&gt;0),Source[[#This Row],[NC XLST FTES]]*525/(437.5*Source[[#This Row],[FTEF]]),0)</f>
        <v>0</v>
      </c>
      <c r="AN5670">
        <f>IF(Source[[#This Row],[Credit_Noncredit]]="Credit",Source[[#This Row],[Census Enrollment]],Source[[#This Row],[Noncredit Avg. Attendance]])</f>
        <v>0</v>
      </c>
    </row>
    <row r="5671" spans="1:40" x14ac:dyDescent="0.25">
      <c r="A5671" t="s">
        <v>1914</v>
      </c>
      <c r="B5671" t="s">
        <v>886</v>
      </c>
      <c r="C5671" t="s">
        <v>632</v>
      </c>
      <c r="D5671" t="s">
        <v>1328</v>
      </c>
      <c r="E5671" s="4">
        <v>78923</v>
      </c>
      <c r="F5671" s="4" t="s">
        <v>1329</v>
      </c>
      <c r="G5671" s="4">
        <v>80</v>
      </c>
      <c r="H5671" t="str">
        <f>CONCATENATE(Source[[#This Row],[Subject]],TRIM(Source[[#This Row],[Course]]))</f>
        <v>ADMJ80</v>
      </c>
      <c r="I5671" t="str">
        <f>VLOOKUP(Source[[#This Row],[SubjCrse]],'Courses and Categories'!$E$2:$G$1816,3,FALSE)</f>
        <v>Credit CTE</v>
      </c>
      <c r="J5671">
        <v>1</v>
      </c>
      <c r="K5671" t="s">
        <v>3057</v>
      </c>
      <c r="L5671" t="s">
        <v>87</v>
      </c>
      <c r="M5671" t="s">
        <v>903</v>
      </c>
      <c r="N5671" t="s">
        <v>185</v>
      </c>
      <c r="O5671">
        <v>1840</v>
      </c>
      <c r="P5671">
        <v>2130</v>
      </c>
      <c r="Q5671" t="s">
        <v>675</v>
      </c>
      <c r="R5671">
        <v>103</v>
      </c>
      <c r="S5671" t="s">
        <v>134</v>
      </c>
      <c r="T5671">
        <v>1</v>
      </c>
      <c r="U5671" s="1">
        <v>43694</v>
      </c>
      <c r="V5671" s="1">
        <v>43819</v>
      </c>
      <c r="W5671" t="s">
        <v>1482</v>
      </c>
      <c r="X5671" t="s">
        <v>1929</v>
      </c>
      <c r="Y5671">
        <v>20</v>
      </c>
      <c r="Z5671">
        <v>18</v>
      </c>
      <c r="AA5671">
        <v>35</v>
      </c>
      <c r="AB5671">
        <v>51.428600000000003</v>
      </c>
      <c r="AD5671">
        <f>IF(ISBLANK(Source[[#This Row],[CrosslistID]]),1,1/COUNTIFS(Source[CrosslistID],Source[[#This Row],[CrosslistID]],Source[TermDesc],Source[[#This Row],[TermDesc]]))</f>
        <v>1</v>
      </c>
      <c r="AG5671">
        <v>0</v>
      </c>
      <c r="AH5671">
        <v>51.428600000000003</v>
      </c>
      <c r="AI5671">
        <v>1.8</v>
      </c>
      <c r="AJ5671">
        <v>2</v>
      </c>
      <c r="AK5671">
        <v>0.2</v>
      </c>
      <c r="AL56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71">
        <f>IF(AND(Source[[#This Row],[Credit_Noncredit]]="Noncredit",Source[[#This Row],[FTEF]]&gt;0),Source[[#This Row],[NC XLST FTES]]*525/(437.5*Source[[#This Row],[FTEF]]),0)</f>
        <v>0</v>
      </c>
      <c r="AN5671">
        <f>IF(Source[[#This Row],[Credit_Noncredit]]="Credit",Source[[#This Row],[Census Enrollment]],Source[[#This Row],[Noncredit Avg. Attendance]])</f>
        <v>20</v>
      </c>
    </row>
    <row r="5672" spans="1:40" x14ac:dyDescent="0.25">
      <c r="A5672" t="s">
        <v>1914</v>
      </c>
      <c r="B5672" t="s">
        <v>886</v>
      </c>
      <c r="C5672" t="s">
        <v>632</v>
      </c>
      <c r="D5672" t="s">
        <v>1328</v>
      </c>
      <c r="E5672" s="4">
        <v>75438</v>
      </c>
      <c r="F5672" s="4" t="s">
        <v>1329</v>
      </c>
      <c r="G5672" s="4">
        <v>82</v>
      </c>
      <c r="H5672" t="str">
        <f>CONCATENATE(Source[[#This Row],[Subject]],TRIM(Source[[#This Row],[Course]]))</f>
        <v>ADMJ82</v>
      </c>
      <c r="I5672" t="str">
        <f>VLOOKUP(Source[[#This Row],[SubjCrse]],'Courses and Categories'!$E$2:$G$1816,3,FALSE)</f>
        <v>Credit CTE</v>
      </c>
      <c r="J5672">
        <v>1</v>
      </c>
      <c r="K5672" t="s">
        <v>3058</v>
      </c>
      <c r="L5672" t="s">
        <v>39</v>
      </c>
      <c r="M5672" t="s">
        <v>891</v>
      </c>
      <c r="N5672" t="s">
        <v>42</v>
      </c>
      <c r="O5672" t="s">
        <v>42</v>
      </c>
      <c r="P5672" t="s">
        <v>42</v>
      </c>
      <c r="Q5672" t="s">
        <v>850</v>
      </c>
      <c r="R5672">
        <v>222</v>
      </c>
      <c r="S5672" t="s">
        <v>134</v>
      </c>
      <c r="T5672">
        <v>1</v>
      </c>
      <c r="U5672" s="1">
        <v>43694</v>
      </c>
      <c r="V5672" s="1">
        <v>43819</v>
      </c>
      <c r="W5672" t="s">
        <v>3059</v>
      </c>
      <c r="X5672" t="s">
        <v>893</v>
      </c>
      <c r="Y5672">
        <v>6</v>
      </c>
      <c r="Z5672">
        <v>5</v>
      </c>
      <c r="AA5672">
        <v>30</v>
      </c>
      <c r="AB5672">
        <v>16.666699999999999</v>
      </c>
      <c r="AD5672">
        <f>IF(ISBLANK(Source[[#This Row],[CrosslistID]]),1,1/COUNTIFS(Source[CrosslistID],Source[[#This Row],[CrosslistID]],Source[TermDesc],Source[[#This Row],[TermDesc]]))</f>
        <v>1</v>
      </c>
      <c r="AG5672">
        <v>0</v>
      </c>
      <c r="AH5672">
        <v>16.666699999999999</v>
      </c>
      <c r="AI5672">
        <v>0.26700000000000002</v>
      </c>
      <c r="AJ5672">
        <v>0.26700000000000002</v>
      </c>
      <c r="AK5672">
        <v>6.4000000000000001E-2</v>
      </c>
      <c r="AL56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72">
        <f>IF(AND(Source[[#This Row],[Credit_Noncredit]]="Noncredit",Source[[#This Row],[FTEF]]&gt;0),Source[[#This Row],[NC XLST FTES]]*525/(437.5*Source[[#This Row],[FTEF]]),0)</f>
        <v>0</v>
      </c>
      <c r="AN5672">
        <f>IF(Source[[#This Row],[Credit_Noncredit]]="Credit",Source[[#This Row],[Census Enrollment]],Source[[#This Row],[Noncredit Avg. Attendance]])</f>
        <v>6</v>
      </c>
    </row>
    <row r="5673" spans="1:40" x14ac:dyDescent="0.25">
      <c r="A5673" t="s">
        <v>1914</v>
      </c>
      <c r="B5673" t="s">
        <v>886</v>
      </c>
      <c r="C5673" t="s">
        <v>632</v>
      </c>
      <c r="D5673" t="s">
        <v>1328</v>
      </c>
      <c r="E5673" s="4">
        <v>78649</v>
      </c>
      <c r="F5673" s="4" t="s">
        <v>1329</v>
      </c>
      <c r="G5673" s="4">
        <v>83</v>
      </c>
      <c r="H5673" t="str">
        <f>CONCATENATE(Source[[#This Row],[Subject]],TRIM(Source[[#This Row],[Course]]))</f>
        <v>ADMJ83</v>
      </c>
      <c r="I5673" t="str">
        <f>VLOOKUP(Source[[#This Row],[SubjCrse]],'Courses and Categories'!$E$2:$G$1816,3,FALSE)</f>
        <v>Credit CTE</v>
      </c>
      <c r="J5673">
        <v>1</v>
      </c>
      <c r="K5673" t="s">
        <v>3060</v>
      </c>
      <c r="L5673" t="s">
        <v>87</v>
      </c>
      <c r="M5673" t="s">
        <v>903</v>
      </c>
      <c r="N5673" t="s">
        <v>50</v>
      </c>
      <c r="O5673">
        <v>1810</v>
      </c>
      <c r="P5673">
        <v>2100</v>
      </c>
      <c r="Q5673" t="s">
        <v>850</v>
      </c>
      <c r="R5673">
        <v>221</v>
      </c>
      <c r="S5673" t="s">
        <v>134</v>
      </c>
      <c r="T5673">
        <v>1</v>
      </c>
      <c r="U5673" s="1">
        <v>43694</v>
      </c>
      <c r="V5673" s="1">
        <v>43819</v>
      </c>
      <c r="W5673" t="s">
        <v>3059</v>
      </c>
      <c r="X5673" t="s">
        <v>1929</v>
      </c>
      <c r="Y5673">
        <v>9</v>
      </c>
      <c r="Z5673">
        <v>7</v>
      </c>
      <c r="AA5673">
        <v>30</v>
      </c>
      <c r="AB5673">
        <v>23.333300000000001</v>
      </c>
      <c r="AD5673">
        <f>IF(ISBLANK(Source[[#This Row],[CrosslistID]]),1,1/COUNTIFS(Source[CrosslistID],Source[[#This Row],[CrosslistID]],Source[TermDesc],Source[[#This Row],[TermDesc]]))</f>
        <v>1</v>
      </c>
      <c r="AG5673">
        <v>0</v>
      </c>
      <c r="AH5673">
        <v>23.333300000000001</v>
      </c>
      <c r="AI5673">
        <v>0.8</v>
      </c>
      <c r="AJ5673">
        <v>0.9</v>
      </c>
      <c r="AK5673">
        <v>0.2</v>
      </c>
      <c r="AL56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73">
        <f>IF(AND(Source[[#This Row],[Credit_Noncredit]]="Noncredit",Source[[#This Row],[FTEF]]&gt;0),Source[[#This Row],[NC XLST FTES]]*525/(437.5*Source[[#This Row],[FTEF]]),0)</f>
        <v>0</v>
      </c>
      <c r="AN5673">
        <f>IF(Source[[#This Row],[Credit_Noncredit]]="Credit",Source[[#This Row],[Census Enrollment]],Source[[#This Row],[Noncredit Avg. Attendance]])</f>
        <v>9</v>
      </c>
    </row>
    <row r="5674" spans="1:40" x14ac:dyDescent="0.25">
      <c r="A5674" t="s">
        <v>1914</v>
      </c>
      <c r="B5674" t="s">
        <v>886</v>
      </c>
      <c r="C5674" t="s">
        <v>632</v>
      </c>
      <c r="D5674" t="s">
        <v>1328</v>
      </c>
      <c r="E5674" s="4">
        <v>78566</v>
      </c>
      <c r="F5674" s="4" t="s">
        <v>1329</v>
      </c>
      <c r="G5674" s="4">
        <v>89</v>
      </c>
      <c r="H5674" t="str">
        <f>CONCATENATE(Source[[#This Row],[Subject]],TRIM(Source[[#This Row],[Course]]))</f>
        <v>ADMJ89</v>
      </c>
      <c r="I5674" t="str">
        <f>VLOOKUP(Source[[#This Row],[SubjCrse]],'Courses and Categories'!$E$2:$G$1816,3,FALSE)</f>
        <v>SFPD/SFFD Academy</v>
      </c>
      <c r="J5674">
        <v>1</v>
      </c>
      <c r="K5674" t="s">
        <v>1339</v>
      </c>
      <c r="L5674" t="s">
        <v>39</v>
      </c>
      <c r="M5674" t="s">
        <v>1046</v>
      </c>
      <c r="N5674" t="s">
        <v>63</v>
      </c>
      <c r="O5674">
        <v>700</v>
      </c>
      <c r="P5674">
        <v>1650</v>
      </c>
      <c r="Q5674" t="s">
        <v>1336</v>
      </c>
      <c r="S5674" t="s">
        <v>134</v>
      </c>
      <c r="T5674" t="s">
        <v>44</v>
      </c>
      <c r="U5674" s="1">
        <v>43675</v>
      </c>
      <c r="V5674" s="1">
        <v>43678</v>
      </c>
      <c r="W5674" t="s">
        <v>1340</v>
      </c>
      <c r="X5674" t="s">
        <v>46</v>
      </c>
      <c r="Y5674">
        <v>29</v>
      </c>
      <c r="Z5674">
        <v>29</v>
      </c>
      <c r="AA5674">
        <v>40</v>
      </c>
      <c r="AB5674">
        <v>72.5</v>
      </c>
      <c r="AD5674">
        <f>IF(ISBLANK(Source[[#This Row],[CrosslistID]]),1,1/COUNTIFS(Source[CrosslistID],Source[[#This Row],[CrosslistID]],Source[TermDesc],Source[[#This Row],[TermDesc]]))</f>
        <v>1</v>
      </c>
      <c r="AG5674">
        <v>0</v>
      </c>
      <c r="AH5674">
        <v>72.5</v>
      </c>
      <c r="AI5674">
        <v>2.21</v>
      </c>
      <c r="AJ5674">
        <v>2.21</v>
      </c>
      <c r="AK5674">
        <v>0</v>
      </c>
      <c r="AL56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74">
        <f>IF(AND(Source[[#This Row],[Credit_Noncredit]]="Noncredit",Source[[#This Row],[FTEF]]&gt;0),Source[[#This Row],[NC XLST FTES]]*525/(437.5*Source[[#This Row],[FTEF]]),0)</f>
        <v>0</v>
      </c>
      <c r="AN5674">
        <f>IF(Source[[#This Row],[Credit_Noncredit]]="Credit",Source[[#This Row],[Census Enrollment]],Source[[#This Row],[Noncredit Avg. Attendance]])</f>
        <v>29</v>
      </c>
    </row>
    <row r="5675" spans="1:40" x14ac:dyDescent="0.25">
      <c r="A5675" t="s">
        <v>1914</v>
      </c>
      <c r="B5675" t="s">
        <v>886</v>
      </c>
      <c r="C5675" t="s">
        <v>632</v>
      </c>
      <c r="D5675" t="s">
        <v>1328</v>
      </c>
      <c r="E5675" s="4">
        <v>78575</v>
      </c>
      <c r="F5675" s="4" t="s">
        <v>1329</v>
      </c>
      <c r="G5675" s="4">
        <v>89</v>
      </c>
      <c r="H5675" t="str">
        <f>CONCATENATE(Source[[#This Row],[Subject]],TRIM(Source[[#This Row],[Course]]))</f>
        <v>ADMJ89</v>
      </c>
      <c r="I5675" t="str">
        <f>VLOOKUP(Source[[#This Row],[SubjCrse]],'Courses and Categories'!$E$2:$G$1816,3,FALSE)</f>
        <v>SFPD/SFFD Academy</v>
      </c>
      <c r="J5675">
        <v>2</v>
      </c>
      <c r="K5675" t="s">
        <v>1339</v>
      </c>
      <c r="L5675" t="s">
        <v>39</v>
      </c>
      <c r="M5675" t="s">
        <v>1046</v>
      </c>
      <c r="N5675" t="s">
        <v>63</v>
      </c>
      <c r="O5675">
        <v>1100</v>
      </c>
      <c r="P5675">
        <v>2050</v>
      </c>
      <c r="Q5675" t="s">
        <v>1336</v>
      </c>
      <c r="S5675" t="s">
        <v>134</v>
      </c>
      <c r="T5675" t="s">
        <v>44</v>
      </c>
      <c r="U5675" s="1">
        <v>43682</v>
      </c>
      <c r="V5675" s="1">
        <v>43685</v>
      </c>
      <c r="W5675" t="s">
        <v>1340</v>
      </c>
      <c r="X5675" t="s">
        <v>46</v>
      </c>
      <c r="Y5675">
        <v>13</v>
      </c>
      <c r="Z5675">
        <v>13</v>
      </c>
      <c r="AA5675">
        <v>40</v>
      </c>
      <c r="AB5675">
        <v>32.5</v>
      </c>
      <c r="AD5675">
        <f>IF(ISBLANK(Source[[#This Row],[CrosslistID]]),1,1/COUNTIFS(Source[CrosslistID],Source[[#This Row],[CrosslistID]],Source[TermDesc],Source[[#This Row],[TermDesc]]))</f>
        <v>1</v>
      </c>
      <c r="AG5675">
        <v>0</v>
      </c>
      <c r="AH5675">
        <v>32.5</v>
      </c>
      <c r="AI5675">
        <v>0.99</v>
      </c>
      <c r="AJ5675">
        <v>0.99</v>
      </c>
      <c r="AK5675">
        <v>0</v>
      </c>
      <c r="AL56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75">
        <f>IF(AND(Source[[#This Row],[Credit_Noncredit]]="Noncredit",Source[[#This Row],[FTEF]]&gt;0),Source[[#This Row],[NC XLST FTES]]*525/(437.5*Source[[#This Row],[FTEF]]),0)</f>
        <v>0</v>
      </c>
      <c r="AN5675">
        <f>IF(Source[[#This Row],[Credit_Noncredit]]="Credit",Source[[#This Row],[Census Enrollment]],Source[[#This Row],[Noncredit Avg. Attendance]])</f>
        <v>13</v>
      </c>
    </row>
    <row r="5676" spans="1:40" x14ac:dyDescent="0.25">
      <c r="A5676" t="s">
        <v>1914</v>
      </c>
      <c r="B5676" t="s">
        <v>886</v>
      </c>
      <c r="C5676" t="s">
        <v>632</v>
      </c>
      <c r="D5676" t="s">
        <v>1328</v>
      </c>
      <c r="E5676" s="4">
        <v>78574</v>
      </c>
      <c r="F5676" s="4" t="s">
        <v>1329</v>
      </c>
      <c r="G5676" s="4">
        <v>89</v>
      </c>
      <c r="H5676" t="str">
        <f>CONCATENATE(Source[[#This Row],[Subject]],TRIM(Source[[#This Row],[Course]]))</f>
        <v>ADMJ89</v>
      </c>
      <c r="I5676" t="str">
        <f>VLOOKUP(Source[[#This Row],[SubjCrse]],'Courses and Categories'!$E$2:$G$1816,3,FALSE)</f>
        <v>SFPD/SFFD Academy</v>
      </c>
      <c r="J5676">
        <v>3</v>
      </c>
      <c r="K5676" t="s">
        <v>1339</v>
      </c>
      <c r="L5676" t="s">
        <v>39</v>
      </c>
      <c r="M5676" t="s">
        <v>1046</v>
      </c>
      <c r="N5676" t="s">
        <v>63</v>
      </c>
      <c r="O5676">
        <v>700</v>
      </c>
      <c r="P5676">
        <v>1635</v>
      </c>
      <c r="Q5676" t="s">
        <v>1336</v>
      </c>
      <c r="S5676" t="s">
        <v>134</v>
      </c>
      <c r="T5676">
        <v>3</v>
      </c>
      <c r="U5676" s="1">
        <v>43689</v>
      </c>
      <c r="V5676" s="1">
        <v>43692</v>
      </c>
      <c r="W5676" t="s">
        <v>1340</v>
      </c>
      <c r="X5676" t="s">
        <v>46</v>
      </c>
      <c r="Y5676">
        <v>12</v>
      </c>
      <c r="Z5676">
        <v>11</v>
      </c>
      <c r="AA5676">
        <v>40</v>
      </c>
      <c r="AB5676">
        <v>27.5</v>
      </c>
      <c r="AD5676">
        <f>IF(ISBLANK(Source[[#This Row],[CrosslistID]]),1,1/COUNTIFS(Source[CrosslistID],Source[[#This Row],[CrosslistID]],Source[TermDesc],Source[[#This Row],[TermDesc]]))</f>
        <v>1</v>
      </c>
      <c r="AG5676">
        <v>0</v>
      </c>
      <c r="AH5676">
        <v>27.5</v>
      </c>
      <c r="AI5676">
        <v>0.91400000000000003</v>
      </c>
      <c r="AJ5676">
        <v>0.91400000000000003</v>
      </c>
      <c r="AK5676">
        <v>0</v>
      </c>
      <c r="AL56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76">
        <f>IF(AND(Source[[#This Row],[Credit_Noncredit]]="Noncredit",Source[[#This Row],[FTEF]]&gt;0),Source[[#This Row],[NC XLST FTES]]*525/(437.5*Source[[#This Row],[FTEF]]),0)</f>
        <v>0</v>
      </c>
      <c r="AN5676">
        <f>IF(Source[[#This Row],[Credit_Noncredit]]="Credit",Source[[#This Row],[Census Enrollment]],Source[[#This Row],[Noncredit Avg. Attendance]])</f>
        <v>12</v>
      </c>
    </row>
    <row r="5677" spans="1:40" x14ac:dyDescent="0.25">
      <c r="A5677" t="s">
        <v>1914</v>
      </c>
      <c r="B5677" t="s">
        <v>886</v>
      </c>
      <c r="C5677" t="s">
        <v>632</v>
      </c>
      <c r="D5677" t="s">
        <v>1328</v>
      </c>
      <c r="E5677" s="4">
        <v>78573</v>
      </c>
      <c r="F5677" s="4" t="s">
        <v>1329</v>
      </c>
      <c r="G5677" s="4">
        <v>89</v>
      </c>
      <c r="H5677" t="str">
        <f>CONCATENATE(Source[[#This Row],[Subject]],TRIM(Source[[#This Row],[Course]]))</f>
        <v>ADMJ89</v>
      </c>
      <c r="I5677" t="str">
        <f>VLOOKUP(Source[[#This Row],[SubjCrse]],'Courses and Categories'!$E$2:$G$1816,3,FALSE)</f>
        <v>SFPD/SFFD Academy</v>
      </c>
      <c r="J5677">
        <v>4</v>
      </c>
      <c r="K5677" t="s">
        <v>1339</v>
      </c>
      <c r="L5677" t="s">
        <v>39</v>
      </c>
      <c r="M5677" t="s">
        <v>1046</v>
      </c>
      <c r="N5677" t="s">
        <v>63</v>
      </c>
      <c r="O5677">
        <v>700</v>
      </c>
      <c r="P5677">
        <v>1650</v>
      </c>
      <c r="Q5677" t="s">
        <v>1336</v>
      </c>
      <c r="S5677" t="s">
        <v>134</v>
      </c>
      <c r="T5677" t="s">
        <v>44</v>
      </c>
      <c r="U5677" s="1">
        <v>43696</v>
      </c>
      <c r="V5677" s="1">
        <v>43699</v>
      </c>
      <c r="W5677" t="s">
        <v>1340</v>
      </c>
      <c r="X5677" t="s">
        <v>46</v>
      </c>
      <c r="Y5677">
        <v>17</v>
      </c>
      <c r="Z5677">
        <v>17</v>
      </c>
      <c r="AA5677">
        <v>40</v>
      </c>
      <c r="AB5677">
        <v>42.5</v>
      </c>
      <c r="AD5677">
        <f>IF(ISBLANK(Source[[#This Row],[CrosslistID]]),1,1/COUNTIFS(Source[CrosslistID],Source[[#This Row],[CrosslistID]],Source[TermDesc],Source[[#This Row],[TermDesc]]))</f>
        <v>1</v>
      </c>
      <c r="AG5677">
        <v>0</v>
      </c>
      <c r="AH5677">
        <v>42.5</v>
      </c>
      <c r="AI5677">
        <v>1.2949999999999999</v>
      </c>
      <c r="AJ5677">
        <v>1.2949999999999999</v>
      </c>
      <c r="AK5677">
        <v>0</v>
      </c>
      <c r="AL56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77">
        <f>IF(AND(Source[[#This Row],[Credit_Noncredit]]="Noncredit",Source[[#This Row],[FTEF]]&gt;0),Source[[#This Row],[NC XLST FTES]]*525/(437.5*Source[[#This Row],[FTEF]]),0)</f>
        <v>0</v>
      </c>
      <c r="AN5677">
        <f>IF(Source[[#This Row],[Credit_Noncredit]]="Credit",Source[[#This Row],[Census Enrollment]],Source[[#This Row],[Noncredit Avg. Attendance]])</f>
        <v>17</v>
      </c>
    </row>
    <row r="5678" spans="1:40" x14ac:dyDescent="0.25">
      <c r="A5678" t="s">
        <v>1914</v>
      </c>
      <c r="B5678" t="s">
        <v>886</v>
      </c>
      <c r="C5678" t="s">
        <v>632</v>
      </c>
      <c r="D5678" t="s">
        <v>1328</v>
      </c>
      <c r="E5678" s="4">
        <v>78577</v>
      </c>
      <c r="F5678" s="4" t="s">
        <v>1329</v>
      </c>
      <c r="G5678" s="4">
        <v>89</v>
      </c>
      <c r="H5678" t="str">
        <f>CONCATENATE(Source[[#This Row],[Subject]],TRIM(Source[[#This Row],[Course]]))</f>
        <v>ADMJ89</v>
      </c>
      <c r="I5678" t="str">
        <f>VLOOKUP(Source[[#This Row],[SubjCrse]],'Courses and Categories'!$E$2:$G$1816,3,FALSE)</f>
        <v>SFPD/SFFD Academy</v>
      </c>
      <c r="J5678">
        <v>5</v>
      </c>
      <c r="K5678" t="s">
        <v>1339</v>
      </c>
      <c r="L5678" t="s">
        <v>39</v>
      </c>
      <c r="M5678" t="s">
        <v>1046</v>
      </c>
      <c r="N5678" t="s">
        <v>63</v>
      </c>
      <c r="O5678">
        <v>1100</v>
      </c>
      <c r="P5678">
        <v>2050</v>
      </c>
      <c r="Q5678" t="s">
        <v>1336</v>
      </c>
      <c r="S5678" t="s">
        <v>134</v>
      </c>
      <c r="T5678" t="s">
        <v>44</v>
      </c>
      <c r="U5678" s="1">
        <v>43703</v>
      </c>
      <c r="V5678" s="1">
        <v>43706</v>
      </c>
      <c r="W5678" t="s">
        <v>1340</v>
      </c>
      <c r="X5678" t="s">
        <v>46</v>
      </c>
      <c r="Y5678">
        <v>30</v>
      </c>
      <c r="Z5678">
        <v>30</v>
      </c>
      <c r="AA5678">
        <v>40</v>
      </c>
      <c r="AB5678">
        <v>75</v>
      </c>
      <c r="AD5678">
        <f>IF(ISBLANK(Source[[#This Row],[CrosslistID]]),1,1/COUNTIFS(Source[CrosslistID],Source[[#This Row],[CrosslistID]],Source[TermDesc],Source[[#This Row],[TermDesc]]))</f>
        <v>1</v>
      </c>
      <c r="AG5678">
        <v>0</v>
      </c>
      <c r="AH5678">
        <v>75</v>
      </c>
      <c r="AI5678">
        <v>2.286</v>
      </c>
      <c r="AJ5678">
        <v>2.286</v>
      </c>
      <c r="AK5678">
        <v>0</v>
      </c>
      <c r="AL56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78">
        <f>IF(AND(Source[[#This Row],[Credit_Noncredit]]="Noncredit",Source[[#This Row],[FTEF]]&gt;0),Source[[#This Row],[NC XLST FTES]]*525/(437.5*Source[[#This Row],[FTEF]]),0)</f>
        <v>0</v>
      </c>
      <c r="AN5678">
        <f>IF(Source[[#This Row],[Credit_Noncredit]]="Credit",Source[[#This Row],[Census Enrollment]],Source[[#This Row],[Noncredit Avg. Attendance]])</f>
        <v>30</v>
      </c>
    </row>
    <row r="5679" spans="1:40" x14ac:dyDescent="0.25">
      <c r="A5679" t="s">
        <v>1914</v>
      </c>
      <c r="B5679" t="s">
        <v>886</v>
      </c>
      <c r="C5679" t="s">
        <v>632</v>
      </c>
      <c r="D5679" t="s">
        <v>1328</v>
      </c>
      <c r="E5679" s="4">
        <v>79156</v>
      </c>
      <c r="F5679" s="4" t="s">
        <v>1329</v>
      </c>
      <c r="G5679" s="4">
        <v>89</v>
      </c>
      <c r="H5679" t="str">
        <f>CONCATENATE(Source[[#This Row],[Subject]],TRIM(Source[[#This Row],[Course]]))</f>
        <v>ADMJ89</v>
      </c>
      <c r="I5679" t="str">
        <f>VLOOKUP(Source[[#This Row],[SubjCrse]],'Courses and Categories'!$E$2:$G$1816,3,FALSE)</f>
        <v>SFPD/SFFD Academy</v>
      </c>
      <c r="J5679">
        <v>6</v>
      </c>
      <c r="K5679" t="s">
        <v>1339</v>
      </c>
      <c r="L5679" t="s">
        <v>39</v>
      </c>
      <c r="M5679" t="s">
        <v>1046</v>
      </c>
      <c r="N5679" t="s">
        <v>63</v>
      </c>
      <c r="O5679">
        <v>700</v>
      </c>
      <c r="P5679">
        <v>1650</v>
      </c>
      <c r="Q5679" t="s">
        <v>1336</v>
      </c>
      <c r="S5679" t="s">
        <v>134</v>
      </c>
      <c r="T5679" t="s">
        <v>44</v>
      </c>
      <c r="U5679" s="1">
        <v>43717</v>
      </c>
      <c r="V5679" s="1">
        <v>43720</v>
      </c>
      <c r="W5679" t="s">
        <v>1340</v>
      </c>
      <c r="X5679" t="s">
        <v>46</v>
      </c>
      <c r="Y5679">
        <v>19</v>
      </c>
      <c r="Z5679">
        <v>19</v>
      </c>
      <c r="AA5679">
        <v>40</v>
      </c>
      <c r="AB5679">
        <v>47.5</v>
      </c>
      <c r="AD5679">
        <f>IF(ISBLANK(Source[[#This Row],[CrosslistID]]),1,1/COUNTIFS(Source[CrosslistID],Source[[#This Row],[CrosslistID]],Source[TermDesc],Source[[#This Row],[TermDesc]]))</f>
        <v>1</v>
      </c>
      <c r="AG5679">
        <v>0</v>
      </c>
      <c r="AH5679">
        <v>47.5</v>
      </c>
      <c r="AI5679">
        <v>1.448</v>
      </c>
      <c r="AJ5679">
        <v>1.448</v>
      </c>
      <c r="AK5679">
        <v>0</v>
      </c>
      <c r="AL56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79">
        <f>IF(AND(Source[[#This Row],[Credit_Noncredit]]="Noncredit",Source[[#This Row],[FTEF]]&gt;0),Source[[#This Row],[NC XLST FTES]]*525/(437.5*Source[[#This Row],[FTEF]]),0)</f>
        <v>0</v>
      </c>
      <c r="AN5679">
        <f>IF(Source[[#This Row],[Credit_Noncredit]]="Credit",Source[[#This Row],[Census Enrollment]],Source[[#This Row],[Noncredit Avg. Attendance]])</f>
        <v>19</v>
      </c>
    </row>
    <row r="5680" spans="1:40" x14ac:dyDescent="0.25">
      <c r="A5680" t="s">
        <v>1914</v>
      </c>
      <c r="B5680" t="s">
        <v>886</v>
      </c>
      <c r="C5680" t="s">
        <v>632</v>
      </c>
      <c r="D5680" t="s">
        <v>1328</v>
      </c>
      <c r="E5680" s="4">
        <v>78564</v>
      </c>
      <c r="F5680" s="4" t="s">
        <v>1329</v>
      </c>
      <c r="G5680" s="4">
        <v>89</v>
      </c>
      <c r="H5680" t="str">
        <f>CONCATENATE(Source[[#This Row],[Subject]],TRIM(Source[[#This Row],[Course]]))</f>
        <v>ADMJ89</v>
      </c>
      <c r="I5680" t="str">
        <f>VLOOKUP(Source[[#This Row],[SubjCrse]],'Courses and Categories'!$E$2:$G$1816,3,FALSE)</f>
        <v>SFPD/SFFD Academy</v>
      </c>
      <c r="J5680">
        <v>7</v>
      </c>
      <c r="K5680" t="s">
        <v>1339</v>
      </c>
      <c r="L5680" t="s">
        <v>39</v>
      </c>
      <c r="M5680" t="s">
        <v>1046</v>
      </c>
      <c r="N5680" t="s">
        <v>63</v>
      </c>
      <c r="O5680">
        <v>700</v>
      </c>
      <c r="P5680">
        <v>1650</v>
      </c>
      <c r="Q5680" t="s">
        <v>1336</v>
      </c>
      <c r="S5680" t="s">
        <v>134</v>
      </c>
      <c r="T5680" t="s">
        <v>44</v>
      </c>
      <c r="U5680" s="1">
        <v>43731</v>
      </c>
      <c r="V5680" s="1">
        <v>43734</v>
      </c>
      <c r="W5680" t="s">
        <v>1340</v>
      </c>
      <c r="X5680" t="s">
        <v>46</v>
      </c>
      <c r="Y5680">
        <v>14</v>
      </c>
      <c r="Z5680">
        <v>14</v>
      </c>
      <c r="AA5680">
        <v>40</v>
      </c>
      <c r="AB5680">
        <v>35</v>
      </c>
      <c r="AD5680">
        <f>IF(ISBLANK(Source[[#This Row],[CrosslistID]]),1,1/COUNTIFS(Source[CrosslistID],Source[[#This Row],[CrosslistID]],Source[TermDesc],Source[[#This Row],[TermDesc]]))</f>
        <v>1</v>
      </c>
      <c r="AG5680">
        <v>0</v>
      </c>
      <c r="AH5680">
        <v>35</v>
      </c>
      <c r="AI5680">
        <v>1.0669999999999999</v>
      </c>
      <c r="AJ5680">
        <v>1.0669999999999999</v>
      </c>
      <c r="AK5680">
        <v>0</v>
      </c>
      <c r="AL56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80">
        <f>IF(AND(Source[[#This Row],[Credit_Noncredit]]="Noncredit",Source[[#This Row],[FTEF]]&gt;0),Source[[#This Row],[NC XLST FTES]]*525/(437.5*Source[[#This Row],[FTEF]]),0)</f>
        <v>0</v>
      </c>
      <c r="AN5680">
        <f>IF(Source[[#This Row],[Credit_Noncredit]]="Credit",Source[[#This Row],[Census Enrollment]],Source[[#This Row],[Noncredit Avg. Attendance]])</f>
        <v>14</v>
      </c>
    </row>
    <row r="5681" spans="1:40" x14ac:dyDescent="0.25">
      <c r="A5681" t="s">
        <v>1914</v>
      </c>
      <c r="B5681" t="s">
        <v>886</v>
      </c>
      <c r="C5681" t="s">
        <v>632</v>
      </c>
      <c r="D5681" t="s">
        <v>1328</v>
      </c>
      <c r="E5681" s="4">
        <v>78561</v>
      </c>
      <c r="F5681" s="4" t="s">
        <v>1329</v>
      </c>
      <c r="G5681" s="4">
        <v>89</v>
      </c>
      <c r="H5681" t="str">
        <f>CONCATENATE(Source[[#This Row],[Subject]],TRIM(Source[[#This Row],[Course]]))</f>
        <v>ADMJ89</v>
      </c>
      <c r="I5681" t="str">
        <f>VLOOKUP(Source[[#This Row],[SubjCrse]],'Courses and Categories'!$E$2:$G$1816,3,FALSE)</f>
        <v>SFPD/SFFD Academy</v>
      </c>
      <c r="J5681">
        <v>8</v>
      </c>
      <c r="K5681" t="s">
        <v>1339</v>
      </c>
      <c r="L5681" t="s">
        <v>39</v>
      </c>
      <c r="M5681" t="s">
        <v>1046</v>
      </c>
      <c r="N5681" t="s">
        <v>63</v>
      </c>
      <c r="O5681">
        <v>700</v>
      </c>
      <c r="P5681">
        <v>1650</v>
      </c>
      <c r="Q5681" t="s">
        <v>1336</v>
      </c>
      <c r="S5681" t="s">
        <v>134</v>
      </c>
      <c r="T5681" t="s">
        <v>44</v>
      </c>
      <c r="U5681" s="1">
        <v>43738</v>
      </c>
      <c r="V5681" s="1">
        <v>43741</v>
      </c>
      <c r="W5681" t="s">
        <v>1340</v>
      </c>
      <c r="X5681" t="s">
        <v>46</v>
      </c>
      <c r="Y5681">
        <v>26</v>
      </c>
      <c r="Z5681">
        <v>25</v>
      </c>
      <c r="AA5681">
        <v>40</v>
      </c>
      <c r="AB5681">
        <v>62.5</v>
      </c>
      <c r="AD5681">
        <f>IF(ISBLANK(Source[[#This Row],[CrosslistID]]),1,1/COUNTIFS(Source[CrosslistID],Source[[#This Row],[CrosslistID]],Source[TermDesc],Source[[#This Row],[TermDesc]]))</f>
        <v>1</v>
      </c>
      <c r="AG5681">
        <v>0</v>
      </c>
      <c r="AH5681">
        <v>62.5</v>
      </c>
      <c r="AI5681">
        <v>1.829</v>
      </c>
      <c r="AJ5681">
        <v>1.9052</v>
      </c>
      <c r="AK5681">
        <v>0</v>
      </c>
      <c r="AL56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81">
        <f>IF(AND(Source[[#This Row],[Credit_Noncredit]]="Noncredit",Source[[#This Row],[FTEF]]&gt;0),Source[[#This Row],[NC XLST FTES]]*525/(437.5*Source[[#This Row],[FTEF]]),0)</f>
        <v>0</v>
      </c>
      <c r="AN5681">
        <f>IF(Source[[#This Row],[Credit_Noncredit]]="Credit",Source[[#This Row],[Census Enrollment]],Source[[#This Row],[Noncredit Avg. Attendance]])</f>
        <v>26</v>
      </c>
    </row>
    <row r="5682" spans="1:40" x14ac:dyDescent="0.25">
      <c r="A5682" t="s">
        <v>1914</v>
      </c>
      <c r="B5682" t="s">
        <v>886</v>
      </c>
      <c r="C5682" t="s">
        <v>632</v>
      </c>
      <c r="D5682" t="s">
        <v>1328</v>
      </c>
      <c r="E5682" s="4">
        <v>78559</v>
      </c>
      <c r="F5682" s="4" t="s">
        <v>1329</v>
      </c>
      <c r="G5682" s="4">
        <v>89</v>
      </c>
      <c r="H5682" t="str">
        <f>CONCATENATE(Source[[#This Row],[Subject]],TRIM(Source[[#This Row],[Course]]))</f>
        <v>ADMJ89</v>
      </c>
      <c r="I5682" t="str">
        <f>VLOOKUP(Source[[#This Row],[SubjCrse]],'Courses and Categories'!$E$2:$G$1816,3,FALSE)</f>
        <v>SFPD/SFFD Academy</v>
      </c>
      <c r="J5682">
        <v>9</v>
      </c>
      <c r="K5682" t="s">
        <v>1339</v>
      </c>
      <c r="L5682" t="s">
        <v>39</v>
      </c>
      <c r="M5682" t="s">
        <v>1046</v>
      </c>
      <c r="N5682" t="s">
        <v>63</v>
      </c>
      <c r="O5682">
        <v>1100</v>
      </c>
      <c r="P5682">
        <v>2050</v>
      </c>
      <c r="Q5682" t="s">
        <v>1336</v>
      </c>
      <c r="S5682" t="s">
        <v>134</v>
      </c>
      <c r="T5682" t="s">
        <v>44</v>
      </c>
      <c r="U5682" s="1">
        <v>43745</v>
      </c>
      <c r="V5682" s="1">
        <v>43748</v>
      </c>
      <c r="W5682" t="s">
        <v>1340</v>
      </c>
      <c r="X5682" t="s">
        <v>46</v>
      </c>
      <c r="Y5682">
        <v>31</v>
      </c>
      <c r="Z5682">
        <v>30</v>
      </c>
      <c r="AA5682">
        <v>40</v>
      </c>
      <c r="AB5682">
        <v>75</v>
      </c>
      <c r="AD5682">
        <f>IF(ISBLANK(Source[[#This Row],[CrosslistID]]),1,1/COUNTIFS(Source[CrosslistID],Source[[#This Row],[CrosslistID]],Source[TermDesc],Source[[#This Row],[TermDesc]]))</f>
        <v>1</v>
      </c>
      <c r="AG5682">
        <v>0</v>
      </c>
      <c r="AH5682">
        <v>75</v>
      </c>
      <c r="AI5682">
        <v>2.21</v>
      </c>
      <c r="AJ5682">
        <v>2.2862</v>
      </c>
      <c r="AK5682">
        <v>0</v>
      </c>
      <c r="AL56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82">
        <f>IF(AND(Source[[#This Row],[Credit_Noncredit]]="Noncredit",Source[[#This Row],[FTEF]]&gt;0),Source[[#This Row],[NC XLST FTES]]*525/(437.5*Source[[#This Row],[FTEF]]),0)</f>
        <v>0</v>
      </c>
      <c r="AN5682">
        <f>IF(Source[[#This Row],[Credit_Noncredit]]="Credit",Source[[#This Row],[Census Enrollment]],Source[[#This Row],[Noncredit Avg. Attendance]])</f>
        <v>31</v>
      </c>
    </row>
    <row r="5683" spans="1:40" x14ac:dyDescent="0.25">
      <c r="A5683" t="s">
        <v>1914</v>
      </c>
      <c r="B5683" t="s">
        <v>886</v>
      </c>
      <c r="C5683" t="s">
        <v>632</v>
      </c>
      <c r="D5683" t="s">
        <v>1328</v>
      </c>
      <c r="E5683" s="4">
        <v>78562</v>
      </c>
      <c r="F5683" s="4" t="s">
        <v>1329</v>
      </c>
      <c r="G5683" s="4">
        <v>89</v>
      </c>
      <c r="H5683" t="str">
        <f>CONCATENATE(Source[[#This Row],[Subject]],TRIM(Source[[#This Row],[Course]]))</f>
        <v>ADMJ89</v>
      </c>
      <c r="I5683" t="str">
        <f>VLOOKUP(Source[[#This Row],[SubjCrse]],'Courses and Categories'!$E$2:$G$1816,3,FALSE)</f>
        <v>SFPD/SFFD Academy</v>
      </c>
      <c r="J5683">
        <v>10</v>
      </c>
      <c r="K5683" t="s">
        <v>1339</v>
      </c>
      <c r="L5683" t="s">
        <v>39</v>
      </c>
      <c r="M5683" t="s">
        <v>1046</v>
      </c>
      <c r="N5683" t="s">
        <v>63</v>
      </c>
      <c r="O5683">
        <v>700</v>
      </c>
      <c r="P5683">
        <v>1650</v>
      </c>
      <c r="Q5683" t="s">
        <v>1336</v>
      </c>
      <c r="S5683" t="s">
        <v>134</v>
      </c>
      <c r="T5683" t="s">
        <v>44</v>
      </c>
      <c r="U5683" s="1">
        <v>43759</v>
      </c>
      <c r="V5683" s="1">
        <v>43762</v>
      </c>
      <c r="W5683" t="s">
        <v>1340</v>
      </c>
      <c r="X5683" t="s">
        <v>46</v>
      </c>
      <c r="Y5683">
        <v>29</v>
      </c>
      <c r="Z5683">
        <v>29</v>
      </c>
      <c r="AA5683">
        <v>40</v>
      </c>
      <c r="AB5683">
        <v>72.5</v>
      </c>
      <c r="AD5683">
        <f>IF(ISBLANK(Source[[#This Row],[CrosslistID]]),1,1/COUNTIFS(Source[CrosslistID],Source[[#This Row],[CrosslistID]],Source[TermDesc],Source[[#This Row],[TermDesc]]))</f>
        <v>1</v>
      </c>
      <c r="AG5683">
        <v>0</v>
      </c>
      <c r="AH5683">
        <v>72.5</v>
      </c>
      <c r="AI5683">
        <v>2.21</v>
      </c>
      <c r="AJ5683">
        <v>2.21</v>
      </c>
      <c r="AK5683">
        <v>0</v>
      </c>
      <c r="AL56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83">
        <f>IF(AND(Source[[#This Row],[Credit_Noncredit]]="Noncredit",Source[[#This Row],[FTEF]]&gt;0),Source[[#This Row],[NC XLST FTES]]*525/(437.5*Source[[#This Row],[FTEF]]),0)</f>
        <v>0</v>
      </c>
      <c r="AN5683">
        <f>IF(Source[[#This Row],[Credit_Noncredit]]="Credit",Source[[#This Row],[Census Enrollment]],Source[[#This Row],[Noncredit Avg. Attendance]])</f>
        <v>29</v>
      </c>
    </row>
    <row r="5684" spans="1:40" x14ac:dyDescent="0.25">
      <c r="A5684" t="s">
        <v>1914</v>
      </c>
      <c r="B5684" t="s">
        <v>886</v>
      </c>
      <c r="C5684" t="s">
        <v>632</v>
      </c>
      <c r="D5684" t="s">
        <v>1328</v>
      </c>
      <c r="E5684" s="4">
        <v>78563</v>
      </c>
      <c r="F5684" s="4" t="s">
        <v>1329</v>
      </c>
      <c r="G5684" s="4">
        <v>89</v>
      </c>
      <c r="H5684" t="str">
        <f>CONCATENATE(Source[[#This Row],[Subject]],TRIM(Source[[#This Row],[Course]]))</f>
        <v>ADMJ89</v>
      </c>
      <c r="I5684" t="str">
        <f>VLOOKUP(Source[[#This Row],[SubjCrse]],'Courses and Categories'!$E$2:$G$1816,3,FALSE)</f>
        <v>SFPD/SFFD Academy</v>
      </c>
      <c r="J5684">
        <v>11</v>
      </c>
      <c r="K5684" t="s">
        <v>1339</v>
      </c>
      <c r="L5684" t="s">
        <v>39</v>
      </c>
      <c r="M5684" t="s">
        <v>1046</v>
      </c>
      <c r="N5684" t="s">
        <v>63</v>
      </c>
      <c r="O5684">
        <v>700</v>
      </c>
      <c r="P5684">
        <v>1650</v>
      </c>
      <c r="Q5684" t="s">
        <v>1336</v>
      </c>
      <c r="S5684" t="s">
        <v>134</v>
      </c>
      <c r="T5684" t="s">
        <v>44</v>
      </c>
      <c r="U5684" s="1">
        <v>43773</v>
      </c>
      <c r="V5684" s="1">
        <v>43776</v>
      </c>
      <c r="W5684" t="s">
        <v>1340</v>
      </c>
      <c r="X5684" t="s">
        <v>46</v>
      </c>
      <c r="Y5684">
        <v>29</v>
      </c>
      <c r="Z5684">
        <v>29</v>
      </c>
      <c r="AA5684">
        <v>40</v>
      </c>
      <c r="AB5684">
        <v>72.5</v>
      </c>
      <c r="AD5684">
        <f>IF(ISBLANK(Source[[#This Row],[CrosslistID]]),1,1/COUNTIFS(Source[CrosslistID],Source[[#This Row],[CrosslistID]],Source[TermDesc],Source[[#This Row],[TermDesc]]))</f>
        <v>1</v>
      </c>
      <c r="AG5684">
        <v>0</v>
      </c>
      <c r="AH5684">
        <v>72.5</v>
      </c>
      <c r="AI5684">
        <v>2.21</v>
      </c>
      <c r="AJ5684">
        <v>2.21</v>
      </c>
      <c r="AK5684">
        <v>0</v>
      </c>
      <c r="AL56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84">
        <f>IF(AND(Source[[#This Row],[Credit_Noncredit]]="Noncredit",Source[[#This Row],[FTEF]]&gt;0),Source[[#This Row],[NC XLST FTES]]*525/(437.5*Source[[#This Row],[FTEF]]),0)</f>
        <v>0</v>
      </c>
      <c r="AN5684">
        <f>IF(Source[[#This Row],[Credit_Noncredit]]="Credit",Source[[#This Row],[Census Enrollment]],Source[[#This Row],[Noncredit Avg. Attendance]])</f>
        <v>29</v>
      </c>
    </row>
    <row r="5685" spans="1:40" x14ac:dyDescent="0.25">
      <c r="A5685" t="s">
        <v>1914</v>
      </c>
      <c r="B5685" t="s">
        <v>886</v>
      </c>
      <c r="C5685" t="s">
        <v>632</v>
      </c>
      <c r="D5685" t="s">
        <v>1328</v>
      </c>
      <c r="E5685" s="4">
        <v>78560</v>
      </c>
      <c r="F5685" s="4" t="s">
        <v>1329</v>
      </c>
      <c r="G5685" s="4">
        <v>89</v>
      </c>
      <c r="H5685" t="str">
        <f>CONCATENATE(Source[[#This Row],[Subject]],TRIM(Source[[#This Row],[Course]]))</f>
        <v>ADMJ89</v>
      </c>
      <c r="I5685" t="str">
        <f>VLOOKUP(Source[[#This Row],[SubjCrse]],'Courses and Categories'!$E$2:$G$1816,3,FALSE)</f>
        <v>SFPD/SFFD Academy</v>
      </c>
      <c r="J5685">
        <v>12</v>
      </c>
      <c r="K5685" t="s">
        <v>1339</v>
      </c>
      <c r="L5685" t="s">
        <v>39</v>
      </c>
      <c r="M5685" t="s">
        <v>1046</v>
      </c>
      <c r="N5685" t="s">
        <v>63</v>
      </c>
      <c r="O5685">
        <v>1100</v>
      </c>
      <c r="P5685">
        <v>2050</v>
      </c>
      <c r="Q5685" t="s">
        <v>1336</v>
      </c>
      <c r="S5685" t="s">
        <v>134</v>
      </c>
      <c r="T5685" t="s">
        <v>44</v>
      </c>
      <c r="U5685" s="1">
        <v>43787</v>
      </c>
      <c r="V5685" s="1">
        <v>43790</v>
      </c>
      <c r="W5685" t="s">
        <v>1340</v>
      </c>
      <c r="X5685" t="s">
        <v>46</v>
      </c>
      <c r="Y5685">
        <v>29</v>
      </c>
      <c r="Z5685">
        <v>28</v>
      </c>
      <c r="AA5685">
        <v>40</v>
      </c>
      <c r="AB5685">
        <v>70</v>
      </c>
      <c r="AD5685">
        <f>IF(ISBLANK(Source[[#This Row],[CrosslistID]]),1,1/COUNTIFS(Source[CrosslistID],Source[[#This Row],[CrosslistID]],Source[TermDesc],Source[[#This Row],[TermDesc]]))</f>
        <v>1</v>
      </c>
      <c r="AG5685">
        <v>0</v>
      </c>
      <c r="AH5685">
        <v>70</v>
      </c>
      <c r="AI5685">
        <v>2.133</v>
      </c>
      <c r="AJ5685">
        <v>2.133</v>
      </c>
      <c r="AK5685">
        <v>0</v>
      </c>
      <c r="AL56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85">
        <f>IF(AND(Source[[#This Row],[Credit_Noncredit]]="Noncredit",Source[[#This Row],[FTEF]]&gt;0),Source[[#This Row],[NC XLST FTES]]*525/(437.5*Source[[#This Row],[FTEF]]),0)</f>
        <v>0</v>
      </c>
      <c r="AN5685">
        <f>IF(Source[[#This Row],[Credit_Noncredit]]="Credit",Source[[#This Row],[Census Enrollment]],Source[[#This Row],[Noncredit Avg. Attendance]])</f>
        <v>29</v>
      </c>
    </row>
    <row r="5686" spans="1:40" x14ac:dyDescent="0.25">
      <c r="A5686" t="s">
        <v>1914</v>
      </c>
      <c r="B5686" t="s">
        <v>886</v>
      </c>
      <c r="C5686" t="s">
        <v>632</v>
      </c>
      <c r="D5686" t="s">
        <v>1328</v>
      </c>
      <c r="E5686" s="4">
        <v>78571</v>
      </c>
      <c r="F5686" s="4" t="s">
        <v>1329</v>
      </c>
      <c r="G5686" s="4">
        <v>89</v>
      </c>
      <c r="H5686" t="str">
        <f>CONCATENATE(Source[[#This Row],[Subject]],TRIM(Source[[#This Row],[Course]]))</f>
        <v>ADMJ89</v>
      </c>
      <c r="I5686" t="str">
        <f>VLOOKUP(Source[[#This Row],[SubjCrse]],'Courses and Categories'!$E$2:$G$1816,3,FALSE)</f>
        <v>SFPD/SFFD Academy</v>
      </c>
      <c r="J5686">
        <v>13</v>
      </c>
      <c r="K5686" t="s">
        <v>1339</v>
      </c>
      <c r="L5686" t="s">
        <v>39</v>
      </c>
      <c r="M5686" t="s">
        <v>1046</v>
      </c>
      <c r="N5686" t="s">
        <v>63</v>
      </c>
      <c r="O5686">
        <v>700</v>
      </c>
      <c r="P5686">
        <v>1650</v>
      </c>
      <c r="Q5686" t="s">
        <v>1336</v>
      </c>
      <c r="S5686" t="s">
        <v>134</v>
      </c>
      <c r="T5686" t="s">
        <v>44</v>
      </c>
      <c r="U5686" s="1">
        <v>43801</v>
      </c>
      <c r="V5686" s="1">
        <v>43804</v>
      </c>
      <c r="W5686" t="s">
        <v>1340</v>
      </c>
      <c r="X5686" t="s">
        <v>46</v>
      </c>
      <c r="Y5686">
        <v>29</v>
      </c>
      <c r="Z5686">
        <v>28</v>
      </c>
      <c r="AA5686">
        <v>40</v>
      </c>
      <c r="AB5686">
        <v>70</v>
      </c>
      <c r="AD5686">
        <f>IF(ISBLANK(Source[[#This Row],[CrosslistID]]),1,1/COUNTIFS(Source[CrosslistID],Source[[#This Row],[CrosslistID]],Source[TermDesc],Source[[#This Row],[TermDesc]]))</f>
        <v>1</v>
      </c>
      <c r="AG5686">
        <v>0</v>
      </c>
      <c r="AH5686">
        <v>70</v>
      </c>
      <c r="AI5686">
        <v>2.133</v>
      </c>
      <c r="AJ5686">
        <v>2.133</v>
      </c>
      <c r="AK5686">
        <v>0</v>
      </c>
      <c r="AL56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86">
        <f>IF(AND(Source[[#This Row],[Credit_Noncredit]]="Noncredit",Source[[#This Row],[FTEF]]&gt;0),Source[[#This Row],[NC XLST FTES]]*525/(437.5*Source[[#This Row],[FTEF]]),0)</f>
        <v>0</v>
      </c>
      <c r="AN5686">
        <f>IF(Source[[#This Row],[Credit_Noncredit]]="Credit",Source[[#This Row],[Census Enrollment]],Source[[#This Row],[Noncredit Avg. Attendance]])</f>
        <v>29</v>
      </c>
    </row>
    <row r="5687" spans="1:40" x14ac:dyDescent="0.25">
      <c r="A5687" t="s">
        <v>1914</v>
      </c>
      <c r="B5687" t="s">
        <v>886</v>
      </c>
      <c r="C5687" t="s">
        <v>632</v>
      </c>
      <c r="D5687" t="s">
        <v>1328</v>
      </c>
      <c r="E5687" s="4">
        <v>78570</v>
      </c>
      <c r="F5687" s="4" t="s">
        <v>1329</v>
      </c>
      <c r="G5687" s="4">
        <v>89</v>
      </c>
      <c r="H5687" t="str">
        <f>CONCATENATE(Source[[#This Row],[Subject]],TRIM(Source[[#This Row],[Course]]))</f>
        <v>ADMJ89</v>
      </c>
      <c r="I5687" t="str">
        <f>VLOOKUP(Source[[#This Row],[SubjCrse]],'Courses and Categories'!$E$2:$G$1816,3,FALSE)</f>
        <v>SFPD/SFFD Academy</v>
      </c>
      <c r="J5687">
        <v>14</v>
      </c>
      <c r="K5687" t="s">
        <v>1339</v>
      </c>
      <c r="L5687" t="s">
        <v>39</v>
      </c>
      <c r="M5687" t="s">
        <v>1046</v>
      </c>
      <c r="N5687" t="s">
        <v>63</v>
      </c>
      <c r="O5687">
        <v>1100</v>
      </c>
      <c r="P5687">
        <v>2050</v>
      </c>
      <c r="Q5687" t="s">
        <v>1336</v>
      </c>
      <c r="S5687" t="s">
        <v>134</v>
      </c>
      <c r="T5687" t="s">
        <v>44</v>
      </c>
      <c r="U5687" s="1">
        <v>43808</v>
      </c>
      <c r="V5687" s="1">
        <v>43811</v>
      </c>
      <c r="W5687" t="s">
        <v>1340</v>
      </c>
      <c r="X5687" t="s">
        <v>46</v>
      </c>
      <c r="Y5687">
        <v>31</v>
      </c>
      <c r="Z5687">
        <v>30</v>
      </c>
      <c r="AA5687">
        <v>40</v>
      </c>
      <c r="AB5687">
        <v>75</v>
      </c>
      <c r="AD5687">
        <f>IF(ISBLANK(Source[[#This Row],[CrosslistID]]),1,1/COUNTIFS(Source[CrosslistID],Source[[#This Row],[CrosslistID]],Source[TermDesc],Source[[#This Row],[TermDesc]]))</f>
        <v>1</v>
      </c>
      <c r="AG5687">
        <v>0</v>
      </c>
      <c r="AH5687">
        <v>75</v>
      </c>
      <c r="AI5687">
        <v>2.286</v>
      </c>
      <c r="AJ5687">
        <v>2.286</v>
      </c>
      <c r="AK5687">
        <v>0</v>
      </c>
      <c r="AL56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87">
        <f>IF(AND(Source[[#This Row],[Credit_Noncredit]]="Noncredit",Source[[#This Row],[FTEF]]&gt;0),Source[[#This Row],[NC XLST FTES]]*525/(437.5*Source[[#This Row],[FTEF]]),0)</f>
        <v>0</v>
      </c>
      <c r="AN5687">
        <f>IF(Source[[#This Row],[Credit_Noncredit]]="Credit",Source[[#This Row],[Census Enrollment]],Source[[#This Row],[Noncredit Avg. Attendance]])</f>
        <v>31</v>
      </c>
    </row>
    <row r="5688" spans="1:40" x14ac:dyDescent="0.25">
      <c r="A5688" t="s">
        <v>1914</v>
      </c>
      <c r="B5688" t="s">
        <v>886</v>
      </c>
      <c r="C5688" t="s">
        <v>632</v>
      </c>
      <c r="D5688" t="s">
        <v>1328</v>
      </c>
      <c r="E5688" s="4">
        <v>78568</v>
      </c>
      <c r="F5688" s="4" t="s">
        <v>1329</v>
      </c>
      <c r="G5688" s="4">
        <v>89</v>
      </c>
      <c r="H5688" t="str">
        <f>CONCATENATE(Source[[#This Row],[Subject]],TRIM(Source[[#This Row],[Course]]))</f>
        <v>ADMJ89</v>
      </c>
      <c r="I5688" t="str">
        <f>VLOOKUP(Source[[#This Row],[SubjCrse]],'Courses and Categories'!$E$2:$G$1816,3,FALSE)</f>
        <v>SFPD/SFFD Academy</v>
      </c>
      <c r="J5688">
        <v>15</v>
      </c>
      <c r="K5688" t="s">
        <v>1339</v>
      </c>
      <c r="L5688" t="s">
        <v>39</v>
      </c>
      <c r="M5688" t="s">
        <v>1046</v>
      </c>
      <c r="N5688" t="s">
        <v>63</v>
      </c>
      <c r="O5688">
        <v>700</v>
      </c>
      <c r="P5688">
        <v>1650</v>
      </c>
      <c r="Q5688" t="s">
        <v>1336</v>
      </c>
      <c r="S5688" t="s">
        <v>134</v>
      </c>
      <c r="T5688" t="s">
        <v>44</v>
      </c>
      <c r="U5688" s="1">
        <v>43815</v>
      </c>
      <c r="V5688" s="1">
        <v>43818</v>
      </c>
      <c r="W5688" t="s">
        <v>1340</v>
      </c>
      <c r="X5688" t="s">
        <v>46</v>
      </c>
      <c r="Y5688">
        <v>29</v>
      </c>
      <c r="Z5688">
        <v>28</v>
      </c>
      <c r="AA5688">
        <v>40</v>
      </c>
      <c r="AB5688">
        <v>70</v>
      </c>
      <c r="AD5688">
        <f>IF(ISBLANK(Source[[#This Row],[CrosslistID]]),1,1/COUNTIFS(Source[CrosslistID],Source[[#This Row],[CrosslistID]],Source[TermDesc],Source[[#This Row],[TermDesc]]))</f>
        <v>1</v>
      </c>
      <c r="AG5688">
        <v>0</v>
      </c>
      <c r="AH5688">
        <v>70</v>
      </c>
      <c r="AI5688">
        <v>2.133</v>
      </c>
      <c r="AJ5688">
        <v>2.133</v>
      </c>
      <c r="AK5688">
        <v>0</v>
      </c>
      <c r="AL56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88">
        <f>IF(AND(Source[[#This Row],[Credit_Noncredit]]="Noncredit",Source[[#This Row],[FTEF]]&gt;0),Source[[#This Row],[NC XLST FTES]]*525/(437.5*Source[[#This Row],[FTEF]]),0)</f>
        <v>0</v>
      </c>
      <c r="AN5688">
        <f>IF(Source[[#This Row],[Credit_Noncredit]]="Credit",Source[[#This Row],[Census Enrollment]],Source[[#This Row],[Noncredit Avg. Attendance]])</f>
        <v>29</v>
      </c>
    </row>
    <row r="5689" spans="1:40" x14ac:dyDescent="0.25">
      <c r="A5689" t="s">
        <v>1914</v>
      </c>
      <c r="B5689" t="s">
        <v>886</v>
      </c>
      <c r="C5689" t="s">
        <v>632</v>
      </c>
      <c r="D5689" t="s">
        <v>1328</v>
      </c>
      <c r="E5689" s="4">
        <v>79157</v>
      </c>
      <c r="F5689" s="4" t="s">
        <v>1329</v>
      </c>
      <c r="G5689" s="4">
        <v>89</v>
      </c>
      <c r="H5689" t="str">
        <f>CONCATENATE(Source[[#This Row],[Subject]],TRIM(Source[[#This Row],[Course]]))</f>
        <v>ADMJ89</v>
      </c>
      <c r="I5689" t="str">
        <f>VLOOKUP(Source[[#This Row],[SubjCrse]],'Courses and Categories'!$E$2:$G$1816,3,FALSE)</f>
        <v>SFPD/SFFD Academy</v>
      </c>
      <c r="J5689">
        <v>16</v>
      </c>
      <c r="K5689" t="s">
        <v>1339</v>
      </c>
      <c r="L5689" t="s">
        <v>39</v>
      </c>
      <c r="M5689" t="s">
        <v>1046</v>
      </c>
      <c r="N5689" t="s">
        <v>63</v>
      </c>
      <c r="O5689">
        <v>700</v>
      </c>
      <c r="P5689">
        <v>1650</v>
      </c>
      <c r="Q5689" t="s">
        <v>1336</v>
      </c>
      <c r="S5689" t="s">
        <v>134</v>
      </c>
      <c r="T5689" t="s">
        <v>44</v>
      </c>
      <c r="U5689" s="1">
        <v>43724</v>
      </c>
      <c r="V5689" s="1">
        <v>43727</v>
      </c>
      <c r="W5689" t="s">
        <v>1340</v>
      </c>
      <c r="X5689" t="s">
        <v>46</v>
      </c>
      <c r="Y5689">
        <v>17</v>
      </c>
      <c r="Z5689">
        <v>17</v>
      </c>
      <c r="AA5689">
        <v>40</v>
      </c>
      <c r="AB5689">
        <v>42.5</v>
      </c>
      <c r="AD5689">
        <f>IF(ISBLANK(Source[[#This Row],[CrosslistID]]),1,1/COUNTIFS(Source[CrosslistID],Source[[#This Row],[CrosslistID]],Source[TermDesc],Source[[#This Row],[TermDesc]]))</f>
        <v>1</v>
      </c>
      <c r="AG5689">
        <v>0</v>
      </c>
      <c r="AH5689">
        <v>42.5</v>
      </c>
      <c r="AI5689">
        <v>1.2949999999999999</v>
      </c>
      <c r="AJ5689">
        <v>1.2949999999999999</v>
      </c>
      <c r="AK5689">
        <v>0</v>
      </c>
      <c r="AL56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89">
        <f>IF(AND(Source[[#This Row],[Credit_Noncredit]]="Noncredit",Source[[#This Row],[FTEF]]&gt;0),Source[[#This Row],[NC XLST FTES]]*525/(437.5*Source[[#This Row],[FTEF]]),0)</f>
        <v>0</v>
      </c>
      <c r="AN5689">
        <f>IF(Source[[#This Row],[Credit_Noncredit]]="Credit",Source[[#This Row],[Census Enrollment]],Source[[#This Row],[Noncredit Avg. Attendance]])</f>
        <v>17</v>
      </c>
    </row>
    <row r="5690" spans="1:40" x14ac:dyDescent="0.25">
      <c r="A5690" t="s">
        <v>1914</v>
      </c>
      <c r="B5690" t="s">
        <v>886</v>
      </c>
      <c r="C5690" t="s">
        <v>632</v>
      </c>
      <c r="D5690" t="s">
        <v>1328</v>
      </c>
      <c r="E5690" s="4">
        <v>78579</v>
      </c>
      <c r="F5690" s="4" t="s">
        <v>1329</v>
      </c>
      <c r="G5690" s="4">
        <v>101</v>
      </c>
      <c r="H5690" t="str">
        <f>CONCATENATE(Source[[#This Row],[Subject]],TRIM(Source[[#This Row],[Course]]))</f>
        <v>ADMJ101</v>
      </c>
      <c r="I5690" t="str">
        <f>VLOOKUP(Source[[#This Row],[SubjCrse]],'Courses and Categories'!$E$2:$G$1816,3,FALSE)</f>
        <v>SFPD/SFFD Academy</v>
      </c>
      <c r="J5690">
        <v>1</v>
      </c>
      <c r="K5690" t="s">
        <v>1341</v>
      </c>
      <c r="L5690" t="s">
        <v>39</v>
      </c>
      <c r="M5690" t="s">
        <v>1046</v>
      </c>
      <c r="N5690" t="s">
        <v>293</v>
      </c>
      <c r="O5690" t="s">
        <v>1342</v>
      </c>
      <c r="P5690" t="s">
        <v>1343</v>
      </c>
      <c r="Q5690" t="s">
        <v>1344</v>
      </c>
      <c r="S5690" t="s">
        <v>134</v>
      </c>
      <c r="T5690">
        <v>3</v>
      </c>
      <c r="U5690" s="1">
        <v>43717</v>
      </c>
      <c r="V5690" s="1">
        <v>43924</v>
      </c>
      <c r="W5690" t="s">
        <v>1345</v>
      </c>
      <c r="X5690" t="s">
        <v>905</v>
      </c>
      <c r="Y5690">
        <v>24</v>
      </c>
      <c r="Z5690">
        <v>17</v>
      </c>
      <c r="AA5690">
        <v>52</v>
      </c>
      <c r="AB5690">
        <v>32.692300000000003</v>
      </c>
      <c r="AD5690">
        <f>IF(ISBLANK(Source[[#This Row],[CrosslistID]]),1,1/COUNTIFS(Source[CrosslistID],Source[[#This Row],[CrosslistID]],Source[TermDesc],Source[[#This Row],[TermDesc]]))</f>
        <v>1</v>
      </c>
      <c r="AG5690">
        <v>0</v>
      </c>
      <c r="AH5690">
        <v>32.692300000000003</v>
      </c>
      <c r="AI5690">
        <v>49.371000000000002</v>
      </c>
      <c r="AJ5690">
        <v>49.371000000000002</v>
      </c>
      <c r="AK5690">
        <v>0</v>
      </c>
      <c r="AL56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90">
        <f>IF(AND(Source[[#This Row],[Credit_Noncredit]]="Noncredit",Source[[#This Row],[FTEF]]&gt;0),Source[[#This Row],[NC XLST FTES]]*525/(437.5*Source[[#This Row],[FTEF]]),0)</f>
        <v>0</v>
      </c>
      <c r="AN5690">
        <f>IF(Source[[#This Row],[Credit_Noncredit]]="Credit",Source[[#This Row],[Census Enrollment]],Source[[#This Row],[Noncredit Avg. Attendance]])</f>
        <v>24</v>
      </c>
    </row>
    <row r="5691" spans="1:40" x14ac:dyDescent="0.25">
      <c r="A5691" t="s">
        <v>1914</v>
      </c>
      <c r="B5691" t="s">
        <v>886</v>
      </c>
      <c r="C5691" t="s">
        <v>632</v>
      </c>
      <c r="D5691" t="s">
        <v>1328</v>
      </c>
      <c r="E5691" s="4">
        <v>79221</v>
      </c>
      <c r="F5691" s="4" t="s">
        <v>1329</v>
      </c>
      <c r="G5691" s="4">
        <v>101</v>
      </c>
      <c r="H5691" t="str">
        <f>CONCATENATE(Source[[#This Row],[Subject]],TRIM(Source[[#This Row],[Course]]))</f>
        <v>ADMJ101</v>
      </c>
      <c r="I5691" t="str">
        <f>VLOOKUP(Source[[#This Row],[SubjCrse]],'Courses and Categories'!$E$2:$G$1816,3,FALSE)</f>
        <v>SFPD/SFFD Academy</v>
      </c>
      <c r="J5691">
        <v>2</v>
      </c>
      <c r="K5691" t="s">
        <v>1341</v>
      </c>
      <c r="L5691" t="s">
        <v>39</v>
      </c>
      <c r="M5691" t="s">
        <v>1046</v>
      </c>
      <c r="N5691" t="s">
        <v>195</v>
      </c>
      <c r="O5691">
        <v>800</v>
      </c>
      <c r="P5691">
        <v>1650</v>
      </c>
      <c r="Q5691" t="s">
        <v>1336</v>
      </c>
      <c r="S5691" t="s">
        <v>134</v>
      </c>
      <c r="T5691" t="s">
        <v>44</v>
      </c>
      <c r="U5691" s="1">
        <v>43801</v>
      </c>
      <c r="V5691" s="1">
        <v>44036</v>
      </c>
      <c r="W5691" t="s">
        <v>3061</v>
      </c>
      <c r="X5691" t="s">
        <v>905</v>
      </c>
      <c r="Y5691">
        <v>36</v>
      </c>
      <c r="Z5691">
        <v>29</v>
      </c>
      <c r="AA5691">
        <v>56</v>
      </c>
      <c r="AB5691">
        <v>51.785699999999999</v>
      </c>
      <c r="AD5691">
        <f>IF(ISBLANK(Source[[#This Row],[CrosslistID]]),1,1/COUNTIFS(Source[CrosslistID],Source[[#This Row],[CrosslistID]],Source[TermDesc],Source[[#This Row],[TermDesc]]))</f>
        <v>1</v>
      </c>
      <c r="AG5691">
        <v>0</v>
      </c>
      <c r="AH5691">
        <v>51.785699999999999</v>
      </c>
      <c r="AI5691">
        <v>96.891000000000005</v>
      </c>
      <c r="AJ5691">
        <v>96.891000000000005</v>
      </c>
      <c r="AK5691">
        <v>0</v>
      </c>
      <c r="AL56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91">
        <f>IF(AND(Source[[#This Row],[Credit_Noncredit]]="Noncredit",Source[[#This Row],[FTEF]]&gt;0),Source[[#This Row],[NC XLST FTES]]*525/(437.5*Source[[#This Row],[FTEF]]),0)</f>
        <v>0</v>
      </c>
      <c r="AN5691">
        <f>IF(Source[[#This Row],[Credit_Noncredit]]="Credit",Source[[#This Row],[Census Enrollment]],Source[[#This Row],[Noncredit Avg. Attendance]])</f>
        <v>36</v>
      </c>
    </row>
    <row r="5692" spans="1:40" x14ac:dyDescent="0.25">
      <c r="A5692" t="s">
        <v>1914</v>
      </c>
      <c r="B5692" t="s">
        <v>886</v>
      </c>
      <c r="C5692" t="s">
        <v>632</v>
      </c>
      <c r="D5692" t="s">
        <v>633</v>
      </c>
      <c r="E5692" s="4">
        <v>77832</v>
      </c>
      <c r="F5692" s="4" t="s">
        <v>634</v>
      </c>
      <c r="G5692" s="4" t="s">
        <v>1361</v>
      </c>
      <c r="H5692" t="str">
        <f>CONCATENATE(Source[[#This Row],[Subject]],TRIM(Source[[#This Row],[Course]]))</f>
        <v>CDEV41T</v>
      </c>
      <c r="I5692" t="str">
        <f>VLOOKUP(Source[[#This Row],[SubjCrse]],'Courses and Categories'!$E$2:$G$1816,3,FALSE)</f>
        <v>Credit CTE</v>
      </c>
      <c r="J5692">
        <v>601</v>
      </c>
      <c r="K5692" t="s">
        <v>1362</v>
      </c>
      <c r="L5692" t="s">
        <v>50</v>
      </c>
      <c r="M5692" t="s">
        <v>903</v>
      </c>
      <c r="N5692" t="s">
        <v>51</v>
      </c>
      <c r="O5692">
        <v>910</v>
      </c>
      <c r="P5692">
        <v>1725</v>
      </c>
      <c r="Q5692" t="s">
        <v>236</v>
      </c>
      <c r="R5692">
        <v>230</v>
      </c>
      <c r="S5692" t="s">
        <v>134</v>
      </c>
      <c r="T5692" t="s">
        <v>44</v>
      </c>
      <c r="U5692" s="1">
        <v>43785</v>
      </c>
      <c r="V5692" s="1">
        <v>43792</v>
      </c>
      <c r="W5692" t="s">
        <v>1367</v>
      </c>
      <c r="X5692" t="s">
        <v>46</v>
      </c>
      <c r="Y5692">
        <v>54</v>
      </c>
      <c r="Z5692">
        <v>51</v>
      </c>
      <c r="AA5692">
        <v>45</v>
      </c>
      <c r="AB5692">
        <v>113.33329999999999</v>
      </c>
      <c r="AD5692">
        <f>IF(ISBLANK(Source[[#This Row],[CrosslistID]]),1,1/COUNTIFS(Source[CrosslistID],Source[[#This Row],[CrosslistID]],Source[TermDesc],Source[[#This Row],[TermDesc]]))</f>
        <v>1</v>
      </c>
      <c r="AG5692">
        <v>0</v>
      </c>
      <c r="AH5692">
        <v>113.33329999999999</v>
      </c>
      <c r="AI5692">
        <v>1.651</v>
      </c>
      <c r="AJ5692">
        <v>1.651</v>
      </c>
      <c r="AK5692">
        <v>6.6699999999999995E-2</v>
      </c>
      <c r="AL56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92">
        <f>IF(AND(Source[[#This Row],[Credit_Noncredit]]="Noncredit",Source[[#This Row],[FTEF]]&gt;0),Source[[#This Row],[NC XLST FTES]]*525/(437.5*Source[[#This Row],[FTEF]]),0)</f>
        <v>0</v>
      </c>
      <c r="AN5692">
        <f>IF(Source[[#This Row],[Credit_Noncredit]]="Credit",Source[[#This Row],[Census Enrollment]],Source[[#This Row],[Noncredit Avg. Attendance]])</f>
        <v>54</v>
      </c>
    </row>
    <row r="5693" spans="1:40" x14ac:dyDescent="0.25">
      <c r="A5693" t="s">
        <v>1914</v>
      </c>
      <c r="B5693" t="s">
        <v>886</v>
      </c>
      <c r="C5693" t="s">
        <v>632</v>
      </c>
      <c r="D5693" t="s">
        <v>633</v>
      </c>
      <c r="E5693" s="4">
        <v>70701</v>
      </c>
      <c r="F5693" s="4" t="s">
        <v>634</v>
      </c>
      <c r="G5693" s="4">
        <v>53</v>
      </c>
      <c r="H5693" t="str">
        <f>CONCATENATE(Source[[#This Row],[Subject]],TRIM(Source[[#This Row],[Course]]))</f>
        <v>CDEV53</v>
      </c>
      <c r="I5693" t="str">
        <f>VLOOKUP(Source[[#This Row],[SubjCrse]],'Courses and Categories'!$E$2:$G$1816,3,FALSE)</f>
        <v>Credit Gen Ed/CTE</v>
      </c>
      <c r="J5693">
        <v>1</v>
      </c>
      <c r="K5693" t="s">
        <v>1363</v>
      </c>
      <c r="L5693" t="s">
        <v>39</v>
      </c>
      <c r="M5693" t="s">
        <v>903</v>
      </c>
      <c r="N5693" t="s">
        <v>180</v>
      </c>
      <c r="O5693">
        <v>910</v>
      </c>
      <c r="P5693">
        <v>1200</v>
      </c>
      <c r="Q5693" t="s">
        <v>236</v>
      </c>
      <c r="R5693">
        <v>251</v>
      </c>
      <c r="S5693" t="s">
        <v>134</v>
      </c>
      <c r="T5693">
        <v>1</v>
      </c>
      <c r="U5693" s="1">
        <v>43694</v>
      </c>
      <c r="V5693" s="1">
        <v>43819</v>
      </c>
      <c r="W5693" t="s">
        <v>3062</v>
      </c>
      <c r="X5693" t="s">
        <v>1929</v>
      </c>
      <c r="Y5693">
        <v>55</v>
      </c>
      <c r="Z5693">
        <v>54</v>
      </c>
      <c r="AA5693">
        <v>45</v>
      </c>
      <c r="AB5693">
        <v>120</v>
      </c>
      <c r="AD5693">
        <f>IF(ISBLANK(Source[[#This Row],[CrosslistID]]),1,1/COUNTIFS(Source[CrosslistID],Source[[#This Row],[CrosslistID]],Source[TermDesc],Source[[#This Row],[TermDesc]]))</f>
        <v>1</v>
      </c>
      <c r="AG5693">
        <v>0</v>
      </c>
      <c r="AH5693">
        <v>120</v>
      </c>
      <c r="AI5693">
        <v>5.3</v>
      </c>
      <c r="AJ5693">
        <v>5.5</v>
      </c>
      <c r="AK5693">
        <v>0.2</v>
      </c>
      <c r="AL56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93">
        <f>IF(AND(Source[[#This Row],[Credit_Noncredit]]="Noncredit",Source[[#This Row],[FTEF]]&gt;0),Source[[#This Row],[NC XLST FTES]]*525/(437.5*Source[[#This Row],[FTEF]]),0)</f>
        <v>0</v>
      </c>
      <c r="AN5693">
        <f>IF(Source[[#This Row],[Credit_Noncredit]]="Credit",Source[[#This Row],[Census Enrollment]],Source[[#This Row],[Noncredit Avg. Attendance]])</f>
        <v>55</v>
      </c>
    </row>
    <row r="5694" spans="1:40" x14ac:dyDescent="0.25">
      <c r="A5694" t="s">
        <v>1914</v>
      </c>
      <c r="B5694" t="s">
        <v>886</v>
      </c>
      <c r="C5694" t="s">
        <v>632</v>
      </c>
      <c r="D5694" t="s">
        <v>633</v>
      </c>
      <c r="E5694" s="4">
        <v>73538</v>
      </c>
      <c r="F5694" s="4" t="s">
        <v>634</v>
      </c>
      <c r="G5694" s="4">
        <v>53</v>
      </c>
      <c r="H5694" t="str">
        <f>CONCATENATE(Source[[#This Row],[Subject]],TRIM(Source[[#This Row],[Course]]))</f>
        <v>CDEV53</v>
      </c>
      <c r="I5694" t="str">
        <f>VLOOKUP(Source[[#This Row],[SubjCrse]],'Courses and Categories'!$E$2:$G$1816,3,FALSE)</f>
        <v>Credit Gen Ed/CTE</v>
      </c>
      <c r="J5694">
        <v>2</v>
      </c>
      <c r="K5694" t="s">
        <v>1363</v>
      </c>
      <c r="L5694" t="s">
        <v>39</v>
      </c>
      <c r="M5694" t="s">
        <v>903</v>
      </c>
      <c r="N5694" t="s">
        <v>180</v>
      </c>
      <c r="O5694">
        <v>1240</v>
      </c>
      <c r="P5694">
        <v>1530</v>
      </c>
      <c r="Q5694" t="s">
        <v>236</v>
      </c>
      <c r="R5694">
        <v>251</v>
      </c>
      <c r="S5694" t="s">
        <v>134</v>
      </c>
      <c r="T5694">
        <v>1</v>
      </c>
      <c r="U5694" s="1">
        <v>43694</v>
      </c>
      <c r="V5694" s="1">
        <v>43819</v>
      </c>
      <c r="W5694" t="s">
        <v>3062</v>
      </c>
      <c r="X5694" t="s">
        <v>1929</v>
      </c>
      <c r="Y5694">
        <v>49</v>
      </c>
      <c r="Z5694">
        <v>49</v>
      </c>
      <c r="AA5694">
        <v>40</v>
      </c>
      <c r="AB5694">
        <v>122.5</v>
      </c>
      <c r="AD5694">
        <f>IF(ISBLANK(Source[[#This Row],[CrosslistID]]),1,1/COUNTIFS(Source[CrosslistID],Source[[#This Row],[CrosslistID]],Source[TermDesc],Source[[#This Row],[TermDesc]]))</f>
        <v>1</v>
      </c>
      <c r="AG5694">
        <v>0</v>
      </c>
      <c r="AH5694">
        <v>122.5</v>
      </c>
      <c r="AI5694">
        <v>4.5</v>
      </c>
      <c r="AJ5694">
        <v>4.9000000000000004</v>
      </c>
      <c r="AK5694">
        <v>0.2</v>
      </c>
      <c r="AL56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94">
        <f>IF(AND(Source[[#This Row],[Credit_Noncredit]]="Noncredit",Source[[#This Row],[FTEF]]&gt;0),Source[[#This Row],[NC XLST FTES]]*525/(437.5*Source[[#This Row],[FTEF]]),0)</f>
        <v>0</v>
      </c>
      <c r="AN5694">
        <f>IF(Source[[#This Row],[Credit_Noncredit]]="Credit",Source[[#This Row],[Census Enrollment]],Source[[#This Row],[Noncredit Avg. Attendance]])</f>
        <v>49</v>
      </c>
    </row>
    <row r="5695" spans="1:40" x14ac:dyDescent="0.25">
      <c r="A5695" t="s">
        <v>1914</v>
      </c>
      <c r="B5695" t="s">
        <v>886</v>
      </c>
      <c r="C5695" t="s">
        <v>632</v>
      </c>
      <c r="D5695" t="s">
        <v>633</v>
      </c>
      <c r="E5695" s="4">
        <v>78609</v>
      </c>
      <c r="F5695" s="4" t="s">
        <v>634</v>
      </c>
      <c r="G5695" s="4">
        <v>53</v>
      </c>
      <c r="H5695" t="str">
        <f>CONCATENATE(Source[[#This Row],[Subject]],TRIM(Source[[#This Row],[Course]]))</f>
        <v>CDEV53</v>
      </c>
      <c r="I5695" t="str">
        <f>VLOOKUP(Source[[#This Row],[SubjCrse]],'Courses and Categories'!$E$2:$G$1816,3,FALSE)</f>
        <v>Credit Gen Ed/CTE</v>
      </c>
      <c r="J5695">
        <v>3</v>
      </c>
      <c r="K5695" t="s">
        <v>1363</v>
      </c>
      <c r="L5695" t="s">
        <v>39</v>
      </c>
      <c r="M5695" t="s">
        <v>903</v>
      </c>
      <c r="N5695" t="s">
        <v>41</v>
      </c>
      <c r="O5695">
        <v>1510</v>
      </c>
      <c r="P5695">
        <v>1800</v>
      </c>
      <c r="Q5695" t="s">
        <v>236</v>
      </c>
      <c r="R5695">
        <v>238</v>
      </c>
      <c r="S5695" t="s">
        <v>134</v>
      </c>
      <c r="T5695">
        <v>1</v>
      </c>
      <c r="U5695" s="1">
        <v>43694</v>
      </c>
      <c r="V5695" s="1">
        <v>43819</v>
      </c>
      <c r="W5695" t="s">
        <v>645</v>
      </c>
      <c r="X5695" t="s">
        <v>1929</v>
      </c>
      <c r="Y5695">
        <v>35</v>
      </c>
      <c r="Z5695">
        <v>29</v>
      </c>
      <c r="AA5695">
        <v>45</v>
      </c>
      <c r="AB5695">
        <v>64.444400000000002</v>
      </c>
      <c r="AD5695">
        <f>IF(ISBLANK(Source[[#This Row],[CrosslistID]]),1,1/COUNTIFS(Source[CrosslistID],Source[[#This Row],[CrosslistID]],Source[TermDesc],Source[[#This Row],[TermDesc]]))</f>
        <v>1</v>
      </c>
      <c r="AG5695">
        <v>0</v>
      </c>
      <c r="AH5695">
        <v>64.444400000000002</v>
      </c>
      <c r="AI5695">
        <v>3.3</v>
      </c>
      <c r="AJ5695">
        <v>3.5</v>
      </c>
      <c r="AK5695">
        <v>0.2</v>
      </c>
      <c r="AL56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95">
        <f>IF(AND(Source[[#This Row],[Credit_Noncredit]]="Noncredit",Source[[#This Row],[FTEF]]&gt;0),Source[[#This Row],[NC XLST FTES]]*525/(437.5*Source[[#This Row],[FTEF]]),0)</f>
        <v>0</v>
      </c>
      <c r="AN5695">
        <f>IF(Source[[#This Row],[Credit_Noncredit]]="Credit",Source[[#This Row],[Census Enrollment]],Source[[#This Row],[Noncredit Avg. Attendance]])</f>
        <v>35</v>
      </c>
    </row>
    <row r="5696" spans="1:40" x14ac:dyDescent="0.25">
      <c r="A5696" t="s">
        <v>1914</v>
      </c>
      <c r="B5696" t="s">
        <v>886</v>
      </c>
      <c r="C5696" t="s">
        <v>632</v>
      </c>
      <c r="D5696" t="s">
        <v>633</v>
      </c>
      <c r="E5696" s="4">
        <v>71952</v>
      </c>
      <c r="F5696" s="4" t="s">
        <v>634</v>
      </c>
      <c r="G5696" s="4">
        <v>53</v>
      </c>
      <c r="H5696" t="str">
        <f>CONCATENATE(Source[[#This Row],[Subject]],TRIM(Source[[#This Row],[Course]]))</f>
        <v>CDEV53</v>
      </c>
      <c r="I5696" t="str">
        <f>VLOOKUP(Source[[#This Row],[SubjCrse]],'Courses and Categories'!$E$2:$G$1816,3,FALSE)</f>
        <v>Credit Gen Ed/CTE</v>
      </c>
      <c r="J5696">
        <v>4</v>
      </c>
      <c r="K5696" t="s">
        <v>1363</v>
      </c>
      <c r="L5696" t="s">
        <v>39</v>
      </c>
      <c r="M5696" t="s">
        <v>903</v>
      </c>
      <c r="N5696" t="s">
        <v>50</v>
      </c>
      <c r="O5696">
        <v>1210</v>
      </c>
      <c r="P5696">
        <v>1500</v>
      </c>
      <c r="Q5696" t="s">
        <v>236</v>
      </c>
      <c r="R5696">
        <v>238</v>
      </c>
      <c r="S5696" t="s">
        <v>134</v>
      </c>
      <c r="T5696">
        <v>1</v>
      </c>
      <c r="U5696" s="1">
        <v>43694</v>
      </c>
      <c r="V5696" s="1">
        <v>43819</v>
      </c>
      <c r="W5696" t="s">
        <v>645</v>
      </c>
      <c r="X5696" t="s">
        <v>1929</v>
      </c>
      <c r="Y5696">
        <v>34</v>
      </c>
      <c r="Z5696">
        <v>28</v>
      </c>
      <c r="AA5696">
        <v>45</v>
      </c>
      <c r="AB5696">
        <v>62.222200000000001</v>
      </c>
      <c r="AD5696">
        <f>IF(ISBLANK(Source[[#This Row],[CrosslistID]]),1,1/COUNTIFS(Source[CrosslistID],Source[[#This Row],[CrosslistID]],Source[TermDesc],Source[[#This Row],[TermDesc]]))</f>
        <v>1</v>
      </c>
      <c r="AG5696">
        <v>0</v>
      </c>
      <c r="AH5696">
        <v>62.222200000000001</v>
      </c>
      <c r="AI5696">
        <v>3.2</v>
      </c>
      <c r="AJ5696">
        <v>3.4</v>
      </c>
      <c r="AK5696">
        <v>0.2</v>
      </c>
      <c r="AL56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96">
        <f>IF(AND(Source[[#This Row],[Credit_Noncredit]]="Noncredit",Source[[#This Row],[FTEF]]&gt;0),Source[[#This Row],[NC XLST FTES]]*525/(437.5*Source[[#This Row],[FTEF]]),0)</f>
        <v>0</v>
      </c>
      <c r="AN5696">
        <f>IF(Source[[#This Row],[Credit_Noncredit]]="Credit",Source[[#This Row],[Census Enrollment]],Source[[#This Row],[Noncredit Avg. Attendance]])</f>
        <v>34</v>
      </c>
    </row>
    <row r="5697" spans="1:40" x14ac:dyDescent="0.25">
      <c r="A5697" t="s">
        <v>1914</v>
      </c>
      <c r="B5697" t="s">
        <v>886</v>
      </c>
      <c r="C5697" t="s">
        <v>632</v>
      </c>
      <c r="D5697" t="s">
        <v>633</v>
      </c>
      <c r="E5697" s="4">
        <v>76859</v>
      </c>
      <c r="F5697" s="4" t="s">
        <v>634</v>
      </c>
      <c r="G5697" s="4">
        <v>53</v>
      </c>
      <c r="H5697" t="str">
        <f>CONCATENATE(Source[[#This Row],[Subject]],TRIM(Source[[#This Row],[Course]]))</f>
        <v>CDEV53</v>
      </c>
      <c r="I5697" t="str">
        <f>VLOOKUP(Source[[#This Row],[SubjCrse]],'Courses and Categories'!$E$2:$G$1816,3,FALSE)</f>
        <v>Credit Gen Ed/CTE</v>
      </c>
      <c r="J5697">
        <v>501</v>
      </c>
      <c r="K5697" t="s">
        <v>1363</v>
      </c>
      <c r="L5697" t="s">
        <v>87</v>
      </c>
      <c r="M5697" t="s">
        <v>903</v>
      </c>
      <c r="N5697" t="s">
        <v>185</v>
      </c>
      <c r="O5697">
        <v>1810</v>
      </c>
      <c r="P5697">
        <v>2100</v>
      </c>
      <c r="Q5697" t="s">
        <v>236</v>
      </c>
      <c r="R5697">
        <v>240</v>
      </c>
      <c r="S5697" t="s">
        <v>134</v>
      </c>
      <c r="T5697">
        <v>1</v>
      </c>
      <c r="U5697" s="1">
        <v>43694</v>
      </c>
      <c r="V5697" s="1">
        <v>43819</v>
      </c>
      <c r="W5697" t="s">
        <v>3063</v>
      </c>
      <c r="X5697" t="s">
        <v>1929</v>
      </c>
      <c r="Y5697">
        <v>33</v>
      </c>
      <c r="Z5697">
        <v>33</v>
      </c>
      <c r="AA5697">
        <v>45</v>
      </c>
      <c r="AB5697">
        <v>73.333299999999994</v>
      </c>
      <c r="AD5697">
        <f>IF(ISBLANK(Source[[#This Row],[CrosslistID]]),1,1/COUNTIFS(Source[CrosslistID],Source[[#This Row],[CrosslistID]],Source[TermDesc],Source[[#This Row],[TermDesc]]))</f>
        <v>1</v>
      </c>
      <c r="AG5697">
        <v>0</v>
      </c>
      <c r="AH5697">
        <v>73.333299999999994</v>
      </c>
      <c r="AI5697">
        <v>3.1</v>
      </c>
      <c r="AJ5697">
        <v>3.3</v>
      </c>
      <c r="AK5697">
        <v>0.2</v>
      </c>
      <c r="AL56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97">
        <f>IF(AND(Source[[#This Row],[Credit_Noncredit]]="Noncredit",Source[[#This Row],[FTEF]]&gt;0),Source[[#This Row],[NC XLST FTES]]*525/(437.5*Source[[#This Row],[FTEF]]),0)</f>
        <v>0</v>
      </c>
      <c r="AN5697">
        <f>IF(Source[[#This Row],[Credit_Noncredit]]="Credit",Source[[#This Row],[Census Enrollment]],Source[[#This Row],[Noncredit Avg. Attendance]])</f>
        <v>33</v>
      </c>
    </row>
    <row r="5698" spans="1:40" x14ac:dyDescent="0.25">
      <c r="A5698" t="s">
        <v>1914</v>
      </c>
      <c r="B5698" t="s">
        <v>886</v>
      </c>
      <c r="C5698" t="s">
        <v>632</v>
      </c>
      <c r="D5698" t="s">
        <v>633</v>
      </c>
      <c r="E5698" s="4">
        <v>72891</v>
      </c>
      <c r="F5698" s="4" t="s">
        <v>634</v>
      </c>
      <c r="G5698" s="4">
        <v>53</v>
      </c>
      <c r="H5698" t="str">
        <f>CONCATENATE(Source[[#This Row],[Subject]],TRIM(Source[[#This Row],[Course]]))</f>
        <v>CDEV53</v>
      </c>
      <c r="I5698" t="str">
        <f>VLOOKUP(Source[[#This Row],[SubjCrse]],'Courses and Categories'!$E$2:$G$1816,3,FALSE)</f>
        <v>Credit Gen Ed/CTE</v>
      </c>
      <c r="J5698">
        <v>502</v>
      </c>
      <c r="K5698" t="s">
        <v>1363</v>
      </c>
      <c r="L5698" t="s">
        <v>39</v>
      </c>
      <c r="M5698" t="s">
        <v>903</v>
      </c>
      <c r="N5698" t="s">
        <v>41</v>
      </c>
      <c r="O5698">
        <v>1810</v>
      </c>
      <c r="P5698">
        <v>2100</v>
      </c>
      <c r="Q5698" t="s">
        <v>236</v>
      </c>
      <c r="R5698">
        <v>230</v>
      </c>
      <c r="S5698" t="s">
        <v>134</v>
      </c>
      <c r="T5698">
        <v>1</v>
      </c>
      <c r="U5698" s="1">
        <v>43694</v>
      </c>
      <c r="V5698" s="1">
        <v>43819</v>
      </c>
      <c r="W5698" t="s">
        <v>3064</v>
      </c>
      <c r="X5698" t="s">
        <v>1929</v>
      </c>
      <c r="Y5698">
        <v>31</v>
      </c>
      <c r="Z5698">
        <v>30</v>
      </c>
      <c r="AA5698">
        <v>45</v>
      </c>
      <c r="AB5698">
        <v>66.666700000000006</v>
      </c>
      <c r="AD5698">
        <f>IF(ISBLANK(Source[[#This Row],[CrosslistID]]),1,1/COUNTIFS(Source[CrosslistID],Source[[#This Row],[CrosslistID]],Source[TermDesc],Source[[#This Row],[TermDesc]]))</f>
        <v>1</v>
      </c>
      <c r="AG5698">
        <v>0</v>
      </c>
      <c r="AH5698">
        <v>66.666700000000006</v>
      </c>
      <c r="AI5698">
        <v>3.1</v>
      </c>
      <c r="AJ5698">
        <v>3.1</v>
      </c>
      <c r="AK5698">
        <v>0.2</v>
      </c>
      <c r="AL56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98">
        <f>IF(AND(Source[[#This Row],[Credit_Noncredit]]="Noncredit",Source[[#This Row],[FTEF]]&gt;0),Source[[#This Row],[NC XLST FTES]]*525/(437.5*Source[[#This Row],[FTEF]]),0)</f>
        <v>0</v>
      </c>
      <c r="AN5698">
        <f>IF(Source[[#This Row],[Credit_Noncredit]]="Credit",Source[[#This Row],[Census Enrollment]],Source[[#This Row],[Noncredit Avg. Attendance]])</f>
        <v>31</v>
      </c>
    </row>
    <row r="5699" spans="1:40" x14ac:dyDescent="0.25">
      <c r="A5699" t="s">
        <v>1914</v>
      </c>
      <c r="B5699" t="s">
        <v>886</v>
      </c>
      <c r="C5699" t="s">
        <v>632</v>
      </c>
      <c r="D5699" t="s">
        <v>633</v>
      </c>
      <c r="E5699" s="4">
        <v>79170</v>
      </c>
      <c r="F5699" s="4" t="s">
        <v>634</v>
      </c>
      <c r="G5699" s="4">
        <v>53</v>
      </c>
      <c r="H5699" t="str">
        <f>CONCATENATE(Source[[#This Row],[Subject]],TRIM(Source[[#This Row],[Course]]))</f>
        <v>CDEV53</v>
      </c>
      <c r="I5699" t="str">
        <f>VLOOKUP(Source[[#This Row],[SubjCrse]],'Courses and Categories'!$E$2:$G$1816,3,FALSE)</f>
        <v>Credit Gen Ed/CTE</v>
      </c>
      <c r="J5699">
        <v>601</v>
      </c>
      <c r="K5699" t="s">
        <v>1363</v>
      </c>
      <c r="L5699" t="s">
        <v>50</v>
      </c>
      <c r="M5699" t="s">
        <v>903</v>
      </c>
      <c r="N5699" t="s">
        <v>51</v>
      </c>
      <c r="O5699">
        <v>910</v>
      </c>
      <c r="P5699">
        <v>1530</v>
      </c>
      <c r="Q5699" t="s">
        <v>240</v>
      </c>
      <c r="R5699">
        <v>224</v>
      </c>
      <c r="S5699" t="s">
        <v>134</v>
      </c>
      <c r="T5699" t="s">
        <v>44</v>
      </c>
      <c r="U5699" s="1">
        <v>43722</v>
      </c>
      <c r="V5699" s="1">
        <v>43771</v>
      </c>
      <c r="W5699" t="s">
        <v>3065</v>
      </c>
      <c r="X5699" t="s">
        <v>905</v>
      </c>
      <c r="Y5699">
        <v>17</v>
      </c>
      <c r="Z5699">
        <v>15</v>
      </c>
      <c r="AA5699">
        <v>45</v>
      </c>
      <c r="AB5699">
        <v>33.333300000000001</v>
      </c>
      <c r="AD5699">
        <f>IF(ISBLANK(Source[[#This Row],[CrosslistID]]),1,1/COUNTIFS(Source[CrosslistID],Source[[#This Row],[CrosslistID]],Source[TermDesc],Source[[#This Row],[TermDesc]]))</f>
        <v>1</v>
      </c>
      <c r="AG5699">
        <v>0</v>
      </c>
      <c r="AH5699">
        <v>33.333300000000001</v>
      </c>
      <c r="AI5699">
        <v>1.609</v>
      </c>
      <c r="AJ5699">
        <v>1.7096</v>
      </c>
      <c r="AK5699">
        <v>0.2</v>
      </c>
      <c r="AL56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699">
        <f>IF(AND(Source[[#This Row],[Credit_Noncredit]]="Noncredit",Source[[#This Row],[FTEF]]&gt;0),Source[[#This Row],[NC XLST FTES]]*525/(437.5*Source[[#This Row],[FTEF]]),0)</f>
        <v>0</v>
      </c>
      <c r="AN5699">
        <f>IF(Source[[#This Row],[Credit_Noncredit]]="Credit",Source[[#This Row],[Census Enrollment]],Source[[#This Row],[Noncredit Avg. Attendance]])</f>
        <v>17</v>
      </c>
    </row>
    <row r="5700" spans="1:40" x14ac:dyDescent="0.25">
      <c r="A5700" t="s">
        <v>1914</v>
      </c>
      <c r="B5700" t="s">
        <v>886</v>
      </c>
      <c r="C5700" t="s">
        <v>632</v>
      </c>
      <c r="D5700" t="s">
        <v>633</v>
      </c>
      <c r="E5700" s="4">
        <v>74320</v>
      </c>
      <c r="F5700" s="4" t="s">
        <v>634</v>
      </c>
      <c r="G5700" s="4">
        <v>53</v>
      </c>
      <c r="H5700" t="str">
        <f>CONCATENATE(Source[[#This Row],[Subject]],TRIM(Source[[#This Row],[Course]]))</f>
        <v>CDEV53</v>
      </c>
      <c r="I5700" t="str">
        <f>VLOOKUP(Source[[#This Row],[SubjCrse]],'Courses and Categories'!$E$2:$G$1816,3,FALSE)</f>
        <v>Credit Gen Ed/CTE</v>
      </c>
      <c r="J5700">
        <v>961</v>
      </c>
      <c r="K5700" t="s">
        <v>1363</v>
      </c>
      <c r="L5700" t="s">
        <v>87</v>
      </c>
      <c r="M5700" t="s">
        <v>897</v>
      </c>
      <c r="N5700" t="s">
        <v>41</v>
      </c>
      <c r="O5700">
        <v>1810</v>
      </c>
      <c r="P5700">
        <v>2100</v>
      </c>
      <c r="Q5700" t="s">
        <v>236</v>
      </c>
      <c r="R5700">
        <v>255</v>
      </c>
      <c r="S5700" t="s">
        <v>134</v>
      </c>
      <c r="T5700" t="s">
        <v>44</v>
      </c>
      <c r="U5700" s="1">
        <v>43711</v>
      </c>
      <c r="V5700" s="1">
        <v>43816</v>
      </c>
      <c r="W5700" t="s">
        <v>1348</v>
      </c>
      <c r="X5700" t="s">
        <v>899</v>
      </c>
      <c r="Y5700">
        <v>36</v>
      </c>
      <c r="Z5700">
        <v>30</v>
      </c>
      <c r="AA5700">
        <v>50</v>
      </c>
      <c r="AB5700">
        <v>60</v>
      </c>
      <c r="AD5700">
        <f>IF(ISBLANK(Source[[#This Row],[CrosslistID]]),1,1/COUNTIFS(Source[CrosslistID],Source[[#This Row],[CrosslistID]],Source[TermDesc],Source[[#This Row],[TermDesc]]))</f>
        <v>1</v>
      </c>
      <c r="AG5700">
        <v>0</v>
      </c>
      <c r="AH5700">
        <v>60</v>
      </c>
      <c r="AI5700">
        <v>3.4</v>
      </c>
      <c r="AJ5700">
        <v>3.6</v>
      </c>
      <c r="AK5700">
        <v>0.2</v>
      </c>
      <c r="AL57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00">
        <f>IF(AND(Source[[#This Row],[Credit_Noncredit]]="Noncredit",Source[[#This Row],[FTEF]]&gt;0),Source[[#This Row],[NC XLST FTES]]*525/(437.5*Source[[#This Row],[FTEF]]),0)</f>
        <v>0</v>
      </c>
      <c r="AN5700">
        <f>IF(Source[[#This Row],[Credit_Noncredit]]="Credit",Source[[#This Row],[Census Enrollment]],Source[[#This Row],[Noncredit Avg. Attendance]])</f>
        <v>36</v>
      </c>
    </row>
    <row r="5701" spans="1:40" x14ac:dyDescent="0.25">
      <c r="A5701" t="s">
        <v>1914</v>
      </c>
      <c r="B5701" t="s">
        <v>886</v>
      </c>
      <c r="C5701" t="s">
        <v>632</v>
      </c>
      <c r="D5701" t="s">
        <v>633</v>
      </c>
      <c r="E5701" s="4">
        <v>74614</v>
      </c>
      <c r="F5701" s="4" t="s">
        <v>634</v>
      </c>
      <c r="G5701" s="4">
        <v>61</v>
      </c>
      <c r="H5701" t="str">
        <f>CONCATENATE(Source[[#This Row],[Subject]],TRIM(Source[[#This Row],[Course]]))</f>
        <v>CDEV61</v>
      </c>
      <c r="I5701" t="str">
        <f>VLOOKUP(Source[[#This Row],[SubjCrse]],'Courses and Categories'!$E$2:$G$1816,3,FALSE)</f>
        <v>Credit Gen Ed/CTE</v>
      </c>
      <c r="J5701">
        <v>501</v>
      </c>
      <c r="K5701" t="s">
        <v>1364</v>
      </c>
      <c r="L5701" t="s">
        <v>87</v>
      </c>
      <c r="M5701" t="s">
        <v>903</v>
      </c>
      <c r="N5701" t="s">
        <v>41</v>
      </c>
      <c r="O5701">
        <v>1810</v>
      </c>
      <c r="P5701">
        <v>2100</v>
      </c>
      <c r="Q5701" t="s">
        <v>236</v>
      </c>
      <c r="R5701">
        <v>251</v>
      </c>
      <c r="S5701" t="s">
        <v>134</v>
      </c>
      <c r="T5701">
        <v>1</v>
      </c>
      <c r="U5701" s="1">
        <v>43694</v>
      </c>
      <c r="V5701" s="1">
        <v>43819</v>
      </c>
      <c r="W5701" t="s">
        <v>1365</v>
      </c>
      <c r="X5701" t="s">
        <v>1929</v>
      </c>
      <c r="Y5701">
        <v>24</v>
      </c>
      <c r="Z5701">
        <v>25</v>
      </c>
      <c r="AA5701">
        <v>45</v>
      </c>
      <c r="AB5701">
        <v>55.555599999999998</v>
      </c>
      <c r="AD5701">
        <f>IF(ISBLANK(Source[[#This Row],[CrosslistID]]),1,1/COUNTIFS(Source[CrosslistID],Source[[#This Row],[CrosslistID]],Source[TermDesc],Source[[#This Row],[TermDesc]]))</f>
        <v>1</v>
      </c>
      <c r="AG5701">
        <v>0</v>
      </c>
      <c r="AH5701">
        <v>55.555599999999998</v>
      </c>
      <c r="AI5701">
        <v>2.4</v>
      </c>
      <c r="AJ5701">
        <v>2.4</v>
      </c>
      <c r="AK5701">
        <v>0.2</v>
      </c>
      <c r="AL57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01">
        <f>IF(AND(Source[[#This Row],[Credit_Noncredit]]="Noncredit",Source[[#This Row],[FTEF]]&gt;0),Source[[#This Row],[NC XLST FTES]]*525/(437.5*Source[[#This Row],[FTEF]]),0)</f>
        <v>0</v>
      </c>
      <c r="AN5701">
        <f>IF(Source[[#This Row],[Credit_Noncredit]]="Credit",Source[[#This Row],[Census Enrollment]],Source[[#This Row],[Noncredit Avg. Attendance]])</f>
        <v>24</v>
      </c>
    </row>
    <row r="5702" spans="1:40" x14ac:dyDescent="0.25">
      <c r="A5702" t="s">
        <v>1914</v>
      </c>
      <c r="B5702" t="s">
        <v>886</v>
      </c>
      <c r="C5702" t="s">
        <v>632</v>
      </c>
      <c r="D5702" t="s">
        <v>633</v>
      </c>
      <c r="E5702" s="4">
        <v>78905</v>
      </c>
      <c r="F5702" s="4" t="s">
        <v>634</v>
      </c>
      <c r="G5702" s="4">
        <v>61</v>
      </c>
      <c r="H5702" t="str">
        <f>CONCATENATE(Source[[#This Row],[Subject]],TRIM(Source[[#This Row],[Course]]))</f>
        <v>CDEV61</v>
      </c>
      <c r="I5702" t="str">
        <f>VLOOKUP(Source[[#This Row],[SubjCrse]],'Courses and Categories'!$E$2:$G$1816,3,FALSE)</f>
        <v>Credit Gen Ed/CTE</v>
      </c>
      <c r="J5702">
        <v>601</v>
      </c>
      <c r="K5702" t="s">
        <v>1364</v>
      </c>
      <c r="L5702" t="s">
        <v>50</v>
      </c>
      <c r="M5702" t="s">
        <v>903</v>
      </c>
      <c r="N5702" t="s">
        <v>3066</v>
      </c>
      <c r="O5702" t="s">
        <v>3067</v>
      </c>
      <c r="P5702" t="s">
        <v>3068</v>
      </c>
      <c r="Q5702" t="s">
        <v>3069</v>
      </c>
      <c r="R5702" t="s">
        <v>3070</v>
      </c>
      <c r="S5702" t="s">
        <v>134</v>
      </c>
      <c r="T5702" t="s">
        <v>44</v>
      </c>
      <c r="U5702" s="1">
        <v>43701</v>
      </c>
      <c r="V5702" s="1">
        <v>43771</v>
      </c>
      <c r="W5702" t="s">
        <v>3071</v>
      </c>
      <c r="X5702" t="s">
        <v>905</v>
      </c>
      <c r="Y5702">
        <v>28</v>
      </c>
      <c r="Z5702">
        <v>27</v>
      </c>
      <c r="AA5702">
        <v>45</v>
      </c>
      <c r="AB5702">
        <v>60</v>
      </c>
      <c r="AD5702">
        <f>IF(ISBLANK(Source[[#This Row],[CrosslistID]]),1,1/COUNTIFS(Source[CrosslistID],Source[[#This Row],[CrosslistID]],Source[TermDesc],Source[[#This Row],[TermDesc]]))</f>
        <v>1</v>
      </c>
      <c r="AG5702">
        <v>0</v>
      </c>
      <c r="AH5702">
        <v>60</v>
      </c>
      <c r="AI5702">
        <v>2.7519999999999998</v>
      </c>
      <c r="AJ5702">
        <v>2.7519999999999998</v>
      </c>
      <c r="AK5702">
        <v>0.2</v>
      </c>
      <c r="AL57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02">
        <f>IF(AND(Source[[#This Row],[Credit_Noncredit]]="Noncredit",Source[[#This Row],[FTEF]]&gt;0),Source[[#This Row],[NC XLST FTES]]*525/(437.5*Source[[#This Row],[FTEF]]),0)</f>
        <v>0</v>
      </c>
      <c r="AN5702">
        <f>IF(Source[[#This Row],[Credit_Noncredit]]="Credit",Source[[#This Row],[Census Enrollment]],Source[[#This Row],[Noncredit Avg. Attendance]])</f>
        <v>28</v>
      </c>
    </row>
    <row r="5703" spans="1:40" x14ac:dyDescent="0.25">
      <c r="A5703" t="s">
        <v>1914</v>
      </c>
      <c r="B5703" t="s">
        <v>886</v>
      </c>
      <c r="C5703" t="s">
        <v>632</v>
      </c>
      <c r="D5703" t="s">
        <v>633</v>
      </c>
      <c r="E5703" s="4">
        <v>78595</v>
      </c>
      <c r="F5703" s="4" t="s">
        <v>634</v>
      </c>
      <c r="G5703" s="4">
        <v>61</v>
      </c>
      <c r="H5703" t="str">
        <f>CONCATENATE(Source[[#This Row],[Subject]],TRIM(Source[[#This Row],[Course]]))</f>
        <v>CDEV61</v>
      </c>
      <c r="I5703" t="str">
        <f>VLOOKUP(Source[[#This Row],[SubjCrse]],'Courses and Categories'!$E$2:$G$1816,3,FALSE)</f>
        <v>Credit Gen Ed/CTE</v>
      </c>
      <c r="J5703">
        <v>641</v>
      </c>
      <c r="K5703" t="s">
        <v>1364</v>
      </c>
      <c r="L5703" t="s">
        <v>50</v>
      </c>
      <c r="M5703" t="s">
        <v>903</v>
      </c>
      <c r="N5703" t="s">
        <v>51</v>
      </c>
      <c r="O5703">
        <v>900</v>
      </c>
      <c r="P5703">
        <v>1530</v>
      </c>
      <c r="Q5703" t="s">
        <v>64</v>
      </c>
      <c r="R5703">
        <v>1302</v>
      </c>
      <c r="S5703" t="s">
        <v>65</v>
      </c>
      <c r="T5703" t="s">
        <v>44</v>
      </c>
      <c r="U5703" s="1">
        <v>43694</v>
      </c>
      <c r="V5703" s="1">
        <v>43750</v>
      </c>
      <c r="W5703" t="s">
        <v>1142</v>
      </c>
      <c r="X5703" t="s">
        <v>905</v>
      </c>
      <c r="Y5703">
        <v>40</v>
      </c>
      <c r="Z5703">
        <v>37</v>
      </c>
      <c r="AA5703">
        <v>45</v>
      </c>
      <c r="AB5703">
        <v>82.222200000000001</v>
      </c>
      <c r="AD5703">
        <f>IF(ISBLANK(Source[[#This Row],[CrosslistID]]),1,1/COUNTIFS(Source[CrosslistID],Source[[#This Row],[CrosslistID]],Source[TermDesc],Source[[#This Row],[TermDesc]]))</f>
        <v>1</v>
      </c>
      <c r="AG5703">
        <v>0</v>
      </c>
      <c r="AH5703">
        <v>82.222200000000001</v>
      </c>
      <c r="AI5703">
        <v>3.9380000000000002</v>
      </c>
      <c r="AJ5703">
        <v>4.1452999999999998</v>
      </c>
      <c r="AK5703">
        <v>0.2</v>
      </c>
      <c r="AL57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03">
        <f>IF(AND(Source[[#This Row],[Credit_Noncredit]]="Noncredit",Source[[#This Row],[FTEF]]&gt;0),Source[[#This Row],[NC XLST FTES]]*525/(437.5*Source[[#This Row],[FTEF]]),0)</f>
        <v>0</v>
      </c>
      <c r="AN5703">
        <f>IF(Source[[#This Row],[Credit_Noncredit]]="Credit",Source[[#This Row],[Census Enrollment]],Source[[#This Row],[Noncredit Avg. Attendance]])</f>
        <v>40</v>
      </c>
    </row>
    <row r="5704" spans="1:40" x14ac:dyDescent="0.25">
      <c r="A5704" t="s">
        <v>1914</v>
      </c>
      <c r="B5704" t="s">
        <v>886</v>
      </c>
      <c r="C5704" t="s">
        <v>632</v>
      </c>
      <c r="D5704" t="s">
        <v>633</v>
      </c>
      <c r="E5704" s="4">
        <v>77885</v>
      </c>
      <c r="F5704" s="4" t="s">
        <v>634</v>
      </c>
      <c r="G5704" s="4">
        <v>61</v>
      </c>
      <c r="H5704" t="str">
        <f>CONCATENATE(Source[[#This Row],[Subject]],TRIM(Source[[#This Row],[Course]]))</f>
        <v>CDEV61</v>
      </c>
      <c r="I5704" t="str">
        <f>VLOOKUP(Source[[#This Row],[SubjCrse]],'Courses and Categories'!$E$2:$G$1816,3,FALSE)</f>
        <v>Credit Gen Ed/CTE</v>
      </c>
      <c r="J5704">
        <v>931</v>
      </c>
      <c r="K5704" t="s">
        <v>1364</v>
      </c>
      <c r="L5704" t="s">
        <v>87</v>
      </c>
      <c r="M5704" t="s">
        <v>897</v>
      </c>
      <c r="N5704" t="s">
        <v>1338</v>
      </c>
      <c r="O5704" t="s">
        <v>1338</v>
      </c>
      <c r="P5704" t="s">
        <v>1338</v>
      </c>
      <c r="Q5704" t="s">
        <v>1338</v>
      </c>
      <c r="S5704" t="s">
        <v>134</v>
      </c>
      <c r="T5704" t="s">
        <v>44</v>
      </c>
      <c r="U5704" s="1">
        <v>43711</v>
      </c>
      <c r="V5704" s="1">
        <v>43819</v>
      </c>
      <c r="W5704" t="s">
        <v>3072</v>
      </c>
      <c r="X5704" t="s">
        <v>899</v>
      </c>
      <c r="Y5704">
        <v>23</v>
      </c>
      <c r="Z5704">
        <v>15</v>
      </c>
      <c r="AA5704">
        <v>50</v>
      </c>
      <c r="AB5704">
        <v>30</v>
      </c>
      <c r="AD5704">
        <f>IF(ISBLANK(Source[[#This Row],[CrosslistID]]),1,1/COUNTIFS(Source[CrosslistID],Source[[#This Row],[CrosslistID]],Source[TermDesc],Source[[#This Row],[TermDesc]]))</f>
        <v>1</v>
      </c>
      <c r="AG5704">
        <v>0</v>
      </c>
      <c r="AH5704">
        <v>30</v>
      </c>
      <c r="AI5704">
        <v>2.2999999999999998</v>
      </c>
      <c r="AJ5704">
        <v>2.2999999999999998</v>
      </c>
      <c r="AK5704">
        <v>0.2</v>
      </c>
      <c r="AL57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04">
        <f>IF(AND(Source[[#This Row],[Credit_Noncredit]]="Noncredit",Source[[#This Row],[FTEF]]&gt;0),Source[[#This Row],[NC XLST FTES]]*525/(437.5*Source[[#This Row],[FTEF]]),0)</f>
        <v>0</v>
      </c>
      <c r="AN5704">
        <f>IF(Source[[#This Row],[Credit_Noncredit]]="Credit",Source[[#This Row],[Census Enrollment]],Source[[#This Row],[Noncredit Avg. Attendance]])</f>
        <v>23</v>
      </c>
    </row>
    <row r="5705" spans="1:40" x14ac:dyDescent="0.25">
      <c r="A5705" t="s">
        <v>1914</v>
      </c>
      <c r="B5705" t="s">
        <v>886</v>
      </c>
      <c r="C5705" t="s">
        <v>632</v>
      </c>
      <c r="D5705" t="s">
        <v>633</v>
      </c>
      <c r="E5705" s="4">
        <v>78302</v>
      </c>
      <c r="F5705" s="4" t="s">
        <v>634</v>
      </c>
      <c r="G5705" s="4">
        <v>62</v>
      </c>
      <c r="H5705" t="str">
        <f>CONCATENATE(Source[[#This Row],[Subject]],TRIM(Source[[#This Row],[Course]]))</f>
        <v>CDEV62</v>
      </c>
      <c r="I5705" t="str">
        <f>VLOOKUP(Source[[#This Row],[SubjCrse]],'Courses and Categories'!$E$2:$G$1816,3,FALSE)</f>
        <v>Credit CTE</v>
      </c>
      <c r="J5705">
        <v>1</v>
      </c>
      <c r="K5705" t="s">
        <v>1366</v>
      </c>
      <c r="L5705" t="s">
        <v>39</v>
      </c>
      <c r="M5705" t="s">
        <v>903</v>
      </c>
      <c r="N5705" t="s">
        <v>41</v>
      </c>
      <c r="O5705">
        <v>910</v>
      </c>
      <c r="P5705">
        <v>1200</v>
      </c>
      <c r="Q5705" t="s">
        <v>236</v>
      </c>
      <c r="R5705">
        <v>261</v>
      </c>
      <c r="S5705" t="s">
        <v>134</v>
      </c>
      <c r="T5705">
        <v>1</v>
      </c>
      <c r="U5705" s="1">
        <v>43694</v>
      </c>
      <c r="V5705" s="1">
        <v>43819</v>
      </c>
      <c r="W5705" t="s">
        <v>1946</v>
      </c>
      <c r="X5705" t="s">
        <v>1929</v>
      </c>
      <c r="Y5705">
        <v>22</v>
      </c>
      <c r="Z5705">
        <v>21</v>
      </c>
      <c r="AA5705">
        <v>45</v>
      </c>
      <c r="AB5705">
        <v>46.666699999999999</v>
      </c>
      <c r="AD5705">
        <f>IF(ISBLANK(Source[[#This Row],[CrosslistID]]),1,1/COUNTIFS(Source[CrosslistID],Source[[#This Row],[CrosslistID]],Source[TermDesc],Source[[#This Row],[TermDesc]]))</f>
        <v>1</v>
      </c>
      <c r="AG5705">
        <v>0</v>
      </c>
      <c r="AH5705">
        <v>46.666699999999999</v>
      </c>
      <c r="AI5705">
        <v>2</v>
      </c>
      <c r="AJ5705">
        <v>2.2000000000000002</v>
      </c>
      <c r="AK5705">
        <v>0.2</v>
      </c>
      <c r="AL57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05">
        <f>IF(AND(Source[[#This Row],[Credit_Noncredit]]="Noncredit",Source[[#This Row],[FTEF]]&gt;0),Source[[#This Row],[NC XLST FTES]]*525/(437.5*Source[[#This Row],[FTEF]]),0)</f>
        <v>0</v>
      </c>
      <c r="AN5705">
        <f>IF(Source[[#This Row],[Credit_Noncredit]]="Credit",Source[[#This Row],[Census Enrollment]],Source[[#This Row],[Noncredit Avg. Attendance]])</f>
        <v>22</v>
      </c>
    </row>
    <row r="5706" spans="1:40" x14ac:dyDescent="0.25">
      <c r="A5706" t="s">
        <v>1914</v>
      </c>
      <c r="B5706" t="s">
        <v>886</v>
      </c>
      <c r="C5706" t="s">
        <v>632</v>
      </c>
      <c r="D5706" t="s">
        <v>633</v>
      </c>
      <c r="E5706" s="4">
        <v>78906</v>
      </c>
      <c r="F5706" s="4" t="s">
        <v>634</v>
      </c>
      <c r="G5706" s="4">
        <v>62</v>
      </c>
      <c r="H5706" t="str">
        <f>CONCATENATE(Source[[#This Row],[Subject]],TRIM(Source[[#This Row],[Course]]))</f>
        <v>CDEV62</v>
      </c>
      <c r="I5706" t="str">
        <f>VLOOKUP(Source[[#This Row],[SubjCrse]],'Courses and Categories'!$E$2:$G$1816,3,FALSE)</f>
        <v>Credit CTE</v>
      </c>
      <c r="J5706">
        <v>931</v>
      </c>
      <c r="K5706" t="s">
        <v>1366</v>
      </c>
      <c r="L5706" t="s">
        <v>87</v>
      </c>
      <c r="M5706" t="s">
        <v>897</v>
      </c>
      <c r="N5706" t="s">
        <v>1338</v>
      </c>
      <c r="O5706" t="s">
        <v>1338</v>
      </c>
      <c r="P5706" t="s">
        <v>1338</v>
      </c>
      <c r="Q5706" t="s">
        <v>1338</v>
      </c>
      <c r="S5706" t="s">
        <v>134</v>
      </c>
      <c r="T5706" t="s">
        <v>44</v>
      </c>
      <c r="U5706" s="1">
        <v>43711</v>
      </c>
      <c r="V5706" s="1">
        <v>43819</v>
      </c>
      <c r="W5706" t="s">
        <v>3072</v>
      </c>
      <c r="X5706" t="s">
        <v>899</v>
      </c>
      <c r="Y5706">
        <v>29</v>
      </c>
      <c r="Z5706">
        <v>27</v>
      </c>
      <c r="AA5706">
        <v>50</v>
      </c>
      <c r="AB5706">
        <v>54</v>
      </c>
      <c r="AD5706">
        <f>IF(ISBLANK(Source[[#This Row],[CrosslistID]]),1,1/COUNTIFS(Source[CrosslistID],Source[[#This Row],[CrosslistID]],Source[TermDesc],Source[[#This Row],[TermDesc]]))</f>
        <v>1</v>
      </c>
      <c r="AG5706">
        <v>0</v>
      </c>
      <c r="AH5706">
        <v>54</v>
      </c>
      <c r="AI5706">
        <v>2.7</v>
      </c>
      <c r="AJ5706">
        <v>2.9</v>
      </c>
      <c r="AK5706">
        <v>0.2</v>
      </c>
      <c r="AL57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06">
        <f>IF(AND(Source[[#This Row],[Credit_Noncredit]]="Noncredit",Source[[#This Row],[FTEF]]&gt;0),Source[[#This Row],[NC XLST FTES]]*525/(437.5*Source[[#This Row],[FTEF]]),0)</f>
        <v>0</v>
      </c>
      <c r="AN5706">
        <f>IF(Source[[#This Row],[Credit_Noncredit]]="Credit",Source[[#This Row],[Census Enrollment]],Source[[#This Row],[Noncredit Avg. Attendance]])</f>
        <v>29</v>
      </c>
    </row>
    <row r="5707" spans="1:40" x14ac:dyDescent="0.25">
      <c r="A5707" t="s">
        <v>1914</v>
      </c>
      <c r="B5707" t="s">
        <v>886</v>
      </c>
      <c r="C5707" t="s">
        <v>632</v>
      </c>
      <c r="D5707" t="s">
        <v>633</v>
      </c>
      <c r="E5707" s="4">
        <v>78303</v>
      </c>
      <c r="F5707" s="4" t="s">
        <v>634</v>
      </c>
      <c r="G5707" s="4">
        <v>64</v>
      </c>
      <c r="H5707" t="str">
        <f>CONCATENATE(Source[[#This Row],[Subject]],TRIM(Source[[#This Row],[Course]]))</f>
        <v>CDEV64</v>
      </c>
      <c r="I5707" t="str">
        <f>VLOOKUP(Source[[#This Row],[SubjCrse]],'Courses and Categories'!$E$2:$G$1816,3,FALSE)</f>
        <v>Credit CTE</v>
      </c>
      <c r="J5707">
        <v>1</v>
      </c>
      <c r="K5707" t="s">
        <v>3073</v>
      </c>
      <c r="L5707" t="s">
        <v>39</v>
      </c>
      <c r="M5707" t="s">
        <v>903</v>
      </c>
      <c r="N5707" t="s">
        <v>180</v>
      </c>
      <c r="O5707">
        <v>1210</v>
      </c>
      <c r="P5707">
        <v>1500</v>
      </c>
      <c r="Q5707" t="s">
        <v>236</v>
      </c>
      <c r="R5707">
        <v>238</v>
      </c>
      <c r="S5707" t="s">
        <v>134</v>
      </c>
      <c r="T5707">
        <v>1</v>
      </c>
      <c r="U5707" s="1">
        <v>43694</v>
      </c>
      <c r="V5707" s="1">
        <v>43819</v>
      </c>
      <c r="W5707" t="s">
        <v>653</v>
      </c>
      <c r="X5707" t="s">
        <v>1929</v>
      </c>
      <c r="Y5707">
        <v>15</v>
      </c>
      <c r="Z5707">
        <v>14</v>
      </c>
      <c r="AA5707">
        <v>45</v>
      </c>
      <c r="AB5707">
        <v>31.1111</v>
      </c>
      <c r="AD5707">
        <f>IF(ISBLANK(Source[[#This Row],[CrosslistID]]),1,1/COUNTIFS(Source[CrosslistID],Source[[#This Row],[CrosslistID]],Source[TermDesc],Source[[#This Row],[TermDesc]]))</f>
        <v>1</v>
      </c>
      <c r="AG5707">
        <v>0</v>
      </c>
      <c r="AH5707">
        <v>31.1111</v>
      </c>
      <c r="AI5707">
        <v>1.4</v>
      </c>
      <c r="AJ5707">
        <v>1.5</v>
      </c>
      <c r="AK5707">
        <v>0.2</v>
      </c>
      <c r="AL57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07">
        <f>IF(AND(Source[[#This Row],[Credit_Noncredit]]="Noncredit",Source[[#This Row],[FTEF]]&gt;0),Source[[#This Row],[NC XLST FTES]]*525/(437.5*Source[[#This Row],[FTEF]]),0)</f>
        <v>0</v>
      </c>
      <c r="AN5707">
        <f>IF(Source[[#This Row],[Credit_Noncredit]]="Credit",Source[[#This Row],[Census Enrollment]],Source[[#This Row],[Noncredit Avg. Attendance]])</f>
        <v>15</v>
      </c>
    </row>
    <row r="5708" spans="1:40" x14ac:dyDescent="0.25">
      <c r="A5708" t="s">
        <v>1914</v>
      </c>
      <c r="B5708" t="s">
        <v>886</v>
      </c>
      <c r="C5708" t="s">
        <v>632</v>
      </c>
      <c r="D5708" t="s">
        <v>633</v>
      </c>
      <c r="E5708" s="4">
        <v>78304</v>
      </c>
      <c r="F5708" s="4" t="s">
        <v>634</v>
      </c>
      <c r="G5708" s="4">
        <v>65</v>
      </c>
      <c r="H5708" t="str">
        <f>CONCATENATE(Source[[#This Row],[Subject]],TRIM(Source[[#This Row],[Course]]))</f>
        <v>CDEV65</v>
      </c>
      <c r="I5708" t="str">
        <f>VLOOKUP(Source[[#This Row],[SubjCrse]],'Courses and Categories'!$E$2:$G$1816,3,FALSE)</f>
        <v>Credit CTE</v>
      </c>
      <c r="J5708">
        <v>1</v>
      </c>
      <c r="K5708" t="s">
        <v>1368</v>
      </c>
      <c r="L5708" t="s">
        <v>39</v>
      </c>
      <c r="M5708" t="s">
        <v>903</v>
      </c>
      <c r="N5708" t="s">
        <v>180</v>
      </c>
      <c r="O5708">
        <v>900</v>
      </c>
      <c r="P5708">
        <v>1205</v>
      </c>
      <c r="Q5708" t="s">
        <v>236</v>
      </c>
      <c r="R5708">
        <v>238</v>
      </c>
      <c r="S5708" t="s">
        <v>134</v>
      </c>
      <c r="T5708">
        <v>1</v>
      </c>
      <c r="U5708" s="1">
        <v>43694</v>
      </c>
      <c r="V5708" s="1">
        <v>43819</v>
      </c>
      <c r="W5708" t="s">
        <v>3074</v>
      </c>
      <c r="X5708" t="s">
        <v>1929</v>
      </c>
      <c r="Y5708">
        <v>22</v>
      </c>
      <c r="Z5708">
        <v>21</v>
      </c>
      <c r="AA5708">
        <v>40</v>
      </c>
      <c r="AB5708">
        <v>52.5</v>
      </c>
      <c r="AD5708">
        <f>IF(ISBLANK(Source[[#This Row],[CrosslistID]]),1,1/COUNTIFS(Source[CrosslistID],Source[[#This Row],[CrosslistID]],Source[TermDesc],Source[[#This Row],[TermDesc]]))</f>
        <v>1</v>
      </c>
      <c r="AG5708">
        <v>0</v>
      </c>
      <c r="AH5708">
        <v>52.5</v>
      </c>
      <c r="AI5708">
        <v>2.31</v>
      </c>
      <c r="AJ5708">
        <v>2.42</v>
      </c>
      <c r="AK5708">
        <v>0.2</v>
      </c>
      <c r="AL57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08">
        <f>IF(AND(Source[[#This Row],[Credit_Noncredit]]="Noncredit",Source[[#This Row],[FTEF]]&gt;0),Source[[#This Row],[NC XLST FTES]]*525/(437.5*Source[[#This Row],[FTEF]]),0)</f>
        <v>0</v>
      </c>
      <c r="AN5708">
        <f>IF(Source[[#This Row],[Credit_Noncredit]]="Credit",Source[[#This Row],[Census Enrollment]],Source[[#This Row],[Noncredit Avg. Attendance]])</f>
        <v>22</v>
      </c>
    </row>
    <row r="5709" spans="1:40" x14ac:dyDescent="0.25">
      <c r="A5709" t="s">
        <v>1914</v>
      </c>
      <c r="B5709" t="s">
        <v>886</v>
      </c>
      <c r="C5709" t="s">
        <v>632</v>
      </c>
      <c r="D5709" t="s">
        <v>633</v>
      </c>
      <c r="E5709" s="4">
        <v>77359</v>
      </c>
      <c r="F5709" s="4" t="s">
        <v>634</v>
      </c>
      <c r="G5709" s="4">
        <v>65</v>
      </c>
      <c r="H5709" t="str">
        <f>CONCATENATE(Source[[#This Row],[Subject]],TRIM(Source[[#This Row],[Course]]))</f>
        <v>CDEV65</v>
      </c>
      <c r="I5709" t="str">
        <f>VLOOKUP(Source[[#This Row],[SubjCrse]],'Courses and Categories'!$E$2:$G$1816,3,FALSE)</f>
        <v>Credit CTE</v>
      </c>
      <c r="J5709">
        <v>2</v>
      </c>
      <c r="K5709" t="s">
        <v>1368</v>
      </c>
      <c r="L5709" t="s">
        <v>39</v>
      </c>
      <c r="M5709" t="s">
        <v>903</v>
      </c>
      <c r="N5709" t="s">
        <v>50</v>
      </c>
      <c r="O5709">
        <v>910</v>
      </c>
      <c r="P5709">
        <v>1200</v>
      </c>
      <c r="Q5709" t="s">
        <v>236</v>
      </c>
      <c r="R5709">
        <v>238</v>
      </c>
      <c r="S5709" t="s">
        <v>134</v>
      </c>
      <c r="T5709">
        <v>1</v>
      </c>
      <c r="U5709" s="1">
        <v>43694</v>
      </c>
      <c r="V5709" s="1">
        <v>43819</v>
      </c>
      <c r="W5709" t="s">
        <v>3074</v>
      </c>
      <c r="X5709" t="s">
        <v>1929</v>
      </c>
      <c r="Y5709">
        <v>37</v>
      </c>
      <c r="Z5709">
        <v>36</v>
      </c>
      <c r="AA5709">
        <v>45</v>
      </c>
      <c r="AB5709">
        <v>80</v>
      </c>
      <c r="AD5709">
        <f>IF(ISBLANK(Source[[#This Row],[CrosslistID]]),1,1/COUNTIFS(Source[CrosslistID],Source[[#This Row],[CrosslistID]],Source[TermDesc],Source[[#This Row],[TermDesc]]))</f>
        <v>1</v>
      </c>
      <c r="AG5709">
        <v>0</v>
      </c>
      <c r="AH5709">
        <v>80</v>
      </c>
      <c r="AI5709">
        <v>3.3</v>
      </c>
      <c r="AJ5709">
        <v>3.7</v>
      </c>
      <c r="AK5709">
        <v>0.2</v>
      </c>
      <c r="AL57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09">
        <f>IF(AND(Source[[#This Row],[Credit_Noncredit]]="Noncredit",Source[[#This Row],[FTEF]]&gt;0),Source[[#This Row],[NC XLST FTES]]*525/(437.5*Source[[#This Row],[FTEF]]),0)</f>
        <v>0</v>
      </c>
      <c r="AN5709">
        <f>IF(Source[[#This Row],[Credit_Noncredit]]="Credit",Source[[#This Row],[Census Enrollment]],Source[[#This Row],[Noncredit Avg. Attendance]])</f>
        <v>37</v>
      </c>
    </row>
    <row r="5710" spans="1:40" x14ac:dyDescent="0.25">
      <c r="A5710" t="s">
        <v>1914</v>
      </c>
      <c r="B5710" t="s">
        <v>886</v>
      </c>
      <c r="C5710" t="s">
        <v>632</v>
      </c>
      <c r="D5710" t="s">
        <v>633</v>
      </c>
      <c r="E5710" s="4">
        <v>79171</v>
      </c>
      <c r="F5710" s="4" t="s">
        <v>634</v>
      </c>
      <c r="G5710" s="4">
        <v>65</v>
      </c>
      <c r="H5710" t="str">
        <f>CONCATENATE(Source[[#This Row],[Subject]],TRIM(Source[[#This Row],[Course]]))</f>
        <v>CDEV65</v>
      </c>
      <c r="I5710" t="str">
        <f>VLOOKUP(Source[[#This Row],[SubjCrse]],'Courses and Categories'!$E$2:$G$1816,3,FALSE)</f>
        <v>Credit CTE</v>
      </c>
      <c r="J5710">
        <v>3</v>
      </c>
      <c r="K5710" t="s">
        <v>1368</v>
      </c>
      <c r="L5710" t="s">
        <v>39</v>
      </c>
      <c r="M5710" t="s">
        <v>903</v>
      </c>
      <c r="N5710" t="s">
        <v>185</v>
      </c>
      <c r="O5710">
        <v>1010</v>
      </c>
      <c r="P5710">
        <v>1300</v>
      </c>
      <c r="Q5710" t="s">
        <v>236</v>
      </c>
      <c r="R5710">
        <v>251</v>
      </c>
      <c r="S5710" t="s">
        <v>134</v>
      </c>
      <c r="T5710">
        <v>1</v>
      </c>
      <c r="U5710" s="1">
        <v>43694</v>
      </c>
      <c r="V5710" s="1">
        <v>43819</v>
      </c>
      <c r="W5710" t="s">
        <v>3062</v>
      </c>
      <c r="X5710" t="s">
        <v>1929</v>
      </c>
      <c r="Y5710">
        <v>48</v>
      </c>
      <c r="Z5710">
        <v>46</v>
      </c>
      <c r="AA5710">
        <v>35</v>
      </c>
      <c r="AB5710">
        <v>131.42859999999999</v>
      </c>
      <c r="AD5710">
        <f>IF(ISBLANK(Source[[#This Row],[CrosslistID]]),1,1/COUNTIFS(Source[CrosslistID],Source[[#This Row],[CrosslistID]],Source[TermDesc],Source[[#This Row],[TermDesc]]))</f>
        <v>1</v>
      </c>
      <c r="AG5710">
        <v>0</v>
      </c>
      <c r="AH5710">
        <v>131.42859999999999</v>
      </c>
      <c r="AI5710">
        <v>4.4000000000000004</v>
      </c>
      <c r="AJ5710">
        <v>4.8</v>
      </c>
      <c r="AK5710">
        <v>0.2</v>
      </c>
      <c r="AL57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10">
        <f>IF(AND(Source[[#This Row],[Credit_Noncredit]]="Noncredit",Source[[#This Row],[FTEF]]&gt;0),Source[[#This Row],[NC XLST FTES]]*525/(437.5*Source[[#This Row],[FTEF]]),0)</f>
        <v>0</v>
      </c>
      <c r="AN5710">
        <f>IF(Source[[#This Row],[Credit_Noncredit]]="Credit",Source[[#This Row],[Census Enrollment]],Source[[#This Row],[Noncredit Avg. Attendance]])</f>
        <v>48</v>
      </c>
    </row>
    <row r="5711" spans="1:40" x14ac:dyDescent="0.25">
      <c r="A5711" t="s">
        <v>1914</v>
      </c>
      <c r="B5711" t="s">
        <v>886</v>
      </c>
      <c r="C5711" t="s">
        <v>632</v>
      </c>
      <c r="D5711" t="s">
        <v>633</v>
      </c>
      <c r="E5711" s="4">
        <v>77358</v>
      </c>
      <c r="F5711" s="4" t="s">
        <v>634</v>
      </c>
      <c r="G5711" s="4">
        <v>65</v>
      </c>
      <c r="H5711" t="str">
        <f>CONCATENATE(Source[[#This Row],[Subject]],TRIM(Source[[#This Row],[Course]]))</f>
        <v>CDEV65</v>
      </c>
      <c r="I5711" t="str">
        <f>VLOOKUP(Source[[#This Row],[SubjCrse]],'Courses and Categories'!$E$2:$G$1816,3,FALSE)</f>
        <v>Credit CTE</v>
      </c>
      <c r="J5711">
        <v>4</v>
      </c>
      <c r="K5711" t="s">
        <v>1368</v>
      </c>
      <c r="L5711" t="s">
        <v>39</v>
      </c>
      <c r="M5711" t="s">
        <v>903</v>
      </c>
      <c r="N5711" t="s">
        <v>185</v>
      </c>
      <c r="O5711">
        <v>1510</v>
      </c>
      <c r="P5711">
        <v>1800</v>
      </c>
      <c r="Q5711" t="s">
        <v>236</v>
      </c>
      <c r="R5711">
        <v>240</v>
      </c>
      <c r="S5711" t="s">
        <v>134</v>
      </c>
      <c r="T5711">
        <v>1</v>
      </c>
      <c r="U5711" s="1">
        <v>43694</v>
      </c>
      <c r="V5711" s="1">
        <v>43819</v>
      </c>
      <c r="W5711" t="s">
        <v>3063</v>
      </c>
      <c r="X5711" t="s">
        <v>1929</v>
      </c>
      <c r="Y5711">
        <v>18</v>
      </c>
      <c r="Z5711">
        <v>17</v>
      </c>
      <c r="AA5711">
        <v>45</v>
      </c>
      <c r="AB5711">
        <v>37.777799999999999</v>
      </c>
      <c r="AD5711">
        <f>IF(ISBLANK(Source[[#This Row],[CrosslistID]]),1,1/COUNTIFS(Source[CrosslistID],Source[[#This Row],[CrosslistID]],Source[TermDesc],Source[[#This Row],[TermDesc]]))</f>
        <v>1</v>
      </c>
      <c r="AG5711">
        <v>0</v>
      </c>
      <c r="AH5711">
        <v>37.777799999999999</v>
      </c>
      <c r="AI5711">
        <v>1.8</v>
      </c>
      <c r="AJ5711">
        <v>1.8</v>
      </c>
      <c r="AK5711">
        <v>0.2</v>
      </c>
      <c r="AL57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11">
        <f>IF(AND(Source[[#This Row],[Credit_Noncredit]]="Noncredit",Source[[#This Row],[FTEF]]&gt;0),Source[[#This Row],[NC XLST FTES]]*525/(437.5*Source[[#This Row],[FTEF]]),0)</f>
        <v>0</v>
      </c>
      <c r="AN5711">
        <f>IF(Source[[#This Row],[Credit_Noncredit]]="Credit",Source[[#This Row],[Census Enrollment]],Source[[#This Row],[Noncredit Avg. Attendance]])</f>
        <v>18</v>
      </c>
    </row>
    <row r="5712" spans="1:40" x14ac:dyDescent="0.25">
      <c r="A5712" t="s">
        <v>1914</v>
      </c>
      <c r="B5712" t="s">
        <v>886</v>
      </c>
      <c r="C5712" t="s">
        <v>632</v>
      </c>
      <c r="D5712" t="s">
        <v>633</v>
      </c>
      <c r="E5712" s="4">
        <v>77360</v>
      </c>
      <c r="F5712" s="4" t="s">
        <v>634</v>
      </c>
      <c r="G5712" s="4">
        <v>65</v>
      </c>
      <c r="H5712" t="str">
        <f>CONCATENATE(Source[[#This Row],[Subject]],TRIM(Source[[#This Row],[Course]]))</f>
        <v>CDEV65</v>
      </c>
      <c r="I5712" t="str">
        <f>VLOOKUP(Source[[#This Row],[SubjCrse]],'Courses and Categories'!$E$2:$G$1816,3,FALSE)</f>
        <v>Credit CTE</v>
      </c>
      <c r="J5712">
        <v>501</v>
      </c>
      <c r="K5712" t="s">
        <v>1368</v>
      </c>
      <c r="L5712" t="s">
        <v>87</v>
      </c>
      <c r="M5712" t="s">
        <v>903</v>
      </c>
      <c r="N5712" t="s">
        <v>41</v>
      </c>
      <c r="O5712">
        <v>1810</v>
      </c>
      <c r="P5712">
        <v>2100</v>
      </c>
      <c r="Q5712" t="s">
        <v>236</v>
      </c>
      <c r="R5712">
        <v>240</v>
      </c>
      <c r="S5712" t="s">
        <v>134</v>
      </c>
      <c r="T5712">
        <v>1</v>
      </c>
      <c r="U5712" s="1">
        <v>43694</v>
      </c>
      <c r="V5712" s="1">
        <v>43819</v>
      </c>
      <c r="W5712" t="s">
        <v>3074</v>
      </c>
      <c r="X5712" t="s">
        <v>1929</v>
      </c>
      <c r="Y5712">
        <v>37</v>
      </c>
      <c r="Z5712">
        <v>38</v>
      </c>
      <c r="AA5712">
        <v>45</v>
      </c>
      <c r="AB5712">
        <v>84.444400000000002</v>
      </c>
      <c r="AD5712">
        <f>IF(ISBLANK(Source[[#This Row],[CrosslistID]]),1,1/COUNTIFS(Source[CrosslistID],Source[[#This Row],[CrosslistID]],Source[TermDesc],Source[[#This Row],[TermDesc]]))</f>
        <v>1</v>
      </c>
      <c r="AG5712">
        <v>0</v>
      </c>
      <c r="AH5712">
        <v>84.444400000000002</v>
      </c>
      <c r="AI5712">
        <v>3.6</v>
      </c>
      <c r="AJ5712">
        <v>3.7</v>
      </c>
      <c r="AK5712">
        <v>0.2</v>
      </c>
      <c r="AL57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12">
        <f>IF(AND(Source[[#This Row],[Credit_Noncredit]]="Noncredit",Source[[#This Row],[FTEF]]&gt;0),Source[[#This Row],[NC XLST FTES]]*525/(437.5*Source[[#This Row],[FTEF]]),0)</f>
        <v>0</v>
      </c>
      <c r="AN5712">
        <f>IF(Source[[#This Row],[Credit_Noncredit]]="Credit",Source[[#This Row],[Census Enrollment]],Source[[#This Row],[Noncredit Avg. Attendance]])</f>
        <v>37</v>
      </c>
    </row>
    <row r="5713" spans="1:40" x14ac:dyDescent="0.25">
      <c r="A5713" t="s">
        <v>1914</v>
      </c>
      <c r="B5713" t="s">
        <v>886</v>
      </c>
      <c r="C5713" t="s">
        <v>632</v>
      </c>
      <c r="D5713" t="s">
        <v>633</v>
      </c>
      <c r="E5713" s="4">
        <v>77361</v>
      </c>
      <c r="F5713" s="4" t="s">
        <v>634</v>
      </c>
      <c r="G5713" s="4">
        <v>65</v>
      </c>
      <c r="H5713" t="str">
        <f>CONCATENATE(Source[[#This Row],[Subject]],TRIM(Source[[#This Row],[Course]]))</f>
        <v>CDEV65</v>
      </c>
      <c r="I5713" t="str">
        <f>VLOOKUP(Source[[#This Row],[SubjCrse]],'Courses and Categories'!$E$2:$G$1816,3,FALSE)</f>
        <v>Credit CTE</v>
      </c>
      <c r="J5713">
        <v>601</v>
      </c>
      <c r="K5713" t="s">
        <v>1368</v>
      </c>
      <c r="L5713" t="s">
        <v>50</v>
      </c>
      <c r="M5713" t="s">
        <v>903</v>
      </c>
      <c r="N5713" t="s">
        <v>51</v>
      </c>
      <c r="O5713">
        <v>910</v>
      </c>
      <c r="P5713">
        <v>1530</v>
      </c>
      <c r="Q5713" t="s">
        <v>236</v>
      </c>
      <c r="R5713">
        <v>261</v>
      </c>
      <c r="S5713" t="s">
        <v>134</v>
      </c>
      <c r="T5713" t="s">
        <v>44</v>
      </c>
      <c r="U5713" s="1">
        <v>43715</v>
      </c>
      <c r="V5713" s="1">
        <v>43764</v>
      </c>
      <c r="W5713" t="s">
        <v>3075</v>
      </c>
      <c r="X5713" t="s">
        <v>905</v>
      </c>
      <c r="Y5713">
        <v>26</v>
      </c>
      <c r="Z5713">
        <v>24</v>
      </c>
      <c r="AA5713">
        <v>40</v>
      </c>
      <c r="AB5713">
        <v>60</v>
      </c>
      <c r="AD5713">
        <f>IF(ISBLANK(Source[[#This Row],[CrosslistID]]),1,1/COUNTIFS(Source[CrosslistID],Source[[#This Row],[CrosslistID]],Source[TermDesc],Source[[#This Row],[TermDesc]]))</f>
        <v>1</v>
      </c>
      <c r="AG5713">
        <v>0</v>
      </c>
      <c r="AH5713">
        <v>60</v>
      </c>
      <c r="AI5713">
        <v>2.4140000000000001</v>
      </c>
      <c r="AJ5713">
        <v>2.6152000000000002</v>
      </c>
      <c r="AK5713">
        <v>0.2</v>
      </c>
      <c r="AL57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13">
        <f>IF(AND(Source[[#This Row],[Credit_Noncredit]]="Noncredit",Source[[#This Row],[FTEF]]&gt;0),Source[[#This Row],[NC XLST FTES]]*525/(437.5*Source[[#This Row],[FTEF]]),0)</f>
        <v>0</v>
      </c>
      <c r="AN5713">
        <f>IF(Source[[#This Row],[Credit_Noncredit]]="Credit",Source[[#This Row],[Census Enrollment]],Source[[#This Row],[Noncredit Avg. Attendance]])</f>
        <v>26</v>
      </c>
    </row>
    <row r="5714" spans="1:40" x14ac:dyDescent="0.25">
      <c r="A5714" t="s">
        <v>1914</v>
      </c>
      <c r="B5714" t="s">
        <v>886</v>
      </c>
      <c r="C5714" t="s">
        <v>632</v>
      </c>
      <c r="D5714" t="s">
        <v>633</v>
      </c>
      <c r="E5714" s="4">
        <v>74449</v>
      </c>
      <c r="F5714" s="4" t="s">
        <v>634</v>
      </c>
      <c r="G5714" s="4">
        <v>66</v>
      </c>
      <c r="H5714" t="str">
        <f>CONCATENATE(Source[[#This Row],[Subject]],TRIM(Source[[#This Row],[Course]]))</f>
        <v>CDEV66</v>
      </c>
      <c r="I5714" t="str">
        <f>VLOOKUP(Source[[#This Row],[SubjCrse]],'Courses and Categories'!$E$2:$G$1816,3,FALSE)</f>
        <v>Credit CTE</v>
      </c>
      <c r="J5714">
        <v>1</v>
      </c>
      <c r="K5714" t="s">
        <v>1369</v>
      </c>
      <c r="L5714" t="s">
        <v>39</v>
      </c>
      <c r="M5714" t="s">
        <v>903</v>
      </c>
      <c r="N5714" t="s">
        <v>180</v>
      </c>
      <c r="O5714">
        <v>910</v>
      </c>
      <c r="P5714">
        <v>1200</v>
      </c>
      <c r="Q5714" t="s">
        <v>236</v>
      </c>
      <c r="R5714">
        <v>230</v>
      </c>
      <c r="S5714" t="s">
        <v>134</v>
      </c>
      <c r="T5714">
        <v>1</v>
      </c>
      <c r="U5714" s="1">
        <v>43694</v>
      </c>
      <c r="V5714" s="1">
        <v>43819</v>
      </c>
      <c r="W5714" t="s">
        <v>1946</v>
      </c>
      <c r="X5714" t="s">
        <v>1929</v>
      </c>
      <c r="Y5714">
        <v>35</v>
      </c>
      <c r="Z5714">
        <v>29</v>
      </c>
      <c r="AA5714">
        <v>45</v>
      </c>
      <c r="AB5714">
        <v>64.444400000000002</v>
      </c>
      <c r="AD5714">
        <f>IF(ISBLANK(Source[[#This Row],[CrosslistID]]),1,1/COUNTIFS(Source[CrosslistID],Source[[#This Row],[CrosslistID]],Source[TermDesc],Source[[#This Row],[TermDesc]]))</f>
        <v>1</v>
      </c>
      <c r="AG5714">
        <v>0</v>
      </c>
      <c r="AH5714">
        <v>64.444400000000002</v>
      </c>
      <c r="AI5714">
        <v>2.7</v>
      </c>
      <c r="AJ5714">
        <v>3.5</v>
      </c>
      <c r="AK5714">
        <v>0.2</v>
      </c>
      <c r="AL57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14">
        <f>IF(AND(Source[[#This Row],[Credit_Noncredit]]="Noncredit",Source[[#This Row],[FTEF]]&gt;0),Source[[#This Row],[NC XLST FTES]]*525/(437.5*Source[[#This Row],[FTEF]]),0)</f>
        <v>0</v>
      </c>
      <c r="AN5714">
        <f>IF(Source[[#This Row],[Credit_Noncredit]]="Credit",Source[[#This Row],[Census Enrollment]],Source[[#This Row],[Noncredit Avg. Attendance]])</f>
        <v>35</v>
      </c>
    </row>
    <row r="5715" spans="1:40" x14ac:dyDescent="0.25">
      <c r="A5715" t="s">
        <v>1914</v>
      </c>
      <c r="B5715" t="s">
        <v>886</v>
      </c>
      <c r="C5715" t="s">
        <v>632</v>
      </c>
      <c r="D5715" t="s">
        <v>633</v>
      </c>
      <c r="E5715" s="4">
        <v>74006</v>
      </c>
      <c r="F5715" s="4" t="s">
        <v>634</v>
      </c>
      <c r="G5715" s="4">
        <v>66</v>
      </c>
      <c r="H5715" t="str">
        <f>CONCATENATE(Source[[#This Row],[Subject]],TRIM(Source[[#This Row],[Course]]))</f>
        <v>CDEV66</v>
      </c>
      <c r="I5715" t="str">
        <f>VLOOKUP(Source[[#This Row],[SubjCrse]],'Courses and Categories'!$E$2:$G$1816,3,FALSE)</f>
        <v>Credit CTE</v>
      </c>
      <c r="J5715">
        <v>2</v>
      </c>
      <c r="K5715" t="s">
        <v>1369</v>
      </c>
      <c r="L5715" t="s">
        <v>39</v>
      </c>
      <c r="M5715" t="s">
        <v>903</v>
      </c>
      <c r="N5715" t="s">
        <v>41</v>
      </c>
      <c r="O5715">
        <v>1510</v>
      </c>
      <c r="P5715">
        <v>1800</v>
      </c>
      <c r="Q5715" t="s">
        <v>236</v>
      </c>
      <c r="R5715">
        <v>230</v>
      </c>
      <c r="S5715" t="s">
        <v>134</v>
      </c>
      <c r="T5715">
        <v>1</v>
      </c>
      <c r="U5715" s="1">
        <v>43694</v>
      </c>
      <c r="V5715" s="1">
        <v>43819</v>
      </c>
      <c r="W5715" t="s">
        <v>3063</v>
      </c>
      <c r="X5715" t="s">
        <v>1929</v>
      </c>
      <c r="Y5715">
        <v>15</v>
      </c>
      <c r="Z5715">
        <v>15</v>
      </c>
      <c r="AA5715">
        <v>45</v>
      </c>
      <c r="AB5715">
        <v>33.333300000000001</v>
      </c>
      <c r="AD5715">
        <f>IF(ISBLANK(Source[[#This Row],[CrosslistID]]),1,1/COUNTIFS(Source[CrosslistID],Source[[#This Row],[CrosslistID]],Source[TermDesc],Source[[#This Row],[TermDesc]]))</f>
        <v>1</v>
      </c>
      <c r="AG5715">
        <v>0</v>
      </c>
      <c r="AH5715">
        <v>33.333300000000001</v>
      </c>
      <c r="AI5715">
        <v>1.4</v>
      </c>
      <c r="AJ5715">
        <v>1.5</v>
      </c>
      <c r="AK5715">
        <v>0.2</v>
      </c>
      <c r="AL57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15">
        <f>IF(AND(Source[[#This Row],[Credit_Noncredit]]="Noncredit",Source[[#This Row],[FTEF]]&gt;0),Source[[#This Row],[NC XLST FTES]]*525/(437.5*Source[[#This Row],[FTEF]]),0)</f>
        <v>0</v>
      </c>
      <c r="AN5715">
        <f>IF(Source[[#This Row],[Credit_Noncredit]]="Credit",Source[[#This Row],[Census Enrollment]],Source[[#This Row],[Noncredit Avg. Attendance]])</f>
        <v>15</v>
      </c>
    </row>
    <row r="5716" spans="1:40" x14ac:dyDescent="0.25">
      <c r="A5716" t="s">
        <v>1914</v>
      </c>
      <c r="B5716" t="s">
        <v>886</v>
      </c>
      <c r="C5716" t="s">
        <v>632</v>
      </c>
      <c r="D5716" t="s">
        <v>633</v>
      </c>
      <c r="E5716" s="4">
        <v>78305</v>
      </c>
      <c r="F5716" s="4" t="s">
        <v>634</v>
      </c>
      <c r="G5716" s="4">
        <v>66</v>
      </c>
      <c r="H5716" t="str">
        <f>CONCATENATE(Source[[#This Row],[Subject]],TRIM(Source[[#This Row],[Course]]))</f>
        <v>CDEV66</v>
      </c>
      <c r="I5716" t="str">
        <f>VLOOKUP(Source[[#This Row],[SubjCrse]],'Courses and Categories'!$E$2:$G$1816,3,FALSE)</f>
        <v>Credit CTE</v>
      </c>
      <c r="J5716">
        <v>3</v>
      </c>
      <c r="K5716" t="s">
        <v>1369</v>
      </c>
      <c r="L5716" t="s">
        <v>39</v>
      </c>
      <c r="M5716" t="s">
        <v>903</v>
      </c>
      <c r="N5716" t="s">
        <v>185</v>
      </c>
      <c r="O5716">
        <v>1310</v>
      </c>
      <c r="P5716">
        <v>1600</v>
      </c>
      <c r="Q5716" t="s">
        <v>236</v>
      </c>
      <c r="R5716">
        <v>261</v>
      </c>
      <c r="S5716" t="s">
        <v>134</v>
      </c>
      <c r="T5716">
        <v>1</v>
      </c>
      <c r="U5716" s="1">
        <v>43694</v>
      </c>
      <c r="V5716" s="1">
        <v>43819</v>
      </c>
      <c r="W5716" t="s">
        <v>636</v>
      </c>
      <c r="X5716" t="s">
        <v>1929</v>
      </c>
      <c r="Y5716">
        <v>24</v>
      </c>
      <c r="Z5716">
        <v>18</v>
      </c>
      <c r="AA5716">
        <v>45</v>
      </c>
      <c r="AB5716">
        <v>40</v>
      </c>
      <c r="AD5716">
        <f>IF(ISBLANK(Source[[#This Row],[CrosslistID]]),1,1/COUNTIFS(Source[CrosslistID],Source[[#This Row],[CrosslistID]],Source[TermDesc],Source[[#This Row],[TermDesc]]))</f>
        <v>1</v>
      </c>
      <c r="AG5716">
        <v>0</v>
      </c>
      <c r="AH5716">
        <v>40</v>
      </c>
      <c r="AI5716">
        <v>2.4</v>
      </c>
      <c r="AJ5716">
        <v>2.4</v>
      </c>
      <c r="AK5716">
        <v>0.2</v>
      </c>
      <c r="AL57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16">
        <f>IF(AND(Source[[#This Row],[Credit_Noncredit]]="Noncredit",Source[[#This Row],[FTEF]]&gt;0),Source[[#This Row],[NC XLST FTES]]*525/(437.5*Source[[#This Row],[FTEF]]),0)</f>
        <v>0</v>
      </c>
      <c r="AN5716">
        <f>IF(Source[[#This Row],[Credit_Noncredit]]="Credit",Source[[#This Row],[Census Enrollment]],Source[[#This Row],[Noncredit Avg. Attendance]])</f>
        <v>24</v>
      </c>
    </row>
    <row r="5717" spans="1:40" x14ac:dyDescent="0.25">
      <c r="A5717" t="s">
        <v>1914</v>
      </c>
      <c r="B5717" t="s">
        <v>886</v>
      </c>
      <c r="C5717" t="s">
        <v>632</v>
      </c>
      <c r="D5717" t="s">
        <v>633</v>
      </c>
      <c r="E5717" s="4">
        <v>78307</v>
      </c>
      <c r="F5717" s="4" t="s">
        <v>634</v>
      </c>
      <c r="G5717" s="4">
        <v>66</v>
      </c>
      <c r="H5717" t="str">
        <f>CONCATENATE(Source[[#This Row],[Subject]],TRIM(Source[[#This Row],[Course]]))</f>
        <v>CDEV66</v>
      </c>
      <c r="I5717" t="str">
        <f>VLOOKUP(Source[[#This Row],[SubjCrse]],'Courses and Categories'!$E$2:$G$1816,3,FALSE)</f>
        <v>Credit CTE</v>
      </c>
      <c r="J5717">
        <v>341</v>
      </c>
      <c r="K5717" t="s">
        <v>1369</v>
      </c>
      <c r="L5717" t="s">
        <v>39</v>
      </c>
      <c r="M5717" t="s">
        <v>903</v>
      </c>
      <c r="N5717" t="s">
        <v>180</v>
      </c>
      <c r="O5717">
        <v>1310</v>
      </c>
      <c r="P5717">
        <v>1600</v>
      </c>
      <c r="Q5717" t="s">
        <v>64</v>
      </c>
      <c r="R5717">
        <v>1302</v>
      </c>
      <c r="S5717" t="s">
        <v>65</v>
      </c>
      <c r="T5717">
        <v>1</v>
      </c>
      <c r="U5717" s="1">
        <v>43694</v>
      </c>
      <c r="V5717" s="1">
        <v>43819</v>
      </c>
      <c r="W5717" t="s">
        <v>1142</v>
      </c>
      <c r="X5717" t="s">
        <v>1929</v>
      </c>
      <c r="Y5717">
        <v>37</v>
      </c>
      <c r="Z5717">
        <v>37</v>
      </c>
      <c r="AA5717">
        <v>45</v>
      </c>
      <c r="AB5717">
        <v>82.222200000000001</v>
      </c>
      <c r="AD5717">
        <f>IF(ISBLANK(Source[[#This Row],[CrosslistID]]),1,1/COUNTIFS(Source[CrosslistID],Source[[#This Row],[CrosslistID]],Source[TermDesc],Source[[#This Row],[TermDesc]]))</f>
        <v>1</v>
      </c>
      <c r="AG5717">
        <v>0</v>
      </c>
      <c r="AH5717">
        <v>82.222200000000001</v>
      </c>
      <c r="AI5717">
        <v>3.5</v>
      </c>
      <c r="AJ5717">
        <v>3.7</v>
      </c>
      <c r="AK5717">
        <v>0.2</v>
      </c>
      <c r="AL57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17">
        <f>IF(AND(Source[[#This Row],[Credit_Noncredit]]="Noncredit",Source[[#This Row],[FTEF]]&gt;0),Source[[#This Row],[NC XLST FTES]]*525/(437.5*Source[[#This Row],[FTEF]]),0)</f>
        <v>0</v>
      </c>
      <c r="AN5717">
        <f>IF(Source[[#This Row],[Credit_Noncredit]]="Credit",Source[[#This Row],[Census Enrollment]],Source[[#This Row],[Noncredit Avg. Attendance]])</f>
        <v>37</v>
      </c>
    </row>
    <row r="5718" spans="1:40" x14ac:dyDescent="0.25">
      <c r="A5718" t="s">
        <v>1914</v>
      </c>
      <c r="B5718" t="s">
        <v>886</v>
      </c>
      <c r="C5718" t="s">
        <v>632</v>
      </c>
      <c r="D5718" t="s">
        <v>633</v>
      </c>
      <c r="E5718" s="4">
        <v>72892</v>
      </c>
      <c r="F5718" s="4" t="s">
        <v>634</v>
      </c>
      <c r="G5718" s="4">
        <v>66</v>
      </c>
      <c r="H5718" t="str">
        <f>CONCATENATE(Source[[#This Row],[Subject]],TRIM(Source[[#This Row],[Course]]))</f>
        <v>CDEV66</v>
      </c>
      <c r="I5718" t="str">
        <f>VLOOKUP(Source[[#This Row],[SubjCrse]],'Courses and Categories'!$E$2:$G$1816,3,FALSE)</f>
        <v>Credit CTE</v>
      </c>
      <c r="J5718">
        <v>342</v>
      </c>
      <c r="K5718" t="s">
        <v>1369</v>
      </c>
      <c r="L5718" t="s">
        <v>39</v>
      </c>
      <c r="M5718" t="s">
        <v>903</v>
      </c>
      <c r="N5718" t="s">
        <v>50</v>
      </c>
      <c r="O5718">
        <v>1310</v>
      </c>
      <c r="P5718">
        <v>1600</v>
      </c>
      <c r="Q5718" t="s">
        <v>64</v>
      </c>
      <c r="R5718">
        <v>1302</v>
      </c>
      <c r="S5718" t="s">
        <v>65</v>
      </c>
      <c r="T5718">
        <v>1</v>
      </c>
      <c r="U5718" s="1">
        <v>43694</v>
      </c>
      <c r="V5718" s="1">
        <v>43819</v>
      </c>
      <c r="W5718" t="s">
        <v>1142</v>
      </c>
      <c r="X5718" t="s">
        <v>1929</v>
      </c>
      <c r="Y5718">
        <v>29</v>
      </c>
      <c r="Z5718">
        <v>28</v>
      </c>
      <c r="AA5718">
        <v>40</v>
      </c>
      <c r="AB5718">
        <v>70</v>
      </c>
      <c r="AD5718">
        <f>IF(ISBLANK(Source[[#This Row],[CrosslistID]]),1,1/COUNTIFS(Source[CrosslistID],Source[[#This Row],[CrosslistID]],Source[TermDesc],Source[[#This Row],[TermDesc]]))</f>
        <v>1</v>
      </c>
      <c r="AG5718">
        <v>0</v>
      </c>
      <c r="AH5718">
        <v>70</v>
      </c>
      <c r="AI5718">
        <v>2.8</v>
      </c>
      <c r="AJ5718">
        <v>2.9</v>
      </c>
      <c r="AK5718">
        <v>0.2</v>
      </c>
      <c r="AL57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18">
        <f>IF(AND(Source[[#This Row],[Credit_Noncredit]]="Noncredit",Source[[#This Row],[FTEF]]&gt;0),Source[[#This Row],[NC XLST FTES]]*525/(437.5*Source[[#This Row],[FTEF]]),0)</f>
        <v>0</v>
      </c>
      <c r="AN5718">
        <f>IF(Source[[#This Row],[Credit_Noncredit]]="Credit",Source[[#This Row],[Census Enrollment]],Source[[#This Row],[Noncredit Avg. Attendance]])</f>
        <v>29</v>
      </c>
    </row>
    <row r="5719" spans="1:40" x14ac:dyDescent="0.25">
      <c r="A5719" t="s">
        <v>1914</v>
      </c>
      <c r="B5719" t="s">
        <v>886</v>
      </c>
      <c r="C5719" t="s">
        <v>632</v>
      </c>
      <c r="D5719" t="s">
        <v>633</v>
      </c>
      <c r="E5719" s="4">
        <v>76769</v>
      </c>
      <c r="F5719" s="4" t="s">
        <v>634</v>
      </c>
      <c r="G5719" s="4">
        <v>66</v>
      </c>
      <c r="H5719" t="str">
        <f>CONCATENATE(Source[[#This Row],[Subject]],TRIM(Source[[#This Row],[Course]]))</f>
        <v>CDEV66</v>
      </c>
      <c r="I5719" t="str">
        <f>VLOOKUP(Source[[#This Row],[SubjCrse]],'Courses and Categories'!$E$2:$G$1816,3,FALSE)</f>
        <v>Credit CTE</v>
      </c>
      <c r="J5719">
        <v>502</v>
      </c>
      <c r="K5719" t="s">
        <v>1369</v>
      </c>
      <c r="L5719" t="s">
        <v>87</v>
      </c>
      <c r="M5719" t="s">
        <v>903</v>
      </c>
      <c r="N5719" t="s">
        <v>50</v>
      </c>
      <c r="O5719">
        <v>1810</v>
      </c>
      <c r="P5719">
        <v>2100</v>
      </c>
      <c r="Q5719" t="s">
        <v>236</v>
      </c>
      <c r="R5719">
        <v>261</v>
      </c>
      <c r="S5719" t="s">
        <v>134</v>
      </c>
      <c r="T5719">
        <v>1</v>
      </c>
      <c r="U5719" s="1">
        <v>43694</v>
      </c>
      <c r="V5719" s="1">
        <v>43819</v>
      </c>
      <c r="W5719" t="s">
        <v>647</v>
      </c>
      <c r="X5719" t="s">
        <v>1929</v>
      </c>
      <c r="Y5719">
        <v>34</v>
      </c>
      <c r="Z5719">
        <v>31</v>
      </c>
      <c r="AA5719">
        <v>45</v>
      </c>
      <c r="AB5719">
        <v>68.888900000000007</v>
      </c>
      <c r="AD5719">
        <f>IF(ISBLANK(Source[[#This Row],[CrosslistID]]),1,1/COUNTIFS(Source[CrosslistID],Source[[#This Row],[CrosslistID]],Source[TermDesc],Source[[#This Row],[TermDesc]]))</f>
        <v>1</v>
      </c>
      <c r="AG5719">
        <v>0</v>
      </c>
      <c r="AH5719">
        <v>68.888900000000007</v>
      </c>
      <c r="AI5719">
        <v>3.1</v>
      </c>
      <c r="AJ5719">
        <v>3.4</v>
      </c>
      <c r="AK5719">
        <v>0.2</v>
      </c>
      <c r="AL57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19">
        <f>IF(AND(Source[[#This Row],[Credit_Noncredit]]="Noncredit",Source[[#This Row],[FTEF]]&gt;0),Source[[#This Row],[NC XLST FTES]]*525/(437.5*Source[[#This Row],[FTEF]]),0)</f>
        <v>0</v>
      </c>
      <c r="AN5719">
        <f>IF(Source[[#This Row],[Credit_Noncredit]]="Credit",Source[[#This Row],[Census Enrollment]],Source[[#This Row],[Noncredit Avg. Attendance]])</f>
        <v>34</v>
      </c>
    </row>
    <row r="5720" spans="1:40" x14ac:dyDescent="0.25">
      <c r="A5720" t="s">
        <v>1914</v>
      </c>
      <c r="B5720" t="s">
        <v>886</v>
      </c>
      <c r="C5720" t="s">
        <v>632</v>
      </c>
      <c r="D5720" t="s">
        <v>633</v>
      </c>
      <c r="E5720" s="4">
        <v>79169</v>
      </c>
      <c r="F5720" s="4" t="s">
        <v>634</v>
      </c>
      <c r="G5720" s="4">
        <v>66</v>
      </c>
      <c r="H5720" t="str">
        <f>CONCATENATE(Source[[#This Row],[Subject]],TRIM(Source[[#This Row],[Course]]))</f>
        <v>CDEV66</v>
      </c>
      <c r="I5720" t="str">
        <f>VLOOKUP(Source[[#This Row],[SubjCrse]],'Courses and Categories'!$E$2:$G$1816,3,FALSE)</f>
        <v>Credit CTE</v>
      </c>
      <c r="J5720">
        <v>551</v>
      </c>
      <c r="K5720" t="s">
        <v>1369</v>
      </c>
      <c r="L5720" t="s">
        <v>87</v>
      </c>
      <c r="M5720" t="s">
        <v>903</v>
      </c>
      <c r="N5720" t="s">
        <v>41</v>
      </c>
      <c r="O5720">
        <v>1810</v>
      </c>
      <c r="P5720">
        <v>2100</v>
      </c>
      <c r="Q5720" t="s">
        <v>52</v>
      </c>
      <c r="R5720">
        <v>106</v>
      </c>
      <c r="S5720" t="s">
        <v>53</v>
      </c>
      <c r="T5720">
        <v>1</v>
      </c>
      <c r="U5720" s="1">
        <v>43694</v>
      </c>
      <c r="V5720" s="1">
        <v>43819</v>
      </c>
      <c r="W5720" t="s">
        <v>290</v>
      </c>
      <c r="X5720" t="s">
        <v>1929</v>
      </c>
      <c r="Y5720">
        <v>19</v>
      </c>
      <c r="Z5720">
        <v>18</v>
      </c>
      <c r="AA5720">
        <v>45</v>
      </c>
      <c r="AB5720">
        <v>40</v>
      </c>
      <c r="AD5720">
        <f>IF(ISBLANK(Source[[#This Row],[CrosslistID]]),1,1/COUNTIFS(Source[CrosslistID],Source[[#This Row],[CrosslistID]],Source[TermDesc],Source[[#This Row],[TermDesc]]))</f>
        <v>1</v>
      </c>
      <c r="AG5720">
        <v>0</v>
      </c>
      <c r="AH5720">
        <v>40</v>
      </c>
      <c r="AI5720">
        <v>1.7</v>
      </c>
      <c r="AJ5720">
        <v>1.9</v>
      </c>
      <c r="AK5720">
        <v>0.2</v>
      </c>
      <c r="AL57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20">
        <f>IF(AND(Source[[#This Row],[Credit_Noncredit]]="Noncredit",Source[[#This Row],[FTEF]]&gt;0),Source[[#This Row],[NC XLST FTES]]*525/(437.5*Source[[#This Row],[FTEF]]),0)</f>
        <v>0</v>
      </c>
      <c r="AN5720">
        <f>IF(Source[[#This Row],[Credit_Noncredit]]="Credit",Source[[#This Row],[Census Enrollment]],Source[[#This Row],[Noncredit Avg. Attendance]])</f>
        <v>19</v>
      </c>
    </row>
    <row r="5721" spans="1:40" x14ac:dyDescent="0.25">
      <c r="A5721" t="s">
        <v>1914</v>
      </c>
      <c r="B5721" t="s">
        <v>886</v>
      </c>
      <c r="C5721" t="s">
        <v>632</v>
      </c>
      <c r="D5721" t="s">
        <v>633</v>
      </c>
      <c r="E5721" s="4">
        <v>72120</v>
      </c>
      <c r="F5721" s="4" t="s">
        <v>634</v>
      </c>
      <c r="G5721" s="4">
        <v>66</v>
      </c>
      <c r="H5721" t="str">
        <f>CONCATENATE(Source[[#This Row],[Subject]],TRIM(Source[[#This Row],[Course]]))</f>
        <v>CDEV66</v>
      </c>
      <c r="I5721" t="str">
        <f>VLOOKUP(Source[[#This Row],[SubjCrse]],'Courses and Categories'!$E$2:$G$1816,3,FALSE)</f>
        <v>Credit CTE</v>
      </c>
      <c r="J5721">
        <v>601</v>
      </c>
      <c r="K5721" t="s">
        <v>1369</v>
      </c>
      <c r="L5721" t="s">
        <v>50</v>
      </c>
      <c r="M5721" t="s">
        <v>903</v>
      </c>
      <c r="N5721" t="s">
        <v>329</v>
      </c>
      <c r="O5721" t="s">
        <v>1353</v>
      </c>
      <c r="P5721" t="s">
        <v>1354</v>
      </c>
      <c r="Q5721" t="s">
        <v>1779</v>
      </c>
      <c r="R5721" t="s">
        <v>3076</v>
      </c>
      <c r="S5721" t="s">
        <v>134</v>
      </c>
      <c r="T5721" t="s">
        <v>44</v>
      </c>
      <c r="U5721" s="1">
        <v>43694</v>
      </c>
      <c r="V5721" s="1">
        <v>43743</v>
      </c>
      <c r="W5721" t="s">
        <v>3077</v>
      </c>
      <c r="X5721" t="s">
        <v>905</v>
      </c>
      <c r="Y5721">
        <v>43</v>
      </c>
      <c r="Z5721">
        <v>36</v>
      </c>
      <c r="AA5721">
        <v>45</v>
      </c>
      <c r="AB5721">
        <v>80</v>
      </c>
      <c r="AD5721">
        <f>IF(ISBLANK(Source[[#This Row],[CrosslistID]]),1,1/COUNTIFS(Source[CrosslistID],Source[[#This Row],[CrosslistID]],Source[TermDesc],Source[[#This Row],[TermDesc]]))</f>
        <v>1</v>
      </c>
      <c r="AG5721">
        <v>0</v>
      </c>
      <c r="AH5721">
        <v>80</v>
      </c>
      <c r="AI5721">
        <v>4.03</v>
      </c>
      <c r="AJ5721">
        <v>4.2266000000000004</v>
      </c>
      <c r="AK5721">
        <v>0.2</v>
      </c>
      <c r="AL57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21">
        <f>IF(AND(Source[[#This Row],[Credit_Noncredit]]="Noncredit",Source[[#This Row],[FTEF]]&gt;0),Source[[#This Row],[NC XLST FTES]]*525/(437.5*Source[[#This Row],[FTEF]]),0)</f>
        <v>0</v>
      </c>
      <c r="AN5721">
        <f>IF(Source[[#This Row],[Credit_Noncredit]]="Credit",Source[[#This Row],[Census Enrollment]],Source[[#This Row],[Noncredit Avg. Attendance]])</f>
        <v>43</v>
      </c>
    </row>
    <row r="5722" spans="1:40" x14ac:dyDescent="0.25">
      <c r="A5722" t="s">
        <v>1914</v>
      </c>
      <c r="B5722" t="s">
        <v>886</v>
      </c>
      <c r="C5722" t="s">
        <v>632</v>
      </c>
      <c r="D5722" t="s">
        <v>633</v>
      </c>
      <c r="E5722" s="4">
        <v>76356</v>
      </c>
      <c r="F5722" s="4" t="s">
        <v>634</v>
      </c>
      <c r="G5722" s="4">
        <v>67</v>
      </c>
      <c r="H5722" t="str">
        <f>CONCATENATE(Source[[#This Row],[Subject]],TRIM(Source[[#This Row],[Course]]))</f>
        <v>CDEV67</v>
      </c>
      <c r="I5722" t="str">
        <f>VLOOKUP(Source[[#This Row],[SubjCrse]],'Courses and Categories'!$E$2:$G$1816,3,FALSE)</f>
        <v>Credit Gen Ed/CTE</v>
      </c>
      <c r="J5722">
        <v>1</v>
      </c>
      <c r="K5722" t="s">
        <v>1370</v>
      </c>
      <c r="L5722" t="s">
        <v>39</v>
      </c>
      <c r="M5722" t="s">
        <v>903</v>
      </c>
      <c r="N5722" t="s">
        <v>41</v>
      </c>
      <c r="O5722">
        <v>1010</v>
      </c>
      <c r="P5722">
        <v>1300</v>
      </c>
      <c r="Q5722" t="s">
        <v>236</v>
      </c>
      <c r="R5722">
        <v>240</v>
      </c>
      <c r="S5722" t="s">
        <v>134</v>
      </c>
      <c r="T5722">
        <v>1</v>
      </c>
      <c r="U5722" s="1">
        <v>43694</v>
      </c>
      <c r="V5722" s="1">
        <v>43819</v>
      </c>
      <c r="W5722" t="s">
        <v>3063</v>
      </c>
      <c r="X5722" t="s">
        <v>1929</v>
      </c>
      <c r="Y5722">
        <v>47</v>
      </c>
      <c r="Z5722">
        <v>45</v>
      </c>
      <c r="AA5722">
        <v>45</v>
      </c>
      <c r="AB5722">
        <v>100</v>
      </c>
      <c r="AD5722">
        <f>IF(ISBLANK(Source[[#This Row],[CrosslistID]]),1,1/COUNTIFS(Source[CrosslistID],Source[[#This Row],[CrosslistID]],Source[TermDesc],Source[[#This Row],[TermDesc]]))</f>
        <v>1</v>
      </c>
      <c r="AG5722">
        <v>0</v>
      </c>
      <c r="AH5722">
        <v>100</v>
      </c>
      <c r="AI5722">
        <v>4.4000000000000004</v>
      </c>
      <c r="AJ5722">
        <v>4.7</v>
      </c>
      <c r="AK5722">
        <v>0.2</v>
      </c>
      <c r="AL57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22">
        <f>IF(AND(Source[[#This Row],[Credit_Noncredit]]="Noncredit",Source[[#This Row],[FTEF]]&gt;0),Source[[#This Row],[NC XLST FTES]]*525/(437.5*Source[[#This Row],[FTEF]]),0)</f>
        <v>0</v>
      </c>
      <c r="AN5722">
        <f>IF(Source[[#This Row],[Credit_Noncredit]]="Credit",Source[[#This Row],[Census Enrollment]],Source[[#This Row],[Noncredit Avg. Attendance]])</f>
        <v>47</v>
      </c>
    </row>
    <row r="5723" spans="1:40" x14ac:dyDescent="0.25">
      <c r="A5723" t="s">
        <v>1914</v>
      </c>
      <c r="B5723" t="s">
        <v>886</v>
      </c>
      <c r="C5723" t="s">
        <v>632</v>
      </c>
      <c r="D5723" t="s">
        <v>633</v>
      </c>
      <c r="E5723" s="4">
        <v>77264</v>
      </c>
      <c r="F5723" s="4" t="s">
        <v>634</v>
      </c>
      <c r="G5723" s="4">
        <v>67</v>
      </c>
      <c r="H5723" t="str">
        <f>CONCATENATE(Source[[#This Row],[Subject]],TRIM(Source[[#This Row],[Course]]))</f>
        <v>CDEV67</v>
      </c>
      <c r="I5723" t="str">
        <f>VLOOKUP(Source[[#This Row],[SubjCrse]],'Courses and Categories'!$E$2:$G$1816,3,FALSE)</f>
        <v>Credit Gen Ed/CTE</v>
      </c>
      <c r="J5723">
        <v>2</v>
      </c>
      <c r="K5723" t="s">
        <v>1370</v>
      </c>
      <c r="L5723" t="s">
        <v>39</v>
      </c>
      <c r="M5723" t="s">
        <v>903</v>
      </c>
      <c r="N5723" t="s">
        <v>185</v>
      </c>
      <c r="O5723">
        <v>1210</v>
      </c>
      <c r="P5723">
        <v>1500</v>
      </c>
      <c r="Q5723" t="s">
        <v>236</v>
      </c>
      <c r="R5723">
        <v>238</v>
      </c>
      <c r="S5723" t="s">
        <v>134</v>
      </c>
      <c r="T5723">
        <v>1</v>
      </c>
      <c r="U5723" s="1">
        <v>43694</v>
      </c>
      <c r="V5723" s="1">
        <v>43819</v>
      </c>
      <c r="W5723" t="s">
        <v>645</v>
      </c>
      <c r="X5723" t="s">
        <v>1929</v>
      </c>
      <c r="Y5723">
        <v>20</v>
      </c>
      <c r="Z5723">
        <v>16</v>
      </c>
      <c r="AA5723">
        <v>45</v>
      </c>
      <c r="AB5723">
        <v>35.555599999999998</v>
      </c>
      <c r="AD5723">
        <f>IF(ISBLANK(Source[[#This Row],[CrosslistID]]),1,1/COUNTIFS(Source[CrosslistID],Source[[#This Row],[CrosslistID]],Source[TermDesc],Source[[#This Row],[TermDesc]]))</f>
        <v>1</v>
      </c>
      <c r="AG5723">
        <v>0</v>
      </c>
      <c r="AH5723">
        <v>35.555599999999998</v>
      </c>
      <c r="AI5723">
        <v>1.9</v>
      </c>
      <c r="AJ5723">
        <v>2</v>
      </c>
      <c r="AK5723">
        <v>0.2</v>
      </c>
      <c r="AL57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23">
        <f>IF(AND(Source[[#This Row],[Credit_Noncredit]]="Noncredit",Source[[#This Row],[FTEF]]&gt;0),Source[[#This Row],[NC XLST FTES]]*525/(437.5*Source[[#This Row],[FTEF]]),0)</f>
        <v>0</v>
      </c>
      <c r="AN5723">
        <f>IF(Source[[#This Row],[Credit_Noncredit]]="Credit",Source[[#This Row],[Census Enrollment]],Source[[#This Row],[Noncredit Avg. Attendance]])</f>
        <v>20</v>
      </c>
    </row>
    <row r="5724" spans="1:40" x14ac:dyDescent="0.25">
      <c r="A5724" t="s">
        <v>1914</v>
      </c>
      <c r="B5724" t="s">
        <v>886</v>
      </c>
      <c r="C5724" t="s">
        <v>632</v>
      </c>
      <c r="D5724" t="s">
        <v>633</v>
      </c>
      <c r="E5724" s="4">
        <v>71265</v>
      </c>
      <c r="F5724" s="4" t="s">
        <v>634</v>
      </c>
      <c r="G5724" s="4">
        <v>67</v>
      </c>
      <c r="H5724" t="str">
        <f>CONCATENATE(Source[[#This Row],[Subject]],TRIM(Source[[#This Row],[Course]]))</f>
        <v>CDEV67</v>
      </c>
      <c r="I5724" t="str">
        <f>VLOOKUP(Source[[#This Row],[SubjCrse]],'Courses and Categories'!$E$2:$G$1816,3,FALSE)</f>
        <v>Credit Gen Ed/CTE</v>
      </c>
      <c r="J5724">
        <v>3</v>
      </c>
      <c r="K5724" t="s">
        <v>1370</v>
      </c>
      <c r="L5724" t="s">
        <v>39</v>
      </c>
      <c r="M5724" t="s">
        <v>903</v>
      </c>
      <c r="N5724" t="s">
        <v>50</v>
      </c>
      <c r="O5724">
        <v>1310</v>
      </c>
      <c r="P5724">
        <v>1600</v>
      </c>
      <c r="Q5724" t="s">
        <v>236</v>
      </c>
      <c r="R5724">
        <v>261</v>
      </c>
      <c r="S5724" t="s">
        <v>134</v>
      </c>
      <c r="T5724">
        <v>1</v>
      </c>
      <c r="U5724" s="1">
        <v>43694</v>
      </c>
      <c r="V5724" s="1">
        <v>43819</v>
      </c>
      <c r="W5724" t="s">
        <v>636</v>
      </c>
      <c r="X5724" t="s">
        <v>1929</v>
      </c>
      <c r="Y5724">
        <v>41</v>
      </c>
      <c r="Z5724">
        <v>38</v>
      </c>
      <c r="AA5724">
        <v>45</v>
      </c>
      <c r="AB5724">
        <v>84.444400000000002</v>
      </c>
      <c r="AD5724">
        <f>IF(ISBLANK(Source[[#This Row],[CrosslistID]]),1,1/COUNTIFS(Source[CrosslistID],Source[[#This Row],[CrosslistID]],Source[TermDesc],Source[[#This Row],[TermDesc]]))</f>
        <v>1</v>
      </c>
      <c r="AG5724">
        <v>0</v>
      </c>
      <c r="AH5724">
        <v>84.444400000000002</v>
      </c>
      <c r="AI5724">
        <v>3.9</v>
      </c>
      <c r="AJ5724">
        <v>4.0999999999999996</v>
      </c>
      <c r="AK5724">
        <v>0.2</v>
      </c>
      <c r="AL57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24">
        <f>IF(AND(Source[[#This Row],[Credit_Noncredit]]="Noncredit",Source[[#This Row],[FTEF]]&gt;0),Source[[#This Row],[NC XLST FTES]]*525/(437.5*Source[[#This Row],[FTEF]]),0)</f>
        <v>0</v>
      </c>
      <c r="AN5724">
        <f>IF(Source[[#This Row],[Credit_Noncredit]]="Credit",Source[[#This Row],[Census Enrollment]],Source[[#This Row],[Noncredit Avg. Attendance]])</f>
        <v>41</v>
      </c>
    </row>
    <row r="5725" spans="1:40" x14ac:dyDescent="0.25">
      <c r="A5725" t="s">
        <v>1914</v>
      </c>
      <c r="B5725" t="s">
        <v>886</v>
      </c>
      <c r="C5725" t="s">
        <v>632</v>
      </c>
      <c r="D5725" t="s">
        <v>633</v>
      </c>
      <c r="E5725" s="4">
        <v>77915</v>
      </c>
      <c r="F5725" s="4" t="s">
        <v>634</v>
      </c>
      <c r="G5725" s="4">
        <v>67</v>
      </c>
      <c r="H5725" t="str">
        <f>CONCATENATE(Source[[#This Row],[Subject]],TRIM(Source[[#This Row],[Course]]))</f>
        <v>CDEV67</v>
      </c>
      <c r="I5725" t="str">
        <f>VLOOKUP(Source[[#This Row],[SubjCrse]],'Courses and Categories'!$E$2:$G$1816,3,FALSE)</f>
        <v>Credit Gen Ed/CTE</v>
      </c>
      <c r="J5725">
        <v>341</v>
      </c>
      <c r="K5725" t="s">
        <v>1370</v>
      </c>
      <c r="L5725" t="s">
        <v>39</v>
      </c>
      <c r="M5725" t="s">
        <v>903</v>
      </c>
      <c r="N5725" t="s">
        <v>180</v>
      </c>
      <c r="O5725">
        <v>910</v>
      </c>
      <c r="P5725">
        <v>1200</v>
      </c>
      <c r="Q5725" t="s">
        <v>64</v>
      </c>
      <c r="R5725">
        <v>1302</v>
      </c>
      <c r="S5725" t="s">
        <v>65</v>
      </c>
      <c r="T5725">
        <v>1</v>
      </c>
      <c r="U5725" s="1">
        <v>43694</v>
      </c>
      <c r="V5725" s="1">
        <v>43819</v>
      </c>
      <c r="W5725" t="s">
        <v>1142</v>
      </c>
      <c r="X5725" t="s">
        <v>1929</v>
      </c>
      <c r="Y5725">
        <v>39</v>
      </c>
      <c r="Z5725">
        <v>39</v>
      </c>
      <c r="AA5725">
        <v>45</v>
      </c>
      <c r="AB5725">
        <v>86.666700000000006</v>
      </c>
      <c r="AD5725">
        <f>IF(ISBLANK(Source[[#This Row],[CrosslistID]]),1,1/COUNTIFS(Source[CrosslistID],Source[[#This Row],[CrosslistID]],Source[TermDesc],Source[[#This Row],[TermDesc]]))</f>
        <v>1</v>
      </c>
      <c r="AG5725">
        <v>0</v>
      </c>
      <c r="AH5725">
        <v>86.666700000000006</v>
      </c>
      <c r="AI5725">
        <v>3.7</v>
      </c>
      <c r="AJ5725">
        <v>3.9</v>
      </c>
      <c r="AK5725">
        <v>0.2</v>
      </c>
      <c r="AL57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25">
        <f>IF(AND(Source[[#This Row],[Credit_Noncredit]]="Noncredit",Source[[#This Row],[FTEF]]&gt;0),Source[[#This Row],[NC XLST FTES]]*525/(437.5*Source[[#This Row],[FTEF]]),0)</f>
        <v>0</v>
      </c>
      <c r="AN5725">
        <f>IF(Source[[#This Row],[Credit_Noncredit]]="Credit",Source[[#This Row],[Census Enrollment]],Source[[#This Row],[Noncredit Avg. Attendance]])</f>
        <v>39</v>
      </c>
    </row>
    <row r="5726" spans="1:40" x14ac:dyDescent="0.25">
      <c r="A5726" t="s">
        <v>1914</v>
      </c>
      <c r="B5726" t="s">
        <v>886</v>
      </c>
      <c r="C5726" t="s">
        <v>632</v>
      </c>
      <c r="D5726" t="s">
        <v>633</v>
      </c>
      <c r="E5726" s="4">
        <v>74619</v>
      </c>
      <c r="F5726" s="4" t="s">
        <v>634</v>
      </c>
      <c r="G5726" s="4">
        <v>67</v>
      </c>
      <c r="H5726" t="str">
        <f>CONCATENATE(Source[[#This Row],[Subject]],TRIM(Source[[#This Row],[Course]]))</f>
        <v>CDEV67</v>
      </c>
      <c r="I5726" t="str">
        <f>VLOOKUP(Source[[#This Row],[SubjCrse]],'Courses and Categories'!$E$2:$G$1816,3,FALSE)</f>
        <v>Credit Gen Ed/CTE</v>
      </c>
      <c r="J5726">
        <v>342</v>
      </c>
      <c r="K5726" t="s">
        <v>1370</v>
      </c>
      <c r="L5726" t="s">
        <v>39</v>
      </c>
      <c r="M5726" t="s">
        <v>903</v>
      </c>
      <c r="N5726" t="s">
        <v>50</v>
      </c>
      <c r="O5726">
        <v>910</v>
      </c>
      <c r="P5726">
        <v>1200</v>
      </c>
      <c r="Q5726" t="s">
        <v>64</v>
      </c>
      <c r="R5726">
        <v>1302</v>
      </c>
      <c r="S5726" t="s">
        <v>65</v>
      </c>
      <c r="T5726">
        <v>1</v>
      </c>
      <c r="U5726" s="1">
        <v>43694</v>
      </c>
      <c r="V5726" s="1">
        <v>43819</v>
      </c>
      <c r="W5726" t="s">
        <v>1142</v>
      </c>
      <c r="X5726" t="s">
        <v>1929</v>
      </c>
      <c r="Y5726">
        <v>35</v>
      </c>
      <c r="Z5726">
        <v>35</v>
      </c>
      <c r="AA5726">
        <v>40</v>
      </c>
      <c r="AB5726">
        <v>87.5</v>
      </c>
      <c r="AD5726">
        <f>IF(ISBLANK(Source[[#This Row],[CrosslistID]]),1,1/COUNTIFS(Source[CrosslistID],Source[[#This Row],[CrosslistID]],Source[TermDesc],Source[[#This Row],[TermDesc]]))</f>
        <v>1</v>
      </c>
      <c r="AG5726">
        <v>0</v>
      </c>
      <c r="AH5726">
        <v>87.5</v>
      </c>
      <c r="AI5726">
        <v>3.5</v>
      </c>
      <c r="AJ5726">
        <v>3.5</v>
      </c>
      <c r="AK5726">
        <v>0.2</v>
      </c>
      <c r="AL57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26">
        <f>IF(AND(Source[[#This Row],[Credit_Noncredit]]="Noncredit",Source[[#This Row],[FTEF]]&gt;0),Source[[#This Row],[NC XLST FTES]]*525/(437.5*Source[[#This Row],[FTEF]]),0)</f>
        <v>0</v>
      </c>
      <c r="AN5726">
        <f>IF(Source[[#This Row],[Credit_Noncredit]]="Credit",Source[[#This Row],[Census Enrollment]],Source[[#This Row],[Noncredit Avg. Attendance]])</f>
        <v>35</v>
      </c>
    </row>
    <row r="5727" spans="1:40" x14ac:dyDescent="0.25">
      <c r="A5727" t="s">
        <v>1914</v>
      </c>
      <c r="B5727" t="s">
        <v>886</v>
      </c>
      <c r="C5727" t="s">
        <v>632</v>
      </c>
      <c r="D5727" t="s">
        <v>633</v>
      </c>
      <c r="E5727" s="4">
        <v>79148</v>
      </c>
      <c r="F5727" s="4" t="s">
        <v>634</v>
      </c>
      <c r="G5727" s="4">
        <v>67</v>
      </c>
      <c r="H5727" t="str">
        <f>CONCATENATE(Source[[#This Row],[Subject]],TRIM(Source[[#This Row],[Course]]))</f>
        <v>CDEV67</v>
      </c>
      <c r="I5727" t="str">
        <f>VLOOKUP(Source[[#This Row],[SubjCrse]],'Courses and Categories'!$E$2:$G$1816,3,FALSE)</f>
        <v>Credit Gen Ed/CTE</v>
      </c>
      <c r="J5727">
        <v>351</v>
      </c>
      <c r="K5727" t="s">
        <v>1370</v>
      </c>
      <c r="L5727" t="s">
        <v>39</v>
      </c>
      <c r="M5727" t="s">
        <v>903</v>
      </c>
      <c r="N5727" t="s">
        <v>185</v>
      </c>
      <c r="O5727">
        <v>1310</v>
      </c>
      <c r="P5727">
        <v>1600</v>
      </c>
      <c r="Q5727" t="s">
        <v>52</v>
      </c>
      <c r="R5727">
        <v>162</v>
      </c>
      <c r="S5727" t="s">
        <v>53</v>
      </c>
      <c r="T5727">
        <v>1</v>
      </c>
      <c r="U5727" s="1">
        <v>43694</v>
      </c>
      <c r="V5727" s="1">
        <v>43819</v>
      </c>
      <c r="W5727" t="s">
        <v>3078</v>
      </c>
      <c r="X5727" t="s">
        <v>1929</v>
      </c>
      <c r="Y5727">
        <v>28</v>
      </c>
      <c r="Z5727">
        <v>18</v>
      </c>
      <c r="AA5727">
        <v>45</v>
      </c>
      <c r="AB5727">
        <v>40</v>
      </c>
      <c r="AD5727">
        <f>IF(ISBLANK(Source[[#This Row],[CrosslistID]]),1,1/COUNTIFS(Source[CrosslistID],Source[[#This Row],[CrosslistID]],Source[TermDesc],Source[[#This Row],[TermDesc]]))</f>
        <v>1</v>
      </c>
      <c r="AG5727">
        <v>0</v>
      </c>
      <c r="AH5727">
        <v>40</v>
      </c>
      <c r="AI5727">
        <v>2.4</v>
      </c>
      <c r="AJ5727">
        <v>2.8</v>
      </c>
      <c r="AK5727">
        <v>0.2</v>
      </c>
      <c r="AL57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27">
        <f>IF(AND(Source[[#This Row],[Credit_Noncredit]]="Noncredit",Source[[#This Row],[FTEF]]&gt;0),Source[[#This Row],[NC XLST FTES]]*525/(437.5*Source[[#This Row],[FTEF]]),0)</f>
        <v>0</v>
      </c>
      <c r="AN5727">
        <f>IF(Source[[#This Row],[Credit_Noncredit]]="Credit",Source[[#This Row],[Census Enrollment]],Source[[#This Row],[Noncredit Avg. Attendance]])</f>
        <v>28</v>
      </c>
    </row>
    <row r="5728" spans="1:40" x14ac:dyDescent="0.25">
      <c r="A5728" t="s">
        <v>1914</v>
      </c>
      <c r="B5728" t="s">
        <v>886</v>
      </c>
      <c r="C5728" t="s">
        <v>632</v>
      </c>
      <c r="D5728" t="s">
        <v>633</v>
      </c>
      <c r="E5728" s="4">
        <v>78612</v>
      </c>
      <c r="F5728" s="4" t="s">
        <v>634</v>
      </c>
      <c r="G5728" s="4">
        <v>67</v>
      </c>
      <c r="H5728" t="str">
        <f>CONCATENATE(Source[[#This Row],[Subject]],TRIM(Source[[#This Row],[Course]]))</f>
        <v>CDEV67</v>
      </c>
      <c r="I5728" t="str">
        <f>VLOOKUP(Source[[#This Row],[SubjCrse]],'Courses and Categories'!$E$2:$G$1816,3,FALSE)</f>
        <v>Credit Gen Ed/CTE</v>
      </c>
      <c r="J5728">
        <v>501</v>
      </c>
      <c r="K5728" t="s">
        <v>1370</v>
      </c>
      <c r="L5728" t="s">
        <v>87</v>
      </c>
      <c r="M5728" t="s">
        <v>903</v>
      </c>
      <c r="N5728" t="s">
        <v>50</v>
      </c>
      <c r="O5728">
        <v>1810</v>
      </c>
      <c r="P5728">
        <v>2100</v>
      </c>
      <c r="Q5728" t="s">
        <v>236</v>
      </c>
      <c r="R5728">
        <v>240</v>
      </c>
      <c r="S5728" t="s">
        <v>134</v>
      </c>
      <c r="T5728">
        <v>1</v>
      </c>
      <c r="U5728" s="1">
        <v>43694</v>
      </c>
      <c r="V5728" s="1">
        <v>43819</v>
      </c>
      <c r="W5728" t="s">
        <v>645</v>
      </c>
      <c r="X5728" t="s">
        <v>1929</v>
      </c>
      <c r="Y5728">
        <v>20</v>
      </c>
      <c r="Z5728">
        <v>18</v>
      </c>
      <c r="AA5728">
        <v>45</v>
      </c>
      <c r="AB5728">
        <v>40</v>
      </c>
      <c r="AD5728">
        <f>IF(ISBLANK(Source[[#This Row],[CrosslistID]]),1,1/COUNTIFS(Source[CrosslistID],Source[[#This Row],[CrosslistID]],Source[TermDesc],Source[[#This Row],[TermDesc]]))</f>
        <v>1</v>
      </c>
      <c r="AG5728">
        <v>0</v>
      </c>
      <c r="AH5728">
        <v>40</v>
      </c>
      <c r="AI5728">
        <v>1.6</v>
      </c>
      <c r="AJ5728">
        <v>2</v>
      </c>
      <c r="AK5728">
        <v>0.2</v>
      </c>
      <c r="AL57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28">
        <f>IF(AND(Source[[#This Row],[Credit_Noncredit]]="Noncredit",Source[[#This Row],[FTEF]]&gt;0),Source[[#This Row],[NC XLST FTES]]*525/(437.5*Source[[#This Row],[FTEF]]),0)</f>
        <v>0</v>
      </c>
      <c r="AN5728">
        <f>IF(Source[[#This Row],[Credit_Noncredit]]="Credit",Source[[#This Row],[Census Enrollment]],Source[[#This Row],[Noncredit Avg. Attendance]])</f>
        <v>20</v>
      </c>
    </row>
    <row r="5729" spans="1:40" x14ac:dyDescent="0.25">
      <c r="A5729" t="s">
        <v>1914</v>
      </c>
      <c r="B5729" t="s">
        <v>886</v>
      </c>
      <c r="C5729" t="s">
        <v>632</v>
      </c>
      <c r="D5729" t="s">
        <v>633</v>
      </c>
      <c r="E5729" s="4">
        <v>77262</v>
      </c>
      <c r="F5729" s="4" t="s">
        <v>634</v>
      </c>
      <c r="G5729" s="4">
        <v>67</v>
      </c>
      <c r="H5729" t="str">
        <f>CONCATENATE(Source[[#This Row],[Subject]],TRIM(Source[[#This Row],[Course]]))</f>
        <v>CDEV67</v>
      </c>
      <c r="I5729" t="str">
        <f>VLOOKUP(Source[[#This Row],[SubjCrse]],'Courses and Categories'!$E$2:$G$1816,3,FALSE)</f>
        <v>Credit Gen Ed/CTE</v>
      </c>
      <c r="J5729">
        <v>502</v>
      </c>
      <c r="K5729" t="s">
        <v>1370</v>
      </c>
      <c r="L5729" t="s">
        <v>87</v>
      </c>
      <c r="M5729" t="s">
        <v>903</v>
      </c>
      <c r="N5729" t="s">
        <v>185</v>
      </c>
      <c r="O5729">
        <v>1810</v>
      </c>
      <c r="P5729">
        <v>2100</v>
      </c>
      <c r="Q5729" t="s">
        <v>236</v>
      </c>
      <c r="R5729">
        <v>238</v>
      </c>
      <c r="S5729" t="s">
        <v>134</v>
      </c>
      <c r="T5729">
        <v>1</v>
      </c>
      <c r="U5729" s="1">
        <v>43694</v>
      </c>
      <c r="V5729" s="1">
        <v>43819</v>
      </c>
      <c r="W5729" t="s">
        <v>645</v>
      </c>
      <c r="X5729" t="s">
        <v>1929</v>
      </c>
      <c r="Y5729">
        <v>27</v>
      </c>
      <c r="Z5729">
        <v>22</v>
      </c>
      <c r="AA5729">
        <v>40</v>
      </c>
      <c r="AB5729">
        <v>55</v>
      </c>
      <c r="AD5729">
        <f>IF(ISBLANK(Source[[#This Row],[CrosslistID]]),1,1/COUNTIFS(Source[CrosslistID],Source[[#This Row],[CrosslistID]],Source[TermDesc],Source[[#This Row],[TermDesc]]))</f>
        <v>1</v>
      </c>
      <c r="AG5729">
        <v>0</v>
      </c>
      <c r="AH5729">
        <v>55</v>
      </c>
      <c r="AI5729">
        <v>2.7</v>
      </c>
      <c r="AJ5729">
        <v>2.7</v>
      </c>
      <c r="AK5729">
        <v>0.2</v>
      </c>
      <c r="AL57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29">
        <f>IF(AND(Source[[#This Row],[Credit_Noncredit]]="Noncredit",Source[[#This Row],[FTEF]]&gt;0),Source[[#This Row],[NC XLST FTES]]*525/(437.5*Source[[#This Row],[FTEF]]),0)</f>
        <v>0</v>
      </c>
      <c r="AN5729">
        <f>IF(Source[[#This Row],[Credit_Noncredit]]="Credit",Source[[#This Row],[Census Enrollment]],Source[[#This Row],[Noncredit Avg. Attendance]])</f>
        <v>27</v>
      </c>
    </row>
    <row r="5730" spans="1:40" x14ac:dyDescent="0.25">
      <c r="A5730" t="s">
        <v>1914</v>
      </c>
      <c r="B5730" t="s">
        <v>886</v>
      </c>
      <c r="C5730" t="s">
        <v>632</v>
      </c>
      <c r="D5730" t="s">
        <v>633</v>
      </c>
      <c r="E5730" s="4">
        <v>76355</v>
      </c>
      <c r="F5730" s="4" t="s">
        <v>634</v>
      </c>
      <c r="G5730" s="4">
        <v>67</v>
      </c>
      <c r="H5730" t="str">
        <f>CONCATENATE(Source[[#This Row],[Subject]],TRIM(Source[[#This Row],[Course]]))</f>
        <v>CDEV67</v>
      </c>
      <c r="I5730" t="str">
        <f>VLOOKUP(Source[[#This Row],[SubjCrse]],'Courses and Categories'!$E$2:$G$1816,3,FALSE)</f>
        <v>Credit Gen Ed/CTE</v>
      </c>
      <c r="J5730">
        <v>651</v>
      </c>
      <c r="K5730" t="s">
        <v>1370</v>
      </c>
      <c r="L5730" t="s">
        <v>50</v>
      </c>
      <c r="M5730" t="s">
        <v>903</v>
      </c>
      <c r="N5730" t="s">
        <v>51</v>
      </c>
      <c r="O5730">
        <v>910</v>
      </c>
      <c r="P5730">
        <v>1530</v>
      </c>
      <c r="Q5730" t="s">
        <v>52</v>
      </c>
      <c r="R5730">
        <v>162</v>
      </c>
      <c r="S5730" t="s">
        <v>53</v>
      </c>
      <c r="T5730" t="s">
        <v>44</v>
      </c>
      <c r="U5730" s="1">
        <v>43694</v>
      </c>
      <c r="V5730" s="1">
        <v>43750</v>
      </c>
      <c r="W5730" t="s">
        <v>3079</v>
      </c>
      <c r="X5730" t="s">
        <v>905</v>
      </c>
      <c r="Y5730">
        <v>41</v>
      </c>
      <c r="Z5730">
        <v>39</v>
      </c>
      <c r="AA5730">
        <v>45</v>
      </c>
      <c r="AB5730">
        <v>86.666700000000006</v>
      </c>
      <c r="AD5730">
        <f>IF(ISBLANK(Source[[#This Row],[CrosslistID]]),1,1/COUNTIFS(Source[CrosslistID],Source[[#This Row],[CrosslistID]],Source[TermDesc],Source[[#This Row],[TermDesc]]))</f>
        <v>1</v>
      </c>
      <c r="AG5730">
        <v>0</v>
      </c>
      <c r="AH5730">
        <v>86.666700000000006</v>
      </c>
      <c r="AI5730">
        <v>3.8220000000000001</v>
      </c>
      <c r="AJ5730">
        <v>4.1237000000000004</v>
      </c>
      <c r="AK5730">
        <v>0.2</v>
      </c>
      <c r="AL57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30">
        <f>IF(AND(Source[[#This Row],[Credit_Noncredit]]="Noncredit",Source[[#This Row],[FTEF]]&gt;0),Source[[#This Row],[NC XLST FTES]]*525/(437.5*Source[[#This Row],[FTEF]]),0)</f>
        <v>0</v>
      </c>
      <c r="AN5730">
        <f>IF(Source[[#This Row],[Credit_Noncredit]]="Credit",Source[[#This Row],[Census Enrollment]],Source[[#This Row],[Noncredit Avg. Attendance]])</f>
        <v>41</v>
      </c>
    </row>
    <row r="5731" spans="1:40" x14ac:dyDescent="0.25">
      <c r="A5731" t="s">
        <v>1914</v>
      </c>
      <c r="B5731" t="s">
        <v>886</v>
      </c>
      <c r="C5731" t="s">
        <v>632</v>
      </c>
      <c r="D5731" t="s">
        <v>633</v>
      </c>
      <c r="E5731" s="4">
        <v>72314</v>
      </c>
      <c r="F5731" s="4" t="s">
        <v>634</v>
      </c>
      <c r="G5731" s="4">
        <v>72</v>
      </c>
      <c r="H5731" t="str">
        <f>CONCATENATE(Source[[#This Row],[Subject]],TRIM(Source[[#This Row],[Course]]))</f>
        <v>CDEV72</v>
      </c>
      <c r="I5731" t="str">
        <f>VLOOKUP(Source[[#This Row],[SubjCrse]],'Courses and Categories'!$E$2:$G$1816,3,FALSE)</f>
        <v>Credit CTE</v>
      </c>
      <c r="J5731">
        <v>1</v>
      </c>
      <c r="K5731" t="s">
        <v>1377</v>
      </c>
      <c r="L5731" t="s">
        <v>39</v>
      </c>
      <c r="M5731" t="s">
        <v>891</v>
      </c>
      <c r="N5731" t="s">
        <v>3080</v>
      </c>
      <c r="O5731" t="s">
        <v>3081</v>
      </c>
      <c r="P5731" t="s">
        <v>3082</v>
      </c>
      <c r="Q5731" t="s">
        <v>3083</v>
      </c>
      <c r="R5731" t="s">
        <v>3084</v>
      </c>
      <c r="S5731" t="s">
        <v>134</v>
      </c>
      <c r="T5731">
        <v>1</v>
      </c>
      <c r="U5731" s="1">
        <v>43694</v>
      </c>
      <c r="V5731" s="1">
        <v>43819</v>
      </c>
      <c r="W5731" t="s">
        <v>3085</v>
      </c>
      <c r="X5731" t="s">
        <v>893</v>
      </c>
      <c r="Y5731">
        <v>29</v>
      </c>
      <c r="Z5731">
        <v>29</v>
      </c>
      <c r="AA5731">
        <v>30</v>
      </c>
      <c r="AB5731">
        <v>96.666700000000006</v>
      </c>
      <c r="AD5731">
        <f>IF(ISBLANK(Source[[#This Row],[CrosslistID]]),1,1/COUNTIFS(Source[CrosslistID],Source[[#This Row],[CrosslistID]],Source[TermDesc],Source[[#This Row],[TermDesc]]))</f>
        <v>1</v>
      </c>
      <c r="AG5731">
        <v>0</v>
      </c>
      <c r="AH5731">
        <v>96.666700000000006</v>
      </c>
      <c r="AI5731">
        <v>2.9</v>
      </c>
      <c r="AJ5731">
        <v>2.9</v>
      </c>
      <c r="AK5731">
        <v>0.33289999999999997</v>
      </c>
      <c r="AL57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31">
        <f>IF(AND(Source[[#This Row],[Credit_Noncredit]]="Noncredit",Source[[#This Row],[FTEF]]&gt;0),Source[[#This Row],[NC XLST FTES]]*525/(437.5*Source[[#This Row],[FTEF]]),0)</f>
        <v>0</v>
      </c>
      <c r="AN5731">
        <f>IF(Source[[#This Row],[Credit_Noncredit]]="Credit",Source[[#This Row],[Census Enrollment]],Source[[#This Row],[Noncredit Avg. Attendance]])</f>
        <v>29</v>
      </c>
    </row>
    <row r="5732" spans="1:40" x14ac:dyDescent="0.25">
      <c r="A5732" t="s">
        <v>1914</v>
      </c>
      <c r="B5732" t="s">
        <v>886</v>
      </c>
      <c r="C5732" t="s">
        <v>632</v>
      </c>
      <c r="D5732" t="s">
        <v>633</v>
      </c>
      <c r="E5732" s="4">
        <v>77829</v>
      </c>
      <c r="F5732" s="4" t="s">
        <v>634</v>
      </c>
      <c r="G5732" s="4">
        <v>72</v>
      </c>
      <c r="H5732" t="str">
        <f>CONCATENATE(Source[[#This Row],[Subject]],TRIM(Source[[#This Row],[Course]]))</f>
        <v>CDEV72</v>
      </c>
      <c r="I5732" t="str">
        <f>VLOOKUP(Source[[#This Row],[SubjCrse]],'Courses and Categories'!$E$2:$G$1816,3,FALSE)</f>
        <v>Credit CTE</v>
      </c>
      <c r="J5732">
        <v>351</v>
      </c>
      <c r="K5732" t="s">
        <v>1377</v>
      </c>
      <c r="L5732" t="s">
        <v>39</v>
      </c>
      <c r="M5732" t="s">
        <v>891</v>
      </c>
      <c r="N5732" t="s">
        <v>3080</v>
      </c>
      <c r="O5732" t="s">
        <v>3086</v>
      </c>
      <c r="P5732" t="s">
        <v>3087</v>
      </c>
      <c r="Q5732" t="s">
        <v>3088</v>
      </c>
      <c r="R5732" t="s">
        <v>3089</v>
      </c>
      <c r="S5732" t="s">
        <v>53</v>
      </c>
      <c r="T5732" t="s">
        <v>44</v>
      </c>
      <c r="U5732" s="1">
        <v>43697</v>
      </c>
      <c r="V5732" s="1">
        <v>43819</v>
      </c>
      <c r="W5732" t="s">
        <v>3090</v>
      </c>
      <c r="X5732" t="s">
        <v>893</v>
      </c>
      <c r="Y5732">
        <v>11</v>
      </c>
      <c r="Z5732">
        <v>11</v>
      </c>
      <c r="AA5732">
        <v>30</v>
      </c>
      <c r="AB5732">
        <v>36.666699999999999</v>
      </c>
      <c r="AD5732">
        <f>IF(ISBLANK(Source[[#This Row],[CrosslistID]]),1,1/COUNTIFS(Source[CrosslistID],Source[[#This Row],[CrosslistID]],Source[TermDesc],Source[[#This Row],[TermDesc]]))</f>
        <v>1</v>
      </c>
      <c r="AG5732">
        <v>0</v>
      </c>
      <c r="AH5732">
        <v>36.666699999999999</v>
      </c>
      <c r="AI5732">
        <v>1.1000000000000001</v>
      </c>
      <c r="AJ5732">
        <v>1.1000000000000001</v>
      </c>
      <c r="AK5732">
        <v>0.1009</v>
      </c>
      <c r="AL57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32">
        <f>IF(AND(Source[[#This Row],[Credit_Noncredit]]="Noncredit",Source[[#This Row],[FTEF]]&gt;0),Source[[#This Row],[NC XLST FTES]]*525/(437.5*Source[[#This Row],[FTEF]]),0)</f>
        <v>0</v>
      </c>
      <c r="AN5732">
        <f>IF(Source[[#This Row],[Credit_Noncredit]]="Credit",Source[[#This Row],[Census Enrollment]],Source[[#This Row],[Noncredit Avg. Attendance]])</f>
        <v>11</v>
      </c>
    </row>
    <row r="5733" spans="1:40" x14ac:dyDescent="0.25">
      <c r="A5733" t="s">
        <v>1914</v>
      </c>
      <c r="B5733" t="s">
        <v>886</v>
      </c>
      <c r="C5733" t="s">
        <v>632</v>
      </c>
      <c r="D5733" t="s">
        <v>633</v>
      </c>
      <c r="E5733" s="4">
        <v>78907</v>
      </c>
      <c r="F5733" s="4" t="s">
        <v>634</v>
      </c>
      <c r="G5733" s="4">
        <v>72</v>
      </c>
      <c r="H5733" t="str">
        <f>CONCATENATE(Source[[#This Row],[Subject]],TRIM(Source[[#This Row],[Course]]))</f>
        <v>CDEV72</v>
      </c>
      <c r="I5733" t="str">
        <f>VLOOKUP(Source[[#This Row],[SubjCrse]],'Courses and Categories'!$E$2:$G$1816,3,FALSE)</f>
        <v>Credit CTE</v>
      </c>
      <c r="J5733">
        <v>961</v>
      </c>
      <c r="K5733" t="s">
        <v>1377</v>
      </c>
      <c r="L5733" t="s">
        <v>39</v>
      </c>
      <c r="M5733" t="s">
        <v>891</v>
      </c>
      <c r="N5733" t="s">
        <v>3091</v>
      </c>
      <c r="O5733" t="s">
        <v>3092</v>
      </c>
      <c r="P5733" t="s">
        <v>3093</v>
      </c>
      <c r="Q5733" t="s">
        <v>3094</v>
      </c>
      <c r="R5733" t="s">
        <v>3095</v>
      </c>
      <c r="S5733" t="s">
        <v>134</v>
      </c>
      <c r="T5733" t="s">
        <v>44</v>
      </c>
      <c r="U5733" s="1">
        <v>43711</v>
      </c>
      <c r="V5733" s="1">
        <v>43819</v>
      </c>
      <c r="W5733" t="s">
        <v>3096</v>
      </c>
      <c r="X5733" t="s">
        <v>893</v>
      </c>
      <c r="Y5733">
        <v>23</v>
      </c>
      <c r="Z5733">
        <v>18</v>
      </c>
      <c r="AA5733">
        <v>30</v>
      </c>
      <c r="AB5733">
        <v>60</v>
      </c>
      <c r="AD5733">
        <f>IF(ISBLANK(Source[[#This Row],[CrosslistID]]),1,1/COUNTIFS(Source[CrosslistID],Source[[#This Row],[CrosslistID]],Source[TermDesc],Source[[#This Row],[TermDesc]]))</f>
        <v>1</v>
      </c>
      <c r="AG5733">
        <v>0</v>
      </c>
      <c r="AH5733">
        <v>60</v>
      </c>
      <c r="AI5733">
        <v>2.2000000000000002</v>
      </c>
      <c r="AJ5733">
        <v>2.2999999999999998</v>
      </c>
      <c r="AK5733">
        <v>0.29289999999999999</v>
      </c>
      <c r="AL57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33">
        <f>IF(AND(Source[[#This Row],[Credit_Noncredit]]="Noncredit",Source[[#This Row],[FTEF]]&gt;0),Source[[#This Row],[NC XLST FTES]]*525/(437.5*Source[[#This Row],[FTEF]]),0)</f>
        <v>0</v>
      </c>
      <c r="AN5733">
        <f>IF(Source[[#This Row],[Credit_Noncredit]]="Credit",Source[[#This Row],[Census Enrollment]],Source[[#This Row],[Noncredit Avg. Attendance]])</f>
        <v>23</v>
      </c>
    </row>
    <row r="5734" spans="1:40" x14ac:dyDescent="0.25">
      <c r="A5734" t="s">
        <v>1914</v>
      </c>
      <c r="B5734" t="s">
        <v>886</v>
      </c>
      <c r="C5734" t="s">
        <v>632</v>
      </c>
      <c r="D5734" t="s">
        <v>633</v>
      </c>
      <c r="E5734" s="4">
        <v>77366</v>
      </c>
      <c r="F5734" s="4" t="s">
        <v>634</v>
      </c>
      <c r="G5734" s="4">
        <v>73</v>
      </c>
      <c r="H5734" t="str">
        <f>CONCATENATE(Source[[#This Row],[Subject]],TRIM(Source[[#This Row],[Course]]))</f>
        <v>CDEV73</v>
      </c>
      <c r="I5734" t="str">
        <f>VLOOKUP(Source[[#This Row],[SubjCrse]],'Courses and Categories'!$E$2:$G$1816,3,FALSE)</f>
        <v>Credit CTE</v>
      </c>
      <c r="J5734">
        <v>1</v>
      </c>
      <c r="K5734" t="s">
        <v>3097</v>
      </c>
      <c r="L5734" t="s">
        <v>39</v>
      </c>
      <c r="M5734" t="s">
        <v>903</v>
      </c>
      <c r="N5734" t="s">
        <v>41</v>
      </c>
      <c r="O5734">
        <v>1240</v>
      </c>
      <c r="P5734">
        <v>1530</v>
      </c>
      <c r="Q5734" t="s">
        <v>236</v>
      </c>
      <c r="R5734">
        <v>251</v>
      </c>
      <c r="S5734" t="s">
        <v>134</v>
      </c>
      <c r="T5734">
        <v>1</v>
      </c>
      <c r="U5734" s="1">
        <v>43694</v>
      </c>
      <c r="V5734" s="1">
        <v>43819</v>
      </c>
      <c r="W5734" t="s">
        <v>3062</v>
      </c>
      <c r="X5734" t="s">
        <v>1929</v>
      </c>
      <c r="Y5734">
        <v>46</v>
      </c>
      <c r="Z5734">
        <v>46</v>
      </c>
      <c r="AA5734">
        <v>45</v>
      </c>
      <c r="AB5734">
        <v>102.2222</v>
      </c>
      <c r="AD5734">
        <f>IF(ISBLANK(Source[[#This Row],[CrosslistID]]),1,1/COUNTIFS(Source[CrosslistID],Source[[#This Row],[CrosslistID]],Source[TermDesc],Source[[#This Row],[TermDesc]]))</f>
        <v>1</v>
      </c>
      <c r="AG5734">
        <v>0</v>
      </c>
      <c r="AH5734">
        <v>102.2222</v>
      </c>
      <c r="AI5734">
        <v>4.4000000000000004</v>
      </c>
      <c r="AJ5734">
        <v>4.5999999999999996</v>
      </c>
      <c r="AK5734">
        <v>0.2</v>
      </c>
      <c r="AL57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34">
        <f>IF(AND(Source[[#This Row],[Credit_Noncredit]]="Noncredit",Source[[#This Row],[FTEF]]&gt;0),Source[[#This Row],[NC XLST FTES]]*525/(437.5*Source[[#This Row],[FTEF]]),0)</f>
        <v>0</v>
      </c>
      <c r="AN5734">
        <f>IF(Source[[#This Row],[Credit_Noncredit]]="Credit",Source[[#This Row],[Census Enrollment]],Source[[#This Row],[Noncredit Avg. Attendance]])</f>
        <v>46</v>
      </c>
    </row>
    <row r="5735" spans="1:40" x14ac:dyDescent="0.25">
      <c r="A5735" t="s">
        <v>1914</v>
      </c>
      <c r="B5735" t="s">
        <v>886</v>
      </c>
      <c r="C5735" t="s">
        <v>632</v>
      </c>
      <c r="D5735" t="s">
        <v>633</v>
      </c>
      <c r="E5735" s="4">
        <v>77367</v>
      </c>
      <c r="F5735" s="4" t="s">
        <v>634</v>
      </c>
      <c r="G5735" s="4">
        <v>73</v>
      </c>
      <c r="H5735" t="str">
        <f>CONCATENATE(Source[[#This Row],[Subject]],TRIM(Source[[#This Row],[Course]]))</f>
        <v>CDEV73</v>
      </c>
      <c r="I5735" t="str">
        <f>VLOOKUP(Source[[#This Row],[SubjCrse]],'Courses and Categories'!$E$2:$G$1816,3,FALSE)</f>
        <v>Credit CTE</v>
      </c>
      <c r="J5735">
        <v>501</v>
      </c>
      <c r="K5735" t="s">
        <v>3097</v>
      </c>
      <c r="L5735" t="s">
        <v>87</v>
      </c>
      <c r="M5735" t="s">
        <v>903</v>
      </c>
      <c r="N5735" t="s">
        <v>50</v>
      </c>
      <c r="O5735">
        <v>1810</v>
      </c>
      <c r="P5735">
        <v>2100</v>
      </c>
      <c r="Q5735" t="s">
        <v>236</v>
      </c>
      <c r="R5735">
        <v>230</v>
      </c>
      <c r="S5735" t="s">
        <v>134</v>
      </c>
      <c r="T5735">
        <v>1</v>
      </c>
      <c r="U5735" s="1">
        <v>43694</v>
      </c>
      <c r="V5735" s="1">
        <v>43819</v>
      </c>
      <c r="W5735" t="s">
        <v>3074</v>
      </c>
      <c r="X5735" t="s">
        <v>1929</v>
      </c>
      <c r="Y5735">
        <v>49</v>
      </c>
      <c r="Z5735">
        <v>49</v>
      </c>
      <c r="AA5735">
        <v>45</v>
      </c>
      <c r="AB5735">
        <v>108.88890000000001</v>
      </c>
      <c r="AD5735">
        <f>IF(ISBLANK(Source[[#This Row],[CrosslistID]]),1,1/COUNTIFS(Source[CrosslistID],Source[[#This Row],[CrosslistID]],Source[TermDesc],Source[[#This Row],[TermDesc]]))</f>
        <v>1</v>
      </c>
      <c r="AG5735">
        <v>0</v>
      </c>
      <c r="AH5735">
        <v>108.88890000000001</v>
      </c>
      <c r="AI5735">
        <v>4.8</v>
      </c>
      <c r="AJ5735">
        <v>4.9000000000000004</v>
      </c>
      <c r="AK5735">
        <v>0.2</v>
      </c>
      <c r="AL57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35">
        <f>IF(AND(Source[[#This Row],[Credit_Noncredit]]="Noncredit",Source[[#This Row],[FTEF]]&gt;0),Source[[#This Row],[NC XLST FTES]]*525/(437.5*Source[[#This Row],[FTEF]]),0)</f>
        <v>0</v>
      </c>
      <c r="AN5735">
        <f>IF(Source[[#This Row],[Credit_Noncredit]]="Credit",Source[[#This Row],[Census Enrollment]],Source[[#This Row],[Noncredit Avg. Attendance]])</f>
        <v>49</v>
      </c>
    </row>
    <row r="5736" spans="1:40" x14ac:dyDescent="0.25">
      <c r="A5736" t="s">
        <v>1914</v>
      </c>
      <c r="B5736" t="s">
        <v>886</v>
      </c>
      <c r="C5736" t="s">
        <v>632</v>
      </c>
      <c r="D5736" t="s">
        <v>633</v>
      </c>
      <c r="E5736" s="4">
        <v>74210</v>
      </c>
      <c r="F5736" s="4" t="s">
        <v>634</v>
      </c>
      <c r="G5736" s="4">
        <v>74</v>
      </c>
      <c r="H5736" t="str">
        <f>CONCATENATE(Source[[#This Row],[Subject]],TRIM(Source[[#This Row],[Course]]))</f>
        <v>CDEV74</v>
      </c>
      <c r="I5736" t="str">
        <f>VLOOKUP(Source[[#This Row],[SubjCrse]],'Courses and Categories'!$E$2:$G$1816,3,FALSE)</f>
        <v>Credit CTE</v>
      </c>
      <c r="J5736">
        <v>341</v>
      </c>
      <c r="K5736" t="s">
        <v>3098</v>
      </c>
      <c r="L5736" t="s">
        <v>39</v>
      </c>
      <c r="M5736" t="s">
        <v>903</v>
      </c>
      <c r="N5736" t="s">
        <v>185</v>
      </c>
      <c r="O5736">
        <v>1410</v>
      </c>
      <c r="P5736">
        <v>1700</v>
      </c>
      <c r="Q5736" t="s">
        <v>64</v>
      </c>
      <c r="R5736">
        <v>1302</v>
      </c>
      <c r="S5736" t="s">
        <v>65</v>
      </c>
      <c r="T5736">
        <v>1</v>
      </c>
      <c r="U5736" s="1">
        <v>43694</v>
      </c>
      <c r="V5736" s="1">
        <v>43819</v>
      </c>
      <c r="W5736" t="s">
        <v>1367</v>
      </c>
      <c r="X5736" t="s">
        <v>1929</v>
      </c>
      <c r="Y5736">
        <v>36</v>
      </c>
      <c r="Z5736">
        <v>36</v>
      </c>
      <c r="AA5736">
        <v>45</v>
      </c>
      <c r="AB5736">
        <v>80</v>
      </c>
      <c r="AD5736">
        <f>IF(ISBLANK(Source[[#This Row],[CrosslistID]]),1,1/COUNTIFS(Source[CrosslistID],Source[[#This Row],[CrosslistID]],Source[TermDesc],Source[[#This Row],[TermDesc]]))</f>
        <v>1</v>
      </c>
      <c r="AG5736">
        <v>0</v>
      </c>
      <c r="AH5736">
        <v>80</v>
      </c>
      <c r="AI5736">
        <v>3.6</v>
      </c>
      <c r="AJ5736">
        <v>3.6</v>
      </c>
      <c r="AK5736">
        <v>0.2</v>
      </c>
      <c r="AL57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36">
        <f>IF(AND(Source[[#This Row],[Credit_Noncredit]]="Noncredit",Source[[#This Row],[FTEF]]&gt;0),Source[[#This Row],[NC XLST FTES]]*525/(437.5*Source[[#This Row],[FTEF]]),0)</f>
        <v>0</v>
      </c>
      <c r="AN5736">
        <f>IF(Source[[#This Row],[Credit_Noncredit]]="Credit",Source[[#This Row],[Census Enrollment]],Source[[#This Row],[Noncredit Avg. Attendance]])</f>
        <v>36</v>
      </c>
    </row>
    <row r="5737" spans="1:40" x14ac:dyDescent="0.25">
      <c r="A5737" t="s">
        <v>1914</v>
      </c>
      <c r="B5737" t="s">
        <v>886</v>
      </c>
      <c r="C5737" t="s">
        <v>632</v>
      </c>
      <c r="D5737" t="s">
        <v>633</v>
      </c>
      <c r="E5737" s="4">
        <v>77453</v>
      </c>
      <c r="F5737" s="4" t="s">
        <v>634</v>
      </c>
      <c r="G5737" s="4">
        <v>74</v>
      </c>
      <c r="H5737" t="str">
        <f>CONCATENATE(Source[[#This Row],[Subject]],TRIM(Source[[#This Row],[Course]]))</f>
        <v>CDEV74</v>
      </c>
      <c r="I5737" t="str">
        <f>VLOOKUP(Source[[#This Row],[SubjCrse]],'Courses and Categories'!$E$2:$G$1816,3,FALSE)</f>
        <v>Credit CTE</v>
      </c>
      <c r="J5737">
        <v>501</v>
      </c>
      <c r="K5737" t="s">
        <v>3098</v>
      </c>
      <c r="L5737" t="s">
        <v>87</v>
      </c>
      <c r="M5737" t="s">
        <v>903</v>
      </c>
      <c r="N5737" t="s">
        <v>185</v>
      </c>
      <c r="O5737">
        <v>1810</v>
      </c>
      <c r="P5737">
        <v>2100</v>
      </c>
      <c r="Q5737" t="s">
        <v>236</v>
      </c>
      <c r="R5737">
        <v>230</v>
      </c>
      <c r="S5737" t="s">
        <v>134</v>
      </c>
      <c r="T5737">
        <v>1</v>
      </c>
      <c r="U5737" s="1">
        <v>43694</v>
      </c>
      <c r="V5737" s="1">
        <v>43819</v>
      </c>
      <c r="W5737" t="s">
        <v>3075</v>
      </c>
      <c r="X5737" t="s">
        <v>1929</v>
      </c>
      <c r="Y5737">
        <v>19</v>
      </c>
      <c r="Z5737">
        <v>17</v>
      </c>
      <c r="AA5737">
        <v>45</v>
      </c>
      <c r="AB5737">
        <v>37.777799999999999</v>
      </c>
      <c r="AD5737">
        <f>IF(ISBLANK(Source[[#This Row],[CrosslistID]]),1,1/COUNTIFS(Source[CrosslistID],Source[[#This Row],[CrosslistID]],Source[TermDesc],Source[[#This Row],[TermDesc]]))</f>
        <v>1</v>
      </c>
      <c r="AG5737">
        <v>0</v>
      </c>
      <c r="AH5737">
        <v>37.777799999999999</v>
      </c>
      <c r="AI5737">
        <v>1.8</v>
      </c>
      <c r="AJ5737">
        <v>1.9</v>
      </c>
      <c r="AK5737">
        <v>0.2</v>
      </c>
      <c r="AL57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37">
        <f>IF(AND(Source[[#This Row],[Credit_Noncredit]]="Noncredit",Source[[#This Row],[FTEF]]&gt;0),Source[[#This Row],[NC XLST FTES]]*525/(437.5*Source[[#This Row],[FTEF]]),0)</f>
        <v>0</v>
      </c>
      <c r="AN5737">
        <f>IF(Source[[#This Row],[Credit_Noncredit]]="Credit",Source[[#This Row],[Census Enrollment]],Source[[#This Row],[Noncredit Avg. Attendance]])</f>
        <v>19</v>
      </c>
    </row>
    <row r="5738" spans="1:40" x14ac:dyDescent="0.25">
      <c r="A5738" t="s">
        <v>1914</v>
      </c>
      <c r="B5738" t="s">
        <v>886</v>
      </c>
      <c r="C5738" t="s">
        <v>632</v>
      </c>
      <c r="D5738" t="s">
        <v>633</v>
      </c>
      <c r="E5738" s="4">
        <v>78908</v>
      </c>
      <c r="F5738" s="4" t="s">
        <v>634</v>
      </c>
      <c r="G5738" s="4">
        <v>74</v>
      </c>
      <c r="H5738" t="str">
        <f>CONCATENATE(Source[[#This Row],[Subject]],TRIM(Source[[#This Row],[Course]]))</f>
        <v>CDEV74</v>
      </c>
      <c r="I5738" t="str">
        <f>VLOOKUP(Source[[#This Row],[SubjCrse]],'Courses and Categories'!$E$2:$G$1816,3,FALSE)</f>
        <v>Credit CTE</v>
      </c>
      <c r="J5738">
        <v>651</v>
      </c>
      <c r="K5738" t="s">
        <v>3098</v>
      </c>
      <c r="L5738" t="s">
        <v>50</v>
      </c>
      <c r="M5738" t="s">
        <v>903</v>
      </c>
      <c r="N5738" t="s">
        <v>51</v>
      </c>
      <c r="O5738">
        <v>910</v>
      </c>
      <c r="P5738">
        <v>1530</v>
      </c>
      <c r="Q5738" t="s">
        <v>52</v>
      </c>
      <c r="R5738">
        <v>162</v>
      </c>
      <c r="S5738" t="s">
        <v>53</v>
      </c>
      <c r="T5738" t="s">
        <v>44</v>
      </c>
      <c r="U5738" s="1">
        <v>43757</v>
      </c>
      <c r="V5738" s="1">
        <v>43813</v>
      </c>
      <c r="W5738" t="s">
        <v>3079</v>
      </c>
      <c r="X5738" t="s">
        <v>905</v>
      </c>
      <c r="Y5738">
        <v>50</v>
      </c>
      <c r="Z5738">
        <v>48</v>
      </c>
      <c r="AA5738">
        <v>45</v>
      </c>
      <c r="AB5738">
        <v>106.66670000000001</v>
      </c>
      <c r="AD5738">
        <f>IF(ISBLANK(Source[[#This Row],[CrosslistID]]),1,1/COUNTIFS(Source[CrosslistID],Source[[#This Row],[CrosslistID]],Source[TermDesc],Source[[#This Row],[TermDesc]]))</f>
        <v>1</v>
      </c>
      <c r="AG5738">
        <v>0</v>
      </c>
      <c r="AH5738">
        <v>106.66670000000001</v>
      </c>
      <c r="AI5738">
        <v>4.827</v>
      </c>
      <c r="AJ5738">
        <v>5.0281000000000002</v>
      </c>
      <c r="AK5738">
        <v>0.2</v>
      </c>
      <c r="AL57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38">
        <f>IF(AND(Source[[#This Row],[Credit_Noncredit]]="Noncredit",Source[[#This Row],[FTEF]]&gt;0),Source[[#This Row],[NC XLST FTES]]*525/(437.5*Source[[#This Row],[FTEF]]),0)</f>
        <v>0</v>
      </c>
      <c r="AN5738">
        <f>IF(Source[[#This Row],[Credit_Noncredit]]="Credit",Source[[#This Row],[Census Enrollment]],Source[[#This Row],[Noncredit Avg. Attendance]])</f>
        <v>50</v>
      </c>
    </row>
    <row r="5739" spans="1:40" x14ac:dyDescent="0.25">
      <c r="A5739" t="s">
        <v>1914</v>
      </c>
      <c r="B5739" t="s">
        <v>886</v>
      </c>
      <c r="C5739" t="s">
        <v>632</v>
      </c>
      <c r="D5739" t="s">
        <v>633</v>
      </c>
      <c r="E5739" s="4">
        <v>76357</v>
      </c>
      <c r="F5739" s="4" t="s">
        <v>634</v>
      </c>
      <c r="G5739" s="4">
        <v>85</v>
      </c>
      <c r="H5739" t="str">
        <f>CONCATENATE(Source[[#This Row],[Subject]],TRIM(Source[[#This Row],[Course]]))</f>
        <v>CDEV85</v>
      </c>
      <c r="I5739" t="str">
        <f>VLOOKUP(Source[[#This Row],[SubjCrse]],'Courses and Categories'!$E$2:$G$1816,3,FALSE)</f>
        <v>Credit CTE</v>
      </c>
      <c r="J5739">
        <v>341</v>
      </c>
      <c r="K5739" t="s">
        <v>3099</v>
      </c>
      <c r="L5739" t="s">
        <v>39</v>
      </c>
      <c r="M5739" t="s">
        <v>903</v>
      </c>
      <c r="N5739" t="s">
        <v>185</v>
      </c>
      <c r="O5739">
        <v>1010</v>
      </c>
      <c r="P5739">
        <v>1300</v>
      </c>
      <c r="Q5739" t="s">
        <v>64</v>
      </c>
      <c r="R5739">
        <v>1302</v>
      </c>
      <c r="S5739" t="s">
        <v>65</v>
      </c>
      <c r="T5739">
        <v>1</v>
      </c>
      <c r="U5739" s="1">
        <v>43694</v>
      </c>
      <c r="V5739" s="1">
        <v>43819</v>
      </c>
      <c r="W5739" t="s">
        <v>1367</v>
      </c>
      <c r="X5739" t="s">
        <v>1929</v>
      </c>
      <c r="Y5739">
        <v>46</v>
      </c>
      <c r="Z5739">
        <v>45</v>
      </c>
      <c r="AA5739">
        <v>45</v>
      </c>
      <c r="AB5739">
        <v>100</v>
      </c>
      <c r="AD5739">
        <f>IF(ISBLANK(Source[[#This Row],[CrosslistID]]),1,1/COUNTIFS(Source[CrosslistID],Source[[#This Row],[CrosslistID]],Source[TermDesc],Source[[#This Row],[TermDesc]]))</f>
        <v>1</v>
      </c>
      <c r="AG5739">
        <v>0</v>
      </c>
      <c r="AH5739">
        <v>100</v>
      </c>
      <c r="AI5739">
        <v>4.5999999999999996</v>
      </c>
      <c r="AJ5739">
        <v>4.5999999999999996</v>
      </c>
      <c r="AK5739">
        <v>0.2</v>
      </c>
      <c r="AL57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39">
        <f>IF(AND(Source[[#This Row],[Credit_Noncredit]]="Noncredit",Source[[#This Row],[FTEF]]&gt;0),Source[[#This Row],[NC XLST FTES]]*525/(437.5*Source[[#This Row],[FTEF]]),0)</f>
        <v>0</v>
      </c>
      <c r="AN5739">
        <f>IF(Source[[#This Row],[Credit_Noncredit]]="Credit",Source[[#This Row],[Census Enrollment]],Source[[#This Row],[Noncredit Avg. Attendance]])</f>
        <v>46</v>
      </c>
    </row>
    <row r="5740" spans="1:40" x14ac:dyDescent="0.25">
      <c r="A5740" t="s">
        <v>1914</v>
      </c>
      <c r="B5740" t="s">
        <v>886</v>
      </c>
      <c r="C5740" t="s">
        <v>632</v>
      </c>
      <c r="D5740" t="s">
        <v>633</v>
      </c>
      <c r="E5740" s="4">
        <v>74150</v>
      </c>
      <c r="F5740" s="4" t="s">
        <v>634</v>
      </c>
      <c r="G5740" s="4">
        <v>90</v>
      </c>
      <c r="H5740" t="str">
        <f>CONCATENATE(Source[[#This Row],[Subject]],TRIM(Source[[#This Row],[Course]]))</f>
        <v>CDEV90</v>
      </c>
      <c r="I5740" t="str">
        <f>VLOOKUP(Source[[#This Row],[SubjCrse]],'Courses and Categories'!$E$2:$G$1816,3,FALSE)</f>
        <v>Credit CTE</v>
      </c>
      <c r="J5740">
        <v>548</v>
      </c>
      <c r="K5740" t="s">
        <v>3100</v>
      </c>
      <c r="L5740" t="s">
        <v>87</v>
      </c>
      <c r="M5740" t="s">
        <v>903</v>
      </c>
      <c r="N5740" t="s">
        <v>41</v>
      </c>
      <c r="O5740">
        <v>1810</v>
      </c>
      <c r="P5740">
        <v>2100</v>
      </c>
      <c r="Q5740" t="s">
        <v>60</v>
      </c>
      <c r="R5740">
        <v>130</v>
      </c>
      <c r="S5740" t="s">
        <v>61</v>
      </c>
      <c r="T5740">
        <v>1</v>
      </c>
      <c r="U5740" s="1">
        <v>43694</v>
      </c>
      <c r="V5740" s="1">
        <v>43819</v>
      </c>
      <c r="W5740" t="s">
        <v>1145</v>
      </c>
      <c r="X5740" t="s">
        <v>1929</v>
      </c>
      <c r="Y5740">
        <v>38</v>
      </c>
      <c r="Z5740">
        <v>37</v>
      </c>
      <c r="AA5740">
        <v>45</v>
      </c>
      <c r="AB5740">
        <v>82.222200000000001</v>
      </c>
      <c r="AD5740">
        <f>IF(ISBLANK(Source[[#This Row],[CrosslistID]]),1,1/COUNTIFS(Source[CrosslistID],Source[[#This Row],[CrosslistID]],Source[TermDesc],Source[[#This Row],[TermDesc]]))</f>
        <v>1</v>
      </c>
      <c r="AG5740">
        <v>0</v>
      </c>
      <c r="AH5740">
        <v>82.222200000000001</v>
      </c>
      <c r="AI5740">
        <v>3.8</v>
      </c>
      <c r="AJ5740">
        <v>3.8</v>
      </c>
      <c r="AK5740">
        <v>0.2</v>
      </c>
      <c r="AL57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40">
        <f>IF(AND(Source[[#This Row],[Credit_Noncredit]]="Noncredit",Source[[#This Row],[FTEF]]&gt;0),Source[[#This Row],[NC XLST FTES]]*525/(437.5*Source[[#This Row],[FTEF]]),0)</f>
        <v>0</v>
      </c>
      <c r="AN5740">
        <f>IF(Source[[#This Row],[Credit_Noncredit]]="Credit",Source[[#This Row],[Census Enrollment]],Source[[#This Row],[Noncredit Avg. Attendance]])</f>
        <v>38</v>
      </c>
    </row>
    <row r="5741" spans="1:40" x14ac:dyDescent="0.25">
      <c r="A5741" t="s">
        <v>1914</v>
      </c>
      <c r="B5741" t="s">
        <v>886</v>
      </c>
      <c r="C5741" t="s">
        <v>632</v>
      </c>
      <c r="D5741" t="s">
        <v>633</v>
      </c>
      <c r="E5741" s="4">
        <v>71384</v>
      </c>
      <c r="F5741" s="4" t="s">
        <v>634</v>
      </c>
      <c r="G5741" s="4">
        <v>91</v>
      </c>
      <c r="H5741" t="str">
        <f>CONCATENATE(Source[[#This Row],[Subject]],TRIM(Source[[#This Row],[Course]]))</f>
        <v>CDEV91</v>
      </c>
      <c r="I5741" t="str">
        <f>VLOOKUP(Source[[#This Row],[SubjCrse]],'Courses and Categories'!$E$2:$G$1816,3,FALSE)</f>
        <v>Credit CTE</v>
      </c>
      <c r="J5741">
        <v>501</v>
      </c>
      <c r="K5741" t="s">
        <v>3101</v>
      </c>
      <c r="L5741" t="s">
        <v>87</v>
      </c>
      <c r="M5741" t="s">
        <v>903</v>
      </c>
      <c r="N5741" t="s">
        <v>50</v>
      </c>
      <c r="O5741">
        <v>1810</v>
      </c>
      <c r="P5741">
        <v>2100</v>
      </c>
      <c r="Q5741" t="s">
        <v>236</v>
      </c>
      <c r="R5741">
        <v>238</v>
      </c>
      <c r="S5741" t="s">
        <v>134</v>
      </c>
      <c r="T5741">
        <v>1</v>
      </c>
      <c r="U5741" s="1">
        <v>43694</v>
      </c>
      <c r="V5741" s="1">
        <v>43819</v>
      </c>
      <c r="W5741" t="s">
        <v>1145</v>
      </c>
      <c r="X5741" t="s">
        <v>1929</v>
      </c>
      <c r="Y5741">
        <v>43</v>
      </c>
      <c r="Z5741">
        <v>42</v>
      </c>
      <c r="AA5741">
        <v>45</v>
      </c>
      <c r="AB5741">
        <v>93.333299999999994</v>
      </c>
      <c r="AD5741">
        <f>IF(ISBLANK(Source[[#This Row],[CrosslistID]]),1,1/COUNTIFS(Source[CrosslistID],Source[[#This Row],[CrosslistID]],Source[TermDesc],Source[[#This Row],[TermDesc]]))</f>
        <v>1</v>
      </c>
      <c r="AG5741">
        <v>0</v>
      </c>
      <c r="AH5741">
        <v>93.333299999999994</v>
      </c>
      <c r="AI5741">
        <v>4.2</v>
      </c>
      <c r="AJ5741">
        <v>4.3</v>
      </c>
      <c r="AK5741">
        <v>0.2</v>
      </c>
      <c r="AL57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41">
        <f>IF(AND(Source[[#This Row],[Credit_Noncredit]]="Noncredit",Source[[#This Row],[FTEF]]&gt;0),Source[[#This Row],[NC XLST FTES]]*525/(437.5*Source[[#This Row],[FTEF]]),0)</f>
        <v>0</v>
      </c>
      <c r="AN5741">
        <f>IF(Source[[#This Row],[Credit_Noncredit]]="Credit",Source[[#This Row],[Census Enrollment]],Source[[#This Row],[Noncredit Avg. Attendance]])</f>
        <v>43</v>
      </c>
    </row>
    <row r="5742" spans="1:40" x14ac:dyDescent="0.25">
      <c r="A5742" t="s">
        <v>1914</v>
      </c>
      <c r="B5742" t="s">
        <v>886</v>
      </c>
      <c r="C5742" t="s">
        <v>632</v>
      </c>
      <c r="D5742" t="s">
        <v>633</v>
      </c>
      <c r="E5742" s="4">
        <v>77369</v>
      </c>
      <c r="F5742" s="4" t="s">
        <v>634</v>
      </c>
      <c r="G5742" s="4">
        <v>92</v>
      </c>
      <c r="H5742" t="str">
        <f>CONCATENATE(Source[[#This Row],[Subject]],TRIM(Source[[#This Row],[Course]]))</f>
        <v>CDEV92</v>
      </c>
      <c r="I5742" t="str">
        <f>VLOOKUP(Source[[#This Row],[SubjCrse]],'Courses and Categories'!$E$2:$G$1816,3,FALSE)</f>
        <v>Credit CTE</v>
      </c>
      <c r="J5742">
        <v>501</v>
      </c>
      <c r="K5742" t="s">
        <v>3102</v>
      </c>
      <c r="L5742" t="s">
        <v>87</v>
      </c>
      <c r="M5742" t="s">
        <v>903</v>
      </c>
      <c r="N5742" t="s">
        <v>41</v>
      </c>
      <c r="O5742">
        <v>1810</v>
      </c>
      <c r="P5742">
        <v>2100</v>
      </c>
      <c r="Q5742" t="s">
        <v>236</v>
      </c>
      <c r="R5742">
        <v>238</v>
      </c>
      <c r="S5742" t="s">
        <v>134</v>
      </c>
      <c r="T5742">
        <v>1</v>
      </c>
      <c r="U5742" s="1">
        <v>43694</v>
      </c>
      <c r="V5742" s="1">
        <v>43819</v>
      </c>
      <c r="W5742" t="s">
        <v>3103</v>
      </c>
      <c r="X5742" t="s">
        <v>1929</v>
      </c>
      <c r="Y5742">
        <v>39</v>
      </c>
      <c r="Z5742">
        <v>38</v>
      </c>
      <c r="AA5742">
        <v>45</v>
      </c>
      <c r="AB5742">
        <v>84.444400000000002</v>
      </c>
      <c r="AD5742">
        <f>IF(ISBLANK(Source[[#This Row],[CrosslistID]]),1,1/COUNTIFS(Source[CrosslistID],Source[[#This Row],[CrosslistID]],Source[TermDesc],Source[[#This Row],[TermDesc]]))</f>
        <v>1</v>
      </c>
      <c r="AG5742">
        <v>0</v>
      </c>
      <c r="AH5742">
        <v>84.444400000000002</v>
      </c>
      <c r="AI5742">
        <v>3.8</v>
      </c>
      <c r="AJ5742">
        <v>3.9</v>
      </c>
      <c r="AK5742">
        <v>0.2</v>
      </c>
      <c r="AL57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42">
        <f>IF(AND(Source[[#This Row],[Credit_Noncredit]]="Noncredit",Source[[#This Row],[FTEF]]&gt;0),Source[[#This Row],[NC XLST FTES]]*525/(437.5*Source[[#This Row],[FTEF]]),0)</f>
        <v>0</v>
      </c>
      <c r="AN5742">
        <f>IF(Source[[#This Row],[Credit_Noncredit]]="Credit",Source[[#This Row],[Census Enrollment]],Source[[#This Row],[Noncredit Avg. Attendance]])</f>
        <v>39</v>
      </c>
    </row>
    <row r="5743" spans="1:40" x14ac:dyDescent="0.25">
      <c r="A5743" t="s">
        <v>1914</v>
      </c>
      <c r="B5743" t="s">
        <v>886</v>
      </c>
      <c r="C5743" t="s">
        <v>632</v>
      </c>
      <c r="D5743" t="s">
        <v>633</v>
      </c>
      <c r="E5743" s="4">
        <v>78588</v>
      </c>
      <c r="F5743" s="4" t="s">
        <v>634</v>
      </c>
      <c r="G5743" s="4">
        <v>92</v>
      </c>
      <c r="H5743" t="str">
        <f>CONCATENATE(Source[[#This Row],[Subject]],TRIM(Source[[#This Row],[Course]]))</f>
        <v>CDEV92</v>
      </c>
      <c r="I5743" t="str">
        <f>VLOOKUP(Source[[#This Row],[SubjCrse]],'Courses and Categories'!$E$2:$G$1816,3,FALSE)</f>
        <v>Credit CTE</v>
      </c>
      <c r="J5743">
        <v>831</v>
      </c>
      <c r="K5743" t="s">
        <v>3102</v>
      </c>
      <c r="L5743" t="s">
        <v>39</v>
      </c>
      <c r="M5743" t="s">
        <v>897</v>
      </c>
      <c r="N5743" t="s">
        <v>42</v>
      </c>
      <c r="O5743" t="s">
        <v>42</v>
      </c>
      <c r="P5743" t="s">
        <v>42</v>
      </c>
      <c r="Q5743" t="s">
        <v>42</v>
      </c>
      <c r="S5743" t="s">
        <v>134</v>
      </c>
      <c r="T5743">
        <v>1</v>
      </c>
      <c r="U5743" s="1">
        <v>43694</v>
      </c>
      <c r="V5743" s="1">
        <v>43819</v>
      </c>
      <c r="W5743" t="s">
        <v>3104</v>
      </c>
      <c r="X5743" t="s">
        <v>1450</v>
      </c>
      <c r="Y5743">
        <v>40</v>
      </c>
      <c r="Z5743">
        <v>36</v>
      </c>
      <c r="AA5743">
        <v>45</v>
      </c>
      <c r="AB5743">
        <v>80</v>
      </c>
      <c r="AD5743">
        <f>IF(ISBLANK(Source[[#This Row],[CrosslistID]]),1,1/COUNTIFS(Source[CrosslistID],Source[[#This Row],[CrosslistID]],Source[TermDesc],Source[[#This Row],[TermDesc]]))</f>
        <v>1</v>
      </c>
      <c r="AG5743">
        <v>0</v>
      </c>
      <c r="AH5743">
        <v>80</v>
      </c>
      <c r="AI5743">
        <v>3.9</v>
      </c>
      <c r="AJ5743">
        <v>4</v>
      </c>
      <c r="AK5743">
        <v>0.2</v>
      </c>
      <c r="AL57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43">
        <f>IF(AND(Source[[#This Row],[Credit_Noncredit]]="Noncredit",Source[[#This Row],[FTEF]]&gt;0),Source[[#This Row],[NC XLST FTES]]*525/(437.5*Source[[#This Row],[FTEF]]),0)</f>
        <v>0</v>
      </c>
      <c r="AN5743">
        <f>IF(Source[[#This Row],[Credit_Noncredit]]="Credit",Source[[#This Row],[Census Enrollment]],Source[[#This Row],[Noncredit Avg. Attendance]])</f>
        <v>40</v>
      </c>
    </row>
    <row r="5744" spans="1:40" x14ac:dyDescent="0.25">
      <c r="A5744" t="s">
        <v>1914</v>
      </c>
      <c r="B5744" t="s">
        <v>886</v>
      </c>
      <c r="C5744" t="s">
        <v>632</v>
      </c>
      <c r="D5744" t="s">
        <v>633</v>
      </c>
      <c r="E5744" s="4">
        <v>70712</v>
      </c>
      <c r="F5744" s="4" t="s">
        <v>634</v>
      </c>
      <c r="G5744" s="4">
        <v>93</v>
      </c>
      <c r="H5744" t="str">
        <f>CONCATENATE(Source[[#This Row],[Subject]],TRIM(Source[[#This Row],[Course]]))</f>
        <v>CDEV93</v>
      </c>
      <c r="I5744" t="str">
        <f>VLOOKUP(Source[[#This Row],[SubjCrse]],'Courses and Categories'!$E$2:$G$1816,3,FALSE)</f>
        <v>Credit Gen Ed/CTE</v>
      </c>
      <c r="J5744">
        <v>1</v>
      </c>
      <c r="K5744" t="s">
        <v>3105</v>
      </c>
      <c r="L5744" t="s">
        <v>39</v>
      </c>
      <c r="M5744" t="s">
        <v>903</v>
      </c>
      <c r="N5744" t="s">
        <v>185</v>
      </c>
      <c r="O5744">
        <v>1510</v>
      </c>
      <c r="P5744">
        <v>1800</v>
      </c>
      <c r="Q5744" t="s">
        <v>236</v>
      </c>
      <c r="R5744">
        <v>230</v>
      </c>
      <c r="S5744" t="s">
        <v>134</v>
      </c>
      <c r="T5744">
        <v>1</v>
      </c>
      <c r="U5744" s="1">
        <v>43694</v>
      </c>
      <c r="V5744" s="1">
        <v>43819</v>
      </c>
      <c r="W5744" t="s">
        <v>3106</v>
      </c>
      <c r="X5744" t="s">
        <v>1929</v>
      </c>
      <c r="Y5744">
        <v>40</v>
      </c>
      <c r="Z5744">
        <v>36</v>
      </c>
      <c r="AA5744">
        <v>45</v>
      </c>
      <c r="AB5744">
        <v>80</v>
      </c>
      <c r="AD5744">
        <f>IF(ISBLANK(Source[[#This Row],[CrosslistID]]),1,1/COUNTIFS(Source[CrosslistID],Source[[#This Row],[CrosslistID]],Source[TermDesc],Source[[#This Row],[TermDesc]]))</f>
        <v>1</v>
      </c>
      <c r="AG5744">
        <v>0</v>
      </c>
      <c r="AH5744">
        <v>80</v>
      </c>
      <c r="AI5744">
        <v>4</v>
      </c>
      <c r="AJ5744">
        <v>4</v>
      </c>
      <c r="AK5744">
        <v>0.2</v>
      </c>
      <c r="AL57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44">
        <f>IF(AND(Source[[#This Row],[Credit_Noncredit]]="Noncredit",Source[[#This Row],[FTEF]]&gt;0),Source[[#This Row],[NC XLST FTES]]*525/(437.5*Source[[#This Row],[FTEF]]),0)</f>
        <v>0</v>
      </c>
      <c r="AN5744">
        <f>IF(Source[[#This Row],[Credit_Noncredit]]="Credit",Source[[#This Row],[Census Enrollment]],Source[[#This Row],[Noncredit Avg. Attendance]])</f>
        <v>40</v>
      </c>
    </row>
    <row r="5745" spans="1:40" x14ac:dyDescent="0.25">
      <c r="A5745" t="s">
        <v>1914</v>
      </c>
      <c r="B5745" t="s">
        <v>886</v>
      </c>
      <c r="C5745" t="s">
        <v>632</v>
      </c>
      <c r="D5745" t="s">
        <v>633</v>
      </c>
      <c r="E5745" s="4">
        <v>79067</v>
      </c>
      <c r="F5745" s="4" t="s">
        <v>634</v>
      </c>
      <c r="G5745" s="4">
        <v>93</v>
      </c>
      <c r="H5745" t="str">
        <f>CONCATENATE(Source[[#This Row],[Subject]],TRIM(Source[[#This Row],[Course]]))</f>
        <v>CDEV93</v>
      </c>
      <c r="I5745" t="str">
        <f>VLOOKUP(Source[[#This Row],[SubjCrse]],'Courses and Categories'!$E$2:$G$1816,3,FALSE)</f>
        <v>Credit Gen Ed/CTE</v>
      </c>
      <c r="J5745">
        <v>601</v>
      </c>
      <c r="K5745" t="s">
        <v>3105</v>
      </c>
      <c r="L5745" t="s">
        <v>50</v>
      </c>
      <c r="M5745" t="s">
        <v>903</v>
      </c>
      <c r="N5745" t="s">
        <v>51</v>
      </c>
      <c r="O5745">
        <v>1010</v>
      </c>
      <c r="P5745">
        <v>1300</v>
      </c>
      <c r="Q5745" t="s">
        <v>236</v>
      </c>
      <c r="R5745">
        <v>238</v>
      </c>
      <c r="S5745" t="s">
        <v>134</v>
      </c>
      <c r="T5745">
        <v>1</v>
      </c>
      <c r="U5745" s="1">
        <v>43694</v>
      </c>
      <c r="V5745" s="1">
        <v>43819</v>
      </c>
      <c r="W5745" t="s">
        <v>3106</v>
      </c>
      <c r="X5745" t="s">
        <v>1929</v>
      </c>
      <c r="Y5745">
        <v>42</v>
      </c>
      <c r="Z5745">
        <v>42</v>
      </c>
      <c r="AA5745">
        <v>45</v>
      </c>
      <c r="AB5745">
        <v>93.333299999999994</v>
      </c>
      <c r="AD5745">
        <f>IF(ISBLANK(Source[[#This Row],[CrosslistID]]),1,1/COUNTIFS(Source[CrosslistID],Source[[#This Row],[CrosslistID]],Source[TermDesc],Source[[#This Row],[TermDesc]]))</f>
        <v>1</v>
      </c>
      <c r="AG5745">
        <v>0</v>
      </c>
      <c r="AH5745">
        <v>93.333299999999994</v>
      </c>
      <c r="AI5745">
        <v>4.2</v>
      </c>
      <c r="AJ5745">
        <v>4.2</v>
      </c>
      <c r="AK5745">
        <v>0.2</v>
      </c>
      <c r="AL57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45">
        <f>IF(AND(Source[[#This Row],[Credit_Noncredit]]="Noncredit",Source[[#This Row],[FTEF]]&gt;0),Source[[#This Row],[NC XLST FTES]]*525/(437.5*Source[[#This Row],[FTEF]]),0)</f>
        <v>0</v>
      </c>
      <c r="AN5745">
        <f>IF(Source[[#This Row],[Credit_Noncredit]]="Credit",Source[[#This Row],[Census Enrollment]],Source[[#This Row],[Noncredit Avg. Attendance]])</f>
        <v>42</v>
      </c>
    </row>
    <row r="5746" spans="1:40" x14ac:dyDescent="0.25">
      <c r="A5746" t="s">
        <v>1914</v>
      </c>
      <c r="B5746" t="s">
        <v>886</v>
      </c>
      <c r="C5746" t="s">
        <v>632</v>
      </c>
      <c r="D5746" t="s">
        <v>633</v>
      </c>
      <c r="E5746" s="4">
        <v>71350</v>
      </c>
      <c r="F5746" s="4" t="s">
        <v>634</v>
      </c>
      <c r="G5746" s="4">
        <v>95</v>
      </c>
      <c r="H5746" t="str">
        <f>CONCATENATE(Source[[#This Row],[Subject]],TRIM(Source[[#This Row],[Course]]))</f>
        <v>CDEV95</v>
      </c>
      <c r="I5746" t="str">
        <f>VLOOKUP(Source[[#This Row],[SubjCrse]],'Courses and Categories'!$E$2:$G$1816,3,FALSE)</f>
        <v>Credit CTE</v>
      </c>
      <c r="J5746">
        <v>1</v>
      </c>
      <c r="K5746" t="s">
        <v>3107</v>
      </c>
      <c r="L5746" t="s">
        <v>39</v>
      </c>
      <c r="M5746" t="s">
        <v>903</v>
      </c>
      <c r="N5746" t="s">
        <v>180</v>
      </c>
      <c r="O5746">
        <v>1210</v>
      </c>
      <c r="P5746">
        <v>1500</v>
      </c>
      <c r="Q5746" t="s">
        <v>236</v>
      </c>
      <c r="R5746">
        <v>261</v>
      </c>
      <c r="S5746" t="s">
        <v>134</v>
      </c>
      <c r="T5746">
        <v>1</v>
      </c>
      <c r="U5746" s="1">
        <v>43694</v>
      </c>
      <c r="V5746" s="1">
        <v>43819</v>
      </c>
      <c r="W5746" t="s">
        <v>636</v>
      </c>
      <c r="X5746" t="s">
        <v>1929</v>
      </c>
      <c r="Y5746">
        <v>16</v>
      </c>
      <c r="Z5746">
        <v>16</v>
      </c>
      <c r="AA5746">
        <v>45</v>
      </c>
      <c r="AB5746">
        <v>35.555599999999998</v>
      </c>
      <c r="AD5746">
        <f>IF(ISBLANK(Source[[#This Row],[CrosslistID]]),1,1/COUNTIFS(Source[CrosslistID],Source[[#This Row],[CrosslistID]],Source[TermDesc],Source[[#This Row],[TermDesc]]))</f>
        <v>1</v>
      </c>
      <c r="AG5746">
        <v>0</v>
      </c>
      <c r="AH5746">
        <v>35.555599999999998</v>
      </c>
      <c r="AI5746">
        <v>1.5</v>
      </c>
      <c r="AJ5746">
        <v>1.6</v>
      </c>
      <c r="AK5746">
        <v>0.2</v>
      </c>
      <c r="AL57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46">
        <f>IF(AND(Source[[#This Row],[Credit_Noncredit]]="Noncredit",Source[[#This Row],[FTEF]]&gt;0),Source[[#This Row],[NC XLST FTES]]*525/(437.5*Source[[#This Row],[FTEF]]),0)</f>
        <v>0</v>
      </c>
      <c r="AN5746">
        <f>IF(Source[[#This Row],[Credit_Noncredit]]="Credit",Source[[#This Row],[Census Enrollment]],Source[[#This Row],[Noncredit Avg. Attendance]])</f>
        <v>16</v>
      </c>
    </row>
    <row r="5747" spans="1:40" x14ac:dyDescent="0.25">
      <c r="A5747" t="s">
        <v>1914</v>
      </c>
      <c r="B5747" t="s">
        <v>886</v>
      </c>
      <c r="C5747" t="s">
        <v>632</v>
      </c>
      <c r="D5747" t="s">
        <v>633</v>
      </c>
      <c r="E5747" s="4">
        <v>71808</v>
      </c>
      <c r="F5747" s="4" t="s">
        <v>634</v>
      </c>
      <c r="G5747" s="4">
        <v>97</v>
      </c>
      <c r="H5747" t="str">
        <f>CONCATENATE(Source[[#This Row],[Subject]],TRIM(Source[[#This Row],[Course]]))</f>
        <v>CDEV97</v>
      </c>
      <c r="I5747" t="str">
        <f>VLOOKUP(Source[[#This Row],[SubjCrse]],'Courses and Categories'!$E$2:$G$1816,3,FALSE)</f>
        <v>Credit Gen Ed/CTE</v>
      </c>
      <c r="J5747">
        <v>1</v>
      </c>
      <c r="K5747" t="s">
        <v>3108</v>
      </c>
      <c r="L5747" t="s">
        <v>39</v>
      </c>
      <c r="M5747" t="s">
        <v>903</v>
      </c>
      <c r="N5747" t="s">
        <v>41</v>
      </c>
      <c r="O5747">
        <v>910</v>
      </c>
      <c r="P5747">
        <v>1200</v>
      </c>
      <c r="Q5747" t="s">
        <v>236</v>
      </c>
      <c r="R5747">
        <v>251</v>
      </c>
      <c r="S5747" t="s">
        <v>134</v>
      </c>
      <c r="T5747">
        <v>1</v>
      </c>
      <c r="U5747" s="1">
        <v>43694</v>
      </c>
      <c r="V5747" s="1">
        <v>43819</v>
      </c>
      <c r="W5747" t="s">
        <v>3062</v>
      </c>
      <c r="X5747" t="s">
        <v>1929</v>
      </c>
      <c r="Y5747">
        <v>34</v>
      </c>
      <c r="Z5747">
        <v>33</v>
      </c>
      <c r="AA5747">
        <v>45</v>
      </c>
      <c r="AB5747">
        <v>73.333299999999994</v>
      </c>
      <c r="AD5747">
        <f>IF(ISBLANK(Source[[#This Row],[CrosslistID]]),1,1/COUNTIFS(Source[CrosslistID],Source[[#This Row],[CrosslistID]],Source[TermDesc],Source[[#This Row],[TermDesc]]))</f>
        <v>1</v>
      </c>
      <c r="AG5747">
        <v>0</v>
      </c>
      <c r="AH5747">
        <v>73.333299999999994</v>
      </c>
      <c r="AI5747">
        <v>3.3</v>
      </c>
      <c r="AJ5747">
        <v>3.4</v>
      </c>
      <c r="AK5747">
        <v>0.2</v>
      </c>
      <c r="AL57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47">
        <f>IF(AND(Source[[#This Row],[Credit_Noncredit]]="Noncredit",Source[[#This Row],[FTEF]]&gt;0),Source[[#This Row],[NC XLST FTES]]*525/(437.5*Source[[#This Row],[FTEF]]),0)</f>
        <v>0</v>
      </c>
      <c r="AN5747">
        <f>IF(Source[[#This Row],[Credit_Noncredit]]="Credit",Source[[#This Row],[Census Enrollment]],Source[[#This Row],[Noncredit Avg. Attendance]])</f>
        <v>34</v>
      </c>
    </row>
    <row r="5748" spans="1:40" x14ac:dyDescent="0.25">
      <c r="A5748" t="s">
        <v>1914</v>
      </c>
      <c r="B5748" t="s">
        <v>886</v>
      </c>
      <c r="C5748" t="s">
        <v>632</v>
      </c>
      <c r="D5748" t="s">
        <v>633</v>
      </c>
      <c r="E5748" s="4">
        <v>78909</v>
      </c>
      <c r="F5748" s="4" t="s">
        <v>634</v>
      </c>
      <c r="G5748" s="4">
        <v>98</v>
      </c>
      <c r="H5748" t="str">
        <f>CONCATENATE(Source[[#This Row],[Subject]],TRIM(Source[[#This Row],[Course]]))</f>
        <v>CDEV98</v>
      </c>
      <c r="I5748" t="str">
        <f>VLOOKUP(Source[[#This Row],[SubjCrse]],'Courses and Categories'!$E$2:$G$1816,3,FALSE)</f>
        <v>Credit CTE</v>
      </c>
      <c r="J5748">
        <v>501</v>
      </c>
      <c r="K5748" t="s">
        <v>3109</v>
      </c>
      <c r="L5748" t="s">
        <v>87</v>
      </c>
      <c r="M5748" t="s">
        <v>903</v>
      </c>
      <c r="N5748" t="s">
        <v>180</v>
      </c>
      <c r="O5748">
        <v>1810</v>
      </c>
      <c r="P5748">
        <v>2100</v>
      </c>
      <c r="Q5748" t="s">
        <v>236</v>
      </c>
      <c r="R5748">
        <v>240</v>
      </c>
      <c r="S5748" t="s">
        <v>134</v>
      </c>
      <c r="T5748">
        <v>1</v>
      </c>
      <c r="U5748" s="1">
        <v>43694</v>
      </c>
      <c r="V5748" s="1">
        <v>43819</v>
      </c>
      <c r="W5748" t="s">
        <v>3110</v>
      </c>
      <c r="X5748" t="s">
        <v>1929</v>
      </c>
      <c r="Y5748">
        <v>28</v>
      </c>
      <c r="Z5748">
        <v>27</v>
      </c>
      <c r="AA5748">
        <v>45</v>
      </c>
      <c r="AB5748">
        <v>60</v>
      </c>
      <c r="AD5748">
        <f>IF(ISBLANK(Source[[#This Row],[CrosslistID]]),1,1/COUNTIFS(Source[CrosslistID],Source[[#This Row],[CrosslistID]],Source[TermDesc],Source[[#This Row],[TermDesc]]))</f>
        <v>1</v>
      </c>
      <c r="AG5748">
        <v>0</v>
      </c>
      <c r="AH5748">
        <v>60</v>
      </c>
      <c r="AI5748">
        <v>2.8</v>
      </c>
      <c r="AJ5748">
        <v>2.8</v>
      </c>
      <c r="AK5748">
        <v>0.2</v>
      </c>
      <c r="AL57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48">
        <f>IF(AND(Source[[#This Row],[Credit_Noncredit]]="Noncredit",Source[[#This Row],[FTEF]]&gt;0),Source[[#This Row],[NC XLST FTES]]*525/(437.5*Source[[#This Row],[FTEF]]),0)</f>
        <v>0</v>
      </c>
      <c r="AN5748">
        <f>IF(Source[[#This Row],[Credit_Noncredit]]="Credit",Source[[#This Row],[Census Enrollment]],Source[[#This Row],[Noncredit Avg. Attendance]])</f>
        <v>28</v>
      </c>
    </row>
    <row r="5749" spans="1:40" x14ac:dyDescent="0.25">
      <c r="A5749" t="s">
        <v>1914</v>
      </c>
      <c r="B5749" t="s">
        <v>886</v>
      </c>
      <c r="C5749" t="s">
        <v>632</v>
      </c>
      <c r="D5749" t="s">
        <v>633</v>
      </c>
      <c r="E5749" s="4">
        <v>77326</v>
      </c>
      <c r="F5749" s="4" t="s">
        <v>634</v>
      </c>
      <c r="G5749" s="4">
        <v>99</v>
      </c>
      <c r="H5749" t="str">
        <f>CONCATENATE(Source[[#This Row],[Subject]],TRIM(Source[[#This Row],[Course]]))</f>
        <v>CDEV99</v>
      </c>
      <c r="I5749" t="str">
        <f>VLOOKUP(Source[[#This Row],[SubjCrse]],'Courses and Categories'!$E$2:$G$1816,3,FALSE)</f>
        <v>Credit CTE</v>
      </c>
      <c r="J5749">
        <v>601</v>
      </c>
      <c r="K5749" t="s">
        <v>3111</v>
      </c>
      <c r="L5749" t="s">
        <v>50</v>
      </c>
      <c r="M5749" t="s">
        <v>903</v>
      </c>
      <c r="N5749" t="s">
        <v>51</v>
      </c>
      <c r="O5749">
        <v>910</v>
      </c>
      <c r="P5749">
        <v>1500</v>
      </c>
      <c r="Q5749" t="s">
        <v>236</v>
      </c>
      <c r="R5749">
        <v>240</v>
      </c>
      <c r="S5749" t="s">
        <v>134</v>
      </c>
      <c r="T5749" t="s">
        <v>44</v>
      </c>
      <c r="U5749" s="1">
        <v>43792</v>
      </c>
      <c r="V5749" s="1">
        <v>43813</v>
      </c>
      <c r="W5749" t="s">
        <v>1390</v>
      </c>
      <c r="X5749" t="s">
        <v>46</v>
      </c>
      <c r="Y5749">
        <v>36</v>
      </c>
      <c r="Z5749">
        <v>22</v>
      </c>
      <c r="AA5749">
        <v>45</v>
      </c>
      <c r="AB5749">
        <v>48.8889</v>
      </c>
      <c r="AD5749">
        <f>IF(ISBLANK(Source[[#This Row],[CrosslistID]]),1,1/COUNTIFS(Source[CrosslistID],Source[[#This Row],[CrosslistID]],Source[TermDesc],Source[[#This Row],[TermDesc]]))</f>
        <v>1</v>
      </c>
      <c r="AG5749">
        <v>0</v>
      </c>
      <c r="AH5749">
        <v>48.8889</v>
      </c>
      <c r="AI5749">
        <v>0.59399999999999997</v>
      </c>
      <c r="AJ5749">
        <v>0.73109999999999997</v>
      </c>
      <c r="AK5749">
        <v>6.6699999999999995E-2</v>
      </c>
      <c r="AL57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49">
        <f>IF(AND(Source[[#This Row],[Credit_Noncredit]]="Noncredit",Source[[#This Row],[FTEF]]&gt;0),Source[[#This Row],[NC XLST FTES]]*525/(437.5*Source[[#This Row],[FTEF]]),0)</f>
        <v>0</v>
      </c>
      <c r="AN5749">
        <f>IF(Source[[#This Row],[Credit_Noncredit]]="Credit",Source[[#This Row],[Census Enrollment]],Source[[#This Row],[Noncredit Avg. Attendance]])</f>
        <v>36</v>
      </c>
    </row>
    <row r="5750" spans="1:40" x14ac:dyDescent="0.25">
      <c r="A5750" t="s">
        <v>1914</v>
      </c>
      <c r="B5750" t="s">
        <v>886</v>
      </c>
      <c r="C5750" t="s">
        <v>632</v>
      </c>
      <c r="D5750" t="s">
        <v>633</v>
      </c>
      <c r="E5750" s="4">
        <v>73098</v>
      </c>
      <c r="F5750" s="4" t="s">
        <v>634</v>
      </c>
      <c r="G5750" s="4">
        <v>100</v>
      </c>
      <c r="H5750" t="str">
        <f>CONCATENATE(Source[[#This Row],[Subject]],TRIM(Source[[#This Row],[Course]]))</f>
        <v>CDEV100</v>
      </c>
      <c r="I5750" t="str">
        <f>VLOOKUP(Source[[#This Row],[SubjCrse]],'Courses and Categories'!$E$2:$G$1816,3,FALSE)</f>
        <v>Credit CTE</v>
      </c>
      <c r="J5750">
        <v>501</v>
      </c>
      <c r="K5750" t="s">
        <v>3112</v>
      </c>
      <c r="L5750" t="s">
        <v>87</v>
      </c>
      <c r="M5750" t="s">
        <v>903</v>
      </c>
      <c r="N5750" t="s">
        <v>50</v>
      </c>
      <c r="O5750">
        <v>1810</v>
      </c>
      <c r="P5750">
        <v>2100</v>
      </c>
      <c r="Q5750" t="s">
        <v>236</v>
      </c>
      <c r="R5750">
        <v>251</v>
      </c>
      <c r="S5750" t="s">
        <v>134</v>
      </c>
      <c r="T5750">
        <v>1</v>
      </c>
      <c r="U5750" s="1">
        <v>43694</v>
      </c>
      <c r="V5750" s="1">
        <v>43819</v>
      </c>
      <c r="W5750" t="s">
        <v>3063</v>
      </c>
      <c r="X5750" t="s">
        <v>1929</v>
      </c>
      <c r="Y5750">
        <v>32</v>
      </c>
      <c r="Z5750">
        <v>29</v>
      </c>
      <c r="AA5750">
        <v>45</v>
      </c>
      <c r="AB5750">
        <v>64.444400000000002</v>
      </c>
      <c r="AD5750">
        <f>IF(ISBLANK(Source[[#This Row],[CrosslistID]]),1,1/COUNTIFS(Source[CrosslistID],Source[[#This Row],[CrosslistID]],Source[TermDesc],Source[[#This Row],[TermDesc]]))</f>
        <v>1</v>
      </c>
      <c r="AG5750">
        <v>0</v>
      </c>
      <c r="AH5750">
        <v>64.444400000000002</v>
      </c>
      <c r="AI5750">
        <v>3</v>
      </c>
      <c r="AJ5750">
        <v>3.2</v>
      </c>
      <c r="AK5750">
        <v>0.2</v>
      </c>
      <c r="AL57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50">
        <f>IF(AND(Source[[#This Row],[Credit_Noncredit]]="Noncredit",Source[[#This Row],[FTEF]]&gt;0),Source[[#This Row],[NC XLST FTES]]*525/(437.5*Source[[#This Row],[FTEF]]),0)</f>
        <v>0</v>
      </c>
      <c r="AN5750">
        <f>IF(Source[[#This Row],[Credit_Noncredit]]="Credit",Source[[#This Row],[Census Enrollment]],Source[[#This Row],[Noncredit Avg. Attendance]])</f>
        <v>32</v>
      </c>
    </row>
    <row r="5751" spans="1:40" x14ac:dyDescent="0.25">
      <c r="A5751" t="s">
        <v>1914</v>
      </c>
      <c r="B5751" t="s">
        <v>886</v>
      </c>
      <c r="C5751" t="s">
        <v>632</v>
      </c>
      <c r="D5751" t="s">
        <v>633</v>
      </c>
      <c r="E5751" s="4">
        <v>78554</v>
      </c>
      <c r="F5751" s="4" t="s">
        <v>634</v>
      </c>
      <c r="G5751" s="4">
        <v>107</v>
      </c>
      <c r="H5751" t="str">
        <f>CONCATENATE(Source[[#This Row],[Subject]],TRIM(Source[[#This Row],[Course]]))</f>
        <v>CDEV107</v>
      </c>
      <c r="I5751" t="str">
        <f>VLOOKUP(Source[[#This Row],[SubjCrse]],'Courses and Categories'!$E$2:$G$1816,3,FALSE)</f>
        <v>Credit Gen Ed/CTE</v>
      </c>
      <c r="J5751">
        <v>604</v>
      </c>
      <c r="K5751" t="s">
        <v>3113</v>
      </c>
      <c r="L5751" t="s">
        <v>50</v>
      </c>
      <c r="M5751" t="s">
        <v>903</v>
      </c>
      <c r="N5751" t="s">
        <v>51</v>
      </c>
      <c r="O5751">
        <v>900</v>
      </c>
      <c r="P5751">
        <v>1530</v>
      </c>
      <c r="Q5751" t="s">
        <v>236</v>
      </c>
      <c r="R5751">
        <v>240</v>
      </c>
      <c r="S5751" t="s">
        <v>134</v>
      </c>
      <c r="T5751" t="s">
        <v>44</v>
      </c>
      <c r="U5751" s="1">
        <v>43715</v>
      </c>
      <c r="V5751" s="1">
        <v>43764</v>
      </c>
      <c r="W5751" t="s">
        <v>3103</v>
      </c>
      <c r="X5751" t="s">
        <v>905</v>
      </c>
      <c r="Y5751">
        <v>20</v>
      </c>
      <c r="Z5751">
        <v>19</v>
      </c>
      <c r="AA5751">
        <v>45</v>
      </c>
      <c r="AB5751">
        <v>42.222200000000001</v>
      </c>
      <c r="AC5751" t="s">
        <v>3114</v>
      </c>
      <c r="AD5751">
        <f>IF(ISBLANK(Source[[#This Row],[CrosslistID]]),1,1/COUNTIFS(Source[CrosslistID],Source[[#This Row],[CrosslistID]],Source[TermDesc],Source[[#This Row],[TermDesc]]))</f>
        <v>0.5</v>
      </c>
      <c r="AE5751">
        <v>20</v>
      </c>
      <c r="AF5751">
        <v>45</v>
      </c>
      <c r="AG5751">
        <v>44.444400000000002</v>
      </c>
      <c r="AH5751">
        <v>44.444400000000002</v>
      </c>
      <c r="AI5751">
        <v>1.865</v>
      </c>
      <c r="AJ5751">
        <v>2.0722</v>
      </c>
      <c r="AK5751">
        <v>0.2</v>
      </c>
      <c r="AL57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51">
        <f>IF(AND(Source[[#This Row],[Credit_Noncredit]]="Noncredit",Source[[#This Row],[FTEF]]&gt;0),Source[[#This Row],[NC XLST FTES]]*525/(437.5*Source[[#This Row],[FTEF]]),0)</f>
        <v>0</v>
      </c>
      <c r="AN5751">
        <f>IF(Source[[#This Row],[Credit_Noncredit]]="Credit",Source[[#This Row],[Census Enrollment]],Source[[#This Row],[Noncredit Avg. Attendance]])</f>
        <v>20</v>
      </c>
    </row>
    <row r="5752" spans="1:40" x14ac:dyDescent="0.25">
      <c r="A5752" t="s">
        <v>1914</v>
      </c>
      <c r="B5752" t="s">
        <v>886</v>
      </c>
      <c r="C5752" t="s">
        <v>632</v>
      </c>
      <c r="D5752" t="s">
        <v>633</v>
      </c>
      <c r="E5752" s="4">
        <v>77881</v>
      </c>
      <c r="F5752" s="4" t="s">
        <v>634</v>
      </c>
      <c r="G5752" s="4">
        <v>107</v>
      </c>
      <c r="H5752" t="str">
        <f>CONCATENATE(Source[[#This Row],[Subject]],TRIM(Source[[#This Row],[Course]]))</f>
        <v>CDEV107</v>
      </c>
      <c r="I5752" t="str">
        <f>VLOOKUP(Source[[#This Row],[SubjCrse]],'Courses and Categories'!$E$2:$G$1816,3,FALSE)</f>
        <v>Credit Gen Ed/CTE</v>
      </c>
      <c r="J5752">
        <v>931</v>
      </c>
      <c r="K5752" t="s">
        <v>3113</v>
      </c>
      <c r="L5752" t="s">
        <v>39</v>
      </c>
      <c r="M5752" t="s">
        <v>897</v>
      </c>
      <c r="N5752" t="s">
        <v>42</v>
      </c>
      <c r="O5752" t="s">
        <v>42</v>
      </c>
      <c r="P5752" t="s">
        <v>42</v>
      </c>
      <c r="Q5752" t="s">
        <v>42</v>
      </c>
      <c r="S5752" t="s">
        <v>134</v>
      </c>
      <c r="T5752" t="s">
        <v>44</v>
      </c>
      <c r="U5752" s="1">
        <v>43711</v>
      </c>
      <c r="V5752" s="1">
        <v>43819</v>
      </c>
      <c r="W5752" t="s">
        <v>3103</v>
      </c>
      <c r="X5752" t="s">
        <v>899</v>
      </c>
      <c r="Y5752">
        <v>25</v>
      </c>
      <c r="Z5752">
        <v>17</v>
      </c>
      <c r="AA5752">
        <v>45</v>
      </c>
      <c r="AB5752">
        <v>37.777799999999999</v>
      </c>
      <c r="AC5752" t="s">
        <v>3115</v>
      </c>
      <c r="AD5752">
        <f>IF(ISBLANK(Source[[#This Row],[CrosslistID]]),1,1/COUNTIFS(Source[CrosslistID],Source[[#This Row],[CrosslistID]],Source[TermDesc],Source[[#This Row],[TermDesc]]))</f>
        <v>0.5</v>
      </c>
      <c r="AE5752">
        <v>26</v>
      </c>
      <c r="AF5752">
        <v>45</v>
      </c>
      <c r="AG5752">
        <v>57.777799999999999</v>
      </c>
      <c r="AH5752">
        <v>57.777799999999999</v>
      </c>
      <c r="AI5752">
        <v>2.5</v>
      </c>
      <c r="AJ5752">
        <v>2.5</v>
      </c>
      <c r="AK5752">
        <v>0.2</v>
      </c>
      <c r="AL57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52">
        <f>IF(AND(Source[[#This Row],[Credit_Noncredit]]="Noncredit",Source[[#This Row],[FTEF]]&gt;0),Source[[#This Row],[NC XLST FTES]]*525/(437.5*Source[[#This Row],[FTEF]]),0)</f>
        <v>0</v>
      </c>
      <c r="AN5752">
        <f>IF(Source[[#This Row],[Credit_Noncredit]]="Credit",Source[[#This Row],[Census Enrollment]],Source[[#This Row],[Noncredit Avg. Attendance]])</f>
        <v>25</v>
      </c>
    </row>
    <row r="5753" spans="1:40" x14ac:dyDescent="0.25">
      <c r="A5753" t="s">
        <v>1914</v>
      </c>
      <c r="B5753" t="s">
        <v>886</v>
      </c>
      <c r="C5753" t="s">
        <v>632</v>
      </c>
      <c r="D5753" t="s">
        <v>633</v>
      </c>
      <c r="E5753" s="4">
        <v>76767</v>
      </c>
      <c r="F5753" s="4" t="s">
        <v>634</v>
      </c>
      <c r="G5753" s="4">
        <v>114</v>
      </c>
      <c r="H5753" t="str">
        <f>CONCATENATE(Source[[#This Row],[Subject]],TRIM(Source[[#This Row],[Course]]))</f>
        <v>CDEV114</v>
      </c>
      <c r="I5753" t="str">
        <f>VLOOKUP(Source[[#This Row],[SubjCrse]],'Courses and Categories'!$E$2:$G$1816,3,FALSE)</f>
        <v>Credit CTE</v>
      </c>
      <c r="J5753">
        <v>1</v>
      </c>
      <c r="K5753" t="s">
        <v>1388</v>
      </c>
      <c r="L5753" t="s">
        <v>87</v>
      </c>
      <c r="M5753" t="s">
        <v>891</v>
      </c>
      <c r="N5753" t="s">
        <v>3116</v>
      </c>
      <c r="O5753" t="s">
        <v>3117</v>
      </c>
      <c r="P5753" t="s">
        <v>3118</v>
      </c>
      <c r="Q5753" t="s">
        <v>3119</v>
      </c>
      <c r="R5753" t="s">
        <v>1839</v>
      </c>
      <c r="S5753" t="s">
        <v>134</v>
      </c>
      <c r="T5753">
        <v>1</v>
      </c>
      <c r="U5753" s="1">
        <v>43694</v>
      </c>
      <c r="V5753" s="1">
        <v>43819</v>
      </c>
      <c r="W5753" t="s">
        <v>3120</v>
      </c>
      <c r="X5753" t="s">
        <v>893</v>
      </c>
      <c r="Y5753">
        <v>54</v>
      </c>
      <c r="Z5753">
        <v>47</v>
      </c>
      <c r="AA5753">
        <v>75</v>
      </c>
      <c r="AB5753">
        <v>62.666699999999999</v>
      </c>
      <c r="AD5753">
        <f>IF(ISBLANK(Source[[#This Row],[CrosslistID]]),1,1/COUNTIFS(Source[CrosslistID],Source[[#This Row],[CrosslistID]],Source[TermDesc],Source[[#This Row],[TermDesc]]))</f>
        <v>1</v>
      </c>
      <c r="AG5753">
        <v>0</v>
      </c>
      <c r="AH5753">
        <v>62.666699999999999</v>
      </c>
      <c r="AI5753">
        <v>3.4670000000000001</v>
      </c>
      <c r="AJ5753">
        <v>3.5670000000000002</v>
      </c>
      <c r="AK5753">
        <v>0.4</v>
      </c>
      <c r="AL57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53">
        <f>IF(AND(Source[[#This Row],[Credit_Noncredit]]="Noncredit",Source[[#This Row],[FTEF]]&gt;0),Source[[#This Row],[NC XLST FTES]]*525/(437.5*Source[[#This Row],[FTEF]]),0)</f>
        <v>0</v>
      </c>
      <c r="AN5753">
        <f>IF(Source[[#This Row],[Credit_Noncredit]]="Credit",Source[[#This Row],[Census Enrollment]],Source[[#This Row],[Noncredit Avg. Attendance]])</f>
        <v>54</v>
      </c>
    </row>
    <row r="5754" spans="1:40" x14ac:dyDescent="0.25">
      <c r="A5754" t="s">
        <v>1914</v>
      </c>
      <c r="B5754" t="s">
        <v>886</v>
      </c>
      <c r="C5754" t="s">
        <v>632</v>
      </c>
      <c r="D5754" t="s">
        <v>633</v>
      </c>
      <c r="E5754" s="4">
        <v>78587</v>
      </c>
      <c r="F5754" s="4" t="s">
        <v>634</v>
      </c>
      <c r="G5754" s="4">
        <v>121</v>
      </c>
      <c r="H5754" t="str">
        <f>CONCATENATE(Source[[#This Row],[Subject]],TRIM(Source[[#This Row],[Course]]))</f>
        <v>CDEV121</v>
      </c>
      <c r="I5754" t="str">
        <f>VLOOKUP(Source[[#This Row],[SubjCrse]],'Courses and Categories'!$E$2:$G$1816,3,FALSE)</f>
        <v>Credit CTE</v>
      </c>
      <c r="J5754">
        <v>601</v>
      </c>
      <c r="K5754" t="s">
        <v>1389</v>
      </c>
      <c r="L5754" t="s">
        <v>50</v>
      </c>
      <c r="M5754" t="s">
        <v>903</v>
      </c>
      <c r="N5754" t="s">
        <v>51</v>
      </c>
      <c r="O5754">
        <v>910</v>
      </c>
      <c r="P5754">
        <v>1500</v>
      </c>
      <c r="Q5754" t="s">
        <v>236</v>
      </c>
      <c r="R5754">
        <v>255</v>
      </c>
      <c r="S5754" t="s">
        <v>134</v>
      </c>
      <c r="T5754" t="s">
        <v>44</v>
      </c>
      <c r="U5754" s="1">
        <v>43694</v>
      </c>
      <c r="V5754" s="1">
        <v>43715</v>
      </c>
      <c r="W5754" t="s">
        <v>1390</v>
      </c>
      <c r="X5754" t="s">
        <v>46</v>
      </c>
      <c r="Y5754">
        <v>27</v>
      </c>
      <c r="Z5754">
        <v>19</v>
      </c>
      <c r="AA5754">
        <v>45</v>
      </c>
      <c r="AB5754">
        <v>42.222200000000001</v>
      </c>
      <c r="AD5754">
        <f>IF(ISBLANK(Source[[#This Row],[CrosslistID]]),1,1/COUNTIFS(Source[CrosslistID],Source[[#This Row],[CrosslistID]],Source[TermDesc],Source[[#This Row],[TermDesc]]))</f>
        <v>1</v>
      </c>
      <c r="AG5754">
        <v>0</v>
      </c>
      <c r="AH5754">
        <v>42.222200000000001</v>
      </c>
      <c r="AI5754">
        <v>0.61699999999999999</v>
      </c>
      <c r="AJ5754">
        <v>0.65129999999999999</v>
      </c>
      <c r="AK5754">
        <v>6.6699999999999995E-2</v>
      </c>
      <c r="AL57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54">
        <f>IF(AND(Source[[#This Row],[Credit_Noncredit]]="Noncredit",Source[[#This Row],[FTEF]]&gt;0),Source[[#This Row],[NC XLST FTES]]*525/(437.5*Source[[#This Row],[FTEF]]),0)</f>
        <v>0</v>
      </c>
      <c r="AN5754">
        <f>IF(Source[[#This Row],[Credit_Noncredit]]="Credit",Source[[#This Row],[Census Enrollment]],Source[[#This Row],[Noncredit Avg. Attendance]])</f>
        <v>27</v>
      </c>
    </row>
    <row r="5755" spans="1:40" x14ac:dyDescent="0.25">
      <c r="A5755" t="s">
        <v>1914</v>
      </c>
      <c r="B5755" t="s">
        <v>886</v>
      </c>
      <c r="C5755" t="s">
        <v>632</v>
      </c>
      <c r="D5755" t="s">
        <v>633</v>
      </c>
      <c r="E5755" s="4">
        <v>77362</v>
      </c>
      <c r="F5755" s="4" t="s">
        <v>634</v>
      </c>
      <c r="G5755" s="4">
        <v>122</v>
      </c>
      <c r="H5755" t="str">
        <f>CONCATENATE(Source[[#This Row],[Subject]],TRIM(Source[[#This Row],[Course]]))</f>
        <v>CDEV122</v>
      </c>
      <c r="I5755" t="str">
        <f>VLOOKUP(Source[[#This Row],[SubjCrse]],'Courses and Categories'!$E$2:$G$1816,3,FALSE)</f>
        <v>Credit CTE</v>
      </c>
      <c r="J5755">
        <v>501</v>
      </c>
      <c r="K5755" t="s">
        <v>1391</v>
      </c>
      <c r="L5755" t="s">
        <v>87</v>
      </c>
      <c r="M5755" t="s">
        <v>903</v>
      </c>
      <c r="N5755" t="s">
        <v>180</v>
      </c>
      <c r="O5755">
        <v>1810</v>
      </c>
      <c r="P5755">
        <v>2130</v>
      </c>
      <c r="Q5755" t="s">
        <v>236</v>
      </c>
      <c r="R5755">
        <v>238</v>
      </c>
      <c r="S5755" t="s">
        <v>134</v>
      </c>
      <c r="T5755" t="s">
        <v>44</v>
      </c>
      <c r="U5755" s="1">
        <v>43717</v>
      </c>
      <c r="V5755" s="1">
        <v>43745</v>
      </c>
      <c r="W5755" t="s">
        <v>3121</v>
      </c>
      <c r="X5755" t="s">
        <v>905</v>
      </c>
      <c r="Y5755">
        <v>14</v>
      </c>
      <c r="Z5755">
        <v>12</v>
      </c>
      <c r="AA5755">
        <v>45</v>
      </c>
      <c r="AB5755">
        <v>26.666699999999999</v>
      </c>
      <c r="AD5755">
        <f>IF(ISBLANK(Source[[#This Row],[CrosslistID]]),1,1/COUNTIFS(Source[CrosslistID],Source[[#This Row],[CrosslistID]],Source[TermDesc],Source[[#This Row],[TermDesc]]))</f>
        <v>1</v>
      </c>
      <c r="AG5755">
        <v>0</v>
      </c>
      <c r="AH5755">
        <v>26.666699999999999</v>
      </c>
      <c r="AI5755">
        <v>0.44600000000000001</v>
      </c>
      <c r="AJ5755">
        <v>0.4803</v>
      </c>
      <c r="AK5755">
        <v>6.6699999999999995E-2</v>
      </c>
      <c r="AL57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55">
        <f>IF(AND(Source[[#This Row],[Credit_Noncredit]]="Noncredit",Source[[#This Row],[FTEF]]&gt;0),Source[[#This Row],[NC XLST FTES]]*525/(437.5*Source[[#This Row],[FTEF]]),0)</f>
        <v>0</v>
      </c>
      <c r="AN5755">
        <f>IF(Source[[#This Row],[Credit_Noncredit]]="Credit",Source[[#This Row],[Census Enrollment]],Source[[#This Row],[Noncredit Avg. Attendance]])</f>
        <v>14</v>
      </c>
    </row>
    <row r="5756" spans="1:40" x14ac:dyDescent="0.25">
      <c r="A5756" t="s">
        <v>1914</v>
      </c>
      <c r="B5756" t="s">
        <v>886</v>
      </c>
      <c r="C5756" t="s">
        <v>632</v>
      </c>
      <c r="D5756" t="s">
        <v>633</v>
      </c>
      <c r="E5756" s="4">
        <v>77434</v>
      </c>
      <c r="F5756" s="4" t="s">
        <v>634</v>
      </c>
      <c r="G5756" s="4">
        <v>124</v>
      </c>
      <c r="H5756" t="str">
        <f>CONCATENATE(Source[[#This Row],[Subject]],TRIM(Source[[#This Row],[Course]]))</f>
        <v>CDEV124</v>
      </c>
      <c r="I5756" t="str">
        <f>VLOOKUP(Source[[#This Row],[SubjCrse]],'Courses and Categories'!$E$2:$G$1816,3,FALSE)</f>
        <v>Credit CTE</v>
      </c>
      <c r="J5756">
        <v>601</v>
      </c>
      <c r="K5756" t="s">
        <v>3122</v>
      </c>
      <c r="L5756" t="s">
        <v>50</v>
      </c>
      <c r="M5756" t="s">
        <v>903</v>
      </c>
      <c r="N5756" t="s">
        <v>51</v>
      </c>
      <c r="O5756">
        <v>910</v>
      </c>
      <c r="P5756">
        <v>1730</v>
      </c>
      <c r="Q5756" t="s">
        <v>236</v>
      </c>
      <c r="R5756">
        <v>251</v>
      </c>
      <c r="S5756" t="s">
        <v>134</v>
      </c>
      <c r="T5756" t="s">
        <v>44</v>
      </c>
      <c r="U5756" s="1">
        <v>43750</v>
      </c>
      <c r="V5756" s="1">
        <v>43757</v>
      </c>
      <c r="W5756" t="s">
        <v>3123</v>
      </c>
      <c r="X5756" t="s">
        <v>46</v>
      </c>
      <c r="Y5756">
        <v>41</v>
      </c>
      <c r="Z5756">
        <v>28</v>
      </c>
      <c r="AA5756">
        <v>45</v>
      </c>
      <c r="AB5756">
        <v>62.222200000000001</v>
      </c>
      <c r="AD5756">
        <f>IF(ISBLANK(Source[[#This Row],[CrosslistID]]),1,1/COUNTIFS(Source[CrosslistID],Source[[#This Row],[CrosslistID]],Source[TermDesc],Source[[#This Row],[TermDesc]]))</f>
        <v>1</v>
      </c>
      <c r="AG5756">
        <v>0</v>
      </c>
      <c r="AH5756">
        <v>62.222200000000001</v>
      </c>
      <c r="AI5756">
        <v>0.88500000000000001</v>
      </c>
      <c r="AJ5756">
        <v>0.91779999999999995</v>
      </c>
      <c r="AK5756">
        <v>6.6699999999999995E-2</v>
      </c>
      <c r="AL57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56">
        <f>IF(AND(Source[[#This Row],[Credit_Noncredit]]="Noncredit",Source[[#This Row],[FTEF]]&gt;0),Source[[#This Row],[NC XLST FTES]]*525/(437.5*Source[[#This Row],[FTEF]]),0)</f>
        <v>0</v>
      </c>
      <c r="AN5756">
        <f>IF(Source[[#This Row],[Credit_Noncredit]]="Credit",Source[[#This Row],[Census Enrollment]],Source[[#This Row],[Noncredit Avg. Attendance]])</f>
        <v>41</v>
      </c>
    </row>
    <row r="5757" spans="1:40" x14ac:dyDescent="0.25">
      <c r="A5757" t="s">
        <v>1914</v>
      </c>
      <c r="B5757" t="s">
        <v>886</v>
      </c>
      <c r="C5757" t="s">
        <v>632</v>
      </c>
      <c r="D5757" t="s">
        <v>633</v>
      </c>
      <c r="E5757" s="4">
        <v>77741</v>
      </c>
      <c r="F5757" s="4" t="s">
        <v>634</v>
      </c>
      <c r="G5757" s="4">
        <v>125</v>
      </c>
      <c r="H5757" t="str">
        <f>CONCATENATE(Source[[#This Row],[Subject]],TRIM(Source[[#This Row],[Course]]))</f>
        <v>CDEV125</v>
      </c>
      <c r="I5757" t="str">
        <f>VLOOKUP(Source[[#This Row],[SubjCrse]],'Courses and Categories'!$E$2:$G$1816,3,FALSE)</f>
        <v>Credit CTE</v>
      </c>
      <c r="J5757">
        <v>601</v>
      </c>
      <c r="K5757" t="s">
        <v>1392</v>
      </c>
      <c r="L5757" t="s">
        <v>50</v>
      </c>
      <c r="M5757" t="s">
        <v>903</v>
      </c>
      <c r="N5757" t="s">
        <v>51</v>
      </c>
      <c r="O5757">
        <v>910</v>
      </c>
      <c r="P5757">
        <v>1730</v>
      </c>
      <c r="Q5757" t="s">
        <v>236</v>
      </c>
      <c r="R5757">
        <v>250</v>
      </c>
      <c r="S5757" t="s">
        <v>134</v>
      </c>
      <c r="T5757" t="s">
        <v>44</v>
      </c>
      <c r="U5757" s="1">
        <v>43722</v>
      </c>
      <c r="V5757" s="1">
        <v>43736</v>
      </c>
      <c r="W5757" t="s">
        <v>659</v>
      </c>
      <c r="X5757" t="s">
        <v>46</v>
      </c>
      <c r="Y5757">
        <v>36</v>
      </c>
      <c r="Z5757">
        <v>32</v>
      </c>
      <c r="AA5757">
        <v>45</v>
      </c>
      <c r="AB5757">
        <v>71.111099999999993</v>
      </c>
      <c r="AD5757">
        <f>IF(ISBLANK(Source[[#This Row],[CrosslistID]]),1,1/COUNTIFS(Source[CrosslistID],Source[[#This Row],[CrosslistID]],Source[TermDesc],Source[[#This Row],[TermDesc]]))</f>
        <v>1</v>
      </c>
      <c r="AG5757">
        <v>0</v>
      </c>
      <c r="AH5757">
        <v>71.111099999999993</v>
      </c>
      <c r="AI5757">
        <v>1.425</v>
      </c>
      <c r="AJ5757">
        <v>1.5724</v>
      </c>
      <c r="AK5757">
        <v>6.6699999999999995E-2</v>
      </c>
      <c r="AL57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57">
        <f>IF(AND(Source[[#This Row],[Credit_Noncredit]]="Noncredit",Source[[#This Row],[FTEF]]&gt;0),Source[[#This Row],[NC XLST FTES]]*525/(437.5*Source[[#This Row],[FTEF]]),0)</f>
        <v>0</v>
      </c>
      <c r="AN5757">
        <f>IF(Source[[#This Row],[Credit_Noncredit]]="Credit",Source[[#This Row],[Census Enrollment]],Source[[#This Row],[Noncredit Avg. Attendance]])</f>
        <v>36</v>
      </c>
    </row>
    <row r="5758" spans="1:40" x14ac:dyDescent="0.25">
      <c r="A5758" t="s">
        <v>1914</v>
      </c>
      <c r="B5758" t="s">
        <v>886</v>
      </c>
      <c r="C5758" t="s">
        <v>632</v>
      </c>
      <c r="D5758" t="s">
        <v>3124</v>
      </c>
      <c r="E5758" s="4">
        <v>70282</v>
      </c>
      <c r="F5758" s="4" t="s">
        <v>3125</v>
      </c>
      <c r="G5758" s="4">
        <v>51</v>
      </c>
      <c r="H5758" t="str">
        <f>CONCATENATE(Source[[#This Row],[Subject]],TRIM(Source[[#This Row],[Course]]))</f>
        <v>DENT51</v>
      </c>
      <c r="I5758" t="str">
        <f>VLOOKUP(Source[[#This Row],[SubjCrse]],'Courses and Categories'!$E$2:$G$1816,3,FALSE)</f>
        <v>Credit Allied Health CTE</v>
      </c>
      <c r="J5758">
        <v>1</v>
      </c>
      <c r="K5758" t="s">
        <v>3126</v>
      </c>
      <c r="L5758" t="s">
        <v>39</v>
      </c>
      <c r="M5758" t="s">
        <v>903</v>
      </c>
      <c r="N5758" t="s">
        <v>3127</v>
      </c>
      <c r="O5758" t="s">
        <v>3128</v>
      </c>
      <c r="P5758" t="s">
        <v>3129</v>
      </c>
      <c r="Q5758" t="s">
        <v>506</v>
      </c>
      <c r="R5758" t="s">
        <v>3130</v>
      </c>
      <c r="S5758" t="s">
        <v>134</v>
      </c>
      <c r="T5758">
        <v>1</v>
      </c>
      <c r="U5758" s="1">
        <v>43694</v>
      </c>
      <c r="V5758" s="1">
        <v>43819</v>
      </c>
      <c r="W5758" t="s">
        <v>3131</v>
      </c>
      <c r="X5758" t="s">
        <v>1929</v>
      </c>
      <c r="Y5758">
        <v>19</v>
      </c>
      <c r="Z5758">
        <v>17</v>
      </c>
      <c r="AA5758">
        <v>28</v>
      </c>
      <c r="AB5758">
        <v>60.714300000000001</v>
      </c>
      <c r="AD5758">
        <f>IF(ISBLANK(Source[[#This Row],[CrosslistID]]),1,1/COUNTIFS(Source[CrosslistID],Source[[#This Row],[CrosslistID]],Source[TermDesc],Source[[#This Row],[TermDesc]]))</f>
        <v>1</v>
      </c>
      <c r="AG5758">
        <v>0</v>
      </c>
      <c r="AH5758">
        <v>60.714300000000001</v>
      </c>
      <c r="AI5758">
        <v>2.7</v>
      </c>
      <c r="AJ5758">
        <v>2.85</v>
      </c>
      <c r="AK5758">
        <v>0.2</v>
      </c>
      <c r="AL57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58">
        <f>IF(AND(Source[[#This Row],[Credit_Noncredit]]="Noncredit",Source[[#This Row],[FTEF]]&gt;0),Source[[#This Row],[NC XLST FTES]]*525/(437.5*Source[[#This Row],[FTEF]]),0)</f>
        <v>0</v>
      </c>
      <c r="AN5758">
        <f>IF(Source[[#This Row],[Credit_Noncredit]]="Credit",Source[[#This Row],[Census Enrollment]],Source[[#This Row],[Noncredit Avg. Attendance]])</f>
        <v>19</v>
      </c>
    </row>
    <row r="5759" spans="1:40" x14ac:dyDescent="0.25">
      <c r="A5759" t="s">
        <v>1914</v>
      </c>
      <c r="B5759" t="s">
        <v>886</v>
      </c>
      <c r="C5759" t="s">
        <v>632</v>
      </c>
      <c r="D5759" t="s">
        <v>3124</v>
      </c>
      <c r="E5759" s="4">
        <v>70284</v>
      </c>
      <c r="F5759" s="4" t="s">
        <v>3125</v>
      </c>
      <c r="G5759" s="4">
        <v>51</v>
      </c>
      <c r="H5759" t="str">
        <f>CONCATENATE(Source[[#This Row],[Subject]],TRIM(Source[[#This Row],[Course]]))</f>
        <v>DENT51</v>
      </c>
      <c r="I5759" t="str">
        <f>VLOOKUP(Source[[#This Row],[SubjCrse]],'Courses and Categories'!$E$2:$G$1816,3,FALSE)</f>
        <v>Credit Allied Health CTE</v>
      </c>
      <c r="J5759">
        <v>2</v>
      </c>
      <c r="K5759" t="s">
        <v>3126</v>
      </c>
      <c r="L5759" t="s">
        <v>39</v>
      </c>
      <c r="M5759" t="s">
        <v>1063</v>
      </c>
      <c r="N5759" t="s">
        <v>180</v>
      </c>
      <c r="O5759">
        <v>810</v>
      </c>
      <c r="P5759">
        <v>1100</v>
      </c>
      <c r="Q5759" t="s">
        <v>240</v>
      </c>
      <c r="R5759">
        <v>303</v>
      </c>
      <c r="S5759" t="s">
        <v>134</v>
      </c>
      <c r="T5759">
        <v>1</v>
      </c>
      <c r="U5759" s="1">
        <v>43694</v>
      </c>
      <c r="V5759" s="1">
        <v>43819</v>
      </c>
      <c r="W5759" t="s">
        <v>2637</v>
      </c>
      <c r="X5759" t="s">
        <v>1929</v>
      </c>
      <c r="Y5759">
        <v>9</v>
      </c>
      <c r="Z5759">
        <v>9</v>
      </c>
      <c r="AA5759">
        <v>14</v>
      </c>
      <c r="AB5759">
        <v>64.285700000000006</v>
      </c>
      <c r="AD5759">
        <f>IF(ISBLANK(Source[[#This Row],[CrosslistID]]),1,1/COUNTIFS(Source[CrosslistID],Source[[#This Row],[CrosslistID]],Source[TermDesc],Source[[#This Row],[TermDesc]]))</f>
        <v>1</v>
      </c>
      <c r="AG5759">
        <v>0</v>
      </c>
      <c r="AH5759">
        <v>64.285700000000006</v>
      </c>
      <c r="AI5759">
        <v>0.9</v>
      </c>
      <c r="AJ5759">
        <v>0.9</v>
      </c>
      <c r="AK5759">
        <v>0.15</v>
      </c>
      <c r="AL57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59">
        <f>IF(AND(Source[[#This Row],[Credit_Noncredit]]="Noncredit",Source[[#This Row],[FTEF]]&gt;0),Source[[#This Row],[NC XLST FTES]]*525/(437.5*Source[[#This Row],[FTEF]]),0)</f>
        <v>0</v>
      </c>
      <c r="AN5759">
        <f>IF(Source[[#This Row],[Credit_Noncredit]]="Credit",Source[[#This Row],[Census Enrollment]],Source[[#This Row],[Noncredit Avg. Attendance]])</f>
        <v>9</v>
      </c>
    </row>
    <row r="5760" spans="1:40" x14ac:dyDescent="0.25">
      <c r="A5760" t="s">
        <v>1914</v>
      </c>
      <c r="B5760" t="s">
        <v>886</v>
      </c>
      <c r="C5760" t="s">
        <v>632</v>
      </c>
      <c r="D5760" t="s">
        <v>3124</v>
      </c>
      <c r="E5760" s="4">
        <v>70285</v>
      </c>
      <c r="F5760" s="4" t="s">
        <v>3125</v>
      </c>
      <c r="G5760" s="4">
        <v>51</v>
      </c>
      <c r="H5760" t="str">
        <f>CONCATENATE(Source[[#This Row],[Subject]],TRIM(Source[[#This Row],[Course]]))</f>
        <v>DENT51</v>
      </c>
      <c r="I5760" t="str">
        <f>VLOOKUP(Source[[#This Row],[SubjCrse]],'Courses and Categories'!$E$2:$G$1816,3,FALSE)</f>
        <v>Credit Allied Health CTE</v>
      </c>
      <c r="J5760">
        <v>3</v>
      </c>
      <c r="K5760" t="s">
        <v>3126</v>
      </c>
      <c r="L5760" t="s">
        <v>39</v>
      </c>
      <c r="M5760" t="s">
        <v>1063</v>
      </c>
      <c r="N5760" t="s">
        <v>50</v>
      </c>
      <c r="O5760">
        <v>810</v>
      </c>
      <c r="P5760">
        <v>1100</v>
      </c>
      <c r="Q5760" t="s">
        <v>240</v>
      </c>
      <c r="R5760">
        <v>303</v>
      </c>
      <c r="S5760" t="s">
        <v>134</v>
      </c>
      <c r="T5760">
        <v>1</v>
      </c>
      <c r="U5760" s="1">
        <v>43694</v>
      </c>
      <c r="V5760" s="1">
        <v>43819</v>
      </c>
      <c r="W5760" t="s">
        <v>2637</v>
      </c>
      <c r="X5760" t="s">
        <v>1929</v>
      </c>
      <c r="Y5760">
        <v>10</v>
      </c>
      <c r="Z5760">
        <v>8</v>
      </c>
      <c r="AA5760">
        <v>14</v>
      </c>
      <c r="AB5760">
        <v>57.142899999999997</v>
      </c>
      <c r="AD5760">
        <f>IF(ISBLANK(Source[[#This Row],[CrosslistID]]),1,1/COUNTIFS(Source[CrosslistID],Source[[#This Row],[CrosslistID]],Source[TermDesc],Source[[#This Row],[TermDesc]]))</f>
        <v>1</v>
      </c>
      <c r="AG5760">
        <v>0</v>
      </c>
      <c r="AH5760">
        <v>57.142899999999997</v>
      </c>
      <c r="AI5760">
        <v>0.9</v>
      </c>
      <c r="AJ5760">
        <v>1</v>
      </c>
      <c r="AK5760">
        <v>0.15</v>
      </c>
      <c r="AL57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60">
        <f>IF(AND(Source[[#This Row],[Credit_Noncredit]]="Noncredit",Source[[#This Row],[FTEF]]&gt;0),Source[[#This Row],[NC XLST FTES]]*525/(437.5*Source[[#This Row],[FTEF]]),0)</f>
        <v>0</v>
      </c>
      <c r="AN5760">
        <f>IF(Source[[#This Row],[Credit_Noncredit]]="Credit",Source[[#This Row],[Census Enrollment]],Source[[#This Row],[Noncredit Avg. Attendance]])</f>
        <v>10</v>
      </c>
    </row>
    <row r="5761" spans="1:40" x14ac:dyDescent="0.25">
      <c r="A5761" t="s">
        <v>1914</v>
      </c>
      <c r="B5761" t="s">
        <v>886</v>
      </c>
      <c r="C5761" t="s">
        <v>632</v>
      </c>
      <c r="D5761" t="s">
        <v>3124</v>
      </c>
      <c r="E5761" s="4">
        <v>70287</v>
      </c>
      <c r="F5761" s="4" t="s">
        <v>3125</v>
      </c>
      <c r="G5761" s="4">
        <v>52</v>
      </c>
      <c r="H5761" t="str">
        <f>CONCATENATE(Source[[#This Row],[Subject]],TRIM(Source[[#This Row],[Course]]))</f>
        <v>DENT52</v>
      </c>
      <c r="I5761" t="str">
        <f>VLOOKUP(Source[[#This Row],[SubjCrse]],'Courses and Categories'!$E$2:$G$1816,3,FALSE)</f>
        <v>Credit Allied Health CTE</v>
      </c>
      <c r="J5761">
        <v>1</v>
      </c>
      <c r="K5761" t="s">
        <v>3132</v>
      </c>
      <c r="L5761" t="s">
        <v>39</v>
      </c>
      <c r="M5761" t="s">
        <v>903</v>
      </c>
      <c r="N5761" t="s">
        <v>59</v>
      </c>
      <c r="O5761">
        <v>1110</v>
      </c>
      <c r="P5761">
        <v>1200</v>
      </c>
      <c r="Q5761" t="s">
        <v>240</v>
      </c>
      <c r="R5761">
        <v>301</v>
      </c>
      <c r="S5761" t="s">
        <v>134</v>
      </c>
      <c r="T5761">
        <v>1</v>
      </c>
      <c r="U5761" s="1">
        <v>43694</v>
      </c>
      <c r="V5761" s="1">
        <v>43819</v>
      </c>
      <c r="W5761" t="s">
        <v>2637</v>
      </c>
      <c r="X5761" t="s">
        <v>1929</v>
      </c>
      <c r="Y5761">
        <v>22</v>
      </c>
      <c r="Z5761">
        <v>20</v>
      </c>
      <c r="AA5761">
        <v>24</v>
      </c>
      <c r="AB5761">
        <v>83.333299999999994</v>
      </c>
      <c r="AD5761">
        <f>IF(ISBLANK(Source[[#This Row],[CrosslistID]]),1,1/COUNTIFS(Source[CrosslistID],Source[[#This Row],[CrosslistID]],Source[TermDesc],Source[[#This Row],[TermDesc]]))</f>
        <v>1</v>
      </c>
      <c r="AG5761">
        <v>0</v>
      </c>
      <c r="AH5761">
        <v>83.333299999999994</v>
      </c>
      <c r="AI5761">
        <v>1.4</v>
      </c>
      <c r="AJ5761">
        <v>1.4666999999999999</v>
      </c>
      <c r="AK5761">
        <v>0.1333</v>
      </c>
      <c r="AL57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61">
        <f>IF(AND(Source[[#This Row],[Credit_Noncredit]]="Noncredit",Source[[#This Row],[FTEF]]&gt;0),Source[[#This Row],[NC XLST FTES]]*525/(437.5*Source[[#This Row],[FTEF]]),0)</f>
        <v>0</v>
      </c>
      <c r="AN5761">
        <f>IF(Source[[#This Row],[Credit_Noncredit]]="Credit",Source[[#This Row],[Census Enrollment]],Source[[#This Row],[Noncredit Avg. Attendance]])</f>
        <v>22</v>
      </c>
    </row>
    <row r="5762" spans="1:40" x14ac:dyDescent="0.25">
      <c r="A5762" t="s">
        <v>1914</v>
      </c>
      <c r="B5762" t="s">
        <v>886</v>
      </c>
      <c r="C5762" t="s">
        <v>632</v>
      </c>
      <c r="D5762" t="s">
        <v>3124</v>
      </c>
      <c r="E5762" s="4">
        <v>70288</v>
      </c>
      <c r="F5762" s="4" t="s">
        <v>3125</v>
      </c>
      <c r="G5762" s="4">
        <v>52</v>
      </c>
      <c r="H5762" t="str">
        <f>CONCATENATE(Source[[#This Row],[Subject]],TRIM(Source[[#This Row],[Course]]))</f>
        <v>DENT52</v>
      </c>
      <c r="I5762" t="str">
        <f>VLOOKUP(Source[[#This Row],[SubjCrse]],'Courses and Categories'!$E$2:$G$1816,3,FALSE)</f>
        <v>Credit Allied Health CTE</v>
      </c>
      <c r="J5762">
        <v>2</v>
      </c>
      <c r="K5762" t="s">
        <v>3132</v>
      </c>
      <c r="L5762" t="s">
        <v>39</v>
      </c>
      <c r="M5762" t="s">
        <v>1063</v>
      </c>
      <c r="N5762" t="s">
        <v>41</v>
      </c>
      <c r="O5762">
        <v>810</v>
      </c>
      <c r="P5762">
        <v>1100</v>
      </c>
      <c r="Q5762" t="s">
        <v>240</v>
      </c>
      <c r="R5762">
        <v>301</v>
      </c>
      <c r="S5762" t="s">
        <v>134</v>
      </c>
      <c r="T5762">
        <v>1</v>
      </c>
      <c r="U5762" s="1">
        <v>43694</v>
      </c>
      <c r="V5762" s="1">
        <v>43819</v>
      </c>
      <c r="W5762" t="s">
        <v>2637</v>
      </c>
      <c r="X5762" t="s">
        <v>1929</v>
      </c>
      <c r="Y5762">
        <v>12</v>
      </c>
      <c r="Z5762">
        <v>12</v>
      </c>
      <c r="AA5762">
        <v>12</v>
      </c>
      <c r="AB5762">
        <v>100</v>
      </c>
      <c r="AD5762">
        <f>IF(ISBLANK(Source[[#This Row],[CrosslistID]]),1,1/COUNTIFS(Source[CrosslistID],Source[[#This Row],[CrosslistID]],Source[TermDesc],Source[[#This Row],[TermDesc]]))</f>
        <v>1</v>
      </c>
      <c r="AG5762">
        <v>0</v>
      </c>
      <c r="AH5762">
        <v>100</v>
      </c>
      <c r="AI5762">
        <v>1.2</v>
      </c>
      <c r="AJ5762">
        <v>1.2</v>
      </c>
      <c r="AK5762">
        <v>0.15</v>
      </c>
      <c r="AL57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62">
        <f>IF(AND(Source[[#This Row],[Credit_Noncredit]]="Noncredit",Source[[#This Row],[FTEF]]&gt;0),Source[[#This Row],[NC XLST FTES]]*525/(437.5*Source[[#This Row],[FTEF]]),0)</f>
        <v>0</v>
      </c>
      <c r="AN5762">
        <f>IF(Source[[#This Row],[Credit_Noncredit]]="Credit",Source[[#This Row],[Census Enrollment]],Source[[#This Row],[Noncredit Avg. Attendance]])</f>
        <v>12</v>
      </c>
    </row>
    <row r="5763" spans="1:40" x14ac:dyDescent="0.25">
      <c r="A5763" t="s">
        <v>1914</v>
      </c>
      <c r="B5763" t="s">
        <v>886</v>
      </c>
      <c r="C5763" t="s">
        <v>632</v>
      </c>
      <c r="D5763" t="s">
        <v>3124</v>
      </c>
      <c r="E5763" s="4">
        <v>70289</v>
      </c>
      <c r="F5763" s="4" t="s">
        <v>3125</v>
      </c>
      <c r="G5763" s="4">
        <v>52</v>
      </c>
      <c r="H5763" t="str">
        <f>CONCATENATE(Source[[#This Row],[Subject]],TRIM(Source[[#This Row],[Course]]))</f>
        <v>DENT52</v>
      </c>
      <c r="I5763" t="str">
        <f>VLOOKUP(Source[[#This Row],[SubjCrse]],'Courses and Categories'!$E$2:$G$1816,3,FALSE)</f>
        <v>Credit Allied Health CTE</v>
      </c>
      <c r="J5763">
        <v>3</v>
      </c>
      <c r="K5763" t="s">
        <v>3132</v>
      </c>
      <c r="L5763" t="s">
        <v>39</v>
      </c>
      <c r="M5763" t="s">
        <v>1063</v>
      </c>
      <c r="N5763" t="s">
        <v>185</v>
      </c>
      <c r="O5763">
        <v>810</v>
      </c>
      <c r="P5763">
        <v>1100</v>
      </c>
      <c r="Q5763" t="s">
        <v>240</v>
      </c>
      <c r="R5763">
        <v>303</v>
      </c>
      <c r="S5763" t="s">
        <v>134</v>
      </c>
      <c r="T5763">
        <v>1</v>
      </c>
      <c r="U5763" s="1">
        <v>43694</v>
      </c>
      <c r="V5763" s="1">
        <v>43819</v>
      </c>
      <c r="W5763" t="s">
        <v>2637</v>
      </c>
      <c r="X5763" t="s">
        <v>1929</v>
      </c>
      <c r="Y5763">
        <v>10</v>
      </c>
      <c r="Z5763">
        <v>8</v>
      </c>
      <c r="AA5763">
        <v>12</v>
      </c>
      <c r="AB5763">
        <v>66.666700000000006</v>
      </c>
      <c r="AD5763">
        <f>IF(ISBLANK(Source[[#This Row],[CrosslistID]]),1,1/COUNTIFS(Source[CrosslistID],Source[[#This Row],[CrosslistID]],Source[TermDesc],Source[[#This Row],[TermDesc]]))</f>
        <v>1</v>
      </c>
      <c r="AG5763">
        <v>0</v>
      </c>
      <c r="AH5763">
        <v>66.666700000000006</v>
      </c>
      <c r="AI5763">
        <v>0.9</v>
      </c>
      <c r="AJ5763">
        <v>1</v>
      </c>
      <c r="AK5763">
        <v>0.15</v>
      </c>
      <c r="AL57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63">
        <f>IF(AND(Source[[#This Row],[Credit_Noncredit]]="Noncredit",Source[[#This Row],[FTEF]]&gt;0),Source[[#This Row],[NC XLST FTES]]*525/(437.5*Source[[#This Row],[FTEF]]),0)</f>
        <v>0</v>
      </c>
      <c r="AN5763">
        <f>IF(Source[[#This Row],[Credit_Noncredit]]="Credit",Source[[#This Row],[Census Enrollment]],Source[[#This Row],[Noncredit Avg. Attendance]])</f>
        <v>10</v>
      </c>
    </row>
    <row r="5764" spans="1:40" x14ac:dyDescent="0.25">
      <c r="A5764" t="s">
        <v>1914</v>
      </c>
      <c r="B5764" t="s">
        <v>886</v>
      </c>
      <c r="C5764" t="s">
        <v>632</v>
      </c>
      <c r="D5764" t="s">
        <v>3124</v>
      </c>
      <c r="E5764" s="4">
        <v>70290</v>
      </c>
      <c r="F5764" s="4" t="s">
        <v>3125</v>
      </c>
      <c r="G5764" s="4">
        <v>53</v>
      </c>
      <c r="H5764" t="str">
        <f>CONCATENATE(Source[[#This Row],[Subject]],TRIM(Source[[#This Row],[Course]]))</f>
        <v>DENT53</v>
      </c>
      <c r="I5764" t="str">
        <f>VLOOKUP(Source[[#This Row],[SubjCrse]],'Courses and Categories'!$E$2:$G$1816,3,FALSE)</f>
        <v>Credit Allied Health CTE</v>
      </c>
      <c r="J5764">
        <v>1</v>
      </c>
      <c r="K5764" t="s">
        <v>3133</v>
      </c>
      <c r="L5764" t="s">
        <v>39</v>
      </c>
      <c r="M5764" t="s">
        <v>903</v>
      </c>
      <c r="N5764" t="s">
        <v>2261</v>
      </c>
      <c r="O5764" t="s">
        <v>96</v>
      </c>
      <c r="P5764" t="s">
        <v>2444</v>
      </c>
      <c r="Q5764" t="s">
        <v>2153</v>
      </c>
      <c r="R5764" t="s">
        <v>475</v>
      </c>
      <c r="S5764" t="s">
        <v>134</v>
      </c>
      <c r="T5764">
        <v>1</v>
      </c>
      <c r="U5764" s="1">
        <v>43694</v>
      </c>
      <c r="V5764" s="1">
        <v>43819</v>
      </c>
      <c r="W5764" t="s">
        <v>3134</v>
      </c>
      <c r="X5764" t="s">
        <v>1929</v>
      </c>
      <c r="Y5764">
        <v>20</v>
      </c>
      <c r="Z5764">
        <v>18</v>
      </c>
      <c r="AA5764">
        <v>24</v>
      </c>
      <c r="AB5764">
        <v>75</v>
      </c>
      <c r="AD5764">
        <f>IF(ISBLANK(Source[[#This Row],[CrosslistID]]),1,1/COUNTIFS(Source[CrosslistID],Source[[#This Row],[CrosslistID]],Source[TermDesc],Source[[#This Row],[TermDesc]]))</f>
        <v>1</v>
      </c>
      <c r="AG5764">
        <v>0</v>
      </c>
      <c r="AH5764">
        <v>75</v>
      </c>
      <c r="AI5764">
        <v>1.2669999999999999</v>
      </c>
      <c r="AJ5764">
        <v>1.3337000000000001</v>
      </c>
      <c r="AK5764">
        <v>0.1333</v>
      </c>
      <c r="AL57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64">
        <f>IF(AND(Source[[#This Row],[Credit_Noncredit]]="Noncredit",Source[[#This Row],[FTEF]]&gt;0),Source[[#This Row],[NC XLST FTES]]*525/(437.5*Source[[#This Row],[FTEF]]),0)</f>
        <v>0</v>
      </c>
      <c r="AN5764">
        <f>IF(Source[[#This Row],[Credit_Noncredit]]="Credit",Source[[#This Row],[Census Enrollment]],Source[[#This Row],[Noncredit Avg. Attendance]])</f>
        <v>20</v>
      </c>
    </row>
    <row r="5765" spans="1:40" x14ac:dyDescent="0.25">
      <c r="A5765" t="s">
        <v>1914</v>
      </c>
      <c r="B5765" t="s">
        <v>886</v>
      </c>
      <c r="C5765" t="s">
        <v>632</v>
      </c>
      <c r="D5765" t="s">
        <v>3124</v>
      </c>
      <c r="E5765" s="4">
        <v>70297</v>
      </c>
      <c r="F5765" s="4" t="s">
        <v>3125</v>
      </c>
      <c r="G5765" s="4">
        <v>53</v>
      </c>
      <c r="H5765" t="str">
        <f>CONCATENATE(Source[[#This Row],[Subject]],TRIM(Source[[#This Row],[Course]]))</f>
        <v>DENT53</v>
      </c>
      <c r="I5765" t="str">
        <f>VLOOKUP(Source[[#This Row],[SubjCrse]],'Courses and Categories'!$E$2:$G$1816,3,FALSE)</f>
        <v>Credit Allied Health CTE</v>
      </c>
      <c r="J5765">
        <v>2</v>
      </c>
      <c r="K5765" t="s">
        <v>3133</v>
      </c>
      <c r="L5765" t="s">
        <v>39</v>
      </c>
      <c r="M5765" t="s">
        <v>1063</v>
      </c>
      <c r="N5765" t="s">
        <v>41</v>
      </c>
      <c r="O5765">
        <v>1410</v>
      </c>
      <c r="P5765">
        <v>1700</v>
      </c>
      <c r="Q5765" t="s">
        <v>240</v>
      </c>
      <c r="R5765">
        <v>303</v>
      </c>
      <c r="S5765" t="s">
        <v>134</v>
      </c>
      <c r="T5765">
        <v>1</v>
      </c>
      <c r="U5765" s="1">
        <v>43694</v>
      </c>
      <c r="V5765" s="1">
        <v>43819</v>
      </c>
      <c r="W5765" t="s">
        <v>1855</v>
      </c>
      <c r="X5765" t="s">
        <v>1929</v>
      </c>
      <c r="Y5765">
        <v>11</v>
      </c>
      <c r="Z5765">
        <v>10</v>
      </c>
      <c r="AA5765">
        <v>12</v>
      </c>
      <c r="AB5765">
        <v>83.333299999999994</v>
      </c>
      <c r="AD5765">
        <f>IF(ISBLANK(Source[[#This Row],[CrosslistID]]),1,1/COUNTIFS(Source[CrosslistID],Source[[#This Row],[CrosslistID]],Source[TermDesc],Source[[#This Row],[TermDesc]]))</f>
        <v>1</v>
      </c>
      <c r="AG5765">
        <v>0</v>
      </c>
      <c r="AH5765">
        <v>83.333299999999994</v>
      </c>
      <c r="AI5765">
        <v>1</v>
      </c>
      <c r="AJ5765">
        <v>1.1000000000000001</v>
      </c>
      <c r="AK5765">
        <v>0.15</v>
      </c>
      <c r="AL57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65">
        <f>IF(AND(Source[[#This Row],[Credit_Noncredit]]="Noncredit",Source[[#This Row],[FTEF]]&gt;0),Source[[#This Row],[NC XLST FTES]]*525/(437.5*Source[[#This Row],[FTEF]]),0)</f>
        <v>0</v>
      </c>
      <c r="AN5765">
        <f>IF(Source[[#This Row],[Credit_Noncredit]]="Credit",Source[[#This Row],[Census Enrollment]],Source[[#This Row],[Noncredit Avg. Attendance]])</f>
        <v>11</v>
      </c>
    </row>
    <row r="5766" spans="1:40" x14ac:dyDescent="0.25">
      <c r="A5766" t="s">
        <v>1914</v>
      </c>
      <c r="B5766" t="s">
        <v>886</v>
      </c>
      <c r="C5766" t="s">
        <v>632</v>
      </c>
      <c r="D5766" t="s">
        <v>3124</v>
      </c>
      <c r="E5766" s="4">
        <v>70298</v>
      </c>
      <c r="F5766" s="4" t="s">
        <v>3125</v>
      </c>
      <c r="G5766" s="4">
        <v>53</v>
      </c>
      <c r="H5766" t="str">
        <f>CONCATENATE(Source[[#This Row],[Subject]],TRIM(Source[[#This Row],[Course]]))</f>
        <v>DENT53</v>
      </c>
      <c r="I5766" t="str">
        <f>VLOOKUP(Source[[#This Row],[SubjCrse]],'Courses and Categories'!$E$2:$G$1816,3,FALSE)</f>
        <v>Credit Allied Health CTE</v>
      </c>
      <c r="J5766">
        <v>3</v>
      </c>
      <c r="K5766" t="s">
        <v>3133</v>
      </c>
      <c r="L5766" t="s">
        <v>39</v>
      </c>
      <c r="M5766" t="s">
        <v>1063</v>
      </c>
      <c r="N5766" t="s">
        <v>185</v>
      </c>
      <c r="O5766">
        <v>1410</v>
      </c>
      <c r="P5766">
        <v>1700</v>
      </c>
      <c r="Q5766" t="s">
        <v>240</v>
      </c>
      <c r="R5766">
        <v>303</v>
      </c>
      <c r="S5766" t="s">
        <v>134</v>
      </c>
      <c r="T5766">
        <v>1</v>
      </c>
      <c r="U5766" s="1">
        <v>43694</v>
      </c>
      <c r="V5766" s="1">
        <v>43819</v>
      </c>
      <c r="W5766" t="s">
        <v>552</v>
      </c>
      <c r="X5766" t="s">
        <v>1929</v>
      </c>
      <c r="Y5766">
        <v>9</v>
      </c>
      <c r="Z5766">
        <v>8</v>
      </c>
      <c r="AA5766">
        <v>12</v>
      </c>
      <c r="AB5766">
        <v>66.666700000000006</v>
      </c>
      <c r="AD5766">
        <f>IF(ISBLANK(Source[[#This Row],[CrosslistID]]),1,1/COUNTIFS(Source[CrosslistID],Source[[#This Row],[CrosslistID]],Source[TermDesc],Source[[#This Row],[TermDesc]]))</f>
        <v>1</v>
      </c>
      <c r="AG5766">
        <v>0</v>
      </c>
      <c r="AH5766">
        <v>66.666700000000006</v>
      </c>
      <c r="AI5766">
        <v>0.9</v>
      </c>
      <c r="AJ5766">
        <v>0.9</v>
      </c>
      <c r="AK5766">
        <v>0.15</v>
      </c>
      <c r="AL57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66">
        <f>IF(AND(Source[[#This Row],[Credit_Noncredit]]="Noncredit",Source[[#This Row],[FTEF]]&gt;0),Source[[#This Row],[NC XLST FTES]]*525/(437.5*Source[[#This Row],[FTEF]]),0)</f>
        <v>0</v>
      </c>
      <c r="AN5766">
        <f>IF(Source[[#This Row],[Credit_Noncredit]]="Credit",Source[[#This Row],[Census Enrollment]],Source[[#This Row],[Noncredit Avg. Attendance]])</f>
        <v>9</v>
      </c>
    </row>
    <row r="5767" spans="1:40" x14ac:dyDescent="0.25">
      <c r="A5767" t="s">
        <v>1914</v>
      </c>
      <c r="B5767" t="s">
        <v>886</v>
      </c>
      <c r="C5767" t="s">
        <v>632</v>
      </c>
      <c r="D5767" t="s">
        <v>3124</v>
      </c>
      <c r="E5767" s="4">
        <v>70299</v>
      </c>
      <c r="F5767" s="4" t="s">
        <v>3125</v>
      </c>
      <c r="G5767" s="4" t="s">
        <v>3136</v>
      </c>
      <c r="H5767" t="str">
        <f>CONCATENATE(Source[[#This Row],[Subject]],TRIM(Source[[#This Row],[Course]]))</f>
        <v>DENT55A</v>
      </c>
      <c r="I5767" t="str">
        <f>VLOOKUP(Source[[#This Row],[SubjCrse]],'Courses and Categories'!$E$2:$G$1816,3,FALSE)</f>
        <v>Credit Allied Health CTE</v>
      </c>
      <c r="J5767">
        <v>1</v>
      </c>
      <c r="K5767" t="s">
        <v>3137</v>
      </c>
      <c r="L5767" t="s">
        <v>39</v>
      </c>
      <c r="M5767" t="s">
        <v>903</v>
      </c>
      <c r="N5767" t="s">
        <v>91</v>
      </c>
      <c r="O5767">
        <v>1240</v>
      </c>
      <c r="P5767">
        <v>1330</v>
      </c>
      <c r="Q5767" t="s">
        <v>240</v>
      </c>
      <c r="R5767">
        <v>301</v>
      </c>
      <c r="S5767" t="s">
        <v>134</v>
      </c>
      <c r="T5767">
        <v>1</v>
      </c>
      <c r="U5767" s="1">
        <v>43694</v>
      </c>
      <c r="V5767" s="1">
        <v>43819</v>
      </c>
      <c r="W5767" t="s">
        <v>3138</v>
      </c>
      <c r="X5767" t="s">
        <v>1929</v>
      </c>
      <c r="Y5767">
        <v>18</v>
      </c>
      <c r="Z5767">
        <v>16</v>
      </c>
      <c r="AA5767">
        <v>28</v>
      </c>
      <c r="AB5767">
        <v>57.142899999999997</v>
      </c>
      <c r="AD5767">
        <f>IF(ISBLANK(Source[[#This Row],[CrosslistID]]),1,1/COUNTIFS(Source[CrosslistID],Source[[#This Row],[CrosslistID]],Source[TermDesc],Source[[#This Row],[TermDesc]]))</f>
        <v>1</v>
      </c>
      <c r="AG5767">
        <v>0</v>
      </c>
      <c r="AH5767">
        <v>57.142899999999997</v>
      </c>
      <c r="AI5767">
        <v>0.56699999999999995</v>
      </c>
      <c r="AJ5767">
        <v>0.60040000000000004</v>
      </c>
      <c r="AK5767">
        <v>6.6699999999999995E-2</v>
      </c>
      <c r="AL57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67">
        <f>IF(AND(Source[[#This Row],[Credit_Noncredit]]="Noncredit",Source[[#This Row],[FTEF]]&gt;0),Source[[#This Row],[NC XLST FTES]]*525/(437.5*Source[[#This Row],[FTEF]]),0)</f>
        <v>0</v>
      </c>
      <c r="AN5767">
        <f>IF(Source[[#This Row],[Credit_Noncredit]]="Credit",Source[[#This Row],[Census Enrollment]],Source[[#This Row],[Noncredit Avg. Attendance]])</f>
        <v>18</v>
      </c>
    </row>
    <row r="5768" spans="1:40" x14ac:dyDescent="0.25">
      <c r="A5768" t="s">
        <v>1914</v>
      </c>
      <c r="B5768" t="s">
        <v>886</v>
      </c>
      <c r="C5768" t="s">
        <v>632</v>
      </c>
      <c r="D5768" t="s">
        <v>3124</v>
      </c>
      <c r="E5768" s="4">
        <v>70300</v>
      </c>
      <c r="F5768" s="4" t="s">
        <v>3125</v>
      </c>
      <c r="G5768" s="4" t="s">
        <v>3136</v>
      </c>
      <c r="H5768" t="str">
        <f>CONCATENATE(Source[[#This Row],[Subject]],TRIM(Source[[#This Row],[Course]]))</f>
        <v>DENT55A</v>
      </c>
      <c r="I5768" t="str">
        <f>VLOOKUP(Source[[#This Row],[SubjCrse]],'Courses and Categories'!$E$2:$G$1816,3,FALSE)</f>
        <v>Credit Allied Health CTE</v>
      </c>
      <c r="J5768">
        <v>2</v>
      </c>
      <c r="K5768" t="s">
        <v>3137</v>
      </c>
      <c r="L5768" t="s">
        <v>39</v>
      </c>
      <c r="M5768" t="s">
        <v>1063</v>
      </c>
      <c r="N5768" t="s">
        <v>91</v>
      </c>
      <c r="O5768">
        <v>840</v>
      </c>
      <c r="P5768">
        <v>1130</v>
      </c>
      <c r="Q5768" t="s">
        <v>240</v>
      </c>
      <c r="R5768">
        <v>304</v>
      </c>
      <c r="S5768" t="s">
        <v>134</v>
      </c>
      <c r="T5768">
        <v>1</v>
      </c>
      <c r="U5768" s="1">
        <v>43694</v>
      </c>
      <c r="V5768" s="1">
        <v>43819</v>
      </c>
      <c r="W5768" t="s">
        <v>3138</v>
      </c>
      <c r="X5768" t="s">
        <v>1929</v>
      </c>
      <c r="Y5768">
        <v>6</v>
      </c>
      <c r="Z5768">
        <v>5</v>
      </c>
      <c r="AA5768">
        <v>9</v>
      </c>
      <c r="AB5768">
        <v>55.555599999999998</v>
      </c>
      <c r="AD5768">
        <f>IF(ISBLANK(Source[[#This Row],[CrosslistID]]),1,1/COUNTIFS(Source[CrosslistID],Source[[#This Row],[CrosslistID]],Source[TermDesc],Source[[#This Row],[TermDesc]]))</f>
        <v>1</v>
      </c>
      <c r="AG5768">
        <v>0</v>
      </c>
      <c r="AH5768">
        <v>55.555599999999998</v>
      </c>
      <c r="AI5768">
        <v>0.6</v>
      </c>
      <c r="AJ5768">
        <v>0.6</v>
      </c>
      <c r="AK5768">
        <v>0.15</v>
      </c>
      <c r="AL57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68">
        <f>IF(AND(Source[[#This Row],[Credit_Noncredit]]="Noncredit",Source[[#This Row],[FTEF]]&gt;0),Source[[#This Row],[NC XLST FTES]]*525/(437.5*Source[[#This Row],[FTEF]]),0)</f>
        <v>0</v>
      </c>
      <c r="AN5768">
        <f>IF(Source[[#This Row],[Credit_Noncredit]]="Credit",Source[[#This Row],[Census Enrollment]],Source[[#This Row],[Noncredit Avg. Attendance]])</f>
        <v>6</v>
      </c>
    </row>
    <row r="5769" spans="1:40" x14ac:dyDescent="0.25">
      <c r="A5769" t="s">
        <v>1914</v>
      </c>
      <c r="B5769" t="s">
        <v>886</v>
      </c>
      <c r="C5769" t="s">
        <v>632</v>
      </c>
      <c r="D5769" t="s">
        <v>3124</v>
      </c>
      <c r="E5769" s="4">
        <v>70301</v>
      </c>
      <c r="F5769" s="4" t="s">
        <v>3125</v>
      </c>
      <c r="G5769" s="4" t="s">
        <v>3136</v>
      </c>
      <c r="H5769" t="str">
        <f>CONCATENATE(Source[[#This Row],[Subject]],TRIM(Source[[#This Row],[Course]]))</f>
        <v>DENT55A</v>
      </c>
      <c r="I5769" t="str">
        <f>VLOOKUP(Source[[#This Row],[SubjCrse]],'Courses and Categories'!$E$2:$G$1816,3,FALSE)</f>
        <v>Credit Allied Health CTE</v>
      </c>
      <c r="J5769">
        <v>3</v>
      </c>
      <c r="K5769" t="s">
        <v>3137</v>
      </c>
      <c r="L5769" t="s">
        <v>39</v>
      </c>
      <c r="M5769" t="s">
        <v>1063</v>
      </c>
      <c r="N5769" t="s">
        <v>91</v>
      </c>
      <c r="O5769">
        <v>1340</v>
      </c>
      <c r="P5769">
        <v>1630</v>
      </c>
      <c r="Q5769" t="s">
        <v>240</v>
      </c>
      <c r="R5769">
        <v>304</v>
      </c>
      <c r="S5769" t="s">
        <v>134</v>
      </c>
      <c r="T5769">
        <v>1</v>
      </c>
      <c r="U5769" s="1">
        <v>43694</v>
      </c>
      <c r="V5769" s="1">
        <v>43819</v>
      </c>
      <c r="W5769" t="s">
        <v>3138</v>
      </c>
      <c r="X5769" t="s">
        <v>1929</v>
      </c>
      <c r="Y5769">
        <v>6</v>
      </c>
      <c r="Z5769">
        <v>6</v>
      </c>
      <c r="AA5769">
        <v>9</v>
      </c>
      <c r="AB5769">
        <v>66.666700000000006</v>
      </c>
      <c r="AD5769">
        <f>IF(ISBLANK(Source[[#This Row],[CrosslistID]]),1,1/COUNTIFS(Source[CrosslistID],Source[[#This Row],[CrosslistID]],Source[TermDesc],Source[[#This Row],[TermDesc]]))</f>
        <v>1</v>
      </c>
      <c r="AG5769">
        <v>0</v>
      </c>
      <c r="AH5769">
        <v>66.666700000000006</v>
      </c>
      <c r="AI5769">
        <v>0.6</v>
      </c>
      <c r="AJ5769">
        <v>0.6</v>
      </c>
      <c r="AK5769">
        <v>0.15</v>
      </c>
      <c r="AL57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69">
        <f>IF(AND(Source[[#This Row],[Credit_Noncredit]]="Noncredit",Source[[#This Row],[FTEF]]&gt;0),Source[[#This Row],[NC XLST FTES]]*525/(437.5*Source[[#This Row],[FTEF]]),0)</f>
        <v>0</v>
      </c>
      <c r="AN5769">
        <f>IF(Source[[#This Row],[Credit_Noncredit]]="Credit",Source[[#This Row],[Census Enrollment]],Source[[#This Row],[Noncredit Avg. Attendance]])</f>
        <v>6</v>
      </c>
    </row>
    <row r="5770" spans="1:40" x14ac:dyDescent="0.25">
      <c r="A5770" t="s">
        <v>1914</v>
      </c>
      <c r="B5770" t="s">
        <v>886</v>
      </c>
      <c r="C5770" t="s">
        <v>632</v>
      </c>
      <c r="D5770" t="s">
        <v>3124</v>
      </c>
      <c r="E5770" s="4">
        <v>71590</v>
      </c>
      <c r="F5770" s="4" t="s">
        <v>3125</v>
      </c>
      <c r="G5770" s="4" t="s">
        <v>3136</v>
      </c>
      <c r="H5770" t="str">
        <f>CONCATENATE(Source[[#This Row],[Subject]],TRIM(Source[[#This Row],[Course]]))</f>
        <v>DENT55A</v>
      </c>
      <c r="I5770" t="str">
        <f>VLOOKUP(Source[[#This Row],[SubjCrse]],'Courses and Categories'!$E$2:$G$1816,3,FALSE)</f>
        <v>Credit Allied Health CTE</v>
      </c>
      <c r="J5770">
        <v>4</v>
      </c>
      <c r="K5770" t="s">
        <v>3137</v>
      </c>
      <c r="L5770" t="s">
        <v>39</v>
      </c>
      <c r="M5770" t="s">
        <v>1063</v>
      </c>
      <c r="N5770" t="s">
        <v>185</v>
      </c>
      <c r="O5770">
        <v>1410</v>
      </c>
      <c r="P5770">
        <v>1700</v>
      </c>
      <c r="Q5770" t="s">
        <v>240</v>
      </c>
      <c r="R5770">
        <v>304</v>
      </c>
      <c r="S5770" t="s">
        <v>134</v>
      </c>
      <c r="T5770">
        <v>1</v>
      </c>
      <c r="U5770" s="1">
        <v>43694</v>
      </c>
      <c r="V5770" s="1">
        <v>43819</v>
      </c>
      <c r="W5770" t="s">
        <v>3138</v>
      </c>
      <c r="X5770" t="s">
        <v>1929</v>
      </c>
      <c r="Y5770">
        <v>6</v>
      </c>
      <c r="Z5770">
        <v>5</v>
      </c>
      <c r="AA5770">
        <v>10</v>
      </c>
      <c r="AB5770">
        <v>50</v>
      </c>
      <c r="AD5770">
        <f>IF(ISBLANK(Source[[#This Row],[CrosslistID]]),1,1/COUNTIFS(Source[CrosslistID],Source[[#This Row],[CrosslistID]],Source[TermDesc],Source[[#This Row],[TermDesc]]))</f>
        <v>1</v>
      </c>
      <c r="AG5770">
        <v>0</v>
      </c>
      <c r="AH5770">
        <v>50</v>
      </c>
      <c r="AI5770">
        <v>0.5</v>
      </c>
      <c r="AJ5770">
        <v>0.6</v>
      </c>
      <c r="AK5770">
        <v>0.15</v>
      </c>
      <c r="AL57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70">
        <f>IF(AND(Source[[#This Row],[Credit_Noncredit]]="Noncredit",Source[[#This Row],[FTEF]]&gt;0),Source[[#This Row],[NC XLST FTES]]*525/(437.5*Source[[#This Row],[FTEF]]),0)</f>
        <v>0</v>
      </c>
      <c r="AN5770">
        <f>IF(Source[[#This Row],[Credit_Noncredit]]="Credit",Source[[#This Row],[Census Enrollment]],Source[[#This Row],[Noncredit Avg. Attendance]])</f>
        <v>6</v>
      </c>
    </row>
    <row r="5771" spans="1:40" x14ac:dyDescent="0.25">
      <c r="A5771" t="s">
        <v>1914</v>
      </c>
      <c r="B5771" t="s">
        <v>886</v>
      </c>
      <c r="C5771" t="s">
        <v>632</v>
      </c>
      <c r="D5771" t="s">
        <v>3124</v>
      </c>
      <c r="E5771" s="4">
        <v>70302</v>
      </c>
      <c r="F5771" s="4" t="s">
        <v>3125</v>
      </c>
      <c r="G5771" s="4">
        <v>62</v>
      </c>
      <c r="H5771" t="str">
        <f>CONCATENATE(Source[[#This Row],[Subject]],TRIM(Source[[#This Row],[Course]]))</f>
        <v>DENT62</v>
      </c>
      <c r="I5771" t="str">
        <f>VLOOKUP(Source[[#This Row],[SubjCrse]],'Courses and Categories'!$E$2:$G$1816,3,FALSE)</f>
        <v>Credit Allied Health CTE</v>
      </c>
      <c r="J5771">
        <v>1</v>
      </c>
      <c r="K5771" t="s">
        <v>3139</v>
      </c>
      <c r="L5771" t="s">
        <v>39</v>
      </c>
      <c r="M5771" t="s">
        <v>903</v>
      </c>
      <c r="N5771" t="s">
        <v>105</v>
      </c>
      <c r="O5771">
        <v>1310</v>
      </c>
      <c r="P5771">
        <v>1400</v>
      </c>
      <c r="Q5771" t="s">
        <v>240</v>
      </c>
      <c r="R5771">
        <v>301</v>
      </c>
      <c r="S5771" t="s">
        <v>134</v>
      </c>
      <c r="T5771">
        <v>1</v>
      </c>
      <c r="U5771" s="1">
        <v>43694</v>
      </c>
      <c r="V5771" s="1">
        <v>43819</v>
      </c>
      <c r="W5771" t="s">
        <v>552</v>
      </c>
      <c r="X5771" t="s">
        <v>1929</v>
      </c>
      <c r="Y5771">
        <v>18</v>
      </c>
      <c r="Z5771">
        <v>16</v>
      </c>
      <c r="AA5771">
        <v>28</v>
      </c>
      <c r="AB5771">
        <v>57.142899999999997</v>
      </c>
      <c r="AD5771">
        <f>IF(ISBLANK(Source[[#This Row],[CrosslistID]]),1,1/COUNTIFS(Source[CrosslistID],Source[[#This Row],[CrosslistID]],Source[TermDesc],Source[[#This Row],[TermDesc]]))</f>
        <v>1</v>
      </c>
      <c r="AG5771">
        <v>0</v>
      </c>
      <c r="AH5771">
        <v>57.142899999999997</v>
      </c>
      <c r="AI5771">
        <v>1.133</v>
      </c>
      <c r="AJ5771">
        <v>1.1996</v>
      </c>
      <c r="AK5771">
        <v>0.1333</v>
      </c>
      <c r="AL57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71">
        <f>IF(AND(Source[[#This Row],[Credit_Noncredit]]="Noncredit",Source[[#This Row],[FTEF]]&gt;0),Source[[#This Row],[NC XLST FTES]]*525/(437.5*Source[[#This Row],[FTEF]]),0)</f>
        <v>0</v>
      </c>
      <c r="AN5771">
        <f>IF(Source[[#This Row],[Credit_Noncredit]]="Credit",Source[[#This Row],[Census Enrollment]],Source[[#This Row],[Noncredit Avg. Attendance]])</f>
        <v>18</v>
      </c>
    </row>
    <row r="5772" spans="1:40" x14ac:dyDescent="0.25">
      <c r="A5772" t="s">
        <v>1914</v>
      </c>
      <c r="B5772" t="s">
        <v>886</v>
      </c>
      <c r="C5772" t="s">
        <v>632</v>
      </c>
      <c r="D5772" t="s">
        <v>3124</v>
      </c>
      <c r="E5772" s="4">
        <v>70303</v>
      </c>
      <c r="F5772" s="4" t="s">
        <v>3125</v>
      </c>
      <c r="G5772" s="4">
        <v>62</v>
      </c>
      <c r="H5772" t="str">
        <f>CONCATENATE(Source[[#This Row],[Subject]],TRIM(Source[[#This Row],[Course]]))</f>
        <v>DENT62</v>
      </c>
      <c r="I5772" t="str">
        <f>VLOOKUP(Source[[#This Row],[SubjCrse]],'Courses and Categories'!$E$2:$G$1816,3,FALSE)</f>
        <v>Credit Allied Health CTE</v>
      </c>
      <c r="J5772">
        <v>2</v>
      </c>
      <c r="K5772" t="s">
        <v>3139</v>
      </c>
      <c r="L5772" t="s">
        <v>39</v>
      </c>
      <c r="M5772" t="s">
        <v>1063</v>
      </c>
      <c r="N5772" t="s">
        <v>180</v>
      </c>
      <c r="O5772">
        <v>1410</v>
      </c>
      <c r="P5772">
        <v>1700</v>
      </c>
      <c r="Q5772" t="s">
        <v>240</v>
      </c>
      <c r="R5772">
        <v>304</v>
      </c>
      <c r="S5772" t="s">
        <v>134</v>
      </c>
      <c r="T5772">
        <v>1</v>
      </c>
      <c r="U5772" s="1">
        <v>43694</v>
      </c>
      <c r="V5772" s="1">
        <v>43819</v>
      </c>
      <c r="W5772" t="s">
        <v>552</v>
      </c>
      <c r="X5772" t="s">
        <v>1929</v>
      </c>
      <c r="Y5772">
        <v>12</v>
      </c>
      <c r="Z5772">
        <v>11</v>
      </c>
      <c r="AA5772">
        <v>14</v>
      </c>
      <c r="AB5772">
        <v>78.571399999999997</v>
      </c>
      <c r="AD5772">
        <f>IF(ISBLANK(Source[[#This Row],[CrosslistID]]),1,1/COUNTIFS(Source[CrosslistID],Source[[#This Row],[CrosslistID]],Source[TermDesc],Source[[#This Row],[TermDesc]]))</f>
        <v>1</v>
      </c>
      <c r="AG5772">
        <v>0</v>
      </c>
      <c r="AH5772">
        <v>78.571399999999997</v>
      </c>
      <c r="AI5772">
        <v>1.1000000000000001</v>
      </c>
      <c r="AJ5772">
        <v>1.2</v>
      </c>
      <c r="AK5772">
        <v>0.15</v>
      </c>
      <c r="AL57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72">
        <f>IF(AND(Source[[#This Row],[Credit_Noncredit]]="Noncredit",Source[[#This Row],[FTEF]]&gt;0),Source[[#This Row],[NC XLST FTES]]*525/(437.5*Source[[#This Row],[FTEF]]),0)</f>
        <v>0</v>
      </c>
      <c r="AN5772">
        <f>IF(Source[[#This Row],[Credit_Noncredit]]="Credit",Source[[#This Row],[Census Enrollment]],Source[[#This Row],[Noncredit Avg. Attendance]])</f>
        <v>12</v>
      </c>
    </row>
    <row r="5773" spans="1:40" x14ac:dyDescent="0.25">
      <c r="A5773" t="s">
        <v>1914</v>
      </c>
      <c r="B5773" t="s">
        <v>886</v>
      </c>
      <c r="C5773" t="s">
        <v>632</v>
      </c>
      <c r="D5773" t="s">
        <v>3124</v>
      </c>
      <c r="E5773" s="4">
        <v>70304</v>
      </c>
      <c r="F5773" s="4" t="s">
        <v>3125</v>
      </c>
      <c r="G5773" s="4">
        <v>62</v>
      </c>
      <c r="H5773" t="str">
        <f>CONCATENATE(Source[[#This Row],[Subject]],TRIM(Source[[#This Row],[Course]]))</f>
        <v>DENT62</v>
      </c>
      <c r="I5773" t="str">
        <f>VLOOKUP(Source[[#This Row],[SubjCrse]],'Courses and Categories'!$E$2:$G$1816,3,FALSE)</f>
        <v>Credit Allied Health CTE</v>
      </c>
      <c r="J5773">
        <v>3</v>
      </c>
      <c r="K5773" t="s">
        <v>3139</v>
      </c>
      <c r="L5773" t="s">
        <v>39</v>
      </c>
      <c r="M5773" t="s">
        <v>1063</v>
      </c>
      <c r="N5773" t="s">
        <v>50</v>
      </c>
      <c r="O5773">
        <v>1410</v>
      </c>
      <c r="P5773">
        <v>1700</v>
      </c>
      <c r="Q5773" t="s">
        <v>240</v>
      </c>
      <c r="R5773">
        <v>304</v>
      </c>
      <c r="S5773" t="s">
        <v>134</v>
      </c>
      <c r="T5773">
        <v>1</v>
      </c>
      <c r="U5773" s="1">
        <v>43694</v>
      </c>
      <c r="V5773" s="1">
        <v>43819</v>
      </c>
      <c r="W5773" t="s">
        <v>552</v>
      </c>
      <c r="X5773" t="s">
        <v>1929</v>
      </c>
      <c r="Y5773">
        <v>6</v>
      </c>
      <c r="Z5773">
        <v>5</v>
      </c>
      <c r="AA5773">
        <v>14</v>
      </c>
      <c r="AB5773">
        <v>35.714300000000001</v>
      </c>
      <c r="AD5773">
        <f>IF(ISBLANK(Source[[#This Row],[CrosslistID]]),1,1/COUNTIFS(Source[CrosslistID],Source[[#This Row],[CrosslistID]],Source[TermDesc],Source[[#This Row],[TermDesc]]))</f>
        <v>1</v>
      </c>
      <c r="AG5773">
        <v>0</v>
      </c>
      <c r="AH5773">
        <v>35.714300000000001</v>
      </c>
      <c r="AI5773">
        <v>0.6</v>
      </c>
      <c r="AJ5773">
        <v>0.6</v>
      </c>
      <c r="AK5773">
        <v>0.15</v>
      </c>
      <c r="AL57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73">
        <f>IF(AND(Source[[#This Row],[Credit_Noncredit]]="Noncredit",Source[[#This Row],[FTEF]]&gt;0),Source[[#This Row],[NC XLST FTES]]*525/(437.5*Source[[#This Row],[FTEF]]),0)</f>
        <v>0</v>
      </c>
      <c r="AN5773">
        <f>IF(Source[[#This Row],[Credit_Noncredit]]="Credit",Source[[#This Row],[Census Enrollment]],Source[[#This Row],[Noncredit Avg. Attendance]])</f>
        <v>6</v>
      </c>
    </row>
    <row r="5774" spans="1:40" x14ac:dyDescent="0.25">
      <c r="A5774" t="s">
        <v>1914</v>
      </c>
      <c r="B5774" t="s">
        <v>886</v>
      </c>
      <c r="C5774" t="s">
        <v>632</v>
      </c>
      <c r="D5774" t="s">
        <v>1393</v>
      </c>
      <c r="E5774" s="4">
        <v>70395</v>
      </c>
      <c r="F5774" s="4" t="s">
        <v>1394</v>
      </c>
      <c r="G5774" s="4">
        <v>49</v>
      </c>
      <c r="H5774" t="str">
        <f>CONCATENATE(Source[[#This Row],[Subject]],TRIM(Source[[#This Row],[Course]]))</f>
        <v>DMI49</v>
      </c>
      <c r="I5774" t="str">
        <f>VLOOKUP(Source[[#This Row],[SubjCrse]],'Courses and Categories'!$E$2:$G$1816,3,FALSE)</f>
        <v>Credit Allied Health CTE</v>
      </c>
      <c r="J5774">
        <v>1</v>
      </c>
      <c r="K5774" t="s">
        <v>3141</v>
      </c>
      <c r="L5774" t="s">
        <v>39</v>
      </c>
      <c r="M5774" t="s">
        <v>903</v>
      </c>
      <c r="N5774" t="s">
        <v>41</v>
      </c>
      <c r="O5774">
        <v>910</v>
      </c>
      <c r="P5774">
        <v>1200</v>
      </c>
      <c r="Q5774" t="s">
        <v>240</v>
      </c>
      <c r="R5774" t="s">
        <v>1575</v>
      </c>
      <c r="S5774" t="s">
        <v>134</v>
      </c>
      <c r="T5774">
        <v>1</v>
      </c>
      <c r="U5774" s="1">
        <v>43694</v>
      </c>
      <c r="V5774" s="1">
        <v>43819</v>
      </c>
      <c r="W5774" t="s">
        <v>3142</v>
      </c>
      <c r="X5774" t="s">
        <v>1929</v>
      </c>
      <c r="Y5774">
        <v>18</v>
      </c>
      <c r="Z5774">
        <v>16</v>
      </c>
      <c r="AA5774">
        <v>50</v>
      </c>
      <c r="AB5774">
        <v>32</v>
      </c>
      <c r="AD5774">
        <f>IF(ISBLANK(Source[[#This Row],[CrosslistID]]),1,1/COUNTIFS(Source[CrosslistID],Source[[#This Row],[CrosslistID]],Source[TermDesc],Source[[#This Row],[TermDesc]]))</f>
        <v>1</v>
      </c>
      <c r="AG5774">
        <v>0</v>
      </c>
      <c r="AH5774">
        <v>32</v>
      </c>
      <c r="AI5774">
        <v>1.8</v>
      </c>
      <c r="AJ5774">
        <v>1.8</v>
      </c>
      <c r="AK5774">
        <v>0.2</v>
      </c>
      <c r="AL57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74">
        <f>IF(AND(Source[[#This Row],[Credit_Noncredit]]="Noncredit",Source[[#This Row],[FTEF]]&gt;0),Source[[#This Row],[NC XLST FTES]]*525/(437.5*Source[[#This Row],[FTEF]]),0)</f>
        <v>0</v>
      </c>
      <c r="AN5774">
        <f>IF(Source[[#This Row],[Credit_Noncredit]]="Credit",Source[[#This Row],[Census Enrollment]],Source[[#This Row],[Noncredit Avg. Attendance]])</f>
        <v>18</v>
      </c>
    </row>
    <row r="5775" spans="1:40" x14ac:dyDescent="0.25">
      <c r="A5775" t="s">
        <v>1914</v>
      </c>
      <c r="B5775" t="s">
        <v>886</v>
      </c>
      <c r="C5775" t="s">
        <v>632</v>
      </c>
      <c r="D5775" t="s">
        <v>1393</v>
      </c>
      <c r="E5775" s="4">
        <v>70396</v>
      </c>
      <c r="F5775" s="4" t="s">
        <v>1394</v>
      </c>
      <c r="G5775" s="4" t="s">
        <v>1435</v>
      </c>
      <c r="H5775" t="str">
        <f>CONCATENATE(Source[[#This Row],[Subject]],TRIM(Source[[#This Row],[Course]]))</f>
        <v>DMI50A</v>
      </c>
      <c r="I5775" t="str">
        <f>VLOOKUP(Source[[#This Row],[SubjCrse]],'Courses and Categories'!$E$2:$G$1816,3,FALSE)</f>
        <v>Credit Allied Health CTE</v>
      </c>
      <c r="J5775">
        <v>1</v>
      </c>
      <c r="K5775" t="s">
        <v>3143</v>
      </c>
      <c r="L5775" t="s">
        <v>39</v>
      </c>
      <c r="M5775" t="s">
        <v>903</v>
      </c>
      <c r="N5775" t="s">
        <v>105</v>
      </c>
      <c r="O5775">
        <v>1210</v>
      </c>
      <c r="P5775">
        <v>1300</v>
      </c>
      <c r="Q5775" t="s">
        <v>240</v>
      </c>
      <c r="R5775" t="s">
        <v>1575</v>
      </c>
      <c r="S5775" t="s">
        <v>134</v>
      </c>
      <c r="T5775">
        <v>1</v>
      </c>
      <c r="U5775" s="1">
        <v>43694</v>
      </c>
      <c r="V5775" s="1">
        <v>43819</v>
      </c>
      <c r="W5775" t="s">
        <v>3144</v>
      </c>
      <c r="X5775" t="s">
        <v>1929</v>
      </c>
      <c r="Y5775">
        <v>15</v>
      </c>
      <c r="Z5775">
        <v>15</v>
      </c>
      <c r="AA5775">
        <v>15</v>
      </c>
      <c r="AB5775">
        <v>100</v>
      </c>
      <c r="AD5775">
        <f>IF(ISBLANK(Source[[#This Row],[CrosslistID]]),1,1/COUNTIFS(Source[CrosslistID],Source[[#This Row],[CrosslistID]],Source[TermDesc],Source[[#This Row],[TermDesc]]))</f>
        <v>1</v>
      </c>
      <c r="AG5775">
        <v>0</v>
      </c>
      <c r="AH5775">
        <v>100</v>
      </c>
      <c r="AI5775">
        <v>1</v>
      </c>
      <c r="AJ5775">
        <v>1</v>
      </c>
      <c r="AK5775">
        <v>0.1333</v>
      </c>
      <c r="AL57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75">
        <f>IF(AND(Source[[#This Row],[Credit_Noncredit]]="Noncredit",Source[[#This Row],[FTEF]]&gt;0),Source[[#This Row],[NC XLST FTES]]*525/(437.5*Source[[#This Row],[FTEF]]),0)</f>
        <v>0</v>
      </c>
      <c r="AN5775">
        <f>IF(Source[[#This Row],[Credit_Noncredit]]="Credit",Source[[#This Row],[Census Enrollment]],Source[[#This Row],[Noncredit Avg. Attendance]])</f>
        <v>15</v>
      </c>
    </row>
    <row r="5776" spans="1:40" x14ac:dyDescent="0.25">
      <c r="A5776" t="s">
        <v>1914</v>
      </c>
      <c r="B5776" t="s">
        <v>886</v>
      </c>
      <c r="C5776" t="s">
        <v>632</v>
      </c>
      <c r="D5776" t="s">
        <v>1393</v>
      </c>
      <c r="E5776" s="4">
        <v>70397</v>
      </c>
      <c r="F5776" s="4" t="s">
        <v>1394</v>
      </c>
      <c r="G5776" s="4" t="s">
        <v>1435</v>
      </c>
      <c r="H5776" t="str">
        <f>CONCATENATE(Source[[#This Row],[Subject]],TRIM(Source[[#This Row],[Course]]))</f>
        <v>DMI50A</v>
      </c>
      <c r="I5776" t="str">
        <f>VLOOKUP(Source[[#This Row],[SubjCrse]],'Courses and Categories'!$E$2:$G$1816,3,FALSE)</f>
        <v>Credit Allied Health CTE</v>
      </c>
      <c r="J5776">
        <v>2</v>
      </c>
      <c r="K5776" t="s">
        <v>3143</v>
      </c>
      <c r="L5776" t="s">
        <v>39</v>
      </c>
      <c r="M5776" t="s">
        <v>1063</v>
      </c>
      <c r="N5776" t="s">
        <v>2365</v>
      </c>
      <c r="O5776" t="s">
        <v>1383</v>
      </c>
      <c r="P5776" t="s">
        <v>1384</v>
      </c>
      <c r="Q5776" t="s">
        <v>2367</v>
      </c>
      <c r="R5776">
        <v>241</v>
      </c>
      <c r="S5776" t="s">
        <v>134</v>
      </c>
      <c r="T5776">
        <v>1</v>
      </c>
      <c r="U5776" s="1">
        <v>43694</v>
      </c>
      <c r="V5776" s="1">
        <v>43819</v>
      </c>
      <c r="W5776" t="s">
        <v>3145</v>
      </c>
      <c r="X5776" t="s">
        <v>1929</v>
      </c>
      <c r="Y5776">
        <v>11</v>
      </c>
      <c r="Z5776">
        <v>11</v>
      </c>
      <c r="AA5776">
        <v>7</v>
      </c>
      <c r="AB5776">
        <v>157.1429</v>
      </c>
      <c r="AD5776">
        <f>IF(ISBLANK(Source[[#This Row],[CrosslistID]]),1,1/COUNTIFS(Source[CrosslistID],Source[[#This Row],[CrosslistID]],Source[TermDesc],Source[[#This Row],[TermDesc]]))</f>
        <v>1</v>
      </c>
      <c r="AG5776">
        <v>0</v>
      </c>
      <c r="AH5776">
        <v>157.1429</v>
      </c>
      <c r="AI5776">
        <v>1.1000000000000001</v>
      </c>
      <c r="AJ5776">
        <v>1.1000000000000001</v>
      </c>
      <c r="AK5776">
        <v>0.15</v>
      </c>
      <c r="AL57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76">
        <f>IF(AND(Source[[#This Row],[Credit_Noncredit]]="Noncredit",Source[[#This Row],[FTEF]]&gt;0),Source[[#This Row],[NC XLST FTES]]*525/(437.5*Source[[#This Row],[FTEF]]),0)</f>
        <v>0</v>
      </c>
      <c r="AN5776">
        <f>IF(Source[[#This Row],[Credit_Noncredit]]="Credit",Source[[#This Row],[Census Enrollment]],Source[[#This Row],[Noncredit Avg. Attendance]])</f>
        <v>11</v>
      </c>
    </row>
    <row r="5777" spans="1:40" x14ac:dyDescent="0.25">
      <c r="A5777" t="s">
        <v>1914</v>
      </c>
      <c r="B5777" t="s">
        <v>886</v>
      </c>
      <c r="C5777" t="s">
        <v>632</v>
      </c>
      <c r="D5777" t="s">
        <v>1393</v>
      </c>
      <c r="E5777" s="4">
        <v>70398</v>
      </c>
      <c r="F5777" s="4" t="s">
        <v>1394</v>
      </c>
      <c r="G5777" s="4" t="s">
        <v>1435</v>
      </c>
      <c r="H5777" t="str">
        <f>CONCATENATE(Source[[#This Row],[Subject]],TRIM(Source[[#This Row],[Course]]))</f>
        <v>DMI50A</v>
      </c>
      <c r="I5777" t="str">
        <f>VLOOKUP(Source[[#This Row],[SubjCrse]],'Courses and Categories'!$E$2:$G$1816,3,FALSE)</f>
        <v>Credit Allied Health CTE</v>
      </c>
      <c r="J5777">
        <v>3</v>
      </c>
      <c r="K5777" t="s">
        <v>3143</v>
      </c>
      <c r="L5777" t="s">
        <v>39</v>
      </c>
      <c r="M5777" t="s">
        <v>1063</v>
      </c>
      <c r="N5777" t="s">
        <v>185</v>
      </c>
      <c r="O5777">
        <v>1110</v>
      </c>
      <c r="P5777">
        <v>1400</v>
      </c>
      <c r="Q5777" t="s">
        <v>240</v>
      </c>
      <c r="R5777">
        <v>241</v>
      </c>
      <c r="S5777" t="s">
        <v>134</v>
      </c>
      <c r="T5777">
        <v>1</v>
      </c>
      <c r="U5777" s="1">
        <v>43694</v>
      </c>
      <c r="V5777" s="1">
        <v>43819</v>
      </c>
      <c r="W5777" t="s">
        <v>3144</v>
      </c>
      <c r="X5777" t="s">
        <v>1929</v>
      </c>
      <c r="Y5777">
        <v>4</v>
      </c>
      <c r="Z5777">
        <v>4</v>
      </c>
      <c r="AA5777">
        <v>8</v>
      </c>
      <c r="AB5777">
        <v>50</v>
      </c>
      <c r="AD5777">
        <f>IF(ISBLANK(Source[[#This Row],[CrosslistID]]),1,1/COUNTIFS(Source[CrosslistID],Source[[#This Row],[CrosslistID]],Source[TermDesc],Source[[#This Row],[TermDesc]]))</f>
        <v>1</v>
      </c>
      <c r="AG5777">
        <v>0</v>
      </c>
      <c r="AH5777">
        <v>50</v>
      </c>
      <c r="AI5777">
        <v>0.4</v>
      </c>
      <c r="AJ5777">
        <v>0.4</v>
      </c>
      <c r="AK5777">
        <v>0.15</v>
      </c>
      <c r="AL57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77">
        <f>IF(AND(Source[[#This Row],[Credit_Noncredit]]="Noncredit",Source[[#This Row],[FTEF]]&gt;0),Source[[#This Row],[NC XLST FTES]]*525/(437.5*Source[[#This Row],[FTEF]]),0)</f>
        <v>0</v>
      </c>
      <c r="AN5777">
        <f>IF(Source[[#This Row],[Credit_Noncredit]]="Credit",Source[[#This Row],[Census Enrollment]],Source[[#This Row],[Noncredit Avg. Attendance]])</f>
        <v>4</v>
      </c>
    </row>
    <row r="5778" spans="1:40" x14ac:dyDescent="0.25">
      <c r="A5778" t="s">
        <v>1914</v>
      </c>
      <c r="B5778" t="s">
        <v>886</v>
      </c>
      <c r="C5778" t="s">
        <v>632</v>
      </c>
      <c r="D5778" t="s">
        <v>1393</v>
      </c>
      <c r="E5778" s="4">
        <v>71362</v>
      </c>
      <c r="F5778" s="4" t="s">
        <v>1394</v>
      </c>
      <c r="G5778" s="4" t="s">
        <v>1288</v>
      </c>
      <c r="H5778" t="str">
        <f>CONCATENATE(Source[[#This Row],[Subject]],TRIM(Source[[#This Row],[Course]]))</f>
        <v>DMI50B</v>
      </c>
      <c r="I5778" t="str">
        <f>VLOOKUP(Source[[#This Row],[SubjCrse]],'Courses and Categories'!$E$2:$G$1816,3,FALSE)</f>
        <v>Credit Allied Health CTE</v>
      </c>
      <c r="J5778">
        <v>1</v>
      </c>
      <c r="K5778" t="s">
        <v>3146</v>
      </c>
      <c r="L5778" t="s">
        <v>39</v>
      </c>
      <c r="M5778" t="s">
        <v>903</v>
      </c>
      <c r="N5778" t="s">
        <v>59</v>
      </c>
      <c r="O5778">
        <v>810</v>
      </c>
      <c r="P5778">
        <v>900</v>
      </c>
      <c r="Q5778" t="s">
        <v>240</v>
      </c>
      <c r="R5778">
        <v>241</v>
      </c>
      <c r="S5778" t="s">
        <v>134</v>
      </c>
      <c r="T5778">
        <v>1</v>
      </c>
      <c r="U5778" s="1">
        <v>43694</v>
      </c>
      <c r="V5778" s="1">
        <v>43819</v>
      </c>
      <c r="W5778" t="s">
        <v>3144</v>
      </c>
      <c r="X5778" t="s">
        <v>1929</v>
      </c>
      <c r="Y5778">
        <v>15</v>
      </c>
      <c r="Z5778">
        <v>15</v>
      </c>
      <c r="AA5778">
        <v>15</v>
      </c>
      <c r="AB5778">
        <v>100</v>
      </c>
      <c r="AD5778">
        <f>IF(ISBLANK(Source[[#This Row],[CrosslistID]]),1,1/COUNTIFS(Source[CrosslistID],Source[[#This Row],[CrosslistID]],Source[TermDesc],Source[[#This Row],[TermDesc]]))</f>
        <v>1</v>
      </c>
      <c r="AG5778">
        <v>0</v>
      </c>
      <c r="AH5778">
        <v>100</v>
      </c>
      <c r="AI5778">
        <v>1</v>
      </c>
      <c r="AJ5778">
        <v>1</v>
      </c>
      <c r="AK5778">
        <v>0.1333</v>
      </c>
      <c r="AL57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78">
        <f>IF(AND(Source[[#This Row],[Credit_Noncredit]]="Noncredit",Source[[#This Row],[FTEF]]&gt;0),Source[[#This Row],[NC XLST FTES]]*525/(437.5*Source[[#This Row],[FTEF]]),0)</f>
        <v>0</v>
      </c>
      <c r="AN5778">
        <f>IF(Source[[#This Row],[Credit_Noncredit]]="Credit",Source[[#This Row],[Census Enrollment]],Source[[#This Row],[Noncredit Avg. Attendance]])</f>
        <v>15</v>
      </c>
    </row>
    <row r="5779" spans="1:40" x14ac:dyDescent="0.25">
      <c r="A5779" t="s">
        <v>1914</v>
      </c>
      <c r="B5779" t="s">
        <v>886</v>
      </c>
      <c r="C5779" t="s">
        <v>632</v>
      </c>
      <c r="D5779" t="s">
        <v>1393</v>
      </c>
      <c r="E5779" s="4">
        <v>70399</v>
      </c>
      <c r="F5779" s="4" t="s">
        <v>1394</v>
      </c>
      <c r="G5779" s="4" t="s">
        <v>1288</v>
      </c>
      <c r="H5779" t="str">
        <f>CONCATENATE(Source[[#This Row],[Subject]],TRIM(Source[[#This Row],[Course]]))</f>
        <v>DMI50B</v>
      </c>
      <c r="I5779" t="str">
        <f>VLOOKUP(Source[[#This Row],[SubjCrse]],'Courses and Categories'!$E$2:$G$1816,3,FALSE)</f>
        <v>Credit Allied Health CTE</v>
      </c>
      <c r="J5779">
        <v>2</v>
      </c>
      <c r="K5779" t="s">
        <v>3146</v>
      </c>
      <c r="L5779" t="s">
        <v>39</v>
      </c>
      <c r="M5779" t="s">
        <v>1063</v>
      </c>
      <c r="N5779" t="s">
        <v>185</v>
      </c>
      <c r="O5779">
        <v>910</v>
      </c>
      <c r="P5779">
        <v>1100</v>
      </c>
      <c r="Q5779" t="s">
        <v>240</v>
      </c>
      <c r="R5779">
        <v>241</v>
      </c>
      <c r="S5779" t="s">
        <v>134</v>
      </c>
      <c r="T5779">
        <v>1</v>
      </c>
      <c r="U5779" s="1">
        <v>43694</v>
      </c>
      <c r="V5779" s="1">
        <v>43819</v>
      </c>
      <c r="W5779" t="s">
        <v>3144</v>
      </c>
      <c r="X5779" t="s">
        <v>1929</v>
      </c>
      <c r="Y5779">
        <v>8</v>
      </c>
      <c r="Z5779">
        <v>8</v>
      </c>
      <c r="AA5779">
        <v>8</v>
      </c>
      <c r="AB5779">
        <v>100</v>
      </c>
      <c r="AD5779">
        <f>IF(ISBLANK(Source[[#This Row],[CrosslistID]]),1,1/COUNTIFS(Source[CrosslistID],Source[[#This Row],[CrosslistID]],Source[TermDesc],Source[[#This Row],[TermDesc]]))</f>
        <v>1</v>
      </c>
      <c r="AG5779">
        <v>0</v>
      </c>
      <c r="AH5779">
        <v>100</v>
      </c>
      <c r="AI5779">
        <v>0.53300000000000003</v>
      </c>
      <c r="AJ5779">
        <v>0.53300000000000003</v>
      </c>
      <c r="AK5779">
        <v>0.1</v>
      </c>
      <c r="AL57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79">
        <f>IF(AND(Source[[#This Row],[Credit_Noncredit]]="Noncredit",Source[[#This Row],[FTEF]]&gt;0),Source[[#This Row],[NC XLST FTES]]*525/(437.5*Source[[#This Row],[FTEF]]),0)</f>
        <v>0</v>
      </c>
      <c r="AN5779">
        <f>IF(Source[[#This Row],[Credit_Noncredit]]="Credit",Source[[#This Row],[Census Enrollment]],Source[[#This Row],[Noncredit Avg. Attendance]])</f>
        <v>8</v>
      </c>
    </row>
    <row r="5780" spans="1:40" x14ac:dyDescent="0.25">
      <c r="A5780" t="s">
        <v>1914</v>
      </c>
      <c r="B5780" t="s">
        <v>886</v>
      </c>
      <c r="C5780" t="s">
        <v>632</v>
      </c>
      <c r="D5780" t="s">
        <v>1393</v>
      </c>
      <c r="E5780" s="4">
        <v>70400</v>
      </c>
      <c r="F5780" s="4" t="s">
        <v>1394</v>
      </c>
      <c r="G5780" s="4" t="s">
        <v>1288</v>
      </c>
      <c r="H5780" t="str">
        <f>CONCATENATE(Source[[#This Row],[Subject]],TRIM(Source[[#This Row],[Course]]))</f>
        <v>DMI50B</v>
      </c>
      <c r="I5780" t="str">
        <f>VLOOKUP(Source[[#This Row],[SubjCrse]],'Courses and Categories'!$E$2:$G$1816,3,FALSE)</f>
        <v>Credit Allied Health CTE</v>
      </c>
      <c r="J5780">
        <v>3</v>
      </c>
      <c r="K5780" t="s">
        <v>3146</v>
      </c>
      <c r="L5780" t="s">
        <v>39</v>
      </c>
      <c r="M5780" t="s">
        <v>1063</v>
      </c>
      <c r="N5780" t="s">
        <v>41</v>
      </c>
      <c r="O5780">
        <v>910</v>
      </c>
      <c r="P5780">
        <v>1100</v>
      </c>
      <c r="Q5780" t="s">
        <v>240</v>
      </c>
      <c r="R5780">
        <v>241</v>
      </c>
      <c r="S5780" t="s">
        <v>134</v>
      </c>
      <c r="T5780">
        <v>1</v>
      </c>
      <c r="U5780" s="1">
        <v>43694</v>
      </c>
      <c r="V5780" s="1">
        <v>43819</v>
      </c>
      <c r="W5780" t="s">
        <v>3144</v>
      </c>
      <c r="X5780" t="s">
        <v>1929</v>
      </c>
      <c r="Y5780">
        <v>7</v>
      </c>
      <c r="Z5780">
        <v>7</v>
      </c>
      <c r="AA5780">
        <v>7</v>
      </c>
      <c r="AB5780">
        <v>100</v>
      </c>
      <c r="AD5780">
        <f>IF(ISBLANK(Source[[#This Row],[CrosslistID]]),1,1/COUNTIFS(Source[CrosslistID],Source[[#This Row],[CrosslistID]],Source[TermDesc],Source[[#This Row],[TermDesc]]))</f>
        <v>1</v>
      </c>
      <c r="AG5780">
        <v>0</v>
      </c>
      <c r="AH5780">
        <v>100</v>
      </c>
      <c r="AI5780">
        <v>0.46700000000000003</v>
      </c>
      <c r="AJ5780">
        <v>0.46700000000000003</v>
      </c>
      <c r="AK5780">
        <v>0.1</v>
      </c>
      <c r="AL57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80">
        <f>IF(AND(Source[[#This Row],[Credit_Noncredit]]="Noncredit",Source[[#This Row],[FTEF]]&gt;0),Source[[#This Row],[NC XLST FTES]]*525/(437.5*Source[[#This Row],[FTEF]]),0)</f>
        <v>0</v>
      </c>
      <c r="AN5780">
        <f>IF(Source[[#This Row],[Credit_Noncredit]]="Credit",Source[[#This Row],[Census Enrollment]],Source[[#This Row],[Noncredit Avg. Attendance]])</f>
        <v>7</v>
      </c>
    </row>
    <row r="5781" spans="1:40" x14ac:dyDescent="0.25">
      <c r="A5781" t="s">
        <v>1914</v>
      </c>
      <c r="B5781" t="s">
        <v>886</v>
      </c>
      <c r="C5781" t="s">
        <v>632</v>
      </c>
      <c r="D5781" t="s">
        <v>1393</v>
      </c>
      <c r="E5781" s="4">
        <v>70401</v>
      </c>
      <c r="F5781" s="4" t="s">
        <v>1394</v>
      </c>
      <c r="G5781" s="4" t="s">
        <v>3148</v>
      </c>
      <c r="H5781" t="str">
        <f>CONCATENATE(Source[[#This Row],[Subject]],TRIM(Source[[#This Row],[Course]]))</f>
        <v>DMI51A</v>
      </c>
      <c r="I5781" t="str">
        <f>VLOOKUP(Source[[#This Row],[SubjCrse]],'Courses and Categories'!$E$2:$G$1816,3,FALSE)</f>
        <v>Credit Allied Health CTE</v>
      </c>
      <c r="J5781">
        <v>1</v>
      </c>
      <c r="K5781" t="s">
        <v>3149</v>
      </c>
      <c r="L5781" t="s">
        <v>39</v>
      </c>
      <c r="M5781" t="s">
        <v>903</v>
      </c>
      <c r="N5781" t="s">
        <v>105</v>
      </c>
      <c r="O5781">
        <v>810</v>
      </c>
      <c r="P5781">
        <v>1100</v>
      </c>
      <c r="Q5781" t="s">
        <v>240</v>
      </c>
      <c r="R5781">
        <v>241</v>
      </c>
      <c r="S5781" t="s">
        <v>134</v>
      </c>
      <c r="T5781">
        <v>1</v>
      </c>
      <c r="U5781" s="1">
        <v>43694</v>
      </c>
      <c r="V5781" s="1">
        <v>43819</v>
      </c>
      <c r="W5781" t="s">
        <v>3144</v>
      </c>
      <c r="X5781" t="s">
        <v>1929</v>
      </c>
      <c r="Y5781">
        <v>15</v>
      </c>
      <c r="Z5781">
        <v>15</v>
      </c>
      <c r="AA5781">
        <v>15</v>
      </c>
      <c r="AB5781">
        <v>100</v>
      </c>
      <c r="AD5781">
        <f>IF(ISBLANK(Source[[#This Row],[CrosslistID]]),1,1/COUNTIFS(Source[CrosslistID],Source[[#This Row],[CrosslistID]],Source[TermDesc],Source[[#This Row],[TermDesc]]))</f>
        <v>1</v>
      </c>
      <c r="AG5781">
        <v>0</v>
      </c>
      <c r="AH5781">
        <v>100</v>
      </c>
      <c r="AI5781">
        <v>3</v>
      </c>
      <c r="AJ5781">
        <v>3</v>
      </c>
      <c r="AK5781">
        <v>0.4</v>
      </c>
      <c r="AL57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81">
        <f>IF(AND(Source[[#This Row],[Credit_Noncredit]]="Noncredit",Source[[#This Row],[FTEF]]&gt;0),Source[[#This Row],[NC XLST FTES]]*525/(437.5*Source[[#This Row],[FTEF]]),0)</f>
        <v>0</v>
      </c>
      <c r="AN5781">
        <f>IF(Source[[#This Row],[Credit_Noncredit]]="Credit",Source[[#This Row],[Census Enrollment]],Source[[#This Row],[Noncredit Avg. Attendance]])</f>
        <v>15</v>
      </c>
    </row>
    <row r="5782" spans="1:40" x14ac:dyDescent="0.25">
      <c r="A5782" t="s">
        <v>1914</v>
      </c>
      <c r="B5782" t="s">
        <v>886</v>
      </c>
      <c r="C5782" t="s">
        <v>632</v>
      </c>
      <c r="D5782" t="s">
        <v>1393</v>
      </c>
      <c r="E5782" s="4">
        <v>70402</v>
      </c>
      <c r="F5782" s="4" t="s">
        <v>1394</v>
      </c>
      <c r="G5782" s="4" t="s">
        <v>3148</v>
      </c>
      <c r="H5782" t="str">
        <f>CONCATENATE(Source[[#This Row],[Subject]],TRIM(Source[[#This Row],[Course]]))</f>
        <v>DMI51A</v>
      </c>
      <c r="I5782" t="str">
        <f>VLOOKUP(Source[[#This Row],[SubjCrse]],'Courses and Categories'!$E$2:$G$1816,3,FALSE)</f>
        <v>Credit Allied Health CTE</v>
      </c>
      <c r="J5782">
        <v>2</v>
      </c>
      <c r="K5782" t="s">
        <v>3149</v>
      </c>
      <c r="L5782" t="s">
        <v>39</v>
      </c>
      <c r="M5782" t="s">
        <v>1063</v>
      </c>
      <c r="N5782" t="s">
        <v>180</v>
      </c>
      <c r="O5782">
        <v>1210</v>
      </c>
      <c r="P5782">
        <v>1500</v>
      </c>
      <c r="Q5782" t="s">
        <v>240</v>
      </c>
      <c r="R5782">
        <v>241</v>
      </c>
      <c r="S5782" t="s">
        <v>134</v>
      </c>
      <c r="T5782">
        <v>1</v>
      </c>
      <c r="U5782" s="1">
        <v>43694</v>
      </c>
      <c r="V5782" s="1">
        <v>43819</v>
      </c>
      <c r="W5782" t="s">
        <v>674</v>
      </c>
      <c r="X5782" t="s">
        <v>1929</v>
      </c>
      <c r="Y5782">
        <v>8</v>
      </c>
      <c r="Z5782">
        <v>8</v>
      </c>
      <c r="AA5782">
        <v>8</v>
      </c>
      <c r="AB5782">
        <v>100</v>
      </c>
      <c r="AD5782">
        <f>IF(ISBLANK(Source[[#This Row],[CrosslistID]]),1,1/COUNTIFS(Source[CrosslistID],Source[[#This Row],[CrosslistID]],Source[TermDesc],Source[[#This Row],[TermDesc]]))</f>
        <v>1</v>
      </c>
      <c r="AG5782">
        <v>0</v>
      </c>
      <c r="AH5782">
        <v>100</v>
      </c>
      <c r="AI5782">
        <v>0.8</v>
      </c>
      <c r="AJ5782">
        <v>0.8</v>
      </c>
      <c r="AK5782">
        <v>0.15</v>
      </c>
      <c r="AL57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82">
        <f>IF(AND(Source[[#This Row],[Credit_Noncredit]]="Noncredit",Source[[#This Row],[FTEF]]&gt;0),Source[[#This Row],[NC XLST FTES]]*525/(437.5*Source[[#This Row],[FTEF]]),0)</f>
        <v>0</v>
      </c>
      <c r="AN5782">
        <f>IF(Source[[#This Row],[Credit_Noncredit]]="Credit",Source[[#This Row],[Census Enrollment]],Source[[#This Row],[Noncredit Avg. Attendance]])</f>
        <v>8</v>
      </c>
    </row>
    <row r="5783" spans="1:40" x14ac:dyDescent="0.25">
      <c r="A5783" t="s">
        <v>1914</v>
      </c>
      <c r="B5783" t="s">
        <v>886</v>
      </c>
      <c r="C5783" t="s">
        <v>632</v>
      </c>
      <c r="D5783" t="s">
        <v>1393</v>
      </c>
      <c r="E5783" s="4">
        <v>73853</v>
      </c>
      <c r="F5783" s="4" t="s">
        <v>1394</v>
      </c>
      <c r="G5783" s="4" t="s">
        <v>3148</v>
      </c>
      <c r="H5783" t="str">
        <f>CONCATENATE(Source[[#This Row],[Subject]],TRIM(Source[[#This Row],[Course]]))</f>
        <v>DMI51A</v>
      </c>
      <c r="I5783" t="str">
        <f>VLOOKUP(Source[[#This Row],[SubjCrse]],'Courses and Categories'!$E$2:$G$1816,3,FALSE)</f>
        <v>Credit Allied Health CTE</v>
      </c>
      <c r="J5783">
        <v>3</v>
      </c>
      <c r="K5783" t="s">
        <v>3149</v>
      </c>
      <c r="L5783" t="s">
        <v>39</v>
      </c>
      <c r="M5783" t="s">
        <v>1063</v>
      </c>
      <c r="N5783" t="s">
        <v>41</v>
      </c>
      <c r="O5783">
        <v>1310</v>
      </c>
      <c r="P5783">
        <v>1600</v>
      </c>
      <c r="Q5783" t="s">
        <v>240</v>
      </c>
      <c r="R5783">
        <v>241</v>
      </c>
      <c r="S5783" t="s">
        <v>134</v>
      </c>
      <c r="T5783">
        <v>1</v>
      </c>
      <c r="U5783" s="1">
        <v>43694</v>
      </c>
      <c r="V5783" s="1">
        <v>43819</v>
      </c>
      <c r="W5783" t="s">
        <v>3144</v>
      </c>
      <c r="X5783" t="s">
        <v>1929</v>
      </c>
      <c r="Y5783">
        <v>7</v>
      </c>
      <c r="Z5783">
        <v>7</v>
      </c>
      <c r="AA5783">
        <v>7</v>
      </c>
      <c r="AB5783">
        <v>100</v>
      </c>
      <c r="AD5783">
        <f>IF(ISBLANK(Source[[#This Row],[CrosslistID]]),1,1/COUNTIFS(Source[CrosslistID],Source[[#This Row],[CrosslistID]],Source[TermDesc],Source[[#This Row],[TermDesc]]))</f>
        <v>1</v>
      </c>
      <c r="AG5783">
        <v>0</v>
      </c>
      <c r="AH5783">
        <v>100</v>
      </c>
      <c r="AI5783">
        <v>0.7</v>
      </c>
      <c r="AJ5783">
        <v>0.7</v>
      </c>
      <c r="AK5783">
        <v>0.15</v>
      </c>
      <c r="AL57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83">
        <f>IF(AND(Source[[#This Row],[Credit_Noncredit]]="Noncredit",Source[[#This Row],[FTEF]]&gt;0),Source[[#This Row],[NC XLST FTES]]*525/(437.5*Source[[#This Row],[FTEF]]),0)</f>
        <v>0</v>
      </c>
      <c r="AN5783">
        <f>IF(Source[[#This Row],[Credit_Noncredit]]="Credit",Source[[#This Row],[Census Enrollment]],Source[[#This Row],[Noncredit Avg. Attendance]])</f>
        <v>7</v>
      </c>
    </row>
    <row r="5784" spans="1:40" x14ac:dyDescent="0.25">
      <c r="A5784" t="s">
        <v>1914</v>
      </c>
      <c r="B5784" t="s">
        <v>886</v>
      </c>
      <c r="C5784" t="s">
        <v>632</v>
      </c>
      <c r="D5784" t="s">
        <v>1393</v>
      </c>
      <c r="E5784" s="4">
        <v>70403</v>
      </c>
      <c r="F5784" s="4" t="s">
        <v>1394</v>
      </c>
      <c r="G5784" s="4" t="s">
        <v>3150</v>
      </c>
      <c r="H5784" t="str">
        <f>CONCATENATE(Source[[#This Row],[Subject]],TRIM(Source[[#This Row],[Course]]))</f>
        <v>DMI51B</v>
      </c>
      <c r="I5784" t="str">
        <f>VLOOKUP(Source[[#This Row],[SubjCrse]],'Courses and Categories'!$E$2:$G$1816,3,FALSE)</f>
        <v>Credit Allied Health CTE</v>
      </c>
      <c r="J5784">
        <v>1</v>
      </c>
      <c r="K5784" t="s">
        <v>3151</v>
      </c>
      <c r="L5784" t="s">
        <v>39</v>
      </c>
      <c r="M5784" t="s">
        <v>903</v>
      </c>
      <c r="N5784" t="s">
        <v>185</v>
      </c>
      <c r="O5784">
        <v>1410</v>
      </c>
      <c r="P5784">
        <v>1600</v>
      </c>
      <c r="Q5784" t="s">
        <v>240</v>
      </c>
      <c r="R5784">
        <v>241</v>
      </c>
      <c r="S5784" t="s">
        <v>134</v>
      </c>
      <c r="T5784">
        <v>1</v>
      </c>
      <c r="U5784" s="1">
        <v>43694</v>
      </c>
      <c r="V5784" s="1">
        <v>43819</v>
      </c>
      <c r="W5784" t="s">
        <v>3152</v>
      </c>
      <c r="X5784" t="s">
        <v>1929</v>
      </c>
      <c r="Y5784">
        <v>15</v>
      </c>
      <c r="Z5784">
        <v>15</v>
      </c>
      <c r="AA5784">
        <v>15</v>
      </c>
      <c r="AB5784">
        <v>100</v>
      </c>
      <c r="AD5784">
        <f>IF(ISBLANK(Source[[#This Row],[CrosslistID]]),1,1/COUNTIFS(Source[CrosslistID],Source[[#This Row],[CrosslistID]],Source[TermDesc],Source[[#This Row],[TermDesc]]))</f>
        <v>1</v>
      </c>
      <c r="AG5784">
        <v>0</v>
      </c>
      <c r="AH5784">
        <v>100</v>
      </c>
      <c r="AI5784">
        <v>1</v>
      </c>
      <c r="AJ5784">
        <v>1</v>
      </c>
      <c r="AK5784">
        <v>0.1333</v>
      </c>
      <c r="AL57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84">
        <f>IF(AND(Source[[#This Row],[Credit_Noncredit]]="Noncredit",Source[[#This Row],[FTEF]]&gt;0),Source[[#This Row],[NC XLST FTES]]*525/(437.5*Source[[#This Row],[FTEF]]),0)</f>
        <v>0</v>
      </c>
      <c r="AN5784">
        <f>IF(Source[[#This Row],[Credit_Noncredit]]="Credit",Source[[#This Row],[Census Enrollment]],Source[[#This Row],[Noncredit Avg. Attendance]])</f>
        <v>15</v>
      </c>
    </row>
    <row r="5785" spans="1:40" x14ac:dyDescent="0.25">
      <c r="A5785" t="s">
        <v>1914</v>
      </c>
      <c r="B5785" t="s">
        <v>886</v>
      </c>
      <c r="C5785" t="s">
        <v>632</v>
      </c>
      <c r="D5785" t="s">
        <v>1393</v>
      </c>
      <c r="E5785" s="4">
        <v>70404</v>
      </c>
      <c r="F5785" s="4" t="s">
        <v>1394</v>
      </c>
      <c r="G5785" s="4" t="s">
        <v>3150</v>
      </c>
      <c r="H5785" t="str">
        <f>CONCATENATE(Source[[#This Row],[Subject]],TRIM(Source[[#This Row],[Course]]))</f>
        <v>DMI51B</v>
      </c>
      <c r="I5785" t="str">
        <f>VLOOKUP(Source[[#This Row],[SubjCrse]],'Courses and Categories'!$E$2:$G$1816,3,FALSE)</f>
        <v>Credit Allied Health CTE</v>
      </c>
      <c r="J5785">
        <v>2</v>
      </c>
      <c r="K5785" t="s">
        <v>3151</v>
      </c>
      <c r="L5785" t="s">
        <v>39</v>
      </c>
      <c r="M5785" t="s">
        <v>1063</v>
      </c>
      <c r="N5785" t="s">
        <v>185</v>
      </c>
      <c r="O5785">
        <v>1610</v>
      </c>
      <c r="P5785">
        <v>1700</v>
      </c>
      <c r="Q5785" t="s">
        <v>240</v>
      </c>
      <c r="R5785">
        <v>241</v>
      </c>
      <c r="S5785" t="s">
        <v>134</v>
      </c>
      <c r="T5785">
        <v>1</v>
      </c>
      <c r="U5785" s="1">
        <v>43694</v>
      </c>
      <c r="V5785" s="1">
        <v>43819</v>
      </c>
      <c r="W5785" t="s">
        <v>3152</v>
      </c>
      <c r="X5785" t="s">
        <v>1929</v>
      </c>
      <c r="Y5785">
        <v>8</v>
      </c>
      <c r="Z5785">
        <v>8</v>
      </c>
      <c r="AA5785">
        <v>8</v>
      </c>
      <c r="AB5785">
        <v>100</v>
      </c>
      <c r="AD5785">
        <f>IF(ISBLANK(Source[[#This Row],[CrosslistID]]),1,1/COUNTIFS(Source[CrosslistID],Source[[#This Row],[CrosslistID]],Source[TermDesc],Source[[#This Row],[TermDesc]]))</f>
        <v>1</v>
      </c>
      <c r="AG5785">
        <v>0</v>
      </c>
      <c r="AH5785">
        <v>100</v>
      </c>
      <c r="AI5785">
        <v>0.26700000000000002</v>
      </c>
      <c r="AJ5785">
        <v>0.26700000000000002</v>
      </c>
      <c r="AK5785">
        <v>0.05</v>
      </c>
      <c r="AL57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85">
        <f>IF(AND(Source[[#This Row],[Credit_Noncredit]]="Noncredit",Source[[#This Row],[FTEF]]&gt;0),Source[[#This Row],[NC XLST FTES]]*525/(437.5*Source[[#This Row],[FTEF]]),0)</f>
        <v>0</v>
      </c>
      <c r="AN5785">
        <f>IF(Source[[#This Row],[Credit_Noncredit]]="Credit",Source[[#This Row],[Census Enrollment]],Source[[#This Row],[Noncredit Avg. Attendance]])</f>
        <v>8</v>
      </c>
    </row>
    <row r="5786" spans="1:40" x14ac:dyDescent="0.25">
      <c r="A5786" t="s">
        <v>1914</v>
      </c>
      <c r="B5786" t="s">
        <v>886</v>
      </c>
      <c r="C5786" t="s">
        <v>632</v>
      </c>
      <c r="D5786" t="s">
        <v>1393</v>
      </c>
      <c r="E5786" s="4">
        <v>71794</v>
      </c>
      <c r="F5786" s="4" t="s">
        <v>1394</v>
      </c>
      <c r="G5786" s="4" t="s">
        <v>3150</v>
      </c>
      <c r="H5786" t="str">
        <f>CONCATENATE(Source[[#This Row],[Subject]],TRIM(Source[[#This Row],[Course]]))</f>
        <v>DMI51B</v>
      </c>
      <c r="I5786" t="str">
        <f>VLOOKUP(Source[[#This Row],[SubjCrse]],'Courses and Categories'!$E$2:$G$1816,3,FALSE)</f>
        <v>Credit Allied Health CTE</v>
      </c>
      <c r="J5786">
        <v>501</v>
      </c>
      <c r="K5786" t="s">
        <v>3151</v>
      </c>
      <c r="L5786" t="s">
        <v>87</v>
      </c>
      <c r="M5786" t="s">
        <v>1063</v>
      </c>
      <c r="N5786" t="s">
        <v>185</v>
      </c>
      <c r="O5786">
        <v>1710</v>
      </c>
      <c r="P5786">
        <v>1800</v>
      </c>
      <c r="Q5786" t="s">
        <v>240</v>
      </c>
      <c r="R5786">
        <v>241</v>
      </c>
      <c r="S5786" t="s">
        <v>134</v>
      </c>
      <c r="T5786">
        <v>1</v>
      </c>
      <c r="U5786" s="1">
        <v>43694</v>
      </c>
      <c r="V5786" s="1">
        <v>43819</v>
      </c>
      <c r="W5786" t="s">
        <v>3152</v>
      </c>
      <c r="X5786" t="s">
        <v>1929</v>
      </c>
      <c r="Y5786">
        <v>7</v>
      </c>
      <c r="Z5786">
        <v>7</v>
      </c>
      <c r="AA5786">
        <v>7</v>
      </c>
      <c r="AB5786">
        <v>100</v>
      </c>
      <c r="AD5786">
        <f>IF(ISBLANK(Source[[#This Row],[CrosslistID]]),1,1/COUNTIFS(Source[CrosslistID],Source[[#This Row],[CrosslistID]],Source[TermDesc],Source[[#This Row],[TermDesc]]))</f>
        <v>1</v>
      </c>
      <c r="AG5786">
        <v>0</v>
      </c>
      <c r="AH5786">
        <v>100</v>
      </c>
      <c r="AI5786">
        <v>0.23300000000000001</v>
      </c>
      <c r="AJ5786">
        <v>0.23300000000000001</v>
      </c>
      <c r="AK5786">
        <v>0.05</v>
      </c>
      <c r="AL57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86">
        <f>IF(AND(Source[[#This Row],[Credit_Noncredit]]="Noncredit",Source[[#This Row],[FTEF]]&gt;0),Source[[#This Row],[NC XLST FTES]]*525/(437.5*Source[[#This Row],[FTEF]]),0)</f>
        <v>0</v>
      </c>
      <c r="AN5786">
        <f>IF(Source[[#This Row],[Credit_Noncredit]]="Credit",Source[[#This Row],[Census Enrollment]],Source[[#This Row],[Noncredit Avg. Attendance]])</f>
        <v>7</v>
      </c>
    </row>
    <row r="5787" spans="1:40" x14ac:dyDescent="0.25">
      <c r="A5787" t="s">
        <v>1914</v>
      </c>
      <c r="B5787" t="s">
        <v>886</v>
      </c>
      <c r="C5787" t="s">
        <v>632</v>
      </c>
      <c r="D5787" t="s">
        <v>1393</v>
      </c>
      <c r="E5787" s="4">
        <v>75648</v>
      </c>
      <c r="F5787" s="4" t="s">
        <v>1394</v>
      </c>
      <c r="G5787" s="4">
        <v>52</v>
      </c>
      <c r="H5787" t="str">
        <f>CONCATENATE(Source[[#This Row],[Subject]],TRIM(Source[[#This Row],[Course]]))</f>
        <v>DMI52</v>
      </c>
      <c r="I5787" t="str">
        <f>VLOOKUP(Source[[#This Row],[SubjCrse]],'Courses and Categories'!$E$2:$G$1816,3,FALSE)</f>
        <v>Credit Allied Health CTE</v>
      </c>
      <c r="J5787">
        <v>1</v>
      </c>
      <c r="K5787" t="s">
        <v>3153</v>
      </c>
      <c r="L5787" t="s">
        <v>50</v>
      </c>
      <c r="M5787" t="s">
        <v>903</v>
      </c>
      <c r="N5787" t="s">
        <v>51</v>
      </c>
      <c r="O5787">
        <v>1010</v>
      </c>
      <c r="P5787">
        <v>1300</v>
      </c>
      <c r="Q5787" t="s">
        <v>240</v>
      </c>
      <c r="R5787" t="s">
        <v>1575</v>
      </c>
      <c r="S5787" t="s">
        <v>134</v>
      </c>
      <c r="T5787">
        <v>1</v>
      </c>
      <c r="U5787" s="1">
        <v>43694</v>
      </c>
      <c r="V5787" s="1">
        <v>43819</v>
      </c>
      <c r="W5787" t="s">
        <v>3142</v>
      </c>
      <c r="X5787" t="s">
        <v>1929</v>
      </c>
      <c r="Y5787">
        <v>15</v>
      </c>
      <c r="Z5787">
        <v>15</v>
      </c>
      <c r="AA5787">
        <v>15</v>
      </c>
      <c r="AB5787">
        <v>100</v>
      </c>
      <c r="AD5787">
        <f>IF(ISBLANK(Source[[#This Row],[CrosslistID]]),1,1/COUNTIFS(Source[CrosslistID],Source[[#This Row],[CrosslistID]],Source[TermDesc],Source[[#This Row],[TermDesc]]))</f>
        <v>1</v>
      </c>
      <c r="AG5787">
        <v>0</v>
      </c>
      <c r="AH5787">
        <v>100</v>
      </c>
      <c r="AI5787">
        <v>1.5</v>
      </c>
      <c r="AJ5787">
        <v>1.5</v>
      </c>
      <c r="AK5787">
        <v>0.2</v>
      </c>
      <c r="AL57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87">
        <f>IF(AND(Source[[#This Row],[Credit_Noncredit]]="Noncredit",Source[[#This Row],[FTEF]]&gt;0),Source[[#This Row],[NC XLST FTES]]*525/(437.5*Source[[#This Row],[FTEF]]),0)</f>
        <v>0</v>
      </c>
      <c r="AN5787">
        <f>IF(Source[[#This Row],[Credit_Noncredit]]="Credit",Source[[#This Row],[Census Enrollment]],Source[[#This Row],[Noncredit Avg. Attendance]])</f>
        <v>15</v>
      </c>
    </row>
    <row r="5788" spans="1:40" x14ac:dyDescent="0.25">
      <c r="A5788" t="s">
        <v>1914</v>
      </c>
      <c r="B5788" t="s">
        <v>886</v>
      </c>
      <c r="C5788" t="s">
        <v>632</v>
      </c>
      <c r="D5788" t="s">
        <v>1393</v>
      </c>
      <c r="E5788" s="4">
        <v>71494</v>
      </c>
      <c r="F5788" s="4" t="s">
        <v>1394</v>
      </c>
      <c r="G5788" s="4">
        <v>54</v>
      </c>
      <c r="H5788" t="str">
        <f>CONCATENATE(Source[[#This Row],[Subject]],TRIM(Source[[#This Row],[Course]]))</f>
        <v>DMI54</v>
      </c>
      <c r="I5788" t="str">
        <f>VLOOKUP(Source[[#This Row],[SubjCrse]],'Courses and Categories'!$E$2:$G$1816,3,FALSE)</f>
        <v>Credit Allied Health CTE</v>
      </c>
      <c r="J5788">
        <v>501</v>
      </c>
      <c r="K5788" t="s">
        <v>3154</v>
      </c>
      <c r="L5788" t="s">
        <v>87</v>
      </c>
      <c r="M5788" t="s">
        <v>903</v>
      </c>
      <c r="N5788" t="s">
        <v>180</v>
      </c>
      <c r="O5788">
        <v>1810</v>
      </c>
      <c r="P5788">
        <v>2000</v>
      </c>
      <c r="Q5788" t="s">
        <v>240</v>
      </c>
      <c r="R5788" t="s">
        <v>1575</v>
      </c>
      <c r="S5788" t="s">
        <v>134</v>
      </c>
      <c r="T5788">
        <v>1</v>
      </c>
      <c r="U5788" s="1">
        <v>43694</v>
      </c>
      <c r="V5788" s="1">
        <v>43819</v>
      </c>
      <c r="W5788" t="s">
        <v>3155</v>
      </c>
      <c r="X5788" t="s">
        <v>1929</v>
      </c>
      <c r="Y5788">
        <v>10</v>
      </c>
      <c r="Z5788">
        <v>10</v>
      </c>
      <c r="AA5788">
        <v>15</v>
      </c>
      <c r="AB5788">
        <v>66.666700000000006</v>
      </c>
      <c r="AD5788">
        <f>IF(ISBLANK(Source[[#This Row],[CrosslistID]]),1,1/COUNTIFS(Source[CrosslistID],Source[[#This Row],[CrosslistID]],Source[TermDesc],Source[[#This Row],[TermDesc]]))</f>
        <v>1</v>
      </c>
      <c r="AG5788">
        <v>0</v>
      </c>
      <c r="AH5788">
        <v>66.666700000000006</v>
      </c>
      <c r="AI5788">
        <v>0.66700000000000004</v>
      </c>
      <c r="AJ5788">
        <v>0.66700000000000004</v>
      </c>
      <c r="AK5788">
        <v>0.1333</v>
      </c>
      <c r="AL57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88">
        <f>IF(AND(Source[[#This Row],[Credit_Noncredit]]="Noncredit",Source[[#This Row],[FTEF]]&gt;0),Source[[#This Row],[NC XLST FTES]]*525/(437.5*Source[[#This Row],[FTEF]]),0)</f>
        <v>0</v>
      </c>
      <c r="AN5788">
        <f>IF(Source[[#This Row],[Credit_Noncredit]]="Credit",Source[[#This Row],[Census Enrollment]],Source[[#This Row],[Noncredit Avg. Attendance]])</f>
        <v>10</v>
      </c>
    </row>
    <row r="5789" spans="1:40" x14ac:dyDescent="0.25">
      <c r="A5789" t="s">
        <v>1914</v>
      </c>
      <c r="B5789" t="s">
        <v>886</v>
      </c>
      <c r="C5789" t="s">
        <v>632</v>
      </c>
      <c r="D5789" t="s">
        <v>1393</v>
      </c>
      <c r="E5789" s="4">
        <v>70405</v>
      </c>
      <c r="F5789" s="4" t="s">
        <v>1394</v>
      </c>
      <c r="G5789" s="4">
        <v>55</v>
      </c>
      <c r="H5789" t="str">
        <f>CONCATENATE(Source[[#This Row],[Subject]],TRIM(Source[[#This Row],[Course]]))</f>
        <v>DMI55</v>
      </c>
      <c r="I5789" t="str">
        <f>VLOOKUP(Source[[#This Row],[SubjCrse]],'Courses and Categories'!$E$2:$G$1816,3,FALSE)</f>
        <v>Credit Allied Health CTE</v>
      </c>
      <c r="J5789">
        <v>1</v>
      </c>
      <c r="K5789" t="s">
        <v>3156</v>
      </c>
      <c r="L5789" t="s">
        <v>39</v>
      </c>
      <c r="M5789" t="s">
        <v>903</v>
      </c>
      <c r="N5789" t="s">
        <v>41</v>
      </c>
      <c r="O5789">
        <v>1110</v>
      </c>
      <c r="P5789">
        <v>1300</v>
      </c>
      <c r="Q5789" t="s">
        <v>240</v>
      </c>
      <c r="R5789">
        <v>241</v>
      </c>
      <c r="S5789" t="s">
        <v>134</v>
      </c>
      <c r="T5789">
        <v>1</v>
      </c>
      <c r="U5789" s="1">
        <v>43694</v>
      </c>
      <c r="V5789" s="1">
        <v>43819</v>
      </c>
      <c r="W5789" t="s">
        <v>674</v>
      </c>
      <c r="X5789" t="s">
        <v>1929</v>
      </c>
      <c r="Y5789">
        <v>12</v>
      </c>
      <c r="Z5789">
        <v>12</v>
      </c>
      <c r="AA5789">
        <v>13</v>
      </c>
      <c r="AB5789">
        <v>92.307699999999997</v>
      </c>
      <c r="AD5789">
        <f>IF(ISBLANK(Source[[#This Row],[CrosslistID]]),1,1/COUNTIFS(Source[CrosslistID],Source[[#This Row],[CrosslistID]],Source[TermDesc],Source[[#This Row],[TermDesc]]))</f>
        <v>1</v>
      </c>
      <c r="AG5789">
        <v>0</v>
      </c>
      <c r="AH5789">
        <v>92.307699999999997</v>
      </c>
      <c r="AI5789">
        <v>0.73299999999999998</v>
      </c>
      <c r="AJ5789">
        <v>0.79959999999999998</v>
      </c>
      <c r="AK5789">
        <v>0.1333</v>
      </c>
      <c r="AL57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89">
        <f>IF(AND(Source[[#This Row],[Credit_Noncredit]]="Noncredit",Source[[#This Row],[FTEF]]&gt;0),Source[[#This Row],[NC XLST FTES]]*525/(437.5*Source[[#This Row],[FTEF]]),0)</f>
        <v>0</v>
      </c>
      <c r="AN5789">
        <f>IF(Source[[#This Row],[Credit_Noncredit]]="Credit",Source[[#This Row],[Census Enrollment]],Source[[#This Row],[Noncredit Avg. Attendance]])</f>
        <v>12</v>
      </c>
    </row>
    <row r="5790" spans="1:40" x14ac:dyDescent="0.25">
      <c r="A5790" t="s">
        <v>1914</v>
      </c>
      <c r="B5790" t="s">
        <v>886</v>
      </c>
      <c r="C5790" t="s">
        <v>632</v>
      </c>
      <c r="D5790" t="s">
        <v>1393</v>
      </c>
      <c r="E5790" s="4">
        <v>70406</v>
      </c>
      <c r="F5790" s="4" t="s">
        <v>1394</v>
      </c>
      <c r="G5790" s="4">
        <v>56</v>
      </c>
      <c r="H5790" t="str">
        <f>CONCATENATE(Source[[#This Row],[Subject]],TRIM(Source[[#This Row],[Course]]))</f>
        <v>DMI56</v>
      </c>
      <c r="I5790" t="str">
        <f>VLOOKUP(Source[[#This Row],[SubjCrse]],'Courses and Categories'!$E$2:$G$1816,3,FALSE)</f>
        <v>Credit Allied Health CTE</v>
      </c>
      <c r="J5790">
        <v>1</v>
      </c>
      <c r="K5790" t="s">
        <v>3157</v>
      </c>
      <c r="L5790" t="s">
        <v>39</v>
      </c>
      <c r="M5790" t="s">
        <v>903</v>
      </c>
      <c r="N5790" t="s">
        <v>91</v>
      </c>
      <c r="O5790">
        <v>910</v>
      </c>
      <c r="P5790">
        <v>1200</v>
      </c>
      <c r="Q5790" t="s">
        <v>240</v>
      </c>
      <c r="R5790">
        <v>267</v>
      </c>
      <c r="S5790" t="s">
        <v>134</v>
      </c>
      <c r="T5790">
        <v>1</v>
      </c>
      <c r="U5790" s="1">
        <v>43694</v>
      </c>
      <c r="V5790" s="1">
        <v>43819</v>
      </c>
      <c r="W5790" t="s">
        <v>3158</v>
      </c>
      <c r="X5790" t="s">
        <v>1929</v>
      </c>
      <c r="Y5790">
        <v>22</v>
      </c>
      <c r="Z5790">
        <v>22</v>
      </c>
      <c r="AA5790">
        <v>25</v>
      </c>
      <c r="AB5790">
        <v>88</v>
      </c>
      <c r="AD5790">
        <f>IF(ISBLANK(Source[[#This Row],[CrosslistID]]),1,1/COUNTIFS(Source[CrosslistID],Source[[#This Row],[CrosslistID]],Source[TermDesc],Source[[#This Row],[TermDesc]]))</f>
        <v>1</v>
      </c>
      <c r="AG5790">
        <v>0</v>
      </c>
      <c r="AH5790">
        <v>88</v>
      </c>
      <c r="AI5790">
        <v>2.1</v>
      </c>
      <c r="AJ5790">
        <v>2.2000000000000002</v>
      </c>
      <c r="AK5790">
        <v>0.2</v>
      </c>
      <c r="AL57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90">
        <f>IF(AND(Source[[#This Row],[Credit_Noncredit]]="Noncredit",Source[[#This Row],[FTEF]]&gt;0),Source[[#This Row],[NC XLST FTES]]*525/(437.5*Source[[#This Row],[FTEF]]),0)</f>
        <v>0</v>
      </c>
      <c r="AN5790">
        <f>IF(Source[[#This Row],[Credit_Noncredit]]="Credit",Source[[#This Row],[Census Enrollment]],Source[[#This Row],[Noncredit Avg. Attendance]])</f>
        <v>22</v>
      </c>
    </row>
    <row r="5791" spans="1:40" x14ac:dyDescent="0.25">
      <c r="A5791" t="s">
        <v>1914</v>
      </c>
      <c r="B5791" t="s">
        <v>886</v>
      </c>
      <c r="C5791" t="s">
        <v>632</v>
      </c>
      <c r="D5791" t="s">
        <v>1393</v>
      </c>
      <c r="E5791" s="4">
        <v>77333</v>
      </c>
      <c r="F5791" s="4" t="s">
        <v>1394</v>
      </c>
      <c r="G5791" s="4">
        <v>57</v>
      </c>
      <c r="H5791" t="str">
        <f>CONCATENATE(Source[[#This Row],[Subject]],TRIM(Source[[#This Row],[Course]]))</f>
        <v>DMI57</v>
      </c>
      <c r="I5791" t="str">
        <f>VLOOKUP(Source[[#This Row],[SubjCrse]],'Courses and Categories'!$E$2:$G$1816,3,FALSE)</f>
        <v>Credit Allied Health CTE</v>
      </c>
      <c r="J5791">
        <v>1</v>
      </c>
      <c r="K5791" t="s">
        <v>3159</v>
      </c>
      <c r="L5791" t="s">
        <v>39</v>
      </c>
      <c r="M5791" t="s">
        <v>903</v>
      </c>
      <c r="N5791" t="s">
        <v>185</v>
      </c>
      <c r="O5791">
        <v>1210</v>
      </c>
      <c r="P5791">
        <v>1500</v>
      </c>
      <c r="Q5791" t="s">
        <v>240</v>
      </c>
      <c r="R5791">
        <v>240</v>
      </c>
      <c r="S5791" t="s">
        <v>134</v>
      </c>
      <c r="T5791">
        <v>1</v>
      </c>
      <c r="U5791" s="1">
        <v>43694</v>
      </c>
      <c r="V5791" s="1">
        <v>43819</v>
      </c>
      <c r="W5791" t="s">
        <v>3158</v>
      </c>
      <c r="X5791" t="s">
        <v>1929</v>
      </c>
      <c r="Y5791">
        <v>12</v>
      </c>
      <c r="Z5791">
        <v>12</v>
      </c>
      <c r="AA5791">
        <v>15</v>
      </c>
      <c r="AB5791">
        <v>80</v>
      </c>
      <c r="AD5791">
        <f>IF(ISBLANK(Source[[#This Row],[CrosslistID]]),1,1/COUNTIFS(Source[CrosslistID],Source[[#This Row],[CrosslistID]],Source[TermDesc],Source[[#This Row],[TermDesc]]))</f>
        <v>1</v>
      </c>
      <c r="AG5791">
        <v>0</v>
      </c>
      <c r="AH5791">
        <v>80</v>
      </c>
      <c r="AI5791">
        <v>1.1000000000000001</v>
      </c>
      <c r="AJ5791">
        <v>1.2</v>
      </c>
      <c r="AK5791">
        <v>0.2</v>
      </c>
      <c r="AL57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91">
        <f>IF(AND(Source[[#This Row],[Credit_Noncredit]]="Noncredit",Source[[#This Row],[FTEF]]&gt;0),Source[[#This Row],[NC XLST FTES]]*525/(437.5*Source[[#This Row],[FTEF]]),0)</f>
        <v>0</v>
      </c>
      <c r="AN5791">
        <f>IF(Source[[#This Row],[Credit_Noncredit]]="Credit",Source[[#This Row],[Census Enrollment]],Source[[#This Row],[Noncredit Avg. Attendance]])</f>
        <v>12</v>
      </c>
    </row>
    <row r="5792" spans="1:40" x14ac:dyDescent="0.25">
      <c r="A5792" t="s">
        <v>1914</v>
      </c>
      <c r="B5792" t="s">
        <v>886</v>
      </c>
      <c r="C5792" t="s">
        <v>632</v>
      </c>
      <c r="D5792" t="s">
        <v>1393</v>
      </c>
      <c r="E5792" s="4">
        <v>70407</v>
      </c>
      <c r="F5792" s="4" t="s">
        <v>1394</v>
      </c>
      <c r="G5792" s="4">
        <v>63</v>
      </c>
      <c r="H5792" t="str">
        <f>CONCATENATE(Source[[#This Row],[Subject]],TRIM(Source[[#This Row],[Course]]))</f>
        <v>DMI63</v>
      </c>
      <c r="I5792" t="str">
        <f>VLOOKUP(Source[[#This Row],[SubjCrse]],'Courses and Categories'!$E$2:$G$1816,3,FALSE)</f>
        <v>Credit Allied Health CTE</v>
      </c>
      <c r="J5792">
        <v>1</v>
      </c>
      <c r="K5792" t="s">
        <v>3160</v>
      </c>
      <c r="L5792" t="s">
        <v>39</v>
      </c>
      <c r="M5792" t="s">
        <v>1046</v>
      </c>
      <c r="N5792" t="s">
        <v>41</v>
      </c>
      <c r="O5792">
        <v>1610</v>
      </c>
      <c r="P5792">
        <v>1900</v>
      </c>
      <c r="Q5792" t="s">
        <v>240</v>
      </c>
      <c r="R5792">
        <v>241</v>
      </c>
      <c r="S5792" t="s">
        <v>134</v>
      </c>
      <c r="T5792">
        <v>1</v>
      </c>
      <c r="U5792" s="1">
        <v>43694</v>
      </c>
      <c r="V5792" s="1">
        <v>43819</v>
      </c>
      <c r="W5792" t="s">
        <v>674</v>
      </c>
      <c r="X5792" t="s">
        <v>1929</v>
      </c>
      <c r="Y5792">
        <v>12</v>
      </c>
      <c r="Z5792">
        <v>12</v>
      </c>
      <c r="AA5792">
        <v>13</v>
      </c>
      <c r="AB5792">
        <v>92.307699999999997</v>
      </c>
      <c r="AD5792">
        <f>IF(ISBLANK(Source[[#This Row],[CrosslistID]]),1,1/COUNTIFS(Source[CrosslistID],Source[[#This Row],[CrosslistID]],Source[TermDesc],Source[[#This Row],[TermDesc]]))</f>
        <v>1</v>
      </c>
      <c r="AG5792">
        <v>0</v>
      </c>
      <c r="AH5792">
        <v>92.307699999999997</v>
      </c>
      <c r="AI5792">
        <v>1.1000000000000001</v>
      </c>
      <c r="AJ5792">
        <v>1.2</v>
      </c>
      <c r="AK5792">
        <v>0.18329999999999999</v>
      </c>
      <c r="AL57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92">
        <f>IF(AND(Source[[#This Row],[Credit_Noncredit]]="Noncredit",Source[[#This Row],[FTEF]]&gt;0),Source[[#This Row],[NC XLST FTES]]*525/(437.5*Source[[#This Row],[FTEF]]),0)</f>
        <v>0</v>
      </c>
      <c r="AN5792">
        <f>IF(Source[[#This Row],[Credit_Noncredit]]="Credit",Source[[#This Row],[Census Enrollment]],Source[[#This Row],[Noncredit Avg. Attendance]])</f>
        <v>12</v>
      </c>
    </row>
    <row r="5793" spans="1:40" x14ac:dyDescent="0.25">
      <c r="A5793" t="s">
        <v>1914</v>
      </c>
      <c r="B5793" t="s">
        <v>886</v>
      </c>
      <c r="C5793" t="s">
        <v>632</v>
      </c>
      <c r="D5793" t="s">
        <v>1393</v>
      </c>
      <c r="E5793" s="4">
        <v>70408</v>
      </c>
      <c r="F5793" s="4" t="s">
        <v>1394</v>
      </c>
      <c r="G5793" s="4">
        <v>64</v>
      </c>
      <c r="H5793" t="str">
        <f>CONCATENATE(Source[[#This Row],[Subject]],TRIM(Source[[#This Row],[Course]]))</f>
        <v>DMI64</v>
      </c>
      <c r="I5793" t="str">
        <f>VLOOKUP(Source[[#This Row],[SubjCrse]],'Courses and Categories'!$E$2:$G$1816,3,FALSE)</f>
        <v>Credit Allied Health CTE</v>
      </c>
      <c r="J5793">
        <v>1</v>
      </c>
      <c r="K5793" t="s">
        <v>1400</v>
      </c>
      <c r="L5793" t="s">
        <v>39</v>
      </c>
      <c r="M5793" t="s">
        <v>1063</v>
      </c>
      <c r="N5793" t="s">
        <v>792</v>
      </c>
      <c r="O5793" t="s">
        <v>3161</v>
      </c>
      <c r="P5793" t="s">
        <v>3162</v>
      </c>
      <c r="Q5793" t="s">
        <v>3163</v>
      </c>
      <c r="S5793" t="s">
        <v>134</v>
      </c>
      <c r="T5793">
        <v>1</v>
      </c>
      <c r="U5793" s="1">
        <v>43694</v>
      </c>
      <c r="V5793" s="1">
        <v>43819</v>
      </c>
      <c r="W5793" t="s">
        <v>3164</v>
      </c>
      <c r="X5793" t="s">
        <v>893</v>
      </c>
      <c r="Y5793">
        <v>12</v>
      </c>
      <c r="Z5793">
        <v>12</v>
      </c>
      <c r="AA5793">
        <v>15</v>
      </c>
      <c r="AB5793">
        <v>80</v>
      </c>
      <c r="AC5793" t="s">
        <v>3165</v>
      </c>
      <c r="AD5793">
        <f>IF(ISBLANK(Source[[#This Row],[CrosslistID]]),1,1/COUNTIFS(Source[CrosslistID],Source[[#This Row],[CrosslistID]],Source[TermDesc],Source[[#This Row],[TermDesc]]))</f>
        <v>0.33333333333333331</v>
      </c>
      <c r="AE5793">
        <v>31</v>
      </c>
      <c r="AF5793">
        <v>40</v>
      </c>
      <c r="AG5793">
        <v>77.5</v>
      </c>
      <c r="AH5793">
        <v>77.5</v>
      </c>
      <c r="AI5793">
        <v>1.833</v>
      </c>
      <c r="AJ5793">
        <v>1.9996</v>
      </c>
      <c r="AK5793">
        <v>0.64900000000000002</v>
      </c>
      <c r="AL57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93">
        <f>IF(AND(Source[[#This Row],[Credit_Noncredit]]="Noncredit",Source[[#This Row],[FTEF]]&gt;0),Source[[#This Row],[NC XLST FTES]]*525/(437.5*Source[[#This Row],[FTEF]]),0)</f>
        <v>0</v>
      </c>
      <c r="AN5793">
        <f>IF(Source[[#This Row],[Credit_Noncredit]]="Credit",Source[[#This Row],[Census Enrollment]],Source[[#This Row],[Noncredit Avg. Attendance]])</f>
        <v>12</v>
      </c>
    </row>
    <row r="5794" spans="1:40" x14ac:dyDescent="0.25">
      <c r="A5794" t="s">
        <v>1914</v>
      </c>
      <c r="B5794" t="s">
        <v>886</v>
      </c>
      <c r="C5794" t="s">
        <v>632</v>
      </c>
      <c r="D5794" t="s">
        <v>1393</v>
      </c>
      <c r="E5794" s="4">
        <v>77318</v>
      </c>
      <c r="F5794" s="4" t="s">
        <v>1394</v>
      </c>
      <c r="G5794" s="4">
        <v>65</v>
      </c>
      <c r="H5794" t="str">
        <f>CONCATENATE(Source[[#This Row],[Subject]],TRIM(Source[[#This Row],[Course]]))</f>
        <v>DMI65</v>
      </c>
      <c r="I5794" t="str">
        <f>VLOOKUP(Source[[#This Row],[SubjCrse]],'Courses and Categories'!$E$2:$G$1816,3,FALSE)</f>
        <v>Credit Allied Health CTE</v>
      </c>
      <c r="J5794">
        <v>1</v>
      </c>
      <c r="K5794" t="s">
        <v>3166</v>
      </c>
      <c r="L5794" t="s">
        <v>39</v>
      </c>
      <c r="M5794" t="s">
        <v>903</v>
      </c>
      <c r="N5794" t="s">
        <v>50</v>
      </c>
      <c r="O5794">
        <v>810</v>
      </c>
      <c r="P5794">
        <v>1000</v>
      </c>
      <c r="Q5794" t="s">
        <v>240</v>
      </c>
      <c r="R5794" t="s">
        <v>1575</v>
      </c>
      <c r="S5794" t="s">
        <v>134</v>
      </c>
      <c r="T5794">
        <v>1</v>
      </c>
      <c r="U5794" s="1">
        <v>43694</v>
      </c>
      <c r="V5794" s="1">
        <v>43819</v>
      </c>
      <c r="W5794" t="s">
        <v>3167</v>
      </c>
      <c r="X5794" t="s">
        <v>1929</v>
      </c>
      <c r="Y5794">
        <v>10</v>
      </c>
      <c r="Z5794">
        <v>10</v>
      </c>
      <c r="AA5794">
        <v>15</v>
      </c>
      <c r="AB5794">
        <v>66.666700000000006</v>
      </c>
      <c r="AD5794">
        <f>IF(ISBLANK(Source[[#This Row],[CrosslistID]]),1,1/COUNTIFS(Source[CrosslistID],Source[[#This Row],[CrosslistID]],Source[TermDesc],Source[[#This Row],[TermDesc]]))</f>
        <v>1</v>
      </c>
      <c r="AG5794">
        <v>0</v>
      </c>
      <c r="AH5794">
        <v>66.666700000000006</v>
      </c>
      <c r="AI5794">
        <v>0.66700000000000004</v>
      </c>
      <c r="AJ5794">
        <v>0.66700000000000004</v>
      </c>
      <c r="AK5794">
        <v>0.1333</v>
      </c>
      <c r="AL57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94">
        <f>IF(AND(Source[[#This Row],[Credit_Noncredit]]="Noncredit",Source[[#This Row],[FTEF]]&gt;0),Source[[#This Row],[NC XLST FTES]]*525/(437.5*Source[[#This Row],[FTEF]]),0)</f>
        <v>0</v>
      </c>
      <c r="AN5794">
        <f>IF(Source[[#This Row],[Credit_Noncredit]]="Credit",Source[[#This Row],[Census Enrollment]],Source[[#This Row],[Noncredit Avg. Attendance]])</f>
        <v>10</v>
      </c>
    </row>
    <row r="5795" spans="1:40" x14ac:dyDescent="0.25">
      <c r="A5795" t="s">
        <v>1914</v>
      </c>
      <c r="B5795" t="s">
        <v>886</v>
      </c>
      <c r="C5795" t="s">
        <v>632</v>
      </c>
      <c r="D5795" t="s">
        <v>1393</v>
      </c>
      <c r="E5795" s="4">
        <v>76025</v>
      </c>
      <c r="F5795" s="4" t="s">
        <v>1394</v>
      </c>
      <c r="G5795" s="4">
        <v>66</v>
      </c>
      <c r="H5795" t="str">
        <f>CONCATENATE(Source[[#This Row],[Subject]],TRIM(Source[[#This Row],[Course]]))</f>
        <v>DMI66</v>
      </c>
      <c r="I5795" t="str">
        <f>VLOOKUP(Source[[#This Row],[SubjCrse]],'Courses and Categories'!$E$2:$G$1816,3,FALSE)</f>
        <v>Credit Allied Health CTE</v>
      </c>
      <c r="J5795">
        <v>1</v>
      </c>
      <c r="K5795" t="s">
        <v>3168</v>
      </c>
      <c r="L5795" t="s">
        <v>39</v>
      </c>
      <c r="M5795" t="s">
        <v>891</v>
      </c>
      <c r="N5795" t="s">
        <v>3169</v>
      </c>
      <c r="O5795" t="s">
        <v>3161</v>
      </c>
      <c r="P5795" t="s">
        <v>3162</v>
      </c>
      <c r="Q5795" t="s">
        <v>3163</v>
      </c>
      <c r="S5795" t="s">
        <v>134</v>
      </c>
      <c r="T5795">
        <v>1</v>
      </c>
      <c r="U5795" s="1">
        <v>43694</v>
      </c>
      <c r="V5795" s="1">
        <v>43819</v>
      </c>
      <c r="W5795" t="s">
        <v>3164</v>
      </c>
      <c r="X5795" t="s">
        <v>893</v>
      </c>
      <c r="Y5795">
        <v>10</v>
      </c>
      <c r="Z5795">
        <v>10</v>
      </c>
      <c r="AA5795">
        <v>12</v>
      </c>
      <c r="AB5795">
        <v>83.333299999999994</v>
      </c>
      <c r="AC5795" t="s">
        <v>3165</v>
      </c>
      <c r="AD5795">
        <f>IF(ISBLANK(Source[[#This Row],[CrosslistID]]),1,1/COUNTIFS(Source[CrosslistID],Source[[#This Row],[CrosslistID]],Source[TermDesc],Source[[#This Row],[TermDesc]]))</f>
        <v>0.33333333333333331</v>
      </c>
      <c r="AE5795">
        <v>31</v>
      </c>
      <c r="AF5795">
        <v>40</v>
      </c>
      <c r="AG5795">
        <v>77.5</v>
      </c>
      <c r="AH5795">
        <v>77.5</v>
      </c>
      <c r="AI5795">
        <v>1.667</v>
      </c>
      <c r="AJ5795">
        <v>1.667</v>
      </c>
      <c r="AK5795">
        <v>0.64900000000000002</v>
      </c>
      <c r="AL57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95">
        <f>IF(AND(Source[[#This Row],[Credit_Noncredit]]="Noncredit",Source[[#This Row],[FTEF]]&gt;0),Source[[#This Row],[NC XLST FTES]]*525/(437.5*Source[[#This Row],[FTEF]]),0)</f>
        <v>0</v>
      </c>
      <c r="AN5795">
        <f>IF(Source[[#This Row],[Credit_Noncredit]]="Credit",Source[[#This Row],[Census Enrollment]],Source[[#This Row],[Noncredit Avg. Attendance]])</f>
        <v>10</v>
      </c>
    </row>
    <row r="5796" spans="1:40" x14ac:dyDescent="0.25">
      <c r="A5796" t="s">
        <v>1914</v>
      </c>
      <c r="B5796" t="s">
        <v>886</v>
      </c>
      <c r="C5796" t="s">
        <v>632</v>
      </c>
      <c r="D5796" t="s">
        <v>1393</v>
      </c>
      <c r="E5796" s="4">
        <v>70411</v>
      </c>
      <c r="F5796" s="4" t="s">
        <v>1394</v>
      </c>
      <c r="G5796" s="4">
        <v>68</v>
      </c>
      <c r="H5796" t="str">
        <f>CONCATENATE(Source[[#This Row],[Subject]],TRIM(Source[[#This Row],[Course]]))</f>
        <v>DMI68</v>
      </c>
      <c r="I5796" t="str">
        <f>VLOOKUP(Source[[#This Row],[SubjCrse]],'Courses and Categories'!$E$2:$G$1816,3,FALSE)</f>
        <v>Credit Allied Health CTE</v>
      </c>
      <c r="J5796">
        <v>401</v>
      </c>
      <c r="K5796" t="s">
        <v>3170</v>
      </c>
      <c r="L5796" t="s">
        <v>39</v>
      </c>
      <c r="M5796" t="s">
        <v>1063</v>
      </c>
      <c r="N5796" t="s">
        <v>3171</v>
      </c>
      <c r="O5796" t="s">
        <v>3161</v>
      </c>
      <c r="P5796" t="s">
        <v>3162</v>
      </c>
      <c r="Q5796" t="s">
        <v>3163</v>
      </c>
      <c r="S5796" t="s">
        <v>134</v>
      </c>
      <c r="T5796">
        <v>1</v>
      </c>
      <c r="U5796" s="1">
        <v>43694</v>
      </c>
      <c r="V5796" s="1">
        <v>43819</v>
      </c>
      <c r="W5796" t="s">
        <v>3164</v>
      </c>
      <c r="X5796" t="s">
        <v>893</v>
      </c>
      <c r="Y5796">
        <v>9</v>
      </c>
      <c r="Z5796">
        <v>9</v>
      </c>
      <c r="AA5796">
        <v>12</v>
      </c>
      <c r="AB5796">
        <v>75</v>
      </c>
      <c r="AC5796" t="s">
        <v>3165</v>
      </c>
      <c r="AD5796">
        <f>IF(ISBLANK(Source[[#This Row],[CrosslistID]]),1,1/COUNTIFS(Source[CrosslistID],Source[[#This Row],[CrosslistID]],Source[TermDesc],Source[[#This Row],[TermDesc]]))</f>
        <v>0.33333333333333331</v>
      </c>
      <c r="AE5796">
        <v>31</v>
      </c>
      <c r="AF5796">
        <v>40</v>
      </c>
      <c r="AG5796">
        <v>77.5</v>
      </c>
      <c r="AH5796">
        <v>77.5</v>
      </c>
      <c r="AI5796">
        <v>3.9</v>
      </c>
      <c r="AJ5796">
        <v>3.9</v>
      </c>
      <c r="AK5796">
        <v>0.64900000000000002</v>
      </c>
      <c r="AL57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96">
        <f>IF(AND(Source[[#This Row],[Credit_Noncredit]]="Noncredit",Source[[#This Row],[FTEF]]&gt;0),Source[[#This Row],[NC XLST FTES]]*525/(437.5*Source[[#This Row],[FTEF]]),0)</f>
        <v>0</v>
      </c>
      <c r="AN5796">
        <f>IF(Source[[#This Row],[Credit_Noncredit]]="Credit",Source[[#This Row],[Census Enrollment]],Source[[#This Row],[Noncredit Avg. Attendance]])</f>
        <v>9</v>
      </c>
    </row>
    <row r="5797" spans="1:40" x14ac:dyDescent="0.25">
      <c r="A5797" t="s">
        <v>1914</v>
      </c>
      <c r="B5797" t="s">
        <v>886</v>
      </c>
      <c r="C5797" t="s">
        <v>632</v>
      </c>
      <c r="D5797" t="s">
        <v>1393</v>
      </c>
      <c r="E5797" s="4">
        <v>75649</v>
      </c>
      <c r="F5797" s="4" t="s">
        <v>1394</v>
      </c>
      <c r="G5797" s="4">
        <v>70</v>
      </c>
      <c r="H5797" t="str">
        <f>CONCATENATE(Source[[#This Row],[Subject]],TRIM(Source[[#This Row],[Course]]))</f>
        <v>DMI70</v>
      </c>
      <c r="I5797" t="str">
        <f>VLOOKUP(Source[[#This Row],[SubjCrse]],'Courses and Categories'!$E$2:$G$1816,3,FALSE)</f>
        <v>Credit Allied Health CTE</v>
      </c>
      <c r="J5797">
        <v>2</v>
      </c>
      <c r="K5797" t="s">
        <v>3172</v>
      </c>
      <c r="L5797" t="s">
        <v>87</v>
      </c>
      <c r="M5797" t="s">
        <v>1046</v>
      </c>
      <c r="N5797" t="s">
        <v>2205</v>
      </c>
      <c r="O5797" t="s">
        <v>3173</v>
      </c>
      <c r="P5797" t="s">
        <v>3174</v>
      </c>
      <c r="Q5797" t="s">
        <v>2208</v>
      </c>
      <c r="R5797" t="s">
        <v>3175</v>
      </c>
      <c r="S5797" t="s">
        <v>134</v>
      </c>
      <c r="T5797">
        <v>1</v>
      </c>
      <c r="U5797" s="1">
        <v>43694</v>
      </c>
      <c r="V5797" s="1">
        <v>43819</v>
      </c>
      <c r="W5797" t="s">
        <v>3176</v>
      </c>
      <c r="X5797" t="s">
        <v>1929</v>
      </c>
      <c r="Y5797">
        <v>10</v>
      </c>
      <c r="Z5797">
        <v>10</v>
      </c>
      <c r="AA5797">
        <v>15</v>
      </c>
      <c r="AB5797">
        <v>66.666700000000006</v>
      </c>
      <c r="AD5797">
        <f>IF(ISBLANK(Source[[#This Row],[CrosslistID]]),1,1/COUNTIFS(Source[CrosslistID],Source[[#This Row],[CrosslistID]],Source[TermDesc],Source[[#This Row],[TermDesc]]))</f>
        <v>1</v>
      </c>
      <c r="AG5797">
        <v>0</v>
      </c>
      <c r="AH5797">
        <v>66.666700000000006</v>
      </c>
      <c r="AI5797">
        <v>1</v>
      </c>
      <c r="AJ5797">
        <v>1</v>
      </c>
      <c r="AK5797">
        <v>0.18329999999999999</v>
      </c>
      <c r="AL57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97">
        <f>IF(AND(Source[[#This Row],[Credit_Noncredit]]="Noncredit",Source[[#This Row],[FTEF]]&gt;0),Source[[#This Row],[NC XLST FTES]]*525/(437.5*Source[[#This Row],[FTEF]]),0)</f>
        <v>0</v>
      </c>
      <c r="AN5797">
        <f>IF(Source[[#This Row],[Credit_Noncredit]]="Credit",Source[[#This Row],[Census Enrollment]],Source[[#This Row],[Noncredit Avg. Attendance]])</f>
        <v>10</v>
      </c>
    </row>
    <row r="5798" spans="1:40" x14ac:dyDescent="0.25">
      <c r="A5798" t="s">
        <v>1914</v>
      </c>
      <c r="B5798" t="s">
        <v>886</v>
      </c>
      <c r="C5798" t="s">
        <v>632</v>
      </c>
      <c r="D5798" t="s">
        <v>1393</v>
      </c>
      <c r="E5798" s="4">
        <v>76263</v>
      </c>
      <c r="F5798" s="4" t="s">
        <v>1394</v>
      </c>
      <c r="G5798" s="4">
        <v>100</v>
      </c>
      <c r="H5798" t="str">
        <f>CONCATENATE(Source[[#This Row],[Subject]],TRIM(Source[[#This Row],[Course]]))</f>
        <v>DMI100</v>
      </c>
      <c r="I5798" t="str">
        <f>VLOOKUP(Source[[#This Row],[SubjCrse]],'Courses and Categories'!$E$2:$G$1816,3,FALSE)</f>
        <v>Credit Allied Health CTE</v>
      </c>
      <c r="J5798">
        <v>1</v>
      </c>
      <c r="K5798" t="s">
        <v>3177</v>
      </c>
      <c r="L5798" t="s">
        <v>87</v>
      </c>
      <c r="M5798" t="s">
        <v>903</v>
      </c>
      <c r="N5798" t="s">
        <v>41</v>
      </c>
      <c r="O5798">
        <v>1700</v>
      </c>
      <c r="P5798">
        <v>1850</v>
      </c>
      <c r="Q5798" t="s">
        <v>240</v>
      </c>
      <c r="R5798">
        <v>243</v>
      </c>
      <c r="S5798" t="s">
        <v>134</v>
      </c>
      <c r="T5798" t="s">
        <v>44</v>
      </c>
      <c r="U5798" s="1">
        <v>43739</v>
      </c>
      <c r="V5798" s="1">
        <v>43774</v>
      </c>
      <c r="W5798" t="s">
        <v>3144</v>
      </c>
      <c r="X5798" t="s">
        <v>46</v>
      </c>
      <c r="Y5798">
        <v>9</v>
      </c>
      <c r="Z5798">
        <v>9</v>
      </c>
      <c r="AA5798">
        <v>14</v>
      </c>
      <c r="AB5798">
        <v>64.285700000000006</v>
      </c>
      <c r="AD5798">
        <f>IF(ISBLANK(Source[[#This Row],[CrosslistID]]),1,1/COUNTIFS(Source[CrosslistID],Source[[#This Row],[CrosslistID]],Source[TermDesc],Source[[#This Row],[TermDesc]]))</f>
        <v>1</v>
      </c>
      <c r="AG5798">
        <v>0</v>
      </c>
      <c r="AH5798">
        <v>64.285700000000006</v>
      </c>
      <c r="AI5798">
        <v>0.17100000000000001</v>
      </c>
      <c r="AJ5798">
        <v>0.17100000000000001</v>
      </c>
      <c r="AK5798">
        <v>6.6699999999999995E-2</v>
      </c>
      <c r="AL57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98">
        <f>IF(AND(Source[[#This Row],[Credit_Noncredit]]="Noncredit",Source[[#This Row],[FTEF]]&gt;0),Source[[#This Row],[NC XLST FTES]]*525/(437.5*Source[[#This Row],[FTEF]]),0)</f>
        <v>0</v>
      </c>
      <c r="AN5798">
        <f>IF(Source[[#This Row],[Credit_Noncredit]]="Credit",Source[[#This Row],[Census Enrollment]],Source[[#This Row],[Noncredit Avg. Attendance]])</f>
        <v>9</v>
      </c>
    </row>
    <row r="5799" spans="1:40" x14ac:dyDescent="0.25">
      <c r="A5799" t="s">
        <v>1914</v>
      </c>
      <c r="B5799" t="s">
        <v>886</v>
      </c>
      <c r="C5799" t="s">
        <v>632</v>
      </c>
      <c r="D5799" t="s">
        <v>1402</v>
      </c>
      <c r="E5799" s="4">
        <v>72625</v>
      </c>
      <c r="F5799" s="4" t="s">
        <v>1403</v>
      </c>
      <c r="G5799" s="4">
        <v>17</v>
      </c>
      <c r="H5799" t="str">
        <f>CONCATENATE(Source[[#This Row],[Subject]],TRIM(Source[[#This Row],[Course]]))</f>
        <v>F SC17</v>
      </c>
      <c r="I5799" t="str">
        <f>VLOOKUP(Source[[#This Row],[SubjCrse]],'Courses and Categories'!$E$2:$G$1816,3,FALSE)</f>
        <v>Credit Gen Ed/CTE</v>
      </c>
      <c r="J5799">
        <v>501</v>
      </c>
      <c r="K5799" t="s">
        <v>3178</v>
      </c>
      <c r="L5799" t="s">
        <v>87</v>
      </c>
      <c r="M5799" t="s">
        <v>903</v>
      </c>
      <c r="N5799" t="s">
        <v>830</v>
      </c>
      <c r="O5799" t="s">
        <v>425</v>
      </c>
      <c r="P5799" t="s">
        <v>2345</v>
      </c>
      <c r="Q5799" t="s">
        <v>427</v>
      </c>
      <c r="R5799" t="s">
        <v>3179</v>
      </c>
      <c r="S5799" t="s">
        <v>134</v>
      </c>
      <c r="T5799">
        <v>1</v>
      </c>
      <c r="U5799" s="1">
        <v>43694</v>
      </c>
      <c r="V5799" s="1">
        <v>43819</v>
      </c>
      <c r="W5799" t="s">
        <v>3180</v>
      </c>
      <c r="X5799" t="s">
        <v>1929</v>
      </c>
      <c r="Y5799">
        <v>28</v>
      </c>
      <c r="Z5799">
        <v>26</v>
      </c>
      <c r="AA5799">
        <v>28</v>
      </c>
      <c r="AB5799">
        <v>92.857100000000003</v>
      </c>
      <c r="AD5799">
        <f>IF(ISBLANK(Source[[#This Row],[CrosslistID]]),1,1/COUNTIFS(Source[CrosslistID],Source[[#This Row],[CrosslistID]],Source[TermDesc],Source[[#This Row],[TermDesc]]))</f>
        <v>1</v>
      </c>
      <c r="AG5799">
        <v>0</v>
      </c>
      <c r="AH5799">
        <v>92.857100000000003</v>
      </c>
      <c r="AI5799">
        <v>2.8</v>
      </c>
      <c r="AJ5799">
        <v>2.8</v>
      </c>
      <c r="AK5799">
        <v>0.2</v>
      </c>
      <c r="AL57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799">
        <f>IF(AND(Source[[#This Row],[Credit_Noncredit]]="Noncredit",Source[[#This Row],[FTEF]]&gt;0),Source[[#This Row],[NC XLST FTES]]*525/(437.5*Source[[#This Row],[FTEF]]),0)</f>
        <v>0</v>
      </c>
      <c r="AN5799">
        <f>IF(Source[[#This Row],[Credit_Noncredit]]="Credit",Source[[#This Row],[Census Enrollment]],Source[[#This Row],[Noncredit Avg. Attendance]])</f>
        <v>28</v>
      </c>
    </row>
    <row r="5800" spans="1:40" x14ac:dyDescent="0.25">
      <c r="A5800" t="s">
        <v>1914</v>
      </c>
      <c r="B5800" t="s">
        <v>886</v>
      </c>
      <c r="C5800" t="s">
        <v>632</v>
      </c>
      <c r="D5800" t="s">
        <v>1402</v>
      </c>
      <c r="E5800" s="4">
        <v>70443</v>
      </c>
      <c r="F5800" s="4" t="s">
        <v>1403</v>
      </c>
      <c r="G5800" s="4">
        <v>50</v>
      </c>
      <c r="H5800" t="str">
        <f>CONCATENATE(Source[[#This Row],[Subject]],TRIM(Source[[#This Row],[Course]]))</f>
        <v>F SC50</v>
      </c>
      <c r="I5800" t="str">
        <f>VLOOKUP(Source[[#This Row],[SubjCrse]],'Courses and Categories'!$E$2:$G$1816,3,FALSE)</f>
        <v>Credit CTE</v>
      </c>
      <c r="J5800">
        <v>1</v>
      </c>
      <c r="K5800" t="s">
        <v>1404</v>
      </c>
      <c r="L5800" t="s">
        <v>39</v>
      </c>
      <c r="M5800" t="s">
        <v>903</v>
      </c>
      <c r="N5800" t="s">
        <v>797</v>
      </c>
      <c r="O5800" t="s">
        <v>3181</v>
      </c>
      <c r="P5800" t="s">
        <v>3182</v>
      </c>
      <c r="Q5800" t="s">
        <v>427</v>
      </c>
      <c r="R5800" t="s">
        <v>3179</v>
      </c>
      <c r="S5800" t="s">
        <v>134</v>
      </c>
      <c r="T5800">
        <v>1</v>
      </c>
      <c r="U5800" s="1">
        <v>43694</v>
      </c>
      <c r="V5800" s="1">
        <v>43819</v>
      </c>
      <c r="W5800" t="s">
        <v>3183</v>
      </c>
      <c r="X5800" t="s">
        <v>1929</v>
      </c>
      <c r="Y5800">
        <v>46</v>
      </c>
      <c r="Z5800">
        <v>43</v>
      </c>
      <c r="AA5800">
        <v>40</v>
      </c>
      <c r="AB5800">
        <v>107.5</v>
      </c>
      <c r="AD5800">
        <f>IF(ISBLANK(Source[[#This Row],[CrosslistID]]),1,1/COUNTIFS(Source[CrosslistID],Source[[#This Row],[CrosslistID]],Source[TermDesc],Source[[#This Row],[TermDesc]]))</f>
        <v>1</v>
      </c>
      <c r="AG5800">
        <v>0</v>
      </c>
      <c r="AH5800">
        <v>107.5</v>
      </c>
      <c r="AI5800">
        <v>4.4000000000000004</v>
      </c>
      <c r="AJ5800">
        <v>4.5999999999999996</v>
      </c>
      <c r="AK5800">
        <v>0.2</v>
      </c>
      <c r="AL58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00">
        <f>IF(AND(Source[[#This Row],[Credit_Noncredit]]="Noncredit",Source[[#This Row],[FTEF]]&gt;0),Source[[#This Row],[NC XLST FTES]]*525/(437.5*Source[[#This Row],[FTEF]]),0)</f>
        <v>0</v>
      </c>
      <c r="AN5800">
        <f>IF(Source[[#This Row],[Credit_Noncredit]]="Credit",Source[[#This Row],[Census Enrollment]],Source[[#This Row],[Noncredit Avg. Attendance]])</f>
        <v>46</v>
      </c>
    </row>
    <row r="5801" spans="1:40" x14ac:dyDescent="0.25">
      <c r="A5801" t="s">
        <v>1914</v>
      </c>
      <c r="B5801" t="s">
        <v>886</v>
      </c>
      <c r="C5801" t="s">
        <v>632</v>
      </c>
      <c r="D5801" t="s">
        <v>1402</v>
      </c>
      <c r="E5801" s="4">
        <v>78913</v>
      </c>
      <c r="F5801" s="4" t="s">
        <v>1403</v>
      </c>
      <c r="G5801" s="4">
        <v>50</v>
      </c>
      <c r="H5801" t="str">
        <f>CONCATENATE(Source[[#This Row],[Subject]],TRIM(Source[[#This Row],[Course]]))</f>
        <v>F SC50</v>
      </c>
      <c r="I5801" t="str">
        <f>VLOOKUP(Source[[#This Row],[SubjCrse]],'Courses and Categories'!$E$2:$G$1816,3,FALSE)</f>
        <v>Credit CTE</v>
      </c>
      <c r="J5801">
        <v>2</v>
      </c>
      <c r="K5801" t="s">
        <v>1404</v>
      </c>
      <c r="L5801" t="s">
        <v>39</v>
      </c>
      <c r="M5801" t="s">
        <v>903</v>
      </c>
      <c r="N5801" t="s">
        <v>3184</v>
      </c>
      <c r="O5801" t="s">
        <v>3185</v>
      </c>
      <c r="P5801" t="s">
        <v>3186</v>
      </c>
      <c r="Q5801" t="s">
        <v>3187</v>
      </c>
      <c r="S5801" t="s">
        <v>134</v>
      </c>
      <c r="T5801" t="s">
        <v>1954</v>
      </c>
      <c r="U5801" s="1">
        <v>43703</v>
      </c>
      <c r="V5801" s="1">
        <v>43819</v>
      </c>
      <c r="W5801" t="s">
        <v>3188</v>
      </c>
      <c r="X5801" t="s">
        <v>905</v>
      </c>
      <c r="Y5801">
        <v>36</v>
      </c>
      <c r="Z5801">
        <v>30</v>
      </c>
      <c r="AA5801">
        <v>40</v>
      </c>
      <c r="AB5801">
        <v>75</v>
      </c>
      <c r="AD5801">
        <f>IF(ISBLANK(Source[[#This Row],[CrosslistID]]),1,1/COUNTIFS(Source[CrosslistID],Source[[#This Row],[CrosslistID]],Source[TermDesc],Source[[#This Row],[TermDesc]]))</f>
        <v>1</v>
      </c>
      <c r="AG5801">
        <v>0</v>
      </c>
      <c r="AH5801">
        <v>75</v>
      </c>
      <c r="AI5801">
        <v>3.4129999999999998</v>
      </c>
      <c r="AJ5801">
        <v>3.5105</v>
      </c>
      <c r="AK5801">
        <v>0.19800000000000001</v>
      </c>
      <c r="AL58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01">
        <f>IF(AND(Source[[#This Row],[Credit_Noncredit]]="Noncredit",Source[[#This Row],[FTEF]]&gt;0),Source[[#This Row],[NC XLST FTES]]*525/(437.5*Source[[#This Row],[FTEF]]),0)</f>
        <v>0</v>
      </c>
      <c r="AN5801">
        <f>IF(Source[[#This Row],[Credit_Noncredit]]="Credit",Source[[#This Row],[Census Enrollment]],Source[[#This Row],[Noncredit Avg. Attendance]])</f>
        <v>36</v>
      </c>
    </row>
    <row r="5802" spans="1:40" x14ac:dyDescent="0.25">
      <c r="A5802" t="s">
        <v>1914</v>
      </c>
      <c r="B5802" t="s">
        <v>886</v>
      </c>
      <c r="C5802" t="s">
        <v>632</v>
      </c>
      <c r="D5802" t="s">
        <v>1402</v>
      </c>
      <c r="E5802" s="4">
        <v>71589</v>
      </c>
      <c r="F5802" s="4" t="s">
        <v>1403</v>
      </c>
      <c r="G5802" s="4" t="s">
        <v>3189</v>
      </c>
      <c r="H5802" t="str">
        <f>CONCATENATE(Source[[#This Row],[Subject]],TRIM(Source[[#This Row],[Course]]))</f>
        <v>F SC52A</v>
      </c>
      <c r="I5802" t="str">
        <f>VLOOKUP(Source[[#This Row],[SubjCrse]],'Courses and Categories'!$E$2:$G$1816,3,FALSE)</f>
        <v>Credit CTE</v>
      </c>
      <c r="J5802">
        <v>551</v>
      </c>
      <c r="K5802" t="s">
        <v>3190</v>
      </c>
      <c r="L5802" t="s">
        <v>87</v>
      </c>
      <c r="M5802" t="s">
        <v>903</v>
      </c>
      <c r="N5802" t="s">
        <v>50</v>
      </c>
      <c r="O5802">
        <v>1830</v>
      </c>
      <c r="P5802">
        <v>2120</v>
      </c>
      <c r="Q5802" t="s">
        <v>52</v>
      </c>
      <c r="R5802">
        <v>271</v>
      </c>
      <c r="S5802" t="s">
        <v>53</v>
      </c>
      <c r="T5802">
        <v>1</v>
      </c>
      <c r="U5802" s="1">
        <v>43694</v>
      </c>
      <c r="V5802" s="1">
        <v>43819</v>
      </c>
      <c r="W5802" t="s">
        <v>3191</v>
      </c>
      <c r="X5802" t="s">
        <v>1929</v>
      </c>
      <c r="Y5802">
        <v>28</v>
      </c>
      <c r="Z5802">
        <v>24</v>
      </c>
      <c r="AA5802">
        <v>30</v>
      </c>
      <c r="AB5802">
        <v>80</v>
      </c>
      <c r="AD5802">
        <f>IF(ISBLANK(Source[[#This Row],[CrosslistID]]),1,1/COUNTIFS(Source[CrosslistID],Source[[#This Row],[CrosslistID]],Source[TermDesc],Source[[#This Row],[TermDesc]]))</f>
        <v>1</v>
      </c>
      <c r="AG5802">
        <v>0</v>
      </c>
      <c r="AH5802">
        <v>80</v>
      </c>
      <c r="AI5802">
        <v>2.8</v>
      </c>
      <c r="AJ5802">
        <v>2.8</v>
      </c>
      <c r="AK5802">
        <v>0.2</v>
      </c>
      <c r="AL58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02">
        <f>IF(AND(Source[[#This Row],[Credit_Noncredit]]="Noncredit",Source[[#This Row],[FTEF]]&gt;0),Source[[#This Row],[NC XLST FTES]]*525/(437.5*Source[[#This Row],[FTEF]]),0)</f>
        <v>0</v>
      </c>
      <c r="AN5802">
        <f>IF(Source[[#This Row],[Credit_Noncredit]]="Credit",Source[[#This Row],[Census Enrollment]],Source[[#This Row],[Noncredit Avg. Attendance]])</f>
        <v>28</v>
      </c>
    </row>
    <row r="5803" spans="1:40" x14ac:dyDescent="0.25">
      <c r="A5803" t="s">
        <v>1914</v>
      </c>
      <c r="B5803" t="s">
        <v>886</v>
      </c>
      <c r="C5803" t="s">
        <v>632</v>
      </c>
      <c r="D5803" t="s">
        <v>1402</v>
      </c>
      <c r="E5803" s="4">
        <v>72130</v>
      </c>
      <c r="F5803" s="4" t="s">
        <v>1403</v>
      </c>
      <c r="G5803" s="4">
        <v>55</v>
      </c>
      <c r="H5803" t="str">
        <f>CONCATENATE(Source[[#This Row],[Subject]],TRIM(Source[[#This Row],[Course]]))</f>
        <v>F SC55</v>
      </c>
      <c r="I5803" t="str">
        <f>VLOOKUP(Source[[#This Row],[SubjCrse]],'Courses and Categories'!$E$2:$G$1816,3,FALSE)</f>
        <v>Credit CTE</v>
      </c>
      <c r="J5803">
        <v>1</v>
      </c>
      <c r="K5803" t="s">
        <v>3192</v>
      </c>
      <c r="L5803" t="s">
        <v>39</v>
      </c>
      <c r="M5803" t="s">
        <v>903</v>
      </c>
      <c r="N5803" t="s">
        <v>59</v>
      </c>
      <c r="O5803">
        <v>810</v>
      </c>
      <c r="P5803">
        <v>925</v>
      </c>
      <c r="Q5803" t="s">
        <v>850</v>
      </c>
      <c r="R5803">
        <v>222</v>
      </c>
      <c r="S5803" t="s">
        <v>134</v>
      </c>
      <c r="T5803">
        <v>1</v>
      </c>
      <c r="U5803" s="1">
        <v>43694</v>
      </c>
      <c r="V5803" s="1">
        <v>43819</v>
      </c>
      <c r="W5803" t="s">
        <v>3193</v>
      </c>
      <c r="X5803" t="s">
        <v>1929</v>
      </c>
      <c r="Y5803">
        <v>47</v>
      </c>
      <c r="Z5803">
        <v>46</v>
      </c>
      <c r="AA5803">
        <v>35</v>
      </c>
      <c r="AB5803">
        <v>131.42859999999999</v>
      </c>
      <c r="AD5803">
        <f>IF(ISBLANK(Source[[#This Row],[CrosslistID]]),1,1/COUNTIFS(Source[CrosslistID],Source[[#This Row],[CrosslistID]],Source[TermDesc],Source[[#This Row],[TermDesc]]))</f>
        <v>1</v>
      </c>
      <c r="AG5803">
        <v>0</v>
      </c>
      <c r="AH5803">
        <v>131.42859999999999</v>
      </c>
      <c r="AI5803">
        <v>4.7</v>
      </c>
      <c r="AJ5803">
        <v>4.7</v>
      </c>
      <c r="AK5803">
        <v>0.2</v>
      </c>
      <c r="AL58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03">
        <f>IF(AND(Source[[#This Row],[Credit_Noncredit]]="Noncredit",Source[[#This Row],[FTEF]]&gt;0),Source[[#This Row],[NC XLST FTES]]*525/(437.5*Source[[#This Row],[FTEF]]),0)</f>
        <v>0</v>
      </c>
      <c r="AN5803">
        <f>IF(Source[[#This Row],[Credit_Noncredit]]="Credit",Source[[#This Row],[Census Enrollment]],Source[[#This Row],[Noncredit Avg. Attendance]])</f>
        <v>47</v>
      </c>
    </row>
    <row r="5804" spans="1:40" x14ac:dyDescent="0.25">
      <c r="A5804" t="s">
        <v>1914</v>
      </c>
      <c r="B5804" t="s">
        <v>886</v>
      </c>
      <c r="C5804" t="s">
        <v>632</v>
      </c>
      <c r="D5804" t="s">
        <v>1402</v>
      </c>
      <c r="E5804" s="4">
        <v>71307</v>
      </c>
      <c r="F5804" s="4" t="s">
        <v>1403</v>
      </c>
      <c r="G5804" s="4" t="s">
        <v>3194</v>
      </c>
      <c r="H5804" t="str">
        <f>CONCATENATE(Source[[#This Row],[Subject]],TRIM(Source[[#This Row],[Course]]))</f>
        <v>F SC61A</v>
      </c>
      <c r="I5804" t="str">
        <f>VLOOKUP(Source[[#This Row],[SubjCrse]],'Courses and Categories'!$E$2:$G$1816,3,FALSE)</f>
        <v>Credit CTE</v>
      </c>
      <c r="J5804">
        <v>591</v>
      </c>
      <c r="K5804" t="s">
        <v>3195</v>
      </c>
      <c r="L5804" t="s">
        <v>87</v>
      </c>
      <c r="M5804" t="s">
        <v>903</v>
      </c>
      <c r="N5804" t="s">
        <v>50</v>
      </c>
      <c r="O5804">
        <v>1830</v>
      </c>
      <c r="P5804">
        <v>2120</v>
      </c>
      <c r="Q5804" t="s">
        <v>236</v>
      </c>
      <c r="R5804">
        <v>360</v>
      </c>
      <c r="S5804" t="s">
        <v>134</v>
      </c>
      <c r="T5804">
        <v>1</v>
      </c>
      <c r="U5804" s="1">
        <v>43694</v>
      </c>
      <c r="V5804" s="1">
        <v>43819</v>
      </c>
      <c r="W5804" t="s">
        <v>1644</v>
      </c>
      <c r="X5804" t="s">
        <v>1929</v>
      </c>
      <c r="Y5804">
        <v>36</v>
      </c>
      <c r="Z5804">
        <v>35</v>
      </c>
      <c r="AA5804">
        <v>35</v>
      </c>
      <c r="AB5804">
        <v>100</v>
      </c>
      <c r="AD5804">
        <f>IF(ISBLANK(Source[[#This Row],[CrosslistID]]),1,1/COUNTIFS(Source[CrosslistID],Source[[#This Row],[CrosslistID]],Source[TermDesc],Source[[#This Row],[TermDesc]]))</f>
        <v>1</v>
      </c>
      <c r="AG5804">
        <v>0</v>
      </c>
      <c r="AH5804">
        <v>100</v>
      </c>
      <c r="AI5804">
        <v>3.6</v>
      </c>
      <c r="AJ5804">
        <v>3.6</v>
      </c>
      <c r="AK5804">
        <v>0.2</v>
      </c>
      <c r="AL58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04">
        <f>IF(AND(Source[[#This Row],[Credit_Noncredit]]="Noncredit",Source[[#This Row],[FTEF]]&gt;0),Source[[#This Row],[NC XLST FTES]]*525/(437.5*Source[[#This Row],[FTEF]]),0)</f>
        <v>0</v>
      </c>
      <c r="AN5804">
        <f>IF(Source[[#This Row],[Credit_Noncredit]]="Credit",Source[[#This Row],[Census Enrollment]],Source[[#This Row],[Noncredit Avg. Attendance]])</f>
        <v>36</v>
      </c>
    </row>
    <row r="5805" spans="1:40" x14ac:dyDescent="0.25">
      <c r="A5805" t="s">
        <v>1914</v>
      </c>
      <c r="B5805" t="s">
        <v>886</v>
      </c>
      <c r="C5805" t="s">
        <v>632</v>
      </c>
      <c r="D5805" t="s">
        <v>1402</v>
      </c>
      <c r="E5805" s="4">
        <v>77541</v>
      </c>
      <c r="F5805" s="4" t="s">
        <v>1403</v>
      </c>
      <c r="G5805" s="4">
        <v>62</v>
      </c>
      <c r="H5805" t="str">
        <f>CONCATENATE(Source[[#This Row],[Subject]],TRIM(Source[[#This Row],[Course]]))</f>
        <v>F SC62</v>
      </c>
      <c r="I5805" t="str">
        <f>VLOOKUP(Source[[#This Row],[SubjCrse]],'Courses and Categories'!$E$2:$G$1816,3,FALSE)</f>
        <v>Credit CTE</v>
      </c>
      <c r="J5805">
        <v>501</v>
      </c>
      <c r="K5805" t="s">
        <v>3196</v>
      </c>
      <c r="L5805" t="s">
        <v>87</v>
      </c>
      <c r="M5805" t="s">
        <v>903</v>
      </c>
      <c r="N5805" t="s">
        <v>180</v>
      </c>
      <c r="O5805">
        <v>1840</v>
      </c>
      <c r="P5805">
        <v>2130</v>
      </c>
      <c r="Q5805" t="s">
        <v>850</v>
      </c>
      <c r="R5805">
        <v>222</v>
      </c>
      <c r="S5805" t="s">
        <v>134</v>
      </c>
      <c r="T5805">
        <v>1</v>
      </c>
      <c r="U5805" s="1">
        <v>43694</v>
      </c>
      <c r="V5805" s="1">
        <v>43819</v>
      </c>
      <c r="W5805" t="s">
        <v>3197</v>
      </c>
      <c r="X5805" t="s">
        <v>1929</v>
      </c>
      <c r="Y5805">
        <v>37</v>
      </c>
      <c r="Z5805">
        <v>33</v>
      </c>
      <c r="AA5805">
        <v>30</v>
      </c>
      <c r="AB5805">
        <v>110</v>
      </c>
      <c r="AD5805">
        <f>IF(ISBLANK(Source[[#This Row],[CrosslistID]]),1,1/COUNTIFS(Source[CrosslistID],Source[[#This Row],[CrosslistID]],Source[TermDesc],Source[[#This Row],[TermDesc]]))</f>
        <v>1</v>
      </c>
      <c r="AG5805">
        <v>0</v>
      </c>
      <c r="AH5805">
        <v>110</v>
      </c>
      <c r="AI5805">
        <v>3.6</v>
      </c>
      <c r="AJ5805">
        <v>3.7</v>
      </c>
      <c r="AK5805">
        <v>0.2</v>
      </c>
      <c r="AL58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05">
        <f>IF(AND(Source[[#This Row],[Credit_Noncredit]]="Noncredit",Source[[#This Row],[FTEF]]&gt;0),Source[[#This Row],[NC XLST FTES]]*525/(437.5*Source[[#This Row],[FTEF]]),0)</f>
        <v>0</v>
      </c>
      <c r="AN5805">
        <f>IF(Source[[#This Row],[Credit_Noncredit]]="Credit",Source[[#This Row],[Census Enrollment]],Source[[#This Row],[Noncredit Avg. Attendance]])</f>
        <v>37</v>
      </c>
    </row>
    <row r="5806" spans="1:40" x14ac:dyDescent="0.25">
      <c r="A5806" t="s">
        <v>1914</v>
      </c>
      <c r="B5806" t="s">
        <v>886</v>
      </c>
      <c r="C5806" t="s">
        <v>632</v>
      </c>
      <c r="D5806" t="s">
        <v>1402</v>
      </c>
      <c r="E5806" s="4">
        <v>74113</v>
      </c>
      <c r="F5806" s="4" t="s">
        <v>1403</v>
      </c>
      <c r="G5806" s="4">
        <v>64</v>
      </c>
      <c r="H5806" t="str">
        <f>CONCATENATE(Source[[#This Row],[Subject]],TRIM(Source[[#This Row],[Course]]))</f>
        <v>F SC64</v>
      </c>
      <c r="I5806" t="str">
        <f>VLOOKUP(Source[[#This Row],[SubjCrse]],'Courses and Categories'!$E$2:$G$1816,3,FALSE)</f>
        <v>Credit CTE</v>
      </c>
      <c r="J5806">
        <v>321</v>
      </c>
      <c r="K5806" t="s">
        <v>3198</v>
      </c>
      <c r="L5806" t="s">
        <v>87</v>
      </c>
      <c r="M5806" t="s">
        <v>903</v>
      </c>
      <c r="N5806" t="s">
        <v>185</v>
      </c>
      <c r="O5806">
        <v>1810</v>
      </c>
      <c r="P5806">
        <v>2100</v>
      </c>
      <c r="Q5806" t="s">
        <v>3047</v>
      </c>
      <c r="R5806">
        <v>303</v>
      </c>
      <c r="S5806" t="s">
        <v>724</v>
      </c>
      <c r="T5806">
        <v>1</v>
      </c>
      <c r="U5806" s="1">
        <v>43694</v>
      </c>
      <c r="V5806" s="1">
        <v>43819</v>
      </c>
      <c r="W5806" t="s">
        <v>3199</v>
      </c>
      <c r="X5806" t="s">
        <v>1929</v>
      </c>
      <c r="Y5806">
        <v>32</v>
      </c>
      <c r="Z5806">
        <v>30</v>
      </c>
      <c r="AA5806">
        <v>35</v>
      </c>
      <c r="AB5806">
        <v>85.714299999999994</v>
      </c>
      <c r="AD5806">
        <f>IF(ISBLANK(Source[[#This Row],[CrosslistID]]),1,1/COUNTIFS(Source[CrosslistID],Source[[#This Row],[CrosslistID]],Source[TermDesc],Source[[#This Row],[TermDesc]]))</f>
        <v>1</v>
      </c>
      <c r="AG5806">
        <v>0</v>
      </c>
      <c r="AH5806">
        <v>85.714299999999994</v>
      </c>
      <c r="AI5806">
        <v>3.2</v>
      </c>
      <c r="AJ5806">
        <v>3.2</v>
      </c>
      <c r="AK5806">
        <v>0.2</v>
      </c>
      <c r="AL58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06">
        <f>IF(AND(Source[[#This Row],[Credit_Noncredit]]="Noncredit",Source[[#This Row],[FTEF]]&gt;0),Source[[#This Row],[NC XLST FTES]]*525/(437.5*Source[[#This Row],[FTEF]]),0)</f>
        <v>0</v>
      </c>
      <c r="AN5806">
        <f>IF(Source[[#This Row],[Credit_Noncredit]]="Credit",Source[[#This Row],[Census Enrollment]],Source[[#This Row],[Noncredit Avg. Attendance]])</f>
        <v>32</v>
      </c>
    </row>
    <row r="5807" spans="1:40" x14ac:dyDescent="0.25">
      <c r="A5807" t="s">
        <v>1914</v>
      </c>
      <c r="B5807" t="s">
        <v>886</v>
      </c>
      <c r="C5807" t="s">
        <v>632</v>
      </c>
      <c r="D5807" t="s">
        <v>1402</v>
      </c>
      <c r="E5807" s="4">
        <v>78414</v>
      </c>
      <c r="F5807" s="4" t="s">
        <v>1403</v>
      </c>
      <c r="G5807" s="4" t="s">
        <v>3200</v>
      </c>
      <c r="H5807" t="str">
        <f>CONCATENATE(Source[[#This Row],[Subject]],TRIM(Source[[#This Row],[Course]]))</f>
        <v>F SC75F</v>
      </c>
      <c r="I5807" t="str">
        <f>VLOOKUP(Source[[#This Row],[SubjCrse]],'Courses and Categories'!$E$2:$G$1816,3,FALSE)</f>
        <v>Credit CTE</v>
      </c>
      <c r="J5807">
        <v>1</v>
      </c>
      <c r="K5807" t="s">
        <v>3201</v>
      </c>
      <c r="L5807" t="s">
        <v>39</v>
      </c>
      <c r="M5807" t="s">
        <v>903</v>
      </c>
      <c r="N5807" t="s">
        <v>105</v>
      </c>
      <c r="O5807">
        <v>810</v>
      </c>
      <c r="P5807">
        <v>1600</v>
      </c>
      <c r="Q5807" t="s">
        <v>60</v>
      </c>
      <c r="S5807" t="s">
        <v>61</v>
      </c>
      <c r="T5807" t="s">
        <v>44</v>
      </c>
      <c r="U5807" s="1">
        <v>43754</v>
      </c>
      <c r="V5807" s="1">
        <v>43768</v>
      </c>
      <c r="W5807" t="s">
        <v>3202</v>
      </c>
      <c r="X5807" t="s">
        <v>905</v>
      </c>
      <c r="Y5807">
        <v>22</v>
      </c>
      <c r="Z5807">
        <v>17</v>
      </c>
      <c r="AA5807">
        <v>24</v>
      </c>
      <c r="AB5807">
        <v>70.833299999999994</v>
      </c>
      <c r="AD5807">
        <f>IF(ISBLANK(Source[[#This Row],[CrosslistID]]),1,1/COUNTIFS(Source[CrosslistID],Source[[#This Row],[CrosslistID]],Source[TermDesc],Source[[#This Row],[TermDesc]]))</f>
        <v>1</v>
      </c>
      <c r="AG5807">
        <v>0</v>
      </c>
      <c r="AH5807">
        <v>70.833299999999994</v>
      </c>
      <c r="AI5807">
        <v>1.6759999999999999</v>
      </c>
      <c r="AJ5807">
        <v>1.6759999999999999</v>
      </c>
      <c r="AK5807">
        <v>0.1333</v>
      </c>
      <c r="AL58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07">
        <f>IF(AND(Source[[#This Row],[Credit_Noncredit]]="Noncredit",Source[[#This Row],[FTEF]]&gt;0),Source[[#This Row],[NC XLST FTES]]*525/(437.5*Source[[#This Row],[FTEF]]),0)</f>
        <v>0</v>
      </c>
      <c r="AN5807">
        <f>IF(Source[[#This Row],[Credit_Noncredit]]="Credit",Source[[#This Row],[Census Enrollment]],Source[[#This Row],[Noncredit Avg. Attendance]])</f>
        <v>22</v>
      </c>
    </row>
    <row r="5808" spans="1:40" x14ac:dyDescent="0.25">
      <c r="A5808" t="s">
        <v>1914</v>
      </c>
      <c r="B5808" t="s">
        <v>886</v>
      </c>
      <c r="C5808" t="s">
        <v>632</v>
      </c>
      <c r="D5808" t="s">
        <v>1402</v>
      </c>
      <c r="E5808" s="4">
        <v>76940</v>
      </c>
      <c r="F5808" s="4" t="s">
        <v>1403</v>
      </c>
      <c r="G5808" s="4">
        <v>106</v>
      </c>
      <c r="H5808" t="str">
        <f>CONCATENATE(Source[[#This Row],[Subject]],TRIM(Source[[#This Row],[Course]]))</f>
        <v>F SC106</v>
      </c>
      <c r="I5808" t="str">
        <f>VLOOKUP(Source[[#This Row],[SubjCrse]],'Courses and Categories'!$E$2:$G$1816,3,FALSE)</f>
        <v>Credit CTE</v>
      </c>
      <c r="J5808">
        <v>341</v>
      </c>
      <c r="K5808" t="s">
        <v>3203</v>
      </c>
      <c r="L5808" t="s">
        <v>39</v>
      </c>
      <c r="M5808" t="s">
        <v>903</v>
      </c>
      <c r="N5808" t="s">
        <v>50</v>
      </c>
      <c r="O5808">
        <v>900</v>
      </c>
      <c r="P5808">
        <v>1150</v>
      </c>
      <c r="Q5808" t="s">
        <v>64</v>
      </c>
      <c r="R5808">
        <v>1401</v>
      </c>
      <c r="S5808" t="s">
        <v>65</v>
      </c>
      <c r="T5808" t="s">
        <v>44</v>
      </c>
      <c r="U5808" s="1">
        <v>43698</v>
      </c>
      <c r="V5808" s="1">
        <v>43754</v>
      </c>
      <c r="W5808" t="s">
        <v>3204</v>
      </c>
      <c r="X5808" t="s">
        <v>905</v>
      </c>
      <c r="Y5808">
        <v>23</v>
      </c>
      <c r="Z5808">
        <v>23</v>
      </c>
      <c r="AA5808">
        <v>25</v>
      </c>
      <c r="AB5808">
        <v>92</v>
      </c>
      <c r="AD5808">
        <f>IF(ISBLANK(Source[[#This Row],[CrosslistID]]),1,1/COUNTIFS(Source[CrosslistID],Source[[#This Row],[CrosslistID]],Source[TermDesc],Source[[#This Row],[TermDesc]]))</f>
        <v>1</v>
      </c>
      <c r="AG5808">
        <v>0</v>
      </c>
      <c r="AH5808">
        <v>92</v>
      </c>
      <c r="AI5808">
        <v>1.08</v>
      </c>
      <c r="AJ5808">
        <v>1.1829000000000001</v>
      </c>
      <c r="AK5808">
        <v>0.10290000000000001</v>
      </c>
      <c r="AL58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08">
        <f>IF(AND(Source[[#This Row],[Credit_Noncredit]]="Noncredit",Source[[#This Row],[FTEF]]&gt;0),Source[[#This Row],[NC XLST FTES]]*525/(437.5*Source[[#This Row],[FTEF]]),0)</f>
        <v>0</v>
      </c>
      <c r="AN5808">
        <f>IF(Source[[#This Row],[Credit_Noncredit]]="Credit",Source[[#This Row],[Census Enrollment]],Source[[#This Row],[Noncredit Avg. Attendance]])</f>
        <v>23</v>
      </c>
    </row>
    <row r="5809" spans="1:40" x14ac:dyDescent="0.25">
      <c r="A5809" t="s">
        <v>1914</v>
      </c>
      <c r="B5809" t="s">
        <v>886</v>
      </c>
      <c r="C5809" t="s">
        <v>632</v>
      </c>
      <c r="D5809" t="s">
        <v>1402</v>
      </c>
      <c r="E5809" s="4">
        <v>79223</v>
      </c>
      <c r="F5809" s="4" t="s">
        <v>1403</v>
      </c>
      <c r="G5809" s="4">
        <v>106</v>
      </c>
      <c r="H5809" t="str">
        <f>CONCATENATE(Source[[#This Row],[Subject]],TRIM(Source[[#This Row],[Course]]))</f>
        <v>F SC106</v>
      </c>
      <c r="I5809" t="str">
        <f>VLOOKUP(Source[[#This Row],[SubjCrse]],'Courses and Categories'!$E$2:$G$1816,3,FALSE)</f>
        <v>Credit CTE</v>
      </c>
      <c r="J5809">
        <v>342</v>
      </c>
      <c r="K5809" t="s">
        <v>3203</v>
      </c>
      <c r="L5809" t="s">
        <v>39</v>
      </c>
      <c r="M5809" t="s">
        <v>903</v>
      </c>
      <c r="N5809" t="s">
        <v>50</v>
      </c>
      <c r="O5809">
        <v>900</v>
      </c>
      <c r="P5809">
        <v>1150</v>
      </c>
      <c r="Q5809" t="s">
        <v>64</v>
      </c>
      <c r="R5809">
        <v>1401</v>
      </c>
      <c r="S5809" t="s">
        <v>65</v>
      </c>
      <c r="T5809" t="s">
        <v>44</v>
      </c>
      <c r="U5809" s="1">
        <v>43761</v>
      </c>
      <c r="V5809" s="1">
        <v>43817</v>
      </c>
      <c r="W5809" t="s">
        <v>3204</v>
      </c>
      <c r="X5809" t="s">
        <v>905</v>
      </c>
      <c r="Y5809">
        <v>12</v>
      </c>
      <c r="Z5809">
        <v>14</v>
      </c>
      <c r="AA5809">
        <v>25</v>
      </c>
      <c r="AB5809">
        <v>56</v>
      </c>
      <c r="AD5809">
        <f>IF(ISBLANK(Source[[#This Row],[CrosslistID]]),1,1/COUNTIFS(Source[CrosslistID],Source[[#This Row],[CrosslistID]],Source[TermDesc],Source[[#This Row],[TermDesc]]))</f>
        <v>1</v>
      </c>
      <c r="AG5809">
        <v>0</v>
      </c>
      <c r="AH5809">
        <v>56</v>
      </c>
      <c r="AI5809">
        <v>0.51400000000000001</v>
      </c>
      <c r="AJ5809">
        <v>0.61680000000000001</v>
      </c>
      <c r="AK5809">
        <v>0.10290000000000001</v>
      </c>
      <c r="AL58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09">
        <f>IF(AND(Source[[#This Row],[Credit_Noncredit]]="Noncredit",Source[[#This Row],[FTEF]]&gt;0),Source[[#This Row],[NC XLST FTES]]*525/(437.5*Source[[#This Row],[FTEF]]),0)</f>
        <v>0</v>
      </c>
      <c r="AN5809">
        <f>IF(Source[[#This Row],[Credit_Noncredit]]="Credit",Source[[#This Row],[Census Enrollment]],Source[[#This Row],[Noncredit Avg. Attendance]])</f>
        <v>12</v>
      </c>
    </row>
    <row r="5810" spans="1:40" x14ac:dyDescent="0.25">
      <c r="A5810" t="s">
        <v>1914</v>
      </c>
      <c r="B5810" t="s">
        <v>886</v>
      </c>
      <c r="C5810" t="s">
        <v>632</v>
      </c>
      <c r="D5810" t="s">
        <v>1402</v>
      </c>
      <c r="E5810" s="4">
        <v>78544</v>
      </c>
      <c r="F5810" s="4" t="s">
        <v>1403</v>
      </c>
      <c r="G5810" s="4" t="s">
        <v>1661</v>
      </c>
      <c r="H5810" t="str">
        <f>CONCATENATE(Source[[#This Row],[Subject]],TRIM(Source[[#This Row],[Course]]))</f>
        <v>F SC107A</v>
      </c>
      <c r="I5810" t="str">
        <f>VLOOKUP(Source[[#This Row],[SubjCrse]],'Courses and Categories'!$E$2:$G$1816,3,FALSE)</f>
        <v>Credit CTE</v>
      </c>
      <c r="J5810">
        <v>1</v>
      </c>
      <c r="K5810" t="s">
        <v>3205</v>
      </c>
      <c r="L5810" t="s">
        <v>39</v>
      </c>
      <c r="M5810" t="s">
        <v>891</v>
      </c>
      <c r="N5810" t="s">
        <v>42</v>
      </c>
      <c r="O5810" t="s">
        <v>42</v>
      </c>
      <c r="P5810" t="s">
        <v>42</v>
      </c>
      <c r="Q5810" t="s">
        <v>42</v>
      </c>
      <c r="S5810" t="s">
        <v>61</v>
      </c>
      <c r="T5810">
        <v>1</v>
      </c>
      <c r="U5810" s="1">
        <v>43694</v>
      </c>
      <c r="V5810" s="1">
        <v>43819</v>
      </c>
      <c r="W5810" t="s">
        <v>3202</v>
      </c>
      <c r="X5810" t="s">
        <v>893</v>
      </c>
      <c r="Y5810">
        <v>26</v>
      </c>
      <c r="Z5810">
        <v>26</v>
      </c>
      <c r="AA5810">
        <v>0</v>
      </c>
      <c r="AB5810">
        <v>0</v>
      </c>
      <c r="AD5810">
        <f>IF(ISBLANK(Source[[#This Row],[CrosslistID]]),1,1/COUNTIFS(Source[CrosslistID],Source[[#This Row],[CrosslistID]],Source[TermDesc],Source[[#This Row],[TermDesc]]))</f>
        <v>1</v>
      </c>
      <c r="AG5810">
        <v>0</v>
      </c>
      <c r="AH5810">
        <v>0</v>
      </c>
      <c r="AI5810">
        <v>0.86699999999999999</v>
      </c>
      <c r="AJ5810">
        <v>0.86699999999999999</v>
      </c>
      <c r="AK5810">
        <v>0.20799999999999999</v>
      </c>
      <c r="AL58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10">
        <f>IF(AND(Source[[#This Row],[Credit_Noncredit]]="Noncredit",Source[[#This Row],[FTEF]]&gt;0),Source[[#This Row],[NC XLST FTES]]*525/(437.5*Source[[#This Row],[FTEF]]),0)</f>
        <v>0</v>
      </c>
      <c r="AN5810">
        <f>IF(Source[[#This Row],[Credit_Noncredit]]="Credit",Source[[#This Row],[Census Enrollment]],Source[[#This Row],[Noncredit Avg. Attendance]])</f>
        <v>26</v>
      </c>
    </row>
    <row r="5811" spans="1:40" x14ac:dyDescent="0.25">
      <c r="A5811" t="s">
        <v>1914</v>
      </c>
      <c r="B5811" t="s">
        <v>886</v>
      </c>
      <c r="C5811" t="s">
        <v>632</v>
      </c>
      <c r="D5811" t="s">
        <v>1402</v>
      </c>
      <c r="E5811" s="4">
        <v>78545</v>
      </c>
      <c r="F5811" s="4" t="s">
        <v>1403</v>
      </c>
      <c r="G5811" s="4" t="s">
        <v>3206</v>
      </c>
      <c r="H5811" t="str">
        <f>CONCATENATE(Source[[#This Row],[Subject]],TRIM(Source[[#This Row],[Course]]))</f>
        <v>F SC107B</v>
      </c>
      <c r="I5811" t="str">
        <f>VLOOKUP(Source[[#This Row],[SubjCrse]],'Courses and Categories'!$E$2:$G$1816,3,FALSE)</f>
        <v>Credit CTE</v>
      </c>
      <c r="J5811">
        <v>1</v>
      </c>
      <c r="K5811" t="s">
        <v>3205</v>
      </c>
      <c r="L5811" t="s">
        <v>39</v>
      </c>
      <c r="M5811" t="s">
        <v>891</v>
      </c>
      <c r="N5811" t="s">
        <v>781</v>
      </c>
      <c r="O5811" t="s">
        <v>781</v>
      </c>
      <c r="P5811" t="s">
        <v>781</v>
      </c>
      <c r="Q5811" t="s">
        <v>781</v>
      </c>
      <c r="S5811" t="s">
        <v>61</v>
      </c>
      <c r="T5811">
        <v>1</v>
      </c>
      <c r="U5811" s="1">
        <v>43694</v>
      </c>
      <c r="V5811" s="1">
        <v>43819</v>
      </c>
      <c r="W5811" t="s">
        <v>3207</v>
      </c>
      <c r="X5811" t="s">
        <v>893</v>
      </c>
      <c r="Y5811">
        <v>20</v>
      </c>
      <c r="Z5811">
        <v>18</v>
      </c>
      <c r="AA5811">
        <v>25</v>
      </c>
      <c r="AB5811">
        <v>72</v>
      </c>
      <c r="AD5811">
        <f>IF(ISBLANK(Source[[#This Row],[CrosslistID]]),1,1/COUNTIFS(Source[CrosslistID],Source[[#This Row],[CrosslistID]],Source[TermDesc],Source[[#This Row],[TermDesc]]))</f>
        <v>1</v>
      </c>
      <c r="AG5811">
        <v>0</v>
      </c>
      <c r="AH5811">
        <v>72</v>
      </c>
      <c r="AI5811">
        <v>1.333</v>
      </c>
      <c r="AJ5811">
        <v>1.333</v>
      </c>
      <c r="AK5811">
        <v>0.17599999999999999</v>
      </c>
      <c r="AL58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11">
        <f>IF(AND(Source[[#This Row],[Credit_Noncredit]]="Noncredit",Source[[#This Row],[FTEF]]&gt;0),Source[[#This Row],[NC XLST FTES]]*525/(437.5*Source[[#This Row],[FTEF]]),0)</f>
        <v>0</v>
      </c>
      <c r="AN5811">
        <f>IF(Source[[#This Row],[Credit_Noncredit]]="Credit",Source[[#This Row],[Census Enrollment]],Source[[#This Row],[Noncredit Avg. Attendance]])</f>
        <v>20</v>
      </c>
    </row>
    <row r="5812" spans="1:40" x14ac:dyDescent="0.25">
      <c r="A5812" t="s">
        <v>1914</v>
      </c>
      <c r="B5812" t="s">
        <v>886</v>
      </c>
      <c r="C5812" t="s">
        <v>632</v>
      </c>
      <c r="D5812" t="s">
        <v>1402</v>
      </c>
      <c r="E5812" s="4">
        <v>78914</v>
      </c>
      <c r="F5812" s="4" t="s">
        <v>1403</v>
      </c>
      <c r="G5812" s="4">
        <v>110</v>
      </c>
      <c r="H5812" t="str">
        <f>CONCATENATE(Source[[#This Row],[Subject]],TRIM(Source[[#This Row],[Course]]))</f>
        <v>F SC110</v>
      </c>
      <c r="I5812" t="str">
        <f>VLOOKUP(Source[[#This Row],[SubjCrse]],'Courses and Categories'!$E$2:$G$1816,3,FALSE)</f>
        <v>SFPD/SFFD Academy</v>
      </c>
      <c r="J5812">
        <v>1</v>
      </c>
      <c r="K5812" t="s">
        <v>3208</v>
      </c>
      <c r="L5812" t="s">
        <v>39</v>
      </c>
      <c r="M5812" t="s">
        <v>1046</v>
      </c>
      <c r="N5812" t="s">
        <v>195</v>
      </c>
      <c r="O5812">
        <v>810</v>
      </c>
      <c r="P5812">
        <v>1500</v>
      </c>
      <c r="Q5812" t="s">
        <v>42</v>
      </c>
      <c r="S5812" t="s">
        <v>134</v>
      </c>
      <c r="T5812" t="s">
        <v>44</v>
      </c>
      <c r="U5812" s="1">
        <v>43745</v>
      </c>
      <c r="V5812" s="1">
        <v>43889</v>
      </c>
      <c r="W5812" t="s">
        <v>3209</v>
      </c>
      <c r="X5812" t="s">
        <v>905</v>
      </c>
      <c r="Y5812">
        <v>55</v>
      </c>
      <c r="Z5812">
        <v>48</v>
      </c>
      <c r="AA5812">
        <v>56</v>
      </c>
      <c r="AB5812">
        <v>85.714299999999994</v>
      </c>
      <c r="AD5812">
        <f>IF(ISBLANK(Source[[#This Row],[CrosslistID]]),1,1/COUNTIFS(Source[CrosslistID],Source[[#This Row],[CrosslistID]],Source[TermDesc],Source[[#This Row],[TermDesc]]))</f>
        <v>1</v>
      </c>
      <c r="AG5812">
        <v>0</v>
      </c>
      <c r="AH5812">
        <v>85.714299999999994</v>
      </c>
      <c r="AI5812">
        <v>69.12</v>
      </c>
      <c r="AJ5812">
        <v>70.400000000000006</v>
      </c>
      <c r="AK5812">
        <v>0</v>
      </c>
      <c r="AL58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12">
        <f>IF(AND(Source[[#This Row],[Credit_Noncredit]]="Noncredit",Source[[#This Row],[FTEF]]&gt;0),Source[[#This Row],[NC XLST FTES]]*525/(437.5*Source[[#This Row],[FTEF]]),0)</f>
        <v>0</v>
      </c>
      <c r="AN5812">
        <f>IF(Source[[#This Row],[Credit_Noncredit]]="Credit",Source[[#This Row],[Census Enrollment]],Source[[#This Row],[Noncredit Avg. Attendance]])</f>
        <v>55</v>
      </c>
    </row>
    <row r="5813" spans="1:40" x14ac:dyDescent="0.25">
      <c r="A5813" t="s">
        <v>1914</v>
      </c>
      <c r="B5813" t="s">
        <v>886</v>
      </c>
      <c r="C5813" t="s">
        <v>632</v>
      </c>
      <c r="D5813" t="s">
        <v>1402</v>
      </c>
      <c r="E5813" s="4">
        <v>72624</v>
      </c>
      <c r="F5813" s="4" t="s">
        <v>1403</v>
      </c>
      <c r="G5813" s="4">
        <v>111</v>
      </c>
      <c r="H5813" t="str">
        <f>CONCATENATE(Source[[#This Row],[Subject]],TRIM(Source[[#This Row],[Course]]))</f>
        <v>F SC111</v>
      </c>
      <c r="I5813" t="str">
        <f>VLOOKUP(Source[[#This Row],[SubjCrse]],'Courses and Categories'!$E$2:$G$1816,3,FALSE)</f>
        <v>Credit CTE</v>
      </c>
      <c r="J5813">
        <v>501</v>
      </c>
      <c r="K5813" t="s">
        <v>3210</v>
      </c>
      <c r="L5813" t="s">
        <v>87</v>
      </c>
      <c r="M5813" t="s">
        <v>1046</v>
      </c>
      <c r="N5813" t="s">
        <v>3211</v>
      </c>
      <c r="O5813" t="s">
        <v>3212</v>
      </c>
      <c r="P5813" t="s">
        <v>3213</v>
      </c>
      <c r="Q5813" t="s">
        <v>3214</v>
      </c>
      <c r="S5813" t="s">
        <v>61</v>
      </c>
      <c r="T5813">
        <v>1</v>
      </c>
      <c r="U5813" s="1">
        <v>43694</v>
      </c>
      <c r="V5813" s="1">
        <v>43819</v>
      </c>
      <c r="W5813" t="s">
        <v>3215</v>
      </c>
      <c r="X5813" t="s">
        <v>1929</v>
      </c>
      <c r="Y5813">
        <v>26</v>
      </c>
      <c r="Z5813">
        <v>26</v>
      </c>
      <c r="AA5813">
        <v>24</v>
      </c>
      <c r="AB5813">
        <v>108.33329999999999</v>
      </c>
      <c r="AD5813">
        <f>IF(ISBLANK(Source[[#This Row],[CrosslistID]]),1,1/COUNTIFS(Source[CrosslistID],Source[[#This Row],[CrosslistID]],Source[TermDesc],Source[[#This Row],[TermDesc]]))</f>
        <v>1</v>
      </c>
      <c r="AG5813">
        <v>0</v>
      </c>
      <c r="AH5813">
        <v>108.33329999999999</v>
      </c>
      <c r="AI5813">
        <v>18.2</v>
      </c>
      <c r="AJ5813">
        <v>18.2</v>
      </c>
      <c r="AK5813">
        <v>3.2128000000000001</v>
      </c>
      <c r="AL58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13">
        <f>IF(AND(Source[[#This Row],[Credit_Noncredit]]="Noncredit",Source[[#This Row],[FTEF]]&gt;0),Source[[#This Row],[NC XLST FTES]]*525/(437.5*Source[[#This Row],[FTEF]]),0)</f>
        <v>0</v>
      </c>
      <c r="AN5813">
        <f>IF(Source[[#This Row],[Credit_Noncredit]]="Credit",Source[[#This Row],[Census Enrollment]],Source[[#This Row],[Noncredit Avg. Attendance]])</f>
        <v>26</v>
      </c>
    </row>
    <row r="5814" spans="1:40" x14ac:dyDescent="0.25">
      <c r="A5814" t="s">
        <v>1914</v>
      </c>
      <c r="B5814" t="s">
        <v>886</v>
      </c>
      <c r="C5814" t="s">
        <v>632</v>
      </c>
      <c r="D5814" t="s">
        <v>1402</v>
      </c>
      <c r="E5814" s="4">
        <v>75441</v>
      </c>
      <c r="F5814" s="4" t="s">
        <v>1403</v>
      </c>
      <c r="G5814" s="4">
        <v>145</v>
      </c>
      <c r="H5814" t="str">
        <f>CONCATENATE(Source[[#This Row],[Subject]],TRIM(Source[[#This Row],[Course]]))</f>
        <v>F SC145</v>
      </c>
      <c r="I5814" t="str">
        <f>VLOOKUP(Source[[#This Row],[SubjCrse]],'Courses and Categories'!$E$2:$G$1816,3,FALSE)</f>
        <v>Credit CTE</v>
      </c>
      <c r="J5814">
        <v>1</v>
      </c>
      <c r="K5814" t="s">
        <v>3216</v>
      </c>
      <c r="L5814" t="s">
        <v>39</v>
      </c>
      <c r="M5814" t="s">
        <v>903</v>
      </c>
      <c r="N5814" t="s">
        <v>59</v>
      </c>
      <c r="O5814">
        <v>1110</v>
      </c>
      <c r="P5814">
        <v>1225</v>
      </c>
      <c r="Q5814" t="s">
        <v>850</v>
      </c>
      <c r="R5814">
        <v>222</v>
      </c>
      <c r="S5814" t="s">
        <v>134</v>
      </c>
      <c r="T5814">
        <v>1</v>
      </c>
      <c r="U5814" s="1">
        <v>43694</v>
      </c>
      <c r="V5814" s="1">
        <v>43819</v>
      </c>
      <c r="W5814" t="s">
        <v>3217</v>
      </c>
      <c r="X5814" t="s">
        <v>1929</v>
      </c>
      <c r="Y5814">
        <v>22</v>
      </c>
      <c r="Z5814">
        <v>21</v>
      </c>
      <c r="AA5814">
        <v>25</v>
      </c>
      <c r="AB5814">
        <v>84</v>
      </c>
      <c r="AD5814">
        <f>IF(ISBLANK(Source[[#This Row],[CrosslistID]]),1,1/COUNTIFS(Source[CrosslistID],Source[[#This Row],[CrosslistID]],Source[TermDesc],Source[[#This Row],[TermDesc]]))</f>
        <v>1</v>
      </c>
      <c r="AG5814">
        <v>0</v>
      </c>
      <c r="AH5814">
        <v>84</v>
      </c>
      <c r="AI5814">
        <v>2.2000000000000002</v>
      </c>
      <c r="AJ5814">
        <v>2.2000000000000002</v>
      </c>
      <c r="AK5814">
        <v>0.2</v>
      </c>
      <c r="AL58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14">
        <f>IF(AND(Source[[#This Row],[Credit_Noncredit]]="Noncredit",Source[[#This Row],[FTEF]]&gt;0),Source[[#This Row],[NC XLST FTES]]*525/(437.5*Source[[#This Row],[FTEF]]),0)</f>
        <v>0</v>
      </c>
      <c r="AN5814">
        <f>IF(Source[[#This Row],[Credit_Noncredit]]="Credit",Source[[#This Row],[Census Enrollment]],Source[[#This Row],[Noncredit Avg. Attendance]])</f>
        <v>22</v>
      </c>
    </row>
    <row r="5815" spans="1:40" x14ac:dyDescent="0.25">
      <c r="A5815" t="s">
        <v>1914</v>
      </c>
      <c r="B5815" t="s">
        <v>886</v>
      </c>
      <c r="C5815" t="s">
        <v>632</v>
      </c>
      <c r="D5815" t="s">
        <v>663</v>
      </c>
      <c r="E5815" s="4">
        <v>79037</v>
      </c>
      <c r="F5815" s="4" t="s">
        <v>3218</v>
      </c>
      <c r="G5815" s="4">
        <v>301</v>
      </c>
      <c r="H5815" t="str">
        <f>CONCATENATE(Source[[#This Row],[Subject]],TRIM(Source[[#This Row],[Course]]))</f>
        <v>CVT301</v>
      </c>
      <c r="I5815" t="str">
        <f>VLOOKUP(Source[[#This Row],[SubjCrse]],'Courses and Categories'!$E$2:$G$1816,3,FALSE)</f>
        <v>Credit Allied Health CTE</v>
      </c>
      <c r="J5815">
        <v>301</v>
      </c>
      <c r="K5815" t="s">
        <v>3219</v>
      </c>
      <c r="L5815" t="s">
        <v>39</v>
      </c>
      <c r="M5815" t="s">
        <v>903</v>
      </c>
      <c r="N5815" t="s">
        <v>41</v>
      </c>
      <c r="O5815">
        <v>900</v>
      </c>
      <c r="P5815">
        <v>1150</v>
      </c>
      <c r="Q5815" t="s">
        <v>60</v>
      </c>
      <c r="R5815" t="s">
        <v>3220</v>
      </c>
      <c r="S5815" t="s">
        <v>61</v>
      </c>
      <c r="T5815">
        <v>1</v>
      </c>
      <c r="U5815" s="1">
        <v>43694</v>
      </c>
      <c r="V5815" s="1">
        <v>43819</v>
      </c>
      <c r="W5815" t="s">
        <v>3221</v>
      </c>
      <c r="X5815" t="s">
        <v>1929</v>
      </c>
      <c r="Y5815">
        <v>20</v>
      </c>
      <c r="Z5815">
        <v>20</v>
      </c>
      <c r="AA5815">
        <v>0</v>
      </c>
      <c r="AB5815">
        <v>0</v>
      </c>
      <c r="AD5815">
        <f>IF(ISBLANK(Source[[#This Row],[CrosslistID]]),1,1/COUNTIFS(Source[CrosslistID],Source[[#This Row],[CrosslistID]],Source[TermDesc],Source[[#This Row],[TermDesc]]))</f>
        <v>1</v>
      </c>
      <c r="AG5815">
        <v>0</v>
      </c>
      <c r="AH5815">
        <v>0</v>
      </c>
      <c r="AI5815">
        <v>2</v>
      </c>
      <c r="AJ5815">
        <v>2</v>
      </c>
      <c r="AK5815">
        <v>0.2</v>
      </c>
      <c r="AL58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15">
        <f>IF(AND(Source[[#This Row],[Credit_Noncredit]]="Noncredit",Source[[#This Row],[FTEF]]&gt;0),Source[[#This Row],[NC XLST FTES]]*525/(437.5*Source[[#This Row],[FTEF]]),0)</f>
        <v>0</v>
      </c>
      <c r="AN5815">
        <f>IF(Source[[#This Row],[Credit_Noncredit]]="Credit",Source[[#This Row],[Census Enrollment]],Source[[#This Row],[Noncredit Avg. Attendance]])</f>
        <v>20</v>
      </c>
    </row>
    <row r="5816" spans="1:40" x14ac:dyDescent="0.25">
      <c r="A5816" t="s">
        <v>1914</v>
      </c>
      <c r="B5816" t="s">
        <v>886</v>
      </c>
      <c r="C5816" t="s">
        <v>632</v>
      </c>
      <c r="D5816" t="s">
        <v>663</v>
      </c>
      <c r="E5816" s="4">
        <v>79038</v>
      </c>
      <c r="F5816" s="4" t="s">
        <v>3218</v>
      </c>
      <c r="G5816" s="4">
        <v>310</v>
      </c>
      <c r="H5816" t="str">
        <f>CONCATENATE(Source[[#This Row],[Subject]],TRIM(Source[[#This Row],[Course]]))</f>
        <v>CVT310</v>
      </c>
      <c r="I5816" t="str">
        <f>VLOOKUP(Source[[#This Row],[SubjCrse]],'Courses and Categories'!$E$2:$G$1816,3,FALSE)</f>
        <v>Credit Allied Health CTE</v>
      </c>
      <c r="J5816">
        <v>348</v>
      </c>
      <c r="K5816" t="s">
        <v>3222</v>
      </c>
      <c r="L5816" t="s">
        <v>87</v>
      </c>
      <c r="M5816" t="s">
        <v>1046</v>
      </c>
      <c r="N5816" t="s">
        <v>3223</v>
      </c>
      <c r="O5816" t="s">
        <v>3224</v>
      </c>
      <c r="P5816" t="s">
        <v>3225</v>
      </c>
      <c r="Q5816" t="s">
        <v>3226</v>
      </c>
      <c r="R5816" t="s">
        <v>3227</v>
      </c>
      <c r="S5816" t="s">
        <v>61</v>
      </c>
      <c r="T5816">
        <v>1</v>
      </c>
      <c r="U5816" s="1">
        <v>43694</v>
      </c>
      <c r="V5816" s="1">
        <v>43819</v>
      </c>
      <c r="W5816" t="s">
        <v>3228</v>
      </c>
      <c r="X5816" t="s">
        <v>46</v>
      </c>
      <c r="Y5816">
        <v>20</v>
      </c>
      <c r="Z5816">
        <v>20</v>
      </c>
      <c r="AA5816">
        <v>0</v>
      </c>
      <c r="AB5816">
        <v>0</v>
      </c>
      <c r="AD5816">
        <f>IF(ISBLANK(Source[[#This Row],[CrosslistID]]),1,1/COUNTIFS(Source[CrosslistID],Source[[#This Row],[CrosslistID]],Source[TermDesc],Source[[#This Row],[TermDesc]]))</f>
        <v>1</v>
      </c>
      <c r="AG5816">
        <v>0</v>
      </c>
      <c r="AH5816">
        <v>0</v>
      </c>
      <c r="AI5816">
        <v>8.4190000000000005</v>
      </c>
      <c r="AJ5816">
        <v>8.4190000000000005</v>
      </c>
      <c r="AK5816">
        <v>1.0166999999999999</v>
      </c>
      <c r="AL58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16">
        <f>IF(AND(Source[[#This Row],[Credit_Noncredit]]="Noncredit",Source[[#This Row],[FTEF]]&gt;0),Source[[#This Row],[NC XLST FTES]]*525/(437.5*Source[[#This Row],[FTEF]]),0)</f>
        <v>0</v>
      </c>
      <c r="AN5816">
        <f>IF(Source[[#This Row],[Credit_Noncredit]]="Credit",Source[[#This Row],[Census Enrollment]],Source[[#This Row],[Noncredit Avg. Attendance]])</f>
        <v>20</v>
      </c>
    </row>
    <row r="5817" spans="1:40" x14ac:dyDescent="0.25">
      <c r="A5817" t="s">
        <v>1914</v>
      </c>
      <c r="B5817" t="s">
        <v>886</v>
      </c>
      <c r="C5817" t="s">
        <v>632</v>
      </c>
      <c r="D5817" t="s">
        <v>663</v>
      </c>
      <c r="E5817" s="4">
        <v>76090</v>
      </c>
      <c r="F5817" s="4" t="s">
        <v>3229</v>
      </c>
      <c r="G5817" s="4">
        <v>101</v>
      </c>
      <c r="H5817" t="str">
        <f>CONCATENATE(Source[[#This Row],[Subject]],TRIM(Source[[#This Row],[Course]]))</f>
        <v>ECGT101</v>
      </c>
      <c r="I5817" t="str">
        <f>VLOOKUP(Source[[#This Row],[SubjCrse]],'Courses and Categories'!$E$2:$G$1816,3,FALSE)</f>
        <v>Credit Allied Health CTE</v>
      </c>
      <c r="J5817">
        <v>1</v>
      </c>
      <c r="K5817" t="s">
        <v>3230</v>
      </c>
      <c r="L5817" t="s">
        <v>87</v>
      </c>
      <c r="M5817" t="s">
        <v>1046</v>
      </c>
      <c r="N5817" t="s">
        <v>1960</v>
      </c>
      <c r="O5817" t="s">
        <v>3231</v>
      </c>
      <c r="P5817" t="s">
        <v>3007</v>
      </c>
      <c r="Q5817" t="s">
        <v>71</v>
      </c>
      <c r="R5817" t="s">
        <v>3232</v>
      </c>
      <c r="S5817" t="s">
        <v>61</v>
      </c>
      <c r="T5817">
        <v>1</v>
      </c>
      <c r="U5817" s="1">
        <v>43694</v>
      </c>
      <c r="V5817" s="1">
        <v>43819</v>
      </c>
      <c r="W5817" t="s">
        <v>3233</v>
      </c>
      <c r="X5817" t="s">
        <v>1929</v>
      </c>
      <c r="Y5817">
        <v>27</v>
      </c>
      <c r="Z5817">
        <v>25</v>
      </c>
      <c r="AA5817">
        <v>35</v>
      </c>
      <c r="AB5817">
        <v>71.428600000000003</v>
      </c>
      <c r="AD5817">
        <f>IF(ISBLANK(Source[[#This Row],[CrosslistID]]),1,1/COUNTIFS(Source[CrosslistID],Source[[#This Row],[CrosslistID]],Source[TermDesc],Source[[#This Row],[TermDesc]]))</f>
        <v>1</v>
      </c>
      <c r="AG5817">
        <v>0</v>
      </c>
      <c r="AH5817">
        <v>71.428600000000003</v>
      </c>
      <c r="AI5817">
        <v>5.8330000000000002</v>
      </c>
      <c r="AJ5817">
        <v>6.2995999999999999</v>
      </c>
      <c r="AK5817">
        <v>0.4</v>
      </c>
      <c r="AL58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17">
        <f>IF(AND(Source[[#This Row],[Credit_Noncredit]]="Noncredit",Source[[#This Row],[FTEF]]&gt;0),Source[[#This Row],[NC XLST FTES]]*525/(437.5*Source[[#This Row],[FTEF]]),0)</f>
        <v>0</v>
      </c>
      <c r="AN5817">
        <f>IF(Source[[#This Row],[Credit_Noncredit]]="Credit",Source[[#This Row],[Census Enrollment]],Source[[#This Row],[Noncredit Avg. Attendance]])</f>
        <v>27</v>
      </c>
    </row>
    <row r="5818" spans="1:40" x14ac:dyDescent="0.25">
      <c r="A5818" t="s">
        <v>1914</v>
      </c>
      <c r="B5818" t="s">
        <v>886</v>
      </c>
      <c r="C5818" t="s">
        <v>632</v>
      </c>
      <c r="D5818" t="s">
        <v>663</v>
      </c>
      <c r="E5818" s="4">
        <v>76141</v>
      </c>
      <c r="F5818" s="4" t="s">
        <v>3229</v>
      </c>
      <c r="G5818" s="4">
        <v>102</v>
      </c>
      <c r="H5818" t="str">
        <f>CONCATENATE(Source[[#This Row],[Subject]],TRIM(Source[[#This Row],[Course]]))</f>
        <v>ECGT102</v>
      </c>
      <c r="I5818" t="str">
        <f>VLOOKUP(Source[[#This Row],[SubjCrse]],'Courses and Categories'!$E$2:$G$1816,3,FALSE)</f>
        <v>Credit Allied Health CTE</v>
      </c>
      <c r="J5818">
        <v>501</v>
      </c>
      <c r="K5818" t="s">
        <v>3234</v>
      </c>
      <c r="L5818" t="s">
        <v>87</v>
      </c>
      <c r="M5818" t="s">
        <v>1046</v>
      </c>
      <c r="N5818" t="s">
        <v>3235</v>
      </c>
      <c r="O5818" t="s">
        <v>949</v>
      </c>
      <c r="P5818" t="s">
        <v>3007</v>
      </c>
      <c r="Q5818" t="s">
        <v>71</v>
      </c>
      <c r="R5818" t="s">
        <v>3236</v>
      </c>
      <c r="S5818" t="s">
        <v>61</v>
      </c>
      <c r="T5818">
        <v>1</v>
      </c>
      <c r="U5818" s="1">
        <v>43694</v>
      </c>
      <c r="V5818" s="1">
        <v>43819</v>
      </c>
      <c r="W5818" t="s">
        <v>3237</v>
      </c>
      <c r="X5818" t="s">
        <v>1929</v>
      </c>
      <c r="Y5818">
        <v>24</v>
      </c>
      <c r="Z5818">
        <v>24</v>
      </c>
      <c r="AA5818">
        <v>35</v>
      </c>
      <c r="AB5818">
        <v>68.571399999999997</v>
      </c>
      <c r="AD5818">
        <f>IF(ISBLANK(Source[[#This Row],[CrosslistID]]),1,1/COUNTIFS(Source[CrosslistID],Source[[#This Row],[CrosslistID]],Source[TermDesc],Source[[#This Row],[TermDesc]]))</f>
        <v>1</v>
      </c>
      <c r="AG5818">
        <v>0</v>
      </c>
      <c r="AH5818">
        <v>68.571399999999997</v>
      </c>
      <c r="AI5818">
        <v>4.8</v>
      </c>
      <c r="AJ5818">
        <v>4.8</v>
      </c>
      <c r="AK5818">
        <v>0.35</v>
      </c>
      <c r="AL58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18">
        <f>IF(AND(Source[[#This Row],[Credit_Noncredit]]="Noncredit",Source[[#This Row],[FTEF]]&gt;0),Source[[#This Row],[NC XLST FTES]]*525/(437.5*Source[[#This Row],[FTEF]]),0)</f>
        <v>0</v>
      </c>
      <c r="AN5818">
        <f>IF(Source[[#This Row],[Credit_Noncredit]]="Credit",Source[[#This Row],[Census Enrollment]],Source[[#This Row],[Noncredit Avg. Attendance]])</f>
        <v>24</v>
      </c>
    </row>
    <row r="5819" spans="1:40" x14ac:dyDescent="0.25">
      <c r="A5819" t="s">
        <v>1914</v>
      </c>
      <c r="B5819" t="s">
        <v>886</v>
      </c>
      <c r="C5819" t="s">
        <v>632</v>
      </c>
      <c r="D5819" t="s">
        <v>663</v>
      </c>
      <c r="E5819" s="4">
        <v>79173</v>
      </c>
      <c r="F5819" s="4" t="s">
        <v>3229</v>
      </c>
      <c r="G5819" s="4" t="s">
        <v>3238</v>
      </c>
      <c r="H5819" t="str">
        <f>CONCATENATE(Source[[#This Row],[Subject]],TRIM(Source[[#This Row],[Course]]))</f>
        <v>ECGT103A</v>
      </c>
      <c r="I5819" t="str">
        <f>VLOOKUP(Source[[#This Row],[SubjCrse]],'Courses and Categories'!$E$2:$G$1816,3,FALSE)</f>
        <v>Credit Allied Health CTE</v>
      </c>
      <c r="J5819" t="s">
        <v>3239</v>
      </c>
      <c r="K5819" t="s">
        <v>3240</v>
      </c>
      <c r="L5819" t="s">
        <v>39</v>
      </c>
      <c r="M5819" t="s">
        <v>903</v>
      </c>
      <c r="N5819" t="s">
        <v>826</v>
      </c>
      <c r="O5819" t="s">
        <v>1354</v>
      </c>
      <c r="P5819" t="s">
        <v>3007</v>
      </c>
      <c r="Q5819" t="s">
        <v>71</v>
      </c>
      <c r="R5819" t="s">
        <v>3241</v>
      </c>
      <c r="S5819" t="s">
        <v>61</v>
      </c>
      <c r="T5819" t="s">
        <v>44</v>
      </c>
      <c r="U5819" s="1">
        <v>43698</v>
      </c>
      <c r="V5819" s="1">
        <v>43726</v>
      </c>
      <c r="W5819" t="s">
        <v>3242</v>
      </c>
      <c r="X5819" t="s">
        <v>46</v>
      </c>
      <c r="Y5819">
        <v>7</v>
      </c>
      <c r="Z5819">
        <v>6</v>
      </c>
      <c r="AA5819">
        <v>20</v>
      </c>
      <c r="AB5819">
        <v>30</v>
      </c>
      <c r="AD5819">
        <f>IF(ISBLANK(Source[[#This Row],[CrosslistID]]),1,1/COUNTIFS(Source[CrosslistID],Source[[#This Row],[CrosslistID]],Source[TermDesc],Source[[#This Row],[TermDesc]]))</f>
        <v>1</v>
      </c>
      <c r="AG5819">
        <v>0</v>
      </c>
      <c r="AH5819">
        <v>30</v>
      </c>
      <c r="AI5819">
        <v>0.20699999999999999</v>
      </c>
      <c r="AJ5819">
        <v>0.20699999999999999</v>
      </c>
      <c r="AK5819">
        <v>6.6699999999999995E-2</v>
      </c>
      <c r="AL58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19">
        <f>IF(AND(Source[[#This Row],[Credit_Noncredit]]="Noncredit",Source[[#This Row],[FTEF]]&gt;0),Source[[#This Row],[NC XLST FTES]]*525/(437.5*Source[[#This Row],[FTEF]]),0)</f>
        <v>0</v>
      </c>
      <c r="AN5819">
        <f>IF(Source[[#This Row],[Credit_Noncredit]]="Credit",Source[[#This Row],[Census Enrollment]],Source[[#This Row],[Noncredit Avg. Attendance]])</f>
        <v>7</v>
      </c>
    </row>
    <row r="5820" spans="1:40" x14ac:dyDescent="0.25">
      <c r="A5820" t="s">
        <v>1914</v>
      </c>
      <c r="B5820" t="s">
        <v>886</v>
      </c>
      <c r="C5820" t="s">
        <v>632</v>
      </c>
      <c r="D5820" t="s">
        <v>663</v>
      </c>
      <c r="E5820" s="4">
        <v>79172</v>
      </c>
      <c r="F5820" s="4" t="s">
        <v>3229</v>
      </c>
      <c r="G5820" s="4" t="s">
        <v>3243</v>
      </c>
      <c r="H5820" t="str">
        <f>CONCATENATE(Source[[#This Row],[Subject]],TRIM(Source[[#This Row],[Course]]))</f>
        <v>ECGT103B</v>
      </c>
      <c r="I5820" t="str">
        <f>VLOOKUP(Source[[#This Row],[SubjCrse]],'Courses and Categories'!$E$2:$G$1816,3,FALSE)</f>
        <v>Credit Allied Health CTE</v>
      </c>
      <c r="J5820" t="s">
        <v>37</v>
      </c>
      <c r="K5820" t="s">
        <v>3244</v>
      </c>
      <c r="L5820" t="s">
        <v>39</v>
      </c>
      <c r="M5820" t="s">
        <v>891</v>
      </c>
      <c r="N5820" t="s">
        <v>42</v>
      </c>
      <c r="O5820" t="s">
        <v>42</v>
      </c>
      <c r="P5820" t="s">
        <v>42</v>
      </c>
      <c r="Q5820" t="s">
        <v>42</v>
      </c>
      <c r="S5820" t="s">
        <v>61</v>
      </c>
      <c r="T5820" t="s">
        <v>44</v>
      </c>
      <c r="U5820" s="1">
        <v>43731</v>
      </c>
      <c r="V5820" s="1">
        <v>43819</v>
      </c>
      <c r="W5820" t="s">
        <v>3245</v>
      </c>
      <c r="X5820" t="s">
        <v>893</v>
      </c>
      <c r="Y5820">
        <v>8</v>
      </c>
      <c r="Z5820">
        <v>7</v>
      </c>
      <c r="AA5820">
        <v>15</v>
      </c>
      <c r="AB5820">
        <v>46.666699999999999</v>
      </c>
      <c r="AD5820">
        <f>IF(ISBLANK(Source[[#This Row],[CrosslistID]]),1,1/COUNTIFS(Source[CrosslistID],Source[[#This Row],[CrosslistID]],Source[TermDesc],Source[[#This Row],[TermDesc]]))</f>
        <v>1</v>
      </c>
      <c r="AG5820">
        <v>0</v>
      </c>
      <c r="AH5820">
        <v>46.666699999999999</v>
      </c>
      <c r="AI5820">
        <v>0.8</v>
      </c>
      <c r="AJ5820">
        <v>0.8</v>
      </c>
      <c r="AK5820">
        <v>2.86E-2</v>
      </c>
      <c r="AL58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20">
        <f>IF(AND(Source[[#This Row],[Credit_Noncredit]]="Noncredit",Source[[#This Row],[FTEF]]&gt;0),Source[[#This Row],[NC XLST FTES]]*525/(437.5*Source[[#This Row],[FTEF]]),0)</f>
        <v>0</v>
      </c>
      <c r="AN5820">
        <f>IF(Source[[#This Row],[Credit_Noncredit]]="Credit",Source[[#This Row],[Census Enrollment]],Source[[#This Row],[Noncredit Avg. Attendance]])</f>
        <v>8</v>
      </c>
    </row>
    <row r="5821" spans="1:40" x14ac:dyDescent="0.25">
      <c r="A5821" t="s">
        <v>1914</v>
      </c>
      <c r="B5821" t="s">
        <v>886</v>
      </c>
      <c r="C5821" t="s">
        <v>632</v>
      </c>
      <c r="D5821" t="s">
        <v>663</v>
      </c>
      <c r="E5821" s="4">
        <v>79040</v>
      </c>
      <c r="F5821" s="4" t="s">
        <v>3246</v>
      </c>
      <c r="G5821" s="4">
        <v>301</v>
      </c>
      <c r="H5821" t="str">
        <f>CONCATENATE(Source[[#This Row],[Subject]],TRIM(Source[[#This Row],[Course]]))</f>
        <v>ECHO301</v>
      </c>
      <c r="I5821" t="str">
        <f>VLOOKUP(Source[[#This Row],[SubjCrse]],'Courses and Categories'!$E$2:$G$1816,3,FALSE)</f>
        <v>Credit Allied Health CTE</v>
      </c>
      <c r="J5821">
        <v>348</v>
      </c>
      <c r="K5821" t="s">
        <v>3247</v>
      </c>
      <c r="L5821" t="s">
        <v>39</v>
      </c>
      <c r="M5821" t="s">
        <v>1046</v>
      </c>
      <c r="N5821" t="s">
        <v>1905</v>
      </c>
      <c r="O5821" t="s">
        <v>3248</v>
      </c>
      <c r="P5821" t="s">
        <v>3249</v>
      </c>
      <c r="Q5821" t="s">
        <v>3250</v>
      </c>
      <c r="R5821" t="s">
        <v>3220</v>
      </c>
      <c r="S5821" t="s">
        <v>61</v>
      </c>
      <c r="T5821">
        <v>1</v>
      </c>
      <c r="U5821" s="1">
        <v>43694</v>
      </c>
      <c r="V5821" s="1">
        <v>43819</v>
      </c>
      <c r="W5821" t="s">
        <v>3251</v>
      </c>
      <c r="X5821" t="s">
        <v>1929</v>
      </c>
      <c r="Y5821">
        <v>20</v>
      </c>
      <c r="Z5821">
        <v>20</v>
      </c>
      <c r="AA5821">
        <v>0</v>
      </c>
      <c r="AB5821">
        <v>0</v>
      </c>
      <c r="AD5821">
        <f>IF(ISBLANK(Source[[#This Row],[CrosslistID]]),1,1/COUNTIFS(Source[CrosslistID],Source[[#This Row],[CrosslistID]],Source[TermDesc],Source[[#This Row],[TermDesc]]))</f>
        <v>1</v>
      </c>
      <c r="AG5821">
        <v>0</v>
      </c>
      <c r="AH5821">
        <v>0</v>
      </c>
      <c r="AI5821">
        <v>4.6669999999999998</v>
      </c>
      <c r="AJ5821">
        <v>4.6669999999999998</v>
      </c>
      <c r="AK5821">
        <v>0.41670000000000001</v>
      </c>
      <c r="AL58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21">
        <f>IF(AND(Source[[#This Row],[Credit_Noncredit]]="Noncredit",Source[[#This Row],[FTEF]]&gt;0),Source[[#This Row],[NC XLST FTES]]*525/(437.5*Source[[#This Row],[FTEF]]),0)</f>
        <v>0</v>
      </c>
      <c r="AN5821">
        <f>IF(Source[[#This Row],[Credit_Noncredit]]="Credit",Source[[#This Row],[Census Enrollment]],Source[[#This Row],[Noncredit Avg. Attendance]])</f>
        <v>20</v>
      </c>
    </row>
    <row r="5822" spans="1:40" x14ac:dyDescent="0.25">
      <c r="A5822" t="s">
        <v>1914</v>
      </c>
      <c r="B5822" t="s">
        <v>886</v>
      </c>
      <c r="C5822" t="s">
        <v>632</v>
      </c>
      <c r="D5822" t="s">
        <v>663</v>
      </c>
      <c r="E5822" s="4">
        <v>78395</v>
      </c>
      <c r="F5822" s="4" t="s">
        <v>667</v>
      </c>
      <c r="G5822" s="4" t="s">
        <v>1408</v>
      </c>
      <c r="H5822" t="str">
        <f>CONCATENATE(Source[[#This Row],[Subject]],TRIM(Source[[#This Row],[Course]]))</f>
        <v>EMT11A</v>
      </c>
      <c r="I5822" t="str">
        <f>VLOOKUP(Source[[#This Row],[SubjCrse]],'Courses and Categories'!$E$2:$G$1816,3,FALSE)</f>
        <v>Credit Allied Health CTE</v>
      </c>
      <c r="J5822">
        <v>601</v>
      </c>
      <c r="K5822" t="s">
        <v>1409</v>
      </c>
      <c r="L5822" t="s">
        <v>50</v>
      </c>
      <c r="M5822" t="s">
        <v>903</v>
      </c>
      <c r="N5822" t="s">
        <v>51</v>
      </c>
      <c r="O5822">
        <v>900</v>
      </c>
      <c r="P5822">
        <v>1750</v>
      </c>
      <c r="Q5822" t="s">
        <v>60</v>
      </c>
      <c r="R5822">
        <v>64</v>
      </c>
      <c r="S5822" t="s">
        <v>61</v>
      </c>
      <c r="T5822" t="s">
        <v>44</v>
      </c>
      <c r="U5822" s="1">
        <v>43778</v>
      </c>
      <c r="V5822" s="1">
        <v>43778</v>
      </c>
      <c r="W5822" t="s">
        <v>669</v>
      </c>
      <c r="X5822" t="s">
        <v>46</v>
      </c>
      <c r="Y5822">
        <v>28</v>
      </c>
      <c r="Z5822">
        <v>26</v>
      </c>
      <c r="AA5822">
        <v>25</v>
      </c>
      <c r="AB5822">
        <v>104</v>
      </c>
      <c r="AD5822">
        <f>IF(ISBLANK(Source[[#This Row],[CrosslistID]]),1,1/COUNTIFS(Source[CrosslistID],Source[[#This Row],[CrosslistID]],Source[TermDesc],Source[[#This Row],[TermDesc]]))</f>
        <v>1</v>
      </c>
      <c r="AG5822">
        <v>0</v>
      </c>
      <c r="AH5822">
        <v>104</v>
      </c>
      <c r="AI5822">
        <v>0.309</v>
      </c>
      <c r="AJ5822">
        <v>0.309</v>
      </c>
      <c r="AK5822">
        <v>3.4299999999999997E-2</v>
      </c>
      <c r="AL58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22">
        <f>IF(AND(Source[[#This Row],[Credit_Noncredit]]="Noncredit",Source[[#This Row],[FTEF]]&gt;0),Source[[#This Row],[NC XLST FTES]]*525/(437.5*Source[[#This Row],[FTEF]]),0)</f>
        <v>0</v>
      </c>
      <c r="AN5822">
        <f>IF(Source[[#This Row],[Credit_Noncredit]]="Credit",Source[[#This Row],[Census Enrollment]],Source[[#This Row],[Noncredit Avg. Attendance]])</f>
        <v>28</v>
      </c>
    </row>
    <row r="5823" spans="1:40" x14ac:dyDescent="0.25">
      <c r="A5823" t="s">
        <v>1914</v>
      </c>
      <c r="B5823" t="s">
        <v>886</v>
      </c>
      <c r="C5823" t="s">
        <v>632</v>
      </c>
      <c r="D5823" t="s">
        <v>663</v>
      </c>
      <c r="E5823" s="4">
        <v>76243</v>
      </c>
      <c r="F5823" s="4" t="s">
        <v>667</v>
      </c>
      <c r="G5823" s="4" t="s">
        <v>1408</v>
      </c>
      <c r="H5823" t="str">
        <f>CONCATENATE(Source[[#This Row],[Subject]],TRIM(Source[[#This Row],[Course]]))</f>
        <v>EMT11A</v>
      </c>
      <c r="I5823" t="str">
        <f>VLOOKUP(Source[[#This Row],[SubjCrse]],'Courses and Categories'!$E$2:$G$1816,3,FALSE)</f>
        <v>Credit Allied Health CTE</v>
      </c>
      <c r="J5823">
        <v>602</v>
      </c>
      <c r="K5823" t="s">
        <v>1409</v>
      </c>
      <c r="L5823" t="s">
        <v>50</v>
      </c>
      <c r="M5823" t="s">
        <v>903</v>
      </c>
      <c r="N5823" t="s">
        <v>51</v>
      </c>
      <c r="O5823">
        <v>900</v>
      </c>
      <c r="P5823">
        <v>1750</v>
      </c>
      <c r="Q5823" t="s">
        <v>60</v>
      </c>
      <c r="R5823">
        <v>64</v>
      </c>
      <c r="S5823" t="s">
        <v>61</v>
      </c>
      <c r="T5823" t="s">
        <v>44</v>
      </c>
      <c r="U5823" s="1">
        <v>43722</v>
      </c>
      <c r="V5823" s="1">
        <v>43722</v>
      </c>
      <c r="W5823" t="s">
        <v>3104</v>
      </c>
      <c r="X5823" t="s">
        <v>46</v>
      </c>
      <c r="Y5823">
        <v>23</v>
      </c>
      <c r="Z5823">
        <v>22</v>
      </c>
      <c r="AA5823">
        <v>25</v>
      </c>
      <c r="AB5823">
        <v>88</v>
      </c>
      <c r="AD5823">
        <f>IF(ISBLANK(Source[[#This Row],[CrosslistID]]),1,1/COUNTIFS(Source[CrosslistID],Source[[#This Row],[CrosslistID]],Source[TermDesc],Source[[#This Row],[TermDesc]]))</f>
        <v>1</v>
      </c>
      <c r="AG5823">
        <v>0</v>
      </c>
      <c r="AH5823">
        <v>88</v>
      </c>
      <c r="AI5823">
        <v>0.32</v>
      </c>
      <c r="AJ5823">
        <v>0.32</v>
      </c>
      <c r="AK5823">
        <v>3.4299999999999997E-2</v>
      </c>
      <c r="AL58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23">
        <f>IF(AND(Source[[#This Row],[Credit_Noncredit]]="Noncredit",Source[[#This Row],[FTEF]]&gt;0),Source[[#This Row],[NC XLST FTES]]*525/(437.5*Source[[#This Row],[FTEF]]),0)</f>
        <v>0</v>
      </c>
      <c r="AN5823">
        <f>IF(Source[[#This Row],[Credit_Noncredit]]="Credit",Source[[#This Row],[Census Enrollment]],Source[[#This Row],[Noncredit Avg. Attendance]])</f>
        <v>23</v>
      </c>
    </row>
    <row r="5824" spans="1:40" x14ac:dyDescent="0.25">
      <c r="A5824" t="s">
        <v>1914</v>
      </c>
      <c r="B5824" t="s">
        <v>886</v>
      </c>
      <c r="C5824" t="s">
        <v>632</v>
      </c>
      <c r="D5824" t="s">
        <v>663</v>
      </c>
      <c r="E5824" s="4">
        <v>76244</v>
      </c>
      <c r="F5824" s="4" t="s">
        <v>667</v>
      </c>
      <c r="G5824" s="4" t="s">
        <v>1408</v>
      </c>
      <c r="H5824" t="str">
        <f>CONCATENATE(Source[[#This Row],[Subject]],TRIM(Source[[#This Row],[Course]]))</f>
        <v>EMT11A</v>
      </c>
      <c r="I5824" t="str">
        <f>VLOOKUP(Source[[#This Row],[SubjCrse]],'Courses and Categories'!$E$2:$G$1816,3,FALSE)</f>
        <v>Credit Allied Health CTE</v>
      </c>
      <c r="J5824">
        <v>603</v>
      </c>
      <c r="K5824" t="s">
        <v>1409</v>
      </c>
      <c r="L5824" t="s">
        <v>50</v>
      </c>
      <c r="M5824" t="s">
        <v>903</v>
      </c>
      <c r="N5824" t="s">
        <v>51</v>
      </c>
      <c r="O5824">
        <v>900</v>
      </c>
      <c r="P5824">
        <v>1750</v>
      </c>
      <c r="Q5824" t="s">
        <v>60</v>
      </c>
      <c r="R5824">
        <v>64</v>
      </c>
      <c r="S5824" t="s">
        <v>61</v>
      </c>
      <c r="T5824" t="s">
        <v>44</v>
      </c>
      <c r="U5824" s="1">
        <v>43750</v>
      </c>
      <c r="V5824" s="1">
        <v>43750</v>
      </c>
      <c r="W5824" t="s">
        <v>3104</v>
      </c>
      <c r="X5824" t="s">
        <v>46</v>
      </c>
      <c r="Y5824">
        <v>23</v>
      </c>
      <c r="Z5824">
        <v>14</v>
      </c>
      <c r="AA5824">
        <v>25</v>
      </c>
      <c r="AB5824">
        <v>56</v>
      </c>
      <c r="AD5824">
        <f>IF(ISBLANK(Source[[#This Row],[CrosslistID]]),1,1/COUNTIFS(Source[CrosslistID],Source[[#This Row],[CrosslistID]],Source[TermDesc],Source[[#This Row],[TermDesc]]))</f>
        <v>1</v>
      </c>
      <c r="AG5824">
        <v>0</v>
      </c>
      <c r="AH5824">
        <v>56</v>
      </c>
      <c r="AI5824">
        <v>0.19800000000000001</v>
      </c>
      <c r="AJ5824">
        <v>0.2132</v>
      </c>
      <c r="AK5824">
        <v>3.4299999999999997E-2</v>
      </c>
      <c r="AL58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24">
        <f>IF(AND(Source[[#This Row],[Credit_Noncredit]]="Noncredit",Source[[#This Row],[FTEF]]&gt;0),Source[[#This Row],[NC XLST FTES]]*525/(437.5*Source[[#This Row],[FTEF]]),0)</f>
        <v>0</v>
      </c>
      <c r="AN5824">
        <f>IF(Source[[#This Row],[Credit_Noncredit]]="Credit",Source[[#This Row],[Census Enrollment]],Source[[#This Row],[Noncredit Avg. Attendance]])</f>
        <v>23</v>
      </c>
    </row>
    <row r="5825" spans="1:40" x14ac:dyDescent="0.25">
      <c r="A5825" t="s">
        <v>1914</v>
      </c>
      <c r="B5825" t="s">
        <v>886</v>
      </c>
      <c r="C5825" t="s">
        <v>632</v>
      </c>
      <c r="D5825" t="s">
        <v>663</v>
      </c>
      <c r="E5825" s="4">
        <v>78060</v>
      </c>
      <c r="F5825" s="4" t="s">
        <v>667</v>
      </c>
      <c r="G5825" s="4">
        <v>12</v>
      </c>
      <c r="H5825" t="str">
        <f>CONCATENATE(Source[[#This Row],[Subject]],TRIM(Source[[#This Row],[Course]]))</f>
        <v>EMT12</v>
      </c>
      <c r="I5825" t="str">
        <f>VLOOKUP(Source[[#This Row],[SubjCrse]],'Courses and Categories'!$E$2:$G$1816,3,FALSE)</f>
        <v>Credit Gen Ed/CTE</v>
      </c>
      <c r="J5825">
        <v>348</v>
      </c>
      <c r="K5825" t="s">
        <v>1414</v>
      </c>
      <c r="L5825" t="s">
        <v>39</v>
      </c>
      <c r="M5825" t="s">
        <v>903</v>
      </c>
      <c r="N5825" t="s">
        <v>91</v>
      </c>
      <c r="O5825">
        <v>900</v>
      </c>
      <c r="P5825">
        <v>1750</v>
      </c>
      <c r="Q5825" t="s">
        <v>60</v>
      </c>
      <c r="R5825">
        <v>64</v>
      </c>
      <c r="S5825" t="s">
        <v>61</v>
      </c>
      <c r="T5825" t="s">
        <v>44</v>
      </c>
      <c r="U5825" s="1">
        <v>43770</v>
      </c>
      <c r="V5825" s="1">
        <v>43770</v>
      </c>
      <c r="W5825" t="s">
        <v>669</v>
      </c>
      <c r="X5825" t="s">
        <v>46</v>
      </c>
      <c r="Y5825">
        <v>28</v>
      </c>
      <c r="Z5825">
        <v>25</v>
      </c>
      <c r="AA5825">
        <v>25</v>
      </c>
      <c r="AB5825">
        <v>100</v>
      </c>
      <c r="AD5825">
        <f>IF(ISBLANK(Source[[#This Row],[CrosslistID]]),1,1/COUNTIFS(Source[CrosslistID],Source[[#This Row],[CrosslistID]],Source[TermDesc],Source[[#This Row],[TermDesc]]))</f>
        <v>1</v>
      </c>
      <c r="AG5825">
        <v>0</v>
      </c>
      <c r="AH5825">
        <v>100</v>
      </c>
      <c r="AI5825">
        <v>0.20599999999999999</v>
      </c>
      <c r="AJ5825">
        <v>0.25750000000000001</v>
      </c>
      <c r="AK5825">
        <v>3.4299999999999997E-2</v>
      </c>
      <c r="AL58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25">
        <f>IF(AND(Source[[#This Row],[Credit_Noncredit]]="Noncredit",Source[[#This Row],[FTEF]]&gt;0),Source[[#This Row],[NC XLST FTES]]*525/(437.5*Source[[#This Row],[FTEF]]),0)</f>
        <v>0</v>
      </c>
      <c r="AN5825">
        <f>IF(Source[[#This Row],[Credit_Noncredit]]="Credit",Source[[#This Row],[Census Enrollment]],Source[[#This Row],[Noncredit Avg. Attendance]])</f>
        <v>28</v>
      </c>
    </row>
    <row r="5826" spans="1:40" x14ac:dyDescent="0.25">
      <c r="A5826" t="s">
        <v>1914</v>
      </c>
      <c r="B5826" t="s">
        <v>886</v>
      </c>
      <c r="C5826" t="s">
        <v>632</v>
      </c>
      <c r="D5826" t="s">
        <v>663</v>
      </c>
      <c r="E5826" s="4">
        <v>78671</v>
      </c>
      <c r="F5826" s="4" t="s">
        <v>667</v>
      </c>
      <c r="G5826" s="4">
        <v>12</v>
      </c>
      <c r="H5826" t="str">
        <f>CONCATENATE(Source[[#This Row],[Subject]],TRIM(Source[[#This Row],[Course]]))</f>
        <v>EMT12</v>
      </c>
      <c r="I5826" t="str">
        <f>VLOOKUP(Source[[#This Row],[SubjCrse]],'Courses and Categories'!$E$2:$G$1816,3,FALSE)</f>
        <v>Credit Gen Ed/CTE</v>
      </c>
      <c r="J5826">
        <v>349</v>
      </c>
      <c r="K5826" t="s">
        <v>1414</v>
      </c>
      <c r="L5826" t="s">
        <v>39</v>
      </c>
      <c r="M5826" t="s">
        <v>903</v>
      </c>
      <c r="N5826" t="s">
        <v>91</v>
      </c>
      <c r="O5826">
        <v>900</v>
      </c>
      <c r="P5826">
        <v>1750</v>
      </c>
      <c r="Q5826" t="s">
        <v>60</v>
      </c>
      <c r="R5826">
        <v>64</v>
      </c>
      <c r="S5826" t="s">
        <v>61</v>
      </c>
      <c r="T5826" t="s">
        <v>44</v>
      </c>
      <c r="U5826" s="1">
        <v>43784</v>
      </c>
      <c r="V5826" s="1">
        <v>43784</v>
      </c>
      <c r="W5826" t="s">
        <v>669</v>
      </c>
      <c r="X5826" t="s">
        <v>46</v>
      </c>
      <c r="Y5826">
        <v>30</v>
      </c>
      <c r="Z5826">
        <v>28</v>
      </c>
      <c r="AA5826">
        <v>25</v>
      </c>
      <c r="AB5826">
        <v>112</v>
      </c>
      <c r="AD5826">
        <f>IF(ISBLANK(Source[[#This Row],[CrosslistID]]),1,1/COUNTIFS(Source[CrosslistID],Source[[#This Row],[CrosslistID]],Source[TermDesc],Source[[#This Row],[TermDesc]]))</f>
        <v>1</v>
      </c>
      <c r="AG5826">
        <v>0</v>
      </c>
      <c r="AH5826">
        <v>112</v>
      </c>
      <c r="AI5826">
        <v>0.39400000000000002</v>
      </c>
      <c r="AJ5826">
        <v>0.41110000000000002</v>
      </c>
      <c r="AK5826">
        <v>3.4299999999999997E-2</v>
      </c>
      <c r="AL58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26">
        <f>IF(AND(Source[[#This Row],[Credit_Noncredit]]="Noncredit",Source[[#This Row],[FTEF]]&gt;0),Source[[#This Row],[NC XLST FTES]]*525/(437.5*Source[[#This Row],[FTEF]]),0)</f>
        <v>0</v>
      </c>
      <c r="AN5826">
        <f>IF(Source[[#This Row],[Credit_Noncredit]]="Credit",Source[[#This Row],[Census Enrollment]],Source[[#This Row],[Noncredit Avg. Attendance]])</f>
        <v>30</v>
      </c>
    </row>
    <row r="5827" spans="1:40" x14ac:dyDescent="0.25">
      <c r="A5827" t="s">
        <v>1914</v>
      </c>
      <c r="B5827" t="s">
        <v>886</v>
      </c>
      <c r="C5827" t="s">
        <v>632</v>
      </c>
      <c r="D5827" t="s">
        <v>663</v>
      </c>
      <c r="E5827" s="4">
        <v>79061</v>
      </c>
      <c r="F5827" s="4" t="s">
        <v>667</v>
      </c>
      <c r="G5827" s="4">
        <v>12</v>
      </c>
      <c r="H5827" t="str">
        <f>CONCATENATE(Source[[#This Row],[Subject]],TRIM(Source[[#This Row],[Course]]))</f>
        <v>EMT12</v>
      </c>
      <c r="I5827" t="str">
        <f>VLOOKUP(Source[[#This Row],[SubjCrse]],'Courses and Categories'!$E$2:$G$1816,3,FALSE)</f>
        <v>Credit Gen Ed/CTE</v>
      </c>
      <c r="J5827">
        <v>602</v>
      </c>
      <c r="K5827" t="s">
        <v>1414</v>
      </c>
      <c r="L5827" t="s">
        <v>50</v>
      </c>
      <c r="M5827" t="s">
        <v>903</v>
      </c>
      <c r="N5827" t="s">
        <v>51</v>
      </c>
      <c r="O5827">
        <v>900</v>
      </c>
      <c r="P5827">
        <v>1750</v>
      </c>
      <c r="Q5827" t="s">
        <v>60</v>
      </c>
      <c r="R5827">
        <v>64</v>
      </c>
      <c r="S5827" t="s">
        <v>61</v>
      </c>
      <c r="T5827" t="s">
        <v>44</v>
      </c>
      <c r="U5827" s="1">
        <v>43771</v>
      </c>
      <c r="V5827" s="1">
        <v>43771</v>
      </c>
      <c r="W5827" t="s">
        <v>669</v>
      </c>
      <c r="X5827" t="s">
        <v>46</v>
      </c>
      <c r="Y5827">
        <v>28</v>
      </c>
      <c r="Z5827">
        <v>25</v>
      </c>
      <c r="AA5827">
        <v>25</v>
      </c>
      <c r="AB5827">
        <v>100</v>
      </c>
      <c r="AD5827">
        <f>IF(ISBLANK(Source[[#This Row],[CrosslistID]]),1,1/COUNTIFS(Source[CrosslistID],Source[[#This Row],[CrosslistID]],Source[TermDesc],Source[[#This Row],[TermDesc]]))</f>
        <v>1</v>
      </c>
      <c r="AG5827">
        <v>0</v>
      </c>
      <c r="AH5827">
        <v>100</v>
      </c>
      <c r="AI5827">
        <v>0.34300000000000003</v>
      </c>
      <c r="AJ5827">
        <v>0.34300000000000003</v>
      </c>
      <c r="AK5827">
        <v>3.4299999999999997E-2</v>
      </c>
      <c r="AL58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27">
        <f>IF(AND(Source[[#This Row],[Credit_Noncredit]]="Noncredit",Source[[#This Row],[FTEF]]&gt;0),Source[[#This Row],[NC XLST FTES]]*525/(437.5*Source[[#This Row],[FTEF]]),0)</f>
        <v>0</v>
      </c>
      <c r="AN5827">
        <f>IF(Source[[#This Row],[Credit_Noncredit]]="Credit",Source[[#This Row],[Census Enrollment]],Source[[#This Row],[Noncredit Avg. Attendance]])</f>
        <v>28</v>
      </c>
    </row>
    <row r="5828" spans="1:40" x14ac:dyDescent="0.25">
      <c r="A5828" t="s">
        <v>1914</v>
      </c>
      <c r="B5828" t="s">
        <v>886</v>
      </c>
      <c r="C5828" t="s">
        <v>632</v>
      </c>
      <c r="D5828" t="s">
        <v>663</v>
      </c>
      <c r="E5828" s="4">
        <v>79118</v>
      </c>
      <c r="F5828" s="4" t="s">
        <v>667</v>
      </c>
      <c r="G5828" s="4">
        <v>14</v>
      </c>
      <c r="H5828" t="str">
        <f>CONCATENATE(Source[[#This Row],[Subject]],TRIM(Source[[#This Row],[Course]]))</f>
        <v>EMT14</v>
      </c>
      <c r="I5828" t="str">
        <f>VLOOKUP(Source[[#This Row],[SubjCrse]],'Courses and Categories'!$E$2:$G$1816,3,FALSE)</f>
        <v>Credit Gen Ed/CTE</v>
      </c>
      <c r="J5828">
        <v>348</v>
      </c>
      <c r="K5828" t="s">
        <v>1415</v>
      </c>
      <c r="L5828" t="s">
        <v>39</v>
      </c>
      <c r="M5828" t="s">
        <v>903</v>
      </c>
      <c r="N5828" t="s">
        <v>185</v>
      </c>
      <c r="O5828">
        <v>1300</v>
      </c>
      <c r="P5828">
        <v>1450</v>
      </c>
      <c r="Q5828" t="s">
        <v>60</v>
      </c>
      <c r="R5828">
        <v>64</v>
      </c>
      <c r="S5828" t="s">
        <v>61</v>
      </c>
      <c r="T5828">
        <v>1</v>
      </c>
      <c r="U5828" s="1">
        <v>43694</v>
      </c>
      <c r="V5828" s="1">
        <v>43819</v>
      </c>
      <c r="W5828" t="s">
        <v>669</v>
      </c>
      <c r="X5828" t="s">
        <v>1929</v>
      </c>
      <c r="Y5828">
        <v>34</v>
      </c>
      <c r="Z5828">
        <v>34</v>
      </c>
      <c r="AA5828">
        <v>33</v>
      </c>
      <c r="AB5828">
        <v>103.0303</v>
      </c>
      <c r="AD5828">
        <f>IF(ISBLANK(Source[[#This Row],[CrosslistID]]),1,1/COUNTIFS(Source[CrosslistID],Source[[#This Row],[CrosslistID]],Source[TermDesc],Source[[#This Row],[TermDesc]]))</f>
        <v>1</v>
      </c>
      <c r="AG5828">
        <v>0</v>
      </c>
      <c r="AH5828">
        <v>103.0303</v>
      </c>
      <c r="AI5828">
        <v>2.2000000000000002</v>
      </c>
      <c r="AJ5828">
        <v>2.2667000000000002</v>
      </c>
      <c r="AK5828">
        <v>0.1371</v>
      </c>
      <c r="AL58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28">
        <f>IF(AND(Source[[#This Row],[Credit_Noncredit]]="Noncredit",Source[[#This Row],[FTEF]]&gt;0),Source[[#This Row],[NC XLST FTES]]*525/(437.5*Source[[#This Row],[FTEF]]),0)</f>
        <v>0</v>
      </c>
      <c r="AN5828">
        <f>IF(Source[[#This Row],[Credit_Noncredit]]="Credit",Source[[#This Row],[Census Enrollment]],Source[[#This Row],[Noncredit Avg. Attendance]])</f>
        <v>34</v>
      </c>
    </row>
    <row r="5829" spans="1:40" x14ac:dyDescent="0.25">
      <c r="A5829" t="s">
        <v>1914</v>
      </c>
      <c r="B5829" t="s">
        <v>886</v>
      </c>
      <c r="C5829" t="s">
        <v>632</v>
      </c>
      <c r="D5829" t="s">
        <v>663</v>
      </c>
      <c r="E5829" s="4">
        <v>77908</v>
      </c>
      <c r="F5829" s="4" t="s">
        <v>667</v>
      </c>
      <c r="G5829" s="4">
        <v>14</v>
      </c>
      <c r="H5829" t="str">
        <f>CONCATENATE(Source[[#This Row],[Subject]],TRIM(Source[[#This Row],[Course]]))</f>
        <v>EMT14</v>
      </c>
      <c r="I5829" t="str">
        <f>VLOOKUP(Source[[#This Row],[SubjCrse]],'Courses and Categories'!$E$2:$G$1816,3,FALSE)</f>
        <v>Credit Gen Ed/CTE</v>
      </c>
      <c r="J5829">
        <v>601</v>
      </c>
      <c r="K5829" t="s">
        <v>1415</v>
      </c>
      <c r="L5829" t="s">
        <v>50</v>
      </c>
      <c r="M5829" t="s">
        <v>903</v>
      </c>
      <c r="N5829" t="s">
        <v>51</v>
      </c>
      <c r="O5829">
        <v>1000</v>
      </c>
      <c r="P5829">
        <v>1350</v>
      </c>
      <c r="Q5829" t="s">
        <v>60</v>
      </c>
      <c r="R5829" t="s">
        <v>3252</v>
      </c>
      <c r="S5829" t="s">
        <v>61</v>
      </c>
      <c r="T5829" t="s">
        <v>44</v>
      </c>
      <c r="U5829" s="1">
        <v>43701</v>
      </c>
      <c r="V5829" s="1">
        <v>43764</v>
      </c>
      <c r="W5829" t="s">
        <v>669</v>
      </c>
      <c r="X5829" t="s">
        <v>905</v>
      </c>
      <c r="Y5829">
        <v>25</v>
      </c>
      <c r="Z5829">
        <v>24</v>
      </c>
      <c r="AA5829">
        <v>25</v>
      </c>
      <c r="AB5829">
        <v>96</v>
      </c>
      <c r="AD5829">
        <f>IF(ISBLANK(Source[[#This Row],[CrosslistID]]),1,1/COUNTIFS(Source[CrosslistID],Source[[#This Row],[CrosslistID]],Source[TermDesc],Source[[#This Row],[TermDesc]]))</f>
        <v>1</v>
      </c>
      <c r="AG5829">
        <v>0</v>
      </c>
      <c r="AH5829">
        <v>96</v>
      </c>
      <c r="AI5829">
        <v>1.714</v>
      </c>
      <c r="AJ5829">
        <v>1.714</v>
      </c>
      <c r="AK5829">
        <v>0.1371</v>
      </c>
      <c r="AL58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29">
        <f>IF(AND(Source[[#This Row],[Credit_Noncredit]]="Noncredit",Source[[#This Row],[FTEF]]&gt;0),Source[[#This Row],[NC XLST FTES]]*525/(437.5*Source[[#This Row],[FTEF]]),0)</f>
        <v>0</v>
      </c>
      <c r="AN5829">
        <f>IF(Source[[#This Row],[Credit_Noncredit]]="Credit",Source[[#This Row],[Census Enrollment]],Source[[#This Row],[Noncredit Avg. Attendance]])</f>
        <v>25</v>
      </c>
    </row>
    <row r="5830" spans="1:40" x14ac:dyDescent="0.25">
      <c r="A5830" t="s">
        <v>1914</v>
      </c>
      <c r="B5830" t="s">
        <v>886</v>
      </c>
      <c r="C5830" t="s">
        <v>632</v>
      </c>
      <c r="D5830" t="s">
        <v>663</v>
      </c>
      <c r="E5830" s="4">
        <v>77547</v>
      </c>
      <c r="F5830" s="4" t="s">
        <v>667</v>
      </c>
      <c r="G5830" s="4">
        <v>99</v>
      </c>
      <c r="H5830" t="str">
        <f>CONCATENATE(Source[[#This Row],[Subject]],TRIM(Source[[#This Row],[Course]]))</f>
        <v>EMT99</v>
      </c>
      <c r="I5830" t="str">
        <f>VLOOKUP(Source[[#This Row],[SubjCrse]],'Courses and Categories'!$E$2:$G$1816,3,FALSE)</f>
        <v>Credit Allied Health CTE</v>
      </c>
      <c r="J5830">
        <v>348</v>
      </c>
      <c r="K5830" t="s">
        <v>3253</v>
      </c>
      <c r="L5830" t="s">
        <v>39</v>
      </c>
      <c r="M5830" t="s">
        <v>903</v>
      </c>
      <c r="N5830" t="s">
        <v>288</v>
      </c>
      <c r="O5830">
        <v>1230</v>
      </c>
      <c r="P5830">
        <v>1650</v>
      </c>
      <c r="Q5830" t="s">
        <v>60</v>
      </c>
      <c r="R5830">
        <v>47</v>
      </c>
      <c r="S5830" t="s">
        <v>61</v>
      </c>
      <c r="T5830" t="s">
        <v>44</v>
      </c>
      <c r="U5830" s="1">
        <v>43787</v>
      </c>
      <c r="V5830" s="1">
        <v>43795</v>
      </c>
      <c r="W5830" t="s">
        <v>3254</v>
      </c>
      <c r="X5830" t="s">
        <v>46</v>
      </c>
      <c r="Y5830">
        <v>36</v>
      </c>
      <c r="Z5830">
        <v>22</v>
      </c>
      <c r="AA5830">
        <v>30</v>
      </c>
      <c r="AB5830">
        <v>73.333299999999994</v>
      </c>
      <c r="AD5830">
        <f>IF(ISBLANK(Source[[#This Row],[CrosslistID]]),1,1/COUNTIFS(Source[CrosslistID],Source[[#This Row],[CrosslistID]],Source[TermDesc],Source[[#This Row],[TermDesc]]))</f>
        <v>1</v>
      </c>
      <c r="AG5830">
        <v>0</v>
      </c>
      <c r="AH5830">
        <v>73.333299999999994</v>
      </c>
      <c r="AI5830">
        <v>0.71099999999999997</v>
      </c>
      <c r="AJ5830">
        <v>0.71099999999999997</v>
      </c>
      <c r="AK5830">
        <v>6.9000000000000006E-2</v>
      </c>
      <c r="AL58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30">
        <f>IF(AND(Source[[#This Row],[Credit_Noncredit]]="Noncredit",Source[[#This Row],[FTEF]]&gt;0),Source[[#This Row],[NC XLST FTES]]*525/(437.5*Source[[#This Row],[FTEF]]),0)</f>
        <v>0</v>
      </c>
      <c r="AN5830">
        <f>IF(Source[[#This Row],[Credit_Noncredit]]="Credit",Source[[#This Row],[Census Enrollment]],Source[[#This Row],[Noncredit Avg. Attendance]])</f>
        <v>36</v>
      </c>
    </row>
    <row r="5831" spans="1:40" x14ac:dyDescent="0.25">
      <c r="A5831" t="s">
        <v>1914</v>
      </c>
      <c r="B5831" t="s">
        <v>886</v>
      </c>
      <c r="C5831" t="s">
        <v>632</v>
      </c>
      <c r="D5831" t="s">
        <v>663</v>
      </c>
      <c r="E5831" s="4">
        <v>70413</v>
      </c>
      <c r="F5831" s="4" t="s">
        <v>667</v>
      </c>
      <c r="G5831" s="4">
        <v>100</v>
      </c>
      <c r="H5831" t="str">
        <f>CONCATENATE(Source[[#This Row],[Subject]],TRIM(Source[[#This Row],[Course]]))</f>
        <v>EMT100</v>
      </c>
      <c r="I5831" t="str">
        <f>VLOOKUP(Source[[#This Row],[SubjCrse]],'Courses and Categories'!$E$2:$G$1816,3,FALSE)</f>
        <v>Credit Allied Health CTE</v>
      </c>
      <c r="J5831">
        <v>348</v>
      </c>
      <c r="K5831" t="s">
        <v>1416</v>
      </c>
      <c r="L5831" t="s">
        <v>39</v>
      </c>
      <c r="M5831" t="s">
        <v>1046</v>
      </c>
      <c r="N5831" t="s">
        <v>3255</v>
      </c>
      <c r="O5831" t="s">
        <v>3256</v>
      </c>
      <c r="P5831" t="s">
        <v>3257</v>
      </c>
      <c r="Q5831" t="s">
        <v>3258</v>
      </c>
      <c r="R5831" t="s">
        <v>3259</v>
      </c>
      <c r="S5831" t="s">
        <v>61</v>
      </c>
      <c r="T5831">
        <v>1</v>
      </c>
      <c r="U5831" s="1">
        <v>43694</v>
      </c>
      <c r="V5831" s="1">
        <v>43819</v>
      </c>
      <c r="W5831" t="s">
        <v>3260</v>
      </c>
      <c r="X5831" t="s">
        <v>1929</v>
      </c>
      <c r="Y5831">
        <v>29</v>
      </c>
      <c r="Z5831">
        <v>27</v>
      </c>
      <c r="AA5831">
        <v>30</v>
      </c>
      <c r="AB5831">
        <v>90</v>
      </c>
      <c r="AD5831">
        <f>IF(ISBLANK(Source[[#This Row],[CrosslistID]]),1,1/COUNTIFS(Source[CrosslistID],Source[[#This Row],[CrosslistID]],Source[TermDesc],Source[[#This Row],[TermDesc]]))</f>
        <v>1</v>
      </c>
      <c r="AG5831">
        <v>0</v>
      </c>
      <c r="AH5831">
        <v>90</v>
      </c>
      <c r="AI5831">
        <v>11.946999999999999</v>
      </c>
      <c r="AJ5831">
        <v>12.373699999999999</v>
      </c>
      <c r="AK5831">
        <v>0.99380000000000002</v>
      </c>
      <c r="AL58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31">
        <f>IF(AND(Source[[#This Row],[Credit_Noncredit]]="Noncredit",Source[[#This Row],[FTEF]]&gt;0),Source[[#This Row],[NC XLST FTES]]*525/(437.5*Source[[#This Row],[FTEF]]),0)</f>
        <v>0</v>
      </c>
      <c r="AN5831">
        <f>IF(Source[[#This Row],[Credit_Noncredit]]="Credit",Source[[#This Row],[Census Enrollment]],Source[[#This Row],[Noncredit Avg. Attendance]])</f>
        <v>29</v>
      </c>
    </row>
    <row r="5832" spans="1:40" x14ac:dyDescent="0.25">
      <c r="A5832" t="s">
        <v>1914</v>
      </c>
      <c r="B5832" t="s">
        <v>886</v>
      </c>
      <c r="C5832" t="s">
        <v>632</v>
      </c>
      <c r="D5832" t="s">
        <v>663</v>
      </c>
      <c r="E5832" s="4">
        <v>70414</v>
      </c>
      <c r="F5832" s="4" t="s">
        <v>667</v>
      </c>
      <c r="G5832" s="4">
        <v>100</v>
      </c>
      <c r="H5832" t="str">
        <f>CONCATENATE(Source[[#This Row],[Subject]],TRIM(Source[[#This Row],[Course]]))</f>
        <v>EMT100</v>
      </c>
      <c r="I5832" t="str">
        <f>VLOOKUP(Source[[#This Row],[SubjCrse]],'Courses and Categories'!$E$2:$G$1816,3,FALSE)</f>
        <v>Credit Allied Health CTE</v>
      </c>
      <c r="J5832">
        <v>548</v>
      </c>
      <c r="K5832" t="s">
        <v>1416</v>
      </c>
      <c r="L5832" t="s">
        <v>87</v>
      </c>
      <c r="M5832" t="s">
        <v>1046</v>
      </c>
      <c r="N5832" t="s">
        <v>3261</v>
      </c>
      <c r="O5832" t="s">
        <v>3262</v>
      </c>
      <c r="P5832" t="s">
        <v>3263</v>
      </c>
      <c r="Q5832" t="s">
        <v>3264</v>
      </c>
      <c r="R5832" t="s">
        <v>3265</v>
      </c>
      <c r="S5832" t="s">
        <v>61</v>
      </c>
      <c r="T5832">
        <v>1</v>
      </c>
      <c r="U5832" s="1">
        <v>43694</v>
      </c>
      <c r="V5832" s="1">
        <v>43819</v>
      </c>
      <c r="W5832" t="s">
        <v>3266</v>
      </c>
      <c r="X5832" t="s">
        <v>1929</v>
      </c>
      <c r="Y5832">
        <v>24</v>
      </c>
      <c r="Z5832">
        <v>24</v>
      </c>
      <c r="AA5832">
        <v>30</v>
      </c>
      <c r="AB5832">
        <v>80</v>
      </c>
      <c r="AD5832">
        <f>IF(ISBLANK(Source[[#This Row],[CrosslistID]]),1,1/COUNTIFS(Source[CrosslistID],Source[[#This Row],[CrosslistID]],Source[TermDesc],Source[[#This Row],[TermDesc]]))</f>
        <v>1</v>
      </c>
      <c r="AG5832">
        <v>0</v>
      </c>
      <c r="AH5832">
        <v>80</v>
      </c>
      <c r="AI5832">
        <v>18.079999999999998</v>
      </c>
      <c r="AJ5832">
        <v>18.079999999999998</v>
      </c>
      <c r="AK5832">
        <v>0.99399999999999999</v>
      </c>
      <c r="AL58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32">
        <f>IF(AND(Source[[#This Row],[Credit_Noncredit]]="Noncredit",Source[[#This Row],[FTEF]]&gt;0),Source[[#This Row],[NC XLST FTES]]*525/(437.5*Source[[#This Row],[FTEF]]),0)</f>
        <v>0</v>
      </c>
      <c r="AN5832">
        <f>IF(Source[[#This Row],[Credit_Noncredit]]="Credit",Source[[#This Row],[Census Enrollment]],Source[[#This Row],[Noncredit Avg. Attendance]])</f>
        <v>24</v>
      </c>
    </row>
    <row r="5833" spans="1:40" x14ac:dyDescent="0.25">
      <c r="A5833" t="s">
        <v>1914</v>
      </c>
      <c r="B5833" t="s">
        <v>886</v>
      </c>
      <c r="C5833" t="s">
        <v>632</v>
      </c>
      <c r="D5833" t="s">
        <v>663</v>
      </c>
      <c r="E5833" s="4">
        <v>76913</v>
      </c>
      <c r="F5833" s="4" t="s">
        <v>667</v>
      </c>
      <c r="G5833" s="4" t="s">
        <v>3267</v>
      </c>
      <c r="H5833" t="str">
        <f>CONCATENATE(Source[[#This Row],[Subject]],TRIM(Source[[#This Row],[Course]]))</f>
        <v>EMT101A</v>
      </c>
      <c r="I5833" t="str">
        <f>VLOOKUP(Source[[#This Row],[SubjCrse]],'Courses and Categories'!$E$2:$G$1816,3,FALSE)</f>
        <v>Credit Allied Health CTE</v>
      </c>
      <c r="J5833">
        <v>350</v>
      </c>
      <c r="K5833" t="s">
        <v>3268</v>
      </c>
      <c r="L5833" t="s">
        <v>39</v>
      </c>
      <c r="M5833" t="s">
        <v>903</v>
      </c>
      <c r="N5833" t="s">
        <v>2611</v>
      </c>
      <c r="O5833" t="s">
        <v>1681</v>
      </c>
      <c r="P5833" t="s">
        <v>3269</v>
      </c>
      <c r="Q5833" t="s">
        <v>3270</v>
      </c>
      <c r="R5833" t="s">
        <v>3271</v>
      </c>
      <c r="S5833" t="s">
        <v>745</v>
      </c>
      <c r="T5833">
        <v>1</v>
      </c>
      <c r="U5833" s="1">
        <v>43694</v>
      </c>
      <c r="V5833" s="1">
        <v>43819</v>
      </c>
      <c r="W5833" t="s">
        <v>3272</v>
      </c>
      <c r="X5833" t="s">
        <v>46</v>
      </c>
      <c r="Y5833">
        <v>30</v>
      </c>
      <c r="Z5833">
        <v>26</v>
      </c>
      <c r="AA5833">
        <v>30</v>
      </c>
      <c r="AB5833">
        <v>86.666700000000006</v>
      </c>
      <c r="AD5833">
        <f>IF(ISBLANK(Source[[#This Row],[CrosslistID]]),1,1/COUNTIFS(Source[CrosslistID],Source[[#This Row],[CrosslistID]],Source[TermDesc],Source[[#This Row],[TermDesc]]))</f>
        <v>1</v>
      </c>
      <c r="AG5833">
        <v>0</v>
      </c>
      <c r="AH5833">
        <v>86.666700000000006</v>
      </c>
      <c r="AI5833">
        <v>3.335</v>
      </c>
      <c r="AJ5833">
        <v>3.335</v>
      </c>
      <c r="AK5833">
        <v>0.26669999999999999</v>
      </c>
      <c r="AL58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33">
        <f>IF(AND(Source[[#This Row],[Credit_Noncredit]]="Noncredit",Source[[#This Row],[FTEF]]&gt;0),Source[[#This Row],[NC XLST FTES]]*525/(437.5*Source[[#This Row],[FTEF]]),0)</f>
        <v>0</v>
      </c>
      <c r="AN5833">
        <f>IF(Source[[#This Row],[Credit_Noncredit]]="Credit",Source[[#This Row],[Census Enrollment]],Source[[#This Row],[Noncredit Avg. Attendance]])</f>
        <v>30</v>
      </c>
    </row>
    <row r="5834" spans="1:40" x14ac:dyDescent="0.25">
      <c r="A5834" t="s">
        <v>1914</v>
      </c>
      <c r="B5834" t="s">
        <v>886</v>
      </c>
      <c r="C5834" t="s">
        <v>632</v>
      </c>
      <c r="D5834" t="s">
        <v>663</v>
      </c>
      <c r="E5834" s="4">
        <v>76914</v>
      </c>
      <c r="F5834" s="4" t="s">
        <v>667</v>
      </c>
      <c r="G5834" s="4" t="s">
        <v>3267</v>
      </c>
      <c r="H5834" t="str">
        <f>CONCATENATE(Source[[#This Row],[Subject]],TRIM(Source[[#This Row],[Course]]))</f>
        <v>EMT101A</v>
      </c>
      <c r="I5834" t="str">
        <f>VLOOKUP(Source[[#This Row],[SubjCrse]],'Courses and Categories'!$E$2:$G$1816,3,FALSE)</f>
        <v>Credit Allied Health CTE</v>
      </c>
      <c r="J5834">
        <v>351</v>
      </c>
      <c r="K5834" t="s">
        <v>3268</v>
      </c>
      <c r="L5834" t="s">
        <v>39</v>
      </c>
      <c r="M5834" t="s">
        <v>903</v>
      </c>
      <c r="N5834" t="s">
        <v>2365</v>
      </c>
      <c r="O5834" t="s">
        <v>1681</v>
      </c>
      <c r="P5834" t="s">
        <v>3269</v>
      </c>
      <c r="Q5834" t="s">
        <v>3270</v>
      </c>
      <c r="R5834" t="s">
        <v>3271</v>
      </c>
      <c r="S5834" t="s">
        <v>745</v>
      </c>
      <c r="T5834">
        <v>1</v>
      </c>
      <c r="U5834" s="1">
        <v>43694</v>
      </c>
      <c r="V5834" s="1">
        <v>43819</v>
      </c>
      <c r="W5834" t="s">
        <v>3272</v>
      </c>
      <c r="X5834" t="s">
        <v>46</v>
      </c>
      <c r="Y5834">
        <v>32</v>
      </c>
      <c r="Z5834">
        <v>30</v>
      </c>
      <c r="AA5834">
        <v>30</v>
      </c>
      <c r="AB5834">
        <v>100</v>
      </c>
      <c r="AD5834">
        <f>IF(ISBLANK(Source[[#This Row],[CrosslistID]]),1,1/COUNTIFS(Source[CrosslistID],Source[[#This Row],[CrosslistID]],Source[TermDesc],Source[[#This Row],[TermDesc]]))</f>
        <v>1</v>
      </c>
      <c r="AG5834">
        <v>0</v>
      </c>
      <c r="AH5834">
        <v>100</v>
      </c>
      <c r="AI5834">
        <v>3.7490000000000001</v>
      </c>
      <c r="AJ5834">
        <v>3.7490000000000001</v>
      </c>
      <c r="AK5834">
        <v>0.26669999999999999</v>
      </c>
      <c r="AL58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34">
        <f>IF(AND(Source[[#This Row],[Credit_Noncredit]]="Noncredit",Source[[#This Row],[FTEF]]&gt;0),Source[[#This Row],[NC XLST FTES]]*525/(437.5*Source[[#This Row],[FTEF]]),0)</f>
        <v>0</v>
      </c>
      <c r="AN5834">
        <f>IF(Source[[#This Row],[Credit_Noncredit]]="Credit",Source[[#This Row],[Census Enrollment]],Source[[#This Row],[Noncredit Avg. Attendance]])</f>
        <v>32</v>
      </c>
    </row>
    <row r="5835" spans="1:40" x14ac:dyDescent="0.25">
      <c r="A5835" t="s">
        <v>1914</v>
      </c>
      <c r="B5835" t="s">
        <v>886</v>
      </c>
      <c r="C5835" t="s">
        <v>632</v>
      </c>
      <c r="D5835" t="s">
        <v>663</v>
      </c>
      <c r="E5835" s="4">
        <v>76041</v>
      </c>
      <c r="F5835" s="4" t="s">
        <v>667</v>
      </c>
      <c r="G5835" s="4">
        <v>104</v>
      </c>
      <c r="H5835" t="str">
        <f>CONCATENATE(Source[[#This Row],[Subject]],TRIM(Source[[#This Row],[Course]]))</f>
        <v>EMT104</v>
      </c>
      <c r="I5835" t="str">
        <f>VLOOKUP(Source[[#This Row],[SubjCrse]],'Courses and Categories'!$E$2:$G$1816,3,FALSE)</f>
        <v>Credit Allied Health CTE</v>
      </c>
      <c r="J5835">
        <v>861</v>
      </c>
      <c r="K5835" t="s">
        <v>3273</v>
      </c>
      <c r="L5835" t="s">
        <v>39</v>
      </c>
      <c r="M5835" t="s">
        <v>897</v>
      </c>
      <c r="N5835" t="s">
        <v>3274</v>
      </c>
      <c r="O5835" t="s">
        <v>3275</v>
      </c>
      <c r="P5835" t="s">
        <v>3276</v>
      </c>
      <c r="Q5835" t="s">
        <v>1431</v>
      </c>
      <c r="R5835" t="s">
        <v>3277</v>
      </c>
      <c r="S5835" t="s">
        <v>61</v>
      </c>
      <c r="T5835">
        <v>1</v>
      </c>
      <c r="U5835" s="1">
        <v>43694</v>
      </c>
      <c r="V5835" s="1">
        <v>43819</v>
      </c>
      <c r="W5835" t="s">
        <v>3278</v>
      </c>
      <c r="X5835" t="s">
        <v>1450</v>
      </c>
      <c r="Y5835">
        <v>35</v>
      </c>
      <c r="Z5835">
        <v>32</v>
      </c>
      <c r="AA5835">
        <v>30</v>
      </c>
      <c r="AB5835">
        <v>106.66670000000001</v>
      </c>
      <c r="AD5835">
        <f>IF(ISBLANK(Source[[#This Row],[CrosslistID]]),1,1/COUNTIFS(Source[CrosslistID],Source[[#This Row],[CrosslistID]],Source[TermDesc],Source[[#This Row],[TermDesc]]))</f>
        <v>1</v>
      </c>
      <c r="AG5835">
        <v>0</v>
      </c>
      <c r="AH5835">
        <v>106.66670000000001</v>
      </c>
      <c r="AI5835">
        <v>4.5330000000000004</v>
      </c>
      <c r="AJ5835">
        <v>4.6662999999999997</v>
      </c>
      <c r="AK5835">
        <v>0.26669999999999999</v>
      </c>
      <c r="AL58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35">
        <f>IF(AND(Source[[#This Row],[Credit_Noncredit]]="Noncredit",Source[[#This Row],[FTEF]]&gt;0),Source[[#This Row],[NC XLST FTES]]*525/(437.5*Source[[#This Row],[FTEF]]),0)</f>
        <v>0</v>
      </c>
      <c r="AN5835">
        <f>IF(Source[[#This Row],[Credit_Noncredit]]="Credit",Source[[#This Row],[Census Enrollment]],Source[[#This Row],[Noncredit Avg. Attendance]])</f>
        <v>35</v>
      </c>
    </row>
    <row r="5836" spans="1:40" x14ac:dyDescent="0.25">
      <c r="A5836" t="s">
        <v>1914</v>
      </c>
      <c r="B5836" t="s">
        <v>886</v>
      </c>
      <c r="C5836" t="s">
        <v>632</v>
      </c>
      <c r="D5836" t="s">
        <v>663</v>
      </c>
      <c r="E5836" s="4">
        <v>75663</v>
      </c>
      <c r="F5836" s="4" t="s">
        <v>1425</v>
      </c>
      <c r="G5836" s="4">
        <v>121</v>
      </c>
      <c r="H5836" t="str">
        <f>CONCATENATE(Source[[#This Row],[Subject]],TRIM(Source[[#This Row],[Course]]))</f>
        <v>EMTP121</v>
      </c>
      <c r="I5836" t="str">
        <f>VLOOKUP(Source[[#This Row],[SubjCrse]],'Courses and Categories'!$E$2:$G$1816,3,FALSE)</f>
        <v>Credit Allied Health CTE</v>
      </c>
      <c r="J5836">
        <v>348</v>
      </c>
      <c r="K5836" t="s">
        <v>3279</v>
      </c>
      <c r="L5836" t="s">
        <v>39</v>
      </c>
      <c r="M5836" t="s">
        <v>1046</v>
      </c>
      <c r="N5836" t="s">
        <v>50</v>
      </c>
      <c r="O5836">
        <v>900</v>
      </c>
      <c r="P5836">
        <v>1350</v>
      </c>
      <c r="Q5836" t="s">
        <v>60</v>
      </c>
      <c r="R5836" t="s">
        <v>3252</v>
      </c>
      <c r="S5836" t="s">
        <v>61</v>
      </c>
      <c r="T5836">
        <v>1</v>
      </c>
      <c r="U5836" s="1">
        <v>43694</v>
      </c>
      <c r="V5836" s="1">
        <v>43819</v>
      </c>
      <c r="W5836" t="s">
        <v>3280</v>
      </c>
      <c r="X5836" t="s">
        <v>1929</v>
      </c>
      <c r="Y5836">
        <v>23</v>
      </c>
      <c r="Z5836">
        <v>22</v>
      </c>
      <c r="AA5836">
        <v>0</v>
      </c>
      <c r="AB5836">
        <v>0</v>
      </c>
      <c r="AD5836">
        <f>IF(ISBLANK(Source[[#This Row],[CrosslistID]]),1,1/COUNTIFS(Source[CrosslistID],Source[[#This Row],[CrosslistID]],Source[TermDesc],Source[[#This Row],[TermDesc]]))</f>
        <v>1</v>
      </c>
      <c r="AG5836">
        <v>0</v>
      </c>
      <c r="AH5836">
        <v>0</v>
      </c>
      <c r="AI5836">
        <v>3.8330000000000002</v>
      </c>
      <c r="AJ5836">
        <v>3.8330000000000002</v>
      </c>
      <c r="AK5836">
        <v>0.2833</v>
      </c>
      <c r="AL58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36">
        <f>IF(AND(Source[[#This Row],[Credit_Noncredit]]="Noncredit",Source[[#This Row],[FTEF]]&gt;0),Source[[#This Row],[NC XLST FTES]]*525/(437.5*Source[[#This Row],[FTEF]]),0)</f>
        <v>0</v>
      </c>
      <c r="AN5836">
        <f>IF(Source[[#This Row],[Credit_Noncredit]]="Credit",Source[[#This Row],[Census Enrollment]],Source[[#This Row],[Noncredit Avg. Attendance]])</f>
        <v>23</v>
      </c>
    </row>
    <row r="5837" spans="1:40" x14ac:dyDescent="0.25">
      <c r="A5837" t="s">
        <v>1914</v>
      </c>
      <c r="B5837" t="s">
        <v>886</v>
      </c>
      <c r="C5837" t="s">
        <v>632</v>
      </c>
      <c r="D5837" t="s">
        <v>663</v>
      </c>
      <c r="E5837" s="4">
        <v>75664</v>
      </c>
      <c r="F5837" s="4" t="s">
        <v>1425</v>
      </c>
      <c r="G5837" s="4">
        <v>122</v>
      </c>
      <c r="H5837" t="str">
        <f>CONCATENATE(Source[[#This Row],[Subject]],TRIM(Source[[#This Row],[Course]]))</f>
        <v>EMTP122</v>
      </c>
      <c r="I5837" t="str">
        <f>VLOOKUP(Source[[#This Row],[SubjCrse]],'Courses and Categories'!$E$2:$G$1816,3,FALSE)</f>
        <v>Credit Allied Health CTE</v>
      </c>
      <c r="J5837">
        <v>348</v>
      </c>
      <c r="K5837" t="s">
        <v>3281</v>
      </c>
      <c r="L5837" t="s">
        <v>39</v>
      </c>
      <c r="M5837" t="s">
        <v>1046</v>
      </c>
      <c r="N5837" t="s">
        <v>3282</v>
      </c>
      <c r="O5837" t="s">
        <v>3283</v>
      </c>
      <c r="P5837" t="s">
        <v>3284</v>
      </c>
      <c r="Q5837" t="s">
        <v>3285</v>
      </c>
      <c r="R5837" t="s">
        <v>3286</v>
      </c>
      <c r="S5837" t="s">
        <v>61</v>
      </c>
      <c r="T5837">
        <v>1</v>
      </c>
      <c r="U5837" s="1">
        <v>43694</v>
      </c>
      <c r="V5837" s="1">
        <v>43819</v>
      </c>
      <c r="W5837" t="s">
        <v>3287</v>
      </c>
      <c r="X5837" t="s">
        <v>1929</v>
      </c>
      <c r="Y5837">
        <v>23</v>
      </c>
      <c r="Z5837">
        <v>22</v>
      </c>
      <c r="AA5837">
        <v>0</v>
      </c>
      <c r="AB5837">
        <v>0</v>
      </c>
      <c r="AD5837">
        <f>IF(ISBLANK(Source[[#This Row],[CrosslistID]]),1,1/COUNTIFS(Source[CrosslistID],Source[[#This Row],[CrosslistID]],Source[TermDesc],Source[[#This Row],[TermDesc]]))</f>
        <v>1</v>
      </c>
      <c r="AG5837">
        <v>0</v>
      </c>
      <c r="AH5837">
        <v>0</v>
      </c>
      <c r="AI5837">
        <v>3.8330000000000002</v>
      </c>
      <c r="AJ5837">
        <v>3.8330000000000002</v>
      </c>
      <c r="AK5837">
        <v>0.28299999999999997</v>
      </c>
      <c r="AL58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37">
        <f>IF(AND(Source[[#This Row],[Credit_Noncredit]]="Noncredit",Source[[#This Row],[FTEF]]&gt;0),Source[[#This Row],[NC XLST FTES]]*525/(437.5*Source[[#This Row],[FTEF]]),0)</f>
        <v>0</v>
      </c>
      <c r="AN5837">
        <f>IF(Source[[#This Row],[Credit_Noncredit]]="Credit",Source[[#This Row],[Census Enrollment]],Source[[#This Row],[Noncredit Avg. Attendance]])</f>
        <v>23</v>
      </c>
    </row>
    <row r="5838" spans="1:40" x14ac:dyDescent="0.25">
      <c r="A5838" t="s">
        <v>1914</v>
      </c>
      <c r="B5838" t="s">
        <v>886</v>
      </c>
      <c r="C5838" t="s">
        <v>632</v>
      </c>
      <c r="D5838" t="s">
        <v>663</v>
      </c>
      <c r="E5838" s="4">
        <v>75665</v>
      </c>
      <c r="F5838" s="4" t="s">
        <v>1425</v>
      </c>
      <c r="G5838" s="4">
        <v>123</v>
      </c>
      <c r="H5838" t="str">
        <f>CONCATENATE(Source[[#This Row],[Subject]],TRIM(Source[[#This Row],[Course]]))</f>
        <v>EMTP123</v>
      </c>
      <c r="I5838" t="str">
        <f>VLOOKUP(Source[[#This Row],[SubjCrse]],'Courses and Categories'!$E$2:$G$1816,3,FALSE)</f>
        <v>Credit Allied Health CTE</v>
      </c>
      <c r="J5838">
        <v>348</v>
      </c>
      <c r="K5838" t="s">
        <v>3288</v>
      </c>
      <c r="L5838" t="s">
        <v>39</v>
      </c>
      <c r="M5838" t="s">
        <v>903</v>
      </c>
      <c r="N5838" t="s">
        <v>50</v>
      </c>
      <c r="O5838">
        <v>1500</v>
      </c>
      <c r="P5838">
        <v>1750</v>
      </c>
      <c r="Q5838" t="s">
        <v>60</v>
      </c>
      <c r="R5838" t="s">
        <v>3252</v>
      </c>
      <c r="S5838" t="s">
        <v>61</v>
      </c>
      <c r="T5838">
        <v>1</v>
      </c>
      <c r="U5838" s="1">
        <v>43694</v>
      </c>
      <c r="V5838" s="1">
        <v>43819</v>
      </c>
      <c r="W5838" t="s">
        <v>3289</v>
      </c>
      <c r="X5838" t="s">
        <v>1929</v>
      </c>
      <c r="Y5838">
        <v>23</v>
      </c>
      <c r="Z5838">
        <v>22</v>
      </c>
      <c r="AA5838">
        <v>0</v>
      </c>
      <c r="AB5838">
        <v>0</v>
      </c>
      <c r="AD5838">
        <f>IF(ISBLANK(Source[[#This Row],[CrosslistID]]),1,1/COUNTIFS(Source[CrosslistID],Source[[#This Row],[CrosslistID]],Source[TermDesc],Source[[#This Row],[TermDesc]]))</f>
        <v>1</v>
      </c>
      <c r="AG5838">
        <v>0</v>
      </c>
      <c r="AH5838">
        <v>0</v>
      </c>
      <c r="AI5838">
        <v>2.2999999999999998</v>
      </c>
      <c r="AJ5838">
        <v>2.2999999999999998</v>
      </c>
      <c r="AK5838">
        <v>0.2</v>
      </c>
      <c r="AL58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38">
        <f>IF(AND(Source[[#This Row],[Credit_Noncredit]]="Noncredit",Source[[#This Row],[FTEF]]&gt;0),Source[[#This Row],[NC XLST FTES]]*525/(437.5*Source[[#This Row],[FTEF]]),0)</f>
        <v>0</v>
      </c>
      <c r="AN5838">
        <f>IF(Source[[#This Row],[Credit_Noncredit]]="Credit",Source[[#This Row],[Census Enrollment]],Source[[#This Row],[Noncredit Avg. Attendance]])</f>
        <v>23</v>
      </c>
    </row>
    <row r="5839" spans="1:40" x14ac:dyDescent="0.25">
      <c r="A5839" t="s">
        <v>1914</v>
      </c>
      <c r="B5839" t="s">
        <v>886</v>
      </c>
      <c r="C5839" t="s">
        <v>632</v>
      </c>
      <c r="D5839" t="s">
        <v>663</v>
      </c>
      <c r="E5839" s="4">
        <v>75666</v>
      </c>
      <c r="F5839" s="4" t="s">
        <v>1425</v>
      </c>
      <c r="G5839" s="4">
        <v>124</v>
      </c>
      <c r="H5839" t="str">
        <f>CONCATENATE(Source[[#This Row],[Subject]],TRIM(Source[[#This Row],[Course]]))</f>
        <v>EMTP124</v>
      </c>
      <c r="I5839" t="str">
        <f>VLOOKUP(Source[[#This Row],[SubjCrse]],'Courses and Categories'!$E$2:$G$1816,3,FALSE)</f>
        <v>Credit Allied Health CTE</v>
      </c>
      <c r="J5839">
        <v>348</v>
      </c>
      <c r="K5839" t="s">
        <v>3290</v>
      </c>
      <c r="L5839" t="s">
        <v>39</v>
      </c>
      <c r="M5839" t="s">
        <v>1046</v>
      </c>
      <c r="N5839" t="s">
        <v>131</v>
      </c>
      <c r="O5839" t="s">
        <v>131</v>
      </c>
      <c r="P5839" t="s">
        <v>131</v>
      </c>
      <c r="Q5839" t="s">
        <v>131</v>
      </c>
      <c r="S5839" t="s">
        <v>61</v>
      </c>
      <c r="T5839">
        <v>1</v>
      </c>
      <c r="U5839" s="1">
        <v>43694</v>
      </c>
      <c r="V5839" s="1">
        <v>43819</v>
      </c>
      <c r="W5839" t="s">
        <v>3291</v>
      </c>
      <c r="X5839" t="s">
        <v>46</v>
      </c>
      <c r="Y5839">
        <v>23</v>
      </c>
      <c r="Z5839">
        <v>22</v>
      </c>
      <c r="AA5839">
        <v>0</v>
      </c>
      <c r="AB5839">
        <v>0</v>
      </c>
      <c r="AD5839">
        <f>IF(ISBLANK(Source[[#This Row],[CrosslistID]]),1,1/COUNTIFS(Source[CrosslistID],Source[[#This Row],[CrosslistID]],Source[TermDesc],Source[[#This Row],[TermDesc]]))</f>
        <v>1</v>
      </c>
      <c r="AG5839">
        <v>0</v>
      </c>
      <c r="AH5839">
        <v>0</v>
      </c>
      <c r="AI5839">
        <v>2.9329999999999998</v>
      </c>
      <c r="AJ5839">
        <v>2.9329999999999998</v>
      </c>
      <c r="AK5839">
        <v>0.2167</v>
      </c>
      <c r="AL58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39">
        <f>IF(AND(Source[[#This Row],[Credit_Noncredit]]="Noncredit",Source[[#This Row],[FTEF]]&gt;0),Source[[#This Row],[NC XLST FTES]]*525/(437.5*Source[[#This Row],[FTEF]]),0)</f>
        <v>0</v>
      </c>
      <c r="AN5839">
        <f>IF(Source[[#This Row],[Credit_Noncredit]]="Credit",Source[[#This Row],[Census Enrollment]],Source[[#This Row],[Noncredit Avg. Attendance]])</f>
        <v>23</v>
      </c>
    </row>
    <row r="5840" spans="1:40" x14ac:dyDescent="0.25">
      <c r="A5840" t="s">
        <v>1914</v>
      </c>
      <c r="B5840" t="s">
        <v>886</v>
      </c>
      <c r="C5840" t="s">
        <v>632</v>
      </c>
      <c r="D5840" t="s">
        <v>663</v>
      </c>
      <c r="E5840" s="4">
        <v>76777</v>
      </c>
      <c r="F5840" s="4" t="s">
        <v>1425</v>
      </c>
      <c r="G5840" s="4">
        <v>125</v>
      </c>
      <c r="H5840" t="str">
        <f>CONCATENATE(Source[[#This Row],[Subject]],TRIM(Source[[#This Row],[Course]]))</f>
        <v>EMTP125</v>
      </c>
      <c r="I5840" t="str">
        <f>VLOOKUP(Source[[#This Row],[SubjCrse]],'Courses and Categories'!$E$2:$G$1816,3,FALSE)</f>
        <v>Credit Allied Health CTE</v>
      </c>
      <c r="J5840">
        <v>348</v>
      </c>
      <c r="K5840" t="s">
        <v>3292</v>
      </c>
      <c r="L5840" t="s">
        <v>39</v>
      </c>
      <c r="M5840" t="s">
        <v>1046</v>
      </c>
      <c r="N5840" t="s">
        <v>2611</v>
      </c>
      <c r="O5840" t="s">
        <v>213</v>
      </c>
      <c r="P5840" t="s">
        <v>3293</v>
      </c>
      <c r="Q5840" t="s">
        <v>3250</v>
      </c>
      <c r="R5840" t="s">
        <v>3252</v>
      </c>
      <c r="S5840" t="s">
        <v>61</v>
      </c>
      <c r="T5840">
        <v>1</v>
      </c>
      <c r="U5840" s="1">
        <v>43694</v>
      </c>
      <c r="V5840" s="1">
        <v>43819</v>
      </c>
      <c r="W5840" t="s">
        <v>3294</v>
      </c>
      <c r="X5840" t="s">
        <v>46</v>
      </c>
      <c r="Y5840">
        <v>23</v>
      </c>
      <c r="Z5840">
        <v>22</v>
      </c>
      <c r="AA5840">
        <v>0</v>
      </c>
      <c r="AB5840">
        <v>0</v>
      </c>
      <c r="AD5840">
        <f>IF(ISBLANK(Source[[#This Row],[CrosslistID]]),1,1/COUNTIFS(Source[CrosslistID],Source[[#This Row],[CrosslistID]],Source[TermDesc],Source[[#This Row],[TermDesc]]))</f>
        <v>1</v>
      </c>
      <c r="AG5840">
        <v>0</v>
      </c>
      <c r="AH5840">
        <v>0</v>
      </c>
      <c r="AI5840">
        <v>4.2569999999999997</v>
      </c>
      <c r="AJ5840">
        <v>4.2569999999999997</v>
      </c>
      <c r="AK5840">
        <v>0.35</v>
      </c>
      <c r="AL58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40">
        <f>IF(AND(Source[[#This Row],[Credit_Noncredit]]="Noncredit",Source[[#This Row],[FTEF]]&gt;0),Source[[#This Row],[NC XLST FTES]]*525/(437.5*Source[[#This Row],[FTEF]]),0)</f>
        <v>0</v>
      </c>
      <c r="AN5840">
        <f>IF(Source[[#This Row],[Credit_Noncredit]]="Credit",Source[[#This Row],[Census Enrollment]],Source[[#This Row],[Noncredit Avg. Attendance]])</f>
        <v>23</v>
      </c>
    </row>
    <row r="5841" spans="1:40" x14ac:dyDescent="0.25">
      <c r="A5841" t="s">
        <v>1914</v>
      </c>
      <c r="B5841" t="s">
        <v>886</v>
      </c>
      <c r="C5841" t="s">
        <v>632</v>
      </c>
      <c r="D5841" t="s">
        <v>663</v>
      </c>
      <c r="E5841" s="4">
        <v>79117</v>
      </c>
      <c r="F5841" s="4" t="s">
        <v>1428</v>
      </c>
      <c r="G5841" s="4">
        <v>61</v>
      </c>
      <c r="H5841" t="str">
        <f>CONCATENATE(Source[[#This Row],[Subject]],TRIM(Source[[#This Row],[Course]]))</f>
        <v>HCT61</v>
      </c>
      <c r="I5841" t="str">
        <f>VLOOKUP(Source[[#This Row],[SubjCrse]],'Courses and Categories'!$E$2:$G$1816,3,FALSE)</f>
        <v>Credit Allied Health CTE</v>
      </c>
      <c r="J5841">
        <v>348</v>
      </c>
      <c r="K5841" t="s">
        <v>3295</v>
      </c>
      <c r="L5841" t="s">
        <v>39</v>
      </c>
      <c r="M5841" t="s">
        <v>903</v>
      </c>
      <c r="N5841" t="s">
        <v>41</v>
      </c>
      <c r="O5841">
        <v>1300</v>
      </c>
      <c r="P5841">
        <v>1450</v>
      </c>
      <c r="Q5841" t="s">
        <v>60</v>
      </c>
      <c r="R5841" t="s">
        <v>1437</v>
      </c>
      <c r="S5841" t="s">
        <v>61</v>
      </c>
      <c r="T5841">
        <v>1</v>
      </c>
      <c r="U5841" s="1">
        <v>43694</v>
      </c>
      <c r="V5841" s="1">
        <v>43819</v>
      </c>
      <c r="W5841" t="s">
        <v>1438</v>
      </c>
      <c r="X5841" t="s">
        <v>1929</v>
      </c>
      <c r="Y5841">
        <v>50</v>
      </c>
      <c r="Z5841">
        <v>34</v>
      </c>
      <c r="AA5841">
        <v>50</v>
      </c>
      <c r="AB5841">
        <v>68</v>
      </c>
      <c r="AD5841">
        <f>IF(ISBLANK(Source[[#This Row],[CrosslistID]]),1,1/COUNTIFS(Source[CrosslistID],Source[[#This Row],[CrosslistID]],Source[TermDesc],Source[[#This Row],[TermDesc]]))</f>
        <v>1</v>
      </c>
      <c r="AG5841">
        <v>0</v>
      </c>
      <c r="AH5841">
        <v>68</v>
      </c>
      <c r="AI5841">
        <v>3.2</v>
      </c>
      <c r="AJ5841">
        <v>3.3332999999999999</v>
      </c>
      <c r="AK5841">
        <v>0.1333</v>
      </c>
      <c r="AL58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41">
        <f>IF(AND(Source[[#This Row],[Credit_Noncredit]]="Noncredit",Source[[#This Row],[FTEF]]&gt;0),Source[[#This Row],[NC XLST FTES]]*525/(437.5*Source[[#This Row],[FTEF]]),0)</f>
        <v>0</v>
      </c>
      <c r="AN5841">
        <f>IF(Source[[#This Row],[Credit_Noncredit]]="Credit",Source[[#This Row],[Census Enrollment]],Source[[#This Row],[Noncredit Avg. Attendance]])</f>
        <v>50</v>
      </c>
    </row>
    <row r="5842" spans="1:40" x14ac:dyDescent="0.25">
      <c r="A5842" t="s">
        <v>1914</v>
      </c>
      <c r="B5842" t="s">
        <v>886</v>
      </c>
      <c r="C5842" t="s">
        <v>632</v>
      </c>
      <c r="D5842" t="s">
        <v>663</v>
      </c>
      <c r="E5842" s="4">
        <v>77898</v>
      </c>
      <c r="F5842" s="4" t="s">
        <v>1428</v>
      </c>
      <c r="G5842" s="4">
        <v>67</v>
      </c>
      <c r="H5842" t="str">
        <f>CONCATENATE(Source[[#This Row],[Subject]],TRIM(Source[[#This Row],[Course]]))</f>
        <v>HCT67</v>
      </c>
      <c r="I5842" t="str">
        <f>VLOOKUP(Source[[#This Row],[SubjCrse]],'Courses and Categories'!$E$2:$G$1816,3,FALSE)</f>
        <v>Credit Allied Health CTE</v>
      </c>
      <c r="J5842">
        <v>348</v>
      </c>
      <c r="K5842" t="s">
        <v>3296</v>
      </c>
      <c r="L5842" t="s">
        <v>39</v>
      </c>
      <c r="M5842" t="s">
        <v>1046</v>
      </c>
      <c r="N5842" t="s">
        <v>41</v>
      </c>
      <c r="O5842">
        <v>1300</v>
      </c>
      <c r="P5842">
        <v>1650</v>
      </c>
      <c r="Q5842" t="s">
        <v>60</v>
      </c>
      <c r="R5842">
        <v>301</v>
      </c>
      <c r="S5842" t="s">
        <v>61</v>
      </c>
      <c r="T5842">
        <v>1</v>
      </c>
      <c r="U5842" s="1">
        <v>43694</v>
      </c>
      <c r="V5842" s="1">
        <v>43819</v>
      </c>
      <c r="W5842" t="s">
        <v>3297</v>
      </c>
      <c r="X5842" t="s">
        <v>1929</v>
      </c>
      <c r="Y5842">
        <v>26</v>
      </c>
      <c r="Z5842">
        <v>26</v>
      </c>
      <c r="AA5842">
        <v>30</v>
      </c>
      <c r="AB5842">
        <v>86.666700000000006</v>
      </c>
      <c r="AD5842">
        <f>IF(ISBLANK(Source[[#This Row],[CrosslistID]]),1,1/COUNTIFS(Source[CrosslistID],Source[[#This Row],[CrosslistID]],Source[TermDesc],Source[[#This Row],[TermDesc]]))</f>
        <v>1</v>
      </c>
      <c r="AG5842">
        <v>0</v>
      </c>
      <c r="AH5842">
        <v>86.666700000000006</v>
      </c>
      <c r="AI5842">
        <v>3.3330000000000002</v>
      </c>
      <c r="AJ5842">
        <v>3.4662999999999999</v>
      </c>
      <c r="AK5842">
        <v>0.217</v>
      </c>
      <c r="AL58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42">
        <f>IF(AND(Source[[#This Row],[Credit_Noncredit]]="Noncredit",Source[[#This Row],[FTEF]]&gt;0),Source[[#This Row],[NC XLST FTES]]*525/(437.5*Source[[#This Row],[FTEF]]),0)</f>
        <v>0</v>
      </c>
      <c r="AN5842">
        <f>IF(Source[[#This Row],[Credit_Noncredit]]="Credit",Source[[#This Row],[Census Enrollment]],Source[[#This Row],[Noncredit Avg. Attendance]])</f>
        <v>26</v>
      </c>
    </row>
    <row r="5843" spans="1:40" x14ac:dyDescent="0.25">
      <c r="A5843" t="s">
        <v>1914</v>
      </c>
      <c r="B5843" t="s">
        <v>886</v>
      </c>
      <c r="C5843" t="s">
        <v>632</v>
      </c>
      <c r="D5843" t="s">
        <v>663</v>
      </c>
      <c r="E5843" s="4">
        <v>75643</v>
      </c>
      <c r="F5843" s="4" t="s">
        <v>1428</v>
      </c>
      <c r="G5843" s="4">
        <v>104</v>
      </c>
      <c r="H5843" t="str">
        <f>CONCATENATE(Source[[#This Row],[Subject]],TRIM(Source[[#This Row],[Course]]))</f>
        <v>HCT104</v>
      </c>
      <c r="I5843" t="str">
        <f>VLOOKUP(Source[[#This Row],[SubjCrse]],'Courses and Categories'!$E$2:$G$1816,3,FALSE)</f>
        <v>Credit Allied Health CTE</v>
      </c>
      <c r="J5843">
        <v>201</v>
      </c>
      <c r="K5843" t="s">
        <v>3298</v>
      </c>
      <c r="L5843" t="s">
        <v>39</v>
      </c>
      <c r="M5843" t="s">
        <v>1046</v>
      </c>
      <c r="N5843" t="s">
        <v>2261</v>
      </c>
      <c r="O5843" t="s">
        <v>1983</v>
      </c>
      <c r="P5843" t="s">
        <v>3299</v>
      </c>
      <c r="Q5843" t="s">
        <v>71</v>
      </c>
      <c r="R5843" t="s">
        <v>3300</v>
      </c>
      <c r="S5843" t="s">
        <v>61</v>
      </c>
      <c r="T5843">
        <v>1</v>
      </c>
      <c r="U5843" s="1">
        <v>43694</v>
      </c>
      <c r="V5843" s="1">
        <v>43819</v>
      </c>
      <c r="W5843" t="s">
        <v>3301</v>
      </c>
      <c r="X5843" t="s">
        <v>1929</v>
      </c>
      <c r="Y5843">
        <v>25</v>
      </c>
      <c r="Z5843">
        <v>25</v>
      </c>
      <c r="AA5843">
        <v>0</v>
      </c>
      <c r="AB5843">
        <v>0</v>
      </c>
      <c r="AD5843">
        <f>IF(ISBLANK(Source[[#This Row],[CrosslistID]]),1,1/COUNTIFS(Source[CrosslistID],Source[[#This Row],[CrosslistID]],Source[TermDesc],Source[[#This Row],[TermDesc]]))</f>
        <v>1</v>
      </c>
      <c r="AG5843">
        <v>0</v>
      </c>
      <c r="AH5843">
        <v>0</v>
      </c>
      <c r="AI5843">
        <v>5</v>
      </c>
      <c r="AJ5843">
        <v>5</v>
      </c>
      <c r="AK5843">
        <v>0.42</v>
      </c>
      <c r="AL58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43">
        <f>IF(AND(Source[[#This Row],[Credit_Noncredit]]="Noncredit",Source[[#This Row],[FTEF]]&gt;0),Source[[#This Row],[NC XLST FTES]]*525/(437.5*Source[[#This Row],[FTEF]]),0)</f>
        <v>0</v>
      </c>
      <c r="AN5843">
        <f>IF(Source[[#This Row],[Credit_Noncredit]]="Credit",Source[[#This Row],[Census Enrollment]],Source[[#This Row],[Noncredit Avg. Attendance]])</f>
        <v>25</v>
      </c>
    </row>
    <row r="5844" spans="1:40" x14ac:dyDescent="0.25">
      <c r="A5844" t="s">
        <v>1914</v>
      </c>
      <c r="B5844" t="s">
        <v>886</v>
      </c>
      <c r="C5844" t="s">
        <v>632</v>
      </c>
      <c r="D5844" t="s">
        <v>663</v>
      </c>
      <c r="E5844" s="4">
        <v>70415</v>
      </c>
      <c r="F5844" s="4" t="s">
        <v>1434</v>
      </c>
      <c r="G5844" s="4" t="s">
        <v>1435</v>
      </c>
      <c r="H5844" t="str">
        <f>CONCATENATE(Source[[#This Row],[Subject]],TRIM(Source[[#This Row],[Course]]))</f>
        <v>HIT50A</v>
      </c>
      <c r="I5844" t="str">
        <f>VLOOKUP(Source[[#This Row],[SubjCrse]],'Courses and Categories'!$E$2:$G$1816,3,FALSE)</f>
        <v>Credit Allied Health CTE</v>
      </c>
      <c r="J5844">
        <v>348</v>
      </c>
      <c r="K5844" t="s">
        <v>1436</v>
      </c>
      <c r="L5844" t="s">
        <v>39</v>
      </c>
      <c r="M5844" t="s">
        <v>903</v>
      </c>
      <c r="N5844" t="s">
        <v>105</v>
      </c>
      <c r="O5844">
        <v>1000</v>
      </c>
      <c r="P5844">
        <v>1120</v>
      </c>
      <c r="Q5844" t="s">
        <v>60</v>
      </c>
      <c r="R5844" t="s">
        <v>1437</v>
      </c>
      <c r="S5844" t="s">
        <v>61</v>
      </c>
      <c r="T5844">
        <v>1</v>
      </c>
      <c r="U5844" s="1">
        <v>43694</v>
      </c>
      <c r="V5844" s="1">
        <v>43819</v>
      </c>
      <c r="W5844" t="s">
        <v>3297</v>
      </c>
      <c r="X5844" t="s">
        <v>1929</v>
      </c>
      <c r="Y5844">
        <v>45</v>
      </c>
      <c r="Z5844">
        <v>44</v>
      </c>
      <c r="AA5844">
        <v>50</v>
      </c>
      <c r="AB5844">
        <v>88</v>
      </c>
      <c r="AC5844" t="s">
        <v>3302</v>
      </c>
      <c r="AD5844">
        <f>IF(ISBLANK(Source[[#This Row],[CrosslistID]]),1,1/COUNTIFS(Source[CrosslistID],Source[[#This Row],[CrosslistID]],Source[TermDesc],Source[[#This Row],[TermDesc]]))</f>
        <v>0.5</v>
      </c>
      <c r="AE5844">
        <v>58</v>
      </c>
      <c r="AF5844">
        <v>75</v>
      </c>
      <c r="AG5844">
        <v>77.333299999999994</v>
      </c>
      <c r="AH5844">
        <v>77.333299999999994</v>
      </c>
      <c r="AI5844">
        <v>4.6929999999999996</v>
      </c>
      <c r="AJ5844">
        <v>4.7996999999999996</v>
      </c>
      <c r="AK5844">
        <v>0.2</v>
      </c>
      <c r="AL58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44">
        <f>IF(AND(Source[[#This Row],[Credit_Noncredit]]="Noncredit",Source[[#This Row],[FTEF]]&gt;0),Source[[#This Row],[NC XLST FTES]]*525/(437.5*Source[[#This Row],[FTEF]]),0)</f>
        <v>0</v>
      </c>
      <c r="AN5844">
        <f>IF(Source[[#This Row],[Credit_Noncredit]]="Credit",Source[[#This Row],[Census Enrollment]],Source[[#This Row],[Noncredit Avg. Attendance]])</f>
        <v>45</v>
      </c>
    </row>
    <row r="5845" spans="1:40" x14ac:dyDescent="0.25">
      <c r="A5845" t="s">
        <v>1914</v>
      </c>
      <c r="B5845" t="s">
        <v>886</v>
      </c>
      <c r="C5845" t="s">
        <v>632</v>
      </c>
      <c r="D5845" t="s">
        <v>663</v>
      </c>
      <c r="E5845" s="4">
        <v>76779</v>
      </c>
      <c r="F5845" s="4" t="s">
        <v>1434</v>
      </c>
      <c r="G5845" s="4" t="s">
        <v>1435</v>
      </c>
      <c r="H5845" t="str">
        <f>CONCATENATE(Source[[#This Row],[Subject]],TRIM(Source[[#This Row],[Course]]))</f>
        <v>HIT50A</v>
      </c>
      <c r="I5845" t="str">
        <f>VLOOKUP(Source[[#This Row],[SubjCrse]],'Courses and Categories'!$E$2:$G$1816,3,FALSE)</f>
        <v>Credit Allied Health CTE</v>
      </c>
      <c r="J5845">
        <v>349</v>
      </c>
      <c r="K5845" t="s">
        <v>1436</v>
      </c>
      <c r="L5845" t="s">
        <v>39</v>
      </c>
      <c r="M5845" t="s">
        <v>903</v>
      </c>
      <c r="N5845" t="s">
        <v>185</v>
      </c>
      <c r="O5845">
        <v>800</v>
      </c>
      <c r="P5845">
        <v>1050</v>
      </c>
      <c r="Q5845" t="s">
        <v>743</v>
      </c>
      <c r="R5845">
        <v>203</v>
      </c>
      <c r="S5845" t="s">
        <v>745</v>
      </c>
      <c r="T5845">
        <v>1</v>
      </c>
      <c r="U5845" s="1">
        <v>43694</v>
      </c>
      <c r="V5845" s="1">
        <v>43819</v>
      </c>
      <c r="W5845" t="s">
        <v>3303</v>
      </c>
      <c r="X5845" t="s">
        <v>1929</v>
      </c>
      <c r="Y5845">
        <v>27</v>
      </c>
      <c r="Z5845">
        <v>26</v>
      </c>
      <c r="AA5845">
        <v>25</v>
      </c>
      <c r="AB5845">
        <v>104</v>
      </c>
      <c r="AD5845">
        <f>IF(ISBLANK(Source[[#This Row],[CrosslistID]]),1,1/COUNTIFS(Source[CrosslistID],Source[[#This Row],[CrosslistID]],Source[TermDesc],Source[[#This Row],[TermDesc]]))</f>
        <v>1</v>
      </c>
      <c r="AG5845">
        <v>0</v>
      </c>
      <c r="AH5845">
        <v>104</v>
      </c>
      <c r="AI5845">
        <v>2.6</v>
      </c>
      <c r="AJ5845">
        <v>2.7</v>
      </c>
      <c r="AK5845">
        <v>0.2</v>
      </c>
      <c r="AL58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45">
        <f>IF(AND(Source[[#This Row],[Credit_Noncredit]]="Noncredit",Source[[#This Row],[FTEF]]&gt;0),Source[[#This Row],[NC XLST FTES]]*525/(437.5*Source[[#This Row],[FTEF]]),0)</f>
        <v>0</v>
      </c>
      <c r="AN5845">
        <f>IF(Source[[#This Row],[Credit_Noncredit]]="Credit",Source[[#This Row],[Census Enrollment]],Source[[#This Row],[Noncredit Avg. Attendance]])</f>
        <v>27</v>
      </c>
    </row>
    <row r="5846" spans="1:40" x14ac:dyDescent="0.25">
      <c r="A5846" t="s">
        <v>1914</v>
      </c>
      <c r="B5846" t="s">
        <v>886</v>
      </c>
      <c r="C5846" t="s">
        <v>632</v>
      </c>
      <c r="D5846" t="s">
        <v>663</v>
      </c>
      <c r="E5846" s="4">
        <v>76780</v>
      </c>
      <c r="F5846" s="4" t="s">
        <v>1434</v>
      </c>
      <c r="G5846" s="4" t="s">
        <v>1435</v>
      </c>
      <c r="H5846" t="str">
        <f>CONCATENATE(Source[[#This Row],[Subject]],TRIM(Source[[#This Row],[Course]]))</f>
        <v>HIT50A</v>
      </c>
      <c r="I5846" t="str">
        <f>VLOOKUP(Source[[#This Row],[SubjCrse]],'Courses and Categories'!$E$2:$G$1816,3,FALSE)</f>
        <v>Credit Allied Health CTE</v>
      </c>
      <c r="J5846">
        <v>350</v>
      </c>
      <c r="K5846" t="s">
        <v>1436</v>
      </c>
      <c r="L5846" t="s">
        <v>39</v>
      </c>
      <c r="M5846" t="s">
        <v>903</v>
      </c>
      <c r="N5846" t="s">
        <v>50</v>
      </c>
      <c r="O5846">
        <v>800</v>
      </c>
      <c r="P5846">
        <v>1050</v>
      </c>
      <c r="Q5846" t="s">
        <v>743</v>
      </c>
      <c r="R5846">
        <v>203</v>
      </c>
      <c r="S5846" t="s">
        <v>745</v>
      </c>
      <c r="T5846">
        <v>1</v>
      </c>
      <c r="U5846" s="1">
        <v>43694</v>
      </c>
      <c r="V5846" s="1">
        <v>43819</v>
      </c>
      <c r="W5846" t="s">
        <v>3304</v>
      </c>
      <c r="X5846" t="s">
        <v>1929</v>
      </c>
      <c r="Y5846">
        <v>26</v>
      </c>
      <c r="Z5846">
        <v>25</v>
      </c>
      <c r="AA5846">
        <v>25</v>
      </c>
      <c r="AB5846">
        <v>100</v>
      </c>
      <c r="AD5846">
        <f>IF(ISBLANK(Source[[#This Row],[CrosslistID]]),1,1/COUNTIFS(Source[CrosslistID],Source[[#This Row],[CrosslistID]],Source[TermDesc],Source[[#This Row],[TermDesc]]))</f>
        <v>1</v>
      </c>
      <c r="AG5846">
        <v>0</v>
      </c>
      <c r="AH5846">
        <v>100</v>
      </c>
      <c r="AI5846">
        <v>2.6</v>
      </c>
      <c r="AJ5846">
        <v>2.6</v>
      </c>
      <c r="AK5846">
        <v>0.2</v>
      </c>
      <c r="AL58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46">
        <f>IF(AND(Source[[#This Row],[Credit_Noncredit]]="Noncredit",Source[[#This Row],[FTEF]]&gt;0),Source[[#This Row],[NC XLST FTES]]*525/(437.5*Source[[#This Row],[FTEF]]),0)</f>
        <v>0</v>
      </c>
      <c r="AN5846">
        <f>IF(Source[[#This Row],[Credit_Noncredit]]="Credit",Source[[#This Row],[Census Enrollment]],Source[[#This Row],[Noncredit Avg. Attendance]])</f>
        <v>26</v>
      </c>
    </row>
    <row r="5847" spans="1:40" x14ac:dyDescent="0.25">
      <c r="A5847" t="s">
        <v>1914</v>
      </c>
      <c r="B5847" t="s">
        <v>886</v>
      </c>
      <c r="C5847" t="s">
        <v>632</v>
      </c>
      <c r="D5847" t="s">
        <v>663</v>
      </c>
      <c r="E5847" s="4">
        <v>76189</v>
      </c>
      <c r="F5847" s="4" t="s">
        <v>1434</v>
      </c>
      <c r="G5847" s="4" t="s">
        <v>1288</v>
      </c>
      <c r="H5847" t="str">
        <f>CONCATENATE(Source[[#This Row],[Subject]],TRIM(Source[[#This Row],[Course]]))</f>
        <v>HIT50B</v>
      </c>
      <c r="I5847" t="str">
        <f>VLOOKUP(Source[[#This Row],[SubjCrse]],'Courses and Categories'!$E$2:$G$1816,3,FALSE)</f>
        <v>Credit Allied Health CTE</v>
      </c>
      <c r="J5847">
        <v>348</v>
      </c>
      <c r="K5847" t="s">
        <v>3305</v>
      </c>
      <c r="L5847" t="s">
        <v>87</v>
      </c>
      <c r="M5847" t="s">
        <v>903</v>
      </c>
      <c r="N5847" t="s">
        <v>180</v>
      </c>
      <c r="O5847">
        <v>1800</v>
      </c>
      <c r="P5847">
        <v>1950</v>
      </c>
      <c r="Q5847" t="s">
        <v>60</v>
      </c>
      <c r="R5847">
        <v>303</v>
      </c>
      <c r="S5847" t="s">
        <v>61</v>
      </c>
      <c r="T5847">
        <v>1</v>
      </c>
      <c r="U5847" s="1">
        <v>43694</v>
      </c>
      <c r="V5847" s="1">
        <v>43819</v>
      </c>
      <c r="W5847" t="s">
        <v>3303</v>
      </c>
      <c r="X5847" t="s">
        <v>1929</v>
      </c>
      <c r="Y5847">
        <v>35</v>
      </c>
      <c r="Z5847">
        <v>30</v>
      </c>
      <c r="AA5847">
        <v>35</v>
      </c>
      <c r="AB5847">
        <v>85.714299999999994</v>
      </c>
      <c r="AD5847">
        <f>IF(ISBLANK(Source[[#This Row],[CrosslistID]]),1,1/COUNTIFS(Source[CrosslistID],Source[[#This Row],[CrosslistID]],Source[TermDesc],Source[[#This Row],[TermDesc]]))</f>
        <v>1</v>
      </c>
      <c r="AG5847">
        <v>0</v>
      </c>
      <c r="AH5847">
        <v>85.714299999999994</v>
      </c>
      <c r="AI5847">
        <v>2.3330000000000002</v>
      </c>
      <c r="AJ5847">
        <v>2.3330000000000002</v>
      </c>
      <c r="AK5847">
        <v>0.1333</v>
      </c>
      <c r="AL58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47">
        <f>IF(AND(Source[[#This Row],[Credit_Noncredit]]="Noncredit",Source[[#This Row],[FTEF]]&gt;0),Source[[#This Row],[NC XLST FTES]]*525/(437.5*Source[[#This Row],[FTEF]]),0)</f>
        <v>0</v>
      </c>
      <c r="AN5847">
        <f>IF(Source[[#This Row],[Credit_Noncredit]]="Credit",Source[[#This Row],[Census Enrollment]],Source[[#This Row],[Noncredit Avg. Attendance]])</f>
        <v>35</v>
      </c>
    </row>
    <row r="5848" spans="1:40" x14ac:dyDescent="0.25">
      <c r="A5848" t="s">
        <v>1914</v>
      </c>
      <c r="B5848" t="s">
        <v>886</v>
      </c>
      <c r="C5848" t="s">
        <v>632</v>
      </c>
      <c r="D5848" t="s">
        <v>663</v>
      </c>
      <c r="E5848" s="4">
        <v>71293</v>
      </c>
      <c r="F5848" s="4" t="s">
        <v>1434</v>
      </c>
      <c r="G5848" s="4">
        <v>51</v>
      </c>
      <c r="H5848" t="str">
        <f>CONCATENATE(Source[[#This Row],[Subject]],TRIM(Source[[#This Row],[Course]]))</f>
        <v>HIT51</v>
      </c>
      <c r="I5848" t="str">
        <f>VLOOKUP(Source[[#This Row],[SubjCrse]],'Courses and Categories'!$E$2:$G$1816,3,FALSE)</f>
        <v>Credit Allied Health CTE</v>
      </c>
      <c r="J5848">
        <v>348</v>
      </c>
      <c r="K5848" t="s">
        <v>3306</v>
      </c>
      <c r="L5848" t="s">
        <v>39</v>
      </c>
      <c r="M5848" t="s">
        <v>903</v>
      </c>
      <c r="N5848" t="s">
        <v>105</v>
      </c>
      <c r="O5848">
        <v>1000</v>
      </c>
      <c r="P5848">
        <v>1120</v>
      </c>
      <c r="Q5848" t="s">
        <v>60</v>
      </c>
      <c r="R5848" t="s">
        <v>1437</v>
      </c>
      <c r="S5848" t="s">
        <v>61</v>
      </c>
      <c r="T5848" t="s">
        <v>44</v>
      </c>
      <c r="U5848" s="1">
        <v>43696</v>
      </c>
      <c r="V5848" s="1">
        <v>43738</v>
      </c>
      <c r="W5848" t="s">
        <v>3297</v>
      </c>
      <c r="X5848" t="s">
        <v>905</v>
      </c>
      <c r="Y5848">
        <v>15</v>
      </c>
      <c r="Z5848">
        <v>14</v>
      </c>
      <c r="AA5848">
        <v>15</v>
      </c>
      <c r="AB5848">
        <v>93.333299999999994</v>
      </c>
      <c r="AC5848" t="s">
        <v>3302</v>
      </c>
      <c r="AD5848">
        <f>IF(ISBLANK(Source[[#This Row],[CrosslistID]]),1,1/COUNTIFS(Source[CrosslistID],Source[[#This Row],[CrosslistID]],Source[TermDesc],Source[[#This Row],[TermDesc]]))</f>
        <v>0.5</v>
      </c>
      <c r="AE5848">
        <v>58</v>
      </c>
      <c r="AF5848">
        <v>75</v>
      </c>
      <c r="AG5848">
        <v>77.333299999999994</v>
      </c>
      <c r="AH5848">
        <v>77.333299999999994</v>
      </c>
      <c r="AI5848">
        <v>0.54900000000000004</v>
      </c>
      <c r="AJ5848">
        <v>0.54900000000000004</v>
      </c>
      <c r="AK5848">
        <v>0</v>
      </c>
      <c r="AL58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48">
        <f>IF(AND(Source[[#This Row],[Credit_Noncredit]]="Noncredit",Source[[#This Row],[FTEF]]&gt;0),Source[[#This Row],[NC XLST FTES]]*525/(437.5*Source[[#This Row],[FTEF]]),0)</f>
        <v>0</v>
      </c>
      <c r="AN5848">
        <f>IF(Source[[#This Row],[Credit_Noncredit]]="Credit",Source[[#This Row],[Census Enrollment]],Source[[#This Row],[Noncredit Avg. Attendance]])</f>
        <v>15</v>
      </c>
    </row>
    <row r="5849" spans="1:40" x14ac:dyDescent="0.25">
      <c r="A5849" t="s">
        <v>1914</v>
      </c>
      <c r="B5849" t="s">
        <v>886</v>
      </c>
      <c r="C5849" t="s">
        <v>632</v>
      </c>
      <c r="D5849" t="s">
        <v>663</v>
      </c>
      <c r="E5849" s="4">
        <v>70417</v>
      </c>
      <c r="F5849" s="4" t="s">
        <v>1434</v>
      </c>
      <c r="G5849" s="4">
        <v>57</v>
      </c>
      <c r="H5849" t="str">
        <f>CONCATENATE(Source[[#This Row],[Subject]],TRIM(Source[[#This Row],[Course]]))</f>
        <v>HIT57</v>
      </c>
      <c r="I5849" t="str">
        <f>VLOOKUP(Source[[#This Row],[SubjCrse]],'Courses and Categories'!$E$2:$G$1816,3,FALSE)</f>
        <v>Credit Allied Health CTE</v>
      </c>
      <c r="J5849">
        <v>348</v>
      </c>
      <c r="K5849" t="s">
        <v>3307</v>
      </c>
      <c r="L5849" t="s">
        <v>39</v>
      </c>
      <c r="M5849" t="s">
        <v>903</v>
      </c>
      <c r="N5849" t="s">
        <v>185</v>
      </c>
      <c r="O5849">
        <v>1300</v>
      </c>
      <c r="P5849">
        <v>1550</v>
      </c>
      <c r="Q5849" t="s">
        <v>60</v>
      </c>
      <c r="R5849">
        <v>303</v>
      </c>
      <c r="S5849" t="s">
        <v>61</v>
      </c>
      <c r="T5849">
        <v>1</v>
      </c>
      <c r="U5849" s="1">
        <v>43694</v>
      </c>
      <c r="V5849" s="1">
        <v>43819</v>
      </c>
      <c r="W5849" t="s">
        <v>3297</v>
      </c>
      <c r="X5849" t="s">
        <v>1929</v>
      </c>
      <c r="Y5849">
        <v>27</v>
      </c>
      <c r="Z5849">
        <v>26</v>
      </c>
      <c r="AA5849">
        <v>30</v>
      </c>
      <c r="AB5849">
        <v>86.666700000000006</v>
      </c>
      <c r="AD5849">
        <f>IF(ISBLANK(Source[[#This Row],[CrosslistID]]),1,1/COUNTIFS(Source[CrosslistID],Source[[#This Row],[CrosslistID]],Source[TermDesc],Source[[#This Row],[TermDesc]]))</f>
        <v>1</v>
      </c>
      <c r="AG5849">
        <v>0</v>
      </c>
      <c r="AH5849">
        <v>86.666700000000006</v>
      </c>
      <c r="AI5849">
        <v>2.7</v>
      </c>
      <c r="AJ5849">
        <v>2.7</v>
      </c>
      <c r="AK5849">
        <v>0.2</v>
      </c>
      <c r="AL58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49">
        <f>IF(AND(Source[[#This Row],[Credit_Noncredit]]="Noncredit",Source[[#This Row],[FTEF]]&gt;0),Source[[#This Row],[NC XLST FTES]]*525/(437.5*Source[[#This Row],[FTEF]]),0)</f>
        <v>0</v>
      </c>
      <c r="AN5849">
        <f>IF(Source[[#This Row],[Credit_Noncredit]]="Credit",Source[[#This Row],[Census Enrollment]],Source[[#This Row],[Noncredit Avg. Attendance]])</f>
        <v>27</v>
      </c>
    </row>
    <row r="5850" spans="1:40" x14ac:dyDescent="0.25">
      <c r="A5850" t="s">
        <v>1914</v>
      </c>
      <c r="B5850" t="s">
        <v>886</v>
      </c>
      <c r="C5850" t="s">
        <v>632</v>
      </c>
      <c r="D5850" t="s">
        <v>663</v>
      </c>
      <c r="E5850" s="4">
        <v>70419</v>
      </c>
      <c r="F5850" s="4" t="s">
        <v>1434</v>
      </c>
      <c r="G5850" s="4">
        <v>72</v>
      </c>
      <c r="H5850" t="str">
        <f>CONCATENATE(Source[[#This Row],[Subject]],TRIM(Source[[#This Row],[Course]]))</f>
        <v>HIT72</v>
      </c>
      <c r="I5850" t="str">
        <f>VLOOKUP(Source[[#This Row],[SubjCrse]],'Courses and Categories'!$E$2:$G$1816,3,FALSE)</f>
        <v>Credit Allied Health CTE</v>
      </c>
      <c r="J5850">
        <v>548</v>
      </c>
      <c r="K5850" t="s">
        <v>3308</v>
      </c>
      <c r="L5850" t="s">
        <v>39</v>
      </c>
      <c r="M5850" t="s">
        <v>1046</v>
      </c>
      <c r="N5850" t="s">
        <v>105</v>
      </c>
      <c r="O5850">
        <v>1300</v>
      </c>
      <c r="P5850">
        <v>1520</v>
      </c>
      <c r="Q5850" t="s">
        <v>60</v>
      </c>
      <c r="R5850">
        <v>308</v>
      </c>
      <c r="S5850" t="s">
        <v>61</v>
      </c>
      <c r="T5850">
        <v>1</v>
      </c>
      <c r="U5850" s="1">
        <v>43694</v>
      </c>
      <c r="V5850" s="1">
        <v>43819</v>
      </c>
      <c r="W5850" t="s">
        <v>1438</v>
      </c>
      <c r="X5850" t="s">
        <v>1929</v>
      </c>
      <c r="Y5850">
        <v>24</v>
      </c>
      <c r="Z5850">
        <v>22</v>
      </c>
      <c r="AA5850">
        <v>30</v>
      </c>
      <c r="AB5850">
        <v>73.333299999999994</v>
      </c>
      <c r="AD5850">
        <f>IF(ISBLANK(Source[[#This Row],[CrosslistID]]),1,1/COUNTIFS(Source[CrosslistID],Source[[#This Row],[CrosslistID]],Source[TermDesc],Source[[#This Row],[TermDesc]]))</f>
        <v>1</v>
      </c>
      <c r="AG5850">
        <v>0</v>
      </c>
      <c r="AH5850">
        <v>73.333299999999994</v>
      </c>
      <c r="AI5850">
        <v>4.16</v>
      </c>
      <c r="AJ5850">
        <v>4.16</v>
      </c>
      <c r="AK5850">
        <v>0.2833</v>
      </c>
      <c r="AL58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50">
        <f>IF(AND(Source[[#This Row],[Credit_Noncredit]]="Noncredit",Source[[#This Row],[FTEF]]&gt;0),Source[[#This Row],[NC XLST FTES]]*525/(437.5*Source[[#This Row],[FTEF]]),0)</f>
        <v>0</v>
      </c>
      <c r="AN5850">
        <f>IF(Source[[#This Row],[Credit_Noncredit]]="Credit",Source[[#This Row],[Census Enrollment]],Source[[#This Row],[Noncredit Avg. Attendance]])</f>
        <v>24</v>
      </c>
    </row>
    <row r="5851" spans="1:40" x14ac:dyDescent="0.25">
      <c r="A5851" t="s">
        <v>1914</v>
      </c>
      <c r="B5851" t="s">
        <v>886</v>
      </c>
      <c r="C5851" t="s">
        <v>632</v>
      </c>
      <c r="D5851" t="s">
        <v>663</v>
      </c>
      <c r="E5851" s="4">
        <v>79054</v>
      </c>
      <c r="F5851" s="4" t="s">
        <v>1434</v>
      </c>
      <c r="G5851" s="4" t="s">
        <v>3309</v>
      </c>
      <c r="H5851" t="str">
        <f>CONCATENATE(Source[[#This Row],[Subject]],TRIM(Source[[#This Row],[Course]]))</f>
        <v>HIT73A</v>
      </c>
      <c r="I5851" t="str">
        <f>VLOOKUP(Source[[#This Row],[SubjCrse]],'Courses and Categories'!$E$2:$G$1816,3,FALSE)</f>
        <v>Credit Allied Health CTE</v>
      </c>
      <c r="J5851">
        <v>548</v>
      </c>
      <c r="K5851" t="s">
        <v>3310</v>
      </c>
      <c r="L5851" t="s">
        <v>39</v>
      </c>
      <c r="M5851" t="s">
        <v>903</v>
      </c>
      <c r="N5851" t="s">
        <v>50</v>
      </c>
      <c r="O5851">
        <v>1600</v>
      </c>
      <c r="P5851">
        <v>1850</v>
      </c>
      <c r="Q5851" t="s">
        <v>60</v>
      </c>
      <c r="R5851">
        <v>303</v>
      </c>
      <c r="S5851" t="s">
        <v>61</v>
      </c>
      <c r="T5851">
        <v>1</v>
      </c>
      <c r="U5851" s="1">
        <v>43694</v>
      </c>
      <c r="V5851" s="1">
        <v>43819</v>
      </c>
      <c r="W5851" t="s">
        <v>3297</v>
      </c>
      <c r="X5851" t="s">
        <v>1929</v>
      </c>
      <c r="Y5851">
        <v>31</v>
      </c>
      <c r="Z5851">
        <v>30</v>
      </c>
      <c r="AA5851">
        <v>30</v>
      </c>
      <c r="AB5851">
        <v>100</v>
      </c>
      <c r="AD5851">
        <f>IF(ISBLANK(Source[[#This Row],[CrosslistID]]),1,1/COUNTIFS(Source[CrosslistID],Source[[#This Row],[CrosslistID]],Source[TermDesc],Source[[#This Row],[TermDesc]]))</f>
        <v>1</v>
      </c>
      <c r="AG5851">
        <v>0</v>
      </c>
      <c r="AH5851">
        <v>100</v>
      </c>
      <c r="AI5851">
        <v>3</v>
      </c>
      <c r="AJ5851">
        <v>3.1</v>
      </c>
      <c r="AK5851">
        <v>0.2</v>
      </c>
      <c r="AL58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51">
        <f>IF(AND(Source[[#This Row],[Credit_Noncredit]]="Noncredit",Source[[#This Row],[FTEF]]&gt;0),Source[[#This Row],[NC XLST FTES]]*525/(437.5*Source[[#This Row],[FTEF]]),0)</f>
        <v>0</v>
      </c>
      <c r="AN5851">
        <f>IF(Source[[#This Row],[Credit_Noncredit]]="Credit",Source[[#This Row],[Census Enrollment]],Source[[#This Row],[Noncredit Avg. Attendance]])</f>
        <v>31</v>
      </c>
    </row>
    <row r="5852" spans="1:40" x14ac:dyDescent="0.25">
      <c r="A5852" t="s">
        <v>1914</v>
      </c>
      <c r="B5852" t="s">
        <v>886</v>
      </c>
      <c r="C5852" t="s">
        <v>632</v>
      </c>
      <c r="D5852" t="s">
        <v>663</v>
      </c>
      <c r="E5852" s="4">
        <v>76885</v>
      </c>
      <c r="F5852" s="4" t="s">
        <v>1434</v>
      </c>
      <c r="G5852" s="4">
        <v>75</v>
      </c>
      <c r="H5852" t="str">
        <f>CONCATENATE(Source[[#This Row],[Subject]],TRIM(Source[[#This Row],[Course]]))</f>
        <v>HIT75</v>
      </c>
      <c r="I5852" t="str">
        <f>VLOOKUP(Source[[#This Row],[SubjCrse]],'Courses and Categories'!$E$2:$G$1816,3,FALSE)</f>
        <v>Credit Allied Health CTE</v>
      </c>
      <c r="J5852">
        <v>548</v>
      </c>
      <c r="K5852" t="s">
        <v>3311</v>
      </c>
      <c r="L5852" t="s">
        <v>39</v>
      </c>
      <c r="M5852" t="s">
        <v>903</v>
      </c>
      <c r="N5852" t="s">
        <v>180</v>
      </c>
      <c r="O5852">
        <v>1600</v>
      </c>
      <c r="P5852">
        <v>1850</v>
      </c>
      <c r="Q5852" t="s">
        <v>60</v>
      </c>
      <c r="R5852">
        <v>308</v>
      </c>
      <c r="S5852" t="s">
        <v>61</v>
      </c>
      <c r="T5852">
        <v>1</v>
      </c>
      <c r="U5852" s="1">
        <v>43694</v>
      </c>
      <c r="V5852" s="1">
        <v>43819</v>
      </c>
      <c r="W5852" t="s">
        <v>1438</v>
      </c>
      <c r="X5852" t="s">
        <v>1929</v>
      </c>
      <c r="Y5852">
        <v>40</v>
      </c>
      <c r="Z5852">
        <v>39</v>
      </c>
      <c r="AA5852">
        <v>30</v>
      </c>
      <c r="AB5852">
        <v>130</v>
      </c>
      <c r="AD5852">
        <f>IF(ISBLANK(Source[[#This Row],[CrosslistID]]),1,1/COUNTIFS(Source[CrosslistID],Source[[#This Row],[CrosslistID]],Source[TermDesc],Source[[#This Row],[TermDesc]]))</f>
        <v>1</v>
      </c>
      <c r="AG5852">
        <v>0</v>
      </c>
      <c r="AH5852">
        <v>130</v>
      </c>
      <c r="AI5852">
        <v>3.9</v>
      </c>
      <c r="AJ5852">
        <v>4</v>
      </c>
      <c r="AK5852">
        <v>0.2</v>
      </c>
      <c r="AL58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52">
        <f>IF(AND(Source[[#This Row],[Credit_Noncredit]]="Noncredit",Source[[#This Row],[FTEF]]&gt;0),Source[[#This Row],[NC XLST FTES]]*525/(437.5*Source[[#This Row],[FTEF]]),0)</f>
        <v>0</v>
      </c>
      <c r="AN5852">
        <f>IF(Source[[#This Row],[Credit_Noncredit]]="Credit",Source[[#This Row],[Census Enrollment]],Source[[#This Row],[Noncredit Avg. Attendance]])</f>
        <v>40</v>
      </c>
    </row>
    <row r="5853" spans="1:40" x14ac:dyDescent="0.25">
      <c r="A5853" t="s">
        <v>1914</v>
      </c>
      <c r="B5853" t="s">
        <v>886</v>
      </c>
      <c r="C5853" t="s">
        <v>632</v>
      </c>
      <c r="D5853" t="s">
        <v>663</v>
      </c>
      <c r="E5853" s="4">
        <v>72207</v>
      </c>
      <c r="F5853" s="4" t="s">
        <v>1434</v>
      </c>
      <c r="G5853" s="4">
        <v>76</v>
      </c>
      <c r="H5853" t="str">
        <f>CONCATENATE(Source[[#This Row],[Subject]],TRIM(Source[[#This Row],[Course]]))</f>
        <v>HIT76</v>
      </c>
      <c r="I5853" t="str">
        <f>VLOOKUP(Source[[#This Row],[SubjCrse]],'Courses and Categories'!$E$2:$G$1816,3,FALSE)</f>
        <v>Credit Allied Health CTE</v>
      </c>
      <c r="J5853">
        <v>348</v>
      </c>
      <c r="K5853" t="s">
        <v>3312</v>
      </c>
      <c r="L5853" t="s">
        <v>39</v>
      </c>
      <c r="M5853" t="s">
        <v>903</v>
      </c>
      <c r="N5853" t="s">
        <v>180</v>
      </c>
      <c r="O5853">
        <v>1500</v>
      </c>
      <c r="P5853">
        <v>1750</v>
      </c>
      <c r="Q5853" t="s">
        <v>60</v>
      </c>
      <c r="R5853">
        <v>303</v>
      </c>
      <c r="S5853" t="s">
        <v>61</v>
      </c>
      <c r="T5853">
        <v>1</v>
      </c>
      <c r="U5853" s="1">
        <v>43694</v>
      </c>
      <c r="V5853" s="1">
        <v>43819</v>
      </c>
      <c r="W5853" t="s">
        <v>3245</v>
      </c>
      <c r="X5853" t="s">
        <v>1929</v>
      </c>
      <c r="Y5853">
        <v>22</v>
      </c>
      <c r="Z5853">
        <v>19</v>
      </c>
      <c r="AA5853">
        <v>30</v>
      </c>
      <c r="AB5853">
        <v>63.333300000000001</v>
      </c>
      <c r="AD5853">
        <f>IF(ISBLANK(Source[[#This Row],[CrosslistID]]),1,1/COUNTIFS(Source[CrosslistID],Source[[#This Row],[CrosslistID]],Source[TermDesc],Source[[#This Row],[TermDesc]]))</f>
        <v>1</v>
      </c>
      <c r="AG5853">
        <v>0</v>
      </c>
      <c r="AH5853">
        <v>63.333300000000001</v>
      </c>
      <c r="AI5853">
        <v>2.2000000000000002</v>
      </c>
      <c r="AJ5853">
        <v>2.2000000000000002</v>
      </c>
      <c r="AK5853">
        <v>0.2</v>
      </c>
      <c r="AL58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53">
        <f>IF(AND(Source[[#This Row],[Credit_Noncredit]]="Noncredit",Source[[#This Row],[FTEF]]&gt;0),Source[[#This Row],[NC XLST FTES]]*525/(437.5*Source[[#This Row],[FTEF]]),0)</f>
        <v>0</v>
      </c>
      <c r="AN5853">
        <f>IF(Source[[#This Row],[Credit_Noncredit]]="Credit",Source[[#This Row],[Census Enrollment]],Source[[#This Row],[Noncredit Avg. Attendance]])</f>
        <v>22</v>
      </c>
    </row>
    <row r="5854" spans="1:40" x14ac:dyDescent="0.25">
      <c r="A5854" t="s">
        <v>1914</v>
      </c>
      <c r="B5854" t="s">
        <v>886</v>
      </c>
      <c r="C5854" t="s">
        <v>632</v>
      </c>
      <c r="D5854" t="s">
        <v>663</v>
      </c>
      <c r="E5854" s="4">
        <v>75640</v>
      </c>
      <c r="F5854" s="4" t="s">
        <v>1434</v>
      </c>
      <c r="G5854" s="4" t="s">
        <v>3313</v>
      </c>
      <c r="H5854" t="str">
        <f>CONCATENATE(Source[[#This Row],[Subject]],TRIM(Source[[#This Row],[Course]]))</f>
        <v>HIT77A</v>
      </c>
      <c r="I5854" t="str">
        <f>VLOOKUP(Source[[#This Row],[SubjCrse]],'Courses and Categories'!$E$2:$G$1816,3,FALSE)</f>
        <v>Credit Allied Health CTE</v>
      </c>
      <c r="J5854">
        <v>348</v>
      </c>
      <c r="K5854" t="s">
        <v>3314</v>
      </c>
      <c r="L5854" t="s">
        <v>39</v>
      </c>
      <c r="M5854" t="s">
        <v>1046</v>
      </c>
      <c r="N5854" t="s">
        <v>3235</v>
      </c>
      <c r="O5854" t="s">
        <v>1410</v>
      </c>
      <c r="P5854" t="s">
        <v>3315</v>
      </c>
      <c r="Q5854" t="s">
        <v>71</v>
      </c>
      <c r="R5854" t="s">
        <v>503</v>
      </c>
      <c r="S5854" t="s">
        <v>61</v>
      </c>
      <c r="T5854">
        <v>1</v>
      </c>
      <c r="U5854" s="1">
        <v>43694</v>
      </c>
      <c r="V5854" s="1">
        <v>43819</v>
      </c>
      <c r="W5854" t="s">
        <v>3316</v>
      </c>
      <c r="X5854" t="s">
        <v>1929</v>
      </c>
      <c r="Y5854">
        <v>10</v>
      </c>
      <c r="Z5854">
        <v>10</v>
      </c>
      <c r="AA5854">
        <v>30</v>
      </c>
      <c r="AB5854">
        <v>33.333300000000001</v>
      </c>
      <c r="AC5854" t="s">
        <v>3317</v>
      </c>
      <c r="AD5854">
        <f>IF(ISBLANK(Source[[#This Row],[CrosslistID]]),1,1/COUNTIFS(Source[CrosslistID],Source[[#This Row],[CrosslistID]],Source[TermDesc],Source[[#This Row],[TermDesc]]))</f>
        <v>0.5</v>
      </c>
      <c r="AE5854">
        <v>14</v>
      </c>
      <c r="AF5854">
        <v>65</v>
      </c>
      <c r="AG5854">
        <v>21.538499999999999</v>
      </c>
      <c r="AH5854">
        <v>21.538499999999999</v>
      </c>
      <c r="AI5854">
        <v>3</v>
      </c>
      <c r="AJ5854">
        <v>3</v>
      </c>
      <c r="AK5854">
        <v>0.5</v>
      </c>
      <c r="AL58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54">
        <f>IF(AND(Source[[#This Row],[Credit_Noncredit]]="Noncredit",Source[[#This Row],[FTEF]]&gt;0),Source[[#This Row],[NC XLST FTES]]*525/(437.5*Source[[#This Row],[FTEF]]),0)</f>
        <v>0</v>
      </c>
      <c r="AN5854">
        <f>IF(Source[[#This Row],[Credit_Noncredit]]="Credit",Source[[#This Row],[Census Enrollment]],Source[[#This Row],[Noncredit Avg. Attendance]])</f>
        <v>10</v>
      </c>
    </row>
    <row r="5855" spans="1:40" x14ac:dyDescent="0.25">
      <c r="A5855" t="s">
        <v>1914</v>
      </c>
      <c r="B5855" t="s">
        <v>886</v>
      </c>
      <c r="C5855" t="s">
        <v>632</v>
      </c>
      <c r="D5855" t="s">
        <v>663</v>
      </c>
      <c r="E5855" s="4">
        <v>76326</v>
      </c>
      <c r="F5855" s="4" t="s">
        <v>1434</v>
      </c>
      <c r="G5855" s="4" t="s">
        <v>3318</v>
      </c>
      <c r="H5855" t="str">
        <f>CONCATENATE(Source[[#This Row],[Subject]],TRIM(Source[[#This Row],[Course]]))</f>
        <v>HIT77B</v>
      </c>
      <c r="I5855" t="str">
        <f>VLOOKUP(Source[[#This Row],[SubjCrse]],'Courses and Categories'!$E$2:$G$1816,3,FALSE)</f>
        <v>Credit Allied Health CTE</v>
      </c>
      <c r="J5855">
        <v>348</v>
      </c>
      <c r="K5855" t="s">
        <v>3319</v>
      </c>
      <c r="L5855" t="s">
        <v>39</v>
      </c>
      <c r="M5855" t="s">
        <v>1046</v>
      </c>
      <c r="N5855" t="s">
        <v>2261</v>
      </c>
      <c r="O5855" t="s">
        <v>1410</v>
      </c>
      <c r="P5855" t="s">
        <v>3320</v>
      </c>
      <c r="Q5855" t="s">
        <v>71</v>
      </c>
      <c r="R5855" t="s">
        <v>503</v>
      </c>
      <c r="S5855" t="s">
        <v>61</v>
      </c>
      <c r="T5855">
        <v>1</v>
      </c>
      <c r="U5855" s="1">
        <v>43694</v>
      </c>
      <c r="V5855" s="1">
        <v>43819</v>
      </c>
      <c r="W5855" t="s">
        <v>3316</v>
      </c>
      <c r="X5855" t="s">
        <v>1929</v>
      </c>
      <c r="Y5855">
        <v>4</v>
      </c>
      <c r="Z5855">
        <v>4</v>
      </c>
      <c r="AA5855">
        <v>30</v>
      </c>
      <c r="AB5855">
        <v>13.333299999999999</v>
      </c>
      <c r="AC5855" t="s">
        <v>3317</v>
      </c>
      <c r="AD5855">
        <f>IF(ISBLANK(Source[[#This Row],[CrosslistID]]),1,1/COUNTIFS(Source[CrosslistID],Source[[#This Row],[CrosslistID]],Source[TermDesc],Source[[#This Row],[TermDesc]]))</f>
        <v>0.5</v>
      </c>
      <c r="AE5855">
        <v>14</v>
      </c>
      <c r="AF5855">
        <v>65</v>
      </c>
      <c r="AG5855">
        <v>21.538499999999999</v>
      </c>
      <c r="AH5855">
        <v>21.538499999999999</v>
      </c>
      <c r="AI5855">
        <v>1.2</v>
      </c>
      <c r="AJ5855">
        <v>1.2</v>
      </c>
      <c r="AK5855">
        <v>0</v>
      </c>
      <c r="AL58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55">
        <f>IF(AND(Source[[#This Row],[Credit_Noncredit]]="Noncredit",Source[[#This Row],[FTEF]]&gt;0),Source[[#This Row],[NC XLST FTES]]*525/(437.5*Source[[#This Row],[FTEF]]),0)</f>
        <v>0</v>
      </c>
      <c r="AN5855">
        <f>IF(Source[[#This Row],[Credit_Noncredit]]="Credit",Source[[#This Row],[Census Enrollment]],Source[[#This Row],[Noncredit Avg. Attendance]])</f>
        <v>4</v>
      </c>
    </row>
    <row r="5856" spans="1:40" x14ac:dyDescent="0.25">
      <c r="A5856" t="s">
        <v>1914</v>
      </c>
      <c r="B5856" t="s">
        <v>886</v>
      </c>
      <c r="C5856" t="s">
        <v>632</v>
      </c>
      <c r="D5856" t="s">
        <v>663</v>
      </c>
      <c r="E5856" s="4">
        <v>72379</v>
      </c>
      <c r="F5856" s="4" t="s">
        <v>3321</v>
      </c>
      <c r="G5856" s="4">
        <v>49</v>
      </c>
      <c r="H5856" t="str">
        <f>CONCATENATE(Source[[#This Row],[Subject]],TRIM(Source[[#This Row],[Course]]))</f>
        <v>MED49</v>
      </c>
      <c r="I5856" t="str">
        <f>VLOOKUP(Source[[#This Row],[SubjCrse]],'Courses and Categories'!$E$2:$G$1816,3,FALSE)</f>
        <v>Credit Allied Health CTE</v>
      </c>
      <c r="J5856">
        <v>348</v>
      </c>
      <c r="K5856" t="s">
        <v>3322</v>
      </c>
      <c r="L5856" t="s">
        <v>39</v>
      </c>
      <c r="M5856" t="s">
        <v>1046</v>
      </c>
      <c r="N5856" t="s">
        <v>826</v>
      </c>
      <c r="O5856" t="s">
        <v>3323</v>
      </c>
      <c r="P5856" t="s">
        <v>3320</v>
      </c>
      <c r="Q5856" t="s">
        <v>71</v>
      </c>
      <c r="R5856" t="s">
        <v>1432</v>
      </c>
      <c r="S5856" t="s">
        <v>61</v>
      </c>
      <c r="T5856">
        <v>1</v>
      </c>
      <c r="U5856" s="1">
        <v>43694</v>
      </c>
      <c r="V5856" s="1">
        <v>43819</v>
      </c>
      <c r="W5856" t="s">
        <v>3324</v>
      </c>
      <c r="X5856" t="s">
        <v>1929</v>
      </c>
      <c r="Y5856">
        <v>17</v>
      </c>
      <c r="Z5856">
        <v>16</v>
      </c>
      <c r="AA5856">
        <v>17</v>
      </c>
      <c r="AB5856">
        <v>94.117599999999996</v>
      </c>
      <c r="AD5856">
        <f>IF(ISBLANK(Source[[#This Row],[CrosslistID]]),1,1/COUNTIFS(Source[CrosslistID],Source[[#This Row],[CrosslistID]],Source[TermDesc],Source[[#This Row],[TermDesc]]))</f>
        <v>1</v>
      </c>
      <c r="AG5856">
        <v>0</v>
      </c>
      <c r="AH5856">
        <v>94.117599999999996</v>
      </c>
      <c r="AI5856">
        <v>3.9670000000000001</v>
      </c>
      <c r="AJ5856">
        <v>3.9670000000000001</v>
      </c>
      <c r="AK5856">
        <v>0.433</v>
      </c>
      <c r="AL58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56">
        <f>IF(AND(Source[[#This Row],[Credit_Noncredit]]="Noncredit",Source[[#This Row],[FTEF]]&gt;0),Source[[#This Row],[NC XLST FTES]]*525/(437.5*Source[[#This Row],[FTEF]]),0)</f>
        <v>0</v>
      </c>
      <c r="AN5856">
        <f>IF(Source[[#This Row],[Credit_Noncredit]]="Credit",Source[[#This Row],[Census Enrollment]],Source[[#This Row],[Noncredit Avg. Attendance]])</f>
        <v>17</v>
      </c>
    </row>
    <row r="5857" spans="1:40" x14ac:dyDescent="0.25">
      <c r="A5857" t="s">
        <v>1914</v>
      </c>
      <c r="B5857" t="s">
        <v>886</v>
      </c>
      <c r="C5857" t="s">
        <v>632</v>
      </c>
      <c r="D5857" t="s">
        <v>663</v>
      </c>
      <c r="E5857" s="4">
        <v>75641</v>
      </c>
      <c r="F5857" s="4" t="s">
        <v>3321</v>
      </c>
      <c r="G5857" s="4">
        <v>55</v>
      </c>
      <c r="H5857" t="str">
        <f>CONCATENATE(Source[[#This Row],[Subject]],TRIM(Source[[#This Row],[Course]]))</f>
        <v>MED55</v>
      </c>
      <c r="I5857" t="str">
        <f>VLOOKUP(Source[[#This Row],[SubjCrse]],'Courses and Categories'!$E$2:$G$1816,3,FALSE)</f>
        <v>Credit Allied Health CTE</v>
      </c>
      <c r="J5857">
        <v>348</v>
      </c>
      <c r="K5857" t="s">
        <v>3325</v>
      </c>
      <c r="L5857" t="s">
        <v>39</v>
      </c>
      <c r="M5857" t="s">
        <v>1046</v>
      </c>
      <c r="N5857" t="s">
        <v>105</v>
      </c>
      <c r="O5857">
        <v>1200</v>
      </c>
      <c r="P5857">
        <v>1450</v>
      </c>
      <c r="Q5857" t="s">
        <v>60</v>
      </c>
      <c r="R5857">
        <v>301</v>
      </c>
      <c r="S5857" t="s">
        <v>61</v>
      </c>
      <c r="T5857">
        <v>1</v>
      </c>
      <c r="U5857" s="1">
        <v>43694</v>
      </c>
      <c r="V5857" s="1">
        <v>43819</v>
      </c>
      <c r="W5857" t="s">
        <v>3297</v>
      </c>
      <c r="X5857" t="s">
        <v>1929</v>
      </c>
      <c r="Y5857">
        <v>32</v>
      </c>
      <c r="Z5857">
        <v>31</v>
      </c>
      <c r="AA5857">
        <v>30</v>
      </c>
      <c r="AB5857">
        <v>103.33329999999999</v>
      </c>
      <c r="AD5857">
        <f>IF(ISBLANK(Source[[#This Row],[CrosslistID]]),1,1/COUNTIFS(Source[CrosslistID],Source[[#This Row],[CrosslistID]],Source[TermDesc],Source[[#This Row],[TermDesc]]))</f>
        <v>1</v>
      </c>
      <c r="AG5857">
        <v>0</v>
      </c>
      <c r="AH5857">
        <v>103.33329999999999</v>
      </c>
      <c r="AI5857">
        <v>5.8</v>
      </c>
      <c r="AJ5857">
        <v>6.4</v>
      </c>
      <c r="AK5857">
        <v>0.35</v>
      </c>
      <c r="AL58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57">
        <f>IF(AND(Source[[#This Row],[Credit_Noncredit]]="Noncredit",Source[[#This Row],[FTEF]]&gt;0),Source[[#This Row],[NC XLST FTES]]*525/(437.5*Source[[#This Row],[FTEF]]),0)</f>
        <v>0</v>
      </c>
      <c r="AN5857">
        <f>IF(Source[[#This Row],[Credit_Noncredit]]="Credit",Source[[#This Row],[Census Enrollment]],Source[[#This Row],[Noncredit Avg. Attendance]])</f>
        <v>32</v>
      </c>
    </row>
    <row r="5858" spans="1:40" x14ac:dyDescent="0.25">
      <c r="A5858" t="s">
        <v>1914</v>
      </c>
      <c r="B5858" t="s">
        <v>886</v>
      </c>
      <c r="C5858" t="s">
        <v>632</v>
      </c>
      <c r="D5858" t="s">
        <v>663</v>
      </c>
      <c r="E5858" s="4">
        <v>70423</v>
      </c>
      <c r="F5858" s="4" t="s">
        <v>3321</v>
      </c>
      <c r="G5858" s="4">
        <v>56</v>
      </c>
      <c r="H5858" t="str">
        <f>CONCATENATE(Source[[#This Row],[Subject]],TRIM(Source[[#This Row],[Course]]))</f>
        <v>MED56</v>
      </c>
      <c r="I5858" t="str">
        <f>VLOOKUP(Source[[#This Row],[SubjCrse]],'Courses and Categories'!$E$2:$G$1816,3,FALSE)</f>
        <v>Credit Allied Health CTE</v>
      </c>
      <c r="J5858">
        <v>348</v>
      </c>
      <c r="K5858" t="s">
        <v>3326</v>
      </c>
      <c r="L5858" t="s">
        <v>39</v>
      </c>
      <c r="M5858" t="s">
        <v>1046</v>
      </c>
      <c r="N5858" t="s">
        <v>105</v>
      </c>
      <c r="O5858">
        <v>1500</v>
      </c>
      <c r="P5858">
        <v>1715</v>
      </c>
      <c r="Q5858" t="s">
        <v>60</v>
      </c>
      <c r="R5858">
        <v>301</v>
      </c>
      <c r="S5858" t="s">
        <v>61</v>
      </c>
      <c r="T5858">
        <v>1</v>
      </c>
      <c r="U5858" s="1">
        <v>43694</v>
      </c>
      <c r="V5858" s="1">
        <v>43819</v>
      </c>
      <c r="W5858" t="s">
        <v>3327</v>
      </c>
      <c r="X5858" t="s">
        <v>1929</v>
      </c>
      <c r="Y5858">
        <v>33</v>
      </c>
      <c r="Z5858">
        <v>33</v>
      </c>
      <c r="AA5858">
        <v>30</v>
      </c>
      <c r="AB5858">
        <v>110</v>
      </c>
      <c r="AD5858">
        <f>IF(ISBLANK(Source[[#This Row],[CrosslistID]]),1,1/COUNTIFS(Source[CrosslistID],Source[[#This Row],[CrosslistID]],Source[TermDesc],Source[[#This Row],[TermDesc]]))</f>
        <v>1</v>
      </c>
      <c r="AG5858">
        <v>0</v>
      </c>
      <c r="AH5858">
        <v>110</v>
      </c>
      <c r="AI5858">
        <v>5.1669999999999998</v>
      </c>
      <c r="AJ5858">
        <v>5.5004</v>
      </c>
      <c r="AK5858">
        <v>0.3</v>
      </c>
      <c r="AL58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58">
        <f>IF(AND(Source[[#This Row],[Credit_Noncredit]]="Noncredit",Source[[#This Row],[FTEF]]&gt;0),Source[[#This Row],[NC XLST FTES]]*525/(437.5*Source[[#This Row],[FTEF]]),0)</f>
        <v>0</v>
      </c>
      <c r="AN5858">
        <f>IF(Source[[#This Row],[Credit_Noncredit]]="Credit",Source[[#This Row],[Census Enrollment]],Source[[#This Row],[Noncredit Avg. Attendance]])</f>
        <v>33</v>
      </c>
    </row>
    <row r="5859" spans="1:40" x14ac:dyDescent="0.25">
      <c r="A5859" t="s">
        <v>1914</v>
      </c>
      <c r="B5859" t="s">
        <v>886</v>
      </c>
      <c r="C5859" t="s">
        <v>632</v>
      </c>
      <c r="D5859" t="s">
        <v>663</v>
      </c>
      <c r="E5859" s="4">
        <v>78672</v>
      </c>
      <c r="F5859" s="4" t="s">
        <v>3321</v>
      </c>
      <c r="G5859" s="4">
        <v>72</v>
      </c>
      <c r="H5859" t="str">
        <f>CONCATENATE(Source[[#This Row],[Subject]],TRIM(Source[[#This Row],[Course]]))</f>
        <v>MED72</v>
      </c>
      <c r="I5859" t="str">
        <f>VLOOKUP(Source[[#This Row],[SubjCrse]],'Courses and Categories'!$E$2:$G$1816,3,FALSE)</f>
        <v>Credit Allied Health CTE</v>
      </c>
      <c r="J5859">
        <v>348</v>
      </c>
      <c r="K5859" t="s">
        <v>3328</v>
      </c>
      <c r="L5859" t="s">
        <v>39</v>
      </c>
      <c r="M5859" t="s">
        <v>1046</v>
      </c>
      <c r="N5859" t="s">
        <v>830</v>
      </c>
      <c r="O5859" t="s">
        <v>2111</v>
      </c>
      <c r="P5859" t="s">
        <v>3293</v>
      </c>
      <c r="Q5859" t="s">
        <v>71</v>
      </c>
      <c r="R5859" t="s">
        <v>475</v>
      </c>
      <c r="S5859" t="s">
        <v>61</v>
      </c>
      <c r="T5859">
        <v>1</v>
      </c>
      <c r="U5859" s="1">
        <v>43694</v>
      </c>
      <c r="V5859" s="1">
        <v>43819</v>
      </c>
      <c r="W5859" t="s">
        <v>3329</v>
      </c>
      <c r="X5859" t="s">
        <v>46</v>
      </c>
      <c r="Y5859">
        <v>14</v>
      </c>
      <c r="Z5859">
        <v>14</v>
      </c>
      <c r="AA5859">
        <v>30</v>
      </c>
      <c r="AB5859">
        <v>46.666699999999999</v>
      </c>
      <c r="AC5859" t="s">
        <v>3330</v>
      </c>
      <c r="AD5859">
        <f>IF(ISBLANK(Source[[#This Row],[CrosslistID]]),1,1/COUNTIFS(Source[CrosslistID],Source[[#This Row],[CrosslistID]],Source[TermDesc],Source[[#This Row],[TermDesc]]))</f>
        <v>0.5</v>
      </c>
      <c r="AE5859">
        <v>43</v>
      </c>
      <c r="AF5859">
        <v>30</v>
      </c>
      <c r="AG5859">
        <v>143.33330000000001</v>
      </c>
      <c r="AH5859">
        <v>143.33330000000001</v>
      </c>
      <c r="AI5859">
        <v>0.84199999999999997</v>
      </c>
      <c r="AJ5859">
        <v>0.90680000000000005</v>
      </c>
      <c r="AK5859">
        <v>0.18329999999999999</v>
      </c>
      <c r="AL58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59">
        <f>IF(AND(Source[[#This Row],[Credit_Noncredit]]="Noncredit",Source[[#This Row],[FTEF]]&gt;0),Source[[#This Row],[NC XLST FTES]]*525/(437.5*Source[[#This Row],[FTEF]]),0)</f>
        <v>0</v>
      </c>
      <c r="AN5859">
        <f>IF(Source[[#This Row],[Credit_Noncredit]]="Credit",Source[[#This Row],[Census Enrollment]],Source[[#This Row],[Noncredit Avg. Attendance]])</f>
        <v>14</v>
      </c>
    </row>
    <row r="5860" spans="1:40" x14ac:dyDescent="0.25">
      <c r="A5860" t="s">
        <v>1914</v>
      </c>
      <c r="B5860" t="s">
        <v>886</v>
      </c>
      <c r="C5860" t="s">
        <v>632</v>
      </c>
      <c r="D5860" t="s">
        <v>663</v>
      </c>
      <c r="E5860" s="4">
        <v>71236</v>
      </c>
      <c r="F5860" s="4" t="s">
        <v>3321</v>
      </c>
      <c r="G5860" s="4">
        <v>73</v>
      </c>
      <c r="H5860" t="str">
        <f>CONCATENATE(Source[[#This Row],[Subject]],TRIM(Source[[#This Row],[Course]]))</f>
        <v>MED73</v>
      </c>
      <c r="I5860" t="str">
        <f>VLOOKUP(Source[[#This Row],[SubjCrse]],'Courses and Categories'!$E$2:$G$1816,3,FALSE)</f>
        <v>Credit Allied Health CTE</v>
      </c>
      <c r="J5860">
        <v>348</v>
      </c>
      <c r="K5860" t="s">
        <v>3331</v>
      </c>
      <c r="L5860" t="s">
        <v>39</v>
      </c>
      <c r="M5860" t="s">
        <v>1046</v>
      </c>
      <c r="N5860" t="s">
        <v>830</v>
      </c>
      <c r="O5860" t="s">
        <v>2227</v>
      </c>
      <c r="P5860" t="s">
        <v>204</v>
      </c>
      <c r="Q5860" t="s">
        <v>71</v>
      </c>
      <c r="R5860" t="s">
        <v>475</v>
      </c>
      <c r="S5860" t="s">
        <v>61</v>
      </c>
      <c r="T5860">
        <v>1</v>
      </c>
      <c r="U5860" s="1">
        <v>43694</v>
      </c>
      <c r="V5860" s="1">
        <v>43819</v>
      </c>
      <c r="W5860" t="s">
        <v>3329</v>
      </c>
      <c r="X5860" t="s">
        <v>46</v>
      </c>
      <c r="Y5860">
        <v>32</v>
      </c>
      <c r="Z5860">
        <v>29</v>
      </c>
      <c r="AA5860">
        <v>30</v>
      </c>
      <c r="AB5860">
        <v>96.666700000000006</v>
      </c>
      <c r="AC5860" t="s">
        <v>3330</v>
      </c>
      <c r="AD5860">
        <f>IF(ISBLANK(Source[[#This Row],[CrosslistID]]),1,1/COUNTIFS(Source[CrosslistID],Source[[#This Row],[CrosslistID]],Source[TermDesc],Source[[#This Row],[TermDesc]]))</f>
        <v>0.5</v>
      </c>
      <c r="AE5860">
        <v>43</v>
      </c>
      <c r="AF5860">
        <v>30</v>
      </c>
      <c r="AG5860">
        <v>143.33330000000001</v>
      </c>
      <c r="AH5860">
        <v>143.33330000000001</v>
      </c>
      <c r="AI5860">
        <v>0.90100000000000002</v>
      </c>
      <c r="AJ5860">
        <v>0.93340000000000001</v>
      </c>
      <c r="AK5860">
        <v>0</v>
      </c>
      <c r="AL58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60">
        <f>IF(AND(Source[[#This Row],[Credit_Noncredit]]="Noncredit",Source[[#This Row],[FTEF]]&gt;0),Source[[#This Row],[NC XLST FTES]]*525/(437.5*Source[[#This Row],[FTEF]]),0)</f>
        <v>0</v>
      </c>
      <c r="AN5860">
        <f>IF(Source[[#This Row],[Credit_Noncredit]]="Credit",Source[[#This Row],[Census Enrollment]],Source[[#This Row],[Noncredit Avg. Attendance]])</f>
        <v>32</v>
      </c>
    </row>
    <row r="5861" spans="1:40" x14ac:dyDescent="0.25">
      <c r="A5861" t="s">
        <v>1914</v>
      </c>
      <c r="B5861" t="s">
        <v>886</v>
      </c>
      <c r="C5861" t="s">
        <v>632</v>
      </c>
      <c r="D5861" t="s">
        <v>663</v>
      </c>
      <c r="E5861" s="4">
        <v>70424</v>
      </c>
      <c r="F5861" s="4" t="s">
        <v>1439</v>
      </c>
      <c r="G5861" s="4">
        <v>101</v>
      </c>
      <c r="H5861" t="str">
        <f>CONCATENATE(Source[[#This Row],[Subject]],TRIM(Source[[#This Row],[Course]]))</f>
        <v>PHTC101</v>
      </c>
      <c r="I5861" t="str">
        <f>VLOOKUP(Source[[#This Row],[SubjCrse]],'Courses and Categories'!$E$2:$G$1816,3,FALSE)</f>
        <v>Credit Allied Health CTE</v>
      </c>
      <c r="J5861">
        <v>548</v>
      </c>
      <c r="K5861" t="s">
        <v>3332</v>
      </c>
      <c r="L5861" t="s">
        <v>87</v>
      </c>
      <c r="M5861" t="s">
        <v>903</v>
      </c>
      <c r="N5861" t="s">
        <v>3333</v>
      </c>
      <c r="O5861" t="s">
        <v>3334</v>
      </c>
      <c r="P5861" t="s">
        <v>3335</v>
      </c>
      <c r="Q5861" t="s">
        <v>244</v>
      </c>
      <c r="R5861" t="s">
        <v>3336</v>
      </c>
      <c r="S5861" t="s">
        <v>61</v>
      </c>
      <c r="T5861">
        <v>1</v>
      </c>
      <c r="U5861" s="1">
        <v>43694</v>
      </c>
      <c r="V5861" s="1">
        <v>43819</v>
      </c>
      <c r="W5861" t="s">
        <v>1446</v>
      </c>
      <c r="X5861" t="s">
        <v>1929</v>
      </c>
      <c r="Y5861">
        <v>28</v>
      </c>
      <c r="Z5861">
        <v>28</v>
      </c>
      <c r="AA5861">
        <v>0</v>
      </c>
      <c r="AB5861">
        <v>0</v>
      </c>
      <c r="AD5861">
        <f>IF(ISBLANK(Source[[#This Row],[CrosslistID]]),1,1/COUNTIFS(Source[CrosslistID],Source[[#This Row],[CrosslistID]],Source[TermDesc],Source[[#This Row],[TermDesc]]))</f>
        <v>1</v>
      </c>
      <c r="AG5861">
        <v>0</v>
      </c>
      <c r="AH5861">
        <v>0</v>
      </c>
      <c r="AI5861">
        <v>8.4</v>
      </c>
      <c r="AJ5861">
        <v>8.4</v>
      </c>
      <c r="AK5861">
        <v>0.59399999999999997</v>
      </c>
      <c r="AL58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61">
        <f>IF(AND(Source[[#This Row],[Credit_Noncredit]]="Noncredit",Source[[#This Row],[FTEF]]&gt;0),Source[[#This Row],[NC XLST FTES]]*525/(437.5*Source[[#This Row],[FTEF]]),0)</f>
        <v>0</v>
      </c>
      <c r="AN5861">
        <f>IF(Source[[#This Row],[Credit_Noncredit]]="Credit",Source[[#This Row],[Census Enrollment]],Source[[#This Row],[Noncredit Avg. Attendance]])</f>
        <v>28</v>
      </c>
    </row>
    <row r="5862" spans="1:40" x14ac:dyDescent="0.25">
      <c r="A5862" t="s">
        <v>1914</v>
      </c>
      <c r="B5862" t="s">
        <v>886</v>
      </c>
      <c r="C5862" t="s">
        <v>632</v>
      </c>
      <c r="D5862" t="s">
        <v>663</v>
      </c>
      <c r="E5862" s="4">
        <v>78683</v>
      </c>
      <c r="F5862" s="4" t="s">
        <v>1439</v>
      </c>
      <c r="G5862" s="4">
        <v>102</v>
      </c>
      <c r="H5862" t="str">
        <f>CONCATENATE(Source[[#This Row],[Subject]],TRIM(Source[[#This Row],[Course]]))</f>
        <v>PHTC102</v>
      </c>
      <c r="I5862" t="str">
        <f>VLOOKUP(Source[[#This Row],[SubjCrse]],'Courses and Categories'!$E$2:$G$1816,3,FALSE)</f>
        <v>Credit Allied Health CTE</v>
      </c>
      <c r="J5862">
        <v>548</v>
      </c>
      <c r="K5862" t="s">
        <v>3337</v>
      </c>
      <c r="L5862" t="s">
        <v>39</v>
      </c>
      <c r="M5862" t="s">
        <v>903</v>
      </c>
      <c r="N5862" t="s">
        <v>3338</v>
      </c>
      <c r="O5862" t="s">
        <v>3339</v>
      </c>
      <c r="P5862" t="s">
        <v>3340</v>
      </c>
      <c r="Q5862" t="s">
        <v>3285</v>
      </c>
      <c r="R5862" t="s">
        <v>3341</v>
      </c>
      <c r="S5862" t="s">
        <v>61</v>
      </c>
      <c r="T5862">
        <v>1</v>
      </c>
      <c r="U5862" s="1">
        <v>43694</v>
      </c>
      <c r="V5862" s="1">
        <v>43819</v>
      </c>
      <c r="W5862" t="s">
        <v>3342</v>
      </c>
      <c r="X5862" t="s">
        <v>1929</v>
      </c>
      <c r="Y5862">
        <v>28</v>
      </c>
      <c r="Z5862">
        <v>28</v>
      </c>
      <c r="AA5862">
        <v>30</v>
      </c>
      <c r="AB5862">
        <v>93.333299999999994</v>
      </c>
      <c r="AD5862">
        <f>IF(ISBLANK(Source[[#This Row],[CrosslistID]]),1,1/COUNTIFS(Source[CrosslistID],Source[[#This Row],[CrosslistID]],Source[TermDesc],Source[[#This Row],[TermDesc]]))</f>
        <v>1</v>
      </c>
      <c r="AG5862">
        <v>0</v>
      </c>
      <c r="AH5862">
        <v>93.333299999999994</v>
      </c>
      <c r="AI5862">
        <v>12.6</v>
      </c>
      <c r="AJ5862">
        <v>12.6</v>
      </c>
      <c r="AK5862">
        <v>0.59909999999999997</v>
      </c>
      <c r="AL58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62">
        <f>IF(AND(Source[[#This Row],[Credit_Noncredit]]="Noncredit",Source[[#This Row],[FTEF]]&gt;0),Source[[#This Row],[NC XLST FTES]]*525/(437.5*Source[[#This Row],[FTEF]]),0)</f>
        <v>0</v>
      </c>
      <c r="AN5862">
        <f>IF(Source[[#This Row],[Credit_Noncredit]]="Credit",Source[[#This Row],[Census Enrollment]],Source[[#This Row],[Noncredit Avg. Attendance]])</f>
        <v>28</v>
      </c>
    </row>
    <row r="5863" spans="1:40" x14ac:dyDescent="0.25">
      <c r="A5863" t="s">
        <v>1914</v>
      </c>
      <c r="B5863" t="s">
        <v>886</v>
      </c>
      <c r="C5863" t="s">
        <v>632</v>
      </c>
      <c r="D5863" t="s">
        <v>565</v>
      </c>
      <c r="E5863" s="4">
        <v>71725</v>
      </c>
      <c r="F5863" s="4" t="s">
        <v>672</v>
      </c>
      <c r="G5863" s="4">
        <v>10</v>
      </c>
      <c r="H5863" t="str">
        <f>CONCATENATE(Source[[#This Row],[Subject]],TRIM(Source[[#This Row],[Course]]))</f>
        <v>HLTH10</v>
      </c>
      <c r="I5863" t="str">
        <f>VLOOKUP(Source[[#This Row],[SubjCrse]],'Courses and Categories'!$E$2:$G$1816,3,FALSE)</f>
        <v>Credit General Education</v>
      </c>
      <c r="J5863">
        <v>2</v>
      </c>
      <c r="K5863" t="s">
        <v>3343</v>
      </c>
      <c r="L5863" t="s">
        <v>39</v>
      </c>
      <c r="M5863" t="s">
        <v>903</v>
      </c>
      <c r="N5863" t="s">
        <v>59</v>
      </c>
      <c r="O5863">
        <v>940</v>
      </c>
      <c r="P5863">
        <v>1055</v>
      </c>
      <c r="Q5863" t="s">
        <v>236</v>
      </c>
      <c r="R5863">
        <v>340</v>
      </c>
      <c r="S5863" t="s">
        <v>134</v>
      </c>
      <c r="T5863">
        <v>1</v>
      </c>
      <c r="U5863" s="1">
        <v>43694</v>
      </c>
      <c r="V5863" s="1">
        <v>43819</v>
      </c>
      <c r="W5863" t="s">
        <v>3344</v>
      </c>
      <c r="X5863" t="s">
        <v>1929</v>
      </c>
      <c r="Y5863">
        <v>46</v>
      </c>
      <c r="Z5863">
        <v>42</v>
      </c>
      <c r="AA5863">
        <v>45</v>
      </c>
      <c r="AB5863">
        <v>93.333299999999994</v>
      </c>
      <c r="AD5863">
        <f>IF(ISBLANK(Source[[#This Row],[CrosslistID]]),1,1/COUNTIFS(Source[CrosslistID],Source[[#This Row],[CrosslistID]],Source[TermDesc],Source[[#This Row],[TermDesc]]))</f>
        <v>1</v>
      </c>
      <c r="AG5863">
        <v>0</v>
      </c>
      <c r="AH5863">
        <v>93.333299999999994</v>
      </c>
      <c r="AI5863">
        <v>4.4000000000000004</v>
      </c>
      <c r="AJ5863">
        <v>4.5999999999999996</v>
      </c>
      <c r="AK5863">
        <v>0.2</v>
      </c>
      <c r="AL58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63">
        <f>IF(AND(Source[[#This Row],[Credit_Noncredit]]="Noncredit",Source[[#This Row],[FTEF]]&gt;0),Source[[#This Row],[NC XLST FTES]]*525/(437.5*Source[[#This Row],[FTEF]]),0)</f>
        <v>0</v>
      </c>
      <c r="AN5863">
        <f>IF(Source[[#This Row],[Credit_Noncredit]]="Credit",Source[[#This Row],[Census Enrollment]],Source[[#This Row],[Noncredit Avg. Attendance]])</f>
        <v>46</v>
      </c>
    </row>
    <row r="5864" spans="1:40" x14ac:dyDescent="0.25">
      <c r="A5864" t="s">
        <v>1914</v>
      </c>
      <c r="B5864" t="s">
        <v>886</v>
      </c>
      <c r="C5864" t="s">
        <v>632</v>
      </c>
      <c r="D5864" t="s">
        <v>565</v>
      </c>
      <c r="E5864" s="4">
        <v>75011</v>
      </c>
      <c r="F5864" s="4" t="s">
        <v>672</v>
      </c>
      <c r="G5864" s="4">
        <v>10</v>
      </c>
      <c r="H5864" t="str">
        <f>CONCATENATE(Source[[#This Row],[Subject]],TRIM(Source[[#This Row],[Course]]))</f>
        <v>HLTH10</v>
      </c>
      <c r="I5864" t="str">
        <f>VLOOKUP(Source[[#This Row],[SubjCrse]],'Courses and Categories'!$E$2:$G$1816,3,FALSE)</f>
        <v>Credit General Education</v>
      </c>
      <c r="J5864">
        <v>3</v>
      </c>
      <c r="K5864" t="s">
        <v>3343</v>
      </c>
      <c r="L5864" t="s">
        <v>39</v>
      </c>
      <c r="M5864" t="s">
        <v>903</v>
      </c>
      <c r="N5864" t="s">
        <v>59</v>
      </c>
      <c r="O5864">
        <v>1110</v>
      </c>
      <c r="P5864">
        <v>1225</v>
      </c>
      <c r="Q5864" t="s">
        <v>236</v>
      </c>
      <c r="R5864">
        <v>340</v>
      </c>
      <c r="S5864" t="s">
        <v>134</v>
      </c>
      <c r="T5864">
        <v>1</v>
      </c>
      <c r="U5864" s="1">
        <v>43694</v>
      </c>
      <c r="V5864" s="1">
        <v>43819</v>
      </c>
      <c r="W5864" t="s">
        <v>3344</v>
      </c>
      <c r="X5864" t="s">
        <v>1929</v>
      </c>
      <c r="Y5864">
        <v>41</v>
      </c>
      <c r="Z5864">
        <v>37</v>
      </c>
      <c r="AA5864">
        <v>45</v>
      </c>
      <c r="AB5864">
        <v>82.222200000000001</v>
      </c>
      <c r="AD5864">
        <f>IF(ISBLANK(Source[[#This Row],[CrosslistID]]),1,1/COUNTIFS(Source[CrosslistID],Source[[#This Row],[CrosslistID]],Source[TermDesc],Source[[#This Row],[TermDesc]]))</f>
        <v>1</v>
      </c>
      <c r="AG5864">
        <v>0</v>
      </c>
      <c r="AH5864">
        <v>82.222200000000001</v>
      </c>
      <c r="AI5864">
        <v>3.6</v>
      </c>
      <c r="AJ5864">
        <v>4.0999999999999996</v>
      </c>
      <c r="AK5864">
        <v>0.2</v>
      </c>
      <c r="AL58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64">
        <f>IF(AND(Source[[#This Row],[Credit_Noncredit]]="Noncredit",Source[[#This Row],[FTEF]]&gt;0),Source[[#This Row],[NC XLST FTES]]*525/(437.5*Source[[#This Row],[FTEF]]),0)</f>
        <v>0</v>
      </c>
      <c r="AN5864">
        <f>IF(Source[[#This Row],[Credit_Noncredit]]="Credit",Source[[#This Row],[Census Enrollment]],Source[[#This Row],[Noncredit Avg. Attendance]])</f>
        <v>41</v>
      </c>
    </row>
    <row r="5865" spans="1:40" x14ac:dyDescent="0.25">
      <c r="A5865" t="s">
        <v>1914</v>
      </c>
      <c r="B5865" t="s">
        <v>886</v>
      </c>
      <c r="C5865" t="s">
        <v>632</v>
      </c>
      <c r="D5865" t="s">
        <v>565</v>
      </c>
      <c r="E5865" s="4">
        <v>77305</v>
      </c>
      <c r="F5865" s="4" t="s">
        <v>672</v>
      </c>
      <c r="G5865" s="4">
        <v>10</v>
      </c>
      <c r="H5865" t="str">
        <f>CONCATENATE(Source[[#This Row],[Subject]],TRIM(Source[[#This Row],[Course]]))</f>
        <v>HLTH10</v>
      </c>
      <c r="I5865" t="str">
        <f>VLOOKUP(Source[[#This Row],[SubjCrse]],'Courses and Categories'!$E$2:$G$1816,3,FALSE)</f>
        <v>Credit General Education</v>
      </c>
      <c r="J5865">
        <v>961</v>
      </c>
      <c r="K5865" t="s">
        <v>3343</v>
      </c>
      <c r="L5865" t="s">
        <v>87</v>
      </c>
      <c r="M5865" t="s">
        <v>897</v>
      </c>
      <c r="N5865" t="s">
        <v>42</v>
      </c>
      <c r="O5865" t="s">
        <v>42</v>
      </c>
      <c r="P5865" t="s">
        <v>42</v>
      </c>
      <c r="Q5865" t="s">
        <v>42</v>
      </c>
      <c r="S5865" t="s">
        <v>134</v>
      </c>
      <c r="T5865" t="s">
        <v>44</v>
      </c>
      <c r="U5865" s="1">
        <v>43711</v>
      </c>
      <c r="V5865" s="1">
        <v>43819</v>
      </c>
      <c r="W5865" t="s">
        <v>3345</v>
      </c>
      <c r="X5865" t="s">
        <v>2130</v>
      </c>
      <c r="Y5865">
        <v>43</v>
      </c>
      <c r="Z5865">
        <v>41</v>
      </c>
      <c r="AA5865">
        <v>45</v>
      </c>
      <c r="AB5865">
        <v>91.111099999999993</v>
      </c>
      <c r="AD5865">
        <f>IF(ISBLANK(Source[[#This Row],[CrosslistID]]),1,1/COUNTIFS(Source[CrosslistID],Source[[#This Row],[CrosslistID]],Source[TermDesc],Source[[#This Row],[TermDesc]]))</f>
        <v>1</v>
      </c>
      <c r="AG5865">
        <v>0</v>
      </c>
      <c r="AH5865">
        <v>91.111099999999993</v>
      </c>
      <c r="AI5865">
        <v>4.0999999999999996</v>
      </c>
      <c r="AJ5865">
        <v>4.3</v>
      </c>
      <c r="AK5865">
        <v>0.2</v>
      </c>
      <c r="AL58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65">
        <f>IF(AND(Source[[#This Row],[Credit_Noncredit]]="Noncredit",Source[[#This Row],[FTEF]]&gt;0),Source[[#This Row],[NC XLST FTES]]*525/(437.5*Source[[#This Row],[FTEF]]),0)</f>
        <v>0</v>
      </c>
      <c r="AN5865">
        <f>IF(Source[[#This Row],[Credit_Noncredit]]="Credit",Source[[#This Row],[Census Enrollment]],Source[[#This Row],[Noncredit Avg. Attendance]])</f>
        <v>43</v>
      </c>
    </row>
    <row r="5866" spans="1:40" x14ac:dyDescent="0.25">
      <c r="A5866" t="s">
        <v>1914</v>
      </c>
      <c r="B5866" t="s">
        <v>886</v>
      </c>
      <c r="C5866" t="s">
        <v>632</v>
      </c>
      <c r="D5866" t="s">
        <v>565</v>
      </c>
      <c r="E5866" s="4">
        <v>72265</v>
      </c>
      <c r="F5866" s="4" t="s">
        <v>672</v>
      </c>
      <c r="G5866" s="4">
        <v>25</v>
      </c>
      <c r="H5866" t="str">
        <f>CONCATENATE(Source[[#This Row],[Subject]],TRIM(Source[[#This Row],[Course]]))</f>
        <v>HLTH25</v>
      </c>
      <c r="I5866" t="str">
        <f>VLOOKUP(Source[[#This Row],[SubjCrse]],'Courses and Categories'!$E$2:$G$1816,3,FALSE)</f>
        <v>Credit General Education</v>
      </c>
      <c r="J5866">
        <v>1</v>
      </c>
      <c r="K5866" t="s">
        <v>1447</v>
      </c>
      <c r="L5866" t="s">
        <v>39</v>
      </c>
      <c r="M5866" t="s">
        <v>903</v>
      </c>
      <c r="N5866" t="s">
        <v>105</v>
      </c>
      <c r="O5866">
        <v>940</v>
      </c>
      <c r="P5866">
        <v>1055</v>
      </c>
      <c r="Q5866" t="s">
        <v>236</v>
      </c>
      <c r="R5866">
        <v>340</v>
      </c>
      <c r="S5866" t="s">
        <v>134</v>
      </c>
      <c r="T5866">
        <v>1</v>
      </c>
      <c r="U5866" s="1">
        <v>43694</v>
      </c>
      <c r="V5866" s="1">
        <v>43819</v>
      </c>
      <c r="W5866" t="s">
        <v>3344</v>
      </c>
      <c r="X5866" t="s">
        <v>1929</v>
      </c>
      <c r="Y5866">
        <v>35</v>
      </c>
      <c r="Z5866">
        <v>30</v>
      </c>
      <c r="AA5866">
        <v>45</v>
      </c>
      <c r="AB5866">
        <v>66.666700000000006</v>
      </c>
      <c r="AD5866">
        <f>IF(ISBLANK(Source[[#This Row],[CrosslistID]]),1,1/COUNTIFS(Source[CrosslistID],Source[[#This Row],[CrosslistID]],Source[TermDesc],Source[[#This Row],[TermDesc]]))</f>
        <v>1</v>
      </c>
      <c r="AG5866">
        <v>0</v>
      </c>
      <c r="AH5866">
        <v>66.666700000000006</v>
      </c>
      <c r="AI5866">
        <v>3.4</v>
      </c>
      <c r="AJ5866">
        <v>3.5</v>
      </c>
      <c r="AK5866">
        <v>0.2</v>
      </c>
      <c r="AL58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66">
        <f>IF(AND(Source[[#This Row],[Credit_Noncredit]]="Noncredit",Source[[#This Row],[FTEF]]&gt;0),Source[[#This Row],[NC XLST FTES]]*525/(437.5*Source[[#This Row],[FTEF]]),0)</f>
        <v>0</v>
      </c>
      <c r="AN5866">
        <f>IF(Source[[#This Row],[Credit_Noncredit]]="Credit",Source[[#This Row],[Census Enrollment]],Source[[#This Row],[Noncredit Avg. Attendance]])</f>
        <v>35</v>
      </c>
    </row>
    <row r="5867" spans="1:40" x14ac:dyDescent="0.25">
      <c r="A5867" t="s">
        <v>1914</v>
      </c>
      <c r="B5867" t="s">
        <v>886</v>
      </c>
      <c r="C5867" t="s">
        <v>632</v>
      </c>
      <c r="D5867" t="s">
        <v>565</v>
      </c>
      <c r="E5867" s="4">
        <v>70364</v>
      </c>
      <c r="F5867" s="4" t="s">
        <v>672</v>
      </c>
      <c r="G5867" s="4">
        <v>25</v>
      </c>
      <c r="H5867" t="str">
        <f>CONCATENATE(Source[[#This Row],[Subject]],TRIM(Source[[#This Row],[Course]]))</f>
        <v>HLTH25</v>
      </c>
      <c r="I5867" t="str">
        <f>VLOOKUP(Source[[#This Row],[SubjCrse]],'Courses and Categories'!$E$2:$G$1816,3,FALSE)</f>
        <v>Credit General Education</v>
      </c>
      <c r="J5867">
        <v>2</v>
      </c>
      <c r="K5867" t="s">
        <v>1447</v>
      </c>
      <c r="L5867" t="s">
        <v>39</v>
      </c>
      <c r="M5867" t="s">
        <v>903</v>
      </c>
      <c r="N5867" t="s">
        <v>105</v>
      </c>
      <c r="O5867">
        <v>1110</v>
      </c>
      <c r="P5867">
        <v>1225</v>
      </c>
      <c r="Q5867" t="s">
        <v>236</v>
      </c>
      <c r="R5867">
        <v>340</v>
      </c>
      <c r="S5867" t="s">
        <v>134</v>
      </c>
      <c r="T5867">
        <v>1</v>
      </c>
      <c r="U5867" s="1">
        <v>43694</v>
      </c>
      <c r="V5867" s="1">
        <v>43819</v>
      </c>
      <c r="W5867" t="s">
        <v>3344</v>
      </c>
      <c r="X5867" t="s">
        <v>1929</v>
      </c>
      <c r="Y5867">
        <v>39</v>
      </c>
      <c r="Z5867">
        <v>31</v>
      </c>
      <c r="AA5867">
        <v>45</v>
      </c>
      <c r="AB5867">
        <v>68.888900000000007</v>
      </c>
      <c r="AD5867">
        <f>IF(ISBLANK(Source[[#This Row],[CrosslistID]]),1,1/COUNTIFS(Source[CrosslistID],Source[[#This Row],[CrosslistID]],Source[TermDesc],Source[[#This Row],[TermDesc]]))</f>
        <v>1</v>
      </c>
      <c r="AG5867">
        <v>0</v>
      </c>
      <c r="AH5867">
        <v>68.888900000000007</v>
      </c>
      <c r="AI5867">
        <v>3.7</v>
      </c>
      <c r="AJ5867">
        <v>3.9</v>
      </c>
      <c r="AK5867">
        <v>0.2</v>
      </c>
      <c r="AL58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67">
        <f>IF(AND(Source[[#This Row],[Credit_Noncredit]]="Noncredit",Source[[#This Row],[FTEF]]&gt;0),Source[[#This Row],[NC XLST FTES]]*525/(437.5*Source[[#This Row],[FTEF]]),0)</f>
        <v>0</v>
      </c>
      <c r="AN5867">
        <f>IF(Source[[#This Row],[Credit_Noncredit]]="Credit",Source[[#This Row],[Census Enrollment]],Source[[#This Row],[Noncredit Avg. Attendance]])</f>
        <v>39</v>
      </c>
    </row>
    <row r="5868" spans="1:40" x14ac:dyDescent="0.25">
      <c r="A5868" t="s">
        <v>1914</v>
      </c>
      <c r="B5868" t="s">
        <v>886</v>
      </c>
      <c r="C5868" t="s">
        <v>632</v>
      </c>
      <c r="D5868" t="s">
        <v>565</v>
      </c>
      <c r="E5868" s="4">
        <v>70366</v>
      </c>
      <c r="F5868" s="4" t="s">
        <v>672</v>
      </c>
      <c r="G5868" s="4">
        <v>25</v>
      </c>
      <c r="H5868" t="str">
        <f>CONCATENATE(Source[[#This Row],[Subject]],TRIM(Source[[#This Row],[Course]]))</f>
        <v>HLTH25</v>
      </c>
      <c r="I5868" t="str">
        <f>VLOOKUP(Source[[#This Row],[SubjCrse]],'Courses and Categories'!$E$2:$G$1816,3,FALSE)</f>
        <v>Credit General Education</v>
      </c>
      <c r="J5868">
        <v>3</v>
      </c>
      <c r="K5868" t="s">
        <v>1447</v>
      </c>
      <c r="L5868" t="s">
        <v>39</v>
      </c>
      <c r="M5868" t="s">
        <v>903</v>
      </c>
      <c r="N5868" t="s">
        <v>59</v>
      </c>
      <c r="O5868">
        <v>940</v>
      </c>
      <c r="P5868">
        <v>1055</v>
      </c>
      <c r="Q5868" t="s">
        <v>236</v>
      </c>
      <c r="R5868">
        <v>361</v>
      </c>
      <c r="S5868" t="s">
        <v>134</v>
      </c>
      <c r="T5868">
        <v>1</v>
      </c>
      <c r="U5868" s="1">
        <v>43694</v>
      </c>
      <c r="V5868" s="1">
        <v>43819</v>
      </c>
      <c r="W5868" t="s">
        <v>1474</v>
      </c>
      <c r="X5868" t="s">
        <v>1929</v>
      </c>
      <c r="Y5868">
        <v>29</v>
      </c>
      <c r="Z5868">
        <v>28</v>
      </c>
      <c r="AA5868">
        <v>45</v>
      </c>
      <c r="AB5868">
        <v>62.222200000000001</v>
      </c>
      <c r="AD5868">
        <f>IF(ISBLANK(Source[[#This Row],[CrosslistID]]),1,1/COUNTIFS(Source[CrosslistID],Source[[#This Row],[CrosslistID]],Source[TermDesc],Source[[#This Row],[TermDesc]]))</f>
        <v>1</v>
      </c>
      <c r="AG5868">
        <v>0</v>
      </c>
      <c r="AH5868">
        <v>62.222200000000001</v>
      </c>
      <c r="AI5868">
        <v>2.7</v>
      </c>
      <c r="AJ5868">
        <v>2.9</v>
      </c>
      <c r="AK5868">
        <v>0.2</v>
      </c>
      <c r="AL58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68">
        <f>IF(AND(Source[[#This Row],[Credit_Noncredit]]="Noncredit",Source[[#This Row],[FTEF]]&gt;0),Source[[#This Row],[NC XLST FTES]]*525/(437.5*Source[[#This Row],[FTEF]]),0)</f>
        <v>0</v>
      </c>
      <c r="AN5868">
        <f>IF(Source[[#This Row],[Credit_Noncredit]]="Credit",Source[[#This Row],[Census Enrollment]],Source[[#This Row],[Noncredit Avg. Attendance]])</f>
        <v>29</v>
      </c>
    </row>
    <row r="5869" spans="1:40" x14ac:dyDescent="0.25">
      <c r="A5869" t="s">
        <v>1914</v>
      </c>
      <c r="B5869" t="s">
        <v>886</v>
      </c>
      <c r="C5869" t="s">
        <v>632</v>
      </c>
      <c r="D5869" t="s">
        <v>565</v>
      </c>
      <c r="E5869" s="4">
        <v>70367</v>
      </c>
      <c r="F5869" s="4" t="s">
        <v>672</v>
      </c>
      <c r="G5869" s="4">
        <v>25</v>
      </c>
      <c r="H5869" t="str">
        <f>CONCATENATE(Source[[#This Row],[Subject]],TRIM(Source[[#This Row],[Course]]))</f>
        <v>HLTH25</v>
      </c>
      <c r="I5869" t="str">
        <f>VLOOKUP(Source[[#This Row],[SubjCrse]],'Courses and Categories'!$E$2:$G$1816,3,FALSE)</f>
        <v>Credit General Education</v>
      </c>
      <c r="J5869">
        <v>4</v>
      </c>
      <c r="K5869" t="s">
        <v>1447</v>
      </c>
      <c r="L5869" t="s">
        <v>39</v>
      </c>
      <c r="M5869" t="s">
        <v>903</v>
      </c>
      <c r="N5869" t="s">
        <v>59</v>
      </c>
      <c r="O5869">
        <v>1110</v>
      </c>
      <c r="P5869">
        <v>1225</v>
      </c>
      <c r="Q5869" t="s">
        <v>236</v>
      </c>
      <c r="R5869">
        <v>361</v>
      </c>
      <c r="S5869" t="s">
        <v>134</v>
      </c>
      <c r="T5869">
        <v>1</v>
      </c>
      <c r="U5869" s="1">
        <v>43694</v>
      </c>
      <c r="V5869" s="1">
        <v>43819</v>
      </c>
      <c r="W5869" t="s">
        <v>1474</v>
      </c>
      <c r="X5869" t="s">
        <v>1929</v>
      </c>
      <c r="Y5869">
        <v>25</v>
      </c>
      <c r="Z5869">
        <v>23</v>
      </c>
      <c r="AA5869">
        <v>45</v>
      </c>
      <c r="AB5869">
        <v>51.1111</v>
      </c>
      <c r="AD5869">
        <f>IF(ISBLANK(Source[[#This Row],[CrosslistID]]),1,1/COUNTIFS(Source[CrosslistID],Source[[#This Row],[CrosslistID]],Source[TermDesc],Source[[#This Row],[TermDesc]]))</f>
        <v>1</v>
      </c>
      <c r="AG5869">
        <v>0</v>
      </c>
      <c r="AH5869">
        <v>51.1111</v>
      </c>
      <c r="AI5869">
        <v>2.5</v>
      </c>
      <c r="AJ5869">
        <v>2.5</v>
      </c>
      <c r="AK5869">
        <v>0.2</v>
      </c>
      <c r="AL58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69">
        <f>IF(AND(Source[[#This Row],[Credit_Noncredit]]="Noncredit",Source[[#This Row],[FTEF]]&gt;0),Source[[#This Row],[NC XLST FTES]]*525/(437.5*Source[[#This Row],[FTEF]]),0)</f>
        <v>0</v>
      </c>
      <c r="AN5869">
        <f>IF(Source[[#This Row],[Credit_Noncredit]]="Credit",Source[[#This Row],[Census Enrollment]],Source[[#This Row],[Noncredit Avg. Attendance]])</f>
        <v>25</v>
      </c>
    </row>
    <row r="5870" spans="1:40" x14ac:dyDescent="0.25">
      <c r="A5870" t="s">
        <v>1914</v>
      </c>
      <c r="B5870" t="s">
        <v>886</v>
      </c>
      <c r="C5870" t="s">
        <v>632</v>
      </c>
      <c r="D5870" t="s">
        <v>565</v>
      </c>
      <c r="E5870" s="4">
        <v>70368</v>
      </c>
      <c r="F5870" s="4" t="s">
        <v>672</v>
      </c>
      <c r="G5870" s="4">
        <v>25</v>
      </c>
      <c r="H5870" t="str">
        <f>CONCATENATE(Source[[#This Row],[Subject]],TRIM(Source[[#This Row],[Course]]))</f>
        <v>HLTH25</v>
      </c>
      <c r="I5870" t="str">
        <f>VLOOKUP(Source[[#This Row],[SubjCrse]],'Courses and Categories'!$E$2:$G$1816,3,FALSE)</f>
        <v>Credit General Education</v>
      </c>
      <c r="J5870">
        <v>5</v>
      </c>
      <c r="K5870" t="s">
        <v>1447</v>
      </c>
      <c r="L5870" t="s">
        <v>39</v>
      </c>
      <c r="M5870" t="s">
        <v>903</v>
      </c>
      <c r="N5870" t="s">
        <v>59</v>
      </c>
      <c r="O5870">
        <v>1240</v>
      </c>
      <c r="P5870">
        <v>1355</v>
      </c>
      <c r="Q5870" t="s">
        <v>236</v>
      </c>
      <c r="R5870">
        <v>361</v>
      </c>
      <c r="S5870" t="s">
        <v>134</v>
      </c>
      <c r="T5870">
        <v>1</v>
      </c>
      <c r="U5870" s="1">
        <v>43694</v>
      </c>
      <c r="V5870" s="1">
        <v>43819</v>
      </c>
      <c r="W5870" t="s">
        <v>1474</v>
      </c>
      <c r="X5870" t="s">
        <v>1929</v>
      </c>
      <c r="Y5870">
        <v>30</v>
      </c>
      <c r="Z5870">
        <v>29</v>
      </c>
      <c r="AA5870">
        <v>45</v>
      </c>
      <c r="AB5870">
        <v>64.444400000000002</v>
      </c>
      <c r="AD5870">
        <f>IF(ISBLANK(Source[[#This Row],[CrosslistID]]),1,1/COUNTIFS(Source[CrosslistID],Source[[#This Row],[CrosslistID]],Source[TermDesc],Source[[#This Row],[TermDesc]]))</f>
        <v>1</v>
      </c>
      <c r="AG5870">
        <v>0</v>
      </c>
      <c r="AH5870">
        <v>64.444400000000002</v>
      </c>
      <c r="AI5870">
        <v>3</v>
      </c>
      <c r="AJ5870">
        <v>3</v>
      </c>
      <c r="AK5870">
        <v>0.2</v>
      </c>
      <c r="AL58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70">
        <f>IF(AND(Source[[#This Row],[Credit_Noncredit]]="Noncredit",Source[[#This Row],[FTEF]]&gt;0),Source[[#This Row],[NC XLST FTES]]*525/(437.5*Source[[#This Row],[FTEF]]),0)</f>
        <v>0</v>
      </c>
      <c r="AN5870">
        <f>IF(Source[[#This Row],[Credit_Noncredit]]="Credit",Source[[#This Row],[Census Enrollment]],Source[[#This Row],[Noncredit Avg. Attendance]])</f>
        <v>30</v>
      </c>
    </row>
    <row r="5871" spans="1:40" x14ac:dyDescent="0.25">
      <c r="A5871" t="s">
        <v>1914</v>
      </c>
      <c r="B5871" t="s">
        <v>886</v>
      </c>
      <c r="C5871" t="s">
        <v>632</v>
      </c>
      <c r="D5871" t="s">
        <v>565</v>
      </c>
      <c r="E5871" s="4">
        <v>71728</v>
      </c>
      <c r="F5871" s="4" t="s">
        <v>672</v>
      </c>
      <c r="G5871" s="4">
        <v>25</v>
      </c>
      <c r="H5871" t="str">
        <f>CONCATENATE(Source[[#This Row],[Subject]],TRIM(Source[[#This Row],[Course]]))</f>
        <v>HLTH25</v>
      </c>
      <c r="I5871" t="str">
        <f>VLOOKUP(Source[[#This Row],[SubjCrse]],'Courses and Categories'!$E$2:$G$1816,3,FALSE)</f>
        <v>Credit General Education</v>
      </c>
      <c r="J5871">
        <v>552</v>
      </c>
      <c r="K5871" t="s">
        <v>1447</v>
      </c>
      <c r="L5871" t="s">
        <v>87</v>
      </c>
      <c r="M5871" t="s">
        <v>903</v>
      </c>
      <c r="N5871" t="s">
        <v>830</v>
      </c>
      <c r="O5871" t="s">
        <v>949</v>
      </c>
      <c r="P5871" t="s">
        <v>3007</v>
      </c>
      <c r="Q5871" t="s">
        <v>296</v>
      </c>
      <c r="R5871" t="s">
        <v>3346</v>
      </c>
      <c r="S5871" t="s">
        <v>53</v>
      </c>
      <c r="T5871">
        <v>1</v>
      </c>
      <c r="U5871" s="1">
        <v>43694</v>
      </c>
      <c r="V5871" s="1">
        <v>43819</v>
      </c>
      <c r="W5871" t="s">
        <v>3347</v>
      </c>
      <c r="X5871" t="s">
        <v>1929</v>
      </c>
      <c r="Y5871">
        <v>20</v>
      </c>
      <c r="Z5871">
        <v>19</v>
      </c>
      <c r="AA5871">
        <v>45</v>
      </c>
      <c r="AB5871">
        <v>42.222200000000001</v>
      </c>
      <c r="AD5871">
        <f>IF(ISBLANK(Source[[#This Row],[CrosslistID]]),1,1/COUNTIFS(Source[CrosslistID],Source[[#This Row],[CrosslistID]],Source[TermDesc],Source[[#This Row],[TermDesc]]))</f>
        <v>1</v>
      </c>
      <c r="AG5871">
        <v>0</v>
      </c>
      <c r="AH5871">
        <v>42.222200000000001</v>
      </c>
      <c r="AI5871">
        <v>1.8</v>
      </c>
      <c r="AJ5871">
        <v>2</v>
      </c>
      <c r="AK5871">
        <v>0.2</v>
      </c>
      <c r="AL58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71">
        <f>IF(AND(Source[[#This Row],[Credit_Noncredit]]="Noncredit",Source[[#This Row],[FTEF]]&gt;0),Source[[#This Row],[NC XLST FTES]]*525/(437.5*Source[[#This Row],[FTEF]]),0)</f>
        <v>0</v>
      </c>
      <c r="AN5871">
        <f>IF(Source[[#This Row],[Credit_Noncredit]]="Credit",Source[[#This Row],[Census Enrollment]],Source[[#This Row],[Noncredit Avg. Attendance]])</f>
        <v>20</v>
      </c>
    </row>
    <row r="5872" spans="1:40" x14ac:dyDescent="0.25">
      <c r="A5872" t="s">
        <v>1914</v>
      </c>
      <c r="B5872" t="s">
        <v>886</v>
      </c>
      <c r="C5872" t="s">
        <v>632</v>
      </c>
      <c r="D5872" t="s">
        <v>565</v>
      </c>
      <c r="E5872" s="4">
        <v>78233</v>
      </c>
      <c r="F5872" s="4" t="s">
        <v>672</v>
      </c>
      <c r="G5872" s="4">
        <v>25</v>
      </c>
      <c r="H5872" t="str">
        <f>CONCATENATE(Source[[#This Row],[Subject]],TRIM(Source[[#This Row],[Course]]))</f>
        <v>HLTH25</v>
      </c>
      <c r="I5872" t="str">
        <f>VLOOKUP(Source[[#This Row],[SubjCrse]],'Courses and Categories'!$E$2:$G$1816,3,FALSE)</f>
        <v>Credit General Education</v>
      </c>
      <c r="J5872">
        <v>931</v>
      </c>
      <c r="K5872" t="s">
        <v>1447</v>
      </c>
      <c r="L5872" t="s">
        <v>87</v>
      </c>
      <c r="M5872" t="s">
        <v>897</v>
      </c>
      <c r="N5872" t="s">
        <v>42</v>
      </c>
      <c r="O5872" t="s">
        <v>42</v>
      </c>
      <c r="P5872" t="s">
        <v>42</v>
      </c>
      <c r="Q5872" t="s">
        <v>42</v>
      </c>
      <c r="S5872" t="s">
        <v>134</v>
      </c>
      <c r="T5872" t="s">
        <v>44</v>
      </c>
      <c r="U5872" s="1">
        <v>43711</v>
      </c>
      <c r="V5872" s="1">
        <v>43819</v>
      </c>
      <c r="W5872" t="s">
        <v>1449</v>
      </c>
      <c r="X5872" t="s">
        <v>1450</v>
      </c>
      <c r="Y5872">
        <v>37</v>
      </c>
      <c r="Z5872">
        <v>35</v>
      </c>
      <c r="AA5872">
        <v>45</v>
      </c>
      <c r="AB5872">
        <v>77.777799999999999</v>
      </c>
      <c r="AD5872">
        <f>IF(ISBLANK(Source[[#This Row],[CrosslistID]]),1,1/COUNTIFS(Source[CrosslistID],Source[[#This Row],[CrosslistID]],Source[TermDesc],Source[[#This Row],[TermDesc]]))</f>
        <v>1</v>
      </c>
      <c r="AG5872">
        <v>0</v>
      </c>
      <c r="AH5872">
        <v>77.777799999999999</v>
      </c>
      <c r="AI5872">
        <v>3.6</v>
      </c>
      <c r="AJ5872">
        <v>3.7</v>
      </c>
      <c r="AK5872">
        <v>0.2</v>
      </c>
      <c r="AL58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72">
        <f>IF(AND(Source[[#This Row],[Credit_Noncredit]]="Noncredit",Source[[#This Row],[FTEF]]&gt;0),Source[[#This Row],[NC XLST FTES]]*525/(437.5*Source[[#This Row],[FTEF]]),0)</f>
        <v>0</v>
      </c>
      <c r="AN5872">
        <f>IF(Source[[#This Row],[Credit_Noncredit]]="Credit",Source[[#This Row],[Census Enrollment]],Source[[#This Row],[Noncredit Avg. Attendance]])</f>
        <v>37</v>
      </c>
    </row>
    <row r="5873" spans="1:40" x14ac:dyDescent="0.25">
      <c r="A5873" t="s">
        <v>1914</v>
      </c>
      <c r="B5873" t="s">
        <v>886</v>
      </c>
      <c r="C5873" t="s">
        <v>632</v>
      </c>
      <c r="D5873" t="s">
        <v>565</v>
      </c>
      <c r="E5873" s="4">
        <v>78234</v>
      </c>
      <c r="F5873" s="4" t="s">
        <v>672</v>
      </c>
      <c r="G5873" s="4">
        <v>25</v>
      </c>
      <c r="H5873" t="str">
        <f>CONCATENATE(Source[[#This Row],[Subject]],TRIM(Source[[#This Row],[Course]]))</f>
        <v>HLTH25</v>
      </c>
      <c r="I5873" t="str">
        <f>VLOOKUP(Source[[#This Row],[SubjCrse]],'Courses and Categories'!$E$2:$G$1816,3,FALSE)</f>
        <v>Credit General Education</v>
      </c>
      <c r="J5873">
        <v>932</v>
      </c>
      <c r="K5873" t="s">
        <v>1447</v>
      </c>
      <c r="L5873" t="s">
        <v>39</v>
      </c>
      <c r="M5873" t="s">
        <v>897</v>
      </c>
      <c r="N5873" t="s">
        <v>42</v>
      </c>
      <c r="O5873" t="s">
        <v>42</v>
      </c>
      <c r="P5873" t="s">
        <v>42</v>
      </c>
      <c r="Q5873" t="s">
        <v>42</v>
      </c>
      <c r="S5873" t="s">
        <v>134</v>
      </c>
      <c r="T5873" t="s">
        <v>44</v>
      </c>
      <c r="U5873" s="1">
        <v>43711</v>
      </c>
      <c r="V5873" s="1">
        <v>43819</v>
      </c>
      <c r="W5873" t="s">
        <v>1449</v>
      </c>
      <c r="X5873" t="s">
        <v>1450</v>
      </c>
      <c r="Y5873">
        <v>39</v>
      </c>
      <c r="Z5873">
        <v>36</v>
      </c>
      <c r="AA5873">
        <v>45</v>
      </c>
      <c r="AB5873">
        <v>80</v>
      </c>
      <c r="AD5873">
        <f>IF(ISBLANK(Source[[#This Row],[CrosslistID]]),1,1/COUNTIFS(Source[CrosslistID],Source[[#This Row],[CrosslistID]],Source[TermDesc],Source[[#This Row],[TermDesc]]))</f>
        <v>1</v>
      </c>
      <c r="AG5873">
        <v>0</v>
      </c>
      <c r="AH5873">
        <v>80</v>
      </c>
      <c r="AI5873">
        <v>3.8</v>
      </c>
      <c r="AJ5873">
        <v>3.9</v>
      </c>
      <c r="AK5873">
        <v>0.2</v>
      </c>
      <c r="AL58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73">
        <f>IF(AND(Source[[#This Row],[Credit_Noncredit]]="Noncredit",Source[[#This Row],[FTEF]]&gt;0),Source[[#This Row],[NC XLST FTES]]*525/(437.5*Source[[#This Row],[FTEF]]),0)</f>
        <v>0</v>
      </c>
      <c r="AN5873">
        <f>IF(Source[[#This Row],[Credit_Noncredit]]="Credit",Source[[#This Row],[Census Enrollment]],Source[[#This Row],[Noncredit Avg. Attendance]])</f>
        <v>39</v>
      </c>
    </row>
    <row r="5874" spans="1:40" x14ac:dyDescent="0.25">
      <c r="A5874" t="s">
        <v>1914</v>
      </c>
      <c r="B5874" t="s">
        <v>886</v>
      </c>
      <c r="C5874" t="s">
        <v>632</v>
      </c>
      <c r="D5874" t="s">
        <v>565</v>
      </c>
      <c r="E5874" s="4">
        <v>70371</v>
      </c>
      <c r="F5874" s="4" t="s">
        <v>672</v>
      </c>
      <c r="G5874" s="4">
        <v>27</v>
      </c>
      <c r="H5874" t="str">
        <f>CONCATENATE(Source[[#This Row],[Subject]],TRIM(Source[[#This Row],[Course]]))</f>
        <v>HLTH27</v>
      </c>
      <c r="I5874" t="str">
        <f>VLOOKUP(Source[[#This Row],[SubjCrse]],'Courses and Categories'!$E$2:$G$1816,3,FALSE)</f>
        <v>Credit General Education</v>
      </c>
      <c r="J5874">
        <v>1</v>
      </c>
      <c r="K5874" t="s">
        <v>1451</v>
      </c>
      <c r="L5874" t="s">
        <v>39</v>
      </c>
      <c r="M5874" t="s">
        <v>903</v>
      </c>
      <c r="N5874" t="s">
        <v>59</v>
      </c>
      <c r="O5874">
        <v>940</v>
      </c>
      <c r="P5874">
        <v>1055</v>
      </c>
      <c r="Q5874" t="s">
        <v>236</v>
      </c>
      <c r="R5874">
        <v>357</v>
      </c>
      <c r="S5874" t="s">
        <v>134</v>
      </c>
      <c r="T5874">
        <v>1</v>
      </c>
      <c r="U5874" s="1">
        <v>43694</v>
      </c>
      <c r="V5874" s="1">
        <v>43819</v>
      </c>
      <c r="W5874" t="s">
        <v>3348</v>
      </c>
      <c r="X5874" t="s">
        <v>1929</v>
      </c>
      <c r="Y5874">
        <v>40</v>
      </c>
      <c r="Z5874">
        <v>36</v>
      </c>
      <c r="AA5874">
        <v>45</v>
      </c>
      <c r="AB5874">
        <v>80</v>
      </c>
      <c r="AD5874">
        <f>IF(ISBLANK(Source[[#This Row],[CrosslistID]]),1,1/COUNTIFS(Source[CrosslistID],Source[[#This Row],[CrosslistID]],Source[TermDesc],Source[[#This Row],[TermDesc]]))</f>
        <v>1</v>
      </c>
      <c r="AG5874">
        <v>0</v>
      </c>
      <c r="AH5874">
        <v>80</v>
      </c>
      <c r="AI5874">
        <v>3.9</v>
      </c>
      <c r="AJ5874">
        <v>4</v>
      </c>
      <c r="AK5874">
        <v>0.2</v>
      </c>
      <c r="AL58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74">
        <f>IF(AND(Source[[#This Row],[Credit_Noncredit]]="Noncredit",Source[[#This Row],[FTEF]]&gt;0),Source[[#This Row],[NC XLST FTES]]*525/(437.5*Source[[#This Row],[FTEF]]),0)</f>
        <v>0</v>
      </c>
      <c r="AN5874">
        <f>IF(Source[[#This Row],[Credit_Noncredit]]="Credit",Source[[#This Row],[Census Enrollment]],Source[[#This Row],[Noncredit Avg. Attendance]])</f>
        <v>40</v>
      </c>
    </row>
    <row r="5875" spans="1:40" x14ac:dyDescent="0.25">
      <c r="A5875" t="s">
        <v>1914</v>
      </c>
      <c r="B5875" t="s">
        <v>886</v>
      </c>
      <c r="C5875" t="s">
        <v>632</v>
      </c>
      <c r="D5875" t="s">
        <v>565</v>
      </c>
      <c r="E5875" s="4">
        <v>71473</v>
      </c>
      <c r="F5875" s="4" t="s">
        <v>672</v>
      </c>
      <c r="G5875" s="4">
        <v>27</v>
      </c>
      <c r="H5875" t="str">
        <f>CONCATENATE(Source[[#This Row],[Subject]],TRIM(Source[[#This Row],[Course]]))</f>
        <v>HLTH27</v>
      </c>
      <c r="I5875" t="str">
        <f>VLOOKUP(Source[[#This Row],[SubjCrse]],'Courses and Categories'!$E$2:$G$1816,3,FALSE)</f>
        <v>Credit General Education</v>
      </c>
      <c r="J5875">
        <v>2</v>
      </c>
      <c r="K5875" t="s">
        <v>1451</v>
      </c>
      <c r="L5875" t="s">
        <v>39</v>
      </c>
      <c r="M5875" t="s">
        <v>903</v>
      </c>
      <c r="N5875" t="s">
        <v>59</v>
      </c>
      <c r="O5875">
        <v>1110</v>
      </c>
      <c r="P5875">
        <v>1225</v>
      </c>
      <c r="Q5875" t="s">
        <v>236</v>
      </c>
      <c r="R5875">
        <v>357</v>
      </c>
      <c r="S5875" t="s">
        <v>134</v>
      </c>
      <c r="T5875">
        <v>1</v>
      </c>
      <c r="U5875" s="1">
        <v>43694</v>
      </c>
      <c r="V5875" s="1">
        <v>43819</v>
      </c>
      <c r="W5875" t="s">
        <v>3348</v>
      </c>
      <c r="X5875" t="s">
        <v>1929</v>
      </c>
      <c r="Y5875">
        <v>33</v>
      </c>
      <c r="Z5875">
        <v>28</v>
      </c>
      <c r="AA5875">
        <v>45</v>
      </c>
      <c r="AB5875">
        <v>62.222200000000001</v>
      </c>
      <c r="AD5875">
        <f>IF(ISBLANK(Source[[#This Row],[CrosslistID]]),1,1/COUNTIFS(Source[CrosslistID],Source[[#This Row],[CrosslistID]],Source[TermDesc],Source[[#This Row],[TermDesc]]))</f>
        <v>1</v>
      </c>
      <c r="AG5875">
        <v>0</v>
      </c>
      <c r="AH5875">
        <v>62.222200000000001</v>
      </c>
      <c r="AI5875">
        <v>3.2</v>
      </c>
      <c r="AJ5875">
        <v>3.3</v>
      </c>
      <c r="AK5875">
        <v>0.2</v>
      </c>
      <c r="AL58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75">
        <f>IF(AND(Source[[#This Row],[Credit_Noncredit]]="Noncredit",Source[[#This Row],[FTEF]]&gt;0),Source[[#This Row],[NC XLST FTES]]*525/(437.5*Source[[#This Row],[FTEF]]),0)</f>
        <v>0</v>
      </c>
      <c r="AN5875">
        <f>IF(Source[[#This Row],[Credit_Noncredit]]="Credit",Source[[#This Row],[Census Enrollment]],Source[[#This Row],[Noncredit Avg. Attendance]])</f>
        <v>33</v>
      </c>
    </row>
    <row r="5876" spans="1:40" x14ac:dyDescent="0.25">
      <c r="A5876" t="s">
        <v>1914</v>
      </c>
      <c r="B5876" t="s">
        <v>886</v>
      </c>
      <c r="C5876" t="s">
        <v>632</v>
      </c>
      <c r="D5876" t="s">
        <v>565</v>
      </c>
      <c r="E5876" s="4">
        <v>77304</v>
      </c>
      <c r="F5876" s="4" t="s">
        <v>672</v>
      </c>
      <c r="G5876" s="4">
        <v>27</v>
      </c>
      <c r="H5876" t="str">
        <f>CONCATENATE(Source[[#This Row],[Subject]],TRIM(Source[[#This Row],[Course]]))</f>
        <v>HLTH27</v>
      </c>
      <c r="I5876" t="str">
        <f>VLOOKUP(Source[[#This Row],[SubjCrse]],'Courses and Categories'!$E$2:$G$1816,3,FALSE)</f>
        <v>Credit General Education</v>
      </c>
      <c r="J5876">
        <v>931</v>
      </c>
      <c r="K5876" t="s">
        <v>1451</v>
      </c>
      <c r="L5876" t="s">
        <v>87</v>
      </c>
      <c r="M5876" t="s">
        <v>897</v>
      </c>
      <c r="N5876" t="s">
        <v>42</v>
      </c>
      <c r="O5876" t="s">
        <v>42</v>
      </c>
      <c r="P5876" t="s">
        <v>42</v>
      </c>
      <c r="Q5876" t="s">
        <v>42</v>
      </c>
      <c r="S5876" t="s">
        <v>134</v>
      </c>
      <c r="T5876" t="s">
        <v>44</v>
      </c>
      <c r="U5876" s="1">
        <v>43711</v>
      </c>
      <c r="V5876" s="1">
        <v>43819</v>
      </c>
      <c r="W5876" t="s">
        <v>1452</v>
      </c>
      <c r="X5876" t="s">
        <v>1450</v>
      </c>
      <c r="Y5876">
        <v>36</v>
      </c>
      <c r="Z5876">
        <v>35</v>
      </c>
      <c r="AA5876">
        <v>45</v>
      </c>
      <c r="AB5876">
        <v>77.777799999999999</v>
      </c>
      <c r="AD5876">
        <f>IF(ISBLANK(Source[[#This Row],[CrosslistID]]),1,1/COUNTIFS(Source[CrosslistID],Source[[#This Row],[CrosslistID]],Source[TermDesc],Source[[#This Row],[TermDesc]]))</f>
        <v>1</v>
      </c>
      <c r="AG5876">
        <v>0</v>
      </c>
      <c r="AH5876">
        <v>77.777799999999999</v>
      </c>
      <c r="AI5876">
        <v>3.5</v>
      </c>
      <c r="AJ5876">
        <v>3.6</v>
      </c>
      <c r="AK5876">
        <v>0.2</v>
      </c>
      <c r="AL58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76">
        <f>IF(AND(Source[[#This Row],[Credit_Noncredit]]="Noncredit",Source[[#This Row],[FTEF]]&gt;0),Source[[#This Row],[NC XLST FTES]]*525/(437.5*Source[[#This Row],[FTEF]]),0)</f>
        <v>0</v>
      </c>
      <c r="AN5876">
        <f>IF(Source[[#This Row],[Credit_Noncredit]]="Credit",Source[[#This Row],[Census Enrollment]],Source[[#This Row],[Noncredit Avg. Attendance]])</f>
        <v>36</v>
      </c>
    </row>
    <row r="5877" spans="1:40" x14ac:dyDescent="0.25">
      <c r="A5877" t="s">
        <v>1914</v>
      </c>
      <c r="B5877" t="s">
        <v>886</v>
      </c>
      <c r="C5877" t="s">
        <v>632</v>
      </c>
      <c r="D5877" t="s">
        <v>565</v>
      </c>
      <c r="E5877" s="4">
        <v>78879</v>
      </c>
      <c r="F5877" s="4" t="s">
        <v>672</v>
      </c>
      <c r="G5877" s="4">
        <v>27</v>
      </c>
      <c r="H5877" t="str">
        <f>CONCATENATE(Source[[#This Row],[Subject]],TRIM(Source[[#This Row],[Course]]))</f>
        <v>HLTH27</v>
      </c>
      <c r="I5877" t="str">
        <f>VLOOKUP(Source[[#This Row],[SubjCrse]],'Courses and Categories'!$E$2:$G$1816,3,FALSE)</f>
        <v>Credit General Education</v>
      </c>
      <c r="J5877">
        <v>932</v>
      </c>
      <c r="K5877" t="s">
        <v>1451</v>
      </c>
      <c r="L5877" t="s">
        <v>39</v>
      </c>
      <c r="M5877" t="s">
        <v>897</v>
      </c>
      <c r="N5877" t="s">
        <v>42</v>
      </c>
      <c r="O5877" t="s">
        <v>42</v>
      </c>
      <c r="P5877" t="s">
        <v>42</v>
      </c>
      <c r="Q5877" t="s">
        <v>42</v>
      </c>
      <c r="S5877" t="s">
        <v>134</v>
      </c>
      <c r="T5877" t="s">
        <v>44</v>
      </c>
      <c r="U5877" s="1">
        <v>43711</v>
      </c>
      <c r="V5877" s="1">
        <v>43819</v>
      </c>
      <c r="W5877" t="s">
        <v>1452</v>
      </c>
      <c r="X5877" t="s">
        <v>1450</v>
      </c>
      <c r="Y5877">
        <v>41</v>
      </c>
      <c r="Z5877">
        <v>28</v>
      </c>
      <c r="AA5877">
        <v>45</v>
      </c>
      <c r="AB5877">
        <v>62.222200000000001</v>
      </c>
      <c r="AD5877">
        <f>IF(ISBLANK(Source[[#This Row],[CrosslistID]]),1,1/COUNTIFS(Source[CrosslistID],Source[[#This Row],[CrosslistID]],Source[TermDesc],Source[[#This Row],[TermDesc]]))</f>
        <v>1</v>
      </c>
      <c r="AG5877">
        <v>0</v>
      </c>
      <c r="AH5877">
        <v>62.222200000000001</v>
      </c>
      <c r="AI5877">
        <v>4</v>
      </c>
      <c r="AJ5877">
        <v>4.0999999999999996</v>
      </c>
      <c r="AK5877">
        <v>0.2</v>
      </c>
      <c r="AL58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77">
        <f>IF(AND(Source[[#This Row],[Credit_Noncredit]]="Noncredit",Source[[#This Row],[FTEF]]&gt;0),Source[[#This Row],[NC XLST FTES]]*525/(437.5*Source[[#This Row],[FTEF]]),0)</f>
        <v>0</v>
      </c>
      <c r="AN5877">
        <f>IF(Source[[#This Row],[Credit_Noncredit]]="Credit",Source[[#This Row],[Census Enrollment]],Source[[#This Row],[Noncredit Avg. Attendance]])</f>
        <v>41</v>
      </c>
    </row>
    <row r="5878" spans="1:40" x14ac:dyDescent="0.25">
      <c r="A5878" t="s">
        <v>1914</v>
      </c>
      <c r="B5878" t="s">
        <v>886</v>
      </c>
      <c r="C5878" t="s">
        <v>632</v>
      </c>
      <c r="D5878" t="s">
        <v>565</v>
      </c>
      <c r="E5878" s="4">
        <v>71940</v>
      </c>
      <c r="F5878" s="4" t="s">
        <v>672</v>
      </c>
      <c r="G5878" s="4">
        <v>30</v>
      </c>
      <c r="H5878" t="str">
        <f>CONCATENATE(Source[[#This Row],[Subject]],TRIM(Source[[#This Row],[Course]]))</f>
        <v>HLTH30</v>
      </c>
      <c r="I5878" t="str">
        <f>VLOOKUP(Source[[#This Row],[SubjCrse]],'Courses and Categories'!$E$2:$G$1816,3,FALSE)</f>
        <v>Credit Gen Ed/CTE</v>
      </c>
      <c r="J5878">
        <v>501</v>
      </c>
      <c r="K5878" t="s">
        <v>3349</v>
      </c>
      <c r="L5878" t="s">
        <v>87</v>
      </c>
      <c r="M5878" t="s">
        <v>903</v>
      </c>
      <c r="N5878" t="s">
        <v>41</v>
      </c>
      <c r="O5878">
        <v>1710</v>
      </c>
      <c r="P5878">
        <v>2000</v>
      </c>
      <c r="Q5878" t="s">
        <v>236</v>
      </c>
      <c r="R5878">
        <v>340</v>
      </c>
      <c r="S5878" t="s">
        <v>134</v>
      </c>
      <c r="T5878">
        <v>1</v>
      </c>
      <c r="U5878" s="1">
        <v>43694</v>
      </c>
      <c r="V5878" s="1">
        <v>43819</v>
      </c>
      <c r="W5878" t="s">
        <v>3350</v>
      </c>
      <c r="X5878" t="s">
        <v>1929</v>
      </c>
      <c r="Y5878">
        <v>35</v>
      </c>
      <c r="Z5878">
        <v>33</v>
      </c>
      <c r="AA5878">
        <v>45</v>
      </c>
      <c r="AB5878">
        <v>73.333299999999994</v>
      </c>
      <c r="AD5878">
        <f>IF(ISBLANK(Source[[#This Row],[CrosslistID]]),1,1/COUNTIFS(Source[CrosslistID],Source[[#This Row],[CrosslistID]],Source[TermDesc],Source[[#This Row],[TermDesc]]))</f>
        <v>1</v>
      </c>
      <c r="AG5878">
        <v>0</v>
      </c>
      <c r="AH5878">
        <v>73.333299999999994</v>
      </c>
      <c r="AI5878">
        <v>3.5</v>
      </c>
      <c r="AJ5878">
        <v>3.5</v>
      </c>
      <c r="AK5878">
        <v>0.2</v>
      </c>
      <c r="AL58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78">
        <f>IF(AND(Source[[#This Row],[Credit_Noncredit]]="Noncredit",Source[[#This Row],[FTEF]]&gt;0),Source[[#This Row],[NC XLST FTES]]*525/(437.5*Source[[#This Row],[FTEF]]),0)</f>
        <v>0</v>
      </c>
      <c r="AN5878">
        <f>IF(Source[[#This Row],[Credit_Noncredit]]="Credit",Source[[#This Row],[Census Enrollment]],Source[[#This Row],[Noncredit Avg. Attendance]])</f>
        <v>35</v>
      </c>
    </row>
    <row r="5879" spans="1:40" x14ac:dyDescent="0.25">
      <c r="A5879" t="s">
        <v>1914</v>
      </c>
      <c r="B5879" t="s">
        <v>886</v>
      </c>
      <c r="C5879" t="s">
        <v>632</v>
      </c>
      <c r="D5879" t="s">
        <v>565</v>
      </c>
      <c r="E5879" s="4">
        <v>70372</v>
      </c>
      <c r="F5879" s="4" t="s">
        <v>672</v>
      </c>
      <c r="G5879" s="4">
        <v>33</v>
      </c>
      <c r="H5879" t="str">
        <f>CONCATENATE(Source[[#This Row],[Subject]],TRIM(Source[[#This Row],[Course]]))</f>
        <v>HLTH33</v>
      </c>
      <c r="I5879" t="str">
        <f>VLOOKUP(Source[[#This Row],[SubjCrse]],'Courses and Categories'!$E$2:$G$1816,3,FALSE)</f>
        <v>Credit General Education</v>
      </c>
      <c r="J5879">
        <v>1</v>
      </c>
      <c r="K5879" t="s">
        <v>1453</v>
      </c>
      <c r="L5879" t="s">
        <v>39</v>
      </c>
      <c r="M5879" t="s">
        <v>903</v>
      </c>
      <c r="N5879" t="s">
        <v>105</v>
      </c>
      <c r="O5879">
        <v>1010</v>
      </c>
      <c r="P5879">
        <v>1100</v>
      </c>
      <c r="Q5879" t="s">
        <v>236</v>
      </c>
      <c r="R5879">
        <v>330</v>
      </c>
      <c r="S5879" t="s">
        <v>134</v>
      </c>
      <c r="T5879">
        <v>1</v>
      </c>
      <c r="U5879" s="1">
        <v>43694</v>
      </c>
      <c r="V5879" s="1">
        <v>43819</v>
      </c>
      <c r="W5879" t="s">
        <v>3104</v>
      </c>
      <c r="X5879" t="s">
        <v>1929</v>
      </c>
      <c r="Y5879">
        <v>43</v>
      </c>
      <c r="Z5879">
        <v>41</v>
      </c>
      <c r="AA5879">
        <v>45</v>
      </c>
      <c r="AB5879">
        <v>91.111099999999993</v>
      </c>
      <c r="AD5879">
        <f>IF(ISBLANK(Source[[#This Row],[CrosslistID]]),1,1/COUNTIFS(Source[CrosslistID],Source[[#This Row],[CrosslistID]],Source[TermDesc],Source[[#This Row],[TermDesc]]))</f>
        <v>1</v>
      </c>
      <c r="AG5879">
        <v>0</v>
      </c>
      <c r="AH5879">
        <v>91.111099999999993</v>
      </c>
      <c r="AI5879">
        <v>2.5329999999999999</v>
      </c>
      <c r="AJ5879">
        <v>2.8662999999999998</v>
      </c>
      <c r="AK5879">
        <v>0.1333</v>
      </c>
      <c r="AL58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79">
        <f>IF(AND(Source[[#This Row],[Credit_Noncredit]]="Noncredit",Source[[#This Row],[FTEF]]&gt;0),Source[[#This Row],[NC XLST FTES]]*525/(437.5*Source[[#This Row],[FTEF]]),0)</f>
        <v>0</v>
      </c>
      <c r="AN5879">
        <f>IF(Source[[#This Row],[Credit_Noncredit]]="Credit",Source[[#This Row],[Census Enrollment]],Source[[#This Row],[Noncredit Avg. Attendance]])</f>
        <v>43</v>
      </c>
    </row>
    <row r="5880" spans="1:40" x14ac:dyDescent="0.25">
      <c r="A5880" t="s">
        <v>1914</v>
      </c>
      <c r="B5880" t="s">
        <v>886</v>
      </c>
      <c r="C5880" t="s">
        <v>632</v>
      </c>
      <c r="D5880" t="s">
        <v>565</v>
      </c>
      <c r="E5880" s="4">
        <v>72046</v>
      </c>
      <c r="F5880" s="4" t="s">
        <v>672</v>
      </c>
      <c r="G5880" s="4">
        <v>33</v>
      </c>
      <c r="H5880" t="str">
        <f>CONCATENATE(Source[[#This Row],[Subject]],TRIM(Source[[#This Row],[Course]]))</f>
        <v>HLTH33</v>
      </c>
      <c r="I5880" t="str">
        <f>VLOOKUP(Source[[#This Row],[SubjCrse]],'Courses and Categories'!$E$2:$G$1816,3,FALSE)</f>
        <v>Credit General Education</v>
      </c>
      <c r="J5880">
        <v>2</v>
      </c>
      <c r="K5880" t="s">
        <v>1453</v>
      </c>
      <c r="L5880" t="s">
        <v>39</v>
      </c>
      <c r="M5880" t="s">
        <v>903</v>
      </c>
      <c r="N5880" t="s">
        <v>180</v>
      </c>
      <c r="O5880">
        <v>1410</v>
      </c>
      <c r="P5880">
        <v>1600</v>
      </c>
      <c r="Q5880" t="s">
        <v>236</v>
      </c>
      <c r="R5880">
        <v>330</v>
      </c>
      <c r="S5880" t="s">
        <v>134</v>
      </c>
      <c r="T5880">
        <v>1</v>
      </c>
      <c r="U5880" s="1">
        <v>43694</v>
      </c>
      <c r="V5880" s="1">
        <v>43819</v>
      </c>
      <c r="W5880" t="s">
        <v>1448</v>
      </c>
      <c r="X5880" t="s">
        <v>1929</v>
      </c>
      <c r="Y5880">
        <v>35</v>
      </c>
      <c r="Z5880">
        <v>31</v>
      </c>
      <c r="AA5880">
        <v>45</v>
      </c>
      <c r="AB5880">
        <v>68.888900000000007</v>
      </c>
      <c r="AD5880">
        <f>IF(ISBLANK(Source[[#This Row],[CrosslistID]]),1,1/COUNTIFS(Source[CrosslistID],Source[[#This Row],[CrosslistID]],Source[TermDesc],Source[[#This Row],[TermDesc]]))</f>
        <v>1</v>
      </c>
      <c r="AG5880">
        <v>0</v>
      </c>
      <c r="AH5880">
        <v>68.888900000000007</v>
      </c>
      <c r="AI5880">
        <v>2.2000000000000002</v>
      </c>
      <c r="AJ5880">
        <v>2.3332999999999999</v>
      </c>
      <c r="AK5880">
        <v>0.1333</v>
      </c>
      <c r="AL58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80">
        <f>IF(AND(Source[[#This Row],[Credit_Noncredit]]="Noncredit",Source[[#This Row],[FTEF]]&gt;0),Source[[#This Row],[NC XLST FTES]]*525/(437.5*Source[[#This Row],[FTEF]]),0)</f>
        <v>0</v>
      </c>
      <c r="AN5880">
        <f>IF(Source[[#This Row],[Credit_Noncredit]]="Credit",Source[[#This Row],[Census Enrollment]],Source[[#This Row],[Noncredit Avg. Attendance]])</f>
        <v>35</v>
      </c>
    </row>
    <row r="5881" spans="1:40" x14ac:dyDescent="0.25">
      <c r="A5881" t="s">
        <v>1914</v>
      </c>
      <c r="B5881" t="s">
        <v>886</v>
      </c>
      <c r="C5881" t="s">
        <v>632</v>
      </c>
      <c r="D5881" t="s">
        <v>565</v>
      </c>
      <c r="E5881" s="4">
        <v>79147</v>
      </c>
      <c r="F5881" s="4" t="s">
        <v>672</v>
      </c>
      <c r="G5881" s="4">
        <v>33</v>
      </c>
      <c r="H5881" t="str">
        <f>CONCATENATE(Source[[#This Row],[Subject]],TRIM(Source[[#This Row],[Course]]))</f>
        <v>HLTH33</v>
      </c>
      <c r="I5881" t="str">
        <f>VLOOKUP(Source[[#This Row],[SubjCrse]],'Courses and Categories'!$E$2:$G$1816,3,FALSE)</f>
        <v>Credit General Education</v>
      </c>
      <c r="J5881">
        <v>3</v>
      </c>
      <c r="K5881" t="s">
        <v>1453</v>
      </c>
      <c r="L5881" t="s">
        <v>39</v>
      </c>
      <c r="M5881" t="s">
        <v>903</v>
      </c>
      <c r="N5881" t="s">
        <v>180</v>
      </c>
      <c r="O5881">
        <v>1410</v>
      </c>
      <c r="P5881">
        <v>1635</v>
      </c>
      <c r="Q5881" t="s">
        <v>3351</v>
      </c>
      <c r="S5881" t="s">
        <v>134</v>
      </c>
      <c r="T5881" t="s">
        <v>1954</v>
      </c>
      <c r="U5881" s="1">
        <v>43703</v>
      </c>
      <c r="V5881" s="1">
        <v>43819</v>
      </c>
      <c r="W5881" t="s">
        <v>2010</v>
      </c>
      <c r="X5881" t="s">
        <v>905</v>
      </c>
      <c r="Y5881">
        <v>30</v>
      </c>
      <c r="Z5881">
        <v>28</v>
      </c>
      <c r="AA5881">
        <v>45</v>
      </c>
      <c r="AB5881">
        <v>62.222200000000001</v>
      </c>
      <c r="AD5881">
        <f>IF(ISBLANK(Source[[#This Row],[CrosslistID]]),1,1/COUNTIFS(Source[CrosslistID],Source[[#This Row],[CrosslistID]],Source[TermDesc],Source[[#This Row],[TermDesc]]))</f>
        <v>1</v>
      </c>
      <c r="AG5881">
        <v>0</v>
      </c>
      <c r="AH5881">
        <v>62.222200000000001</v>
      </c>
      <c r="AI5881">
        <v>2.16</v>
      </c>
      <c r="AJ5881">
        <v>2.3142999999999998</v>
      </c>
      <c r="AK5881">
        <v>0.1333</v>
      </c>
      <c r="AL58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81">
        <f>IF(AND(Source[[#This Row],[Credit_Noncredit]]="Noncredit",Source[[#This Row],[FTEF]]&gt;0),Source[[#This Row],[NC XLST FTES]]*525/(437.5*Source[[#This Row],[FTEF]]),0)</f>
        <v>0</v>
      </c>
      <c r="AN5881">
        <f>IF(Source[[#This Row],[Credit_Noncredit]]="Credit",Source[[#This Row],[Census Enrollment]],Source[[#This Row],[Noncredit Avg. Attendance]])</f>
        <v>30</v>
      </c>
    </row>
    <row r="5882" spans="1:40" x14ac:dyDescent="0.25">
      <c r="A5882" t="s">
        <v>1914</v>
      </c>
      <c r="B5882" t="s">
        <v>886</v>
      </c>
      <c r="C5882" t="s">
        <v>632</v>
      </c>
      <c r="D5882" t="s">
        <v>565</v>
      </c>
      <c r="E5882" s="4">
        <v>77895</v>
      </c>
      <c r="F5882" s="4" t="s">
        <v>672</v>
      </c>
      <c r="G5882" s="4">
        <v>33</v>
      </c>
      <c r="H5882" t="str">
        <f>CONCATENATE(Source[[#This Row],[Subject]],TRIM(Source[[#This Row],[Course]]))</f>
        <v>HLTH33</v>
      </c>
      <c r="I5882" t="str">
        <f>VLOOKUP(Source[[#This Row],[SubjCrse]],'Courses and Categories'!$E$2:$G$1816,3,FALSE)</f>
        <v>Credit General Education</v>
      </c>
      <c r="J5882">
        <v>931</v>
      </c>
      <c r="K5882" t="s">
        <v>1453</v>
      </c>
      <c r="L5882" t="s">
        <v>39</v>
      </c>
      <c r="M5882" t="s">
        <v>897</v>
      </c>
      <c r="N5882" t="s">
        <v>42</v>
      </c>
      <c r="O5882" t="s">
        <v>42</v>
      </c>
      <c r="P5882" t="s">
        <v>42</v>
      </c>
      <c r="Q5882" t="s">
        <v>42</v>
      </c>
      <c r="S5882" t="s">
        <v>134</v>
      </c>
      <c r="T5882" t="s">
        <v>44</v>
      </c>
      <c r="U5882" s="1">
        <v>43738</v>
      </c>
      <c r="V5882" s="1">
        <v>43777</v>
      </c>
      <c r="W5882" t="s">
        <v>1452</v>
      </c>
      <c r="X5882" t="s">
        <v>918</v>
      </c>
      <c r="Y5882">
        <v>32</v>
      </c>
      <c r="Z5882">
        <v>32</v>
      </c>
      <c r="AA5882">
        <v>45</v>
      </c>
      <c r="AB5882">
        <v>71.111099999999993</v>
      </c>
      <c r="AD5882">
        <f>IF(ISBLANK(Source[[#This Row],[CrosslistID]]),1,1/COUNTIFS(Source[CrosslistID],Source[[#This Row],[CrosslistID]],Source[TermDesc],Source[[#This Row],[TermDesc]]))</f>
        <v>1</v>
      </c>
      <c r="AG5882">
        <v>0</v>
      </c>
      <c r="AH5882">
        <v>71.111099999999993</v>
      </c>
      <c r="AI5882">
        <v>2.0670000000000002</v>
      </c>
      <c r="AJ5882">
        <v>2.1337000000000002</v>
      </c>
      <c r="AK5882">
        <v>0.1333</v>
      </c>
      <c r="AL58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82">
        <f>IF(AND(Source[[#This Row],[Credit_Noncredit]]="Noncredit",Source[[#This Row],[FTEF]]&gt;0),Source[[#This Row],[NC XLST FTES]]*525/(437.5*Source[[#This Row],[FTEF]]),0)</f>
        <v>0</v>
      </c>
      <c r="AN5882">
        <f>IF(Source[[#This Row],[Credit_Noncredit]]="Credit",Source[[#This Row],[Census Enrollment]],Source[[#This Row],[Noncredit Avg. Attendance]])</f>
        <v>32</v>
      </c>
    </row>
    <row r="5883" spans="1:40" x14ac:dyDescent="0.25">
      <c r="A5883" t="s">
        <v>1914</v>
      </c>
      <c r="B5883" t="s">
        <v>886</v>
      </c>
      <c r="C5883" t="s">
        <v>632</v>
      </c>
      <c r="D5883" t="s">
        <v>565</v>
      </c>
      <c r="E5883" s="4">
        <v>78235</v>
      </c>
      <c r="F5883" s="4" t="s">
        <v>672</v>
      </c>
      <c r="G5883" s="4">
        <v>33</v>
      </c>
      <c r="H5883" t="str">
        <f>CONCATENATE(Source[[#This Row],[Subject]],TRIM(Source[[#This Row],[Course]]))</f>
        <v>HLTH33</v>
      </c>
      <c r="I5883" t="str">
        <f>VLOOKUP(Source[[#This Row],[SubjCrse]],'Courses and Categories'!$E$2:$G$1816,3,FALSE)</f>
        <v>Credit General Education</v>
      </c>
      <c r="J5883">
        <v>932</v>
      </c>
      <c r="K5883" t="s">
        <v>1453</v>
      </c>
      <c r="L5883" t="s">
        <v>39</v>
      </c>
      <c r="M5883" t="s">
        <v>897</v>
      </c>
      <c r="N5883" t="s">
        <v>42</v>
      </c>
      <c r="O5883" t="s">
        <v>42</v>
      </c>
      <c r="P5883" t="s">
        <v>42</v>
      </c>
      <c r="Q5883" t="s">
        <v>42</v>
      </c>
      <c r="S5883" t="s">
        <v>134</v>
      </c>
      <c r="T5883" t="s">
        <v>44</v>
      </c>
      <c r="U5883" s="1">
        <v>43781</v>
      </c>
      <c r="V5883" s="1">
        <v>43819</v>
      </c>
      <c r="W5883" t="s">
        <v>1452</v>
      </c>
      <c r="X5883" t="s">
        <v>899</v>
      </c>
      <c r="Y5883">
        <v>21</v>
      </c>
      <c r="Z5883">
        <v>20</v>
      </c>
      <c r="AA5883">
        <v>45</v>
      </c>
      <c r="AB5883">
        <v>44.444400000000002</v>
      </c>
      <c r="AD5883">
        <f>IF(ISBLANK(Source[[#This Row],[CrosslistID]]),1,1/COUNTIFS(Source[CrosslistID],Source[[#This Row],[CrosslistID]],Source[TermDesc],Source[[#This Row],[TermDesc]]))</f>
        <v>1</v>
      </c>
      <c r="AG5883">
        <v>0</v>
      </c>
      <c r="AH5883">
        <v>44.444400000000002</v>
      </c>
      <c r="AI5883">
        <v>1.2669999999999999</v>
      </c>
      <c r="AJ5883">
        <v>1.4004000000000001</v>
      </c>
      <c r="AK5883">
        <v>0.1333</v>
      </c>
      <c r="AL58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83">
        <f>IF(AND(Source[[#This Row],[Credit_Noncredit]]="Noncredit",Source[[#This Row],[FTEF]]&gt;0),Source[[#This Row],[NC XLST FTES]]*525/(437.5*Source[[#This Row],[FTEF]]),0)</f>
        <v>0</v>
      </c>
      <c r="AN5883">
        <f>IF(Source[[#This Row],[Credit_Noncredit]]="Credit",Source[[#This Row],[Census Enrollment]],Source[[#This Row],[Noncredit Avg. Attendance]])</f>
        <v>21</v>
      </c>
    </row>
    <row r="5884" spans="1:40" x14ac:dyDescent="0.25">
      <c r="A5884" t="s">
        <v>1914</v>
      </c>
      <c r="B5884" t="s">
        <v>886</v>
      </c>
      <c r="C5884" t="s">
        <v>632</v>
      </c>
      <c r="D5884" t="s">
        <v>565</v>
      </c>
      <c r="E5884" s="4">
        <v>78712</v>
      </c>
      <c r="F5884" s="4" t="s">
        <v>672</v>
      </c>
      <c r="G5884" s="4">
        <v>33</v>
      </c>
      <c r="H5884" t="str">
        <f>CONCATENATE(Source[[#This Row],[Subject]],TRIM(Source[[#This Row],[Course]]))</f>
        <v>HLTH33</v>
      </c>
      <c r="I5884" t="str">
        <f>VLOOKUP(Source[[#This Row],[SubjCrse]],'Courses and Categories'!$E$2:$G$1816,3,FALSE)</f>
        <v>Credit General Education</v>
      </c>
      <c r="J5884">
        <v>933</v>
      </c>
      <c r="K5884" t="s">
        <v>1453</v>
      </c>
      <c r="L5884" t="s">
        <v>87</v>
      </c>
      <c r="M5884" t="s">
        <v>897</v>
      </c>
      <c r="N5884" t="s">
        <v>42</v>
      </c>
      <c r="O5884" t="s">
        <v>42</v>
      </c>
      <c r="P5884" t="s">
        <v>42</v>
      </c>
      <c r="Q5884" t="s">
        <v>42</v>
      </c>
      <c r="S5884" t="s">
        <v>134</v>
      </c>
      <c r="T5884" t="s">
        <v>44</v>
      </c>
      <c r="U5884" s="1">
        <v>43711</v>
      </c>
      <c r="V5884" s="1">
        <v>43819</v>
      </c>
      <c r="W5884" t="s">
        <v>3104</v>
      </c>
      <c r="X5884" t="s">
        <v>1450</v>
      </c>
      <c r="Y5884">
        <v>34</v>
      </c>
      <c r="Z5884">
        <v>33</v>
      </c>
      <c r="AA5884">
        <v>45</v>
      </c>
      <c r="AB5884">
        <v>73.333299999999994</v>
      </c>
      <c r="AD5884">
        <f>IF(ISBLANK(Source[[#This Row],[CrosslistID]]),1,1/COUNTIFS(Source[CrosslistID],Source[[#This Row],[CrosslistID]],Source[TermDesc],Source[[#This Row],[TermDesc]]))</f>
        <v>1</v>
      </c>
      <c r="AG5884">
        <v>0</v>
      </c>
      <c r="AH5884">
        <v>73.333299999999994</v>
      </c>
      <c r="AI5884">
        <v>2.0670000000000002</v>
      </c>
      <c r="AJ5884">
        <v>2.2669999999999999</v>
      </c>
      <c r="AK5884">
        <v>0.1333</v>
      </c>
      <c r="AL58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84">
        <f>IF(AND(Source[[#This Row],[Credit_Noncredit]]="Noncredit",Source[[#This Row],[FTEF]]&gt;0),Source[[#This Row],[NC XLST FTES]]*525/(437.5*Source[[#This Row],[FTEF]]),0)</f>
        <v>0</v>
      </c>
      <c r="AN5884">
        <f>IF(Source[[#This Row],[Credit_Noncredit]]="Credit",Source[[#This Row],[Census Enrollment]],Source[[#This Row],[Noncredit Avg. Attendance]])</f>
        <v>34</v>
      </c>
    </row>
    <row r="5885" spans="1:40" x14ac:dyDescent="0.25">
      <c r="A5885" t="s">
        <v>1914</v>
      </c>
      <c r="B5885" t="s">
        <v>886</v>
      </c>
      <c r="C5885" t="s">
        <v>632</v>
      </c>
      <c r="D5885" t="s">
        <v>565</v>
      </c>
      <c r="E5885" s="4">
        <v>78236</v>
      </c>
      <c r="F5885" s="4" t="s">
        <v>672</v>
      </c>
      <c r="G5885" s="4">
        <v>33</v>
      </c>
      <c r="H5885" t="str">
        <f>CONCATENATE(Source[[#This Row],[Subject]],TRIM(Source[[#This Row],[Course]]))</f>
        <v>HLTH33</v>
      </c>
      <c r="I5885" t="str">
        <f>VLOOKUP(Source[[#This Row],[SubjCrse]],'Courses and Categories'!$E$2:$G$1816,3,FALSE)</f>
        <v>Credit General Education</v>
      </c>
      <c r="J5885">
        <v>934</v>
      </c>
      <c r="K5885" t="s">
        <v>1453</v>
      </c>
      <c r="L5885" t="s">
        <v>87</v>
      </c>
      <c r="M5885" t="s">
        <v>897</v>
      </c>
      <c r="N5885" t="s">
        <v>42</v>
      </c>
      <c r="O5885" t="s">
        <v>42</v>
      </c>
      <c r="P5885" t="s">
        <v>42</v>
      </c>
      <c r="Q5885" t="s">
        <v>42</v>
      </c>
      <c r="S5885" t="s">
        <v>134</v>
      </c>
      <c r="T5885" t="s">
        <v>44</v>
      </c>
      <c r="U5885" s="1">
        <v>43711</v>
      </c>
      <c r="V5885" s="1">
        <v>43819</v>
      </c>
      <c r="W5885" t="s">
        <v>3104</v>
      </c>
      <c r="X5885" t="s">
        <v>1450</v>
      </c>
      <c r="Y5885">
        <v>37</v>
      </c>
      <c r="Z5885">
        <v>34</v>
      </c>
      <c r="AA5885">
        <v>45</v>
      </c>
      <c r="AB5885">
        <v>75.555599999999998</v>
      </c>
      <c r="AD5885">
        <f>IF(ISBLANK(Source[[#This Row],[CrosslistID]]),1,1/COUNTIFS(Source[CrosslistID],Source[[#This Row],[CrosslistID]],Source[TermDesc],Source[[#This Row],[TermDesc]]))</f>
        <v>1</v>
      </c>
      <c r="AG5885">
        <v>0</v>
      </c>
      <c r="AH5885">
        <v>75.555599999999998</v>
      </c>
      <c r="AI5885">
        <v>2.3330000000000002</v>
      </c>
      <c r="AJ5885">
        <v>2.4662999999999999</v>
      </c>
      <c r="AK5885">
        <v>0.1333</v>
      </c>
      <c r="AL58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85">
        <f>IF(AND(Source[[#This Row],[Credit_Noncredit]]="Noncredit",Source[[#This Row],[FTEF]]&gt;0),Source[[#This Row],[NC XLST FTES]]*525/(437.5*Source[[#This Row],[FTEF]]),0)</f>
        <v>0</v>
      </c>
      <c r="AN5885">
        <f>IF(Source[[#This Row],[Credit_Noncredit]]="Credit",Source[[#This Row],[Census Enrollment]],Source[[#This Row],[Noncredit Avg. Attendance]])</f>
        <v>37</v>
      </c>
    </row>
    <row r="5886" spans="1:40" x14ac:dyDescent="0.25">
      <c r="A5886" t="s">
        <v>1914</v>
      </c>
      <c r="B5886" t="s">
        <v>886</v>
      </c>
      <c r="C5886" t="s">
        <v>632</v>
      </c>
      <c r="D5886" t="s">
        <v>565</v>
      </c>
      <c r="E5886" s="4">
        <v>78475</v>
      </c>
      <c r="F5886" s="4" t="s">
        <v>672</v>
      </c>
      <c r="G5886" s="4">
        <v>52</v>
      </c>
      <c r="H5886" t="str">
        <f>CONCATENATE(Source[[#This Row],[Subject]],TRIM(Source[[#This Row],[Course]]))</f>
        <v>HLTH52</v>
      </c>
      <c r="I5886" t="str">
        <f>VLOOKUP(Source[[#This Row],[SubjCrse]],'Courses and Categories'!$E$2:$G$1816,3,FALSE)</f>
        <v>Credit General Education</v>
      </c>
      <c r="J5886">
        <v>931</v>
      </c>
      <c r="K5886" t="s">
        <v>3352</v>
      </c>
      <c r="L5886" t="s">
        <v>87</v>
      </c>
      <c r="M5886" t="s">
        <v>897</v>
      </c>
      <c r="N5886" t="s">
        <v>42</v>
      </c>
      <c r="O5886" t="s">
        <v>42</v>
      </c>
      <c r="P5886" t="s">
        <v>42</v>
      </c>
      <c r="Q5886" t="s">
        <v>42</v>
      </c>
      <c r="S5886" t="s">
        <v>134</v>
      </c>
      <c r="T5886" t="s">
        <v>44</v>
      </c>
      <c r="U5886" s="1">
        <v>43711</v>
      </c>
      <c r="V5886" s="1">
        <v>43819</v>
      </c>
      <c r="W5886" t="s">
        <v>3353</v>
      </c>
      <c r="X5886" t="s">
        <v>1450</v>
      </c>
      <c r="Y5886">
        <v>31</v>
      </c>
      <c r="Z5886">
        <v>26</v>
      </c>
      <c r="AA5886">
        <v>45</v>
      </c>
      <c r="AB5886">
        <v>57.777799999999999</v>
      </c>
      <c r="AD5886">
        <f>IF(ISBLANK(Source[[#This Row],[CrosslistID]]),1,1/COUNTIFS(Source[CrosslistID],Source[[#This Row],[CrosslistID]],Source[TermDesc],Source[[#This Row],[TermDesc]]))</f>
        <v>1</v>
      </c>
      <c r="AG5886">
        <v>0</v>
      </c>
      <c r="AH5886">
        <v>57.777799999999999</v>
      </c>
      <c r="AI5886">
        <v>3</v>
      </c>
      <c r="AJ5886">
        <v>3.1</v>
      </c>
      <c r="AK5886">
        <v>0.2</v>
      </c>
      <c r="AL58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86">
        <f>IF(AND(Source[[#This Row],[Credit_Noncredit]]="Noncredit",Source[[#This Row],[FTEF]]&gt;0),Source[[#This Row],[NC XLST FTES]]*525/(437.5*Source[[#This Row],[FTEF]]),0)</f>
        <v>0</v>
      </c>
      <c r="AN5886">
        <f>IF(Source[[#This Row],[Credit_Noncredit]]="Credit",Source[[#This Row],[Census Enrollment]],Source[[#This Row],[Noncredit Avg. Attendance]])</f>
        <v>31</v>
      </c>
    </row>
    <row r="5887" spans="1:40" x14ac:dyDescent="0.25">
      <c r="A5887" t="s">
        <v>1914</v>
      </c>
      <c r="B5887" t="s">
        <v>886</v>
      </c>
      <c r="C5887" t="s">
        <v>632</v>
      </c>
      <c r="D5887" t="s">
        <v>565</v>
      </c>
      <c r="E5887" s="4">
        <v>70383</v>
      </c>
      <c r="F5887" s="4" t="s">
        <v>672</v>
      </c>
      <c r="G5887" s="4">
        <v>53</v>
      </c>
      <c r="H5887" t="str">
        <f>CONCATENATE(Source[[#This Row],[Subject]],TRIM(Source[[#This Row],[Course]]))</f>
        <v>HLTH53</v>
      </c>
      <c r="I5887" t="str">
        <f>VLOOKUP(Source[[#This Row],[SubjCrse]],'Courses and Categories'!$E$2:$G$1816,3,FALSE)</f>
        <v>Credit General Education</v>
      </c>
      <c r="J5887">
        <v>931</v>
      </c>
      <c r="K5887" t="s">
        <v>1455</v>
      </c>
      <c r="L5887" t="s">
        <v>87</v>
      </c>
      <c r="M5887" t="s">
        <v>897</v>
      </c>
      <c r="N5887" t="s">
        <v>42</v>
      </c>
      <c r="O5887" t="s">
        <v>42</v>
      </c>
      <c r="P5887" t="s">
        <v>42</v>
      </c>
      <c r="Q5887" t="s">
        <v>42</v>
      </c>
      <c r="S5887" t="s">
        <v>134</v>
      </c>
      <c r="T5887" t="s">
        <v>44</v>
      </c>
      <c r="U5887" s="1">
        <v>43711</v>
      </c>
      <c r="V5887" s="1">
        <v>43819</v>
      </c>
      <c r="W5887" t="s">
        <v>1449</v>
      </c>
      <c r="X5887" t="s">
        <v>1450</v>
      </c>
      <c r="Y5887">
        <v>41</v>
      </c>
      <c r="Z5887">
        <v>40</v>
      </c>
      <c r="AA5887">
        <v>45</v>
      </c>
      <c r="AB5887">
        <v>88.888900000000007</v>
      </c>
      <c r="AD5887">
        <f>IF(ISBLANK(Source[[#This Row],[CrosslistID]]),1,1/COUNTIFS(Source[CrosslistID],Source[[#This Row],[CrosslistID]],Source[TermDesc],Source[[#This Row],[TermDesc]]))</f>
        <v>1</v>
      </c>
      <c r="AG5887">
        <v>0</v>
      </c>
      <c r="AH5887">
        <v>88.888900000000007</v>
      </c>
      <c r="AI5887">
        <v>4.0999999999999996</v>
      </c>
      <c r="AJ5887">
        <v>4.0999999999999996</v>
      </c>
      <c r="AK5887">
        <v>0.2</v>
      </c>
      <c r="AL58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87">
        <f>IF(AND(Source[[#This Row],[Credit_Noncredit]]="Noncredit",Source[[#This Row],[FTEF]]&gt;0),Source[[#This Row],[NC XLST FTES]]*525/(437.5*Source[[#This Row],[FTEF]]),0)</f>
        <v>0</v>
      </c>
      <c r="AN5887">
        <f>IF(Source[[#This Row],[Credit_Noncredit]]="Credit",Source[[#This Row],[Census Enrollment]],Source[[#This Row],[Noncredit Avg. Attendance]])</f>
        <v>41</v>
      </c>
    </row>
    <row r="5888" spans="1:40" x14ac:dyDescent="0.25">
      <c r="A5888" t="s">
        <v>1914</v>
      </c>
      <c r="B5888" t="s">
        <v>886</v>
      </c>
      <c r="C5888" t="s">
        <v>632</v>
      </c>
      <c r="D5888" t="s">
        <v>565</v>
      </c>
      <c r="E5888" s="4">
        <v>77136</v>
      </c>
      <c r="F5888" s="4" t="s">
        <v>672</v>
      </c>
      <c r="G5888" s="4">
        <v>53</v>
      </c>
      <c r="H5888" t="str">
        <f>CONCATENATE(Source[[#This Row],[Subject]],TRIM(Source[[#This Row],[Course]]))</f>
        <v>HLTH53</v>
      </c>
      <c r="I5888" t="str">
        <f>VLOOKUP(Source[[#This Row],[SubjCrse]],'Courses and Categories'!$E$2:$G$1816,3,FALSE)</f>
        <v>Credit General Education</v>
      </c>
      <c r="J5888">
        <v>932</v>
      </c>
      <c r="K5888" t="s">
        <v>1455</v>
      </c>
      <c r="L5888" t="s">
        <v>87</v>
      </c>
      <c r="M5888" t="s">
        <v>897</v>
      </c>
      <c r="N5888" t="s">
        <v>42</v>
      </c>
      <c r="O5888" t="s">
        <v>42</v>
      </c>
      <c r="P5888" t="s">
        <v>42</v>
      </c>
      <c r="Q5888" t="s">
        <v>42</v>
      </c>
      <c r="S5888" t="s">
        <v>134</v>
      </c>
      <c r="T5888" t="s">
        <v>44</v>
      </c>
      <c r="U5888" s="1">
        <v>43711</v>
      </c>
      <c r="V5888" s="1">
        <v>43819</v>
      </c>
      <c r="W5888" t="s">
        <v>1456</v>
      </c>
      <c r="X5888" t="s">
        <v>1450</v>
      </c>
      <c r="Y5888">
        <v>36</v>
      </c>
      <c r="Z5888">
        <v>28</v>
      </c>
      <c r="AA5888">
        <v>45</v>
      </c>
      <c r="AB5888">
        <v>62.222200000000001</v>
      </c>
      <c r="AD5888">
        <f>IF(ISBLANK(Source[[#This Row],[CrosslistID]]),1,1/COUNTIFS(Source[CrosslistID],Source[[#This Row],[CrosslistID]],Source[TermDesc],Source[[#This Row],[TermDesc]]))</f>
        <v>1</v>
      </c>
      <c r="AG5888">
        <v>0</v>
      </c>
      <c r="AH5888">
        <v>62.222200000000001</v>
      </c>
      <c r="AI5888">
        <v>3.5</v>
      </c>
      <c r="AJ5888">
        <v>3.6</v>
      </c>
      <c r="AK5888">
        <v>0.2</v>
      </c>
      <c r="AL58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88">
        <f>IF(AND(Source[[#This Row],[Credit_Noncredit]]="Noncredit",Source[[#This Row],[FTEF]]&gt;0),Source[[#This Row],[NC XLST FTES]]*525/(437.5*Source[[#This Row],[FTEF]]),0)</f>
        <v>0</v>
      </c>
      <c r="AN5888">
        <f>IF(Source[[#This Row],[Credit_Noncredit]]="Credit",Source[[#This Row],[Census Enrollment]],Source[[#This Row],[Noncredit Avg. Attendance]])</f>
        <v>36</v>
      </c>
    </row>
    <row r="5889" spans="1:40" x14ac:dyDescent="0.25">
      <c r="A5889" t="s">
        <v>1914</v>
      </c>
      <c r="B5889" t="s">
        <v>886</v>
      </c>
      <c r="C5889" t="s">
        <v>632</v>
      </c>
      <c r="D5889" t="s">
        <v>565</v>
      </c>
      <c r="E5889" s="4">
        <v>77913</v>
      </c>
      <c r="F5889" s="4" t="s">
        <v>672</v>
      </c>
      <c r="G5889" s="4">
        <v>54</v>
      </c>
      <c r="H5889" t="str">
        <f>CONCATENATE(Source[[#This Row],[Subject]],TRIM(Source[[#This Row],[Course]]))</f>
        <v>HLTH54</v>
      </c>
      <c r="I5889" t="str">
        <f>VLOOKUP(Source[[#This Row],[SubjCrse]],'Courses and Categories'!$E$2:$G$1816,3,FALSE)</f>
        <v>Credit General Education</v>
      </c>
      <c r="J5889">
        <v>1</v>
      </c>
      <c r="K5889" t="s">
        <v>3354</v>
      </c>
      <c r="L5889" t="s">
        <v>39</v>
      </c>
      <c r="M5889" t="s">
        <v>903</v>
      </c>
      <c r="N5889" t="s">
        <v>105</v>
      </c>
      <c r="O5889">
        <v>1110</v>
      </c>
      <c r="P5889">
        <v>1225</v>
      </c>
      <c r="Q5889" t="s">
        <v>236</v>
      </c>
      <c r="R5889">
        <v>357</v>
      </c>
      <c r="S5889" t="s">
        <v>134</v>
      </c>
      <c r="T5889">
        <v>1</v>
      </c>
      <c r="U5889" s="1">
        <v>43694</v>
      </c>
      <c r="V5889" s="1">
        <v>43819</v>
      </c>
      <c r="W5889" t="s">
        <v>3355</v>
      </c>
      <c r="X5889" t="s">
        <v>1929</v>
      </c>
      <c r="Y5889">
        <v>36</v>
      </c>
      <c r="Z5889">
        <v>34</v>
      </c>
      <c r="AA5889">
        <v>45</v>
      </c>
      <c r="AB5889">
        <v>75.555599999999998</v>
      </c>
      <c r="AD5889">
        <f>IF(ISBLANK(Source[[#This Row],[CrosslistID]]),1,1/COUNTIFS(Source[CrosslistID],Source[[#This Row],[CrosslistID]],Source[TermDesc],Source[[#This Row],[TermDesc]]))</f>
        <v>1</v>
      </c>
      <c r="AG5889">
        <v>0</v>
      </c>
      <c r="AH5889">
        <v>75.555599999999998</v>
      </c>
      <c r="AI5889">
        <v>3.4</v>
      </c>
      <c r="AJ5889">
        <v>3.6</v>
      </c>
      <c r="AK5889">
        <v>0.2</v>
      </c>
      <c r="AL58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89">
        <f>IF(AND(Source[[#This Row],[Credit_Noncredit]]="Noncredit",Source[[#This Row],[FTEF]]&gt;0),Source[[#This Row],[NC XLST FTES]]*525/(437.5*Source[[#This Row],[FTEF]]),0)</f>
        <v>0</v>
      </c>
      <c r="AN5889">
        <f>IF(Source[[#This Row],[Credit_Noncredit]]="Credit",Source[[#This Row],[Census Enrollment]],Source[[#This Row],[Noncredit Avg. Attendance]])</f>
        <v>36</v>
      </c>
    </row>
    <row r="5890" spans="1:40" x14ac:dyDescent="0.25">
      <c r="A5890" t="s">
        <v>1914</v>
      </c>
      <c r="B5890" t="s">
        <v>886</v>
      </c>
      <c r="C5890" t="s">
        <v>632</v>
      </c>
      <c r="D5890" t="s">
        <v>565</v>
      </c>
      <c r="E5890" s="4">
        <v>72138</v>
      </c>
      <c r="F5890" s="4" t="s">
        <v>672</v>
      </c>
      <c r="G5890" s="4">
        <v>54</v>
      </c>
      <c r="H5890" t="str">
        <f>CONCATENATE(Source[[#This Row],[Subject]],TRIM(Source[[#This Row],[Course]]))</f>
        <v>HLTH54</v>
      </c>
      <c r="I5890" t="str">
        <f>VLOOKUP(Source[[#This Row],[SubjCrse]],'Courses and Categories'!$E$2:$G$1816,3,FALSE)</f>
        <v>Credit General Education</v>
      </c>
      <c r="J5890">
        <v>931</v>
      </c>
      <c r="K5890" t="s">
        <v>3354</v>
      </c>
      <c r="L5890" t="s">
        <v>87</v>
      </c>
      <c r="M5890" t="s">
        <v>897</v>
      </c>
      <c r="N5890" t="s">
        <v>42</v>
      </c>
      <c r="O5890" t="s">
        <v>42</v>
      </c>
      <c r="P5890" t="s">
        <v>42</v>
      </c>
      <c r="Q5890" t="s">
        <v>42</v>
      </c>
      <c r="S5890" t="s">
        <v>134</v>
      </c>
      <c r="T5890" t="s">
        <v>44</v>
      </c>
      <c r="U5890" s="1">
        <v>43711</v>
      </c>
      <c r="V5890" s="1">
        <v>43819</v>
      </c>
      <c r="W5890" t="s">
        <v>3217</v>
      </c>
      <c r="X5890" t="s">
        <v>1450</v>
      </c>
      <c r="Y5890">
        <v>33</v>
      </c>
      <c r="Z5890">
        <v>31</v>
      </c>
      <c r="AA5890">
        <v>45</v>
      </c>
      <c r="AB5890">
        <v>68.888900000000007</v>
      </c>
      <c r="AD5890">
        <f>IF(ISBLANK(Source[[#This Row],[CrosslistID]]),1,1/COUNTIFS(Source[CrosslistID],Source[[#This Row],[CrosslistID]],Source[TermDesc],Source[[#This Row],[TermDesc]]))</f>
        <v>1</v>
      </c>
      <c r="AG5890">
        <v>0</v>
      </c>
      <c r="AH5890">
        <v>68.888900000000007</v>
      </c>
      <c r="AI5890">
        <v>3.2</v>
      </c>
      <c r="AJ5890">
        <v>3.3</v>
      </c>
      <c r="AK5890">
        <v>0.2</v>
      </c>
      <c r="AL58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90">
        <f>IF(AND(Source[[#This Row],[Credit_Noncredit]]="Noncredit",Source[[#This Row],[FTEF]]&gt;0),Source[[#This Row],[NC XLST FTES]]*525/(437.5*Source[[#This Row],[FTEF]]),0)</f>
        <v>0</v>
      </c>
      <c r="AN5890">
        <f>IF(Source[[#This Row],[Credit_Noncredit]]="Credit",Source[[#This Row],[Census Enrollment]],Source[[#This Row],[Noncredit Avg. Attendance]])</f>
        <v>33</v>
      </c>
    </row>
    <row r="5891" spans="1:40" x14ac:dyDescent="0.25">
      <c r="A5891" t="s">
        <v>1914</v>
      </c>
      <c r="B5891" t="s">
        <v>886</v>
      </c>
      <c r="C5891" t="s">
        <v>632</v>
      </c>
      <c r="D5891" t="s">
        <v>565</v>
      </c>
      <c r="E5891" s="4">
        <v>72137</v>
      </c>
      <c r="F5891" s="4" t="s">
        <v>672</v>
      </c>
      <c r="G5891" s="4">
        <v>54</v>
      </c>
      <c r="H5891" t="str">
        <f>CONCATENATE(Source[[#This Row],[Subject]],TRIM(Source[[#This Row],[Course]]))</f>
        <v>HLTH54</v>
      </c>
      <c r="I5891" t="str">
        <f>VLOOKUP(Source[[#This Row],[SubjCrse]],'Courses and Categories'!$E$2:$G$1816,3,FALSE)</f>
        <v>Credit General Education</v>
      </c>
      <c r="J5891">
        <v>932</v>
      </c>
      <c r="K5891" t="s">
        <v>3354</v>
      </c>
      <c r="L5891" t="s">
        <v>39</v>
      </c>
      <c r="M5891" t="s">
        <v>897</v>
      </c>
      <c r="N5891" t="s">
        <v>42</v>
      </c>
      <c r="O5891" t="s">
        <v>42</v>
      </c>
      <c r="P5891" t="s">
        <v>42</v>
      </c>
      <c r="Q5891" t="s">
        <v>42</v>
      </c>
      <c r="S5891" t="s">
        <v>134</v>
      </c>
      <c r="T5891" t="s">
        <v>44</v>
      </c>
      <c r="U5891" s="1">
        <v>43711</v>
      </c>
      <c r="V5891" s="1">
        <v>43819</v>
      </c>
      <c r="W5891" t="s">
        <v>3217</v>
      </c>
      <c r="X5891" t="s">
        <v>1450</v>
      </c>
      <c r="Y5891">
        <v>36</v>
      </c>
      <c r="Z5891">
        <v>30</v>
      </c>
      <c r="AA5891">
        <v>45</v>
      </c>
      <c r="AB5891">
        <v>66.666700000000006</v>
      </c>
      <c r="AD5891">
        <f>IF(ISBLANK(Source[[#This Row],[CrosslistID]]),1,1/COUNTIFS(Source[CrosslistID],Source[[#This Row],[CrosslistID]],Source[TermDesc],Source[[#This Row],[TermDesc]]))</f>
        <v>1</v>
      </c>
      <c r="AG5891">
        <v>0</v>
      </c>
      <c r="AH5891">
        <v>66.666700000000006</v>
      </c>
      <c r="AI5891">
        <v>3.5</v>
      </c>
      <c r="AJ5891">
        <v>3.6</v>
      </c>
      <c r="AK5891">
        <v>0.2</v>
      </c>
      <c r="AL58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91">
        <f>IF(AND(Source[[#This Row],[Credit_Noncredit]]="Noncredit",Source[[#This Row],[FTEF]]&gt;0),Source[[#This Row],[NC XLST FTES]]*525/(437.5*Source[[#This Row],[FTEF]]),0)</f>
        <v>0</v>
      </c>
      <c r="AN5891">
        <f>IF(Source[[#This Row],[Credit_Noncredit]]="Credit",Source[[#This Row],[Census Enrollment]],Source[[#This Row],[Noncredit Avg. Attendance]])</f>
        <v>36</v>
      </c>
    </row>
    <row r="5892" spans="1:40" x14ac:dyDescent="0.25">
      <c r="A5892" t="s">
        <v>1914</v>
      </c>
      <c r="B5892" t="s">
        <v>886</v>
      </c>
      <c r="C5892" t="s">
        <v>632</v>
      </c>
      <c r="D5892" t="s">
        <v>565</v>
      </c>
      <c r="E5892" s="4">
        <v>78237</v>
      </c>
      <c r="F5892" s="4" t="s">
        <v>672</v>
      </c>
      <c r="G5892" s="4">
        <v>59</v>
      </c>
      <c r="H5892" t="str">
        <f>CONCATENATE(Source[[#This Row],[Subject]],TRIM(Source[[#This Row],[Course]]))</f>
        <v>HLTH59</v>
      </c>
      <c r="I5892" t="str">
        <f>VLOOKUP(Source[[#This Row],[SubjCrse]],'Courses and Categories'!$E$2:$G$1816,3,FALSE)</f>
        <v>Credit CTE</v>
      </c>
      <c r="J5892">
        <v>502</v>
      </c>
      <c r="K5892" t="s">
        <v>1457</v>
      </c>
      <c r="L5892" t="s">
        <v>87</v>
      </c>
      <c r="M5892" t="s">
        <v>903</v>
      </c>
      <c r="N5892" t="s">
        <v>3356</v>
      </c>
      <c r="O5892" t="s">
        <v>3357</v>
      </c>
      <c r="P5892" t="s">
        <v>3358</v>
      </c>
      <c r="Q5892" t="s">
        <v>411</v>
      </c>
      <c r="R5892" t="s">
        <v>3359</v>
      </c>
      <c r="S5892" t="s">
        <v>248</v>
      </c>
      <c r="T5892" t="s">
        <v>44</v>
      </c>
      <c r="U5892" s="1">
        <v>43726</v>
      </c>
      <c r="V5892" s="1">
        <v>43761</v>
      </c>
      <c r="W5892" t="s">
        <v>3360</v>
      </c>
      <c r="X5892" t="s">
        <v>905</v>
      </c>
      <c r="Y5892">
        <v>30</v>
      </c>
      <c r="Z5892">
        <v>30</v>
      </c>
      <c r="AA5892">
        <v>45</v>
      </c>
      <c r="AB5892">
        <v>66.666700000000006</v>
      </c>
      <c r="AD5892">
        <f>IF(ISBLANK(Source[[#This Row],[CrosslistID]]),1,1/COUNTIFS(Source[CrosslistID],Source[[#This Row],[CrosslistID]],Source[TermDesc],Source[[#This Row],[TermDesc]]))</f>
        <v>1</v>
      </c>
      <c r="AG5892">
        <v>0</v>
      </c>
      <c r="AH5892">
        <v>66.666700000000006</v>
      </c>
      <c r="AI5892">
        <v>0.99399999999999999</v>
      </c>
      <c r="AJ5892">
        <v>1.0283</v>
      </c>
      <c r="AK5892">
        <v>6.7000000000000004E-2</v>
      </c>
      <c r="AL58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92">
        <f>IF(AND(Source[[#This Row],[Credit_Noncredit]]="Noncredit",Source[[#This Row],[FTEF]]&gt;0),Source[[#This Row],[NC XLST FTES]]*525/(437.5*Source[[#This Row],[FTEF]]),0)</f>
        <v>0</v>
      </c>
      <c r="AN5892">
        <f>IF(Source[[#This Row],[Credit_Noncredit]]="Credit",Source[[#This Row],[Census Enrollment]],Source[[#This Row],[Noncredit Avg. Attendance]])</f>
        <v>30</v>
      </c>
    </row>
    <row r="5893" spans="1:40" x14ac:dyDescent="0.25">
      <c r="A5893" t="s">
        <v>1914</v>
      </c>
      <c r="B5893" t="s">
        <v>886</v>
      </c>
      <c r="C5893" t="s">
        <v>632</v>
      </c>
      <c r="D5893" t="s">
        <v>565</v>
      </c>
      <c r="E5893" s="4">
        <v>70385</v>
      </c>
      <c r="F5893" s="4" t="s">
        <v>672</v>
      </c>
      <c r="G5893" s="4">
        <v>64</v>
      </c>
      <c r="H5893" t="str">
        <f>CONCATENATE(Source[[#This Row],[Subject]],TRIM(Source[[#This Row],[Course]]))</f>
        <v>HLTH64</v>
      </c>
      <c r="I5893" t="str">
        <f>VLOOKUP(Source[[#This Row],[SubjCrse]],'Courses and Categories'!$E$2:$G$1816,3,FALSE)</f>
        <v>Credit CTE</v>
      </c>
      <c r="J5893">
        <v>561</v>
      </c>
      <c r="K5893" t="s">
        <v>3361</v>
      </c>
      <c r="L5893" t="s">
        <v>87</v>
      </c>
      <c r="M5893" t="s">
        <v>903</v>
      </c>
      <c r="N5893" t="s">
        <v>815</v>
      </c>
      <c r="O5893" t="s">
        <v>789</v>
      </c>
      <c r="P5893" t="s">
        <v>790</v>
      </c>
      <c r="Q5893" t="s">
        <v>1779</v>
      </c>
      <c r="R5893" t="s">
        <v>3362</v>
      </c>
      <c r="S5893" t="s">
        <v>134</v>
      </c>
      <c r="T5893">
        <v>1</v>
      </c>
      <c r="U5893" s="1">
        <v>43694</v>
      </c>
      <c r="V5893" s="1">
        <v>43819</v>
      </c>
      <c r="W5893" t="s">
        <v>3363</v>
      </c>
      <c r="X5893" t="s">
        <v>1929</v>
      </c>
      <c r="Y5893">
        <v>23</v>
      </c>
      <c r="Z5893">
        <v>22</v>
      </c>
      <c r="AA5893">
        <v>45</v>
      </c>
      <c r="AB5893">
        <v>48.8889</v>
      </c>
      <c r="AD5893">
        <f>IF(ISBLANK(Source[[#This Row],[CrosslistID]]),1,1/COUNTIFS(Source[CrosslistID],Source[[#This Row],[CrosslistID]],Source[TermDesc],Source[[#This Row],[TermDesc]]))</f>
        <v>1</v>
      </c>
      <c r="AG5893">
        <v>0</v>
      </c>
      <c r="AH5893">
        <v>48.8889</v>
      </c>
      <c r="AI5893">
        <v>2.2999999999999998</v>
      </c>
      <c r="AJ5893">
        <v>2.2999999999999998</v>
      </c>
      <c r="AK5893">
        <v>0.2</v>
      </c>
      <c r="AL58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93">
        <f>IF(AND(Source[[#This Row],[Credit_Noncredit]]="Noncredit",Source[[#This Row],[FTEF]]&gt;0),Source[[#This Row],[NC XLST FTES]]*525/(437.5*Source[[#This Row],[FTEF]]),0)</f>
        <v>0</v>
      </c>
      <c r="AN5893">
        <f>IF(Source[[#This Row],[Credit_Noncredit]]="Credit",Source[[#This Row],[Census Enrollment]],Source[[#This Row],[Noncredit Avg. Attendance]])</f>
        <v>23</v>
      </c>
    </row>
    <row r="5894" spans="1:40" x14ac:dyDescent="0.25">
      <c r="A5894" t="s">
        <v>1914</v>
      </c>
      <c r="B5894" t="s">
        <v>886</v>
      </c>
      <c r="C5894" t="s">
        <v>632</v>
      </c>
      <c r="D5894" t="s">
        <v>565</v>
      </c>
      <c r="E5894" s="4">
        <v>78238</v>
      </c>
      <c r="F5894" s="4" t="s">
        <v>672</v>
      </c>
      <c r="G5894" s="4">
        <v>66</v>
      </c>
      <c r="H5894" t="str">
        <f>CONCATENATE(Source[[#This Row],[Subject]],TRIM(Source[[#This Row],[Course]]))</f>
        <v>HLTH66</v>
      </c>
      <c r="I5894" t="str">
        <f>VLOOKUP(Source[[#This Row],[SubjCrse]],'Courses and Categories'!$E$2:$G$1816,3,FALSE)</f>
        <v>Credit CTE</v>
      </c>
      <c r="J5894">
        <v>361</v>
      </c>
      <c r="K5894" t="s">
        <v>3364</v>
      </c>
      <c r="L5894" t="s">
        <v>87</v>
      </c>
      <c r="M5894" t="s">
        <v>903</v>
      </c>
      <c r="N5894" t="s">
        <v>3365</v>
      </c>
      <c r="O5894" t="s">
        <v>3366</v>
      </c>
      <c r="P5894" t="s">
        <v>3367</v>
      </c>
      <c r="Q5894" t="s">
        <v>3368</v>
      </c>
      <c r="R5894" t="s">
        <v>3369</v>
      </c>
      <c r="S5894" t="s">
        <v>134</v>
      </c>
      <c r="T5894">
        <v>1</v>
      </c>
      <c r="U5894" s="1">
        <v>43694</v>
      </c>
      <c r="V5894" s="1">
        <v>43819</v>
      </c>
      <c r="W5894" t="s">
        <v>3370</v>
      </c>
      <c r="X5894" t="s">
        <v>2130</v>
      </c>
      <c r="Y5894">
        <v>37</v>
      </c>
      <c r="Z5894">
        <v>34</v>
      </c>
      <c r="AA5894">
        <v>45</v>
      </c>
      <c r="AB5894">
        <v>75.555599999999998</v>
      </c>
      <c r="AD5894">
        <f>IF(ISBLANK(Source[[#This Row],[CrosslistID]]),1,1/COUNTIFS(Source[CrosslistID],Source[[#This Row],[CrosslistID]],Source[TermDesc],Source[[#This Row],[TermDesc]]))</f>
        <v>1</v>
      </c>
      <c r="AG5894">
        <v>0</v>
      </c>
      <c r="AH5894">
        <v>75.555599999999998</v>
      </c>
      <c r="AI5894">
        <v>3.4</v>
      </c>
      <c r="AJ5894">
        <v>3.7</v>
      </c>
      <c r="AK5894">
        <v>0.2</v>
      </c>
      <c r="AL58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94">
        <f>IF(AND(Source[[#This Row],[Credit_Noncredit]]="Noncredit",Source[[#This Row],[FTEF]]&gt;0),Source[[#This Row],[NC XLST FTES]]*525/(437.5*Source[[#This Row],[FTEF]]),0)</f>
        <v>0</v>
      </c>
      <c r="AN5894">
        <f>IF(Source[[#This Row],[Credit_Noncredit]]="Credit",Source[[#This Row],[Census Enrollment]],Source[[#This Row],[Noncredit Avg. Attendance]])</f>
        <v>37</v>
      </c>
    </row>
    <row r="5895" spans="1:40" x14ac:dyDescent="0.25">
      <c r="A5895" t="s">
        <v>1914</v>
      </c>
      <c r="B5895" t="s">
        <v>886</v>
      </c>
      <c r="C5895" t="s">
        <v>632</v>
      </c>
      <c r="D5895" t="s">
        <v>565</v>
      </c>
      <c r="E5895" s="4">
        <v>78239</v>
      </c>
      <c r="F5895" s="4" t="s">
        <v>672</v>
      </c>
      <c r="G5895" s="4">
        <v>70</v>
      </c>
      <c r="H5895" t="str">
        <f>CONCATENATE(Source[[#This Row],[Subject]],TRIM(Source[[#This Row],[Course]]))</f>
        <v>HLTH70</v>
      </c>
      <c r="I5895" t="str">
        <f>VLOOKUP(Source[[#This Row],[SubjCrse]],'Courses and Categories'!$E$2:$G$1816,3,FALSE)</f>
        <v>Credit CTE</v>
      </c>
      <c r="J5895">
        <v>501</v>
      </c>
      <c r="K5895" t="s">
        <v>3371</v>
      </c>
      <c r="L5895" t="s">
        <v>87</v>
      </c>
      <c r="M5895" t="s">
        <v>903</v>
      </c>
      <c r="N5895" t="s">
        <v>50</v>
      </c>
      <c r="O5895">
        <v>1710</v>
      </c>
      <c r="P5895">
        <v>2000</v>
      </c>
      <c r="Q5895" t="s">
        <v>236</v>
      </c>
      <c r="R5895">
        <v>361</v>
      </c>
      <c r="S5895" t="s">
        <v>134</v>
      </c>
      <c r="T5895">
        <v>1</v>
      </c>
      <c r="U5895" s="1">
        <v>43694</v>
      </c>
      <c r="V5895" s="1">
        <v>43819</v>
      </c>
      <c r="W5895" t="s">
        <v>3372</v>
      </c>
      <c r="X5895" t="s">
        <v>1929</v>
      </c>
      <c r="Y5895">
        <v>22</v>
      </c>
      <c r="Z5895">
        <v>22</v>
      </c>
      <c r="AA5895">
        <v>45</v>
      </c>
      <c r="AB5895">
        <v>48.8889</v>
      </c>
      <c r="AD5895">
        <f>IF(ISBLANK(Source[[#This Row],[CrosslistID]]),1,1/COUNTIFS(Source[CrosslistID],Source[[#This Row],[CrosslistID]],Source[TermDesc],Source[[#This Row],[TermDesc]]))</f>
        <v>1</v>
      </c>
      <c r="AG5895">
        <v>0</v>
      </c>
      <c r="AH5895">
        <v>48.8889</v>
      </c>
      <c r="AI5895">
        <v>2.2000000000000002</v>
      </c>
      <c r="AJ5895">
        <v>2.2000000000000002</v>
      </c>
      <c r="AK5895">
        <v>0.2</v>
      </c>
      <c r="AL58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95">
        <f>IF(AND(Source[[#This Row],[Credit_Noncredit]]="Noncredit",Source[[#This Row],[FTEF]]&gt;0),Source[[#This Row],[NC XLST FTES]]*525/(437.5*Source[[#This Row],[FTEF]]),0)</f>
        <v>0</v>
      </c>
      <c r="AN5895">
        <f>IF(Source[[#This Row],[Credit_Noncredit]]="Credit",Source[[#This Row],[Census Enrollment]],Source[[#This Row],[Noncredit Avg. Attendance]])</f>
        <v>22</v>
      </c>
    </row>
    <row r="5896" spans="1:40" x14ac:dyDescent="0.25">
      <c r="A5896" t="s">
        <v>1914</v>
      </c>
      <c r="B5896" t="s">
        <v>886</v>
      </c>
      <c r="C5896" t="s">
        <v>632</v>
      </c>
      <c r="D5896" t="s">
        <v>565</v>
      </c>
      <c r="E5896" s="4">
        <v>71779</v>
      </c>
      <c r="F5896" s="4" t="s">
        <v>672</v>
      </c>
      <c r="G5896" s="4">
        <v>75</v>
      </c>
      <c r="H5896" t="str">
        <f>CONCATENATE(Source[[#This Row],[Subject]],TRIM(Source[[#This Row],[Course]]))</f>
        <v>HLTH75</v>
      </c>
      <c r="I5896" t="str">
        <f>VLOOKUP(Source[[#This Row],[SubjCrse]],'Courses and Categories'!$E$2:$G$1816,3,FALSE)</f>
        <v>Credit CTE</v>
      </c>
      <c r="J5896">
        <v>1</v>
      </c>
      <c r="K5896" t="s">
        <v>3373</v>
      </c>
      <c r="L5896" t="s">
        <v>87</v>
      </c>
      <c r="M5896" t="s">
        <v>903</v>
      </c>
      <c r="N5896" t="s">
        <v>185</v>
      </c>
      <c r="O5896">
        <v>1710</v>
      </c>
      <c r="P5896">
        <v>2000</v>
      </c>
      <c r="Q5896" t="s">
        <v>236</v>
      </c>
      <c r="R5896">
        <v>360</v>
      </c>
      <c r="S5896" t="s">
        <v>134</v>
      </c>
      <c r="T5896">
        <v>1</v>
      </c>
      <c r="U5896" s="1">
        <v>43694</v>
      </c>
      <c r="V5896" s="1">
        <v>43819</v>
      </c>
      <c r="W5896" t="s">
        <v>1466</v>
      </c>
      <c r="X5896" t="s">
        <v>1929</v>
      </c>
      <c r="Y5896">
        <v>23</v>
      </c>
      <c r="Z5896">
        <v>21</v>
      </c>
      <c r="AA5896">
        <v>45</v>
      </c>
      <c r="AB5896">
        <v>46.666699999999999</v>
      </c>
      <c r="AD5896">
        <f>IF(ISBLANK(Source[[#This Row],[CrosslistID]]),1,1/COUNTIFS(Source[CrosslistID],Source[[#This Row],[CrosslistID]],Source[TermDesc],Source[[#This Row],[TermDesc]]))</f>
        <v>1</v>
      </c>
      <c r="AG5896">
        <v>0</v>
      </c>
      <c r="AH5896">
        <v>46.666699999999999</v>
      </c>
      <c r="AI5896">
        <v>2.2999999999999998</v>
      </c>
      <c r="AJ5896">
        <v>2.2999999999999998</v>
      </c>
      <c r="AK5896">
        <v>0.2</v>
      </c>
      <c r="AL58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96">
        <f>IF(AND(Source[[#This Row],[Credit_Noncredit]]="Noncredit",Source[[#This Row],[FTEF]]&gt;0),Source[[#This Row],[NC XLST FTES]]*525/(437.5*Source[[#This Row],[FTEF]]),0)</f>
        <v>0</v>
      </c>
      <c r="AN5896">
        <f>IF(Source[[#This Row],[Credit_Noncredit]]="Credit",Source[[#This Row],[Census Enrollment]],Source[[#This Row],[Noncredit Avg. Attendance]])</f>
        <v>23</v>
      </c>
    </row>
    <row r="5897" spans="1:40" x14ac:dyDescent="0.25">
      <c r="A5897" t="s">
        <v>1914</v>
      </c>
      <c r="B5897" t="s">
        <v>886</v>
      </c>
      <c r="C5897" t="s">
        <v>632</v>
      </c>
      <c r="D5897" t="s">
        <v>565</v>
      </c>
      <c r="E5897" s="4">
        <v>72266</v>
      </c>
      <c r="F5897" s="4" t="s">
        <v>672</v>
      </c>
      <c r="G5897" s="4">
        <v>78</v>
      </c>
      <c r="H5897" t="str">
        <f>CONCATENATE(Source[[#This Row],[Subject]],TRIM(Source[[#This Row],[Course]]))</f>
        <v>HLTH78</v>
      </c>
      <c r="I5897" t="str">
        <f>VLOOKUP(Source[[#This Row],[SubjCrse]],'Courses and Categories'!$E$2:$G$1816,3,FALSE)</f>
        <v>Credit CTE</v>
      </c>
      <c r="J5897">
        <v>501</v>
      </c>
      <c r="K5897" t="s">
        <v>3374</v>
      </c>
      <c r="L5897" t="s">
        <v>87</v>
      </c>
      <c r="M5897" t="s">
        <v>903</v>
      </c>
      <c r="N5897" t="s">
        <v>185</v>
      </c>
      <c r="O5897">
        <v>1710</v>
      </c>
      <c r="P5897">
        <v>2000</v>
      </c>
      <c r="Q5897" t="s">
        <v>236</v>
      </c>
      <c r="R5897">
        <v>361</v>
      </c>
      <c r="S5897" t="s">
        <v>134</v>
      </c>
      <c r="T5897" t="s">
        <v>44</v>
      </c>
      <c r="U5897" s="1">
        <v>43734</v>
      </c>
      <c r="V5897" s="1">
        <v>43818</v>
      </c>
      <c r="W5897" t="s">
        <v>1463</v>
      </c>
      <c r="X5897" t="s">
        <v>905</v>
      </c>
      <c r="Y5897">
        <v>39</v>
      </c>
      <c r="Z5897">
        <v>36</v>
      </c>
      <c r="AA5897">
        <v>45</v>
      </c>
      <c r="AB5897">
        <v>80</v>
      </c>
      <c r="AD5897">
        <f>IF(ISBLANK(Source[[#This Row],[CrosslistID]]),1,1/COUNTIFS(Source[CrosslistID],Source[[#This Row],[CrosslistID]],Source[TermDesc],Source[[#This Row],[TermDesc]]))</f>
        <v>1</v>
      </c>
      <c r="AG5897">
        <v>0</v>
      </c>
      <c r="AH5897">
        <v>80</v>
      </c>
      <c r="AI5897">
        <v>2.6739999999999999</v>
      </c>
      <c r="AJ5897">
        <v>2.6739999999999999</v>
      </c>
      <c r="AK5897">
        <v>0.1333</v>
      </c>
      <c r="AL58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97">
        <f>IF(AND(Source[[#This Row],[Credit_Noncredit]]="Noncredit",Source[[#This Row],[FTEF]]&gt;0),Source[[#This Row],[NC XLST FTES]]*525/(437.5*Source[[#This Row],[FTEF]]),0)</f>
        <v>0</v>
      </c>
      <c r="AN5897">
        <f>IF(Source[[#This Row],[Credit_Noncredit]]="Credit",Source[[#This Row],[Census Enrollment]],Source[[#This Row],[Noncredit Avg. Attendance]])</f>
        <v>39</v>
      </c>
    </row>
    <row r="5898" spans="1:40" x14ac:dyDescent="0.25">
      <c r="A5898" t="s">
        <v>1914</v>
      </c>
      <c r="B5898" t="s">
        <v>886</v>
      </c>
      <c r="C5898" t="s">
        <v>632</v>
      </c>
      <c r="D5898" t="s">
        <v>565</v>
      </c>
      <c r="E5898" s="4">
        <v>78880</v>
      </c>
      <c r="F5898" s="4" t="s">
        <v>672</v>
      </c>
      <c r="G5898" s="4">
        <v>79</v>
      </c>
      <c r="H5898" t="str">
        <f>CONCATENATE(Source[[#This Row],[Subject]],TRIM(Source[[#This Row],[Course]]))</f>
        <v>HLTH79</v>
      </c>
      <c r="I5898" t="str">
        <f>VLOOKUP(Source[[#This Row],[SubjCrse]],'Courses and Categories'!$E$2:$G$1816,3,FALSE)</f>
        <v>Credit CTE</v>
      </c>
      <c r="J5898">
        <v>501</v>
      </c>
      <c r="K5898" t="s">
        <v>3375</v>
      </c>
      <c r="L5898" t="s">
        <v>87</v>
      </c>
      <c r="M5898" t="s">
        <v>903</v>
      </c>
      <c r="N5898" t="s">
        <v>185</v>
      </c>
      <c r="O5898">
        <v>1710</v>
      </c>
      <c r="P5898">
        <v>2000</v>
      </c>
      <c r="Q5898" t="s">
        <v>236</v>
      </c>
      <c r="R5898">
        <v>340</v>
      </c>
      <c r="S5898" t="s">
        <v>134</v>
      </c>
      <c r="T5898">
        <v>1</v>
      </c>
      <c r="U5898" s="1">
        <v>43694</v>
      </c>
      <c r="V5898" s="1">
        <v>43819</v>
      </c>
      <c r="W5898" t="s">
        <v>3376</v>
      </c>
      <c r="X5898" t="s">
        <v>1929</v>
      </c>
      <c r="Y5898">
        <v>29</v>
      </c>
      <c r="Z5898">
        <v>29</v>
      </c>
      <c r="AA5898">
        <v>45</v>
      </c>
      <c r="AB5898">
        <v>64.444400000000002</v>
      </c>
      <c r="AD5898">
        <f>IF(ISBLANK(Source[[#This Row],[CrosslistID]]),1,1/COUNTIFS(Source[CrosslistID],Source[[#This Row],[CrosslistID]],Source[TermDesc],Source[[#This Row],[TermDesc]]))</f>
        <v>1</v>
      </c>
      <c r="AG5898">
        <v>0</v>
      </c>
      <c r="AH5898">
        <v>64.444400000000002</v>
      </c>
      <c r="AI5898">
        <v>2.9</v>
      </c>
      <c r="AJ5898">
        <v>2.9</v>
      </c>
      <c r="AK5898">
        <v>0.2</v>
      </c>
      <c r="AL58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98">
        <f>IF(AND(Source[[#This Row],[Credit_Noncredit]]="Noncredit",Source[[#This Row],[FTEF]]&gt;0),Source[[#This Row],[NC XLST FTES]]*525/(437.5*Source[[#This Row],[FTEF]]),0)</f>
        <v>0</v>
      </c>
      <c r="AN5898">
        <f>IF(Source[[#This Row],[Credit_Noncredit]]="Credit",Source[[#This Row],[Census Enrollment]],Source[[#This Row],[Noncredit Avg. Attendance]])</f>
        <v>29</v>
      </c>
    </row>
    <row r="5899" spans="1:40" x14ac:dyDescent="0.25">
      <c r="A5899" t="s">
        <v>1914</v>
      </c>
      <c r="B5899" t="s">
        <v>886</v>
      </c>
      <c r="C5899" t="s">
        <v>632</v>
      </c>
      <c r="D5899" t="s">
        <v>565</v>
      </c>
      <c r="E5899" s="4">
        <v>78881</v>
      </c>
      <c r="F5899" s="4" t="s">
        <v>672</v>
      </c>
      <c r="G5899" s="4" t="s">
        <v>3377</v>
      </c>
      <c r="H5899" t="str">
        <f>CONCATENATE(Source[[#This Row],[Subject]],TRIM(Source[[#This Row],[Course]]))</f>
        <v>HLTH79W</v>
      </c>
      <c r="I5899" t="str">
        <f>VLOOKUP(Source[[#This Row],[SubjCrse]],'Courses and Categories'!$E$2:$G$1816,3,FALSE)</f>
        <v>Credit CTE</v>
      </c>
      <c r="J5899">
        <v>1</v>
      </c>
      <c r="K5899" t="s">
        <v>3378</v>
      </c>
      <c r="L5899" t="s">
        <v>39</v>
      </c>
      <c r="M5899" t="s">
        <v>891</v>
      </c>
      <c r="N5899" t="s">
        <v>781</v>
      </c>
      <c r="O5899" t="s">
        <v>781</v>
      </c>
      <c r="P5899" t="s">
        <v>781</v>
      </c>
      <c r="Q5899" t="s">
        <v>781</v>
      </c>
      <c r="S5899" t="s">
        <v>134</v>
      </c>
      <c r="T5899">
        <v>1</v>
      </c>
      <c r="U5899" s="1">
        <v>43694</v>
      </c>
      <c r="V5899" s="1">
        <v>43819</v>
      </c>
      <c r="W5899" t="s">
        <v>3379</v>
      </c>
      <c r="X5899" t="s">
        <v>893</v>
      </c>
      <c r="Y5899">
        <v>28</v>
      </c>
      <c r="Z5899">
        <v>28</v>
      </c>
      <c r="AA5899">
        <v>45</v>
      </c>
      <c r="AB5899">
        <v>62.222200000000001</v>
      </c>
      <c r="AD5899">
        <f>IF(ISBLANK(Source[[#This Row],[CrosslistID]]),1,1/COUNTIFS(Source[CrosslistID],Source[[#This Row],[CrosslistID]],Source[TermDesc],Source[[#This Row],[TermDesc]]))</f>
        <v>1</v>
      </c>
      <c r="AG5899">
        <v>0</v>
      </c>
      <c r="AH5899">
        <v>62.222200000000001</v>
      </c>
      <c r="AI5899">
        <v>1.867</v>
      </c>
      <c r="AJ5899">
        <v>1.867</v>
      </c>
      <c r="AK5899">
        <v>0.23200000000000001</v>
      </c>
      <c r="AL58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899">
        <f>IF(AND(Source[[#This Row],[Credit_Noncredit]]="Noncredit",Source[[#This Row],[FTEF]]&gt;0),Source[[#This Row],[NC XLST FTES]]*525/(437.5*Source[[#This Row],[FTEF]]),0)</f>
        <v>0</v>
      </c>
      <c r="AN5899">
        <f>IF(Source[[#This Row],[Credit_Noncredit]]="Credit",Source[[#This Row],[Census Enrollment]],Source[[#This Row],[Noncredit Avg. Attendance]])</f>
        <v>28</v>
      </c>
    </row>
    <row r="5900" spans="1:40" x14ac:dyDescent="0.25">
      <c r="A5900" t="s">
        <v>1914</v>
      </c>
      <c r="B5900" t="s">
        <v>886</v>
      </c>
      <c r="C5900" t="s">
        <v>632</v>
      </c>
      <c r="D5900" t="s">
        <v>565</v>
      </c>
      <c r="E5900" s="4">
        <v>75481</v>
      </c>
      <c r="F5900" s="4" t="s">
        <v>672</v>
      </c>
      <c r="G5900" s="4">
        <v>80</v>
      </c>
      <c r="H5900" t="str">
        <f>CONCATENATE(Source[[#This Row],[Subject]],TRIM(Source[[#This Row],[Course]]))</f>
        <v>HLTH80</v>
      </c>
      <c r="I5900" t="str">
        <f>VLOOKUP(Source[[#This Row],[SubjCrse]],'Courses and Categories'!$E$2:$G$1816,3,FALSE)</f>
        <v>Credit CTE</v>
      </c>
      <c r="J5900">
        <v>1</v>
      </c>
      <c r="K5900" t="s">
        <v>3380</v>
      </c>
      <c r="L5900" t="s">
        <v>87</v>
      </c>
      <c r="M5900" t="s">
        <v>1046</v>
      </c>
      <c r="N5900" t="s">
        <v>3381</v>
      </c>
      <c r="O5900" t="s">
        <v>3382</v>
      </c>
      <c r="P5900" t="s">
        <v>3383</v>
      </c>
      <c r="Q5900" t="s">
        <v>1779</v>
      </c>
      <c r="R5900">
        <v>330</v>
      </c>
      <c r="S5900" t="s">
        <v>134</v>
      </c>
      <c r="T5900">
        <v>1</v>
      </c>
      <c r="U5900" s="1">
        <v>43694</v>
      </c>
      <c r="V5900" s="1">
        <v>43819</v>
      </c>
      <c r="W5900" t="s">
        <v>3384</v>
      </c>
      <c r="X5900" t="s">
        <v>1929</v>
      </c>
      <c r="Y5900">
        <v>26</v>
      </c>
      <c r="Z5900">
        <v>24</v>
      </c>
      <c r="AA5900">
        <v>45</v>
      </c>
      <c r="AB5900">
        <v>53.333300000000001</v>
      </c>
      <c r="AD5900">
        <f>IF(ISBLANK(Source[[#This Row],[CrosslistID]]),1,1/COUNTIFS(Source[CrosslistID],Source[[#This Row],[CrosslistID]],Source[TermDesc],Source[[#This Row],[TermDesc]]))</f>
        <v>1</v>
      </c>
      <c r="AG5900">
        <v>0</v>
      </c>
      <c r="AH5900">
        <v>53.333300000000001</v>
      </c>
      <c r="AI5900">
        <v>8</v>
      </c>
      <c r="AJ5900">
        <v>8.32</v>
      </c>
      <c r="AK5900">
        <v>0.47710000000000002</v>
      </c>
      <c r="AL59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00">
        <f>IF(AND(Source[[#This Row],[Credit_Noncredit]]="Noncredit",Source[[#This Row],[FTEF]]&gt;0),Source[[#This Row],[NC XLST FTES]]*525/(437.5*Source[[#This Row],[FTEF]]),0)</f>
        <v>0</v>
      </c>
      <c r="AN5900">
        <f>IF(Source[[#This Row],[Credit_Noncredit]]="Credit",Source[[#This Row],[Census Enrollment]],Source[[#This Row],[Noncredit Avg. Attendance]])</f>
        <v>26</v>
      </c>
    </row>
    <row r="5901" spans="1:40" x14ac:dyDescent="0.25">
      <c r="A5901" t="s">
        <v>1914</v>
      </c>
      <c r="B5901" t="s">
        <v>886</v>
      </c>
      <c r="C5901" t="s">
        <v>632</v>
      </c>
      <c r="D5901" t="s">
        <v>565</v>
      </c>
      <c r="E5901" s="4">
        <v>75482</v>
      </c>
      <c r="F5901" s="4" t="s">
        <v>672</v>
      </c>
      <c r="G5901" s="4">
        <v>81</v>
      </c>
      <c r="H5901" t="str">
        <f>CONCATENATE(Source[[#This Row],[Subject]],TRIM(Source[[#This Row],[Course]]))</f>
        <v>HLTH81</v>
      </c>
      <c r="I5901" t="str">
        <f>VLOOKUP(Source[[#This Row],[SubjCrse]],'Courses and Categories'!$E$2:$G$1816,3,FALSE)</f>
        <v>Credit CTE</v>
      </c>
      <c r="J5901">
        <v>601</v>
      </c>
      <c r="K5901" t="s">
        <v>3385</v>
      </c>
      <c r="L5901" t="s">
        <v>50</v>
      </c>
      <c r="M5901" t="s">
        <v>1046</v>
      </c>
      <c r="N5901" t="s">
        <v>329</v>
      </c>
      <c r="O5901" t="s">
        <v>1353</v>
      </c>
      <c r="P5901" t="s">
        <v>1354</v>
      </c>
      <c r="Q5901" t="s">
        <v>1779</v>
      </c>
      <c r="R5901" t="s">
        <v>3386</v>
      </c>
      <c r="S5901" t="s">
        <v>134</v>
      </c>
      <c r="T5901">
        <v>1</v>
      </c>
      <c r="U5901" s="1">
        <v>43694</v>
      </c>
      <c r="V5901" s="1">
        <v>43819</v>
      </c>
      <c r="W5901" t="s">
        <v>3387</v>
      </c>
      <c r="X5901" t="s">
        <v>1929</v>
      </c>
      <c r="Y5901">
        <v>17</v>
      </c>
      <c r="Z5901">
        <v>17</v>
      </c>
      <c r="AA5901">
        <v>45</v>
      </c>
      <c r="AB5901">
        <v>37.777799999999999</v>
      </c>
      <c r="AD5901">
        <f>IF(ISBLANK(Source[[#This Row],[CrosslistID]]),1,1/COUNTIFS(Source[CrosslistID],Source[[#This Row],[CrosslistID]],Source[TermDesc],Source[[#This Row],[TermDesc]]))</f>
        <v>1</v>
      </c>
      <c r="AG5901">
        <v>0</v>
      </c>
      <c r="AH5901">
        <v>37.777799999999999</v>
      </c>
      <c r="AI5901">
        <v>4.8730000000000002</v>
      </c>
      <c r="AJ5901">
        <v>4.8730000000000002</v>
      </c>
      <c r="AK5901">
        <v>0.47699999999999998</v>
      </c>
      <c r="AL59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01">
        <f>IF(AND(Source[[#This Row],[Credit_Noncredit]]="Noncredit",Source[[#This Row],[FTEF]]&gt;0),Source[[#This Row],[NC XLST FTES]]*525/(437.5*Source[[#This Row],[FTEF]]),0)</f>
        <v>0</v>
      </c>
      <c r="AN5901">
        <f>IF(Source[[#This Row],[Credit_Noncredit]]="Credit",Source[[#This Row],[Census Enrollment]],Source[[#This Row],[Noncredit Avg. Attendance]])</f>
        <v>17</v>
      </c>
    </row>
    <row r="5902" spans="1:40" x14ac:dyDescent="0.25">
      <c r="A5902" t="s">
        <v>1914</v>
      </c>
      <c r="B5902" t="s">
        <v>886</v>
      </c>
      <c r="C5902" t="s">
        <v>632</v>
      </c>
      <c r="D5902" t="s">
        <v>565</v>
      </c>
      <c r="E5902" s="4">
        <v>77911</v>
      </c>
      <c r="F5902" s="4" t="s">
        <v>672</v>
      </c>
      <c r="G5902" s="4">
        <v>82</v>
      </c>
      <c r="H5902" t="str">
        <f>CONCATENATE(Source[[#This Row],[Subject]],TRIM(Source[[#This Row],[Course]]))</f>
        <v>HLTH82</v>
      </c>
      <c r="I5902" t="str">
        <f>VLOOKUP(Source[[#This Row],[SubjCrse]],'Courses and Categories'!$E$2:$G$1816,3,FALSE)</f>
        <v>Credit CTE</v>
      </c>
      <c r="J5902">
        <v>501</v>
      </c>
      <c r="K5902" t="s">
        <v>3388</v>
      </c>
      <c r="L5902" t="s">
        <v>87</v>
      </c>
      <c r="M5902" t="s">
        <v>903</v>
      </c>
      <c r="N5902" t="s">
        <v>185</v>
      </c>
      <c r="O5902">
        <v>1710</v>
      </c>
      <c r="P5902">
        <v>2000</v>
      </c>
      <c r="Q5902" t="s">
        <v>236</v>
      </c>
      <c r="R5902">
        <v>357</v>
      </c>
      <c r="S5902" t="s">
        <v>134</v>
      </c>
      <c r="T5902">
        <v>1</v>
      </c>
      <c r="U5902" s="1">
        <v>43694</v>
      </c>
      <c r="V5902" s="1">
        <v>43819</v>
      </c>
      <c r="W5902" t="s">
        <v>1460</v>
      </c>
      <c r="X5902" t="s">
        <v>893</v>
      </c>
      <c r="Y5902">
        <v>16</v>
      </c>
      <c r="Z5902">
        <v>16</v>
      </c>
      <c r="AA5902">
        <v>45</v>
      </c>
      <c r="AB5902">
        <v>35.555599999999998</v>
      </c>
      <c r="AD5902">
        <f>IF(ISBLANK(Source[[#This Row],[CrosslistID]]),1,1/COUNTIFS(Source[CrosslistID],Source[[#This Row],[CrosslistID]],Source[TermDesc],Source[[#This Row],[TermDesc]]))</f>
        <v>1</v>
      </c>
      <c r="AG5902">
        <v>0</v>
      </c>
      <c r="AH5902">
        <v>35.555599999999998</v>
      </c>
      <c r="AI5902">
        <v>1.6</v>
      </c>
      <c r="AJ5902">
        <v>1.6</v>
      </c>
      <c r="AK5902">
        <v>0.2</v>
      </c>
      <c r="AL59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02">
        <f>IF(AND(Source[[#This Row],[Credit_Noncredit]]="Noncredit",Source[[#This Row],[FTEF]]&gt;0),Source[[#This Row],[NC XLST FTES]]*525/(437.5*Source[[#This Row],[FTEF]]),0)</f>
        <v>0</v>
      </c>
      <c r="AN5902">
        <f>IF(Source[[#This Row],[Credit_Noncredit]]="Credit",Source[[#This Row],[Census Enrollment]],Source[[#This Row],[Noncredit Avg. Attendance]])</f>
        <v>16</v>
      </c>
    </row>
    <row r="5903" spans="1:40" x14ac:dyDescent="0.25">
      <c r="A5903" t="s">
        <v>1914</v>
      </c>
      <c r="B5903" t="s">
        <v>886</v>
      </c>
      <c r="C5903" t="s">
        <v>632</v>
      </c>
      <c r="D5903" t="s">
        <v>565</v>
      </c>
      <c r="E5903" s="4">
        <v>72444</v>
      </c>
      <c r="F5903" s="4" t="s">
        <v>672</v>
      </c>
      <c r="G5903" s="4">
        <v>83</v>
      </c>
      <c r="H5903" t="str">
        <f>CONCATENATE(Source[[#This Row],[Subject]],TRIM(Source[[#This Row],[Course]]))</f>
        <v>HLTH83</v>
      </c>
      <c r="I5903" t="str">
        <f>VLOOKUP(Source[[#This Row],[SubjCrse]],'Courses and Categories'!$E$2:$G$1816,3,FALSE)</f>
        <v>Credit CTE</v>
      </c>
      <c r="J5903">
        <v>501</v>
      </c>
      <c r="K5903" t="s">
        <v>3389</v>
      </c>
      <c r="L5903" t="s">
        <v>87</v>
      </c>
      <c r="M5903" t="s">
        <v>903</v>
      </c>
      <c r="N5903" t="s">
        <v>41</v>
      </c>
      <c r="O5903">
        <v>1710</v>
      </c>
      <c r="P5903">
        <v>2000</v>
      </c>
      <c r="Q5903" t="s">
        <v>236</v>
      </c>
      <c r="R5903">
        <v>357</v>
      </c>
      <c r="S5903" t="s">
        <v>134</v>
      </c>
      <c r="T5903">
        <v>1</v>
      </c>
      <c r="U5903" s="1">
        <v>43694</v>
      </c>
      <c r="V5903" s="1">
        <v>43819</v>
      </c>
      <c r="W5903" t="s">
        <v>1463</v>
      </c>
      <c r="X5903" t="s">
        <v>1929</v>
      </c>
      <c r="Y5903">
        <v>34</v>
      </c>
      <c r="Z5903">
        <v>32</v>
      </c>
      <c r="AA5903">
        <v>45</v>
      </c>
      <c r="AB5903">
        <v>71.111099999999993</v>
      </c>
      <c r="AD5903">
        <f>IF(ISBLANK(Source[[#This Row],[CrosslistID]]),1,1/COUNTIFS(Source[CrosslistID],Source[[#This Row],[CrosslistID]],Source[TermDesc],Source[[#This Row],[TermDesc]]))</f>
        <v>1</v>
      </c>
      <c r="AG5903">
        <v>0</v>
      </c>
      <c r="AH5903">
        <v>71.111099999999993</v>
      </c>
      <c r="AI5903">
        <v>3.4</v>
      </c>
      <c r="AJ5903">
        <v>3.4</v>
      </c>
      <c r="AK5903">
        <v>0.2</v>
      </c>
      <c r="AL59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03">
        <f>IF(AND(Source[[#This Row],[Credit_Noncredit]]="Noncredit",Source[[#This Row],[FTEF]]&gt;0),Source[[#This Row],[NC XLST FTES]]*525/(437.5*Source[[#This Row],[FTEF]]),0)</f>
        <v>0</v>
      </c>
      <c r="AN5903">
        <f>IF(Source[[#This Row],[Credit_Noncredit]]="Credit",Source[[#This Row],[Census Enrollment]],Source[[#This Row],[Noncredit Avg. Attendance]])</f>
        <v>34</v>
      </c>
    </row>
    <row r="5904" spans="1:40" x14ac:dyDescent="0.25">
      <c r="A5904" t="s">
        <v>1914</v>
      </c>
      <c r="B5904" t="s">
        <v>886</v>
      </c>
      <c r="C5904" t="s">
        <v>632</v>
      </c>
      <c r="D5904" t="s">
        <v>565</v>
      </c>
      <c r="E5904" s="4">
        <v>75485</v>
      </c>
      <c r="F5904" s="4" t="s">
        <v>672</v>
      </c>
      <c r="G5904" s="4">
        <v>84</v>
      </c>
      <c r="H5904" t="str">
        <f>CONCATENATE(Source[[#This Row],[Subject]],TRIM(Source[[#This Row],[Course]]))</f>
        <v>HLTH84</v>
      </c>
      <c r="I5904" t="str">
        <f>VLOOKUP(Source[[#This Row],[SubjCrse]],'Courses and Categories'!$E$2:$G$1816,3,FALSE)</f>
        <v>Credit CTE</v>
      </c>
      <c r="J5904">
        <v>601</v>
      </c>
      <c r="K5904" t="s">
        <v>1459</v>
      </c>
      <c r="L5904" t="s">
        <v>50</v>
      </c>
      <c r="M5904" t="s">
        <v>903</v>
      </c>
      <c r="N5904" t="s">
        <v>51</v>
      </c>
      <c r="O5904">
        <v>1010</v>
      </c>
      <c r="P5904">
        <v>1900</v>
      </c>
      <c r="Q5904" t="s">
        <v>236</v>
      </c>
      <c r="R5904">
        <v>357</v>
      </c>
      <c r="S5904" t="s">
        <v>134</v>
      </c>
      <c r="T5904" t="s">
        <v>44</v>
      </c>
      <c r="U5904" s="1">
        <v>43764</v>
      </c>
      <c r="V5904" s="1">
        <v>43764</v>
      </c>
      <c r="W5904" t="s">
        <v>3390</v>
      </c>
      <c r="X5904" t="s">
        <v>46</v>
      </c>
      <c r="Y5904">
        <v>35</v>
      </c>
      <c r="Z5904">
        <v>21</v>
      </c>
      <c r="AA5904">
        <v>45</v>
      </c>
      <c r="AB5904">
        <v>46.666699999999999</v>
      </c>
      <c r="AD5904">
        <f>IF(ISBLANK(Source[[#This Row],[CrosslistID]]),1,1/COUNTIFS(Source[CrosslistID],Source[[#This Row],[CrosslistID]],Source[TermDesc],Source[[#This Row],[TermDesc]]))</f>
        <v>1</v>
      </c>
      <c r="AG5904">
        <v>0</v>
      </c>
      <c r="AH5904">
        <v>46.666699999999999</v>
      </c>
      <c r="AI5904">
        <v>0.28799999999999998</v>
      </c>
      <c r="AJ5904">
        <v>0.35670000000000002</v>
      </c>
      <c r="AK5904">
        <v>3.4299999999999997E-2</v>
      </c>
      <c r="AL59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04">
        <f>IF(AND(Source[[#This Row],[Credit_Noncredit]]="Noncredit",Source[[#This Row],[FTEF]]&gt;0),Source[[#This Row],[NC XLST FTES]]*525/(437.5*Source[[#This Row],[FTEF]]),0)</f>
        <v>0</v>
      </c>
      <c r="AN5904">
        <f>IF(Source[[#This Row],[Credit_Noncredit]]="Credit",Source[[#This Row],[Census Enrollment]],Source[[#This Row],[Noncredit Avg. Attendance]])</f>
        <v>35</v>
      </c>
    </row>
    <row r="5905" spans="1:40" x14ac:dyDescent="0.25">
      <c r="A5905" t="s">
        <v>1914</v>
      </c>
      <c r="B5905" t="s">
        <v>886</v>
      </c>
      <c r="C5905" t="s">
        <v>632</v>
      </c>
      <c r="D5905" t="s">
        <v>565</v>
      </c>
      <c r="E5905" s="4">
        <v>78240</v>
      </c>
      <c r="F5905" s="4" t="s">
        <v>672</v>
      </c>
      <c r="G5905" s="4">
        <v>86</v>
      </c>
      <c r="H5905" t="str">
        <f>CONCATENATE(Source[[#This Row],[Subject]],TRIM(Source[[#This Row],[Course]]))</f>
        <v>HLTH86</v>
      </c>
      <c r="I5905" t="str">
        <f>VLOOKUP(Source[[#This Row],[SubjCrse]],'Courses and Categories'!$E$2:$G$1816,3,FALSE)</f>
        <v>Credit CTE</v>
      </c>
      <c r="J5905">
        <v>501</v>
      </c>
      <c r="K5905" t="s">
        <v>3391</v>
      </c>
      <c r="L5905" t="s">
        <v>87</v>
      </c>
      <c r="M5905" t="s">
        <v>903</v>
      </c>
      <c r="N5905" t="s">
        <v>180</v>
      </c>
      <c r="O5905">
        <v>1710</v>
      </c>
      <c r="P5905">
        <v>2000</v>
      </c>
      <c r="Q5905" t="s">
        <v>236</v>
      </c>
      <c r="R5905">
        <v>361</v>
      </c>
      <c r="S5905" t="s">
        <v>134</v>
      </c>
      <c r="T5905">
        <v>1</v>
      </c>
      <c r="U5905" s="1">
        <v>43694</v>
      </c>
      <c r="V5905" s="1">
        <v>43819</v>
      </c>
      <c r="W5905" t="s">
        <v>1463</v>
      </c>
      <c r="X5905" t="s">
        <v>1929</v>
      </c>
      <c r="Y5905">
        <v>39</v>
      </c>
      <c r="Z5905">
        <v>38</v>
      </c>
      <c r="AA5905">
        <v>45</v>
      </c>
      <c r="AB5905">
        <v>84.444400000000002</v>
      </c>
      <c r="AD5905">
        <f>IF(ISBLANK(Source[[#This Row],[CrosslistID]]),1,1/COUNTIFS(Source[CrosslistID],Source[[#This Row],[CrosslistID]],Source[TermDesc],Source[[#This Row],[TermDesc]]))</f>
        <v>1</v>
      </c>
      <c r="AG5905">
        <v>0</v>
      </c>
      <c r="AH5905">
        <v>84.444400000000002</v>
      </c>
      <c r="AI5905">
        <v>3.9</v>
      </c>
      <c r="AJ5905">
        <v>3.9</v>
      </c>
      <c r="AK5905">
        <v>0.2</v>
      </c>
      <c r="AL59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05">
        <f>IF(AND(Source[[#This Row],[Credit_Noncredit]]="Noncredit",Source[[#This Row],[FTEF]]&gt;0),Source[[#This Row],[NC XLST FTES]]*525/(437.5*Source[[#This Row],[FTEF]]),0)</f>
        <v>0</v>
      </c>
      <c r="AN5905">
        <f>IF(Source[[#This Row],[Credit_Noncredit]]="Credit",Source[[#This Row],[Census Enrollment]],Source[[#This Row],[Noncredit Avg. Attendance]])</f>
        <v>39</v>
      </c>
    </row>
    <row r="5906" spans="1:40" x14ac:dyDescent="0.25">
      <c r="A5906" t="s">
        <v>1914</v>
      </c>
      <c r="B5906" t="s">
        <v>886</v>
      </c>
      <c r="C5906" t="s">
        <v>632</v>
      </c>
      <c r="D5906" t="s">
        <v>565</v>
      </c>
      <c r="E5906" s="4">
        <v>78877</v>
      </c>
      <c r="F5906" s="4" t="s">
        <v>672</v>
      </c>
      <c r="G5906" s="4">
        <v>88</v>
      </c>
      <c r="H5906" t="str">
        <f>CONCATENATE(Source[[#This Row],[Subject]],TRIM(Source[[#This Row],[Course]]))</f>
        <v>HLTH88</v>
      </c>
      <c r="I5906" t="str">
        <f>VLOOKUP(Source[[#This Row],[SubjCrse]],'Courses and Categories'!$E$2:$G$1816,3,FALSE)</f>
        <v>Credit CTE</v>
      </c>
      <c r="J5906" t="s">
        <v>3239</v>
      </c>
      <c r="K5906" t="s">
        <v>3392</v>
      </c>
      <c r="L5906" t="s">
        <v>87</v>
      </c>
      <c r="M5906" t="s">
        <v>903</v>
      </c>
      <c r="N5906" t="s">
        <v>180</v>
      </c>
      <c r="O5906">
        <v>1710</v>
      </c>
      <c r="P5906">
        <v>2000</v>
      </c>
      <c r="Q5906" t="s">
        <v>236</v>
      </c>
      <c r="R5906">
        <v>357</v>
      </c>
      <c r="S5906" t="s">
        <v>134</v>
      </c>
      <c r="T5906">
        <v>1</v>
      </c>
      <c r="U5906" s="1">
        <v>43694</v>
      </c>
      <c r="V5906" s="1">
        <v>43819</v>
      </c>
      <c r="W5906" t="s">
        <v>3393</v>
      </c>
      <c r="X5906" t="s">
        <v>1929</v>
      </c>
      <c r="Y5906">
        <v>18</v>
      </c>
      <c r="Z5906">
        <v>16</v>
      </c>
      <c r="AA5906">
        <v>45</v>
      </c>
      <c r="AB5906">
        <v>35.555599999999998</v>
      </c>
      <c r="AD5906">
        <f>IF(ISBLANK(Source[[#This Row],[CrosslistID]]),1,1/COUNTIFS(Source[CrosslistID],Source[[#This Row],[CrosslistID]],Source[TermDesc],Source[[#This Row],[TermDesc]]))</f>
        <v>1</v>
      </c>
      <c r="AG5906">
        <v>0</v>
      </c>
      <c r="AH5906">
        <v>35.555599999999998</v>
      </c>
      <c r="AI5906">
        <v>1.7</v>
      </c>
      <c r="AJ5906">
        <v>1.8</v>
      </c>
      <c r="AK5906">
        <v>0.2</v>
      </c>
      <c r="AL59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06">
        <f>IF(AND(Source[[#This Row],[Credit_Noncredit]]="Noncredit",Source[[#This Row],[FTEF]]&gt;0),Source[[#This Row],[NC XLST FTES]]*525/(437.5*Source[[#This Row],[FTEF]]),0)</f>
        <v>0</v>
      </c>
      <c r="AN5906">
        <f>IF(Source[[#This Row],[Credit_Noncredit]]="Credit",Source[[#This Row],[Census Enrollment]],Source[[#This Row],[Noncredit Avg. Attendance]])</f>
        <v>18</v>
      </c>
    </row>
    <row r="5907" spans="1:40" x14ac:dyDescent="0.25">
      <c r="A5907" t="s">
        <v>1914</v>
      </c>
      <c r="B5907" t="s">
        <v>886</v>
      </c>
      <c r="C5907" t="s">
        <v>632</v>
      </c>
      <c r="D5907" t="s">
        <v>565</v>
      </c>
      <c r="E5907" s="4">
        <v>78622</v>
      </c>
      <c r="F5907" s="4" t="s">
        <v>672</v>
      </c>
      <c r="G5907" s="4" t="s">
        <v>1461</v>
      </c>
      <c r="H5907" t="str">
        <f>CONCATENATE(Source[[#This Row],[Subject]],TRIM(Source[[#This Row],[Course]]))</f>
        <v>HLTH90B</v>
      </c>
      <c r="I5907" t="str">
        <f>VLOOKUP(Source[[#This Row],[SubjCrse]],'Courses and Categories'!$E$2:$G$1816,3,FALSE)</f>
        <v>Credit CTE</v>
      </c>
      <c r="J5907">
        <v>341</v>
      </c>
      <c r="K5907" t="s">
        <v>1462</v>
      </c>
      <c r="L5907" t="s">
        <v>50</v>
      </c>
      <c r="M5907" t="s">
        <v>903</v>
      </c>
      <c r="N5907" t="s">
        <v>51</v>
      </c>
      <c r="O5907">
        <v>940</v>
      </c>
      <c r="P5907">
        <v>1400</v>
      </c>
      <c r="Q5907" t="s">
        <v>236</v>
      </c>
      <c r="R5907">
        <v>361</v>
      </c>
      <c r="S5907" t="s">
        <v>134</v>
      </c>
      <c r="T5907" t="s">
        <v>44</v>
      </c>
      <c r="U5907" s="1">
        <v>43757</v>
      </c>
      <c r="V5907" s="1">
        <v>43764</v>
      </c>
      <c r="W5907" t="s">
        <v>1463</v>
      </c>
      <c r="X5907" t="s">
        <v>905</v>
      </c>
      <c r="Y5907">
        <v>28</v>
      </c>
      <c r="Z5907">
        <v>28</v>
      </c>
      <c r="AA5907">
        <v>45</v>
      </c>
      <c r="AB5907">
        <v>62.222200000000001</v>
      </c>
      <c r="AD5907">
        <f>IF(ISBLANK(Source[[#This Row],[CrosslistID]]),1,1/COUNTIFS(Source[CrosslistID],Source[[#This Row],[CrosslistID]],Source[TermDesc],Source[[#This Row],[TermDesc]]))</f>
        <v>1</v>
      </c>
      <c r="AG5907">
        <v>0</v>
      </c>
      <c r="AH5907">
        <v>62.222200000000001</v>
      </c>
      <c r="AI5907">
        <v>0.47299999999999998</v>
      </c>
      <c r="AJ5907">
        <v>0.49049999999999999</v>
      </c>
      <c r="AK5907">
        <v>3.4299999999999997E-2</v>
      </c>
      <c r="AL59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07">
        <f>IF(AND(Source[[#This Row],[Credit_Noncredit]]="Noncredit",Source[[#This Row],[FTEF]]&gt;0),Source[[#This Row],[NC XLST FTES]]*525/(437.5*Source[[#This Row],[FTEF]]),0)</f>
        <v>0</v>
      </c>
      <c r="AN5907">
        <f>IF(Source[[#This Row],[Credit_Noncredit]]="Credit",Source[[#This Row],[Census Enrollment]],Source[[#This Row],[Noncredit Avg. Attendance]])</f>
        <v>28</v>
      </c>
    </row>
    <row r="5908" spans="1:40" x14ac:dyDescent="0.25">
      <c r="A5908" t="s">
        <v>1914</v>
      </c>
      <c r="B5908" t="s">
        <v>886</v>
      </c>
      <c r="C5908" t="s">
        <v>632</v>
      </c>
      <c r="D5908" t="s">
        <v>565</v>
      </c>
      <c r="E5908" s="4">
        <v>79200</v>
      </c>
      <c r="F5908" s="4" t="s">
        <v>672</v>
      </c>
      <c r="G5908" s="4" t="s">
        <v>3394</v>
      </c>
      <c r="H5908" t="str">
        <f>CONCATENATE(Source[[#This Row],[Subject]],TRIM(Source[[#This Row],[Course]]))</f>
        <v>HLTH90C</v>
      </c>
      <c r="I5908" t="str">
        <f>VLOOKUP(Source[[#This Row],[SubjCrse]],'Courses and Categories'!$E$2:$G$1816,3,FALSE)</f>
        <v>Credit CTE</v>
      </c>
      <c r="J5908">
        <v>601</v>
      </c>
      <c r="K5908" t="s">
        <v>3395</v>
      </c>
      <c r="L5908" t="s">
        <v>39</v>
      </c>
      <c r="M5908" t="s">
        <v>903</v>
      </c>
      <c r="N5908" t="s">
        <v>51</v>
      </c>
      <c r="O5908">
        <v>1010</v>
      </c>
      <c r="P5908">
        <v>1430</v>
      </c>
      <c r="Q5908" t="s">
        <v>236</v>
      </c>
      <c r="R5908">
        <v>361</v>
      </c>
      <c r="S5908" t="s">
        <v>134</v>
      </c>
      <c r="T5908" t="s">
        <v>44</v>
      </c>
      <c r="U5908" s="1">
        <v>43701</v>
      </c>
      <c r="V5908" s="1">
        <v>43715</v>
      </c>
      <c r="W5908" t="s">
        <v>3396</v>
      </c>
      <c r="X5908" t="s">
        <v>905</v>
      </c>
      <c r="Y5908">
        <v>30</v>
      </c>
      <c r="Z5908">
        <v>30</v>
      </c>
      <c r="AA5908">
        <v>45</v>
      </c>
      <c r="AB5908">
        <v>66.666700000000006</v>
      </c>
      <c r="AD5908">
        <f>IF(ISBLANK(Source[[#This Row],[CrosslistID]]),1,1/COUNTIFS(Source[CrosslistID],Source[[#This Row],[CrosslistID]],Source[TermDesc],Source[[#This Row],[TermDesc]]))</f>
        <v>1</v>
      </c>
      <c r="AG5908">
        <v>0</v>
      </c>
      <c r="AH5908">
        <v>66.666700000000006</v>
      </c>
      <c r="AI5908">
        <v>0.49099999999999999</v>
      </c>
      <c r="AJ5908">
        <v>0.52610000000000001</v>
      </c>
      <c r="AK5908">
        <v>3.4299999999999997E-2</v>
      </c>
      <c r="AL59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08">
        <f>IF(AND(Source[[#This Row],[Credit_Noncredit]]="Noncredit",Source[[#This Row],[FTEF]]&gt;0),Source[[#This Row],[NC XLST FTES]]*525/(437.5*Source[[#This Row],[FTEF]]),0)</f>
        <v>0</v>
      </c>
      <c r="AN5908">
        <f>IF(Source[[#This Row],[Credit_Noncredit]]="Credit",Source[[#This Row],[Census Enrollment]],Source[[#This Row],[Noncredit Avg. Attendance]])</f>
        <v>30</v>
      </c>
    </row>
    <row r="5909" spans="1:40" x14ac:dyDescent="0.25">
      <c r="A5909" t="s">
        <v>1914</v>
      </c>
      <c r="B5909" t="s">
        <v>886</v>
      </c>
      <c r="C5909" t="s">
        <v>632</v>
      </c>
      <c r="D5909" t="s">
        <v>565</v>
      </c>
      <c r="E5909" s="4">
        <v>78241</v>
      </c>
      <c r="F5909" s="4" t="s">
        <v>672</v>
      </c>
      <c r="G5909" s="4" t="s">
        <v>3397</v>
      </c>
      <c r="H5909" t="str">
        <f>CONCATENATE(Source[[#This Row],[Subject]],TRIM(Source[[#This Row],[Course]]))</f>
        <v>HLTH91C</v>
      </c>
      <c r="I5909" t="str">
        <f>VLOOKUP(Source[[#This Row],[SubjCrse]],'Courses and Categories'!$E$2:$G$1816,3,FALSE)</f>
        <v>Credit CTE</v>
      </c>
      <c r="J5909">
        <v>601</v>
      </c>
      <c r="K5909" t="s">
        <v>3398</v>
      </c>
      <c r="L5909" t="s">
        <v>50</v>
      </c>
      <c r="M5909" t="s">
        <v>903</v>
      </c>
      <c r="N5909" t="s">
        <v>51</v>
      </c>
      <c r="O5909">
        <v>1010</v>
      </c>
      <c r="P5909">
        <v>1600</v>
      </c>
      <c r="Q5909" t="s">
        <v>236</v>
      </c>
      <c r="R5909">
        <v>340</v>
      </c>
      <c r="S5909" t="s">
        <v>134</v>
      </c>
      <c r="T5909" t="s">
        <v>44</v>
      </c>
      <c r="U5909" s="1">
        <v>43771</v>
      </c>
      <c r="V5909" s="1">
        <v>43785</v>
      </c>
      <c r="W5909" t="s">
        <v>3399</v>
      </c>
      <c r="X5909" t="s">
        <v>46</v>
      </c>
      <c r="Y5909">
        <v>47</v>
      </c>
      <c r="Z5909">
        <v>30</v>
      </c>
      <c r="AA5909">
        <v>45</v>
      </c>
      <c r="AB5909">
        <v>66.666700000000006</v>
      </c>
      <c r="AD5909">
        <f>IF(ISBLANK(Source[[#This Row],[CrosslistID]]),1,1/COUNTIFS(Source[CrosslistID],Source[[#This Row],[CrosslistID]],Source[TermDesc],Source[[#This Row],[TermDesc]]))</f>
        <v>1</v>
      </c>
      <c r="AG5909">
        <v>0</v>
      </c>
      <c r="AH5909">
        <v>66.666700000000006</v>
      </c>
      <c r="AI5909">
        <v>1.044</v>
      </c>
      <c r="AJ5909">
        <v>1.044</v>
      </c>
      <c r="AK5909">
        <v>6.7000000000000004E-2</v>
      </c>
      <c r="AL59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09">
        <f>IF(AND(Source[[#This Row],[Credit_Noncredit]]="Noncredit",Source[[#This Row],[FTEF]]&gt;0),Source[[#This Row],[NC XLST FTES]]*525/(437.5*Source[[#This Row],[FTEF]]),0)</f>
        <v>0</v>
      </c>
      <c r="AN5909">
        <f>IF(Source[[#This Row],[Credit_Noncredit]]="Credit",Source[[#This Row],[Census Enrollment]],Source[[#This Row],[Noncredit Avg. Attendance]])</f>
        <v>47</v>
      </c>
    </row>
    <row r="5910" spans="1:40" x14ac:dyDescent="0.25">
      <c r="A5910" t="s">
        <v>1914</v>
      </c>
      <c r="B5910" t="s">
        <v>886</v>
      </c>
      <c r="C5910" t="s">
        <v>632</v>
      </c>
      <c r="D5910" t="s">
        <v>565</v>
      </c>
      <c r="E5910" s="4">
        <v>78242</v>
      </c>
      <c r="F5910" s="4" t="s">
        <v>672</v>
      </c>
      <c r="G5910" s="4" t="s">
        <v>1464</v>
      </c>
      <c r="H5910" t="str">
        <f>CONCATENATE(Source[[#This Row],[Subject]],TRIM(Source[[#This Row],[Course]]))</f>
        <v>HLTH91D</v>
      </c>
      <c r="I5910" t="str">
        <f>VLOOKUP(Source[[#This Row],[SubjCrse]],'Courses and Categories'!$E$2:$G$1816,3,FALSE)</f>
        <v>Credit CTE</v>
      </c>
      <c r="J5910">
        <v>602</v>
      </c>
      <c r="K5910" t="s">
        <v>3400</v>
      </c>
      <c r="L5910" t="s">
        <v>50</v>
      </c>
      <c r="M5910" t="s">
        <v>903</v>
      </c>
      <c r="N5910" t="s">
        <v>51</v>
      </c>
      <c r="O5910">
        <v>910</v>
      </c>
      <c r="P5910">
        <v>1800</v>
      </c>
      <c r="Q5910" t="s">
        <v>236</v>
      </c>
      <c r="R5910">
        <v>357</v>
      </c>
      <c r="S5910" t="s">
        <v>134</v>
      </c>
      <c r="T5910" t="s">
        <v>44</v>
      </c>
      <c r="U5910" s="1">
        <v>43771</v>
      </c>
      <c r="V5910" s="1">
        <v>43785</v>
      </c>
      <c r="W5910" t="s">
        <v>1466</v>
      </c>
      <c r="X5910" t="s">
        <v>46</v>
      </c>
      <c r="Y5910">
        <v>36</v>
      </c>
      <c r="Z5910">
        <v>19</v>
      </c>
      <c r="AA5910">
        <v>65</v>
      </c>
      <c r="AB5910">
        <v>29.230799999999999</v>
      </c>
      <c r="AD5910">
        <f>IF(ISBLANK(Source[[#This Row],[CrosslistID]]),1,1/COUNTIFS(Source[CrosslistID],Source[[#This Row],[CrosslistID]],Source[TermDesc],Source[[#This Row],[TermDesc]]))</f>
        <v>1</v>
      </c>
      <c r="AG5910">
        <v>0</v>
      </c>
      <c r="AH5910">
        <v>29.230799999999999</v>
      </c>
      <c r="AI5910">
        <v>0.6</v>
      </c>
      <c r="AJ5910">
        <v>0.6</v>
      </c>
      <c r="AK5910">
        <v>6.6699999999999995E-2</v>
      </c>
      <c r="AL59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10">
        <f>IF(AND(Source[[#This Row],[Credit_Noncredit]]="Noncredit",Source[[#This Row],[FTEF]]&gt;0),Source[[#This Row],[NC XLST FTES]]*525/(437.5*Source[[#This Row],[FTEF]]),0)</f>
        <v>0</v>
      </c>
      <c r="AN5910">
        <f>IF(Source[[#This Row],[Credit_Noncredit]]="Credit",Source[[#This Row],[Census Enrollment]],Source[[#This Row],[Noncredit Avg. Attendance]])</f>
        <v>36</v>
      </c>
    </row>
    <row r="5911" spans="1:40" x14ac:dyDescent="0.25">
      <c r="A5911" t="s">
        <v>1914</v>
      </c>
      <c r="B5911" t="s">
        <v>886</v>
      </c>
      <c r="C5911" t="s">
        <v>632</v>
      </c>
      <c r="D5911" t="s">
        <v>565</v>
      </c>
      <c r="E5911" s="4">
        <v>78243</v>
      </c>
      <c r="F5911" s="4" t="s">
        <v>672</v>
      </c>
      <c r="G5911" s="4" t="s">
        <v>3401</v>
      </c>
      <c r="H5911" t="str">
        <f>CONCATENATE(Source[[#This Row],[Subject]],TRIM(Source[[#This Row],[Course]]))</f>
        <v>HLTH91H</v>
      </c>
      <c r="I5911" t="str">
        <f>VLOOKUP(Source[[#This Row],[SubjCrse]],'Courses and Categories'!$E$2:$G$1816,3,FALSE)</f>
        <v>Credit CTE</v>
      </c>
      <c r="J5911">
        <v>961</v>
      </c>
      <c r="K5911" t="s">
        <v>3402</v>
      </c>
      <c r="L5911" t="s">
        <v>87</v>
      </c>
      <c r="M5911" t="s">
        <v>897</v>
      </c>
      <c r="N5911" t="s">
        <v>42</v>
      </c>
      <c r="O5911" t="s">
        <v>42</v>
      </c>
      <c r="P5911" t="s">
        <v>42</v>
      </c>
      <c r="Q5911" t="s">
        <v>42</v>
      </c>
      <c r="S5911" t="s">
        <v>134</v>
      </c>
      <c r="T5911" t="s">
        <v>44</v>
      </c>
      <c r="U5911" s="1">
        <v>43738</v>
      </c>
      <c r="V5911" s="1">
        <v>43777</v>
      </c>
      <c r="W5911" t="s">
        <v>3345</v>
      </c>
      <c r="X5911" t="s">
        <v>918</v>
      </c>
      <c r="Y5911">
        <v>29</v>
      </c>
      <c r="Z5911">
        <v>28</v>
      </c>
      <c r="AA5911">
        <v>45</v>
      </c>
      <c r="AB5911">
        <v>62.222200000000001</v>
      </c>
      <c r="AD5911">
        <f>IF(ISBLANK(Source[[#This Row],[CrosslistID]]),1,1/COUNTIFS(Source[CrosslistID],Source[[#This Row],[CrosslistID]],Source[TermDesc],Source[[#This Row],[TermDesc]]))</f>
        <v>1</v>
      </c>
      <c r="AG5911">
        <v>0</v>
      </c>
      <c r="AH5911">
        <v>62.222200000000001</v>
      </c>
      <c r="AI5911">
        <v>0.9</v>
      </c>
      <c r="AJ5911">
        <v>0.9667</v>
      </c>
      <c r="AK5911">
        <v>6.6699999999999995E-2</v>
      </c>
      <c r="AL59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11">
        <f>IF(AND(Source[[#This Row],[Credit_Noncredit]]="Noncredit",Source[[#This Row],[FTEF]]&gt;0),Source[[#This Row],[NC XLST FTES]]*525/(437.5*Source[[#This Row],[FTEF]]),0)</f>
        <v>0</v>
      </c>
      <c r="AN5911">
        <f>IF(Source[[#This Row],[Credit_Noncredit]]="Credit",Source[[#This Row],[Census Enrollment]],Source[[#This Row],[Noncredit Avg. Attendance]])</f>
        <v>29</v>
      </c>
    </row>
    <row r="5912" spans="1:40" x14ac:dyDescent="0.25">
      <c r="A5912" t="s">
        <v>1914</v>
      </c>
      <c r="B5912" t="s">
        <v>886</v>
      </c>
      <c r="C5912" t="s">
        <v>632</v>
      </c>
      <c r="D5912" t="s">
        <v>565</v>
      </c>
      <c r="E5912" s="4">
        <v>76427</v>
      </c>
      <c r="F5912" s="4" t="s">
        <v>672</v>
      </c>
      <c r="G5912" s="4">
        <v>95</v>
      </c>
      <c r="H5912" t="str">
        <f>CONCATENATE(Source[[#This Row],[Subject]],TRIM(Source[[#This Row],[Course]]))</f>
        <v>HLTH95</v>
      </c>
      <c r="I5912" t="str">
        <f>VLOOKUP(Source[[#This Row],[SubjCrse]],'Courses and Categories'!$E$2:$G$1816,3,FALSE)</f>
        <v>Credit Gen Ed/CTE</v>
      </c>
      <c r="J5912">
        <v>601</v>
      </c>
      <c r="K5912" t="s">
        <v>3406</v>
      </c>
      <c r="L5912" t="s">
        <v>87</v>
      </c>
      <c r="M5912" t="s">
        <v>903</v>
      </c>
      <c r="N5912" t="s">
        <v>180</v>
      </c>
      <c r="O5912">
        <v>1710</v>
      </c>
      <c r="P5912">
        <v>2000</v>
      </c>
      <c r="Q5912" t="s">
        <v>236</v>
      </c>
      <c r="R5912">
        <v>330</v>
      </c>
      <c r="S5912" t="s">
        <v>134</v>
      </c>
      <c r="T5912" t="s">
        <v>44</v>
      </c>
      <c r="U5912" s="1">
        <v>43731</v>
      </c>
      <c r="V5912" s="1">
        <v>43766</v>
      </c>
      <c r="W5912" t="s">
        <v>3407</v>
      </c>
      <c r="X5912" t="s">
        <v>905</v>
      </c>
      <c r="Y5912">
        <v>18</v>
      </c>
      <c r="Z5912">
        <v>18</v>
      </c>
      <c r="AA5912">
        <v>45</v>
      </c>
      <c r="AB5912">
        <v>40</v>
      </c>
      <c r="AD5912">
        <f>IF(ISBLANK(Source[[#This Row],[CrosslistID]]),1,1/COUNTIFS(Source[CrosslistID],Source[[#This Row],[CrosslistID]],Source[TermDesc],Source[[#This Row],[TermDesc]]))</f>
        <v>1</v>
      </c>
      <c r="AG5912">
        <v>0</v>
      </c>
      <c r="AH5912">
        <v>40</v>
      </c>
      <c r="AI5912">
        <v>0.54900000000000004</v>
      </c>
      <c r="AJ5912">
        <v>0.61760000000000004</v>
      </c>
      <c r="AK5912">
        <v>6.6699999999999995E-2</v>
      </c>
      <c r="AL59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12">
        <f>IF(AND(Source[[#This Row],[Credit_Noncredit]]="Noncredit",Source[[#This Row],[FTEF]]&gt;0),Source[[#This Row],[NC XLST FTES]]*525/(437.5*Source[[#This Row],[FTEF]]),0)</f>
        <v>0</v>
      </c>
      <c r="AN5912">
        <f>IF(Source[[#This Row],[Credit_Noncredit]]="Credit",Source[[#This Row],[Census Enrollment]],Source[[#This Row],[Noncredit Avg. Attendance]])</f>
        <v>18</v>
      </c>
    </row>
    <row r="5913" spans="1:40" x14ac:dyDescent="0.25">
      <c r="A5913" t="s">
        <v>1914</v>
      </c>
      <c r="B5913" t="s">
        <v>886</v>
      </c>
      <c r="C5913" t="s">
        <v>632</v>
      </c>
      <c r="D5913" t="s">
        <v>565</v>
      </c>
      <c r="E5913" s="4">
        <v>78045</v>
      </c>
      <c r="F5913" s="4" t="s">
        <v>672</v>
      </c>
      <c r="G5913" s="4">
        <v>100</v>
      </c>
      <c r="H5913" t="str">
        <f>CONCATENATE(Source[[#This Row],[Subject]],TRIM(Source[[#This Row],[Course]]))</f>
        <v>HLTH100</v>
      </c>
      <c r="I5913" t="str">
        <f>VLOOKUP(Source[[#This Row],[SubjCrse]],'Courses and Categories'!$E$2:$G$1816,3,FALSE)</f>
        <v>Credit CTE</v>
      </c>
      <c r="J5913">
        <v>501</v>
      </c>
      <c r="K5913" t="s">
        <v>3408</v>
      </c>
      <c r="L5913" t="s">
        <v>39</v>
      </c>
      <c r="M5913" t="s">
        <v>903</v>
      </c>
      <c r="N5913" t="s">
        <v>185</v>
      </c>
      <c r="O5913">
        <v>1610</v>
      </c>
      <c r="P5913">
        <v>2025</v>
      </c>
      <c r="Q5913" t="s">
        <v>236</v>
      </c>
      <c r="R5913">
        <v>361</v>
      </c>
      <c r="S5913" t="s">
        <v>134</v>
      </c>
      <c r="T5913" t="s">
        <v>44</v>
      </c>
      <c r="U5913" s="1">
        <v>43699</v>
      </c>
      <c r="V5913" s="1">
        <v>43720</v>
      </c>
      <c r="W5913" t="s">
        <v>3350</v>
      </c>
      <c r="X5913" t="s">
        <v>46</v>
      </c>
      <c r="Y5913">
        <v>51</v>
      </c>
      <c r="Z5913">
        <v>36</v>
      </c>
      <c r="AA5913">
        <v>45</v>
      </c>
      <c r="AB5913">
        <v>80</v>
      </c>
      <c r="AD5913">
        <f>IF(ISBLANK(Source[[#This Row],[CrosslistID]]),1,1/COUNTIFS(Source[CrosslistID],Source[[#This Row],[CrosslistID]],Source[TermDesc],Source[[#This Row],[TermDesc]]))</f>
        <v>1</v>
      </c>
      <c r="AG5913">
        <v>0</v>
      </c>
      <c r="AH5913">
        <v>80</v>
      </c>
      <c r="AI5913">
        <v>1.2</v>
      </c>
      <c r="AJ5913">
        <v>1.2</v>
      </c>
      <c r="AK5913">
        <v>6.6699999999999995E-2</v>
      </c>
      <c r="AL59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13">
        <f>IF(AND(Source[[#This Row],[Credit_Noncredit]]="Noncredit",Source[[#This Row],[FTEF]]&gt;0),Source[[#This Row],[NC XLST FTES]]*525/(437.5*Source[[#This Row],[FTEF]]),0)</f>
        <v>0</v>
      </c>
      <c r="AN5913">
        <f>IF(Source[[#This Row],[Credit_Noncredit]]="Credit",Source[[#This Row],[Census Enrollment]],Source[[#This Row],[Noncredit Avg. Attendance]])</f>
        <v>51</v>
      </c>
    </row>
    <row r="5914" spans="1:40" x14ac:dyDescent="0.25">
      <c r="A5914" t="s">
        <v>1914</v>
      </c>
      <c r="B5914" t="s">
        <v>886</v>
      </c>
      <c r="C5914" t="s">
        <v>632</v>
      </c>
      <c r="D5914" t="s">
        <v>565</v>
      </c>
      <c r="E5914" s="4">
        <v>75493</v>
      </c>
      <c r="F5914" s="4" t="s">
        <v>672</v>
      </c>
      <c r="G5914" s="4">
        <v>116</v>
      </c>
      <c r="H5914" t="str">
        <f>CONCATENATE(Source[[#This Row],[Subject]],TRIM(Source[[#This Row],[Course]]))</f>
        <v>HLTH116</v>
      </c>
      <c r="I5914" t="str">
        <f>VLOOKUP(Source[[#This Row],[SubjCrse]],'Courses and Categories'!$E$2:$G$1816,3,FALSE)</f>
        <v>Credit CTE</v>
      </c>
      <c r="J5914">
        <v>1</v>
      </c>
      <c r="K5914" t="s">
        <v>1473</v>
      </c>
      <c r="L5914" t="s">
        <v>50</v>
      </c>
      <c r="M5914" t="s">
        <v>903</v>
      </c>
      <c r="N5914" t="s">
        <v>51</v>
      </c>
      <c r="O5914">
        <v>910</v>
      </c>
      <c r="P5914">
        <v>1800</v>
      </c>
      <c r="Q5914" t="s">
        <v>236</v>
      </c>
      <c r="R5914">
        <v>361</v>
      </c>
      <c r="S5914" t="s">
        <v>134</v>
      </c>
      <c r="T5914" t="s">
        <v>44</v>
      </c>
      <c r="U5914" s="1">
        <v>43771</v>
      </c>
      <c r="V5914" s="1">
        <v>43778</v>
      </c>
      <c r="W5914" t="s">
        <v>1474</v>
      </c>
      <c r="X5914" t="s">
        <v>46</v>
      </c>
      <c r="Y5914">
        <v>45</v>
      </c>
      <c r="Z5914">
        <v>15</v>
      </c>
      <c r="AA5914">
        <v>45</v>
      </c>
      <c r="AB5914">
        <v>33.333300000000001</v>
      </c>
      <c r="AD5914">
        <f>IF(ISBLANK(Source[[#This Row],[CrosslistID]]),1,1/COUNTIFS(Source[CrosslistID],Source[[#This Row],[CrosslistID]],Source[TermDesc],Source[[#This Row],[TermDesc]]))</f>
        <v>1</v>
      </c>
      <c r="AG5914">
        <v>0</v>
      </c>
      <c r="AH5914">
        <v>33.333300000000001</v>
      </c>
      <c r="AI5914">
        <v>0.44600000000000001</v>
      </c>
      <c r="AJ5914">
        <v>0.51459999999999995</v>
      </c>
      <c r="AK5914">
        <v>6.6699999999999995E-2</v>
      </c>
      <c r="AL59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14">
        <f>IF(AND(Source[[#This Row],[Credit_Noncredit]]="Noncredit",Source[[#This Row],[FTEF]]&gt;0),Source[[#This Row],[NC XLST FTES]]*525/(437.5*Source[[#This Row],[FTEF]]),0)</f>
        <v>0</v>
      </c>
      <c r="AN5914">
        <f>IF(Source[[#This Row],[Credit_Noncredit]]="Credit",Source[[#This Row],[Census Enrollment]],Source[[#This Row],[Noncredit Avg. Attendance]])</f>
        <v>45</v>
      </c>
    </row>
    <row r="5915" spans="1:40" x14ac:dyDescent="0.25">
      <c r="A5915" t="s">
        <v>1914</v>
      </c>
      <c r="B5915" t="s">
        <v>886</v>
      </c>
      <c r="C5915" t="s">
        <v>632</v>
      </c>
      <c r="D5915" t="s">
        <v>565</v>
      </c>
      <c r="E5915" s="4">
        <v>79178</v>
      </c>
      <c r="F5915" s="4" t="s">
        <v>672</v>
      </c>
      <c r="G5915" s="4">
        <v>177</v>
      </c>
      <c r="H5915" t="str">
        <f>CONCATENATE(Source[[#This Row],[Subject]],TRIM(Source[[#This Row],[Course]]))</f>
        <v>HLTH177</v>
      </c>
      <c r="I5915" t="str">
        <f>VLOOKUP(Source[[#This Row],[SubjCrse]],'Courses and Categories'!$E$2:$G$1816,3,FALSE)</f>
        <v>Credit Gen Ed/CTE</v>
      </c>
      <c r="J5915">
        <v>604</v>
      </c>
      <c r="K5915" t="s">
        <v>3113</v>
      </c>
      <c r="L5915" t="s">
        <v>50</v>
      </c>
      <c r="M5915" t="s">
        <v>903</v>
      </c>
      <c r="N5915" t="s">
        <v>51</v>
      </c>
      <c r="O5915">
        <v>900</v>
      </c>
      <c r="P5915">
        <v>1530</v>
      </c>
      <c r="Q5915" t="s">
        <v>236</v>
      </c>
      <c r="R5915">
        <v>240</v>
      </c>
      <c r="S5915" t="s">
        <v>134</v>
      </c>
      <c r="T5915" t="s">
        <v>44</v>
      </c>
      <c r="U5915" s="1">
        <v>43715</v>
      </c>
      <c r="V5915" s="1">
        <v>43764</v>
      </c>
      <c r="W5915" t="s">
        <v>3103</v>
      </c>
      <c r="X5915" t="s">
        <v>905</v>
      </c>
      <c r="Y5915">
        <v>1</v>
      </c>
      <c r="Z5915">
        <v>1</v>
      </c>
      <c r="AA5915">
        <v>45</v>
      </c>
      <c r="AB5915">
        <v>2.2222</v>
      </c>
      <c r="AC5915" t="s">
        <v>3114</v>
      </c>
      <c r="AD5915">
        <f>IF(ISBLANK(Source[[#This Row],[CrosslistID]]),1,1/COUNTIFS(Source[CrosslistID],Source[[#This Row],[CrosslistID]],Source[TermDesc],Source[[#This Row],[TermDesc]]))</f>
        <v>0.5</v>
      </c>
      <c r="AE5915">
        <v>20</v>
      </c>
      <c r="AF5915">
        <v>45</v>
      </c>
      <c r="AG5915">
        <v>44.444400000000002</v>
      </c>
      <c r="AH5915">
        <v>44.444400000000002</v>
      </c>
      <c r="AI5915">
        <v>0</v>
      </c>
      <c r="AJ5915">
        <v>0</v>
      </c>
      <c r="AK5915">
        <v>0</v>
      </c>
      <c r="AL59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15">
        <f>IF(AND(Source[[#This Row],[Credit_Noncredit]]="Noncredit",Source[[#This Row],[FTEF]]&gt;0),Source[[#This Row],[NC XLST FTES]]*525/(437.5*Source[[#This Row],[FTEF]]),0)</f>
        <v>0</v>
      </c>
      <c r="AN5915">
        <f>IF(Source[[#This Row],[Credit_Noncredit]]="Credit",Source[[#This Row],[Census Enrollment]],Source[[#This Row],[Noncredit Avg. Attendance]])</f>
        <v>1</v>
      </c>
    </row>
    <row r="5916" spans="1:40" x14ac:dyDescent="0.25">
      <c r="A5916" t="s">
        <v>1914</v>
      </c>
      <c r="B5916" t="s">
        <v>886</v>
      </c>
      <c r="C5916" t="s">
        <v>632</v>
      </c>
      <c r="D5916" t="s">
        <v>565</v>
      </c>
      <c r="E5916" s="4">
        <v>77782</v>
      </c>
      <c r="F5916" s="4" t="s">
        <v>672</v>
      </c>
      <c r="G5916" s="4">
        <v>177</v>
      </c>
      <c r="H5916" t="str">
        <f>CONCATENATE(Source[[#This Row],[Subject]],TRIM(Source[[#This Row],[Course]]))</f>
        <v>HLTH177</v>
      </c>
      <c r="I5916" t="str">
        <f>VLOOKUP(Source[[#This Row],[SubjCrse]],'Courses and Categories'!$E$2:$G$1816,3,FALSE)</f>
        <v>Credit Gen Ed/CTE</v>
      </c>
      <c r="J5916">
        <v>931</v>
      </c>
      <c r="K5916" t="s">
        <v>3113</v>
      </c>
      <c r="L5916" t="s">
        <v>87</v>
      </c>
      <c r="M5916" t="s">
        <v>897</v>
      </c>
      <c r="N5916" t="s">
        <v>42</v>
      </c>
      <c r="O5916" t="s">
        <v>42</v>
      </c>
      <c r="P5916" t="s">
        <v>42</v>
      </c>
      <c r="Q5916" t="s">
        <v>42</v>
      </c>
      <c r="S5916" t="s">
        <v>134</v>
      </c>
      <c r="T5916" t="s">
        <v>44</v>
      </c>
      <c r="U5916" s="1">
        <v>43711</v>
      </c>
      <c r="V5916" s="1">
        <v>43819</v>
      </c>
      <c r="W5916" t="s">
        <v>3103</v>
      </c>
      <c r="X5916" t="s">
        <v>1450</v>
      </c>
      <c r="Y5916">
        <v>11</v>
      </c>
      <c r="Z5916">
        <v>9</v>
      </c>
      <c r="AA5916">
        <v>45</v>
      </c>
      <c r="AB5916">
        <v>20</v>
      </c>
      <c r="AC5916" t="s">
        <v>3115</v>
      </c>
      <c r="AD5916">
        <f>IF(ISBLANK(Source[[#This Row],[CrosslistID]]),1,1/COUNTIFS(Source[CrosslistID],Source[[#This Row],[CrosslistID]],Source[TermDesc],Source[[#This Row],[TermDesc]]))</f>
        <v>0.5</v>
      </c>
      <c r="AE5916">
        <v>26</v>
      </c>
      <c r="AF5916">
        <v>45</v>
      </c>
      <c r="AG5916">
        <v>57.777799999999999</v>
      </c>
      <c r="AH5916">
        <v>57.777799999999999</v>
      </c>
      <c r="AI5916">
        <v>1.1000000000000001</v>
      </c>
      <c r="AJ5916">
        <v>1.1000000000000001</v>
      </c>
      <c r="AK5916">
        <v>0</v>
      </c>
      <c r="AL59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16">
        <f>IF(AND(Source[[#This Row],[Credit_Noncredit]]="Noncredit",Source[[#This Row],[FTEF]]&gt;0),Source[[#This Row],[NC XLST FTES]]*525/(437.5*Source[[#This Row],[FTEF]]),0)</f>
        <v>0</v>
      </c>
      <c r="AN5916">
        <f>IF(Source[[#This Row],[Credit_Noncredit]]="Credit",Source[[#This Row],[Census Enrollment]],Source[[#This Row],[Noncredit Avg. Attendance]])</f>
        <v>11</v>
      </c>
    </row>
    <row r="5917" spans="1:40" x14ac:dyDescent="0.25">
      <c r="A5917" t="s">
        <v>1914</v>
      </c>
      <c r="B5917" t="s">
        <v>886</v>
      </c>
      <c r="C5917" t="s">
        <v>632</v>
      </c>
      <c r="D5917" t="s">
        <v>565</v>
      </c>
      <c r="E5917" s="4">
        <v>75052</v>
      </c>
      <c r="F5917" s="4" t="s">
        <v>672</v>
      </c>
      <c r="G5917" s="4">
        <v>201</v>
      </c>
      <c r="H5917" t="str">
        <f>CONCATENATE(Source[[#This Row],[Subject]],TRIM(Source[[#This Row],[Course]]))</f>
        <v>HLTH201</v>
      </c>
      <c r="I5917" t="str">
        <f>VLOOKUP(Source[[#This Row],[SubjCrse]],'Courses and Categories'!$E$2:$G$1816,3,FALSE)</f>
        <v>Credit CTE</v>
      </c>
      <c r="J5917">
        <v>831</v>
      </c>
      <c r="K5917" t="s">
        <v>3413</v>
      </c>
      <c r="L5917" t="s">
        <v>87</v>
      </c>
      <c r="M5917" t="s">
        <v>897</v>
      </c>
      <c r="N5917" t="s">
        <v>50</v>
      </c>
      <c r="O5917">
        <v>1710</v>
      </c>
      <c r="P5917">
        <v>2015</v>
      </c>
      <c r="Q5917" t="s">
        <v>236</v>
      </c>
      <c r="R5917">
        <v>330</v>
      </c>
      <c r="S5917" t="s">
        <v>134</v>
      </c>
      <c r="T5917">
        <v>1</v>
      </c>
      <c r="U5917" s="1">
        <v>43694</v>
      </c>
      <c r="V5917" s="1">
        <v>43819</v>
      </c>
      <c r="W5917" t="s">
        <v>1448</v>
      </c>
      <c r="X5917" t="s">
        <v>2130</v>
      </c>
      <c r="Y5917">
        <v>30</v>
      </c>
      <c r="Z5917">
        <v>25</v>
      </c>
      <c r="AA5917">
        <v>45</v>
      </c>
      <c r="AB5917">
        <v>55.555599999999998</v>
      </c>
      <c r="AD5917">
        <f>IF(ISBLANK(Source[[#This Row],[CrosslistID]]),1,1/COUNTIFS(Source[CrosslistID],Source[[#This Row],[CrosslistID]],Source[TermDesc],Source[[#This Row],[TermDesc]]))</f>
        <v>1</v>
      </c>
      <c r="AG5917">
        <v>0</v>
      </c>
      <c r="AH5917">
        <v>55.555599999999998</v>
      </c>
      <c r="AI5917">
        <v>4.6669999999999998</v>
      </c>
      <c r="AJ5917">
        <v>5.0004</v>
      </c>
      <c r="AK5917">
        <v>0.33329999999999999</v>
      </c>
      <c r="AL59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17">
        <f>IF(AND(Source[[#This Row],[Credit_Noncredit]]="Noncredit",Source[[#This Row],[FTEF]]&gt;0),Source[[#This Row],[NC XLST FTES]]*525/(437.5*Source[[#This Row],[FTEF]]),0)</f>
        <v>0</v>
      </c>
      <c r="AN5917">
        <f>IF(Source[[#This Row],[Credit_Noncredit]]="Credit",Source[[#This Row],[Census Enrollment]],Source[[#This Row],[Noncredit Avg. Attendance]])</f>
        <v>30</v>
      </c>
    </row>
    <row r="5918" spans="1:40" x14ac:dyDescent="0.25">
      <c r="A5918" t="s">
        <v>1914</v>
      </c>
      <c r="B5918" t="s">
        <v>886</v>
      </c>
      <c r="C5918" t="s">
        <v>632</v>
      </c>
      <c r="D5918" t="s">
        <v>565</v>
      </c>
      <c r="E5918" s="4">
        <v>76432</v>
      </c>
      <c r="F5918" s="4" t="s">
        <v>672</v>
      </c>
      <c r="G5918" s="4">
        <v>202</v>
      </c>
      <c r="H5918" t="str">
        <f>CONCATENATE(Source[[#This Row],[Subject]],TRIM(Source[[#This Row],[Course]]))</f>
        <v>HLTH202</v>
      </c>
      <c r="I5918" t="str">
        <f>VLOOKUP(Source[[#This Row],[SubjCrse]],'Courses and Categories'!$E$2:$G$1816,3,FALSE)</f>
        <v>Credit CTE</v>
      </c>
      <c r="J5918">
        <v>831</v>
      </c>
      <c r="K5918" t="s">
        <v>3414</v>
      </c>
      <c r="L5918" t="s">
        <v>87</v>
      </c>
      <c r="M5918" t="s">
        <v>897</v>
      </c>
      <c r="N5918" t="s">
        <v>50</v>
      </c>
      <c r="O5918">
        <v>1710</v>
      </c>
      <c r="P5918">
        <v>2015</v>
      </c>
      <c r="Q5918" t="s">
        <v>247</v>
      </c>
      <c r="R5918">
        <v>205</v>
      </c>
      <c r="S5918" t="s">
        <v>248</v>
      </c>
      <c r="T5918">
        <v>1</v>
      </c>
      <c r="U5918" s="1">
        <v>43694</v>
      </c>
      <c r="V5918" s="1">
        <v>43819</v>
      </c>
      <c r="W5918" t="s">
        <v>3415</v>
      </c>
      <c r="X5918" t="s">
        <v>2130</v>
      </c>
      <c r="Y5918">
        <v>18</v>
      </c>
      <c r="Z5918">
        <v>16</v>
      </c>
      <c r="AA5918">
        <v>45</v>
      </c>
      <c r="AB5918">
        <v>35.555599999999998</v>
      </c>
      <c r="AD5918">
        <f>IF(ISBLANK(Source[[#This Row],[CrosslistID]]),1,1/COUNTIFS(Source[CrosslistID],Source[[#This Row],[CrosslistID]],Source[TermDesc],Source[[#This Row],[TermDesc]]))</f>
        <v>1</v>
      </c>
      <c r="AG5918">
        <v>0</v>
      </c>
      <c r="AH5918">
        <v>35.555599999999998</v>
      </c>
      <c r="AI5918">
        <v>2.8330000000000002</v>
      </c>
      <c r="AJ5918">
        <v>2.9996</v>
      </c>
      <c r="AK5918">
        <v>0.33300000000000002</v>
      </c>
      <c r="AL59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18">
        <f>IF(AND(Source[[#This Row],[Credit_Noncredit]]="Noncredit",Source[[#This Row],[FTEF]]&gt;0),Source[[#This Row],[NC XLST FTES]]*525/(437.5*Source[[#This Row],[FTEF]]),0)</f>
        <v>0</v>
      </c>
      <c r="AN5918">
        <f>IF(Source[[#This Row],[Credit_Noncredit]]="Credit",Source[[#This Row],[Census Enrollment]],Source[[#This Row],[Noncredit Avg. Attendance]])</f>
        <v>18</v>
      </c>
    </row>
    <row r="5919" spans="1:40" x14ac:dyDescent="0.25">
      <c r="A5919" t="s">
        <v>1914</v>
      </c>
      <c r="B5919" t="s">
        <v>886</v>
      </c>
      <c r="C5919" t="s">
        <v>632</v>
      </c>
      <c r="D5919" t="s">
        <v>565</v>
      </c>
      <c r="E5919" s="4">
        <v>78885</v>
      </c>
      <c r="F5919" s="4" t="s">
        <v>672</v>
      </c>
      <c r="G5919" s="4">
        <v>203</v>
      </c>
      <c r="H5919" t="str">
        <f>CONCATENATE(Source[[#This Row],[Subject]],TRIM(Source[[#This Row],[Course]]))</f>
        <v>HLTH203</v>
      </c>
      <c r="I5919" t="str">
        <f>VLOOKUP(Source[[#This Row],[SubjCrse]],'Courses and Categories'!$E$2:$G$1816,3,FALSE)</f>
        <v>Credit CTE</v>
      </c>
      <c r="J5919">
        <v>501</v>
      </c>
      <c r="K5919" t="s">
        <v>3416</v>
      </c>
      <c r="L5919" t="s">
        <v>87</v>
      </c>
      <c r="M5919" t="s">
        <v>897</v>
      </c>
      <c r="N5919" t="s">
        <v>3417</v>
      </c>
      <c r="O5919" t="s">
        <v>3418</v>
      </c>
      <c r="P5919" t="s">
        <v>3419</v>
      </c>
      <c r="Q5919" t="s">
        <v>3420</v>
      </c>
      <c r="R5919" t="s">
        <v>3421</v>
      </c>
      <c r="S5919" t="s">
        <v>248</v>
      </c>
      <c r="T5919">
        <v>1</v>
      </c>
      <c r="U5919" s="1">
        <v>43694</v>
      </c>
      <c r="V5919" s="1">
        <v>43819</v>
      </c>
      <c r="W5919" t="s">
        <v>3422</v>
      </c>
      <c r="X5919" t="s">
        <v>2130</v>
      </c>
      <c r="Y5919">
        <v>15</v>
      </c>
      <c r="Z5919">
        <v>13</v>
      </c>
      <c r="AA5919">
        <v>45</v>
      </c>
      <c r="AB5919">
        <v>28.8889</v>
      </c>
      <c r="AD5919">
        <f>IF(ISBLANK(Source[[#This Row],[CrosslistID]]),1,1/COUNTIFS(Source[CrosslistID],Source[[#This Row],[CrosslistID]],Source[TermDesc],Source[[#This Row],[TermDesc]]))</f>
        <v>1</v>
      </c>
      <c r="AG5919">
        <v>0</v>
      </c>
      <c r="AH5919">
        <v>28.8889</v>
      </c>
      <c r="AI5919">
        <v>0.93300000000000005</v>
      </c>
      <c r="AJ5919">
        <v>0.99960000000000004</v>
      </c>
      <c r="AK5919">
        <v>0.1333</v>
      </c>
      <c r="AL59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19">
        <f>IF(AND(Source[[#This Row],[Credit_Noncredit]]="Noncredit",Source[[#This Row],[FTEF]]&gt;0),Source[[#This Row],[NC XLST FTES]]*525/(437.5*Source[[#This Row],[FTEF]]),0)</f>
        <v>0</v>
      </c>
      <c r="AN5919">
        <f>IF(Source[[#This Row],[Credit_Noncredit]]="Credit",Source[[#This Row],[Census Enrollment]],Source[[#This Row],[Noncredit Avg. Attendance]])</f>
        <v>15</v>
      </c>
    </row>
    <row r="5920" spans="1:40" x14ac:dyDescent="0.25">
      <c r="A5920" t="s">
        <v>1914</v>
      </c>
      <c r="B5920" t="s">
        <v>886</v>
      </c>
      <c r="C5920" t="s">
        <v>632</v>
      </c>
      <c r="D5920" t="s">
        <v>565</v>
      </c>
      <c r="E5920" s="4">
        <v>79072</v>
      </c>
      <c r="F5920" s="4" t="s">
        <v>672</v>
      </c>
      <c r="G5920" s="4" t="s">
        <v>3423</v>
      </c>
      <c r="H5920" t="str">
        <f>CONCATENATE(Source[[#This Row],[Subject]],TRIM(Source[[#This Row],[Course]]))</f>
        <v>HLTH203W</v>
      </c>
      <c r="I5920" t="str">
        <f>VLOOKUP(Source[[#This Row],[SubjCrse]],'Courses and Categories'!$E$2:$G$1816,3,FALSE)</f>
        <v>Credit CTE</v>
      </c>
      <c r="J5920">
        <v>1</v>
      </c>
      <c r="K5920" t="s">
        <v>3424</v>
      </c>
      <c r="L5920" t="s">
        <v>87</v>
      </c>
      <c r="M5920" t="s">
        <v>891</v>
      </c>
      <c r="N5920" t="s">
        <v>781</v>
      </c>
      <c r="O5920" t="s">
        <v>781</v>
      </c>
      <c r="P5920" t="s">
        <v>781</v>
      </c>
      <c r="Q5920" t="s">
        <v>358</v>
      </c>
      <c r="R5920">
        <v>205</v>
      </c>
      <c r="S5920" t="s">
        <v>248</v>
      </c>
      <c r="T5920">
        <v>1</v>
      </c>
      <c r="U5920" s="1">
        <v>43694</v>
      </c>
      <c r="V5920" s="1">
        <v>43819</v>
      </c>
      <c r="W5920" t="s">
        <v>3425</v>
      </c>
      <c r="X5920" t="s">
        <v>893</v>
      </c>
      <c r="Y5920">
        <v>15</v>
      </c>
      <c r="Z5920">
        <v>13</v>
      </c>
      <c r="AA5920">
        <v>45</v>
      </c>
      <c r="AB5920">
        <v>28.8889</v>
      </c>
      <c r="AD5920">
        <f>IF(ISBLANK(Source[[#This Row],[CrosslistID]]),1,1/COUNTIFS(Source[CrosslistID],Source[[#This Row],[CrosslistID]],Source[TermDesc],Source[[#This Row],[TermDesc]]))</f>
        <v>1</v>
      </c>
      <c r="AG5920">
        <v>0</v>
      </c>
      <c r="AH5920">
        <v>28.8889</v>
      </c>
      <c r="AI5920">
        <v>0.93300000000000005</v>
      </c>
      <c r="AJ5920">
        <v>0.99960000000000004</v>
      </c>
      <c r="AK5920">
        <v>0.12</v>
      </c>
      <c r="AL59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20">
        <f>IF(AND(Source[[#This Row],[Credit_Noncredit]]="Noncredit",Source[[#This Row],[FTEF]]&gt;0),Source[[#This Row],[NC XLST FTES]]*525/(437.5*Source[[#This Row],[FTEF]]),0)</f>
        <v>0</v>
      </c>
      <c r="AN5920">
        <f>IF(Source[[#This Row],[Credit_Noncredit]]="Credit",Source[[#This Row],[Census Enrollment]],Source[[#This Row],[Noncredit Avg. Attendance]])</f>
        <v>15</v>
      </c>
    </row>
    <row r="5921" spans="1:40" x14ac:dyDescent="0.25">
      <c r="A5921" t="s">
        <v>1914</v>
      </c>
      <c r="B5921" t="s">
        <v>886</v>
      </c>
      <c r="C5921" t="s">
        <v>632</v>
      </c>
      <c r="D5921" t="s">
        <v>565</v>
      </c>
      <c r="E5921" s="4">
        <v>78886</v>
      </c>
      <c r="F5921" s="4" t="s">
        <v>672</v>
      </c>
      <c r="G5921" s="4">
        <v>221</v>
      </c>
      <c r="H5921" t="str">
        <f>CONCATENATE(Source[[#This Row],[Subject]],TRIM(Source[[#This Row],[Course]]))</f>
        <v>HLTH221</v>
      </c>
      <c r="I5921" t="str">
        <f>VLOOKUP(Source[[#This Row],[SubjCrse]],'Courses and Categories'!$E$2:$G$1816,3,FALSE)</f>
        <v>Credit General Education</v>
      </c>
      <c r="J5921">
        <v>931</v>
      </c>
      <c r="K5921" t="s">
        <v>3426</v>
      </c>
      <c r="L5921" t="s">
        <v>39</v>
      </c>
      <c r="M5921" t="s">
        <v>897</v>
      </c>
      <c r="N5921" t="s">
        <v>42</v>
      </c>
      <c r="O5921" t="s">
        <v>42</v>
      </c>
      <c r="P5921" t="s">
        <v>42</v>
      </c>
      <c r="Q5921" t="s">
        <v>42</v>
      </c>
      <c r="S5921" t="s">
        <v>134</v>
      </c>
      <c r="T5921" t="s">
        <v>44</v>
      </c>
      <c r="U5921" s="1">
        <v>43711</v>
      </c>
      <c r="V5921" s="1">
        <v>43819</v>
      </c>
      <c r="W5921" t="s">
        <v>2001</v>
      </c>
      <c r="X5921" t="s">
        <v>1450</v>
      </c>
      <c r="Y5921">
        <v>36</v>
      </c>
      <c r="Z5921">
        <v>31</v>
      </c>
      <c r="AA5921">
        <v>45</v>
      </c>
      <c r="AB5921">
        <v>68.888900000000007</v>
      </c>
      <c r="AD5921">
        <f>IF(ISBLANK(Source[[#This Row],[CrosslistID]]),1,1/COUNTIFS(Source[CrosslistID],Source[[#This Row],[CrosslistID]],Source[TermDesc],Source[[#This Row],[TermDesc]]))</f>
        <v>1</v>
      </c>
      <c r="AG5921">
        <v>0</v>
      </c>
      <c r="AH5921">
        <v>68.888900000000007</v>
      </c>
      <c r="AI5921">
        <v>3.6</v>
      </c>
      <c r="AJ5921">
        <v>3.6</v>
      </c>
      <c r="AK5921">
        <v>0.2</v>
      </c>
      <c r="AL59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21">
        <f>IF(AND(Source[[#This Row],[Credit_Noncredit]]="Noncredit",Source[[#This Row],[FTEF]]&gt;0),Source[[#This Row],[NC XLST FTES]]*525/(437.5*Source[[#This Row],[FTEF]]),0)</f>
        <v>0</v>
      </c>
      <c r="AN5921">
        <f>IF(Source[[#This Row],[Credit_Noncredit]]="Credit",Source[[#This Row],[Census Enrollment]],Source[[#This Row],[Noncredit Avg. Attendance]])</f>
        <v>36</v>
      </c>
    </row>
    <row r="5922" spans="1:40" x14ac:dyDescent="0.25">
      <c r="A5922" t="s">
        <v>1914</v>
      </c>
      <c r="B5922" t="s">
        <v>886</v>
      </c>
      <c r="C5922" t="s">
        <v>632</v>
      </c>
      <c r="D5922" t="s">
        <v>565</v>
      </c>
      <c r="E5922" s="4">
        <v>78887</v>
      </c>
      <c r="F5922" s="4" t="s">
        <v>672</v>
      </c>
      <c r="G5922" s="4">
        <v>300</v>
      </c>
      <c r="H5922" t="str">
        <f>CONCATENATE(Source[[#This Row],[Subject]],TRIM(Source[[#This Row],[Course]]))</f>
        <v>HLTH300</v>
      </c>
      <c r="I5922" t="str">
        <f>VLOOKUP(Source[[#This Row],[SubjCrse]],'Courses and Categories'!$E$2:$G$1816,3,FALSE)</f>
        <v>Credit CTE</v>
      </c>
      <c r="J5922">
        <v>1</v>
      </c>
      <c r="K5922" t="s">
        <v>3427</v>
      </c>
      <c r="L5922" t="s">
        <v>39</v>
      </c>
      <c r="M5922" t="s">
        <v>891</v>
      </c>
      <c r="N5922" t="s">
        <v>42</v>
      </c>
      <c r="O5922" t="s">
        <v>42</v>
      </c>
      <c r="P5922" t="s">
        <v>42</v>
      </c>
      <c r="Q5922" t="s">
        <v>236</v>
      </c>
      <c r="R5922">
        <v>357</v>
      </c>
      <c r="S5922" t="s">
        <v>134</v>
      </c>
      <c r="T5922">
        <v>1</v>
      </c>
      <c r="U5922" s="1">
        <v>43694</v>
      </c>
      <c r="V5922" s="1">
        <v>43819</v>
      </c>
      <c r="W5922" t="s">
        <v>3390</v>
      </c>
      <c r="X5922" t="s">
        <v>893</v>
      </c>
      <c r="Y5922">
        <v>16</v>
      </c>
      <c r="Z5922">
        <v>15</v>
      </c>
      <c r="AA5922">
        <v>45</v>
      </c>
      <c r="AB5922">
        <v>33.333300000000001</v>
      </c>
      <c r="AD5922">
        <f>IF(ISBLANK(Source[[#This Row],[CrosslistID]]),1,1/COUNTIFS(Source[CrosslistID],Source[[#This Row],[CrosslistID]],Source[TermDesc],Source[[#This Row],[TermDesc]]))</f>
        <v>1</v>
      </c>
      <c r="AG5922">
        <v>0</v>
      </c>
      <c r="AH5922">
        <v>33.333300000000001</v>
      </c>
      <c r="AI5922">
        <v>0.53300000000000003</v>
      </c>
      <c r="AJ5922">
        <v>0.53300000000000003</v>
      </c>
      <c r="AK5922">
        <v>0.128</v>
      </c>
      <c r="AL59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22">
        <f>IF(AND(Source[[#This Row],[Credit_Noncredit]]="Noncredit",Source[[#This Row],[FTEF]]&gt;0),Source[[#This Row],[NC XLST FTES]]*525/(437.5*Source[[#This Row],[FTEF]]),0)</f>
        <v>0</v>
      </c>
      <c r="AN5922">
        <f>IF(Source[[#This Row],[Credit_Noncredit]]="Credit",Source[[#This Row],[Census Enrollment]],Source[[#This Row],[Noncredit Avg. Attendance]])</f>
        <v>16</v>
      </c>
    </row>
    <row r="5923" spans="1:40" x14ac:dyDescent="0.25">
      <c r="A5923" t="s">
        <v>1914</v>
      </c>
      <c r="B5923" t="s">
        <v>886</v>
      </c>
      <c r="C5923" t="s">
        <v>632</v>
      </c>
      <c r="D5923" t="s">
        <v>703</v>
      </c>
      <c r="E5923" s="4">
        <v>73492</v>
      </c>
      <c r="F5923" s="4" t="s">
        <v>704</v>
      </c>
      <c r="G5923" s="4">
        <v>23</v>
      </c>
      <c r="H5923" t="str">
        <f>CONCATENATE(Source[[#This Row],[Subject]],TRIM(Source[[#This Row],[Course]]))</f>
        <v>VOCN23</v>
      </c>
      <c r="I5923" t="str">
        <f>VLOOKUP(Source[[#This Row],[SubjCrse]],'Courses and Categories'!$E$2:$G$1816,3,FALSE)</f>
        <v>Credit Allied Health CTE</v>
      </c>
      <c r="J5923">
        <v>461</v>
      </c>
      <c r="K5923" t="s">
        <v>3428</v>
      </c>
      <c r="L5923" t="s">
        <v>39</v>
      </c>
      <c r="M5923" t="s">
        <v>1046</v>
      </c>
      <c r="N5923" t="s">
        <v>3429</v>
      </c>
      <c r="O5923" t="s">
        <v>3430</v>
      </c>
      <c r="P5923" t="s">
        <v>3431</v>
      </c>
      <c r="Q5923" t="s">
        <v>3432</v>
      </c>
      <c r="R5923" t="s">
        <v>3433</v>
      </c>
      <c r="S5923" t="s">
        <v>61</v>
      </c>
      <c r="T5923" t="s">
        <v>44</v>
      </c>
      <c r="U5923" s="1">
        <v>43696</v>
      </c>
      <c r="V5923" s="1">
        <v>43761</v>
      </c>
      <c r="W5923" t="s">
        <v>3434</v>
      </c>
      <c r="X5923" t="s">
        <v>46</v>
      </c>
      <c r="Y5923">
        <v>19</v>
      </c>
      <c r="Z5923">
        <v>17</v>
      </c>
      <c r="AA5923">
        <v>20</v>
      </c>
      <c r="AB5923">
        <v>85</v>
      </c>
      <c r="AD5923">
        <f>IF(ISBLANK(Source[[#This Row],[CrosslistID]]),1,1/COUNTIFS(Source[CrosslistID],Source[[#This Row],[CrosslistID]],Source[TermDesc],Source[[#This Row],[TermDesc]]))</f>
        <v>1</v>
      </c>
      <c r="AG5923">
        <v>0</v>
      </c>
      <c r="AH5923">
        <v>85</v>
      </c>
      <c r="AI5923">
        <v>6.3330000000000002</v>
      </c>
      <c r="AJ5923">
        <v>6.3330000000000002</v>
      </c>
      <c r="AK5923">
        <v>1.0403</v>
      </c>
      <c r="AL59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23">
        <f>IF(AND(Source[[#This Row],[Credit_Noncredit]]="Noncredit",Source[[#This Row],[FTEF]]&gt;0),Source[[#This Row],[NC XLST FTES]]*525/(437.5*Source[[#This Row],[FTEF]]),0)</f>
        <v>0</v>
      </c>
      <c r="AN5923">
        <f>IF(Source[[#This Row],[Credit_Noncredit]]="Credit",Source[[#This Row],[Census Enrollment]],Source[[#This Row],[Noncredit Avg. Attendance]])</f>
        <v>19</v>
      </c>
    </row>
    <row r="5924" spans="1:40" x14ac:dyDescent="0.25">
      <c r="A5924" t="s">
        <v>1914</v>
      </c>
      <c r="B5924" t="s">
        <v>886</v>
      </c>
      <c r="C5924" t="s">
        <v>632</v>
      </c>
      <c r="D5924" t="s">
        <v>703</v>
      </c>
      <c r="E5924" s="4">
        <v>77461</v>
      </c>
      <c r="F5924" s="4" t="s">
        <v>704</v>
      </c>
      <c r="G5924" s="4">
        <v>24</v>
      </c>
      <c r="H5924" t="str">
        <f>CONCATENATE(Source[[#This Row],[Subject]],TRIM(Source[[#This Row],[Course]]))</f>
        <v>VOCN24</v>
      </c>
      <c r="I5924" t="str">
        <f>VLOOKUP(Source[[#This Row],[SubjCrse]],'Courses and Categories'!$E$2:$G$1816,3,FALSE)</f>
        <v>Credit Allied Health CTE</v>
      </c>
      <c r="J5924">
        <v>361</v>
      </c>
      <c r="K5924" t="s">
        <v>3435</v>
      </c>
      <c r="L5924" t="s">
        <v>39</v>
      </c>
      <c r="M5924" t="s">
        <v>1046</v>
      </c>
      <c r="N5924" t="s">
        <v>3436</v>
      </c>
      <c r="O5924" t="s">
        <v>3437</v>
      </c>
      <c r="P5924" t="s">
        <v>3438</v>
      </c>
      <c r="Q5924" t="s">
        <v>3439</v>
      </c>
      <c r="R5924" t="s">
        <v>3440</v>
      </c>
      <c r="S5924" t="s">
        <v>61</v>
      </c>
      <c r="T5924" t="s">
        <v>44</v>
      </c>
      <c r="U5924" s="1">
        <v>43804</v>
      </c>
      <c r="V5924" s="1">
        <v>43817</v>
      </c>
      <c r="W5924" t="s">
        <v>3441</v>
      </c>
      <c r="X5924" t="s">
        <v>46</v>
      </c>
      <c r="Y5924">
        <v>15</v>
      </c>
      <c r="Z5924">
        <v>14</v>
      </c>
      <c r="AA5924">
        <v>20</v>
      </c>
      <c r="AB5924">
        <v>70</v>
      </c>
      <c r="AD5924">
        <f>IF(ISBLANK(Source[[#This Row],[CrosslistID]]),1,1/COUNTIFS(Source[CrosslistID],Source[[#This Row],[CrosslistID]],Source[TermDesc],Source[[#This Row],[TermDesc]]))</f>
        <v>1</v>
      </c>
      <c r="AG5924">
        <v>0</v>
      </c>
      <c r="AH5924">
        <v>70</v>
      </c>
      <c r="AI5924">
        <v>1.71</v>
      </c>
      <c r="AJ5924">
        <v>1.71</v>
      </c>
      <c r="AK5924">
        <v>0.30790000000000001</v>
      </c>
      <c r="AL59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24">
        <f>IF(AND(Source[[#This Row],[Credit_Noncredit]]="Noncredit",Source[[#This Row],[FTEF]]&gt;0),Source[[#This Row],[NC XLST FTES]]*525/(437.5*Source[[#This Row],[FTEF]]),0)</f>
        <v>0</v>
      </c>
      <c r="AN5924">
        <f>IF(Source[[#This Row],[Credit_Noncredit]]="Credit",Source[[#This Row],[Census Enrollment]],Source[[#This Row],[Noncredit Avg. Attendance]])</f>
        <v>15</v>
      </c>
    </row>
    <row r="5925" spans="1:40" x14ac:dyDescent="0.25">
      <c r="A5925" t="s">
        <v>1914</v>
      </c>
      <c r="B5925" t="s">
        <v>886</v>
      </c>
      <c r="C5925" t="s">
        <v>632</v>
      </c>
      <c r="D5925" t="s">
        <v>703</v>
      </c>
      <c r="E5925" s="4">
        <v>76872</v>
      </c>
      <c r="F5925" s="4" t="s">
        <v>704</v>
      </c>
      <c r="G5925" s="4">
        <v>25</v>
      </c>
      <c r="H5925" t="str">
        <f>CONCATENATE(Source[[#This Row],[Subject]],TRIM(Source[[#This Row],[Course]]))</f>
        <v>VOCN25</v>
      </c>
      <c r="I5925" t="str">
        <f>VLOOKUP(Source[[#This Row],[SubjCrse]],'Courses and Categories'!$E$2:$G$1816,3,FALSE)</f>
        <v>Credit Allied Health CTE</v>
      </c>
      <c r="J5925">
        <v>381</v>
      </c>
      <c r="K5925" t="s">
        <v>3442</v>
      </c>
      <c r="L5925" t="s">
        <v>39</v>
      </c>
      <c r="M5925" t="s">
        <v>1046</v>
      </c>
      <c r="N5925" t="s">
        <v>3443</v>
      </c>
      <c r="O5925" t="s">
        <v>3444</v>
      </c>
      <c r="P5925" t="s">
        <v>3445</v>
      </c>
      <c r="Q5925" t="s">
        <v>3446</v>
      </c>
      <c r="R5925" t="s">
        <v>1908</v>
      </c>
      <c r="S5925" t="s">
        <v>61</v>
      </c>
      <c r="T5925" t="s">
        <v>44</v>
      </c>
      <c r="U5925" s="1">
        <v>43766</v>
      </c>
      <c r="V5925" s="1">
        <v>43803</v>
      </c>
      <c r="W5925" t="s">
        <v>3447</v>
      </c>
      <c r="X5925" t="s">
        <v>46</v>
      </c>
      <c r="Y5925">
        <v>17</v>
      </c>
      <c r="Z5925">
        <v>13</v>
      </c>
      <c r="AA5925">
        <v>20</v>
      </c>
      <c r="AB5925">
        <v>65</v>
      </c>
      <c r="AD5925">
        <f>IF(ISBLANK(Source[[#This Row],[CrosslistID]]),1,1/COUNTIFS(Source[CrosslistID],Source[[#This Row],[CrosslistID]],Source[TermDesc],Source[[#This Row],[TermDesc]]))</f>
        <v>1</v>
      </c>
      <c r="AG5925">
        <v>0</v>
      </c>
      <c r="AH5925">
        <v>65</v>
      </c>
      <c r="AI5925">
        <v>3.0640000000000001</v>
      </c>
      <c r="AJ5925">
        <v>3.0640000000000001</v>
      </c>
      <c r="AK5925">
        <v>0.68410000000000004</v>
      </c>
      <c r="AL59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25">
        <f>IF(AND(Source[[#This Row],[Credit_Noncredit]]="Noncredit",Source[[#This Row],[FTEF]]&gt;0),Source[[#This Row],[NC XLST FTES]]*525/(437.5*Source[[#This Row],[FTEF]]),0)</f>
        <v>0</v>
      </c>
      <c r="AN5925">
        <f>IF(Source[[#This Row],[Credit_Noncredit]]="Credit",Source[[#This Row],[Census Enrollment]],Source[[#This Row],[Noncredit Avg. Attendance]])</f>
        <v>17</v>
      </c>
    </row>
    <row r="5926" spans="1:40" x14ac:dyDescent="0.25">
      <c r="A5926" t="s">
        <v>1914</v>
      </c>
      <c r="B5926" t="s">
        <v>886</v>
      </c>
      <c r="C5926" t="s">
        <v>632</v>
      </c>
      <c r="D5926" t="s">
        <v>703</v>
      </c>
      <c r="E5926" s="4">
        <v>73499</v>
      </c>
      <c r="F5926" s="4" t="s">
        <v>704</v>
      </c>
      <c r="G5926" s="4" t="s">
        <v>2086</v>
      </c>
      <c r="H5926" t="str">
        <f>CONCATENATE(Source[[#This Row],[Subject]],TRIM(Source[[#This Row],[Course]]))</f>
        <v>VOCN41A</v>
      </c>
      <c r="I5926" t="str">
        <f>VLOOKUP(Source[[#This Row],[SubjCrse]],'Courses and Categories'!$E$2:$G$1816,3,FALSE)</f>
        <v>Credit Allied Health CTE</v>
      </c>
      <c r="J5926">
        <v>448</v>
      </c>
      <c r="K5926" t="s">
        <v>3448</v>
      </c>
      <c r="L5926" t="s">
        <v>39</v>
      </c>
      <c r="M5926" t="s">
        <v>1046</v>
      </c>
      <c r="N5926" t="s">
        <v>3449</v>
      </c>
      <c r="O5926" t="s">
        <v>3450</v>
      </c>
      <c r="P5926" t="s">
        <v>3451</v>
      </c>
      <c r="Q5926" t="s">
        <v>3452</v>
      </c>
      <c r="R5926" t="s">
        <v>3453</v>
      </c>
      <c r="S5926" t="s">
        <v>61</v>
      </c>
      <c r="T5926" t="s">
        <v>44</v>
      </c>
      <c r="U5926" s="1">
        <v>43696</v>
      </c>
      <c r="V5926" s="1">
        <v>43719</v>
      </c>
      <c r="W5926" t="s">
        <v>3454</v>
      </c>
      <c r="X5926" t="s">
        <v>46</v>
      </c>
      <c r="Y5926">
        <v>23</v>
      </c>
      <c r="Z5926">
        <v>23</v>
      </c>
      <c r="AA5926">
        <v>25</v>
      </c>
      <c r="AB5926">
        <v>92</v>
      </c>
      <c r="AD5926">
        <f>IF(ISBLANK(Source[[#This Row],[CrosslistID]]),1,1/COUNTIFS(Source[CrosslistID],Source[[#This Row],[CrosslistID]],Source[TermDesc],Source[[#This Row],[TermDesc]]))</f>
        <v>1</v>
      </c>
      <c r="AG5926">
        <v>0</v>
      </c>
      <c r="AH5926">
        <v>92</v>
      </c>
      <c r="AI5926">
        <v>3.5790000000000002</v>
      </c>
      <c r="AJ5926">
        <v>3.5790000000000002</v>
      </c>
      <c r="AK5926">
        <v>0.3886</v>
      </c>
      <c r="AL59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26">
        <f>IF(AND(Source[[#This Row],[Credit_Noncredit]]="Noncredit",Source[[#This Row],[FTEF]]&gt;0),Source[[#This Row],[NC XLST FTES]]*525/(437.5*Source[[#This Row],[FTEF]]),0)</f>
        <v>0</v>
      </c>
      <c r="AN5926">
        <f>IF(Source[[#This Row],[Credit_Noncredit]]="Credit",Source[[#This Row],[Census Enrollment]],Source[[#This Row],[Noncredit Avg. Attendance]])</f>
        <v>23</v>
      </c>
    </row>
    <row r="5927" spans="1:40" x14ac:dyDescent="0.25">
      <c r="A5927" t="s">
        <v>1914</v>
      </c>
      <c r="B5927" t="s">
        <v>886</v>
      </c>
      <c r="C5927" t="s">
        <v>632</v>
      </c>
      <c r="D5927" t="s">
        <v>703</v>
      </c>
      <c r="E5927" s="4">
        <v>76046</v>
      </c>
      <c r="F5927" s="4" t="s">
        <v>704</v>
      </c>
      <c r="G5927" s="4" t="s">
        <v>1346</v>
      </c>
      <c r="H5927" t="str">
        <f>CONCATENATE(Source[[#This Row],[Subject]],TRIM(Source[[#This Row],[Course]]))</f>
        <v>VOCN41B</v>
      </c>
      <c r="I5927" t="str">
        <f>VLOOKUP(Source[[#This Row],[SubjCrse]],'Courses and Categories'!$E$2:$G$1816,3,FALSE)</f>
        <v>Credit Allied Health CTE</v>
      </c>
      <c r="J5927">
        <v>1</v>
      </c>
      <c r="K5927" t="s">
        <v>3455</v>
      </c>
      <c r="L5927" t="s">
        <v>39</v>
      </c>
      <c r="M5927" t="s">
        <v>1046</v>
      </c>
      <c r="N5927" t="s">
        <v>3456</v>
      </c>
      <c r="O5927" t="s">
        <v>3457</v>
      </c>
      <c r="P5927" t="s">
        <v>3458</v>
      </c>
      <c r="Q5927" t="s">
        <v>3459</v>
      </c>
      <c r="R5927" t="s">
        <v>3460</v>
      </c>
      <c r="S5927" t="s">
        <v>61</v>
      </c>
      <c r="T5927" t="s">
        <v>44</v>
      </c>
      <c r="U5927" s="1">
        <v>43724</v>
      </c>
      <c r="V5927" s="1">
        <v>43817</v>
      </c>
      <c r="W5927" t="s">
        <v>3461</v>
      </c>
      <c r="X5927" t="s">
        <v>46</v>
      </c>
      <c r="Y5927">
        <v>23</v>
      </c>
      <c r="Z5927">
        <v>23</v>
      </c>
      <c r="AA5927">
        <v>25</v>
      </c>
      <c r="AB5927">
        <v>92</v>
      </c>
      <c r="AD5927">
        <f>IF(ISBLANK(Source[[#This Row],[CrosslistID]]),1,1/COUNTIFS(Source[CrosslistID],Source[[#This Row],[CrosslistID]],Source[TermDesc],Source[[#This Row],[TermDesc]]))</f>
        <v>1</v>
      </c>
      <c r="AG5927">
        <v>0</v>
      </c>
      <c r="AH5927">
        <v>92</v>
      </c>
      <c r="AI5927">
        <v>13.124000000000001</v>
      </c>
      <c r="AJ5927">
        <v>13.124000000000001</v>
      </c>
      <c r="AK5927">
        <v>2.5425</v>
      </c>
      <c r="AL59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27">
        <f>IF(AND(Source[[#This Row],[Credit_Noncredit]]="Noncredit",Source[[#This Row],[FTEF]]&gt;0),Source[[#This Row],[NC XLST FTES]]*525/(437.5*Source[[#This Row],[FTEF]]),0)</f>
        <v>0</v>
      </c>
      <c r="AN5927">
        <f>IF(Source[[#This Row],[Credit_Noncredit]]="Credit",Source[[#This Row],[Census Enrollment]],Source[[#This Row],[Noncredit Avg. Attendance]])</f>
        <v>23</v>
      </c>
    </row>
    <row r="5928" spans="1:40" x14ac:dyDescent="0.25">
      <c r="A5928" t="s">
        <v>1914</v>
      </c>
      <c r="B5928" t="s">
        <v>886</v>
      </c>
      <c r="C5928" t="s">
        <v>632</v>
      </c>
      <c r="D5928" t="s">
        <v>703</v>
      </c>
      <c r="E5928" s="4">
        <v>71962</v>
      </c>
      <c r="F5928" s="4" t="s">
        <v>704</v>
      </c>
      <c r="G5928" s="4" t="s">
        <v>1350</v>
      </c>
      <c r="H5928" t="str">
        <f>CONCATENATE(Source[[#This Row],[Subject]],TRIM(Source[[#This Row],[Course]]))</f>
        <v>VOCN41C</v>
      </c>
      <c r="I5928" t="str">
        <f>VLOOKUP(Source[[#This Row],[SubjCrse]],'Courses and Categories'!$E$2:$G$1816,3,FALSE)</f>
        <v>Credit Allied Health CTE</v>
      </c>
      <c r="J5928">
        <v>348</v>
      </c>
      <c r="K5928" t="s">
        <v>3462</v>
      </c>
      <c r="L5928" t="s">
        <v>39</v>
      </c>
      <c r="M5928" t="s">
        <v>1063</v>
      </c>
      <c r="N5928" t="s">
        <v>815</v>
      </c>
      <c r="O5928" t="s">
        <v>467</v>
      </c>
      <c r="P5928" t="s">
        <v>3463</v>
      </c>
      <c r="Q5928" t="s">
        <v>71</v>
      </c>
      <c r="R5928" t="s">
        <v>3460</v>
      </c>
      <c r="S5928" t="s">
        <v>61</v>
      </c>
      <c r="T5928">
        <v>1</v>
      </c>
      <c r="U5928" s="1">
        <v>43694</v>
      </c>
      <c r="V5928" s="1">
        <v>43819</v>
      </c>
      <c r="W5928" t="s">
        <v>3464</v>
      </c>
      <c r="X5928" t="s">
        <v>1929</v>
      </c>
      <c r="Y5928">
        <v>23</v>
      </c>
      <c r="Z5928">
        <v>23</v>
      </c>
      <c r="AA5928">
        <v>25</v>
      </c>
      <c r="AB5928">
        <v>92</v>
      </c>
      <c r="AD5928">
        <f>IF(ISBLANK(Source[[#This Row],[CrosslistID]]),1,1/COUNTIFS(Source[CrosslistID],Source[[#This Row],[CrosslistID]],Source[TermDesc],Source[[#This Row],[TermDesc]]))</f>
        <v>1</v>
      </c>
      <c r="AG5928">
        <v>0</v>
      </c>
      <c r="AH5928">
        <v>92</v>
      </c>
      <c r="AI5928">
        <v>1.917</v>
      </c>
      <c r="AJ5928">
        <v>1.917</v>
      </c>
      <c r="AK5928">
        <v>9.1399999999999995E-2</v>
      </c>
      <c r="AL59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28">
        <f>IF(AND(Source[[#This Row],[Credit_Noncredit]]="Noncredit",Source[[#This Row],[FTEF]]&gt;0),Source[[#This Row],[NC XLST FTES]]*525/(437.5*Source[[#This Row],[FTEF]]),0)</f>
        <v>0</v>
      </c>
      <c r="AN5928">
        <f>IF(Source[[#This Row],[Credit_Noncredit]]="Credit",Source[[#This Row],[Census Enrollment]],Source[[#This Row],[Noncredit Avg. Attendance]])</f>
        <v>23</v>
      </c>
    </row>
    <row r="5929" spans="1:40" x14ac:dyDescent="0.25">
      <c r="A5929" t="s">
        <v>1914</v>
      </c>
      <c r="B5929" t="s">
        <v>886</v>
      </c>
      <c r="C5929" t="s">
        <v>632</v>
      </c>
      <c r="D5929" t="s">
        <v>703</v>
      </c>
      <c r="E5929" s="4">
        <v>71958</v>
      </c>
      <c r="F5929" s="4" t="s">
        <v>704</v>
      </c>
      <c r="G5929" s="4" t="s">
        <v>3465</v>
      </c>
      <c r="H5929" t="str">
        <f>CONCATENATE(Source[[#This Row],[Subject]],TRIM(Source[[#This Row],[Course]]))</f>
        <v>VOCN41D</v>
      </c>
      <c r="I5929" t="str">
        <f>VLOOKUP(Source[[#This Row],[SubjCrse]],'Courses and Categories'!$E$2:$G$1816,3,FALSE)</f>
        <v>Credit Allied Health CTE</v>
      </c>
      <c r="J5929">
        <v>348</v>
      </c>
      <c r="K5929" t="s">
        <v>3466</v>
      </c>
      <c r="L5929" t="s">
        <v>39</v>
      </c>
      <c r="M5929" t="s">
        <v>903</v>
      </c>
      <c r="N5929" t="s">
        <v>185</v>
      </c>
      <c r="O5929">
        <v>900</v>
      </c>
      <c r="P5929">
        <v>1150</v>
      </c>
      <c r="Q5929" t="s">
        <v>60</v>
      </c>
      <c r="R5929">
        <v>131</v>
      </c>
      <c r="S5929" t="s">
        <v>61</v>
      </c>
      <c r="T5929">
        <v>1</v>
      </c>
      <c r="U5929" s="1">
        <v>43694</v>
      </c>
      <c r="V5929" s="1">
        <v>43819</v>
      </c>
      <c r="W5929" t="s">
        <v>3467</v>
      </c>
      <c r="X5929" t="s">
        <v>1929</v>
      </c>
      <c r="Y5929">
        <v>42</v>
      </c>
      <c r="Z5929">
        <v>31</v>
      </c>
      <c r="AA5929">
        <v>45</v>
      </c>
      <c r="AB5929">
        <v>68.888900000000007</v>
      </c>
      <c r="AD5929">
        <f>IF(ISBLANK(Source[[#This Row],[CrosslistID]]),1,1/COUNTIFS(Source[CrosslistID],Source[[#This Row],[CrosslistID]],Source[TermDesc],Source[[#This Row],[TermDesc]]))</f>
        <v>1</v>
      </c>
      <c r="AG5929">
        <v>0</v>
      </c>
      <c r="AH5929">
        <v>68.888900000000007</v>
      </c>
      <c r="AI5929">
        <v>4.0999999999999996</v>
      </c>
      <c r="AJ5929">
        <v>4.2</v>
      </c>
      <c r="AK5929">
        <v>0.1943</v>
      </c>
      <c r="AL59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29">
        <f>IF(AND(Source[[#This Row],[Credit_Noncredit]]="Noncredit",Source[[#This Row],[FTEF]]&gt;0),Source[[#This Row],[NC XLST FTES]]*525/(437.5*Source[[#This Row],[FTEF]]),0)</f>
        <v>0</v>
      </c>
      <c r="AN5929">
        <f>IF(Source[[#This Row],[Credit_Noncredit]]="Credit",Source[[#This Row],[Census Enrollment]],Source[[#This Row],[Noncredit Avg. Attendance]])</f>
        <v>42</v>
      </c>
    </row>
    <row r="5930" spans="1:40" x14ac:dyDescent="0.25">
      <c r="A5930" t="s">
        <v>1914</v>
      </c>
      <c r="B5930" t="s">
        <v>886</v>
      </c>
      <c r="C5930" t="s">
        <v>632</v>
      </c>
      <c r="D5930" t="s">
        <v>703</v>
      </c>
      <c r="E5930" s="4">
        <v>77226</v>
      </c>
      <c r="F5930" s="4" t="s">
        <v>704</v>
      </c>
      <c r="G5930" s="4" t="s">
        <v>3468</v>
      </c>
      <c r="H5930" t="str">
        <f>CONCATENATE(Source[[#This Row],[Subject]],TRIM(Source[[#This Row],[Course]]))</f>
        <v>VOCN42A</v>
      </c>
      <c r="I5930" t="str">
        <f>VLOOKUP(Source[[#This Row],[SubjCrse]],'Courses and Categories'!$E$2:$G$1816,3,FALSE)</f>
        <v>Credit Allied Health CTE</v>
      </c>
      <c r="J5930">
        <v>348</v>
      </c>
      <c r="K5930" t="s">
        <v>3469</v>
      </c>
      <c r="L5930" t="s">
        <v>39</v>
      </c>
      <c r="M5930" t="s">
        <v>1046</v>
      </c>
      <c r="N5930" t="s">
        <v>3470</v>
      </c>
      <c r="O5930" t="s">
        <v>3471</v>
      </c>
      <c r="P5930" t="s">
        <v>3472</v>
      </c>
      <c r="Q5930" t="s">
        <v>3473</v>
      </c>
      <c r="R5930" t="s">
        <v>3474</v>
      </c>
      <c r="S5930" t="s">
        <v>61</v>
      </c>
      <c r="T5930" t="s">
        <v>44</v>
      </c>
      <c r="U5930" s="1">
        <v>43696</v>
      </c>
      <c r="V5930" s="1">
        <v>43749</v>
      </c>
      <c r="W5930" t="s">
        <v>3475</v>
      </c>
      <c r="X5930" t="s">
        <v>46</v>
      </c>
      <c r="Y5930">
        <v>22</v>
      </c>
      <c r="Z5930">
        <v>13</v>
      </c>
      <c r="AA5930">
        <v>25</v>
      </c>
      <c r="AB5930">
        <v>52</v>
      </c>
      <c r="AD5930">
        <f>IF(ISBLANK(Source[[#This Row],[CrosslistID]]),1,1/COUNTIFS(Source[CrosslistID],Source[[#This Row],[CrosslistID]],Source[TermDesc],Source[[#This Row],[TermDesc]]))</f>
        <v>1</v>
      </c>
      <c r="AG5930">
        <v>0</v>
      </c>
      <c r="AH5930">
        <v>52</v>
      </c>
      <c r="AI5930">
        <v>4.8250000000000002</v>
      </c>
      <c r="AJ5930">
        <v>4.8250000000000002</v>
      </c>
      <c r="AK5930">
        <v>1.0620000000000001</v>
      </c>
      <c r="AL59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30">
        <f>IF(AND(Source[[#This Row],[Credit_Noncredit]]="Noncredit",Source[[#This Row],[FTEF]]&gt;0),Source[[#This Row],[NC XLST FTES]]*525/(437.5*Source[[#This Row],[FTEF]]),0)</f>
        <v>0</v>
      </c>
      <c r="AN5930">
        <f>IF(Source[[#This Row],[Credit_Noncredit]]="Credit",Source[[#This Row],[Census Enrollment]],Source[[#This Row],[Noncredit Avg. Attendance]])</f>
        <v>22</v>
      </c>
    </row>
    <row r="5931" spans="1:40" x14ac:dyDescent="0.25">
      <c r="A5931" t="s">
        <v>1914</v>
      </c>
      <c r="B5931" t="s">
        <v>886</v>
      </c>
      <c r="C5931" t="s">
        <v>632</v>
      </c>
      <c r="D5931" t="s">
        <v>703</v>
      </c>
      <c r="E5931" s="4">
        <v>71965</v>
      </c>
      <c r="F5931" s="4" t="s">
        <v>704</v>
      </c>
      <c r="G5931" s="4" t="s">
        <v>3476</v>
      </c>
      <c r="H5931" t="str">
        <f>CONCATENATE(Source[[#This Row],[Subject]],TRIM(Source[[#This Row],[Course]]))</f>
        <v>VOCN42B</v>
      </c>
      <c r="I5931" t="str">
        <f>VLOOKUP(Source[[#This Row],[SubjCrse]],'Courses and Categories'!$E$2:$G$1816,3,FALSE)</f>
        <v>Credit Allied Health CTE</v>
      </c>
      <c r="J5931">
        <v>348</v>
      </c>
      <c r="K5931" t="s">
        <v>3477</v>
      </c>
      <c r="L5931" t="s">
        <v>39</v>
      </c>
      <c r="M5931" t="s">
        <v>1046</v>
      </c>
      <c r="N5931" t="s">
        <v>3478</v>
      </c>
      <c r="O5931" t="s">
        <v>3479</v>
      </c>
      <c r="P5931" t="s">
        <v>3480</v>
      </c>
      <c r="Q5931" t="s">
        <v>3481</v>
      </c>
      <c r="R5931" t="s">
        <v>3482</v>
      </c>
      <c r="S5931" t="s">
        <v>61</v>
      </c>
      <c r="T5931" t="s">
        <v>44</v>
      </c>
      <c r="U5931" s="1">
        <v>43752</v>
      </c>
      <c r="V5931" s="1">
        <v>43817</v>
      </c>
      <c r="W5931" t="s">
        <v>3483</v>
      </c>
      <c r="X5931" t="s">
        <v>46</v>
      </c>
      <c r="Y5931">
        <v>15</v>
      </c>
      <c r="Z5931">
        <v>11</v>
      </c>
      <c r="AA5931">
        <v>25</v>
      </c>
      <c r="AB5931">
        <v>44</v>
      </c>
      <c r="AD5931">
        <f>IF(ISBLANK(Source[[#This Row],[CrosslistID]]),1,1/COUNTIFS(Source[CrosslistID],Source[[#This Row],[CrosslistID]],Source[TermDesc],Source[[#This Row],[TermDesc]]))</f>
        <v>1</v>
      </c>
      <c r="AG5931">
        <v>0</v>
      </c>
      <c r="AH5931">
        <v>44</v>
      </c>
      <c r="AI5931">
        <v>4.0170000000000003</v>
      </c>
      <c r="AJ5931">
        <v>4.0170000000000003</v>
      </c>
      <c r="AK5931">
        <v>1.2202999999999999</v>
      </c>
      <c r="AL59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31">
        <f>IF(AND(Source[[#This Row],[Credit_Noncredit]]="Noncredit",Source[[#This Row],[FTEF]]&gt;0),Source[[#This Row],[NC XLST FTES]]*525/(437.5*Source[[#This Row],[FTEF]]),0)</f>
        <v>0</v>
      </c>
      <c r="AN5931">
        <f>IF(Source[[#This Row],[Credit_Noncredit]]="Credit",Source[[#This Row],[Census Enrollment]],Source[[#This Row],[Noncredit Avg. Attendance]])</f>
        <v>15</v>
      </c>
    </row>
    <row r="5932" spans="1:40" x14ac:dyDescent="0.25">
      <c r="A5932" t="s">
        <v>1914</v>
      </c>
      <c r="B5932" t="s">
        <v>886</v>
      </c>
      <c r="C5932" t="s">
        <v>632</v>
      </c>
      <c r="D5932" t="s">
        <v>703</v>
      </c>
      <c r="E5932" s="4">
        <v>71966</v>
      </c>
      <c r="F5932" s="4" t="s">
        <v>704</v>
      </c>
      <c r="G5932" s="4" t="s">
        <v>3484</v>
      </c>
      <c r="H5932" t="str">
        <f>CONCATENATE(Source[[#This Row],[Subject]],TRIM(Source[[#This Row],[Course]]))</f>
        <v>VOCN42C</v>
      </c>
      <c r="I5932" t="str">
        <f>VLOOKUP(Source[[#This Row],[SubjCrse]],'Courses and Categories'!$E$2:$G$1816,3,FALSE)</f>
        <v>Credit Allied Health CTE</v>
      </c>
      <c r="J5932">
        <v>348</v>
      </c>
      <c r="K5932" t="s">
        <v>3485</v>
      </c>
      <c r="L5932" t="s">
        <v>39</v>
      </c>
      <c r="M5932" t="s">
        <v>1063</v>
      </c>
      <c r="N5932" t="s">
        <v>820</v>
      </c>
      <c r="O5932" t="s">
        <v>294</v>
      </c>
      <c r="P5932" t="s">
        <v>299</v>
      </c>
      <c r="Q5932" t="s">
        <v>71</v>
      </c>
      <c r="R5932" t="s">
        <v>3486</v>
      </c>
      <c r="S5932" t="s">
        <v>61</v>
      </c>
      <c r="T5932">
        <v>1</v>
      </c>
      <c r="U5932" s="1">
        <v>43694</v>
      </c>
      <c r="V5932" s="1">
        <v>43819</v>
      </c>
      <c r="W5932" t="s">
        <v>3487</v>
      </c>
      <c r="X5932" t="s">
        <v>1929</v>
      </c>
      <c r="Y5932">
        <v>19</v>
      </c>
      <c r="Z5932">
        <v>10</v>
      </c>
      <c r="AA5932">
        <v>25</v>
      </c>
      <c r="AB5932">
        <v>40</v>
      </c>
      <c r="AD5932">
        <f>IF(ISBLANK(Source[[#This Row],[CrosslistID]]),1,1/COUNTIFS(Source[CrosslistID],Source[[#This Row],[CrosslistID]],Source[TermDesc],Source[[#This Row],[TermDesc]]))</f>
        <v>1</v>
      </c>
      <c r="AG5932">
        <v>0</v>
      </c>
      <c r="AH5932">
        <v>40</v>
      </c>
      <c r="AI5932">
        <v>1.2669999999999999</v>
      </c>
      <c r="AJ5932">
        <v>1.2669999999999999</v>
      </c>
      <c r="AK5932">
        <v>0.1943</v>
      </c>
      <c r="AL59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32">
        <f>IF(AND(Source[[#This Row],[Credit_Noncredit]]="Noncredit",Source[[#This Row],[FTEF]]&gt;0),Source[[#This Row],[NC XLST FTES]]*525/(437.5*Source[[#This Row],[FTEF]]),0)</f>
        <v>0</v>
      </c>
      <c r="AN5932">
        <f>IF(Source[[#This Row],[Credit_Noncredit]]="Credit",Source[[#This Row],[Census Enrollment]],Source[[#This Row],[Noncredit Avg. Attendance]])</f>
        <v>19</v>
      </c>
    </row>
    <row r="5933" spans="1:40" x14ac:dyDescent="0.25">
      <c r="A5933" t="s">
        <v>1914</v>
      </c>
      <c r="B5933" t="s">
        <v>886</v>
      </c>
      <c r="C5933" t="s">
        <v>632</v>
      </c>
      <c r="D5933" t="s">
        <v>703</v>
      </c>
      <c r="E5933" s="4">
        <v>71967</v>
      </c>
      <c r="F5933" s="4" t="s">
        <v>704</v>
      </c>
      <c r="G5933" s="4" t="s">
        <v>3488</v>
      </c>
      <c r="H5933" t="str">
        <f>CONCATENATE(Source[[#This Row],[Subject]],TRIM(Source[[#This Row],[Course]]))</f>
        <v>VOCN42D</v>
      </c>
      <c r="I5933" t="str">
        <f>VLOOKUP(Source[[#This Row],[SubjCrse]],'Courses and Categories'!$E$2:$G$1816,3,FALSE)</f>
        <v>Credit Allied Health CTE</v>
      </c>
      <c r="J5933">
        <v>348</v>
      </c>
      <c r="K5933" t="s">
        <v>3489</v>
      </c>
      <c r="L5933" t="s">
        <v>39</v>
      </c>
      <c r="M5933" t="s">
        <v>903</v>
      </c>
      <c r="N5933" t="s">
        <v>815</v>
      </c>
      <c r="O5933" t="s">
        <v>1838</v>
      </c>
      <c r="P5933" t="s">
        <v>3490</v>
      </c>
      <c r="Q5933" t="s">
        <v>71</v>
      </c>
      <c r="R5933" t="s">
        <v>3486</v>
      </c>
      <c r="S5933" t="s">
        <v>61</v>
      </c>
      <c r="T5933">
        <v>1</v>
      </c>
      <c r="U5933" s="1">
        <v>43694</v>
      </c>
      <c r="V5933" s="1">
        <v>43819</v>
      </c>
      <c r="W5933" t="s">
        <v>3491</v>
      </c>
      <c r="X5933" t="s">
        <v>1929</v>
      </c>
      <c r="Y5933">
        <v>16</v>
      </c>
      <c r="Z5933">
        <v>14</v>
      </c>
      <c r="AA5933">
        <v>25</v>
      </c>
      <c r="AB5933">
        <v>56</v>
      </c>
      <c r="AD5933">
        <f>IF(ISBLANK(Source[[#This Row],[CrosslistID]]),1,1/COUNTIFS(Source[CrosslistID],Source[[#This Row],[CrosslistID]],Source[TermDesc],Source[[#This Row],[TermDesc]]))</f>
        <v>1</v>
      </c>
      <c r="AG5933">
        <v>0</v>
      </c>
      <c r="AH5933">
        <v>56</v>
      </c>
      <c r="AI5933">
        <v>1.0669999999999999</v>
      </c>
      <c r="AJ5933">
        <v>1.0669999999999999</v>
      </c>
      <c r="AK5933">
        <v>8.3799999999999999E-2</v>
      </c>
      <c r="AL59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33">
        <f>IF(AND(Source[[#This Row],[Credit_Noncredit]]="Noncredit",Source[[#This Row],[FTEF]]&gt;0),Source[[#This Row],[NC XLST FTES]]*525/(437.5*Source[[#This Row],[FTEF]]),0)</f>
        <v>0</v>
      </c>
      <c r="AN5933">
        <f>IF(Source[[#This Row],[Credit_Noncredit]]="Credit",Source[[#This Row],[Census Enrollment]],Source[[#This Row],[Noncredit Avg. Attendance]])</f>
        <v>16</v>
      </c>
    </row>
    <row r="5934" spans="1:40" x14ac:dyDescent="0.25">
      <c r="A5934" t="s">
        <v>1914</v>
      </c>
      <c r="B5934" t="s">
        <v>886</v>
      </c>
      <c r="C5934" t="s">
        <v>632</v>
      </c>
      <c r="D5934" t="s">
        <v>703</v>
      </c>
      <c r="E5934" s="4">
        <v>72199</v>
      </c>
      <c r="F5934" s="4" t="s">
        <v>704</v>
      </c>
      <c r="G5934" s="4" t="s">
        <v>3492</v>
      </c>
      <c r="H5934" t="str">
        <f>CONCATENATE(Source[[#This Row],[Subject]],TRIM(Source[[#This Row],[Course]]))</f>
        <v>VOCN43A</v>
      </c>
      <c r="I5934" t="str">
        <f>VLOOKUP(Source[[#This Row],[SubjCrse]],'Courses and Categories'!$E$2:$G$1816,3,FALSE)</f>
        <v>Credit Allied Health CTE</v>
      </c>
      <c r="J5934">
        <v>348</v>
      </c>
      <c r="K5934" t="s">
        <v>3493</v>
      </c>
      <c r="L5934" t="s">
        <v>39</v>
      </c>
      <c r="M5934" t="s">
        <v>1046</v>
      </c>
      <c r="N5934" t="s">
        <v>3494</v>
      </c>
      <c r="O5934" t="s">
        <v>3495</v>
      </c>
      <c r="P5934" t="s">
        <v>3496</v>
      </c>
      <c r="Q5934" t="s">
        <v>3497</v>
      </c>
      <c r="R5934" t="s">
        <v>3498</v>
      </c>
      <c r="S5934" t="s">
        <v>61</v>
      </c>
      <c r="T5934" t="s">
        <v>44</v>
      </c>
      <c r="U5934" s="1">
        <v>43794</v>
      </c>
      <c r="V5934" s="1">
        <v>43817</v>
      </c>
      <c r="W5934" t="s">
        <v>3499</v>
      </c>
      <c r="X5934" t="s">
        <v>46</v>
      </c>
      <c r="Y5934">
        <v>18</v>
      </c>
      <c r="Z5934">
        <v>17</v>
      </c>
      <c r="AA5934">
        <v>25</v>
      </c>
      <c r="AB5934">
        <v>68</v>
      </c>
      <c r="AD5934">
        <f>IF(ISBLANK(Source[[#This Row],[CrosslistID]]),1,1/COUNTIFS(Source[CrosslistID],Source[[#This Row],[CrosslistID]],Source[TermDesc],Source[[#This Row],[TermDesc]]))</f>
        <v>1</v>
      </c>
      <c r="AG5934">
        <v>0</v>
      </c>
      <c r="AH5934">
        <v>68</v>
      </c>
      <c r="AI5934">
        <v>2.59</v>
      </c>
      <c r="AJ5934">
        <v>2.59</v>
      </c>
      <c r="AK5934">
        <v>0.67669999999999997</v>
      </c>
      <c r="AL59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34">
        <f>IF(AND(Source[[#This Row],[Credit_Noncredit]]="Noncredit",Source[[#This Row],[FTEF]]&gt;0),Source[[#This Row],[NC XLST FTES]]*525/(437.5*Source[[#This Row],[FTEF]]),0)</f>
        <v>0</v>
      </c>
      <c r="AN5934">
        <f>IF(Source[[#This Row],[Credit_Noncredit]]="Credit",Source[[#This Row],[Census Enrollment]],Source[[#This Row],[Noncredit Avg. Attendance]])</f>
        <v>18</v>
      </c>
    </row>
    <row r="5935" spans="1:40" x14ac:dyDescent="0.25">
      <c r="A5935" t="s">
        <v>1914</v>
      </c>
      <c r="B5935" t="s">
        <v>886</v>
      </c>
      <c r="C5935" t="s">
        <v>632</v>
      </c>
      <c r="D5935" t="s">
        <v>703</v>
      </c>
      <c r="E5935" s="4">
        <v>72200</v>
      </c>
      <c r="F5935" s="4" t="s">
        <v>704</v>
      </c>
      <c r="G5935" s="4" t="s">
        <v>3500</v>
      </c>
      <c r="H5935" t="str">
        <f>CONCATENATE(Source[[#This Row],[Subject]],TRIM(Source[[#This Row],[Course]]))</f>
        <v>VOCN43B</v>
      </c>
      <c r="I5935" t="str">
        <f>VLOOKUP(Source[[#This Row],[SubjCrse]],'Courses and Categories'!$E$2:$G$1816,3,FALSE)</f>
        <v>Credit Allied Health CTE</v>
      </c>
      <c r="J5935">
        <v>348</v>
      </c>
      <c r="K5935" t="s">
        <v>3501</v>
      </c>
      <c r="L5935" t="s">
        <v>39</v>
      </c>
      <c r="M5935" t="s">
        <v>1046</v>
      </c>
      <c r="N5935" t="s">
        <v>3502</v>
      </c>
      <c r="O5935" t="s">
        <v>3503</v>
      </c>
      <c r="P5935" t="s">
        <v>3504</v>
      </c>
      <c r="Q5935" t="s">
        <v>3481</v>
      </c>
      <c r="R5935" t="s">
        <v>3498</v>
      </c>
      <c r="S5935" t="s">
        <v>61</v>
      </c>
      <c r="T5935" t="s">
        <v>44</v>
      </c>
      <c r="U5935" s="1">
        <v>43696</v>
      </c>
      <c r="V5935" s="1">
        <v>43729</v>
      </c>
      <c r="W5935" t="s">
        <v>3505</v>
      </c>
      <c r="X5935" t="s">
        <v>46</v>
      </c>
      <c r="Y5935">
        <v>20</v>
      </c>
      <c r="Z5935">
        <v>19</v>
      </c>
      <c r="AA5935">
        <v>25</v>
      </c>
      <c r="AB5935">
        <v>76</v>
      </c>
      <c r="AD5935">
        <f>IF(ISBLANK(Source[[#This Row],[CrosslistID]]),1,1/COUNTIFS(Source[CrosslistID],Source[[#This Row],[CrosslistID]],Source[TermDesc],Source[[#This Row],[TermDesc]]))</f>
        <v>1</v>
      </c>
      <c r="AG5935">
        <v>0</v>
      </c>
      <c r="AH5935">
        <v>76</v>
      </c>
      <c r="AI5935">
        <v>4.976</v>
      </c>
      <c r="AJ5935">
        <v>4.976</v>
      </c>
      <c r="AK5935">
        <v>1.2503</v>
      </c>
      <c r="AL59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35">
        <f>IF(AND(Source[[#This Row],[Credit_Noncredit]]="Noncredit",Source[[#This Row],[FTEF]]&gt;0),Source[[#This Row],[NC XLST FTES]]*525/(437.5*Source[[#This Row],[FTEF]]),0)</f>
        <v>0</v>
      </c>
      <c r="AN5935">
        <f>IF(Source[[#This Row],[Credit_Noncredit]]="Credit",Source[[#This Row],[Census Enrollment]],Source[[#This Row],[Noncredit Avg. Attendance]])</f>
        <v>20</v>
      </c>
    </row>
    <row r="5936" spans="1:40" x14ac:dyDescent="0.25">
      <c r="A5936" t="s">
        <v>1914</v>
      </c>
      <c r="B5936" t="s">
        <v>886</v>
      </c>
      <c r="C5936" t="s">
        <v>632</v>
      </c>
      <c r="D5936" t="s">
        <v>703</v>
      </c>
      <c r="E5936" s="4">
        <v>76045</v>
      </c>
      <c r="F5936" s="4" t="s">
        <v>704</v>
      </c>
      <c r="G5936" s="4" t="s">
        <v>3506</v>
      </c>
      <c r="H5936" t="str">
        <f>CONCATENATE(Source[[#This Row],[Subject]],TRIM(Source[[#This Row],[Course]]))</f>
        <v>VOCN43C</v>
      </c>
      <c r="I5936" t="str">
        <f>VLOOKUP(Source[[#This Row],[SubjCrse]],'Courses and Categories'!$E$2:$G$1816,3,FALSE)</f>
        <v>Credit Allied Health CTE</v>
      </c>
      <c r="J5936">
        <v>348</v>
      </c>
      <c r="K5936" t="s">
        <v>3507</v>
      </c>
      <c r="L5936" t="s">
        <v>39</v>
      </c>
      <c r="M5936" t="s">
        <v>1046</v>
      </c>
      <c r="N5936" t="s">
        <v>3508</v>
      </c>
      <c r="O5936" t="s">
        <v>3509</v>
      </c>
      <c r="P5936" t="s">
        <v>3510</v>
      </c>
      <c r="Q5936" t="s">
        <v>3481</v>
      </c>
      <c r="R5936" t="s">
        <v>3498</v>
      </c>
      <c r="S5936" t="s">
        <v>61</v>
      </c>
      <c r="T5936" t="s">
        <v>44</v>
      </c>
      <c r="U5936" s="1">
        <v>43738</v>
      </c>
      <c r="V5936" s="1">
        <v>43764</v>
      </c>
      <c r="W5936" t="s">
        <v>3511</v>
      </c>
      <c r="X5936" t="s">
        <v>46</v>
      </c>
      <c r="Y5936">
        <v>19</v>
      </c>
      <c r="Z5936">
        <v>19</v>
      </c>
      <c r="AA5936">
        <v>25</v>
      </c>
      <c r="AB5936">
        <v>76</v>
      </c>
      <c r="AD5936">
        <f>IF(ISBLANK(Source[[#This Row],[CrosslistID]]),1,1/COUNTIFS(Source[CrosslistID],Source[[#This Row],[CrosslistID]],Source[TermDesc],Source[[#This Row],[TermDesc]]))</f>
        <v>1</v>
      </c>
      <c r="AG5936">
        <v>0</v>
      </c>
      <c r="AH5936">
        <v>76</v>
      </c>
      <c r="AI5936">
        <v>3.952</v>
      </c>
      <c r="AJ5936">
        <v>3.952</v>
      </c>
      <c r="AK5936">
        <v>0.99729999999999996</v>
      </c>
      <c r="AL59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36">
        <f>IF(AND(Source[[#This Row],[Credit_Noncredit]]="Noncredit",Source[[#This Row],[FTEF]]&gt;0),Source[[#This Row],[NC XLST FTES]]*525/(437.5*Source[[#This Row],[FTEF]]),0)</f>
        <v>0</v>
      </c>
      <c r="AN5936">
        <f>IF(Source[[#This Row],[Credit_Noncredit]]="Credit",Source[[#This Row],[Census Enrollment]],Source[[#This Row],[Noncredit Avg. Attendance]])</f>
        <v>19</v>
      </c>
    </row>
    <row r="5937" spans="1:40" x14ac:dyDescent="0.25">
      <c r="A5937" t="s">
        <v>1914</v>
      </c>
      <c r="B5937" t="s">
        <v>886</v>
      </c>
      <c r="C5937" t="s">
        <v>632</v>
      </c>
      <c r="D5937" t="s">
        <v>703</v>
      </c>
      <c r="E5937" s="4">
        <v>73528</v>
      </c>
      <c r="F5937" s="4" t="s">
        <v>704</v>
      </c>
      <c r="G5937" s="4" t="s">
        <v>3512</v>
      </c>
      <c r="H5937" t="str">
        <f>CONCATENATE(Source[[#This Row],[Subject]],TRIM(Source[[#This Row],[Course]]))</f>
        <v>VOCN43D</v>
      </c>
      <c r="I5937" t="str">
        <f>VLOOKUP(Source[[#This Row],[SubjCrse]],'Courses and Categories'!$E$2:$G$1816,3,FALSE)</f>
        <v>Credit Allied Health CTE</v>
      </c>
      <c r="J5937">
        <v>348</v>
      </c>
      <c r="K5937" t="s">
        <v>3513</v>
      </c>
      <c r="L5937" t="s">
        <v>39</v>
      </c>
      <c r="M5937" t="s">
        <v>1046</v>
      </c>
      <c r="N5937" t="s">
        <v>3514</v>
      </c>
      <c r="O5937" t="s">
        <v>3515</v>
      </c>
      <c r="P5937" t="s">
        <v>3516</v>
      </c>
      <c r="Q5937" t="s">
        <v>3517</v>
      </c>
      <c r="R5937" t="s">
        <v>3498</v>
      </c>
      <c r="S5937" t="s">
        <v>61</v>
      </c>
      <c r="T5937" t="s">
        <v>44</v>
      </c>
      <c r="U5937" s="1">
        <v>43766</v>
      </c>
      <c r="V5937" s="1">
        <v>43791</v>
      </c>
      <c r="W5937" t="s">
        <v>3518</v>
      </c>
      <c r="X5937" t="s">
        <v>46</v>
      </c>
      <c r="Y5937">
        <v>18</v>
      </c>
      <c r="Z5937">
        <v>17</v>
      </c>
      <c r="AA5937">
        <v>25</v>
      </c>
      <c r="AB5937">
        <v>68</v>
      </c>
      <c r="AD5937">
        <f>IF(ISBLANK(Source[[#This Row],[CrosslistID]]),1,1/COUNTIFS(Source[CrosslistID],Source[[#This Row],[CrosslistID]],Source[TermDesc],Source[[#This Row],[TermDesc]]))</f>
        <v>1</v>
      </c>
      <c r="AG5937">
        <v>0</v>
      </c>
      <c r="AH5937">
        <v>68</v>
      </c>
      <c r="AI5937">
        <v>3.3889999999999998</v>
      </c>
      <c r="AJ5937">
        <v>3.3889999999999998</v>
      </c>
      <c r="AK5937">
        <v>0.81799999999999995</v>
      </c>
      <c r="AL59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37">
        <f>IF(AND(Source[[#This Row],[Credit_Noncredit]]="Noncredit",Source[[#This Row],[FTEF]]&gt;0),Source[[#This Row],[NC XLST FTES]]*525/(437.5*Source[[#This Row],[FTEF]]),0)</f>
        <v>0</v>
      </c>
      <c r="AN5937">
        <f>IF(Source[[#This Row],[Credit_Noncredit]]="Credit",Source[[#This Row],[Census Enrollment]],Source[[#This Row],[Noncredit Avg. Attendance]])</f>
        <v>18</v>
      </c>
    </row>
    <row r="5938" spans="1:40" x14ac:dyDescent="0.25">
      <c r="A5938" t="s">
        <v>1914</v>
      </c>
      <c r="B5938" t="s">
        <v>886</v>
      </c>
      <c r="C5938" t="s">
        <v>632</v>
      </c>
      <c r="D5938" t="s">
        <v>703</v>
      </c>
      <c r="E5938" s="4">
        <v>72204</v>
      </c>
      <c r="F5938" s="4" t="s">
        <v>704</v>
      </c>
      <c r="G5938" s="4" t="s">
        <v>3519</v>
      </c>
      <c r="H5938" t="str">
        <f>CONCATENATE(Source[[#This Row],[Subject]],TRIM(Source[[#This Row],[Course]]))</f>
        <v>VOCN43E</v>
      </c>
      <c r="I5938" t="str">
        <f>VLOOKUP(Source[[#This Row],[SubjCrse]],'Courses and Categories'!$E$2:$G$1816,3,FALSE)</f>
        <v>Credit Allied Health CTE</v>
      </c>
      <c r="J5938">
        <v>348</v>
      </c>
      <c r="K5938" t="s">
        <v>3520</v>
      </c>
      <c r="L5938" t="s">
        <v>39</v>
      </c>
      <c r="M5938" t="s">
        <v>1063</v>
      </c>
      <c r="N5938" t="s">
        <v>815</v>
      </c>
      <c r="O5938" t="s">
        <v>526</v>
      </c>
      <c r="P5938" t="s">
        <v>527</v>
      </c>
      <c r="Q5938" t="s">
        <v>71</v>
      </c>
      <c r="R5938" t="s">
        <v>3521</v>
      </c>
      <c r="S5938" t="s">
        <v>61</v>
      </c>
      <c r="T5938">
        <v>1</v>
      </c>
      <c r="U5938" s="1">
        <v>43694</v>
      </c>
      <c r="V5938" s="1">
        <v>43819</v>
      </c>
      <c r="W5938" t="s">
        <v>3522</v>
      </c>
      <c r="X5938" t="s">
        <v>1929</v>
      </c>
      <c r="Y5938">
        <v>19</v>
      </c>
      <c r="Z5938">
        <v>18</v>
      </c>
      <c r="AA5938">
        <v>25</v>
      </c>
      <c r="AB5938">
        <v>72</v>
      </c>
      <c r="AD5938">
        <f>IF(ISBLANK(Source[[#This Row],[CrosslistID]]),1,1/COUNTIFS(Source[CrosslistID],Source[[#This Row],[CrosslistID]],Source[TermDesc],Source[[#This Row],[TermDesc]]))</f>
        <v>1</v>
      </c>
      <c r="AG5938">
        <v>0</v>
      </c>
      <c r="AH5938">
        <v>72</v>
      </c>
      <c r="AI5938">
        <v>1.2669999999999999</v>
      </c>
      <c r="AJ5938">
        <v>1.2669999999999999</v>
      </c>
      <c r="AK5938">
        <v>0.18279999999999999</v>
      </c>
      <c r="AL59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38">
        <f>IF(AND(Source[[#This Row],[Credit_Noncredit]]="Noncredit",Source[[#This Row],[FTEF]]&gt;0),Source[[#This Row],[NC XLST FTES]]*525/(437.5*Source[[#This Row],[FTEF]]),0)</f>
        <v>0</v>
      </c>
      <c r="AN5938">
        <f>IF(Source[[#This Row],[Credit_Noncredit]]="Credit",Source[[#This Row],[Census Enrollment]],Source[[#This Row],[Noncredit Avg. Attendance]])</f>
        <v>19</v>
      </c>
    </row>
    <row r="5939" spans="1:40" x14ac:dyDescent="0.25">
      <c r="A5939" t="s">
        <v>1914</v>
      </c>
      <c r="B5939" t="s">
        <v>886</v>
      </c>
      <c r="C5939" t="s">
        <v>632</v>
      </c>
      <c r="D5939" t="s">
        <v>703</v>
      </c>
      <c r="E5939" s="4">
        <v>72203</v>
      </c>
      <c r="F5939" s="4" t="s">
        <v>704</v>
      </c>
      <c r="G5939" s="4" t="s">
        <v>3523</v>
      </c>
      <c r="H5939" t="str">
        <f>CONCATENATE(Source[[#This Row],[Subject]],TRIM(Source[[#This Row],[Course]]))</f>
        <v>VOCN43F</v>
      </c>
      <c r="I5939" t="str">
        <f>VLOOKUP(Source[[#This Row],[SubjCrse]],'Courses and Categories'!$E$2:$G$1816,3,FALSE)</f>
        <v>Credit Allied Health CTE</v>
      </c>
      <c r="J5939">
        <v>348</v>
      </c>
      <c r="K5939" t="s">
        <v>3524</v>
      </c>
      <c r="L5939" t="s">
        <v>39</v>
      </c>
      <c r="M5939" t="s">
        <v>903</v>
      </c>
      <c r="N5939" t="s">
        <v>3525</v>
      </c>
      <c r="O5939" t="s">
        <v>3526</v>
      </c>
      <c r="P5939" t="s">
        <v>3527</v>
      </c>
      <c r="Q5939" t="s">
        <v>3528</v>
      </c>
      <c r="R5939" t="s">
        <v>3529</v>
      </c>
      <c r="S5939" t="s">
        <v>61</v>
      </c>
      <c r="T5939" t="s">
        <v>44</v>
      </c>
      <c r="U5939" s="1">
        <v>43731</v>
      </c>
      <c r="V5939" s="1">
        <v>43735</v>
      </c>
      <c r="W5939" t="s">
        <v>3530</v>
      </c>
      <c r="X5939" t="s">
        <v>46</v>
      </c>
      <c r="Y5939">
        <v>11</v>
      </c>
      <c r="Z5939">
        <v>6</v>
      </c>
      <c r="AA5939">
        <v>15</v>
      </c>
      <c r="AB5939">
        <v>40</v>
      </c>
      <c r="AD5939">
        <f>IF(ISBLANK(Source[[#This Row],[CrosslistID]]),1,1/COUNTIFS(Source[CrosslistID],Source[[#This Row],[CrosslistID]],Source[TermDesc],Source[[#This Row],[TermDesc]]))</f>
        <v>1</v>
      </c>
      <c r="AG5939">
        <v>0</v>
      </c>
      <c r="AH5939">
        <v>40</v>
      </c>
      <c r="AI5939">
        <v>0.32</v>
      </c>
      <c r="AJ5939">
        <v>0.32</v>
      </c>
      <c r="AK5939">
        <v>9.8699999999999996E-2</v>
      </c>
      <c r="AL59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39">
        <f>IF(AND(Source[[#This Row],[Credit_Noncredit]]="Noncredit",Source[[#This Row],[FTEF]]&gt;0),Source[[#This Row],[NC XLST FTES]]*525/(437.5*Source[[#This Row],[FTEF]]),0)</f>
        <v>0</v>
      </c>
      <c r="AN5939">
        <f>IF(Source[[#This Row],[Credit_Noncredit]]="Credit",Source[[#This Row],[Census Enrollment]],Source[[#This Row],[Noncredit Avg. Attendance]])</f>
        <v>11</v>
      </c>
    </row>
    <row r="5940" spans="1:40" x14ac:dyDescent="0.25">
      <c r="A5940" t="s">
        <v>1914</v>
      </c>
      <c r="B5940" t="s">
        <v>886</v>
      </c>
      <c r="C5940" t="s">
        <v>632</v>
      </c>
      <c r="D5940" t="s">
        <v>3531</v>
      </c>
      <c r="E5940" s="4">
        <v>73699</v>
      </c>
      <c r="F5940" s="4" t="s">
        <v>3532</v>
      </c>
      <c r="G5940" s="4">
        <v>50</v>
      </c>
      <c r="H5940" t="str">
        <f>CONCATENATE(Source[[#This Row],[Subject]],TRIM(Source[[#This Row],[Course]]))</f>
        <v>NURS50</v>
      </c>
      <c r="I5940" t="str">
        <f>VLOOKUP(Source[[#This Row],[SubjCrse]],'Courses and Categories'!$E$2:$G$1816,3,FALSE)</f>
        <v>Credit Allied Health CTE</v>
      </c>
      <c r="J5940">
        <v>1</v>
      </c>
      <c r="K5940" t="s">
        <v>3533</v>
      </c>
      <c r="L5940" t="s">
        <v>39</v>
      </c>
      <c r="M5940" t="s">
        <v>1046</v>
      </c>
      <c r="N5940" t="s">
        <v>3274</v>
      </c>
      <c r="O5940" t="s">
        <v>3534</v>
      </c>
      <c r="P5940" t="s">
        <v>3535</v>
      </c>
      <c r="Q5940" t="s">
        <v>3536</v>
      </c>
      <c r="R5940" t="s">
        <v>2538</v>
      </c>
      <c r="S5940" t="s">
        <v>134</v>
      </c>
      <c r="T5940">
        <v>1</v>
      </c>
      <c r="U5940" s="1">
        <v>43694</v>
      </c>
      <c r="V5940" s="1">
        <v>43819</v>
      </c>
      <c r="W5940" t="s">
        <v>3537</v>
      </c>
      <c r="X5940" t="s">
        <v>46</v>
      </c>
      <c r="Y5940">
        <v>48</v>
      </c>
      <c r="Z5940">
        <v>44</v>
      </c>
      <c r="AA5940">
        <v>50</v>
      </c>
      <c r="AB5940">
        <v>88</v>
      </c>
      <c r="AD5940">
        <f>IF(ISBLANK(Source[[#This Row],[CrosslistID]]),1,1/COUNTIFS(Source[CrosslistID],Source[[#This Row],[CrosslistID]],Source[TermDesc],Source[[#This Row],[TermDesc]]))</f>
        <v>1</v>
      </c>
      <c r="AG5940">
        <v>0</v>
      </c>
      <c r="AH5940">
        <v>88</v>
      </c>
      <c r="AI5940">
        <v>16.332999999999998</v>
      </c>
      <c r="AJ5940">
        <v>17.089200000000002</v>
      </c>
      <c r="AK5940">
        <v>0.4</v>
      </c>
      <c r="AL59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40">
        <f>IF(AND(Source[[#This Row],[Credit_Noncredit]]="Noncredit",Source[[#This Row],[FTEF]]&gt;0),Source[[#This Row],[NC XLST FTES]]*525/(437.5*Source[[#This Row],[FTEF]]),0)</f>
        <v>0</v>
      </c>
      <c r="AN5940">
        <f>IF(Source[[#This Row],[Credit_Noncredit]]="Credit",Source[[#This Row],[Census Enrollment]],Source[[#This Row],[Noncredit Avg. Attendance]])</f>
        <v>48</v>
      </c>
    </row>
    <row r="5941" spans="1:40" x14ac:dyDescent="0.25">
      <c r="A5941" t="s">
        <v>1914</v>
      </c>
      <c r="B5941" t="s">
        <v>886</v>
      </c>
      <c r="C5941" t="s">
        <v>632</v>
      </c>
      <c r="D5941" t="s">
        <v>3531</v>
      </c>
      <c r="E5941" s="4">
        <v>79159</v>
      </c>
      <c r="F5941" s="4" t="s">
        <v>3532</v>
      </c>
      <c r="G5941" s="4">
        <v>50</v>
      </c>
      <c r="H5941" t="str">
        <f>CONCATENATE(Source[[#This Row],[Subject]],TRIM(Source[[#This Row],[Course]]))</f>
        <v>NURS50</v>
      </c>
      <c r="I5941" t="str">
        <f>VLOOKUP(Source[[#This Row],[SubjCrse]],'Courses and Categories'!$E$2:$G$1816,3,FALSE)</f>
        <v>Credit Allied Health CTE</v>
      </c>
      <c r="J5941" t="s">
        <v>3538</v>
      </c>
      <c r="K5941" t="s">
        <v>3533</v>
      </c>
      <c r="L5941" t="s">
        <v>39</v>
      </c>
      <c r="M5941" t="s">
        <v>1063</v>
      </c>
      <c r="N5941" t="s">
        <v>2365</v>
      </c>
      <c r="O5941" t="s">
        <v>3539</v>
      </c>
      <c r="P5941" t="s">
        <v>3540</v>
      </c>
      <c r="Q5941" t="s">
        <v>3541</v>
      </c>
      <c r="S5941" t="s">
        <v>134</v>
      </c>
      <c r="T5941">
        <v>1</v>
      </c>
      <c r="U5941" s="1">
        <v>43694</v>
      </c>
      <c r="V5941" s="1">
        <v>43819</v>
      </c>
      <c r="W5941" t="s">
        <v>3542</v>
      </c>
      <c r="X5941" t="s">
        <v>3543</v>
      </c>
      <c r="Y5941">
        <v>0</v>
      </c>
      <c r="Z5941">
        <v>0</v>
      </c>
      <c r="AA5941">
        <v>0</v>
      </c>
      <c r="AB5941">
        <v>0</v>
      </c>
      <c r="AD5941">
        <f>IF(ISBLANK(Source[[#This Row],[CrosslistID]]),1,1/COUNTIFS(Source[CrosslistID],Source[[#This Row],[CrosslistID]],Source[TermDesc],Source[[#This Row],[TermDesc]]))</f>
        <v>1</v>
      </c>
      <c r="AG5941">
        <v>0</v>
      </c>
      <c r="AH5941">
        <v>0</v>
      </c>
      <c r="AI5941">
        <v>0</v>
      </c>
      <c r="AJ5941">
        <v>0</v>
      </c>
      <c r="AK5941">
        <v>0.51</v>
      </c>
      <c r="AL59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41">
        <f>IF(AND(Source[[#This Row],[Credit_Noncredit]]="Noncredit",Source[[#This Row],[FTEF]]&gt;0),Source[[#This Row],[NC XLST FTES]]*525/(437.5*Source[[#This Row],[FTEF]]),0)</f>
        <v>0</v>
      </c>
      <c r="AN5941">
        <f>IF(Source[[#This Row],[Credit_Noncredit]]="Credit",Source[[#This Row],[Census Enrollment]],Source[[#This Row],[Noncredit Avg. Attendance]])</f>
        <v>0</v>
      </c>
    </row>
    <row r="5942" spans="1:40" x14ac:dyDescent="0.25">
      <c r="A5942" t="s">
        <v>1914</v>
      </c>
      <c r="B5942" t="s">
        <v>886</v>
      </c>
      <c r="C5942" t="s">
        <v>632</v>
      </c>
      <c r="D5942" t="s">
        <v>3531</v>
      </c>
      <c r="E5942" s="4">
        <v>79160</v>
      </c>
      <c r="F5942" s="4" t="s">
        <v>3532</v>
      </c>
      <c r="G5942" s="4">
        <v>50</v>
      </c>
      <c r="H5942" t="str">
        <f>CONCATENATE(Source[[#This Row],[Subject]],TRIM(Source[[#This Row],[Course]]))</f>
        <v>NURS50</v>
      </c>
      <c r="I5942" t="str">
        <f>VLOOKUP(Source[[#This Row],[SubjCrse]],'Courses and Categories'!$E$2:$G$1816,3,FALSE)</f>
        <v>Credit Allied Health CTE</v>
      </c>
      <c r="J5942" t="s">
        <v>3544</v>
      </c>
      <c r="K5942" t="s">
        <v>3533</v>
      </c>
      <c r="L5942" t="s">
        <v>39</v>
      </c>
      <c r="M5942" t="s">
        <v>1063</v>
      </c>
      <c r="N5942" t="s">
        <v>2365</v>
      </c>
      <c r="O5942" t="s">
        <v>3539</v>
      </c>
      <c r="P5942" t="s">
        <v>3540</v>
      </c>
      <c r="Q5942" t="s">
        <v>3541</v>
      </c>
      <c r="S5942" t="s">
        <v>134</v>
      </c>
      <c r="T5942">
        <v>1</v>
      </c>
      <c r="U5942" s="1">
        <v>43694</v>
      </c>
      <c r="V5942" s="1">
        <v>43819</v>
      </c>
      <c r="W5942" t="s">
        <v>3545</v>
      </c>
      <c r="X5942" t="s">
        <v>3543</v>
      </c>
      <c r="Y5942">
        <v>0</v>
      </c>
      <c r="Z5942">
        <v>0</v>
      </c>
      <c r="AA5942">
        <v>0</v>
      </c>
      <c r="AB5942">
        <v>0</v>
      </c>
      <c r="AD5942">
        <f>IF(ISBLANK(Source[[#This Row],[CrosslistID]]),1,1/COUNTIFS(Source[CrosslistID],Source[[#This Row],[CrosslistID]],Source[TermDesc],Source[[#This Row],[TermDesc]]))</f>
        <v>1</v>
      </c>
      <c r="AG5942">
        <v>0</v>
      </c>
      <c r="AH5942">
        <v>0</v>
      </c>
      <c r="AI5942">
        <v>0</v>
      </c>
      <c r="AJ5942">
        <v>0</v>
      </c>
      <c r="AK5942">
        <v>0.52500000000000002</v>
      </c>
      <c r="AL59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42">
        <f>IF(AND(Source[[#This Row],[Credit_Noncredit]]="Noncredit",Source[[#This Row],[FTEF]]&gt;0),Source[[#This Row],[NC XLST FTES]]*525/(437.5*Source[[#This Row],[FTEF]]),0)</f>
        <v>0</v>
      </c>
      <c r="AN5942">
        <f>IF(Source[[#This Row],[Credit_Noncredit]]="Credit",Source[[#This Row],[Census Enrollment]],Source[[#This Row],[Noncredit Avg. Attendance]])</f>
        <v>0</v>
      </c>
    </row>
    <row r="5943" spans="1:40" x14ac:dyDescent="0.25">
      <c r="A5943" t="s">
        <v>1914</v>
      </c>
      <c r="B5943" t="s">
        <v>886</v>
      </c>
      <c r="C5943" t="s">
        <v>632</v>
      </c>
      <c r="D5943" t="s">
        <v>3531</v>
      </c>
      <c r="E5943" s="4">
        <v>79161</v>
      </c>
      <c r="F5943" s="4" t="s">
        <v>3532</v>
      </c>
      <c r="G5943" s="4">
        <v>50</v>
      </c>
      <c r="H5943" t="str">
        <f>CONCATENATE(Source[[#This Row],[Subject]],TRIM(Source[[#This Row],[Course]]))</f>
        <v>NURS50</v>
      </c>
      <c r="I5943" t="str">
        <f>VLOOKUP(Source[[#This Row],[SubjCrse]],'Courses and Categories'!$E$2:$G$1816,3,FALSE)</f>
        <v>Credit Allied Health CTE</v>
      </c>
      <c r="J5943" t="s">
        <v>3546</v>
      </c>
      <c r="K5943" t="s">
        <v>3533</v>
      </c>
      <c r="L5943" t="s">
        <v>39</v>
      </c>
      <c r="M5943" t="s">
        <v>1063</v>
      </c>
      <c r="N5943" t="s">
        <v>50</v>
      </c>
      <c r="O5943">
        <v>640</v>
      </c>
      <c r="P5943">
        <v>1530</v>
      </c>
      <c r="Q5943" t="s">
        <v>3547</v>
      </c>
      <c r="S5943" t="s">
        <v>134</v>
      </c>
      <c r="T5943">
        <v>1</v>
      </c>
      <c r="U5943" s="1">
        <v>43694</v>
      </c>
      <c r="V5943" s="1">
        <v>43819</v>
      </c>
      <c r="W5943" t="s">
        <v>3548</v>
      </c>
      <c r="X5943" t="s">
        <v>3543</v>
      </c>
      <c r="Y5943">
        <v>0</v>
      </c>
      <c r="Z5943">
        <v>0</v>
      </c>
      <c r="AA5943">
        <v>0</v>
      </c>
      <c r="AB5943">
        <v>0</v>
      </c>
      <c r="AD5943">
        <f>IF(ISBLANK(Source[[#This Row],[CrosslistID]]),1,1/COUNTIFS(Source[CrosslistID],Source[[#This Row],[CrosslistID]],Source[TermDesc],Source[[#This Row],[TermDesc]]))</f>
        <v>1</v>
      </c>
      <c r="AG5943">
        <v>0</v>
      </c>
      <c r="AH5943">
        <v>0</v>
      </c>
      <c r="AI5943">
        <v>0</v>
      </c>
      <c r="AJ5943">
        <v>0</v>
      </c>
      <c r="AK5943">
        <v>0.51</v>
      </c>
      <c r="AL59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43">
        <f>IF(AND(Source[[#This Row],[Credit_Noncredit]]="Noncredit",Source[[#This Row],[FTEF]]&gt;0),Source[[#This Row],[NC XLST FTES]]*525/(437.5*Source[[#This Row],[FTEF]]),0)</f>
        <v>0</v>
      </c>
      <c r="AN5943">
        <f>IF(Source[[#This Row],[Credit_Noncredit]]="Credit",Source[[#This Row],[Census Enrollment]],Source[[#This Row],[Noncredit Avg. Attendance]])</f>
        <v>0</v>
      </c>
    </row>
    <row r="5944" spans="1:40" x14ac:dyDescent="0.25">
      <c r="A5944" t="s">
        <v>1914</v>
      </c>
      <c r="B5944" t="s">
        <v>886</v>
      </c>
      <c r="C5944" t="s">
        <v>632</v>
      </c>
      <c r="D5944" t="s">
        <v>3531</v>
      </c>
      <c r="E5944" s="4">
        <v>79162</v>
      </c>
      <c r="F5944" s="4" t="s">
        <v>3532</v>
      </c>
      <c r="G5944" s="4">
        <v>50</v>
      </c>
      <c r="H5944" t="str">
        <f>CONCATENATE(Source[[#This Row],[Subject]],TRIM(Source[[#This Row],[Course]]))</f>
        <v>NURS50</v>
      </c>
      <c r="I5944" t="str">
        <f>VLOOKUP(Source[[#This Row],[SubjCrse]],'Courses and Categories'!$E$2:$G$1816,3,FALSE)</f>
        <v>Credit Allied Health CTE</v>
      </c>
      <c r="J5944" t="s">
        <v>3549</v>
      </c>
      <c r="K5944" t="s">
        <v>3533</v>
      </c>
      <c r="L5944" t="s">
        <v>39</v>
      </c>
      <c r="M5944" t="s">
        <v>1063</v>
      </c>
      <c r="N5944" t="s">
        <v>2611</v>
      </c>
      <c r="O5944" t="s">
        <v>3539</v>
      </c>
      <c r="P5944" t="s">
        <v>3540</v>
      </c>
      <c r="Q5944" t="s">
        <v>3541</v>
      </c>
      <c r="S5944" t="s">
        <v>134</v>
      </c>
      <c r="T5944">
        <v>1</v>
      </c>
      <c r="U5944" s="1">
        <v>43694</v>
      </c>
      <c r="V5944" s="1">
        <v>43819</v>
      </c>
      <c r="W5944" t="s">
        <v>3545</v>
      </c>
      <c r="X5944" t="s">
        <v>3543</v>
      </c>
      <c r="Y5944">
        <v>0</v>
      </c>
      <c r="Z5944">
        <v>0</v>
      </c>
      <c r="AA5944">
        <v>0</v>
      </c>
      <c r="AB5944">
        <v>0</v>
      </c>
      <c r="AD5944">
        <f>IF(ISBLANK(Source[[#This Row],[CrosslistID]]),1,1/COUNTIFS(Source[CrosslistID],Source[[#This Row],[CrosslistID]],Source[TermDesc],Source[[#This Row],[TermDesc]]))</f>
        <v>1</v>
      </c>
      <c r="AG5944">
        <v>0</v>
      </c>
      <c r="AH5944">
        <v>0</v>
      </c>
      <c r="AI5944">
        <v>0</v>
      </c>
      <c r="AJ5944">
        <v>0</v>
      </c>
      <c r="AK5944">
        <v>0.495</v>
      </c>
      <c r="AL59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44">
        <f>IF(AND(Source[[#This Row],[Credit_Noncredit]]="Noncredit",Source[[#This Row],[FTEF]]&gt;0),Source[[#This Row],[NC XLST FTES]]*525/(437.5*Source[[#This Row],[FTEF]]),0)</f>
        <v>0</v>
      </c>
      <c r="AN5944">
        <f>IF(Source[[#This Row],[Credit_Noncredit]]="Credit",Source[[#This Row],[Census Enrollment]],Source[[#This Row],[Noncredit Avg. Attendance]])</f>
        <v>0</v>
      </c>
    </row>
    <row r="5945" spans="1:40" x14ac:dyDescent="0.25">
      <c r="A5945" t="s">
        <v>1914</v>
      </c>
      <c r="B5945" t="s">
        <v>886</v>
      </c>
      <c r="C5945" t="s">
        <v>632</v>
      </c>
      <c r="D5945" t="s">
        <v>3531</v>
      </c>
      <c r="E5945" s="4">
        <v>79163</v>
      </c>
      <c r="F5945" s="4" t="s">
        <v>3532</v>
      </c>
      <c r="G5945" s="4">
        <v>50</v>
      </c>
      <c r="H5945" t="str">
        <f>CONCATENATE(Source[[#This Row],[Subject]],TRIM(Source[[#This Row],[Course]]))</f>
        <v>NURS50</v>
      </c>
      <c r="I5945" t="str">
        <f>VLOOKUP(Source[[#This Row],[SubjCrse]],'Courses and Categories'!$E$2:$G$1816,3,FALSE)</f>
        <v>Credit Allied Health CTE</v>
      </c>
      <c r="J5945" t="s">
        <v>3550</v>
      </c>
      <c r="K5945" t="s">
        <v>3533</v>
      </c>
      <c r="L5945" t="s">
        <v>39</v>
      </c>
      <c r="M5945" t="s">
        <v>1063</v>
      </c>
      <c r="N5945" t="s">
        <v>2365</v>
      </c>
      <c r="O5945" t="s">
        <v>3539</v>
      </c>
      <c r="P5945" t="s">
        <v>3540</v>
      </c>
      <c r="Q5945" t="s">
        <v>3541</v>
      </c>
      <c r="S5945" t="s">
        <v>134</v>
      </c>
      <c r="T5945">
        <v>1</v>
      </c>
      <c r="U5945" s="1">
        <v>43694</v>
      </c>
      <c r="V5945" s="1">
        <v>43819</v>
      </c>
      <c r="W5945" t="s">
        <v>3551</v>
      </c>
      <c r="X5945" t="s">
        <v>3543</v>
      </c>
      <c r="Y5945">
        <v>0</v>
      </c>
      <c r="Z5945">
        <v>0</v>
      </c>
      <c r="AA5945">
        <v>0</v>
      </c>
      <c r="AB5945">
        <v>0</v>
      </c>
      <c r="AD5945">
        <f>IF(ISBLANK(Source[[#This Row],[CrosslistID]]),1,1/COUNTIFS(Source[CrosslistID],Source[[#This Row],[CrosslistID]],Source[TermDesc],Source[[#This Row],[TermDesc]]))</f>
        <v>1</v>
      </c>
      <c r="AG5945">
        <v>0</v>
      </c>
      <c r="AH5945">
        <v>0</v>
      </c>
      <c r="AI5945">
        <v>0</v>
      </c>
      <c r="AJ5945">
        <v>0</v>
      </c>
      <c r="AK5945">
        <v>0.52500000000000002</v>
      </c>
      <c r="AL59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45">
        <f>IF(AND(Source[[#This Row],[Credit_Noncredit]]="Noncredit",Source[[#This Row],[FTEF]]&gt;0),Source[[#This Row],[NC XLST FTES]]*525/(437.5*Source[[#This Row],[FTEF]]),0)</f>
        <v>0</v>
      </c>
      <c r="AN5945">
        <f>IF(Source[[#This Row],[Credit_Noncredit]]="Credit",Source[[#This Row],[Census Enrollment]],Source[[#This Row],[Noncredit Avg. Attendance]])</f>
        <v>0</v>
      </c>
    </row>
    <row r="5946" spans="1:40" x14ac:dyDescent="0.25">
      <c r="A5946" t="s">
        <v>1914</v>
      </c>
      <c r="B5946" t="s">
        <v>886</v>
      </c>
      <c r="C5946" t="s">
        <v>632</v>
      </c>
      <c r="D5946" t="s">
        <v>3531</v>
      </c>
      <c r="E5946" s="4">
        <v>79164</v>
      </c>
      <c r="F5946" s="4" t="s">
        <v>3532</v>
      </c>
      <c r="G5946" s="4">
        <v>50</v>
      </c>
      <c r="H5946" t="str">
        <f>CONCATENATE(Source[[#This Row],[Subject]],TRIM(Source[[#This Row],[Course]]))</f>
        <v>NURS50</v>
      </c>
      <c r="I5946" t="str">
        <f>VLOOKUP(Source[[#This Row],[SubjCrse]],'Courses and Categories'!$E$2:$G$1816,3,FALSE)</f>
        <v>Credit Allied Health CTE</v>
      </c>
      <c r="J5946" t="s">
        <v>3552</v>
      </c>
      <c r="K5946" t="s">
        <v>3533</v>
      </c>
      <c r="L5946" t="s">
        <v>39</v>
      </c>
      <c r="M5946" t="s">
        <v>1063</v>
      </c>
      <c r="N5946" t="s">
        <v>185</v>
      </c>
      <c r="O5946">
        <v>640</v>
      </c>
      <c r="P5946">
        <v>1530</v>
      </c>
      <c r="Q5946" t="s">
        <v>3547</v>
      </c>
      <c r="S5946" t="s">
        <v>134</v>
      </c>
      <c r="T5946">
        <v>1</v>
      </c>
      <c r="U5946" s="1">
        <v>43694</v>
      </c>
      <c r="V5946" s="1">
        <v>43819</v>
      </c>
      <c r="W5946" t="s">
        <v>3553</v>
      </c>
      <c r="X5946" t="s">
        <v>3543</v>
      </c>
      <c r="Y5946">
        <v>0</v>
      </c>
      <c r="Z5946">
        <v>0</v>
      </c>
      <c r="AA5946">
        <v>0</v>
      </c>
      <c r="AB5946">
        <v>0</v>
      </c>
      <c r="AD5946">
        <f>IF(ISBLANK(Source[[#This Row],[CrosslistID]]),1,1/COUNTIFS(Source[CrosslistID],Source[[#This Row],[CrosslistID]],Source[TermDesc],Source[[#This Row],[TermDesc]]))</f>
        <v>1</v>
      </c>
      <c r="AG5946">
        <v>0</v>
      </c>
      <c r="AH5946">
        <v>0</v>
      </c>
      <c r="AI5946">
        <v>0</v>
      </c>
      <c r="AJ5946">
        <v>0</v>
      </c>
      <c r="AK5946">
        <v>0.49540000000000001</v>
      </c>
      <c r="AL59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46">
        <f>IF(AND(Source[[#This Row],[Credit_Noncredit]]="Noncredit",Source[[#This Row],[FTEF]]&gt;0),Source[[#This Row],[NC XLST FTES]]*525/(437.5*Source[[#This Row],[FTEF]]),0)</f>
        <v>0</v>
      </c>
      <c r="AN5946">
        <f>IF(Source[[#This Row],[Credit_Noncredit]]="Credit",Source[[#This Row],[Census Enrollment]],Source[[#This Row],[Noncredit Avg. Attendance]])</f>
        <v>0</v>
      </c>
    </row>
    <row r="5947" spans="1:40" x14ac:dyDescent="0.25">
      <c r="A5947" t="s">
        <v>1914</v>
      </c>
      <c r="B5947" t="s">
        <v>886</v>
      </c>
      <c r="C5947" t="s">
        <v>632</v>
      </c>
      <c r="D5947" t="s">
        <v>3531</v>
      </c>
      <c r="E5947" s="4">
        <v>79165</v>
      </c>
      <c r="F5947" s="4" t="s">
        <v>3532</v>
      </c>
      <c r="G5947" s="4">
        <v>50</v>
      </c>
      <c r="H5947" t="str">
        <f>CONCATENATE(Source[[#This Row],[Subject]],TRIM(Source[[#This Row],[Course]]))</f>
        <v>NURS50</v>
      </c>
      <c r="I5947" t="str">
        <f>VLOOKUP(Source[[#This Row],[SubjCrse]],'Courses and Categories'!$E$2:$G$1816,3,FALSE)</f>
        <v>Credit Allied Health CTE</v>
      </c>
      <c r="J5947" t="s">
        <v>3554</v>
      </c>
      <c r="K5947" t="s">
        <v>3533</v>
      </c>
      <c r="L5947" t="s">
        <v>39</v>
      </c>
      <c r="M5947" t="s">
        <v>1063</v>
      </c>
      <c r="N5947" t="s">
        <v>50</v>
      </c>
      <c r="O5947">
        <v>640</v>
      </c>
      <c r="P5947">
        <v>1530</v>
      </c>
      <c r="Q5947" t="s">
        <v>3547</v>
      </c>
      <c r="S5947" t="s">
        <v>134</v>
      </c>
      <c r="T5947">
        <v>1</v>
      </c>
      <c r="U5947" s="1">
        <v>43694</v>
      </c>
      <c r="V5947" s="1">
        <v>43819</v>
      </c>
      <c r="W5947" t="s">
        <v>3555</v>
      </c>
      <c r="X5947" t="s">
        <v>3543</v>
      </c>
      <c r="Y5947">
        <v>0</v>
      </c>
      <c r="Z5947">
        <v>0</v>
      </c>
      <c r="AA5947">
        <v>0</v>
      </c>
      <c r="AB5947">
        <v>0</v>
      </c>
      <c r="AD5947">
        <f>IF(ISBLANK(Source[[#This Row],[CrosslistID]]),1,1/COUNTIFS(Source[CrosslistID],Source[[#This Row],[CrosslistID]],Source[TermDesc],Source[[#This Row],[TermDesc]]))</f>
        <v>1</v>
      </c>
      <c r="AG5947">
        <v>0</v>
      </c>
      <c r="AH5947">
        <v>0</v>
      </c>
      <c r="AI5947">
        <v>0</v>
      </c>
      <c r="AJ5947">
        <v>0</v>
      </c>
      <c r="AK5947">
        <v>0.51</v>
      </c>
      <c r="AL59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47">
        <f>IF(AND(Source[[#This Row],[Credit_Noncredit]]="Noncredit",Source[[#This Row],[FTEF]]&gt;0),Source[[#This Row],[NC XLST FTES]]*525/(437.5*Source[[#This Row],[FTEF]]),0)</f>
        <v>0</v>
      </c>
      <c r="AN5947">
        <f>IF(Source[[#This Row],[Credit_Noncredit]]="Credit",Source[[#This Row],[Census Enrollment]],Source[[#This Row],[Noncredit Avg. Attendance]])</f>
        <v>0</v>
      </c>
    </row>
    <row r="5948" spans="1:40" x14ac:dyDescent="0.25">
      <c r="A5948" t="s">
        <v>1914</v>
      </c>
      <c r="B5948" t="s">
        <v>886</v>
      </c>
      <c r="C5948" t="s">
        <v>632</v>
      </c>
      <c r="D5948" t="s">
        <v>3531</v>
      </c>
      <c r="E5948" s="4">
        <v>71642</v>
      </c>
      <c r="F5948" s="4" t="s">
        <v>3532</v>
      </c>
      <c r="G5948" s="4" t="s">
        <v>1435</v>
      </c>
      <c r="H5948" t="str">
        <f>CONCATENATE(Source[[#This Row],[Subject]],TRIM(Source[[#This Row],[Course]]))</f>
        <v>NURS50A</v>
      </c>
      <c r="I5948" t="str">
        <f>VLOOKUP(Source[[#This Row],[SubjCrse]],'Courses and Categories'!$E$2:$G$1816,3,FALSE)</f>
        <v>Credit Allied Health CTE</v>
      </c>
      <c r="J5948">
        <v>1</v>
      </c>
      <c r="K5948" t="s">
        <v>3556</v>
      </c>
      <c r="L5948" t="s">
        <v>39</v>
      </c>
      <c r="M5948" t="s">
        <v>903</v>
      </c>
      <c r="N5948" t="s">
        <v>180</v>
      </c>
      <c r="O5948">
        <v>1410</v>
      </c>
      <c r="P5948">
        <v>1600</v>
      </c>
      <c r="Q5948" t="s">
        <v>240</v>
      </c>
      <c r="R5948">
        <v>312</v>
      </c>
      <c r="S5948" t="s">
        <v>134</v>
      </c>
      <c r="T5948">
        <v>1</v>
      </c>
      <c r="U5948" s="1">
        <v>43694</v>
      </c>
      <c r="V5948" s="1">
        <v>43819</v>
      </c>
      <c r="W5948" t="s">
        <v>1855</v>
      </c>
      <c r="X5948" t="s">
        <v>1929</v>
      </c>
      <c r="Y5948">
        <v>45</v>
      </c>
      <c r="Z5948">
        <v>44</v>
      </c>
      <c r="AA5948">
        <v>50</v>
      </c>
      <c r="AB5948">
        <v>88</v>
      </c>
      <c r="AD5948">
        <f>IF(ISBLANK(Source[[#This Row],[CrosslistID]]),1,1/COUNTIFS(Source[CrosslistID],Source[[#This Row],[CrosslistID]],Source[TermDesc],Source[[#This Row],[TermDesc]]))</f>
        <v>1</v>
      </c>
      <c r="AG5948">
        <v>0</v>
      </c>
      <c r="AH5948">
        <v>88</v>
      </c>
      <c r="AI5948">
        <v>2.867</v>
      </c>
      <c r="AJ5948">
        <v>3.0003000000000002</v>
      </c>
      <c r="AK5948">
        <v>0.1333</v>
      </c>
      <c r="AL59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48">
        <f>IF(AND(Source[[#This Row],[Credit_Noncredit]]="Noncredit",Source[[#This Row],[FTEF]]&gt;0),Source[[#This Row],[NC XLST FTES]]*525/(437.5*Source[[#This Row],[FTEF]]),0)</f>
        <v>0</v>
      </c>
      <c r="AN5948">
        <f>IF(Source[[#This Row],[Credit_Noncredit]]="Credit",Source[[#This Row],[Census Enrollment]],Source[[#This Row],[Noncredit Avg. Attendance]])</f>
        <v>45</v>
      </c>
    </row>
    <row r="5949" spans="1:40" x14ac:dyDescent="0.25">
      <c r="A5949" t="s">
        <v>1914</v>
      </c>
      <c r="B5949" t="s">
        <v>886</v>
      </c>
      <c r="C5949" t="s">
        <v>632</v>
      </c>
      <c r="D5949" t="s">
        <v>3531</v>
      </c>
      <c r="E5949" s="4">
        <v>73790</v>
      </c>
      <c r="F5949" s="4" t="s">
        <v>3532</v>
      </c>
      <c r="G5949" s="4" t="s">
        <v>1288</v>
      </c>
      <c r="H5949" t="str">
        <f>CONCATENATE(Source[[#This Row],[Subject]],TRIM(Source[[#This Row],[Course]]))</f>
        <v>NURS50B</v>
      </c>
      <c r="I5949" t="str">
        <f>VLOOKUP(Source[[#This Row],[SubjCrse]],'Courses and Categories'!$E$2:$G$1816,3,FALSE)</f>
        <v>Credit Allied Health CTE</v>
      </c>
      <c r="J5949">
        <v>1</v>
      </c>
      <c r="K5949" t="s">
        <v>3557</v>
      </c>
      <c r="L5949" t="s">
        <v>39</v>
      </c>
      <c r="M5949" t="s">
        <v>903</v>
      </c>
      <c r="N5949" t="s">
        <v>180</v>
      </c>
      <c r="O5949">
        <v>1010</v>
      </c>
      <c r="P5949">
        <v>1200</v>
      </c>
      <c r="Q5949" t="s">
        <v>240</v>
      </c>
      <c r="R5949">
        <v>312</v>
      </c>
      <c r="S5949" t="s">
        <v>134</v>
      </c>
      <c r="T5949">
        <v>1</v>
      </c>
      <c r="U5949" s="1">
        <v>43694</v>
      </c>
      <c r="V5949" s="1">
        <v>43819</v>
      </c>
      <c r="W5949" t="s">
        <v>1855</v>
      </c>
      <c r="X5949" t="s">
        <v>1929</v>
      </c>
      <c r="Y5949">
        <v>43</v>
      </c>
      <c r="Z5949">
        <v>43</v>
      </c>
      <c r="AA5949">
        <v>50</v>
      </c>
      <c r="AB5949">
        <v>86</v>
      </c>
      <c r="AD5949">
        <f>IF(ISBLANK(Source[[#This Row],[CrosslistID]]),1,1/COUNTIFS(Source[CrosslistID],Source[[#This Row],[CrosslistID]],Source[TermDesc],Source[[#This Row],[TermDesc]]))</f>
        <v>1</v>
      </c>
      <c r="AG5949">
        <v>0</v>
      </c>
      <c r="AH5949">
        <v>86</v>
      </c>
      <c r="AI5949">
        <v>2.7330000000000001</v>
      </c>
      <c r="AJ5949">
        <v>2.8662999999999998</v>
      </c>
      <c r="AK5949">
        <v>0.1333</v>
      </c>
      <c r="AL59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49">
        <f>IF(AND(Source[[#This Row],[Credit_Noncredit]]="Noncredit",Source[[#This Row],[FTEF]]&gt;0),Source[[#This Row],[NC XLST FTES]]*525/(437.5*Source[[#This Row],[FTEF]]),0)</f>
        <v>0</v>
      </c>
      <c r="AN5949">
        <f>IF(Source[[#This Row],[Credit_Noncredit]]="Credit",Source[[#This Row],[Census Enrollment]],Source[[#This Row],[Noncredit Avg. Attendance]])</f>
        <v>43</v>
      </c>
    </row>
    <row r="5950" spans="1:40" x14ac:dyDescent="0.25">
      <c r="A5950" t="s">
        <v>1914</v>
      </c>
      <c r="B5950" t="s">
        <v>886</v>
      </c>
      <c r="C5950" t="s">
        <v>632</v>
      </c>
      <c r="D5950" t="s">
        <v>3531</v>
      </c>
      <c r="E5950" s="4">
        <v>71369</v>
      </c>
      <c r="F5950" s="4" t="s">
        <v>3532</v>
      </c>
      <c r="G5950" s="4" t="s">
        <v>3558</v>
      </c>
      <c r="H5950" t="str">
        <f>CONCATENATE(Source[[#This Row],[Subject]],TRIM(Source[[#This Row],[Course]]))</f>
        <v>NURS50L</v>
      </c>
      <c r="I5950" t="str">
        <f>VLOOKUP(Source[[#This Row],[SubjCrse]],'Courses and Categories'!$E$2:$G$1816,3,FALSE)</f>
        <v>Credit Allied Health CTE</v>
      </c>
      <c r="J5950">
        <v>1</v>
      </c>
      <c r="K5950" t="s">
        <v>3559</v>
      </c>
      <c r="L5950" t="s">
        <v>39</v>
      </c>
      <c r="M5950" t="s">
        <v>1063</v>
      </c>
      <c r="N5950" t="s">
        <v>180</v>
      </c>
      <c r="O5950">
        <v>710</v>
      </c>
      <c r="P5950">
        <v>1000</v>
      </c>
      <c r="Q5950" t="s">
        <v>240</v>
      </c>
      <c r="R5950">
        <v>343</v>
      </c>
      <c r="S5950" t="s">
        <v>134</v>
      </c>
      <c r="T5950">
        <v>1</v>
      </c>
      <c r="U5950" s="1">
        <v>43694</v>
      </c>
      <c r="V5950" s="1">
        <v>43819</v>
      </c>
      <c r="W5950" t="s">
        <v>3560</v>
      </c>
      <c r="X5950" t="s">
        <v>1929</v>
      </c>
      <c r="Y5950">
        <v>13</v>
      </c>
      <c r="Z5950">
        <v>12</v>
      </c>
      <c r="AA5950">
        <v>13</v>
      </c>
      <c r="AB5950">
        <v>92.307699999999997</v>
      </c>
      <c r="AD5950">
        <f>IF(ISBLANK(Source[[#This Row],[CrosslistID]]),1,1/COUNTIFS(Source[CrosslistID],Source[[#This Row],[CrosslistID]],Source[TermDesc],Source[[#This Row],[TermDesc]]))</f>
        <v>1</v>
      </c>
      <c r="AG5950">
        <v>0</v>
      </c>
      <c r="AH5950">
        <v>92.307699999999997</v>
      </c>
      <c r="AI5950">
        <v>1.3</v>
      </c>
      <c r="AJ5950">
        <v>1.3</v>
      </c>
      <c r="AK5950">
        <v>0.15</v>
      </c>
      <c r="AL59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50">
        <f>IF(AND(Source[[#This Row],[Credit_Noncredit]]="Noncredit",Source[[#This Row],[FTEF]]&gt;0),Source[[#This Row],[NC XLST FTES]]*525/(437.5*Source[[#This Row],[FTEF]]),0)</f>
        <v>0</v>
      </c>
      <c r="AN5950">
        <f>IF(Source[[#This Row],[Credit_Noncredit]]="Credit",Source[[#This Row],[Census Enrollment]],Source[[#This Row],[Noncredit Avg. Attendance]])</f>
        <v>13</v>
      </c>
    </row>
    <row r="5951" spans="1:40" x14ac:dyDescent="0.25">
      <c r="A5951" t="s">
        <v>1914</v>
      </c>
      <c r="B5951" t="s">
        <v>886</v>
      </c>
      <c r="C5951" t="s">
        <v>632</v>
      </c>
      <c r="D5951" t="s">
        <v>3531</v>
      </c>
      <c r="E5951" s="4">
        <v>71897</v>
      </c>
      <c r="F5951" s="4" t="s">
        <v>3532</v>
      </c>
      <c r="G5951" s="4" t="s">
        <v>3558</v>
      </c>
      <c r="H5951" t="str">
        <f>CONCATENATE(Source[[#This Row],[Subject]],TRIM(Source[[#This Row],[Course]]))</f>
        <v>NURS50L</v>
      </c>
      <c r="I5951" t="str">
        <f>VLOOKUP(Source[[#This Row],[SubjCrse]],'Courses and Categories'!$E$2:$G$1816,3,FALSE)</f>
        <v>Credit Allied Health CTE</v>
      </c>
      <c r="J5951">
        <v>2</v>
      </c>
      <c r="K5951" t="s">
        <v>3559</v>
      </c>
      <c r="L5951" t="s">
        <v>39</v>
      </c>
      <c r="M5951" t="s">
        <v>1063</v>
      </c>
      <c r="N5951" t="s">
        <v>180</v>
      </c>
      <c r="O5951">
        <v>1040</v>
      </c>
      <c r="P5951">
        <v>1330</v>
      </c>
      <c r="Q5951" t="s">
        <v>240</v>
      </c>
      <c r="R5951">
        <v>343</v>
      </c>
      <c r="S5951" t="s">
        <v>134</v>
      </c>
      <c r="T5951">
        <v>1</v>
      </c>
      <c r="U5951" s="1">
        <v>43694</v>
      </c>
      <c r="V5951" s="1">
        <v>43819</v>
      </c>
      <c r="W5951" t="s">
        <v>3560</v>
      </c>
      <c r="X5951" t="s">
        <v>1929</v>
      </c>
      <c r="Y5951">
        <v>11</v>
      </c>
      <c r="Z5951">
        <v>11</v>
      </c>
      <c r="AA5951">
        <v>12</v>
      </c>
      <c r="AB5951">
        <v>91.666700000000006</v>
      </c>
      <c r="AD5951">
        <f>IF(ISBLANK(Source[[#This Row],[CrosslistID]]),1,1/COUNTIFS(Source[CrosslistID],Source[[#This Row],[CrosslistID]],Source[TermDesc],Source[[#This Row],[TermDesc]]))</f>
        <v>1</v>
      </c>
      <c r="AG5951">
        <v>0</v>
      </c>
      <c r="AH5951">
        <v>91.666700000000006</v>
      </c>
      <c r="AI5951">
        <v>1.1000000000000001</v>
      </c>
      <c r="AJ5951">
        <v>1.1000000000000001</v>
      </c>
      <c r="AK5951">
        <v>0.15</v>
      </c>
      <c r="AL59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51">
        <f>IF(AND(Source[[#This Row],[Credit_Noncredit]]="Noncredit",Source[[#This Row],[FTEF]]&gt;0),Source[[#This Row],[NC XLST FTES]]*525/(437.5*Source[[#This Row],[FTEF]]),0)</f>
        <v>0</v>
      </c>
      <c r="AN5951">
        <f>IF(Source[[#This Row],[Credit_Noncredit]]="Credit",Source[[#This Row],[Census Enrollment]],Source[[#This Row],[Noncredit Avg. Attendance]])</f>
        <v>11</v>
      </c>
    </row>
    <row r="5952" spans="1:40" x14ac:dyDescent="0.25">
      <c r="A5952" t="s">
        <v>1914</v>
      </c>
      <c r="B5952" t="s">
        <v>886</v>
      </c>
      <c r="C5952" t="s">
        <v>632</v>
      </c>
      <c r="D5952" t="s">
        <v>3531</v>
      </c>
      <c r="E5952" s="4">
        <v>71898</v>
      </c>
      <c r="F5952" s="4" t="s">
        <v>3532</v>
      </c>
      <c r="G5952" s="4" t="s">
        <v>3558</v>
      </c>
      <c r="H5952" t="str">
        <f>CONCATENATE(Source[[#This Row],[Subject]],TRIM(Source[[#This Row],[Course]]))</f>
        <v>NURS50L</v>
      </c>
      <c r="I5952" t="str">
        <f>VLOOKUP(Source[[#This Row],[SubjCrse]],'Courses and Categories'!$E$2:$G$1816,3,FALSE)</f>
        <v>Credit Allied Health CTE</v>
      </c>
      <c r="J5952">
        <v>3</v>
      </c>
      <c r="K5952" t="s">
        <v>3559</v>
      </c>
      <c r="L5952" t="s">
        <v>39</v>
      </c>
      <c r="M5952" t="s">
        <v>1063</v>
      </c>
      <c r="N5952" t="s">
        <v>91</v>
      </c>
      <c r="O5952">
        <v>710</v>
      </c>
      <c r="P5952">
        <v>1000</v>
      </c>
      <c r="Q5952" t="s">
        <v>240</v>
      </c>
      <c r="R5952">
        <v>343</v>
      </c>
      <c r="S5952" t="s">
        <v>134</v>
      </c>
      <c r="T5952">
        <v>1</v>
      </c>
      <c r="U5952" s="1">
        <v>43694</v>
      </c>
      <c r="V5952" s="1">
        <v>43819</v>
      </c>
      <c r="W5952" t="s">
        <v>3560</v>
      </c>
      <c r="X5952" t="s">
        <v>1929</v>
      </c>
      <c r="Y5952">
        <v>10</v>
      </c>
      <c r="Z5952">
        <v>10</v>
      </c>
      <c r="AA5952">
        <v>12</v>
      </c>
      <c r="AB5952">
        <v>83.333299999999994</v>
      </c>
      <c r="AD5952">
        <f>IF(ISBLANK(Source[[#This Row],[CrosslistID]]),1,1/COUNTIFS(Source[CrosslistID],Source[[#This Row],[CrosslistID]],Source[TermDesc],Source[[#This Row],[TermDesc]]))</f>
        <v>1</v>
      </c>
      <c r="AG5952">
        <v>0</v>
      </c>
      <c r="AH5952">
        <v>83.333299999999994</v>
      </c>
      <c r="AI5952">
        <v>0.9</v>
      </c>
      <c r="AJ5952">
        <v>1</v>
      </c>
      <c r="AK5952">
        <v>0.15</v>
      </c>
      <c r="AL59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52">
        <f>IF(AND(Source[[#This Row],[Credit_Noncredit]]="Noncredit",Source[[#This Row],[FTEF]]&gt;0),Source[[#This Row],[NC XLST FTES]]*525/(437.5*Source[[#This Row],[FTEF]]),0)</f>
        <v>0</v>
      </c>
      <c r="AN5952">
        <f>IF(Source[[#This Row],[Credit_Noncredit]]="Credit",Source[[#This Row],[Census Enrollment]],Source[[#This Row],[Noncredit Avg. Attendance]])</f>
        <v>10</v>
      </c>
    </row>
    <row r="5953" spans="1:40" x14ac:dyDescent="0.25">
      <c r="A5953" t="s">
        <v>1914</v>
      </c>
      <c r="B5953" t="s">
        <v>886</v>
      </c>
      <c r="C5953" t="s">
        <v>632</v>
      </c>
      <c r="D5953" t="s">
        <v>3531</v>
      </c>
      <c r="E5953" s="4">
        <v>71899</v>
      </c>
      <c r="F5953" s="4" t="s">
        <v>3532</v>
      </c>
      <c r="G5953" s="4" t="s">
        <v>3558</v>
      </c>
      <c r="H5953" t="str">
        <f>CONCATENATE(Source[[#This Row],[Subject]],TRIM(Source[[#This Row],[Course]]))</f>
        <v>NURS50L</v>
      </c>
      <c r="I5953" t="str">
        <f>VLOOKUP(Source[[#This Row],[SubjCrse]],'Courses and Categories'!$E$2:$G$1816,3,FALSE)</f>
        <v>Credit Allied Health CTE</v>
      </c>
      <c r="J5953">
        <v>4</v>
      </c>
      <c r="K5953" t="s">
        <v>3559</v>
      </c>
      <c r="L5953" t="s">
        <v>39</v>
      </c>
      <c r="M5953" t="s">
        <v>1063</v>
      </c>
      <c r="N5953" t="s">
        <v>91</v>
      </c>
      <c r="O5953">
        <v>1040</v>
      </c>
      <c r="P5953">
        <v>1330</v>
      </c>
      <c r="Q5953" t="s">
        <v>240</v>
      </c>
      <c r="R5953">
        <v>343</v>
      </c>
      <c r="S5953" t="s">
        <v>134</v>
      </c>
      <c r="T5953">
        <v>1</v>
      </c>
      <c r="U5953" s="1">
        <v>43694</v>
      </c>
      <c r="V5953" s="1">
        <v>43819</v>
      </c>
      <c r="W5953" t="s">
        <v>3560</v>
      </c>
      <c r="X5953" t="s">
        <v>1929</v>
      </c>
      <c r="Y5953">
        <v>12</v>
      </c>
      <c r="Z5953">
        <v>12</v>
      </c>
      <c r="AA5953">
        <v>13</v>
      </c>
      <c r="AB5953">
        <v>92.307699999999997</v>
      </c>
      <c r="AD5953">
        <f>IF(ISBLANK(Source[[#This Row],[CrosslistID]]),1,1/COUNTIFS(Source[CrosslistID],Source[[#This Row],[CrosslistID]],Source[TermDesc],Source[[#This Row],[TermDesc]]))</f>
        <v>1</v>
      </c>
      <c r="AG5953">
        <v>0</v>
      </c>
      <c r="AH5953">
        <v>92.307699999999997</v>
      </c>
      <c r="AI5953">
        <v>1.1000000000000001</v>
      </c>
      <c r="AJ5953">
        <v>1.2</v>
      </c>
      <c r="AK5953">
        <v>0.15</v>
      </c>
      <c r="AL59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53">
        <f>IF(AND(Source[[#This Row],[Credit_Noncredit]]="Noncredit",Source[[#This Row],[FTEF]]&gt;0),Source[[#This Row],[NC XLST FTES]]*525/(437.5*Source[[#This Row],[FTEF]]),0)</f>
        <v>0</v>
      </c>
      <c r="AN5953">
        <f>IF(Source[[#This Row],[Credit_Noncredit]]="Credit",Source[[#This Row],[Census Enrollment]],Source[[#This Row],[Noncredit Avg. Attendance]])</f>
        <v>12</v>
      </c>
    </row>
    <row r="5954" spans="1:40" x14ac:dyDescent="0.25">
      <c r="A5954" t="s">
        <v>1914</v>
      </c>
      <c r="B5954" t="s">
        <v>886</v>
      </c>
      <c r="C5954" t="s">
        <v>632</v>
      </c>
      <c r="D5954" t="s">
        <v>3531</v>
      </c>
      <c r="E5954" s="4">
        <v>73704</v>
      </c>
      <c r="F5954" s="4" t="s">
        <v>3532</v>
      </c>
      <c r="G5954" s="4">
        <v>51</v>
      </c>
      <c r="H5954" t="str">
        <f>CONCATENATE(Source[[#This Row],[Subject]],TRIM(Source[[#This Row],[Course]]))</f>
        <v>NURS51</v>
      </c>
      <c r="I5954" t="str">
        <f>VLOOKUP(Source[[#This Row],[SubjCrse]],'Courses and Categories'!$E$2:$G$1816,3,FALSE)</f>
        <v>Credit Allied Health CTE</v>
      </c>
      <c r="J5954">
        <v>1</v>
      </c>
      <c r="K5954" t="s">
        <v>3561</v>
      </c>
      <c r="L5954" t="s">
        <v>39</v>
      </c>
      <c r="M5954" t="s">
        <v>1046</v>
      </c>
      <c r="N5954" t="s">
        <v>3562</v>
      </c>
      <c r="O5954" t="s">
        <v>3563</v>
      </c>
      <c r="P5954" t="s">
        <v>3564</v>
      </c>
      <c r="Q5954" t="s">
        <v>3565</v>
      </c>
      <c r="R5954" t="s">
        <v>1445</v>
      </c>
      <c r="S5954" t="s">
        <v>134</v>
      </c>
      <c r="T5954">
        <v>1</v>
      </c>
      <c r="U5954" s="1">
        <v>43694</v>
      </c>
      <c r="V5954" s="1">
        <v>43819</v>
      </c>
      <c r="W5954" t="s">
        <v>3566</v>
      </c>
      <c r="X5954" t="s">
        <v>46</v>
      </c>
      <c r="Y5954">
        <v>43</v>
      </c>
      <c r="Z5954">
        <v>43</v>
      </c>
      <c r="AA5954">
        <v>43</v>
      </c>
      <c r="AB5954">
        <v>100</v>
      </c>
      <c r="AD5954">
        <f>IF(ISBLANK(Source[[#This Row],[CrosslistID]]),1,1/COUNTIFS(Source[CrosslistID],Source[[#This Row],[CrosslistID]],Source[TermDesc],Source[[#This Row],[TermDesc]]))</f>
        <v>1</v>
      </c>
      <c r="AG5954">
        <v>0</v>
      </c>
      <c r="AH5954">
        <v>100</v>
      </c>
      <c r="AI5954">
        <v>15.29</v>
      </c>
      <c r="AJ5954">
        <v>16.055700000000002</v>
      </c>
      <c r="AK5954">
        <v>0.14050000000000001</v>
      </c>
      <c r="AL59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54">
        <f>IF(AND(Source[[#This Row],[Credit_Noncredit]]="Noncredit",Source[[#This Row],[FTEF]]&gt;0),Source[[#This Row],[NC XLST FTES]]*525/(437.5*Source[[#This Row],[FTEF]]),0)</f>
        <v>0</v>
      </c>
      <c r="AN5954">
        <f>IF(Source[[#This Row],[Credit_Noncredit]]="Credit",Source[[#This Row],[Census Enrollment]],Source[[#This Row],[Noncredit Avg. Attendance]])</f>
        <v>43</v>
      </c>
    </row>
    <row r="5955" spans="1:40" x14ac:dyDescent="0.25">
      <c r="A5955" t="s">
        <v>1914</v>
      </c>
      <c r="B5955" t="s">
        <v>886</v>
      </c>
      <c r="C5955" t="s">
        <v>632</v>
      </c>
      <c r="D5955" t="s">
        <v>3531</v>
      </c>
      <c r="E5955" s="4">
        <v>79121</v>
      </c>
      <c r="F5955" s="4" t="s">
        <v>3532</v>
      </c>
      <c r="G5955" s="4">
        <v>51</v>
      </c>
      <c r="H5955" t="str">
        <f>CONCATENATE(Source[[#This Row],[Subject]],TRIM(Source[[#This Row],[Course]]))</f>
        <v>NURS51</v>
      </c>
      <c r="I5955" t="str">
        <f>VLOOKUP(Source[[#This Row],[SubjCrse]],'Courses and Categories'!$E$2:$G$1816,3,FALSE)</f>
        <v>Credit Allied Health CTE</v>
      </c>
      <c r="J5955" t="s">
        <v>3544</v>
      </c>
      <c r="K5955" t="s">
        <v>3561</v>
      </c>
      <c r="L5955" t="s">
        <v>39</v>
      </c>
      <c r="M5955" t="s">
        <v>1063</v>
      </c>
      <c r="N5955" t="s">
        <v>41</v>
      </c>
      <c r="O5955">
        <v>630</v>
      </c>
      <c r="P5955">
        <v>1520</v>
      </c>
      <c r="Q5955" t="s">
        <v>3547</v>
      </c>
      <c r="S5955" t="s">
        <v>134</v>
      </c>
      <c r="T5955">
        <v>1</v>
      </c>
      <c r="U5955" s="1">
        <v>43694</v>
      </c>
      <c r="V5955" s="1">
        <v>43819</v>
      </c>
      <c r="W5955" t="s">
        <v>3567</v>
      </c>
      <c r="X5955" t="s">
        <v>3543</v>
      </c>
      <c r="Y5955">
        <v>0</v>
      </c>
      <c r="Z5955">
        <v>0</v>
      </c>
      <c r="AA5955">
        <v>0</v>
      </c>
      <c r="AB5955">
        <v>0</v>
      </c>
      <c r="AD5955">
        <f>IF(ISBLANK(Source[[#This Row],[CrosslistID]]),1,1/COUNTIFS(Source[CrosslistID],Source[[#This Row],[CrosslistID]],Source[TermDesc],Source[[#This Row],[TermDesc]]))</f>
        <v>1</v>
      </c>
      <c r="AG5955">
        <v>0</v>
      </c>
      <c r="AH5955">
        <v>0</v>
      </c>
      <c r="AI5955">
        <v>0</v>
      </c>
      <c r="AJ5955">
        <v>0</v>
      </c>
      <c r="AK5955">
        <v>0.51</v>
      </c>
      <c r="AL59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55">
        <f>IF(AND(Source[[#This Row],[Credit_Noncredit]]="Noncredit",Source[[#This Row],[FTEF]]&gt;0),Source[[#This Row],[NC XLST FTES]]*525/(437.5*Source[[#This Row],[FTEF]]),0)</f>
        <v>0</v>
      </c>
      <c r="AN5955">
        <f>IF(Source[[#This Row],[Credit_Noncredit]]="Credit",Source[[#This Row],[Census Enrollment]],Source[[#This Row],[Noncredit Avg. Attendance]])</f>
        <v>0</v>
      </c>
    </row>
    <row r="5956" spans="1:40" x14ac:dyDescent="0.25">
      <c r="A5956" t="s">
        <v>1914</v>
      </c>
      <c r="B5956" t="s">
        <v>886</v>
      </c>
      <c r="C5956" t="s">
        <v>632</v>
      </c>
      <c r="D5956" t="s">
        <v>3531</v>
      </c>
      <c r="E5956" s="4">
        <v>79122</v>
      </c>
      <c r="F5956" s="4" t="s">
        <v>3532</v>
      </c>
      <c r="G5956" s="4">
        <v>51</v>
      </c>
      <c r="H5956" t="str">
        <f>CONCATENATE(Source[[#This Row],[Subject]],TRIM(Source[[#This Row],[Course]]))</f>
        <v>NURS51</v>
      </c>
      <c r="I5956" t="str">
        <f>VLOOKUP(Source[[#This Row],[SubjCrse]],'Courses and Categories'!$E$2:$G$1816,3,FALSE)</f>
        <v>Credit Allied Health CTE</v>
      </c>
      <c r="J5956" t="s">
        <v>3546</v>
      </c>
      <c r="K5956" t="s">
        <v>3561</v>
      </c>
      <c r="L5956" t="s">
        <v>39</v>
      </c>
      <c r="M5956" t="s">
        <v>1063</v>
      </c>
      <c r="N5956" t="s">
        <v>50</v>
      </c>
      <c r="O5956">
        <v>630</v>
      </c>
      <c r="P5956">
        <v>1520</v>
      </c>
      <c r="Q5956" t="s">
        <v>3547</v>
      </c>
      <c r="S5956" t="s">
        <v>134</v>
      </c>
      <c r="T5956">
        <v>1</v>
      </c>
      <c r="U5956" s="1">
        <v>43694</v>
      </c>
      <c r="V5956" s="1">
        <v>43819</v>
      </c>
      <c r="W5956" t="s">
        <v>3568</v>
      </c>
      <c r="X5956" t="s">
        <v>3543</v>
      </c>
      <c r="Y5956">
        <v>0</v>
      </c>
      <c r="Z5956">
        <v>0</v>
      </c>
      <c r="AA5956">
        <v>0</v>
      </c>
      <c r="AB5956">
        <v>0</v>
      </c>
      <c r="AD5956">
        <f>IF(ISBLANK(Source[[#This Row],[CrosslistID]]),1,1/COUNTIFS(Source[CrosslistID],Source[[#This Row],[CrosslistID]],Source[TermDesc],Source[[#This Row],[TermDesc]]))</f>
        <v>1</v>
      </c>
      <c r="AG5956">
        <v>0</v>
      </c>
      <c r="AH5956">
        <v>0</v>
      </c>
      <c r="AI5956">
        <v>0</v>
      </c>
      <c r="AJ5956">
        <v>0</v>
      </c>
      <c r="AK5956">
        <v>0.51</v>
      </c>
      <c r="AL59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56">
        <f>IF(AND(Source[[#This Row],[Credit_Noncredit]]="Noncredit",Source[[#This Row],[FTEF]]&gt;0),Source[[#This Row],[NC XLST FTES]]*525/(437.5*Source[[#This Row],[FTEF]]),0)</f>
        <v>0</v>
      </c>
      <c r="AN5956">
        <f>IF(Source[[#This Row],[Credit_Noncredit]]="Credit",Source[[#This Row],[Census Enrollment]],Source[[#This Row],[Noncredit Avg. Attendance]])</f>
        <v>0</v>
      </c>
    </row>
    <row r="5957" spans="1:40" x14ac:dyDescent="0.25">
      <c r="A5957" t="s">
        <v>1914</v>
      </c>
      <c r="B5957" t="s">
        <v>886</v>
      </c>
      <c r="C5957" t="s">
        <v>632</v>
      </c>
      <c r="D5957" t="s">
        <v>3531</v>
      </c>
      <c r="E5957" s="4">
        <v>79123</v>
      </c>
      <c r="F5957" s="4" t="s">
        <v>3532</v>
      </c>
      <c r="G5957" s="4">
        <v>51</v>
      </c>
      <c r="H5957" t="str">
        <f>CONCATENATE(Source[[#This Row],[Subject]],TRIM(Source[[#This Row],[Course]]))</f>
        <v>NURS51</v>
      </c>
      <c r="I5957" t="str">
        <f>VLOOKUP(Source[[#This Row],[SubjCrse]],'Courses and Categories'!$E$2:$G$1816,3,FALSE)</f>
        <v>Credit Allied Health CTE</v>
      </c>
      <c r="J5957" t="s">
        <v>3549</v>
      </c>
      <c r="K5957" t="s">
        <v>3561</v>
      </c>
      <c r="L5957" t="s">
        <v>39</v>
      </c>
      <c r="M5957" t="s">
        <v>1063</v>
      </c>
      <c r="N5957" t="s">
        <v>50</v>
      </c>
      <c r="O5957">
        <v>1400</v>
      </c>
      <c r="P5957">
        <v>2250</v>
      </c>
      <c r="Q5957" t="s">
        <v>3547</v>
      </c>
      <c r="S5957" t="s">
        <v>134</v>
      </c>
      <c r="T5957">
        <v>1</v>
      </c>
      <c r="U5957" s="1">
        <v>43694</v>
      </c>
      <c r="V5957" s="1">
        <v>43819</v>
      </c>
      <c r="W5957" t="s">
        <v>3569</v>
      </c>
      <c r="X5957" t="s">
        <v>3543</v>
      </c>
      <c r="Y5957">
        <v>0</v>
      </c>
      <c r="Z5957">
        <v>0</v>
      </c>
      <c r="AA5957">
        <v>0</v>
      </c>
      <c r="AB5957">
        <v>0</v>
      </c>
      <c r="AD5957">
        <f>IF(ISBLANK(Source[[#This Row],[CrosslistID]]),1,1/COUNTIFS(Source[CrosslistID],Source[[#This Row],[CrosslistID]],Source[TermDesc],Source[[#This Row],[TermDesc]]))</f>
        <v>1</v>
      </c>
      <c r="AG5957">
        <v>0</v>
      </c>
      <c r="AH5957">
        <v>0</v>
      </c>
      <c r="AI5957">
        <v>0</v>
      </c>
      <c r="AJ5957">
        <v>0</v>
      </c>
      <c r="AK5957">
        <v>0.52459999999999996</v>
      </c>
      <c r="AL59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57">
        <f>IF(AND(Source[[#This Row],[Credit_Noncredit]]="Noncredit",Source[[#This Row],[FTEF]]&gt;0),Source[[#This Row],[NC XLST FTES]]*525/(437.5*Source[[#This Row],[FTEF]]),0)</f>
        <v>0</v>
      </c>
      <c r="AN5957">
        <f>IF(Source[[#This Row],[Credit_Noncredit]]="Credit",Source[[#This Row],[Census Enrollment]],Source[[#This Row],[Noncredit Avg. Attendance]])</f>
        <v>0</v>
      </c>
    </row>
    <row r="5958" spans="1:40" x14ac:dyDescent="0.25">
      <c r="A5958" t="s">
        <v>1914</v>
      </c>
      <c r="B5958" t="s">
        <v>886</v>
      </c>
      <c r="C5958" t="s">
        <v>632</v>
      </c>
      <c r="D5958" t="s">
        <v>3531</v>
      </c>
      <c r="E5958" s="4">
        <v>79124</v>
      </c>
      <c r="F5958" s="4" t="s">
        <v>3532</v>
      </c>
      <c r="G5958" s="4">
        <v>51</v>
      </c>
      <c r="H5958" t="str">
        <f>CONCATENATE(Source[[#This Row],[Subject]],TRIM(Source[[#This Row],[Course]]))</f>
        <v>NURS51</v>
      </c>
      <c r="I5958" t="str">
        <f>VLOOKUP(Source[[#This Row],[SubjCrse]],'Courses and Categories'!$E$2:$G$1816,3,FALSE)</f>
        <v>Credit Allied Health CTE</v>
      </c>
      <c r="J5958" t="s">
        <v>3550</v>
      </c>
      <c r="K5958" t="s">
        <v>3561</v>
      </c>
      <c r="L5958" t="s">
        <v>39</v>
      </c>
      <c r="M5958" t="s">
        <v>1063</v>
      </c>
      <c r="N5958" t="s">
        <v>50</v>
      </c>
      <c r="O5958">
        <v>630</v>
      </c>
      <c r="P5958">
        <v>1520</v>
      </c>
      <c r="Q5958" t="s">
        <v>3547</v>
      </c>
      <c r="S5958" t="s">
        <v>134</v>
      </c>
      <c r="T5958">
        <v>1</v>
      </c>
      <c r="U5958" s="1">
        <v>43694</v>
      </c>
      <c r="V5958" s="1">
        <v>43819</v>
      </c>
      <c r="W5958" t="s">
        <v>3570</v>
      </c>
      <c r="X5958" t="s">
        <v>3543</v>
      </c>
      <c r="Y5958">
        <v>0</v>
      </c>
      <c r="Z5958">
        <v>0</v>
      </c>
      <c r="AA5958">
        <v>0</v>
      </c>
      <c r="AB5958">
        <v>0</v>
      </c>
      <c r="AD5958">
        <f>IF(ISBLANK(Source[[#This Row],[CrosslistID]]),1,1/COUNTIFS(Source[CrosslistID],Source[[#This Row],[CrosslistID]],Source[TermDesc],Source[[#This Row],[TermDesc]]))</f>
        <v>1</v>
      </c>
      <c r="AG5958">
        <v>0</v>
      </c>
      <c r="AH5958">
        <v>0</v>
      </c>
      <c r="AI5958">
        <v>0</v>
      </c>
      <c r="AJ5958">
        <v>0</v>
      </c>
      <c r="AK5958">
        <v>0.51</v>
      </c>
      <c r="AL59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58">
        <f>IF(AND(Source[[#This Row],[Credit_Noncredit]]="Noncredit",Source[[#This Row],[FTEF]]&gt;0),Source[[#This Row],[NC XLST FTES]]*525/(437.5*Source[[#This Row],[FTEF]]),0)</f>
        <v>0</v>
      </c>
      <c r="AN5958">
        <f>IF(Source[[#This Row],[Credit_Noncredit]]="Credit",Source[[#This Row],[Census Enrollment]],Source[[#This Row],[Noncredit Avg. Attendance]])</f>
        <v>0</v>
      </c>
    </row>
    <row r="5959" spans="1:40" x14ac:dyDescent="0.25">
      <c r="A5959" t="s">
        <v>1914</v>
      </c>
      <c r="B5959" t="s">
        <v>886</v>
      </c>
      <c r="C5959" t="s">
        <v>632</v>
      </c>
      <c r="D5959" t="s">
        <v>3531</v>
      </c>
      <c r="E5959" s="4">
        <v>79125</v>
      </c>
      <c r="F5959" s="4" t="s">
        <v>3532</v>
      </c>
      <c r="G5959" s="4">
        <v>51</v>
      </c>
      <c r="H5959" t="str">
        <f>CONCATENATE(Source[[#This Row],[Subject]],TRIM(Source[[#This Row],[Course]]))</f>
        <v>NURS51</v>
      </c>
      <c r="I5959" t="str">
        <f>VLOOKUP(Source[[#This Row],[SubjCrse]],'Courses and Categories'!$E$2:$G$1816,3,FALSE)</f>
        <v>Credit Allied Health CTE</v>
      </c>
      <c r="J5959" t="s">
        <v>3552</v>
      </c>
      <c r="K5959" t="s">
        <v>3561</v>
      </c>
      <c r="L5959" t="s">
        <v>39</v>
      </c>
      <c r="M5959" t="s">
        <v>1063</v>
      </c>
      <c r="N5959" t="s">
        <v>185</v>
      </c>
      <c r="O5959">
        <v>630</v>
      </c>
      <c r="P5959">
        <v>1520</v>
      </c>
      <c r="Q5959" t="s">
        <v>3547</v>
      </c>
      <c r="S5959" t="s">
        <v>134</v>
      </c>
      <c r="T5959">
        <v>1</v>
      </c>
      <c r="U5959" s="1">
        <v>43694</v>
      </c>
      <c r="V5959" s="1">
        <v>43819</v>
      </c>
      <c r="W5959" t="s">
        <v>3571</v>
      </c>
      <c r="X5959" t="s">
        <v>3543</v>
      </c>
      <c r="Y5959">
        <v>0</v>
      </c>
      <c r="Z5959">
        <v>0</v>
      </c>
      <c r="AA5959">
        <v>0</v>
      </c>
      <c r="AB5959">
        <v>0</v>
      </c>
      <c r="AD5959">
        <f>IF(ISBLANK(Source[[#This Row],[CrosslistID]]),1,1/COUNTIFS(Source[CrosslistID],Source[[#This Row],[CrosslistID]],Source[TermDesc],Source[[#This Row],[TermDesc]]))</f>
        <v>1</v>
      </c>
      <c r="AG5959">
        <v>0</v>
      </c>
      <c r="AH5959">
        <v>0</v>
      </c>
      <c r="AI5959">
        <v>0</v>
      </c>
      <c r="AJ5959">
        <v>0</v>
      </c>
      <c r="AK5959">
        <v>0.51</v>
      </c>
      <c r="AL59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59">
        <f>IF(AND(Source[[#This Row],[Credit_Noncredit]]="Noncredit",Source[[#This Row],[FTEF]]&gt;0),Source[[#This Row],[NC XLST FTES]]*525/(437.5*Source[[#This Row],[FTEF]]),0)</f>
        <v>0</v>
      </c>
      <c r="AN5959">
        <f>IF(Source[[#This Row],[Credit_Noncredit]]="Credit",Source[[#This Row],[Census Enrollment]],Source[[#This Row],[Noncredit Avg. Attendance]])</f>
        <v>0</v>
      </c>
    </row>
    <row r="5960" spans="1:40" x14ac:dyDescent="0.25">
      <c r="A5960" t="s">
        <v>1914</v>
      </c>
      <c r="B5960" t="s">
        <v>886</v>
      </c>
      <c r="C5960" t="s">
        <v>632</v>
      </c>
      <c r="D5960" t="s">
        <v>3531</v>
      </c>
      <c r="E5960" s="4">
        <v>79126</v>
      </c>
      <c r="F5960" s="4" t="s">
        <v>3532</v>
      </c>
      <c r="G5960" s="4">
        <v>51</v>
      </c>
      <c r="H5960" t="str">
        <f>CONCATENATE(Source[[#This Row],[Subject]],TRIM(Source[[#This Row],[Course]]))</f>
        <v>NURS51</v>
      </c>
      <c r="I5960" t="str">
        <f>VLOOKUP(Source[[#This Row],[SubjCrse]],'Courses and Categories'!$E$2:$G$1816,3,FALSE)</f>
        <v>Credit Allied Health CTE</v>
      </c>
      <c r="J5960" t="s">
        <v>3554</v>
      </c>
      <c r="K5960" t="s">
        <v>3561</v>
      </c>
      <c r="L5960" t="s">
        <v>39</v>
      </c>
      <c r="M5960" t="s">
        <v>1063</v>
      </c>
      <c r="N5960" t="s">
        <v>185</v>
      </c>
      <c r="O5960">
        <v>630</v>
      </c>
      <c r="P5960">
        <v>1520</v>
      </c>
      <c r="Q5960" t="s">
        <v>3547</v>
      </c>
      <c r="S5960" t="s">
        <v>134</v>
      </c>
      <c r="T5960">
        <v>1</v>
      </c>
      <c r="U5960" s="1">
        <v>43694</v>
      </c>
      <c r="V5960" s="1">
        <v>43819</v>
      </c>
      <c r="W5960" t="s">
        <v>3572</v>
      </c>
      <c r="X5960" t="s">
        <v>3543</v>
      </c>
      <c r="Y5960">
        <v>0</v>
      </c>
      <c r="Z5960">
        <v>0</v>
      </c>
      <c r="AA5960">
        <v>0</v>
      </c>
      <c r="AB5960">
        <v>0</v>
      </c>
      <c r="AD5960">
        <f>IF(ISBLANK(Source[[#This Row],[CrosslistID]]),1,1/COUNTIFS(Source[CrosslistID],Source[[#This Row],[CrosslistID]],Source[TermDesc],Source[[#This Row],[TermDesc]]))</f>
        <v>1</v>
      </c>
      <c r="AG5960">
        <v>0</v>
      </c>
      <c r="AH5960">
        <v>0</v>
      </c>
      <c r="AI5960">
        <v>0</v>
      </c>
      <c r="AJ5960">
        <v>0</v>
      </c>
      <c r="AK5960">
        <v>0.51019999999999999</v>
      </c>
      <c r="AL59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60">
        <f>IF(AND(Source[[#This Row],[Credit_Noncredit]]="Noncredit",Source[[#This Row],[FTEF]]&gt;0),Source[[#This Row],[NC XLST FTES]]*525/(437.5*Source[[#This Row],[FTEF]]),0)</f>
        <v>0</v>
      </c>
      <c r="AN5960">
        <f>IF(Source[[#This Row],[Credit_Noncredit]]="Credit",Source[[#This Row],[Census Enrollment]],Source[[#This Row],[Noncredit Avg. Attendance]])</f>
        <v>0</v>
      </c>
    </row>
    <row r="5961" spans="1:40" x14ac:dyDescent="0.25">
      <c r="A5961" t="s">
        <v>1914</v>
      </c>
      <c r="B5961" t="s">
        <v>886</v>
      </c>
      <c r="C5961" t="s">
        <v>632</v>
      </c>
      <c r="D5961" t="s">
        <v>3531</v>
      </c>
      <c r="E5961" s="4">
        <v>79145</v>
      </c>
      <c r="F5961" s="4" t="s">
        <v>3532</v>
      </c>
      <c r="G5961" s="4">
        <v>51</v>
      </c>
      <c r="H5961" t="str">
        <f>CONCATENATE(Source[[#This Row],[Subject]],TRIM(Source[[#This Row],[Course]]))</f>
        <v>NURS51</v>
      </c>
      <c r="I5961" t="str">
        <f>VLOOKUP(Source[[#This Row],[SubjCrse]],'Courses and Categories'!$E$2:$G$1816,3,FALSE)</f>
        <v>Credit Allied Health CTE</v>
      </c>
      <c r="J5961" t="s">
        <v>3573</v>
      </c>
      <c r="K5961" t="s">
        <v>3561</v>
      </c>
      <c r="L5961" t="s">
        <v>39</v>
      </c>
      <c r="M5961" t="s">
        <v>1063</v>
      </c>
      <c r="N5961" t="s">
        <v>91</v>
      </c>
      <c r="O5961">
        <v>1250</v>
      </c>
      <c r="P5961">
        <v>1700</v>
      </c>
      <c r="Q5961" t="s">
        <v>3547</v>
      </c>
      <c r="S5961" t="s">
        <v>134</v>
      </c>
      <c r="T5961">
        <v>1</v>
      </c>
      <c r="U5961" s="1">
        <v>43694</v>
      </c>
      <c r="V5961" s="1">
        <v>43819</v>
      </c>
      <c r="W5961" t="s">
        <v>92</v>
      </c>
      <c r="X5961" t="s">
        <v>3543</v>
      </c>
      <c r="Y5961">
        <v>0</v>
      </c>
      <c r="Z5961">
        <v>0</v>
      </c>
      <c r="AA5961">
        <v>0</v>
      </c>
      <c r="AB5961">
        <v>0</v>
      </c>
      <c r="AD5961">
        <f>IF(ISBLANK(Source[[#This Row],[CrosslistID]]),1,1/COUNTIFS(Source[CrosslistID],Source[[#This Row],[CrosslistID]],Source[TermDesc],Source[[#This Row],[TermDesc]]))</f>
        <v>1</v>
      </c>
      <c r="AG5961">
        <v>0</v>
      </c>
      <c r="AH5961">
        <v>0</v>
      </c>
      <c r="AI5961">
        <v>0</v>
      </c>
      <c r="AJ5961">
        <v>0</v>
      </c>
      <c r="AK5961">
        <v>0.26240000000000002</v>
      </c>
      <c r="AL59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61">
        <f>IF(AND(Source[[#This Row],[Credit_Noncredit]]="Noncredit",Source[[#This Row],[FTEF]]&gt;0),Source[[#This Row],[NC XLST FTES]]*525/(437.5*Source[[#This Row],[FTEF]]),0)</f>
        <v>0</v>
      </c>
      <c r="AN5961">
        <f>IF(Source[[#This Row],[Credit_Noncredit]]="Credit",Source[[#This Row],[Census Enrollment]],Source[[#This Row],[Noncredit Avg. Attendance]])</f>
        <v>0</v>
      </c>
    </row>
    <row r="5962" spans="1:40" x14ac:dyDescent="0.25">
      <c r="A5962" t="s">
        <v>1914</v>
      </c>
      <c r="B5962" t="s">
        <v>886</v>
      </c>
      <c r="C5962" t="s">
        <v>632</v>
      </c>
      <c r="D5962" t="s">
        <v>3531</v>
      </c>
      <c r="E5962" s="4">
        <v>72149</v>
      </c>
      <c r="F5962" s="4" t="s">
        <v>3532</v>
      </c>
      <c r="G5962" s="4" t="s">
        <v>3574</v>
      </c>
      <c r="H5962" t="str">
        <f>CONCATENATE(Source[[#This Row],[Subject]],TRIM(Source[[#This Row],[Course]]))</f>
        <v>NURS51L</v>
      </c>
      <c r="I5962" t="str">
        <f>VLOOKUP(Source[[#This Row],[SubjCrse]],'Courses and Categories'!$E$2:$G$1816,3,FALSE)</f>
        <v>Credit Allied Health CTE</v>
      </c>
      <c r="J5962">
        <v>1</v>
      </c>
      <c r="K5962" t="s">
        <v>3575</v>
      </c>
      <c r="L5962" t="s">
        <v>39</v>
      </c>
      <c r="M5962" t="s">
        <v>1063</v>
      </c>
      <c r="N5962" t="s">
        <v>41</v>
      </c>
      <c r="O5962">
        <v>710</v>
      </c>
      <c r="P5962">
        <v>1000</v>
      </c>
      <c r="Q5962" t="s">
        <v>240</v>
      </c>
      <c r="R5962">
        <v>343</v>
      </c>
      <c r="S5962" t="s">
        <v>134</v>
      </c>
      <c r="T5962">
        <v>1</v>
      </c>
      <c r="U5962" s="1">
        <v>43694</v>
      </c>
      <c r="V5962" s="1">
        <v>43819</v>
      </c>
      <c r="W5962" t="s">
        <v>3576</v>
      </c>
      <c r="X5962" t="s">
        <v>1929</v>
      </c>
      <c r="Y5962">
        <v>15</v>
      </c>
      <c r="Z5962">
        <v>15</v>
      </c>
      <c r="AA5962">
        <v>14</v>
      </c>
      <c r="AB5962">
        <v>107.1429</v>
      </c>
      <c r="AD5962">
        <f>IF(ISBLANK(Source[[#This Row],[CrosslistID]]),1,1/COUNTIFS(Source[CrosslistID],Source[[#This Row],[CrosslistID]],Source[TermDesc],Source[[#This Row],[TermDesc]]))</f>
        <v>1</v>
      </c>
      <c r="AG5962">
        <v>0</v>
      </c>
      <c r="AH5962">
        <v>107.1429</v>
      </c>
      <c r="AI5962">
        <v>1.4</v>
      </c>
      <c r="AJ5962">
        <v>1.5</v>
      </c>
      <c r="AK5962">
        <v>0.15</v>
      </c>
      <c r="AL59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62">
        <f>IF(AND(Source[[#This Row],[Credit_Noncredit]]="Noncredit",Source[[#This Row],[FTEF]]&gt;0),Source[[#This Row],[NC XLST FTES]]*525/(437.5*Source[[#This Row],[FTEF]]),0)</f>
        <v>0</v>
      </c>
      <c r="AN5962">
        <f>IF(Source[[#This Row],[Credit_Noncredit]]="Credit",Source[[#This Row],[Census Enrollment]],Source[[#This Row],[Noncredit Avg. Attendance]])</f>
        <v>15</v>
      </c>
    </row>
    <row r="5963" spans="1:40" x14ac:dyDescent="0.25">
      <c r="A5963" t="s">
        <v>1914</v>
      </c>
      <c r="B5963" t="s">
        <v>886</v>
      </c>
      <c r="C5963" t="s">
        <v>632</v>
      </c>
      <c r="D5963" t="s">
        <v>3531</v>
      </c>
      <c r="E5963" s="4">
        <v>72061</v>
      </c>
      <c r="F5963" s="4" t="s">
        <v>3532</v>
      </c>
      <c r="G5963" s="4" t="s">
        <v>3574</v>
      </c>
      <c r="H5963" t="str">
        <f>CONCATENATE(Source[[#This Row],[Subject]],TRIM(Source[[#This Row],[Course]]))</f>
        <v>NURS51L</v>
      </c>
      <c r="I5963" t="str">
        <f>VLOOKUP(Source[[#This Row],[SubjCrse]],'Courses and Categories'!$E$2:$G$1816,3,FALSE)</f>
        <v>Credit Allied Health CTE</v>
      </c>
      <c r="J5963">
        <v>2</v>
      </c>
      <c r="K5963" t="s">
        <v>3575</v>
      </c>
      <c r="L5963" t="s">
        <v>39</v>
      </c>
      <c r="M5963" t="s">
        <v>1063</v>
      </c>
      <c r="N5963" t="s">
        <v>41</v>
      </c>
      <c r="O5963">
        <v>1010</v>
      </c>
      <c r="P5963">
        <v>1300</v>
      </c>
      <c r="Q5963" t="s">
        <v>240</v>
      </c>
      <c r="R5963">
        <v>343</v>
      </c>
      <c r="S5963" t="s">
        <v>134</v>
      </c>
      <c r="T5963">
        <v>1</v>
      </c>
      <c r="U5963" s="1">
        <v>43694</v>
      </c>
      <c r="V5963" s="1">
        <v>43819</v>
      </c>
      <c r="W5963" t="s">
        <v>3576</v>
      </c>
      <c r="X5963" t="s">
        <v>1929</v>
      </c>
      <c r="Y5963">
        <v>14</v>
      </c>
      <c r="Z5963">
        <v>14</v>
      </c>
      <c r="AA5963">
        <v>14</v>
      </c>
      <c r="AB5963">
        <v>100</v>
      </c>
      <c r="AD5963">
        <f>IF(ISBLANK(Source[[#This Row],[CrosslistID]]),1,1/COUNTIFS(Source[CrosslistID],Source[[#This Row],[CrosslistID]],Source[TermDesc],Source[[#This Row],[TermDesc]]))</f>
        <v>1</v>
      </c>
      <c r="AG5963">
        <v>0</v>
      </c>
      <c r="AH5963">
        <v>100</v>
      </c>
      <c r="AI5963">
        <v>1.3</v>
      </c>
      <c r="AJ5963">
        <v>1.4</v>
      </c>
      <c r="AK5963">
        <v>0.15</v>
      </c>
      <c r="AL59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63">
        <f>IF(AND(Source[[#This Row],[Credit_Noncredit]]="Noncredit",Source[[#This Row],[FTEF]]&gt;0),Source[[#This Row],[NC XLST FTES]]*525/(437.5*Source[[#This Row],[FTEF]]),0)</f>
        <v>0</v>
      </c>
      <c r="AN5963">
        <f>IF(Source[[#This Row],[Credit_Noncredit]]="Credit",Source[[#This Row],[Census Enrollment]],Source[[#This Row],[Noncredit Avg. Attendance]])</f>
        <v>14</v>
      </c>
    </row>
    <row r="5964" spans="1:40" x14ac:dyDescent="0.25">
      <c r="A5964" t="s">
        <v>1914</v>
      </c>
      <c r="B5964" t="s">
        <v>886</v>
      </c>
      <c r="C5964" t="s">
        <v>632</v>
      </c>
      <c r="D5964" t="s">
        <v>3531</v>
      </c>
      <c r="E5964" s="4">
        <v>72060</v>
      </c>
      <c r="F5964" s="4" t="s">
        <v>3532</v>
      </c>
      <c r="G5964" s="4" t="s">
        <v>3574</v>
      </c>
      <c r="H5964" t="str">
        <f>CONCATENATE(Source[[#This Row],[Subject]],TRIM(Source[[#This Row],[Course]]))</f>
        <v>NURS51L</v>
      </c>
      <c r="I5964" t="str">
        <f>VLOOKUP(Source[[#This Row],[SubjCrse]],'Courses and Categories'!$E$2:$G$1816,3,FALSE)</f>
        <v>Credit Allied Health CTE</v>
      </c>
      <c r="J5964">
        <v>3</v>
      </c>
      <c r="K5964" t="s">
        <v>3575</v>
      </c>
      <c r="L5964" t="s">
        <v>39</v>
      </c>
      <c r="M5964" t="s">
        <v>1063</v>
      </c>
      <c r="N5964" t="s">
        <v>50</v>
      </c>
      <c r="O5964">
        <v>910</v>
      </c>
      <c r="P5964">
        <v>1200</v>
      </c>
      <c r="Q5964" t="s">
        <v>240</v>
      </c>
      <c r="R5964">
        <v>343</v>
      </c>
      <c r="S5964" t="s">
        <v>134</v>
      </c>
      <c r="T5964">
        <v>1</v>
      </c>
      <c r="U5964" s="1">
        <v>43694</v>
      </c>
      <c r="V5964" s="1">
        <v>43819</v>
      </c>
      <c r="W5964" t="s">
        <v>3577</v>
      </c>
      <c r="X5964" t="s">
        <v>1929</v>
      </c>
      <c r="Y5964">
        <v>14</v>
      </c>
      <c r="Z5964">
        <v>14</v>
      </c>
      <c r="AA5964">
        <v>14</v>
      </c>
      <c r="AB5964">
        <v>100</v>
      </c>
      <c r="AD5964">
        <f>IF(ISBLANK(Source[[#This Row],[CrosslistID]]),1,1/COUNTIFS(Source[CrosslistID],Source[[#This Row],[CrosslistID]],Source[TermDesc],Source[[#This Row],[TermDesc]]))</f>
        <v>1</v>
      </c>
      <c r="AG5964">
        <v>0</v>
      </c>
      <c r="AH5964">
        <v>100</v>
      </c>
      <c r="AI5964">
        <v>1.4</v>
      </c>
      <c r="AJ5964">
        <v>1.4</v>
      </c>
      <c r="AK5964">
        <v>0.15</v>
      </c>
      <c r="AL59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64">
        <f>IF(AND(Source[[#This Row],[Credit_Noncredit]]="Noncredit",Source[[#This Row],[FTEF]]&gt;0),Source[[#This Row],[NC XLST FTES]]*525/(437.5*Source[[#This Row],[FTEF]]),0)</f>
        <v>0</v>
      </c>
      <c r="AN5964">
        <f>IF(Source[[#This Row],[Credit_Noncredit]]="Credit",Source[[#This Row],[Census Enrollment]],Source[[#This Row],[Noncredit Avg. Attendance]])</f>
        <v>14</v>
      </c>
    </row>
    <row r="5965" spans="1:40" x14ac:dyDescent="0.25">
      <c r="A5965" t="s">
        <v>1914</v>
      </c>
      <c r="B5965" t="s">
        <v>886</v>
      </c>
      <c r="C5965" t="s">
        <v>632</v>
      </c>
      <c r="D5965" t="s">
        <v>3531</v>
      </c>
      <c r="E5965" s="4">
        <v>73708</v>
      </c>
      <c r="F5965" s="4" t="s">
        <v>3532</v>
      </c>
      <c r="G5965" s="4">
        <v>53</v>
      </c>
      <c r="H5965" t="str">
        <f>CONCATENATE(Source[[#This Row],[Subject]],TRIM(Source[[#This Row],[Course]]))</f>
        <v>NURS53</v>
      </c>
      <c r="I5965" t="str">
        <f>VLOOKUP(Source[[#This Row],[SubjCrse]],'Courses and Categories'!$E$2:$G$1816,3,FALSE)</f>
        <v>Credit Allied Health CTE</v>
      </c>
      <c r="J5965">
        <v>1</v>
      </c>
      <c r="K5965" t="s">
        <v>3578</v>
      </c>
      <c r="L5965" t="s">
        <v>39</v>
      </c>
      <c r="M5965" t="s">
        <v>1046</v>
      </c>
      <c r="N5965" t="s">
        <v>1381</v>
      </c>
      <c r="O5965" t="s">
        <v>2243</v>
      </c>
      <c r="P5965" t="s">
        <v>3579</v>
      </c>
      <c r="Q5965" t="s">
        <v>3580</v>
      </c>
      <c r="R5965">
        <v>347</v>
      </c>
      <c r="S5965" t="s">
        <v>134</v>
      </c>
      <c r="T5965" t="s">
        <v>44</v>
      </c>
      <c r="U5965" s="1">
        <v>43694</v>
      </c>
      <c r="V5965" s="1">
        <v>43756</v>
      </c>
      <c r="W5965" t="s">
        <v>3581</v>
      </c>
      <c r="X5965" t="s">
        <v>46</v>
      </c>
      <c r="Y5965">
        <v>22</v>
      </c>
      <c r="Z5965">
        <v>22</v>
      </c>
      <c r="AA5965">
        <v>23</v>
      </c>
      <c r="AB5965">
        <v>95.652199999999993</v>
      </c>
      <c r="AD5965">
        <f>IF(ISBLANK(Source[[#This Row],[CrosslistID]]),1,1/COUNTIFS(Source[CrosslistID],Source[[#This Row],[CrosslistID]],Source[TermDesc],Source[[#This Row],[TermDesc]]))</f>
        <v>1</v>
      </c>
      <c r="AG5965">
        <v>0</v>
      </c>
      <c r="AH5965">
        <v>95.652199999999993</v>
      </c>
      <c r="AI5965">
        <v>8.1620000000000008</v>
      </c>
      <c r="AJ5965">
        <v>8.1620000000000008</v>
      </c>
      <c r="AK5965">
        <v>0.1</v>
      </c>
      <c r="AL59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65">
        <f>IF(AND(Source[[#This Row],[Credit_Noncredit]]="Noncredit",Source[[#This Row],[FTEF]]&gt;0),Source[[#This Row],[NC XLST FTES]]*525/(437.5*Source[[#This Row],[FTEF]]),0)</f>
        <v>0</v>
      </c>
      <c r="AN5965">
        <f>IF(Source[[#This Row],[Credit_Noncredit]]="Credit",Source[[#This Row],[Census Enrollment]],Source[[#This Row],[Noncredit Avg. Attendance]])</f>
        <v>22</v>
      </c>
    </row>
    <row r="5966" spans="1:40" x14ac:dyDescent="0.25">
      <c r="A5966" t="s">
        <v>1914</v>
      </c>
      <c r="B5966" t="s">
        <v>886</v>
      </c>
      <c r="C5966" t="s">
        <v>632</v>
      </c>
      <c r="D5966" t="s">
        <v>3531</v>
      </c>
      <c r="E5966" s="4">
        <v>73713</v>
      </c>
      <c r="F5966" s="4" t="s">
        <v>3532</v>
      </c>
      <c r="G5966" s="4">
        <v>53</v>
      </c>
      <c r="H5966" t="str">
        <f>CONCATENATE(Source[[#This Row],[Subject]],TRIM(Source[[#This Row],[Course]]))</f>
        <v>NURS53</v>
      </c>
      <c r="I5966" t="str">
        <f>VLOOKUP(Source[[#This Row],[SubjCrse]],'Courses and Categories'!$E$2:$G$1816,3,FALSE)</f>
        <v>Credit Allied Health CTE</v>
      </c>
      <c r="J5966">
        <v>2</v>
      </c>
      <c r="K5966" t="s">
        <v>3578</v>
      </c>
      <c r="L5966" t="s">
        <v>39</v>
      </c>
      <c r="M5966" t="s">
        <v>1046</v>
      </c>
      <c r="N5966" t="s">
        <v>278</v>
      </c>
      <c r="O5966" t="s">
        <v>3534</v>
      </c>
      <c r="P5966" t="s">
        <v>3535</v>
      </c>
      <c r="Q5966" t="s">
        <v>3536</v>
      </c>
      <c r="R5966" t="s">
        <v>3582</v>
      </c>
      <c r="S5966" t="s">
        <v>134</v>
      </c>
      <c r="T5966" t="s">
        <v>44</v>
      </c>
      <c r="U5966" s="1">
        <v>43759</v>
      </c>
      <c r="V5966" s="1">
        <v>43819</v>
      </c>
      <c r="W5966" t="s">
        <v>3583</v>
      </c>
      <c r="X5966" t="s">
        <v>46</v>
      </c>
      <c r="Y5966">
        <v>22</v>
      </c>
      <c r="Z5966">
        <v>22</v>
      </c>
      <c r="AA5966">
        <v>23</v>
      </c>
      <c r="AB5966">
        <v>95.652199999999993</v>
      </c>
      <c r="AD5966">
        <f>IF(ISBLANK(Source[[#This Row],[CrosslistID]]),1,1/COUNTIFS(Source[CrosslistID],Source[[#This Row],[CrosslistID]],Source[TermDesc],Source[[#This Row],[TermDesc]]))</f>
        <v>1</v>
      </c>
      <c r="AG5966">
        <v>0</v>
      </c>
      <c r="AH5966">
        <v>95.652199999999993</v>
      </c>
      <c r="AI5966">
        <v>8.4019999999999992</v>
      </c>
      <c r="AJ5966">
        <v>8.4019999999999992</v>
      </c>
      <c r="AK5966">
        <v>0.40500000000000003</v>
      </c>
      <c r="AL59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66">
        <f>IF(AND(Source[[#This Row],[Credit_Noncredit]]="Noncredit",Source[[#This Row],[FTEF]]&gt;0),Source[[#This Row],[NC XLST FTES]]*525/(437.5*Source[[#This Row],[FTEF]]),0)</f>
        <v>0</v>
      </c>
      <c r="AN5966">
        <f>IF(Source[[#This Row],[Credit_Noncredit]]="Credit",Source[[#This Row],[Census Enrollment]],Source[[#This Row],[Noncredit Avg. Attendance]])</f>
        <v>22</v>
      </c>
    </row>
    <row r="5967" spans="1:40" x14ac:dyDescent="0.25">
      <c r="A5967" t="s">
        <v>1914</v>
      </c>
      <c r="B5967" t="s">
        <v>886</v>
      </c>
      <c r="C5967" t="s">
        <v>632</v>
      </c>
      <c r="D5967" t="s">
        <v>3531</v>
      </c>
      <c r="E5967" s="4">
        <v>79174</v>
      </c>
      <c r="F5967" s="4" t="s">
        <v>3532</v>
      </c>
      <c r="G5967" s="4">
        <v>53</v>
      </c>
      <c r="H5967" t="str">
        <f>CONCATENATE(Source[[#This Row],[Subject]],TRIM(Source[[#This Row],[Course]]))</f>
        <v>NURS53</v>
      </c>
      <c r="I5967" t="str">
        <f>VLOOKUP(Source[[#This Row],[SubjCrse]],'Courses and Categories'!$E$2:$G$1816,3,FALSE)</f>
        <v>Credit Allied Health CTE</v>
      </c>
      <c r="J5967" t="s">
        <v>3538</v>
      </c>
      <c r="K5967" t="s">
        <v>3578</v>
      </c>
      <c r="L5967" t="s">
        <v>39</v>
      </c>
      <c r="M5967" t="s">
        <v>1063</v>
      </c>
      <c r="N5967" t="s">
        <v>105</v>
      </c>
      <c r="O5967">
        <v>640</v>
      </c>
      <c r="P5967">
        <v>1530</v>
      </c>
      <c r="Q5967" t="s">
        <v>3547</v>
      </c>
      <c r="S5967" t="s">
        <v>134</v>
      </c>
      <c r="T5967" t="s">
        <v>44</v>
      </c>
      <c r="U5967" s="1">
        <v>43696</v>
      </c>
      <c r="V5967" s="1">
        <v>43756</v>
      </c>
      <c r="W5967" t="s">
        <v>1928</v>
      </c>
      <c r="X5967" t="s">
        <v>3543</v>
      </c>
      <c r="Y5967">
        <v>0</v>
      </c>
      <c r="Z5967">
        <v>0</v>
      </c>
      <c r="AA5967">
        <v>0</v>
      </c>
      <c r="AB5967">
        <v>0</v>
      </c>
      <c r="AD5967">
        <f>IF(ISBLANK(Source[[#This Row],[CrosslistID]]),1,1/COUNTIFS(Source[CrosslistID],Source[[#This Row],[CrosslistID]],Source[TermDesc],Source[[#This Row],[TermDesc]]))</f>
        <v>1</v>
      </c>
      <c r="AG5967">
        <v>0</v>
      </c>
      <c r="AH5967">
        <v>0</v>
      </c>
      <c r="AI5967">
        <v>0</v>
      </c>
      <c r="AJ5967">
        <v>0</v>
      </c>
      <c r="AK5967">
        <v>0.51</v>
      </c>
      <c r="AL59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67">
        <f>IF(AND(Source[[#This Row],[Credit_Noncredit]]="Noncredit",Source[[#This Row],[FTEF]]&gt;0),Source[[#This Row],[NC XLST FTES]]*525/(437.5*Source[[#This Row],[FTEF]]),0)</f>
        <v>0</v>
      </c>
      <c r="AN5967">
        <f>IF(Source[[#This Row],[Credit_Noncredit]]="Credit",Source[[#This Row],[Census Enrollment]],Source[[#This Row],[Noncredit Avg. Attendance]])</f>
        <v>0</v>
      </c>
    </row>
    <row r="5968" spans="1:40" x14ac:dyDescent="0.25">
      <c r="A5968" t="s">
        <v>1914</v>
      </c>
      <c r="B5968" t="s">
        <v>886</v>
      </c>
      <c r="C5968" t="s">
        <v>632</v>
      </c>
      <c r="D5968" t="s">
        <v>3531</v>
      </c>
      <c r="E5968" s="4">
        <v>79181</v>
      </c>
      <c r="F5968" s="4" t="s">
        <v>3532</v>
      </c>
      <c r="G5968" s="4">
        <v>53</v>
      </c>
      <c r="H5968" t="str">
        <f>CONCATENATE(Source[[#This Row],[Subject]],TRIM(Source[[#This Row],[Course]]))</f>
        <v>NURS53</v>
      </c>
      <c r="I5968" t="str">
        <f>VLOOKUP(Source[[#This Row],[SubjCrse]],'Courses and Categories'!$E$2:$G$1816,3,FALSE)</f>
        <v>Credit Allied Health CTE</v>
      </c>
      <c r="J5968" t="s">
        <v>3544</v>
      </c>
      <c r="K5968" t="s">
        <v>3578</v>
      </c>
      <c r="L5968" t="s">
        <v>39</v>
      </c>
      <c r="M5968" t="s">
        <v>1063</v>
      </c>
      <c r="N5968" t="s">
        <v>3043</v>
      </c>
      <c r="O5968" t="s">
        <v>3584</v>
      </c>
      <c r="P5968" t="s">
        <v>1624</v>
      </c>
      <c r="Q5968" t="s">
        <v>3585</v>
      </c>
      <c r="S5968" t="s">
        <v>134</v>
      </c>
      <c r="T5968" t="s">
        <v>44</v>
      </c>
      <c r="U5968" s="1">
        <v>43694</v>
      </c>
      <c r="V5968" s="1">
        <v>43756</v>
      </c>
      <c r="W5968" t="s">
        <v>3586</v>
      </c>
      <c r="X5968" t="s">
        <v>3543</v>
      </c>
      <c r="Y5968">
        <v>0</v>
      </c>
      <c r="Z5968">
        <v>0</v>
      </c>
      <c r="AA5968">
        <v>0</v>
      </c>
      <c r="AB5968">
        <v>0</v>
      </c>
      <c r="AD5968">
        <f>IF(ISBLANK(Source[[#This Row],[CrosslistID]]),1,1/COUNTIFS(Source[CrosslistID],Source[[#This Row],[CrosslistID]],Source[TermDesc],Source[[#This Row],[TermDesc]]))</f>
        <v>1</v>
      </c>
      <c r="AG5968">
        <v>0</v>
      </c>
      <c r="AH5968">
        <v>0</v>
      </c>
      <c r="AI5968">
        <v>0</v>
      </c>
      <c r="AJ5968">
        <v>0</v>
      </c>
      <c r="AK5968">
        <v>0.51</v>
      </c>
      <c r="AL59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68">
        <f>IF(AND(Source[[#This Row],[Credit_Noncredit]]="Noncredit",Source[[#This Row],[FTEF]]&gt;0),Source[[#This Row],[NC XLST FTES]]*525/(437.5*Source[[#This Row],[FTEF]]),0)</f>
        <v>0</v>
      </c>
      <c r="AN5968">
        <f>IF(Source[[#This Row],[Credit_Noncredit]]="Credit",Source[[#This Row],[Census Enrollment]],Source[[#This Row],[Noncredit Avg. Attendance]])</f>
        <v>0</v>
      </c>
    </row>
    <row r="5969" spans="1:40" x14ac:dyDescent="0.25">
      <c r="A5969" t="s">
        <v>1914</v>
      </c>
      <c r="B5969" t="s">
        <v>886</v>
      </c>
      <c r="C5969" t="s">
        <v>632</v>
      </c>
      <c r="D5969" t="s">
        <v>3531</v>
      </c>
      <c r="E5969" s="4">
        <v>79182</v>
      </c>
      <c r="F5969" s="4" t="s">
        <v>3532</v>
      </c>
      <c r="G5969" s="4">
        <v>53</v>
      </c>
      <c r="H5969" t="str">
        <f>CONCATENATE(Source[[#This Row],[Subject]],TRIM(Source[[#This Row],[Course]]))</f>
        <v>NURS53</v>
      </c>
      <c r="I5969" t="str">
        <f>VLOOKUP(Source[[#This Row],[SubjCrse]],'Courses and Categories'!$E$2:$G$1816,3,FALSE)</f>
        <v>Credit Allied Health CTE</v>
      </c>
      <c r="J5969" t="s">
        <v>3546</v>
      </c>
      <c r="K5969" t="s">
        <v>3578</v>
      </c>
      <c r="L5969" t="s">
        <v>39</v>
      </c>
      <c r="M5969" t="s">
        <v>1063</v>
      </c>
      <c r="N5969" t="s">
        <v>3587</v>
      </c>
      <c r="O5969" t="s">
        <v>3588</v>
      </c>
      <c r="P5969" t="s">
        <v>3589</v>
      </c>
      <c r="Q5969" t="s">
        <v>3590</v>
      </c>
      <c r="S5969" t="s">
        <v>134</v>
      </c>
      <c r="T5969" t="s">
        <v>44</v>
      </c>
      <c r="U5969" s="1">
        <v>43694</v>
      </c>
      <c r="V5969" s="1">
        <v>43756</v>
      </c>
      <c r="W5969" t="s">
        <v>3591</v>
      </c>
      <c r="X5969" t="s">
        <v>3543</v>
      </c>
      <c r="Y5969">
        <v>0</v>
      </c>
      <c r="Z5969">
        <v>0</v>
      </c>
      <c r="AA5969">
        <v>0</v>
      </c>
      <c r="AB5969">
        <v>0</v>
      </c>
      <c r="AD5969">
        <f>IF(ISBLANK(Source[[#This Row],[CrosslistID]]),1,1/COUNTIFS(Source[CrosslistID],Source[[#This Row],[CrosslistID]],Source[TermDesc],Source[[#This Row],[TermDesc]]))</f>
        <v>1</v>
      </c>
      <c r="AG5969">
        <v>0</v>
      </c>
      <c r="AH5969">
        <v>0</v>
      </c>
      <c r="AI5969">
        <v>0</v>
      </c>
      <c r="AJ5969">
        <v>0</v>
      </c>
      <c r="AK5969">
        <v>0.51739999999999997</v>
      </c>
      <c r="AL59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69">
        <f>IF(AND(Source[[#This Row],[Credit_Noncredit]]="Noncredit",Source[[#This Row],[FTEF]]&gt;0),Source[[#This Row],[NC XLST FTES]]*525/(437.5*Source[[#This Row],[FTEF]]),0)</f>
        <v>0</v>
      </c>
      <c r="AN5969">
        <f>IF(Source[[#This Row],[Credit_Noncredit]]="Credit",Source[[#This Row],[Census Enrollment]],Source[[#This Row],[Noncredit Avg. Attendance]])</f>
        <v>0</v>
      </c>
    </row>
    <row r="5970" spans="1:40" x14ac:dyDescent="0.25">
      <c r="A5970" t="s">
        <v>1914</v>
      </c>
      <c r="B5970" t="s">
        <v>886</v>
      </c>
      <c r="C5970" t="s">
        <v>632</v>
      </c>
      <c r="D5970" t="s">
        <v>3531</v>
      </c>
      <c r="E5970" s="4">
        <v>79183</v>
      </c>
      <c r="F5970" s="4" t="s">
        <v>3532</v>
      </c>
      <c r="G5970" s="4">
        <v>53</v>
      </c>
      <c r="H5970" t="str">
        <f>CONCATENATE(Source[[#This Row],[Subject]],TRIM(Source[[#This Row],[Course]]))</f>
        <v>NURS53</v>
      </c>
      <c r="I5970" t="str">
        <f>VLOOKUP(Source[[#This Row],[SubjCrse]],'Courses and Categories'!$E$2:$G$1816,3,FALSE)</f>
        <v>Credit Allied Health CTE</v>
      </c>
      <c r="J5970" t="s">
        <v>3549</v>
      </c>
      <c r="K5970" t="s">
        <v>3578</v>
      </c>
      <c r="L5970" t="s">
        <v>39</v>
      </c>
      <c r="M5970" t="s">
        <v>1063</v>
      </c>
      <c r="N5970" t="s">
        <v>105</v>
      </c>
      <c r="O5970">
        <v>640</v>
      </c>
      <c r="P5970">
        <v>1530</v>
      </c>
      <c r="Q5970" t="s">
        <v>3547</v>
      </c>
      <c r="S5970" t="s">
        <v>134</v>
      </c>
      <c r="T5970" t="s">
        <v>44</v>
      </c>
      <c r="U5970" s="1">
        <v>43759</v>
      </c>
      <c r="V5970" s="1">
        <v>43819</v>
      </c>
      <c r="W5970" t="s">
        <v>1928</v>
      </c>
      <c r="X5970" t="s">
        <v>3543</v>
      </c>
      <c r="Y5970">
        <v>0</v>
      </c>
      <c r="Z5970">
        <v>0</v>
      </c>
      <c r="AA5970">
        <v>0</v>
      </c>
      <c r="AB5970">
        <v>0</v>
      </c>
      <c r="AD5970">
        <f>IF(ISBLANK(Source[[#This Row],[CrosslistID]]),1,1/COUNTIFS(Source[CrosslistID],Source[[#This Row],[CrosslistID]],Source[TermDesc],Source[[#This Row],[TermDesc]]))</f>
        <v>1</v>
      </c>
      <c r="AG5970">
        <v>0</v>
      </c>
      <c r="AH5970">
        <v>0</v>
      </c>
      <c r="AI5970">
        <v>0</v>
      </c>
      <c r="AJ5970">
        <v>0</v>
      </c>
      <c r="AK5970">
        <v>0.26229999999999998</v>
      </c>
      <c r="AL59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70">
        <f>IF(AND(Source[[#This Row],[Credit_Noncredit]]="Noncredit",Source[[#This Row],[FTEF]]&gt;0),Source[[#This Row],[NC XLST FTES]]*525/(437.5*Source[[#This Row],[FTEF]]),0)</f>
        <v>0</v>
      </c>
      <c r="AN5970">
        <f>IF(Source[[#This Row],[Credit_Noncredit]]="Credit",Source[[#This Row],[Census Enrollment]],Source[[#This Row],[Noncredit Avg. Attendance]])</f>
        <v>0</v>
      </c>
    </row>
    <row r="5971" spans="1:40" x14ac:dyDescent="0.25">
      <c r="A5971" t="s">
        <v>1914</v>
      </c>
      <c r="B5971" t="s">
        <v>886</v>
      </c>
      <c r="C5971" t="s">
        <v>632</v>
      </c>
      <c r="D5971" t="s">
        <v>3531</v>
      </c>
      <c r="E5971" s="4">
        <v>79184</v>
      </c>
      <c r="F5971" s="4" t="s">
        <v>3532</v>
      </c>
      <c r="G5971" s="4">
        <v>53</v>
      </c>
      <c r="H5971" t="str">
        <f>CONCATENATE(Source[[#This Row],[Subject]],TRIM(Source[[#This Row],[Course]]))</f>
        <v>NURS53</v>
      </c>
      <c r="I5971" t="str">
        <f>VLOOKUP(Source[[#This Row],[SubjCrse]],'Courses and Categories'!$E$2:$G$1816,3,FALSE)</f>
        <v>Credit Allied Health CTE</v>
      </c>
      <c r="J5971" t="s">
        <v>3550</v>
      </c>
      <c r="K5971" t="s">
        <v>3578</v>
      </c>
      <c r="L5971" t="s">
        <v>39</v>
      </c>
      <c r="M5971" t="s">
        <v>1063</v>
      </c>
      <c r="N5971" t="s">
        <v>3043</v>
      </c>
      <c r="O5971" t="s">
        <v>3584</v>
      </c>
      <c r="P5971" t="s">
        <v>1624</v>
      </c>
      <c r="Q5971" t="s">
        <v>3585</v>
      </c>
      <c r="S5971" t="s">
        <v>134</v>
      </c>
      <c r="T5971" t="s">
        <v>44</v>
      </c>
      <c r="U5971" s="1">
        <v>43759</v>
      </c>
      <c r="V5971" s="1">
        <v>43819</v>
      </c>
      <c r="W5971" t="s">
        <v>3586</v>
      </c>
      <c r="X5971" t="s">
        <v>3543</v>
      </c>
      <c r="Y5971">
        <v>0</v>
      </c>
      <c r="Z5971">
        <v>0</v>
      </c>
      <c r="AA5971">
        <v>0</v>
      </c>
      <c r="AB5971">
        <v>0</v>
      </c>
      <c r="AD5971">
        <f>IF(ISBLANK(Source[[#This Row],[CrosslistID]]),1,1/COUNTIFS(Source[CrosslistID],Source[[#This Row],[CrosslistID]],Source[TermDesc],Source[[#This Row],[TermDesc]]))</f>
        <v>1</v>
      </c>
      <c r="AG5971">
        <v>0</v>
      </c>
      <c r="AH5971">
        <v>0</v>
      </c>
      <c r="AI5971">
        <v>0</v>
      </c>
      <c r="AJ5971">
        <v>0</v>
      </c>
      <c r="AK5971">
        <v>0.51</v>
      </c>
      <c r="AL59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71">
        <f>IF(AND(Source[[#This Row],[Credit_Noncredit]]="Noncredit",Source[[#This Row],[FTEF]]&gt;0),Source[[#This Row],[NC XLST FTES]]*525/(437.5*Source[[#This Row],[FTEF]]),0)</f>
        <v>0</v>
      </c>
      <c r="AN5971">
        <f>IF(Source[[#This Row],[Credit_Noncredit]]="Credit",Source[[#This Row],[Census Enrollment]],Source[[#This Row],[Noncredit Avg. Attendance]])</f>
        <v>0</v>
      </c>
    </row>
    <row r="5972" spans="1:40" x14ac:dyDescent="0.25">
      <c r="A5972" t="s">
        <v>1914</v>
      </c>
      <c r="B5972" t="s">
        <v>886</v>
      </c>
      <c r="C5972" t="s">
        <v>632</v>
      </c>
      <c r="D5972" t="s">
        <v>3531</v>
      </c>
      <c r="E5972" s="4">
        <v>79185</v>
      </c>
      <c r="F5972" s="4" t="s">
        <v>3532</v>
      </c>
      <c r="G5972" s="4">
        <v>53</v>
      </c>
      <c r="H5972" t="str">
        <f>CONCATENATE(Source[[#This Row],[Subject]],TRIM(Source[[#This Row],[Course]]))</f>
        <v>NURS53</v>
      </c>
      <c r="I5972" t="str">
        <f>VLOOKUP(Source[[#This Row],[SubjCrse]],'Courses and Categories'!$E$2:$G$1816,3,FALSE)</f>
        <v>Credit Allied Health CTE</v>
      </c>
      <c r="J5972" t="s">
        <v>3552</v>
      </c>
      <c r="K5972" t="s">
        <v>3578</v>
      </c>
      <c r="L5972" t="s">
        <v>39</v>
      </c>
      <c r="M5972" t="s">
        <v>1063</v>
      </c>
      <c r="N5972" t="s">
        <v>3592</v>
      </c>
      <c r="O5972" t="s">
        <v>3593</v>
      </c>
      <c r="P5972" t="s">
        <v>3594</v>
      </c>
      <c r="Q5972" t="s">
        <v>3595</v>
      </c>
      <c r="S5972" t="s">
        <v>134</v>
      </c>
      <c r="T5972" t="s">
        <v>44</v>
      </c>
      <c r="U5972" s="1">
        <v>43759</v>
      </c>
      <c r="V5972" s="1">
        <v>43819</v>
      </c>
      <c r="W5972" t="s">
        <v>3596</v>
      </c>
      <c r="X5972" t="s">
        <v>3543</v>
      </c>
      <c r="Y5972">
        <v>0</v>
      </c>
      <c r="Z5972">
        <v>0</v>
      </c>
      <c r="AA5972">
        <v>0</v>
      </c>
      <c r="AB5972">
        <v>0</v>
      </c>
      <c r="AD5972">
        <f>IF(ISBLANK(Source[[#This Row],[CrosslistID]]),1,1/COUNTIFS(Source[CrosslistID],Source[[#This Row],[CrosslistID]],Source[TermDesc],Source[[#This Row],[TermDesc]]))</f>
        <v>1</v>
      </c>
      <c r="AG5972">
        <v>0</v>
      </c>
      <c r="AH5972">
        <v>0</v>
      </c>
      <c r="AI5972">
        <v>0</v>
      </c>
      <c r="AJ5972">
        <v>0</v>
      </c>
      <c r="AK5972">
        <v>0.5302</v>
      </c>
      <c r="AL59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72">
        <f>IF(AND(Source[[#This Row],[Credit_Noncredit]]="Noncredit",Source[[#This Row],[FTEF]]&gt;0),Source[[#This Row],[NC XLST FTES]]*525/(437.5*Source[[#This Row],[FTEF]]),0)</f>
        <v>0</v>
      </c>
      <c r="AN5972">
        <f>IF(Source[[#This Row],[Credit_Noncredit]]="Credit",Source[[#This Row],[Census Enrollment]],Source[[#This Row],[Noncredit Avg. Attendance]])</f>
        <v>0</v>
      </c>
    </row>
    <row r="5973" spans="1:40" x14ac:dyDescent="0.25">
      <c r="A5973" t="s">
        <v>1914</v>
      </c>
      <c r="B5973" t="s">
        <v>886</v>
      </c>
      <c r="C5973" t="s">
        <v>632</v>
      </c>
      <c r="D5973" t="s">
        <v>3531</v>
      </c>
      <c r="E5973" s="4">
        <v>73718</v>
      </c>
      <c r="F5973" s="4" t="s">
        <v>3532</v>
      </c>
      <c r="G5973" s="4">
        <v>54</v>
      </c>
      <c r="H5973" t="str">
        <f>CONCATENATE(Source[[#This Row],[Subject]],TRIM(Source[[#This Row],[Course]]))</f>
        <v>NURS54</v>
      </c>
      <c r="I5973" t="str">
        <f>VLOOKUP(Source[[#This Row],[SubjCrse]],'Courses and Categories'!$E$2:$G$1816,3,FALSE)</f>
        <v>Credit Allied Health CTE</v>
      </c>
      <c r="J5973">
        <v>1</v>
      </c>
      <c r="K5973" t="s">
        <v>3597</v>
      </c>
      <c r="L5973" t="s">
        <v>39</v>
      </c>
      <c r="M5973" t="s">
        <v>1046</v>
      </c>
      <c r="N5973" t="s">
        <v>3598</v>
      </c>
      <c r="O5973" t="s">
        <v>3599</v>
      </c>
      <c r="P5973" t="s">
        <v>3600</v>
      </c>
      <c r="Q5973" t="s">
        <v>3601</v>
      </c>
      <c r="R5973" t="s">
        <v>3602</v>
      </c>
      <c r="S5973" t="s">
        <v>134</v>
      </c>
      <c r="T5973" t="s">
        <v>44</v>
      </c>
      <c r="U5973" s="1">
        <v>43694</v>
      </c>
      <c r="V5973" s="1">
        <v>43756</v>
      </c>
      <c r="W5973" t="s">
        <v>3603</v>
      </c>
      <c r="X5973" t="s">
        <v>46</v>
      </c>
      <c r="Y5973">
        <v>20</v>
      </c>
      <c r="Z5973">
        <v>20</v>
      </c>
      <c r="AA5973">
        <v>23</v>
      </c>
      <c r="AB5973">
        <v>86.956500000000005</v>
      </c>
      <c r="AD5973">
        <f>IF(ISBLANK(Source[[#This Row],[CrosslistID]]),1,1/COUNTIFS(Source[CrosslistID],Source[[#This Row],[CrosslistID]],Source[TermDesc],Source[[#This Row],[TermDesc]]))</f>
        <v>1</v>
      </c>
      <c r="AG5973">
        <v>0</v>
      </c>
      <c r="AH5973">
        <v>86.956500000000005</v>
      </c>
      <c r="AI5973">
        <v>7.2569999999999997</v>
      </c>
      <c r="AJ5973">
        <v>7.6475</v>
      </c>
      <c r="AK5973">
        <v>1.4977</v>
      </c>
      <c r="AL59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73">
        <f>IF(AND(Source[[#This Row],[Credit_Noncredit]]="Noncredit",Source[[#This Row],[FTEF]]&gt;0),Source[[#This Row],[NC XLST FTES]]*525/(437.5*Source[[#This Row],[FTEF]]),0)</f>
        <v>0</v>
      </c>
      <c r="AN5973">
        <f>IF(Source[[#This Row],[Credit_Noncredit]]="Credit",Source[[#This Row],[Census Enrollment]],Source[[#This Row],[Noncredit Avg. Attendance]])</f>
        <v>20</v>
      </c>
    </row>
    <row r="5974" spans="1:40" x14ac:dyDescent="0.25">
      <c r="A5974" t="s">
        <v>1914</v>
      </c>
      <c r="B5974" t="s">
        <v>886</v>
      </c>
      <c r="C5974" t="s">
        <v>632</v>
      </c>
      <c r="D5974" t="s">
        <v>3531</v>
      </c>
      <c r="E5974" s="4">
        <v>73725</v>
      </c>
      <c r="F5974" s="4" t="s">
        <v>3532</v>
      </c>
      <c r="G5974" s="4">
        <v>54</v>
      </c>
      <c r="H5974" t="str">
        <f>CONCATENATE(Source[[#This Row],[Subject]],TRIM(Source[[#This Row],[Course]]))</f>
        <v>NURS54</v>
      </c>
      <c r="I5974" t="str">
        <f>VLOOKUP(Source[[#This Row],[SubjCrse]],'Courses and Categories'!$E$2:$G$1816,3,FALSE)</f>
        <v>Credit Allied Health CTE</v>
      </c>
      <c r="J5974">
        <v>2</v>
      </c>
      <c r="K5974" t="s">
        <v>3597</v>
      </c>
      <c r="L5974" t="s">
        <v>39</v>
      </c>
      <c r="M5974" t="s">
        <v>1046</v>
      </c>
      <c r="N5974" t="s">
        <v>3598</v>
      </c>
      <c r="O5974" t="s">
        <v>3599</v>
      </c>
      <c r="P5974" t="s">
        <v>3604</v>
      </c>
      <c r="Q5974" t="s">
        <v>3601</v>
      </c>
      <c r="R5974" t="s">
        <v>3602</v>
      </c>
      <c r="S5974" t="s">
        <v>134</v>
      </c>
      <c r="T5974" t="s">
        <v>44</v>
      </c>
      <c r="U5974" s="1">
        <v>43759</v>
      </c>
      <c r="V5974" s="1">
        <v>43819</v>
      </c>
      <c r="W5974" t="s">
        <v>3603</v>
      </c>
      <c r="X5974" t="s">
        <v>46</v>
      </c>
      <c r="Y5974">
        <v>21</v>
      </c>
      <c r="Z5974">
        <v>21</v>
      </c>
      <c r="AA5974">
        <v>23</v>
      </c>
      <c r="AB5974">
        <v>91.304299999999998</v>
      </c>
      <c r="AD5974">
        <f>IF(ISBLANK(Source[[#This Row],[CrosslistID]]),1,1/COUNTIFS(Source[CrosslistID],Source[[#This Row],[CrosslistID]],Source[TermDesc],Source[[#This Row],[TermDesc]]))</f>
        <v>1</v>
      </c>
      <c r="AG5974">
        <v>0</v>
      </c>
      <c r="AH5974">
        <v>91.304299999999998</v>
      </c>
      <c r="AI5974">
        <v>7.6289999999999996</v>
      </c>
      <c r="AJ5974">
        <v>7.6289999999999996</v>
      </c>
      <c r="AK5974">
        <v>1.5039</v>
      </c>
      <c r="AL59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74">
        <f>IF(AND(Source[[#This Row],[Credit_Noncredit]]="Noncredit",Source[[#This Row],[FTEF]]&gt;0),Source[[#This Row],[NC XLST FTES]]*525/(437.5*Source[[#This Row],[FTEF]]),0)</f>
        <v>0</v>
      </c>
      <c r="AN5974">
        <f>IF(Source[[#This Row],[Credit_Noncredit]]="Credit",Source[[#This Row],[Census Enrollment]],Source[[#This Row],[Noncredit Avg. Attendance]])</f>
        <v>21</v>
      </c>
    </row>
    <row r="5975" spans="1:40" x14ac:dyDescent="0.25">
      <c r="A5975" t="s">
        <v>1914</v>
      </c>
      <c r="B5975" t="s">
        <v>886</v>
      </c>
      <c r="C5975" t="s">
        <v>632</v>
      </c>
      <c r="D5975" t="s">
        <v>3531</v>
      </c>
      <c r="E5975" s="4">
        <v>73731</v>
      </c>
      <c r="F5975" s="4" t="s">
        <v>3532</v>
      </c>
      <c r="G5975" s="4">
        <v>55</v>
      </c>
      <c r="H5975" t="str">
        <f>CONCATENATE(Source[[#This Row],[Subject]],TRIM(Source[[#This Row],[Course]]))</f>
        <v>NURS55</v>
      </c>
      <c r="I5975" t="str">
        <f>VLOOKUP(Source[[#This Row],[SubjCrse]],'Courses and Categories'!$E$2:$G$1816,3,FALSE)</f>
        <v>Credit Allied Health CTE</v>
      </c>
      <c r="J5975">
        <v>1</v>
      </c>
      <c r="K5975" t="s">
        <v>3605</v>
      </c>
      <c r="L5975" t="s">
        <v>39</v>
      </c>
      <c r="M5975" t="s">
        <v>1046</v>
      </c>
      <c r="N5975" t="s">
        <v>3606</v>
      </c>
      <c r="O5975" t="s">
        <v>3607</v>
      </c>
      <c r="P5975" t="s">
        <v>3608</v>
      </c>
      <c r="Q5975" t="s">
        <v>3601</v>
      </c>
      <c r="R5975" t="s">
        <v>3609</v>
      </c>
      <c r="S5975" t="s">
        <v>134</v>
      </c>
      <c r="T5975" t="s">
        <v>44</v>
      </c>
      <c r="U5975" s="1">
        <v>43694</v>
      </c>
      <c r="V5975" s="1">
        <v>43756</v>
      </c>
      <c r="W5975" t="s">
        <v>3610</v>
      </c>
      <c r="X5975" t="s">
        <v>46</v>
      </c>
      <c r="Y5975">
        <v>22</v>
      </c>
      <c r="Z5975">
        <v>22</v>
      </c>
      <c r="AA5975">
        <v>23</v>
      </c>
      <c r="AB5975">
        <v>95.652199999999993</v>
      </c>
      <c r="AD5975">
        <f>IF(ISBLANK(Source[[#This Row],[CrosslistID]]),1,1/COUNTIFS(Source[CrosslistID],Source[[#This Row],[CrosslistID]],Source[TermDesc],Source[[#This Row],[TermDesc]]))</f>
        <v>1</v>
      </c>
      <c r="AG5975">
        <v>0</v>
      </c>
      <c r="AH5975">
        <v>95.652199999999993</v>
      </c>
      <c r="AI5975">
        <v>7.8550000000000004</v>
      </c>
      <c r="AJ5975">
        <v>7.8550000000000004</v>
      </c>
      <c r="AK5975">
        <v>1.6001000000000001</v>
      </c>
      <c r="AL59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75">
        <f>IF(AND(Source[[#This Row],[Credit_Noncredit]]="Noncredit",Source[[#This Row],[FTEF]]&gt;0),Source[[#This Row],[NC XLST FTES]]*525/(437.5*Source[[#This Row],[FTEF]]),0)</f>
        <v>0</v>
      </c>
      <c r="AN5975">
        <f>IF(Source[[#This Row],[Credit_Noncredit]]="Credit",Source[[#This Row],[Census Enrollment]],Source[[#This Row],[Noncredit Avg. Attendance]])</f>
        <v>22</v>
      </c>
    </row>
    <row r="5976" spans="1:40" x14ac:dyDescent="0.25">
      <c r="A5976" t="s">
        <v>1914</v>
      </c>
      <c r="B5976" t="s">
        <v>886</v>
      </c>
      <c r="C5976" t="s">
        <v>632</v>
      </c>
      <c r="D5976" t="s">
        <v>3531</v>
      </c>
      <c r="E5976" s="4">
        <v>73736</v>
      </c>
      <c r="F5976" s="4" t="s">
        <v>3532</v>
      </c>
      <c r="G5976" s="4">
        <v>55</v>
      </c>
      <c r="H5976" t="str">
        <f>CONCATENATE(Source[[#This Row],[Subject]],TRIM(Source[[#This Row],[Course]]))</f>
        <v>NURS55</v>
      </c>
      <c r="I5976" t="str">
        <f>VLOOKUP(Source[[#This Row],[SubjCrse]],'Courses and Categories'!$E$2:$G$1816,3,FALSE)</f>
        <v>Credit Allied Health CTE</v>
      </c>
      <c r="J5976">
        <v>2</v>
      </c>
      <c r="K5976" t="s">
        <v>3605</v>
      </c>
      <c r="L5976" t="s">
        <v>39</v>
      </c>
      <c r="M5976" t="s">
        <v>1046</v>
      </c>
      <c r="N5976" t="s">
        <v>3611</v>
      </c>
      <c r="O5976" t="s">
        <v>3612</v>
      </c>
      <c r="P5976" t="s">
        <v>3613</v>
      </c>
      <c r="Q5976" t="s">
        <v>3614</v>
      </c>
      <c r="R5976" t="s">
        <v>3609</v>
      </c>
      <c r="S5976" t="s">
        <v>134</v>
      </c>
      <c r="T5976" t="s">
        <v>44</v>
      </c>
      <c r="U5976" s="1">
        <v>43759</v>
      </c>
      <c r="V5976" s="1">
        <v>43819</v>
      </c>
      <c r="W5976" t="s">
        <v>3615</v>
      </c>
      <c r="X5976" t="s">
        <v>46</v>
      </c>
      <c r="Y5976">
        <v>22</v>
      </c>
      <c r="Z5976">
        <v>22</v>
      </c>
      <c r="AA5976">
        <v>23</v>
      </c>
      <c r="AB5976">
        <v>95.652199999999993</v>
      </c>
      <c r="AD5976">
        <f>IF(ISBLANK(Source[[#This Row],[CrosslistID]]),1,1/COUNTIFS(Source[CrosslistID],Source[[#This Row],[CrosslistID]],Source[TermDesc],Source[[#This Row],[TermDesc]]))</f>
        <v>1</v>
      </c>
      <c r="AG5976">
        <v>0</v>
      </c>
      <c r="AH5976">
        <v>95.652199999999993</v>
      </c>
      <c r="AI5976">
        <v>7.8780000000000001</v>
      </c>
      <c r="AJ5976">
        <v>7.8780000000000001</v>
      </c>
      <c r="AK5976">
        <v>1.5828</v>
      </c>
      <c r="AL59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76">
        <f>IF(AND(Source[[#This Row],[Credit_Noncredit]]="Noncredit",Source[[#This Row],[FTEF]]&gt;0),Source[[#This Row],[NC XLST FTES]]*525/(437.5*Source[[#This Row],[FTEF]]),0)</f>
        <v>0</v>
      </c>
      <c r="AN5976">
        <f>IF(Source[[#This Row],[Credit_Noncredit]]="Credit",Source[[#This Row],[Census Enrollment]],Source[[#This Row],[Noncredit Avg. Attendance]])</f>
        <v>22</v>
      </c>
    </row>
    <row r="5977" spans="1:40" x14ac:dyDescent="0.25">
      <c r="A5977" t="s">
        <v>1914</v>
      </c>
      <c r="B5977" t="s">
        <v>886</v>
      </c>
      <c r="C5977" t="s">
        <v>632</v>
      </c>
      <c r="D5977" t="s">
        <v>3531</v>
      </c>
      <c r="E5977" s="4">
        <v>76676</v>
      </c>
      <c r="F5977" s="4" t="s">
        <v>3532</v>
      </c>
      <c r="G5977" s="4">
        <v>56</v>
      </c>
      <c r="H5977" t="str">
        <f>CONCATENATE(Source[[#This Row],[Subject]],TRIM(Source[[#This Row],[Course]]))</f>
        <v>NURS56</v>
      </c>
      <c r="I5977" t="str">
        <f>VLOOKUP(Source[[#This Row],[SubjCrse]],'Courses and Categories'!$E$2:$G$1816,3,FALSE)</f>
        <v>Credit Allied Health CTE</v>
      </c>
      <c r="J5977">
        <v>1</v>
      </c>
      <c r="K5977" t="s">
        <v>3616</v>
      </c>
      <c r="L5977" t="s">
        <v>39</v>
      </c>
      <c r="M5977" t="s">
        <v>1046</v>
      </c>
      <c r="N5977" t="s">
        <v>3617</v>
      </c>
      <c r="O5977" t="s">
        <v>3618</v>
      </c>
      <c r="P5977" t="s">
        <v>3619</v>
      </c>
      <c r="Q5977" t="s">
        <v>3620</v>
      </c>
      <c r="R5977" t="s">
        <v>3621</v>
      </c>
      <c r="S5977" t="s">
        <v>134</v>
      </c>
      <c r="T5977" t="s">
        <v>44</v>
      </c>
      <c r="U5977" s="1">
        <v>43694</v>
      </c>
      <c r="V5977" s="1">
        <v>43756</v>
      </c>
      <c r="W5977" t="s">
        <v>3622</v>
      </c>
      <c r="X5977" t="s">
        <v>46</v>
      </c>
      <c r="Y5977">
        <v>21</v>
      </c>
      <c r="Z5977">
        <v>21</v>
      </c>
      <c r="AA5977">
        <v>23</v>
      </c>
      <c r="AB5977">
        <v>91.304299999999998</v>
      </c>
      <c r="AD5977">
        <f>IF(ISBLANK(Source[[#This Row],[CrosslistID]]),1,1/COUNTIFS(Source[CrosslistID],Source[[#This Row],[CrosslistID]],Source[TermDesc],Source[[#This Row],[TermDesc]]))</f>
        <v>1</v>
      </c>
      <c r="AG5977">
        <v>0</v>
      </c>
      <c r="AH5977">
        <v>91.304299999999998</v>
      </c>
      <c r="AI5977">
        <v>8.15</v>
      </c>
      <c r="AJ5977">
        <v>8.15</v>
      </c>
      <c r="AK5977">
        <v>1.6164000000000001</v>
      </c>
      <c r="AL59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77">
        <f>IF(AND(Source[[#This Row],[Credit_Noncredit]]="Noncredit",Source[[#This Row],[FTEF]]&gt;0),Source[[#This Row],[NC XLST FTES]]*525/(437.5*Source[[#This Row],[FTEF]]),0)</f>
        <v>0</v>
      </c>
      <c r="AN5977">
        <f>IF(Source[[#This Row],[Credit_Noncredit]]="Credit",Source[[#This Row],[Census Enrollment]],Source[[#This Row],[Noncredit Avg. Attendance]])</f>
        <v>21</v>
      </c>
    </row>
    <row r="5978" spans="1:40" x14ac:dyDescent="0.25">
      <c r="A5978" t="s">
        <v>1914</v>
      </c>
      <c r="B5978" t="s">
        <v>886</v>
      </c>
      <c r="C5978" t="s">
        <v>632</v>
      </c>
      <c r="D5978" t="s">
        <v>3531</v>
      </c>
      <c r="E5978" s="4">
        <v>76677</v>
      </c>
      <c r="F5978" s="4" t="s">
        <v>3532</v>
      </c>
      <c r="G5978" s="4">
        <v>56</v>
      </c>
      <c r="H5978" t="str">
        <f>CONCATENATE(Source[[#This Row],[Subject]],TRIM(Source[[#This Row],[Course]]))</f>
        <v>NURS56</v>
      </c>
      <c r="I5978" t="str">
        <f>VLOOKUP(Source[[#This Row],[SubjCrse]],'Courses and Categories'!$E$2:$G$1816,3,FALSE)</f>
        <v>Credit Allied Health CTE</v>
      </c>
      <c r="J5978">
        <v>2</v>
      </c>
      <c r="K5978" t="s">
        <v>3616</v>
      </c>
      <c r="L5978" t="s">
        <v>39</v>
      </c>
      <c r="M5978" t="s">
        <v>1046</v>
      </c>
      <c r="N5978" t="s">
        <v>3617</v>
      </c>
      <c r="O5978" t="s">
        <v>3618</v>
      </c>
      <c r="P5978" t="s">
        <v>3619</v>
      </c>
      <c r="Q5978" t="s">
        <v>3620</v>
      </c>
      <c r="R5978" t="s">
        <v>3621</v>
      </c>
      <c r="S5978" t="s">
        <v>134</v>
      </c>
      <c r="T5978" t="s">
        <v>44</v>
      </c>
      <c r="U5978" s="1">
        <v>43759</v>
      </c>
      <c r="V5978" s="1">
        <v>43819</v>
      </c>
      <c r="W5978" t="s">
        <v>3622</v>
      </c>
      <c r="X5978" t="s">
        <v>46</v>
      </c>
      <c r="Y5978">
        <v>19</v>
      </c>
      <c r="Z5978">
        <v>19</v>
      </c>
      <c r="AA5978">
        <v>23</v>
      </c>
      <c r="AB5978">
        <v>82.608699999999999</v>
      </c>
      <c r="AD5978">
        <f>IF(ISBLANK(Source[[#This Row],[CrosslistID]]),1,1/COUNTIFS(Source[CrosslistID],Source[[#This Row],[CrosslistID]],Source[TermDesc],Source[[#This Row],[TermDesc]]))</f>
        <v>1</v>
      </c>
      <c r="AG5978">
        <v>0</v>
      </c>
      <c r="AH5978">
        <v>82.608699999999999</v>
      </c>
      <c r="AI5978">
        <v>6.9260000000000002</v>
      </c>
      <c r="AJ5978">
        <v>7.3164999999999996</v>
      </c>
      <c r="AK5978">
        <v>1.7424999999999999</v>
      </c>
      <c r="AL59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78">
        <f>IF(AND(Source[[#This Row],[Credit_Noncredit]]="Noncredit",Source[[#This Row],[FTEF]]&gt;0),Source[[#This Row],[NC XLST FTES]]*525/(437.5*Source[[#This Row],[FTEF]]),0)</f>
        <v>0</v>
      </c>
      <c r="AN5978">
        <f>IF(Source[[#This Row],[Credit_Noncredit]]="Credit",Source[[#This Row],[Census Enrollment]],Source[[#This Row],[Noncredit Avg. Attendance]])</f>
        <v>19</v>
      </c>
    </row>
    <row r="5979" spans="1:40" x14ac:dyDescent="0.25">
      <c r="A5979" t="s">
        <v>1914</v>
      </c>
      <c r="B5979" t="s">
        <v>886</v>
      </c>
      <c r="C5979" t="s">
        <v>632</v>
      </c>
      <c r="D5979" t="s">
        <v>3531</v>
      </c>
      <c r="E5979" s="4">
        <v>70392</v>
      </c>
      <c r="F5979" s="4" t="s">
        <v>3532</v>
      </c>
      <c r="G5979" s="4">
        <v>58</v>
      </c>
      <c r="H5979" t="str">
        <f>CONCATENATE(Source[[#This Row],[Subject]],TRIM(Source[[#This Row],[Course]]))</f>
        <v>NURS58</v>
      </c>
      <c r="I5979" t="str">
        <f>VLOOKUP(Source[[#This Row],[SubjCrse]],'Courses and Categories'!$E$2:$G$1816,3,FALSE)</f>
        <v>Credit Allied Health CTE</v>
      </c>
      <c r="J5979">
        <v>1</v>
      </c>
      <c r="K5979" t="s">
        <v>3623</v>
      </c>
      <c r="L5979" t="s">
        <v>39</v>
      </c>
      <c r="M5979" t="s">
        <v>903</v>
      </c>
      <c r="N5979" t="s">
        <v>180</v>
      </c>
      <c r="O5979">
        <v>810</v>
      </c>
      <c r="P5979">
        <v>900</v>
      </c>
      <c r="Q5979" t="s">
        <v>240</v>
      </c>
      <c r="R5979">
        <v>312</v>
      </c>
      <c r="S5979" t="s">
        <v>134</v>
      </c>
      <c r="T5979">
        <v>1</v>
      </c>
      <c r="U5979" s="1">
        <v>43694</v>
      </c>
      <c r="V5979" s="1">
        <v>43819</v>
      </c>
      <c r="W5979" t="s">
        <v>3624</v>
      </c>
      <c r="X5979" t="s">
        <v>1929</v>
      </c>
      <c r="Y5979">
        <v>41</v>
      </c>
      <c r="Z5979">
        <v>40</v>
      </c>
      <c r="AA5979">
        <v>45</v>
      </c>
      <c r="AB5979">
        <v>88.888900000000007</v>
      </c>
      <c r="AD5979">
        <f>IF(ISBLANK(Source[[#This Row],[CrosslistID]]),1,1/COUNTIFS(Source[CrosslistID],Source[[#This Row],[CrosslistID]],Source[TermDesc],Source[[#This Row],[TermDesc]]))</f>
        <v>1</v>
      </c>
      <c r="AG5979">
        <v>0</v>
      </c>
      <c r="AH5979">
        <v>88.888900000000007</v>
      </c>
      <c r="AI5979">
        <v>1.333</v>
      </c>
      <c r="AJ5979">
        <v>1.3663000000000001</v>
      </c>
      <c r="AK5979">
        <v>6.6699999999999995E-2</v>
      </c>
      <c r="AL59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79">
        <f>IF(AND(Source[[#This Row],[Credit_Noncredit]]="Noncredit",Source[[#This Row],[FTEF]]&gt;0),Source[[#This Row],[NC XLST FTES]]*525/(437.5*Source[[#This Row],[FTEF]]),0)</f>
        <v>0</v>
      </c>
      <c r="AN5979">
        <f>IF(Source[[#This Row],[Credit_Noncredit]]="Credit",Source[[#This Row],[Census Enrollment]],Source[[#This Row],[Noncredit Avg. Attendance]])</f>
        <v>41</v>
      </c>
    </row>
    <row r="5980" spans="1:40" x14ac:dyDescent="0.25">
      <c r="A5980" t="s">
        <v>1914</v>
      </c>
      <c r="B5980" t="s">
        <v>886</v>
      </c>
      <c r="C5980" t="s">
        <v>632</v>
      </c>
      <c r="D5980" t="s">
        <v>1475</v>
      </c>
      <c r="E5980" s="4">
        <v>73465</v>
      </c>
      <c r="F5980" s="4" t="s">
        <v>1476</v>
      </c>
      <c r="G5980" s="4" t="s">
        <v>3625</v>
      </c>
      <c r="H5980" t="str">
        <f>CONCATENATE(Source[[#This Row],[Subject]],TRIM(Source[[#This Row],[Course]]))</f>
        <v>DANC34A</v>
      </c>
      <c r="I5980" t="str">
        <f>VLOOKUP(Source[[#This Row],[SubjCrse]],'Courses and Categories'!$E$2:$G$1816,3,FALSE)</f>
        <v>Credit PE/Dance Activity</v>
      </c>
      <c r="J5980">
        <v>1</v>
      </c>
      <c r="K5980" t="s">
        <v>3626</v>
      </c>
      <c r="L5980" t="s">
        <v>39</v>
      </c>
      <c r="M5980" t="s">
        <v>1063</v>
      </c>
      <c r="N5980" t="s">
        <v>180</v>
      </c>
      <c r="O5980">
        <v>1210</v>
      </c>
      <c r="P5980">
        <v>1400</v>
      </c>
      <c r="Q5980" t="s">
        <v>675</v>
      </c>
      <c r="R5980">
        <v>307</v>
      </c>
      <c r="S5980" t="s">
        <v>134</v>
      </c>
      <c r="T5980">
        <v>1</v>
      </c>
      <c r="U5980" s="1">
        <v>43694</v>
      </c>
      <c r="V5980" s="1">
        <v>43819</v>
      </c>
      <c r="W5980" t="s">
        <v>3627</v>
      </c>
      <c r="X5980" t="s">
        <v>1929</v>
      </c>
      <c r="Y5980">
        <v>36</v>
      </c>
      <c r="Z5980">
        <v>35</v>
      </c>
      <c r="AA5980">
        <v>30</v>
      </c>
      <c r="AB5980">
        <v>116.66670000000001</v>
      </c>
      <c r="AD5980">
        <f>IF(ISBLANK(Source[[#This Row],[CrosslistID]]),1,1/COUNTIFS(Source[CrosslistID],Source[[#This Row],[CrosslistID]],Source[TermDesc],Source[[#This Row],[TermDesc]]))</f>
        <v>1</v>
      </c>
      <c r="AG5980">
        <v>0</v>
      </c>
      <c r="AH5980">
        <v>116.66670000000001</v>
      </c>
      <c r="AI5980">
        <v>2.3330000000000002</v>
      </c>
      <c r="AJ5980">
        <v>2.3997000000000002</v>
      </c>
      <c r="AK5980">
        <v>0.1</v>
      </c>
      <c r="AL59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80">
        <f>IF(AND(Source[[#This Row],[Credit_Noncredit]]="Noncredit",Source[[#This Row],[FTEF]]&gt;0),Source[[#This Row],[NC XLST FTES]]*525/(437.5*Source[[#This Row],[FTEF]]),0)</f>
        <v>0</v>
      </c>
      <c r="AN5980">
        <f>IF(Source[[#This Row],[Credit_Noncredit]]="Credit",Source[[#This Row],[Census Enrollment]],Source[[#This Row],[Noncredit Avg. Attendance]])</f>
        <v>36</v>
      </c>
    </row>
    <row r="5981" spans="1:40" x14ac:dyDescent="0.25">
      <c r="A5981" t="s">
        <v>1914</v>
      </c>
      <c r="B5981" t="s">
        <v>886</v>
      </c>
      <c r="C5981" t="s">
        <v>632</v>
      </c>
      <c r="D5981" t="s">
        <v>1475</v>
      </c>
      <c r="E5981" s="4">
        <v>73464</v>
      </c>
      <c r="F5981" s="4" t="s">
        <v>1476</v>
      </c>
      <c r="G5981" s="4" t="s">
        <v>3625</v>
      </c>
      <c r="H5981" t="str">
        <f>CONCATENATE(Source[[#This Row],[Subject]],TRIM(Source[[#This Row],[Course]]))</f>
        <v>DANC34A</v>
      </c>
      <c r="I5981" t="str">
        <f>VLOOKUP(Source[[#This Row],[SubjCrse]],'Courses and Categories'!$E$2:$G$1816,3,FALSE)</f>
        <v>Credit PE/Dance Activity</v>
      </c>
      <c r="J5981">
        <v>2</v>
      </c>
      <c r="K5981" t="s">
        <v>3626</v>
      </c>
      <c r="L5981" t="s">
        <v>39</v>
      </c>
      <c r="M5981" t="s">
        <v>1063</v>
      </c>
      <c r="N5981" t="s">
        <v>41</v>
      </c>
      <c r="O5981">
        <v>1410</v>
      </c>
      <c r="P5981">
        <v>1600</v>
      </c>
      <c r="Q5981" t="s">
        <v>675</v>
      </c>
      <c r="R5981">
        <v>307</v>
      </c>
      <c r="S5981" t="s">
        <v>134</v>
      </c>
      <c r="T5981">
        <v>1</v>
      </c>
      <c r="U5981" s="1">
        <v>43694</v>
      </c>
      <c r="V5981" s="1">
        <v>43819</v>
      </c>
      <c r="W5981" t="s">
        <v>1482</v>
      </c>
      <c r="X5981" t="s">
        <v>1929</v>
      </c>
      <c r="Y5981">
        <v>29</v>
      </c>
      <c r="Z5981">
        <v>24</v>
      </c>
      <c r="AA5981">
        <v>30</v>
      </c>
      <c r="AB5981">
        <v>80</v>
      </c>
      <c r="AD5981">
        <f>IF(ISBLANK(Source[[#This Row],[CrosslistID]]),1,1/COUNTIFS(Source[CrosslistID],Source[[#This Row],[CrosslistID]],Source[TermDesc],Source[[#This Row],[TermDesc]]))</f>
        <v>1</v>
      </c>
      <c r="AG5981">
        <v>0</v>
      </c>
      <c r="AH5981">
        <v>80</v>
      </c>
      <c r="AI5981">
        <v>1.8</v>
      </c>
      <c r="AJ5981">
        <v>1.9333</v>
      </c>
      <c r="AK5981">
        <v>0.1</v>
      </c>
      <c r="AL59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81">
        <f>IF(AND(Source[[#This Row],[Credit_Noncredit]]="Noncredit",Source[[#This Row],[FTEF]]&gt;0),Source[[#This Row],[NC XLST FTES]]*525/(437.5*Source[[#This Row],[FTEF]]),0)</f>
        <v>0</v>
      </c>
      <c r="AN5981">
        <f>IF(Source[[#This Row],[Credit_Noncredit]]="Credit",Source[[#This Row],[Census Enrollment]],Source[[#This Row],[Noncredit Avg. Attendance]])</f>
        <v>29</v>
      </c>
    </row>
    <row r="5982" spans="1:40" x14ac:dyDescent="0.25">
      <c r="A5982" t="s">
        <v>1914</v>
      </c>
      <c r="B5982" t="s">
        <v>886</v>
      </c>
      <c r="C5982" t="s">
        <v>632</v>
      </c>
      <c r="D5982" t="s">
        <v>1475</v>
      </c>
      <c r="E5982" s="4">
        <v>77680</v>
      </c>
      <c r="F5982" s="4" t="s">
        <v>1476</v>
      </c>
      <c r="G5982" s="4">
        <v>37</v>
      </c>
      <c r="H5982" t="str">
        <f>CONCATENATE(Source[[#This Row],[Subject]],TRIM(Source[[#This Row],[Course]]))</f>
        <v>DANC37</v>
      </c>
      <c r="I5982" t="str">
        <f>VLOOKUP(Source[[#This Row],[SubjCrse]],'Courses and Categories'!$E$2:$G$1816,3,FALSE)</f>
        <v>Credit PE/Dance Activity</v>
      </c>
      <c r="J5982">
        <v>1</v>
      </c>
      <c r="K5982" t="s">
        <v>3628</v>
      </c>
      <c r="L5982" t="s">
        <v>39</v>
      </c>
      <c r="M5982" t="s">
        <v>1063</v>
      </c>
      <c r="N5982" t="s">
        <v>50</v>
      </c>
      <c r="O5982">
        <v>1410</v>
      </c>
      <c r="P5982">
        <v>1600</v>
      </c>
      <c r="Q5982" t="s">
        <v>675</v>
      </c>
      <c r="R5982">
        <v>307</v>
      </c>
      <c r="S5982" t="s">
        <v>134</v>
      </c>
      <c r="T5982">
        <v>1</v>
      </c>
      <c r="U5982" s="1">
        <v>43694</v>
      </c>
      <c r="V5982" s="1">
        <v>43819</v>
      </c>
      <c r="W5982" t="s">
        <v>866</v>
      </c>
      <c r="X5982" t="s">
        <v>1929</v>
      </c>
      <c r="Y5982">
        <v>16</v>
      </c>
      <c r="Z5982">
        <v>16</v>
      </c>
      <c r="AA5982">
        <v>30</v>
      </c>
      <c r="AB5982">
        <v>53.333300000000001</v>
      </c>
      <c r="AC5982" t="s">
        <v>1586</v>
      </c>
      <c r="AD5982">
        <f>IF(ISBLANK(Source[[#This Row],[CrosslistID]]),1,1/COUNTIFS(Source[CrosslistID],Source[[#This Row],[CrosslistID]],Source[TermDesc],Source[[#This Row],[TermDesc]]))</f>
        <v>0.5</v>
      </c>
      <c r="AE5982">
        <v>27</v>
      </c>
      <c r="AF5982">
        <v>50</v>
      </c>
      <c r="AG5982">
        <v>54</v>
      </c>
      <c r="AH5982">
        <v>54</v>
      </c>
      <c r="AI5982">
        <v>1.0669999999999999</v>
      </c>
      <c r="AJ5982">
        <v>1.0669999999999999</v>
      </c>
      <c r="AK5982">
        <v>0.1</v>
      </c>
      <c r="AL59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82">
        <f>IF(AND(Source[[#This Row],[Credit_Noncredit]]="Noncredit",Source[[#This Row],[FTEF]]&gt;0),Source[[#This Row],[NC XLST FTES]]*525/(437.5*Source[[#This Row],[FTEF]]),0)</f>
        <v>0</v>
      </c>
      <c r="AN5982">
        <f>IF(Source[[#This Row],[Credit_Noncredit]]="Credit",Source[[#This Row],[Census Enrollment]],Source[[#This Row],[Noncredit Avg. Attendance]])</f>
        <v>16</v>
      </c>
    </row>
    <row r="5983" spans="1:40" x14ac:dyDescent="0.25">
      <c r="A5983" t="s">
        <v>1914</v>
      </c>
      <c r="B5983" t="s">
        <v>886</v>
      </c>
      <c r="C5983" t="s">
        <v>632</v>
      </c>
      <c r="D5983" t="s">
        <v>1475</v>
      </c>
      <c r="E5983" s="4">
        <v>77681</v>
      </c>
      <c r="F5983" s="4" t="s">
        <v>1476</v>
      </c>
      <c r="G5983" s="4" t="s">
        <v>3629</v>
      </c>
      <c r="H5983" t="str">
        <f>CONCATENATE(Source[[#This Row],[Subject]],TRIM(Source[[#This Row],[Course]]))</f>
        <v>DANC100A</v>
      </c>
      <c r="I5983" t="str">
        <f>VLOOKUP(Source[[#This Row],[SubjCrse]],'Courses and Categories'!$E$2:$G$1816,3,FALSE)</f>
        <v>Credit PE/Dance Activity</v>
      </c>
      <c r="J5983">
        <v>1</v>
      </c>
      <c r="K5983" t="s">
        <v>3630</v>
      </c>
      <c r="L5983" t="s">
        <v>39</v>
      </c>
      <c r="M5983" t="s">
        <v>1063</v>
      </c>
      <c r="N5983" t="s">
        <v>1381</v>
      </c>
      <c r="O5983" t="s">
        <v>1680</v>
      </c>
      <c r="P5983" t="s">
        <v>2227</v>
      </c>
      <c r="Q5983" t="s">
        <v>3631</v>
      </c>
      <c r="R5983">
        <v>301</v>
      </c>
      <c r="S5983" t="s">
        <v>134</v>
      </c>
      <c r="T5983">
        <v>1</v>
      </c>
      <c r="U5983" s="1">
        <v>43694</v>
      </c>
      <c r="V5983" s="1">
        <v>43819</v>
      </c>
      <c r="W5983" t="s">
        <v>3632</v>
      </c>
      <c r="X5983" t="s">
        <v>46</v>
      </c>
      <c r="Y5983">
        <v>21</v>
      </c>
      <c r="Z5983">
        <v>15</v>
      </c>
      <c r="AA5983">
        <v>25</v>
      </c>
      <c r="AB5983">
        <v>60</v>
      </c>
      <c r="AC5983" t="s">
        <v>3633</v>
      </c>
      <c r="AD5983">
        <f>IF(ISBLANK(Source[[#This Row],[CrosslistID]]),1,1/COUNTIFS(Source[CrosslistID],Source[[#This Row],[CrosslistID]],Source[TermDesc],Source[[#This Row],[TermDesc]]))</f>
        <v>0.5</v>
      </c>
      <c r="AE5983">
        <v>29</v>
      </c>
      <c r="AF5983">
        <v>35</v>
      </c>
      <c r="AG5983">
        <v>82.857100000000003</v>
      </c>
      <c r="AH5983">
        <v>82.857100000000003</v>
      </c>
      <c r="AI5983">
        <v>0.82299999999999995</v>
      </c>
      <c r="AJ5983">
        <v>0.82299999999999995</v>
      </c>
      <c r="AK5983">
        <v>0.3</v>
      </c>
      <c r="AL59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83">
        <f>IF(AND(Source[[#This Row],[Credit_Noncredit]]="Noncredit",Source[[#This Row],[FTEF]]&gt;0),Source[[#This Row],[NC XLST FTES]]*525/(437.5*Source[[#This Row],[FTEF]]),0)</f>
        <v>0</v>
      </c>
      <c r="AN5983">
        <f>IF(Source[[#This Row],[Credit_Noncredit]]="Credit",Source[[#This Row],[Census Enrollment]],Source[[#This Row],[Noncredit Avg. Attendance]])</f>
        <v>21</v>
      </c>
    </row>
    <row r="5984" spans="1:40" x14ac:dyDescent="0.25">
      <c r="A5984" t="s">
        <v>1914</v>
      </c>
      <c r="B5984" t="s">
        <v>886</v>
      </c>
      <c r="C5984" t="s">
        <v>632</v>
      </c>
      <c r="D5984" t="s">
        <v>1475</v>
      </c>
      <c r="E5984" s="4">
        <v>78975</v>
      </c>
      <c r="F5984" s="4" t="s">
        <v>1476</v>
      </c>
      <c r="G5984" s="4" t="s">
        <v>3634</v>
      </c>
      <c r="H5984" t="str">
        <f>CONCATENATE(Source[[#This Row],[Subject]],TRIM(Source[[#This Row],[Course]]))</f>
        <v>DANC100B</v>
      </c>
      <c r="I5984" t="str">
        <f>VLOOKUP(Source[[#This Row],[SubjCrse]],'Courses and Categories'!$E$2:$G$1816,3,FALSE)</f>
        <v>Credit PE/Dance Activity</v>
      </c>
      <c r="J5984">
        <v>1</v>
      </c>
      <c r="K5984" t="s">
        <v>3635</v>
      </c>
      <c r="L5984" t="s">
        <v>39</v>
      </c>
      <c r="M5984" t="s">
        <v>1063</v>
      </c>
      <c r="N5984" t="s">
        <v>59</v>
      </c>
      <c r="O5984">
        <v>1010</v>
      </c>
      <c r="P5984">
        <v>1200</v>
      </c>
      <c r="Q5984" t="s">
        <v>675</v>
      </c>
      <c r="R5984">
        <v>301</v>
      </c>
      <c r="S5984" t="s">
        <v>134</v>
      </c>
      <c r="T5984">
        <v>1</v>
      </c>
      <c r="U5984" s="1">
        <v>43694</v>
      </c>
      <c r="V5984" s="1">
        <v>43819</v>
      </c>
      <c r="W5984" t="s">
        <v>3636</v>
      </c>
      <c r="X5984" t="s">
        <v>1929</v>
      </c>
      <c r="Y5984">
        <v>14</v>
      </c>
      <c r="Z5984">
        <v>14</v>
      </c>
      <c r="AA5984">
        <v>15</v>
      </c>
      <c r="AB5984">
        <v>93.333299999999994</v>
      </c>
      <c r="AC5984" t="s">
        <v>3633</v>
      </c>
      <c r="AD5984">
        <f>IF(ISBLANK(Source[[#This Row],[CrosslistID]]),1,1/COUNTIFS(Source[CrosslistID],Source[[#This Row],[CrosslistID]],Source[TermDesc],Source[[#This Row],[TermDesc]]))</f>
        <v>0.5</v>
      </c>
      <c r="AE5984">
        <v>29</v>
      </c>
      <c r="AF5984">
        <v>35</v>
      </c>
      <c r="AG5984">
        <v>82.857100000000003</v>
      </c>
      <c r="AH5984">
        <v>82.857100000000003</v>
      </c>
      <c r="AI5984">
        <v>1.7330000000000001</v>
      </c>
      <c r="AJ5984">
        <v>1.8663000000000001</v>
      </c>
      <c r="AK5984">
        <v>0</v>
      </c>
      <c r="AL59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84">
        <f>IF(AND(Source[[#This Row],[Credit_Noncredit]]="Noncredit",Source[[#This Row],[FTEF]]&gt;0),Source[[#This Row],[NC XLST FTES]]*525/(437.5*Source[[#This Row],[FTEF]]),0)</f>
        <v>0</v>
      </c>
      <c r="AN5984">
        <f>IF(Source[[#This Row],[Credit_Noncredit]]="Credit",Source[[#This Row],[Census Enrollment]],Source[[#This Row],[Noncredit Avg. Attendance]])</f>
        <v>14</v>
      </c>
    </row>
    <row r="5985" spans="1:40" x14ac:dyDescent="0.25">
      <c r="A5985" t="s">
        <v>1914</v>
      </c>
      <c r="B5985" t="s">
        <v>886</v>
      </c>
      <c r="C5985" t="s">
        <v>632</v>
      </c>
      <c r="D5985" t="s">
        <v>1475</v>
      </c>
      <c r="E5985" s="4">
        <v>73001</v>
      </c>
      <c r="F5985" s="4" t="s">
        <v>1476</v>
      </c>
      <c r="G5985" s="4" t="s">
        <v>3267</v>
      </c>
      <c r="H5985" t="str">
        <f>CONCATENATE(Source[[#This Row],[Subject]],TRIM(Source[[#This Row],[Course]]))</f>
        <v>DANC101A</v>
      </c>
      <c r="I5985" t="str">
        <f>VLOOKUP(Source[[#This Row],[SubjCrse]],'Courses and Categories'!$E$2:$G$1816,3,FALSE)</f>
        <v>Credit PE/Dance Activity</v>
      </c>
      <c r="J5985">
        <v>2</v>
      </c>
      <c r="K5985" t="s">
        <v>3637</v>
      </c>
      <c r="L5985" t="s">
        <v>39</v>
      </c>
      <c r="M5985" t="s">
        <v>1063</v>
      </c>
      <c r="N5985" t="s">
        <v>91</v>
      </c>
      <c r="O5985">
        <v>1410</v>
      </c>
      <c r="P5985">
        <v>1600</v>
      </c>
      <c r="Q5985" t="s">
        <v>675</v>
      </c>
      <c r="R5985">
        <v>301</v>
      </c>
      <c r="S5985" t="s">
        <v>134</v>
      </c>
      <c r="T5985">
        <v>1</v>
      </c>
      <c r="U5985" s="1">
        <v>43694</v>
      </c>
      <c r="V5985" s="1">
        <v>43819</v>
      </c>
      <c r="W5985" t="s">
        <v>1482</v>
      </c>
      <c r="X5985" t="s">
        <v>1929</v>
      </c>
      <c r="Y5985">
        <v>7</v>
      </c>
      <c r="Z5985">
        <v>7</v>
      </c>
      <c r="AA5985">
        <v>15</v>
      </c>
      <c r="AB5985">
        <v>46.666699999999999</v>
      </c>
      <c r="AC5985" t="s">
        <v>3638</v>
      </c>
      <c r="AD5985">
        <f>IF(ISBLANK(Source[[#This Row],[CrosslistID]]),1,1/COUNTIFS(Source[CrosslistID],Source[[#This Row],[CrosslistID]],Source[TermDesc],Source[[#This Row],[TermDesc]]))</f>
        <v>0.33333333333333331</v>
      </c>
      <c r="AE5985">
        <v>33</v>
      </c>
      <c r="AF5985">
        <v>35</v>
      </c>
      <c r="AG5985">
        <v>94.285700000000006</v>
      </c>
      <c r="AH5985">
        <v>94.285700000000006</v>
      </c>
      <c r="AI5985">
        <v>0.46700000000000003</v>
      </c>
      <c r="AJ5985">
        <v>0.46700000000000003</v>
      </c>
      <c r="AK5985">
        <v>0.1</v>
      </c>
      <c r="AL59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85">
        <f>IF(AND(Source[[#This Row],[Credit_Noncredit]]="Noncredit",Source[[#This Row],[FTEF]]&gt;0),Source[[#This Row],[NC XLST FTES]]*525/(437.5*Source[[#This Row],[FTEF]]),0)</f>
        <v>0</v>
      </c>
      <c r="AN5985">
        <f>IF(Source[[#This Row],[Credit_Noncredit]]="Credit",Source[[#This Row],[Census Enrollment]],Source[[#This Row],[Noncredit Avg. Attendance]])</f>
        <v>7</v>
      </c>
    </row>
    <row r="5986" spans="1:40" x14ac:dyDescent="0.25">
      <c r="A5986" t="s">
        <v>1914</v>
      </c>
      <c r="B5986" t="s">
        <v>886</v>
      </c>
      <c r="C5986" t="s">
        <v>632</v>
      </c>
      <c r="D5986" t="s">
        <v>1475</v>
      </c>
      <c r="E5986" s="4">
        <v>75706</v>
      </c>
      <c r="F5986" s="4" t="s">
        <v>1476</v>
      </c>
      <c r="G5986" s="4" t="s">
        <v>3267</v>
      </c>
      <c r="H5986" t="str">
        <f>CONCATENATE(Source[[#This Row],[Subject]],TRIM(Source[[#This Row],[Course]]))</f>
        <v>DANC101A</v>
      </c>
      <c r="I5986" t="str">
        <f>VLOOKUP(Source[[#This Row],[SubjCrse]],'Courses and Categories'!$E$2:$G$1816,3,FALSE)</f>
        <v>Credit PE/Dance Activity</v>
      </c>
      <c r="J5986">
        <v>501</v>
      </c>
      <c r="K5986" t="s">
        <v>3637</v>
      </c>
      <c r="L5986" t="s">
        <v>87</v>
      </c>
      <c r="M5986" t="s">
        <v>1063</v>
      </c>
      <c r="N5986" t="s">
        <v>50</v>
      </c>
      <c r="O5986">
        <v>2010</v>
      </c>
      <c r="P5986">
        <v>2200</v>
      </c>
      <c r="Q5986" t="s">
        <v>675</v>
      </c>
      <c r="R5986">
        <v>307</v>
      </c>
      <c r="S5986" t="s">
        <v>134</v>
      </c>
      <c r="T5986">
        <v>1</v>
      </c>
      <c r="U5986" s="1">
        <v>43694</v>
      </c>
      <c r="V5986" s="1">
        <v>43819</v>
      </c>
      <c r="W5986" t="s">
        <v>3639</v>
      </c>
      <c r="X5986" t="s">
        <v>1929</v>
      </c>
      <c r="Y5986">
        <v>11</v>
      </c>
      <c r="Z5986">
        <v>11</v>
      </c>
      <c r="AA5986">
        <v>15</v>
      </c>
      <c r="AB5986">
        <v>73.333299999999994</v>
      </c>
      <c r="AC5986" t="s">
        <v>3640</v>
      </c>
      <c r="AD5986">
        <f>IF(ISBLANK(Source[[#This Row],[CrosslistID]]),1,1/COUNTIFS(Source[CrosslistID],Source[[#This Row],[CrosslistID]],Source[TermDesc],Source[[#This Row],[TermDesc]]))</f>
        <v>0.5</v>
      </c>
      <c r="AE5986">
        <v>24</v>
      </c>
      <c r="AF5986">
        <v>35</v>
      </c>
      <c r="AG5986">
        <v>68.571399999999997</v>
      </c>
      <c r="AH5986">
        <v>68.571399999999997</v>
      </c>
      <c r="AI5986">
        <v>0.73299999999999998</v>
      </c>
      <c r="AJ5986">
        <v>0.73299999999999998</v>
      </c>
      <c r="AK5986">
        <v>0.1</v>
      </c>
      <c r="AL59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86">
        <f>IF(AND(Source[[#This Row],[Credit_Noncredit]]="Noncredit",Source[[#This Row],[FTEF]]&gt;0),Source[[#This Row],[NC XLST FTES]]*525/(437.5*Source[[#This Row],[FTEF]]),0)</f>
        <v>0</v>
      </c>
      <c r="AN5986">
        <f>IF(Source[[#This Row],[Credit_Noncredit]]="Credit",Source[[#This Row],[Census Enrollment]],Source[[#This Row],[Noncredit Avg. Attendance]])</f>
        <v>11</v>
      </c>
    </row>
    <row r="5987" spans="1:40" x14ac:dyDescent="0.25">
      <c r="A5987" t="s">
        <v>1914</v>
      </c>
      <c r="B5987" t="s">
        <v>886</v>
      </c>
      <c r="C5987" t="s">
        <v>632</v>
      </c>
      <c r="D5987" t="s">
        <v>1475</v>
      </c>
      <c r="E5987" s="4">
        <v>76331</v>
      </c>
      <c r="F5987" s="4" t="s">
        <v>1476</v>
      </c>
      <c r="G5987" s="4" t="s">
        <v>1477</v>
      </c>
      <c r="H5987" t="str">
        <f>CONCATENATE(Source[[#This Row],[Subject]],TRIM(Source[[#This Row],[Course]]))</f>
        <v>DANC119A</v>
      </c>
      <c r="I5987" t="str">
        <f>VLOOKUP(Source[[#This Row],[SubjCrse]],'Courses and Categories'!$E$2:$G$1816,3,FALSE)</f>
        <v>Credit PE/Dance Activity</v>
      </c>
      <c r="J5987">
        <v>1</v>
      </c>
      <c r="K5987" t="s">
        <v>1478</v>
      </c>
      <c r="L5987" t="s">
        <v>39</v>
      </c>
      <c r="M5987" t="s">
        <v>1063</v>
      </c>
      <c r="N5987" t="s">
        <v>50</v>
      </c>
      <c r="O5987">
        <v>1210</v>
      </c>
      <c r="P5987">
        <v>1400</v>
      </c>
      <c r="Q5987" t="s">
        <v>675</v>
      </c>
      <c r="R5987">
        <v>307</v>
      </c>
      <c r="S5987" t="s">
        <v>134</v>
      </c>
      <c r="T5987">
        <v>1</v>
      </c>
      <c r="U5987" s="1">
        <v>43694</v>
      </c>
      <c r="V5987" s="1">
        <v>43819</v>
      </c>
      <c r="W5987" t="s">
        <v>1479</v>
      </c>
      <c r="X5987" t="s">
        <v>1929</v>
      </c>
      <c r="Y5987">
        <v>27</v>
      </c>
      <c r="Z5987">
        <v>23</v>
      </c>
      <c r="AA5987">
        <v>35</v>
      </c>
      <c r="AB5987">
        <v>65.714299999999994</v>
      </c>
      <c r="AD5987">
        <f>IF(ISBLANK(Source[[#This Row],[CrosslistID]]),1,1/COUNTIFS(Source[CrosslistID],Source[[#This Row],[CrosslistID]],Source[TermDesc],Source[[#This Row],[TermDesc]]))</f>
        <v>1</v>
      </c>
      <c r="AG5987">
        <v>0</v>
      </c>
      <c r="AH5987">
        <v>65.714299999999994</v>
      </c>
      <c r="AI5987">
        <v>1.667</v>
      </c>
      <c r="AJ5987">
        <v>1.8004</v>
      </c>
      <c r="AK5987">
        <v>0.1</v>
      </c>
      <c r="AL59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87">
        <f>IF(AND(Source[[#This Row],[Credit_Noncredit]]="Noncredit",Source[[#This Row],[FTEF]]&gt;0),Source[[#This Row],[NC XLST FTES]]*525/(437.5*Source[[#This Row],[FTEF]]),0)</f>
        <v>0</v>
      </c>
      <c r="AN5987">
        <f>IF(Source[[#This Row],[Credit_Noncredit]]="Credit",Source[[#This Row],[Census Enrollment]],Source[[#This Row],[Noncredit Avg. Attendance]])</f>
        <v>27</v>
      </c>
    </row>
    <row r="5988" spans="1:40" x14ac:dyDescent="0.25">
      <c r="A5988" t="s">
        <v>1914</v>
      </c>
      <c r="B5988" t="s">
        <v>886</v>
      </c>
      <c r="C5988" t="s">
        <v>632</v>
      </c>
      <c r="D5988" t="s">
        <v>1475</v>
      </c>
      <c r="E5988" s="4">
        <v>76330</v>
      </c>
      <c r="F5988" s="4" t="s">
        <v>1476</v>
      </c>
      <c r="G5988" s="4" t="s">
        <v>1477</v>
      </c>
      <c r="H5988" t="str">
        <f>CONCATENATE(Source[[#This Row],[Subject]],TRIM(Source[[#This Row],[Course]]))</f>
        <v>DANC119A</v>
      </c>
      <c r="I5988" t="str">
        <f>VLOOKUP(Source[[#This Row],[SubjCrse]],'Courses and Categories'!$E$2:$G$1816,3,FALSE)</f>
        <v>Credit PE/Dance Activity</v>
      </c>
      <c r="J5988">
        <v>501</v>
      </c>
      <c r="K5988" t="s">
        <v>1478</v>
      </c>
      <c r="L5988" t="s">
        <v>87</v>
      </c>
      <c r="M5988" t="s">
        <v>1063</v>
      </c>
      <c r="N5988" t="s">
        <v>41</v>
      </c>
      <c r="O5988">
        <v>1810</v>
      </c>
      <c r="P5988">
        <v>2000</v>
      </c>
      <c r="Q5988" t="s">
        <v>675</v>
      </c>
      <c r="R5988">
        <v>307</v>
      </c>
      <c r="S5988" t="s">
        <v>134</v>
      </c>
      <c r="T5988">
        <v>1</v>
      </c>
      <c r="U5988" s="1">
        <v>43694</v>
      </c>
      <c r="V5988" s="1">
        <v>43819</v>
      </c>
      <c r="W5988" t="s">
        <v>1479</v>
      </c>
      <c r="X5988" t="s">
        <v>1929</v>
      </c>
      <c r="Y5988">
        <v>31</v>
      </c>
      <c r="Z5988">
        <v>23</v>
      </c>
      <c r="AA5988">
        <v>35</v>
      </c>
      <c r="AB5988">
        <v>65.714299999999994</v>
      </c>
      <c r="AD5988">
        <f>IF(ISBLANK(Source[[#This Row],[CrosslistID]]),1,1/COUNTIFS(Source[CrosslistID],Source[[#This Row],[CrosslistID]],Source[TermDesc],Source[[#This Row],[TermDesc]]))</f>
        <v>1</v>
      </c>
      <c r="AG5988">
        <v>0</v>
      </c>
      <c r="AH5988">
        <v>65.714299999999994</v>
      </c>
      <c r="AI5988">
        <v>2.0670000000000002</v>
      </c>
      <c r="AJ5988">
        <v>2.0670000000000002</v>
      </c>
      <c r="AK5988">
        <v>0.1</v>
      </c>
      <c r="AL59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88">
        <f>IF(AND(Source[[#This Row],[Credit_Noncredit]]="Noncredit",Source[[#This Row],[FTEF]]&gt;0),Source[[#This Row],[NC XLST FTES]]*525/(437.5*Source[[#This Row],[FTEF]]),0)</f>
        <v>0</v>
      </c>
      <c r="AN5988">
        <f>IF(Source[[#This Row],[Credit_Noncredit]]="Credit",Source[[#This Row],[Census Enrollment]],Source[[#This Row],[Noncredit Avg. Attendance]])</f>
        <v>31</v>
      </c>
    </row>
    <row r="5989" spans="1:40" x14ac:dyDescent="0.25">
      <c r="A5989" t="s">
        <v>1914</v>
      </c>
      <c r="B5989" t="s">
        <v>886</v>
      </c>
      <c r="C5989" t="s">
        <v>632</v>
      </c>
      <c r="D5989" t="s">
        <v>1475</v>
      </c>
      <c r="E5989" s="4">
        <v>77119</v>
      </c>
      <c r="F5989" s="4" t="s">
        <v>1476</v>
      </c>
      <c r="G5989" s="4" t="s">
        <v>3641</v>
      </c>
      <c r="H5989" t="str">
        <f>CONCATENATE(Source[[#This Row],[Subject]],TRIM(Source[[#This Row],[Course]]))</f>
        <v>DANC119B</v>
      </c>
      <c r="I5989" t="str">
        <f>VLOOKUP(Source[[#This Row],[SubjCrse]],'Courses and Categories'!$E$2:$G$1816,3,FALSE)</f>
        <v>Credit PE/Dance Activity</v>
      </c>
      <c r="J5989">
        <v>501</v>
      </c>
      <c r="K5989" t="s">
        <v>3642</v>
      </c>
      <c r="L5989" t="s">
        <v>87</v>
      </c>
      <c r="M5989" t="s">
        <v>1063</v>
      </c>
      <c r="N5989" t="s">
        <v>185</v>
      </c>
      <c r="O5989">
        <v>1810</v>
      </c>
      <c r="P5989">
        <v>2000</v>
      </c>
      <c r="Q5989" t="s">
        <v>675</v>
      </c>
      <c r="R5989">
        <v>307</v>
      </c>
      <c r="S5989" t="s">
        <v>134</v>
      </c>
      <c r="T5989">
        <v>1</v>
      </c>
      <c r="U5989" s="1">
        <v>43694</v>
      </c>
      <c r="V5989" s="1">
        <v>43819</v>
      </c>
      <c r="W5989" t="s">
        <v>1479</v>
      </c>
      <c r="X5989" t="s">
        <v>1929</v>
      </c>
      <c r="Y5989">
        <v>11</v>
      </c>
      <c r="Z5989">
        <v>10</v>
      </c>
      <c r="AA5989">
        <v>15</v>
      </c>
      <c r="AB5989">
        <v>66.666700000000006</v>
      </c>
      <c r="AC5989" t="s">
        <v>3643</v>
      </c>
      <c r="AD5989">
        <f>IF(ISBLANK(Source[[#This Row],[CrosslistID]]),1,1/COUNTIFS(Source[CrosslistID],Source[[#This Row],[CrosslistID]],Source[TermDesc],Source[[#This Row],[TermDesc]]))</f>
        <v>0.5</v>
      </c>
      <c r="AE5989">
        <v>20</v>
      </c>
      <c r="AF5989">
        <v>25</v>
      </c>
      <c r="AG5989">
        <v>80</v>
      </c>
      <c r="AH5989">
        <v>80</v>
      </c>
      <c r="AI5989">
        <v>0.73299999999999998</v>
      </c>
      <c r="AJ5989">
        <v>0.73299999999999998</v>
      </c>
      <c r="AK5989">
        <v>0.1</v>
      </c>
      <c r="AL59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89">
        <f>IF(AND(Source[[#This Row],[Credit_Noncredit]]="Noncredit",Source[[#This Row],[FTEF]]&gt;0),Source[[#This Row],[NC XLST FTES]]*525/(437.5*Source[[#This Row],[FTEF]]),0)</f>
        <v>0</v>
      </c>
      <c r="AN5989">
        <f>IF(Source[[#This Row],[Credit_Noncredit]]="Credit",Source[[#This Row],[Census Enrollment]],Source[[#This Row],[Noncredit Avg. Attendance]])</f>
        <v>11</v>
      </c>
    </row>
    <row r="5990" spans="1:40" x14ac:dyDescent="0.25">
      <c r="A5990" t="s">
        <v>1914</v>
      </c>
      <c r="B5990" t="s">
        <v>886</v>
      </c>
      <c r="C5990" t="s">
        <v>632</v>
      </c>
      <c r="D5990" t="s">
        <v>1475</v>
      </c>
      <c r="E5990" s="4">
        <v>77120</v>
      </c>
      <c r="F5990" s="4" t="s">
        <v>1476</v>
      </c>
      <c r="G5990" s="4" t="s">
        <v>3644</v>
      </c>
      <c r="H5990" t="str">
        <f>CONCATENATE(Source[[#This Row],[Subject]],TRIM(Source[[#This Row],[Course]]))</f>
        <v>DANC119C</v>
      </c>
      <c r="I5990" t="str">
        <f>VLOOKUP(Source[[#This Row],[SubjCrse]],'Courses and Categories'!$E$2:$G$1816,3,FALSE)</f>
        <v>Credit PE/Dance Activity</v>
      </c>
      <c r="J5990">
        <v>501</v>
      </c>
      <c r="K5990" t="s">
        <v>3645</v>
      </c>
      <c r="L5990" t="s">
        <v>87</v>
      </c>
      <c r="M5990" t="s">
        <v>1063</v>
      </c>
      <c r="N5990" t="s">
        <v>185</v>
      </c>
      <c r="O5990">
        <v>1810</v>
      </c>
      <c r="P5990">
        <v>2000</v>
      </c>
      <c r="Q5990" t="s">
        <v>675</v>
      </c>
      <c r="R5990">
        <v>307</v>
      </c>
      <c r="S5990" t="s">
        <v>134</v>
      </c>
      <c r="T5990">
        <v>1</v>
      </c>
      <c r="U5990" s="1">
        <v>43694</v>
      </c>
      <c r="V5990" s="1">
        <v>43819</v>
      </c>
      <c r="W5990" t="s">
        <v>1479</v>
      </c>
      <c r="X5990" t="s">
        <v>1929</v>
      </c>
      <c r="Y5990">
        <v>10</v>
      </c>
      <c r="Z5990">
        <v>10</v>
      </c>
      <c r="AA5990">
        <v>25</v>
      </c>
      <c r="AB5990">
        <v>40</v>
      </c>
      <c r="AC5990" t="s">
        <v>3643</v>
      </c>
      <c r="AD5990">
        <f>IF(ISBLANK(Source[[#This Row],[CrosslistID]]),1,1/COUNTIFS(Source[CrosslistID],Source[[#This Row],[CrosslistID]],Source[TermDesc],Source[[#This Row],[TermDesc]]))</f>
        <v>0.5</v>
      </c>
      <c r="AE5990">
        <v>20</v>
      </c>
      <c r="AF5990">
        <v>25</v>
      </c>
      <c r="AG5990">
        <v>80</v>
      </c>
      <c r="AH5990">
        <v>80</v>
      </c>
      <c r="AI5990">
        <v>0.66700000000000004</v>
      </c>
      <c r="AJ5990">
        <v>0.66700000000000004</v>
      </c>
      <c r="AK5990">
        <v>0</v>
      </c>
      <c r="AL59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90">
        <f>IF(AND(Source[[#This Row],[Credit_Noncredit]]="Noncredit",Source[[#This Row],[FTEF]]&gt;0),Source[[#This Row],[NC XLST FTES]]*525/(437.5*Source[[#This Row],[FTEF]]),0)</f>
        <v>0</v>
      </c>
      <c r="AN5990">
        <f>IF(Source[[#This Row],[Credit_Noncredit]]="Credit",Source[[#This Row],[Census Enrollment]],Source[[#This Row],[Noncredit Avg. Attendance]])</f>
        <v>10</v>
      </c>
    </row>
    <row r="5991" spans="1:40" x14ac:dyDescent="0.25">
      <c r="A5991" t="s">
        <v>1914</v>
      </c>
      <c r="B5991" t="s">
        <v>886</v>
      </c>
      <c r="C5991" t="s">
        <v>632</v>
      </c>
      <c r="D5991" t="s">
        <v>1475</v>
      </c>
      <c r="E5991" s="4">
        <v>79129</v>
      </c>
      <c r="F5991" s="4" t="s">
        <v>1476</v>
      </c>
      <c r="G5991" s="4" t="s">
        <v>3646</v>
      </c>
      <c r="H5991" t="str">
        <f>CONCATENATE(Source[[#This Row],[Subject]],TRIM(Source[[#This Row],[Course]]))</f>
        <v>DANC123A</v>
      </c>
      <c r="I5991" t="str">
        <f>VLOOKUP(Source[[#This Row],[SubjCrse]],'Courses and Categories'!$E$2:$G$1816,3,FALSE)</f>
        <v>Credit PE/Dance Activity</v>
      </c>
      <c r="J5991">
        <v>501</v>
      </c>
      <c r="K5991" t="s">
        <v>3647</v>
      </c>
      <c r="L5991" t="s">
        <v>87</v>
      </c>
      <c r="M5991" t="s">
        <v>1063</v>
      </c>
      <c r="N5991" t="s">
        <v>180</v>
      </c>
      <c r="O5991">
        <v>1810</v>
      </c>
      <c r="P5991">
        <v>2000</v>
      </c>
      <c r="Q5991" t="s">
        <v>675</v>
      </c>
      <c r="R5991">
        <v>307</v>
      </c>
      <c r="S5991" t="s">
        <v>134</v>
      </c>
      <c r="T5991">
        <v>1</v>
      </c>
      <c r="U5991" s="1">
        <v>43694</v>
      </c>
      <c r="V5991" s="1">
        <v>43819</v>
      </c>
      <c r="W5991" t="s">
        <v>1482</v>
      </c>
      <c r="X5991" t="s">
        <v>1929</v>
      </c>
      <c r="Y5991">
        <v>32</v>
      </c>
      <c r="Z5991">
        <v>29</v>
      </c>
      <c r="AA5991">
        <v>30</v>
      </c>
      <c r="AB5991">
        <v>96.666700000000006</v>
      </c>
      <c r="AD5991">
        <f>IF(ISBLANK(Source[[#This Row],[CrosslistID]]),1,1/COUNTIFS(Source[CrosslistID],Source[[#This Row],[CrosslistID]],Source[TermDesc],Source[[#This Row],[TermDesc]]))</f>
        <v>1</v>
      </c>
      <c r="AG5991">
        <v>0</v>
      </c>
      <c r="AH5991">
        <v>96.666700000000006</v>
      </c>
      <c r="AI5991">
        <v>2.133</v>
      </c>
      <c r="AJ5991">
        <v>2.133</v>
      </c>
      <c r="AK5991">
        <v>0.1</v>
      </c>
      <c r="AL59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91">
        <f>IF(AND(Source[[#This Row],[Credit_Noncredit]]="Noncredit",Source[[#This Row],[FTEF]]&gt;0),Source[[#This Row],[NC XLST FTES]]*525/(437.5*Source[[#This Row],[FTEF]]),0)</f>
        <v>0</v>
      </c>
      <c r="AN5991">
        <f>IF(Source[[#This Row],[Credit_Noncredit]]="Credit",Source[[#This Row],[Census Enrollment]],Source[[#This Row],[Noncredit Avg. Attendance]])</f>
        <v>32</v>
      </c>
    </row>
    <row r="5992" spans="1:40" x14ac:dyDescent="0.25">
      <c r="A5992" t="s">
        <v>1914</v>
      </c>
      <c r="B5992" t="s">
        <v>886</v>
      </c>
      <c r="C5992" t="s">
        <v>632</v>
      </c>
      <c r="D5992" t="s">
        <v>1475</v>
      </c>
      <c r="E5992" s="4">
        <v>76344</v>
      </c>
      <c r="F5992" s="4" t="s">
        <v>1476</v>
      </c>
      <c r="G5992" s="4" t="s">
        <v>1480</v>
      </c>
      <c r="H5992" t="str">
        <f>CONCATENATE(Source[[#This Row],[Subject]],TRIM(Source[[#This Row],[Course]]))</f>
        <v>DANC124A</v>
      </c>
      <c r="I5992" t="str">
        <f>VLOOKUP(Source[[#This Row],[SubjCrse]],'Courses and Categories'!$E$2:$G$1816,3,FALSE)</f>
        <v>Credit PE/Dance Activity</v>
      </c>
      <c r="J5992">
        <v>1</v>
      </c>
      <c r="K5992" t="s">
        <v>1481</v>
      </c>
      <c r="L5992" t="s">
        <v>39</v>
      </c>
      <c r="M5992" t="s">
        <v>1063</v>
      </c>
      <c r="N5992" t="s">
        <v>185</v>
      </c>
      <c r="O5992">
        <v>1310</v>
      </c>
      <c r="P5992">
        <v>1500</v>
      </c>
      <c r="Q5992" t="s">
        <v>675</v>
      </c>
      <c r="R5992">
        <v>307</v>
      </c>
      <c r="S5992" t="s">
        <v>134</v>
      </c>
      <c r="T5992">
        <v>1</v>
      </c>
      <c r="U5992" s="1">
        <v>43694</v>
      </c>
      <c r="V5992" s="1">
        <v>43819</v>
      </c>
      <c r="W5992" t="s">
        <v>3636</v>
      </c>
      <c r="X5992" t="s">
        <v>1929</v>
      </c>
      <c r="Y5992">
        <v>29</v>
      </c>
      <c r="Z5992">
        <v>25</v>
      </c>
      <c r="AA5992">
        <v>30</v>
      </c>
      <c r="AB5992">
        <v>83.333299999999994</v>
      </c>
      <c r="AD5992">
        <f>IF(ISBLANK(Source[[#This Row],[CrosslistID]]),1,1/COUNTIFS(Source[CrosslistID],Source[[#This Row],[CrosslistID]],Source[TermDesc],Source[[#This Row],[TermDesc]]))</f>
        <v>1</v>
      </c>
      <c r="AG5992">
        <v>0</v>
      </c>
      <c r="AH5992">
        <v>83.333299999999994</v>
      </c>
      <c r="AI5992">
        <v>1.867</v>
      </c>
      <c r="AJ5992">
        <v>1.9337</v>
      </c>
      <c r="AK5992">
        <v>0.1</v>
      </c>
      <c r="AL59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92">
        <f>IF(AND(Source[[#This Row],[Credit_Noncredit]]="Noncredit",Source[[#This Row],[FTEF]]&gt;0),Source[[#This Row],[NC XLST FTES]]*525/(437.5*Source[[#This Row],[FTEF]]),0)</f>
        <v>0</v>
      </c>
      <c r="AN5992">
        <f>IF(Source[[#This Row],[Credit_Noncredit]]="Credit",Source[[#This Row],[Census Enrollment]],Source[[#This Row],[Noncredit Avg. Attendance]])</f>
        <v>29</v>
      </c>
    </row>
    <row r="5993" spans="1:40" x14ac:dyDescent="0.25">
      <c r="A5993" t="s">
        <v>1914</v>
      </c>
      <c r="B5993" t="s">
        <v>886</v>
      </c>
      <c r="C5993" t="s">
        <v>632</v>
      </c>
      <c r="D5993" t="s">
        <v>1475</v>
      </c>
      <c r="E5993" s="4">
        <v>76343</v>
      </c>
      <c r="F5993" s="4" t="s">
        <v>1476</v>
      </c>
      <c r="G5993" s="4" t="s">
        <v>1480</v>
      </c>
      <c r="H5993" t="str">
        <f>CONCATENATE(Source[[#This Row],[Subject]],TRIM(Source[[#This Row],[Course]]))</f>
        <v>DANC124A</v>
      </c>
      <c r="I5993" t="str">
        <f>VLOOKUP(Source[[#This Row],[SubjCrse]],'Courses and Categories'!$E$2:$G$1816,3,FALSE)</f>
        <v>Credit PE/Dance Activity</v>
      </c>
      <c r="J5993">
        <v>601</v>
      </c>
      <c r="K5993" t="s">
        <v>1481</v>
      </c>
      <c r="L5993" t="s">
        <v>50</v>
      </c>
      <c r="M5993" t="s">
        <v>1063</v>
      </c>
      <c r="N5993" t="s">
        <v>51</v>
      </c>
      <c r="O5993">
        <v>1410</v>
      </c>
      <c r="P5993">
        <v>1600</v>
      </c>
      <c r="Q5993" t="s">
        <v>675</v>
      </c>
      <c r="R5993">
        <v>307</v>
      </c>
      <c r="S5993" t="s">
        <v>134</v>
      </c>
      <c r="T5993">
        <v>1</v>
      </c>
      <c r="U5993" s="1">
        <v>43694</v>
      </c>
      <c r="V5993" s="1">
        <v>43819</v>
      </c>
      <c r="W5993" t="s">
        <v>3636</v>
      </c>
      <c r="X5993" t="s">
        <v>1929</v>
      </c>
      <c r="Y5993">
        <v>11</v>
      </c>
      <c r="Z5993">
        <v>11</v>
      </c>
      <c r="AA5993">
        <v>20</v>
      </c>
      <c r="AB5993">
        <v>55</v>
      </c>
      <c r="AC5993" t="s">
        <v>3648</v>
      </c>
      <c r="AD5993">
        <f>IF(ISBLANK(Source[[#This Row],[CrosslistID]]),1,1/COUNTIFS(Source[CrosslistID],Source[[#This Row],[CrosslistID]],Source[TermDesc],Source[[#This Row],[TermDesc]]))</f>
        <v>0.5</v>
      </c>
      <c r="AE5993">
        <v>18</v>
      </c>
      <c r="AF5993">
        <v>40</v>
      </c>
      <c r="AG5993">
        <v>45</v>
      </c>
      <c r="AH5993">
        <v>45</v>
      </c>
      <c r="AI5993">
        <v>0.73299999999999998</v>
      </c>
      <c r="AJ5993">
        <v>0.73299999999999998</v>
      </c>
      <c r="AK5993">
        <v>0.1</v>
      </c>
      <c r="AL59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93">
        <f>IF(AND(Source[[#This Row],[Credit_Noncredit]]="Noncredit",Source[[#This Row],[FTEF]]&gt;0),Source[[#This Row],[NC XLST FTES]]*525/(437.5*Source[[#This Row],[FTEF]]),0)</f>
        <v>0</v>
      </c>
      <c r="AN5993">
        <f>IF(Source[[#This Row],[Credit_Noncredit]]="Credit",Source[[#This Row],[Census Enrollment]],Source[[#This Row],[Noncredit Avg. Attendance]])</f>
        <v>11</v>
      </c>
    </row>
    <row r="5994" spans="1:40" x14ac:dyDescent="0.25">
      <c r="A5994" t="s">
        <v>1914</v>
      </c>
      <c r="B5994" t="s">
        <v>886</v>
      </c>
      <c r="C5994" t="s">
        <v>632</v>
      </c>
      <c r="D5994" t="s">
        <v>1475</v>
      </c>
      <c r="E5994" s="4">
        <v>76346</v>
      </c>
      <c r="F5994" s="4" t="s">
        <v>1476</v>
      </c>
      <c r="G5994" s="4" t="s">
        <v>1484</v>
      </c>
      <c r="H5994" t="str">
        <f>CONCATENATE(Source[[#This Row],[Subject]],TRIM(Source[[#This Row],[Course]]))</f>
        <v>DANC124B</v>
      </c>
      <c r="I5994" t="str">
        <f>VLOOKUP(Source[[#This Row],[SubjCrse]],'Courses and Categories'!$E$2:$G$1816,3,FALSE)</f>
        <v>Credit PE/Dance Activity</v>
      </c>
      <c r="J5994">
        <v>601</v>
      </c>
      <c r="K5994" t="s">
        <v>1485</v>
      </c>
      <c r="L5994" t="s">
        <v>50</v>
      </c>
      <c r="M5994" t="s">
        <v>1063</v>
      </c>
      <c r="N5994" t="s">
        <v>51</v>
      </c>
      <c r="O5994">
        <v>1410</v>
      </c>
      <c r="P5994">
        <v>1600</v>
      </c>
      <c r="Q5994" t="s">
        <v>675</v>
      </c>
      <c r="R5994">
        <v>307</v>
      </c>
      <c r="S5994" t="s">
        <v>134</v>
      </c>
      <c r="T5994">
        <v>1</v>
      </c>
      <c r="U5994" s="1">
        <v>43694</v>
      </c>
      <c r="V5994" s="1">
        <v>43819</v>
      </c>
      <c r="W5994" t="s">
        <v>3636</v>
      </c>
      <c r="X5994" t="s">
        <v>1929</v>
      </c>
      <c r="Y5994">
        <v>7</v>
      </c>
      <c r="Z5994">
        <v>7</v>
      </c>
      <c r="AA5994">
        <v>15</v>
      </c>
      <c r="AB5994">
        <v>46.666699999999999</v>
      </c>
      <c r="AC5994" t="s">
        <v>3648</v>
      </c>
      <c r="AD5994">
        <f>IF(ISBLANK(Source[[#This Row],[CrosslistID]]),1,1/COUNTIFS(Source[CrosslistID],Source[[#This Row],[CrosslistID]],Source[TermDesc],Source[[#This Row],[TermDesc]]))</f>
        <v>0.5</v>
      </c>
      <c r="AE5994">
        <v>18</v>
      </c>
      <c r="AF5994">
        <v>40</v>
      </c>
      <c r="AG5994">
        <v>45</v>
      </c>
      <c r="AH5994">
        <v>45</v>
      </c>
      <c r="AI5994">
        <v>0.4</v>
      </c>
      <c r="AJ5994">
        <v>0.4667</v>
      </c>
      <c r="AK5994">
        <v>0</v>
      </c>
      <c r="AL59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94">
        <f>IF(AND(Source[[#This Row],[Credit_Noncredit]]="Noncredit",Source[[#This Row],[FTEF]]&gt;0),Source[[#This Row],[NC XLST FTES]]*525/(437.5*Source[[#This Row],[FTEF]]),0)</f>
        <v>0</v>
      </c>
      <c r="AN5994">
        <f>IF(Source[[#This Row],[Credit_Noncredit]]="Credit",Source[[#This Row],[Census Enrollment]],Source[[#This Row],[Noncredit Avg. Attendance]])</f>
        <v>7</v>
      </c>
    </row>
    <row r="5995" spans="1:40" x14ac:dyDescent="0.25">
      <c r="A5995" t="s">
        <v>1914</v>
      </c>
      <c r="B5995" t="s">
        <v>886</v>
      </c>
      <c r="C5995" t="s">
        <v>632</v>
      </c>
      <c r="D5995" t="s">
        <v>1475</v>
      </c>
      <c r="E5995" s="4">
        <v>77258</v>
      </c>
      <c r="F5995" s="4" t="s">
        <v>1476</v>
      </c>
      <c r="G5995" s="4" t="s">
        <v>3649</v>
      </c>
      <c r="H5995" t="str">
        <f>CONCATENATE(Source[[#This Row],[Subject]],TRIM(Source[[#This Row],[Course]]))</f>
        <v>DANC124C</v>
      </c>
      <c r="I5995" t="str">
        <f>VLOOKUP(Source[[#This Row],[SubjCrse]],'Courses and Categories'!$E$2:$G$1816,3,FALSE)</f>
        <v>Credit PE/Dance Activity</v>
      </c>
      <c r="J5995">
        <v>1</v>
      </c>
      <c r="K5995" t="s">
        <v>3650</v>
      </c>
      <c r="L5995" t="s">
        <v>39</v>
      </c>
      <c r="M5995" t="s">
        <v>1063</v>
      </c>
      <c r="N5995" t="s">
        <v>41</v>
      </c>
      <c r="O5995">
        <v>1210</v>
      </c>
      <c r="P5995">
        <v>1400</v>
      </c>
      <c r="Q5995" t="s">
        <v>675</v>
      </c>
      <c r="R5995">
        <v>307</v>
      </c>
      <c r="S5995" t="s">
        <v>134</v>
      </c>
      <c r="T5995">
        <v>1</v>
      </c>
      <c r="U5995" s="1">
        <v>43694</v>
      </c>
      <c r="V5995" s="1">
        <v>43819</v>
      </c>
      <c r="W5995" t="s">
        <v>3636</v>
      </c>
      <c r="X5995" t="s">
        <v>1929</v>
      </c>
      <c r="Y5995">
        <v>14</v>
      </c>
      <c r="Z5995">
        <v>13</v>
      </c>
      <c r="AA5995">
        <v>25</v>
      </c>
      <c r="AB5995">
        <v>52</v>
      </c>
      <c r="AD5995">
        <f>IF(ISBLANK(Source[[#This Row],[CrosslistID]]),1,1/COUNTIFS(Source[CrosslistID],Source[[#This Row],[CrosslistID]],Source[TermDesc],Source[[#This Row],[TermDesc]]))</f>
        <v>1</v>
      </c>
      <c r="AG5995">
        <v>0</v>
      </c>
      <c r="AH5995">
        <v>52</v>
      </c>
      <c r="AI5995">
        <v>0.93300000000000005</v>
      </c>
      <c r="AJ5995">
        <v>0.93300000000000005</v>
      </c>
      <c r="AK5995">
        <v>0.1</v>
      </c>
      <c r="AL59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95">
        <f>IF(AND(Source[[#This Row],[Credit_Noncredit]]="Noncredit",Source[[#This Row],[FTEF]]&gt;0),Source[[#This Row],[NC XLST FTES]]*525/(437.5*Source[[#This Row],[FTEF]]),0)</f>
        <v>0</v>
      </c>
      <c r="AN5995">
        <f>IF(Source[[#This Row],[Credit_Noncredit]]="Credit",Source[[#This Row],[Census Enrollment]],Source[[#This Row],[Noncredit Avg. Attendance]])</f>
        <v>14</v>
      </c>
    </row>
    <row r="5996" spans="1:40" x14ac:dyDescent="0.25">
      <c r="A5996" t="s">
        <v>1914</v>
      </c>
      <c r="B5996" t="s">
        <v>886</v>
      </c>
      <c r="C5996" t="s">
        <v>632</v>
      </c>
      <c r="D5996" t="s">
        <v>1475</v>
      </c>
      <c r="E5996" s="4">
        <v>73011</v>
      </c>
      <c r="F5996" s="4" t="s">
        <v>1476</v>
      </c>
      <c r="G5996" s="4" t="s">
        <v>1486</v>
      </c>
      <c r="H5996" t="str">
        <f>CONCATENATE(Source[[#This Row],[Subject]],TRIM(Source[[#This Row],[Course]]))</f>
        <v>DANC129A</v>
      </c>
      <c r="I5996" t="str">
        <f>VLOOKUP(Source[[#This Row],[SubjCrse]],'Courses and Categories'!$E$2:$G$1816,3,FALSE)</f>
        <v>Credit PE/Dance Activity</v>
      </c>
      <c r="J5996">
        <v>501</v>
      </c>
      <c r="K5996" t="s">
        <v>1487</v>
      </c>
      <c r="L5996" t="s">
        <v>39</v>
      </c>
      <c r="M5996" t="s">
        <v>1063</v>
      </c>
      <c r="N5996" t="s">
        <v>180</v>
      </c>
      <c r="O5996">
        <v>1610</v>
      </c>
      <c r="P5996">
        <v>1800</v>
      </c>
      <c r="Q5996" t="s">
        <v>675</v>
      </c>
      <c r="R5996">
        <v>310</v>
      </c>
      <c r="S5996" t="s">
        <v>134</v>
      </c>
      <c r="T5996">
        <v>1</v>
      </c>
      <c r="U5996" s="1">
        <v>43694</v>
      </c>
      <c r="V5996" s="1">
        <v>43819</v>
      </c>
      <c r="W5996" t="s">
        <v>1482</v>
      </c>
      <c r="X5996" t="s">
        <v>1929</v>
      </c>
      <c r="Y5996">
        <v>22</v>
      </c>
      <c r="Z5996">
        <v>20</v>
      </c>
      <c r="AA5996">
        <v>20</v>
      </c>
      <c r="AB5996">
        <v>100</v>
      </c>
      <c r="AC5996" t="s">
        <v>1574</v>
      </c>
      <c r="AD5996">
        <f>IF(ISBLANK(Source[[#This Row],[CrosslistID]]),1,1/COUNTIFS(Source[CrosslistID],Source[[#This Row],[CrosslistID]],Source[TermDesc],Source[[#This Row],[TermDesc]]))</f>
        <v>0.5</v>
      </c>
      <c r="AE5996">
        <v>27</v>
      </c>
      <c r="AF5996">
        <v>40</v>
      </c>
      <c r="AG5996">
        <v>67.5</v>
      </c>
      <c r="AH5996">
        <v>67.5</v>
      </c>
      <c r="AI5996">
        <v>1.4670000000000001</v>
      </c>
      <c r="AJ5996">
        <v>1.4670000000000001</v>
      </c>
      <c r="AK5996">
        <v>0.1</v>
      </c>
      <c r="AL59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96">
        <f>IF(AND(Source[[#This Row],[Credit_Noncredit]]="Noncredit",Source[[#This Row],[FTEF]]&gt;0),Source[[#This Row],[NC XLST FTES]]*525/(437.5*Source[[#This Row],[FTEF]]),0)</f>
        <v>0</v>
      </c>
      <c r="AN5996">
        <f>IF(Source[[#This Row],[Credit_Noncredit]]="Credit",Source[[#This Row],[Census Enrollment]],Source[[#This Row],[Noncredit Avg. Attendance]])</f>
        <v>22</v>
      </c>
    </row>
    <row r="5997" spans="1:40" x14ac:dyDescent="0.25">
      <c r="A5997" t="s">
        <v>1914</v>
      </c>
      <c r="B5997" t="s">
        <v>886</v>
      </c>
      <c r="C5997" t="s">
        <v>632</v>
      </c>
      <c r="D5997" t="s">
        <v>1475</v>
      </c>
      <c r="E5997" s="4">
        <v>77261</v>
      </c>
      <c r="F5997" s="4" t="s">
        <v>1476</v>
      </c>
      <c r="G5997" s="4" t="s">
        <v>1489</v>
      </c>
      <c r="H5997" t="str">
        <f>CONCATENATE(Source[[#This Row],[Subject]],TRIM(Source[[#This Row],[Course]]))</f>
        <v>DANC129B</v>
      </c>
      <c r="I5997" t="str">
        <f>VLOOKUP(Source[[#This Row],[SubjCrse]],'Courses and Categories'!$E$2:$G$1816,3,FALSE)</f>
        <v>Credit PE/Dance Activity</v>
      </c>
      <c r="J5997">
        <v>501</v>
      </c>
      <c r="K5997" t="s">
        <v>1490</v>
      </c>
      <c r="L5997" t="s">
        <v>39</v>
      </c>
      <c r="M5997" t="s">
        <v>1063</v>
      </c>
      <c r="N5997" t="s">
        <v>180</v>
      </c>
      <c r="O5997">
        <v>1610</v>
      </c>
      <c r="P5997">
        <v>1800</v>
      </c>
      <c r="Q5997" t="s">
        <v>675</v>
      </c>
      <c r="R5997">
        <v>310</v>
      </c>
      <c r="S5997" t="s">
        <v>134</v>
      </c>
      <c r="T5997">
        <v>1</v>
      </c>
      <c r="U5997" s="1">
        <v>43694</v>
      </c>
      <c r="V5997" s="1">
        <v>43819</v>
      </c>
      <c r="W5997" t="s">
        <v>1482</v>
      </c>
      <c r="X5997" t="s">
        <v>1929</v>
      </c>
      <c r="Y5997">
        <v>7</v>
      </c>
      <c r="Z5997">
        <v>7</v>
      </c>
      <c r="AA5997">
        <v>15</v>
      </c>
      <c r="AB5997">
        <v>46.666699999999999</v>
      </c>
      <c r="AC5997" t="s">
        <v>1574</v>
      </c>
      <c r="AD5997">
        <f>IF(ISBLANK(Source[[#This Row],[CrosslistID]]),1,1/COUNTIFS(Source[CrosslistID],Source[[#This Row],[CrosslistID]],Source[TermDesc],Source[[#This Row],[TermDesc]]))</f>
        <v>0.5</v>
      </c>
      <c r="AE5997">
        <v>27</v>
      </c>
      <c r="AF5997">
        <v>40</v>
      </c>
      <c r="AG5997">
        <v>67.5</v>
      </c>
      <c r="AH5997">
        <v>67.5</v>
      </c>
      <c r="AI5997">
        <v>0.4</v>
      </c>
      <c r="AJ5997">
        <v>0.4667</v>
      </c>
      <c r="AK5997">
        <v>0</v>
      </c>
      <c r="AL59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97">
        <f>IF(AND(Source[[#This Row],[Credit_Noncredit]]="Noncredit",Source[[#This Row],[FTEF]]&gt;0),Source[[#This Row],[NC XLST FTES]]*525/(437.5*Source[[#This Row],[FTEF]]),0)</f>
        <v>0</v>
      </c>
      <c r="AN5997">
        <f>IF(Source[[#This Row],[Credit_Noncredit]]="Credit",Source[[#This Row],[Census Enrollment]],Source[[#This Row],[Noncredit Avg. Attendance]])</f>
        <v>7</v>
      </c>
    </row>
    <row r="5998" spans="1:40" x14ac:dyDescent="0.25">
      <c r="A5998" t="s">
        <v>1914</v>
      </c>
      <c r="B5998" t="s">
        <v>886</v>
      </c>
      <c r="C5998" t="s">
        <v>632</v>
      </c>
      <c r="D5998" t="s">
        <v>1475</v>
      </c>
      <c r="E5998" s="4">
        <v>78979</v>
      </c>
      <c r="F5998" s="4" t="s">
        <v>1476</v>
      </c>
      <c r="G5998" s="4" t="s">
        <v>1489</v>
      </c>
      <c r="H5998" t="str">
        <f>CONCATENATE(Source[[#This Row],[Subject]],TRIM(Source[[#This Row],[Course]]))</f>
        <v>DANC129B</v>
      </c>
      <c r="I5998" t="str">
        <f>VLOOKUP(Source[[#This Row],[SubjCrse]],'Courses and Categories'!$E$2:$G$1816,3,FALSE)</f>
        <v>Credit PE/Dance Activity</v>
      </c>
      <c r="J5998">
        <v>502</v>
      </c>
      <c r="K5998" t="s">
        <v>1490</v>
      </c>
      <c r="L5998" t="s">
        <v>87</v>
      </c>
      <c r="M5998" t="s">
        <v>1063</v>
      </c>
      <c r="N5998" t="s">
        <v>50</v>
      </c>
      <c r="O5998">
        <v>1810</v>
      </c>
      <c r="P5998">
        <v>2000</v>
      </c>
      <c r="Q5998" t="s">
        <v>675</v>
      </c>
      <c r="R5998">
        <v>301</v>
      </c>
      <c r="S5998" t="s">
        <v>134</v>
      </c>
      <c r="T5998">
        <v>1</v>
      </c>
      <c r="U5998" s="1">
        <v>43694</v>
      </c>
      <c r="V5998" s="1">
        <v>43819</v>
      </c>
      <c r="W5998" t="s">
        <v>1482</v>
      </c>
      <c r="X5998" t="s">
        <v>1929</v>
      </c>
      <c r="Y5998">
        <v>7</v>
      </c>
      <c r="Z5998">
        <v>6</v>
      </c>
      <c r="AA5998">
        <v>20</v>
      </c>
      <c r="AB5998">
        <v>30</v>
      </c>
      <c r="AC5998" t="s">
        <v>3651</v>
      </c>
      <c r="AD5998">
        <f>IF(ISBLANK(Source[[#This Row],[CrosslistID]]),1,1/COUNTIFS(Source[CrosslistID],Source[[#This Row],[CrosslistID]],Source[TermDesc],Source[[#This Row],[TermDesc]]))</f>
        <v>0.5</v>
      </c>
      <c r="AE5998">
        <v>21</v>
      </c>
      <c r="AF5998">
        <v>35</v>
      </c>
      <c r="AG5998">
        <v>60</v>
      </c>
      <c r="AH5998">
        <v>60</v>
      </c>
      <c r="AI5998">
        <v>0.46700000000000003</v>
      </c>
      <c r="AJ5998">
        <v>0.46700000000000003</v>
      </c>
      <c r="AK5998">
        <v>0.1</v>
      </c>
      <c r="AL59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98">
        <f>IF(AND(Source[[#This Row],[Credit_Noncredit]]="Noncredit",Source[[#This Row],[FTEF]]&gt;0),Source[[#This Row],[NC XLST FTES]]*525/(437.5*Source[[#This Row],[FTEF]]),0)</f>
        <v>0</v>
      </c>
      <c r="AN5998">
        <f>IF(Source[[#This Row],[Credit_Noncredit]]="Credit",Source[[#This Row],[Census Enrollment]],Source[[#This Row],[Noncredit Avg. Attendance]])</f>
        <v>7</v>
      </c>
    </row>
    <row r="5999" spans="1:40" x14ac:dyDescent="0.25">
      <c r="A5999" t="s">
        <v>1914</v>
      </c>
      <c r="B5999" t="s">
        <v>886</v>
      </c>
      <c r="C5999" t="s">
        <v>632</v>
      </c>
      <c r="D5999" t="s">
        <v>1475</v>
      </c>
      <c r="E5999" s="4">
        <v>78980</v>
      </c>
      <c r="F5999" s="4" t="s">
        <v>1476</v>
      </c>
      <c r="G5999" s="4" t="s">
        <v>3652</v>
      </c>
      <c r="H5999" t="str">
        <f>CONCATENATE(Source[[#This Row],[Subject]],TRIM(Source[[#This Row],[Course]]))</f>
        <v>DANC129C</v>
      </c>
      <c r="I5999" t="str">
        <f>VLOOKUP(Source[[#This Row],[SubjCrse]],'Courses and Categories'!$E$2:$G$1816,3,FALSE)</f>
        <v>Credit PE/Dance Activity</v>
      </c>
      <c r="J5999">
        <v>501</v>
      </c>
      <c r="K5999" t="s">
        <v>3653</v>
      </c>
      <c r="L5999" t="s">
        <v>87</v>
      </c>
      <c r="M5999" t="s">
        <v>1063</v>
      </c>
      <c r="N5999" t="s">
        <v>50</v>
      </c>
      <c r="O5999">
        <v>1810</v>
      </c>
      <c r="P5999">
        <v>2000</v>
      </c>
      <c r="Q5999" t="s">
        <v>675</v>
      </c>
      <c r="R5999">
        <v>301</v>
      </c>
      <c r="S5999" t="s">
        <v>134</v>
      </c>
      <c r="T5999">
        <v>1</v>
      </c>
      <c r="U5999" s="1">
        <v>43694</v>
      </c>
      <c r="V5999" s="1">
        <v>43819</v>
      </c>
      <c r="W5999" t="s">
        <v>1482</v>
      </c>
      <c r="X5999" t="s">
        <v>1929</v>
      </c>
      <c r="Y5999">
        <v>15</v>
      </c>
      <c r="Z5999">
        <v>15</v>
      </c>
      <c r="AA5999">
        <v>15</v>
      </c>
      <c r="AB5999">
        <v>100</v>
      </c>
      <c r="AC5999" t="s">
        <v>3651</v>
      </c>
      <c r="AD5999">
        <f>IF(ISBLANK(Source[[#This Row],[CrosslistID]]),1,1/COUNTIFS(Source[CrosslistID],Source[[#This Row],[CrosslistID]],Source[TermDesc],Source[[#This Row],[TermDesc]]))</f>
        <v>0.5</v>
      </c>
      <c r="AE5999">
        <v>21</v>
      </c>
      <c r="AF5999">
        <v>35</v>
      </c>
      <c r="AG5999">
        <v>60</v>
      </c>
      <c r="AH5999">
        <v>60</v>
      </c>
      <c r="AI5999">
        <v>0.93300000000000005</v>
      </c>
      <c r="AJ5999">
        <v>0.99960000000000004</v>
      </c>
      <c r="AK5999">
        <v>0</v>
      </c>
      <c r="AL59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5999">
        <f>IF(AND(Source[[#This Row],[Credit_Noncredit]]="Noncredit",Source[[#This Row],[FTEF]]&gt;0),Source[[#This Row],[NC XLST FTES]]*525/(437.5*Source[[#This Row],[FTEF]]),0)</f>
        <v>0</v>
      </c>
      <c r="AN5999">
        <f>IF(Source[[#This Row],[Credit_Noncredit]]="Credit",Source[[#This Row],[Census Enrollment]],Source[[#This Row],[Noncredit Avg. Attendance]])</f>
        <v>15</v>
      </c>
    </row>
    <row r="6000" spans="1:40" x14ac:dyDescent="0.25">
      <c r="A6000" t="s">
        <v>1914</v>
      </c>
      <c r="B6000" t="s">
        <v>886</v>
      </c>
      <c r="C6000" t="s">
        <v>632</v>
      </c>
      <c r="D6000" t="s">
        <v>1475</v>
      </c>
      <c r="E6000" s="4">
        <v>77123</v>
      </c>
      <c r="F6000" s="4" t="s">
        <v>1476</v>
      </c>
      <c r="G6000" s="4" t="s">
        <v>3654</v>
      </c>
      <c r="H6000" t="str">
        <f>CONCATENATE(Source[[#This Row],[Subject]],TRIM(Source[[#This Row],[Course]]))</f>
        <v>DANC133A</v>
      </c>
      <c r="I6000" t="str">
        <f>VLOOKUP(Source[[#This Row],[SubjCrse]],'Courses and Categories'!$E$2:$G$1816,3,FALSE)</f>
        <v>Credit PE/Dance Activity</v>
      </c>
      <c r="J6000">
        <v>601</v>
      </c>
      <c r="K6000" t="s">
        <v>3655</v>
      </c>
      <c r="L6000" t="s">
        <v>50</v>
      </c>
      <c r="M6000" t="s">
        <v>1063</v>
      </c>
      <c r="N6000" t="s">
        <v>51</v>
      </c>
      <c r="O6000">
        <v>1210</v>
      </c>
      <c r="P6000">
        <v>1400</v>
      </c>
      <c r="Q6000" t="s">
        <v>675</v>
      </c>
      <c r="R6000">
        <v>307</v>
      </c>
      <c r="S6000" t="s">
        <v>134</v>
      </c>
      <c r="T6000">
        <v>1</v>
      </c>
      <c r="U6000" s="1">
        <v>43694</v>
      </c>
      <c r="V6000" s="1">
        <v>43819</v>
      </c>
      <c r="W6000" t="s">
        <v>1501</v>
      </c>
      <c r="X6000" t="s">
        <v>1929</v>
      </c>
      <c r="Y6000">
        <v>17</v>
      </c>
      <c r="Z6000">
        <v>16</v>
      </c>
      <c r="AA6000">
        <v>20</v>
      </c>
      <c r="AB6000">
        <v>80</v>
      </c>
      <c r="AC6000" t="s">
        <v>3656</v>
      </c>
      <c r="AD6000">
        <f>IF(ISBLANK(Source[[#This Row],[CrosslistID]]),1,1/COUNTIFS(Source[CrosslistID],Source[[#This Row],[CrosslistID]],Source[TermDesc],Source[[#This Row],[TermDesc]]))</f>
        <v>0.5</v>
      </c>
      <c r="AE6000">
        <v>27</v>
      </c>
      <c r="AF6000">
        <v>40</v>
      </c>
      <c r="AG6000">
        <v>67.5</v>
      </c>
      <c r="AH6000">
        <v>67.5</v>
      </c>
      <c r="AI6000">
        <v>1.133</v>
      </c>
      <c r="AJ6000">
        <v>1.133</v>
      </c>
      <c r="AK6000">
        <v>0.1</v>
      </c>
      <c r="AL60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00">
        <f>IF(AND(Source[[#This Row],[Credit_Noncredit]]="Noncredit",Source[[#This Row],[FTEF]]&gt;0),Source[[#This Row],[NC XLST FTES]]*525/(437.5*Source[[#This Row],[FTEF]]),0)</f>
        <v>0</v>
      </c>
      <c r="AN6000">
        <f>IF(Source[[#This Row],[Credit_Noncredit]]="Credit",Source[[#This Row],[Census Enrollment]],Source[[#This Row],[Noncredit Avg. Attendance]])</f>
        <v>17</v>
      </c>
    </row>
    <row r="6001" spans="1:40" x14ac:dyDescent="0.25">
      <c r="A6001" t="s">
        <v>1914</v>
      </c>
      <c r="B6001" t="s">
        <v>886</v>
      </c>
      <c r="C6001" t="s">
        <v>632</v>
      </c>
      <c r="D6001" t="s">
        <v>1475</v>
      </c>
      <c r="E6001" s="4">
        <v>77124</v>
      </c>
      <c r="F6001" s="4" t="s">
        <v>1476</v>
      </c>
      <c r="G6001" s="4" t="s">
        <v>3657</v>
      </c>
      <c r="H6001" t="str">
        <f>CONCATENATE(Source[[#This Row],[Subject]],TRIM(Source[[#This Row],[Course]]))</f>
        <v>DANC133B</v>
      </c>
      <c r="I6001" t="str">
        <f>VLOOKUP(Source[[#This Row],[SubjCrse]],'Courses and Categories'!$E$2:$G$1816,3,FALSE)</f>
        <v>Credit PE/Dance Activity</v>
      </c>
      <c r="J6001">
        <v>601</v>
      </c>
      <c r="K6001" t="s">
        <v>3658</v>
      </c>
      <c r="L6001" t="s">
        <v>50</v>
      </c>
      <c r="M6001" t="s">
        <v>1063</v>
      </c>
      <c r="N6001" t="s">
        <v>51</v>
      </c>
      <c r="O6001">
        <v>1210</v>
      </c>
      <c r="P6001">
        <v>1400</v>
      </c>
      <c r="Q6001" t="s">
        <v>675</v>
      </c>
      <c r="R6001">
        <v>307</v>
      </c>
      <c r="S6001" t="s">
        <v>134</v>
      </c>
      <c r="T6001">
        <v>1</v>
      </c>
      <c r="U6001" s="1">
        <v>43694</v>
      </c>
      <c r="V6001" s="1">
        <v>43819</v>
      </c>
      <c r="W6001" t="s">
        <v>1501</v>
      </c>
      <c r="X6001" t="s">
        <v>1929</v>
      </c>
      <c r="Y6001">
        <v>11</v>
      </c>
      <c r="Z6001">
        <v>11</v>
      </c>
      <c r="AA6001">
        <v>15</v>
      </c>
      <c r="AB6001">
        <v>73.333299999999994</v>
      </c>
      <c r="AC6001" t="s">
        <v>3656</v>
      </c>
      <c r="AD6001">
        <f>IF(ISBLANK(Source[[#This Row],[CrosslistID]]),1,1/COUNTIFS(Source[CrosslistID],Source[[#This Row],[CrosslistID]],Source[TermDesc],Source[[#This Row],[TermDesc]]))</f>
        <v>0.5</v>
      </c>
      <c r="AE6001">
        <v>27</v>
      </c>
      <c r="AF6001">
        <v>40</v>
      </c>
      <c r="AG6001">
        <v>67.5</v>
      </c>
      <c r="AH6001">
        <v>67.5</v>
      </c>
      <c r="AI6001">
        <v>0.73299999999999998</v>
      </c>
      <c r="AJ6001">
        <v>0.73299999999999998</v>
      </c>
      <c r="AK6001">
        <v>0</v>
      </c>
      <c r="AL60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01">
        <f>IF(AND(Source[[#This Row],[Credit_Noncredit]]="Noncredit",Source[[#This Row],[FTEF]]&gt;0),Source[[#This Row],[NC XLST FTES]]*525/(437.5*Source[[#This Row],[FTEF]]),0)</f>
        <v>0</v>
      </c>
      <c r="AN6001">
        <f>IF(Source[[#This Row],[Credit_Noncredit]]="Credit",Source[[#This Row],[Census Enrollment]],Source[[#This Row],[Noncredit Avg. Attendance]])</f>
        <v>11</v>
      </c>
    </row>
    <row r="6002" spans="1:40" x14ac:dyDescent="0.25">
      <c r="A6002" t="s">
        <v>1914</v>
      </c>
      <c r="B6002" t="s">
        <v>886</v>
      </c>
      <c r="C6002" t="s">
        <v>632</v>
      </c>
      <c r="D6002" t="s">
        <v>1475</v>
      </c>
      <c r="E6002" s="4">
        <v>73027</v>
      </c>
      <c r="F6002" s="4" t="s">
        <v>1476</v>
      </c>
      <c r="G6002" s="4" t="s">
        <v>1491</v>
      </c>
      <c r="H6002" t="str">
        <f>CONCATENATE(Source[[#This Row],[Subject]],TRIM(Source[[#This Row],[Course]]))</f>
        <v>DANC134A</v>
      </c>
      <c r="I6002" t="str">
        <f>VLOOKUP(Source[[#This Row],[SubjCrse]],'Courses and Categories'!$E$2:$G$1816,3,FALSE)</f>
        <v>Credit PE/Dance Activity</v>
      </c>
      <c r="J6002">
        <v>601</v>
      </c>
      <c r="K6002" t="s">
        <v>1492</v>
      </c>
      <c r="L6002" t="s">
        <v>50</v>
      </c>
      <c r="M6002" t="s">
        <v>1063</v>
      </c>
      <c r="N6002" t="s">
        <v>51</v>
      </c>
      <c r="O6002">
        <v>1230</v>
      </c>
      <c r="P6002">
        <v>1420</v>
      </c>
      <c r="Q6002" t="s">
        <v>675</v>
      </c>
      <c r="R6002">
        <v>207</v>
      </c>
      <c r="S6002" t="s">
        <v>134</v>
      </c>
      <c r="T6002">
        <v>1</v>
      </c>
      <c r="U6002" s="1">
        <v>43694</v>
      </c>
      <c r="V6002" s="1">
        <v>43819</v>
      </c>
      <c r="W6002" t="s">
        <v>1493</v>
      </c>
      <c r="X6002" t="s">
        <v>1929</v>
      </c>
      <c r="Y6002">
        <v>15</v>
      </c>
      <c r="Z6002">
        <v>11</v>
      </c>
      <c r="AA6002">
        <v>20</v>
      </c>
      <c r="AB6002">
        <v>55</v>
      </c>
      <c r="AC6002" t="s">
        <v>3659</v>
      </c>
      <c r="AD6002">
        <f>IF(ISBLANK(Source[[#This Row],[CrosslistID]]),1,1/COUNTIFS(Source[CrosslistID],Source[[#This Row],[CrosslistID]],Source[TermDesc],Source[[#This Row],[TermDesc]]))</f>
        <v>0.33333333333333331</v>
      </c>
      <c r="AE6002">
        <v>26</v>
      </c>
      <c r="AF6002">
        <v>30</v>
      </c>
      <c r="AG6002">
        <v>86.666700000000006</v>
      </c>
      <c r="AH6002">
        <v>86.666700000000006</v>
      </c>
      <c r="AI6002">
        <v>1</v>
      </c>
      <c r="AJ6002">
        <v>1</v>
      </c>
      <c r="AK6002">
        <v>0.1</v>
      </c>
      <c r="AL60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02">
        <f>IF(AND(Source[[#This Row],[Credit_Noncredit]]="Noncredit",Source[[#This Row],[FTEF]]&gt;0),Source[[#This Row],[NC XLST FTES]]*525/(437.5*Source[[#This Row],[FTEF]]),0)</f>
        <v>0</v>
      </c>
      <c r="AN6002">
        <f>IF(Source[[#This Row],[Credit_Noncredit]]="Credit",Source[[#This Row],[Census Enrollment]],Source[[#This Row],[Noncredit Avg. Attendance]])</f>
        <v>15</v>
      </c>
    </row>
    <row r="6003" spans="1:40" x14ac:dyDescent="0.25">
      <c r="A6003" t="s">
        <v>1914</v>
      </c>
      <c r="B6003" t="s">
        <v>886</v>
      </c>
      <c r="C6003" t="s">
        <v>632</v>
      </c>
      <c r="D6003" t="s">
        <v>1475</v>
      </c>
      <c r="E6003" s="4">
        <v>77126</v>
      </c>
      <c r="F6003" s="4" t="s">
        <v>1476</v>
      </c>
      <c r="G6003" s="4" t="s">
        <v>1495</v>
      </c>
      <c r="H6003" t="str">
        <f>CONCATENATE(Source[[#This Row],[Subject]],TRIM(Source[[#This Row],[Course]]))</f>
        <v>DANC134B</v>
      </c>
      <c r="I6003" t="str">
        <f>VLOOKUP(Source[[#This Row],[SubjCrse]],'Courses and Categories'!$E$2:$G$1816,3,FALSE)</f>
        <v>Credit PE/Dance Activity</v>
      </c>
      <c r="J6003">
        <v>601</v>
      </c>
      <c r="K6003" t="s">
        <v>1496</v>
      </c>
      <c r="L6003" t="s">
        <v>50</v>
      </c>
      <c r="M6003" t="s">
        <v>1063</v>
      </c>
      <c r="N6003" t="s">
        <v>51</v>
      </c>
      <c r="O6003">
        <v>1230</v>
      </c>
      <c r="P6003">
        <v>1420</v>
      </c>
      <c r="Q6003" t="s">
        <v>675</v>
      </c>
      <c r="R6003">
        <v>207</v>
      </c>
      <c r="S6003" t="s">
        <v>134</v>
      </c>
      <c r="T6003">
        <v>1</v>
      </c>
      <c r="U6003" s="1">
        <v>43694</v>
      </c>
      <c r="V6003" s="1">
        <v>43819</v>
      </c>
      <c r="W6003" t="s">
        <v>1493</v>
      </c>
      <c r="X6003" t="s">
        <v>1929</v>
      </c>
      <c r="Y6003">
        <v>10</v>
      </c>
      <c r="Z6003">
        <v>9</v>
      </c>
      <c r="AA6003">
        <v>10</v>
      </c>
      <c r="AB6003">
        <v>90</v>
      </c>
      <c r="AC6003" t="s">
        <v>3659</v>
      </c>
      <c r="AD6003">
        <f>IF(ISBLANK(Source[[#This Row],[CrosslistID]]),1,1/COUNTIFS(Source[CrosslistID],Source[[#This Row],[CrosslistID]],Source[TermDesc],Source[[#This Row],[TermDesc]]))</f>
        <v>0.33333333333333331</v>
      </c>
      <c r="AE6003">
        <v>26</v>
      </c>
      <c r="AF6003">
        <v>30</v>
      </c>
      <c r="AG6003">
        <v>86.666700000000006</v>
      </c>
      <c r="AH6003">
        <v>86.666700000000006</v>
      </c>
      <c r="AI6003">
        <v>0.66700000000000004</v>
      </c>
      <c r="AJ6003">
        <v>0.66700000000000004</v>
      </c>
      <c r="AK6003">
        <v>0</v>
      </c>
      <c r="AL60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03">
        <f>IF(AND(Source[[#This Row],[Credit_Noncredit]]="Noncredit",Source[[#This Row],[FTEF]]&gt;0),Source[[#This Row],[NC XLST FTES]]*525/(437.5*Source[[#This Row],[FTEF]]),0)</f>
        <v>0</v>
      </c>
      <c r="AN6003">
        <f>IF(Source[[#This Row],[Credit_Noncredit]]="Credit",Source[[#This Row],[Census Enrollment]],Source[[#This Row],[Noncredit Avg. Attendance]])</f>
        <v>10</v>
      </c>
    </row>
    <row r="6004" spans="1:40" x14ac:dyDescent="0.25">
      <c r="A6004" t="s">
        <v>1914</v>
      </c>
      <c r="B6004" t="s">
        <v>886</v>
      </c>
      <c r="C6004" t="s">
        <v>632</v>
      </c>
      <c r="D6004" t="s">
        <v>1475</v>
      </c>
      <c r="E6004" s="4">
        <v>79074</v>
      </c>
      <c r="F6004" s="4" t="s">
        <v>1476</v>
      </c>
      <c r="G6004" s="4" t="s">
        <v>3660</v>
      </c>
      <c r="H6004" t="str">
        <f>CONCATENATE(Source[[#This Row],[Subject]],TRIM(Source[[#This Row],[Course]]))</f>
        <v>DANC134C</v>
      </c>
      <c r="I6004" t="str">
        <f>VLOOKUP(Source[[#This Row],[SubjCrse]],'Courses and Categories'!$E$2:$G$1816,3,FALSE)</f>
        <v>Credit PE/Dance Activity</v>
      </c>
      <c r="J6004">
        <v>601</v>
      </c>
      <c r="K6004" t="s">
        <v>3661</v>
      </c>
      <c r="L6004" t="s">
        <v>50</v>
      </c>
      <c r="M6004" t="s">
        <v>1063</v>
      </c>
      <c r="N6004" t="s">
        <v>51</v>
      </c>
      <c r="O6004">
        <v>1230</v>
      </c>
      <c r="P6004">
        <v>1420</v>
      </c>
      <c r="Q6004" t="s">
        <v>675</v>
      </c>
      <c r="R6004">
        <v>207</v>
      </c>
      <c r="S6004" t="s">
        <v>134</v>
      </c>
      <c r="T6004">
        <v>1</v>
      </c>
      <c r="U6004" s="1">
        <v>43694</v>
      </c>
      <c r="V6004" s="1">
        <v>43819</v>
      </c>
      <c r="W6004" t="s">
        <v>1493</v>
      </c>
      <c r="X6004" t="s">
        <v>1929</v>
      </c>
      <c r="Y6004">
        <v>6</v>
      </c>
      <c r="Z6004">
        <v>6</v>
      </c>
      <c r="AA6004">
        <v>15</v>
      </c>
      <c r="AB6004">
        <v>40</v>
      </c>
      <c r="AC6004" t="s">
        <v>3659</v>
      </c>
      <c r="AD6004">
        <f>IF(ISBLANK(Source[[#This Row],[CrosslistID]]),1,1/COUNTIFS(Source[CrosslistID],Source[[#This Row],[CrosslistID]],Source[TermDesc],Source[[#This Row],[TermDesc]]))</f>
        <v>0.33333333333333331</v>
      </c>
      <c r="AE6004">
        <v>26</v>
      </c>
      <c r="AF6004">
        <v>30</v>
      </c>
      <c r="AG6004">
        <v>86.666700000000006</v>
      </c>
      <c r="AH6004">
        <v>86.666700000000006</v>
      </c>
      <c r="AI6004">
        <v>0.33300000000000002</v>
      </c>
      <c r="AJ6004">
        <v>0.39960000000000001</v>
      </c>
      <c r="AK6004">
        <v>0</v>
      </c>
      <c r="AL60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04">
        <f>IF(AND(Source[[#This Row],[Credit_Noncredit]]="Noncredit",Source[[#This Row],[FTEF]]&gt;0),Source[[#This Row],[NC XLST FTES]]*525/(437.5*Source[[#This Row],[FTEF]]),0)</f>
        <v>0</v>
      </c>
      <c r="AN6004">
        <f>IF(Source[[#This Row],[Credit_Noncredit]]="Credit",Source[[#This Row],[Census Enrollment]],Source[[#This Row],[Noncredit Avg. Attendance]])</f>
        <v>6</v>
      </c>
    </row>
    <row r="6005" spans="1:40" x14ac:dyDescent="0.25">
      <c r="A6005" t="s">
        <v>1914</v>
      </c>
      <c r="B6005" t="s">
        <v>886</v>
      </c>
      <c r="C6005" t="s">
        <v>632</v>
      </c>
      <c r="D6005" t="s">
        <v>1475</v>
      </c>
      <c r="E6005" s="4">
        <v>76339</v>
      </c>
      <c r="F6005" s="4" t="s">
        <v>1476</v>
      </c>
      <c r="G6005" s="4" t="s">
        <v>1497</v>
      </c>
      <c r="H6005" t="str">
        <f>CONCATENATE(Source[[#This Row],[Subject]],TRIM(Source[[#This Row],[Course]]))</f>
        <v>DANC138A</v>
      </c>
      <c r="I6005" t="str">
        <f>VLOOKUP(Source[[#This Row],[SubjCrse]],'Courses and Categories'!$E$2:$G$1816,3,FALSE)</f>
        <v>Credit PE/Dance Activity</v>
      </c>
      <c r="J6005">
        <v>1</v>
      </c>
      <c r="K6005" t="s">
        <v>1498</v>
      </c>
      <c r="L6005" t="s">
        <v>39</v>
      </c>
      <c r="M6005" t="s">
        <v>1063</v>
      </c>
      <c r="N6005" t="s">
        <v>180</v>
      </c>
      <c r="O6005">
        <v>1210</v>
      </c>
      <c r="P6005">
        <v>1400</v>
      </c>
      <c r="Q6005" t="s">
        <v>52</v>
      </c>
      <c r="R6005">
        <v>109</v>
      </c>
      <c r="S6005" t="s">
        <v>53</v>
      </c>
      <c r="T6005">
        <v>1</v>
      </c>
      <c r="U6005" s="1">
        <v>43694</v>
      </c>
      <c r="V6005" s="1">
        <v>43819</v>
      </c>
      <c r="W6005" t="s">
        <v>1482</v>
      </c>
      <c r="X6005" t="s">
        <v>1929</v>
      </c>
      <c r="Y6005">
        <v>12</v>
      </c>
      <c r="Z6005">
        <v>10</v>
      </c>
      <c r="AA6005">
        <v>20</v>
      </c>
      <c r="AB6005">
        <v>50</v>
      </c>
      <c r="AC6005" t="s">
        <v>3662</v>
      </c>
      <c r="AD6005">
        <f>IF(ISBLANK(Source[[#This Row],[CrosslistID]]),1,1/COUNTIFS(Source[CrosslistID],Source[[#This Row],[CrosslistID]],Source[TermDesc],Source[[#This Row],[TermDesc]]))</f>
        <v>0.5</v>
      </c>
      <c r="AE6005">
        <v>16</v>
      </c>
      <c r="AF6005">
        <v>35</v>
      </c>
      <c r="AG6005">
        <v>45.714300000000001</v>
      </c>
      <c r="AH6005">
        <v>45.714300000000001</v>
      </c>
      <c r="AI6005">
        <v>0.73299999999999998</v>
      </c>
      <c r="AJ6005">
        <v>0.79959999999999998</v>
      </c>
      <c r="AK6005">
        <v>0.1</v>
      </c>
      <c r="AL60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05">
        <f>IF(AND(Source[[#This Row],[Credit_Noncredit]]="Noncredit",Source[[#This Row],[FTEF]]&gt;0),Source[[#This Row],[NC XLST FTES]]*525/(437.5*Source[[#This Row],[FTEF]]),0)</f>
        <v>0</v>
      </c>
      <c r="AN6005">
        <f>IF(Source[[#This Row],[Credit_Noncredit]]="Credit",Source[[#This Row],[Census Enrollment]],Source[[#This Row],[Noncredit Avg. Attendance]])</f>
        <v>12</v>
      </c>
    </row>
    <row r="6006" spans="1:40" x14ac:dyDescent="0.25">
      <c r="A6006" t="s">
        <v>1914</v>
      </c>
      <c r="B6006" t="s">
        <v>886</v>
      </c>
      <c r="C6006" t="s">
        <v>632</v>
      </c>
      <c r="D6006" t="s">
        <v>1475</v>
      </c>
      <c r="E6006" s="4">
        <v>76337</v>
      </c>
      <c r="F6006" s="4" t="s">
        <v>1476</v>
      </c>
      <c r="G6006" s="4" t="s">
        <v>1497</v>
      </c>
      <c r="H6006" t="str">
        <f>CONCATENATE(Source[[#This Row],[Subject]],TRIM(Source[[#This Row],[Course]]))</f>
        <v>DANC138A</v>
      </c>
      <c r="I6006" t="str">
        <f>VLOOKUP(Source[[#This Row],[SubjCrse]],'Courses and Categories'!$E$2:$G$1816,3,FALSE)</f>
        <v>Credit PE/Dance Activity</v>
      </c>
      <c r="J6006">
        <v>2</v>
      </c>
      <c r="K6006" t="s">
        <v>1498</v>
      </c>
      <c r="L6006" t="s">
        <v>39</v>
      </c>
      <c r="M6006" t="s">
        <v>1063</v>
      </c>
      <c r="N6006" t="s">
        <v>50</v>
      </c>
      <c r="O6006">
        <v>1210</v>
      </c>
      <c r="P6006">
        <v>1400</v>
      </c>
      <c r="Q6006" t="s">
        <v>675</v>
      </c>
      <c r="R6006">
        <v>301</v>
      </c>
      <c r="S6006" t="s">
        <v>134</v>
      </c>
      <c r="T6006">
        <v>1</v>
      </c>
      <c r="U6006" s="1">
        <v>43694</v>
      </c>
      <c r="V6006" s="1">
        <v>43819</v>
      </c>
      <c r="W6006" t="s">
        <v>3627</v>
      </c>
      <c r="X6006" t="s">
        <v>1929</v>
      </c>
      <c r="Y6006">
        <v>39</v>
      </c>
      <c r="Z6006">
        <v>36</v>
      </c>
      <c r="AA6006">
        <v>35</v>
      </c>
      <c r="AB6006">
        <v>102.8571</v>
      </c>
      <c r="AD6006">
        <f>IF(ISBLANK(Source[[#This Row],[CrosslistID]]),1,1/COUNTIFS(Source[CrosslistID],Source[[#This Row],[CrosslistID]],Source[TermDesc],Source[[#This Row],[TermDesc]]))</f>
        <v>1</v>
      </c>
      <c r="AG6006">
        <v>0</v>
      </c>
      <c r="AH6006">
        <v>102.8571</v>
      </c>
      <c r="AI6006">
        <v>2.4670000000000001</v>
      </c>
      <c r="AJ6006">
        <v>2.6004</v>
      </c>
      <c r="AK6006">
        <v>0.1</v>
      </c>
      <c r="AL60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06">
        <f>IF(AND(Source[[#This Row],[Credit_Noncredit]]="Noncredit",Source[[#This Row],[FTEF]]&gt;0),Source[[#This Row],[NC XLST FTES]]*525/(437.5*Source[[#This Row],[FTEF]]),0)</f>
        <v>0</v>
      </c>
      <c r="AN6006">
        <f>IF(Source[[#This Row],[Credit_Noncredit]]="Credit",Source[[#This Row],[Census Enrollment]],Source[[#This Row],[Noncredit Avg. Attendance]])</f>
        <v>39</v>
      </c>
    </row>
    <row r="6007" spans="1:40" x14ac:dyDescent="0.25">
      <c r="A6007" t="s">
        <v>1914</v>
      </c>
      <c r="B6007" t="s">
        <v>886</v>
      </c>
      <c r="C6007" t="s">
        <v>632</v>
      </c>
      <c r="D6007" t="s">
        <v>1475</v>
      </c>
      <c r="E6007" s="4">
        <v>76577</v>
      </c>
      <c r="F6007" s="4" t="s">
        <v>1476</v>
      </c>
      <c r="G6007" s="4" t="s">
        <v>3663</v>
      </c>
      <c r="H6007" t="str">
        <f>CONCATENATE(Source[[#This Row],[Subject]],TRIM(Source[[#This Row],[Course]]))</f>
        <v>DANC138B</v>
      </c>
      <c r="I6007" t="str">
        <f>VLOOKUP(Source[[#This Row],[SubjCrse]],'Courses and Categories'!$E$2:$G$1816,3,FALSE)</f>
        <v>Credit PE/Dance Activity</v>
      </c>
      <c r="J6007">
        <v>1</v>
      </c>
      <c r="K6007" t="s">
        <v>3664</v>
      </c>
      <c r="L6007" t="s">
        <v>39</v>
      </c>
      <c r="M6007" t="s">
        <v>1063</v>
      </c>
      <c r="N6007" t="s">
        <v>180</v>
      </c>
      <c r="O6007">
        <v>1210</v>
      </c>
      <c r="P6007">
        <v>1400</v>
      </c>
      <c r="Q6007" t="s">
        <v>52</v>
      </c>
      <c r="R6007">
        <v>109</v>
      </c>
      <c r="S6007" t="s">
        <v>53</v>
      </c>
      <c r="T6007">
        <v>1</v>
      </c>
      <c r="U6007" s="1">
        <v>43694</v>
      </c>
      <c r="V6007" s="1">
        <v>43819</v>
      </c>
      <c r="W6007" t="s">
        <v>1482</v>
      </c>
      <c r="X6007" t="s">
        <v>1929</v>
      </c>
      <c r="Y6007">
        <v>9</v>
      </c>
      <c r="Z6007">
        <v>6</v>
      </c>
      <c r="AA6007">
        <v>15</v>
      </c>
      <c r="AB6007">
        <v>40</v>
      </c>
      <c r="AC6007" t="s">
        <v>3662</v>
      </c>
      <c r="AD6007">
        <f>IF(ISBLANK(Source[[#This Row],[CrosslistID]]),1,1/COUNTIFS(Source[CrosslistID],Source[[#This Row],[CrosslistID]],Source[TermDesc],Source[[#This Row],[TermDesc]]))</f>
        <v>0.5</v>
      </c>
      <c r="AE6007">
        <v>16</v>
      </c>
      <c r="AF6007">
        <v>35</v>
      </c>
      <c r="AG6007">
        <v>45.714300000000001</v>
      </c>
      <c r="AH6007">
        <v>45.714300000000001</v>
      </c>
      <c r="AI6007">
        <v>0.6</v>
      </c>
      <c r="AJ6007">
        <v>0.6</v>
      </c>
      <c r="AK6007">
        <v>0</v>
      </c>
      <c r="AL60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07">
        <f>IF(AND(Source[[#This Row],[Credit_Noncredit]]="Noncredit",Source[[#This Row],[FTEF]]&gt;0),Source[[#This Row],[NC XLST FTES]]*525/(437.5*Source[[#This Row],[FTEF]]),0)</f>
        <v>0</v>
      </c>
      <c r="AN6007">
        <f>IF(Source[[#This Row],[Credit_Noncredit]]="Credit",Source[[#This Row],[Census Enrollment]],Source[[#This Row],[Noncredit Avg. Attendance]])</f>
        <v>9</v>
      </c>
    </row>
    <row r="6008" spans="1:40" x14ac:dyDescent="0.25">
      <c r="A6008" t="s">
        <v>1914</v>
      </c>
      <c r="B6008" t="s">
        <v>886</v>
      </c>
      <c r="C6008" t="s">
        <v>632</v>
      </c>
      <c r="D6008" t="s">
        <v>1475</v>
      </c>
      <c r="E6008" s="4">
        <v>76340</v>
      </c>
      <c r="F6008" s="4" t="s">
        <v>1476</v>
      </c>
      <c r="G6008" s="4" t="s">
        <v>3665</v>
      </c>
      <c r="H6008" t="str">
        <f>CONCATENATE(Source[[#This Row],[Subject]],TRIM(Source[[#This Row],[Course]]))</f>
        <v>DANC138C</v>
      </c>
      <c r="I6008" t="str">
        <f>VLOOKUP(Source[[#This Row],[SubjCrse]],'Courses and Categories'!$E$2:$G$1816,3,FALSE)</f>
        <v>Credit PE/Dance Activity</v>
      </c>
      <c r="J6008">
        <v>2</v>
      </c>
      <c r="K6008" t="s">
        <v>3666</v>
      </c>
      <c r="L6008" t="s">
        <v>39</v>
      </c>
      <c r="M6008" t="s">
        <v>1063</v>
      </c>
      <c r="N6008" t="s">
        <v>91</v>
      </c>
      <c r="O6008">
        <v>1410</v>
      </c>
      <c r="P6008">
        <v>1600</v>
      </c>
      <c r="Q6008" t="s">
        <v>675</v>
      </c>
      <c r="R6008">
        <v>301</v>
      </c>
      <c r="S6008" t="s">
        <v>134</v>
      </c>
      <c r="T6008">
        <v>1</v>
      </c>
      <c r="U6008" s="1">
        <v>43694</v>
      </c>
      <c r="V6008" s="1">
        <v>43819</v>
      </c>
      <c r="W6008" t="s">
        <v>1482</v>
      </c>
      <c r="X6008" t="s">
        <v>1929</v>
      </c>
      <c r="Y6008">
        <v>18</v>
      </c>
      <c r="Z6008">
        <v>16</v>
      </c>
      <c r="AA6008">
        <v>20</v>
      </c>
      <c r="AB6008">
        <v>80</v>
      </c>
      <c r="AC6008" t="s">
        <v>3638</v>
      </c>
      <c r="AD6008">
        <f>IF(ISBLANK(Source[[#This Row],[CrosslistID]]),1,1/COUNTIFS(Source[CrosslistID],Source[[#This Row],[CrosslistID]],Source[TermDesc],Source[[#This Row],[TermDesc]]))</f>
        <v>0.33333333333333331</v>
      </c>
      <c r="AE6008">
        <v>33</v>
      </c>
      <c r="AF6008">
        <v>35</v>
      </c>
      <c r="AG6008">
        <v>94.285700000000006</v>
      </c>
      <c r="AH6008">
        <v>94.285700000000006</v>
      </c>
      <c r="AI6008">
        <v>1.2</v>
      </c>
      <c r="AJ6008">
        <v>1.2</v>
      </c>
      <c r="AK6008">
        <v>0</v>
      </c>
      <c r="AL60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08">
        <f>IF(AND(Source[[#This Row],[Credit_Noncredit]]="Noncredit",Source[[#This Row],[FTEF]]&gt;0),Source[[#This Row],[NC XLST FTES]]*525/(437.5*Source[[#This Row],[FTEF]]),0)</f>
        <v>0</v>
      </c>
      <c r="AN6008">
        <f>IF(Source[[#This Row],[Credit_Noncredit]]="Credit",Source[[#This Row],[Census Enrollment]],Source[[#This Row],[Noncredit Avg. Attendance]])</f>
        <v>18</v>
      </c>
    </row>
    <row r="6009" spans="1:40" x14ac:dyDescent="0.25">
      <c r="A6009" t="s">
        <v>1914</v>
      </c>
      <c r="B6009" t="s">
        <v>886</v>
      </c>
      <c r="C6009" t="s">
        <v>632</v>
      </c>
      <c r="D6009" t="s">
        <v>1475</v>
      </c>
      <c r="E6009" s="4">
        <v>76578</v>
      </c>
      <c r="F6009" s="4" t="s">
        <v>1476</v>
      </c>
      <c r="G6009" s="4" t="s">
        <v>3667</v>
      </c>
      <c r="H6009" t="str">
        <f>CONCATENATE(Source[[#This Row],[Subject]],TRIM(Source[[#This Row],[Course]]))</f>
        <v>DANC138D</v>
      </c>
      <c r="I6009" t="str">
        <f>VLOOKUP(Source[[#This Row],[SubjCrse]],'Courses and Categories'!$E$2:$G$1816,3,FALSE)</f>
        <v>Credit PE/Dance Activity</v>
      </c>
      <c r="J6009">
        <v>1</v>
      </c>
      <c r="K6009" t="s">
        <v>3668</v>
      </c>
      <c r="L6009" t="s">
        <v>39</v>
      </c>
      <c r="M6009" t="s">
        <v>1063</v>
      </c>
      <c r="N6009" t="s">
        <v>91</v>
      </c>
      <c r="O6009">
        <v>1410</v>
      </c>
      <c r="P6009">
        <v>1600</v>
      </c>
      <c r="Q6009" t="s">
        <v>675</v>
      </c>
      <c r="R6009">
        <v>301</v>
      </c>
      <c r="S6009" t="s">
        <v>134</v>
      </c>
      <c r="T6009">
        <v>1</v>
      </c>
      <c r="U6009" s="1">
        <v>43694</v>
      </c>
      <c r="V6009" s="1">
        <v>43819</v>
      </c>
      <c r="W6009" t="s">
        <v>1482</v>
      </c>
      <c r="X6009" t="s">
        <v>1929</v>
      </c>
      <c r="Y6009">
        <v>9</v>
      </c>
      <c r="Z6009">
        <v>10</v>
      </c>
      <c r="AA6009">
        <v>15</v>
      </c>
      <c r="AB6009">
        <v>66.666700000000006</v>
      </c>
      <c r="AC6009" t="s">
        <v>3638</v>
      </c>
      <c r="AD6009">
        <f>IF(ISBLANK(Source[[#This Row],[CrosslistID]]),1,1/COUNTIFS(Source[CrosslistID],Source[[#This Row],[CrosslistID]],Source[TermDesc],Source[[#This Row],[TermDesc]]))</f>
        <v>0.33333333333333331</v>
      </c>
      <c r="AE6009">
        <v>33</v>
      </c>
      <c r="AF6009">
        <v>35</v>
      </c>
      <c r="AG6009">
        <v>94.285700000000006</v>
      </c>
      <c r="AH6009">
        <v>94.285700000000006</v>
      </c>
      <c r="AI6009">
        <v>0.6</v>
      </c>
      <c r="AJ6009">
        <v>0.6</v>
      </c>
      <c r="AK6009">
        <v>0</v>
      </c>
      <c r="AL60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09">
        <f>IF(AND(Source[[#This Row],[Credit_Noncredit]]="Noncredit",Source[[#This Row],[FTEF]]&gt;0),Source[[#This Row],[NC XLST FTES]]*525/(437.5*Source[[#This Row],[FTEF]]),0)</f>
        <v>0</v>
      </c>
      <c r="AN6009">
        <f>IF(Source[[#This Row],[Credit_Noncredit]]="Credit",Source[[#This Row],[Census Enrollment]],Source[[#This Row],[Noncredit Avg. Attendance]])</f>
        <v>9</v>
      </c>
    </row>
    <row r="6010" spans="1:40" x14ac:dyDescent="0.25">
      <c r="A6010" t="s">
        <v>1914</v>
      </c>
      <c r="B6010" t="s">
        <v>886</v>
      </c>
      <c r="C6010" t="s">
        <v>632</v>
      </c>
      <c r="D6010" t="s">
        <v>1475</v>
      </c>
      <c r="E6010" s="4">
        <v>77127</v>
      </c>
      <c r="F6010" s="4" t="s">
        <v>1476</v>
      </c>
      <c r="G6010" s="4" t="s">
        <v>3669</v>
      </c>
      <c r="H6010" t="str">
        <f>CONCATENATE(Source[[#This Row],[Subject]],TRIM(Source[[#This Row],[Course]]))</f>
        <v>DANC141A</v>
      </c>
      <c r="I6010" t="str">
        <f>VLOOKUP(Source[[#This Row],[SubjCrse]],'Courses and Categories'!$E$2:$G$1816,3,FALSE)</f>
        <v>Credit PE/Dance Activity</v>
      </c>
      <c r="J6010">
        <v>501</v>
      </c>
      <c r="K6010" t="s">
        <v>3670</v>
      </c>
      <c r="L6010" t="s">
        <v>87</v>
      </c>
      <c r="M6010" t="s">
        <v>1063</v>
      </c>
      <c r="N6010" t="s">
        <v>180</v>
      </c>
      <c r="O6010">
        <v>1810</v>
      </c>
      <c r="P6010">
        <v>2000</v>
      </c>
      <c r="Q6010" t="s">
        <v>675</v>
      </c>
      <c r="R6010">
        <v>310</v>
      </c>
      <c r="S6010" t="s">
        <v>134</v>
      </c>
      <c r="T6010">
        <v>1</v>
      </c>
      <c r="U6010" s="1">
        <v>43694</v>
      </c>
      <c r="V6010" s="1">
        <v>43819</v>
      </c>
      <c r="W6010" t="s">
        <v>732</v>
      </c>
      <c r="X6010" t="s">
        <v>1929</v>
      </c>
      <c r="Y6010">
        <v>26</v>
      </c>
      <c r="Z6010">
        <v>22</v>
      </c>
      <c r="AA6010">
        <v>20</v>
      </c>
      <c r="AB6010">
        <v>110</v>
      </c>
      <c r="AC6010" t="s">
        <v>3671</v>
      </c>
      <c r="AD6010">
        <f>IF(ISBLANK(Source[[#This Row],[CrosslistID]]),1,1/COUNTIFS(Source[CrosslistID],Source[[#This Row],[CrosslistID]],Source[TermDesc],Source[[#This Row],[TermDesc]]))</f>
        <v>0.5</v>
      </c>
      <c r="AE6010">
        <v>28</v>
      </c>
      <c r="AF6010">
        <v>25</v>
      </c>
      <c r="AG6010">
        <v>112</v>
      </c>
      <c r="AH6010">
        <v>112</v>
      </c>
      <c r="AI6010">
        <v>1.667</v>
      </c>
      <c r="AJ6010">
        <v>1.7337</v>
      </c>
      <c r="AK6010">
        <v>0.1</v>
      </c>
      <c r="AL60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10">
        <f>IF(AND(Source[[#This Row],[Credit_Noncredit]]="Noncredit",Source[[#This Row],[FTEF]]&gt;0),Source[[#This Row],[NC XLST FTES]]*525/(437.5*Source[[#This Row],[FTEF]]),0)</f>
        <v>0</v>
      </c>
      <c r="AN6010">
        <f>IF(Source[[#This Row],[Credit_Noncredit]]="Credit",Source[[#This Row],[Census Enrollment]],Source[[#This Row],[Noncredit Avg. Attendance]])</f>
        <v>26</v>
      </c>
    </row>
    <row r="6011" spans="1:40" x14ac:dyDescent="0.25">
      <c r="A6011" t="s">
        <v>1914</v>
      </c>
      <c r="B6011" t="s">
        <v>886</v>
      </c>
      <c r="C6011" t="s">
        <v>632</v>
      </c>
      <c r="D6011" t="s">
        <v>1475</v>
      </c>
      <c r="E6011" s="4">
        <v>77128</v>
      </c>
      <c r="F6011" s="4" t="s">
        <v>1476</v>
      </c>
      <c r="G6011" s="4" t="s">
        <v>3672</v>
      </c>
      <c r="H6011" t="str">
        <f>CONCATENATE(Source[[#This Row],[Subject]],TRIM(Source[[#This Row],[Course]]))</f>
        <v>DANC141B</v>
      </c>
      <c r="I6011" t="str">
        <f>VLOOKUP(Source[[#This Row],[SubjCrse]],'Courses and Categories'!$E$2:$G$1816,3,FALSE)</f>
        <v>Credit PE/Dance Activity</v>
      </c>
      <c r="J6011">
        <v>501</v>
      </c>
      <c r="K6011" t="s">
        <v>3673</v>
      </c>
      <c r="L6011" t="s">
        <v>87</v>
      </c>
      <c r="M6011" t="s">
        <v>1063</v>
      </c>
      <c r="N6011" t="s">
        <v>180</v>
      </c>
      <c r="O6011">
        <v>1810</v>
      </c>
      <c r="P6011">
        <v>2000</v>
      </c>
      <c r="Q6011" t="s">
        <v>675</v>
      </c>
      <c r="R6011">
        <v>310</v>
      </c>
      <c r="S6011" t="s">
        <v>134</v>
      </c>
      <c r="T6011">
        <v>1</v>
      </c>
      <c r="U6011" s="1">
        <v>43694</v>
      </c>
      <c r="V6011" s="1">
        <v>43819</v>
      </c>
      <c r="W6011" t="s">
        <v>732</v>
      </c>
      <c r="X6011" t="s">
        <v>1929</v>
      </c>
      <c r="Y6011">
        <v>7</v>
      </c>
      <c r="Z6011">
        <v>6</v>
      </c>
      <c r="AA6011">
        <v>10</v>
      </c>
      <c r="AB6011">
        <v>60</v>
      </c>
      <c r="AC6011" t="s">
        <v>3671</v>
      </c>
      <c r="AD6011">
        <f>IF(ISBLANK(Source[[#This Row],[CrosslistID]]),1,1/COUNTIFS(Source[CrosslistID],Source[[#This Row],[CrosslistID]],Source[TermDesc],Source[[#This Row],[TermDesc]]))</f>
        <v>0.5</v>
      </c>
      <c r="AE6011">
        <v>28</v>
      </c>
      <c r="AF6011">
        <v>25</v>
      </c>
      <c r="AG6011">
        <v>112</v>
      </c>
      <c r="AH6011">
        <v>112</v>
      </c>
      <c r="AI6011">
        <v>0.46700000000000003</v>
      </c>
      <c r="AJ6011">
        <v>0.46700000000000003</v>
      </c>
      <c r="AK6011">
        <v>0</v>
      </c>
      <c r="AL60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11">
        <f>IF(AND(Source[[#This Row],[Credit_Noncredit]]="Noncredit",Source[[#This Row],[FTEF]]&gt;0),Source[[#This Row],[NC XLST FTES]]*525/(437.5*Source[[#This Row],[FTEF]]),0)</f>
        <v>0</v>
      </c>
      <c r="AN6011">
        <f>IF(Source[[#This Row],[Credit_Noncredit]]="Credit",Source[[#This Row],[Census Enrollment]],Source[[#This Row],[Noncredit Avg. Attendance]])</f>
        <v>7</v>
      </c>
    </row>
    <row r="6012" spans="1:40" x14ac:dyDescent="0.25">
      <c r="A6012" t="s">
        <v>1914</v>
      </c>
      <c r="B6012" t="s">
        <v>886</v>
      </c>
      <c r="C6012" t="s">
        <v>632</v>
      </c>
      <c r="D6012" t="s">
        <v>1475</v>
      </c>
      <c r="E6012" s="4">
        <v>73018</v>
      </c>
      <c r="F6012" s="4" t="s">
        <v>1476</v>
      </c>
      <c r="G6012" s="4" t="s">
        <v>2624</v>
      </c>
      <c r="H6012" t="str">
        <f>CONCATENATE(Source[[#This Row],[Subject]],TRIM(Source[[#This Row],[Course]]))</f>
        <v>DANC145A</v>
      </c>
      <c r="I6012" t="str">
        <f>VLOOKUP(Source[[#This Row],[SubjCrse]],'Courses and Categories'!$E$2:$G$1816,3,FALSE)</f>
        <v>Credit PE/Dance Activity</v>
      </c>
      <c r="J6012">
        <v>501</v>
      </c>
      <c r="K6012" t="s">
        <v>3674</v>
      </c>
      <c r="L6012" t="s">
        <v>87</v>
      </c>
      <c r="M6012" t="s">
        <v>1063</v>
      </c>
      <c r="N6012" t="s">
        <v>41</v>
      </c>
      <c r="O6012">
        <v>2010</v>
      </c>
      <c r="P6012">
        <v>2200</v>
      </c>
      <c r="Q6012" t="s">
        <v>675</v>
      </c>
      <c r="R6012">
        <v>301</v>
      </c>
      <c r="S6012" t="s">
        <v>134</v>
      </c>
      <c r="T6012">
        <v>1</v>
      </c>
      <c r="U6012" s="1">
        <v>43694</v>
      </c>
      <c r="V6012" s="1">
        <v>43819</v>
      </c>
      <c r="W6012" t="s">
        <v>3675</v>
      </c>
      <c r="X6012" t="s">
        <v>1929</v>
      </c>
      <c r="Y6012">
        <v>30</v>
      </c>
      <c r="Z6012">
        <v>29</v>
      </c>
      <c r="AA6012">
        <v>30</v>
      </c>
      <c r="AB6012">
        <v>96.666700000000006</v>
      </c>
      <c r="AD6012">
        <f>IF(ISBLANK(Source[[#This Row],[CrosslistID]]),1,1/COUNTIFS(Source[CrosslistID],Source[[#This Row],[CrosslistID]],Source[TermDesc],Source[[#This Row],[TermDesc]]))</f>
        <v>1</v>
      </c>
      <c r="AG6012">
        <v>0</v>
      </c>
      <c r="AH6012">
        <v>96.666700000000006</v>
      </c>
      <c r="AI6012">
        <v>1.9330000000000001</v>
      </c>
      <c r="AJ6012">
        <v>1.9997</v>
      </c>
      <c r="AK6012">
        <v>0.1</v>
      </c>
      <c r="AL60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12">
        <f>IF(AND(Source[[#This Row],[Credit_Noncredit]]="Noncredit",Source[[#This Row],[FTEF]]&gt;0),Source[[#This Row],[NC XLST FTES]]*525/(437.5*Source[[#This Row],[FTEF]]),0)</f>
        <v>0</v>
      </c>
      <c r="AN6012">
        <f>IF(Source[[#This Row],[Credit_Noncredit]]="Credit",Source[[#This Row],[Census Enrollment]],Source[[#This Row],[Noncredit Avg. Attendance]])</f>
        <v>30</v>
      </c>
    </row>
    <row r="6013" spans="1:40" x14ac:dyDescent="0.25">
      <c r="A6013" t="s">
        <v>1914</v>
      </c>
      <c r="B6013" t="s">
        <v>886</v>
      </c>
      <c r="C6013" t="s">
        <v>632</v>
      </c>
      <c r="D6013" t="s">
        <v>1475</v>
      </c>
      <c r="E6013" s="4">
        <v>73037</v>
      </c>
      <c r="F6013" s="4" t="s">
        <v>1476</v>
      </c>
      <c r="G6013" s="4" t="s">
        <v>1210</v>
      </c>
      <c r="H6013" t="str">
        <f>CONCATENATE(Source[[#This Row],[Subject]],TRIM(Source[[#This Row],[Course]]))</f>
        <v>DANC150A</v>
      </c>
      <c r="I6013" t="str">
        <f>VLOOKUP(Source[[#This Row],[SubjCrse]],'Courses and Categories'!$E$2:$G$1816,3,FALSE)</f>
        <v>Credit PE/Dance Activity</v>
      </c>
      <c r="J6013">
        <v>501</v>
      </c>
      <c r="K6013" t="s">
        <v>3676</v>
      </c>
      <c r="L6013" t="s">
        <v>87</v>
      </c>
      <c r="M6013" t="s">
        <v>1063</v>
      </c>
      <c r="N6013" t="s">
        <v>41</v>
      </c>
      <c r="O6013">
        <v>1810</v>
      </c>
      <c r="P6013">
        <v>2000</v>
      </c>
      <c r="Q6013" t="s">
        <v>675</v>
      </c>
      <c r="R6013">
        <v>301</v>
      </c>
      <c r="S6013" t="s">
        <v>134</v>
      </c>
      <c r="T6013">
        <v>1</v>
      </c>
      <c r="U6013" s="1">
        <v>43694</v>
      </c>
      <c r="V6013" s="1">
        <v>43819</v>
      </c>
      <c r="W6013" t="s">
        <v>3675</v>
      </c>
      <c r="X6013" t="s">
        <v>1929</v>
      </c>
      <c r="Y6013">
        <v>35</v>
      </c>
      <c r="Z6013">
        <v>34</v>
      </c>
      <c r="AA6013">
        <v>30</v>
      </c>
      <c r="AB6013">
        <v>113.33329999999999</v>
      </c>
      <c r="AD6013">
        <f>IF(ISBLANK(Source[[#This Row],[CrosslistID]]),1,1/COUNTIFS(Source[CrosslistID],Source[[#This Row],[CrosslistID]],Source[TermDesc],Source[[#This Row],[TermDesc]]))</f>
        <v>1</v>
      </c>
      <c r="AG6013">
        <v>0</v>
      </c>
      <c r="AH6013">
        <v>113.33329999999999</v>
      </c>
      <c r="AI6013">
        <v>2.3330000000000002</v>
      </c>
      <c r="AJ6013">
        <v>2.3330000000000002</v>
      </c>
      <c r="AK6013">
        <v>0.1</v>
      </c>
      <c r="AL60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13">
        <f>IF(AND(Source[[#This Row],[Credit_Noncredit]]="Noncredit",Source[[#This Row],[FTEF]]&gt;0),Source[[#This Row],[NC XLST FTES]]*525/(437.5*Source[[#This Row],[FTEF]]),0)</f>
        <v>0</v>
      </c>
      <c r="AN6013">
        <f>IF(Source[[#This Row],[Credit_Noncredit]]="Credit",Source[[#This Row],[Census Enrollment]],Source[[#This Row],[Noncredit Avg. Attendance]])</f>
        <v>35</v>
      </c>
    </row>
    <row r="6014" spans="1:40" x14ac:dyDescent="0.25">
      <c r="A6014" t="s">
        <v>1914</v>
      </c>
      <c r="B6014" t="s">
        <v>886</v>
      </c>
      <c r="C6014" t="s">
        <v>632</v>
      </c>
      <c r="D6014" t="s">
        <v>1475</v>
      </c>
      <c r="E6014" s="4">
        <v>77321</v>
      </c>
      <c r="F6014" s="4" t="s">
        <v>1476</v>
      </c>
      <c r="G6014" s="4" t="s">
        <v>1499</v>
      </c>
      <c r="H6014" t="str">
        <f>CONCATENATE(Source[[#This Row],[Subject]],TRIM(Source[[#This Row],[Course]]))</f>
        <v>DANC155A</v>
      </c>
      <c r="I6014" t="str">
        <f>VLOOKUP(Source[[#This Row],[SubjCrse]],'Courses and Categories'!$E$2:$G$1816,3,FALSE)</f>
        <v>Credit PE/Dance Activity</v>
      </c>
      <c r="J6014">
        <v>501</v>
      </c>
      <c r="K6014" t="s">
        <v>3677</v>
      </c>
      <c r="L6014" t="s">
        <v>87</v>
      </c>
      <c r="M6014" t="s">
        <v>1063</v>
      </c>
      <c r="N6014" t="s">
        <v>180</v>
      </c>
      <c r="O6014">
        <v>2010</v>
      </c>
      <c r="P6014">
        <v>2200</v>
      </c>
      <c r="Q6014" t="s">
        <v>675</v>
      </c>
      <c r="R6014">
        <v>310</v>
      </c>
      <c r="S6014" t="s">
        <v>134</v>
      </c>
      <c r="T6014">
        <v>1</v>
      </c>
      <c r="U6014" s="1">
        <v>43694</v>
      </c>
      <c r="V6014" s="1">
        <v>43819</v>
      </c>
      <c r="W6014" t="s">
        <v>732</v>
      </c>
      <c r="X6014" t="s">
        <v>1929</v>
      </c>
      <c r="Y6014">
        <v>35</v>
      </c>
      <c r="Z6014">
        <v>32</v>
      </c>
      <c r="AA6014">
        <v>25</v>
      </c>
      <c r="AB6014">
        <v>128</v>
      </c>
      <c r="AD6014">
        <f>IF(ISBLANK(Source[[#This Row],[CrosslistID]]),1,1/COUNTIFS(Source[CrosslistID],Source[[#This Row],[CrosslistID]],Source[TermDesc],Source[[#This Row],[TermDesc]]))</f>
        <v>1</v>
      </c>
      <c r="AG6014">
        <v>0</v>
      </c>
      <c r="AH6014">
        <v>128</v>
      </c>
      <c r="AI6014">
        <v>2.2669999999999999</v>
      </c>
      <c r="AJ6014">
        <v>2.3336999999999999</v>
      </c>
      <c r="AK6014">
        <v>0.1</v>
      </c>
      <c r="AL60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14">
        <f>IF(AND(Source[[#This Row],[Credit_Noncredit]]="Noncredit",Source[[#This Row],[FTEF]]&gt;0),Source[[#This Row],[NC XLST FTES]]*525/(437.5*Source[[#This Row],[FTEF]]),0)</f>
        <v>0</v>
      </c>
      <c r="AN6014">
        <f>IF(Source[[#This Row],[Credit_Noncredit]]="Credit",Source[[#This Row],[Census Enrollment]],Source[[#This Row],[Noncredit Avg. Attendance]])</f>
        <v>35</v>
      </c>
    </row>
    <row r="6015" spans="1:40" x14ac:dyDescent="0.25">
      <c r="A6015" t="s">
        <v>1914</v>
      </c>
      <c r="B6015" t="s">
        <v>886</v>
      </c>
      <c r="C6015" t="s">
        <v>632</v>
      </c>
      <c r="D6015" t="s">
        <v>1475</v>
      </c>
      <c r="E6015" s="4">
        <v>73029</v>
      </c>
      <c r="F6015" s="4" t="s">
        <v>1476</v>
      </c>
      <c r="G6015" s="4" t="s">
        <v>1499</v>
      </c>
      <c r="H6015" t="str">
        <f>CONCATENATE(Source[[#This Row],[Subject]],TRIM(Source[[#This Row],[Course]]))</f>
        <v>DANC155A</v>
      </c>
      <c r="I6015" t="str">
        <f>VLOOKUP(Source[[#This Row],[SubjCrse]],'Courses and Categories'!$E$2:$G$1816,3,FALSE)</f>
        <v>Credit PE/Dance Activity</v>
      </c>
      <c r="J6015">
        <v>601</v>
      </c>
      <c r="K6015" t="s">
        <v>3677</v>
      </c>
      <c r="L6015" t="s">
        <v>50</v>
      </c>
      <c r="M6015" t="s">
        <v>1063</v>
      </c>
      <c r="N6015" t="s">
        <v>51</v>
      </c>
      <c r="O6015">
        <v>1210</v>
      </c>
      <c r="P6015">
        <v>1400</v>
      </c>
      <c r="Q6015" t="s">
        <v>675</v>
      </c>
      <c r="R6015">
        <v>301</v>
      </c>
      <c r="S6015" t="s">
        <v>134</v>
      </c>
      <c r="T6015">
        <v>1</v>
      </c>
      <c r="U6015" s="1">
        <v>43694</v>
      </c>
      <c r="V6015" s="1">
        <v>43819</v>
      </c>
      <c r="W6015" t="s">
        <v>732</v>
      </c>
      <c r="X6015" t="s">
        <v>1929</v>
      </c>
      <c r="Y6015">
        <v>28</v>
      </c>
      <c r="Z6015">
        <v>24</v>
      </c>
      <c r="AA6015">
        <v>25</v>
      </c>
      <c r="AB6015">
        <v>96</v>
      </c>
      <c r="AD6015">
        <f>IF(ISBLANK(Source[[#This Row],[CrosslistID]]),1,1/COUNTIFS(Source[CrosslistID],Source[[#This Row],[CrosslistID]],Source[TermDesc],Source[[#This Row],[TermDesc]]))</f>
        <v>1</v>
      </c>
      <c r="AG6015">
        <v>0</v>
      </c>
      <c r="AH6015">
        <v>96</v>
      </c>
      <c r="AI6015">
        <v>1.8</v>
      </c>
      <c r="AJ6015">
        <v>1.8667</v>
      </c>
      <c r="AK6015">
        <v>0.1</v>
      </c>
      <c r="AL60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15">
        <f>IF(AND(Source[[#This Row],[Credit_Noncredit]]="Noncredit",Source[[#This Row],[FTEF]]&gt;0),Source[[#This Row],[NC XLST FTES]]*525/(437.5*Source[[#This Row],[FTEF]]),0)</f>
        <v>0</v>
      </c>
      <c r="AN6015">
        <f>IF(Source[[#This Row],[Credit_Noncredit]]="Credit",Source[[#This Row],[Census Enrollment]],Source[[#This Row],[Noncredit Avg. Attendance]])</f>
        <v>28</v>
      </c>
    </row>
    <row r="6016" spans="1:40" x14ac:dyDescent="0.25">
      <c r="A6016" t="s">
        <v>1914</v>
      </c>
      <c r="B6016" t="s">
        <v>886</v>
      </c>
      <c r="C6016" t="s">
        <v>632</v>
      </c>
      <c r="D6016" t="s">
        <v>1475</v>
      </c>
      <c r="E6016" s="4">
        <v>76581</v>
      </c>
      <c r="F6016" s="4" t="s">
        <v>1476</v>
      </c>
      <c r="G6016" s="4" t="s">
        <v>3678</v>
      </c>
      <c r="H6016" t="str">
        <f>CONCATENATE(Source[[#This Row],[Subject]],TRIM(Source[[#This Row],[Course]]))</f>
        <v>DANC155B</v>
      </c>
      <c r="I6016" t="str">
        <f>VLOOKUP(Source[[#This Row],[SubjCrse]],'Courses and Categories'!$E$2:$G$1816,3,FALSE)</f>
        <v>Credit PE/Dance Activity</v>
      </c>
      <c r="J6016">
        <v>601</v>
      </c>
      <c r="K6016" t="s">
        <v>3679</v>
      </c>
      <c r="L6016" t="s">
        <v>50</v>
      </c>
      <c r="M6016" t="s">
        <v>1063</v>
      </c>
      <c r="N6016" t="s">
        <v>51</v>
      </c>
      <c r="O6016">
        <v>1410</v>
      </c>
      <c r="P6016">
        <v>1600</v>
      </c>
      <c r="Q6016" t="s">
        <v>675</v>
      </c>
      <c r="R6016">
        <v>301</v>
      </c>
      <c r="S6016" t="s">
        <v>134</v>
      </c>
      <c r="T6016">
        <v>1</v>
      </c>
      <c r="U6016" s="1">
        <v>43694</v>
      </c>
      <c r="V6016" s="1">
        <v>43819</v>
      </c>
      <c r="W6016" t="s">
        <v>732</v>
      </c>
      <c r="X6016" t="s">
        <v>1929</v>
      </c>
      <c r="Y6016">
        <v>35</v>
      </c>
      <c r="Z6016">
        <v>25</v>
      </c>
      <c r="AA6016">
        <v>25</v>
      </c>
      <c r="AB6016">
        <v>100</v>
      </c>
      <c r="AD6016">
        <f>IF(ISBLANK(Source[[#This Row],[CrosslistID]]),1,1/COUNTIFS(Source[CrosslistID],Source[[#This Row],[CrosslistID]],Source[TermDesc],Source[[#This Row],[TermDesc]]))</f>
        <v>1</v>
      </c>
      <c r="AG6016">
        <v>0</v>
      </c>
      <c r="AH6016">
        <v>100</v>
      </c>
      <c r="AI6016">
        <v>2.3330000000000002</v>
      </c>
      <c r="AJ6016">
        <v>2.3330000000000002</v>
      </c>
      <c r="AK6016">
        <v>0.1</v>
      </c>
      <c r="AL60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16">
        <f>IF(AND(Source[[#This Row],[Credit_Noncredit]]="Noncredit",Source[[#This Row],[FTEF]]&gt;0),Source[[#This Row],[NC XLST FTES]]*525/(437.5*Source[[#This Row],[FTEF]]),0)</f>
        <v>0</v>
      </c>
      <c r="AN6016">
        <f>IF(Source[[#This Row],[Credit_Noncredit]]="Credit",Source[[#This Row],[Census Enrollment]],Source[[#This Row],[Noncredit Avg. Attendance]])</f>
        <v>35</v>
      </c>
    </row>
    <row r="6017" spans="1:40" x14ac:dyDescent="0.25">
      <c r="A6017" t="s">
        <v>1914</v>
      </c>
      <c r="B6017" t="s">
        <v>886</v>
      </c>
      <c r="C6017" t="s">
        <v>632</v>
      </c>
      <c r="D6017" t="s">
        <v>1475</v>
      </c>
      <c r="E6017" s="4">
        <v>73043</v>
      </c>
      <c r="F6017" s="4" t="s">
        <v>1476</v>
      </c>
      <c r="G6017" s="4" t="s">
        <v>1219</v>
      </c>
      <c r="H6017" t="str">
        <f>CONCATENATE(Source[[#This Row],[Subject]],TRIM(Source[[#This Row],[Course]]))</f>
        <v>DANC160A</v>
      </c>
      <c r="I6017" t="str">
        <f>VLOOKUP(Source[[#This Row],[SubjCrse]],'Courses and Categories'!$E$2:$G$1816,3,FALSE)</f>
        <v>Credit PE/Dance Activity</v>
      </c>
      <c r="J6017">
        <v>1</v>
      </c>
      <c r="K6017" t="s">
        <v>3680</v>
      </c>
      <c r="L6017" t="s">
        <v>39</v>
      </c>
      <c r="M6017" t="s">
        <v>1063</v>
      </c>
      <c r="N6017" t="s">
        <v>180</v>
      </c>
      <c r="O6017">
        <v>1210</v>
      </c>
      <c r="P6017">
        <v>1400</v>
      </c>
      <c r="Q6017" t="s">
        <v>675</v>
      </c>
      <c r="R6017">
        <v>207</v>
      </c>
      <c r="S6017" t="s">
        <v>134</v>
      </c>
      <c r="T6017">
        <v>1</v>
      </c>
      <c r="U6017" s="1">
        <v>43694</v>
      </c>
      <c r="V6017" s="1">
        <v>43819</v>
      </c>
      <c r="W6017" t="s">
        <v>3639</v>
      </c>
      <c r="X6017" t="s">
        <v>1929</v>
      </c>
      <c r="Y6017">
        <v>22</v>
      </c>
      <c r="Z6017">
        <v>23</v>
      </c>
      <c r="AA6017">
        <v>25</v>
      </c>
      <c r="AB6017">
        <v>92</v>
      </c>
      <c r="AD6017">
        <f>IF(ISBLANK(Source[[#This Row],[CrosslistID]]),1,1/COUNTIFS(Source[CrosslistID],Source[[#This Row],[CrosslistID]],Source[TermDesc],Source[[#This Row],[TermDesc]]))</f>
        <v>1</v>
      </c>
      <c r="AG6017">
        <v>0</v>
      </c>
      <c r="AH6017">
        <v>92</v>
      </c>
      <c r="AI6017">
        <v>1.2669999999999999</v>
      </c>
      <c r="AJ6017">
        <v>1.4671000000000001</v>
      </c>
      <c r="AK6017">
        <v>0.1</v>
      </c>
      <c r="AL60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17">
        <f>IF(AND(Source[[#This Row],[Credit_Noncredit]]="Noncredit",Source[[#This Row],[FTEF]]&gt;0),Source[[#This Row],[NC XLST FTES]]*525/(437.5*Source[[#This Row],[FTEF]]),0)</f>
        <v>0</v>
      </c>
      <c r="AN6017">
        <f>IF(Source[[#This Row],[Credit_Noncredit]]="Credit",Source[[#This Row],[Census Enrollment]],Source[[#This Row],[Noncredit Avg. Attendance]])</f>
        <v>22</v>
      </c>
    </row>
    <row r="6018" spans="1:40" x14ac:dyDescent="0.25">
      <c r="A6018" t="s">
        <v>1914</v>
      </c>
      <c r="B6018" t="s">
        <v>886</v>
      </c>
      <c r="C6018" t="s">
        <v>632</v>
      </c>
      <c r="D6018" t="s">
        <v>1475</v>
      </c>
      <c r="E6018" s="4">
        <v>73044</v>
      </c>
      <c r="F6018" s="4" t="s">
        <v>1476</v>
      </c>
      <c r="G6018" s="4" t="s">
        <v>1219</v>
      </c>
      <c r="H6018" t="str">
        <f>CONCATENATE(Source[[#This Row],[Subject]],TRIM(Source[[#This Row],[Course]]))</f>
        <v>DANC160A</v>
      </c>
      <c r="I6018" t="str">
        <f>VLOOKUP(Source[[#This Row],[SubjCrse]],'Courses and Categories'!$E$2:$G$1816,3,FALSE)</f>
        <v>Credit PE/Dance Activity</v>
      </c>
      <c r="J6018">
        <v>501</v>
      </c>
      <c r="K6018" t="s">
        <v>3680</v>
      </c>
      <c r="L6018" t="s">
        <v>87</v>
      </c>
      <c r="M6018" t="s">
        <v>1063</v>
      </c>
      <c r="N6018" t="s">
        <v>180</v>
      </c>
      <c r="O6018">
        <v>1810</v>
      </c>
      <c r="P6018">
        <v>2000</v>
      </c>
      <c r="Q6018" t="s">
        <v>675</v>
      </c>
      <c r="R6018">
        <v>301</v>
      </c>
      <c r="S6018" t="s">
        <v>134</v>
      </c>
      <c r="T6018">
        <v>1</v>
      </c>
      <c r="U6018" s="1">
        <v>43694</v>
      </c>
      <c r="V6018" s="1">
        <v>43819</v>
      </c>
      <c r="W6018" t="s">
        <v>3639</v>
      </c>
      <c r="X6018" t="s">
        <v>1929</v>
      </c>
      <c r="Y6018">
        <v>26</v>
      </c>
      <c r="Z6018">
        <v>25</v>
      </c>
      <c r="AA6018">
        <v>25</v>
      </c>
      <c r="AB6018">
        <v>100</v>
      </c>
      <c r="AD6018">
        <f>IF(ISBLANK(Source[[#This Row],[CrosslistID]]),1,1/COUNTIFS(Source[CrosslistID],Source[[#This Row],[CrosslistID]],Source[TermDesc],Source[[#This Row],[TermDesc]]))</f>
        <v>1</v>
      </c>
      <c r="AG6018">
        <v>0</v>
      </c>
      <c r="AH6018">
        <v>100</v>
      </c>
      <c r="AI6018">
        <v>1.7330000000000001</v>
      </c>
      <c r="AJ6018">
        <v>1.7330000000000001</v>
      </c>
      <c r="AK6018">
        <v>0.1</v>
      </c>
      <c r="AL60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18">
        <f>IF(AND(Source[[#This Row],[Credit_Noncredit]]="Noncredit",Source[[#This Row],[FTEF]]&gt;0),Source[[#This Row],[NC XLST FTES]]*525/(437.5*Source[[#This Row],[FTEF]]),0)</f>
        <v>0</v>
      </c>
      <c r="AN6018">
        <f>IF(Source[[#This Row],[Credit_Noncredit]]="Credit",Source[[#This Row],[Census Enrollment]],Source[[#This Row],[Noncredit Avg. Attendance]])</f>
        <v>26</v>
      </c>
    </row>
    <row r="6019" spans="1:40" x14ac:dyDescent="0.25">
      <c r="A6019" t="s">
        <v>1914</v>
      </c>
      <c r="B6019" t="s">
        <v>886</v>
      </c>
      <c r="C6019" t="s">
        <v>632</v>
      </c>
      <c r="D6019" t="s">
        <v>1475</v>
      </c>
      <c r="E6019" s="4">
        <v>73046</v>
      </c>
      <c r="F6019" s="4" t="s">
        <v>1476</v>
      </c>
      <c r="G6019" s="4" t="s">
        <v>1223</v>
      </c>
      <c r="H6019" t="str">
        <f>CONCATENATE(Source[[#This Row],[Subject]],TRIM(Source[[#This Row],[Course]]))</f>
        <v>DANC160B</v>
      </c>
      <c r="I6019" t="str">
        <f>VLOOKUP(Source[[#This Row],[SubjCrse]],'Courses and Categories'!$E$2:$G$1816,3,FALSE)</f>
        <v>Credit PE/Dance Activity</v>
      </c>
      <c r="J6019">
        <v>501</v>
      </c>
      <c r="K6019" t="s">
        <v>3681</v>
      </c>
      <c r="L6019" t="s">
        <v>87</v>
      </c>
      <c r="M6019" t="s">
        <v>1063</v>
      </c>
      <c r="N6019" t="s">
        <v>180</v>
      </c>
      <c r="O6019">
        <v>2010</v>
      </c>
      <c r="P6019">
        <v>2200</v>
      </c>
      <c r="Q6019" t="s">
        <v>675</v>
      </c>
      <c r="R6019">
        <v>307</v>
      </c>
      <c r="S6019" t="s">
        <v>134</v>
      </c>
      <c r="T6019">
        <v>1</v>
      </c>
      <c r="U6019" s="1">
        <v>43694</v>
      </c>
      <c r="V6019" s="1">
        <v>43819</v>
      </c>
      <c r="W6019" t="s">
        <v>3639</v>
      </c>
      <c r="X6019" t="s">
        <v>1929</v>
      </c>
      <c r="Y6019">
        <v>28</v>
      </c>
      <c r="Z6019">
        <v>27</v>
      </c>
      <c r="AA6019">
        <v>25</v>
      </c>
      <c r="AB6019">
        <v>108</v>
      </c>
      <c r="AD6019">
        <f>IF(ISBLANK(Source[[#This Row],[CrosslistID]]),1,1/COUNTIFS(Source[CrosslistID],Source[[#This Row],[CrosslistID]],Source[TermDesc],Source[[#This Row],[TermDesc]]))</f>
        <v>1</v>
      </c>
      <c r="AG6019">
        <v>0</v>
      </c>
      <c r="AH6019">
        <v>108</v>
      </c>
      <c r="AI6019">
        <v>1.867</v>
      </c>
      <c r="AJ6019">
        <v>1.867</v>
      </c>
      <c r="AK6019">
        <v>0.1</v>
      </c>
      <c r="AL60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19">
        <f>IF(AND(Source[[#This Row],[Credit_Noncredit]]="Noncredit",Source[[#This Row],[FTEF]]&gt;0),Source[[#This Row],[NC XLST FTES]]*525/(437.5*Source[[#This Row],[FTEF]]),0)</f>
        <v>0</v>
      </c>
      <c r="AN6019">
        <f>IF(Source[[#This Row],[Credit_Noncredit]]="Credit",Source[[#This Row],[Census Enrollment]],Source[[#This Row],[Noncredit Avg. Attendance]])</f>
        <v>28</v>
      </c>
    </row>
    <row r="6020" spans="1:40" x14ac:dyDescent="0.25">
      <c r="A6020" t="s">
        <v>1914</v>
      </c>
      <c r="B6020" t="s">
        <v>886</v>
      </c>
      <c r="C6020" t="s">
        <v>632</v>
      </c>
      <c r="D6020" t="s">
        <v>1475</v>
      </c>
      <c r="E6020" s="4">
        <v>73076</v>
      </c>
      <c r="F6020" s="4" t="s">
        <v>1476</v>
      </c>
      <c r="G6020" s="4" t="s">
        <v>1225</v>
      </c>
      <c r="H6020" t="str">
        <f>CONCATENATE(Source[[#This Row],[Subject]],TRIM(Source[[#This Row],[Course]]))</f>
        <v>DANC160C</v>
      </c>
      <c r="I6020" t="str">
        <f>VLOOKUP(Source[[#This Row],[SubjCrse]],'Courses and Categories'!$E$2:$G$1816,3,FALSE)</f>
        <v>Credit PE/Dance Activity</v>
      </c>
      <c r="J6020">
        <v>501</v>
      </c>
      <c r="K6020" t="s">
        <v>3682</v>
      </c>
      <c r="L6020" t="s">
        <v>87</v>
      </c>
      <c r="M6020" t="s">
        <v>1063</v>
      </c>
      <c r="N6020" t="s">
        <v>50</v>
      </c>
      <c r="O6020">
        <v>2010</v>
      </c>
      <c r="P6020">
        <v>2200</v>
      </c>
      <c r="Q6020" t="s">
        <v>675</v>
      </c>
      <c r="R6020">
        <v>307</v>
      </c>
      <c r="S6020" t="s">
        <v>134</v>
      </c>
      <c r="T6020">
        <v>1</v>
      </c>
      <c r="U6020" s="1">
        <v>43694</v>
      </c>
      <c r="V6020" s="1">
        <v>43819</v>
      </c>
      <c r="W6020" t="s">
        <v>3639</v>
      </c>
      <c r="X6020" t="s">
        <v>1929</v>
      </c>
      <c r="Y6020">
        <v>13</v>
      </c>
      <c r="Z6020">
        <v>13</v>
      </c>
      <c r="AA6020">
        <v>20</v>
      </c>
      <c r="AB6020">
        <v>65</v>
      </c>
      <c r="AC6020" t="s">
        <v>3640</v>
      </c>
      <c r="AD6020">
        <f>IF(ISBLANK(Source[[#This Row],[CrosslistID]]),1,1/COUNTIFS(Source[CrosslistID],Source[[#This Row],[CrosslistID]],Source[TermDesc],Source[[#This Row],[TermDesc]]))</f>
        <v>0.5</v>
      </c>
      <c r="AE6020">
        <v>24</v>
      </c>
      <c r="AF6020">
        <v>35</v>
      </c>
      <c r="AG6020">
        <v>68.571399999999997</v>
      </c>
      <c r="AH6020">
        <v>68.571399999999997</v>
      </c>
      <c r="AI6020">
        <v>0.86699999999999999</v>
      </c>
      <c r="AJ6020">
        <v>0.86699999999999999</v>
      </c>
      <c r="AK6020">
        <v>0</v>
      </c>
      <c r="AL60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20">
        <f>IF(AND(Source[[#This Row],[Credit_Noncredit]]="Noncredit",Source[[#This Row],[FTEF]]&gt;0),Source[[#This Row],[NC XLST FTES]]*525/(437.5*Source[[#This Row],[FTEF]]),0)</f>
        <v>0</v>
      </c>
      <c r="AN6020">
        <f>IF(Source[[#This Row],[Credit_Noncredit]]="Credit",Source[[#This Row],[Census Enrollment]],Source[[#This Row],[Noncredit Avg. Attendance]])</f>
        <v>13</v>
      </c>
    </row>
    <row r="6021" spans="1:40" x14ac:dyDescent="0.25">
      <c r="A6021" t="s">
        <v>1914</v>
      </c>
      <c r="B6021" t="s">
        <v>886</v>
      </c>
      <c r="C6021" t="s">
        <v>632</v>
      </c>
      <c r="D6021" t="s">
        <v>1475</v>
      </c>
      <c r="E6021" s="4">
        <v>72927</v>
      </c>
      <c r="F6021" s="4" t="s">
        <v>1476</v>
      </c>
      <c r="G6021" s="4">
        <v>161</v>
      </c>
      <c r="H6021" t="str">
        <f>CONCATENATE(Source[[#This Row],[Subject]],TRIM(Source[[#This Row],[Course]]))</f>
        <v>DANC161</v>
      </c>
      <c r="I6021" t="str">
        <f>VLOOKUP(Source[[#This Row],[SubjCrse]],'Courses and Categories'!$E$2:$G$1816,3,FALSE)</f>
        <v>Credit PE/Dance Activity</v>
      </c>
      <c r="J6021">
        <v>501</v>
      </c>
      <c r="K6021" t="s">
        <v>3683</v>
      </c>
      <c r="L6021" t="s">
        <v>87</v>
      </c>
      <c r="M6021" t="s">
        <v>1063</v>
      </c>
      <c r="N6021" t="s">
        <v>50</v>
      </c>
      <c r="O6021">
        <v>1810</v>
      </c>
      <c r="P6021">
        <v>2000</v>
      </c>
      <c r="Q6021" t="s">
        <v>675</v>
      </c>
      <c r="R6021">
        <v>307</v>
      </c>
      <c r="S6021" t="s">
        <v>134</v>
      </c>
      <c r="T6021">
        <v>1</v>
      </c>
      <c r="U6021" s="1">
        <v>43694</v>
      </c>
      <c r="V6021" s="1">
        <v>43819</v>
      </c>
      <c r="W6021" t="s">
        <v>3639</v>
      </c>
      <c r="X6021" t="s">
        <v>1929</v>
      </c>
      <c r="Y6021">
        <v>24</v>
      </c>
      <c r="Z6021">
        <v>24</v>
      </c>
      <c r="AA6021">
        <v>25</v>
      </c>
      <c r="AB6021">
        <v>96</v>
      </c>
      <c r="AD6021">
        <f>IF(ISBLANK(Source[[#This Row],[CrosslistID]]),1,1/COUNTIFS(Source[CrosslistID],Source[[#This Row],[CrosslistID]],Source[TermDesc],Source[[#This Row],[TermDesc]]))</f>
        <v>1</v>
      </c>
      <c r="AG6021">
        <v>0</v>
      </c>
      <c r="AH6021">
        <v>96</v>
      </c>
      <c r="AI6021">
        <v>1.6</v>
      </c>
      <c r="AJ6021">
        <v>1.6</v>
      </c>
      <c r="AK6021">
        <v>0.1</v>
      </c>
      <c r="AL60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21">
        <f>IF(AND(Source[[#This Row],[Credit_Noncredit]]="Noncredit",Source[[#This Row],[FTEF]]&gt;0),Source[[#This Row],[NC XLST FTES]]*525/(437.5*Source[[#This Row],[FTEF]]),0)</f>
        <v>0</v>
      </c>
      <c r="AN6021">
        <f>IF(Source[[#This Row],[Credit_Noncredit]]="Credit",Source[[#This Row],[Census Enrollment]],Source[[#This Row],[Noncredit Avg. Attendance]])</f>
        <v>24</v>
      </c>
    </row>
    <row r="6022" spans="1:40" x14ac:dyDescent="0.25">
      <c r="A6022" t="s">
        <v>1914</v>
      </c>
      <c r="B6022" t="s">
        <v>886</v>
      </c>
      <c r="C6022" t="s">
        <v>632</v>
      </c>
      <c r="D6022" t="s">
        <v>1475</v>
      </c>
      <c r="E6022" s="4">
        <v>78519</v>
      </c>
      <c r="F6022" s="4" t="s">
        <v>1476</v>
      </c>
      <c r="G6022" s="4" t="s">
        <v>3684</v>
      </c>
      <c r="H6022" t="str">
        <f>CONCATENATE(Source[[#This Row],[Subject]],TRIM(Source[[#This Row],[Course]]))</f>
        <v>DANC172A</v>
      </c>
      <c r="I6022" t="str">
        <f>VLOOKUP(Source[[#This Row],[SubjCrse]],'Courses and Categories'!$E$2:$G$1816,3,FALSE)</f>
        <v>Credit PE/Dance Activity</v>
      </c>
      <c r="J6022">
        <v>1</v>
      </c>
      <c r="K6022" t="s">
        <v>3685</v>
      </c>
      <c r="L6022" t="s">
        <v>39</v>
      </c>
      <c r="M6022" t="s">
        <v>1063</v>
      </c>
      <c r="N6022" t="s">
        <v>59</v>
      </c>
      <c r="O6022">
        <v>1210</v>
      </c>
      <c r="P6022">
        <v>1300</v>
      </c>
      <c r="Q6022" t="s">
        <v>675</v>
      </c>
      <c r="R6022">
        <v>301</v>
      </c>
      <c r="S6022" t="s">
        <v>134</v>
      </c>
      <c r="T6022">
        <v>1</v>
      </c>
      <c r="U6022" s="1">
        <v>43694</v>
      </c>
      <c r="V6022" s="1">
        <v>43819</v>
      </c>
      <c r="W6022" t="s">
        <v>1482</v>
      </c>
      <c r="X6022" t="s">
        <v>1929</v>
      </c>
      <c r="Y6022">
        <v>28</v>
      </c>
      <c r="Z6022">
        <v>22</v>
      </c>
      <c r="AA6022">
        <v>30</v>
      </c>
      <c r="AB6022">
        <v>73.333299999999994</v>
      </c>
      <c r="AD6022">
        <f>IF(ISBLANK(Source[[#This Row],[CrosslistID]]),1,1/COUNTIFS(Source[CrosslistID],Source[[#This Row],[CrosslistID]],Source[TermDesc],Source[[#This Row],[TermDesc]]))</f>
        <v>1</v>
      </c>
      <c r="AG6022">
        <v>0</v>
      </c>
      <c r="AH6022">
        <v>73.333299999999994</v>
      </c>
      <c r="AI6022">
        <v>1.867</v>
      </c>
      <c r="AJ6022">
        <v>1.867</v>
      </c>
      <c r="AK6022">
        <v>0.1</v>
      </c>
      <c r="AL60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22">
        <f>IF(AND(Source[[#This Row],[Credit_Noncredit]]="Noncredit",Source[[#This Row],[FTEF]]&gt;0),Source[[#This Row],[NC XLST FTES]]*525/(437.5*Source[[#This Row],[FTEF]]),0)</f>
        <v>0</v>
      </c>
      <c r="AN6022">
        <f>IF(Source[[#This Row],[Credit_Noncredit]]="Credit",Source[[#This Row],[Census Enrollment]],Source[[#This Row],[Noncredit Avg. Attendance]])</f>
        <v>28</v>
      </c>
    </row>
    <row r="6023" spans="1:40" x14ac:dyDescent="0.25">
      <c r="A6023" t="s">
        <v>1914</v>
      </c>
      <c r="B6023" t="s">
        <v>886</v>
      </c>
      <c r="C6023" t="s">
        <v>632</v>
      </c>
      <c r="D6023" t="s">
        <v>1475</v>
      </c>
      <c r="E6023" s="4">
        <v>76584</v>
      </c>
      <c r="F6023" s="4" t="s">
        <v>1476</v>
      </c>
      <c r="G6023" s="4" t="s">
        <v>3684</v>
      </c>
      <c r="H6023" t="str">
        <f>CONCATENATE(Source[[#This Row],[Subject]],TRIM(Source[[#This Row],[Course]]))</f>
        <v>DANC172A</v>
      </c>
      <c r="I6023" t="str">
        <f>VLOOKUP(Source[[#This Row],[SubjCrse]],'Courses and Categories'!$E$2:$G$1816,3,FALSE)</f>
        <v>Credit PE/Dance Activity</v>
      </c>
      <c r="J6023">
        <v>502</v>
      </c>
      <c r="K6023" t="s">
        <v>3685</v>
      </c>
      <c r="L6023" t="s">
        <v>87</v>
      </c>
      <c r="M6023" t="s">
        <v>1063</v>
      </c>
      <c r="N6023" t="s">
        <v>105</v>
      </c>
      <c r="O6023">
        <v>1710</v>
      </c>
      <c r="P6023">
        <v>1800</v>
      </c>
      <c r="Q6023" t="s">
        <v>675</v>
      </c>
      <c r="R6023">
        <v>307</v>
      </c>
      <c r="S6023" t="s">
        <v>134</v>
      </c>
      <c r="T6023">
        <v>1</v>
      </c>
      <c r="U6023" s="1">
        <v>43694</v>
      </c>
      <c r="V6023" s="1">
        <v>43819</v>
      </c>
      <c r="W6023" t="s">
        <v>3627</v>
      </c>
      <c r="X6023" t="s">
        <v>1929</v>
      </c>
      <c r="Y6023">
        <v>34</v>
      </c>
      <c r="Z6023">
        <v>33</v>
      </c>
      <c r="AA6023">
        <v>30</v>
      </c>
      <c r="AB6023">
        <v>110</v>
      </c>
      <c r="AD6023">
        <f>IF(ISBLANK(Source[[#This Row],[CrosslistID]]),1,1/COUNTIFS(Source[CrosslistID],Source[[#This Row],[CrosslistID]],Source[TermDesc],Source[[#This Row],[TermDesc]]))</f>
        <v>1</v>
      </c>
      <c r="AG6023">
        <v>0</v>
      </c>
      <c r="AH6023">
        <v>110</v>
      </c>
      <c r="AI6023">
        <v>2.133</v>
      </c>
      <c r="AJ6023">
        <v>2.2663000000000002</v>
      </c>
      <c r="AK6023">
        <v>0.1</v>
      </c>
      <c r="AL60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23">
        <f>IF(AND(Source[[#This Row],[Credit_Noncredit]]="Noncredit",Source[[#This Row],[FTEF]]&gt;0),Source[[#This Row],[NC XLST FTES]]*525/(437.5*Source[[#This Row],[FTEF]]),0)</f>
        <v>0</v>
      </c>
      <c r="AN6023">
        <f>IF(Source[[#This Row],[Credit_Noncredit]]="Credit",Source[[#This Row],[Census Enrollment]],Source[[#This Row],[Noncredit Avg. Attendance]])</f>
        <v>34</v>
      </c>
    </row>
    <row r="6024" spans="1:40" x14ac:dyDescent="0.25">
      <c r="A6024" t="s">
        <v>1914</v>
      </c>
      <c r="B6024" t="s">
        <v>886</v>
      </c>
      <c r="C6024" t="s">
        <v>632</v>
      </c>
      <c r="D6024" t="s">
        <v>1475</v>
      </c>
      <c r="E6024" s="4">
        <v>78521</v>
      </c>
      <c r="F6024" s="4" t="s">
        <v>1476</v>
      </c>
      <c r="G6024" s="4">
        <v>173</v>
      </c>
      <c r="H6024" t="str">
        <f>CONCATENATE(Source[[#This Row],[Subject]],TRIM(Source[[#This Row],[Course]]))</f>
        <v>DANC173</v>
      </c>
      <c r="I6024" t="str">
        <f>VLOOKUP(Source[[#This Row],[SubjCrse]],'Courses and Categories'!$E$2:$G$1816,3,FALSE)</f>
        <v>Credit PE/Dance Activity</v>
      </c>
      <c r="J6024">
        <v>601</v>
      </c>
      <c r="K6024" t="s">
        <v>3686</v>
      </c>
      <c r="L6024" t="s">
        <v>50</v>
      </c>
      <c r="M6024" t="s">
        <v>1063</v>
      </c>
      <c r="N6024" t="s">
        <v>51</v>
      </c>
      <c r="O6024">
        <v>1210</v>
      </c>
      <c r="P6024">
        <v>1400</v>
      </c>
      <c r="Q6024" t="s">
        <v>675</v>
      </c>
      <c r="R6024">
        <v>310</v>
      </c>
      <c r="S6024" t="s">
        <v>134</v>
      </c>
      <c r="T6024">
        <v>1</v>
      </c>
      <c r="U6024" s="1">
        <v>43694</v>
      </c>
      <c r="V6024" s="1">
        <v>43819</v>
      </c>
      <c r="W6024" t="s">
        <v>3636</v>
      </c>
      <c r="X6024" t="s">
        <v>1929</v>
      </c>
      <c r="Y6024">
        <v>24</v>
      </c>
      <c r="Z6024">
        <v>24</v>
      </c>
      <c r="AA6024">
        <v>30</v>
      </c>
      <c r="AB6024">
        <v>80</v>
      </c>
      <c r="AD6024">
        <f>IF(ISBLANK(Source[[#This Row],[CrosslistID]]),1,1/COUNTIFS(Source[CrosslistID],Source[[#This Row],[CrosslistID]],Source[TermDesc],Source[[#This Row],[TermDesc]]))</f>
        <v>1</v>
      </c>
      <c r="AG6024">
        <v>0</v>
      </c>
      <c r="AH6024">
        <v>80</v>
      </c>
      <c r="AI6024">
        <v>1.6</v>
      </c>
      <c r="AJ6024">
        <v>1.6</v>
      </c>
      <c r="AK6024">
        <v>0.1</v>
      </c>
      <c r="AL60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24">
        <f>IF(AND(Source[[#This Row],[Credit_Noncredit]]="Noncredit",Source[[#This Row],[FTEF]]&gt;0),Source[[#This Row],[NC XLST FTES]]*525/(437.5*Source[[#This Row],[FTEF]]),0)</f>
        <v>0</v>
      </c>
      <c r="AN6024">
        <f>IF(Source[[#This Row],[Credit_Noncredit]]="Credit",Source[[#This Row],[Census Enrollment]],Source[[#This Row],[Noncredit Avg. Attendance]])</f>
        <v>24</v>
      </c>
    </row>
    <row r="6025" spans="1:40" x14ac:dyDescent="0.25">
      <c r="A6025" t="s">
        <v>1914</v>
      </c>
      <c r="B6025" t="s">
        <v>886</v>
      </c>
      <c r="C6025" t="s">
        <v>632</v>
      </c>
      <c r="D6025" t="s">
        <v>1475</v>
      </c>
      <c r="E6025" s="4">
        <v>74880</v>
      </c>
      <c r="F6025" s="4" t="s">
        <v>1502</v>
      </c>
      <c r="G6025" s="4">
        <v>7</v>
      </c>
      <c r="H6025" t="str">
        <f>CONCATENATE(Source[[#This Row],[Subject]],TRIM(Source[[#This Row],[Course]]))</f>
        <v>PE7</v>
      </c>
      <c r="I6025" t="str">
        <f>VLOOKUP(Source[[#This Row],[SubjCrse]],'Courses and Categories'!$E$2:$G$1816,3,FALSE)</f>
        <v>Credit CTE</v>
      </c>
      <c r="J6025">
        <v>1</v>
      </c>
      <c r="K6025" t="s">
        <v>3687</v>
      </c>
      <c r="L6025" t="s">
        <v>39</v>
      </c>
      <c r="M6025" t="s">
        <v>903</v>
      </c>
      <c r="N6025" t="s">
        <v>1041</v>
      </c>
      <c r="O6025">
        <v>1210</v>
      </c>
      <c r="P6025">
        <v>1300</v>
      </c>
      <c r="Q6025" t="s">
        <v>675</v>
      </c>
      <c r="R6025">
        <v>103</v>
      </c>
      <c r="S6025" t="s">
        <v>134</v>
      </c>
      <c r="T6025">
        <v>1</v>
      </c>
      <c r="U6025" s="1">
        <v>43694</v>
      </c>
      <c r="V6025" s="1">
        <v>43819</v>
      </c>
      <c r="W6025" t="s">
        <v>3199</v>
      </c>
      <c r="X6025" t="s">
        <v>1929</v>
      </c>
      <c r="Y6025">
        <v>35</v>
      </c>
      <c r="Z6025">
        <v>33</v>
      </c>
      <c r="AA6025">
        <v>30</v>
      </c>
      <c r="AB6025">
        <v>110</v>
      </c>
      <c r="AD6025">
        <f>IF(ISBLANK(Source[[#This Row],[CrosslistID]]),1,1/COUNTIFS(Source[CrosslistID],Source[[#This Row],[CrosslistID]],Source[TermDesc],Source[[#This Row],[TermDesc]]))</f>
        <v>1</v>
      </c>
      <c r="AG6025">
        <v>0</v>
      </c>
      <c r="AH6025">
        <v>110</v>
      </c>
      <c r="AI6025">
        <v>3.3</v>
      </c>
      <c r="AJ6025">
        <v>3.5</v>
      </c>
      <c r="AK6025">
        <v>0.2</v>
      </c>
      <c r="AL60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25">
        <f>IF(AND(Source[[#This Row],[Credit_Noncredit]]="Noncredit",Source[[#This Row],[FTEF]]&gt;0),Source[[#This Row],[NC XLST FTES]]*525/(437.5*Source[[#This Row],[FTEF]]),0)</f>
        <v>0</v>
      </c>
      <c r="AN6025">
        <f>IF(Source[[#This Row],[Credit_Noncredit]]="Credit",Source[[#This Row],[Census Enrollment]],Source[[#This Row],[Noncredit Avg. Attendance]])</f>
        <v>35</v>
      </c>
    </row>
    <row r="6026" spans="1:40" x14ac:dyDescent="0.25">
      <c r="A6026" t="s">
        <v>1914</v>
      </c>
      <c r="B6026" t="s">
        <v>886</v>
      </c>
      <c r="C6026" t="s">
        <v>632</v>
      </c>
      <c r="D6026" t="s">
        <v>1475</v>
      </c>
      <c r="E6026" s="4">
        <v>75719</v>
      </c>
      <c r="F6026" s="4" t="s">
        <v>1502</v>
      </c>
      <c r="G6026" s="4">
        <v>9</v>
      </c>
      <c r="H6026" t="str">
        <f>CONCATENATE(Source[[#This Row],[Subject]],TRIM(Source[[#This Row],[Course]]))</f>
        <v>PE9</v>
      </c>
      <c r="I6026" t="str">
        <f>VLOOKUP(Source[[#This Row],[SubjCrse]],'Courses and Categories'!$E$2:$G$1816,3,FALSE)</f>
        <v>Credit General Education</v>
      </c>
      <c r="J6026">
        <v>501</v>
      </c>
      <c r="K6026" t="s">
        <v>3688</v>
      </c>
      <c r="L6026" t="s">
        <v>87</v>
      </c>
      <c r="M6026" t="s">
        <v>903</v>
      </c>
      <c r="N6026" t="s">
        <v>50</v>
      </c>
      <c r="O6026">
        <v>1730</v>
      </c>
      <c r="P6026">
        <v>1920</v>
      </c>
      <c r="Q6026" t="s">
        <v>675</v>
      </c>
      <c r="R6026">
        <v>103</v>
      </c>
      <c r="S6026" t="s">
        <v>134</v>
      </c>
      <c r="T6026">
        <v>1</v>
      </c>
      <c r="U6026" s="1">
        <v>43694</v>
      </c>
      <c r="V6026" s="1">
        <v>43819</v>
      </c>
      <c r="W6026" t="s">
        <v>631</v>
      </c>
      <c r="X6026" t="s">
        <v>1929</v>
      </c>
      <c r="Y6026">
        <v>27</v>
      </c>
      <c r="Z6026">
        <v>25</v>
      </c>
      <c r="AA6026">
        <v>35</v>
      </c>
      <c r="AB6026">
        <v>71.428600000000003</v>
      </c>
      <c r="AD6026">
        <f>IF(ISBLANK(Source[[#This Row],[CrosslistID]]),1,1/COUNTIFS(Source[CrosslistID],Source[[#This Row],[CrosslistID]],Source[TermDesc],Source[[#This Row],[TermDesc]]))</f>
        <v>1</v>
      </c>
      <c r="AG6026">
        <v>0</v>
      </c>
      <c r="AH6026">
        <v>71.428600000000003</v>
      </c>
      <c r="AI6026">
        <v>1.667</v>
      </c>
      <c r="AJ6026">
        <v>1.8004</v>
      </c>
      <c r="AK6026">
        <v>0.1333</v>
      </c>
      <c r="AL60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26">
        <f>IF(AND(Source[[#This Row],[Credit_Noncredit]]="Noncredit",Source[[#This Row],[FTEF]]&gt;0),Source[[#This Row],[NC XLST FTES]]*525/(437.5*Source[[#This Row],[FTEF]]),0)</f>
        <v>0</v>
      </c>
      <c r="AN6026">
        <f>IF(Source[[#This Row],[Credit_Noncredit]]="Credit",Source[[#This Row],[Census Enrollment]],Source[[#This Row],[Noncredit Avg. Attendance]])</f>
        <v>27</v>
      </c>
    </row>
    <row r="6027" spans="1:40" x14ac:dyDescent="0.25">
      <c r="A6027" t="s">
        <v>1914</v>
      </c>
      <c r="B6027" t="s">
        <v>886</v>
      </c>
      <c r="C6027" t="s">
        <v>632</v>
      </c>
      <c r="D6027" t="s">
        <v>1475</v>
      </c>
      <c r="E6027" s="4">
        <v>71317</v>
      </c>
      <c r="F6027" s="4" t="s">
        <v>1502</v>
      </c>
      <c r="G6027" s="4">
        <v>13</v>
      </c>
      <c r="H6027" t="str">
        <f>CONCATENATE(Source[[#This Row],[Subject]],TRIM(Source[[#This Row],[Course]]))</f>
        <v>PE13</v>
      </c>
      <c r="I6027" t="str">
        <f>VLOOKUP(Source[[#This Row],[SubjCrse]],'Courses and Categories'!$E$2:$G$1816,3,FALSE)</f>
        <v>Credit General Education</v>
      </c>
      <c r="J6027">
        <v>1</v>
      </c>
      <c r="K6027" t="s">
        <v>1503</v>
      </c>
      <c r="L6027" t="s">
        <v>39</v>
      </c>
      <c r="M6027" t="s">
        <v>903</v>
      </c>
      <c r="N6027" t="s">
        <v>59</v>
      </c>
      <c r="O6027">
        <v>1110</v>
      </c>
      <c r="P6027">
        <v>1225</v>
      </c>
      <c r="Q6027" t="s">
        <v>675</v>
      </c>
      <c r="R6027">
        <v>103</v>
      </c>
      <c r="S6027" t="s">
        <v>134</v>
      </c>
      <c r="T6027">
        <v>1</v>
      </c>
      <c r="U6027" s="1">
        <v>43694</v>
      </c>
      <c r="V6027" s="1">
        <v>43819</v>
      </c>
      <c r="W6027" t="s">
        <v>3199</v>
      </c>
      <c r="X6027" t="s">
        <v>1929</v>
      </c>
      <c r="Y6027">
        <v>52</v>
      </c>
      <c r="Z6027">
        <v>50</v>
      </c>
      <c r="AA6027">
        <v>40</v>
      </c>
      <c r="AB6027">
        <v>125</v>
      </c>
      <c r="AD6027">
        <f>IF(ISBLANK(Source[[#This Row],[CrosslistID]]),1,1/COUNTIFS(Source[CrosslistID],Source[[#This Row],[CrosslistID]],Source[TermDesc],Source[[#This Row],[TermDesc]]))</f>
        <v>1</v>
      </c>
      <c r="AG6027">
        <v>0</v>
      </c>
      <c r="AH6027">
        <v>125</v>
      </c>
      <c r="AI6027">
        <v>5.0999999999999996</v>
      </c>
      <c r="AJ6027">
        <v>5.2</v>
      </c>
      <c r="AK6027">
        <v>0.2</v>
      </c>
      <c r="AL60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27">
        <f>IF(AND(Source[[#This Row],[Credit_Noncredit]]="Noncredit",Source[[#This Row],[FTEF]]&gt;0),Source[[#This Row],[NC XLST FTES]]*525/(437.5*Source[[#This Row],[FTEF]]),0)</f>
        <v>0</v>
      </c>
      <c r="AN6027">
        <f>IF(Source[[#This Row],[Credit_Noncredit]]="Credit",Source[[#This Row],[Census Enrollment]],Source[[#This Row],[Noncredit Avg. Attendance]])</f>
        <v>52</v>
      </c>
    </row>
    <row r="6028" spans="1:40" x14ac:dyDescent="0.25">
      <c r="A6028" t="s">
        <v>1914</v>
      </c>
      <c r="B6028" t="s">
        <v>886</v>
      </c>
      <c r="C6028" t="s">
        <v>632</v>
      </c>
      <c r="D6028" t="s">
        <v>1475</v>
      </c>
      <c r="E6028" s="4">
        <v>79075</v>
      </c>
      <c r="F6028" s="4" t="s">
        <v>1502</v>
      </c>
      <c r="G6028" s="4">
        <v>13</v>
      </c>
      <c r="H6028" t="str">
        <f>CONCATENATE(Source[[#This Row],[Subject]],TRIM(Source[[#This Row],[Course]]))</f>
        <v>PE13</v>
      </c>
      <c r="I6028" t="str">
        <f>VLOOKUP(Source[[#This Row],[SubjCrse]],'Courses and Categories'!$E$2:$G$1816,3,FALSE)</f>
        <v>Credit General Education</v>
      </c>
      <c r="J6028">
        <v>831</v>
      </c>
      <c r="K6028" t="s">
        <v>1503</v>
      </c>
      <c r="L6028" t="s">
        <v>39</v>
      </c>
      <c r="M6028" t="s">
        <v>897</v>
      </c>
      <c r="N6028" t="s">
        <v>42</v>
      </c>
      <c r="O6028" t="s">
        <v>42</v>
      </c>
      <c r="P6028" t="s">
        <v>42</v>
      </c>
      <c r="Q6028" t="s">
        <v>42</v>
      </c>
      <c r="S6028" t="s">
        <v>134</v>
      </c>
      <c r="T6028">
        <v>1</v>
      </c>
      <c r="U6028" s="1">
        <v>43694</v>
      </c>
      <c r="V6028" s="1">
        <v>43819</v>
      </c>
      <c r="W6028" t="s">
        <v>1573</v>
      </c>
      <c r="X6028" t="s">
        <v>1450</v>
      </c>
      <c r="Y6028">
        <v>38</v>
      </c>
      <c r="Z6028">
        <v>37</v>
      </c>
      <c r="AA6028">
        <v>40</v>
      </c>
      <c r="AB6028">
        <v>92.5</v>
      </c>
      <c r="AD6028">
        <f>IF(ISBLANK(Source[[#This Row],[CrosslistID]]),1,1/COUNTIFS(Source[CrosslistID],Source[[#This Row],[CrosslistID]],Source[TermDesc],Source[[#This Row],[TermDesc]]))</f>
        <v>1</v>
      </c>
      <c r="AG6028">
        <v>0</v>
      </c>
      <c r="AH6028">
        <v>92.5</v>
      </c>
      <c r="AI6028">
        <v>3.5</v>
      </c>
      <c r="AJ6028">
        <v>3.8</v>
      </c>
      <c r="AK6028">
        <v>0.2</v>
      </c>
      <c r="AL60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28">
        <f>IF(AND(Source[[#This Row],[Credit_Noncredit]]="Noncredit",Source[[#This Row],[FTEF]]&gt;0),Source[[#This Row],[NC XLST FTES]]*525/(437.5*Source[[#This Row],[FTEF]]),0)</f>
        <v>0</v>
      </c>
      <c r="AN6028">
        <f>IF(Source[[#This Row],[Credit_Noncredit]]="Credit",Source[[#This Row],[Census Enrollment]],Source[[#This Row],[Noncredit Avg. Attendance]])</f>
        <v>38</v>
      </c>
    </row>
    <row r="6029" spans="1:40" x14ac:dyDescent="0.25">
      <c r="A6029" t="s">
        <v>1914</v>
      </c>
      <c r="B6029" t="s">
        <v>886</v>
      </c>
      <c r="C6029" t="s">
        <v>632</v>
      </c>
      <c r="D6029" t="s">
        <v>1475</v>
      </c>
      <c r="E6029" s="4">
        <v>79076</v>
      </c>
      <c r="F6029" s="4" t="s">
        <v>1502</v>
      </c>
      <c r="G6029" s="4">
        <v>14</v>
      </c>
      <c r="H6029" t="str">
        <f>CONCATENATE(Source[[#This Row],[Subject]],TRIM(Source[[#This Row],[Course]]))</f>
        <v>PE14</v>
      </c>
      <c r="I6029" t="str">
        <f>VLOOKUP(Source[[#This Row],[SubjCrse]],'Courses and Categories'!$E$2:$G$1816,3,FALSE)</f>
        <v>Credit General Education</v>
      </c>
      <c r="J6029">
        <v>1</v>
      </c>
      <c r="K6029" t="s">
        <v>3689</v>
      </c>
      <c r="L6029" t="s">
        <v>39</v>
      </c>
      <c r="M6029" t="s">
        <v>903</v>
      </c>
      <c r="N6029" t="s">
        <v>50</v>
      </c>
      <c r="O6029">
        <v>1210</v>
      </c>
      <c r="P6029">
        <v>1400</v>
      </c>
      <c r="Q6029" t="s">
        <v>675</v>
      </c>
      <c r="R6029">
        <v>323</v>
      </c>
      <c r="S6029" t="s">
        <v>134</v>
      </c>
      <c r="T6029">
        <v>1</v>
      </c>
      <c r="U6029" s="1">
        <v>43694</v>
      </c>
      <c r="V6029" s="1">
        <v>43819</v>
      </c>
      <c r="W6029" t="s">
        <v>631</v>
      </c>
      <c r="X6029" t="s">
        <v>1929</v>
      </c>
      <c r="Y6029">
        <v>29</v>
      </c>
      <c r="Z6029">
        <v>25</v>
      </c>
      <c r="AA6029">
        <v>30</v>
      </c>
      <c r="AB6029">
        <v>83.333299999999994</v>
      </c>
      <c r="AD6029">
        <f>IF(ISBLANK(Source[[#This Row],[CrosslistID]]),1,1/COUNTIFS(Source[CrosslistID],Source[[#This Row],[CrosslistID]],Source[TermDesc],Source[[#This Row],[TermDesc]]))</f>
        <v>1</v>
      </c>
      <c r="AG6029">
        <v>0</v>
      </c>
      <c r="AH6029">
        <v>83.333299999999994</v>
      </c>
      <c r="AI6029">
        <v>1.867</v>
      </c>
      <c r="AJ6029">
        <v>1.9337</v>
      </c>
      <c r="AK6029">
        <v>0.2</v>
      </c>
      <c r="AL60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29">
        <f>IF(AND(Source[[#This Row],[Credit_Noncredit]]="Noncredit",Source[[#This Row],[FTEF]]&gt;0),Source[[#This Row],[NC XLST FTES]]*525/(437.5*Source[[#This Row],[FTEF]]),0)</f>
        <v>0</v>
      </c>
      <c r="AN6029">
        <f>IF(Source[[#This Row],[Credit_Noncredit]]="Credit",Source[[#This Row],[Census Enrollment]],Source[[#This Row],[Noncredit Avg. Attendance]])</f>
        <v>29</v>
      </c>
    </row>
    <row r="6030" spans="1:40" x14ac:dyDescent="0.25">
      <c r="A6030" t="s">
        <v>1914</v>
      </c>
      <c r="B6030" t="s">
        <v>886</v>
      </c>
      <c r="C6030" t="s">
        <v>632</v>
      </c>
      <c r="D6030" t="s">
        <v>1475</v>
      </c>
      <c r="E6030" s="4">
        <v>78987</v>
      </c>
      <c r="F6030" s="4" t="s">
        <v>1502</v>
      </c>
      <c r="G6030" s="4">
        <v>26</v>
      </c>
      <c r="H6030" t="str">
        <f>CONCATENATE(Source[[#This Row],[Subject]],TRIM(Source[[#This Row],[Course]]))</f>
        <v>PE26</v>
      </c>
      <c r="I6030" t="str">
        <f>VLOOKUP(Source[[#This Row],[SubjCrse]],'Courses and Categories'!$E$2:$G$1816,3,FALSE)</f>
        <v>Credit General Education</v>
      </c>
      <c r="J6030">
        <v>501</v>
      </c>
      <c r="K6030" t="s">
        <v>3690</v>
      </c>
      <c r="L6030" t="s">
        <v>87</v>
      </c>
      <c r="M6030" t="s">
        <v>903</v>
      </c>
      <c r="N6030" t="s">
        <v>180</v>
      </c>
      <c r="O6030">
        <v>1810</v>
      </c>
      <c r="P6030">
        <v>2100</v>
      </c>
      <c r="Q6030" t="s">
        <v>675</v>
      </c>
      <c r="R6030">
        <v>321</v>
      </c>
      <c r="S6030" t="s">
        <v>134</v>
      </c>
      <c r="T6030">
        <v>1</v>
      </c>
      <c r="U6030" s="1">
        <v>43694</v>
      </c>
      <c r="V6030" s="1">
        <v>43819</v>
      </c>
      <c r="W6030" t="s">
        <v>3691</v>
      </c>
      <c r="X6030" t="s">
        <v>1929</v>
      </c>
      <c r="Y6030">
        <v>16</v>
      </c>
      <c r="Z6030">
        <v>16</v>
      </c>
      <c r="AA6030">
        <v>30</v>
      </c>
      <c r="AB6030">
        <v>53.333300000000001</v>
      </c>
      <c r="AD6030">
        <f>IF(ISBLANK(Source[[#This Row],[CrosslistID]]),1,1/COUNTIFS(Source[CrosslistID],Source[[#This Row],[CrosslistID]],Source[TermDesc],Source[[#This Row],[TermDesc]]))</f>
        <v>1</v>
      </c>
      <c r="AG6030">
        <v>0</v>
      </c>
      <c r="AH6030">
        <v>53.333300000000001</v>
      </c>
      <c r="AI6030">
        <v>1.4</v>
      </c>
      <c r="AJ6030">
        <v>1.6</v>
      </c>
      <c r="AK6030">
        <v>0.2</v>
      </c>
      <c r="AL60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30">
        <f>IF(AND(Source[[#This Row],[Credit_Noncredit]]="Noncredit",Source[[#This Row],[FTEF]]&gt;0),Source[[#This Row],[NC XLST FTES]]*525/(437.5*Source[[#This Row],[FTEF]]),0)</f>
        <v>0</v>
      </c>
      <c r="AN6030">
        <f>IF(Source[[#This Row],[Credit_Noncredit]]="Credit",Source[[#This Row],[Census Enrollment]],Source[[#This Row],[Noncredit Avg. Attendance]])</f>
        <v>16</v>
      </c>
    </row>
    <row r="6031" spans="1:40" x14ac:dyDescent="0.25">
      <c r="A6031" t="s">
        <v>1914</v>
      </c>
      <c r="B6031" t="s">
        <v>886</v>
      </c>
      <c r="C6031" t="s">
        <v>632</v>
      </c>
      <c r="D6031" t="s">
        <v>1475</v>
      </c>
      <c r="E6031" s="4">
        <v>78522</v>
      </c>
      <c r="F6031" s="4" t="s">
        <v>1502</v>
      </c>
      <c r="G6031" s="4">
        <v>28</v>
      </c>
      <c r="H6031" t="str">
        <f>CONCATENATE(Source[[#This Row],[Subject]],TRIM(Source[[#This Row],[Course]]))</f>
        <v>PE28</v>
      </c>
      <c r="I6031" t="str">
        <f>VLOOKUP(Source[[#This Row],[SubjCrse]],'Courses and Categories'!$E$2:$G$1816,3,FALSE)</f>
        <v>Credit General Education</v>
      </c>
      <c r="J6031">
        <v>501</v>
      </c>
      <c r="K6031" t="s">
        <v>3692</v>
      </c>
      <c r="L6031" t="s">
        <v>87</v>
      </c>
      <c r="M6031" t="s">
        <v>903</v>
      </c>
      <c r="N6031" t="s">
        <v>180</v>
      </c>
      <c r="O6031">
        <v>1810</v>
      </c>
      <c r="P6031">
        <v>2100</v>
      </c>
      <c r="Q6031" t="s">
        <v>675</v>
      </c>
      <c r="R6031">
        <v>103</v>
      </c>
      <c r="S6031" t="s">
        <v>134</v>
      </c>
      <c r="T6031">
        <v>1</v>
      </c>
      <c r="U6031" s="1">
        <v>43694</v>
      </c>
      <c r="V6031" s="1">
        <v>43819</v>
      </c>
      <c r="W6031" t="s">
        <v>1573</v>
      </c>
      <c r="X6031" t="s">
        <v>1929</v>
      </c>
      <c r="Y6031">
        <v>22</v>
      </c>
      <c r="Z6031">
        <v>22</v>
      </c>
      <c r="AA6031">
        <v>25</v>
      </c>
      <c r="AB6031">
        <v>88</v>
      </c>
      <c r="AD6031">
        <f>IF(ISBLANK(Source[[#This Row],[CrosslistID]]),1,1/COUNTIFS(Source[CrosslistID],Source[[#This Row],[CrosslistID]],Source[TermDesc],Source[[#This Row],[TermDesc]]))</f>
        <v>1</v>
      </c>
      <c r="AG6031">
        <v>0</v>
      </c>
      <c r="AH6031">
        <v>88</v>
      </c>
      <c r="AI6031">
        <v>2.1</v>
      </c>
      <c r="AJ6031">
        <v>2.2000000000000002</v>
      </c>
      <c r="AK6031">
        <v>0.2</v>
      </c>
      <c r="AL60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31">
        <f>IF(AND(Source[[#This Row],[Credit_Noncredit]]="Noncredit",Source[[#This Row],[FTEF]]&gt;0),Source[[#This Row],[NC XLST FTES]]*525/(437.5*Source[[#This Row],[FTEF]]),0)</f>
        <v>0</v>
      </c>
      <c r="AN6031">
        <f>IF(Source[[#This Row],[Credit_Noncredit]]="Credit",Source[[#This Row],[Census Enrollment]],Source[[#This Row],[Noncredit Avg. Attendance]])</f>
        <v>22</v>
      </c>
    </row>
    <row r="6032" spans="1:40" x14ac:dyDescent="0.25">
      <c r="A6032" t="s">
        <v>1914</v>
      </c>
      <c r="B6032" t="s">
        <v>886</v>
      </c>
      <c r="C6032" t="s">
        <v>632</v>
      </c>
      <c r="D6032" t="s">
        <v>1475</v>
      </c>
      <c r="E6032" s="4">
        <v>77788</v>
      </c>
      <c r="F6032" s="4" t="s">
        <v>1502</v>
      </c>
      <c r="G6032" s="4" t="s">
        <v>1505</v>
      </c>
      <c r="H6032" t="str">
        <f>CONCATENATE(Source[[#This Row],[Subject]],TRIM(Source[[#This Row],[Course]]))</f>
        <v>PE29A</v>
      </c>
      <c r="I6032" t="str">
        <f>VLOOKUP(Source[[#This Row],[SubjCrse]],'Courses and Categories'!$E$2:$G$1816,3,FALSE)</f>
        <v>Credit PE/Dance Activity</v>
      </c>
      <c r="J6032">
        <v>1</v>
      </c>
      <c r="K6032" t="s">
        <v>1506</v>
      </c>
      <c r="L6032" t="s">
        <v>39</v>
      </c>
      <c r="M6032" t="s">
        <v>1046</v>
      </c>
      <c r="N6032" t="s">
        <v>1041</v>
      </c>
      <c r="O6032">
        <v>1010</v>
      </c>
      <c r="P6032">
        <v>1100</v>
      </c>
      <c r="Q6032" t="s">
        <v>675</v>
      </c>
      <c r="R6032">
        <v>160</v>
      </c>
      <c r="S6032" t="s">
        <v>134</v>
      </c>
      <c r="T6032">
        <v>1</v>
      </c>
      <c r="U6032" s="1">
        <v>43694</v>
      </c>
      <c r="V6032" s="1">
        <v>43819</v>
      </c>
      <c r="W6032" t="s">
        <v>1507</v>
      </c>
      <c r="X6032" t="s">
        <v>1929</v>
      </c>
      <c r="Y6032">
        <v>42</v>
      </c>
      <c r="Z6032">
        <v>39</v>
      </c>
      <c r="AA6032">
        <v>30</v>
      </c>
      <c r="AB6032">
        <v>130</v>
      </c>
      <c r="AC6032" t="s">
        <v>3693</v>
      </c>
      <c r="AD6032">
        <f>IF(ISBLANK(Source[[#This Row],[CrosslistID]]),1,1/COUNTIFS(Source[CrosslistID],Source[[#This Row],[CrosslistID]],Source[TermDesc],Source[[#This Row],[TermDesc]]))</f>
        <v>0.5</v>
      </c>
      <c r="AE6032">
        <v>42</v>
      </c>
      <c r="AF6032">
        <v>40</v>
      </c>
      <c r="AG6032">
        <v>105</v>
      </c>
      <c r="AH6032">
        <v>105</v>
      </c>
      <c r="AI6032">
        <v>4.2</v>
      </c>
      <c r="AJ6032">
        <v>4.2</v>
      </c>
      <c r="AK6032">
        <v>0.16669999999999999</v>
      </c>
      <c r="AL60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32">
        <f>IF(AND(Source[[#This Row],[Credit_Noncredit]]="Noncredit",Source[[#This Row],[FTEF]]&gt;0),Source[[#This Row],[NC XLST FTES]]*525/(437.5*Source[[#This Row],[FTEF]]),0)</f>
        <v>0</v>
      </c>
      <c r="AN6032">
        <f>IF(Source[[#This Row],[Credit_Noncredit]]="Credit",Source[[#This Row],[Census Enrollment]],Source[[#This Row],[Noncredit Avg. Attendance]])</f>
        <v>42</v>
      </c>
    </row>
    <row r="6033" spans="1:40" x14ac:dyDescent="0.25">
      <c r="A6033" t="s">
        <v>1914</v>
      </c>
      <c r="B6033" t="s">
        <v>886</v>
      </c>
      <c r="C6033" t="s">
        <v>632</v>
      </c>
      <c r="D6033" t="s">
        <v>1475</v>
      </c>
      <c r="E6033" s="4">
        <v>76585</v>
      </c>
      <c r="F6033" s="4" t="s">
        <v>1502</v>
      </c>
      <c r="G6033" s="4" t="s">
        <v>1509</v>
      </c>
      <c r="H6033" t="str">
        <f>CONCATENATE(Source[[#This Row],[Subject]],TRIM(Source[[#This Row],[Course]]))</f>
        <v>PE29B</v>
      </c>
      <c r="I6033" t="str">
        <f>VLOOKUP(Source[[#This Row],[SubjCrse]],'Courses and Categories'!$E$2:$G$1816,3,FALSE)</f>
        <v>Credit PE/Dance Activity</v>
      </c>
      <c r="J6033">
        <v>1</v>
      </c>
      <c r="K6033" t="s">
        <v>1510</v>
      </c>
      <c r="L6033" t="s">
        <v>39</v>
      </c>
      <c r="M6033" t="s">
        <v>1046</v>
      </c>
      <c r="N6033" t="s">
        <v>1041</v>
      </c>
      <c r="O6033">
        <v>1010</v>
      </c>
      <c r="P6033">
        <v>1100</v>
      </c>
      <c r="Q6033" t="s">
        <v>675</v>
      </c>
      <c r="R6033">
        <v>160</v>
      </c>
      <c r="S6033" t="s">
        <v>134</v>
      </c>
      <c r="T6033">
        <v>1</v>
      </c>
      <c r="U6033" s="1">
        <v>43694</v>
      </c>
      <c r="V6033" s="1">
        <v>43819</v>
      </c>
      <c r="W6033" t="s">
        <v>1507</v>
      </c>
      <c r="X6033" t="s">
        <v>1929</v>
      </c>
      <c r="Y6033">
        <v>3</v>
      </c>
      <c r="Z6033">
        <v>3</v>
      </c>
      <c r="AA6033">
        <v>15</v>
      </c>
      <c r="AB6033">
        <v>20</v>
      </c>
      <c r="AC6033" t="s">
        <v>3693</v>
      </c>
      <c r="AD6033">
        <f>IF(ISBLANK(Source[[#This Row],[CrosslistID]]),1,1/COUNTIFS(Source[CrosslistID],Source[[#This Row],[CrosslistID]],Source[TermDesc],Source[[#This Row],[TermDesc]]))</f>
        <v>0.5</v>
      </c>
      <c r="AE6033">
        <v>42</v>
      </c>
      <c r="AF6033">
        <v>40</v>
      </c>
      <c r="AG6033">
        <v>105</v>
      </c>
      <c r="AH6033">
        <v>105</v>
      </c>
      <c r="AI6033">
        <v>0.3</v>
      </c>
      <c r="AJ6033">
        <v>0.3</v>
      </c>
      <c r="AK6033">
        <v>0</v>
      </c>
      <c r="AL60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33">
        <f>IF(AND(Source[[#This Row],[Credit_Noncredit]]="Noncredit",Source[[#This Row],[FTEF]]&gt;0),Source[[#This Row],[NC XLST FTES]]*525/(437.5*Source[[#This Row],[FTEF]]),0)</f>
        <v>0</v>
      </c>
      <c r="AN6033">
        <f>IF(Source[[#This Row],[Credit_Noncredit]]="Credit",Source[[#This Row],[Census Enrollment]],Source[[#This Row],[Noncredit Avg. Attendance]])</f>
        <v>3</v>
      </c>
    </row>
    <row r="6034" spans="1:40" x14ac:dyDescent="0.25">
      <c r="A6034" t="s">
        <v>1914</v>
      </c>
      <c r="B6034" t="s">
        <v>886</v>
      </c>
      <c r="C6034" t="s">
        <v>632</v>
      </c>
      <c r="D6034" t="s">
        <v>1475</v>
      </c>
      <c r="E6034" s="4">
        <v>77685</v>
      </c>
      <c r="F6034" s="4" t="s">
        <v>1502</v>
      </c>
      <c r="G6034" s="4">
        <v>43</v>
      </c>
      <c r="H6034" t="str">
        <f>CONCATENATE(Source[[#This Row],[Subject]],TRIM(Source[[#This Row],[Course]]))</f>
        <v>PE43</v>
      </c>
      <c r="I6034" t="str">
        <f>VLOOKUP(Source[[#This Row],[SubjCrse]],'Courses and Categories'!$E$2:$G$1816,3,FALSE)</f>
        <v>Credit Other</v>
      </c>
      <c r="J6034">
        <v>1</v>
      </c>
      <c r="K6034" t="s">
        <v>3694</v>
      </c>
      <c r="L6034" t="s">
        <v>39</v>
      </c>
      <c r="M6034" t="s">
        <v>903</v>
      </c>
      <c r="N6034" t="s">
        <v>2338</v>
      </c>
      <c r="O6034" t="s">
        <v>96</v>
      </c>
      <c r="P6034" t="s">
        <v>2444</v>
      </c>
      <c r="Q6034" t="s">
        <v>781</v>
      </c>
      <c r="S6034" t="s">
        <v>134</v>
      </c>
      <c r="T6034">
        <v>1</v>
      </c>
      <c r="U6034" s="1">
        <v>43694</v>
      </c>
      <c r="V6034" s="1">
        <v>43819</v>
      </c>
      <c r="W6034" t="s">
        <v>1536</v>
      </c>
      <c r="X6034" t="s">
        <v>1929</v>
      </c>
      <c r="Y6034">
        <v>21</v>
      </c>
      <c r="Z6034">
        <v>20</v>
      </c>
      <c r="AA6034">
        <v>40</v>
      </c>
      <c r="AB6034">
        <v>50</v>
      </c>
      <c r="AD6034">
        <f>IF(ISBLANK(Source[[#This Row],[CrosslistID]]),1,1/COUNTIFS(Source[CrosslistID],Source[[#This Row],[CrosslistID]],Source[TermDesc],Source[[#This Row],[TermDesc]]))</f>
        <v>1</v>
      </c>
      <c r="AG6034">
        <v>0</v>
      </c>
      <c r="AH6034">
        <v>50</v>
      </c>
      <c r="AI6034">
        <v>1.5</v>
      </c>
      <c r="AJ6034">
        <v>2.1</v>
      </c>
      <c r="AK6034">
        <v>0.3</v>
      </c>
      <c r="AL60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34">
        <f>IF(AND(Source[[#This Row],[Credit_Noncredit]]="Noncredit",Source[[#This Row],[FTEF]]&gt;0),Source[[#This Row],[NC XLST FTES]]*525/(437.5*Source[[#This Row],[FTEF]]),0)</f>
        <v>0</v>
      </c>
      <c r="AN6034">
        <f>IF(Source[[#This Row],[Credit_Noncredit]]="Credit",Source[[#This Row],[Census Enrollment]],Source[[#This Row],[Noncredit Avg. Attendance]])</f>
        <v>21</v>
      </c>
    </row>
    <row r="6035" spans="1:40" x14ac:dyDescent="0.25">
      <c r="A6035" t="s">
        <v>1914</v>
      </c>
      <c r="B6035" t="s">
        <v>886</v>
      </c>
      <c r="C6035" t="s">
        <v>632</v>
      </c>
      <c r="D6035" t="s">
        <v>1475</v>
      </c>
      <c r="E6035" s="4">
        <v>77686</v>
      </c>
      <c r="F6035" s="4" t="s">
        <v>1502</v>
      </c>
      <c r="G6035" s="4">
        <v>43</v>
      </c>
      <c r="H6035" t="str">
        <f>CONCATENATE(Source[[#This Row],[Subject]],TRIM(Source[[#This Row],[Course]]))</f>
        <v>PE43</v>
      </c>
      <c r="I6035" t="str">
        <f>VLOOKUP(Source[[#This Row],[SubjCrse]],'Courses and Categories'!$E$2:$G$1816,3,FALSE)</f>
        <v>Credit Other</v>
      </c>
      <c r="J6035">
        <v>2</v>
      </c>
      <c r="K6035" t="s">
        <v>3694</v>
      </c>
      <c r="L6035" t="s">
        <v>39</v>
      </c>
      <c r="M6035" t="s">
        <v>903</v>
      </c>
      <c r="N6035" t="s">
        <v>2338</v>
      </c>
      <c r="O6035" t="s">
        <v>96</v>
      </c>
      <c r="P6035" t="s">
        <v>2444</v>
      </c>
      <c r="Q6035" t="s">
        <v>781</v>
      </c>
      <c r="S6035" t="s">
        <v>134</v>
      </c>
      <c r="T6035">
        <v>1</v>
      </c>
      <c r="U6035" s="1">
        <v>43694</v>
      </c>
      <c r="V6035" s="1">
        <v>43819</v>
      </c>
      <c r="W6035" t="s">
        <v>1566</v>
      </c>
      <c r="X6035" t="s">
        <v>1929</v>
      </c>
      <c r="Y6035">
        <v>33</v>
      </c>
      <c r="Z6035">
        <v>32</v>
      </c>
      <c r="AA6035">
        <v>40</v>
      </c>
      <c r="AB6035">
        <v>80</v>
      </c>
      <c r="AD6035">
        <f>IF(ISBLANK(Source[[#This Row],[CrosslistID]]),1,1/COUNTIFS(Source[CrosslistID],Source[[#This Row],[CrosslistID]],Source[TermDesc],Source[[#This Row],[TermDesc]]))</f>
        <v>1</v>
      </c>
      <c r="AG6035">
        <v>0</v>
      </c>
      <c r="AH6035">
        <v>80</v>
      </c>
      <c r="AI6035">
        <v>2.6</v>
      </c>
      <c r="AJ6035">
        <v>3.3</v>
      </c>
      <c r="AK6035">
        <v>0.4</v>
      </c>
      <c r="AL60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35">
        <f>IF(AND(Source[[#This Row],[Credit_Noncredit]]="Noncredit",Source[[#This Row],[FTEF]]&gt;0),Source[[#This Row],[NC XLST FTES]]*525/(437.5*Source[[#This Row],[FTEF]]),0)</f>
        <v>0</v>
      </c>
      <c r="AN6035">
        <f>IF(Source[[#This Row],[Credit_Noncredit]]="Credit",Source[[#This Row],[Census Enrollment]],Source[[#This Row],[Noncredit Avg. Attendance]])</f>
        <v>33</v>
      </c>
    </row>
    <row r="6036" spans="1:40" x14ac:dyDescent="0.25">
      <c r="A6036" t="s">
        <v>1914</v>
      </c>
      <c r="B6036" t="s">
        <v>886</v>
      </c>
      <c r="C6036" t="s">
        <v>632</v>
      </c>
      <c r="D6036" t="s">
        <v>1475</v>
      </c>
      <c r="E6036" s="4">
        <v>74881</v>
      </c>
      <c r="F6036" s="4" t="s">
        <v>1502</v>
      </c>
      <c r="G6036" s="4">
        <v>45</v>
      </c>
      <c r="H6036" t="str">
        <f>CONCATENATE(Source[[#This Row],[Subject]],TRIM(Source[[#This Row],[Course]]))</f>
        <v>PE45</v>
      </c>
      <c r="I6036" t="str">
        <f>VLOOKUP(Source[[#This Row],[SubjCrse]],'Courses and Categories'!$E$2:$G$1816,3,FALSE)</f>
        <v>Credit Other</v>
      </c>
      <c r="J6036">
        <v>2</v>
      </c>
      <c r="K6036" t="s">
        <v>3695</v>
      </c>
      <c r="L6036" t="s">
        <v>39</v>
      </c>
      <c r="M6036" t="s">
        <v>903</v>
      </c>
      <c r="N6036" t="s">
        <v>781</v>
      </c>
      <c r="O6036" t="s">
        <v>781</v>
      </c>
      <c r="P6036" t="s">
        <v>781</v>
      </c>
      <c r="Q6036" t="s">
        <v>1534</v>
      </c>
      <c r="R6036" t="s">
        <v>3696</v>
      </c>
      <c r="S6036" t="s">
        <v>134</v>
      </c>
      <c r="T6036">
        <v>1</v>
      </c>
      <c r="U6036" s="1">
        <v>43694</v>
      </c>
      <c r="V6036" s="1">
        <v>43819</v>
      </c>
      <c r="W6036" t="s">
        <v>1569</v>
      </c>
      <c r="X6036" t="s">
        <v>46</v>
      </c>
      <c r="Y6036">
        <v>47</v>
      </c>
      <c r="Z6036">
        <v>44</v>
      </c>
      <c r="AA6036">
        <v>32</v>
      </c>
      <c r="AB6036">
        <v>137.5</v>
      </c>
      <c r="AD6036">
        <f>IF(ISBLANK(Source[[#This Row],[CrosslistID]]),1,1/COUNTIFS(Source[CrosslistID],Source[[#This Row],[CrosslistID]],Source[TermDesc],Source[[#This Row],[TermDesc]]))</f>
        <v>1</v>
      </c>
      <c r="AG6036">
        <v>0</v>
      </c>
      <c r="AH6036">
        <v>137.5</v>
      </c>
      <c r="AI6036">
        <v>2.3330000000000002</v>
      </c>
      <c r="AJ6036">
        <v>2.4472999999999998</v>
      </c>
      <c r="AK6036">
        <v>0.19969999999999999</v>
      </c>
      <c r="AL60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36">
        <f>IF(AND(Source[[#This Row],[Credit_Noncredit]]="Noncredit",Source[[#This Row],[FTEF]]&gt;0),Source[[#This Row],[NC XLST FTES]]*525/(437.5*Source[[#This Row],[FTEF]]),0)</f>
        <v>0</v>
      </c>
      <c r="AN6036">
        <f>IF(Source[[#This Row],[Credit_Noncredit]]="Credit",Source[[#This Row],[Census Enrollment]],Source[[#This Row],[Noncredit Avg. Attendance]])</f>
        <v>47</v>
      </c>
    </row>
    <row r="6037" spans="1:40" x14ac:dyDescent="0.25">
      <c r="A6037" t="s">
        <v>1914</v>
      </c>
      <c r="B6037" t="s">
        <v>886</v>
      </c>
      <c r="C6037" t="s">
        <v>632</v>
      </c>
      <c r="D6037" t="s">
        <v>1475</v>
      </c>
      <c r="E6037" s="4">
        <v>75720</v>
      </c>
      <c r="F6037" s="4" t="s">
        <v>1502</v>
      </c>
      <c r="G6037" s="4" t="s">
        <v>3697</v>
      </c>
      <c r="H6037" t="str">
        <f>CONCATENATE(Source[[#This Row],[Subject]],TRIM(Source[[#This Row],[Course]]))</f>
        <v>PE200C</v>
      </c>
      <c r="I6037" t="str">
        <f>VLOOKUP(Source[[#This Row],[SubjCrse]],'Courses and Categories'!$E$2:$G$1816,3,FALSE)</f>
        <v>Credit PE/Dance Activity</v>
      </c>
      <c r="J6037">
        <v>1</v>
      </c>
      <c r="K6037" t="s">
        <v>1513</v>
      </c>
      <c r="L6037" t="s">
        <v>39</v>
      </c>
      <c r="M6037" t="s">
        <v>1063</v>
      </c>
      <c r="N6037" t="s">
        <v>42</v>
      </c>
      <c r="O6037" t="s">
        <v>42</v>
      </c>
      <c r="P6037" t="s">
        <v>42</v>
      </c>
      <c r="Q6037" t="s">
        <v>42</v>
      </c>
      <c r="S6037" t="s">
        <v>134</v>
      </c>
      <c r="T6037">
        <v>1</v>
      </c>
      <c r="U6037" s="1">
        <v>43694</v>
      </c>
      <c r="V6037" s="1">
        <v>43819</v>
      </c>
      <c r="W6037" t="s">
        <v>1516</v>
      </c>
      <c r="X6037" t="s">
        <v>46</v>
      </c>
      <c r="Y6037">
        <v>703</v>
      </c>
      <c r="Z6037">
        <v>518</v>
      </c>
      <c r="AA6037">
        <v>800</v>
      </c>
      <c r="AB6037">
        <v>64.75</v>
      </c>
      <c r="AD6037">
        <f>IF(ISBLANK(Source[[#This Row],[CrosslistID]]),1,1/COUNTIFS(Source[CrosslistID],Source[[#This Row],[CrosslistID]],Source[TermDesc],Source[[#This Row],[TermDesc]]))</f>
        <v>1</v>
      </c>
      <c r="AG6037">
        <v>0</v>
      </c>
      <c r="AH6037">
        <v>64.75</v>
      </c>
      <c r="AI6037">
        <v>15.762</v>
      </c>
      <c r="AJ6037">
        <v>16.564900000000002</v>
      </c>
      <c r="AK6037">
        <v>0</v>
      </c>
      <c r="AL60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37">
        <f>IF(AND(Source[[#This Row],[Credit_Noncredit]]="Noncredit",Source[[#This Row],[FTEF]]&gt;0),Source[[#This Row],[NC XLST FTES]]*525/(437.5*Source[[#This Row],[FTEF]]),0)</f>
        <v>0</v>
      </c>
      <c r="AN6037">
        <f>IF(Source[[#This Row],[Credit_Noncredit]]="Credit",Source[[#This Row],[Census Enrollment]],Source[[#This Row],[Noncredit Avg. Attendance]])</f>
        <v>703</v>
      </c>
    </row>
    <row r="6038" spans="1:40" x14ac:dyDescent="0.25">
      <c r="A6038" t="s">
        <v>1914</v>
      </c>
      <c r="B6038" t="s">
        <v>886</v>
      </c>
      <c r="C6038" t="s">
        <v>632</v>
      </c>
      <c r="D6038" t="s">
        <v>1475</v>
      </c>
      <c r="E6038" s="4">
        <v>75105</v>
      </c>
      <c r="F6038" s="4" t="s">
        <v>1502</v>
      </c>
      <c r="G6038" s="4" t="s">
        <v>3697</v>
      </c>
      <c r="H6038" t="str">
        <f>CONCATENATE(Source[[#This Row],[Subject]],TRIM(Source[[#This Row],[Course]]))</f>
        <v>PE200C</v>
      </c>
      <c r="I6038" t="str">
        <f>VLOOKUP(Source[[#This Row],[SubjCrse]],'Courses and Categories'!$E$2:$G$1816,3,FALSE)</f>
        <v>Credit PE/Dance Activity</v>
      </c>
      <c r="J6038" t="s">
        <v>3544</v>
      </c>
      <c r="K6038" t="s">
        <v>1513</v>
      </c>
      <c r="L6038" t="s">
        <v>39</v>
      </c>
      <c r="M6038" t="s">
        <v>1063</v>
      </c>
      <c r="N6038" t="s">
        <v>105</v>
      </c>
      <c r="O6038">
        <v>810</v>
      </c>
      <c r="P6038">
        <v>900</v>
      </c>
      <c r="Q6038" t="s">
        <v>675</v>
      </c>
      <c r="R6038">
        <v>201</v>
      </c>
      <c r="S6038" t="s">
        <v>134</v>
      </c>
      <c r="T6038">
        <v>1</v>
      </c>
      <c r="U6038" s="1">
        <v>43694</v>
      </c>
      <c r="V6038" s="1">
        <v>43819</v>
      </c>
      <c r="W6038" t="s">
        <v>3698</v>
      </c>
      <c r="X6038" t="s">
        <v>3543</v>
      </c>
      <c r="Y6038">
        <v>0</v>
      </c>
      <c r="Z6038">
        <v>0</v>
      </c>
      <c r="AA6038">
        <v>0</v>
      </c>
      <c r="AB6038">
        <v>0</v>
      </c>
      <c r="AD6038">
        <f>IF(ISBLANK(Source[[#This Row],[CrosslistID]]),1,1/COUNTIFS(Source[CrosslistID],Source[[#This Row],[CrosslistID]],Source[TermDesc],Source[[#This Row],[TermDesc]]))</f>
        <v>1</v>
      </c>
      <c r="AG6038">
        <v>0</v>
      </c>
      <c r="AH6038">
        <v>0</v>
      </c>
      <c r="AI6038">
        <v>0</v>
      </c>
      <c r="AJ6038">
        <v>0</v>
      </c>
      <c r="AK6038">
        <v>0.1</v>
      </c>
      <c r="AL60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38">
        <f>IF(AND(Source[[#This Row],[Credit_Noncredit]]="Noncredit",Source[[#This Row],[FTEF]]&gt;0),Source[[#This Row],[NC XLST FTES]]*525/(437.5*Source[[#This Row],[FTEF]]),0)</f>
        <v>0</v>
      </c>
      <c r="AN6038">
        <f>IF(Source[[#This Row],[Credit_Noncredit]]="Credit",Source[[#This Row],[Census Enrollment]],Source[[#This Row],[Noncredit Avg. Attendance]])</f>
        <v>0</v>
      </c>
    </row>
    <row r="6039" spans="1:40" x14ac:dyDescent="0.25">
      <c r="A6039" t="s">
        <v>1914</v>
      </c>
      <c r="B6039" t="s">
        <v>886</v>
      </c>
      <c r="C6039" t="s">
        <v>632</v>
      </c>
      <c r="D6039" t="s">
        <v>1475</v>
      </c>
      <c r="E6039" s="4">
        <v>73359</v>
      </c>
      <c r="F6039" s="4" t="s">
        <v>1502</v>
      </c>
      <c r="G6039" s="4" t="s">
        <v>3697</v>
      </c>
      <c r="H6039" t="str">
        <f>CONCATENATE(Source[[#This Row],[Subject]],TRIM(Source[[#This Row],[Course]]))</f>
        <v>PE200C</v>
      </c>
      <c r="I6039" t="str">
        <f>VLOOKUP(Source[[#This Row],[SubjCrse]],'Courses and Categories'!$E$2:$G$1816,3,FALSE)</f>
        <v>Credit PE/Dance Activity</v>
      </c>
      <c r="J6039" t="s">
        <v>3546</v>
      </c>
      <c r="K6039" t="s">
        <v>1513</v>
      </c>
      <c r="L6039" t="s">
        <v>39</v>
      </c>
      <c r="M6039" t="s">
        <v>1063</v>
      </c>
      <c r="N6039" t="s">
        <v>105</v>
      </c>
      <c r="O6039">
        <v>910</v>
      </c>
      <c r="P6039">
        <v>1000</v>
      </c>
      <c r="Q6039" t="s">
        <v>675</v>
      </c>
      <c r="R6039">
        <v>201</v>
      </c>
      <c r="S6039" t="s">
        <v>134</v>
      </c>
      <c r="T6039">
        <v>1</v>
      </c>
      <c r="U6039" s="1">
        <v>43694</v>
      </c>
      <c r="V6039" s="1">
        <v>43819</v>
      </c>
      <c r="W6039" t="s">
        <v>3699</v>
      </c>
      <c r="X6039" t="s">
        <v>3543</v>
      </c>
      <c r="Y6039">
        <v>0</v>
      </c>
      <c r="Z6039">
        <v>0</v>
      </c>
      <c r="AA6039">
        <v>0</v>
      </c>
      <c r="AB6039">
        <v>0</v>
      </c>
      <c r="AD6039">
        <f>IF(ISBLANK(Source[[#This Row],[CrosslistID]]),1,1/COUNTIFS(Source[CrosslistID],Source[[#This Row],[CrosslistID]],Source[TermDesc],Source[[#This Row],[TermDesc]]))</f>
        <v>1</v>
      </c>
      <c r="AG6039">
        <v>0</v>
      </c>
      <c r="AH6039">
        <v>0</v>
      </c>
      <c r="AI6039">
        <v>0</v>
      </c>
      <c r="AJ6039">
        <v>0</v>
      </c>
      <c r="AK6039">
        <v>0.1</v>
      </c>
      <c r="AL60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39">
        <f>IF(AND(Source[[#This Row],[Credit_Noncredit]]="Noncredit",Source[[#This Row],[FTEF]]&gt;0),Source[[#This Row],[NC XLST FTES]]*525/(437.5*Source[[#This Row],[FTEF]]),0)</f>
        <v>0</v>
      </c>
      <c r="AN6039">
        <f>IF(Source[[#This Row],[Credit_Noncredit]]="Credit",Source[[#This Row],[Census Enrollment]],Source[[#This Row],[Noncredit Avg. Attendance]])</f>
        <v>0</v>
      </c>
    </row>
    <row r="6040" spans="1:40" x14ac:dyDescent="0.25">
      <c r="A6040" t="s">
        <v>1914</v>
      </c>
      <c r="B6040" t="s">
        <v>886</v>
      </c>
      <c r="C6040" t="s">
        <v>632</v>
      </c>
      <c r="D6040" t="s">
        <v>1475</v>
      </c>
      <c r="E6040" s="4">
        <v>73360</v>
      </c>
      <c r="F6040" s="4" t="s">
        <v>1502</v>
      </c>
      <c r="G6040" s="4" t="s">
        <v>3697</v>
      </c>
      <c r="H6040" t="str">
        <f>CONCATENATE(Source[[#This Row],[Subject]],TRIM(Source[[#This Row],[Course]]))</f>
        <v>PE200C</v>
      </c>
      <c r="I6040" t="str">
        <f>VLOOKUP(Source[[#This Row],[SubjCrse]],'Courses and Categories'!$E$2:$G$1816,3,FALSE)</f>
        <v>Credit PE/Dance Activity</v>
      </c>
      <c r="J6040" t="s">
        <v>3549</v>
      </c>
      <c r="K6040" t="s">
        <v>1513</v>
      </c>
      <c r="L6040" t="s">
        <v>39</v>
      </c>
      <c r="M6040" t="s">
        <v>1063</v>
      </c>
      <c r="N6040" t="s">
        <v>105</v>
      </c>
      <c r="O6040">
        <v>1010</v>
      </c>
      <c r="P6040">
        <v>1100</v>
      </c>
      <c r="Q6040" t="s">
        <v>675</v>
      </c>
      <c r="R6040">
        <v>201</v>
      </c>
      <c r="S6040" t="s">
        <v>134</v>
      </c>
      <c r="T6040">
        <v>1</v>
      </c>
      <c r="U6040" s="1">
        <v>43694</v>
      </c>
      <c r="V6040" s="1">
        <v>43819</v>
      </c>
      <c r="W6040" t="s">
        <v>3700</v>
      </c>
      <c r="X6040" t="s">
        <v>3543</v>
      </c>
      <c r="Y6040">
        <v>0</v>
      </c>
      <c r="Z6040">
        <v>0</v>
      </c>
      <c r="AA6040">
        <v>0</v>
      </c>
      <c r="AB6040">
        <v>0</v>
      </c>
      <c r="AD6040">
        <f>IF(ISBLANK(Source[[#This Row],[CrosslistID]]),1,1/COUNTIFS(Source[CrosslistID],Source[[#This Row],[CrosslistID]],Source[TermDesc],Source[[#This Row],[TermDesc]]))</f>
        <v>1</v>
      </c>
      <c r="AG6040">
        <v>0</v>
      </c>
      <c r="AH6040">
        <v>0</v>
      </c>
      <c r="AI6040">
        <v>0</v>
      </c>
      <c r="AJ6040">
        <v>0</v>
      </c>
      <c r="AK6040">
        <v>0.1</v>
      </c>
      <c r="AL60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40">
        <f>IF(AND(Source[[#This Row],[Credit_Noncredit]]="Noncredit",Source[[#This Row],[FTEF]]&gt;0),Source[[#This Row],[NC XLST FTES]]*525/(437.5*Source[[#This Row],[FTEF]]),0)</f>
        <v>0</v>
      </c>
      <c r="AN6040">
        <f>IF(Source[[#This Row],[Credit_Noncredit]]="Credit",Source[[#This Row],[Census Enrollment]],Source[[#This Row],[Noncredit Avg. Attendance]])</f>
        <v>0</v>
      </c>
    </row>
    <row r="6041" spans="1:40" x14ac:dyDescent="0.25">
      <c r="A6041" t="s">
        <v>1914</v>
      </c>
      <c r="B6041" t="s">
        <v>886</v>
      </c>
      <c r="C6041" t="s">
        <v>632</v>
      </c>
      <c r="D6041" t="s">
        <v>1475</v>
      </c>
      <c r="E6041" s="4">
        <v>73361</v>
      </c>
      <c r="F6041" s="4" t="s">
        <v>1502</v>
      </c>
      <c r="G6041" s="4" t="s">
        <v>3697</v>
      </c>
      <c r="H6041" t="str">
        <f>CONCATENATE(Source[[#This Row],[Subject]],TRIM(Source[[#This Row],[Course]]))</f>
        <v>PE200C</v>
      </c>
      <c r="I6041" t="str">
        <f>VLOOKUP(Source[[#This Row],[SubjCrse]],'Courses and Categories'!$E$2:$G$1816,3,FALSE)</f>
        <v>Credit PE/Dance Activity</v>
      </c>
      <c r="J6041" t="s">
        <v>3550</v>
      </c>
      <c r="K6041" t="s">
        <v>1513</v>
      </c>
      <c r="L6041" t="s">
        <v>39</v>
      </c>
      <c r="M6041" t="s">
        <v>1063</v>
      </c>
      <c r="N6041" t="s">
        <v>105</v>
      </c>
      <c r="O6041">
        <v>1110</v>
      </c>
      <c r="P6041">
        <v>1200</v>
      </c>
      <c r="Q6041" t="s">
        <v>675</v>
      </c>
      <c r="R6041">
        <v>201</v>
      </c>
      <c r="S6041" t="s">
        <v>134</v>
      </c>
      <c r="T6041">
        <v>1</v>
      </c>
      <c r="U6041" s="1">
        <v>43694</v>
      </c>
      <c r="V6041" s="1">
        <v>43819</v>
      </c>
      <c r="W6041" t="s">
        <v>3701</v>
      </c>
      <c r="X6041" t="s">
        <v>3543</v>
      </c>
      <c r="Y6041">
        <v>0</v>
      </c>
      <c r="Z6041">
        <v>0</v>
      </c>
      <c r="AA6041">
        <v>0</v>
      </c>
      <c r="AB6041">
        <v>0</v>
      </c>
      <c r="AD6041">
        <f>IF(ISBLANK(Source[[#This Row],[CrosslistID]]),1,1/COUNTIFS(Source[CrosslistID],Source[[#This Row],[CrosslistID]],Source[TermDesc],Source[[#This Row],[TermDesc]]))</f>
        <v>1</v>
      </c>
      <c r="AG6041">
        <v>0</v>
      </c>
      <c r="AH6041">
        <v>0</v>
      </c>
      <c r="AI6041">
        <v>0</v>
      </c>
      <c r="AJ6041">
        <v>0</v>
      </c>
      <c r="AK6041">
        <v>0.1</v>
      </c>
      <c r="AL60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41">
        <f>IF(AND(Source[[#This Row],[Credit_Noncredit]]="Noncredit",Source[[#This Row],[FTEF]]&gt;0),Source[[#This Row],[NC XLST FTES]]*525/(437.5*Source[[#This Row],[FTEF]]),0)</f>
        <v>0</v>
      </c>
      <c r="AN6041">
        <f>IF(Source[[#This Row],[Credit_Noncredit]]="Credit",Source[[#This Row],[Census Enrollment]],Source[[#This Row],[Noncredit Avg. Attendance]])</f>
        <v>0</v>
      </c>
    </row>
    <row r="6042" spans="1:40" x14ac:dyDescent="0.25">
      <c r="A6042" t="s">
        <v>1914</v>
      </c>
      <c r="B6042" t="s">
        <v>886</v>
      </c>
      <c r="C6042" t="s">
        <v>632</v>
      </c>
      <c r="D6042" t="s">
        <v>1475</v>
      </c>
      <c r="E6042" s="4">
        <v>73362</v>
      </c>
      <c r="F6042" s="4" t="s">
        <v>1502</v>
      </c>
      <c r="G6042" s="4" t="s">
        <v>3697</v>
      </c>
      <c r="H6042" t="str">
        <f>CONCATENATE(Source[[#This Row],[Subject]],TRIM(Source[[#This Row],[Course]]))</f>
        <v>PE200C</v>
      </c>
      <c r="I6042" t="str">
        <f>VLOOKUP(Source[[#This Row],[SubjCrse]],'Courses and Categories'!$E$2:$G$1816,3,FALSE)</f>
        <v>Credit PE/Dance Activity</v>
      </c>
      <c r="J6042" t="s">
        <v>3552</v>
      </c>
      <c r="K6042" t="s">
        <v>1513</v>
      </c>
      <c r="L6042" t="s">
        <v>39</v>
      </c>
      <c r="M6042" t="s">
        <v>1063</v>
      </c>
      <c r="N6042" t="s">
        <v>105</v>
      </c>
      <c r="O6042">
        <v>1210</v>
      </c>
      <c r="P6042">
        <v>1300</v>
      </c>
      <c r="Q6042" t="s">
        <v>675</v>
      </c>
      <c r="R6042">
        <v>201</v>
      </c>
      <c r="S6042" t="s">
        <v>134</v>
      </c>
      <c r="T6042">
        <v>1</v>
      </c>
      <c r="U6042" s="1">
        <v>43694</v>
      </c>
      <c r="V6042" s="1">
        <v>43819</v>
      </c>
      <c r="W6042" t="s">
        <v>3702</v>
      </c>
      <c r="X6042" t="s">
        <v>3543</v>
      </c>
      <c r="Y6042">
        <v>0</v>
      </c>
      <c r="Z6042">
        <v>0</v>
      </c>
      <c r="AA6042">
        <v>0</v>
      </c>
      <c r="AB6042">
        <v>0</v>
      </c>
      <c r="AD6042">
        <f>IF(ISBLANK(Source[[#This Row],[CrosslistID]]),1,1/COUNTIFS(Source[CrosslistID],Source[[#This Row],[CrosslistID]],Source[TermDesc],Source[[#This Row],[TermDesc]]))</f>
        <v>1</v>
      </c>
      <c r="AG6042">
        <v>0</v>
      </c>
      <c r="AH6042">
        <v>0</v>
      </c>
      <c r="AI6042">
        <v>0</v>
      </c>
      <c r="AJ6042">
        <v>0</v>
      </c>
      <c r="AK6042">
        <v>0.1</v>
      </c>
      <c r="AL60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42">
        <f>IF(AND(Source[[#This Row],[Credit_Noncredit]]="Noncredit",Source[[#This Row],[FTEF]]&gt;0),Source[[#This Row],[NC XLST FTES]]*525/(437.5*Source[[#This Row],[FTEF]]),0)</f>
        <v>0</v>
      </c>
      <c r="AN6042">
        <f>IF(Source[[#This Row],[Credit_Noncredit]]="Credit",Source[[#This Row],[Census Enrollment]],Source[[#This Row],[Noncredit Avg. Attendance]])</f>
        <v>0</v>
      </c>
    </row>
    <row r="6043" spans="1:40" x14ac:dyDescent="0.25">
      <c r="A6043" t="s">
        <v>1914</v>
      </c>
      <c r="B6043" t="s">
        <v>886</v>
      </c>
      <c r="C6043" t="s">
        <v>632</v>
      </c>
      <c r="D6043" t="s">
        <v>1475</v>
      </c>
      <c r="E6043" s="4">
        <v>73363</v>
      </c>
      <c r="F6043" s="4" t="s">
        <v>1502</v>
      </c>
      <c r="G6043" s="4" t="s">
        <v>3697</v>
      </c>
      <c r="H6043" t="str">
        <f>CONCATENATE(Source[[#This Row],[Subject]],TRIM(Source[[#This Row],[Course]]))</f>
        <v>PE200C</v>
      </c>
      <c r="I6043" t="str">
        <f>VLOOKUP(Source[[#This Row],[SubjCrse]],'Courses and Categories'!$E$2:$G$1816,3,FALSE)</f>
        <v>Credit PE/Dance Activity</v>
      </c>
      <c r="J6043" t="s">
        <v>3554</v>
      </c>
      <c r="K6043" t="s">
        <v>1513</v>
      </c>
      <c r="L6043" t="s">
        <v>39</v>
      </c>
      <c r="M6043" t="s">
        <v>1063</v>
      </c>
      <c r="N6043" t="s">
        <v>105</v>
      </c>
      <c r="O6043">
        <v>1310</v>
      </c>
      <c r="P6043">
        <v>1400</v>
      </c>
      <c r="Q6043" t="s">
        <v>675</v>
      </c>
      <c r="R6043">
        <v>201</v>
      </c>
      <c r="S6043" t="s">
        <v>134</v>
      </c>
      <c r="T6043">
        <v>1</v>
      </c>
      <c r="U6043" s="1">
        <v>43694</v>
      </c>
      <c r="V6043" s="1">
        <v>43819</v>
      </c>
      <c r="W6043" t="s">
        <v>3701</v>
      </c>
      <c r="X6043" t="s">
        <v>3543</v>
      </c>
      <c r="Y6043">
        <v>0</v>
      </c>
      <c r="Z6043">
        <v>0</v>
      </c>
      <c r="AA6043">
        <v>0</v>
      </c>
      <c r="AB6043">
        <v>0</v>
      </c>
      <c r="AD6043">
        <f>IF(ISBLANK(Source[[#This Row],[CrosslistID]]),1,1/COUNTIFS(Source[CrosslistID],Source[[#This Row],[CrosslistID]],Source[TermDesc],Source[[#This Row],[TermDesc]]))</f>
        <v>1</v>
      </c>
      <c r="AG6043">
        <v>0</v>
      </c>
      <c r="AH6043">
        <v>0</v>
      </c>
      <c r="AI6043">
        <v>0</v>
      </c>
      <c r="AJ6043">
        <v>0</v>
      </c>
      <c r="AK6043">
        <v>0.1</v>
      </c>
      <c r="AL60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43">
        <f>IF(AND(Source[[#This Row],[Credit_Noncredit]]="Noncredit",Source[[#This Row],[FTEF]]&gt;0),Source[[#This Row],[NC XLST FTES]]*525/(437.5*Source[[#This Row],[FTEF]]),0)</f>
        <v>0</v>
      </c>
      <c r="AN6043">
        <f>IF(Source[[#This Row],[Credit_Noncredit]]="Credit",Source[[#This Row],[Census Enrollment]],Source[[#This Row],[Noncredit Avg. Attendance]])</f>
        <v>0</v>
      </c>
    </row>
    <row r="6044" spans="1:40" x14ac:dyDescent="0.25">
      <c r="A6044" t="s">
        <v>1914</v>
      </c>
      <c r="B6044" t="s">
        <v>886</v>
      </c>
      <c r="C6044" t="s">
        <v>632</v>
      </c>
      <c r="D6044" t="s">
        <v>1475</v>
      </c>
      <c r="E6044" s="4">
        <v>73364</v>
      </c>
      <c r="F6044" s="4" t="s">
        <v>1502</v>
      </c>
      <c r="G6044" s="4" t="s">
        <v>3697</v>
      </c>
      <c r="H6044" t="str">
        <f>CONCATENATE(Source[[#This Row],[Subject]],TRIM(Source[[#This Row],[Course]]))</f>
        <v>PE200C</v>
      </c>
      <c r="I6044" t="str">
        <f>VLOOKUP(Source[[#This Row],[SubjCrse]],'Courses and Categories'!$E$2:$G$1816,3,FALSE)</f>
        <v>Credit PE/Dance Activity</v>
      </c>
      <c r="J6044" t="s">
        <v>3573</v>
      </c>
      <c r="K6044" t="s">
        <v>1513</v>
      </c>
      <c r="L6044" t="s">
        <v>39</v>
      </c>
      <c r="M6044" t="s">
        <v>1063</v>
      </c>
      <c r="N6044" t="s">
        <v>180</v>
      </c>
      <c r="O6044">
        <v>1410</v>
      </c>
      <c r="P6044">
        <v>1600</v>
      </c>
      <c r="Q6044" t="s">
        <v>675</v>
      </c>
      <c r="R6044">
        <v>201</v>
      </c>
      <c r="S6044" t="s">
        <v>134</v>
      </c>
      <c r="T6044">
        <v>1</v>
      </c>
      <c r="U6044" s="1">
        <v>43694</v>
      </c>
      <c r="V6044" s="1">
        <v>43819</v>
      </c>
      <c r="W6044" t="s">
        <v>1558</v>
      </c>
      <c r="X6044" t="s">
        <v>3543</v>
      </c>
      <c r="Y6044">
        <v>0</v>
      </c>
      <c r="Z6044">
        <v>0</v>
      </c>
      <c r="AA6044">
        <v>0</v>
      </c>
      <c r="AB6044">
        <v>0</v>
      </c>
      <c r="AD6044">
        <f>IF(ISBLANK(Source[[#This Row],[CrosslistID]]),1,1/COUNTIFS(Source[CrosslistID],Source[[#This Row],[CrosslistID]],Source[TermDesc],Source[[#This Row],[TermDesc]]))</f>
        <v>1</v>
      </c>
      <c r="AG6044">
        <v>0</v>
      </c>
      <c r="AH6044">
        <v>0</v>
      </c>
      <c r="AI6044">
        <v>0</v>
      </c>
      <c r="AJ6044">
        <v>0</v>
      </c>
      <c r="AK6044">
        <v>0.1</v>
      </c>
      <c r="AL60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44">
        <f>IF(AND(Source[[#This Row],[Credit_Noncredit]]="Noncredit",Source[[#This Row],[FTEF]]&gt;0),Source[[#This Row],[NC XLST FTES]]*525/(437.5*Source[[#This Row],[FTEF]]),0)</f>
        <v>0</v>
      </c>
      <c r="AN6044">
        <f>IF(Source[[#This Row],[Credit_Noncredit]]="Credit",Source[[#This Row],[Census Enrollment]],Source[[#This Row],[Noncredit Avg. Attendance]])</f>
        <v>0</v>
      </c>
    </row>
    <row r="6045" spans="1:40" x14ac:dyDescent="0.25">
      <c r="A6045" t="s">
        <v>1914</v>
      </c>
      <c r="B6045" t="s">
        <v>886</v>
      </c>
      <c r="C6045" t="s">
        <v>632</v>
      </c>
      <c r="D6045" t="s">
        <v>1475</v>
      </c>
      <c r="E6045" s="4">
        <v>73365</v>
      </c>
      <c r="F6045" s="4" t="s">
        <v>1502</v>
      </c>
      <c r="G6045" s="4" t="s">
        <v>3697</v>
      </c>
      <c r="H6045" t="str">
        <f>CONCATENATE(Source[[#This Row],[Subject]],TRIM(Source[[#This Row],[Course]]))</f>
        <v>PE200C</v>
      </c>
      <c r="I6045" t="str">
        <f>VLOOKUP(Source[[#This Row],[SubjCrse]],'Courses and Categories'!$E$2:$G$1816,3,FALSE)</f>
        <v>Credit PE/Dance Activity</v>
      </c>
      <c r="J6045" t="s">
        <v>3703</v>
      </c>
      <c r="K6045" t="s">
        <v>1513</v>
      </c>
      <c r="L6045" t="s">
        <v>39</v>
      </c>
      <c r="M6045" t="s">
        <v>1063</v>
      </c>
      <c r="N6045" t="s">
        <v>50</v>
      </c>
      <c r="O6045">
        <v>1410</v>
      </c>
      <c r="P6045">
        <v>1600</v>
      </c>
      <c r="Q6045" t="s">
        <v>675</v>
      </c>
      <c r="R6045">
        <v>201</v>
      </c>
      <c r="S6045" t="s">
        <v>134</v>
      </c>
      <c r="T6045">
        <v>1</v>
      </c>
      <c r="U6045" s="1">
        <v>43694</v>
      </c>
      <c r="V6045" s="1">
        <v>43819</v>
      </c>
      <c r="W6045" t="s">
        <v>1504</v>
      </c>
      <c r="X6045" t="s">
        <v>3543</v>
      </c>
      <c r="Y6045">
        <v>0</v>
      </c>
      <c r="Z6045">
        <v>0</v>
      </c>
      <c r="AA6045">
        <v>0</v>
      </c>
      <c r="AB6045">
        <v>0</v>
      </c>
      <c r="AD6045">
        <f>IF(ISBLANK(Source[[#This Row],[CrosslistID]]),1,1/COUNTIFS(Source[CrosslistID],Source[[#This Row],[CrosslistID]],Source[TermDesc],Source[[#This Row],[TermDesc]]))</f>
        <v>1</v>
      </c>
      <c r="AG6045">
        <v>0</v>
      </c>
      <c r="AH6045">
        <v>0</v>
      </c>
      <c r="AI6045">
        <v>0</v>
      </c>
      <c r="AJ6045">
        <v>0</v>
      </c>
      <c r="AK6045">
        <v>0.1</v>
      </c>
      <c r="AL60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45">
        <f>IF(AND(Source[[#This Row],[Credit_Noncredit]]="Noncredit",Source[[#This Row],[FTEF]]&gt;0),Source[[#This Row],[NC XLST FTES]]*525/(437.5*Source[[#This Row],[FTEF]]),0)</f>
        <v>0</v>
      </c>
      <c r="AN6045">
        <f>IF(Source[[#This Row],[Credit_Noncredit]]="Credit",Source[[#This Row],[Census Enrollment]],Source[[#This Row],[Noncredit Avg. Attendance]])</f>
        <v>0</v>
      </c>
    </row>
    <row r="6046" spans="1:40" x14ac:dyDescent="0.25">
      <c r="A6046" t="s">
        <v>1914</v>
      </c>
      <c r="B6046" t="s">
        <v>886</v>
      </c>
      <c r="C6046" t="s">
        <v>632</v>
      </c>
      <c r="D6046" t="s">
        <v>1475</v>
      </c>
      <c r="E6046" s="4">
        <v>73366</v>
      </c>
      <c r="F6046" s="4" t="s">
        <v>1502</v>
      </c>
      <c r="G6046" s="4" t="s">
        <v>3697</v>
      </c>
      <c r="H6046" t="str">
        <f>CONCATENATE(Source[[#This Row],[Subject]],TRIM(Source[[#This Row],[Course]]))</f>
        <v>PE200C</v>
      </c>
      <c r="I6046" t="str">
        <f>VLOOKUP(Source[[#This Row],[SubjCrse]],'Courses and Categories'!$E$2:$G$1816,3,FALSE)</f>
        <v>Credit PE/Dance Activity</v>
      </c>
      <c r="J6046" t="s">
        <v>3704</v>
      </c>
      <c r="K6046" t="s">
        <v>1513</v>
      </c>
      <c r="L6046" t="s">
        <v>39</v>
      </c>
      <c r="M6046" t="s">
        <v>1063</v>
      </c>
      <c r="N6046" t="s">
        <v>180</v>
      </c>
      <c r="O6046">
        <v>1610</v>
      </c>
      <c r="P6046">
        <v>1800</v>
      </c>
      <c r="Q6046" t="s">
        <v>675</v>
      </c>
      <c r="R6046">
        <v>201</v>
      </c>
      <c r="S6046" t="s">
        <v>134</v>
      </c>
      <c r="T6046">
        <v>1</v>
      </c>
      <c r="U6046" s="1">
        <v>43694</v>
      </c>
      <c r="V6046" s="1">
        <v>43819</v>
      </c>
      <c r="W6046" t="s">
        <v>1558</v>
      </c>
      <c r="X6046" t="s">
        <v>3543</v>
      </c>
      <c r="Y6046">
        <v>0</v>
      </c>
      <c r="Z6046">
        <v>0</v>
      </c>
      <c r="AA6046">
        <v>0</v>
      </c>
      <c r="AB6046">
        <v>0</v>
      </c>
      <c r="AD6046">
        <f>IF(ISBLANK(Source[[#This Row],[CrosslistID]]),1,1/COUNTIFS(Source[CrosslistID],Source[[#This Row],[CrosslistID]],Source[TermDesc],Source[[#This Row],[TermDesc]]))</f>
        <v>1</v>
      </c>
      <c r="AG6046">
        <v>0</v>
      </c>
      <c r="AH6046">
        <v>0</v>
      </c>
      <c r="AI6046">
        <v>0</v>
      </c>
      <c r="AJ6046">
        <v>0</v>
      </c>
      <c r="AK6046">
        <v>0.1</v>
      </c>
      <c r="AL60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46">
        <f>IF(AND(Source[[#This Row],[Credit_Noncredit]]="Noncredit",Source[[#This Row],[FTEF]]&gt;0),Source[[#This Row],[NC XLST FTES]]*525/(437.5*Source[[#This Row],[FTEF]]),0)</f>
        <v>0</v>
      </c>
      <c r="AN6046">
        <f>IF(Source[[#This Row],[Credit_Noncredit]]="Credit",Source[[#This Row],[Census Enrollment]],Source[[#This Row],[Noncredit Avg. Attendance]])</f>
        <v>0</v>
      </c>
    </row>
    <row r="6047" spans="1:40" x14ac:dyDescent="0.25">
      <c r="A6047" t="s">
        <v>1914</v>
      </c>
      <c r="B6047" t="s">
        <v>886</v>
      </c>
      <c r="C6047" t="s">
        <v>632</v>
      </c>
      <c r="D6047" t="s">
        <v>1475</v>
      </c>
      <c r="E6047" s="4">
        <v>73367</v>
      </c>
      <c r="F6047" s="4" t="s">
        <v>1502</v>
      </c>
      <c r="G6047" s="4" t="s">
        <v>3697</v>
      </c>
      <c r="H6047" t="str">
        <f>CONCATENATE(Source[[#This Row],[Subject]],TRIM(Source[[#This Row],[Course]]))</f>
        <v>PE200C</v>
      </c>
      <c r="I6047" t="str">
        <f>VLOOKUP(Source[[#This Row],[SubjCrse]],'Courses and Categories'!$E$2:$G$1816,3,FALSE)</f>
        <v>Credit PE/Dance Activity</v>
      </c>
      <c r="J6047" t="s">
        <v>3705</v>
      </c>
      <c r="K6047" t="s">
        <v>1513</v>
      </c>
      <c r="L6047" t="s">
        <v>39</v>
      </c>
      <c r="M6047" t="s">
        <v>1063</v>
      </c>
      <c r="N6047" t="s">
        <v>50</v>
      </c>
      <c r="O6047">
        <v>1610</v>
      </c>
      <c r="P6047">
        <v>1800</v>
      </c>
      <c r="Q6047" t="s">
        <v>675</v>
      </c>
      <c r="R6047">
        <v>201</v>
      </c>
      <c r="S6047" t="s">
        <v>134</v>
      </c>
      <c r="T6047">
        <v>1</v>
      </c>
      <c r="U6047" s="1">
        <v>43694</v>
      </c>
      <c r="V6047" s="1">
        <v>43819</v>
      </c>
      <c r="W6047" t="s">
        <v>1507</v>
      </c>
      <c r="X6047" t="s">
        <v>3543</v>
      </c>
      <c r="Y6047">
        <v>0</v>
      </c>
      <c r="Z6047">
        <v>0</v>
      </c>
      <c r="AA6047">
        <v>0</v>
      </c>
      <c r="AB6047">
        <v>0</v>
      </c>
      <c r="AD6047">
        <f>IF(ISBLANK(Source[[#This Row],[CrosslistID]]),1,1/COUNTIFS(Source[CrosslistID],Source[[#This Row],[CrosslistID]],Source[TermDesc],Source[[#This Row],[TermDesc]]))</f>
        <v>1</v>
      </c>
      <c r="AG6047">
        <v>0</v>
      </c>
      <c r="AH6047">
        <v>0</v>
      </c>
      <c r="AI6047">
        <v>0</v>
      </c>
      <c r="AJ6047">
        <v>0</v>
      </c>
      <c r="AK6047">
        <v>0.1</v>
      </c>
      <c r="AL60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47">
        <f>IF(AND(Source[[#This Row],[Credit_Noncredit]]="Noncredit",Source[[#This Row],[FTEF]]&gt;0),Source[[#This Row],[NC XLST FTES]]*525/(437.5*Source[[#This Row],[FTEF]]),0)</f>
        <v>0</v>
      </c>
      <c r="AN6047">
        <f>IF(Source[[#This Row],[Credit_Noncredit]]="Credit",Source[[#This Row],[Census Enrollment]],Source[[#This Row],[Noncredit Avg. Attendance]])</f>
        <v>0</v>
      </c>
    </row>
    <row r="6048" spans="1:40" x14ac:dyDescent="0.25">
      <c r="A6048" t="s">
        <v>1914</v>
      </c>
      <c r="B6048" t="s">
        <v>886</v>
      </c>
      <c r="C6048" t="s">
        <v>632</v>
      </c>
      <c r="D6048" t="s">
        <v>1475</v>
      </c>
      <c r="E6048" s="4">
        <v>73370</v>
      </c>
      <c r="F6048" s="4" t="s">
        <v>1502</v>
      </c>
      <c r="G6048" s="4" t="s">
        <v>3697</v>
      </c>
      <c r="H6048" t="str">
        <f>CONCATENATE(Source[[#This Row],[Subject]],TRIM(Source[[#This Row],[Course]]))</f>
        <v>PE200C</v>
      </c>
      <c r="I6048" t="str">
        <f>VLOOKUP(Source[[#This Row],[SubjCrse]],'Courses and Categories'!$E$2:$G$1816,3,FALSE)</f>
        <v>Credit PE/Dance Activity</v>
      </c>
      <c r="J6048" t="s">
        <v>3706</v>
      </c>
      <c r="K6048" t="s">
        <v>1513</v>
      </c>
      <c r="L6048" t="s">
        <v>39</v>
      </c>
      <c r="M6048" t="s">
        <v>1063</v>
      </c>
      <c r="N6048" t="s">
        <v>59</v>
      </c>
      <c r="O6048">
        <v>810</v>
      </c>
      <c r="P6048">
        <v>900</v>
      </c>
      <c r="Q6048" t="s">
        <v>675</v>
      </c>
      <c r="R6048">
        <v>201</v>
      </c>
      <c r="S6048" t="s">
        <v>134</v>
      </c>
      <c r="T6048">
        <v>1</v>
      </c>
      <c r="U6048" s="1">
        <v>43694</v>
      </c>
      <c r="V6048" s="1">
        <v>43819</v>
      </c>
      <c r="W6048" t="s">
        <v>3698</v>
      </c>
      <c r="X6048" t="s">
        <v>3543</v>
      </c>
      <c r="Y6048">
        <v>0</v>
      </c>
      <c r="Z6048">
        <v>0</v>
      </c>
      <c r="AA6048">
        <v>0</v>
      </c>
      <c r="AB6048">
        <v>0</v>
      </c>
      <c r="AD6048">
        <f>IF(ISBLANK(Source[[#This Row],[CrosslistID]]),1,1/COUNTIFS(Source[CrosslistID],Source[[#This Row],[CrosslistID]],Source[TermDesc],Source[[#This Row],[TermDesc]]))</f>
        <v>1</v>
      </c>
      <c r="AG6048">
        <v>0</v>
      </c>
      <c r="AH6048">
        <v>0</v>
      </c>
      <c r="AI6048">
        <v>0</v>
      </c>
      <c r="AJ6048">
        <v>0</v>
      </c>
      <c r="AK6048">
        <v>0.1</v>
      </c>
      <c r="AL60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48">
        <f>IF(AND(Source[[#This Row],[Credit_Noncredit]]="Noncredit",Source[[#This Row],[FTEF]]&gt;0),Source[[#This Row],[NC XLST FTES]]*525/(437.5*Source[[#This Row],[FTEF]]),0)</f>
        <v>0</v>
      </c>
      <c r="AN6048">
        <f>IF(Source[[#This Row],[Credit_Noncredit]]="Credit",Source[[#This Row],[Census Enrollment]],Source[[#This Row],[Noncredit Avg. Attendance]])</f>
        <v>0</v>
      </c>
    </row>
    <row r="6049" spans="1:40" x14ac:dyDescent="0.25">
      <c r="A6049" t="s">
        <v>1914</v>
      </c>
      <c r="B6049" t="s">
        <v>886</v>
      </c>
      <c r="C6049" t="s">
        <v>632</v>
      </c>
      <c r="D6049" t="s">
        <v>1475</v>
      </c>
      <c r="E6049" s="4">
        <v>73371</v>
      </c>
      <c r="F6049" s="4" t="s">
        <v>1502</v>
      </c>
      <c r="G6049" s="4" t="s">
        <v>3697</v>
      </c>
      <c r="H6049" t="str">
        <f>CONCATENATE(Source[[#This Row],[Subject]],TRIM(Source[[#This Row],[Course]]))</f>
        <v>PE200C</v>
      </c>
      <c r="I6049" t="str">
        <f>VLOOKUP(Source[[#This Row],[SubjCrse]],'Courses and Categories'!$E$2:$G$1816,3,FALSE)</f>
        <v>Credit PE/Dance Activity</v>
      </c>
      <c r="J6049" t="s">
        <v>3707</v>
      </c>
      <c r="K6049" t="s">
        <v>1513</v>
      </c>
      <c r="L6049" t="s">
        <v>39</v>
      </c>
      <c r="M6049" t="s">
        <v>1063</v>
      </c>
      <c r="N6049" t="s">
        <v>59</v>
      </c>
      <c r="O6049">
        <v>910</v>
      </c>
      <c r="P6049">
        <v>1000</v>
      </c>
      <c r="Q6049" t="s">
        <v>675</v>
      </c>
      <c r="R6049">
        <v>201</v>
      </c>
      <c r="S6049" t="s">
        <v>134</v>
      </c>
      <c r="T6049">
        <v>1</v>
      </c>
      <c r="U6049" s="1">
        <v>43694</v>
      </c>
      <c r="V6049" s="1">
        <v>43819</v>
      </c>
      <c r="W6049" t="s">
        <v>3702</v>
      </c>
      <c r="X6049" t="s">
        <v>3543</v>
      </c>
      <c r="Y6049">
        <v>0</v>
      </c>
      <c r="Z6049">
        <v>0</v>
      </c>
      <c r="AA6049">
        <v>0</v>
      </c>
      <c r="AB6049">
        <v>0</v>
      </c>
      <c r="AD6049">
        <f>IF(ISBLANK(Source[[#This Row],[CrosslistID]]),1,1/COUNTIFS(Source[CrosslistID],Source[[#This Row],[CrosslistID]],Source[TermDesc],Source[[#This Row],[TermDesc]]))</f>
        <v>1</v>
      </c>
      <c r="AG6049">
        <v>0</v>
      </c>
      <c r="AH6049">
        <v>0</v>
      </c>
      <c r="AI6049">
        <v>0</v>
      </c>
      <c r="AJ6049">
        <v>0</v>
      </c>
      <c r="AK6049">
        <v>0.1</v>
      </c>
      <c r="AL60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49">
        <f>IF(AND(Source[[#This Row],[Credit_Noncredit]]="Noncredit",Source[[#This Row],[FTEF]]&gt;0),Source[[#This Row],[NC XLST FTES]]*525/(437.5*Source[[#This Row],[FTEF]]),0)</f>
        <v>0</v>
      </c>
      <c r="AN6049">
        <f>IF(Source[[#This Row],[Credit_Noncredit]]="Credit",Source[[#This Row],[Census Enrollment]],Source[[#This Row],[Noncredit Avg. Attendance]])</f>
        <v>0</v>
      </c>
    </row>
    <row r="6050" spans="1:40" x14ac:dyDescent="0.25">
      <c r="A6050" t="s">
        <v>1914</v>
      </c>
      <c r="B6050" t="s">
        <v>886</v>
      </c>
      <c r="C6050" t="s">
        <v>632</v>
      </c>
      <c r="D6050" t="s">
        <v>1475</v>
      </c>
      <c r="E6050" s="4">
        <v>73372</v>
      </c>
      <c r="F6050" s="4" t="s">
        <v>1502</v>
      </c>
      <c r="G6050" s="4" t="s">
        <v>3697</v>
      </c>
      <c r="H6050" t="str">
        <f>CONCATENATE(Source[[#This Row],[Subject]],TRIM(Source[[#This Row],[Course]]))</f>
        <v>PE200C</v>
      </c>
      <c r="I6050" t="str">
        <f>VLOOKUP(Source[[#This Row],[SubjCrse]],'Courses and Categories'!$E$2:$G$1816,3,FALSE)</f>
        <v>Credit PE/Dance Activity</v>
      </c>
      <c r="J6050" t="s">
        <v>3708</v>
      </c>
      <c r="K6050" t="s">
        <v>1513</v>
      </c>
      <c r="L6050" t="s">
        <v>39</v>
      </c>
      <c r="M6050" t="s">
        <v>1063</v>
      </c>
      <c r="N6050" t="s">
        <v>59</v>
      </c>
      <c r="O6050">
        <v>1010</v>
      </c>
      <c r="P6050">
        <v>1100</v>
      </c>
      <c r="Q6050" t="s">
        <v>675</v>
      </c>
      <c r="R6050">
        <v>201</v>
      </c>
      <c r="S6050" t="s">
        <v>134</v>
      </c>
      <c r="T6050">
        <v>1</v>
      </c>
      <c r="U6050" s="1">
        <v>43694</v>
      </c>
      <c r="V6050" s="1">
        <v>43819</v>
      </c>
      <c r="W6050" t="s">
        <v>1504</v>
      </c>
      <c r="X6050" t="s">
        <v>3543</v>
      </c>
      <c r="Y6050">
        <v>0</v>
      </c>
      <c r="Z6050">
        <v>0</v>
      </c>
      <c r="AA6050">
        <v>0</v>
      </c>
      <c r="AB6050">
        <v>0</v>
      </c>
      <c r="AD6050">
        <f>IF(ISBLANK(Source[[#This Row],[CrosslistID]]),1,1/COUNTIFS(Source[CrosslistID],Source[[#This Row],[CrosslistID]],Source[TermDesc],Source[[#This Row],[TermDesc]]))</f>
        <v>1</v>
      </c>
      <c r="AG6050">
        <v>0</v>
      </c>
      <c r="AH6050">
        <v>0</v>
      </c>
      <c r="AI6050">
        <v>0</v>
      </c>
      <c r="AJ6050">
        <v>0</v>
      </c>
      <c r="AK6050">
        <v>0.1</v>
      </c>
      <c r="AL60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50">
        <f>IF(AND(Source[[#This Row],[Credit_Noncredit]]="Noncredit",Source[[#This Row],[FTEF]]&gt;0),Source[[#This Row],[NC XLST FTES]]*525/(437.5*Source[[#This Row],[FTEF]]),0)</f>
        <v>0</v>
      </c>
      <c r="AN6050">
        <f>IF(Source[[#This Row],[Credit_Noncredit]]="Credit",Source[[#This Row],[Census Enrollment]],Source[[#This Row],[Noncredit Avg. Attendance]])</f>
        <v>0</v>
      </c>
    </row>
    <row r="6051" spans="1:40" x14ac:dyDescent="0.25">
      <c r="A6051" t="s">
        <v>1914</v>
      </c>
      <c r="B6051" t="s">
        <v>886</v>
      </c>
      <c r="C6051" t="s">
        <v>632</v>
      </c>
      <c r="D6051" t="s">
        <v>1475</v>
      </c>
      <c r="E6051" s="4">
        <v>73373</v>
      </c>
      <c r="F6051" s="4" t="s">
        <v>1502</v>
      </c>
      <c r="G6051" s="4" t="s">
        <v>3697</v>
      </c>
      <c r="H6051" t="str">
        <f>CONCATENATE(Source[[#This Row],[Subject]],TRIM(Source[[#This Row],[Course]]))</f>
        <v>PE200C</v>
      </c>
      <c r="I6051" t="str">
        <f>VLOOKUP(Source[[#This Row],[SubjCrse]],'Courses and Categories'!$E$2:$G$1816,3,FALSE)</f>
        <v>Credit PE/Dance Activity</v>
      </c>
      <c r="J6051" t="s">
        <v>3709</v>
      </c>
      <c r="K6051" t="s">
        <v>1513</v>
      </c>
      <c r="L6051" t="s">
        <v>39</v>
      </c>
      <c r="M6051" t="s">
        <v>1063</v>
      </c>
      <c r="N6051" t="s">
        <v>59</v>
      </c>
      <c r="O6051">
        <v>1110</v>
      </c>
      <c r="P6051">
        <v>1200</v>
      </c>
      <c r="Q6051" t="s">
        <v>675</v>
      </c>
      <c r="R6051">
        <v>201</v>
      </c>
      <c r="S6051" t="s">
        <v>134</v>
      </c>
      <c r="T6051">
        <v>1</v>
      </c>
      <c r="U6051" s="1">
        <v>43694</v>
      </c>
      <c r="V6051" s="1">
        <v>43819</v>
      </c>
      <c r="W6051" t="s">
        <v>3700</v>
      </c>
      <c r="X6051" t="s">
        <v>3543</v>
      </c>
      <c r="Y6051">
        <v>0</v>
      </c>
      <c r="Z6051">
        <v>0</v>
      </c>
      <c r="AA6051">
        <v>0</v>
      </c>
      <c r="AB6051">
        <v>0</v>
      </c>
      <c r="AD6051">
        <f>IF(ISBLANK(Source[[#This Row],[CrosslistID]]),1,1/COUNTIFS(Source[CrosslistID],Source[[#This Row],[CrosslistID]],Source[TermDesc],Source[[#This Row],[TermDesc]]))</f>
        <v>1</v>
      </c>
      <c r="AG6051">
        <v>0</v>
      </c>
      <c r="AH6051">
        <v>0</v>
      </c>
      <c r="AI6051">
        <v>0</v>
      </c>
      <c r="AJ6051">
        <v>0</v>
      </c>
      <c r="AK6051">
        <v>0.1</v>
      </c>
      <c r="AL60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51">
        <f>IF(AND(Source[[#This Row],[Credit_Noncredit]]="Noncredit",Source[[#This Row],[FTEF]]&gt;0),Source[[#This Row],[NC XLST FTES]]*525/(437.5*Source[[#This Row],[FTEF]]),0)</f>
        <v>0</v>
      </c>
      <c r="AN6051">
        <f>IF(Source[[#This Row],[Credit_Noncredit]]="Credit",Source[[#This Row],[Census Enrollment]],Source[[#This Row],[Noncredit Avg. Attendance]])</f>
        <v>0</v>
      </c>
    </row>
    <row r="6052" spans="1:40" x14ac:dyDescent="0.25">
      <c r="A6052" t="s">
        <v>1914</v>
      </c>
      <c r="B6052" t="s">
        <v>886</v>
      </c>
      <c r="C6052" t="s">
        <v>632</v>
      </c>
      <c r="D6052" t="s">
        <v>1475</v>
      </c>
      <c r="E6052" s="4">
        <v>73374</v>
      </c>
      <c r="F6052" s="4" t="s">
        <v>1502</v>
      </c>
      <c r="G6052" s="4" t="s">
        <v>3697</v>
      </c>
      <c r="H6052" t="str">
        <f>CONCATENATE(Source[[#This Row],[Subject]],TRIM(Source[[#This Row],[Course]]))</f>
        <v>PE200C</v>
      </c>
      <c r="I6052" t="str">
        <f>VLOOKUP(Source[[#This Row],[SubjCrse]],'Courses and Categories'!$E$2:$G$1816,3,FALSE)</f>
        <v>Credit PE/Dance Activity</v>
      </c>
      <c r="J6052" t="s">
        <v>3710</v>
      </c>
      <c r="K6052" t="s">
        <v>1513</v>
      </c>
      <c r="L6052" t="s">
        <v>39</v>
      </c>
      <c r="M6052" t="s">
        <v>1063</v>
      </c>
      <c r="N6052" t="s">
        <v>59</v>
      </c>
      <c r="O6052">
        <v>1210</v>
      </c>
      <c r="P6052">
        <v>1300</v>
      </c>
      <c r="Q6052" t="s">
        <v>675</v>
      </c>
      <c r="R6052">
        <v>201</v>
      </c>
      <c r="S6052" t="s">
        <v>134</v>
      </c>
      <c r="T6052">
        <v>1</v>
      </c>
      <c r="U6052" s="1">
        <v>43694</v>
      </c>
      <c r="V6052" s="1">
        <v>43819</v>
      </c>
      <c r="W6052" t="s">
        <v>3700</v>
      </c>
      <c r="X6052" t="s">
        <v>3543</v>
      </c>
      <c r="Y6052">
        <v>0</v>
      </c>
      <c r="Z6052">
        <v>0</v>
      </c>
      <c r="AA6052">
        <v>0</v>
      </c>
      <c r="AB6052">
        <v>0</v>
      </c>
      <c r="AD6052">
        <f>IF(ISBLANK(Source[[#This Row],[CrosslistID]]),1,1/COUNTIFS(Source[CrosslistID],Source[[#This Row],[CrosslistID]],Source[TermDesc],Source[[#This Row],[TermDesc]]))</f>
        <v>1</v>
      </c>
      <c r="AG6052">
        <v>0</v>
      </c>
      <c r="AH6052">
        <v>0</v>
      </c>
      <c r="AI6052">
        <v>0</v>
      </c>
      <c r="AJ6052">
        <v>0</v>
      </c>
      <c r="AK6052">
        <v>0.1</v>
      </c>
      <c r="AL60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52">
        <f>IF(AND(Source[[#This Row],[Credit_Noncredit]]="Noncredit",Source[[#This Row],[FTEF]]&gt;0),Source[[#This Row],[NC XLST FTES]]*525/(437.5*Source[[#This Row],[FTEF]]),0)</f>
        <v>0</v>
      </c>
      <c r="AN6052">
        <f>IF(Source[[#This Row],[Credit_Noncredit]]="Credit",Source[[#This Row],[Census Enrollment]],Source[[#This Row],[Noncredit Avg. Attendance]])</f>
        <v>0</v>
      </c>
    </row>
    <row r="6053" spans="1:40" x14ac:dyDescent="0.25">
      <c r="A6053" t="s">
        <v>1914</v>
      </c>
      <c r="B6053" t="s">
        <v>886</v>
      </c>
      <c r="C6053" t="s">
        <v>632</v>
      </c>
      <c r="D6053" t="s">
        <v>1475</v>
      </c>
      <c r="E6053" s="4">
        <v>73375</v>
      </c>
      <c r="F6053" s="4" t="s">
        <v>1502</v>
      </c>
      <c r="G6053" s="4" t="s">
        <v>3697</v>
      </c>
      <c r="H6053" t="str">
        <f>CONCATENATE(Source[[#This Row],[Subject]],TRIM(Source[[#This Row],[Course]]))</f>
        <v>PE200C</v>
      </c>
      <c r="I6053" t="str">
        <f>VLOOKUP(Source[[#This Row],[SubjCrse]],'Courses and Categories'!$E$2:$G$1816,3,FALSE)</f>
        <v>Credit PE/Dance Activity</v>
      </c>
      <c r="J6053" t="s">
        <v>3711</v>
      </c>
      <c r="K6053" t="s">
        <v>1513</v>
      </c>
      <c r="L6053" t="s">
        <v>39</v>
      </c>
      <c r="M6053" t="s">
        <v>1063</v>
      </c>
      <c r="N6053" t="s">
        <v>59</v>
      </c>
      <c r="O6053">
        <v>1310</v>
      </c>
      <c r="P6053">
        <v>1400</v>
      </c>
      <c r="Q6053" t="s">
        <v>675</v>
      </c>
      <c r="R6053">
        <v>201</v>
      </c>
      <c r="S6053" t="s">
        <v>134</v>
      </c>
      <c r="T6053">
        <v>1</v>
      </c>
      <c r="U6053" s="1">
        <v>43694</v>
      </c>
      <c r="V6053" s="1">
        <v>43819</v>
      </c>
      <c r="W6053" t="s">
        <v>631</v>
      </c>
      <c r="X6053" t="s">
        <v>3543</v>
      </c>
      <c r="Y6053">
        <v>0</v>
      </c>
      <c r="Z6053">
        <v>0</v>
      </c>
      <c r="AA6053">
        <v>0</v>
      </c>
      <c r="AB6053">
        <v>0</v>
      </c>
      <c r="AD6053">
        <f>IF(ISBLANK(Source[[#This Row],[CrosslistID]]),1,1/COUNTIFS(Source[CrosslistID],Source[[#This Row],[CrosslistID]],Source[TermDesc],Source[[#This Row],[TermDesc]]))</f>
        <v>1</v>
      </c>
      <c r="AG6053">
        <v>0</v>
      </c>
      <c r="AH6053">
        <v>0</v>
      </c>
      <c r="AI6053">
        <v>0</v>
      </c>
      <c r="AJ6053">
        <v>0</v>
      </c>
      <c r="AK6053">
        <v>0.1</v>
      </c>
      <c r="AL60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53">
        <f>IF(AND(Source[[#This Row],[Credit_Noncredit]]="Noncredit",Source[[#This Row],[FTEF]]&gt;0),Source[[#This Row],[NC XLST FTES]]*525/(437.5*Source[[#This Row],[FTEF]]),0)</f>
        <v>0</v>
      </c>
      <c r="AN6053">
        <f>IF(Source[[#This Row],[Credit_Noncredit]]="Credit",Source[[#This Row],[Census Enrollment]],Source[[#This Row],[Noncredit Avg. Attendance]])</f>
        <v>0</v>
      </c>
    </row>
    <row r="6054" spans="1:40" x14ac:dyDescent="0.25">
      <c r="A6054" t="s">
        <v>1914</v>
      </c>
      <c r="B6054" t="s">
        <v>886</v>
      </c>
      <c r="C6054" t="s">
        <v>632</v>
      </c>
      <c r="D6054" t="s">
        <v>1475</v>
      </c>
      <c r="E6054" s="4">
        <v>73376</v>
      </c>
      <c r="F6054" s="4" t="s">
        <v>1502</v>
      </c>
      <c r="G6054" s="4" t="s">
        <v>3697</v>
      </c>
      <c r="H6054" t="str">
        <f>CONCATENATE(Source[[#This Row],[Subject]],TRIM(Source[[#This Row],[Course]]))</f>
        <v>PE200C</v>
      </c>
      <c r="I6054" t="str">
        <f>VLOOKUP(Source[[#This Row],[SubjCrse]],'Courses and Categories'!$E$2:$G$1816,3,FALSE)</f>
        <v>Credit PE/Dance Activity</v>
      </c>
      <c r="J6054" t="s">
        <v>3712</v>
      </c>
      <c r="K6054" t="s">
        <v>1513</v>
      </c>
      <c r="L6054" t="s">
        <v>39</v>
      </c>
      <c r="M6054" t="s">
        <v>1063</v>
      </c>
      <c r="N6054" t="s">
        <v>59</v>
      </c>
      <c r="O6054">
        <v>1410</v>
      </c>
      <c r="P6054">
        <v>1500</v>
      </c>
      <c r="Q6054" t="s">
        <v>675</v>
      </c>
      <c r="R6054">
        <v>201</v>
      </c>
      <c r="S6054" t="s">
        <v>134</v>
      </c>
      <c r="T6054">
        <v>1</v>
      </c>
      <c r="U6054" s="1">
        <v>43694</v>
      </c>
      <c r="V6054" s="1">
        <v>43819</v>
      </c>
      <c r="W6054" t="s">
        <v>631</v>
      </c>
      <c r="X6054" t="s">
        <v>3543</v>
      </c>
      <c r="Y6054">
        <v>0</v>
      </c>
      <c r="Z6054">
        <v>0</v>
      </c>
      <c r="AA6054">
        <v>0</v>
      </c>
      <c r="AB6054">
        <v>0</v>
      </c>
      <c r="AD6054">
        <f>IF(ISBLANK(Source[[#This Row],[CrosslistID]]),1,1/COUNTIFS(Source[CrosslistID],Source[[#This Row],[CrosslistID]],Source[TermDesc],Source[[#This Row],[TermDesc]]))</f>
        <v>1</v>
      </c>
      <c r="AG6054">
        <v>0</v>
      </c>
      <c r="AH6054">
        <v>0</v>
      </c>
      <c r="AI6054">
        <v>0</v>
      </c>
      <c r="AJ6054">
        <v>0</v>
      </c>
      <c r="AK6054">
        <v>0.1</v>
      </c>
      <c r="AL60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54">
        <f>IF(AND(Source[[#This Row],[Credit_Noncredit]]="Noncredit",Source[[#This Row],[FTEF]]&gt;0),Source[[#This Row],[NC XLST FTES]]*525/(437.5*Source[[#This Row],[FTEF]]),0)</f>
        <v>0</v>
      </c>
      <c r="AN6054">
        <f>IF(Source[[#This Row],[Credit_Noncredit]]="Credit",Source[[#This Row],[Census Enrollment]],Source[[#This Row],[Noncredit Avg. Attendance]])</f>
        <v>0</v>
      </c>
    </row>
    <row r="6055" spans="1:40" x14ac:dyDescent="0.25">
      <c r="A6055" t="s">
        <v>1914</v>
      </c>
      <c r="B6055" t="s">
        <v>886</v>
      </c>
      <c r="C6055" t="s">
        <v>632</v>
      </c>
      <c r="D6055" t="s">
        <v>1475</v>
      </c>
      <c r="E6055" s="4">
        <v>73377</v>
      </c>
      <c r="F6055" s="4" t="s">
        <v>1502</v>
      </c>
      <c r="G6055" s="4" t="s">
        <v>3697</v>
      </c>
      <c r="H6055" t="str">
        <f>CONCATENATE(Source[[#This Row],[Subject]],TRIM(Source[[#This Row],[Course]]))</f>
        <v>PE200C</v>
      </c>
      <c r="I6055" t="str">
        <f>VLOOKUP(Source[[#This Row],[SubjCrse]],'Courses and Categories'!$E$2:$G$1816,3,FALSE)</f>
        <v>Credit PE/Dance Activity</v>
      </c>
      <c r="J6055" t="s">
        <v>3713</v>
      </c>
      <c r="K6055" t="s">
        <v>1513</v>
      </c>
      <c r="L6055" t="s">
        <v>39</v>
      </c>
      <c r="M6055" t="s">
        <v>1063</v>
      </c>
      <c r="N6055" t="s">
        <v>59</v>
      </c>
      <c r="O6055">
        <v>1510</v>
      </c>
      <c r="P6055">
        <v>1600</v>
      </c>
      <c r="Q6055" t="s">
        <v>675</v>
      </c>
      <c r="R6055">
        <v>201</v>
      </c>
      <c r="S6055" t="s">
        <v>134</v>
      </c>
      <c r="T6055">
        <v>1</v>
      </c>
      <c r="U6055" s="1">
        <v>43694</v>
      </c>
      <c r="V6055" s="1">
        <v>43819</v>
      </c>
      <c r="W6055" t="s">
        <v>3699</v>
      </c>
      <c r="X6055" t="s">
        <v>3543</v>
      </c>
      <c r="Y6055">
        <v>0</v>
      </c>
      <c r="Z6055">
        <v>0</v>
      </c>
      <c r="AA6055">
        <v>0</v>
      </c>
      <c r="AB6055">
        <v>0</v>
      </c>
      <c r="AD6055">
        <f>IF(ISBLANK(Source[[#This Row],[CrosslistID]]),1,1/COUNTIFS(Source[CrosslistID],Source[[#This Row],[CrosslistID]],Source[TermDesc],Source[[#This Row],[TermDesc]]))</f>
        <v>1</v>
      </c>
      <c r="AG6055">
        <v>0</v>
      </c>
      <c r="AH6055">
        <v>0</v>
      </c>
      <c r="AI6055">
        <v>0</v>
      </c>
      <c r="AJ6055">
        <v>0</v>
      </c>
      <c r="AK6055">
        <v>0.1</v>
      </c>
      <c r="AL60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55">
        <f>IF(AND(Source[[#This Row],[Credit_Noncredit]]="Noncredit",Source[[#This Row],[FTEF]]&gt;0),Source[[#This Row],[NC XLST FTES]]*525/(437.5*Source[[#This Row],[FTEF]]),0)</f>
        <v>0</v>
      </c>
      <c r="AN6055">
        <f>IF(Source[[#This Row],[Credit_Noncredit]]="Credit",Source[[#This Row],[Census Enrollment]],Source[[#This Row],[Noncredit Avg. Attendance]])</f>
        <v>0</v>
      </c>
    </row>
    <row r="6056" spans="1:40" x14ac:dyDescent="0.25">
      <c r="A6056" t="s">
        <v>1914</v>
      </c>
      <c r="B6056" t="s">
        <v>886</v>
      </c>
      <c r="C6056" t="s">
        <v>632</v>
      </c>
      <c r="D6056" t="s">
        <v>1475</v>
      </c>
      <c r="E6056" s="4">
        <v>73378</v>
      </c>
      <c r="F6056" s="4" t="s">
        <v>1502</v>
      </c>
      <c r="G6056" s="4" t="s">
        <v>3697</v>
      </c>
      <c r="H6056" t="str">
        <f>CONCATENATE(Source[[#This Row],[Subject]],TRIM(Source[[#This Row],[Course]]))</f>
        <v>PE200C</v>
      </c>
      <c r="I6056" t="str">
        <f>VLOOKUP(Source[[#This Row],[SubjCrse]],'Courses and Categories'!$E$2:$G$1816,3,FALSE)</f>
        <v>Credit PE/Dance Activity</v>
      </c>
      <c r="J6056" t="s">
        <v>3714</v>
      </c>
      <c r="K6056" t="s">
        <v>1513</v>
      </c>
      <c r="L6056" t="s">
        <v>39</v>
      </c>
      <c r="M6056" t="s">
        <v>1063</v>
      </c>
      <c r="N6056" t="s">
        <v>41</v>
      </c>
      <c r="O6056">
        <v>1610</v>
      </c>
      <c r="P6056">
        <v>1800</v>
      </c>
      <c r="Q6056" t="s">
        <v>675</v>
      </c>
      <c r="R6056">
        <v>201</v>
      </c>
      <c r="S6056" t="s">
        <v>134</v>
      </c>
      <c r="T6056">
        <v>1</v>
      </c>
      <c r="U6056" s="1">
        <v>43694</v>
      </c>
      <c r="V6056" s="1">
        <v>43819</v>
      </c>
      <c r="W6056" t="s">
        <v>3691</v>
      </c>
      <c r="X6056" t="s">
        <v>3543</v>
      </c>
      <c r="Y6056">
        <v>0</v>
      </c>
      <c r="Z6056">
        <v>0</v>
      </c>
      <c r="AA6056">
        <v>0</v>
      </c>
      <c r="AB6056">
        <v>0</v>
      </c>
      <c r="AD6056">
        <f>IF(ISBLANK(Source[[#This Row],[CrosslistID]]),1,1/COUNTIFS(Source[CrosslistID],Source[[#This Row],[CrosslistID]],Source[TermDesc],Source[[#This Row],[TermDesc]]))</f>
        <v>1</v>
      </c>
      <c r="AG6056">
        <v>0</v>
      </c>
      <c r="AH6056">
        <v>0</v>
      </c>
      <c r="AI6056">
        <v>0</v>
      </c>
      <c r="AJ6056">
        <v>0</v>
      </c>
      <c r="AK6056">
        <v>0.1</v>
      </c>
      <c r="AL60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56">
        <f>IF(AND(Source[[#This Row],[Credit_Noncredit]]="Noncredit",Source[[#This Row],[FTEF]]&gt;0),Source[[#This Row],[NC XLST FTES]]*525/(437.5*Source[[#This Row],[FTEF]]),0)</f>
        <v>0</v>
      </c>
      <c r="AN6056">
        <f>IF(Source[[#This Row],[Credit_Noncredit]]="Credit",Source[[#This Row],[Census Enrollment]],Source[[#This Row],[Noncredit Avg. Attendance]])</f>
        <v>0</v>
      </c>
    </row>
    <row r="6057" spans="1:40" x14ac:dyDescent="0.25">
      <c r="A6057" t="s">
        <v>1914</v>
      </c>
      <c r="B6057" t="s">
        <v>886</v>
      </c>
      <c r="C6057" t="s">
        <v>632</v>
      </c>
      <c r="D6057" t="s">
        <v>1475</v>
      </c>
      <c r="E6057" s="4">
        <v>73379</v>
      </c>
      <c r="F6057" s="4" t="s">
        <v>1502</v>
      </c>
      <c r="G6057" s="4" t="s">
        <v>3697</v>
      </c>
      <c r="H6057" t="str">
        <f>CONCATENATE(Source[[#This Row],[Subject]],TRIM(Source[[#This Row],[Course]]))</f>
        <v>PE200C</v>
      </c>
      <c r="I6057" t="str">
        <f>VLOOKUP(Source[[#This Row],[SubjCrse]],'Courses and Categories'!$E$2:$G$1816,3,FALSE)</f>
        <v>Credit PE/Dance Activity</v>
      </c>
      <c r="J6057" t="s">
        <v>3715</v>
      </c>
      <c r="K6057" t="s">
        <v>1513</v>
      </c>
      <c r="L6057" t="s">
        <v>39</v>
      </c>
      <c r="M6057" t="s">
        <v>1063</v>
      </c>
      <c r="N6057" t="s">
        <v>185</v>
      </c>
      <c r="O6057">
        <v>1610</v>
      </c>
      <c r="P6057">
        <v>1800</v>
      </c>
      <c r="Q6057" t="s">
        <v>675</v>
      </c>
      <c r="R6057">
        <v>201</v>
      </c>
      <c r="S6057" t="s">
        <v>134</v>
      </c>
      <c r="T6057">
        <v>1</v>
      </c>
      <c r="U6057" s="1">
        <v>43694</v>
      </c>
      <c r="V6057" s="1">
        <v>43819</v>
      </c>
      <c r="W6057" t="s">
        <v>3691</v>
      </c>
      <c r="X6057" t="s">
        <v>3543</v>
      </c>
      <c r="Y6057">
        <v>0</v>
      </c>
      <c r="Z6057">
        <v>0</v>
      </c>
      <c r="AA6057">
        <v>0</v>
      </c>
      <c r="AB6057">
        <v>0</v>
      </c>
      <c r="AD6057">
        <f>IF(ISBLANK(Source[[#This Row],[CrosslistID]]),1,1/COUNTIFS(Source[CrosslistID],Source[[#This Row],[CrosslistID]],Source[TermDesc],Source[[#This Row],[TermDesc]]))</f>
        <v>1</v>
      </c>
      <c r="AG6057">
        <v>0</v>
      </c>
      <c r="AH6057">
        <v>0</v>
      </c>
      <c r="AI6057">
        <v>0</v>
      </c>
      <c r="AJ6057">
        <v>0</v>
      </c>
      <c r="AK6057">
        <v>0.1</v>
      </c>
      <c r="AL60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57">
        <f>IF(AND(Source[[#This Row],[Credit_Noncredit]]="Noncredit",Source[[#This Row],[FTEF]]&gt;0),Source[[#This Row],[NC XLST FTES]]*525/(437.5*Source[[#This Row],[FTEF]]),0)</f>
        <v>0</v>
      </c>
      <c r="AN6057">
        <f>IF(Source[[#This Row],[Credit_Noncredit]]="Credit",Source[[#This Row],[Census Enrollment]],Source[[#This Row],[Noncredit Avg. Attendance]])</f>
        <v>0</v>
      </c>
    </row>
    <row r="6058" spans="1:40" x14ac:dyDescent="0.25">
      <c r="A6058" t="s">
        <v>1914</v>
      </c>
      <c r="B6058" t="s">
        <v>886</v>
      </c>
      <c r="C6058" t="s">
        <v>632</v>
      </c>
      <c r="D6058" t="s">
        <v>1475</v>
      </c>
      <c r="E6058" s="4">
        <v>73382</v>
      </c>
      <c r="F6058" s="4" t="s">
        <v>1502</v>
      </c>
      <c r="G6058" s="4" t="s">
        <v>3697</v>
      </c>
      <c r="H6058" t="str">
        <f>CONCATENATE(Source[[#This Row],[Subject]],TRIM(Source[[#This Row],[Course]]))</f>
        <v>PE200C</v>
      </c>
      <c r="I6058" t="str">
        <f>VLOOKUP(Source[[#This Row],[SubjCrse]],'Courses and Categories'!$E$2:$G$1816,3,FALSE)</f>
        <v>Credit PE/Dance Activity</v>
      </c>
      <c r="J6058" t="s">
        <v>3716</v>
      </c>
      <c r="K6058" t="s">
        <v>1513</v>
      </c>
      <c r="L6058" t="s">
        <v>39</v>
      </c>
      <c r="M6058" t="s">
        <v>1063</v>
      </c>
      <c r="N6058" t="s">
        <v>91</v>
      </c>
      <c r="O6058">
        <v>810</v>
      </c>
      <c r="P6058">
        <v>1000</v>
      </c>
      <c r="Q6058" t="s">
        <v>675</v>
      </c>
      <c r="R6058">
        <v>201</v>
      </c>
      <c r="S6058" t="s">
        <v>134</v>
      </c>
      <c r="T6058">
        <v>1</v>
      </c>
      <c r="U6058" s="1">
        <v>43694</v>
      </c>
      <c r="V6058" s="1">
        <v>43819</v>
      </c>
      <c r="W6058" t="s">
        <v>3698</v>
      </c>
      <c r="X6058" t="s">
        <v>3543</v>
      </c>
      <c r="Y6058">
        <v>0</v>
      </c>
      <c r="Z6058">
        <v>0</v>
      </c>
      <c r="AA6058">
        <v>0</v>
      </c>
      <c r="AB6058">
        <v>0</v>
      </c>
      <c r="AD6058">
        <f>IF(ISBLANK(Source[[#This Row],[CrosslistID]]),1,1/COUNTIFS(Source[CrosslistID],Source[[#This Row],[CrosslistID]],Source[TermDesc],Source[[#This Row],[TermDesc]]))</f>
        <v>1</v>
      </c>
      <c r="AG6058">
        <v>0</v>
      </c>
      <c r="AH6058">
        <v>0</v>
      </c>
      <c r="AI6058">
        <v>0</v>
      </c>
      <c r="AJ6058">
        <v>0</v>
      </c>
      <c r="AK6058">
        <v>0.1</v>
      </c>
      <c r="AL60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58">
        <f>IF(AND(Source[[#This Row],[Credit_Noncredit]]="Noncredit",Source[[#This Row],[FTEF]]&gt;0),Source[[#This Row],[NC XLST FTES]]*525/(437.5*Source[[#This Row],[FTEF]]),0)</f>
        <v>0</v>
      </c>
      <c r="AN6058">
        <f>IF(Source[[#This Row],[Credit_Noncredit]]="Credit",Source[[#This Row],[Census Enrollment]],Source[[#This Row],[Noncredit Avg. Attendance]])</f>
        <v>0</v>
      </c>
    </row>
    <row r="6059" spans="1:40" x14ac:dyDescent="0.25">
      <c r="A6059" t="s">
        <v>1914</v>
      </c>
      <c r="B6059" t="s">
        <v>886</v>
      </c>
      <c r="C6059" t="s">
        <v>632</v>
      </c>
      <c r="D6059" t="s">
        <v>1475</v>
      </c>
      <c r="E6059" s="4">
        <v>73383</v>
      </c>
      <c r="F6059" s="4" t="s">
        <v>1502</v>
      </c>
      <c r="G6059" s="4" t="s">
        <v>3697</v>
      </c>
      <c r="H6059" t="str">
        <f>CONCATENATE(Source[[#This Row],[Subject]],TRIM(Source[[#This Row],[Course]]))</f>
        <v>PE200C</v>
      </c>
      <c r="I6059" t="str">
        <f>VLOOKUP(Source[[#This Row],[SubjCrse]],'Courses and Categories'!$E$2:$G$1816,3,FALSE)</f>
        <v>Credit PE/Dance Activity</v>
      </c>
      <c r="J6059" t="s">
        <v>3717</v>
      </c>
      <c r="K6059" t="s">
        <v>1513</v>
      </c>
      <c r="L6059" t="s">
        <v>39</v>
      </c>
      <c r="M6059" t="s">
        <v>1063</v>
      </c>
      <c r="N6059" t="s">
        <v>91</v>
      </c>
      <c r="O6059">
        <v>1010</v>
      </c>
      <c r="P6059">
        <v>1200</v>
      </c>
      <c r="Q6059" t="s">
        <v>675</v>
      </c>
      <c r="R6059">
        <v>201</v>
      </c>
      <c r="S6059" t="s">
        <v>134</v>
      </c>
      <c r="T6059">
        <v>1</v>
      </c>
      <c r="U6059" s="1">
        <v>43694</v>
      </c>
      <c r="V6059" s="1">
        <v>43819</v>
      </c>
      <c r="W6059" t="s">
        <v>3701</v>
      </c>
      <c r="X6059" t="s">
        <v>3543</v>
      </c>
      <c r="Y6059">
        <v>0</v>
      </c>
      <c r="Z6059">
        <v>0</v>
      </c>
      <c r="AA6059">
        <v>0</v>
      </c>
      <c r="AB6059">
        <v>0</v>
      </c>
      <c r="AD6059">
        <f>IF(ISBLANK(Source[[#This Row],[CrosslistID]]),1,1/COUNTIFS(Source[CrosslistID],Source[[#This Row],[CrosslistID]],Source[TermDesc],Source[[#This Row],[TermDesc]]))</f>
        <v>1</v>
      </c>
      <c r="AG6059">
        <v>0</v>
      </c>
      <c r="AH6059">
        <v>0</v>
      </c>
      <c r="AI6059">
        <v>0</v>
      </c>
      <c r="AJ6059">
        <v>0</v>
      </c>
      <c r="AK6059">
        <v>0.1</v>
      </c>
      <c r="AL60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59">
        <f>IF(AND(Source[[#This Row],[Credit_Noncredit]]="Noncredit",Source[[#This Row],[FTEF]]&gt;0),Source[[#This Row],[NC XLST FTES]]*525/(437.5*Source[[#This Row],[FTEF]]),0)</f>
        <v>0</v>
      </c>
      <c r="AN6059">
        <f>IF(Source[[#This Row],[Credit_Noncredit]]="Credit",Source[[#This Row],[Census Enrollment]],Source[[#This Row],[Noncredit Avg. Attendance]])</f>
        <v>0</v>
      </c>
    </row>
    <row r="6060" spans="1:40" x14ac:dyDescent="0.25">
      <c r="A6060" t="s">
        <v>1914</v>
      </c>
      <c r="B6060" t="s">
        <v>886</v>
      </c>
      <c r="C6060" t="s">
        <v>632</v>
      </c>
      <c r="D6060" t="s">
        <v>1475</v>
      </c>
      <c r="E6060" s="4">
        <v>73384</v>
      </c>
      <c r="F6060" s="4" t="s">
        <v>1502</v>
      </c>
      <c r="G6060" s="4" t="s">
        <v>3697</v>
      </c>
      <c r="H6060" t="str">
        <f>CONCATENATE(Source[[#This Row],[Subject]],TRIM(Source[[#This Row],[Course]]))</f>
        <v>PE200C</v>
      </c>
      <c r="I6060" t="str">
        <f>VLOOKUP(Source[[#This Row],[SubjCrse]],'Courses and Categories'!$E$2:$G$1816,3,FALSE)</f>
        <v>Credit PE/Dance Activity</v>
      </c>
      <c r="J6060" t="s">
        <v>3718</v>
      </c>
      <c r="K6060" t="s">
        <v>1513</v>
      </c>
      <c r="L6060" t="s">
        <v>39</v>
      </c>
      <c r="M6060" t="s">
        <v>1063</v>
      </c>
      <c r="N6060" t="s">
        <v>91</v>
      </c>
      <c r="O6060">
        <v>1210</v>
      </c>
      <c r="P6060">
        <v>1400</v>
      </c>
      <c r="Q6060" t="s">
        <v>675</v>
      </c>
      <c r="R6060">
        <v>201</v>
      </c>
      <c r="S6060" t="s">
        <v>134</v>
      </c>
      <c r="T6060">
        <v>1</v>
      </c>
      <c r="U6060" s="1">
        <v>43694</v>
      </c>
      <c r="V6060" s="1">
        <v>43819</v>
      </c>
      <c r="W6060" t="s">
        <v>3699</v>
      </c>
      <c r="X6060" t="s">
        <v>3543</v>
      </c>
      <c r="Y6060">
        <v>0</v>
      </c>
      <c r="Z6060">
        <v>0</v>
      </c>
      <c r="AA6060">
        <v>0</v>
      </c>
      <c r="AB6060">
        <v>0</v>
      </c>
      <c r="AD6060">
        <f>IF(ISBLANK(Source[[#This Row],[CrosslistID]]),1,1/COUNTIFS(Source[CrosslistID],Source[[#This Row],[CrosslistID]],Source[TermDesc],Source[[#This Row],[TermDesc]]))</f>
        <v>1</v>
      </c>
      <c r="AG6060">
        <v>0</v>
      </c>
      <c r="AH6060">
        <v>0</v>
      </c>
      <c r="AI6060">
        <v>0</v>
      </c>
      <c r="AJ6060">
        <v>0</v>
      </c>
      <c r="AK6060">
        <v>0.1</v>
      </c>
      <c r="AL60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60">
        <f>IF(AND(Source[[#This Row],[Credit_Noncredit]]="Noncredit",Source[[#This Row],[FTEF]]&gt;0),Source[[#This Row],[NC XLST FTES]]*525/(437.5*Source[[#This Row],[FTEF]]),0)</f>
        <v>0</v>
      </c>
      <c r="AN6060">
        <f>IF(Source[[#This Row],[Credit_Noncredit]]="Credit",Source[[#This Row],[Census Enrollment]],Source[[#This Row],[Noncredit Avg. Attendance]])</f>
        <v>0</v>
      </c>
    </row>
    <row r="6061" spans="1:40" x14ac:dyDescent="0.25">
      <c r="A6061" t="s">
        <v>1914</v>
      </c>
      <c r="B6061" t="s">
        <v>886</v>
      </c>
      <c r="C6061" t="s">
        <v>632</v>
      </c>
      <c r="D6061" t="s">
        <v>1475</v>
      </c>
      <c r="E6061" s="4">
        <v>75721</v>
      </c>
      <c r="F6061" s="4" t="s">
        <v>1502</v>
      </c>
      <c r="G6061" s="4" t="s">
        <v>3719</v>
      </c>
      <c r="H6061" t="str">
        <f>CONCATENATE(Source[[#This Row],[Subject]],TRIM(Source[[#This Row],[Course]]))</f>
        <v>PE200D</v>
      </c>
      <c r="I6061" t="str">
        <f>VLOOKUP(Source[[#This Row],[SubjCrse]],'Courses and Categories'!$E$2:$G$1816,3,FALSE)</f>
        <v>Credit PE/Dance Activity</v>
      </c>
      <c r="J6061">
        <v>1</v>
      </c>
      <c r="K6061" t="s">
        <v>3720</v>
      </c>
      <c r="L6061" t="s">
        <v>39</v>
      </c>
      <c r="M6061" t="s">
        <v>1063</v>
      </c>
      <c r="N6061" t="s">
        <v>42</v>
      </c>
      <c r="O6061" t="s">
        <v>42</v>
      </c>
      <c r="P6061" t="s">
        <v>42</v>
      </c>
      <c r="Q6061" t="s">
        <v>42</v>
      </c>
      <c r="S6061" t="s">
        <v>134</v>
      </c>
      <c r="T6061">
        <v>1</v>
      </c>
      <c r="U6061" s="1">
        <v>43694</v>
      </c>
      <c r="V6061" s="1">
        <v>43819</v>
      </c>
      <c r="W6061" t="s">
        <v>1516</v>
      </c>
      <c r="X6061" t="s">
        <v>46</v>
      </c>
      <c r="Y6061">
        <v>170</v>
      </c>
      <c r="Z6061">
        <v>125</v>
      </c>
      <c r="AA6061">
        <v>150</v>
      </c>
      <c r="AB6061">
        <v>83.333299999999994</v>
      </c>
      <c r="AD6061">
        <f>IF(ISBLANK(Source[[#This Row],[CrosslistID]]),1,1/COUNTIFS(Source[CrosslistID],Source[[#This Row],[CrosslistID]],Source[TermDesc],Source[[#This Row],[TermDesc]]))</f>
        <v>1</v>
      </c>
      <c r="AG6061">
        <v>0</v>
      </c>
      <c r="AH6061">
        <v>83.333299999999994</v>
      </c>
      <c r="AI6061">
        <v>4.3170000000000002</v>
      </c>
      <c r="AJ6061">
        <v>4.4259000000000004</v>
      </c>
      <c r="AK6061">
        <v>0</v>
      </c>
      <c r="AL60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61">
        <f>IF(AND(Source[[#This Row],[Credit_Noncredit]]="Noncredit",Source[[#This Row],[FTEF]]&gt;0),Source[[#This Row],[NC XLST FTES]]*525/(437.5*Source[[#This Row],[FTEF]]),0)</f>
        <v>0</v>
      </c>
      <c r="AN6061">
        <f>IF(Source[[#This Row],[Credit_Noncredit]]="Credit",Source[[#This Row],[Census Enrollment]],Source[[#This Row],[Noncredit Avg. Attendance]])</f>
        <v>170</v>
      </c>
    </row>
    <row r="6062" spans="1:40" x14ac:dyDescent="0.25">
      <c r="A6062" t="s">
        <v>1914</v>
      </c>
      <c r="B6062" t="s">
        <v>886</v>
      </c>
      <c r="C6062" t="s">
        <v>632</v>
      </c>
      <c r="D6062" t="s">
        <v>1475</v>
      </c>
      <c r="E6062" s="4">
        <v>75722</v>
      </c>
      <c r="F6062" s="4" t="s">
        <v>1502</v>
      </c>
      <c r="G6062" s="4" t="s">
        <v>3721</v>
      </c>
      <c r="H6062" t="str">
        <f>CONCATENATE(Source[[#This Row],[Subject]],TRIM(Source[[#This Row],[Course]]))</f>
        <v>PE200E</v>
      </c>
      <c r="I6062" t="str">
        <f>VLOOKUP(Source[[#This Row],[SubjCrse]],'Courses and Categories'!$E$2:$G$1816,3,FALSE)</f>
        <v>Credit PE/Dance Activity</v>
      </c>
      <c r="J6062">
        <v>1</v>
      </c>
      <c r="K6062" t="s">
        <v>3722</v>
      </c>
      <c r="L6062" t="s">
        <v>39</v>
      </c>
      <c r="M6062" t="s">
        <v>1063</v>
      </c>
      <c r="N6062" t="s">
        <v>42</v>
      </c>
      <c r="O6062" t="s">
        <v>42</v>
      </c>
      <c r="P6062" t="s">
        <v>42</v>
      </c>
      <c r="Q6062" t="s">
        <v>42</v>
      </c>
      <c r="S6062" t="s">
        <v>134</v>
      </c>
      <c r="T6062">
        <v>1</v>
      </c>
      <c r="U6062" s="1">
        <v>43694</v>
      </c>
      <c r="V6062" s="1">
        <v>43819</v>
      </c>
      <c r="W6062" t="s">
        <v>1516</v>
      </c>
      <c r="X6062" t="s">
        <v>46</v>
      </c>
      <c r="Y6062">
        <v>89</v>
      </c>
      <c r="Z6062">
        <v>58</v>
      </c>
      <c r="AA6062">
        <v>250</v>
      </c>
      <c r="AB6062">
        <v>23.2</v>
      </c>
      <c r="AD6062">
        <f>IF(ISBLANK(Source[[#This Row],[CrosslistID]]),1,1/COUNTIFS(Source[CrosslistID],Source[[#This Row],[CrosslistID]],Source[TermDesc],Source[[#This Row],[TermDesc]]))</f>
        <v>1</v>
      </c>
      <c r="AG6062">
        <v>0</v>
      </c>
      <c r="AH6062">
        <v>23.2</v>
      </c>
      <c r="AI6062">
        <v>2.1059999999999999</v>
      </c>
      <c r="AJ6062">
        <v>2.1585000000000001</v>
      </c>
      <c r="AK6062">
        <v>0</v>
      </c>
      <c r="AL60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62">
        <f>IF(AND(Source[[#This Row],[Credit_Noncredit]]="Noncredit",Source[[#This Row],[FTEF]]&gt;0),Source[[#This Row],[NC XLST FTES]]*525/(437.5*Source[[#This Row],[FTEF]]),0)</f>
        <v>0</v>
      </c>
      <c r="AN6062">
        <f>IF(Source[[#This Row],[Credit_Noncredit]]="Credit",Source[[#This Row],[Census Enrollment]],Source[[#This Row],[Noncredit Avg. Attendance]])</f>
        <v>89</v>
      </c>
    </row>
    <row r="6063" spans="1:40" x14ac:dyDescent="0.25">
      <c r="A6063" t="s">
        <v>1914</v>
      </c>
      <c r="B6063" t="s">
        <v>886</v>
      </c>
      <c r="C6063" t="s">
        <v>632</v>
      </c>
      <c r="D6063" t="s">
        <v>1475</v>
      </c>
      <c r="E6063" s="4">
        <v>73406</v>
      </c>
      <c r="F6063" s="4" t="s">
        <v>1502</v>
      </c>
      <c r="G6063" s="4">
        <v>201</v>
      </c>
      <c r="H6063" t="str">
        <f>CONCATENATE(Source[[#This Row],[Subject]],TRIM(Source[[#This Row],[Course]]))</f>
        <v>PE201</v>
      </c>
      <c r="I6063" t="str">
        <f>VLOOKUP(Source[[#This Row],[SubjCrse]],'Courses and Categories'!$E$2:$G$1816,3,FALSE)</f>
        <v>Credit Other</v>
      </c>
      <c r="J6063">
        <v>1</v>
      </c>
      <c r="K6063" t="s">
        <v>1515</v>
      </c>
      <c r="L6063" t="s">
        <v>39</v>
      </c>
      <c r="M6063" t="s">
        <v>1063</v>
      </c>
      <c r="N6063" t="s">
        <v>42</v>
      </c>
      <c r="O6063" t="s">
        <v>42</v>
      </c>
      <c r="P6063" t="s">
        <v>42</v>
      </c>
      <c r="Q6063" t="s">
        <v>675</v>
      </c>
      <c r="R6063">
        <v>201</v>
      </c>
      <c r="S6063" t="s">
        <v>134</v>
      </c>
      <c r="T6063">
        <v>1</v>
      </c>
      <c r="U6063" s="1">
        <v>43694</v>
      </c>
      <c r="V6063" s="1">
        <v>43819</v>
      </c>
      <c r="W6063" t="s">
        <v>1516</v>
      </c>
      <c r="X6063" t="s">
        <v>3543</v>
      </c>
      <c r="Y6063">
        <v>0</v>
      </c>
      <c r="Z6063">
        <v>86</v>
      </c>
      <c r="AA6063">
        <v>250</v>
      </c>
      <c r="AB6063">
        <v>34.4</v>
      </c>
      <c r="AD6063">
        <f>IF(ISBLANK(Source[[#This Row],[CrosslistID]]),1,1/COUNTIFS(Source[CrosslistID],Source[[#This Row],[CrosslistID]],Source[TermDesc],Source[[#This Row],[TermDesc]]))</f>
        <v>1</v>
      </c>
      <c r="AG6063">
        <v>0</v>
      </c>
      <c r="AH6063">
        <v>34.4</v>
      </c>
      <c r="AI6063">
        <v>0</v>
      </c>
      <c r="AJ6063">
        <v>0</v>
      </c>
      <c r="AK6063">
        <v>0</v>
      </c>
      <c r="AL60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63">
        <f>IF(AND(Source[[#This Row],[Credit_Noncredit]]="Noncredit",Source[[#This Row],[FTEF]]&gt;0),Source[[#This Row],[NC XLST FTES]]*525/(437.5*Source[[#This Row],[FTEF]]),0)</f>
        <v>0</v>
      </c>
      <c r="AN6063">
        <f>IF(Source[[#This Row],[Credit_Noncredit]]="Credit",Source[[#This Row],[Census Enrollment]],Source[[#This Row],[Noncredit Avg. Attendance]])</f>
        <v>0</v>
      </c>
    </row>
    <row r="6064" spans="1:40" x14ac:dyDescent="0.25">
      <c r="A6064" t="s">
        <v>1914</v>
      </c>
      <c r="B6064" t="s">
        <v>886</v>
      </c>
      <c r="C6064" t="s">
        <v>632</v>
      </c>
      <c r="D6064" t="s">
        <v>1475</v>
      </c>
      <c r="E6064" s="4">
        <v>73422</v>
      </c>
      <c r="F6064" s="4" t="s">
        <v>1502</v>
      </c>
      <c r="G6064" s="4">
        <v>202</v>
      </c>
      <c r="H6064" t="str">
        <f>CONCATENATE(Source[[#This Row],[Subject]],TRIM(Source[[#This Row],[Course]]))</f>
        <v>PE202</v>
      </c>
      <c r="I6064" t="str">
        <f>VLOOKUP(Source[[#This Row],[SubjCrse]],'Courses and Categories'!$E$2:$G$1816,3,FALSE)</f>
        <v>Credit PE/Dance Activity</v>
      </c>
      <c r="J6064">
        <v>931</v>
      </c>
      <c r="K6064" t="s">
        <v>3723</v>
      </c>
      <c r="L6064" t="s">
        <v>87</v>
      </c>
      <c r="M6064" t="s">
        <v>897</v>
      </c>
      <c r="N6064" t="s">
        <v>781</v>
      </c>
      <c r="O6064" t="s">
        <v>781</v>
      </c>
      <c r="P6064" t="s">
        <v>781</v>
      </c>
      <c r="Q6064" t="s">
        <v>781</v>
      </c>
      <c r="S6064" t="s">
        <v>134</v>
      </c>
      <c r="T6064" t="s">
        <v>44</v>
      </c>
      <c r="U6064" s="1">
        <v>43711</v>
      </c>
      <c r="V6064" s="1">
        <v>43819</v>
      </c>
      <c r="W6064" t="s">
        <v>3724</v>
      </c>
      <c r="X6064" t="s">
        <v>899</v>
      </c>
      <c r="Y6064">
        <v>157</v>
      </c>
      <c r="Z6064">
        <v>146</v>
      </c>
      <c r="AA6064">
        <v>200</v>
      </c>
      <c r="AB6064">
        <v>73</v>
      </c>
      <c r="AD6064">
        <f>IF(ISBLANK(Source[[#This Row],[CrosslistID]]),1,1/COUNTIFS(Source[CrosslistID],Source[[#This Row],[CrosslistID]],Source[TermDesc],Source[[#This Row],[TermDesc]]))</f>
        <v>1</v>
      </c>
      <c r="AG6064">
        <v>0</v>
      </c>
      <c r="AH6064">
        <v>73</v>
      </c>
      <c r="AI6064">
        <v>10.266999999999999</v>
      </c>
      <c r="AJ6064">
        <v>10.467000000000001</v>
      </c>
      <c r="AK6064">
        <v>0.2</v>
      </c>
      <c r="AL60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64">
        <f>IF(AND(Source[[#This Row],[Credit_Noncredit]]="Noncredit",Source[[#This Row],[FTEF]]&gt;0),Source[[#This Row],[NC XLST FTES]]*525/(437.5*Source[[#This Row],[FTEF]]),0)</f>
        <v>0</v>
      </c>
      <c r="AN6064">
        <f>IF(Source[[#This Row],[Credit_Noncredit]]="Credit",Source[[#This Row],[Census Enrollment]],Source[[#This Row],[Noncredit Avg. Attendance]])</f>
        <v>157</v>
      </c>
    </row>
    <row r="6065" spans="1:40" x14ac:dyDescent="0.25">
      <c r="A6065" t="s">
        <v>1914</v>
      </c>
      <c r="B6065" t="s">
        <v>886</v>
      </c>
      <c r="C6065" t="s">
        <v>632</v>
      </c>
      <c r="D6065" t="s">
        <v>1475</v>
      </c>
      <c r="E6065" s="4">
        <v>73411</v>
      </c>
      <c r="F6065" s="4" t="s">
        <v>1502</v>
      </c>
      <c r="G6065" s="4" t="s">
        <v>1517</v>
      </c>
      <c r="H6065" t="str">
        <f>CONCATENATE(Source[[#This Row],[Subject]],TRIM(Source[[#This Row],[Course]]))</f>
        <v>PE204A</v>
      </c>
      <c r="I6065" t="str">
        <f>VLOOKUP(Source[[#This Row],[SubjCrse]],'Courses and Categories'!$E$2:$G$1816,3,FALSE)</f>
        <v>Credit PE/Dance Activity</v>
      </c>
      <c r="J6065">
        <v>1</v>
      </c>
      <c r="K6065" t="s">
        <v>1518</v>
      </c>
      <c r="L6065" t="s">
        <v>39</v>
      </c>
      <c r="M6065" t="s">
        <v>1063</v>
      </c>
      <c r="N6065" t="s">
        <v>105</v>
      </c>
      <c r="O6065">
        <v>1010</v>
      </c>
      <c r="P6065">
        <v>1100</v>
      </c>
      <c r="Q6065" t="s">
        <v>675</v>
      </c>
      <c r="R6065" t="s">
        <v>1525</v>
      </c>
      <c r="S6065" t="s">
        <v>134</v>
      </c>
      <c r="T6065">
        <v>1</v>
      </c>
      <c r="U6065" s="1">
        <v>43694</v>
      </c>
      <c r="V6065" s="1">
        <v>43819</v>
      </c>
      <c r="W6065" t="s">
        <v>3699</v>
      </c>
      <c r="X6065" t="s">
        <v>1929</v>
      </c>
      <c r="Y6065">
        <v>13</v>
      </c>
      <c r="Z6065">
        <v>13</v>
      </c>
      <c r="AA6065">
        <v>20</v>
      </c>
      <c r="AB6065">
        <v>65</v>
      </c>
      <c r="AC6065" t="s">
        <v>3725</v>
      </c>
      <c r="AD6065">
        <f>IF(ISBLANK(Source[[#This Row],[CrosslistID]]),1,1/COUNTIFS(Source[CrosslistID],Source[[#This Row],[CrosslistID]],Source[TermDesc],Source[[#This Row],[TermDesc]]))</f>
        <v>0.5</v>
      </c>
      <c r="AE6065">
        <v>23</v>
      </c>
      <c r="AF6065">
        <v>25</v>
      </c>
      <c r="AG6065">
        <v>92</v>
      </c>
      <c r="AH6065">
        <v>92</v>
      </c>
      <c r="AI6065">
        <v>0.8</v>
      </c>
      <c r="AJ6065">
        <v>0.86670000000000003</v>
      </c>
      <c r="AK6065">
        <v>0.1</v>
      </c>
      <c r="AL60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65">
        <f>IF(AND(Source[[#This Row],[Credit_Noncredit]]="Noncredit",Source[[#This Row],[FTEF]]&gt;0),Source[[#This Row],[NC XLST FTES]]*525/(437.5*Source[[#This Row],[FTEF]]),0)</f>
        <v>0</v>
      </c>
      <c r="AN6065">
        <f>IF(Source[[#This Row],[Credit_Noncredit]]="Credit",Source[[#This Row],[Census Enrollment]],Source[[#This Row],[Noncredit Avg. Attendance]])</f>
        <v>13</v>
      </c>
    </row>
    <row r="6066" spans="1:40" x14ac:dyDescent="0.25">
      <c r="A6066" t="s">
        <v>1914</v>
      </c>
      <c r="B6066" t="s">
        <v>886</v>
      </c>
      <c r="C6066" t="s">
        <v>632</v>
      </c>
      <c r="D6066" t="s">
        <v>1475</v>
      </c>
      <c r="E6066" s="4">
        <v>79077</v>
      </c>
      <c r="F6066" s="4" t="s">
        <v>1502</v>
      </c>
      <c r="G6066" s="4" t="s">
        <v>1520</v>
      </c>
      <c r="H6066" t="str">
        <f>CONCATENATE(Source[[#This Row],[Subject]],TRIM(Source[[#This Row],[Course]]))</f>
        <v>PE204B</v>
      </c>
      <c r="I6066" t="str">
        <f>VLOOKUP(Source[[#This Row],[SubjCrse]],'Courses and Categories'!$E$2:$G$1816,3,FALSE)</f>
        <v>Credit PE/Dance Activity</v>
      </c>
      <c r="J6066">
        <v>1</v>
      </c>
      <c r="K6066" t="s">
        <v>1521</v>
      </c>
      <c r="L6066" t="s">
        <v>39</v>
      </c>
      <c r="M6066" t="s">
        <v>1063</v>
      </c>
      <c r="N6066" t="s">
        <v>105</v>
      </c>
      <c r="O6066">
        <v>740</v>
      </c>
      <c r="P6066">
        <v>830</v>
      </c>
      <c r="Q6066" t="s">
        <v>675</v>
      </c>
      <c r="R6066">
        <v>207</v>
      </c>
      <c r="S6066" t="s">
        <v>134</v>
      </c>
      <c r="T6066">
        <v>1</v>
      </c>
      <c r="U6066" s="1">
        <v>43694</v>
      </c>
      <c r="V6066" s="1">
        <v>43819</v>
      </c>
      <c r="W6066" t="s">
        <v>1094</v>
      </c>
      <c r="X6066" t="s">
        <v>1929</v>
      </c>
      <c r="Y6066">
        <v>1</v>
      </c>
      <c r="Z6066">
        <v>1</v>
      </c>
      <c r="AA6066">
        <v>25</v>
      </c>
      <c r="AB6066">
        <v>4</v>
      </c>
      <c r="AC6066" t="s">
        <v>3726</v>
      </c>
      <c r="AD6066">
        <f>IF(ISBLANK(Source[[#This Row],[CrosslistID]]),1,1/COUNTIFS(Source[CrosslistID],Source[[#This Row],[CrosslistID]],Source[TermDesc],Source[[#This Row],[TermDesc]]))</f>
        <v>0.5</v>
      </c>
      <c r="AE6066">
        <v>10</v>
      </c>
      <c r="AF6066">
        <v>35</v>
      </c>
      <c r="AG6066">
        <v>28.571400000000001</v>
      </c>
      <c r="AH6066">
        <v>28.571400000000001</v>
      </c>
      <c r="AI6066">
        <v>6.7000000000000004E-2</v>
      </c>
      <c r="AJ6066">
        <v>6.7000000000000004E-2</v>
      </c>
      <c r="AK6066">
        <v>0.1</v>
      </c>
      <c r="AL60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66">
        <f>IF(AND(Source[[#This Row],[Credit_Noncredit]]="Noncredit",Source[[#This Row],[FTEF]]&gt;0),Source[[#This Row],[NC XLST FTES]]*525/(437.5*Source[[#This Row],[FTEF]]),0)</f>
        <v>0</v>
      </c>
      <c r="AN6066">
        <f>IF(Source[[#This Row],[Credit_Noncredit]]="Credit",Source[[#This Row],[Census Enrollment]],Source[[#This Row],[Noncredit Avg. Attendance]])</f>
        <v>1</v>
      </c>
    </row>
    <row r="6067" spans="1:40" x14ac:dyDescent="0.25">
      <c r="A6067" t="s">
        <v>1914</v>
      </c>
      <c r="B6067" t="s">
        <v>886</v>
      </c>
      <c r="C6067" t="s">
        <v>632</v>
      </c>
      <c r="D6067" t="s">
        <v>1475</v>
      </c>
      <c r="E6067" s="4">
        <v>77789</v>
      </c>
      <c r="F6067" s="4" t="s">
        <v>1502</v>
      </c>
      <c r="G6067" s="4" t="s">
        <v>1520</v>
      </c>
      <c r="H6067" t="str">
        <f>CONCATENATE(Source[[#This Row],[Subject]],TRIM(Source[[#This Row],[Course]]))</f>
        <v>PE204B</v>
      </c>
      <c r="I6067" t="str">
        <f>VLOOKUP(Source[[#This Row],[SubjCrse]],'Courses and Categories'!$E$2:$G$1816,3,FALSE)</f>
        <v>Credit PE/Dance Activity</v>
      </c>
      <c r="J6067">
        <v>502</v>
      </c>
      <c r="K6067" t="s">
        <v>1521</v>
      </c>
      <c r="L6067" t="s">
        <v>87</v>
      </c>
      <c r="M6067" t="s">
        <v>1063</v>
      </c>
      <c r="N6067" t="s">
        <v>1050</v>
      </c>
      <c r="O6067">
        <v>1745</v>
      </c>
      <c r="P6067">
        <v>1900</v>
      </c>
      <c r="Q6067" t="s">
        <v>675</v>
      </c>
      <c r="R6067">
        <v>207</v>
      </c>
      <c r="S6067" t="s">
        <v>134</v>
      </c>
      <c r="T6067" t="s">
        <v>44</v>
      </c>
      <c r="U6067" s="1">
        <v>43739</v>
      </c>
      <c r="V6067" s="1">
        <v>43798</v>
      </c>
      <c r="W6067" t="s">
        <v>1094</v>
      </c>
      <c r="X6067" t="s">
        <v>905</v>
      </c>
      <c r="Y6067">
        <v>14</v>
      </c>
      <c r="Z6067">
        <v>12</v>
      </c>
      <c r="AA6067">
        <v>20</v>
      </c>
      <c r="AB6067">
        <v>60</v>
      </c>
      <c r="AC6067" t="s">
        <v>3727</v>
      </c>
      <c r="AD6067">
        <f>IF(ISBLANK(Source[[#This Row],[CrosslistID]]),1,1/COUNTIFS(Source[CrosslistID],Source[[#This Row],[CrosslistID]],Source[TermDesc],Source[[#This Row],[TermDesc]]))</f>
        <v>0.5</v>
      </c>
      <c r="AE6067">
        <v>24</v>
      </c>
      <c r="AF6067">
        <v>35</v>
      </c>
      <c r="AG6067">
        <v>68.571399999999997</v>
      </c>
      <c r="AH6067">
        <v>68.571399999999997</v>
      </c>
      <c r="AI6067">
        <v>0.89100000000000001</v>
      </c>
      <c r="AJ6067">
        <v>0.95950000000000002</v>
      </c>
      <c r="AK6067">
        <v>0.1</v>
      </c>
      <c r="AL60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67">
        <f>IF(AND(Source[[#This Row],[Credit_Noncredit]]="Noncredit",Source[[#This Row],[FTEF]]&gt;0),Source[[#This Row],[NC XLST FTES]]*525/(437.5*Source[[#This Row],[FTEF]]),0)</f>
        <v>0</v>
      </c>
      <c r="AN6067">
        <f>IF(Source[[#This Row],[Credit_Noncredit]]="Credit",Source[[#This Row],[Census Enrollment]],Source[[#This Row],[Noncredit Avg. Attendance]])</f>
        <v>14</v>
      </c>
    </row>
    <row r="6068" spans="1:40" x14ac:dyDescent="0.25">
      <c r="A6068" t="s">
        <v>1914</v>
      </c>
      <c r="B6068" t="s">
        <v>886</v>
      </c>
      <c r="C6068" t="s">
        <v>632</v>
      </c>
      <c r="D6068" t="s">
        <v>1475</v>
      </c>
      <c r="E6068" s="4">
        <v>75156</v>
      </c>
      <c r="F6068" s="4" t="s">
        <v>1502</v>
      </c>
      <c r="G6068" s="4" t="s">
        <v>1523</v>
      </c>
      <c r="H6068" t="str">
        <f>CONCATENATE(Source[[#This Row],[Subject]],TRIM(Source[[#This Row],[Course]]))</f>
        <v>PE205A</v>
      </c>
      <c r="I6068" t="str">
        <f>VLOOKUP(Source[[#This Row],[SubjCrse]],'Courses and Categories'!$E$2:$G$1816,3,FALSE)</f>
        <v>Credit PE/Dance Activity</v>
      </c>
      <c r="J6068">
        <v>2</v>
      </c>
      <c r="K6068" t="s">
        <v>1524</v>
      </c>
      <c r="L6068" t="s">
        <v>39</v>
      </c>
      <c r="M6068" t="s">
        <v>1063</v>
      </c>
      <c r="N6068" t="s">
        <v>59</v>
      </c>
      <c r="O6068">
        <v>810</v>
      </c>
      <c r="P6068">
        <v>900</v>
      </c>
      <c r="Q6068" t="s">
        <v>675</v>
      </c>
      <c r="R6068" t="s">
        <v>1525</v>
      </c>
      <c r="S6068" t="s">
        <v>134</v>
      </c>
      <c r="T6068">
        <v>1</v>
      </c>
      <c r="U6068" s="1">
        <v>43694</v>
      </c>
      <c r="V6068" s="1">
        <v>43819</v>
      </c>
      <c r="W6068" t="s">
        <v>631</v>
      </c>
      <c r="X6068" t="s">
        <v>1929</v>
      </c>
      <c r="Y6068">
        <v>18</v>
      </c>
      <c r="Z6068">
        <v>14</v>
      </c>
      <c r="AA6068">
        <v>20</v>
      </c>
      <c r="AB6068">
        <v>70</v>
      </c>
      <c r="AC6068" t="s">
        <v>3728</v>
      </c>
      <c r="AD6068">
        <f>IF(ISBLANK(Source[[#This Row],[CrosslistID]]),1,1/COUNTIFS(Source[CrosslistID],Source[[#This Row],[CrosslistID]],Source[TermDesc],Source[[#This Row],[TermDesc]]))</f>
        <v>7.1428571428571425E-2</v>
      </c>
      <c r="AE6068">
        <v>67</v>
      </c>
      <c r="AF6068">
        <v>300</v>
      </c>
      <c r="AG6068">
        <v>22.333300000000001</v>
      </c>
      <c r="AH6068">
        <v>22.333300000000001</v>
      </c>
      <c r="AI6068">
        <v>1.133</v>
      </c>
      <c r="AJ6068">
        <v>1.1996</v>
      </c>
      <c r="AK6068">
        <v>0.1</v>
      </c>
      <c r="AL60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68">
        <f>IF(AND(Source[[#This Row],[Credit_Noncredit]]="Noncredit",Source[[#This Row],[FTEF]]&gt;0),Source[[#This Row],[NC XLST FTES]]*525/(437.5*Source[[#This Row],[FTEF]]),0)</f>
        <v>0</v>
      </c>
      <c r="AN6068">
        <f>IF(Source[[#This Row],[Credit_Noncredit]]="Credit",Source[[#This Row],[Census Enrollment]],Source[[#This Row],[Noncredit Avg. Attendance]])</f>
        <v>18</v>
      </c>
    </row>
    <row r="6069" spans="1:40" x14ac:dyDescent="0.25">
      <c r="A6069" t="s">
        <v>1914</v>
      </c>
      <c r="B6069" t="s">
        <v>886</v>
      </c>
      <c r="C6069" t="s">
        <v>632</v>
      </c>
      <c r="D6069" t="s">
        <v>1475</v>
      </c>
      <c r="E6069" s="4">
        <v>75162</v>
      </c>
      <c r="F6069" s="4" t="s">
        <v>1502</v>
      </c>
      <c r="G6069" s="4" t="s">
        <v>1523</v>
      </c>
      <c r="H6069" t="str">
        <f>CONCATENATE(Source[[#This Row],[Subject]],TRIM(Source[[#This Row],[Course]]))</f>
        <v>PE205A</v>
      </c>
      <c r="I6069" t="str">
        <f>VLOOKUP(Source[[#This Row],[SubjCrse]],'Courses and Categories'!$E$2:$G$1816,3,FALSE)</f>
        <v>Credit PE/Dance Activity</v>
      </c>
      <c r="J6069">
        <v>3</v>
      </c>
      <c r="K6069" t="s">
        <v>1524</v>
      </c>
      <c r="L6069" t="s">
        <v>39</v>
      </c>
      <c r="M6069" t="s">
        <v>1063</v>
      </c>
      <c r="N6069" t="s">
        <v>59</v>
      </c>
      <c r="O6069">
        <v>1110</v>
      </c>
      <c r="P6069">
        <v>1200</v>
      </c>
      <c r="Q6069" t="s">
        <v>675</v>
      </c>
      <c r="R6069" t="s">
        <v>1525</v>
      </c>
      <c r="S6069" t="s">
        <v>134</v>
      </c>
      <c r="T6069">
        <v>1</v>
      </c>
      <c r="U6069" s="1">
        <v>43694</v>
      </c>
      <c r="V6069" s="1">
        <v>43819</v>
      </c>
      <c r="W6069" t="s">
        <v>631</v>
      </c>
      <c r="X6069" t="s">
        <v>1929</v>
      </c>
      <c r="Y6069">
        <v>15</v>
      </c>
      <c r="Z6069">
        <v>14</v>
      </c>
      <c r="AA6069">
        <v>20</v>
      </c>
      <c r="AB6069">
        <v>70</v>
      </c>
      <c r="AC6069" t="s">
        <v>3729</v>
      </c>
      <c r="AD6069">
        <f>IF(ISBLANK(Source[[#This Row],[CrosslistID]]),1,1/COUNTIFS(Source[CrosslistID],Source[[#This Row],[CrosslistID]],Source[TermDesc],Source[[#This Row],[TermDesc]]))</f>
        <v>0.25</v>
      </c>
      <c r="AE6069">
        <v>32</v>
      </c>
      <c r="AF6069">
        <v>40</v>
      </c>
      <c r="AG6069">
        <v>80</v>
      </c>
      <c r="AH6069">
        <v>80</v>
      </c>
      <c r="AI6069">
        <v>0.93300000000000005</v>
      </c>
      <c r="AJ6069">
        <v>0.99960000000000004</v>
      </c>
      <c r="AK6069">
        <v>0.1</v>
      </c>
      <c r="AL60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69">
        <f>IF(AND(Source[[#This Row],[Credit_Noncredit]]="Noncredit",Source[[#This Row],[FTEF]]&gt;0),Source[[#This Row],[NC XLST FTES]]*525/(437.5*Source[[#This Row],[FTEF]]),0)</f>
        <v>0</v>
      </c>
      <c r="AN6069">
        <f>IF(Source[[#This Row],[Credit_Noncredit]]="Credit",Source[[#This Row],[Census Enrollment]],Source[[#This Row],[Noncredit Avg. Attendance]])</f>
        <v>15</v>
      </c>
    </row>
    <row r="6070" spans="1:40" x14ac:dyDescent="0.25">
      <c r="A6070" t="s">
        <v>1914</v>
      </c>
      <c r="B6070" t="s">
        <v>886</v>
      </c>
      <c r="C6070" t="s">
        <v>632</v>
      </c>
      <c r="D6070" t="s">
        <v>1475</v>
      </c>
      <c r="E6070" s="4">
        <v>75159</v>
      </c>
      <c r="F6070" s="4" t="s">
        <v>1502</v>
      </c>
      <c r="G6070" s="4" t="s">
        <v>1523</v>
      </c>
      <c r="H6070" t="str">
        <f>CONCATENATE(Source[[#This Row],[Subject]],TRIM(Source[[#This Row],[Course]]))</f>
        <v>PE205A</v>
      </c>
      <c r="I6070" t="str">
        <f>VLOOKUP(Source[[#This Row],[SubjCrse]],'Courses and Categories'!$E$2:$G$1816,3,FALSE)</f>
        <v>Credit PE/Dance Activity</v>
      </c>
      <c r="J6070">
        <v>4</v>
      </c>
      <c r="K6070" t="s">
        <v>1524</v>
      </c>
      <c r="L6070" t="s">
        <v>39</v>
      </c>
      <c r="M6070" t="s">
        <v>1063</v>
      </c>
      <c r="N6070" t="s">
        <v>3730</v>
      </c>
      <c r="O6070">
        <v>810</v>
      </c>
      <c r="P6070">
        <v>900</v>
      </c>
      <c r="Q6070" t="s">
        <v>675</v>
      </c>
      <c r="R6070" t="s">
        <v>1525</v>
      </c>
      <c r="S6070" t="s">
        <v>134</v>
      </c>
      <c r="T6070">
        <v>1</v>
      </c>
      <c r="U6070" s="1">
        <v>43694</v>
      </c>
      <c r="V6070" s="1">
        <v>43819</v>
      </c>
      <c r="W6070" t="s">
        <v>631</v>
      </c>
      <c r="X6070" t="s">
        <v>1929</v>
      </c>
      <c r="Y6070">
        <v>8</v>
      </c>
      <c r="Z6070">
        <v>8</v>
      </c>
      <c r="AA6070">
        <v>20</v>
      </c>
      <c r="AB6070">
        <v>40</v>
      </c>
      <c r="AC6070" t="s">
        <v>3728</v>
      </c>
      <c r="AD6070">
        <f>IF(ISBLANK(Source[[#This Row],[CrosslistID]]),1,1/COUNTIFS(Source[CrosslistID],Source[[#This Row],[CrosslistID]],Source[TermDesc],Source[[#This Row],[TermDesc]]))</f>
        <v>7.1428571428571425E-2</v>
      </c>
      <c r="AE6070">
        <v>67</v>
      </c>
      <c r="AF6070">
        <v>300</v>
      </c>
      <c r="AG6070">
        <v>22.333300000000001</v>
      </c>
      <c r="AH6070">
        <v>22.333300000000001</v>
      </c>
      <c r="AI6070">
        <v>0.53300000000000003</v>
      </c>
      <c r="AJ6070">
        <v>0.53300000000000003</v>
      </c>
      <c r="AK6070">
        <v>0.1</v>
      </c>
      <c r="AL60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70">
        <f>IF(AND(Source[[#This Row],[Credit_Noncredit]]="Noncredit",Source[[#This Row],[FTEF]]&gt;0),Source[[#This Row],[NC XLST FTES]]*525/(437.5*Source[[#This Row],[FTEF]]),0)</f>
        <v>0</v>
      </c>
      <c r="AN6070">
        <f>IF(Source[[#This Row],[Credit_Noncredit]]="Credit",Source[[#This Row],[Census Enrollment]],Source[[#This Row],[Noncredit Avg. Attendance]])</f>
        <v>8</v>
      </c>
    </row>
    <row r="6071" spans="1:40" x14ac:dyDescent="0.25">
      <c r="A6071" t="s">
        <v>1914</v>
      </c>
      <c r="B6071" t="s">
        <v>886</v>
      </c>
      <c r="C6071" t="s">
        <v>632</v>
      </c>
      <c r="D6071" t="s">
        <v>1475</v>
      </c>
      <c r="E6071" s="4">
        <v>75160</v>
      </c>
      <c r="F6071" s="4" t="s">
        <v>1502</v>
      </c>
      <c r="G6071" s="4" t="s">
        <v>1523</v>
      </c>
      <c r="H6071" t="str">
        <f>CONCATENATE(Source[[#This Row],[Subject]],TRIM(Source[[#This Row],[Course]]))</f>
        <v>PE205A</v>
      </c>
      <c r="I6071" t="str">
        <f>VLOOKUP(Source[[#This Row],[SubjCrse]],'Courses and Categories'!$E$2:$G$1816,3,FALSE)</f>
        <v>Credit PE/Dance Activity</v>
      </c>
      <c r="J6071">
        <v>7</v>
      </c>
      <c r="K6071" t="s">
        <v>1524</v>
      </c>
      <c r="L6071" t="s">
        <v>39</v>
      </c>
      <c r="M6071" t="s">
        <v>1063</v>
      </c>
      <c r="N6071" t="s">
        <v>3731</v>
      </c>
      <c r="O6071">
        <v>810</v>
      </c>
      <c r="P6071">
        <v>900</v>
      </c>
      <c r="Q6071" t="s">
        <v>675</v>
      </c>
      <c r="R6071" t="s">
        <v>1525</v>
      </c>
      <c r="S6071" t="s">
        <v>134</v>
      </c>
      <c r="T6071" t="s">
        <v>44</v>
      </c>
      <c r="U6071" s="1">
        <v>43694</v>
      </c>
      <c r="V6071" s="1">
        <v>43755</v>
      </c>
      <c r="W6071" t="s">
        <v>631</v>
      </c>
      <c r="X6071" t="s">
        <v>905</v>
      </c>
      <c r="Y6071">
        <v>2</v>
      </c>
      <c r="Z6071">
        <v>1</v>
      </c>
      <c r="AA6071">
        <v>15</v>
      </c>
      <c r="AB6071">
        <v>6.6666999999999996</v>
      </c>
      <c r="AC6071" t="s">
        <v>3728</v>
      </c>
      <c r="AD6071">
        <f>IF(ISBLANK(Source[[#This Row],[CrosslistID]]),1,1/COUNTIFS(Source[CrosslistID],Source[[#This Row],[CrosslistID]],Source[TermDesc],Source[[#This Row],[TermDesc]]))</f>
        <v>7.1428571428571425E-2</v>
      </c>
      <c r="AE6071">
        <v>67</v>
      </c>
      <c r="AF6071">
        <v>300</v>
      </c>
      <c r="AG6071">
        <v>22.333300000000001</v>
      </c>
      <c r="AH6071">
        <v>22.333300000000001</v>
      </c>
      <c r="AI6071">
        <v>6.5000000000000002E-2</v>
      </c>
      <c r="AJ6071">
        <v>0.13</v>
      </c>
      <c r="AK6071">
        <v>0</v>
      </c>
      <c r="AL60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71">
        <f>IF(AND(Source[[#This Row],[Credit_Noncredit]]="Noncredit",Source[[#This Row],[FTEF]]&gt;0),Source[[#This Row],[NC XLST FTES]]*525/(437.5*Source[[#This Row],[FTEF]]),0)</f>
        <v>0</v>
      </c>
      <c r="AN6071">
        <f>IF(Source[[#This Row],[Credit_Noncredit]]="Credit",Source[[#This Row],[Census Enrollment]],Source[[#This Row],[Noncredit Avg. Attendance]])</f>
        <v>2</v>
      </c>
    </row>
    <row r="6072" spans="1:40" x14ac:dyDescent="0.25">
      <c r="A6072" t="s">
        <v>1914</v>
      </c>
      <c r="B6072" t="s">
        <v>886</v>
      </c>
      <c r="C6072" t="s">
        <v>632</v>
      </c>
      <c r="D6072" t="s">
        <v>1475</v>
      </c>
      <c r="E6072" s="4">
        <v>76063</v>
      </c>
      <c r="F6072" s="4" t="s">
        <v>1502</v>
      </c>
      <c r="G6072" s="4" t="s">
        <v>1523</v>
      </c>
      <c r="H6072" t="str">
        <f>CONCATENATE(Source[[#This Row],[Subject]],TRIM(Source[[#This Row],[Course]]))</f>
        <v>PE205A</v>
      </c>
      <c r="I6072" t="str">
        <f>VLOOKUP(Source[[#This Row],[SubjCrse]],'Courses and Categories'!$E$2:$G$1816,3,FALSE)</f>
        <v>Credit PE/Dance Activity</v>
      </c>
      <c r="J6072">
        <v>8</v>
      </c>
      <c r="K6072" t="s">
        <v>1524</v>
      </c>
      <c r="L6072" t="s">
        <v>39</v>
      </c>
      <c r="M6072" t="s">
        <v>1063</v>
      </c>
      <c r="N6072" t="s">
        <v>3731</v>
      </c>
      <c r="O6072">
        <v>810</v>
      </c>
      <c r="P6072">
        <v>900</v>
      </c>
      <c r="Q6072" t="s">
        <v>675</v>
      </c>
      <c r="R6072" t="s">
        <v>1525</v>
      </c>
      <c r="S6072" t="s">
        <v>134</v>
      </c>
      <c r="T6072" t="s">
        <v>44</v>
      </c>
      <c r="U6072" s="1">
        <v>43759</v>
      </c>
      <c r="V6072" s="1">
        <v>43819</v>
      </c>
      <c r="W6072" t="s">
        <v>631</v>
      </c>
      <c r="X6072" t="s">
        <v>905</v>
      </c>
      <c r="Y6072">
        <v>15</v>
      </c>
      <c r="Z6072">
        <v>13</v>
      </c>
      <c r="AA6072">
        <v>35</v>
      </c>
      <c r="AB6072">
        <v>37.142899999999997</v>
      </c>
      <c r="AC6072" t="s">
        <v>3728</v>
      </c>
      <c r="AD6072">
        <f>IF(ISBLANK(Source[[#This Row],[CrosslistID]]),1,1/COUNTIFS(Source[CrosslistID],Source[[#This Row],[CrosslistID]],Source[TermDesc],Source[[#This Row],[TermDesc]]))</f>
        <v>7.1428571428571425E-2</v>
      </c>
      <c r="AE6072">
        <v>67</v>
      </c>
      <c r="AF6072">
        <v>300</v>
      </c>
      <c r="AG6072">
        <v>22.333300000000001</v>
      </c>
      <c r="AH6072">
        <v>22.333300000000001</v>
      </c>
      <c r="AI6072">
        <v>0.58299999999999996</v>
      </c>
      <c r="AJ6072">
        <v>0.97170000000000001</v>
      </c>
      <c r="AK6072">
        <v>0</v>
      </c>
      <c r="AL60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72">
        <f>IF(AND(Source[[#This Row],[Credit_Noncredit]]="Noncredit",Source[[#This Row],[FTEF]]&gt;0),Source[[#This Row],[NC XLST FTES]]*525/(437.5*Source[[#This Row],[FTEF]]),0)</f>
        <v>0</v>
      </c>
      <c r="AN6072">
        <f>IF(Source[[#This Row],[Credit_Noncredit]]="Credit",Source[[#This Row],[Census Enrollment]],Source[[#This Row],[Noncredit Avg. Attendance]])</f>
        <v>15</v>
      </c>
    </row>
    <row r="6073" spans="1:40" x14ac:dyDescent="0.25">
      <c r="A6073" t="s">
        <v>1914</v>
      </c>
      <c r="B6073" t="s">
        <v>886</v>
      </c>
      <c r="C6073" t="s">
        <v>632</v>
      </c>
      <c r="D6073" t="s">
        <v>1475</v>
      </c>
      <c r="E6073" s="4">
        <v>75165</v>
      </c>
      <c r="F6073" s="4" t="s">
        <v>1502</v>
      </c>
      <c r="G6073" s="4" t="s">
        <v>1527</v>
      </c>
      <c r="H6073" t="str">
        <f>CONCATENATE(Source[[#This Row],[Subject]],TRIM(Source[[#This Row],[Course]]))</f>
        <v>PE205B</v>
      </c>
      <c r="I6073" t="str">
        <f>VLOOKUP(Source[[#This Row],[SubjCrse]],'Courses and Categories'!$E$2:$G$1816,3,FALSE)</f>
        <v>Credit PE/Dance Activity</v>
      </c>
      <c r="J6073">
        <v>2</v>
      </c>
      <c r="K6073" t="s">
        <v>3732</v>
      </c>
      <c r="L6073" t="s">
        <v>39</v>
      </c>
      <c r="M6073" t="s">
        <v>1063</v>
      </c>
      <c r="N6073" t="s">
        <v>59</v>
      </c>
      <c r="O6073">
        <v>810</v>
      </c>
      <c r="P6073">
        <v>900</v>
      </c>
      <c r="Q6073" t="s">
        <v>675</v>
      </c>
      <c r="R6073" t="s">
        <v>1525</v>
      </c>
      <c r="S6073" t="s">
        <v>134</v>
      </c>
      <c r="T6073">
        <v>1</v>
      </c>
      <c r="U6073" s="1">
        <v>43694</v>
      </c>
      <c r="V6073" s="1">
        <v>43819</v>
      </c>
      <c r="W6073" t="s">
        <v>631</v>
      </c>
      <c r="X6073" t="s">
        <v>1929</v>
      </c>
      <c r="Y6073">
        <v>3</v>
      </c>
      <c r="Z6073">
        <v>2</v>
      </c>
      <c r="AA6073">
        <v>10</v>
      </c>
      <c r="AB6073">
        <v>20</v>
      </c>
      <c r="AC6073" t="s">
        <v>3728</v>
      </c>
      <c r="AD6073">
        <f>IF(ISBLANK(Source[[#This Row],[CrosslistID]]),1,1/COUNTIFS(Source[CrosslistID],Source[[#This Row],[CrosslistID]],Source[TermDesc],Source[[#This Row],[TermDesc]]))</f>
        <v>7.1428571428571425E-2</v>
      </c>
      <c r="AE6073">
        <v>67</v>
      </c>
      <c r="AF6073">
        <v>300</v>
      </c>
      <c r="AG6073">
        <v>22.333300000000001</v>
      </c>
      <c r="AH6073">
        <v>22.333300000000001</v>
      </c>
      <c r="AI6073">
        <v>0.2</v>
      </c>
      <c r="AJ6073">
        <v>0.2</v>
      </c>
      <c r="AK6073">
        <v>0</v>
      </c>
      <c r="AL60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73">
        <f>IF(AND(Source[[#This Row],[Credit_Noncredit]]="Noncredit",Source[[#This Row],[FTEF]]&gt;0),Source[[#This Row],[NC XLST FTES]]*525/(437.5*Source[[#This Row],[FTEF]]),0)</f>
        <v>0</v>
      </c>
      <c r="AN6073">
        <f>IF(Source[[#This Row],[Credit_Noncredit]]="Credit",Source[[#This Row],[Census Enrollment]],Source[[#This Row],[Noncredit Avg. Attendance]])</f>
        <v>3</v>
      </c>
    </row>
    <row r="6074" spans="1:40" x14ac:dyDescent="0.25">
      <c r="A6074" t="s">
        <v>1914</v>
      </c>
      <c r="B6074" t="s">
        <v>886</v>
      </c>
      <c r="C6074" t="s">
        <v>632</v>
      </c>
      <c r="D6074" t="s">
        <v>1475</v>
      </c>
      <c r="E6074" s="4">
        <v>75166</v>
      </c>
      <c r="F6074" s="4" t="s">
        <v>1502</v>
      </c>
      <c r="G6074" s="4" t="s">
        <v>1527</v>
      </c>
      <c r="H6074" t="str">
        <f>CONCATENATE(Source[[#This Row],[Subject]],TRIM(Source[[#This Row],[Course]]))</f>
        <v>PE205B</v>
      </c>
      <c r="I6074" t="str">
        <f>VLOOKUP(Source[[#This Row],[SubjCrse]],'Courses and Categories'!$E$2:$G$1816,3,FALSE)</f>
        <v>Credit PE/Dance Activity</v>
      </c>
      <c r="J6074">
        <v>3</v>
      </c>
      <c r="K6074" t="s">
        <v>3732</v>
      </c>
      <c r="L6074" t="s">
        <v>39</v>
      </c>
      <c r="M6074" t="s">
        <v>1063</v>
      </c>
      <c r="N6074" t="s">
        <v>59</v>
      </c>
      <c r="O6074">
        <v>1110</v>
      </c>
      <c r="P6074">
        <v>1200</v>
      </c>
      <c r="Q6074" t="s">
        <v>675</v>
      </c>
      <c r="R6074" t="s">
        <v>1525</v>
      </c>
      <c r="S6074" t="s">
        <v>134</v>
      </c>
      <c r="T6074">
        <v>1</v>
      </c>
      <c r="U6074" s="1">
        <v>43694</v>
      </c>
      <c r="V6074" s="1">
        <v>43819</v>
      </c>
      <c r="W6074" t="s">
        <v>631</v>
      </c>
      <c r="X6074" t="s">
        <v>1929</v>
      </c>
      <c r="Y6074">
        <v>3</v>
      </c>
      <c r="Z6074">
        <v>3</v>
      </c>
      <c r="AA6074">
        <v>10</v>
      </c>
      <c r="AB6074">
        <v>30</v>
      </c>
      <c r="AC6074" t="s">
        <v>3729</v>
      </c>
      <c r="AD6074">
        <f>IF(ISBLANK(Source[[#This Row],[CrosslistID]]),1,1/COUNTIFS(Source[CrosslistID],Source[[#This Row],[CrosslistID]],Source[TermDesc],Source[[#This Row],[TermDesc]]))</f>
        <v>0.25</v>
      </c>
      <c r="AE6074">
        <v>32</v>
      </c>
      <c r="AF6074">
        <v>40</v>
      </c>
      <c r="AG6074">
        <v>80</v>
      </c>
      <c r="AH6074">
        <v>80</v>
      </c>
      <c r="AI6074">
        <v>0.2</v>
      </c>
      <c r="AJ6074">
        <v>0.2</v>
      </c>
      <c r="AK6074">
        <v>0</v>
      </c>
      <c r="AL60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74">
        <f>IF(AND(Source[[#This Row],[Credit_Noncredit]]="Noncredit",Source[[#This Row],[FTEF]]&gt;0),Source[[#This Row],[NC XLST FTES]]*525/(437.5*Source[[#This Row],[FTEF]]),0)</f>
        <v>0</v>
      </c>
      <c r="AN6074">
        <f>IF(Source[[#This Row],[Credit_Noncredit]]="Credit",Source[[#This Row],[Census Enrollment]],Source[[#This Row],[Noncredit Avg. Attendance]])</f>
        <v>3</v>
      </c>
    </row>
    <row r="6075" spans="1:40" x14ac:dyDescent="0.25">
      <c r="A6075" t="s">
        <v>1914</v>
      </c>
      <c r="B6075" t="s">
        <v>886</v>
      </c>
      <c r="C6075" t="s">
        <v>632</v>
      </c>
      <c r="D6075" t="s">
        <v>1475</v>
      </c>
      <c r="E6075" s="4">
        <v>75164</v>
      </c>
      <c r="F6075" s="4" t="s">
        <v>1502</v>
      </c>
      <c r="G6075" s="4" t="s">
        <v>1527</v>
      </c>
      <c r="H6075" t="str">
        <f>CONCATENATE(Source[[#This Row],[Subject]],TRIM(Source[[#This Row],[Course]]))</f>
        <v>PE205B</v>
      </c>
      <c r="I6075" t="str">
        <f>VLOOKUP(Source[[#This Row],[SubjCrse]],'Courses and Categories'!$E$2:$G$1816,3,FALSE)</f>
        <v>Credit PE/Dance Activity</v>
      </c>
      <c r="J6075">
        <v>4</v>
      </c>
      <c r="K6075" t="s">
        <v>3732</v>
      </c>
      <c r="L6075" t="s">
        <v>39</v>
      </c>
      <c r="M6075" t="s">
        <v>1063</v>
      </c>
      <c r="N6075" t="s">
        <v>3730</v>
      </c>
      <c r="O6075">
        <v>810</v>
      </c>
      <c r="P6075">
        <v>900</v>
      </c>
      <c r="Q6075" t="s">
        <v>675</v>
      </c>
      <c r="R6075" t="s">
        <v>1525</v>
      </c>
      <c r="S6075" t="s">
        <v>134</v>
      </c>
      <c r="T6075">
        <v>1</v>
      </c>
      <c r="U6075" s="1">
        <v>43694</v>
      </c>
      <c r="V6075" s="1">
        <v>43819</v>
      </c>
      <c r="W6075" t="s">
        <v>631</v>
      </c>
      <c r="X6075" t="s">
        <v>1929</v>
      </c>
      <c r="Y6075">
        <v>4</v>
      </c>
      <c r="Z6075">
        <v>4</v>
      </c>
      <c r="AA6075">
        <v>10</v>
      </c>
      <c r="AB6075">
        <v>40</v>
      </c>
      <c r="AC6075" t="s">
        <v>3728</v>
      </c>
      <c r="AD6075">
        <f>IF(ISBLANK(Source[[#This Row],[CrosslistID]]),1,1/COUNTIFS(Source[CrosslistID],Source[[#This Row],[CrosslistID]],Source[TermDesc],Source[[#This Row],[TermDesc]]))</f>
        <v>7.1428571428571425E-2</v>
      </c>
      <c r="AE6075">
        <v>67</v>
      </c>
      <c r="AF6075">
        <v>300</v>
      </c>
      <c r="AG6075">
        <v>22.333300000000001</v>
      </c>
      <c r="AH6075">
        <v>22.333300000000001</v>
      </c>
      <c r="AI6075">
        <v>0.26700000000000002</v>
      </c>
      <c r="AJ6075">
        <v>0.26700000000000002</v>
      </c>
      <c r="AK6075">
        <v>0</v>
      </c>
      <c r="AL60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75">
        <f>IF(AND(Source[[#This Row],[Credit_Noncredit]]="Noncredit",Source[[#This Row],[FTEF]]&gt;0),Source[[#This Row],[NC XLST FTES]]*525/(437.5*Source[[#This Row],[FTEF]]),0)</f>
        <v>0</v>
      </c>
      <c r="AN6075">
        <f>IF(Source[[#This Row],[Credit_Noncredit]]="Credit",Source[[#This Row],[Census Enrollment]],Source[[#This Row],[Noncredit Avg. Attendance]])</f>
        <v>4</v>
      </c>
    </row>
    <row r="6076" spans="1:40" x14ac:dyDescent="0.25">
      <c r="A6076" t="s">
        <v>1914</v>
      </c>
      <c r="B6076" t="s">
        <v>886</v>
      </c>
      <c r="C6076" t="s">
        <v>632</v>
      </c>
      <c r="D6076" t="s">
        <v>1475</v>
      </c>
      <c r="E6076" s="4">
        <v>76066</v>
      </c>
      <c r="F6076" s="4" t="s">
        <v>1502</v>
      </c>
      <c r="G6076" s="4" t="s">
        <v>1530</v>
      </c>
      <c r="H6076" t="str">
        <f>CONCATENATE(Source[[#This Row],[Subject]],TRIM(Source[[#This Row],[Course]]))</f>
        <v>PE205C</v>
      </c>
      <c r="I6076" t="str">
        <f>VLOOKUP(Source[[#This Row],[SubjCrse]],'Courses and Categories'!$E$2:$G$1816,3,FALSE)</f>
        <v>Credit PE/Dance Activity</v>
      </c>
      <c r="J6076">
        <v>1</v>
      </c>
      <c r="K6076" t="s">
        <v>1531</v>
      </c>
      <c r="L6076" t="s">
        <v>39</v>
      </c>
      <c r="M6076" t="s">
        <v>1063</v>
      </c>
      <c r="N6076" t="s">
        <v>3730</v>
      </c>
      <c r="O6076">
        <v>810</v>
      </c>
      <c r="P6076">
        <v>900</v>
      </c>
      <c r="Q6076" t="s">
        <v>675</v>
      </c>
      <c r="R6076" t="s">
        <v>1525</v>
      </c>
      <c r="S6076" t="s">
        <v>134</v>
      </c>
      <c r="T6076">
        <v>1</v>
      </c>
      <c r="U6076" s="1">
        <v>43694</v>
      </c>
      <c r="V6076" s="1">
        <v>43819</v>
      </c>
      <c r="W6076" t="s">
        <v>631</v>
      </c>
      <c r="X6076" t="s">
        <v>1929</v>
      </c>
      <c r="Y6076">
        <v>1</v>
      </c>
      <c r="Z6076">
        <v>1</v>
      </c>
      <c r="AA6076">
        <v>15</v>
      </c>
      <c r="AB6076">
        <v>6.6666999999999996</v>
      </c>
      <c r="AC6076" t="s">
        <v>3728</v>
      </c>
      <c r="AD6076">
        <f>IF(ISBLANK(Source[[#This Row],[CrosslistID]]),1,1/COUNTIFS(Source[CrosslistID],Source[[#This Row],[CrosslistID]],Source[TermDesc],Source[[#This Row],[TermDesc]]))</f>
        <v>7.1428571428571425E-2</v>
      </c>
      <c r="AE6076">
        <v>67</v>
      </c>
      <c r="AF6076">
        <v>300</v>
      </c>
      <c r="AG6076">
        <v>22.333300000000001</v>
      </c>
      <c r="AH6076">
        <v>22.333300000000001</v>
      </c>
      <c r="AI6076">
        <v>6.7000000000000004E-2</v>
      </c>
      <c r="AJ6076">
        <v>6.7000000000000004E-2</v>
      </c>
      <c r="AK6076">
        <v>0</v>
      </c>
      <c r="AL60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76">
        <f>IF(AND(Source[[#This Row],[Credit_Noncredit]]="Noncredit",Source[[#This Row],[FTEF]]&gt;0),Source[[#This Row],[NC XLST FTES]]*525/(437.5*Source[[#This Row],[FTEF]]),0)</f>
        <v>0</v>
      </c>
      <c r="AN6076">
        <f>IF(Source[[#This Row],[Credit_Noncredit]]="Credit",Source[[#This Row],[Census Enrollment]],Source[[#This Row],[Noncredit Avg. Attendance]])</f>
        <v>1</v>
      </c>
    </row>
    <row r="6077" spans="1:40" x14ac:dyDescent="0.25">
      <c r="A6077" t="s">
        <v>1914</v>
      </c>
      <c r="B6077" t="s">
        <v>886</v>
      </c>
      <c r="C6077" t="s">
        <v>632</v>
      </c>
      <c r="D6077" t="s">
        <v>1475</v>
      </c>
      <c r="E6077" s="4">
        <v>76067</v>
      </c>
      <c r="F6077" s="4" t="s">
        <v>1502</v>
      </c>
      <c r="G6077" s="4" t="s">
        <v>1530</v>
      </c>
      <c r="H6077" t="str">
        <f>CONCATENATE(Source[[#This Row],[Subject]],TRIM(Source[[#This Row],[Course]]))</f>
        <v>PE205C</v>
      </c>
      <c r="I6077" t="str">
        <f>VLOOKUP(Source[[#This Row],[SubjCrse]],'Courses and Categories'!$E$2:$G$1816,3,FALSE)</f>
        <v>Credit PE/Dance Activity</v>
      </c>
      <c r="J6077">
        <v>2</v>
      </c>
      <c r="K6077" t="s">
        <v>1531</v>
      </c>
      <c r="L6077" t="s">
        <v>39</v>
      </c>
      <c r="M6077" t="s">
        <v>1063</v>
      </c>
      <c r="N6077" t="s">
        <v>59</v>
      </c>
      <c r="O6077">
        <v>810</v>
      </c>
      <c r="P6077">
        <v>900</v>
      </c>
      <c r="Q6077" t="s">
        <v>675</v>
      </c>
      <c r="R6077" t="s">
        <v>1525</v>
      </c>
      <c r="S6077" t="s">
        <v>134</v>
      </c>
      <c r="T6077">
        <v>1</v>
      </c>
      <c r="U6077" s="1">
        <v>43694</v>
      </c>
      <c r="V6077" s="1">
        <v>43819</v>
      </c>
      <c r="W6077" t="s">
        <v>631</v>
      </c>
      <c r="X6077" t="s">
        <v>1929</v>
      </c>
      <c r="Y6077">
        <v>4</v>
      </c>
      <c r="Z6077">
        <v>4</v>
      </c>
      <c r="AA6077">
        <v>20</v>
      </c>
      <c r="AB6077">
        <v>20</v>
      </c>
      <c r="AC6077" t="s">
        <v>3728</v>
      </c>
      <c r="AD6077">
        <f>IF(ISBLANK(Source[[#This Row],[CrosslistID]]),1,1/COUNTIFS(Source[CrosslistID],Source[[#This Row],[CrosslistID]],Source[TermDesc],Source[[#This Row],[TermDesc]]))</f>
        <v>7.1428571428571425E-2</v>
      </c>
      <c r="AE6077">
        <v>67</v>
      </c>
      <c r="AF6077">
        <v>300</v>
      </c>
      <c r="AG6077">
        <v>22.333300000000001</v>
      </c>
      <c r="AH6077">
        <v>22.333300000000001</v>
      </c>
      <c r="AI6077">
        <v>0.26700000000000002</v>
      </c>
      <c r="AJ6077">
        <v>0.26700000000000002</v>
      </c>
      <c r="AK6077">
        <v>0</v>
      </c>
      <c r="AL60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77">
        <f>IF(AND(Source[[#This Row],[Credit_Noncredit]]="Noncredit",Source[[#This Row],[FTEF]]&gt;0),Source[[#This Row],[NC XLST FTES]]*525/(437.5*Source[[#This Row],[FTEF]]),0)</f>
        <v>0</v>
      </c>
      <c r="AN6077">
        <f>IF(Source[[#This Row],[Credit_Noncredit]]="Credit",Source[[#This Row],[Census Enrollment]],Source[[#This Row],[Noncredit Avg. Attendance]])</f>
        <v>4</v>
      </c>
    </row>
    <row r="6078" spans="1:40" x14ac:dyDescent="0.25">
      <c r="A6078" t="s">
        <v>1914</v>
      </c>
      <c r="B6078" t="s">
        <v>886</v>
      </c>
      <c r="C6078" t="s">
        <v>632</v>
      </c>
      <c r="D6078" t="s">
        <v>1475</v>
      </c>
      <c r="E6078" s="4">
        <v>75174</v>
      </c>
      <c r="F6078" s="4" t="s">
        <v>1502</v>
      </c>
      <c r="G6078" s="4" t="s">
        <v>1537</v>
      </c>
      <c r="H6078" t="str">
        <f>CONCATENATE(Source[[#This Row],[Subject]],TRIM(Source[[#This Row],[Course]]))</f>
        <v>PE206A</v>
      </c>
      <c r="I6078" t="str">
        <f>VLOOKUP(Source[[#This Row],[SubjCrse]],'Courses and Categories'!$E$2:$G$1816,3,FALSE)</f>
        <v>Credit PE/Dance Activity</v>
      </c>
      <c r="J6078">
        <v>1</v>
      </c>
      <c r="K6078" t="s">
        <v>1538</v>
      </c>
      <c r="L6078" t="s">
        <v>39</v>
      </c>
      <c r="M6078" t="s">
        <v>1063</v>
      </c>
      <c r="N6078" t="s">
        <v>3730</v>
      </c>
      <c r="O6078">
        <v>810</v>
      </c>
      <c r="P6078">
        <v>900</v>
      </c>
      <c r="Q6078" t="s">
        <v>675</v>
      </c>
      <c r="R6078" t="s">
        <v>1525</v>
      </c>
      <c r="S6078" t="s">
        <v>134</v>
      </c>
      <c r="T6078">
        <v>1</v>
      </c>
      <c r="U6078" s="1">
        <v>43694</v>
      </c>
      <c r="V6078" s="1">
        <v>43819</v>
      </c>
      <c r="W6078" t="s">
        <v>631</v>
      </c>
      <c r="X6078" t="s">
        <v>1929</v>
      </c>
      <c r="Y6078">
        <v>9</v>
      </c>
      <c r="Z6078">
        <v>9</v>
      </c>
      <c r="AA6078">
        <v>20</v>
      </c>
      <c r="AB6078">
        <v>45</v>
      </c>
      <c r="AC6078" t="s">
        <v>3728</v>
      </c>
      <c r="AD6078">
        <f>IF(ISBLANK(Source[[#This Row],[CrosslistID]]),1,1/COUNTIFS(Source[CrosslistID],Source[[#This Row],[CrosslistID]],Source[TermDesc],Source[[#This Row],[TermDesc]]))</f>
        <v>7.1428571428571425E-2</v>
      </c>
      <c r="AE6078">
        <v>67</v>
      </c>
      <c r="AF6078">
        <v>300</v>
      </c>
      <c r="AG6078">
        <v>22.333300000000001</v>
      </c>
      <c r="AH6078">
        <v>22.333300000000001</v>
      </c>
      <c r="AI6078">
        <v>0.53300000000000003</v>
      </c>
      <c r="AJ6078">
        <v>0.59960000000000002</v>
      </c>
      <c r="AK6078">
        <v>0</v>
      </c>
      <c r="AL60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78">
        <f>IF(AND(Source[[#This Row],[Credit_Noncredit]]="Noncredit",Source[[#This Row],[FTEF]]&gt;0),Source[[#This Row],[NC XLST FTES]]*525/(437.5*Source[[#This Row],[FTEF]]),0)</f>
        <v>0</v>
      </c>
      <c r="AN6078">
        <f>IF(Source[[#This Row],[Credit_Noncredit]]="Credit",Source[[#This Row],[Census Enrollment]],Source[[#This Row],[Noncredit Avg. Attendance]])</f>
        <v>9</v>
      </c>
    </row>
    <row r="6079" spans="1:40" x14ac:dyDescent="0.25">
      <c r="A6079" t="s">
        <v>1914</v>
      </c>
      <c r="B6079" t="s">
        <v>886</v>
      </c>
      <c r="C6079" t="s">
        <v>632</v>
      </c>
      <c r="D6079" t="s">
        <v>1475</v>
      </c>
      <c r="E6079" s="4">
        <v>75169</v>
      </c>
      <c r="F6079" s="4" t="s">
        <v>1502</v>
      </c>
      <c r="G6079" s="4" t="s">
        <v>1537</v>
      </c>
      <c r="H6079" t="str">
        <f>CONCATENATE(Source[[#This Row],[Subject]],TRIM(Source[[#This Row],[Course]]))</f>
        <v>PE206A</v>
      </c>
      <c r="I6079" t="str">
        <f>VLOOKUP(Source[[#This Row],[SubjCrse]],'Courses and Categories'!$E$2:$G$1816,3,FALSE)</f>
        <v>Credit PE/Dance Activity</v>
      </c>
      <c r="J6079">
        <v>4</v>
      </c>
      <c r="K6079" t="s">
        <v>1538</v>
      </c>
      <c r="L6079" t="s">
        <v>39</v>
      </c>
      <c r="M6079" t="s">
        <v>1063</v>
      </c>
      <c r="N6079" t="s">
        <v>59</v>
      </c>
      <c r="O6079">
        <v>810</v>
      </c>
      <c r="P6079">
        <v>900</v>
      </c>
      <c r="Q6079" t="s">
        <v>675</v>
      </c>
      <c r="R6079" t="s">
        <v>1525</v>
      </c>
      <c r="S6079" t="s">
        <v>134</v>
      </c>
      <c r="T6079">
        <v>1</v>
      </c>
      <c r="U6079" s="1">
        <v>43694</v>
      </c>
      <c r="V6079" s="1">
        <v>43819</v>
      </c>
      <c r="W6079" t="s">
        <v>631</v>
      </c>
      <c r="X6079" t="s">
        <v>1929</v>
      </c>
      <c r="Y6079">
        <v>5</v>
      </c>
      <c r="Z6079">
        <v>5</v>
      </c>
      <c r="AA6079">
        <v>20</v>
      </c>
      <c r="AB6079">
        <v>25</v>
      </c>
      <c r="AC6079" t="s">
        <v>3728</v>
      </c>
      <c r="AD6079">
        <f>IF(ISBLANK(Source[[#This Row],[CrosslistID]]),1,1/COUNTIFS(Source[CrosslistID],Source[[#This Row],[CrosslistID]],Source[TermDesc],Source[[#This Row],[TermDesc]]))</f>
        <v>7.1428571428571425E-2</v>
      </c>
      <c r="AE6079">
        <v>67</v>
      </c>
      <c r="AF6079">
        <v>300</v>
      </c>
      <c r="AG6079">
        <v>22.333300000000001</v>
      </c>
      <c r="AH6079">
        <v>22.333300000000001</v>
      </c>
      <c r="AI6079">
        <v>0.26700000000000002</v>
      </c>
      <c r="AJ6079">
        <v>0.3337</v>
      </c>
      <c r="AK6079">
        <v>0</v>
      </c>
      <c r="AL60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79">
        <f>IF(AND(Source[[#This Row],[Credit_Noncredit]]="Noncredit",Source[[#This Row],[FTEF]]&gt;0),Source[[#This Row],[NC XLST FTES]]*525/(437.5*Source[[#This Row],[FTEF]]),0)</f>
        <v>0</v>
      </c>
      <c r="AN6079">
        <f>IF(Source[[#This Row],[Credit_Noncredit]]="Credit",Source[[#This Row],[Census Enrollment]],Source[[#This Row],[Noncredit Avg. Attendance]])</f>
        <v>5</v>
      </c>
    </row>
    <row r="6080" spans="1:40" x14ac:dyDescent="0.25">
      <c r="A6080" t="s">
        <v>1914</v>
      </c>
      <c r="B6080" t="s">
        <v>886</v>
      </c>
      <c r="C6080" t="s">
        <v>632</v>
      </c>
      <c r="D6080" t="s">
        <v>1475</v>
      </c>
      <c r="E6080" s="4">
        <v>75175</v>
      </c>
      <c r="F6080" s="4" t="s">
        <v>1502</v>
      </c>
      <c r="G6080" s="4" t="s">
        <v>1537</v>
      </c>
      <c r="H6080" t="str">
        <f>CONCATENATE(Source[[#This Row],[Subject]],TRIM(Source[[#This Row],[Course]]))</f>
        <v>PE206A</v>
      </c>
      <c r="I6080" t="str">
        <f>VLOOKUP(Source[[#This Row],[SubjCrse]],'Courses and Categories'!$E$2:$G$1816,3,FALSE)</f>
        <v>Credit PE/Dance Activity</v>
      </c>
      <c r="J6080">
        <v>5</v>
      </c>
      <c r="K6080" t="s">
        <v>1538</v>
      </c>
      <c r="L6080" t="s">
        <v>39</v>
      </c>
      <c r="M6080" t="s">
        <v>1063</v>
      </c>
      <c r="N6080" t="s">
        <v>59</v>
      </c>
      <c r="O6080">
        <v>1110</v>
      </c>
      <c r="P6080">
        <v>1200</v>
      </c>
      <c r="Q6080" t="s">
        <v>675</v>
      </c>
      <c r="R6080" t="s">
        <v>1525</v>
      </c>
      <c r="S6080" t="s">
        <v>134</v>
      </c>
      <c r="T6080">
        <v>1</v>
      </c>
      <c r="U6080" s="1">
        <v>43694</v>
      </c>
      <c r="V6080" s="1">
        <v>43819</v>
      </c>
      <c r="W6080" t="s">
        <v>631</v>
      </c>
      <c r="X6080" t="s">
        <v>1929</v>
      </c>
      <c r="Y6080">
        <v>11</v>
      </c>
      <c r="Z6080">
        <v>10</v>
      </c>
      <c r="AA6080">
        <v>20</v>
      </c>
      <c r="AB6080">
        <v>50</v>
      </c>
      <c r="AC6080" t="s">
        <v>3729</v>
      </c>
      <c r="AD6080">
        <f>IF(ISBLANK(Source[[#This Row],[CrosslistID]]),1,1/COUNTIFS(Source[CrosslistID],Source[[#This Row],[CrosslistID]],Source[TermDesc],Source[[#This Row],[TermDesc]]))</f>
        <v>0.25</v>
      </c>
      <c r="AE6080">
        <v>32</v>
      </c>
      <c r="AF6080">
        <v>40</v>
      </c>
      <c r="AG6080">
        <v>80</v>
      </c>
      <c r="AH6080">
        <v>80</v>
      </c>
      <c r="AI6080">
        <v>0.73299999999999998</v>
      </c>
      <c r="AJ6080">
        <v>0.73299999999999998</v>
      </c>
      <c r="AK6080">
        <v>0</v>
      </c>
      <c r="AL60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80">
        <f>IF(AND(Source[[#This Row],[Credit_Noncredit]]="Noncredit",Source[[#This Row],[FTEF]]&gt;0),Source[[#This Row],[NC XLST FTES]]*525/(437.5*Source[[#This Row],[FTEF]]),0)</f>
        <v>0</v>
      </c>
      <c r="AN6080">
        <f>IF(Source[[#This Row],[Credit_Noncredit]]="Credit",Source[[#This Row],[Census Enrollment]],Source[[#This Row],[Noncredit Avg. Attendance]])</f>
        <v>11</v>
      </c>
    </row>
    <row r="6081" spans="1:40" x14ac:dyDescent="0.25">
      <c r="A6081" t="s">
        <v>1914</v>
      </c>
      <c r="B6081" t="s">
        <v>886</v>
      </c>
      <c r="C6081" t="s">
        <v>632</v>
      </c>
      <c r="D6081" t="s">
        <v>1475</v>
      </c>
      <c r="E6081" s="4">
        <v>75176</v>
      </c>
      <c r="F6081" s="4" t="s">
        <v>1502</v>
      </c>
      <c r="G6081" s="4" t="s">
        <v>3733</v>
      </c>
      <c r="H6081" t="str">
        <f>CONCATENATE(Source[[#This Row],[Subject]],TRIM(Source[[#This Row],[Course]]))</f>
        <v>PE206B</v>
      </c>
      <c r="I6081" t="str">
        <f>VLOOKUP(Source[[#This Row],[SubjCrse]],'Courses and Categories'!$E$2:$G$1816,3,FALSE)</f>
        <v>Credit PE/Dance Activity</v>
      </c>
      <c r="J6081">
        <v>1</v>
      </c>
      <c r="K6081" t="s">
        <v>3734</v>
      </c>
      <c r="L6081" t="s">
        <v>39</v>
      </c>
      <c r="M6081" t="s">
        <v>1063</v>
      </c>
      <c r="N6081" t="s">
        <v>59</v>
      </c>
      <c r="O6081">
        <v>810</v>
      </c>
      <c r="P6081">
        <v>900</v>
      </c>
      <c r="Q6081" t="s">
        <v>675</v>
      </c>
      <c r="R6081" t="s">
        <v>1525</v>
      </c>
      <c r="S6081" t="s">
        <v>134</v>
      </c>
      <c r="T6081">
        <v>1</v>
      </c>
      <c r="U6081" s="1">
        <v>43694</v>
      </c>
      <c r="V6081" s="1">
        <v>43819</v>
      </c>
      <c r="W6081" t="s">
        <v>631</v>
      </c>
      <c r="X6081" t="s">
        <v>1929</v>
      </c>
      <c r="Y6081">
        <v>2</v>
      </c>
      <c r="Z6081">
        <v>2</v>
      </c>
      <c r="AA6081">
        <v>10</v>
      </c>
      <c r="AB6081">
        <v>20</v>
      </c>
      <c r="AC6081" t="s">
        <v>3728</v>
      </c>
      <c r="AD6081">
        <f>IF(ISBLANK(Source[[#This Row],[CrosslistID]]),1,1/COUNTIFS(Source[CrosslistID],Source[[#This Row],[CrosslistID]],Source[TermDesc],Source[[#This Row],[TermDesc]]))</f>
        <v>7.1428571428571425E-2</v>
      </c>
      <c r="AE6081">
        <v>67</v>
      </c>
      <c r="AF6081">
        <v>300</v>
      </c>
      <c r="AG6081">
        <v>22.333300000000001</v>
      </c>
      <c r="AH6081">
        <v>22.333300000000001</v>
      </c>
      <c r="AI6081">
        <v>0.13300000000000001</v>
      </c>
      <c r="AJ6081">
        <v>0.13300000000000001</v>
      </c>
      <c r="AK6081">
        <v>0</v>
      </c>
      <c r="AL60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81">
        <f>IF(AND(Source[[#This Row],[Credit_Noncredit]]="Noncredit",Source[[#This Row],[FTEF]]&gt;0),Source[[#This Row],[NC XLST FTES]]*525/(437.5*Source[[#This Row],[FTEF]]),0)</f>
        <v>0</v>
      </c>
      <c r="AN6081">
        <f>IF(Source[[#This Row],[Credit_Noncredit]]="Credit",Source[[#This Row],[Census Enrollment]],Source[[#This Row],[Noncredit Avg. Attendance]])</f>
        <v>2</v>
      </c>
    </row>
    <row r="6082" spans="1:40" x14ac:dyDescent="0.25">
      <c r="A6082" t="s">
        <v>1914</v>
      </c>
      <c r="B6082" t="s">
        <v>886</v>
      </c>
      <c r="C6082" t="s">
        <v>632</v>
      </c>
      <c r="D6082" t="s">
        <v>1475</v>
      </c>
      <c r="E6082" s="4">
        <v>75178</v>
      </c>
      <c r="F6082" s="4" t="s">
        <v>1502</v>
      </c>
      <c r="G6082" s="4" t="s">
        <v>3733</v>
      </c>
      <c r="H6082" t="str">
        <f>CONCATENATE(Source[[#This Row],[Subject]],TRIM(Source[[#This Row],[Course]]))</f>
        <v>PE206B</v>
      </c>
      <c r="I6082" t="str">
        <f>VLOOKUP(Source[[#This Row],[SubjCrse]],'Courses and Categories'!$E$2:$G$1816,3,FALSE)</f>
        <v>Credit PE/Dance Activity</v>
      </c>
      <c r="J6082">
        <v>3</v>
      </c>
      <c r="K6082" t="s">
        <v>3734</v>
      </c>
      <c r="L6082" t="s">
        <v>39</v>
      </c>
      <c r="M6082" t="s">
        <v>1063</v>
      </c>
      <c r="N6082" t="s">
        <v>3730</v>
      </c>
      <c r="O6082">
        <v>810</v>
      </c>
      <c r="P6082">
        <v>900</v>
      </c>
      <c r="Q6082" t="s">
        <v>675</v>
      </c>
      <c r="R6082" t="s">
        <v>1525</v>
      </c>
      <c r="S6082" t="s">
        <v>134</v>
      </c>
      <c r="T6082">
        <v>1</v>
      </c>
      <c r="U6082" s="1">
        <v>43694</v>
      </c>
      <c r="V6082" s="1">
        <v>43819</v>
      </c>
      <c r="W6082" t="s">
        <v>631</v>
      </c>
      <c r="X6082" t="s">
        <v>1929</v>
      </c>
      <c r="Y6082">
        <v>2</v>
      </c>
      <c r="Z6082">
        <v>2</v>
      </c>
      <c r="AA6082">
        <v>10</v>
      </c>
      <c r="AB6082">
        <v>20</v>
      </c>
      <c r="AC6082" t="s">
        <v>3728</v>
      </c>
      <c r="AD6082">
        <f>IF(ISBLANK(Source[[#This Row],[CrosslistID]]),1,1/COUNTIFS(Source[CrosslistID],Source[[#This Row],[CrosslistID]],Source[TermDesc],Source[[#This Row],[TermDesc]]))</f>
        <v>7.1428571428571425E-2</v>
      </c>
      <c r="AE6082">
        <v>67</v>
      </c>
      <c r="AF6082">
        <v>300</v>
      </c>
      <c r="AG6082">
        <v>22.333300000000001</v>
      </c>
      <c r="AH6082">
        <v>22.333300000000001</v>
      </c>
      <c r="AI6082">
        <v>0.13300000000000001</v>
      </c>
      <c r="AJ6082">
        <v>0.13300000000000001</v>
      </c>
      <c r="AK6082">
        <v>0</v>
      </c>
      <c r="AL60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82">
        <f>IF(AND(Source[[#This Row],[Credit_Noncredit]]="Noncredit",Source[[#This Row],[FTEF]]&gt;0),Source[[#This Row],[NC XLST FTES]]*525/(437.5*Source[[#This Row],[FTEF]]),0)</f>
        <v>0</v>
      </c>
      <c r="AN6082">
        <f>IF(Source[[#This Row],[Credit_Noncredit]]="Credit",Source[[#This Row],[Census Enrollment]],Source[[#This Row],[Noncredit Avg. Attendance]])</f>
        <v>2</v>
      </c>
    </row>
    <row r="6083" spans="1:40" x14ac:dyDescent="0.25">
      <c r="A6083" t="s">
        <v>1914</v>
      </c>
      <c r="B6083" t="s">
        <v>886</v>
      </c>
      <c r="C6083" t="s">
        <v>632</v>
      </c>
      <c r="D6083" t="s">
        <v>1475</v>
      </c>
      <c r="E6083" s="4">
        <v>76069</v>
      </c>
      <c r="F6083" s="4" t="s">
        <v>1502</v>
      </c>
      <c r="G6083" s="4" t="s">
        <v>3733</v>
      </c>
      <c r="H6083" t="str">
        <f>CONCATENATE(Source[[#This Row],[Subject]],TRIM(Source[[#This Row],[Course]]))</f>
        <v>PE206B</v>
      </c>
      <c r="I6083" t="str">
        <f>VLOOKUP(Source[[#This Row],[SubjCrse]],'Courses and Categories'!$E$2:$G$1816,3,FALSE)</f>
        <v>Credit PE/Dance Activity</v>
      </c>
      <c r="J6083">
        <v>4</v>
      </c>
      <c r="K6083" t="s">
        <v>3734</v>
      </c>
      <c r="L6083" t="s">
        <v>39</v>
      </c>
      <c r="M6083" t="s">
        <v>1063</v>
      </c>
      <c r="N6083" t="s">
        <v>59</v>
      </c>
      <c r="O6083">
        <v>1110</v>
      </c>
      <c r="P6083">
        <v>1200</v>
      </c>
      <c r="Q6083" t="s">
        <v>675</v>
      </c>
      <c r="R6083" t="s">
        <v>1525</v>
      </c>
      <c r="S6083" t="s">
        <v>134</v>
      </c>
      <c r="T6083">
        <v>1</v>
      </c>
      <c r="U6083" s="1">
        <v>43694</v>
      </c>
      <c r="V6083" s="1">
        <v>43819</v>
      </c>
      <c r="W6083" t="s">
        <v>631</v>
      </c>
      <c r="X6083" t="s">
        <v>1929</v>
      </c>
      <c r="Y6083">
        <v>6</v>
      </c>
      <c r="Z6083">
        <v>5</v>
      </c>
      <c r="AA6083">
        <v>10</v>
      </c>
      <c r="AB6083">
        <v>50</v>
      </c>
      <c r="AC6083" t="s">
        <v>3729</v>
      </c>
      <c r="AD6083">
        <f>IF(ISBLANK(Source[[#This Row],[CrosslistID]]),1,1/COUNTIFS(Source[CrosslistID],Source[[#This Row],[CrosslistID]],Source[TermDesc],Source[[#This Row],[TermDesc]]))</f>
        <v>0.25</v>
      </c>
      <c r="AE6083">
        <v>32</v>
      </c>
      <c r="AF6083">
        <v>40</v>
      </c>
      <c r="AG6083">
        <v>80</v>
      </c>
      <c r="AH6083">
        <v>80</v>
      </c>
      <c r="AI6083">
        <v>0.4</v>
      </c>
      <c r="AJ6083">
        <v>0.4</v>
      </c>
      <c r="AK6083">
        <v>0</v>
      </c>
      <c r="AL60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83">
        <f>IF(AND(Source[[#This Row],[Credit_Noncredit]]="Noncredit",Source[[#This Row],[FTEF]]&gt;0),Source[[#This Row],[NC XLST FTES]]*525/(437.5*Source[[#This Row],[FTEF]]),0)</f>
        <v>0</v>
      </c>
      <c r="AN6083">
        <f>IF(Source[[#This Row],[Credit_Noncredit]]="Credit",Source[[#This Row],[Census Enrollment]],Source[[#This Row],[Noncredit Avg. Attendance]])</f>
        <v>6</v>
      </c>
    </row>
    <row r="6084" spans="1:40" x14ac:dyDescent="0.25">
      <c r="A6084" t="s">
        <v>1914</v>
      </c>
      <c r="B6084" t="s">
        <v>886</v>
      </c>
      <c r="C6084" t="s">
        <v>632</v>
      </c>
      <c r="D6084" t="s">
        <v>1475</v>
      </c>
      <c r="E6084" s="4">
        <v>76070</v>
      </c>
      <c r="F6084" s="4" t="s">
        <v>1502</v>
      </c>
      <c r="G6084" s="4" t="s">
        <v>3735</v>
      </c>
      <c r="H6084" t="str">
        <f>CONCATENATE(Source[[#This Row],[Subject]],TRIM(Source[[#This Row],[Course]]))</f>
        <v>PE206C</v>
      </c>
      <c r="I6084" t="str">
        <f>VLOOKUP(Source[[#This Row],[SubjCrse]],'Courses and Categories'!$E$2:$G$1816,3,FALSE)</f>
        <v>Credit PE/Dance Activity</v>
      </c>
      <c r="J6084">
        <v>1</v>
      </c>
      <c r="K6084" t="s">
        <v>3736</v>
      </c>
      <c r="L6084" t="s">
        <v>39</v>
      </c>
      <c r="M6084" t="s">
        <v>1063</v>
      </c>
      <c r="N6084" t="s">
        <v>59</v>
      </c>
      <c r="O6084">
        <v>810</v>
      </c>
      <c r="P6084">
        <v>900</v>
      </c>
      <c r="Q6084" t="s">
        <v>675</v>
      </c>
      <c r="R6084" t="s">
        <v>1525</v>
      </c>
      <c r="S6084" t="s">
        <v>134</v>
      </c>
      <c r="T6084">
        <v>1</v>
      </c>
      <c r="U6084" s="1">
        <v>43694</v>
      </c>
      <c r="V6084" s="1">
        <v>43819</v>
      </c>
      <c r="W6084" t="s">
        <v>631</v>
      </c>
      <c r="X6084" t="s">
        <v>1929</v>
      </c>
      <c r="Y6084">
        <v>1</v>
      </c>
      <c r="Z6084">
        <v>1</v>
      </c>
      <c r="AA6084">
        <v>10</v>
      </c>
      <c r="AB6084">
        <v>10</v>
      </c>
      <c r="AC6084" t="s">
        <v>3728</v>
      </c>
      <c r="AD6084">
        <f>IF(ISBLANK(Source[[#This Row],[CrosslistID]]),1,1/COUNTIFS(Source[CrosslistID],Source[[#This Row],[CrosslistID]],Source[TermDesc],Source[[#This Row],[TermDesc]]))</f>
        <v>7.1428571428571425E-2</v>
      </c>
      <c r="AE6084">
        <v>67</v>
      </c>
      <c r="AF6084">
        <v>300</v>
      </c>
      <c r="AG6084">
        <v>22.333300000000001</v>
      </c>
      <c r="AH6084">
        <v>22.333300000000001</v>
      </c>
      <c r="AI6084">
        <v>6.7000000000000004E-2</v>
      </c>
      <c r="AJ6084">
        <v>6.7000000000000004E-2</v>
      </c>
      <c r="AK6084">
        <v>0</v>
      </c>
      <c r="AL60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84">
        <f>IF(AND(Source[[#This Row],[Credit_Noncredit]]="Noncredit",Source[[#This Row],[FTEF]]&gt;0),Source[[#This Row],[NC XLST FTES]]*525/(437.5*Source[[#This Row],[FTEF]]),0)</f>
        <v>0</v>
      </c>
      <c r="AN6084">
        <f>IF(Source[[#This Row],[Credit_Noncredit]]="Credit",Source[[#This Row],[Census Enrollment]],Source[[#This Row],[Noncredit Avg. Attendance]])</f>
        <v>1</v>
      </c>
    </row>
    <row r="6085" spans="1:40" x14ac:dyDescent="0.25">
      <c r="A6085" t="s">
        <v>1914</v>
      </c>
      <c r="B6085" t="s">
        <v>886</v>
      </c>
      <c r="C6085" t="s">
        <v>632</v>
      </c>
      <c r="D6085" t="s">
        <v>1475</v>
      </c>
      <c r="E6085" s="4">
        <v>76071</v>
      </c>
      <c r="F6085" s="4" t="s">
        <v>1502</v>
      </c>
      <c r="G6085" s="4" t="s">
        <v>3735</v>
      </c>
      <c r="H6085" t="str">
        <f>CONCATENATE(Source[[#This Row],[Subject]],TRIM(Source[[#This Row],[Course]]))</f>
        <v>PE206C</v>
      </c>
      <c r="I6085" t="str">
        <f>VLOOKUP(Source[[#This Row],[SubjCrse]],'Courses and Categories'!$E$2:$G$1816,3,FALSE)</f>
        <v>Credit PE/Dance Activity</v>
      </c>
      <c r="J6085">
        <v>2</v>
      </c>
      <c r="K6085" t="s">
        <v>3736</v>
      </c>
      <c r="L6085" t="s">
        <v>39</v>
      </c>
      <c r="M6085" t="s">
        <v>1063</v>
      </c>
      <c r="N6085" t="s">
        <v>3730</v>
      </c>
      <c r="O6085">
        <v>810</v>
      </c>
      <c r="P6085">
        <v>900</v>
      </c>
      <c r="Q6085" t="s">
        <v>675</v>
      </c>
      <c r="R6085" t="s">
        <v>1525</v>
      </c>
      <c r="S6085" t="s">
        <v>134</v>
      </c>
      <c r="T6085">
        <v>1</v>
      </c>
      <c r="U6085" s="1">
        <v>43694</v>
      </c>
      <c r="V6085" s="1">
        <v>43819</v>
      </c>
      <c r="W6085" t="s">
        <v>631</v>
      </c>
      <c r="X6085" t="s">
        <v>1929</v>
      </c>
      <c r="Y6085">
        <v>1</v>
      </c>
      <c r="Z6085">
        <v>1</v>
      </c>
      <c r="AA6085">
        <v>10</v>
      </c>
      <c r="AB6085">
        <v>10</v>
      </c>
      <c r="AC6085" t="s">
        <v>3728</v>
      </c>
      <c r="AD6085">
        <f>IF(ISBLANK(Source[[#This Row],[CrosslistID]]),1,1/COUNTIFS(Source[CrosslistID],Source[[#This Row],[CrosslistID]],Source[TermDesc],Source[[#This Row],[TermDesc]]))</f>
        <v>7.1428571428571425E-2</v>
      </c>
      <c r="AE6085">
        <v>67</v>
      </c>
      <c r="AF6085">
        <v>300</v>
      </c>
      <c r="AG6085">
        <v>22.333300000000001</v>
      </c>
      <c r="AH6085">
        <v>22.333300000000001</v>
      </c>
      <c r="AI6085">
        <v>6.7000000000000004E-2</v>
      </c>
      <c r="AJ6085">
        <v>6.7000000000000004E-2</v>
      </c>
      <c r="AK6085">
        <v>0</v>
      </c>
      <c r="AL60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85">
        <f>IF(AND(Source[[#This Row],[Credit_Noncredit]]="Noncredit",Source[[#This Row],[FTEF]]&gt;0),Source[[#This Row],[NC XLST FTES]]*525/(437.5*Source[[#This Row],[FTEF]]),0)</f>
        <v>0</v>
      </c>
      <c r="AN6085">
        <f>IF(Source[[#This Row],[Credit_Noncredit]]="Credit",Source[[#This Row],[Census Enrollment]],Source[[#This Row],[Noncredit Avg. Attendance]])</f>
        <v>1</v>
      </c>
    </row>
    <row r="6086" spans="1:40" x14ac:dyDescent="0.25">
      <c r="A6086" t="s">
        <v>1914</v>
      </c>
      <c r="B6086" t="s">
        <v>886</v>
      </c>
      <c r="C6086" t="s">
        <v>632</v>
      </c>
      <c r="D6086" t="s">
        <v>1475</v>
      </c>
      <c r="E6086" s="4">
        <v>77266</v>
      </c>
      <c r="F6086" s="4" t="s">
        <v>1502</v>
      </c>
      <c r="G6086" s="4" t="s">
        <v>1539</v>
      </c>
      <c r="H6086" t="str">
        <f>CONCATENATE(Source[[#This Row],[Subject]],TRIM(Source[[#This Row],[Course]]))</f>
        <v>PE207A</v>
      </c>
      <c r="I6086" t="str">
        <f>VLOOKUP(Source[[#This Row],[SubjCrse]],'Courses and Categories'!$E$2:$G$1816,3,FALSE)</f>
        <v>Credit PE/Dance Activity</v>
      </c>
      <c r="J6086">
        <v>1</v>
      </c>
      <c r="K6086" t="s">
        <v>1540</v>
      </c>
      <c r="L6086" t="s">
        <v>39</v>
      </c>
      <c r="M6086" t="s">
        <v>1063</v>
      </c>
      <c r="N6086" t="s">
        <v>105</v>
      </c>
      <c r="O6086">
        <v>1010</v>
      </c>
      <c r="P6086">
        <v>1100</v>
      </c>
      <c r="Q6086" t="s">
        <v>675</v>
      </c>
      <c r="R6086" t="s">
        <v>1525</v>
      </c>
      <c r="S6086" t="s">
        <v>134</v>
      </c>
      <c r="T6086">
        <v>1</v>
      </c>
      <c r="U6086" s="1">
        <v>43694</v>
      </c>
      <c r="V6086" s="1">
        <v>43819</v>
      </c>
      <c r="W6086" t="s">
        <v>3699</v>
      </c>
      <c r="X6086" t="s">
        <v>1929</v>
      </c>
      <c r="Y6086">
        <v>11</v>
      </c>
      <c r="Z6086">
        <v>10</v>
      </c>
      <c r="AA6086">
        <v>30</v>
      </c>
      <c r="AB6086">
        <v>33.333300000000001</v>
      </c>
      <c r="AC6086" t="s">
        <v>3725</v>
      </c>
      <c r="AD6086">
        <f>IF(ISBLANK(Source[[#This Row],[CrosslistID]]),1,1/COUNTIFS(Source[CrosslistID],Source[[#This Row],[CrosslistID]],Source[TermDesc],Source[[#This Row],[TermDesc]]))</f>
        <v>0.5</v>
      </c>
      <c r="AE6086">
        <v>23</v>
      </c>
      <c r="AF6086">
        <v>25</v>
      </c>
      <c r="AG6086">
        <v>92</v>
      </c>
      <c r="AH6086">
        <v>92</v>
      </c>
      <c r="AI6086">
        <v>0.73299999999999998</v>
      </c>
      <c r="AJ6086">
        <v>0.73299999999999998</v>
      </c>
      <c r="AK6086">
        <v>0</v>
      </c>
      <c r="AL60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86">
        <f>IF(AND(Source[[#This Row],[Credit_Noncredit]]="Noncredit",Source[[#This Row],[FTEF]]&gt;0),Source[[#This Row],[NC XLST FTES]]*525/(437.5*Source[[#This Row],[FTEF]]),0)</f>
        <v>0</v>
      </c>
      <c r="AN6086">
        <f>IF(Source[[#This Row],[Credit_Noncredit]]="Credit",Source[[#This Row],[Census Enrollment]],Source[[#This Row],[Noncredit Avg. Attendance]])</f>
        <v>11</v>
      </c>
    </row>
    <row r="6087" spans="1:40" x14ac:dyDescent="0.25">
      <c r="A6087" t="s">
        <v>1914</v>
      </c>
      <c r="B6087" t="s">
        <v>886</v>
      </c>
      <c r="C6087" t="s">
        <v>632</v>
      </c>
      <c r="D6087" t="s">
        <v>1475</v>
      </c>
      <c r="E6087" s="4">
        <v>77323</v>
      </c>
      <c r="F6087" s="4" t="s">
        <v>1502</v>
      </c>
      <c r="G6087" s="4" t="s">
        <v>1539</v>
      </c>
      <c r="H6087" t="str">
        <f>CONCATENATE(Source[[#This Row],[Subject]],TRIM(Source[[#This Row],[Course]]))</f>
        <v>PE207A</v>
      </c>
      <c r="I6087" t="str">
        <f>VLOOKUP(Source[[#This Row],[SubjCrse]],'Courses and Categories'!$E$2:$G$1816,3,FALSE)</f>
        <v>Credit PE/Dance Activity</v>
      </c>
      <c r="J6087">
        <v>2</v>
      </c>
      <c r="K6087" t="s">
        <v>1540</v>
      </c>
      <c r="L6087" t="s">
        <v>39</v>
      </c>
      <c r="M6087" t="s">
        <v>1063</v>
      </c>
      <c r="N6087" t="s">
        <v>105</v>
      </c>
      <c r="O6087">
        <v>740</v>
      </c>
      <c r="P6087">
        <v>830</v>
      </c>
      <c r="Q6087" t="s">
        <v>675</v>
      </c>
      <c r="R6087">
        <v>207</v>
      </c>
      <c r="S6087" t="s">
        <v>134</v>
      </c>
      <c r="T6087">
        <v>1</v>
      </c>
      <c r="U6087" s="1">
        <v>43694</v>
      </c>
      <c r="V6087" s="1">
        <v>43819</v>
      </c>
      <c r="W6087" t="s">
        <v>1094</v>
      </c>
      <c r="X6087" t="s">
        <v>1929</v>
      </c>
      <c r="Y6087">
        <v>10</v>
      </c>
      <c r="Z6087">
        <v>9</v>
      </c>
      <c r="AA6087">
        <v>15</v>
      </c>
      <c r="AB6087">
        <v>60</v>
      </c>
      <c r="AC6087" t="s">
        <v>3726</v>
      </c>
      <c r="AD6087">
        <f>IF(ISBLANK(Source[[#This Row],[CrosslistID]]),1,1/COUNTIFS(Source[CrosslistID],Source[[#This Row],[CrosslistID]],Source[TermDesc],Source[[#This Row],[TermDesc]]))</f>
        <v>0.5</v>
      </c>
      <c r="AE6087">
        <v>10</v>
      </c>
      <c r="AF6087">
        <v>35</v>
      </c>
      <c r="AG6087">
        <v>28.571400000000001</v>
      </c>
      <c r="AH6087">
        <v>28.571400000000001</v>
      </c>
      <c r="AI6087">
        <v>0.66700000000000004</v>
      </c>
      <c r="AJ6087">
        <v>0.66700000000000004</v>
      </c>
      <c r="AK6087">
        <v>0</v>
      </c>
      <c r="AL60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87">
        <f>IF(AND(Source[[#This Row],[Credit_Noncredit]]="Noncredit",Source[[#This Row],[FTEF]]&gt;0),Source[[#This Row],[NC XLST FTES]]*525/(437.5*Source[[#This Row],[FTEF]]),0)</f>
        <v>0</v>
      </c>
      <c r="AN6087">
        <f>IF(Source[[#This Row],[Credit_Noncredit]]="Credit",Source[[#This Row],[Census Enrollment]],Source[[#This Row],[Noncredit Avg. Attendance]])</f>
        <v>10</v>
      </c>
    </row>
    <row r="6088" spans="1:40" x14ac:dyDescent="0.25">
      <c r="A6088" t="s">
        <v>1914</v>
      </c>
      <c r="B6088" t="s">
        <v>886</v>
      </c>
      <c r="C6088" t="s">
        <v>632</v>
      </c>
      <c r="D6088" t="s">
        <v>1475</v>
      </c>
      <c r="E6088" s="4">
        <v>77790</v>
      </c>
      <c r="F6088" s="4" t="s">
        <v>1502</v>
      </c>
      <c r="G6088" s="4" t="s">
        <v>1539</v>
      </c>
      <c r="H6088" t="str">
        <f>CONCATENATE(Source[[#This Row],[Subject]],TRIM(Source[[#This Row],[Course]]))</f>
        <v>PE207A</v>
      </c>
      <c r="I6088" t="str">
        <f>VLOOKUP(Source[[#This Row],[SubjCrse]],'Courses and Categories'!$E$2:$G$1816,3,FALSE)</f>
        <v>Credit PE/Dance Activity</v>
      </c>
      <c r="J6088">
        <v>502</v>
      </c>
      <c r="K6088" t="s">
        <v>1540</v>
      </c>
      <c r="L6088" t="s">
        <v>87</v>
      </c>
      <c r="M6088" t="s">
        <v>1063</v>
      </c>
      <c r="N6088" t="s">
        <v>1050</v>
      </c>
      <c r="O6088">
        <v>1745</v>
      </c>
      <c r="P6088">
        <v>1900</v>
      </c>
      <c r="Q6088" t="s">
        <v>675</v>
      </c>
      <c r="R6088">
        <v>207</v>
      </c>
      <c r="S6088" t="s">
        <v>134</v>
      </c>
      <c r="T6088" t="s">
        <v>44</v>
      </c>
      <c r="U6088" s="1">
        <v>43739</v>
      </c>
      <c r="V6088" s="1">
        <v>43798</v>
      </c>
      <c r="W6088" t="s">
        <v>1094</v>
      </c>
      <c r="X6088" t="s">
        <v>905</v>
      </c>
      <c r="Y6088">
        <v>15</v>
      </c>
      <c r="Z6088">
        <v>12</v>
      </c>
      <c r="AA6088">
        <v>30</v>
      </c>
      <c r="AB6088">
        <v>40</v>
      </c>
      <c r="AC6088" t="s">
        <v>3727</v>
      </c>
      <c r="AD6088">
        <f>IF(ISBLANK(Source[[#This Row],[CrosslistID]]),1,1/COUNTIFS(Source[CrosslistID],Source[[#This Row],[CrosslistID]],Source[TermDesc],Source[[#This Row],[TermDesc]]))</f>
        <v>0.5</v>
      </c>
      <c r="AE6088">
        <v>24</v>
      </c>
      <c r="AF6088">
        <v>35</v>
      </c>
      <c r="AG6088">
        <v>68.571399999999997</v>
      </c>
      <c r="AH6088">
        <v>68.571399999999997</v>
      </c>
      <c r="AI6088">
        <v>1.0289999999999999</v>
      </c>
      <c r="AJ6088">
        <v>1.0289999999999999</v>
      </c>
      <c r="AK6088">
        <v>0</v>
      </c>
      <c r="AL60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88">
        <f>IF(AND(Source[[#This Row],[Credit_Noncredit]]="Noncredit",Source[[#This Row],[FTEF]]&gt;0),Source[[#This Row],[NC XLST FTES]]*525/(437.5*Source[[#This Row],[FTEF]]),0)</f>
        <v>0</v>
      </c>
      <c r="AN6088">
        <f>IF(Source[[#This Row],[Credit_Noncredit]]="Credit",Source[[#This Row],[Census Enrollment]],Source[[#This Row],[Noncredit Avg. Attendance]])</f>
        <v>15</v>
      </c>
    </row>
    <row r="6089" spans="1:40" x14ac:dyDescent="0.25">
      <c r="A6089" t="s">
        <v>1914</v>
      </c>
      <c r="B6089" t="s">
        <v>886</v>
      </c>
      <c r="C6089" t="s">
        <v>632</v>
      </c>
      <c r="D6089" t="s">
        <v>1475</v>
      </c>
      <c r="E6089" s="4">
        <v>78993</v>
      </c>
      <c r="F6089" s="4" t="s">
        <v>1502</v>
      </c>
      <c r="G6089" s="4" t="s">
        <v>3737</v>
      </c>
      <c r="H6089" t="str">
        <f>CONCATENATE(Source[[#This Row],[Subject]],TRIM(Source[[#This Row],[Course]]))</f>
        <v>PE210A</v>
      </c>
      <c r="I6089" t="str">
        <f>VLOOKUP(Source[[#This Row],[SubjCrse]],'Courses and Categories'!$E$2:$G$1816,3,FALSE)</f>
        <v>Credit PE/Dance Activity</v>
      </c>
      <c r="J6089">
        <v>1</v>
      </c>
      <c r="K6089" t="s">
        <v>3738</v>
      </c>
      <c r="L6089" t="s">
        <v>39</v>
      </c>
      <c r="M6089" t="s">
        <v>1063</v>
      </c>
      <c r="N6089" t="s">
        <v>50</v>
      </c>
      <c r="O6089">
        <v>1410</v>
      </c>
      <c r="P6089">
        <v>1600</v>
      </c>
      <c r="Q6089" t="s">
        <v>675</v>
      </c>
      <c r="R6089">
        <v>207</v>
      </c>
      <c r="S6089" t="s">
        <v>134</v>
      </c>
      <c r="T6089">
        <v>1</v>
      </c>
      <c r="U6089" s="1">
        <v>43694</v>
      </c>
      <c r="V6089" s="1">
        <v>43819</v>
      </c>
      <c r="W6089" t="s">
        <v>3627</v>
      </c>
      <c r="X6089" t="s">
        <v>1929</v>
      </c>
      <c r="Y6089">
        <v>31</v>
      </c>
      <c r="Z6089">
        <v>29</v>
      </c>
      <c r="AA6089">
        <v>25</v>
      </c>
      <c r="AB6089">
        <v>116</v>
      </c>
      <c r="AD6089">
        <f>IF(ISBLANK(Source[[#This Row],[CrosslistID]]),1,1/COUNTIFS(Source[CrosslistID],Source[[#This Row],[CrosslistID]],Source[TermDesc],Source[[#This Row],[TermDesc]]))</f>
        <v>1</v>
      </c>
      <c r="AG6089">
        <v>0</v>
      </c>
      <c r="AH6089">
        <v>116</v>
      </c>
      <c r="AI6089">
        <v>1.867</v>
      </c>
      <c r="AJ6089">
        <v>2.0670000000000002</v>
      </c>
      <c r="AK6089">
        <v>0.1</v>
      </c>
      <c r="AL60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89">
        <f>IF(AND(Source[[#This Row],[Credit_Noncredit]]="Noncredit",Source[[#This Row],[FTEF]]&gt;0),Source[[#This Row],[NC XLST FTES]]*525/(437.5*Source[[#This Row],[FTEF]]),0)</f>
        <v>0</v>
      </c>
      <c r="AN6089">
        <f>IF(Source[[#This Row],[Credit_Noncredit]]="Credit",Source[[#This Row],[Census Enrollment]],Source[[#This Row],[Noncredit Avg. Attendance]])</f>
        <v>31</v>
      </c>
    </row>
    <row r="6090" spans="1:40" x14ac:dyDescent="0.25">
      <c r="A6090" t="s">
        <v>1914</v>
      </c>
      <c r="B6090" t="s">
        <v>886</v>
      </c>
      <c r="C6090" t="s">
        <v>632</v>
      </c>
      <c r="D6090" t="s">
        <v>1475</v>
      </c>
      <c r="E6090" s="4">
        <v>78525</v>
      </c>
      <c r="F6090" s="4" t="s">
        <v>1502</v>
      </c>
      <c r="G6090" s="4" t="s">
        <v>3739</v>
      </c>
      <c r="H6090" t="str">
        <f>CONCATENATE(Source[[#This Row],[Subject]],TRIM(Source[[#This Row],[Course]]))</f>
        <v>PE210B</v>
      </c>
      <c r="I6090" t="str">
        <f>VLOOKUP(Source[[#This Row],[SubjCrse]],'Courses and Categories'!$E$2:$G$1816,3,FALSE)</f>
        <v>Credit PE/Dance Activity</v>
      </c>
      <c r="J6090">
        <v>1</v>
      </c>
      <c r="K6090" t="s">
        <v>3740</v>
      </c>
      <c r="L6090" t="s">
        <v>39</v>
      </c>
      <c r="M6090" t="s">
        <v>1063</v>
      </c>
      <c r="N6090" t="s">
        <v>105</v>
      </c>
      <c r="O6090">
        <v>1610</v>
      </c>
      <c r="P6090">
        <v>1700</v>
      </c>
      <c r="Q6090" t="s">
        <v>675</v>
      </c>
      <c r="R6090">
        <v>207</v>
      </c>
      <c r="S6090" t="s">
        <v>134</v>
      </c>
      <c r="T6090">
        <v>1</v>
      </c>
      <c r="U6090" s="1">
        <v>43694</v>
      </c>
      <c r="V6090" s="1">
        <v>43819</v>
      </c>
      <c r="W6090" t="s">
        <v>3627</v>
      </c>
      <c r="X6090" t="s">
        <v>1929</v>
      </c>
      <c r="Y6090">
        <v>25</v>
      </c>
      <c r="Z6090">
        <v>24</v>
      </c>
      <c r="AA6090">
        <v>30</v>
      </c>
      <c r="AB6090">
        <v>80</v>
      </c>
      <c r="AD6090">
        <f>IF(ISBLANK(Source[[#This Row],[CrosslistID]]),1,1/COUNTIFS(Source[CrosslistID],Source[[#This Row],[CrosslistID]],Source[TermDesc],Source[[#This Row],[TermDesc]]))</f>
        <v>1</v>
      </c>
      <c r="AG6090">
        <v>0</v>
      </c>
      <c r="AH6090">
        <v>80</v>
      </c>
      <c r="AI6090">
        <v>1.667</v>
      </c>
      <c r="AJ6090">
        <v>1.667</v>
      </c>
      <c r="AK6090">
        <v>0.1</v>
      </c>
      <c r="AL60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90">
        <f>IF(AND(Source[[#This Row],[Credit_Noncredit]]="Noncredit",Source[[#This Row],[FTEF]]&gt;0),Source[[#This Row],[NC XLST FTES]]*525/(437.5*Source[[#This Row],[FTEF]]),0)</f>
        <v>0</v>
      </c>
      <c r="AN6090">
        <f>IF(Source[[#This Row],[Credit_Noncredit]]="Credit",Source[[#This Row],[Census Enrollment]],Source[[#This Row],[Noncredit Avg. Attendance]])</f>
        <v>25</v>
      </c>
    </row>
    <row r="6091" spans="1:40" x14ac:dyDescent="0.25">
      <c r="A6091" t="s">
        <v>1914</v>
      </c>
      <c r="B6091" t="s">
        <v>886</v>
      </c>
      <c r="C6091" t="s">
        <v>632</v>
      </c>
      <c r="D6091" t="s">
        <v>1475</v>
      </c>
      <c r="E6091" s="4">
        <v>75740</v>
      </c>
      <c r="F6091" s="4" t="s">
        <v>1502</v>
      </c>
      <c r="G6091" s="4" t="s">
        <v>1544</v>
      </c>
      <c r="H6091" t="str">
        <f>CONCATENATE(Source[[#This Row],[Subject]],TRIM(Source[[#This Row],[Course]]))</f>
        <v>PE214A</v>
      </c>
      <c r="I6091" t="str">
        <f>VLOOKUP(Source[[#This Row],[SubjCrse]],'Courses and Categories'!$E$2:$G$1816,3,FALSE)</f>
        <v>Credit PE/Dance Activity</v>
      </c>
      <c r="J6091">
        <v>1</v>
      </c>
      <c r="K6091" t="s">
        <v>1545</v>
      </c>
      <c r="L6091" t="s">
        <v>39</v>
      </c>
      <c r="M6091" t="s">
        <v>1063</v>
      </c>
      <c r="N6091" t="s">
        <v>42</v>
      </c>
      <c r="O6091" t="s">
        <v>42</v>
      </c>
      <c r="P6091" t="s">
        <v>42</v>
      </c>
      <c r="Q6091" t="s">
        <v>675</v>
      </c>
      <c r="R6091">
        <v>101</v>
      </c>
      <c r="S6091" t="s">
        <v>134</v>
      </c>
      <c r="T6091">
        <v>1</v>
      </c>
      <c r="U6091" s="1">
        <v>43694</v>
      </c>
      <c r="V6091" s="1">
        <v>43819</v>
      </c>
      <c r="W6091" t="s">
        <v>66</v>
      </c>
      <c r="X6091" t="s">
        <v>46</v>
      </c>
      <c r="Y6091">
        <v>312</v>
      </c>
      <c r="Z6091">
        <v>224</v>
      </c>
      <c r="AA6091">
        <v>300</v>
      </c>
      <c r="AB6091">
        <v>74.666700000000006</v>
      </c>
      <c r="AD6091">
        <f>IF(ISBLANK(Source[[#This Row],[CrosslistID]]),1,1/COUNTIFS(Source[CrosslistID],Source[[#This Row],[CrosslistID]],Source[TermDesc],Source[[#This Row],[TermDesc]]))</f>
        <v>1</v>
      </c>
      <c r="AG6091">
        <v>0</v>
      </c>
      <c r="AH6091">
        <v>74.666700000000006</v>
      </c>
      <c r="AI6091">
        <v>8.0090000000000003</v>
      </c>
      <c r="AJ6091">
        <v>8.5792000000000002</v>
      </c>
      <c r="AK6091">
        <v>0.1</v>
      </c>
      <c r="AL60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91">
        <f>IF(AND(Source[[#This Row],[Credit_Noncredit]]="Noncredit",Source[[#This Row],[FTEF]]&gt;0),Source[[#This Row],[NC XLST FTES]]*525/(437.5*Source[[#This Row],[FTEF]]),0)</f>
        <v>0</v>
      </c>
      <c r="AN6091">
        <f>IF(Source[[#This Row],[Credit_Noncredit]]="Credit",Source[[#This Row],[Census Enrollment]],Source[[#This Row],[Noncredit Avg. Attendance]])</f>
        <v>312</v>
      </c>
    </row>
    <row r="6092" spans="1:40" x14ac:dyDescent="0.25">
      <c r="A6092" t="s">
        <v>1914</v>
      </c>
      <c r="B6092" t="s">
        <v>886</v>
      </c>
      <c r="C6092" t="s">
        <v>632</v>
      </c>
      <c r="D6092" t="s">
        <v>1475</v>
      </c>
      <c r="E6092" s="4">
        <v>76280</v>
      </c>
      <c r="F6092" s="4" t="s">
        <v>1502</v>
      </c>
      <c r="G6092" s="4" t="s">
        <v>1544</v>
      </c>
      <c r="H6092" t="str">
        <f>CONCATENATE(Source[[#This Row],[Subject]],TRIM(Source[[#This Row],[Course]]))</f>
        <v>PE214A</v>
      </c>
      <c r="I6092" t="str">
        <f>VLOOKUP(Source[[#This Row],[SubjCrse]],'Courses and Categories'!$E$2:$G$1816,3,FALSE)</f>
        <v>Credit PE/Dance Activity</v>
      </c>
      <c r="J6092" t="s">
        <v>3538</v>
      </c>
      <c r="K6092" t="s">
        <v>1545</v>
      </c>
      <c r="L6092" t="s">
        <v>39</v>
      </c>
      <c r="M6092" t="s">
        <v>1063</v>
      </c>
      <c r="N6092" t="s">
        <v>105</v>
      </c>
      <c r="O6092">
        <v>1310</v>
      </c>
      <c r="P6092">
        <v>1400</v>
      </c>
      <c r="Q6092" t="s">
        <v>675</v>
      </c>
      <c r="R6092">
        <v>101</v>
      </c>
      <c r="S6092" t="s">
        <v>134</v>
      </c>
      <c r="T6092">
        <v>1</v>
      </c>
      <c r="U6092" s="1">
        <v>43694</v>
      </c>
      <c r="V6092" s="1">
        <v>43819</v>
      </c>
      <c r="W6092" t="s">
        <v>66</v>
      </c>
      <c r="X6092" t="s">
        <v>3543</v>
      </c>
      <c r="Y6092">
        <v>0</v>
      </c>
      <c r="Z6092">
        <v>0</v>
      </c>
      <c r="AA6092">
        <v>0</v>
      </c>
      <c r="AB6092">
        <v>0</v>
      </c>
      <c r="AD6092">
        <f>IF(ISBLANK(Source[[#This Row],[CrosslistID]]),1,1/COUNTIFS(Source[CrosslistID],Source[[#This Row],[CrosslistID]],Source[TermDesc],Source[[#This Row],[TermDesc]]))</f>
        <v>1</v>
      </c>
      <c r="AG6092">
        <v>0</v>
      </c>
      <c r="AH6092">
        <v>0</v>
      </c>
      <c r="AI6092">
        <v>0</v>
      </c>
      <c r="AJ6092">
        <v>0</v>
      </c>
      <c r="AK6092">
        <v>0.1</v>
      </c>
      <c r="AL60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92">
        <f>IF(AND(Source[[#This Row],[Credit_Noncredit]]="Noncredit",Source[[#This Row],[FTEF]]&gt;0),Source[[#This Row],[NC XLST FTES]]*525/(437.5*Source[[#This Row],[FTEF]]),0)</f>
        <v>0</v>
      </c>
      <c r="AN6092">
        <f>IF(Source[[#This Row],[Credit_Noncredit]]="Credit",Source[[#This Row],[Census Enrollment]],Source[[#This Row],[Noncredit Avg. Attendance]])</f>
        <v>0</v>
      </c>
    </row>
    <row r="6093" spans="1:40" x14ac:dyDescent="0.25">
      <c r="A6093" t="s">
        <v>1914</v>
      </c>
      <c r="B6093" t="s">
        <v>886</v>
      </c>
      <c r="C6093" t="s">
        <v>632</v>
      </c>
      <c r="D6093" t="s">
        <v>1475</v>
      </c>
      <c r="E6093" s="4">
        <v>75741</v>
      </c>
      <c r="F6093" s="4" t="s">
        <v>1502</v>
      </c>
      <c r="G6093" s="4" t="s">
        <v>1544</v>
      </c>
      <c r="H6093" t="str">
        <f>CONCATENATE(Source[[#This Row],[Subject]],TRIM(Source[[#This Row],[Course]]))</f>
        <v>PE214A</v>
      </c>
      <c r="I6093" t="str">
        <f>VLOOKUP(Source[[#This Row],[SubjCrse]],'Courses and Categories'!$E$2:$G$1816,3,FALSE)</f>
        <v>Credit PE/Dance Activity</v>
      </c>
      <c r="J6093" t="s">
        <v>3544</v>
      </c>
      <c r="K6093" t="s">
        <v>1545</v>
      </c>
      <c r="L6093" t="s">
        <v>39</v>
      </c>
      <c r="M6093" t="s">
        <v>1063</v>
      </c>
      <c r="N6093" t="s">
        <v>105</v>
      </c>
      <c r="O6093">
        <v>810</v>
      </c>
      <c r="P6093">
        <v>900</v>
      </c>
      <c r="Q6093" t="s">
        <v>675</v>
      </c>
      <c r="R6093">
        <v>101</v>
      </c>
      <c r="S6093" t="s">
        <v>134</v>
      </c>
      <c r="T6093">
        <v>1</v>
      </c>
      <c r="U6093" s="1">
        <v>43694</v>
      </c>
      <c r="V6093" s="1">
        <v>43819</v>
      </c>
      <c r="W6093" t="s">
        <v>1558</v>
      </c>
      <c r="X6093" t="s">
        <v>3543</v>
      </c>
      <c r="Y6093">
        <v>0</v>
      </c>
      <c r="Z6093">
        <v>0</v>
      </c>
      <c r="AA6093">
        <v>0</v>
      </c>
      <c r="AB6093">
        <v>0</v>
      </c>
      <c r="AD6093">
        <f>IF(ISBLANK(Source[[#This Row],[CrosslistID]]),1,1/COUNTIFS(Source[CrosslistID],Source[[#This Row],[CrosslistID]],Source[TermDesc],Source[[#This Row],[TermDesc]]))</f>
        <v>1</v>
      </c>
      <c r="AG6093">
        <v>0</v>
      </c>
      <c r="AH6093">
        <v>0</v>
      </c>
      <c r="AI6093">
        <v>0</v>
      </c>
      <c r="AJ6093">
        <v>0</v>
      </c>
      <c r="AK6093">
        <v>0.1</v>
      </c>
      <c r="AL60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93">
        <f>IF(AND(Source[[#This Row],[Credit_Noncredit]]="Noncredit",Source[[#This Row],[FTEF]]&gt;0),Source[[#This Row],[NC XLST FTES]]*525/(437.5*Source[[#This Row],[FTEF]]),0)</f>
        <v>0</v>
      </c>
      <c r="AN6093">
        <f>IF(Source[[#This Row],[Credit_Noncredit]]="Credit",Source[[#This Row],[Census Enrollment]],Source[[#This Row],[Noncredit Avg. Attendance]])</f>
        <v>0</v>
      </c>
    </row>
    <row r="6094" spans="1:40" x14ac:dyDescent="0.25">
      <c r="A6094" t="s">
        <v>1914</v>
      </c>
      <c r="B6094" t="s">
        <v>886</v>
      </c>
      <c r="C6094" t="s">
        <v>632</v>
      </c>
      <c r="D6094" t="s">
        <v>1475</v>
      </c>
      <c r="E6094" s="4">
        <v>75742</v>
      </c>
      <c r="F6094" s="4" t="s">
        <v>1502</v>
      </c>
      <c r="G6094" s="4" t="s">
        <v>1544</v>
      </c>
      <c r="H6094" t="str">
        <f>CONCATENATE(Source[[#This Row],[Subject]],TRIM(Source[[#This Row],[Course]]))</f>
        <v>PE214A</v>
      </c>
      <c r="I6094" t="str">
        <f>VLOOKUP(Source[[#This Row],[SubjCrse]],'Courses and Categories'!$E$2:$G$1816,3,FALSE)</f>
        <v>Credit PE/Dance Activity</v>
      </c>
      <c r="J6094" t="s">
        <v>3546</v>
      </c>
      <c r="K6094" t="s">
        <v>1545</v>
      </c>
      <c r="L6094" t="s">
        <v>39</v>
      </c>
      <c r="M6094" t="s">
        <v>1063</v>
      </c>
      <c r="N6094" t="s">
        <v>105</v>
      </c>
      <c r="O6094">
        <v>910</v>
      </c>
      <c r="P6094">
        <v>1000</v>
      </c>
      <c r="Q6094" t="s">
        <v>675</v>
      </c>
      <c r="R6094">
        <v>101</v>
      </c>
      <c r="S6094" t="s">
        <v>134</v>
      </c>
      <c r="T6094">
        <v>1</v>
      </c>
      <c r="U6094" s="1">
        <v>43694</v>
      </c>
      <c r="V6094" s="1">
        <v>43819</v>
      </c>
      <c r="W6094" t="s">
        <v>1507</v>
      </c>
      <c r="X6094" t="s">
        <v>3543</v>
      </c>
      <c r="Y6094">
        <v>0</v>
      </c>
      <c r="Z6094">
        <v>0</v>
      </c>
      <c r="AA6094">
        <v>0</v>
      </c>
      <c r="AB6094">
        <v>0</v>
      </c>
      <c r="AD6094">
        <f>IF(ISBLANK(Source[[#This Row],[CrosslistID]]),1,1/COUNTIFS(Source[CrosslistID],Source[[#This Row],[CrosslistID]],Source[TermDesc],Source[[#This Row],[TermDesc]]))</f>
        <v>1</v>
      </c>
      <c r="AG6094">
        <v>0</v>
      </c>
      <c r="AH6094">
        <v>0</v>
      </c>
      <c r="AI6094">
        <v>0</v>
      </c>
      <c r="AJ6094">
        <v>0</v>
      </c>
      <c r="AK6094">
        <v>0.1</v>
      </c>
      <c r="AL60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94">
        <f>IF(AND(Source[[#This Row],[Credit_Noncredit]]="Noncredit",Source[[#This Row],[FTEF]]&gt;0),Source[[#This Row],[NC XLST FTES]]*525/(437.5*Source[[#This Row],[FTEF]]),0)</f>
        <v>0</v>
      </c>
      <c r="AN6094">
        <f>IF(Source[[#This Row],[Credit_Noncredit]]="Credit",Source[[#This Row],[Census Enrollment]],Source[[#This Row],[Noncredit Avg. Attendance]])</f>
        <v>0</v>
      </c>
    </row>
    <row r="6095" spans="1:40" x14ac:dyDescent="0.25">
      <c r="A6095" t="s">
        <v>1914</v>
      </c>
      <c r="B6095" t="s">
        <v>886</v>
      </c>
      <c r="C6095" t="s">
        <v>632</v>
      </c>
      <c r="D6095" t="s">
        <v>1475</v>
      </c>
      <c r="E6095" s="4">
        <v>75743</v>
      </c>
      <c r="F6095" s="4" t="s">
        <v>1502</v>
      </c>
      <c r="G6095" s="4" t="s">
        <v>1544</v>
      </c>
      <c r="H6095" t="str">
        <f>CONCATENATE(Source[[#This Row],[Subject]],TRIM(Source[[#This Row],[Course]]))</f>
        <v>PE214A</v>
      </c>
      <c r="I6095" t="str">
        <f>VLOOKUP(Source[[#This Row],[SubjCrse]],'Courses and Categories'!$E$2:$G$1816,3,FALSE)</f>
        <v>Credit PE/Dance Activity</v>
      </c>
      <c r="J6095" t="s">
        <v>3549</v>
      </c>
      <c r="K6095" t="s">
        <v>1545</v>
      </c>
      <c r="L6095" t="s">
        <v>39</v>
      </c>
      <c r="M6095" t="s">
        <v>1063</v>
      </c>
      <c r="N6095" t="s">
        <v>105</v>
      </c>
      <c r="O6095">
        <v>1010</v>
      </c>
      <c r="P6095">
        <v>1100</v>
      </c>
      <c r="Q6095" t="s">
        <v>675</v>
      </c>
      <c r="R6095">
        <v>101</v>
      </c>
      <c r="S6095" t="s">
        <v>134</v>
      </c>
      <c r="T6095">
        <v>1</v>
      </c>
      <c r="U6095" s="1">
        <v>43694</v>
      </c>
      <c r="V6095" s="1">
        <v>43819</v>
      </c>
      <c r="W6095" t="s">
        <v>1504</v>
      </c>
      <c r="X6095" t="s">
        <v>3543</v>
      </c>
      <c r="Y6095">
        <v>0</v>
      </c>
      <c r="Z6095">
        <v>0</v>
      </c>
      <c r="AA6095">
        <v>0</v>
      </c>
      <c r="AB6095">
        <v>0</v>
      </c>
      <c r="AD6095">
        <f>IF(ISBLANK(Source[[#This Row],[CrosslistID]]),1,1/COUNTIFS(Source[CrosslistID],Source[[#This Row],[CrosslistID]],Source[TermDesc],Source[[#This Row],[TermDesc]]))</f>
        <v>1</v>
      </c>
      <c r="AG6095">
        <v>0</v>
      </c>
      <c r="AH6095">
        <v>0</v>
      </c>
      <c r="AI6095">
        <v>0</v>
      </c>
      <c r="AJ6095">
        <v>0</v>
      </c>
      <c r="AK6095">
        <v>0.1</v>
      </c>
      <c r="AL60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95">
        <f>IF(AND(Source[[#This Row],[Credit_Noncredit]]="Noncredit",Source[[#This Row],[FTEF]]&gt;0),Source[[#This Row],[NC XLST FTES]]*525/(437.5*Source[[#This Row],[FTEF]]),0)</f>
        <v>0</v>
      </c>
      <c r="AN6095">
        <f>IF(Source[[#This Row],[Credit_Noncredit]]="Credit",Source[[#This Row],[Census Enrollment]],Source[[#This Row],[Noncredit Avg. Attendance]])</f>
        <v>0</v>
      </c>
    </row>
    <row r="6096" spans="1:40" x14ac:dyDescent="0.25">
      <c r="A6096" t="s">
        <v>1914</v>
      </c>
      <c r="B6096" t="s">
        <v>886</v>
      </c>
      <c r="C6096" t="s">
        <v>632</v>
      </c>
      <c r="D6096" t="s">
        <v>1475</v>
      </c>
      <c r="E6096" s="4">
        <v>75850</v>
      </c>
      <c r="F6096" s="4" t="s">
        <v>1502</v>
      </c>
      <c r="G6096" s="4" t="s">
        <v>1544</v>
      </c>
      <c r="H6096" t="str">
        <f>CONCATENATE(Source[[#This Row],[Subject]],TRIM(Source[[#This Row],[Course]]))</f>
        <v>PE214A</v>
      </c>
      <c r="I6096" t="str">
        <f>VLOOKUP(Source[[#This Row],[SubjCrse]],'Courses and Categories'!$E$2:$G$1816,3,FALSE)</f>
        <v>Credit PE/Dance Activity</v>
      </c>
      <c r="J6096" t="s">
        <v>3550</v>
      </c>
      <c r="K6096" t="s">
        <v>1545</v>
      </c>
      <c r="L6096" t="s">
        <v>39</v>
      </c>
      <c r="M6096" t="s">
        <v>1063</v>
      </c>
      <c r="N6096" t="s">
        <v>105</v>
      </c>
      <c r="O6096">
        <v>1110</v>
      </c>
      <c r="P6096">
        <v>1200</v>
      </c>
      <c r="Q6096" t="s">
        <v>675</v>
      </c>
      <c r="R6096">
        <v>101</v>
      </c>
      <c r="S6096" t="s">
        <v>134</v>
      </c>
      <c r="T6096">
        <v>1</v>
      </c>
      <c r="U6096" s="1">
        <v>43694</v>
      </c>
      <c r="V6096" s="1">
        <v>43819</v>
      </c>
      <c r="W6096" t="s">
        <v>3702</v>
      </c>
      <c r="X6096" t="s">
        <v>3543</v>
      </c>
      <c r="Y6096">
        <v>0</v>
      </c>
      <c r="Z6096">
        <v>0</v>
      </c>
      <c r="AA6096">
        <v>0</v>
      </c>
      <c r="AB6096">
        <v>0</v>
      </c>
      <c r="AD6096">
        <f>IF(ISBLANK(Source[[#This Row],[CrosslistID]]),1,1/COUNTIFS(Source[CrosslistID],Source[[#This Row],[CrosslistID]],Source[TermDesc],Source[[#This Row],[TermDesc]]))</f>
        <v>1</v>
      </c>
      <c r="AG6096">
        <v>0</v>
      </c>
      <c r="AH6096">
        <v>0</v>
      </c>
      <c r="AI6096">
        <v>0</v>
      </c>
      <c r="AJ6096">
        <v>0</v>
      </c>
      <c r="AK6096">
        <v>0.1</v>
      </c>
      <c r="AL60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96">
        <f>IF(AND(Source[[#This Row],[Credit_Noncredit]]="Noncredit",Source[[#This Row],[FTEF]]&gt;0),Source[[#This Row],[NC XLST FTES]]*525/(437.5*Source[[#This Row],[FTEF]]),0)</f>
        <v>0</v>
      </c>
      <c r="AN6096">
        <f>IF(Source[[#This Row],[Credit_Noncredit]]="Credit",Source[[#This Row],[Census Enrollment]],Source[[#This Row],[Noncredit Avg. Attendance]])</f>
        <v>0</v>
      </c>
    </row>
    <row r="6097" spans="1:40" x14ac:dyDescent="0.25">
      <c r="A6097" t="s">
        <v>1914</v>
      </c>
      <c r="B6097" t="s">
        <v>886</v>
      </c>
      <c r="C6097" t="s">
        <v>632</v>
      </c>
      <c r="D6097" t="s">
        <v>1475</v>
      </c>
      <c r="E6097" s="4">
        <v>75851</v>
      </c>
      <c r="F6097" s="4" t="s">
        <v>1502</v>
      </c>
      <c r="G6097" s="4" t="s">
        <v>1544</v>
      </c>
      <c r="H6097" t="str">
        <f>CONCATENATE(Source[[#This Row],[Subject]],TRIM(Source[[#This Row],[Course]]))</f>
        <v>PE214A</v>
      </c>
      <c r="I6097" t="str">
        <f>VLOOKUP(Source[[#This Row],[SubjCrse]],'Courses and Categories'!$E$2:$G$1816,3,FALSE)</f>
        <v>Credit PE/Dance Activity</v>
      </c>
      <c r="J6097" t="s">
        <v>3552</v>
      </c>
      <c r="K6097" t="s">
        <v>1545</v>
      </c>
      <c r="L6097" t="s">
        <v>39</v>
      </c>
      <c r="M6097" t="s">
        <v>1063</v>
      </c>
      <c r="N6097" t="s">
        <v>105</v>
      </c>
      <c r="O6097">
        <v>1210</v>
      </c>
      <c r="P6097">
        <v>1300</v>
      </c>
      <c r="Q6097" t="s">
        <v>675</v>
      </c>
      <c r="R6097">
        <v>101</v>
      </c>
      <c r="S6097" t="s">
        <v>134</v>
      </c>
      <c r="T6097">
        <v>1</v>
      </c>
      <c r="U6097" s="1">
        <v>43694</v>
      </c>
      <c r="V6097" s="1">
        <v>43819</v>
      </c>
      <c r="W6097" t="s">
        <v>3700</v>
      </c>
      <c r="X6097" t="s">
        <v>3543</v>
      </c>
      <c r="Y6097">
        <v>0</v>
      </c>
      <c r="Z6097">
        <v>0</v>
      </c>
      <c r="AA6097">
        <v>0</v>
      </c>
      <c r="AB6097">
        <v>0</v>
      </c>
      <c r="AD6097">
        <f>IF(ISBLANK(Source[[#This Row],[CrosslistID]]),1,1/COUNTIFS(Source[CrosslistID],Source[[#This Row],[CrosslistID]],Source[TermDesc],Source[[#This Row],[TermDesc]]))</f>
        <v>1</v>
      </c>
      <c r="AG6097">
        <v>0</v>
      </c>
      <c r="AH6097">
        <v>0</v>
      </c>
      <c r="AI6097">
        <v>0</v>
      </c>
      <c r="AJ6097">
        <v>0</v>
      </c>
      <c r="AK6097">
        <v>0.1</v>
      </c>
      <c r="AL60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97">
        <f>IF(AND(Source[[#This Row],[Credit_Noncredit]]="Noncredit",Source[[#This Row],[FTEF]]&gt;0),Source[[#This Row],[NC XLST FTES]]*525/(437.5*Source[[#This Row],[FTEF]]),0)</f>
        <v>0</v>
      </c>
      <c r="AN6097">
        <f>IF(Source[[#This Row],[Credit_Noncredit]]="Credit",Source[[#This Row],[Census Enrollment]],Source[[#This Row],[Noncredit Avg. Attendance]])</f>
        <v>0</v>
      </c>
    </row>
    <row r="6098" spans="1:40" x14ac:dyDescent="0.25">
      <c r="A6098" t="s">
        <v>1914</v>
      </c>
      <c r="B6098" t="s">
        <v>886</v>
      </c>
      <c r="C6098" t="s">
        <v>632</v>
      </c>
      <c r="D6098" t="s">
        <v>1475</v>
      </c>
      <c r="E6098" s="4">
        <v>75852</v>
      </c>
      <c r="F6098" s="4" t="s">
        <v>1502</v>
      </c>
      <c r="G6098" s="4" t="s">
        <v>1544</v>
      </c>
      <c r="H6098" t="str">
        <f>CONCATENATE(Source[[#This Row],[Subject]],TRIM(Source[[#This Row],[Course]]))</f>
        <v>PE214A</v>
      </c>
      <c r="I6098" t="str">
        <f>VLOOKUP(Source[[#This Row],[SubjCrse]],'Courses and Categories'!$E$2:$G$1816,3,FALSE)</f>
        <v>Credit PE/Dance Activity</v>
      </c>
      <c r="J6098" t="s">
        <v>3554</v>
      </c>
      <c r="K6098" t="s">
        <v>1545</v>
      </c>
      <c r="L6098" t="s">
        <v>39</v>
      </c>
      <c r="M6098" t="s">
        <v>1063</v>
      </c>
      <c r="N6098" t="s">
        <v>105</v>
      </c>
      <c r="O6098">
        <v>1410</v>
      </c>
      <c r="P6098">
        <v>1500</v>
      </c>
      <c r="Q6098" t="s">
        <v>675</v>
      </c>
      <c r="R6098">
        <v>101</v>
      </c>
      <c r="S6098" t="s">
        <v>134</v>
      </c>
      <c r="T6098">
        <v>1</v>
      </c>
      <c r="U6098" s="1">
        <v>43694</v>
      </c>
      <c r="V6098" s="1">
        <v>43819</v>
      </c>
      <c r="W6098" t="s">
        <v>3701</v>
      </c>
      <c r="X6098" t="s">
        <v>3543</v>
      </c>
      <c r="Y6098">
        <v>0</v>
      </c>
      <c r="Z6098">
        <v>0</v>
      </c>
      <c r="AA6098">
        <v>0</v>
      </c>
      <c r="AB6098">
        <v>0</v>
      </c>
      <c r="AD6098">
        <f>IF(ISBLANK(Source[[#This Row],[CrosslistID]]),1,1/COUNTIFS(Source[CrosslistID],Source[[#This Row],[CrosslistID]],Source[TermDesc],Source[[#This Row],[TermDesc]]))</f>
        <v>1</v>
      </c>
      <c r="AG6098">
        <v>0</v>
      </c>
      <c r="AH6098">
        <v>0</v>
      </c>
      <c r="AI6098">
        <v>0</v>
      </c>
      <c r="AJ6098">
        <v>0</v>
      </c>
      <c r="AK6098">
        <v>0.1</v>
      </c>
      <c r="AL60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98">
        <f>IF(AND(Source[[#This Row],[Credit_Noncredit]]="Noncredit",Source[[#This Row],[FTEF]]&gt;0),Source[[#This Row],[NC XLST FTES]]*525/(437.5*Source[[#This Row],[FTEF]]),0)</f>
        <v>0</v>
      </c>
      <c r="AN6098">
        <f>IF(Source[[#This Row],[Credit_Noncredit]]="Credit",Source[[#This Row],[Census Enrollment]],Source[[#This Row],[Noncredit Avg. Attendance]])</f>
        <v>0</v>
      </c>
    </row>
    <row r="6099" spans="1:40" x14ac:dyDescent="0.25">
      <c r="A6099" t="s">
        <v>1914</v>
      </c>
      <c r="B6099" t="s">
        <v>886</v>
      </c>
      <c r="C6099" t="s">
        <v>632</v>
      </c>
      <c r="D6099" t="s">
        <v>1475</v>
      </c>
      <c r="E6099" s="4">
        <v>75854</v>
      </c>
      <c r="F6099" s="4" t="s">
        <v>1502</v>
      </c>
      <c r="G6099" s="4" t="s">
        <v>1544</v>
      </c>
      <c r="H6099" t="str">
        <f>CONCATENATE(Source[[#This Row],[Subject]],TRIM(Source[[#This Row],[Course]]))</f>
        <v>PE214A</v>
      </c>
      <c r="I6099" t="str">
        <f>VLOOKUP(Source[[#This Row],[SubjCrse]],'Courses and Categories'!$E$2:$G$1816,3,FALSE)</f>
        <v>Credit PE/Dance Activity</v>
      </c>
      <c r="J6099" t="s">
        <v>3703</v>
      </c>
      <c r="K6099" t="s">
        <v>1545</v>
      </c>
      <c r="L6099" t="s">
        <v>39</v>
      </c>
      <c r="M6099" t="s">
        <v>1063</v>
      </c>
      <c r="N6099" t="s">
        <v>797</v>
      </c>
      <c r="O6099" t="s">
        <v>330</v>
      </c>
      <c r="P6099" t="s">
        <v>1410</v>
      </c>
      <c r="Q6099" t="s">
        <v>1534</v>
      </c>
      <c r="R6099" t="s">
        <v>3741</v>
      </c>
      <c r="S6099" t="s">
        <v>134</v>
      </c>
      <c r="T6099">
        <v>1</v>
      </c>
      <c r="U6099" s="1">
        <v>43694</v>
      </c>
      <c r="V6099" s="1">
        <v>43819</v>
      </c>
      <c r="W6099" t="s">
        <v>1626</v>
      </c>
      <c r="X6099" t="s">
        <v>3543</v>
      </c>
      <c r="Y6099">
        <v>0</v>
      </c>
      <c r="Z6099">
        <v>0</v>
      </c>
      <c r="AA6099">
        <v>0</v>
      </c>
      <c r="AB6099">
        <v>0</v>
      </c>
      <c r="AD6099">
        <f>IF(ISBLANK(Source[[#This Row],[CrosslistID]]),1,1/COUNTIFS(Source[CrosslistID],Source[[#This Row],[CrosslistID]],Source[TermDesc],Source[[#This Row],[TermDesc]]))</f>
        <v>1</v>
      </c>
      <c r="AG6099">
        <v>0</v>
      </c>
      <c r="AH6099">
        <v>0</v>
      </c>
      <c r="AI6099">
        <v>0</v>
      </c>
      <c r="AJ6099">
        <v>0</v>
      </c>
      <c r="AK6099">
        <v>0.2</v>
      </c>
      <c r="AL60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099">
        <f>IF(AND(Source[[#This Row],[Credit_Noncredit]]="Noncredit",Source[[#This Row],[FTEF]]&gt;0),Source[[#This Row],[NC XLST FTES]]*525/(437.5*Source[[#This Row],[FTEF]]),0)</f>
        <v>0</v>
      </c>
      <c r="AN6099">
        <f>IF(Source[[#This Row],[Credit_Noncredit]]="Credit",Source[[#This Row],[Census Enrollment]],Source[[#This Row],[Noncredit Avg. Attendance]])</f>
        <v>0</v>
      </c>
    </row>
    <row r="6100" spans="1:40" x14ac:dyDescent="0.25">
      <c r="A6100" t="s">
        <v>1914</v>
      </c>
      <c r="B6100" t="s">
        <v>886</v>
      </c>
      <c r="C6100" t="s">
        <v>632</v>
      </c>
      <c r="D6100" t="s">
        <v>1475</v>
      </c>
      <c r="E6100" s="4">
        <v>75855</v>
      </c>
      <c r="F6100" s="4" t="s">
        <v>1502</v>
      </c>
      <c r="G6100" s="4" t="s">
        <v>1544</v>
      </c>
      <c r="H6100" t="str">
        <f>CONCATENATE(Source[[#This Row],[Subject]],TRIM(Source[[#This Row],[Course]]))</f>
        <v>PE214A</v>
      </c>
      <c r="I6100" t="str">
        <f>VLOOKUP(Source[[#This Row],[SubjCrse]],'Courses and Categories'!$E$2:$G$1816,3,FALSE)</f>
        <v>Credit PE/Dance Activity</v>
      </c>
      <c r="J6100" t="s">
        <v>3704</v>
      </c>
      <c r="K6100" t="s">
        <v>1545</v>
      </c>
      <c r="L6100" t="s">
        <v>39</v>
      </c>
      <c r="M6100" t="s">
        <v>1063</v>
      </c>
      <c r="N6100" t="s">
        <v>59</v>
      </c>
      <c r="O6100">
        <v>910</v>
      </c>
      <c r="P6100">
        <v>1000</v>
      </c>
      <c r="Q6100" t="s">
        <v>675</v>
      </c>
      <c r="R6100">
        <v>101</v>
      </c>
      <c r="S6100" t="s">
        <v>134</v>
      </c>
      <c r="T6100">
        <v>1</v>
      </c>
      <c r="U6100" s="1">
        <v>43694</v>
      </c>
      <c r="V6100" s="1">
        <v>43819</v>
      </c>
      <c r="W6100" t="s">
        <v>1558</v>
      </c>
      <c r="X6100" t="s">
        <v>3543</v>
      </c>
      <c r="Y6100">
        <v>0</v>
      </c>
      <c r="Z6100">
        <v>0</v>
      </c>
      <c r="AA6100">
        <v>0</v>
      </c>
      <c r="AB6100">
        <v>0</v>
      </c>
      <c r="AD6100">
        <f>IF(ISBLANK(Source[[#This Row],[CrosslistID]]),1,1/COUNTIFS(Source[CrosslistID],Source[[#This Row],[CrosslistID]],Source[TermDesc],Source[[#This Row],[TermDesc]]))</f>
        <v>1</v>
      </c>
      <c r="AG6100">
        <v>0</v>
      </c>
      <c r="AH6100">
        <v>0</v>
      </c>
      <c r="AI6100">
        <v>0</v>
      </c>
      <c r="AJ6100">
        <v>0</v>
      </c>
      <c r="AK6100">
        <v>0.1</v>
      </c>
      <c r="AL61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00">
        <f>IF(AND(Source[[#This Row],[Credit_Noncredit]]="Noncredit",Source[[#This Row],[FTEF]]&gt;0),Source[[#This Row],[NC XLST FTES]]*525/(437.5*Source[[#This Row],[FTEF]]),0)</f>
        <v>0</v>
      </c>
      <c r="AN6100">
        <f>IF(Source[[#This Row],[Credit_Noncredit]]="Credit",Source[[#This Row],[Census Enrollment]],Source[[#This Row],[Noncredit Avg. Attendance]])</f>
        <v>0</v>
      </c>
    </row>
    <row r="6101" spans="1:40" x14ac:dyDescent="0.25">
      <c r="A6101" t="s">
        <v>1914</v>
      </c>
      <c r="B6101" t="s">
        <v>886</v>
      </c>
      <c r="C6101" t="s">
        <v>632</v>
      </c>
      <c r="D6101" t="s">
        <v>1475</v>
      </c>
      <c r="E6101" s="4">
        <v>75856</v>
      </c>
      <c r="F6101" s="4" t="s">
        <v>1502</v>
      </c>
      <c r="G6101" s="4" t="s">
        <v>1544</v>
      </c>
      <c r="H6101" t="str">
        <f>CONCATENATE(Source[[#This Row],[Subject]],TRIM(Source[[#This Row],[Course]]))</f>
        <v>PE214A</v>
      </c>
      <c r="I6101" t="str">
        <f>VLOOKUP(Source[[#This Row],[SubjCrse]],'Courses and Categories'!$E$2:$G$1816,3,FALSE)</f>
        <v>Credit PE/Dance Activity</v>
      </c>
      <c r="J6101" t="s">
        <v>3705</v>
      </c>
      <c r="K6101" t="s">
        <v>1545</v>
      </c>
      <c r="L6101" t="s">
        <v>39</v>
      </c>
      <c r="M6101" t="s">
        <v>1063</v>
      </c>
      <c r="N6101" t="s">
        <v>59</v>
      </c>
      <c r="O6101">
        <v>1010</v>
      </c>
      <c r="P6101">
        <v>1100</v>
      </c>
      <c r="Q6101" t="s">
        <v>675</v>
      </c>
      <c r="R6101">
        <v>101</v>
      </c>
      <c r="S6101" t="s">
        <v>134</v>
      </c>
      <c r="T6101">
        <v>1</v>
      </c>
      <c r="U6101" s="1">
        <v>43694</v>
      </c>
      <c r="V6101" s="1">
        <v>43819</v>
      </c>
      <c r="W6101" t="s">
        <v>3700</v>
      </c>
      <c r="X6101" t="s">
        <v>3543</v>
      </c>
      <c r="Y6101">
        <v>0</v>
      </c>
      <c r="Z6101">
        <v>0</v>
      </c>
      <c r="AA6101">
        <v>0</v>
      </c>
      <c r="AB6101">
        <v>0</v>
      </c>
      <c r="AD6101">
        <f>IF(ISBLANK(Source[[#This Row],[CrosslistID]]),1,1/COUNTIFS(Source[CrosslistID],Source[[#This Row],[CrosslistID]],Source[TermDesc],Source[[#This Row],[TermDesc]]))</f>
        <v>1</v>
      </c>
      <c r="AG6101">
        <v>0</v>
      </c>
      <c r="AH6101">
        <v>0</v>
      </c>
      <c r="AI6101">
        <v>0</v>
      </c>
      <c r="AJ6101">
        <v>0</v>
      </c>
      <c r="AK6101">
        <v>0.1</v>
      </c>
      <c r="AL61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01">
        <f>IF(AND(Source[[#This Row],[Credit_Noncredit]]="Noncredit",Source[[#This Row],[FTEF]]&gt;0),Source[[#This Row],[NC XLST FTES]]*525/(437.5*Source[[#This Row],[FTEF]]),0)</f>
        <v>0</v>
      </c>
      <c r="AN6101">
        <f>IF(Source[[#This Row],[Credit_Noncredit]]="Credit",Source[[#This Row],[Census Enrollment]],Source[[#This Row],[Noncredit Avg. Attendance]])</f>
        <v>0</v>
      </c>
    </row>
    <row r="6102" spans="1:40" x14ac:dyDescent="0.25">
      <c r="A6102" t="s">
        <v>1914</v>
      </c>
      <c r="B6102" t="s">
        <v>886</v>
      </c>
      <c r="C6102" t="s">
        <v>632</v>
      </c>
      <c r="D6102" t="s">
        <v>1475</v>
      </c>
      <c r="E6102" s="4">
        <v>75857</v>
      </c>
      <c r="F6102" s="4" t="s">
        <v>1502</v>
      </c>
      <c r="G6102" s="4" t="s">
        <v>1544</v>
      </c>
      <c r="H6102" t="str">
        <f>CONCATENATE(Source[[#This Row],[Subject]],TRIM(Source[[#This Row],[Course]]))</f>
        <v>PE214A</v>
      </c>
      <c r="I6102" t="str">
        <f>VLOOKUP(Source[[#This Row],[SubjCrse]],'Courses and Categories'!$E$2:$G$1816,3,FALSE)</f>
        <v>Credit PE/Dance Activity</v>
      </c>
      <c r="J6102" t="s">
        <v>3742</v>
      </c>
      <c r="K6102" t="s">
        <v>1545</v>
      </c>
      <c r="L6102" t="s">
        <v>39</v>
      </c>
      <c r="M6102" t="s">
        <v>1063</v>
      </c>
      <c r="N6102" t="s">
        <v>59</v>
      </c>
      <c r="O6102">
        <v>1110</v>
      </c>
      <c r="P6102">
        <v>1200</v>
      </c>
      <c r="Q6102" t="s">
        <v>675</v>
      </c>
      <c r="R6102">
        <v>101</v>
      </c>
      <c r="S6102" t="s">
        <v>134</v>
      </c>
      <c r="T6102">
        <v>1</v>
      </c>
      <c r="U6102" s="1">
        <v>43694</v>
      </c>
      <c r="V6102" s="1">
        <v>43819</v>
      </c>
      <c r="W6102" t="s">
        <v>3702</v>
      </c>
      <c r="X6102" t="s">
        <v>3543</v>
      </c>
      <c r="Y6102">
        <v>0</v>
      </c>
      <c r="Z6102">
        <v>0</v>
      </c>
      <c r="AA6102">
        <v>0</v>
      </c>
      <c r="AB6102">
        <v>0</v>
      </c>
      <c r="AD6102">
        <f>IF(ISBLANK(Source[[#This Row],[CrosslistID]]),1,1/COUNTIFS(Source[CrosslistID],Source[[#This Row],[CrosslistID]],Source[TermDesc],Source[[#This Row],[TermDesc]]))</f>
        <v>1</v>
      </c>
      <c r="AG6102">
        <v>0</v>
      </c>
      <c r="AH6102">
        <v>0</v>
      </c>
      <c r="AI6102">
        <v>0</v>
      </c>
      <c r="AJ6102">
        <v>0</v>
      </c>
      <c r="AK6102">
        <v>0.1</v>
      </c>
      <c r="AL61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02">
        <f>IF(AND(Source[[#This Row],[Credit_Noncredit]]="Noncredit",Source[[#This Row],[FTEF]]&gt;0),Source[[#This Row],[NC XLST FTES]]*525/(437.5*Source[[#This Row],[FTEF]]),0)</f>
        <v>0</v>
      </c>
      <c r="AN6102">
        <f>IF(Source[[#This Row],[Credit_Noncredit]]="Credit",Source[[#This Row],[Census Enrollment]],Source[[#This Row],[Noncredit Avg. Attendance]])</f>
        <v>0</v>
      </c>
    </row>
    <row r="6103" spans="1:40" x14ac:dyDescent="0.25">
      <c r="A6103" t="s">
        <v>1914</v>
      </c>
      <c r="B6103" t="s">
        <v>886</v>
      </c>
      <c r="C6103" t="s">
        <v>632</v>
      </c>
      <c r="D6103" t="s">
        <v>1475</v>
      </c>
      <c r="E6103" s="4">
        <v>75858</v>
      </c>
      <c r="F6103" s="4" t="s">
        <v>1502</v>
      </c>
      <c r="G6103" s="4" t="s">
        <v>1544</v>
      </c>
      <c r="H6103" t="str">
        <f>CONCATENATE(Source[[#This Row],[Subject]],TRIM(Source[[#This Row],[Course]]))</f>
        <v>PE214A</v>
      </c>
      <c r="I6103" t="str">
        <f>VLOOKUP(Source[[#This Row],[SubjCrse]],'Courses and Categories'!$E$2:$G$1816,3,FALSE)</f>
        <v>Credit PE/Dance Activity</v>
      </c>
      <c r="J6103" t="s">
        <v>3743</v>
      </c>
      <c r="K6103" t="s">
        <v>1545</v>
      </c>
      <c r="L6103" t="s">
        <v>39</v>
      </c>
      <c r="M6103" t="s">
        <v>1063</v>
      </c>
      <c r="N6103" t="s">
        <v>59</v>
      </c>
      <c r="O6103">
        <v>1210</v>
      </c>
      <c r="P6103">
        <v>1300</v>
      </c>
      <c r="Q6103" t="s">
        <v>675</v>
      </c>
      <c r="R6103">
        <v>101</v>
      </c>
      <c r="S6103" t="s">
        <v>134</v>
      </c>
      <c r="T6103">
        <v>1</v>
      </c>
      <c r="U6103" s="1">
        <v>43694</v>
      </c>
      <c r="V6103" s="1">
        <v>43819</v>
      </c>
      <c r="W6103" t="s">
        <v>3699</v>
      </c>
      <c r="X6103" t="s">
        <v>3543</v>
      </c>
      <c r="Y6103">
        <v>0</v>
      </c>
      <c r="Z6103">
        <v>0</v>
      </c>
      <c r="AA6103">
        <v>0</v>
      </c>
      <c r="AB6103">
        <v>0</v>
      </c>
      <c r="AD6103">
        <f>IF(ISBLANK(Source[[#This Row],[CrosslistID]]),1,1/COUNTIFS(Source[CrosslistID],Source[[#This Row],[CrosslistID]],Source[TermDesc],Source[[#This Row],[TermDesc]]))</f>
        <v>1</v>
      </c>
      <c r="AG6103">
        <v>0</v>
      </c>
      <c r="AH6103">
        <v>0</v>
      </c>
      <c r="AI6103">
        <v>0</v>
      </c>
      <c r="AJ6103">
        <v>0</v>
      </c>
      <c r="AK6103">
        <v>0.1</v>
      </c>
      <c r="AL61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03">
        <f>IF(AND(Source[[#This Row],[Credit_Noncredit]]="Noncredit",Source[[#This Row],[FTEF]]&gt;0),Source[[#This Row],[NC XLST FTES]]*525/(437.5*Source[[#This Row],[FTEF]]),0)</f>
        <v>0</v>
      </c>
      <c r="AN6103">
        <f>IF(Source[[#This Row],[Credit_Noncredit]]="Credit",Source[[#This Row],[Census Enrollment]],Source[[#This Row],[Noncredit Avg. Attendance]])</f>
        <v>0</v>
      </c>
    </row>
    <row r="6104" spans="1:40" x14ac:dyDescent="0.25">
      <c r="A6104" t="s">
        <v>1914</v>
      </c>
      <c r="B6104" t="s">
        <v>886</v>
      </c>
      <c r="C6104" t="s">
        <v>632</v>
      </c>
      <c r="D6104" t="s">
        <v>1475</v>
      </c>
      <c r="E6104" s="4">
        <v>75859</v>
      </c>
      <c r="F6104" s="4" t="s">
        <v>1502</v>
      </c>
      <c r="G6104" s="4" t="s">
        <v>1544</v>
      </c>
      <c r="H6104" t="str">
        <f>CONCATENATE(Source[[#This Row],[Subject]],TRIM(Source[[#This Row],[Course]]))</f>
        <v>PE214A</v>
      </c>
      <c r="I6104" t="str">
        <f>VLOOKUP(Source[[#This Row],[SubjCrse]],'Courses and Categories'!$E$2:$G$1816,3,FALSE)</f>
        <v>Credit PE/Dance Activity</v>
      </c>
      <c r="J6104" t="s">
        <v>3744</v>
      </c>
      <c r="K6104" t="s">
        <v>1545</v>
      </c>
      <c r="L6104" t="s">
        <v>39</v>
      </c>
      <c r="M6104" t="s">
        <v>1063</v>
      </c>
      <c r="N6104" t="s">
        <v>59</v>
      </c>
      <c r="O6104">
        <v>1310</v>
      </c>
      <c r="P6104">
        <v>1400</v>
      </c>
      <c r="Q6104" t="s">
        <v>675</v>
      </c>
      <c r="R6104">
        <v>101</v>
      </c>
      <c r="S6104" t="s">
        <v>134</v>
      </c>
      <c r="T6104">
        <v>1</v>
      </c>
      <c r="U6104" s="1">
        <v>43694</v>
      </c>
      <c r="V6104" s="1">
        <v>43819</v>
      </c>
      <c r="W6104" t="s">
        <v>3701</v>
      </c>
      <c r="X6104" t="s">
        <v>3543</v>
      </c>
      <c r="Y6104">
        <v>0</v>
      </c>
      <c r="Z6104">
        <v>0</v>
      </c>
      <c r="AA6104">
        <v>0</v>
      </c>
      <c r="AB6104">
        <v>0</v>
      </c>
      <c r="AD6104">
        <f>IF(ISBLANK(Source[[#This Row],[CrosslistID]]),1,1/COUNTIFS(Source[CrosslistID],Source[[#This Row],[CrosslistID]],Source[TermDesc],Source[[#This Row],[TermDesc]]))</f>
        <v>1</v>
      </c>
      <c r="AG6104">
        <v>0</v>
      </c>
      <c r="AH6104">
        <v>0</v>
      </c>
      <c r="AI6104">
        <v>0</v>
      </c>
      <c r="AJ6104">
        <v>0</v>
      </c>
      <c r="AK6104">
        <v>0.1</v>
      </c>
      <c r="AL61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04">
        <f>IF(AND(Source[[#This Row],[Credit_Noncredit]]="Noncredit",Source[[#This Row],[FTEF]]&gt;0),Source[[#This Row],[NC XLST FTES]]*525/(437.5*Source[[#This Row],[FTEF]]),0)</f>
        <v>0</v>
      </c>
      <c r="AN6104">
        <f>IF(Source[[#This Row],[Credit_Noncredit]]="Credit",Source[[#This Row],[Census Enrollment]],Source[[#This Row],[Noncredit Avg. Attendance]])</f>
        <v>0</v>
      </c>
    </row>
    <row r="6105" spans="1:40" x14ac:dyDescent="0.25">
      <c r="A6105" t="s">
        <v>1914</v>
      </c>
      <c r="B6105" t="s">
        <v>886</v>
      </c>
      <c r="C6105" t="s">
        <v>632</v>
      </c>
      <c r="D6105" t="s">
        <v>1475</v>
      </c>
      <c r="E6105" s="4">
        <v>75860</v>
      </c>
      <c r="F6105" s="4" t="s">
        <v>1502</v>
      </c>
      <c r="G6105" s="4" t="s">
        <v>1544</v>
      </c>
      <c r="H6105" t="str">
        <f>CONCATENATE(Source[[#This Row],[Subject]],TRIM(Source[[#This Row],[Course]]))</f>
        <v>PE214A</v>
      </c>
      <c r="I6105" t="str">
        <f>VLOOKUP(Source[[#This Row],[SubjCrse]],'Courses and Categories'!$E$2:$G$1816,3,FALSE)</f>
        <v>Credit PE/Dance Activity</v>
      </c>
      <c r="J6105" t="s">
        <v>3706</v>
      </c>
      <c r="K6105" t="s">
        <v>1545</v>
      </c>
      <c r="L6105" t="s">
        <v>39</v>
      </c>
      <c r="M6105" t="s">
        <v>1063</v>
      </c>
      <c r="N6105" t="s">
        <v>59</v>
      </c>
      <c r="O6105">
        <v>1410</v>
      </c>
      <c r="P6105">
        <v>1500</v>
      </c>
      <c r="Q6105" t="s">
        <v>675</v>
      </c>
      <c r="R6105">
        <v>101</v>
      </c>
      <c r="S6105" t="s">
        <v>134</v>
      </c>
      <c r="T6105">
        <v>1</v>
      </c>
      <c r="U6105" s="1">
        <v>43694</v>
      </c>
      <c r="V6105" s="1">
        <v>43819</v>
      </c>
      <c r="W6105" t="s">
        <v>3699</v>
      </c>
      <c r="X6105" t="s">
        <v>3543</v>
      </c>
      <c r="Y6105">
        <v>0</v>
      </c>
      <c r="Z6105">
        <v>0</v>
      </c>
      <c r="AA6105">
        <v>0</v>
      </c>
      <c r="AB6105">
        <v>0</v>
      </c>
      <c r="AD6105">
        <f>IF(ISBLANK(Source[[#This Row],[CrosslistID]]),1,1/COUNTIFS(Source[CrosslistID],Source[[#This Row],[CrosslistID]],Source[TermDesc],Source[[#This Row],[TermDesc]]))</f>
        <v>1</v>
      </c>
      <c r="AG6105">
        <v>0</v>
      </c>
      <c r="AH6105">
        <v>0</v>
      </c>
      <c r="AI6105">
        <v>0</v>
      </c>
      <c r="AJ6105">
        <v>0</v>
      </c>
      <c r="AK6105">
        <v>0.1</v>
      </c>
      <c r="AL61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05">
        <f>IF(AND(Source[[#This Row],[Credit_Noncredit]]="Noncredit",Source[[#This Row],[FTEF]]&gt;0),Source[[#This Row],[NC XLST FTES]]*525/(437.5*Source[[#This Row],[FTEF]]),0)</f>
        <v>0</v>
      </c>
      <c r="AN6105">
        <f>IF(Source[[#This Row],[Credit_Noncredit]]="Credit",Source[[#This Row],[Census Enrollment]],Source[[#This Row],[Noncredit Avg. Attendance]])</f>
        <v>0</v>
      </c>
    </row>
    <row r="6106" spans="1:40" x14ac:dyDescent="0.25">
      <c r="A6106" t="s">
        <v>1914</v>
      </c>
      <c r="B6106" t="s">
        <v>886</v>
      </c>
      <c r="C6106" t="s">
        <v>632</v>
      </c>
      <c r="D6106" t="s">
        <v>1475</v>
      </c>
      <c r="E6106" s="4">
        <v>75861</v>
      </c>
      <c r="F6106" s="4" t="s">
        <v>1502</v>
      </c>
      <c r="G6106" s="4" t="s">
        <v>1544</v>
      </c>
      <c r="H6106" t="str">
        <f>CONCATENATE(Source[[#This Row],[Subject]],TRIM(Source[[#This Row],[Course]]))</f>
        <v>PE214A</v>
      </c>
      <c r="I6106" t="str">
        <f>VLOOKUP(Source[[#This Row],[SubjCrse]],'Courses and Categories'!$E$2:$G$1816,3,FALSE)</f>
        <v>Credit PE/Dance Activity</v>
      </c>
      <c r="J6106" t="s">
        <v>3707</v>
      </c>
      <c r="K6106" t="s">
        <v>1545</v>
      </c>
      <c r="L6106" t="s">
        <v>39</v>
      </c>
      <c r="M6106" t="s">
        <v>1063</v>
      </c>
      <c r="N6106" t="s">
        <v>91</v>
      </c>
      <c r="O6106">
        <v>810</v>
      </c>
      <c r="P6106">
        <v>1000</v>
      </c>
      <c r="Q6106" t="s">
        <v>675</v>
      </c>
      <c r="R6106">
        <v>101</v>
      </c>
      <c r="S6106" t="s">
        <v>134</v>
      </c>
      <c r="T6106">
        <v>1</v>
      </c>
      <c r="U6106" s="1">
        <v>43694</v>
      </c>
      <c r="V6106" s="1">
        <v>43819</v>
      </c>
      <c r="W6106" t="s">
        <v>3699</v>
      </c>
      <c r="X6106" t="s">
        <v>3543</v>
      </c>
      <c r="Y6106">
        <v>0</v>
      </c>
      <c r="Z6106">
        <v>0</v>
      </c>
      <c r="AA6106">
        <v>0</v>
      </c>
      <c r="AB6106">
        <v>0</v>
      </c>
      <c r="AD6106">
        <f>IF(ISBLANK(Source[[#This Row],[CrosslistID]]),1,1/COUNTIFS(Source[CrosslistID],Source[[#This Row],[CrosslistID]],Source[TermDesc],Source[[#This Row],[TermDesc]]))</f>
        <v>1</v>
      </c>
      <c r="AG6106">
        <v>0</v>
      </c>
      <c r="AH6106">
        <v>0</v>
      </c>
      <c r="AI6106">
        <v>0</v>
      </c>
      <c r="AJ6106">
        <v>0</v>
      </c>
      <c r="AK6106">
        <v>0.1</v>
      </c>
      <c r="AL61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06">
        <f>IF(AND(Source[[#This Row],[Credit_Noncredit]]="Noncredit",Source[[#This Row],[FTEF]]&gt;0),Source[[#This Row],[NC XLST FTES]]*525/(437.5*Source[[#This Row],[FTEF]]),0)</f>
        <v>0</v>
      </c>
      <c r="AN6106">
        <f>IF(Source[[#This Row],[Credit_Noncredit]]="Credit",Source[[#This Row],[Census Enrollment]],Source[[#This Row],[Noncredit Avg. Attendance]])</f>
        <v>0</v>
      </c>
    </row>
    <row r="6107" spans="1:40" x14ac:dyDescent="0.25">
      <c r="A6107" t="s">
        <v>1914</v>
      </c>
      <c r="B6107" t="s">
        <v>886</v>
      </c>
      <c r="C6107" t="s">
        <v>632</v>
      </c>
      <c r="D6107" t="s">
        <v>1475</v>
      </c>
      <c r="E6107" s="4">
        <v>75862</v>
      </c>
      <c r="F6107" s="4" t="s">
        <v>1502</v>
      </c>
      <c r="G6107" s="4" t="s">
        <v>1544</v>
      </c>
      <c r="H6107" t="str">
        <f>CONCATENATE(Source[[#This Row],[Subject]],TRIM(Source[[#This Row],[Course]]))</f>
        <v>PE214A</v>
      </c>
      <c r="I6107" t="str">
        <f>VLOOKUP(Source[[#This Row],[SubjCrse]],'Courses and Categories'!$E$2:$G$1816,3,FALSE)</f>
        <v>Credit PE/Dance Activity</v>
      </c>
      <c r="J6107" t="s">
        <v>3708</v>
      </c>
      <c r="K6107" t="s">
        <v>1545</v>
      </c>
      <c r="L6107" t="s">
        <v>39</v>
      </c>
      <c r="M6107" t="s">
        <v>1063</v>
      </c>
      <c r="N6107" t="s">
        <v>91</v>
      </c>
      <c r="O6107">
        <v>1010</v>
      </c>
      <c r="P6107">
        <v>1200</v>
      </c>
      <c r="Q6107" t="s">
        <v>675</v>
      </c>
      <c r="R6107">
        <v>101</v>
      </c>
      <c r="S6107" t="s">
        <v>134</v>
      </c>
      <c r="T6107">
        <v>1</v>
      </c>
      <c r="U6107" s="1">
        <v>43694</v>
      </c>
      <c r="V6107" s="1">
        <v>43819</v>
      </c>
      <c r="W6107" t="s">
        <v>3699</v>
      </c>
      <c r="X6107" t="s">
        <v>3543</v>
      </c>
      <c r="Y6107">
        <v>0</v>
      </c>
      <c r="Z6107">
        <v>0</v>
      </c>
      <c r="AA6107">
        <v>0</v>
      </c>
      <c r="AB6107">
        <v>0</v>
      </c>
      <c r="AD6107">
        <f>IF(ISBLANK(Source[[#This Row],[CrosslistID]]),1,1/COUNTIFS(Source[CrosslistID],Source[[#This Row],[CrosslistID]],Source[TermDesc],Source[[#This Row],[TermDesc]]))</f>
        <v>1</v>
      </c>
      <c r="AG6107">
        <v>0</v>
      </c>
      <c r="AH6107">
        <v>0</v>
      </c>
      <c r="AI6107">
        <v>0</v>
      </c>
      <c r="AJ6107">
        <v>0</v>
      </c>
      <c r="AK6107">
        <v>0.1</v>
      </c>
      <c r="AL61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07">
        <f>IF(AND(Source[[#This Row],[Credit_Noncredit]]="Noncredit",Source[[#This Row],[FTEF]]&gt;0),Source[[#This Row],[NC XLST FTES]]*525/(437.5*Source[[#This Row],[FTEF]]),0)</f>
        <v>0</v>
      </c>
      <c r="AN6107">
        <f>IF(Source[[#This Row],[Credit_Noncredit]]="Credit",Source[[#This Row],[Census Enrollment]],Source[[#This Row],[Noncredit Avg. Attendance]])</f>
        <v>0</v>
      </c>
    </row>
    <row r="6108" spans="1:40" x14ac:dyDescent="0.25">
      <c r="A6108" t="s">
        <v>1914</v>
      </c>
      <c r="B6108" t="s">
        <v>886</v>
      </c>
      <c r="C6108" t="s">
        <v>632</v>
      </c>
      <c r="D6108" t="s">
        <v>1475</v>
      </c>
      <c r="E6108" s="4">
        <v>77324</v>
      </c>
      <c r="F6108" s="4" t="s">
        <v>1502</v>
      </c>
      <c r="G6108" s="4" t="s">
        <v>1544</v>
      </c>
      <c r="H6108" t="str">
        <f>CONCATENATE(Source[[#This Row],[Subject]],TRIM(Source[[#This Row],[Course]]))</f>
        <v>PE214A</v>
      </c>
      <c r="I6108" t="str">
        <f>VLOOKUP(Source[[#This Row],[SubjCrse]],'Courses and Categories'!$E$2:$G$1816,3,FALSE)</f>
        <v>Credit PE/Dance Activity</v>
      </c>
      <c r="J6108" t="s">
        <v>3714</v>
      </c>
      <c r="K6108" t="s">
        <v>1545</v>
      </c>
      <c r="L6108" t="s">
        <v>39</v>
      </c>
      <c r="M6108" t="s">
        <v>1063</v>
      </c>
      <c r="N6108" t="s">
        <v>91</v>
      </c>
      <c r="O6108">
        <v>1210</v>
      </c>
      <c r="P6108">
        <v>1400</v>
      </c>
      <c r="Q6108" t="s">
        <v>675</v>
      </c>
      <c r="R6108">
        <v>101</v>
      </c>
      <c r="S6108" t="s">
        <v>134</v>
      </c>
      <c r="T6108">
        <v>1</v>
      </c>
      <c r="U6108" s="1">
        <v>43694</v>
      </c>
      <c r="V6108" s="1">
        <v>43819</v>
      </c>
      <c r="W6108" t="s">
        <v>3700</v>
      </c>
      <c r="X6108" t="s">
        <v>1929</v>
      </c>
      <c r="Y6108">
        <v>0</v>
      </c>
      <c r="Z6108">
        <v>0</v>
      </c>
      <c r="AA6108">
        <v>0</v>
      </c>
      <c r="AB6108">
        <v>0</v>
      </c>
      <c r="AD6108">
        <f>IF(ISBLANK(Source[[#This Row],[CrosslistID]]),1,1/COUNTIFS(Source[CrosslistID],Source[[#This Row],[CrosslistID]],Source[TermDesc],Source[[#This Row],[TermDesc]]))</f>
        <v>1</v>
      </c>
      <c r="AG6108">
        <v>0</v>
      </c>
      <c r="AH6108">
        <v>0</v>
      </c>
      <c r="AI6108">
        <v>0</v>
      </c>
      <c r="AJ6108">
        <v>0</v>
      </c>
      <c r="AK6108">
        <v>0.1</v>
      </c>
      <c r="AL61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08">
        <f>IF(AND(Source[[#This Row],[Credit_Noncredit]]="Noncredit",Source[[#This Row],[FTEF]]&gt;0),Source[[#This Row],[NC XLST FTES]]*525/(437.5*Source[[#This Row],[FTEF]]),0)</f>
        <v>0</v>
      </c>
      <c r="AN6108">
        <f>IF(Source[[#This Row],[Credit_Noncredit]]="Credit",Source[[#This Row],[Census Enrollment]],Source[[#This Row],[Noncredit Avg. Attendance]])</f>
        <v>0</v>
      </c>
    </row>
    <row r="6109" spans="1:40" x14ac:dyDescent="0.25">
      <c r="A6109" t="s">
        <v>1914</v>
      </c>
      <c r="B6109" t="s">
        <v>886</v>
      </c>
      <c r="C6109" t="s">
        <v>632</v>
      </c>
      <c r="D6109" t="s">
        <v>1475</v>
      </c>
      <c r="E6109" s="4">
        <v>76792</v>
      </c>
      <c r="F6109" s="4" t="s">
        <v>1502</v>
      </c>
      <c r="G6109" s="4" t="s">
        <v>1550</v>
      </c>
      <c r="H6109" t="str">
        <f>CONCATENATE(Source[[#This Row],[Subject]],TRIM(Source[[#This Row],[Course]]))</f>
        <v>PE214B</v>
      </c>
      <c r="I6109" t="str">
        <f>VLOOKUP(Source[[#This Row],[SubjCrse]],'Courses and Categories'!$E$2:$G$1816,3,FALSE)</f>
        <v>Credit PE/Dance Activity</v>
      </c>
      <c r="J6109">
        <v>1</v>
      </c>
      <c r="K6109" t="s">
        <v>1551</v>
      </c>
      <c r="L6109" t="s">
        <v>39</v>
      </c>
      <c r="M6109" t="s">
        <v>1063</v>
      </c>
      <c r="N6109" t="s">
        <v>42</v>
      </c>
      <c r="O6109" t="s">
        <v>42</v>
      </c>
      <c r="P6109" t="s">
        <v>42</v>
      </c>
      <c r="Q6109" t="s">
        <v>675</v>
      </c>
      <c r="R6109">
        <v>101</v>
      </c>
      <c r="S6109" t="s">
        <v>134</v>
      </c>
      <c r="T6109">
        <v>1</v>
      </c>
      <c r="U6109" s="1">
        <v>43694</v>
      </c>
      <c r="V6109" s="1">
        <v>43819</v>
      </c>
      <c r="W6109" t="s">
        <v>66</v>
      </c>
      <c r="X6109" t="s">
        <v>46</v>
      </c>
      <c r="Y6109">
        <v>89</v>
      </c>
      <c r="Z6109">
        <v>57</v>
      </c>
      <c r="AA6109">
        <v>70</v>
      </c>
      <c r="AB6109">
        <v>81.428600000000003</v>
      </c>
      <c r="AD6109">
        <f>IF(ISBLANK(Source[[#This Row],[CrosslistID]]),1,1/COUNTIFS(Source[CrosslistID],Source[[#This Row],[CrosslistID]],Source[TermDesc],Source[[#This Row],[TermDesc]]))</f>
        <v>1</v>
      </c>
      <c r="AG6109">
        <v>0</v>
      </c>
      <c r="AH6109">
        <v>81.428600000000003</v>
      </c>
      <c r="AI6109">
        <v>2.7490000000000001</v>
      </c>
      <c r="AJ6109">
        <v>2.7490000000000001</v>
      </c>
      <c r="AK6109">
        <v>0</v>
      </c>
      <c r="AL61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09">
        <f>IF(AND(Source[[#This Row],[Credit_Noncredit]]="Noncredit",Source[[#This Row],[FTEF]]&gt;0),Source[[#This Row],[NC XLST FTES]]*525/(437.5*Source[[#This Row],[FTEF]]),0)</f>
        <v>0</v>
      </c>
      <c r="AN6109">
        <f>IF(Source[[#This Row],[Credit_Noncredit]]="Credit",Source[[#This Row],[Census Enrollment]],Source[[#This Row],[Noncredit Avg. Attendance]])</f>
        <v>89</v>
      </c>
    </row>
    <row r="6110" spans="1:40" x14ac:dyDescent="0.25">
      <c r="A6110" t="s">
        <v>1914</v>
      </c>
      <c r="B6110" t="s">
        <v>886</v>
      </c>
      <c r="C6110" t="s">
        <v>632</v>
      </c>
      <c r="D6110" t="s">
        <v>1475</v>
      </c>
      <c r="E6110" s="4">
        <v>75744</v>
      </c>
      <c r="F6110" s="4" t="s">
        <v>1502</v>
      </c>
      <c r="G6110" s="4" t="s">
        <v>3745</v>
      </c>
      <c r="H6110" t="str">
        <f>CONCATENATE(Source[[#This Row],[Subject]],TRIM(Source[[#This Row],[Course]]))</f>
        <v>PE215A</v>
      </c>
      <c r="I6110" t="str">
        <f>VLOOKUP(Source[[#This Row],[SubjCrse]],'Courses and Categories'!$E$2:$G$1816,3,FALSE)</f>
        <v>Credit PE/Dance Activity</v>
      </c>
      <c r="J6110">
        <v>1</v>
      </c>
      <c r="K6110" t="s">
        <v>3746</v>
      </c>
      <c r="L6110" t="s">
        <v>39</v>
      </c>
      <c r="M6110" t="s">
        <v>1063</v>
      </c>
      <c r="N6110" t="s">
        <v>42</v>
      </c>
      <c r="O6110" t="s">
        <v>42</v>
      </c>
      <c r="P6110" t="s">
        <v>42</v>
      </c>
      <c r="Q6110" t="s">
        <v>675</v>
      </c>
      <c r="R6110">
        <v>101</v>
      </c>
      <c r="S6110" t="s">
        <v>134</v>
      </c>
      <c r="T6110">
        <v>1</v>
      </c>
      <c r="U6110" s="1">
        <v>43694</v>
      </c>
      <c r="V6110" s="1">
        <v>43819</v>
      </c>
      <c r="W6110" t="s">
        <v>66</v>
      </c>
      <c r="X6110" t="s">
        <v>46</v>
      </c>
      <c r="Y6110">
        <v>64</v>
      </c>
      <c r="Z6110">
        <v>49</v>
      </c>
      <c r="AA6110">
        <v>60</v>
      </c>
      <c r="AB6110">
        <v>81.666700000000006</v>
      </c>
      <c r="AD6110">
        <f>IF(ISBLANK(Source[[#This Row],[CrosslistID]]),1,1/COUNTIFS(Source[CrosslistID],Source[[#This Row],[CrosslistID]],Source[TermDesc],Source[[#This Row],[TermDesc]]))</f>
        <v>1</v>
      </c>
      <c r="AG6110">
        <v>0</v>
      </c>
      <c r="AH6110">
        <v>81.666700000000006</v>
      </c>
      <c r="AI6110">
        <v>1.8280000000000001</v>
      </c>
      <c r="AJ6110">
        <v>1.8948</v>
      </c>
      <c r="AK6110">
        <v>0</v>
      </c>
      <c r="AL61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10">
        <f>IF(AND(Source[[#This Row],[Credit_Noncredit]]="Noncredit",Source[[#This Row],[FTEF]]&gt;0),Source[[#This Row],[NC XLST FTES]]*525/(437.5*Source[[#This Row],[FTEF]]),0)</f>
        <v>0</v>
      </c>
      <c r="AN6110">
        <f>IF(Source[[#This Row],[Credit_Noncredit]]="Credit",Source[[#This Row],[Census Enrollment]],Source[[#This Row],[Noncredit Avg. Attendance]])</f>
        <v>64</v>
      </c>
    </row>
    <row r="6111" spans="1:40" x14ac:dyDescent="0.25">
      <c r="A6111" t="s">
        <v>1914</v>
      </c>
      <c r="B6111" t="s">
        <v>886</v>
      </c>
      <c r="C6111" t="s">
        <v>632</v>
      </c>
      <c r="D6111" t="s">
        <v>1475</v>
      </c>
      <c r="E6111" s="4">
        <v>75748</v>
      </c>
      <c r="F6111" s="4" t="s">
        <v>1502</v>
      </c>
      <c r="G6111" s="4" t="s">
        <v>1555</v>
      </c>
      <c r="H6111" t="str">
        <f>CONCATENATE(Source[[#This Row],[Subject]],TRIM(Source[[#This Row],[Course]]))</f>
        <v>PE216A</v>
      </c>
      <c r="I6111" t="str">
        <f>VLOOKUP(Source[[#This Row],[SubjCrse]],'Courses and Categories'!$E$2:$G$1816,3,FALSE)</f>
        <v>Credit PE/Dance Activity</v>
      </c>
      <c r="J6111">
        <v>2</v>
      </c>
      <c r="K6111" t="s">
        <v>1556</v>
      </c>
      <c r="L6111" t="s">
        <v>39</v>
      </c>
      <c r="M6111" t="s">
        <v>1063</v>
      </c>
      <c r="N6111" t="s">
        <v>105</v>
      </c>
      <c r="O6111">
        <v>1110</v>
      </c>
      <c r="P6111">
        <v>1200</v>
      </c>
      <c r="Q6111" t="s">
        <v>675</v>
      </c>
      <c r="R6111">
        <v>207</v>
      </c>
      <c r="S6111" t="s">
        <v>134</v>
      </c>
      <c r="T6111">
        <v>1</v>
      </c>
      <c r="U6111" s="1">
        <v>43694</v>
      </c>
      <c r="V6111" s="1">
        <v>43819</v>
      </c>
      <c r="W6111" t="s">
        <v>3699</v>
      </c>
      <c r="X6111" t="s">
        <v>1929</v>
      </c>
      <c r="Y6111">
        <v>21</v>
      </c>
      <c r="Z6111">
        <v>18</v>
      </c>
      <c r="AA6111">
        <v>25</v>
      </c>
      <c r="AB6111">
        <v>72</v>
      </c>
      <c r="AC6111" t="s">
        <v>3747</v>
      </c>
      <c r="AD6111">
        <f>IF(ISBLANK(Source[[#This Row],[CrosslistID]]),1,1/COUNTIFS(Source[CrosslistID],Source[[#This Row],[CrosslistID]],Source[TermDesc],Source[[#This Row],[TermDesc]]))</f>
        <v>0.5</v>
      </c>
      <c r="AE6111">
        <v>24</v>
      </c>
      <c r="AF6111">
        <v>50</v>
      </c>
      <c r="AG6111">
        <v>48</v>
      </c>
      <c r="AH6111">
        <v>48</v>
      </c>
      <c r="AI6111">
        <v>1.333</v>
      </c>
      <c r="AJ6111">
        <v>1.3996999999999999</v>
      </c>
      <c r="AK6111">
        <v>0.1</v>
      </c>
      <c r="AL61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11">
        <f>IF(AND(Source[[#This Row],[Credit_Noncredit]]="Noncredit",Source[[#This Row],[FTEF]]&gt;0),Source[[#This Row],[NC XLST FTES]]*525/(437.5*Source[[#This Row],[FTEF]]),0)</f>
        <v>0</v>
      </c>
      <c r="AN6111">
        <f>IF(Source[[#This Row],[Credit_Noncredit]]="Credit",Source[[#This Row],[Census Enrollment]],Source[[#This Row],[Noncredit Avg. Attendance]])</f>
        <v>21</v>
      </c>
    </row>
    <row r="6112" spans="1:40" x14ac:dyDescent="0.25">
      <c r="A6112" t="s">
        <v>1914</v>
      </c>
      <c r="B6112" t="s">
        <v>886</v>
      </c>
      <c r="C6112" t="s">
        <v>632</v>
      </c>
      <c r="D6112" t="s">
        <v>1475</v>
      </c>
      <c r="E6112" s="4">
        <v>75751</v>
      </c>
      <c r="F6112" s="4" t="s">
        <v>1502</v>
      </c>
      <c r="G6112" s="4" t="s">
        <v>1559</v>
      </c>
      <c r="H6112" t="str">
        <f>CONCATENATE(Source[[#This Row],[Subject]],TRIM(Source[[#This Row],[Course]]))</f>
        <v>PE216B</v>
      </c>
      <c r="I6112" t="str">
        <f>VLOOKUP(Source[[#This Row],[SubjCrse]],'Courses and Categories'!$E$2:$G$1816,3,FALSE)</f>
        <v>Credit PE/Dance Activity</v>
      </c>
      <c r="J6112">
        <v>2</v>
      </c>
      <c r="K6112" t="s">
        <v>1560</v>
      </c>
      <c r="L6112" t="s">
        <v>39</v>
      </c>
      <c r="M6112" t="s">
        <v>1063</v>
      </c>
      <c r="N6112" t="s">
        <v>105</v>
      </c>
      <c r="O6112">
        <v>1110</v>
      </c>
      <c r="P6112">
        <v>1200</v>
      </c>
      <c r="Q6112" t="s">
        <v>675</v>
      </c>
      <c r="R6112">
        <v>207</v>
      </c>
      <c r="S6112" t="s">
        <v>134</v>
      </c>
      <c r="T6112">
        <v>1</v>
      </c>
      <c r="U6112" s="1">
        <v>43694</v>
      </c>
      <c r="V6112" s="1">
        <v>43819</v>
      </c>
      <c r="W6112" t="s">
        <v>3699</v>
      </c>
      <c r="X6112" t="s">
        <v>1929</v>
      </c>
      <c r="Y6112">
        <v>6</v>
      </c>
      <c r="Z6112">
        <v>6</v>
      </c>
      <c r="AA6112">
        <v>20</v>
      </c>
      <c r="AB6112">
        <v>30</v>
      </c>
      <c r="AC6112" t="s">
        <v>3747</v>
      </c>
      <c r="AD6112">
        <f>IF(ISBLANK(Source[[#This Row],[CrosslistID]]),1,1/COUNTIFS(Source[CrosslistID],Source[[#This Row],[CrosslistID]],Source[TermDesc],Source[[#This Row],[TermDesc]]))</f>
        <v>0.5</v>
      </c>
      <c r="AE6112">
        <v>24</v>
      </c>
      <c r="AF6112">
        <v>50</v>
      </c>
      <c r="AG6112">
        <v>48</v>
      </c>
      <c r="AH6112">
        <v>48</v>
      </c>
      <c r="AI6112">
        <v>0.33300000000000002</v>
      </c>
      <c r="AJ6112">
        <v>0.39960000000000001</v>
      </c>
      <c r="AK6112">
        <v>0</v>
      </c>
      <c r="AL61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12">
        <f>IF(AND(Source[[#This Row],[Credit_Noncredit]]="Noncredit",Source[[#This Row],[FTEF]]&gt;0),Source[[#This Row],[NC XLST FTES]]*525/(437.5*Source[[#This Row],[FTEF]]),0)</f>
        <v>0</v>
      </c>
      <c r="AN6112">
        <f>IF(Source[[#This Row],[Credit_Noncredit]]="Credit",Source[[#This Row],[Census Enrollment]],Source[[#This Row],[Noncredit Avg. Attendance]])</f>
        <v>6</v>
      </c>
    </row>
    <row r="6113" spans="1:40" x14ac:dyDescent="0.25">
      <c r="A6113" t="s">
        <v>1914</v>
      </c>
      <c r="B6113" t="s">
        <v>886</v>
      </c>
      <c r="C6113" t="s">
        <v>632</v>
      </c>
      <c r="D6113" t="s">
        <v>1475</v>
      </c>
      <c r="E6113" s="4">
        <v>75754</v>
      </c>
      <c r="F6113" s="4" t="s">
        <v>1502</v>
      </c>
      <c r="G6113" s="4" t="s">
        <v>3748</v>
      </c>
      <c r="H6113" t="str">
        <f>CONCATENATE(Source[[#This Row],[Subject]],TRIM(Source[[#This Row],[Course]]))</f>
        <v>PE217A</v>
      </c>
      <c r="I6113" t="str">
        <f>VLOOKUP(Source[[#This Row],[SubjCrse]],'Courses and Categories'!$E$2:$G$1816,3,FALSE)</f>
        <v>Credit PE/Dance Activity</v>
      </c>
      <c r="J6113">
        <v>1</v>
      </c>
      <c r="K6113" t="s">
        <v>3749</v>
      </c>
      <c r="L6113" t="s">
        <v>39</v>
      </c>
      <c r="M6113" t="s">
        <v>1063</v>
      </c>
      <c r="N6113" t="s">
        <v>59</v>
      </c>
      <c r="O6113">
        <v>910</v>
      </c>
      <c r="P6113">
        <v>1000</v>
      </c>
      <c r="Q6113" t="s">
        <v>675</v>
      </c>
      <c r="R6113">
        <v>207</v>
      </c>
      <c r="S6113" t="s">
        <v>134</v>
      </c>
      <c r="T6113">
        <v>1</v>
      </c>
      <c r="U6113" s="1">
        <v>43694</v>
      </c>
      <c r="V6113" s="1">
        <v>43819</v>
      </c>
      <c r="W6113" t="s">
        <v>1504</v>
      </c>
      <c r="X6113" t="s">
        <v>1929</v>
      </c>
      <c r="Y6113">
        <v>26</v>
      </c>
      <c r="Z6113">
        <v>22</v>
      </c>
      <c r="AA6113">
        <v>30</v>
      </c>
      <c r="AB6113">
        <v>73.333299999999994</v>
      </c>
      <c r="AC6113" t="s">
        <v>3750</v>
      </c>
      <c r="AD6113">
        <f>IF(ISBLANK(Source[[#This Row],[CrosslistID]]),1,1/COUNTIFS(Source[CrosslistID],Source[[#This Row],[CrosslistID]],Source[TermDesc],Source[[#This Row],[TermDesc]]))</f>
        <v>0.5</v>
      </c>
      <c r="AE6113">
        <v>25</v>
      </c>
      <c r="AF6113">
        <v>35</v>
      </c>
      <c r="AG6113">
        <v>71.428600000000003</v>
      </c>
      <c r="AH6113">
        <v>71.428600000000003</v>
      </c>
      <c r="AI6113">
        <v>1.7330000000000001</v>
      </c>
      <c r="AJ6113">
        <v>1.7330000000000001</v>
      </c>
      <c r="AK6113">
        <v>0.1</v>
      </c>
      <c r="AL61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13">
        <f>IF(AND(Source[[#This Row],[Credit_Noncredit]]="Noncredit",Source[[#This Row],[FTEF]]&gt;0),Source[[#This Row],[NC XLST FTES]]*525/(437.5*Source[[#This Row],[FTEF]]),0)</f>
        <v>0</v>
      </c>
      <c r="AN6113">
        <f>IF(Source[[#This Row],[Credit_Noncredit]]="Credit",Source[[#This Row],[Census Enrollment]],Source[[#This Row],[Noncredit Avg. Attendance]])</f>
        <v>26</v>
      </c>
    </row>
    <row r="6114" spans="1:40" x14ac:dyDescent="0.25">
      <c r="A6114" t="s">
        <v>1914</v>
      </c>
      <c r="B6114" t="s">
        <v>886</v>
      </c>
      <c r="C6114" t="s">
        <v>632</v>
      </c>
      <c r="D6114" t="s">
        <v>1475</v>
      </c>
      <c r="E6114" s="4">
        <v>75755</v>
      </c>
      <c r="F6114" s="4" t="s">
        <v>1502</v>
      </c>
      <c r="G6114" s="4" t="s">
        <v>3748</v>
      </c>
      <c r="H6114" t="str">
        <f>CONCATENATE(Source[[#This Row],[Subject]],TRIM(Source[[#This Row],[Course]]))</f>
        <v>PE217A</v>
      </c>
      <c r="I6114" t="str">
        <f>VLOOKUP(Source[[#This Row],[SubjCrse]],'Courses and Categories'!$E$2:$G$1816,3,FALSE)</f>
        <v>Credit PE/Dance Activity</v>
      </c>
      <c r="J6114">
        <v>2</v>
      </c>
      <c r="K6114" t="s">
        <v>3749</v>
      </c>
      <c r="L6114" t="s">
        <v>39</v>
      </c>
      <c r="M6114" t="s">
        <v>1063</v>
      </c>
      <c r="N6114" t="s">
        <v>59</v>
      </c>
      <c r="O6114">
        <v>1210</v>
      </c>
      <c r="P6114">
        <v>1300</v>
      </c>
      <c r="Q6114" t="s">
        <v>675</v>
      </c>
      <c r="R6114">
        <v>205</v>
      </c>
      <c r="S6114" t="s">
        <v>134</v>
      </c>
      <c r="T6114">
        <v>1</v>
      </c>
      <c r="U6114" s="1">
        <v>43694</v>
      </c>
      <c r="V6114" s="1">
        <v>43819</v>
      </c>
      <c r="W6114" t="s">
        <v>1094</v>
      </c>
      <c r="X6114" t="s">
        <v>1929</v>
      </c>
      <c r="Y6114">
        <v>24</v>
      </c>
      <c r="Z6114">
        <v>24</v>
      </c>
      <c r="AA6114">
        <v>20</v>
      </c>
      <c r="AB6114">
        <v>120</v>
      </c>
      <c r="AC6114" t="s">
        <v>3751</v>
      </c>
      <c r="AD6114">
        <f>IF(ISBLANK(Source[[#This Row],[CrosslistID]]),1,1/COUNTIFS(Source[CrosslistID],Source[[#This Row],[CrosslistID]],Source[TermDesc],Source[[#This Row],[TermDesc]]))</f>
        <v>0.5</v>
      </c>
      <c r="AE6114">
        <v>31</v>
      </c>
      <c r="AF6114">
        <v>35</v>
      </c>
      <c r="AG6114">
        <v>88.571399999999997</v>
      </c>
      <c r="AH6114">
        <v>88.571399999999997</v>
      </c>
      <c r="AI6114">
        <v>1.6</v>
      </c>
      <c r="AJ6114">
        <v>1.6</v>
      </c>
      <c r="AK6114">
        <v>0.1</v>
      </c>
      <c r="AL61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14">
        <f>IF(AND(Source[[#This Row],[Credit_Noncredit]]="Noncredit",Source[[#This Row],[FTEF]]&gt;0),Source[[#This Row],[NC XLST FTES]]*525/(437.5*Source[[#This Row],[FTEF]]),0)</f>
        <v>0</v>
      </c>
      <c r="AN6114">
        <f>IF(Source[[#This Row],[Credit_Noncredit]]="Credit",Source[[#This Row],[Census Enrollment]],Source[[#This Row],[Noncredit Avg. Attendance]])</f>
        <v>24</v>
      </c>
    </row>
    <row r="6115" spans="1:40" x14ac:dyDescent="0.25">
      <c r="A6115" t="s">
        <v>1914</v>
      </c>
      <c r="B6115" t="s">
        <v>886</v>
      </c>
      <c r="C6115" t="s">
        <v>632</v>
      </c>
      <c r="D6115" t="s">
        <v>1475</v>
      </c>
      <c r="E6115" s="4">
        <v>75758</v>
      </c>
      <c r="F6115" s="4" t="s">
        <v>1502</v>
      </c>
      <c r="G6115" s="4" t="s">
        <v>3752</v>
      </c>
      <c r="H6115" t="str">
        <f>CONCATENATE(Source[[#This Row],[Subject]],TRIM(Source[[#This Row],[Course]]))</f>
        <v>PE217B</v>
      </c>
      <c r="I6115" t="str">
        <f>VLOOKUP(Source[[#This Row],[SubjCrse]],'Courses and Categories'!$E$2:$G$1816,3,FALSE)</f>
        <v>Credit PE/Dance Activity</v>
      </c>
      <c r="J6115">
        <v>1</v>
      </c>
      <c r="K6115" t="s">
        <v>3753</v>
      </c>
      <c r="L6115" t="s">
        <v>39</v>
      </c>
      <c r="M6115" t="s">
        <v>1063</v>
      </c>
      <c r="N6115" t="s">
        <v>59</v>
      </c>
      <c r="O6115">
        <v>910</v>
      </c>
      <c r="P6115">
        <v>1000</v>
      </c>
      <c r="Q6115" t="s">
        <v>675</v>
      </c>
      <c r="R6115">
        <v>207</v>
      </c>
      <c r="S6115" t="s">
        <v>134</v>
      </c>
      <c r="T6115">
        <v>1</v>
      </c>
      <c r="U6115" s="1">
        <v>43694</v>
      </c>
      <c r="V6115" s="1">
        <v>43819</v>
      </c>
      <c r="W6115" t="s">
        <v>1504</v>
      </c>
      <c r="X6115" t="s">
        <v>1929</v>
      </c>
      <c r="Y6115">
        <v>4</v>
      </c>
      <c r="Z6115">
        <v>3</v>
      </c>
      <c r="AA6115">
        <v>15</v>
      </c>
      <c r="AB6115">
        <v>20</v>
      </c>
      <c r="AC6115" t="s">
        <v>3750</v>
      </c>
      <c r="AD6115">
        <f>IF(ISBLANK(Source[[#This Row],[CrosslistID]]),1,1/COUNTIFS(Source[CrosslistID],Source[[#This Row],[CrosslistID]],Source[TermDesc],Source[[#This Row],[TermDesc]]))</f>
        <v>0.5</v>
      </c>
      <c r="AE6115">
        <v>25</v>
      </c>
      <c r="AF6115">
        <v>35</v>
      </c>
      <c r="AG6115">
        <v>71.428600000000003</v>
      </c>
      <c r="AH6115">
        <v>71.428600000000003</v>
      </c>
      <c r="AI6115">
        <v>0.26700000000000002</v>
      </c>
      <c r="AJ6115">
        <v>0.26700000000000002</v>
      </c>
      <c r="AK6115">
        <v>0</v>
      </c>
      <c r="AL61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15">
        <f>IF(AND(Source[[#This Row],[Credit_Noncredit]]="Noncredit",Source[[#This Row],[FTEF]]&gt;0),Source[[#This Row],[NC XLST FTES]]*525/(437.5*Source[[#This Row],[FTEF]]),0)</f>
        <v>0</v>
      </c>
      <c r="AN6115">
        <f>IF(Source[[#This Row],[Credit_Noncredit]]="Credit",Source[[#This Row],[Census Enrollment]],Source[[#This Row],[Noncredit Avg. Attendance]])</f>
        <v>4</v>
      </c>
    </row>
    <row r="6116" spans="1:40" x14ac:dyDescent="0.25">
      <c r="A6116" t="s">
        <v>1914</v>
      </c>
      <c r="B6116" t="s">
        <v>886</v>
      </c>
      <c r="C6116" t="s">
        <v>632</v>
      </c>
      <c r="D6116" t="s">
        <v>1475</v>
      </c>
      <c r="E6116" s="4">
        <v>75759</v>
      </c>
      <c r="F6116" s="4" t="s">
        <v>1502</v>
      </c>
      <c r="G6116" s="4" t="s">
        <v>3752</v>
      </c>
      <c r="H6116" t="str">
        <f>CONCATENATE(Source[[#This Row],[Subject]],TRIM(Source[[#This Row],[Course]]))</f>
        <v>PE217B</v>
      </c>
      <c r="I6116" t="str">
        <f>VLOOKUP(Source[[#This Row],[SubjCrse]],'Courses and Categories'!$E$2:$G$1816,3,FALSE)</f>
        <v>Credit PE/Dance Activity</v>
      </c>
      <c r="J6116">
        <v>2</v>
      </c>
      <c r="K6116" t="s">
        <v>3753</v>
      </c>
      <c r="L6116" t="s">
        <v>39</v>
      </c>
      <c r="M6116" t="s">
        <v>1063</v>
      </c>
      <c r="N6116" t="s">
        <v>59</v>
      </c>
      <c r="O6116">
        <v>1210</v>
      </c>
      <c r="P6116">
        <v>1300</v>
      </c>
      <c r="Q6116" t="s">
        <v>675</v>
      </c>
      <c r="R6116">
        <v>205</v>
      </c>
      <c r="S6116" t="s">
        <v>134</v>
      </c>
      <c r="T6116">
        <v>1</v>
      </c>
      <c r="U6116" s="1">
        <v>43694</v>
      </c>
      <c r="V6116" s="1">
        <v>43819</v>
      </c>
      <c r="W6116" t="s">
        <v>1094</v>
      </c>
      <c r="X6116" t="s">
        <v>1929</v>
      </c>
      <c r="Y6116">
        <v>8</v>
      </c>
      <c r="Z6116">
        <v>7</v>
      </c>
      <c r="AA6116">
        <v>15</v>
      </c>
      <c r="AB6116">
        <v>46.666699999999999</v>
      </c>
      <c r="AC6116" t="s">
        <v>3751</v>
      </c>
      <c r="AD6116">
        <f>IF(ISBLANK(Source[[#This Row],[CrosslistID]]),1,1/COUNTIFS(Source[CrosslistID],Source[[#This Row],[CrosslistID]],Source[TermDesc],Source[[#This Row],[TermDesc]]))</f>
        <v>0.5</v>
      </c>
      <c r="AE6116">
        <v>31</v>
      </c>
      <c r="AF6116">
        <v>35</v>
      </c>
      <c r="AG6116">
        <v>88.571399999999997</v>
      </c>
      <c r="AH6116">
        <v>88.571399999999997</v>
      </c>
      <c r="AI6116">
        <v>0.53300000000000003</v>
      </c>
      <c r="AJ6116">
        <v>0.53300000000000003</v>
      </c>
      <c r="AK6116">
        <v>0</v>
      </c>
      <c r="AL61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16">
        <f>IF(AND(Source[[#This Row],[Credit_Noncredit]]="Noncredit",Source[[#This Row],[FTEF]]&gt;0),Source[[#This Row],[NC XLST FTES]]*525/(437.5*Source[[#This Row],[FTEF]]),0)</f>
        <v>0</v>
      </c>
      <c r="AN6116">
        <f>IF(Source[[#This Row],[Credit_Noncredit]]="Credit",Source[[#This Row],[Census Enrollment]],Source[[#This Row],[Noncredit Avg. Attendance]])</f>
        <v>8</v>
      </c>
    </row>
    <row r="6117" spans="1:40" x14ac:dyDescent="0.25">
      <c r="A6117" t="s">
        <v>1914</v>
      </c>
      <c r="B6117" t="s">
        <v>886</v>
      </c>
      <c r="C6117" t="s">
        <v>632</v>
      </c>
      <c r="D6117" t="s">
        <v>1475</v>
      </c>
      <c r="E6117" s="4">
        <v>73131</v>
      </c>
      <c r="F6117" s="4" t="s">
        <v>1502</v>
      </c>
      <c r="G6117" s="4">
        <v>218</v>
      </c>
      <c r="H6117" t="str">
        <f>CONCATENATE(Source[[#This Row],[Subject]],TRIM(Source[[#This Row],[Course]]))</f>
        <v>PE218</v>
      </c>
      <c r="I6117" t="str">
        <f>VLOOKUP(Source[[#This Row],[SubjCrse]],'Courses and Categories'!$E$2:$G$1816,3,FALSE)</f>
        <v>Credit PE/Dance Activity</v>
      </c>
      <c r="J6117">
        <v>1</v>
      </c>
      <c r="K6117" t="s">
        <v>3754</v>
      </c>
      <c r="L6117" t="s">
        <v>39</v>
      </c>
      <c r="M6117" t="s">
        <v>1063</v>
      </c>
      <c r="N6117" t="s">
        <v>50</v>
      </c>
      <c r="O6117">
        <v>1010</v>
      </c>
      <c r="P6117">
        <v>1200</v>
      </c>
      <c r="Q6117" t="s">
        <v>675</v>
      </c>
      <c r="R6117">
        <v>310</v>
      </c>
      <c r="S6117" t="s">
        <v>134</v>
      </c>
      <c r="T6117">
        <v>1</v>
      </c>
      <c r="U6117" s="1">
        <v>43694</v>
      </c>
      <c r="V6117" s="1">
        <v>43819</v>
      </c>
      <c r="W6117" t="s">
        <v>866</v>
      </c>
      <c r="X6117" t="s">
        <v>1929</v>
      </c>
      <c r="Y6117">
        <v>23</v>
      </c>
      <c r="Z6117">
        <v>23</v>
      </c>
      <c r="AA6117">
        <v>25</v>
      </c>
      <c r="AB6117">
        <v>92</v>
      </c>
      <c r="AD6117">
        <f>IF(ISBLANK(Source[[#This Row],[CrosslistID]]),1,1/COUNTIFS(Source[CrosslistID],Source[[#This Row],[CrosslistID]],Source[TermDesc],Source[[#This Row],[TermDesc]]))</f>
        <v>1</v>
      </c>
      <c r="AG6117">
        <v>0</v>
      </c>
      <c r="AH6117">
        <v>92</v>
      </c>
      <c r="AI6117">
        <v>1.4670000000000001</v>
      </c>
      <c r="AJ6117">
        <v>1.5337000000000001</v>
      </c>
      <c r="AK6117">
        <v>0.1</v>
      </c>
      <c r="AL61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17">
        <f>IF(AND(Source[[#This Row],[Credit_Noncredit]]="Noncredit",Source[[#This Row],[FTEF]]&gt;0),Source[[#This Row],[NC XLST FTES]]*525/(437.5*Source[[#This Row],[FTEF]]),0)</f>
        <v>0</v>
      </c>
      <c r="AN6117">
        <f>IF(Source[[#This Row],[Credit_Noncredit]]="Credit",Source[[#This Row],[Census Enrollment]],Source[[#This Row],[Noncredit Avg. Attendance]])</f>
        <v>23</v>
      </c>
    </row>
    <row r="6118" spans="1:40" x14ac:dyDescent="0.25">
      <c r="A6118" t="s">
        <v>1914</v>
      </c>
      <c r="B6118" t="s">
        <v>886</v>
      </c>
      <c r="C6118" t="s">
        <v>632</v>
      </c>
      <c r="D6118" t="s">
        <v>1475</v>
      </c>
      <c r="E6118" s="4">
        <v>78994</v>
      </c>
      <c r="F6118" s="4" t="s">
        <v>1502</v>
      </c>
      <c r="G6118" s="4">
        <v>218</v>
      </c>
      <c r="H6118" t="str">
        <f>CONCATENATE(Source[[#This Row],[Subject]],TRIM(Source[[#This Row],[Course]]))</f>
        <v>PE218</v>
      </c>
      <c r="I6118" t="str">
        <f>VLOOKUP(Source[[#This Row],[SubjCrse]],'Courses and Categories'!$E$2:$G$1816,3,FALSE)</f>
        <v>Credit PE/Dance Activity</v>
      </c>
      <c r="J6118">
        <v>501</v>
      </c>
      <c r="K6118" t="s">
        <v>3754</v>
      </c>
      <c r="L6118" t="s">
        <v>87</v>
      </c>
      <c r="M6118" t="s">
        <v>1063</v>
      </c>
      <c r="N6118" t="s">
        <v>185</v>
      </c>
      <c r="O6118">
        <v>1810</v>
      </c>
      <c r="P6118">
        <v>2000</v>
      </c>
      <c r="Q6118" t="s">
        <v>675</v>
      </c>
      <c r="R6118">
        <v>310</v>
      </c>
      <c r="S6118" t="s">
        <v>134</v>
      </c>
      <c r="T6118">
        <v>1</v>
      </c>
      <c r="U6118" s="1">
        <v>43694</v>
      </c>
      <c r="V6118" s="1">
        <v>43819</v>
      </c>
      <c r="W6118" t="s">
        <v>866</v>
      </c>
      <c r="X6118" t="s">
        <v>1929</v>
      </c>
      <c r="Y6118">
        <v>26</v>
      </c>
      <c r="Z6118">
        <v>19</v>
      </c>
      <c r="AA6118">
        <v>25</v>
      </c>
      <c r="AB6118">
        <v>76</v>
      </c>
      <c r="AD6118">
        <f>IF(ISBLANK(Source[[#This Row],[CrosslistID]]),1,1/COUNTIFS(Source[CrosslistID],Source[[#This Row],[CrosslistID]],Source[TermDesc],Source[[#This Row],[TermDesc]]))</f>
        <v>1</v>
      </c>
      <c r="AG6118">
        <v>0</v>
      </c>
      <c r="AH6118">
        <v>76</v>
      </c>
      <c r="AI6118">
        <v>1.4670000000000001</v>
      </c>
      <c r="AJ6118">
        <v>1.7337</v>
      </c>
      <c r="AK6118">
        <v>0.1</v>
      </c>
      <c r="AL61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18">
        <f>IF(AND(Source[[#This Row],[Credit_Noncredit]]="Noncredit",Source[[#This Row],[FTEF]]&gt;0),Source[[#This Row],[NC XLST FTES]]*525/(437.5*Source[[#This Row],[FTEF]]),0)</f>
        <v>0</v>
      </c>
      <c r="AN6118">
        <f>IF(Source[[#This Row],[Credit_Noncredit]]="Credit",Source[[#This Row],[Census Enrollment]],Source[[#This Row],[Noncredit Avg. Attendance]])</f>
        <v>26</v>
      </c>
    </row>
    <row r="6119" spans="1:40" x14ac:dyDescent="0.25">
      <c r="A6119" t="s">
        <v>1914</v>
      </c>
      <c r="B6119" t="s">
        <v>886</v>
      </c>
      <c r="C6119" t="s">
        <v>632</v>
      </c>
      <c r="D6119" t="s">
        <v>1475</v>
      </c>
      <c r="E6119" s="4">
        <v>73350</v>
      </c>
      <c r="F6119" s="4" t="s">
        <v>1502</v>
      </c>
      <c r="G6119" s="4" t="s">
        <v>1561</v>
      </c>
      <c r="H6119" t="str">
        <f>CONCATENATE(Source[[#This Row],[Subject]],TRIM(Source[[#This Row],[Course]]))</f>
        <v>PE219A</v>
      </c>
      <c r="I6119" t="str">
        <f>VLOOKUP(Source[[#This Row],[SubjCrse]],'Courses and Categories'!$E$2:$G$1816,3,FALSE)</f>
        <v>Credit PE/Dance Activity</v>
      </c>
      <c r="J6119">
        <v>3</v>
      </c>
      <c r="K6119" t="s">
        <v>1562</v>
      </c>
      <c r="L6119" t="s">
        <v>39</v>
      </c>
      <c r="M6119" t="s">
        <v>1063</v>
      </c>
      <c r="N6119" t="s">
        <v>59</v>
      </c>
      <c r="O6119">
        <v>1010</v>
      </c>
      <c r="P6119">
        <v>1100</v>
      </c>
      <c r="Q6119" t="s">
        <v>675</v>
      </c>
      <c r="R6119">
        <v>310</v>
      </c>
      <c r="S6119" t="s">
        <v>134</v>
      </c>
      <c r="T6119">
        <v>1</v>
      </c>
      <c r="U6119" s="1">
        <v>43694</v>
      </c>
      <c r="V6119" s="1">
        <v>43819</v>
      </c>
      <c r="W6119" t="s">
        <v>1482</v>
      </c>
      <c r="X6119" t="s">
        <v>1929</v>
      </c>
      <c r="Y6119">
        <v>35</v>
      </c>
      <c r="Z6119">
        <v>34</v>
      </c>
      <c r="AA6119">
        <v>25</v>
      </c>
      <c r="AB6119">
        <v>136</v>
      </c>
      <c r="AD6119">
        <f>IF(ISBLANK(Source[[#This Row],[CrosslistID]]),1,1/COUNTIFS(Source[CrosslistID],Source[[#This Row],[CrosslistID]],Source[TermDesc],Source[[#This Row],[TermDesc]]))</f>
        <v>1</v>
      </c>
      <c r="AG6119">
        <v>0</v>
      </c>
      <c r="AH6119">
        <v>136</v>
      </c>
      <c r="AI6119">
        <v>2.2669999999999999</v>
      </c>
      <c r="AJ6119">
        <v>2.3336999999999999</v>
      </c>
      <c r="AK6119">
        <v>0.1</v>
      </c>
      <c r="AL61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19">
        <f>IF(AND(Source[[#This Row],[Credit_Noncredit]]="Noncredit",Source[[#This Row],[FTEF]]&gt;0),Source[[#This Row],[NC XLST FTES]]*525/(437.5*Source[[#This Row],[FTEF]]),0)</f>
        <v>0</v>
      </c>
      <c r="AN6119">
        <f>IF(Source[[#This Row],[Credit_Noncredit]]="Credit",Source[[#This Row],[Census Enrollment]],Source[[#This Row],[Noncredit Avg. Attendance]])</f>
        <v>35</v>
      </c>
    </row>
    <row r="6120" spans="1:40" x14ac:dyDescent="0.25">
      <c r="A6120" t="s">
        <v>1914</v>
      </c>
      <c r="B6120" t="s">
        <v>886</v>
      </c>
      <c r="C6120" t="s">
        <v>632</v>
      </c>
      <c r="D6120" t="s">
        <v>1475</v>
      </c>
      <c r="E6120" s="4">
        <v>73321</v>
      </c>
      <c r="F6120" s="4" t="s">
        <v>1502</v>
      </c>
      <c r="G6120" s="4" t="s">
        <v>1561</v>
      </c>
      <c r="H6120" t="str">
        <f>CONCATENATE(Source[[#This Row],[Subject]],TRIM(Source[[#This Row],[Course]]))</f>
        <v>PE219A</v>
      </c>
      <c r="I6120" t="str">
        <f>VLOOKUP(Source[[#This Row],[SubjCrse]],'Courses and Categories'!$E$2:$G$1816,3,FALSE)</f>
        <v>Credit PE/Dance Activity</v>
      </c>
      <c r="J6120">
        <v>6</v>
      </c>
      <c r="K6120" t="s">
        <v>1562</v>
      </c>
      <c r="L6120" t="s">
        <v>39</v>
      </c>
      <c r="M6120" t="s">
        <v>1063</v>
      </c>
      <c r="N6120" t="s">
        <v>50</v>
      </c>
      <c r="O6120">
        <v>1210</v>
      </c>
      <c r="P6120">
        <v>1400</v>
      </c>
      <c r="Q6120" t="s">
        <v>675</v>
      </c>
      <c r="R6120">
        <v>310</v>
      </c>
      <c r="S6120" t="s">
        <v>134</v>
      </c>
      <c r="T6120">
        <v>1</v>
      </c>
      <c r="U6120" s="1">
        <v>43694</v>
      </c>
      <c r="V6120" s="1">
        <v>43819</v>
      </c>
      <c r="W6120" t="s">
        <v>866</v>
      </c>
      <c r="X6120" t="s">
        <v>1929</v>
      </c>
      <c r="Y6120">
        <v>30</v>
      </c>
      <c r="Z6120">
        <v>23</v>
      </c>
      <c r="AA6120">
        <v>25</v>
      </c>
      <c r="AB6120">
        <v>92</v>
      </c>
      <c r="AD6120">
        <f>IF(ISBLANK(Source[[#This Row],[CrosslistID]]),1,1/COUNTIFS(Source[CrosslistID],Source[[#This Row],[CrosslistID]],Source[TermDesc],Source[[#This Row],[TermDesc]]))</f>
        <v>1</v>
      </c>
      <c r="AG6120">
        <v>0</v>
      </c>
      <c r="AH6120">
        <v>92</v>
      </c>
      <c r="AI6120">
        <v>1.867</v>
      </c>
      <c r="AJ6120">
        <v>2.0004</v>
      </c>
      <c r="AK6120">
        <v>0.1</v>
      </c>
      <c r="AL61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20">
        <f>IF(AND(Source[[#This Row],[Credit_Noncredit]]="Noncredit",Source[[#This Row],[FTEF]]&gt;0),Source[[#This Row],[NC XLST FTES]]*525/(437.5*Source[[#This Row],[FTEF]]),0)</f>
        <v>0</v>
      </c>
      <c r="AN6120">
        <f>IF(Source[[#This Row],[Credit_Noncredit]]="Credit",Source[[#This Row],[Census Enrollment]],Source[[#This Row],[Noncredit Avg. Attendance]])</f>
        <v>30</v>
      </c>
    </row>
    <row r="6121" spans="1:40" x14ac:dyDescent="0.25">
      <c r="A6121" t="s">
        <v>1914</v>
      </c>
      <c r="B6121" t="s">
        <v>886</v>
      </c>
      <c r="C6121" t="s">
        <v>632</v>
      </c>
      <c r="D6121" t="s">
        <v>1475</v>
      </c>
      <c r="E6121" s="4">
        <v>73320</v>
      </c>
      <c r="F6121" s="4" t="s">
        <v>1502</v>
      </c>
      <c r="G6121" s="4" t="s">
        <v>1561</v>
      </c>
      <c r="H6121" t="str">
        <f>CONCATENATE(Source[[#This Row],[Subject]],TRIM(Source[[#This Row],[Course]]))</f>
        <v>PE219A</v>
      </c>
      <c r="I6121" t="str">
        <f>VLOOKUP(Source[[#This Row],[SubjCrse]],'Courses and Categories'!$E$2:$G$1816,3,FALSE)</f>
        <v>Credit PE/Dance Activity</v>
      </c>
      <c r="J6121">
        <v>8</v>
      </c>
      <c r="K6121" t="s">
        <v>1562</v>
      </c>
      <c r="L6121" t="s">
        <v>39</v>
      </c>
      <c r="M6121" t="s">
        <v>1063</v>
      </c>
      <c r="N6121" t="s">
        <v>91</v>
      </c>
      <c r="O6121">
        <v>1010</v>
      </c>
      <c r="P6121">
        <v>1200</v>
      </c>
      <c r="Q6121" t="s">
        <v>675</v>
      </c>
      <c r="R6121">
        <v>310</v>
      </c>
      <c r="S6121" t="s">
        <v>134</v>
      </c>
      <c r="T6121">
        <v>1</v>
      </c>
      <c r="U6121" s="1">
        <v>43694</v>
      </c>
      <c r="V6121" s="1">
        <v>43819</v>
      </c>
      <c r="W6121" t="s">
        <v>1493</v>
      </c>
      <c r="X6121" t="s">
        <v>1929</v>
      </c>
      <c r="Y6121">
        <v>27</v>
      </c>
      <c r="Z6121">
        <v>22</v>
      </c>
      <c r="AA6121">
        <v>25</v>
      </c>
      <c r="AB6121">
        <v>88</v>
      </c>
      <c r="AD6121">
        <f>IF(ISBLANK(Source[[#This Row],[CrosslistID]]),1,1/COUNTIFS(Source[CrosslistID],Source[[#This Row],[CrosslistID]],Source[TermDesc],Source[[#This Row],[TermDesc]]))</f>
        <v>1</v>
      </c>
      <c r="AG6121">
        <v>0</v>
      </c>
      <c r="AH6121">
        <v>88</v>
      </c>
      <c r="AI6121">
        <v>1.7330000000000001</v>
      </c>
      <c r="AJ6121">
        <v>1.7997000000000001</v>
      </c>
      <c r="AK6121">
        <v>0.1</v>
      </c>
      <c r="AL61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21">
        <f>IF(AND(Source[[#This Row],[Credit_Noncredit]]="Noncredit",Source[[#This Row],[FTEF]]&gt;0),Source[[#This Row],[NC XLST FTES]]*525/(437.5*Source[[#This Row],[FTEF]]),0)</f>
        <v>0</v>
      </c>
      <c r="AN6121">
        <f>IF(Source[[#This Row],[Credit_Noncredit]]="Credit",Source[[#This Row],[Census Enrollment]],Source[[#This Row],[Noncredit Avg. Attendance]])</f>
        <v>27</v>
      </c>
    </row>
    <row r="6122" spans="1:40" x14ac:dyDescent="0.25">
      <c r="A6122" t="s">
        <v>1914</v>
      </c>
      <c r="B6122" t="s">
        <v>886</v>
      </c>
      <c r="C6122" t="s">
        <v>632</v>
      </c>
      <c r="D6122" t="s">
        <v>1475</v>
      </c>
      <c r="E6122" s="4">
        <v>77267</v>
      </c>
      <c r="F6122" s="4" t="s">
        <v>1502</v>
      </c>
      <c r="G6122" s="4" t="s">
        <v>1561</v>
      </c>
      <c r="H6122" t="str">
        <f>CONCATENATE(Source[[#This Row],[Subject]],TRIM(Source[[#This Row],[Course]]))</f>
        <v>PE219A</v>
      </c>
      <c r="I6122" t="str">
        <f>VLOOKUP(Source[[#This Row],[SubjCrse]],'Courses and Categories'!$E$2:$G$1816,3,FALSE)</f>
        <v>Credit PE/Dance Activity</v>
      </c>
      <c r="J6122">
        <v>502</v>
      </c>
      <c r="K6122" t="s">
        <v>1562</v>
      </c>
      <c r="L6122" t="s">
        <v>39</v>
      </c>
      <c r="M6122" t="s">
        <v>1063</v>
      </c>
      <c r="N6122" t="s">
        <v>91</v>
      </c>
      <c r="O6122">
        <v>1410</v>
      </c>
      <c r="P6122">
        <v>1600</v>
      </c>
      <c r="Q6122" t="s">
        <v>675</v>
      </c>
      <c r="R6122">
        <v>310</v>
      </c>
      <c r="S6122" t="s">
        <v>134</v>
      </c>
      <c r="T6122">
        <v>1</v>
      </c>
      <c r="U6122" s="1">
        <v>43694</v>
      </c>
      <c r="V6122" s="1">
        <v>43819</v>
      </c>
      <c r="W6122" t="s">
        <v>1493</v>
      </c>
      <c r="X6122" t="s">
        <v>1929</v>
      </c>
      <c r="Y6122">
        <v>25</v>
      </c>
      <c r="Z6122">
        <v>19</v>
      </c>
      <c r="AA6122">
        <v>25</v>
      </c>
      <c r="AB6122">
        <v>76</v>
      </c>
      <c r="AD6122">
        <f>IF(ISBLANK(Source[[#This Row],[CrosslistID]]),1,1/COUNTIFS(Source[CrosslistID],Source[[#This Row],[CrosslistID]],Source[TermDesc],Source[[#This Row],[TermDesc]]))</f>
        <v>1</v>
      </c>
      <c r="AG6122">
        <v>0</v>
      </c>
      <c r="AH6122">
        <v>76</v>
      </c>
      <c r="AI6122">
        <v>1.4670000000000001</v>
      </c>
      <c r="AJ6122">
        <v>1.667</v>
      </c>
      <c r="AK6122">
        <v>0.1</v>
      </c>
      <c r="AL61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22">
        <f>IF(AND(Source[[#This Row],[Credit_Noncredit]]="Noncredit",Source[[#This Row],[FTEF]]&gt;0),Source[[#This Row],[NC XLST FTES]]*525/(437.5*Source[[#This Row],[FTEF]]),0)</f>
        <v>0</v>
      </c>
      <c r="AN6122">
        <f>IF(Source[[#This Row],[Credit_Noncredit]]="Credit",Source[[#This Row],[Census Enrollment]],Source[[#This Row],[Noncredit Avg. Attendance]])</f>
        <v>25</v>
      </c>
    </row>
    <row r="6123" spans="1:40" x14ac:dyDescent="0.25">
      <c r="A6123" t="s">
        <v>1914</v>
      </c>
      <c r="B6123" t="s">
        <v>886</v>
      </c>
      <c r="C6123" t="s">
        <v>632</v>
      </c>
      <c r="D6123" t="s">
        <v>1475</v>
      </c>
      <c r="E6123" s="4">
        <v>78996</v>
      </c>
      <c r="F6123" s="4" t="s">
        <v>1502</v>
      </c>
      <c r="G6123" s="4" t="s">
        <v>1561</v>
      </c>
      <c r="H6123" t="str">
        <f>CONCATENATE(Source[[#This Row],[Subject]],TRIM(Source[[#This Row],[Course]]))</f>
        <v>PE219A</v>
      </c>
      <c r="I6123" t="str">
        <f>VLOOKUP(Source[[#This Row],[SubjCrse]],'Courses and Categories'!$E$2:$G$1816,3,FALSE)</f>
        <v>Credit PE/Dance Activity</v>
      </c>
      <c r="J6123">
        <v>503</v>
      </c>
      <c r="K6123" t="s">
        <v>1562</v>
      </c>
      <c r="L6123" t="s">
        <v>87</v>
      </c>
      <c r="M6123" t="s">
        <v>1063</v>
      </c>
      <c r="N6123" t="s">
        <v>50</v>
      </c>
      <c r="O6123">
        <v>1810</v>
      </c>
      <c r="P6123">
        <v>2000</v>
      </c>
      <c r="Q6123" t="s">
        <v>675</v>
      </c>
      <c r="R6123">
        <v>310</v>
      </c>
      <c r="S6123" t="s">
        <v>134</v>
      </c>
      <c r="T6123">
        <v>1</v>
      </c>
      <c r="U6123" s="1">
        <v>43694</v>
      </c>
      <c r="V6123" s="1">
        <v>43819</v>
      </c>
      <c r="W6123" t="s">
        <v>732</v>
      </c>
      <c r="X6123" t="s">
        <v>1929</v>
      </c>
      <c r="Y6123">
        <v>36</v>
      </c>
      <c r="Z6123">
        <v>28</v>
      </c>
      <c r="AA6123">
        <v>30</v>
      </c>
      <c r="AB6123">
        <v>93.333299999999994</v>
      </c>
      <c r="AD6123">
        <f>IF(ISBLANK(Source[[#This Row],[CrosslistID]]),1,1/COUNTIFS(Source[CrosslistID],Source[[#This Row],[CrosslistID]],Source[TermDesc],Source[[#This Row],[TermDesc]]))</f>
        <v>1</v>
      </c>
      <c r="AG6123">
        <v>0</v>
      </c>
      <c r="AH6123">
        <v>93.333299999999994</v>
      </c>
      <c r="AI6123">
        <v>2.0670000000000002</v>
      </c>
      <c r="AJ6123">
        <v>2.4003999999999999</v>
      </c>
      <c r="AK6123">
        <v>0.1</v>
      </c>
      <c r="AL61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23">
        <f>IF(AND(Source[[#This Row],[Credit_Noncredit]]="Noncredit",Source[[#This Row],[FTEF]]&gt;0),Source[[#This Row],[NC XLST FTES]]*525/(437.5*Source[[#This Row],[FTEF]]),0)</f>
        <v>0</v>
      </c>
      <c r="AN6123">
        <f>IF(Source[[#This Row],[Credit_Noncredit]]="Credit",Source[[#This Row],[Census Enrollment]],Source[[#This Row],[Noncredit Avg. Attendance]])</f>
        <v>36</v>
      </c>
    </row>
    <row r="6124" spans="1:40" x14ac:dyDescent="0.25">
      <c r="A6124" t="s">
        <v>1914</v>
      </c>
      <c r="B6124" t="s">
        <v>886</v>
      </c>
      <c r="C6124" t="s">
        <v>632</v>
      </c>
      <c r="D6124" t="s">
        <v>1475</v>
      </c>
      <c r="E6124" s="4">
        <v>75764</v>
      </c>
      <c r="F6124" s="4" t="s">
        <v>1502</v>
      </c>
      <c r="G6124" s="4" t="s">
        <v>1561</v>
      </c>
      <c r="H6124" t="str">
        <f>CONCATENATE(Source[[#This Row],[Subject]],TRIM(Source[[#This Row],[Course]]))</f>
        <v>PE219A</v>
      </c>
      <c r="I6124" t="str">
        <f>VLOOKUP(Source[[#This Row],[SubjCrse]],'Courses and Categories'!$E$2:$G$1816,3,FALSE)</f>
        <v>Credit PE/Dance Activity</v>
      </c>
      <c r="J6124">
        <v>601</v>
      </c>
      <c r="K6124" t="s">
        <v>1562</v>
      </c>
      <c r="L6124" t="s">
        <v>50</v>
      </c>
      <c r="M6124" t="s">
        <v>1063</v>
      </c>
      <c r="N6124" t="s">
        <v>51</v>
      </c>
      <c r="O6124">
        <v>1010</v>
      </c>
      <c r="P6124">
        <v>1200</v>
      </c>
      <c r="Q6124" t="s">
        <v>675</v>
      </c>
      <c r="R6124">
        <v>310</v>
      </c>
      <c r="S6124" t="s">
        <v>134</v>
      </c>
      <c r="T6124">
        <v>1</v>
      </c>
      <c r="U6124" s="1">
        <v>43694</v>
      </c>
      <c r="V6124" s="1">
        <v>43819</v>
      </c>
      <c r="W6124" t="s">
        <v>1493</v>
      </c>
      <c r="X6124" t="s">
        <v>1929</v>
      </c>
      <c r="Y6124">
        <v>27</v>
      </c>
      <c r="Z6124">
        <v>23</v>
      </c>
      <c r="AA6124">
        <v>25</v>
      </c>
      <c r="AB6124">
        <v>92</v>
      </c>
      <c r="AD6124">
        <f>IF(ISBLANK(Source[[#This Row],[CrosslistID]]),1,1/COUNTIFS(Source[CrosslistID],Source[[#This Row],[CrosslistID]],Source[TermDesc],Source[[#This Row],[TermDesc]]))</f>
        <v>1</v>
      </c>
      <c r="AG6124">
        <v>0</v>
      </c>
      <c r="AH6124">
        <v>92</v>
      </c>
      <c r="AI6124">
        <v>1.8</v>
      </c>
      <c r="AJ6124">
        <v>1.8</v>
      </c>
      <c r="AK6124">
        <v>0.1</v>
      </c>
      <c r="AL61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24">
        <f>IF(AND(Source[[#This Row],[Credit_Noncredit]]="Noncredit",Source[[#This Row],[FTEF]]&gt;0),Source[[#This Row],[NC XLST FTES]]*525/(437.5*Source[[#This Row],[FTEF]]),0)</f>
        <v>0</v>
      </c>
      <c r="AN6124">
        <f>IF(Source[[#This Row],[Credit_Noncredit]]="Credit",Source[[#This Row],[Census Enrollment]],Source[[#This Row],[Noncredit Avg. Attendance]])</f>
        <v>27</v>
      </c>
    </row>
    <row r="6125" spans="1:40" x14ac:dyDescent="0.25">
      <c r="A6125" t="s">
        <v>1914</v>
      </c>
      <c r="B6125" t="s">
        <v>886</v>
      </c>
      <c r="C6125" t="s">
        <v>632</v>
      </c>
      <c r="D6125" t="s">
        <v>1475</v>
      </c>
      <c r="E6125" s="4">
        <v>73405</v>
      </c>
      <c r="F6125" s="4" t="s">
        <v>1502</v>
      </c>
      <c r="G6125" s="4" t="s">
        <v>3755</v>
      </c>
      <c r="H6125" t="str">
        <f>CONCATENATE(Source[[#This Row],[Subject]],TRIM(Source[[#This Row],[Course]]))</f>
        <v>PE219B</v>
      </c>
      <c r="I6125" t="str">
        <f>VLOOKUP(Source[[#This Row],[SubjCrse]],'Courses and Categories'!$E$2:$G$1816,3,FALSE)</f>
        <v>Credit PE/Dance Activity</v>
      </c>
      <c r="J6125">
        <v>1</v>
      </c>
      <c r="K6125" t="s">
        <v>3756</v>
      </c>
      <c r="L6125" t="s">
        <v>39</v>
      </c>
      <c r="M6125" t="s">
        <v>1063</v>
      </c>
      <c r="N6125" t="s">
        <v>91</v>
      </c>
      <c r="O6125">
        <v>1210</v>
      </c>
      <c r="P6125">
        <v>1400</v>
      </c>
      <c r="Q6125" t="s">
        <v>675</v>
      </c>
      <c r="R6125">
        <v>310</v>
      </c>
      <c r="S6125" t="s">
        <v>134</v>
      </c>
      <c r="T6125">
        <v>1</v>
      </c>
      <c r="U6125" s="1">
        <v>43694</v>
      </c>
      <c r="V6125" s="1">
        <v>43819</v>
      </c>
      <c r="W6125" t="s">
        <v>1482</v>
      </c>
      <c r="X6125" t="s">
        <v>1929</v>
      </c>
      <c r="Y6125">
        <v>29</v>
      </c>
      <c r="Z6125">
        <v>28</v>
      </c>
      <c r="AA6125">
        <v>25</v>
      </c>
      <c r="AB6125">
        <v>112</v>
      </c>
      <c r="AD6125">
        <f>IF(ISBLANK(Source[[#This Row],[CrosslistID]]),1,1/COUNTIFS(Source[CrosslistID],Source[[#This Row],[CrosslistID]],Source[TermDesc],Source[[#This Row],[TermDesc]]))</f>
        <v>1</v>
      </c>
      <c r="AG6125">
        <v>0</v>
      </c>
      <c r="AH6125">
        <v>112</v>
      </c>
      <c r="AI6125">
        <v>1.867</v>
      </c>
      <c r="AJ6125">
        <v>1.9337</v>
      </c>
      <c r="AK6125">
        <v>0.1</v>
      </c>
      <c r="AL61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25">
        <f>IF(AND(Source[[#This Row],[Credit_Noncredit]]="Noncredit",Source[[#This Row],[FTEF]]&gt;0),Source[[#This Row],[NC XLST FTES]]*525/(437.5*Source[[#This Row],[FTEF]]),0)</f>
        <v>0</v>
      </c>
      <c r="AN6125">
        <f>IF(Source[[#This Row],[Credit_Noncredit]]="Credit",Source[[#This Row],[Census Enrollment]],Source[[#This Row],[Noncredit Avg. Attendance]])</f>
        <v>29</v>
      </c>
    </row>
    <row r="6126" spans="1:40" x14ac:dyDescent="0.25">
      <c r="A6126" t="s">
        <v>1914</v>
      </c>
      <c r="B6126" t="s">
        <v>886</v>
      </c>
      <c r="C6126" t="s">
        <v>632</v>
      </c>
      <c r="D6126" t="s">
        <v>1475</v>
      </c>
      <c r="E6126" s="4">
        <v>73399</v>
      </c>
      <c r="F6126" s="4" t="s">
        <v>1502</v>
      </c>
      <c r="G6126" s="4" t="s">
        <v>3755</v>
      </c>
      <c r="H6126" t="str">
        <f>CONCATENATE(Source[[#This Row],[Subject]],TRIM(Source[[#This Row],[Course]]))</f>
        <v>PE219B</v>
      </c>
      <c r="I6126" t="str">
        <f>VLOOKUP(Source[[#This Row],[SubjCrse]],'Courses and Categories'!$E$2:$G$1816,3,FALSE)</f>
        <v>Credit PE/Dance Activity</v>
      </c>
      <c r="J6126">
        <v>501</v>
      </c>
      <c r="K6126" t="s">
        <v>3756</v>
      </c>
      <c r="L6126" t="s">
        <v>87</v>
      </c>
      <c r="M6126" t="s">
        <v>1063</v>
      </c>
      <c r="N6126" t="s">
        <v>41</v>
      </c>
      <c r="O6126">
        <v>1810</v>
      </c>
      <c r="P6126">
        <v>2000</v>
      </c>
      <c r="Q6126" t="s">
        <v>675</v>
      </c>
      <c r="R6126">
        <v>310</v>
      </c>
      <c r="S6126" t="s">
        <v>134</v>
      </c>
      <c r="T6126">
        <v>1</v>
      </c>
      <c r="U6126" s="1">
        <v>43694</v>
      </c>
      <c r="V6126" s="1">
        <v>43819</v>
      </c>
      <c r="W6126" t="s">
        <v>3636</v>
      </c>
      <c r="X6126" t="s">
        <v>1929</v>
      </c>
      <c r="Y6126">
        <v>21</v>
      </c>
      <c r="Z6126">
        <v>21</v>
      </c>
      <c r="AA6126">
        <v>25</v>
      </c>
      <c r="AB6126">
        <v>84</v>
      </c>
      <c r="AC6126" t="s">
        <v>3757</v>
      </c>
      <c r="AD6126">
        <f>IF(ISBLANK(Source[[#This Row],[CrosslistID]]),1,1/COUNTIFS(Source[CrosslistID],Source[[#This Row],[CrosslistID]],Source[TermDesc],Source[[#This Row],[TermDesc]]))</f>
        <v>0.5</v>
      </c>
      <c r="AE6126">
        <v>31</v>
      </c>
      <c r="AF6126">
        <v>50</v>
      </c>
      <c r="AG6126">
        <v>62</v>
      </c>
      <c r="AH6126">
        <v>62</v>
      </c>
      <c r="AI6126">
        <v>1.2669999999999999</v>
      </c>
      <c r="AJ6126">
        <v>1.4004000000000001</v>
      </c>
      <c r="AK6126">
        <v>0.1</v>
      </c>
      <c r="AL61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26">
        <f>IF(AND(Source[[#This Row],[Credit_Noncredit]]="Noncredit",Source[[#This Row],[FTEF]]&gt;0),Source[[#This Row],[NC XLST FTES]]*525/(437.5*Source[[#This Row],[FTEF]]),0)</f>
        <v>0</v>
      </c>
      <c r="AN6126">
        <f>IF(Source[[#This Row],[Credit_Noncredit]]="Credit",Source[[#This Row],[Census Enrollment]],Source[[#This Row],[Noncredit Avg. Attendance]])</f>
        <v>21</v>
      </c>
    </row>
    <row r="6127" spans="1:40" x14ac:dyDescent="0.25">
      <c r="A6127" t="s">
        <v>1914</v>
      </c>
      <c r="B6127" t="s">
        <v>886</v>
      </c>
      <c r="C6127" t="s">
        <v>632</v>
      </c>
      <c r="D6127" t="s">
        <v>1475</v>
      </c>
      <c r="E6127" s="4">
        <v>77791</v>
      </c>
      <c r="F6127" s="4" t="s">
        <v>1502</v>
      </c>
      <c r="G6127" s="4" t="s">
        <v>3758</v>
      </c>
      <c r="H6127" t="str">
        <f>CONCATENATE(Source[[#This Row],[Subject]],TRIM(Source[[#This Row],[Course]]))</f>
        <v>PE219C</v>
      </c>
      <c r="I6127" t="str">
        <f>VLOOKUP(Source[[#This Row],[SubjCrse]],'Courses and Categories'!$E$2:$G$1816,3,FALSE)</f>
        <v>Credit PE/Dance Activity</v>
      </c>
      <c r="J6127">
        <v>501</v>
      </c>
      <c r="K6127" t="s">
        <v>3759</v>
      </c>
      <c r="L6127" t="s">
        <v>87</v>
      </c>
      <c r="M6127" t="s">
        <v>1063</v>
      </c>
      <c r="N6127" t="s">
        <v>41</v>
      </c>
      <c r="O6127">
        <v>1810</v>
      </c>
      <c r="P6127">
        <v>2000</v>
      </c>
      <c r="Q6127" t="s">
        <v>675</v>
      </c>
      <c r="R6127">
        <v>310</v>
      </c>
      <c r="S6127" t="s">
        <v>134</v>
      </c>
      <c r="T6127">
        <v>1</v>
      </c>
      <c r="U6127" s="1">
        <v>43694</v>
      </c>
      <c r="V6127" s="1">
        <v>43819</v>
      </c>
      <c r="W6127" t="s">
        <v>3636</v>
      </c>
      <c r="X6127" t="s">
        <v>1929</v>
      </c>
      <c r="Y6127">
        <v>10</v>
      </c>
      <c r="Z6127">
        <v>10</v>
      </c>
      <c r="AA6127">
        <v>15</v>
      </c>
      <c r="AB6127">
        <v>66.666700000000006</v>
      </c>
      <c r="AC6127" t="s">
        <v>3757</v>
      </c>
      <c r="AD6127">
        <f>IF(ISBLANK(Source[[#This Row],[CrosslistID]]),1,1/COUNTIFS(Source[CrosslistID],Source[[#This Row],[CrosslistID]],Source[TermDesc],Source[[#This Row],[TermDesc]]))</f>
        <v>0.5</v>
      </c>
      <c r="AE6127">
        <v>31</v>
      </c>
      <c r="AF6127">
        <v>50</v>
      </c>
      <c r="AG6127">
        <v>62</v>
      </c>
      <c r="AH6127">
        <v>62</v>
      </c>
      <c r="AI6127">
        <v>0.66700000000000004</v>
      </c>
      <c r="AJ6127">
        <v>0.66700000000000004</v>
      </c>
      <c r="AK6127">
        <v>0</v>
      </c>
      <c r="AL61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27">
        <f>IF(AND(Source[[#This Row],[Credit_Noncredit]]="Noncredit",Source[[#This Row],[FTEF]]&gt;0),Source[[#This Row],[NC XLST FTES]]*525/(437.5*Source[[#This Row],[FTEF]]),0)</f>
        <v>0</v>
      </c>
      <c r="AN6127">
        <f>IF(Source[[#This Row],[Credit_Noncredit]]="Credit",Source[[#This Row],[Census Enrollment]],Source[[#This Row],[Noncredit Avg. Attendance]])</f>
        <v>10</v>
      </c>
    </row>
    <row r="6128" spans="1:40" x14ac:dyDescent="0.25">
      <c r="A6128" t="s">
        <v>1914</v>
      </c>
      <c r="B6128" t="s">
        <v>886</v>
      </c>
      <c r="C6128" t="s">
        <v>632</v>
      </c>
      <c r="D6128" t="s">
        <v>1475</v>
      </c>
      <c r="E6128" s="4">
        <v>77688</v>
      </c>
      <c r="F6128" s="4" t="s">
        <v>1502</v>
      </c>
      <c r="G6128" s="4">
        <v>222</v>
      </c>
      <c r="H6128" t="str">
        <f>CONCATENATE(Source[[#This Row],[Subject]],TRIM(Source[[#This Row],[Course]]))</f>
        <v>PE222</v>
      </c>
      <c r="I6128" t="str">
        <f>VLOOKUP(Source[[#This Row],[SubjCrse]],'Courses and Categories'!$E$2:$G$1816,3,FALSE)</f>
        <v>Credit PE/Dance Activity</v>
      </c>
      <c r="J6128">
        <v>1</v>
      </c>
      <c r="K6128" t="s">
        <v>3760</v>
      </c>
      <c r="L6128" t="s">
        <v>39</v>
      </c>
      <c r="M6128" t="s">
        <v>1063</v>
      </c>
      <c r="N6128" t="s">
        <v>50</v>
      </c>
      <c r="O6128">
        <v>1410</v>
      </c>
      <c r="P6128">
        <v>1600</v>
      </c>
      <c r="Q6128" t="s">
        <v>675</v>
      </c>
      <c r="R6128">
        <v>307</v>
      </c>
      <c r="S6128" t="s">
        <v>134</v>
      </c>
      <c r="T6128">
        <v>1</v>
      </c>
      <c r="U6128" s="1">
        <v>43694</v>
      </c>
      <c r="V6128" s="1">
        <v>43819</v>
      </c>
      <c r="W6128" t="s">
        <v>866</v>
      </c>
      <c r="X6128" t="s">
        <v>1929</v>
      </c>
      <c r="Y6128">
        <v>15</v>
      </c>
      <c r="Z6128">
        <v>11</v>
      </c>
      <c r="AA6128">
        <v>20</v>
      </c>
      <c r="AB6128">
        <v>55</v>
      </c>
      <c r="AC6128" t="s">
        <v>1586</v>
      </c>
      <c r="AD6128">
        <f>IF(ISBLANK(Source[[#This Row],[CrosslistID]]),1,1/COUNTIFS(Source[CrosslistID],Source[[#This Row],[CrosslistID]],Source[TermDesc],Source[[#This Row],[TermDesc]]))</f>
        <v>0.5</v>
      </c>
      <c r="AE6128">
        <v>27</v>
      </c>
      <c r="AF6128">
        <v>50</v>
      </c>
      <c r="AG6128">
        <v>54</v>
      </c>
      <c r="AH6128">
        <v>54</v>
      </c>
      <c r="AI6128">
        <v>1</v>
      </c>
      <c r="AJ6128">
        <v>1</v>
      </c>
      <c r="AK6128">
        <v>0</v>
      </c>
      <c r="AL61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28">
        <f>IF(AND(Source[[#This Row],[Credit_Noncredit]]="Noncredit",Source[[#This Row],[FTEF]]&gt;0),Source[[#This Row],[NC XLST FTES]]*525/(437.5*Source[[#This Row],[FTEF]]),0)</f>
        <v>0</v>
      </c>
      <c r="AN6128">
        <f>IF(Source[[#This Row],[Credit_Noncredit]]="Credit",Source[[#This Row],[Census Enrollment]],Source[[#This Row],[Noncredit Avg. Attendance]])</f>
        <v>15</v>
      </c>
    </row>
    <row r="6129" spans="1:40" x14ac:dyDescent="0.25">
      <c r="A6129" t="s">
        <v>1914</v>
      </c>
      <c r="B6129" t="s">
        <v>886</v>
      </c>
      <c r="C6129" t="s">
        <v>632</v>
      </c>
      <c r="D6129" t="s">
        <v>1475</v>
      </c>
      <c r="E6129" s="4">
        <v>73258</v>
      </c>
      <c r="F6129" s="4" t="s">
        <v>1502</v>
      </c>
      <c r="G6129" s="4" t="s">
        <v>3761</v>
      </c>
      <c r="H6129" t="str">
        <f>CONCATENATE(Source[[#This Row],[Subject]],TRIM(Source[[#This Row],[Course]]))</f>
        <v>PE231A</v>
      </c>
      <c r="I6129" t="str">
        <f>VLOOKUP(Source[[#This Row],[SubjCrse]],'Courses and Categories'!$E$2:$G$1816,3,FALSE)</f>
        <v>Credit PE/Dance Activity</v>
      </c>
      <c r="J6129">
        <v>1</v>
      </c>
      <c r="K6129" t="s">
        <v>3762</v>
      </c>
      <c r="L6129" t="s">
        <v>39</v>
      </c>
      <c r="M6129" t="s">
        <v>1063</v>
      </c>
      <c r="N6129" t="s">
        <v>59</v>
      </c>
      <c r="O6129">
        <v>910</v>
      </c>
      <c r="P6129">
        <v>1000</v>
      </c>
      <c r="Q6129" t="s">
        <v>675</v>
      </c>
      <c r="R6129">
        <v>200</v>
      </c>
      <c r="S6129" t="s">
        <v>134</v>
      </c>
      <c r="T6129">
        <v>1</v>
      </c>
      <c r="U6129" s="1">
        <v>43694</v>
      </c>
      <c r="V6129" s="1">
        <v>43819</v>
      </c>
      <c r="W6129" t="s">
        <v>631</v>
      </c>
      <c r="X6129" t="s">
        <v>1929</v>
      </c>
      <c r="Y6129">
        <v>19</v>
      </c>
      <c r="Z6129">
        <v>16</v>
      </c>
      <c r="AA6129">
        <v>20</v>
      </c>
      <c r="AB6129">
        <v>80</v>
      </c>
      <c r="AC6129" t="s">
        <v>3763</v>
      </c>
      <c r="AD6129">
        <f>IF(ISBLANK(Source[[#This Row],[CrosslistID]]),1,1/COUNTIFS(Source[CrosslistID],Source[[#This Row],[CrosslistID]],Source[TermDesc],Source[[#This Row],[TermDesc]]))</f>
        <v>0.33333333333333331</v>
      </c>
      <c r="AE6129">
        <v>31</v>
      </c>
      <c r="AF6129">
        <v>35</v>
      </c>
      <c r="AG6129">
        <v>88.571399999999997</v>
      </c>
      <c r="AH6129">
        <v>88.571399999999997</v>
      </c>
      <c r="AI6129">
        <v>1.2</v>
      </c>
      <c r="AJ6129">
        <v>1.2666999999999999</v>
      </c>
      <c r="AK6129">
        <v>0.1</v>
      </c>
      <c r="AL61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29">
        <f>IF(AND(Source[[#This Row],[Credit_Noncredit]]="Noncredit",Source[[#This Row],[FTEF]]&gt;0),Source[[#This Row],[NC XLST FTES]]*525/(437.5*Source[[#This Row],[FTEF]]),0)</f>
        <v>0</v>
      </c>
      <c r="AN6129">
        <f>IF(Source[[#This Row],[Credit_Noncredit]]="Credit",Source[[#This Row],[Census Enrollment]],Source[[#This Row],[Noncredit Avg. Attendance]])</f>
        <v>19</v>
      </c>
    </row>
    <row r="6130" spans="1:40" x14ac:dyDescent="0.25">
      <c r="A6130" t="s">
        <v>1914</v>
      </c>
      <c r="B6130" t="s">
        <v>886</v>
      </c>
      <c r="C6130" t="s">
        <v>632</v>
      </c>
      <c r="D6130" t="s">
        <v>1475</v>
      </c>
      <c r="E6130" s="4">
        <v>76077</v>
      </c>
      <c r="F6130" s="4" t="s">
        <v>1502</v>
      </c>
      <c r="G6130" s="4" t="s">
        <v>3761</v>
      </c>
      <c r="H6130" t="str">
        <f>CONCATENATE(Source[[#This Row],[Subject]],TRIM(Source[[#This Row],[Course]]))</f>
        <v>PE231A</v>
      </c>
      <c r="I6130" t="str">
        <f>VLOOKUP(Source[[#This Row],[SubjCrse]],'Courses and Categories'!$E$2:$G$1816,3,FALSE)</f>
        <v>Credit PE/Dance Activity</v>
      </c>
      <c r="J6130">
        <v>3</v>
      </c>
      <c r="K6130" t="s">
        <v>3762</v>
      </c>
      <c r="L6130" t="s">
        <v>39</v>
      </c>
      <c r="M6130" t="s">
        <v>1063</v>
      </c>
      <c r="N6130" t="s">
        <v>91</v>
      </c>
      <c r="O6130">
        <v>1010</v>
      </c>
      <c r="P6130">
        <v>1200</v>
      </c>
      <c r="Q6130" t="s">
        <v>675</v>
      </c>
      <c r="R6130">
        <v>200</v>
      </c>
      <c r="S6130" t="s">
        <v>134</v>
      </c>
      <c r="T6130">
        <v>1</v>
      </c>
      <c r="U6130" s="1">
        <v>43694</v>
      </c>
      <c r="V6130" s="1">
        <v>43819</v>
      </c>
      <c r="W6130" t="s">
        <v>631</v>
      </c>
      <c r="X6130" t="s">
        <v>1929</v>
      </c>
      <c r="Y6130">
        <v>25</v>
      </c>
      <c r="Z6130">
        <v>25</v>
      </c>
      <c r="AA6130">
        <v>20</v>
      </c>
      <c r="AB6130">
        <v>125</v>
      </c>
      <c r="AC6130" t="s">
        <v>200</v>
      </c>
      <c r="AD6130">
        <f>IF(ISBLANK(Source[[#This Row],[CrosslistID]]),1,1/COUNTIFS(Source[CrosslistID],Source[[#This Row],[CrosslistID]],Source[TermDesc],Source[[#This Row],[TermDesc]]))</f>
        <v>0.33333333333333331</v>
      </c>
      <c r="AE6130">
        <v>42</v>
      </c>
      <c r="AF6130">
        <v>40</v>
      </c>
      <c r="AG6130">
        <v>105</v>
      </c>
      <c r="AH6130">
        <v>105</v>
      </c>
      <c r="AI6130">
        <v>1.6</v>
      </c>
      <c r="AJ6130">
        <v>1.6667000000000001</v>
      </c>
      <c r="AK6130">
        <v>0.1</v>
      </c>
      <c r="AL61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30">
        <f>IF(AND(Source[[#This Row],[Credit_Noncredit]]="Noncredit",Source[[#This Row],[FTEF]]&gt;0),Source[[#This Row],[NC XLST FTES]]*525/(437.5*Source[[#This Row],[FTEF]]),0)</f>
        <v>0</v>
      </c>
      <c r="AN6130">
        <f>IF(Source[[#This Row],[Credit_Noncredit]]="Credit",Source[[#This Row],[Census Enrollment]],Source[[#This Row],[Noncredit Avg. Attendance]])</f>
        <v>25</v>
      </c>
    </row>
    <row r="6131" spans="1:40" x14ac:dyDescent="0.25">
      <c r="A6131" t="s">
        <v>1914</v>
      </c>
      <c r="B6131" t="s">
        <v>886</v>
      </c>
      <c r="C6131" t="s">
        <v>632</v>
      </c>
      <c r="D6131" t="s">
        <v>1475</v>
      </c>
      <c r="E6131" s="4">
        <v>73423</v>
      </c>
      <c r="F6131" s="4" t="s">
        <v>1502</v>
      </c>
      <c r="G6131" s="4" t="s">
        <v>3761</v>
      </c>
      <c r="H6131" t="str">
        <f>CONCATENATE(Source[[#This Row],[Subject]],TRIM(Source[[#This Row],[Course]]))</f>
        <v>PE231A</v>
      </c>
      <c r="I6131" t="str">
        <f>VLOOKUP(Source[[#This Row],[SubjCrse]],'Courses and Categories'!$E$2:$G$1816,3,FALSE)</f>
        <v>Credit PE/Dance Activity</v>
      </c>
      <c r="J6131">
        <v>501</v>
      </c>
      <c r="K6131" t="s">
        <v>3762</v>
      </c>
      <c r="L6131" t="s">
        <v>87</v>
      </c>
      <c r="M6131" t="s">
        <v>1063</v>
      </c>
      <c r="N6131" t="s">
        <v>41</v>
      </c>
      <c r="O6131">
        <v>1910</v>
      </c>
      <c r="P6131">
        <v>2100</v>
      </c>
      <c r="Q6131" t="s">
        <v>675</v>
      </c>
      <c r="R6131">
        <v>200</v>
      </c>
      <c r="S6131" t="s">
        <v>134</v>
      </c>
      <c r="T6131">
        <v>1</v>
      </c>
      <c r="U6131" s="1">
        <v>43694</v>
      </c>
      <c r="V6131" s="1">
        <v>43819</v>
      </c>
      <c r="W6131" t="s">
        <v>669</v>
      </c>
      <c r="X6131" t="s">
        <v>1929</v>
      </c>
      <c r="Y6131">
        <v>13</v>
      </c>
      <c r="Z6131">
        <v>13</v>
      </c>
      <c r="AA6131">
        <v>25</v>
      </c>
      <c r="AB6131">
        <v>52</v>
      </c>
      <c r="AC6131" t="s">
        <v>1494</v>
      </c>
      <c r="AD6131">
        <f>IF(ISBLANK(Source[[#This Row],[CrosslistID]]),1,1/COUNTIFS(Source[CrosslistID],Source[[#This Row],[CrosslistID]],Source[TermDesc],Source[[#This Row],[TermDesc]]))</f>
        <v>0.33333333333333331</v>
      </c>
      <c r="AE6131">
        <v>41</v>
      </c>
      <c r="AF6131">
        <v>40</v>
      </c>
      <c r="AG6131">
        <v>102.5</v>
      </c>
      <c r="AH6131">
        <v>102.5</v>
      </c>
      <c r="AI6131">
        <v>0.86699999999999999</v>
      </c>
      <c r="AJ6131">
        <v>0.86699999999999999</v>
      </c>
      <c r="AK6131">
        <v>0.1</v>
      </c>
      <c r="AL61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31">
        <f>IF(AND(Source[[#This Row],[Credit_Noncredit]]="Noncredit",Source[[#This Row],[FTEF]]&gt;0),Source[[#This Row],[NC XLST FTES]]*525/(437.5*Source[[#This Row],[FTEF]]),0)</f>
        <v>0</v>
      </c>
      <c r="AN6131">
        <f>IF(Source[[#This Row],[Credit_Noncredit]]="Credit",Source[[#This Row],[Census Enrollment]],Source[[#This Row],[Noncredit Avg. Attendance]])</f>
        <v>13</v>
      </c>
    </row>
    <row r="6132" spans="1:40" x14ac:dyDescent="0.25">
      <c r="A6132" t="s">
        <v>1914</v>
      </c>
      <c r="B6132" t="s">
        <v>886</v>
      </c>
      <c r="C6132" t="s">
        <v>632</v>
      </c>
      <c r="D6132" t="s">
        <v>1475</v>
      </c>
      <c r="E6132" s="4">
        <v>75779</v>
      </c>
      <c r="F6132" s="4" t="s">
        <v>1502</v>
      </c>
      <c r="G6132" s="4" t="s">
        <v>3764</v>
      </c>
      <c r="H6132" t="str">
        <f>CONCATENATE(Source[[#This Row],[Subject]],TRIM(Source[[#This Row],[Course]]))</f>
        <v>PE231B</v>
      </c>
      <c r="I6132" t="str">
        <f>VLOOKUP(Source[[#This Row],[SubjCrse]],'Courses and Categories'!$E$2:$G$1816,3,FALSE)</f>
        <v>Credit PE/Dance Activity</v>
      </c>
      <c r="J6132">
        <v>1</v>
      </c>
      <c r="K6132" t="s">
        <v>3765</v>
      </c>
      <c r="L6132" t="s">
        <v>39</v>
      </c>
      <c r="M6132" t="s">
        <v>1063</v>
      </c>
      <c r="N6132" t="s">
        <v>59</v>
      </c>
      <c r="O6132">
        <v>910</v>
      </c>
      <c r="P6132">
        <v>1000</v>
      </c>
      <c r="Q6132" t="s">
        <v>675</v>
      </c>
      <c r="R6132">
        <v>200</v>
      </c>
      <c r="S6132" t="s">
        <v>134</v>
      </c>
      <c r="T6132">
        <v>1</v>
      </c>
      <c r="U6132" s="1">
        <v>43694</v>
      </c>
      <c r="V6132" s="1">
        <v>43819</v>
      </c>
      <c r="W6132" t="s">
        <v>631</v>
      </c>
      <c r="X6132" t="s">
        <v>1929</v>
      </c>
      <c r="Y6132">
        <v>9</v>
      </c>
      <c r="Z6132">
        <v>9</v>
      </c>
      <c r="AA6132">
        <v>10</v>
      </c>
      <c r="AB6132">
        <v>90</v>
      </c>
      <c r="AC6132" t="s">
        <v>3763</v>
      </c>
      <c r="AD6132">
        <f>IF(ISBLANK(Source[[#This Row],[CrosslistID]]),1,1/COUNTIFS(Source[CrosslistID],Source[[#This Row],[CrosslistID]],Source[TermDesc],Source[[#This Row],[TermDesc]]))</f>
        <v>0.33333333333333331</v>
      </c>
      <c r="AE6132">
        <v>31</v>
      </c>
      <c r="AF6132">
        <v>35</v>
      </c>
      <c r="AG6132">
        <v>88.571399999999997</v>
      </c>
      <c r="AH6132">
        <v>88.571399999999997</v>
      </c>
      <c r="AI6132">
        <v>0.6</v>
      </c>
      <c r="AJ6132">
        <v>0.6</v>
      </c>
      <c r="AK6132">
        <v>0</v>
      </c>
      <c r="AL61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32">
        <f>IF(AND(Source[[#This Row],[Credit_Noncredit]]="Noncredit",Source[[#This Row],[FTEF]]&gt;0),Source[[#This Row],[NC XLST FTES]]*525/(437.5*Source[[#This Row],[FTEF]]),0)</f>
        <v>0</v>
      </c>
      <c r="AN6132">
        <f>IF(Source[[#This Row],[Credit_Noncredit]]="Credit",Source[[#This Row],[Census Enrollment]],Source[[#This Row],[Noncredit Avg. Attendance]])</f>
        <v>9</v>
      </c>
    </row>
    <row r="6133" spans="1:40" x14ac:dyDescent="0.25">
      <c r="A6133" t="s">
        <v>1914</v>
      </c>
      <c r="B6133" t="s">
        <v>886</v>
      </c>
      <c r="C6133" t="s">
        <v>632</v>
      </c>
      <c r="D6133" t="s">
        <v>1475</v>
      </c>
      <c r="E6133" s="4">
        <v>76078</v>
      </c>
      <c r="F6133" s="4" t="s">
        <v>1502</v>
      </c>
      <c r="G6133" s="4" t="s">
        <v>3764</v>
      </c>
      <c r="H6133" t="str">
        <f>CONCATENATE(Source[[#This Row],[Subject]],TRIM(Source[[#This Row],[Course]]))</f>
        <v>PE231B</v>
      </c>
      <c r="I6133" t="str">
        <f>VLOOKUP(Source[[#This Row],[SubjCrse]],'Courses and Categories'!$E$2:$G$1816,3,FALSE)</f>
        <v>Credit PE/Dance Activity</v>
      </c>
      <c r="J6133">
        <v>3</v>
      </c>
      <c r="K6133" t="s">
        <v>3765</v>
      </c>
      <c r="L6133" t="s">
        <v>39</v>
      </c>
      <c r="M6133" t="s">
        <v>1063</v>
      </c>
      <c r="N6133" t="s">
        <v>91</v>
      </c>
      <c r="O6133">
        <v>1010</v>
      </c>
      <c r="P6133">
        <v>1200</v>
      </c>
      <c r="Q6133" t="s">
        <v>675</v>
      </c>
      <c r="R6133">
        <v>200</v>
      </c>
      <c r="S6133" t="s">
        <v>134</v>
      </c>
      <c r="T6133">
        <v>1</v>
      </c>
      <c r="U6133" s="1">
        <v>43694</v>
      </c>
      <c r="V6133" s="1">
        <v>43819</v>
      </c>
      <c r="W6133" t="s">
        <v>631</v>
      </c>
      <c r="X6133" t="s">
        <v>1929</v>
      </c>
      <c r="Y6133">
        <v>15</v>
      </c>
      <c r="Z6133">
        <v>13</v>
      </c>
      <c r="AA6133">
        <v>15</v>
      </c>
      <c r="AB6133">
        <v>86.666700000000006</v>
      </c>
      <c r="AC6133" t="s">
        <v>200</v>
      </c>
      <c r="AD6133">
        <f>IF(ISBLANK(Source[[#This Row],[CrosslistID]]),1,1/COUNTIFS(Source[CrosslistID],Source[[#This Row],[CrosslistID]],Source[TermDesc],Source[[#This Row],[TermDesc]]))</f>
        <v>0.33333333333333331</v>
      </c>
      <c r="AE6133">
        <v>42</v>
      </c>
      <c r="AF6133">
        <v>40</v>
      </c>
      <c r="AG6133">
        <v>105</v>
      </c>
      <c r="AH6133">
        <v>105</v>
      </c>
      <c r="AI6133">
        <v>1</v>
      </c>
      <c r="AJ6133">
        <v>1</v>
      </c>
      <c r="AK6133">
        <v>0</v>
      </c>
      <c r="AL61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33">
        <f>IF(AND(Source[[#This Row],[Credit_Noncredit]]="Noncredit",Source[[#This Row],[FTEF]]&gt;0),Source[[#This Row],[NC XLST FTES]]*525/(437.5*Source[[#This Row],[FTEF]]),0)</f>
        <v>0</v>
      </c>
      <c r="AN6133">
        <f>IF(Source[[#This Row],[Credit_Noncredit]]="Credit",Source[[#This Row],[Census Enrollment]],Source[[#This Row],[Noncredit Avg. Attendance]])</f>
        <v>15</v>
      </c>
    </row>
    <row r="6134" spans="1:40" x14ac:dyDescent="0.25">
      <c r="A6134" t="s">
        <v>1914</v>
      </c>
      <c r="B6134" t="s">
        <v>886</v>
      </c>
      <c r="C6134" t="s">
        <v>632</v>
      </c>
      <c r="D6134" t="s">
        <v>1475</v>
      </c>
      <c r="E6134" s="4">
        <v>75781</v>
      </c>
      <c r="F6134" s="4" t="s">
        <v>1502</v>
      </c>
      <c r="G6134" s="4" t="s">
        <v>3764</v>
      </c>
      <c r="H6134" t="str">
        <f>CONCATENATE(Source[[#This Row],[Subject]],TRIM(Source[[#This Row],[Course]]))</f>
        <v>PE231B</v>
      </c>
      <c r="I6134" t="str">
        <f>VLOOKUP(Source[[#This Row],[SubjCrse]],'Courses and Categories'!$E$2:$G$1816,3,FALSE)</f>
        <v>Credit PE/Dance Activity</v>
      </c>
      <c r="J6134">
        <v>501</v>
      </c>
      <c r="K6134" t="s">
        <v>3765</v>
      </c>
      <c r="L6134" t="s">
        <v>87</v>
      </c>
      <c r="M6134" t="s">
        <v>1063</v>
      </c>
      <c r="N6134" t="s">
        <v>41</v>
      </c>
      <c r="O6134">
        <v>1910</v>
      </c>
      <c r="P6134">
        <v>2100</v>
      </c>
      <c r="Q6134" t="s">
        <v>675</v>
      </c>
      <c r="R6134">
        <v>200</v>
      </c>
      <c r="S6134" t="s">
        <v>134</v>
      </c>
      <c r="T6134">
        <v>1</v>
      </c>
      <c r="U6134" s="1">
        <v>43694</v>
      </c>
      <c r="V6134" s="1">
        <v>43819</v>
      </c>
      <c r="W6134" t="s">
        <v>669</v>
      </c>
      <c r="X6134" t="s">
        <v>1929</v>
      </c>
      <c r="Y6134">
        <v>17</v>
      </c>
      <c r="Z6134">
        <v>16</v>
      </c>
      <c r="AA6134">
        <v>15</v>
      </c>
      <c r="AB6134">
        <v>106.66670000000001</v>
      </c>
      <c r="AC6134" t="s">
        <v>1494</v>
      </c>
      <c r="AD6134">
        <f>IF(ISBLANK(Source[[#This Row],[CrosslistID]]),1,1/COUNTIFS(Source[CrosslistID],Source[[#This Row],[CrosslistID]],Source[TermDesc],Source[[#This Row],[TermDesc]]))</f>
        <v>0.33333333333333331</v>
      </c>
      <c r="AE6134">
        <v>41</v>
      </c>
      <c r="AF6134">
        <v>40</v>
      </c>
      <c r="AG6134">
        <v>102.5</v>
      </c>
      <c r="AH6134">
        <v>102.5</v>
      </c>
      <c r="AI6134">
        <v>1.133</v>
      </c>
      <c r="AJ6134">
        <v>1.133</v>
      </c>
      <c r="AK6134">
        <v>0</v>
      </c>
      <c r="AL61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34">
        <f>IF(AND(Source[[#This Row],[Credit_Noncredit]]="Noncredit",Source[[#This Row],[FTEF]]&gt;0),Source[[#This Row],[NC XLST FTES]]*525/(437.5*Source[[#This Row],[FTEF]]),0)</f>
        <v>0</v>
      </c>
      <c r="AN6134">
        <f>IF(Source[[#This Row],[Credit_Noncredit]]="Credit",Source[[#This Row],[Census Enrollment]],Source[[#This Row],[Noncredit Avg. Attendance]])</f>
        <v>17</v>
      </c>
    </row>
    <row r="6135" spans="1:40" x14ac:dyDescent="0.25">
      <c r="A6135" t="s">
        <v>1914</v>
      </c>
      <c r="B6135" t="s">
        <v>886</v>
      </c>
      <c r="C6135" t="s">
        <v>632</v>
      </c>
      <c r="D6135" t="s">
        <v>1475</v>
      </c>
      <c r="E6135" s="4">
        <v>75784</v>
      </c>
      <c r="F6135" s="4" t="s">
        <v>1502</v>
      </c>
      <c r="G6135" s="4" t="s">
        <v>3766</v>
      </c>
      <c r="H6135" t="str">
        <f>CONCATENATE(Source[[#This Row],[Subject]],TRIM(Source[[#This Row],[Course]]))</f>
        <v>PE231C</v>
      </c>
      <c r="I6135" t="str">
        <f>VLOOKUP(Source[[#This Row],[SubjCrse]],'Courses and Categories'!$E$2:$G$1816,3,FALSE)</f>
        <v>Credit PE/Dance Activity</v>
      </c>
      <c r="J6135">
        <v>1</v>
      </c>
      <c r="K6135" t="s">
        <v>3767</v>
      </c>
      <c r="L6135" t="s">
        <v>39</v>
      </c>
      <c r="M6135" t="s">
        <v>1063</v>
      </c>
      <c r="N6135" t="s">
        <v>59</v>
      </c>
      <c r="O6135">
        <v>910</v>
      </c>
      <c r="P6135">
        <v>1000</v>
      </c>
      <c r="Q6135" t="s">
        <v>675</v>
      </c>
      <c r="R6135">
        <v>200</v>
      </c>
      <c r="S6135" t="s">
        <v>134</v>
      </c>
      <c r="T6135">
        <v>1</v>
      </c>
      <c r="U6135" s="1">
        <v>43694</v>
      </c>
      <c r="V6135" s="1">
        <v>43819</v>
      </c>
      <c r="W6135" t="s">
        <v>631</v>
      </c>
      <c r="X6135" t="s">
        <v>1929</v>
      </c>
      <c r="Y6135">
        <v>6</v>
      </c>
      <c r="Z6135">
        <v>6</v>
      </c>
      <c r="AA6135">
        <v>10</v>
      </c>
      <c r="AB6135">
        <v>60</v>
      </c>
      <c r="AC6135" t="s">
        <v>3763</v>
      </c>
      <c r="AD6135">
        <f>IF(ISBLANK(Source[[#This Row],[CrosslistID]]),1,1/COUNTIFS(Source[CrosslistID],Source[[#This Row],[CrosslistID]],Source[TermDesc],Source[[#This Row],[TermDesc]]))</f>
        <v>0.33333333333333331</v>
      </c>
      <c r="AE6135">
        <v>31</v>
      </c>
      <c r="AF6135">
        <v>35</v>
      </c>
      <c r="AG6135">
        <v>88.571399999999997</v>
      </c>
      <c r="AH6135">
        <v>88.571399999999997</v>
      </c>
      <c r="AI6135">
        <v>0.33300000000000002</v>
      </c>
      <c r="AJ6135">
        <v>0.39960000000000001</v>
      </c>
      <c r="AK6135">
        <v>0</v>
      </c>
      <c r="AL61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35">
        <f>IF(AND(Source[[#This Row],[Credit_Noncredit]]="Noncredit",Source[[#This Row],[FTEF]]&gt;0),Source[[#This Row],[NC XLST FTES]]*525/(437.5*Source[[#This Row],[FTEF]]),0)</f>
        <v>0</v>
      </c>
      <c r="AN6135">
        <f>IF(Source[[#This Row],[Credit_Noncredit]]="Credit",Source[[#This Row],[Census Enrollment]],Source[[#This Row],[Noncredit Avg. Attendance]])</f>
        <v>6</v>
      </c>
    </row>
    <row r="6136" spans="1:40" x14ac:dyDescent="0.25">
      <c r="A6136" t="s">
        <v>1914</v>
      </c>
      <c r="B6136" t="s">
        <v>886</v>
      </c>
      <c r="C6136" t="s">
        <v>632</v>
      </c>
      <c r="D6136" t="s">
        <v>1475</v>
      </c>
      <c r="E6136" s="4">
        <v>76079</v>
      </c>
      <c r="F6136" s="4" t="s">
        <v>1502</v>
      </c>
      <c r="G6136" s="4" t="s">
        <v>3766</v>
      </c>
      <c r="H6136" t="str">
        <f>CONCATENATE(Source[[#This Row],[Subject]],TRIM(Source[[#This Row],[Course]]))</f>
        <v>PE231C</v>
      </c>
      <c r="I6136" t="str">
        <f>VLOOKUP(Source[[#This Row],[SubjCrse]],'Courses and Categories'!$E$2:$G$1816,3,FALSE)</f>
        <v>Credit PE/Dance Activity</v>
      </c>
      <c r="J6136">
        <v>3</v>
      </c>
      <c r="K6136" t="s">
        <v>3767</v>
      </c>
      <c r="L6136" t="s">
        <v>39</v>
      </c>
      <c r="M6136" t="s">
        <v>1063</v>
      </c>
      <c r="N6136" t="s">
        <v>91</v>
      </c>
      <c r="O6136">
        <v>1010</v>
      </c>
      <c r="P6136">
        <v>1200</v>
      </c>
      <c r="Q6136" t="s">
        <v>675</v>
      </c>
      <c r="R6136">
        <v>200</v>
      </c>
      <c r="S6136" t="s">
        <v>134</v>
      </c>
      <c r="T6136">
        <v>1</v>
      </c>
      <c r="U6136" s="1">
        <v>43694</v>
      </c>
      <c r="V6136" s="1">
        <v>43819</v>
      </c>
      <c r="W6136" t="s">
        <v>631</v>
      </c>
      <c r="X6136" t="s">
        <v>1929</v>
      </c>
      <c r="Y6136">
        <v>4</v>
      </c>
      <c r="Z6136">
        <v>4</v>
      </c>
      <c r="AA6136">
        <v>15</v>
      </c>
      <c r="AB6136">
        <v>26.666699999999999</v>
      </c>
      <c r="AC6136" t="s">
        <v>200</v>
      </c>
      <c r="AD6136">
        <f>IF(ISBLANK(Source[[#This Row],[CrosslistID]]),1,1/COUNTIFS(Source[CrosslistID],Source[[#This Row],[CrosslistID]],Source[TermDesc],Source[[#This Row],[TermDesc]]))</f>
        <v>0.33333333333333331</v>
      </c>
      <c r="AE6136">
        <v>42</v>
      </c>
      <c r="AF6136">
        <v>40</v>
      </c>
      <c r="AG6136">
        <v>105</v>
      </c>
      <c r="AH6136">
        <v>105</v>
      </c>
      <c r="AI6136">
        <v>0.26700000000000002</v>
      </c>
      <c r="AJ6136">
        <v>0.26700000000000002</v>
      </c>
      <c r="AK6136">
        <v>0</v>
      </c>
      <c r="AL61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36">
        <f>IF(AND(Source[[#This Row],[Credit_Noncredit]]="Noncredit",Source[[#This Row],[FTEF]]&gt;0),Source[[#This Row],[NC XLST FTES]]*525/(437.5*Source[[#This Row],[FTEF]]),0)</f>
        <v>0</v>
      </c>
      <c r="AN6136">
        <f>IF(Source[[#This Row],[Credit_Noncredit]]="Credit",Source[[#This Row],[Census Enrollment]],Source[[#This Row],[Noncredit Avg. Attendance]])</f>
        <v>4</v>
      </c>
    </row>
    <row r="6137" spans="1:40" x14ac:dyDescent="0.25">
      <c r="A6137" t="s">
        <v>1914</v>
      </c>
      <c r="B6137" t="s">
        <v>886</v>
      </c>
      <c r="C6137" t="s">
        <v>632</v>
      </c>
      <c r="D6137" t="s">
        <v>1475</v>
      </c>
      <c r="E6137" s="4">
        <v>75786</v>
      </c>
      <c r="F6137" s="4" t="s">
        <v>1502</v>
      </c>
      <c r="G6137" s="4" t="s">
        <v>3766</v>
      </c>
      <c r="H6137" t="str">
        <f>CONCATENATE(Source[[#This Row],[Subject]],TRIM(Source[[#This Row],[Course]]))</f>
        <v>PE231C</v>
      </c>
      <c r="I6137" t="str">
        <f>VLOOKUP(Source[[#This Row],[SubjCrse]],'Courses and Categories'!$E$2:$G$1816,3,FALSE)</f>
        <v>Credit PE/Dance Activity</v>
      </c>
      <c r="J6137">
        <v>501</v>
      </c>
      <c r="K6137" t="s">
        <v>3767</v>
      </c>
      <c r="L6137" t="s">
        <v>87</v>
      </c>
      <c r="M6137" t="s">
        <v>1063</v>
      </c>
      <c r="N6137" t="s">
        <v>41</v>
      </c>
      <c r="O6137">
        <v>1910</v>
      </c>
      <c r="P6137">
        <v>2100</v>
      </c>
      <c r="Q6137" t="s">
        <v>675</v>
      </c>
      <c r="R6137">
        <v>200</v>
      </c>
      <c r="S6137" t="s">
        <v>134</v>
      </c>
      <c r="T6137">
        <v>1</v>
      </c>
      <c r="U6137" s="1">
        <v>43694</v>
      </c>
      <c r="V6137" s="1">
        <v>43819</v>
      </c>
      <c r="W6137" t="s">
        <v>669</v>
      </c>
      <c r="X6137" t="s">
        <v>1929</v>
      </c>
      <c r="Y6137">
        <v>12</v>
      </c>
      <c r="Z6137">
        <v>12</v>
      </c>
      <c r="AA6137">
        <v>10</v>
      </c>
      <c r="AB6137">
        <v>120</v>
      </c>
      <c r="AC6137" t="s">
        <v>1494</v>
      </c>
      <c r="AD6137">
        <f>IF(ISBLANK(Source[[#This Row],[CrosslistID]]),1,1/COUNTIFS(Source[CrosslistID],Source[[#This Row],[CrosslistID]],Source[TermDesc],Source[[#This Row],[TermDesc]]))</f>
        <v>0.33333333333333331</v>
      </c>
      <c r="AE6137">
        <v>41</v>
      </c>
      <c r="AF6137">
        <v>40</v>
      </c>
      <c r="AG6137">
        <v>102.5</v>
      </c>
      <c r="AH6137">
        <v>102.5</v>
      </c>
      <c r="AI6137">
        <v>0.8</v>
      </c>
      <c r="AJ6137">
        <v>0.8</v>
      </c>
      <c r="AK6137">
        <v>0</v>
      </c>
      <c r="AL61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37">
        <f>IF(AND(Source[[#This Row],[Credit_Noncredit]]="Noncredit",Source[[#This Row],[FTEF]]&gt;0),Source[[#This Row],[NC XLST FTES]]*525/(437.5*Source[[#This Row],[FTEF]]),0)</f>
        <v>0</v>
      </c>
      <c r="AN6137">
        <f>IF(Source[[#This Row],[Credit_Noncredit]]="Credit",Source[[#This Row],[Census Enrollment]],Source[[#This Row],[Noncredit Avg. Attendance]])</f>
        <v>12</v>
      </c>
    </row>
    <row r="6138" spans="1:40" x14ac:dyDescent="0.25">
      <c r="A6138" t="s">
        <v>1914</v>
      </c>
      <c r="B6138" t="s">
        <v>886</v>
      </c>
      <c r="C6138" t="s">
        <v>632</v>
      </c>
      <c r="D6138" t="s">
        <v>1475</v>
      </c>
      <c r="E6138" s="4">
        <v>75789</v>
      </c>
      <c r="F6138" s="4" t="s">
        <v>1502</v>
      </c>
      <c r="G6138" s="4" t="s">
        <v>3768</v>
      </c>
      <c r="H6138" t="str">
        <f>CONCATENATE(Source[[#This Row],[Subject]],TRIM(Source[[#This Row],[Course]]))</f>
        <v>PE233A</v>
      </c>
      <c r="I6138" t="str">
        <f>VLOOKUP(Source[[#This Row],[SubjCrse]],'Courses and Categories'!$E$2:$G$1816,3,FALSE)</f>
        <v>Credit PE/Dance Activity</v>
      </c>
      <c r="J6138">
        <v>2</v>
      </c>
      <c r="K6138" t="s">
        <v>3769</v>
      </c>
      <c r="L6138" t="s">
        <v>39</v>
      </c>
      <c r="M6138" t="s">
        <v>1063</v>
      </c>
      <c r="N6138" t="s">
        <v>59</v>
      </c>
      <c r="O6138">
        <v>1110</v>
      </c>
      <c r="P6138">
        <v>1200</v>
      </c>
      <c r="Q6138" t="s">
        <v>675</v>
      </c>
      <c r="R6138">
        <v>200</v>
      </c>
      <c r="S6138" t="s">
        <v>134</v>
      </c>
      <c r="T6138">
        <v>1</v>
      </c>
      <c r="U6138" s="1">
        <v>43694</v>
      </c>
      <c r="V6138" s="1">
        <v>43819</v>
      </c>
      <c r="W6138" t="s">
        <v>3699</v>
      </c>
      <c r="X6138" t="s">
        <v>1929</v>
      </c>
      <c r="Y6138">
        <v>20</v>
      </c>
      <c r="Z6138">
        <v>20</v>
      </c>
      <c r="AA6138">
        <v>30</v>
      </c>
      <c r="AB6138">
        <v>66.666700000000006</v>
      </c>
      <c r="AC6138" t="s">
        <v>3770</v>
      </c>
      <c r="AD6138">
        <f>IF(ISBLANK(Source[[#This Row],[CrosslistID]]),1,1/COUNTIFS(Source[CrosslistID],Source[[#This Row],[CrosslistID]],Source[TermDesc],Source[[#This Row],[TermDesc]]))</f>
        <v>0.33333333333333331</v>
      </c>
      <c r="AE6138">
        <v>42</v>
      </c>
      <c r="AF6138">
        <v>35</v>
      </c>
      <c r="AG6138">
        <v>120</v>
      </c>
      <c r="AH6138">
        <v>120</v>
      </c>
      <c r="AI6138">
        <v>1.2669999999999999</v>
      </c>
      <c r="AJ6138">
        <v>1.3337000000000001</v>
      </c>
      <c r="AK6138">
        <v>0.1</v>
      </c>
      <c r="AL61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38">
        <f>IF(AND(Source[[#This Row],[Credit_Noncredit]]="Noncredit",Source[[#This Row],[FTEF]]&gt;0),Source[[#This Row],[NC XLST FTES]]*525/(437.5*Source[[#This Row],[FTEF]]),0)</f>
        <v>0</v>
      </c>
      <c r="AN6138">
        <f>IF(Source[[#This Row],[Credit_Noncredit]]="Credit",Source[[#This Row],[Census Enrollment]],Source[[#This Row],[Noncredit Avg. Attendance]])</f>
        <v>20</v>
      </c>
    </row>
    <row r="6139" spans="1:40" x14ac:dyDescent="0.25">
      <c r="A6139" t="s">
        <v>1914</v>
      </c>
      <c r="B6139" t="s">
        <v>886</v>
      </c>
      <c r="C6139" t="s">
        <v>632</v>
      </c>
      <c r="D6139" t="s">
        <v>1475</v>
      </c>
      <c r="E6139" s="4">
        <v>75790</v>
      </c>
      <c r="F6139" s="4" t="s">
        <v>1502</v>
      </c>
      <c r="G6139" s="4" t="s">
        <v>3768</v>
      </c>
      <c r="H6139" t="str">
        <f>CONCATENATE(Source[[#This Row],[Subject]],TRIM(Source[[#This Row],[Course]]))</f>
        <v>PE233A</v>
      </c>
      <c r="I6139" t="str">
        <f>VLOOKUP(Source[[#This Row],[SubjCrse]],'Courses and Categories'!$E$2:$G$1816,3,FALSE)</f>
        <v>Credit PE/Dance Activity</v>
      </c>
      <c r="J6139">
        <v>3</v>
      </c>
      <c r="K6139" t="s">
        <v>3769</v>
      </c>
      <c r="L6139" t="s">
        <v>39</v>
      </c>
      <c r="M6139" t="s">
        <v>1063</v>
      </c>
      <c r="N6139" t="s">
        <v>105</v>
      </c>
      <c r="O6139">
        <v>910</v>
      </c>
      <c r="P6139">
        <v>1000</v>
      </c>
      <c r="Q6139" t="s">
        <v>675</v>
      </c>
      <c r="R6139">
        <v>200</v>
      </c>
      <c r="S6139" t="s">
        <v>134</v>
      </c>
      <c r="T6139">
        <v>1</v>
      </c>
      <c r="U6139" s="1">
        <v>43694</v>
      </c>
      <c r="V6139" s="1">
        <v>43819</v>
      </c>
      <c r="W6139" t="s">
        <v>1584</v>
      </c>
      <c r="X6139" t="s">
        <v>1929</v>
      </c>
      <c r="Y6139">
        <v>16</v>
      </c>
      <c r="Z6139">
        <v>14</v>
      </c>
      <c r="AA6139">
        <v>30</v>
      </c>
      <c r="AB6139">
        <v>46.666699999999999</v>
      </c>
      <c r="AC6139" t="s">
        <v>1529</v>
      </c>
      <c r="AD6139">
        <f>IF(ISBLANK(Source[[#This Row],[CrosslistID]]),1,1/COUNTIFS(Source[CrosslistID],Source[[#This Row],[CrosslistID]],Source[TermDesc],Source[[#This Row],[TermDesc]]))</f>
        <v>0.33333333333333331</v>
      </c>
      <c r="AE6139">
        <v>29</v>
      </c>
      <c r="AF6139">
        <v>40</v>
      </c>
      <c r="AG6139">
        <v>72.5</v>
      </c>
      <c r="AH6139">
        <v>72.5</v>
      </c>
      <c r="AI6139">
        <v>1.0669999999999999</v>
      </c>
      <c r="AJ6139">
        <v>1.0669999999999999</v>
      </c>
      <c r="AK6139">
        <v>0.1</v>
      </c>
      <c r="AL61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39">
        <f>IF(AND(Source[[#This Row],[Credit_Noncredit]]="Noncredit",Source[[#This Row],[FTEF]]&gt;0),Source[[#This Row],[NC XLST FTES]]*525/(437.5*Source[[#This Row],[FTEF]]),0)</f>
        <v>0</v>
      </c>
      <c r="AN6139">
        <f>IF(Source[[#This Row],[Credit_Noncredit]]="Credit",Source[[#This Row],[Census Enrollment]],Source[[#This Row],[Noncredit Avg. Attendance]])</f>
        <v>16</v>
      </c>
    </row>
    <row r="6140" spans="1:40" x14ac:dyDescent="0.25">
      <c r="A6140" t="s">
        <v>1914</v>
      </c>
      <c r="B6140" t="s">
        <v>886</v>
      </c>
      <c r="C6140" t="s">
        <v>632</v>
      </c>
      <c r="D6140" t="s">
        <v>1475</v>
      </c>
      <c r="E6140" s="4">
        <v>73415</v>
      </c>
      <c r="F6140" s="4" t="s">
        <v>1502</v>
      </c>
      <c r="G6140" s="4" t="s">
        <v>3771</v>
      </c>
      <c r="H6140" t="str">
        <f>CONCATENATE(Source[[#This Row],[Subject]],TRIM(Source[[#This Row],[Course]]))</f>
        <v>PE233B</v>
      </c>
      <c r="I6140" t="str">
        <f>VLOOKUP(Source[[#This Row],[SubjCrse]],'Courses and Categories'!$E$2:$G$1816,3,FALSE)</f>
        <v>Credit PE/Dance Activity</v>
      </c>
      <c r="J6140">
        <v>2</v>
      </c>
      <c r="K6140" t="s">
        <v>3772</v>
      </c>
      <c r="L6140" t="s">
        <v>39</v>
      </c>
      <c r="M6140" t="s">
        <v>1063</v>
      </c>
      <c r="N6140" t="s">
        <v>59</v>
      </c>
      <c r="O6140">
        <v>1110</v>
      </c>
      <c r="P6140">
        <v>1200</v>
      </c>
      <c r="Q6140" t="s">
        <v>675</v>
      </c>
      <c r="R6140">
        <v>200</v>
      </c>
      <c r="S6140" t="s">
        <v>134</v>
      </c>
      <c r="T6140">
        <v>1</v>
      </c>
      <c r="U6140" s="1">
        <v>43694</v>
      </c>
      <c r="V6140" s="1">
        <v>43819</v>
      </c>
      <c r="W6140" t="s">
        <v>3699</v>
      </c>
      <c r="X6140" t="s">
        <v>1929</v>
      </c>
      <c r="Y6140">
        <v>10</v>
      </c>
      <c r="Z6140">
        <v>10</v>
      </c>
      <c r="AA6140">
        <v>20</v>
      </c>
      <c r="AB6140">
        <v>50</v>
      </c>
      <c r="AC6140" t="s">
        <v>3770</v>
      </c>
      <c r="AD6140">
        <f>IF(ISBLANK(Source[[#This Row],[CrosslistID]]),1,1/COUNTIFS(Source[CrosslistID],Source[[#This Row],[CrosslistID]],Source[TermDesc],Source[[#This Row],[TermDesc]]))</f>
        <v>0.33333333333333331</v>
      </c>
      <c r="AE6140">
        <v>42</v>
      </c>
      <c r="AF6140">
        <v>35</v>
      </c>
      <c r="AG6140">
        <v>120</v>
      </c>
      <c r="AH6140">
        <v>120</v>
      </c>
      <c r="AI6140">
        <v>0.6</v>
      </c>
      <c r="AJ6140">
        <v>0.66669999999999996</v>
      </c>
      <c r="AK6140">
        <v>0</v>
      </c>
      <c r="AL61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40">
        <f>IF(AND(Source[[#This Row],[Credit_Noncredit]]="Noncredit",Source[[#This Row],[FTEF]]&gt;0),Source[[#This Row],[NC XLST FTES]]*525/(437.5*Source[[#This Row],[FTEF]]),0)</f>
        <v>0</v>
      </c>
      <c r="AN6140">
        <f>IF(Source[[#This Row],[Credit_Noncredit]]="Credit",Source[[#This Row],[Census Enrollment]],Source[[#This Row],[Noncredit Avg. Attendance]])</f>
        <v>10</v>
      </c>
    </row>
    <row r="6141" spans="1:40" x14ac:dyDescent="0.25">
      <c r="A6141" t="s">
        <v>1914</v>
      </c>
      <c r="B6141" t="s">
        <v>886</v>
      </c>
      <c r="C6141" t="s">
        <v>632</v>
      </c>
      <c r="D6141" t="s">
        <v>1475</v>
      </c>
      <c r="E6141" s="4">
        <v>73416</v>
      </c>
      <c r="F6141" s="4" t="s">
        <v>1502</v>
      </c>
      <c r="G6141" s="4" t="s">
        <v>3771</v>
      </c>
      <c r="H6141" t="str">
        <f>CONCATENATE(Source[[#This Row],[Subject]],TRIM(Source[[#This Row],[Course]]))</f>
        <v>PE233B</v>
      </c>
      <c r="I6141" t="str">
        <f>VLOOKUP(Source[[#This Row],[SubjCrse]],'Courses and Categories'!$E$2:$G$1816,3,FALSE)</f>
        <v>Credit PE/Dance Activity</v>
      </c>
      <c r="J6141">
        <v>3</v>
      </c>
      <c r="K6141" t="s">
        <v>3772</v>
      </c>
      <c r="L6141" t="s">
        <v>39</v>
      </c>
      <c r="M6141" t="s">
        <v>1063</v>
      </c>
      <c r="N6141" t="s">
        <v>105</v>
      </c>
      <c r="O6141">
        <v>910</v>
      </c>
      <c r="P6141">
        <v>1000</v>
      </c>
      <c r="Q6141" t="s">
        <v>675</v>
      </c>
      <c r="R6141">
        <v>200</v>
      </c>
      <c r="S6141" t="s">
        <v>134</v>
      </c>
      <c r="T6141">
        <v>1</v>
      </c>
      <c r="U6141" s="1">
        <v>43694</v>
      </c>
      <c r="V6141" s="1">
        <v>43819</v>
      </c>
      <c r="W6141" t="s">
        <v>1584</v>
      </c>
      <c r="X6141" t="s">
        <v>1929</v>
      </c>
      <c r="Y6141">
        <v>11</v>
      </c>
      <c r="Z6141">
        <v>11</v>
      </c>
      <c r="AA6141">
        <v>20</v>
      </c>
      <c r="AB6141">
        <v>55</v>
      </c>
      <c r="AC6141" t="s">
        <v>1529</v>
      </c>
      <c r="AD6141">
        <f>IF(ISBLANK(Source[[#This Row],[CrosslistID]]),1,1/COUNTIFS(Source[CrosslistID],Source[[#This Row],[CrosslistID]],Source[TermDesc],Source[[#This Row],[TermDesc]]))</f>
        <v>0.33333333333333331</v>
      </c>
      <c r="AE6141">
        <v>29</v>
      </c>
      <c r="AF6141">
        <v>40</v>
      </c>
      <c r="AG6141">
        <v>72.5</v>
      </c>
      <c r="AH6141">
        <v>72.5</v>
      </c>
      <c r="AI6141">
        <v>0.73299999999999998</v>
      </c>
      <c r="AJ6141">
        <v>0.73299999999999998</v>
      </c>
      <c r="AK6141">
        <v>0</v>
      </c>
      <c r="AL61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41">
        <f>IF(AND(Source[[#This Row],[Credit_Noncredit]]="Noncredit",Source[[#This Row],[FTEF]]&gt;0),Source[[#This Row],[NC XLST FTES]]*525/(437.5*Source[[#This Row],[FTEF]]),0)</f>
        <v>0</v>
      </c>
      <c r="AN6141">
        <f>IF(Source[[#This Row],[Credit_Noncredit]]="Credit",Source[[#This Row],[Census Enrollment]],Source[[#This Row],[Noncredit Avg. Attendance]])</f>
        <v>11</v>
      </c>
    </row>
    <row r="6142" spans="1:40" x14ac:dyDescent="0.25">
      <c r="A6142" t="s">
        <v>1914</v>
      </c>
      <c r="B6142" t="s">
        <v>886</v>
      </c>
      <c r="C6142" t="s">
        <v>632</v>
      </c>
      <c r="D6142" t="s">
        <v>1475</v>
      </c>
      <c r="E6142" s="4">
        <v>76599</v>
      </c>
      <c r="F6142" s="4" t="s">
        <v>1502</v>
      </c>
      <c r="G6142" s="4" t="s">
        <v>3771</v>
      </c>
      <c r="H6142" t="str">
        <f>CONCATENATE(Source[[#This Row],[Subject]],TRIM(Source[[#This Row],[Course]]))</f>
        <v>PE233B</v>
      </c>
      <c r="I6142" t="str">
        <f>VLOOKUP(Source[[#This Row],[SubjCrse]],'Courses and Categories'!$E$2:$G$1816,3,FALSE)</f>
        <v>Credit PE/Dance Activity</v>
      </c>
      <c r="J6142">
        <v>5</v>
      </c>
      <c r="K6142" t="s">
        <v>3772</v>
      </c>
      <c r="L6142" t="s">
        <v>39</v>
      </c>
      <c r="M6142" t="s">
        <v>1063</v>
      </c>
      <c r="N6142" t="s">
        <v>63</v>
      </c>
      <c r="O6142">
        <v>1410</v>
      </c>
      <c r="P6142">
        <v>1525</v>
      </c>
      <c r="Q6142" t="s">
        <v>675</v>
      </c>
      <c r="R6142">
        <v>200</v>
      </c>
      <c r="S6142" t="s">
        <v>134</v>
      </c>
      <c r="T6142" t="s">
        <v>44</v>
      </c>
      <c r="U6142" s="1">
        <v>43694</v>
      </c>
      <c r="V6142" s="1">
        <v>43738</v>
      </c>
      <c r="W6142" t="s">
        <v>66</v>
      </c>
      <c r="X6142" t="s">
        <v>905</v>
      </c>
      <c r="Y6142">
        <v>8</v>
      </c>
      <c r="Z6142">
        <v>8</v>
      </c>
      <c r="AA6142">
        <v>7</v>
      </c>
      <c r="AB6142">
        <v>114.28570000000001</v>
      </c>
      <c r="AC6142" t="s">
        <v>3773</v>
      </c>
      <c r="AD6142">
        <f>IF(ISBLANK(Source[[#This Row],[CrosslistID]]),1,1/COUNTIFS(Source[CrosslistID],Source[[#This Row],[CrosslistID]],Source[TermDesc],Source[[#This Row],[TermDesc]]))</f>
        <v>0.5</v>
      </c>
      <c r="AE6142">
        <v>14</v>
      </c>
      <c r="AF6142">
        <v>35</v>
      </c>
      <c r="AG6142">
        <v>40</v>
      </c>
      <c r="AH6142">
        <v>40</v>
      </c>
      <c r="AI6142">
        <v>0.54900000000000004</v>
      </c>
      <c r="AJ6142">
        <v>0.54900000000000004</v>
      </c>
      <c r="AK6142">
        <v>0.1</v>
      </c>
      <c r="AL61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42">
        <f>IF(AND(Source[[#This Row],[Credit_Noncredit]]="Noncredit",Source[[#This Row],[FTEF]]&gt;0),Source[[#This Row],[NC XLST FTES]]*525/(437.5*Source[[#This Row],[FTEF]]),0)</f>
        <v>0</v>
      </c>
      <c r="AN6142">
        <f>IF(Source[[#This Row],[Credit_Noncredit]]="Credit",Source[[#This Row],[Census Enrollment]],Source[[#This Row],[Noncredit Avg. Attendance]])</f>
        <v>8</v>
      </c>
    </row>
    <row r="6143" spans="1:40" x14ac:dyDescent="0.25">
      <c r="A6143" t="s">
        <v>1914</v>
      </c>
      <c r="B6143" t="s">
        <v>886</v>
      </c>
      <c r="C6143" t="s">
        <v>632</v>
      </c>
      <c r="D6143" t="s">
        <v>1475</v>
      </c>
      <c r="E6143" s="4">
        <v>79187</v>
      </c>
      <c r="F6143" s="4" t="s">
        <v>1502</v>
      </c>
      <c r="G6143" s="4" t="s">
        <v>3774</v>
      </c>
      <c r="H6143" t="str">
        <f>CONCATENATE(Source[[#This Row],[Subject]],TRIM(Source[[#This Row],[Course]]))</f>
        <v>PE233C</v>
      </c>
      <c r="I6143" t="str">
        <f>VLOOKUP(Source[[#This Row],[SubjCrse]],'Courses and Categories'!$E$2:$G$1816,3,FALSE)</f>
        <v>Credit PE/Dance Activity</v>
      </c>
      <c r="J6143">
        <v>1</v>
      </c>
      <c r="K6143" t="s">
        <v>3775</v>
      </c>
      <c r="L6143" t="s">
        <v>39</v>
      </c>
      <c r="M6143" t="s">
        <v>1063</v>
      </c>
      <c r="N6143" t="s">
        <v>63</v>
      </c>
      <c r="O6143">
        <v>1410</v>
      </c>
      <c r="P6143">
        <v>1530</v>
      </c>
      <c r="Q6143" t="s">
        <v>675</v>
      </c>
      <c r="R6143">
        <v>200</v>
      </c>
      <c r="S6143" t="s">
        <v>134</v>
      </c>
      <c r="T6143" t="s">
        <v>44</v>
      </c>
      <c r="U6143" s="1">
        <v>43694</v>
      </c>
      <c r="V6143" s="1">
        <v>43738</v>
      </c>
      <c r="W6143" t="s">
        <v>66</v>
      </c>
      <c r="X6143" t="s">
        <v>905</v>
      </c>
      <c r="Y6143">
        <v>7</v>
      </c>
      <c r="Z6143">
        <v>6</v>
      </c>
      <c r="AA6143">
        <v>20</v>
      </c>
      <c r="AB6143">
        <v>30</v>
      </c>
      <c r="AC6143" t="s">
        <v>3773</v>
      </c>
      <c r="AD6143">
        <f>IF(ISBLANK(Source[[#This Row],[CrosslistID]]),1,1/COUNTIFS(Source[CrosslistID],Source[[#This Row],[CrosslistID]],Source[TermDesc],Source[[#This Row],[TermDesc]]))</f>
        <v>0.5</v>
      </c>
      <c r="AE6143">
        <v>14</v>
      </c>
      <c r="AF6143">
        <v>35</v>
      </c>
      <c r="AG6143">
        <v>40</v>
      </c>
      <c r="AH6143">
        <v>40</v>
      </c>
      <c r="AI6143">
        <v>0.51200000000000001</v>
      </c>
      <c r="AJ6143">
        <v>0.51200000000000001</v>
      </c>
      <c r="AK6143">
        <v>0</v>
      </c>
      <c r="AL61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43">
        <f>IF(AND(Source[[#This Row],[Credit_Noncredit]]="Noncredit",Source[[#This Row],[FTEF]]&gt;0),Source[[#This Row],[NC XLST FTES]]*525/(437.5*Source[[#This Row],[FTEF]]),0)</f>
        <v>0</v>
      </c>
      <c r="AN6143">
        <f>IF(Source[[#This Row],[Credit_Noncredit]]="Credit",Source[[#This Row],[Census Enrollment]],Source[[#This Row],[Noncredit Avg. Attendance]])</f>
        <v>7</v>
      </c>
    </row>
    <row r="6144" spans="1:40" x14ac:dyDescent="0.25">
      <c r="A6144" t="s">
        <v>1914</v>
      </c>
      <c r="B6144" t="s">
        <v>886</v>
      </c>
      <c r="C6144" t="s">
        <v>632</v>
      </c>
      <c r="D6144" t="s">
        <v>1475</v>
      </c>
      <c r="E6144" s="4">
        <v>76081</v>
      </c>
      <c r="F6144" s="4" t="s">
        <v>1502</v>
      </c>
      <c r="G6144" s="4" t="s">
        <v>3774</v>
      </c>
      <c r="H6144" t="str">
        <f>CONCATENATE(Source[[#This Row],[Subject]],TRIM(Source[[#This Row],[Course]]))</f>
        <v>PE233C</v>
      </c>
      <c r="I6144" t="str">
        <f>VLOOKUP(Source[[#This Row],[SubjCrse]],'Courses and Categories'!$E$2:$G$1816,3,FALSE)</f>
        <v>Credit PE/Dance Activity</v>
      </c>
      <c r="J6144">
        <v>2</v>
      </c>
      <c r="K6144" t="s">
        <v>3775</v>
      </c>
      <c r="L6144" t="s">
        <v>39</v>
      </c>
      <c r="M6144" t="s">
        <v>1063</v>
      </c>
      <c r="N6144" t="s">
        <v>59</v>
      </c>
      <c r="O6144">
        <v>1110</v>
      </c>
      <c r="P6144">
        <v>1200</v>
      </c>
      <c r="Q6144" t="s">
        <v>675</v>
      </c>
      <c r="R6144">
        <v>200</v>
      </c>
      <c r="S6144" t="s">
        <v>134</v>
      </c>
      <c r="T6144">
        <v>1</v>
      </c>
      <c r="U6144" s="1">
        <v>43694</v>
      </c>
      <c r="V6144" s="1">
        <v>43819</v>
      </c>
      <c r="W6144" t="s">
        <v>3699</v>
      </c>
      <c r="X6144" t="s">
        <v>1929</v>
      </c>
      <c r="Y6144">
        <v>13</v>
      </c>
      <c r="Z6144">
        <v>12</v>
      </c>
      <c r="AA6144">
        <v>20</v>
      </c>
      <c r="AB6144">
        <v>60</v>
      </c>
      <c r="AC6144" t="s">
        <v>3770</v>
      </c>
      <c r="AD6144">
        <f>IF(ISBLANK(Source[[#This Row],[CrosslistID]]),1,1/COUNTIFS(Source[CrosslistID],Source[[#This Row],[CrosslistID]],Source[TermDesc],Source[[#This Row],[TermDesc]]))</f>
        <v>0.33333333333333331</v>
      </c>
      <c r="AE6144">
        <v>42</v>
      </c>
      <c r="AF6144">
        <v>35</v>
      </c>
      <c r="AG6144">
        <v>120</v>
      </c>
      <c r="AH6144">
        <v>120</v>
      </c>
      <c r="AI6144">
        <v>0.86699999999999999</v>
      </c>
      <c r="AJ6144">
        <v>0.86699999999999999</v>
      </c>
      <c r="AK6144">
        <v>0</v>
      </c>
      <c r="AL61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44">
        <f>IF(AND(Source[[#This Row],[Credit_Noncredit]]="Noncredit",Source[[#This Row],[FTEF]]&gt;0),Source[[#This Row],[NC XLST FTES]]*525/(437.5*Source[[#This Row],[FTEF]]),0)</f>
        <v>0</v>
      </c>
      <c r="AN6144">
        <f>IF(Source[[#This Row],[Credit_Noncredit]]="Credit",Source[[#This Row],[Census Enrollment]],Source[[#This Row],[Noncredit Avg. Attendance]])</f>
        <v>13</v>
      </c>
    </row>
    <row r="6145" spans="1:40" x14ac:dyDescent="0.25">
      <c r="A6145" t="s">
        <v>1914</v>
      </c>
      <c r="B6145" t="s">
        <v>886</v>
      </c>
      <c r="C6145" t="s">
        <v>632</v>
      </c>
      <c r="D6145" t="s">
        <v>1475</v>
      </c>
      <c r="E6145" s="4">
        <v>76082</v>
      </c>
      <c r="F6145" s="4" t="s">
        <v>1502</v>
      </c>
      <c r="G6145" s="4" t="s">
        <v>3774</v>
      </c>
      <c r="H6145" t="str">
        <f>CONCATENATE(Source[[#This Row],[Subject]],TRIM(Source[[#This Row],[Course]]))</f>
        <v>PE233C</v>
      </c>
      <c r="I6145" t="str">
        <f>VLOOKUP(Source[[#This Row],[SubjCrse]],'Courses and Categories'!$E$2:$G$1816,3,FALSE)</f>
        <v>Credit PE/Dance Activity</v>
      </c>
      <c r="J6145">
        <v>3</v>
      </c>
      <c r="K6145" t="s">
        <v>3775</v>
      </c>
      <c r="L6145" t="s">
        <v>39</v>
      </c>
      <c r="M6145" t="s">
        <v>1063</v>
      </c>
      <c r="N6145" t="s">
        <v>105</v>
      </c>
      <c r="O6145">
        <v>910</v>
      </c>
      <c r="P6145">
        <v>1000</v>
      </c>
      <c r="Q6145" t="s">
        <v>675</v>
      </c>
      <c r="R6145">
        <v>200</v>
      </c>
      <c r="S6145" t="s">
        <v>134</v>
      </c>
      <c r="T6145">
        <v>1</v>
      </c>
      <c r="U6145" s="1">
        <v>43694</v>
      </c>
      <c r="V6145" s="1">
        <v>43819</v>
      </c>
      <c r="W6145" t="s">
        <v>1584</v>
      </c>
      <c r="X6145" t="s">
        <v>1929</v>
      </c>
      <c r="Y6145">
        <v>5</v>
      </c>
      <c r="Z6145">
        <v>4</v>
      </c>
      <c r="AA6145">
        <v>20</v>
      </c>
      <c r="AB6145">
        <v>20</v>
      </c>
      <c r="AC6145" t="s">
        <v>1529</v>
      </c>
      <c r="AD6145">
        <f>IF(ISBLANK(Source[[#This Row],[CrosslistID]]),1,1/COUNTIFS(Source[CrosslistID],Source[[#This Row],[CrosslistID]],Source[TermDesc],Source[[#This Row],[TermDesc]]))</f>
        <v>0.33333333333333331</v>
      </c>
      <c r="AE6145">
        <v>29</v>
      </c>
      <c r="AF6145">
        <v>40</v>
      </c>
      <c r="AG6145">
        <v>72.5</v>
      </c>
      <c r="AH6145">
        <v>72.5</v>
      </c>
      <c r="AI6145">
        <v>0.33300000000000002</v>
      </c>
      <c r="AJ6145">
        <v>0.33300000000000002</v>
      </c>
      <c r="AK6145">
        <v>0</v>
      </c>
      <c r="AL61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45">
        <f>IF(AND(Source[[#This Row],[Credit_Noncredit]]="Noncredit",Source[[#This Row],[FTEF]]&gt;0),Source[[#This Row],[NC XLST FTES]]*525/(437.5*Source[[#This Row],[FTEF]]),0)</f>
        <v>0</v>
      </c>
      <c r="AN6145">
        <f>IF(Source[[#This Row],[Credit_Noncredit]]="Credit",Source[[#This Row],[Census Enrollment]],Source[[#This Row],[Noncredit Avg. Attendance]])</f>
        <v>5</v>
      </c>
    </row>
    <row r="6146" spans="1:40" x14ac:dyDescent="0.25">
      <c r="A6146" t="s">
        <v>1914</v>
      </c>
      <c r="B6146" t="s">
        <v>886</v>
      </c>
      <c r="C6146" t="s">
        <v>632</v>
      </c>
      <c r="D6146" t="s">
        <v>1475</v>
      </c>
      <c r="E6146" s="4">
        <v>75286</v>
      </c>
      <c r="F6146" s="4" t="s">
        <v>1502</v>
      </c>
      <c r="G6146" s="4" t="s">
        <v>3776</v>
      </c>
      <c r="H6146" t="str">
        <f>CONCATENATE(Source[[#This Row],[Subject]],TRIM(Source[[#This Row],[Course]]))</f>
        <v>PE236A</v>
      </c>
      <c r="I6146" t="str">
        <f>VLOOKUP(Source[[#This Row],[SubjCrse]],'Courses and Categories'!$E$2:$G$1816,3,FALSE)</f>
        <v>Credit PE/Dance Activity</v>
      </c>
      <c r="J6146">
        <v>501</v>
      </c>
      <c r="K6146" t="s">
        <v>3777</v>
      </c>
      <c r="L6146" t="s">
        <v>87</v>
      </c>
      <c r="M6146" t="s">
        <v>1063</v>
      </c>
      <c r="N6146" t="s">
        <v>91</v>
      </c>
      <c r="O6146">
        <v>1810</v>
      </c>
      <c r="P6146">
        <v>2000</v>
      </c>
      <c r="Q6146" t="s">
        <v>675</v>
      </c>
      <c r="R6146">
        <v>103</v>
      </c>
      <c r="S6146" t="s">
        <v>134</v>
      </c>
      <c r="T6146">
        <v>1</v>
      </c>
      <c r="U6146" s="1">
        <v>43694</v>
      </c>
      <c r="V6146" s="1">
        <v>43819</v>
      </c>
      <c r="W6146" t="s">
        <v>123</v>
      </c>
      <c r="X6146" t="s">
        <v>1929</v>
      </c>
      <c r="Y6146">
        <v>16</v>
      </c>
      <c r="Z6146">
        <v>13</v>
      </c>
      <c r="AA6146">
        <v>20</v>
      </c>
      <c r="AB6146">
        <v>65</v>
      </c>
      <c r="AC6146" t="s">
        <v>3778</v>
      </c>
      <c r="AD6146">
        <f>IF(ISBLANK(Source[[#This Row],[CrosslistID]]),1,1/COUNTIFS(Source[CrosslistID],Source[[#This Row],[CrosslistID]],Source[TermDesc],Source[[#This Row],[TermDesc]]))</f>
        <v>0.5</v>
      </c>
      <c r="AE6146">
        <v>23</v>
      </c>
      <c r="AF6146">
        <v>35</v>
      </c>
      <c r="AG6146">
        <v>65.714299999999994</v>
      </c>
      <c r="AH6146">
        <v>65.714299999999994</v>
      </c>
      <c r="AI6146">
        <v>1.0669999999999999</v>
      </c>
      <c r="AJ6146">
        <v>1.0669999999999999</v>
      </c>
      <c r="AK6146">
        <v>0.1</v>
      </c>
      <c r="AL61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46">
        <f>IF(AND(Source[[#This Row],[Credit_Noncredit]]="Noncredit",Source[[#This Row],[FTEF]]&gt;0),Source[[#This Row],[NC XLST FTES]]*525/(437.5*Source[[#This Row],[FTEF]]),0)</f>
        <v>0</v>
      </c>
      <c r="AN6146">
        <f>IF(Source[[#This Row],[Credit_Noncredit]]="Credit",Source[[#This Row],[Census Enrollment]],Source[[#This Row],[Noncredit Avg. Attendance]])</f>
        <v>16</v>
      </c>
    </row>
    <row r="6147" spans="1:40" x14ac:dyDescent="0.25">
      <c r="A6147" t="s">
        <v>1914</v>
      </c>
      <c r="B6147" t="s">
        <v>886</v>
      </c>
      <c r="C6147" t="s">
        <v>632</v>
      </c>
      <c r="D6147" t="s">
        <v>1475</v>
      </c>
      <c r="E6147" s="4">
        <v>73343</v>
      </c>
      <c r="F6147" s="4" t="s">
        <v>1502</v>
      </c>
      <c r="G6147" s="4" t="s">
        <v>3776</v>
      </c>
      <c r="H6147" t="str">
        <f>CONCATENATE(Source[[#This Row],[Subject]],TRIM(Source[[#This Row],[Course]]))</f>
        <v>PE236A</v>
      </c>
      <c r="I6147" t="str">
        <f>VLOOKUP(Source[[#This Row],[SubjCrse]],'Courses and Categories'!$E$2:$G$1816,3,FALSE)</f>
        <v>Credit PE/Dance Activity</v>
      </c>
      <c r="J6147">
        <v>601</v>
      </c>
      <c r="K6147" t="s">
        <v>3777</v>
      </c>
      <c r="L6147" t="s">
        <v>50</v>
      </c>
      <c r="M6147" t="s">
        <v>1063</v>
      </c>
      <c r="N6147" t="s">
        <v>51</v>
      </c>
      <c r="O6147">
        <v>810</v>
      </c>
      <c r="P6147">
        <v>1000</v>
      </c>
      <c r="Q6147" t="s">
        <v>675</v>
      </c>
      <c r="R6147">
        <v>103</v>
      </c>
      <c r="S6147" t="s">
        <v>134</v>
      </c>
      <c r="T6147">
        <v>1</v>
      </c>
      <c r="U6147" s="1">
        <v>43694</v>
      </c>
      <c r="V6147" s="1">
        <v>43819</v>
      </c>
      <c r="W6147" t="s">
        <v>123</v>
      </c>
      <c r="X6147" t="s">
        <v>1929</v>
      </c>
      <c r="Y6147">
        <v>18</v>
      </c>
      <c r="Z6147">
        <v>17</v>
      </c>
      <c r="AA6147">
        <v>25</v>
      </c>
      <c r="AB6147">
        <v>68</v>
      </c>
      <c r="AC6147" t="s">
        <v>1552</v>
      </c>
      <c r="AD6147">
        <f>IF(ISBLANK(Source[[#This Row],[CrosslistID]]),1,1/COUNTIFS(Source[CrosslistID],Source[[#This Row],[CrosslistID]],Source[TermDesc],Source[[#This Row],[TermDesc]]))</f>
        <v>0.5</v>
      </c>
      <c r="AE6147">
        <v>26</v>
      </c>
      <c r="AF6147">
        <v>35</v>
      </c>
      <c r="AG6147">
        <v>74.285700000000006</v>
      </c>
      <c r="AH6147">
        <v>74.285700000000006</v>
      </c>
      <c r="AI6147">
        <v>1.2</v>
      </c>
      <c r="AJ6147">
        <v>1.2</v>
      </c>
      <c r="AK6147">
        <v>0.1</v>
      </c>
      <c r="AL61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47">
        <f>IF(AND(Source[[#This Row],[Credit_Noncredit]]="Noncredit",Source[[#This Row],[FTEF]]&gt;0),Source[[#This Row],[NC XLST FTES]]*525/(437.5*Source[[#This Row],[FTEF]]),0)</f>
        <v>0</v>
      </c>
      <c r="AN6147">
        <f>IF(Source[[#This Row],[Credit_Noncredit]]="Credit",Source[[#This Row],[Census Enrollment]],Source[[#This Row],[Noncredit Avg. Attendance]])</f>
        <v>18</v>
      </c>
    </row>
    <row r="6148" spans="1:40" x14ac:dyDescent="0.25">
      <c r="A6148" t="s">
        <v>1914</v>
      </c>
      <c r="B6148" t="s">
        <v>886</v>
      </c>
      <c r="C6148" t="s">
        <v>632</v>
      </c>
      <c r="D6148" t="s">
        <v>1475</v>
      </c>
      <c r="E6148" s="4">
        <v>73287</v>
      </c>
      <c r="F6148" s="4" t="s">
        <v>1502</v>
      </c>
      <c r="G6148" s="4" t="s">
        <v>3776</v>
      </c>
      <c r="H6148" t="str">
        <f>CONCATENATE(Source[[#This Row],[Subject]],TRIM(Source[[#This Row],[Course]]))</f>
        <v>PE236A</v>
      </c>
      <c r="I6148" t="str">
        <f>VLOOKUP(Source[[#This Row],[SubjCrse]],'Courses and Categories'!$E$2:$G$1816,3,FALSE)</f>
        <v>Credit PE/Dance Activity</v>
      </c>
      <c r="J6148">
        <v>602</v>
      </c>
      <c r="K6148" t="s">
        <v>3777</v>
      </c>
      <c r="L6148" t="s">
        <v>50</v>
      </c>
      <c r="M6148" t="s">
        <v>1063</v>
      </c>
      <c r="N6148" t="s">
        <v>51</v>
      </c>
      <c r="O6148">
        <v>1010</v>
      </c>
      <c r="P6148">
        <v>1200</v>
      </c>
      <c r="Q6148" t="s">
        <v>675</v>
      </c>
      <c r="R6148">
        <v>103</v>
      </c>
      <c r="S6148" t="s">
        <v>134</v>
      </c>
      <c r="T6148">
        <v>1</v>
      </c>
      <c r="U6148" s="1">
        <v>43694</v>
      </c>
      <c r="V6148" s="1">
        <v>43819</v>
      </c>
      <c r="W6148" t="s">
        <v>123</v>
      </c>
      <c r="X6148" t="s">
        <v>1929</v>
      </c>
      <c r="Y6148">
        <v>14</v>
      </c>
      <c r="Z6148">
        <v>13</v>
      </c>
      <c r="AA6148">
        <v>25</v>
      </c>
      <c r="AB6148">
        <v>52</v>
      </c>
      <c r="AC6148" t="s">
        <v>1617</v>
      </c>
      <c r="AD6148">
        <f>IF(ISBLANK(Source[[#This Row],[CrosslistID]]),1,1/COUNTIFS(Source[CrosslistID],Source[[#This Row],[CrosslistID]],Source[TermDesc],Source[[#This Row],[TermDesc]]))</f>
        <v>0.5</v>
      </c>
      <c r="AE6148">
        <v>21</v>
      </c>
      <c r="AF6148">
        <v>35</v>
      </c>
      <c r="AG6148">
        <v>60</v>
      </c>
      <c r="AH6148">
        <v>60</v>
      </c>
      <c r="AI6148">
        <v>0.93300000000000005</v>
      </c>
      <c r="AJ6148">
        <v>0.93300000000000005</v>
      </c>
      <c r="AK6148">
        <v>0.1</v>
      </c>
      <c r="AL61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48">
        <f>IF(AND(Source[[#This Row],[Credit_Noncredit]]="Noncredit",Source[[#This Row],[FTEF]]&gt;0),Source[[#This Row],[NC XLST FTES]]*525/(437.5*Source[[#This Row],[FTEF]]),0)</f>
        <v>0</v>
      </c>
      <c r="AN6148">
        <f>IF(Source[[#This Row],[Credit_Noncredit]]="Credit",Source[[#This Row],[Census Enrollment]],Source[[#This Row],[Noncredit Avg. Attendance]])</f>
        <v>14</v>
      </c>
    </row>
    <row r="6149" spans="1:40" x14ac:dyDescent="0.25">
      <c r="A6149" t="s">
        <v>1914</v>
      </c>
      <c r="B6149" t="s">
        <v>886</v>
      </c>
      <c r="C6149" t="s">
        <v>632</v>
      </c>
      <c r="D6149" t="s">
        <v>1475</v>
      </c>
      <c r="E6149" s="4">
        <v>75793</v>
      </c>
      <c r="F6149" s="4" t="s">
        <v>1502</v>
      </c>
      <c r="G6149" s="4" t="s">
        <v>3779</v>
      </c>
      <c r="H6149" t="str">
        <f>CONCATENATE(Source[[#This Row],[Subject]],TRIM(Source[[#This Row],[Course]]))</f>
        <v>PE236B</v>
      </c>
      <c r="I6149" t="str">
        <f>VLOOKUP(Source[[#This Row],[SubjCrse]],'Courses and Categories'!$E$2:$G$1816,3,FALSE)</f>
        <v>Credit PE/Dance Activity</v>
      </c>
      <c r="J6149">
        <v>501</v>
      </c>
      <c r="K6149" t="s">
        <v>3780</v>
      </c>
      <c r="L6149" t="s">
        <v>87</v>
      </c>
      <c r="M6149" t="s">
        <v>1063</v>
      </c>
      <c r="N6149" t="s">
        <v>91</v>
      </c>
      <c r="O6149">
        <v>1810</v>
      </c>
      <c r="P6149">
        <v>2000</v>
      </c>
      <c r="Q6149" t="s">
        <v>675</v>
      </c>
      <c r="R6149">
        <v>103</v>
      </c>
      <c r="S6149" t="s">
        <v>134</v>
      </c>
      <c r="T6149">
        <v>1</v>
      </c>
      <c r="U6149" s="1">
        <v>43694</v>
      </c>
      <c r="V6149" s="1">
        <v>43819</v>
      </c>
      <c r="W6149" t="s">
        <v>123</v>
      </c>
      <c r="X6149" t="s">
        <v>1929</v>
      </c>
      <c r="Y6149">
        <v>10</v>
      </c>
      <c r="Z6149">
        <v>10</v>
      </c>
      <c r="AA6149">
        <v>15</v>
      </c>
      <c r="AB6149">
        <v>66.666700000000006</v>
      </c>
      <c r="AC6149" t="s">
        <v>3778</v>
      </c>
      <c r="AD6149">
        <f>IF(ISBLANK(Source[[#This Row],[CrosslistID]]),1,1/COUNTIFS(Source[CrosslistID],Source[[#This Row],[CrosslistID]],Source[TermDesc],Source[[#This Row],[TermDesc]]))</f>
        <v>0.5</v>
      </c>
      <c r="AE6149">
        <v>23</v>
      </c>
      <c r="AF6149">
        <v>35</v>
      </c>
      <c r="AG6149">
        <v>65.714299999999994</v>
      </c>
      <c r="AH6149">
        <v>65.714299999999994</v>
      </c>
      <c r="AI6149">
        <v>0.6</v>
      </c>
      <c r="AJ6149">
        <v>0.66669999999999996</v>
      </c>
      <c r="AK6149">
        <v>0</v>
      </c>
      <c r="AL61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49">
        <f>IF(AND(Source[[#This Row],[Credit_Noncredit]]="Noncredit",Source[[#This Row],[FTEF]]&gt;0),Source[[#This Row],[NC XLST FTES]]*525/(437.5*Source[[#This Row],[FTEF]]),0)</f>
        <v>0</v>
      </c>
      <c r="AN6149">
        <f>IF(Source[[#This Row],[Credit_Noncredit]]="Credit",Source[[#This Row],[Census Enrollment]],Source[[#This Row],[Noncredit Avg. Attendance]])</f>
        <v>10</v>
      </c>
    </row>
    <row r="6150" spans="1:40" x14ac:dyDescent="0.25">
      <c r="A6150" t="s">
        <v>1914</v>
      </c>
      <c r="B6150" t="s">
        <v>886</v>
      </c>
      <c r="C6150" t="s">
        <v>632</v>
      </c>
      <c r="D6150" t="s">
        <v>1475</v>
      </c>
      <c r="E6150" s="4">
        <v>75795</v>
      </c>
      <c r="F6150" s="4" t="s">
        <v>1502</v>
      </c>
      <c r="G6150" s="4" t="s">
        <v>3779</v>
      </c>
      <c r="H6150" t="str">
        <f>CONCATENATE(Source[[#This Row],[Subject]],TRIM(Source[[#This Row],[Course]]))</f>
        <v>PE236B</v>
      </c>
      <c r="I6150" t="str">
        <f>VLOOKUP(Source[[#This Row],[SubjCrse]],'Courses and Categories'!$E$2:$G$1816,3,FALSE)</f>
        <v>Credit PE/Dance Activity</v>
      </c>
      <c r="J6150">
        <v>601</v>
      </c>
      <c r="K6150" t="s">
        <v>3780</v>
      </c>
      <c r="L6150" t="s">
        <v>50</v>
      </c>
      <c r="M6150" t="s">
        <v>1063</v>
      </c>
      <c r="N6150" t="s">
        <v>51</v>
      </c>
      <c r="O6150">
        <v>810</v>
      </c>
      <c r="P6150">
        <v>1000</v>
      </c>
      <c r="Q6150" t="s">
        <v>675</v>
      </c>
      <c r="R6150">
        <v>103</v>
      </c>
      <c r="S6150" t="s">
        <v>134</v>
      </c>
      <c r="T6150">
        <v>1</v>
      </c>
      <c r="U6150" s="1">
        <v>43694</v>
      </c>
      <c r="V6150" s="1">
        <v>43819</v>
      </c>
      <c r="W6150" t="s">
        <v>123</v>
      </c>
      <c r="X6150" t="s">
        <v>1929</v>
      </c>
      <c r="Y6150">
        <v>9</v>
      </c>
      <c r="Z6150">
        <v>9</v>
      </c>
      <c r="AA6150">
        <v>25</v>
      </c>
      <c r="AB6150">
        <v>36</v>
      </c>
      <c r="AC6150" t="s">
        <v>1552</v>
      </c>
      <c r="AD6150">
        <f>IF(ISBLANK(Source[[#This Row],[CrosslistID]]),1,1/COUNTIFS(Source[CrosslistID],Source[[#This Row],[CrosslistID]],Source[TermDesc],Source[[#This Row],[TermDesc]]))</f>
        <v>0.5</v>
      </c>
      <c r="AE6150">
        <v>26</v>
      </c>
      <c r="AF6150">
        <v>35</v>
      </c>
      <c r="AG6150">
        <v>74.285700000000006</v>
      </c>
      <c r="AH6150">
        <v>74.285700000000006</v>
      </c>
      <c r="AI6150">
        <v>0.6</v>
      </c>
      <c r="AJ6150">
        <v>0.6</v>
      </c>
      <c r="AK6150">
        <v>0</v>
      </c>
      <c r="AL61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50">
        <f>IF(AND(Source[[#This Row],[Credit_Noncredit]]="Noncredit",Source[[#This Row],[FTEF]]&gt;0),Source[[#This Row],[NC XLST FTES]]*525/(437.5*Source[[#This Row],[FTEF]]),0)</f>
        <v>0</v>
      </c>
      <c r="AN6150">
        <f>IF(Source[[#This Row],[Credit_Noncredit]]="Credit",Source[[#This Row],[Census Enrollment]],Source[[#This Row],[Noncredit Avg. Attendance]])</f>
        <v>9</v>
      </c>
    </row>
    <row r="6151" spans="1:40" x14ac:dyDescent="0.25">
      <c r="A6151" t="s">
        <v>1914</v>
      </c>
      <c r="B6151" t="s">
        <v>886</v>
      </c>
      <c r="C6151" t="s">
        <v>632</v>
      </c>
      <c r="D6151" t="s">
        <v>1475</v>
      </c>
      <c r="E6151" s="4">
        <v>75796</v>
      </c>
      <c r="F6151" s="4" t="s">
        <v>1502</v>
      </c>
      <c r="G6151" s="4" t="s">
        <v>3779</v>
      </c>
      <c r="H6151" t="str">
        <f>CONCATENATE(Source[[#This Row],[Subject]],TRIM(Source[[#This Row],[Course]]))</f>
        <v>PE236B</v>
      </c>
      <c r="I6151" t="str">
        <f>VLOOKUP(Source[[#This Row],[SubjCrse]],'Courses and Categories'!$E$2:$G$1816,3,FALSE)</f>
        <v>Credit PE/Dance Activity</v>
      </c>
      <c r="J6151">
        <v>602</v>
      </c>
      <c r="K6151" t="s">
        <v>3780</v>
      </c>
      <c r="L6151" t="s">
        <v>50</v>
      </c>
      <c r="M6151" t="s">
        <v>1063</v>
      </c>
      <c r="N6151" t="s">
        <v>51</v>
      </c>
      <c r="O6151">
        <v>1010</v>
      </c>
      <c r="P6151">
        <v>1200</v>
      </c>
      <c r="Q6151" t="s">
        <v>675</v>
      </c>
      <c r="R6151">
        <v>103</v>
      </c>
      <c r="S6151" t="s">
        <v>134</v>
      </c>
      <c r="T6151">
        <v>1</v>
      </c>
      <c r="U6151" s="1">
        <v>43694</v>
      </c>
      <c r="V6151" s="1">
        <v>43819</v>
      </c>
      <c r="W6151" t="s">
        <v>123</v>
      </c>
      <c r="X6151" t="s">
        <v>1929</v>
      </c>
      <c r="Y6151">
        <v>8</v>
      </c>
      <c r="Z6151">
        <v>8</v>
      </c>
      <c r="AA6151">
        <v>25</v>
      </c>
      <c r="AB6151">
        <v>32</v>
      </c>
      <c r="AC6151" t="s">
        <v>1617</v>
      </c>
      <c r="AD6151">
        <f>IF(ISBLANK(Source[[#This Row],[CrosslistID]]),1,1/COUNTIFS(Source[CrosslistID],Source[[#This Row],[CrosslistID]],Source[TermDesc],Source[[#This Row],[TermDesc]]))</f>
        <v>0.5</v>
      </c>
      <c r="AE6151">
        <v>21</v>
      </c>
      <c r="AF6151">
        <v>35</v>
      </c>
      <c r="AG6151">
        <v>60</v>
      </c>
      <c r="AH6151">
        <v>60</v>
      </c>
      <c r="AI6151">
        <v>0.53300000000000003</v>
      </c>
      <c r="AJ6151">
        <v>0.53300000000000003</v>
      </c>
      <c r="AK6151">
        <v>0</v>
      </c>
      <c r="AL61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51">
        <f>IF(AND(Source[[#This Row],[Credit_Noncredit]]="Noncredit",Source[[#This Row],[FTEF]]&gt;0),Source[[#This Row],[NC XLST FTES]]*525/(437.5*Source[[#This Row],[FTEF]]),0)</f>
        <v>0</v>
      </c>
      <c r="AN6151">
        <f>IF(Source[[#This Row],[Credit_Noncredit]]="Credit",Source[[#This Row],[Census Enrollment]],Source[[#This Row],[Noncredit Avg. Attendance]])</f>
        <v>8</v>
      </c>
    </row>
    <row r="6152" spans="1:40" x14ac:dyDescent="0.25">
      <c r="A6152" t="s">
        <v>1914</v>
      </c>
      <c r="B6152" t="s">
        <v>886</v>
      </c>
      <c r="C6152" t="s">
        <v>632</v>
      </c>
      <c r="D6152" t="s">
        <v>1475</v>
      </c>
      <c r="E6152" s="4">
        <v>73330</v>
      </c>
      <c r="F6152" s="4" t="s">
        <v>1502</v>
      </c>
      <c r="G6152" s="4" t="s">
        <v>3781</v>
      </c>
      <c r="H6152" t="str">
        <f>CONCATENATE(Source[[#This Row],[Subject]],TRIM(Source[[#This Row],[Course]]))</f>
        <v>PE238A</v>
      </c>
      <c r="I6152" t="str">
        <f>VLOOKUP(Source[[#This Row],[SubjCrse]],'Courses and Categories'!$E$2:$G$1816,3,FALSE)</f>
        <v>Credit PE/Dance Activity</v>
      </c>
      <c r="J6152">
        <v>1</v>
      </c>
      <c r="K6152" t="s">
        <v>3782</v>
      </c>
      <c r="L6152" t="s">
        <v>39</v>
      </c>
      <c r="M6152" t="s">
        <v>1063</v>
      </c>
      <c r="N6152" t="s">
        <v>105</v>
      </c>
      <c r="O6152">
        <v>1010</v>
      </c>
      <c r="P6152">
        <v>1100</v>
      </c>
      <c r="Q6152" t="s">
        <v>675</v>
      </c>
      <c r="R6152" t="s">
        <v>3783</v>
      </c>
      <c r="S6152" t="s">
        <v>134</v>
      </c>
      <c r="T6152">
        <v>1</v>
      </c>
      <c r="U6152" s="1">
        <v>43694</v>
      </c>
      <c r="V6152" s="1">
        <v>43819</v>
      </c>
      <c r="W6152" t="s">
        <v>669</v>
      </c>
      <c r="X6152" t="s">
        <v>1929</v>
      </c>
      <c r="Y6152">
        <v>27</v>
      </c>
      <c r="Z6152">
        <v>26</v>
      </c>
      <c r="AA6152">
        <v>25</v>
      </c>
      <c r="AB6152">
        <v>104</v>
      </c>
      <c r="AC6152" t="s">
        <v>3784</v>
      </c>
      <c r="AD6152">
        <f>IF(ISBLANK(Source[[#This Row],[CrosslistID]]),1,1/COUNTIFS(Source[CrosslistID],Source[[#This Row],[CrosslistID]],Source[TermDesc],Source[[#This Row],[TermDesc]]))</f>
        <v>0.5</v>
      </c>
      <c r="AE6152">
        <v>39</v>
      </c>
      <c r="AF6152">
        <v>55</v>
      </c>
      <c r="AG6152">
        <v>70.909099999999995</v>
      </c>
      <c r="AH6152">
        <v>70.909099999999995</v>
      </c>
      <c r="AI6152">
        <v>1.7330000000000001</v>
      </c>
      <c r="AJ6152">
        <v>1.7997000000000001</v>
      </c>
      <c r="AK6152">
        <v>0.1</v>
      </c>
      <c r="AL61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52">
        <f>IF(AND(Source[[#This Row],[Credit_Noncredit]]="Noncredit",Source[[#This Row],[FTEF]]&gt;0),Source[[#This Row],[NC XLST FTES]]*525/(437.5*Source[[#This Row],[FTEF]]),0)</f>
        <v>0</v>
      </c>
      <c r="AN6152">
        <f>IF(Source[[#This Row],[Credit_Noncredit]]="Credit",Source[[#This Row],[Census Enrollment]],Source[[#This Row],[Noncredit Avg. Attendance]])</f>
        <v>27</v>
      </c>
    </row>
    <row r="6153" spans="1:40" x14ac:dyDescent="0.25">
      <c r="A6153" t="s">
        <v>1914</v>
      </c>
      <c r="B6153" t="s">
        <v>886</v>
      </c>
      <c r="C6153" t="s">
        <v>632</v>
      </c>
      <c r="D6153" t="s">
        <v>1475</v>
      </c>
      <c r="E6153" s="4">
        <v>75797</v>
      </c>
      <c r="F6153" s="4" t="s">
        <v>1502</v>
      </c>
      <c r="G6153" s="4" t="s">
        <v>1567</v>
      </c>
      <c r="H6153" t="str">
        <f>CONCATENATE(Source[[#This Row],[Subject]],TRIM(Source[[#This Row],[Course]]))</f>
        <v>PE238B</v>
      </c>
      <c r="I6153" t="str">
        <f>VLOOKUP(Source[[#This Row],[SubjCrse]],'Courses and Categories'!$E$2:$G$1816,3,FALSE)</f>
        <v>Credit PE/Dance Activity</v>
      </c>
      <c r="J6153">
        <v>1</v>
      </c>
      <c r="K6153" t="s">
        <v>1568</v>
      </c>
      <c r="L6153" t="s">
        <v>39</v>
      </c>
      <c r="M6153" t="s">
        <v>1063</v>
      </c>
      <c r="N6153" t="s">
        <v>105</v>
      </c>
      <c r="O6153">
        <v>1010</v>
      </c>
      <c r="P6153">
        <v>1100</v>
      </c>
      <c r="Q6153" t="s">
        <v>675</v>
      </c>
      <c r="R6153" t="s">
        <v>3783</v>
      </c>
      <c r="S6153" t="s">
        <v>134</v>
      </c>
      <c r="T6153">
        <v>1</v>
      </c>
      <c r="U6153" s="1">
        <v>43694</v>
      </c>
      <c r="V6153" s="1">
        <v>43819</v>
      </c>
      <c r="W6153" t="s">
        <v>669</v>
      </c>
      <c r="X6153" t="s">
        <v>1929</v>
      </c>
      <c r="Y6153">
        <v>13</v>
      </c>
      <c r="Z6153">
        <v>13</v>
      </c>
      <c r="AA6153">
        <v>25</v>
      </c>
      <c r="AB6153">
        <v>52</v>
      </c>
      <c r="AC6153" t="s">
        <v>3784</v>
      </c>
      <c r="AD6153">
        <f>IF(ISBLANK(Source[[#This Row],[CrosslistID]]),1,1/COUNTIFS(Source[CrosslistID],Source[[#This Row],[CrosslistID]],Source[TermDesc],Source[[#This Row],[TermDesc]]))</f>
        <v>0.5</v>
      </c>
      <c r="AE6153">
        <v>39</v>
      </c>
      <c r="AF6153">
        <v>55</v>
      </c>
      <c r="AG6153">
        <v>70.909099999999995</v>
      </c>
      <c r="AH6153">
        <v>70.909099999999995</v>
      </c>
      <c r="AI6153">
        <v>0.86699999999999999</v>
      </c>
      <c r="AJ6153">
        <v>0.86699999999999999</v>
      </c>
      <c r="AK6153">
        <v>0</v>
      </c>
      <c r="AL61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53">
        <f>IF(AND(Source[[#This Row],[Credit_Noncredit]]="Noncredit",Source[[#This Row],[FTEF]]&gt;0),Source[[#This Row],[NC XLST FTES]]*525/(437.5*Source[[#This Row],[FTEF]]),0)</f>
        <v>0</v>
      </c>
      <c r="AN6153">
        <f>IF(Source[[#This Row],[Credit_Noncredit]]="Credit",Source[[#This Row],[Census Enrollment]],Source[[#This Row],[Noncredit Avg. Attendance]])</f>
        <v>13</v>
      </c>
    </row>
    <row r="6154" spans="1:40" x14ac:dyDescent="0.25">
      <c r="A6154" t="s">
        <v>1914</v>
      </c>
      <c r="B6154" t="s">
        <v>886</v>
      </c>
      <c r="C6154" t="s">
        <v>632</v>
      </c>
      <c r="D6154" t="s">
        <v>1475</v>
      </c>
      <c r="E6154" s="4">
        <v>77370</v>
      </c>
      <c r="F6154" s="4" t="s">
        <v>1502</v>
      </c>
      <c r="G6154" s="4" t="s">
        <v>1570</v>
      </c>
      <c r="H6154" t="str">
        <f>CONCATENATE(Source[[#This Row],[Subject]],TRIM(Source[[#This Row],[Course]]))</f>
        <v>PE240A</v>
      </c>
      <c r="I6154" t="str">
        <f>VLOOKUP(Source[[#This Row],[SubjCrse]],'Courses and Categories'!$E$2:$G$1816,3,FALSE)</f>
        <v>Credit PE/Dance Activity</v>
      </c>
      <c r="J6154">
        <v>2</v>
      </c>
      <c r="K6154" t="s">
        <v>1571</v>
      </c>
      <c r="L6154" t="s">
        <v>39</v>
      </c>
      <c r="M6154" t="s">
        <v>1063</v>
      </c>
      <c r="N6154" t="s">
        <v>105</v>
      </c>
      <c r="O6154">
        <v>910</v>
      </c>
      <c r="P6154">
        <v>1000</v>
      </c>
      <c r="Q6154" t="s">
        <v>675</v>
      </c>
      <c r="R6154" t="s">
        <v>1572</v>
      </c>
      <c r="S6154" t="s">
        <v>134</v>
      </c>
      <c r="T6154">
        <v>1</v>
      </c>
      <c r="U6154" s="1">
        <v>43694</v>
      </c>
      <c r="V6154" s="1">
        <v>43819</v>
      </c>
      <c r="W6154" t="s">
        <v>1573</v>
      </c>
      <c r="X6154" t="s">
        <v>1929</v>
      </c>
      <c r="Y6154">
        <v>11</v>
      </c>
      <c r="Z6154">
        <v>10</v>
      </c>
      <c r="AA6154">
        <v>15</v>
      </c>
      <c r="AB6154">
        <v>66.666700000000006</v>
      </c>
      <c r="AC6154" t="s">
        <v>3785</v>
      </c>
      <c r="AD6154">
        <f>IF(ISBLANK(Source[[#This Row],[CrosslistID]]),1,1/COUNTIFS(Source[CrosslistID],Source[[#This Row],[CrosslistID]],Source[TermDesc],Source[[#This Row],[TermDesc]]))</f>
        <v>0.33333333333333331</v>
      </c>
      <c r="AE6154">
        <v>21</v>
      </c>
      <c r="AF6154">
        <v>35</v>
      </c>
      <c r="AG6154">
        <v>60</v>
      </c>
      <c r="AH6154">
        <v>60</v>
      </c>
      <c r="AI6154">
        <v>0.66700000000000004</v>
      </c>
      <c r="AJ6154">
        <v>0.73370000000000002</v>
      </c>
      <c r="AK6154">
        <v>0.1</v>
      </c>
      <c r="AL61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54">
        <f>IF(AND(Source[[#This Row],[Credit_Noncredit]]="Noncredit",Source[[#This Row],[FTEF]]&gt;0),Source[[#This Row],[NC XLST FTES]]*525/(437.5*Source[[#This Row],[FTEF]]),0)</f>
        <v>0</v>
      </c>
      <c r="AN6154">
        <f>IF(Source[[#This Row],[Credit_Noncredit]]="Credit",Source[[#This Row],[Census Enrollment]],Source[[#This Row],[Noncredit Avg. Attendance]])</f>
        <v>11</v>
      </c>
    </row>
    <row r="6155" spans="1:40" x14ac:dyDescent="0.25">
      <c r="A6155" t="s">
        <v>1914</v>
      </c>
      <c r="B6155" t="s">
        <v>886</v>
      </c>
      <c r="C6155" t="s">
        <v>632</v>
      </c>
      <c r="D6155" t="s">
        <v>1475</v>
      </c>
      <c r="E6155" s="4">
        <v>78528</v>
      </c>
      <c r="F6155" s="4" t="s">
        <v>1502</v>
      </c>
      <c r="G6155" s="4" t="s">
        <v>1570</v>
      </c>
      <c r="H6155" t="str">
        <f>CONCATENATE(Source[[#This Row],[Subject]],TRIM(Source[[#This Row],[Course]]))</f>
        <v>PE240A</v>
      </c>
      <c r="I6155" t="str">
        <f>VLOOKUP(Source[[#This Row],[SubjCrse]],'Courses and Categories'!$E$2:$G$1816,3,FALSE)</f>
        <v>Credit PE/Dance Activity</v>
      </c>
      <c r="J6155">
        <v>3</v>
      </c>
      <c r="K6155" t="s">
        <v>1571</v>
      </c>
      <c r="L6155" t="s">
        <v>39</v>
      </c>
      <c r="M6155" t="s">
        <v>1063</v>
      </c>
      <c r="N6155" t="s">
        <v>91</v>
      </c>
      <c r="O6155">
        <v>1010</v>
      </c>
      <c r="P6155">
        <v>1200</v>
      </c>
      <c r="Q6155" t="s">
        <v>675</v>
      </c>
      <c r="R6155" t="s">
        <v>1572</v>
      </c>
      <c r="S6155" t="s">
        <v>134</v>
      </c>
      <c r="T6155">
        <v>1</v>
      </c>
      <c r="U6155" s="1">
        <v>43694</v>
      </c>
      <c r="V6155" s="1">
        <v>43819</v>
      </c>
      <c r="W6155" t="s">
        <v>3698</v>
      </c>
      <c r="X6155" t="s">
        <v>1929</v>
      </c>
      <c r="Y6155">
        <v>17</v>
      </c>
      <c r="Z6155">
        <v>17</v>
      </c>
      <c r="AA6155">
        <v>20</v>
      </c>
      <c r="AB6155">
        <v>85</v>
      </c>
      <c r="AC6155" t="s">
        <v>3786</v>
      </c>
      <c r="AD6155">
        <f>IF(ISBLANK(Source[[#This Row],[CrosslistID]]),1,1/COUNTIFS(Source[CrosslistID],Source[[#This Row],[CrosslistID]],Source[TermDesc],Source[[#This Row],[TermDesc]]))</f>
        <v>0.5</v>
      </c>
      <c r="AE6155">
        <v>31</v>
      </c>
      <c r="AF6155">
        <v>50</v>
      </c>
      <c r="AG6155">
        <v>62</v>
      </c>
      <c r="AH6155">
        <v>62</v>
      </c>
      <c r="AI6155">
        <v>1.0669999999999999</v>
      </c>
      <c r="AJ6155">
        <v>1.1336999999999999</v>
      </c>
      <c r="AK6155">
        <v>0.1</v>
      </c>
      <c r="AL61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55">
        <f>IF(AND(Source[[#This Row],[Credit_Noncredit]]="Noncredit",Source[[#This Row],[FTEF]]&gt;0),Source[[#This Row],[NC XLST FTES]]*525/(437.5*Source[[#This Row],[FTEF]]),0)</f>
        <v>0</v>
      </c>
      <c r="AN6155">
        <f>IF(Source[[#This Row],[Credit_Noncredit]]="Credit",Source[[#This Row],[Census Enrollment]],Source[[#This Row],[Noncredit Avg. Attendance]])</f>
        <v>17</v>
      </c>
    </row>
    <row r="6156" spans="1:40" x14ac:dyDescent="0.25">
      <c r="A6156" t="s">
        <v>1914</v>
      </c>
      <c r="B6156" t="s">
        <v>886</v>
      </c>
      <c r="C6156" t="s">
        <v>632</v>
      </c>
      <c r="D6156" t="s">
        <v>1475</v>
      </c>
      <c r="E6156" s="4">
        <v>75312</v>
      </c>
      <c r="F6156" s="4" t="s">
        <v>1502</v>
      </c>
      <c r="G6156" s="4" t="s">
        <v>1570</v>
      </c>
      <c r="H6156" t="str">
        <f>CONCATENATE(Source[[#This Row],[Subject]],TRIM(Source[[#This Row],[Course]]))</f>
        <v>PE240A</v>
      </c>
      <c r="I6156" t="str">
        <f>VLOOKUP(Source[[#This Row],[SubjCrse]],'Courses and Categories'!$E$2:$G$1816,3,FALSE)</f>
        <v>Credit PE/Dance Activity</v>
      </c>
      <c r="J6156">
        <v>4</v>
      </c>
      <c r="K6156" t="s">
        <v>1571</v>
      </c>
      <c r="L6156" t="s">
        <v>39</v>
      </c>
      <c r="M6156" t="s">
        <v>1063</v>
      </c>
      <c r="N6156" t="s">
        <v>41</v>
      </c>
      <c r="O6156">
        <v>1010</v>
      </c>
      <c r="P6156">
        <v>1200</v>
      </c>
      <c r="Q6156" t="s">
        <v>675</v>
      </c>
      <c r="R6156" t="s">
        <v>1572</v>
      </c>
      <c r="S6156" t="s">
        <v>134</v>
      </c>
      <c r="T6156">
        <v>1</v>
      </c>
      <c r="U6156" s="1">
        <v>43694</v>
      </c>
      <c r="V6156" s="1">
        <v>43819</v>
      </c>
      <c r="W6156" t="s">
        <v>3698</v>
      </c>
      <c r="X6156" t="s">
        <v>1929</v>
      </c>
      <c r="Y6156">
        <v>20</v>
      </c>
      <c r="Z6156">
        <v>19</v>
      </c>
      <c r="AA6156">
        <v>20</v>
      </c>
      <c r="AB6156">
        <v>95</v>
      </c>
      <c r="AC6156" t="s">
        <v>3787</v>
      </c>
      <c r="AD6156">
        <f>IF(ISBLANK(Source[[#This Row],[CrosslistID]]),1,1/COUNTIFS(Source[CrosslistID],Source[[#This Row],[CrosslistID]],Source[TermDesc],Source[[#This Row],[TermDesc]]))</f>
        <v>0.5</v>
      </c>
      <c r="AE6156">
        <v>25</v>
      </c>
      <c r="AF6156">
        <v>35</v>
      </c>
      <c r="AG6156">
        <v>71.428600000000003</v>
      </c>
      <c r="AH6156">
        <v>71.428600000000003</v>
      </c>
      <c r="AI6156">
        <v>1.333</v>
      </c>
      <c r="AJ6156">
        <v>1.333</v>
      </c>
      <c r="AK6156">
        <v>0.1</v>
      </c>
      <c r="AL61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56">
        <f>IF(AND(Source[[#This Row],[Credit_Noncredit]]="Noncredit",Source[[#This Row],[FTEF]]&gt;0),Source[[#This Row],[NC XLST FTES]]*525/(437.5*Source[[#This Row],[FTEF]]),0)</f>
        <v>0</v>
      </c>
      <c r="AN6156">
        <f>IF(Source[[#This Row],[Credit_Noncredit]]="Credit",Source[[#This Row],[Census Enrollment]],Source[[#This Row],[Noncredit Avg. Attendance]])</f>
        <v>20</v>
      </c>
    </row>
    <row r="6157" spans="1:40" x14ac:dyDescent="0.25">
      <c r="A6157" t="s">
        <v>1914</v>
      </c>
      <c r="B6157" t="s">
        <v>886</v>
      </c>
      <c r="C6157" t="s">
        <v>632</v>
      </c>
      <c r="D6157" t="s">
        <v>1475</v>
      </c>
      <c r="E6157" s="4">
        <v>75801</v>
      </c>
      <c r="F6157" s="4" t="s">
        <v>1502</v>
      </c>
      <c r="G6157" s="4" t="s">
        <v>1570</v>
      </c>
      <c r="H6157" t="str">
        <f>CONCATENATE(Source[[#This Row],[Subject]],TRIM(Source[[#This Row],[Course]]))</f>
        <v>PE240A</v>
      </c>
      <c r="I6157" t="str">
        <f>VLOOKUP(Source[[#This Row],[SubjCrse]],'Courses and Categories'!$E$2:$G$1816,3,FALSE)</f>
        <v>Credit PE/Dance Activity</v>
      </c>
      <c r="J6157">
        <v>601</v>
      </c>
      <c r="K6157" t="s">
        <v>1571</v>
      </c>
      <c r="L6157" t="s">
        <v>50</v>
      </c>
      <c r="M6157" t="s">
        <v>1063</v>
      </c>
      <c r="N6157" t="s">
        <v>51</v>
      </c>
      <c r="O6157">
        <v>810</v>
      </c>
      <c r="P6157">
        <v>1000</v>
      </c>
      <c r="Q6157" t="s">
        <v>675</v>
      </c>
      <c r="R6157" t="s">
        <v>1572</v>
      </c>
      <c r="S6157" t="s">
        <v>134</v>
      </c>
      <c r="T6157">
        <v>1</v>
      </c>
      <c r="U6157" s="1">
        <v>43694</v>
      </c>
      <c r="V6157" s="1">
        <v>43819</v>
      </c>
      <c r="W6157" t="s">
        <v>1573</v>
      </c>
      <c r="X6157" t="s">
        <v>1929</v>
      </c>
      <c r="Y6157">
        <v>19</v>
      </c>
      <c r="Z6157">
        <v>18</v>
      </c>
      <c r="AA6157">
        <v>20</v>
      </c>
      <c r="AB6157">
        <v>90</v>
      </c>
      <c r="AC6157" t="s">
        <v>3788</v>
      </c>
      <c r="AD6157">
        <f>IF(ISBLANK(Source[[#This Row],[CrosslistID]]),1,1/COUNTIFS(Source[CrosslistID],Source[[#This Row],[CrosslistID]],Source[TermDesc],Source[[#This Row],[TermDesc]]))</f>
        <v>0.5</v>
      </c>
      <c r="AE6157">
        <v>35</v>
      </c>
      <c r="AF6157">
        <v>35</v>
      </c>
      <c r="AG6157">
        <v>100</v>
      </c>
      <c r="AH6157">
        <v>100</v>
      </c>
      <c r="AI6157">
        <v>1.2669999999999999</v>
      </c>
      <c r="AJ6157">
        <v>1.2669999999999999</v>
      </c>
      <c r="AK6157">
        <v>0.1</v>
      </c>
      <c r="AL61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57">
        <f>IF(AND(Source[[#This Row],[Credit_Noncredit]]="Noncredit",Source[[#This Row],[FTEF]]&gt;0),Source[[#This Row],[NC XLST FTES]]*525/(437.5*Source[[#This Row],[FTEF]]),0)</f>
        <v>0</v>
      </c>
      <c r="AN6157">
        <f>IF(Source[[#This Row],[Credit_Noncredit]]="Credit",Source[[#This Row],[Census Enrollment]],Source[[#This Row],[Noncredit Avg. Attendance]])</f>
        <v>19</v>
      </c>
    </row>
    <row r="6158" spans="1:40" x14ac:dyDescent="0.25">
      <c r="A6158" t="s">
        <v>1914</v>
      </c>
      <c r="B6158" t="s">
        <v>886</v>
      </c>
      <c r="C6158" t="s">
        <v>632</v>
      </c>
      <c r="D6158" t="s">
        <v>1475</v>
      </c>
      <c r="E6158" s="4">
        <v>73311</v>
      </c>
      <c r="F6158" s="4" t="s">
        <v>1502</v>
      </c>
      <c r="G6158" s="4" t="s">
        <v>1570</v>
      </c>
      <c r="H6158" t="str">
        <f>CONCATENATE(Source[[#This Row],[Subject]],TRIM(Source[[#This Row],[Course]]))</f>
        <v>PE240A</v>
      </c>
      <c r="I6158" t="str">
        <f>VLOOKUP(Source[[#This Row],[SubjCrse]],'Courses and Categories'!$E$2:$G$1816,3,FALSE)</f>
        <v>Credit PE/Dance Activity</v>
      </c>
      <c r="J6158">
        <v>602</v>
      </c>
      <c r="K6158" t="s">
        <v>1571</v>
      </c>
      <c r="L6158" t="s">
        <v>50</v>
      </c>
      <c r="M6158" t="s">
        <v>1063</v>
      </c>
      <c r="N6158" t="s">
        <v>51</v>
      </c>
      <c r="O6158">
        <v>1010</v>
      </c>
      <c r="P6158">
        <v>1200</v>
      </c>
      <c r="Q6158" t="s">
        <v>675</v>
      </c>
      <c r="R6158" t="s">
        <v>1572</v>
      </c>
      <c r="S6158" t="s">
        <v>134</v>
      </c>
      <c r="T6158">
        <v>1</v>
      </c>
      <c r="U6158" s="1">
        <v>43694</v>
      </c>
      <c r="V6158" s="1">
        <v>43819</v>
      </c>
      <c r="W6158" t="s">
        <v>669</v>
      </c>
      <c r="X6158" t="s">
        <v>1929</v>
      </c>
      <c r="Y6158">
        <v>30</v>
      </c>
      <c r="Z6158">
        <v>29</v>
      </c>
      <c r="AA6158">
        <v>20</v>
      </c>
      <c r="AB6158">
        <v>145</v>
      </c>
      <c r="AC6158" t="s">
        <v>1594</v>
      </c>
      <c r="AD6158">
        <f>IF(ISBLANK(Source[[#This Row],[CrosslistID]]),1,1/COUNTIFS(Source[CrosslistID],Source[[#This Row],[CrosslistID]],Source[TermDesc],Source[[#This Row],[TermDesc]]))</f>
        <v>0.5</v>
      </c>
      <c r="AE6158">
        <v>38</v>
      </c>
      <c r="AF6158">
        <v>35</v>
      </c>
      <c r="AG6158">
        <v>108.5714</v>
      </c>
      <c r="AH6158">
        <v>108.5714</v>
      </c>
      <c r="AI6158">
        <v>1.867</v>
      </c>
      <c r="AJ6158">
        <v>2.0004</v>
      </c>
      <c r="AK6158">
        <v>0.1</v>
      </c>
      <c r="AL61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58">
        <f>IF(AND(Source[[#This Row],[Credit_Noncredit]]="Noncredit",Source[[#This Row],[FTEF]]&gt;0),Source[[#This Row],[NC XLST FTES]]*525/(437.5*Source[[#This Row],[FTEF]]),0)</f>
        <v>0</v>
      </c>
      <c r="AN6158">
        <f>IF(Source[[#This Row],[Credit_Noncredit]]="Credit",Source[[#This Row],[Census Enrollment]],Source[[#This Row],[Noncredit Avg. Attendance]])</f>
        <v>30</v>
      </c>
    </row>
    <row r="6159" spans="1:40" x14ac:dyDescent="0.25">
      <c r="A6159" t="s">
        <v>1914</v>
      </c>
      <c r="B6159" t="s">
        <v>886</v>
      </c>
      <c r="C6159" t="s">
        <v>632</v>
      </c>
      <c r="D6159" t="s">
        <v>1475</v>
      </c>
      <c r="E6159" s="4">
        <v>79081</v>
      </c>
      <c r="F6159" s="4" t="s">
        <v>1502</v>
      </c>
      <c r="G6159" s="4" t="s">
        <v>3789</v>
      </c>
      <c r="H6159" t="str">
        <f>CONCATENATE(Source[[#This Row],[Subject]],TRIM(Source[[#This Row],[Course]]))</f>
        <v>PE240B</v>
      </c>
      <c r="I6159" t="str">
        <f>VLOOKUP(Source[[#This Row],[SubjCrse]],'Courses and Categories'!$E$2:$G$1816,3,FALSE)</f>
        <v>Credit PE/Dance Activity</v>
      </c>
      <c r="J6159">
        <v>1</v>
      </c>
      <c r="K6159" t="s">
        <v>3790</v>
      </c>
      <c r="L6159" t="s">
        <v>39</v>
      </c>
      <c r="M6159" t="s">
        <v>1063</v>
      </c>
      <c r="N6159" t="s">
        <v>105</v>
      </c>
      <c r="O6159">
        <v>910</v>
      </c>
      <c r="P6159">
        <v>1000</v>
      </c>
      <c r="Q6159" t="s">
        <v>675</v>
      </c>
      <c r="R6159" t="s">
        <v>1572</v>
      </c>
      <c r="S6159" t="s">
        <v>134</v>
      </c>
      <c r="T6159">
        <v>1</v>
      </c>
      <c r="U6159" s="1">
        <v>43694</v>
      </c>
      <c r="V6159" s="1">
        <v>43819</v>
      </c>
      <c r="W6159" t="s">
        <v>1573</v>
      </c>
      <c r="X6159" t="s">
        <v>1929</v>
      </c>
      <c r="Y6159">
        <v>6</v>
      </c>
      <c r="Z6159">
        <v>7</v>
      </c>
      <c r="AA6159">
        <v>15</v>
      </c>
      <c r="AB6159">
        <v>46.666699999999999</v>
      </c>
      <c r="AC6159" t="s">
        <v>3785</v>
      </c>
      <c r="AD6159">
        <f>IF(ISBLANK(Source[[#This Row],[CrosslistID]]),1,1/COUNTIFS(Source[CrosslistID],Source[[#This Row],[CrosslistID]],Source[TermDesc],Source[[#This Row],[TermDesc]]))</f>
        <v>0.33333333333333331</v>
      </c>
      <c r="AE6159">
        <v>21</v>
      </c>
      <c r="AF6159">
        <v>35</v>
      </c>
      <c r="AG6159">
        <v>60</v>
      </c>
      <c r="AH6159">
        <v>60</v>
      </c>
      <c r="AI6159">
        <v>0.4</v>
      </c>
      <c r="AJ6159">
        <v>0.4</v>
      </c>
      <c r="AK6159">
        <v>0</v>
      </c>
      <c r="AL61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59">
        <f>IF(AND(Source[[#This Row],[Credit_Noncredit]]="Noncredit",Source[[#This Row],[FTEF]]&gt;0),Source[[#This Row],[NC XLST FTES]]*525/(437.5*Source[[#This Row],[FTEF]]),0)</f>
        <v>0</v>
      </c>
      <c r="AN6159">
        <f>IF(Source[[#This Row],[Credit_Noncredit]]="Credit",Source[[#This Row],[Census Enrollment]],Source[[#This Row],[Noncredit Avg. Attendance]])</f>
        <v>6</v>
      </c>
    </row>
    <row r="6160" spans="1:40" x14ac:dyDescent="0.25">
      <c r="A6160" t="s">
        <v>1914</v>
      </c>
      <c r="B6160" t="s">
        <v>886</v>
      </c>
      <c r="C6160" t="s">
        <v>632</v>
      </c>
      <c r="D6160" t="s">
        <v>1475</v>
      </c>
      <c r="E6160" s="4">
        <v>78529</v>
      </c>
      <c r="F6160" s="4" t="s">
        <v>1502</v>
      </c>
      <c r="G6160" s="4" t="s">
        <v>3789</v>
      </c>
      <c r="H6160" t="str">
        <f>CONCATENATE(Source[[#This Row],[Subject]],TRIM(Source[[#This Row],[Course]]))</f>
        <v>PE240B</v>
      </c>
      <c r="I6160" t="str">
        <f>VLOOKUP(Source[[#This Row],[SubjCrse]],'Courses and Categories'!$E$2:$G$1816,3,FALSE)</f>
        <v>Credit PE/Dance Activity</v>
      </c>
      <c r="J6160">
        <v>3</v>
      </c>
      <c r="K6160" t="s">
        <v>3790</v>
      </c>
      <c r="L6160" t="s">
        <v>39</v>
      </c>
      <c r="M6160" t="s">
        <v>1063</v>
      </c>
      <c r="N6160" t="s">
        <v>91</v>
      </c>
      <c r="O6160">
        <v>1010</v>
      </c>
      <c r="P6160">
        <v>1200</v>
      </c>
      <c r="Q6160" t="s">
        <v>675</v>
      </c>
      <c r="R6160" t="s">
        <v>1572</v>
      </c>
      <c r="S6160" t="s">
        <v>134</v>
      </c>
      <c r="T6160">
        <v>1</v>
      </c>
      <c r="U6160" s="1">
        <v>43694</v>
      </c>
      <c r="V6160" s="1">
        <v>43819</v>
      </c>
      <c r="W6160" t="s">
        <v>3698</v>
      </c>
      <c r="X6160" t="s">
        <v>1929</v>
      </c>
      <c r="Y6160">
        <v>15</v>
      </c>
      <c r="Z6160">
        <v>14</v>
      </c>
      <c r="AA6160">
        <v>15</v>
      </c>
      <c r="AB6160">
        <v>93.333299999999994</v>
      </c>
      <c r="AC6160" t="s">
        <v>3786</v>
      </c>
      <c r="AD6160">
        <f>IF(ISBLANK(Source[[#This Row],[CrosslistID]]),1,1/COUNTIFS(Source[CrosslistID],Source[[#This Row],[CrosslistID]],Source[TermDesc],Source[[#This Row],[TermDesc]]))</f>
        <v>0.5</v>
      </c>
      <c r="AE6160">
        <v>31</v>
      </c>
      <c r="AF6160">
        <v>50</v>
      </c>
      <c r="AG6160">
        <v>62</v>
      </c>
      <c r="AH6160">
        <v>62</v>
      </c>
      <c r="AI6160">
        <v>1</v>
      </c>
      <c r="AJ6160">
        <v>1</v>
      </c>
      <c r="AK6160">
        <v>0</v>
      </c>
      <c r="AL61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60">
        <f>IF(AND(Source[[#This Row],[Credit_Noncredit]]="Noncredit",Source[[#This Row],[FTEF]]&gt;0),Source[[#This Row],[NC XLST FTES]]*525/(437.5*Source[[#This Row],[FTEF]]),0)</f>
        <v>0</v>
      </c>
      <c r="AN6160">
        <f>IF(Source[[#This Row],[Credit_Noncredit]]="Credit",Source[[#This Row],[Census Enrollment]],Source[[#This Row],[Noncredit Avg. Attendance]])</f>
        <v>15</v>
      </c>
    </row>
    <row r="6161" spans="1:40" x14ac:dyDescent="0.25">
      <c r="A6161" t="s">
        <v>1914</v>
      </c>
      <c r="B6161" t="s">
        <v>886</v>
      </c>
      <c r="C6161" t="s">
        <v>632</v>
      </c>
      <c r="D6161" t="s">
        <v>1475</v>
      </c>
      <c r="E6161" s="4">
        <v>75806</v>
      </c>
      <c r="F6161" s="4" t="s">
        <v>1502</v>
      </c>
      <c r="G6161" s="4" t="s">
        <v>3789</v>
      </c>
      <c r="H6161" t="str">
        <f>CONCATENATE(Source[[#This Row],[Subject]],TRIM(Source[[#This Row],[Course]]))</f>
        <v>PE240B</v>
      </c>
      <c r="I6161" t="str">
        <f>VLOOKUP(Source[[#This Row],[SubjCrse]],'Courses and Categories'!$E$2:$G$1816,3,FALSE)</f>
        <v>Credit PE/Dance Activity</v>
      </c>
      <c r="J6161">
        <v>5</v>
      </c>
      <c r="K6161" t="s">
        <v>3790</v>
      </c>
      <c r="L6161" t="s">
        <v>39</v>
      </c>
      <c r="M6161" t="s">
        <v>1063</v>
      </c>
      <c r="N6161" t="s">
        <v>41</v>
      </c>
      <c r="O6161">
        <v>1010</v>
      </c>
      <c r="P6161">
        <v>1200</v>
      </c>
      <c r="Q6161" t="s">
        <v>675</v>
      </c>
      <c r="R6161" t="s">
        <v>1572</v>
      </c>
      <c r="S6161" t="s">
        <v>134</v>
      </c>
      <c r="T6161">
        <v>1</v>
      </c>
      <c r="U6161" s="1">
        <v>43694</v>
      </c>
      <c r="V6161" s="1">
        <v>43819</v>
      </c>
      <c r="W6161" t="s">
        <v>3698</v>
      </c>
      <c r="X6161" t="s">
        <v>1929</v>
      </c>
      <c r="Y6161">
        <v>6</v>
      </c>
      <c r="Z6161">
        <v>6</v>
      </c>
      <c r="AA6161">
        <v>15</v>
      </c>
      <c r="AB6161">
        <v>40</v>
      </c>
      <c r="AC6161" t="s">
        <v>3787</v>
      </c>
      <c r="AD6161">
        <f>IF(ISBLANK(Source[[#This Row],[CrosslistID]]),1,1/COUNTIFS(Source[CrosslistID],Source[[#This Row],[CrosslistID]],Source[TermDesc],Source[[#This Row],[TermDesc]]))</f>
        <v>0.5</v>
      </c>
      <c r="AE6161">
        <v>25</v>
      </c>
      <c r="AF6161">
        <v>35</v>
      </c>
      <c r="AG6161">
        <v>71.428600000000003</v>
      </c>
      <c r="AH6161">
        <v>71.428600000000003</v>
      </c>
      <c r="AI6161">
        <v>0.4</v>
      </c>
      <c r="AJ6161">
        <v>0.4</v>
      </c>
      <c r="AK6161">
        <v>0</v>
      </c>
      <c r="AL61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61">
        <f>IF(AND(Source[[#This Row],[Credit_Noncredit]]="Noncredit",Source[[#This Row],[FTEF]]&gt;0),Source[[#This Row],[NC XLST FTES]]*525/(437.5*Source[[#This Row],[FTEF]]),0)</f>
        <v>0</v>
      </c>
      <c r="AN6161">
        <f>IF(Source[[#This Row],[Credit_Noncredit]]="Credit",Source[[#This Row],[Census Enrollment]],Source[[#This Row],[Noncredit Avg. Attendance]])</f>
        <v>6</v>
      </c>
    </row>
    <row r="6162" spans="1:40" x14ac:dyDescent="0.25">
      <c r="A6162" t="s">
        <v>1914</v>
      </c>
      <c r="B6162" t="s">
        <v>886</v>
      </c>
      <c r="C6162" t="s">
        <v>632</v>
      </c>
      <c r="D6162" t="s">
        <v>1475</v>
      </c>
      <c r="E6162" s="4">
        <v>76083</v>
      </c>
      <c r="F6162" s="4" t="s">
        <v>1502</v>
      </c>
      <c r="G6162" s="4" t="s">
        <v>3789</v>
      </c>
      <c r="H6162" t="str">
        <f>CONCATENATE(Source[[#This Row],[Subject]],TRIM(Source[[#This Row],[Course]]))</f>
        <v>PE240B</v>
      </c>
      <c r="I6162" t="str">
        <f>VLOOKUP(Source[[#This Row],[SubjCrse]],'Courses and Categories'!$E$2:$G$1816,3,FALSE)</f>
        <v>Credit PE/Dance Activity</v>
      </c>
      <c r="J6162">
        <v>601</v>
      </c>
      <c r="K6162" t="s">
        <v>3790</v>
      </c>
      <c r="L6162" t="s">
        <v>50</v>
      </c>
      <c r="M6162" t="s">
        <v>1063</v>
      </c>
      <c r="N6162" t="s">
        <v>51</v>
      </c>
      <c r="O6162">
        <v>810</v>
      </c>
      <c r="P6162">
        <v>1000</v>
      </c>
      <c r="Q6162" t="s">
        <v>675</v>
      </c>
      <c r="R6162" t="s">
        <v>1572</v>
      </c>
      <c r="S6162" t="s">
        <v>134</v>
      </c>
      <c r="T6162">
        <v>1</v>
      </c>
      <c r="U6162" s="1">
        <v>43694</v>
      </c>
      <c r="V6162" s="1">
        <v>43819</v>
      </c>
      <c r="W6162" t="s">
        <v>1573</v>
      </c>
      <c r="X6162" t="s">
        <v>1929</v>
      </c>
      <c r="Y6162">
        <v>17</v>
      </c>
      <c r="Z6162">
        <v>17</v>
      </c>
      <c r="AA6162">
        <v>15</v>
      </c>
      <c r="AB6162">
        <v>113.33329999999999</v>
      </c>
      <c r="AC6162" t="s">
        <v>3788</v>
      </c>
      <c r="AD6162">
        <f>IF(ISBLANK(Source[[#This Row],[CrosslistID]]),1,1/COUNTIFS(Source[CrosslistID],Source[[#This Row],[CrosslistID]],Source[TermDesc],Source[[#This Row],[TermDesc]]))</f>
        <v>0.5</v>
      </c>
      <c r="AE6162">
        <v>35</v>
      </c>
      <c r="AF6162">
        <v>35</v>
      </c>
      <c r="AG6162">
        <v>100</v>
      </c>
      <c r="AH6162">
        <v>100</v>
      </c>
      <c r="AI6162">
        <v>1.133</v>
      </c>
      <c r="AJ6162">
        <v>1.133</v>
      </c>
      <c r="AK6162">
        <v>0</v>
      </c>
      <c r="AL61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62">
        <f>IF(AND(Source[[#This Row],[Credit_Noncredit]]="Noncredit",Source[[#This Row],[FTEF]]&gt;0),Source[[#This Row],[NC XLST FTES]]*525/(437.5*Source[[#This Row],[FTEF]]),0)</f>
        <v>0</v>
      </c>
      <c r="AN6162">
        <f>IF(Source[[#This Row],[Credit_Noncredit]]="Credit",Source[[#This Row],[Census Enrollment]],Source[[#This Row],[Noncredit Avg. Attendance]])</f>
        <v>17</v>
      </c>
    </row>
    <row r="6163" spans="1:40" x14ac:dyDescent="0.25">
      <c r="A6163" t="s">
        <v>1914</v>
      </c>
      <c r="B6163" t="s">
        <v>886</v>
      </c>
      <c r="C6163" t="s">
        <v>632</v>
      </c>
      <c r="D6163" t="s">
        <v>1475</v>
      </c>
      <c r="E6163" s="4">
        <v>75809</v>
      </c>
      <c r="F6163" s="4" t="s">
        <v>1502</v>
      </c>
      <c r="G6163" s="4" t="s">
        <v>3789</v>
      </c>
      <c r="H6163" t="str">
        <f>CONCATENATE(Source[[#This Row],[Subject]],TRIM(Source[[#This Row],[Course]]))</f>
        <v>PE240B</v>
      </c>
      <c r="I6163" t="str">
        <f>VLOOKUP(Source[[#This Row],[SubjCrse]],'Courses and Categories'!$E$2:$G$1816,3,FALSE)</f>
        <v>Credit PE/Dance Activity</v>
      </c>
      <c r="J6163">
        <v>602</v>
      </c>
      <c r="K6163" t="s">
        <v>3790</v>
      </c>
      <c r="L6163" t="s">
        <v>50</v>
      </c>
      <c r="M6163" t="s">
        <v>1063</v>
      </c>
      <c r="N6163" t="s">
        <v>51</v>
      </c>
      <c r="O6163">
        <v>1010</v>
      </c>
      <c r="P6163">
        <v>1200</v>
      </c>
      <c r="Q6163" t="s">
        <v>675</v>
      </c>
      <c r="R6163" t="s">
        <v>1572</v>
      </c>
      <c r="S6163" t="s">
        <v>134</v>
      </c>
      <c r="T6163">
        <v>1</v>
      </c>
      <c r="U6163" s="1">
        <v>43694</v>
      </c>
      <c r="V6163" s="1">
        <v>43819</v>
      </c>
      <c r="W6163" t="s">
        <v>669</v>
      </c>
      <c r="X6163" t="s">
        <v>1929</v>
      </c>
      <c r="Y6163">
        <v>9</v>
      </c>
      <c r="Z6163">
        <v>9</v>
      </c>
      <c r="AA6163">
        <v>15</v>
      </c>
      <c r="AB6163">
        <v>60</v>
      </c>
      <c r="AC6163" t="s">
        <v>1594</v>
      </c>
      <c r="AD6163">
        <f>IF(ISBLANK(Source[[#This Row],[CrosslistID]]),1,1/COUNTIFS(Source[CrosslistID],Source[[#This Row],[CrosslistID]],Source[TermDesc],Source[[#This Row],[TermDesc]]))</f>
        <v>0.5</v>
      </c>
      <c r="AE6163">
        <v>38</v>
      </c>
      <c r="AF6163">
        <v>35</v>
      </c>
      <c r="AG6163">
        <v>108.5714</v>
      </c>
      <c r="AH6163">
        <v>108.5714</v>
      </c>
      <c r="AI6163">
        <v>0.6</v>
      </c>
      <c r="AJ6163">
        <v>0.6</v>
      </c>
      <c r="AK6163">
        <v>0</v>
      </c>
      <c r="AL61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63">
        <f>IF(AND(Source[[#This Row],[Credit_Noncredit]]="Noncredit",Source[[#This Row],[FTEF]]&gt;0),Source[[#This Row],[NC XLST FTES]]*525/(437.5*Source[[#This Row],[FTEF]]),0)</f>
        <v>0</v>
      </c>
      <c r="AN6163">
        <f>IF(Source[[#This Row],[Credit_Noncredit]]="Credit",Source[[#This Row],[Census Enrollment]],Source[[#This Row],[Noncredit Avg. Attendance]])</f>
        <v>9</v>
      </c>
    </row>
    <row r="6164" spans="1:40" x14ac:dyDescent="0.25">
      <c r="A6164" t="s">
        <v>1914</v>
      </c>
      <c r="B6164" t="s">
        <v>886</v>
      </c>
      <c r="C6164" t="s">
        <v>632</v>
      </c>
      <c r="D6164" t="s">
        <v>1475</v>
      </c>
      <c r="E6164" s="4">
        <v>73315</v>
      </c>
      <c r="F6164" s="4" t="s">
        <v>1502</v>
      </c>
      <c r="G6164" s="4" t="s">
        <v>3791</v>
      </c>
      <c r="H6164" t="str">
        <f>CONCATENATE(Source[[#This Row],[Subject]],TRIM(Source[[#This Row],[Course]]))</f>
        <v>PE242A</v>
      </c>
      <c r="I6164" t="str">
        <f>VLOOKUP(Source[[#This Row],[SubjCrse]],'Courses and Categories'!$E$2:$G$1816,3,FALSE)</f>
        <v>Credit PE/Dance Activity</v>
      </c>
      <c r="J6164">
        <v>1</v>
      </c>
      <c r="K6164" t="s">
        <v>3792</v>
      </c>
      <c r="L6164" t="s">
        <v>39</v>
      </c>
      <c r="M6164" t="s">
        <v>1063</v>
      </c>
      <c r="N6164" t="s">
        <v>180</v>
      </c>
      <c r="O6164">
        <v>1010</v>
      </c>
      <c r="P6164">
        <v>1200</v>
      </c>
      <c r="Q6164" t="s">
        <v>675</v>
      </c>
      <c r="R6164" t="s">
        <v>3031</v>
      </c>
      <c r="S6164" t="s">
        <v>134</v>
      </c>
      <c r="T6164">
        <v>1</v>
      </c>
      <c r="U6164" s="1">
        <v>43694</v>
      </c>
      <c r="V6164" s="1">
        <v>43819</v>
      </c>
      <c r="W6164" t="s">
        <v>3698</v>
      </c>
      <c r="X6164" t="s">
        <v>1929</v>
      </c>
      <c r="Y6164">
        <v>17</v>
      </c>
      <c r="Z6164">
        <v>17</v>
      </c>
      <c r="AA6164">
        <v>20</v>
      </c>
      <c r="AB6164">
        <v>85</v>
      </c>
      <c r="AC6164" t="s">
        <v>3793</v>
      </c>
      <c r="AD6164">
        <f>IF(ISBLANK(Source[[#This Row],[CrosslistID]]),1,1/COUNTIFS(Source[CrosslistID],Source[[#This Row],[CrosslistID]],Source[TermDesc],Source[[#This Row],[TermDesc]]))</f>
        <v>0.5</v>
      </c>
      <c r="AE6164">
        <v>29</v>
      </c>
      <c r="AF6164">
        <v>35</v>
      </c>
      <c r="AG6164">
        <v>82.857100000000003</v>
      </c>
      <c r="AH6164">
        <v>82.857100000000003</v>
      </c>
      <c r="AI6164">
        <v>1.133</v>
      </c>
      <c r="AJ6164">
        <v>1.133</v>
      </c>
      <c r="AK6164">
        <v>0.1</v>
      </c>
      <c r="AL61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64">
        <f>IF(AND(Source[[#This Row],[Credit_Noncredit]]="Noncredit",Source[[#This Row],[FTEF]]&gt;0),Source[[#This Row],[NC XLST FTES]]*525/(437.5*Source[[#This Row],[FTEF]]),0)</f>
        <v>0</v>
      </c>
      <c r="AN6164">
        <f>IF(Source[[#This Row],[Credit_Noncredit]]="Credit",Source[[#This Row],[Census Enrollment]],Source[[#This Row],[Noncredit Avg. Attendance]])</f>
        <v>17</v>
      </c>
    </row>
    <row r="6165" spans="1:40" x14ac:dyDescent="0.25">
      <c r="A6165" t="s">
        <v>1914</v>
      </c>
      <c r="B6165" t="s">
        <v>886</v>
      </c>
      <c r="C6165" t="s">
        <v>632</v>
      </c>
      <c r="D6165" t="s">
        <v>1475</v>
      </c>
      <c r="E6165" s="4">
        <v>73316</v>
      </c>
      <c r="F6165" s="4" t="s">
        <v>1502</v>
      </c>
      <c r="G6165" s="4" t="s">
        <v>3791</v>
      </c>
      <c r="H6165" t="str">
        <f>CONCATENATE(Source[[#This Row],[Subject]],TRIM(Source[[#This Row],[Course]]))</f>
        <v>PE242A</v>
      </c>
      <c r="I6165" t="str">
        <f>VLOOKUP(Source[[#This Row],[SubjCrse]],'Courses and Categories'!$E$2:$G$1816,3,FALSE)</f>
        <v>Credit PE/Dance Activity</v>
      </c>
      <c r="J6165">
        <v>501</v>
      </c>
      <c r="K6165" t="s">
        <v>3792</v>
      </c>
      <c r="L6165" t="s">
        <v>87</v>
      </c>
      <c r="M6165" t="s">
        <v>1063</v>
      </c>
      <c r="N6165" t="s">
        <v>180</v>
      </c>
      <c r="O6165">
        <v>1910</v>
      </c>
      <c r="P6165">
        <v>2100</v>
      </c>
      <c r="Q6165" t="s">
        <v>675</v>
      </c>
      <c r="R6165" t="s">
        <v>3031</v>
      </c>
      <c r="S6165" t="s">
        <v>134</v>
      </c>
      <c r="T6165">
        <v>1</v>
      </c>
      <c r="U6165" s="1">
        <v>43694</v>
      </c>
      <c r="V6165" s="1">
        <v>43819</v>
      </c>
      <c r="W6165" t="s">
        <v>3698</v>
      </c>
      <c r="X6165" t="s">
        <v>1929</v>
      </c>
      <c r="Y6165">
        <v>15</v>
      </c>
      <c r="Z6165">
        <v>14</v>
      </c>
      <c r="AA6165">
        <v>20</v>
      </c>
      <c r="AB6165">
        <v>70</v>
      </c>
      <c r="AC6165" t="s">
        <v>1580</v>
      </c>
      <c r="AD6165">
        <f>IF(ISBLANK(Source[[#This Row],[CrosslistID]]),1,1/COUNTIFS(Source[CrosslistID],Source[[#This Row],[CrosslistID]],Source[TermDesc],Source[[#This Row],[TermDesc]]))</f>
        <v>0.33333333333333331</v>
      </c>
      <c r="AE6165">
        <v>30</v>
      </c>
      <c r="AF6165">
        <v>40</v>
      </c>
      <c r="AG6165">
        <v>75</v>
      </c>
      <c r="AH6165">
        <v>75</v>
      </c>
      <c r="AI6165">
        <v>1</v>
      </c>
      <c r="AJ6165">
        <v>1</v>
      </c>
      <c r="AK6165">
        <v>0.1</v>
      </c>
      <c r="AL61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65">
        <f>IF(AND(Source[[#This Row],[Credit_Noncredit]]="Noncredit",Source[[#This Row],[FTEF]]&gt;0),Source[[#This Row],[NC XLST FTES]]*525/(437.5*Source[[#This Row],[FTEF]]),0)</f>
        <v>0</v>
      </c>
      <c r="AN6165">
        <f>IF(Source[[#This Row],[Credit_Noncredit]]="Credit",Source[[#This Row],[Census Enrollment]],Source[[#This Row],[Noncredit Avg. Attendance]])</f>
        <v>15</v>
      </c>
    </row>
    <row r="6166" spans="1:40" x14ac:dyDescent="0.25">
      <c r="A6166" t="s">
        <v>1914</v>
      </c>
      <c r="B6166" t="s">
        <v>886</v>
      </c>
      <c r="C6166" t="s">
        <v>632</v>
      </c>
      <c r="D6166" t="s">
        <v>1475</v>
      </c>
      <c r="E6166" s="4">
        <v>78530</v>
      </c>
      <c r="F6166" s="4" t="s">
        <v>1502</v>
      </c>
      <c r="G6166" s="4" t="s">
        <v>3791</v>
      </c>
      <c r="H6166" t="str">
        <f>CONCATENATE(Source[[#This Row],[Subject]],TRIM(Source[[#This Row],[Course]]))</f>
        <v>PE242A</v>
      </c>
      <c r="I6166" t="str">
        <f>VLOOKUP(Source[[#This Row],[SubjCrse]],'Courses and Categories'!$E$2:$G$1816,3,FALSE)</f>
        <v>Credit PE/Dance Activity</v>
      </c>
      <c r="J6166">
        <v>502</v>
      </c>
      <c r="K6166" t="s">
        <v>3792</v>
      </c>
      <c r="L6166" t="s">
        <v>87</v>
      </c>
      <c r="M6166" t="s">
        <v>1063</v>
      </c>
      <c r="N6166" t="s">
        <v>185</v>
      </c>
      <c r="O6166">
        <v>1910</v>
      </c>
      <c r="P6166">
        <v>2100</v>
      </c>
      <c r="Q6166" t="s">
        <v>675</v>
      </c>
      <c r="R6166" t="s">
        <v>3031</v>
      </c>
      <c r="S6166" t="s">
        <v>134</v>
      </c>
      <c r="T6166">
        <v>1</v>
      </c>
      <c r="U6166" s="1">
        <v>43694</v>
      </c>
      <c r="V6166" s="1">
        <v>43819</v>
      </c>
      <c r="W6166" t="s">
        <v>3698</v>
      </c>
      <c r="X6166" t="s">
        <v>1929</v>
      </c>
      <c r="Y6166">
        <v>16</v>
      </c>
      <c r="Z6166">
        <v>14</v>
      </c>
      <c r="AA6166">
        <v>20</v>
      </c>
      <c r="AB6166">
        <v>70</v>
      </c>
      <c r="AC6166" t="s">
        <v>1502</v>
      </c>
      <c r="AD6166">
        <f>IF(ISBLANK(Source[[#This Row],[CrosslistID]]),1,1/COUNTIFS(Source[CrosslistID],Source[[#This Row],[CrosslistID]],Source[TermDesc],Source[[#This Row],[TermDesc]]))</f>
        <v>0.33333333333333331</v>
      </c>
      <c r="AE6166">
        <v>30</v>
      </c>
      <c r="AF6166">
        <v>40</v>
      </c>
      <c r="AG6166">
        <v>75</v>
      </c>
      <c r="AH6166">
        <v>75</v>
      </c>
      <c r="AI6166">
        <v>1.0669999999999999</v>
      </c>
      <c r="AJ6166">
        <v>1.0669999999999999</v>
      </c>
      <c r="AK6166">
        <v>0.1</v>
      </c>
      <c r="AL61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66">
        <f>IF(AND(Source[[#This Row],[Credit_Noncredit]]="Noncredit",Source[[#This Row],[FTEF]]&gt;0),Source[[#This Row],[NC XLST FTES]]*525/(437.5*Source[[#This Row],[FTEF]]),0)</f>
        <v>0</v>
      </c>
      <c r="AN6166">
        <f>IF(Source[[#This Row],[Credit_Noncredit]]="Credit",Source[[#This Row],[Census Enrollment]],Source[[#This Row],[Noncredit Avg. Attendance]])</f>
        <v>16</v>
      </c>
    </row>
    <row r="6167" spans="1:40" x14ac:dyDescent="0.25">
      <c r="A6167" t="s">
        <v>1914</v>
      </c>
      <c r="B6167" t="s">
        <v>886</v>
      </c>
      <c r="C6167" t="s">
        <v>632</v>
      </c>
      <c r="D6167" t="s">
        <v>1475</v>
      </c>
      <c r="E6167" s="4">
        <v>75810</v>
      </c>
      <c r="F6167" s="4" t="s">
        <v>1502</v>
      </c>
      <c r="G6167" s="4" t="s">
        <v>3794</v>
      </c>
      <c r="H6167" t="str">
        <f>CONCATENATE(Source[[#This Row],[Subject]],TRIM(Source[[#This Row],[Course]]))</f>
        <v>PE242B</v>
      </c>
      <c r="I6167" t="str">
        <f>VLOOKUP(Source[[#This Row],[SubjCrse]],'Courses and Categories'!$E$2:$G$1816,3,FALSE)</f>
        <v>Credit PE/Dance Activity</v>
      </c>
      <c r="J6167">
        <v>1</v>
      </c>
      <c r="K6167" t="s">
        <v>3795</v>
      </c>
      <c r="L6167" t="s">
        <v>39</v>
      </c>
      <c r="M6167" t="s">
        <v>1063</v>
      </c>
      <c r="N6167" t="s">
        <v>180</v>
      </c>
      <c r="O6167">
        <v>1010</v>
      </c>
      <c r="P6167">
        <v>1200</v>
      </c>
      <c r="Q6167" t="s">
        <v>675</v>
      </c>
      <c r="R6167" t="s">
        <v>3031</v>
      </c>
      <c r="S6167" t="s">
        <v>134</v>
      </c>
      <c r="T6167">
        <v>1</v>
      </c>
      <c r="U6167" s="1">
        <v>43694</v>
      </c>
      <c r="V6167" s="1">
        <v>43819</v>
      </c>
      <c r="W6167" t="s">
        <v>3698</v>
      </c>
      <c r="X6167" t="s">
        <v>1929</v>
      </c>
      <c r="Y6167">
        <v>12</v>
      </c>
      <c r="Z6167">
        <v>12</v>
      </c>
      <c r="AA6167">
        <v>15</v>
      </c>
      <c r="AB6167">
        <v>80</v>
      </c>
      <c r="AC6167" t="s">
        <v>3793</v>
      </c>
      <c r="AD6167">
        <f>IF(ISBLANK(Source[[#This Row],[CrosslistID]]),1,1/COUNTIFS(Source[CrosslistID],Source[[#This Row],[CrosslistID]],Source[TermDesc],Source[[#This Row],[TermDesc]]))</f>
        <v>0.5</v>
      </c>
      <c r="AE6167">
        <v>29</v>
      </c>
      <c r="AF6167">
        <v>35</v>
      </c>
      <c r="AG6167">
        <v>82.857100000000003</v>
      </c>
      <c r="AH6167">
        <v>82.857100000000003</v>
      </c>
      <c r="AI6167">
        <v>0.73299999999999998</v>
      </c>
      <c r="AJ6167">
        <v>0.79959999999999998</v>
      </c>
      <c r="AK6167">
        <v>0</v>
      </c>
      <c r="AL61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67">
        <f>IF(AND(Source[[#This Row],[Credit_Noncredit]]="Noncredit",Source[[#This Row],[FTEF]]&gt;0),Source[[#This Row],[NC XLST FTES]]*525/(437.5*Source[[#This Row],[FTEF]]),0)</f>
        <v>0</v>
      </c>
      <c r="AN6167">
        <f>IF(Source[[#This Row],[Credit_Noncredit]]="Credit",Source[[#This Row],[Census Enrollment]],Source[[#This Row],[Noncredit Avg. Attendance]])</f>
        <v>12</v>
      </c>
    </row>
    <row r="6168" spans="1:40" x14ac:dyDescent="0.25">
      <c r="A6168" t="s">
        <v>1914</v>
      </c>
      <c r="B6168" t="s">
        <v>886</v>
      </c>
      <c r="C6168" t="s">
        <v>632</v>
      </c>
      <c r="D6168" t="s">
        <v>1475</v>
      </c>
      <c r="E6168" s="4">
        <v>75812</v>
      </c>
      <c r="F6168" s="4" t="s">
        <v>1502</v>
      </c>
      <c r="G6168" s="4" t="s">
        <v>3794</v>
      </c>
      <c r="H6168" t="str">
        <f>CONCATENATE(Source[[#This Row],[Subject]],TRIM(Source[[#This Row],[Course]]))</f>
        <v>PE242B</v>
      </c>
      <c r="I6168" t="str">
        <f>VLOOKUP(Source[[#This Row],[SubjCrse]],'Courses and Categories'!$E$2:$G$1816,3,FALSE)</f>
        <v>Credit PE/Dance Activity</v>
      </c>
      <c r="J6168">
        <v>501</v>
      </c>
      <c r="K6168" t="s">
        <v>3795</v>
      </c>
      <c r="L6168" t="s">
        <v>87</v>
      </c>
      <c r="M6168" t="s">
        <v>1063</v>
      </c>
      <c r="N6168" t="s">
        <v>180</v>
      </c>
      <c r="O6168">
        <v>1910</v>
      </c>
      <c r="P6168">
        <v>2100</v>
      </c>
      <c r="Q6168" t="s">
        <v>675</v>
      </c>
      <c r="R6168" t="s">
        <v>3031</v>
      </c>
      <c r="S6168" t="s">
        <v>134</v>
      </c>
      <c r="T6168">
        <v>1</v>
      </c>
      <c r="U6168" s="1">
        <v>43694</v>
      </c>
      <c r="V6168" s="1">
        <v>43819</v>
      </c>
      <c r="W6168" t="s">
        <v>3698</v>
      </c>
      <c r="X6168" t="s">
        <v>1929</v>
      </c>
      <c r="Y6168">
        <v>13</v>
      </c>
      <c r="Z6168">
        <v>11</v>
      </c>
      <c r="AA6168">
        <v>15</v>
      </c>
      <c r="AB6168">
        <v>73.333299999999994</v>
      </c>
      <c r="AC6168" t="s">
        <v>1580</v>
      </c>
      <c r="AD6168">
        <f>IF(ISBLANK(Source[[#This Row],[CrosslistID]]),1,1/COUNTIFS(Source[CrosslistID],Source[[#This Row],[CrosslistID]],Source[TermDesc],Source[[#This Row],[TermDesc]]))</f>
        <v>0.33333333333333331</v>
      </c>
      <c r="AE6168">
        <v>30</v>
      </c>
      <c r="AF6168">
        <v>40</v>
      </c>
      <c r="AG6168">
        <v>75</v>
      </c>
      <c r="AH6168">
        <v>75</v>
      </c>
      <c r="AI6168">
        <v>0.86699999999999999</v>
      </c>
      <c r="AJ6168">
        <v>0.86699999999999999</v>
      </c>
      <c r="AK6168">
        <v>0</v>
      </c>
      <c r="AL61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68">
        <f>IF(AND(Source[[#This Row],[Credit_Noncredit]]="Noncredit",Source[[#This Row],[FTEF]]&gt;0),Source[[#This Row],[NC XLST FTES]]*525/(437.5*Source[[#This Row],[FTEF]]),0)</f>
        <v>0</v>
      </c>
      <c r="AN6168">
        <f>IF(Source[[#This Row],[Credit_Noncredit]]="Credit",Source[[#This Row],[Census Enrollment]],Source[[#This Row],[Noncredit Avg. Attendance]])</f>
        <v>13</v>
      </c>
    </row>
    <row r="6169" spans="1:40" x14ac:dyDescent="0.25">
      <c r="A6169" t="s">
        <v>1914</v>
      </c>
      <c r="B6169" t="s">
        <v>886</v>
      </c>
      <c r="C6169" t="s">
        <v>632</v>
      </c>
      <c r="D6169" t="s">
        <v>1475</v>
      </c>
      <c r="E6169" s="4">
        <v>78531</v>
      </c>
      <c r="F6169" s="4" t="s">
        <v>1502</v>
      </c>
      <c r="G6169" s="4" t="s">
        <v>3794</v>
      </c>
      <c r="H6169" t="str">
        <f>CONCATENATE(Source[[#This Row],[Subject]],TRIM(Source[[#This Row],[Course]]))</f>
        <v>PE242B</v>
      </c>
      <c r="I6169" t="str">
        <f>VLOOKUP(Source[[#This Row],[SubjCrse]],'Courses and Categories'!$E$2:$G$1816,3,FALSE)</f>
        <v>Credit PE/Dance Activity</v>
      </c>
      <c r="J6169">
        <v>502</v>
      </c>
      <c r="K6169" t="s">
        <v>3795</v>
      </c>
      <c r="L6169" t="s">
        <v>87</v>
      </c>
      <c r="M6169" t="s">
        <v>1063</v>
      </c>
      <c r="N6169" t="s">
        <v>185</v>
      </c>
      <c r="O6169">
        <v>1910</v>
      </c>
      <c r="P6169">
        <v>2100</v>
      </c>
      <c r="Q6169" t="s">
        <v>675</v>
      </c>
      <c r="R6169" t="s">
        <v>3031</v>
      </c>
      <c r="S6169" t="s">
        <v>134</v>
      </c>
      <c r="T6169">
        <v>1</v>
      </c>
      <c r="U6169" s="1">
        <v>43694</v>
      </c>
      <c r="V6169" s="1">
        <v>43819</v>
      </c>
      <c r="W6169" t="s">
        <v>3698</v>
      </c>
      <c r="X6169" t="s">
        <v>1929</v>
      </c>
      <c r="Y6169">
        <v>13</v>
      </c>
      <c r="Z6169">
        <v>12</v>
      </c>
      <c r="AA6169">
        <v>13</v>
      </c>
      <c r="AB6169">
        <v>92.307699999999997</v>
      </c>
      <c r="AC6169" t="s">
        <v>1502</v>
      </c>
      <c r="AD6169">
        <f>IF(ISBLANK(Source[[#This Row],[CrosslistID]]),1,1/COUNTIFS(Source[CrosslistID],Source[[#This Row],[CrosslistID]],Source[TermDesc],Source[[#This Row],[TermDesc]]))</f>
        <v>0.33333333333333331</v>
      </c>
      <c r="AE6169">
        <v>30</v>
      </c>
      <c r="AF6169">
        <v>40</v>
      </c>
      <c r="AG6169">
        <v>75</v>
      </c>
      <c r="AH6169">
        <v>75</v>
      </c>
      <c r="AI6169">
        <v>0.8</v>
      </c>
      <c r="AJ6169">
        <v>0.86670000000000003</v>
      </c>
      <c r="AK6169">
        <v>0</v>
      </c>
      <c r="AL61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69">
        <f>IF(AND(Source[[#This Row],[Credit_Noncredit]]="Noncredit",Source[[#This Row],[FTEF]]&gt;0),Source[[#This Row],[NC XLST FTES]]*525/(437.5*Source[[#This Row],[FTEF]]),0)</f>
        <v>0</v>
      </c>
      <c r="AN6169">
        <f>IF(Source[[#This Row],[Credit_Noncredit]]="Credit",Source[[#This Row],[Census Enrollment]],Source[[#This Row],[Noncredit Avg. Attendance]])</f>
        <v>13</v>
      </c>
    </row>
    <row r="6170" spans="1:40" x14ac:dyDescent="0.25">
      <c r="A6170" t="s">
        <v>1914</v>
      </c>
      <c r="B6170" t="s">
        <v>886</v>
      </c>
      <c r="C6170" t="s">
        <v>632</v>
      </c>
      <c r="D6170" t="s">
        <v>1475</v>
      </c>
      <c r="E6170" s="4">
        <v>79154</v>
      </c>
      <c r="F6170" s="4" t="s">
        <v>1502</v>
      </c>
      <c r="G6170" s="4" t="s">
        <v>3796</v>
      </c>
      <c r="H6170" t="str">
        <f>CONCATENATE(Source[[#This Row],[Subject]],TRIM(Source[[#This Row],[Course]]))</f>
        <v>PE242C</v>
      </c>
      <c r="I6170" t="str">
        <f>VLOOKUP(Source[[#This Row],[SubjCrse]],'Courses and Categories'!$E$2:$G$1816,3,FALSE)</f>
        <v>Credit PE/Dance Activity</v>
      </c>
      <c r="J6170">
        <v>501</v>
      </c>
      <c r="K6170" t="s">
        <v>3797</v>
      </c>
      <c r="L6170" t="s">
        <v>87</v>
      </c>
      <c r="M6170" t="s">
        <v>1063</v>
      </c>
      <c r="N6170" t="s">
        <v>180</v>
      </c>
      <c r="O6170">
        <v>1910</v>
      </c>
      <c r="P6170">
        <v>2100</v>
      </c>
      <c r="Q6170" t="s">
        <v>675</v>
      </c>
      <c r="R6170" t="s">
        <v>3031</v>
      </c>
      <c r="S6170" t="s">
        <v>134</v>
      </c>
      <c r="T6170">
        <v>1</v>
      </c>
      <c r="U6170" s="1">
        <v>43694</v>
      </c>
      <c r="V6170" s="1">
        <v>43819</v>
      </c>
      <c r="W6170" t="s">
        <v>3698</v>
      </c>
      <c r="X6170" t="s">
        <v>1929</v>
      </c>
      <c r="Y6170">
        <v>5</v>
      </c>
      <c r="Z6170">
        <v>5</v>
      </c>
      <c r="AA6170">
        <v>12</v>
      </c>
      <c r="AB6170">
        <v>41.666699999999999</v>
      </c>
      <c r="AC6170" t="s">
        <v>1580</v>
      </c>
      <c r="AD6170">
        <f>IF(ISBLANK(Source[[#This Row],[CrosslistID]]),1,1/COUNTIFS(Source[CrosslistID],Source[[#This Row],[CrosslistID]],Source[TermDesc],Source[[#This Row],[TermDesc]]))</f>
        <v>0.33333333333333331</v>
      </c>
      <c r="AE6170">
        <v>30</v>
      </c>
      <c r="AF6170">
        <v>40</v>
      </c>
      <c r="AG6170">
        <v>75</v>
      </c>
      <c r="AH6170">
        <v>75</v>
      </c>
      <c r="AI6170">
        <v>0.33300000000000002</v>
      </c>
      <c r="AJ6170">
        <v>0.33300000000000002</v>
      </c>
      <c r="AK6170">
        <v>0</v>
      </c>
      <c r="AL61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70">
        <f>IF(AND(Source[[#This Row],[Credit_Noncredit]]="Noncredit",Source[[#This Row],[FTEF]]&gt;0),Source[[#This Row],[NC XLST FTES]]*525/(437.5*Source[[#This Row],[FTEF]]),0)</f>
        <v>0</v>
      </c>
      <c r="AN6170">
        <f>IF(Source[[#This Row],[Credit_Noncredit]]="Credit",Source[[#This Row],[Census Enrollment]],Source[[#This Row],[Noncredit Avg. Attendance]])</f>
        <v>5</v>
      </c>
    </row>
    <row r="6171" spans="1:40" x14ac:dyDescent="0.25">
      <c r="A6171" t="s">
        <v>1914</v>
      </c>
      <c r="B6171" t="s">
        <v>886</v>
      </c>
      <c r="C6171" t="s">
        <v>632</v>
      </c>
      <c r="D6171" t="s">
        <v>1475</v>
      </c>
      <c r="E6171" s="4">
        <v>79153</v>
      </c>
      <c r="F6171" s="4" t="s">
        <v>1502</v>
      </c>
      <c r="G6171" s="4" t="s">
        <v>3796</v>
      </c>
      <c r="H6171" t="str">
        <f>CONCATENATE(Source[[#This Row],[Subject]],TRIM(Source[[#This Row],[Course]]))</f>
        <v>PE242C</v>
      </c>
      <c r="I6171" t="str">
        <f>VLOOKUP(Source[[#This Row],[SubjCrse]],'Courses and Categories'!$E$2:$G$1816,3,FALSE)</f>
        <v>Credit PE/Dance Activity</v>
      </c>
      <c r="J6171">
        <v>502</v>
      </c>
      <c r="K6171" t="s">
        <v>3797</v>
      </c>
      <c r="L6171" t="s">
        <v>87</v>
      </c>
      <c r="M6171" t="s">
        <v>1063</v>
      </c>
      <c r="N6171" t="s">
        <v>185</v>
      </c>
      <c r="O6171">
        <v>1910</v>
      </c>
      <c r="P6171">
        <v>2100</v>
      </c>
      <c r="Q6171" t="s">
        <v>675</v>
      </c>
      <c r="R6171" t="s">
        <v>3031</v>
      </c>
      <c r="S6171" t="s">
        <v>134</v>
      </c>
      <c r="T6171">
        <v>1</v>
      </c>
      <c r="U6171" s="1">
        <v>43694</v>
      </c>
      <c r="V6171" s="1">
        <v>43819</v>
      </c>
      <c r="W6171" t="s">
        <v>3698</v>
      </c>
      <c r="X6171" t="s">
        <v>1929</v>
      </c>
      <c r="Y6171">
        <v>5</v>
      </c>
      <c r="Z6171">
        <v>4</v>
      </c>
      <c r="AA6171">
        <v>12</v>
      </c>
      <c r="AB6171">
        <v>33.333300000000001</v>
      </c>
      <c r="AC6171" t="s">
        <v>1502</v>
      </c>
      <c r="AD6171">
        <f>IF(ISBLANK(Source[[#This Row],[CrosslistID]]),1,1/COUNTIFS(Source[CrosslistID],Source[[#This Row],[CrosslistID]],Source[TermDesc],Source[[#This Row],[TermDesc]]))</f>
        <v>0.33333333333333331</v>
      </c>
      <c r="AE6171">
        <v>30</v>
      </c>
      <c r="AF6171">
        <v>40</v>
      </c>
      <c r="AG6171">
        <v>75</v>
      </c>
      <c r="AH6171">
        <v>75</v>
      </c>
      <c r="AI6171">
        <v>0.33300000000000002</v>
      </c>
      <c r="AJ6171">
        <v>0.33300000000000002</v>
      </c>
      <c r="AK6171">
        <v>0</v>
      </c>
      <c r="AL61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71">
        <f>IF(AND(Source[[#This Row],[Credit_Noncredit]]="Noncredit",Source[[#This Row],[FTEF]]&gt;0),Source[[#This Row],[NC XLST FTES]]*525/(437.5*Source[[#This Row],[FTEF]]),0)</f>
        <v>0</v>
      </c>
      <c r="AN6171">
        <f>IF(Source[[#This Row],[Credit_Noncredit]]="Credit",Source[[#This Row],[Census Enrollment]],Source[[#This Row],[Noncredit Avg. Attendance]])</f>
        <v>5</v>
      </c>
    </row>
    <row r="6172" spans="1:40" x14ac:dyDescent="0.25">
      <c r="A6172" t="s">
        <v>1914</v>
      </c>
      <c r="B6172" t="s">
        <v>886</v>
      </c>
      <c r="C6172" t="s">
        <v>632</v>
      </c>
      <c r="D6172" t="s">
        <v>1475</v>
      </c>
      <c r="E6172" s="4">
        <v>77371</v>
      </c>
      <c r="F6172" s="4" t="s">
        <v>1502</v>
      </c>
      <c r="G6172" s="4" t="s">
        <v>1575</v>
      </c>
      <c r="H6172" t="str">
        <f>CONCATENATE(Source[[#This Row],[Subject]],TRIM(Source[[#This Row],[Course]]))</f>
        <v>PE243A</v>
      </c>
      <c r="I6172" t="str">
        <f>VLOOKUP(Source[[#This Row],[SubjCrse]],'Courses and Categories'!$E$2:$G$1816,3,FALSE)</f>
        <v>Credit PE/Dance Activity</v>
      </c>
      <c r="J6172">
        <v>1</v>
      </c>
      <c r="K6172" t="s">
        <v>1576</v>
      </c>
      <c r="L6172" t="s">
        <v>39</v>
      </c>
      <c r="M6172" t="s">
        <v>1063</v>
      </c>
      <c r="N6172" t="s">
        <v>105</v>
      </c>
      <c r="O6172">
        <v>910</v>
      </c>
      <c r="P6172">
        <v>1000</v>
      </c>
      <c r="Q6172" t="s">
        <v>675</v>
      </c>
      <c r="R6172" t="s">
        <v>1572</v>
      </c>
      <c r="S6172" t="s">
        <v>134</v>
      </c>
      <c r="T6172">
        <v>1</v>
      </c>
      <c r="U6172" s="1">
        <v>43694</v>
      </c>
      <c r="V6172" s="1">
        <v>43819</v>
      </c>
      <c r="W6172" t="s">
        <v>1573</v>
      </c>
      <c r="X6172" t="s">
        <v>1929</v>
      </c>
      <c r="Y6172">
        <v>4</v>
      </c>
      <c r="Z6172">
        <v>4</v>
      </c>
      <c r="AA6172">
        <v>22</v>
      </c>
      <c r="AB6172">
        <v>18.181799999999999</v>
      </c>
      <c r="AC6172" t="s">
        <v>3785</v>
      </c>
      <c r="AD6172">
        <f>IF(ISBLANK(Source[[#This Row],[CrosslistID]]),1,1/COUNTIFS(Source[CrosslistID],Source[[#This Row],[CrosslistID]],Source[TermDesc],Source[[#This Row],[TermDesc]]))</f>
        <v>0.33333333333333331</v>
      </c>
      <c r="AE6172">
        <v>21</v>
      </c>
      <c r="AF6172">
        <v>35</v>
      </c>
      <c r="AG6172">
        <v>60</v>
      </c>
      <c r="AH6172">
        <v>60</v>
      </c>
      <c r="AI6172">
        <v>0.26700000000000002</v>
      </c>
      <c r="AJ6172">
        <v>0.26700000000000002</v>
      </c>
      <c r="AK6172">
        <v>0</v>
      </c>
      <c r="AL61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72">
        <f>IF(AND(Source[[#This Row],[Credit_Noncredit]]="Noncredit",Source[[#This Row],[FTEF]]&gt;0),Source[[#This Row],[NC XLST FTES]]*525/(437.5*Source[[#This Row],[FTEF]]),0)</f>
        <v>0</v>
      </c>
      <c r="AN6172">
        <f>IF(Source[[#This Row],[Credit_Noncredit]]="Credit",Source[[#This Row],[Census Enrollment]],Source[[#This Row],[Noncredit Avg. Attendance]])</f>
        <v>4</v>
      </c>
    </row>
    <row r="6173" spans="1:40" x14ac:dyDescent="0.25">
      <c r="A6173" t="s">
        <v>1914</v>
      </c>
      <c r="B6173" t="s">
        <v>886</v>
      </c>
      <c r="C6173" t="s">
        <v>632</v>
      </c>
      <c r="D6173" t="s">
        <v>1475</v>
      </c>
      <c r="E6173" s="4">
        <v>75270</v>
      </c>
      <c r="F6173" s="4" t="s">
        <v>1502</v>
      </c>
      <c r="G6173" s="4" t="s">
        <v>1577</v>
      </c>
      <c r="H6173" t="str">
        <f>CONCATENATE(Source[[#This Row],[Subject]],TRIM(Source[[#This Row],[Course]]))</f>
        <v>PE252A</v>
      </c>
      <c r="I6173" t="str">
        <f>VLOOKUP(Source[[#This Row],[SubjCrse]],'Courses and Categories'!$E$2:$G$1816,3,FALSE)</f>
        <v>Credit PE/Dance Activity</v>
      </c>
      <c r="J6173">
        <v>1</v>
      </c>
      <c r="K6173" t="s">
        <v>1578</v>
      </c>
      <c r="L6173" t="s">
        <v>39</v>
      </c>
      <c r="M6173" t="s">
        <v>1063</v>
      </c>
      <c r="N6173" t="s">
        <v>105</v>
      </c>
      <c r="O6173">
        <v>910</v>
      </c>
      <c r="P6173">
        <v>1000</v>
      </c>
      <c r="Q6173" t="s">
        <v>675</v>
      </c>
      <c r="R6173" t="s">
        <v>1579</v>
      </c>
      <c r="S6173" t="s">
        <v>134</v>
      </c>
      <c r="T6173">
        <v>1</v>
      </c>
      <c r="U6173" s="1">
        <v>43694</v>
      </c>
      <c r="V6173" s="1">
        <v>43819</v>
      </c>
      <c r="W6173" t="s">
        <v>1587</v>
      </c>
      <c r="X6173" t="s">
        <v>1929</v>
      </c>
      <c r="Y6173">
        <v>14</v>
      </c>
      <c r="Z6173">
        <v>12</v>
      </c>
      <c r="AA6173">
        <v>15</v>
      </c>
      <c r="AB6173">
        <v>80</v>
      </c>
      <c r="AC6173" t="s">
        <v>3798</v>
      </c>
      <c r="AD6173">
        <f>IF(ISBLANK(Source[[#This Row],[CrosslistID]]),1,1/COUNTIFS(Source[CrosslistID],Source[[#This Row],[CrosslistID]],Source[TermDesc],Source[[#This Row],[TermDesc]]))</f>
        <v>0.33333333333333331</v>
      </c>
      <c r="AE6173">
        <v>29</v>
      </c>
      <c r="AF6173">
        <v>35</v>
      </c>
      <c r="AG6173">
        <v>82.857100000000003</v>
      </c>
      <c r="AH6173">
        <v>82.857100000000003</v>
      </c>
      <c r="AI6173">
        <v>0.93300000000000005</v>
      </c>
      <c r="AJ6173">
        <v>0.93300000000000005</v>
      </c>
      <c r="AK6173">
        <v>0.1</v>
      </c>
      <c r="AL61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73">
        <f>IF(AND(Source[[#This Row],[Credit_Noncredit]]="Noncredit",Source[[#This Row],[FTEF]]&gt;0),Source[[#This Row],[NC XLST FTES]]*525/(437.5*Source[[#This Row],[FTEF]]),0)</f>
        <v>0</v>
      </c>
      <c r="AN6173">
        <f>IF(Source[[#This Row],[Credit_Noncredit]]="Credit",Source[[#This Row],[Census Enrollment]],Source[[#This Row],[Noncredit Avg. Attendance]])</f>
        <v>14</v>
      </c>
    </row>
    <row r="6174" spans="1:40" x14ac:dyDescent="0.25">
      <c r="A6174" t="s">
        <v>1914</v>
      </c>
      <c r="B6174" t="s">
        <v>886</v>
      </c>
      <c r="C6174" t="s">
        <v>632</v>
      </c>
      <c r="D6174" t="s">
        <v>1475</v>
      </c>
      <c r="E6174" s="4">
        <v>75266</v>
      </c>
      <c r="F6174" s="4" t="s">
        <v>1502</v>
      </c>
      <c r="G6174" s="4" t="s">
        <v>1577</v>
      </c>
      <c r="H6174" t="str">
        <f>CONCATENATE(Source[[#This Row],[Subject]],TRIM(Source[[#This Row],[Course]]))</f>
        <v>PE252A</v>
      </c>
      <c r="I6174" t="str">
        <f>VLOOKUP(Source[[#This Row],[SubjCrse]],'Courses and Categories'!$E$2:$G$1816,3,FALSE)</f>
        <v>Credit PE/Dance Activity</v>
      </c>
      <c r="J6174">
        <v>502</v>
      </c>
      <c r="K6174" t="s">
        <v>1578</v>
      </c>
      <c r="L6174" t="s">
        <v>87</v>
      </c>
      <c r="M6174" t="s">
        <v>1063</v>
      </c>
      <c r="N6174" t="s">
        <v>50</v>
      </c>
      <c r="O6174">
        <v>1910</v>
      </c>
      <c r="P6174">
        <v>2100</v>
      </c>
      <c r="Q6174" t="s">
        <v>675</v>
      </c>
      <c r="R6174" t="s">
        <v>1579</v>
      </c>
      <c r="S6174" t="s">
        <v>134</v>
      </c>
      <c r="T6174">
        <v>1</v>
      </c>
      <c r="U6174" s="1">
        <v>43694</v>
      </c>
      <c r="V6174" s="1">
        <v>43819</v>
      </c>
      <c r="W6174" t="s">
        <v>1587</v>
      </c>
      <c r="X6174" t="s">
        <v>1929</v>
      </c>
      <c r="Y6174">
        <v>18</v>
      </c>
      <c r="Z6174">
        <v>16</v>
      </c>
      <c r="AA6174">
        <v>15</v>
      </c>
      <c r="AB6174">
        <v>106.66670000000001</v>
      </c>
      <c r="AC6174" t="s">
        <v>3799</v>
      </c>
      <c r="AD6174">
        <f>IF(ISBLANK(Source[[#This Row],[CrosslistID]]),1,1/COUNTIFS(Source[CrosslistID],Source[[#This Row],[CrosslistID]],Source[TermDesc],Source[[#This Row],[TermDesc]]))</f>
        <v>0.33333333333333331</v>
      </c>
      <c r="AE6174">
        <v>27</v>
      </c>
      <c r="AF6174">
        <v>30</v>
      </c>
      <c r="AG6174">
        <v>90</v>
      </c>
      <c r="AH6174">
        <v>90</v>
      </c>
      <c r="AI6174">
        <v>1.2</v>
      </c>
      <c r="AJ6174">
        <v>1.2</v>
      </c>
      <c r="AK6174">
        <v>0.1</v>
      </c>
      <c r="AL61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74">
        <f>IF(AND(Source[[#This Row],[Credit_Noncredit]]="Noncredit",Source[[#This Row],[FTEF]]&gt;0),Source[[#This Row],[NC XLST FTES]]*525/(437.5*Source[[#This Row],[FTEF]]),0)</f>
        <v>0</v>
      </c>
      <c r="AN6174">
        <f>IF(Source[[#This Row],[Credit_Noncredit]]="Credit",Source[[#This Row],[Census Enrollment]],Source[[#This Row],[Noncredit Avg. Attendance]])</f>
        <v>18</v>
      </c>
    </row>
    <row r="6175" spans="1:40" x14ac:dyDescent="0.25">
      <c r="A6175" t="s">
        <v>1914</v>
      </c>
      <c r="B6175" t="s">
        <v>886</v>
      </c>
      <c r="C6175" t="s">
        <v>632</v>
      </c>
      <c r="D6175" t="s">
        <v>1475</v>
      </c>
      <c r="E6175" s="4">
        <v>75814</v>
      </c>
      <c r="F6175" s="4" t="s">
        <v>1502</v>
      </c>
      <c r="G6175" s="4" t="s">
        <v>1581</v>
      </c>
      <c r="H6175" t="str">
        <f>CONCATENATE(Source[[#This Row],[Subject]],TRIM(Source[[#This Row],[Course]]))</f>
        <v>PE252B</v>
      </c>
      <c r="I6175" t="str">
        <f>VLOOKUP(Source[[#This Row],[SubjCrse]],'Courses and Categories'!$E$2:$G$1816,3,FALSE)</f>
        <v>Credit PE/Dance Activity</v>
      </c>
      <c r="J6175">
        <v>1</v>
      </c>
      <c r="K6175" t="s">
        <v>1582</v>
      </c>
      <c r="L6175" t="s">
        <v>39</v>
      </c>
      <c r="M6175" t="s">
        <v>1063</v>
      </c>
      <c r="N6175" t="s">
        <v>105</v>
      </c>
      <c r="O6175">
        <v>910</v>
      </c>
      <c r="P6175">
        <v>1000</v>
      </c>
      <c r="Q6175" t="s">
        <v>675</v>
      </c>
      <c r="R6175" t="s">
        <v>1579</v>
      </c>
      <c r="S6175" t="s">
        <v>134</v>
      </c>
      <c r="T6175">
        <v>1</v>
      </c>
      <c r="U6175" s="1">
        <v>43694</v>
      </c>
      <c r="V6175" s="1">
        <v>43819</v>
      </c>
      <c r="W6175" t="s">
        <v>1587</v>
      </c>
      <c r="X6175" t="s">
        <v>1929</v>
      </c>
      <c r="Y6175">
        <v>5</v>
      </c>
      <c r="Z6175">
        <v>5</v>
      </c>
      <c r="AA6175">
        <v>10</v>
      </c>
      <c r="AB6175">
        <v>50</v>
      </c>
      <c r="AC6175" t="s">
        <v>3798</v>
      </c>
      <c r="AD6175">
        <f>IF(ISBLANK(Source[[#This Row],[CrosslistID]]),1,1/COUNTIFS(Source[CrosslistID],Source[[#This Row],[CrosslistID]],Source[TermDesc],Source[[#This Row],[TermDesc]]))</f>
        <v>0.33333333333333331</v>
      </c>
      <c r="AE6175">
        <v>29</v>
      </c>
      <c r="AF6175">
        <v>35</v>
      </c>
      <c r="AG6175">
        <v>82.857100000000003</v>
      </c>
      <c r="AH6175">
        <v>82.857100000000003</v>
      </c>
      <c r="AI6175">
        <v>0.33300000000000002</v>
      </c>
      <c r="AJ6175">
        <v>0.33300000000000002</v>
      </c>
      <c r="AK6175">
        <v>0</v>
      </c>
      <c r="AL61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75">
        <f>IF(AND(Source[[#This Row],[Credit_Noncredit]]="Noncredit",Source[[#This Row],[FTEF]]&gt;0),Source[[#This Row],[NC XLST FTES]]*525/(437.5*Source[[#This Row],[FTEF]]),0)</f>
        <v>0</v>
      </c>
      <c r="AN6175">
        <f>IF(Source[[#This Row],[Credit_Noncredit]]="Credit",Source[[#This Row],[Census Enrollment]],Source[[#This Row],[Noncredit Avg. Attendance]])</f>
        <v>5</v>
      </c>
    </row>
    <row r="6176" spans="1:40" x14ac:dyDescent="0.25">
      <c r="A6176" t="s">
        <v>1914</v>
      </c>
      <c r="B6176" t="s">
        <v>886</v>
      </c>
      <c r="C6176" t="s">
        <v>632</v>
      </c>
      <c r="D6176" t="s">
        <v>1475</v>
      </c>
      <c r="E6176" s="4">
        <v>75818</v>
      </c>
      <c r="F6176" s="4" t="s">
        <v>1502</v>
      </c>
      <c r="G6176" s="4" t="s">
        <v>1581</v>
      </c>
      <c r="H6176" t="str">
        <f>CONCATENATE(Source[[#This Row],[Subject]],TRIM(Source[[#This Row],[Course]]))</f>
        <v>PE252B</v>
      </c>
      <c r="I6176" t="str">
        <f>VLOOKUP(Source[[#This Row],[SubjCrse]],'Courses and Categories'!$E$2:$G$1816,3,FALSE)</f>
        <v>Credit PE/Dance Activity</v>
      </c>
      <c r="J6176">
        <v>502</v>
      </c>
      <c r="K6176" t="s">
        <v>1582</v>
      </c>
      <c r="L6176" t="s">
        <v>87</v>
      </c>
      <c r="M6176" t="s">
        <v>1063</v>
      </c>
      <c r="N6176" t="s">
        <v>50</v>
      </c>
      <c r="O6176">
        <v>1910</v>
      </c>
      <c r="P6176">
        <v>2100</v>
      </c>
      <c r="Q6176" t="s">
        <v>675</v>
      </c>
      <c r="R6176" t="s">
        <v>1579</v>
      </c>
      <c r="S6176" t="s">
        <v>134</v>
      </c>
      <c r="T6176">
        <v>1</v>
      </c>
      <c r="U6176" s="1">
        <v>43694</v>
      </c>
      <c r="V6176" s="1">
        <v>43819</v>
      </c>
      <c r="W6176" t="s">
        <v>1587</v>
      </c>
      <c r="X6176" t="s">
        <v>1929</v>
      </c>
      <c r="Y6176">
        <v>4</v>
      </c>
      <c r="Z6176">
        <v>4</v>
      </c>
      <c r="AA6176">
        <v>10</v>
      </c>
      <c r="AB6176">
        <v>40</v>
      </c>
      <c r="AC6176" t="s">
        <v>3799</v>
      </c>
      <c r="AD6176">
        <f>IF(ISBLANK(Source[[#This Row],[CrosslistID]]),1,1/COUNTIFS(Source[CrosslistID],Source[[#This Row],[CrosslistID]],Source[TermDesc],Source[[#This Row],[TermDesc]]))</f>
        <v>0.33333333333333331</v>
      </c>
      <c r="AE6176">
        <v>27</v>
      </c>
      <c r="AF6176">
        <v>30</v>
      </c>
      <c r="AG6176">
        <v>90</v>
      </c>
      <c r="AH6176">
        <v>90</v>
      </c>
      <c r="AI6176">
        <v>0.26700000000000002</v>
      </c>
      <c r="AJ6176">
        <v>0.26700000000000002</v>
      </c>
      <c r="AK6176">
        <v>0</v>
      </c>
      <c r="AL61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76">
        <f>IF(AND(Source[[#This Row],[Credit_Noncredit]]="Noncredit",Source[[#This Row],[FTEF]]&gt;0),Source[[#This Row],[NC XLST FTES]]*525/(437.5*Source[[#This Row],[FTEF]]),0)</f>
        <v>0</v>
      </c>
      <c r="AN6176">
        <f>IF(Source[[#This Row],[Credit_Noncredit]]="Credit",Source[[#This Row],[Census Enrollment]],Source[[#This Row],[Noncredit Avg. Attendance]])</f>
        <v>4</v>
      </c>
    </row>
    <row r="6177" spans="1:40" x14ac:dyDescent="0.25">
      <c r="A6177" t="s">
        <v>1914</v>
      </c>
      <c r="B6177" t="s">
        <v>886</v>
      </c>
      <c r="C6177" t="s">
        <v>632</v>
      </c>
      <c r="D6177" t="s">
        <v>1475</v>
      </c>
      <c r="E6177" s="4">
        <v>76600</v>
      </c>
      <c r="F6177" s="4" t="s">
        <v>1502</v>
      </c>
      <c r="G6177" s="4" t="s">
        <v>3800</v>
      </c>
      <c r="H6177" t="str">
        <f>CONCATENATE(Source[[#This Row],[Subject]],TRIM(Source[[#This Row],[Course]]))</f>
        <v>PE252C</v>
      </c>
      <c r="I6177" t="str">
        <f>VLOOKUP(Source[[#This Row],[SubjCrse]],'Courses and Categories'!$E$2:$G$1816,3,FALSE)</f>
        <v>Credit PE/Dance Activity</v>
      </c>
      <c r="J6177">
        <v>1</v>
      </c>
      <c r="K6177" t="s">
        <v>3801</v>
      </c>
      <c r="L6177" t="s">
        <v>39</v>
      </c>
      <c r="M6177" t="s">
        <v>1063</v>
      </c>
      <c r="N6177" t="s">
        <v>105</v>
      </c>
      <c r="O6177">
        <v>910</v>
      </c>
      <c r="P6177">
        <v>1000</v>
      </c>
      <c r="Q6177" t="s">
        <v>675</v>
      </c>
      <c r="R6177" t="s">
        <v>1579</v>
      </c>
      <c r="S6177" t="s">
        <v>134</v>
      </c>
      <c r="T6177">
        <v>1</v>
      </c>
      <c r="U6177" s="1">
        <v>43694</v>
      </c>
      <c r="V6177" s="1">
        <v>43819</v>
      </c>
      <c r="W6177" t="s">
        <v>1587</v>
      </c>
      <c r="X6177" t="s">
        <v>1929</v>
      </c>
      <c r="Y6177">
        <v>12</v>
      </c>
      <c r="Z6177">
        <v>12</v>
      </c>
      <c r="AA6177">
        <v>10</v>
      </c>
      <c r="AB6177">
        <v>120</v>
      </c>
      <c r="AC6177" t="s">
        <v>3798</v>
      </c>
      <c r="AD6177">
        <f>IF(ISBLANK(Source[[#This Row],[CrosslistID]]),1,1/COUNTIFS(Source[CrosslistID],Source[[#This Row],[CrosslistID]],Source[TermDesc],Source[[#This Row],[TermDesc]]))</f>
        <v>0.33333333333333331</v>
      </c>
      <c r="AE6177">
        <v>29</v>
      </c>
      <c r="AF6177">
        <v>35</v>
      </c>
      <c r="AG6177">
        <v>82.857100000000003</v>
      </c>
      <c r="AH6177">
        <v>82.857100000000003</v>
      </c>
      <c r="AI6177">
        <v>0.8</v>
      </c>
      <c r="AJ6177">
        <v>0.8</v>
      </c>
      <c r="AK6177">
        <v>0</v>
      </c>
      <c r="AL61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77">
        <f>IF(AND(Source[[#This Row],[Credit_Noncredit]]="Noncredit",Source[[#This Row],[FTEF]]&gt;0),Source[[#This Row],[NC XLST FTES]]*525/(437.5*Source[[#This Row],[FTEF]]),0)</f>
        <v>0</v>
      </c>
      <c r="AN6177">
        <f>IF(Source[[#This Row],[Credit_Noncredit]]="Credit",Source[[#This Row],[Census Enrollment]],Source[[#This Row],[Noncredit Avg. Attendance]])</f>
        <v>12</v>
      </c>
    </row>
    <row r="6178" spans="1:40" x14ac:dyDescent="0.25">
      <c r="A6178" t="s">
        <v>1914</v>
      </c>
      <c r="B6178" t="s">
        <v>886</v>
      </c>
      <c r="C6178" t="s">
        <v>632</v>
      </c>
      <c r="D6178" t="s">
        <v>1475</v>
      </c>
      <c r="E6178" s="4">
        <v>76604</v>
      </c>
      <c r="F6178" s="4" t="s">
        <v>1502</v>
      </c>
      <c r="G6178" s="4" t="s">
        <v>3800</v>
      </c>
      <c r="H6178" t="str">
        <f>CONCATENATE(Source[[#This Row],[Subject]],TRIM(Source[[#This Row],[Course]]))</f>
        <v>PE252C</v>
      </c>
      <c r="I6178" t="str">
        <f>VLOOKUP(Source[[#This Row],[SubjCrse]],'Courses and Categories'!$E$2:$G$1816,3,FALSE)</f>
        <v>Credit PE/Dance Activity</v>
      </c>
      <c r="J6178">
        <v>502</v>
      </c>
      <c r="K6178" t="s">
        <v>3801</v>
      </c>
      <c r="L6178" t="s">
        <v>87</v>
      </c>
      <c r="M6178" t="s">
        <v>1063</v>
      </c>
      <c r="N6178" t="s">
        <v>50</v>
      </c>
      <c r="O6178">
        <v>1910</v>
      </c>
      <c r="P6178">
        <v>2100</v>
      </c>
      <c r="Q6178" t="s">
        <v>675</v>
      </c>
      <c r="R6178" t="s">
        <v>1579</v>
      </c>
      <c r="S6178" t="s">
        <v>134</v>
      </c>
      <c r="T6178">
        <v>1</v>
      </c>
      <c r="U6178" s="1">
        <v>43694</v>
      </c>
      <c r="V6178" s="1">
        <v>43819</v>
      </c>
      <c r="W6178" t="s">
        <v>1587</v>
      </c>
      <c r="X6178" t="s">
        <v>1929</v>
      </c>
      <c r="Y6178">
        <v>7</v>
      </c>
      <c r="Z6178">
        <v>7</v>
      </c>
      <c r="AA6178">
        <v>10</v>
      </c>
      <c r="AB6178">
        <v>70</v>
      </c>
      <c r="AC6178" t="s">
        <v>3799</v>
      </c>
      <c r="AD6178">
        <f>IF(ISBLANK(Source[[#This Row],[CrosslistID]]),1,1/COUNTIFS(Source[CrosslistID],Source[[#This Row],[CrosslistID]],Source[TermDesc],Source[[#This Row],[TermDesc]]))</f>
        <v>0.33333333333333331</v>
      </c>
      <c r="AE6178">
        <v>27</v>
      </c>
      <c r="AF6178">
        <v>30</v>
      </c>
      <c r="AG6178">
        <v>90</v>
      </c>
      <c r="AH6178">
        <v>90</v>
      </c>
      <c r="AI6178">
        <v>0.46700000000000003</v>
      </c>
      <c r="AJ6178">
        <v>0.46700000000000003</v>
      </c>
      <c r="AK6178">
        <v>0</v>
      </c>
      <c r="AL61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78">
        <f>IF(AND(Source[[#This Row],[Credit_Noncredit]]="Noncredit",Source[[#This Row],[FTEF]]&gt;0),Source[[#This Row],[NC XLST FTES]]*525/(437.5*Source[[#This Row],[FTEF]]),0)</f>
        <v>0</v>
      </c>
      <c r="AN6178">
        <f>IF(Source[[#This Row],[Credit_Noncredit]]="Credit",Source[[#This Row],[Census Enrollment]],Source[[#This Row],[Noncredit Avg. Attendance]])</f>
        <v>7</v>
      </c>
    </row>
    <row r="6179" spans="1:40" x14ac:dyDescent="0.25">
      <c r="A6179" t="s">
        <v>1914</v>
      </c>
      <c r="B6179" t="s">
        <v>886</v>
      </c>
      <c r="C6179" t="s">
        <v>632</v>
      </c>
      <c r="D6179" t="s">
        <v>1475</v>
      </c>
      <c r="E6179" s="4">
        <v>75187</v>
      </c>
      <c r="F6179" s="4" t="s">
        <v>1502</v>
      </c>
      <c r="G6179" s="4">
        <v>254</v>
      </c>
      <c r="H6179" t="str">
        <f>CONCATENATE(Source[[#This Row],[Subject]],TRIM(Source[[#This Row],[Course]]))</f>
        <v>PE254</v>
      </c>
      <c r="I6179" t="str">
        <f>VLOOKUP(Source[[#This Row],[SubjCrse]],'Courses and Categories'!$E$2:$G$1816,3,FALSE)</f>
        <v>Credit PE/Dance Activity</v>
      </c>
      <c r="J6179">
        <v>2</v>
      </c>
      <c r="K6179" t="s">
        <v>1583</v>
      </c>
      <c r="L6179" t="s">
        <v>39</v>
      </c>
      <c r="M6179" t="s">
        <v>1063</v>
      </c>
      <c r="N6179" t="s">
        <v>105</v>
      </c>
      <c r="O6179">
        <v>1010</v>
      </c>
      <c r="P6179">
        <v>1100</v>
      </c>
      <c r="Q6179" t="s">
        <v>675</v>
      </c>
      <c r="R6179" t="s">
        <v>1579</v>
      </c>
      <c r="S6179" t="s">
        <v>134</v>
      </c>
      <c r="T6179">
        <v>1</v>
      </c>
      <c r="U6179" s="1">
        <v>43694</v>
      </c>
      <c r="V6179" s="1">
        <v>43819</v>
      </c>
      <c r="W6179" t="s">
        <v>1558</v>
      </c>
      <c r="X6179" t="s">
        <v>1929</v>
      </c>
      <c r="Y6179">
        <v>7</v>
      </c>
      <c r="Z6179">
        <v>7</v>
      </c>
      <c r="AA6179">
        <v>15</v>
      </c>
      <c r="AB6179">
        <v>46.666699999999999</v>
      </c>
      <c r="AC6179" t="s">
        <v>3802</v>
      </c>
      <c r="AD6179">
        <f>IF(ISBLANK(Source[[#This Row],[CrosslistID]]),1,1/COUNTIFS(Source[CrosslistID],Source[[#This Row],[CrosslistID]],Source[TermDesc],Source[[#This Row],[TermDesc]]))</f>
        <v>0.5</v>
      </c>
      <c r="AE6179">
        <v>18</v>
      </c>
      <c r="AF6179">
        <v>49</v>
      </c>
      <c r="AG6179">
        <v>36.734699999999997</v>
      </c>
      <c r="AH6179">
        <v>36.734699999999997</v>
      </c>
      <c r="AI6179">
        <v>0.4</v>
      </c>
      <c r="AJ6179">
        <v>0.4667</v>
      </c>
      <c r="AK6179">
        <v>0.1</v>
      </c>
      <c r="AL61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79">
        <f>IF(AND(Source[[#This Row],[Credit_Noncredit]]="Noncredit",Source[[#This Row],[FTEF]]&gt;0),Source[[#This Row],[NC XLST FTES]]*525/(437.5*Source[[#This Row],[FTEF]]),0)</f>
        <v>0</v>
      </c>
      <c r="AN6179">
        <f>IF(Source[[#This Row],[Credit_Noncredit]]="Credit",Source[[#This Row],[Census Enrollment]],Source[[#This Row],[Noncredit Avg. Attendance]])</f>
        <v>7</v>
      </c>
    </row>
    <row r="6180" spans="1:40" x14ac:dyDescent="0.25">
      <c r="A6180" t="s">
        <v>1914</v>
      </c>
      <c r="B6180" t="s">
        <v>886</v>
      </c>
      <c r="C6180" t="s">
        <v>632</v>
      </c>
      <c r="D6180" t="s">
        <v>1475</v>
      </c>
      <c r="E6180" s="4">
        <v>75188</v>
      </c>
      <c r="F6180" s="4" t="s">
        <v>1502</v>
      </c>
      <c r="G6180" s="4">
        <v>254</v>
      </c>
      <c r="H6180" t="str">
        <f>CONCATENATE(Source[[#This Row],[Subject]],TRIM(Source[[#This Row],[Course]]))</f>
        <v>PE254</v>
      </c>
      <c r="I6180" t="str">
        <f>VLOOKUP(Source[[#This Row],[SubjCrse]],'Courses and Categories'!$E$2:$G$1816,3,FALSE)</f>
        <v>Credit PE/Dance Activity</v>
      </c>
      <c r="J6180">
        <v>3</v>
      </c>
      <c r="K6180" t="s">
        <v>1583</v>
      </c>
      <c r="L6180" t="s">
        <v>39</v>
      </c>
      <c r="M6180" t="s">
        <v>1063</v>
      </c>
      <c r="N6180" t="s">
        <v>185</v>
      </c>
      <c r="O6180">
        <v>1310</v>
      </c>
      <c r="P6180">
        <v>1500</v>
      </c>
      <c r="Q6180" t="s">
        <v>675</v>
      </c>
      <c r="R6180" t="s">
        <v>1579</v>
      </c>
      <c r="S6180" t="s">
        <v>134</v>
      </c>
      <c r="T6180">
        <v>1</v>
      </c>
      <c r="U6180" s="1">
        <v>43694</v>
      </c>
      <c r="V6180" s="1">
        <v>43819</v>
      </c>
      <c r="W6180" t="s">
        <v>3698</v>
      </c>
      <c r="X6180" t="s">
        <v>1929</v>
      </c>
      <c r="Y6180">
        <v>14</v>
      </c>
      <c r="Z6180">
        <v>14</v>
      </c>
      <c r="AA6180">
        <v>15</v>
      </c>
      <c r="AB6180">
        <v>93.333299999999994</v>
      </c>
      <c r="AC6180" t="s">
        <v>1483</v>
      </c>
      <c r="AD6180">
        <f>IF(ISBLANK(Source[[#This Row],[CrosslistID]]),1,1/COUNTIFS(Source[CrosslistID],Source[[#This Row],[CrosslistID]],Source[TermDesc],Source[[#This Row],[TermDesc]]))</f>
        <v>0.5</v>
      </c>
      <c r="AE6180">
        <v>25</v>
      </c>
      <c r="AF6180">
        <v>35</v>
      </c>
      <c r="AG6180">
        <v>71.428600000000003</v>
      </c>
      <c r="AH6180">
        <v>71.428600000000003</v>
      </c>
      <c r="AI6180">
        <v>0.93300000000000005</v>
      </c>
      <c r="AJ6180">
        <v>0.93300000000000005</v>
      </c>
      <c r="AK6180">
        <v>0.1</v>
      </c>
      <c r="AL61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80">
        <f>IF(AND(Source[[#This Row],[Credit_Noncredit]]="Noncredit",Source[[#This Row],[FTEF]]&gt;0),Source[[#This Row],[NC XLST FTES]]*525/(437.5*Source[[#This Row],[FTEF]]),0)</f>
        <v>0</v>
      </c>
      <c r="AN6180">
        <f>IF(Source[[#This Row],[Credit_Noncredit]]="Credit",Source[[#This Row],[Census Enrollment]],Source[[#This Row],[Noncredit Avg. Attendance]])</f>
        <v>14</v>
      </c>
    </row>
    <row r="6181" spans="1:40" x14ac:dyDescent="0.25">
      <c r="A6181" t="s">
        <v>1914</v>
      </c>
      <c r="B6181" t="s">
        <v>886</v>
      </c>
      <c r="C6181" t="s">
        <v>632</v>
      </c>
      <c r="D6181" t="s">
        <v>1475</v>
      </c>
      <c r="E6181" s="4">
        <v>75189</v>
      </c>
      <c r="F6181" s="4" t="s">
        <v>1502</v>
      </c>
      <c r="G6181" s="4">
        <v>254</v>
      </c>
      <c r="H6181" t="str">
        <f>CONCATENATE(Source[[#This Row],[Subject]],TRIM(Source[[#This Row],[Course]]))</f>
        <v>PE254</v>
      </c>
      <c r="I6181" t="str">
        <f>VLOOKUP(Source[[#This Row],[SubjCrse]],'Courses and Categories'!$E$2:$G$1816,3,FALSE)</f>
        <v>Credit PE/Dance Activity</v>
      </c>
      <c r="J6181">
        <v>4</v>
      </c>
      <c r="K6181" t="s">
        <v>1583</v>
      </c>
      <c r="L6181" t="s">
        <v>39</v>
      </c>
      <c r="M6181" t="s">
        <v>1063</v>
      </c>
      <c r="N6181" t="s">
        <v>59</v>
      </c>
      <c r="O6181">
        <v>1010</v>
      </c>
      <c r="P6181">
        <v>1100</v>
      </c>
      <c r="Q6181" t="s">
        <v>675</v>
      </c>
      <c r="R6181" t="s">
        <v>1579</v>
      </c>
      <c r="S6181" t="s">
        <v>134</v>
      </c>
      <c r="T6181">
        <v>1</v>
      </c>
      <c r="U6181" s="1">
        <v>43694</v>
      </c>
      <c r="V6181" s="1">
        <v>43819</v>
      </c>
      <c r="W6181" t="s">
        <v>66</v>
      </c>
      <c r="X6181" t="s">
        <v>1929</v>
      </c>
      <c r="Y6181">
        <v>11</v>
      </c>
      <c r="Z6181">
        <v>11</v>
      </c>
      <c r="AA6181">
        <v>15</v>
      </c>
      <c r="AB6181">
        <v>73.333299999999994</v>
      </c>
      <c r="AC6181" t="s">
        <v>3803</v>
      </c>
      <c r="AD6181">
        <f>IF(ISBLANK(Source[[#This Row],[CrosslistID]]),1,1/COUNTIFS(Source[CrosslistID],Source[[#This Row],[CrosslistID]],Source[TermDesc],Source[[#This Row],[TermDesc]]))</f>
        <v>0.5</v>
      </c>
      <c r="AE6181">
        <v>24</v>
      </c>
      <c r="AF6181">
        <v>35</v>
      </c>
      <c r="AG6181">
        <v>68.571399999999997</v>
      </c>
      <c r="AH6181">
        <v>68.571399999999997</v>
      </c>
      <c r="AI6181">
        <v>0.73299999999999998</v>
      </c>
      <c r="AJ6181">
        <v>0.73299999999999998</v>
      </c>
      <c r="AK6181">
        <v>0.1</v>
      </c>
      <c r="AL61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81">
        <f>IF(AND(Source[[#This Row],[Credit_Noncredit]]="Noncredit",Source[[#This Row],[FTEF]]&gt;0),Source[[#This Row],[NC XLST FTES]]*525/(437.5*Source[[#This Row],[FTEF]]),0)</f>
        <v>0</v>
      </c>
      <c r="AN6181">
        <f>IF(Source[[#This Row],[Credit_Noncredit]]="Credit",Source[[#This Row],[Census Enrollment]],Source[[#This Row],[Noncredit Avg. Attendance]])</f>
        <v>11</v>
      </c>
    </row>
    <row r="6182" spans="1:40" x14ac:dyDescent="0.25">
      <c r="A6182" t="s">
        <v>1914</v>
      </c>
      <c r="B6182" t="s">
        <v>886</v>
      </c>
      <c r="C6182" t="s">
        <v>632</v>
      </c>
      <c r="D6182" t="s">
        <v>1475</v>
      </c>
      <c r="E6182" s="4">
        <v>75191</v>
      </c>
      <c r="F6182" s="4" t="s">
        <v>1502</v>
      </c>
      <c r="G6182" s="4">
        <v>254</v>
      </c>
      <c r="H6182" t="str">
        <f>CONCATENATE(Source[[#This Row],[Subject]],TRIM(Source[[#This Row],[Course]]))</f>
        <v>PE254</v>
      </c>
      <c r="I6182" t="str">
        <f>VLOOKUP(Source[[#This Row],[SubjCrse]],'Courses and Categories'!$E$2:$G$1816,3,FALSE)</f>
        <v>Credit PE/Dance Activity</v>
      </c>
      <c r="J6182">
        <v>6</v>
      </c>
      <c r="K6182" t="s">
        <v>1583</v>
      </c>
      <c r="L6182" t="s">
        <v>39</v>
      </c>
      <c r="M6182" t="s">
        <v>1063</v>
      </c>
      <c r="N6182" t="s">
        <v>91</v>
      </c>
      <c r="O6182">
        <v>1010</v>
      </c>
      <c r="P6182">
        <v>1200</v>
      </c>
      <c r="Q6182" t="s">
        <v>675</v>
      </c>
      <c r="R6182" t="s">
        <v>1579</v>
      </c>
      <c r="S6182" t="s">
        <v>134</v>
      </c>
      <c r="T6182">
        <v>1</v>
      </c>
      <c r="U6182" s="1">
        <v>43694</v>
      </c>
      <c r="V6182" s="1">
        <v>43819</v>
      </c>
      <c r="W6182" t="s">
        <v>1504</v>
      </c>
      <c r="X6182" t="s">
        <v>1929</v>
      </c>
      <c r="Y6182">
        <v>16</v>
      </c>
      <c r="Z6182">
        <v>15</v>
      </c>
      <c r="AA6182">
        <v>15</v>
      </c>
      <c r="AB6182">
        <v>100</v>
      </c>
      <c r="AC6182" t="s">
        <v>1602</v>
      </c>
      <c r="AD6182">
        <f>IF(ISBLANK(Source[[#This Row],[CrosslistID]]),1,1/COUNTIFS(Source[CrosslistID],Source[[#This Row],[CrosslistID]],Source[TermDesc],Source[[#This Row],[TermDesc]]))</f>
        <v>0.5</v>
      </c>
      <c r="AE6182">
        <v>30</v>
      </c>
      <c r="AF6182">
        <v>40</v>
      </c>
      <c r="AG6182">
        <v>75</v>
      </c>
      <c r="AH6182">
        <v>75</v>
      </c>
      <c r="AI6182">
        <v>1.0669999999999999</v>
      </c>
      <c r="AJ6182">
        <v>1.0669999999999999</v>
      </c>
      <c r="AK6182">
        <v>0.1</v>
      </c>
      <c r="AL61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82">
        <f>IF(AND(Source[[#This Row],[Credit_Noncredit]]="Noncredit",Source[[#This Row],[FTEF]]&gt;0),Source[[#This Row],[NC XLST FTES]]*525/(437.5*Source[[#This Row],[FTEF]]),0)</f>
        <v>0</v>
      </c>
      <c r="AN6182">
        <f>IF(Source[[#This Row],[Credit_Noncredit]]="Credit",Source[[#This Row],[Census Enrollment]],Source[[#This Row],[Noncredit Avg. Attendance]])</f>
        <v>16</v>
      </c>
    </row>
    <row r="6183" spans="1:40" x14ac:dyDescent="0.25">
      <c r="A6183" t="s">
        <v>1914</v>
      </c>
      <c r="B6183" t="s">
        <v>886</v>
      </c>
      <c r="C6183" t="s">
        <v>632</v>
      </c>
      <c r="D6183" t="s">
        <v>1475</v>
      </c>
      <c r="E6183" s="4">
        <v>75192</v>
      </c>
      <c r="F6183" s="4" t="s">
        <v>1502</v>
      </c>
      <c r="G6183" s="4">
        <v>254</v>
      </c>
      <c r="H6183" t="str">
        <f>CONCATENATE(Source[[#This Row],[Subject]],TRIM(Source[[#This Row],[Course]]))</f>
        <v>PE254</v>
      </c>
      <c r="I6183" t="str">
        <f>VLOOKUP(Source[[#This Row],[SubjCrse]],'Courses and Categories'!$E$2:$G$1816,3,FALSE)</f>
        <v>Credit PE/Dance Activity</v>
      </c>
      <c r="J6183">
        <v>7</v>
      </c>
      <c r="K6183" t="s">
        <v>1583</v>
      </c>
      <c r="L6183" t="s">
        <v>39</v>
      </c>
      <c r="M6183" t="s">
        <v>1063</v>
      </c>
      <c r="N6183" t="s">
        <v>91</v>
      </c>
      <c r="O6183">
        <v>1210</v>
      </c>
      <c r="P6183">
        <v>1400</v>
      </c>
      <c r="Q6183" t="s">
        <v>675</v>
      </c>
      <c r="R6183" t="s">
        <v>1579</v>
      </c>
      <c r="S6183" t="s">
        <v>134</v>
      </c>
      <c r="T6183">
        <v>1</v>
      </c>
      <c r="U6183" s="1">
        <v>43694</v>
      </c>
      <c r="V6183" s="1">
        <v>43819</v>
      </c>
      <c r="W6183" t="s">
        <v>3698</v>
      </c>
      <c r="X6183" t="s">
        <v>1929</v>
      </c>
      <c r="Y6183">
        <v>15</v>
      </c>
      <c r="Z6183">
        <v>14</v>
      </c>
      <c r="AA6183">
        <v>15</v>
      </c>
      <c r="AB6183">
        <v>93.333299999999994</v>
      </c>
      <c r="AC6183" t="s">
        <v>3804</v>
      </c>
      <c r="AD6183">
        <f>IF(ISBLANK(Source[[#This Row],[CrosslistID]]),1,1/COUNTIFS(Source[CrosslistID],Source[[#This Row],[CrosslistID]],Source[TermDesc],Source[[#This Row],[TermDesc]]))</f>
        <v>0.5</v>
      </c>
      <c r="AE6183">
        <v>20</v>
      </c>
      <c r="AF6183">
        <v>40</v>
      </c>
      <c r="AG6183">
        <v>50</v>
      </c>
      <c r="AH6183">
        <v>50</v>
      </c>
      <c r="AI6183">
        <v>0.93300000000000005</v>
      </c>
      <c r="AJ6183">
        <v>0.99960000000000004</v>
      </c>
      <c r="AK6183">
        <v>0.1</v>
      </c>
      <c r="AL61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83">
        <f>IF(AND(Source[[#This Row],[Credit_Noncredit]]="Noncredit",Source[[#This Row],[FTEF]]&gt;0),Source[[#This Row],[NC XLST FTES]]*525/(437.5*Source[[#This Row],[FTEF]]),0)</f>
        <v>0</v>
      </c>
      <c r="AN6183">
        <f>IF(Source[[#This Row],[Credit_Noncredit]]="Credit",Source[[#This Row],[Census Enrollment]],Source[[#This Row],[Noncredit Avg. Attendance]])</f>
        <v>15</v>
      </c>
    </row>
    <row r="6184" spans="1:40" x14ac:dyDescent="0.25">
      <c r="A6184" t="s">
        <v>1914</v>
      </c>
      <c r="B6184" t="s">
        <v>886</v>
      </c>
      <c r="C6184" t="s">
        <v>632</v>
      </c>
      <c r="D6184" t="s">
        <v>1475</v>
      </c>
      <c r="E6184" s="4">
        <v>75193</v>
      </c>
      <c r="F6184" s="4" t="s">
        <v>1502</v>
      </c>
      <c r="G6184" s="4">
        <v>254</v>
      </c>
      <c r="H6184" t="str">
        <f>CONCATENATE(Source[[#This Row],[Subject]],TRIM(Source[[#This Row],[Course]]))</f>
        <v>PE254</v>
      </c>
      <c r="I6184" t="str">
        <f>VLOOKUP(Source[[#This Row],[SubjCrse]],'Courses and Categories'!$E$2:$G$1816,3,FALSE)</f>
        <v>Credit PE/Dance Activity</v>
      </c>
      <c r="J6184">
        <v>501</v>
      </c>
      <c r="K6184" t="s">
        <v>1583</v>
      </c>
      <c r="L6184" t="s">
        <v>87</v>
      </c>
      <c r="M6184" t="s">
        <v>1063</v>
      </c>
      <c r="N6184" t="s">
        <v>41</v>
      </c>
      <c r="O6184">
        <v>1910</v>
      </c>
      <c r="P6184">
        <v>2100</v>
      </c>
      <c r="Q6184" t="s">
        <v>675</v>
      </c>
      <c r="R6184" t="s">
        <v>1579</v>
      </c>
      <c r="S6184" t="s">
        <v>134</v>
      </c>
      <c r="T6184">
        <v>1</v>
      </c>
      <c r="U6184" s="1">
        <v>43694</v>
      </c>
      <c r="V6184" s="1">
        <v>43819</v>
      </c>
      <c r="W6184" t="s">
        <v>3805</v>
      </c>
      <c r="X6184" t="s">
        <v>1929</v>
      </c>
      <c r="Y6184">
        <v>15</v>
      </c>
      <c r="Z6184">
        <v>14</v>
      </c>
      <c r="AA6184">
        <v>20</v>
      </c>
      <c r="AB6184">
        <v>70</v>
      </c>
      <c r="AC6184" t="s">
        <v>3806</v>
      </c>
      <c r="AD6184">
        <f>IF(ISBLANK(Source[[#This Row],[CrosslistID]]),1,1/COUNTIFS(Source[CrosslistID],Source[[#This Row],[CrosslistID]],Source[TermDesc],Source[[#This Row],[TermDesc]]))</f>
        <v>0.5</v>
      </c>
      <c r="AE6184">
        <v>40</v>
      </c>
      <c r="AF6184">
        <v>35</v>
      </c>
      <c r="AG6184">
        <v>114.28570000000001</v>
      </c>
      <c r="AH6184">
        <v>114.28570000000001</v>
      </c>
      <c r="AI6184">
        <v>1</v>
      </c>
      <c r="AJ6184">
        <v>1</v>
      </c>
      <c r="AK6184">
        <v>0.1</v>
      </c>
      <c r="AL61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84">
        <f>IF(AND(Source[[#This Row],[Credit_Noncredit]]="Noncredit",Source[[#This Row],[FTEF]]&gt;0),Source[[#This Row],[NC XLST FTES]]*525/(437.5*Source[[#This Row],[FTEF]]),0)</f>
        <v>0</v>
      </c>
      <c r="AN6184">
        <f>IF(Source[[#This Row],[Credit_Noncredit]]="Credit",Source[[#This Row],[Census Enrollment]],Source[[#This Row],[Noncredit Avg. Attendance]])</f>
        <v>15</v>
      </c>
    </row>
    <row r="6185" spans="1:40" x14ac:dyDescent="0.25">
      <c r="A6185" t="s">
        <v>1914</v>
      </c>
      <c r="B6185" t="s">
        <v>886</v>
      </c>
      <c r="C6185" t="s">
        <v>632</v>
      </c>
      <c r="D6185" t="s">
        <v>1475</v>
      </c>
      <c r="E6185" s="4">
        <v>75194</v>
      </c>
      <c r="F6185" s="4" t="s">
        <v>1502</v>
      </c>
      <c r="G6185" s="4">
        <v>254</v>
      </c>
      <c r="H6185" t="str">
        <f>CONCATENATE(Source[[#This Row],[Subject]],TRIM(Source[[#This Row],[Course]]))</f>
        <v>PE254</v>
      </c>
      <c r="I6185" t="str">
        <f>VLOOKUP(Source[[#This Row],[SubjCrse]],'Courses and Categories'!$E$2:$G$1816,3,FALSE)</f>
        <v>Credit PE/Dance Activity</v>
      </c>
      <c r="J6185">
        <v>502</v>
      </c>
      <c r="K6185" t="s">
        <v>1583</v>
      </c>
      <c r="L6185" t="s">
        <v>87</v>
      </c>
      <c r="M6185" t="s">
        <v>1063</v>
      </c>
      <c r="N6185" t="s">
        <v>185</v>
      </c>
      <c r="O6185">
        <v>1910</v>
      </c>
      <c r="P6185">
        <v>2100</v>
      </c>
      <c r="Q6185" t="s">
        <v>675</v>
      </c>
      <c r="R6185" t="s">
        <v>1579</v>
      </c>
      <c r="S6185" t="s">
        <v>134</v>
      </c>
      <c r="T6185">
        <v>1</v>
      </c>
      <c r="U6185" s="1">
        <v>43694</v>
      </c>
      <c r="V6185" s="1">
        <v>43819</v>
      </c>
      <c r="W6185" t="s">
        <v>3805</v>
      </c>
      <c r="X6185" t="s">
        <v>1929</v>
      </c>
      <c r="Y6185">
        <v>24</v>
      </c>
      <c r="Z6185">
        <v>23</v>
      </c>
      <c r="AA6185">
        <v>20</v>
      </c>
      <c r="AB6185">
        <v>115</v>
      </c>
      <c r="AC6185" t="s">
        <v>3807</v>
      </c>
      <c r="AD6185">
        <f>IF(ISBLANK(Source[[#This Row],[CrosslistID]]),1,1/COUNTIFS(Source[CrosslistID],Source[[#This Row],[CrosslistID]],Source[TermDesc],Source[[#This Row],[TermDesc]]))</f>
        <v>0.5</v>
      </c>
      <c r="AE6185">
        <v>31</v>
      </c>
      <c r="AF6185">
        <v>35</v>
      </c>
      <c r="AG6185">
        <v>88.571399999999997</v>
      </c>
      <c r="AH6185">
        <v>88.571399999999997</v>
      </c>
      <c r="AI6185">
        <v>1.5329999999999999</v>
      </c>
      <c r="AJ6185">
        <v>1.5996999999999999</v>
      </c>
      <c r="AK6185">
        <v>0.1</v>
      </c>
      <c r="AL61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85">
        <f>IF(AND(Source[[#This Row],[Credit_Noncredit]]="Noncredit",Source[[#This Row],[FTEF]]&gt;0),Source[[#This Row],[NC XLST FTES]]*525/(437.5*Source[[#This Row],[FTEF]]),0)</f>
        <v>0</v>
      </c>
      <c r="AN6185">
        <f>IF(Source[[#This Row],[Credit_Noncredit]]="Credit",Source[[#This Row],[Census Enrollment]],Source[[#This Row],[Noncredit Avg. Attendance]])</f>
        <v>24</v>
      </c>
    </row>
    <row r="6186" spans="1:40" x14ac:dyDescent="0.25">
      <c r="A6186" t="s">
        <v>1914</v>
      </c>
      <c r="B6186" t="s">
        <v>886</v>
      </c>
      <c r="C6186" t="s">
        <v>632</v>
      </c>
      <c r="D6186" t="s">
        <v>1475</v>
      </c>
      <c r="E6186" s="4">
        <v>75195</v>
      </c>
      <c r="F6186" s="4" t="s">
        <v>1502</v>
      </c>
      <c r="G6186" s="4">
        <v>254</v>
      </c>
      <c r="H6186" t="str">
        <f>CONCATENATE(Source[[#This Row],[Subject]],TRIM(Source[[#This Row],[Course]]))</f>
        <v>PE254</v>
      </c>
      <c r="I6186" t="str">
        <f>VLOOKUP(Source[[#This Row],[SubjCrse]],'Courses and Categories'!$E$2:$G$1816,3,FALSE)</f>
        <v>Credit PE/Dance Activity</v>
      </c>
      <c r="J6186">
        <v>601</v>
      </c>
      <c r="K6186" t="s">
        <v>1583</v>
      </c>
      <c r="L6186" t="s">
        <v>50</v>
      </c>
      <c r="M6186" t="s">
        <v>1063</v>
      </c>
      <c r="N6186" t="s">
        <v>51</v>
      </c>
      <c r="O6186">
        <v>810</v>
      </c>
      <c r="P6186">
        <v>1000</v>
      </c>
      <c r="Q6186" t="s">
        <v>675</v>
      </c>
      <c r="R6186" t="s">
        <v>1579</v>
      </c>
      <c r="S6186" t="s">
        <v>134</v>
      </c>
      <c r="T6186">
        <v>1</v>
      </c>
      <c r="U6186" s="1">
        <v>43694</v>
      </c>
      <c r="V6186" s="1">
        <v>43819</v>
      </c>
      <c r="W6186" t="s">
        <v>3808</v>
      </c>
      <c r="X6186" t="s">
        <v>1929</v>
      </c>
      <c r="Y6186">
        <v>18</v>
      </c>
      <c r="Z6186">
        <v>17</v>
      </c>
      <c r="AA6186">
        <v>20</v>
      </c>
      <c r="AB6186">
        <v>85</v>
      </c>
      <c r="AC6186" t="s">
        <v>3809</v>
      </c>
      <c r="AD6186">
        <f>IF(ISBLANK(Source[[#This Row],[CrosslistID]]),1,1/COUNTIFS(Source[CrosslistID],Source[[#This Row],[CrosslistID]],Source[TermDesc],Source[[#This Row],[TermDesc]]))</f>
        <v>0.5</v>
      </c>
      <c r="AE6186">
        <v>29</v>
      </c>
      <c r="AF6186">
        <v>35</v>
      </c>
      <c r="AG6186">
        <v>82.857100000000003</v>
      </c>
      <c r="AH6186">
        <v>82.857100000000003</v>
      </c>
      <c r="AI6186">
        <v>1.0669999999999999</v>
      </c>
      <c r="AJ6186">
        <v>1.2003999999999999</v>
      </c>
      <c r="AK6186">
        <v>0.1</v>
      </c>
      <c r="AL61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86">
        <f>IF(AND(Source[[#This Row],[Credit_Noncredit]]="Noncredit",Source[[#This Row],[FTEF]]&gt;0),Source[[#This Row],[NC XLST FTES]]*525/(437.5*Source[[#This Row],[FTEF]]),0)</f>
        <v>0</v>
      </c>
      <c r="AN6186">
        <f>IF(Source[[#This Row],[Credit_Noncredit]]="Credit",Source[[#This Row],[Census Enrollment]],Source[[#This Row],[Noncredit Avg. Attendance]])</f>
        <v>18</v>
      </c>
    </row>
    <row r="6187" spans="1:40" x14ac:dyDescent="0.25">
      <c r="A6187" t="s">
        <v>1914</v>
      </c>
      <c r="B6187" t="s">
        <v>886</v>
      </c>
      <c r="C6187" t="s">
        <v>632</v>
      </c>
      <c r="D6187" t="s">
        <v>1475</v>
      </c>
      <c r="E6187" s="4">
        <v>75820</v>
      </c>
      <c r="F6187" s="4" t="s">
        <v>1502</v>
      </c>
      <c r="G6187" s="4" t="s">
        <v>1589</v>
      </c>
      <c r="H6187" t="str">
        <f>CONCATENATE(Source[[#This Row],[Subject]],TRIM(Source[[#This Row],[Course]]))</f>
        <v>PE255A</v>
      </c>
      <c r="I6187" t="str">
        <f>VLOOKUP(Source[[#This Row],[SubjCrse]],'Courses and Categories'!$E$2:$G$1816,3,FALSE)</f>
        <v>Credit PE/Dance Activity</v>
      </c>
      <c r="J6187">
        <v>2</v>
      </c>
      <c r="K6187" t="s">
        <v>1590</v>
      </c>
      <c r="L6187" t="s">
        <v>39</v>
      </c>
      <c r="M6187" t="s">
        <v>1063</v>
      </c>
      <c r="N6187" t="s">
        <v>105</v>
      </c>
      <c r="O6187">
        <v>1010</v>
      </c>
      <c r="P6187">
        <v>1100</v>
      </c>
      <c r="Q6187" t="s">
        <v>675</v>
      </c>
      <c r="R6187" t="s">
        <v>1579</v>
      </c>
      <c r="S6187" t="s">
        <v>134</v>
      </c>
      <c r="T6187">
        <v>1</v>
      </c>
      <c r="U6187" s="1">
        <v>43694</v>
      </c>
      <c r="V6187" s="1">
        <v>43819</v>
      </c>
      <c r="W6187" t="s">
        <v>1558</v>
      </c>
      <c r="X6187" t="s">
        <v>1929</v>
      </c>
      <c r="Y6187">
        <v>11</v>
      </c>
      <c r="Z6187">
        <v>11</v>
      </c>
      <c r="AA6187">
        <v>15</v>
      </c>
      <c r="AB6187">
        <v>73.333299999999994</v>
      </c>
      <c r="AC6187" t="s">
        <v>3802</v>
      </c>
      <c r="AD6187">
        <f>IF(ISBLANK(Source[[#This Row],[CrosslistID]]),1,1/COUNTIFS(Source[CrosslistID],Source[[#This Row],[CrosslistID]],Source[TermDesc],Source[[#This Row],[TermDesc]]))</f>
        <v>0.5</v>
      </c>
      <c r="AE6187">
        <v>18</v>
      </c>
      <c r="AF6187">
        <v>49</v>
      </c>
      <c r="AG6187">
        <v>36.734699999999997</v>
      </c>
      <c r="AH6187">
        <v>36.734699999999997</v>
      </c>
      <c r="AI6187">
        <v>0.73299999999999998</v>
      </c>
      <c r="AJ6187">
        <v>0.73299999999999998</v>
      </c>
      <c r="AK6187">
        <v>0</v>
      </c>
      <c r="AL61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87">
        <f>IF(AND(Source[[#This Row],[Credit_Noncredit]]="Noncredit",Source[[#This Row],[FTEF]]&gt;0),Source[[#This Row],[NC XLST FTES]]*525/(437.5*Source[[#This Row],[FTEF]]),0)</f>
        <v>0</v>
      </c>
      <c r="AN6187">
        <f>IF(Source[[#This Row],[Credit_Noncredit]]="Credit",Source[[#This Row],[Census Enrollment]],Source[[#This Row],[Noncredit Avg. Attendance]])</f>
        <v>11</v>
      </c>
    </row>
    <row r="6188" spans="1:40" x14ac:dyDescent="0.25">
      <c r="A6188" t="s">
        <v>1914</v>
      </c>
      <c r="B6188" t="s">
        <v>886</v>
      </c>
      <c r="C6188" t="s">
        <v>632</v>
      </c>
      <c r="D6188" t="s">
        <v>1475</v>
      </c>
      <c r="E6188" s="4">
        <v>75821</v>
      </c>
      <c r="F6188" s="4" t="s">
        <v>1502</v>
      </c>
      <c r="G6188" s="4" t="s">
        <v>1589</v>
      </c>
      <c r="H6188" t="str">
        <f>CONCATENATE(Source[[#This Row],[Subject]],TRIM(Source[[#This Row],[Course]]))</f>
        <v>PE255A</v>
      </c>
      <c r="I6188" t="str">
        <f>VLOOKUP(Source[[#This Row],[SubjCrse]],'Courses and Categories'!$E$2:$G$1816,3,FALSE)</f>
        <v>Credit PE/Dance Activity</v>
      </c>
      <c r="J6188">
        <v>3</v>
      </c>
      <c r="K6188" t="s">
        <v>1590</v>
      </c>
      <c r="L6188" t="s">
        <v>39</v>
      </c>
      <c r="M6188" t="s">
        <v>1063</v>
      </c>
      <c r="N6188" t="s">
        <v>185</v>
      </c>
      <c r="O6188">
        <v>1310</v>
      </c>
      <c r="P6188">
        <v>1500</v>
      </c>
      <c r="Q6188" t="s">
        <v>675</v>
      </c>
      <c r="R6188" t="s">
        <v>1579</v>
      </c>
      <c r="S6188" t="s">
        <v>134</v>
      </c>
      <c r="T6188">
        <v>1</v>
      </c>
      <c r="U6188" s="1">
        <v>43694</v>
      </c>
      <c r="V6188" s="1">
        <v>43819</v>
      </c>
      <c r="W6188" t="s">
        <v>3698</v>
      </c>
      <c r="X6188" t="s">
        <v>1929</v>
      </c>
      <c r="Y6188">
        <v>12</v>
      </c>
      <c r="Z6188">
        <v>11</v>
      </c>
      <c r="AA6188">
        <v>15</v>
      </c>
      <c r="AB6188">
        <v>73.333299999999994</v>
      </c>
      <c r="AC6188" t="s">
        <v>1483</v>
      </c>
      <c r="AD6188">
        <f>IF(ISBLANK(Source[[#This Row],[CrosslistID]]),1,1/COUNTIFS(Source[CrosslistID],Source[[#This Row],[CrosslistID]],Source[TermDesc],Source[[#This Row],[TermDesc]]))</f>
        <v>0.5</v>
      </c>
      <c r="AE6188">
        <v>25</v>
      </c>
      <c r="AF6188">
        <v>35</v>
      </c>
      <c r="AG6188">
        <v>71.428600000000003</v>
      </c>
      <c r="AH6188">
        <v>71.428600000000003</v>
      </c>
      <c r="AI6188">
        <v>0.8</v>
      </c>
      <c r="AJ6188">
        <v>0.8</v>
      </c>
      <c r="AK6188">
        <v>0</v>
      </c>
      <c r="AL61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88">
        <f>IF(AND(Source[[#This Row],[Credit_Noncredit]]="Noncredit",Source[[#This Row],[FTEF]]&gt;0),Source[[#This Row],[NC XLST FTES]]*525/(437.5*Source[[#This Row],[FTEF]]),0)</f>
        <v>0</v>
      </c>
      <c r="AN6188">
        <f>IF(Source[[#This Row],[Credit_Noncredit]]="Credit",Source[[#This Row],[Census Enrollment]],Source[[#This Row],[Noncredit Avg. Attendance]])</f>
        <v>12</v>
      </c>
    </row>
    <row r="6189" spans="1:40" x14ac:dyDescent="0.25">
      <c r="A6189" t="s">
        <v>1914</v>
      </c>
      <c r="B6189" t="s">
        <v>886</v>
      </c>
      <c r="C6189" t="s">
        <v>632</v>
      </c>
      <c r="D6189" t="s">
        <v>1475</v>
      </c>
      <c r="E6189" s="4">
        <v>75822</v>
      </c>
      <c r="F6189" s="4" t="s">
        <v>1502</v>
      </c>
      <c r="G6189" s="4" t="s">
        <v>1589</v>
      </c>
      <c r="H6189" t="str">
        <f>CONCATENATE(Source[[#This Row],[Subject]],TRIM(Source[[#This Row],[Course]]))</f>
        <v>PE255A</v>
      </c>
      <c r="I6189" t="str">
        <f>VLOOKUP(Source[[#This Row],[SubjCrse]],'Courses and Categories'!$E$2:$G$1816,3,FALSE)</f>
        <v>Credit PE/Dance Activity</v>
      </c>
      <c r="J6189">
        <v>4</v>
      </c>
      <c r="K6189" t="s">
        <v>1590</v>
      </c>
      <c r="L6189" t="s">
        <v>39</v>
      </c>
      <c r="M6189" t="s">
        <v>1063</v>
      </c>
      <c r="N6189" t="s">
        <v>59</v>
      </c>
      <c r="O6189">
        <v>1010</v>
      </c>
      <c r="P6189">
        <v>1100</v>
      </c>
      <c r="Q6189" t="s">
        <v>675</v>
      </c>
      <c r="R6189" t="s">
        <v>1579</v>
      </c>
      <c r="S6189" t="s">
        <v>134</v>
      </c>
      <c r="T6189">
        <v>1</v>
      </c>
      <c r="U6189" s="1">
        <v>43694</v>
      </c>
      <c r="V6189" s="1">
        <v>43819</v>
      </c>
      <c r="W6189" t="s">
        <v>66</v>
      </c>
      <c r="X6189" t="s">
        <v>1929</v>
      </c>
      <c r="Y6189">
        <v>14</v>
      </c>
      <c r="Z6189">
        <v>13</v>
      </c>
      <c r="AA6189">
        <v>15</v>
      </c>
      <c r="AB6189">
        <v>86.666700000000006</v>
      </c>
      <c r="AC6189" t="s">
        <v>3803</v>
      </c>
      <c r="AD6189">
        <f>IF(ISBLANK(Source[[#This Row],[CrosslistID]]),1,1/COUNTIFS(Source[CrosslistID],Source[[#This Row],[CrosslistID]],Source[TermDesc],Source[[#This Row],[TermDesc]]))</f>
        <v>0.5</v>
      </c>
      <c r="AE6189">
        <v>24</v>
      </c>
      <c r="AF6189">
        <v>35</v>
      </c>
      <c r="AG6189">
        <v>68.571399999999997</v>
      </c>
      <c r="AH6189">
        <v>68.571399999999997</v>
      </c>
      <c r="AI6189">
        <v>0.93300000000000005</v>
      </c>
      <c r="AJ6189">
        <v>0.93300000000000005</v>
      </c>
      <c r="AK6189">
        <v>0</v>
      </c>
      <c r="AL61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89">
        <f>IF(AND(Source[[#This Row],[Credit_Noncredit]]="Noncredit",Source[[#This Row],[FTEF]]&gt;0),Source[[#This Row],[NC XLST FTES]]*525/(437.5*Source[[#This Row],[FTEF]]),0)</f>
        <v>0</v>
      </c>
      <c r="AN6189">
        <f>IF(Source[[#This Row],[Credit_Noncredit]]="Credit",Source[[#This Row],[Census Enrollment]],Source[[#This Row],[Noncredit Avg. Attendance]])</f>
        <v>14</v>
      </c>
    </row>
    <row r="6190" spans="1:40" x14ac:dyDescent="0.25">
      <c r="A6190" t="s">
        <v>1914</v>
      </c>
      <c r="B6190" t="s">
        <v>886</v>
      </c>
      <c r="C6190" t="s">
        <v>632</v>
      </c>
      <c r="D6190" t="s">
        <v>1475</v>
      </c>
      <c r="E6190" s="4">
        <v>75824</v>
      </c>
      <c r="F6190" s="4" t="s">
        <v>1502</v>
      </c>
      <c r="G6190" s="4" t="s">
        <v>1589</v>
      </c>
      <c r="H6190" t="str">
        <f>CONCATENATE(Source[[#This Row],[Subject]],TRIM(Source[[#This Row],[Course]]))</f>
        <v>PE255A</v>
      </c>
      <c r="I6190" t="str">
        <f>VLOOKUP(Source[[#This Row],[SubjCrse]],'Courses and Categories'!$E$2:$G$1816,3,FALSE)</f>
        <v>Credit PE/Dance Activity</v>
      </c>
      <c r="J6190">
        <v>6</v>
      </c>
      <c r="K6190" t="s">
        <v>1590</v>
      </c>
      <c r="L6190" t="s">
        <v>39</v>
      </c>
      <c r="M6190" t="s">
        <v>1063</v>
      </c>
      <c r="N6190" t="s">
        <v>91</v>
      </c>
      <c r="O6190">
        <v>1010</v>
      </c>
      <c r="P6190">
        <v>1200</v>
      </c>
      <c r="Q6190" t="s">
        <v>675</v>
      </c>
      <c r="R6190" t="s">
        <v>1579</v>
      </c>
      <c r="S6190" t="s">
        <v>134</v>
      </c>
      <c r="T6190">
        <v>1</v>
      </c>
      <c r="U6190" s="1">
        <v>43694</v>
      </c>
      <c r="V6190" s="1">
        <v>43819</v>
      </c>
      <c r="W6190" t="s">
        <v>1504</v>
      </c>
      <c r="X6190" t="s">
        <v>1929</v>
      </c>
      <c r="Y6190">
        <v>15</v>
      </c>
      <c r="Z6190">
        <v>15</v>
      </c>
      <c r="AA6190">
        <v>15</v>
      </c>
      <c r="AB6190">
        <v>100</v>
      </c>
      <c r="AC6190" t="s">
        <v>1602</v>
      </c>
      <c r="AD6190">
        <f>IF(ISBLANK(Source[[#This Row],[CrosslistID]]),1,1/COUNTIFS(Source[CrosslistID],Source[[#This Row],[CrosslistID]],Source[TermDesc],Source[[#This Row],[TermDesc]]))</f>
        <v>0.5</v>
      </c>
      <c r="AE6190">
        <v>30</v>
      </c>
      <c r="AF6190">
        <v>40</v>
      </c>
      <c r="AG6190">
        <v>75</v>
      </c>
      <c r="AH6190">
        <v>75</v>
      </c>
      <c r="AI6190">
        <v>0.93300000000000005</v>
      </c>
      <c r="AJ6190">
        <v>0.99960000000000004</v>
      </c>
      <c r="AK6190">
        <v>0</v>
      </c>
      <c r="AL61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90">
        <f>IF(AND(Source[[#This Row],[Credit_Noncredit]]="Noncredit",Source[[#This Row],[FTEF]]&gt;0),Source[[#This Row],[NC XLST FTES]]*525/(437.5*Source[[#This Row],[FTEF]]),0)</f>
        <v>0</v>
      </c>
      <c r="AN6190">
        <f>IF(Source[[#This Row],[Credit_Noncredit]]="Credit",Source[[#This Row],[Census Enrollment]],Source[[#This Row],[Noncredit Avg. Attendance]])</f>
        <v>15</v>
      </c>
    </row>
    <row r="6191" spans="1:40" x14ac:dyDescent="0.25">
      <c r="A6191" t="s">
        <v>1914</v>
      </c>
      <c r="B6191" t="s">
        <v>886</v>
      </c>
      <c r="C6191" t="s">
        <v>632</v>
      </c>
      <c r="D6191" t="s">
        <v>1475</v>
      </c>
      <c r="E6191" s="4">
        <v>75825</v>
      </c>
      <c r="F6191" s="4" t="s">
        <v>1502</v>
      </c>
      <c r="G6191" s="4" t="s">
        <v>1589</v>
      </c>
      <c r="H6191" t="str">
        <f>CONCATENATE(Source[[#This Row],[Subject]],TRIM(Source[[#This Row],[Course]]))</f>
        <v>PE255A</v>
      </c>
      <c r="I6191" t="str">
        <f>VLOOKUP(Source[[#This Row],[SubjCrse]],'Courses and Categories'!$E$2:$G$1816,3,FALSE)</f>
        <v>Credit PE/Dance Activity</v>
      </c>
      <c r="J6191">
        <v>7</v>
      </c>
      <c r="K6191" t="s">
        <v>1590</v>
      </c>
      <c r="L6191" t="s">
        <v>39</v>
      </c>
      <c r="M6191" t="s">
        <v>1063</v>
      </c>
      <c r="N6191" t="s">
        <v>91</v>
      </c>
      <c r="O6191">
        <v>1210</v>
      </c>
      <c r="P6191">
        <v>1400</v>
      </c>
      <c r="Q6191" t="s">
        <v>675</v>
      </c>
      <c r="R6191" t="s">
        <v>1579</v>
      </c>
      <c r="S6191" t="s">
        <v>134</v>
      </c>
      <c r="T6191">
        <v>1</v>
      </c>
      <c r="U6191" s="1">
        <v>43694</v>
      </c>
      <c r="V6191" s="1">
        <v>43819</v>
      </c>
      <c r="W6191" t="s">
        <v>3698</v>
      </c>
      <c r="X6191" t="s">
        <v>1929</v>
      </c>
      <c r="Y6191">
        <v>7</v>
      </c>
      <c r="Z6191">
        <v>6</v>
      </c>
      <c r="AA6191">
        <v>15</v>
      </c>
      <c r="AB6191">
        <v>40</v>
      </c>
      <c r="AC6191" t="s">
        <v>3804</v>
      </c>
      <c r="AD6191">
        <f>IF(ISBLANK(Source[[#This Row],[CrosslistID]]),1,1/COUNTIFS(Source[CrosslistID],Source[[#This Row],[CrosslistID]],Source[TermDesc],Source[[#This Row],[TermDesc]]))</f>
        <v>0.5</v>
      </c>
      <c r="AE6191">
        <v>20</v>
      </c>
      <c r="AF6191">
        <v>40</v>
      </c>
      <c r="AG6191">
        <v>50</v>
      </c>
      <c r="AH6191">
        <v>50</v>
      </c>
      <c r="AI6191">
        <v>0.46700000000000003</v>
      </c>
      <c r="AJ6191">
        <v>0.46700000000000003</v>
      </c>
      <c r="AK6191">
        <v>0</v>
      </c>
      <c r="AL61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91">
        <f>IF(AND(Source[[#This Row],[Credit_Noncredit]]="Noncredit",Source[[#This Row],[FTEF]]&gt;0),Source[[#This Row],[NC XLST FTES]]*525/(437.5*Source[[#This Row],[FTEF]]),0)</f>
        <v>0</v>
      </c>
      <c r="AN6191">
        <f>IF(Source[[#This Row],[Credit_Noncredit]]="Credit",Source[[#This Row],[Census Enrollment]],Source[[#This Row],[Noncredit Avg. Attendance]])</f>
        <v>7</v>
      </c>
    </row>
    <row r="6192" spans="1:40" x14ac:dyDescent="0.25">
      <c r="A6192" t="s">
        <v>1914</v>
      </c>
      <c r="B6192" t="s">
        <v>886</v>
      </c>
      <c r="C6192" t="s">
        <v>632</v>
      </c>
      <c r="D6192" t="s">
        <v>1475</v>
      </c>
      <c r="E6192" s="4">
        <v>75826</v>
      </c>
      <c r="F6192" s="4" t="s">
        <v>1502</v>
      </c>
      <c r="G6192" s="4" t="s">
        <v>1589</v>
      </c>
      <c r="H6192" t="str">
        <f>CONCATENATE(Source[[#This Row],[Subject]],TRIM(Source[[#This Row],[Course]]))</f>
        <v>PE255A</v>
      </c>
      <c r="I6192" t="str">
        <f>VLOOKUP(Source[[#This Row],[SubjCrse]],'Courses and Categories'!$E$2:$G$1816,3,FALSE)</f>
        <v>Credit PE/Dance Activity</v>
      </c>
      <c r="J6192">
        <v>501</v>
      </c>
      <c r="K6192" t="s">
        <v>1590</v>
      </c>
      <c r="L6192" t="s">
        <v>87</v>
      </c>
      <c r="M6192" t="s">
        <v>1063</v>
      </c>
      <c r="N6192" t="s">
        <v>41</v>
      </c>
      <c r="O6192">
        <v>1910</v>
      </c>
      <c r="P6192">
        <v>2100</v>
      </c>
      <c r="Q6192" t="s">
        <v>675</v>
      </c>
      <c r="R6192" t="s">
        <v>1579</v>
      </c>
      <c r="S6192" t="s">
        <v>134</v>
      </c>
      <c r="T6192">
        <v>1</v>
      </c>
      <c r="U6192" s="1">
        <v>43694</v>
      </c>
      <c r="V6192" s="1">
        <v>43819</v>
      </c>
      <c r="W6192" t="s">
        <v>3805</v>
      </c>
      <c r="X6192" t="s">
        <v>1929</v>
      </c>
      <c r="Y6192">
        <v>27</v>
      </c>
      <c r="Z6192">
        <v>26</v>
      </c>
      <c r="AA6192">
        <v>15</v>
      </c>
      <c r="AB6192">
        <v>173.33330000000001</v>
      </c>
      <c r="AC6192" t="s">
        <v>3806</v>
      </c>
      <c r="AD6192">
        <f>IF(ISBLANK(Source[[#This Row],[CrosslistID]]),1,1/COUNTIFS(Source[CrosslistID],Source[[#This Row],[CrosslistID]],Source[TermDesc],Source[[#This Row],[TermDesc]]))</f>
        <v>0.5</v>
      </c>
      <c r="AE6192">
        <v>40</v>
      </c>
      <c r="AF6192">
        <v>35</v>
      </c>
      <c r="AG6192">
        <v>114.28570000000001</v>
      </c>
      <c r="AH6192">
        <v>114.28570000000001</v>
      </c>
      <c r="AI6192">
        <v>1.8</v>
      </c>
      <c r="AJ6192">
        <v>1.8</v>
      </c>
      <c r="AK6192">
        <v>0</v>
      </c>
      <c r="AL61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92">
        <f>IF(AND(Source[[#This Row],[Credit_Noncredit]]="Noncredit",Source[[#This Row],[FTEF]]&gt;0),Source[[#This Row],[NC XLST FTES]]*525/(437.5*Source[[#This Row],[FTEF]]),0)</f>
        <v>0</v>
      </c>
      <c r="AN6192">
        <f>IF(Source[[#This Row],[Credit_Noncredit]]="Credit",Source[[#This Row],[Census Enrollment]],Source[[#This Row],[Noncredit Avg. Attendance]])</f>
        <v>27</v>
      </c>
    </row>
    <row r="6193" spans="1:40" x14ac:dyDescent="0.25">
      <c r="A6193" t="s">
        <v>1914</v>
      </c>
      <c r="B6193" t="s">
        <v>886</v>
      </c>
      <c r="C6193" t="s">
        <v>632</v>
      </c>
      <c r="D6193" t="s">
        <v>1475</v>
      </c>
      <c r="E6193" s="4">
        <v>75827</v>
      </c>
      <c r="F6193" s="4" t="s">
        <v>1502</v>
      </c>
      <c r="G6193" s="4" t="s">
        <v>1589</v>
      </c>
      <c r="H6193" t="str">
        <f>CONCATENATE(Source[[#This Row],[Subject]],TRIM(Source[[#This Row],[Course]]))</f>
        <v>PE255A</v>
      </c>
      <c r="I6193" t="str">
        <f>VLOOKUP(Source[[#This Row],[SubjCrse]],'Courses and Categories'!$E$2:$G$1816,3,FALSE)</f>
        <v>Credit PE/Dance Activity</v>
      </c>
      <c r="J6193">
        <v>502</v>
      </c>
      <c r="K6193" t="s">
        <v>1590</v>
      </c>
      <c r="L6193" t="s">
        <v>87</v>
      </c>
      <c r="M6193" t="s">
        <v>1063</v>
      </c>
      <c r="N6193" t="s">
        <v>185</v>
      </c>
      <c r="O6193">
        <v>1910</v>
      </c>
      <c r="P6193">
        <v>2100</v>
      </c>
      <c r="Q6193" t="s">
        <v>675</v>
      </c>
      <c r="R6193" t="s">
        <v>1579</v>
      </c>
      <c r="S6193" t="s">
        <v>134</v>
      </c>
      <c r="T6193">
        <v>1</v>
      </c>
      <c r="U6193" s="1">
        <v>43694</v>
      </c>
      <c r="V6193" s="1">
        <v>43819</v>
      </c>
      <c r="W6193" t="s">
        <v>3805</v>
      </c>
      <c r="X6193" t="s">
        <v>1929</v>
      </c>
      <c r="Y6193">
        <v>10</v>
      </c>
      <c r="Z6193">
        <v>8</v>
      </c>
      <c r="AA6193">
        <v>15</v>
      </c>
      <c r="AB6193">
        <v>53.333300000000001</v>
      </c>
      <c r="AC6193" t="s">
        <v>3807</v>
      </c>
      <c r="AD6193">
        <f>IF(ISBLANK(Source[[#This Row],[CrosslistID]]),1,1/COUNTIFS(Source[CrosslistID],Source[[#This Row],[CrosslistID]],Source[TermDesc],Source[[#This Row],[TermDesc]]))</f>
        <v>0.5</v>
      </c>
      <c r="AE6193">
        <v>31</v>
      </c>
      <c r="AF6193">
        <v>35</v>
      </c>
      <c r="AG6193">
        <v>88.571399999999997</v>
      </c>
      <c r="AH6193">
        <v>88.571399999999997</v>
      </c>
      <c r="AI6193">
        <v>0.6</v>
      </c>
      <c r="AJ6193">
        <v>0.66669999999999996</v>
      </c>
      <c r="AK6193">
        <v>0</v>
      </c>
      <c r="AL61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93">
        <f>IF(AND(Source[[#This Row],[Credit_Noncredit]]="Noncredit",Source[[#This Row],[FTEF]]&gt;0),Source[[#This Row],[NC XLST FTES]]*525/(437.5*Source[[#This Row],[FTEF]]),0)</f>
        <v>0</v>
      </c>
      <c r="AN6193">
        <f>IF(Source[[#This Row],[Credit_Noncredit]]="Credit",Source[[#This Row],[Census Enrollment]],Source[[#This Row],[Noncredit Avg. Attendance]])</f>
        <v>10</v>
      </c>
    </row>
    <row r="6194" spans="1:40" x14ac:dyDescent="0.25">
      <c r="A6194" t="s">
        <v>1914</v>
      </c>
      <c r="B6194" t="s">
        <v>886</v>
      </c>
      <c r="C6194" t="s">
        <v>632</v>
      </c>
      <c r="D6194" t="s">
        <v>1475</v>
      </c>
      <c r="E6194" s="4">
        <v>75828</v>
      </c>
      <c r="F6194" s="4" t="s">
        <v>1502</v>
      </c>
      <c r="G6194" s="4" t="s">
        <v>1589</v>
      </c>
      <c r="H6194" t="str">
        <f>CONCATENATE(Source[[#This Row],[Subject]],TRIM(Source[[#This Row],[Course]]))</f>
        <v>PE255A</v>
      </c>
      <c r="I6194" t="str">
        <f>VLOOKUP(Source[[#This Row],[SubjCrse]],'Courses and Categories'!$E$2:$G$1816,3,FALSE)</f>
        <v>Credit PE/Dance Activity</v>
      </c>
      <c r="J6194">
        <v>601</v>
      </c>
      <c r="K6194" t="s">
        <v>1590</v>
      </c>
      <c r="L6194" t="s">
        <v>50</v>
      </c>
      <c r="M6194" t="s">
        <v>1063</v>
      </c>
      <c r="N6194" t="s">
        <v>51</v>
      </c>
      <c r="O6194">
        <v>810</v>
      </c>
      <c r="P6194">
        <v>1000</v>
      </c>
      <c r="Q6194" t="s">
        <v>675</v>
      </c>
      <c r="R6194" t="s">
        <v>1579</v>
      </c>
      <c r="S6194" t="s">
        <v>134</v>
      </c>
      <c r="T6194">
        <v>1</v>
      </c>
      <c r="U6194" s="1">
        <v>43694</v>
      </c>
      <c r="V6194" s="1">
        <v>43819</v>
      </c>
      <c r="W6194" t="s">
        <v>3808</v>
      </c>
      <c r="X6194" t="s">
        <v>1929</v>
      </c>
      <c r="Y6194">
        <v>15</v>
      </c>
      <c r="Z6194">
        <v>12</v>
      </c>
      <c r="AA6194">
        <v>15</v>
      </c>
      <c r="AB6194">
        <v>80</v>
      </c>
      <c r="AC6194" t="s">
        <v>3809</v>
      </c>
      <c r="AD6194">
        <f>IF(ISBLANK(Source[[#This Row],[CrosslistID]]),1,1/COUNTIFS(Source[CrosslistID],Source[[#This Row],[CrosslistID]],Source[TermDesc],Source[[#This Row],[TermDesc]]))</f>
        <v>0.5</v>
      </c>
      <c r="AE6194">
        <v>29</v>
      </c>
      <c r="AF6194">
        <v>35</v>
      </c>
      <c r="AG6194">
        <v>82.857100000000003</v>
      </c>
      <c r="AH6194">
        <v>82.857100000000003</v>
      </c>
      <c r="AI6194">
        <v>1</v>
      </c>
      <c r="AJ6194">
        <v>1</v>
      </c>
      <c r="AK6194">
        <v>0</v>
      </c>
      <c r="AL61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94">
        <f>IF(AND(Source[[#This Row],[Credit_Noncredit]]="Noncredit",Source[[#This Row],[FTEF]]&gt;0),Source[[#This Row],[NC XLST FTES]]*525/(437.5*Source[[#This Row],[FTEF]]),0)</f>
        <v>0</v>
      </c>
      <c r="AN6194">
        <f>IF(Source[[#This Row],[Credit_Noncredit]]="Credit",Source[[#This Row],[Census Enrollment]],Source[[#This Row],[Noncredit Avg. Attendance]])</f>
        <v>15</v>
      </c>
    </row>
    <row r="6195" spans="1:40" x14ac:dyDescent="0.25">
      <c r="A6195" t="s">
        <v>1914</v>
      </c>
      <c r="B6195" t="s">
        <v>886</v>
      </c>
      <c r="C6195" t="s">
        <v>632</v>
      </c>
      <c r="D6195" t="s">
        <v>1475</v>
      </c>
      <c r="E6195" s="4">
        <v>75830</v>
      </c>
      <c r="F6195" s="4" t="s">
        <v>1502</v>
      </c>
      <c r="G6195" s="4" t="s">
        <v>1591</v>
      </c>
      <c r="H6195" t="str">
        <f>CONCATENATE(Source[[#This Row],[Subject]],TRIM(Source[[#This Row],[Course]]))</f>
        <v>PE255B</v>
      </c>
      <c r="I6195" t="str">
        <f>VLOOKUP(Source[[#This Row],[SubjCrse]],'Courses and Categories'!$E$2:$G$1816,3,FALSE)</f>
        <v>Credit PE/Dance Activity</v>
      </c>
      <c r="J6195">
        <v>1</v>
      </c>
      <c r="K6195" t="s">
        <v>1592</v>
      </c>
      <c r="L6195" t="s">
        <v>39</v>
      </c>
      <c r="M6195" t="s">
        <v>1063</v>
      </c>
      <c r="N6195" t="s">
        <v>105</v>
      </c>
      <c r="O6195">
        <v>1110</v>
      </c>
      <c r="P6195">
        <v>1200</v>
      </c>
      <c r="Q6195" t="s">
        <v>675</v>
      </c>
      <c r="R6195" t="s">
        <v>1579</v>
      </c>
      <c r="S6195" t="s">
        <v>134</v>
      </c>
      <c r="T6195">
        <v>1</v>
      </c>
      <c r="U6195" s="1">
        <v>43694</v>
      </c>
      <c r="V6195" s="1">
        <v>43819</v>
      </c>
      <c r="W6195" t="s">
        <v>66</v>
      </c>
      <c r="X6195" t="s">
        <v>1929</v>
      </c>
      <c r="Y6195">
        <v>11</v>
      </c>
      <c r="Z6195">
        <v>10</v>
      </c>
      <c r="AA6195">
        <v>15</v>
      </c>
      <c r="AB6195">
        <v>66.666700000000006</v>
      </c>
      <c r="AC6195" t="s">
        <v>3810</v>
      </c>
      <c r="AD6195">
        <f>IF(ISBLANK(Source[[#This Row],[CrosslistID]]),1,1/COUNTIFS(Source[CrosslistID],Source[[#This Row],[CrosslistID]],Source[TermDesc],Source[[#This Row],[TermDesc]]))</f>
        <v>0.5</v>
      </c>
      <c r="AE6195">
        <v>22</v>
      </c>
      <c r="AF6195">
        <v>40</v>
      </c>
      <c r="AG6195">
        <v>55</v>
      </c>
      <c r="AH6195">
        <v>55</v>
      </c>
      <c r="AI6195">
        <v>0.73299999999999998</v>
      </c>
      <c r="AJ6195">
        <v>0.73299999999999998</v>
      </c>
      <c r="AK6195">
        <v>0.1</v>
      </c>
      <c r="AL61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95">
        <f>IF(AND(Source[[#This Row],[Credit_Noncredit]]="Noncredit",Source[[#This Row],[FTEF]]&gt;0),Source[[#This Row],[NC XLST FTES]]*525/(437.5*Source[[#This Row],[FTEF]]),0)</f>
        <v>0</v>
      </c>
      <c r="AN6195">
        <f>IF(Source[[#This Row],[Credit_Noncredit]]="Credit",Source[[#This Row],[Census Enrollment]],Source[[#This Row],[Noncredit Avg. Attendance]])</f>
        <v>11</v>
      </c>
    </row>
    <row r="6196" spans="1:40" x14ac:dyDescent="0.25">
      <c r="A6196" t="s">
        <v>1914</v>
      </c>
      <c r="B6196" t="s">
        <v>886</v>
      </c>
      <c r="C6196" t="s">
        <v>632</v>
      </c>
      <c r="D6196" t="s">
        <v>1475</v>
      </c>
      <c r="E6196" s="4">
        <v>75832</v>
      </c>
      <c r="F6196" s="4" t="s">
        <v>1502</v>
      </c>
      <c r="G6196" s="4" t="s">
        <v>1591</v>
      </c>
      <c r="H6196" t="str">
        <f>CONCATENATE(Source[[#This Row],[Subject]],TRIM(Source[[#This Row],[Course]]))</f>
        <v>PE255B</v>
      </c>
      <c r="I6196" t="str">
        <f>VLOOKUP(Source[[#This Row],[SubjCrse]],'Courses and Categories'!$E$2:$G$1816,3,FALSE)</f>
        <v>Credit PE/Dance Activity</v>
      </c>
      <c r="J6196">
        <v>3</v>
      </c>
      <c r="K6196" t="s">
        <v>1592</v>
      </c>
      <c r="L6196" t="s">
        <v>39</v>
      </c>
      <c r="M6196" t="s">
        <v>1063</v>
      </c>
      <c r="N6196" t="s">
        <v>59</v>
      </c>
      <c r="O6196">
        <v>1110</v>
      </c>
      <c r="P6196">
        <v>1200</v>
      </c>
      <c r="Q6196" t="s">
        <v>675</v>
      </c>
      <c r="R6196" t="s">
        <v>1579</v>
      </c>
      <c r="S6196" t="s">
        <v>134</v>
      </c>
      <c r="T6196">
        <v>1</v>
      </c>
      <c r="U6196" s="1">
        <v>43694</v>
      </c>
      <c r="V6196" s="1">
        <v>43819</v>
      </c>
      <c r="W6196" t="s">
        <v>66</v>
      </c>
      <c r="X6196" t="s">
        <v>1929</v>
      </c>
      <c r="Y6196">
        <v>12</v>
      </c>
      <c r="Z6196">
        <v>11</v>
      </c>
      <c r="AA6196">
        <v>15</v>
      </c>
      <c r="AB6196">
        <v>73.333299999999994</v>
      </c>
      <c r="AC6196" t="s">
        <v>3811</v>
      </c>
      <c r="AD6196">
        <f>IF(ISBLANK(Source[[#This Row],[CrosslistID]]),1,1/COUNTIFS(Source[CrosslistID],Source[[#This Row],[CrosslistID]],Source[TermDesc],Source[[#This Row],[TermDesc]]))</f>
        <v>0.5</v>
      </c>
      <c r="AE6196">
        <v>22</v>
      </c>
      <c r="AF6196">
        <v>35</v>
      </c>
      <c r="AG6196">
        <v>62.857100000000003</v>
      </c>
      <c r="AH6196">
        <v>62.857100000000003</v>
      </c>
      <c r="AI6196">
        <v>0.8</v>
      </c>
      <c r="AJ6196">
        <v>0.8</v>
      </c>
      <c r="AK6196">
        <v>0.1</v>
      </c>
      <c r="AL61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96">
        <f>IF(AND(Source[[#This Row],[Credit_Noncredit]]="Noncredit",Source[[#This Row],[FTEF]]&gt;0),Source[[#This Row],[NC XLST FTES]]*525/(437.5*Source[[#This Row],[FTEF]]),0)</f>
        <v>0</v>
      </c>
      <c r="AN6196">
        <f>IF(Source[[#This Row],[Credit_Noncredit]]="Credit",Source[[#This Row],[Census Enrollment]],Source[[#This Row],[Noncredit Avg. Attendance]])</f>
        <v>12</v>
      </c>
    </row>
    <row r="6197" spans="1:40" x14ac:dyDescent="0.25">
      <c r="A6197" t="s">
        <v>1914</v>
      </c>
      <c r="B6197" t="s">
        <v>886</v>
      </c>
      <c r="C6197" t="s">
        <v>632</v>
      </c>
      <c r="D6197" t="s">
        <v>1475</v>
      </c>
      <c r="E6197" s="4">
        <v>75836</v>
      </c>
      <c r="F6197" s="4" t="s">
        <v>1502</v>
      </c>
      <c r="G6197" s="4" t="s">
        <v>1595</v>
      </c>
      <c r="H6197" t="str">
        <f>CONCATENATE(Source[[#This Row],[Subject]],TRIM(Source[[#This Row],[Course]]))</f>
        <v>PE255C</v>
      </c>
      <c r="I6197" t="str">
        <f>VLOOKUP(Source[[#This Row],[SubjCrse]],'Courses and Categories'!$E$2:$G$1816,3,FALSE)</f>
        <v>Credit PE/Dance Activity</v>
      </c>
      <c r="J6197">
        <v>1</v>
      </c>
      <c r="K6197" t="s">
        <v>1596</v>
      </c>
      <c r="L6197" t="s">
        <v>39</v>
      </c>
      <c r="M6197" t="s">
        <v>1063</v>
      </c>
      <c r="N6197" t="s">
        <v>105</v>
      </c>
      <c r="O6197">
        <v>1110</v>
      </c>
      <c r="P6197">
        <v>1200</v>
      </c>
      <c r="Q6197" t="s">
        <v>675</v>
      </c>
      <c r="R6197" t="s">
        <v>1579</v>
      </c>
      <c r="S6197" t="s">
        <v>134</v>
      </c>
      <c r="T6197">
        <v>1</v>
      </c>
      <c r="U6197" s="1">
        <v>43694</v>
      </c>
      <c r="V6197" s="1">
        <v>43819</v>
      </c>
      <c r="W6197" t="s">
        <v>66</v>
      </c>
      <c r="X6197" t="s">
        <v>1929</v>
      </c>
      <c r="Y6197">
        <v>12</v>
      </c>
      <c r="Z6197">
        <v>12</v>
      </c>
      <c r="AA6197">
        <v>15</v>
      </c>
      <c r="AB6197">
        <v>80</v>
      </c>
      <c r="AC6197" t="s">
        <v>3810</v>
      </c>
      <c r="AD6197">
        <f>IF(ISBLANK(Source[[#This Row],[CrosslistID]]),1,1/COUNTIFS(Source[CrosslistID],Source[[#This Row],[CrosslistID]],Source[TermDesc],Source[[#This Row],[TermDesc]]))</f>
        <v>0.5</v>
      </c>
      <c r="AE6197">
        <v>22</v>
      </c>
      <c r="AF6197">
        <v>40</v>
      </c>
      <c r="AG6197">
        <v>55</v>
      </c>
      <c r="AH6197">
        <v>55</v>
      </c>
      <c r="AI6197">
        <v>0.73299999999999998</v>
      </c>
      <c r="AJ6197">
        <v>0.79959999999999998</v>
      </c>
      <c r="AK6197">
        <v>0</v>
      </c>
      <c r="AL61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97">
        <f>IF(AND(Source[[#This Row],[Credit_Noncredit]]="Noncredit",Source[[#This Row],[FTEF]]&gt;0),Source[[#This Row],[NC XLST FTES]]*525/(437.5*Source[[#This Row],[FTEF]]),0)</f>
        <v>0</v>
      </c>
      <c r="AN6197">
        <f>IF(Source[[#This Row],[Credit_Noncredit]]="Credit",Source[[#This Row],[Census Enrollment]],Source[[#This Row],[Noncredit Avg. Attendance]])</f>
        <v>12</v>
      </c>
    </row>
    <row r="6198" spans="1:40" x14ac:dyDescent="0.25">
      <c r="A6198" t="s">
        <v>1914</v>
      </c>
      <c r="B6198" t="s">
        <v>886</v>
      </c>
      <c r="C6198" t="s">
        <v>632</v>
      </c>
      <c r="D6198" t="s">
        <v>1475</v>
      </c>
      <c r="E6198" s="4">
        <v>75838</v>
      </c>
      <c r="F6198" s="4" t="s">
        <v>1502</v>
      </c>
      <c r="G6198" s="4" t="s">
        <v>1595</v>
      </c>
      <c r="H6198" t="str">
        <f>CONCATENATE(Source[[#This Row],[Subject]],TRIM(Source[[#This Row],[Course]]))</f>
        <v>PE255C</v>
      </c>
      <c r="I6198" t="str">
        <f>VLOOKUP(Source[[#This Row],[SubjCrse]],'Courses and Categories'!$E$2:$G$1816,3,FALSE)</f>
        <v>Credit PE/Dance Activity</v>
      </c>
      <c r="J6198">
        <v>3</v>
      </c>
      <c r="K6198" t="s">
        <v>1596</v>
      </c>
      <c r="L6198" t="s">
        <v>39</v>
      </c>
      <c r="M6198" t="s">
        <v>1063</v>
      </c>
      <c r="N6198" t="s">
        <v>59</v>
      </c>
      <c r="O6198">
        <v>1110</v>
      </c>
      <c r="P6198">
        <v>1200</v>
      </c>
      <c r="Q6198" t="s">
        <v>675</v>
      </c>
      <c r="R6198" t="s">
        <v>1579</v>
      </c>
      <c r="S6198" t="s">
        <v>134</v>
      </c>
      <c r="T6198">
        <v>1</v>
      </c>
      <c r="U6198" s="1">
        <v>43694</v>
      </c>
      <c r="V6198" s="1">
        <v>43819</v>
      </c>
      <c r="W6198" t="s">
        <v>66</v>
      </c>
      <c r="X6198" t="s">
        <v>1929</v>
      </c>
      <c r="Y6198">
        <v>11</v>
      </c>
      <c r="Z6198">
        <v>11</v>
      </c>
      <c r="AA6198">
        <v>15</v>
      </c>
      <c r="AB6198">
        <v>73.333299999999994</v>
      </c>
      <c r="AC6198" t="s">
        <v>3811</v>
      </c>
      <c r="AD6198">
        <f>IF(ISBLANK(Source[[#This Row],[CrosslistID]]),1,1/COUNTIFS(Source[CrosslistID],Source[[#This Row],[CrosslistID]],Source[TermDesc],Source[[#This Row],[TermDesc]]))</f>
        <v>0.5</v>
      </c>
      <c r="AE6198">
        <v>22</v>
      </c>
      <c r="AF6198">
        <v>35</v>
      </c>
      <c r="AG6198">
        <v>62.857100000000003</v>
      </c>
      <c r="AH6198">
        <v>62.857100000000003</v>
      </c>
      <c r="AI6198">
        <v>0.73299999999999998</v>
      </c>
      <c r="AJ6198">
        <v>0.73299999999999998</v>
      </c>
      <c r="AK6198">
        <v>0</v>
      </c>
      <c r="AL61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98">
        <f>IF(AND(Source[[#This Row],[Credit_Noncredit]]="Noncredit",Source[[#This Row],[FTEF]]&gt;0),Source[[#This Row],[NC XLST FTES]]*525/(437.5*Source[[#This Row],[FTEF]]),0)</f>
        <v>0</v>
      </c>
      <c r="AN6198">
        <f>IF(Source[[#This Row],[Credit_Noncredit]]="Credit",Source[[#This Row],[Census Enrollment]],Source[[#This Row],[Noncredit Avg. Attendance]])</f>
        <v>11</v>
      </c>
    </row>
    <row r="6199" spans="1:40" x14ac:dyDescent="0.25">
      <c r="A6199" t="s">
        <v>1914</v>
      </c>
      <c r="B6199" t="s">
        <v>886</v>
      </c>
      <c r="C6199" t="s">
        <v>632</v>
      </c>
      <c r="D6199" t="s">
        <v>1475</v>
      </c>
      <c r="E6199" s="4">
        <v>75842</v>
      </c>
      <c r="F6199" s="4" t="s">
        <v>1502</v>
      </c>
      <c r="G6199" s="4" t="s">
        <v>3812</v>
      </c>
      <c r="H6199" t="str">
        <f>CONCATENATE(Source[[#This Row],[Subject]],TRIM(Source[[#This Row],[Course]]))</f>
        <v>PE255D</v>
      </c>
      <c r="I6199" t="str">
        <f>VLOOKUP(Source[[#This Row],[SubjCrse]],'Courses and Categories'!$E$2:$G$1816,3,FALSE)</f>
        <v>Credit PE/Dance Activity</v>
      </c>
      <c r="J6199">
        <v>1</v>
      </c>
      <c r="K6199" t="s">
        <v>3813</v>
      </c>
      <c r="L6199" t="s">
        <v>39</v>
      </c>
      <c r="M6199" t="s">
        <v>1063</v>
      </c>
      <c r="N6199" t="s">
        <v>105</v>
      </c>
      <c r="O6199">
        <v>1010</v>
      </c>
      <c r="P6199">
        <v>1100</v>
      </c>
      <c r="Q6199" t="s">
        <v>675</v>
      </c>
      <c r="R6199" t="s">
        <v>1579</v>
      </c>
      <c r="S6199" t="s">
        <v>134</v>
      </c>
      <c r="T6199">
        <v>1</v>
      </c>
      <c r="U6199" s="1">
        <v>43694</v>
      </c>
      <c r="V6199" s="1">
        <v>43819</v>
      </c>
      <c r="W6199" t="s">
        <v>1593</v>
      </c>
      <c r="X6199" t="s">
        <v>1929</v>
      </c>
      <c r="Y6199">
        <v>19</v>
      </c>
      <c r="Z6199">
        <v>19</v>
      </c>
      <c r="AA6199">
        <v>18</v>
      </c>
      <c r="AB6199">
        <v>105.5556</v>
      </c>
      <c r="AC6199" t="s">
        <v>3814</v>
      </c>
      <c r="AD6199">
        <f>IF(ISBLANK(Source[[#This Row],[CrosslistID]]),1,1/COUNTIFS(Source[CrosslistID],Source[[#This Row],[CrosslistID]],Source[TermDesc],Source[[#This Row],[TermDesc]]))</f>
        <v>0.5</v>
      </c>
      <c r="AE6199">
        <v>21</v>
      </c>
      <c r="AF6199">
        <v>35</v>
      </c>
      <c r="AG6199">
        <v>60</v>
      </c>
      <c r="AH6199">
        <v>60</v>
      </c>
      <c r="AI6199">
        <v>1.2</v>
      </c>
      <c r="AJ6199">
        <v>1.2666999999999999</v>
      </c>
      <c r="AK6199">
        <v>0.1</v>
      </c>
      <c r="AL61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199">
        <f>IF(AND(Source[[#This Row],[Credit_Noncredit]]="Noncredit",Source[[#This Row],[FTEF]]&gt;0),Source[[#This Row],[NC XLST FTES]]*525/(437.5*Source[[#This Row],[FTEF]]),0)</f>
        <v>0</v>
      </c>
      <c r="AN6199">
        <f>IF(Source[[#This Row],[Credit_Noncredit]]="Credit",Source[[#This Row],[Census Enrollment]],Source[[#This Row],[Noncredit Avg. Attendance]])</f>
        <v>19</v>
      </c>
    </row>
    <row r="6200" spans="1:40" x14ac:dyDescent="0.25">
      <c r="A6200" t="s">
        <v>1914</v>
      </c>
      <c r="B6200" t="s">
        <v>886</v>
      </c>
      <c r="C6200" t="s">
        <v>632</v>
      </c>
      <c r="D6200" t="s">
        <v>1475</v>
      </c>
      <c r="E6200" s="4">
        <v>75843</v>
      </c>
      <c r="F6200" s="4" t="s">
        <v>1502</v>
      </c>
      <c r="G6200" s="4" t="s">
        <v>3812</v>
      </c>
      <c r="H6200" t="str">
        <f>CONCATENATE(Source[[#This Row],[Subject]],TRIM(Source[[#This Row],[Course]]))</f>
        <v>PE255D</v>
      </c>
      <c r="I6200" t="str">
        <f>VLOOKUP(Source[[#This Row],[SubjCrse]],'Courses and Categories'!$E$2:$G$1816,3,FALSE)</f>
        <v>Credit PE/Dance Activity</v>
      </c>
      <c r="J6200">
        <v>2</v>
      </c>
      <c r="K6200" t="s">
        <v>3813</v>
      </c>
      <c r="L6200" t="s">
        <v>39</v>
      </c>
      <c r="M6200" t="s">
        <v>1063</v>
      </c>
      <c r="N6200" t="s">
        <v>59</v>
      </c>
      <c r="O6200">
        <v>1310</v>
      </c>
      <c r="P6200">
        <v>1400</v>
      </c>
      <c r="Q6200" t="s">
        <v>675</v>
      </c>
      <c r="R6200" t="s">
        <v>1579</v>
      </c>
      <c r="S6200" t="s">
        <v>134</v>
      </c>
      <c r="T6200">
        <v>1</v>
      </c>
      <c r="U6200" s="1">
        <v>43694</v>
      </c>
      <c r="V6200" s="1">
        <v>43819</v>
      </c>
      <c r="W6200" t="s">
        <v>1593</v>
      </c>
      <c r="X6200" t="s">
        <v>1929</v>
      </c>
      <c r="Y6200">
        <v>16</v>
      </c>
      <c r="Z6200">
        <v>15</v>
      </c>
      <c r="AA6200">
        <v>18</v>
      </c>
      <c r="AB6200">
        <v>83.333299999999994</v>
      </c>
      <c r="AC6200" t="s">
        <v>3815</v>
      </c>
      <c r="AD6200">
        <f>IF(ISBLANK(Source[[#This Row],[CrosslistID]]),1,1/COUNTIFS(Source[CrosslistID],Source[[#This Row],[CrosslistID]],Source[TermDesc],Source[[#This Row],[TermDesc]]))</f>
        <v>0.5</v>
      </c>
      <c r="AE6200">
        <v>18</v>
      </c>
      <c r="AF6200">
        <v>35</v>
      </c>
      <c r="AG6200">
        <v>51.428600000000003</v>
      </c>
      <c r="AH6200">
        <v>51.428600000000003</v>
      </c>
      <c r="AI6200">
        <v>1.0669999999999999</v>
      </c>
      <c r="AJ6200">
        <v>1.0669999999999999</v>
      </c>
      <c r="AK6200">
        <v>0.1</v>
      </c>
      <c r="AL62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00">
        <f>IF(AND(Source[[#This Row],[Credit_Noncredit]]="Noncredit",Source[[#This Row],[FTEF]]&gt;0),Source[[#This Row],[NC XLST FTES]]*525/(437.5*Source[[#This Row],[FTEF]]),0)</f>
        <v>0</v>
      </c>
      <c r="AN6200">
        <f>IF(Source[[#This Row],[Credit_Noncredit]]="Credit",Source[[#This Row],[Census Enrollment]],Source[[#This Row],[Noncredit Avg. Attendance]])</f>
        <v>16</v>
      </c>
    </row>
    <row r="6201" spans="1:40" x14ac:dyDescent="0.25">
      <c r="A6201" t="s">
        <v>1914</v>
      </c>
      <c r="B6201" t="s">
        <v>886</v>
      </c>
      <c r="C6201" t="s">
        <v>632</v>
      </c>
      <c r="D6201" t="s">
        <v>1475</v>
      </c>
      <c r="E6201" s="4">
        <v>76240</v>
      </c>
      <c r="F6201" s="4" t="s">
        <v>1502</v>
      </c>
      <c r="G6201" s="4" t="s">
        <v>3816</v>
      </c>
      <c r="H6201" t="str">
        <f>CONCATENATE(Source[[#This Row],[Subject]],TRIM(Source[[#This Row],[Course]]))</f>
        <v>PE255E</v>
      </c>
      <c r="I6201" t="str">
        <f>VLOOKUP(Source[[#This Row],[SubjCrse]],'Courses and Categories'!$E$2:$G$1816,3,FALSE)</f>
        <v>Credit PE/Dance Activity</v>
      </c>
      <c r="J6201">
        <v>1</v>
      </c>
      <c r="K6201" t="s">
        <v>3817</v>
      </c>
      <c r="L6201" t="s">
        <v>39</v>
      </c>
      <c r="M6201" t="s">
        <v>1063</v>
      </c>
      <c r="N6201" t="s">
        <v>105</v>
      </c>
      <c r="O6201">
        <v>1010</v>
      </c>
      <c r="P6201">
        <v>1100</v>
      </c>
      <c r="Q6201" t="s">
        <v>675</v>
      </c>
      <c r="R6201" t="s">
        <v>1579</v>
      </c>
      <c r="S6201" t="s">
        <v>134</v>
      </c>
      <c r="T6201">
        <v>1</v>
      </c>
      <c r="U6201" s="1">
        <v>43694</v>
      </c>
      <c r="V6201" s="1">
        <v>43819</v>
      </c>
      <c r="W6201" t="s">
        <v>1593</v>
      </c>
      <c r="X6201" t="s">
        <v>1929</v>
      </c>
      <c r="Y6201">
        <v>2</v>
      </c>
      <c r="Z6201">
        <v>2</v>
      </c>
      <c r="AA6201">
        <v>10</v>
      </c>
      <c r="AB6201">
        <v>20</v>
      </c>
      <c r="AC6201" t="s">
        <v>3814</v>
      </c>
      <c r="AD6201">
        <f>IF(ISBLANK(Source[[#This Row],[CrosslistID]]),1,1/COUNTIFS(Source[CrosslistID],Source[[#This Row],[CrosslistID]],Source[TermDesc],Source[[#This Row],[TermDesc]]))</f>
        <v>0.5</v>
      </c>
      <c r="AE6201">
        <v>21</v>
      </c>
      <c r="AF6201">
        <v>35</v>
      </c>
      <c r="AG6201">
        <v>60</v>
      </c>
      <c r="AH6201">
        <v>60</v>
      </c>
      <c r="AI6201">
        <v>0.13300000000000001</v>
      </c>
      <c r="AJ6201">
        <v>0.13300000000000001</v>
      </c>
      <c r="AK6201">
        <v>0</v>
      </c>
      <c r="AL62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01">
        <f>IF(AND(Source[[#This Row],[Credit_Noncredit]]="Noncredit",Source[[#This Row],[FTEF]]&gt;0),Source[[#This Row],[NC XLST FTES]]*525/(437.5*Source[[#This Row],[FTEF]]),0)</f>
        <v>0</v>
      </c>
      <c r="AN6201">
        <f>IF(Source[[#This Row],[Credit_Noncredit]]="Credit",Source[[#This Row],[Census Enrollment]],Source[[#This Row],[Noncredit Avg. Attendance]])</f>
        <v>2</v>
      </c>
    </row>
    <row r="6202" spans="1:40" x14ac:dyDescent="0.25">
      <c r="A6202" t="s">
        <v>1914</v>
      </c>
      <c r="B6202" t="s">
        <v>886</v>
      </c>
      <c r="C6202" t="s">
        <v>632</v>
      </c>
      <c r="D6202" t="s">
        <v>1475</v>
      </c>
      <c r="E6202" s="4">
        <v>76241</v>
      </c>
      <c r="F6202" s="4" t="s">
        <v>1502</v>
      </c>
      <c r="G6202" s="4" t="s">
        <v>3816</v>
      </c>
      <c r="H6202" t="str">
        <f>CONCATENATE(Source[[#This Row],[Subject]],TRIM(Source[[#This Row],[Course]]))</f>
        <v>PE255E</v>
      </c>
      <c r="I6202" t="str">
        <f>VLOOKUP(Source[[#This Row],[SubjCrse]],'Courses and Categories'!$E$2:$G$1816,3,FALSE)</f>
        <v>Credit PE/Dance Activity</v>
      </c>
      <c r="J6202">
        <v>2</v>
      </c>
      <c r="K6202" t="s">
        <v>3817</v>
      </c>
      <c r="L6202" t="s">
        <v>39</v>
      </c>
      <c r="M6202" t="s">
        <v>1063</v>
      </c>
      <c r="N6202" t="s">
        <v>59</v>
      </c>
      <c r="O6202">
        <v>1310</v>
      </c>
      <c r="P6202">
        <v>1400</v>
      </c>
      <c r="Q6202" t="s">
        <v>675</v>
      </c>
      <c r="R6202" t="s">
        <v>1579</v>
      </c>
      <c r="S6202" t="s">
        <v>134</v>
      </c>
      <c r="T6202">
        <v>1</v>
      </c>
      <c r="U6202" s="1">
        <v>43694</v>
      </c>
      <c r="V6202" s="1">
        <v>43819</v>
      </c>
      <c r="W6202" t="s">
        <v>1593</v>
      </c>
      <c r="X6202" t="s">
        <v>1929</v>
      </c>
      <c r="Y6202">
        <v>3</v>
      </c>
      <c r="Z6202">
        <v>3</v>
      </c>
      <c r="AA6202">
        <v>10</v>
      </c>
      <c r="AB6202">
        <v>30</v>
      </c>
      <c r="AC6202" t="s">
        <v>3815</v>
      </c>
      <c r="AD6202">
        <f>IF(ISBLANK(Source[[#This Row],[CrosslistID]]),1,1/COUNTIFS(Source[CrosslistID],Source[[#This Row],[CrosslistID]],Source[TermDesc],Source[[#This Row],[TermDesc]]))</f>
        <v>0.5</v>
      </c>
      <c r="AE6202">
        <v>18</v>
      </c>
      <c r="AF6202">
        <v>35</v>
      </c>
      <c r="AG6202">
        <v>51.428600000000003</v>
      </c>
      <c r="AH6202">
        <v>51.428600000000003</v>
      </c>
      <c r="AI6202">
        <v>0.2</v>
      </c>
      <c r="AJ6202">
        <v>0.2</v>
      </c>
      <c r="AK6202">
        <v>0</v>
      </c>
      <c r="AL62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02">
        <f>IF(AND(Source[[#This Row],[Credit_Noncredit]]="Noncredit",Source[[#This Row],[FTEF]]&gt;0),Source[[#This Row],[NC XLST FTES]]*525/(437.5*Source[[#This Row],[FTEF]]),0)</f>
        <v>0</v>
      </c>
      <c r="AN6202">
        <f>IF(Source[[#This Row],[Credit_Noncredit]]="Credit",Source[[#This Row],[Census Enrollment]],Source[[#This Row],[Noncredit Avg. Attendance]])</f>
        <v>3</v>
      </c>
    </row>
    <row r="6203" spans="1:40" x14ac:dyDescent="0.25">
      <c r="A6203" t="s">
        <v>1914</v>
      </c>
      <c r="B6203" t="s">
        <v>886</v>
      </c>
      <c r="C6203" t="s">
        <v>632</v>
      </c>
      <c r="D6203" t="s">
        <v>1475</v>
      </c>
      <c r="E6203" s="4">
        <v>75774</v>
      </c>
      <c r="F6203" s="4" t="s">
        <v>1502</v>
      </c>
      <c r="G6203" s="4" t="s">
        <v>1597</v>
      </c>
      <c r="H6203" t="str">
        <f>CONCATENATE(Source[[#This Row],[Subject]],TRIM(Source[[#This Row],[Course]]))</f>
        <v>PE256A</v>
      </c>
      <c r="I6203" t="str">
        <f>VLOOKUP(Source[[#This Row],[SubjCrse]],'Courses and Categories'!$E$2:$G$1816,3,FALSE)</f>
        <v>Credit PE/Dance Activity</v>
      </c>
      <c r="J6203">
        <v>1</v>
      </c>
      <c r="K6203" t="s">
        <v>1598</v>
      </c>
      <c r="L6203" t="s">
        <v>39</v>
      </c>
      <c r="M6203" t="s">
        <v>1063</v>
      </c>
      <c r="N6203" t="s">
        <v>42</v>
      </c>
      <c r="O6203" t="s">
        <v>42</v>
      </c>
      <c r="P6203" t="s">
        <v>42</v>
      </c>
      <c r="Q6203" t="s">
        <v>675</v>
      </c>
      <c r="R6203" t="s">
        <v>1579</v>
      </c>
      <c r="S6203" t="s">
        <v>134</v>
      </c>
      <c r="T6203">
        <v>1</v>
      </c>
      <c r="U6203" s="1">
        <v>43694</v>
      </c>
      <c r="V6203" s="1">
        <v>43819</v>
      </c>
      <c r="W6203" t="s">
        <v>1593</v>
      </c>
      <c r="X6203" t="s">
        <v>46</v>
      </c>
      <c r="Y6203">
        <v>145</v>
      </c>
      <c r="Z6203">
        <v>70</v>
      </c>
      <c r="AA6203">
        <v>150</v>
      </c>
      <c r="AB6203">
        <v>46.666699999999999</v>
      </c>
      <c r="AC6203" t="s">
        <v>3818</v>
      </c>
      <c r="AD6203">
        <f>IF(ISBLANK(Source[[#This Row],[CrosslistID]]),1,1/COUNTIFS(Source[CrosslistID],Source[[#This Row],[CrosslistID]],Source[TermDesc],Source[[#This Row],[TermDesc]]))</f>
        <v>0.25</v>
      </c>
      <c r="AE6203">
        <v>106</v>
      </c>
      <c r="AF6203">
        <v>500</v>
      </c>
      <c r="AG6203">
        <v>21.2</v>
      </c>
      <c r="AH6203">
        <v>21.2</v>
      </c>
      <c r="AI6203">
        <v>2.0779999999999998</v>
      </c>
      <c r="AJ6203">
        <v>2.4266000000000001</v>
      </c>
      <c r="AK6203">
        <v>0.1</v>
      </c>
      <c r="AL62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03">
        <f>IF(AND(Source[[#This Row],[Credit_Noncredit]]="Noncredit",Source[[#This Row],[FTEF]]&gt;0),Source[[#This Row],[NC XLST FTES]]*525/(437.5*Source[[#This Row],[FTEF]]),0)</f>
        <v>0</v>
      </c>
      <c r="AN6203">
        <f>IF(Source[[#This Row],[Credit_Noncredit]]="Credit",Source[[#This Row],[Census Enrollment]],Source[[#This Row],[Noncredit Avg. Attendance]])</f>
        <v>145</v>
      </c>
    </row>
    <row r="6204" spans="1:40" x14ac:dyDescent="0.25">
      <c r="A6204" t="s">
        <v>1914</v>
      </c>
      <c r="B6204" t="s">
        <v>886</v>
      </c>
      <c r="C6204" t="s">
        <v>632</v>
      </c>
      <c r="D6204" t="s">
        <v>1475</v>
      </c>
      <c r="E6204" s="4">
        <v>75844</v>
      </c>
      <c r="F6204" s="4" t="s">
        <v>1502</v>
      </c>
      <c r="G6204" s="4" t="s">
        <v>1597</v>
      </c>
      <c r="H6204" t="str">
        <f>CONCATENATE(Source[[#This Row],[Subject]],TRIM(Source[[#This Row],[Course]]))</f>
        <v>PE256A</v>
      </c>
      <c r="I6204" t="str">
        <f>VLOOKUP(Source[[#This Row],[SubjCrse]],'Courses and Categories'!$E$2:$G$1816,3,FALSE)</f>
        <v>Credit PE/Dance Activity</v>
      </c>
      <c r="J6204" t="s">
        <v>3538</v>
      </c>
      <c r="K6204" t="s">
        <v>1598</v>
      </c>
      <c r="L6204" t="s">
        <v>39</v>
      </c>
      <c r="M6204" t="s">
        <v>1063</v>
      </c>
      <c r="N6204" t="s">
        <v>180</v>
      </c>
      <c r="O6204">
        <v>710</v>
      </c>
      <c r="P6204">
        <v>900</v>
      </c>
      <c r="Q6204" t="s">
        <v>675</v>
      </c>
      <c r="R6204" t="s">
        <v>1579</v>
      </c>
      <c r="S6204" t="s">
        <v>134</v>
      </c>
      <c r="T6204">
        <v>1</v>
      </c>
      <c r="U6204" s="1">
        <v>43694</v>
      </c>
      <c r="V6204" s="1">
        <v>43819</v>
      </c>
      <c r="W6204" t="s">
        <v>1584</v>
      </c>
      <c r="X6204" t="s">
        <v>3543</v>
      </c>
      <c r="Y6204">
        <v>0</v>
      </c>
      <c r="Z6204">
        <v>0</v>
      </c>
      <c r="AA6204">
        <v>0</v>
      </c>
      <c r="AB6204">
        <v>0</v>
      </c>
      <c r="AD6204">
        <f>IF(ISBLANK(Source[[#This Row],[CrosslistID]]),1,1/COUNTIFS(Source[CrosslistID],Source[[#This Row],[CrosslistID]],Source[TermDesc],Source[[#This Row],[TermDesc]]))</f>
        <v>1</v>
      </c>
      <c r="AG6204">
        <v>0</v>
      </c>
      <c r="AH6204">
        <v>0</v>
      </c>
      <c r="AI6204">
        <v>0</v>
      </c>
      <c r="AJ6204">
        <v>0</v>
      </c>
      <c r="AK6204">
        <v>0.1</v>
      </c>
      <c r="AL62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04">
        <f>IF(AND(Source[[#This Row],[Credit_Noncredit]]="Noncredit",Source[[#This Row],[FTEF]]&gt;0),Source[[#This Row],[NC XLST FTES]]*525/(437.5*Source[[#This Row],[FTEF]]),0)</f>
        <v>0</v>
      </c>
      <c r="AN6204">
        <f>IF(Source[[#This Row],[Credit_Noncredit]]="Credit",Source[[#This Row],[Census Enrollment]],Source[[#This Row],[Noncredit Avg. Attendance]])</f>
        <v>0</v>
      </c>
    </row>
    <row r="6205" spans="1:40" x14ac:dyDescent="0.25">
      <c r="A6205" t="s">
        <v>1914</v>
      </c>
      <c r="B6205" t="s">
        <v>886</v>
      </c>
      <c r="C6205" t="s">
        <v>632</v>
      </c>
      <c r="D6205" t="s">
        <v>1475</v>
      </c>
      <c r="E6205" s="4">
        <v>75845</v>
      </c>
      <c r="F6205" s="4" t="s">
        <v>1502</v>
      </c>
      <c r="G6205" s="4" t="s">
        <v>1597</v>
      </c>
      <c r="H6205" t="str">
        <f>CONCATENATE(Source[[#This Row],[Subject]],TRIM(Source[[#This Row],[Course]]))</f>
        <v>PE256A</v>
      </c>
      <c r="I6205" t="str">
        <f>VLOOKUP(Source[[#This Row],[SubjCrse]],'Courses and Categories'!$E$2:$G$1816,3,FALSE)</f>
        <v>Credit PE/Dance Activity</v>
      </c>
      <c r="J6205" t="s">
        <v>3544</v>
      </c>
      <c r="K6205" t="s">
        <v>1598</v>
      </c>
      <c r="L6205" t="s">
        <v>39</v>
      </c>
      <c r="M6205" t="s">
        <v>1063</v>
      </c>
      <c r="N6205" t="s">
        <v>59</v>
      </c>
      <c r="O6205">
        <v>710</v>
      </c>
      <c r="P6205">
        <v>800</v>
      </c>
      <c r="Q6205" t="s">
        <v>675</v>
      </c>
      <c r="R6205" t="s">
        <v>1579</v>
      </c>
      <c r="S6205" t="s">
        <v>134</v>
      </c>
      <c r="T6205">
        <v>1</v>
      </c>
      <c r="U6205" s="1">
        <v>43694</v>
      </c>
      <c r="V6205" s="1">
        <v>43819</v>
      </c>
      <c r="W6205" t="s">
        <v>3702</v>
      </c>
      <c r="X6205" t="s">
        <v>3543</v>
      </c>
      <c r="Y6205">
        <v>0</v>
      </c>
      <c r="Z6205">
        <v>0</v>
      </c>
      <c r="AA6205">
        <v>0</v>
      </c>
      <c r="AB6205">
        <v>0</v>
      </c>
      <c r="AD6205">
        <f>IF(ISBLANK(Source[[#This Row],[CrosslistID]]),1,1/COUNTIFS(Source[CrosslistID],Source[[#This Row],[CrosslistID]],Source[TermDesc],Source[[#This Row],[TermDesc]]))</f>
        <v>1</v>
      </c>
      <c r="AG6205">
        <v>0</v>
      </c>
      <c r="AH6205">
        <v>0</v>
      </c>
      <c r="AI6205">
        <v>0</v>
      </c>
      <c r="AJ6205">
        <v>0</v>
      </c>
      <c r="AK6205">
        <v>0.1</v>
      </c>
      <c r="AL62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05">
        <f>IF(AND(Source[[#This Row],[Credit_Noncredit]]="Noncredit",Source[[#This Row],[FTEF]]&gt;0),Source[[#This Row],[NC XLST FTES]]*525/(437.5*Source[[#This Row],[FTEF]]),0)</f>
        <v>0</v>
      </c>
      <c r="AN6205">
        <f>IF(Source[[#This Row],[Credit_Noncredit]]="Credit",Source[[#This Row],[Census Enrollment]],Source[[#This Row],[Noncredit Avg. Attendance]])</f>
        <v>0</v>
      </c>
    </row>
    <row r="6206" spans="1:40" x14ac:dyDescent="0.25">
      <c r="A6206" t="s">
        <v>1914</v>
      </c>
      <c r="B6206" t="s">
        <v>886</v>
      </c>
      <c r="C6206" t="s">
        <v>632</v>
      </c>
      <c r="D6206" t="s">
        <v>1475</v>
      </c>
      <c r="E6206" s="4">
        <v>75846</v>
      </c>
      <c r="F6206" s="4" t="s">
        <v>1502</v>
      </c>
      <c r="G6206" s="4" t="s">
        <v>1597</v>
      </c>
      <c r="H6206" t="str">
        <f>CONCATENATE(Source[[#This Row],[Subject]],TRIM(Source[[#This Row],[Course]]))</f>
        <v>PE256A</v>
      </c>
      <c r="I6206" t="str">
        <f>VLOOKUP(Source[[#This Row],[SubjCrse]],'Courses and Categories'!$E$2:$G$1816,3,FALSE)</f>
        <v>Credit PE/Dance Activity</v>
      </c>
      <c r="J6206" t="s">
        <v>3546</v>
      </c>
      <c r="K6206" t="s">
        <v>1598</v>
      </c>
      <c r="L6206" t="s">
        <v>39</v>
      </c>
      <c r="M6206" t="s">
        <v>1063</v>
      </c>
      <c r="N6206" t="s">
        <v>91</v>
      </c>
      <c r="O6206">
        <v>710</v>
      </c>
      <c r="P6206">
        <v>900</v>
      </c>
      <c r="Q6206" t="s">
        <v>675</v>
      </c>
      <c r="R6206" t="s">
        <v>1579</v>
      </c>
      <c r="S6206" t="s">
        <v>134</v>
      </c>
      <c r="T6206">
        <v>1</v>
      </c>
      <c r="U6206" s="1">
        <v>43694</v>
      </c>
      <c r="V6206" s="1">
        <v>43819</v>
      </c>
      <c r="W6206" t="s">
        <v>1584</v>
      </c>
      <c r="X6206" t="s">
        <v>3543</v>
      </c>
      <c r="Y6206">
        <v>0</v>
      </c>
      <c r="Z6206">
        <v>0</v>
      </c>
      <c r="AA6206">
        <v>0</v>
      </c>
      <c r="AB6206">
        <v>0</v>
      </c>
      <c r="AD6206">
        <f>IF(ISBLANK(Source[[#This Row],[CrosslistID]]),1,1/COUNTIFS(Source[CrosslistID],Source[[#This Row],[CrosslistID]],Source[TermDesc],Source[[#This Row],[TermDesc]]))</f>
        <v>1</v>
      </c>
      <c r="AG6206">
        <v>0</v>
      </c>
      <c r="AH6206">
        <v>0</v>
      </c>
      <c r="AI6206">
        <v>0</v>
      </c>
      <c r="AJ6206">
        <v>0</v>
      </c>
      <c r="AK6206">
        <v>0.1</v>
      </c>
      <c r="AL62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06">
        <f>IF(AND(Source[[#This Row],[Credit_Noncredit]]="Noncredit",Source[[#This Row],[FTEF]]&gt;0),Source[[#This Row],[NC XLST FTES]]*525/(437.5*Source[[#This Row],[FTEF]]),0)</f>
        <v>0</v>
      </c>
      <c r="AN6206">
        <f>IF(Source[[#This Row],[Credit_Noncredit]]="Credit",Source[[#This Row],[Census Enrollment]],Source[[#This Row],[Noncredit Avg. Attendance]])</f>
        <v>0</v>
      </c>
    </row>
    <row r="6207" spans="1:40" x14ac:dyDescent="0.25">
      <c r="A6207" t="s">
        <v>1914</v>
      </c>
      <c r="B6207" t="s">
        <v>886</v>
      </c>
      <c r="C6207" t="s">
        <v>632</v>
      </c>
      <c r="D6207" t="s">
        <v>1475</v>
      </c>
      <c r="E6207" s="4">
        <v>76605</v>
      </c>
      <c r="F6207" s="4" t="s">
        <v>1502</v>
      </c>
      <c r="G6207" s="4" t="s">
        <v>1597</v>
      </c>
      <c r="H6207" t="str">
        <f>CONCATENATE(Source[[#This Row],[Subject]],TRIM(Source[[#This Row],[Course]]))</f>
        <v>PE256A</v>
      </c>
      <c r="I6207" t="str">
        <f>VLOOKUP(Source[[#This Row],[SubjCrse]],'Courses and Categories'!$E$2:$G$1816,3,FALSE)</f>
        <v>Credit PE/Dance Activity</v>
      </c>
      <c r="J6207" t="s">
        <v>3554</v>
      </c>
      <c r="K6207" t="s">
        <v>1598</v>
      </c>
      <c r="L6207" t="s">
        <v>39</v>
      </c>
      <c r="M6207" t="s">
        <v>1063</v>
      </c>
      <c r="N6207" t="s">
        <v>50</v>
      </c>
      <c r="O6207">
        <v>710</v>
      </c>
      <c r="P6207">
        <v>900</v>
      </c>
      <c r="Q6207" t="s">
        <v>675</v>
      </c>
      <c r="R6207" t="s">
        <v>1579</v>
      </c>
      <c r="S6207" t="s">
        <v>134</v>
      </c>
      <c r="T6207">
        <v>1</v>
      </c>
      <c r="U6207" s="1">
        <v>43694</v>
      </c>
      <c r="V6207" s="1">
        <v>43819</v>
      </c>
      <c r="W6207" t="s">
        <v>3819</v>
      </c>
      <c r="X6207" t="s">
        <v>3543</v>
      </c>
      <c r="Y6207">
        <v>0</v>
      </c>
      <c r="Z6207">
        <v>0</v>
      </c>
      <c r="AA6207">
        <v>0</v>
      </c>
      <c r="AB6207">
        <v>0</v>
      </c>
      <c r="AD6207">
        <f>IF(ISBLANK(Source[[#This Row],[CrosslistID]]),1,1/COUNTIFS(Source[CrosslistID],Source[[#This Row],[CrosslistID]],Source[TermDesc],Source[[#This Row],[TermDesc]]))</f>
        <v>1</v>
      </c>
      <c r="AG6207">
        <v>0</v>
      </c>
      <c r="AH6207">
        <v>0</v>
      </c>
      <c r="AI6207">
        <v>0</v>
      </c>
      <c r="AJ6207">
        <v>0</v>
      </c>
      <c r="AK6207">
        <v>0.1</v>
      </c>
      <c r="AL62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07">
        <f>IF(AND(Source[[#This Row],[Credit_Noncredit]]="Noncredit",Source[[#This Row],[FTEF]]&gt;0),Source[[#This Row],[NC XLST FTES]]*525/(437.5*Source[[#This Row],[FTEF]]),0)</f>
        <v>0</v>
      </c>
      <c r="AN6207">
        <f>IF(Source[[#This Row],[Credit_Noncredit]]="Credit",Source[[#This Row],[Census Enrollment]],Source[[#This Row],[Noncredit Avg. Attendance]])</f>
        <v>0</v>
      </c>
    </row>
    <row r="6208" spans="1:40" x14ac:dyDescent="0.25">
      <c r="A6208" t="s">
        <v>1914</v>
      </c>
      <c r="B6208" t="s">
        <v>886</v>
      </c>
      <c r="C6208" t="s">
        <v>632</v>
      </c>
      <c r="D6208" t="s">
        <v>1475</v>
      </c>
      <c r="E6208" s="4">
        <v>76607</v>
      </c>
      <c r="F6208" s="4" t="s">
        <v>1502</v>
      </c>
      <c r="G6208" s="4" t="s">
        <v>1597</v>
      </c>
      <c r="H6208" t="str">
        <f>CONCATENATE(Source[[#This Row],[Subject]],TRIM(Source[[#This Row],[Course]]))</f>
        <v>PE256A</v>
      </c>
      <c r="I6208" t="str">
        <f>VLOOKUP(Source[[#This Row],[SubjCrse]],'Courses and Categories'!$E$2:$G$1816,3,FALSE)</f>
        <v>Credit PE/Dance Activity</v>
      </c>
      <c r="J6208" t="s">
        <v>3703</v>
      </c>
      <c r="K6208" t="s">
        <v>1598</v>
      </c>
      <c r="L6208" t="s">
        <v>39</v>
      </c>
      <c r="M6208" t="s">
        <v>1063</v>
      </c>
      <c r="N6208" t="s">
        <v>59</v>
      </c>
      <c r="O6208">
        <v>1210</v>
      </c>
      <c r="P6208">
        <v>1300</v>
      </c>
      <c r="Q6208" t="s">
        <v>675</v>
      </c>
      <c r="R6208" t="s">
        <v>1579</v>
      </c>
      <c r="S6208" t="s">
        <v>134</v>
      </c>
      <c r="T6208">
        <v>1</v>
      </c>
      <c r="U6208" s="1">
        <v>43694</v>
      </c>
      <c r="V6208" s="1">
        <v>43819</v>
      </c>
      <c r="W6208" t="s">
        <v>3702</v>
      </c>
      <c r="X6208" t="s">
        <v>3543</v>
      </c>
      <c r="Y6208">
        <v>0</v>
      </c>
      <c r="Z6208">
        <v>0</v>
      </c>
      <c r="AA6208">
        <v>0</v>
      </c>
      <c r="AB6208">
        <v>0</v>
      </c>
      <c r="AD6208">
        <f>IF(ISBLANK(Source[[#This Row],[CrosslistID]]),1,1/COUNTIFS(Source[CrosslistID],Source[[#This Row],[CrosslistID]],Source[TermDesc],Source[[#This Row],[TermDesc]]))</f>
        <v>1</v>
      </c>
      <c r="AG6208">
        <v>0</v>
      </c>
      <c r="AH6208">
        <v>0</v>
      </c>
      <c r="AI6208">
        <v>0</v>
      </c>
      <c r="AJ6208">
        <v>0</v>
      </c>
      <c r="AK6208">
        <v>0.1</v>
      </c>
      <c r="AL62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08">
        <f>IF(AND(Source[[#This Row],[Credit_Noncredit]]="Noncredit",Source[[#This Row],[FTEF]]&gt;0),Source[[#This Row],[NC XLST FTES]]*525/(437.5*Source[[#This Row],[FTEF]]),0)</f>
        <v>0</v>
      </c>
      <c r="AN6208">
        <f>IF(Source[[#This Row],[Credit_Noncredit]]="Credit",Source[[#This Row],[Census Enrollment]],Source[[#This Row],[Noncredit Avg. Attendance]])</f>
        <v>0</v>
      </c>
    </row>
    <row r="6209" spans="1:40" x14ac:dyDescent="0.25">
      <c r="A6209" t="s">
        <v>1914</v>
      </c>
      <c r="B6209" t="s">
        <v>886</v>
      </c>
      <c r="C6209" t="s">
        <v>632</v>
      </c>
      <c r="D6209" t="s">
        <v>1475</v>
      </c>
      <c r="E6209" s="4">
        <v>77873</v>
      </c>
      <c r="F6209" s="4" t="s">
        <v>1502</v>
      </c>
      <c r="G6209" s="4" t="s">
        <v>1603</v>
      </c>
      <c r="H6209" t="str">
        <f>CONCATENATE(Source[[#This Row],[Subject]],TRIM(Source[[#This Row],[Course]]))</f>
        <v>PE256B</v>
      </c>
      <c r="I6209" t="str">
        <f>VLOOKUP(Source[[#This Row],[SubjCrse]],'Courses and Categories'!$E$2:$G$1816,3,FALSE)</f>
        <v>Credit PE/Dance Activity</v>
      </c>
      <c r="J6209">
        <v>1</v>
      </c>
      <c r="K6209" t="s">
        <v>1604</v>
      </c>
      <c r="L6209" t="s">
        <v>39</v>
      </c>
      <c r="M6209" t="s">
        <v>1063</v>
      </c>
      <c r="N6209" t="s">
        <v>42</v>
      </c>
      <c r="O6209" t="s">
        <v>42</v>
      </c>
      <c r="P6209" t="s">
        <v>42</v>
      </c>
      <c r="Q6209" t="s">
        <v>675</v>
      </c>
      <c r="R6209" t="s">
        <v>1579</v>
      </c>
      <c r="S6209" t="s">
        <v>134</v>
      </c>
      <c r="T6209">
        <v>1</v>
      </c>
      <c r="U6209" s="1">
        <v>43694</v>
      </c>
      <c r="V6209" s="1">
        <v>43819</v>
      </c>
      <c r="W6209" t="s">
        <v>1593</v>
      </c>
      <c r="X6209" t="s">
        <v>46</v>
      </c>
      <c r="Y6209">
        <v>42</v>
      </c>
      <c r="Z6209">
        <v>26</v>
      </c>
      <c r="AA6209">
        <v>40</v>
      </c>
      <c r="AB6209">
        <v>65</v>
      </c>
      <c r="AD6209">
        <f>IF(ISBLANK(Source[[#This Row],[CrosslistID]]),1,1/COUNTIFS(Source[CrosslistID],Source[[#This Row],[CrosslistID]],Source[TermDesc],Source[[#This Row],[TermDesc]]))</f>
        <v>1</v>
      </c>
      <c r="AG6209">
        <v>0</v>
      </c>
      <c r="AH6209">
        <v>65</v>
      </c>
      <c r="AI6209">
        <v>0.99199999999999999</v>
      </c>
      <c r="AJ6209">
        <v>1.0147999999999999</v>
      </c>
      <c r="AK6209">
        <v>0</v>
      </c>
      <c r="AL62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09">
        <f>IF(AND(Source[[#This Row],[Credit_Noncredit]]="Noncredit",Source[[#This Row],[FTEF]]&gt;0),Source[[#This Row],[NC XLST FTES]]*525/(437.5*Source[[#This Row],[FTEF]]),0)</f>
        <v>0</v>
      </c>
      <c r="AN6209">
        <f>IF(Source[[#This Row],[Credit_Noncredit]]="Credit",Source[[#This Row],[Census Enrollment]],Source[[#This Row],[Noncredit Avg. Attendance]])</f>
        <v>42</v>
      </c>
    </row>
    <row r="6210" spans="1:40" x14ac:dyDescent="0.25">
      <c r="A6210" t="s">
        <v>1914</v>
      </c>
      <c r="B6210" t="s">
        <v>886</v>
      </c>
      <c r="C6210" t="s">
        <v>632</v>
      </c>
      <c r="D6210" t="s">
        <v>1475</v>
      </c>
      <c r="E6210" s="4">
        <v>75772</v>
      </c>
      <c r="F6210" s="4" t="s">
        <v>1502</v>
      </c>
      <c r="G6210" s="4" t="s">
        <v>3820</v>
      </c>
      <c r="H6210" t="str">
        <f>CONCATENATE(Source[[#This Row],[Subject]],TRIM(Source[[#This Row],[Course]]))</f>
        <v>PE256C</v>
      </c>
      <c r="I6210" t="str">
        <f>VLOOKUP(Source[[#This Row],[SubjCrse]],'Courses and Categories'!$E$2:$G$1816,3,FALSE)</f>
        <v>Credit PE/Dance Activity</v>
      </c>
      <c r="J6210">
        <v>1</v>
      </c>
      <c r="K6210" t="s">
        <v>3821</v>
      </c>
      <c r="L6210" t="s">
        <v>39</v>
      </c>
      <c r="M6210" t="s">
        <v>1063</v>
      </c>
      <c r="N6210" t="s">
        <v>781</v>
      </c>
      <c r="O6210" t="s">
        <v>781</v>
      </c>
      <c r="P6210" t="s">
        <v>781</v>
      </c>
      <c r="Q6210" t="s">
        <v>1534</v>
      </c>
      <c r="R6210" t="s">
        <v>3822</v>
      </c>
      <c r="S6210" t="s">
        <v>134</v>
      </c>
      <c r="T6210">
        <v>1</v>
      </c>
      <c r="U6210" s="1">
        <v>43694</v>
      </c>
      <c r="V6210" s="1">
        <v>43819</v>
      </c>
      <c r="W6210" t="s">
        <v>3823</v>
      </c>
      <c r="X6210" t="s">
        <v>46</v>
      </c>
      <c r="Y6210">
        <v>31</v>
      </c>
      <c r="Z6210">
        <v>26</v>
      </c>
      <c r="AA6210">
        <v>30</v>
      </c>
      <c r="AB6210">
        <v>86.666700000000006</v>
      </c>
      <c r="AC6210" t="s">
        <v>3818</v>
      </c>
      <c r="AD6210">
        <f>IF(ISBLANK(Source[[#This Row],[CrosslistID]]),1,1/COUNTIFS(Source[CrosslistID],Source[[#This Row],[CrosslistID]],Source[TermDesc],Source[[#This Row],[TermDesc]]))</f>
        <v>0.25</v>
      </c>
      <c r="AE6210">
        <v>106</v>
      </c>
      <c r="AF6210">
        <v>500</v>
      </c>
      <c r="AG6210">
        <v>21.2</v>
      </c>
      <c r="AH6210">
        <v>21.2</v>
      </c>
      <c r="AI6210">
        <v>1.03</v>
      </c>
      <c r="AJ6210">
        <v>1.0451999999999999</v>
      </c>
      <c r="AK6210">
        <v>0.1</v>
      </c>
      <c r="AL62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10">
        <f>IF(AND(Source[[#This Row],[Credit_Noncredit]]="Noncredit",Source[[#This Row],[FTEF]]&gt;0),Source[[#This Row],[NC XLST FTES]]*525/(437.5*Source[[#This Row],[FTEF]]),0)</f>
        <v>0</v>
      </c>
      <c r="AN6210">
        <f>IF(Source[[#This Row],[Credit_Noncredit]]="Credit",Source[[#This Row],[Census Enrollment]],Source[[#This Row],[Noncredit Avg. Attendance]])</f>
        <v>31</v>
      </c>
    </row>
    <row r="6211" spans="1:40" x14ac:dyDescent="0.25">
      <c r="A6211" t="s">
        <v>1914</v>
      </c>
      <c r="B6211" t="s">
        <v>886</v>
      </c>
      <c r="C6211" t="s">
        <v>632</v>
      </c>
      <c r="D6211" t="s">
        <v>1475</v>
      </c>
      <c r="E6211" s="4">
        <v>77800</v>
      </c>
      <c r="F6211" s="4" t="s">
        <v>1502</v>
      </c>
      <c r="G6211" s="4" t="s">
        <v>1605</v>
      </c>
      <c r="H6211" t="str">
        <f>CONCATENATE(Source[[#This Row],[Subject]],TRIM(Source[[#This Row],[Course]]))</f>
        <v>PE256D</v>
      </c>
      <c r="I6211" t="str">
        <f>VLOOKUP(Source[[#This Row],[SubjCrse]],'Courses and Categories'!$E$2:$G$1816,3,FALSE)</f>
        <v>Credit PE/Dance Activity</v>
      </c>
      <c r="J6211">
        <v>1</v>
      </c>
      <c r="K6211" t="s">
        <v>1606</v>
      </c>
      <c r="L6211" t="s">
        <v>39</v>
      </c>
      <c r="M6211" t="s">
        <v>1063</v>
      </c>
      <c r="N6211" t="s">
        <v>42</v>
      </c>
      <c r="O6211" t="s">
        <v>42</v>
      </c>
      <c r="P6211" t="s">
        <v>42</v>
      </c>
      <c r="Q6211" t="s">
        <v>42</v>
      </c>
      <c r="S6211" t="s">
        <v>134</v>
      </c>
      <c r="T6211">
        <v>1</v>
      </c>
      <c r="U6211" s="1">
        <v>43694</v>
      </c>
      <c r="V6211" s="1">
        <v>43819</v>
      </c>
      <c r="W6211" t="s">
        <v>1593</v>
      </c>
      <c r="X6211" t="s">
        <v>46</v>
      </c>
      <c r="Y6211">
        <v>15</v>
      </c>
      <c r="Z6211">
        <v>9</v>
      </c>
      <c r="AA6211">
        <v>25</v>
      </c>
      <c r="AB6211">
        <v>36</v>
      </c>
      <c r="AC6211" t="s">
        <v>3818</v>
      </c>
      <c r="AD6211">
        <f>IF(ISBLANK(Source[[#This Row],[CrosslistID]]),1,1/COUNTIFS(Source[CrosslistID],Source[[#This Row],[CrosslistID]],Source[TermDesc],Source[[#This Row],[TermDesc]]))</f>
        <v>0.25</v>
      </c>
      <c r="AE6211">
        <v>106</v>
      </c>
      <c r="AF6211">
        <v>500</v>
      </c>
      <c r="AG6211">
        <v>21.2</v>
      </c>
      <c r="AH6211">
        <v>21.2</v>
      </c>
      <c r="AI6211">
        <v>0.39600000000000002</v>
      </c>
      <c r="AJ6211">
        <v>0.39600000000000002</v>
      </c>
      <c r="AK6211">
        <v>0</v>
      </c>
      <c r="AL62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11">
        <f>IF(AND(Source[[#This Row],[Credit_Noncredit]]="Noncredit",Source[[#This Row],[FTEF]]&gt;0),Source[[#This Row],[NC XLST FTES]]*525/(437.5*Source[[#This Row],[FTEF]]),0)</f>
        <v>0</v>
      </c>
      <c r="AN6211">
        <f>IF(Source[[#This Row],[Credit_Noncredit]]="Credit",Source[[#This Row],[Census Enrollment]],Source[[#This Row],[Noncredit Avg. Attendance]])</f>
        <v>15</v>
      </c>
    </row>
    <row r="6212" spans="1:40" x14ac:dyDescent="0.25">
      <c r="A6212" t="s">
        <v>1914</v>
      </c>
      <c r="B6212" t="s">
        <v>886</v>
      </c>
      <c r="C6212" t="s">
        <v>632</v>
      </c>
      <c r="D6212" t="s">
        <v>1475</v>
      </c>
      <c r="E6212" s="4">
        <v>77805</v>
      </c>
      <c r="F6212" s="4" t="s">
        <v>1502</v>
      </c>
      <c r="G6212" s="4" t="s">
        <v>1605</v>
      </c>
      <c r="H6212" t="str">
        <f>CONCATENATE(Source[[#This Row],[Subject]],TRIM(Source[[#This Row],[Course]]))</f>
        <v>PE256D</v>
      </c>
      <c r="I6212" t="str">
        <f>VLOOKUP(Source[[#This Row],[SubjCrse]],'Courses and Categories'!$E$2:$G$1816,3,FALSE)</f>
        <v>Credit PE/Dance Activity</v>
      </c>
      <c r="J6212">
        <v>3</v>
      </c>
      <c r="K6212" t="s">
        <v>1606</v>
      </c>
      <c r="L6212" t="s">
        <v>39</v>
      </c>
      <c r="M6212" t="s">
        <v>1063</v>
      </c>
      <c r="N6212" t="s">
        <v>42</v>
      </c>
      <c r="O6212" t="s">
        <v>42</v>
      </c>
      <c r="P6212" t="s">
        <v>42</v>
      </c>
      <c r="Q6212" t="s">
        <v>42</v>
      </c>
      <c r="S6212" t="s">
        <v>134</v>
      </c>
      <c r="T6212">
        <v>1</v>
      </c>
      <c r="U6212" s="1">
        <v>43694</v>
      </c>
      <c r="V6212" s="1">
        <v>43819</v>
      </c>
      <c r="W6212" t="s">
        <v>1593</v>
      </c>
      <c r="X6212" t="s">
        <v>46</v>
      </c>
      <c r="Y6212">
        <v>1</v>
      </c>
      <c r="Z6212">
        <v>1</v>
      </c>
      <c r="AA6212">
        <v>25</v>
      </c>
      <c r="AB6212">
        <v>4</v>
      </c>
      <c r="AC6212" t="s">
        <v>3818</v>
      </c>
      <c r="AD6212">
        <f>IF(ISBLANK(Source[[#This Row],[CrosslistID]]),1,1/COUNTIFS(Source[CrosslistID],Source[[#This Row],[CrosslistID]],Source[TermDesc],Source[[#This Row],[TermDesc]]))</f>
        <v>0.25</v>
      </c>
      <c r="AE6212">
        <v>106</v>
      </c>
      <c r="AF6212">
        <v>500</v>
      </c>
      <c r="AG6212">
        <v>21.2</v>
      </c>
      <c r="AH6212">
        <v>21.2</v>
      </c>
      <c r="AI6212">
        <v>6.7000000000000004E-2</v>
      </c>
      <c r="AJ6212">
        <v>6.7000000000000004E-2</v>
      </c>
      <c r="AK6212">
        <v>0</v>
      </c>
      <c r="AL62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12">
        <f>IF(AND(Source[[#This Row],[Credit_Noncredit]]="Noncredit",Source[[#This Row],[FTEF]]&gt;0),Source[[#This Row],[NC XLST FTES]]*525/(437.5*Source[[#This Row],[FTEF]]),0)</f>
        <v>0</v>
      </c>
      <c r="AN6212">
        <f>IF(Source[[#This Row],[Credit_Noncredit]]="Credit",Source[[#This Row],[Census Enrollment]],Source[[#This Row],[Noncredit Avg. Attendance]])</f>
        <v>1</v>
      </c>
    </row>
    <row r="6213" spans="1:40" x14ac:dyDescent="0.25">
      <c r="A6213" t="s">
        <v>1914</v>
      </c>
      <c r="B6213" t="s">
        <v>886</v>
      </c>
      <c r="C6213" t="s">
        <v>632</v>
      </c>
      <c r="D6213" t="s">
        <v>1475</v>
      </c>
      <c r="E6213" s="4">
        <v>76802</v>
      </c>
      <c r="F6213" s="4" t="s">
        <v>1502</v>
      </c>
      <c r="G6213" s="4" t="s">
        <v>1607</v>
      </c>
      <c r="H6213" t="str">
        <f>CONCATENATE(Source[[#This Row],[Subject]],TRIM(Source[[#This Row],[Course]]))</f>
        <v>PE258A</v>
      </c>
      <c r="I6213" t="str">
        <f>VLOOKUP(Source[[#This Row],[SubjCrse]],'Courses and Categories'!$E$2:$G$1816,3,FALSE)</f>
        <v>Credit PE/Dance Activity</v>
      </c>
      <c r="J6213">
        <v>501</v>
      </c>
      <c r="K6213" t="s">
        <v>1608</v>
      </c>
      <c r="L6213" t="s">
        <v>87</v>
      </c>
      <c r="M6213" t="s">
        <v>1063</v>
      </c>
      <c r="N6213" t="s">
        <v>180</v>
      </c>
      <c r="O6213">
        <v>1910</v>
      </c>
      <c r="P6213">
        <v>2100</v>
      </c>
      <c r="Q6213" t="s">
        <v>675</v>
      </c>
      <c r="R6213" t="s">
        <v>1579</v>
      </c>
      <c r="S6213" t="s">
        <v>134</v>
      </c>
      <c r="T6213">
        <v>1</v>
      </c>
      <c r="U6213" s="1">
        <v>43694</v>
      </c>
      <c r="V6213" s="1">
        <v>43819</v>
      </c>
      <c r="W6213" t="s">
        <v>1593</v>
      </c>
      <c r="X6213" t="s">
        <v>1929</v>
      </c>
      <c r="Y6213">
        <v>15</v>
      </c>
      <c r="Z6213">
        <v>15</v>
      </c>
      <c r="AA6213">
        <v>15</v>
      </c>
      <c r="AB6213">
        <v>100</v>
      </c>
      <c r="AC6213" t="s">
        <v>3824</v>
      </c>
      <c r="AD6213">
        <f>IF(ISBLANK(Source[[#This Row],[CrosslistID]]),1,1/COUNTIFS(Source[CrosslistID],Source[[#This Row],[CrosslistID]],Source[TermDesc],Source[[#This Row],[TermDesc]]))</f>
        <v>0.25</v>
      </c>
      <c r="AE6213">
        <v>31</v>
      </c>
      <c r="AF6213">
        <v>35</v>
      </c>
      <c r="AG6213">
        <v>88.571399999999997</v>
      </c>
      <c r="AH6213">
        <v>88.571399999999997</v>
      </c>
      <c r="AI6213">
        <v>1</v>
      </c>
      <c r="AJ6213">
        <v>1</v>
      </c>
      <c r="AK6213">
        <v>0.1</v>
      </c>
      <c r="AL62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13">
        <f>IF(AND(Source[[#This Row],[Credit_Noncredit]]="Noncredit",Source[[#This Row],[FTEF]]&gt;0),Source[[#This Row],[NC XLST FTES]]*525/(437.5*Source[[#This Row],[FTEF]]),0)</f>
        <v>0</v>
      </c>
      <c r="AN6213">
        <f>IF(Source[[#This Row],[Credit_Noncredit]]="Credit",Source[[#This Row],[Census Enrollment]],Source[[#This Row],[Noncredit Avg. Attendance]])</f>
        <v>15</v>
      </c>
    </row>
    <row r="6214" spans="1:40" x14ac:dyDescent="0.25">
      <c r="A6214" t="s">
        <v>1914</v>
      </c>
      <c r="B6214" t="s">
        <v>886</v>
      </c>
      <c r="C6214" t="s">
        <v>632</v>
      </c>
      <c r="D6214" t="s">
        <v>1475</v>
      </c>
      <c r="E6214" s="4">
        <v>79144</v>
      </c>
      <c r="F6214" s="4" t="s">
        <v>1502</v>
      </c>
      <c r="G6214" s="4" t="s">
        <v>1610</v>
      </c>
      <c r="H6214" t="str">
        <f>CONCATENATE(Source[[#This Row],[Subject]],TRIM(Source[[#This Row],[Course]]))</f>
        <v>PE258B</v>
      </c>
      <c r="I6214" t="str">
        <f>VLOOKUP(Source[[#This Row],[SubjCrse]],'Courses and Categories'!$E$2:$G$1816,3,FALSE)</f>
        <v>Credit PE/Dance Activity</v>
      </c>
      <c r="J6214">
        <v>501</v>
      </c>
      <c r="K6214" t="s">
        <v>1611</v>
      </c>
      <c r="L6214" t="s">
        <v>87</v>
      </c>
      <c r="M6214" t="s">
        <v>1063</v>
      </c>
      <c r="N6214" t="s">
        <v>180</v>
      </c>
      <c r="O6214">
        <v>1910</v>
      </c>
      <c r="P6214">
        <v>2100</v>
      </c>
      <c r="Q6214" t="s">
        <v>675</v>
      </c>
      <c r="R6214" t="s">
        <v>1579</v>
      </c>
      <c r="S6214" t="s">
        <v>134</v>
      </c>
      <c r="T6214">
        <v>1</v>
      </c>
      <c r="U6214" s="1">
        <v>43694</v>
      </c>
      <c r="V6214" s="1">
        <v>43819</v>
      </c>
      <c r="W6214" t="s">
        <v>1593</v>
      </c>
      <c r="X6214" t="s">
        <v>1929</v>
      </c>
      <c r="Y6214">
        <v>9</v>
      </c>
      <c r="Z6214">
        <v>9</v>
      </c>
      <c r="AA6214">
        <v>15</v>
      </c>
      <c r="AB6214">
        <v>60</v>
      </c>
      <c r="AC6214" t="s">
        <v>3824</v>
      </c>
      <c r="AD6214">
        <f>IF(ISBLANK(Source[[#This Row],[CrosslistID]]),1,1/COUNTIFS(Source[CrosslistID],Source[[#This Row],[CrosslistID]],Source[TermDesc],Source[[#This Row],[TermDesc]]))</f>
        <v>0.25</v>
      </c>
      <c r="AE6214">
        <v>31</v>
      </c>
      <c r="AF6214">
        <v>35</v>
      </c>
      <c r="AG6214">
        <v>88.571399999999997</v>
      </c>
      <c r="AH6214">
        <v>88.571399999999997</v>
      </c>
      <c r="AI6214">
        <v>0.6</v>
      </c>
      <c r="AJ6214">
        <v>0.6</v>
      </c>
      <c r="AK6214">
        <v>0</v>
      </c>
      <c r="AL62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14">
        <f>IF(AND(Source[[#This Row],[Credit_Noncredit]]="Noncredit",Source[[#This Row],[FTEF]]&gt;0),Source[[#This Row],[NC XLST FTES]]*525/(437.5*Source[[#This Row],[FTEF]]),0)</f>
        <v>0</v>
      </c>
      <c r="AN6214">
        <f>IF(Source[[#This Row],[Credit_Noncredit]]="Credit",Source[[#This Row],[Census Enrollment]],Source[[#This Row],[Noncredit Avg. Attendance]])</f>
        <v>9</v>
      </c>
    </row>
    <row r="6215" spans="1:40" x14ac:dyDescent="0.25">
      <c r="A6215" t="s">
        <v>1914</v>
      </c>
      <c r="B6215" t="s">
        <v>886</v>
      </c>
      <c r="C6215" t="s">
        <v>632</v>
      </c>
      <c r="D6215" t="s">
        <v>1475</v>
      </c>
      <c r="E6215" s="4">
        <v>77132</v>
      </c>
      <c r="F6215" s="4" t="s">
        <v>1502</v>
      </c>
      <c r="G6215" s="4" t="s">
        <v>3825</v>
      </c>
      <c r="H6215" t="str">
        <f>CONCATENATE(Source[[#This Row],[Subject]],TRIM(Source[[#This Row],[Course]]))</f>
        <v>PE258C</v>
      </c>
      <c r="I6215" t="str">
        <f>VLOOKUP(Source[[#This Row],[SubjCrse]],'Courses and Categories'!$E$2:$G$1816,3,FALSE)</f>
        <v>Credit PE/Dance Activity</v>
      </c>
      <c r="J6215">
        <v>501</v>
      </c>
      <c r="K6215" t="s">
        <v>3826</v>
      </c>
      <c r="L6215" t="s">
        <v>87</v>
      </c>
      <c r="M6215" t="s">
        <v>1063</v>
      </c>
      <c r="N6215" t="s">
        <v>180</v>
      </c>
      <c r="O6215">
        <v>1910</v>
      </c>
      <c r="P6215">
        <v>2100</v>
      </c>
      <c r="Q6215" t="s">
        <v>675</v>
      </c>
      <c r="R6215" t="s">
        <v>1579</v>
      </c>
      <c r="S6215" t="s">
        <v>134</v>
      </c>
      <c r="T6215">
        <v>1</v>
      </c>
      <c r="U6215" s="1">
        <v>43694</v>
      </c>
      <c r="V6215" s="1">
        <v>43819</v>
      </c>
      <c r="W6215" t="s">
        <v>1593</v>
      </c>
      <c r="X6215" t="s">
        <v>1929</v>
      </c>
      <c r="Y6215">
        <v>6</v>
      </c>
      <c r="Z6215">
        <v>6</v>
      </c>
      <c r="AA6215">
        <v>10</v>
      </c>
      <c r="AB6215">
        <v>60</v>
      </c>
      <c r="AC6215" t="s">
        <v>3824</v>
      </c>
      <c r="AD6215">
        <f>IF(ISBLANK(Source[[#This Row],[CrosslistID]]),1,1/COUNTIFS(Source[CrosslistID],Source[[#This Row],[CrosslistID]],Source[TermDesc],Source[[#This Row],[TermDesc]]))</f>
        <v>0.25</v>
      </c>
      <c r="AE6215">
        <v>31</v>
      </c>
      <c r="AF6215">
        <v>35</v>
      </c>
      <c r="AG6215">
        <v>88.571399999999997</v>
      </c>
      <c r="AH6215">
        <v>88.571399999999997</v>
      </c>
      <c r="AI6215">
        <v>0.4</v>
      </c>
      <c r="AJ6215">
        <v>0.4</v>
      </c>
      <c r="AK6215">
        <v>0</v>
      </c>
      <c r="AL62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15">
        <f>IF(AND(Source[[#This Row],[Credit_Noncredit]]="Noncredit",Source[[#This Row],[FTEF]]&gt;0),Source[[#This Row],[NC XLST FTES]]*525/(437.5*Source[[#This Row],[FTEF]]),0)</f>
        <v>0</v>
      </c>
      <c r="AN6215">
        <f>IF(Source[[#This Row],[Credit_Noncredit]]="Credit",Source[[#This Row],[Census Enrollment]],Source[[#This Row],[Noncredit Avg. Attendance]])</f>
        <v>6</v>
      </c>
    </row>
    <row r="6216" spans="1:40" x14ac:dyDescent="0.25">
      <c r="A6216" t="s">
        <v>1914</v>
      </c>
      <c r="B6216" t="s">
        <v>886</v>
      </c>
      <c r="C6216" t="s">
        <v>632</v>
      </c>
      <c r="D6216" t="s">
        <v>1475</v>
      </c>
      <c r="E6216" s="4">
        <v>77806</v>
      </c>
      <c r="F6216" s="4" t="s">
        <v>1502</v>
      </c>
      <c r="G6216" s="4" t="s">
        <v>1612</v>
      </c>
      <c r="H6216" t="str">
        <f>CONCATENATE(Source[[#This Row],[Subject]],TRIM(Source[[#This Row],[Course]]))</f>
        <v>PE258D</v>
      </c>
      <c r="I6216" t="str">
        <f>VLOOKUP(Source[[#This Row],[SubjCrse]],'Courses and Categories'!$E$2:$G$1816,3,FALSE)</f>
        <v>Credit PE/Dance Activity</v>
      </c>
      <c r="J6216">
        <v>501</v>
      </c>
      <c r="K6216" t="s">
        <v>1613</v>
      </c>
      <c r="L6216" t="s">
        <v>87</v>
      </c>
      <c r="M6216" t="s">
        <v>1063</v>
      </c>
      <c r="N6216" t="s">
        <v>180</v>
      </c>
      <c r="O6216">
        <v>1910</v>
      </c>
      <c r="P6216">
        <v>2100</v>
      </c>
      <c r="Q6216" t="s">
        <v>675</v>
      </c>
      <c r="R6216" t="s">
        <v>1579</v>
      </c>
      <c r="S6216" t="s">
        <v>134</v>
      </c>
      <c r="T6216">
        <v>1</v>
      </c>
      <c r="U6216" s="1">
        <v>43694</v>
      </c>
      <c r="V6216" s="1">
        <v>43819</v>
      </c>
      <c r="W6216" t="s">
        <v>1593</v>
      </c>
      <c r="X6216" t="s">
        <v>1929</v>
      </c>
      <c r="Y6216">
        <v>1</v>
      </c>
      <c r="Z6216">
        <v>1</v>
      </c>
      <c r="AA6216">
        <v>10</v>
      </c>
      <c r="AB6216">
        <v>10</v>
      </c>
      <c r="AC6216" t="s">
        <v>3824</v>
      </c>
      <c r="AD6216">
        <f>IF(ISBLANK(Source[[#This Row],[CrosslistID]]),1,1/COUNTIFS(Source[CrosslistID],Source[[#This Row],[CrosslistID]],Source[TermDesc],Source[[#This Row],[TermDesc]]))</f>
        <v>0.25</v>
      </c>
      <c r="AE6216">
        <v>31</v>
      </c>
      <c r="AF6216">
        <v>35</v>
      </c>
      <c r="AG6216">
        <v>88.571399999999997</v>
      </c>
      <c r="AH6216">
        <v>88.571399999999997</v>
      </c>
      <c r="AI6216">
        <v>6.7000000000000004E-2</v>
      </c>
      <c r="AJ6216">
        <v>6.7000000000000004E-2</v>
      </c>
      <c r="AK6216">
        <v>0</v>
      </c>
      <c r="AL62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16">
        <f>IF(AND(Source[[#This Row],[Credit_Noncredit]]="Noncredit",Source[[#This Row],[FTEF]]&gt;0),Source[[#This Row],[NC XLST FTES]]*525/(437.5*Source[[#This Row],[FTEF]]),0)</f>
        <v>0</v>
      </c>
      <c r="AN6216">
        <f>IF(Source[[#This Row],[Credit_Noncredit]]="Credit",Source[[#This Row],[Census Enrollment]],Source[[#This Row],[Noncredit Avg. Attendance]])</f>
        <v>1</v>
      </c>
    </row>
    <row r="6217" spans="1:40" x14ac:dyDescent="0.25">
      <c r="A6217" t="s">
        <v>1914</v>
      </c>
      <c r="B6217" t="s">
        <v>886</v>
      </c>
      <c r="C6217" t="s">
        <v>632</v>
      </c>
      <c r="D6217" t="s">
        <v>1475</v>
      </c>
      <c r="E6217" s="4">
        <v>77689</v>
      </c>
      <c r="F6217" s="4" t="s">
        <v>1502</v>
      </c>
      <c r="G6217" s="4" t="s">
        <v>3827</v>
      </c>
      <c r="H6217" t="str">
        <f>CONCATENATE(Source[[#This Row],[Subject]],TRIM(Source[[#This Row],[Course]]))</f>
        <v>PE271A</v>
      </c>
      <c r="I6217" t="str">
        <f>VLOOKUP(Source[[#This Row],[SubjCrse]],'Courses and Categories'!$E$2:$G$1816,3,FALSE)</f>
        <v>Credit PE/Dance Activity</v>
      </c>
      <c r="J6217">
        <v>2</v>
      </c>
      <c r="K6217" t="s">
        <v>3828</v>
      </c>
      <c r="L6217" t="s">
        <v>39</v>
      </c>
      <c r="M6217" t="s">
        <v>1063</v>
      </c>
      <c r="N6217" t="s">
        <v>59</v>
      </c>
      <c r="O6217">
        <v>1310</v>
      </c>
      <c r="P6217">
        <v>1500</v>
      </c>
      <c r="Q6217" t="s">
        <v>675</v>
      </c>
      <c r="R6217">
        <v>205</v>
      </c>
      <c r="S6217" t="s">
        <v>134</v>
      </c>
      <c r="T6217" t="s">
        <v>44</v>
      </c>
      <c r="U6217" s="1">
        <v>43694</v>
      </c>
      <c r="V6217" s="1">
        <v>43755</v>
      </c>
      <c r="W6217" t="s">
        <v>3691</v>
      </c>
      <c r="X6217" t="s">
        <v>905</v>
      </c>
      <c r="Y6217">
        <v>13</v>
      </c>
      <c r="Z6217">
        <v>11</v>
      </c>
      <c r="AA6217">
        <v>20</v>
      </c>
      <c r="AB6217">
        <v>55</v>
      </c>
      <c r="AC6217" t="s">
        <v>3829</v>
      </c>
      <c r="AD6217">
        <f>IF(ISBLANK(Source[[#This Row],[CrosslistID]]),1,1/COUNTIFS(Source[CrosslistID],Source[[#This Row],[CrosslistID]],Source[TermDesc],Source[[#This Row],[TermDesc]]))</f>
        <v>0.5</v>
      </c>
      <c r="AE6217">
        <v>21</v>
      </c>
      <c r="AF6217">
        <v>35</v>
      </c>
      <c r="AG6217">
        <v>60</v>
      </c>
      <c r="AH6217">
        <v>60</v>
      </c>
      <c r="AI6217">
        <v>0.77700000000000002</v>
      </c>
      <c r="AJ6217">
        <v>0.8417</v>
      </c>
      <c r="AK6217">
        <v>0.1</v>
      </c>
      <c r="AL62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17">
        <f>IF(AND(Source[[#This Row],[Credit_Noncredit]]="Noncredit",Source[[#This Row],[FTEF]]&gt;0),Source[[#This Row],[NC XLST FTES]]*525/(437.5*Source[[#This Row],[FTEF]]),0)</f>
        <v>0</v>
      </c>
      <c r="AN6217">
        <f>IF(Source[[#This Row],[Credit_Noncredit]]="Credit",Source[[#This Row],[Census Enrollment]],Source[[#This Row],[Noncredit Avg. Attendance]])</f>
        <v>13</v>
      </c>
    </row>
    <row r="6218" spans="1:40" x14ac:dyDescent="0.25">
      <c r="A6218" t="s">
        <v>1914</v>
      </c>
      <c r="B6218" t="s">
        <v>886</v>
      </c>
      <c r="C6218" t="s">
        <v>632</v>
      </c>
      <c r="D6218" t="s">
        <v>1475</v>
      </c>
      <c r="E6218" s="4">
        <v>79002</v>
      </c>
      <c r="F6218" s="4" t="s">
        <v>1502</v>
      </c>
      <c r="G6218" s="4" t="s">
        <v>3827</v>
      </c>
      <c r="H6218" t="str">
        <f>CONCATENATE(Source[[#This Row],[Subject]],TRIM(Source[[#This Row],[Course]]))</f>
        <v>PE271A</v>
      </c>
      <c r="I6218" t="str">
        <f>VLOOKUP(Source[[#This Row],[SubjCrse]],'Courses and Categories'!$E$2:$G$1816,3,FALSE)</f>
        <v>Credit PE/Dance Activity</v>
      </c>
      <c r="J6218">
        <v>4</v>
      </c>
      <c r="K6218" t="s">
        <v>3828</v>
      </c>
      <c r="L6218" t="s">
        <v>39</v>
      </c>
      <c r="M6218" t="s">
        <v>1063</v>
      </c>
      <c r="N6218" t="s">
        <v>59</v>
      </c>
      <c r="O6218">
        <v>1310</v>
      </c>
      <c r="P6218">
        <v>1500</v>
      </c>
      <c r="Q6218" t="s">
        <v>675</v>
      </c>
      <c r="R6218">
        <v>205</v>
      </c>
      <c r="S6218" t="s">
        <v>134</v>
      </c>
      <c r="T6218" t="s">
        <v>44</v>
      </c>
      <c r="U6218" s="1">
        <v>43759</v>
      </c>
      <c r="V6218" s="1">
        <v>43819</v>
      </c>
      <c r="W6218" t="s">
        <v>3691</v>
      </c>
      <c r="X6218" t="s">
        <v>905</v>
      </c>
      <c r="Y6218">
        <v>16</v>
      </c>
      <c r="Z6218">
        <v>12</v>
      </c>
      <c r="AA6218">
        <v>20</v>
      </c>
      <c r="AB6218">
        <v>60</v>
      </c>
      <c r="AC6218" t="s">
        <v>1519</v>
      </c>
      <c r="AD6218">
        <f>IF(ISBLANK(Source[[#This Row],[CrosslistID]]),1,1/COUNTIFS(Source[CrosslistID],Source[[#This Row],[CrosslistID]],Source[TermDesc],Source[[#This Row],[TermDesc]]))</f>
        <v>0.5</v>
      </c>
      <c r="AE6218">
        <v>24</v>
      </c>
      <c r="AF6218">
        <v>35</v>
      </c>
      <c r="AG6218">
        <v>68.571399999999997</v>
      </c>
      <c r="AH6218">
        <v>68.571399999999997</v>
      </c>
      <c r="AI6218">
        <v>0.97099999999999997</v>
      </c>
      <c r="AJ6218">
        <v>1.0357000000000001</v>
      </c>
      <c r="AK6218">
        <v>0.1</v>
      </c>
      <c r="AL62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18">
        <f>IF(AND(Source[[#This Row],[Credit_Noncredit]]="Noncredit",Source[[#This Row],[FTEF]]&gt;0),Source[[#This Row],[NC XLST FTES]]*525/(437.5*Source[[#This Row],[FTEF]]),0)</f>
        <v>0</v>
      </c>
      <c r="AN6218">
        <f>IF(Source[[#This Row],[Credit_Noncredit]]="Credit",Source[[#This Row],[Census Enrollment]],Source[[#This Row],[Noncredit Avg. Attendance]])</f>
        <v>16</v>
      </c>
    </row>
    <row r="6219" spans="1:40" x14ac:dyDescent="0.25">
      <c r="A6219" t="s">
        <v>1914</v>
      </c>
      <c r="B6219" t="s">
        <v>886</v>
      </c>
      <c r="C6219" t="s">
        <v>632</v>
      </c>
      <c r="D6219" t="s">
        <v>1475</v>
      </c>
      <c r="E6219" s="4">
        <v>76195</v>
      </c>
      <c r="F6219" s="4" t="s">
        <v>1502</v>
      </c>
      <c r="G6219" s="4" t="s">
        <v>3827</v>
      </c>
      <c r="H6219" t="str">
        <f>CONCATENATE(Source[[#This Row],[Subject]],TRIM(Source[[#This Row],[Course]]))</f>
        <v>PE271A</v>
      </c>
      <c r="I6219" t="str">
        <f>VLOOKUP(Source[[#This Row],[SubjCrse]],'Courses and Categories'!$E$2:$G$1816,3,FALSE)</f>
        <v>Credit PE/Dance Activity</v>
      </c>
      <c r="J6219">
        <v>501</v>
      </c>
      <c r="K6219" t="s">
        <v>3828</v>
      </c>
      <c r="L6219" t="s">
        <v>87</v>
      </c>
      <c r="M6219" t="s">
        <v>1063</v>
      </c>
      <c r="N6219" t="s">
        <v>59</v>
      </c>
      <c r="O6219">
        <v>1810</v>
      </c>
      <c r="P6219">
        <v>1900</v>
      </c>
      <c r="Q6219" t="s">
        <v>675</v>
      </c>
      <c r="R6219">
        <v>205</v>
      </c>
      <c r="S6219" t="s">
        <v>134</v>
      </c>
      <c r="T6219">
        <v>1</v>
      </c>
      <c r="U6219" s="1">
        <v>43694</v>
      </c>
      <c r="V6219" s="1">
        <v>43819</v>
      </c>
      <c r="W6219" t="s">
        <v>3691</v>
      </c>
      <c r="X6219" t="s">
        <v>1929</v>
      </c>
      <c r="Y6219">
        <v>12</v>
      </c>
      <c r="Z6219">
        <v>11</v>
      </c>
      <c r="AA6219">
        <v>20</v>
      </c>
      <c r="AB6219">
        <v>55</v>
      </c>
      <c r="AC6219" t="s">
        <v>3830</v>
      </c>
      <c r="AD6219">
        <f>IF(ISBLANK(Source[[#This Row],[CrosslistID]]),1,1/COUNTIFS(Source[CrosslistID],Source[[#This Row],[CrosslistID]],Source[TermDesc],Source[[#This Row],[TermDesc]]))</f>
        <v>0.5</v>
      </c>
      <c r="AE6219">
        <v>17</v>
      </c>
      <c r="AF6219">
        <v>35</v>
      </c>
      <c r="AG6219">
        <v>48.571399999999997</v>
      </c>
      <c r="AH6219">
        <v>48.571399999999997</v>
      </c>
      <c r="AI6219">
        <v>0.73299999999999998</v>
      </c>
      <c r="AJ6219">
        <v>0.79959999999999998</v>
      </c>
      <c r="AK6219">
        <v>0.1</v>
      </c>
      <c r="AL62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19">
        <f>IF(AND(Source[[#This Row],[Credit_Noncredit]]="Noncredit",Source[[#This Row],[FTEF]]&gt;0),Source[[#This Row],[NC XLST FTES]]*525/(437.5*Source[[#This Row],[FTEF]]),0)</f>
        <v>0</v>
      </c>
      <c r="AN6219">
        <f>IF(Source[[#This Row],[Credit_Noncredit]]="Credit",Source[[#This Row],[Census Enrollment]],Source[[#This Row],[Noncredit Avg. Attendance]])</f>
        <v>12</v>
      </c>
    </row>
    <row r="6220" spans="1:40" x14ac:dyDescent="0.25">
      <c r="A6220" t="s">
        <v>1914</v>
      </c>
      <c r="B6220" t="s">
        <v>886</v>
      </c>
      <c r="C6220" t="s">
        <v>632</v>
      </c>
      <c r="D6220" t="s">
        <v>1475</v>
      </c>
      <c r="E6220" s="4">
        <v>73290</v>
      </c>
      <c r="F6220" s="4" t="s">
        <v>1502</v>
      </c>
      <c r="G6220" s="4" t="s">
        <v>3831</v>
      </c>
      <c r="H6220" t="str">
        <f>CONCATENATE(Source[[#This Row],[Subject]],TRIM(Source[[#This Row],[Course]]))</f>
        <v>PE271B</v>
      </c>
      <c r="I6220" t="str">
        <f>VLOOKUP(Source[[#This Row],[SubjCrse]],'Courses and Categories'!$E$2:$G$1816,3,FALSE)</f>
        <v>Credit PE/Dance Activity</v>
      </c>
      <c r="J6220">
        <v>501</v>
      </c>
      <c r="K6220" t="s">
        <v>3832</v>
      </c>
      <c r="L6220" t="s">
        <v>87</v>
      </c>
      <c r="M6220" t="s">
        <v>1063</v>
      </c>
      <c r="N6220" t="s">
        <v>59</v>
      </c>
      <c r="O6220">
        <v>1910</v>
      </c>
      <c r="P6220">
        <v>2000</v>
      </c>
      <c r="Q6220" t="s">
        <v>675</v>
      </c>
      <c r="R6220">
        <v>205</v>
      </c>
      <c r="S6220" t="s">
        <v>134</v>
      </c>
      <c r="T6220">
        <v>1</v>
      </c>
      <c r="U6220" s="1">
        <v>43694</v>
      </c>
      <c r="V6220" s="1">
        <v>43819</v>
      </c>
      <c r="W6220" t="s">
        <v>3691</v>
      </c>
      <c r="X6220" t="s">
        <v>1929</v>
      </c>
      <c r="Y6220">
        <v>18</v>
      </c>
      <c r="Z6220">
        <v>18</v>
      </c>
      <c r="AA6220">
        <v>20</v>
      </c>
      <c r="AB6220">
        <v>90</v>
      </c>
      <c r="AC6220" t="s">
        <v>3833</v>
      </c>
      <c r="AD6220">
        <f>IF(ISBLANK(Source[[#This Row],[CrosslistID]]),1,1/COUNTIFS(Source[CrosslistID],Source[[#This Row],[CrosslistID]],Source[TermDesc],Source[[#This Row],[TermDesc]]))</f>
        <v>0.5</v>
      </c>
      <c r="AE6220">
        <v>24</v>
      </c>
      <c r="AF6220">
        <v>35</v>
      </c>
      <c r="AG6220">
        <v>68.571399999999997</v>
      </c>
      <c r="AH6220">
        <v>68.571399999999997</v>
      </c>
      <c r="AI6220">
        <v>1.133</v>
      </c>
      <c r="AJ6220">
        <v>1.1996</v>
      </c>
      <c r="AK6220">
        <v>0.1</v>
      </c>
      <c r="AL62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20">
        <f>IF(AND(Source[[#This Row],[Credit_Noncredit]]="Noncredit",Source[[#This Row],[FTEF]]&gt;0),Source[[#This Row],[NC XLST FTES]]*525/(437.5*Source[[#This Row],[FTEF]]),0)</f>
        <v>0</v>
      </c>
      <c r="AN6220">
        <f>IF(Source[[#This Row],[Credit_Noncredit]]="Credit",Source[[#This Row],[Census Enrollment]],Source[[#This Row],[Noncredit Avg. Attendance]])</f>
        <v>18</v>
      </c>
    </row>
    <row r="6221" spans="1:40" x14ac:dyDescent="0.25">
      <c r="A6221" t="s">
        <v>1914</v>
      </c>
      <c r="B6221" t="s">
        <v>886</v>
      </c>
      <c r="C6221" t="s">
        <v>632</v>
      </c>
      <c r="D6221" t="s">
        <v>1475</v>
      </c>
      <c r="E6221" s="4">
        <v>75771</v>
      </c>
      <c r="F6221" s="4" t="s">
        <v>1502</v>
      </c>
      <c r="G6221" s="4" t="s">
        <v>3834</v>
      </c>
      <c r="H6221" t="str">
        <f>CONCATENATE(Source[[#This Row],[Subject]],TRIM(Source[[#This Row],[Course]]))</f>
        <v>PE271C</v>
      </c>
      <c r="I6221" t="str">
        <f>VLOOKUP(Source[[#This Row],[SubjCrse]],'Courses and Categories'!$E$2:$G$1816,3,FALSE)</f>
        <v>Credit PE/Dance Activity</v>
      </c>
      <c r="J6221">
        <v>501</v>
      </c>
      <c r="K6221" t="s">
        <v>3835</v>
      </c>
      <c r="L6221" t="s">
        <v>87</v>
      </c>
      <c r="M6221" t="s">
        <v>1063</v>
      </c>
      <c r="N6221" t="s">
        <v>59</v>
      </c>
      <c r="O6221">
        <v>1910</v>
      </c>
      <c r="P6221">
        <v>2000</v>
      </c>
      <c r="Q6221" t="s">
        <v>675</v>
      </c>
      <c r="R6221">
        <v>205</v>
      </c>
      <c r="S6221" t="s">
        <v>134</v>
      </c>
      <c r="T6221">
        <v>1</v>
      </c>
      <c r="U6221" s="1">
        <v>43694</v>
      </c>
      <c r="V6221" s="1">
        <v>43819</v>
      </c>
      <c r="W6221" t="s">
        <v>3691</v>
      </c>
      <c r="X6221" t="s">
        <v>1929</v>
      </c>
      <c r="Y6221">
        <v>6</v>
      </c>
      <c r="Z6221">
        <v>6</v>
      </c>
      <c r="AA6221">
        <v>20</v>
      </c>
      <c r="AB6221">
        <v>30</v>
      </c>
      <c r="AC6221" t="s">
        <v>3833</v>
      </c>
      <c r="AD6221">
        <f>IF(ISBLANK(Source[[#This Row],[CrosslistID]]),1,1/COUNTIFS(Source[CrosslistID],Source[[#This Row],[CrosslistID]],Source[TermDesc],Source[[#This Row],[TermDesc]]))</f>
        <v>0.5</v>
      </c>
      <c r="AE6221">
        <v>24</v>
      </c>
      <c r="AF6221">
        <v>35</v>
      </c>
      <c r="AG6221">
        <v>68.571399999999997</v>
      </c>
      <c r="AH6221">
        <v>68.571399999999997</v>
      </c>
      <c r="AI6221">
        <v>0.4</v>
      </c>
      <c r="AJ6221">
        <v>0.4</v>
      </c>
      <c r="AK6221">
        <v>0</v>
      </c>
      <c r="AL62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21">
        <f>IF(AND(Source[[#This Row],[Credit_Noncredit]]="Noncredit",Source[[#This Row],[FTEF]]&gt;0),Source[[#This Row],[NC XLST FTES]]*525/(437.5*Source[[#This Row],[FTEF]]),0)</f>
        <v>0</v>
      </c>
      <c r="AN6221">
        <f>IF(Source[[#This Row],[Credit_Noncredit]]="Credit",Source[[#This Row],[Census Enrollment]],Source[[#This Row],[Noncredit Avg. Attendance]])</f>
        <v>6</v>
      </c>
    </row>
    <row r="6222" spans="1:40" x14ac:dyDescent="0.25">
      <c r="A6222" t="s">
        <v>1914</v>
      </c>
      <c r="B6222" t="s">
        <v>886</v>
      </c>
      <c r="C6222" t="s">
        <v>632</v>
      </c>
      <c r="D6222" t="s">
        <v>1475</v>
      </c>
      <c r="E6222" s="4">
        <v>77690</v>
      </c>
      <c r="F6222" s="4" t="s">
        <v>1502</v>
      </c>
      <c r="G6222" s="4" t="s">
        <v>1614</v>
      </c>
      <c r="H6222" t="str">
        <f>CONCATENATE(Source[[#This Row],[Subject]],TRIM(Source[[#This Row],[Course]]))</f>
        <v>PE274A</v>
      </c>
      <c r="I6222" t="str">
        <f>VLOOKUP(Source[[#This Row],[SubjCrse]],'Courses and Categories'!$E$2:$G$1816,3,FALSE)</f>
        <v>Credit PE/Dance Activity</v>
      </c>
      <c r="J6222">
        <v>1</v>
      </c>
      <c r="K6222" t="s">
        <v>3836</v>
      </c>
      <c r="L6222" t="s">
        <v>39</v>
      </c>
      <c r="M6222" t="s">
        <v>1063</v>
      </c>
      <c r="N6222" t="s">
        <v>59</v>
      </c>
      <c r="O6222">
        <v>1310</v>
      </c>
      <c r="P6222">
        <v>1500</v>
      </c>
      <c r="Q6222" t="s">
        <v>675</v>
      </c>
      <c r="R6222">
        <v>205</v>
      </c>
      <c r="S6222" t="s">
        <v>134</v>
      </c>
      <c r="T6222" t="s">
        <v>44</v>
      </c>
      <c r="U6222" s="1">
        <v>43694</v>
      </c>
      <c r="V6222" s="1">
        <v>43755</v>
      </c>
      <c r="W6222" t="s">
        <v>3691</v>
      </c>
      <c r="X6222" t="s">
        <v>905</v>
      </c>
      <c r="Y6222">
        <v>13</v>
      </c>
      <c r="Z6222">
        <v>10</v>
      </c>
      <c r="AA6222">
        <v>15</v>
      </c>
      <c r="AB6222">
        <v>66.666700000000006</v>
      </c>
      <c r="AC6222" t="s">
        <v>3829</v>
      </c>
      <c r="AD6222">
        <f>IF(ISBLANK(Source[[#This Row],[CrosslistID]]),1,1/COUNTIFS(Source[CrosslistID],Source[[#This Row],[CrosslistID]],Source[TermDesc],Source[[#This Row],[TermDesc]]))</f>
        <v>0.5</v>
      </c>
      <c r="AE6222">
        <v>21</v>
      </c>
      <c r="AF6222">
        <v>35</v>
      </c>
      <c r="AG6222">
        <v>60</v>
      </c>
      <c r="AH6222">
        <v>60</v>
      </c>
      <c r="AI6222">
        <v>0.84199999999999997</v>
      </c>
      <c r="AJ6222">
        <v>0.84199999999999997</v>
      </c>
      <c r="AK6222">
        <v>0</v>
      </c>
      <c r="AL62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22">
        <f>IF(AND(Source[[#This Row],[Credit_Noncredit]]="Noncredit",Source[[#This Row],[FTEF]]&gt;0),Source[[#This Row],[NC XLST FTES]]*525/(437.5*Source[[#This Row],[FTEF]]),0)</f>
        <v>0</v>
      </c>
      <c r="AN6222">
        <f>IF(Source[[#This Row],[Credit_Noncredit]]="Credit",Source[[#This Row],[Census Enrollment]],Source[[#This Row],[Noncredit Avg. Attendance]])</f>
        <v>13</v>
      </c>
    </row>
    <row r="6223" spans="1:40" x14ac:dyDescent="0.25">
      <c r="A6223" t="s">
        <v>1914</v>
      </c>
      <c r="B6223" t="s">
        <v>886</v>
      </c>
      <c r="C6223" t="s">
        <v>632</v>
      </c>
      <c r="D6223" t="s">
        <v>1475</v>
      </c>
      <c r="E6223" s="4">
        <v>79003</v>
      </c>
      <c r="F6223" s="4" t="s">
        <v>1502</v>
      </c>
      <c r="G6223" s="4" t="s">
        <v>1614</v>
      </c>
      <c r="H6223" t="str">
        <f>CONCATENATE(Source[[#This Row],[Subject]],TRIM(Source[[#This Row],[Course]]))</f>
        <v>PE274A</v>
      </c>
      <c r="I6223" t="str">
        <f>VLOOKUP(Source[[#This Row],[SubjCrse]],'Courses and Categories'!$E$2:$G$1816,3,FALSE)</f>
        <v>Credit PE/Dance Activity</v>
      </c>
      <c r="J6223">
        <v>4</v>
      </c>
      <c r="K6223" t="s">
        <v>3836</v>
      </c>
      <c r="L6223" t="s">
        <v>39</v>
      </c>
      <c r="M6223" t="s">
        <v>1063</v>
      </c>
      <c r="N6223" t="s">
        <v>59</v>
      </c>
      <c r="O6223">
        <v>1310</v>
      </c>
      <c r="P6223">
        <v>1500</v>
      </c>
      <c r="Q6223" t="s">
        <v>675</v>
      </c>
      <c r="R6223">
        <v>205</v>
      </c>
      <c r="S6223" t="s">
        <v>134</v>
      </c>
      <c r="T6223" t="s">
        <v>44</v>
      </c>
      <c r="U6223" s="1">
        <v>43759</v>
      </c>
      <c r="V6223" s="1">
        <v>43819</v>
      </c>
      <c r="W6223" t="s">
        <v>3691</v>
      </c>
      <c r="X6223" t="s">
        <v>905</v>
      </c>
      <c r="Y6223">
        <v>16</v>
      </c>
      <c r="Z6223">
        <v>12</v>
      </c>
      <c r="AA6223">
        <v>20</v>
      </c>
      <c r="AB6223">
        <v>60</v>
      </c>
      <c r="AC6223" t="s">
        <v>1519</v>
      </c>
      <c r="AD6223">
        <f>IF(ISBLANK(Source[[#This Row],[CrosslistID]]),1,1/COUNTIFS(Source[CrosslistID],Source[[#This Row],[CrosslistID]],Source[TermDesc],Source[[#This Row],[TermDesc]]))</f>
        <v>0.5</v>
      </c>
      <c r="AE6223">
        <v>24</v>
      </c>
      <c r="AF6223">
        <v>35</v>
      </c>
      <c r="AG6223">
        <v>68.571399999999997</v>
      </c>
      <c r="AH6223">
        <v>68.571399999999997</v>
      </c>
      <c r="AI6223">
        <v>1.036</v>
      </c>
      <c r="AJ6223">
        <v>1.036</v>
      </c>
      <c r="AK6223">
        <v>0</v>
      </c>
      <c r="AL62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23">
        <f>IF(AND(Source[[#This Row],[Credit_Noncredit]]="Noncredit",Source[[#This Row],[FTEF]]&gt;0),Source[[#This Row],[NC XLST FTES]]*525/(437.5*Source[[#This Row],[FTEF]]),0)</f>
        <v>0</v>
      </c>
      <c r="AN6223">
        <f>IF(Source[[#This Row],[Credit_Noncredit]]="Credit",Source[[#This Row],[Census Enrollment]],Source[[#This Row],[Noncredit Avg. Attendance]])</f>
        <v>16</v>
      </c>
    </row>
    <row r="6224" spans="1:40" x14ac:dyDescent="0.25">
      <c r="A6224" t="s">
        <v>1914</v>
      </c>
      <c r="B6224" t="s">
        <v>886</v>
      </c>
      <c r="C6224" t="s">
        <v>632</v>
      </c>
      <c r="D6224" t="s">
        <v>1475</v>
      </c>
      <c r="E6224" s="4">
        <v>76196</v>
      </c>
      <c r="F6224" s="4" t="s">
        <v>1502</v>
      </c>
      <c r="G6224" s="4" t="s">
        <v>1614</v>
      </c>
      <c r="H6224" t="str">
        <f>CONCATENATE(Source[[#This Row],[Subject]],TRIM(Source[[#This Row],[Course]]))</f>
        <v>PE274A</v>
      </c>
      <c r="I6224" t="str">
        <f>VLOOKUP(Source[[#This Row],[SubjCrse]],'Courses and Categories'!$E$2:$G$1816,3,FALSE)</f>
        <v>Credit PE/Dance Activity</v>
      </c>
      <c r="J6224">
        <v>501</v>
      </c>
      <c r="K6224" t="s">
        <v>3836</v>
      </c>
      <c r="L6224" t="s">
        <v>87</v>
      </c>
      <c r="M6224" t="s">
        <v>1063</v>
      </c>
      <c r="N6224" t="s">
        <v>180</v>
      </c>
      <c r="O6224">
        <v>1910</v>
      </c>
      <c r="P6224">
        <v>2100</v>
      </c>
      <c r="Q6224" t="s">
        <v>675</v>
      </c>
      <c r="R6224">
        <v>205</v>
      </c>
      <c r="S6224" t="s">
        <v>134</v>
      </c>
      <c r="T6224">
        <v>1</v>
      </c>
      <c r="U6224" s="1">
        <v>43694</v>
      </c>
      <c r="V6224" s="1">
        <v>43819</v>
      </c>
      <c r="W6224" t="s">
        <v>1616</v>
      </c>
      <c r="X6224" t="s">
        <v>1929</v>
      </c>
      <c r="Y6224">
        <v>19</v>
      </c>
      <c r="Z6224">
        <v>17</v>
      </c>
      <c r="AA6224">
        <v>20</v>
      </c>
      <c r="AB6224">
        <v>85</v>
      </c>
      <c r="AC6224" t="s">
        <v>3837</v>
      </c>
      <c r="AD6224">
        <f>IF(ISBLANK(Source[[#This Row],[CrosslistID]]),1,1/COUNTIFS(Source[CrosslistID],Source[[#This Row],[CrosslistID]],Source[TermDesc],Source[[#This Row],[TermDesc]]))</f>
        <v>0.5</v>
      </c>
      <c r="AE6224">
        <v>28</v>
      </c>
      <c r="AF6224">
        <v>30</v>
      </c>
      <c r="AG6224">
        <v>93.333299999999994</v>
      </c>
      <c r="AH6224">
        <v>93.333299999999994</v>
      </c>
      <c r="AI6224">
        <v>1.2669999999999999</v>
      </c>
      <c r="AJ6224">
        <v>1.2669999999999999</v>
      </c>
      <c r="AK6224">
        <v>0.1</v>
      </c>
      <c r="AL62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24">
        <f>IF(AND(Source[[#This Row],[Credit_Noncredit]]="Noncredit",Source[[#This Row],[FTEF]]&gt;0),Source[[#This Row],[NC XLST FTES]]*525/(437.5*Source[[#This Row],[FTEF]]),0)</f>
        <v>0</v>
      </c>
      <c r="AN6224">
        <f>IF(Source[[#This Row],[Credit_Noncredit]]="Credit",Source[[#This Row],[Census Enrollment]],Source[[#This Row],[Noncredit Avg. Attendance]])</f>
        <v>19</v>
      </c>
    </row>
    <row r="6225" spans="1:40" x14ac:dyDescent="0.25">
      <c r="A6225" t="s">
        <v>1914</v>
      </c>
      <c r="B6225" t="s">
        <v>886</v>
      </c>
      <c r="C6225" t="s">
        <v>632</v>
      </c>
      <c r="D6225" t="s">
        <v>1475</v>
      </c>
      <c r="E6225" s="4">
        <v>76613</v>
      </c>
      <c r="F6225" s="4" t="s">
        <v>1502</v>
      </c>
      <c r="G6225" s="4" t="s">
        <v>1614</v>
      </c>
      <c r="H6225" t="str">
        <f>CONCATENATE(Source[[#This Row],[Subject]],TRIM(Source[[#This Row],[Course]]))</f>
        <v>PE274A</v>
      </c>
      <c r="I6225" t="str">
        <f>VLOOKUP(Source[[#This Row],[SubjCrse]],'Courses and Categories'!$E$2:$G$1816,3,FALSE)</f>
        <v>Credit PE/Dance Activity</v>
      </c>
      <c r="J6225">
        <v>502</v>
      </c>
      <c r="K6225" t="s">
        <v>3836</v>
      </c>
      <c r="L6225" t="s">
        <v>87</v>
      </c>
      <c r="M6225" t="s">
        <v>1063</v>
      </c>
      <c r="N6225" t="s">
        <v>59</v>
      </c>
      <c r="O6225">
        <v>1810</v>
      </c>
      <c r="P6225">
        <v>1900</v>
      </c>
      <c r="Q6225" t="s">
        <v>675</v>
      </c>
      <c r="R6225">
        <v>205</v>
      </c>
      <c r="S6225" t="s">
        <v>134</v>
      </c>
      <c r="T6225">
        <v>1</v>
      </c>
      <c r="U6225" s="1">
        <v>43694</v>
      </c>
      <c r="V6225" s="1">
        <v>43819</v>
      </c>
      <c r="W6225" t="s">
        <v>3691</v>
      </c>
      <c r="X6225" t="s">
        <v>1929</v>
      </c>
      <c r="Y6225">
        <v>6</v>
      </c>
      <c r="Z6225">
        <v>6</v>
      </c>
      <c r="AA6225">
        <v>20</v>
      </c>
      <c r="AB6225">
        <v>30</v>
      </c>
      <c r="AC6225" t="s">
        <v>3830</v>
      </c>
      <c r="AD6225">
        <f>IF(ISBLANK(Source[[#This Row],[CrosslistID]]),1,1/COUNTIFS(Source[CrosslistID],Source[[#This Row],[CrosslistID]],Source[TermDesc],Source[[#This Row],[TermDesc]]))</f>
        <v>0.5</v>
      </c>
      <c r="AE6225">
        <v>17</v>
      </c>
      <c r="AF6225">
        <v>35</v>
      </c>
      <c r="AG6225">
        <v>48.571399999999997</v>
      </c>
      <c r="AH6225">
        <v>48.571399999999997</v>
      </c>
      <c r="AI6225">
        <v>0.4</v>
      </c>
      <c r="AJ6225">
        <v>0.4</v>
      </c>
      <c r="AK6225">
        <v>0</v>
      </c>
      <c r="AL62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25">
        <f>IF(AND(Source[[#This Row],[Credit_Noncredit]]="Noncredit",Source[[#This Row],[FTEF]]&gt;0),Source[[#This Row],[NC XLST FTES]]*525/(437.5*Source[[#This Row],[FTEF]]),0)</f>
        <v>0</v>
      </c>
      <c r="AN6225">
        <f>IF(Source[[#This Row],[Credit_Noncredit]]="Credit",Source[[#This Row],[Census Enrollment]],Source[[#This Row],[Noncredit Avg. Attendance]])</f>
        <v>6</v>
      </c>
    </row>
    <row r="6226" spans="1:40" x14ac:dyDescent="0.25">
      <c r="A6226" t="s">
        <v>1914</v>
      </c>
      <c r="B6226" t="s">
        <v>886</v>
      </c>
      <c r="C6226" t="s">
        <v>632</v>
      </c>
      <c r="D6226" t="s">
        <v>1475</v>
      </c>
      <c r="E6226" s="4">
        <v>77691</v>
      </c>
      <c r="F6226" s="4" t="s">
        <v>1502</v>
      </c>
      <c r="G6226" s="4" t="s">
        <v>1618</v>
      </c>
      <c r="H6226" t="str">
        <f>CONCATENATE(Source[[#This Row],[Subject]],TRIM(Source[[#This Row],[Course]]))</f>
        <v>PE274B</v>
      </c>
      <c r="I6226" t="str">
        <f>VLOOKUP(Source[[#This Row],[SubjCrse]],'Courses and Categories'!$E$2:$G$1816,3,FALSE)</f>
        <v>Credit PE/Dance Activity</v>
      </c>
      <c r="J6226">
        <v>1</v>
      </c>
      <c r="K6226" t="s">
        <v>1619</v>
      </c>
      <c r="L6226" t="s">
        <v>87</v>
      </c>
      <c r="M6226" t="s">
        <v>1063</v>
      </c>
      <c r="N6226" t="s">
        <v>180</v>
      </c>
      <c r="O6226">
        <v>1910</v>
      </c>
      <c r="P6226">
        <v>2100</v>
      </c>
      <c r="Q6226" t="s">
        <v>675</v>
      </c>
      <c r="R6226">
        <v>205</v>
      </c>
      <c r="S6226" t="s">
        <v>134</v>
      </c>
      <c r="T6226">
        <v>1</v>
      </c>
      <c r="U6226" s="1">
        <v>43694</v>
      </c>
      <c r="V6226" s="1">
        <v>43819</v>
      </c>
      <c r="W6226" t="s">
        <v>1616</v>
      </c>
      <c r="X6226" t="s">
        <v>1929</v>
      </c>
      <c r="Y6226">
        <v>11</v>
      </c>
      <c r="Z6226">
        <v>11</v>
      </c>
      <c r="AA6226">
        <v>15</v>
      </c>
      <c r="AB6226">
        <v>73.333299999999994</v>
      </c>
      <c r="AC6226" t="s">
        <v>3837</v>
      </c>
      <c r="AD6226">
        <f>IF(ISBLANK(Source[[#This Row],[CrosslistID]]),1,1/COUNTIFS(Source[CrosslistID],Source[[#This Row],[CrosslistID]],Source[TermDesc],Source[[#This Row],[TermDesc]]))</f>
        <v>0.5</v>
      </c>
      <c r="AE6226">
        <v>28</v>
      </c>
      <c r="AF6226">
        <v>30</v>
      </c>
      <c r="AG6226">
        <v>93.333299999999994</v>
      </c>
      <c r="AH6226">
        <v>93.333299999999994</v>
      </c>
      <c r="AI6226">
        <v>0.73299999999999998</v>
      </c>
      <c r="AJ6226">
        <v>0.73299999999999998</v>
      </c>
      <c r="AK6226">
        <v>0</v>
      </c>
      <c r="AL62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26">
        <f>IF(AND(Source[[#This Row],[Credit_Noncredit]]="Noncredit",Source[[#This Row],[FTEF]]&gt;0),Source[[#This Row],[NC XLST FTES]]*525/(437.5*Source[[#This Row],[FTEF]]),0)</f>
        <v>0</v>
      </c>
      <c r="AN6226">
        <f>IF(Source[[#This Row],[Credit_Noncredit]]="Credit",Source[[#This Row],[Census Enrollment]],Source[[#This Row],[Noncredit Avg. Attendance]])</f>
        <v>11</v>
      </c>
    </row>
    <row r="6227" spans="1:40" x14ac:dyDescent="0.25">
      <c r="A6227" t="s">
        <v>1914</v>
      </c>
      <c r="B6227" t="s">
        <v>886</v>
      </c>
      <c r="C6227" t="s">
        <v>632</v>
      </c>
      <c r="D6227" t="s">
        <v>1475</v>
      </c>
      <c r="E6227" s="4">
        <v>76614</v>
      </c>
      <c r="F6227" s="4" t="s">
        <v>1502</v>
      </c>
      <c r="G6227" s="4" t="s">
        <v>3838</v>
      </c>
      <c r="H6227" t="str">
        <f>CONCATENATE(Source[[#This Row],[Subject]],TRIM(Source[[#This Row],[Course]]))</f>
        <v>PE276A</v>
      </c>
      <c r="I6227" t="str">
        <f>VLOOKUP(Source[[#This Row],[SubjCrse]],'Courses and Categories'!$E$2:$G$1816,3,FALSE)</f>
        <v>Credit PE/Dance Activity</v>
      </c>
      <c r="J6227">
        <v>1</v>
      </c>
      <c r="K6227" t="s">
        <v>3839</v>
      </c>
      <c r="L6227" t="s">
        <v>39</v>
      </c>
      <c r="M6227" t="s">
        <v>1063</v>
      </c>
      <c r="N6227" t="s">
        <v>59</v>
      </c>
      <c r="O6227">
        <v>1010</v>
      </c>
      <c r="P6227">
        <v>1100</v>
      </c>
      <c r="Q6227" t="s">
        <v>675</v>
      </c>
      <c r="R6227">
        <v>205</v>
      </c>
      <c r="S6227" t="s">
        <v>134</v>
      </c>
      <c r="T6227">
        <v>1</v>
      </c>
      <c r="U6227" s="1">
        <v>43694</v>
      </c>
      <c r="V6227" s="1">
        <v>43819</v>
      </c>
      <c r="W6227" t="s">
        <v>1507</v>
      </c>
      <c r="X6227" t="s">
        <v>1929</v>
      </c>
      <c r="Y6227">
        <v>30</v>
      </c>
      <c r="Z6227">
        <v>27</v>
      </c>
      <c r="AA6227">
        <v>20</v>
      </c>
      <c r="AB6227">
        <v>135</v>
      </c>
      <c r="AC6227" t="s">
        <v>3840</v>
      </c>
      <c r="AD6227">
        <f>IF(ISBLANK(Source[[#This Row],[CrosslistID]]),1,1/COUNTIFS(Source[CrosslistID],Source[[#This Row],[CrosslistID]],Source[TermDesc],Source[[#This Row],[TermDesc]]))</f>
        <v>0.5</v>
      </c>
      <c r="AE6227">
        <v>32</v>
      </c>
      <c r="AF6227">
        <v>40</v>
      </c>
      <c r="AG6227">
        <v>80</v>
      </c>
      <c r="AH6227">
        <v>80</v>
      </c>
      <c r="AI6227">
        <v>1.9330000000000001</v>
      </c>
      <c r="AJ6227">
        <v>1.9997</v>
      </c>
      <c r="AK6227">
        <v>0.1</v>
      </c>
      <c r="AL62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27">
        <f>IF(AND(Source[[#This Row],[Credit_Noncredit]]="Noncredit",Source[[#This Row],[FTEF]]&gt;0),Source[[#This Row],[NC XLST FTES]]*525/(437.5*Source[[#This Row],[FTEF]]),0)</f>
        <v>0</v>
      </c>
      <c r="AN6227">
        <f>IF(Source[[#This Row],[Credit_Noncredit]]="Credit",Source[[#This Row],[Census Enrollment]],Source[[#This Row],[Noncredit Avg. Attendance]])</f>
        <v>30</v>
      </c>
    </row>
    <row r="6228" spans="1:40" x14ac:dyDescent="0.25">
      <c r="A6228" t="s">
        <v>1914</v>
      </c>
      <c r="B6228" t="s">
        <v>886</v>
      </c>
      <c r="C6228" t="s">
        <v>632</v>
      </c>
      <c r="D6228" t="s">
        <v>1475</v>
      </c>
      <c r="E6228" s="4">
        <v>76616</v>
      </c>
      <c r="F6228" s="4" t="s">
        <v>1502</v>
      </c>
      <c r="G6228" s="4" t="s">
        <v>3841</v>
      </c>
      <c r="H6228" t="str">
        <f>CONCATENATE(Source[[#This Row],[Subject]],TRIM(Source[[#This Row],[Course]]))</f>
        <v>PE276B</v>
      </c>
      <c r="I6228" t="str">
        <f>VLOOKUP(Source[[#This Row],[SubjCrse]],'Courses and Categories'!$E$2:$G$1816,3,FALSE)</f>
        <v>Credit PE/Dance Activity</v>
      </c>
      <c r="J6228">
        <v>1</v>
      </c>
      <c r="K6228" t="s">
        <v>3842</v>
      </c>
      <c r="L6228" t="s">
        <v>39</v>
      </c>
      <c r="M6228" t="s">
        <v>1063</v>
      </c>
      <c r="N6228" t="s">
        <v>59</v>
      </c>
      <c r="O6228">
        <v>1010</v>
      </c>
      <c r="P6228">
        <v>1100</v>
      </c>
      <c r="Q6228" t="s">
        <v>675</v>
      </c>
      <c r="R6228">
        <v>205</v>
      </c>
      <c r="S6228" t="s">
        <v>134</v>
      </c>
      <c r="T6228">
        <v>1</v>
      </c>
      <c r="U6228" s="1">
        <v>43694</v>
      </c>
      <c r="V6228" s="1">
        <v>43819</v>
      </c>
      <c r="W6228" t="s">
        <v>1507</v>
      </c>
      <c r="X6228" t="s">
        <v>1929</v>
      </c>
      <c r="Y6228">
        <v>5</v>
      </c>
      <c r="Z6228">
        <v>5</v>
      </c>
      <c r="AA6228">
        <v>15</v>
      </c>
      <c r="AB6228">
        <v>33.333300000000001</v>
      </c>
      <c r="AC6228" t="s">
        <v>3840</v>
      </c>
      <c r="AD6228">
        <f>IF(ISBLANK(Source[[#This Row],[CrosslistID]]),1,1/COUNTIFS(Source[CrosslistID],Source[[#This Row],[CrosslistID]],Source[TermDesc],Source[[#This Row],[TermDesc]]))</f>
        <v>0.5</v>
      </c>
      <c r="AE6228">
        <v>32</v>
      </c>
      <c r="AF6228">
        <v>40</v>
      </c>
      <c r="AG6228">
        <v>80</v>
      </c>
      <c r="AH6228">
        <v>80</v>
      </c>
      <c r="AI6228">
        <v>0.33300000000000002</v>
      </c>
      <c r="AJ6228">
        <v>0.33300000000000002</v>
      </c>
      <c r="AK6228">
        <v>0</v>
      </c>
      <c r="AL62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28">
        <f>IF(AND(Source[[#This Row],[Credit_Noncredit]]="Noncredit",Source[[#This Row],[FTEF]]&gt;0),Source[[#This Row],[NC XLST FTES]]*525/(437.5*Source[[#This Row],[FTEF]]),0)</f>
        <v>0</v>
      </c>
      <c r="AN6228">
        <f>IF(Source[[#This Row],[Credit_Noncredit]]="Credit",Source[[#This Row],[Census Enrollment]],Source[[#This Row],[Noncredit Avg. Attendance]])</f>
        <v>5</v>
      </c>
    </row>
    <row r="6229" spans="1:40" x14ac:dyDescent="0.25">
      <c r="A6229" t="s">
        <v>1914</v>
      </c>
      <c r="B6229" t="s">
        <v>886</v>
      </c>
      <c r="C6229" t="s">
        <v>632</v>
      </c>
      <c r="D6229" t="s">
        <v>1475</v>
      </c>
      <c r="E6229" s="4">
        <v>76618</v>
      </c>
      <c r="F6229" s="4" t="s">
        <v>1620</v>
      </c>
      <c r="G6229" s="4">
        <v>60</v>
      </c>
      <c r="H6229" t="str">
        <f>CONCATENATE(Source[[#This Row],[Subject]],TRIM(Source[[#This Row],[Course]]))</f>
        <v>PE A60</v>
      </c>
      <c r="I6229" t="str">
        <f>VLOOKUP(Source[[#This Row],[SubjCrse]],'Courses and Categories'!$E$2:$G$1816,3,FALSE)</f>
        <v>Credit Athletics</v>
      </c>
      <c r="J6229">
        <v>1</v>
      </c>
      <c r="K6229" t="s">
        <v>3843</v>
      </c>
      <c r="L6229" t="s">
        <v>39</v>
      </c>
      <c r="M6229" t="s">
        <v>1063</v>
      </c>
      <c r="N6229" t="s">
        <v>195</v>
      </c>
      <c r="O6229">
        <v>1410</v>
      </c>
      <c r="P6229">
        <v>1600</v>
      </c>
      <c r="Q6229" t="s">
        <v>675</v>
      </c>
      <c r="R6229" t="s">
        <v>3783</v>
      </c>
      <c r="S6229" t="s">
        <v>134</v>
      </c>
      <c r="T6229">
        <v>1</v>
      </c>
      <c r="U6229" s="1">
        <v>43694</v>
      </c>
      <c r="V6229" s="1">
        <v>43819</v>
      </c>
      <c r="W6229" t="s">
        <v>158</v>
      </c>
      <c r="X6229" t="s">
        <v>1929</v>
      </c>
      <c r="Y6229">
        <v>29</v>
      </c>
      <c r="Z6229">
        <v>29</v>
      </c>
      <c r="AA6229">
        <v>30</v>
      </c>
      <c r="AB6229">
        <v>96.666700000000006</v>
      </c>
      <c r="AD6229">
        <f>IF(ISBLANK(Source[[#This Row],[CrosslistID]]),1,1/COUNTIFS(Source[CrosslistID],Source[[#This Row],[CrosslistID]],Source[TermDesc],Source[[#This Row],[TermDesc]]))</f>
        <v>1</v>
      </c>
      <c r="AG6229">
        <v>0</v>
      </c>
      <c r="AH6229">
        <v>96.666700000000006</v>
      </c>
      <c r="AI6229">
        <v>9.6669999999999998</v>
      </c>
      <c r="AJ6229">
        <v>9.6669999999999998</v>
      </c>
      <c r="AK6229">
        <v>0.5</v>
      </c>
      <c r="AL62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29">
        <f>IF(AND(Source[[#This Row],[Credit_Noncredit]]="Noncredit",Source[[#This Row],[FTEF]]&gt;0),Source[[#This Row],[NC XLST FTES]]*525/(437.5*Source[[#This Row],[FTEF]]),0)</f>
        <v>0</v>
      </c>
      <c r="AN6229">
        <f>IF(Source[[#This Row],[Credit_Noncredit]]="Credit",Source[[#This Row],[Census Enrollment]],Source[[#This Row],[Noncredit Avg. Attendance]])</f>
        <v>29</v>
      </c>
    </row>
    <row r="6230" spans="1:40" x14ac:dyDescent="0.25">
      <c r="A6230" t="s">
        <v>1914</v>
      </c>
      <c r="B6230" t="s">
        <v>886</v>
      </c>
      <c r="C6230" t="s">
        <v>632</v>
      </c>
      <c r="D6230" t="s">
        <v>1475</v>
      </c>
      <c r="E6230" s="4">
        <v>73255</v>
      </c>
      <c r="F6230" s="4" t="s">
        <v>1620</v>
      </c>
      <c r="G6230" s="4">
        <v>65</v>
      </c>
      <c r="H6230" t="str">
        <f>CONCATENATE(Source[[#This Row],[Subject]],TRIM(Source[[#This Row],[Course]]))</f>
        <v>PE A65</v>
      </c>
      <c r="I6230" t="str">
        <f>VLOOKUP(Source[[#This Row],[SubjCrse]],'Courses and Categories'!$E$2:$G$1816,3,FALSE)</f>
        <v>Credit Athletics</v>
      </c>
      <c r="J6230">
        <v>1</v>
      </c>
      <c r="K6230" t="s">
        <v>3844</v>
      </c>
      <c r="L6230" t="s">
        <v>39</v>
      </c>
      <c r="M6230" t="s">
        <v>1063</v>
      </c>
      <c r="N6230" t="s">
        <v>293</v>
      </c>
      <c r="O6230" t="s">
        <v>1995</v>
      </c>
      <c r="P6230" t="s">
        <v>1983</v>
      </c>
      <c r="Q6230" t="s">
        <v>1534</v>
      </c>
      <c r="R6230" t="s">
        <v>3845</v>
      </c>
      <c r="S6230" t="s">
        <v>134</v>
      </c>
      <c r="T6230" t="s">
        <v>44</v>
      </c>
      <c r="U6230" s="1">
        <v>43739</v>
      </c>
      <c r="V6230" s="1">
        <v>43905</v>
      </c>
      <c r="W6230" t="s">
        <v>3846</v>
      </c>
      <c r="X6230" t="s">
        <v>46</v>
      </c>
      <c r="Y6230">
        <v>16</v>
      </c>
      <c r="Z6230">
        <v>16</v>
      </c>
      <c r="AA6230">
        <v>20</v>
      </c>
      <c r="AB6230">
        <v>80</v>
      </c>
      <c r="AD6230">
        <f>IF(ISBLANK(Source[[#This Row],[CrosslistID]]),1,1/COUNTIFS(Source[CrosslistID],Source[[#This Row],[CrosslistID]],Source[TermDesc],Source[[#This Row],[TermDesc]]))</f>
        <v>1</v>
      </c>
      <c r="AG6230">
        <v>0</v>
      </c>
      <c r="AH6230">
        <v>80</v>
      </c>
      <c r="AI6230">
        <v>0</v>
      </c>
      <c r="AJ6230">
        <v>0</v>
      </c>
      <c r="AK6230">
        <v>0.6</v>
      </c>
      <c r="AL62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30">
        <f>IF(AND(Source[[#This Row],[Credit_Noncredit]]="Noncredit",Source[[#This Row],[FTEF]]&gt;0),Source[[#This Row],[NC XLST FTES]]*525/(437.5*Source[[#This Row],[FTEF]]),0)</f>
        <v>0</v>
      </c>
      <c r="AN6230">
        <f>IF(Source[[#This Row],[Credit_Noncredit]]="Credit",Source[[#This Row],[Census Enrollment]],Source[[#This Row],[Noncredit Avg. Attendance]])</f>
        <v>16</v>
      </c>
    </row>
    <row r="6231" spans="1:40" x14ac:dyDescent="0.25">
      <c r="A6231" t="s">
        <v>1914</v>
      </c>
      <c r="B6231" t="s">
        <v>886</v>
      </c>
      <c r="C6231" t="s">
        <v>632</v>
      </c>
      <c r="D6231" t="s">
        <v>1475</v>
      </c>
      <c r="E6231" s="4">
        <v>76197</v>
      </c>
      <c r="F6231" s="4" t="s">
        <v>1620</v>
      </c>
      <c r="G6231" s="4">
        <v>68</v>
      </c>
      <c r="H6231" t="str">
        <f>CONCATENATE(Source[[#This Row],[Subject]],TRIM(Source[[#This Row],[Course]]))</f>
        <v>PE A68</v>
      </c>
      <c r="I6231" t="str">
        <f>VLOOKUP(Source[[#This Row],[SubjCrse]],'Courses and Categories'!$E$2:$G$1816,3,FALSE)</f>
        <v>Credit Athletics</v>
      </c>
      <c r="J6231">
        <v>1</v>
      </c>
      <c r="K6231" t="s">
        <v>3847</v>
      </c>
      <c r="L6231" t="s">
        <v>39</v>
      </c>
      <c r="M6231" t="s">
        <v>1063</v>
      </c>
      <c r="N6231" t="s">
        <v>195</v>
      </c>
      <c r="O6231">
        <v>1410</v>
      </c>
      <c r="P6231">
        <v>1600</v>
      </c>
      <c r="Q6231" t="s">
        <v>675</v>
      </c>
      <c r="R6231">
        <v>200</v>
      </c>
      <c r="S6231" t="s">
        <v>134</v>
      </c>
      <c r="T6231">
        <v>1</v>
      </c>
      <c r="U6231" s="1">
        <v>43694</v>
      </c>
      <c r="V6231" s="1">
        <v>43819</v>
      </c>
      <c r="W6231" t="s">
        <v>1094</v>
      </c>
      <c r="X6231" t="s">
        <v>1929</v>
      </c>
      <c r="Y6231">
        <v>13</v>
      </c>
      <c r="Z6231">
        <v>12</v>
      </c>
      <c r="AA6231">
        <v>20</v>
      </c>
      <c r="AB6231">
        <v>60</v>
      </c>
      <c r="AD6231">
        <f>IF(ISBLANK(Source[[#This Row],[CrosslistID]]),1,1/COUNTIFS(Source[CrosslistID],Source[[#This Row],[CrosslistID]],Source[TermDesc],Source[[#This Row],[TermDesc]]))</f>
        <v>1</v>
      </c>
      <c r="AG6231">
        <v>0</v>
      </c>
      <c r="AH6231">
        <v>60</v>
      </c>
      <c r="AI6231">
        <v>4.3330000000000002</v>
      </c>
      <c r="AJ6231">
        <v>4.3330000000000002</v>
      </c>
      <c r="AK6231">
        <v>0.3</v>
      </c>
      <c r="AL62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31">
        <f>IF(AND(Source[[#This Row],[Credit_Noncredit]]="Noncredit",Source[[#This Row],[FTEF]]&gt;0),Source[[#This Row],[NC XLST FTES]]*525/(437.5*Source[[#This Row],[FTEF]]),0)</f>
        <v>0</v>
      </c>
      <c r="AN6231">
        <f>IF(Source[[#This Row],[Credit_Noncredit]]="Credit",Source[[#This Row],[Census Enrollment]],Source[[#This Row],[Noncredit Avg. Attendance]])</f>
        <v>13</v>
      </c>
    </row>
    <row r="6232" spans="1:40" x14ac:dyDescent="0.25">
      <c r="A6232" t="s">
        <v>1914</v>
      </c>
      <c r="B6232" t="s">
        <v>886</v>
      </c>
      <c r="C6232" t="s">
        <v>632</v>
      </c>
      <c r="D6232" t="s">
        <v>1475</v>
      </c>
      <c r="E6232" s="4">
        <v>76219</v>
      </c>
      <c r="F6232" s="4" t="s">
        <v>1620</v>
      </c>
      <c r="G6232" s="4">
        <v>69</v>
      </c>
      <c r="H6232" t="str">
        <f>CONCATENATE(Source[[#This Row],[Subject]],TRIM(Source[[#This Row],[Course]]))</f>
        <v>PE A69</v>
      </c>
      <c r="I6232" t="str">
        <f>VLOOKUP(Source[[#This Row],[SubjCrse]],'Courses and Categories'!$E$2:$G$1816,3,FALSE)</f>
        <v>Credit Athletics</v>
      </c>
      <c r="J6232">
        <v>1</v>
      </c>
      <c r="K6232" t="s">
        <v>3848</v>
      </c>
      <c r="L6232" t="s">
        <v>39</v>
      </c>
      <c r="M6232" t="s">
        <v>1063</v>
      </c>
      <c r="N6232" t="s">
        <v>293</v>
      </c>
      <c r="O6232" t="s">
        <v>1995</v>
      </c>
      <c r="P6232" t="s">
        <v>1983</v>
      </c>
      <c r="Q6232" t="s">
        <v>1534</v>
      </c>
      <c r="R6232" t="s">
        <v>1535</v>
      </c>
      <c r="S6232" t="s">
        <v>134</v>
      </c>
      <c r="T6232">
        <v>1</v>
      </c>
      <c r="U6232" s="1">
        <v>43694</v>
      </c>
      <c r="V6232" s="1">
        <v>43819</v>
      </c>
      <c r="W6232" t="s">
        <v>3849</v>
      </c>
      <c r="X6232" t="s">
        <v>1929</v>
      </c>
      <c r="Y6232">
        <v>10</v>
      </c>
      <c r="Z6232">
        <v>10</v>
      </c>
      <c r="AA6232">
        <v>20</v>
      </c>
      <c r="AB6232">
        <v>50</v>
      </c>
      <c r="AD6232">
        <f>IF(ISBLANK(Source[[#This Row],[CrosslistID]]),1,1/COUNTIFS(Source[CrosslistID],Source[[#This Row],[CrosslistID]],Source[TermDesc],Source[[#This Row],[TermDesc]]))</f>
        <v>1</v>
      </c>
      <c r="AG6232">
        <v>0</v>
      </c>
      <c r="AH6232">
        <v>50</v>
      </c>
      <c r="AI6232">
        <v>3.3330000000000002</v>
      </c>
      <c r="AJ6232">
        <v>3.3330000000000002</v>
      </c>
      <c r="AK6232">
        <v>0.6</v>
      </c>
      <c r="AL62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32">
        <f>IF(AND(Source[[#This Row],[Credit_Noncredit]]="Noncredit",Source[[#This Row],[FTEF]]&gt;0),Source[[#This Row],[NC XLST FTES]]*525/(437.5*Source[[#This Row],[FTEF]]),0)</f>
        <v>0</v>
      </c>
      <c r="AN6232">
        <f>IF(Source[[#This Row],[Credit_Noncredit]]="Credit",Source[[#This Row],[Census Enrollment]],Source[[#This Row],[Noncredit Avg. Attendance]])</f>
        <v>10</v>
      </c>
    </row>
    <row r="6233" spans="1:40" x14ac:dyDescent="0.25">
      <c r="A6233" t="s">
        <v>1914</v>
      </c>
      <c r="B6233" t="s">
        <v>886</v>
      </c>
      <c r="C6233" t="s">
        <v>632</v>
      </c>
      <c r="D6233" t="s">
        <v>1475</v>
      </c>
      <c r="E6233" s="4">
        <v>79216</v>
      </c>
      <c r="F6233" s="4" t="s">
        <v>1620</v>
      </c>
      <c r="G6233" s="4">
        <v>81</v>
      </c>
      <c r="H6233" t="str">
        <f>CONCATENATE(Source[[#This Row],[Subject]],TRIM(Source[[#This Row],[Course]]))</f>
        <v>PE A81</v>
      </c>
      <c r="I6233" t="str">
        <f>VLOOKUP(Source[[#This Row],[SubjCrse]],'Courses and Categories'!$E$2:$G$1816,3,FALSE)</f>
        <v>Credit Athletics</v>
      </c>
      <c r="J6233">
        <v>1</v>
      </c>
      <c r="K6233" t="s">
        <v>3850</v>
      </c>
      <c r="L6233" t="s">
        <v>39</v>
      </c>
      <c r="M6233" t="s">
        <v>1063</v>
      </c>
      <c r="N6233" t="s">
        <v>293</v>
      </c>
      <c r="O6233" t="s">
        <v>432</v>
      </c>
      <c r="P6233" t="s">
        <v>2444</v>
      </c>
      <c r="Q6233" t="s">
        <v>1534</v>
      </c>
      <c r="R6233" t="s">
        <v>3845</v>
      </c>
      <c r="S6233" t="s">
        <v>134</v>
      </c>
      <c r="T6233" t="s">
        <v>44</v>
      </c>
      <c r="U6233" s="1">
        <v>43740</v>
      </c>
      <c r="V6233" s="1">
        <v>43905</v>
      </c>
      <c r="W6233" t="s">
        <v>1626</v>
      </c>
      <c r="X6233" t="s">
        <v>905</v>
      </c>
      <c r="Y6233">
        <v>12</v>
      </c>
      <c r="Z6233">
        <v>13</v>
      </c>
      <c r="AA6233">
        <v>22</v>
      </c>
      <c r="AB6233">
        <v>59.090899999999998</v>
      </c>
      <c r="AD6233">
        <f>IF(ISBLANK(Source[[#This Row],[CrosslistID]]),1,1/COUNTIFS(Source[CrosslistID],Source[[#This Row],[CrosslistID]],Source[TermDesc],Source[[#This Row],[TermDesc]]))</f>
        <v>1</v>
      </c>
      <c r="AG6233">
        <v>0</v>
      </c>
      <c r="AH6233">
        <v>59.090899999999998</v>
      </c>
      <c r="AI6233">
        <v>4.9370000000000003</v>
      </c>
      <c r="AJ6233">
        <v>4.9370000000000003</v>
      </c>
      <c r="AK6233">
        <v>0.6</v>
      </c>
      <c r="AL62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33">
        <f>IF(AND(Source[[#This Row],[Credit_Noncredit]]="Noncredit",Source[[#This Row],[FTEF]]&gt;0),Source[[#This Row],[NC XLST FTES]]*525/(437.5*Source[[#This Row],[FTEF]]),0)</f>
        <v>0</v>
      </c>
      <c r="AN6233">
        <f>IF(Source[[#This Row],[Credit_Noncredit]]="Credit",Source[[#This Row],[Census Enrollment]],Source[[#This Row],[Noncredit Avg. Attendance]])</f>
        <v>12</v>
      </c>
    </row>
    <row r="6234" spans="1:40" x14ac:dyDescent="0.25">
      <c r="A6234" t="s">
        <v>1914</v>
      </c>
      <c r="B6234" t="s">
        <v>886</v>
      </c>
      <c r="C6234" t="s">
        <v>632</v>
      </c>
      <c r="D6234" t="s">
        <v>1475</v>
      </c>
      <c r="E6234" s="4">
        <v>73252</v>
      </c>
      <c r="F6234" s="4" t="s">
        <v>1620</v>
      </c>
      <c r="G6234" s="4">
        <v>82</v>
      </c>
      <c r="H6234" t="str">
        <f>CONCATENATE(Source[[#This Row],[Subject]],TRIM(Source[[#This Row],[Course]]))</f>
        <v>PE A82</v>
      </c>
      <c r="I6234" t="str">
        <f>VLOOKUP(Source[[#This Row],[SubjCrse]],'Courses and Categories'!$E$2:$G$1816,3,FALSE)</f>
        <v>Credit Athletics</v>
      </c>
      <c r="J6234">
        <v>1</v>
      </c>
      <c r="K6234" t="s">
        <v>3851</v>
      </c>
      <c r="L6234" t="s">
        <v>39</v>
      </c>
      <c r="M6234" t="s">
        <v>1063</v>
      </c>
      <c r="N6234" t="s">
        <v>293</v>
      </c>
      <c r="O6234" t="s">
        <v>1995</v>
      </c>
      <c r="P6234" t="s">
        <v>1983</v>
      </c>
      <c r="Q6234" t="s">
        <v>1534</v>
      </c>
      <c r="R6234" t="s">
        <v>1535</v>
      </c>
      <c r="S6234" t="s">
        <v>134</v>
      </c>
      <c r="T6234">
        <v>1</v>
      </c>
      <c r="U6234" s="1">
        <v>43694</v>
      </c>
      <c r="V6234" s="1">
        <v>43819</v>
      </c>
      <c r="W6234" t="s">
        <v>3852</v>
      </c>
      <c r="X6234" t="s">
        <v>1929</v>
      </c>
      <c r="Y6234">
        <v>26</v>
      </c>
      <c r="Z6234">
        <v>26</v>
      </c>
      <c r="AA6234">
        <v>20</v>
      </c>
      <c r="AB6234">
        <v>130</v>
      </c>
      <c r="AD6234">
        <f>IF(ISBLANK(Source[[#This Row],[CrosslistID]]),1,1/COUNTIFS(Source[CrosslistID],Source[[#This Row],[CrosslistID]],Source[TermDesc],Source[[#This Row],[TermDesc]]))</f>
        <v>1</v>
      </c>
      <c r="AG6234">
        <v>0</v>
      </c>
      <c r="AH6234">
        <v>130</v>
      </c>
      <c r="AI6234">
        <v>8.3330000000000002</v>
      </c>
      <c r="AJ6234">
        <v>8.6662999999999997</v>
      </c>
      <c r="AK6234">
        <v>0.7</v>
      </c>
      <c r="AL62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34">
        <f>IF(AND(Source[[#This Row],[Credit_Noncredit]]="Noncredit",Source[[#This Row],[FTEF]]&gt;0),Source[[#This Row],[NC XLST FTES]]*525/(437.5*Source[[#This Row],[FTEF]]),0)</f>
        <v>0</v>
      </c>
      <c r="AN6234">
        <f>IF(Source[[#This Row],[Credit_Noncredit]]="Credit",Source[[#This Row],[Census Enrollment]],Source[[#This Row],[Noncredit Avg. Attendance]])</f>
        <v>26</v>
      </c>
    </row>
    <row r="6235" spans="1:40" x14ac:dyDescent="0.25">
      <c r="A6235" t="s">
        <v>1914</v>
      </c>
      <c r="B6235" t="s">
        <v>886</v>
      </c>
      <c r="C6235" t="s">
        <v>632</v>
      </c>
      <c r="D6235" t="s">
        <v>1475</v>
      </c>
      <c r="E6235" s="4">
        <v>73253</v>
      </c>
      <c r="F6235" s="4" t="s">
        <v>1620</v>
      </c>
      <c r="G6235" s="4">
        <v>83</v>
      </c>
      <c r="H6235" t="str">
        <f>CONCATENATE(Source[[#This Row],[Subject]],TRIM(Source[[#This Row],[Course]]))</f>
        <v>PE A83</v>
      </c>
      <c r="I6235" t="str">
        <f>VLOOKUP(Source[[#This Row],[SubjCrse]],'Courses and Categories'!$E$2:$G$1816,3,FALSE)</f>
        <v>Credit Athletics</v>
      </c>
      <c r="J6235">
        <v>21</v>
      </c>
      <c r="K6235" t="s">
        <v>3853</v>
      </c>
      <c r="L6235" t="s">
        <v>39</v>
      </c>
      <c r="M6235" t="s">
        <v>1063</v>
      </c>
      <c r="N6235" t="s">
        <v>3854</v>
      </c>
      <c r="O6235" t="s">
        <v>3855</v>
      </c>
      <c r="P6235" t="s">
        <v>3856</v>
      </c>
      <c r="Q6235" t="s">
        <v>3857</v>
      </c>
      <c r="R6235" t="s">
        <v>3858</v>
      </c>
      <c r="S6235" t="s">
        <v>134</v>
      </c>
      <c r="T6235">
        <v>1</v>
      </c>
      <c r="U6235" s="1">
        <v>43694</v>
      </c>
      <c r="V6235" s="1">
        <v>43819</v>
      </c>
      <c r="W6235" t="s">
        <v>3859</v>
      </c>
      <c r="X6235" t="s">
        <v>1929</v>
      </c>
      <c r="Y6235">
        <v>87</v>
      </c>
      <c r="Z6235">
        <v>86</v>
      </c>
      <c r="AA6235">
        <v>100</v>
      </c>
      <c r="AB6235">
        <v>86</v>
      </c>
      <c r="AD6235">
        <f>IF(ISBLANK(Source[[#This Row],[CrosslistID]]),1,1/COUNTIFS(Source[CrosslistID],Source[[#This Row],[CrosslistID]],Source[TermDesc],Source[[#This Row],[TermDesc]]))</f>
        <v>1</v>
      </c>
      <c r="AG6235">
        <v>0</v>
      </c>
      <c r="AH6235">
        <v>86</v>
      </c>
      <c r="AI6235">
        <v>21.667000000000002</v>
      </c>
      <c r="AJ6235">
        <v>29.000399999999999</v>
      </c>
      <c r="AK6235">
        <v>1.7</v>
      </c>
      <c r="AL62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35">
        <f>IF(AND(Source[[#This Row],[Credit_Noncredit]]="Noncredit",Source[[#This Row],[FTEF]]&gt;0),Source[[#This Row],[NC XLST FTES]]*525/(437.5*Source[[#This Row],[FTEF]]),0)</f>
        <v>0</v>
      </c>
      <c r="AN6235">
        <f>IF(Source[[#This Row],[Credit_Noncredit]]="Credit",Source[[#This Row],[Census Enrollment]],Source[[#This Row],[Noncredit Avg. Attendance]])</f>
        <v>87</v>
      </c>
    </row>
    <row r="6236" spans="1:40" x14ac:dyDescent="0.25">
      <c r="A6236" t="s">
        <v>1914</v>
      </c>
      <c r="B6236" t="s">
        <v>886</v>
      </c>
      <c r="C6236" t="s">
        <v>632</v>
      </c>
      <c r="D6236" t="s">
        <v>1475</v>
      </c>
      <c r="E6236" s="4">
        <v>73254</v>
      </c>
      <c r="F6236" s="4" t="s">
        <v>1620</v>
      </c>
      <c r="G6236" s="4">
        <v>85</v>
      </c>
      <c r="H6236" t="str">
        <f>CONCATENATE(Source[[#This Row],[Subject]],TRIM(Source[[#This Row],[Course]]))</f>
        <v>PE A85</v>
      </c>
      <c r="I6236" t="str">
        <f>VLOOKUP(Source[[#This Row],[SubjCrse]],'Courses and Categories'!$E$2:$G$1816,3,FALSE)</f>
        <v>Credit Athletics</v>
      </c>
      <c r="J6236">
        <v>21</v>
      </c>
      <c r="K6236" t="s">
        <v>3860</v>
      </c>
      <c r="L6236" t="s">
        <v>39</v>
      </c>
      <c r="M6236" t="s">
        <v>1063</v>
      </c>
      <c r="N6236" t="s">
        <v>293</v>
      </c>
      <c r="O6236" t="s">
        <v>2134</v>
      </c>
      <c r="P6236" t="s">
        <v>295</v>
      </c>
      <c r="Q6236" t="s">
        <v>1534</v>
      </c>
      <c r="R6236" t="s">
        <v>1565</v>
      </c>
      <c r="S6236" t="s">
        <v>134</v>
      </c>
      <c r="T6236">
        <v>1</v>
      </c>
      <c r="U6236" s="1">
        <v>43694</v>
      </c>
      <c r="V6236" s="1">
        <v>43819</v>
      </c>
      <c r="W6236" t="s">
        <v>3861</v>
      </c>
      <c r="X6236" t="s">
        <v>1929</v>
      </c>
      <c r="Y6236">
        <v>37</v>
      </c>
      <c r="Z6236">
        <v>37</v>
      </c>
      <c r="AA6236">
        <v>35</v>
      </c>
      <c r="AB6236">
        <v>105.71429999999999</v>
      </c>
      <c r="AD6236">
        <f>IF(ISBLANK(Source[[#This Row],[CrosslistID]]),1,1/COUNTIFS(Source[CrosslistID],Source[[#This Row],[CrosslistID]],Source[TermDesc],Source[[#This Row],[TermDesc]]))</f>
        <v>1</v>
      </c>
      <c r="AG6236">
        <v>0</v>
      </c>
      <c r="AH6236">
        <v>105.71429999999999</v>
      </c>
      <c r="AI6236">
        <v>11.667</v>
      </c>
      <c r="AJ6236">
        <v>12.3337</v>
      </c>
      <c r="AK6236">
        <v>0.8</v>
      </c>
      <c r="AL62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36">
        <f>IF(AND(Source[[#This Row],[Credit_Noncredit]]="Noncredit",Source[[#This Row],[FTEF]]&gt;0),Source[[#This Row],[NC XLST FTES]]*525/(437.5*Source[[#This Row],[FTEF]]),0)</f>
        <v>0</v>
      </c>
      <c r="AN6236">
        <f>IF(Source[[#This Row],[Credit_Noncredit]]="Credit",Source[[#This Row],[Census Enrollment]],Source[[#This Row],[Noncredit Avg. Attendance]])</f>
        <v>37</v>
      </c>
    </row>
    <row r="6237" spans="1:40" x14ac:dyDescent="0.25">
      <c r="A6237" t="s">
        <v>1914</v>
      </c>
      <c r="B6237" t="s">
        <v>886</v>
      </c>
      <c r="C6237" t="s">
        <v>632</v>
      </c>
      <c r="D6237" t="s">
        <v>1475</v>
      </c>
      <c r="E6237" s="4">
        <v>76619</v>
      </c>
      <c r="F6237" s="4" t="s">
        <v>1620</v>
      </c>
      <c r="G6237" s="4">
        <v>89</v>
      </c>
      <c r="H6237" t="str">
        <f>CONCATENATE(Source[[#This Row],[Subject]],TRIM(Source[[#This Row],[Course]]))</f>
        <v>PE A89</v>
      </c>
      <c r="I6237" t="str">
        <f>VLOOKUP(Source[[#This Row],[SubjCrse]],'Courses and Categories'!$E$2:$G$1816,3,FALSE)</f>
        <v>Credit Athletics</v>
      </c>
      <c r="J6237">
        <v>1</v>
      </c>
      <c r="K6237" t="s">
        <v>3862</v>
      </c>
      <c r="L6237" t="s">
        <v>39</v>
      </c>
      <c r="M6237" t="s">
        <v>1063</v>
      </c>
      <c r="N6237" t="s">
        <v>293</v>
      </c>
      <c r="O6237" t="s">
        <v>492</v>
      </c>
      <c r="P6237" t="s">
        <v>798</v>
      </c>
      <c r="Q6237" t="s">
        <v>1534</v>
      </c>
      <c r="R6237" t="s">
        <v>3822</v>
      </c>
      <c r="S6237" t="s">
        <v>134</v>
      </c>
      <c r="T6237">
        <v>1</v>
      </c>
      <c r="U6237" s="1">
        <v>43694</v>
      </c>
      <c r="V6237" s="1">
        <v>43819</v>
      </c>
      <c r="W6237" t="s">
        <v>3863</v>
      </c>
      <c r="X6237" t="s">
        <v>1929</v>
      </c>
      <c r="Y6237">
        <v>20</v>
      </c>
      <c r="Z6237">
        <v>20</v>
      </c>
      <c r="AA6237">
        <v>25</v>
      </c>
      <c r="AB6237">
        <v>80</v>
      </c>
      <c r="AD6237">
        <f>IF(ISBLANK(Source[[#This Row],[CrosslistID]]),1,1/COUNTIFS(Source[CrosslistID],Source[[#This Row],[CrosslistID]],Source[TermDesc],Source[[#This Row],[TermDesc]]))</f>
        <v>1</v>
      </c>
      <c r="AG6237">
        <v>0</v>
      </c>
      <c r="AH6237">
        <v>80</v>
      </c>
      <c r="AI6237">
        <v>6.3330000000000002</v>
      </c>
      <c r="AJ6237">
        <v>6.6662999999999997</v>
      </c>
      <c r="AK6237">
        <v>0.8</v>
      </c>
      <c r="AL62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37">
        <f>IF(AND(Source[[#This Row],[Credit_Noncredit]]="Noncredit",Source[[#This Row],[FTEF]]&gt;0),Source[[#This Row],[NC XLST FTES]]*525/(437.5*Source[[#This Row],[FTEF]]),0)</f>
        <v>0</v>
      </c>
      <c r="AN6237">
        <f>IF(Source[[#This Row],[Credit_Noncredit]]="Credit",Source[[#This Row],[Census Enrollment]],Source[[#This Row],[Noncredit Avg. Attendance]])</f>
        <v>20</v>
      </c>
    </row>
    <row r="6238" spans="1:40" x14ac:dyDescent="0.25">
      <c r="A6238" t="s">
        <v>1914</v>
      </c>
      <c r="B6238" t="s">
        <v>886</v>
      </c>
      <c r="C6238" t="s">
        <v>632</v>
      </c>
      <c r="D6238" t="s">
        <v>1475</v>
      </c>
      <c r="E6238" s="4">
        <v>79116</v>
      </c>
      <c r="F6238" s="4" t="s">
        <v>1620</v>
      </c>
      <c r="G6238" s="4">
        <v>97</v>
      </c>
      <c r="H6238" t="str">
        <f>CONCATENATE(Source[[#This Row],[Subject]],TRIM(Source[[#This Row],[Course]]))</f>
        <v>PE A97</v>
      </c>
      <c r="I6238" t="str">
        <f>VLOOKUP(Source[[#This Row],[SubjCrse]],'Courses and Categories'!$E$2:$G$1816,3,FALSE)</f>
        <v>Credit Athletics</v>
      </c>
      <c r="J6238">
        <v>2</v>
      </c>
      <c r="K6238" t="s">
        <v>1622</v>
      </c>
      <c r="L6238" t="s">
        <v>39</v>
      </c>
      <c r="M6238" t="s">
        <v>1063</v>
      </c>
      <c r="N6238" t="s">
        <v>68</v>
      </c>
      <c r="O6238" t="s">
        <v>432</v>
      </c>
      <c r="P6238" t="s">
        <v>2444</v>
      </c>
      <c r="Q6238" t="s">
        <v>781</v>
      </c>
      <c r="S6238" t="s">
        <v>134</v>
      </c>
      <c r="T6238" t="s">
        <v>44</v>
      </c>
      <c r="U6238" s="1">
        <v>43694</v>
      </c>
      <c r="V6238" s="1">
        <v>43739</v>
      </c>
      <c r="W6238" t="s">
        <v>1626</v>
      </c>
      <c r="X6238" t="s">
        <v>905</v>
      </c>
      <c r="Y6238">
        <v>9</v>
      </c>
      <c r="Z6238">
        <v>8</v>
      </c>
      <c r="AA6238">
        <v>20</v>
      </c>
      <c r="AB6238">
        <v>40</v>
      </c>
      <c r="AD6238">
        <f>IF(ISBLANK(Source[[#This Row],[CrosslistID]]),1,1/COUNTIFS(Source[CrosslistID],Source[[#This Row],[CrosslistID]],Source[TermDesc],Source[[#This Row],[TermDesc]]))</f>
        <v>1</v>
      </c>
      <c r="AG6238">
        <v>0</v>
      </c>
      <c r="AH6238">
        <v>40</v>
      </c>
      <c r="AI6238">
        <v>0.66700000000000004</v>
      </c>
      <c r="AJ6238">
        <v>0.85760000000000003</v>
      </c>
      <c r="AK6238">
        <v>0.3</v>
      </c>
      <c r="AL62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38">
        <f>IF(AND(Source[[#This Row],[Credit_Noncredit]]="Noncredit",Source[[#This Row],[FTEF]]&gt;0),Source[[#This Row],[NC XLST FTES]]*525/(437.5*Source[[#This Row],[FTEF]]),0)</f>
        <v>0</v>
      </c>
      <c r="AN6238">
        <f>IF(Source[[#This Row],[Credit_Noncredit]]="Credit",Source[[#This Row],[Census Enrollment]],Source[[#This Row],[Noncredit Avg. Attendance]])</f>
        <v>9</v>
      </c>
    </row>
    <row r="6239" spans="1:40" x14ac:dyDescent="0.25">
      <c r="A6239" t="s">
        <v>1914</v>
      </c>
      <c r="B6239" t="s">
        <v>886</v>
      </c>
      <c r="C6239" t="s">
        <v>632</v>
      </c>
      <c r="D6239" t="s">
        <v>1475</v>
      </c>
      <c r="E6239" s="4">
        <v>76620</v>
      </c>
      <c r="F6239" s="4" t="s">
        <v>1620</v>
      </c>
      <c r="G6239" s="4">
        <v>99</v>
      </c>
      <c r="H6239" t="str">
        <f>CONCATENATE(Source[[#This Row],[Subject]],TRIM(Source[[#This Row],[Course]]))</f>
        <v>PE A99</v>
      </c>
      <c r="I6239" t="str">
        <f>VLOOKUP(Source[[#This Row],[SubjCrse]],'Courses and Categories'!$E$2:$G$1816,3,FALSE)</f>
        <v>Credit Athletics</v>
      </c>
      <c r="J6239">
        <v>1</v>
      </c>
      <c r="K6239" t="s">
        <v>3864</v>
      </c>
      <c r="L6239" t="s">
        <v>39</v>
      </c>
      <c r="M6239" t="s">
        <v>1063</v>
      </c>
      <c r="N6239" t="s">
        <v>195</v>
      </c>
      <c r="O6239">
        <v>1310</v>
      </c>
      <c r="P6239">
        <v>1500</v>
      </c>
      <c r="Q6239" t="s">
        <v>675</v>
      </c>
      <c r="R6239">
        <v>103</v>
      </c>
      <c r="S6239" t="s">
        <v>134</v>
      </c>
      <c r="T6239">
        <v>1</v>
      </c>
      <c r="U6239" s="1">
        <v>43694</v>
      </c>
      <c r="V6239" s="1">
        <v>43819</v>
      </c>
      <c r="W6239" t="s">
        <v>1512</v>
      </c>
      <c r="X6239" t="s">
        <v>1929</v>
      </c>
      <c r="Y6239">
        <v>45</v>
      </c>
      <c r="Z6239">
        <v>43</v>
      </c>
      <c r="AA6239">
        <v>45</v>
      </c>
      <c r="AB6239">
        <v>95.555599999999998</v>
      </c>
      <c r="AD6239">
        <f>IF(ISBLANK(Source[[#This Row],[CrosslistID]]),1,1/COUNTIFS(Source[CrosslistID],Source[[#This Row],[CrosslistID]],Source[TermDesc],Source[[#This Row],[TermDesc]]))</f>
        <v>1</v>
      </c>
      <c r="AG6239">
        <v>0</v>
      </c>
      <c r="AH6239">
        <v>95.555599999999998</v>
      </c>
      <c r="AI6239">
        <v>11.333</v>
      </c>
      <c r="AJ6239">
        <v>14.999599999999999</v>
      </c>
      <c r="AK6239">
        <v>0.5</v>
      </c>
      <c r="AL62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39">
        <f>IF(AND(Source[[#This Row],[Credit_Noncredit]]="Noncredit",Source[[#This Row],[FTEF]]&gt;0),Source[[#This Row],[NC XLST FTES]]*525/(437.5*Source[[#This Row],[FTEF]]),0)</f>
        <v>0</v>
      </c>
      <c r="AN6239">
        <f>IF(Source[[#This Row],[Credit_Noncredit]]="Credit",Source[[#This Row],[Census Enrollment]],Source[[#This Row],[Noncredit Avg. Attendance]])</f>
        <v>45</v>
      </c>
    </row>
    <row r="6240" spans="1:40" x14ac:dyDescent="0.25">
      <c r="A6240" t="s">
        <v>1914</v>
      </c>
      <c r="B6240" t="s">
        <v>886</v>
      </c>
      <c r="C6240" t="s">
        <v>775</v>
      </c>
      <c r="D6240" t="s">
        <v>1627</v>
      </c>
      <c r="E6240" s="4">
        <v>77872</v>
      </c>
      <c r="F6240" s="4" t="s">
        <v>1628</v>
      </c>
      <c r="G6240" s="4">
        <v>101</v>
      </c>
      <c r="H6240" t="str">
        <f>CONCATENATE(Source[[#This Row],[Subject]],TRIM(Source[[#This Row],[Course]]))</f>
        <v>AIRC101</v>
      </c>
      <c r="I6240" t="str">
        <f>VLOOKUP(Source[[#This Row],[SubjCrse]],'Courses and Categories'!$E$2:$G$1816,3,FALSE)</f>
        <v>Credit CTE</v>
      </c>
      <c r="J6240">
        <v>1</v>
      </c>
      <c r="K6240" t="s">
        <v>1629</v>
      </c>
      <c r="L6240" t="s">
        <v>39</v>
      </c>
      <c r="M6240" t="s">
        <v>1046</v>
      </c>
      <c r="N6240" t="s">
        <v>293</v>
      </c>
      <c r="O6240" t="s">
        <v>779</v>
      </c>
      <c r="P6240" t="s">
        <v>3490</v>
      </c>
      <c r="Q6240" t="s">
        <v>1631</v>
      </c>
      <c r="S6240" t="s">
        <v>1632</v>
      </c>
      <c r="T6240">
        <v>1</v>
      </c>
      <c r="U6240" s="1">
        <v>43694</v>
      </c>
      <c r="V6240" s="1">
        <v>43819</v>
      </c>
      <c r="W6240" t="s">
        <v>3865</v>
      </c>
      <c r="X6240" t="s">
        <v>1929</v>
      </c>
      <c r="Y6240">
        <v>27</v>
      </c>
      <c r="Z6240">
        <v>27</v>
      </c>
      <c r="AA6240">
        <v>25</v>
      </c>
      <c r="AB6240">
        <v>108</v>
      </c>
      <c r="AD6240">
        <f>IF(ISBLANK(Source[[#This Row],[CrosslistID]]),1,1/COUNTIFS(Source[CrosslistID],Source[[#This Row],[CrosslistID]],Source[TermDesc],Source[[#This Row],[TermDesc]]))</f>
        <v>1</v>
      </c>
      <c r="AG6240">
        <v>0</v>
      </c>
      <c r="AH6240">
        <v>108</v>
      </c>
      <c r="AI6240">
        <v>12.5</v>
      </c>
      <c r="AJ6240">
        <v>13.5</v>
      </c>
      <c r="AK6240">
        <v>0.83330000000000004</v>
      </c>
      <c r="AL62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40">
        <f>IF(AND(Source[[#This Row],[Credit_Noncredit]]="Noncredit",Source[[#This Row],[FTEF]]&gt;0),Source[[#This Row],[NC XLST FTES]]*525/(437.5*Source[[#This Row],[FTEF]]),0)</f>
        <v>0</v>
      </c>
      <c r="AN6240">
        <f>IF(Source[[#This Row],[Credit_Noncredit]]="Credit",Source[[#This Row],[Census Enrollment]],Source[[#This Row],[Noncredit Avg. Attendance]])</f>
        <v>27</v>
      </c>
    </row>
    <row r="6241" spans="1:40" x14ac:dyDescent="0.25">
      <c r="A6241" t="s">
        <v>1914</v>
      </c>
      <c r="B6241" t="s">
        <v>886</v>
      </c>
      <c r="C6241" t="s">
        <v>775</v>
      </c>
      <c r="D6241" t="s">
        <v>1627</v>
      </c>
      <c r="E6241" s="4">
        <v>79047</v>
      </c>
      <c r="F6241" s="4" t="s">
        <v>1628</v>
      </c>
      <c r="G6241" s="4">
        <v>103</v>
      </c>
      <c r="H6241" t="str">
        <f>CONCATENATE(Source[[#This Row],[Subject]],TRIM(Source[[#This Row],[Course]]))</f>
        <v>AIRC103</v>
      </c>
      <c r="I6241" t="str">
        <f>VLOOKUP(Source[[#This Row],[SubjCrse]],'Courses and Categories'!$E$2:$G$1816,3,FALSE)</f>
        <v>Credit CTE</v>
      </c>
      <c r="J6241">
        <v>1</v>
      </c>
      <c r="K6241" t="s">
        <v>3866</v>
      </c>
      <c r="L6241" t="s">
        <v>39</v>
      </c>
      <c r="M6241" t="s">
        <v>1046</v>
      </c>
      <c r="N6241" t="s">
        <v>293</v>
      </c>
      <c r="O6241" t="s">
        <v>439</v>
      </c>
      <c r="P6241" t="s">
        <v>491</v>
      </c>
      <c r="Q6241" t="s">
        <v>1631</v>
      </c>
      <c r="S6241" t="s">
        <v>1632</v>
      </c>
      <c r="T6241">
        <v>1</v>
      </c>
      <c r="U6241" s="1">
        <v>43694</v>
      </c>
      <c r="V6241" s="1">
        <v>43819</v>
      </c>
      <c r="W6241" t="s">
        <v>3867</v>
      </c>
      <c r="X6241" t="s">
        <v>1929</v>
      </c>
      <c r="Y6241">
        <v>28</v>
      </c>
      <c r="Z6241">
        <v>28</v>
      </c>
      <c r="AA6241">
        <v>25</v>
      </c>
      <c r="AB6241">
        <v>112</v>
      </c>
      <c r="AD6241">
        <f>IF(ISBLANK(Source[[#This Row],[CrosslistID]]),1,1/COUNTIFS(Source[CrosslistID],Source[[#This Row],[CrosslistID]],Source[TermDesc],Source[[#This Row],[TermDesc]]))</f>
        <v>1</v>
      </c>
      <c r="AG6241">
        <v>0</v>
      </c>
      <c r="AH6241">
        <v>112</v>
      </c>
      <c r="AI6241">
        <v>13.5</v>
      </c>
      <c r="AJ6241">
        <v>14</v>
      </c>
      <c r="AK6241">
        <v>0.83330000000000004</v>
      </c>
      <c r="AL62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41">
        <f>IF(AND(Source[[#This Row],[Credit_Noncredit]]="Noncredit",Source[[#This Row],[FTEF]]&gt;0),Source[[#This Row],[NC XLST FTES]]*525/(437.5*Source[[#This Row],[FTEF]]),0)</f>
        <v>0</v>
      </c>
      <c r="AN6241">
        <f>IF(Source[[#This Row],[Credit_Noncredit]]="Credit",Source[[#This Row],[Census Enrollment]],Source[[#This Row],[Noncredit Avg. Attendance]])</f>
        <v>28</v>
      </c>
    </row>
    <row r="6242" spans="1:40" x14ac:dyDescent="0.25">
      <c r="A6242" t="s">
        <v>1914</v>
      </c>
      <c r="B6242" t="s">
        <v>886</v>
      </c>
      <c r="C6242" t="s">
        <v>775</v>
      </c>
      <c r="D6242" t="s">
        <v>1627</v>
      </c>
      <c r="E6242" s="4">
        <v>76248</v>
      </c>
      <c r="F6242" s="4" t="s">
        <v>1628</v>
      </c>
      <c r="G6242" s="4">
        <v>104</v>
      </c>
      <c r="H6242" t="str">
        <f>CONCATENATE(Source[[#This Row],[Subject]],TRIM(Source[[#This Row],[Course]]))</f>
        <v>AIRC104</v>
      </c>
      <c r="I6242" t="str">
        <f>VLOOKUP(Source[[#This Row],[SubjCrse]],'Courses and Categories'!$E$2:$G$1816,3,FALSE)</f>
        <v>Credit CTE</v>
      </c>
      <c r="J6242">
        <v>1</v>
      </c>
      <c r="K6242" t="s">
        <v>3868</v>
      </c>
      <c r="L6242" t="s">
        <v>39</v>
      </c>
      <c r="M6242" t="s">
        <v>1046</v>
      </c>
      <c r="N6242" t="s">
        <v>195</v>
      </c>
      <c r="O6242">
        <v>1030</v>
      </c>
      <c r="P6242">
        <v>1320</v>
      </c>
      <c r="Q6242" t="s">
        <v>3869</v>
      </c>
      <c r="S6242" t="s">
        <v>1632</v>
      </c>
      <c r="T6242">
        <v>1</v>
      </c>
      <c r="U6242" s="1">
        <v>43694</v>
      </c>
      <c r="V6242" s="1">
        <v>43819</v>
      </c>
      <c r="W6242" t="s">
        <v>3870</v>
      </c>
      <c r="X6242" t="s">
        <v>1929</v>
      </c>
      <c r="Y6242">
        <v>26</v>
      </c>
      <c r="Z6242">
        <v>26</v>
      </c>
      <c r="AA6242">
        <v>25</v>
      </c>
      <c r="AB6242">
        <v>104</v>
      </c>
      <c r="AD6242">
        <f>IF(ISBLANK(Source[[#This Row],[CrosslistID]]),1,1/COUNTIFS(Source[CrosslistID],Source[[#This Row],[CrosslistID]],Source[TermDesc],Source[[#This Row],[TermDesc]]))</f>
        <v>1</v>
      </c>
      <c r="AG6242">
        <v>0</v>
      </c>
      <c r="AH6242">
        <v>104</v>
      </c>
      <c r="AI6242">
        <v>10.5</v>
      </c>
      <c r="AJ6242">
        <v>13</v>
      </c>
      <c r="AK6242">
        <v>0.83330000000000004</v>
      </c>
      <c r="AL62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42">
        <f>IF(AND(Source[[#This Row],[Credit_Noncredit]]="Noncredit",Source[[#This Row],[FTEF]]&gt;0),Source[[#This Row],[NC XLST FTES]]*525/(437.5*Source[[#This Row],[FTEF]]),0)</f>
        <v>0</v>
      </c>
      <c r="AN6242">
        <f>IF(Source[[#This Row],[Credit_Noncredit]]="Credit",Source[[#This Row],[Census Enrollment]],Source[[#This Row],[Noncredit Avg. Attendance]])</f>
        <v>26</v>
      </c>
    </row>
    <row r="6243" spans="1:40" x14ac:dyDescent="0.25">
      <c r="A6243" t="s">
        <v>1914</v>
      </c>
      <c r="B6243" t="s">
        <v>886</v>
      </c>
      <c r="C6243" t="s">
        <v>775</v>
      </c>
      <c r="D6243" t="s">
        <v>1627</v>
      </c>
      <c r="E6243" s="4">
        <v>78590</v>
      </c>
      <c r="F6243" s="4" t="s">
        <v>1628</v>
      </c>
      <c r="G6243" s="4">
        <v>105</v>
      </c>
      <c r="H6243" t="str">
        <f>CONCATENATE(Source[[#This Row],[Subject]],TRIM(Source[[#This Row],[Course]]))</f>
        <v>AIRC105</v>
      </c>
      <c r="I6243" t="str">
        <f>VLOOKUP(Source[[#This Row],[SubjCrse]],'Courses and Categories'!$E$2:$G$1816,3,FALSE)</f>
        <v>Credit CTE</v>
      </c>
      <c r="J6243">
        <v>1</v>
      </c>
      <c r="K6243" t="s">
        <v>3871</v>
      </c>
      <c r="L6243" t="s">
        <v>39</v>
      </c>
      <c r="M6243" t="s">
        <v>1046</v>
      </c>
      <c r="N6243" t="s">
        <v>293</v>
      </c>
      <c r="O6243" t="s">
        <v>779</v>
      </c>
      <c r="P6243" t="s">
        <v>3490</v>
      </c>
      <c r="Q6243" t="s">
        <v>1631</v>
      </c>
      <c r="S6243" t="s">
        <v>1632</v>
      </c>
      <c r="T6243">
        <v>1</v>
      </c>
      <c r="U6243" s="1">
        <v>43694</v>
      </c>
      <c r="V6243" s="1">
        <v>43819</v>
      </c>
      <c r="W6243" t="s">
        <v>3872</v>
      </c>
      <c r="X6243" t="s">
        <v>1929</v>
      </c>
      <c r="Y6243">
        <v>26</v>
      </c>
      <c r="Z6243">
        <v>26</v>
      </c>
      <c r="AA6243">
        <v>25</v>
      </c>
      <c r="AB6243">
        <v>104</v>
      </c>
      <c r="AD6243">
        <f>IF(ISBLANK(Source[[#This Row],[CrosslistID]]),1,1/COUNTIFS(Source[CrosslistID],Source[[#This Row],[CrosslistID]],Source[TermDesc],Source[[#This Row],[TermDesc]]))</f>
        <v>1</v>
      </c>
      <c r="AG6243">
        <v>0</v>
      </c>
      <c r="AH6243">
        <v>104</v>
      </c>
      <c r="AI6243">
        <v>12</v>
      </c>
      <c r="AJ6243">
        <v>13</v>
      </c>
      <c r="AK6243">
        <v>0.83330000000000004</v>
      </c>
      <c r="AL62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43">
        <f>IF(AND(Source[[#This Row],[Credit_Noncredit]]="Noncredit",Source[[#This Row],[FTEF]]&gt;0),Source[[#This Row],[NC XLST FTES]]*525/(437.5*Source[[#This Row],[FTEF]]),0)</f>
        <v>0</v>
      </c>
      <c r="AN6243">
        <f>IF(Source[[#This Row],[Credit_Noncredit]]="Credit",Source[[#This Row],[Census Enrollment]],Source[[#This Row],[Noncredit Avg. Attendance]])</f>
        <v>26</v>
      </c>
    </row>
    <row r="6244" spans="1:40" x14ac:dyDescent="0.25">
      <c r="A6244" t="s">
        <v>1914</v>
      </c>
      <c r="B6244" t="s">
        <v>886</v>
      </c>
      <c r="C6244" t="s">
        <v>775</v>
      </c>
      <c r="D6244" t="s">
        <v>1627</v>
      </c>
      <c r="E6244" s="4">
        <v>76252</v>
      </c>
      <c r="F6244" s="4" t="s">
        <v>1628</v>
      </c>
      <c r="G6244" s="4">
        <v>106</v>
      </c>
      <c r="H6244" t="str">
        <f>CONCATENATE(Source[[#This Row],[Subject]],TRIM(Source[[#This Row],[Course]]))</f>
        <v>AIRC106</v>
      </c>
      <c r="I6244" t="str">
        <f>VLOOKUP(Source[[#This Row],[SubjCrse]],'Courses and Categories'!$E$2:$G$1816,3,FALSE)</f>
        <v>Credit CTE</v>
      </c>
      <c r="J6244">
        <v>1</v>
      </c>
      <c r="K6244" t="s">
        <v>3873</v>
      </c>
      <c r="L6244" t="s">
        <v>39</v>
      </c>
      <c r="M6244" t="s">
        <v>1046</v>
      </c>
      <c r="N6244" t="s">
        <v>293</v>
      </c>
      <c r="O6244" t="s">
        <v>779</v>
      </c>
      <c r="P6244" t="s">
        <v>3490</v>
      </c>
      <c r="Q6244" t="s">
        <v>1631</v>
      </c>
      <c r="S6244" t="s">
        <v>1632</v>
      </c>
      <c r="T6244">
        <v>1</v>
      </c>
      <c r="U6244" s="1">
        <v>43694</v>
      </c>
      <c r="V6244" s="1">
        <v>43819</v>
      </c>
      <c r="W6244" t="s">
        <v>3874</v>
      </c>
      <c r="X6244" t="s">
        <v>1929</v>
      </c>
      <c r="Y6244">
        <v>27</v>
      </c>
      <c r="Z6244">
        <v>27</v>
      </c>
      <c r="AA6244">
        <v>25</v>
      </c>
      <c r="AB6244">
        <v>108</v>
      </c>
      <c r="AD6244">
        <f>IF(ISBLANK(Source[[#This Row],[CrosslistID]]),1,1/COUNTIFS(Source[CrosslistID],Source[[#This Row],[CrosslistID]],Source[TermDesc],Source[[#This Row],[TermDesc]]))</f>
        <v>1</v>
      </c>
      <c r="AG6244">
        <v>0</v>
      </c>
      <c r="AH6244">
        <v>108</v>
      </c>
      <c r="AI6244">
        <v>13.5</v>
      </c>
      <c r="AJ6244">
        <v>13.5</v>
      </c>
      <c r="AK6244">
        <v>0.83330000000000004</v>
      </c>
      <c r="AL62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44">
        <f>IF(AND(Source[[#This Row],[Credit_Noncredit]]="Noncredit",Source[[#This Row],[FTEF]]&gt;0),Source[[#This Row],[NC XLST FTES]]*525/(437.5*Source[[#This Row],[FTEF]]),0)</f>
        <v>0</v>
      </c>
      <c r="AN6244">
        <f>IF(Source[[#This Row],[Credit_Noncredit]]="Credit",Source[[#This Row],[Census Enrollment]],Source[[#This Row],[Noncredit Avg. Attendance]])</f>
        <v>27</v>
      </c>
    </row>
    <row r="6245" spans="1:40" x14ac:dyDescent="0.25">
      <c r="A6245" t="s">
        <v>1914</v>
      </c>
      <c r="B6245" t="s">
        <v>886</v>
      </c>
      <c r="C6245" t="s">
        <v>775</v>
      </c>
      <c r="D6245" t="s">
        <v>1634</v>
      </c>
      <c r="E6245" s="4">
        <v>70082</v>
      </c>
      <c r="F6245" s="4" t="s">
        <v>1635</v>
      </c>
      <c r="G6245" s="4">
        <v>20</v>
      </c>
      <c r="H6245" t="str">
        <f>CONCATENATE(Source[[#This Row],[Subject]],TRIM(Source[[#This Row],[Course]]))</f>
        <v>ARCH20</v>
      </c>
      <c r="I6245" t="str">
        <f>VLOOKUP(Source[[#This Row],[SubjCrse]],'Courses and Categories'!$E$2:$G$1816,3,FALSE)</f>
        <v>Credit CTE</v>
      </c>
      <c r="J6245">
        <v>1</v>
      </c>
      <c r="K6245" t="s">
        <v>3875</v>
      </c>
      <c r="L6245" t="s">
        <v>39</v>
      </c>
      <c r="M6245" t="s">
        <v>1046</v>
      </c>
      <c r="N6245" t="s">
        <v>105</v>
      </c>
      <c r="O6245">
        <v>1310</v>
      </c>
      <c r="P6245">
        <v>1600</v>
      </c>
      <c r="Q6245" t="s">
        <v>850</v>
      </c>
      <c r="R6245">
        <v>241</v>
      </c>
      <c r="S6245" t="s">
        <v>134</v>
      </c>
      <c r="T6245">
        <v>1</v>
      </c>
      <c r="U6245" s="1">
        <v>43694</v>
      </c>
      <c r="V6245" s="1">
        <v>43819</v>
      </c>
      <c r="W6245" t="s">
        <v>3876</v>
      </c>
      <c r="X6245" t="s">
        <v>1929</v>
      </c>
      <c r="Y6245">
        <v>25</v>
      </c>
      <c r="Z6245">
        <v>24</v>
      </c>
      <c r="AA6245">
        <v>28</v>
      </c>
      <c r="AB6245">
        <v>85.714299999999994</v>
      </c>
      <c r="AD6245">
        <f>IF(ISBLANK(Source[[#This Row],[CrosslistID]]),1,1/COUNTIFS(Source[CrosslistID],Source[[#This Row],[CrosslistID]],Source[TermDesc],Source[[#This Row],[TermDesc]]))</f>
        <v>1</v>
      </c>
      <c r="AG6245">
        <v>0</v>
      </c>
      <c r="AH6245">
        <v>85.714299999999994</v>
      </c>
      <c r="AI6245">
        <v>4.5999999999999996</v>
      </c>
      <c r="AJ6245">
        <v>5</v>
      </c>
      <c r="AK6245">
        <v>0.36</v>
      </c>
      <c r="AL62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45">
        <f>IF(AND(Source[[#This Row],[Credit_Noncredit]]="Noncredit",Source[[#This Row],[FTEF]]&gt;0),Source[[#This Row],[NC XLST FTES]]*525/(437.5*Source[[#This Row],[FTEF]]),0)</f>
        <v>0</v>
      </c>
      <c r="AN6245">
        <f>IF(Source[[#This Row],[Credit_Noncredit]]="Credit",Source[[#This Row],[Census Enrollment]],Source[[#This Row],[Noncredit Avg. Attendance]])</f>
        <v>25</v>
      </c>
    </row>
    <row r="6246" spans="1:40" x14ac:dyDescent="0.25">
      <c r="A6246" t="s">
        <v>1914</v>
      </c>
      <c r="B6246" t="s">
        <v>886</v>
      </c>
      <c r="C6246" t="s">
        <v>775</v>
      </c>
      <c r="D6246" t="s">
        <v>1634</v>
      </c>
      <c r="E6246" s="4">
        <v>70083</v>
      </c>
      <c r="F6246" s="4" t="s">
        <v>1635</v>
      </c>
      <c r="G6246" s="4">
        <v>20</v>
      </c>
      <c r="H6246" t="str">
        <f>CONCATENATE(Source[[#This Row],[Subject]],TRIM(Source[[#This Row],[Course]]))</f>
        <v>ARCH20</v>
      </c>
      <c r="I6246" t="str">
        <f>VLOOKUP(Source[[#This Row],[SubjCrse]],'Courses and Categories'!$E$2:$G$1816,3,FALSE)</f>
        <v>Credit CTE</v>
      </c>
      <c r="J6246">
        <v>2</v>
      </c>
      <c r="K6246" t="s">
        <v>3875</v>
      </c>
      <c r="L6246" t="s">
        <v>39</v>
      </c>
      <c r="M6246" t="s">
        <v>1046</v>
      </c>
      <c r="N6246" t="s">
        <v>1381</v>
      </c>
      <c r="O6246" t="s">
        <v>208</v>
      </c>
      <c r="P6246" t="s">
        <v>2227</v>
      </c>
      <c r="Q6246" t="s">
        <v>2103</v>
      </c>
      <c r="R6246">
        <v>241</v>
      </c>
      <c r="S6246" t="s">
        <v>134</v>
      </c>
      <c r="T6246">
        <v>1</v>
      </c>
      <c r="U6246" s="1">
        <v>43694</v>
      </c>
      <c r="V6246" s="1">
        <v>43819</v>
      </c>
      <c r="W6246" t="s">
        <v>3877</v>
      </c>
      <c r="X6246" t="s">
        <v>1929</v>
      </c>
      <c r="Y6246">
        <v>31</v>
      </c>
      <c r="Z6246">
        <v>29</v>
      </c>
      <c r="AA6246">
        <v>28</v>
      </c>
      <c r="AB6246">
        <v>103.5714</v>
      </c>
      <c r="AD6246">
        <f>IF(ISBLANK(Source[[#This Row],[CrosslistID]]),1,1/COUNTIFS(Source[CrosslistID],Source[[#This Row],[CrosslistID]],Source[TermDesc],Source[[#This Row],[TermDesc]]))</f>
        <v>1</v>
      </c>
      <c r="AG6246">
        <v>0</v>
      </c>
      <c r="AH6246">
        <v>103.5714</v>
      </c>
      <c r="AI6246">
        <v>5.8</v>
      </c>
      <c r="AJ6246">
        <v>6.2</v>
      </c>
      <c r="AK6246">
        <v>0.36</v>
      </c>
      <c r="AL62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46">
        <f>IF(AND(Source[[#This Row],[Credit_Noncredit]]="Noncredit",Source[[#This Row],[FTEF]]&gt;0),Source[[#This Row],[NC XLST FTES]]*525/(437.5*Source[[#This Row],[FTEF]]),0)</f>
        <v>0</v>
      </c>
      <c r="AN6246">
        <f>IF(Source[[#This Row],[Credit_Noncredit]]="Credit",Source[[#This Row],[Census Enrollment]],Source[[#This Row],[Noncredit Avg. Attendance]])</f>
        <v>31</v>
      </c>
    </row>
    <row r="6247" spans="1:40" x14ac:dyDescent="0.25">
      <c r="A6247" t="s">
        <v>1914</v>
      </c>
      <c r="B6247" t="s">
        <v>886</v>
      </c>
      <c r="C6247" t="s">
        <v>775</v>
      </c>
      <c r="D6247" t="s">
        <v>1634</v>
      </c>
      <c r="E6247" s="4">
        <v>74289</v>
      </c>
      <c r="F6247" s="4" t="s">
        <v>1635</v>
      </c>
      <c r="G6247" s="4" t="s">
        <v>2877</v>
      </c>
      <c r="H6247" t="str">
        <f>CONCATENATE(Source[[#This Row],[Subject]],TRIM(Source[[#This Row],[Course]]))</f>
        <v>ARCH22A</v>
      </c>
      <c r="I6247" t="str">
        <f>VLOOKUP(Source[[#This Row],[SubjCrse]],'Courses and Categories'!$E$2:$G$1816,3,FALSE)</f>
        <v>Credit CTE</v>
      </c>
      <c r="J6247">
        <v>1</v>
      </c>
      <c r="K6247" t="s">
        <v>3878</v>
      </c>
      <c r="L6247" t="s">
        <v>39</v>
      </c>
      <c r="M6247" t="s">
        <v>1046</v>
      </c>
      <c r="N6247" t="s">
        <v>105</v>
      </c>
      <c r="O6247">
        <v>910</v>
      </c>
      <c r="P6247">
        <v>1200</v>
      </c>
      <c r="Q6247" t="s">
        <v>850</v>
      </c>
      <c r="R6247">
        <v>241</v>
      </c>
      <c r="S6247" t="s">
        <v>134</v>
      </c>
      <c r="T6247">
        <v>1</v>
      </c>
      <c r="U6247" s="1">
        <v>43694</v>
      </c>
      <c r="V6247" s="1">
        <v>43819</v>
      </c>
      <c r="W6247" t="s">
        <v>932</v>
      </c>
      <c r="X6247" t="s">
        <v>1929</v>
      </c>
      <c r="Y6247">
        <v>30</v>
      </c>
      <c r="Z6247">
        <v>30</v>
      </c>
      <c r="AA6247">
        <v>28</v>
      </c>
      <c r="AB6247">
        <v>107.1429</v>
      </c>
      <c r="AD6247">
        <f>IF(ISBLANK(Source[[#This Row],[CrosslistID]]),1,1/COUNTIFS(Source[CrosslistID],Source[[#This Row],[CrosslistID]],Source[TermDesc],Source[[#This Row],[TermDesc]]))</f>
        <v>1</v>
      </c>
      <c r="AG6247">
        <v>0</v>
      </c>
      <c r="AH6247">
        <v>107.1429</v>
      </c>
      <c r="AI6247">
        <v>5.2</v>
      </c>
      <c r="AJ6247">
        <v>6</v>
      </c>
      <c r="AK6247">
        <v>0.36</v>
      </c>
      <c r="AL62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47">
        <f>IF(AND(Source[[#This Row],[Credit_Noncredit]]="Noncredit",Source[[#This Row],[FTEF]]&gt;0),Source[[#This Row],[NC XLST FTES]]*525/(437.5*Source[[#This Row],[FTEF]]),0)</f>
        <v>0</v>
      </c>
      <c r="AN6247">
        <f>IF(Source[[#This Row],[Credit_Noncredit]]="Credit",Source[[#This Row],[Census Enrollment]],Source[[#This Row],[Noncredit Avg. Attendance]])</f>
        <v>30</v>
      </c>
    </row>
    <row r="6248" spans="1:40" x14ac:dyDescent="0.25">
      <c r="A6248" t="s">
        <v>1914</v>
      </c>
      <c r="B6248" t="s">
        <v>886</v>
      </c>
      <c r="C6248" t="s">
        <v>775</v>
      </c>
      <c r="D6248" t="s">
        <v>1634</v>
      </c>
      <c r="E6248" s="4">
        <v>70089</v>
      </c>
      <c r="F6248" s="4" t="s">
        <v>1635</v>
      </c>
      <c r="G6248" s="4" t="s">
        <v>1505</v>
      </c>
      <c r="H6248" t="str">
        <f>CONCATENATE(Source[[#This Row],[Subject]],TRIM(Source[[#This Row],[Course]]))</f>
        <v>ARCH29A</v>
      </c>
      <c r="I6248" t="str">
        <f>VLOOKUP(Source[[#This Row],[SubjCrse]],'Courses and Categories'!$E$2:$G$1816,3,FALSE)</f>
        <v>Credit CTE</v>
      </c>
      <c r="J6248">
        <v>1</v>
      </c>
      <c r="K6248" t="s">
        <v>1636</v>
      </c>
      <c r="L6248" t="s">
        <v>39</v>
      </c>
      <c r="M6248" t="s">
        <v>1046</v>
      </c>
      <c r="N6248" t="s">
        <v>41</v>
      </c>
      <c r="O6248">
        <v>1310</v>
      </c>
      <c r="P6248">
        <v>1500</v>
      </c>
      <c r="Q6248" t="s">
        <v>850</v>
      </c>
      <c r="R6248">
        <v>245</v>
      </c>
      <c r="S6248" t="s">
        <v>134</v>
      </c>
      <c r="T6248">
        <v>1</v>
      </c>
      <c r="U6248" s="1">
        <v>43694</v>
      </c>
      <c r="V6248" s="1">
        <v>43819</v>
      </c>
      <c r="W6248" t="s">
        <v>1637</v>
      </c>
      <c r="X6248" t="s">
        <v>1929</v>
      </c>
      <c r="Y6248">
        <v>22</v>
      </c>
      <c r="Z6248">
        <v>18</v>
      </c>
      <c r="AA6248">
        <v>30</v>
      </c>
      <c r="AB6248">
        <v>60</v>
      </c>
      <c r="AC6248" t="s">
        <v>3879</v>
      </c>
      <c r="AD6248">
        <f>IF(ISBLANK(Source[[#This Row],[CrosslistID]]),1,1/COUNTIFS(Source[CrosslistID],Source[[#This Row],[CrosslistID]],Source[TermDesc],Source[[#This Row],[TermDesc]]))</f>
        <v>0.5</v>
      </c>
      <c r="AE6248">
        <v>27</v>
      </c>
      <c r="AF6248">
        <v>30</v>
      </c>
      <c r="AG6248">
        <v>90</v>
      </c>
      <c r="AH6248">
        <v>90</v>
      </c>
      <c r="AI6248">
        <v>1.2669999999999999</v>
      </c>
      <c r="AJ6248">
        <v>1.4671000000000001</v>
      </c>
      <c r="AK6248">
        <v>0.12330000000000001</v>
      </c>
      <c r="AL62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48">
        <f>IF(AND(Source[[#This Row],[Credit_Noncredit]]="Noncredit",Source[[#This Row],[FTEF]]&gt;0),Source[[#This Row],[NC XLST FTES]]*525/(437.5*Source[[#This Row],[FTEF]]),0)</f>
        <v>0</v>
      </c>
      <c r="AN6248">
        <f>IF(Source[[#This Row],[Credit_Noncredit]]="Credit",Source[[#This Row],[Census Enrollment]],Source[[#This Row],[Noncredit Avg. Attendance]])</f>
        <v>22</v>
      </c>
    </row>
    <row r="6249" spans="1:40" x14ac:dyDescent="0.25">
      <c r="A6249" t="s">
        <v>1914</v>
      </c>
      <c r="B6249" t="s">
        <v>886</v>
      </c>
      <c r="C6249" t="s">
        <v>775</v>
      </c>
      <c r="D6249" t="s">
        <v>1634</v>
      </c>
      <c r="E6249" s="4">
        <v>70090</v>
      </c>
      <c r="F6249" s="4" t="s">
        <v>1635</v>
      </c>
      <c r="G6249" s="4" t="s">
        <v>1505</v>
      </c>
      <c r="H6249" t="str">
        <f>CONCATENATE(Source[[#This Row],[Subject]],TRIM(Source[[#This Row],[Course]]))</f>
        <v>ARCH29A</v>
      </c>
      <c r="I6249" t="str">
        <f>VLOOKUP(Source[[#This Row],[SubjCrse]],'Courses and Categories'!$E$2:$G$1816,3,FALSE)</f>
        <v>Credit CTE</v>
      </c>
      <c r="J6249">
        <v>2</v>
      </c>
      <c r="K6249" t="s">
        <v>1636</v>
      </c>
      <c r="L6249" t="s">
        <v>39</v>
      </c>
      <c r="M6249" t="s">
        <v>1046</v>
      </c>
      <c r="N6249" t="s">
        <v>91</v>
      </c>
      <c r="O6249">
        <v>940</v>
      </c>
      <c r="P6249">
        <v>1130</v>
      </c>
      <c r="Q6249" t="s">
        <v>850</v>
      </c>
      <c r="R6249">
        <v>245</v>
      </c>
      <c r="S6249" t="s">
        <v>134</v>
      </c>
      <c r="T6249">
        <v>1</v>
      </c>
      <c r="U6249" s="1">
        <v>43694</v>
      </c>
      <c r="V6249" s="1">
        <v>43819</v>
      </c>
      <c r="W6249" t="s">
        <v>1637</v>
      </c>
      <c r="X6249" t="s">
        <v>1929</v>
      </c>
      <c r="Y6249">
        <v>30</v>
      </c>
      <c r="Z6249">
        <v>27</v>
      </c>
      <c r="AA6249">
        <v>30</v>
      </c>
      <c r="AB6249">
        <v>90</v>
      </c>
      <c r="AC6249" t="s">
        <v>3880</v>
      </c>
      <c r="AD6249">
        <f>IF(ISBLANK(Source[[#This Row],[CrosslistID]]),1,1/COUNTIFS(Source[CrosslistID],Source[[#This Row],[CrosslistID]],Source[TermDesc],Source[[#This Row],[TermDesc]]))</f>
        <v>0.5</v>
      </c>
      <c r="AE6249">
        <v>39</v>
      </c>
      <c r="AF6249">
        <v>30</v>
      </c>
      <c r="AG6249">
        <v>130</v>
      </c>
      <c r="AH6249">
        <v>130</v>
      </c>
      <c r="AI6249">
        <v>1.9330000000000001</v>
      </c>
      <c r="AJ6249">
        <v>1.9997</v>
      </c>
      <c r="AK6249">
        <v>0.12330000000000001</v>
      </c>
      <c r="AL62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49">
        <f>IF(AND(Source[[#This Row],[Credit_Noncredit]]="Noncredit",Source[[#This Row],[FTEF]]&gt;0),Source[[#This Row],[NC XLST FTES]]*525/(437.5*Source[[#This Row],[FTEF]]),0)</f>
        <v>0</v>
      </c>
      <c r="AN6249">
        <f>IF(Source[[#This Row],[Credit_Noncredit]]="Credit",Source[[#This Row],[Census Enrollment]],Source[[#This Row],[Noncredit Avg. Attendance]])</f>
        <v>30</v>
      </c>
    </row>
    <row r="6250" spans="1:40" x14ac:dyDescent="0.25">
      <c r="A6250" t="s">
        <v>1914</v>
      </c>
      <c r="B6250" t="s">
        <v>886</v>
      </c>
      <c r="C6250" t="s">
        <v>775</v>
      </c>
      <c r="D6250" t="s">
        <v>1634</v>
      </c>
      <c r="E6250" s="4">
        <v>75042</v>
      </c>
      <c r="F6250" s="4" t="s">
        <v>1635</v>
      </c>
      <c r="G6250" s="4" t="s">
        <v>1509</v>
      </c>
      <c r="H6250" t="str">
        <f>CONCATENATE(Source[[#This Row],[Subject]],TRIM(Source[[#This Row],[Course]]))</f>
        <v>ARCH29B</v>
      </c>
      <c r="I6250" t="str">
        <f>VLOOKUP(Source[[#This Row],[SubjCrse]],'Courses and Categories'!$E$2:$G$1816,3,FALSE)</f>
        <v>Credit CTE</v>
      </c>
      <c r="J6250">
        <v>1</v>
      </c>
      <c r="K6250" t="s">
        <v>1639</v>
      </c>
      <c r="L6250" t="s">
        <v>39</v>
      </c>
      <c r="M6250" t="s">
        <v>1046</v>
      </c>
      <c r="N6250" t="s">
        <v>41</v>
      </c>
      <c r="O6250">
        <v>1310</v>
      </c>
      <c r="P6250">
        <v>1500</v>
      </c>
      <c r="Q6250" t="s">
        <v>850</v>
      </c>
      <c r="R6250">
        <v>245</v>
      </c>
      <c r="S6250" t="s">
        <v>134</v>
      </c>
      <c r="T6250">
        <v>1</v>
      </c>
      <c r="U6250" s="1">
        <v>43694</v>
      </c>
      <c r="V6250" s="1">
        <v>43819</v>
      </c>
      <c r="W6250" t="s">
        <v>1637</v>
      </c>
      <c r="X6250" t="s">
        <v>1929</v>
      </c>
      <c r="Y6250">
        <v>9</v>
      </c>
      <c r="Z6250">
        <v>9</v>
      </c>
      <c r="AA6250">
        <v>30</v>
      </c>
      <c r="AB6250">
        <v>30</v>
      </c>
      <c r="AC6250" t="s">
        <v>3879</v>
      </c>
      <c r="AD6250">
        <f>IF(ISBLANK(Source[[#This Row],[CrosslistID]]),1,1/COUNTIFS(Source[CrosslistID],Source[[#This Row],[CrosslistID]],Source[TermDesc],Source[[#This Row],[TermDesc]]))</f>
        <v>0.5</v>
      </c>
      <c r="AE6250">
        <v>27</v>
      </c>
      <c r="AF6250">
        <v>30</v>
      </c>
      <c r="AG6250">
        <v>90</v>
      </c>
      <c r="AH6250">
        <v>90</v>
      </c>
      <c r="AI6250">
        <v>0.53300000000000003</v>
      </c>
      <c r="AJ6250">
        <v>0.59960000000000002</v>
      </c>
      <c r="AK6250">
        <v>0</v>
      </c>
      <c r="AL62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50">
        <f>IF(AND(Source[[#This Row],[Credit_Noncredit]]="Noncredit",Source[[#This Row],[FTEF]]&gt;0),Source[[#This Row],[NC XLST FTES]]*525/(437.5*Source[[#This Row],[FTEF]]),0)</f>
        <v>0</v>
      </c>
      <c r="AN6250">
        <f>IF(Source[[#This Row],[Credit_Noncredit]]="Credit",Source[[#This Row],[Census Enrollment]],Source[[#This Row],[Noncredit Avg. Attendance]])</f>
        <v>9</v>
      </c>
    </row>
    <row r="6251" spans="1:40" x14ac:dyDescent="0.25">
      <c r="A6251" t="s">
        <v>1914</v>
      </c>
      <c r="B6251" t="s">
        <v>886</v>
      </c>
      <c r="C6251" t="s">
        <v>775</v>
      </c>
      <c r="D6251" t="s">
        <v>1634</v>
      </c>
      <c r="E6251" s="4">
        <v>77651</v>
      </c>
      <c r="F6251" s="4" t="s">
        <v>1635</v>
      </c>
      <c r="G6251" s="4" t="s">
        <v>1509</v>
      </c>
      <c r="H6251" t="str">
        <f>CONCATENATE(Source[[#This Row],[Subject]],TRIM(Source[[#This Row],[Course]]))</f>
        <v>ARCH29B</v>
      </c>
      <c r="I6251" t="str">
        <f>VLOOKUP(Source[[#This Row],[SubjCrse]],'Courses and Categories'!$E$2:$G$1816,3,FALSE)</f>
        <v>Credit CTE</v>
      </c>
      <c r="J6251">
        <v>2</v>
      </c>
      <c r="K6251" t="s">
        <v>1639</v>
      </c>
      <c r="L6251" t="s">
        <v>39</v>
      </c>
      <c r="M6251" t="s">
        <v>1046</v>
      </c>
      <c r="N6251" t="s">
        <v>91</v>
      </c>
      <c r="O6251">
        <v>940</v>
      </c>
      <c r="P6251">
        <v>1130</v>
      </c>
      <c r="Q6251" t="s">
        <v>850</v>
      </c>
      <c r="R6251">
        <v>245</v>
      </c>
      <c r="S6251" t="s">
        <v>134</v>
      </c>
      <c r="T6251">
        <v>1</v>
      </c>
      <c r="U6251" s="1">
        <v>43694</v>
      </c>
      <c r="V6251" s="1">
        <v>43819</v>
      </c>
      <c r="W6251" t="s">
        <v>1637</v>
      </c>
      <c r="X6251" t="s">
        <v>1929</v>
      </c>
      <c r="Y6251">
        <v>12</v>
      </c>
      <c r="Z6251">
        <v>12</v>
      </c>
      <c r="AA6251">
        <v>30</v>
      </c>
      <c r="AB6251">
        <v>40</v>
      </c>
      <c r="AC6251" t="s">
        <v>3880</v>
      </c>
      <c r="AD6251">
        <f>IF(ISBLANK(Source[[#This Row],[CrosslistID]]),1,1/COUNTIFS(Source[CrosslistID],Source[[#This Row],[CrosslistID]],Source[TermDesc],Source[[#This Row],[TermDesc]]))</f>
        <v>0.5</v>
      </c>
      <c r="AE6251">
        <v>39</v>
      </c>
      <c r="AF6251">
        <v>30</v>
      </c>
      <c r="AG6251">
        <v>130</v>
      </c>
      <c r="AH6251">
        <v>130</v>
      </c>
      <c r="AI6251">
        <v>0.8</v>
      </c>
      <c r="AJ6251">
        <v>0.8</v>
      </c>
      <c r="AK6251">
        <v>0</v>
      </c>
      <c r="AL62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51">
        <f>IF(AND(Source[[#This Row],[Credit_Noncredit]]="Noncredit",Source[[#This Row],[FTEF]]&gt;0),Source[[#This Row],[NC XLST FTES]]*525/(437.5*Source[[#This Row],[FTEF]]),0)</f>
        <v>0</v>
      </c>
      <c r="AN6251">
        <f>IF(Source[[#This Row],[Credit_Noncredit]]="Credit",Source[[#This Row],[Census Enrollment]],Source[[#This Row],[Noncredit Avg. Attendance]])</f>
        <v>12</v>
      </c>
    </row>
    <row r="6252" spans="1:40" x14ac:dyDescent="0.25">
      <c r="A6252" t="s">
        <v>1914</v>
      </c>
      <c r="B6252" t="s">
        <v>886</v>
      </c>
      <c r="C6252" t="s">
        <v>775</v>
      </c>
      <c r="D6252" t="s">
        <v>1634</v>
      </c>
      <c r="E6252" s="4">
        <v>76226</v>
      </c>
      <c r="F6252" s="4" t="s">
        <v>1635</v>
      </c>
      <c r="G6252" s="4" t="s">
        <v>2563</v>
      </c>
      <c r="H6252" t="str">
        <f>CONCATENATE(Source[[#This Row],[Subject]],TRIM(Source[[#This Row],[Course]]))</f>
        <v>ARCH31A</v>
      </c>
      <c r="I6252" t="str">
        <f>VLOOKUP(Source[[#This Row],[SubjCrse]],'Courses and Categories'!$E$2:$G$1816,3,FALSE)</f>
        <v>Credit Gen Ed/CTE</v>
      </c>
      <c r="J6252">
        <v>501</v>
      </c>
      <c r="K6252" t="s">
        <v>3881</v>
      </c>
      <c r="L6252" t="s">
        <v>87</v>
      </c>
      <c r="M6252" t="s">
        <v>903</v>
      </c>
      <c r="N6252" t="s">
        <v>820</v>
      </c>
      <c r="O6252" t="s">
        <v>425</v>
      </c>
      <c r="P6252" t="s">
        <v>2345</v>
      </c>
      <c r="Q6252" t="s">
        <v>427</v>
      </c>
      <c r="R6252" t="s">
        <v>1300</v>
      </c>
      <c r="S6252" t="s">
        <v>134</v>
      </c>
      <c r="T6252">
        <v>1</v>
      </c>
      <c r="U6252" s="1">
        <v>43694</v>
      </c>
      <c r="V6252" s="1">
        <v>43819</v>
      </c>
      <c r="W6252" t="s">
        <v>3882</v>
      </c>
      <c r="X6252" t="s">
        <v>1929</v>
      </c>
      <c r="Y6252">
        <v>39</v>
      </c>
      <c r="Z6252">
        <v>30</v>
      </c>
      <c r="AA6252">
        <v>45</v>
      </c>
      <c r="AB6252">
        <v>66.666700000000006</v>
      </c>
      <c r="AD6252">
        <f>IF(ISBLANK(Source[[#This Row],[CrosslistID]]),1,1/COUNTIFS(Source[CrosslistID],Source[[#This Row],[CrosslistID]],Source[TermDesc],Source[[#This Row],[TermDesc]]))</f>
        <v>1</v>
      </c>
      <c r="AG6252">
        <v>0</v>
      </c>
      <c r="AH6252">
        <v>66.666700000000006</v>
      </c>
      <c r="AI6252">
        <v>3.3</v>
      </c>
      <c r="AJ6252">
        <v>3.9</v>
      </c>
      <c r="AK6252">
        <v>0.2</v>
      </c>
      <c r="AL62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52">
        <f>IF(AND(Source[[#This Row],[Credit_Noncredit]]="Noncredit",Source[[#This Row],[FTEF]]&gt;0),Source[[#This Row],[NC XLST FTES]]*525/(437.5*Source[[#This Row],[FTEF]]),0)</f>
        <v>0</v>
      </c>
      <c r="AN6252">
        <f>IF(Source[[#This Row],[Credit_Noncredit]]="Credit",Source[[#This Row],[Census Enrollment]],Source[[#This Row],[Noncredit Avg. Attendance]])</f>
        <v>39</v>
      </c>
    </row>
    <row r="6253" spans="1:40" x14ac:dyDescent="0.25">
      <c r="A6253" t="s">
        <v>1914</v>
      </c>
      <c r="B6253" t="s">
        <v>886</v>
      </c>
      <c r="C6253" t="s">
        <v>775</v>
      </c>
      <c r="D6253" t="s">
        <v>1634</v>
      </c>
      <c r="E6253" s="4">
        <v>75884</v>
      </c>
      <c r="F6253" s="4" t="s">
        <v>1635</v>
      </c>
      <c r="G6253" s="4">
        <v>100</v>
      </c>
      <c r="H6253" t="str">
        <f>CONCATENATE(Source[[#This Row],[Subject]],TRIM(Source[[#This Row],[Course]]))</f>
        <v>ARCH100</v>
      </c>
      <c r="I6253" t="str">
        <f>VLOOKUP(Source[[#This Row],[SubjCrse]],'Courses and Categories'!$E$2:$G$1816,3,FALSE)</f>
        <v>Credit CTE</v>
      </c>
      <c r="J6253">
        <v>1</v>
      </c>
      <c r="K6253" t="s">
        <v>1640</v>
      </c>
      <c r="L6253" t="s">
        <v>39</v>
      </c>
      <c r="M6253" t="s">
        <v>903</v>
      </c>
      <c r="N6253" t="s">
        <v>91</v>
      </c>
      <c r="O6253">
        <v>1210</v>
      </c>
      <c r="P6253">
        <v>1400</v>
      </c>
      <c r="Q6253" t="s">
        <v>850</v>
      </c>
      <c r="R6253">
        <v>222</v>
      </c>
      <c r="S6253" t="s">
        <v>134</v>
      </c>
      <c r="T6253">
        <v>1</v>
      </c>
      <c r="U6253" s="1">
        <v>43694</v>
      </c>
      <c r="V6253" s="1">
        <v>43819</v>
      </c>
      <c r="W6253" t="s">
        <v>1637</v>
      </c>
      <c r="X6253" t="s">
        <v>1929</v>
      </c>
      <c r="Y6253">
        <v>34</v>
      </c>
      <c r="Z6253">
        <v>33</v>
      </c>
      <c r="AA6253">
        <v>40</v>
      </c>
      <c r="AB6253">
        <v>82.5</v>
      </c>
      <c r="AD6253">
        <f>IF(ISBLANK(Source[[#This Row],[CrosslistID]]),1,1/COUNTIFS(Source[CrosslistID],Source[[#This Row],[CrosslistID]],Source[TermDesc],Source[[#This Row],[TermDesc]]))</f>
        <v>1</v>
      </c>
      <c r="AG6253">
        <v>0</v>
      </c>
      <c r="AH6253">
        <v>82.5</v>
      </c>
      <c r="AI6253">
        <v>2</v>
      </c>
      <c r="AJ6253">
        <v>2.2667000000000002</v>
      </c>
      <c r="AK6253">
        <v>0.1333</v>
      </c>
      <c r="AL62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53">
        <f>IF(AND(Source[[#This Row],[Credit_Noncredit]]="Noncredit",Source[[#This Row],[FTEF]]&gt;0),Source[[#This Row],[NC XLST FTES]]*525/(437.5*Source[[#This Row],[FTEF]]),0)</f>
        <v>0</v>
      </c>
      <c r="AN6253">
        <f>IF(Source[[#This Row],[Credit_Noncredit]]="Credit",Source[[#This Row],[Census Enrollment]],Source[[#This Row],[Noncredit Avg. Attendance]])</f>
        <v>34</v>
      </c>
    </row>
    <row r="6254" spans="1:40" x14ac:dyDescent="0.25">
      <c r="A6254" t="s">
        <v>1914</v>
      </c>
      <c r="B6254" t="s">
        <v>886</v>
      </c>
      <c r="C6254" t="s">
        <v>775</v>
      </c>
      <c r="D6254" t="s">
        <v>1634</v>
      </c>
      <c r="E6254" s="4">
        <v>75139</v>
      </c>
      <c r="F6254" s="4" t="s">
        <v>1635</v>
      </c>
      <c r="G6254" s="4">
        <v>100</v>
      </c>
      <c r="H6254" t="str">
        <f>CONCATENATE(Source[[#This Row],[Subject]],TRIM(Source[[#This Row],[Course]]))</f>
        <v>ARCH100</v>
      </c>
      <c r="I6254" t="str">
        <f>VLOOKUP(Source[[#This Row],[SubjCrse]],'Courses and Categories'!$E$2:$G$1816,3,FALSE)</f>
        <v>Credit CTE</v>
      </c>
      <c r="J6254">
        <v>2</v>
      </c>
      <c r="K6254" t="s">
        <v>1640</v>
      </c>
      <c r="L6254" t="s">
        <v>39</v>
      </c>
      <c r="M6254" t="s">
        <v>903</v>
      </c>
      <c r="N6254" t="s">
        <v>41</v>
      </c>
      <c r="O6254">
        <v>1540</v>
      </c>
      <c r="P6254">
        <v>1730</v>
      </c>
      <c r="Q6254" t="s">
        <v>850</v>
      </c>
      <c r="R6254">
        <v>222</v>
      </c>
      <c r="S6254" t="s">
        <v>134</v>
      </c>
      <c r="T6254">
        <v>1</v>
      </c>
      <c r="U6254" s="1">
        <v>43694</v>
      </c>
      <c r="V6254" s="1">
        <v>43819</v>
      </c>
      <c r="W6254" t="s">
        <v>1637</v>
      </c>
      <c r="X6254" t="s">
        <v>1929</v>
      </c>
      <c r="Y6254">
        <v>34</v>
      </c>
      <c r="Z6254">
        <v>31</v>
      </c>
      <c r="AA6254">
        <v>40</v>
      </c>
      <c r="AB6254">
        <v>77.5</v>
      </c>
      <c r="AD6254">
        <f>IF(ISBLANK(Source[[#This Row],[CrosslistID]]),1,1/COUNTIFS(Source[CrosslistID],Source[[#This Row],[CrosslistID]],Source[TermDesc],Source[[#This Row],[TermDesc]]))</f>
        <v>1</v>
      </c>
      <c r="AG6254">
        <v>0</v>
      </c>
      <c r="AH6254">
        <v>77.5</v>
      </c>
      <c r="AI6254">
        <v>2</v>
      </c>
      <c r="AJ6254">
        <v>2.2667000000000002</v>
      </c>
      <c r="AK6254">
        <v>0.1333</v>
      </c>
      <c r="AL62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54">
        <f>IF(AND(Source[[#This Row],[Credit_Noncredit]]="Noncredit",Source[[#This Row],[FTEF]]&gt;0),Source[[#This Row],[NC XLST FTES]]*525/(437.5*Source[[#This Row],[FTEF]]),0)</f>
        <v>0</v>
      </c>
      <c r="AN6254">
        <f>IF(Source[[#This Row],[Credit_Noncredit]]="Credit",Source[[#This Row],[Census Enrollment]],Source[[#This Row],[Noncredit Avg. Attendance]])</f>
        <v>34</v>
      </c>
    </row>
    <row r="6255" spans="1:40" x14ac:dyDescent="0.25">
      <c r="A6255" t="s">
        <v>1914</v>
      </c>
      <c r="B6255" t="s">
        <v>886</v>
      </c>
      <c r="C6255" t="s">
        <v>775</v>
      </c>
      <c r="D6255" t="s">
        <v>1634</v>
      </c>
      <c r="E6255" s="4">
        <v>73878</v>
      </c>
      <c r="F6255" s="4" t="s">
        <v>1635</v>
      </c>
      <c r="G6255" s="4">
        <v>101</v>
      </c>
      <c r="H6255" t="str">
        <f>CONCATENATE(Source[[#This Row],[Subject]],TRIM(Source[[#This Row],[Course]]))</f>
        <v>ARCH101</v>
      </c>
      <c r="I6255" t="str">
        <f>VLOOKUP(Source[[#This Row],[SubjCrse]],'Courses and Categories'!$E$2:$G$1816,3,FALSE)</f>
        <v>Credit CTE</v>
      </c>
      <c r="J6255">
        <v>1</v>
      </c>
      <c r="K6255" t="s">
        <v>3883</v>
      </c>
      <c r="L6255" t="s">
        <v>39</v>
      </c>
      <c r="M6255" t="s">
        <v>1046</v>
      </c>
      <c r="N6255" t="s">
        <v>797</v>
      </c>
      <c r="O6255" t="s">
        <v>96</v>
      </c>
      <c r="P6255" t="s">
        <v>1983</v>
      </c>
      <c r="Q6255" t="s">
        <v>427</v>
      </c>
      <c r="R6255" t="s">
        <v>3884</v>
      </c>
      <c r="S6255" t="s">
        <v>134</v>
      </c>
      <c r="T6255">
        <v>1</v>
      </c>
      <c r="U6255" s="1">
        <v>43694</v>
      </c>
      <c r="V6255" s="1">
        <v>43819</v>
      </c>
      <c r="W6255" t="s">
        <v>3885</v>
      </c>
      <c r="X6255" t="s">
        <v>1929</v>
      </c>
      <c r="Y6255">
        <v>28</v>
      </c>
      <c r="Z6255">
        <v>25</v>
      </c>
      <c r="AA6255">
        <v>30</v>
      </c>
      <c r="AB6255">
        <v>83.333299999999994</v>
      </c>
      <c r="AD6255">
        <f>IF(ISBLANK(Source[[#This Row],[CrosslistID]]),1,1/COUNTIFS(Source[CrosslistID],Source[[#This Row],[CrosslistID]],Source[TermDesc],Source[[#This Row],[TermDesc]]))</f>
        <v>1</v>
      </c>
      <c r="AG6255">
        <v>0</v>
      </c>
      <c r="AH6255">
        <v>83.333299999999994</v>
      </c>
      <c r="AI6255">
        <v>5.4</v>
      </c>
      <c r="AJ6255">
        <v>5.6</v>
      </c>
      <c r="AK6255">
        <v>0.36</v>
      </c>
      <c r="AL62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55">
        <f>IF(AND(Source[[#This Row],[Credit_Noncredit]]="Noncredit",Source[[#This Row],[FTEF]]&gt;0),Source[[#This Row],[NC XLST FTES]]*525/(437.5*Source[[#This Row],[FTEF]]),0)</f>
        <v>0</v>
      </c>
      <c r="AN6255">
        <f>IF(Source[[#This Row],[Credit_Noncredit]]="Credit",Source[[#This Row],[Census Enrollment]],Source[[#This Row],[Noncredit Avg. Attendance]])</f>
        <v>28</v>
      </c>
    </row>
    <row r="6256" spans="1:40" x14ac:dyDescent="0.25">
      <c r="A6256" t="s">
        <v>1914</v>
      </c>
      <c r="B6256" t="s">
        <v>886</v>
      </c>
      <c r="C6256" t="s">
        <v>775</v>
      </c>
      <c r="D6256" t="s">
        <v>1634</v>
      </c>
      <c r="E6256" s="4">
        <v>76873</v>
      </c>
      <c r="F6256" s="4" t="s">
        <v>1635</v>
      </c>
      <c r="G6256" s="4">
        <v>102</v>
      </c>
      <c r="H6256" t="str">
        <f>CONCATENATE(Source[[#This Row],[Subject]],TRIM(Source[[#This Row],[Course]]))</f>
        <v>ARCH102</v>
      </c>
      <c r="I6256" t="str">
        <f>VLOOKUP(Source[[#This Row],[SubjCrse]],'Courses and Categories'!$E$2:$G$1816,3,FALSE)</f>
        <v>Credit Gen Ed/CTE</v>
      </c>
      <c r="J6256">
        <v>1</v>
      </c>
      <c r="K6256" t="s">
        <v>3886</v>
      </c>
      <c r="L6256" t="s">
        <v>39</v>
      </c>
      <c r="M6256" t="s">
        <v>1046</v>
      </c>
      <c r="N6256" t="s">
        <v>59</v>
      </c>
      <c r="O6256">
        <v>910</v>
      </c>
      <c r="P6256">
        <v>1200</v>
      </c>
      <c r="Q6256" t="s">
        <v>850</v>
      </c>
      <c r="R6256">
        <v>246</v>
      </c>
      <c r="S6256" t="s">
        <v>134</v>
      </c>
      <c r="T6256">
        <v>1</v>
      </c>
      <c r="U6256" s="1">
        <v>43694</v>
      </c>
      <c r="V6256" s="1">
        <v>43819</v>
      </c>
      <c r="W6256" t="s">
        <v>3887</v>
      </c>
      <c r="X6256" t="s">
        <v>1929</v>
      </c>
      <c r="Y6256">
        <v>19</v>
      </c>
      <c r="Z6256">
        <v>17</v>
      </c>
      <c r="AA6256">
        <v>30</v>
      </c>
      <c r="AB6256">
        <v>56.666699999999999</v>
      </c>
      <c r="AD6256">
        <f>IF(ISBLANK(Source[[#This Row],[CrosslistID]]),1,1/COUNTIFS(Source[CrosslistID],Source[[#This Row],[CrosslistID]],Source[TermDesc],Source[[#This Row],[TermDesc]]))</f>
        <v>1</v>
      </c>
      <c r="AG6256">
        <v>0</v>
      </c>
      <c r="AH6256">
        <v>56.666699999999999</v>
      </c>
      <c r="AI6256">
        <v>3.2</v>
      </c>
      <c r="AJ6256">
        <v>3.8</v>
      </c>
      <c r="AK6256">
        <v>0.36</v>
      </c>
      <c r="AL62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56">
        <f>IF(AND(Source[[#This Row],[Credit_Noncredit]]="Noncredit",Source[[#This Row],[FTEF]]&gt;0),Source[[#This Row],[NC XLST FTES]]*525/(437.5*Source[[#This Row],[FTEF]]),0)</f>
        <v>0</v>
      </c>
      <c r="AN6256">
        <f>IF(Source[[#This Row],[Credit_Noncredit]]="Credit",Source[[#This Row],[Census Enrollment]],Source[[#This Row],[Noncredit Avg. Attendance]])</f>
        <v>19</v>
      </c>
    </row>
    <row r="6257" spans="1:40" x14ac:dyDescent="0.25">
      <c r="A6257" t="s">
        <v>1914</v>
      </c>
      <c r="B6257" t="s">
        <v>886</v>
      </c>
      <c r="C6257" t="s">
        <v>775</v>
      </c>
      <c r="D6257" t="s">
        <v>1634</v>
      </c>
      <c r="E6257" s="4">
        <v>74288</v>
      </c>
      <c r="F6257" s="4" t="s">
        <v>1635</v>
      </c>
      <c r="G6257" s="4">
        <v>120</v>
      </c>
      <c r="H6257" t="str">
        <f>CONCATENATE(Source[[#This Row],[Subject]],TRIM(Source[[#This Row],[Course]]))</f>
        <v>ARCH120</v>
      </c>
      <c r="I6257" t="str">
        <f>VLOOKUP(Source[[#This Row],[SubjCrse]],'Courses and Categories'!$E$2:$G$1816,3,FALSE)</f>
        <v>Credit CTE</v>
      </c>
      <c r="J6257">
        <v>501</v>
      </c>
      <c r="K6257" t="s">
        <v>3888</v>
      </c>
      <c r="L6257" t="s">
        <v>87</v>
      </c>
      <c r="M6257" t="s">
        <v>903</v>
      </c>
      <c r="N6257" t="s">
        <v>180</v>
      </c>
      <c r="O6257">
        <v>1810</v>
      </c>
      <c r="P6257">
        <v>2100</v>
      </c>
      <c r="Q6257" t="s">
        <v>850</v>
      </c>
      <c r="R6257">
        <v>513</v>
      </c>
      <c r="S6257" t="s">
        <v>134</v>
      </c>
      <c r="T6257">
        <v>1</v>
      </c>
      <c r="U6257" s="1">
        <v>43694</v>
      </c>
      <c r="V6257" s="1">
        <v>43819</v>
      </c>
      <c r="W6257" t="s">
        <v>3889</v>
      </c>
      <c r="X6257" t="s">
        <v>1929</v>
      </c>
      <c r="Y6257">
        <v>46</v>
      </c>
      <c r="Z6257">
        <v>39</v>
      </c>
      <c r="AA6257">
        <v>45</v>
      </c>
      <c r="AB6257">
        <v>86.666700000000006</v>
      </c>
      <c r="AD6257">
        <f>IF(ISBLANK(Source[[#This Row],[CrosslistID]]),1,1/COUNTIFS(Source[CrosslistID],Source[[#This Row],[CrosslistID]],Source[TermDesc],Source[[#This Row],[TermDesc]]))</f>
        <v>1</v>
      </c>
      <c r="AG6257">
        <v>0</v>
      </c>
      <c r="AH6257">
        <v>86.666700000000006</v>
      </c>
      <c r="AI6257">
        <v>4.5999999999999996</v>
      </c>
      <c r="AJ6257">
        <v>4.5999999999999996</v>
      </c>
      <c r="AK6257">
        <v>0.2</v>
      </c>
      <c r="AL62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57">
        <f>IF(AND(Source[[#This Row],[Credit_Noncredit]]="Noncredit",Source[[#This Row],[FTEF]]&gt;0),Source[[#This Row],[NC XLST FTES]]*525/(437.5*Source[[#This Row],[FTEF]]),0)</f>
        <v>0</v>
      </c>
      <c r="AN6257">
        <f>IF(Source[[#This Row],[Credit_Noncredit]]="Credit",Source[[#This Row],[Census Enrollment]],Source[[#This Row],[Noncredit Avg. Attendance]])</f>
        <v>46</v>
      </c>
    </row>
    <row r="6258" spans="1:40" x14ac:dyDescent="0.25">
      <c r="A6258" t="s">
        <v>1914</v>
      </c>
      <c r="B6258" t="s">
        <v>886</v>
      </c>
      <c r="C6258" t="s">
        <v>775</v>
      </c>
      <c r="D6258" t="s">
        <v>1634</v>
      </c>
      <c r="E6258" s="4">
        <v>78464</v>
      </c>
      <c r="F6258" s="4" t="s">
        <v>1635</v>
      </c>
      <c r="G6258" s="4">
        <v>120</v>
      </c>
      <c r="H6258" t="str">
        <f>CONCATENATE(Source[[#This Row],[Subject]],TRIM(Source[[#This Row],[Course]]))</f>
        <v>ARCH120</v>
      </c>
      <c r="I6258" t="str">
        <f>VLOOKUP(Source[[#This Row],[SubjCrse]],'Courses and Categories'!$E$2:$G$1816,3,FALSE)</f>
        <v>Credit CTE</v>
      </c>
      <c r="J6258">
        <v>502</v>
      </c>
      <c r="K6258" t="s">
        <v>3888</v>
      </c>
      <c r="L6258" t="s">
        <v>39</v>
      </c>
      <c r="M6258" t="s">
        <v>903</v>
      </c>
      <c r="N6258" t="s">
        <v>50</v>
      </c>
      <c r="O6258">
        <v>1310</v>
      </c>
      <c r="P6258">
        <v>1600</v>
      </c>
      <c r="Q6258" t="s">
        <v>850</v>
      </c>
      <c r="R6258">
        <v>513</v>
      </c>
      <c r="S6258" t="s">
        <v>134</v>
      </c>
      <c r="T6258" t="s">
        <v>44</v>
      </c>
      <c r="U6258" s="1">
        <v>43703</v>
      </c>
      <c r="V6258" s="1">
        <v>43819</v>
      </c>
      <c r="W6258" t="s">
        <v>3889</v>
      </c>
      <c r="X6258" t="s">
        <v>905</v>
      </c>
      <c r="Y6258">
        <v>40</v>
      </c>
      <c r="Z6258">
        <v>37</v>
      </c>
      <c r="AA6258">
        <v>45</v>
      </c>
      <c r="AB6258">
        <v>82.222200000000001</v>
      </c>
      <c r="AD6258">
        <f>IF(ISBLANK(Source[[#This Row],[CrosslistID]]),1,1/COUNTIFS(Source[CrosslistID],Source[[#This Row],[CrosslistID]],Source[TermDesc],Source[[#This Row],[TermDesc]]))</f>
        <v>1</v>
      </c>
      <c r="AG6258">
        <v>0</v>
      </c>
      <c r="AH6258">
        <v>82.222200000000001</v>
      </c>
      <c r="AI6258">
        <v>3.4</v>
      </c>
      <c r="AJ6258">
        <v>3.8856999999999999</v>
      </c>
      <c r="AK6258">
        <v>0.2</v>
      </c>
      <c r="AL62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58">
        <f>IF(AND(Source[[#This Row],[Credit_Noncredit]]="Noncredit",Source[[#This Row],[FTEF]]&gt;0),Source[[#This Row],[NC XLST FTES]]*525/(437.5*Source[[#This Row],[FTEF]]),0)</f>
        <v>0</v>
      </c>
      <c r="AN6258">
        <f>IF(Source[[#This Row],[Credit_Noncredit]]="Credit",Source[[#This Row],[Census Enrollment]],Source[[#This Row],[Noncredit Avg. Attendance]])</f>
        <v>40</v>
      </c>
    </row>
    <row r="6259" spans="1:40" x14ac:dyDescent="0.25">
      <c r="A6259" t="s">
        <v>1914</v>
      </c>
      <c r="B6259" t="s">
        <v>886</v>
      </c>
      <c r="C6259" t="s">
        <v>775</v>
      </c>
      <c r="D6259" t="s">
        <v>1634</v>
      </c>
      <c r="E6259" s="4">
        <v>78132</v>
      </c>
      <c r="F6259" s="4" t="s">
        <v>1635</v>
      </c>
      <c r="G6259" s="4">
        <v>127</v>
      </c>
      <c r="H6259" t="str">
        <f>CONCATENATE(Source[[#This Row],[Subject]],TRIM(Source[[#This Row],[Course]]))</f>
        <v>ARCH127</v>
      </c>
      <c r="I6259" t="str">
        <f>VLOOKUP(Source[[#This Row],[SubjCrse]],'Courses and Categories'!$E$2:$G$1816,3,FALSE)</f>
        <v>Credit CTE</v>
      </c>
      <c r="J6259">
        <v>1</v>
      </c>
      <c r="K6259" t="s">
        <v>3890</v>
      </c>
      <c r="L6259" t="s">
        <v>39</v>
      </c>
      <c r="M6259" t="s">
        <v>903</v>
      </c>
      <c r="N6259" t="s">
        <v>91</v>
      </c>
      <c r="O6259">
        <v>910</v>
      </c>
      <c r="P6259">
        <v>1200</v>
      </c>
      <c r="Q6259" t="s">
        <v>850</v>
      </c>
      <c r="R6259">
        <v>246</v>
      </c>
      <c r="S6259" t="s">
        <v>134</v>
      </c>
      <c r="T6259">
        <v>1</v>
      </c>
      <c r="U6259" s="1">
        <v>43694</v>
      </c>
      <c r="V6259" s="1">
        <v>43819</v>
      </c>
      <c r="W6259" t="s">
        <v>3891</v>
      </c>
      <c r="X6259" t="s">
        <v>1929</v>
      </c>
      <c r="Y6259">
        <v>41</v>
      </c>
      <c r="Z6259">
        <v>33</v>
      </c>
      <c r="AA6259">
        <v>35</v>
      </c>
      <c r="AB6259">
        <v>94.285700000000006</v>
      </c>
      <c r="AD6259">
        <f>IF(ISBLANK(Source[[#This Row],[CrosslistID]]),1,1/COUNTIFS(Source[CrosslistID],Source[[#This Row],[CrosslistID]],Source[TermDesc],Source[[#This Row],[TermDesc]]))</f>
        <v>1</v>
      </c>
      <c r="AG6259">
        <v>0</v>
      </c>
      <c r="AH6259">
        <v>94.285700000000006</v>
      </c>
      <c r="AI6259">
        <v>3.8</v>
      </c>
      <c r="AJ6259">
        <v>4.0999999999999996</v>
      </c>
      <c r="AK6259">
        <v>0.2</v>
      </c>
      <c r="AL62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59">
        <f>IF(AND(Source[[#This Row],[Credit_Noncredit]]="Noncredit",Source[[#This Row],[FTEF]]&gt;0),Source[[#This Row],[NC XLST FTES]]*525/(437.5*Source[[#This Row],[FTEF]]),0)</f>
        <v>0</v>
      </c>
      <c r="AN6259">
        <f>IF(Source[[#This Row],[Credit_Noncredit]]="Credit",Source[[#This Row],[Census Enrollment]],Source[[#This Row],[Noncredit Avg. Attendance]])</f>
        <v>41</v>
      </c>
    </row>
    <row r="6260" spans="1:40" x14ac:dyDescent="0.25">
      <c r="A6260" t="s">
        <v>1914</v>
      </c>
      <c r="B6260" t="s">
        <v>886</v>
      </c>
      <c r="C6260" t="s">
        <v>775</v>
      </c>
      <c r="D6260" t="s">
        <v>1634</v>
      </c>
      <c r="E6260" s="4">
        <v>78133</v>
      </c>
      <c r="F6260" s="4" t="s">
        <v>1635</v>
      </c>
      <c r="G6260" s="4">
        <v>214</v>
      </c>
      <c r="H6260" t="str">
        <f>CONCATENATE(Source[[#This Row],[Subject]],TRIM(Source[[#This Row],[Course]]))</f>
        <v>ARCH214</v>
      </c>
      <c r="I6260" t="str">
        <f>VLOOKUP(Source[[#This Row],[SubjCrse]],'Courses and Categories'!$E$2:$G$1816,3,FALSE)</f>
        <v>Credit CTE</v>
      </c>
      <c r="J6260">
        <v>1</v>
      </c>
      <c r="K6260" t="s">
        <v>3892</v>
      </c>
      <c r="L6260" t="s">
        <v>39</v>
      </c>
      <c r="M6260" t="s">
        <v>1046</v>
      </c>
      <c r="N6260" t="s">
        <v>105</v>
      </c>
      <c r="O6260">
        <v>1610</v>
      </c>
      <c r="P6260">
        <v>1900</v>
      </c>
      <c r="Q6260" t="s">
        <v>850</v>
      </c>
      <c r="R6260">
        <v>241</v>
      </c>
      <c r="S6260" t="s">
        <v>134</v>
      </c>
      <c r="T6260">
        <v>1</v>
      </c>
      <c r="U6260" s="1">
        <v>43694</v>
      </c>
      <c r="V6260" s="1">
        <v>43819</v>
      </c>
      <c r="W6260" t="s">
        <v>3876</v>
      </c>
      <c r="X6260" t="s">
        <v>1929</v>
      </c>
      <c r="Y6260">
        <v>28</v>
      </c>
      <c r="Z6260">
        <v>28</v>
      </c>
      <c r="AA6260">
        <v>28</v>
      </c>
      <c r="AB6260">
        <v>100</v>
      </c>
      <c r="AD6260">
        <f>IF(ISBLANK(Source[[#This Row],[CrosslistID]]),1,1/COUNTIFS(Source[CrosslistID],Source[[#This Row],[CrosslistID]],Source[TermDesc],Source[[#This Row],[TermDesc]]))</f>
        <v>1</v>
      </c>
      <c r="AG6260">
        <v>0</v>
      </c>
      <c r="AH6260">
        <v>100</v>
      </c>
      <c r="AI6260">
        <v>5</v>
      </c>
      <c r="AJ6260">
        <v>5.6</v>
      </c>
      <c r="AK6260">
        <v>0.36</v>
      </c>
      <c r="AL62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60">
        <f>IF(AND(Source[[#This Row],[Credit_Noncredit]]="Noncredit",Source[[#This Row],[FTEF]]&gt;0),Source[[#This Row],[NC XLST FTES]]*525/(437.5*Source[[#This Row],[FTEF]]),0)</f>
        <v>0</v>
      </c>
      <c r="AN6260">
        <f>IF(Source[[#This Row],[Credit_Noncredit]]="Credit",Source[[#This Row],[Census Enrollment]],Source[[#This Row],[Noncredit Avg. Attendance]])</f>
        <v>28</v>
      </c>
    </row>
    <row r="6261" spans="1:40" x14ac:dyDescent="0.25">
      <c r="A6261" t="s">
        <v>1914</v>
      </c>
      <c r="B6261" t="s">
        <v>886</v>
      </c>
      <c r="C6261" t="s">
        <v>775</v>
      </c>
      <c r="D6261" t="s">
        <v>1634</v>
      </c>
      <c r="E6261" s="4">
        <v>77307</v>
      </c>
      <c r="F6261" s="4" t="s">
        <v>1635</v>
      </c>
      <c r="G6261" s="4">
        <v>218</v>
      </c>
      <c r="H6261" t="str">
        <f>CONCATENATE(Source[[#This Row],[Subject]],TRIM(Source[[#This Row],[Course]]))</f>
        <v>ARCH218</v>
      </c>
      <c r="I6261" t="str">
        <f>VLOOKUP(Source[[#This Row],[SubjCrse]],'Courses and Categories'!$E$2:$G$1816,3,FALSE)</f>
        <v>Credit CTE</v>
      </c>
      <c r="J6261">
        <v>1</v>
      </c>
      <c r="K6261" t="s">
        <v>3893</v>
      </c>
      <c r="L6261" t="s">
        <v>39</v>
      </c>
      <c r="M6261" t="s">
        <v>1046</v>
      </c>
      <c r="N6261" t="s">
        <v>59</v>
      </c>
      <c r="O6261">
        <v>1310</v>
      </c>
      <c r="P6261">
        <v>1600</v>
      </c>
      <c r="Q6261" t="s">
        <v>850</v>
      </c>
      <c r="R6261">
        <v>241</v>
      </c>
      <c r="S6261" t="s">
        <v>134</v>
      </c>
      <c r="T6261">
        <v>1</v>
      </c>
      <c r="U6261" s="1">
        <v>43694</v>
      </c>
      <c r="V6261" s="1">
        <v>43819</v>
      </c>
      <c r="W6261" t="s">
        <v>932</v>
      </c>
      <c r="X6261" t="s">
        <v>1929</v>
      </c>
      <c r="Y6261">
        <v>19</v>
      </c>
      <c r="Z6261">
        <v>18</v>
      </c>
      <c r="AA6261">
        <v>28</v>
      </c>
      <c r="AB6261">
        <v>64.285700000000006</v>
      </c>
      <c r="AD6261">
        <f>IF(ISBLANK(Source[[#This Row],[CrosslistID]]),1,1/COUNTIFS(Source[CrosslistID],Source[[#This Row],[CrosslistID]],Source[TermDesc],Source[[#This Row],[TermDesc]]))</f>
        <v>1</v>
      </c>
      <c r="AG6261">
        <v>0</v>
      </c>
      <c r="AH6261">
        <v>64.285700000000006</v>
      </c>
      <c r="AI6261">
        <v>3.4</v>
      </c>
      <c r="AJ6261">
        <v>3.8</v>
      </c>
      <c r="AK6261">
        <v>0.36</v>
      </c>
      <c r="AL62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61">
        <f>IF(AND(Source[[#This Row],[Credit_Noncredit]]="Noncredit",Source[[#This Row],[FTEF]]&gt;0),Source[[#This Row],[NC XLST FTES]]*525/(437.5*Source[[#This Row],[FTEF]]),0)</f>
        <v>0</v>
      </c>
      <c r="AN6261">
        <f>IF(Source[[#This Row],[Credit_Noncredit]]="Credit",Source[[#This Row],[Census Enrollment]],Source[[#This Row],[Noncredit Avg. Attendance]])</f>
        <v>19</v>
      </c>
    </row>
    <row r="6262" spans="1:40" x14ac:dyDescent="0.25">
      <c r="A6262" t="s">
        <v>1914</v>
      </c>
      <c r="B6262" t="s">
        <v>886</v>
      </c>
      <c r="C6262" t="s">
        <v>775</v>
      </c>
      <c r="D6262" t="s">
        <v>1634</v>
      </c>
      <c r="E6262" s="4">
        <v>78134</v>
      </c>
      <c r="F6262" s="4" t="s">
        <v>1635</v>
      </c>
      <c r="G6262" s="4">
        <v>240</v>
      </c>
      <c r="H6262" t="str">
        <f>CONCATENATE(Source[[#This Row],[Subject]],TRIM(Source[[#This Row],[Course]]))</f>
        <v>ARCH240</v>
      </c>
      <c r="I6262" t="str">
        <f>VLOOKUP(Source[[#This Row],[SubjCrse]],'Courses and Categories'!$E$2:$G$1816,3,FALSE)</f>
        <v>Credit CTE</v>
      </c>
      <c r="J6262">
        <v>551</v>
      </c>
      <c r="K6262" t="s">
        <v>3894</v>
      </c>
      <c r="L6262" t="s">
        <v>87</v>
      </c>
      <c r="M6262" t="s">
        <v>903</v>
      </c>
      <c r="N6262" t="s">
        <v>185</v>
      </c>
      <c r="O6262">
        <v>1810</v>
      </c>
      <c r="P6262">
        <v>2100</v>
      </c>
      <c r="Q6262" t="s">
        <v>76</v>
      </c>
      <c r="R6262">
        <v>422</v>
      </c>
      <c r="S6262" t="s">
        <v>77</v>
      </c>
      <c r="T6262">
        <v>1</v>
      </c>
      <c r="U6262" s="1">
        <v>43694</v>
      </c>
      <c r="V6262" s="1">
        <v>43819</v>
      </c>
      <c r="W6262" t="s">
        <v>1641</v>
      </c>
      <c r="X6262" t="s">
        <v>1929</v>
      </c>
      <c r="Y6262">
        <v>36</v>
      </c>
      <c r="Z6262">
        <v>35</v>
      </c>
      <c r="AA6262">
        <v>35</v>
      </c>
      <c r="AB6262">
        <v>100</v>
      </c>
      <c r="AD6262">
        <f>IF(ISBLANK(Source[[#This Row],[CrosslistID]]),1,1/COUNTIFS(Source[CrosslistID],Source[[#This Row],[CrosslistID]],Source[TermDesc],Source[[#This Row],[TermDesc]]))</f>
        <v>1</v>
      </c>
      <c r="AG6262">
        <v>0</v>
      </c>
      <c r="AH6262">
        <v>100</v>
      </c>
      <c r="AI6262">
        <v>3.3</v>
      </c>
      <c r="AJ6262">
        <v>3.6</v>
      </c>
      <c r="AK6262">
        <v>0.2</v>
      </c>
      <c r="AL62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62">
        <f>IF(AND(Source[[#This Row],[Credit_Noncredit]]="Noncredit",Source[[#This Row],[FTEF]]&gt;0),Source[[#This Row],[NC XLST FTES]]*525/(437.5*Source[[#This Row],[FTEF]]),0)</f>
        <v>0</v>
      </c>
      <c r="AN6262">
        <f>IF(Source[[#This Row],[Credit_Noncredit]]="Credit",Source[[#This Row],[Census Enrollment]],Source[[#This Row],[Noncredit Avg. Attendance]])</f>
        <v>36</v>
      </c>
    </row>
    <row r="6263" spans="1:40" x14ac:dyDescent="0.25">
      <c r="A6263" t="s">
        <v>1914</v>
      </c>
      <c r="B6263" t="s">
        <v>886</v>
      </c>
      <c r="C6263" t="s">
        <v>775</v>
      </c>
      <c r="D6263" t="s">
        <v>1634</v>
      </c>
      <c r="E6263" s="4">
        <v>74292</v>
      </c>
      <c r="F6263" s="4" t="s">
        <v>3895</v>
      </c>
      <c r="G6263" s="4">
        <v>120</v>
      </c>
      <c r="H6263" t="str">
        <f>CONCATENATE(Source[[#This Row],[Subject]],TRIM(Source[[#This Row],[Course]]))</f>
        <v>BIM120</v>
      </c>
      <c r="I6263" t="str">
        <f>VLOOKUP(Source[[#This Row],[SubjCrse]],'Courses and Categories'!$E$2:$G$1816,3,FALSE)</f>
        <v>Credit CTE</v>
      </c>
      <c r="J6263">
        <v>1</v>
      </c>
      <c r="K6263" t="s">
        <v>3896</v>
      </c>
      <c r="L6263" t="s">
        <v>87</v>
      </c>
      <c r="M6263" t="s">
        <v>1046</v>
      </c>
      <c r="N6263" t="s">
        <v>59</v>
      </c>
      <c r="O6263">
        <v>1810</v>
      </c>
      <c r="P6263">
        <v>2040</v>
      </c>
      <c r="Q6263" t="s">
        <v>850</v>
      </c>
      <c r="R6263">
        <v>241</v>
      </c>
      <c r="S6263" t="s">
        <v>134</v>
      </c>
      <c r="T6263">
        <v>1</v>
      </c>
      <c r="U6263" s="1">
        <v>43694</v>
      </c>
      <c r="V6263" s="1">
        <v>43819</v>
      </c>
      <c r="W6263" t="s">
        <v>3897</v>
      </c>
      <c r="X6263" t="s">
        <v>1929</v>
      </c>
      <c r="Y6263">
        <v>26</v>
      </c>
      <c r="Z6263">
        <v>25</v>
      </c>
      <c r="AA6263">
        <v>28</v>
      </c>
      <c r="AB6263">
        <v>89.285700000000006</v>
      </c>
      <c r="AD6263">
        <f>IF(ISBLANK(Source[[#This Row],[CrosslistID]]),1,1/COUNTIFS(Source[CrosslistID],Source[[#This Row],[CrosslistID]],Source[TermDesc],Source[[#This Row],[TermDesc]]))</f>
        <v>1</v>
      </c>
      <c r="AG6263">
        <v>0</v>
      </c>
      <c r="AH6263">
        <v>89.285700000000006</v>
      </c>
      <c r="AI6263">
        <v>4.6669999999999998</v>
      </c>
      <c r="AJ6263">
        <v>4.8536999999999999</v>
      </c>
      <c r="AK6263">
        <v>0.33169999999999999</v>
      </c>
      <c r="AL62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63">
        <f>IF(AND(Source[[#This Row],[Credit_Noncredit]]="Noncredit",Source[[#This Row],[FTEF]]&gt;0),Source[[#This Row],[NC XLST FTES]]*525/(437.5*Source[[#This Row],[FTEF]]),0)</f>
        <v>0</v>
      </c>
      <c r="AN6263">
        <f>IF(Source[[#This Row],[Credit_Noncredit]]="Credit",Source[[#This Row],[Census Enrollment]],Source[[#This Row],[Noncredit Avg. Attendance]])</f>
        <v>26</v>
      </c>
    </row>
    <row r="6264" spans="1:40" x14ac:dyDescent="0.25">
      <c r="A6264" t="s">
        <v>1914</v>
      </c>
      <c r="B6264" t="s">
        <v>886</v>
      </c>
      <c r="C6264" t="s">
        <v>775</v>
      </c>
      <c r="D6264" t="s">
        <v>1634</v>
      </c>
      <c r="E6264" s="4">
        <v>76899</v>
      </c>
      <c r="F6264" s="4" t="s">
        <v>1642</v>
      </c>
      <c r="G6264" s="4">
        <v>10</v>
      </c>
      <c r="H6264" t="str">
        <f>CONCATENATE(Source[[#This Row],[Subject]],TRIM(Source[[#This Row],[Course]]))</f>
        <v>CM10</v>
      </c>
      <c r="I6264" t="str">
        <f>VLOOKUP(Source[[#This Row],[SubjCrse]],'Courses and Categories'!$E$2:$G$1816,3,FALSE)</f>
        <v>Credit CTE</v>
      </c>
      <c r="J6264">
        <v>1</v>
      </c>
      <c r="K6264" t="s">
        <v>1643</v>
      </c>
      <c r="L6264" t="s">
        <v>39</v>
      </c>
      <c r="M6264" t="s">
        <v>903</v>
      </c>
      <c r="N6264" t="s">
        <v>50</v>
      </c>
      <c r="O6264">
        <v>910</v>
      </c>
      <c r="P6264">
        <v>1100</v>
      </c>
      <c r="Q6264" t="s">
        <v>850</v>
      </c>
      <c r="R6264">
        <v>222</v>
      </c>
      <c r="S6264" t="s">
        <v>134</v>
      </c>
      <c r="T6264" t="s">
        <v>44</v>
      </c>
      <c r="U6264" s="1">
        <v>43726</v>
      </c>
      <c r="V6264" s="1">
        <v>43782</v>
      </c>
      <c r="W6264" t="s">
        <v>3889</v>
      </c>
      <c r="X6264" t="s">
        <v>905</v>
      </c>
      <c r="Y6264">
        <v>28</v>
      </c>
      <c r="Z6264">
        <v>27</v>
      </c>
      <c r="AA6264">
        <v>45</v>
      </c>
      <c r="AB6264">
        <v>60</v>
      </c>
      <c r="AD6264">
        <f>IF(ISBLANK(Source[[#This Row],[CrosslistID]]),1,1/COUNTIFS(Source[CrosslistID],Source[[#This Row],[CrosslistID]],Source[TermDesc],Source[[#This Row],[TermDesc]]))</f>
        <v>1</v>
      </c>
      <c r="AG6264">
        <v>0</v>
      </c>
      <c r="AH6264">
        <v>60</v>
      </c>
      <c r="AI6264">
        <v>0.92600000000000005</v>
      </c>
      <c r="AJ6264">
        <v>0.96030000000000004</v>
      </c>
      <c r="AK6264">
        <v>6.6699999999999995E-2</v>
      </c>
      <c r="AL62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64">
        <f>IF(AND(Source[[#This Row],[Credit_Noncredit]]="Noncredit",Source[[#This Row],[FTEF]]&gt;0),Source[[#This Row],[NC XLST FTES]]*525/(437.5*Source[[#This Row],[FTEF]]),0)</f>
        <v>0</v>
      </c>
      <c r="AN6264">
        <f>IF(Source[[#This Row],[Credit_Noncredit]]="Credit",Source[[#This Row],[Census Enrollment]],Source[[#This Row],[Noncredit Avg. Attendance]])</f>
        <v>28</v>
      </c>
    </row>
    <row r="6265" spans="1:40" x14ac:dyDescent="0.25">
      <c r="A6265" t="s">
        <v>1914</v>
      </c>
      <c r="B6265" t="s">
        <v>886</v>
      </c>
      <c r="C6265" t="s">
        <v>775</v>
      </c>
      <c r="D6265" t="s">
        <v>1634</v>
      </c>
      <c r="E6265" s="4">
        <v>76534</v>
      </c>
      <c r="F6265" s="4" t="s">
        <v>1642</v>
      </c>
      <c r="G6265" s="4">
        <v>100</v>
      </c>
      <c r="H6265" t="str">
        <f>CONCATENATE(Source[[#This Row],[Subject]],TRIM(Source[[#This Row],[Course]]))</f>
        <v>CM100</v>
      </c>
      <c r="I6265" t="str">
        <f>VLOOKUP(Source[[#This Row],[SubjCrse]],'Courses and Categories'!$E$2:$G$1816,3,FALSE)</f>
        <v>Credit CTE</v>
      </c>
      <c r="J6265">
        <v>221</v>
      </c>
      <c r="K6265" t="s">
        <v>1645</v>
      </c>
      <c r="L6265" t="s">
        <v>39</v>
      </c>
      <c r="M6265" t="s">
        <v>903</v>
      </c>
      <c r="N6265" t="s">
        <v>41</v>
      </c>
      <c r="O6265">
        <v>1310</v>
      </c>
      <c r="P6265">
        <v>1600</v>
      </c>
      <c r="Q6265" t="s">
        <v>52</v>
      </c>
      <c r="R6265">
        <v>106</v>
      </c>
      <c r="S6265" t="s">
        <v>53</v>
      </c>
      <c r="T6265">
        <v>1</v>
      </c>
      <c r="U6265" s="1">
        <v>43694</v>
      </c>
      <c r="V6265" s="1">
        <v>43819</v>
      </c>
      <c r="W6265" t="s">
        <v>3889</v>
      </c>
      <c r="X6265" t="s">
        <v>1929</v>
      </c>
      <c r="Y6265">
        <v>44</v>
      </c>
      <c r="Z6265">
        <v>43</v>
      </c>
      <c r="AA6265">
        <v>55</v>
      </c>
      <c r="AB6265">
        <v>78.181799999999996</v>
      </c>
      <c r="AD6265">
        <f>IF(ISBLANK(Source[[#This Row],[CrosslistID]]),1,1/COUNTIFS(Source[CrosslistID],Source[[#This Row],[CrosslistID]],Source[TermDesc],Source[[#This Row],[TermDesc]]))</f>
        <v>1</v>
      </c>
      <c r="AG6265">
        <v>0</v>
      </c>
      <c r="AH6265">
        <v>78.181799999999996</v>
      </c>
      <c r="AI6265">
        <v>4</v>
      </c>
      <c r="AJ6265">
        <v>4.4000000000000004</v>
      </c>
      <c r="AK6265">
        <v>0.2</v>
      </c>
      <c r="AL62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65">
        <f>IF(AND(Source[[#This Row],[Credit_Noncredit]]="Noncredit",Source[[#This Row],[FTEF]]&gt;0),Source[[#This Row],[NC XLST FTES]]*525/(437.5*Source[[#This Row],[FTEF]]),0)</f>
        <v>0</v>
      </c>
      <c r="AN6265">
        <f>IF(Source[[#This Row],[Credit_Noncredit]]="Credit",Source[[#This Row],[Census Enrollment]],Source[[#This Row],[Noncredit Avg. Attendance]])</f>
        <v>44</v>
      </c>
    </row>
    <row r="6266" spans="1:40" x14ac:dyDescent="0.25">
      <c r="A6266" t="s">
        <v>1914</v>
      </c>
      <c r="B6266" t="s">
        <v>886</v>
      </c>
      <c r="C6266" t="s">
        <v>775</v>
      </c>
      <c r="D6266" t="s">
        <v>1634</v>
      </c>
      <c r="E6266" s="4">
        <v>72617</v>
      </c>
      <c r="F6266" s="4" t="s">
        <v>1642</v>
      </c>
      <c r="G6266" s="4">
        <v>100</v>
      </c>
      <c r="H6266" t="str">
        <f>CONCATENATE(Source[[#This Row],[Subject]],TRIM(Source[[#This Row],[Course]]))</f>
        <v>CM100</v>
      </c>
      <c r="I6266" t="str">
        <f>VLOOKUP(Source[[#This Row],[SubjCrse]],'Courses and Categories'!$E$2:$G$1816,3,FALSE)</f>
        <v>Credit CTE</v>
      </c>
      <c r="J6266">
        <v>501</v>
      </c>
      <c r="K6266" t="s">
        <v>1645</v>
      </c>
      <c r="L6266" t="s">
        <v>87</v>
      </c>
      <c r="M6266" t="s">
        <v>903</v>
      </c>
      <c r="N6266" t="s">
        <v>41</v>
      </c>
      <c r="O6266">
        <v>1810</v>
      </c>
      <c r="P6266">
        <v>2100</v>
      </c>
      <c r="Q6266" t="s">
        <v>850</v>
      </c>
      <c r="R6266">
        <v>222</v>
      </c>
      <c r="S6266" t="s">
        <v>134</v>
      </c>
      <c r="T6266">
        <v>1</v>
      </c>
      <c r="U6266" s="1">
        <v>43694</v>
      </c>
      <c r="V6266" s="1">
        <v>43819</v>
      </c>
      <c r="W6266" t="s">
        <v>1644</v>
      </c>
      <c r="X6266" t="s">
        <v>1929</v>
      </c>
      <c r="Y6266">
        <v>38</v>
      </c>
      <c r="Z6266">
        <v>33</v>
      </c>
      <c r="AA6266">
        <v>45</v>
      </c>
      <c r="AB6266">
        <v>73.333299999999994</v>
      </c>
      <c r="AD6266">
        <f>IF(ISBLANK(Source[[#This Row],[CrosslistID]]),1,1/COUNTIFS(Source[CrosslistID],Source[[#This Row],[CrosslistID]],Source[TermDesc],Source[[#This Row],[TermDesc]]))</f>
        <v>1</v>
      </c>
      <c r="AG6266">
        <v>0</v>
      </c>
      <c r="AH6266">
        <v>73.333299999999994</v>
      </c>
      <c r="AI6266">
        <v>3.8</v>
      </c>
      <c r="AJ6266">
        <v>3.8</v>
      </c>
      <c r="AK6266">
        <v>0.2</v>
      </c>
      <c r="AL62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66">
        <f>IF(AND(Source[[#This Row],[Credit_Noncredit]]="Noncredit",Source[[#This Row],[FTEF]]&gt;0),Source[[#This Row],[NC XLST FTES]]*525/(437.5*Source[[#This Row],[FTEF]]),0)</f>
        <v>0</v>
      </c>
      <c r="AN6266">
        <f>IF(Source[[#This Row],[Credit_Noncredit]]="Credit",Source[[#This Row],[Census Enrollment]],Source[[#This Row],[Noncredit Avg. Attendance]])</f>
        <v>38</v>
      </c>
    </row>
    <row r="6267" spans="1:40" x14ac:dyDescent="0.25">
      <c r="A6267" t="s">
        <v>1914</v>
      </c>
      <c r="B6267" t="s">
        <v>886</v>
      </c>
      <c r="C6267" t="s">
        <v>775</v>
      </c>
      <c r="D6267" t="s">
        <v>1634</v>
      </c>
      <c r="E6267" s="4">
        <v>72542</v>
      </c>
      <c r="F6267" s="4" t="s">
        <v>1642</v>
      </c>
      <c r="G6267" s="4">
        <v>110</v>
      </c>
      <c r="H6267" t="str">
        <f>CONCATENATE(Source[[#This Row],[Subject]],TRIM(Source[[#This Row],[Course]]))</f>
        <v>CM110</v>
      </c>
      <c r="I6267" t="str">
        <f>VLOOKUP(Source[[#This Row],[SubjCrse]],'Courses and Categories'!$E$2:$G$1816,3,FALSE)</f>
        <v>Credit CTE</v>
      </c>
      <c r="J6267">
        <v>501</v>
      </c>
      <c r="K6267" t="s">
        <v>3898</v>
      </c>
      <c r="L6267" t="s">
        <v>87</v>
      </c>
      <c r="M6267" t="s">
        <v>1046</v>
      </c>
      <c r="N6267" t="s">
        <v>105</v>
      </c>
      <c r="O6267">
        <v>1810</v>
      </c>
      <c r="P6267">
        <v>2100</v>
      </c>
      <c r="Q6267" t="s">
        <v>850</v>
      </c>
      <c r="R6267">
        <v>246</v>
      </c>
      <c r="S6267" t="s">
        <v>134</v>
      </c>
      <c r="T6267">
        <v>1</v>
      </c>
      <c r="U6267" s="1">
        <v>43694</v>
      </c>
      <c r="V6267" s="1">
        <v>43819</v>
      </c>
      <c r="W6267" t="s">
        <v>1644</v>
      </c>
      <c r="X6267" t="s">
        <v>1929</v>
      </c>
      <c r="Y6267">
        <v>32</v>
      </c>
      <c r="Z6267">
        <v>32</v>
      </c>
      <c r="AA6267">
        <v>30</v>
      </c>
      <c r="AB6267">
        <v>106.66670000000001</v>
      </c>
      <c r="AD6267">
        <f>IF(ISBLANK(Source[[#This Row],[CrosslistID]]),1,1/COUNTIFS(Source[CrosslistID],Source[[#This Row],[CrosslistID]],Source[TermDesc],Source[[#This Row],[TermDesc]]))</f>
        <v>1</v>
      </c>
      <c r="AG6267">
        <v>0</v>
      </c>
      <c r="AH6267">
        <v>106.66670000000001</v>
      </c>
      <c r="AI6267">
        <v>6.4</v>
      </c>
      <c r="AJ6267">
        <v>6.4</v>
      </c>
      <c r="AK6267">
        <v>0.36</v>
      </c>
      <c r="AL62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67">
        <f>IF(AND(Source[[#This Row],[Credit_Noncredit]]="Noncredit",Source[[#This Row],[FTEF]]&gt;0),Source[[#This Row],[NC XLST FTES]]*525/(437.5*Source[[#This Row],[FTEF]]),0)</f>
        <v>0</v>
      </c>
      <c r="AN6267">
        <f>IF(Source[[#This Row],[Credit_Noncredit]]="Credit",Source[[#This Row],[Census Enrollment]],Source[[#This Row],[Noncredit Avg. Attendance]])</f>
        <v>32</v>
      </c>
    </row>
    <row r="6268" spans="1:40" x14ac:dyDescent="0.25">
      <c r="A6268" t="s">
        <v>1914</v>
      </c>
      <c r="B6268" t="s">
        <v>886</v>
      </c>
      <c r="C6268" t="s">
        <v>775</v>
      </c>
      <c r="D6268" t="s">
        <v>1634</v>
      </c>
      <c r="E6268" s="4">
        <v>72674</v>
      </c>
      <c r="F6268" s="4" t="s">
        <v>1642</v>
      </c>
      <c r="G6268" s="4">
        <v>240</v>
      </c>
      <c r="H6268" t="str">
        <f>CONCATENATE(Source[[#This Row],[Subject]],TRIM(Source[[#This Row],[Course]]))</f>
        <v>CM240</v>
      </c>
      <c r="I6268" t="str">
        <f>VLOOKUP(Source[[#This Row],[SubjCrse]],'Courses and Categories'!$E$2:$G$1816,3,FALSE)</f>
        <v>Credit CTE</v>
      </c>
      <c r="J6268">
        <v>551</v>
      </c>
      <c r="K6268" t="s">
        <v>3899</v>
      </c>
      <c r="L6268" t="s">
        <v>87</v>
      </c>
      <c r="M6268" t="s">
        <v>903</v>
      </c>
      <c r="N6268" t="s">
        <v>50</v>
      </c>
      <c r="O6268">
        <v>1810</v>
      </c>
      <c r="P6268">
        <v>2100</v>
      </c>
      <c r="Q6268" t="s">
        <v>52</v>
      </c>
      <c r="R6268">
        <v>471</v>
      </c>
      <c r="S6268" t="s">
        <v>53</v>
      </c>
      <c r="T6268">
        <v>1</v>
      </c>
      <c r="U6268" s="1">
        <v>43694</v>
      </c>
      <c r="V6268" s="1">
        <v>43819</v>
      </c>
      <c r="W6268" t="s">
        <v>3889</v>
      </c>
      <c r="X6268" t="s">
        <v>1929</v>
      </c>
      <c r="Y6268">
        <v>26</v>
      </c>
      <c r="Z6268">
        <v>26</v>
      </c>
      <c r="AA6268">
        <v>34</v>
      </c>
      <c r="AB6268">
        <v>76.470600000000005</v>
      </c>
      <c r="AD6268">
        <f>IF(ISBLANK(Source[[#This Row],[CrosslistID]]),1,1/COUNTIFS(Source[CrosslistID],Source[[#This Row],[CrosslistID]],Source[TermDesc],Source[[#This Row],[TermDesc]]))</f>
        <v>1</v>
      </c>
      <c r="AG6268">
        <v>0</v>
      </c>
      <c r="AH6268">
        <v>76.470600000000005</v>
      </c>
      <c r="AI6268">
        <v>2.2999999999999998</v>
      </c>
      <c r="AJ6268">
        <v>2.6</v>
      </c>
      <c r="AK6268">
        <v>0.2</v>
      </c>
      <c r="AL62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68">
        <f>IF(AND(Source[[#This Row],[Credit_Noncredit]]="Noncredit",Source[[#This Row],[FTEF]]&gt;0),Source[[#This Row],[NC XLST FTES]]*525/(437.5*Source[[#This Row],[FTEF]]),0)</f>
        <v>0</v>
      </c>
      <c r="AN6268">
        <f>IF(Source[[#This Row],[Credit_Noncredit]]="Credit",Source[[#This Row],[Census Enrollment]],Source[[#This Row],[Noncredit Avg. Attendance]])</f>
        <v>26</v>
      </c>
    </row>
    <row r="6269" spans="1:40" x14ac:dyDescent="0.25">
      <c r="A6269" t="s">
        <v>1914</v>
      </c>
      <c r="B6269" t="s">
        <v>886</v>
      </c>
      <c r="C6269" t="s">
        <v>775</v>
      </c>
      <c r="D6269" t="s">
        <v>1634</v>
      </c>
      <c r="E6269" s="4">
        <v>78971</v>
      </c>
      <c r="F6269" s="4" t="s">
        <v>1642</v>
      </c>
      <c r="G6269" s="4">
        <v>244</v>
      </c>
      <c r="H6269" t="str">
        <f>CONCATENATE(Source[[#This Row],[Subject]],TRIM(Source[[#This Row],[Course]]))</f>
        <v>CM244</v>
      </c>
      <c r="I6269" t="str">
        <f>VLOOKUP(Source[[#This Row],[SubjCrse]],'Courses and Categories'!$E$2:$G$1816,3,FALSE)</f>
        <v>Credit CTE</v>
      </c>
      <c r="J6269">
        <v>551</v>
      </c>
      <c r="K6269" t="s">
        <v>3900</v>
      </c>
      <c r="L6269" t="s">
        <v>87</v>
      </c>
      <c r="M6269" t="s">
        <v>903</v>
      </c>
      <c r="N6269" t="s">
        <v>41</v>
      </c>
      <c r="O6269">
        <v>1810</v>
      </c>
      <c r="P6269">
        <v>2100</v>
      </c>
      <c r="Q6269" t="s">
        <v>52</v>
      </c>
      <c r="R6269">
        <v>471</v>
      </c>
      <c r="S6269" t="s">
        <v>53</v>
      </c>
      <c r="T6269">
        <v>1</v>
      </c>
      <c r="U6269" s="1">
        <v>43694</v>
      </c>
      <c r="V6269" s="1">
        <v>43819</v>
      </c>
      <c r="W6269" t="s">
        <v>3889</v>
      </c>
      <c r="X6269" t="s">
        <v>1929</v>
      </c>
      <c r="Y6269">
        <v>22</v>
      </c>
      <c r="Z6269">
        <v>22</v>
      </c>
      <c r="AA6269">
        <v>34</v>
      </c>
      <c r="AB6269">
        <v>64.7059</v>
      </c>
      <c r="AD6269">
        <f>IF(ISBLANK(Source[[#This Row],[CrosslistID]]),1,1/COUNTIFS(Source[CrosslistID],Source[[#This Row],[CrosslistID]],Source[TermDesc],Source[[#This Row],[TermDesc]]))</f>
        <v>1</v>
      </c>
      <c r="AG6269">
        <v>0</v>
      </c>
      <c r="AH6269">
        <v>64.7059</v>
      </c>
      <c r="AI6269">
        <v>2.1</v>
      </c>
      <c r="AJ6269">
        <v>2.2000000000000002</v>
      </c>
      <c r="AK6269">
        <v>0.2</v>
      </c>
      <c r="AL62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69">
        <f>IF(AND(Source[[#This Row],[Credit_Noncredit]]="Noncredit",Source[[#This Row],[FTEF]]&gt;0),Source[[#This Row],[NC XLST FTES]]*525/(437.5*Source[[#This Row],[FTEF]]),0)</f>
        <v>0</v>
      </c>
      <c r="AN6269">
        <f>IF(Source[[#This Row],[Credit_Noncredit]]="Credit",Source[[#This Row],[Census Enrollment]],Source[[#This Row],[Noncredit Avg. Attendance]])</f>
        <v>22</v>
      </c>
    </row>
    <row r="6270" spans="1:40" x14ac:dyDescent="0.25">
      <c r="A6270" t="s">
        <v>1914</v>
      </c>
      <c r="B6270" t="s">
        <v>886</v>
      </c>
      <c r="C6270" t="s">
        <v>775</v>
      </c>
      <c r="D6270" t="s">
        <v>1634</v>
      </c>
      <c r="E6270" s="4">
        <v>74294</v>
      </c>
      <c r="F6270" s="4" t="s">
        <v>1642</v>
      </c>
      <c r="G6270" s="4">
        <v>248</v>
      </c>
      <c r="H6270" t="str">
        <f>CONCATENATE(Source[[#This Row],[Subject]],TRIM(Source[[#This Row],[Course]]))</f>
        <v>CM248</v>
      </c>
      <c r="I6270" t="str">
        <f>VLOOKUP(Source[[#This Row],[SubjCrse]],'Courses and Categories'!$E$2:$G$1816,3,FALSE)</f>
        <v>Credit CTE</v>
      </c>
      <c r="J6270">
        <v>551</v>
      </c>
      <c r="K6270" t="s">
        <v>3901</v>
      </c>
      <c r="L6270" t="s">
        <v>87</v>
      </c>
      <c r="M6270" t="s">
        <v>903</v>
      </c>
      <c r="N6270" t="s">
        <v>50</v>
      </c>
      <c r="O6270">
        <v>1810</v>
      </c>
      <c r="P6270">
        <v>2100</v>
      </c>
      <c r="Q6270" t="s">
        <v>850</v>
      </c>
      <c r="R6270">
        <v>222</v>
      </c>
      <c r="S6270" t="s">
        <v>134</v>
      </c>
      <c r="T6270">
        <v>1</v>
      </c>
      <c r="U6270" s="1">
        <v>43694</v>
      </c>
      <c r="V6270" s="1">
        <v>43819</v>
      </c>
      <c r="W6270" t="s">
        <v>3902</v>
      </c>
      <c r="X6270" t="s">
        <v>1929</v>
      </c>
      <c r="Y6270">
        <v>35</v>
      </c>
      <c r="Z6270">
        <v>30</v>
      </c>
      <c r="AA6270">
        <v>40</v>
      </c>
      <c r="AB6270">
        <v>75</v>
      </c>
      <c r="AD6270">
        <f>IF(ISBLANK(Source[[#This Row],[CrosslistID]]),1,1/COUNTIFS(Source[CrosslistID],Source[[#This Row],[CrosslistID]],Source[TermDesc],Source[[#This Row],[TermDesc]]))</f>
        <v>1</v>
      </c>
      <c r="AG6270">
        <v>0</v>
      </c>
      <c r="AH6270">
        <v>75</v>
      </c>
      <c r="AI6270">
        <v>3.3</v>
      </c>
      <c r="AJ6270">
        <v>3.5</v>
      </c>
      <c r="AK6270">
        <v>0.2</v>
      </c>
      <c r="AL62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70">
        <f>IF(AND(Source[[#This Row],[Credit_Noncredit]]="Noncredit",Source[[#This Row],[FTEF]]&gt;0),Source[[#This Row],[NC XLST FTES]]*525/(437.5*Source[[#This Row],[FTEF]]),0)</f>
        <v>0</v>
      </c>
      <c r="AN6270">
        <f>IF(Source[[#This Row],[Credit_Noncredit]]="Credit",Source[[#This Row],[Census Enrollment]],Source[[#This Row],[Noncredit Avg. Attendance]])</f>
        <v>35</v>
      </c>
    </row>
    <row r="6271" spans="1:40" x14ac:dyDescent="0.25">
      <c r="A6271" t="s">
        <v>1914</v>
      </c>
      <c r="B6271" t="s">
        <v>886</v>
      </c>
      <c r="C6271" t="s">
        <v>775</v>
      </c>
      <c r="D6271" t="s">
        <v>1634</v>
      </c>
      <c r="E6271" s="4">
        <v>77205</v>
      </c>
      <c r="F6271" s="4" t="s">
        <v>3903</v>
      </c>
      <c r="G6271" s="4">
        <v>100</v>
      </c>
      <c r="H6271" t="str">
        <f>CONCATENATE(Source[[#This Row],[Subject]],TRIM(Source[[#This Row],[Course]]))</f>
        <v>INTD100</v>
      </c>
      <c r="I6271" t="str">
        <f>VLOOKUP(Source[[#This Row],[SubjCrse]],'Courses and Categories'!$E$2:$G$1816,3,FALSE)</f>
        <v>Credit CTE</v>
      </c>
      <c r="J6271">
        <v>1</v>
      </c>
      <c r="K6271" t="s">
        <v>3904</v>
      </c>
      <c r="L6271" t="s">
        <v>39</v>
      </c>
      <c r="M6271" t="s">
        <v>1046</v>
      </c>
      <c r="N6271" t="s">
        <v>105</v>
      </c>
      <c r="O6271">
        <v>910</v>
      </c>
      <c r="P6271">
        <v>1200</v>
      </c>
      <c r="Q6271" t="s">
        <v>850</v>
      </c>
      <c r="R6271">
        <v>246</v>
      </c>
      <c r="S6271" t="s">
        <v>134</v>
      </c>
      <c r="T6271">
        <v>1</v>
      </c>
      <c r="U6271" s="1">
        <v>43694</v>
      </c>
      <c r="V6271" s="1">
        <v>43819</v>
      </c>
      <c r="W6271" t="s">
        <v>746</v>
      </c>
      <c r="X6271" t="s">
        <v>1929</v>
      </c>
      <c r="Y6271">
        <v>22</v>
      </c>
      <c r="Z6271">
        <v>20</v>
      </c>
      <c r="AA6271">
        <v>28</v>
      </c>
      <c r="AB6271">
        <v>71.428600000000003</v>
      </c>
      <c r="AD6271">
        <f>IF(ISBLANK(Source[[#This Row],[CrosslistID]]),1,1/COUNTIFS(Source[CrosslistID],Source[[#This Row],[CrosslistID]],Source[TermDesc],Source[[#This Row],[TermDesc]]))</f>
        <v>1</v>
      </c>
      <c r="AG6271">
        <v>0</v>
      </c>
      <c r="AH6271">
        <v>71.428600000000003</v>
      </c>
      <c r="AI6271">
        <v>4.4000000000000004</v>
      </c>
      <c r="AJ6271">
        <v>4.4000000000000004</v>
      </c>
      <c r="AK6271">
        <v>0.36</v>
      </c>
      <c r="AL62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71">
        <f>IF(AND(Source[[#This Row],[Credit_Noncredit]]="Noncredit",Source[[#This Row],[FTEF]]&gt;0),Source[[#This Row],[NC XLST FTES]]*525/(437.5*Source[[#This Row],[FTEF]]),0)</f>
        <v>0</v>
      </c>
      <c r="AN6271">
        <f>IF(Source[[#This Row],[Credit_Noncredit]]="Credit",Source[[#This Row],[Census Enrollment]],Source[[#This Row],[Noncredit Avg. Attendance]])</f>
        <v>22</v>
      </c>
    </row>
    <row r="6272" spans="1:40" x14ac:dyDescent="0.25">
      <c r="A6272" t="s">
        <v>1914</v>
      </c>
      <c r="B6272" t="s">
        <v>886</v>
      </c>
      <c r="C6272" t="s">
        <v>775</v>
      </c>
      <c r="D6272" t="s">
        <v>1634</v>
      </c>
      <c r="E6272" s="4">
        <v>76535</v>
      </c>
      <c r="F6272" s="4" t="s">
        <v>3903</v>
      </c>
      <c r="G6272" s="4">
        <v>124</v>
      </c>
      <c r="H6272" t="str">
        <f>CONCATENATE(Source[[#This Row],[Subject]],TRIM(Source[[#This Row],[Course]]))</f>
        <v>INTD124</v>
      </c>
      <c r="I6272" t="str">
        <f>VLOOKUP(Source[[#This Row],[SubjCrse]],'Courses and Categories'!$E$2:$G$1816,3,FALSE)</f>
        <v>Credit CTE</v>
      </c>
      <c r="J6272">
        <v>1</v>
      </c>
      <c r="K6272" t="s">
        <v>3905</v>
      </c>
      <c r="L6272" t="s">
        <v>39</v>
      </c>
      <c r="M6272" t="s">
        <v>903</v>
      </c>
      <c r="N6272" t="s">
        <v>105</v>
      </c>
      <c r="O6272">
        <v>1440</v>
      </c>
      <c r="P6272">
        <v>1600</v>
      </c>
      <c r="Q6272" t="s">
        <v>850</v>
      </c>
      <c r="R6272">
        <v>222</v>
      </c>
      <c r="S6272" t="s">
        <v>134</v>
      </c>
      <c r="T6272">
        <v>1</v>
      </c>
      <c r="U6272" s="1">
        <v>43694</v>
      </c>
      <c r="V6272" s="1">
        <v>43819</v>
      </c>
      <c r="W6272" t="s">
        <v>123</v>
      </c>
      <c r="X6272" t="s">
        <v>1929</v>
      </c>
      <c r="Y6272">
        <v>23</v>
      </c>
      <c r="Z6272">
        <v>22</v>
      </c>
      <c r="AA6272">
        <v>40</v>
      </c>
      <c r="AB6272">
        <v>55</v>
      </c>
      <c r="AD6272">
        <f>IF(ISBLANK(Source[[#This Row],[CrosslistID]]),1,1/COUNTIFS(Source[CrosslistID],Source[[#This Row],[CrosslistID]],Source[TermDesc],Source[[#This Row],[TermDesc]]))</f>
        <v>1</v>
      </c>
      <c r="AG6272">
        <v>0</v>
      </c>
      <c r="AH6272">
        <v>55</v>
      </c>
      <c r="AI6272">
        <v>2.0270000000000001</v>
      </c>
      <c r="AJ6272">
        <v>2.4537</v>
      </c>
      <c r="AK6272">
        <v>0.2</v>
      </c>
      <c r="AL62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72">
        <f>IF(AND(Source[[#This Row],[Credit_Noncredit]]="Noncredit",Source[[#This Row],[FTEF]]&gt;0),Source[[#This Row],[NC XLST FTES]]*525/(437.5*Source[[#This Row],[FTEF]]),0)</f>
        <v>0</v>
      </c>
      <c r="AN6272">
        <f>IF(Source[[#This Row],[Credit_Noncredit]]="Credit",Source[[#This Row],[Census Enrollment]],Source[[#This Row],[Noncredit Avg. Attendance]])</f>
        <v>23</v>
      </c>
    </row>
    <row r="6273" spans="1:40" x14ac:dyDescent="0.25">
      <c r="A6273" t="s">
        <v>1914</v>
      </c>
      <c r="B6273" t="s">
        <v>886</v>
      </c>
      <c r="C6273" t="s">
        <v>775</v>
      </c>
      <c r="D6273" t="s">
        <v>1634</v>
      </c>
      <c r="E6273" s="4">
        <v>78463</v>
      </c>
      <c r="F6273" s="4" t="s">
        <v>3903</v>
      </c>
      <c r="G6273" s="4">
        <v>125</v>
      </c>
      <c r="H6273" t="str">
        <f>CONCATENATE(Source[[#This Row],[Subject]],TRIM(Source[[#This Row],[Course]]))</f>
        <v>INTD125</v>
      </c>
      <c r="I6273" t="str">
        <f>VLOOKUP(Source[[#This Row],[SubjCrse]],'Courses and Categories'!$E$2:$G$1816,3,FALSE)</f>
        <v>Credit CTE</v>
      </c>
      <c r="J6273">
        <v>1</v>
      </c>
      <c r="K6273" t="s">
        <v>3906</v>
      </c>
      <c r="L6273" t="s">
        <v>39</v>
      </c>
      <c r="M6273" t="s">
        <v>903</v>
      </c>
      <c r="N6273" t="s">
        <v>105</v>
      </c>
      <c r="O6273">
        <v>1240</v>
      </c>
      <c r="P6273">
        <v>1400</v>
      </c>
      <c r="Q6273" t="s">
        <v>850</v>
      </c>
      <c r="R6273">
        <v>222</v>
      </c>
      <c r="S6273" t="s">
        <v>134</v>
      </c>
      <c r="T6273">
        <v>1</v>
      </c>
      <c r="U6273" s="1">
        <v>43694</v>
      </c>
      <c r="V6273" s="1">
        <v>43819</v>
      </c>
      <c r="W6273" t="s">
        <v>123</v>
      </c>
      <c r="X6273" t="s">
        <v>1929</v>
      </c>
      <c r="Y6273">
        <v>6</v>
      </c>
      <c r="Z6273">
        <v>6</v>
      </c>
      <c r="AA6273">
        <v>30</v>
      </c>
      <c r="AB6273">
        <v>20</v>
      </c>
      <c r="AD6273">
        <f>IF(ISBLANK(Source[[#This Row],[CrosslistID]]),1,1/COUNTIFS(Source[CrosslistID],Source[[#This Row],[CrosslistID]],Source[TermDesc],Source[[#This Row],[TermDesc]]))</f>
        <v>1</v>
      </c>
      <c r="AG6273">
        <v>0</v>
      </c>
      <c r="AH6273">
        <v>20</v>
      </c>
      <c r="AI6273">
        <v>0.64</v>
      </c>
      <c r="AJ6273">
        <v>0.64</v>
      </c>
      <c r="AK6273">
        <v>0.2</v>
      </c>
      <c r="AL62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73">
        <f>IF(AND(Source[[#This Row],[Credit_Noncredit]]="Noncredit",Source[[#This Row],[FTEF]]&gt;0),Source[[#This Row],[NC XLST FTES]]*525/(437.5*Source[[#This Row],[FTEF]]),0)</f>
        <v>0</v>
      </c>
      <c r="AN6273">
        <f>IF(Source[[#This Row],[Credit_Noncredit]]="Credit",Source[[#This Row],[Census Enrollment]],Source[[#This Row],[Noncredit Avg. Attendance]])</f>
        <v>6</v>
      </c>
    </row>
    <row r="6274" spans="1:40" x14ac:dyDescent="0.25">
      <c r="A6274" t="s">
        <v>1914</v>
      </c>
      <c r="B6274" t="s">
        <v>886</v>
      </c>
      <c r="C6274" t="s">
        <v>775</v>
      </c>
      <c r="D6274" t="s">
        <v>1646</v>
      </c>
      <c r="E6274" s="4">
        <v>70179</v>
      </c>
      <c r="F6274" s="4" t="s">
        <v>1647</v>
      </c>
      <c r="G6274" s="4">
        <v>1</v>
      </c>
      <c r="H6274" t="str">
        <f>CONCATENATE(Source[[#This Row],[Subject]],TRIM(Source[[#This Row],[Course]]))</f>
        <v>ASTR1</v>
      </c>
      <c r="I6274" t="str">
        <f>VLOOKUP(Source[[#This Row],[SubjCrse]],'Courses and Categories'!$E$2:$G$1816,3,FALSE)</f>
        <v>Credit General Education</v>
      </c>
      <c r="J6274">
        <v>1</v>
      </c>
      <c r="K6274" t="s">
        <v>3907</v>
      </c>
      <c r="L6274" t="s">
        <v>39</v>
      </c>
      <c r="M6274" t="s">
        <v>903</v>
      </c>
      <c r="N6274" t="s">
        <v>1041</v>
      </c>
      <c r="O6274">
        <v>910</v>
      </c>
      <c r="P6274">
        <v>1000</v>
      </c>
      <c r="Q6274" t="s">
        <v>1649</v>
      </c>
      <c r="R6274">
        <v>311</v>
      </c>
      <c r="S6274" t="s">
        <v>134</v>
      </c>
      <c r="T6274">
        <v>1</v>
      </c>
      <c r="U6274" s="1">
        <v>43694</v>
      </c>
      <c r="V6274" s="1">
        <v>43819</v>
      </c>
      <c r="W6274" t="s">
        <v>1650</v>
      </c>
      <c r="X6274" t="s">
        <v>1929</v>
      </c>
      <c r="Y6274">
        <v>45</v>
      </c>
      <c r="Z6274">
        <v>41</v>
      </c>
      <c r="AA6274">
        <v>49</v>
      </c>
      <c r="AB6274">
        <v>83.673500000000004</v>
      </c>
      <c r="AD6274">
        <f>IF(ISBLANK(Source[[#This Row],[CrosslistID]]),1,1/COUNTIFS(Source[CrosslistID],Source[[#This Row],[CrosslistID]],Source[TermDesc],Source[[#This Row],[TermDesc]]))</f>
        <v>1</v>
      </c>
      <c r="AG6274">
        <v>0</v>
      </c>
      <c r="AH6274">
        <v>83.673500000000004</v>
      </c>
      <c r="AI6274">
        <v>4.3</v>
      </c>
      <c r="AJ6274">
        <v>4.5</v>
      </c>
      <c r="AK6274">
        <v>0.2</v>
      </c>
      <c r="AL62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74">
        <f>IF(AND(Source[[#This Row],[Credit_Noncredit]]="Noncredit",Source[[#This Row],[FTEF]]&gt;0),Source[[#This Row],[NC XLST FTES]]*525/(437.5*Source[[#This Row],[FTEF]]),0)</f>
        <v>0</v>
      </c>
      <c r="AN6274">
        <f>IF(Source[[#This Row],[Credit_Noncredit]]="Credit",Source[[#This Row],[Census Enrollment]],Source[[#This Row],[Noncredit Avg. Attendance]])</f>
        <v>45</v>
      </c>
    </row>
    <row r="6275" spans="1:40" x14ac:dyDescent="0.25">
      <c r="A6275" t="s">
        <v>1914</v>
      </c>
      <c r="B6275" t="s">
        <v>886</v>
      </c>
      <c r="C6275" t="s">
        <v>775</v>
      </c>
      <c r="D6275" t="s">
        <v>1646</v>
      </c>
      <c r="E6275" s="4">
        <v>70181</v>
      </c>
      <c r="F6275" s="4" t="s">
        <v>1647</v>
      </c>
      <c r="G6275" s="4">
        <v>1</v>
      </c>
      <c r="H6275" t="str">
        <f>CONCATENATE(Source[[#This Row],[Subject]],TRIM(Source[[#This Row],[Course]]))</f>
        <v>ASTR1</v>
      </c>
      <c r="I6275" t="str">
        <f>VLOOKUP(Source[[#This Row],[SubjCrse]],'Courses and Categories'!$E$2:$G$1816,3,FALSE)</f>
        <v>Credit General Education</v>
      </c>
      <c r="J6275">
        <v>4</v>
      </c>
      <c r="K6275" t="s">
        <v>3907</v>
      </c>
      <c r="L6275" t="s">
        <v>39</v>
      </c>
      <c r="M6275" t="s">
        <v>903</v>
      </c>
      <c r="N6275" t="s">
        <v>59</v>
      </c>
      <c r="O6275">
        <v>940</v>
      </c>
      <c r="P6275">
        <v>1055</v>
      </c>
      <c r="Q6275" t="s">
        <v>1649</v>
      </c>
      <c r="R6275">
        <v>204</v>
      </c>
      <c r="S6275" t="s">
        <v>134</v>
      </c>
      <c r="T6275">
        <v>1</v>
      </c>
      <c r="U6275" s="1">
        <v>43694</v>
      </c>
      <c r="V6275" s="1">
        <v>43819</v>
      </c>
      <c r="W6275" t="s">
        <v>3908</v>
      </c>
      <c r="X6275" t="s">
        <v>1929</v>
      </c>
      <c r="Y6275">
        <v>77</v>
      </c>
      <c r="Z6275">
        <v>66</v>
      </c>
      <c r="AA6275">
        <v>69</v>
      </c>
      <c r="AB6275">
        <v>95.652199999999993</v>
      </c>
      <c r="AD6275">
        <f>IF(ISBLANK(Source[[#This Row],[CrosslistID]]),1,1/COUNTIFS(Source[CrosslistID],Source[[#This Row],[CrosslistID]],Source[TermDesc],Source[[#This Row],[TermDesc]]))</f>
        <v>1</v>
      </c>
      <c r="AG6275">
        <v>0</v>
      </c>
      <c r="AH6275">
        <v>95.652199999999993</v>
      </c>
      <c r="AI6275">
        <v>7.6</v>
      </c>
      <c r="AJ6275">
        <v>7.7</v>
      </c>
      <c r="AK6275">
        <v>0.3</v>
      </c>
      <c r="AL62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75">
        <f>IF(AND(Source[[#This Row],[Credit_Noncredit]]="Noncredit",Source[[#This Row],[FTEF]]&gt;0),Source[[#This Row],[NC XLST FTES]]*525/(437.5*Source[[#This Row],[FTEF]]),0)</f>
        <v>0</v>
      </c>
      <c r="AN6275">
        <f>IF(Source[[#This Row],[Credit_Noncredit]]="Credit",Source[[#This Row],[Census Enrollment]],Source[[#This Row],[Noncredit Avg. Attendance]])</f>
        <v>77</v>
      </c>
    </row>
    <row r="6276" spans="1:40" x14ac:dyDescent="0.25">
      <c r="A6276" t="s">
        <v>1914</v>
      </c>
      <c r="B6276" t="s">
        <v>886</v>
      </c>
      <c r="C6276" t="s">
        <v>775</v>
      </c>
      <c r="D6276" t="s">
        <v>1646</v>
      </c>
      <c r="E6276" s="4">
        <v>70180</v>
      </c>
      <c r="F6276" s="4" t="s">
        <v>1647</v>
      </c>
      <c r="G6276" s="4">
        <v>1</v>
      </c>
      <c r="H6276" t="str">
        <f>CONCATENATE(Source[[#This Row],[Subject]],TRIM(Source[[#This Row],[Course]]))</f>
        <v>ASTR1</v>
      </c>
      <c r="I6276" t="str">
        <f>VLOOKUP(Source[[#This Row],[SubjCrse]],'Courses and Categories'!$E$2:$G$1816,3,FALSE)</f>
        <v>Credit General Education</v>
      </c>
      <c r="J6276">
        <v>5</v>
      </c>
      <c r="K6276" t="s">
        <v>3907</v>
      </c>
      <c r="L6276" t="s">
        <v>39</v>
      </c>
      <c r="M6276" t="s">
        <v>903</v>
      </c>
      <c r="N6276" t="s">
        <v>59</v>
      </c>
      <c r="O6276">
        <v>1240</v>
      </c>
      <c r="P6276">
        <v>1355</v>
      </c>
      <c r="Q6276" t="s">
        <v>1649</v>
      </c>
      <c r="R6276">
        <v>100</v>
      </c>
      <c r="S6276" t="s">
        <v>134</v>
      </c>
      <c r="T6276">
        <v>1</v>
      </c>
      <c r="U6276" s="1">
        <v>43694</v>
      </c>
      <c r="V6276" s="1">
        <v>43819</v>
      </c>
      <c r="W6276" t="s">
        <v>3908</v>
      </c>
      <c r="X6276" t="s">
        <v>1929</v>
      </c>
      <c r="Y6276">
        <v>79</v>
      </c>
      <c r="Z6276">
        <v>69</v>
      </c>
      <c r="AA6276">
        <v>69</v>
      </c>
      <c r="AB6276">
        <v>100</v>
      </c>
      <c r="AD6276">
        <f>IF(ISBLANK(Source[[#This Row],[CrosslistID]]),1,1/COUNTIFS(Source[CrosslistID],Source[[#This Row],[CrosslistID]],Source[TermDesc],Source[[#This Row],[TermDesc]]))</f>
        <v>1</v>
      </c>
      <c r="AG6276">
        <v>0</v>
      </c>
      <c r="AH6276">
        <v>100</v>
      </c>
      <c r="AI6276">
        <v>7.6</v>
      </c>
      <c r="AJ6276">
        <v>7.9</v>
      </c>
      <c r="AK6276">
        <v>0.3</v>
      </c>
      <c r="AL62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76">
        <f>IF(AND(Source[[#This Row],[Credit_Noncredit]]="Noncredit",Source[[#This Row],[FTEF]]&gt;0),Source[[#This Row],[NC XLST FTES]]*525/(437.5*Source[[#This Row],[FTEF]]),0)</f>
        <v>0</v>
      </c>
      <c r="AN6276">
        <f>IF(Source[[#This Row],[Credit_Noncredit]]="Credit",Source[[#This Row],[Census Enrollment]],Source[[#This Row],[Noncredit Avg. Attendance]])</f>
        <v>79</v>
      </c>
    </row>
    <row r="6277" spans="1:40" x14ac:dyDescent="0.25">
      <c r="A6277" t="s">
        <v>1914</v>
      </c>
      <c r="B6277" t="s">
        <v>886</v>
      </c>
      <c r="C6277" t="s">
        <v>775</v>
      </c>
      <c r="D6277" t="s">
        <v>1646</v>
      </c>
      <c r="E6277" s="4">
        <v>74722</v>
      </c>
      <c r="F6277" s="4" t="s">
        <v>1647</v>
      </c>
      <c r="G6277" s="4">
        <v>1</v>
      </c>
      <c r="H6277" t="str">
        <f>CONCATENATE(Source[[#This Row],[Subject]],TRIM(Source[[#This Row],[Course]]))</f>
        <v>ASTR1</v>
      </c>
      <c r="I6277" t="str">
        <f>VLOOKUP(Source[[#This Row],[SubjCrse]],'Courses and Categories'!$E$2:$G$1816,3,FALSE)</f>
        <v>Credit General Education</v>
      </c>
      <c r="J6277">
        <v>501</v>
      </c>
      <c r="K6277" t="s">
        <v>3907</v>
      </c>
      <c r="L6277" t="s">
        <v>87</v>
      </c>
      <c r="M6277" t="s">
        <v>903</v>
      </c>
      <c r="N6277" t="s">
        <v>180</v>
      </c>
      <c r="O6277">
        <v>1840</v>
      </c>
      <c r="P6277">
        <v>2130</v>
      </c>
      <c r="Q6277" t="s">
        <v>1649</v>
      </c>
      <c r="R6277">
        <v>311</v>
      </c>
      <c r="S6277" t="s">
        <v>134</v>
      </c>
      <c r="T6277">
        <v>1</v>
      </c>
      <c r="U6277" s="1">
        <v>43694</v>
      </c>
      <c r="V6277" s="1">
        <v>43819</v>
      </c>
      <c r="W6277" t="s">
        <v>3909</v>
      </c>
      <c r="X6277" t="s">
        <v>1929</v>
      </c>
      <c r="Y6277">
        <v>41</v>
      </c>
      <c r="Z6277">
        <v>30</v>
      </c>
      <c r="AA6277">
        <v>59</v>
      </c>
      <c r="AB6277">
        <v>50.847499999999997</v>
      </c>
      <c r="AD6277">
        <f>IF(ISBLANK(Source[[#This Row],[CrosslistID]]),1,1/COUNTIFS(Source[CrosslistID],Source[[#This Row],[CrosslistID]],Source[TermDesc],Source[[#This Row],[TermDesc]]))</f>
        <v>1</v>
      </c>
      <c r="AG6277">
        <v>0</v>
      </c>
      <c r="AH6277">
        <v>50.847499999999997</v>
      </c>
      <c r="AI6277">
        <v>4</v>
      </c>
      <c r="AJ6277">
        <v>4.0999999999999996</v>
      </c>
      <c r="AK6277">
        <v>0.2</v>
      </c>
      <c r="AL62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77">
        <f>IF(AND(Source[[#This Row],[Credit_Noncredit]]="Noncredit",Source[[#This Row],[FTEF]]&gt;0),Source[[#This Row],[NC XLST FTES]]*525/(437.5*Source[[#This Row],[FTEF]]),0)</f>
        <v>0</v>
      </c>
      <c r="AN6277">
        <f>IF(Source[[#This Row],[Credit_Noncredit]]="Credit",Source[[#This Row],[Census Enrollment]],Source[[#This Row],[Noncredit Avg. Attendance]])</f>
        <v>41</v>
      </c>
    </row>
    <row r="6278" spans="1:40" x14ac:dyDescent="0.25">
      <c r="A6278" t="s">
        <v>1914</v>
      </c>
      <c r="B6278" t="s">
        <v>886</v>
      </c>
      <c r="C6278" t="s">
        <v>775</v>
      </c>
      <c r="D6278" t="s">
        <v>1646</v>
      </c>
      <c r="E6278" s="4">
        <v>70182</v>
      </c>
      <c r="F6278" s="4" t="s">
        <v>1647</v>
      </c>
      <c r="G6278" s="4">
        <v>1</v>
      </c>
      <c r="H6278" t="str">
        <f>CONCATENATE(Source[[#This Row],[Subject]],TRIM(Source[[#This Row],[Course]]))</f>
        <v>ASTR1</v>
      </c>
      <c r="I6278" t="str">
        <f>VLOOKUP(Source[[#This Row],[SubjCrse]],'Courses and Categories'!$E$2:$G$1816,3,FALSE)</f>
        <v>Credit General Education</v>
      </c>
      <c r="J6278">
        <v>861</v>
      </c>
      <c r="K6278" t="s">
        <v>3907</v>
      </c>
      <c r="L6278" t="s">
        <v>87</v>
      </c>
      <c r="M6278" t="s">
        <v>897</v>
      </c>
      <c r="N6278" t="s">
        <v>42</v>
      </c>
      <c r="O6278" t="s">
        <v>42</v>
      </c>
      <c r="P6278" t="s">
        <v>42</v>
      </c>
      <c r="Q6278" t="s">
        <v>42</v>
      </c>
      <c r="S6278" t="s">
        <v>134</v>
      </c>
      <c r="T6278">
        <v>1</v>
      </c>
      <c r="U6278" s="1">
        <v>43694</v>
      </c>
      <c r="V6278" s="1">
        <v>43819</v>
      </c>
      <c r="W6278" t="s">
        <v>3910</v>
      </c>
      <c r="X6278" t="s">
        <v>899</v>
      </c>
      <c r="Y6278">
        <v>30</v>
      </c>
      <c r="Z6278">
        <v>10</v>
      </c>
      <c r="AA6278">
        <v>45</v>
      </c>
      <c r="AB6278">
        <v>22.222200000000001</v>
      </c>
      <c r="AD6278">
        <f>IF(ISBLANK(Source[[#This Row],[CrosslistID]]),1,1/COUNTIFS(Source[CrosslistID],Source[[#This Row],[CrosslistID]],Source[TermDesc],Source[[#This Row],[TermDesc]]))</f>
        <v>1</v>
      </c>
      <c r="AG6278">
        <v>0</v>
      </c>
      <c r="AH6278">
        <v>22.222200000000001</v>
      </c>
      <c r="AI6278">
        <v>2.9</v>
      </c>
      <c r="AJ6278">
        <v>3</v>
      </c>
      <c r="AK6278">
        <v>0.2</v>
      </c>
      <c r="AL62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78">
        <f>IF(AND(Source[[#This Row],[Credit_Noncredit]]="Noncredit",Source[[#This Row],[FTEF]]&gt;0),Source[[#This Row],[NC XLST FTES]]*525/(437.5*Source[[#This Row],[FTEF]]),0)</f>
        <v>0</v>
      </c>
      <c r="AN6278">
        <f>IF(Source[[#This Row],[Credit_Noncredit]]="Credit",Source[[#This Row],[Census Enrollment]],Source[[#This Row],[Noncredit Avg. Attendance]])</f>
        <v>30</v>
      </c>
    </row>
    <row r="6279" spans="1:40" x14ac:dyDescent="0.25">
      <c r="A6279" t="s">
        <v>1914</v>
      </c>
      <c r="B6279" t="s">
        <v>886</v>
      </c>
      <c r="C6279" t="s">
        <v>775</v>
      </c>
      <c r="D6279" t="s">
        <v>1646</v>
      </c>
      <c r="E6279" s="4">
        <v>78179</v>
      </c>
      <c r="F6279" s="4" t="s">
        <v>1647</v>
      </c>
      <c r="G6279" s="4">
        <v>1</v>
      </c>
      <c r="H6279" t="str">
        <f>CONCATENATE(Source[[#This Row],[Subject]],TRIM(Source[[#This Row],[Course]]))</f>
        <v>ASTR1</v>
      </c>
      <c r="I6279" t="str">
        <f>VLOOKUP(Source[[#This Row],[SubjCrse]],'Courses and Categories'!$E$2:$G$1816,3,FALSE)</f>
        <v>Credit General Education</v>
      </c>
      <c r="J6279">
        <v>862</v>
      </c>
      <c r="K6279" t="s">
        <v>3907</v>
      </c>
      <c r="L6279" t="s">
        <v>87</v>
      </c>
      <c r="M6279" t="s">
        <v>897</v>
      </c>
      <c r="N6279" t="s">
        <v>42</v>
      </c>
      <c r="O6279" t="s">
        <v>42</v>
      </c>
      <c r="P6279" t="s">
        <v>42</v>
      </c>
      <c r="Q6279" t="s">
        <v>42</v>
      </c>
      <c r="S6279" t="s">
        <v>134</v>
      </c>
      <c r="T6279">
        <v>1</v>
      </c>
      <c r="U6279" s="1">
        <v>43694</v>
      </c>
      <c r="V6279" s="1">
        <v>43819</v>
      </c>
      <c r="W6279" t="s">
        <v>3910</v>
      </c>
      <c r="X6279" t="s">
        <v>899</v>
      </c>
      <c r="Y6279">
        <v>29</v>
      </c>
      <c r="Z6279">
        <v>13</v>
      </c>
      <c r="AA6279">
        <v>45</v>
      </c>
      <c r="AB6279">
        <v>28.8889</v>
      </c>
      <c r="AD6279">
        <f>IF(ISBLANK(Source[[#This Row],[CrosslistID]]),1,1/COUNTIFS(Source[CrosslistID],Source[[#This Row],[CrosslistID]],Source[TermDesc],Source[[#This Row],[TermDesc]]))</f>
        <v>1</v>
      </c>
      <c r="AG6279">
        <v>0</v>
      </c>
      <c r="AH6279">
        <v>28.8889</v>
      </c>
      <c r="AI6279">
        <v>2.9</v>
      </c>
      <c r="AJ6279">
        <v>2.9</v>
      </c>
      <c r="AK6279">
        <v>0.2</v>
      </c>
      <c r="AL62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79">
        <f>IF(AND(Source[[#This Row],[Credit_Noncredit]]="Noncredit",Source[[#This Row],[FTEF]]&gt;0),Source[[#This Row],[NC XLST FTES]]*525/(437.5*Source[[#This Row],[FTEF]]),0)</f>
        <v>0</v>
      </c>
      <c r="AN6279">
        <f>IF(Source[[#This Row],[Credit_Noncredit]]="Credit",Source[[#This Row],[Census Enrollment]],Source[[#This Row],[Noncredit Avg. Attendance]])</f>
        <v>29</v>
      </c>
    </row>
    <row r="6280" spans="1:40" x14ac:dyDescent="0.25">
      <c r="A6280" t="s">
        <v>1914</v>
      </c>
      <c r="B6280" t="s">
        <v>886</v>
      </c>
      <c r="C6280" t="s">
        <v>775</v>
      </c>
      <c r="D6280" t="s">
        <v>1646</v>
      </c>
      <c r="E6280" s="4">
        <v>71871</v>
      </c>
      <c r="F6280" s="4" t="s">
        <v>1647</v>
      </c>
      <c r="G6280" s="4">
        <v>4</v>
      </c>
      <c r="H6280" t="str">
        <f>CONCATENATE(Source[[#This Row],[Subject]],TRIM(Source[[#This Row],[Course]]))</f>
        <v>ASTR4</v>
      </c>
      <c r="I6280" t="str">
        <f>VLOOKUP(Source[[#This Row],[SubjCrse]],'Courses and Categories'!$E$2:$G$1816,3,FALSE)</f>
        <v>Credit General Education</v>
      </c>
      <c r="J6280">
        <v>1</v>
      </c>
      <c r="K6280" t="s">
        <v>1648</v>
      </c>
      <c r="L6280" t="s">
        <v>39</v>
      </c>
      <c r="M6280" t="s">
        <v>903</v>
      </c>
      <c r="N6280" t="s">
        <v>1041</v>
      </c>
      <c r="O6280">
        <v>1000</v>
      </c>
      <c r="P6280">
        <v>1105</v>
      </c>
      <c r="Q6280" t="s">
        <v>1649</v>
      </c>
      <c r="R6280">
        <v>133</v>
      </c>
      <c r="S6280" t="s">
        <v>134</v>
      </c>
      <c r="T6280" t="s">
        <v>44</v>
      </c>
      <c r="U6280" s="1">
        <v>43719</v>
      </c>
      <c r="V6280" s="1">
        <v>43819</v>
      </c>
      <c r="W6280" t="s">
        <v>3909</v>
      </c>
      <c r="X6280" t="s">
        <v>905</v>
      </c>
      <c r="Y6280">
        <v>24</v>
      </c>
      <c r="Z6280">
        <v>19</v>
      </c>
      <c r="AA6280">
        <v>59</v>
      </c>
      <c r="AB6280">
        <v>32.203400000000002</v>
      </c>
      <c r="AD6280">
        <f>IF(ISBLANK(Source[[#This Row],[CrosslistID]]),1,1/COUNTIFS(Source[CrosslistID],Source[[#This Row],[CrosslistID]],Source[TermDesc],Source[[#This Row],[TermDesc]]))</f>
        <v>1</v>
      </c>
      <c r="AG6280">
        <v>0</v>
      </c>
      <c r="AH6280">
        <v>32.203400000000002</v>
      </c>
      <c r="AI6280">
        <v>2.1840000000000002</v>
      </c>
      <c r="AJ6280">
        <v>2.496</v>
      </c>
      <c r="AK6280">
        <v>0.2</v>
      </c>
      <c r="AL62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80">
        <f>IF(AND(Source[[#This Row],[Credit_Noncredit]]="Noncredit",Source[[#This Row],[FTEF]]&gt;0),Source[[#This Row],[NC XLST FTES]]*525/(437.5*Source[[#This Row],[FTEF]]),0)</f>
        <v>0</v>
      </c>
      <c r="AN6280">
        <f>IF(Source[[#This Row],[Credit_Noncredit]]="Credit",Source[[#This Row],[Census Enrollment]],Source[[#This Row],[Noncredit Avg. Attendance]])</f>
        <v>24</v>
      </c>
    </row>
    <row r="6281" spans="1:40" x14ac:dyDescent="0.25">
      <c r="A6281" t="s">
        <v>1914</v>
      </c>
      <c r="B6281" t="s">
        <v>886</v>
      </c>
      <c r="C6281" t="s">
        <v>775</v>
      </c>
      <c r="D6281" t="s">
        <v>1646</v>
      </c>
      <c r="E6281" s="4">
        <v>75416</v>
      </c>
      <c r="F6281" s="4" t="s">
        <v>1647</v>
      </c>
      <c r="G6281" s="4">
        <v>4</v>
      </c>
      <c r="H6281" t="str">
        <f>CONCATENATE(Source[[#This Row],[Subject]],TRIM(Source[[#This Row],[Course]]))</f>
        <v>ASTR4</v>
      </c>
      <c r="I6281" t="str">
        <f>VLOOKUP(Source[[#This Row],[SubjCrse]],'Courses and Categories'!$E$2:$G$1816,3,FALSE)</f>
        <v>Credit General Education</v>
      </c>
      <c r="J6281">
        <v>3</v>
      </c>
      <c r="K6281" t="s">
        <v>1648</v>
      </c>
      <c r="L6281" t="s">
        <v>39</v>
      </c>
      <c r="M6281" t="s">
        <v>903</v>
      </c>
      <c r="N6281" t="s">
        <v>59</v>
      </c>
      <c r="O6281">
        <v>1105</v>
      </c>
      <c r="P6281">
        <v>1230</v>
      </c>
      <c r="Q6281" t="s">
        <v>1649</v>
      </c>
      <c r="R6281">
        <v>307</v>
      </c>
      <c r="S6281" t="s">
        <v>134</v>
      </c>
      <c r="T6281" t="s">
        <v>44</v>
      </c>
      <c r="U6281" s="1">
        <v>43718</v>
      </c>
      <c r="V6281" s="1">
        <v>43819</v>
      </c>
      <c r="W6281" t="s">
        <v>3909</v>
      </c>
      <c r="X6281" t="s">
        <v>905</v>
      </c>
      <c r="Y6281">
        <v>35</v>
      </c>
      <c r="Z6281">
        <v>32</v>
      </c>
      <c r="AA6281">
        <v>59</v>
      </c>
      <c r="AB6281">
        <v>54.237299999999998</v>
      </c>
      <c r="AD6281">
        <f>IF(ISBLANK(Source[[#This Row],[CrosslistID]]),1,1/COUNTIFS(Source[CrosslistID],Source[[#This Row],[CrosslistID]],Source[TermDesc],Source[[#This Row],[TermDesc]]))</f>
        <v>1</v>
      </c>
      <c r="AG6281">
        <v>0</v>
      </c>
      <c r="AH6281">
        <v>54.237299999999998</v>
      </c>
      <c r="AI6281">
        <v>2.8109999999999999</v>
      </c>
      <c r="AJ6281">
        <v>3.1737000000000002</v>
      </c>
      <c r="AK6281">
        <v>0.2</v>
      </c>
      <c r="AL62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81">
        <f>IF(AND(Source[[#This Row],[Credit_Noncredit]]="Noncredit",Source[[#This Row],[FTEF]]&gt;0),Source[[#This Row],[NC XLST FTES]]*525/(437.5*Source[[#This Row],[FTEF]]),0)</f>
        <v>0</v>
      </c>
      <c r="AN6281">
        <f>IF(Source[[#This Row],[Credit_Noncredit]]="Credit",Source[[#This Row],[Census Enrollment]],Source[[#This Row],[Noncredit Avg. Attendance]])</f>
        <v>35</v>
      </c>
    </row>
    <row r="6282" spans="1:40" x14ac:dyDescent="0.25">
      <c r="A6282" t="s">
        <v>1914</v>
      </c>
      <c r="B6282" t="s">
        <v>886</v>
      </c>
      <c r="C6282" t="s">
        <v>775</v>
      </c>
      <c r="D6282" t="s">
        <v>1646</v>
      </c>
      <c r="E6282" s="4">
        <v>70186</v>
      </c>
      <c r="F6282" s="4" t="s">
        <v>1647</v>
      </c>
      <c r="G6282" s="4">
        <v>16</v>
      </c>
      <c r="H6282" t="str">
        <f>CONCATENATE(Source[[#This Row],[Subject]],TRIM(Source[[#This Row],[Course]]))</f>
        <v>ASTR16</v>
      </c>
      <c r="I6282" t="str">
        <f>VLOOKUP(Source[[#This Row],[SubjCrse]],'Courses and Categories'!$E$2:$G$1816,3,FALSE)</f>
        <v>Credit General Education</v>
      </c>
      <c r="J6282">
        <v>1</v>
      </c>
      <c r="K6282" t="s">
        <v>3911</v>
      </c>
      <c r="L6282" t="s">
        <v>39</v>
      </c>
      <c r="M6282" t="s">
        <v>1063</v>
      </c>
      <c r="N6282" t="s">
        <v>180</v>
      </c>
      <c r="O6282">
        <v>1540</v>
      </c>
      <c r="P6282">
        <v>1830</v>
      </c>
      <c r="Q6282" t="s">
        <v>1649</v>
      </c>
      <c r="R6282">
        <v>311</v>
      </c>
      <c r="S6282" t="s">
        <v>134</v>
      </c>
      <c r="T6282">
        <v>1</v>
      </c>
      <c r="U6282" s="1">
        <v>43694</v>
      </c>
      <c r="V6282" s="1">
        <v>43819</v>
      </c>
      <c r="W6282" t="s">
        <v>3909</v>
      </c>
      <c r="X6282" t="s">
        <v>1929</v>
      </c>
      <c r="Y6282">
        <v>23</v>
      </c>
      <c r="Z6282">
        <v>19</v>
      </c>
      <c r="AA6282">
        <v>35</v>
      </c>
      <c r="AB6282">
        <v>54.285699999999999</v>
      </c>
      <c r="AD6282">
        <f>IF(ISBLANK(Source[[#This Row],[CrosslistID]]),1,1/COUNTIFS(Source[CrosslistID],Source[[#This Row],[CrosslistID]],Source[TermDesc],Source[[#This Row],[TermDesc]]))</f>
        <v>1</v>
      </c>
      <c r="AG6282">
        <v>0</v>
      </c>
      <c r="AH6282">
        <v>54.285699999999999</v>
      </c>
      <c r="AI6282">
        <v>2.2999999999999998</v>
      </c>
      <c r="AJ6282">
        <v>2.2999999999999998</v>
      </c>
      <c r="AK6282">
        <v>0.17</v>
      </c>
      <c r="AL62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82">
        <f>IF(AND(Source[[#This Row],[Credit_Noncredit]]="Noncredit",Source[[#This Row],[FTEF]]&gt;0),Source[[#This Row],[NC XLST FTES]]*525/(437.5*Source[[#This Row],[FTEF]]),0)</f>
        <v>0</v>
      </c>
      <c r="AN6282">
        <f>IF(Source[[#This Row],[Credit_Noncredit]]="Credit",Source[[#This Row],[Census Enrollment]],Source[[#This Row],[Noncredit Avg. Attendance]])</f>
        <v>23</v>
      </c>
    </row>
    <row r="6283" spans="1:40" x14ac:dyDescent="0.25">
      <c r="A6283" t="s">
        <v>1914</v>
      </c>
      <c r="B6283" t="s">
        <v>886</v>
      </c>
      <c r="C6283" t="s">
        <v>775</v>
      </c>
      <c r="D6283" t="s">
        <v>1646</v>
      </c>
      <c r="E6283" s="4">
        <v>70188</v>
      </c>
      <c r="F6283" s="4" t="s">
        <v>1647</v>
      </c>
      <c r="G6283" s="4">
        <v>16</v>
      </c>
      <c r="H6283" t="str">
        <f>CONCATENATE(Source[[#This Row],[Subject]],TRIM(Source[[#This Row],[Course]]))</f>
        <v>ASTR16</v>
      </c>
      <c r="I6283" t="str">
        <f>VLOOKUP(Source[[#This Row],[SubjCrse]],'Courses and Categories'!$E$2:$G$1816,3,FALSE)</f>
        <v>Credit General Education</v>
      </c>
      <c r="J6283">
        <v>502</v>
      </c>
      <c r="K6283" t="s">
        <v>3911</v>
      </c>
      <c r="L6283" t="s">
        <v>87</v>
      </c>
      <c r="M6283" t="s">
        <v>1063</v>
      </c>
      <c r="N6283" t="s">
        <v>185</v>
      </c>
      <c r="O6283">
        <v>1910</v>
      </c>
      <c r="P6283">
        <v>2200</v>
      </c>
      <c r="Q6283" t="s">
        <v>1649</v>
      </c>
      <c r="R6283">
        <v>311</v>
      </c>
      <c r="S6283" t="s">
        <v>134</v>
      </c>
      <c r="T6283">
        <v>1</v>
      </c>
      <c r="U6283" s="1">
        <v>43694</v>
      </c>
      <c r="V6283" s="1">
        <v>43819</v>
      </c>
      <c r="W6283" t="s">
        <v>1826</v>
      </c>
      <c r="X6283" t="s">
        <v>1929</v>
      </c>
      <c r="Y6283">
        <v>32</v>
      </c>
      <c r="Z6283">
        <v>28</v>
      </c>
      <c r="AA6283">
        <v>35</v>
      </c>
      <c r="AB6283">
        <v>80</v>
      </c>
      <c r="AD6283">
        <f>IF(ISBLANK(Source[[#This Row],[CrosslistID]]),1,1/COUNTIFS(Source[CrosslistID],Source[[#This Row],[CrosslistID]],Source[TermDesc],Source[[#This Row],[TermDesc]]))</f>
        <v>1</v>
      </c>
      <c r="AG6283">
        <v>0</v>
      </c>
      <c r="AH6283">
        <v>80</v>
      </c>
      <c r="AI6283">
        <v>3.1</v>
      </c>
      <c r="AJ6283">
        <v>3.2</v>
      </c>
      <c r="AK6283">
        <v>0.17</v>
      </c>
      <c r="AL62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83">
        <f>IF(AND(Source[[#This Row],[Credit_Noncredit]]="Noncredit",Source[[#This Row],[FTEF]]&gt;0),Source[[#This Row],[NC XLST FTES]]*525/(437.5*Source[[#This Row],[FTEF]]),0)</f>
        <v>0</v>
      </c>
      <c r="AN6283">
        <f>IF(Source[[#This Row],[Credit_Noncredit]]="Credit",Source[[#This Row],[Census Enrollment]],Source[[#This Row],[Noncredit Avg. Attendance]])</f>
        <v>32</v>
      </c>
    </row>
    <row r="6284" spans="1:40" x14ac:dyDescent="0.25">
      <c r="A6284" t="s">
        <v>1914</v>
      </c>
      <c r="B6284" t="s">
        <v>886</v>
      </c>
      <c r="C6284" t="s">
        <v>775</v>
      </c>
      <c r="D6284" t="s">
        <v>1646</v>
      </c>
      <c r="E6284" s="4">
        <v>76138</v>
      </c>
      <c r="F6284" s="4" t="s">
        <v>1647</v>
      </c>
      <c r="G6284" s="4">
        <v>17</v>
      </c>
      <c r="H6284" t="str">
        <f>CONCATENATE(Source[[#This Row],[Subject]],TRIM(Source[[#This Row],[Course]]))</f>
        <v>ASTR17</v>
      </c>
      <c r="I6284" t="str">
        <f>VLOOKUP(Source[[#This Row],[SubjCrse]],'Courses and Categories'!$E$2:$G$1816,3,FALSE)</f>
        <v>Credit General Education</v>
      </c>
      <c r="J6284">
        <v>961</v>
      </c>
      <c r="K6284" t="s">
        <v>3912</v>
      </c>
      <c r="L6284" t="s">
        <v>39</v>
      </c>
      <c r="M6284" t="s">
        <v>897</v>
      </c>
      <c r="N6284" t="s">
        <v>42</v>
      </c>
      <c r="O6284" t="s">
        <v>42</v>
      </c>
      <c r="P6284" t="s">
        <v>42</v>
      </c>
      <c r="Q6284" t="s">
        <v>42</v>
      </c>
      <c r="S6284" t="s">
        <v>134</v>
      </c>
      <c r="T6284" t="s">
        <v>44</v>
      </c>
      <c r="U6284" s="1">
        <v>43711</v>
      </c>
      <c r="V6284" s="1">
        <v>43819</v>
      </c>
      <c r="W6284" t="s">
        <v>3910</v>
      </c>
      <c r="X6284" t="s">
        <v>899</v>
      </c>
      <c r="Y6284">
        <v>39</v>
      </c>
      <c r="Z6284">
        <v>23</v>
      </c>
      <c r="AA6284">
        <v>59</v>
      </c>
      <c r="AB6284">
        <v>38.9831</v>
      </c>
      <c r="AD6284">
        <f>IF(ISBLANK(Source[[#This Row],[CrosslistID]]),1,1/COUNTIFS(Source[CrosslistID],Source[[#This Row],[CrosslistID]],Source[TermDesc],Source[[#This Row],[TermDesc]]))</f>
        <v>1</v>
      </c>
      <c r="AG6284">
        <v>0</v>
      </c>
      <c r="AH6284">
        <v>38.9831</v>
      </c>
      <c r="AI6284">
        <v>3.9</v>
      </c>
      <c r="AJ6284">
        <v>3.9</v>
      </c>
      <c r="AK6284">
        <v>0.2</v>
      </c>
      <c r="AL62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84">
        <f>IF(AND(Source[[#This Row],[Credit_Noncredit]]="Noncredit",Source[[#This Row],[FTEF]]&gt;0),Source[[#This Row],[NC XLST FTES]]*525/(437.5*Source[[#This Row],[FTEF]]),0)</f>
        <v>0</v>
      </c>
      <c r="AN6284">
        <f>IF(Source[[#This Row],[Credit_Noncredit]]="Credit",Source[[#This Row],[Census Enrollment]],Source[[#This Row],[Noncredit Avg. Attendance]])</f>
        <v>39</v>
      </c>
    </row>
    <row r="6285" spans="1:40" x14ac:dyDescent="0.25">
      <c r="A6285" t="s">
        <v>1914</v>
      </c>
      <c r="B6285" t="s">
        <v>886</v>
      </c>
      <c r="C6285" t="s">
        <v>775</v>
      </c>
      <c r="D6285" t="s">
        <v>1646</v>
      </c>
      <c r="E6285" s="4">
        <v>71942</v>
      </c>
      <c r="F6285" s="4" t="s">
        <v>1647</v>
      </c>
      <c r="G6285" s="4">
        <v>19</v>
      </c>
      <c r="H6285" t="str">
        <f>CONCATENATE(Source[[#This Row],[Subject]],TRIM(Source[[#This Row],[Course]]))</f>
        <v>ASTR19</v>
      </c>
      <c r="I6285" t="str">
        <f>VLOOKUP(Source[[#This Row],[SubjCrse]],'Courses and Categories'!$E$2:$G$1816,3,FALSE)</f>
        <v>Credit General Education</v>
      </c>
      <c r="J6285">
        <v>861</v>
      </c>
      <c r="K6285" t="s">
        <v>3913</v>
      </c>
      <c r="L6285" t="s">
        <v>39</v>
      </c>
      <c r="M6285" t="s">
        <v>897</v>
      </c>
      <c r="N6285" t="s">
        <v>42</v>
      </c>
      <c r="O6285" t="s">
        <v>42</v>
      </c>
      <c r="P6285" t="s">
        <v>42</v>
      </c>
      <c r="Q6285" t="s">
        <v>42</v>
      </c>
      <c r="S6285" t="s">
        <v>134</v>
      </c>
      <c r="T6285">
        <v>1</v>
      </c>
      <c r="U6285" s="1">
        <v>43694</v>
      </c>
      <c r="V6285" s="1">
        <v>43819</v>
      </c>
      <c r="W6285" t="s">
        <v>3908</v>
      </c>
      <c r="X6285" t="s">
        <v>899</v>
      </c>
      <c r="Y6285">
        <v>42</v>
      </c>
      <c r="Z6285">
        <v>39</v>
      </c>
      <c r="AA6285">
        <v>45</v>
      </c>
      <c r="AB6285">
        <v>86.666700000000006</v>
      </c>
      <c r="AD6285">
        <f>IF(ISBLANK(Source[[#This Row],[CrosslistID]]),1,1/COUNTIFS(Source[CrosslistID],Source[[#This Row],[CrosslistID]],Source[TermDesc],Source[[#This Row],[TermDesc]]))</f>
        <v>1</v>
      </c>
      <c r="AG6285">
        <v>0</v>
      </c>
      <c r="AH6285">
        <v>86.666700000000006</v>
      </c>
      <c r="AI6285">
        <v>4.0999999999999996</v>
      </c>
      <c r="AJ6285">
        <v>4.2</v>
      </c>
      <c r="AK6285">
        <v>0.2</v>
      </c>
      <c r="AL62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85">
        <f>IF(AND(Source[[#This Row],[Credit_Noncredit]]="Noncredit",Source[[#This Row],[FTEF]]&gt;0),Source[[#This Row],[NC XLST FTES]]*525/(437.5*Source[[#This Row],[FTEF]]),0)</f>
        <v>0</v>
      </c>
      <c r="AN6285">
        <f>IF(Source[[#This Row],[Credit_Noncredit]]="Credit",Source[[#This Row],[Census Enrollment]],Source[[#This Row],[Noncredit Avg. Attendance]])</f>
        <v>42</v>
      </c>
    </row>
    <row r="6286" spans="1:40" x14ac:dyDescent="0.25">
      <c r="A6286" t="s">
        <v>1914</v>
      </c>
      <c r="B6286" t="s">
        <v>886</v>
      </c>
      <c r="C6286" t="s">
        <v>775</v>
      </c>
      <c r="D6286" t="s">
        <v>1646</v>
      </c>
      <c r="E6286" s="4">
        <v>78180</v>
      </c>
      <c r="F6286" s="4" t="s">
        <v>1647</v>
      </c>
      <c r="G6286" s="4">
        <v>19</v>
      </c>
      <c r="H6286" t="str">
        <f>CONCATENATE(Source[[#This Row],[Subject]],TRIM(Source[[#This Row],[Course]]))</f>
        <v>ASTR19</v>
      </c>
      <c r="I6286" t="str">
        <f>VLOOKUP(Source[[#This Row],[SubjCrse]],'Courses and Categories'!$E$2:$G$1816,3,FALSE)</f>
        <v>Credit General Education</v>
      </c>
      <c r="J6286">
        <v>862</v>
      </c>
      <c r="K6286" t="s">
        <v>3913</v>
      </c>
      <c r="L6286" t="s">
        <v>87</v>
      </c>
      <c r="M6286" t="s">
        <v>897</v>
      </c>
      <c r="N6286" t="s">
        <v>42</v>
      </c>
      <c r="O6286" t="s">
        <v>42</v>
      </c>
      <c r="P6286" t="s">
        <v>42</v>
      </c>
      <c r="Q6286" t="s">
        <v>42</v>
      </c>
      <c r="S6286" t="s">
        <v>134</v>
      </c>
      <c r="T6286">
        <v>1</v>
      </c>
      <c r="U6286" s="1">
        <v>43694</v>
      </c>
      <c r="V6286" s="1">
        <v>43819</v>
      </c>
      <c r="W6286" t="s">
        <v>3908</v>
      </c>
      <c r="X6286" t="s">
        <v>1450</v>
      </c>
      <c r="Y6286">
        <v>43</v>
      </c>
      <c r="Z6286">
        <v>37</v>
      </c>
      <c r="AA6286">
        <v>45</v>
      </c>
      <c r="AB6286">
        <v>82.222200000000001</v>
      </c>
      <c r="AD6286">
        <f>IF(ISBLANK(Source[[#This Row],[CrosslistID]]),1,1/COUNTIFS(Source[CrosslistID],Source[[#This Row],[CrosslistID]],Source[TermDesc],Source[[#This Row],[TermDesc]]))</f>
        <v>1</v>
      </c>
      <c r="AG6286">
        <v>0</v>
      </c>
      <c r="AH6286">
        <v>82.222200000000001</v>
      </c>
      <c r="AI6286">
        <v>4.2</v>
      </c>
      <c r="AJ6286">
        <v>4.3</v>
      </c>
      <c r="AK6286">
        <v>0.2</v>
      </c>
      <c r="AL62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86">
        <f>IF(AND(Source[[#This Row],[Credit_Noncredit]]="Noncredit",Source[[#This Row],[FTEF]]&gt;0),Source[[#This Row],[NC XLST FTES]]*525/(437.5*Source[[#This Row],[FTEF]]),0)</f>
        <v>0</v>
      </c>
      <c r="AN6286">
        <f>IF(Source[[#This Row],[Credit_Noncredit]]="Credit",Source[[#This Row],[Census Enrollment]],Source[[#This Row],[Noncredit Avg. Attendance]])</f>
        <v>43</v>
      </c>
    </row>
    <row r="6287" spans="1:40" x14ac:dyDescent="0.25">
      <c r="A6287" t="s">
        <v>1914</v>
      </c>
      <c r="B6287" t="s">
        <v>886</v>
      </c>
      <c r="C6287" t="s">
        <v>775</v>
      </c>
      <c r="D6287" t="s">
        <v>801</v>
      </c>
      <c r="E6287" s="4">
        <v>71786</v>
      </c>
      <c r="F6287" s="4" t="s">
        <v>1651</v>
      </c>
      <c r="G6287" s="4">
        <v>50</v>
      </c>
      <c r="H6287" t="str">
        <f>CONCATENATE(Source[[#This Row],[Subject]],TRIM(Source[[#This Row],[Course]]))</f>
        <v>AUTO50</v>
      </c>
      <c r="I6287" t="str">
        <f>VLOOKUP(Source[[#This Row],[SubjCrse]],'Courses and Categories'!$E$2:$G$1816,3,FALSE)</f>
        <v>Credit CTE</v>
      </c>
      <c r="J6287">
        <v>321</v>
      </c>
      <c r="K6287" t="s">
        <v>1655</v>
      </c>
      <c r="L6287" t="s">
        <v>39</v>
      </c>
      <c r="M6287" t="s">
        <v>1046</v>
      </c>
      <c r="N6287" t="s">
        <v>105</v>
      </c>
      <c r="O6287">
        <v>810</v>
      </c>
      <c r="P6287">
        <v>1100</v>
      </c>
      <c r="Q6287" t="s">
        <v>221</v>
      </c>
      <c r="R6287">
        <v>103</v>
      </c>
      <c r="S6287" t="s">
        <v>43</v>
      </c>
      <c r="T6287">
        <v>1</v>
      </c>
      <c r="U6287" s="1">
        <v>43694</v>
      </c>
      <c r="V6287" s="1">
        <v>43819</v>
      </c>
      <c r="W6287" t="s">
        <v>3914</v>
      </c>
      <c r="X6287" t="s">
        <v>1929</v>
      </c>
      <c r="Y6287">
        <v>25</v>
      </c>
      <c r="Z6287">
        <v>20</v>
      </c>
      <c r="AA6287">
        <v>28</v>
      </c>
      <c r="AB6287">
        <v>71.428600000000003</v>
      </c>
      <c r="AD6287">
        <f>IF(ISBLANK(Source[[#This Row],[CrosslistID]]),1,1/COUNTIFS(Source[CrosslistID],Source[[#This Row],[CrosslistID]],Source[TermDesc],Source[[#This Row],[TermDesc]]))</f>
        <v>1</v>
      </c>
      <c r="AG6287">
        <v>0</v>
      </c>
      <c r="AH6287">
        <v>71.428600000000003</v>
      </c>
      <c r="AI6287">
        <v>5</v>
      </c>
      <c r="AJ6287">
        <v>5</v>
      </c>
      <c r="AK6287">
        <v>0.33329999999999999</v>
      </c>
      <c r="AL62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87">
        <f>IF(AND(Source[[#This Row],[Credit_Noncredit]]="Noncredit",Source[[#This Row],[FTEF]]&gt;0),Source[[#This Row],[NC XLST FTES]]*525/(437.5*Source[[#This Row],[FTEF]]),0)</f>
        <v>0</v>
      </c>
      <c r="AN6287">
        <f>IF(Source[[#This Row],[Credit_Noncredit]]="Credit",Source[[#This Row],[Census Enrollment]],Source[[#This Row],[Noncredit Avg. Attendance]])</f>
        <v>25</v>
      </c>
    </row>
    <row r="6288" spans="1:40" x14ac:dyDescent="0.25">
      <c r="A6288" t="s">
        <v>1914</v>
      </c>
      <c r="B6288" t="s">
        <v>886</v>
      </c>
      <c r="C6288" t="s">
        <v>775</v>
      </c>
      <c r="D6288" t="s">
        <v>801</v>
      </c>
      <c r="E6288" s="4">
        <v>79138</v>
      </c>
      <c r="F6288" s="4" t="s">
        <v>1651</v>
      </c>
      <c r="G6288" s="4">
        <v>50</v>
      </c>
      <c r="H6288" t="str">
        <f>CONCATENATE(Source[[#This Row],[Subject]],TRIM(Source[[#This Row],[Course]]))</f>
        <v>AUTO50</v>
      </c>
      <c r="I6288" t="str">
        <f>VLOOKUP(Source[[#This Row],[SubjCrse]],'Courses and Categories'!$E$2:$G$1816,3,FALSE)</f>
        <v>Credit CTE</v>
      </c>
      <c r="J6288">
        <v>322</v>
      </c>
      <c r="K6288" t="s">
        <v>1655</v>
      </c>
      <c r="L6288" t="s">
        <v>39</v>
      </c>
      <c r="M6288" t="s">
        <v>1046</v>
      </c>
      <c r="N6288" t="s">
        <v>797</v>
      </c>
      <c r="O6288" t="s">
        <v>96</v>
      </c>
      <c r="P6288" t="s">
        <v>1983</v>
      </c>
      <c r="Q6288" t="s">
        <v>3915</v>
      </c>
      <c r="R6288" t="s">
        <v>3227</v>
      </c>
      <c r="S6288" t="s">
        <v>43</v>
      </c>
      <c r="T6288">
        <v>1</v>
      </c>
      <c r="U6288" s="1">
        <v>43694</v>
      </c>
      <c r="V6288" s="1">
        <v>43819</v>
      </c>
      <c r="W6288" t="s">
        <v>3916</v>
      </c>
      <c r="X6288" t="s">
        <v>1929</v>
      </c>
      <c r="Y6288">
        <v>22</v>
      </c>
      <c r="Z6288">
        <v>21</v>
      </c>
      <c r="AA6288">
        <v>31</v>
      </c>
      <c r="AB6288">
        <v>67.741900000000001</v>
      </c>
      <c r="AD6288">
        <f>IF(ISBLANK(Source[[#This Row],[CrosslistID]]),1,1/COUNTIFS(Source[CrosslistID],Source[[#This Row],[CrosslistID]],Source[TermDesc],Source[[#This Row],[TermDesc]]))</f>
        <v>1</v>
      </c>
      <c r="AG6288">
        <v>0</v>
      </c>
      <c r="AH6288">
        <v>67.741900000000001</v>
      </c>
      <c r="AI6288">
        <v>4.2</v>
      </c>
      <c r="AJ6288">
        <v>4.4000000000000004</v>
      </c>
      <c r="AK6288">
        <v>0.33329999999999999</v>
      </c>
      <c r="AL62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88">
        <f>IF(AND(Source[[#This Row],[Credit_Noncredit]]="Noncredit",Source[[#This Row],[FTEF]]&gt;0),Source[[#This Row],[NC XLST FTES]]*525/(437.5*Source[[#This Row],[FTEF]]),0)</f>
        <v>0</v>
      </c>
      <c r="AN6288">
        <f>IF(Source[[#This Row],[Credit_Noncredit]]="Credit",Source[[#This Row],[Census Enrollment]],Source[[#This Row],[Noncredit Avg. Attendance]])</f>
        <v>22</v>
      </c>
    </row>
    <row r="6289" spans="1:40" x14ac:dyDescent="0.25">
      <c r="A6289" t="s">
        <v>1914</v>
      </c>
      <c r="B6289" t="s">
        <v>886</v>
      </c>
      <c r="C6289" t="s">
        <v>775</v>
      </c>
      <c r="D6289" t="s">
        <v>801</v>
      </c>
      <c r="E6289" s="4">
        <v>78168</v>
      </c>
      <c r="F6289" s="4" t="s">
        <v>1651</v>
      </c>
      <c r="G6289" s="4">
        <v>50</v>
      </c>
      <c r="H6289" t="str">
        <f>CONCATENATE(Source[[#This Row],[Subject]],TRIM(Source[[#This Row],[Course]]))</f>
        <v>AUTO50</v>
      </c>
      <c r="I6289" t="str">
        <f>VLOOKUP(Source[[#This Row],[SubjCrse]],'Courses and Categories'!$E$2:$G$1816,3,FALSE)</f>
        <v>Credit CTE</v>
      </c>
      <c r="J6289">
        <v>521</v>
      </c>
      <c r="K6289" t="s">
        <v>1655</v>
      </c>
      <c r="L6289" t="s">
        <v>87</v>
      </c>
      <c r="M6289" t="s">
        <v>1046</v>
      </c>
      <c r="N6289" t="s">
        <v>59</v>
      </c>
      <c r="O6289">
        <v>1830</v>
      </c>
      <c r="P6289">
        <v>2120</v>
      </c>
      <c r="Q6289" t="s">
        <v>221</v>
      </c>
      <c r="R6289">
        <v>110</v>
      </c>
      <c r="S6289" t="s">
        <v>43</v>
      </c>
      <c r="T6289">
        <v>1</v>
      </c>
      <c r="U6289" s="1">
        <v>43694</v>
      </c>
      <c r="V6289" s="1">
        <v>43819</v>
      </c>
      <c r="W6289" t="s">
        <v>1656</v>
      </c>
      <c r="X6289" t="s">
        <v>1929</v>
      </c>
      <c r="Y6289">
        <v>27</v>
      </c>
      <c r="Z6289">
        <v>21</v>
      </c>
      <c r="AA6289">
        <v>28</v>
      </c>
      <c r="AB6289">
        <v>75</v>
      </c>
      <c r="AD6289">
        <f>IF(ISBLANK(Source[[#This Row],[CrosslistID]]),1,1/COUNTIFS(Source[CrosslistID],Source[[#This Row],[CrosslistID]],Source[TermDesc],Source[[#This Row],[TermDesc]]))</f>
        <v>1</v>
      </c>
      <c r="AG6289">
        <v>0</v>
      </c>
      <c r="AH6289">
        <v>75</v>
      </c>
      <c r="AI6289">
        <v>5.2</v>
      </c>
      <c r="AJ6289">
        <v>5.4</v>
      </c>
      <c r="AK6289">
        <v>0.33329999999999999</v>
      </c>
      <c r="AL62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89">
        <f>IF(AND(Source[[#This Row],[Credit_Noncredit]]="Noncredit",Source[[#This Row],[FTEF]]&gt;0),Source[[#This Row],[NC XLST FTES]]*525/(437.5*Source[[#This Row],[FTEF]]),0)</f>
        <v>0</v>
      </c>
      <c r="AN6289">
        <f>IF(Source[[#This Row],[Credit_Noncredit]]="Credit",Source[[#This Row],[Census Enrollment]],Source[[#This Row],[Noncredit Avg. Attendance]])</f>
        <v>27</v>
      </c>
    </row>
    <row r="6290" spans="1:40" x14ac:dyDescent="0.25">
      <c r="A6290" t="s">
        <v>1914</v>
      </c>
      <c r="B6290" t="s">
        <v>886</v>
      </c>
      <c r="C6290" t="s">
        <v>775</v>
      </c>
      <c r="D6290" t="s">
        <v>801</v>
      </c>
      <c r="E6290" s="4">
        <v>77192</v>
      </c>
      <c r="F6290" s="4" t="s">
        <v>1651</v>
      </c>
      <c r="G6290" s="4">
        <v>52</v>
      </c>
      <c r="H6290" t="str">
        <f>CONCATENATE(Source[[#This Row],[Subject]],TRIM(Source[[#This Row],[Course]]))</f>
        <v>AUTO52</v>
      </c>
      <c r="I6290" t="str">
        <f>VLOOKUP(Source[[#This Row],[SubjCrse]],'Courses and Categories'!$E$2:$G$1816,3,FALSE)</f>
        <v>Credit CTE</v>
      </c>
      <c r="J6290">
        <v>321</v>
      </c>
      <c r="K6290" t="s">
        <v>3917</v>
      </c>
      <c r="L6290" t="s">
        <v>39</v>
      </c>
      <c r="M6290" t="s">
        <v>1046</v>
      </c>
      <c r="N6290" t="s">
        <v>1050</v>
      </c>
      <c r="O6290">
        <v>1300</v>
      </c>
      <c r="P6290">
        <v>1650</v>
      </c>
      <c r="Q6290" t="s">
        <v>221</v>
      </c>
      <c r="R6290">
        <v>108</v>
      </c>
      <c r="S6290" t="s">
        <v>43</v>
      </c>
      <c r="T6290">
        <v>1</v>
      </c>
      <c r="U6290" s="1">
        <v>43694</v>
      </c>
      <c r="V6290" s="1">
        <v>43819</v>
      </c>
      <c r="W6290" t="s">
        <v>3914</v>
      </c>
      <c r="X6290" t="s">
        <v>1929</v>
      </c>
      <c r="Y6290">
        <v>22</v>
      </c>
      <c r="Z6290">
        <v>22</v>
      </c>
      <c r="AA6290">
        <v>28</v>
      </c>
      <c r="AB6290">
        <v>78.571399999999997</v>
      </c>
      <c r="AD6290">
        <f>IF(ISBLANK(Source[[#This Row],[CrosslistID]]),1,1/COUNTIFS(Source[CrosslistID],Source[[#This Row],[CrosslistID]],Source[TermDesc],Source[[#This Row],[TermDesc]]))</f>
        <v>1</v>
      </c>
      <c r="AG6290">
        <v>0</v>
      </c>
      <c r="AH6290">
        <v>78.571399999999997</v>
      </c>
      <c r="AI6290">
        <v>8.8000000000000007</v>
      </c>
      <c r="AJ6290">
        <v>8.8000000000000007</v>
      </c>
      <c r="AK6290">
        <v>0.7</v>
      </c>
      <c r="AL62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90">
        <f>IF(AND(Source[[#This Row],[Credit_Noncredit]]="Noncredit",Source[[#This Row],[FTEF]]&gt;0),Source[[#This Row],[NC XLST FTES]]*525/(437.5*Source[[#This Row],[FTEF]]),0)</f>
        <v>0</v>
      </c>
      <c r="AN6290">
        <f>IF(Source[[#This Row],[Credit_Noncredit]]="Credit",Source[[#This Row],[Census Enrollment]],Source[[#This Row],[Noncredit Avg. Attendance]])</f>
        <v>22</v>
      </c>
    </row>
    <row r="6291" spans="1:40" x14ac:dyDescent="0.25">
      <c r="A6291" t="s">
        <v>1914</v>
      </c>
      <c r="B6291" t="s">
        <v>886</v>
      </c>
      <c r="C6291" t="s">
        <v>775</v>
      </c>
      <c r="D6291" t="s">
        <v>801</v>
      </c>
      <c r="E6291" s="4">
        <v>77193</v>
      </c>
      <c r="F6291" s="4" t="s">
        <v>1651</v>
      </c>
      <c r="G6291" s="4">
        <v>54</v>
      </c>
      <c r="H6291" t="str">
        <f>CONCATENATE(Source[[#This Row],[Subject]],TRIM(Source[[#This Row],[Course]]))</f>
        <v>AUTO54</v>
      </c>
      <c r="I6291" t="str">
        <f>VLOOKUP(Source[[#This Row],[SubjCrse]],'Courses and Categories'!$E$2:$G$1816,3,FALSE)</f>
        <v>Credit CTE</v>
      </c>
      <c r="J6291">
        <v>321</v>
      </c>
      <c r="K6291" t="s">
        <v>3918</v>
      </c>
      <c r="L6291" t="s">
        <v>39</v>
      </c>
      <c r="M6291" t="s">
        <v>1046</v>
      </c>
      <c r="N6291" t="s">
        <v>1050</v>
      </c>
      <c r="O6291">
        <v>800</v>
      </c>
      <c r="P6291">
        <v>1150</v>
      </c>
      <c r="Q6291" t="s">
        <v>221</v>
      </c>
      <c r="R6291">
        <v>114</v>
      </c>
      <c r="S6291" t="s">
        <v>43</v>
      </c>
      <c r="T6291">
        <v>1</v>
      </c>
      <c r="U6291" s="1">
        <v>43694</v>
      </c>
      <c r="V6291" s="1">
        <v>43819</v>
      </c>
      <c r="W6291" t="s">
        <v>3919</v>
      </c>
      <c r="X6291" t="s">
        <v>1929</v>
      </c>
      <c r="Y6291">
        <v>35</v>
      </c>
      <c r="Z6291">
        <v>35</v>
      </c>
      <c r="AA6291">
        <v>28</v>
      </c>
      <c r="AB6291">
        <v>125</v>
      </c>
      <c r="AD6291">
        <f>IF(ISBLANK(Source[[#This Row],[CrosslistID]]),1,1/COUNTIFS(Source[CrosslistID],Source[[#This Row],[CrosslistID]],Source[TermDesc],Source[[#This Row],[TermDesc]]))</f>
        <v>1</v>
      </c>
      <c r="AG6291">
        <v>0</v>
      </c>
      <c r="AH6291">
        <v>125</v>
      </c>
      <c r="AI6291">
        <v>13.6</v>
      </c>
      <c r="AJ6291">
        <v>14</v>
      </c>
      <c r="AK6291">
        <v>0.7</v>
      </c>
      <c r="AL62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91">
        <f>IF(AND(Source[[#This Row],[Credit_Noncredit]]="Noncredit",Source[[#This Row],[FTEF]]&gt;0),Source[[#This Row],[NC XLST FTES]]*525/(437.5*Source[[#This Row],[FTEF]]),0)</f>
        <v>0</v>
      </c>
      <c r="AN6291">
        <f>IF(Source[[#This Row],[Credit_Noncredit]]="Credit",Source[[#This Row],[Census Enrollment]],Source[[#This Row],[Noncredit Avg. Attendance]])</f>
        <v>35</v>
      </c>
    </row>
    <row r="6292" spans="1:40" x14ac:dyDescent="0.25">
      <c r="A6292" t="s">
        <v>1914</v>
      </c>
      <c r="B6292" t="s">
        <v>886</v>
      </c>
      <c r="C6292" t="s">
        <v>775</v>
      </c>
      <c r="D6292" t="s">
        <v>801</v>
      </c>
      <c r="E6292" s="4">
        <v>78169</v>
      </c>
      <c r="F6292" s="4" t="s">
        <v>1651</v>
      </c>
      <c r="G6292" s="4">
        <v>55</v>
      </c>
      <c r="H6292" t="str">
        <f>CONCATENATE(Source[[#This Row],[Subject]],TRIM(Source[[#This Row],[Course]]))</f>
        <v>AUTO55</v>
      </c>
      <c r="I6292" t="str">
        <f>VLOOKUP(Source[[#This Row],[SubjCrse]],'Courses and Categories'!$E$2:$G$1816,3,FALSE)</f>
        <v>Credit CTE</v>
      </c>
      <c r="J6292">
        <v>321</v>
      </c>
      <c r="K6292" t="s">
        <v>3920</v>
      </c>
      <c r="L6292" t="s">
        <v>39</v>
      </c>
      <c r="M6292" t="s">
        <v>1046</v>
      </c>
      <c r="N6292" t="s">
        <v>1050</v>
      </c>
      <c r="O6292">
        <v>1230</v>
      </c>
      <c r="P6292">
        <v>1620</v>
      </c>
      <c r="Q6292" t="s">
        <v>221</v>
      </c>
      <c r="R6292">
        <v>114</v>
      </c>
      <c r="S6292" t="s">
        <v>43</v>
      </c>
      <c r="T6292">
        <v>1</v>
      </c>
      <c r="U6292" s="1">
        <v>43694</v>
      </c>
      <c r="V6292" s="1">
        <v>43819</v>
      </c>
      <c r="W6292" t="s">
        <v>3919</v>
      </c>
      <c r="X6292" t="s">
        <v>1929</v>
      </c>
      <c r="Y6292">
        <v>20</v>
      </c>
      <c r="Z6292">
        <v>20</v>
      </c>
      <c r="AA6292">
        <v>28</v>
      </c>
      <c r="AB6292">
        <v>71.428600000000003</v>
      </c>
      <c r="AD6292">
        <f>IF(ISBLANK(Source[[#This Row],[CrosslistID]]),1,1/COUNTIFS(Source[CrosslistID],Source[[#This Row],[CrosslistID]],Source[TermDesc],Source[[#This Row],[TermDesc]]))</f>
        <v>1</v>
      </c>
      <c r="AG6292">
        <v>0</v>
      </c>
      <c r="AH6292">
        <v>71.428600000000003</v>
      </c>
      <c r="AI6292">
        <v>7.6</v>
      </c>
      <c r="AJ6292">
        <v>8</v>
      </c>
      <c r="AK6292">
        <v>0.7</v>
      </c>
      <c r="AL62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92">
        <f>IF(AND(Source[[#This Row],[Credit_Noncredit]]="Noncredit",Source[[#This Row],[FTEF]]&gt;0),Source[[#This Row],[NC XLST FTES]]*525/(437.5*Source[[#This Row],[FTEF]]),0)</f>
        <v>0</v>
      </c>
      <c r="AN6292">
        <f>IF(Source[[#This Row],[Credit_Noncredit]]="Credit",Source[[#This Row],[Census Enrollment]],Source[[#This Row],[Noncredit Avg. Attendance]])</f>
        <v>20</v>
      </c>
    </row>
    <row r="6293" spans="1:40" x14ac:dyDescent="0.25">
      <c r="A6293" t="s">
        <v>1914</v>
      </c>
      <c r="B6293" t="s">
        <v>886</v>
      </c>
      <c r="C6293" t="s">
        <v>775</v>
      </c>
      <c r="D6293" t="s">
        <v>801</v>
      </c>
      <c r="E6293" s="4">
        <v>79084</v>
      </c>
      <c r="F6293" s="4" t="s">
        <v>1651</v>
      </c>
      <c r="G6293" s="4">
        <v>56</v>
      </c>
      <c r="H6293" t="str">
        <f>CONCATENATE(Source[[#This Row],[Subject]],TRIM(Source[[#This Row],[Course]]))</f>
        <v>AUTO56</v>
      </c>
      <c r="I6293" t="str">
        <f>VLOOKUP(Source[[#This Row],[SubjCrse]],'Courses and Categories'!$E$2:$G$1816,3,FALSE)</f>
        <v>Credit CTE</v>
      </c>
      <c r="J6293">
        <v>961</v>
      </c>
      <c r="K6293" t="s">
        <v>3921</v>
      </c>
      <c r="L6293" t="s">
        <v>39</v>
      </c>
      <c r="M6293" t="s">
        <v>897</v>
      </c>
      <c r="N6293" t="s">
        <v>42</v>
      </c>
      <c r="O6293" t="s">
        <v>42</v>
      </c>
      <c r="P6293" t="s">
        <v>42</v>
      </c>
      <c r="Q6293" t="s">
        <v>42</v>
      </c>
      <c r="S6293" t="s">
        <v>43</v>
      </c>
      <c r="T6293" t="s">
        <v>44</v>
      </c>
      <c r="U6293" s="1">
        <v>43711</v>
      </c>
      <c r="V6293" s="1">
        <v>43819</v>
      </c>
      <c r="W6293" t="s">
        <v>3922</v>
      </c>
      <c r="X6293" t="s">
        <v>899</v>
      </c>
      <c r="Y6293">
        <v>17</v>
      </c>
      <c r="Z6293">
        <v>17</v>
      </c>
      <c r="AA6293">
        <v>35</v>
      </c>
      <c r="AB6293">
        <v>48.571399999999997</v>
      </c>
      <c r="AD6293">
        <f>IF(ISBLANK(Source[[#This Row],[CrosslistID]]),1,1/COUNTIFS(Source[CrosslistID],Source[[#This Row],[CrosslistID]],Source[TermDesc],Source[[#This Row],[TermDesc]]))</f>
        <v>1</v>
      </c>
      <c r="AG6293">
        <v>0</v>
      </c>
      <c r="AH6293">
        <v>48.571399999999997</v>
      </c>
      <c r="AI6293">
        <v>2.133</v>
      </c>
      <c r="AJ6293">
        <v>2.2663000000000002</v>
      </c>
      <c r="AK6293">
        <v>0.35</v>
      </c>
      <c r="AL62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93">
        <f>IF(AND(Source[[#This Row],[Credit_Noncredit]]="Noncredit",Source[[#This Row],[FTEF]]&gt;0),Source[[#This Row],[NC XLST FTES]]*525/(437.5*Source[[#This Row],[FTEF]]),0)</f>
        <v>0</v>
      </c>
      <c r="AN6293">
        <f>IF(Source[[#This Row],[Credit_Noncredit]]="Credit",Source[[#This Row],[Census Enrollment]],Source[[#This Row],[Noncredit Avg. Attendance]])</f>
        <v>17</v>
      </c>
    </row>
    <row r="6294" spans="1:40" x14ac:dyDescent="0.25">
      <c r="A6294" t="s">
        <v>1914</v>
      </c>
      <c r="B6294" t="s">
        <v>886</v>
      </c>
      <c r="C6294" t="s">
        <v>775</v>
      </c>
      <c r="D6294" t="s">
        <v>801</v>
      </c>
      <c r="E6294" s="4">
        <v>77195</v>
      </c>
      <c r="F6294" s="4" t="s">
        <v>1651</v>
      </c>
      <c r="G6294" s="4">
        <v>203</v>
      </c>
      <c r="H6294" t="str">
        <f>CONCATENATE(Source[[#This Row],[Subject]],TRIM(Source[[#This Row],[Course]]))</f>
        <v>AUTO203</v>
      </c>
      <c r="I6294" t="str">
        <f>VLOOKUP(Source[[#This Row],[SubjCrse]],'Courses and Categories'!$E$2:$G$1816,3,FALSE)</f>
        <v>Credit CTE</v>
      </c>
      <c r="J6294">
        <v>521</v>
      </c>
      <c r="K6294" t="s">
        <v>3923</v>
      </c>
      <c r="L6294" t="s">
        <v>87</v>
      </c>
      <c r="M6294" t="s">
        <v>1046</v>
      </c>
      <c r="N6294" t="s">
        <v>41</v>
      </c>
      <c r="O6294">
        <v>1810</v>
      </c>
      <c r="P6294">
        <v>2200</v>
      </c>
      <c r="Q6294" t="s">
        <v>221</v>
      </c>
      <c r="R6294">
        <v>110</v>
      </c>
      <c r="S6294" t="s">
        <v>43</v>
      </c>
      <c r="T6294">
        <v>1</v>
      </c>
      <c r="U6294" s="1">
        <v>43694</v>
      </c>
      <c r="V6294" s="1">
        <v>43819</v>
      </c>
      <c r="W6294" t="s">
        <v>3924</v>
      </c>
      <c r="X6294" t="s">
        <v>1929</v>
      </c>
      <c r="Y6294">
        <v>26</v>
      </c>
      <c r="Z6294">
        <v>25</v>
      </c>
      <c r="AA6294">
        <v>25</v>
      </c>
      <c r="AB6294">
        <v>100</v>
      </c>
      <c r="AD6294">
        <f>IF(ISBLANK(Source[[#This Row],[CrosslistID]]),1,1/COUNTIFS(Source[CrosslistID],Source[[#This Row],[CrosslistID]],Source[TermDesc],Source[[#This Row],[TermDesc]]))</f>
        <v>1</v>
      </c>
      <c r="AG6294">
        <v>0</v>
      </c>
      <c r="AH6294">
        <v>100</v>
      </c>
      <c r="AI6294">
        <v>3.4670000000000001</v>
      </c>
      <c r="AJ6294">
        <v>3.4670000000000001</v>
      </c>
      <c r="AK6294">
        <v>0.2167</v>
      </c>
      <c r="AL62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94">
        <f>IF(AND(Source[[#This Row],[Credit_Noncredit]]="Noncredit",Source[[#This Row],[FTEF]]&gt;0),Source[[#This Row],[NC XLST FTES]]*525/(437.5*Source[[#This Row],[FTEF]]),0)</f>
        <v>0</v>
      </c>
      <c r="AN6294">
        <f>IF(Source[[#This Row],[Credit_Noncredit]]="Credit",Source[[#This Row],[Census Enrollment]],Source[[#This Row],[Noncredit Avg. Attendance]])</f>
        <v>26</v>
      </c>
    </row>
    <row r="6295" spans="1:40" x14ac:dyDescent="0.25">
      <c r="A6295" t="s">
        <v>1914</v>
      </c>
      <c r="B6295" t="s">
        <v>886</v>
      </c>
      <c r="C6295" t="s">
        <v>775</v>
      </c>
      <c r="D6295" t="s">
        <v>801</v>
      </c>
      <c r="E6295" s="4">
        <v>77861</v>
      </c>
      <c r="F6295" s="4" t="s">
        <v>1651</v>
      </c>
      <c r="G6295" s="4">
        <v>204</v>
      </c>
      <c r="H6295" t="str">
        <f>CONCATENATE(Source[[#This Row],[Subject]],TRIM(Source[[#This Row],[Course]]))</f>
        <v>AUTO204</v>
      </c>
      <c r="I6295" t="str">
        <f>VLOOKUP(Source[[#This Row],[SubjCrse]],'Courses and Categories'!$E$2:$G$1816,3,FALSE)</f>
        <v>Credit CTE</v>
      </c>
      <c r="J6295">
        <v>521</v>
      </c>
      <c r="K6295" t="s">
        <v>3925</v>
      </c>
      <c r="L6295" t="s">
        <v>87</v>
      </c>
      <c r="M6295" t="s">
        <v>1046</v>
      </c>
      <c r="N6295" t="s">
        <v>185</v>
      </c>
      <c r="O6295">
        <v>1810</v>
      </c>
      <c r="P6295">
        <v>2200</v>
      </c>
      <c r="Q6295" t="s">
        <v>221</v>
      </c>
      <c r="R6295">
        <v>108</v>
      </c>
      <c r="S6295" t="s">
        <v>43</v>
      </c>
      <c r="T6295">
        <v>1</v>
      </c>
      <c r="U6295" s="1">
        <v>43694</v>
      </c>
      <c r="V6295" s="1">
        <v>43819</v>
      </c>
      <c r="W6295" t="s">
        <v>3924</v>
      </c>
      <c r="X6295" t="s">
        <v>1929</v>
      </c>
      <c r="Y6295">
        <v>21</v>
      </c>
      <c r="Z6295">
        <v>20</v>
      </c>
      <c r="AA6295">
        <v>25</v>
      </c>
      <c r="AB6295">
        <v>80</v>
      </c>
      <c r="AD6295">
        <f>IF(ISBLANK(Source[[#This Row],[CrosslistID]]),1,1/COUNTIFS(Source[CrosslistID],Source[[#This Row],[CrosslistID]],Source[TermDesc],Source[[#This Row],[TermDesc]]))</f>
        <v>1</v>
      </c>
      <c r="AG6295">
        <v>0</v>
      </c>
      <c r="AH6295">
        <v>80</v>
      </c>
      <c r="AI6295">
        <v>2.6669999999999998</v>
      </c>
      <c r="AJ6295">
        <v>2.8003</v>
      </c>
      <c r="AK6295">
        <v>0.2167</v>
      </c>
      <c r="AL62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95">
        <f>IF(AND(Source[[#This Row],[Credit_Noncredit]]="Noncredit",Source[[#This Row],[FTEF]]&gt;0),Source[[#This Row],[NC XLST FTES]]*525/(437.5*Source[[#This Row],[FTEF]]),0)</f>
        <v>0</v>
      </c>
      <c r="AN6295">
        <f>IF(Source[[#This Row],[Credit_Noncredit]]="Credit",Source[[#This Row],[Census Enrollment]],Source[[#This Row],[Noncredit Avg. Attendance]])</f>
        <v>21</v>
      </c>
    </row>
    <row r="6296" spans="1:40" x14ac:dyDescent="0.25">
      <c r="A6296" t="s">
        <v>1914</v>
      </c>
      <c r="B6296" t="s">
        <v>886</v>
      </c>
      <c r="C6296" t="s">
        <v>775</v>
      </c>
      <c r="D6296" t="s">
        <v>801</v>
      </c>
      <c r="E6296" s="4">
        <v>79086</v>
      </c>
      <c r="F6296" s="4" t="s">
        <v>1657</v>
      </c>
      <c r="G6296" s="4">
        <v>88</v>
      </c>
      <c r="H6296" t="str">
        <f>CONCATENATE(Source[[#This Row],[Subject]],TRIM(Source[[#This Row],[Course]]))</f>
        <v>CNST88</v>
      </c>
      <c r="I6296" t="str">
        <f>VLOOKUP(Source[[#This Row],[SubjCrse]],'Courses and Categories'!$E$2:$G$1816,3,FALSE)</f>
        <v>Credit CTE</v>
      </c>
      <c r="J6296">
        <v>321</v>
      </c>
      <c r="K6296" t="s">
        <v>3926</v>
      </c>
      <c r="L6296" t="s">
        <v>39</v>
      </c>
      <c r="M6296" t="s">
        <v>903</v>
      </c>
      <c r="N6296" t="s">
        <v>180</v>
      </c>
      <c r="O6296">
        <v>1300</v>
      </c>
      <c r="P6296">
        <v>1550</v>
      </c>
      <c r="Q6296" t="s">
        <v>42</v>
      </c>
      <c r="S6296" t="s">
        <v>43</v>
      </c>
      <c r="T6296">
        <v>1</v>
      </c>
      <c r="U6296" s="1">
        <v>43694</v>
      </c>
      <c r="V6296" s="1">
        <v>43819</v>
      </c>
      <c r="W6296" t="s">
        <v>587</v>
      </c>
      <c r="X6296" t="s">
        <v>1929</v>
      </c>
      <c r="Y6296">
        <v>19</v>
      </c>
      <c r="Z6296">
        <v>19</v>
      </c>
      <c r="AA6296">
        <v>30</v>
      </c>
      <c r="AB6296">
        <v>63.333300000000001</v>
      </c>
      <c r="AD6296">
        <f>IF(ISBLANK(Source[[#This Row],[CrosslistID]]),1,1/COUNTIFS(Source[CrosslistID],Source[[#This Row],[CrosslistID]],Source[TermDesc],Source[[#This Row],[TermDesc]]))</f>
        <v>1</v>
      </c>
      <c r="AG6296">
        <v>0</v>
      </c>
      <c r="AH6296">
        <v>63.333300000000001</v>
      </c>
      <c r="AI6296">
        <v>1.8</v>
      </c>
      <c r="AJ6296">
        <v>1.9</v>
      </c>
      <c r="AK6296">
        <v>0.2</v>
      </c>
      <c r="AL62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96">
        <f>IF(AND(Source[[#This Row],[Credit_Noncredit]]="Noncredit",Source[[#This Row],[FTEF]]&gt;0),Source[[#This Row],[NC XLST FTES]]*525/(437.5*Source[[#This Row],[FTEF]]),0)</f>
        <v>0</v>
      </c>
      <c r="AN6296">
        <f>IF(Source[[#This Row],[Credit_Noncredit]]="Credit",Source[[#This Row],[Census Enrollment]],Source[[#This Row],[Noncredit Avg. Attendance]])</f>
        <v>19</v>
      </c>
    </row>
    <row r="6297" spans="1:40" x14ac:dyDescent="0.25">
      <c r="A6297" t="s">
        <v>1914</v>
      </c>
      <c r="B6297" t="s">
        <v>886</v>
      </c>
      <c r="C6297" t="s">
        <v>775</v>
      </c>
      <c r="D6297" t="s">
        <v>801</v>
      </c>
      <c r="E6297" s="4">
        <v>76851</v>
      </c>
      <c r="F6297" s="4" t="s">
        <v>1657</v>
      </c>
      <c r="G6297" s="4">
        <v>100</v>
      </c>
      <c r="H6297" t="str">
        <f>CONCATENATE(Source[[#This Row],[Subject]],TRIM(Source[[#This Row],[Course]]))</f>
        <v>CNST100</v>
      </c>
      <c r="I6297" t="str">
        <f>VLOOKUP(Source[[#This Row],[SubjCrse]],'Courses and Categories'!$E$2:$G$1816,3,FALSE)</f>
        <v>Credit CTE</v>
      </c>
      <c r="J6297">
        <v>321</v>
      </c>
      <c r="K6297" t="s">
        <v>1658</v>
      </c>
      <c r="L6297" t="s">
        <v>39</v>
      </c>
      <c r="M6297" t="s">
        <v>1046</v>
      </c>
      <c r="N6297" t="s">
        <v>59</v>
      </c>
      <c r="O6297">
        <v>810</v>
      </c>
      <c r="P6297">
        <v>1100</v>
      </c>
      <c r="Q6297" t="s">
        <v>221</v>
      </c>
      <c r="R6297">
        <v>255</v>
      </c>
      <c r="S6297" t="s">
        <v>43</v>
      </c>
      <c r="T6297">
        <v>1</v>
      </c>
      <c r="U6297" s="1">
        <v>43694</v>
      </c>
      <c r="V6297" s="1">
        <v>43819</v>
      </c>
      <c r="W6297" t="s">
        <v>2308</v>
      </c>
      <c r="X6297" t="s">
        <v>1929</v>
      </c>
      <c r="Y6297">
        <v>15</v>
      </c>
      <c r="Z6297">
        <v>13</v>
      </c>
      <c r="AA6297">
        <v>28</v>
      </c>
      <c r="AB6297">
        <v>46.428600000000003</v>
      </c>
      <c r="AD6297">
        <f>IF(ISBLANK(Source[[#This Row],[CrosslistID]]),1,1/COUNTIFS(Source[CrosslistID],Source[[#This Row],[CrosslistID]],Source[TermDesc],Source[[#This Row],[TermDesc]]))</f>
        <v>1</v>
      </c>
      <c r="AG6297">
        <v>0</v>
      </c>
      <c r="AH6297">
        <v>46.428600000000003</v>
      </c>
      <c r="AI6297">
        <v>3</v>
      </c>
      <c r="AJ6297">
        <v>3</v>
      </c>
      <c r="AK6297">
        <v>0.33329999999999999</v>
      </c>
      <c r="AL62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97">
        <f>IF(AND(Source[[#This Row],[Credit_Noncredit]]="Noncredit",Source[[#This Row],[FTEF]]&gt;0),Source[[#This Row],[NC XLST FTES]]*525/(437.5*Source[[#This Row],[FTEF]]),0)</f>
        <v>0</v>
      </c>
      <c r="AN6297">
        <f>IF(Source[[#This Row],[Credit_Noncredit]]="Credit",Source[[#This Row],[Census Enrollment]],Source[[#This Row],[Noncredit Avg. Attendance]])</f>
        <v>15</v>
      </c>
    </row>
    <row r="6298" spans="1:40" x14ac:dyDescent="0.25">
      <c r="A6298" t="s">
        <v>1914</v>
      </c>
      <c r="B6298" t="s">
        <v>886</v>
      </c>
      <c r="C6298" t="s">
        <v>775</v>
      </c>
      <c r="D6298" t="s">
        <v>801</v>
      </c>
      <c r="E6298" s="4">
        <v>78172</v>
      </c>
      <c r="F6298" s="4" t="s">
        <v>1657</v>
      </c>
      <c r="G6298" s="4">
        <v>100</v>
      </c>
      <c r="H6298" t="str">
        <f>CONCATENATE(Source[[#This Row],[Subject]],TRIM(Source[[#This Row],[Course]]))</f>
        <v>CNST100</v>
      </c>
      <c r="I6298" t="str">
        <f>VLOOKUP(Source[[#This Row],[SubjCrse]],'Courses and Categories'!$E$2:$G$1816,3,FALSE)</f>
        <v>Credit CTE</v>
      </c>
      <c r="J6298">
        <v>322</v>
      </c>
      <c r="K6298" t="s">
        <v>1658</v>
      </c>
      <c r="L6298" t="s">
        <v>39</v>
      </c>
      <c r="M6298" t="s">
        <v>1046</v>
      </c>
      <c r="N6298" t="s">
        <v>59</v>
      </c>
      <c r="O6298">
        <v>1300</v>
      </c>
      <c r="P6298">
        <v>1550</v>
      </c>
      <c r="Q6298" t="s">
        <v>221</v>
      </c>
      <c r="R6298">
        <v>252</v>
      </c>
      <c r="S6298" t="s">
        <v>43</v>
      </c>
      <c r="T6298">
        <v>1</v>
      </c>
      <c r="U6298" s="1">
        <v>43694</v>
      </c>
      <c r="V6298" s="1">
        <v>43819</v>
      </c>
      <c r="W6298" t="s">
        <v>3927</v>
      </c>
      <c r="X6298" t="s">
        <v>1929</v>
      </c>
      <c r="Y6298">
        <v>22</v>
      </c>
      <c r="Z6298">
        <v>22</v>
      </c>
      <c r="AA6298">
        <v>30</v>
      </c>
      <c r="AB6298">
        <v>73.333299999999994</v>
      </c>
      <c r="AD6298">
        <f>IF(ISBLANK(Source[[#This Row],[CrosslistID]]),1,1/COUNTIFS(Source[CrosslistID],Source[[#This Row],[CrosslistID]],Source[TermDesc],Source[[#This Row],[TermDesc]]))</f>
        <v>1</v>
      </c>
      <c r="AG6298">
        <v>0</v>
      </c>
      <c r="AH6298">
        <v>73.333299999999994</v>
      </c>
      <c r="AI6298">
        <v>4.2</v>
      </c>
      <c r="AJ6298">
        <v>4.4000000000000004</v>
      </c>
      <c r="AK6298">
        <v>0.33329999999999999</v>
      </c>
      <c r="AL62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98">
        <f>IF(AND(Source[[#This Row],[Credit_Noncredit]]="Noncredit",Source[[#This Row],[FTEF]]&gt;0),Source[[#This Row],[NC XLST FTES]]*525/(437.5*Source[[#This Row],[FTEF]]),0)</f>
        <v>0</v>
      </c>
      <c r="AN6298">
        <f>IF(Source[[#This Row],[Credit_Noncredit]]="Credit",Source[[#This Row],[Census Enrollment]],Source[[#This Row],[Noncredit Avg. Attendance]])</f>
        <v>22</v>
      </c>
    </row>
    <row r="6299" spans="1:40" x14ac:dyDescent="0.25">
      <c r="A6299" t="s">
        <v>1914</v>
      </c>
      <c r="B6299" t="s">
        <v>886</v>
      </c>
      <c r="C6299" t="s">
        <v>775</v>
      </c>
      <c r="D6299" t="s">
        <v>801</v>
      </c>
      <c r="E6299" s="4">
        <v>78452</v>
      </c>
      <c r="F6299" s="4" t="s">
        <v>1657</v>
      </c>
      <c r="G6299" s="4">
        <v>100</v>
      </c>
      <c r="H6299" t="str">
        <f>CONCATENATE(Source[[#This Row],[Subject]],TRIM(Source[[#This Row],[Course]]))</f>
        <v>CNST100</v>
      </c>
      <c r="I6299" t="str">
        <f>VLOOKUP(Source[[#This Row],[SubjCrse]],'Courses and Categories'!$E$2:$G$1816,3,FALSE)</f>
        <v>Credit CTE</v>
      </c>
      <c r="J6299">
        <v>330</v>
      </c>
      <c r="K6299" t="s">
        <v>1658</v>
      </c>
      <c r="L6299" t="s">
        <v>39</v>
      </c>
      <c r="M6299" t="s">
        <v>1046</v>
      </c>
      <c r="N6299" t="s">
        <v>59</v>
      </c>
      <c r="O6299">
        <v>1200</v>
      </c>
      <c r="P6299">
        <v>1450</v>
      </c>
      <c r="Q6299" t="s">
        <v>1659</v>
      </c>
      <c r="S6299" t="s">
        <v>43</v>
      </c>
      <c r="T6299" t="s">
        <v>1954</v>
      </c>
      <c r="U6299" s="1">
        <v>43697</v>
      </c>
      <c r="V6299" s="1">
        <v>43819</v>
      </c>
      <c r="W6299" t="s">
        <v>1660</v>
      </c>
      <c r="X6299" t="s">
        <v>905</v>
      </c>
      <c r="Y6299">
        <v>24</v>
      </c>
      <c r="Z6299">
        <v>26</v>
      </c>
      <c r="AA6299">
        <v>30</v>
      </c>
      <c r="AB6299">
        <v>86.666700000000006</v>
      </c>
      <c r="AD6299">
        <f>IF(ISBLANK(Source[[#This Row],[CrosslistID]]),1,1/COUNTIFS(Source[CrosslistID],Source[[#This Row],[CrosslistID]],Source[TermDesc],Source[[#This Row],[TermDesc]]))</f>
        <v>1</v>
      </c>
      <c r="AG6299">
        <v>0</v>
      </c>
      <c r="AH6299">
        <v>86.666700000000006</v>
      </c>
      <c r="AI6299">
        <v>4.4690000000000003</v>
      </c>
      <c r="AJ6299">
        <v>4.6632999999999996</v>
      </c>
      <c r="AK6299">
        <v>0.33329999999999999</v>
      </c>
      <c r="AL62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299">
        <f>IF(AND(Source[[#This Row],[Credit_Noncredit]]="Noncredit",Source[[#This Row],[FTEF]]&gt;0),Source[[#This Row],[NC XLST FTES]]*525/(437.5*Source[[#This Row],[FTEF]]),0)</f>
        <v>0</v>
      </c>
      <c r="AN6299">
        <f>IF(Source[[#This Row],[Credit_Noncredit]]="Credit",Source[[#This Row],[Census Enrollment]],Source[[#This Row],[Noncredit Avg. Attendance]])</f>
        <v>24</v>
      </c>
    </row>
    <row r="6300" spans="1:40" x14ac:dyDescent="0.25">
      <c r="A6300" t="s">
        <v>1914</v>
      </c>
      <c r="B6300" t="s">
        <v>886</v>
      </c>
      <c r="C6300" t="s">
        <v>775</v>
      </c>
      <c r="D6300" t="s">
        <v>801</v>
      </c>
      <c r="E6300" s="4">
        <v>73861</v>
      </c>
      <c r="F6300" s="4" t="s">
        <v>1657</v>
      </c>
      <c r="G6300" s="4">
        <v>100</v>
      </c>
      <c r="H6300" t="str">
        <f>CONCATENATE(Source[[#This Row],[Subject]],TRIM(Source[[#This Row],[Course]]))</f>
        <v>CNST100</v>
      </c>
      <c r="I6300" t="str">
        <f>VLOOKUP(Source[[#This Row],[SubjCrse]],'Courses and Categories'!$E$2:$G$1816,3,FALSE)</f>
        <v>Credit CTE</v>
      </c>
      <c r="J6300">
        <v>521</v>
      </c>
      <c r="K6300" t="s">
        <v>1658</v>
      </c>
      <c r="L6300" t="s">
        <v>87</v>
      </c>
      <c r="M6300" t="s">
        <v>1046</v>
      </c>
      <c r="N6300" t="s">
        <v>59</v>
      </c>
      <c r="O6300">
        <v>1800</v>
      </c>
      <c r="P6300">
        <v>2050</v>
      </c>
      <c r="Q6300" t="s">
        <v>221</v>
      </c>
      <c r="R6300">
        <v>254</v>
      </c>
      <c r="S6300" t="s">
        <v>43</v>
      </c>
      <c r="T6300">
        <v>1</v>
      </c>
      <c r="U6300" s="1">
        <v>43694</v>
      </c>
      <c r="V6300" s="1">
        <v>43819</v>
      </c>
      <c r="W6300" t="s">
        <v>3928</v>
      </c>
      <c r="X6300" t="s">
        <v>1929</v>
      </c>
      <c r="Y6300">
        <v>19</v>
      </c>
      <c r="Z6300">
        <v>18</v>
      </c>
      <c r="AA6300">
        <v>28</v>
      </c>
      <c r="AB6300">
        <v>64.285700000000006</v>
      </c>
      <c r="AD6300">
        <f>IF(ISBLANK(Source[[#This Row],[CrosslistID]]),1,1/COUNTIFS(Source[CrosslistID],Source[[#This Row],[CrosslistID]],Source[TermDesc],Source[[#This Row],[TermDesc]]))</f>
        <v>1</v>
      </c>
      <c r="AG6300">
        <v>0</v>
      </c>
      <c r="AH6300">
        <v>64.285700000000006</v>
      </c>
      <c r="AI6300">
        <v>3.6</v>
      </c>
      <c r="AJ6300">
        <v>3.8</v>
      </c>
      <c r="AK6300">
        <v>0.33329999999999999</v>
      </c>
      <c r="AL63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00">
        <f>IF(AND(Source[[#This Row],[Credit_Noncredit]]="Noncredit",Source[[#This Row],[FTEF]]&gt;0),Source[[#This Row],[NC XLST FTES]]*525/(437.5*Source[[#This Row],[FTEF]]),0)</f>
        <v>0</v>
      </c>
      <c r="AN6300">
        <f>IF(Source[[#This Row],[Credit_Noncredit]]="Credit",Source[[#This Row],[Census Enrollment]],Source[[#This Row],[Noncredit Avg. Attendance]])</f>
        <v>19</v>
      </c>
    </row>
    <row r="6301" spans="1:40" x14ac:dyDescent="0.25">
      <c r="A6301" t="s">
        <v>1914</v>
      </c>
      <c r="B6301" t="s">
        <v>886</v>
      </c>
      <c r="C6301" t="s">
        <v>775</v>
      </c>
      <c r="D6301" t="s">
        <v>801</v>
      </c>
      <c r="E6301" s="4">
        <v>78173</v>
      </c>
      <c r="F6301" s="4" t="s">
        <v>1657</v>
      </c>
      <c r="G6301" s="4">
        <v>103</v>
      </c>
      <c r="H6301" t="str">
        <f>CONCATENATE(Source[[#This Row],[Subject]],TRIM(Source[[#This Row],[Course]]))</f>
        <v>CNST103</v>
      </c>
      <c r="I6301" t="str">
        <f>VLOOKUP(Source[[#This Row],[SubjCrse]],'Courses and Categories'!$E$2:$G$1816,3,FALSE)</f>
        <v>Credit CTE</v>
      </c>
      <c r="J6301">
        <v>521</v>
      </c>
      <c r="K6301" t="s">
        <v>3929</v>
      </c>
      <c r="L6301" t="s">
        <v>87</v>
      </c>
      <c r="M6301" t="s">
        <v>1046</v>
      </c>
      <c r="N6301" t="s">
        <v>105</v>
      </c>
      <c r="O6301">
        <v>1830</v>
      </c>
      <c r="P6301">
        <v>2120</v>
      </c>
      <c r="Q6301" t="s">
        <v>221</v>
      </c>
      <c r="R6301">
        <v>251</v>
      </c>
      <c r="S6301" t="s">
        <v>43</v>
      </c>
      <c r="T6301">
        <v>1</v>
      </c>
      <c r="U6301" s="1">
        <v>43694</v>
      </c>
      <c r="V6301" s="1">
        <v>43819</v>
      </c>
      <c r="W6301" t="s">
        <v>1707</v>
      </c>
      <c r="X6301" t="s">
        <v>1929</v>
      </c>
      <c r="Y6301">
        <v>27</v>
      </c>
      <c r="Z6301">
        <v>25</v>
      </c>
      <c r="AA6301">
        <v>28</v>
      </c>
      <c r="AB6301">
        <v>89.285700000000006</v>
      </c>
      <c r="AD6301">
        <f>IF(ISBLANK(Source[[#This Row],[CrosslistID]]),1,1/COUNTIFS(Source[CrosslistID],Source[[#This Row],[CrosslistID]],Source[TermDesc],Source[[#This Row],[TermDesc]]))</f>
        <v>1</v>
      </c>
      <c r="AG6301">
        <v>0</v>
      </c>
      <c r="AH6301">
        <v>89.285700000000006</v>
      </c>
      <c r="AI6301">
        <v>5.4</v>
      </c>
      <c r="AJ6301">
        <v>5.4</v>
      </c>
      <c r="AK6301">
        <v>0.33329999999999999</v>
      </c>
      <c r="AL63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01">
        <f>IF(AND(Source[[#This Row],[Credit_Noncredit]]="Noncredit",Source[[#This Row],[FTEF]]&gt;0),Source[[#This Row],[NC XLST FTES]]*525/(437.5*Source[[#This Row],[FTEF]]),0)</f>
        <v>0</v>
      </c>
      <c r="AN6301">
        <f>IF(Source[[#This Row],[Credit_Noncredit]]="Credit",Source[[#This Row],[Census Enrollment]],Source[[#This Row],[Noncredit Avg. Attendance]])</f>
        <v>27</v>
      </c>
    </row>
    <row r="6302" spans="1:40" x14ac:dyDescent="0.25">
      <c r="A6302" t="s">
        <v>1914</v>
      </c>
      <c r="B6302" t="s">
        <v>886</v>
      </c>
      <c r="C6302" t="s">
        <v>775</v>
      </c>
      <c r="D6302" t="s">
        <v>801</v>
      </c>
      <c r="E6302" s="4">
        <v>74747</v>
      </c>
      <c r="F6302" s="4" t="s">
        <v>1657</v>
      </c>
      <c r="G6302" s="4">
        <v>107</v>
      </c>
      <c r="H6302" t="str">
        <f>CONCATENATE(Source[[#This Row],[Subject]],TRIM(Source[[#This Row],[Course]]))</f>
        <v>CNST107</v>
      </c>
      <c r="I6302" t="str">
        <f>VLOOKUP(Source[[#This Row],[SubjCrse]],'Courses and Categories'!$E$2:$G$1816,3,FALSE)</f>
        <v>Credit CTE</v>
      </c>
      <c r="J6302">
        <v>1</v>
      </c>
      <c r="K6302" t="s">
        <v>3930</v>
      </c>
      <c r="L6302" t="s">
        <v>87</v>
      </c>
      <c r="M6302" t="s">
        <v>1046</v>
      </c>
      <c r="N6302" t="s">
        <v>105</v>
      </c>
      <c r="O6302">
        <v>1830</v>
      </c>
      <c r="P6302">
        <v>2120</v>
      </c>
      <c r="Q6302" t="s">
        <v>221</v>
      </c>
      <c r="R6302">
        <v>222</v>
      </c>
      <c r="S6302" t="s">
        <v>43</v>
      </c>
      <c r="T6302">
        <v>1</v>
      </c>
      <c r="U6302" s="1">
        <v>43694</v>
      </c>
      <c r="V6302" s="1">
        <v>43819</v>
      </c>
      <c r="W6302" t="s">
        <v>1663</v>
      </c>
      <c r="X6302" t="s">
        <v>1929</v>
      </c>
      <c r="Y6302">
        <v>24</v>
      </c>
      <c r="Z6302">
        <v>24</v>
      </c>
      <c r="AA6302">
        <v>28</v>
      </c>
      <c r="AB6302">
        <v>85.714299999999994</v>
      </c>
      <c r="AD6302">
        <f>IF(ISBLANK(Source[[#This Row],[CrosslistID]]),1,1/COUNTIFS(Source[CrosslistID],Source[[#This Row],[CrosslistID]],Source[TermDesc],Source[[#This Row],[TermDesc]]))</f>
        <v>1</v>
      </c>
      <c r="AG6302">
        <v>0</v>
      </c>
      <c r="AH6302">
        <v>85.714299999999994</v>
      </c>
      <c r="AI6302">
        <v>4.4000000000000004</v>
      </c>
      <c r="AJ6302">
        <v>4.8</v>
      </c>
      <c r="AK6302">
        <v>0.33329999999999999</v>
      </c>
      <c r="AL63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02">
        <f>IF(AND(Source[[#This Row],[Credit_Noncredit]]="Noncredit",Source[[#This Row],[FTEF]]&gt;0),Source[[#This Row],[NC XLST FTES]]*525/(437.5*Source[[#This Row],[FTEF]]),0)</f>
        <v>0</v>
      </c>
      <c r="AN6302">
        <f>IF(Source[[#This Row],[Credit_Noncredit]]="Credit",Source[[#This Row],[Census Enrollment]],Source[[#This Row],[Noncredit Avg. Attendance]])</f>
        <v>24</v>
      </c>
    </row>
    <row r="6303" spans="1:40" x14ac:dyDescent="0.25">
      <c r="A6303" t="s">
        <v>1914</v>
      </c>
      <c r="B6303" t="s">
        <v>886</v>
      </c>
      <c r="C6303" t="s">
        <v>775</v>
      </c>
      <c r="D6303" t="s">
        <v>801</v>
      </c>
      <c r="E6303" s="4">
        <v>79089</v>
      </c>
      <c r="F6303" s="4" t="s">
        <v>1657</v>
      </c>
      <c r="G6303" s="4">
        <v>108</v>
      </c>
      <c r="H6303" t="str">
        <f>CONCATENATE(Source[[#This Row],[Subject]],TRIM(Source[[#This Row],[Course]]))</f>
        <v>CNST108</v>
      </c>
      <c r="I6303" t="str">
        <f>VLOOKUP(Source[[#This Row],[SubjCrse]],'Courses and Categories'!$E$2:$G$1816,3,FALSE)</f>
        <v>Credit CTE</v>
      </c>
      <c r="J6303">
        <v>521</v>
      </c>
      <c r="K6303" t="s">
        <v>3931</v>
      </c>
      <c r="L6303" t="s">
        <v>87</v>
      </c>
      <c r="M6303" t="s">
        <v>903</v>
      </c>
      <c r="N6303" t="s">
        <v>50</v>
      </c>
      <c r="O6303">
        <v>1810</v>
      </c>
      <c r="P6303">
        <v>2100</v>
      </c>
      <c r="Q6303" t="s">
        <v>221</v>
      </c>
      <c r="R6303">
        <v>255</v>
      </c>
      <c r="S6303" t="s">
        <v>43</v>
      </c>
      <c r="T6303">
        <v>1</v>
      </c>
      <c r="U6303" s="1">
        <v>43694</v>
      </c>
      <c r="V6303" s="1">
        <v>43819</v>
      </c>
      <c r="W6303" t="s">
        <v>2308</v>
      </c>
      <c r="X6303" t="s">
        <v>1929</v>
      </c>
      <c r="Y6303">
        <v>19</v>
      </c>
      <c r="Z6303">
        <v>15</v>
      </c>
      <c r="AA6303">
        <v>28</v>
      </c>
      <c r="AB6303">
        <v>53.571399999999997</v>
      </c>
      <c r="AD6303">
        <f>IF(ISBLANK(Source[[#This Row],[CrosslistID]]),1,1/COUNTIFS(Source[CrosslistID],Source[[#This Row],[CrosslistID]],Source[TermDesc],Source[[#This Row],[TermDesc]]))</f>
        <v>1</v>
      </c>
      <c r="AG6303">
        <v>0</v>
      </c>
      <c r="AH6303">
        <v>53.571399999999997</v>
      </c>
      <c r="AI6303">
        <v>1.8</v>
      </c>
      <c r="AJ6303">
        <v>1.9</v>
      </c>
      <c r="AK6303">
        <v>0.2</v>
      </c>
      <c r="AL63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03">
        <f>IF(AND(Source[[#This Row],[Credit_Noncredit]]="Noncredit",Source[[#This Row],[FTEF]]&gt;0),Source[[#This Row],[NC XLST FTES]]*525/(437.5*Source[[#This Row],[FTEF]]),0)</f>
        <v>0</v>
      </c>
      <c r="AN6303">
        <f>IF(Source[[#This Row],[Credit_Noncredit]]="Credit",Source[[#This Row],[Census Enrollment]],Source[[#This Row],[Noncredit Avg. Attendance]])</f>
        <v>19</v>
      </c>
    </row>
    <row r="6304" spans="1:40" x14ac:dyDescent="0.25">
      <c r="A6304" t="s">
        <v>1914</v>
      </c>
      <c r="B6304" t="s">
        <v>886</v>
      </c>
      <c r="C6304" t="s">
        <v>775</v>
      </c>
      <c r="D6304" t="s">
        <v>801</v>
      </c>
      <c r="E6304" s="4">
        <v>76853</v>
      </c>
      <c r="F6304" s="4" t="s">
        <v>1657</v>
      </c>
      <c r="G6304" s="4">
        <v>109</v>
      </c>
      <c r="H6304" t="str">
        <f>CONCATENATE(Source[[#This Row],[Subject]],TRIM(Source[[#This Row],[Course]]))</f>
        <v>CNST109</v>
      </c>
      <c r="I6304" t="str">
        <f>VLOOKUP(Source[[#This Row],[SubjCrse]],'Courses and Categories'!$E$2:$G$1816,3,FALSE)</f>
        <v>Credit CTE</v>
      </c>
      <c r="J6304">
        <v>521</v>
      </c>
      <c r="K6304" t="s">
        <v>3932</v>
      </c>
      <c r="L6304" t="s">
        <v>87</v>
      </c>
      <c r="M6304" t="s">
        <v>1046</v>
      </c>
      <c r="N6304" t="s">
        <v>797</v>
      </c>
      <c r="O6304" t="s">
        <v>3933</v>
      </c>
      <c r="P6304" t="s">
        <v>3934</v>
      </c>
      <c r="Q6304" t="s">
        <v>3915</v>
      </c>
      <c r="R6304" t="s">
        <v>3935</v>
      </c>
      <c r="S6304" t="s">
        <v>43</v>
      </c>
      <c r="T6304">
        <v>1</v>
      </c>
      <c r="U6304" s="1">
        <v>43694</v>
      </c>
      <c r="V6304" s="1">
        <v>43819</v>
      </c>
      <c r="W6304" t="s">
        <v>3936</v>
      </c>
      <c r="X6304" t="s">
        <v>1929</v>
      </c>
      <c r="Y6304">
        <v>26</v>
      </c>
      <c r="Z6304">
        <v>26</v>
      </c>
      <c r="AA6304">
        <v>28</v>
      </c>
      <c r="AB6304">
        <v>92.857100000000003</v>
      </c>
      <c r="AD6304">
        <f>IF(ISBLANK(Source[[#This Row],[CrosslistID]]),1,1/COUNTIFS(Source[CrosslistID],Source[[#This Row],[CrosslistID]],Source[TermDesc],Source[[#This Row],[TermDesc]]))</f>
        <v>1</v>
      </c>
      <c r="AG6304">
        <v>0</v>
      </c>
      <c r="AH6304">
        <v>92.857100000000003</v>
      </c>
      <c r="AI6304">
        <v>5.2</v>
      </c>
      <c r="AJ6304">
        <v>5.2</v>
      </c>
      <c r="AK6304">
        <v>0.35</v>
      </c>
      <c r="AL63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04">
        <f>IF(AND(Source[[#This Row],[Credit_Noncredit]]="Noncredit",Source[[#This Row],[FTEF]]&gt;0),Source[[#This Row],[NC XLST FTES]]*525/(437.5*Source[[#This Row],[FTEF]]),0)</f>
        <v>0</v>
      </c>
      <c r="AN6304">
        <f>IF(Source[[#This Row],[Credit_Noncredit]]="Credit",Source[[#This Row],[Census Enrollment]],Source[[#This Row],[Noncredit Avg. Attendance]])</f>
        <v>26</v>
      </c>
    </row>
    <row r="6305" spans="1:40" x14ac:dyDescent="0.25">
      <c r="A6305" t="s">
        <v>1914</v>
      </c>
      <c r="B6305" t="s">
        <v>886</v>
      </c>
      <c r="C6305" t="s">
        <v>775</v>
      </c>
      <c r="D6305" t="s">
        <v>801</v>
      </c>
      <c r="E6305" s="4">
        <v>77868</v>
      </c>
      <c r="F6305" s="4" t="s">
        <v>1657</v>
      </c>
      <c r="G6305" s="4">
        <v>111</v>
      </c>
      <c r="H6305" t="str">
        <f>CONCATENATE(Source[[#This Row],[Subject]],TRIM(Source[[#This Row],[Course]]))</f>
        <v>CNST111</v>
      </c>
      <c r="I6305" t="str">
        <f>VLOOKUP(Source[[#This Row],[SubjCrse]],'Courses and Categories'!$E$2:$G$1816,3,FALSE)</f>
        <v>Credit CTE</v>
      </c>
      <c r="J6305">
        <v>321</v>
      </c>
      <c r="K6305" t="s">
        <v>1664</v>
      </c>
      <c r="L6305" t="s">
        <v>39</v>
      </c>
      <c r="M6305" t="s">
        <v>1046</v>
      </c>
      <c r="N6305" t="s">
        <v>59</v>
      </c>
      <c r="O6305">
        <v>1110</v>
      </c>
      <c r="P6305">
        <v>1400</v>
      </c>
      <c r="Q6305" t="s">
        <v>221</v>
      </c>
      <c r="R6305">
        <v>255</v>
      </c>
      <c r="S6305" t="s">
        <v>43</v>
      </c>
      <c r="T6305">
        <v>1</v>
      </c>
      <c r="U6305" s="1">
        <v>43694</v>
      </c>
      <c r="V6305" s="1">
        <v>43819</v>
      </c>
      <c r="W6305" t="s">
        <v>2308</v>
      </c>
      <c r="X6305" t="s">
        <v>1929</v>
      </c>
      <c r="Y6305">
        <v>23</v>
      </c>
      <c r="Z6305">
        <v>21</v>
      </c>
      <c r="AA6305">
        <v>25</v>
      </c>
      <c r="AB6305">
        <v>84</v>
      </c>
      <c r="AD6305">
        <f>IF(ISBLANK(Source[[#This Row],[CrosslistID]]),1,1/COUNTIFS(Source[CrosslistID],Source[[#This Row],[CrosslistID]],Source[TermDesc],Source[[#This Row],[TermDesc]]))</f>
        <v>1</v>
      </c>
      <c r="AG6305">
        <v>0</v>
      </c>
      <c r="AH6305">
        <v>84</v>
      </c>
      <c r="AI6305">
        <v>4.4000000000000004</v>
      </c>
      <c r="AJ6305">
        <v>4.5999999999999996</v>
      </c>
      <c r="AK6305">
        <v>0.33329999999999999</v>
      </c>
      <c r="AL63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05">
        <f>IF(AND(Source[[#This Row],[Credit_Noncredit]]="Noncredit",Source[[#This Row],[FTEF]]&gt;0),Source[[#This Row],[NC XLST FTES]]*525/(437.5*Source[[#This Row],[FTEF]]),0)</f>
        <v>0</v>
      </c>
      <c r="AN6305">
        <f>IF(Source[[#This Row],[Credit_Noncredit]]="Credit",Source[[#This Row],[Census Enrollment]],Source[[#This Row],[Noncredit Avg. Attendance]])</f>
        <v>23</v>
      </c>
    </row>
    <row r="6306" spans="1:40" x14ac:dyDescent="0.25">
      <c r="A6306" t="s">
        <v>1914</v>
      </c>
      <c r="B6306" t="s">
        <v>886</v>
      </c>
      <c r="C6306" t="s">
        <v>775</v>
      </c>
      <c r="D6306" t="s">
        <v>801</v>
      </c>
      <c r="E6306" s="4">
        <v>79090</v>
      </c>
      <c r="F6306" s="4" t="s">
        <v>1657</v>
      </c>
      <c r="G6306" s="4">
        <v>112</v>
      </c>
      <c r="H6306" t="str">
        <f>CONCATENATE(Source[[#This Row],[Subject]],TRIM(Source[[#This Row],[Course]]))</f>
        <v>CNST112</v>
      </c>
      <c r="I6306" t="str">
        <f>VLOOKUP(Source[[#This Row],[SubjCrse]],'Courses and Categories'!$E$2:$G$1816,3,FALSE)</f>
        <v>Credit CTE</v>
      </c>
      <c r="J6306">
        <v>621</v>
      </c>
      <c r="K6306" t="s">
        <v>3937</v>
      </c>
      <c r="L6306" t="s">
        <v>50</v>
      </c>
      <c r="M6306" t="s">
        <v>1046</v>
      </c>
      <c r="N6306" t="s">
        <v>51</v>
      </c>
      <c r="O6306">
        <v>800</v>
      </c>
      <c r="P6306">
        <v>1430</v>
      </c>
      <c r="Q6306" t="s">
        <v>42</v>
      </c>
      <c r="S6306" t="s">
        <v>43</v>
      </c>
      <c r="T6306">
        <v>1</v>
      </c>
      <c r="U6306" s="1">
        <v>43694</v>
      </c>
      <c r="V6306" s="1">
        <v>43819</v>
      </c>
      <c r="W6306" t="s">
        <v>263</v>
      </c>
      <c r="X6306" t="s">
        <v>1929</v>
      </c>
      <c r="Y6306">
        <v>29</v>
      </c>
      <c r="Z6306">
        <v>27</v>
      </c>
      <c r="AA6306">
        <v>28</v>
      </c>
      <c r="AB6306">
        <v>96.428600000000003</v>
      </c>
      <c r="AD6306">
        <f>IF(ISBLANK(Source[[#This Row],[CrosslistID]]),1,1/COUNTIFS(Source[CrosslistID],Source[[#This Row],[CrosslistID]],Source[TermDesc],Source[[#This Row],[TermDesc]]))</f>
        <v>1</v>
      </c>
      <c r="AG6306">
        <v>0</v>
      </c>
      <c r="AH6306">
        <v>96.428600000000003</v>
      </c>
      <c r="AI6306">
        <v>6.5730000000000004</v>
      </c>
      <c r="AJ6306">
        <v>6.5730000000000004</v>
      </c>
      <c r="AK6306">
        <v>0.33329999999999999</v>
      </c>
      <c r="AL63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06">
        <f>IF(AND(Source[[#This Row],[Credit_Noncredit]]="Noncredit",Source[[#This Row],[FTEF]]&gt;0),Source[[#This Row],[NC XLST FTES]]*525/(437.5*Source[[#This Row],[FTEF]]),0)</f>
        <v>0</v>
      </c>
      <c r="AN6306">
        <f>IF(Source[[#This Row],[Credit_Noncredit]]="Credit",Source[[#This Row],[Census Enrollment]],Source[[#This Row],[Noncredit Avg. Attendance]])</f>
        <v>29</v>
      </c>
    </row>
    <row r="6307" spans="1:40" x14ac:dyDescent="0.25">
      <c r="A6307" t="s">
        <v>1914</v>
      </c>
      <c r="B6307" t="s">
        <v>886</v>
      </c>
      <c r="C6307" t="s">
        <v>775</v>
      </c>
      <c r="D6307" t="s">
        <v>801</v>
      </c>
      <c r="E6307" s="4">
        <v>78174</v>
      </c>
      <c r="F6307" s="4" t="s">
        <v>1657</v>
      </c>
      <c r="G6307" s="4">
        <v>114</v>
      </c>
      <c r="H6307" t="str">
        <f>CONCATENATE(Source[[#This Row],[Subject]],TRIM(Source[[#This Row],[Course]]))</f>
        <v>CNST114</v>
      </c>
      <c r="I6307" t="str">
        <f>VLOOKUP(Source[[#This Row],[SubjCrse]],'Courses and Categories'!$E$2:$G$1816,3,FALSE)</f>
        <v>Credit CTE</v>
      </c>
      <c r="J6307">
        <v>521</v>
      </c>
      <c r="K6307" t="s">
        <v>3938</v>
      </c>
      <c r="L6307" t="s">
        <v>87</v>
      </c>
      <c r="M6307" t="s">
        <v>1046</v>
      </c>
      <c r="N6307" t="s">
        <v>59</v>
      </c>
      <c r="O6307">
        <v>1800</v>
      </c>
      <c r="P6307">
        <v>2050</v>
      </c>
      <c r="Q6307" t="s">
        <v>221</v>
      </c>
      <c r="R6307">
        <v>257</v>
      </c>
      <c r="S6307" t="s">
        <v>43</v>
      </c>
      <c r="T6307">
        <v>1</v>
      </c>
      <c r="U6307" s="1">
        <v>43694</v>
      </c>
      <c r="V6307" s="1">
        <v>43819</v>
      </c>
      <c r="W6307" t="s">
        <v>3939</v>
      </c>
      <c r="X6307" t="s">
        <v>1929</v>
      </c>
      <c r="Y6307">
        <v>21</v>
      </c>
      <c r="Z6307">
        <v>19</v>
      </c>
      <c r="AA6307">
        <v>28</v>
      </c>
      <c r="AB6307">
        <v>67.857100000000003</v>
      </c>
      <c r="AD6307">
        <f>IF(ISBLANK(Source[[#This Row],[CrosslistID]]),1,1/COUNTIFS(Source[CrosslistID],Source[[#This Row],[CrosslistID]],Source[TermDesc],Source[[#This Row],[TermDesc]]))</f>
        <v>1</v>
      </c>
      <c r="AG6307">
        <v>0</v>
      </c>
      <c r="AH6307">
        <v>67.857100000000003</v>
      </c>
      <c r="AI6307">
        <v>4</v>
      </c>
      <c r="AJ6307">
        <v>4.2</v>
      </c>
      <c r="AK6307">
        <v>0.33329999999999999</v>
      </c>
      <c r="AL63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07">
        <f>IF(AND(Source[[#This Row],[Credit_Noncredit]]="Noncredit",Source[[#This Row],[FTEF]]&gt;0),Source[[#This Row],[NC XLST FTES]]*525/(437.5*Source[[#This Row],[FTEF]]),0)</f>
        <v>0</v>
      </c>
      <c r="AN6307">
        <f>IF(Source[[#This Row],[Credit_Noncredit]]="Credit",Source[[#This Row],[Census Enrollment]],Source[[#This Row],[Noncredit Avg. Attendance]])</f>
        <v>21</v>
      </c>
    </row>
    <row r="6308" spans="1:40" x14ac:dyDescent="0.25">
      <c r="A6308" t="s">
        <v>1914</v>
      </c>
      <c r="B6308" t="s">
        <v>886</v>
      </c>
      <c r="C6308" t="s">
        <v>775</v>
      </c>
      <c r="D6308" t="s">
        <v>801</v>
      </c>
      <c r="E6308" s="4">
        <v>78175</v>
      </c>
      <c r="F6308" s="4" t="s">
        <v>1657</v>
      </c>
      <c r="G6308" s="4">
        <v>116</v>
      </c>
      <c r="H6308" t="str">
        <f>CONCATENATE(Source[[#This Row],[Subject]],TRIM(Source[[#This Row],[Course]]))</f>
        <v>CNST116</v>
      </c>
      <c r="I6308" t="str">
        <f>VLOOKUP(Source[[#This Row],[SubjCrse]],'Courses and Categories'!$E$2:$G$1816,3,FALSE)</f>
        <v>Credit CTE</v>
      </c>
      <c r="J6308">
        <v>521</v>
      </c>
      <c r="K6308" t="s">
        <v>1666</v>
      </c>
      <c r="L6308" t="s">
        <v>87</v>
      </c>
      <c r="M6308" t="s">
        <v>1046</v>
      </c>
      <c r="N6308" t="s">
        <v>105</v>
      </c>
      <c r="O6308">
        <v>1800</v>
      </c>
      <c r="P6308">
        <v>2050</v>
      </c>
      <c r="Q6308" t="s">
        <v>221</v>
      </c>
      <c r="R6308">
        <v>257</v>
      </c>
      <c r="S6308" t="s">
        <v>43</v>
      </c>
      <c r="T6308">
        <v>1</v>
      </c>
      <c r="U6308" s="1">
        <v>43694</v>
      </c>
      <c r="V6308" s="1">
        <v>43819</v>
      </c>
      <c r="W6308" t="s">
        <v>3939</v>
      </c>
      <c r="X6308" t="s">
        <v>1929</v>
      </c>
      <c r="Y6308">
        <v>29</v>
      </c>
      <c r="Z6308">
        <v>27</v>
      </c>
      <c r="AA6308">
        <v>28</v>
      </c>
      <c r="AB6308">
        <v>96.428600000000003</v>
      </c>
      <c r="AD6308">
        <f>IF(ISBLANK(Source[[#This Row],[CrosslistID]]),1,1/COUNTIFS(Source[CrosslistID],Source[[#This Row],[CrosslistID]],Source[TermDesc],Source[[#This Row],[TermDesc]]))</f>
        <v>1</v>
      </c>
      <c r="AG6308">
        <v>0</v>
      </c>
      <c r="AH6308">
        <v>96.428600000000003</v>
      </c>
      <c r="AI6308">
        <v>5.8</v>
      </c>
      <c r="AJ6308">
        <v>5.8</v>
      </c>
      <c r="AK6308">
        <v>0.33329999999999999</v>
      </c>
      <c r="AL63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08">
        <f>IF(AND(Source[[#This Row],[Credit_Noncredit]]="Noncredit",Source[[#This Row],[FTEF]]&gt;0),Source[[#This Row],[NC XLST FTES]]*525/(437.5*Source[[#This Row],[FTEF]]),0)</f>
        <v>0</v>
      </c>
      <c r="AN6308">
        <f>IF(Source[[#This Row],[Credit_Noncredit]]="Credit",Source[[#This Row],[Census Enrollment]],Source[[#This Row],[Noncredit Avg. Attendance]])</f>
        <v>29</v>
      </c>
    </row>
    <row r="6309" spans="1:40" x14ac:dyDescent="0.25">
      <c r="A6309" t="s">
        <v>1914</v>
      </c>
      <c r="B6309" t="s">
        <v>886</v>
      </c>
      <c r="C6309" t="s">
        <v>775</v>
      </c>
      <c r="D6309" t="s">
        <v>801</v>
      </c>
      <c r="E6309" s="4">
        <v>79091</v>
      </c>
      <c r="F6309" s="4" t="s">
        <v>1657</v>
      </c>
      <c r="G6309" s="4">
        <v>134</v>
      </c>
      <c r="H6309" t="str">
        <f>CONCATENATE(Source[[#This Row],[Subject]],TRIM(Source[[#This Row],[Course]]))</f>
        <v>CNST134</v>
      </c>
      <c r="I6309" t="str">
        <f>VLOOKUP(Source[[#This Row],[SubjCrse]],'Courses and Categories'!$E$2:$G$1816,3,FALSE)</f>
        <v>Credit CTE</v>
      </c>
      <c r="J6309">
        <v>521</v>
      </c>
      <c r="K6309" t="s">
        <v>3940</v>
      </c>
      <c r="L6309" t="s">
        <v>87</v>
      </c>
      <c r="M6309" t="s">
        <v>1046</v>
      </c>
      <c r="N6309" t="s">
        <v>95</v>
      </c>
      <c r="O6309" t="s">
        <v>949</v>
      </c>
      <c r="P6309" t="s">
        <v>3007</v>
      </c>
      <c r="Q6309" t="s">
        <v>3915</v>
      </c>
      <c r="R6309" t="s">
        <v>3941</v>
      </c>
      <c r="S6309" t="s">
        <v>43</v>
      </c>
      <c r="T6309">
        <v>1</v>
      </c>
      <c r="U6309" s="1">
        <v>43694</v>
      </c>
      <c r="V6309" s="1">
        <v>43819</v>
      </c>
      <c r="W6309" t="s">
        <v>3942</v>
      </c>
      <c r="X6309" t="s">
        <v>1929</v>
      </c>
      <c r="Y6309">
        <v>26</v>
      </c>
      <c r="Z6309">
        <v>23</v>
      </c>
      <c r="AA6309">
        <v>28</v>
      </c>
      <c r="AB6309">
        <v>82.142899999999997</v>
      </c>
      <c r="AD6309">
        <f>IF(ISBLANK(Source[[#This Row],[CrosslistID]]),1,1/COUNTIFS(Source[CrosslistID],Source[[#This Row],[CrosslistID]],Source[TermDesc],Source[[#This Row],[TermDesc]]))</f>
        <v>1</v>
      </c>
      <c r="AG6309">
        <v>0</v>
      </c>
      <c r="AH6309">
        <v>82.142899999999997</v>
      </c>
      <c r="AI6309">
        <v>5.2</v>
      </c>
      <c r="AJ6309">
        <v>5.2</v>
      </c>
      <c r="AK6309">
        <v>0.35</v>
      </c>
      <c r="AL63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09">
        <f>IF(AND(Source[[#This Row],[Credit_Noncredit]]="Noncredit",Source[[#This Row],[FTEF]]&gt;0),Source[[#This Row],[NC XLST FTES]]*525/(437.5*Source[[#This Row],[FTEF]]),0)</f>
        <v>0</v>
      </c>
      <c r="AN6309">
        <f>IF(Source[[#This Row],[Credit_Noncredit]]="Credit",Source[[#This Row],[Census Enrollment]],Source[[#This Row],[Noncredit Avg. Attendance]])</f>
        <v>26</v>
      </c>
    </row>
    <row r="6310" spans="1:40" x14ac:dyDescent="0.25">
      <c r="A6310" t="s">
        <v>1914</v>
      </c>
      <c r="B6310" t="s">
        <v>886</v>
      </c>
      <c r="C6310" t="s">
        <v>775</v>
      </c>
      <c r="D6310" t="s">
        <v>801</v>
      </c>
      <c r="E6310" s="4">
        <v>79092</v>
      </c>
      <c r="F6310" s="4" t="s">
        <v>3943</v>
      </c>
      <c r="G6310" s="4">
        <v>61</v>
      </c>
      <c r="H6310" t="str">
        <f>CONCATENATE(Source[[#This Row],[Subject]],TRIM(Source[[#This Row],[Course]]))</f>
        <v>MOTO61</v>
      </c>
      <c r="I6310" t="str">
        <f>VLOOKUP(Source[[#This Row],[SubjCrse]],'Courses and Categories'!$E$2:$G$1816,3,FALSE)</f>
        <v>Credit CTE</v>
      </c>
      <c r="J6310">
        <v>621</v>
      </c>
      <c r="K6310" t="s">
        <v>3944</v>
      </c>
      <c r="L6310" t="s">
        <v>50</v>
      </c>
      <c r="M6310" t="s">
        <v>1046</v>
      </c>
      <c r="N6310" t="s">
        <v>51</v>
      </c>
      <c r="O6310">
        <v>810</v>
      </c>
      <c r="P6310">
        <v>1440</v>
      </c>
      <c r="Q6310" t="s">
        <v>221</v>
      </c>
      <c r="R6310">
        <v>110</v>
      </c>
      <c r="S6310" t="s">
        <v>43</v>
      </c>
      <c r="T6310">
        <v>1</v>
      </c>
      <c r="U6310" s="1">
        <v>43694</v>
      </c>
      <c r="V6310" s="1">
        <v>43819</v>
      </c>
      <c r="W6310" t="s">
        <v>3924</v>
      </c>
      <c r="X6310" t="s">
        <v>1929</v>
      </c>
      <c r="Y6310">
        <v>25</v>
      </c>
      <c r="Z6310">
        <v>23</v>
      </c>
      <c r="AA6310">
        <v>25</v>
      </c>
      <c r="AB6310">
        <v>92</v>
      </c>
      <c r="AD6310">
        <f>IF(ISBLANK(Source[[#This Row],[CrosslistID]]),1,1/COUNTIFS(Source[CrosslistID],Source[[#This Row],[CrosslistID]],Source[TermDesc],Source[[#This Row],[TermDesc]]))</f>
        <v>1</v>
      </c>
      <c r="AG6310">
        <v>0</v>
      </c>
      <c r="AH6310">
        <v>92</v>
      </c>
      <c r="AI6310">
        <v>5.44</v>
      </c>
      <c r="AJ6310">
        <v>5.6666999999999996</v>
      </c>
      <c r="AK6310">
        <v>0.33329999999999999</v>
      </c>
      <c r="AL63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10">
        <f>IF(AND(Source[[#This Row],[Credit_Noncredit]]="Noncredit",Source[[#This Row],[FTEF]]&gt;0),Source[[#This Row],[NC XLST FTES]]*525/(437.5*Source[[#This Row],[FTEF]]),0)</f>
        <v>0</v>
      </c>
      <c r="AN6310">
        <f>IF(Source[[#This Row],[Credit_Noncredit]]="Credit",Source[[#This Row],[Census Enrollment]],Source[[#This Row],[Noncredit Avg. Attendance]])</f>
        <v>25</v>
      </c>
    </row>
    <row r="6311" spans="1:40" x14ac:dyDescent="0.25">
      <c r="A6311" t="s">
        <v>1914</v>
      </c>
      <c r="B6311" t="s">
        <v>886</v>
      </c>
      <c r="C6311" t="s">
        <v>775</v>
      </c>
      <c r="D6311" t="s">
        <v>801</v>
      </c>
      <c r="E6311" s="4">
        <v>78455</v>
      </c>
      <c r="F6311" s="4" t="s">
        <v>3943</v>
      </c>
      <c r="G6311" s="4">
        <v>90</v>
      </c>
      <c r="H6311" t="str">
        <f>CONCATENATE(Source[[#This Row],[Subject]],TRIM(Source[[#This Row],[Course]]))</f>
        <v>MOTO90</v>
      </c>
      <c r="I6311" t="str">
        <f>VLOOKUP(Source[[#This Row],[SubjCrse]],'Courses and Categories'!$E$2:$G$1816,3,FALSE)</f>
        <v>Credit CTE</v>
      </c>
      <c r="J6311">
        <v>521</v>
      </c>
      <c r="K6311" t="s">
        <v>3945</v>
      </c>
      <c r="L6311" t="s">
        <v>87</v>
      </c>
      <c r="M6311" t="s">
        <v>1046</v>
      </c>
      <c r="N6311" t="s">
        <v>105</v>
      </c>
      <c r="O6311">
        <v>1830</v>
      </c>
      <c r="P6311">
        <v>2120</v>
      </c>
      <c r="Q6311" t="s">
        <v>221</v>
      </c>
      <c r="R6311">
        <v>115</v>
      </c>
      <c r="S6311" t="s">
        <v>43</v>
      </c>
      <c r="T6311">
        <v>1</v>
      </c>
      <c r="U6311" s="1">
        <v>43694</v>
      </c>
      <c r="V6311" s="1">
        <v>43819</v>
      </c>
      <c r="W6311" t="s">
        <v>3946</v>
      </c>
      <c r="X6311" t="s">
        <v>1929</v>
      </c>
      <c r="Y6311">
        <v>26</v>
      </c>
      <c r="Z6311">
        <v>24</v>
      </c>
      <c r="AA6311">
        <v>25</v>
      </c>
      <c r="AB6311">
        <v>96</v>
      </c>
      <c r="AD6311">
        <f>IF(ISBLANK(Source[[#This Row],[CrosslistID]]),1,1/COUNTIFS(Source[CrosslistID],Source[[#This Row],[CrosslistID]],Source[TermDesc],Source[[#This Row],[TermDesc]]))</f>
        <v>1</v>
      </c>
      <c r="AG6311">
        <v>0</v>
      </c>
      <c r="AH6311">
        <v>96</v>
      </c>
      <c r="AI6311">
        <v>5.2</v>
      </c>
      <c r="AJ6311">
        <v>5.2</v>
      </c>
      <c r="AK6311">
        <v>0.35</v>
      </c>
      <c r="AL63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11">
        <f>IF(AND(Source[[#This Row],[Credit_Noncredit]]="Noncredit",Source[[#This Row],[FTEF]]&gt;0),Source[[#This Row],[NC XLST FTES]]*525/(437.5*Source[[#This Row],[FTEF]]),0)</f>
        <v>0</v>
      </c>
      <c r="AN6311">
        <f>IF(Source[[#This Row],[Credit_Noncredit]]="Credit",Source[[#This Row],[Census Enrollment]],Source[[#This Row],[Noncredit Avg. Attendance]])</f>
        <v>26</v>
      </c>
    </row>
    <row r="6312" spans="1:40" x14ac:dyDescent="0.25">
      <c r="A6312" t="s">
        <v>1914</v>
      </c>
      <c r="B6312" t="s">
        <v>886</v>
      </c>
      <c r="C6312" t="s">
        <v>775</v>
      </c>
      <c r="D6312" t="s">
        <v>801</v>
      </c>
      <c r="E6312" s="4">
        <v>79082</v>
      </c>
      <c r="F6312" s="4" t="s">
        <v>3943</v>
      </c>
      <c r="G6312" s="4">
        <v>92</v>
      </c>
      <c r="H6312" t="str">
        <f>CONCATENATE(Source[[#This Row],[Subject]],TRIM(Source[[#This Row],[Course]]))</f>
        <v>MOTO92</v>
      </c>
      <c r="I6312" t="str">
        <f>VLOOKUP(Source[[#This Row],[SubjCrse]],'Courses and Categories'!$E$2:$G$1816,3,FALSE)</f>
        <v>Credit CTE</v>
      </c>
      <c r="J6312">
        <v>621</v>
      </c>
      <c r="K6312" t="s">
        <v>3947</v>
      </c>
      <c r="L6312" t="s">
        <v>50</v>
      </c>
      <c r="M6312" t="s">
        <v>903</v>
      </c>
      <c r="N6312" t="s">
        <v>329</v>
      </c>
      <c r="O6312" t="s">
        <v>1838</v>
      </c>
      <c r="P6312" t="s">
        <v>468</v>
      </c>
      <c r="Q6312" t="s">
        <v>3915</v>
      </c>
      <c r="R6312" t="s">
        <v>829</v>
      </c>
      <c r="S6312" t="s">
        <v>43</v>
      </c>
      <c r="T6312">
        <v>1</v>
      </c>
      <c r="U6312" s="1">
        <v>43694</v>
      </c>
      <c r="V6312" s="1">
        <v>43819</v>
      </c>
      <c r="W6312" t="s">
        <v>3948</v>
      </c>
      <c r="X6312" t="s">
        <v>1929</v>
      </c>
      <c r="Y6312">
        <v>29</v>
      </c>
      <c r="Z6312">
        <v>29</v>
      </c>
      <c r="AA6312">
        <v>28</v>
      </c>
      <c r="AB6312">
        <v>103.5714</v>
      </c>
      <c r="AD6312">
        <f>IF(ISBLANK(Source[[#This Row],[CrosslistID]]),1,1/COUNTIFS(Source[CrosslistID],Source[[#This Row],[CrosslistID]],Source[TermDesc],Source[[#This Row],[TermDesc]]))</f>
        <v>1</v>
      </c>
      <c r="AG6312">
        <v>0</v>
      </c>
      <c r="AH6312">
        <v>103.5714</v>
      </c>
      <c r="AI6312">
        <v>5.8</v>
      </c>
      <c r="AJ6312">
        <v>5.8</v>
      </c>
      <c r="AK6312">
        <v>0.35</v>
      </c>
      <c r="AL63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12">
        <f>IF(AND(Source[[#This Row],[Credit_Noncredit]]="Noncredit",Source[[#This Row],[FTEF]]&gt;0),Source[[#This Row],[NC XLST FTES]]*525/(437.5*Source[[#This Row],[FTEF]]),0)</f>
        <v>0</v>
      </c>
      <c r="AN6312">
        <f>IF(Source[[#This Row],[Credit_Noncredit]]="Credit",Source[[#This Row],[Census Enrollment]],Source[[#This Row],[Noncredit Avg. Attendance]])</f>
        <v>29</v>
      </c>
    </row>
    <row r="6313" spans="1:40" x14ac:dyDescent="0.25">
      <c r="A6313" t="s">
        <v>1914</v>
      </c>
      <c r="B6313" t="s">
        <v>886</v>
      </c>
      <c r="C6313" t="s">
        <v>775</v>
      </c>
      <c r="D6313" t="s">
        <v>1669</v>
      </c>
      <c r="E6313" s="4">
        <v>70219</v>
      </c>
      <c r="F6313" s="4" t="s">
        <v>1670</v>
      </c>
      <c r="G6313" s="4">
        <v>9</v>
      </c>
      <c r="H6313" t="str">
        <f>CONCATENATE(Source[[#This Row],[Subject]],TRIM(Source[[#This Row],[Course]]))</f>
        <v>BIO9</v>
      </c>
      <c r="I6313" t="str">
        <f>VLOOKUP(Source[[#This Row],[SubjCrse]],'Courses and Categories'!$E$2:$G$1816,3,FALSE)</f>
        <v>Credit General Education</v>
      </c>
      <c r="J6313">
        <v>1</v>
      </c>
      <c r="K6313" t="s">
        <v>1671</v>
      </c>
      <c r="L6313" t="s">
        <v>39</v>
      </c>
      <c r="M6313" t="s">
        <v>1046</v>
      </c>
      <c r="N6313" t="s">
        <v>1041</v>
      </c>
      <c r="O6313">
        <v>910</v>
      </c>
      <c r="P6313">
        <v>1100</v>
      </c>
      <c r="Q6313" t="s">
        <v>1649</v>
      </c>
      <c r="R6313">
        <v>334</v>
      </c>
      <c r="S6313" t="s">
        <v>134</v>
      </c>
      <c r="T6313">
        <v>1</v>
      </c>
      <c r="U6313" s="1">
        <v>43694</v>
      </c>
      <c r="V6313" s="1">
        <v>43819</v>
      </c>
      <c r="W6313" t="s">
        <v>3949</v>
      </c>
      <c r="X6313" t="s">
        <v>1929</v>
      </c>
      <c r="Y6313">
        <v>38</v>
      </c>
      <c r="Z6313">
        <v>38</v>
      </c>
      <c r="AA6313">
        <v>36</v>
      </c>
      <c r="AB6313">
        <v>105.5556</v>
      </c>
      <c r="AD6313">
        <f>IF(ISBLANK(Source[[#This Row],[CrosslistID]]),1,1/COUNTIFS(Source[CrosslistID],Source[[#This Row],[CrosslistID]],Source[TermDesc],Source[[#This Row],[TermDesc]]))</f>
        <v>1</v>
      </c>
      <c r="AG6313">
        <v>0</v>
      </c>
      <c r="AH6313">
        <v>105.5556</v>
      </c>
      <c r="AI6313">
        <v>7.4</v>
      </c>
      <c r="AJ6313">
        <v>7.6</v>
      </c>
      <c r="AK6313">
        <v>0.37</v>
      </c>
      <c r="AL63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13">
        <f>IF(AND(Source[[#This Row],[Credit_Noncredit]]="Noncredit",Source[[#This Row],[FTEF]]&gt;0),Source[[#This Row],[NC XLST FTES]]*525/(437.5*Source[[#This Row],[FTEF]]),0)</f>
        <v>0</v>
      </c>
      <c r="AN6313">
        <f>IF(Source[[#This Row],[Credit_Noncredit]]="Credit",Source[[#This Row],[Census Enrollment]],Source[[#This Row],[Noncredit Avg. Attendance]])</f>
        <v>38</v>
      </c>
    </row>
    <row r="6314" spans="1:40" x14ac:dyDescent="0.25">
      <c r="A6314" t="s">
        <v>1914</v>
      </c>
      <c r="B6314" t="s">
        <v>886</v>
      </c>
      <c r="C6314" t="s">
        <v>775</v>
      </c>
      <c r="D6314" t="s">
        <v>1669</v>
      </c>
      <c r="E6314" s="4">
        <v>70222</v>
      </c>
      <c r="F6314" s="4" t="s">
        <v>1670</v>
      </c>
      <c r="G6314" s="4">
        <v>9</v>
      </c>
      <c r="H6314" t="str">
        <f>CONCATENATE(Source[[#This Row],[Subject]],TRIM(Source[[#This Row],[Course]]))</f>
        <v>BIO9</v>
      </c>
      <c r="I6314" t="str">
        <f>VLOOKUP(Source[[#This Row],[SubjCrse]],'Courses and Categories'!$E$2:$G$1816,3,FALSE)</f>
        <v>Credit General Education</v>
      </c>
      <c r="J6314">
        <v>3</v>
      </c>
      <c r="K6314" t="s">
        <v>1671</v>
      </c>
      <c r="L6314" t="s">
        <v>39</v>
      </c>
      <c r="M6314" t="s">
        <v>1046</v>
      </c>
      <c r="N6314" t="s">
        <v>105</v>
      </c>
      <c r="O6314">
        <v>1110</v>
      </c>
      <c r="P6314">
        <v>1400</v>
      </c>
      <c r="Q6314" t="s">
        <v>1649</v>
      </c>
      <c r="R6314">
        <v>307</v>
      </c>
      <c r="S6314" t="s">
        <v>134</v>
      </c>
      <c r="T6314">
        <v>1</v>
      </c>
      <c r="U6314" s="1">
        <v>43694</v>
      </c>
      <c r="V6314" s="1">
        <v>43819</v>
      </c>
      <c r="W6314" t="s">
        <v>3950</v>
      </c>
      <c r="X6314" t="s">
        <v>1929</v>
      </c>
      <c r="Y6314">
        <v>38</v>
      </c>
      <c r="Z6314">
        <v>35</v>
      </c>
      <c r="AA6314">
        <v>36</v>
      </c>
      <c r="AB6314">
        <v>97.222200000000001</v>
      </c>
      <c r="AD6314">
        <f>IF(ISBLANK(Source[[#This Row],[CrosslistID]]),1,1/COUNTIFS(Source[CrosslistID],Source[[#This Row],[CrosslistID]],Source[TermDesc],Source[[#This Row],[TermDesc]]))</f>
        <v>1</v>
      </c>
      <c r="AG6314">
        <v>0</v>
      </c>
      <c r="AH6314">
        <v>97.222200000000001</v>
      </c>
      <c r="AI6314">
        <v>7.2</v>
      </c>
      <c r="AJ6314">
        <v>7.6</v>
      </c>
      <c r="AK6314">
        <v>0.37</v>
      </c>
      <c r="AL63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14">
        <f>IF(AND(Source[[#This Row],[Credit_Noncredit]]="Noncredit",Source[[#This Row],[FTEF]]&gt;0),Source[[#This Row],[NC XLST FTES]]*525/(437.5*Source[[#This Row],[FTEF]]),0)</f>
        <v>0</v>
      </c>
      <c r="AN6314">
        <f>IF(Source[[#This Row],[Credit_Noncredit]]="Credit",Source[[#This Row],[Census Enrollment]],Source[[#This Row],[Noncredit Avg. Attendance]])</f>
        <v>38</v>
      </c>
    </row>
    <row r="6315" spans="1:40" x14ac:dyDescent="0.25">
      <c r="A6315" t="s">
        <v>1914</v>
      </c>
      <c r="B6315" t="s">
        <v>886</v>
      </c>
      <c r="C6315" t="s">
        <v>775</v>
      </c>
      <c r="D6315" t="s">
        <v>1669</v>
      </c>
      <c r="E6315" s="4">
        <v>70224</v>
      </c>
      <c r="F6315" s="4" t="s">
        <v>1670</v>
      </c>
      <c r="G6315" s="4">
        <v>9</v>
      </c>
      <c r="H6315" t="str">
        <f>CONCATENATE(Source[[#This Row],[Subject]],TRIM(Source[[#This Row],[Course]]))</f>
        <v>BIO9</v>
      </c>
      <c r="I6315" t="str">
        <f>VLOOKUP(Source[[#This Row],[SubjCrse]],'Courses and Categories'!$E$2:$G$1816,3,FALSE)</f>
        <v>Credit General Education</v>
      </c>
      <c r="J6315">
        <v>5</v>
      </c>
      <c r="K6315" t="s">
        <v>1671</v>
      </c>
      <c r="L6315" t="s">
        <v>39</v>
      </c>
      <c r="M6315" t="s">
        <v>1046</v>
      </c>
      <c r="N6315" t="s">
        <v>59</v>
      </c>
      <c r="O6315">
        <v>810</v>
      </c>
      <c r="P6315">
        <v>1100</v>
      </c>
      <c r="Q6315" t="s">
        <v>1649</v>
      </c>
      <c r="R6315">
        <v>335</v>
      </c>
      <c r="S6315" t="s">
        <v>134</v>
      </c>
      <c r="T6315">
        <v>1</v>
      </c>
      <c r="U6315" s="1">
        <v>43694</v>
      </c>
      <c r="V6315" s="1">
        <v>43819</v>
      </c>
      <c r="W6315" t="s">
        <v>92</v>
      </c>
      <c r="X6315" t="s">
        <v>1929</v>
      </c>
      <c r="Y6315">
        <v>35</v>
      </c>
      <c r="Z6315">
        <v>35</v>
      </c>
      <c r="AA6315">
        <v>36</v>
      </c>
      <c r="AB6315">
        <v>97.222200000000001</v>
      </c>
      <c r="AD6315">
        <f>IF(ISBLANK(Source[[#This Row],[CrosslistID]]),1,1/COUNTIFS(Source[CrosslistID],Source[[#This Row],[CrosslistID]],Source[TermDesc],Source[[#This Row],[TermDesc]]))</f>
        <v>1</v>
      </c>
      <c r="AG6315">
        <v>0</v>
      </c>
      <c r="AH6315">
        <v>97.222200000000001</v>
      </c>
      <c r="AI6315">
        <v>6.2</v>
      </c>
      <c r="AJ6315">
        <v>7</v>
      </c>
      <c r="AK6315">
        <v>0.37</v>
      </c>
      <c r="AL63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15">
        <f>IF(AND(Source[[#This Row],[Credit_Noncredit]]="Noncredit",Source[[#This Row],[FTEF]]&gt;0),Source[[#This Row],[NC XLST FTES]]*525/(437.5*Source[[#This Row],[FTEF]]),0)</f>
        <v>0</v>
      </c>
      <c r="AN6315">
        <f>IF(Source[[#This Row],[Credit_Noncredit]]="Credit",Source[[#This Row],[Census Enrollment]],Source[[#This Row],[Noncredit Avg. Attendance]])</f>
        <v>35</v>
      </c>
    </row>
    <row r="6316" spans="1:40" x14ac:dyDescent="0.25">
      <c r="A6316" t="s">
        <v>1914</v>
      </c>
      <c r="B6316" t="s">
        <v>886</v>
      </c>
      <c r="C6316" t="s">
        <v>775</v>
      </c>
      <c r="D6316" t="s">
        <v>1669</v>
      </c>
      <c r="E6316" s="4">
        <v>70225</v>
      </c>
      <c r="F6316" s="4" t="s">
        <v>1670</v>
      </c>
      <c r="G6316" s="4">
        <v>9</v>
      </c>
      <c r="H6316" t="str">
        <f>CONCATENATE(Source[[#This Row],[Subject]],TRIM(Source[[#This Row],[Course]]))</f>
        <v>BIO9</v>
      </c>
      <c r="I6316" t="str">
        <f>VLOOKUP(Source[[#This Row],[SubjCrse]],'Courses and Categories'!$E$2:$G$1816,3,FALSE)</f>
        <v>Credit General Education</v>
      </c>
      <c r="J6316">
        <v>8</v>
      </c>
      <c r="K6316" t="s">
        <v>1671</v>
      </c>
      <c r="L6316" t="s">
        <v>39</v>
      </c>
      <c r="M6316" t="s">
        <v>1046</v>
      </c>
      <c r="N6316" t="s">
        <v>59</v>
      </c>
      <c r="O6316">
        <v>1110</v>
      </c>
      <c r="P6316">
        <v>1400</v>
      </c>
      <c r="Q6316" t="s">
        <v>1649</v>
      </c>
      <c r="R6316">
        <v>335</v>
      </c>
      <c r="S6316" t="s">
        <v>134</v>
      </c>
      <c r="T6316">
        <v>1</v>
      </c>
      <c r="U6316" s="1">
        <v>43694</v>
      </c>
      <c r="V6316" s="1">
        <v>43819</v>
      </c>
      <c r="W6316" t="s">
        <v>3951</v>
      </c>
      <c r="X6316" t="s">
        <v>1929</v>
      </c>
      <c r="Y6316">
        <v>35</v>
      </c>
      <c r="Z6316">
        <v>32</v>
      </c>
      <c r="AA6316">
        <v>36</v>
      </c>
      <c r="AB6316">
        <v>88.888900000000007</v>
      </c>
      <c r="AD6316">
        <f>IF(ISBLANK(Source[[#This Row],[CrosslistID]]),1,1/COUNTIFS(Source[CrosslistID],Source[[#This Row],[CrosslistID]],Source[TermDesc],Source[[#This Row],[TermDesc]]))</f>
        <v>1</v>
      </c>
      <c r="AG6316">
        <v>0</v>
      </c>
      <c r="AH6316">
        <v>88.888900000000007</v>
      </c>
      <c r="AI6316">
        <v>6.6</v>
      </c>
      <c r="AJ6316">
        <v>7</v>
      </c>
      <c r="AK6316">
        <v>0.37</v>
      </c>
      <c r="AL63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16">
        <f>IF(AND(Source[[#This Row],[Credit_Noncredit]]="Noncredit",Source[[#This Row],[FTEF]]&gt;0),Source[[#This Row],[NC XLST FTES]]*525/(437.5*Source[[#This Row],[FTEF]]),0)</f>
        <v>0</v>
      </c>
      <c r="AN6316">
        <f>IF(Source[[#This Row],[Credit_Noncredit]]="Credit",Source[[#This Row],[Census Enrollment]],Source[[#This Row],[Noncredit Avg. Attendance]])</f>
        <v>35</v>
      </c>
    </row>
    <row r="6317" spans="1:40" x14ac:dyDescent="0.25">
      <c r="A6317" t="s">
        <v>1914</v>
      </c>
      <c r="B6317" t="s">
        <v>886</v>
      </c>
      <c r="C6317" t="s">
        <v>775</v>
      </c>
      <c r="D6317" t="s">
        <v>1669</v>
      </c>
      <c r="E6317" s="4">
        <v>74424</v>
      </c>
      <c r="F6317" s="4" t="s">
        <v>1670</v>
      </c>
      <c r="G6317" s="4">
        <v>9</v>
      </c>
      <c r="H6317" t="str">
        <f>CONCATENATE(Source[[#This Row],[Subject]],TRIM(Source[[#This Row],[Course]]))</f>
        <v>BIO9</v>
      </c>
      <c r="I6317" t="str">
        <f>VLOOKUP(Source[[#This Row],[SubjCrse]],'Courses and Categories'!$E$2:$G$1816,3,FALSE)</f>
        <v>Credit General Education</v>
      </c>
      <c r="J6317">
        <v>9</v>
      </c>
      <c r="K6317" t="s">
        <v>1671</v>
      </c>
      <c r="L6317" t="s">
        <v>39</v>
      </c>
      <c r="M6317" t="s">
        <v>1046</v>
      </c>
      <c r="N6317" t="s">
        <v>59</v>
      </c>
      <c r="O6317">
        <v>1310</v>
      </c>
      <c r="P6317">
        <v>1600</v>
      </c>
      <c r="Q6317" t="s">
        <v>1649</v>
      </c>
      <c r="R6317">
        <v>334</v>
      </c>
      <c r="S6317" t="s">
        <v>134</v>
      </c>
      <c r="T6317">
        <v>1</v>
      </c>
      <c r="U6317" s="1">
        <v>43694</v>
      </c>
      <c r="V6317" s="1">
        <v>43819</v>
      </c>
      <c r="W6317" t="s">
        <v>3952</v>
      </c>
      <c r="X6317" t="s">
        <v>1929</v>
      </c>
      <c r="Y6317">
        <v>36</v>
      </c>
      <c r="Z6317">
        <v>34</v>
      </c>
      <c r="AA6317">
        <v>36</v>
      </c>
      <c r="AB6317">
        <v>94.444400000000002</v>
      </c>
      <c r="AD6317">
        <f>IF(ISBLANK(Source[[#This Row],[CrosslistID]]),1,1/COUNTIFS(Source[CrosslistID],Source[[#This Row],[CrosslistID]],Source[TermDesc],Source[[#This Row],[TermDesc]]))</f>
        <v>1</v>
      </c>
      <c r="AG6317">
        <v>0</v>
      </c>
      <c r="AH6317">
        <v>94.444400000000002</v>
      </c>
      <c r="AI6317">
        <v>6.8</v>
      </c>
      <c r="AJ6317">
        <v>7.2</v>
      </c>
      <c r="AK6317">
        <v>0.37</v>
      </c>
      <c r="AL63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17">
        <f>IF(AND(Source[[#This Row],[Credit_Noncredit]]="Noncredit",Source[[#This Row],[FTEF]]&gt;0),Source[[#This Row],[NC XLST FTES]]*525/(437.5*Source[[#This Row],[FTEF]]),0)</f>
        <v>0</v>
      </c>
      <c r="AN6317">
        <f>IF(Source[[#This Row],[Credit_Noncredit]]="Credit",Source[[#This Row],[Census Enrollment]],Source[[#This Row],[Noncredit Avg. Attendance]])</f>
        <v>36</v>
      </c>
    </row>
    <row r="6318" spans="1:40" x14ac:dyDescent="0.25">
      <c r="A6318" t="s">
        <v>1914</v>
      </c>
      <c r="B6318" t="s">
        <v>886</v>
      </c>
      <c r="C6318" t="s">
        <v>775</v>
      </c>
      <c r="D6318" t="s">
        <v>1669</v>
      </c>
      <c r="E6318" s="4">
        <v>77776</v>
      </c>
      <c r="F6318" s="4" t="s">
        <v>1670</v>
      </c>
      <c r="G6318" s="4">
        <v>9</v>
      </c>
      <c r="H6318" t="str">
        <f>CONCATENATE(Source[[#This Row],[Subject]],TRIM(Source[[#This Row],[Course]]))</f>
        <v>BIO9</v>
      </c>
      <c r="I6318" t="str">
        <f>VLOOKUP(Source[[#This Row],[SubjCrse]],'Courses and Categories'!$E$2:$G$1816,3,FALSE)</f>
        <v>Credit General Education</v>
      </c>
      <c r="J6318">
        <v>10</v>
      </c>
      <c r="K6318" t="s">
        <v>1671</v>
      </c>
      <c r="L6318" t="s">
        <v>39</v>
      </c>
      <c r="M6318" t="s">
        <v>1046</v>
      </c>
      <c r="N6318" t="s">
        <v>59</v>
      </c>
      <c r="O6318">
        <v>1410</v>
      </c>
      <c r="P6318">
        <v>1700</v>
      </c>
      <c r="Q6318" t="s">
        <v>1649</v>
      </c>
      <c r="R6318">
        <v>307</v>
      </c>
      <c r="S6318" t="s">
        <v>134</v>
      </c>
      <c r="T6318">
        <v>1</v>
      </c>
      <c r="U6318" s="1">
        <v>43694</v>
      </c>
      <c r="V6318" s="1">
        <v>43819</v>
      </c>
      <c r="W6318" t="s">
        <v>3953</v>
      </c>
      <c r="X6318" t="s">
        <v>1929</v>
      </c>
      <c r="Y6318">
        <v>38</v>
      </c>
      <c r="Z6318">
        <v>34</v>
      </c>
      <c r="AA6318">
        <v>36</v>
      </c>
      <c r="AB6318">
        <v>94.444400000000002</v>
      </c>
      <c r="AD6318">
        <f>IF(ISBLANK(Source[[#This Row],[CrosslistID]]),1,1/COUNTIFS(Source[CrosslistID],Source[[#This Row],[CrosslistID]],Source[TermDesc],Source[[#This Row],[TermDesc]]))</f>
        <v>1</v>
      </c>
      <c r="AG6318">
        <v>0</v>
      </c>
      <c r="AH6318">
        <v>94.444400000000002</v>
      </c>
      <c r="AI6318">
        <v>7.2</v>
      </c>
      <c r="AJ6318">
        <v>7.6</v>
      </c>
      <c r="AK6318">
        <v>0.37</v>
      </c>
      <c r="AL63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18">
        <f>IF(AND(Source[[#This Row],[Credit_Noncredit]]="Noncredit",Source[[#This Row],[FTEF]]&gt;0),Source[[#This Row],[NC XLST FTES]]*525/(437.5*Source[[#This Row],[FTEF]]),0)</f>
        <v>0</v>
      </c>
      <c r="AN6318">
        <f>IF(Source[[#This Row],[Credit_Noncredit]]="Credit",Source[[#This Row],[Census Enrollment]],Source[[#This Row],[Noncredit Avg. Attendance]])</f>
        <v>38</v>
      </c>
    </row>
    <row r="6319" spans="1:40" x14ac:dyDescent="0.25">
      <c r="A6319" t="s">
        <v>1914</v>
      </c>
      <c r="B6319" t="s">
        <v>886</v>
      </c>
      <c r="C6319" t="s">
        <v>775</v>
      </c>
      <c r="D6319" t="s">
        <v>1669</v>
      </c>
      <c r="E6319" s="4">
        <v>72610</v>
      </c>
      <c r="F6319" s="4" t="s">
        <v>1670</v>
      </c>
      <c r="G6319" s="4">
        <v>9</v>
      </c>
      <c r="H6319" t="str">
        <f>CONCATENATE(Source[[#This Row],[Subject]],TRIM(Source[[#This Row],[Course]]))</f>
        <v>BIO9</v>
      </c>
      <c r="I6319" t="str">
        <f>VLOOKUP(Source[[#This Row],[SubjCrse]],'Courses and Categories'!$E$2:$G$1816,3,FALSE)</f>
        <v>Credit General Education</v>
      </c>
      <c r="J6319">
        <v>551</v>
      </c>
      <c r="K6319" t="s">
        <v>1671</v>
      </c>
      <c r="L6319" t="s">
        <v>87</v>
      </c>
      <c r="M6319" t="s">
        <v>1046</v>
      </c>
      <c r="N6319" t="s">
        <v>105</v>
      </c>
      <c r="O6319">
        <v>1830</v>
      </c>
      <c r="P6319">
        <v>2120</v>
      </c>
      <c r="Q6319" t="s">
        <v>52</v>
      </c>
      <c r="R6319">
        <v>364</v>
      </c>
      <c r="S6319" t="s">
        <v>53</v>
      </c>
      <c r="T6319">
        <v>1</v>
      </c>
      <c r="U6319" s="1">
        <v>43694</v>
      </c>
      <c r="V6319" s="1">
        <v>43819</v>
      </c>
      <c r="W6319" t="s">
        <v>3954</v>
      </c>
      <c r="X6319" t="s">
        <v>1929</v>
      </c>
      <c r="Y6319">
        <v>28</v>
      </c>
      <c r="Z6319">
        <v>26</v>
      </c>
      <c r="AA6319">
        <v>28</v>
      </c>
      <c r="AB6319">
        <v>92.857100000000003</v>
      </c>
      <c r="AD6319">
        <f>IF(ISBLANK(Source[[#This Row],[CrosslistID]]),1,1/COUNTIFS(Source[CrosslistID],Source[[#This Row],[CrosslistID]],Source[TermDesc],Source[[#This Row],[TermDesc]]))</f>
        <v>1</v>
      </c>
      <c r="AG6319">
        <v>0</v>
      </c>
      <c r="AH6319">
        <v>92.857100000000003</v>
      </c>
      <c r="AI6319">
        <v>5.6</v>
      </c>
      <c r="AJ6319">
        <v>5.6</v>
      </c>
      <c r="AK6319">
        <v>0.37</v>
      </c>
      <c r="AL63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19">
        <f>IF(AND(Source[[#This Row],[Credit_Noncredit]]="Noncredit",Source[[#This Row],[FTEF]]&gt;0),Source[[#This Row],[NC XLST FTES]]*525/(437.5*Source[[#This Row],[FTEF]]),0)</f>
        <v>0</v>
      </c>
      <c r="AN6319">
        <f>IF(Source[[#This Row],[Credit_Noncredit]]="Credit",Source[[#This Row],[Census Enrollment]],Source[[#This Row],[Noncredit Avg. Attendance]])</f>
        <v>28</v>
      </c>
    </row>
    <row r="6320" spans="1:40" x14ac:dyDescent="0.25">
      <c r="A6320" t="s">
        <v>1914</v>
      </c>
      <c r="B6320" t="s">
        <v>886</v>
      </c>
      <c r="C6320" t="s">
        <v>775</v>
      </c>
      <c r="D6320" t="s">
        <v>1669</v>
      </c>
      <c r="E6320" s="4">
        <v>76645</v>
      </c>
      <c r="F6320" s="4" t="s">
        <v>1670</v>
      </c>
      <c r="G6320" s="4">
        <v>9</v>
      </c>
      <c r="H6320" t="str">
        <f>CONCATENATE(Source[[#This Row],[Subject]],TRIM(Source[[#This Row],[Course]]))</f>
        <v>BIO9</v>
      </c>
      <c r="I6320" t="str">
        <f>VLOOKUP(Source[[#This Row],[SubjCrse]],'Courses and Categories'!$E$2:$G$1816,3,FALSE)</f>
        <v>Credit General Education</v>
      </c>
      <c r="J6320">
        <v>862</v>
      </c>
      <c r="K6320" t="s">
        <v>1671</v>
      </c>
      <c r="L6320" t="s">
        <v>39</v>
      </c>
      <c r="M6320" t="s">
        <v>897</v>
      </c>
      <c r="N6320" t="s">
        <v>2365</v>
      </c>
      <c r="O6320" t="s">
        <v>1373</v>
      </c>
      <c r="P6320" t="s">
        <v>2369</v>
      </c>
      <c r="Q6320" t="s">
        <v>1682</v>
      </c>
      <c r="R6320">
        <v>334</v>
      </c>
      <c r="S6320" t="s">
        <v>134</v>
      </c>
      <c r="T6320">
        <v>1</v>
      </c>
      <c r="U6320" s="1">
        <v>43694</v>
      </c>
      <c r="V6320" s="1">
        <v>43819</v>
      </c>
      <c r="W6320" t="s">
        <v>3955</v>
      </c>
      <c r="X6320" t="s">
        <v>2130</v>
      </c>
      <c r="Y6320">
        <v>32</v>
      </c>
      <c r="Z6320">
        <v>30</v>
      </c>
      <c r="AA6320">
        <v>36</v>
      </c>
      <c r="AB6320">
        <v>83.333299999999994</v>
      </c>
      <c r="AD6320">
        <f>IF(ISBLANK(Source[[#This Row],[CrosslistID]]),1,1/COUNTIFS(Source[CrosslistID],Source[[#This Row],[CrosslistID]],Source[TermDesc],Source[[#This Row],[TermDesc]]))</f>
        <v>1</v>
      </c>
      <c r="AG6320">
        <v>0</v>
      </c>
      <c r="AH6320">
        <v>83.333299999999994</v>
      </c>
      <c r="AI6320">
        <v>4.2670000000000003</v>
      </c>
      <c r="AJ6320">
        <v>4.2670000000000003</v>
      </c>
      <c r="AK6320">
        <v>0.37</v>
      </c>
      <c r="AL63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20">
        <f>IF(AND(Source[[#This Row],[Credit_Noncredit]]="Noncredit",Source[[#This Row],[FTEF]]&gt;0),Source[[#This Row],[NC XLST FTES]]*525/(437.5*Source[[#This Row],[FTEF]]),0)</f>
        <v>0</v>
      </c>
      <c r="AN6320">
        <f>IF(Source[[#This Row],[Credit_Noncredit]]="Credit",Source[[#This Row],[Census Enrollment]],Source[[#This Row],[Noncredit Avg. Attendance]])</f>
        <v>32</v>
      </c>
    </row>
    <row r="6321" spans="1:40" x14ac:dyDescent="0.25">
      <c r="A6321" t="s">
        <v>1914</v>
      </c>
      <c r="B6321" t="s">
        <v>886</v>
      </c>
      <c r="C6321" t="s">
        <v>775</v>
      </c>
      <c r="D6321" t="s">
        <v>1669</v>
      </c>
      <c r="E6321" s="4">
        <v>70226</v>
      </c>
      <c r="F6321" s="4" t="s">
        <v>1670</v>
      </c>
      <c r="G6321" s="4">
        <v>9</v>
      </c>
      <c r="H6321" t="str">
        <f>CONCATENATE(Source[[#This Row],[Subject]],TRIM(Source[[#This Row],[Course]]))</f>
        <v>BIO9</v>
      </c>
      <c r="I6321" t="str">
        <f>VLOOKUP(Source[[#This Row],[SubjCrse]],'Courses and Categories'!$E$2:$G$1816,3,FALSE)</f>
        <v>Credit General Education</v>
      </c>
      <c r="J6321">
        <v>863</v>
      </c>
      <c r="K6321" t="s">
        <v>1671</v>
      </c>
      <c r="L6321" t="s">
        <v>87</v>
      </c>
      <c r="M6321" t="s">
        <v>897</v>
      </c>
      <c r="N6321" t="s">
        <v>2120</v>
      </c>
      <c r="O6321" t="s">
        <v>3956</v>
      </c>
      <c r="P6321" t="s">
        <v>3957</v>
      </c>
      <c r="Q6321" t="s">
        <v>1682</v>
      </c>
      <c r="R6321">
        <v>334</v>
      </c>
      <c r="S6321" t="s">
        <v>134</v>
      </c>
      <c r="T6321">
        <v>1</v>
      </c>
      <c r="U6321" s="1">
        <v>43694</v>
      </c>
      <c r="V6321" s="1">
        <v>43819</v>
      </c>
      <c r="W6321" t="s">
        <v>3955</v>
      </c>
      <c r="X6321" t="s">
        <v>2130</v>
      </c>
      <c r="Y6321">
        <v>35</v>
      </c>
      <c r="Z6321">
        <v>33</v>
      </c>
      <c r="AA6321">
        <v>36</v>
      </c>
      <c r="AB6321">
        <v>91.666700000000006</v>
      </c>
      <c r="AD6321">
        <f>IF(ISBLANK(Source[[#This Row],[CrosslistID]]),1,1/COUNTIFS(Source[CrosslistID],Source[[#This Row],[CrosslistID]],Source[TermDesc],Source[[#This Row],[TermDesc]]))</f>
        <v>1</v>
      </c>
      <c r="AG6321">
        <v>0</v>
      </c>
      <c r="AH6321">
        <v>91.666700000000006</v>
      </c>
      <c r="AI6321">
        <v>4.5330000000000004</v>
      </c>
      <c r="AJ6321">
        <v>4.6662999999999997</v>
      </c>
      <c r="AK6321">
        <v>0.37</v>
      </c>
      <c r="AL63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21">
        <f>IF(AND(Source[[#This Row],[Credit_Noncredit]]="Noncredit",Source[[#This Row],[FTEF]]&gt;0),Source[[#This Row],[NC XLST FTES]]*525/(437.5*Source[[#This Row],[FTEF]]),0)</f>
        <v>0</v>
      </c>
      <c r="AN6321">
        <f>IF(Source[[#This Row],[Credit_Noncredit]]="Credit",Source[[#This Row],[Census Enrollment]],Source[[#This Row],[Noncredit Avg. Attendance]])</f>
        <v>35</v>
      </c>
    </row>
    <row r="6322" spans="1:40" x14ac:dyDescent="0.25">
      <c r="A6322" t="s">
        <v>1914</v>
      </c>
      <c r="B6322" t="s">
        <v>886</v>
      </c>
      <c r="C6322" t="s">
        <v>775</v>
      </c>
      <c r="D6322" t="s">
        <v>1669</v>
      </c>
      <c r="E6322" s="4">
        <v>76644</v>
      </c>
      <c r="F6322" s="4" t="s">
        <v>1670</v>
      </c>
      <c r="G6322" s="4">
        <v>9</v>
      </c>
      <c r="H6322" t="str">
        <f>CONCATENATE(Source[[#This Row],[Subject]],TRIM(Source[[#This Row],[Course]]))</f>
        <v>BIO9</v>
      </c>
      <c r="I6322" t="str">
        <f>VLOOKUP(Source[[#This Row],[SubjCrse]],'Courses and Categories'!$E$2:$G$1816,3,FALSE)</f>
        <v>Credit General Education</v>
      </c>
      <c r="J6322">
        <v>864</v>
      </c>
      <c r="K6322" t="s">
        <v>1671</v>
      </c>
      <c r="L6322" t="s">
        <v>39</v>
      </c>
      <c r="M6322" t="s">
        <v>897</v>
      </c>
      <c r="N6322" t="s">
        <v>3958</v>
      </c>
      <c r="O6322" t="s">
        <v>3959</v>
      </c>
      <c r="P6322" t="s">
        <v>3960</v>
      </c>
      <c r="Q6322" t="s">
        <v>3961</v>
      </c>
      <c r="R6322">
        <v>334</v>
      </c>
      <c r="S6322" t="s">
        <v>134</v>
      </c>
      <c r="T6322">
        <v>1</v>
      </c>
      <c r="U6322" s="1">
        <v>43694</v>
      </c>
      <c r="V6322" s="1">
        <v>43819</v>
      </c>
      <c r="W6322" t="s">
        <v>3962</v>
      </c>
      <c r="X6322" t="s">
        <v>1096</v>
      </c>
      <c r="Y6322">
        <v>34</v>
      </c>
      <c r="Z6322">
        <v>30</v>
      </c>
      <c r="AA6322">
        <v>36</v>
      </c>
      <c r="AB6322">
        <v>83.333299999999994</v>
      </c>
      <c r="AD6322">
        <f>IF(ISBLANK(Source[[#This Row],[CrosslistID]]),1,1/COUNTIFS(Source[CrosslistID],Source[[#This Row],[CrosslistID]],Source[TermDesc],Source[[#This Row],[TermDesc]]))</f>
        <v>1</v>
      </c>
      <c r="AG6322">
        <v>0</v>
      </c>
      <c r="AH6322">
        <v>83.333299999999994</v>
      </c>
      <c r="AI6322">
        <v>4.4000000000000004</v>
      </c>
      <c r="AJ6322">
        <v>4.5332999999999997</v>
      </c>
      <c r="AK6322">
        <v>0.37</v>
      </c>
      <c r="AL63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22">
        <f>IF(AND(Source[[#This Row],[Credit_Noncredit]]="Noncredit",Source[[#This Row],[FTEF]]&gt;0),Source[[#This Row],[NC XLST FTES]]*525/(437.5*Source[[#This Row],[FTEF]]),0)</f>
        <v>0</v>
      </c>
      <c r="AN6322">
        <f>IF(Source[[#This Row],[Credit_Noncredit]]="Credit",Source[[#This Row],[Census Enrollment]],Source[[#This Row],[Noncredit Avg. Attendance]])</f>
        <v>34</v>
      </c>
    </row>
    <row r="6323" spans="1:40" x14ac:dyDescent="0.25">
      <c r="A6323" t="s">
        <v>1914</v>
      </c>
      <c r="B6323" t="s">
        <v>886</v>
      </c>
      <c r="C6323" t="s">
        <v>775</v>
      </c>
      <c r="D6323" t="s">
        <v>1669</v>
      </c>
      <c r="E6323" s="4">
        <v>78409</v>
      </c>
      <c r="F6323" s="4" t="s">
        <v>1670</v>
      </c>
      <c r="G6323" s="4">
        <v>10</v>
      </c>
      <c r="H6323" t="str">
        <f>CONCATENATE(Source[[#This Row],[Subject]],TRIM(Source[[#This Row],[Course]]))</f>
        <v>BIO10</v>
      </c>
      <c r="I6323" t="str">
        <f>VLOOKUP(Source[[#This Row],[SubjCrse]],'Courses and Categories'!$E$2:$G$1816,3,FALSE)</f>
        <v>Credit General Education</v>
      </c>
      <c r="J6323">
        <v>1</v>
      </c>
      <c r="K6323" t="s">
        <v>3963</v>
      </c>
      <c r="L6323" t="s">
        <v>39</v>
      </c>
      <c r="M6323" t="s">
        <v>1046</v>
      </c>
      <c r="N6323" t="s">
        <v>105</v>
      </c>
      <c r="O6323">
        <v>1410</v>
      </c>
      <c r="P6323">
        <v>1700</v>
      </c>
      <c r="Q6323" t="s">
        <v>1649</v>
      </c>
      <c r="R6323">
        <v>307</v>
      </c>
      <c r="S6323" t="s">
        <v>134</v>
      </c>
      <c r="T6323">
        <v>1</v>
      </c>
      <c r="U6323" s="1">
        <v>43694</v>
      </c>
      <c r="V6323" s="1">
        <v>43819</v>
      </c>
      <c r="W6323" t="s">
        <v>3964</v>
      </c>
      <c r="X6323" t="s">
        <v>1929</v>
      </c>
      <c r="Y6323">
        <v>32</v>
      </c>
      <c r="Z6323">
        <v>27</v>
      </c>
      <c r="AA6323">
        <v>36</v>
      </c>
      <c r="AB6323">
        <v>75</v>
      </c>
      <c r="AD6323">
        <f>IF(ISBLANK(Source[[#This Row],[CrosslistID]]),1,1/COUNTIFS(Source[CrosslistID],Source[[#This Row],[CrosslistID]],Source[TermDesc],Source[[#This Row],[TermDesc]]))</f>
        <v>1</v>
      </c>
      <c r="AG6323">
        <v>0</v>
      </c>
      <c r="AH6323">
        <v>75</v>
      </c>
      <c r="AI6323">
        <v>6.2</v>
      </c>
      <c r="AJ6323">
        <v>6.4</v>
      </c>
      <c r="AK6323">
        <v>0.37</v>
      </c>
      <c r="AL63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23">
        <f>IF(AND(Source[[#This Row],[Credit_Noncredit]]="Noncredit",Source[[#This Row],[FTEF]]&gt;0),Source[[#This Row],[NC XLST FTES]]*525/(437.5*Source[[#This Row],[FTEF]]),0)</f>
        <v>0</v>
      </c>
      <c r="AN6323">
        <f>IF(Source[[#This Row],[Credit_Noncredit]]="Credit",Source[[#This Row],[Census Enrollment]],Source[[#This Row],[Noncredit Avg. Attendance]])</f>
        <v>32</v>
      </c>
    </row>
    <row r="6324" spans="1:40" x14ac:dyDescent="0.25">
      <c r="A6324" t="s">
        <v>1914</v>
      </c>
      <c r="B6324" t="s">
        <v>886</v>
      </c>
      <c r="C6324" t="s">
        <v>775</v>
      </c>
      <c r="D6324" t="s">
        <v>1669</v>
      </c>
      <c r="E6324" s="4">
        <v>71610</v>
      </c>
      <c r="F6324" s="4" t="s">
        <v>1670</v>
      </c>
      <c r="G6324" s="4">
        <v>11</v>
      </c>
      <c r="H6324" t="str">
        <f>CONCATENATE(Source[[#This Row],[Subject]],TRIM(Source[[#This Row],[Course]]))</f>
        <v>BIO11</v>
      </c>
      <c r="I6324" t="str">
        <f>VLOOKUP(Source[[#This Row],[SubjCrse]],'Courses and Categories'!$E$2:$G$1816,3,FALSE)</f>
        <v>Credit General Education</v>
      </c>
      <c r="J6324">
        <v>1</v>
      </c>
      <c r="K6324" t="s">
        <v>3965</v>
      </c>
      <c r="L6324" t="s">
        <v>39</v>
      </c>
      <c r="M6324" t="s">
        <v>1046</v>
      </c>
      <c r="N6324" t="s">
        <v>3966</v>
      </c>
      <c r="O6324" t="s">
        <v>3967</v>
      </c>
      <c r="P6324" t="s">
        <v>3968</v>
      </c>
      <c r="Q6324" t="s">
        <v>1693</v>
      </c>
      <c r="R6324" t="s">
        <v>3969</v>
      </c>
      <c r="S6324" t="s">
        <v>134</v>
      </c>
      <c r="T6324">
        <v>1</v>
      </c>
      <c r="U6324" s="1">
        <v>43694</v>
      </c>
      <c r="V6324" s="1">
        <v>43819</v>
      </c>
      <c r="W6324" t="s">
        <v>3970</v>
      </c>
      <c r="X6324" t="s">
        <v>1929</v>
      </c>
      <c r="Y6324">
        <v>26</v>
      </c>
      <c r="Z6324">
        <v>24</v>
      </c>
      <c r="AA6324">
        <v>28</v>
      </c>
      <c r="AB6324">
        <v>85.714299999999994</v>
      </c>
      <c r="AC6324" t="s">
        <v>3971</v>
      </c>
      <c r="AD6324">
        <f>IF(ISBLANK(Source[[#This Row],[CrosslistID]]),1,1/COUNTIFS(Source[CrosslistID],Source[[#This Row],[CrosslistID]],Source[TermDesc],Source[[#This Row],[TermDesc]]))</f>
        <v>0.5</v>
      </c>
      <c r="AE6324">
        <v>51</v>
      </c>
      <c r="AF6324">
        <v>56</v>
      </c>
      <c r="AG6324">
        <v>91.071399999999997</v>
      </c>
      <c r="AH6324">
        <v>91.071399999999997</v>
      </c>
      <c r="AI6324">
        <v>5</v>
      </c>
      <c r="AJ6324">
        <v>5.2</v>
      </c>
      <c r="AK6324">
        <v>0.37</v>
      </c>
      <c r="AL63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24">
        <f>IF(AND(Source[[#This Row],[Credit_Noncredit]]="Noncredit",Source[[#This Row],[FTEF]]&gt;0),Source[[#This Row],[NC XLST FTES]]*525/(437.5*Source[[#This Row],[FTEF]]),0)</f>
        <v>0</v>
      </c>
      <c r="AN6324">
        <f>IF(Source[[#This Row],[Credit_Noncredit]]="Credit",Source[[#This Row],[Census Enrollment]],Source[[#This Row],[Noncredit Avg. Attendance]])</f>
        <v>26</v>
      </c>
    </row>
    <row r="6325" spans="1:40" x14ac:dyDescent="0.25">
      <c r="A6325" t="s">
        <v>1914</v>
      </c>
      <c r="B6325" t="s">
        <v>886</v>
      </c>
      <c r="C6325" t="s">
        <v>775</v>
      </c>
      <c r="D6325" t="s">
        <v>1669</v>
      </c>
      <c r="E6325" s="4">
        <v>70228</v>
      </c>
      <c r="F6325" s="4" t="s">
        <v>1670</v>
      </c>
      <c r="G6325" s="4">
        <v>11</v>
      </c>
      <c r="H6325" t="str">
        <f>CONCATENATE(Source[[#This Row],[Subject]],TRIM(Source[[#This Row],[Course]]))</f>
        <v>BIO11</v>
      </c>
      <c r="I6325" t="str">
        <f>VLOOKUP(Source[[#This Row],[SubjCrse]],'Courses and Categories'!$E$2:$G$1816,3,FALSE)</f>
        <v>Credit General Education</v>
      </c>
      <c r="J6325">
        <v>2</v>
      </c>
      <c r="K6325" t="s">
        <v>3965</v>
      </c>
      <c r="L6325" t="s">
        <v>39</v>
      </c>
      <c r="M6325" t="s">
        <v>1046</v>
      </c>
      <c r="N6325" t="s">
        <v>3966</v>
      </c>
      <c r="O6325" t="s">
        <v>3972</v>
      </c>
      <c r="P6325" t="s">
        <v>3973</v>
      </c>
      <c r="Q6325" t="s">
        <v>1693</v>
      </c>
      <c r="R6325" t="s">
        <v>3969</v>
      </c>
      <c r="S6325" t="s">
        <v>134</v>
      </c>
      <c r="T6325">
        <v>1</v>
      </c>
      <c r="U6325" s="1">
        <v>43694</v>
      </c>
      <c r="V6325" s="1">
        <v>43819</v>
      </c>
      <c r="W6325" t="s">
        <v>3970</v>
      </c>
      <c r="X6325" t="s">
        <v>1929</v>
      </c>
      <c r="Y6325">
        <v>27</v>
      </c>
      <c r="Z6325">
        <v>27</v>
      </c>
      <c r="AA6325">
        <v>28</v>
      </c>
      <c r="AB6325">
        <v>96.428600000000003</v>
      </c>
      <c r="AC6325" t="s">
        <v>3971</v>
      </c>
      <c r="AD6325">
        <f>IF(ISBLANK(Source[[#This Row],[CrosslistID]]),1,1/COUNTIFS(Source[CrosslistID],Source[[#This Row],[CrosslistID]],Source[TermDesc],Source[[#This Row],[TermDesc]]))</f>
        <v>0.5</v>
      </c>
      <c r="AE6325">
        <v>51</v>
      </c>
      <c r="AF6325">
        <v>56</v>
      </c>
      <c r="AG6325">
        <v>91.071399999999997</v>
      </c>
      <c r="AH6325">
        <v>91.071399999999997</v>
      </c>
      <c r="AI6325">
        <v>5.2</v>
      </c>
      <c r="AJ6325">
        <v>5.4</v>
      </c>
      <c r="AK6325">
        <v>0.17</v>
      </c>
      <c r="AL63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25">
        <f>IF(AND(Source[[#This Row],[Credit_Noncredit]]="Noncredit",Source[[#This Row],[FTEF]]&gt;0),Source[[#This Row],[NC XLST FTES]]*525/(437.5*Source[[#This Row],[FTEF]]),0)</f>
        <v>0</v>
      </c>
      <c r="AN6325">
        <f>IF(Source[[#This Row],[Credit_Noncredit]]="Credit",Source[[#This Row],[Census Enrollment]],Source[[#This Row],[Noncredit Avg. Attendance]])</f>
        <v>27</v>
      </c>
    </row>
    <row r="6326" spans="1:40" x14ac:dyDescent="0.25">
      <c r="A6326" t="s">
        <v>1914</v>
      </c>
      <c r="B6326" t="s">
        <v>886</v>
      </c>
      <c r="C6326" t="s">
        <v>775</v>
      </c>
      <c r="D6326" t="s">
        <v>1669</v>
      </c>
      <c r="E6326" s="4">
        <v>75001</v>
      </c>
      <c r="F6326" s="4" t="s">
        <v>1670</v>
      </c>
      <c r="G6326" s="4">
        <v>11</v>
      </c>
      <c r="H6326" t="str">
        <f>CONCATENATE(Source[[#This Row],[Subject]],TRIM(Source[[#This Row],[Course]]))</f>
        <v>BIO11</v>
      </c>
      <c r="I6326" t="str">
        <f>VLOOKUP(Source[[#This Row],[SubjCrse]],'Courses and Categories'!$E$2:$G$1816,3,FALSE)</f>
        <v>Credit General Education</v>
      </c>
      <c r="J6326">
        <v>14</v>
      </c>
      <c r="K6326" t="s">
        <v>3965</v>
      </c>
      <c r="L6326" t="s">
        <v>39</v>
      </c>
      <c r="M6326" t="s">
        <v>1046</v>
      </c>
      <c r="N6326" t="s">
        <v>3974</v>
      </c>
      <c r="O6326" t="s">
        <v>3975</v>
      </c>
      <c r="P6326" t="s">
        <v>3976</v>
      </c>
      <c r="Q6326" t="s">
        <v>1693</v>
      </c>
      <c r="R6326" t="s">
        <v>3969</v>
      </c>
      <c r="S6326" t="s">
        <v>134</v>
      </c>
      <c r="T6326">
        <v>1</v>
      </c>
      <c r="U6326" s="1">
        <v>43694</v>
      </c>
      <c r="V6326" s="1">
        <v>43819</v>
      </c>
      <c r="W6326" t="s">
        <v>3970</v>
      </c>
      <c r="X6326" t="s">
        <v>1929</v>
      </c>
      <c r="Y6326">
        <v>29</v>
      </c>
      <c r="Z6326">
        <v>26</v>
      </c>
      <c r="AA6326">
        <v>28</v>
      </c>
      <c r="AB6326">
        <v>92.857100000000003</v>
      </c>
      <c r="AD6326">
        <f>IF(ISBLANK(Source[[#This Row],[CrosslistID]]),1,1/COUNTIFS(Source[CrosslistID],Source[[#This Row],[CrosslistID]],Source[TermDesc],Source[[#This Row],[TermDesc]]))</f>
        <v>1</v>
      </c>
      <c r="AG6326">
        <v>0</v>
      </c>
      <c r="AH6326">
        <v>92.857100000000003</v>
      </c>
      <c r="AI6326">
        <v>5.8</v>
      </c>
      <c r="AJ6326">
        <v>5.8</v>
      </c>
      <c r="AK6326">
        <v>0.54</v>
      </c>
      <c r="AL63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26">
        <f>IF(AND(Source[[#This Row],[Credit_Noncredit]]="Noncredit",Source[[#This Row],[FTEF]]&gt;0),Source[[#This Row],[NC XLST FTES]]*525/(437.5*Source[[#This Row],[FTEF]]),0)</f>
        <v>0</v>
      </c>
      <c r="AN6326">
        <f>IF(Source[[#This Row],[Credit_Noncredit]]="Credit",Source[[#This Row],[Census Enrollment]],Source[[#This Row],[Noncredit Avg. Attendance]])</f>
        <v>29</v>
      </c>
    </row>
    <row r="6327" spans="1:40" x14ac:dyDescent="0.25">
      <c r="A6327" t="s">
        <v>1914</v>
      </c>
      <c r="B6327" t="s">
        <v>886</v>
      </c>
      <c r="C6327" t="s">
        <v>775</v>
      </c>
      <c r="D6327" t="s">
        <v>1669</v>
      </c>
      <c r="E6327" s="4">
        <v>72152</v>
      </c>
      <c r="F6327" s="4" t="s">
        <v>1670</v>
      </c>
      <c r="G6327" s="4">
        <v>11</v>
      </c>
      <c r="H6327" t="str">
        <f>CONCATENATE(Source[[#This Row],[Subject]],TRIM(Source[[#This Row],[Course]]))</f>
        <v>BIO11</v>
      </c>
      <c r="I6327" t="str">
        <f>VLOOKUP(Source[[#This Row],[SubjCrse]],'Courses and Categories'!$E$2:$G$1816,3,FALSE)</f>
        <v>Credit General Education</v>
      </c>
      <c r="J6327">
        <v>501</v>
      </c>
      <c r="K6327" t="s">
        <v>3965</v>
      </c>
      <c r="L6327" t="s">
        <v>87</v>
      </c>
      <c r="M6327" t="s">
        <v>1046</v>
      </c>
      <c r="N6327" t="s">
        <v>797</v>
      </c>
      <c r="O6327" t="s">
        <v>789</v>
      </c>
      <c r="P6327" t="s">
        <v>790</v>
      </c>
      <c r="Q6327" t="s">
        <v>296</v>
      </c>
      <c r="R6327" t="s">
        <v>3977</v>
      </c>
      <c r="S6327" t="s">
        <v>53</v>
      </c>
      <c r="T6327">
        <v>1</v>
      </c>
      <c r="U6327" s="1">
        <v>43694</v>
      </c>
      <c r="V6327" s="1">
        <v>43819</v>
      </c>
      <c r="W6327" t="s">
        <v>3978</v>
      </c>
      <c r="X6327" t="s">
        <v>1929</v>
      </c>
      <c r="Y6327">
        <v>22</v>
      </c>
      <c r="Z6327">
        <v>22</v>
      </c>
      <c r="AA6327">
        <v>28</v>
      </c>
      <c r="AB6327">
        <v>78.571399999999997</v>
      </c>
      <c r="AD6327">
        <f>IF(ISBLANK(Source[[#This Row],[CrosslistID]]),1,1/COUNTIFS(Source[CrosslistID],Source[[#This Row],[CrosslistID]],Source[TermDesc],Source[[#This Row],[TermDesc]]))</f>
        <v>1</v>
      </c>
      <c r="AG6327">
        <v>0</v>
      </c>
      <c r="AH6327">
        <v>78.571399999999997</v>
      </c>
      <c r="AI6327">
        <v>4</v>
      </c>
      <c r="AJ6327">
        <v>4.4000000000000004</v>
      </c>
      <c r="AK6327">
        <v>0.37</v>
      </c>
      <c r="AL63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27">
        <f>IF(AND(Source[[#This Row],[Credit_Noncredit]]="Noncredit",Source[[#This Row],[FTEF]]&gt;0),Source[[#This Row],[NC XLST FTES]]*525/(437.5*Source[[#This Row],[FTEF]]),0)</f>
        <v>0</v>
      </c>
      <c r="AN6327">
        <f>IF(Source[[#This Row],[Credit_Noncredit]]="Credit",Source[[#This Row],[Census Enrollment]],Source[[#This Row],[Noncredit Avg. Attendance]])</f>
        <v>22</v>
      </c>
    </row>
    <row r="6328" spans="1:40" x14ac:dyDescent="0.25">
      <c r="A6328" t="s">
        <v>1914</v>
      </c>
      <c r="B6328" t="s">
        <v>886</v>
      </c>
      <c r="C6328" t="s">
        <v>775</v>
      </c>
      <c r="D6328" t="s">
        <v>1669</v>
      </c>
      <c r="E6328" s="4">
        <v>72611</v>
      </c>
      <c r="F6328" s="4" t="s">
        <v>1670</v>
      </c>
      <c r="G6328" s="4">
        <v>11</v>
      </c>
      <c r="H6328" t="str">
        <f>CONCATENATE(Source[[#This Row],[Subject]],TRIM(Source[[#This Row],[Course]]))</f>
        <v>BIO11</v>
      </c>
      <c r="I6328" t="str">
        <f>VLOOKUP(Source[[#This Row],[SubjCrse]],'Courses and Categories'!$E$2:$G$1816,3,FALSE)</f>
        <v>Credit General Education</v>
      </c>
      <c r="J6328">
        <v>861</v>
      </c>
      <c r="K6328" t="s">
        <v>3965</v>
      </c>
      <c r="L6328" t="s">
        <v>39</v>
      </c>
      <c r="M6328" t="s">
        <v>897</v>
      </c>
      <c r="N6328" t="s">
        <v>2267</v>
      </c>
      <c r="O6328" t="s">
        <v>3979</v>
      </c>
      <c r="P6328" t="s">
        <v>3980</v>
      </c>
      <c r="Q6328" t="s">
        <v>3961</v>
      </c>
      <c r="R6328">
        <v>315</v>
      </c>
      <c r="S6328" t="s">
        <v>134</v>
      </c>
      <c r="T6328">
        <v>1</v>
      </c>
      <c r="U6328" s="1">
        <v>43694</v>
      </c>
      <c r="V6328" s="1">
        <v>43819</v>
      </c>
      <c r="W6328" t="s">
        <v>3962</v>
      </c>
      <c r="X6328" t="s">
        <v>1096</v>
      </c>
      <c r="Y6328">
        <v>25</v>
      </c>
      <c r="Z6328">
        <v>24</v>
      </c>
      <c r="AA6328">
        <v>28</v>
      </c>
      <c r="AB6328">
        <v>85.714299999999994</v>
      </c>
      <c r="AD6328">
        <f>IF(ISBLANK(Source[[#This Row],[CrosslistID]]),1,1/COUNTIFS(Source[CrosslistID],Source[[#This Row],[CrosslistID]],Source[TermDesc],Source[[#This Row],[TermDesc]]))</f>
        <v>1</v>
      </c>
      <c r="AG6328">
        <v>0</v>
      </c>
      <c r="AH6328">
        <v>85.714299999999994</v>
      </c>
      <c r="AI6328">
        <v>2.9329999999999998</v>
      </c>
      <c r="AJ6328">
        <v>3.1996000000000002</v>
      </c>
      <c r="AK6328">
        <v>0.37</v>
      </c>
      <c r="AL63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28">
        <f>IF(AND(Source[[#This Row],[Credit_Noncredit]]="Noncredit",Source[[#This Row],[FTEF]]&gt;0),Source[[#This Row],[NC XLST FTES]]*525/(437.5*Source[[#This Row],[FTEF]]),0)</f>
        <v>0</v>
      </c>
      <c r="AN6328">
        <f>IF(Source[[#This Row],[Credit_Noncredit]]="Credit",Source[[#This Row],[Census Enrollment]],Source[[#This Row],[Noncredit Avg. Attendance]])</f>
        <v>25</v>
      </c>
    </row>
    <row r="6329" spans="1:40" x14ac:dyDescent="0.25">
      <c r="A6329" t="s">
        <v>1914</v>
      </c>
      <c r="B6329" t="s">
        <v>886</v>
      </c>
      <c r="C6329" t="s">
        <v>775</v>
      </c>
      <c r="D6329" t="s">
        <v>1669</v>
      </c>
      <c r="E6329" s="4">
        <v>77774</v>
      </c>
      <c r="F6329" s="4" t="s">
        <v>1670</v>
      </c>
      <c r="G6329" s="4">
        <v>19</v>
      </c>
      <c r="H6329" t="str">
        <f>CONCATENATE(Source[[#This Row],[Subject]],TRIM(Source[[#This Row],[Course]]))</f>
        <v>BIO19</v>
      </c>
      <c r="I6329" t="str">
        <f>VLOOKUP(Source[[#This Row],[SubjCrse]],'Courses and Categories'!$E$2:$G$1816,3,FALSE)</f>
        <v>Credit General Education</v>
      </c>
      <c r="J6329">
        <v>831</v>
      </c>
      <c r="K6329" t="s">
        <v>3981</v>
      </c>
      <c r="L6329" t="s">
        <v>39</v>
      </c>
      <c r="M6329" t="s">
        <v>897</v>
      </c>
      <c r="N6329" t="s">
        <v>2365</v>
      </c>
      <c r="O6329" t="s">
        <v>208</v>
      </c>
      <c r="P6329" t="s">
        <v>2227</v>
      </c>
      <c r="Q6329" t="s">
        <v>1682</v>
      </c>
      <c r="R6329">
        <v>322</v>
      </c>
      <c r="S6329" t="s">
        <v>134</v>
      </c>
      <c r="T6329">
        <v>1</v>
      </c>
      <c r="U6329" s="1">
        <v>43694</v>
      </c>
      <c r="V6329" s="1">
        <v>43819</v>
      </c>
      <c r="W6329" t="s">
        <v>3982</v>
      </c>
      <c r="X6329" t="s">
        <v>2130</v>
      </c>
      <c r="Y6329">
        <v>27</v>
      </c>
      <c r="Z6329">
        <v>19</v>
      </c>
      <c r="AA6329">
        <v>36</v>
      </c>
      <c r="AB6329">
        <v>52.777799999999999</v>
      </c>
      <c r="AD6329">
        <f>IF(ISBLANK(Source[[#This Row],[CrosslistID]]),1,1/COUNTIFS(Source[CrosslistID],Source[[#This Row],[CrosslistID]],Source[TermDesc],Source[[#This Row],[TermDesc]]))</f>
        <v>1</v>
      </c>
      <c r="AG6329">
        <v>0</v>
      </c>
      <c r="AH6329">
        <v>52.777799999999999</v>
      </c>
      <c r="AI6329">
        <v>3.6</v>
      </c>
      <c r="AJ6329">
        <v>3.6</v>
      </c>
      <c r="AK6329">
        <v>0.37</v>
      </c>
      <c r="AL63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29">
        <f>IF(AND(Source[[#This Row],[Credit_Noncredit]]="Noncredit",Source[[#This Row],[FTEF]]&gt;0),Source[[#This Row],[NC XLST FTES]]*525/(437.5*Source[[#This Row],[FTEF]]),0)</f>
        <v>0</v>
      </c>
      <c r="AN6329">
        <f>IF(Source[[#This Row],[Credit_Noncredit]]="Credit",Source[[#This Row],[Census Enrollment]],Source[[#This Row],[Noncredit Avg. Attendance]])</f>
        <v>27</v>
      </c>
    </row>
    <row r="6330" spans="1:40" x14ac:dyDescent="0.25">
      <c r="A6330" t="s">
        <v>1914</v>
      </c>
      <c r="B6330" t="s">
        <v>886</v>
      </c>
      <c r="C6330" t="s">
        <v>775</v>
      </c>
      <c r="D6330" t="s">
        <v>1669</v>
      </c>
      <c r="E6330" s="4">
        <v>77854</v>
      </c>
      <c r="F6330" s="4" t="s">
        <v>1670</v>
      </c>
      <c r="G6330" s="4">
        <v>20</v>
      </c>
      <c r="H6330" t="str">
        <f>CONCATENATE(Source[[#This Row],[Subject]],TRIM(Source[[#This Row],[Course]]))</f>
        <v>BIO20</v>
      </c>
      <c r="I6330" t="str">
        <f>VLOOKUP(Source[[#This Row],[SubjCrse]],'Courses and Categories'!$E$2:$G$1816,3,FALSE)</f>
        <v>Credit General Education</v>
      </c>
      <c r="J6330">
        <v>1</v>
      </c>
      <c r="K6330" t="s">
        <v>3983</v>
      </c>
      <c r="L6330" t="s">
        <v>39</v>
      </c>
      <c r="M6330" t="s">
        <v>903</v>
      </c>
      <c r="N6330" t="s">
        <v>59</v>
      </c>
      <c r="O6330">
        <v>1210</v>
      </c>
      <c r="P6330">
        <v>1330</v>
      </c>
      <c r="Q6330" t="s">
        <v>1649</v>
      </c>
      <c r="R6330">
        <v>309</v>
      </c>
      <c r="S6330" t="s">
        <v>134</v>
      </c>
      <c r="T6330">
        <v>1</v>
      </c>
      <c r="U6330" s="1">
        <v>43694</v>
      </c>
      <c r="V6330" s="1">
        <v>43819</v>
      </c>
      <c r="W6330" t="s">
        <v>3953</v>
      </c>
      <c r="X6330" t="s">
        <v>1929</v>
      </c>
      <c r="Y6330">
        <v>30</v>
      </c>
      <c r="Z6330">
        <v>25</v>
      </c>
      <c r="AA6330">
        <v>36</v>
      </c>
      <c r="AB6330">
        <v>69.444400000000002</v>
      </c>
      <c r="AD6330">
        <f>IF(ISBLANK(Source[[#This Row],[CrosslistID]]),1,1/COUNTIFS(Source[CrosslistID],Source[[#This Row],[CrosslistID]],Source[TermDesc],Source[[#This Row],[TermDesc]]))</f>
        <v>1</v>
      </c>
      <c r="AG6330">
        <v>0</v>
      </c>
      <c r="AH6330">
        <v>69.444400000000002</v>
      </c>
      <c r="AI6330">
        <v>3.093</v>
      </c>
      <c r="AJ6330">
        <v>3.1997</v>
      </c>
      <c r="AK6330">
        <v>0.2</v>
      </c>
      <c r="AL63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30">
        <f>IF(AND(Source[[#This Row],[Credit_Noncredit]]="Noncredit",Source[[#This Row],[FTEF]]&gt;0),Source[[#This Row],[NC XLST FTES]]*525/(437.5*Source[[#This Row],[FTEF]]),0)</f>
        <v>0</v>
      </c>
      <c r="AN6330">
        <f>IF(Source[[#This Row],[Credit_Noncredit]]="Credit",Source[[#This Row],[Census Enrollment]],Source[[#This Row],[Noncredit Avg. Attendance]])</f>
        <v>30</v>
      </c>
    </row>
    <row r="6331" spans="1:40" x14ac:dyDescent="0.25">
      <c r="A6331" t="s">
        <v>1914</v>
      </c>
      <c r="B6331" t="s">
        <v>886</v>
      </c>
      <c r="C6331" t="s">
        <v>775</v>
      </c>
      <c r="D6331" t="s">
        <v>1669</v>
      </c>
      <c r="E6331" s="4">
        <v>77857</v>
      </c>
      <c r="F6331" s="4" t="s">
        <v>1670</v>
      </c>
      <c r="G6331" s="4">
        <v>20</v>
      </c>
      <c r="H6331" t="str">
        <f>CONCATENATE(Source[[#This Row],[Subject]],TRIM(Source[[#This Row],[Course]]))</f>
        <v>BIO20</v>
      </c>
      <c r="I6331" t="str">
        <f>VLOOKUP(Source[[#This Row],[SubjCrse]],'Courses and Categories'!$E$2:$G$1816,3,FALSE)</f>
        <v>Credit General Education</v>
      </c>
      <c r="J6331">
        <v>861</v>
      </c>
      <c r="K6331" t="s">
        <v>3983</v>
      </c>
      <c r="L6331" t="s">
        <v>87</v>
      </c>
      <c r="M6331" t="s">
        <v>897</v>
      </c>
      <c r="N6331" t="s">
        <v>42</v>
      </c>
      <c r="O6331" t="s">
        <v>42</v>
      </c>
      <c r="P6331" t="s">
        <v>42</v>
      </c>
      <c r="Q6331" t="s">
        <v>42</v>
      </c>
      <c r="S6331" t="s">
        <v>134</v>
      </c>
      <c r="T6331">
        <v>1</v>
      </c>
      <c r="U6331" s="1">
        <v>43694</v>
      </c>
      <c r="V6331" s="1">
        <v>43819</v>
      </c>
      <c r="W6331" t="s">
        <v>3984</v>
      </c>
      <c r="X6331" t="s">
        <v>2130</v>
      </c>
      <c r="Y6331">
        <v>31</v>
      </c>
      <c r="Z6331">
        <v>26</v>
      </c>
      <c r="AA6331">
        <v>36</v>
      </c>
      <c r="AB6331">
        <v>72.222200000000001</v>
      </c>
      <c r="AD6331">
        <f>IF(ISBLANK(Source[[#This Row],[CrosslistID]]),1,1/COUNTIFS(Source[CrosslistID],Source[[#This Row],[CrosslistID]],Source[TermDesc],Source[[#This Row],[TermDesc]]))</f>
        <v>1</v>
      </c>
      <c r="AG6331">
        <v>0</v>
      </c>
      <c r="AH6331">
        <v>72.222200000000001</v>
      </c>
      <c r="AI6331">
        <v>3.1</v>
      </c>
      <c r="AJ6331">
        <v>3.1</v>
      </c>
      <c r="AK6331">
        <v>0.2</v>
      </c>
      <c r="AL63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31">
        <f>IF(AND(Source[[#This Row],[Credit_Noncredit]]="Noncredit",Source[[#This Row],[FTEF]]&gt;0),Source[[#This Row],[NC XLST FTES]]*525/(437.5*Source[[#This Row],[FTEF]]),0)</f>
        <v>0</v>
      </c>
      <c r="AN6331">
        <f>IF(Source[[#This Row],[Credit_Noncredit]]="Credit",Source[[#This Row],[Census Enrollment]],Source[[#This Row],[Noncredit Avg. Attendance]])</f>
        <v>31</v>
      </c>
    </row>
    <row r="6332" spans="1:40" x14ac:dyDescent="0.25">
      <c r="A6332" t="s">
        <v>1914</v>
      </c>
      <c r="B6332" t="s">
        <v>886</v>
      </c>
      <c r="C6332" t="s">
        <v>775</v>
      </c>
      <c r="D6332" t="s">
        <v>1669</v>
      </c>
      <c r="E6332" s="4">
        <v>78822</v>
      </c>
      <c r="F6332" s="4" t="s">
        <v>1670</v>
      </c>
      <c r="G6332" s="4" t="s">
        <v>2551</v>
      </c>
      <c r="H6332" t="str">
        <f>CONCATENATE(Source[[#This Row],[Subject]],TRIM(Source[[#This Row],[Course]]))</f>
        <v>BIO21A</v>
      </c>
      <c r="I6332" t="str">
        <f>VLOOKUP(Source[[#This Row],[SubjCrse]],'Courses and Categories'!$E$2:$G$1816,3,FALSE)</f>
        <v>Credit Other</v>
      </c>
      <c r="J6332">
        <v>691</v>
      </c>
      <c r="K6332" t="s">
        <v>3985</v>
      </c>
      <c r="L6332" t="s">
        <v>39</v>
      </c>
      <c r="M6332" t="s">
        <v>903</v>
      </c>
      <c r="N6332" t="s">
        <v>3986</v>
      </c>
      <c r="O6332" t="s">
        <v>3987</v>
      </c>
      <c r="P6332" t="s">
        <v>3988</v>
      </c>
      <c r="Q6332" t="s">
        <v>3989</v>
      </c>
      <c r="R6332">
        <v>334</v>
      </c>
      <c r="S6332" t="s">
        <v>134</v>
      </c>
      <c r="T6332" t="s">
        <v>44</v>
      </c>
      <c r="U6332" s="1">
        <v>43733</v>
      </c>
      <c r="V6332" s="1">
        <v>43764</v>
      </c>
      <c r="W6332" t="s">
        <v>3990</v>
      </c>
      <c r="X6332" t="s">
        <v>46</v>
      </c>
      <c r="Y6332">
        <v>33</v>
      </c>
      <c r="Z6332">
        <v>18</v>
      </c>
      <c r="AA6332">
        <v>36</v>
      </c>
      <c r="AB6332">
        <v>50</v>
      </c>
      <c r="AD6332">
        <f>IF(ISBLANK(Source[[#This Row],[CrosslistID]]),1,1/COUNTIFS(Source[CrosslistID],Source[[#This Row],[CrosslistID]],Source[TermDesc],Source[[#This Row],[TermDesc]]))</f>
        <v>1</v>
      </c>
      <c r="AG6332">
        <v>0</v>
      </c>
      <c r="AH6332">
        <v>50</v>
      </c>
      <c r="AI6332">
        <v>0.54100000000000004</v>
      </c>
      <c r="AJ6332">
        <v>0.54100000000000004</v>
      </c>
      <c r="AK6332">
        <v>6.6699999999999995E-2</v>
      </c>
      <c r="AL63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32">
        <f>IF(AND(Source[[#This Row],[Credit_Noncredit]]="Noncredit",Source[[#This Row],[FTEF]]&gt;0),Source[[#This Row],[NC XLST FTES]]*525/(437.5*Source[[#This Row],[FTEF]]),0)</f>
        <v>0</v>
      </c>
      <c r="AN6332">
        <f>IF(Source[[#This Row],[Credit_Noncredit]]="Credit",Source[[#This Row],[Census Enrollment]],Source[[#This Row],[Noncredit Avg. Attendance]])</f>
        <v>33</v>
      </c>
    </row>
    <row r="6333" spans="1:40" x14ac:dyDescent="0.25">
      <c r="A6333" t="s">
        <v>1914</v>
      </c>
      <c r="B6333" t="s">
        <v>886</v>
      </c>
      <c r="C6333" t="s">
        <v>775</v>
      </c>
      <c r="D6333" t="s">
        <v>1669</v>
      </c>
      <c r="E6333" s="4">
        <v>72307</v>
      </c>
      <c r="F6333" s="4" t="s">
        <v>1670</v>
      </c>
      <c r="G6333" s="4">
        <v>31</v>
      </c>
      <c r="H6333" t="str">
        <f>CONCATENATE(Source[[#This Row],[Subject]],TRIM(Source[[#This Row],[Course]]))</f>
        <v>BIO31</v>
      </c>
      <c r="I6333" t="str">
        <f>VLOOKUP(Source[[#This Row],[SubjCrse]],'Courses and Categories'!$E$2:$G$1816,3,FALSE)</f>
        <v>Credit General Education</v>
      </c>
      <c r="J6333">
        <v>1</v>
      </c>
      <c r="K6333" t="s">
        <v>3991</v>
      </c>
      <c r="L6333" t="s">
        <v>39</v>
      </c>
      <c r="M6333" t="s">
        <v>903</v>
      </c>
      <c r="N6333" t="s">
        <v>59</v>
      </c>
      <c r="O6333">
        <v>1310</v>
      </c>
      <c r="P6333">
        <v>1425</v>
      </c>
      <c r="Q6333" t="s">
        <v>1649</v>
      </c>
      <c r="R6333">
        <v>302</v>
      </c>
      <c r="S6333" t="s">
        <v>134</v>
      </c>
      <c r="T6333">
        <v>1</v>
      </c>
      <c r="U6333" s="1">
        <v>43694</v>
      </c>
      <c r="V6333" s="1">
        <v>43819</v>
      </c>
      <c r="W6333" t="s">
        <v>3992</v>
      </c>
      <c r="X6333" t="s">
        <v>1929</v>
      </c>
      <c r="Y6333">
        <v>19</v>
      </c>
      <c r="Z6333">
        <v>17</v>
      </c>
      <c r="AA6333">
        <v>49</v>
      </c>
      <c r="AB6333">
        <v>34.693899999999999</v>
      </c>
      <c r="AC6333" t="s">
        <v>3993</v>
      </c>
      <c r="AD6333">
        <f>IF(ISBLANK(Source[[#This Row],[CrosslistID]]),1,1/COUNTIFS(Source[CrosslistID],Source[[#This Row],[CrosslistID]],Source[TermDesc],Source[[#This Row],[TermDesc]]))</f>
        <v>0.33333333333333331</v>
      </c>
      <c r="AE6333">
        <v>35</v>
      </c>
      <c r="AF6333">
        <v>49</v>
      </c>
      <c r="AG6333">
        <v>71.428600000000003</v>
      </c>
      <c r="AH6333">
        <v>71.428600000000003</v>
      </c>
      <c r="AI6333">
        <v>1.7</v>
      </c>
      <c r="AJ6333">
        <v>1.9</v>
      </c>
      <c r="AK6333">
        <v>0.2</v>
      </c>
      <c r="AL63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33">
        <f>IF(AND(Source[[#This Row],[Credit_Noncredit]]="Noncredit",Source[[#This Row],[FTEF]]&gt;0),Source[[#This Row],[NC XLST FTES]]*525/(437.5*Source[[#This Row],[FTEF]]),0)</f>
        <v>0</v>
      </c>
      <c r="AN6333">
        <f>IF(Source[[#This Row],[Credit_Noncredit]]="Credit",Source[[#This Row],[Census Enrollment]],Source[[#This Row],[Noncredit Avg. Attendance]])</f>
        <v>19</v>
      </c>
    </row>
    <row r="6334" spans="1:40" x14ac:dyDescent="0.25">
      <c r="A6334" t="s">
        <v>1914</v>
      </c>
      <c r="B6334" t="s">
        <v>886</v>
      </c>
      <c r="C6334" t="s">
        <v>775</v>
      </c>
      <c r="D6334" t="s">
        <v>1669</v>
      </c>
      <c r="E6334" s="4">
        <v>77884</v>
      </c>
      <c r="F6334" s="4" t="s">
        <v>1670</v>
      </c>
      <c r="G6334" s="4">
        <v>31</v>
      </c>
      <c r="H6334" t="str">
        <f>CONCATENATE(Source[[#This Row],[Subject]],TRIM(Source[[#This Row],[Course]]))</f>
        <v>BIO31</v>
      </c>
      <c r="I6334" t="str">
        <f>VLOOKUP(Source[[#This Row],[SubjCrse]],'Courses and Categories'!$E$2:$G$1816,3,FALSE)</f>
        <v>Credit General Education</v>
      </c>
      <c r="J6334">
        <v>2</v>
      </c>
      <c r="K6334" t="s">
        <v>3991</v>
      </c>
      <c r="L6334" t="s">
        <v>39</v>
      </c>
      <c r="M6334" t="s">
        <v>903</v>
      </c>
      <c r="N6334" t="s">
        <v>59</v>
      </c>
      <c r="O6334">
        <v>940</v>
      </c>
      <c r="P6334">
        <v>1055</v>
      </c>
      <c r="Q6334" t="s">
        <v>1649</v>
      </c>
      <c r="R6334">
        <v>302</v>
      </c>
      <c r="S6334" t="s">
        <v>134</v>
      </c>
      <c r="T6334">
        <v>1</v>
      </c>
      <c r="U6334" s="1">
        <v>43694</v>
      </c>
      <c r="V6334" s="1">
        <v>43819</v>
      </c>
      <c r="W6334" t="s">
        <v>3992</v>
      </c>
      <c r="X6334" t="s">
        <v>1929</v>
      </c>
      <c r="Y6334">
        <v>17</v>
      </c>
      <c r="Z6334">
        <v>14</v>
      </c>
      <c r="AA6334">
        <v>49</v>
      </c>
      <c r="AB6334">
        <v>28.571400000000001</v>
      </c>
      <c r="AC6334" t="s">
        <v>3994</v>
      </c>
      <c r="AD6334">
        <f>IF(ISBLANK(Source[[#This Row],[CrosslistID]]),1,1/COUNTIFS(Source[CrosslistID],Source[[#This Row],[CrosslistID]],Source[TermDesc],Source[[#This Row],[TermDesc]]))</f>
        <v>0.33333333333333331</v>
      </c>
      <c r="AE6334">
        <v>39</v>
      </c>
      <c r="AF6334">
        <v>49</v>
      </c>
      <c r="AG6334">
        <v>79.591800000000006</v>
      </c>
      <c r="AH6334">
        <v>79.591800000000006</v>
      </c>
      <c r="AI6334">
        <v>1.7</v>
      </c>
      <c r="AJ6334">
        <v>1.7</v>
      </c>
      <c r="AK6334">
        <v>0.2</v>
      </c>
      <c r="AL63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34">
        <f>IF(AND(Source[[#This Row],[Credit_Noncredit]]="Noncredit",Source[[#This Row],[FTEF]]&gt;0),Source[[#This Row],[NC XLST FTES]]*525/(437.5*Source[[#This Row],[FTEF]]),0)</f>
        <v>0</v>
      </c>
      <c r="AN6334">
        <f>IF(Source[[#This Row],[Credit_Noncredit]]="Credit",Source[[#This Row],[Census Enrollment]],Source[[#This Row],[Noncredit Avg. Attendance]])</f>
        <v>17</v>
      </c>
    </row>
    <row r="6335" spans="1:40" x14ac:dyDescent="0.25">
      <c r="A6335" t="s">
        <v>1914</v>
      </c>
      <c r="B6335" t="s">
        <v>886</v>
      </c>
      <c r="C6335" t="s">
        <v>775</v>
      </c>
      <c r="D6335" t="s">
        <v>1669</v>
      </c>
      <c r="E6335" s="4">
        <v>78578</v>
      </c>
      <c r="F6335" s="4" t="s">
        <v>1670</v>
      </c>
      <c r="G6335" s="4" t="s">
        <v>3995</v>
      </c>
      <c r="H6335" t="str">
        <f>CONCATENATE(Source[[#This Row],[Subject]],TRIM(Source[[#This Row],[Course]]))</f>
        <v>BIO31L</v>
      </c>
      <c r="I6335" t="str">
        <f>VLOOKUP(Source[[#This Row],[SubjCrse]],'Courses and Categories'!$E$2:$G$1816,3,FALSE)</f>
        <v>Credit General Education</v>
      </c>
      <c r="J6335">
        <v>1</v>
      </c>
      <c r="K6335" t="s">
        <v>3996</v>
      </c>
      <c r="L6335" t="s">
        <v>39</v>
      </c>
      <c r="M6335" t="s">
        <v>1063</v>
      </c>
      <c r="N6335" t="s">
        <v>91</v>
      </c>
      <c r="O6335">
        <v>910</v>
      </c>
      <c r="P6335">
        <v>1200</v>
      </c>
      <c r="Q6335" t="s">
        <v>1649</v>
      </c>
      <c r="R6335">
        <v>322</v>
      </c>
      <c r="S6335" t="s">
        <v>134</v>
      </c>
      <c r="T6335">
        <v>1</v>
      </c>
      <c r="U6335" s="1">
        <v>43694</v>
      </c>
      <c r="V6335" s="1">
        <v>43819</v>
      </c>
      <c r="W6335" t="s">
        <v>3992</v>
      </c>
      <c r="X6335" t="s">
        <v>1929</v>
      </c>
      <c r="Y6335">
        <v>9</v>
      </c>
      <c r="Z6335">
        <v>9</v>
      </c>
      <c r="AA6335">
        <v>24</v>
      </c>
      <c r="AB6335">
        <v>37.5</v>
      </c>
      <c r="AC6335" t="s">
        <v>3997</v>
      </c>
      <c r="AD6335">
        <f>IF(ISBLANK(Source[[#This Row],[CrosslistID]]),1,1/COUNTIFS(Source[CrosslistID],Source[[#This Row],[CrosslistID]],Source[TermDesc],Source[[#This Row],[TermDesc]]))</f>
        <v>0.33333333333333331</v>
      </c>
      <c r="AE6335">
        <v>22</v>
      </c>
      <c r="AF6335">
        <v>25</v>
      </c>
      <c r="AG6335">
        <v>88</v>
      </c>
      <c r="AH6335">
        <v>88</v>
      </c>
      <c r="AI6335">
        <v>0.8</v>
      </c>
      <c r="AJ6335">
        <v>0.9</v>
      </c>
      <c r="AK6335">
        <v>0.17</v>
      </c>
      <c r="AL63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35">
        <f>IF(AND(Source[[#This Row],[Credit_Noncredit]]="Noncredit",Source[[#This Row],[FTEF]]&gt;0),Source[[#This Row],[NC XLST FTES]]*525/(437.5*Source[[#This Row],[FTEF]]),0)</f>
        <v>0</v>
      </c>
      <c r="AN6335">
        <f>IF(Source[[#This Row],[Credit_Noncredit]]="Credit",Source[[#This Row],[Census Enrollment]],Source[[#This Row],[Noncredit Avg. Attendance]])</f>
        <v>9</v>
      </c>
    </row>
    <row r="6336" spans="1:40" x14ac:dyDescent="0.25">
      <c r="A6336" t="s">
        <v>1914</v>
      </c>
      <c r="B6336" t="s">
        <v>886</v>
      </c>
      <c r="C6336" t="s">
        <v>775</v>
      </c>
      <c r="D6336" t="s">
        <v>1669</v>
      </c>
      <c r="E6336" s="4">
        <v>77531</v>
      </c>
      <c r="F6336" s="4" t="s">
        <v>1670</v>
      </c>
      <c r="G6336" s="4">
        <v>33</v>
      </c>
      <c r="H6336" t="str">
        <f>CONCATENATE(Source[[#This Row],[Subject]],TRIM(Source[[#This Row],[Course]]))</f>
        <v>BIO33</v>
      </c>
      <c r="I6336" t="str">
        <f>VLOOKUP(Source[[#This Row],[SubjCrse]],'Courses and Categories'!$E$2:$G$1816,3,FALSE)</f>
        <v>Credit General Education</v>
      </c>
      <c r="J6336">
        <v>501</v>
      </c>
      <c r="K6336" t="s">
        <v>3998</v>
      </c>
      <c r="L6336" t="s">
        <v>87</v>
      </c>
      <c r="M6336" t="s">
        <v>903</v>
      </c>
      <c r="N6336" t="s">
        <v>50</v>
      </c>
      <c r="O6336">
        <v>1740</v>
      </c>
      <c r="P6336">
        <v>2030</v>
      </c>
      <c r="Q6336" t="s">
        <v>1649</v>
      </c>
      <c r="R6336">
        <v>311</v>
      </c>
      <c r="S6336" t="s">
        <v>134</v>
      </c>
      <c r="T6336">
        <v>1</v>
      </c>
      <c r="U6336" s="1">
        <v>43694</v>
      </c>
      <c r="V6336" s="1">
        <v>43819</v>
      </c>
      <c r="W6336" t="s">
        <v>3999</v>
      </c>
      <c r="X6336" t="s">
        <v>1929</v>
      </c>
      <c r="Y6336">
        <v>30</v>
      </c>
      <c r="Z6336">
        <v>26</v>
      </c>
      <c r="AA6336">
        <v>36</v>
      </c>
      <c r="AB6336">
        <v>72.222200000000001</v>
      </c>
      <c r="AD6336">
        <f>IF(ISBLANK(Source[[#This Row],[CrosslistID]]),1,1/COUNTIFS(Source[CrosslistID],Source[[#This Row],[CrosslistID]],Source[TermDesc],Source[[#This Row],[TermDesc]]))</f>
        <v>1</v>
      </c>
      <c r="AG6336">
        <v>0</v>
      </c>
      <c r="AH6336">
        <v>72.222200000000001</v>
      </c>
      <c r="AI6336">
        <v>3</v>
      </c>
      <c r="AJ6336">
        <v>3</v>
      </c>
      <c r="AK6336">
        <v>0.2</v>
      </c>
      <c r="AL63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36">
        <f>IF(AND(Source[[#This Row],[Credit_Noncredit]]="Noncredit",Source[[#This Row],[FTEF]]&gt;0),Source[[#This Row],[NC XLST FTES]]*525/(437.5*Source[[#This Row],[FTEF]]),0)</f>
        <v>0</v>
      </c>
      <c r="AN6336">
        <f>IF(Source[[#This Row],[Credit_Noncredit]]="Credit",Source[[#This Row],[Census Enrollment]],Source[[#This Row],[Noncredit Avg. Attendance]])</f>
        <v>30</v>
      </c>
    </row>
    <row r="6337" spans="1:40" x14ac:dyDescent="0.25">
      <c r="A6337" t="s">
        <v>1914</v>
      </c>
      <c r="B6337" t="s">
        <v>886</v>
      </c>
      <c r="C6337" t="s">
        <v>775</v>
      </c>
      <c r="D6337" t="s">
        <v>1669</v>
      </c>
      <c r="E6337" s="4">
        <v>77478</v>
      </c>
      <c r="F6337" s="4" t="s">
        <v>1670</v>
      </c>
      <c r="G6337" s="4" t="s">
        <v>3629</v>
      </c>
      <c r="H6337" t="str">
        <f>CONCATENATE(Source[[#This Row],[Subject]],TRIM(Source[[#This Row],[Course]]))</f>
        <v>BIO100A</v>
      </c>
      <c r="I6337" t="str">
        <f>VLOOKUP(Source[[#This Row],[SubjCrse]],'Courses and Categories'!$E$2:$G$1816,3,FALSE)</f>
        <v>Credit General Education</v>
      </c>
      <c r="J6337">
        <v>1</v>
      </c>
      <c r="K6337" t="s">
        <v>4000</v>
      </c>
      <c r="L6337" t="s">
        <v>39</v>
      </c>
      <c r="M6337" t="s">
        <v>1046</v>
      </c>
      <c r="N6337" t="s">
        <v>797</v>
      </c>
      <c r="O6337" t="s">
        <v>4001</v>
      </c>
      <c r="P6337" t="s">
        <v>4002</v>
      </c>
      <c r="Q6337" t="s">
        <v>1693</v>
      </c>
      <c r="R6337" t="s">
        <v>4003</v>
      </c>
      <c r="S6337" t="s">
        <v>134</v>
      </c>
      <c r="T6337">
        <v>1</v>
      </c>
      <c r="U6337" s="1">
        <v>43694</v>
      </c>
      <c r="V6337" s="1">
        <v>43819</v>
      </c>
      <c r="W6337" t="s">
        <v>4004</v>
      </c>
      <c r="X6337" t="s">
        <v>1929</v>
      </c>
      <c r="Y6337">
        <v>23</v>
      </c>
      <c r="Z6337">
        <v>16</v>
      </c>
      <c r="AA6337">
        <v>24</v>
      </c>
      <c r="AB6337">
        <v>66.666700000000006</v>
      </c>
      <c r="AC6337" t="s">
        <v>4005</v>
      </c>
      <c r="AD6337">
        <f>IF(ISBLANK(Source[[#This Row],[CrosslistID]]),1,1/COUNTIFS(Source[CrosslistID],Source[[#This Row],[CrosslistID]],Source[TermDesc],Source[[#This Row],[TermDesc]]))</f>
        <v>0.33333333333333331</v>
      </c>
      <c r="AE6337">
        <v>47</v>
      </c>
      <c r="AF6337">
        <v>96</v>
      </c>
      <c r="AG6337">
        <v>48.958300000000001</v>
      </c>
      <c r="AH6337">
        <v>48.958300000000001</v>
      </c>
      <c r="AI6337">
        <v>6.9</v>
      </c>
      <c r="AJ6337">
        <v>6.9</v>
      </c>
      <c r="AK6337">
        <v>0.433</v>
      </c>
      <c r="AL63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37">
        <f>IF(AND(Source[[#This Row],[Credit_Noncredit]]="Noncredit",Source[[#This Row],[FTEF]]&gt;0),Source[[#This Row],[NC XLST FTES]]*525/(437.5*Source[[#This Row],[FTEF]]),0)</f>
        <v>0</v>
      </c>
      <c r="AN6337">
        <f>IF(Source[[#This Row],[Credit_Noncredit]]="Credit",Source[[#This Row],[Census Enrollment]],Source[[#This Row],[Noncredit Avg. Attendance]])</f>
        <v>23</v>
      </c>
    </row>
    <row r="6338" spans="1:40" x14ac:dyDescent="0.25">
      <c r="A6338" t="s">
        <v>1914</v>
      </c>
      <c r="B6338" t="s">
        <v>886</v>
      </c>
      <c r="C6338" t="s">
        <v>775</v>
      </c>
      <c r="D6338" t="s">
        <v>1669</v>
      </c>
      <c r="E6338" s="4">
        <v>77477</v>
      </c>
      <c r="F6338" s="4" t="s">
        <v>1670</v>
      </c>
      <c r="G6338" s="4" t="s">
        <v>3629</v>
      </c>
      <c r="H6338" t="str">
        <f>CONCATENATE(Source[[#This Row],[Subject]],TRIM(Source[[#This Row],[Course]]))</f>
        <v>BIO100A</v>
      </c>
      <c r="I6338" t="str">
        <f>VLOOKUP(Source[[#This Row],[SubjCrse]],'Courses and Categories'!$E$2:$G$1816,3,FALSE)</f>
        <v>Credit General Education</v>
      </c>
      <c r="J6338">
        <v>2</v>
      </c>
      <c r="K6338" t="s">
        <v>4000</v>
      </c>
      <c r="L6338" t="s">
        <v>39</v>
      </c>
      <c r="M6338" t="s">
        <v>1046</v>
      </c>
      <c r="N6338" t="s">
        <v>797</v>
      </c>
      <c r="O6338" t="s">
        <v>4006</v>
      </c>
      <c r="P6338" t="s">
        <v>4007</v>
      </c>
      <c r="Q6338" t="s">
        <v>1693</v>
      </c>
      <c r="R6338" t="s">
        <v>4003</v>
      </c>
      <c r="S6338" t="s">
        <v>134</v>
      </c>
      <c r="T6338">
        <v>1</v>
      </c>
      <c r="U6338" s="1">
        <v>43694</v>
      </c>
      <c r="V6338" s="1">
        <v>43819</v>
      </c>
      <c r="W6338" t="s">
        <v>4008</v>
      </c>
      <c r="X6338" t="s">
        <v>1929</v>
      </c>
      <c r="Y6338">
        <v>22</v>
      </c>
      <c r="Z6338">
        <v>15</v>
      </c>
      <c r="AA6338">
        <v>24</v>
      </c>
      <c r="AB6338">
        <v>62.5</v>
      </c>
      <c r="AC6338" t="s">
        <v>4005</v>
      </c>
      <c r="AD6338">
        <f>IF(ISBLANK(Source[[#This Row],[CrosslistID]]),1,1/COUNTIFS(Source[CrosslistID],Source[[#This Row],[CrosslistID]],Source[TermDesc],Source[[#This Row],[TermDesc]]))</f>
        <v>0.33333333333333331</v>
      </c>
      <c r="AE6338">
        <v>47</v>
      </c>
      <c r="AF6338">
        <v>96</v>
      </c>
      <c r="AG6338">
        <v>48.958300000000001</v>
      </c>
      <c r="AH6338">
        <v>48.958300000000001</v>
      </c>
      <c r="AI6338">
        <v>6.6</v>
      </c>
      <c r="AJ6338">
        <v>6.6</v>
      </c>
      <c r="AK6338">
        <v>0.34</v>
      </c>
      <c r="AL63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38">
        <f>IF(AND(Source[[#This Row],[Credit_Noncredit]]="Noncredit",Source[[#This Row],[FTEF]]&gt;0),Source[[#This Row],[NC XLST FTES]]*525/(437.5*Source[[#This Row],[FTEF]]),0)</f>
        <v>0</v>
      </c>
      <c r="AN6338">
        <f>IF(Source[[#This Row],[Credit_Noncredit]]="Credit",Source[[#This Row],[Census Enrollment]],Source[[#This Row],[Noncredit Avg. Attendance]])</f>
        <v>22</v>
      </c>
    </row>
    <row r="6339" spans="1:40" x14ac:dyDescent="0.25">
      <c r="A6339" t="s">
        <v>1914</v>
      </c>
      <c r="B6339" t="s">
        <v>886</v>
      </c>
      <c r="C6339" t="s">
        <v>775</v>
      </c>
      <c r="D6339" t="s">
        <v>1669</v>
      </c>
      <c r="E6339" s="4">
        <v>77479</v>
      </c>
      <c r="F6339" s="4" t="s">
        <v>1670</v>
      </c>
      <c r="G6339" s="4" t="s">
        <v>3629</v>
      </c>
      <c r="H6339" t="str">
        <f>CONCATENATE(Source[[#This Row],[Subject]],TRIM(Source[[#This Row],[Course]]))</f>
        <v>BIO100A</v>
      </c>
      <c r="I6339" t="str">
        <f>VLOOKUP(Source[[#This Row],[SubjCrse]],'Courses and Categories'!$E$2:$G$1816,3,FALSE)</f>
        <v>Credit General Education</v>
      </c>
      <c r="J6339">
        <v>3</v>
      </c>
      <c r="K6339" t="s">
        <v>4000</v>
      </c>
      <c r="L6339" t="s">
        <v>39</v>
      </c>
      <c r="M6339" t="s">
        <v>1046</v>
      </c>
      <c r="N6339" t="s">
        <v>4009</v>
      </c>
      <c r="O6339" t="s">
        <v>4010</v>
      </c>
      <c r="P6339" t="s">
        <v>4011</v>
      </c>
      <c r="Q6339" t="s">
        <v>4012</v>
      </c>
      <c r="R6339" t="s">
        <v>4013</v>
      </c>
      <c r="S6339" t="s">
        <v>134</v>
      </c>
      <c r="T6339">
        <v>1</v>
      </c>
      <c r="U6339" s="1">
        <v>43694</v>
      </c>
      <c r="V6339" s="1">
        <v>43819</v>
      </c>
      <c r="W6339" t="s">
        <v>4014</v>
      </c>
      <c r="X6339" t="s">
        <v>1929</v>
      </c>
      <c r="Y6339">
        <v>24</v>
      </c>
      <c r="Z6339">
        <v>16</v>
      </c>
      <c r="AA6339">
        <v>24</v>
      </c>
      <c r="AB6339">
        <v>66.666700000000006</v>
      </c>
      <c r="AC6339" t="s">
        <v>4005</v>
      </c>
      <c r="AD6339">
        <f>IF(ISBLANK(Source[[#This Row],[CrosslistID]]),1,1/COUNTIFS(Source[CrosslistID],Source[[#This Row],[CrosslistID]],Source[TermDesc],Source[[#This Row],[TermDesc]]))</f>
        <v>0.33333333333333331</v>
      </c>
      <c r="AE6339">
        <v>47</v>
      </c>
      <c r="AF6339">
        <v>96</v>
      </c>
      <c r="AG6339">
        <v>48.958300000000001</v>
      </c>
      <c r="AH6339">
        <v>48.958300000000001</v>
      </c>
      <c r="AI6339">
        <v>6.3</v>
      </c>
      <c r="AJ6339">
        <v>7.2</v>
      </c>
      <c r="AK6339">
        <v>0.56779999999999997</v>
      </c>
      <c r="AL63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39">
        <f>IF(AND(Source[[#This Row],[Credit_Noncredit]]="Noncredit",Source[[#This Row],[FTEF]]&gt;0),Source[[#This Row],[NC XLST FTES]]*525/(437.5*Source[[#This Row],[FTEF]]),0)</f>
        <v>0</v>
      </c>
      <c r="AN6339">
        <f>IF(Source[[#This Row],[Credit_Noncredit]]="Credit",Source[[#This Row],[Census Enrollment]],Source[[#This Row],[Noncredit Avg. Attendance]])</f>
        <v>24</v>
      </c>
    </row>
    <row r="6340" spans="1:40" x14ac:dyDescent="0.25">
      <c r="A6340" t="s">
        <v>1914</v>
      </c>
      <c r="B6340" t="s">
        <v>886</v>
      </c>
      <c r="C6340" t="s">
        <v>775</v>
      </c>
      <c r="D6340" t="s">
        <v>1669</v>
      </c>
      <c r="E6340" s="4">
        <v>77480</v>
      </c>
      <c r="F6340" s="4" t="s">
        <v>1670</v>
      </c>
      <c r="G6340" s="4" t="s">
        <v>3634</v>
      </c>
      <c r="H6340" t="str">
        <f>CONCATENATE(Source[[#This Row],[Subject]],TRIM(Source[[#This Row],[Course]]))</f>
        <v>BIO100B</v>
      </c>
      <c r="I6340" t="str">
        <f>VLOOKUP(Source[[#This Row],[SubjCrse]],'Courses and Categories'!$E$2:$G$1816,3,FALSE)</f>
        <v>Credit General Education</v>
      </c>
      <c r="J6340">
        <v>1</v>
      </c>
      <c r="K6340" t="s">
        <v>4000</v>
      </c>
      <c r="L6340" t="s">
        <v>39</v>
      </c>
      <c r="M6340" t="s">
        <v>1046</v>
      </c>
      <c r="N6340" t="s">
        <v>797</v>
      </c>
      <c r="O6340" t="s">
        <v>4015</v>
      </c>
      <c r="P6340" t="s">
        <v>4016</v>
      </c>
      <c r="Q6340" t="s">
        <v>1693</v>
      </c>
      <c r="R6340" t="s">
        <v>4017</v>
      </c>
      <c r="S6340" t="s">
        <v>134</v>
      </c>
      <c r="T6340">
        <v>1</v>
      </c>
      <c r="U6340" s="1">
        <v>43694</v>
      </c>
      <c r="V6340" s="1">
        <v>43819</v>
      </c>
      <c r="W6340" t="s">
        <v>4018</v>
      </c>
      <c r="X6340" t="s">
        <v>1929</v>
      </c>
      <c r="Y6340">
        <v>23</v>
      </c>
      <c r="Z6340">
        <v>17</v>
      </c>
      <c r="AA6340">
        <v>25</v>
      </c>
      <c r="AB6340">
        <v>68</v>
      </c>
      <c r="AC6340" t="s">
        <v>4019</v>
      </c>
      <c r="AD6340">
        <f>IF(ISBLANK(Source[[#This Row],[CrosslistID]]),1,1/COUNTIFS(Source[CrosslistID],Source[[#This Row],[CrosslistID]],Source[TermDesc],Source[[#This Row],[TermDesc]]))</f>
        <v>0.5</v>
      </c>
      <c r="AE6340">
        <v>37</v>
      </c>
      <c r="AF6340">
        <v>50</v>
      </c>
      <c r="AG6340">
        <v>74</v>
      </c>
      <c r="AH6340">
        <v>74</v>
      </c>
      <c r="AI6340">
        <v>6.9</v>
      </c>
      <c r="AJ6340">
        <v>6.9</v>
      </c>
      <c r="AK6340">
        <v>0.56000000000000005</v>
      </c>
      <c r="AL63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40">
        <f>IF(AND(Source[[#This Row],[Credit_Noncredit]]="Noncredit",Source[[#This Row],[FTEF]]&gt;0),Source[[#This Row],[NC XLST FTES]]*525/(437.5*Source[[#This Row],[FTEF]]),0)</f>
        <v>0</v>
      </c>
      <c r="AN6340">
        <f>IF(Source[[#This Row],[Credit_Noncredit]]="Credit",Source[[#This Row],[Census Enrollment]],Source[[#This Row],[Noncredit Avg. Attendance]])</f>
        <v>23</v>
      </c>
    </row>
    <row r="6341" spans="1:40" x14ac:dyDescent="0.25">
      <c r="A6341" t="s">
        <v>1914</v>
      </c>
      <c r="B6341" t="s">
        <v>886</v>
      </c>
      <c r="C6341" t="s">
        <v>775</v>
      </c>
      <c r="D6341" t="s">
        <v>1669</v>
      </c>
      <c r="E6341" s="4">
        <v>78821</v>
      </c>
      <c r="F6341" s="4" t="s">
        <v>1670</v>
      </c>
      <c r="G6341" s="4" t="s">
        <v>3634</v>
      </c>
      <c r="H6341" t="str">
        <f>CONCATENATE(Source[[#This Row],[Subject]],TRIM(Source[[#This Row],[Course]]))</f>
        <v>BIO100B</v>
      </c>
      <c r="I6341" t="str">
        <f>VLOOKUP(Source[[#This Row],[SubjCrse]],'Courses and Categories'!$E$2:$G$1816,3,FALSE)</f>
        <v>Credit General Education</v>
      </c>
      <c r="J6341">
        <v>2</v>
      </c>
      <c r="K6341" t="s">
        <v>4000</v>
      </c>
      <c r="L6341" t="s">
        <v>39</v>
      </c>
      <c r="M6341" t="s">
        <v>1046</v>
      </c>
      <c r="N6341" t="s">
        <v>797</v>
      </c>
      <c r="O6341" t="s">
        <v>4020</v>
      </c>
      <c r="P6341" t="s">
        <v>4021</v>
      </c>
      <c r="Q6341" t="s">
        <v>1693</v>
      </c>
      <c r="R6341" t="s">
        <v>4017</v>
      </c>
      <c r="S6341" t="s">
        <v>134</v>
      </c>
      <c r="T6341">
        <v>1</v>
      </c>
      <c r="U6341" s="1">
        <v>43694</v>
      </c>
      <c r="V6341" s="1">
        <v>43819</v>
      </c>
      <c r="W6341" t="s">
        <v>4022</v>
      </c>
      <c r="X6341" t="s">
        <v>1929</v>
      </c>
      <c r="Y6341">
        <v>23</v>
      </c>
      <c r="Z6341">
        <v>20</v>
      </c>
      <c r="AA6341">
        <v>25</v>
      </c>
      <c r="AB6341">
        <v>80</v>
      </c>
      <c r="AC6341" t="s">
        <v>4019</v>
      </c>
      <c r="AD6341">
        <f>IF(ISBLANK(Source[[#This Row],[CrosslistID]]),1,1/COUNTIFS(Source[CrosslistID],Source[[#This Row],[CrosslistID]],Source[TermDesc],Source[[#This Row],[TermDesc]]))</f>
        <v>0.5</v>
      </c>
      <c r="AE6341">
        <v>37</v>
      </c>
      <c r="AF6341">
        <v>50</v>
      </c>
      <c r="AG6341">
        <v>74</v>
      </c>
      <c r="AH6341">
        <v>74</v>
      </c>
      <c r="AI6341">
        <v>6.3</v>
      </c>
      <c r="AJ6341">
        <v>6.9</v>
      </c>
      <c r="AK6341">
        <v>0.36</v>
      </c>
      <c r="AL63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41">
        <f>IF(AND(Source[[#This Row],[Credit_Noncredit]]="Noncredit",Source[[#This Row],[FTEF]]&gt;0),Source[[#This Row],[NC XLST FTES]]*525/(437.5*Source[[#This Row],[FTEF]]),0)</f>
        <v>0</v>
      </c>
      <c r="AN6341">
        <f>IF(Source[[#This Row],[Credit_Noncredit]]="Credit",Source[[#This Row],[Census Enrollment]],Source[[#This Row],[Noncredit Avg. Attendance]])</f>
        <v>23</v>
      </c>
    </row>
    <row r="6342" spans="1:40" x14ac:dyDescent="0.25">
      <c r="A6342" t="s">
        <v>1914</v>
      </c>
      <c r="B6342" t="s">
        <v>886</v>
      </c>
      <c r="C6342" t="s">
        <v>775</v>
      </c>
      <c r="D6342" t="s">
        <v>1669</v>
      </c>
      <c r="E6342" s="4">
        <v>78422</v>
      </c>
      <c r="F6342" s="4" t="s">
        <v>1670</v>
      </c>
      <c r="G6342" s="4">
        <v>106</v>
      </c>
      <c r="H6342" t="str">
        <f>CONCATENATE(Source[[#This Row],[Subject]],TRIM(Source[[#This Row],[Course]]))</f>
        <v>BIO106</v>
      </c>
      <c r="I6342" t="str">
        <f>VLOOKUP(Source[[#This Row],[SubjCrse]],'Courses and Categories'!$E$2:$G$1816,3,FALSE)</f>
        <v>Credit General Education</v>
      </c>
      <c r="J6342">
        <v>1</v>
      </c>
      <c r="K6342" t="s">
        <v>1675</v>
      </c>
      <c r="L6342" t="s">
        <v>39</v>
      </c>
      <c r="M6342" t="s">
        <v>1046</v>
      </c>
      <c r="N6342" t="s">
        <v>1041</v>
      </c>
      <c r="O6342">
        <v>810</v>
      </c>
      <c r="P6342">
        <v>1000</v>
      </c>
      <c r="Q6342" t="s">
        <v>1649</v>
      </c>
      <c r="R6342">
        <v>314</v>
      </c>
      <c r="S6342" t="s">
        <v>134</v>
      </c>
      <c r="T6342">
        <v>1</v>
      </c>
      <c r="U6342" s="1">
        <v>43694</v>
      </c>
      <c r="V6342" s="1">
        <v>43819</v>
      </c>
      <c r="W6342" t="s">
        <v>1676</v>
      </c>
      <c r="X6342" t="s">
        <v>1929</v>
      </c>
      <c r="Y6342">
        <v>35</v>
      </c>
      <c r="Z6342">
        <v>31</v>
      </c>
      <c r="AA6342">
        <v>36</v>
      </c>
      <c r="AB6342">
        <v>86.111099999999993</v>
      </c>
      <c r="AD6342">
        <f>IF(ISBLANK(Source[[#This Row],[CrosslistID]]),1,1/COUNTIFS(Source[CrosslistID],Source[[#This Row],[CrosslistID]],Source[TermDesc],Source[[#This Row],[TermDesc]]))</f>
        <v>1</v>
      </c>
      <c r="AG6342">
        <v>0</v>
      </c>
      <c r="AH6342">
        <v>86.111099999999993</v>
      </c>
      <c r="AI6342">
        <v>6.8</v>
      </c>
      <c r="AJ6342">
        <v>7</v>
      </c>
      <c r="AK6342">
        <v>0.37</v>
      </c>
      <c r="AL63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42">
        <f>IF(AND(Source[[#This Row],[Credit_Noncredit]]="Noncredit",Source[[#This Row],[FTEF]]&gt;0),Source[[#This Row],[NC XLST FTES]]*525/(437.5*Source[[#This Row],[FTEF]]),0)</f>
        <v>0</v>
      </c>
      <c r="AN6342">
        <f>IF(Source[[#This Row],[Credit_Noncredit]]="Credit",Source[[#This Row],[Census Enrollment]],Source[[#This Row],[Noncredit Avg. Attendance]])</f>
        <v>35</v>
      </c>
    </row>
    <row r="6343" spans="1:40" x14ac:dyDescent="0.25">
      <c r="A6343" t="s">
        <v>1914</v>
      </c>
      <c r="B6343" t="s">
        <v>886</v>
      </c>
      <c r="C6343" t="s">
        <v>775</v>
      </c>
      <c r="D6343" t="s">
        <v>1669</v>
      </c>
      <c r="E6343" s="4">
        <v>78423</v>
      </c>
      <c r="F6343" s="4" t="s">
        <v>1670</v>
      </c>
      <c r="G6343" s="4">
        <v>106</v>
      </c>
      <c r="H6343" t="str">
        <f>CONCATENATE(Source[[#This Row],[Subject]],TRIM(Source[[#This Row],[Course]]))</f>
        <v>BIO106</v>
      </c>
      <c r="I6343" t="str">
        <f>VLOOKUP(Source[[#This Row],[SubjCrse]],'Courses and Categories'!$E$2:$G$1816,3,FALSE)</f>
        <v>Credit General Education</v>
      </c>
      <c r="J6343">
        <v>2</v>
      </c>
      <c r="K6343" t="s">
        <v>1675</v>
      </c>
      <c r="L6343" t="s">
        <v>39</v>
      </c>
      <c r="M6343" t="s">
        <v>1046</v>
      </c>
      <c r="N6343" t="s">
        <v>105</v>
      </c>
      <c r="O6343">
        <v>1410</v>
      </c>
      <c r="P6343">
        <v>1700</v>
      </c>
      <c r="Q6343" t="s">
        <v>1649</v>
      </c>
      <c r="R6343">
        <v>314</v>
      </c>
      <c r="S6343" t="s">
        <v>134</v>
      </c>
      <c r="T6343">
        <v>1</v>
      </c>
      <c r="U6343" s="1">
        <v>43694</v>
      </c>
      <c r="V6343" s="1">
        <v>43819</v>
      </c>
      <c r="W6343" t="s">
        <v>3999</v>
      </c>
      <c r="X6343" t="s">
        <v>1929</v>
      </c>
      <c r="Y6343">
        <v>36</v>
      </c>
      <c r="Z6343">
        <v>35</v>
      </c>
      <c r="AA6343">
        <v>36</v>
      </c>
      <c r="AB6343">
        <v>97.222200000000001</v>
      </c>
      <c r="AD6343">
        <f>IF(ISBLANK(Source[[#This Row],[CrosslistID]]),1,1/COUNTIFS(Source[CrosslistID],Source[[#This Row],[CrosslistID]],Source[TermDesc],Source[[#This Row],[TermDesc]]))</f>
        <v>1</v>
      </c>
      <c r="AG6343">
        <v>0</v>
      </c>
      <c r="AH6343">
        <v>97.222200000000001</v>
      </c>
      <c r="AI6343">
        <v>6.8</v>
      </c>
      <c r="AJ6343">
        <v>7.2</v>
      </c>
      <c r="AK6343">
        <v>0.37</v>
      </c>
      <c r="AL63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43">
        <f>IF(AND(Source[[#This Row],[Credit_Noncredit]]="Noncredit",Source[[#This Row],[FTEF]]&gt;0),Source[[#This Row],[NC XLST FTES]]*525/(437.5*Source[[#This Row],[FTEF]]),0)</f>
        <v>0</v>
      </c>
      <c r="AN6343">
        <f>IF(Source[[#This Row],[Credit_Noncredit]]="Credit",Source[[#This Row],[Census Enrollment]],Source[[#This Row],[Noncredit Avg. Attendance]])</f>
        <v>36</v>
      </c>
    </row>
    <row r="6344" spans="1:40" x14ac:dyDescent="0.25">
      <c r="A6344" t="s">
        <v>1914</v>
      </c>
      <c r="B6344" t="s">
        <v>886</v>
      </c>
      <c r="C6344" t="s">
        <v>775</v>
      </c>
      <c r="D6344" t="s">
        <v>1669</v>
      </c>
      <c r="E6344" s="4">
        <v>78424</v>
      </c>
      <c r="F6344" s="4" t="s">
        <v>1670</v>
      </c>
      <c r="G6344" s="4">
        <v>106</v>
      </c>
      <c r="H6344" t="str">
        <f>CONCATENATE(Source[[#This Row],[Subject]],TRIM(Source[[#This Row],[Course]]))</f>
        <v>BIO106</v>
      </c>
      <c r="I6344" t="str">
        <f>VLOOKUP(Source[[#This Row],[SubjCrse]],'Courses and Categories'!$E$2:$G$1816,3,FALSE)</f>
        <v>Credit General Education</v>
      </c>
      <c r="J6344">
        <v>3</v>
      </c>
      <c r="K6344" t="s">
        <v>1675</v>
      </c>
      <c r="L6344" t="s">
        <v>39</v>
      </c>
      <c r="M6344" t="s">
        <v>1046</v>
      </c>
      <c r="N6344" t="s">
        <v>59</v>
      </c>
      <c r="O6344">
        <v>810</v>
      </c>
      <c r="P6344">
        <v>1100</v>
      </c>
      <c r="Q6344" t="s">
        <v>1649</v>
      </c>
      <c r="R6344">
        <v>314</v>
      </c>
      <c r="S6344" t="s">
        <v>134</v>
      </c>
      <c r="T6344">
        <v>1</v>
      </c>
      <c r="U6344" s="1">
        <v>43694</v>
      </c>
      <c r="V6344" s="1">
        <v>43819</v>
      </c>
      <c r="W6344" t="s">
        <v>3964</v>
      </c>
      <c r="X6344" t="s">
        <v>1929</v>
      </c>
      <c r="Y6344">
        <v>33</v>
      </c>
      <c r="Z6344">
        <v>30</v>
      </c>
      <c r="AA6344">
        <v>36</v>
      </c>
      <c r="AB6344">
        <v>83.333299999999994</v>
      </c>
      <c r="AD6344">
        <f>IF(ISBLANK(Source[[#This Row],[CrosslistID]]),1,1/COUNTIFS(Source[CrosslistID],Source[[#This Row],[CrosslistID]],Source[TermDesc],Source[[#This Row],[TermDesc]]))</f>
        <v>1</v>
      </c>
      <c r="AG6344">
        <v>0</v>
      </c>
      <c r="AH6344">
        <v>83.333299999999994</v>
      </c>
      <c r="AI6344">
        <v>6.6</v>
      </c>
      <c r="AJ6344">
        <v>6.6</v>
      </c>
      <c r="AK6344">
        <v>0.37</v>
      </c>
      <c r="AL63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44">
        <f>IF(AND(Source[[#This Row],[Credit_Noncredit]]="Noncredit",Source[[#This Row],[FTEF]]&gt;0),Source[[#This Row],[NC XLST FTES]]*525/(437.5*Source[[#This Row],[FTEF]]),0)</f>
        <v>0</v>
      </c>
      <c r="AN6344">
        <f>IF(Source[[#This Row],[Credit_Noncredit]]="Credit",Source[[#This Row],[Census Enrollment]],Source[[#This Row],[Noncredit Avg. Attendance]])</f>
        <v>33</v>
      </c>
    </row>
    <row r="6345" spans="1:40" x14ac:dyDescent="0.25">
      <c r="A6345" t="s">
        <v>1914</v>
      </c>
      <c r="B6345" t="s">
        <v>886</v>
      </c>
      <c r="C6345" t="s">
        <v>775</v>
      </c>
      <c r="D6345" t="s">
        <v>1669</v>
      </c>
      <c r="E6345" s="4">
        <v>78425</v>
      </c>
      <c r="F6345" s="4" t="s">
        <v>1670</v>
      </c>
      <c r="G6345" s="4">
        <v>106</v>
      </c>
      <c r="H6345" t="str">
        <f>CONCATENATE(Source[[#This Row],[Subject]],TRIM(Source[[#This Row],[Course]]))</f>
        <v>BIO106</v>
      </c>
      <c r="I6345" t="str">
        <f>VLOOKUP(Source[[#This Row],[SubjCrse]],'Courses and Categories'!$E$2:$G$1816,3,FALSE)</f>
        <v>Credit General Education</v>
      </c>
      <c r="J6345">
        <v>4</v>
      </c>
      <c r="K6345" t="s">
        <v>1675</v>
      </c>
      <c r="L6345" t="s">
        <v>39</v>
      </c>
      <c r="M6345" t="s">
        <v>1046</v>
      </c>
      <c r="N6345" t="s">
        <v>59</v>
      </c>
      <c r="O6345">
        <v>1110</v>
      </c>
      <c r="P6345">
        <v>1400</v>
      </c>
      <c r="Q6345" t="s">
        <v>1649</v>
      </c>
      <c r="R6345">
        <v>314</v>
      </c>
      <c r="S6345" t="s">
        <v>134</v>
      </c>
      <c r="T6345">
        <v>1</v>
      </c>
      <c r="U6345" s="1">
        <v>43694</v>
      </c>
      <c r="V6345" s="1">
        <v>43819</v>
      </c>
      <c r="W6345" t="s">
        <v>4023</v>
      </c>
      <c r="X6345" t="s">
        <v>1929</v>
      </c>
      <c r="Y6345">
        <v>36</v>
      </c>
      <c r="Z6345">
        <v>32</v>
      </c>
      <c r="AA6345">
        <v>36</v>
      </c>
      <c r="AB6345">
        <v>88.888900000000007</v>
      </c>
      <c r="AD6345">
        <f>IF(ISBLANK(Source[[#This Row],[CrosslistID]]),1,1/COUNTIFS(Source[CrosslistID],Source[[#This Row],[CrosslistID]],Source[TermDesc],Source[[#This Row],[TermDesc]]))</f>
        <v>1</v>
      </c>
      <c r="AG6345">
        <v>0</v>
      </c>
      <c r="AH6345">
        <v>88.888900000000007</v>
      </c>
      <c r="AI6345">
        <v>7</v>
      </c>
      <c r="AJ6345">
        <v>7.2</v>
      </c>
      <c r="AK6345">
        <v>0.37</v>
      </c>
      <c r="AL63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45">
        <f>IF(AND(Source[[#This Row],[Credit_Noncredit]]="Noncredit",Source[[#This Row],[FTEF]]&gt;0),Source[[#This Row],[NC XLST FTES]]*525/(437.5*Source[[#This Row],[FTEF]]),0)</f>
        <v>0</v>
      </c>
      <c r="AN6345">
        <f>IF(Source[[#This Row],[Credit_Noncredit]]="Credit",Source[[#This Row],[Census Enrollment]],Source[[#This Row],[Noncredit Avg. Attendance]])</f>
        <v>36</v>
      </c>
    </row>
    <row r="6346" spans="1:40" x14ac:dyDescent="0.25">
      <c r="A6346" t="s">
        <v>1914</v>
      </c>
      <c r="B6346" t="s">
        <v>886</v>
      </c>
      <c r="C6346" t="s">
        <v>775</v>
      </c>
      <c r="D6346" t="s">
        <v>1669</v>
      </c>
      <c r="E6346" s="4">
        <v>78426</v>
      </c>
      <c r="F6346" s="4" t="s">
        <v>1670</v>
      </c>
      <c r="G6346" s="4">
        <v>106</v>
      </c>
      <c r="H6346" t="str">
        <f>CONCATENATE(Source[[#This Row],[Subject]],TRIM(Source[[#This Row],[Course]]))</f>
        <v>BIO106</v>
      </c>
      <c r="I6346" t="str">
        <f>VLOOKUP(Source[[#This Row],[SubjCrse]],'Courses and Categories'!$E$2:$G$1816,3,FALSE)</f>
        <v>Credit General Education</v>
      </c>
      <c r="J6346">
        <v>548</v>
      </c>
      <c r="K6346" t="s">
        <v>1675</v>
      </c>
      <c r="L6346" t="s">
        <v>87</v>
      </c>
      <c r="M6346" t="s">
        <v>1046</v>
      </c>
      <c r="N6346" t="s">
        <v>105</v>
      </c>
      <c r="O6346">
        <v>1810</v>
      </c>
      <c r="P6346">
        <v>2100</v>
      </c>
      <c r="Q6346" t="s">
        <v>60</v>
      </c>
      <c r="S6346" t="s">
        <v>61</v>
      </c>
      <c r="T6346">
        <v>1</v>
      </c>
      <c r="U6346" s="1">
        <v>43694</v>
      </c>
      <c r="V6346" s="1">
        <v>43819</v>
      </c>
      <c r="W6346" t="s">
        <v>1674</v>
      </c>
      <c r="X6346" t="s">
        <v>1929</v>
      </c>
      <c r="Y6346">
        <v>31</v>
      </c>
      <c r="Z6346">
        <v>26</v>
      </c>
      <c r="AA6346">
        <v>36</v>
      </c>
      <c r="AB6346">
        <v>72.222200000000001</v>
      </c>
      <c r="AD6346">
        <f>IF(ISBLANK(Source[[#This Row],[CrosslistID]]),1,1/COUNTIFS(Source[CrosslistID],Source[[#This Row],[CrosslistID]],Source[TermDesc],Source[[#This Row],[TermDesc]]))</f>
        <v>1</v>
      </c>
      <c r="AG6346">
        <v>0</v>
      </c>
      <c r="AH6346">
        <v>72.222200000000001</v>
      </c>
      <c r="AI6346">
        <v>6.2</v>
      </c>
      <c r="AJ6346">
        <v>6.2</v>
      </c>
      <c r="AK6346">
        <v>0.37</v>
      </c>
      <c r="AL63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46">
        <f>IF(AND(Source[[#This Row],[Credit_Noncredit]]="Noncredit",Source[[#This Row],[FTEF]]&gt;0),Source[[#This Row],[NC XLST FTES]]*525/(437.5*Source[[#This Row],[FTEF]]),0)</f>
        <v>0</v>
      </c>
      <c r="AN6346">
        <f>IF(Source[[#This Row],[Credit_Noncredit]]="Credit",Source[[#This Row],[Census Enrollment]],Source[[#This Row],[Noncredit Avg. Attendance]])</f>
        <v>31</v>
      </c>
    </row>
    <row r="6347" spans="1:40" x14ac:dyDescent="0.25">
      <c r="A6347" t="s">
        <v>1914</v>
      </c>
      <c r="B6347" t="s">
        <v>886</v>
      </c>
      <c r="C6347" t="s">
        <v>775</v>
      </c>
      <c r="D6347" t="s">
        <v>1669</v>
      </c>
      <c r="E6347" s="4">
        <v>78410</v>
      </c>
      <c r="F6347" s="4" t="s">
        <v>1670</v>
      </c>
      <c r="G6347" s="4">
        <v>108</v>
      </c>
      <c r="H6347" t="str">
        <f>CONCATENATE(Source[[#This Row],[Subject]],TRIM(Source[[#This Row],[Course]]))</f>
        <v>BIO108</v>
      </c>
      <c r="I6347" t="str">
        <f>VLOOKUP(Source[[#This Row],[SubjCrse]],'Courses and Categories'!$E$2:$G$1816,3,FALSE)</f>
        <v>Credit General Education</v>
      </c>
      <c r="J6347">
        <v>1</v>
      </c>
      <c r="K6347" t="s">
        <v>4024</v>
      </c>
      <c r="L6347" t="s">
        <v>39</v>
      </c>
      <c r="M6347" t="s">
        <v>1046</v>
      </c>
      <c r="N6347" t="s">
        <v>4025</v>
      </c>
      <c r="O6347" t="s">
        <v>4026</v>
      </c>
      <c r="P6347" t="s">
        <v>4027</v>
      </c>
      <c r="Q6347" t="s">
        <v>1693</v>
      </c>
      <c r="R6347" t="s">
        <v>4028</v>
      </c>
      <c r="S6347" t="s">
        <v>134</v>
      </c>
      <c r="T6347">
        <v>1</v>
      </c>
      <c r="U6347" s="1">
        <v>43694</v>
      </c>
      <c r="V6347" s="1">
        <v>43819</v>
      </c>
      <c r="W6347" t="s">
        <v>4029</v>
      </c>
      <c r="X6347" t="s">
        <v>1929</v>
      </c>
      <c r="Y6347">
        <v>37</v>
      </c>
      <c r="Z6347">
        <v>30</v>
      </c>
      <c r="AA6347">
        <v>36</v>
      </c>
      <c r="AB6347">
        <v>83.333299999999994</v>
      </c>
      <c r="AC6347" t="s">
        <v>4030</v>
      </c>
      <c r="AD6347">
        <f>IF(ISBLANK(Source[[#This Row],[CrosslistID]]),1,1/COUNTIFS(Source[CrosslistID],Source[[#This Row],[CrosslistID]],Source[TermDesc],Source[[#This Row],[TermDesc]]))</f>
        <v>0.25</v>
      </c>
      <c r="AE6347">
        <v>119</v>
      </c>
      <c r="AF6347">
        <v>144</v>
      </c>
      <c r="AG6347">
        <v>82.638900000000007</v>
      </c>
      <c r="AH6347">
        <v>82.638900000000007</v>
      </c>
      <c r="AI6347">
        <v>7</v>
      </c>
      <c r="AJ6347">
        <v>7.4</v>
      </c>
      <c r="AK6347">
        <v>0.56999999999999995</v>
      </c>
      <c r="AL63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47">
        <f>IF(AND(Source[[#This Row],[Credit_Noncredit]]="Noncredit",Source[[#This Row],[FTEF]]&gt;0),Source[[#This Row],[NC XLST FTES]]*525/(437.5*Source[[#This Row],[FTEF]]),0)</f>
        <v>0</v>
      </c>
      <c r="AN6347">
        <f>IF(Source[[#This Row],[Credit_Noncredit]]="Credit",Source[[#This Row],[Census Enrollment]],Source[[#This Row],[Noncredit Avg. Attendance]])</f>
        <v>37</v>
      </c>
    </row>
    <row r="6348" spans="1:40" x14ac:dyDescent="0.25">
      <c r="A6348" t="s">
        <v>1914</v>
      </c>
      <c r="B6348" t="s">
        <v>886</v>
      </c>
      <c r="C6348" t="s">
        <v>775</v>
      </c>
      <c r="D6348" t="s">
        <v>1669</v>
      </c>
      <c r="E6348" s="4">
        <v>78411</v>
      </c>
      <c r="F6348" s="4" t="s">
        <v>1670</v>
      </c>
      <c r="G6348" s="4">
        <v>108</v>
      </c>
      <c r="H6348" t="str">
        <f>CONCATENATE(Source[[#This Row],[Subject]],TRIM(Source[[#This Row],[Course]]))</f>
        <v>BIO108</v>
      </c>
      <c r="I6348" t="str">
        <f>VLOOKUP(Source[[#This Row],[SubjCrse]],'Courses and Categories'!$E$2:$G$1816,3,FALSE)</f>
        <v>Credit General Education</v>
      </c>
      <c r="J6348">
        <v>2</v>
      </c>
      <c r="K6348" t="s">
        <v>4024</v>
      </c>
      <c r="L6348" t="s">
        <v>39</v>
      </c>
      <c r="M6348" t="s">
        <v>1046</v>
      </c>
      <c r="N6348" t="s">
        <v>4031</v>
      </c>
      <c r="O6348" t="s">
        <v>4032</v>
      </c>
      <c r="P6348" t="s">
        <v>4033</v>
      </c>
      <c r="Q6348" t="s">
        <v>1693</v>
      </c>
      <c r="R6348" t="s">
        <v>4028</v>
      </c>
      <c r="S6348" t="s">
        <v>134</v>
      </c>
      <c r="T6348">
        <v>1</v>
      </c>
      <c r="U6348" s="1">
        <v>43694</v>
      </c>
      <c r="V6348" s="1">
        <v>43819</v>
      </c>
      <c r="W6348" t="s">
        <v>4029</v>
      </c>
      <c r="X6348" t="s">
        <v>1929</v>
      </c>
      <c r="Y6348">
        <v>39</v>
      </c>
      <c r="Z6348">
        <v>30</v>
      </c>
      <c r="AA6348">
        <v>36</v>
      </c>
      <c r="AB6348">
        <v>83.333299999999994</v>
      </c>
      <c r="AC6348" t="s">
        <v>4030</v>
      </c>
      <c r="AD6348">
        <f>IF(ISBLANK(Source[[#This Row],[CrosslistID]]),1,1/COUNTIFS(Source[CrosslistID],Source[[#This Row],[CrosslistID]],Source[TermDesc],Source[[#This Row],[TermDesc]]))</f>
        <v>0.25</v>
      </c>
      <c r="AE6348">
        <v>119</v>
      </c>
      <c r="AF6348">
        <v>144</v>
      </c>
      <c r="AG6348">
        <v>82.638900000000007</v>
      </c>
      <c r="AH6348">
        <v>82.638900000000007</v>
      </c>
      <c r="AI6348">
        <v>7.4</v>
      </c>
      <c r="AJ6348">
        <v>7.8</v>
      </c>
      <c r="AK6348">
        <v>0.17</v>
      </c>
      <c r="AL63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48">
        <f>IF(AND(Source[[#This Row],[Credit_Noncredit]]="Noncredit",Source[[#This Row],[FTEF]]&gt;0),Source[[#This Row],[NC XLST FTES]]*525/(437.5*Source[[#This Row],[FTEF]]),0)</f>
        <v>0</v>
      </c>
      <c r="AN6348">
        <f>IF(Source[[#This Row],[Credit_Noncredit]]="Credit",Source[[#This Row],[Census Enrollment]],Source[[#This Row],[Noncredit Avg. Attendance]])</f>
        <v>39</v>
      </c>
    </row>
    <row r="6349" spans="1:40" x14ac:dyDescent="0.25">
      <c r="A6349" t="s">
        <v>1914</v>
      </c>
      <c r="B6349" t="s">
        <v>886</v>
      </c>
      <c r="C6349" t="s">
        <v>775</v>
      </c>
      <c r="D6349" t="s">
        <v>1669</v>
      </c>
      <c r="E6349" s="4">
        <v>78412</v>
      </c>
      <c r="F6349" s="4" t="s">
        <v>1670</v>
      </c>
      <c r="G6349" s="4">
        <v>108</v>
      </c>
      <c r="H6349" t="str">
        <f>CONCATENATE(Source[[#This Row],[Subject]],TRIM(Source[[#This Row],[Course]]))</f>
        <v>BIO108</v>
      </c>
      <c r="I6349" t="str">
        <f>VLOOKUP(Source[[#This Row],[SubjCrse]],'Courses and Categories'!$E$2:$G$1816,3,FALSE)</f>
        <v>Credit General Education</v>
      </c>
      <c r="J6349">
        <v>3</v>
      </c>
      <c r="K6349" t="s">
        <v>4024</v>
      </c>
      <c r="L6349" t="s">
        <v>39</v>
      </c>
      <c r="M6349" t="s">
        <v>1046</v>
      </c>
      <c r="N6349" t="s">
        <v>4034</v>
      </c>
      <c r="O6349" t="s">
        <v>4026</v>
      </c>
      <c r="P6349" t="s">
        <v>4027</v>
      </c>
      <c r="Q6349" t="s">
        <v>1693</v>
      </c>
      <c r="R6349" t="s">
        <v>4028</v>
      </c>
      <c r="S6349" t="s">
        <v>134</v>
      </c>
      <c r="T6349">
        <v>1</v>
      </c>
      <c r="U6349" s="1">
        <v>43694</v>
      </c>
      <c r="V6349" s="1">
        <v>43819</v>
      </c>
      <c r="W6349" t="s">
        <v>4029</v>
      </c>
      <c r="X6349" t="s">
        <v>1929</v>
      </c>
      <c r="Y6349">
        <v>34</v>
      </c>
      <c r="Z6349">
        <v>30</v>
      </c>
      <c r="AA6349">
        <v>36</v>
      </c>
      <c r="AB6349">
        <v>83.333299999999994</v>
      </c>
      <c r="AC6349" t="s">
        <v>4030</v>
      </c>
      <c r="AD6349">
        <f>IF(ISBLANK(Source[[#This Row],[CrosslistID]]),1,1/COUNTIFS(Source[CrosslistID],Source[[#This Row],[CrosslistID]],Source[TermDesc],Source[[#This Row],[TermDesc]]))</f>
        <v>0.25</v>
      </c>
      <c r="AE6349">
        <v>119</v>
      </c>
      <c r="AF6349">
        <v>144</v>
      </c>
      <c r="AG6349">
        <v>82.638900000000007</v>
      </c>
      <c r="AH6349">
        <v>82.638900000000007</v>
      </c>
      <c r="AI6349">
        <v>6.8</v>
      </c>
      <c r="AJ6349">
        <v>6.8</v>
      </c>
      <c r="AK6349">
        <v>0.17</v>
      </c>
      <c r="AL63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49">
        <f>IF(AND(Source[[#This Row],[Credit_Noncredit]]="Noncredit",Source[[#This Row],[FTEF]]&gt;0),Source[[#This Row],[NC XLST FTES]]*525/(437.5*Source[[#This Row],[FTEF]]),0)</f>
        <v>0</v>
      </c>
      <c r="AN6349">
        <f>IF(Source[[#This Row],[Credit_Noncredit]]="Credit",Source[[#This Row],[Census Enrollment]],Source[[#This Row],[Noncredit Avg. Attendance]])</f>
        <v>34</v>
      </c>
    </row>
    <row r="6350" spans="1:40" x14ac:dyDescent="0.25">
      <c r="A6350" t="s">
        <v>1914</v>
      </c>
      <c r="B6350" t="s">
        <v>886</v>
      </c>
      <c r="C6350" t="s">
        <v>775</v>
      </c>
      <c r="D6350" t="s">
        <v>1669</v>
      </c>
      <c r="E6350" s="4">
        <v>78415</v>
      </c>
      <c r="F6350" s="4" t="s">
        <v>1670</v>
      </c>
      <c r="G6350" s="4">
        <v>108</v>
      </c>
      <c r="H6350" t="str">
        <f>CONCATENATE(Source[[#This Row],[Subject]],TRIM(Source[[#This Row],[Course]]))</f>
        <v>BIO108</v>
      </c>
      <c r="I6350" t="str">
        <f>VLOOKUP(Source[[#This Row],[SubjCrse]],'Courses and Categories'!$E$2:$G$1816,3,FALSE)</f>
        <v>Credit General Education</v>
      </c>
      <c r="J6350">
        <v>4</v>
      </c>
      <c r="K6350" t="s">
        <v>4024</v>
      </c>
      <c r="L6350" t="s">
        <v>39</v>
      </c>
      <c r="M6350" t="s">
        <v>1046</v>
      </c>
      <c r="N6350" t="s">
        <v>4035</v>
      </c>
      <c r="O6350" t="s">
        <v>4032</v>
      </c>
      <c r="P6350" t="s">
        <v>4033</v>
      </c>
      <c r="Q6350" t="s">
        <v>1693</v>
      </c>
      <c r="R6350" t="s">
        <v>4028</v>
      </c>
      <c r="S6350" t="s">
        <v>134</v>
      </c>
      <c r="T6350">
        <v>1</v>
      </c>
      <c r="U6350" s="1">
        <v>43694</v>
      </c>
      <c r="V6350" s="1">
        <v>43819</v>
      </c>
      <c r="W6350" t="s">
        <v>4029</v>
      </c>
      <c r="X6350" t="s">
        <v>1929</v>
      </c>
      <c r="Y6350">
        <v>36</v>
      </c>
      <c r="Z6350">
        <v>29</v>
      </c>
      <c r="AA6350">
        <v>36</v>
      </c>
      <c r="AB6350">
        <v>80.555599999999998</v>
      </c>
      <c r="AC6350" t="s">
        <v>4030</v>
      </c>
      <c r="AD6350">
        <f>IF(ISBLANK(Source[[#This Row],[CrosslistID]]),1,1/COUNTIFS(Source[CrosslistID],Source[[#This Row],[CrosslistID]],Source[TermDesc],Source[[#This Row],[TermDesc]]))</f>
        <v>0.25</v>
      </c>
      <c r="AE6350">
        <v>119</v>
      </c>
      <c r="AF6350">
        <v>144</v>
      </c>
      <c r="AG6350">
        <v>82.638900000000007</v>
      </c>
      <c r="AH6350">
        <v>82.638900000000007</v>
      </c>
      <c r="AI6350">
        <v>7.2</v>
      </c>
      <c r="AJ6350">
        <v>7.2</v>
      </c>
      <c r="AK6350">
        <v>0.17</v>
      </c>
      <c r="AL63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50">
        <f>IF(AND(Source[[#This Row],[Credit_Noncredit]]="Noncredit",Source[[#This Row],[FTEF]]&gt;0),Source[[#This Row],[NC XLST FTES]]*525/(437.5*Source[[#This Row],[FTEF]]),0)</f>
        <v>0</v>
      </c>
      <c r="AN6350">
        <f>IF(Source[[#This Row],[Credit_Noncredit]]="Credit",Source[[#This Row],[Census Enrollment]],Source[[#This Row],[Noncredit Avg. Attendance]])</f>
        <v>36</v>
      </c>
    </row>
    <row r="6351" spans="1:40" x14ac:dyDescent="0.25">
      <c r="A6351" t="s">
        <v>1914</v>
      </c>
      <c r="B6351" t="s">
        <v>886</v>
      </c>
      <c r="C6351" t="s">
        <v>775</v>
      </c>
      <c r="D6351" t="s">
        <v>1669</v>
      </c>
      <c r="E6351" s="4">
        <v>78416</v>
      </c>
      <c r="F6351" s="4" t="s">
        <v>1670</v>
      </c>
      <c r="G6351" s="4">
        <v>108</v>
      </c>
      <c r="H6351" t="str">
        <f>CONCATENATE(Source[[#This Row],[Subject]],TRIM(Source[[#This Row],[Course]]))</f>
        <v>BIO108</v>
      </c>
      <c r="I6351" t="str">
        <f>VLOOKUP(Source[[#This Row],[SubjCrse]],'Courses and Categories'!$E$2:$G$1816,3,FALSE)</f>
        <v>Credit General Education</v>
      </c>
      <c r="J6351">
        <v>10</v>
      </c>
      <c r="K6351" t="s">
        <v>4024</v>
      </c>
      <c r="L6351" t="s">
        <v>39</v>
      </c>
      <c r="M6351" t="s">
        <v>1046</v>
      </c>
      <c r="N6351" t="s">
        <v>4036</v>
      </c>
      <c r="O6351" t="s">
        <v>4037</v>
      </c>
      <c r="P6351" t="s">
        <v>4038</v>
      </c>
      <c r="Q6351" t="s">
        <v>1693</v>
      </c>
      <c r="R6351" t="s">
        <v>4039</v>
      </c>
      <c r="S6351" t="s">
        <v>134</v>
      </c>
      <c r="T6351">
        <v>1</v>
      </c>
      <c r="U6351" s="1">
        <v>43694</v>
      </c>
      <c r="V6351" s="1">
        <v>43819</v>
      </c>
      <c r="W6351" t="s">
        <v>4040</v>
      </c>
      <c r="X6351" t="s">
        <v>1929</v>
      </c>
      <c r="Y6351">
        <v>36</v>
      </c>
      <c r="Z6351">
        <v>25</v>
      </c>
      <c r="AA6351">
        <v>36</v>
      </c>
      <c r="AB6351">
        <v>69.444400000000002</v>
      </c>
      <c r="AC6351" t="s">
        <v>4041</v>
      </c>
      <c r="AD6351">
        <f>IF(ISBLANK(Source[[#This Row],[CrosslistID]]),1,1/COUNTIFS(Source[CrosslistID],Source[[#This Row],[CrosslistID]],Source[TermDesc],Source[[#This Row],[TermDesc]]))</f>
        <v>0.25</v>
      </c>
      <c r="AE6351">
        <v>89</v>
      </c>
      <c r="AF6351">
        <v>144</v>
      </c>
      <c r="AG6351">
        <v>61.805599999999998</v>
      </c>
      <c r="AH6351">
        <v>61.805599999999998</v>
      </c>
      <c r="AI6351">
        <v>7</v>
      </c>
      <c r="AJ6351">
        <v>7.2</v>
      </c>
      <c r="AK6351">
        <v>0.56999999999999995</v>
      </c>
      <c r="AL63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51">
        <f>IF(AND(Source[[#This Row],[Credit_Noncredit]]="Noncredit",Source[[#This Row],[FTEF]]&gt;0),Source[[#This Row],[NC XLST FTES]]*525/(437.5*Source[[#This Row],[FTEF]]),0)</f>
        <v>0</v>
      </c>
      <c r="AN6351">
        <f>IF(Source[[#This Row],[Credit_Noncredit]]="Credit",Source[[#This Row],[Census Enrollment]],Source[[#This Row],[Noncredit Avg. Attendance]])</f>
        <v>36</v>
      </c>
    </row>
    <row r="6352" spans="1:40" x14ac:dyDescent="0.25">
      <c r="A6352" t="s">
        <v>1914</v>
      </c>
      <c r="B6352" t="s">
        <v>886</v>
      </c>
      <c r="C6352" t="s">
        <v>775</v>
      </c>
      <c r="D6352" t="s">
        <v>1669</v>
      </c>
      <c r="E6352" s="4">
        <v>78417</v>
      </c>
      <c r="F6352" s="4" t="s">
        <v>1670</v>
      </c>
      <c r="G6352" s="4">
        <v>108</v>
      </c>
      <c r="H6352" t="str">
        <f>CONCATENATE(Source[[#This Row],[Subject]],TRIM(Source[[#This Row],[Course]]))</f>
        <v>BIO108</v>
      </c>
      <c r="I6352" t="str">
        <f>VLOOKUP(Source[[#This Row],[SubjCrse]],'Courses and Categories'!$E$2:$G$1816,3,FALSE)</f>
        <v>Credit General Education</v>
      </c>
      <c r="J6352">
        <v>11</v>
      </c>
      <c r="K6352" t="s">
        <v>4024</v>
      </c>
      <c r="L6352" t="s">
        <v>39</v>
      </c>
      <c r="M6352" t="s">
        <v>1046</v>
      </c>
      <c r="N6352" t="s">
        <v>4036</v>
      </c>
      <c r="O6352" t="s">
        <v>4042</v>
      </c>
      <c r="P6352" t="s">
        <v>4043</v>
      </c>
      <c r="Q6352" t="s">
        <v>1693</v>
      </c>
      <c r="R6352" t="s">
        <v>4039</v>
      </c>
      <c r="S6352" t="s">
        <v>134</v>
      </c>
      <c r="T6352">
        <v>1</v>
      </c>
      <c r="U6352" s="1">
        <v>43694</v>
      </c>
      <c r="V6352" s="1">
        <v>43819</v>
      </c>
      <c r="W6352" t="s">
        <v>4040</v>
      </c>
      <c r="X6352" t="s">
        <v>1929</v>
      </c>
      <c r="Y6352">
        <v>32</v>
      </c>
      <c r="Z6352">
        <v>20</v>
      </c>
      <c r="AA6352">
        <v>36</v>
      </c>
      <c r="AB6352">
        <v>55.555599999999998</v>
      </c>
      <c r="AC6352" t="s">
        <v>4041</v>
      </c>
      <c r="AD6352">
        <f>IF(ISBLANK(Source[[#This Row],[CrosslistID]]),1,1/COUNTIFS(Source[CrosslistID],Source[[#This Row],[CrosslistID]],Source[TermDesc],Source[[#This Row],[TermDesc]]))</f>
        <v>0.25</v>
      </c>
      <c r="AE6352">
        <v>89</v>
      </c>
      <c r="AF6352">
        <v>144</v>
      </c>
      <c r="AG6352">
        <v>61.805599999999998</v>
      </c>
      <c r="AH6352">
        <v>61.805599999999998</v>
      </c>
      <c r="AI6352">
        <v>6.2</v>
      </c>
      <c r="AJ6352">
        <v>6.4</v>
      </c>
      <c r="AK6352">
        <v>0.17</v>
      </c>
      <c r="AL63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52">
        <f>IF(AND(Source[[#This Row],[Credit_Noncredit]]="Noncredit",Source[[#This Row],[FTEF]]&gt;0),Source[[#This Row],[NC XLST FTES]]*525/(437.5*Source[[#This Row],[FTEF]]),0)</f>
        <v>0</v>
      </c>
      <c r="AN6352">
        <f>IF(Source[[#This Row],[Credit_Noncredit]]="Credit",Source[[#This Row],[Census Enrollment]],Source[[#This Row],[Noncredit Avg. Attendance]])</f>
        <v>32</v>
      </c>
    </row>
    <row r="6353" spans="1:40" x14ac:dyDescent="0.25">
      <c r="A6353" t="s">
        <v>1914</v>
      </c>
      <c r="B6353" t="s">
        <v>886</v>
      </c>
      <c r="C6353" t="s">
        <v>775</v>
      </c>
      <c r="D6353" t="s">
        <v>1669</v>
      </c>
      <c r="E6353" s="4">
        <v>78418</v>
      </c>
      <c r="F6353" s="4" t="s">
        <v>1670</v>
      </c>
      <c r="G6353" s="4">
        <v>108</v>
      </c>
      <c r="H6353" t="str">
        <f>CONCATENATE(Source[[#This Row],[Subject]],TRIM(Source[[#This Row],[Course]]))</f>
        <v>BIO108</v>
      </c>
      <c r="I6353" t="str">
        <f>VLOOKUP(Source[[#This Row],[SubjCrse]],'Courses and Categories'!$E$2:$G$1816,3,FALSE)</f>
        <v>Credit General Education</v>
      </c>
      <c r="J6353">
        <v>12</v>
      </c>
      <c r="K6353" t="s">
        <v>4024</v>
      </c>
      <c r="L6353" t="s">
        <v>39</v>
      </c>
      <c r="M6353" t="s">
        <v>1046</v>
      </c>
      <c r="N6353" t="s">
        <v>4044</v>
      </c>
      <c r="O6353" t="s">
        <v>4037</v>
      </c>
      <c r="P6353" t="s">
        <v>4038</v>
      </c>
      <c r="Q6353" t="s">
        <v>1693</v>
      </c>
      <c r="R6353" t="s">
        <v>4039</v>
      </c>
      <c r="S6353" t="s">
        <v>134</v>
      </c>
      <c r="T6353">
        <v>1</v>
      </c>
      <c r="U6353" s="1">
        <v>43694</v>
      </c>
      <c r="V6353" s="1">
        <v>43819</v>
      </c>
      <c r="W6353" t="s">
        <v>4040</v>
      </c>
      <c r="X6353" t="s">
        <v>1929</v>
      </c>
      <c r="Y6353">
        <v>34</v>
      </c>
      <c r="Z6353">
        <v>25</v>
      </c>
      <c r="AA6353">
        <v>36</v>
      </c>
      <c r="AB6353">
        <v>69.444400000000002</v>
      </c>
      <c r="AC6353" t="s">
        <v>4041</v>
      </c>
      <c r="AD6353">
        <f>IF(ISBLANK(Source[[#This Row],[CrosslistID]]),1,1/COUNTIFS(Source[CrosslistID],Source[[#This Row],[CrosslistID]],Source[TermDesc],Source[[#This Row],[TermDesc]]))</f>
        <v>0.25</v>
      </c>
      <c r="AE6353">
        <v>89</v>
      </c>
      <c r="AF6353">
        <v>144</v>
      </c>
      <c r="AG6353">
        <v>61.805599999999998</v>
      </c>
      <c r="AH6353">
        <v>61.805599999999998</v>
      </c>
      <c r="AI6353">
        <v>6.6</v>
      </c>
      <c r="AJ6353">
        <v>6.8</v>
      </c>
      <c r="AK6353">
        <v>0.17</v>
      </c>
      <c r="AL63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53">
        <f>IF(AND(Source[[#This Row],[Credit_Noncredit]]="Noncredit",Source[[#This Row],[FTEF]]&gt;0),Source[[#This Row],[NC XLST FTES]]*525/(437.5*Source[[#This Row],[FTEF]]),0)</f>
        <v>0</v>
      </c>
      <c r="AN6353">
        <f>IF(Source[[#This Row],[Credit_Noncredit]]="Credit",Source[[#This Row],[Census Enrollment]],Source[[#This Row],[Noncredit Avg. Attendance]])</f>
        <v>34</v>
      </c>
    </row>
    <row r="6354" spans="1:40" x14ac:dyDescent="0.25">
      <c r="A6354" t="s">
        <v>1914</v>
      </c>
      <c r="B6354" t="s">
        <v>886</v>
      </c>
      <c r="C6354" t="s">
        <v>775</v>
      </c>
      <c r="D6354" t="s">
        <v>1669</v>
      </c>
      <c r="E6354" s="4">
        <v>78419</v>
      </c>
      <c r="F6354" s="4" t="s">
        <v>1670</v>
      </c>
      <c r="G6354" s="4">
        <v>108</v>
      </c>
      <c r="H6354" t="str">
        <f>CONCATENATE(Source[[#This Row],[Subject]],TRIM(Source[[#This Row],[Course]]))</f>
        <v>BIO108</v>
      </c>
      <c r="I6354" t="str">
        <f>VLOOKUP(Source[[#This Row],[SubjCrse]],'Courses and Categories'!$E$2:$G$1816,3,FALSE)</f>
        <v>Credit General Education</v>
      </c>
      <c r="J6354">
        <v>13</v>
      </c>
      <c r="K6354" t="s">
        <v>4024</v>
      </c>
      <c r="L6354" t="s">
        <v>39</v>
      </c>
      <c r="M6354" t="s">
        <v>1046</v>
      </c>
      <c r="N6354" t="s">
        <v>4044</v>
      </c>
      <c r="O6354" t="s">
        <v>4042</v>
      </c>
      <c r="P6354" t="s">
        <v>4043</v>
      </c>
      <c r="Q6354" t="s">
        <v>1693</v>
      </c>
      <c r="R6354" t="s">
        <v>4039</v>
      </c>
      <c r="S6354" t="s">
        <v>134</v>
      </c>
      <c r="T6354">
        <v>1</v>
      </c>
      <c r="U6354" s="1">
        <v>43694</v>
      </c>
      <c r="V6354" s="1">
        <v>43819</v>
      </c>
      <c r="W6354" t="s">
        <v>4040</v>
      </c>
      <c r="X6354" t="s">
        <v>1929</v>
      </c>
      <c r="Y6354">
        <v>28</v>
      </c>
      <c r="Z6354">
        <v>19</v>
      </c>
      <c r="AA6354">
        <v>36</v>
      </c>
      <c r="AB6354">
        <v>52.777799999999999</v>
      </c>
      <c r="AC6354" t="s">
        <v>4041</v>
      </c>
      <c r="AD6354">
        <f>IF(ISBLANK(Source[[#This Row],[CrosslistID]]),1,1/COUNTIFS(Source[CrosslistID],Source[[#This Row],[CrosslistID]],Source[TermDesc],Source[[#This Row],[TermDesc]]))</f>
        <v>0.25</v>
      </c>
      <c r="AE6354">
        <v>89</v>
      </c>
      <c r="AF6354">
        <v>144</v>
      </c>
      <c r="AG6354">
        <v>61.805599999999998</v>
      </c>
      <c r="AH6354">
        <v>61.805599999999998</v>
      </c>
      <c r="AI6354">
        <v>5.6</v>
      </c>
      <c r="AJ6354">
        <v>5.6</v>
      </c>
      <c r="AK6354">
        <v>0.17</v>
      </c>
      <c r="AL63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54">
        <f>IF(AND(Source[[#This Row],[Credit_Noncredit]]="Noncredit",Source[[#This Row],[FTEF]]&gt;0),Source[[#This Row],[NC XLST FTES]]*525/(437.5*Source[[#This Row],[FTEF]]),0)</f>
        <v>0</v>
      </c>
      <c r="AN6354">
        <f>IF(Source[[#This Row],[Credit_Noncredit]]="Credit",Source[[#This Row],[Census Enrollment]],Source[[#This Row],[Noncredit Avg. Attendance]])</f>
        <v>28</v>
      </c>
    </row>
    <row r="6355" spans="1:40" x14ac:dyDescent="0.25">
      <c r="A6355" t="s">
        <v>1914</v>
      </c>
      <c r="B6355" t="s">
        <v>886</v>
      </c>
      <c r="C6355" t="s">
        <v>775</v>
      </c>
      <c r="D6355" t="s">
        <v>1669</v>
      </c>
      <c r="E6355" s="4">
        <v>78823</v>
      </c>
      <c r="F6355" s="4" t="s">
        <v>1670</v>
      </c>
      <c r="G6355" s="4">
        <v>108</v>
      </c>
      <c r="H6355" t="str">
        <f>CONCATENATE(Source[[#This Row],[Subject]],TRIM(Source[[#This Row],[Course]]))</f>
        <v>BIO108</v>
      </c>
      <c r="I6355" t="str">
        <f>VLOOKUP(Source[[#This Row],[SubjCrse]],'Courses and Categories'!$E$2:$G$1816,3,FALSE)</f>
        <v>Credit General Education</v>
      </c>
      <c r="J6355">
        <v>501</v>
      </c>
      <c r="K6355" t="s">
        <v>4024</v>
      </c>
      <c r="L6355" t="s">
        <v>87</v>
      </c>
      <c r="M6355" t="s">
        <v>1046</v>
      </c>
      <c r="N6355" t="s">
        <v>105</v>
      </c>
      <c r="O6355">
        <v>1710</v>
      </c>
      <c r="P6355">
        <v>1830</v>
      </c>
      <c r="Q6355" t="s">
        <v>1649</v>
      </c>
      <c r="R6355">
        <v>204</v>
      </c>
      <c r="S6355" t="s">
        <v>134</v>
      </c>
      <c r="T6355">
        <v>1</v>
      </c>
      <c r="U6355" s="1">
        <v>43694</v>
      </c>
      <c r="V6355" s="1">
        <v>43819</v>
      </c>
      <c r="W6355" t="s">
        <v>4045</v>
      </c>
      <c r="X6355" t="s">
        <v>1929</v>
      </c>
      <c r="Y6355">
        <v>31</v>
      </c>
      <c r="Z6355">
        <v>30</v>
      </c>
      <c r="AA6355">
        <v>36</v>
      </c>
      <c r="AB6355">
        <v>83.333299999999994</v>
      </c>
      <c r="AD6355">
        <f>IF(ISBLANK(Source[[#This Row],[CrosslistID]]),1,1/COUNTIFS(Source[CrosslistID],Source[[#This Row],[CrosslistID]],Source[TermDesc],Source[[#This Row],[TermDesc]]))</f>
        <v>1</v>
      </c>
      <c r="AG6355">
        <v>0</v>
      </c>
      <c r="AH6355">
        <v>83.333299999999994</v>
      </c>
      <c r="AI6355">
        <v>6.407</v>
      </c>
      <c r="AJ6355">
        <v>6.407</v>
      </c>
      <c r="AK6355">
        <v>0.3</v>
      </c>
      <c r="AL63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55">
        <f>IF(AND(Source[[#This Row],[Credit_Noncredit]]="Noncredit",Source[[#This Row],[FTEF]]&gt;0),Source[[#This Row],[NC XLST FTES]]*525/(437.5*Source[[#This Row],[FTEF]]),0)</f>
        <v>0</v>
      </c>
      <c r="AN6355">
        <f>IF(Source[[#This Row],[Credit_Noncredit]]="Credit",Source[[#This Row],[Census Enrollment]],Source[[#This Row],[Noncredit Avg. Attendance]])</f>
        <v>31</v>
      </c>
    </row>
    <row r="6356" spans="1:40" x14ac:dyDescent="0.25">
      <c r="A6356" t="s">
        <v>1914</v>
      </c>
      <c r="B6356" t="s">
        <v>886</v>
      </c>
      <c r="C6356" t="s">
        <v>775</v>
      </c>
      <c r="D6356" t="s">
        <v>1669</v>
      </c>
      <c r="E6356" s="4">
        <v>78824</v>
      </c>
      <c r="F6356" s="4" t="s">
        <v>1670</v>
      </c>
      <c r="G6356" s="4">
        <v>108</v>
      </c>
      <c r="H6356" t="str">
        <f>CONCATENATE(Source[[#This Row],[Subject]],TRIM(Source[[#This Row],[Course]]))</f>
        <v>BIO108</v>
      </c>
      <c r="I6356" t="str">
        <f>VLOOKUP(Source[[#This Row],[SubjCrse]],'Courses and Categories'!$E$2:$G$1816,3,FALSE)</f>
        <v>Credit General Education</v>
      </c>
      <c r="J6356">
        <v>502</v>
      </c>
      <c r="K6356" t="s">
        <v>4024</v>
      </c>
      <c r="L6356" t="s">
        <v>87</v>
      </c>
      <c r="M6356" t="s">
        <v>1046</v>
      </c>
      <c r="N6356" t="s">
        <v>105</v>
      </c>
      <c r="O6356">
        <v>1710</v>
      </c>
      <c r="P6356">
        <v>1830</v>
      </c>
      <c r="Q6356" t="s">
        <v>1649</v>
      </c>
      <c r="R6356">
        <v>204</v>
      </c>
      <c r="S6356" t="s">
        <v>134</v>
      </c>
      <c r="T6356">
        <v>1</v>
      </c>
      <c r="U6356" s="1">
        <v>43694</v>
      </c>
      <c r="V6356" s="1">
        <v>43819</v>
      </c>
      <c r="W6356" t="s">
        <v>4045</v>
      </c>
      <c r="X6356" t="s">
        <v>1929</v>
      </c>
      <c r="Y6356">
        <v>34</v>
      </c>
      <c r="Z6356">
        <v>28</v>
      </c>
      <c r="AA6356">
        <v>36</v>
      </c>
      <c r="AB6356">
        <v>77.777799999999999</v>
      </c>
      <c r="AD6356">
        <f>IF(ISBLANK(Source[[#This Row],[CrosslistID]]),1,1/COUNTIFS(Source[CrosslistID],Source[[#This Row],[CrosslistID]],Source[TermDesc],Source[[#This Row],[TermDesc]]))</f>
        <v>1</v>
      </c>
      <c r="AG6356">
        <v>0</v>
      </c>
      <c r="AH6356">
        <v>77.777799999999999</v>
      </c>
      <c r="AI6356">
        <v>6.82</v>
      </c>
      <c r="AJ6356">
        <v>7.0266999999999999</v>
      </c>
      <c r="AK6356">
        <v>0</v>
      </c>
      <c r="AL63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56">
        <f>IF(AND(Source[[#This Row],[Credit_Noncredit]]="Noncredit",Source[[#This Row],[FTEF]]&gt;0),Source[[#This Row],[NC XLST FTES]]*525/(437.5*Source[[#This Row],[FTEF]]),0)</f>
        <v>0</v>
      </c>
      <c r="AN6356">
        <f>IF(Source[[#This Row],[Credit_Noncredit]]="Credit",Source[[#This Row],[Census Enrollment]],Source[[#This Row],[Noncredit Avg. Attendance]])</f>
        <v>34</v>
      </c>
    </row>
    <row r="6357" spans="1:40" x14ac:dyDescent="0.25">
      <c r="A6357" t="s">
        <v>1914</v>
      </c>
      <c r="B6357" t="s">
        <v>886</v>
      </c>
      <c r="C6357" t="s">
        <v>775</v>
      </c>
      <c r="D6357" t="s">
        <v>1669</v>
      </c>
      <c r="E6357" s="4">
        <v>78420</v>
      </c>
      <c r="F6357" s="4" t="s">
        <v>1670</v>
      </c>
      <c r="G6357" s="4">
        <v>108</v>
      </c>
      <c r="H6357" t="str">
        <f>CONCATENATE(Source[[#This Row],[Subject]],TRIM(Source[[#This Row],[Course]]))</f>
        <v>BIO108</v>
      </c>
      <c r="I6357" t="str">
        <f>VLOOKUP(Source[[#This Row],[SubjCrse]],'Courses and Categories'!$E$2:$G$1816,3,FALSE)</f>
        <v>Credit General Education</v>
      </c>
      <c r="J6357">
        <v>503</v>
      </c>
      <c r="K6357" t="s">
        <v>4024</v>
      </c>
      <c r="L6357" t="s">
        <v>87</v>
      </c>
      <c r="M6357" t="s">
        <v>1046</v>
      </c>
      <c r="N6357" t="s">
        <v>4036</v>
      </c>
      <c r="O6357" t="s">
        <v>4046</v>
      </c>
      <c r="P6357" t="s">
        <v>4047</v>
      </c>
      <c r="Q6357" t="s">
        <v>1693</v>
      </c>
      <c r="R6357" t="s">
        <v>4048</v>
      </c>
      <c r="S6357" t="s">
        <v>134</v>
      </c>
      <c r="T6357">
        <v>1</v>
      </c>
      <c r="U6357" s="1">
        <v>43694</v>
      </c>
      <c r="V6357" s="1">
        <v>43819</v>
      </c>
      <c r="W6357" t="s">
        <v>4049</v>
      </c>
      <c r="X6357" t="s">
        <v>1929</v>
      </c>
      <c r="Y6357">
        <v>38</v>
      </c>
      <c r="Z6357">
        <v>26</v>
      </c>
      <c r="AA6357">
        <v>36</v>
      </c>
      <c r="AB6357">
        <v>72.222200000000001</v>
      </c>
      <c r="AC6357" t="s">
        <v>4050</v>
      </c>
      <c r="AD6357">
        <f>IF(ISBLANK(Source[[#This Row],[CrosslistID]]),1,1/COUNTIFS(Source[CrosslistID],Source[[#This Row],[CrosslistID]],Source[TermDesc],Source[[#This Row],[TermDesc]]))</f>
        <v>0.5</v>
      </c>
      <c r="AE6357">
        <v>59</v>
      </c>
      <c r="AF6357">
        <v>72</v>
      </c>
      <c r="AG6357">
        <v>81.944400000000002</v>
      </c>
      <c r="AH6357">
        <v>81.944400000000002</v>
      </c>
      <c r="AI6357">
        <v>7.8529999999999998</v>
      </c>
      <c r="AJ6357">
        <v>7.8529999999999998</v>
      </c>
      <c r="AK6357">
        <v>0.47010000000000002</v>
      </c>
      <c r="AL63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57">
        <f>IF(AND(Source[[#This Row],[Credit_Noncredit]]="Noncredit",Source[[#This Row],[FTEF]]&gt;0),Source[[#This Row],[NC XLST FTES]]*525/(437.5*Source[[#This Row],[FTEF]]),0)</f>
        <v>0</v>
      </c>
      <c r="AN6357">
        <f>IF(Source[[#This Row],[Credit_Noncredit]]="Credit",Source[[#This Row],[Census Enrollment]],Source[[#This Row],[Noncredit Avg. Attendance]])</f>
        <v>38</v>
      </c>
    </row>
    <row r="6358" spans="1:40" x14ac:dyDescent="0.25">
      <c r="A6358" t="s">
        <v>1914</v>
      </c>
      <c r="B6358" t="s">
        <v>886</v>
      </c>
      <c r="C6358" t="s">
        <v>775</v>
      </c>
      <c r="D6358" t="s">
        <v>1669</v>
      </c>
      <c r="E6358" s="4">
        <v>78421</v>
      </c>
      <c r="F6358" s="4" t="s">
        <v>1670</v>
      </c>
      <c r="G6358" s="4">
        <v>108</v>
      </c>
      <c r="H6358" t="str">
        <f>CONCATENATE(Source[[#This Row],[Subject]],TRIM(Source[[#This Row],[Course]]))</f>
        <v>BIO108</v>
      </c>
      <c r="I6358" t="str">
        <f>VLOOKUP(Source[[#This Row],[SubjCrse]],'Courses and Categories'!$E$2:$G$1816,3,FALSE)</f>
        <v>Credit General Education</v>
      </c>
      <c r="J6358">
        <v>504</v>
      </c>
      <c r="K6358" t="s">
        <v>4024</v>
      </c>
      <c r="L6358" t="s">
        <v>87</v>
      </c>
      <c r="M6358" t="s">
        <v>1046</v>
      </c>
      <c r="N6358" t="s">
        <v>4044</v>
      </c>
      <c r="O6358" t="s">
        <v>4046</v>
      </c>
      <c r="P6358" t="s">
        <v>4051</v>
      </c>
      <c r="Q6358" t="s">
        <v>1693</v>
      </c>
      <c r="R6358" t="s">
        <v>4048</v>
      </c>
      <c r="S6358" t="s">
        <v>134</v>
      </c>
      <c r="T6358">
        <v>1</v>
      </c>
      <c r="U6358" s="1">
        <v>43694</v>
      </c>
      <c r="V6358" s="1">
        <v>43819</v>
      </c>
      <c r="W6358" t="s">
        <v>4049</v>
      </c>
      <c r="X6358" t="s">
        <v>1929</v>
      </c>
      <c r="Y6358">
        <v>35</v>
      </c>
      <c r="Z6358">
        <v>24</v>
      </c>
      <c r="AA6358">
        <v>36</v>
      </c>
      <c r="AB6358">
        <v>66.666700000000006</v>
      </c>
      <c r="AC6358" t="s">
        <v>4050</v>
      </c>
      <c r="AD6358">
        <f>IF(ISBLANK(Source[[#This Row],[CrosslistID]]),1,1/COUNTIFS(Source[CrosslistID],Source[[#This Row],[CrosslistID]],Source[TermDesc],Source[[#This Row],[TermDesc]]))</f>
        <v>0.5</v>
      </c>
      <c r="AE6358">
        <v>59</v>
      </c>
      <c r="AF6358">
        <v>72</v>
      </c>
      <c r="AG6358">
        <v>81.944400000000002</v>
      </c>
      <c r="AH6358">
        <v>81.944400000000002</v>
      </c>
      <c r="AI6358">
        <v>6.4</v>
      </c>
      <c r="AJ6358">
        <v>7</v>
      </c>
      <c r="AK6358">
        <v>0.1701</v>
      </c>
      <c r="AL63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58">
        <f>IF(AND(Source[[#This Row],[Credit_Noncredit]]="Noncredit",Source[[#This Row],[FTEF]]&gt;0),Source[[#This Row],[NC XLST FTES]]*525/(437.5*Source[[#This Row],[FTEF]]),0)</f>
        <v>0</v>
      </c>
      <c r="AN6358">
        <f>IF(Source[[#This Row],[Credit_Noncredit]]="Credit",Source[[#This Row],[Census Enrollment]],Source[[#This Row],[Noncredit Avg. Attendance]])</f>
        <v>35</v>
      </c>
    </row>
    <row r="6359" spans="1:40" x14ac:dyDescent="0.25">
      <c r="A6359" t="s">
        <v>1914</v>
      </c>
      <c r="B6359" t="s">
        <v>886</v>
      </c>
      <c r="C6359" t="s">
        <v>775</v>
      </c>
      <c r="D6359" t="s">
        <v>1669</v>
      </c>
      <c r="E6359" s="4">
        <v>78402</v>
      </c>
      <c r="F6359" s="4" t="s">
        <v>1670</v>
      </c>
      <c r="G6359" s="4">
        <v>112</v>
      </c>
      <c r="H6359" t="str">
        <f>CONCATENATE(Source[[#This Row],[Subject]],TRIM(Source[[#This Row],[Course]]))</f>
        <v>BIO112</v>
      </c>
      <c r="I6359" t="str">
        <f>VLOOKUP(Source[[#This Row],[SubjCrse]],'Courses and Categories'!$E$2:$G$1816,3,FALSE)</f>
        <v>Credit General Education</v>
      </c>
      <c r="J6359">
        <v>1</v>
      </c>
      <c r="K6359" t="s">
        <v>4052</v>
      </c>
      <c r="L6359" t="s">
        <v>39</v>
      </c>
      <c r="M6359" t="s">
        <v>1046</v>
      </c>
      <c r="N6359" t="s">
        <v>4025</v>
      </c>
      <c r="O6359" t="s">
        <v>4053</v>
      </c>
      <c r="P6359" t="s">
        <v>4054</v>
      </c>
      <c r="Q6359" t="s">
        <v>1693</v>
      </c>
      <c r="R6359" t="s">
        <v>4055</v>
      </c>
      <c r="S6359" t="s">
        <v>134</v>
      </c>
      <c r="T6359">
        <v>1</v>
      </c>
      <c r="U6359" s="1">
        <v>43694</v>
      </c>
      <c r="V6359" s="1">
        <v>43819</v>
      </c>
      <c r="W6359" t="s">
        <v>4056</v>
      </c>
      <c r="X6359" t="s">
        <v>1929</v>
      </c>
      <c r="Y6359">
        <v>31</v>
      </c>
      <c r="Z6359">
        <v>30</v>
      </c>
      <c r="AA6359">
        <v>32</v>
      </c>
      <c r="AB6359">
        <v>93.75</v>
      </c>
      <c r="AC6359" t="s">
        <v>4057</v>
      </c>
      <c r="AD6359">
        <f>IF(ISBLANK(Source[[#This Row],[CrosslistID]]),1,1/COUNTIFS(Source[CrosslistID],Source[[#This Row],[CrosslistID]],Source[TermDesc],Source[[#This Row],[TermDesc]]))</f>
        <v>0.5</v>
      </c>
      <c r="AE6359">
        <v>58</v>
      </c>
      <c r="AF6359">
        <v>64</v>
      </c>
      <c r="AG6359">
        <v>90.625</v>
      </c>
      <c r="AH6359">
        <v>90.625</v>
      </c>
      <c r="AI6359">
        <v>5.8</v>
      </c>
      <c r="AJ6359">
        <v>6.2</v>
      </c>
      <c r="AK6359">
        <v>0.17</v>
      </c>
      <c r="AL63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59">
        <f>IF(AND(Source[[#This Row],[Credit_Noncredit]]="Noncredit",Source[[#This Row],[FTEF]]&gt;0),Source[[#This Row],[NC XLST FTES]]*525/(437.5*Source[[#This Row],[FTEF]]),0)</f>
        <v>0</v>
      </c>
      <c r="AN6359">
        <f>IF(Source[[#This Row],[Credit_Noncredit]]="Credit",Source[[#This Row],[Census Enrollment]],Source[[#This Row],[Noncredit Avg. Attendance]])</f>
        <v>31</v>
      </c>
    </row>
    <row r="6360" spans="1:40" x14ac:dyDescent="0.25">
      <c r="A6360" t="s">
        <v>1914</v>
      </c>
      <c r="B6360" t="s">
        <v>886</v>
      </c>
      <c r="C6360" t="s">
        <v>775</v>
      </c>
      <c r="D6360" t="s">
        <v>1669</v>
      </c>
      <c r="E6360" s="4">
        <v>78404</v>
      </c>
      <c r="F6360" s="4" t="s">
        <v>1670</v>
      </c>
      <c r="G6360" s="4">
        <v>112</v>
      </c>
      <c r="H6360" t="str">
        <f>CONCATENATE(Source[[#This Row],[Subject]],TRIM(Source[[#This Row],[Course]]))</f>
        <v>BIO112</v>
      </c>
      <c r="I6360" t="str">
        <f>VLOOKUP(Source[[#This Row],[SubjCrse]],'Courses and Categories'!$E$2:$G$1816,3,FALSE)</f>
        <v>Credit General Education</v>
      </c>
      <c r="J6360">
        <v>2</v>
      </c>
      <c r="K6360" t="s">
        <v>4052</v>
      </c>
      <c r="L6360" t="s">
        <v>39</v>
      </c>
      <c r="M6360" t="s">
        <v>1046</v>
      </c>
      <c r="N6360" t="s">
        <v>4034</v>
      </c>
      <c r="O6360" t="s">
        <v>4053</v>
      </c>
      <c r="P6360" t="s">
        <v>4054</v>
      </c>
      <c r="Q6360" t="s">
        <v>1693</v>
      </c>
      <c r="R6360" t="s">
        <v>4055</v>
      </c>
      <c r="S6360" t="s">
        <v>134</v>
      </c>
      <c r="T6360">
        <v>1</v>
      </c>
      <c r="U6360" s="1">
        <v>43694</v>
      </c>
      <c r="V6360" s="1">
        <v>43819</v>
      </c>
      <c r="W6360" t="s">
        <v>4056</v>
      </c>
      <c r="X6360" t="s">
        <v>1929</v>
      </c>
      <c r="Y6360">
        <v>29</v>
      </c>
      <c r="Z6360">
        <v>27</v>
      </c>
      <c r="AA6360">
        <v>32</v>
      </c>
      <c r="AB6360">
        <v>84.375</v>
      </c>
      <c r="AC6360" t="s">
        <v>4057</v>
      </c>
      <c r="AD6360">
        <f>IF(ISBLANK(Source[[#This Row],[CrosslistID]]),1,1/COUNTIFS(Source[CrosslistID],Source[[#This Row],[CrosslistID]],Source[TermDesc],Source[[#This Row],[TermDesc]]))</f>
        <v>0.5</v>
      </c>
      <c r="AE6360">
        <v>58</v>
      </c>
      <c r="AF6360">
        <v>64</v>
      </c>
      <c r="AG6360">
        <v>90.625</v>
      </c>
      <c r="AH6360">
        <v>90.625</v>
      </c>
      <c r="AI6360">
        <v>5.8</v>
      </c>
      <c r="AJ6360">
        <v>5.8</v>
      </c>
      <c r="AK6360">
        <v>0.37</v>
      </c>
      <c r="AL63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60">
        <f>IF(AND(Source[[#This Row],[Credit_Noncredit]]="Noncredit",Source[[#This Row],[FTEF]]&gt;0),Source[[#This Row],[NC XLST FTES]]*525/(437.5*Source[[#This Row],[FTEF]]),0)</f>
        <v>0</v>
      </c>
      <c r="AN6360">
        <f>IF(Source[[#This Row],[Credit_Noncredit]]="Credit",Source[[#This Row],[Census Enrollment]],Source[[#This Row],[Noncredit Avg. Attendance]])</f>
        <v>29</v>
      </c>
    </row>
    <row r="6361" spans="1:40" x14ac:dyDescent="0.25">
      <c r="A6361" t="s">
        <v>1914</v>
      </c>
      <c r="B6361" t="s">
        <v>886</v>
      </c>
      <c r="C6361" t="s">
        <v>775</v>
      </c>
      <c r="D6361" t="s">
        <v>1669</v>
      </c>
      <c r="E6361" s="4">
        <v>78405</v>
      </c>
      <c r="F6361" s="4" t="s">
        <v>1670</v>
      </c>
      <c r="G6361" s="4">
        <v>112</v>
      </c>
      <c r="H6361" t="str">
        <f>CONCATENATE(Source[[#This Row],[Subject]],TRIM(Source[[#This Row],[Course]]))</f>
        <v>BIO112</v>
      </c>
      <c r="I6361" t="str">
        <f>VLOOKUP(Source[[#This Row],[SubjCrse]],'Courses and Categories'!$E$2:$G$1816,3,FALSE)</f>
        <v>Credit General Education</v>
      </c>
      <c r="J6361">
        <v>30</v>
      </c>
      <c r="K6361" t="s">
        <v>4052</v>
      </c>
      <c r="L6361" t="s">
        <v>39</v>
      </c>
      <c r="M6361" t="s">
        <v>1046</v>
      </c>
      <c r="N6361" t="s">
        <v>4036</v>
      </c>
      <c r="O6361" t="s">
        <v>4058</v>
      </c>
      <c r="P6361" t="s">
        <v>4059</v>
      </c>
      <c r="Q6361" t="s">
        <v>1693</v>
      </c>
      <c r="R6361" t="s">
        <v>4055</v>
      </c>
      <c r="S6361" t="s">
        <v>134</v>
      </c>
      <c r="T6361">
        <v>1</v>
      </c>
      <c r="U6361" s="1">
        <v>43694</v>
      </c>
      <c r="V6361" s="1">
        <v>43819</v>
      </c>
      <c r="W6361" t="s">
        <v>4060</v>
      </c>
      <c r="X6361" t="s">
        <v>1929</v>
      </c>
      <c r="Y6361">
        <v>34</v>
      </c>
      <c r="Z6361">
        <v>33</v>
      </c>
      <c r="AA6361">
        <v>32</v>
      </c>
      <c r="AB6361">
        <v>103.125</v>
      </c>
      <c r="AC6361" t="s">
        <v>116</v>
      </c>
      <c r="AD6361">
        <f>IF(ISBLANK(Source[[#This Row],[CrosslistID]]),1,1/COUNTIFS(Source[CrosslistID],Source[[#This Row],[CrosslistID]],Source[TermDesc],Source[[#This Row],[TermDesc]]))</f>
        <v>0.5</v>
      </c>
      <c r="AE6361">
        <v>61</v>
      </c>
      <c r="AF6361">
        <v>64</v>
      </c>
      <c r="AG6361">
        <v>95.3125</v>
      </c>
      <c r="AH6361">
        <v>95.3125</v>
      </c>
      <c r="AI6361">
        <v>6.8</v>
      </c>
      <c r="AJ6361">
        <v>6.8</v>
      </c>
      <c r="AK6361">
        <v>0.47</v>
      </c>
      <c r="AL63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61">
        <f>IF(AND(Source[[#This Row],[Credit_Noncredit]]="Noncredit",Source[[#This Row],[FTEF]]&gt;0),Source[[#This Row],[NC XLST FTES]]*525/(437.5*Source[[#This Row],[FTEF]]),0)</f>
        <v>0</v>
      </c>
      <c r="AN6361">
        <f>IF(Source[[#This Row],[Credit_Noncredit]]="Credit",Source[[#This Row],[Census Enrollment]],Source[[#This Row],[Noncredit Avg. Attendance]])</f>
        <v>34</v>
      </c>
    </row>
    <row r="6362" spans="1:40" x14ac:dyDescent="0.25">
      <c r="A6362" t="s">
        <v>1914</v>
      </c>
      <c r="B6362" t="s">
        <v>886</v>
      </c>
      <c r="C6362" t="s">
        <v>775</v>
      </c>
      <c r="D6362" t="s">
        <v>1669</v>
      </c>
      <c r="E6362" s="4">
        <v>78406</v>
      </c>
      <c r="F6362" s="4" t="s">
        <v>1670</v>
      </c>
      <c r="G6362" s="4">
        <v>112</v>
      </c>
      <c r="H6362" t="str">
        <f>CONCATENATE(Source[[#This Row],[Subject]],TRIM(Source[[#This Row],[Course]]))</f>
        <v>BIO112</v>
      </c>
      <c r="I6362" t="str">
        <f>VLOOKUP(Source[[#This Row],[SubjCrse]],'Courses and Categories'!$E$2:$G$1816,3,FALSE)</f>
        <v>Credit General Education</v>
      </c>
      <c r="J6362">
        <v>31</v>
      </c>
      <c r="K6362" t="s">
        <v>4052</v>
      </c>
      <c r="L6362" t="s">
        <v>39</v>
      </c>
      <c r="M6362" t="s">
        <v>1046</v>
      </c>
      <c r="N6362" t="s">
        <v>4044</v>
      </c>
      <c r="O6362" t="s">
        <v>4058</v>
      </c>
      <c r="P6362" t="s">
        <v>4059</v>
      </c>
      <c r="Q6362" t="s">
        <v>1693</v>
      </c>
      <c r="R6362" t="s">
        <v>4055</v>
      </c>
      <c r="S6362" t="s">
        <v>134</v>
      </c>
      <c r="T6362">
        <v>1</v>
      </c>
      <c r="U6362" s="1">
        <v>43694</v>
      </c>
      <c r="V6362" s="1">
        <v>43819</v>
      </c>
      <c r="W6362" t="s">
        <v>4061</v>
      </c>
      <c r="X6362" t="s">
        <v>1929</v>
      </c>
      <c r="Y6362">
        <v>29</v>
      </c>
      <c r="Z6362">
        <v>28</v>
      </c>
      <c r="AA6362">
        <v>32</v>
      </c>
      <c r="AB6362">
        <v>87.5</v>
      </c>
      <c r="AC6362" t="s">
        <v>116</v>
      </c>
      <c r="AD6362">
        <f>IF(ISBLANK(Source[[#This Row],[CrosslistID]]),1,1/COUNTIFS(Source[CrosslistID],Source[[#This Row],[CrosslistID]],Source[TermDesc],Source[[#This Row],[TermDesc]]))</f>
        <v>0.5</v>
      </c>
      <c r="AE6362">
        <v>61</v>
      </c>
      <c r="AF6362">
        <v>64</v>
      </c>
      <c r="AG6362">
        <v>95.3125</v>
      </c>
      <c r="AH6362">
        <v>95.3125</v>
      </c>
      <c r="AI6362">
        <v>5.6</v>
      </c>
      <c r="AJ6362">
        <v>5.8</v>
      </c>
      <c r="AK6362">
        <v>0</v>
      </c>
      <c r="AL63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62">
        <f>IF(AND(Source[[#This Row],[Credit_Noncredit]]="Noncredit",Source[[#This Row],[FTEF]]&gt;0),Source[[#This Row],[NC XLST FTES]]*525/(437.5*Source[[#This Row],[FTEF]]),0)</f>
        <v>0</v>
      </c>
      <c r="AN6362">
        <f>IF(Source[[#This Row],[Credit_Noncredit]]="Credit",Source[[#This Row],[Census Enrollment]],Source[[#This Row],[Noncredit Avg. Attendance]])</f>
        <v>29</v>
      </c>
    </row>
    <row r="6363" spans="1:40" x14ac:dyDescent="0.25">
      <c r="A6363" t="s">
        <v>1914</v>
      </c>
      <c r="B6363" t="s">
        <v>886</v>
      </c>
      <c r="C6363" t="s">
        <v>775</v>
      </c>
      <c r="D6363" t="s">
        <v>1669</v>
      </c>
      <c r="E6363" s="4">
        <v>78407</v>
      </c>
      <c r="F6363" s="4" t="s">
        <v>1670</v>
      </c>
      <c r="G6363" s="4">
        <v>112</v>
      </c>
      <c r="H6363" t="str">
        <f>CONCATENATE(Source[[#This Row],[Subject]],TRIM(Source[[#This Row],[Course]]))</f>
        <v>BIO112</v>
      </c>
      <c r="I6363" t="str">
        <f>VLOOKUP(Source[[#This Row],[SubjCrse]],'Courses and Categories'!$E$2:$G$1816,3,FALSE)</f>
        <v>Credit General Education</v>
      </c>
      <c r="J6363">
        <v>501</v>
      </c>
      <c r="K6363" t="s">
        <v>4052</v>
      </c>
      <c r="L6363" t="s">
        <v>87</v>
      </c>
      <c r="M6363" t="s">
        <v>1046</v>
      </c>
      <c r="N6363" t="s">
        <v>4025</v>
      </c>
      <c r="O6363" t="s">
        <v>4062</v>
      </c>
      <c r="P6363" t="s">
        <v>4063</v>
      </c>
      <c r="Q6363" t="s">
        <v>1693</v>
      </c>
      <c r="R6363" t="s">
        <v>4055</v>
      </c>
      <c r="S6363" t="s">
        <v>134</v>
      </c>
      <c r="T6363">
        <v>1</v>
      </c>
      <c r="U6363" s="1">
        <v>43694</v>
      </c>
      <c r="V6363" s="1">
        <v>43819</v>
      </c>
      <c r="W6363" t="s">
        <v>4064</v>
      </c>
      <c r="X6363" t="s">
        <v>1929</v>
      </c>
      <c r="Y6363">
        <v>30</v>
      </c>
      <c r="Z6363">
        <v>29</v>
      </c>
      <c r="AA6363">
        <v>32</v>
      </c>
      <c r="AB6363">
        <v>90.625</v>
      </c>
      <c r="AC6363" t="s">
        <v>4065</v>
      </c>
      <c r="AD6363">
        <f>IF(ISBLANK(Source[[#This Row],[CrosslistID]]),1,1/COUNTIFS(Source[CrosslistID],Source[[#This Row],[CrosslistID]],Source[TermDesc],Source[[#This Row],[TermDesc]]))</f>
        <v>0.5</v>
      </c>
      <c r="AE6363">
        <v>64</v>
      </c>
      <c r="AF6363">
        <v>64</v>
      </c>
      <c r="AG6363">
        <v>100</v>
      </c>
      <c r="AH6363">
        <v>100</v>
      </c>
      <c r="AI6363">
        <v>6</v>
      </c>
      <c r="AJ6363">
        <v>6</v>
      </c>
      <c r="AK6363">
        <v>0.37</v>
      </c>
      <c r="AL63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63">
        <f>IF(AND(Source[[#This Row],[Credit_Noncredit]]="Noncredit",Source[[#This Row],[FTEF]]&gt;0),Source[[#This Row],[NC XLST FTES]]*525/(437.5*Source[[#This Row],[FTEF]]),0)</f>
        <v>0</v>
      </c>
      <c r="AN6363">
        <f>IF(Source[[#This Row],[Credit_Noncredit]]="Credit",Source[[#This Row],[Census Enrollment]],Source[[#This Row],[Noncredit Avg. Attendance]])</f>
        <v>30</v>
      </c>
    </row>
    <row r="6364" spans="1:40" x14ac:dyDescent="0.25">
      <c r="A6364" t="s">
        <v>1914</v>
      </c>
      <c r="B6364" t="s">
        <v>886</v>
      </c>
      <c r="C6364" t="s">
        <v>775</v>
      </c>
      <c r="D6364" t="s">
        <v>1669</v>
      </c>
      <c r="E6364" s="4">
        <v>78408</v>
      </c>
      <c r="F6364" s="4" t="s">
        <v>1670</v>
      </c>
      <c r="G6364" s="4">
        <v>112</v>
      </c>
      <c r="H6364" t="str">
        <f>CONCATENATE(Source[[#This Row],[Subject]],TRIM(Source[[#This Row],[Course]]))</f>
        <v>BIO112</v>
      </c>
      <c r="I6364" t="str">
        <f>VLOOKUP(Source[[#This Row],[SubjCrse]],'Courses and Categories'!$E$2:$G$1816,3,FALSE)</f>
        <v>Credit General Education</v>
      </c>
      <c r="J6364">
        <v>502</v>
      </c>
      <c r="K6364" t="s">
        <v>4052</v>
      </c>
      <c r="L6364" t="s">
        <v>87</v>
      </c>
      <c r="M6364" t="s">
        <v>1046</v>
      </c>
      <c r="N6364" t="s">
        <v>4034</v>
      </c>
      <c r="O6364" t="s">
        <v>4062</v>
      </c>
      <c r="P6364" t="s">
        <v>4063</v>
      </c>
      <c r="Q6364" t="s">
        <v>1693</v>
      </c>
      <c r="R6364" t="s">
        <v>4055</v>
      </c>
      <c r="S6364" t="s">
        <v>134</v>
      </c>
      <c r="T6364">
        <v>1</v>
      </c>
      <c r="U6364" s="1">
        <v>43694</v>
      </c>
      <c r="V6364" s="1">
        <v>43819</v>
      </c>
      <c r="W6364" t="s">
        <v>4064</v>
      </c>
      <c r="X6364" t="s">
        <v>1929</v>
      </c>
      <c r="Y6364">
        <v>34</v>
      </c>
      <c r="Z6364">
        <v>35</v>
      </c>
      <c r="AA6364">
        <v>32</v>
      </c>
      <c r="AB6364">
        <v>109.375</v>
      </c>
      <c r="AC6364" t="s">
        <v>4065</v>
      </c>
      <c r="AD6364">
        <f>IF(ISBLANK(Source[[#This Row],[CrosslistID]]),1,1/COUNTIFS(Source[CrosslistID],Source[[#This Row],[CrosslistID]],Source[TermDesc],Source[[#This Row],[TermDesc]]))</f>
        <v>0.5</v>
      </c>
      <c r="AE6364">
        <v>64</v>
      </c>
      <c r="AF6364">
        <v>64</v>
      </c>
      <c r="AG6364">
        <v>100</v>
      </c>
      <c r="AH6364">
        <v>100</v>
      </c>
      <c r="AI6364">
        <v>6.2</v>
      </c>
      <c r="AJ6364">
        <v>6.8</v>
      </c>
      <c r="AK6364">
        <v>0.27</v>
      </c>
      <c r="AL63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64">
        <f>IF(AND(Source[[#This Row],[Credit_Noncredit]]="Noncredit",Source[[#This Row],[FTEF]]&gt;0),Source[[#This Row],[NC XLST FTES]]*525/(437.5*Source[[#This Row],[FTEF]]),0)</f>
        <v>0</v>
      </c>
      <c r="AN6364">
        <f>IF(Source[[#This Row],[Credit_Noncredit]]="Credit",Source[[#This Row],[Census Enrollment]],Source[[#This Row],[Noncredit Avg. Attendance]])</f>
        <v>34</v>
      </c>
    </row>
    <row r="6365" spans="1:40" x14ac:dyDescent="0.25">
      <c r="A6365" t="s">
        <v>1914</v>
      </c>
      <c r="B6365" t="s">
        <v>886</v>
      </c>
      <c r="C6365" t="s">
        <v>775</v>
      </c>
      <c r="D6365" t="s">
        <v>1669</v>
      </c>
      <c r="E6365" s="4">
        <v>77492</v>
      </c>
      <c r="F6365" s="4" t="s">
        <v>1670</v>
      </c>
      <c r="G6365" s="4">
        <v>120</v>
      </c>
      <c r="H6365" t="str">
        <f>CONCATENATE(Source[[#This Row],[Subject]],TRIM(Source[[#This Row],[Course]]))</f>
        <v>BIO120</v>
      </c>
      <c r="I6365" t="str">
        <f>VLOOKUP(Source[[#This Row],[SubjCrse]],'Courses and Categories'!$E$2:$G$1816,3,FALSE)</f>
        <v>Credit General Education</v>
      </c>
      <c r="J6365">
        <v>1</v>
      </c>
      <c r="K6365" t="s">
        <v>4066</v>
      </c>
      <c r="L6365" t="s">
        <v>39</v>
      </c>
      <c r="M6365" t="s">
        <v>1046</v>
      </c>
      <c r="N6365" t="s">
        <v>95</v>
      </c>
      <c r="O6365" t="s">
        <v>3967</v>
      </c>
      <c r="P6365" t="s">
        <v>4067</v>
      </c>
      <c r="Q6365" t="s">
        <v>1693</v>
      </c>
      <c r="R6365" t="s">
        <v>4068</v>
      </c>
      <c r="S6365" t="s">
        <v>134</v>
      </c>
      <c r="T6365">
        <v>1</v>
      </c>
      <c r="U6365" s="1">
        <v>43694</v>
      </c>
      <c r="V6365" s="1">
        <v>43819</v>
      </c>
      <c r="W6365" t="s">
        <v>4069</v>
      </c>
      <c r="X6365" t="s">
        <v>1929</v>
      </c>
      <c r="Y6365">
        <v>28</v>
      </c>
      <c r="Z6365">
        <v>27</v>
      </c>
      <c r="AA6365">
        <v>24</v>
      </c>
      <c r="AB6365">
        <v>112.5</v>
      </c>
      <c r="AC6365" t="s">
        <v>4070</v>
      </c>
      <c r="AD6365">
        <f>IF(ISBLANK(Source[[#This Row],[CrosslistID]]),1,1/COUNTIFS(Source[CrosslistID],Source[[#This Row],[CrosslistID]],Source[TermDesc],Source[[#This Row],[TermDesc]]))</f>
        <v>0.5</v>
      </c>
      <c r="AE6365">
        <v>54</v>
      </c>
      <c r="AF6365">
        <v>50</v>
      </c>
      <c r="AG6365">
        <v>108</v>
      </c>
      <c r="AH6365">
        <v>108</v>
      </c>
      <c r="AI6365">
        <v>6.5330000000000004</v>
      </c>
      <c r="AJ6365">
        <v>6.5330000000000004</v>
      </c>
      <c r="AK6365">
        <v>0.22670000000000001</v>
      </c>
      <c r="AL63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65">
        <f>IF(AND(Source[[#This Row],[Credit_Noncredit]]="Noncredit",Source[[#This Row],[FTEF]]&gt;0),Source[[#This Row],[NC XLST FTES]]*525/(437.5*Source[[#This Row],[FTEF]]),0)</f>
        <v>0</v>
      </c>
      <c r="AN6365">
        <f>IF(Source[[#This Row],[Credit_Noncredit]]="Credit",Source[[#This Row],[Census Enrollment]],Source[[#This Row],[Noncredit Avg. Attendance]])</f>
        <v>28</v>
      </c>
    </row>
    <row r="6366" spans="1:40" x14ac:dyDescent="0.25">
      <c r="A6366" t="s">
        <v>1914</v>
      </c>
      <c r="B6366" t="s">
        <v>886</v>
      </c>
      <c r="C6366" t="s">
        <v>775</v>
      </c>
      <c r="D6366" t="s">
        <v>1669</v>
      </c>
      <c r="E6366" s="4">
        <v>77493</v>
      </c>
      <c r="F6366" s="4" t="s">
        <v>1670</v>
      </c>
      <c r="G6366" s="4">
        <v>120</v>
      </c>
      <c r="H6366" t="str">
        <f>CONCATENATE(Source[[#This Row],[Subject]],TRIM(Source[[#This Row],[Course]]))</f>
        <v>BIO120</v>
      </c>
      <c r="I6366" t="str">
        <f>VLOOKUP(Source[[#This Row],[SubjCrse]],'Courses and Categories'!$E$2:$G$1816,3,FALSE)</f>
        <v>Credit General Education</v>
      </c>
      <c r="J6366">
        <v>2</v>
      </c>
      <c r="K6366" t="s">
        <v>4066</v>
      </c>
      <c r="L6366" t="s">
        <v>39</v>
      </c>
      <c r="M6366" t="s">
        <v>1046</v>
      </c>
      <c r="N6366" t="s">
        <v>95</v>
      </c>
      <c r="O6366" t="s">
        <v>4071</v>
      </c>
      <c r="P6366" t="s">
        <v>4072</v>
      </c>
      <c r="Q6366" t="s">
        <v>1693</v>
      </c>
      <c r="R6366" t="s">
        <v>4073</v>
      </c>
      <c r="S6366" t="s">
        <v>134</v>
      </c>
      <c r="T6366">
        <v>1</v>
      </c>
      <c r="U6366" s="1">
        <v>43694</v>
      </c>
      <c r="V6366" s="1">
        <v>43819</v>
      </c>
      <c r="W6366" t="s">
        <v>4069</v>
      </c>
      <c r="X6366" t="s">
        <v>1929</v>
      </c>
      <c r="Y6366">
        <v>27</v>
      </c>
      <c r="Z6366">
        <v>27</v>
      </c>
      <c r="AA6366">
        <v>24</v>
      </c>
      <c r="AB6366">
        <v>112.5</v>
      </c>
      <c r="AC6366" t="s">
        <v>4070</v>
      </c>
      <c r="AD6366">
        <f>IF(ISBLANK(Source[[#This Row],[CrosslistID]]),1,1/COUNTIFS(Source[CrosslistID],Source[[#This Row],[CrosslistID]],Source[TermDesc],Source[[#This Row],[TermDesc]]))</f>
        <v>0.5</v>
      </c>
      <c r="AE6366">
        <v>54</v>
      </c>
      <c r="AF6366">
        <v>50</v>
      </c>
      <c r="AG6366">
        <v>108</v>
      </c>
      <c r="AH6366">
        <v>108</v>
      </c>
      <c r="AI6366">
        <v>6.0670000000000002</v>
      </c>
      <c r="AJ6366">
        <v>6.3003</v>
      </c>
      <c r="AK6366">
        <v>0.42670000000000002</v>
      </c>
      <c r="AL63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66">
        <f>IF(AND(Source[[#This Row],[Credit_Noncredit]]="Noncredit",Source[[#This Row],[FTEF]]&gt;0),Source[[#This Row],[NC XLST FTES]]*525/(437.5*Source[[#This Row],[FTEF]]),0)</f>
        <v>0</v>
      </c>
      <c r="AN6366">
        <f>IF(Source[[#This Row],[Credit_Noncredit]]="Credit",Source[[#This Row],[Census Enrollment]],Source[[#This Row],[Noncredit Avg. Attendance]])</f>
        <v>27</v>
      </c>
    </row>
    <row r="6367" spans="1:40" x14ac:dyDescent="0.25">
      <c r="A6367" t="s">
        <v>1914</v>
      </c>
      <c r="B6367" t="s">
        <v>886</v>
      </c>
      <c r="C6367" t="s">
        <v>775</v>
      </c>
      <c r="D6367" t="s">
        <v>1669</v>
      </c>
      <c r="E6367" s="4">
        <v>77494</v>
      </c>
      <c r="F6367" s="4" t="s">
        <v>1670</v>
      </c>
      <c r="G6367" s="4">
        <v>120</v>
      </c>
      <c r="H6367" t="str">
        <f>CONCATENATE(Source[[#This Row],[Subject]],TRIM(Source[[#This Row],[Course]]))</f>
        <v>BIO120</v>
      </c>
      <c r="I6367" t="str">
        <f>VLOOKUP(Source[[#This Row],[SubjCrse]],'Courses and Categories'!$E$2:$G$1816,3,FALSE)</f>
        <v>Credit General Education</v>
      </c>
      <c r="J6367">
        <v>3</v>
      </c>
      <c r="K6367" t="s">
        <v>4066</v>
      </c>
      <c r="L6367" t="s">
        <v>39</v>
      </c>
      <c r="M6367" t="s">
        <v>1046</v>
      </c>
      <c r="N6367" t="s">
        <v>797</v>
      </c>
      <c r="O6367" t="s">
        <v>3967</v>
      </c>
      <c r="P6367" t="s">
        <v>4067</v>
      </c>
      <c r="Q6367" t="s">
        <v>1693</v>
      </c>
      <c r="R6367" t="s">
        <v>4068</v>
      </c>
      <c r="S6367" t="s">
        <v>134</v>
      </c>
      <c r="T6367">
        <v>1</v>
      </c>
      <c r="U6367" s="1">
        <v>43694</v>
      </c>
      <c r="V6367" s="1">
        <v>43819</v>
      </c>
      <c r="W6367" t="s">
        <v>4074</v>
      </c>
      <c r="X6367" t="s">
        <v>1929</v>
      </c>
      <c r="Y6367">
        <v>27</v>
      </c>
      <c r="Z6367">
        <v>26</v>
      </c>
      <c r="AA6367">
        <v>24</v>
      </c>
      <c r="AB6367">
        <v>108.33329999999999</v>
      </c>
      <c r="AC6367" t="s">
        <v>4075</v>
      </c>
      <c r="AD6367">
        <f>IF(ISBLANK(Source[[#This Row],[CrosslistID]]),1,1/COUNTIFS(Source[CrosslistID],Source[[#This Row],[CrosslistID]],Source[TermDesc],Source[[#This Row],[TermDesc]]))</f>
        <v>0.5</v>
      </c>
      <c r="AE6367">
        <v>52</v>
      </c>
      <c r="AF6367">
        <v>50</v>
      </c>
      <c r="AG6367">
        <v>104</v>
      </c>
      <c r="AH6367">
        <v>104</v>
      </c>
      <c r="AI6367">
        <v>6.0670000000000002</v>
      </c>
      <c r="AJ6367">
        <v>6.3003</v>
      </c>
      <c r="AK6367">
        <v>0.42670000000000002</v>
      </c>
      <c r="AL63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67">
        <f>IF(AND(Source[[#This Row],[Credit_Noncredit]]="Noncredit",Source[[#This Row],[FTEF]]&gt;0),Source[[#This Row],[NC XLST FTES]]*525/(437.5*Source[[#This Row],[FTEF]]),0)</f>
        <v>0</v>
      </c>
      <c r="AN6367">
        <f>IF(Source[[#This Row],[Credit_Noncredit]]="Credit",Source[[#This Row],[Census Enrollment]],Source[[#This Row],[Noncredit Avg. Attendance]])</f>
        <v>27</v>
      </c>
    </row>
    <row r="6368" spans="1:40" x14ac:dyDescent="0.25">
      <c r="A6368" t="s">
        <v>1914</v>
      </c>
      <c r="B6368" t="s">
        <v>886</v>
      </c>
      <c r="C6368" t="s">
        <v>775</v>
      </c>
      <c r="D6368" t="s">
        <v>1669</v>
      </c>
      <c r="E6368" s="4">
        <v>77495</v>
      </c>
      <c r="F6368" s="4" t="s">
        <v>1670</v>
      </c>
      <c r="G6368" s="4">
        <v>120</v>
      </c>
      <c r="H6368" t="str">
        <f>CONCATENATE(Source[[#This Row],[Subject]],TRIM(Source[[#This Row],[Course]]))</f>
        <v>BIO120</v>
      </c>
      <c r="I6368" t="str">
        <f>VLOOKUP(Source[[#This Row],[SubjCrse]],'Courses and Categories'!$E$2:$G$1816,3,FALSE)</f>
        <v>Credit General Education</v>
      </c>
      <c r="J6368">
        <v>4</v>
      </c>
      <c r="K6368" t="s">
        <v>4066</v>
      </c>
      <c r="L6368" t="s">
        <v>39</v>
      </c>
      <c r="M6368" t="s">
        <v>1046</v>
      </c>
      <c r="N6368" t="s">
        <v>797</v>
      </c>
      <c r="O6368" t="s">
        <v>4001</v>
      </c>
      <c r="P6368" t="s">
        <v>4076</v>
      </c>
      <c r="Q6368" t="s">
        <v>1693</v>
      </c>
      <c r="R6368" t="s">
        <v>4073</v>
      </c>
      <c r="S6368" t="s">
        <v>134</v>
      </c>
      <c r="T6368">
        <v>1</v>
      </c>
      <c r="U6368" s="1">
        <v>43694</v>
      </c>
      <c r="V6368" s="1">
        <v>43819</v>
      </c>
      <c r="W6368" t="s">
        <v>4077</v>
      </c>
      <c r="X6368" t="s">
        <v>1929</v>
      </c>
      <c r="Y6368">
        <v>26</v>
      </c>
      <c r="Z6368">
        <v>26</v>
      </c>
      <c r="AA6368">
        <v>24</v>
      </c>
      <c r="AB6368">
        <v>108.33329999999999</v>
      </c>
      <c r="AC6368" t="s">
        <v>4075</v>
      </c>
      <c r="AD6368">
        <f>IF(ISBLANK(Source[[#This Row],[CrosslistID]]),1,1/COUNTIFS(Source[CrosslistID],Source[[#This Row],[CrosslistID]],Source[TermDesc],Source[[#This Row],[TermDesc]]))</f>
        <v>0.5</v>
      </c>
      <c r="AE6368">
        <v>52</v>
      </c>
      <c r="AF6368">
        <v>50</v>
      </c>
      <c r="AG6368">
        <v>104</v>
      </c>
      <c r="AH6368">
        <v>104</v>
      </c>
      <c r="AI6368">
        <v>6.0670000000000002</v>
      </c>
      <c r="AJ6368">
        <v>6.0670000000000002</v>
      </c>
      <c r="AK6368">
        <v>0.22670000000000001</v>
      </c>
      <c r="AL63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68">
        <f>IF(AND(Source[[#This Row],[Credit_Noncredit]]="Noncredit",Source[[#This Row],[FTEF]]&gt;0),Source[[#This Row],[NC XLST FTES]]*525/(437.5*Source[[#This Row],[FTEF]]),0)</f>
        <v>0</v>
      </c>
      <c r="AN6368">
        <f>IF(Source[[#This Row],[Credit_Noncredit]]="Credit",Source[[#This Row],[Census Enrollment]],Source[[#This Row],[Noncredit Avg. Attendance]])</f>
        <v>26</v>
      </c>
    </row>
    <row r="6369" spans="1:40" x14ac:dyDescent="0.25">
      <c r="A6369" t="s">
        <v>1914</v>
      </c>
      <c r="B6369" t="s">
        <v>886</v>
      </c>
      <c r="C6369" t="s">
        <v>775</v>
      </c>
      <c r="D6369" t="s">
        <v>1669</v>
      </c>
      <c r="E6369" s="4">
        <v>77496</v>
      </c>
      <c r="F6369" s="4" t="s">
        <v>1670</v>
      </c>
      <c r="G6369" s="4">
        <v>120</v>
      </c>
      <c r="H6369" t="str">
        <f>CONCATENATE(Source[[#This Row],[Subject]],TRIM(Source[[#This Row],[Course]]))</f>
        <v>BIO120</v>
      </c>
      <c r="I6369" t="str">
        <f>VLOOKUP(Source[[#This Row],[SubjCrse]],'Courses and Categories'!$E$2:$G$1816,3,FALSE)</f>
        <v>Credit General Education</v>
      </c>
      <c r="J6369">
        <v>501</v>
      </c>
      <c r="K6369" t="s">
        <v>4066</v>
      </c>
      <c r="L6369" t="s">
        <v>87</v>
      </c>
      <c r="M6369" t="s">
        <v>1046</v>
      </c>
      <c r="N6369" t="s">
        <v>95</v>
      </c>
      <c r="O6369" t="s">
        <v>4078</v>
      </c>
      <c r="P6369" t="s">
        <v>4079</v>
      </c>
      <c r="Q6369" t="s">
        <v>1693</v>
      </c>
      <c r="R6369" t="s">
        <v>4068</v>
      </c>
      <c r="S6369" t="s">
        <v>134</v>
      </c>
      <c r="T6369">
        <v>1</v>
      </c>
      <c r="U6369" s="1">
        <v>43694</v>
      </c>
      <c r="V6369" s="1">
        <v>43819</v>
      </c>
      <c r="W6369" t="s">
        <v>4080</v>
      </c>
      <c r="X6369" t="s">
        <v>1929</v>
      </c>
      <c r="Y6369">
        <v>24</v>
      </c>
      <c r="Z6369">
        <v>21</v>
      </c>
      <c r="AA6369">
        <v>24</v>
      </c>
      <c r="AB6369">
        <v>87.5</v>
      </c>
      <c r="AC6369" t="s">
        <v>4081</v>
      </c>
      <c r="AD6369">
        <f>IF(ISBLANK(Source[[#This Row],[CrosslistID]]),1,1/COUNTIFS(Source[CrosslistID],Source[[#This Row],[CrosslistID]],Source[TermDesc],Source[[#This Row],[TermDesc]]))</f>
        <v>0.5</v>
      </c>
      <c r="AE6369">
        <v>42</v>
      </c>
      <c r="AF6369">
        <v>50</v>
      </c>
      <c r="AG6369">
        <v>84</v>
      </c>
      <c r="AH6369">
        <v>84</v>
      </c>
      <c r="AI6369">
        <v>5.133</v>
      </c>
      <c r="AJ6369">
        <v>5.5995999999999997</v>
      </c>
      <c r="AK6369">
        <v>0.42670000000000002</v>
      </c>
      <c r="AL63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69">
        <f>IF(AND(Source[[#This Row],[Credit_Noncredit]]="Noncredit",Source[[#This Row],[FTEF]]&gt;0),Source[[#This Row],[NC XLST FTES]]*525/(437.5*Source[[#This Row],[FTEF]]),0)</f>
        <v>0</v>
      </c>
      <c r="AN6369">
        <f>IF(Source[[#This Row],[Credit_Noncredit]]="Credit",Source[[#This Row],[Census Enrollment]],Source[[#This Row],[Noncredit Avg. Attendance]])</f>
        <v>24</v>
      </c>
    </row>
    <row r="6370" spans="1:40" x14ac:dyDescent="0.25">
      <c r="A6370" t="s">
        <v>1914</v>
      </c>
      <c r="B6370" t="s">
        <v>886</v>
      </c>
      <c r="C6370" t="s">
        <v>775</v>
      </c>
      <c r="D6370" t="s">
        <v>1669</v>
      </c>
      <c r="E6370" s="4">
        <v>77497</v>
      </c>
      <c r="F6370" s="4" t="s">
        <v>1670</v>
      </c>
      <c r="G6370" s="4">
        <v>120</v>
      </c>
      <c r="H6370" t="str">
        <f>CONCATENATE(Source[[#This Row],[Subject]],TRIM(Source[[#This Row],[Course]]))</f>
        <v>BIO120</v>
      </c>
      <c r="I6370" t="str">
        <f>VLOOKUP(Source[[#This Row],[SubjCrse]],'Courses and Categories'!$E$2:$G$1816,3,FALSE)</f>
        <v>Credit General Education</v>
      </c>
      <c r="J6370">
        <v>502</v>
      </c>
      <c r="K6370" t="s">
        <v>4066</v>
      </c>
      <c r="L6370" t="s">
        <v>87</v>
      </c>
      <c r="M6370" t="s">
        <v>1046</v>
      </c>
      <c r="N6370" t="s">
        <v>95</v>
      </c>
      <c r="O6370" t="s">
        <v>4082</v>
      </c>
      <c r="P6370" t="s">
        <v>4083</v>
      </c>
      <c r="Q6370" t="s">
        <v>1693</v>
      </c>
      <c r="R6370" t="s">
        <v>4073</v>
      </c>
      <c r="S6370" t="s">
        <v>134</v>
      </c>
      <c r="T6370">
        <v>1</v>
      </c>
      <c r="U6370" s="1">
        <v>43694</v>
      </c>
      <c r="V6370" s="1">
        <v>43819</v>
      </c>
      <c r="W6370" t="s">
        <v>4080</v>
      </c>
      <c r="X6370" t="s">
        <v>1929</v>
      </c>
      <c r="Y6370">
        <v>24</v>
      </c>
      <c r="Z6370">
        <v>21</v>
      </c>
      <c r="AA6370">
        <v>24</v>
      </c>
      <c r="AB6370">
        <v>87.5</v>
      </c>
      <c r="AC6370" t="s">
        <v>4081</v>
      </c>
      <c r="AD6370">
        <f>IF(ISBLANK(Source[[#This Row],[CrosslistID]]),1,1/COUNTIFS(Source[CrosslistID],Source[[#This Row],[CrosslistID]],Source[TermDesc],Source[[#This Row],[TermDesc]]))</f>
        <v>0.5</v>
      </c>
      <c r="AE6370">
        <v>42</v>
      </c>
      <c r="AF6370">
        <v>50</v>
      </c>
      <c r="AG6370">
        <v>84</v>
      </c>
      <c r="AH6370">
        <v>84</v>
      </c>
      <c r="AI6370">
        <v>5.367</v>
      </c>
      <c r="AJ6370">
        <v>5.6002999999999998</v>
      </c>
      <c r="AK6370">
        <v>0.22670000000000001</v>
      </c>
      <c r="AL63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70">
        <f>IF(AND(Source[[#This Row],[Credit_Noncredit]]="Noncredit",Source[[#This Row],[FTEF]]&gt;0),Source[[#This Row],[NC XLST FTES]]*525/(437.5*Source[[#This Row],[FTEF]]),0)</f>
        <v>0</v>
      </c>
      <c r="AN6370">
        <f>IF(Source[[#This Row],[Credit_Noncredit]]="Credit",Source[[#This Row],[Census Enrollment]],Source[[#This Row],[Noncredit Avg. Attendance]])</f>
        <v>24</v>
      </c>
    </row>
    <row r="6371" spans="1:40" x14ac:dyDescent="0.25">
      <c r="A6371" t="s">
        <v>1914</v>
      </c>
      <c r="B6371" t="s">
        <v>886</v>
      </c>
      <c r="C6371" t="s">
        <v>775</v>
      </c>
      <c r="D6371" t="s">
        <v>1669</v>
      </c>
      <c r="E6371" s="4">
        <v>77498</v>
      </c>
      <c r="F6371" s="4" t="s">
        <v>1670</v>
      </c>
      <c r="G6371" s="4">
        <v>120</v>
      </c>
      <c r="H6371" t="str">
        <f>CONCATENATE(Source[[#This Row],[Subject]],TRIM(Source[[#This Row],[Course]]))</f>
        <v>BIO120</v>
      </c>
      <c r="I6371" t="str">
        <f>VLOOKUP(Source[[#This Row],[SubjCrse]],'Courses and Categories'!$E$2:$G$1816,3,FALSE)</f>
        <v>Credit General Education</v>
      </c>
      <c r="J6371">
        <v>505</v>
      </c>
      <c r="K6371" t="s">
        <v>4066</v>
      </c>
      <c r="L6371" t="s">
        <v>87</v>
      </c>
      <c r="M6371" t="s">
        <v>1046</v>
      </c>
      <c r="N6371" t="s">
        <v>797</v>
      </c>
      <c r="O6371" t="s">
        <v>4084</v>
      </c>
      <c r="P6371" t="s">
        <v>4085</v>
      </c>
      <c r="Q6371" t="s">
        <v>1693</v>
      </c>
      <c r="R6371" t="s">
        <v>4068</v>
      </c>
      <c r="S6371" t="s">
        <v>134</v>
      </c>
      <c r="T6371">
        <v>1</v>
      </c>
      <c r="U6371" s="1">
        <v>43694</v>
      </c>
      <c r="V6371" s="1">
        <v>43819</v>
      </c>
      <c r="W6371" t="s">
        <v>4080</v>
      </c>
      <c r="X6371" t="s">
        <v>1929</v>
      </c>
      <c r="Y6371">
        <v>24</v>
      </c>
      <c r="Z6371">
        <v>23</v>
      </c>
      <c r="AA6371">
        <v>24</v>
      </c>
      <c r="AB6371">
        <v>95.833299999999994</v>
      </c>
      <c r="AC6371" t="s">
        <v>4086</v>
      </c>
      <c r="AD6371">
        <f>IF(ISBLANK(Source[[#This Row],[CrosslistID]]),1,1/COUNTIFS(Source[CrosslistID],Source[[#This Row],[CrosslistID]],Source[TermDesc],Source[[#This Row],[TermDesc]]))</f>
        <v>0.5</v>
      </c>
      <c r="AE6371">
        <v>45</v>
      </c>
      <c r="AF6371">
        <v>50</v>
      </c>
      <c r="AG6371">
        <v>90</v>
      </c>
      <c r="AH6371">
        <v>90</v>
      </c>
      <c r="AI6371">
        <v>5.367</v>
      </c>
      <c r="AJ6371">
        <v>5.6002999999999998</v>
      </c>
      <c r="AK6371">
        <v>0.42670000000000002</v>
      </c>
      <c r="AL63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71">
        <f>IF(AND(Source[[#This Row],[Credit_Noncredit]]="Noncredit",Source[[#This Row],[FTEF]]&gt;0),Source[[#This Row],[NC XLST FTES]]*525/(437.5*Source[[#This Row],[FTEF]]),0)</f>
        <v>0</v>
      </c>
      <c r="AN6371">
        <f>IF(Source[[#This Row],[Credit_Noncredit]]="Credit",Source[[#This Row],[Census Enrollment]],Source[[#This Row],[Noncredit Avg. Attendance]])</f>
        <v>24</v>
      </c>
    </row>
    <row r="6372" spans="1:40" x14ac:dyDescent="0.25">
      <c r="A6372" t="s">
        <v>1914</v>
      </c>
      <c r="B6372" t="s">
        <v>886</v>
      </c>
      <c r="C6372" t="s">
        <v>775</v>
      </c>
      <c r="D6372" t="s">
        <v>1669</v>
      </c>
      <c r="E6372" s="4">
        <v>77499</v>
      </c>
      <c r="F6372" s="4" t="s">
        <v>1670</v>
      </c>
      <c r="G6372" s="4">
        <v>120</v>
      </c>
      <c r="H6372" t="str">
        <f>CONCATENATE(Source[[#This Row],[Subject]],TRIM(Source[[#This Row],[Course]]))</f>
        <v>BIO120</v>
      </c>
      <c r="I6372" t="str">
        <f>VLOOKUP(Source[[#This Row],[SubjCrse]],'Courses and Categories'!$E$2:$G$1816,3,FALSE)</f>
        <v>Credit General Education</v>
      </c>
      <c r="J6372">
        <v>506</v>
      </c>
      <c r="K6372" t="s">
        <v>4066</v>
      </c>
      <c r="L6372" t="s">
        <v>87</v>
      </c>
      <c r="M6372" t="s">
        <v>1046</v>
      </c>
      <c r="N6372" t="s">
        <v>797</v>
      </c>
      <c r="O6372" t="s">
        <v>4082</v>
      </c>
      <c r="P6372" t="s">
        <v>4083</v>
      </c>
      <c r="Q6372" t="s">
        <v>1693</v>
      </c>
      <c r="R6372" t="s">
        <v>4073</v>
      </c>
      <c r="S6372" t="s">
        <v>134</v>
      </c>
      <c r="T6372">
        <v>1</v>
      </c>
      <c r="U6372" s="1">
        <v>43694</v>
      </c>
      <c r="V6372" s="1">
        <v>43819</v>
      </c>
      <c r="W6372" t="s">
        <v>4080</v>
      </c>
      <c r="X6372" t="s">
        <v>1929</v>
      </c>
      <c r="Y6372">
        <v>26</v>
      </c>
      <c r="Z6372">
        <v>22</v>
      </c>
      <c r="AA6372">
        <v>24</v>
      </c>
      <c r="AB6372">
        <v>91.666700000000006</v>
      </c>
      <c r="AC6372" t="s">
        <v>4086</v>
      </c>
      <c r="AD6372">
        <f>IF(ISBLANK(Source[[#This Row],[CrosslistID]]),1,1/COUNTIFS(Source[CrosslistID],Source[[#This Row],[CrosslistID]],Source[TermDesc],Source[[#This Row],[TermDesc]]))</f>
        <v>0.5</v>
      </c>
      <c r="AE6372">
        <v>45</v>
      </c>
      <c r="AF6372">
        <v>50</v>
      </c>
      <c r="AG6372">
        <v>90</v>
      </c>
      <c r="AH6372">
        <v>90</v>
      </c>
      <c r="AI6372">
        <v>6.0670000000000002</v>
      </c>
      <c r="AJ6372">
        <v>6.0670000000000002</v>
      </c>
      <c r="AK6372">
        <v>0.22670000000000001</v>
      </c>
      <c r="AL63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72">
        <f>IF(AND(Source[[#This Row],[Credit_Noncredit]]="Noncredit",Source[[#This Row],[FTEF]]&gt;0),Source[[#This Row],[NC XLST FTES]]*525/(437.5*Source[[#This Row],[FTEF]]),0)</f>
        <v>0</v>
      </c>
      <c r="AN6372">
        <f>IF(Source[[#This Row],[Credit_Noncredit]]="Credit",Source[[#This Row],[Census Enrollment]],Source[[#This Row],[Noncredit Avg. Attendance]])</f>
        <v>26</v>
      </c>
    </row>
    <row r="6373" spans="1:40" x14ac:dyDescent="0.25">
      <c r="A6373" t="s">
        <v>1914</v>
      </c>
      <c r="B6373" t="s">
        <v>886</v>
      </c>
      <c r="C6373" t="s">
        <v>775</v>
      </c>
      <c r="D6373" t="s">
        <v>1669</v>
      </c>
      <c r="E6373" s="4">
        <v>77773</v>
      </c>
      <c r="F6373" s="4" t="s">
        <v>1670</v>
      </c>
      <c r="G6373" s="4">
        <v>121</v>
      </c>
      <c r="H6373" t="str">
        <f>CONCATENATE(Source[[#This Row],[Subject]],TRIM(Source[[#This Row],[Course]]))</f>
        <v>BIO121</v>
      </c>
      <c r="I6373" t="str">
        <f>VLOOKUP(Source[[#This Row],[SubjCrse]],'Courses and Categories'!$E$2:$G$1816,3,FALSE)</f>
        <v>Credit Gen Ed/CTE</v>
      </c>
      <c r="J6373">
        <v>961</v>
      </c>
      <c r="K6373" t="s">
        <v>1677</v>
      </c>
      <c r="L6373" t="s">
        <v>87</v>
      </c>
      <c r="M6373" t="s">
        <v>897</v>
      </c>
      <c r="N6373" t="s">
        <v>42</v>
      </c>
      <c r="O6373" t="s">
        <v>42</v>
      </c>
      <c r="P6373" t="s">
        <v>42</v>
      </c>
      <c r="Q6373" t="s">
        <v>42</v>
      </c>
      <c r="S6373" t="s">
        <v>134</v>
      </c>
      <c r="T6373" t="s">
        <v>44</v>
      </c>
      <c r="U6373" s="1">
        <v>43711</v>
      </c>
      <c r="V6373" s="1">
        <v>43819</v>
      </c>
      <c r="W6373" t="s">
        <v>1678</v>
      </c>
      <c r="X6373" t="s">
        <v>899</v>
      </c>
      <c r="Y6373">
        <v>47</v>
      </c>
      <c r="Z6373">
        <v>39</v>
      </c>
      <c r="AA6373">
        <v>45</v>
      </c>
      <c r="AB6373">
        <v>86.666700000000006</v>
      </c>
      <c r="AD6373">
        <f>IF(ISBLANK(Source[[#This Row],[CrosslistID]]),1,1/COUNTIFS(Source[CrosslistID],Source[[#This Row],[CrosslistID]],Source[TermDesc],Source[[#This Row],[TermDesc]]))</f>
        <v>1</v>
      </c>
      <c r="AG6373">
        <v>0</v>
      </c>
      <c r="AH6373">
        <v>86.666700000000006</v>
      </c>
      <c r="AI6373">
        <v>2.8</v>
      </c>
      <c r="AJ6373">
        <v>3.1333000000000002</v>
      </c>
      <c r="AK6373">
        <v>0.1333</v>
      </c>
      <c r="AL63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73">
        <f>IF(AND(Source[[#This Row],[Credit_Noncredit]]="Noncredit",Source[[#This Row],[FTEF]]&gt;0),Source[[#This Row],[NC XLST FTES]]*525/(437.5*Source[[#This Row],[FTEF]]),0)</f>
        <v>0</v>
      </c>
      <c r="AN6373">
        <f>IF(Source[[#This Row],[Credit_Noncredit]]="Credit",Source[[#This Row],[Census Enrollment]],Source[[#This Row],[Noncredit Avg. Attendance]])</f>
        <v>47</v>
      </c>
    </row>
    <row r="6374" spans="1:40" x14ac:dyDescent="0.25">
      <c r="A6374" t="s">
        <v>1914</v>
      </c>
      <c r="B6374" t="s">
        <v>886</v>
      </c>
      <c r="C6374" t="s">
        <v>775</v>
      </c>
      <c r="D6374" t="s">
        <v>1669</v>
      </c>
      <c r="E6374" s="4">
        <v>78432</v>
      </c>
      <c r="F6374" s="4" t="s">
        <v>1670</v>
      </c>
      <c r="G6374" s="4">
        <v>130</v>
      </c>
      <c r="H6374" t="str">
        <f>CONCATENATE(Source[[#This Row],[Subject]],TRIM(Source[[#This Row],[Course]]))</f>
        <v>BIO130</v>
      </c>
      <c r="I6374" t="str">
        <f>VLOOKUP(Source[[#This Row],[SubjCrse]],'Courses and Categories'!$E$2:$G$1816,3,FALSE)</f>
        <v>Credit Gen Ed/CTE</v>
      </c>
      <c r="J6374">
        <v>1</v>
      </c>
      <c r="K6374" t="s">
        <v>4087</v>
      </c>
      <c r="L6374" t="s">
        <v>39</v>
      </c>
      <c r="M6374" t="s">
        <v>903</v>
      </c>
      <c r="N6374" t="s">
        <v>59</v>
      </c>
      <c r="O6374">
        <v>1310</v>
      </c>
      <c r="P6374">
        <v>1400</v>
      </c>
      <c r="Q6374" t="s">
        <v>2034</v>
      </c>
      <c r="R6374">
        <v>14</v>
      </c>
      <c r="S6374" t="s">
        <v>134</v>
      </c>
      <c r="T6374">
        <v>1</v>
      </c>
      <c r="U6374" s="1">
        <v>43694</v>
      </c>
      <c r="V6374" s="1">
        <v>43819</v>
      </c>
      <c r="W6374" t="s">
        <v>1684</v>
      </c>
      <c r="X6374" t="s">
        <v>1929</v>
      </c>
      <c r="Y6374">
        <v>43</v>
      </c>
      <c r="Z6374">
        <v>41</v>
      </c>
      <c r="AA6374">
        <v>70</v>
      </c>
      <c r="AB6374">
        <v>58.571399999999997</v>
      </c>
      <c r="AD6374">
        <f>IF(ISBLANK(Source[[#This Row],[CrosslistID]]),1,1/COUNTIFS(Source[CrosslistID],Source[[#This Row],[CrosslistID]],Source[TermDesc],Source[[#This Row],[TermDesc]]))</f>
        <v>1</v>
      </c>
      <c r="AG6374">
        <v>0</v>
      </c>
      <c r="AH6374">
        <v>58.571399999999997</v>
      </c>
      <c r="AI6374">
        <v>2.6</v>
      </c>
      <c r="AJ6374">
        <v>2.8666999999999998</v>
      </c>
      <c r="AK6374">
        <v>0.1333</v>
      </c>
      <c r="AL63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74">
        <f>IF(AND(Source[[#This Row],[Credit_Noncredit]]="Noncredit",Source[[#This Row],[FTEF]]&gt;0),Source[[#This Row],[NC XLST FTES]]*525/(437.5*Source[[#This Row],[FTEF]]),0)</f>
        <v>0</v>
      </c>
      <c r="AN6374">
        <f>IF(Source[[#This Row],[Credit_Noncredit]]="Credit",Source[[#This Row],[Census Enrollment]],Source[[#This Row],[Noncredit Avg. Attendance]])</f>
        <v>43</v>
      </c>
    </row>
    <row r="6375" spans="1:40" x14ac:dyDescent="0.25">
      <c r="A6375" t="s">
        <v>1914</v>
      </c>
      <c r="B6375" t="s">
        <v>886</v>
      </c>
      <c r="C6375" t="s">
        <v>775</v>
      </c>
      <c r="D6375" t="s">
        <v>1669</v>
      </c>
      <c r="E6375" s="4">
        <v>78437</v>
      </c>
      <c r="F6375" s="4" t="s">
        <v>1670</v>
      </c>
      <c r="G6375" s="4">
        <v>132</v>
      </c>
      <c r="H6375" t="str">
        <f>CONCATENATE(Source[[#This Row],[Subject]],TRIM(Source[[#This Row],[Course]]))</f>
        <v>BIO132</v>
      </c>
      <c r="I6375" t="str">
        <f>VLOOKUP(Source[[#This Row],[SubjCrse]],'Courses and Categories'!$E$2:$G$1816,3,FALSE)</f>
        <v>Credit Gen Ed/CTE</v>
      </c>
      <c r="J6375">
        <v>1</v>
      </c>
      <c r="K6375" t="s">
        <v>4088</v>
      </c>
      <c r="L6375" t="s">
        <v>39</v>
      </c>
      <c r="M6375" t="s">
        <v>903</v>
      </c>
      <c r="N6375" t="s">
        <v>50</v>
      </c>
      <c r="O6375">
        <v>1010</v>
      </c>
      <c r="P6375">
        <v>1315</v>
      </c>
      <c r="Q6375" t="s">
        <v>1659</v>
      </c>
      <c r="S6375" t="s">
        <v>134</v>
      </c>
      <c r="T6375" t="s">
        <v>1954</v>
      </c>
      <c r="U6375" s="1">
        <v>43703</v>
      </c>
      <c r="V6375" s="1">
        <v>43819</v>
      </c>
      <c r="W6375" t="s">
        <v>1684</v>
      </c>
      <c r="X6375" t="s">
        <v>905</v>
      </c>
      <c r="Y6375">
        <v>32</v>
      </c>
      <c r="Z6375">
        <v>32</v>
      </c>
      <c r="AA6375">
        <v>35</v>
      </c>
      <c r="AB6375">
        <v>91.428600000000003</v>
      </c>
      <c r="AD6375">
        <f>IF(ISBLANK(Source[[#This Row],[CrosslistID]]),1,1/COUNTIFS(Source[CrosslistID],Source[[#This Row],[CrosslistID]],Source[TermDesc],Source[[#This Row],[TermDesc]]))</f>
        <v>1</v>
      </c>
      <c r="AG6375">
        <v>0</v>
      </c>
      <c r="AH6375">
        <v>91.428600000000003</v>
      </c>
      <c r="AI6375">
        <v>3.3130000000000002</v>
      </c>
      <c r="AJ6375">
        <v>3.4199000000000002</v>
      </c>
      <c r="AK6375">
        <v>0.2</v>
      </c>
      <c r="AL63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75">
        <f>IF(AND(Source[[#This Row],[Credit_Noncredit]]="Noncredit",Source[[#This Row],[FTEF]]&gt;0),Source[[#This Row],[NC XLST FTES]]*525/(437.5*Source[[#This Row],[FTEF]]),0)</f>
        <v>0</v>
      </c>
      <c r="AN6375">
        <f>IF(Source[[#This Row],[Credit_Noncredit]]="Credit",Source[[#This Row],[Census Enrollment]],Source[[#This Row],[Noncredit Avg. Attendance]])</f>
        <v>32</v>
      </c>
    </row>
    <row r="6376" spans="1:40" x14ac:dyDescent="0.25">
      <c r="A6376" t="s">
        <v>1914</v>
      </c>
      <c r="B6376" t="s">
        <v>886</v>
      </c>
      <c r="C6376" t="s">
        <v>775</v>
      </c>
      <c r="D6376" t="s">
        <v>1669</v>
      </c>
      <c r="E6376" s="4">
        <v>78438</v>
      </c>
      <c r="F6376" s="4" t="s">
        <v>1670</v>
      </c>
      <c r="G6376" s="4">
        <v>132</v>
      </c>
      <c r="H6376" t="str">
        <f>CONCATENATE(Source[[#This Row],[Subject]],TRIM(Source[[#This Row],[Course]]))</f>
        <v>BIO132</v>
      </c>
      <c r="I6376" t="str">
        <f>VLOOKUP(Source[[#This Row],[SubjCrse]],'Courses and Categories'!$E$2:$G$1816,3,FALSE)</f>
        <v>Credit Gen Ed/CTE</v>
      </c>
      <c r="J6376">
        <v>501</v>
      </c>
      <c r="K6376" t="s">
        <v>4088</v>
      </c>
      <c r="L6376" t="s">
        <v>39</v>
      </c>
      <c r="M6376" t="s">
        <v>903</v>
      </c>
      <c r="N6376" t="s">
        <v>59</v>
      </c>
      <c r="O6376">
        <v>1110</v>
      </c>
      <c r="P6376">
        <v>1225</v>
      </c>
      <c r="Q6376" t="s">
        <v>1649</v>
      </c>
      <c r="R6376">
        <v>108</v>
      </c>
      <c r="S6376" t="s">
        <v>134</v>
      </c>
      <c r="T6376">
        <v>1</v>
      </c>
      <c r="U6376" s="1">
        <v>43694</v>
      </c>
      <c r="V6376" s="1">
        <v>43819</v>
      </c>
      <c r="W6376" t="s">
        <v>3952</v>
      </c>
      <c r="X6376" t="s">
        <v>1929</v>
      </c>
      <c r="Y6376">
        <v>39</v>
      </c>
      <c r="Z6376">
        <v>37</v>
      </c>
      <c r="AA6376">
        <v>70</v>
      </c>
      <c r="AB6376">
        <v>52.857100000000003</v>
      </c>
      <c r="AD6376">
        <f>IF(ISBLANK(Source[[#This Row],[CrosslistID]]),1,1/COUNTIFS(Source[CrosslistID],Source[[#This Row],[CrosslistID]],Source[TermDesc],Source[[#This Row],[TermDesc]]))</f>
        <v>1</v>
      </c>
      <c r="AG6376">
        <v>0</v>
      </c>
      <c r="AH6376">
        <v>52.857100000000003</v>
      </c>
      <c r="AI6376">
        <v>3.7</v>
      </c>
      <c r="AJ6376">
        <v>3.9</v>
      </c>
      <c r="AK6376">
        <v>0.2</v>
      </c>
      <c r="AL63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76">
        <f>IF(AND(Source[[#This Row],[Credit_Noncredit]]="Noncredit",Source[[#This Row],[FTEF]]&gt;0),Source[[#This Row],[NC XLST FTES]]*525/(437.5*Source[[#This Row],[FTEF]]),0)</f>
        <v>0</v>
      </c>
      <c r="AN6376">
        <f>IF(Source[[#This Row],[Credit_Noncredit]]="Credit",Source[[#This Row],[Census Enrollment]],Source[[#This Row],[Noncredit Avg. Attendance]])</f>
        <v>39</v>
      </c>
    </row>
    <row r="6377" spans="1:40" x14ac:dyDescent="0.25">
      <c r="A6377" t="s">
        <v>1914</v>
      </c>
      <c r="B6377" t="s">
        <v>886</v>
      </c>
      <c r="C6377" t="s">
        <v>775</v>
      </c>
      <c r="D6377" t="s">
        <v>1669</v>
      </c>
      <c r="E6377" s="4">
        <v>78431</v>
      </c>
      <c r="F6377" s="4" t="s">
        <v>1670</v>
      </c>
      <c r="G6377" s="4">
        <v>134</v>
      </c>
      <c r="H6377" t="str">
        <f>CONCATENATE(Source[[#This Row],[Subject]],TRIM(Source[[#This Row],[Course]]))</f>
        <v>BIO134</v>
      </c>
      <c r="I6377" t="str">
        <f>VLOOKUP(Source[[#This Row],[SubjCrse]],'Courses and Categories'!$E$2:$G$1816,3,FALSE)</f>
        <v>Credit Gen Ed/CTE</v>
      </c>
      <c r="J6377">
        <v>1</v>
      </c>
      <c r="K6377" t="s">
        <v>1679</v>
      </c>
      <c r="L6377" t="s">
        <v>39</v>
      </c>
      <c r="M6377" t="s">
        <v>903</v>
      </c>
      <c r="N6377" t="s">
        <v>1041</v>
      </c>
      <c r="O6377">
        <v>1010</v>
      </c>
      <c r="P6377">
        <v>1100</v>
      </c>
      <c r="Q6377" t="s">
        <v>1649</v>
      </c>
      <c r="R6377">
        <v>302</v>
      </c>
      <c r="S6377" t="s">
        <v>134</v>
      </c>
      <c r="T6377">
        <v>1</v>
      </c>
      <c r="U6377" s="1">
        <v>43694</v>
      </c>
      <c r="V6377" s="1">
        <v>43819</v>
      </c>
      <c r="W6377" t="s">
        <v>3952</v>
      </c>
      <c r="X6377" t="s">
        <v>1929</v>
      </c>
      <c r="Y6377">
        <v>52</v>
      </c>
      <c r="Z6377">
        <v>44</v>
      </c>
      <c r="AA6377">
        <v>70</v>
      </c>
      <c r="AB6377">
        <v>62.857100000000003</v>
      </c>
      <c r="AD6377">
        <f>IF(ISBLANK(Source[[#This Row],[CrosslistID]]),1,1/COUNTIFS(Source[CrosslistID],Source[[#This Row],[CrosslistID]],Source[TermDesc],Source[[#This Row],[TermDesc]]))</f>
        <v>1</v>
      </c>
      <c r="AG6377">
        <v>0</v>
      </c>
      <c r="AH6377">
        <v>62.857100000000003</v>
      </c>
      <c r="AI6377">
        <v>5.0999999999999996</v>
      </c>
      <c r="AJ6377">
        <v>5.2</v>
      </c>
      <c r="AK6377">
        <v>0.2</v>
      </c>
      <c r="AL63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77">
        <f>IF(AND(Source[[#This Row],[Credit_Noncredit]]="Noncredit",Source[[#This Row],[FTEF]]&gt;0),Source[[#This Row],[NC XLST FTES]]*525/(437.5*Source[[#This Row],[FTEF]]),0)</f>
        <v>0</v>
      </c>
      <c r="AN6377">
        <f>IF(Source[[#This Row],[Credit_Noncredit]]="Credit",Source[[#This Row],[Census Enrollment]],Source[[#This Row],[Noncredit Avg. Attendance]])</f>
        <v>52</v>
      </c>
    </row>
    <row r="6378" spans="1:40" x14ac:dyDescent="0.25">
      <c r="A6378" t="s">
        <v>1914</v>
      </c>
      <c r="B6378" t="s">
        <v>886</v>
      </c>
      <c r="C6378" t="s">
        <v>775</v>
      </c>
      <c r="D6378" t="s">
        <v>1669</v>
      </c>
      <c r="E6378" s="4">
        <v>78433</v>
      </c>
      <c r="F6378" s="4" t="s">
        <v>1670</v>
      </c>
      <c r="G6378" s="4">
        <v>134</v>
      </c>
      <c r="H6378" t="str">
        <f>CONCATENATE(Source[[#This Row],[Subject]],TRIM(Source[[#This Row],[Course]]))</f>
        <v>BIO134</v>
      </c>
      <c r="I6378" t="str">
        <f>VLOOKUP(Source[[#This Row],[SubjCrse]],'Courses and Categories'!$E$2:$G$1816,3,FALSE)</f>
        <v>Credit Gen Ed/CTE</v>
      </c>
      <c r="J6378">
        <v>2</v>
      </c>
      <c r="K6378" t="s">
        <v>1679</v>
      </c>
      <c r="L6378" t="s">
        <v>39</v>
      </c>
      <c r="M6378" t="s">
        <v>897</v>
      </c>
      <c r="N6378" t="s">
        <v>42</v>
      </c>
      <c r="O6378" t="s">
        <v>42</v>
      </c>
      <c r="P6378" t="s">
        <v>42</v>
      </c>
      <c r="Q6378" t="s">
        <v>42</v>
      </c>
      <c r="S6378" t="s">
        <v>134</v>
      </c>
      <c r="T6378">
        <v>1</v>
      </c>
      <c r="U6378" s="1">
        <v>43694</v>
      </c>
      <c r="V6378" s="1">
        <v>43819</v>
      </c>
      <c r="W6378" t="s">
        <v>1684</v>
      </c>
      <c r="X6378" t="s">
        <v>899</v>
      </c>
      <c r="Y6378">
        <v>42</v>
      </c>
      <c r="Z6378">
        <v>41</v>
      </c>
      <c r="AA6378">
        <v>45</v>
      </c>
      <c r="AB6378">
        <v>91.111099999999993</v>
      </c>
      <c r="AD6378">
        <f>IF(ISBLANK(Source[[#This Row],[CrosslistID]]),1,1/COUNTIFS(Source[CrosslistID],Source[[#This Row],[CrosslistID]],Source[TermDesc],Source[[#This Row],[TermDesc]]))</f>
        <v>1</v>
      </c>
      <c r="AG6378">
        <v>0</v>
      </c>
      <c r="AH6378">
        <v>91.111099999999993</v>
      </c>
      <c r="AI6378">
        <v>4.2</v>
      </c>
      <c r="AJ6378">
        <v>4.2</v>
      </c>
      <c r="AK6378">
        <v>0.2</v>
      </c>
      <c r="AL63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78">
        <f>IF(AND(Source[[#This Row],[Credit_Noncredit]]="Noncredit",Source[[#This Row],[FTEF]]&gt;0),Source[[#This Row],[NC XLST FTES]]*525/(437.5*Source[[#This Row],[FTEF]]),0)</f>
        <v>0</v>
      </c>
      <c r="AN6378">
        <f>IF(Source[[#This Row],[Credit_Noncredit]]="Credit",Source[[#This Row],[Census Enrollment]],Source[[#This Row],[Noncredit Avg. Attendance]])</f>
        <v>42</v>
      </c>
    </row>
    <row r="6379" spans="1:40" x14ac:dyDescent="0.25">
      <c r="A6379" t="s">
        <v>1914</v>
      </c>
      <c r="B6379" t="s">
        <v>886</v>
      </c>
      <c r="C6379" t="s">
        <v>775</v>
      </c>
      <c r="D6379" t="s">
        <v>1669</v>
      </c>
      <c r="E6379" s="4">
        <v>79100</v>
      </c>
      <c r="F6379" s="4" t="s">
        <v>1670</v>
      </c>
      <c r="G6379" s="4">
        <v>134</v>
      </c>
      <c r="H6379" t="str">
        <f>CONCATENATE(Source[[#This Row],[Subject]],TRIM(Source[[#This Row],[Course]]))</f>
        <v>BIO134</v>
      </c>
      <c r="I6379" t="str">
        <f>VLOOKUP(Source[[#This Row],[SubjCrse]],'Courses and Categories'!$E$2:$G$1816,3,FALSE)</f>
        <v>Credit Gen Ed/CTE</v>
      </c>
      <c r="J6379">
        <v>3</v>
      </c>
      <c r="K6379" t="s">
        <v>1679</v>
      </c>
      <c r="L6379" t="s">
        <v>39</v>
      </c>
      <c r="M6379" t="s">
        <v>903</v>
      </c>
      <c r="N6379" t="s">
        <v>59</v>
      </c>
      <c r="O6379">
        <v>1440</v>
      </c>
      <c r="P6379">
        <v>1600</v>
      </c>
      <c r="Q6379" t="s">
        <v>1649</v>
      </c>
      <c r="R6379">
        <v>300</v>
      </c>
      <c r="S6379" t="s">
        <v>134</v>
      </c>
      <c r="T6379">
        <v>1</v>
      </c>
      <c r="U6379" s="1">
        <v>43694</v>
      </c>
      <c r="V6379" s="1">
        <v>43819</v>
      </c>
      <c r="W6379" t="s">
        <v>1684</v>
      </c>
      <c r="X6379" t="s">
        <v>1929</v>
      </c>
      <c r="Y6379">
        <v>72</v>
      </c>
      <c r="Z6379">
        <v>68</v>
      </c>
      <c r="AA6379">
        <v>70</v>
      </c>
      <c r="AB6379">
        <v>97.142899999999997</v>
      </c>
      <c r="AD6379">
        <f>IF(ISBLANK(Source[[#This Row],[CrosslistID]]),1,1/COUNTIFS(Source[CrosslistID],Source[[#This Row],[CrosslistID]],Source[TermDesc],Source[[#This Row],[TermDesc]]))</f>
        <v>1</v>
      </c>
      <c r="AG6379">
        <v>0</v>
      </c>
      <c r="AH6379">
        <v>97.142899999999997</v>
      </c>
      <c r="AI6379">
        <v>7.2530000000000001</v>
      </c>
      <c r="AJ6379">
        <v>7.6795999999999998</v>
      </c>
      <c r="AK6379">
        <v>0.2</v>
      </c>
      <c r="AL63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79">
        <f>IF(AND(Source[[#This Row],[Credit_Noncredit]]="Noncredit",Source[[#This Row],[FTEF]]&gt;0),Source[[#This Row],[NC XLST FTES]]*525/(437.5*Source[[#This Row],[FTEF]]),0)</f>
        <v>0</v>
      </c>
      <c r="AN6379">
        <f>IF(Source[[#This Row],[Credit_Noncredit]]="Credit",Source[[#This Row],[Census Enrollment]],Source[[#This Row],[Noncredit Avg. Attendance]])</f>
        <v>72</v>
      </c>
    </row>
    <row r="6380" spans="1:40" x14ac:dyDescent="0.25">
      <c r="A6380" t="s">
        <v>1914</v>
      </c>
      <c r="B6380" t="s">
        <v>886</v>
      </c>
      <c r="C6380" t="s">
        <v>775</v>
      </c>
      <c r="D6380" t="s">
        <v>1669</v>
      </c>
      <c r="E6380" s="4">
        <v>78436</v>
      </c>
      <c r="F6380" s="4" t="s">
        <v>1670</v>
      </c>
      <c r="G6380" s="4">
        <v>134</v>
      </c>
      <c r="H6380" t="str">
        <f>CONCATENATE(Source[[#This Row],[Subject]],TRIM(Source[[#This Row],[Course]]))</f>
        <v>BIO134</v>
      </c>
      <c r="I6380" t="str">
        <f>VLOOKUP(Source[[#This Row],[SubjCrse]],'Courses and Categories'!$E$2:$G$1816,3,FALSE)</f>
        <v>Credit Gen Ed/CTE</v>
      </c>
      <c r="J6380">
        <v>341</v>
      </c>
      <c r="K6380" t="s">
        <v>1679</v>
      </c>
      <c r="L6380" t="s">
        <v>87</v>
      </c>
      <c r="M6380" t="s">
        <v>903</v>
      </c>
      <c r="N6380" t="s">
        <v>50</v>
      </c>
      <c r="O6380">
        <v>1740</v>
      </c>
      <c r="P6380">
        <v>2030</v>
      </c>
      <c r="Q6380" t="s">
        <v>64</v>
      </c>
      <c r="R6380">
        <v>603</v>
      </c>
      <c r="S6380" t="s">
        <v>65</v>
      </c>
      <c r="T6380">
        <v>1</v>
      </c>
      <c r="U6380" s="1">
        <v>43694</v>
      </c>
      <c r="V6380" s="1">
        <v>43819</v>
      </c>
      <c r="W6380" t="s">
        <v>3952</v>
      </c>
      <c r="X6380" t="s">
        <v>1929</v>
      </c>
      <c r="Y6380">
        <v>33</v>
      </c>
      <c r="Z6380">
        <v>32</v>
      </c>
      <c r="AA6380">
        <v>70</v>
      </c>
      <c r="AB6380">
        <v>45.714300000000001</v>
      </c>
      <c r="AD6380">
        <f>IF(ISBLANK(Source[[#This Row],[CrosslistID]]),1,1/COUNTIFS(Source[CrosslistID],Source[[#This Row],[CrosslistID]],Source[TermDesc],Source[[#This Row],[TermDesc]]))</f>
        <v>1</v>
      </c>
      <c r="AG6380">
        <v>0</v>
      </c>
      <c r="AH6380">
        <v>45.714300000000001</v>
      </c>
      <c r="AI6380">
        <v>3.1</v>
      </c>
      <c r="AJ6380">
        <v>3.3</v>
      </c>
      <c r="AK6380">
        <v>0.2</v>
      </c>
      <c r="AL63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80">
        <f>IF(AND(Source[[#This Row],[Credit_Noncredit]]="Noncredit",Source[[#This Row],[FTEF]]&gt;0),Source[[#This Row],[NC XLST FTES]]*525/(437.5*Source[[#This Row],[FTEF]]),0)</f>
        <v>0</v>
      </c>
      <c r="AN6380">
        <f>IF(Source[[#This Row],[Credit_Noncredit]]="Credit",Source[[#This Row],[Census Enrollment]],Source[[#This Row],[Noncredit Avg. Attendance]])</f>
        <v>33</v>
      </c>
    </row>
    <row r="6381" spans="1:40" x14ac:dyDescent="0.25">
      <c r="A6381" t="s">
        <v>1914</v>
      </c>
      <c r="B6381" t="s">
        <v>886</v>
      </c>
      <c r="C6381" t="s">
        <v>775</v>
      </c>
      <c r="D6381" t="s">
        <v>1669</v>
      </c>
      <c r="E6381" s="4">
        <v>78434</v>
      </c>
      <c r="F6381" s="4" t="s">
        <v>1670</v>
      </c>
      <c r="G6381" s="4">
        <v>134</v>
      </c>
      <c r="H6381" t="str">
        <f>CONCATENATE(Source[[#This Row],[Subject]],TRIM(Source[[#This Row],[Course]]))</f>
        <v>BIO134</v>
      </c>
      <c r="I6381" t="str">
        <f>VLOOKUP(Source[[#This Row],[SubjCrse]],'Courses and Categories'!$E$2:$G$1816,3,FALSE)</f>
        <v>Credit Gen Ed/CTE</v>
      </c>
      <c r="J6381">
        <v>348</v>
      </c>
      <c r="K6381" t="s">
        <v>1679</v>
      </c>
      <c r="L6381" t="s">
        <v>39</v>
      </c>
      <c r="M6381" t="s">
        <v>903</v>
      </c>
      <c r="N6381" t="s">
        <v>180</v>
      </c>
      <c r="O6381">
        <v>1310</v>
      </c>
      <c r="P6381">
        <v>1600</v>
      </c>
      <c r="Q6381" t="s">
        <v>60</v>
      </c>
      <c r="R6381">
        <v>202</v>
      </c>
      <c r="S6381" t="s">
        <v>61</v>
      </c>
      <c r="T6381">
        <v>1</v>
      </c>
      <c r="U6381" s="1">
        <v>43694</v>
      </c>
      <c r="V6381" s="1">
        <v>43819</v>
      </c>
      <c r="W6381" t="s">
        <v>3952</v>
      </c>
      <c r="X6381" t="s">
        <v>1929</v>
      </c>
      <c r="Y6381">
        <v>23</v>
      </c>
      <c r="Z6381">
        <v>22</v>
      </c>
      <c r="AA6381">
        <v>70</v>
      </c>
      <c r="AB6381">
        <v>31.428599999999999</v>
      </c>
      <c r="AD6381">
        <f>IF(ISBLANK(Source[[#This Row],[CrosslistID]]),1,1/COUNTIFS(Source[CrosslistID],Source[[#This Row],[CrosslistID]],Source[TermDesc],Source[[#This Row],[TermDesc]]))</f>
        <v>1</v>
      </c>
      <c r="AG6381">
        <v>0</v>
      </c>
      <c r="AH6381">
        <v>31.428599999999999</v>
      </c>
      <c r="AI6381">
        <v>2.2000000000000002</v>
      </c>
      <c r="AJ6381">
        <v>2.2999999999999998</v>
      </c>
      <c r="AK6381">
        <v>0.2</v>
      </c>
      <c r="AL63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81">
        <f>IF(AND(Source[[#This Row],[Credit_Noncredit]]="Noncredit",Source[[#This Row],[FTEF]]&gt;0),Source[[#This Row],[NC XLST FTES]]*525/(437.5*Source[[#This Row],[FTEF]]),0)</f>
        <v>0</v>
      </c>
      <c r="AN6381">
        <f>IF(Source[[#This Row],[Credit_Noncredit]]="Credit",Source[[#This Row],[Census Enrollment]],Source[[#This Row],[Noncredit Avg. Attendance]])</f>
        <v>23</v>
      </c>
    </row>
    <row r="6382" spans="1:40" x14ac:dyDescent="0.25">
      <c r="A6382" t="s">
        <v>1914</v>
      </c>
      <c r="B6382" t="s">
        <v>886</v>
      </c>
      <c r="C6382" t="s">
        <v>775</v>
      </c>
      <c r="D6382" t="s">
        <v>1669</v>
      </c>
      <c r="E6382" s="4">
        <v>78597</v>
      </c>
      <c r="F6382" s="4" t="s">
        <v>1670</v>
      </c>
      <c r="G6382" s="4">
        <v>134</v>
      </c>
      <c r="H6382" t="str">
        <f>CONCATENATE(Source[[#This Row],[Subject]],TRIM(Source[[#This Row],[Course]]))</f>
        <v>BIO134</v>
      </c>
      <c r="I6382" t="str">
        <f>VLOOKUP(Source[[#This Row],[SubjCrse]],'Courses and Categories'!$E$2:$G$1816,3,FALSE)</f>
        <v>Credit Gen Ed/CTE</v>
      </c>
      <c r="J6382">
        <v>931</v>
      </c>
      <c r="K6382" t="s">
        <v>1679</v>
      </c>
      <c r="L6382" t="s">
        <v>39</v>
      </c>
      <c r="M6382" t="s">
        <v>897</v>
      </c>
      <c r="N6382" t="s">
        <v>42</v>
      </c>
      <c r="O6382" t="s">
        <v>42</v>
      </c>
      <c r="P6382" t="s">
        <v>42</v>
      </c>
      <c r="Q6382" t="s">
        <v>42</v>
      </c>
      <c r="S6382" t="s">
        <v>134</v>
      </c>
      <c r="T6382" t="s">
        <v>44</v>
      </c>
      <c r="U6382" s="1">
        <v>43711</v>
      </c>
      <c r="V6382" s="1">
        <v>43819</v>
      </c>
      <c r="W6382" t="s">
        <v>1684</v>
      </c>
      <c r="X6382" t="s">
        <v>899</v>
      </c>
      <c r="Y6382">
        <v>37</v>
      </c>
      <c r="Z6382">
        <v>36</v>
      </c>
      <c r="AA6382">
        <v>45</v>
      </c>
      <c r="AB6382">
        <v>80</v>
      </c>
      <c r="AD6382">
        <f>IF(ISBLANK(Source[[#This Row],[CrosslistID]]),1,1/COUNTIFS(Source[CrosslistID],Source[[#This Row],[CrosslistID]],Source[TermDesc],Source[[#This Row],[TermDesc]]))</f>
        <v>1</v>
      </c>
      <c r="AG6382">
        <v>0</v>
      </c>
      <c r="AH6382">
        <v>80</v>
      </c>
      <c r="AI6382">
        <v>3.5</v>
      </c>
      <c r="AJ6382">
        <v>3.7</v>
      </c>
      <c r="AK6382">
        <v>0.2</v>
      </c>
      <c r="AL63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82">
        <f>IF(AND(Source[[#This Row],[Credit_Noncredit]]="Noncredit",Source[[#This Row],[FTEF]]&gt;0),Source[[#This Row],[NC XLST FTES]]*525/(437.5*Source[[#This Row],[FTEF]]),0)</f>
        <v>0</v>
      </c>
      <c r="AN6382">
        <f>IF(Source[[#This Row],[Credit_Noncredit]]="Credit",Source[[#This Row],[Census Enrollment]],Source[[#This Row],[Noncredit Avg. Attendance]])</f>
        <v>37</v>
      </c>
    </row>
    <row r="6383" spans="1:40" x14ac:dyDescent="0.25">
      <c r="A6383" t="s">
        <v>1914</v>
      </c>
      <c r="B6383" t="s">
        <v>886</v>
      </c>
      <c r="C6383" t="s">
        <v>775</v>
      </c>
      <c r="D6383" t="s">
        <v>1685</v>
      </c>
      <c r="E6383" s="4">
        <v>78657</v>
      </c>
      <c r="F6383" s="4" t="s">
        <v>1686</v>
      </c>
      <c r="G6383" s="4" t="s">
        <v>4089</v>
      </c>
      <c r="H6383" t="str">
        <f>CONCATENATE(Source[[#This Row],[Subject]],TRIM(Source[[#This Row],[Course]]))</f>
        <v>CHEMC</v>
      </c>
      <c r="I6383" t="str">
        <f>VLOOKUP(Source[[#This Row],[SubjCrse]],'Courses and Categories'!$E$2:$G$1816,3,FALSE)</f>
        <v>Credit Other</v>
      </c>
      <c r="J6383">
        <v>101</v>
      </c>
      <c r="K6383" t="s">
        <v>4090</v>
      </c>
      <c r="L6383" t="s">
        <v>39</v>
      </c>
      <c r="M6383" t="s">
        <v>903</v>
      </c>
      <c r="N6383" t="s">
        <v>50</v>
      </c>
      <c r="O6383">
        <v>1610</v>
      </c>
      <c r="P6383">
        <v>1725</v>
      </c>
      <c r="Q6383" t="s">
        <v>1649</v>
      </c>
      <c r="R6383">
        <v>243</v>
      </c>
      <c r="S6383" t="s">
        <v>134</v>
      </c>
      <c r="T6383" t="s">
        <v>44</v>
      </c>
      <c r="U6383" s="1">
        <v>43701</v>
      </c>
      <c r="V6383" s="1">
        <v>43819</v>
      </c>
      <c r="W6383" t="s">
        <v>1869</v>
      </c>
      <c r="X6383" t="s">
        <v>905</v>
      </c>
      <c r="Y6383">
        <v>43</v>
      </c>
      <c r="Z6383">
        <v>38</v>
      </c>
      <c r="AA6383">
        <v>28</v>
      </c>
      <c r="AB6383">
        <v>135.71430000000001</v>
      </c>
      <c r="AD6383">
        <f>IF(ISBLANK(Source[[#This Row],[CrosslistID]]),1,1/COUNTIFS(Source[CrosslistID],Source[[#This Row],[CrosslistID]],Source[TermDesc],Source[[#This Row],[TermDesc]]))</f>
        <v>1</v>
      </c>
      <c r="AG6383">
        <v>0</v>
      </c>
      <c r="AH6383">
        <v>135.71430000000001</v>
      </c>
      <c r="AI6383">
        <v>2.04</v>
      </c>
      <c r="AJ6383">
        <v>2.0886</v>
      </c>
      <c r="AK6383">
        <v>0.1</v>
      </c>
      <c r="AL63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83">
        <f>IF(AND(Source[[#This Row],[Credit_Noncredit]]="Noncredit",Source[[#This Row],[FTEF]]&gt;0),Source[[#This Row],[NC XLST FTES]]*525/(437.5*Source[[#This Row],[FTEF]]),0)</f>
        <v>0</v>
      </c>
      <c r="AN6383">
        <f>IF(Source[[#This Row],[Credit_Noncredit]]="Credit",Source[[#This Row],[Census Enrollment]],Source[[#This Row],[Noncredit Avg. Attendance]])</f>
        <v>43</v>
      </c>
    </row>
    <row r="6384" spans="1:40" x14ac:dyDescent="0.25">
      <c r="A6384" t="s">
        <v>1914</v>
      </c>
      <c r="B6384" t="s">
        <v>886</v>
      </c>
      <c r="C6384" t="s">
        <v>775</v>
      </c>
      <c r="D6384" t="s">
        <v>1685</v>
      </c>
      <c r="E6384" s="4">
        <v>77851</v>
      </c>
      <c r="F6384" s="4" t="s">
        <v>1686</v>
      </c>
      <c r="G6384" s="4">
        <v>32</v>
      </c>
      <c r="H6384" t="str">
        <f>CONCATENATE(Source[[#This Row],[Subject]],TRIM(Source[[#This Row],[Course]]))</f>
        <v>CHEM32</v>
      </c>
      <c r="I6384" t="str">
        <f>VLOOKUP(Source[[#This Row],[SubjCrse]],'Courses and Categories'!$E$2:$G$1816,3,FALSE)</f>
        <v>Credit General Education</v>
      </c>
      <c r="J6384">
        <v>101</v>
      </c>
      <c r="K6384" t="s">
        <v>1687</v>
      </c>
      <c r="L6384" t="s">
        <v>39</v>
      </c>
      <c r="M6384" t="s">
        <v>903</v>
      </c>
      <c r="N6384" t="s">
        <v>105</v>
      </c>
      <c r="O6384">
        <v>840</v>
      </c>
      <c r="P6384">
        <v>955</v>
      </c>
      <c r="Q6384" t="s">
        <v>52</v>
      </c>
      <c r="R6384">
        <v>106</v>
      </c>
      <c r="S6384" t="s">
        <v>53</v>
      </c>
      <c r="T6384">
        <v>1</v>
      </c>
      <c r="U6384" s="1">
        <v>43694</v>
      </c>
      <c r="V6384" s="1">
        <v>43819</v>
      </c>
      <c r="W6384" t="s">
        <v>645</v>
      </c>
      <c r="X6384" t="s">
        <v>1929</v>
      </c>
      <c r="Y6384">
        <v>51</v>
      </c>
      <c r="Z6384">
        <v>43</v>
      </c>
      <c r="AA6384">
        <v>56</v>
      </c>
      <c r="AB6384">
        <v>76.785700000000006</v>
      </c>
      <c r="AD6384">
        <f>IF(ISBLANK(Source[[#This Row],[CrosslistID]]),1,1/COUNTIFS(Source[CrosslistID],Source[[#This Row],[CrosslistID]],Source[TermDesc],Source[[#This Row],[TermDesc]]))</f>
        <v>1</v>
      </c>
      <c r="AG6384">
        <v>0</v>
      </c>
      <c r="AH6384">
        <v>76.785700000000006</v>
      </c>
      <c r="AI6384">
        <v>5</v>
      </c>
      <c r="AJ6384">
        <v>5.0999999999999996</v>
      </c>
      <c r="AK6384">
        <v>0.2</v>
      </c>
      <c r="AL63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84">
        <f>IF(AND(Source[[#This Row],[Credit_Noncredit]]="Noncredit",Source[[#This Row],[FTEF]]&gt;0),Source[[#This Row],[NC XLST FTES]]*525/(437.5*Source[[#This Row],[FTEF]]),0)</f>
        <v>0</v>
      </c>
      <c r="AN6384">
        <f>IF(Source[[#This Row],[Credit_Noncredit]]="Credit",Source[[#This Row],[Census Enrollment]],Source[[#This Row],[Noncredit Avg. Attendance]])</f>
        <v>51</v>
      </c>
    </row>
    <row r="6385" spans="1:40" x14ac:dyDescent="0.25">
      <c r="A6385" t="s">
        <v>1914</v>
      </c>
      <c r="B6385" t="s">
        <v>886</v>
      </c>
      <c r="C6385" t="s">
        <v>775</v>
      </c>
      <c r="D6385" t="s">
        <v>1685</v>
      </c>
      <c r="E6385" s="4">
        <v>77852</v>
      </c>
      <c r="F6385" s="4" t="s">
        <v>1686</v>
      </c>
      <c r="G6385" s="4">
        <v>32</v>
      </c>
      <c r="H6385" t="str">
        <f>CONCATENATE(Source[[#This Row],[Subject]],TRIM(Source[[#This Row],[Course]]))</f>
        <v>CHEM32</v>
      </c>
      <c r="I6385" t="str">
        <f>VLOOKUP(Source[[#This Row],[SubjCrse]],'Courses and Categories'!$E$2:$G$1816,3,FALSE)</f>
        <v>Credit General Education</v>
      </c>
      <c r="J6385">
        <v>102</v>
      </c>
      <c r="K6385" t="s">
        <v>1687</v>
      </c>
      <c r="L6385" t="s">
        <v>39</v>
      </c>
      <c r="M6385" t="s">
        <v>1063</v>
      </c>
      <c r="N6385" t="s">
        <v>180</v>
      </c>
      <c r="O6385">
        <v>1040</v>
      </c>
      <c r="P6385">
        <v>1330</v>
      </c>
      <c r="Q6385" t="s">
        <v>52</v>
      </c>
      <c r="R6385">
        <v>364</v>
      </c>
      <c r="S6385" t="s">
        <v>53</v>
      </c>
      <c r="T6385">
        <v>1</v>
      </c>
      <c r="U6385" s="1">
        <v>43694</v>
      </c>
      <c r="V6385" s="1">
        <v>43819</v>
      </c>
      <c r="W6385" t="s">
        <v>645</v>
      </c>
      <c r="X6385" t="s">
        <v>1929</v>
      </c>
      <c r="Y6385">
        <v>23</v>
      </c>
      <c r="Z6385">
        <v>17</v>
      </c>
      <c r="AA6385">
        <v>28</v>
      </c>
      <c r="AB6385">
        <v>60.714300000000001</v>
      </c>
      <c r="AD6385">
        <f>IF(ISBLANK(Source[[#This Row],[CrosslistID]]),1,1/COUNTIFS(Source[CrosslistID],Source[[#This Row],[CrosslistID]],Source[TermDesc],Source[[#This Row],[TermDesc]]))</f>
        <v>1</v>
      </c>
      <c r="AG6385">
        <v>0</v>
      </c>
      <c r="AH6385">
        <v>60.714300000000001</v>
      </c>
      <c r="AI6385">
        <v>2.2000000000000002</v>
      </c>
      <c r="AJ6385">
        <v>2.2999999999999998</v>
      </c>
      <c r="AK6385">
        <v>0.17</v>
      </c>
      <c r="AL63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85">
        <f>IF(AND(Source[[#This Row],[Credit_Noncredit]]="Noncredit",Source[[#This Row],[FTEF]]&gt;0),Source[[#This Row],[NC XLST FTES]]*525/(437.5*Source[[#This Row],[FTEF]]),0)</f>
        <v>0</v>
      </c>
      <c r="AN6385">
        <f>IF(Source[[#This Row],[Credit_Noncredit]]="Credit",Source[[#This Row],[Census Enrollment]],Source[[#This Row],[Noncredit Avg. Attendance]])</f>
        <v>23</v>
      </c>
    </row>
    <row r="6386" spans="1:40" x14ac:dyDescent="0.25">
      <c r="A6386" t="s">
        <v>1914</v>
      </c>
      <c r="B6386" t="s">
        <v>886</v>
      </c>
      <c r="C6386" t="s">
        <v>775</v>
      </c>
      <c r="D6386" t="s">
        <v>1685</v>
      </c>
      <c r="E6386" s="4">
        <v>77853</v>
      </c>
      <c r="F6386" s="4" t="s">
        <v>1686</v>
      </c>
      <c r="G6386" s="4">
        <v>32</v>
      </c>
      <c r="H6386" t="str">
        <f>CONCATENATE(Source[[#This Row],[Subject]],TRIM(Source[[#This Row],[Course]]))</f>
        <v>CHEM32</v>
      </c>
      <c r="I6386" t="str">
        <f>VLOOKUP(Source[[#This Row],[SubjCrse]],'Courses and Categories'!$E$2:$G$1816,3,FALSE)</f>
        <v>Credit General Education</v>
      </c>
      <c r="J6386">
        <v>103</v>
      </c>
      <c r="K6386" t="s">
        <v>1687</v>
      </c>
      <c r="L6386" t="s">
        <v>39</v>
      </c>
      <c r="M6386" t="s">
        <v>1063</v>
      </c>
      <c r="N6386" t="s">
        <v>50</v>
      </c>
      <c r="O6386">
        <v>1040</v>
      </c>
      <c r="P6386">
        <v>1330</v>
      </c>
      <c r="Q6386" t="s">
        <v>52</v>
      </c>
      <c r="R6386">
        <v>364</v>
      </c>
      <c r="S6386" t="s">
        <v>53</v>
      </c>
      <c r="T6386">
        <v>1</v>
      </c>
      <c r="U6386" s="1">
        <v>43694</v>
      </c>
      <c r="V6386" s="1">
        <v>43819</v>
      </c>
      <c r="W6386" t="s">
        <v>645</v>
      </c>
      <c r="X6386" t="s">
        <v>1929</v>
      </c>
      <c r="Y6386">
        <v>28</v>
      </c>
      <c r="Z6386">
        <v>26</v>
      </c>
      <c r="AA6386">
        <v>28</v>
      </c>
      <c r="AB6386">
        <v>92.857100000000003</v>
      </c>
      <c r="AD6386">
        <f>IF(ISBLANK(Source[[#This Row],[CrosslistID]]),1,1/COUNTIFS(Source[CrosslistID],Source[[#This Row],[CrosslistID]],Source[TermDesc],Source[[#This Row],[TermDesc]]))</f>
        <v>1</v>
      </c>
      <c r="AG6386">
        <v>0</v>
      </c>
      <c r="AH6386">
        <v>92.857100000000003</v>
      </c>
      <c r="AI6386">
        <v>2.8</v>
      </c>
      <c r="AJ6386">
        <v>2.8</v>
      </c>
      <c r="AK6386">
        <v>0.17</v>
      </c>
      <c r="AL63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86">
        <f>IF(AND(Source[[#This Row],[Credit_Noncredit]]="Noncredit",Source[[#This Row],[FTEF]]&gt;0),Source[[#This Row],[NC XLST FTES]]*525/(437.5*Source[[#This Row],[FTEF]]),0)</f>
        <v>0</v>
      </c>
      <c r="AN6386">
        <f>IF(Source[[#This Row],[Credit_Noncredit]]="Credit",Source[[#This Row],[Census Enrollment]],Source[[#This Row],[Noncredit Avg. Attendance]])</f>
        <v>28</v>
      </c>
    </row>
    <row r="6387" spans="1:40" x14ac:dyDescent="0.25">
      <c r="A6387" t="s">
        <v>1914</v>
      </c>
      <c r="B6387" t="s">
        <v>886</v>
      </c>
      <c r="C6387" t="s">
        <v>775</v>
      </c>
      <c r="D6387" t="s">
        <v>1685</v>
      </c>
      <c r="E6387" s="4">
        <v>78217</v>
      </c>
      <c r="F6387" s="4" t="s">
        <v>1686</v>
      </c>
      <c r="G6387" s="4">
        <v>32</v>
      </c>
      <c r="H6387" t="str">
        <f>CONCATENATE(Source[[#This Row],[Subject]],TRIM(Source[[#This Row],[Course]]))</f>
        <v>CHEM32</v>
      </c>
      <c r="I6387" t="str">
        <f>VLOOKUP(Source[[#This Row],[SubjCrse]],'Courses and Categories'!$E$2:$G$1816,3,FALSE)</f>
        <v>Credit General Education</v>
      </c>
      <c r="J6387">
        <v>201</v>
      </c>
      <c r="K6387" t="s">
        <v>1687</v>
      </c>
      <c r="L6387" t="s">
        <v>39</v>
      </c>
      <c r="M6387" t="s">
        <v>903</v>
      </c>
      <c r="N6387" t="s">
        <v>105</v>
      </c>
      <c r="O6387">
        <v>1410</v>
      </c>
      <c r="P6387">
        <v>1525</v>
      </c>
      <c r="Q6387" t="s">
        <v>1649</v>
      </c>
      <c r="R6387">
        <v>100</v>
      </c>
      <c r="S6387" t="s">
        <v>134</v>
      </c>
      <c r="T6387">
        <v>1</v>
      </c>
      <c r="U6387" s="1">
        <v>43694</v>
      </c>
      <c r="V6387" s="1">
        <v>43819</v>
      </c>
      <c r="W6387" t="s">
        <v>4091</v>
      </c>
      <c r="X6387" t="s">
        <v>1929</v>
      </c>
      <c r="Y6387">
        <v>60</v>
      </c>
      <c r="Z6387">
        <v>48</v>
      </c>
      <c r="AA6387">
        <v>56</v>
      </c>
      <c r="AB6387">
        <v>85.714299999999994</v>
      </c>
      <c r="AD6387">
        <f>IF(ISBLANK(Source[[#This Row],[CrosslistID]]),1,1/COUNTIFS(Source[CrosslistID],Source[[#This Row],[CrosslistID]],Source[TermDesc],Source[[#This Row],[TermDesc]]))</f>
        <v>1</v>
      </c>
      <c r="AG6387">
        <v>0</v>
      </c>
      <c r="AH6387">
        <v>85.714299999999994</v>
      </c>
      <c r="AI6387">
        <v>5.6</v>
      </c>
      <c r="AJ6387">
        <v>6</v>
      </c>
      <c r="AK6387">
        <v>0.2</v>
      </c>
      <c r="AL63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87">
        <f>IF(AND(Source[[#This Row],[Credit_Noncredit]]="Noncredit",Source[[#This Row],[FTEF]]&gt;0),Source[[#This Row],[NC XLST FTES]]*525/(437.5*Source[[#This Row],[FTEF]]),0)</f>
        <v>0</v>
      </c>
      <c r="AN6387">
        <f>IF(Source[[#This Row],[Credit_Noncredit]]="Credit",Source[[#This Row],[Census Enrollment]],Source[[#This Row],[Noncredit Avg. Attendance]])</f>
        <v>60</v>
      </c>
    </row>
    <row r="6388" spans="1:40" x14ac:dyDescent="0.25">
      <c r="A6388" t="s">
        <v>1914</v>
      </c>
      <c r="B6388" t="s">
        <v>886</v>
      </c>
      <c r="C6388" t="s">
        <v>775</v>
      </c>
      <c r="D6388" t="s">
        <v>1685</v>
      </c>
      <c r="E6388" s="4">
        <v>78220</v>
      </c>
      <c r="F6388" s="4" t="s">
        <v>1686</v>
      </c>
      <c r="G6388" s="4">
        <v>32</v>
      </c>
      <c r="H6388" t="str">
        <f>CONCATENATE(Source[[#This Row],[Subject]],TRIM(Source[[#This Row],[Course]]))</f>
        <v>CHEM32</v>
      </c>
      <c r="I6388" t="str">
        <f>VLOOKUP(Source[[#This Row],[SubjCrse]],'Courses and Categories'!$E$2:$G$1816,3,FALSE)</f>
        <v>Credit General Education</v>
      </c>
      <c r="J6388">
        <v>202</v>
      </c>
      <c r="K6388" t="s">
        <v>1687</v>
      </c>
      <c r="L6388" t="s">
        <v>39</v>
      </c>
      <c r="M6388" t="s">
        <v>1063</v>
      </c>
      <c r="N6388" t="s">
        <v>50</v>
      </c>
      <c r="O6388">
        <v>910</v>
      </c>
      <c r="P6388">
        <v>1200</v>
      </c>
      <c r="Q6388" t="s">
        <v>1649</v>
      </c>
      <c r="R6388">
        <v>206</v>
      </c>
      <c r="S6388" t="s">
        <v>134</v>
      </c>
      <c r="T6388">
        <v>1</v>
      </c>
      <c r="U6388" s="1">
        <v>43694</v>
      </c>
      <c r="V6388" s="1">
        <v>43819</v>
      </c>
      <c r="W6388" t="s">
        <v>4092</v>
      </c>
      <c r="X6388" t="s">
        <v>1929</v>
      </c>
      <c r="Y6388">
        <v>30</v>
      </c>
      <c r="Z6388">
        <v>25</v>
      </c>
      <c r="AA6388">
        <v>28</v>
      </c>
      <c r="AB6388">
        <v>89.285700000000006</v>
      </c>
      <c r="AD6388">
        <f>IF(ISBLANK(Source[[#This Row],[CrosslistID]]),1,1/COUNTIFS(Source[CrosslistID],Source[[#This Row],[CrosslistID]],Source[TermDesc],Source[[#This Row],[TermDesc]]))</f>
        <v>1</v>
      </c>
      <c r="AG6388">
        <v>0</v>
      </c>
      <c r="AH6388">
        <v>89.285700000000006</v>
      </c>
      <c r="AI6388">
        <v>2.8</v>
      </c>
      <c r="AJ6388">
        <v>3</v>
      </c>
      <c r="AK6388">
        <v>0.17</v>
      </c>
      <c r="AL63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88">
        <f>IF(AND(Source[[#This Row],[Credit_Noncredit]]="Noncredit",Source[[#This Row],[FTEF]]&gt;0),Source[[#This Row],[NC XLST FTES]]*525/(437.5*Source[[#This Row],[FTEF]]),0)</f>
        <v>0</v>
      </c>
      <c r="AN6388">
        <f>IF(Source[[#This Row],[Credit_Noncredit]]="Credit",Source[[#This Row],[Census Enrollment]],Source[[#This Row],[Noncredit Avg. Attendance]])</f>
        <v>30</v>
      </c>
    </row>
    <row r="6389" spans="1:40" x14ac:dyDescent="0.25">
      <c r="A6389" t="s">
        <v>1914</v>
      </c>
      <c r="B6389" t="s">
        <v>886</v>
      </c>
      <c r="C6389" t="s">
        <v>775</v>
      </c>
      <c r="D6389" t="s">
        <v>1685</v>
      </c>
      <c r="E6389" s="4">
        <v>78219</v>
      </c>
      <c r="F6389" s="4" t="s">
        <v>1686</v>
      </c>
      <c r="G6389" s="4">
        <v>32</v>
      </c>
      <c r="H6389" t="str">
        <f>CONCATENATE(Source[[#This Row],[Subject]],TRIM(Source[[#This Row],[Course]]))</f>
        <v>CHEM32</v>
      </c>
      <c r="I6389" t="str">
        <f>VLOOKUP(Source[[#This Row],[SubjCrse]],'Courses and Categories'!$E$2:$G$1816,3,FALSE)</f>
        <v>Credit General Education</v>
      </c>
      <c r="J6389">
        <v>203</v>
      </c>
      <c r="K6389" t="s">
        <v>1687</v>
      </c>
      <c r="L6389" t="s">
        <v>39</v>
      </c>
      <c r="M6389" t="s">
        <v>1063</v>
      </c>
      <c r="N6389" t="s">
        <v>91</v>
      </c>
      <c r="O6389">
        <v>910</v>
      </c>
      <c r="P6389">
        <v>1200</v>
      </c>
      <c r="Q6389" t="s">
        <v>1649</v>
      </c>
      <c r="R6389">
        <v>207</v>
      </c>
      <c r="S6389" t="s">
        <v>134</v>
      </c>
      <c r="T6389">
        <v>1</v>
      </c>
      <c r="U6389" s="1">
        <v>43694</v>
      </c>
      <c r="V6389" s="1">
        <v>43819</v>
      </c>
      <c r="W6389" t="s">
        <v>645</v>
      </c>
      <c r="X6389" t="s">
        <v>1929</v>
      </c>
      <c r="Y6389">
        <v>30</v>
      </c>
      <c r="Z6389">
        <v>23</v>
      </c>
      <c r="AA6389">
        <v>28</v>
      </c>
      <c r="AB6389">
        <v>82.142899999999997</v>
      </c>
      <c r="AD6389">
        <f>IF(ISBLANK(Source[[#This Row],[CrosslistID]]),1,1/COUNTIFS(Source[CrosslistID],Source[[#This Row],[CrosslistID]],Source[TermDesc],Source[[#This Row],[TermDesc]]))</f>
        <v>1</v>
      </c>
      <c r="AG6389">
        <v>0</v>
      </c>
      <c r="AH6389">
        <v>82.142899999999997</v>
      </c>
      <c r="AI6389">
        <v>2.8</v>
      </c>
      <c r="AJ6389">
        <v>3</v>
      </c>
      <c r="AK6389">
        <v>0.17</v>
      </c>
      <c r="AL63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89">
        <f>IF(AND(Source[[#This Row],[Credit_Noncredit]]="Noncredit",Source[[#This Row],[FTEF]]&gt;0),Source[[#This Row],[NC XLST FTES]]*525/(437.5*Source[[#This Row],[FTEF]]),0)</f>
        <v>0</v>
      </c>
      <c r="AN6389">
        <f>IF(Source[[#This Row],[Credit_Noncredit]]="Credit",Source[[#This Row],[Census Enrollment]],Source[[#This Row],[Noncredit Avg. Attendance]])</f>
        <v>30</v>
      </c>
    </row>
    <row r="6390" spans="1:40" x14ac:dyDescent="0.25">
      <c r="A6390" t="s">
        <v>1914</v>
      </c>
      <c r="B6390" t="s">
        <v>886</v>
      </c>
      <c r="C6390" t="s">
        <v>775</v>
      </c>
      <c r="D6390" t="s">
        <v>1685</v>
      </c>
      <c r="E6390" s="4">
        <v>71801</v>
      </c>
      <c r="F6390" s="4" t="s">
        <v>1686</v>
      </c>
      <c r="G6390" s="4">
        <v>32</v>
      </c>
      <c r="H6390" t="str">
        <f>CONCATENATE(Source[[#This Row],[Subject]],TRIM(Source[[#This Row],[Course]]))</f>
        <v>CHEM32</v>
      </c>
      <c r="I6390" t="str">
        <f>VLOOKUP(Source[[#This Row],[SubjCrse]],'Courses and Categories'!$E$2:$G$1816,3,FALSE)</f>
        <v>Credit General Education</v>
      </c>
      <c r="J6390">
        <v>301</v>
      </c>
      <c r="K6390" t="s">
        <v>1687</v>
      </c>
      <c r="L6390" t="s">
        <v>87</v>
      </c>
      <c r="M6390" t="s">
        <v>903</v>
      </c>
      <c r="N6390" t="s">
        <v>105</v>
      </c>
      <c r="O6390">
        <v>1710</v>
      </c>
      <c r="P6390">
        <v>1825</v>
      </c>
      <c r="Q6390" t="s">
        <v>1649</v>
      </c>
      <c r="R6390">
        <v>136</v>
      </c>
      <c r="S6390" t="s">
        <v>134</v>
      </c>
      <c r="T6390">
        <v>1</v>
      </c>
      <c r="U6390" s="1">
        <v>43694</v>
      </c>
      <c r="V6390" s="1">
        <v>43819</v>
      </c>
      <c r="W6390" t="s">
        <v>4093</v>
      </c>
      <c r="X6390" t="s">
        <v>1929</v>
      </c>
      <c r="Y6390">
        <v>61</v>
      </c>
      <c r="Z6390">
        <v>53</v>
      </c>
      <c r="AA6390">
        <v>56</v>
      </c>
      <c r="AB6390">
        <v>94.642899999999997</v>
      </c>
      <c r="AD6390">
        <f>IF(ISBLANK(Source[[#This Row],[CrosslistID]]),1,1/COUNTIFS(Source[CrosslistID],Source[[#This Row],[CrosslistID]],Source[TermDesc],Source[[#This Row],[TermDesc]]))</f>
        <v>1</v>
      </c>
      <c r="AG6390">
        <v>0</v>
      </c>
      <c r="AH6390">
        <v>94.642899999999997</v>
      </c>
      <c r="AI6390">
        <v>6.1</v>
      </c>
      <c r="AJ6390">
        <v>6.1</v>
      </c>
      <c r="AK6390">
        <v>0.3</v>
      </c>
      <c r="AL63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90">
        <f>IF(AND(Source[[#This Row],[Credit_Noncredit]]="Noncredit",Source[[#This Row],[FTEF]]&gt;0),Source[[#This Row],[NC XLST FTES]]*525/(437.5*Source[[#This Row],[FTEF]]),0)</f>
        <v>0</v>
      </c>
      <c r="AN6390">
        <f>IF(Source[[#This Row],[Credit_Noncredit]]="Credit",Source[[#This Row],[Census Enrollment]],Source[[#This Row],[Noncredit Avg. Attendance]])</f>
        <v>61</v>
      </c>
    </row>
    <row r="6391" spans="1:40" x14ac:dyDescent="0.25">
      <c r="A6391" t="s">
        <v>1914</v>
      </c>
      <c r="B6391" t="s">
        <v>886</v>
      </c>
      <c r="C6391" t="s">
        <v>775</v>
      </c>
      <c r="D6391" t="s">
        <v>1685</v>
      </c>
      <c r="E6391" s="4">
        <v>74816</v>
      </c>
      <c r="F6391" s="4" t="s">
        <v>1686</v>
      </c>
      <c r="G6391" s="4">
        <v>32</v>
      </c>
      <c r="H6391" t="str">
        <f>CONCATENATE(Source[[#This Row],[Subject]],TRIM(Source[[#This Row],[Course]]))</f>
        <v>CHEM32</v>
      </c>
      <c r="I6391" t="str">
        <f>VLOOKUP(Source[[#This Row],[SubjCrse]],'Courses and Categories'!$E$2:$G$1816,3,FALSE)</f>
        <v>Credit General Education</v>
      </c>
      <c r="J6391">
        <v>302</v>
      </c>
      <c r="K6391" t="s">
        <v>1687</v>
      </c>
      <c r="L6391" t="s">
        <v>87</v>
      </c>
      <c r="M6391" t="s">
        <v>1063</v>
      </c>
      <c r="N6391" t="s">
        <v>180</v>
      </c>
      <c r="O6391">
        <v>1840</v>
      </c>
      <c r="P6391">
        <v>2130</v>
      </c>
      <c r="Q6391" t="s">
        <v>1649</v>
      </c>
      <c r="R6391">
        <v>206</v>
      </c>
      <c r="S6391" t="s">
        <v>134</v>
      </c>
      <c r="T6391">
        <v>1</v>
      </c>
      <c r="U6391" s="1">
        <v>43694</v>
      </c>
      <c r="V6391" s="1">
        <v>43819</v>
      </c>
      <c r="W6391" t="s">
        <v>4093</v>
      </c>
      <c r="X6391" t="s">
        <v>1929</v>
      </c>
      <c r="Y6391">
        <v>31</v>
      </c>
      <c r="Z6391">
        <v>26</v>
      </c>
      <c r="AA6391">
        <v>28</v>
      </c>
      <c r="AB6391">
        <v>92.857100000000003</v>
      </c>
      <c r="AD6391">
        <f>IF(ISBLANK(Source[[#This Row],[CrosslistID]]),1,1/COUNTIFS(Source[CrosslistID],Source[[#This Row],[CrosslistID]],Source[TermDesc],Source[[#This Row],[TermDesc]]))</f>
        <v>1</v>
      </c>
      <c r="AG6391">
        <v>0</v>
      </c>
      <c r="AH6391">
        <v>92.857100000000003</v>
      </c>
      <c r="AI6391">
        <v>3.1</v>
      </c>
      <c r="AJ6391">
        <v>3.1</v>
      </c>
      <c r="AK6391">
        <v>0.17</v>
      </c>
      <c r="AL63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91">
        <f>IF(AND(Source[[#This Row],[Credit_Noncredit]]="Noncredit",Source[[#This Row],[FTEF]]&gt;0),Source[[#This Row],[NC XLST FTES]]*525/(437.5*Source[[#This Row],[FTEF]]),0)</f>
        <v>0</v>
      </c>
      <c r="AN6391">
        <f>IF(Source[[#This Row],[Credit_Noncredit]]="Credit",Source[[#This Row],[Census Enrollment]],Source[[#This Row],[Noncredit Avg. Attendance]])</f>
        <v>31</v>
      </c>
    </row>
    <row r="6392" spans="1:40" x14ac:dyDescent="0.25">
      <c r="A6392" t="s">
        <v>1914</v>
      </c>
      <c r="B6392" t="s">
        <v>886</v>
      </c>
      <c r="C6392" t="s">
        <v>775</v>
      </c>
      <c r="D6392" t="s">
        <v>1685</v>
      </c>
      <c r="E6392" s="4">
        <v>75090</v>
      </c>
      <c r="F6392" s="4" t="s">
        <v>1686</v>
      </c>
      <c r="G6392" s="4">
        <v>32</v>
      </c>
      <c r="H6392" t="str">
        <f>CONCATENATE(Source[[#This Row],[Subject]],TRIM(Source[[#This Row],[Course]]))</f>
        <v>CHEM32</v>
      </c>
      <c r="I6392" t="str">
        <f>VLOOKUP(Source[[#This Row],[SubjCrse]],'Courses and Categories'!$E$2:$G$1816,3,FALSE)</f>
        <v>Credit General Education</v>
      </c>
      <c r="J6392">
        <v>303</v>
      </c>
      <c r="K6392" t="s">
        <v>1687</v>
      </c>
      <c r="L6392" t="s">
        <v>39</v>
      </c>
      <c r="M6392" t="s">
        <v>1063</v>
      </c>
      <c r="N6392" t="s">
        <v>180</v>
      </c>
      <c r="O6392">
        <v>1310</v>
      </c>
      <c r="P6392">
        <v>1600</v>
      </c>
      <c r="Q6392" t="s">
        <v>1649</v>
      </c>
      <c r="R6392">
        <v>206</v>
      </c>
      <c r="S6392" t="s">
        <v>134</v>
      </c>
      <c r="T6392">
        <v>1</v>
      </c>
      <c r="U6392" s="1">
        <v>43694</v>
      </c>
      <c r="V6392" s="1">
        <v>43819</v>
      </c>
      <c r="W6392" t="s">
        <v>4093</v>
      </c>
      <c r="X6392" t="s">
        <v>1929</v>
      </c>
      <c r="Y6392">
        <v>30</v>
      </c>
      <c r="Z6392">
        <v>27</v>
      </c>
      <c r="AA6392">
        <v>28</v>
      </c>
      <c r="AB6392">
        <v>96.428600000000003</v>
      </c>
      <c r="AD6392">
        <f>IF(ISBLANK(Source[[#This Row],[CrosslistID]]),1,1/COUNTIFS(Source[CrosslistID],Source[[#This Row],[CrosslistID]],Source[TermDesc],Source[[#This Row],[TermDesc]]))</f>
        <v>1</v>
      </c>
      <c r="AG6392">
        <v>0</v>
      </c>
      <c r="AH6392">
        <v>96.428600000000003</v>
      </c>
      <c r="AI6392">
        <v>3</v>
      </c>
      <c r="AJ6392">
        <v>3</v>
      </c>
      <c r="AK6392">
        <v>0.17</v>
      </c>
      <c r="AL63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92">
        <f>IF(AND(Source[[#This Row],[Credit_Noncredit]]="Noncredit",Source[[#This Row],[FTEF]]&gt;0),Source[[#This Row],[NC XLST FTES]]*525/(437.5*Source[[#This Row],[FTEF]]),0)</f>
        <v>0</v>
      </c>
      <c r="AN6392">
        <f>IF(Source[[#This Row],[Credit_Noncredit]]="Credit",Source[[#This Row],[Census Enrollment]],Source[[#This Row],[Noncredit Avg. Attendance]])</f>
        <v>30</v>
      </c>
    </row>
    <row r="6393" spans="1:40" x14ac:dyDescent="0.25">
      <c r="A6393" t="s">
        <v>1914</v>
      </c>
      <c r="B6393" t="s">
        <v>886</v>
      </c>
      <c r="C6393" t="s">
        <v>775</v>
      </c>
      <c r="D6393" t="s">
        <v>1685</v>
      </c>
      <c r="E6393" s="4">
        <v>77849</v>
      </c>
      <c r="F6393" s="4" t="s">
        <v>1686</v>
      </c>
      <c r="G6393" s="4">
        <v>32</v>
      </c>
      <c r="H6393" t="str">
        <f>CONCATENATE(Source[[#This Row],[Subject]],TRIM(Source[[#This Row],[Course]]))</f>
        <v>CHEM32</v>
      </c>
      <c r="I6393" t="str">
        <f>VLOOKUP(Source[[#This Row],[SubjCrse]],'Courses and Categories'!$E$2:$G$1816,3,FALSE)</f>
        <v>Credit General Education</v>
      </c>
      <c r="J6393">
        <v>801</v>
      </c>
      <c r="K6393" t="s">
        <v>1687</v>
      </c>
      <c r="L6393" t="s">
        <v>39</v>
      </c>
      <c r="M6393" t="s">
        <v>1063</v>
      </c>
      <c r="N6393" t="s">
        <v>185</v>
      </c>
      <c r="O6393">
        <v>910</v>
      </c>
      <c r="P6393">
        <v>1200</v>
      </c>
      <c r="Q6393" t="s">
        <v>1649</v>
      </c>
      <c r="R6393">
        <v>207</v>
      </c>
      <c r="S6393" t="s">
        <v>134</v>
      </c>
      <c r="T6393">
        <v>1</v>
      </c>
      <c r="U6393" s="1">
        <v>43694</v>
      </c>
      <c r="V6393" s="1">
        <v>43819</v>
      </c>
      <c r="W6393" t="s">
        <v>1688</v>
      </c>
      <c r="X6393" t="s">
        <v>1929</v>
      </c>
      <c r="Y6393">
        <v>27</v>
      </c>
      <c r="Z6393">
        <v>20</v>
      </c>
      <c r="AA6393">
        <v>28</v>
      </c>
      <c r="AB6393">
        <v>71.428600000000003</v>
      </c>
      <c r="AD6393">
        <f>IF(ISBLANK(Source[[#This Row],[CrosslistID]]),1,1/COUNTIFS(Source[CrosslistID],Source[[#This Row],[CrosslistID]],Source[TermDesc],Source[[#This Row],[TermDesc]]))</f>
        <v>1</v>
      </c>
      <c r="AG6393">
        <v>0</v>
      </c>
      <c r="AH6393">
        <v>71.428600000000003</v>
      </c>
      <c r="AI6393">
        <v>2.7</v>
      </c>
      <c r="AJ6393">
        <v>2.7</v>
      </c>
      <c r="AK6393">
        <v>0.17</v>
      </c>
      <c r="AL63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93">
        <f>IF(AND(Source[[#This Row],[Credit_Noncredit]]="Noncredit",Source[[#This Row],[FTEF]]&gt;0),Source[[#This Row],[NC XLST FTES]]*525/(437.5*Source[[#This Row],[FTEF]]),0)</f>
        <v>0</v>
      </c>
      <c r="AN6393">
        <f>IF(Source[[#This Row],[Credit_Noncredit]]="Credit",Source[[#This Row],[Census Enrollment]],Source[[#This Row],[Noncredit Avg. Attendance]])</f>
        <v>27</v>
      </c>
    </row>
    <row r="6394" spans="1:40" x14ac:dyDescent="0.25">
      <c r="A6394" t="s">
        <v>1914</v>
      </c>
      <c r="B6394" t="s">
        <v>886</v>
      </c>
      <c r="C6394" t="s">
        <v>775</v>
      </c>
      <c r="D6394" t="s">
        <v>1685</v>
      </c>
      <c r="E6394" s="4">
        <v>74805</v>
      </c>
      <c r="F6394" s="4" t="s">
        <v>1686</v>
      </c>
      <c r="G6394" s="4">
        <v>32</v>
      </c>
      <c r="H6394" t="str">
        <f>CONCATENATE(Source[[#This Row],[Subject]],TRIM(Source[[#This Row],[Course]]))</f>
        <v>CHEM32</v>
      </c>
      <c r="I6394" t="str">
        <f>VLOOKUP(Source[[#This Row],[SubjCrse]],'Courses and Categories'!$E$2:$G$1816,3,FALSE)</f>
        <v>Credit General Education</v>
      </c>
      <c r="J6394">
        <v>802</v>
      </c>
      <c r="K6394" t="s">
        <v>1687</v>
      </c>
      <c r="L6394" t="s">
        <v>39</v>
      </c>
      <c r="M6394" t="s">
        <v>1063</v>
      </c>
      <c r="N6394" t="s">
        <v>41</v>
      </c>
      <c r="O6394">
        <v>910</v>
      </c>
      <c r="P6394">
        <v>1200</v>
      </c>
      <c r="Q6394" t="s">
        <v>1649</v>
      </c>
      <c r="R6394">
        <v>207</v>
      </c>
      <c r="S6394" t="s">
        <v>134</v>
      </c>
      <c r="T6394">
        <v>1</v>
      </c>
      <c r="U6394" s="1">
        <v>43694</v>
      </c>
      <c r="V6394" s="1">
        <v>43819</v>
      </c>
      <c r="W6394" t="s">
        <v>1688</v>
      </c>
      <c r="X6394" t="s">
        <v>1929</v>
      </c>
      <c r="Y6394">
        <v>24</v>
      </c>
      <c r="Z6394">
        <v>17</v>
      </c>
      <c r="AA6394">
        <v>28</v>
      </c>
      <c r="AB6394">
        <v>60.714300000000001</v>
      </c>
      <c r="AD6394">
        <f>IF(ISBLANK(Source[[#This Row],[CrosslistID]]),1,1/COUNTIFS(Source[CrosslistID],Source[[#This Row],[CrosslistID]],Source[TermDesc],Source[[#This Row],[TermDesc]]))</f>
        <v>1</v>
      </c>
      <c r="AG6394">
        <v>0</v>
      </c>
      <c r="AH6394">
        <v>60.714300000000001</v>
      </c>
      <c r="AI6394">
        <v>2.4</v>
      </c>
      <c r="AJ6394">
        <v>2.4</v>
      </c>
      <c r="AK6394">
        <v>0.17</v>
      </c>
      <c r="AL63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94">
        <f>IF(AND(Source[[#This Row],[Credit_Noncredit]]="Noncredit",Source[[#This Row],[FTEF]]&gt;0),Source[[#This Row],[NC XLST FTES]]*525/(437.5*Source[[#This Row],[FTEF]]),0)</f>
        <v>0</v>
      </c>
      <c r="AN6394">
        <f>IF(Source[[#This Row],[Credit_Noncredit]]="Credit",Source[[#This Row],[Census Enrollment]],Source[[#This Row],[Noncredit Avg. Attendance]])</f>
        <v>24</v>
      </c>
    </row>
    <row r="6395" spans="1:40" x14ac:dyDescent="0.25">
      <c r="A6395" t="s">
        <v>1914</v>
      </c>
      <c r="B6395" t="s">
        <v>886</v>
      </c>
      <c r="C6395" t="s">
        <v>775</v>
      </c>
      <c r="D6395" t="s">
        <v>1685</v>
      </c>
      <c r="E6395" s="4">
        <v>77203</v>
      </c>
      <c r="F6395" s="4" t="s">
        <v>1686</v>
      </c>
      <c r="G6395" s="4">
        <v>32</v>
      </c>
      <c r="H6395" t="str">
        <f>CONCATENATE(Source[[#This Row],[Subject]],TRIM(Source[[#This Row],[Course]]))</f>
        <v>CHEM32</v>
      </c>
      <c r="I6395" t="str">
        <f>VLOOKUP(Source[[#This Row],[SubjCrse]],'Courses and Categories'!$E$2:$G$1816,3,FALSE)</f>
        <v>Credit General Education</v>
      </c>
      <c r="J6395">
        <v>803</v>
      </c>
      <c r="K6395" t="s">
        <v>1687</v>
      </c>
      <c r="L6395" t="s">
        <v>39</v>
      </c>
      <c r="M6395" t="s">
        <v>1063</v>
      </c>
      <c r="N6395" t="s">
        <v>50</v>
      </c>
      <c r="O6395">
        <v>1010</v>
      </c>
      <c r="P6395">
        <v>1300</v>
      </c>
      <c r="Q6395" t="s">
        <v>1649</v>
      </c>
      <c r="R6395">
        <v>207</v>
      </c>
      <c r="S6395" t="s">
        <v>134</v>
      </c>
      <c r="T6395">
        <v>1</v>
      </c>
      <c r="U6395" s="1">
        <v>43694</v>
      </c>
      <c r="V6395" s="1">
        <v>43819</v>
      </c>
      <c r="W6395" t="s">
        <v>1688</v>
      </c>
      <c r="X6395" t="s">
        <v>1929</v>
      </c>
      <c r="Y6395">
        <v>27</v>
      </c>
      <c r="Z6395">
        <v>21</v>
      </c>
      <c r="AA6395">
        <v>28</v>
      </c>
      <c r="AB6395">
        <v>75</v>
      </c>
      <c r="AD6395">
        <f>IF(ISBLANK(Source[[#This Row],[CrosslistID]]),1,1/COUNTIFS(Source[CrosslistID],Source[[#This Row],[CrosslistID]],Source[TermDesc],Source[[#This Row],[TermDesc]]))</f>
        <v>1</v>
      </c>
      <c r="AG6395">
        <v>0</v>
      </c>
      <c r="AH6395">
        <v>75</v>
      </c>
      <c r="AI6395">
        <v>2.4</v>
      </c>
      <c r="AJ6395">
        <v>2.7</v>
      </c>
      <c r="AK6395">
        <v>0.17</v>
      </c>
      <c r="AL63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95">
        <f>IF(AND(Source[[#This Row],[Credit_Noncredit]]="Noncredit",Source[[#This Row],[FTEF]]&gt;0),Source[[#This Row],[NC XLST FTES]]*525/(437.5*Source[[#This Row],[FTEF]]),0)</f>
        <v>0</v>
      </c>
      <c r="AN6395">
        <f>IF(Source[[#This Row],[Credit_Noncredit]]="Credit",Source[[#This Row],[Census Enrollment]],Source[[#This Row],[Noncredit Avg. Attendance]])</f>
        <v>27</v>
      </c>
    </row>
    <row r="6396" spans="1:40" x14ac:dyDescent="0.25">
      <c r="A6396" t="s">
        <v>1914</v>
      </c>
      <c r="B6396" t="s">
        <v>886</v>
      </c>
      <c r="C6396" t="s">
        <v>775</v>
      </c>
      <c r="D6396" t="s">
        <v>1685</v>
      </c>
      <c r="E6396" s="4">
        <v>77850</v>
      </c>
      <c r="F6396" s="4" t="s">
        <v>1686</v>
      </c>
      <c r="G6396" s="4">
        <v>32</v>
      </c>
      <c r="H6396" t="str">
        <f>CONCATENATE(Source[[#This Row],[Subject]],TRIM(Source[[#This Row],[Course]]))</f>
        <v>CHEM32</v>
      </c>
      <c r="I6396" t="str">
        <f>VLOOKUP(Source[[#This Row],[SubjCrse]],'Courses and Categories'!$E$2:$G$1816,3,FALSE)</f>
        <v>Credit General Education</v>
      </c>
      <c r="J6396">
        <v>861</v>
      </c>
      <c r="K6396" t="s">
        <v>1687</v>
      </c>
      <c r="L6396" t="s">
        <v>39</v>
      </c>
      <c r="M6396" t="s">
        <v>897</v>
      </c>
      <c r="N6396" t="s">
        <v>42</v>
      </c>
      <c r="O6396" t="s">
        <v>42</v>
      </c>
      <c r="P6396" t="s">
        <v>42</v>
      </c>
      <c r="Q6396" t="s">
        <v>42</v>
      </c>
      <c r="S6396" t="s">
        <v>134</v>
      </c>
      <c r="T6396">
        <v>1</v>
      </c>
      <c r="U6396" s="1">
        <v>43694</v>
      </c>
      <c r="V6396" s="1">
        <v>43819</v>
      </c>
      <c r="W6396" t="s">
        <v>1688</v>
      </c>
      <c r="X6396" t="s">
        <v>1450</v>
      </c>
      <c r="Y6396">
        <v>78</v>
      </c>
      <c r="Z6396">
        <v>58</v>
      </c>
      <c r="AA6396">
        <v>84</v>
      </c>
      <c r="AB6396">
        <v>69.047600000000003</v>
      </c>
      <c r="AD6396">
        <f>IF(ISBLANK(Source[[#This Row],[CrosslistID]]),1,1/COUNTIFS(Source[CrosslistID],Source[[#This Row],[CrosslistID]],Source[TermDesc],Source[[#This Row],[TermDesc]]))</f>
        <v>1</v>
      </c>
      <c r="AG6396">
        <v>0</v>
      </c>
      <c r="AH6396">
        <v>69.047600000000003</v>
      </c>
      <c r="AI6396">
        <v>7.3330000000000002</v>
      </c>
      <c r="AJ6396">
        <v>7.7329999999999997</v>
      </c>
      <c r="AK6396">
        <v>0.3</v>
      </c>
      <c r="AL63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96">
        <f>IF(AND(Source[[#This Row],[Credit_Noncredit]]="Noncredit",Source[[#This Row],[FTEF]]&gt;0),Source[[#This Row],[NC XLST FTES]]*525/(437.5*Source[[#This Row],[FTEF]]),0)</f>
        <v>0</v>
      </c>
      <c r="AN6396">
        <f>IF(Source[[#This Row],[Credit_Noncredit]]="Credit",Source[[#This Row],[Census Enrollment]],Source[[#This Row],[Noncredit Avg. Attendance]])</f>
        <v>78</v>
      </c>
    </row>
    <row r="6397" spans="1:40" x14ac:dyDescent="0.25">
      <c r="A6397" t="s">
        <v>1914</v>
      </c>
      <c r="B6397" t="s">
        <v>886</v>
      </c>
      <c r="C6397" t="s">
        <v>775</v>
      </c>
      <c r="D6397" t="s">
        <v>1685</v>
      </c>
      <c r="E6397" s="4">
        <v>78221</v>
      </c>
      <c r="F6397" s="4" t="s">
        <v>1686</v>
      </c>
      <c r="G6397" s="4">
        <v>40</v>
      </c>
      <c r="H6397" t="str">
        <f>CONCATENATE(Source[[#This Row],[Subject]],TRIM(Source[[#This Row],[Course]]))</f>
        <v>CHEM40</v>
      </c>
      <c r="I6397" t="str">
        <f>VLOOKUP(Source[[#This Row],[SubjCrse]],'Courses and Categories'!$E$2:$G$1816,3,FALSE)</f>
        <v>Credit General Education</v>
      </c>
      <c r="J6397">
        <v>201</v>
      </c>
      <c r="K6397" t="s">
        <v>1689</v>
      </c>
      <c r="L6397" t="s">
        <v>39</v>
      </c>
      <c r="M6397" t="s">
        <v>903</v>
      </c>
      <c r="N6397" t="s">
        <v>105</v>
      </c>
      <c r="O6397">
        <v>1000</v>
      </c>
      <c r="P6397">
        <v>1150</v>
      </c>
      <c r="Q6397" t="s">
        <v>64</v>
      </c>
      <c r="R6397">
        <v>1404</v>
      </c>
      <c r="S6397" t="s">
        <v>65</v>
      </c>
      <c r="T6397">
        <v>1</v>
      </c>
      <c r="U6397" s="1">
        <v>43694</v>
      </c>
      <c r="V6397" s="1">
        <v>43819</v>
      </c>
      <c r="W6397" t="s">
        <v>4094</v>
      </c>
      <c r="X6397" t="s">
        <v>1929</v>
      </c>
      <c r="Y6397">
        <v>18</v>
      </c>
      <c r="Z6397">
        <v>15</v>
      </c>
      <c r="AA6397">
        <v>28</v>
      </c>
      <c r="AB6397">
        <v>53.571399999999997</v>
      </c>
      <c r="AD6397">
        <f>IF(ISBLANK(Source[[#This Row],[CrosslistID]]),1,1/COUNTIFS(Source[CrosslistID],Source[[#This Row],[CrosslistID]],Source[TermDesc],Source[[#This Row],[TermDesc]]))</f>
        <v>1</v>
      </c>
      <c r="AG6397">
        <v>0</v>
      </c>
      <c r="AH6397">
        <v>53.571399999999997</v>
      </c>
      <c r="AI6397">
        <v>2.2669999999999999</v>
      </c>
      <c r="AJ6397">
        <v>2.4003999999999999</v>
      </c>
      <c r="AK6397">
        <v>0.26669999999999999</v>
      </c>
      <c r="AL63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97">
        <f>IF(AND(Source[[#This Row],[Credit_Noncredit]]="Noncredit",Source[[#This Row],[FTEF]]&gt;0),Source[[#This Row],[NC XLST FTES]]*525/(437.5*Source[[#This Row],[FTEF]]),0)</f>
        <v>0</v>
      </c>
      <c r="AN6397">
        <f>IF(Source[[#This Row],[Credit_Noncredit]]="Credit",Source[[#This Row],[Census Enrollment]],Source[[#This Row],[Noncredit Avg. Attendance]])</f>
        <v>18</v>
      </c>
    </row>
    <row r="6398" spans="1:40" x14ac:dyDescent="0.25">
      <c r="A6398" t="s">
        <v>1914</v>
      </c>
      <c r="B6398" t="s">
        <v>886</v>
      </c>
      <c r="C6398" t="s">
        <v>775</v>
      </c>
      <c r="D6398" t="s">
        <v>1685</v>
      </c>
      <c r="E6398" s="4">
        <v>75449</v>
      </c>
      <c r="F6398" s="4" t="s">
        <v>1686</v>
      </c>
      <c r="G6398" s="4">
        <v>40</v>
      </c>
      <c r="H6398" t="str">
        <f>CONCATENATE(Source[[#This Row],[Subject]],TRIM(Source[[#This Row],[Course]]))</f>
        <v>CHEM40</v>
      </c>
      <c r="I6398" t="str">
        <f>VLOOKUP(Source[[#This Row],[SubjCrse]],'Courses and Categories'!$E$2:$G$1816,3,FALSE)</f>
        <v>Credit General Education</v>
      </c>
      <c r="J6398">
        <v>202</v>
      </c>
      <c r="K6398" t="s">
        <v>1689</v>
      </c>
      <c r="L6398" t="s">
        <v>39</v>
      </c>
      <c r="M6398" t="s">
        <v>1063</v>
      </c>
      <c r="N6398" t="s">
        <v>91</v>
      </c>
      <c r="O6398">
        <v>1000</v>
      </c>
      <c r="P6398">
        <v>1250</v>
      </c>
      <c r="Q6398" t="s">
        <v>64</v>
      </c>
      <c r="R6398">
        <v>1402</v>
      </c>
      <c r="S6398" t="s">
        <v>65</v>
      </c>
      <c r="T6398">
        <v>1</v>
      </c>
      <c r="U6398" s="1">
        <v>43694</v>
      </c>
      <c r="V6398" s="1">
        <v>43819</v>
      </c>
      <c r="W6398" t="s">
        <v>4094</v>
      </c>
      <c r="X6398" t="s">
        <v>1929</v>
      </c>
      <c r="Y6398">
        <v>18</v>
      </c>
      <c r="Z6398">
        <v>15</v>
      </c>
      <c r="AA6398">
        <v>28</v>
      </c>
      <c r="AB6398">
        <v>53.571399999999997</v>
      </c>
      <c r="AD6398">
        <f>IF(ISBLANK(Source[[#This Row],[CrosslistID]]),1,1/COUNTIFS(Source[CrosslistID],Source[[#This Row],[CrosslistID]],Source[TermDesc],Source[[#This Row],[TermDesc]]))</f>
        <v>1</v>
      </c>
      <c r="AG6398">
        <v>0</v>
      </c>
      <c r="AH6398">
        <v>53.571399999999997</v>
      </c>
      <c r="AI6398">
        <v>1.7</v>
      </c>
      <c r="AJ6398">
        <v>1.8</v>
      </c>
      <c r="AK6398">
        <v>0.17</v>
      </c>
      <c r="AL63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98">
        <f>IF(AND(Source[[#This Row],[Credit_Noncredit]]="Noncredit",Source[[#This Row],[FTEF]]&gt;0),Source[[#This Row],[NC XLST FTES]]*525/(437.5*Source[[#This Row],[FTEF]]),0)</f>
        <v>0</v>
      </c>
      <c r="AN6398">
        <f>IF(Source[[#This Row],[Credit_Noncredit]]="Credit",Source[[#This Row],[Census Enrollment]],Source[[#This Row],[Noncredit Avg. Attendance]])</f>
        <v>18</v>
      </c>
    </row>
    <row r="6399" spans="1:40" x14ac:dyDescent="0.25">
      <c r="A6399" t="s">
        <v>1914</v>
      </c>
      <c r="B6399" t="s">
        <v>886</v>
      </c>
      <c r="C6399" t="s">
        <v>775</v>
      </c>
      <c r="D6399" t="s">
        <v>1685</v>
      </c>
      <c r="E6399" s="4">
        <v>78859</v>
      </c>
      <c r="F6399" s="4" t="s">
        <v>1686</v>
      </c>
      <c r="G6399" s="4">
        <v>40</v>
      </c>
      <c r="H6399" t="str">
        <f>CONCATENATE(Source[[#This Row],[Subject]],TRIM(Source[[#This Row],[Course]]))</f>
        <v>CHEM40</v>
      </c>
      <c r="I6399" t="str">
        <f>VLOOKUP(Source[[#This Row],[SubjCrse]],'Courses and Categories'!$E$2:$G$1816,3,FALSE)</f>
        <v>Credit General Education</v>
      </c>
      <c r="J6399">
        <v>301</v>
      </c>
      <c r="K6399" t="s">
        <v>1689</v>
      </c>
      <c r="L6399" t="s">
        <v>39</v>
      </c>
      <c r="M6399" t="s">
        <v>903</v>
      </c>
      <c r="N6399" t="s">
        <v>4095</v>
      </c>
      <c r="O6399" t="s">
        <v>4096</v>
      </c>
      <c r="P6399" t="s">
        <v>4097</v>
      </c>
      <c r="Q6399" t="s">
        <v>4012</v>
      </c>
      <c r="R6399" t="s">
        <v>4098</v>
      </c>
      <c r="S6399" t="s">
        <v>134</v>
      </c>
      <c r="T6399">
        <v>1</v>
      </c>
      <c r="U6399" s="1">
        <v>43694</v>
      </c>
      <c r="V6399" s="1">
        <v>43819</v>
      </c>
      <c r="W6399" t="s">
        <v>4099</v>
      </c>
      <c r="X6399" t="s">
        <v>1929</v>
      </c>
      <c r="Y6399">
        <v>28</v>
      </c>
      <c r="Z6399">
        <v>27</v>
      </c>
      <c r="AA6399">
        <v>28</v>
      </c>
      <c r="AB6399">
        <v>96.428600000000003</v>
      </c>
      <c r="AC6399" t="s">
        <v>4100</v>
      </c>
      <c r="AD6399">
        <f>IF(ISBLANK(Source[[#This Row],[CrosslistID]]),1,1/COUNTIFS(Source[CrosslistID],Source[[#This Row],[CrosslistID]],Source[TermDesc],Source[[#This Row],[TermDesc]]))</f>
        <v>0.5</v>
      </c>
      <c r="AE6399">
        <v>54</v>
      </c>
      <c r="AF6399">
        <v>56</v>
      </c>
      <c r="AG6399">
        <v>96.428600000000003</v>
      </c>
      <c r="AH6399">
        <v>96.428600000000003</v>
      </c>
      <c r="AI6399">
        <v>3.7330000000000001</v>
      </c>
      <c r="AJ6399">
        <v>3.7330000000000001</v>
      </c>
      <c r="AK6399">
        <v>0.26669999999999999</v>
      </c>
      <c r="AL63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399">
        <f>IF(AND(Source[[#This Row],[Credit_Noncredit]]="Noncredit",Source[[#This Row],[FTEF]]&gt;0),Source[[#This Row],[NC XLST FTES]]*525/(437.5*Source[[#This Row],[FTEF]]),0)</f>
        <v>0</v>
      </c>
      <c r="AN6399">
        <f>IF(Source[[#This Row],[Credit_Noncredit]]="Credit",Source[[#This Row],[Census Enrollment]],Source[[#This Row],[Noncredit Avg. Attendance]])</f>
        <v>28</v>
      </c>
    </row>
    <row r="6400" spans="1:40" x14ac:dyDescent="0.25">
      <c r="A6400" t="s">
        <v>1914</v>
      </c>
      <c r="B6400" t="s">
        <v>886</v>
      </c>
      <c r="C6400" t="s">
        <v>775</v>
      </c>
      <c r="D6400" t="s">
        <v>1685</v>
      </c>
      <c r="E6400" s="4">
        <v>78863</v>
      </c>
      <c r="F6400" s="4" t="s">
        <v>1686</v>
      </c>
      <c r="G6400" s="4">
        <v>40</v>
      </c>
      <c r="H6400" t="str">
        <f>CONCATENATE(Source[[#This Row],[Subject]],TRIM(Source[[#This Row],[Course]]))</f>
        <v>CHEM40</v>
      </c>
      <c r="I6400" t="str">
        <f>VLOOKUP(Source[[#This Row],[SubjCrse]],'Courses and Categories'!$E$2:$G$1816,3,FALSE)</f>
        <v>Credit General Education</v>
      </c>
      <c r="J6400">
        <v>302</v>
      </c>
      <c r="K6400" t="s">
        <v>1689</v>
      </c>
      <c r="L6400" t="s">
        <v>39</v>
      </c>
      <c r="M6400" t="s">
        <v>1063</v>
      </c>
      <c r="N6400" t="s">
        <v>180</v>
      </c>
      <c r="O6400">
        <v>1110</v>
      </c>
      <c r="P6400">
        <v>1400</v>
      </c>
      <c r="Q6400" t="s">
        <v>1649</v>
      </c>
      <c r="R6400">
        <v>212</v>
      </c>
      <c r="S6400" t="s">
        <v>134</v>
      </c>
      <c r="T6400">
        <v>1</v>
      </c>
      <c r="U6400" s="1">
        <v>43694</v>
      </c>
      <c r="V6400" s="1">
        <v>43819</v>
      </c>
      <c r="W6400" t="s">
        <v>1697</v>
      </c>
      <c r="X6400" t="s">
        <v>1929</v>
      </c>
      <c r="Y6400">
        <v>28</v>
      </c>
      <c r="Z6400">
        <v>27</v>
      </c>
      <c r="AA6400">
        <v>28</v>
      </c>
      <c r="AB6400">
        <v>96.428600000000003</v>
      </c>
      <c r="AD6400">
        <f>IF(ISBLANK(Source[[#This Row],[CrosslistID]]),1,1/COUNTIFS(Source[CrosslistID],Source[[#This Row],[CrosslistID]],Source[TermDesc],Source[[#This Row],[TermDesc]]))</f>
        <v>1</v>
      </c>
      <c r="AG6400">
        <v>0</v>
      </c>
      <c r="AH6400">
        <v>96.428600000000003</v>
      </c>
      <c r="AI6400">
        <v>2.8</v>
      </c>
      <c r="AJ6400">
        <v>2.8</v>
      </c>
      <c r="AK6400">
        <v>0.17</v>
      </c>
      <c r="AL64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00">
        <f>IF(AND(Source[[#This Row],[Credit_Noncredit]]="Noncredit",Source[[#This Row],[FTEF]]&gt;0),Source[[#This Row],[NC XLST FTES]]*525/(437.5*Source[[#This Row],[FTEF]]),0)</f>
        <v>0</v>
      </c>
      <c r="AN6400">
        <f>IF(Source[[#This Row],[Credit_Noncredit]]="Credit",Source[[#This Row],[Census Enrollment]],Source[[#This Row],[Noncredit Avg. Attendance]])</f>
        <v>28</v>
      </c>
    </row>
    <row r="6401" spans="1:40" x14ac:dyDescent="0.25">
      <c r="A6401" t="s">
        <v>1914</v>
      </c>
      <c r="B6401" t="s">
        <v>886</v>
      </c>
      <c r="C6401" t="s">
        <v>775</v>
      </c>
      <c r="D6401" t="s">
        <v>1685</v>
      </c>
      <c r="E6401" s="4">
        <v>78864</v>
      </c>
      <c r="F6401" s="4" t="s">
        <v>1686</v>
      </c>
      <c r="G6401" s="4">
        <v>40</v>
      </c>
      <c r="H6401" t="str">
        <f>CONCATENATE(Source[[#This Row],[Subject]],TRIM(Source[[#This Row],[Course]]))</f>
        <v>CHEM40</v>
      </c>
      <c r="I6401" t="str">
        <f>VLOOKUP(Source[[#This Row],[SubjCrse]],'Courses and Categories'!$E$2:$G$1816,3,FALSE)</f>
        <v>Credit General Education</v>
      </c>
      <c r="J6401">
        <v>303</v>
      </c>
      <c r="K6401" t="s">
        <v>1689</v>
      </c>
      <c r="L6401" t="s">
        <v>39</v>
      </c>
      <c r="M6401" t="s">
        <v>903</v>
      </c>
      <c r="N6401" t="s">
        <v>3974</v>
      </c>
      <c r="O6401" t="s">
        <v>4101</v>
      </c>
      <c r="P6401" t="s">
        <v>4102</v>
      </c>
      <c r="Q6401" t="s">
        <v>1693</v>
      </c>
      <c r="R6401" t="s">
        <v>4103</v>
      </c>
      <c r="S6401" t="s">
        <v>134</v>
      </c>
      <c r="T6401">
        <v>1</v>
      </c>
      <c r="U6401" s="1">
        <v>43694</v>
      </c>
      <c r="V6401" s="1">
        <v>43819</v>
      </c>
      <c r="W6401" t="s">
        <v>1695</v>
      </c>
      <c r="X6401" t="s">
        <v>1929</v>
      </c>
      <c r="Y6401">
        <v>30</v>
      </c>
      <c r="Z6401">
        <v>27</v>
      </c>
      <c r="AA6401">
        <v>28</v>
      </c>
      <c r="AB6401">
        <v>96.428600000000003</v>
      </c>
      <c r="AC6401" t="s">
        <v>4100</v>
      </c>
      <c r="AD6401">
        <f>IF(ISBLANK(Source[[#This Row],[CrosslistID]]),1,1/COUNTIFS(Source[CrosslistID],Source[[#This Row],[CrosslistID]],Source[TermDesc],Source[[#This Row],[TermDesc]]))</f>
        <v>0.5</v>
      </c>
      <c r="AE6401">
        <v>54</v>
      </c>
      <c r="AF6401">
        <v>56</v>
      </c>
      <c r="AG6401">
        <v>96.428600000000003</v>
      </c>
      <c r="AH6401">
        <v>96.428600000000003</v>
      </c>
      <c r="AI6401">
        <v>3.7330000000000001</v>
      </c>
      <c r="AJ6401">
        <v>3.9996</v>
      </c>
      <c r="AK6401">
        <v>6.6699999999999995E-2</v>
      </c>
      <c r="AL64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01">
        <f>IF(AND(Source[[#This Row],[Credit_Noncredit]]="Noncredit",Source[[#This Row],[FTEF]]&gt;0),Source[[#This Row],[NC XLST FTES]]*525/(437.5*Source[[#This Row],[FTEF]]),0)</f>
        <v>0</v>
      </c>
      <c r="AN6401">
        <f>IF(Source[[#This Row],[Credit_Noncredit]]="Credit",Source[[#This Row],[Census Enrollment]],Source[[#This Row],[Noncredit Avg. Attendance]])</f>
        <v>30</v>
      </c>
    </row>
    <row r="6402" spans="1:40" x14ac:dyDescent="0.25">
      <c r="A6402" t="s">
        <v>1914</v>
      </c>
      <c r="B6402" t="s">
        <v>886</v>
      </c>
      <c r="C6402" t="s">
        <v>775</v>
      </c>
      <c r="D6402" t="s">
        <v>1685</v>
      </c>
      <c r="E6402" s="4">
        <v>78861</v>
      </c>
      <c r="F6402" s="4" t="s">
        <v>1686</v>
      </c>
      <c r="G6402" s="4">
        <v>40</v>
      </c>
      <c r="H6402" t="str">
        <f>CONCATENATE(Source[[#This Row],[Subject]],TRIM(Source[[#This Row],[Course]]))</f>
        <v>CHEM40</v>
      </c>
      <c r="I6402" t="str">
        <f>VLOOKUP(Source[[#This Row],[SubjCrse]],'Courses and Categories'!$E$2:$G$1816,3,FALSE)</f>
        <v>Credit General Education</v>
      </c>
      <c r="J6402">
        <v>304</v>
      </c>
      <c r="K6402" t="s">
        <v>1689</v>
      </c>
      <c r="L6402" t="s">
        <v>39</v>
      </c>
      <c r="M6402" t="s">
        <v>1063</v>
      </c>
      <c r="N6402" t="s">
        <v>50</v>
      </c>
      <c r="O6402">
        <v>1110</v>
      </c>
      <c r="P6402">
        <v>1400</v>
      </c>
      <c r="Q6402" t="s">
        <v>1649</v>
      </c>
      <c r="R6402">
        <v>212</v>
      </c>
      <c r="S6402" t="s">
        <v>134</v>
      </c>
      <c r="T6402">
        <v>1</v>
      </c>
      <c r="U6402" s="1">
        <v>43694</v>
      </c>
      <c r="V6402" s="1">
        <v>43819</v>
      </c>
      <c r="W6402" t="s">
        <v>1697</v>
      </c>
      <c r="X6402" t="s">
        <v>1929</v>
      </c>
      <c r="Y6402">
        <v>30</v>
      </c>
      <c r="Z6402">
        <v>28</v>
      </c>
      <c r="AA6402">
        <v>28</v>
      </c>
      <c r="AB6402">
        <v>100</v>
      </c>
      <c r="AD6402">
        <f>IF(ISBLANK(Source[[#This Row],[CrosslistID]]),1,1/COUNTIFS(Source[CrosslistID],Source[[#This Row],[CrosslistID]],Source[TermDesc],Source[[#This Row],[TermDesc]]))</f>
        <v>1</v>
      </c>
      <c r="AG6402">
        <v>0</v>
      </c>
      <c r="AH6402">
        <v>100</v>
      </c>
      <c r="AI6402">
        <v>2.8</v>
      </c>
      <c r="AJ6402">
        <v>3</v>
      </c>
      <c r="AK6402">
        <v>0.17</v>
      </c>
      <c r="AL64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02">
        <f>IF(AND(Source[[#This Row],[Credit_Noncredit]]="Noncredit",Source[[#This Row],[FTEF]]&gt;0),Source[[#This Row],[NC XLST FTES]]*525/(437.5*Source[[#This Row],[FTEF]]),0)</f>
        <v>0</v>
      </c>
      <c r="AN6402">
        <f>IF(Source[[#This Row],[Credit_Noncredit]]="Credit",Source[[#This Row],[Census Enrollment]],Source[[#This Row],[Noncredit Avg. Attendance]])</f>
        <v>30</v>
      </c>
    </row>
    <row r="6403" spans="1:40" x14ac:dyDescent="0.25">
      <c r="A6403" t="s">
        <v>1914</v>
      </c>
      <c r="B6403" t="s">
        <v>886</v>
      </c>
      <c r="C6403" t="s">
        <v>775</v>
      </c>
      <c r="D6403" t="s">
        <v>1685</v>
      </c>
      <c r="E6403" s="4">
        <v>74830</v>
      </c>
      <c r="F6403" s="4" t="s">
        <v>1686</v>
      </c>
      <c r="G6403" s="4">
        <v>40</v>
      </c>
      <c r="H6403" t="str">
        <f>CONCATENATE(Source[[#This Row],[Subject]],TRIM(Source[[#This Row],[Course]]))</f>
        <v>CHEM40</v>
      </c>
      <c r="I6403" t="str">
        <f>VLOOKUP(Source[[#This Row],[SubjCrse]],'Courses and Categories'!$E$2:$G$1816,3,FALSE)</f>
        <v>Credit General Education</v>
      </c>
      <c r="J6403">
        <v>401</v>
      </c>
      <c r="K6403" t="s">
        <v>1689</v>
      </c>
      <c r="L6403" t="s">
        <v>39</v>
      </c>
      <c r="M6403" t="s">
        <v>903</v>
      </c>
      <c r="N6403" t="s">
        <v>4031</v>
      </c>
      <c r="O6403" t="s">
        <v>4104</v>
      </c>
      <c r="P6403" t="s">
        <v>4105</v>
      </c>
      <c r="Q6403" t="s">
        <v>1693</v>
      </c>
      <c r="R6403" t="s">
        <v>4103</v>
      </c>
      <c r="S6403" t="s">
        <v>134</v>
      </c>
      <c r="T6403">
        <v>1</v>
      </c>
      <c r="U6403" s="1">
        <v>43694</v>
      </c>
      <c r="V6403" s="1">
        <v>43819</v>
      </c>
      <c r="W6403" t="s">
        <v>4106</v>
      </c>
      <c r="X6403" t="s">
        <v>1929</v>
      </c>
      <c r="Y6403">
        <v>25</v>
      </c>
      <c r="Z6403">
        <v>20</v>
      </c>
      <c r="AA6403">
        <v>28</v>
      </c>
      <c r="AB6403">
        <v>71.428600000000003</v>
      </c>
      <c r="AC6403" t="s">
        <v>2232</v>
      </c>
      <c r="AD6403">
        <f>IF(ISBLANK(Source[[#This Row],[CrosslistID]]),1,1/COUNTIFS(Source[CrosslistID],Source[[#This Row],[CrosslistID]],Source[TermDesc],Source[[#This Row],[TermDesc]]))</f>
        <v>0.5</v>
      </c>
      <c r="AE6403">
        <v>43</v>
      </c>
      <c r="AF6403">
        <v>56</v>
      </c>
      <c r="AG6403">
        <v>76.785700000000006</v>
      </c>
      <c r="AH6403">
        <v>76.785700000000006</v>
      </c>
      <c r="AI6403">
        <v>3.2</v>
      </c>
      <c r="AJ6403">
        <v>3.3332999999999999</v>
      </c>
      <c r="AK6403">
        <v>0.26669999999999999</v>
      </c>
      <c r="AL64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03">
        <f>IF(AND(Source[[#This Row],[Credit_Noncredit]]="Noncredit",Source[[#This Row],[FTEF]]&gt;0),Source[[#This Row],[NC XLST FTES]]*525/(437.5*Source[[#This Row],[FTEF]]),0)</f>
        <v>0</v>
      </c>
      <c r="AN6403">
        <f>IF(Source[[#This Row],[Credit_Noncredit]]="Credit",Source[[#This Row],[Census Enrollment]],Source[[#This Row],[Noncredit Avg. Attendance]])</f>
        <v>25</v>
      </c>
    </row>
    <row r="6404" spans="1:40" x14ac:dyDescent="0.25">
      <c r="A6404" t="s">
        <v>1914</v>
      </c>
      <c r="B6404" t="s">
        <v>886</v>
      </c>
      <c r="C6404" t="s">
        <v>775</v>
      </c>
      <c r="D6404" t="s">
        <v>1685</v>
      </c>
      <c r="E6404" s="4">
        <v>73110</v>
      </c>
      <c r="F6404" s="4" t="s">
        <v>1686</v>
      </c>
      <c r="G6404" s="4">
        <v>40</v>
      </c>
      <c r="H6404" t="str">
        <f>CONCATENATE(Source[[#This Row],[Subject]],TRIM(Source[[#This Row],[Course]]))</f>
        <v>CHEM40</v>
      </c>
      <c r="I6404" t="str">
        <f>VLOOKUP(Source[[#This Row],[SubjCrse]],'Courses and Categories'!$E$2:$G$1816,3,FALSE)</f>
        <v>Credit General Education</v>
      </c>
      <c r="J6404">
        <v>402</v>
      </c>
      <c r="K6404" t="s">
        <v>1689</v>
      </c>
      <c r="L6404" t="s">
        <v>39</v>
      </c>
      <c r="M6404" t="s">
        <v>1063</v>
      </c>
      <c r="N6404" t="s">
        <v>41</v>
      </c>
      <c r="O6404">
        <v>1010</v>
      </c>
      <c r="P6404">
        <v>1300</v>
      </c>
      <c r="Q6404" t="s">
        <v>1649</v>
      </c>
      <c r="R6404">
        <v>212</v>
      </c>
      <c r="S6404" t="s">
        <v>134</v>
      </c>
      <c r="T6404">
        <v>1</v>
      </c>
      <c r="U6404" s="1">
        <v>43694</v>
      </c>
      <c r="V6404" s="1">
        <v>43819</v>
      </c>
      <c r="W6404" t="s">
        <v>4107</v>
      </c>
      <c r="X6404" t="s">
        <v>1929</v>
      </c>
      <c r="Y6404">
        <v>25</v>
      </c>
      <c r="Z6404">
        <v>20</v>
      </c>
      <c r="AA6404">
        <v>28</v>
      </c>
      <c r="AB6404">
        <v>71.428600000000003</v>
      </c>
      <c r="AD6404">
        <f>IF(ISBLANK(Source[[#This Row],[CrosslistID]]),1,1/COUNTIFS(Source[CrosslistID],Source[[#This Row],[CrosslistID]],Source[TermDesc],Source[[#This Row],[TermDesc]]))</f>
        <v>1</v>
      </c>
      <c r="AG6404">
        <v>0</v>
      </c>
      <c r="AH6404">
        <v>71.428600000000003</v>
      </c>
      <c r="AI6404">
        <v>2.4</v>
      </c>
      <c r="AJ6404">
        <v>2.5</v>
      </c>
      <c r="AK6404">
        <v>0.17</v>
      </c>
      <c r="AL64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04">
        <f>IF(AND(Source[[#This Row],[Credit_Noncredit]]="Noncredit",Source[[#This Row],[FTEF]]&gt;0),Source[[#This Row],[NC XLST FTES]]*525/(437.5*Source[[#This Row],[FTEF]]),0)</f>
        <v>0</v>
      </c>
      <c r="AN6404">
        <f>IF(Source[[#This Row],[Credit_Noncredit]]="Credit",Source[[#This Row],[Census Enrollment]],Source[[#This Row],[Noncredit Avg. Attendance]])</f>
        <v>25</v>
      </c>
    </row>
    <row r="6405" spans="1:40" x14ac:dyDescent="0.25">
      <c r="A6405" t="s">
        <v>1914</v>
      </c>
      <c r="B6405" t="s">
        <v>886</v>
      </c>
      <c r="C6405" t="s">
        <v>775</v>
      </c>
      <c r="D6405" t="s">
        <v>1685</v>
      </c>
      <c r="E6405" s="4">
        <v>76782</v>
      </c>
      <c r="F6405" s="4" t="s">
        <v>1686</v>
      </c>
      <c r="G6405" s="4">
        <v>40</v>
      </c>
      <c r="H6405" t="str">
        <f>CONCATENATE(Source[[#This Row],[Subject]],TRIM(Source[[#This Row],[Course]]))</f>
        <v>CHEM40</v>
      </c>
      <c r="I6405" t="str">
        <f>VLOOKUP(Source[[#This Row],[SubjCrse]],'Courses and Categories'!$E$2:$G$1816,3,FALSE)</f>
        <v>Credit General Education</v>
      </c>
      <c r="J6405">
        <v>403</v>
      </c>
      <c r="K6405" t="s">
        <v>1689</v>
      </c>
      <c r="L6405" t="s">
        <v>39</v>
      </c>
      <c r="M6405" t="s">
        <v>903</v>
      </c>
      <c r="N6405" t="s">
        <v>4108</v>
      </c>
      <c r="O6405" t="s">
        <v>3967</v>
      </c>
      <c r="P6405" t="s">
        <v>4109</v>
      </c>
      <c r="Q6405" t="s">
        <v>1693</v>
      </c>
      <c r="R6405" t="s">
        <v>4110</v>
      </c>
      <c r="S6405" t="s">
        <v>134</v>
      </c>
      <c r="T6405">
        <v>1</v>
      </c>
      <c r="U6405" s="1">
        <v>43694</v>
      </c>
      <c r="V6405" s="1">
        <v>43819</v>
      </c>
      <c r="W6405" t="s">
        <v>4106</v>
      </c>
      <c r="X6405" t="s">
        <v>1929</v>
      </c>
      <c r="Y6405">
        <v>27</v>
      </c>
      <c r="Z6405">
        <v>21</v>
      </c>
      <c r="AA6405">
        <v>28</v>
      </c>
      <c r="AB6405">
        <v>75</v>
      </c>
      <c r="AC6405" t="s">
        <v>2232</v>
      </c>
      <c r="AD6405">
        <f>IF(ISBLANK(Source[[#This Row],[CrosslistID]]),1,1/COUNTIFS(Source[CrosslistID],Source[[#This Row],[CrosslistID]],Source[TermDesc],Source[[#This Row],[TermDesc]]))</f>
        <v>0.5</v>
      </c>
      <c r="AE6405">
        <v>43</v>
      </c>
      <c r="AF6405">
        <v>56</v>
      </c>
      <c r="AG6405">
        <v>76.785700000000006</v>
      </c>
      <c r="AH6405">
        <v>76.785700000000006</v>
      </c>
      <c r="AI6405">
        <v>3.4670000000000001</v>
      </c>
      <c r="AJ6405">
        <v>3.6002999999999998</v>
      </c>
      <c r="AK6405">
        <v>6.6699999999999995E-2</v>
      </c>
      <c r="AL64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05">
        <f>IF(AND(Source[[#This Row],[Credit_Noncredit]]="Noncredit",Source[[#This Row],[FTEF]]&gt;0),Source[[#This Row],[NC XLST FTES]]*525/(437.5*Source[[#This Row],[FTEF]]),0)</f>
        <v>0</v>
      </c>
      <c r="AN6405">
        <f>IF(Source[[#This Row],[Credit_Noncredit]]="Credit",Source[[#This Row],[Census Enrollment]],Source[[#This Row],[Noncredit Avg. Attendance]])</f>
        <v>27</v>
      </c>
    </row>
    <row r="6406" spans="1:40" x14ac:dyDescent="0.25">
      <c r="A6406" t="s">
        <v>1914</v>
      </c>
      <c r="B6406" t="s">
        <v>886</v>
      </c>
      <c r="C6406" t="s">
        <v>775</v>
      </c>
      <c r="D6406" t="s">
        <v>1685</v>
      </c>
      <c r="E6406" s="4">
        <v>74836</v>
      </c>
      <c r="F6406" s="4" t="s">
        <v>1686</v>
      </c>
      <c r="G6406" s="4">
        <v>40</v>
      </c>
      <c r="H6406" t="str">
        <f>CONCATENATE(Source[[#This Row],[Subject]],TRIM(Source[[#This Row],[Course]]))</f>
        <v>CHEM40</v>
      </c>
      <c r="I6406" t="str">
        <f>VLOOKUP(Source[[#This Row],[SubjCrse]],'Courses and Categories'!$E$2:$G$1816,3,FALSE)</f>
        <v>Credit General Education</v>
      </c>
      <c r="J6406">
        <v>404</v>
      </c>
      <c r="K6406" t="s">
        <v>1689</v>
      </c>
      <c r="L6406" t="s">
        <v>39</v>
      </c>
      <c r="M6406" t="s">
        <v>1063</v>
      </c>
      <c r="N6406" t="s">
        <v>185</v>
      </c>
      <c r="O6406">
        <v>1010</v>
      </c>
      <c r="P6406">
        <v>1300</v>
      </c>
      <c r="Q6406" t="s">
        <v>1649</v>
      </c>
      <c r="R6406">
        <v>212</v>
      </c>
      <c r="S6406" t="s">
        <v>134</v>
      </c>
      <c r="T6406">
        <v>1</v>
      </c>
      <c r="U6406" s="1">
        <v>43694</v>
      </c>
      <c r="V6406" s="1">
        <v>43819</v>
      </c>
      <c r="W6406" t="s">
        <v>4107</v>
      </c>
      <c r="X6406" t="s">
        <v>1929</v>
      </c>
      <c r="Y6406">
        <v>27</v>
      </c>
      <c r="Z6406">
        <v>22</v>
      </c>
      <c r="AA6406">
        <v>28</v>
      </c>
      <c r="AB6406">
        <v>78.571399999999997</v>
      </c>
      <c r="AD6406">
        <f>IF(ISBLANK(Source[[#This Row],[CrosslistID]]),1,1/COUNTIFS(Source[CrosslistID],Source[[#This Row],[CrosslistID]],Source[TermDesc],Source[[#This Row],[TermDesc]]))</f>
        <v>1</v>
      </c>
      <c r="AG6406">
        <v>0</v>
      </c>
      <c r="AH6406">
        <v>78.571399999999997</v>
      </c>
      <c r="AI6406">
        <v>2.6</v>
      </c>
      <c r="AJ6406">
        <v>2.7</v>
      </c>
      <c r="AK6406">
        <v>0.17</v>
      </c>
      <c r="AL64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06">
        <f>IF(AND(Source[[#This Row],[Credit_Noncredit]]="Noncredit",Source[[#This Row],[FTEF]]&gt;0),Source[[#This Row],[NC XLST FTES]]*525/(437.5*Source[[#This Row],[FTEF]]),0)</f>
        <v>0</v>
      </c>
      <c r="AN6406">
        <f>IF(Source[[#This Row],[Credit_Noncredit]]="Credit",Source[[#This Row],[Census Enrollment]],Source[[#This Row],[Noncredit Avg. Attendance]])</f>
        <v>27</v>
      </c>
    </row>
    <row r="6407" spans="1:40" x14ac:dyDescent="0.25">
      <c r="A6407" t="s">
        <v>1914</v>
      </c>
      <c r="B6407" t="s">
        <v>886</v>
      </c>
      <c r="C6407" t="s">
        <v>775</v>
      </c>
      <c r="D6407" t="s">
        <v>1685</v>
      </c>
      <c r="E6407" s="4">
        <v>76374</v>
      </c>
      <c r="F6407" s="4" t="s">
        <v>1686</v>
      </c>
      <c r="G6407" s="4">
        <v>40</v>
      </c>
      <c r="H6407" t="str">
        <f>CONCATENATE(Source[[#This Row],[Subject]],TRIM(Source[[#This Row],[Course]]))</f>
        <v>CHEM40</v>
      </c>
      <c r="I6407" t="str">
        <f>VLOOKUP(Source[[#This Row],[SubjCrse]],'Courses and Categories'!$E$2:$G$1816,3,FALSE)</f>
        <v>Credit General Education</v>
      </c>
      <c r="J6407">
        <v>501</v>
      </c>
      <c r="K6407" t="s">
        <v>1689</v>
      </c>
      <c r="L6407" t="s">
        <v>39</v>
      </c>
      <c r="M6407" t="s">
        <v>903</v>
      </c>
      <c r="N6407" t="s">
        <v>4111</v>
      </c>
      <c r="O6407" t="s">
        <v>4112</v>
      </c>
      <c r="P6407" t="s">
        <v>4113</v>
      </c>
      <c r="Q6407" t="s">
        <v>1693</v>
      </c>
      <c r="R6407" t="s">
        <v>4114</v>
      </c>
      <c r="S6407" t="s">
        <v>134</v>
      </c>
      <c r="T6407">
        <v>1</v>
      </c>
      <c r="U6407" s="1">
        <v>43694</v>
      </c>
      <c r="V6407" s="1">
        <v>43819</v>
      </c>
      <c r="W6407" t="s">
        <v>4115</v>
      </c>
      <c r="X6407" t="s">
        <v>1929</v>
      </c>
      <c r="Y6407">
        <v>26</v>
      </c>
      <c r="Z6407">
        <v>20</v>
      </c>
      <c r="AA6407">
        <v>28</v>
      </c>
      <c r="AB6407">
        <v>71.428600000000003</v>
      </c>
      <c r="AC6407" t="s">
        <v>4116</v>
      </c>
      <c r="AD6407">
        <f>IF(ISBLANK(Source[[#This Row],[CrosslistID]]),1,1/COUNTIFS(Source[CrosslistID],Source[[#This Row],[CrosslistID]],Source[TermDesc],Source[[#This Row],[TermDesc]]))</f>
        <v>0.33333333333333331</v>
      </c>
      <c r="AE6407">
        <v>64</v>
      </c>
      <c r="AF6407">
        <v>84</v>
      </c>
      <c r="AG6407">
        <v>76.1905</v>
      </c>
      <c r="AH6407">
        <v>76.1905</v>
      </c>
      <c r="AI6407">
        <v>3.4670000000000001</v>
      </c>
      <c r="AJ6407">
        <v>3.4670000000000001</v>
      </c>
      <c r="AK6407">
        <v>0.36670000000000003</v>
      </c>
      <c r="AL64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07">
        <f>IF(AND(Source[[#This Row],[Credit_Noncredit]]="Noncredit",Source[[#This Row],[FTEF]]&gt;0),Source[[#This Row],[NC XLST FTES]]*525/(437.5*Source[[#This Row],[FTEF]]),0)</f>
        <v>0</v>
      </c>
      <c r="AN6407">
        <f>IF(Source[[#This Row],[Credit_Noncredit]]="Credit",Source[[#This Row],[Census Enrollment]],Source[[#This Row],[Noncredit Avg. Attendance]])</f>
        <v>26</v>
      </c>
    </row>
    <row r="6408" spans="1:40" x14ac:dyDescent="0.25">
      <c r="A6408" t="s">
        <v>1914</v>
      </c>
      <c r="B6408" t="s">
        <v>886</v>
      </c>
      <c r="C6408" t="s">
        <v>775</v>
      </c>
      <c r="D6408" t="s">
        <v>1685</v>
      </c>
      <c r="E6408" s="4">
        <v>76373</v>
      </c>
      <c r="F6408" s="4" t="s">
        <v>1686</v>
      </c>
      <c r="G6408" s="4">
        <v>40</v>
      </c>
      <c r="H6408" t="str">
        <f>CONCATENATE(Source[[#This Row],[Subject]],TRIM(Source[[#This Row],[Course]]))</f>
        <v>CHEM40</v>
      </c>
      <c r="I6408" t="str">
        <f>VLOOKUP(Source[[#This Row],[SubjCrse]],'Courses and Categories'!$E$2:$G$1816,3,FALSE)</f>
        <v>Credit General Education</v>
      </c>
      <c r="J6408">
        <v>502</v>
      </c>
      <c r="K6408" t="s">
        <v>1689</v>
      </c>
      <c r="L6408" t="s">
        <v>39</v>
      </c>
      <c r="M6408" t="s">
        <v>1063</v>
      </c>
      <c r="N6408" t="s">
        <v>180</v>
      </c>
      <c r="O6408">
        <v>1410</v>
      </c>
      <c r="P6408">
        <v>1700</v>
      </c>
      <c r="Q6408" t="s">
        <v>1649</v>
      </c>
      <c r="R6408">
        <v>257</v>
      </c>
      <c r="S6408" t="s">
        <v>134</v>
      </c>
      <c r="T6408">
        <v>1</v>
      </c>
      <c r="U6408" s="1">
        <v>43694</v>
      </c>
      <c r="V6408" s="1">
        <v>43819</v>
      </c>
      <c r="W6408" t="s">
        <v>123</v>
      </c>
      <c r="X6408" t="s">
        <v>1929</v>
      </c>
      <c r="Y6408">
        <v>26</v>
      </c>
      <c r="Z6408">
        <v>20</v>
      </c>
      <c r="AA6408">
        <v>28</v>
      </c>
      <c r="AB6408">
        <v>71.428600000000003</v>
      </c>
      <c r="AD6408">
        <f>IF(ISBLANK(Source[[#This Row],[CrosslistID]]),1,1/COUNTIFS(Source[CrosslistID],Source[[#This Row],[CrosslistID]],Source[TermDesc],Source[[#This Row],[TermDesc]]))</f>
        <v>1</v>
      </c>
      <c r="AG6408">
        <v>0</v>
      </c>
      <c r="AH6408">
        <v>71.428600000000003</v>
      </c>
      <c r="AI6408">
        <v>2.6</v>
      </c>
      <c r="AJ6408">
        <v>2.6</v>
      </c>
      <c r="AK6408">
        <v>0.17</v>
      </c>
      <c r="AL64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08">
        <f>IF(AND(Source[[#This Row],[Credit_Noncredit]]="Noncredit",Source[[#This Row],[FTEF]]&gt;0),Source[[#This Row],[NC XLST FTES]]*525/(437.5*Source[[#This Row],[FTEF]]),0)</f>
        <v>0</v>
      </c>
      <c r="AN6408">
        <f>IF(Source[[#This Row],[Credit_Noncredit]]="Credit",Source[[#This Row],[Census Enrollment]],Source[[#This Row],[Noncredit Avg. Attendance]])</f>
        <v>26</v>
      </c>
    </row>
    <row r="6409" spans="1:40" x14ac:dyDescent="0.25">
      <c r="A6409" t="s">
        <v>1914</v>
      </c>
      <c r="B6409" t="s">
        <v>886</v>
      </c>
      <c r="C6409" t="s">
        <v>775</v>
      </c>
      <c r="D6409" t="s">
        <v>1685</v>
      </c>
      <c r="E6409" s="4">
        <v>76372</v>
      </c>
      <c r="F6409" s="4" t="s">
        <v>1686</v>
      </c>
      <c r="G6409" s="4">
        <v>40</v>
      </c>
      <c r="H6409" t="str">
        <f>CONCATENATE(Source[[#This Row],[Subject]],TRIM(Source[[#This Row],[Course]]))</f>
        <v>CHEM40</v>
      </c>
      <c r="I6409" t="str">
        <f>VLOOKUP(Source[[#This Row],[SubjCrse]],'Courses and Categories'!$E$2:$G$1816,3,FALSE)</f>
        <v>Credit General Education</v>
      </c>
      <c r="J6409">
        <v>503</v>
      </c>
      <c r="K6409" t="s">
        <v>1689</v>
      </c>
      <c r="L6409" t="s">
        <v>39</v>
      </c>
      <c r="M6409" t="s">
        <v>903</v>
      </c>
      <c r="N6409" t="s">
        <v>4117</v>
      </c>
      <c r="O6409" t="s">
        <v>4112</v>
      </c>
      <c r="P6409" t="s">
        <v>4113</v>
      </c>
      <c r="Q6409" t="s">
        <v>1693</v>
      </c>
      <c r="R6409" t="s">
        <v>4114</v>
      </c>
      <c r="S6409" t="s">
        <v>134</v>
      </c>
      <c r="T6409">
        <v>1</v>
      </c>
      <c r="U6409" s="1">
        <v>43694</v>
      </c>
      <c r="V6409" s="1">
        <v>43819</v>
      </c>
      <c r="W6409" t="s">
        <v>4115</v>
      </c>
      <c r="X6409" t="s">
        <v>1929</v>
      </c>
      <c r="Y6409">
        <v>28</v>
      </c>
      <c r="Z6409">
        <v>27</v>
      </c>
      <c r="AA6409">
        <v>28</v>
      </c>
      <c r="AB6409">
        <v>96.428600000000003</v>
      </c>
      <c r="AC6409" t="s">
        <v>4116</v>
      </c>
      <c r="AD6409">
        <f>IF(ISBLANK(Source[[#This Row],[CrosslistID]]),1,1/COUNTIFS(Source[CrosslistID],Source[[#This Row],[CrosslistID]],Source[TermDesc],Source[[#This Row],[TermDesc]]))</f>
        <v>0.33333333333333331</v>
      </c>
      <c r="AE6409">
        <v>64</v>
      </c>
      <c r="AF6409">
        <v>84</v>
      </c>
      <c r="AG6409">
        <v>76.1905</v>
      </c>
      <c r="AH6409">
        <v>76.1905</v>
      </c>
      <c r="AI6409">
        <v>3.4670000000000001</v>
      </c>
      <c r="AJ6409">
        <v>3.7336999999999998</v>
      </c>
      <c r="AK6409">
        <v>6.6699999999999995E-2</v>
      </c>
      <c r="AL64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09">
        <f>IF(AND(Source[[#This Row],[Credit_Noncredit]]="Noncredit",Source[[#This Row],[FTEF]]&gt;0),Source[[#This Row],[NC XLST FTES]]*525/(437.5*Source[[#This Row],[FTEF]]),0)</f>
        <v>0</v>
      </c>
      <c r="AN6409">
        <f>IF(Source[[#This Row],[Credit_Noncredit]]="Credit",Source[[#This Row],[Census Enrollment]],Source[[#This Row],[Noncredit Avg. Attendance]])</f>
        <v>28</v>
      </c>
    </row>
    <row r="6410" spans="1:40" x14ac:dyDescent="0.25">
      <c r="A6410" t="s">
        <v>1914</v>
      </c>
      <c r="B6410" t="s">
        <v>886</v>
      </c>
      <c r="C6410" t="s">
        <v>775</v>
      </c>
      <c r="D6410" t="s">
        <v>1685</v>
      </c>
      <c r="E6410" s="4">
        <v>76371</v>
      </c>
      <c r="F6410" s="4" t="s">
        <v>1686</v>
      </c>
      <c r="G6410" s="4">
        <v>40</v>
      </c>
      <c r="H6410" t="str">
        <f>CONCATENATE(Source[[#This Row],[Subject]],TRIM(Source[[#This Row],[Course]]))</f>
        <v>CHEM40</v>
      </c>
      <c r="I6410" t="str">
        <f>VLOOKUP(Source[[#This Row],[SubjCrse]],'Courses and Categories'!$E$2:$G$1816,3,FALSE)</f>
        <v>Credit General Education</v>
      </c>
      <c r="J6410">
        <v>504</v>
      </c>
      <c r="K6410" t="s">
        <v>1689</v>
      </c>
      <c r="L6410" t="s">
        <v>39</v>
      </c>
      <c r="M6410" t="s">
        <v>1063</v>
      </c>
      <c r="N6410" t="s">
        <v>50</v>
      </c>
      <c r="O6410">
        <v>1410</v>
      </c>
      <c r="P6410">
        <v>1700</v>
      </c>
      <c r="Q6410" t="s">
        <v>1649</v>
      </c>
      <c r="R6410">
        <v>257</v>
      </c>
      <c r="S6410" t="s">
        <v>134</v>
      </c>
      <c r="T6410">
        <v>1</v>
      </c>
      <c r="U6410" s="1">
        <v>43694</v>
      </c>
      <c r="V6410" s="1">
        <v>43819</v>
      </c>
      <c r="W6410" t="s">
        <v>123</v>
      </c>
      <c r="X6410" t="s">
        <v>1929</v>
      </c>
      <c r="Y6410">
        <v>28</v>
      </c>
      <c r="Z6410">
        <v>27</v>
      </c>
      <c r="AA6410">
        <v>28</v>
      </c>
      <c r="AB6410">
        <v>96.428600000000003</v>
      </c>
      <c r="AD6410">
        <f>IF(ISBLANK(Source[[#This Row],[CrosslistID]]),1,1/COUNTIFS(Source[CrosslistID],Source[[#This Row],[CrosslistID]],Source[TermDesc],Source[[#This Row],[TermDesc]]))</f>
        <v>1</v>
      </c>
      <c r="AG6410">
        <v>0</v>
      </c>
      <c r="AH6410">
        <v>96.428600000000003</v>
      </c>
      <c r="AI6410">
        <v>2.6</v>
      </c>
      <c r="AJ6410">
        <v>2.8</v>
      </c>
      <c r="AK6410">
        <v>0.17</v>
      </c>
      <c r="AL64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10">
        <f>IF(AND(Source[[#This Row],[Credit_Noncredit]]="Noncredit",Source[[#This Row],[FTEF]]&gt;0),Source[[#This Row],[NC XLST FTES]]*525/(437.5*Source[[#This Row],[FTEF]]),0)</f>
        <v>0</v>
      </c>
      <c r="AN6410">
        <f>IF(Source[[#This Row],[Credit_Noncredit]]="Credit",Source[[#This Row],[Census Enrollment]],Source[[#This Row],[Noncredit Avg. Attendance]])</f>
        <v>28</v>
      </c>
    </row>
    <row r="6411" spans="1:40" x14ac:dyDescent="0.25">
      <c r="A6411" t="s">
        <v>1914</v>
      </c>
      <c r="B6411" t="s">
        <v>886</v>
      </c>
      <c r="C6411" t="s">
        <v>775</v>
      </c>
      <c r="D6411" t="s">
        <v>1685</v>
      </c>
      <c r="E6411" s="4">
        <v>78223</v>
      </c>
      <c r="F6411" s="4" t="s">
        <v>1686</v>
      </c>
      <c r="G6411" s="4">
        <v>40</v>
      </c>
      <c r="H6411" t="str">
        <f>CONCATENATE(Source[[#This Row],[Subject]],TRIM(Source[[#This Row],[Course]]))</f>
        <v>CHEM40</v>
      </c>
      <c r="I6411" t="str">
        <f>VLOOKUP(Source[[#This Row],[SubjCrse]],'Courses and Categories'!$E$2:$G$1816,3,FALSE)</f>
        <v>Credit General Education</v>
      </c>
      <c r="J6411">
        <v>505</v>
      </c>
      <c r="K6411" t="s">
        <v>1689</v>
      </c>
      <c r="L6411" t="s">
        <v>39</v>
      </c>
      <c r="M6411" t="s">
        <v>903</v>
      </c>
      <c r="N6411" t="s">
        <v>4118</v>
      </c>
      <c r="O6411" t="s">
        <v>4112</v>
      </c>
      <c r="P6411" t="s">
        <v>4113</v>
      </c>
      <c r="Q6411" t="s">
        <v>1693</v>
      </c>
      <c r="R6411" t="s">
        <v>4114</v>
      </c>
      <c r="S6411" t="s">
        <v>134</v>
      </c>
      <c r="T6411">
        <v>1</v>
      </c>
      <c r="U6411" s="1">
        <v>43694</v>
      </c>
      <c r="V6411" s="1">
        <v>43819</v>
      </c>
      <c r="W6411" t="s">
        <v>4115</v>
      </c>
      <c r="X6411" t="s">
        <v>1929</v>
      </c>
      <c r="Y6411">
        <v>26</v>
      </c>
      <c r="Z6411">
        <v>17</v>
      </c>
      <c r="AA6411">
        <v>28</v>
      </c>
      <c r="AB6411">
        <v>60.714300000000001</v>
      </c>
      <c r="AC6411" t="s">
        <v>4116</v>
      </c>
      <c r="AD6411">
        <f>IF(ISBLANK(Source[[#This Row],[CrosslistID]]),1,1/COUNTIFS(Source[CrosslistID],Source[[#This Row],[CrosslistID]],Source[TermDesc],Source[[#This Row],[TermDesc]]))</f>
        <v>0.33333333333333331</v>
      </c>
      <c r="AE6411">
        <v>64</v>
      </c>
      <c r="AF6411">
        <v>84</v>
      </c>
      <c r="AG6411">
        <v>76.1905</v>
      </c>
      <c r="AH6411">
        <v>76.1905</v>
      </c>
      <c r="AI6411">
        <v>3.4670000000000001</v>
      </c>
      <c r="AJ6411">
        <v>3.4670000000000001</v>
      </c>
      <c r="AK6411">
        <v>6.6699999999999995E-2</v>
      </c>
      <c r="AL64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11">
        <f>IF(AND(Source[[#This Row],[Credit_Noncredit]]="Noncredit",Source[[#This Row],[FTEF]]&gt;0),Source[[#This Row],[NC XLST FTES]]*525/(437.5*Source[[#This Row],[FTEF]]),0)</f>
        <v>0</v>
      </c>
      <c r="AN6411">
        <f>IF(Source[[#This Row],[Credit_Noncredit]]="Credit",Source[[#This Row],[Census Enrollment]],Source[[#This Row],[Noncredit Avg. Attendance]])</f>
        <v>26</v>
      </c>
    </row>
    <row r="6412" spans="1:40" x14ac:dyDescent="0.25">
      <c r="A6412" t="s">
        <v>1914</v>
      </c>
      <c r="B6412" t="s">
        <v>886</v>
      </c>
      <c r="C6412" t="s">
        <v>775</v>
      </c>
      <c r="D6412" t="s">
        <v>1685</v>
      </c>
      <c r="E6412" s="4">
        <v>78224</v>
      </c>
      <c r="F6412" s="4" t="s">
        <v>1686</v>
      </c>
      <c r="G6412" s="4">
        <v>40</v>
      </c>
      <c r="H6412" t="str">
        <f>CONCATENATE(Source[[#This Row],[Subject]],TRIM(Source[[#This Row],[Course]]))</f>
        <v>CHEM40</v>
      </c>
      <c r="I6412" t="str">
        <f>VLOOKUP(Source[[#This Row],[SubjCrse]],'Courses and Categories'!$E$2:$G$1816,3,FALSE)</f>
        <v>Credit General Education</v>
      </c>
      <c r="J6412">
        <v>506</v>
      </c>
      <c r="K6412" t="s">
        <v>1689</v>
      </c>
      <c r="L6412" t="s">
        <v>39</v>
      </c>
      <c r="M6412" t="s">
        <v>1063</v>
      </c>
      <c r="N6412" t="s">
        <v>91</v>
      </c>
      <c r="O6412">
        <v>1410</v>
      </c>
      <c r="P6412">
        <v>1700</v>
      </c>
      <c r="Q6412" t="s">
        <v>1649</v>
      </c>
      <c r="R6412">
        <v>257</v>
      </c>
      <c r="S6412" t="s">
        <v>134</v>
      </c>
      <c r="T6412">
        <v>1</v>
      </c>
      <c r="U6412" s="1">
        <v>43694</v>
      </c>
      <c r="V6412" s="1">
        <v>43819</v>
      </c>
      <c r="W6412" t="s">
        <v>123</v>
      </c>
      <c r="X6412" t="s">
        <v>1929</v>
      </c>
      <c r="Y6412">
        <v>26</v>
      </c>
      <c r="Z6412">
        <v>17</v>
      </c>
      <c r="AA6412">
        <v>28</v>
      </c>
      <c r="AB6412">
        <v>60.714300000000001</v>
      </c>
      <c r="AD6412">
        <f>IF(ISBLANK(Source[[#This Row],[CrosslistID]]),1,1/COUNTIFS(Source[CrosslistID],Source[[#This Row],[CrosslistID]],Source[TermDesc],Source[[#This Row],[TermDesc]]))</f>
        <v>1</v>
      </c>
      <c r="AG6412">
        <v>0</v>
      </c>
      <c r="AH6412">
        <v>60.714300000000001</v>
      </c>
      <c r="AI6412">
        <v>2.6</v>
      </c>
      <c r="AJ6412">
        <v>2.6</v>
      </c>
      <c r="AK6412">
        <v>0.17</v>
      </c>
      <c r="AL64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12">
        <f>IF(AND(Source[[#This Row],[Credit_Noncredit]]="Noncredit",Source[[#This Row],[FTEF]]&gt;0),Source[[#This Row],[NC XLST FTES]]*525/(437.5*Source[[#This Row],[FTEF]]),0)</f>
        <v>0</v>
      </c>
      <c r="AN6412">
        <f>IF(Source[[#This Row],[Credit_Noncredit]]="Credit",Source[[#This Row],[Census Enrollment]],Source[[#This Row],[Noncredit Avg. Attendance]])</f>
        <v>26</v>
      </c>
    </row>
    <row r="6413" spans="1:40" x14ac:dyDescent="0.25">
      <c r="A6413" t="s">
        <v>1914</v>
      </c>
      <c r="B6413" t="s">
        <v>886</v>
      </c>
      <c r="C6413" t="s">
        <v>775</v>
      </c>
      <c r="D6413" t="s">
        <v>1685</v>
      </c>
      <c r="E6413" s="4">
        <v>76785</v>
      </c>
      <c r="F6413" s="4" t="s">
        <v>1686</v>
      </c>
      <c r="G6413" s="4">
        <v>40</v>
      </c>
      <c r="H6413" t="str">
        <f>CONCATENATE(Source[[#This Row],[Subject]],TRIM(Source[[#This Row],[Course]]))</f>
        <v>CHEM40</v>
      </c>
      <c r="I6413" t="str">
        <f>VLOOKUP(Source[[#This Row],[SubjCrse]],'Courses and Categories'!$E$2:$G$1816,3,FALSE)</f>
        <v>Credit General Education</v>
      </c>
      <c r="J6413">
        <v>801</v>
      </c>
      <c r="K6413" t="s">
        <v>1689</v>
      </c>
      <c r="L6413" t="s">
        <v>39</v>
      </c>
      <c r="M6413" t="s">
        <v>1063</v>
      </c>
      <c r="N6413" t="s">
        <v>41</v>
      </c>
      <c r="O6413">
        <v>1110</v>
      </c>
      <c r="P6413">
        <v>1400</v>
      </c>
      <c r="Q6413" t="s">
        <v>1649</v>
      </c>
      <c r="R6413">
        <v>257</v>
      </c>
      <c r="S6413" t="s">
        <v>134</v>
      </c>
      <c r="T6413">
        <v>1</v>
      </c>
      <c r="U6413" s="1">
        <v>43694</v>
      </c>
      <c r="V6413" s="1">
        <v>43819</v>
      </c>
      <c r="W6413" t="s">
        <v>2061</v>
      </c>
      <c r="X6413" t="s">
        <v>1929</v>
      </c>
      <c r="Y6413">
        <v>25</v>
      </c>
      <c r="Z6413">
        <v>22</v>
      </c>
      <c r="AA6413">
        <v>28</v>
      </c>
      <c r="AB6413">
        <v>78.571399999999997</v>
      </c>
      <c r="AD6413">
        <f>IF(ISBLANK(Source[[#This Row],[CrosslistID]]),1,1/COUNTIFS(Source[CrosslistID],Source[[#This Row],[CrosslistID]],Source[TermDesc],Source[[#This Row],[TermDesc]]))</f>
        <v>1</v>
      </c>
      <c r="AG6413">
        <v>0</v>
      </c>
      <c r="AH6413">
        <v>78.571399999999997</v>
      </c>
      <c r="AI6413">
        <v>2.2999999999999998</v>
      </c>
      <c r="AJ6413">
        <v>2.5</v>
      </c>
      <c r="AK6413">
        <v>0.17</v>
      </c>
      <c r="AL64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13">
        <f>IF(AND(Source[[#This Row],[Credit_Noncredit]]="Noncredit",Source[[#This Row],[FTEF]]&gt;0),Source[[#This Row],[NC XLST FTES]]*525/(437.5*Source[[#This Row],[FTEF]]),0)</f>
        <v>0</v>
      </c>
      <c r="AN6413">
        <f>IF(Source[[#This Row],[Credit_Noncredit]]="Credit",Source[[#This Row],[Census Enrollment]],Source[[#This Row],[Noncredit Avg. Attendance]])</f>
        <v>25</v>
      </c>
    </row>
    <row r="6414" spans="1:40" x14ac:dyDescent="0.25">
      <c r="A6414" t="s">
        <v>1914</v>
      </c>
      <c r="B6414" t="s">
        <v>886</v>
      </c>
      <c r="C6414" t="s">
        <v>775</v>
      </c>
      <c r="D6414" t="s">
        <v>1685</v>
      </c>
      <c r="E6414" s="4">
        <v>74842</v>
      </c>
      <c r="F6414" s="4" t="s">
        <v>1686</v>
      </c>
      <c r="G6414" s="4">
        <v>40</v>
      </c>
      <c r="H6414" t="str">
        <f>CONCATENATE(Source[[#This Row],[Subject]],TRIM(Source[[#This Row],[Course]]))</f>
        <v>CHEM40</v>
      </c>
      <c r="I6414" t="str">
        <f>VLOOKUP(Source[[#This Row],[SubjCrse]],'Courses and Categories'!$E$2:$G$1816,3,FALSE)</f>
        <v>Credit General Education</v>
      </c>
      <c r="J6414">
        <v>802</v>
      </c>
      <c r="K6414" t="s">
        <v>1689</v>
      </c>
      <c r="L6414" t="s">
        <v>39</v>
      </c>
      <c r="M6414" t="s">
        <v>1063</v>
      </c>
      <c r="N6414" t="s">
        <v>185</v>
      </c>
      <c r="O6414">
        <v>1110</v>
      </c>
      <c r="P6414">
        <v>1400</v>
      </c>
      <c r="Q6414" t="s">
        <v>1649</v>
      </c>
      <c r="R6414">
        <v>257</v>
      </c>
      <c r="S6414" t="s">
        <v>134</v>
      </c>
      <c r="T6414">
        <v>1</v>
      </c>
      <c r="U6414" s="1">
        <v>43694</v>
      </c>
      <c r="V6414" s="1">
        <v>43819</v>
      </c>
      <c r="W6414" t="s">
        <v>2061</v>
      </c>
      <c r="X6414" t="s">
        <v>1929</v>
      </c>
      <c r="Y6414">
        <v>21</v>
      </c>
      <c r="Z6414">
        <v>20</v>
      </c>
      <c r="AA6414">
        <v>28</v>
      </c>
      <c r="AB6414">
        <v>71.428600000000003</v>
      </c>
      <c r="AD6414">
        <f>IF(ISBLANK(Source[[#This Row],[CrosslistID]]),1,1/COUNTIFS(Source[CrosslistID],Source[[#This Row],[CrosslistID]],Source[TermDesc],Source[[#This Row],[TermDesc]]))</f>
        <v>1</v>
      </c>
      <c r="AG6414">
        <v>0</v>
      </c>
      <c r="AH6414">
        <v>71.428600000000003</v>
      </c>
      <c r="AI6414">
        <v>2.1</v>
      </c>
      <c r="AJ6414">
        <v>2.1</v>
      </c>
      <c r="AK6414">
        <v>0.17</v>
      </c>
      <c r="AL64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14">
        <f>IF(AND(Source[[#This Row],[Credit_Noncredit]]="Noncredit",Source[[#This Row],[FTEF]]&gt;0),Source[[#This Row],[NC XLST FTES]]*525/(437.5*Source[[#This Row],[FTEF]]),0)</f>
        <v>0</v>
      </c>
      <c r="AN6414">
        <f>IF(Source[[#This Row],[Credit_Noncredit]]="Credit",Source[[#This Row],[Census Enrollment]],Source[[#This Row],[Noncredit Avg. Attendance]])</f>
        <v>21</v>
      </c>
    </row>
    <row r="6415" spans="1:40" x14ac:dyDescent="0.25">
      <c r="A6415" t="s">
        <v>1914</v>
      </c>
      <c r="B6415" t="s">
        <v>886</v>
      </c>
      <c r="C6415" t="s">
        <v>775</v>
      </c>
      <c r="D6415" t="s">
        <v>1685</v>
      </c>
      <c r="E6415" s="4">
        <v>79088</v>
      </c>
      <c r="F6415" s="4" t="s">
        <v>1686</v>
      </c>
      <c r="G6415" s="4">
        <v>40</v>
      </c>
      <c r="H6415" t="str">
        <f>CONCATENATE(Source[[#This Row],[Subject]],TRIM(Source[[#This Row],[Course]]))</f>
        <v>CHEM40</v>
      </c>
      <c r="I6415" t="str">
        <f>VLOOKUP(Source[[#This Row],[SubjCrse]],'Courses and Categories'!$E$2:$G$1816,3,FALSE)</f>
        <v>Credit General Education</v>
      </c>
      <c r="J6415">
        <v>861</v>
      </c>
      <c r="K6415" t="s">
        <v>1689</v>
      </c>
      <c r="L6415" t="s">
        <v>39</v>
      </c>
      <c r="M6415" t="s">
        <v>897</v>
      </c>
      <c r="N6415" t="s">
        <v>2123</v>
      </c>
      <c r="O6415" t="s">
        <v>1680</v>
      </c>
      <c r="P6415" t="s">
        <v>3579</v>
      </c>
      <c r="Q6415" t="s">
        <v>1682</v>
      </c>
      <c r="R6415">
        <v>257</v>
      </c>
      <c r="S6415" t="s">
        <v>134</v>
      </c>
      <c r="T6415">
        <v>1</v>
      </c>
      <c r="U6415" s="1">
        <v>43694</v>
      </c>
      <c r="V6415" s="1">
        <v>43819</v>
      </c>
      <c r="W6415" t="s">
        <v>4119</v>
      </c>
      <c r="X6415" t="s">
        <v>1450</v>
      </c>
      <c r="Y6415">
        <v>25</v>
      </c>
      <c r="Z6415">
        <v>22</v>
      </c>
      <c r="AA6415">
        <v>28</v>
      </c>
      <c r="AB6415">
        <v>78.571399999999997</v>
      </c>
      <c r="AC6415" t="s">
        <v>4120</v>
      </c>
      <c r="AD6415">
        <f>IF(ISBLANK(Source[[#This Row],[CrosslistID]]),1,1/COUNTIFS(Source[CrosslistID],Source[[#This Row],[CrosslistID]],Source[TermDesc],Source[[#This Row],[TermDesc]]))</f>
        <v>0.5</v>
      </c>
      <c r="AE6415">
        <v>42</v>
      </c>
      <c r="AF6415">
        <v>56</v>
      </c>
      <c r="AG6415">
        <v>75</v>
      </c>
      <c r="AH6415">
        <v>75</v>
      </c>
      <c r="AI6415">
        <v>3.3330000000000002</v>
      </c>
      <c r="AJ6415">
        <v>3.6663000000000001</v>
      </c>
      <c r="AK6415">
        <v>0.26669999999999999</v>
      </c>
      <c r="AL64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15">
        <f>IF(AND(Source[[#This Row],[Credit_Noncredit]]="Noncredit",Source[[#This Row],[FTEF]]&gt;0),Source[[#This Row],[NC XLST FTES]]*525/(437.5*Source[[#This Row],[FTEF]]),0)</f>
        <v>0</v>
      </c>
      <c r="AN6415">
        <f>IF(Source[[#This Row],[Credit_Noncredit]]="Credit",Source[[#This Row],[Census Enrollment]],Source[[#This Row],[Noncredit Avg. Attendance]])</f>
        <v>25</v>
      </c>
    </row>
    <row r="6416" spans="1:40" x14ac:dyDescent="0.25">
      <c r="A6416" t="s">
        <v>1914</v>
      </c>
      <c r="B6416" t="s">
        <v>886</v>
      </c>
      <c r="C6416" t="s">
        <v>775</v>
      </c>
      <c r="D6416" t="s">
        <v>1685</v>
      </c>
      <c r="E6416" s="4">
        <v>76370</v>
      </c>
      <c r="F6416" s="4" t="s">
        <v>1686</v>
      </c>
      <c r="G6416" s="4">
        <v>40</v>
      </c>
      <c r="H6416" t="str">
        <f>CONCATENATE(Source[[#This Row],[Subject]],TRIM(Source[[#This Row],[Course]]))</f>
        <v>CHEM40</v>
      </c>
      <c r="I6416" t="str">
        <f>VLOOKUP(Source[[#This Row],[SubjCrse]],'Courses and Categories'!$E$2:$G$1816,3,FALSE)</f>
        <v>Credit General Education</v>
      </c>
      <c r="J6416">
        <v>862</v>
      </c>
      <c r="K6416" t="s">
        <v>1689</v>
      </c>
      <c r="L6416" t="s">
        <v>39</v>
      </c>
      <c r="M6416" t="s">
        <v>897</v>
      </c>
      <c r="N6416" t="s">
        <v>2611</v>
      </c>
      <c r="O6416" t="s">
        <v>1680</v>
      </c>
      <c r="P6416" t="s">
        <v>3579</v>
      </c>
      <c r="Q6416" t="s">
        <v>1682</v>
      </c>
      <c r="R6416">
        <v>257</v>
      </c>
      <c r="S6416" t="s">
        <v>134</v>
      </c>
      <c r="T6416">
        <v>1</v>
      </c>
      <c r="U6416" s="1">
        <v>43694</v>
      </c>
      <c r="V6416" s="1">
        <v>43819</v>
      </c>
      <c r="W6416" t="s">
        <v>4119</v>
      </c>
      <c r="X6416" t="s">
        <v>2130</v>
      </c>
      <c r="Y6416">
        <v>21</v>
      </c>
      <c r="Z6416">
        <v>20</v>
      </c>
      <c r="AA6416">
        <v>28</v>
      </c>
      <c r="AB6416">
        <v>71.428600000000003</v>
      </c>
      <c r="AC6416" t="s">
        <v>4120</v>
      </c>
      <c r="AD6416">
        <f>IF(ISBLANK(Source[[#This Row],[CrosslistID]]),1,1/COUNTIFS(Source[CrosslistID],Source[[#This Row],[CrosslistID]],Source[TermDesc],Source[[#This Row],[TermDesc]]))</f>
        <v>0.5</v>
      </c>
      <c r="AE6416">
        <v>42</v>
      </c>
      <c r="AF6416">
        <v>56</v>
      </c>
      <c r="AG6416">
        <v>75</v>
      </c>
      <c r="AH6416">
        <v>75</v>
      </c>
      <c r="AI6416">
        <v>3.1669999999999998</v>
      </c>
      <c r="AJ6416">
        <v>3.1669999999999998</v>
      </c>
      <c r="AK6416">
        <v>6.6699999999999995E-2</v>
      </c>
      <c r="AL64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16">
        <f>IF(AND(Source[[#This Row],[Credit_Noncredit]]="Noncredit",Source[[#This Row],[FTEF]]&gt;0),Source[[#This Row],[NC XLST FTES]]*525/(437.5*Source[[#This Row],[FTEF]]),0)</f>
        <v>0</v>
      </c>
      <c r="AN6416">
        <f>IF(Source[[#This Row],[Credit_Noncredit]]="Credit",Source[[#This Row],[Census Enrollment]],Source[[#This Row],[Noncredit Avg. Attendance]])</f>
        <v>21</v>
      </c>
    </row>
    <row r="6417" spans="1:40" x14ac:dyDescent="0.25">
      <c r="A6417" t="s">
        <v>1914</v>
      </c>
      <c r="B6417" t="s">
        <v>886</v>
      </c>
      <c r="C6417" t="s">
        <v>775</v>
      </c>
      <c r="D6417" t="s">
        <v>1685</v>
      </c>
      <c r="E6417" s="4">
        <v>75455</v>
      </c>
      <c r="F6417" s="4" t="s">
        <v>1686</v>
      </c>
      <c r="G6417" s="4" t="s">
        <v>3267</v>
      </c>
      <c r="H6417" t="str">
        <f>CONCATENATE(Source[[#This Row],[Subject]],TRIM(Source[[#This Row],[Course]]))</f>
        <v>CHEM101A</v>
      </c>
      <c r="I6417" t="str">
        <f>VLOOKUP(Source[[#This Row],[SubjCrse]],'Courses and Categories'!$E$2:$G$1816,3,FALSE)</f>
        <v>Credit General Education</v>
      </c>
      <c r="J6417">
        <v>101</v>
      </c>
      <c r="K6417" t="s">
        <v>4121</v>
      </c>
      <c r="L6417" t="s">
        <v>39</v>
      </c>
      <c r="M6417" t="s">
        <v>903</v>
      </c>
      <c r="N6417" t="s">
        <v>59</v>
      </c>
      <c r="O6417">
        <v>1010</v>
      </c>
      <c r="P6417">
        <v>1200</v>
      </c>
      <c r="Q6417" t="s">
        <v>1649</v>
      </c>
      <c r="R6417">
        <v>136</v>
      </c>
      <c r="S6417" t="s">
        <v>134</v>
      </c>
      <c r="T6417">
        <v>1</v>
      </c>
      <c r="U6417" s="1">
        <v>43694</v>
      </c>
      <c r="V6417" s="1">
        <v>43819</v>
      </c>
      <c r="W6417" t="s">
        <v>2306</v>
      </c>
      <c r="X6417" t="s">
        <v>1929</v>
      </c>
      <c r="Y6417">
        <v>55</v>
      </c>
      <c r="Z6417">
        <v>42</v>
      </c>
      <c r="AA6417">
        <v>84</v>
      </c>
      <c r="AB6417">
        <v>50</v>
      </c>
      <c r="AD6417">
        <f>IF(ISBLANK(Source[[#This Row],[CrosslistID]]),1,1/COUNTIFS(Source[CrosslistID],Source[[#This Row],[CrosslistID]],Source[TermDesc],Source[[#This Row],[TermDesc]]))</f>
        <v>1</v>
      </c>
      <c r="AG6417">
        <v>0</v>
      </c>
      <c r="AH6417">
        <v>50</v>
      </c>
      <c r="AI6417">
        <v>6.6669999999999998</v>
      </c>
      <c r="AJ6417">
        <v>7.3337000000000003</v>
      </c>
      <c r="AK6417">
        <v>0.26669999999999999</v>
      </c>
      <c r="AL64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17">
        <f>IF(AND(Source[[#This Row],[Credit_Noncredit]]="Noncredit",Source[[#This Row],[FTEF]]&gt;0),Source[[#This Row],[NC XLST FTES]]*525/(437.5*Source[[#This Row],[FTEF]]),0)</f>
        <v>0</v>
      </c>
      <c r="AN6417">
        <f>IF(Source[[#This Row],[Credit_Noncredit]]="Credit",Source[[#This Row],[Census Enrollment]],Source[[#This Row],[Noncredit Avg. Attendance]])</f>
        <v>55</v>
      </c>
    </row>
    <row r="6418" spans="1:40" x14ac:dyDescent="0.25">
      <c r="A6418" t="s">
        <v>1914</v>
      </c>
      <c r="B6418" t="s">
        <v>886</v>
      </c>
      <c r="C6418" t="s">
        <v>775</v>
      </c>
      <c r="D6418" t="s">
        <v>1685</v>
      </c>
      <c r="E6418" s="4">
        <v>74857</v>
      </c>
      <c r="F6418" s="4" t="s">
        <v>1686</v>
      </c>
      <c r="G6418" s="4" t="s">
        <v>3267</v>
      </c>
      <c r="H6418" t="str">
        <f>CONCATENATE(Source[[#This Row],[Subject]],TRIM(Source[[#This Row],[Course]]))</f>
        <v>CHEM101A</v>
      </c>
      <c r="I6418" t="str">
        <f>VLOOKUP(Source[[#This Row],[SubjCrse]],'Courses and Categories'!$E$2:$G$1816,3,FALSE)</f>
        <v>Credit General Education</v>
      </c>
      <c r="J6418">
        <v>102</v>
      </c>
      <c r="K6418" t="s">
        <v>4121</v>
      </c>
      <c r="L6418" t="s">
        <v>39</v>
      </c>
      <c r="M6418" t="s">
        <v>1063</v>
      </c>
      <c r="N6418" t="s">
        <v>105</v>
      </c>
      <c r="O6418">
        <v>910</v>
      </c>
      <c r="P6418">
        <v>1200</v>
      </c>
      <c r="Q6418" t="s">
        <v>1649</v>
      </c>
      <c r="R6418">
        <v>201</v>
      </c>
      <c r="S6418" t="s">
        <v>134</v>
      </c>
      <c r="T6418">
        <v>1</v>
      </c>
      <c r="U6418" s="1">
        <v>43694</v>
      </c>
      <c r="V6418" s="1">
        <v>43819</v>
      </c>
      <c r="W6418" t="s">
        <v>2306</v>
      </c>
      <c r="X6418" t="s">
        <v>1929</v>
      </c>
      <c r="Y6418">
        <v>28</v>
      </c>
      <c r="Z6418">
        <v>23</v>
      </c>
      <c r="AA6418">
        <v>28</v>
      </c>
      <c r="AB6418">
        <v>82.142899999999997</v>
      </c>
      <c r="AD6418">
        <f>IF(ISBLANK(Source[[#This Row],[CrosslistID]]),1,1/COUNTIFS(Source[CrosslistID],Source[[#This Row],[CrosslistID]],Source[TermDesc],Source[[#This Row],[TermDesc]]))</f>
        <v>1</v>
      </c>
      <c r="AG6418">
        <v>0</v>
      </c>
      <c r="AH6418">
        <v>82.142899999999997</v>
      </c>
      <c r="AI6418">
        <v>5.4</v>
      </c>
      <c r="AJ6418">
        <v>5.6</v>
      </c>
      <c r="AK6418">
        <v>0.34</v>
      </c>
      <c r="AL64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18">
        <f>IF(AND(Source[[#This Row],[Credit_Noncredit]]="Noncredit",Source[[#This Row],[FTEF]]&gt;0),Source[[#This Row],[NC XLST FTES]]*525/(437.5*Source[[#This Row],[FTEF]]),0)</f>
        <v>0</v>
      </c>
      <c r="AN6418">
        <f>IF(Source[[#This Row],[Credit_Noncredit]]="Credit",Source[[#This Row],[Census Enrollment]],Source[[#This Row],[Noncredit Avg. Attendance]])</f>
        <v>28</v>
      </c>
    </row>
    <row r="6419" spans="1:40" x14ac:dyDescent="0.25">
      <c r="A6419" t="s">
        <v>1914</v>
      </c>
      <c r="B6419" t="s">
        <v>886</v>
      </c>
      <c r="C6419" t="s">
        <v>775</v>
      </c>
      <c r="D6419" t="s">
        <v>1685</v>
      </c>
      <c r="E6419" s="4">
        <v>75456</v>
      </c>
      <c r="F6419" s="4" t="s">
        <v>1686</v>
      </c>
      <c r="G6419" s="4" t="s">
        <v>3267</v>
      </c>
      <c r="H6419" t="str">
        <f>CONCATENATE(Source[[#This Row],[Subject]],TRIM(Source[[#This Row],[Course]]))</f>
        <v>CHEM101A</v>
      </c>
      <c r="I6419" t="str">
        <f>VLOOKUP(Source[[#This Row],[SubjCrse]],'Courses and Categories'!$E$2:$G$1816,3,FALSE)</f>
        <v>Credit General Education</v>
      </c>
      <c r="J6419">
        <v>103</v>
      </c>
      <c r="K6419" t="s">
        <v>4121</v>
      </c>
      <c r="L6419" t="s">
        <v>39</v>
      </c>
      <c r="M6419" t="s">
        <v>1063</v>
      </c>
      <c r="N6419" t="s">
        <v>59</v>
      </c>
      <c r="O6419">
        <v>1310</v>
      </c>
      <c r="P6419">
        <v>1600</v>
      </c>
      <c r="Q6419" t="s">
        <v>1649</v>
      </c>
      <c r="R6419">
        <v>201</v>
      </c>
      <c r="S6419" t="s">
        <v>134</v>
      </c>
      <c r="T6419">
        <v>1</v>
      </c>
      <c r="U6419" s="1">
        <v>43694</v>
      </c>
      <c r="V6419" s="1">
        <v>43819</v>
      </c>
      <c r="W6419" t="s">
        <v>2306</v>
      </c>
      <c r="X6419" t="s">
        <v>1929</v>
      </c>
      <c r="Y6419">
        <v>27</v>
      </c>
      <c r="Z6419">
        <v>19</v>
      </c>
      <c r="AA6419">
        <v>28</v>
      </c>
      <c r="AB6419">
        <v>67.857100000000003</v>
      </c>
      <c r="AD6419">
        <f>IF(ISBLANK(Source[[#This Row],[CrosslistID]]),1,1/COUNTIFS(Source[CrosslistID],Source[[#This Row],[CrosslistID]],Source[TermDesc],Source[[#This Row],[TermDesc]]))</f>
        <v>1</v>
      </c>
      <c r="AG6419">
        <v>0</v>
      </c>
      <c r="AH6419">
        <v>67.857100000000003</v>
      </c>
      <c r="AI6419">
        <v>4.5999999999999996</v>
      </c>
      <c r="AJ6419">
        <v>5.4</v>
      </c>
      <c r="AK6419">
        <v>0.34</v>
      </c>
      <c r="AL64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19">
        <f>IF(AND(Source[[#This Row],[Credit_Noncredit]]="Noncredit",Source[[#This Row],[FTEF]]&gt;0),Source[[#This Row],[NC XLST FTES]]*525/(437.5*Source[[#This Row],[FTEF]]),0)</f>
        <v>0</v>
      </c>
      <c r="AN6419">
        <f>IF(Source[[#This Row],[Credit_Noncredit]]="Credit",Source[[#This Row],[Census Enrollment]],Source[[#This Row],[Noncredit Avg. Attendance]])</f>
        <v>27</v>
      </c>
    </row>
    <row r="6420" spans="1:40" x14ac:dyDescent="0.25">
      <c r="A6420" t="s">
        <v>1914</v>
      </c>
      <c r="B6420" t="s">
        <v>886</v>
      </c>
      <c r="C6420" t="s">
        <v>775</v>
      </c>
      <c r="D6420" t="s">
        <v>1685</v>
      </c>
      <c r="E6420" s="4">
        <v>71142</v>
      </c>
      <c r="F6420" s="4" t="s">
        <v>1686</v>
      </c>
      <c r="G6420" s="4" t="s">
        <v>3267</v>
      </c>
      <c r="H6420" t="str">
        <f>CONCATENATE(Source[[#This Row],[Subject]],TRIM(Source[[#This Row],[Course]]))</f>
        <v>CHEM101A</v>
      </c>
      <c r="I6420" t="str">
        <f>VLOOKUP(Source[[#This Row],[SubjCrse]],'Courses and Categories'!$E$2:$G$1816,3,FALSE)</f>
        <v>Credit General Education</v>
      </c>
      <c r="J6420">
        <v>201</v>
      </c>
      <c r="K6420" t="s">
        <v>4121</v>
      </c>
      <c r="L6420" t="s">
        <v>39</v>
      </c>
      <c r="M6420" t="s">
        <v>903</v>
      </c>
      <c r="N6420" t="s">
        <v>105</v>
      </c>
      <c r="O6420">
        <v>1410</v>
      </c>
      <c r="P6420">
        <v>1600</v>
      </c>
      <c r="Q6420" t="s">
        <v>1649</v>
      </c>
      <c r="R6420">
        <v>136</v>
      </c>
      <c r="S6420" t="s">
        <v>134</v>
      </c>
      <c r="T6420">
        <v>1</v>
      </c>
      <c r="U6420" s="1">
        <v>43694</v>
      </c>
      <c r="V6420" s="1">
        <v>43819</v>
      </c>
      <c r="W6420" t="s">
        <v>1869</v>
      </c>
      <c r="X6420" t="s">
        <v>1929</v>
      </c>
      <c r="Y6420">
        <v>75</v>
      </c>
      <c r="Z6420">
        <v>66</v>
      </c>
      <c r="AA6420">
        <v>84</v>
      </c>
      <c r="AB6420">
        <v>78.571399999999997</v>
      </c>
      <c r="AD6420">
        <f>IF(ISBLANK(Source[[#This Row],[CrosslistID]]),1,1/COUNTIFS(Source[CrosslistID],Source[[#This Row],[CrosslistID]],Source[TermDesc],Source[[#This Row],[TermDesc]]))</f>
        <v>1</v>
      </c>
      <c r="AG6420">
        <v>0</v>
      </c>
      <c r="AH6420">
        <v>78.571399999999997</v>
      </c>
      <c r="AI6420">
        <v>9.7330000000000005</v>
      </c>
      <c r="AJ6420">
        <v>9.9997000000000007</v>
      </c>
      <c r="AK6420">
        <v>0.4</v>
      </c>
      <c r="AL64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20">
        <f>IF(AND(Source[[#This Row],[Credit_Noncredit]]="Noncredit",Source[[#This Row],[FTEF]]&gt;0),Source[[#This Row],[NC XLST FTES]]*525/(437.5*Source[[#This Row],[FTEF]]),0)</f>
        <v>0</v>
      </c>
      <c r="AN6420">
        <f>IF(Source[[#This Row],[Credit_Noncredit]]="Credit",Source[[#This Row],[Census Enrollment]],Source[[#This Row],[Noncredit Avg. Attendance]])</f>
        <v>75</v>
      </c>
    </row>
    <row r="6421" spans="1:40" x14ac:dyDescent="0.25">
      <c r="A6421" t="s">
        <v>1914</v>
      </c>
      <c r="B6421" t="s">
        <v>886</v>
      </c>
      <c r="C6421" t="s">
        <v>775</v>
      </c>
      <c r="D6421" t="s">
        <v>1685</v>
      </c>
      <c r="E6421" s="4">
        <v>76369</v>
      </c>
      <c r="F6421" s="4" t="s">
        <v>1686</v>
      </c>
      <c r="G6421" s="4" t="s">
        <v>3267</v>
      </c>
      <c r="H6421" t="str">
        <f>CONCATENATE(Source[[#This Row],[Subject]],TRIM(Source[[#This Row],[Course]]))</f>
        <v>CHEM101A</v>
      </c>
      <c r="I6421" t="str">
        <f>VLOOKUP(Source[[#This Row],[SubjCrse]],'Courses and Categories'!$E$2:$G$1816,3,FALSE)</f>
        <v>Credit General Education</v>
      </c>
      <c r="J6421">
        <v>202</v>
      </c>
      <c r="K6421" t="s">
        <v>4121</v>
      </c>
      <c r="L6421" t="s">
        <v>39</v>
      </c>
      <c r="M6421" t="s">
        <v>1063</v>
      </c>
      <c r="N6421" t="s">
        <v>59</v>
      </c>
      <c r="O6421">
        <v>910</v>
      </c>
      <c r="P6421">
        <v>1200</v>
      </c>
      <c r="Q6421" t="s">
        <v>1649</v>
      </c>
      <c r="R6421">
        <v>202</v>
      </c>
      <c r="S6421" t="s">
        <v>134</v>
      </c>
      <c r="T6421">
        <v>1</v>
      </c>
      <c r="U6421" s="1">
        <v>43694</v>
      </c>
      <c r="V6421" s="1">
        <v>43819</v>
      </c>
      <c r="W6421" t="s">
        <v>1869</v>
      </c>
      <c r="X6421" t="s">
        <v>1929</v>
      </c>
      <c r="Y6421">
        <v>26</v>
      </c>
      <c r="Z6421">
        <v>23</v>
      </c>
      <c r="AA6421">
        <v>28</v>
      </c>
      <c r="AB6421">
        <v>82.142899999999997</v>
      </c>
      <c r="AD6421">
        <f>IF(ISBLANK(Source[[#This Row],[CrosslistID]]),1,1/COUNTIFS(Source[CrosslistID],Source[[#This Row],[CrosslistID]],Source[TermDesc],Source[[#This Row],[TermDesc]]))</f>
        <v>1</v>
      </c>
      <c r="AG6421">
        <v>0</v>
      </c>
      <c r="AH6421">
        <v>82.142899999999997</v>
      </c>
      <c r="AI6421">
        <v>5</v>
      </c>
      <c r="AJ6421">
        <v>5.2</v>
      </c>
      <c r="AK6421">
        <v>0.34</v>
      </c>
      <c r="AL64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21">
        <f>IF(AND(Source[[#This Row],[Credit_Noncredit]]="Noncredit",Source[[#This Row],[FTEF]]&gt;0),Source[[#This Row],[NC XLST FTES]]*525/(437.5*Source[[#This Row],[FTEF]]),0)</f>
        <v>0</v>
      </c>
      <c r="AN6421">
        <f>IF(Source[[#This Row],[Credit_Noncredit]]="Credit",Source[[#This Row],[Census Enrollment]],Source[[#This Row],[Noncredit Avg. Attendance]])</f>
        <v>26</v>
      </c>
    </row>
    <row r="6422" spans="1:40" x14ac:dyDescent="0.25">
      <c r="A6422" t="s">
        <v>1914</v>
      </c>
      <c r="B6422" t="s">
        <v>886</v>
      </c>
      <c r="C6422" t="s">
        <v>775</v>
      </c>
      <c r="D6422" t="s">
        <v>1685</v>
      </c>
      <c r="E6422" s="4">
        <v>75079</v>
      </c>
      <c r="F6422" s="4" t="s">
        <v>1686</v>
      </c>
      <c r="G6422" s="4" t="s">
        <v>3267</v>
      </c>
      <c r="H6422" t="str">
        <f>CONCATENATE(Source[[#This Row],[Subject]],TRIM(Source[[#This Row],[Course]]))</f>
        <v>CHEM101A</v>
      </c>
      <c r="I6422" t="str">
        <f>VLOOKUP(Source[[#This Row],[SubjCrse]],'Courses and Categories'!$E$2:$G$1816,3,FALSE)</f>
        <v>Credit General Education</v>
      </c>
      <c r="J6422">
        <v>203</v>
      </c>
      <c r="K6422" t="s">
        <v>4121</v>
      </c>
      <c r="L6422" t="s">
        <v>39</v>
      </c>
      <c r="M6422" t="s">
        <v>1063</v>
      </c>
      <c r="N6422" t="s">
        <v>105</v>
      </c>
      <c r="O6422">
        <v>910</v>
      </c>
      <c r="P6422">
        <v>1200</v>
      </c>
      <c r="Q6422" t="s">
        <v>1649</v>
      </c>
      <c r="R6422">
        <v>202</v>
      </c>
      <c r="S6422" t="s">
        <v>134</v>
      </c>
      <c r="T6422">
        <v>1</v>
      </c>
      <c r="U6422" s="1">
        <v>43694</v>
      </c>
      <c r="V6422" s="1">
        <v>43819</v>
      </c>
      <c r="W6422" t="s">
        <v>4091</v>
      </c>
      <c r="X6422" t="s">
        <v>1929</v>
      </c>
      <c r="Y6422">
        <v>22</v>
      </c>
      <c r="Z6422">
        <v>19</v>
      </c>
      <c r="AA6422">
        <v>28</v>
      </c>
      <c r="AB6422">
        <v>67.857100000000003</v>
      </c>
      <c r="AD6422">
        <f>IF(ISBLANK(Source[[#This Row],[CrosslistID]]),1,1/COUNTIFS(Source[CrosslistID],Source[[#This Row],[CrosslistID]],Source[TermDesc],Source[[#This Row],[TermDesc]]))</f>
        <v>1</v>
      </c>
      <c r="AG6422">
        <v>0</v>
      </c>
      <c r="AH6422">
        <v>67.857100000000003</v>
      </c>
      <c r="AI6422">
        <v>4.4000000000000004</v>
      </c>
      <c r="AJ6422">
        <v>4.4000000000000004</v>
      </c>
      <c r="AK6422">
        <v>0.34</v>
      </c>
      <c r="AL64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22">
        <f>IF(AND(Source[[#This Row],[Credit_Noncredit]]="Noncredit",Source[[#This Row],[FTEF]]&gt;0),Source[[#This Row],[NC XLST FTES]]*525/(437.5*Source[[#This Row],[FTEF]]),0)</f>
        <v>0</v>
      </c>
      <c r="AN6422">
        <f>IF(Source[[#This Row],[Credit_Noncredit]]="Credit",Source[[#This Row],[Census Enrollment]],Source[[#This Row],[Noncredit Avg. Attendance]])</f>
        <v>22</v>
      </c>
    </row>
    <row r="6423" spans="1:40" x14ac:dyDescent="0.25">
      <c r="A6423" t="s">
        <v>1914</v>
      </c>
      <c r="B6423" t="s">
        <v>886</v>
      </c>
      <c r="C6423" t="s">
        <v>775</v>
      </c>
      <c r="D6423" t="s">
        <v>1685</v>
      </c>
      <c r="E6423" s="4">
        <v>75078</v>
      </c>
      <c r="F6423" s="4" t="s">
        <v>1686</v>
      </c>
      <c r="G6423" s="4" t="s">
        <v>3267</v>
      </c>
      <c r="H6423" t="str">
        <f>CONCATENATE(Source[[#This Row],[Subject]],TRIM(Source[[#This Row],[Course]]))</f>
        <v>CHEM101A</v>
      </c>
      <c r="I6423" t="str">
        <f>VLOOKUP(Source[[#This Row],[SubjCrse]],'Courses and Categories'!$E$2:$G$1816,3,FALSE)</f>
        <v>Credit General Education</v>
      </c>
      <c r="J6423">
        <v>204</v>
      </c>
      <c r="K6423" t="s">
        <v>4121</v>
      </c>
      <c r="L6423" t="s">
        <v>39</v>
      </c>
      <c r="M6423" t="s">
        <v>1063</v>
      </c>
      <c r="N6423" t="s">
        <v>59</v>
      </c>
      <c r="O6423">
        <v>1310</v>
      </c>
      <c r="P6423">
        <v>1600</v>
      </c>
      <c r="Q6423" t="s">
        <v>1649</v>
      </c>
      <c r="R6423">
        <v>202</v>
      </c>
      <c r="S6423" t="s">
        <v>134</v>
      </c>
      <c r="T6423">
        <v>1</v>
      </c>
      <c r="U6423" s="1">
        <v>43694</v>
      </c>
      <c r="V6423" s="1">
        <v>43819</v>
      </c>
      <c r="W6423" t="s">
        <v>1869</v>
      </c>
      <c r="X6423" t="s">
        <v>1929</v>
      </c>
      <c r="Y6423">
        <v>27</v>
      </c>
      <c r="Z6423">
        <v>24</v>
      </c>
      <c r="AA6423">
        <v>28</v>
      </c>
      <c r="AB6423">
        <v>85.714299999999994</v>
      </c>
      <c r="AD6423">
        <f>IF(ISBLANK(Source[[#This Row],[CrosslistID]]),1,1/COUNTIFS(Source[CrosslistID],Source[[#This Row],[CrosslistID]],Source[TermDesc],Source[[#This Row],[TermDesc]]))</f>
        <v>1</v>
      </c>
      <c r="AG6423">
        <v>0</v>
      </c>
      <c r="AH6423">
        <v>85.714299999999994</v>
      </c>
      <c r="AI6423">
        <v>5.2</v>
      </c>
      <c r="AJ6423">
        <v>5.4</v>
      </c>
      <c r="AK6423">
        <v>0.34</v>
      </c>
      <c r="AL64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23">
        <f>IF(AND(Source[[#This Row],[Credit_Noncredit]]="Noncredit",Source[[#This Row],[FTEF]]&gt;0),Source[[#This Row],[NC XLST FTES]]*525/(437.5*Source[[#This Row],[FTEF]]),0)</f>
        <v>0</v>
      </c>
      <c r="AN6423">
        <f>IF(Source[[#This Row],[Credit_Noncredit]]="Credit",Source[[#This Row],[Census Enrollment]],Source[[#This Row],[Noncredit Avg. Attendance]])</f>
        <v>27</v>
      </c>
    </row>
    <row r="6424" spans="1:40" x14ac:dyDescent="0.25">
      <c r="A6424" t="s">
        <v>1914</v>
      </c>
      <c r="B6424" t="s">
        <v>886</v>
      </c>
      <c r="C6424" t="s">
        <v>775</v>
      </c>
      <c r="D6424" t="s">
        <v>1685</v>
      </c>
      <c r="E6424" s="4">
        <v>75077</v>
      </c>
      <c r="F6424" s="4" t="s">
        <v>1686</v>
      </c>
      <c r="G6424" s="4" t="s">
        <v>3267</v>
      </c>
      <c r="H6424" t="str">
        <f>CONCATENATE(Source[[#This Row],[Subject]],TRIM(Source[[#This Row],[Course]]))</f>
        <v>CHEM101A</v>
      </c>
      <c r="I6424" t="str">
        <f>VLOOKUP(Source[[#This Row],[SubjCrse]],'Courses and Categories'!$E$2:$G$1816,3,FALSE)</f>
        <v>Credit General Education</v>
      </c>
      <c r="J6424">
        <v>301</v>
      </c>
      <c r="K6424" t="s">
        <v>4121</v>
      </c>
      <c r="L6424" t="s">
        <v>39</v>
      </c>
      <c r="M6424" t="s">
        <v>903</v>
      </c>
      <c r="N6424" t="s">
        <v>59</v>
      </c>
      <c r="O6424">
        <v>1210</v>
      </c>
      <c r="P6424">
        <v>1400</v>
      </c>
      <c r="Q6424" t="s">
        <v>1649</v>
      </c>
      <c r="R6424">
        <v>136</v>
      </c>
      <c r="S6424" t="s">
        <v>134</v>
      </c>
      <c r="T6424">
        <v>1</v>
      </c>
      <c r="U6424" s="1">
        <v>43694</v>
      </c>
      <c r="V6424" s="1">
        <v>43819</v>
      </c>
      <c r="W6424" t="s">
        <v>4122</v>
      </c>
      <c r="X6424" t="s">
        <v>1929</v>
      </c>
      <c r="Y6424">
        <v>58</v>
      </c>
      <c r="Z6424">
        <v>56</v>
      </c>
      <c r="AA6424">
        <v>56</v>
      </c>
      <c r="AB6424">
        <v>100</v>
      </c>
      <c r="AD6424">
        <f>IF(ISBLANK(Source[[#This Row],[CrosslistID]]),1,1/COUNTIFS(Source[CrosslistID],Source[[#This Row],[CrosslistID]],Source[TermDesc],Source[[#This Row],[TermDesc]]))</f>
        <v>1</v>
      </c>
      <c r="AG6424">
        <v>0</v>
      </c>
      <c r="AH6424">
        <v>100</v>
      </c>
      <c r="AI6424">
        <v>7.4669999999999996</v>
      </c>
      <c r="AJ6424">
        <v>7.7336999999999998</v>
      </c>
      <c r="AK6424">
        <v>0.26669999999999999</v>
      </c>
      <c r="AL64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24">
        <f>IF(AND(Source[[#This Row],[Credit_Noncredit]]="Noncredit",Source[[#This Row],[FTEF]]&gt;0),Source[[#This Row],[NC XLST FTES]]*525/(437.5*Source[[#This Row],[FTEF]]),0)</f>
        <v>0</v>
      </c>
      <c r="AN6424">
        <f>IF(Source[[#This Row],[Credit_Noncredit]]="Credit",Source[[#This Row],[Census Enrollment]],Source[[#This Row],[Noncredit Avg. Attendance]])</f>
        <v>58</v>
      </c>
    </row>
    <row r="6425" spans="1:40" x14ac:dyDescent="0.25">
      <c r="A6425" t="s">
        <v>1914</v>
      </c>
      <c r="B6425" t="s">
        <v>886</v>
      </c>
      <c r="C6425" t="s">
        <v>775</v>
      </c>
      <c r="D6425" t="s">
        <v>1685</v>
      </c>
      <c r="E6425" s="4">
        <v>76367</v>
      </c>
      <c r="F6425" s="4" t="s">
        <v>1686</v>
      </c>
      <c r="G6425" s="4" t="s">
        <v>3267</v>
      </c>
      <c r="H6425" t="str">
        <f>CONCATENATE(Source[[#This Row],[Subject]],TRIM(Source[[#This Row],[Course]]))</f>
        <v>CHEM101A</v>
      </c>
      <c r="I6425" t="str">
        <f>VLOOKUP(Source[[#This Row],[SubjCrse]],'Courses and Categories'!$E$2:$G$1816,3,FALSE)</f>
        <v>Credit General Education</v>
      </c>
      <c r="J6425">
        <v>302</v>
      </c>
      <c r="K6425" t="s">
        <v>4121</v>
      </c>
      <c r="L6425" t="s">
        <v>39</v>
      </c>
      <c r="M6425" t="s">
        <v>1063</v>
      </c>
      <c r="N6425" t="s">
        <v>105</v>
      </c>
      <c r="O6425">
        <v>1310</v>
      </c>
      <c r="P6425">
        <v>1600</v>
      </c>
      <c r="Q6425" t="s">
        <v>1649</v>
      </c>
      <c r="R6425">
        <v>201</v>
      </c>
      <c r="S6425" t="s">
        <v>134</v>
      </c>
      <c r="T6425">
        <v>1</v>
      </c>
      <c r="U6425" s="1">
        <v>43694</v>
      </c>
      <c r="V6425" s="1">
        <v>43819</v>
      </c>
      <c r="W6425" t="s">
        <v>4122</v>
      </c>
      <c r="X6425" t="s">
        <v>1929</v>
      </c>
      <c r="Y6425">
        <v>29</v>
      </c>
      <c r="Z6425">
        <v>28</v>
      </c>
      <c r="AA6425">
        <v>28</v>
      </c>
      <c r="AB6425">
        <v>100</v>
      </c>
      <c r="AD6425">
        <f>IF(ISBLANK(Source[[#This Row],[CrosslistID]]),1,1/COUNTIFS(Source[CrosslistID],Source[[#This Row],[CrosslistID]],Source[TermDesc],Source[[#This Row],[TermDesc]]))</f>
        <v>1</v>
      </c>
      <c r="AG6425">
        <v>0</v>
      </c>
      <c r="AH6425">
        <v>100</v>
      </c>
      <c r="AI6425">
        <v>5.4</v>
      </c>
      <c r="AJ6425">
        <v>5.8</v>
      </c>
      <c r="AK6425">
        <v>0.34</v>
      </c>
      <c r="AL64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25">
        <f>IF(AND(Source[[#This Row],[Credit_Noncredit]]="Noncredit",Source[[#This Row],[FTEF]]&gt;0),Source[[#This Row],[NC XLST FTES]]*525/(437.5*Source[[#This Row],[FTEF]]),0)</f>
        <v>0</v>
      </c>
      <c r="AN6425">
        <f>IF(Source[[#This Row],[Credit_Noncredit]]="Credit",Source[[#This Row],[Census Enrollment]],Source[[#This Row],[Noncredit Avg. Attendance]])</f>
        <v>29</v>
      </c>
    </row>
    <row r="6426" spans="1:40" x14ac:dyDescent="0.25">
      <c r="A6426" t="s">
        <v>1914</v>
      </c>
      <c r="B6426" t="s">
        <v>886</v>
      </c>
      <c r="C6426" t="s">
        <v>775</v>
      </c>
      <c r="D6426" t="s">
        <v>1685</v>
      </c>
      <c r="E6426" s="4">
        <v>76368</v>
      </c>
      <c r="F6426" s="4" t="s">
        <v>1686</v>
      </c>
      <c r="G6426" s="4" t="s">
        <v>3267</v>
      </c>
      <c r="H6426" t="str">
        <f>CONCATENATE(Source[[#This Row],[Subject]],TRIM(Source[[#This Row],[Course]]))</f>
        <v>CHEM101A</v>
      </c>
      <c r="I6426" t="str">
        <f>VLOOKUP(Source[[#This Row],[SubjCrse]],'Courses and Categories'!$E$2:$G$1816,3,FALSE)</f>
        <v>Credit General Education</v>
      </c>
      <c r="J6426">
        <v>303</v>
      </c>
      <c r="K6426" t="s">
        <v>4121</v>
      </c>
      <c r="L6426" t="s">
        <v>39</v>
      </c>
      <c r="M6426" t="s">
        <v>1063</v>
      </c>
      <c r="N6426" t="s">
        <v>59</v>
      </c>
      <c r="O6426">
        <v>810</v>
      </c>
      <c r="P6426">
        <v>1100</v>
      </c>
      <c r="Q6426" t="s">
        <v>1649</v>
      </c>
      <c r="R6426">
        <v>201</v>
      </c>
      <c r="S6426" t="s">
        <v>134</v>
      </c>
      <c r="T6426">
        <v>1</v>
      </c>
      <c r="U6426" s="1">
        <v>43694</v>
      </c>
      <c r="V6426" s="1">
        <v>43819</v>
      </c>
      <c r="W6426" t="s">
        <v>4122</v>
      </c>
      <c r="X6426" t="s">
        <v>1929</v>
      </c>
      <c r="Y6426">
        <v>29</v>
      </c>
      <c r="Z6426">
        <v>28</v>
      </c>
      <c r="AA6426">
        <v>28</v>
      </c>
      <c r="AB6426">
        <v>100</v>
      </c>
      <c r="AD6426">
        <f>IF(ISBLANK(Source[[#This Row],[CrosslistID]]),1,1/COUNTIFS(Source[CrosslistID],Source[[#This Row],[CrosslistID]],Source[TermDesc],Source[[#This Row],[TermDesc]]))</f>
        <v>1</v>
      </c>
      <c r="AG6426">
        <v>0</v>
      </c>
      <c r="AH6426">
        <v>100</v>
      </c>
      <c r="AI6426">
        <v>5.8</v>
      </c>
      <c r="AJ6426">
        <v>5.8</v>
      </c>
      <c r="AK6426">
        <v>0.34</v>
      </c>
      <c r="AL64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26">
        <f>IF(AND(Source[[#This Row],[Credit_Noncredit]]="Noncredit",Source[[#This Row],[FTEF]]&gt;0),Source[[#This Row],[NC XLST FTES]]*525/(437.5*Source[[#This Row],[FTEF]]),0)</f>
        <v>0</v>
      </c>
      <c r="AN6426">
        <f>IF(Source[[#This Row],[Credit_Noncredit]]="Credit",Source[[#This Row],[Census Enrollment]],Source[[#This Row],[Noncredit Avg. Attendance]])</f>
        <v>29</v>
      </c>
    </row>
    <row r="6427" spans="1:40" x14ac:dyDescent="0.25">
      <c r="A6427" t="s">
        <v>1914</v>
      </c>
      <c r="B6427" t="s">
        <v>886</v>
      </c>
      <c r="C6427" t="s">
        <v>775</v>
      </c>
      <c r="D6427" t="s">
        <v>1685</v>
      </c>
      <c r="E6427" s="4">
        <v>72653</v>
      </c>
      <c r="F6427" s="4" t="s">
        <v>1686</v>
      </c>
      <c r="G6427" s="4" t="s">
        <v>4123</v>
      </c>
      <c r="H6427" t="str">
        <f>CONCATENATE(Source[[#This Row],[Subject]],TRIM(Source[[#This Row],[Course]]))</f>
        <v>CHEM101B</v>
      </c>
      <c r="I6427" t="str">
        <f>VLOOKUP(Source[[#This Row],[SubjCrse]],'Courses and Categories'!$E$2:$G$1816,3,FALSE)</f>
        <v>Credit General Education</v>
      </c>
      <c r="J6427">
        <v>101</v>
      </c>
      <c r="K6427" t="s">
        <v>4121</v>
      </c>
      <c r="L6427" t="s">
        <v>39</v>
      </c>
      <c r="M6427" t="s">
        <v>903</v>
      </c>
      <c r="N6427" t="s">
        <v>105</v>
      </c>
      <c r="O6427">
        <v>1240</v>
      </c>
      <c r="P6427">
        <v>1355</v>
      </c>
      <c r="Q6427" t="s">
        <v>1649</v>
      </c>
      <c r="R6427">
        <v>200</v>
      </c>
      <c r="S6427" t="s">
        <v>134</v>
      </c>
      <c r="T6427">
        <v>1</v>
      </c>
      <c r="U6427" s="1">
        <v>43694</v>
      </c>
      <c r="V6427" s="1">
        <v>43819</v>
      </c>
      <c r="W6427" t="s">
        <v>2061</v>
      </c>
      <c r="X6427" t="s">
        <v>1929</v>
      </c>
      <c r="Y6427">
        <v>44</v>
      </c>
      <c r="Z6427">
        <v>36</v>
      </c>
      <c r="AA6427">
        <v>56</v>
      </c>
      <c r="AB6427">
        <v>64.285700000000006</v>
      </c>
      <c r="AD6427">
        <f>IF(ISBLANK(Source[[#This Row],[CrosslistID]]),1,1/COUNTIFS(Source[CrosslistID],Source[[#This Row],[CrosslistID]],Source[TermDesc],Source[[#This Row],[TermDesc]]))</f>
        <v>1</v>
      </c>
      <c r="AG6427">
        <v>0</v>
      </c>
      <c r="AH6427">
        <v>64.285700000000006</v>
      </c>
      <c r="AI6427">
        <v>4.3</v>
      </c>
      <c r="AJ6427">
        <v>4.4000000000000004</v>
      </c>
      <c r="AK6427">
        <v>0.2</v>
      </c>
      <c r="AL64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27">
        <f>IF(AND(Source[[#This Row],[Credit_Noncredit]]="Noncredit",Source[[#This Row],[FTEF]]&gt;0),Source[[#This Row],[NC XLST FTES]]*525/(437.5*Source[[#This Row],[FTEF]]),0)</f>
        <v>0</v>
      </c>
      <c r="AN6427">
        <f>IF(Source[[#This Row],[Credit_Noncredit]]="Credit",Source[[#This Row],[Census Enrollment]],Source[[#This Row],[Noncredit Avg. Attendance]])</f>
        <v>44</v>
      </c>
    </row>
    <row r="6428" spans="1:40" x14ac:dyDescent="0.25">
      <c r="A6428" t="s">
        <v>1914</v>
      </c>
      <c r="B6428" t="s">
        <v>886</v>
      </c>
      <c r="C6428" t="s">
        <v>775</v>
      </c>
      <c r="D6428" t="s">
        <v>1685</v>
      </c>
      <c r="E6428" s="4">
        <v>74860</v>
      </c>
      <c r="F6428" s="4" t="s">
        <v>1686</v>
      </c>
      <c r="G6428" s="4" t="s">
        <v>4123</v>
      </c>
      <c r="H6428" t="str">
        <f>CONCATENATE(Source[[#This Row],[Subject]],TRIM(Source[[#This Row],[Course]]))</f>
        <v>CHEM101B</v>
      </c>
      <c r="I6428" t="str">
        <f>VLOOKUP(Source[[#This Row],[SubjCrse]],'Courses and Categories'!$E$2:$G$1816,3,FALSE)</f>
        <v>Credit General Education</v>
      </c>
      <c r="J6428">
        <v>102</v>
      </c>
      <c r="K6428" t="s">
        <v>4121</v>
      </c>
      <c r="L6428" t="s">
        <v>39</v>
      </c>
      <c r="M6428" t="s">
        <v>1063</v>
      </c>
      <c r="N6428" t="s">
        <v>59</v>
      </c>
      <c r="O6428">
        <v>910</v>
      </c>
      <c r="P6428">
        <v>1200</v>
      </c>
      <c r="Q6428" t="s">
        <v>1649</v>
      </c>
      <c r="R6428">
        <v>242</v>
      </c>
      <c r="S6428" t="s">
        <v>134</v>
      </c>
      <c r="T6428">
        <v>1</v>
      </c>
      <c r="U6428" s="1">
        <v>43694</v>
      </c>
      <c r="V6428" s="1">
        <v>43819</v>
      </c>
      <c r="W6428" t="s">
        <v>4092</v>
      </c>
      <c r="X6428" t="s">
        <v>1929</v>
      </c>
      <c r="Y6428">
        <v>16</v>
      </c>
      <c r="Z6428">
        <v>13</v>
      </c>
      <c r="AA6428">
        <v>28</v>
      </c>
      <c r="AB6428">
        <v>46.428600000000003</v>
      </c>
      <c r="AD6428">
        <f>IF(ISBLANK(Source[[#This Row],[CrosslistID]]),1,1/COUNTIFS(Source[CrosslistID],Source[[#This Row],[CrosslistID]],Source[TermDesc],Source[[#This Row],[TermDesc]]))</f>
        <v>1</v>
      </c>
      <c r="AG6428">
        <v>0</v>
      </c>
      <c r="AH6428">
        <v>46.428600000000003</v>
      </c>
      <c r="AI6428">
        <v>3.2</v>
      </c>
      <c r="AJ6428">
        <v>3.2</v>
      </c>
      <c r="AK6428">
        <v>0.34</v>
      </c>
      <c r="AL64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28">
        <f>IF(AND(Source[[#This Row],[Credit_Noncredit]]="Noncredit",Source[[#This Row],[FTEF]]&gt;0),Source[[#This Row],[NC XLST FTES]]*525/(437.5*Source[[#This Row],[FTEF]]),0)</f>
        <v>0</v>
      </c>
      <c r="AN6428">
        <f>IF(Source[[#This Row],[Credit_Noncredit]]="Credit",Source[[#This Row],[Census Enrollment]],Source[[#This Row],[Noncredit Avg. Attendance]])</f>
        <v>16</v>
      </c>
    </row>
    <row r="6429" spans="1:40" x14ac:dyDescent="0.25">
      <c r="A6429" t="s">
        <v>1914</v>
      </c>
      <c r="B6429" t="s">
        <v>886</v>
      </c>
      <c r="C6429" t="s">
        <v>775</v>
      </c>
      <c r="D6429" t="s">
        <v>1685</v>
      </c>
      <c r="E6429" s="4">
        <v>74859</v>
      </c>
      <c r="F6429" s="4" t="s">
        <v>1686</v>
      </c>
      <c r="G6429" s="4" t="s">
        <v>4123</v>
      </c>
      <c r="H6429" t="str">
        <f>CONCATENATE(Source[[#This Row],[Subject]],TRIM(Source[[#This Row],[Course]]))</f>
        <v>CHEM101B</v>
      </c>
      <c r="I6429" t="str">
        <f>VLOOKUP(Source[[#This Row],[SubjCrse]],'Courses and Categories'!$E$2:$G$1816,3,FALSE)</f>
        <v>Credit General Education</v>
      </c>
      <c r="J6429">
        <v>103</v>
      </c>
      <c r="K6429" t="s">
        <v>4121</v>
      </c>
      <c r="L6429" t="s">
        <v>39</v>
      </c>
      <c r="M6429" t="s">
        <v>1063</v>
      </c>
      <c r="N6429" t="s">
        <v>105</v>
      </c>
      <c r="O6429">
        <v>910</v>
      </c>
      <c r="P6429">
        <v>1200</v>
      </c>
      <c r="Q6429" t="s">
        <v>1649</v>
      </c>
      <c r="R6429">
        <v>242</v>
      </c>
      <c r="S6429" t="s">
        <v>134</v>
      </c>
      <c r="T6429">
        <v>1</v>
      </c>
      <c r="U6429" s="1">
        <v>43694</v>
      </c>
      <c r="V6429" s="1">
        <v>43819</v>
      </c>
      <c r="W6429" t="s">
        <v>2061</v>
      </c>
      <c r="X6429" t="s">
        <v>1929</v>
      </c>
      <c r="Y6429">
        <v>28</v>
      </c>
      <c r="Z6429">
        <v>23</v>
      </c>
      <c r="AA6429">
        <v>28</v>
      </c>
      <c r="AB6429">
        <v>82.142899999999997</v>
      </c>
      <c r="AD6429">
        <f>IF(ISBLANK(Source[[#This Row],[CrosslistID]]),1,1/COUNTIFS(Source[CrosslistID],Source[[#This Row],[CrosslistID]],Source[TermDesc],Source[[#This Row],[TermDesc]]))</f>
        <v>1</v>
      </c>
      <c r="AG6429">
        <v>0</v>
      </c>
      <c r="AH6429">
        <v>82.142899999999997</v>
      </c>
      <c r="AI6429">
        <v>5.4</v>
      </c>
      <c r="AJ6429">
        <v>5.6</v>
      </c>
      <c r="AK6429">
        <v>0.34</v>
      </c>
      <c r="AL64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29">
        <f>IF(AND(Source[[#This Row],[Credit_Noncredit]]="Noncredit",Source[[#This Row],[FTEF]]&gt;0),Source[[#This Row],[NC XLST FTES]]*525/(437.5*Source[[#This Row],[FTEF]]),0)</f>
        <v>0</v>
      </c>
      <c r="AN6429">
        <f>IF(Source[[#This Row],[Credit_Noncredit]]="Credit",Source[[#This Row],[Census Enrollment]],Source[[#This Row],[Noncredit Avg. Attendance]])</f>
        <v>28</v>
      </c>
    </row>
    <row r="6430" spans="1:40" x14ac:dyDescent="0.25">
      <c r="A6430" t="s">
        <v>1914</v>
      </c>
      <c r="B6430" t="s">
        <v>886</v>
      </c>
      <c r="C6430" t="s">
        <v>775</v>
      </c>
      <c r="D6430" t="s">
        <v>1685</v>
      </c>
      <c r="E6430" s="4">
        <v>71149</v>
      </c>
      <c r="F6430" s="4" t="s">
        <v>1686</v>
      </c>
      <c r="G6430" s="4" t="s">
        <v>4123</v>
      </c>
      <c r="H6430" t="str">
        <f>CONCATENATE(Source[[#This Row],[Subject]],TRIM(Source[[#This Row],[Course]]))</f>
        <v>CHEM101B</v>
      </c>
      <c r="I6430" t="str">
        <f>VLOOKUP(Source[[#This Row],[SubjCrse]],'Courses and Categories'!$E$2:$G$1816,3,FALSE)</f>
        <v>Credit General Education</v>
      </c>
      <c r="J6430">
        <v>201</v>
      </c>
      <c r="K6430" t="s">
        <v>4121</v>
      </c>
      <c r="L6430" t="s">
        <v>39</v>
      </c>
      <c r="M6430" t="s">
        <v>903</v>
      </c>
      <c r="N6430" t="s">
        <v>59</v>
      </c>
      <c r="O6430">
        <v>810</v>
      </c>
      <c r="P6430">
        <v>925</v>
      </c>
      <c r="Q6430" t="s">
        <v>1649</v>
      </c>
      <c r="R6430">
        <v>200</v>
      </c>
      <c r="S6430" t="s">
        <v>134</v>
      </c>
      <c r="T6430">
        <v>1</v>
      </c>
      <c r="U6430" s="1">
        <v>43694</v>
      </c>
      <c r="V6430" s="1">
        <v>43819</v>
      </c>
      <c r="W6430" t="s">
        <v>645</v>
      </c>
      <c r="X6430" t="s">
        <v>1929</v>
      </c>
      <c r="Y6430">
        <v>14</v>
      </c>
      <c r="Z6430">
        <v>11</v>
      </c>
      <c r="AA6430">
        <v>28</v>
      </c>
      <c r="AB6430">
        <v>39.285699999999999</v>
      </c>
      <c r="AD6430">
        <f>IF(ISBLANK(Source[[#This Row],[CrosslistID]]),1,1/COUNTIFS(Source[CrosslistID],Source[[#This Row],[CrosslistID]],Source[TermDesc],Source[[#This Row],[TermDesc]]))</f>
        <v>1</v>
      </c>
      <c r="AG6430">
        <v>0</v>
      </c>
      <c r="AH6430">
        <v>39.285699999999999</v>
      </c>
      <c r="AI6430">
        <v>1.3</v>
      </c>
      <c r="AJ6430">
        <v>1.4</v>
      </c>
      <c r="AK6430">
        <v>0.2</v>
      </c>
      <c r="AL64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30">
        <f>IF(AND(Source[[#This Row],[Credit_Noncredit]]="Noncredit",Source[[#This Row],[FTEF]]&gt;0),Source[[#This Row],[NC XLST FTES]]*525/(437.5*Source[[#This Row],[FTEF]]),0)</f>
        <v>0</v>
      </c>
      <c r="AN6430">
        <f>IF(Source[[#This Row],[Credit_Noncredit]]="Credit",Source[[#This Row],[Census Enrollment]],Source[[#This Row],[Noncredit Avg. Attendance]])</f>
        <v>14</v>
      </c>
    </row>
    <row r="6431" spans="1:40" x14ac:dyDescent="0.25">
      <c r="A6431" t="s">
        <v>1914</v>
      </c>
      <c r="B6431" t="s">
        <v>886</v>
      </c>
      <c r="C6431" t="s">
        <v>775</v>
      </c>
      <c r="D6431" t="s">
        <v>1685</v>
      </c>
      <c r="E6431" s="4">
        <v>73572</v>
      </c>
      <c r="F6431" s="4" t="s">
        <v>1686</v>
      </c>
      <c r="G6431" s="4" t="s">
        <v>4123</v>
      </c>
      <c r="H6431" t="str">
        <f>CONCATENATE(Source[[#This Row],[Subject]],TRIM(Source[[#This Row],[Course]]))</f>
        <v>CHEM101B</v>
      </c>
      <c r="I6431" t="str">
        <f>VLOOKUP(Source[[#This Row],[SubjCrse]],'Courses and Categories'!$E$2:$G$1816,3,FALSE)</f>
        <v>Credit General Education</v>
      </c>
      <c r="J6431">
        <v>202</v>
      </c>
      <c r="K6431" t="s">
        <v>4121</v>
      </c>
      <c r="L6431" t="s">
        <v>39</v>
      </c>
      <c r="M6431" t="s">
        <v>1063</v>
      </c>
      <c r="N6431" t="s">
        <v>59</v>
      </c>
      <c r="O6431">
        <v>1010</v>
      </c>
      <c r="P6431">
        <v>1300</v>
      </c>
      <c r="Q6431" t="s">
        <v>1649</v>
      </c>
      <c r="R6431">
        <v>243</v>
      </c>
      <c r="S6431" t="s">
        <v>134</v>
      </c>
      <c r="T6431">
        <v>1</v>
      </c>
      <c r="U6431" s="1">
        <v>43694</v>
      </c>
      <c r="V6431" s="1">
        <v>43819</v>
      </c>
      <c r="W6431" t="s">
        <v>645</v>
      </c>
      <c r="X6431" t="s">
        <v>1929</v>
      </c>
      <c r="Y6431">
        <v>14</v>
      </c>
      <c r="Z6431">
        <v>11</v>
      </c>
      <c r="AA6431">
        <v>28</v>
      </c>
      <c r="AB6431">
        <v>39.285699999999999</v>
      </c>
      <c r="AD6431">
        <f>IF(ISBLANK(Source[[#This Row],[CrosslistID]]),1,1/COUNTIFS(Source[CrosslistID],Source[[#This Row],[CrosslistID]],Source[TermDesc],Source[[#This Row],[TermDesc]]))</f>
        <v>1</v>
      </c>
      <c r="AG6431">
        <v>0</v>
      </c>
      <c r="AH6431">
        <v>39.285699999999999</v>
      </c>
      <c r="AI6431">
        <v>2.6</v>
      </c>
      <c r="AJ6431">
        <v>2.8</v>
      </c>
      <c r="AK6431">
        <v>0.34</v>
      </c>
      <c r="AL64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31">
        <f>IF(AND(Source[[#This Row],[Credit_Noncredit]]="Noncredit",Source[[#This Row],[FTEF]]&gt;0),Source[[#This Row],[NC XLST FTES]]*525/(437.5*Source[[#This Row],[FTEF]]),0)</f>
        <v>0</v>
      </c>
      <c r="AN6431">
        <f>IF(Source[[#This Row],[Credit_Noncredit]]="Credit",Source[[#This Row],[Census Enrollment]],Source[[#This Row],[Noncredit Avg. Attendance]])</f>
        <v>14</v>
      </c>
    </row>
    <row r="6432" spans="1:40" x14ac:dyDescent="0.25">
      <c r="A6432" t="s">
        <v>1914</v>
      </c>
      <c r="B6432" t="s">
        <v>886</v>
      </c>
      <c r="C6432" t="s">
        <v>775</v>
      </c>
      <c r="D6432" t="s">
        <v>1685</v>
      </c>
      <c r="E6432" s="4">
        <v>78227</v>
      </c>
      <c r="F6432" s="4" t="s">
        <v>1686</v>
      </c>
      <c r="G6432" s="4">
        <v>110</v>
      </c>
      <c r="H6432" t="str">
        <f>CONCATENATE(Source[[#This Row],[Subject]],TRIM(Source[[#This Row],[Course]]))</f>
        <v>CHEM110</v>
      </c>
      <c r="I6432" t="str">
        <f>VLOOKUP(Source[[#This Row],[SubjCrse]],'Courses and Categories'!$E$2:$G$1816,3,FALSE)</f>
        <v>Credit General Education</v>
      </c>
      <c r="J6432">
        <v>831</v>
      </c>
      <c r="K6432" t="s">
        <v>4124</v>
      </c>
      <c r="L6432" t="s">
        <v>87</v>
      </c>
      <c r="M6432" t="s">
        <v>897</v>
      </c>
      <c r="N6432" t="s">
        <v>42</v>
      </c>
      <c r="O6432" t="s">
        <v>42</v>
      </c>
      <c r="P6432" t="s">
        <v>42</v>
      </c>
      <c r="Q6432" t="s">
        <v>42</v>
      </c>
      <c r="S6432" t="s">
        <v>134</v>
      </c>
      <c r="T6432">
        <v>1</v>
      </c>
      <c r="U6432" s="1">
        <v>43694</v>
      </c>
      <c r="V6432" s="1">
        <v>43819</v>
      </c>
      <c r="W6432" t="s">
        <v>1688</v>
      </c>
      <c r="X6432" t="s">
        <v>1450</v>
      </c>
      <c r="Y6432">
        <v>25</v>
      </c>
      <c r="Z6432">
        <v>21</v>
      </c>
      <c r="AA6432">
        <v>28</v>
      </c>
      <c r="AB6432">
        <v>75</v>
      </c>
      <c r="AD6432">
        <f>IF(ISBLANK(Source[[#This Row],[CrosslistID]]),1,1/COUNTIFS(Source[CrosslistID],Source[[#This Row],[CrosslistID]],Source[TermDesc],Source[[#This Row],[TermDesc]]))</f>
        <v>1</v>
      </c>
      <c r="AG6432">
        <v>0</v>
      </c>
      <c r="AH6432">
        <v>75</v>
      </c>
      <c r="AI6432">
        <v>2.5</v>
      </c>
      <c r="AJ6432">
        <v>2.5</v>
      </c>
      <c r="AK6432">
        <v>0.2</v>
      </c>
      <c r="AL64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32">
        <f>IF(AND(Source[[#This Row],[Credit_Noncredit]]="Noncredit",Source[[#This Row],[FTEF]]&gt;0),Source[[#This Row],[NC XLST FTES]]*525/(437.5*Source[[#This Row],[FTEF]]),0)</f>
        <v>0</v>
      </c>
      <c r="AN6432">
        <f>IF(Source[[#This Row],[Credit_Noncredit]]="Credit",Source[[#This Row],[Census Enrollment]],Source[[#This Row],[Noncredit Avg. Attendance]])</f>
        <v>25</v>
      </c>
    </row>
    <row r="6433" spans="1:40" x14ac:dyDescent="0.25">
      <c r="A6433" t="s">
        <v>1914</v>
      </c>
      <c r="B6433" t="s">
        <v>886</v>
      </c>
      <c r="C6433" t="s">
        <v>775</v>
      </c>
      <c r="D6433" t="s">
        <v>1685</v>
      </c>
      <c r="E6433" s="4">
        <v>71340</v>
      </c>
      <c r="F6433" s="4" t="s">
        <v>1686</v>
      </c>
      <c r="G6433" s="4" t="s">
        <v>4125</v>
      </c>
      <c r="H6433" t="str">
        <f>CONCATENATE(Source[[#This Row],[Subject]],TRIM(Source[[#This Row],[Course]]))</f>
        <v>CHEM208A</v>
      </c>
      <c r="I6433" t="str">
        <f>VLOOKUP(Source[[#This Row],[SubjCrse]],'Courses and Categories'!$E$2:$G$1816,3,FALSE)</f>
        <v>Credit General Education</v>
      </c>
      <c r="J6433">
        <v>101</v>
      </c>
      <c r="K6433" t="s">
        <v>4126</v>
      </c>
      <c r="L6433" t="s">
        <v>87</v>
      </c>
      <c r="M6433" t="s">
        <v>903</v>
      </c>
      <c r="N6433" t="s">
        <v>50</v>
      </c>
      <c r="O6433">
        <v>1840</v>
      </c>
      <c r="P6433">
        <v>2130</v>
      </c>
      <c r="Q6433" t="s">
        <v>1649</v>
      </c>
      <c r="R6433">
        <v>204</v>
      </c>
      <c r="S6433" t="s">
        <v>134</v>
      </c>
      <c r="T6433">
        <v>1</v>
      </c>
      <c r="U6433" s="1">
        <v>43694</v>
      </c>
      <c r="V6433" s="1">
        <v>43819</v>
      </c>
      <c r="W6433" t="s">
        <v>4093</v>
      </c>
      <c r="X6433" t="s">
        <v>1929</v>
      </c>
      <c r="Y6433">
        <v>49</v>
      </c>
      <c r="Z6433">
        <v>45</v>
      </c>
      <c r="AA6433">
        <v>48</v>
      </c>
      <c r="AB6433">
        <v>93.75</v>
      </c>
      <c r="AD6433">
        <f>IF(ISBLANK(Source[[#This Row],[CrosslistID]]),1,1/COUNTIFS(Source[CrosslistID],Source[[#This Row],[CrosslistID]],Source[TermDesc],Source[[#This Row],[TermDesc]]))</f>
        <v>1</v>
      </c>
      <c r="AG6433">
        <v>0</v>
      </c>
      <c r="AH6433">
        <v>93.75</v>
      </c>
      <c r="AI6433">
        <v>4.5999999999999996</v>
      </c>
      <c r="AJ6433">
        <v>4.9000000000000004</v>
      </c>
      <c r="AK6433">
        <v>0.2</v>
      </c>
      <c r="AL64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33">
        <f>IF(AND(Source[[#This Row],[Credit_Noncredit]]="Noncredit",Source[[#This Row],[FTEF]]&gt;0),Source[[#This Row],[NC XLST FTES]]*525/(437.5*Source[[#This Row],[FTEF]]),0)</f>
        <v>0</v>
      </c>
      <c r="AN6433">
        <f>IF(Source[[#This Row],[Credit_Noncredit]]="Credit",Source[[#This Row],[Census Enrollment]],Source[[#This Row],[Noncredit Avg. Attendance]])</f>
        <v>49</v>
      </c>
    </row>
    <row r="6434" spans="1:40" x14ac:dyDescent="0.25">
      <c r="A6434" t="s">
        <v>1914</v>
      </c>
      <c r="B6434" t="s">
        <v>886</v>
      </c>
      <c r="C6434" t="s">
        <v>775</v>
      </c>
      <c r="D6434" t="s">
        <v>1685</v>
      </c>
      <c r="E6434" s="4">
        <v>71675</v>
      </c>
      <c r="F6434" s="4" t="s">
        <v>1686</v>
      </c>
      <c r="G6434" s="4" t="s">
        <v>4125</v>
      </c>
      <c r="H6434" t="str">
        <f>CONCATENATE(Source[[#This Row],[Subject]],TRIM(Source[[#This Row],[Course]]))</f>
        <v>CHEM208A</v>
      </c>
      <c r="I6434" t="str">
        <f>VLOOKUP(Source[[#This Row],[SubjCrse]],'Courses and Categories'!$E$2:$G$1816,3,FALSE)</f>
        <v>Credit General Education</v>
      </c>
      <c r="J6434">
        <v>102</v>
      </c>
      <c r="K6434" t="s">
        <v>4126</v>
      </c>
      <c r="L6434" t="s">
        <v>39</v>
      </c>
      <c r="M6434" t="s">
        <v>1063</v>
      </c>
      <c r="N6434" t="s">
        <v>50</v>
      </c>
      <c r="O6434">
        <v>1310</v>
      </c>
      <c r="P6434">
        <v>1600</v>
      </c>
      <c r="Q6434" t="s">
        <v>1649</v>
      </c>
      <c r="R6434">
        <v>229</v>
      </c>
      <c r="S6434" t="s">
        <v>134</v>
      </c>
      <c r="T6434">
        <v>1</v>
      </c>
      <c r="U6434" s="1">
        <v>43694</v>
      </c>
      <c r="V6434" s="1">
        <v>43819</v>
      </c>
      <c r="W6434" t="s">
        <v>4093</v>
      </c>
      <c r="X6434" t="s">
        <v>1929</v>
      </c>
      <c r="Y6434">
        <v>25</v>
      </c>
      <c r="Z6434">
        <v>23</v>
      </c>
      <c r="AA6434">
        <v>24</v>
      </c>
      <c r="AB6434">
        <v>95.833299999999994</v>
      </c>
      <c r="AD6434">
        <f>IF(ISBLANK(Source[[#This Row],[CrosslistID]]),1,1/COUNTIFS(Source[CrosslistID],Source[[#This Row],[CrosslistID]],Source[TermDesc],Source[[#This Row],[TermDesc]]))</f>
        <v>1</v>
      </c>
      <c r="AG6434">
        <v>0</v>
      </c>
      <c r="AH6434">
        <v>95.833299999999994</v>
      </c>
      <c r="AI6434">
        <v>2.2999999999999998</v>
      </c>
      <c r="AJ6434">
        <v>2.5</v>
      </c>
      <c r="AK6434">
        <v>0.17</v>
      </c>
      <c r="AL64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34">
        <f>IF(AND(Source[[#This Row],[Credit_Noncredit]]="Noncredit",Source[[#This Row],[FTEF]]&gt;0),Source[[#This Row],[NC XLST FTES]]*525/(437.5*Source[[#This Row],[FTEF]]),0)</f>
        <v>0</v>
      </c>
      <c r="AN6434">
        <f>IF(Source[[#This Row],[Credit_Noncredit]]="Credit",Source[[#This Row],[Census Enrollment]],Source[[#This Row],[Noncredit Avg. Attendance]])</f>
        <v>25</v>
      </c>
    </row>
    <row r="6435" spans="1:40" x14ac:dyDescent="0.25">
      <c r="A6435" t="s">
        <v>1914</v>
      </c>
      <c r="B6435" t="s">
        <v>886</v>
      </c>
      <c r="C6435" t="s">
        <v>775</v>
      </c>
      <c r="D6435" t="s">
        <v>1685</v>
      </c>
      <c r="E6435" s="4">
        <v>75464</v>
      </c>
      <c r="F6435" s="4" t="s">
        <v>1686</v>
      </c>
      <c r="G6435" s="4" t="s">
        <v>4125</v>
      </c>
      <c r="H6435" t="str">
        <f>CONCATENATE(Source[[#This Row],[Subject]],TRIM(Source[[#This Row],[Course]]))</f>
        <v>CHEM208A</v>
      </c>
      <c r="I6435" t="str">
        <f>VLOOKUP(Source[[#This Row],[SubjCrse]],'Courses and Categories'!$E$2:$G$1816,3,FALSE)</f>
        <v>Credit General Education</v>
      </c>
      <c r="J6435">
        <v>103</v>
      </c>
      <c r="K6435" t="s">
        <v>4126</v>
      </c>
      <c r="L6435" t="s">
        <v>87</v>
      </c>
      <c r="M6435" t="s">
        <v>1063</v>
      </c>
      <c r="N6435" t="s">
        <v>41</v>
      </c>
      <c r="O6435">
        <v>1840</v>
      </c>
      <c r="P6435">
        <v>2130</v>
      </c>
      <c r="Q6435" t="s">
        <v>1649</v>
      </c>
      <c r="R6435">
        <v>229</v>
      </c>
      <c r="S6435" t="s">
        <v>134</v>
      </c>
      <c r="T6435">
        <v>1</v>
      </c>
      <c r="U6435" s="1">
        <v>43694</v>
      </c>
      <c r="V6435" s="1">
        <v>43819</v>
      </c>
      <c r="W6435" t="s">
        <v>4093</v>
      </c>
      <c r="X6435" t="s">
        <v>1929</v>
      </c>
      <c r="Y6435">
        <v>24</v>
      </c>
      <c r="Z6435">
        <v>22</v>
      </c>
      <c r="AA6435">
        <v>24</v>
      </c>
      <c r="AB6435">
        <v>91.666700000000006</v>
      </c>
      <c r="AD6435">
        <f>IF(ISBLANK(Source[[#This Row],[CrosslistID]]),1,1/COUNTIFS(Source[CrosslistID],Source[[#This Row],[CrosslistID]],Source[TermDesc],Source[[#This Row],[TermDesc]]))</f>
        <v>1</v>
      </c>
      <c r="AG6435">
        <v>0</v>
      </c>
      <c r="AH6435">
        <v>91.666700000000006</v>
      </c>
      <c r="AI6435">
        <v>2.2999999999999998</v>
      </c>
      <c r="AJ6435">
        <v>2.4</v>
      </c>
      <c r="AK6435">
        <v>0.17</v>
      </c>
      <c r="AL64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35">
        <f>IF(AND(Source[[#This Row],[Credit_Noncredit]]="Noncredit",Source[[#This Row],[FTEF]]&gt;0),Source[[#This Row],[NC XLST FTES]]*525/(437.5*Source[[#This Row],[FTEF]]),0)</f>
        <v>0</v>
      </c>
      <c r="AN6435">
        <f>IF(Source[[#This Row],[Credit_Noncredit]]="Credit",Source[[#This Row],[Census Enrollment]],Source[[#This Row],[Noncredit Avg. Attendance]])</f>
        <v>24</v>
      </c>
    </row>
    <row r="6436" spans="1:40" x14ac:dyDescent="0.25">
      <c r="A6436" t="s">
        <v>1914</v>
      </c>
      <c r="B6436" t="s">
        <v>886</v>
      </c>
      <c r="C6436" t="s">
        <v>775</v>
      </c>
      <c r="D6436" t="s">
        <v>1685</v>
      </c>
      <c r="E6436" s="4">
        <v>75466</v>
      </c>
      <c r="F6436" s="4" t="s">
        <v>1686</v>
      </c>
      <c r="G6436" s="4" t="s">
        <v>4127</v>
      </c>
      <c r="H6436" t="str">
        <f>CONCATENATE(Source[[#This Row],[Subject]],TRIM(Source[[#This Row],[Course]]))</f>
        <v>CHEM212A</v>
      </c>
      <c r="I6436" t="str">
        <f>VLOOKUP(Source[[#This Row],[SubjCrse]],'Courses and Categories'!$E$2:$G$1816,3,FALSE)</f>
        <v>Credit General Education</v>
      </c>
      <c r="J6436">
        <v>101</v>
      </c>
      <c r="K6436" t="s">
        <v>4126</v>
      </c>
      <c r="L6436" t="s">
        <v>39</v>
      </c>
      <c r="M6436" t="s">
        <v>903</v>
      </c>
      <c r="N6436" t="s">
        <v>59</v>
      </c>
      <c r="O6436">
        <v>1410</v>
      </c>
      <c r="P6436">
        <v>1600</v>
      </c>
      <c r="Q6436" t="s">
        <v>1649</v>
      </c>
      <c r="R6436">
        <v>200</v>
      </c>
      <c r="S6436" t="s">
        <v>134</v>
      </c>
      <c r="T6436">
        <v>1</v>
      </c>
      <c r="U6436" s="1">
        <v>43694</v>
      </c>
      <c r="V6436" s="1">
        <v>43819</v>
      </c>
      <c r="W6436" t="s">
        <v>4094</v>
      </c>
      <c r="X6436" t="s">
        <v>1929</v>
      </c>
      <c r="Y6436">
        <v>33</v>
      </c>
      <c r="Z6436">
        <v>28</v>
      </c>
      <c r="AA6436">
        <v>48</v>
      </c>
      <c r="AB6436">
        <v>58.333300000000001</v>
      </c>
      <c r="AD6436">
        <f>IF(ISBLANK(Source[[#This Row],[CrosslistID]]),1,1/COUNTIFS(Source[CrosslistID],Source[[#This Row],[CrosslistID]],Source[TermDesc],Source[[#This Row],[TermDesc]]))</f>
        <v>1</v>
      </c>
      <c r="AG6436">
        <v>0</v>
      </c>
      <c r="AH6436">
        <v>58.333300000000001</v>
      </c>
      <c r="AI6436">
        <v>4.133</v>
      </c>
      <c r="AJ6436">
        <v>4.3996000000000004</v>
      </c>
      <c r="AK6436">
        <v>0.26669999999999999</v>
      </c>
      <c r="AL64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36">
        <f>IF(AND(Source[[#This Row],[Credit_Noncredit]]="Noncredit",Source[[#This Row],[FTEF]]&gt;0),Source[[#This Row],[NC XLST FTES]]*525/(437.5*Source[[#This Row],[FTEF]]),0)</f>
        <v>0</v>
      </c>
      <c r="AN6436">
        <f>IF(Source[[#This Row],[Credit_Noncredit]]="Credit",Source[[#This Row],[Census Enrollment]],Source[[#This Row],[Noncredit Avg. Attendance]])</f>
        <v>33</v>
      </c>
    </row>
    <row r="6437" spans="1:40" x14ac:dyDescent="0.25">
      <c r="A6437" t="s">
        <v>1914</v>
      </c>
      <c r="B6437" t="s">
        <v>886</v>
      </c>
      <c r="C6437" t="s">
        <v>775</v>
      </c>
      <c r="D6437" t="s">
        <v>1685</v>
      </c>
      <c r="E6437" s="4">
        <v>75467</v>
      </c>
      <c r="F6437" s="4" t="s">
        <v>1686</v>
      </c>
      <c r="G6437" s="4" t="s">
        <v>4127</v>
      </c>
      <c r="H6437" t="str">
        <f>CONCATENATE(Source[[#This Row],[Subject]],TRIM(Source[[#This Row],[Course]]))</f>
        <v>CHEM212A</v>
      </c>
      <c r="I6437" t="str">
        <f>VLOOKUP(Source[[#This Row],[SubjCrse]],'Courses and Categories'!$E$2:$G$1816,3,FALSE)</f>
        <v>Credit General Education</v>
      </c>
      <c r="J6437">
        <v>102</v>
      </c>
      <c r="K6437" t="s">
        <v>4126</v>
      </c>
      <c r="L6437" t="s">
        <v>39</v>
      </c>
      <c r="M6437" t="s">
        <v>1063</v>
      </c>
      <c r="N6437" t="s">
        <v>105</v>
      </c>
      <c r="O6437">
        <v>1110</v>
      </c>
      <c r="P6437">
        <v>1400</v>
      </c>
      <c r="Q6437" t="s">
        <v>1649</v>
      </c>
      <c r="R6437">
        <v>230</v>
      </c>
      <c r="S6437" t="s">
        <v>134</v>
      </c>
      <c r="T6437">
        <v>1</v>
      </c>
      <c r="U6437" s="1">
        <v>43694</v>
      </c>
      <c r="V6437" s="1">
        <v>43819</v>
      </c>
      <c r="W6437" t="s">
        <v>645</v>
      </c>
      <c r="X6437" t="s">
        <v>1929</v>
      </c>
      <c r="Y6437">
        <v>22</v>
      </c>
      <c r="Z6437">
        <v>19</v>
      </c>
      <c r="AA6437">
        <v>24</v>
      </c>
      <c r="AB6437">
        <v>79.166700000000006</v>
      </c>
      <c r="AD6437">
        <f>IF(ISBLANK(Source[[#This Row],[CrosslistID]]),1,1/COUNTIFS(Source[CrosslistID],Source[[#This Row],[CrosslistID]],Source[TermDesc],Source[[#This Row],[TermDesc]]))</f>
        <v>1</v>
      </c>
      <c r="AG6437">
        <v>0</v>
      </c>
      <c r="AH6437">
        <v>79.166700000000006</v>
      </c>
      <c r="AI6437">
        <v>4</v>
      </c>
      <c r="AJ6437">
        <v>4.4000000000000004</v>
      </c>
      <c r="AK6437">
        <v>0.34</v>
      </c>
      <c r="AL64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37">
        <f>IF(AND(Source[[#This Row],[Credit_Noncredit]]="Noncredit",Source[[#This Row],[FTEF]]&gt;0),Source[[#This Row],[NC XLST FTES]]*525/(437.5*Source[[#This Row],[FTEF]]),0)</f>
        <v>0</v>
      </c>
      <c r="AN6437">
        <f>IF(Source[[#This Row],[Credit_Noncredit]]="Credit",Source[[#This Row],[Census Enrollment]],Source[[#This Row],[Noncredit Avg. Attendance]])</f>
        <v>22</v>
      </c>
    </row>
    <row r="6438" spans="1:40" x14ac:dyDescent="0.25">
      <c r="A6438" t="s">
        <v>1914</v>
      </c>
      <c r="B6438" t="s">
        <v>886</v>
      </c>
      <c r="C6438" t="s">
        <v>775</v>
      </c>
      <c r="D6438" t="s">
        <v>1685</v>
      </c>
      <c r="E6438" s="4">
        <v>77847</v>
      </c>
      <c r="F6438" s="4" t="s">
        <v>1686</v>
      </c>
      <c r="G6438" s="4" t="s">
        <v>4127</v>
      </c>
      <c r="H6438" t="str">
        <f>CONCATENATE(Source[[#This Row],[Subject]],TRIM(Source[[#This Row],[Course]]))</f>
        <v>CHEM212A</v>
      </c>
      <c r="I6438" t="str">
        <f>VLOOKUP(Source[[#This Row],[SubjCrse]],'Courses and Categories'!$E$2:$G$1816,3,FALSE)</f>
        <v>Credit General Education</v>
      </c>
      <c r="J6438">
        <v>103</v>
      </c>
      <c r="K6438" t="s">
        <v>4126</v>
      </c>
      <c r="L6438" t="s">
        <v>39</v>
      </c>
      <c r="M6438" t="s">
        <v>1063</v>
      </c>
      <c r="N6438" t="s">
        <v>59</v>
      </c>
      <c r="O6438">
        <v>910</v>
      </c>
      <c r="P6438">
        <v>1200</v>
      </c>
      <c r="Q6438" t="s">
        <v>1649</v>
      </c>
      <c r="R6438">
        <v>230</v>
      </c>
      <c r="S6438" t="s">
        <v>134</v>
      </c>
      <c r="T6438">
        <v>1</v>
      </c>
      <c r="U6438" s="1">
        <v>43694</v>
      </c>
      <c r="V6438" s="1">
        <v>43819</v>
      </c>
      <c r="W6438" t="s">
        <v>4094</v>
      </c>
      <c r="X6438" t="s">
        <v>1929</v>
      </c>
      <c r="Y6438">
        <v>11</v>
      </c>
      <c r="Z6438">
        <v>9</v>
      </c>
      <c r="AA6438">
        <v>24</v>
      </c>
      <c r="AB6438">
        <v>37.5</v>
      </c>
      <c r="AD6438">
        <f>IF(ISBLANK(Source[[#This Row],[CrosslistID]]),1,1/COUNTIFS(Source[CrosslistID],Source[[#This Row],[CrosslistID]],Source[TermDesc],Source[[#This Row],[TermDesc]]))</f>
        <v>1</v>
      </c>
      <c r="AG6438">
        <v>0</v>
      </c>
      <c r="AH6438">
        <v>37.5</v>
      </c>
      <c r="AI6438">
        <v>2.2000000000000002</v>
      </c>
      <c r="AJ6438">
        <v>2.2000000000000002</v>
      </c>
      <c r="AK6438">
        <v>0.34</v>
      </c>
      <c r="AL64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38">
        <f>IF(AND(Source[[#This Row],[Credit_Noncredit]]="Noncredit",Source[[#This Row],[FTEF]]&gt;0),Source[[#This Row],[NC XLST FTES]]*525/(437.5*Source[[#This Row],[FTEF]]),0)</f>
        <v>0</v>
      </c>
      <c r="AN6438">
        <f>IF(Source[[#This Row],[Credit_Noncredit]]="Credit",Source[[#This Row],[Census Enrollment]],Source[[#This Row],[Noncredit Avg. Attendance]])</f>
        <v>11</v>
      </c>
    </row>
    <row r="6439" spans="1:40" x14ac:dyDescent="0.25">
      <c r="A6439" t="s">
        <v>1914</v>
      </c>
      <c r="B6439" t="s">
        <v>886</v>
      </c>
      <c r="C6439" t="s">
        <v>775</v>
      </c>
      <c r="D6439" t="s">
        <v>1685</v>
      </c>
      <c r="E6439" s="4">
        <v>75469</v>
      </c>
      <c r="F6439" s="4" t="s">
        <v>1686</v>
      </c>
      <c r="G6439" s="4" t="s">
        <v>4128</v>
      </c>
      <c r="H6439" t="str">
        <f>CONCATENATE(Source[[#This Row],[Subject]],TRIM(Source[[#This Row],[Course]]))</f>
        <v>CHEM212B</v>
      </c>
      <c r="I6439" t="str">
        <f>VLOOKUP(Source[[#This Row],[SubjCrse]],'Courses and Categories'!$E$2:$G$1816,3,FALSE)</f>
        <v>Credit General Education</v>
      </c>
      <c r="J6439">
        <v>101</v>
      </c>
      <c r="K6439" t="s">
        <v>4126</v>
      </c>
      <c r="L6439" t="s">
        <v>39</v>
      </c>
      <c r="M6439" t="s">
        <v>903</v>
      </c>
      <c r="N6439" t="s">
        <v>105</v>
      </c>
      <c r="O6439">
        <v>810</v>
      </c>
      <c r="P6439">
        <v>1000</v>
      </c>
      <c r="Q6439" t="s">
        <v>1649</v>
      </c>
      <c r="R6439">
        <v>204</v>
      </c>
      <c r="S6439" t="s">
        <v>134</v>
      </c>
      <c r="T6439">
        <v>1</v>
      </c>
      <c r="U6439" s="1">
        <v>43694</v>
      </c>
      <c r="V6439" s="1">
        <v>43819</v>
      </c>
      <c r="W6439" t="s">
        <v>645</v>
      </c>
      <c r="X6439" t="s">
        <v>1929</v>
      </c>
      <c r="Y6439">
        <v>19</v>
      </c>
      <c r="Z6439">
        <v>15</v>
      </c>
      <c r="AA6439">
        <v>24</v>
      </c>
      <c r="AB6439">
        <v>62.5</v>
      </c>
      <c r="AD6439">
        <f>IF(ISBLANK(Source[[#This Row],[CrosslistID]]),1,1/COUNTIFS(Source[CrosslistID],Source[[#This Row],[CrosslistID]],Source[TermDesc],Source[[#This Row],[TermDesc]]))</f>
        <v>1</v>
      </c>
      <c r="AG6439">
        <v>0</v>
      </c>
      <c r="AH6439">
        <v>62.5</v>
      </c>
      <c r="AI6439">
        <v>2.2669999999999999</v>
      </c>
      <c r="AJ6439">
        <v>2.5337000000000001</v>
      </c>
      <c r="AK6439">
        <v>0.26669999999999999</v>
      </c>
      <c r="AL64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39">
        <f>IF(AND(Source[[#This Row],[Credit_Noncredit]]="Noncredit",Source[[#This Row],[FTEF]]&gt;0),Source[[#This Row],[NC XLST FTES]]*525/(437.5*Source[[#This Row],[FTEF]]),0)</f>
        <v>0</v>
      </c>
      <c r="AN6439">
        <f>IF(Source[[#This Row],[Credit_Noncredit]]="Credit",Source[[#This Row],[Census Enrollment]],Source[[#This Row],[Noncredit Avg. Attendance]])</f>
        <v>19</v>
      </c>
    </row>
    <row r="6440" spans="1:40" x14ac:dyDescent="0.25">
      <c r="A6440" t="s">
        <v>1914</v>
      </c>
      <c r="B6440" t="s">
        <v>886</v>
      </c>
      <c r="C6440" t="s">
        <v>775</v>
      </c>
      <c r="D6440" t="s">
        <v>1685</v>
      </c>
      <c r="E6440" s="4">
        <v>75470</v>
      </c>
      <c r="F6440" s="4" t="s">
        <v>1686</v>
      </c>
      <c r="G6440" s="4" t="s">
        <v>4128</v>
      </c>
      <c r="H6440" t="str">
        <f>CONCATENATE(Source[[#This Row],[Subject]],TRIM(Source[[#This Row],[Course]]))</f>
        <v>CHEM212B</v>
      </c>
      <c r="I6440" t="str">
        <f>VLOOKUP(Source[[#This Row],[SubjCrse]],'Courses and Categories'!$E$2:$G$1816,3,FALSE)</f>
        <v>Credit General Education</v>
      </c>
      <c r="J6440">
        <v>102</v>
      </c>
      <c r="K6440" t="s">
        <v>4126</v>
      </c>
      <c r="L6440" t="s">
        <v>39</v>
      </c>
      <c r="M6440" t="s">
        <v>1063</v>
      </c>
      <c r="N6440" t="s">
        <v>59</v>
      </c>
      <c r="O6440">
        <v>810</v>
      </c>
      <c r="P6440">
        <v>1100</v>
      </c>
      <c r="Q6440" t="s">
        <v>1649</v>
      </c>
      <c r="R6440">
        <v>229</v>
      </c>
      <c r="S6440" t="s">
        <v>134</v>
      </c>
      <c r="T6440">
        <v>1</v>
      </c>
      <c r="U6440" s="1">
        <v>43694</v>
      </c>
      <c r="V6440" s="1">
        <v>43819</v>
      </c>
      <c r="W6440" t="s">
        <v>645</v>
      </c>
      <c r="X6440" t="s">
        <v>1929</v>
      </c>
      <c r="Y6440">
        <v>19</v>
      </c>
      <c r="Z6440">
        <v>15</v>
      </c>
      <c r="AA6440">
        <v>24</v>
      </c>
      <c r="AB6440">
        <v>62.5</v>
      </c>
      <c r="AD6440">
        <f>IF(ISBLANK(Source[[#This Row],[CrosslistID]]),1,1/COUNTIFS(Source[CrosslistID],Source[[#This Row],[CrosslistID]],Source[TermDesc],Source[[#This Row],[TermDesc]]))</f>
        <v>1</v>
      </c>
      <c r="AG6440">
        <v>0</v>
      </c>
      <c r="AH6440">
        <v>62.5</v>
      </c>
      <c r="AI6440">
        <v>3.4</v>
      </c>
      <c r="AJ6440">
        <v>3.8</v>
      </c>
      <c r="AK6440">
        <v>0.34</v>
      </c>
      <c r="AL64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40">
        <f>IF(AND(Source[[#This Row],[Credit_Noncredit]]="Noncredit",Source[[#This Row],[FTEF]]&gt;0),Source[[#This Row],[NC XLST FTES]]*525/(437.5*Source[[#This Row],[FTEF]]),0)</f>
        <v>0</v>
      </c>
      <c r="AN6440">
        <f>IF(Source[[#This Row],[Credit_Noncredit]]="Credit",Source[[#This Row],[Census Enrollment]],Source[[#This Row],[Noncredit Avg. Attendance]])</f>
        <v>19</v>
      </c>
    </row>
    <row r="6441" spans="1:40" x14ac:dyDescent="0.25">
      <c r="A6441" t="s">
        <v>1914</v>
      </c>
      <c r="B6441" t="s">
        <v>886</v>
      </c>
      <c r="C6441" t="s">
        <v>775</v>
      </c>
      <c r="D6441" t="s">
        <v>1698</v>
      </c>
      <c r="E6441" s="4">
        <v>79158</v>
      </c>
      <c r="F6441" s="4" t="s">
        <v>1699</v>
      </c>
      <c r="G6441" s="4">
        <v>40</v>
      </c>
      <c r="H6441" t="str">
        <f>CONCATENATE(Source[[#This Row],[Subject]],TRIM(Source[[#This Row],[Course]]))</f>
        <v>CNIT40</v>
      </c>
      <c r="I6441" t="str">
        <f>VLOOKUP(Source[[#This Row],[SubjCrse]],'Courses and Categories'!$E$2:$G$1816,3,FALSE)</f>
        <v>Credit CTE</v>
      </c>
      <c r="J6441">
        <v>501</v>
      </c>
      <c r="K6441" t="s">
        <v>1700</v>
      </c>
      <c r="L6441" t="s">
        <v>87</v>
      </c>
      <c r="M6441" t="s">
        <v>903</v>
      </c>
      <c r="N6441" t="s">
        <v>41</v>
      </c>
      <c r="O6441">
        <v>1810</v>
      </c>
      <c r="P6441">
        <v>2100</v>
      </c>
      <c r="Q6441" t="s">
        <v>1649</v>
      </c>
      <c r="R6441">
        <v>255</v>
      </c>
      <c r="S6441" t="s">
        <v>134</v>
      </c>
      <c r="T6441" t="s">
        <v>44</v>
      </c>
      <c r="U6441" s="1">
        <v>43711</v>
      </c>
      <c r="V6441" s="1">
        <v>43746</v>
      </c>
      <c r="W6441" t="s">
        <v>4129</v>
      </c>
      <c r="X6441" t="s">
        <v>905</v>
      </c>
      <c r="Y6441">
        <v>42</v>
      </c>
      <c r="Z6441">
        <v>40</v>
      </c>
      <c r="AA6441">
        <v>35</v>
      </c>
      <c r="AB6441">
        <v>114.28570000000001</v>
      </c>
      <c r="AD6441">
        <f>IF(ISBLANK(Source[[#This Row],[CrosslistID]]),1,1/COUNTIFS(Source[CrosslistID],Source[[#This Row],[CrosslistID]],Source[TermDesc],Source[[#This Row],[TermDesc]]))</f>
        <v>1</v>
      </c>
      <c r="AG6441">
        <v>0</v>
      </c>
      <c r="AH6441">
        <v>114.28570000000001</v>
      </c>
      <c r="AI6441">
        <v>1.3029999999999999</v>
      </c>
      <c r="AJ6441">
        <v>1.4401999999999999</v>
      </c>
      <c r="AK6441">
        <v>6.6699999999999995E-2</v>
      </c>
      <c r="AL64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41">
        <f>IF(AND(Source[[#This Row],[Credit_Noncredit]]="Noncredit",Source[[#This Row],[FTEF]]&gt;0),Source[[#This Row],[NC XLST FTES]]*525/(437.5*Source[[#This Row],[FTEF]]),0)</f>
        <v>0</v>
      </c>
      <c r="AN6441">
        <f>IF(Source[[#This Row],[Credit_Noncredit]]="Credit",Source[[#This Row],[Census Enrollment]],Source[[#This Row],[Noncredit Avg. Attendance]])</f>
        <v>42</v>
      </c>
    </row>
    <row r="6442" spans="1:40" x14ac:dyDescent="0.25">
      <c r="A6442" t="s">
        <v>1914</v>
      </c>
      <c r="B6442" t="s">
        <v>886</v>
      </c>
      <c r="C6442" t="s">
        <v>775</v>
      </c>
      <c r="D6442" t="s">
        <v>1698</v>
      </c>
      <c r="E6442" s="4">
        <v>71710</v>
      </c>
      <c r="F6442" s="4" t="s">
        <v>1699</v>
      </c>
      <c r="G6442" s="4">
        <v>100</v>
      </c>
      <c r="H6442" t="str">
        <f>CONCATENATE(Source[[#This Row],[Subject]],TRIM(Source[[#This Row],[Course]]))</f>
        <v>CNIT100</v>
      </c>
      <c r="I6442" t="str">
        <f>VLOOKUP(Source[[#This Row],[SubjCrse]],'Courses and Categories'!$E$2:$G$1816,3,FALSE)</f>
        <v>Credit CTE</v>
      </c>
      <c r="J6442">
        <v>6</v>
      </c>
      <c r="K6442" t="s">
        <v>1706</v>
      </c>
      <c r="L6442" t="s">
        <v>39</v>
      </c>
      <c r="M6442" t="s">
        <v>903</v>
      </c>
      <c r="N6442" t="s">
        <v>59</v>
      </c>
      <c r="O6442">
        <v>1110</v>
      </c>
      <c r="P6442">
        <v>1225</v>
      </c>
      <c r="Q6442" t="s">
        <v>240</v>
      </c>
      <c r="R6442">
        <v>203</v>
      </c>
      <c r="S6442" t="s">
        <v>134</v>
      </c>
      <c r="T6442">
        <v>1</v>
      </c>
      <c r="U6442" s="1">
        <v>43694</v>
      </c>
      <c r="V6442" s="1">
        <v>43819</v>
      </c>
      <c r="W6442" t="s">
        <v>1707</v>
      </c>
      <c r="X6442" t="s">
        <v>1929</v>
      </c>
      <c r="Y6442">
        <v>35</v>
      </c>
      <c r="Z6442">
        <v>32</v>
      </c>
      <c r="AA6442">
        <v>35</v>
      </c>
      <c r="AB6442">
        <v>91.428600000000003</v>
      </c>
      <c r="AD6442">
        <f>IF(ISBLANK(Source[[#This Row],[CrosslistID]]),1,1/COUNTIFS(Source[CrosslistID],Source[[#This Row],[CrosslistID]],Source[TermDesc],Source[[#This Row],[TermDesc]]))</f>
        <v>1</v>
      </c>
      <c r="AG6442">
        <v>0</v>
      </c>
      <c r="AH6442">
        <v>91.428600000000003</v>
      </c>
      <c r="AI6442">
        <v>3.2</v>
      </c>
      <c r="AJ6442">
        <v>3.5</v>
      </c>
      <c r="AK6442">
        <v>0.2</v>
      </c>
      <c r="AL64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42">
        <f>IF(AND(Source[[#This Row],[Credit_Noncredit]]="Noncredit",Source[[#This Row],[FTEF]]&gt;0),Source[[#This Row],[NC XLST FTES]]*525/(437.5*Source[[#This Row],[FTEF]]),0)</f>
        <v>0</v>
      </c>
      <c r="AN6442">
        <f>IF(Source[[#This Row],[Credit_Noncredit]]="Credit",Source[[#This Row],[Census Enrollment]],Source[[#This Row],[Noncredit Avg. Attendance]])</f>
        <v>35</v>
      </c>
    </row>
    <row r="6443" spans="1:40" x14ac:dyDescent="0.25">
      <c r="A6443" t="s">
        <v>1914</v>
      </c>
      <c r="B6443" t="s">
        <v>886</v>
      </c>
      <c r="C6443" t="s">
        <v>775</v>
      </c>
      <c r="D6443" t="s">
        <v>1698</v>
      </c>
      <c r="E6443" s="4">
        <v>78835</v>
      </c>
      <c r="F6443" s="4" t="s">
        <v>1699</v>
      </c>
      <c r="G6443" s="4">
        <v>100</v>
      </c>
      <c r="H6443" t="str">
        <f>CONCATENATE(Source[[#This Row],[Subject]],TRIM(Source[[#This Row],[Course]]))</f>
        <v>CNIT100</v>
      </c>
      <c r="I6443" t="str">
        <f>VLOOKUP(Source[[#This Row],[SubjCrse]],'Courses and Categories'!$E$2:$G$1816,3,FALSE)</f>
        <v>Credit CTE</v>
      </c>
      <c r="J6443">
        <v>502</v>
      </c>
      <c r="K6443" t="s">
        <v>1706</v>
      </c>
      <c r="L6443" t="s">
        <v>39</v>
      </c>
      <c r="M6443" t="s">
        <v>903</v>
      </c>
      <c r="N6443" t="s">
        <v>105</v>
      </c>
      <c r="O6443">
        <v>1240</v>
      </c>
      <c r="P6443">
        <v>1355</v>
      </c>
      <c r="Q6443" t="s">
        <v>240</v>
      </c>
      <c r="R6443">
        <v>203</v>
      </c>
      <c r="S6443" t="s">
        <v>134</v>
      </c>
      <c r="T6443">
        <v>1</v>
      </c>
      <c r="U6443" s="1">
        <v>43694</v>
      </c>
      <c r="V6443" s="1">
        <v>43819</v>
      </c>
      <c r="W6443" t="s">
        <v>1707</v>
      </c>
      <c r="X6443" t="s">
        <v>1929</v>
      </c>
      <c r="Y6443">
        <v>34</v>
      </c>
      <c r="Z6443">
        <v>33</v>
      </c>
      <c r="AA6443">
        <v>35</v>
      </c>
      <c r="AB6443">
        <v>94.285700000000006</v>
      </c>
      <c r="AD6443">
        <f>IF(ISBLANK(Source[[#This Row],[CrosslistID]]),1,1/COUNTIFS(Source[CrosslistID],Source[[#This Row],[CrosslistID]],Source[TermDesc],Source[[#This Row],[TermDesc]]))</f>
        <v>1</v>
      </c>
      <c r="AG6443">
        <v>0</v>
      </c>
      <c r="AH6443">
        <v>94.285700000000006</v>
      </c>
      <c r="AI6443">
        <v>3.2</v>
      </c>
      <c r="AJ6443">
        <v>3.4</v>
      </c>
      <c r="AK6443">
        <v>0.2</v>
      </c>
      <c r="AL64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43">
        <f>IF(AND(Source[[#This Row],[Credit_Noncredit]]="Noncredit",Source[[#This Row],[FTEF]]&gt;0),Source[[#This Row],[NC XLST FTES]]*525/(437.5*Source[[#This Row],[FTEF]]),0)</f>
        <v>0</v>
      </c>
      <c r="AN6443">
        <f>IF(Source[[#This Row],[Credit_Noncredit]]="Credit",Source[[#This Row],[Census Enrollment]],Source[[#This Row],[Noncredit Avg. Attendance]])</f>
        <v>34</v>
      </c>
    </row>
    <row r="6444" spans="1:40" x14ac:dyDescent="0.25">
      <c r="A6444" t="s">
        <v>1914</v>
      </c>
      <c r="B6444" t="s">
        <v>886</v>
      </c>
      <c r="C6444" t="s">
        <v>775</v>
      </c>
      <c r="D6444" t="s">
        <v>1698</v>
      </c>
      <c r="E6444" s="4">
        <v>71820</v>
      </c>
      <c r="F6444" s="4" t="s">
        <v>1699</v>
      </c>
      <c r="G6444" s="4">
        <v>100</v>
      </c>
      <c r="H6444" t="str">
        <f>CONCATENATE(Source[[#This Row],[Subject]],TRIM(Source[[#This Row],[Course]]))</f>
        <v>CNIT100</v>
      </c>
      <c r="I6444" t="str">
        <f>VLOOKUP(Source[[#This Row],[SubjCrse]],'Courses and Categories'!$E$2:$G$1816,3,FALSE)</f>
        <v>Credit CTE</v>
      </c>
      <c r="J6444">
        <v>832</v>
      </c>
      <c r="K6444" t="s">
        <v>1706</v>
      </c>
      <c r="L6444" t="s">
        <v>39</v>
      </c>
      <c r="M6444" t="s">
        <v>897</v>
      </c>
      <c r="N6444" t="s">
        <v>42</v>
      </c>
      <c r="O6444" t="s">
        <v>42</v>
      </c>
      <c r="P6444" t="s">
        <v>42</v>
      </c>
      <c r="Q6444" t="s">
        <v>42</v>
      </c>
      <c r="S6444" t="s">
        <v>53</v>
      </c>
      <c r="T6444">
        <v>1</v>
      </c>
      <c r="U6444" s="1">
        <v>43694</v>
      </c>
      <c r="V6444" s="1">
        <v>43819</v>
      </c>
      <c r="W6444" t="s">
        <v>1673</v>
      </c>
      <c r="X6444" t="s">
        <v>899</v>
      </c>
      <c r="Y6444">
        <v>31</v>
      </c>
      <c r="Z6444">
        <v>29</v>
      </c>
      <c r="AA6444">
        <v>35</v>
      </c>
      <c r="AB6444">
        <v>82.857100000000003</v>
      </c>
      <c r="AD6444">
        <f>IF(ISBLANK(Source[[#This Row],[CrosslistID]]),1,1/COUNTIFS(Source[CrosslistID],Source[[#This Row],[CrosslistID]],Source[TermDesc],Source[[#This Row],[TermDesc]]))</f>
        <v>1</v>
      </c>
      <c r="AG6444">
        <v>0</v>
      </c>
      <c r="AH6444">
        <v>82.857100000000003</v>
      </c>
      <c r="AI6444">
        <v>3</v>
      </c>
      <c r="AJ6444">
        <v>3.1</v>
      </c>
      <c r="AK6444">
        <v>0.2</v>
      </c>
      <c r="AL64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44">
        <f>IF(AND(Source[[#This Row],[Credit_Noncredit]]="Noncredit",Source[[#This Row],[FTEF]]&gt;0),Source[[#This Row],[NC XLST FTES]]*525/(437.5*Source[[#This Row],[FTEF]]),0)</f>
        <v>0</v>
      </c>
      <c r="AN6444">
        <f>IF(Source[[#This Row],[Credit_Noncredit]]="Credit",Source[[#This Row],[Census Enrollment]],Source[[#This Row],[Noncredit Avg. Attendance]])</f>
        <v>31</v>
      </c>
    </row>
    <row r="6445" spans="1:40" x14ac:dyDescent="0.25">
      <c r="A6445" t="s">
        <v>1914</v>
      </c>
      <c r="B6445" t="s">
        <v>886</v>
      </c>
      <c r="C6445" t="s">
        <v>775</v>
      </c>
      <c r="D6445" t="s">
        <v>1698</v>
      </c>
      <c r="E6445" s="4">
        <v>71819</v>
      </c>
      <c r="F6445" s="4" t="s">
        <v>1699</v>
      </c>
      <c r="G6445" s="4">
        <v>100</v>
      </c>
      <c r="H6445" t="str">
        <f>CONCATENATE(Source[[#This Row],[Subject]],TRIM(Source[[#This Row],[Course]]))</f>
        <v>CNIT100</v>
      </c>
      <c r="I6445" t="str">
        <f>VLOOKUP(Source[[#This Row],[SubjCrse]],'Courses and Categories'!$E$2:$G$1816,3,FALSE)</f>
        <v>Credit CTE</v>
      </c>
      <c r="J6445">
        <v>931</v>
      </c>
      <c r="K6445" t="s">
        <v>1706</v>
      </c>
      <c r="L6445" t="s">
        <v>87</v>
      </c>
      <c r="M6445" t="s">
        <v>897</v>
      </c>
      <c r="N6445" t="s">
        <v>42</v>
      </c>
      <c r="O6445" t="s">
        <v>42</v>
      </c>
      <c r="P6445" t="s">
        <v>42</v>
      </c>
      <c r="Q6445" t="s">
        <v>42</v>
      </c>
      <c r="S6445" t="s">
        <v>43</v>
      </c>
      <c r="T6445" t="s">
        <v>44</v>
      </c>
      <c r="U6445" s="1">
        <v>43711</v>
      </c>
      <c r="V6445" s="1">
        <v>43819</v>
      </c>
      <c r="W6445" t="s">
        <v>4130</v>
      </c>
      <c r="X6445" t="s">
        <v>899</v>
      </c>
      <c r="Y6445">
        <v>32</v>
      </c>
      <c r="Z6445">
        <v>27</v>
      </c>
      <c r="AA6445">
        <v>35</v>
      </c>
      <c r="AB6445">
        <v>77.142899999999997</v>
      </c>
      <c r="AD6445">
        <f>IF(ISBLANK(Source[[#This Row],[CrosslistID]]),1,1/COUNTIFS(Source[CrosslistID],Source[[#This Row],[CrosslistID]],Source[TermDesc],Source[[#This Row],[TermDesc]]))</f>
        <v>1</v>
      </c>
      <c r="AG6445">
        <v>0</v>
      </c>
      <c r="AH6445">
        <v>77.142899999999997</v>
      </c>
      <c r="AI6445">
        <v>3.1</v>
      </c>
      <c r="AJ6445">
        <v>3.2</v>
      </c>
      <c r="AK6445">
        <v>0.2</v>
      </c>
      <c r="AL64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45">
        <f>IF(AND(Source[[#This Row],[Credit_Noncredit]]="Noncredit",Source[[#This Row],[FTEF]]&gt;0),Source[[#This Row],[NC XLST FTES]]*525/(437.5*Source[[#This Row],[FTEF]]),0)</f>
        <v>0</v>
      </c>
      <c r="AN6445">
        <f>IF(Source[[#This Row],[Credit_Noncredit]]="Credit",Source[[#This Row],[Census Enrollment]],Source[[#This Row],[Noncredit Avg. Attendance]])</f>
        <v>32</v>
      </c>
    </row>
    <row r="6446" spans="1:40" x14ac:dyDescent="0.25">
      <c r="A6446" t="s">
        <v>1914</v>
      </c>
      <c r="B6446" t="s">
        <v>886</v>
      </c>
      <c r="C6446" t="s">
        <v>775</v>
      </c>
      <c r="D6446" t="s">
        <v>1698</v>
      </c>
      <c r="E6446" s="4">
        <v>78713</v>
      </c>
      <c r="F6446" s="4" t="s">
        <v>1699</v>
      </c>
      <c r="G6446" s="4">
        <v>100</v>
      </c>
      <c r="H6446" t="str">
        <f>CONCATENATE(Source[[#This Row],[Subject]],TRIM(Source[[#This Row],[Course]]))</f>
        <v>CNIT100</v>
      </c>
      <c r="I6446" t="str">
        <f>VLOOKUP(Source[[#This Row],[SubjCrse]],'Courses and Categories'!$E$2:$G$1816,3,FALSE)</f>
        <v>Credit CTE</v>
      </c>
      <c r="J6446">
        <v>933</v>
      </c>
      <c r="K6446" t="s">
        <v>1706</v>
      </c>
      <c r="L6446" t="s">
        <v>87</v>
      </c>
      <c r="M6446" t="s">
        <v>897</v>
      </c>
      <c r="N6446" t="s">
        <v>42</v>
      </c>
      <c r="O6446" t="s">
        <v>42</v>
      </c>
      <c r="P6446" t="s">
        <v>42</v>
      </c>
      <c r="Q6446" t="s">
        <v>42</v>
      </c>
      <c r="S6446" t="s">
        <v>134</v>
      </c>
      <c r="T6446" t="s">
        <v>44</v>
      </c>
      <c r="U6446" s="1">
        <v>43711</v>
      </c>
      <c r="V6446" s="1">
        <v>43819</v>
      </c>
      <c r="W6446" t="s">
        <v>1707</v>
      </c>
      <c r="X6446" t="s">
        <v>899</v>
      </c>
      <c r="Y6446">
        <v>28</v>
      </c>
      <c r="Z6446">
        <v>24</v>
      </c>
      <c r="AA6446">
        <v>35</v>
      </c>
      <c r="AB6446">
        <v>68.571399999999997</v>
      </c>
      <c r="AD6446">
        <f>IF(ISBLANK(Source[[#This Row],[CrosslistID]]),1,1/COUNTIFS(Source[CrosslistID],Source[[#This Row],[CrosslistID]],Source[TermDesc],Source[[#This Row],[TermDesc]]))</f>
        <v>1</v>
      </c>
      <c r="AG6446">
        <v>0</v>
      </c>
      <c r="AH6446">
        <v>68.571399999999997</v>
      </c>
      <c r="AI6446">
        <v>2.8</v>
      </c>
      <c r="AJ6446">
        <v>2.8</v>
      </c>
      <c r="AK6446">
        <v>0.2</v>
      </c>
      <c r="AL64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46">
        <f>IF(AND(Source[[#This Row],[Credit_Noncredit]]="Noncredit",Source[[#This Row],[FTEF]]&gt;0),Source[[#This Row],[NC XLST FTES]]*525/(437.5*Source[[#This Row],[FTEF]]),0)</f>
        <v>0</v>
      </c>
      <c r="AN6446">
        <f>IF(Source[[#This Row],[Credit_Noncredit]]="Credit",Source[[#This Row],[Census Enrollment]],Source[[#This Row],[Noncredit Avg. Attendance]])</f>
        <v>28</v>
      </c>
    </row>
    <row r="6447" spans="1:40" x14ac:dyDescent="0.25">
      <c r="A6447" t="s">
        <v>1914</v>
      </c>
      <c r="B6447" t="s">
        <v>886</v>
      </c>
      <c r="C6447" t="s">
        <v>775</v>
      </c>
      <c r="D6447" t="s">
        <v>1698</v>
      </c>
      <c r="E6447" s="4">
        <v>78478</v>
      </c>
      <c r="F6447" s="4" t="s">
        <v>1699</v>
      </c>
      <c r="G6447" s="4">
        <v>101</v>
      </c>
      <c r="H6447" t="str">
        <f>CONCATENATE(Source[[#This Row],[Subject]],TRIM(Source[[#This Row],[Course]]))</f>
        <v>CNIT101</v>
      </c>
      <c r="I6447" t="str">
        <f>VLOOKUP(Source[[#This Row],[SubjCrse]],'Courses and Categories'!$E$2:$G$1816,3,FALSE)</f>
        <v>Credit CTE</v>
      </c>
      <c r="J6447">
        <v>501</v>
      </c>
      <c r="K6447" t="s">
        <v>4131</v>
      </c>
      <c r="L6447" t="s">
        <v>39</v>
      </c>
      <c r="M6447" t="s">
        <v>897</v>
      </c>
      <c r="N6447" t="s">
        <v>42</v>
      </c>
      <c r="O6447" t="s">
        <v>42</v>
      </c>
      <c r="P6447" t="s">
        <v>42</v>
      </c>
      <c r="Q6447" t="s">
        <v>42</v>
      </c>
      <c r="S6447" t="s">
        <v>134</v>
      </c>
      <c r="T6447">
        <v>1</v>
      </c>
      <c r="U6447" s="1">
        <v>43694</v>
      </c>
      <c r="V6447" s="1">
        <v>43819</v>
      </c>
      <c r="W6447" t="s">
        <v>4132</v>
      </c>
      <c r="X6447" t="s">
        <v>899</v>
      </c>
      <c r="Y6447">
        <v>23</v>
      </c>
      <c r="Z6447">
        <v>20</v>
      </c>
      <c r="AA6447">
        <v>35</v>
      </c>
      <c r="AB6447">
        <v>57.142899999999997</v>
      </c>
      <c r="AD6447">
        <f>IF(ISBLANK(Source[[#This Row],[CrosslistID]]),1,1/COUNTIFS(Source[CrosslistID],Source[[#This Row],[CrosslistID]],Source[TermDesc],Source[[#This Row],[TermDesc]]))</f>
        <v>1</v>
      </c>
      <c r="AG6447">
        <v>0</v>
      </c>
      <c r="AH6447">
        <v>57.142899999999997</v>
      </c>
      <c r="AI6447">
        <v>2.2999999999999998</v>
      </c>
      <c r="AJ6447">
        <v>2.2999999999999998</v>
      </c>
      <c r="AK6447">
        <v>0.2</v>
      </c>
      <c r="AL64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47">
        <f>IF(AND(Source[[#This Row],[Credit_Noncredit]]="Noncredit",Source[[#This Row],[FTEF]]&gt;0),Source[[#This Row],[NC XLST FTES]]*525/(437.5*Source[[#This Row],[FTEF]]),0)</f>
        <v>0</v>
      </c>
      <c r="AN6447">
        <f>IF(Source[[#This Row],[Credit_Noncredit]]="Credit",Source[[#This Row],[Census Enrollment]],Source[[#This Row],[Noncredit Avg. Attendance]])</f>
        <v>23</v>
      </c>
    </row>
    <row r="6448" spans="1:40" x14ac:dyDescent="0.25">
      <c r="A6448" t="s">
        <v>1914</v>
      </c>
      <c r="B6448" t="s">
        <v>886</v>
      </c>
      <c r="C6448" t="s">
        <v>775</v>
      </c>
      <c r="D6448" t="s">
        <v>1698</v>
      </c>
      <c r="E6448" s="4">
        <v>77240</v>
      </c>
      <c r="F6448" s="4" t="s">
        <v>1699</v>
      </c>
      <c r="G6448" s="4">
        <v>102</v>
      </c>
      <c r="H6448" t="str">
        <f>CONCATENATE(Source[[#This Row],[Subject]],TRIM(Source[[#This Row],[Course]]))</f>
        <v>CNIT102</v>
      </c>
      <c r="I6448" t="str">
        <f>VLOOKUP(Source[[#This Row],[SubjCrse]],'Courses and Categories'!$E$2:$G$1816,3,FALSE)</f>
        <v>Credit CTE</v>
      </c>
      <c r="J6448">
        <v>831</v>
      </c>
      <c r="K6448" t="s">
        <v>4133</v>
      </c>
      <c r="L6448" t="s">
        <v>87</v>
      </c>
      <c r="M6448" t="s">
        <v>897</v>
      </c>
      <c r="N6448" t="s">
        <v>42</v>
      </c>
      <c r="O6448" t="s">
        <v>42</v>
      </c>
      <c r="P6448" t="s">
        <v>42</v>
      </c>
      <c r="Q6448" t="s">
        <v>42</v>
      </c>
      <c r="S6448" t="s">
        <v>134</v>
      </c>
      <c r="T6448">
        <v>1</v>
      </c>
      <c r="U6448" s="1">
        <v>43694</v>
      </c>
      <c r="V6448" s="1">
        <v>43819</v>
      </c>
      <c r="W6448" t="s">
        <v>551</v>
      </c>
      <c r="X6448" t="s">
        <v>1450</v>
      </c>
      <c r="Y6448">
        <v>29</v>
      </c>
      <c r="Z6448">
        <v>25</v>
      </c>
      <c r="AA6448">
        <v>35</v>
      </c>
      <c r="AB6448">
        <v>71.428600000000003</v>
      </c>
      <c r="AD6448">
        <f>IF(ISBLANK(Source[[#This Row],[CrosslistID]]),1,1/COUNTIFS(Source[CrosslistID],Source[[#This Row],[CrosslistID]],Source[TermDesc],Source[[#This Row],[TermDesc]]))</f>
        <v>1</v>
      </c>
      <c r="AG6448">
        <v>0</v>
      </c>
      <c r="AH6448">
        <v>71.428600000000003</v>
      </c>
      <c r="AI6448">
        <v>2.9</v>
      </c>
      <c r="AJ6448">
        <v>2.9</v>
      </c>
      <c r="AK6448">
        <v>0.2</v>
      </c>
      <c r="AL64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48">
        <f>IF(AND(Source[[#This Row],[Credit_Noncredit]]="Noncredit",Source[[#This Row],[FTEF]]&gt;0),Source[[#This Row],[NC XLST FTES]]*525/(437.5*Source[[#This Row],[FTEF]]),0)</f>
        <v>0</v>
      </c>
      <c r="AN6448">
        <f>IF(Source[[#This Row],[Credit_Noncredit]]="Credit",Source[[#This Row],[Census Enrollment]],Source[[#This Row],[Noncredit Avg. Attendance]])</f>
        <v>29</v>
      </c>
    </row>
    <row r="6449" spans="1:40" x14ac:dyDescent="0.25">
      <c r="A6449" t="s">
        <v>1914</v>
      </c>
      <c r="B6449" t="s">
        <v>886</v>
      </c>
      <c r="C6449" t="s">
        <v>775</v>
      </c>
      <c r="D6449" t="s">
        <v>1698</v>
      </c>
      <c r="E6449" s="4">
        <v>72944</v>
      </c>
      <c r="F6449" s="4" t="s">
        <v>1699</v>
      </c>
      <c r="G6449" s="4">
        <v>103</v>
      </c>
      <c r="H6449" t="str">
        <f>CONCATENATE(Source[[#This Row],[Subject]],TRIM(Source[[#This Row],[Course]]))</f>
        <v>CNIT103</v>
      </c>
      <c r="I6449" t="str">
        <f>VLOOKUP(Source[[#This Row],[SubjCrse]],'Courses and Categories'!$E$2:$G$1816,3,FALSE)</f>
        <v>Credit CTE</v>
      </c>
      <c r="J6449">
        <v>1</v>
      </c>
      <c r="K6449" t="s">
        <v>4134</v>
      </c>
      <c r="L6449" t="s">
        <v>39</v>
      </c>
      <c r="M6449" t="s">
        <v>903</v>
      </c>
      <c r="N6449" t="s">
        <v>41</v>
      </c>
      <c r="O6449">
        <v>1410</v>
      </c>
      <c r="P6449">
        <v>1700</v>
      </c>
      <c r="Q6449" t="s">
        <v>240</v>
      </c>
      <c r="R6449">
        <v>218</v>
      </c>
      <c r="S6449" t="s">
        <v>134</v>
      </c>
      <c r="T6449">
        <v>1</v>
      </c>
      <c r="U6449" s="1">
        <v>43694</v>
      </c>
      <c r="V6449" s="1">
        <v>43819</v>
      </c>
      <c r="W6449" t="s">
        <v>1707</v>
      </c>
      <c r="X6449" t="s">
        <v>1929</v>
      </c>
      <c r="Y6449">
        <v>32</v>
      </c>
      <c r="Z6449">
        <v>28</v>
      </c>
      <c r="AA6449">
        <v>35</v>
      </c>
      <c r="AB6449">
        <v>80</v>
      </c>
      <c r="AD6449">
        <f>IF(ISBLANK(Source[[#This Row],[CrosslistID]]),1,1/COUNTIFS(Source[CrosslistID],Source[[#This Row],[CrosslistID]],Source[TermDesc],Source[[#This Row],[TermDesc]]))</f>
        <v>1</v>
      </c>
      <c r="AG6449">
        <v>0</v>
      </c>
      <c r="AH6449">
        <v>80</v>
      </c>
      <c r="AI6449">
        <v>3.1</v>
      </c>
      <c r="AJ6449">
        <v>3.2</v>
      </c>
      <c r="AK6449">
        <v>0.2</v>
      </c>
      <c r="AL64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49">
        <f>IF(AND(Source[[#This Row],[Credit_Noncredit]]="Noncredit",Source[[#This Row],[FTEF]]&gt;0),Source[[#This Row],[NC XLST FTES]]*525/(437.5*Source[[#This Row],[FTEF]]),0)</f>
        <v>0</v>
      </c>
      <c r="AN6449">
        <f>IF(Source[[#This Row],[Credit_Noncredit]]="Credit",Source[[#This Row],[Census Enrollment]],Source[[#This Row],[Noncredit Avg. Attendance]])</f>
        <v>32</v>
      </c>
    </row>
    <row r="6450" spans="1:40" x14ac:dyDescent="0.25">
      <c r="A6450" t="s">
        <v>1914</v>
      </c>
      <c r="B6450" t="s">
        <v>886</v>
      </c>
      <c r="C6450" t="s">
        <v>775</v>
      </c>
      <c r="D6450" t="s">
        <v>1698</v>
      </c>
      <c r="E6450" s="4">
        <v>72788</v>
      </c>
      <c r="F6450" s="4" t="s">
        <v>1699</v>
      </c>
      <c r="G6450" s="4">
        <v>103</v>
      </c>
      <c r="H6450" t="str">
        <f>CONCATENATE(Source[[#This Row],[Subject]],TRIM(Source[[#This Row],[Course]]))</f>
        <v>CNIT103</v>
      </c>
      <c r="I6450" t="str">
        <f>VLOOKUP(Source[[#This Row],[SubjCrse]],'Courses and Categories'!$E$2:$G$1816,3,FALSE)</f>
        <v>Credit CTE</v>
      </c>
      <c r="J6450">
        <v>501</v>
      </c>
      <c r="K6450" t="s">
        <v>4134</v>
      </c>
      <c r="L6450" t="s">
        <v>87</v>
      </c>
      <c r="M6450" t="s">
        <v>903</v>
      </c>
      <c r="N6450" t="s">
        <v>185</v>
      </c>
      <c r="O6450">
        <v>1810</v>
      </c>
      <c r="P6450">
        <v>2100</v>
      </c>
      <c r="Q6450" t="s">
        <v>240</v>
      </c>
      <c r="R6450">
        <v>218</v>
      </c>
      <c r="S6450" t="s">
        <v>134</v>
      </c>
      <c r="T6450">
        <v>1</v>
      </c>
      <c r="U6450" s="1">
        <v>43694</v>
      </c>
      <c r="V6450" s="1">
        <v>43819</v>
      </c>
      <c r="W6450" t="s">
        <v>4130</v>
      </c>
      <c r="X6450" t="s">
        <v>1929</v>
      </c>
      <c r="Y6450">
        <v>28</v>
      </c>
      <c r="Z6450">
        <v>23</v>
      </c>
      <c r="AA6450">
        <v>35</v>
      </c>
      <c r="AB6450">
        <v>65.714299999999994</v>
      </c>
      <c r="AD6450">
        <f>IF(ISBLANK(Source[[#This Row],[CrosslistID]]),1,1/COUNTIFS(Source[CrosslistID],Source[[#This Row],[CrosslistID]],Source[TermDesc],Source[[#This Row],[TermDesc]]))</f>
        <v>1</v>
      </c>
      <c r="AG6450">
        <v>0</v>
      </c>
      <c r="AH6450">
        <v>65.714299999999994</v>
      </c>
      <c r="AI6450">
        <v>2.7</v>
      </c>
      <c r="AJ6450">
        <v>2.8</v>
      </c>
      <c r="AK6450">
        <v>0.2</v>
      </c>
      <c r="AL64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50">
        <f>IF(AND(Source[[#This Row],[Credit_Noncredit]]="Noncredit",Source[[#This Row],[FTEF]]&gt;0),Source[[#This Row],[NC XLST FTES]]*525/(437.5*Source[[#This Row],[FTEF]]),0)</f>
        <v>0</v>
      </c>
      <c r="AN6450">
        <f>IF(Source[[#This Row],[Credit_Noncredit]]="Credit",Source[[#This Row],[Census Enrollment]],Source[[#This Row],[Noncredit Avg. Attendance]])</f>
        <v>28</v>
      </c>
    </row>
    <row r="6451" spans="1:40" x14ac:dyDescent="0.25">
      <c r="A6451" t="s">
        <v>1914</v>
      </c>
      <c r="B6451" t="s">
        <v>886</v>
      </c>
      <c r="C6451" t="s">
        <v>775</v>
      </c>
      <c r="D6451" t="s">
        <v>1698</v>
      </c>
      <c r="E6451" s="4">
        <v>77825</v>
      </c>
      <c r="F6451" s="4" t="s">
        <v>1699</v>
      </c>
      <c r="G6451" s="4">
        <v>103</v>
      </c>
      <c r="H6451" t="str">
        <f>CONCATENATE(Source[[#This Row],[Subject]],TRIM(Source[[#This Row],[Course]]))</f>
        <v>CNIT103</v>
      </c>
      <c r="I6451" t="str">
        <f>VLOOKUP(Source[[#This Row],[SubjCrse]],'Courses and Categories'!$E$2:$G$1816,3,FALSE)</f>
        <v>Credit CTE</v>
      </c>
      <c r="J6451">
        <v>932</v>
      </c>
      <c r="K6451" t="s">
        <v>4134</v>
      </c>
      <c r="L6451" t="s">
        <v>87</v>
      </c>
      <c r="M6451" t="s">
        <v>897</v>
      </c>
      <c r="N6451" t="s">
        <v>42</v>
      </c>
      <c r="O6451" t="s">
        <v>42</v>
      </c>
      <c r="P6451" t="s">
        <v>42</v>
      </c>
      <c r="Q6451" t="s">
        <v>42</v>
      </c>
      <c r="S6451" t="s">
        <v>134</v>
      </c>
      <c r="T6451" t="s">
        <v>44</v>
      </c>
      <c r="U6451" s="1">
        <v>43711</v>
      </c>
      <c r="V6451" s="1">
        <v>43819</v>
      </c>
      <c r="W6451" t="s">
        <v>4130</v>
      </c>
      <c r="X6451" t="s">
        <v>899</v>
      </c>
      <c r="Y6451">
        <v>32</v>
      </c>
      <c r="Z6451">
        <v>29</v>
      </c>
      <c r="AA6451">
        <v>35</v>
      </c>
      <c r="AB6451">
        <v>82.857100000000003</v>
      </c>
      <c r="AD6451">
        <f>IF(ISBLANK(Source[[#This Row],[CrosslistID]]),1,1/COUNTIFS(Source[CrosslistID],Source[[#This Row],[CrosslistID]],Source[TermDesc],Source[[#This Row],[TermDesc]]))</f>
        <v>1</v>
      </c>
      <c r="AG6451">
        <v>0</v>
      </c>
      <c r="AH6451">
        <v>82.857100000000003</v>
      </c>
      <c r="AI6451">
        <v>3.2</v>
      </c>
      <c r="AJ6451">
        <v>3.2</v>
      </c>
      <c r="AK6451">
        <v>0.2</v>
      </c>
      <c r="AL64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51">
        <f>IF(AND(Source[[#This Row],[Credit_Noncredit]]="Noncredit",Source[[#This Row],[FTEF]]&gt;0),Source[[#This Row],[NC XLST FTES]]*525/(437.5*Source[[#This Row],[FTEF]]),0)</f>
        <v>0</v>
      </c>
      <c r="AN6451">
        <f>IF(Source[[#This Row],[Credit_Noncredit]]="Credit",Source[[#This Row],[Census Enrollment]],Source[[#This Row],[Noncredit Avg. Attendance]])</f>
        <v>32</v>
      </c>
    </row>
    <row r="6452" spans="1:40" x14ac:dyDescent="0.25">
      <c r="A6452" t="s">
        <v>1914</v>
      </c>
      <c r="B6452" t="s">
        <v>886</v>
      </c>
      <c r="C6452" t="s">
        <v>775</v>
      </c>
      <c r="D6452" t="s">
        <v>1698</v>
      </c>
      <c r="E6452" s="4">
        <v>76155</v>
      </c>
      <c r="F6452" s="4" t="s">
        <v>1699</v>
      </c>
      <c r="G6452" s="4" t="s">
        <v>4135</v>
      </c>
      <c r="H6452" t="str">
        <f>CONCATENATE(Source[[#This Row],[Subject]],TRIM(Source[[#This Row],[Course]]))</f>
        <v>CNIT103L</v>
      </c>
      <c r="I6452" t="str">
        <f>VLOOKUP(Source[[#This Row],[SubjCrse]],'Courses and Categories'!$E$2:$G$1816,3,FALSE)</f>
        <v>Credit CTE</v>
      </c>
      <c r="J6452">
        <v>351</v>
      </c>
      <c r="K6452" t="s">
        <v>4136</v>
      </c>
      <c r="L6452" t="s">
        <v>39</v>
      </c>
      <c r="M6452" t="s">
        <v>1063</v>
      </c>
      <c r="N6452" t="s">
        <v>185</v>
      </c>
      <c r="O6452">
        <v>1310</v>
      </c>
      <c r="P6452">
        <v>1600</v>
      </c>
      <c r="Q6452" t="s">
        <v>52</v>
      </c>
      <c r="R6452">
        <v>228</v>
      </c>
      <c r="S6452" t="s">
        <v>53</v>
      </c>
      <c r="T6452">
        <v>1</v>
      </c>
      <c r="U6452" s="1">
        <v>43694</v>
      </c>
      <c r="V6452" s="1">
        <v>43819</v>
      </c>
      <c r="W6452" t="s">
        <v>1707</v>
      </c>
      <c r="X6452" t="s">
        <v>1929</v>
      </c>
      <c r="Y6452">
        <v>10</v>
      </c>
      <c r="Z6452">
        <v>9</v>
      </c>
      <c r="AA6452">
        <v>20</v>
      </c>
      <c r="AB6452">
        <v>45</v>
      </c>
      <c r="AD6452">
        <f>IF(ISBLANK(Source[[#This Row],[CrosslistID]]),1,1/COUNTIFS(Source[CrosslistID],Source[[#This Row],[CrosslistID]],Source[TermDesc],Source[[#This Row],[TermDesc]]))</f>
        <v>1</v>
      </c>
      <c r="AG6452">
        <v>0</v>
      </c>
      <c r="AH6452">
        <v>45</v>
      </c>
      <c r="AI6452">
        <v>1</v>
      </c>
      <c r="AJ6452">
        <v>1</v>
      </c>
      <c r="AK6452">
        <v>0.17</v>
      </c>
      <c r="AL64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52">
        <f>IF(AND(Source[[#This Row],[Credit_Noncredit]]="Noncredit",Source[[#This Row],[FTEF]]&gt;0),Source[[#This Row],[NC XLST FTES]]*525/(437.5*Source[[#This Row],[FTEF]]),0)</f>
        <v>0</v>
      </c>
      <c r="AN6452">
        <f>IF(Source[[#This Row],[Credit_Noncredit]]="Credit",Source[[#This Row],[Census Enrollment]],Source[[#This Row],[Noncredit Avg. Attendance]])</f>
        <v>10</v>
      </c>
    </row>
    <row r="6453" spans="1:40" x14ac:dyDescent="0.25">
      <c r="A6453" t="s">
        <v>1914</v>
      </c>
      <c r="B6453" t="s">
        <v>886</v>
      </c>
      <c r="C6453" t="s">
        <v>775</v>
      </c>
      <c r="D6453" t="s">
        <v>1698</v>
      </c>
      <c r="E6453" s="4">
        <v>78836</v>
      </c>
      <c r="F6453" s="4" t="s">
        <v>1699</v>
      </c>
      <c r="G6453" s="4">
        <v>104</v>
      </c>
      <c r="H6453" t="str">
        <f>CONCATENATE(Source[[#This Row],[Subject]],TRIM(Source[[#This Row],[Course]]))</f>
        <v>CNIT104</v>
      </c>
      <c r="I6453" t="str">
        <f>VLOOKUP(Source[[#This Row],[SubjCrse]],'Courses and Categories'!$E$2:$G$1816,3,FALSE)</f>
        <v>Credit CTE</v>
      </c>
      <c r="J6453">
        <v>501</v>
      </c>
      <c r="K6453" t="s">
        <v>4137</v>
      </c>
      <c r="L6453" t="s">
        <v>39</v>
      </c>
      <c r="M6453" t="s">
        <v>903</v>
      </c>
      <c r="N6453" t="s">
        <v>180</v>
      </c>
      <c r="O6453">
        <v>1410</v>
      </c>
      <c r="P6453">
        <v>1700</v>
      </c>
      <c r="Q6453" t="s">
        <v>1649</v>
      </c>
      <c r="R6453">
        <v>37</v>
      </c>
      <c r="S6453" t="s">
        <v>134</v>
      </c>
      <c r="T6453">
        <v>1</v>
      </c>
      <c r="U6453" s="1">
        <v>43694</v>
      </c>
      <c r="V6453" s="1">
        <v>43819</v>
      </c>
      <c r="W6453" t="s">
        <v>1707</v>
      </c>
      <c r="X6453" t="s">
        <v>1929</v>
      </c>
      <c r="Y6453">
        <v>21</v>
      </c>
      <c r="Z6453">
        <v>19</v>
      </c>
      <c r="AA6453">
        <v>32</v>
      </c>
      <c r="AB6453">
        <v>59.375</v>
      </c>
      <c r="AD6453">
        <f>IF(ISBLANK(Source[[#This Row],[CrosslistID]]),1,1/COUNTIFS(Source[CrosslistID],Source[[#This Row],[CrosslistID]],Source[TermDesc],Source[[#This Row],[TermDesc]]))</f>
        <v>1</v>
      </c>
      <c r="AG6453">
        <v>0</v>
      </c>
      <c r="AH6453">
        <v>59.375</v>
      </c>
      <c r="AI6453">
        <v>2.1</v>
      </c>
      <c r="AJ6453">
        <v>2.1</v>
      </c>
      <c r="AK6453">
        <v>0.2</v>
      </c>
      <c r="AL64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53">
        <f>IF(AND(Source[[#This Row],[Credit_Noncredit]]="Noncredit",Source[[#This Row],[FTEF]]&gt;0),Source[[#This Row],[NC XLST FTES]]*525/(437.5*Source[[#This Row],[FTEF]]),0)</f>
        <v>0</v>
      </c>
      <c r="AN6453">
        <f>IF(Source[[#This Row],[Credit_Noncredit]]="Credit",Source[[#This Row],[Census Enrollment]],Source[[#This Row],[Noncredit Avg. Attendance]])</f>
        <v>21</v>
      </c>
    </row>
    <row r="6454" spans="1:40" x14ac:dyDescent="0.25">
      <c r="A6454" t="s">
        <v>1914</v>
      </c>
      <c r="B6454" t="s">
        <v>886</v>
      </c>
      <c r="C6454" t="s">
        <v>775</v>
      </c>
      <c r="D6454" t="s">
        <v>1698</v>
      </c>
      <c r="E6454" s="4">
        <v>71713</v>
      </c>
      <c r="F6454" s="4" t="s">
        <v>1699</v>
      </c>
      <c r="G6454" s="4">
        <v>104</v>
      </c>
      <c r="H6454" t="str">
        <f>CONCATENATE(Source[[#This Row],[Subject]],TRIM(Source[[#This Row],[Course]]))</f>
        <v>CNIT104</v>
      </c>
      <c r="I6454" t="str">
        <f>VLOOKUP(Source[[#This Row],[SubjCrse]],'Courses and Categories'!$E$2:$G$1816,3,FALSE)</f>
        <v>Credit CTE</v>
      </c>
      <c r="J6454">
        <v>831</v>
      </c>
      <c r="K6454" t="s">
        <v>4137</v>
      </c>
      <c r="L6454" t="s">
        <v>39</v>
      </c>
      <c r="M6454" t="s">
        <v>897</v>
      </c>
      <c r="N6454" t="s">
        <v>42</v>
      </c>
      <c r="O6454" t="s">
        <v>42</v>
      </c>
      <c r="P6454" t="s">
        <v>42</v>
      </c>
      <c r="Q6454" t="s">
        <v>42</v>
      </c>
      <c r="S6454" t="s">
        <v>134</v>
      </c>
      <c r="T6454">
        <v>1</v>
      </c>
      <c r="U6454" s="1">
        <v>43694</v>
      </c>
      <c r="V6454" s="1">
        <v>43819</v>
      </c>
      <c r="W6454" t="s">
        <v>4138</v>
      </c>
      <c r="X6454" t="s">
        <v>1450</v>
      </c>
      <c r="Y6454">
        <v>31</v>
      </c>
      <c r="Z6454">
        <v>24</v>
      </c>
      <c r="AA6454">
        <v>35</v>
      </c>
      <c r="AB6454">
        <v>68.571399999999997</v>
      </c>
      <c r="AD6454">
        <f>IF(ISBLANK(Source[[#This Row],[CrosslistID]]),1,1/COUNTIFS(Source[CrosslistID],Source[[#This Row],[CrosslistID]],Source[TermDesc],Source[[#This Row],[TermDesc]]))</f>
        <v>1</v>
      </c>
      <c r="AG6454">
        <v>0</v>
      </c>
      <c r="AH6454">
        <v>68.571399999999997</v>
      </c>
      <c r="AI6454">
        <v>3.1</v>
      </c>
      <c r="AJ6454">
        <v>3.1</v>
      </c>
      <c r="AK6454">
        <v>0.2</v>
      </c>
      <c r="AL64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54">
        <f>IF(AND(Source[[#This Row],[Credit_Noncredit]]="Noncredit",Source[[#This Row],[FTEF]]&gt;0),Source[[#This Row],[NC XLST FTES]]*525/(437.5*Source[[#This Row],[FTEF]]),0)</f>
        <v>0</v>
      </c>
      <c r="AN6454">
        <f>IF(Source[[#This Row],[Credit_Noncredit]]="Credit",Source[[#This Row],[Census Enrollment]],Source[[#This Row],[Noncredit Avg. Attendance]])</f>
        <v>31</v>
      </c>
    </row>
    <row r="6455" spans="1:40" x14ac:dyDescent="0.25">
      <c r="A6455" t="s">
        <v>1914</v>
      </c>
      <c r="B6455" t="s">
        <v>886</v>
      </c>
      <c r="C6455" t="s">
        <v>775</v>
      </c>
      <c r="D6455" t="s">
        <v>1698</v>
      </c>
      <c r="E6455" s="4">
        <v>77817</v>
      </c>
      <c r="F6455" s="4" t="s">
        <v>1699</v>
      </c>
      <c r="G6455" s="4">
        <v>105</v>
      </c>
      <c r="H6455" t="str">
        <f>CONCATENATE(Source[[#This Row],[Subject]],TRIM(Source[[#This Row],[Course]]))</f>
        <v>CNIT105</v>
      </c>
      <c r="I6455" t="str">
        <f>VLOOKUP(Source[[#This Row],[SubjCrse]],'Courses and Categories'!$E$2:$G$1816,3,FALSE)</f>
        <v>Credit CTE</v>
      </c>
      <c r="J6455">
        <v>831</v>
      </c>
      <c r="K6455" t="s">
        <v>4139</v>
      </c>
      <c r="L6455" t="s">
        <v>87</v>
      </c>
      <c r="M6455" t="s">
        <v>897</v>
      </c>
      <c r="N6455" t="s">
        <v>42</v>
      </c>
      <c r="O6455" t="s">
        <v>42</v>
      </c>
      <c r="P6455" t="s">
        <v>42</v>
      </c>
      <c r="Q6455" t="s">
        <v>42</v>
      </c>
      <c r="S6455" t="s">
        <v>134</v>
      </c>
      <c r="T6455">
        <v>1</v>
      </c>
      <c r="U6455" s="1">
        <v>43694</v>
      </c>
      <c r="V6455" s="1">
        <v>43819</v>
      </c>
      <c r="W6455" t="s">
        <v>1707</v>
      </c>
      <c r="X6455" t="s">
        <v>899</v>
      </c>
      <c r="Y6455">
        <v>21</v>
      </c>
      <c r="Z6455">
        <v>20</v>
      </c>
      <c r="AA6455">
        <v>35</v>
      </c>
      <c r="AB6455">
        <v>57.142899999999997</v>
      </c>
      <c r="AD6455">
        <f>IF(ISBLANK(Source[[#This Row],[CrosslistID]]),1,1/COUNTIFS(Source[CrosslistID],Source[[#This Row],[CrosslistID]],Source[TermDesc],Source[[#This Row],[TermDesc]]))</f>
        <v>1</v>
      </c>
      <c r="AG6455">
        <v>0</v>
      </c>
      <c r="AH6455">
        <v>57.142899999999997</v>
      </c>
      <c r="AI6455">
        <v>2.1</v>
      </c>
      <c r="AJ6455">
        <v>2.1</v>
      </c>
      <c r="AK6455">
        <v>0.2</v>
      </c>
      <c r="AL64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55">
        <f>IF(AND(Source[[#This Row],[Credit_Noncredit]]="Noncredit",Source[[#This Row],[FTEF]]&gt;0),Source[[#This Row],[NC XLST FTES]]*525/(437.5*Source[[#This Row],[FTEF]]),0)</f>
        <v>0</v>
      </c>
      <c r="AN6455">
        <f>IF(Source[[#This Row],[Credit_Noncredit]]="Credit",Source[[#This Row],[Census Enrollment]],Source[[#This Row],[Noncredit Avg. Attendance]])</f>
        <v>21</v>
      </c>
    </row>
    <row r="6456" spans="1:40" x14ac:dyDescent="0.25">
      <c r="A6456" t="s">
        <v>1914</v>
      </c>
      <c r="B6456" t="s">
        <v>886</v>
      </c>
      <c r="C6456" t="s">
        <v>775</v>
      </c>
      <c r="D6456" t="s">
        <v>1698</v>
      </c>
      <c r="E6456" s="4">
        <v>72811</v>
      </c>
      <c r="F6456" s="4" t="s">
        <v>1699</v>
      </c>
      <c r="G6456" s="4">
        <v>106</v>
      </c>
      <c r="H6456" t="str">
        <f>CONCATENATE(Source[[#This Row],[Subject]],TRIM(Source[[#This Row],[Course]]))</f>
        <v>CNIT106</v>
      </c>
      <c r="I6456" t="str">
        <f>VLOOKUP(Source[[#This Row],[SubjCrse]],'Courses and Categories'!$E$2:$G$1816,3,FALSE)</f>
        <v>Credit CTE</v>
      </c>
      <c r="J6456">
        <v>501</v>
      </c>
      <c r="K6456" t="s">
        <v>4140</v>
      </c>
      <c r="L6456" t="s">
        <v>87</v>
      </c>
      <c r="M6456" t="s">
        <v>903</v>
      </c>
      <c r="N6456" t="s">
        <v>826</v>
      </c>
      <c r="O6456" t="s">
        <v>425</v>
      </c>
      <c r="P6456" t="s">
        <v>2345</v>
      </c>
      <c r="Q6456" t="s">
        <v>2153</v>
      </c>
      <c r="R6456" t="s">
        <v>4141</v>
      </c>
      <c r="S6456" t="s">
        <v>134</v>
      </c>
      <c r="T6456">
        <v>1</v>
      </c>
      <c r="U6456" s="1">
        <v>43694</v>
      </c>
      <c r="V6456" s="1">
        <v>43819</v>
      </c>
      <c r="W6456" t="s">
        <v>4142</v>
      </c>
      <c r="X6456" t="s">
        <v>1929</v>
      </c>
      <c r="Y6456">
        <v>30</v>
      </c>
      <c r="Z6456">
        <v>28</v>
      </c>
      <c r="AA6456">
        <v>35</v>
      </c>
      <c r="AB6456">
        <v>80</v>
      </c>
      <c r="AD6456">
        <f>IF(ISBLANK(Source[[#This Row],[CrosslistID]]),1,1/COUNTIFS(Source[CrosslistID],Source[[#This Row],[CrosslistID]],Source[TermDesc],Source[[#This Row],[TermDesc]]))</f>
        <v>1</v>
      </c>
      <c r="AG6456">
        <v>0</v>
      </c>
      <c r="AH6456">
        <v>80</v>
      </c>
      <c r="AI6456">
        <v>3</v>
      </c>
      <c r="AJ6456">
        <v>3</v>
      </c>
      <c r="AK6456">
        <v>0.2</v>
      </c>
      <c r="AL64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56">
        <f>IF(AND(Source[[#This Row],[Credit_Noncredit]]="Noncredit",Source[[#This Row],[FTEF]]&gt;0),Source[[#This Row],[NC XLST FTES]]*525/(437.5*Source[[#This Row],[FTEF]]),0)</f>
        <v>0</v>
      </c>
      <c r="AN6456">
        <f>IF(Source[[#This Row],[Credit_Noncredit]]="Credit",Source[[#This Row],[Census Enrollment]],Source[[#This Row],[Noncredit Avg. Attendance]])</f>
        <v>30</v>
      </c>
    </row>
    <row r="6457" spans="1:40" x14ac:dyDescent="0.25">
      <c r="A6457" t="s">
        <v>1914</v>
      </c>
      <c r="B6457" t="s">
        <v>886</v>
      </c>
      <c r="C6457" t="s">
        <v>775</v>
      </c>
      <c r="D6457" t="s">
        <v>1698</v>
      </c>
      <c r="E6457" s="4">
        <v>78183</v>
      </c>
      <c r="F6457" s="4" t="s">
        <v>1699</v>
      </c>
      <c r="G6457" s="4">
        <v>106</v>
      </c>
      <c r="H6457" t="str">
        <f>CONCATENATE(Source[[#This Row],[Subject]],TRIM(Source[[#This Row],[Course]]))</f>
        <v>CNIT106</v>
      </c>
      <c r="I6457" t="str">
        <f>VLOOKUP(Source[[#This Row],[SubjCrse]],'Courses and Categories'!$E$2:$G$1816,3,FALSE)</f>
        <v>Credit CTE</v>
      </c>
      <c r="J6457">
        <v>834</v>
      </c>
      <c r="K6457" t="s">
        <v>4140</v>
      </c>
      <c r="L6457" t="s">
        <v>39</v>
      </c>
      <c r="M6457" t="s">
        <v>897</v>
      </c>
      <c r="N6457" t="s">
        <v>42</v>
      </c>
      <c r="O6457" t="s">
        <v>42</v>
      </c>
      <c r="P6457" t="s">
        <v>42</v>
      </c>
      <c r="Q6457" t="s">
        <v>42</v>
      </c>
      <c r="S6457" t="s">
        <v>134</v>
      </c>
      <c r="T6457">
        <v>1</v>
      </c>
      <c r="U6457" s="1">
        <v>43694</v>
      </c>
      <c r="V6457" s="1">
        <v>43819</v>
      </c>
      <c r="W6457" t="s">
        <v>4130</v>
      </c>
      <c r="X6457" t="s">
        <v>1450</v>
      </c>
      <c r="Y6457">
        <v>38</v>
      </c>
      <c r="Z6457">
        <v>29</v>
      </c>
      <c r="AA6457">
        <v>35</v>
      </c>
      <c r="AB6457">
        <v>82.857100000000003</v>
      </c>
      <c r="AD6457">
        <f>IF(ISBLANK(Source[[#This Row],[CrosslistID]]),1,1/COUNTIFS(Source[CrosslistID],Source[[#This Row],[CrosslistID]],Source[TermDesc],Source[[#This Row],[TermDesc]]))</f>
        <v>1</v>
      </c>
      <c r="AG6457">
        <v>0</v>
      </c>
      <c r="AH6457">
        <v>82.857100000000003</v>
      </c>
      <c r="AI6457">
        <v>3.8</v>
      </c>
      <c r="AJ6457">
        <v>3.8</v>
      </c>
      <c r="AK6457">
        <v>0.2</v>
      </c>
      <c r="AL64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57">
        <f>IF(AND(Source[[#This Row],[Credit_Noncredit]]="Noncredit",Source[[#This Row],[FTEF]]&gt;0),Source[[#This Row],[NC XLST FTES]]*525/(437.5*Source[[#This Row],[FTEF]]),0)</f>
        <v>0</v>
      </c>
      <c r="AN6457">
        <f>IF(Source[[#This Row],[Credit_Noncredit]]="Credit",Source[[#This Row],[Census Enrollment]],Source[[#This Row],[Noncredit Avg. Attendance]])</f>
        <v>38</v>
      </c>
    </row>
    <row r="6458" spans="1:40" x14ac:dyDescent="0.25">
      <c r="A6458" t="s">
        <v>1914</v>
      </c>
      <c r="B6458" t="s">
        <v>886</v>
      </c>
      <c r="C6458" t="s">
        <v>775</v>
      </c>
      <c r="D6458" t="s">
        <v>1698</v>
      </c>
      <c r="E6458" s="4">
        <v>78837</v>
      </c>
      <c r="F6458" s="4" t="s">
        <v>1699</v>
      </c>
      <c r="G6458" s="4">
        <v>106</v>
      </c>
      <c r="H6458" t="str">
        <f>CONCATENATE(Source[[#This Row],[Subject]],TRIM(Source[[#This Row],[Course]]))</f>
        <v>CNIT106</v>
      </c>
      <c r="I6458" t="str">
        <f>VLOOKUP(Source[[#This Row],[SubjCrse]],'Courses and Categories'!$E$2:$G$1816,3,FALSE)</f>
        <v>Credit CTE</v>
      </c>
      <c r="J6458">
        <v>931</v>
      </c>
      <c r="K6458" t="s">
        <v>4140</v>
      </c>
      <c r="L6458" t="s">
        <v>87</v>
      </c>
      <c r="M6458" t="s">
        <v>897</v>
      </c>
      <c r="N6458" t="s">
        <v>42</v>
      </c>
      <c r="O6458" t="s">
        <v>42</v>
      </c>
      <c r="P6458" t="s">
        <v>42</v>
      </c>
      <c r="Q6458" t="s">
        <v>42</v>
      </c>
      <c r="S6458" t="s">
        <v>134</v>
      </c>
      <c r="T6458" t="s">
        <v>44</v>
      </c>
      <c r="U6458" s="1">
        <v>43711</v>
      </c>
      <c r="V6458" s="1">
        <v>43819</v>
      </c>
      <c r="W6458" t="s">
        <v>4138</v>
      </c>
      <c r="X6458" t="s">
        <v>899</v>
      </c>
      <c r="Y6458">
        <v>38</v>
      </c>
      <c r="Z6458">
        <v>34</v>
      </c>
      <c r="AA6458">
        <v>35</v>
      </c>
      <c r="AB6458">
        <v>97.142899999999997</v>
      </c>
      <c r="AD6458">
        <f>IF(ISBLANK(Source[[#This Row],[CrosslistID]]),1,1/COUNTIFS(Source[CrosslistID],Source[[#This Row],[CrosslistID]],Source[TermDesc],Source[[#This Row],[TermDesc]]))</f>
        <v>1</v>
      </c>
      <c r="AG6458">
        <v>0</v>
      </c>
      <c r="AH6458">
        <v>97.142899999999997</v>
      </c>
      <c r="AI6458">
        <v>3.6</v>
      </c>
      <c r="AJ6458">
        <v>3.8</v>
      </c>
      <c r="AK6458">
        <v>0.2</v>
      </c>
      <c r="AL64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58">
        <f>IF(AND(Source[[#This Row],[Credit_Noncredit]]="Noncredit",Source[[#This Row],[FTEF]]&gt;0),Source[[#This Row],[NC XLST FTES]]*525/(437.5*Source[[#This Row],[FTEF]]),0)</f>
        <v>0</v>
      </c>
      <c r="AN6458">
        <f>IF(Source[[#This Row],[Credit_Noncredit]]="Credit",Source[[#This Row],[Census Enrollment]],Source[[#This Row],[Noncredit Avg. Attendance]])</f>
        <v>38</v>
      </c>
    </row>
    <row r="6459" spans="1:40" x14ac:dyDescent="0.25">
      <c r="A6459" t="s">
        <v>1914</v>
      </c>
      <c r="B6459" t="s">
        <v>886</v>
      </c>
      <c r="C6459" t="s">
        <v>775</v>
      </c>
      <c r="D6459" t="s">
        <v>1698</v>
      </c>
      <c r="E6459" s="4">
        <v>75019</v>
      </c>
      <c r="F6459" s="4" t="s">
        <v>1699</v>
      </c>
      <c r="G6459" s="4">
        <v>107</v>
      </c>
      <c r="H6459" t="str">
        <f>CONCATENATE(Source[[#This Row],[Subject]],TRIM(Source[[#This Row],[Course]]))</f>
        <v>CNIT107</v>
      </c>
      <c r="I6459" t="str">
        <f>VLOOKUP(Source[[#This Row],[SubjCrse]],'Courses and Categories'!$E$2:$G$1816,3,FALSE)</f>
        <v>Credit CTE</v>
      </c>
      <c r="J6459">
        <v>831</v>
      </c>
      <c r="K6459" t="s">
        <v>4143</v>
      </c>
      <c r="L6459" t="s">
        <v>87</v>
      </c>
      <c r="M6459" t="s">
        <v>897</v>
      </c>
      <c r="N6459" t="s">
        <v>42</v>
      </c>
      <c r="O6459" t="s">
        <v>42</v>
      </c>
      <c r="P6459" t="s">
        <v>42</v>
      </c>
      <c r="Q6459" t="s">
        <v>42</v>
      </c>
      <c r="S6459" t="s">
        <v>43</v>
      </c>
      <c r="T6459">
        <v>1</v>
      </c>
      <c r="U6459" s="1">
        <v>43694</v>
      </c>
      <c r="V6459" s="1">
        <v>43819</v>
      </c>
      <c r="W6459" t="s">
        <v>4138</v>
      </c>
      <c r="X6459" t="s">
        <v>1450</v>
      </c>
      <c r="Y6459">
        <v>31</v>
      </c>
      <c r="Z6459">
        <v>27</v>
      </c>
      <c r="AA6459">
        <v>35</v>
      </c>
      <c r="AB6459">
        <v>77.142899999999997</v>
      </c>
      <c r="AD6459">
        <f>IF(ISBLANK(Source[[#This Row],[CrosslistID]]),1,1/COUNTIFS(Source[CrosslistID],Source[[#This Row],[CrosslistID]],Source[TermDesc],Source[[#This Row],[TermDesc]]))</f>
        <v>1</v>
      </c>
      <c r="AG6459">
        <v>0</v>
      </c>
      <c r="AH6459">
        <v>77.142899999999997</v>
      </c>
      <c r="AI6459">
        <v>3</v>
      </c>
      <c r="AJ6459">
        <v>3.1</v>
      </c>
      <c r="AK6459">
        <v>0.2</v>
      </c>
      <c r="AL64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59">
        <f>IF(AND(Source[[#This Row],[Credit_Noncredit]]="Noncredit",Source[[#This Row],[FTEF]]&gt;0),Source[[#This Row],[NC XLST FTES]]*525/(437.5*Source[[#This Row],[FTEF]]),0)</f>
        <v>0</v>
      </c>
      <c r="AN6459">
        <f>IF(Source[[#This Row],[Credit_Noncredit]]="Credit",Source[[#This Row],[Census Enrollment]],Source[[#This Row],[Noncredit Avg. Attendance]])</f>
        <v>31</v>
      </c>
    </row>
    <row r="6460" spans="1:40" x14ac:dyDescent="0.25">
      <c r="A6460" t="s">
        <v>1914</v>
      </c>
      <c r="B6460" t="s">
        <v>886</v>
      </c>
      <c r="C6460" t="s">
        <v>775</v>
      </c>
      <c r="D6460" t="s">
        <v>1698</v>
      </c>
      <c r="E6460" s="4">
        <v>78838</v>
      </c>
      <c r="F6460" s="4" t="s">
        <v>1699</v>
      </c>
      <c r="G6460" s="4">
        <v>108</v>
      </c>
      <c r="H6460" t="str">
        <f>CONCATENATE(Source[[#This Row],[Subject]],TRIM(Source[[#This Row],[Course]]))</f>
        <v>CNIT108</v>
      </c>
      <c r="I6460" t="str">
        <f>VLOOKUP(Source[[#This Row],[SubjCrse]],'Courses and Categories'!$E$2:$G$1816,3,FALSE)</f>
        <v>Credit CTE</v>
      </c>
      <c r="J6460">
        <v>931</v>
      </c>
      <c r="K6460" t="s">
        <v>4144</v>
      </c>
      <c r="L6460" t="s">
        <v>87</v>
      </c>
      <c r="M6460" t="s">
        <v>897</v>
      </c>
      <c r="N6460" t="s">
        <v>42</v>
      </c>
      <c r="O6460" t="s">
        <v>42</v>
      </c>
      <c r="P6460" t="s">
        <v>42</v>
      </c>
      <c r="Q6460" t="s">
        <v>42</v>
      </c>
      <c r="S6460" t="s">
        <v>134</v>
      </c>
      <c r="T6460" t="s">
        <v>44</v>
      </c>
      <c r="U6460" s="1">
        <v>43711</v>
      </c>
      <c r="V6460" s="1">
        <v>43819</v>
      </c>
      <c r="W6460" t="s">
        <v>4138</v>
      </c>
      <c r="X6460" t="s">
        <v>899</v>
      </c>
      <c r="Y6460">
        <v>35</v>
      </c>
      <c r="Z6460">
        <v>29</v>
      </c>
      <c r="AA6460">
        <v>35</v>
      </c>
      <c r="AB6460">
        <v>82.857100000000003</v>
      </c>
      <c r="AD6460">
        <f>IF(ISBLANK(Source[[#This Row],[CrosslistID]]),1,1/COUNTIFS(Source[CrosslistID],Source[[#This Row],[CrosslistID]],Source[TermDesc],Source[[#This Row],[TermDesc]]))</f>
        <v>1</v>
      </c>
      <c r="AG6460">
        <v>0</v>
      </c>
      <c r="AH6460">
        <v>82.857100000000003</v>
      </c>
      <c r="AI6460">
        <v>3.5</v>
      </c>
      <c r="AJ6460">
        <v>3.5</v>
      </c>
      <c r="AK6460">
        <v>0.2</v>
      </c>
      <c r="AL64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60">
        <f>IF(AND(Source[[#This Row],[Credit_Noncredit]]="Noncredit",Source[[#This Row],[FTEF]]&gt;0),Source[[#This Row],[NC XLST FTES]]*525/(437.5*Source[[#This Row],[FTEF]]),0)</f>
        <v>0</v>
      </c>
      <c r="AN6460">
        <f>IF(Source[[#This Row],[Credit_Noncredit]]="Credit",Source[[#This Row],[Census Enrollment]],Source[[#This Row],[Noncredit Avg. Attendance]])</f>
        <v>35</v>
      </c>
    </row>
    <row r="6461" spans="1:40" x14ac:dyDescent="0.25">
      <c r="A6461" t="s">
        <v>1914</v>
      </c>
      <c r="B6461" t="s">
        <v>886</v>
      </c>
      <c r="C6461" t="s">
        <v>775</v>
      </c>
      <c r="D6461" t="s">
        <v>1698</v>
      </c>
      <c r="E6461" s="4">
        <v>76132</v>
      </c>
      <c r="F6461" s="4" t="s">
        <v>1699</v>
      </c>
      <c r="G6461" s="4">
        <v>113</v>
      </c>
      <c r="H6461" t="str">
        <f>CONCATENATE(Source[[#This Row],[Subject]],TRIM(Source[[#This Row],[Course]]))</f>
        <v>CNIT113</v>
      </c>
      <c r="I6461" t="str">
        <f>VLOOKUP(Source[[#This Row],[SubjCrse]],'Courses and Categories'!$E$2:$G$1816,3,FALSE)</f>
        <v>Credit CTE</v>
      </c>
      <c r="J6461">
        <v>831</v>
      </c>
      <c r="K6461" t="s">
        <v>4145</v>
      </c>
      <c r="L6461" t="s">
        <v>87</v>
      </c>
      <c r="M6461" t="s">
        <v>897</v>
      </c>
      <c r="N6461" t="s">
        <v>42</v>
      </c>
      <c r="O6461" t="s">
        <v>42</v>
      </c>
      <c r="P6461" t="s">
        <v>42</v>
      </c>
      <c r="Q6461" t="s">
        <v>42</v>
      </c>
      <c r="S6461" t="s">
        <v>134</v>
      </c>
      <c r="T6461">
        <v>1</v>
      </c>
      <c r="U6461" s="1">
        <v>43694</v>
      </c>
      <c r="V6461" s="1">
        <v>43819</v>
      </c>
      <c r="W6461" t="s">
        <v>4130</v>
      </c>
      <c r="X6461" t="s">
        <v>1450</v>
      </c>
      <c r="Y6461">
        <v>35</v>
      </c>
      <c r="Z6461">
        <v>31</v>
      </c>
      <c r="AA6461">
        <v>35</v>
      </c>
      <c r="AB6461">
        <v>88.571399999999997</v>
      </c>
      <c r="AD6461">
        <f>IF(ISBLANK(Source[[#This Row],[CrosslistID]]),1,1/COUNTIFS(Source[CrosslistID],Source[[#This Row],[CrosslistID]],Source[TermDesc],Source[[#This Row],[TermDesc]]))</f>
        <v>1</v>
      </c>
      <c r="AG6461">
        <v>0</v>
      </c>
      <c r="AH6461">
        <v>88.571399999999997</v>
      </c>
      <c r="AI6461">
        <v>3.5</v>
      </c>
      <c r="AJ6461">
        <v>3.5</v>
      </c>
      <c r="AK6461">
        <v>0.2</v>
      </c>
      <c r="AL64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61">
        <f>IF(AND(Source[[#This Row],[Credit_Noncredit]]="Noncredit",Source[[#This Row],[FTEF]]&gt;0),Source[[#This Row],[NC XLST FTES]]*525/(437.5*Source[[#This Row],[FTEF]]),0)</f>
        <v>0</v>
      </c>
      <c r="AN6461">
        <f>IF(Source[[#This Row],[Credit_Noncredit]]="Credit",Source[[#This Row],[Census Enrollment]],Source[[#This Row],[Noncredit Avg. Attendance]])</f>
        <v>35</v>
      </c>
    </row>
    <row r="6462" spans="1:40" x14ac:dyDescent="0.25">
      <c r="A6462" t="s">
        <v>1914</v>
      </c>
      <c r="B6462" t="s">
        <v>886</v>
      </c>
      <c r="C6462" t="s">
        <v>775</v>
      </c>
      <c r="D6462" t="s">
        <v>1698</v>
      </c>
      <c r="E6462" s="4">
        <v>78480</v>
      </c>
      <c r="F6462" s="4" t="s">
        <v>1699</v>
      </c>
      <c r="G6462" s="4">
        <v>120</v>
      </c>
      <c r="H6462" t="str">
        <f>CONCATENATE(Source[[#This Row],[Subject]],TRIM(Source[[#This Row],[Course]]))</f>
        <v>CNIT120</v>
      </c>
      <c r="I6462" t="str">
        <f>VLOOKUP(Source[[#This Row],[SubjCrse]],'Courses and Categories'!$E$2:$G$1816,3,FALSE)</f>
        <v>Credit CTE</v>
      </c>
      <c r="J6462">
        <v>502</v>
      </c>
      <c r="K6462" t="s">
        <v>4146</v>
      </c>
      <c r="L6462" t="s">
        <v>87</v>
      </c>
      <c r="M6462" t="s">
        <v>903</v>
      </c>
      <c r="N6462" t="s">
        <v>185</v>
      </c>
      <c r="O6462">
        <v>1810</v>
      </c>
      <c r="P6462">
        <v>2100</v>
      </c>
      <c r="Q6462" t="s">
        <v>1649</v>
      </c>
      <c r="R6462">
        <v>255</v>
      </c>
      <c r="S6462" t="s">
        <v>134</v>
      </c>
      <c r="T6462">
        <v>1</v>
      </c>
      <c r="U6462" s="1">
        <v>43694</v>
      </c>
      <c r="V6462" s="1">
        <v>43819</v>
      </c>
      <c r="W6462" t="s">
        <v>4129</v>
      </c>
      <c r="X6462" t="s">
        <v>1929</v>
      </c>
      <c r="Y6462">
        <v>50</v>
      </c>
      <c r="Z6462">
        <v>50</v>
      </c>
      <c r="AA6462">
        <v>35</v>
      </c>
      <c r="AB6462">
        <v>142.8571</v>
      </c>
      <c r="AD6462">
        <f>IF(ISBLANK(Source[[#This Row],[CrosslistID]]),1,1/COUNTIFS(Source[CrosslistID],Source[[#This Row],[CrosslistID]],Source[TermDesc],Source[[#This Row],[TermDesc]]))</f>
        <v>1</v>
      </c>
      <c r="AG6462">
        <v>0</v>
      </c>
      <c r="AH6462">
        <v>142.8571</v>
      </c>
      <c r="AI6462">
        <v>4.7</v>
      </c>
      <c r="AJ6462">
        <v>5</v>
      </c>
      <c r="AK6462">
        <v>0.2</v>
      </c>
      <c r="AL64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62">
        <f>IF(AND(Source[[#This Row],[Credit_Noncredit]]="Noncredit",Source[[#This Row],[FTEF]]&gt;0),Source[[#This Row],[NC XLST FTES]]*525/(437.5*Source[[#This Row],[FTEF]]),0)</f>
        <v>0</v>
      </c>
      <c r="AN6462">
        <f>IF(Source[[#This Row],[Credit_Noncredit]]="Credit",Source[[#This Row],[Census Enrollment]],Source[[#This Row],[Noncredit Avg. Attendance]])</f>
        <v>50</v>
      </c>
    </row>
    <row r="6463" spans="1:40" x14ac:dyDescent="0.25">
      <c r="A6463" t="s">
        <v>1914</v>
      </c>
      <c r="B6463" t="s">
        <v>886</v>
      </c>
      <c r="C6463" t="s">
        <v>775</v>
      </c>
      <c r="D6463" t="s">
        <v>1698</v>
      </c>
      <c r="E6463" s="4">
        <v>71821</v>
      </c>
      <c r="F6463" s="4" t="s">
        <v>1699</v>
      </c>
      <c r="G6463" s="4">
        <v>120</v>
      </c>
      <c r="H6463" t="str">
        <f>CONCATENATE(Source[[#This Row],[Subject]],TRIM(Source[[#This Row],[Course]]))</f>
        <v>CNIT120</v>
      </c>
      <c r="I6463" t="str">
        <f>VLOOKUP(Source[[#This Row],[SubjCrse]],'Courses and Categories'!$E$2:$G$1816,3,FALSE)</f>
        <v>Credit CTE</v>
      </c>
      <c r="J6463">
        <v>831</v>
      </c>
      <c r="K6463" t="s">
        <v>4146</v>
      </c>
      <c r="L6463" t="s">
        <v>39</v>
      </c>
      <c r="M6463" t="s">
        <v>897</v>
      </c>
      <c r="N6463" t="s">
        <v>42</v>
      </c>
      <c r="O6463" t="s">
        <v>42</v>
      </c>
      <c r="P6463" t="s">
        <v>42</v>
      </c>
      <c r="Q6463" t="s">
        <v>42</v>
      </c>
      <c r="S6463" t="s">
        <v>134</v>
      </c>
      <c r="T6463">
        <v>1</v>
      </c>
      <c r="U6463" s="1">
        <v>43694</v>
      </c>
      <c r="V6463" s="1">
        <v>43819</v>
      </c>
      <c r="W6463" t="s">
        <v>4138</v>
      </c>
      <c r="X6463" t="s">
        <v>899</v>
      </c>
      <c r="Y6463">
        <v>33</v>
      </c>
      <c r="Z6463">
        <v>31</v>
      </c>
      <c r="AA6463">
        <v>35</v>
      </c>
      <c r="AB6463">
        <v>88.571399999999997</v>
      </c>
      <c r="AD6463">
        <f>IF(ISBLANK(Source[[#This Row],[CrosslistID]]),1,1/COUNTIFS(Source[CrosslistID],Source[[#This Row],[CrosslistID]],Source[TermDesc],Source[[#This Row],[TermDesc]]))</f>
        <v>1</v>
      </c>
      <c r="AG6463">
        <v>0</v>
      </c>
      <c r="AH6463">
        <v>88.571399999999997</v>
      </c>
      <c r="AI6463">
        <v>3.2</v>
      </c>
      <c r="AJ6463">
        <v>3.3</v>
      </c>
      <c r="AK6463">
        <v>0.2</v>
      </c>
      <c r="AL64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63">
        <f>IF(AND(Source[[#This Row],[Credit_Noncredit]]="Noncredit",Source[[#This Row],[FTEF]]&gt;0),Source[[#This Row],[NC XLST FTES]]*525/(437.5*Source[[#This Row],[FTEF]]),0)</f>
        <v>0</v>
      </c>
      <c r="AN6463">
        <f>IF(Source[[#This Row],[Credit_Noncredit]]="Credit",Source[[#This Row],[Census Enrollment]],Source[[#This Row],[Noncredit Avg. Attendance]])</f>
        <v>33</v>
      </c>
    </row>
    <row r="6464" spans="1:40" x14ac:dyDescent="0.25">
      <c r="A6464" t="s">
        <v>1914</v>
      </c>
      <c r="B6464" t="s">
        <v>886</v>
      </c>
      <c r="C6464" t="s">
        <v>775</v>
      </c>
      <c r="D6464" t="s">
        <v>1698</v>
      </c>
      <c r="E6464" s="4">
        <v>78184</v>
      </c>
      <c r="F6464" s="4" t="s">
        <v>1699</v>
      </c>
      <c r="G6464" s="4">
        <v>120</v>
      </c>
      <c r="H6464" t="str">
        <f>CONCATENATE(Source[[#This Row],[Subject]],TRIM(Source[[#This Row],[Course]]))</f>
        <v>CNIT120</v>
      </c>
      <c r="I6464" t="str">
        <f>VLOOKUP(Source[[#This Row],[SubjCrse]],'Courses and Categories'!$E$2:$G$1816,3,FALSE)</f>
        <v>Credit CTE</v>
      </c>
      <c r="J6464">
        <v>932</v>
      </c>
      <c r="K6464" t="s">
        <v>4146</v>
      </c>
      <c r="L6464" t="s">
        <v>39</v>
      </c>
      <c r="M6464" t="s">
        <v>897</v>
      </c>
      <c r="N6464" t="s">
        <v>42</v>
      </c>
      <c r="O6464" t="s">
        <v>42</v>
      </c>
      <c r="P6464" t="s">
        <v>42</v>
      </c>
      <c r="Q6464" t="s">
        <v>42</v>
      </c>
      <c r="S6464" t="s">
        <v>134</v>
      </c>
      <c r="T6464" t="s">
        <v>44</v>
      </c>
      <c r="U6464" s="1">
        <v>43711</v>
      </c>
      <c r="V6464" s="1">
        <v>43819</v>
      </c>
      <c r="W6464" t="s">
        <v>4138</v>
      </c>
      <c r="X6464" t="s">
        <v>899</v>
      </c>
      <c r="Y6464">
        <v>27</v>
      </c>
      <c r="Z6464">
        <v>27</v>
      </c>
      <c r="AA6464">
        <v>35</v>
      </c>
      <c r="AB6464">
        <v>77.142899999999997</v>
      </c>
      <c r="AD6464">
        <f>IF(ISBLANK(Source[[#This Row],[CrosslistID]]),1,1/COUNTIFS(Source[CrosslistID],Source[[#This Row],[CrosslistID]],Source[TermDesc],Source[[#This Row],[TermDesc]]))</f>
        <v>1</v>
      </c>
      <c r="AG6464">
        <v>0</v>
      </c>
      <c r="AH6464">
        <v>77.142899999999997</v>
      </c>
      <c r="AI6464">
        <v>2.7</v>
      </c>
      <c r="AJ6464">
        <v>2.7</v>
      </c>
      <c r="AK6464">
        <v>0.2</v>
      </c>
      <c r="AL64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64">
        <f>IF(AND(Source[[#This Row],[Credit_Noncredit]]="Noncredit",Source[[#This Row],[FTEF]]&gt;0),Source[[#This Row],[NC XLST FTES]]*525/(437.5*Source[[#This Row],[FTEF]]),0)</f>
        <v>0</v>
      </c>
      <c r="AN6464">
        <f>IF(Source[[#This Row],[Credit_Noncredit]]="Credit",Source[[#This Row],[Census Enrollment]],Source[[#This Row],[Noncredit Avg. Attendance]])</f>
        <v>27</v>
      </c>
    </row>
    <row r="6465" spans="1:40" x14ac:dyDescent="0.25">
      <c r="A6465" t="s">
        <v>1914</v>
      </c>
      <c r="B6465" t="s">
        <v>886</v>
      </c>
      <c r="C6465" t="s">
        <v>775</v>
      </c>
      <c r="D6465" t="s">
        <v>1698</v>
      </c>
      <c r="E6465" s="4">
        <v>79191</v>
      </c>
      <c r="F6465" s="4" t="s">
        <v>1699</v>
      </c>
      <c r="G6465" s="4">
        <v>120</v>
      </c>
      <c r="H6465" t="str">
        <f>CONCATENATE(Source[[#This Row],[Subject]],TRIM(Source[[#This Row],[Course]]))</f>
        <v>CNIT120</v>
      </c>
      <c r="I6465" t="str">
        <f>VLOOKUP(Source[[#This Row],[SubjCrse]],'Courses and Categories'!$E$2:$G$1816,3,FALSE)</f>
        <v>Credit CTE</v>
      </c>
      <c r="J6465">
        <v>933</v>
      </c>
      <c r="K6465" t="s">
        <v>4146</v>
      </c>
      <c r="L6465" t="s">
        <v>39</v>
      </c>
      <c r="M6465" t="s">
        <v>897</v>
      </c>
      <c r="N6465" t="s">
        <v>42</v>
      </c>
      <c r="O6465" t="s">
        <v>42</v>
      </c>
      <c r="P6465" t="s">
        <v>42</v>
      </c>
      <c r="Q6465" t="s">
        <v>42</v>
      </c>
      <c r="S6465" t="s">
        <v>134</v>
      </c>
      <c r="T6465" t="s">
        <v>44</v>
      </c>
      <c r="U6465" s="1">
        <v>43711</v>
      </c>
      <c r="V6465" s="1">
        <v>43819</v>
      </c>
      <c r="W6465" t="s">
        <v>4138</v>
      </c>
      <c r="X6465" t="s">
        <v>899</v>
      </c>
      <c r="Y6465">
        <v>31</v>
      </c>
      <c r="Z6465">
        <v>28</v>
      </c>
      <c r="AA6465">
        <v>35</v>
      </c>
      <c r="AB6465">
        <v>80</v>
      </c>
      <c r="AD6465">
        <f>IF(ISBLANK(Source[[#This Row],[CrosslistID]]),1,1/COUNTIFS(Source[CrosslistID],Source[[#This Row],[CrosslistID]],Source[TermDesc],Source[[#This Row],[TermDesc]]))</f>
        <v>1</v>
      </c>
      <c r="AG6465">
        <v>0</v>
      </c>
      <c r="AH6465">
        <v>80</v>
      </c>
      <c r="AI6465">
        <v>3.1</v>
      </c>
      <c r="AJ6465">
        <v>3.1</v>
      </c>
      <c r="AK6465">
        <v>0.2</v>
      </c>
      <c r="AL64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65">
        <f>IF(AND(Source[[#This Row],[Credit_Noncredit]]="Noncredit",Source[[#This Row],[FTEF]]&gt;0),Source[[#This Row],[NC XLST FTES]]*525/(437.5*Source[[#This Row],[FTEF]]),0)</f>
        <v>0</v>
      </c>
      <c r="AN6465">
        <f>IF(Source[[#This Row],[Credit_Noncredit]]="Credit",Source[[#This Row],[Census Enrollment]],Source[[#This Row],[Noncredit Avg. Attendance]])</f>
        <v>31</v>
      </c>
    </row>
    <row r="6466" spans="1:40" x14ac:dyDescent="0.25">
      <c r="A6466" t="s">
        <v>1914</v>
      </c>
      <c r="B6466" t="s">
        <v>886</v>
      </c>
      <c r="C6466" t="s">
        <v>775</v>
      </c>
      <c r="D6466" t="s">
        <v>1698</v>
      </c>
      <c r="E6466" s="4">
        <v>78186</v>
      </c>
      <c r="F6466" s="4" t="s">
        <v>1699</v>
      </c>
      <c r="G6466" s="4">
        <v>121</v>
      </c>
      <c r="H6466" t="str">
        <f>CONCATENATE(Source[[#This Row],[Subject]],TRIM(Source[[#This Row],[Course]]))</f>
        <v>CNIT121</v>
      </c>
      <c r="I6466" t="str">
        <f>VLOOKUP(Source[[#This Row],[SubjCrse]],'Courses and Categories'!$E$2:$G$1816,3,FALSE)</f>
        <v>Credit CTE</v>
      </c>
      <c r="J6466">
        <v>502</v>
      </c>
      <c r="K6466" t="s">
        <v>1708</v>
      </c>
      <c r="L6466" t="s">
        <v>87</v>
      </c>
      <c r="M6466" t="s">
        <v>903</v>
      </c>
      <c r="N6466" t="s">
        <v>50</v>
      </c>
      <c r="O6466">
        <v>1810</v>
      </c>
      <c r="P6466">
        <v>2100</v>
      </c>
      <c r="Q6466" t="s">
        <v>1649</v>
      </c>
      <c r="R6466">
        <v>200</v>
      </c>
      <c r="S6466" t="s">
        <v>134</v>
      </c>
      <c r="T6466">
        <v>1</v>
      </c>
      <c r="U6466" s="1">
        <v>43694</v>
      </c>
      <c r="V6466" s="1">
        <v>43819</v>
      </c>
      <c r="W6466" t="s">
        <v>4129</v>
      </c>
      <c r="X6466" t="s">
        <v>1929</v>
      </c>
      <c r="Y6466">
        <v>42</v>
      </c>
      <c r="Z6466">
        <v>40</v>
      </c>
      <c r="AA6466">
        <v>35</v>
      </c>
      <c r="AB6466">
        <v>114.28570000000001</v>
      </c>
      <c r="AD6466">
        <f>IF(ISBLANK(Source[[#This Row],[CrosslistID]]),1,1/COUNTIFS(Source[CrosslistID],Source[[#This Row],[CrosslistID]],Source[TermDesc],Source[[#This Row],[TermDesc]]))</f>
        <v>1</v>
      </c>
      <c r="AG6466">
        <v>0</v>
      </c>
      <c r="AH6466">
        <v>114.28570000000001</v>
      </c>
      <c r="AI6466">
        <v>4</v>
      </c>
      <c r="AJ6466">
        <v>4.2</v>
      </c>
      <c r="AK6466">
        <v>0.2</v>
      </c>
      <c r="AL64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66">
        <f>IF(AND(Source[[#This Row],[Credit_Noncredit]]="Noncredit",Source[[#This Row],[FTEF]]&gt;0),Source[[#This Row],[NC XLST FTES]]*525/(437.5*Source[[#This Row],[FTEF]]),0)</f>
        <v>0</v>
      </c>
      <c r="AN6466">
        <f>IF(Source[[#This Row],[Credit_Noncredit]]="Credit",Source[[#This Row],[Census Enrollment]],Source[[#This Row],[Noncredit Avg. Attendance]])</f>
        <v>42</v>
      </c>
    </row>
    <row r="6467" spans="1:40" x14ac:dyDescent="0.25">
      <c r="A6467" t="s">
        <v>1914</v>
      </c>
      <c r="B6467" t="s">
        <v>886</v>
      </c>
      <c r="C6467" t="s">
        <v>775</v>
      </c>
      <c r="D6467" t="s">
        <v>1698</v>
      </c>
      <c r="E6467" s="4">
        <v>78187</v>
      </c>
      <c r="F6467" s="4" t="s">
        <v>1699</v>
      </c>
      <c r="G6467" s="4">
        <v>121</v>
      </c>
      <c r="H6467" t="str">
        <f>CONCATENATE(Source[[#This Row],[Subject]],TRIM(Source[[#This Row],[Course]]))</f>
        <v>CNIT121</v>
      </c>
      <c r="I6467" t="str">
        <f>VLOOKUP(Source[[#This Row],[SubjCrse]],'Courses and Categories'!$E$2:$G$1816,3,FALSE)</f>
        <v>Credit CTE</v>
      </c>
      <c r="J6467">
        <v>932</v>
      </c>
      <c r="K6467" t="s">
        <v>1708</v>
      </c>
      <c r="L6467" t="s">
        <v>87</v>
      </c>
      <c r="M6467" t="s">
        <v>897</v>
      </c>
      <c r="N6467" t="s">
        <v>42</v>
      </c>
      <c r="O6467" t="s">
        <v>42</v>
      </c>
      <c r="P6467" t="s">
        <v>42</v>
      </c>
      <c r="Q6467" t="s">
        <v>42</v>
      </c>
      <c r="S6467" t="s">
        <v>134</v>
      </c>
      <c r="T6467" t="s">
        <v>44</v>
      </c>
      <c r="U6467" s="1">
        <v>43711</v>
      </c>
      <c r="V6467" s="1">
        <v>43819</v>
      </c>
      <c r="W6467" t="s">
        <v>4132</v>
      </c>
      <c r="X6467" t="s">
        <v>1450</v>
      </c>
      <c r="Y6467">
        <v>29</v>
      </c>
      <c r="Z6467">
        <v>27</v>
      </c>
      <c r="AA6467">
        <v>35</v>
      </c>
      <c r="AB6467">
        <v>77.142899999999997</v>
      </c>
      <c r="AD6467">
        <f>IF(ISBLANK(Source[[#This Row],[CrosslistID]]),1,1/COUNTIFS(Source[CrosslistID],Source[[#This Row],[CrosslistID]],Source[TermDesc],Source[[#This Row],[TermDesc]]))</f>
        <v>1</v>
      </c>
      <c r="AG6467">
        <v>0</v>
      </c>
      <c r="AH6467">
        <v>77.142899999999997</v>
      </c>
      <c r="AI6467">
        <v>2.9</v>
      </c>
      <c r="AJ6467">
        <v>2.9</v>
      </c>
      <c r="AK6467">
        <v>0.2</v>
      </c>
      <c r="AL64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67">
        <f>IF(AND(Source[[#This Row],[Credit_Noncredit]]="Noncredit",Source[[#This Row],[FTEF]]&gt;0),Source[[#This Row],[NC XLST FTES]]*525/(437.5*Source[[#This Row],[FTEF]]),0)</f>
        <v>0</v>
      </c>
      <c r="AN6467">
        <f>IF(Source[[#This Row],[Credit_Noncredit]]="Credit",Source[[#This Row],[Census Enrollment]],Source[[#This Row],[Noncredit Avg. Attendance]])</f>
        <v>29</v>
      </c>
    </row>
    <row r="6468" spans="1:40" x14ac:dyDescent="0.25">
      <c r="A6468" t="s">
        <v>1914</v>
      </c>
      <c r="B6468" t="s">
        <v>886</v>
      </c>
      <c r="C6468" t="s">
        <v>775</v>
      </c>
      <c r="D6468" t="s">
        <v>1698</v>
      </c>
      <c r="E6468" s="4">
        <v>73752</v>
      </c>
      <c r="F6468" s="4" t="s">
        <v>1699</v>
      </c>
      <c r="G6468" s="4">
        <v>122</v>
      </c>
      <c r="H6468" t="str">
        <f>CONCATENATE(Source[[#This Row],[Subject]],TRIM(Source[[#This Row],[Course]]))</f>
        <v>CNIT122</v>
      </c>
      <c r="I6468" t="str">
        <f>VLOOKUP(Source[[#This Row],[SubjCrse]],'Courses and Categories'!$E$2:$G$1816,3,FALSE)</f>
        <v>Credit CTE</v>
      </c>
      <c r="J6468">
        <v>931</v>
      </c>
      <c r="K6468" t="s">
        <v>4147</v>
      </c>
      <c r="L6468" t="s">
        <v>39</v>
      </c>
      <c r="M6468" t="s">
        <v>897</v>
      </c>
      <c r="N6468" t="s">
        <v>42</v>
      </c>
      <c r="O6468" t="s">
        <v>42</v>
      </c>
      <c r="P6468" t="s">
        <v>42</v>
      </c>
      <c r="Q6468" t="s">
        <v>42</v>
      </c>
      <c r="S6468" t="s">
        <v>134</v>
      </c>
      <c r="T6468" t="s">
        <v>44</v>
      </c>
      <c r="U6468" s="1">
        <v>43711</v>
      </c>
      <c r="V6468" s="1">
        <v>43819</v>
      </c>
      <c r="W6468" t="s">
        <v>4138</v>
      </c>
      <c r="X6468" t="s">
        <v>2130</v>
      </c>
      <c r="Y6468">
        <v>38</v>
      </c>
      <c r="Z6468">
        <v>35</v>
      </c>
      <c r="AA6468">
        <v>35</v>
      </c>
      <c r="AB6468">
        <v>100</v>
      </c>
      <c r="AD6468">
        <f>IF(ISBLANK(Source[[#This Row],[CrosslistID]]),1,1/COUNTIFS(Source[CrosslistID],Source[[#This Row],[CrosslistID]],Source[TermDesc],Source[[#This Row],[TermDesc]]))</f>
        <v>1</v>
      </c>
      <c r="AG6468">
        <v>0</v>
      </c>
      <c r="AH6468">
        <v>100</v>
      </c>
      <c r="AI6468">
        <v>3.8</v>
      </c>
      <c r="AJ6468">
        <v>3.8</v>
      </c>
      <c r="AK6468">
        <v>0.2</v>
      </c>
      <c r="AL64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68">
        <f>IF(AND(Source[[#This Row],[Credit_Noncredit]]="Noncredit",Source[[#This Row],[FTEF]]&gt;0),Source[[#This Row],[NC XLST FTES]]*525/(437.5*Source[[#This Row],[FTEF]]),0)</f>
        <v>0</v>
      </c>
      <c r="AN6468">
        <f>IF(Source[[#This Row],[Credit_Noncredit]]="Credit",Source[[#This Row],[Census Enrollment]],Source[[#This Row],[Noncredit Avg. Attendance]])</f>
        <v>38</v>
      </c>
    </row>
    <row r="6469" spans="1:40" x14ac:dyDescent="0.25">
      <c r="A6469" t="s">
        <v>1914</v>
      </c>
      <c r="B6469" t="s">
        <v>886</v>
      </c>
      <c r="C6469" t="s">
        <v>775</v>
      </c>
      <c r="D6469" t="s">
        <v>1698</v>
      </c>
      <c r="E6469" s="4">
        <v>72250</v>
      </c>
      <c r="F6469" s="4" t="s">
        <v>1699</v>
      </c>
      <c r="G6469" s="4">
        <v>123</v>
      </c>
      <c r="H6469" t="str">
        <f>CONCATENATE(Source[[#This Row],[Subject]],TRIM(Source[[#This Row],[Course]]))</f>
        <v>CNIT123</v>
      </c>
      <c r="I6469" t="str">
        <f>VLOOKUP(Source[[#This Row],[SubjCrse]],'Courses and Categories'!$E$2:$G$1816,3,FALSE)</f>
        <v>Credit CTE</v>
      </c>
      <c r="J6469">
        <v>501</v>
      </c>
      <c r="K6469" t="s">
        <v>4148</v>
      </c>
      <c r="L6469" t="s">
        <v>50</v>
      </c>
      <c r="M6469" t="s">
        <v>903</v>
      </c>
      <c r="N6469" t="s">
        <v>51</v>
      </c>
      <c r="O6469">
        <v>910</v>
      </c>
      <c r="P6469">
        <v>1200</v>
      </c>
      <c r="Q6469" t="s">
        <v>1649</v>
      </c>
      <c r="R6469">
        <v>204</v>
      </c>
      <c r="S6469" t="s">
        <v>134</v>
      </c>
      <c r="T6469">
        <v>1</v>
      </c>
      <c r="U6469" s="1">
        <v>43694</v>
      </c>
      <c r="V6469" s="1">
        <v>43819</v>
      </c>
      <c r="W6469" t="s">
        <v>4149</v>
      </c>
      <c r="X6469" t="s">
        <v>1929</v>
      </c>
      <c r="Y6469">
        <v>34</v>
      </c>
      <c r="Z6469">
        <v>34</v>
      </c>
      <c r="AA6469">
        <v>35</v>
      </c>
      <c r="AB6469">
        <v>97.142899999999997</v>
      </c>
      <c r="AD6469">
        <f>IF(ISBLANK(Source[[#This Row],[CrosslistID]]),1,1/COUNTIFS(Source[CrosslistID],Source[[#This Row],[CrosslistID]],Source[TermDesc],Source[[#This Row],[TermDesc]]))</f>
        <v>1</v>
      </c>
      <c r="AG6469">
        <v>0</v>
      </c>
      <c r="AH6469">
        <v>97.142899999999997</v>
      </c>
      <c r="AI6469">
        <v>3.3</v>
      </c>
      <c r="AJ6469">
        <v>3.4</v>
      </c>
      <c r="AK6469">
        <v>0.2</v>
      </c>
      <c r="AL64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69">
        <f>IF(AND(Source[[#This Row],[Credit_Noncredit]]="Noncredit",Source[[#This Row],[FTEF]]&gt;0),Source[[#This Row],[NC XLST FTES]]*525/(437.5*Source[[#This Row],[FTEF]]),0)</f>
        <v>0</v>
      </c>
      <c r="AN6469">
        <f>IF(Source[[#This Row],[Credit_Noncredit]]="Credit",Source[[#This Row],[Census Enrollment]],Source[[#This Row],[Noncredit Avg. Attendance]])</f>
        <v>34</v>
      </c>
    </row>
    <row r="6470" spans="1:40" x14ac:dyDescent="0.25">
      <c r="A6470" t="s">
        <v>1914</v>
      </c>
      <c r="B6470" t="s">
        <v>886</v>
      </c>
      <c r="C6470" t="s">
        <v>775</v>
      </c>
      <c r="D6470" t="s">
        <v>1698</v>
      </c>
      <c r="E6470" s="4">
        <v>72601</v>
      </c>
      <c r="F6470" s="4" t="s">
        <v>1699</v>
      </c>
      <c r="G6470" s="4">
        <v>123</v>
      </c>
      <c r="H6470" t="str">
        <f>CONCATENATE(Source[[#This Row],[Subject]],TRIM(Source[[#This Row],[Course]]))</f>
        <v>CNIT123</v>
      </c>
      <c r="I6470" t="str">
        <f>VLOOKUP(Source[[#This Row],[SubjCrse]],'Courses and Categories'!$E$2:$G$1816,3,FALSE)</f>
        <v>Credit CTE</v>
      </c>
      <c r="J6470">
        <v>831</v>
      </c>
      <c r="K6470" t="s">
        <v>4148</v>
      </c>
      <c r="L6470" t="s">
        <v>39</v>
      </c>
      <c r="M6470" t="s">
        <v>897</v>
      </c>
      <c r="N6470" t="s">
        <v>42</v>
      </c>
      <c r="O6470" t="s">
        <v>42</v>
      </c>
      <c r="P6470" t="s">
        <v>42</v>
      </c>
      <c r="Q6470" t="s">
        <v>42</v>
      </c>
      <c r="S6470" t="s">
        <v>134</v>
      </c>
      <c r="T6470" t="s">
        <v>44</v>
      </c>
      <c r="U6470" s="1">
        <v>43711</v>
      </c>
      <c r="V6470" s="1">
        <v>43819</v>
      </c>
      <c r="W6470" t="s">
        <v>1673</v>
      </c>
      <c r="X6470" t="s">
        <v>2130</v>
      </c>
      <c r="Y6470">
        <v>35</v>
      </c>
      <c r="Z6470">
        <v>33</v>
      </c>
      <c r="AA6470">
        <v>35</v>
      </c>
      <c r="AB6470">
        <v>94.285700000000006</v>
      </c>
      <c r="AD6470">
        <f>IF(ISBLANK(Source[[#This Row],[CrosslistID]]),1,1/COUNTIFS(Source[CrosslistID],Source[[#This Row],[CrosslistID]],Source[TermDesc],Source[[#This Row],[TermDesc]]))</f>
        <v>1</v>
      </c>
      <c r="AG6470">
        <v>0</v>
      </c>
      <c r="AH6470">
        <v>94.285700000000006</v>
      </c>
      <c r="AI6470">
        <v>3.5</v>
      </c>
      <c r="AJ6470">
        <v>3.5</v>
      </c>
      <c r="AK6470">
        <v>0.2</v>
      </c>
      <c r="AL64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70">
        <f>IF(AND(Source[[#This Row],[Credit_Noncredit]]="Noncredit",Source[[#This Row],[FTEF]]&gt;0),Source[[#This Row],[NC XLST FTES]]*525/(437.5*Source[[#This Row],[FTEF]]),0)</f>
        <v>0</v>
      </c>
      <c r="AN6470">
        <f>IF(Source[[#This Row],[Credit_Noncredit]]="Credit",Source[[#This Row],[Census Enrollment]],Source[[#This Row],[Noncredit Avg. Attendance]])</f>
        <v>35</v>
      </c>
    </row>
    <row r="6471" spans="1:40" x14ac:dyDescent="0.25">
      <c r="A6471" t="s">
        <v>1914</v>
      </c>
      <c r="B6471" t="s">
        <v>886</v>
      </c>
      <c r="C6471" t="s">
        <v>775</v>
      </c>
      <c r="D6471" t="s">
        <v>1698</v>
      </c>
      <c r="E6471" s="4">
        <v>79212</v>
      </c>
      <c r="F6471" s="4" t="s">
        <v>1699</v>
      </c>
      <c r="G6471" s="4">
        <v>124</v>
      </c>
      <c r="H6471" t="str">
        <f>CONCATENATE(Source[[#This Row],[Subject]],TRIM(Source[[#This Row],[Course]]))</f>
        <v>CNIT124</v>
      </c>
      <c r="I6471" t="str">
        <f>VLOOKUP(Source[[#This Row],[SubjCrse]],'Courses and Categories'!$E$2:$G$1816,3,FALSE)</f>
        <v>Credit CTE</v>
      </c>
      <c r="J6471">
        <v>501</v>
      </c>
      <c r="K6471" t="s">
        <v>4150</v>
      </c>
      <c r="L6471" t="s">
        <v>50</v>
      </c>
      <c r="M6471" t="s">
        <v>903</v>
      </c>
      <c r="N6471" t="s">
        <v>51</v>
      </c>
      <c r="O6471">
        <v>1210</v>
      </c>
      <c r="P6471">
        <v>1500</v>
      </c>
      <c r="Q6471" t="s">
        <v>1649</v>
      </c>
      <c r="R6471">
        <v>37</v>
      </c>
      <c r="S6471" t="s">
        <v>134</v>
      </c>
      <c r="T6471">
        <v>1</v>
      </c>
      <c r="U6471" s="1">
        <v>43694</v>
      </c>
      <c r="V6471" s="1">
        <v>43819</v>
      </c>
      <c r="W6471" t="s">
        <v>4149</v>
      </c>
      <c r="X6471" t="s">
        <v>1929</v>
      </c>
      <c r="Y6471">
        <v>22</v>
      </c>
      <c r="Z6471">
        <v>19</v>
      </c>
      <c r="AA6471">
        <v>35</v>
      </c>
      <c r="AB6471">
        <v>54.285699999999999</v>
      </c>
      <c r="AD6471">
        <f>IF(ISBLANK(Source[[#This Row],[CrosslistID]]),1,1/COUNTIFS(Source[CrosslistID],Source[[#This Row],[CrosslistID]],Source[TermDesc],Source[[#This Row],[TermDesc]]))</f>
        <v>1</v>
      </c>
      <c r="AG6471">
        <v>0</v>
      </c>
      <c r="AH6471">
        <v>54.285699999999999</v>
      </c>
      <c r="AI6471">
        <v>2.1</v>
      </c>
      <c r="AJ6471">
        <v>2.2000000000000002</v>
      </c>
      <c r="AK6471">
        <v>0.2</v>
      </c>
      <c r="AL64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71">
        <f>IF(AND(Source[[#This Row],[Credit_Noncredit]]="Noncredit",Source[[#This Row],[FTEF]]&gt;0),Source[[#This Row],[NC XLST FTES]]*525/(437.5*Source[[#This Row],[FTEF]]),0)</f>
        <v>0</v>
      </c>
      <c r="AN6471">
        <f>IF(Source[[#This Row],[Credit_Noncredit]]="Credit",Source[[#This Row],[Census Enrollment]],Source[[#This Row],[Noncredit Avg. Attendance]])</f>
        <v>22</v>
      </c>
    </row>
    <row r="6472" spans="1:40" x14ac:dyDescent="0.25">
      <c r="A6472" t="s">
        <v>1914</v>
      </c>
      <c r="B6472" t="s">
        <v>886</v>
      </c>
      <c r="C6472" t="s">
        <v>775</v>
      </c>
      <c r="D6472" t="s">
        <v>1698</v>
      </c>
      <c r="E6472" s="4">
        <v>78188</v>
      </c>
      <c r="F6472" s="4" t="s">
        <v>1699</v>
      </c>
      <c r="G6472" s="4">
        <v>126</v>
      </c>
      <c r="H6472" t="str">
        <f>CONCATENATE(Source[[#This Row],[Subject]],TRIM(Source[[#This Row],[Course]]))</f>
        <v>CNIT126</v>
      </c>
      <c r="I6472" t="str">
        <f>VLOOKUP(Source[[#This Row],[SubjCrse]],'Courses and Categories'!$E$2:$G$1816,3,FALSE)</f>
        <v>Credit CTE</v>
      </c>
      <c r="J6472">
        <v>501</v>
      </c>
      <c r="K6472" t="s">
        <v>4151</v>
      </c>
      <c r="L6472" t="s">
        <v>87</v>
      </c>
      <c r="M6472" t="s">
        <v>903</v>
      </c>
      <c r="N6472" t="s">
        <v>41</v>
      </c>
      <c r="O6472">
        <v>1810</v>
      </c>
      <c r="P6472">
        <v>2100</v>
      </c>
      <c r="Q6472" t="s">
        <v>1649</v>
      </c>
      <c r="R6472">
        <v>200</v>
      </c>
      <c r="S6472" t="s">
        <v>134</v>
      </c>
      <c r="T6472">
        <v>1</v>
      </c>
      <c r="U6472" s="1">
        <v>43694</v>
      </c>
      <c r="V6472" s="1">
        <v>43819</v>
      </c>
      <c r="W6472" t="s">
        <v>4152</v>
      </c>
      <c r="X6472" t="s">
        <v>1929</v>
      </c>
      <c r="Y6472">
        <v>34</v>
      </c>
      <c r="Z6472">
        <v>32</v>
      </c>
      <c r="AA6472">
        <v>35</v>
      </c>
      <c r="AB6472">
        <v>91.428600000000003</v>
      </c>
      <c r="AD6472">
        <f>IF(ISBLANK(Source[[#This Row],[CrosslistID]]),1,1/COUNTIFS(Source[CrosslistID],Source[[#This Row],[CrosslistID]],Source[TermDesc],Source[[#This Row],[TermDesc]]))</f>
        <v>1</v>
      </c>
      <c r="AG6472">
        <v>0</v>
      </c>
      <c r="AH6472">
        <v>91.428600000000003</v>
      </c>
      <c r="AI6472">
        <v>3.3</v>
      </c>
      <c r="AJ6472">
        <v>3.4</v>
      </c>
      <c r="AK6472">
        <v>0.2</v>
      </c>
      <c r="AL64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72">
        <f>IF(AND(Source[[#This Row],[Credit_Noncredit]]="Noncredit",Source[[#This Row],[FTEF]]&gt;0),Source[[#This Row],[NC XLST FTES]]*525/(437.5*Source[[#This Row],[FTEF]]),0)</f>
        <v>0</v>
      </c>
      <c r="AN6472">
        <f>IF(Source[[#This Row],[Credit_Noncredit]]="Credit",Source[[#This Row],[Census Enrollment]],Source[[#This Row],[Noncredit Avg. Attendance]])</f>
        <v>34</v>
      </c>
    </row>
    <row r="6473" spans="1:40" x14ac:dyDescent="0.25">
      <c r="A6473" t="s">
        <v>1914</v>
      </c>
      <c r="B6473" t="s">
        <v>886</v>
      </c>
      <c r="C6473" t="s">
        <v>775</v>
      </c>
      <c r="D6473" t="s">
        <v>1698</v>
      </c>
      <c r="E6473" s="4">
        <v>78189</v>
      </c>
      <c r="F6473" s="4" t="s">
        <v>1699</v>
      </c>
      <c r="G6473" s="4">
        <v>127</v>
      </c>
      <c r="H6473" t="str">
        <f>CONCATENATE(Source[[#This Row],[Subject]],TRIM(Source[[#This Row],[Course]]))</f>
        <v>CNIT127</v>
      </c>
      <c r="I6473" t="str">
        <f>VLOOKUP(Source[[#This Row],[SubjCrse]],'Courses and Categories'!$E$2:$G$1816,3,FALSE)</f>
        <v>Credit CTE</v>
      </c>
      <c r="J6473">
        <v>501</v>
      </c>
      <c r="K6473" t="s">
        <v>4153</v>
      </c>
      <c r="L6473" t="s">
        <v>87</v>
      </c>
      <c r="M6473" t="s">
        <v>903</v>
      </c>
      <c r="N6473" t="s">
        <v>826</v>
      </c>
      <c r="O6473" t="s">
        <v>425</v>
      </c>
      <c r="P6473" t="s">
        <v>2345</v>
      </c>
      <c r="Q6473" t="s">
        <v>1693</v>
      </c>
      <c r="R6473" t="s">
        <v>4154</v>
      </c>
      <c r="S6473" t="s">
        <v>134</v>
      </c>
      <c r="T6473">
        <v>1</v>
      </c>
      <c r="U6473" s="1">
        <v>43694</v>
      </c>
      <c r="V6473" s="1">
        <v>43819</v>
      </c>
      <c r="W6473" t="s">
        <v>4155</v>
      </c>
      <c r="X6473" t="s">
        <v>1929</v>
      </c>
      <c r="Y6473">
        <v>35</v>
      </c>
      <c r="Z6473">
        <v>30</v>
      </c>
      <c r="AA6473">
        <v>35</v>
      </c>
      <c r="AB6473">
        <v>85.714299999999994</v>
      </c>
      <c r="AD6473">
        <f>IF(ISBLANK(Source[[#This Row],[CrosslistID]]),1,1/COUNTIFS(Source[CrosslistID],Source[[#This Row],[CrosslistID]],Source[TermDesc],Source[[#This Row],[TermDesc]]))</f>
        <v>1</v>
      </c>
      <c r="AG6473">
        <v>0</v>
      </c>
      <c r="AH6473">
        <v>85.714299999999994</v>
      </c>
      <c r="AI6473">
        <v>3.3</v>
      </c>
      <c r="AJ6473">
        <v>3.5</v>
      </c>
      <c r="AK6473">
        <v>0.2</v>
      </c>
      <c r="AL64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73">
        <f>IF(AND(Source[[#This Row],[Credit_Noncredit]]="Noncredit",Source[[#This Row],[FTEF]]&gt;0),Source[[#This Row],[NC XLST FTES]]*525/(437.5*Source[[#This Row],[FTEF]]),0)</f>
        <v>0</v>
      </c>
      <c r="AN6473">
        <f>IF(Source[[#This Row],[Credit_Noncredit]]="Credit",Source[[#This Row],[Census Enrollment]],Source[[#This Row],[Noncredit Avg. Attendance]])</f>
        <v>35</v>
      </c>
    </row>
    <row r="6474" spans="1:40" x14ac:dyDescent="0.25">
      <c r="A6474" t="s">
        <v>1914</v>
      </c>
      <c r="B6474" t="s">
        <v>886</v>
      </c>
      <c r="C6474" t="s">
        <v>775</v>
      </c>
      <c r="D6474" t="s">
        <v>1698</v>
      </c>
      <c r="E6474" s="4">
        <v>78600</v>
      </c>
      <c r="F6474" s="4" t="s">
        <v>1699</v>
      </c>
      <c r="G6474" s="4">
        <v>131</v>
      </c>
      <c r="H6474" t="str">
        <f>CONCATENATE(Source[[#This Row],[Subject]],TRIM(Source[[#This Row],[Course]]))</f>
        <v>CNIT131</v>
      </c>
      <c r="I6474" t="str">
        <f>VLOOKUP(Source[[#This Row],[SubjCrse]],'Courses and Categories'!$E$2:$G$1816,3,FALSE)</f>
        <v>Credit Gen Ed/CTE</v>
      </c>
      <c r="J6474">
        <v>503</v>
      </c>
      <c r="K6474" t="s">
        <v>4156</v>
      </c>
      <c r="L6474" t="s">
        <v>39</v>
      </c>
      <c r="M6474" t="s">
        <v>903</v>
      </c>
      <c r="N6474" t="s">
        <v>820</v>
      </c>
      <c r="O6474" t="s">
        <v>4157</v>
      </c>
      <c r="P6474" t="s">
        <v>2444</v>
      </c>
      <c r="Q6474" t="s">
        <v>1693</v>
      </c>
      <c r="R6474" t="s">
        <v>4154</v>
      </c>
      <c r="S6474" t="s">
        <v>134</v>
      </c>
      <c r="T6474">
        <v>1</v>
      </c>
      <c r="U6474" s="1">
        <v>43694</v>
      </c>
      <c r="V6474" s="1">
        <v>43819</v>
      </c>
      <c r="W6474" t="s">
        <v>4158</v>
      </c>
      <c r="X6474" t="s">
        <v>1929</v>
      </c>
      <c r="Y6474">
        <v>26</v>
      </c>
      <c r="Z6474">
        <v>25</v>
      </c>
      <c r="AA6474">
        <v>30</v>
      </c>
      <c r="AB6474">
        <v>83.333299999999994</v>
      </c>
      <c r="AD6474">
        <f>IF(ISBLANK(Source[[#This Row],[CrosslistID]]),1,1/COUNTIFS(Source[CrosslistID],Source[[#This Row],[CrosslistID]],Source[TermDesc],Source[[#This Row],[TermDesc]]))</f>
        <v>1</v>
      </c>
      <c r="AG6474">
        <v>0</v>
      </c>
      <c r="AH6474">
        <v>83.333299999999994</v>
      </c>
      <c r="AI6474">
        <v>2.5</v>
      </c>
      <c r="AJ6474">
        <v>2.6</v>
      </c>
      <c r="AK6474">
        <v>0.2</v>
      </c>
      <c r="AL64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74">
        <f>IF(AND(Source[[#This Row],[Credit_Noncredit]]="Noncredit",Source[[#This Row],[FTEF]]&gt;0),Source[[#This Row],[NC XLST FTES]]*525/(437.5*Source[[#This Row],[FTEF]]),0)</f>
        <v>0</v>
      </c>
      <c r="AN6474">
        <f>IF(Source[[#This Row],[Credit_Noncredit]]="Credit",Source[[#This Row],[Census Enrollment]],Source[[#This Row],[Noncredit Avg. Attendance]])</f>
        <v>26</v>
      </c>
    </row>
    <row r="6475" spans="1:40" x14ac:dyDescent="0.25">
      <c r="A6475" t="s">
        <v>1914</v>
      </c>
      <c r="B6475" t="s">
        <v>886</v>
      </c>
      <c r="C6475" t="s">
        <v>775</v>
      </c>
      <c r="D6475" t="s">
        <v>1698</v>
      </c>
      <c r="E6475" s="4">
        <v>78840</v>
      </c>
      <c r="F6475" s="4" t="s">
        <v>1699</v>
      </c>
      <c r="G6475" s="4">
        <v>131</v>
      </c>
      <c r="H6475" t="str">
        <f>CONCATENATE(Source[[#This Row],[Subject]],TRIM(Source[[#This Row],[Course]]))</f>
        <v>CNIT131</v>
      </c>
      <c r="I6475" t="str">
        <f>VLOOKUP(Source[[#This Row],[SubjCrse]],'Courses and Categories'!$E$2:$G$1816,3,FALSE)</f>
        <v>Credit Gen Ed/CTE</v>
      </c>
      <c r="J6475">
        <v>533</v>
      </c>
      <c r="K6475" t="s">
        <v>4156</v>
      </c>
      <c r="L6475" t="s">
        <v>87</v>
      </c>
      <c r="M6475" t="s">
        <v>903</v>
      </c>
      <c r="N6475" t="s">
        <v>180</v>
      </c>
      <c r="O6475">
        <v>1810</v>
      </c>
      <c r="P6475">
        <v>2100</v>
      </c>
      <c r="Q6475" t="s">
        <v>1649</v>
      </c>
      <c r="R6475">
        <v>8</v>
      </c>
      <c r="S6475" t="s">
        <v>134</v>
      </c>
      <c r="T6475">
        <v>1</v>
      </c>
      <c r="U6475" s="1">
        <v>43694</v>
      </c>
      <c r="V6475" s="1">
        <v>43819</v>
      </c>
      <c r="W6475" t="s">
        <v>1707</v>
      </c>
      <c r="X6475" t="s">
        <v>1929</v>
      </c>
      <c r="Y6475">
        <v>28</v>
      </c>
      <c r="Z6475">
        <v>23</v>
      </c>
      <c r="AA6475">
        <v>35</v>
      </c>
      <c r="AB6475">
        <v>65.714299999999994</v>
      </c>
      <c r="AD6475">
        <f>IF(ISBLANK(Source[[#This Row],[CrosslistID]]),1,1/COUNTIFS(Source[CrosslistID],Source[[#This Row],[CrosslistID]],Source[TermDesc],Source[[#This Row],[TermDesc]]))</f>
        <v>1</v>
      </c>
      <c r="AG6475">
        <v>0</v>
      </c>
      <c r="AH6475">
        <v>65.714299999999994</v>
      </c>
      <c r="AI6475">
        <v>2.7</v>
      </c>
      <c r="AJ6475">
        <v>2.8</v>
      </c>
      <c r="AK6475">
        <v>0.2</v>
      </c>
      <c r="AL64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75">
        <f>IF(AND(Source[[#This Row],[Credit_Noncredit]]="Noncredit",Source[[#This Row],[FTEF]]&gt;0),Source[[#This Row],[NC XLST FTES]]*525/(437.5*Source[[#This Row],[FTEF]]),0)</f>
        <v>0</v>
      </c>
      <c r="AN6475">
        <f>IF(Source[[#This Row],[Credit_Noncredit]]="Credit",Source[[#This Row],[Census Enrollment]],Source[[#This Row],[Noncredit Avg. Attendance]])</f>
        <v>28</v>
      </c>
    </row>
    <row r="6476" spans="1:40" x14ac:dyDescent="0.25">
      <c r="A6476" t="s">
        <v>1914</v>
      </c>
      <c r="B6476" t="s">
        <v>886</v>
      </c>
      <c r="C6476" t="s">
        <v>775</v>
      </c>
      <c r="D6476" t="s">
        <v>1698</v>
      </c>
      <c r="E6476" s="4">
        <v>78842</v>
      </c>
      <c r="F6476" s="4" t="s">
        <v>1699</v>
      </c>
      <c r="G6476" s="4">
        <v>131</v>
      </c>
      <c r="H6476" t="str">
        <f>CONCATENATE(Source[[#This Row],[Subject]],TRIM(Source[[#This Row],[Course]]))</f>
        <v>CNIT131</v>
      </c>
      <c r="I6476" t="str">
        <f>VLOOKUP(Source[[#This Row],[SubjCrse]],'Courses and Categories'!$E$2:$G$1816,3,FALSE)</f>
        <v>Credit Gen Ed/CTE</v>
      </c>
      <c r="J6476">
        <v>832</v>
      </c>
      <c r="K6476" t="s">
        <v>4156</v>
      </c>
      <c r="L6476" t="s">
        <v>87</v>
      </c>
      <c r="M6476" t="s">
        <v>897</v>
      </c>
      <c r="N6476" t="s">
        <v>42</v>
      </c>
      <c r="O6476" t="s">
        <v>42</v>
      </c>
      <c r="P6476" t="s">
        <v>42</v>
      </c>
      <c r="Q6476" t="s">
        <v>42</v>
      </c>
      <c r="S6476" t="s">
        <v>134</v>
      </c>
      <c r="T6476">
        <v>1</v>
      </c>
      <c r="U6476" s="1">
        <v>43694</v>
      </c>
      <c r="V6476" s="1">
        <v>43819</v>
      </c>
      <c r="W6476" t="s">
        <v>4159</v>
      </c>
      <c r="X6476" t="s">
        <v>899</v>
      </c>
      <c r="Y6476">
        <v>32</v>
      </c>
      <c r="Z6476">
        <v>31</v>
      </c>
      <c r="AA6476">
        <v>35</v>
      </c>
      <c r="AB6476">
        <v>88.571399999999997</v>
      </c>
      <c r="AD6476">
        <f>IF(ISBLANK(Source[[#This Row],[CrosslistID]]),1,1/COUNTIFS(Source[CrosslistID],Source[[#This Row],[CrosslistID]],Source[TermDesc],Source[[#This Row],[TermDesc]]))</f>
        <v>1</v>
      </c>
      <c r="AG6476">
        <v>0</v>
      </c>
      <c r="AH6476">
        <v>88.571399999999997</v>
      </c>
      <c r="AI6476">
        <v>3.2</v>
      </c>
      <c r="AJ6476">
        <v>3.2</v>
      </c>
      <c r="AK6476">
        <v>0.2</v>
      </c>
      <c r="AL64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76">
        <f>IF(AND(Source[[#This Row],[Credit_Noncredit]]="Noncredit",Source[[#This Row],[FTEF]]&gt;0),Source[[#This Row],[NC XLST FTES]]*525/(437.5*Source[[#This Row],[FTEF]]),0)</f>
        <v>0</v>
      </c>
      <c r="AN6476">
        <f>IF(Source[[#This Row],[Credit_Noncredit]]="Credit",Source[[#This Row],[Census Enrollment]],Source[[#This Row],[Noncredit Avg. Attendance]])</f>
        <v>32</v>
      </c>
    </row>
    <row r="6477" spans="1:40" x14ac:dyDescent="0.25">
      <c r="A6477" t="s">
        <v>1914</v>
      </c>
      <c r="B6477" t="s">
        <v>886</v>
      </c>
      <c r="C6477" t="s">
        <v>775</v>
      </c>
      <c r="D6477" t="s">
        <v>1698</v>
      </c>
      <c r="E6477" s="4">
        <v>78841</v>
      </c>
      <c r="F6477" s="4" t="s">
        <v>1699</v>
      </c>
      <c r="G6477" s="4">
        <v>131</v>
      </c>
      <c r="H6477" t="str">
        <f>CONCATENATE(Source[[#This Row],[Subject]],TRIM(Source[[#This Row],[Course]]))</f>
        <v>CNIT131</v>
      </c>
      <c r="I6477" t="str">
        <f>VLOOKUP(Source[[#This Row],[SubjCrse]],'Courses and Categories'!$E$2:$G$1816,3,FALSE)</f>
        <v>Credit Gen Ed/CTE</v>
      </c>
      <c r="J6477">
        <v>931</v>
      </c>
      <c r="K6477" t="s">
        <v>4156</v>
      </c>
      <c r="L6477" t="s">
        <v>87</v>
      </c>
      <c r="M6477" t="s">
        <v>897</v>
      </c>
      <c r="N6477" t="s">
        <v>42</v>
      </c>
      <c r="O6477" t="s">
        <v>42</v>
      </c>
      <c r="P6477" t="s">
        <v>42</v>
      </c>
      <c r="Q6477" t="s">
        <v>42</v>
      </c>
      <c r="S6477" t="s">
        <v>134</v>
      </c>
      <c r="T6477" t="s">
        <v>44</v>
      </c>
      <c r="U6477" s="1">
        <v>43711</v>
      </c>
      <c r="V6477" s="1">
        <v>43819</v>
      </c>
      <c r="W6477" t="s">
        <v>4159</v>
      </c>
      <c r="X6477" t="s">
        <v>899</v>
      </c>
      <c r="Y6477">
        <v>30</v>
      </c>
      <c r="Z6477">
        <v>28</v>
      </c>
      <c r="AA6477">
        <v>35</v>
      </c>
      <c r="AB6477">
        <v>80</v>
      </c>
      <c r="AD6477">
        <f>IF(ISBLANK(Source[[#This Row],[CrosslistID]]),1,1/COUNTIFS(Source[CrosslistID],Source[[#This Row],[CrosslistID]],Source[TermDesc],Source[[#This Row],[TermDesc]]))</f>
        <v>1</v>
      </c>
      <c r="AG6477">
        <v>0</v>
      </c>
      <c r="AH6477">
        <v>80</v>
      </c>
      <c r="AI6477">
        <v>2.8</v>
      </c>
      <c r="AJ6477">
        <v>3</v>
      </c>
      <c r="AK6477">
        <v>0.2</v>
      </c>
      <c r="AL64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77">
        <f>IF(AND(Source[[#This Row],[Credit_Noncredit]]="Noncredit",Source[[#This Row],[FTEF]]&gt;0),Source[[#This Row],[NC XLST FTES]]*525/(437.5*Source[[#This Row],[FTEF]]),0)</f>
        <v>0</v>
      </c>
      <c r="AN6477">
        <f>IF(Source[[#This Row],[Credit_Noncredit]]="Credit",Source[[#This Row],[Census Enrollment]],Source[[#This Row],[Noncredit Avg. Attendance]])</f>
        <v>30</v>
      </c>
    </row>
    <row r="6478" spans="1:40" x14ac:dyDescent="0.25">
      <c r="A6478" t="s">
        <v>1914</v>
      </c>
      <c r="B6478" t="s">
        <v>886</v>
      </c>
      <c r="C6478" t="s">
        <v>775</v>
      </c>
      <c r="D6478" t="s">
        <v>1698</v>
      </c>
      <c r="E6478" s="4">
        <v>77819</v>
      </c>
      <c r="F6478" s="4" t="s">
        <v>1699</v>
      </c>
      <c r="G6478" s="4" t="s">
        <v>4160</v>
      </c>
      <c r="H6478" t="str">
        <f>CONCATENATE(Source[[#This Row],[Subject]],TRIM(Source[[#This Row],[Course]]))</f>
        <v>CNIT131A</v>
      </c>
      <c r="I6478" t="str">
        <f>VLOOKUP(Source[[#This Row],[SubjCrse]],'Courses and Categories'!$E$2:$G$1816,3,FALSE)</f>
        <v>Credit CTE</v>
      </c>
      <c r="J6478">
        <v>831</v>
      </c>
      <c r="K6478" t="s">
        <v>4161</v>
      </c>
      <c r="L6478" t="s">
        <v>87</v>
      </c>
      <c r="M6478" t="s">
        <v>897</v>
      </c>
      <c r="N6478" t="s">
        <v>42</v>
      </c>
      <c r="O6478" t="s">
        <v>42</v>
      </c>
      <c r="P6478" t="s">
        <v>42</v>
      </c>
      <c r="Q6478" t="s">
        <v>42</v>
      </c>
      <c r="S6478" t="s">
        <v>134</v>
      </c>
      <c r="T6478">
        <v>1</v>
      </c>
      <c r="U6478" s="1">
        <v>43694</v>
      </c>
      <c r="V6478" s="1">
        <v>43819</v>
      </c>
      <c r="W6478" t="s">
        <v>4162</v>
      </c>
      <c r="X6478" t="s">
        <v>899</v>
      </c>
      <c r="Y6478">
        <v>27</v>
      </c>
      <c r="Z6478">
        <v>23</v>
      </c>
      <c r="AA6478">
        <v>35</v>
      </c>
      <c r="AB6478">
        <v>65.714299999999994</v>
      </c>
      <c r="AD6478">
        <f>IF(ISBLANK(Source[[#This Row],[CrosslistID]]),1,1/COUNTIFS(Source[CrosslistID],Source[[#This Row],[CrosslistID]],Source[TermDesc],Source[[#This Row],[TermDesc]]))</f>
        <v>1</v>
      </c>
      <c r="AG6478">
        <v>0</v>
      </c>
      <c r="AH6478">
        <v>65.714299999999994</v>
      </c>
      <c r="AI6478">
        <v>2.6</v>
      </c>
      <c r="AJ6478">
        <v>2.7</v>
      </c>
      <c r="AK6478">
        <v>0.2</v>
      </c>
      <c r="AL64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78">
        <f>IF(AND(Source[[#This Row],[Credit_Noncredit]]="Noncredit",Source[[#This Row],[FTEF]]&gt;0),Source[[#This Row],[NC XLST FTES]]*525/(437.5*Source[[#This Row],[FTEF]]),0)</f>
        <v>0</v>
      </c>
      <c r="AN6478">
        <f>IF(Source[[#This Row],[Credit_Noncredit]]="Credit",Source[[#This Row],[Census Enrollment]],Source[[#This Row],[Noncredit Avg. Attendance]])</f>
        <v>27</v>
      </c>
    </row>
    <row r="6479" spans="1:40" x14ac:dyDescent="0.25">
      <c r="A6479" t="s">
        <v>1914</v>
      </c>
      <c r="B6479" t="s">
        <v>886</v>
      </c>
      <c r="C6479" t="s">
        <v>775</v>
      </c>
      <c r="D6479" t="s">
        <v>1698</v>
      </c>
      <c r="E6479" s="4">
        <v>78593</v>
      </c>
      <c r="F6479" s="4" t="s">
        <v>1699</v>
      </c>
      <c r="G6479" s="4" t="s">
        <v>4163</v>
      </c>
      <c r="H6479" t="str">
        <f>CONCATENATE(Source[[#This Row],[Subject]],TRIM(Source[[#This Row],[Course]]))</f>
        <v>CNIT131H</v>
      </c>
      <c r="I6479" t="str">
        <f>VLOOKUP(Source[[#This Row],[SubjCrse]],'Courses and Categories'!$E$2:$G$1816,3,FALSE)</f>
        <v>Credit CTE</v>
      </c>
      <c r="J6479">
        <v>832</v>
      </c>
      <c r="K6479" t="s">
        <v>4164</v>
      </c>
      <c r="L6479" t="s">
        <v>39</v>
      </c>
      <c r="M6479" t="s">
        <v>897</v>
      </c>
      <c r="N6479" t="s">
        <v>42</v>
      </c>
      <c r="O6479" t="s">
        <v>42</v>
      </c>
      <c r="P6479" t="s">
        <v>42</v>
      </c>
      <c r="Q6479" t="s">
        <v>42</v>
      </c>
      <c r="S6479" t="s">
        <v>134</v>
      </c>
      <c r="T6479" t="s">
        <v>44</v>
      </c>
      <c r="U6479" s="1">
        <v>43703</v>
      </c>
      <c r="V6479" s="1">
        <v>43744</v>
      </c>
      <c r="W6479" t="s">
        <v>2553</v>
      </c>
      <c r="X6479" t="s">
        <v>918</v>
      </c>
      <c r="Y6479">
        <v>33</v>
      </c>
      <c r="Z6479">
        <v>31</v>
      </c>
      <c r="AA6479">
        <v>35</v>
      </c>
      <c r="AB6479">
        <v>88.571399999999997</v>
      </c>
      <c r="AD6479">
        <f>IF(ISBLANK(Source[[#This Row],[CrosslistID]]),1,1/COUNTIFS(Source[CrosslistID],Source[[#This Row],[CrosslistID]],Source[TermDesc],Source[[#This Row],[TermDesc]]))</f>
        <v>1</v>
      </c>
      <c r="AG6479">
        <v>0</v>
      </c>
      <c r="AH6479">
        <v>88.571399999999997</v>
      </c>
      <c r="AI6479">
        <v>1.0669999999999999</v>
      </c>
      <c r="AJ6479">
        <v>1.1003000000000001</v>
      </c>
      <c r="AK6479">
        <v>6.6699999999999995E-2</v>
      </c>
      <c r="AL64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79">
        <f>IF(AND(Source[[#This Row],[Credit_Noncredit]]="Noncredit",Source[[#This Row],[FTEF]]&gt;0),Source[[#This Row],[NC XLST FTES]]*525/(437.5*Source[[#This Row],[FTEF]]),0)</f>
        <v>0</v>
      </c>
      <c r="AN6479">
        <f>IF(Source[[#This Row],[Credit_Noncredit]]="Credit",Source[[#This Row],[Census Enrollment]],Source[[#This Row],[Noncredit Avg. Attendance]])</f>
        <v>33</v>
      </c>
    </row>
    <row r="6480" spans="1:40" x14ac:dyDescent="0.25">
      <c r="A6480" t="s">
        <v>1914</v>
      </c>
      <c r="B6480" t="s">
        <v>886</v>
      </c>
      <c r="C6480" t="s">
        <v>775</v>
      </c>
      <c r="D6480" t="s">
        <v>1698</v>
      </c>
      <c r="E6480" s="4">
        <v>71893</v>
      </c>
      <c r="F6480" s="4" t="s">
        <v>1699</v>
      </c>
      <c r="G6480" s="4">
        <v>132</v>
      </c>
      <c r="H6480" t="str">
        <f>CONCATENATE(Source[[#This Row],[Subject]],TRIM(Source[[#This Row],[Course]]))</f>
        <v>CNIT132</v>
      </c>
      <c r="I6480" t="str">
        <f>VLOOKUP(Source[[#This Row],[SubjCrse]],'Courses and Categories'!$E$2:$G$1816,3,FALSE)</f>
        <v>Credit Gen Ed/CTE</v>
      </c>
      <c r="J6480">
        <v>503</v>
      </c>
      <c r="K6480" t="s">
        <v>4165</v>
      </c>
      <c r="L6480" t="s">
        <v>87</v>
      </c>
      <c r="M6480" t="s">
        <v>903</v>
      </c>
      <c r="N6480" t="s">
        <v>50</v>
      </c>
      <c r="O6480">
        <v>1810</v>
      </c>
      <c r="P6480">
        <v>2100</v>
      </c>
      <c r="Q6480" t="s">
        <v>1649</v>
      </c>
      <c r="R6480">
        <v>8</v>
      </c>
      <c r="S6480" t="s">
        <v>134</v>
      </c>
      <c r="T6480">
        <v>1</v>
      </c>
      <c r="U6480" s="1">
        <v>43694</v>
      </c>
      <c r="V6480" s="1">
        <v>43819</v>
      </c>
      <c r="W6480" t="s">
        <v>4162</v>
      </c>
      <c r="X6480" t="s">
        <v>1929</v>
      </c>
      <c r="Y6480">
        <v>30</v>
      </c>
      <c r="Z6480">
        <v>27</v>
      </c>
      <c r="AA6480">
        <v>30</v>
      </c>
      <c r="AB6480">
        <v>90</v>
      </c>
      <c r="AD6480">
        <f>IF(ISBLANK(Source[[#This Row],[CrosslistID]]),1,1/COUNTIFS(Source[CrosslistID],Source[[#This Row],[CrosslistID]],Source[TermDesc],Source[[#This Row],[TermDesc]]))</f>
        <v>1</v>
      </c>
      <c r="AG6480">
        <v>0</v>
      </c>
      <c r="AH6480">
        <v>90</v>
      </c>
      <c r="AI6480">
        <v>2.6</v>
      </c>
      <c r="AJ6480">
        <v>3</v>
      </c>
      <c r="AK6480">
        <v>0.2</v>
      </c>
      <c r="AL64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80">
        <f>IF(AND(Source[[#This Row],[Credit_Noncredit]]="Noncredit",Source[[#This Row],[FTEF]]&gt;0),Source[[#This Row],[NC XLST FTES]]*525/(437.5*Source[[#This Row],[FTEF]]),0)</f>
        <v>0</v>
      </c>
      <c r="AN6480">
        <f>IF(Source[[#This Row],[Credit_Noncredit]]="Credit",Source[[#This Row],[Census Enrollment]],Source[[#This Row],[Noncredit Avg. Attendance]])</f>
        <v>30</v>
      </c>
    </row>
    <row r="6481" spans="1:40" x14ac:dyDescent="0.25">
      <c r="A6481" t="s">
        <v>1914</v>
      </c>
      <c r="B6481" t="s">
        <v>886</v>
      </c>
      <c r="C6481" t="s">
        <v>775</v>
      </c>
      <c r="D6481" t="s">
        <v>1698</v>
      </c>
      <c r="E6481" s="4">
        <v>78654</v>
      </c>
      <c r="F6481" s="4" t="s">
        <v>1699</v>
      </c>
      <c r="G6481" s="4">
        <v>132</v>
      </c>
      <c r="H6481" t="str">
        <f>CONCATENATE(Source[[#This Row],[Subject]],TRIM(Source[[#This Row],[Course]]))</f>
        <v>CNIT132</v>
      </c>
      <c r="I6481" t="str">
        <f>VLOOKUP(Source[[#This Row],[SubjCrse]],'Courses and Categories'!$E$2:$G$1816,3,FALSE)</f>
        <v>Credit Gen Ed/CTE</v>
      </c>
      <c r="J6481">
        <v>932</v>
      </c>
      <c r="K6481" t="s">
        <v>4165</v>
      </c>
      <c r="L6481" t="s">
        <v>87</v>
      </c>
      <c r="M6481" t="s">
        <v>897</v>
      </c>
      <c r="N6481" t="s">
        <v>42</v>
      </c>
      <c r="O6481" t="s">
        <v>42</v>
      </c>
      <c r="P6481" t="s">
        <v>42</v>
      </c>
      <c r="Q6481" t="s">
        <v>42</v>
      </c>
      <c r="S6481" t="s">
        <v>134</v>
      </c>
      <c r="T6481" t="s">
        <v>44</v>
      </c>
      <c r="U6481" s="1">
        <v>43711</v>
      </c>
      <c r="V6481" s="1">
        <v>43819</v>
      </c>
      <c r="W6481" t="s">
        <v>4159</v>
      </c>
      <c r="X6481" t="s">
        <v>899</v>
      </c>
      <c r="Y6481">
        <v>30</v>
      </c>
      <c r="Z6481">
        <v>29</v>
      </c>
      <c r="AA6481">
        <v>35</v>
      </c>
      <c r="AB6481">
        <v>82.857100000000003</v>
      </c>
      <c r="AD6481">
        <f>IF(ISBLANK(Source[[#This Row],[CrosslistID]]),1,1/COUNTIFS(Source[CrosslistID],Source[[#This Row],[CrosslistID]],Source[TermDesc],Source[[#This Row],[TermDesc]]))</f>
        <v>1</v>
      </c>
      <c r="AG6481">
        <v>0</v>
      </c>
      <c r="AH6481">
        <v>82.857100000000003</v>
      </c>
      <c r="AI6481">
        <v>2.8</v>
      </c>
      <c r="AJ6481">
        <v>3</v>
      </c>
      <c r="AK6481">
        <v>0.2</v>
      </c>
      <c r="AL64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81">
        <f>IF(AND(Source[[#This Row],[Credit_Noncredit]]="Noncredit",Source[[#This Row],[FTEF]]&gt;0),Source[[#This Row],[NC XLST FTES]]*525/(437.5*Source[[#This Row],[FTEF]]),0)</f>
        <v>0</v>
      </c>
      <c r="AN6481">
        <f>IF(Source[[#This Row],[Credit_Noncredit]]="Credit",Source[[#This Row],[Census Enrollment]],Source[[#This Row],[Noncredit Avg. Attendance]])</f>
        <v>30</v>
      </c>
    </row>
    <row r="6482" spans="1:40" x14ac:dyDescent="0.25">
      <c r="A6482" t="s">
        <v>1914</v>
      </c>
      <c r="B6482" t="s">
        <v>886</v>
      </c>
      <c r="C6482" t="s">
        <v>775</v>
      </c>
      <c r="D6482" t="s">
        <v>1698</v>
      </c>
      <c r="E6482" s="4">
        <v>78582</v>
      </c>
      <c r="F6482" s="4" t="s">
        <v>1699</v>
      </c>
      <c r="G6482" s="4" t="s">
        <v>2597</v>
      </c>
      <c r="H6482" t="str">
        <f>CONCATENATE(Source[[#This Row],[Subject]],TRIM(Source[[#This Row],[Course]]))</f>
        <v>CNIT132A</v>
      </c>
      <c r="I6482" t="str">
        <f>VLOOKUP(Source[[#This Row],[SubjCrse]],'Courses and Categories'!$E$2:$G$1816,3,FALSE)</f>
        <v>Credit CTE</v>
      </c>
      <c r="J6482">
        <v>831</v>
      </c>
      <c r="K6482" t="s">
        <v>4166</v>
      </c>
      <c r="L6482" t="s">
        <v>87</v>
      </c>
      <c r="M6482" t="s">
        <v>897</v>
      </c>
      <c r="N6482" t="s">
        <v>42</v>
      </c>
      <c r="O6482" t="s">
        <v>42</v>
      </c>
      <c r="P6482" t="s">
        <v>42</v>
      </c>
      <c r="Q6482" t="s">
        <v>42</v>
      </c>
      <c r="S6482" t="s">
        <v>134</v>
      </c>
      <c r="T6482" t="s">
        <v>44</v>
      </c>
      <c r="U6482" s="1">
        <v>43752</v>
      </c>
      <c r="V6482" s="1">
        <v>43793</v>
      </c>
      <c r="W6482" t="s">
        <v>4162</v>
      </c>
      <c r="X6482" t="s">
        <v>918</v>
      </c>
      <c r="Y6482">
        <v>24</v>
      </c>
      <c r="Z6482">
        <v>20</v>
      </c>
      <c r="AA6482">
        <v>35</v>
      </c>
      <c r="AB6482">
        <v>57.142899999999997</v>
      </c>
      <c r="AD6482">
        <f>IF(ISBLANK(Source[[#This Row],[CrosslistID]]),1,1/COUNTIFS(Source[CrosslistID],Source[[#This Row],[CrosslistID]],Source[TermDesc],Source[[#This Row],[TermDesc]]))</f>
        <v>1</v>
      </c>
      <c r="AG6482">
        <v>0</v>
      </c>
      <c r="AH6482">
        <v>57.142899999999997</v>
      </c>
      <c r="AI6482">
        <v>0.7</v>
      </c>
      <c r="AJ6482">
        <v>0.8</v>
      </c>
      <c r="AK6482">
        <v>6.6699999999999995E-2</v>
      </c>
      <c r="AL64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82">
        <f>IF(AND(Source[[#This Row],[Credit_Noncredit]]="Noncredit",Source[[#This Row],[FTEF]]&gt;0),Source[[#This Row],[NC XLST FTES]]*525/(437.5*Source[[#This Row],[FTEF]]),0)</f>
        <v>0</v>
      </c>
      <c r="AN6482">
        <f>IF(Source[[#This Row],[Credit_Noncredit]]="Credit",Source[[#This Row],[Census Enrollment]],Source[[#This Row],[Noncredit Avg. Attendance]])</f>
        <v>24</v>
      </c>
    </row>
    <row r="6483" spans="1:40" x14ac:dyDescent="0.25">
      <c r="A6483" t="s">
        <v>1914</v>
      </c>
      <c r="B6483" t="s">
        <v>886</v>
      </c>
      <c r="C6483" t="s">
        <v>775</v>
      </c>
      <c r="D6483" t="s">
        <v>1698</v>
      </c>
      <c r="E6483" s="4">
        <v>78581</v>
      </c>
      <c r="F6483" s="4" t="s">
        <v>1699</v>
      </c>
      <c r="G6483" s="4" t="s">
        <v>4167</v>
      </c>
      <c r="H6483" t="str">
        <f>CONCATENATE(Source[[#This Row],[Subject]],TRIM(Source[[#This Row],[Course]]))</f>
        <v>CNIT132S</v>
      </c>
      <c r="I6483" t="str">
        <f>VLOOKUP(Source[[#This Row],[SubjCrse]],'Courses and Categories'!$E$2:$G$1816,3,FALSE)</f>
        <v>Credit CTE</v>
      </c>
      <c r="J6483">
        <v>831</v>
      </c>
      <c r="K6483" t="s">
        <v>4168</v>
      </c>
      <c r="L6483" t="s">
        <v>87</v>
      </c>
      <c r="M6483" t="s">
        <v>897</v>
      </c>
      <c r="N6483" t="s">
        <v>42</v>
      </c>
      <c r="O6483" t="s">
        <v>42</v>
      </c>
      <c r="P6483" t="s">
        <v>42</v>
      </c>
      <c r="Q6483" t="s">
        <v>42</v>
      </c>
      <c r="S6483" t="s">
        <v>134</v>
      </c>
      <c r="T6483" t="s">
        <v>44</v>
      </c>
      <c r="U6483" s="1">
        <v>43781</v>
      </c>
      <c r="V6483" s="1">
        <v>43819</v>
      </c>
      <c r="W6483" t="s">
        <v>4162</v>
      </c>
      <c r="X6483" t="s">
        <v>918</v>
      </c>
      <c r="Y6483">
        <v>19</v>
      </c>
      <c r="Z6483">
        <v>16</v>
      </c>
      <c r="AA6483">
        <v>35</v>
      </c>
      <c r="AB6483">
        <v>45.714300000000001</v>
      </c>
      <c r="AD6483">
        <f>IF(ISBLANK(Source[[#This Row],[CrosslistID]]),1,1/COUNTIFS(Source[CrosslistID],Source[[#This Row],[CrosslistID]],Source[TermDesc],Source[[#This Row],[TermDesc]]))</f>
        <v>1</v>
      </c>
      <c r="AG6483">
        <v>0</v>
      </c>
      <c r="AH6483">
        <v>45.714300000000001</v>
      </c>
      <c r="AI6483">
        <v>0.6</v>
      </c>
      <c r="AJ6483">
        <v>0.63329999999999997</v>
      </c>
      <c r="AK6483">
        <v>6.6699999999999995E-2</v>
      </c>
      <c r="AL64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83">
        <f>IF(AND(Source[[#This Row],[Credit_Noncredit]]="Noncredit",Source[[#This Row],[FTEF]]&gt;0),Source[[#This Row],[NC XLST FTES]]*525/(437.5*Source[[#This Row],[FTEF]]),0)</f>
        <v>0</v>
      </c>
      <c r="AN6483">
        <f>IF(Source[[#This Row],[Credit_Noncredit]]="Credit",Source[[#This Row],[Census Enrollment]],Source[[#This Row],[Noncredit Avg. Attendance]])</f>
        <v>19</v>
      </c>
    </row>
    <row r="6484" spans="1:40" x14ac:dyDescent="0.25">
      <c r="A6484" t="s">
        <v>1914</v>
      </c>
      <c r="B6484" t="s">
        <v>886</v>
      </c>
      <c r="C6484" t="s">
        <v>775</v>
      </c>
      <c r="D6484" t="s">
        <v>1698</v>
      </c>
      <c r="E6484" s="4">
        <v>78652</v>
      </c>
      <c r="F6484" s="4" t="s">
        <v>1699</v>
      </c>
      <c r="G6484" s="4">
        <v>133</v>
      </c>
      <c r="H6484" t="str">
        <f>CONCATENATE(Source[[#This Row],[Subject]],TRIM(Source[[#This Row],[Course]]))</f>
        <v>CNIT133</v>
      </c>
      <c r="I6484" t="str">
        <f>VLOOKUP(Source[[#This Row],[SubjCrse]],'Courses and Categories'!$E$2:$G$1816,3,FALSE)</f>
        <v>Credit CTE</v>
      </c>
      <c r="J6484">
        <v>501</v>
      </c>
      <c r="K6484" t="s">
        <v>4169</v>
      </c>
      <c r="L6484" t="s">
        <v>87</v>
      </c>
      <c r="M6484" t="s">
        <v>903</v>
      </c>
      <c r="N6484" t="s">
        <v>41</v>
      </c>
      <c r="O6484">
        <v>1800</v>
      </c>
      <c r="P6484">
        <v>2050</v>
      </c>
      <c r="Q6484" t="s">
        <v>1649</v>
      </c>
      <c r="R6484">
        <v>8</v>
      </c>
      <c r="S6484" t="s">
        <v>134</v>
      </c>
      <c r="T6484">
        <v>1</v>
      </c>
      <c r="U6484" s="1">
        <v>43694</v>
      </c>
      <c r="V6484" s="1">
        <v>43819</v>
      </c>
      <c r="W6484" t="s">
        <v>4162</v>
      </c>
      <c r="X6484" t="s">
        <v>1929</v>
      </c>
      <c r="Y6484">
        <v>32</v>
      </c>
      <c r="Z6484">
        <v>29</v>
      </c>
      <c r="AA6484">
        <v>35</v>
      </c>
      <c r="AB6484">
        <v>82.857100000000003</v>
      </c>
      <c r="AD6484">
        <f>IF(ISBLANK(Source[[#This Row],[CrosslistID]]),1,1/COUNTIFS(Source[CrosslistID],Source[[#This Row],[CrosslistID]],Source[TermDesc],Source[[#This Row],[TermDesc]]))</f>
        <v>1</v>
      </c>
      <c r="AG6484">
        <v>0</v>
      </c>
      <c r="AH6484">
        <v>82.857100000000003</v>
      </c>
      <c r="AI6484">
        <v>2.7</v>
      </c>
      <c r="AJ6484">
        <v>3.2</v>
      </c>
      <c r="AK6484">
        <v>0.2</v>
      </c>
      <c r="AL64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84">
        <f>IF(AND(Source[[#This Row],[Credit_Noncredit]]="Noncredit",Source[[#This Row],[FTEF]]&gt;0),Source[[#This Row],[NC XLST FTES]]*525/(437.5*Source[[#This Row],[FTEF]]),0)</f>
        <v>0</v>
      </c>
      <c r="AN6484">
        <f>IF(Source[[#This Row],[Credit_Noncredit]]="Credit",Source[[#This Row],[Census Enrollment]],Source[[#This Row],[Noncredit Avg. Attendance]])</f>
        <v>32</v>
      </c>
    </row>
    <row r="6485" spans="1:40" x14ac:dyDescent="0.25">
      <c r="A6485" t="s">
        <v>1914</v>
      </c>
      <c r="B6485" t="s">
        <v>886</v>
      </c>
      <c r="C6485" t="s">
        <v>775</v>
      </c>
      <c r="D6485" t="s">
        <v>1698</v>
      </c>
      <c r="E6485" s="4">
        <v>78194</v>
      </c>
      <c r="F6485" s="4" t="s">
        <v>1699</v>
      </c>
      <c r="G6485" s="4">
        <v>133</v>
      </c>
      <c r="H6485" t="str">
        <f>CONCATENATE(Source[[#This Row],[Subject]],TRIM(Source[[#This Row],[Course]]))</f>
        <v>CNIT133</v>
      </c>
      <c r="I6485" t="str">
        <f>VLOOKUP(Source[[#This Row],[SubjCrse]],'Courses and Categories'!$E$2:$G$1816,3,FALSE)</f>
        <v>Credit CTE</v>
      </c>
      <c r="J6485">
        <v>833</v>
      </c>
      <c r="K6485" t="s">
        <v>4169</v>
      </c>
      <c r="L6485" t="s">
        <v>39</v>
      </c>
      <c r="M6485" t="s">
        <v>897</v>
      </c>
      <c r="N6485" t="s">
        <v>42</v>
      </c>
      <c r="O6485" t="s">
        <v>42</v>
      </c>
      <c r="P6485" t="s">
        <v>42</v>
      </c>
      <c r="Q6485" t="s">
        <v>42</v>
      </c>
      <c r="S6485" t="s">
        <v>134</v>
      </c>
      <c r="T6485">
        <v>1</v>
      </c>
      <c r="U6485" s="1">
        <v>43694</v>
      </c>
      <c r="V6485" s="1">
        <v>43819</v>
      </c>
      <c r="W6485" t="s">
        <v>4162</v>
      </c>
      <c r="X6485" t="s">
        <v>899</v>
      </c>
      <c r="Y6485">
        <v>31</v>
      </c>
      <c r="Z6485">
        <v>29</v>
      </c>
      <c r="AA6485">
        <v>35</v>
      </c>
      <c r="AB6485">
        <v>82.857100000000003</v>
      </c>
      <c r="AD6485">
        <f>IF(ISBLANK(Source[[#This Row],[CrosslistID]]),1,1/COUNTIFS(Source[CrosslistID],Source[[#This Row],[CrosslistID]],Source[TermDesc],Source[[#This Row],[TermDesc]]))</f>
        <v>1</v>
      </c>
      <c r="AG6485">
        <v>0</v>
      </c>
      <c r="AH6485">
        <v>82.857100000000003</v>
      </c>
      <c r="AI6485">
        <v>3.1</v>
      </c>
      <c r="AJ6485">
        <v>3.1</v>
      </c>
      <c r="AK6485">
        <v>0.2</v>
      </c>
      <c r="AL64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85">
        <f>IF(AND(Source[[#This Row],[Credit_Noncredit]]="Noncredit",Source[[#This Row],[FTEF]]&gt;0),Source[[#This Row],[NC XLST FTES]]*525/(437.5*Source[[#This Row],[FTEF]]),0)</f>
        <v>0</v>
      </c>
      <c r="AN6485">
        <f>IF(Source[[#This Row],[Credit_Noncredit]]="Credit",Source[[#This Row],[Census Enrollment]],Source[[#This Row],[Noncredit Avg. Attendance]])</f>
        <v>31</v>
      </c>
    </row>
    <row r="6486" spans="1:40" x14ac:dyDescent="0.25">
      <c r="A6486" t="s">
        <v>1914</v>
      </c>
      <c r="B6486" t="s">
        <v>886</v>
      </c>
      <c r="C6486" t="s">
        <v>775</v>
      </c>
      <c r="D6486" t="s">
        <v>1698</v>
      </c>
      <c r="E6486" s="4">
        <v>76875</v>
      </c>
      <c r="F6486" s="4" t="s">
        <v>1699</v>
      </c>
      <c r="G6486" s="4" t="s">
        <v>3654</v>
      </c>
      <c r="H6486" t="str">
        <f>CONCATENATE(Source[[#This Row],[Subject]],TRIM(Source[[#This Row],[Course]]))</f>
        <v>CNIT133A</v>
      </c>
      <c r="I6486" t="str">
        <f>VLOOKUP(Source[[#This Row],[SubjCrse]],'Courses and Categories'!$E$2:$G$1816,3,FALSE)</f>
        <v>Credit CTE</v>
      </c>
      <c r="J6486">
        <v>831</v>
      </c>
      <c r="K6486" t="s">
        <v>4170</v>
      </c>
      <c r="L6486" t="s">
        <v>39</v>
      </c>
      <c r="M6486" t="s">
        <v>897</v>
      </c>
      <c r="N6486" t="s">
        <v>42</v>
      </c>
      <c r="O6486" t="s">
        <v>42</v>
      </c>
      <c r="P6486" t="s">
        <v>42</v>
      </c>
      <c r="Q6486" t="s">
        <v>42</v>
      </c>
      <c r="S6486" t="s">
        <v>134</v>
      </c>
      <c r="T6486">
        <v>1</v>
      </c>
      <c r="U6486" s="1">
        <v>43694</v>
      </c>
      <c r="V6486" s="1">
        <v>43819</v>
      </c>
      <c r="W6486" t="s">
        <v>4162</v>
      </c>
      <c r="X6486" t="s">
        <v>899</v>
      </c>
      <c r="Y6486">
        <v>27</v>
      </c>
      <c r="Z6486">
        <v>25</v>
      </c>
      <c r="AA6486">
        <v>35</v>
      </c>
      <c r="AB6486">
        <v>71.428600000000003</v>
      </c>
      <c r="AD6486">
        <f>IF(ISBLANK(Source[[#This Row],[CrosslistID]]),1,1/COUNTIFS(Source[CrosslistID],Source[[#This Row],[CrosslistID]],Source[TermDesc],Source[[#This Row],[TermDesc]]))</f>
        <v>1</v>
      </c>
      <c r="AG6486">
        <v>0</v>
      </c>
      <c r="AH6486">
        <v>71.428600000000003</v>
      </c>
      <c r="AI6486">
        <v>2.5</v>
      </c>
      <c r="AJ6486">
        <v>2.7</v>
      </c>
      <c r="AK6486">
        <v>0.2</v>
      </c>
      <c r="AL64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86">
        <f>IF(AND(Source[[#This Row],[Credit_Noncredit]]="Noncredit",Source[[#This Row],[FTEF]]&gt;0),Source[[#This Row],[NC XLST FTES]]*525/(437.5*Source[[#This Row],[FTEF]]),0)</f>
        <v>0</v>
      </c>
      <c r="AN6486">
        <f>IF(Source[[#This Row],[Credit_Noncredit]]="Credit",Source[[#This Row],[Census Enrollment]],Source[[#This Row],[Noncredit Avg. Attendance]])</f>
        <v>27</v>
      </c>
    </row>
    <row r="6487" spans="1:40" x14ac:dyDescent="0.25">
      <c r="A6487" t="s">
        <v>1914</v>
      </c>
      <c r="B6487" t="s">
        <v>886</v>
      </c>
      <c r="C6487" t="s">
        <v>775</v>
      </c>
      <c r="D6487" t="s">
        <v>1698</v>
      </c>
      <c r="E6487" s="4">
        <v>74349</v>
      </c>
      <c r="F6487" s="4" t="s">
        <v>1699</v>
      </c>
      <c r="G6487" s="4" t="s">
        <v>4171</v>
      </c>
      <c r="H6487" t="str">
        <f>CONCATENATE(Source[[#This Row],[Subject]],TRIM(Source[[#This Row],[Course]]))</f>
        <v>CNIT133M</v>
      </c>
      <c r="I6487" t="str">
        <f>VLOOKUP(Source[[#This Row],[SubjCrse]],'Courses and Categories'!$E$2:$G$1816,3,FALSE)</f>
        <v>Credit CTE</v>
      </c>
      <c r="J6487">
        <v>831</v>
      </c>
      <c r="K6487" t="s">
        <v>4172</v>
      </c>
      <c r="L6487" t="s">
        <v>39</v>
      </c>
      <c r="M6487" t="s">
        <v>897</v>
      </c>
      <c r="N6487" t="s">
        <v>42</v>
      </c>
      <c r="O6487" t="s">
        <v>42</v>
      </c>
      <c r="P6487" t="s">
        <v>42</v>
      </c>
      <c r="Q6487" t="s">
        <v>42</v>
      </c>
      <c r="S6487" t="s">
        <v>134</v>
      </c>
      <c r="T6487">
        <v>1</v>
      </c>
      <c r="U6487" s="1">
        <v>43694</v>
      </c>
      <c r="V6487" s="1">
        <v>43819</v>
      </c>
      <c r="W6487" t="s">
        <v>4162</v>
      </c>
      <c r="X6487" t="s">
        <v>899</v>
      </c>
      <c r="Y6487">
        <v>20</v>
      </c>
      <c r="Z6487">
        <v>20</v>
      </c>
      <c r="AA6487">
        <v>35</v>
      </c>
      <c r="AB6487">
        <v>57.142899999999997</v>
      </c>
      <c r="AD6487">
        <f>IF(ISBLANK(Source[[#This Row],[CrosslistID]]),1,1/COUNTIFS(Source[CrosslistID],Source[[#This Row],[CrosslistID]],Source[TermDesc],Source[[#This Row],[TermDesc]]))</f>
        <v>1</v>
      </c>
      <c r="AG6487">
        <v>0</v>
      </c>
      <c r="AH6487">
        <v>57.142899999999997</v>
      </c>
      <c r="AI6487">
        <v>1.9</v>
      </c>
      <c r="AJ6487">
        <v>2</v>
      </c>
      <c r="AK6487">
        <v>0.2</v>
      </c>
      <c r="AL64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87">
        <f>IF(AND(Source[[#This Row],[Credit_Noncredit]]="Noncredit",Source[[#This Row],[FTEF]]&gt;0),Source[[#This Row],[NC XLST FTES]]*525/(437.5*Source[[#This Row],[FTEF]]),0)</f>
        <v>0</v>
      </c>
      <c r="AN6487">
        <f>IF(Source[[#This Row],[Credit_Noncredit]]="Credit",Source[[#This Row],[Census Enrollment]],Source[[#This Row],[Noncredit Avg. Attendance]])</f>
        <v>20</v>
      </c>
    </row>
    <row r="6488" spans="1:40" x14ac:dyDescent="0.25">
      <c r="A6488" t="s">
        <v>1914</v>
      </c>
      <c r="B6488" t="s">
        <v>886</v>
      </c>
      <c r="C6488" t="s">
        <v>775</v>
      </c>
      <c r="D6488" t="s">
        <v>1698</v>
      </c>
      <c r="E6488" s="4">
        <v>78482</v>
      </c>
      <c r="F6488" s="4" t="s">
        <v>1699</v>
      </c>
      <c r="G6488" s="4">
        <v>152</v>
      </c>
      <c r="H6488" t="str">
        <f>CONCATENATE(Source[[#This Row],[Subject]],TRIM(Source[[#This Row],[Course]]))</f>
        <v>CNIT152</v>
      </c>
      <c r="I6488" t="str">
        <f>VLOOKUP(Source[[#This Row],[SubjCrse]],'Courses and Categories'!$E$2:$G$1816,3,FALSE)</f>
        <v>Credit CTE</v>
      </c>
      <c r="J6488">
        <v>501</v>
      </c>
      <c r="K6488" t="s">
        <v>4173</v>
      </c>
      <c r="L6488" t="s">
        <v>87</v>
      </c>
      <c r="M6488" t="s">
        <v>903</v>
      </c>
      <c r="N6488" t="s">
        <v>185</v>
      </c>
      <c r="O6488">
        <v>1810</v>
      </c>
      <c r="P6488">
        <v>2100</v>
      </c>
      <c r="Q6488" t="s">
        <v>1649</v>
      </c>
      <c r="R6488">
        <v>200</v>
      </c>
      <c r="S6488" t="s">
        <v>134</v>
      </c>
      <c r="T6488">
        <v>1</v>
      </c>
      <c r="U6488" s="1">
        <v>43694</v>
      </c>
      <c r="V6488" s="1">
        <v>43819</v>
      </c>
      <c r="W6488" t="s">
        <v>4152</v>
      </c>
      <c r="X6488" t="s">
        <v>1929</v>
      </c>
      <c r="Y6488">
        <v>28</v>
      </c>
      <c r="Z6488">
        <v>25</v>
      </c>
      <c r="AA6488">
        <v>35</v>
      </c>
      <c r="AB6488">
        <v>71.428600000000003</v>
      </c>
      <c r="AD6488">
        <f>IF(ISBLANK(Source[[#This Row],[CrosslistID]]),1,1/COUNTIFS(Source[CrosslistID],Source[[#This Row],[CrosslistID]],Source[TermDesc],Source[[#This Row],[TermDesc]]))</f>
        <v>1</v>
      </c>
      <c r="AG6488">
        <v>0</v>
      </c>
      <c r="AH6488">
        <v>71.428600000000003</v>
      </c>
      <c r="AI6488">
        <v>2.7</v>
      </c>
      <c r="AJ6488">
        <v>2.8</v>
      </c>
      <c r="AK6488">
        <v>0.2</v>
      </c>
      <c r="AL64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88">
        <f>IF(AND(Source[[#This Row],[Credit_Noncredit]]="Noncredit",Source[[#This Row],[FTEF]]&gt;0),Source[[#This Row],[NC XLST FTES]]*525/(437.5*Source[[#This Row],[FTEF]]),0)</f>
        <v>0</v>
      </c>
      <c r="AN6488">
        <f>IF(Source[[#This Row],[Credit_Noncredit]]="Credit",Source[[#This Row],[Census Enrollment]],Source[[#This Row],[Noncredit Avg. Attendance]])</f>
        <v>28</v>
      </c>
    </row>
    <row r="6489" spans="1:40" x14ac:dyDescent="0.25">
      <c r="A6489" t="s">
        <v>1914</v>
      </c>
      <c r="B6489" t="s">
        <v>886</v>
      </c>
      <c r="C6489" t="s">
        <v>775</v>
      </c>
      <c r="D6489" t="s">
        <v>1698</v>
      </c>
      <c r="E6489" s="4">
        <v>78846</v>
      </c>
      <c r="F6489" s="4" t="s">
        <v>1699</v>
      </c>
      <c r="G6489" s="4">
        <v>160</v>
      </c>
      <c r="H6489" t="str">
        <f>CONCATENATE(Source[[#This Row],[Subject]],TRIM(Source[[#This Row],[Course]]))</f>
        <v>CNIT160</v>
      </c>
      <c r="I6489" t="str">
        <f>VLOOKUP(Source[[#This Row],[SubjCrse]],'Courses and Categories'!$E$2:$G$1816,3,FALSE)</f>
        <v>Credit CTE</v>
      </c>
      <c r="J6489">
        <v>501</v>
      </c>
      <c r="K6489" t="s">
        <v>4174</v>
      </c>
      <c r="L6489" t="s">
        <v>87</v>
      </c>
      <c r="M6489" t="s">
        <v>903</v>
      </c>
      <c r="N6489" t="s">
        <v>180</v>
      </c>
      <c r="O6489">
        <v>1810</v>
      </c>
      <c r="P6489">
        <v>2100</v>
      </c>
      <c r="Q6489" t="s">
        <v>1649</v>
      </c>
      <c r="R6489">
        <v>37</v>
      </c>
      <c r="S6489" t="s">
        <v>134</v>
      </c>
      <c r="T6489">
        <v>1</v>
      </c>
      <c r="U6489" s="1">
        <v>43694</v>
      </c>
      <c r="V6489" s="1">
        <v>43819</v>
      </c>
      <c r="W6489" t="s">
        <v>4152</v>
      </c>
      <c r="X6489" t="s">
        <v>1929</v>
      </c>
      <c r="Y6489">
        <v>31</v>
      </c>
      <c r="Z6489">
        <v>26</v>
      </c>
      <c r="AA6489">
        <v>35</v>
      </c>
      <c r="AB6489">
        <v>74.285700000000006</v>
      </c>
      <c r="AD6489">
        <f>IF(ISBLANK(Source[[#This Row],[CrosslistID]]),1,1/COUNTIFS(Source[CrosslistID],Source[[#This Row],[CrosslistID]],Source[TermDesc],Source[[#This Row],[TermDesc]]))</f>
        <v>1</v>
      </c>
      <c r="AG6489">
        <v>0</v>
      </c>
      <c r="AH6489">
        <v>74.285700000000006</v>
      </c>
      <c r="AI6489">
        <v>3.1</v>
      </c>
      <c r="AJ6489">
        <v>3.1</v>
      </c>
      <c r="AK6489">
        <v>0.2</v>
      </c>
      <c r="AL64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89">
        <f>IF(AND(Source[[#This Row],[Credit_Noncredit]]="Noncredit",Source[[#This Row],[FTEF]]&gt;0),Source[[#This Row],[NC XLST FTES]]*525/(437.5*Source[[#This Row],[FTEF]]),0)</f>
        <v>0</v>
      </c>
      <c r="AN6489">
        <f>IF(Source[[#This Row],[Credit_Noncredit]]="Credit",Source[[#This Row],[Census Enrollment]],Source[[#This Row],[Noncredit Avg. Attendance]])</f>
        <v>31</v>
      </c>
    </row>
    <row r="6490" spans="1:40" x14ac:dyDescent="0.25">
      <c r="A6490" t="s">
        <v>1914</v>
      </c>
      <c r="B6490" t="s">
        <v>886</v>
      </c>
      <c r="C6490" t="s">
        <v>775</v>
      </c>
      <c r="D6490" t="s">
        <v>1698</v>
      </c>
      <c r="E6490" s="4">
        <v>77248</v>
      </c>
      <c r="F6490" s="4" t="s">
        <v>1699</v>
      </c>
      <c r="G6490" s="4">
        <v>197</v>
      </c>
      <c r="H6490" t="str">
        <f>CONCATENATE(Source[[#This Row],[Subject]],TRIM(Source[[#This Row],[Course]]))</f>
        <v>CNIT197</v>
      </c>
      <c r="I6490" t="str">
        <f>VLOOKUP(Source[[#This Row],[SubjCrse]],'Courses and Categories'!$E$2:$G$1816,3,FALSE)</f>
        <v>Credit CTE</v>
      </c>
      <c r="J6490">
        <v>501</v>
      </c>
      <c r="K6490" t="s">
        <v>4175</v>
      </c>
      <c r="L6490" t="s">
        <v>39</v>
      </c>
      <c r="M6490" t="s">
        <v>891</v>
      </c>
      <c r="N6490" t="s">
        <v>42</v>
      </c>
      <c r="O6490" t="s">
        <v>42</v>
      </c>
      <c r="P6490" t="s">
        <v>42</v>
      </c>
      <c r="Q6490" t="s">
        <v>42</v>
      </c>
      <c r="S6490" t="s">
        <v>134</v>
      </c>
      <c r="T6490">
        <v>1</v>
      </c>
      <c r="U6490" s="1">
        <v>43694</v>
      </c>
      <c r="V6490" s="1">
        <v>43819</v>
      </c>
      <c r="W6490" t="s">
        <v>4129</v>
      </c>
      <c r="X6490" t="s">
        <v>893</v>
      </c>
      <c r="Y6490">
        <v>22</v>
      </c>
      <c r="Z6490">
        <v>22</v>
      </c>
      <c r="AA6490">
        <v>35</v>
      </c>
      <c r="AB6490">
        <v>62.857100000000003</v>
      </c>
      <c r="AD6490">
        <f>IF(ISBLANK(Source[[#This Row],[CrosslistID]]),1,1/COUNTIFS(Source[CrosslistID],Source[[#This Row],[CrosslistID]],Source[TermDesc],Source[[#This Row],[TermDesc]]))</f>
        <v>1</v>
      </c>
      <c r="AG6490">
        <v>0</v>
      </c>
      <c r="AH6490">
        <v>62.857100000000003</v>
      </c>
      <c r="AI6490">
        <v>0.56699999999999995</v>
      </c>
      <c r="AJ6490">
        <v>0.73380000000000001</v>
      </c>
      <c r="AK6490">
        <v>0.16</v>
      </c>
      <c r="AL64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90">
        <f>IF(AND(Source[[#This Row],[Credit_Noncredit]]="Noncredit",Source[[#This Row],[FTEF]]&gt;0),Source[[#This Row],[NC XLST FTES]]*525/(437.5*Source[[#This Row],[FTEF]]),0)</f>
        <v>0</v>
      </c>
      <c r="AN6490">
        <f>IF(Source[[#This Row],[Credit_Noncredit]]="Credit",Source[[#This Row],[Census Enrollment]],Source[[#This Row],[Noncredit Avg. Attendance]])</f>
        <v>22</v>
      </c>
    </row>
    <row r="6491" spans="1:40" x14ac:dyDescent="0.25">
      <c r="A6491" t="s">
        <v>1914</v>
      </c>
      <c r="B6491" t="s">
        <v>886</v>
      </c>
      <c r="C6491" t="s">
        <v>775</v>
      </c>
      <c r="D6491" t="s">
        <v>1698</v>
      </c>
      <c r="E6491" s="4">
        <v>77249</v>
      </c>
      <c r="F6491" s="4" t="s">
        <v>1699</v>
      </c>
      <c r="G6491" s="4">
        <v>198</v>
      </c>
      <c r="H6491" t="str">
        <f>CONCATENATE(Source[[#This Row],[Subject]],TRIM(Source[[#This Row],[Course]]))</f>
        <v>CNIT198</v>
      </c>
      <c r="I6491" t="str">
        <f>VLOOKUP(Source[[#This Row],[SubjCrse]],'Courses and Categories'!$E$2:$G$1816,3,FALSE)</f>
        <v>Credit CTE</v>
      </c>
      <c r="J6491">
        <v>501</v>
      </c>
      <c r="K6491" t="s">
        <v>4175</v>
      </c>
      <c r="L6491" t="s">
        <v>39</v>
      </c>
      <c r="M6491" t="s">
        <v>891</v>
      </c>
      <c r="N6491" t="s">
        <v>781</v>
      </c>
      <c r="O6491" t="s">
        <v>781</v>
      </c>
      <c r="P6491" t="s">
        <v>781</v>
      </c>
      <c r="Q6491" t="s">
        <v>781</v>
      </c>
      <c r="S6491" t="s">
        <v>134</v>
      </c>
      <c r="T6491">
        <v>1</v>
      </c>
      <c r="U6491" s="1">
        <v>43694</v>
      </c>
      <c r="V6491" s="1">
        <v>43819</v>
      </c>
      <c r="W6491" t="s">
        <v>4176</v>
      </c>
      <c r="X6491" t="s">
        <v>893</v>
      </c>
      <c r="Y6491">
        <v>13</v>
      </c>
      <c r="Z6491">
        <v>12</v>
      </c>
      <c r="AA6491">
        <v>35</v>
      </c>
      <c r="AB6491">
        <v>34.285699999999999</v>
      </c>
      <c r="AD6491">
        <f>IF(ISBLANK(Source[[#This Row],[CrosslistID]]),1,1/COUNTIFS(Source[CrosslistID],Source[[#This Row],[CrosslistID]],Source[TermDesc],Source[[#This Row],[TermDesc]]))</f>
        <v>1</v>
      </c>
      <c r="AG6491">
        <v>0</v>
      </c>
      <c r="AH6491">
        <v>34.285699999999999</v>
      </c>
      <c r="AI6491">
        <v>0.86699999999999999</v>
      </c>
      <c r="AJ6491">
        <v>0.86699999999999999</v>
      </c>
      <c r="AK6491">
        <v>5.1999999999999998E-2</v>
      </c>
      <c r="AL64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91">
        <f>IF(AND(Source[[#This Row],[Credit_Noncredit]]="Noncredit",Source[[#This Row],[FTEF]]&gt;0),Source[[#This Row],[NC XLST FTES]]*525/(437.5*Source[[#This Row],[FTEF]]),0)</f>
        <v>0</v>
      </c>
      <c r="AN6491">
        <f>IF(Source[[#This Row],[Credit_Noncredit]]="Credit",Source[[#This Row],[Census Enrollment]],Source[[#This Row],[Noncredit Avg. Attendance]])</f>
        <v>13</v>
      </c>
    </row>
    <row r="6492" spans="1:40" x14ac:dyDescent="0.25">
      <c r="A6492" t="s">
        <v>1914</v>
      </c>
      <c r="B6492" t="s">
        <v>886</v>
      </c>
      <c r="C6492" t="s">
        <v>775</v>
      </c>
      <c r="D6492" t="s">
        <v>1698</v>
      </c>
      <c r="E6492" s="4">
        <v>76133</v>
      </c>
      <c r="F6492" s="4" t="s">
        <v>1699</v>
      </c>
      <c r="G6492" s="4" t="s">
        <v>4177</v>
      </c>
      <c r="H6492" t="str">
        <f>CONCATENATE(Source[[#This Row],[Subject]],TRIM(Source[[#This Row],[Course]]))</f>
        <v>CNIT201C</v>
      </c>
      <c r="I6492" t="str">
        <f>VLOOKUP(Source[[#This Row],[SubjCrse]],'Courses and Categories'!$E$2:$G$1816,3,FALSE)</f>
        <v>Credit CTE</v>
      </c>
      <c r="J6492">
        <v>931</v>
      </c>
      <c r="K6492" t="s">
        <v>4178</v>
      </c>
      <c r="L6492" t="s">
        <v>87</v>
      </c>
      <c r="M6492" t="s">
        <v>897</v>
      </c>
      <c r="N6492" t="s">
        <v>42</v>
      </c>
      <c r="O6492" t="s">
        <v>42</v>
      </c>
      <c r="P6492" t="s">
        <v>42</v>
      </c>
      <c r="Q6492" t="s">
        <v>42</v>
      </c>
      <c r="S6492" t="s">
        <v>134</v>
      </c>
      <c r="T6492" t="s">
        <v>44</v>
      </c>
      <c r="U6492" s="1">
        <v>43703</v>
      </c>
      <c r="V6492" s="1">
        <v>43756</v>
      </c>
      <c r="W6492" t="s">
        <v>292</v>
      </c>
      <c r="X6492" t="s">
        <v>918</v>
      </c>
      <c r="Y6492">
        <v>33</v>
      </c>
      <c r="Z6492">
        <v>27</v>
      </c>
      <c r="AA6492">
        <v>35</v>
      </c>
      <c r="AB6492">
        <v>77.142899999999997</v>
      </c>
      <c r="AD6492">
        <f>IF(ISBLANK(Source[[#This Row],[CrosslistID]]),1,1/COUNTIFS(Source[CrosslistID],Source[[#This Row],[CrosslistID]],Source[TermDesc],Source[[#This Row],[TermDesc]]))</f>
        <v>1</v>
      </c>
      <c r="AG6492">
        <v>0</v>
      </c>
      <c r="AH6492">
        <v>77.142899999999997</v>
      </c>
      <c r="AI6492">
        <v>3.2</v>
      </c>
      <c r="AJ6492">
        <v>3.3</v>
      </c>
      <c r="AK6492">
        <v>0.2</v>
      </c>
      <c r="AL64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92">
        <f>IF(AND(Source[[#This Row],[Credit_Noncredit]]="Noncredit",Source[[#This Row],[FTEF]]&gt;0),Source[[#This Row],[NC XLST FTES]]*525/(437.5*Source[[#This Row],[FTEF]]),0)</f>
        <v>0</v>
      </c>
      <c r="AN6492">
        <f>IF(Source[[#This Row],[Credit_Noncredit]]="Credit",Source[[#This Row],[Census Enrollment]],Source[[#This Row],[Noncredit Avg. Attendance]])</f>
        <v>33</v>
      </c>
    </row>
    <row r="6493" spans="1:40" x14ac:dyDescent="0.25">
      <c r="A6493" t="s">
        <v>1914</v>
      </c>
      <c r="B6493" t="s">
        <v>886</v>
      </c>
      <c r="C6493" t="s">
        <v>775</v>
      </c>
      <c r="D6493" t="s">
        <v>1698</v>
      </c>
      <c r="E6493" s="4">
        <v>78196</v>
      </c>
      <c r="F6493" s="4" t="s">
        <v>1699</v>
      </c>
      <c r="G6493" s="4" t="s">
        <v>4177</v>
      </c>
      <c r="H6493" t="str">
        <f>CONCATENATE(Source[[#This Row],[Subject]],TRIM(Source[[#This Row],[Course]]))</f>
        <v>CNIT201C</v>
      </c>
      <c r="I6493" t="str">
        <f>VLOOKUP(Source[[#This Row],[SubjCrse]],'Courses and Categories'!$E$2:$G$1816,3,FALSE)</f>
        <v>Credit CTE</v>
      </c>
      <c r="J6493">
        <v>932</v>
      </c>
      <c r="K6493" t="s">
        <v>4178</v>
      </c>
      <c r="L6493" t="s">
        <v>39</v>
      </c>
      <c r="M6493" t="s">
        <v>897</v>
      </c>
      <c r="N6493" t="s">
        <v>781</v>
      </c>
      <c r="O6493" t="s">
        <v>781</v>
      </c>
      <c r="P6493" t="s">
        <v>781</v>
      </c>
      <c r="Q6493" t="s">
        <v>781</v>
      </c>
      <c r="S6493" t="s">
        <v>134</v>
      </c>
      <c r="T6493" t="s">
        <v>44</v>
      </c>
      <c r="U6493" s="1">
        <v>43703</v>
      </c>
      <c r="V6493" s="1">
        <v>43756</v>
      </c>
      <c r="W6493" t="s">
        <v>4179</v>
      </c>
      <c r="X6493" t="s">
        <v>918</v>
      </c>
      <c r="Y6493">
        <v>32</v>
      </c>
      <c r="Z6493">
        <v>26</v>
      </c>
      <c r="AA6493">
        <v>35</v>
      </c>
      <c r="AB6493">
        <v>74.285700000000006</v>
      </c>
      <c r="AD6493">
        <f>IF(ISBLANK(Source[[#This Row],[CrosslistID]]),1,1/COUNTIFS(Source[CrosslistID],Source[[#This Row],[CrosslistID]],Source[TermDesc],Source[[#This Row],[TermDesc]]))</f>
        <v>1</v>
      </c>
      <c r="AG6493">
        <v>0</v>
      </c>
      <c r="AH6493">
        <v>74.285700000000006</v>
      </c>
      <c r="AI6493">
        <v>3.2</v>
      </c>
      <c r="AJ6493">
        <v>3.2</v>
      </c>
      <c r="AK6493">
        <v>0.19800000000000001</v>
      </c>
      <c r="AL64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93">
        <f>IF(AND(Source[[#This Row],[Credit_Noncredit]]="Noncredit",Source[[#This Row],[FTEF]]&gt;0),Source[[#This Row],[NC XLST FTES]]*525/(437.5*Source[[#This Row],[FTEF]]),0)</f>
        <v>0</v>
      </c>
      <c r="AN6493">
        <f>IF(Source[[#This Row],[Credit_Noncredit]]="Credit",Source[[#This Row],[Census Enrollment]],Source[[#This Row],[Noncredit Avg. Attendance]])</f>
        <v>32</v>
      </c>
    </row>
    <row r="6494" spans="1:40" x14ac:dyDescent="0.25">
      <c r="A6494" t="s">
        <v>1914</v>
      </c>
      <c r="B6494" t="s">
        <v>886</v>
      </c>
      <c r="C6494" t="s">
        <v>775</v>
      </c>
      <c r="D6494" t="s">
        <v>1698</v>
      </c>
      <c r="E6494" s="4">
        <v>78197</v>
      </c>
      <c r="F6494" s="4" t="s">
        <v>1699</v>
      </c>
      <c r="G6494" s="4" t="s">
        <v>2993</v>
      </c>
      <c r="H6494" t="str">
        <f>CONCATENATE(Source[[#This Row],[Subject]],TRIM(Source[[#This Row],[Course]]))</f>
        <v>CNIT202C</v>
      </c>
      <c r="I6494" t="str">
        <f>VLOOKUP(Source[[#This Row],[SubjCrse]],'Courses and Categories'!$E$2:$G$1816,3,FALSE)</f>
        <v>Credit CTE</v>
      </c>
      <c r="J6494">
        <v>931</v>
      </c>
      <c r="K6494" t="s">
        <v>4180</v>
      </c>
      <c r="L6494" t="s">
        <v>87</v>
      </c>
      <c r="M6494" t="s">
        <v>897</v>
      </c>
      <c r="N6494" t="s">
        <v>42</v>
      </c>
      <c r="O6494" t="s">
        <v>42</v>
      </c>
      <c r="P6494" t="s">
        <v>42</v>
      </c>
      <c r="Q6494" t="s">
        <v>42</v>
      </c>
      <c r="S6494" t="s">
        <v>134</v>
      </c>
      <c r="T6494" t="s">
        <v>44</v>
      </c>
      <c r="U6494" s="1">
        <v>43759</v>
      </c>
      <c r="V6494" s="1">
        <v>43819</v>
      </c>
      <c r="W6494" t="s">
        <v>292</v>
      </c>
      <c r="X6494" t="s">
        <v>899</v>
      </c>
      <c r="Y6494">
        <v>30</v>
      </c>
      <c r="Z6494">
        <v>27</v>
      </c>
      <c r="AA6494">
        <v>35</v>
      </c>
      <c r="AB6494">
        <v>77.142899999999997</v>
      </c>
      <c r="AD6494">
        <f>IF(ISBLANK(Source[[#This Row],[CrosslistID]]),1,1/COUNTIFS(Source[CrosslistID],Source[[#This Row],[CrosslistID]],Source[TermDesc],Source[[#This Row],[TermDesc]]))</f>
        <v>1</v>
      </c>
      <c r="AG6494">
        <v>0</v>
      </c>
      <c r="AH6494">
        <v>77.142899999999997</v>
      </c>
      <c r="AI6494">
        <v>3</v>
      </c>
      <c r="AJ6494">
        <v>3</v>
      </c>
      <c r="AK6494">
        <v>0.2</v>
      </c>
      <c r="AL64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94">
        <f>IF(AND(Source[[#This Row],[Credit_Noncredit]]="Noncredit",Source[[#This Row],[FTEF]]&gt;0),Source[[#This Row],[NC XLST FTES]]*525/(437.5*Source[[#This Row],[FTEF]]),0)</f>
        <v>0</v>
      </c>
      <c r="AN6494">
        <f>IF(Source[[#This Row],[Credit_Noncredit]]="Credit",Source[[#This Row],[Census Enrollment]],Source[[#This Row],[Noncredit Avg. Attendance]])</f>
        <v>30</v>
      </c>
    </row>
    <row r="6495" spans="1:40" x14ac:dyDescent="0.25">
      <c r="A6495" t="s">
        <v>1914</v>
      </c>
      <c r="B6495" t="s">
        <v>886</v>
      </c>
      <c r="C6495" t="s">
        <v>775</v>
      </c>
      <c r="D6495" t="s">
        <v>1698</v>
      </c>
      <c r="E6495" s="4">
        <v>78199</v>
      </c>
      <c r="F6495" s="4" t="s">
        <v>1699</v>
      </c>
      <c r="G6495" s="4" t="s">
        <v>4181</v>
      </c>
      <c r="H6495" t="str">
        <f>CONCATENATE(Source[[#This Row],[Subject]],TRIM(Source[[#This Row],[Course]]))</f>
        <v>CNIT203C</v>
      </c>
      <c r="I6495" t="str">
        <f>VLOOKUP(Source[[#This Row],[SubjCrse]],'Courses and Categories'!$E$2:$G$1816,3,FALSE)</f>
        <v>Credit CTE</v>
      </c>
      <c r="J6495">
        <v>931</v>
      </c>
      <c r="K6495" t="s">
        <v>4182</v>
      </c>
      <c r="L6495" t="s">
        <v>87</v>
      </c>
      <c r="M6495" t="s">
        <v>897</v>
      </c>
      <c r="N6495" t="s">
        <v>781</v>
      </c>
      <c r="O6495" t="s">
        <v>781</v>
      </c>
      <c r="P6495" t="s">
        <v>781</v>
      </c>
      <c r="Q6495" t="s">
        <v>781</v>
      </c>
      <c r="S6495" t="s">
        <v>134</v>
      </c>
      <c r="T6495" t="s">
        <v>44</v>
      </c>
      <c r="U6495" s="1">
        <v>43703</v>
      </c>
      <c r="V6495" s="1">
        <v>43756</v>
      </c>
      <c r="W6495" t="s">
        <v>4183</v>
      </c>
      <c r="X6495" t="s">
        <v>918</v>
      </c>
      <c r="Y6495">
        <v>12</v>
      </c>
      <c r="Z6495">
        <v>12</v>
      </c>
      <c r="AA6495">
        <v>35</v>
      </c>
      <c r="AB6495">
        <v>34.285699999999999</v>
      </c>
      <c r="AD6495">
        <f>IF(ISBLANK(Source[[#This Row],[CrosslistID]]),1,1/COUNTIFS(Source[CrosslistID],Source[[#This Row],[CrosslistID]],Source[TermDesc],Source[[#This Row],[TermDesc]]))</f>
        <v>1</v>
      </c>
      <c r="AG6495">
        <v>0</v>
      </c>
      <c r="AH6495">
        <v>34.285699999999999</v>
      </c>
      <c r="AI6495">
        <v>1.1000000000000001</v>
      </c>
      <c r="AJ6495">
        <v>1.2</v>
      </c>
      <c r="AK6495">
        <v>0.2</v>
      </c>
      <c r="AL64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95">
        <f>IF(AND(Source[[#This Row],[Credit_Noncredit]]="Noncredit",Source[[#This Row],[FTEF]]&gt;0),Source[[#This Row],[NC XLST FTES]]*525/(437.5*Source[[#This Row],[FTEF]]),0)</f>
        <v>0</v>
      </c>
      <c r="AN6495">
        <f>IF(Source[[#This Row],[Credit_Noncredit]]="Credit",Source[[#This Row],[Census Enrollment]],Source[[#This Row],[Noncredit Avg. Attendance]])</f>
        <v>12</v>
      </c>
    </row>
    <row r="6496" spans="1:40" x14ac:dyDescent="0.25">
      <c r="A6496" t="s">
        <v>1914</v>
      </c>
      <c r="B6496" t="s">
        <v>886</v>
      </c>
      <c r="C6496" t="s">
        <v>775</v>
      </c>
      <c r="D6496" t="s">
        <v>1698</v>
      </c>
      <c r="E6496" s="4">
        <v>78847</v>
      </c>
      <c r="F6496" s="4" t="s">
        <v>1699</v>
      </c>
      <c r="G6496" s="4" t="s">
        <v>4184</v>
      </c>
      <c r="H6496" t="str">
        <f>CONCATENATE(Source[[#This Row],[Subject]],TRIM(Source[[#This Row],[Course]]))</f>
        <v>CNIT204C</v>
      </c>
      <c r="I6496" t="str">
        <f>VLOOKUP(Source[[#This Row],[SubjCrse]],'Courses and Categories'!$E$2:$G$1816,3,FALSE)</f>
        <v>Credit CTE</v>
      </c>
      <c r="J6496">
        <v>931</v>
      </c>
      <c r="K6496" t="s">
        <v>4185</v>
      </c>
      <c r="L6496" t="s">
        <v>87</v>
      </c>
      <c r="M6496" t="s">
        <v>897</v>
      </c>
      <c r="N6496" t="s">
        <v>781</v>
      </c>
      <c r="O6496" t="s">
        <v>781</v>
      </c>
      <c r="P6496" t="s">
        <v>781</v>
      </c>
      <c r="Q6496" t="s">
        <v>781</v>
      </c>
      <c r="S6496" t="s">
        <v>134</v>
      </c>
      <c r="T6496" t="s">
        <v>44</v>
      </c>
      <c r="U6496" s="1">
        <v>43759</v>
      </c>
      <c r="V6496" s="1">
        <v>43819</v>
      </c>
      <c r="W6496" t="s">
        <v>4183</v>
      </c>
      <c r="X6496" t="s">
        <v>899</v>
      </c>
      <c r="Y6496">
        <v>16</v>
      </c>
      <c r="Z6496">
        <v>16</v>
      </c>
      <c r="AA6496">
        <v>35</v>
      </c>
      <c r="AB6496">
        <v>45.714300000000001</v>
      </c>
      <c r="AD6496">
        <f>IF(ISBLANK(Source[[#This Row],[CrosslistID]]),1,1/COUNTIFS(Source[CrosslistID],Source[[#This Row],[CrosslistID]],Source[TermDesc],Source[[#This Row],[TermDesc]]))</f>
        <v>1</v>
      </c>
      <c r="AG6496">
        <v>0</v>
      </c>
      <c r="AH6496">
        <v>45.714300000000001</v>
      </c>
      <c r="AI6496">
        <v>1.5</v>
      </c>
      <c r="AJ6496">
        <v>1.6</v>
      </c>
      <c r="AK6496">
        <v>0.2</v>
      </c>
      <c r="AL64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96">
        <f>IF(AND(Source[[#This Row],[Credit_Noncredit]]="Noncredit",Source[[#This Row],[FTEF]]&gt;0),Source[[#This Row],[NC XLST FTES]]*525/(437.5*Source[[#This Row],[FTEF]]),0)</f>
        <v>0</v>
      </c>
      <c r="AN6496">
        <f>IF(Source[[#This Row],[Credit_Noncredit]]="Credit",Source[[#This Row],[Census Enrollment]],Source[[#This Row],[Noncredit Avg. Attendance]])</f>
        <v>16</v>
      </c>
    </row>
    <row r="6497" spans="1:40" x14ac:dyDescent="0.25">
      <c r="A6497" t="s">
        <v>1914</v>
      </c>
      <c r="B6497" t="s">
        <v>886</v>
      </c>
      <c r="C6497" t="s">
        <v>775</v>
      </c>
      <c r="D6497" t="s">
        <v>1698</v>
      </c>
      <c r="E6497" s="4">
        <v>78849</v>
      </c>
      <c r="F6497" s="4" t="s">
        <v>1699</v>
      </c>
      <c r="G6497" s="4">
        <v>418</v>
      </c>
      <c r="H6497" t="str">
        <f>CONCATENATE(Source[[#This Row],[Subject]],TRIM(Source[[#This Row],[Course]]))</f>
        <v>CNIT418</v>
      </c>
      <c r="I6497" t="str">
        <f>VLOOKUP(Source[[#This Row],[SubjCrse]],'Courses and Categories'!$E$2:$G$1816,3,FALSE)</f>
        <v>Credit CTE</v>
      </c>
      <c r="J6497">
        <v>501</v>
      </c>
      <c r="K6497" t="s">
        <v>4186</v>
      </c>
      <c r="L6497" t="s">
        <v>87</v>
      </c>
      <c r="M6497" t="s">
        <v>903</v>
      </c>
      <c r="N6497" t="s">
        <v>180</v>
      </c>
      <c r="O6497">
        <v>1810</v>
      </c>
      <c r="P6497">
        <v>2100</v>
      </c>
      <c r="Q6497" t="s">
        <v>420</v>
      </c>
      <c r="R6497">
        <v>183</v>
      </c>
      <c r="S6497" t="s">
        <v>134</v>
      </c>
      <c r="T6497">
        <v>1</v>
      </c>
      <c r="U6497" s="1">
        <v>43694</v>
      </c>
      <c r="V6497" s="1">
        <v>43819</v>
      </c>
      <c r="W6497" t="s">
        <v>4138</v>
      </c>
      <c r="X6497" t="s">
        <v>1929</v>
      </c>
      <c r="Y6497">
        <v>20</v>
      </c>
      <c r="Z6497">
        <v>19</v>
      </c>
      <c r="AA6497">
        <v>35</v>
      </c>
      <c r="AB6497">
        <v>54.285699999999999</v>
      </c>
      <c r="AD6497">
        <f>IF(ISBLANK(Source[[#This Row],[CrosslistID]]),1,1/COUNTIFS(Source[CrosslistID],Source[[#This Row],[CrosslistID]],Source[TermDesc],Source[[#This Row],[TermDesc]]))</f>
        <v>1</v>
      </c>
      <c r="AG6497">
        <v>0</v>
      </c>
      <c r="AH6497">
        <v>54.285699999999999</v>
      </c>
      <c r="AI6497">
        <v>1.9</v>
      </c>
      <c r="AJ6497">
        <v>2</v>
      </c>
      <c r="AK6497">
        <v>0.2</v>
      </c>
      <c r="AL64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97">
        <f>IF(AND(Source[[#This Row],[Credit_Noncredit]]="Noncredit",Source[[#This Row],[FTEF]]&gt;0),Source[[#This Row],[NC XLST FTES]]*525/(437.5*Source[[#This Row],[FTEF]]),0)</f>
        <v>0</v>
      </c>
      <c r="AN6497">
        <f>IF(Source[[#This Row],[Credit_Noncredit]]="Credit",Source[[#This Row],[Census Enrollment]],Source[[#This Row],[Noncredit Avg. Attendance]])</f>
        <v>20</v>
      </c>
    </row>
    <row r="6498" spans="1:40" x14ac:dyDescent="0.25">
      <c r="A6498" t="s">
        <v>1914</v>
      </c>
      <c r="B6498" t="s">
        <v>886</v>
      </c>
      <c r="C6498" t="s">
        <v>775</v>
      </c>
      <c r="D6498" t="s">
        <v>1698</v>
      </c>
      <c r="E6498" s="4">
        <v>78848</v>
      </c>
      <c r="F6498" s="4" t="s">
        <v>1699</v>
      </c>
      <c r="G6498" s="4">
        <v>420</v>
      </c>
      <c r="H6498" t="str">
        <f>CONCATENATE(Source[[#This Row],[Subject]],TRIM(Source[[#This Row],[Course]]))</f>
        <v>CNIT420</v>
      </c>
      <c r="I6498" t="str">
        <f>VLOOKUP(Source[[#This Row],[SubjCrse]],'Courses and Categories'!$E$2:$G$1816,3,FALSE)</f>
        <v>Credit CTE</v>
      </c>
      <c r="J6498">
        <v>931</v>
      </c>
      <c r="K6498" t="s">
        <v>4187</v>
      </c>
      <c r="L6498" t="s">
        <v>87</v>
      </c>
      <c r="M6498" t="s">
        <v>897</v>
      </c>
      <c r="N6498" t="s">
        <v>42</v>
      </c>
      <c r="O6498" t="s">
        <v>42</v>
      </c>
      <c r="P6498" t="s">
        <v>42</v>
      </c>
      <c r="Q6498" t="s">
        <v>42</v>
      </c>
      <c r="S6498" t="s">
        <v>134</v>
      </c>
      <c r="T6498" t="s">
        <v>44</v>
      </c>
      <c r="U6498" s="1">
        <v>43711</v>
      </c>
      <c r="V6498" s="1">
        <v>43819</v>
      </c>
      <c r="W6498" t="s">
        <v>4132</v>
      </c>
      <c r="X6498" t="s">
        <v>899</v>
      </c>
      <c r="Y6498">
        <v>22</v>
      </c>
      <c r="Z6498">
        <v>19</v>
      </c>
      <c r="AA6498">
        <v>35</v>
      </c>
      <c r="AB6498">
        <v>54.285699999999999</v>
      </c>
      <c r="AD6498">
        <f>IF(ISBLANK(Source[[#This Row],[CrosslistID]]),1,1/COUNTIFS(Source[CrosslistID],Source[[#This Row],[CrosslistID]],Source[TermDesc],Source[[#This Row],[TermDesc]]))</f>
        <v>1</v>
      </c>
      <c r="AG6498">
        <v>0</v>
      </c>
      <c r="AH6498">
        <v>54.285699999999999</v>
      </c>
      <c r="AI6498">
        <v>2.1</v>
      </c>
      <c r="AJ6498">
        <v>2.2000000000000002</v>
      </c>
      <c r="AK6498">
        <v>0.2</v>
      </c>
      <c r="AL64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98">
        <f>IF(AND(Source[[#This Row],[Credit_Noncredit]]="Noncredit",Source[[#This Row],[FTEF]]&gt;0),Source[[#This Row],[NC XLST FTES]]*525/(437.5*Source[[#This Row],[FTEF]]),0)</f>
        <v>0</v>
      </c>
      <c r="AN6498">
        <f>IF(Source[[#This Row],[Credit_Noncredit]]="Credit",Source[[#This Row],[Census Enrollment]],Source[[#This Row],[Noncredit Avg. Attendance]])</f>
        <v>22</v>
      </c>
    </row>
    <row r="6499" spans="1:40" x14ac:dyDescent="0.25">
      <c r="A6499" t="s">
        <v>1914</v>
      </c>
      <c r="B6499" t="s">
        <v>886</v>
      </c>
      <c r="C6499" t="s">
        <v>775</v>
      </c>
      <c r="D6499" t="s">
        <v>1698</v>
      </c>
      <c r="E6499" s="4">
        <v>78491</v>
      </c>
      <c r="F6499" s="4" t="s">
        <v>1229</v>
      </c>
      <c r="G6499" s="4">
        <v>100</v>
      </c>
      <c r="H6499" t="str">
        <f>CONCATENATE(Source[[#This Row],[Subject]],TRIM(Source[[#This Row],[Course]]))</f>
        <v>MAKR100</v>
      </c>
      <c r="I6499" t="str">
        <f>VLOOKUP(Source[[#This Row],[SubjCrse]],'Courses and Categories'!$E$2:$G$1816,3,FALSE)</f>
        <v>Credit Gen Ed/CTE</v>
      </c>
      <c r="J6499">
        <v>1</v>
      </c>
      <c r="K6499" t="s">
        <v>1230</v>
      </c>
      <c r="L6499" t="s">
        <v>39</v>
      </c>
      <c r="M6499" t="s">
        <v>903</v>
      </c>
      <c r="N6499" t="s">
        <v>830</v>
      </c>
      <c r="O6499" t="s">
        <v>492</v>
      </c>
      <c r="P6499" t="s">
        <v>949</v>
      </c>
      <c r="Q6499" t="s">
        <v>1693</v>
      </c>
      <c r="R6499" t="s">
        <v>4188</v>
      </c>
      <c r="S6499" t="s">
        <v>134</v>
      </c>
      <c r="T6499">
        <v>1</v>
      </c>
      <c r="U6499" s="1">
        <v>43694</v>
      </c>
      <c r="V6499" s="1">
        <v>43819</v>
      </c>
      <c r="W6499" t="s">
        <v>4189</v>
      </c>
      <c r="X6499" t="s">
        <v>1929</v>
      </c>
      <c r="Y6499">
        <v>15</v>
      </c>
      <c r="Z6499">
        <v>14</v>
      </c>
      <c r="AA6499">
        <v>25</v>
      </c>
      <c r="AB6499">
        <v>56</v>
      </c>
      <c r="AD6499">
        <f>IF(ISBLANK(Source[[#This Row],[CrosslistID]]),1,1/COUNTIFS(Source[CrosslistID],Source[[#This Row],[CrosslistID]],Source[TermDesc],Source[[#This Row],[TermDesc]]))</f>
        <v>1</v>
      </c>
      <c r="AG6499">
        <v>0</v>
      </c>
      <c r="AH6499">
        <v>56</v>
      </c>
      <c r="AI6499">
        <v>1.4</v>
      </c>
      <c r="AJ6499">
        <v>1.5</v>
      </c>
      <c r="AK6499">
        <v>0.2</v>
      </c>
      <c r="AL64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499">
        <f>IF(AND(Source[[#This Row],[Credit_Noncredit]]="Noncredit",Source[[#This Row],[FTEF]]&gt;0),Source[[#This Row],[NC XLST FTES]]*525/(437.5*Source[[#This Row],[FTEF]]),0)</f>
        <v>0</v>
      </c>
      <c r="AN6499">
        <f>IF(Source[[#This Row],[Credit_Noncredit]]="Credit",Source[[#This Row],[Census Enrollment]],Source[[#This Row],[Noncredit Avg. Attendance]])</f>
        <v>15</v>
      </c>
    </row>
    <row r="6500" spans="1:40" x14ac:dyDescent="0.25">
      <c r="A6500" t="s">
        <v>1914</v>
      </c>
      <c r="B6500" t="s">
        <v>886</v>
      </c>
      <c r="C6500" t="s">
        <v>775</v>
      </c>
      <c r="D6500" t="s">
        <v>1709</v>
      </c>
      <c r="E6500" s="4">
        <v>74680</v>
      </c>
      <c r="F6500" s="4" t="s">
        <v>1710</v>
      </c>
      <c r="G6500" s="4" t="s">
        <v>1711</v>
      </c>
      <c r="H6500" t="str">
        <f>CONCATENATE(Source[[#This Row],[Subject]],TRIM(Source[[#This Row],[Course]]))</f>
        <v>CS110A</v>
      </c>
      <c r="I6500" t="str">
        <f>VLOOKUP(Source[[#This Row],[SubjCrse]],'Courses and Categories'!$E$2:$G$1816,3,FALSE)</f>
        <v>Credit Gen Ed/CTE</v>
      </c>
      <c r="J6500">
        <v>1</v>
      </c>
      <c r="K6500" t="s">
        <v>1712</v>
      </c>
      <c r="L6500" t="s">
        <v>39</v>
      </c>
      <c r="M6500" t="s">
        <v>903</v>
      </c>
      <c r="N6500" t="s">
        <v>105</v>
      </c>
      <c r="O6500">
        <v>810</v>
      </c>
      <c r="P6500">
        <v>1000</v>
      </c>
      <c r="Q6500" t="s">
        <v>850</v>
      </c>
      <c r="R6500">
        <v>453</v>
      </c>
      <c r="S6500" t="s">
        <v>134</v>
      </c>
      <c r="T6500">
        <v>1</v>
      </c>
      <c r="U6500" s="1">
        <v>43694</v>
      </c>
      <c r="V6500" s="1">
        <v>43819</v>
      </c>
      <c r="W6500" t="s">
        <v>1730</v>
      </c>
      <c r="X6500" t="s">
        <v>1929</v>
      </c>
      <c r="Y6500">
        <v>38</v>
      </c>
      <c r="Z6500">
        <v>37</v>
      </c>
      <c r="AA6500">
        <v>40</v>
      </c>
      <c r="AB6500">
        <v>92.5</v>
      </c>
      <c r="AD6500">
        <f>IF(ISBLANK(Source[[#This Row],[CrosslistID]]),1,1/COUNTIFS(Source[CrosslistID],Source[[#This Row],[CrosslistID]],Source[TermDesc],Source[[#This Row],[TermDesc]]))</f>
        <v>1</v>
      </c>
      <c r="AG6500">
        <v>0</v>
      </c>
      <c r="AH6500">
        <v>92.5</v>
      </c>
      <c r="AI6500">
        <v>4.2670000000000003</v>
      </c>
      <c r="AJ6500">
        <v>5.0670999999999999</v>
      </c>
      <c r="AK6500">
        <v>0.26669999999999999</v>
      </c>
      <c r="AL65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00">
        <f>IF(AND(Source[[#This Row],[Credit_Noncredit]]="Noncredit",Source[[#This Row],[FTEF]]&gt;0),Source[[#This Row],[NC XLST FTES]]*525/(437.5*Source[[#This Row],[FTEF]]),0)</f>
        <v>0</v>
      </c>
      <c r="AN6500">
        <f>IF(Source[[#This Row],[Credit_Noncredit]]="Credit",Source[[#This Row],[Census Enrollment]],Source[[#This Row],[Noncredit Avg. Attendance]])</f>
        <v>38</v>
      </c>
    </row>
    <row r="6501" spans="1:40" x14ac:dyDescent="0.25">
      <c r="A6501" t="s">
        <v>1914</v>
      </c>
      <c r="B6501" t="s">
        <v>886</v>
      </c>
      <c r="C6501" t="s">
        <v>775</v>
      </c>
      <c r="D6501" t="s">
        <v>1709</v>
      </c>
      <c r="E6501" s="4">
        <v>78138</v>
      </c>
      <c r="F6501" s="4" t="s">
        <v>1710</v>
      </c>
      <c r="G6501" s="4" t="s">
        <v>1711</v>
      </c>
      <c r="H6501" t="str">
        <f>CONCATENATE(Source[[#This Row],[Subject]],TRIM(Source[[#This Row],[Course]]))</f>
        <v>CS110A</v>
      </c>
      <c r="I6501" t="str">
        <f>VLOOKUP(Source[[#This Row],[SubjCrse]],'Courses and Categories'!$E$2:$G$1816,3,FALSE)</f>
        <v>Credit Gen Ed/CTE</v>
      </c>
      <c r="J6501">
        <v>2</v>
      </c>
      <c r="K6501" t="s">
        <v>1712</v>
      </c>
      <c r="L6501" t="s">
        <v>39</v>
      </c>
      <c r="M6501" t="s">
        <v>903</v>
      </c>
      <c r="N6501" t="s">
        <v>105</v>
      </c>
      <c r="O6501">
        <v>910</v>
      </c>
      <c r="P6501">
        <v>1100</v>
      </c>
      <c r="Q6501" t="s">
        <v>850</v>
      </c>
      <c r="R6501" t="s">
        <v>4190</v>
      </c>
      <c r="S6501" t="s">
        <v>134</v>
      </c>
      <c r="T6501">
        <v>1</v>
      </c>
      <c r="U6501" s="1">
        <v>43694</v>
      </c>
      <c r="V6501" s="1">
        <v>43819</v>
      </c>
      <c r="W6501" t="s">
        <v>4191</v>
      </c>
      <c r="X6501" t="s">
        <v>1929</v>
      </c>
      <c r="Y6501">
        <v>34</v>
      </c>
      <c r="Z6501">
        <v>33</v>
      </c>
      <c r="AA6501">
        <v>35</v>
      </c>
      <c r="AB6501">
        <v>94.285700000000006</v>
      </c>
      <c r="AD6501">
        <f>IF(ISBLANK(Source[[#This Row],[CrosslistID]]),1,1/COUNTIFS(Source[CrosslistID],Source[[#This Row],[CrosslistID]],Source[TermDesc],Source[[#This Row],[TermDesc]]))</f>
        <v>1</v>
      </c>
      <c r="AG6501">
        <v>0</v>
      </c>
      <c r="AH6501">
        <v>94.285700000000006</v>
      </c>
      <c r="AI6501">
        <v>4.4000000000000004</v>
      </c>
      <c r="AJ6501">
        <v>4.5332999999999997</v>
      </c>
      <c r="AK6501">
        <v>0.26669999999999999</v>
      </c>
      <c r="AL65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01">
        <f>IF(AND(Source[[#This Row],[Credit_Noncredit]]="Noncredit",Source[[#This Row],[FTEF]]&gt;0),Source[[#This Row],[NC XLST FTES]]*525/(437.5*Source[[#This Row],[FTEF]]),0)</f>
        <v>0</v>
      </c>
      <c r="AN6501">
        <f>IF(Source[[#This Row],[Credit_Noncredit]]="Credit",Source[[#This Row],[Census Enrollment]],Source[[#This Row],[Noncredit Avg. Attendance]])</f>
        <v>34</v>
      </c>
    </row>
    <row r="6502" spans="1:40" x14ac:dyDescent="0.25">
      <c r="A6502" t="s">
        <v>1914</v>
      </c>
      <c r="B6502" t="s">
        <v>886</v>
      </c>
      <c r="C6502" t="s">
        <v>775</v>
      </c>
      <c r="D6502" t="s">
        <v>1709</v>
      </c>
      <c r="E6502" s="4">
        <v>74681</v>
      </c>
      <c r="F6502" s="4" t="s">
        <v>1710</v>
      </c>
      <c r="G6502" s="4" t="s">
        <v>1711</v>
      </c>
      <c r="H6502" t="str">
        <f>CONCATENATE(Source[[#This Row],[Subject]],TRIM(Source[[#This Row],[Course]]))</f>
        <v>CS110A</v>
      </c>
      <c r="I6502" t="str">
        <f>VLOOKUP(Source[[#This Row],[SubjCrse]],'Courses and Categories'!$E$2:$G$1816,3,FALSE)</f>
        <v>Credit Gen Ed/CTE</v>
      </c>
      <c r="J6502">
        <v>3</v>
      </c>
      <c r="K6502" t="s">
        <v>1712</v>
      </c>
      <c r="L6502" t="s">
        <v>39</v>
      </c>
      <c r="M6502" t="s">
        <v>903</v>
      </c>
      <c r="N6502" t="s">
        <v>105</v>
      </c>
      <c r="O6502">
        <v>1010</v>
      </c>
      <c r="P6502">
        <v>1200</v>
      </c>
      <c r="Q6502" t="s">
        <v>850</v>
      </c>
      <c r="R6502">
        <v>413</v>
      </c>
      <c r="S6502" t="s">
        <v>134</v>
      </c>
      <c r="T6502">
        <v>1</v>
      </c>
      <c r="U6502" s="1">
        <v>43694</v>
      </c>
      <c r="V6502" s="1">
        <v>43819</v>
      </c>
      <c r="W6502" t="s">
        <v>560</v>
      </c>
      <c r="X6502" t="s">
        <v>1929</v>
      </c>
      <c r="Y6502">
        <v>47</v>
      </c>
      <c r="Z6502">
        <v>46</v>
      </c>
      <c r="AA6502">
        <v>40</v>
      </c>
      <c r="AB6502">
        <v>115</v>
      </c>
      <c r="AD6502">
        <f>IF(ISBLANK(Source[[#This Row],[CrosslistID]]),1,1/COUNTIFS(Source[CrosslistID],Source[[#This Row],[CrosslistID]],Source[TermDesc],Source[[#This Row],[TermDesc]]))</f>
        <v>1</v>
      </c>
      <c r="AG6502">
        <v>0</v>
      </c>
      <c r="AH6502">
        <v>115</v>
      </c>
      <c r="AI6502">
        <v>5.867</v>
      </c>
      <c r="AJ6502">
        <v>6.2670000000000003</v>
      </c>
      <c r="AK6502">
        <v>0.26669999999999999</v>
      </c>
      <c r="AL65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02">
        <f>IF(AND(Source[[#This Row],[Credit_Noncredit]]="Noncredit",Source[[#This Row],[FTEF]]&gt;0),Source[[#This Row],[NC XLST FTES]]*525/(437.5*Source[[#This Row],[FTEF]]),0)</f>
        <v>0</v>
      </c>
      <c r="AN6502">
        <f>IF(Source[[#This Row],[Credit_Noncredit]]="Credit",Source[[#This Row],[Census Enrollment]],Source[[#This Row],[Noncredit Avg. Attendance]])</f>
        <v>47</v>
      </c>
    </row>
    <row r="6503" spans="1:40" x14ac:dyDescent="0.25">
      <c r="A6503" t="s">
        <v>1914</v>
      </c>
      <c r="B6503" t="s">
        <v>886</v>
      </c>
      <c r="C6503" t="s">
        <v>775</v>
      </c>
      <c r="D6503" t="s">
        <v>1709</v>
      </c>
      <c r="E6503" s="4">
        <v>71748</v>
      </c>
      <c r="F6503" s="4" t="s">
        <v>1710</v>
      </c>
      <c r="G6503" s="4" t="s">
        <v>1711</v>
      </c>
      <c r="H6503" t="str">
        <f>CONCATENATE(Source[[#This Row],[Subject]],TRIM(Source[[#This Row],[Course]]))</f>
        <v>CS110A</v>
      </c>
      <c r="I6503" t="str">
        <f>VLOOKUP(Source[[#This Row],[SubjCrse]],'Courses and Categories'!$E$2:$G$1816,3,FALSE)</f>
        <v>Credit Gen Ed/CTE</v>
      </c>
      <c r="J6503">
        <v>5</v>
      </c>
      <c r="K6503" t="s">
        <v>1712</v>
      </c>
      <c r="L6503" t="s">
        <v>39</v>
      </c>
      <c r="M6503" t="s">
        <v>903</v>
      </c>
      <c r="N6503" t="s">
        <v>105</v>
      </c>
      <c r="O6503">
        <v>1210</v>
      </c>
      <c r="P6503">
        <v>1400</v>
      </c>
      <c r="Q6503" t="s">
        <v>850</v>
      </c>
      <c r="R6503" t="s">
        <v>4190</v>
      </c>
      <c r="S6503" t="s">
        <v>134</v>
      </c>
      <c r="T6503">
        <v>1</v>
      </c>
      <c r="U6503" s="1">
        <v>43694</v>
      </c>
      <c r="V6503" s="1">
        <v>43819</v>
      </c>
      <c r="W6503" t="s">
        <v>4191</v>
      </c>
      <c r="X6503" t="s">
        <v>1929</v>
      </c>
      <c r="Y6503">
        <v>34</v>
      </c>
      <c r="Z6503">
        <v>30</v>
      </c>
      <c r="AA6503">
        <v>35</v>
      </c>
      <c r="AB6503">
        <v>85.714299999999994</v>
      </c>
      <c r="AD6503">
        <f>IF(ISBLANK(Source[[#This Row],[CrosslistID]]),1,1/COUNTIFS(Source[CrosslistID],Source[[#This Row],[CrosslistID]],Source[TermDesc],Source[[#This Row],[TermDesc]]))</f>
        <v>1</v>
      </c>
      <c r="AG6503">
        <v>0</v>
      </c>
      <c r="AH6503">
        <v>85.714299999999994</v>
      </c>
      <c r="AI6503">
        <v>4.2670000000000003</v>
      </c>
      <c r="AJ6503">
        <v>4.5336999999999996</v>
      </c>
      <c r="AK6503">
        <v>0.26669999999999999</v>
      </c>
      <c r="AL65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03">
        <f>IF(AND(Source[[#This Row],[Credit_Noncredit]]="Noncredit",Source[[#This Row],[FTEF]]&gt;0),Source[[#This Row],[NC XLST FTES]]*525/(437.5*Source[[#This Row],[FTEF]]),0)</f>
        <v>0</v>
      </c>
      <c r="AN6503">
        <f>IF(Source[[#This Row],[Credit_Noncredit]]="Credit",Source[[#This Row],[Census Enrollment]],Source[[#This Row],[Noncredit Avg. Attendance]])</f>
        <v>34</v>
      </c>
    </row>
    <row r="6504" spans="1:40" x14ac:dyDescent="0.25">
      <c r="A6504" t="s">
        <v>1914</v>
      </c>
      <c r="B6504" t="s">
        <v>886</v>
      </c>
      <c r="C6504" t="s">
        <v>775</v>
      </c>
      <c r="D6504" t="s">
        <v>1709</v>
      </c>
      <c r="E6504" s="4">
        <v>78139</v>
      </c>
      <c r="F6504" s="4" t="s">
        <v>1710</v>
      </c>
      <c r="G6504" s="4" t="s">
        <v>1711</v>
      </c>
      <c r="H6504" t="str">
        <f>CONCATENATE(Source[[#This Row],[Subject]],TRIM(Source[[#This Row],[Course]]))</f>
        <v>CS110A</v>
      </c>
      <c r="I6504" t="str">
        <f>VLOOKUP(Source[[#This Row],[SubjCrse]],'Courses and Categories'!$E$2:$G$1816,3,FALSE)</f>
        <v>Credit Gen Ed/CTE</v>
      </c>
      <c r="J6504">
        <v>7</v>
      </c>
      <c r="K6504" t="s">
        <v>1712</v>
      </c>
      <c r="L6504" t="s">
        <v>39</v>
      </c>
      <c r="M6504" t="s">
        <v>903</v>
      </c>
      <c r="N6504" t="s">
        <v>105</v>
      </c>
      <c r="O6504">
        <v>1410</v>
      </c>
      <c r="P6504">
        <v>1600</v>
      </c>
      <c r="Q6504" t="s">
        <v>850</v>
      </c>
      <c r="R6504">
        <v>453</v>
      </c>
      <c r="S6504" t="s">
        <v>134</v>
      </c>
      <c r="T6504">
        <v>1</v>
      </c>
      <c r="U6504" s="1">
        <v>43694</v>
      </c>
      <c r="V6504" s="1">
        <v>43819</v>
      </c>
      <c r="W6504" t="s">
        <v>560</v>
      </c>
      <c r="X6504" t="s">
        <v>1929</v>
      </c>
      <c r="Y6504">
        <v>45</v>
      </c>
      <c r="Z6504">
        <v>44</v>
      </c>
      <c r="AA6504">
        <v>40</v>
      </c>
      <c r="AB6504">
        <v>110</v>
      </c>
      <c r="AD6504">
        <f>IF(ISBLANK(Source[[#This Row],[CrosslistID]]),1,1/COUNTIFS(Source[CrosslistID],Source[[#This Row],[CrosslistID]],Source[TermDesc],Source[[#This Row],[TermDesc]]))</f>
        <v>1</v>
      </c>
      <c r="AG6504">
        <v>0</v>
      </c>
      <c r="AH6504">
        <v>110</v>
      </c>
      <c r="AI6504">
        <v>5.2</v>
      </c>
      <c r="AJ6504">
        <v>6</v>
      </c>
      <c r="AK6504">
        <v>0.26669999999999999</v>
      </c>
      <c r="AL65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04">
        <f>IF(AND(Source[[#This Row],[Credit_Noncredit]]="Noncredit",Source[[#This Row],[FTEF]]&gt;0),Source[[#This Row],[NC XLST FTES]]*525/(437.5*Source[[#This Row],[FTEF]]),0)</f>
        <v>0</v>
      </c>
      <c r="AN6504">
        <f>IF(Source[[#This Row],[Credit_Noncredit]]="Credit",Source[[#This Row],[Census Enrollment]],Source[[#This Row],[Noncredit Avg. Attendance]])</f>
        <v>45</v>
      </c>
    </row>
    <row r="6505" spans="1:40" x14ac:dyDescent="0.25">
      <c r="A6505" t="s">
        <v>1914</v>
      </c>
      <c r="B6505" t="s">
        <v>886</v>
      </c>
      <c r="C6505" t="s">
        <v>775</v>
      </c>
      <c r="D6505" t="s">
        <v>1709</v>
      </c>
      <c r="E6505" s="4">
        <v>78140</v>
      </c>
      <c r="F6505" s="4" t="s">
        <v>1710</v>
      </c>
      <c r="G6505" s="4" t="s">
        <v>1711</v>
      </c>
      <c r="H6505" t="str">
        <f>CONCATENATE(Source[[#This Row],[Subject]],TRIM(Source[[#This Row],[Course]]))</f>
        <v>CS110A</v>
      </c>
      <c r="I6505" t="str">
        <f>VLOOKUP(Source[[#This Row],[SubjCrse]],'Courses and Categories'!$E$2:$G$1816,3,FALSE)</f>
        <v>Credit Gen Ed/CTE</v>
      </c>
      <c r="J6505">
        <v>11</v>
      </c>
      <c r="K6505" t="s">
        <v>1712</v>
      </c>
      <c r="L6505" t="s">
        <v>39</v>
      </c>
      <c r="M6505" t="s">
        <v>903</v>
      </c>
      <c r="N6505" t="s">
        <v>59</v>
      </c>
      <c r="O6505">
        <v>810</v>
      </c>
      <c r="P6505">
        <v>1000</v>
      </c>
      <c r="Q6505" t="s">
        <v>850</v>
      </c>
      <c r="R6505">
        <v>453</v>
      </c>
      <c r="S6505" t="s">
        <v>134</v>
      </c>
      <c r="T6505">
        <v>1</v>
      </c>
      <c r="U6505" s="1">
        <v>43694</v>
      </c>
      <c r="V6505" s="1">
        <v>43819</v>
      </c>
      <c r="W6505" t="s">
        <v>4192</v>
      </c>
      <c r="X6505" t="s">
        <v>1929</v>
      </c>
      <c r="Y6505">
        <v>37</v>
      </c>
      <c r="Z6505">
        <v>32</v>
      </c>
      <c r="AA6505">
        <v>40</v>
      </c>
      <c r="AB6505">
        <v>80</v>
      </c>
      <c r="AD6505">
        <f>IF(ISBLANK(Source[[#This Row],[CrosslistID]]),1,1/COUNTIFS(Source[CrosslistID],Source[[#This Row],[CrosslistID]],Source[TermDesc],Source[[#This Row],[TermDesc]]))</f>
        <v>1</v>
      </c>
      <c r="AG6505">
        <v>0</v>
      </c>
      <c r="AH6505">
        <v>80</v>
      </c>
      <c r="AI6505">
        <v>4.9329999999999998</v>
      </c>
      <c r="AJ6505">
        <v>4.9329999999999998</v>
      </c>
      <c r="AK6505">
        <v>0.26669999999999999</v>
      </c>
      <c r="AL65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05">
        <f>IF(AND(Source[[#This Row],[Credit_Noncredit]]="Noncredit",Source[[#This Row],[FTEF]]&gt;0),Source[[#This Row],[NC XLST FTES]]*525/(437.5*Source[[#This Row],[FTEF]]),0)</f>
        <v>0</v>
      </c>
      <c r="AN6505">
        <f>IF(Source[[#This Row],[Credit_Noncredit]]="Credit",Source[[#This Row],[Census Enrollment]],Source[[#This Row],[Noncredit Avg. Attendance]])</f>
        <v>37</v>
      </c>
    </row>
    <row r="6506" spans="1:40" x14ac:dyDescent="0.25">
      <c r="A6506" t="s">
        <v>1914</v>
      </c>
      <c r="B6506" t="s">
        <v>886</v>
      </c>
      <c r="C6506" t="s">
        <v>775</v>
      </c>
      <c r="D6506" t="s">
        <v>1709</v>
      </c>
      <c r="E6506" s="4">
        <v>78142</v>
      </c>
      <c r="F6506" s="4" t="s">
        <v>1710</v>
      </c>
      <c r="G6506" s="4" t="s">
        <v>1711</v>
      </c>
      <c r="H6506" t="str">
        <f>CONCATENATE(Source[[#This Row],[Subject]],TRIM(Source[[#This Row],[Course]]))</f>
        <v>CS110A</v>
      </c>
      <c r="I6506" t="str">
        <f>VLOOKUP(Source[[#This Row],[SubjCrse]],'Courses and Categories'!$E$2:$G$1816,3,FALSE)</f>
        <v>Credit Gen Ed/CTE</v>
      </c>
      <c r="J6506">
        <v>13</v>
      </c>
      <c r="K6506" t="s">
        <v>1712</v>
      </c>
      <c r="L6506" t="s">
        <v>39</v>
      </c>
      <c r="M6506" t="s">
        <v>903</v>
      </c>
      <c r="N6506" t="s">
        <v>59</v>
      </c>
      <c r="O6506">
        <v>1010</v>
      </c>
      <c r="P6506">
        <v>1200</v>
      </c>
      <c r="Q6506" t="s">
        <v>850</v>
      </c>
      <c r="R6506" t="s">
        <v>4190</v>
      </c>
      <c r="S6506" t="s">
        <v>134</v>
      </c>
      <c r="T6506">
        <v>1</v>
      </c>
      <c r="U6506" s="1">
        <v>43694</v>
      </c>
      <c r="V6506" s="1">
        <v>43819</v>
      </c>
      <c r="W6506" t="s">
        <v>4193</v>
      </c>
      <c r="X6506" t="s">
        <v>1929</v>
      </c>
      <c r="Y6506">
        <v>33</v>
      </c>
      <c r="Z6506">
        <v>27</v>
      </c>
      <c r="AA6506">
        <v>35</v>
      </c>
      <c r="AB6506">
        <v>77.142899999999997</v>
      </c>
      <c r="AD6506">
        <f>IF(ISBLANK(Source[[#This Row],[CrosslistID]]),1,1/COUNTIFS(Source[CrosslistID],Source[[#This Row],[CrosslistID]],Source[TermDesc],Source[[#This Row],[TermDesc]]))</f>
        <v>1</v>
      </c>
      <c r="AG6506">
        <v>0</v>
      </c>
      <c r="AH6506">
        <v>77.142899999999997</v>
      </c>
      <c r="AI6506">
        <v>4.133</v>
      </c>
      <c r="AJ6506">
        <v>4.3996000000000004</v>
      </c>
      <c r="AK6506">
        <v>0.26669999999999999</v>
      </c>
      <c r="AL65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06">
        <f>IF(AND(Source[[#This Row],[Credit_Noncredit]]="Noncredit",Source[[#This Row],[FTEF]]&gt;0),Source[[#This Row],[NC XLST FTES]]*525/(437.5*Source[[#This Row],[FTEF]]),0)</f>
        <v>0</v>
      </c>
      <c r="AN6506">
        <f>IF(Source[[#This Row],[Credit_Noncredit]]="Credit",Source[[#This Row],[Census Enrollment]],Source[[#This Row],[Noncredit Avg. Attendance]])</f>
        <v>33</v>
      </c>
    </row>
    <row r="6507" spans="1:40" x14ac:dyDescent="0.25">
      <c r="A6507" t="s">
        <v>1914</v>
      </c>
      <c r="B6507" t="s">
        <v>886</v>
      </c>
      <c r="C6507" t="s">
        <v>775</v>
      </c>
      <c r="D6507" t="s">
        <v>1709</v>
      </c>
      <c r="E6507" s="4">
        <v>77784</v>
      </c>
      <c r="F6507" s="4" t="s">
        <v>1710</v>
      </c>
      <c r="G6507" s="4" t="s">
        <v>1711</v>
      </c>
      <c r="H6507" t="str">
        <f>CONCATENATE(Source[[#This Row],[Subject]],TRIM(Source[[#This Row],[Course]]))</f>
        <v>CS110A</v>
      </c>
      <c r="I6507" t="str">
        <f>VLOOKUP(Source[[#This Row],[SubjCrse]],'Courses and Categories'!$E$2:$G$1816,3,FALSE)</f>
        <v>Credit Gen Ed/CTE</v>
      </c>
      <c r="J6507">
        <v>15</v>
      </c>
      <c r="K6507" t="s">
        <v>1712</v>
      </c>
      <c r="L6507" t="s">
        <v>39</v>
      </c>
      <c r="M6507" t="s">
        <v>903</v>
      </c>
      <c r="N6507" t="s">
        <v>59</v>
      </c>
      <c r="O6507">
        <v>1210</v>
      </c>
      <c r="P6507">
        <v>1400</v>
      </c>
      <c r="Q6507" t="s">
        <v>1649</v>
      </c>
      <c r="R6507">
        <v>200</v>
      </c>
      <c r="S6507" t="s">
        <v>134</v>
      </c>
      <c r="T6507">
        <v>1</v>
      </c>
      <c r="U6507" s="1">
        <v>43694</v>
      </c>
      <c r="V6507" s="1">
        <v>43819</v>
      </c>
      <c r="W6507" t="s">
        <v>374</v>
      </c>
      <c r="X6507" t="s">
        <v>1929</v>
      </c>
      <c r="Y6507">
        <v>42</v>
      </c>
      <c r="Z6507">
        <v>40</v>
      </c>
      <c r="AA6507">
        <v>40</v>
      </c>
      <c r="AB6507">
        <v>100</v>
      </c>
      <c r="AD6507">
        <f>IF(ISBLANK(Source[[#This Row],[CrosslistID]]),1,1/COUNTIFS(Source[CrosslistID],Source[[#This Row],[CrosslistID]],Source[TermDesc],Source[[#This Row],[TermDesc]]))</f>
        <v>1</v>
      </c>
      <c r="AG6507">
        <v>0</v>
      </c>
      <c r="AH6507">
        <v>100</v>
      </c>
      <c r="AI6507">
        <v>4.9329999999999998</v>
      </c>
      <c r="AJ6507">
        <v>5.5995999999999997</v>
      </c>
      <c r="AK6507">
        <v>0.26669999999999999</v>
      </c>
      <c r="AL65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07">
        <f>IF(AND(Source[[#This Row],[Credit_Noncredit]]="Noncredit",Source[[#This Row],[FTEF]]&gt;0),Source[[#This Row],[NC XLST FTES]]*525/(437.5*Source[[#This Row],[FTEF]]),0)</f>
        <v>0</v>
      </c>
      <c r="AN6507">
        <f>IF(Source[[#This Row],[Credit_Noncredit]]="Credit",Source[[#This Row],[Census Enrollment]],Source[[#This Row],[Noncredit Avg. Attendance]])</f>
        <v>42</v>
      </c>
    </row>
    <row r="6508" spans="1:40" x14ac:dyDescent="0.25">
      <c r="A6508" t="s">
        <v>1914</v>
      </c>
      <c r="B6508" t="s">
        <v>886</v>
      </c>
      <c r="C6508" t="s">
        <v>775</v>
      </c>
      <c r="D6508" t="s">
        <v>1709</v>
      </c>
      <c r="E6508" s="4">
        <v>78141</v>
      </c>
      <c r="F6508" s="4" t="s">
        <v>1710</v>
      </c>
      <c r="G6508" s="4" t="s">
        <v>1711</v>
      </c>
      <c r="H6508" t="str">
        <f>CONCATENATE(Source[[#This Row],[Subject]],TRIM(Source[[#This Row],[Course]]))</f>
        <v>CS110A</v>
      </c>
      <c r="I6508" t="str">
        <f>VLOOKUP(Source[[#This Row],[SubjCrse]],'Courses and Categories'!$E$2:$G$1816,3,FALSE)</f>
        <v>Credit Gen Ed/CTE</v>
      </c>
      <c r="J6508">
        <v>17</v>
      </c>
      <c r="K6508" t="s">
        <v>1712</v>
      </c>
      <c r="L6508" t="s">
        <v>39</v>
      </c>
      <c r="M6508" t="s">
        <v>903</v>
      </c>
      <c r="N6508" t="s">
        <v>59</v>
      </c>
      <c r="O6508">
        <v>1610</v>
      </c>
      <c r="P6508">
        <v>1800</v>
      </c>
      <c r="Q6508" t="s">
        <v>1649</v>
      </c>
      <c r="R6508">
        <v>200</v>
      </c>
      <c r="S6508" t="s">
        <v>134</v>
      </c>
      <c r="T6508">
        <v>1</v>
      </c>
      <c r="U6508" s="1">
        <v>43694</v>
      </c>
      <c r="V6508" s="1">
        <v>43819</v>
      </c>
      <c r="W6508" t="s">
        <v>374</v>
      </c>
      <c r="X6508" t="s">
        <v>1929</v>
      </c>
      <c r="Y6508">
        <v>31</v>
      </c>
      <c r="Z6508">
        <v>29</v>
      </c>
      <c r="AA6508">
        <v>40</v>
      </c>
      <c r="AB6508">
        <v>72.5</v>
      </c>
      <c r="AD6508">
        <f>IF(ISBLANK(Source[[#This Row],[CrosslistID]]),1,1/COUNTIFS(Source[CrosslistID],Source[[#This Row],[CrosslistID]],Source[TermDesc],Source[[#This Row],[TermDesc]]))</f>
        <v>1</v>
      </c>
      <c r="AG6508">
        <v>0</v>
      </c>
      <c r="AH6508">
        <v>72.5</v>
      </c>
      <c r="AI6508">
        <v>3.7330000000000001</v>
      </c>
      <c r="AJ6508">
        <v>4.133</v>
      </c>
      <c r="AK6508">
        <v>0.26669999999999999</v>
      </c>
      <c r="AL65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08">
        <f>IF(AND(Source[[#This Row],[Credit_Noncredit]]="Noncredit",Source[[#This Row],[FTEF]]&gt;0),Source[[#This Row],[NC XLST FTES]]*525/(437.5*Source[[#This Row],[FTEF]]),0)</f>
        <v>0</v>
      </c>
      <c r="AN6508">
        <f>IF(Source[[#This Row],[Credit_Noncredit]]="Credit",Source[[#This Row],[Census Enrollment]],Source[[#This Row],[Noncredit Avg. Attendance]])</f>
        <v>31</v>
      </c>
    </row>
    <row r="6509" spans="1:40" x14ac:dyDescent="0.25">
      <c r="A6509" t="s">
        <v>1914</v>
      </c>
      <c r="B6509" t="s">
        <v>886</v>
      </c>
      <c r="C6509" t="s">
        <v>775</v>
      </c>
      <c r="D6509" t="s">
        <v>1709</v>
      </c>
      <c r="E6509" s="4">
        <v>76706</v>
      </c>
      <c r="F6509" s="4" t="s">
        <v>1710</v>
      </c>
      <c r="G6509" s="4" t="s">
        <v>1711</v>
      </c>
      <c r="H6509" t="str">
        <f>CONCATENATE(Source[[#This Row],[Subject]],TRIM(Source[[#This Row],[Course]]))</f>
        <v>CS110A</v>
      </c>
      <c r="I6509" t="str">
        <f>VLOOKUP(Source[[#This Row],[SubjCrse]],'Courses and Categories'!$E$2:$G$1816,3,FALSE)</f>
        <v>Credit Gen Ed/CTE</v>
      </c>
      <c r="J6509">
        <v>501</v>
      </c>
      <c r="K6509" t="s">
        <v>1712</v>
      </c>
      <c r="L6509" t="s">
        <v>87</v>
      </c>
      <c r="M6509" t="s">
        <v>903</v>
      </c>
      <c r="N6509" t="s">
        <v>50</v>
      </c>
      <c r="O6509">
        <v>1810</v>
      </c>
      <c r="P6509">
        <v>2200</v>
      </c>
      <c r="Q6509" t="s">
        <v>850</v>
      </c>
      <c r="R6509">
        <v>413</v>
      </c>
      <c r="S6509" t="s">
        <v>134</v>
      </c>
      <c r="T6509">
        <v>1</v>
      </c>
      <c r="U6509" s="1">
        <v>43694</v>
      </c>
      <c r="V6509" s="1">
        <v>43819</v>
      </c>
      <c r="W6509" t="s">
        <v>4194</v>
      </c>
      <c r="X6509" t="s">
        <v>1929</v>
      </c>
      <c r="Y6509">
        <v>35</v>
      </c>
      <c r="Z6509">
        <v>30</v>
      </c>
      <c r="AA6509">
        <v>40</v>
      </c>
      <c r="AB6509">
        <v>75</v>
      </c>
      <c r="AD6509">
        <f>IF(ISBLANK(Source[[#This Row],[CrosslistID]]),1,1/COUNTIFS(Source[CrosslistID],Source[[#This Row],[CrosslistID]],Source[TermDesc],Source[[#This Row],[TermDesc]]))</f>
        <v>1</v>
      </c>
      <c r="AG6509">
        <v>0</v>
      </c>
      <c r="AH6509">
        <v>75</v>
      </c>
      <c r="AI6509">
        <v>4.2670000000000003</v>
      </c>
      <c r="AJ6509">
        <v>4.6669999999999998</v>
      </c>
      <c r="AK6509">
        <v>0.26669999999999999</v>
      </c>
      <c r="AL65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09">
        <f>IF(AND(Source[[#This Row],[Credit_Noncredit]]="Noncredit",Source[[#This Row],[FTEF]]&gt;0),Source[[#This Row],[NC XLST FTES]]*525/(437.5*Source[[#This Row],[FTEF]]),0)</f>
        <v>0</v>
      </c>
      <c r="AN6509">
        <f>IF(Source[[#This Row],[Credit_Noncredit]]="Credit",Source[[#This Row],[Census Enrollment]],Source[[#This Row],[Noncredit Avg. Attendance]])</f>
        <v>35</v>
      </c>
    </row>
    <row r="6510" spans="1:40" x14ac:dyDescent="0.25">
      <c r="A6510" t="s">
        <v>1914</v>
      </c>
      <c r="B6510" t="s">
        <v>886</v>
      </c>
      <c r="C6510" t="s">
        <v>775</v>
      </c>
      <c r="D6510" t="s">
        <v>1709</v>
      </c>
      <c r="E6510" s="4">
        <v>71804</v>
      </c>
      <c r="F6510" s="4" t="s">
        <v>1710</v>
      </c>
      <c r="G6510" s="4" t="s">
        <v>1711</v>
      </c>
      <c r="H6510" t="str">
        <f>CONCATENATE(Source[[#This Row],[Subject]],TRIM(Source[[#This Row],[Course]]))</f>
        <v>CS110A</v>
      </c>
      <c r="I6510" t="str">
        <f>VLOOKUP(Source[[#This Row],[SubjCrse]],'Courses and Categories'!$E$2:$G$1816,3,FALSE)</f>
        <v>Credit Gen Ed/CTE</v>
      </c>
      <c r="J6510">
        <v>601</v>
      </c>
      <c r="K6510" t="s">
        <v>1712</v>
      </c>
      <c r="L6510" t="s">
        <v>50</v>
      </c>
      <c r="M6510" t="s">
        <v>903</v>
      </c>
      <c r="N6510" t="s">
        <v>51</v>
      </c>
      <c r="O6510">
        <v>910</v>
      </c>
      <c r="P6510">
        <v>1300</v>
      </c>
      <c r="Q6510" t="s">
        <v>240</v>
      </c>
      <c r="R6510">
        <v>203</v>
      </c>
      <c r="S6510" t="s">
        <v>134</v>
      </c>
      <c r="T6510">
        <v>1</v>
      </c>
      <c r="U6510" s="1">
        <v>43694</v>
      </c>
      <c r="V6510" s="1">
        <v>43819</v>
      </c>
      <c r="W6510" t="s">
        <v>1730</v>
      </c>
      <c r="X6510" t="s">
        <v>1929</v>
      </c>
      <c r="Y6510">
        <v>33</v>
      </c>
      <c r="Z6510">
        <v>31</v>
      </c>
      <c r="AA6510">
        <v>40</v>
      </c>
      <c r="AB6510">
        <v>77.5</v>
      </c>
      <c r="AD6510">
        <f>IF(ISBLANK(Source[[#This Row],[CrosslistID]]),1,1/COUNTIFS(Source[CrosslistID],Source[[#This Row],[CrosslistID]],Source[TermDesc],Source[[#This Row],[TermDesc]]))</f>
        <v>1</v>
      </c>
      <c r="AG6510">
        <v>0</v>
      </c>
      <c r="AH6510">
        <v>77.5</v>
      </c>
      <c r="AI6510">
        <v>4</v>
      </c>
      <c r="AJ6510">
        <v>4.4000000000000004</v>
      </c>
      <c r="AK6510">
        <v>0.26669999999999999</v>
      </c>
      <c r="AL65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10">
        <f>IF(AND(Source[[#This Row],[Credit_Noncredit]]="Noncredit",Source[[#This Row],[FTEF]]&gt;0),Source[[#This Row],[NC XLST FTES]]*525/(437.5*Source[[#This Row],[FTEF]]),0)</f>
        <v>0</v>
      </c>
      <c r="AN6510">
        <f>IF(Source[[#This Row],[Credit_Noncredit]]="Credit",Source[[#This Row],[Census Enrollment]],Source[[#This Row],[Noncredit Avg. Attendance]])</f>
        <v>33</v>
      </c>
    </row>
    <row r="6511" spans="1:40" x14ac:dyDescent="0.25">
      <c r="A6511" t="s">
        <v>1914</v>
      </c>
      <c r="B6511" t="s">
        <v>886</v>
      </c>
      <c r="C6511" t="s">
        <v>775</v>
      </c>
      <c r="D6511" t="s">
        <v>1709</v>
      </c>
      <c r="E6511" s="4">
        <v>78146</v>
      </c>
      <c r="F6511" s="4" t="s">
        <v>1710</v>
      </c>
      <c r="G6511" s="4" t="s">
        <v>1711</v>
      </c>
      <c r="H6511" t="str">
        <f>CONCATENATE(Source[[#This Row],[Subject]],TRIM(Source[[#This Row],[Course]]))</f>
        <v>CS110A</v>
      </c>
      <c r="I6511" t="str">
        <f>VLOOKUP(Source[[#This Row],[SubjCrse]],'Courses and Categories'!$E$2:$G$1816,3,FALSE)</f>
        <v>Credit Gen Ed/CTE</v>
      </c>
      <c r="J6511">
        <v>831</v>
      </c>
      <c r="K6511" t="s">
        <v>1712</v>
      </c>
      <c r="L6511" t="s">
        <v>87</v>
      </c>
      <c r="M6511" t="s">
        <v>897</v>
      </c>
      <c r="N6511" t="s">
        <v>42</v>
      </c>
      <c r="O6511" t="s">
        <v>42</v>
      </c>
      <c r="P6511" t="s">
        <v>42</v>
      </c>
      <c r="Q6511" t="s">
        <v>42</v>
      </c>
      <c r="S6511" t="s">
        <v>134</v>
      </c>
      <c r="T6511">
        <v>1</v>
      </c>
      <c r="U6511" s="1">
        <v>43694</v>
      </c>
      <c r="V6511" s="1">
        <v>43819</v>
      </c>
      <c r="W6511" t="s">
        <v>4192</v>
      </c>
      <c r="X6511" t="s">
        <v>899</v>
      </c>
      <c r="Y6511">
        <v>33</v>
      </c>
      <c r="Z6511">
        <v>30</v>
      </c>
      <c r="AA6511">
        <v>40</v>
      </c>
      <c r="AB6511">
        <v>75</v>
      </c>
      <c r="AD6511">
        <f>IF(ISBLANK(Source[[#This Row],[CrosslistID]]),1,1/COUNTIFS(Source[CrosslistID],Source[[#This Row],[CrosslistID]],Source[TermDesc],Source[[#This Row],[TermDesc]]))</f>
        <v>1</v>
      </c>
      <c r="AG6511">
        <v>0</v>
      </c>
      <c r="AH6511">
        <v>75</v>
      </c>
      <c r="AI6511">
        <v>4.4000000000000004</v>
      </c>
      <c r="AJ6511">
        <v>4.4000000000000004</v>
      </c>
      <c r="AK6511">
        <v>0.26669999999999999</v>
      </c>
      <c r="AL65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11">
        <f>IF(AND(Source[[#This Row],[Credit_Noncredit]]="Noncredit",Source[[#This Row],[FTEF]]&gt;0),Source[[#This Row],[NC XLST FTES]]*525/(437.5*Source[[#This Row],[FTEF]]),0)</f>
        <v>0</v>
      </c>
      <c r="AN6511">
        <f>IF(Source[[#This Row],[Credit_Noncredit]]="Credit",Source[[#This Row],[Census Enrollment]],Source[[#This Row],[Noncredit Avg. Attendance]])</f>
        <v>33</v>
      </c>
    </row>
    <row r="6512" spans="1:40" x14ac:dyDescent="0.25">
      <c r="A6512" t="s">
        <v>1914</v>
      </c>
      <c r="B6512" t="s">
        <v>886</v>
      </c>
      <c r="C6512" t="s">
        <v>775</v>
      </c>
      <c r="D6512" t="s">
        <v>1709</v>
      </c>
      <c r="E6512" s="4">
        <v>78145</v>
      </c>
      <c r="F6512" s="4" t="s">
        <v>1710</v>
      </c>
      <c r="G6512" s="4" t="s">
        <v>1711</v>
      </c>
      <c r="H6512" t="str">
        <f>CONCATENATE(Source[[#This Row],[Subject]],TRIM(Source[[#This Row],[Course]]))</f>
        <v>CS110A</v>
      </c>
      <c r="I6512" t="str">
        <f>VLOOKUP(Source[[#This Row],[SubjCrse]],'Courses and Categories'!$E$2:$G$1816,3,FALSE)</f>
        <v>Credit Gen Ed/CTE</v>
      </c>
      <c r="J6512">
        <v>932</v>
      </c>
      <c r="K6512" t="s">
        <v>1712</v>
      </c>
      <c r="L6512" t="s">
        <v>87</v>
      </c>
      <c r="M6512" t="s">
        <v>897</v>
      </c>
      <c r="N6512" t="s">
        <v>42</v>
      </c>
      <c r="O6512" t="s">
        <v>42</v>
      </c>
      <c r="P6512" t="s">
        <v>42</v>
      </c>
      <c r="Q6512" t="s">
        <v>42</v>
      </c>
      <c r="S6512" t="s">
        <v>134</v>
      </c>
      <c r="T6512" t="s">
        <v>44</v>
      </c>
      <c r="U6512" s="1">
        <v>43703</v>
      </c>
      <c r="V6512" s="1">
        <v>43756</v>
      </c>
      <c r="W6512" t="s">
        <v>1732</v>
      </c>
      <c r="X6512" t="s">
        <v>899</v>
      </c>
      <c r="Y6512">
        <v>28</v>
      </c>
      <c r="Z6512">
        <v>23</v>
      </c>
      <c r="AA6512">
        <v>40</v>
      </c>
      <c r="AB6512">
        <v>57.5</v>
      </c>
      <c r="AD6512">
        <f>IF(ISBLANK(Source[[#This Row],[CrosslistID]]),1,1/COUNTIFS(Source[CrosslistID],Source[[#This Row],[CrosslistID]],Source[TermDesc],Source[[#This Row],[TermDesc]]))</f>
        <v>1</v>
      </c>
      <c r="AG6512">
        <v>0</v>
      </c>
      <c r="AH6512">
        <v>57.5</v>
      </c>
      <c r="AI6512">
        <v>3.7330000000000001</v>
      </c>
      <c r="AJ6512">
        <v>3.7330000000000001</v>
      </c>
      <c r="AK6512">
        <v>0.26669999999999999</v>
      </c>
      <c r="AL65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12">
        <f>IF(AND(Source[[#This Row],[Credit_Noncredit]]="Noncredit",Source[[#This Row],[FTEF]]&gt;0),Source[[#This Row],[NC XLST FTES]]*525/(437.5*Source[[#This Row],[FTEF]]),0)</f>
        <v>0</v>
      </c>
      <c r="AN6512">
        <f>IF(Source[[#This Row],[Credit_Noncredit]]="Credit",Source[[#This Row],[Census Enrollment]],Source[[#This Row],[Noncredit Avg. Attendance]])</f>
        <v>28</v>
      </c>
    </row>
    <row r="6513" spans="1:40" x14ac:dyDescent="0.25">
      <c r="A6513" t="s">
        <v>1914</v>
      </c>
      <c r="B6513" t="s">
        <v>886</v>
      </c>
      <c r="C6513" t="s">
        <v>775</v>
      </c>
      <c r="D6513" t="s">
        <v>1709</v>
      </c>
      <c r="E6513" s="4">
        <v>72840</v>
      </c>
      <c r="F6513" s="4" t="s">
        <v>1710</v>
      </c>
      <c r="G6513" s="4" t="s">
        <v>1711</v>
      </c>
      <c r="H6513" t="str">
        <f>CONCATENATE(Source[[#This Row],[Subject]],TRIM(Source[[#This Row],[Course]]))</f>
        <v>CS110A</v>
      </c>
      <c r="I6513" t="str">
        <f>VLOOKUP(Source[[#This Row],[SubjCrse]],'Courses and Categories'!$E$2:$G$1816,3,FALSE)</f>
        <v>Credit Gen Ed/CTE</v>
      </c>
      <c r="J6513">
        <v>933</v>
      </c>
      <c r="K6513" t="s">
        <v>1712</v>
      </c>
      <c r="L6513" t="s">
        <v>87</v>
      </c>
      <c r="M6513" t="s">
        <v>897</v>
      </c>
      <c r="N6513" t="s">
        <v>42</v>
      </c>
      <c r="O6513" t="s">
        <v>42</v>
      </c>
      <c r="P6513" t="s">
        <v>42</v>
      </c>
      <c r="Q6513" t="s">
        <v>42</v>
      </c>
      <c r="S6513" t="s">
        <v>134</v>
      </c>
      <c r="T6513" t="s">
        <v>44</v>
      </c>
      <c r="U6513" s="1">
        <v>43703</v>
      </c>
      <c r="V6513" s="1">
        <v>43756</v>
      </c>
      <c r="W6513" t="s">
        <v>1732</v>
      </c>
      <c r="X6513" t="s">
        <v>899</v>
      </c>
      <c r="Y6513">
        <v>29</v>
      </c>
      <c r="Z6513">
        <v>25</v>
      </c>
      <c r="AA6513">
        <v>40</v>
      </c>
      <c r="AB6513">
        <v>62.5</v>
      </c>
      <c r="AD6513">
        <f>IF(ISBLANK(Source[[#This Row],[CrosslistID]]),1,1/COUNTIFS(Source[CrosslistID],Source[[#This Row],[CrosslistID]],Source[TermDesc],Source[[#This Row],[TermDesc]]))</f>
        <v>1</v>
      </c>
      <c r="AG6513">
        <v>0</v>
      </c>
      <c r="AH6513">
        <v>62.5</v>
      </c>
      <c r="AI6513">
        <v>3.867</v>
      </c>
      <c r="AJ6513">
        <v>3.867</v>
      </c>
      <c r="AK6513">
        <v>0.26669999999999999</v>
      </c>
      <c r="AL65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13">
        <f>IF(AND(Source[[#This Row],[Credit_Noncredit]]="Noncredit",Source[[#This Row],[FTEF]]&gt;0),Source[[#This Row],[NC XLST FTES]]*525/(437.5*Source[[#This Row],[FTEF]]),0)</f>
        <v>0</v>
      </c>
      <c r="AN6513">
        <f>IF(Source[[#This Row],[Credit_Noncredit]]="Credit",Source[[#This Row],[Census Enrollment]],Source[[#This Row],[Noncredit Avg. Attendance]])</f>
        <v>29</v>
      </c>
    </row>
    <row r="6514" spans="1:40" x14ac:dyDescent="0.25">
      <c r="A6514" t="s">
        <v>1914</v>
      </c>
      <c r="B6514" t="s">
        <v>886</v>
      </c>
      <c r="C6514" t="s">
        <v>775</v>
      </c>
      <c r="D6514" t="s">
        <v>1709</v>
      </c>
      <c r="E6514" s="4">
        <v>78147</v>
      </c>
      <c r="F6514" s="4" t="s">
        <v>1710</v>
      </c>
      <c r="G6514" s="4" t="s">
        <v>1711</v>
      </c>
      <c r="H6514" t="str">
        <f>CONCATENATE(Source[[#This Row],[Subject]],TRIM(Source[[#This Row],[Course]]))</f>
        <v>CS110A</v>
      </c>
      <c r="I6514" t="str">
        <f>VLOOKUP(Source[[#This Row],[SubjCrse]],'Courses and Categories'!$E$2:$G$1816,3,FALSE)</f>
        <v>Credit Gen Ed/CTE</v>
      </c>
      <c r="J6514">
        <v>934</v>
      </c>
      <c r="K6514" t="s">
        <v>1712</v>
      </c>
      <c r="L6514" t="s">
        <v>87</v>
      </c>
      <c r="M6514" t="s">
        <v>897</v>
      </c>
      <c r="N6514" t="s">
        <v>42</v>
      </c>
      <c r="O6514" t="s">
        <v>42</v>
      </c>
      <c r="P6514" t="s">
        <v>42</v>
      </c>
      <c r="Q6514" t="s">
        <v>42</v>
      </c>
      <c r="S6514" t="s">
        <v>134</v>
      </c>
      <c r="T6514" t="s">
        <v>44</v>
      </c>
      <c r="U6514" s="1">
        <v>43711</v>
      </c>
      <c r="V6514" s="1">
        <v>43819</v>
      </c>
      <c r="W6514" t="s">
        <v>308</v>
      </c>
      <c r="X6514" t="s">
        <v>899</v>
      </c>
      <c r="Y6514">
        <v>37</v>
      </c>
      <c r="Z6514">
        <v>26</v>
      </c>
      <c r="AA6514">
        <v>40</v>
      </c>
      <c r="AB6514">
        <v>65</v>
      </c>
      <c r="AD6514">
        <f>IF(ISBLANK(Source[[#This Row],[CrosslistID]]),1,1/COUNTIFS(Source[CrosslistID],Source[[#This Row],[CrosslistID]],Source[TermDesc],Source[[#This Row],[TermDesc]]))</f>
        <v>1</v>
      </c>
      <c r="AG6514">
        <v>0</v>
      </c>
      <c r="AH6514">
        <v>65</v>
      </c>
      <c r="AI6514">
        <v>4.9329999999999998</v>
      </c>
      <c r="AJ6514">
        <v>4.9329999999999998</v>
      </c>
      <c r="AK6514">
        <v>0.26669999999999999</v>
      </c>
      <c r="AL65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14">
        <f>IF(AND(Source[[#This Row],[Credit_Noncredit]]="Noncredit",Source[[#This Row],[FTEF]]&gt;0),Source[[#This Row],[NC XLST FTES]]*525/(437.5*Source[[#This Row],[FTEF]]),0)</f>
        <v>0</v>
      </c>
      <c r="AN6514">
        <f>IF(Source[[#This Row],[Credit_Noncredit]]="Credit",Source[[#This Row],[Census Enrollment]],Source[[#This Row],[Noncredit Avg. Attendance]])</f>
        <v>37</v>
      </c>
    </row>
    <row r="6515" spans="1:40" x14ac:dyDescent="0.25">
      <c r="A6515" t="s">
        <v>1914</v>
      </c>
      <c r="B6515" t="s">
        <v>886</v>
      </c>
      <c r="C6515" t="s">
        <v>775</v>
      </c>
      <c r="D6515" t="s">
        <v>1709</v>
      </c>
      <c r="E6515" s="4">
        <v>78148</v>
      </c>
      <c r="F6515" s="4" t="s">
        <v>1710</v>
      </c>
      <c r="G6515" s="4" t="s">
        <v>1711</v>
      </c>
      <c r="H6515" t="str">
        <f>CONCATENATE(Source[[#This Row],[Subject]],TRIM(Source[[#This Row],[Course]]))</f>
        <v>CS110A</v>
      </c>
      <c r="I6515" t="str">
        <f>VLOOKUP(Source[[#This Row],[SubjCrse]],'Courses and Categories'!$E$2:$G$1816,3,FALSE)</f>
        <v>Credit Gen Ed/CTE</v>
      </c>
      <c r="J6515">
        <v>935</v>
      </c>
      <c r="K6515" t="s">
        <v>1712</v>
      </c>
      <c r="L6515" t="s">
        <v>87</v>
      </c>
      <c r="M6515" t="s">
        <v>897</v>
      </c>
      <c r="N6515" t="s">
        <v>42</v>
      </c>
      <c r="O6515" t="s">
        <v>42</v>
      </c>
      <c r="P6515" t="s">
        <v>42</v>
      </c>
      <c r="Q6515" t="s">
        <v>42</v>
      </c>
      <c r="S6515" t="s">
        <v>134</v>
      </c>
      <c r="T6515" t="s">
        <v>44</v>
      </c>
      <c r="U6515" s="1">
        <v>43711</v>
      </c>
      <c r="V6515" s="1">
        <v>43819</v>
      </c>
      <c r="W6515" t="s">
        <v>308</v>
      </c>
      <c r="X6515" t="s">
        <v>899</v>
      </c>
      <c r="Y6515">
        <v>30</v>
      </c>
      <c r="Z6515">
        <v>22</v>
      </c>
      <c r="AA6515">
        <v>40</v>
      </c>
      <c r="AB6515">
        <v>55</v>
      </c>
      <c r="AD6515">
        <f>IF(ISBLANK(Source[[#This Row],[CrosslistID]]),1,1/COUNTIFS(Source[CrosslistID],Source[[#This Row],[CrosslistID]],Source[TermDesc],Source[[#This Row],[TermDesc]]))</f>
        <v>1</v>
      </c>
      <c r="AG6515">
        <v>0</v>
      </c>
      <c r="AH6515">
        <v>55</v>
      </c>
      <c r="AI6515">
        <v>4</v>
      </c>
      <c r="AJ6515">
        <v>4</v>
      </c>
      <c r="AK6515">
        <v>0.26669999999999999</v>
      </c>
      <c r="AL65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15">
        <f>IF(AND(Source[[#This Row],[Credit_Noncredit]]="Noncredit",Source[[#This Row],[FTEF]]&gt;0),Source[[#This Row],[NC XLST FTES]]*525/(437.5*Source[[#This Row],[FTEF]]),0)</f>
        <v>0</v>
      </c>
      <c r="AN6515">
        <f>IF(Source[[#This Row],[Credit_Noncredit]]="Credit",Source[[#This Row],[Census Enrollment]],Source[[#This Row],[Noncredit Avg. Attendance]])</f>
        <v>30</v>
      </c>
    </row>
    <row r="6516" spans="1:40" x14ac:dyDescent="0.25">
      <c r="A6516" t="s">
        <v>1914</v>
      </c>
      <c r="B6516" t="s">
        <v>886</v>
      </c>
      <c r="C6516" t="s">
        <v>775</v>
      </c>
      <c r="D6516" t="s">
        <v>1709</v>
      </c>
      <c r="E6516" s="4">
        <v>71751</v>
      </c>
      <c r="F6516" s="4" t="s">
        <v>1710</v>
      </c>
      <c r="G6516" s="4" t="s">
        <v>1717</v>
      </c>
      <c r="H6516" t="str">
        <f>CONCATENATE(Source[[#This Row],[Subject]],TRIM(Source[[#This Row],[Course]]))</f>
        <v>CS110B</v>
      </c>
      <c r="I6516" t="str">
        <f>VLOOKUP(Source[[#This Row],[SubjCrse]],'Courses and Categories'!$E$2:$G$1816,3,FALSE)</f>
        <v>Credit CTE</v>
      </c>
      <c r="J6516">
        <v>1</v>
      </c>
      <c r="K6516" t="s">
        <v>1718</v>
      </c>
      <c r="L6516" t="s">
        <v>39</v>
      </c>
      <c r="M6516" t="s">
        <v>903</v>
      </c>
      <c r="N6516" t="s">
        <v>59</v>
      </c>
      <c r="O6516">
        <v>1410</v>
      </c>
      <c r="P6516">
        <v>1600</v>
      </c>
      <c r="Q6516" t="s">
        <v>850</v>
      </c>
      <c r="R6516">
        <v>453</v>
      </c>
      <c r="S6516" t="s">
        <v>134</v>
      </c>
      <c r="T6516">
        <v>1</v>
      </c>
      <c r="U6516" s="1">
        <v>43694</v>
      </c>
      <c r="V6516" s="1">
        <v>43819</v>
      </c>
      <c r="W6516" t="s">
        <v>4195</v>
      </c>
      <c r="X6516" t="s">
        <v>1929</v>
      </c>
      <c r="Y6516">
        <v>38</v>
      </c>
      <c r="Z6516">
        <v>36</v>
      </c>
      <c r="AA6516">
        <v>40</v>
      </c>
      <c r="AB6516">
        <v>90</v>
      </c>
      <c r="AD6516">
        <f>IF(ISBLANK(Source[[#This Row],[CrosslistID]]),1,1/COUNTIFS(Source[CrosslistID],Source[[#This Row],[CrosslistID]],Source[TermDesc],Source[[#This Row],[TermDesc]]))</f>
        <v>1</v>
      </c>
      <c r="AG6516">
        <v>0</v>
      </c>
      <c r="AH6516">
        <v>90</v>
      </c>
      <c r="AI6516">
        <v>4.5330000000000004</v>
      </c>
      <c r="AJ6516">
        <v>5.0663</v>
      </c>
      <c r="AK6516">
        <v>0.26669999999999999</v>
      </c>
      <c r="AL65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16">
        <f>IF(AND(Source[[#This Row],[Credit_Noncredit]]="Noncredit",Source[[#This Row],[FTEF]]&gt;0),Source[[#This Row],[NC XLST FTES]]*525/(437.5*Source[[#This Row],[FTEF]]),0)</f>
        <v>0</v>
      </c>
      <c r="AN6516">
        <f>IF(Source[[#This Row],[Credit_Noncredit]]="Credit",Source[[#This Row],[Census Enrollment]],Source[[#This Row],[Noncredit Avg. Attendance]])</f>
        <v>38</v>
      </c>
    </row>
    <row r="6517" spans="1:40" x14ac:dyDescent="0.25">
      <c r="A6517" t="s">
        <v>1914</v>
      </c>
      <c r="B6517" t="s">
        <v>886</v>
      </c>
      <c r="C6517" t="s">
        <v>775</v>
      </c>
      <c r="D6517" t="s">
        <v>1709</v>
      </c>
      <c r="E6517" s="4">
        <v>75984</v>
      </c>
      <c r="F6517" s="4" t="s">
        <v>1710</v>
      </c>
      <c r="G6517" s="4" t="s">
        <v>1717</v>
      </c>
      <c r="H6517" t="str">
        <f>CONCATENATE(Source[[#This Row],[Subject]],TRIM(Source[[#This Row],[Course]]))</f>
        <v>CS110B</v>
      </c>
      <c r="I6517" t="str">
        <f>VLOOKUP(Source[[#This Row],[SubjCrse]],'Courses and Categories'!$E$2:$G$1816,3,FALSE)</f>
        <v>Credit CTE</v>
      </c>
      <c r="J6517">
        <v>2</v>
      </c>
      <c r="K6517" t="s">
        <v>1718</v>
      </c>
      <c r="L6517" t="s">
        <v>39</v>
      </c>
      <c r="M6517" t="s">
        <v>903</v>
      </c>
      <c r="N6517" t="s">
        <v>59</v>
      </c>
      <c r="O6517">
        <v>1610</v>
      </c>
      <c r="P6517">
        <v>1800</v>
      </c>
      <c r="Q6517" t="s">
        <v>850</v>
      </c>
      <c r="R6517">
        <v>453</v>
      </c>
      <c r="S6517" t="s">
        <v>134</v>
      </c>
      <c r="T6517">
        <v>1</v>
      </c>
      <c r="U6517" s="1">
        <v>43694</v>
      </c>
      <c r="V6517" s="1">
        <v>43819</v>
      </c>
      <c r="W6517" t="s">
        <v>4195</v>
      </c>
      <c r="X6517" t="s">
        <v>1929</v>
      </c>
      <c r="Y6517">
        <v>34</v>
      </c>
      <c r="Z6517">
        <v>30</v>
      </c>
      <c r="AA6517">
        <v>40</v>
      </c>
      <c r="AB6517">
        <v>75</v>
      </c>
      <c r="AD6517">
        <f>IF(ISBLANK(Source[[#This Row],[CrosslistID]]),1,1/COUNTIFS(Source[CrosslistID],Source[[#This Row],[CrosslistID]],Source[TermDesc],Source[[#This Row],[TermDesc]]))</f>
        <v>1</v>
      </c>
      <c r="AG6517">
        <v>0</v>
      </c>
      <c r="AH6517">
        <v>75</v>
      </c>
      <c r="AI6517">
        <v>4.2670000000000003</v>
      </c>
      <c r="AJ6517">
        <v>4.5336999999999996</v>
      </c>
      <c r="AK6517">
        <v>0.26669999999999999</v>
      </c>
      <c r="AL65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17">
        <f>IF(AND(Source[[#This Row],[Credit_Noncredit]]="Noncredit",Source[[#This Row],[FTEF]]&gt;0),Source[[#This Row],[NC XLST FTES]]*525/(437.5*Source[[#This Row],[FTEF]]),0)</f>
        <v>0</v>
      </c>
      <c r="AN6517">
        <f>IF(Source[[#This Row],[Credit_Noncredit]]="Credit",Source[[#This Row],[Census Enrollment]],Source[[#This Row],[Noncredit Avg. Attendance]])</f>
        <v>34</v>
      </c>
    </row>
    <row r="6518" spans="1:40" x14ac:dyDescent="0.25">
      <c r="A6518" t="s">
        <v>1914</v>
      </c>
      <c r="B6518" t="s">
        <v>886</v>
      </c>
      <c r="C6518" t="s">
        <v>775</v>
      </c>
      <c r="D6518" t="s">
        <v>1709</v>
      </c>
      <c r="E6518" s="4">
        <v>78592</v>
      </c>
      <c r="F6518" s="4" t="s">
        <v>1710</v>
      </c>
      <c r="G6518" s="4" t="s">
        <v>1717</v>
      </c>
      <c r="H6518" t="str">
        <f>CONCATENATE(Source[[#This Row],[Subject]],TRIM(Source[[#This Row],[Course]]))</f>
        <v>CS110B</v>
      </c>
      <c r="I6518" t="str">
        <f>VLOOKUP(Source[[#This Row],[SubjCrse]],'Courses and Categories'!$E$2:$G$1816,3,FALSE)</f>
        <v>Credit CTE</v>
      </c>
      <c r="J6518">
        <v>3</v>
      </c>
      <c r="K6518" t="s">
        <v>1718</v>
      </c>
      <c r="L6518" t="s">
        <v>39</v>
      </c>
      <c r="M6518" t="s">
        <v>903</v>
      </c>
      <c r="N6518" t="s">
        <v>105</v>
      </c>
      <c r="O6518">
        <v>1010</v>
      </c>
      <c r="P6518">
        <v>1200</v>
      </c>
      <c r="Q6518" t="s">
        <v>850</v>
      </c>
      <c r="R6518">
        <v>453</v>
      </c>
      <c r="S6518" t="s">
        <v>134</v>
      </c>
      <c r="T6518">
        <v>1</v>
      </c>
      <c r="U6518" s="1">
        <v>43694</v>
      </c>
      <c r="V6518" s="1">
        <v>43819</v>
      </c>
      <c r="W6518" t="s">
        <v>2098</v>
      </c>
      <c r="X6518" t="s">
        <v>1929</v>
      </c>
      <c r="Y6518">
        <v>40</v>
      </c>
      <c r="Z6518">
        <v>34</v>
      </c>
      <c r="AA6518">
        <v>40</v>
      </c>
      <c r="AB6518">
        <v>85</v>
      </c>
      <c r="AD6518">
        <f>IF(ISBLANK(Source[[#This Row],[CrosslistID]]),1,1/COUNTIFS(Source[CrosslistID],Source[[#This Row],[CrosslistID]],Source[TermDesc],Source[[#This Row],[TermDesc]]))</f>
        <v>1</v>
      </c>
      <c r="AG6518">
        <v>0</v>
      </c>
      <c r="AH6518">
        <v>85</v>
      </c>
      <c r="AI6518">
        <v>4.6669999999999998</v>
      </c>
      <c r="AJ6518">
        <v>5.3337000000000003</v>
      </c>
      <c r="AK6518">
        <v>0.26669999999999999</v>
      </c>
      <c r="AL65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18">
        <f>IF(AND(Source[[#This Row],[Credit_Noncredit]]="Noncredit",Source[[#This Row],[FTEF]]&gt;0),Source[[#This Row],[NC XLST FTES]]*525/(437.5*Source[[#This Row],[FTEF]]),0)</f>
        <v>0</v>
      </c>
      <c r="AN6518">
        <f>IF(Source[[#This Row],[Credit_Noncredit]]="Credit",Source[[#This Row],[Census Enrollment]],Source[[#This Row],[Noncredit Avg. Attendance]])</f>
        <v>40</v>
      </c>
    </row>
    <row r="6519" spans="1:40" x14ac:dyDescent="0.25">
      <c r="A6519" t="s">
        <v>1914</v>
      </c>
      <c r="B6519" t="s">
        <v>886</v>
      </c>
      <c r="C6519" t="s">
        <v>775</v>
      </c>
      <c r="D6519" t="s">
        <v>1709</v>
      </c>
      <c r="E6519" s="4">
        <v>71945</v>
      </c>
      <c r="F6519" s="4" t="s">
        <v>1710</v>
      </c>
      <c r="G6519" s="4" t="s">
        <v>1717</v>
      </c>
      <c r="H6519" t="str">
        <f>CONCATENATE(Source[[#This Row],[Subject]],TRIM(Source[[#This Row],[Course]]))</f>
        <v>CS110B</v>
      </c>
      <c r="I6519" t="str">
        <f>VLOOKUP(Source[[#This Row],[SubjCrse]],'Courses and Categories'!$E$2:$G$1816,3,FALSE)</f>
        <v>Credit CTE</v>
      </c>
      <c r="J6519">
        <v>931</v>
      </c>
      <c r="K6519" t="s">
        <v>1718</v>
      </c>
      <c r="L6519" t="s">
        <v>87</v>
      </c>
      <c r="M6519" t="s">
        <v>897</v>
      </c>
      <c r="N6519" t="s">
        <v>42</v>
      </c>
      <c r="O6519" t="s">
        <v>42</v>
      </c>
      <c r="P6519" t="s">
        <v>42</v>
      </c>
      <c r="Q6519" t="s">
        <v>42</v>
      </c>
      <c r="S6519" t="s">
        <v>134</v>
      </c>
      <c r="T6519" t="s">
        <v>44</v>
      </c>
      <c r="U6519" s="1">
        <v>43711</v>
      </c>
      <c r="V6519" s="1">
        <v>43819</v>
      </c>
      <c r="W6519" t="s">
        <v>1719</v>
      </c>
      <c r="X6519" t="s">
        <v>899</v>
      </c>
      <c r="Y6519">
        <v>32</v>
      </c>
      <c r="Z6519">
        <v>23</v>
      </c>
      <c r="AA6519">
        <v>40</v>
      </c>
      <c r="AB6519">
        <v>57.5</v>
      </c>
      <c r="AD6519">
        <f>IF(ISBLANK(Source[[#This Row],[CrosslistID]]),1,1/COUNTIFS(Source[CrosslistID],Source[[#This Row],[CrosslistID]],Source[TermDesc],Source[[#This Row],[TermDesc]]))</f>
        <v>1</v>
      </c>
      <c r="AG6519">
        <v>0</v>
      </c>
      <c r="AH6519">
        <v>57.5</v>
      </c>
      <c r="AI6519">
        <v>4.2670000000000003</v>
      </c>
      <c r="AJ6519">
        <v>4.2670000000000003</v>
      </c>
      <c r="AK6519">
        <v>0.26669999999999999</v>
      </c>
      <c r="AL65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19">
        <f>IF(AND(Source[[#This Row],[Credit_Noncredit]]="Noncredit",Source[[#This Row],[FTEF]]&gt;0),Source[[#This Row],[NC XLST FTES]]*525/(437.5*Source[[#This Row],[FTEF]]),0)</f>
        <v>0</v>
      </c>
      <c r="AN6519">
        <f>IF(Source[[#This Row],[Credit_Noncredit]]="Credit",Source[[#This Row],[Census Enrollment]],Source[[#This Row],[Noncredit Avg. Attendance]])</f>
        <v>32</v>
      </c>
    </row>
    <row r="6520" spans="1:40" x14ac:dyDescent="0.25">
      <c r="A6520" t="s">
        <v>1914</v>
      </c>
      <c r="B6520" t="s">
        <v>886</v>
      </c>
      <c r="C6520" t="s">
        <v>775</v>
      </c>
      <c r="D6520" t="s">
        <v>1709</v>
      </c>
      <c r="E6520" s="4">
        <v>77726</v>
      </c>
      <c r="F6520" s="4" t="s">
        <v>1710</v>
      </c>
      <c r="G6520" s="4" t="s">
        <v>1717</v>
      </c>
      <c r="H6520" t="str">
        <f>CONCATENATE(Source[[#This Row],[Subject]],TRIM(Source[[#This Row],[Course]]))</f>
        <v>CS110B</v>
      </c>
      <c r="I6520" t="str">
        <f>VLOOKUP(Source[[#This Row],[SubjCrse]],'Courses and Categories'!$E$2:$G$1816,3,FALSE)</f>
        <v>Credit CTE</v>
      </c>
      <c r="J6520">
        <v>932</v>
      </c>
      <c r="K6520" t="s">
        <v>1718</v>
      </c>
      <c r="L6520" t="s">
        <v>87</v>
      </c>
      <c r="M6520" t="s">
        <v>897</v>
      </c>
      <c r="N6520" t="s">
        <v>42</v>
      </c>
      <c r="O6520" t="s">
        <v>42</v>
      </c>
      <c r="P6520" t="s">
        <v>42</v>
      </c>
      <c r="Q6520" t="s">
        <v>42</v>
      </c>
      <c r="S6520" t="s">
        <v>134</v>
      </c>
      <c r="T6520" t="s">
        <v>44</v>
      </c>
      <c r="U6520" s="1">
        <v>43711</v>
      </c>
      <c r="V6520" s="1">
        <v>43819</v>
      </c>
      <c r="W6520" t="s">
        <v>1719</v>
      </c>
      <c r="X6520" t="s">
        <v>899</v>
      </c>
      <c r="Y6520">
        <v>32</v>
      </c>
      <c r="Z6520">
        <v>21</v>
      </c>
      <c r="AA6520">
        <v>40</v>
      </c>
      <c r="AB6520">
        <v>52.5</v>
      </c>
      <c r="AD6520">
        <f>IF(ISBLANK(Source[[#This Row],[CrosslistID]]),1,1/COUNTIFS(Source[CrosslistID],Source[[#This Row],[CrosslistID]],Source[TermDesc],Source[[#This Row],[TermDesc]]))</f>
        <v>1</v>
      </c>
      <c r="AG6520">
        <v>0</v>
      </c>
      <c r="AH6520">
        <v>52.5</v>
      </c>
      <c r="AI6520">
        <v>4.133</v>
      </c>
      <c r="AJ6520">
        <v>4.2663000000000002</v>
      </c>
      <c r="AK6520">
        <v>0.26669999999999999</v>
      </c>
      <c r="AL65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20">
        <f>IF(AND(Source[[#This Row],[Credit_Noncredit]]="Noncredit",Source[[#This Row],[FTEF]]&gt;0),Source[[#This Row],[NC XLST FTES]]*525/(437.5*Source[[#This Row],[FTEF]]),0)</f>
        <v>0</v>
      </c>
      <c r="AN6520">
        <f>IF(Source[[#This Row],[Credit_Noncredit]]="Credit",Source[[#This Row],[Census Enrollment]],Source[[#This Row],[Noncredit Avg. Attendance]])</f>
        <v>32</v>
      </c>
    </row>
    <row r="6521" spans="1:40" x14ac:dyDescent="0.25">
      <c r="A6521" t="s">
        <v>1914</v>
      </c>
      <c r="B6521" t="s">
        <v>886</v>
      </c>
      <c r="C6521" t="s">
        <v>775</v>
      </c>
      <c r="D6521" t="s">
        <v>1709</v>
      </c>
      <c r="E6521" s="4">
        <v>77727</v>
      </c>
      <c r="F6521" s="4" t="s">
        <v>1710</v>
      </c>
      <c r="G6521" s="4" t="s">
        <v>1808</v>
      </c>
      <c r="H6521" t="str">
        <f>CONCATENATE(Source[[#This Row],[Subject]],TRIM(Source[[#This Row],[Course]]))</f>
        <v>CS110C</v>
      </c>
      <c r="I6521" t="str">
        <f>VLOOKUP(Source[[#This Row],[SubjCrse]],'Courses and Categories'!$E$2:$G$1816,3,FALSE)</f>
        <v>Credit CTE</v>
      </c>
      <c r="J6521">
        <v>1</v>
      </c>
      <c r="K6521" t="s">
        <v>4196</v>
      </c>
      <c r="L6521" t="s">
        <v>39</v>
      </c>
      <c r="M6521" t="s">
        <v>903</v>
      </c>
      <c r="N6521" t="s">
        <v>105</v>
      </c>
      <c r="O6521">
        <v>1610</v>
      </c>
      <c r="P6521">
        <v>1800</v>
      </c>
      <c r="Q6521" t="s">
        <v>850</v>
      </c>
      <c r="R6521">
        <v>453</v>
      </c>
      <c r="S6521" t="s">
        <v>134</v>
      </c>
      <c r="T6521">
        <v>1</v>
      </c>
      <c r="U6521" s="1">
        <v>43694</v>
      </c>
      <c r="V6521" s="1">
        <v>43819</v>
      </c>
      <c r="W6521" t="s">
        <v>1727</v>
      </c>
      <c r="X6521" t="s">
        <v>1929</v>
      </c>
      <c r="Y6521">
        <v>29</v>
      </c>
      <c r="Z6521">
        <v>23</v>
      </c>
      <c r="AA6521">
        <v>40</v>
      </c>
      <c r="AB6521">
        <v>57.5</v>
      </c>
      <c r="AD6521">
        <f>IF(ISBLANK(Source[[#This Row],[CrosslistID]]),1,1/COUNTIFS(Source[CrosslistID],Source[[#This Row],[CrosslistID]],Source[TermDesc],Source[[#This Row],[TermDesc]]))</f>
        <v>1</v>
      </c>
      <c r="AG6521">
        <v>0</v>
      </c>
      <c r="AH6521">
        <v>57.5</v>
      </c>
      <c r="AI6521">
        <v>3.2</v>
      </c>
      <c r="AJ6521">
        <v>3.8666999999999998</v>
      </c>
      <c r="AK6521">
        <v>0.26669999999999999</v>
      </c>
      <c r="AL65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21">
        <f>IF(AND(Source[[#This Row],[Credit_Noncredit]]="Noncredit",Source[[#This Row],[FTEF]]&gt;0),Source[[#This Row],[NC XLST FTES]]*525/(437.5*Source[[#This Row],[FTEF]]),0)</f>
        <v>0</v>
      </c>
      <c r="AN6521">
        <f>IF(Source[[#This Row],[Credit_Noncredit]]="Credit",Source[[#This Row],[Census Enrollment]],Source[[#This Row],[Noncredit Avg. Attendance]])</f>
        <v>29</v>
      </c>
    </row>
    <row r="6522" spans="1:40" x14ac:dyDescent="0.25">
      <c r="A6522" t="s">
        <v>1914</v>
      </c>
      <c r="B6522" t="s">
        <v>886</v>
      </c>
      <c r="C6522" t="s">
        <v>775</v>
      </c>
      <c r="D6522" t="s">
        <v>1709</v>
      </c>
      <c r="E6522" s="4">
        <v>71752</v>
      </c>
      <c r="F6522" s="4" t="s">
        <v>1710</v>
      </c>
      <c r="G6522" s="4" t="s">
        <v>1808</v>
      </c>
      <c r="H6522" t="str">
        <f>CONCATENATE(Source[[#This Row],[Subject]],TRIM(Source[[#This Row],[Course]]))</f>
        <v>CS110C</v>
      </c>
      <c r="I6522" t="str">
        <f>VLOOKUP(Source[[#This Row],[SubjCrse]],'Courses and Categories'!$E$2:$G$1816,3,FALSE)</f>
        <v>Credit CTE</v>
      </c>
      <c r="J6522">
        <v>931</v>
      </c>
      <c r="K6522" t="s">
        <v>4196</v>
      </c>
      <c r="L6522" t="s">
        <v>87</v>
      </c>
      <c r="M6522" t="s">
        <v>897</v>
      </c>
      <c r="N6522" t="s">
        <v>42</v>
      </c>
      <c r="O6522" t="s">
        <v>42</v>
      </c>
      <c r="P6522" t="s">
        <v>42</v>
      </c>
      <c r="Q6522" t="s">
        <v>42</v>
      </c>
      <c r="S6522" t="s">
        <v>134</v>
      </c>
      <c r="T6522" t="s">
        <v>44</v>
      </c>
      <c r="U6522" s="1">
        <v>43711</v>
      </c>
      <c r="V6522" s="1">
        <v>43819</v>
      </c>
      <c r="W6522" t="s">
        <v>4191</v>
      </c>
      <c r="X6522" t="s">
        <v>899</v>
      </c>
      <c r="Y6522">
        <v>28</v>
      </c>
      <c r="Z6522">
        <v>22</v>
      </c>
      <c r="AA6522">
        <v>40</v>
      </c>
      <c r="AB6522">
        <v>55</v>
      </c>
      <c r="AD6522">
        <f>IF(ISBLANK(Source[[#This Row],[CrosslistID]]),1,1/COUNTIFS(Source[CrosslistID],Source[[#This Row],[CrosslistID]],Source[TermDesc],Source[[#This Row],[TermDesc]]))</f>
        <v>1</v>
      </c>
      <c r="AG6522">
        <v>0</v>
      </c>
      <c r="AH6522">
        <v>55</v>
      </c>
      <c r="AI6522">
        <v>3.4670000000000001</v>
      </c>
      <c r="AJ6522">
        <v>3.7336999999999998</v>
      </c>
      <c r="AK6522">
        <v>0.26669999999999999</v>
      </c>
      <c r="AL65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22">
        <f>IF(AND(Source[[#This Row],[Credit_Noncredit]]="Noncredit",Source[[#This Row],[FTEF]]&gt;0),Source[[#This Row],[NC XLST FTES]]*525/(437.5*Source[[#This Row],[FTEF]]),0)</f>
        <v>0</v>
      </c>
      <c r="AN6522">
        <f>IF(Source[[#This Row],[Credit_Noncredit]]="Credit",Source[[#This Row],[Census Enrollment]],Source[[#This Row],[Noncredit Avg. Attendance]])</f>
        <v>28</v>
      </c>
    </row>
    <row r="6523" spans="1:40" x14ac:dyDescent="0.25">
      <c r="A6523" t="s">
        <v>1914</v>
      </c>
      <c r="B6523" t="s">
        <v>886</v>
      </c>
      <c r="C6523" t="s">
        <v>775</v>
      </c>
      <c r="D6523" t="s">
        <v>1709</v>
      </c>
      <c r="E6523" s="4">
        <v>79135</v>
      </c>
      <c r="F6523" s="4" t="s">
        <v>1710</v>
      </c>
      <c r="G6523" s="4" t="s">
        <v>1720</v>
      </c>
      <c r="H6523" t="str">
        <f>CONCATENATE(Source[[#This Row],[Subject]],TRIM(Source[[#This Row],[Course]]))</f>
        <v>CS111B</v>
      </c>
      <c r="I6523" t="str">
        <f>VLOOKUP(Source[[#This Row],[SubjCrse]],'Courses and Categories'!$E$2:$G$1816,3,FALSE)</f>
        <v>Credit CTE</v>
      </c>
      <c r="J6523">
        <v>1</v>
      </c>
      <c r="K6523" t="s">
        <v>1721</v>
      </c>
      <c r="L6523" t="s">
        <v>39</v>
      </c>
      <c r="M6523" t="s">
        <v>903</v>
      </c>
      <c r="N6523" t="s">
        <v>59</v>
      </c>
      <c r="O6523">
        <v>810</v>
      </c>
      <c r="P6523">
        <v>1000</v>
      </c>
      <c r="Q6523" t="s">
        <v>850</v>
      </c>
      <c r="R6523">
        <v>413</v>
      </c>
      <c r="S6523" t="s">
        <v>134</v>
      </c>
      <c r="T6523">
        <v>1</v>
      </c>
      <c r="U6523" s="1">
        <v>43694</v>
      </c>
      <c r="V6523" s="1">
        <v>43819</v>
      </c>
      <c r="W6523" t="s">
        <v>1722</v>
      </c>
      <c r="X6523" t="s">
        <v>1929</v>
      </c>
      <c r="Y6523">
        <v>37</v>
      </c>
      <c r="Z6523">
        <v>32</v>
      </c>
      <c r="AA6523">
        <v>40</v>
      </c>
      <c r="AB6523">
        <v>80</v>
      </c>
      <c r="AD6523">
        <f>IF(ISBLANK(Source[[#This Row],[CrosslistID]]),1,1/COUNTIFS(Source[CrosslistID],Source[[#This Row],[CrosslistID]],Source[TermDesc],Source[[#This Row],[TermDesc]]))</f>
        <v>1</v>
      </c>
      <c r="AG6523">
        <v>0</v>
      </c>
      <c r="AH6523">
        <v>80</v>
      </c>
      <c r="AI6523">
        <v>3.2</v>
      </c>
      <c r="AJ6523">
        <v>4.9333</v>
      </c>
      <c r="AK6523">
        <v>0.26669999999999999</v>
      </c>
      <c r="AL65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23">
        <f>IF(AND(Source[[#This Row],[Credit_Noncredit]]="Noncredit",Source[[#This Row],[FTEF]]&gt;0),Source[[#This Row],[NC XLST FTES]]*525/(437.5*Source[[#This Row],[FTEF]]),0)</f>
        <v>0</v>
      </c>
      <c r="AN6523">
        <f>IF(Source[[#This Row],[Credit_Noncredit]]="Credit",Source[[#This Row],[Census Enrollment]],Source[[#This Row],[Noncredit Avg. Attendance]])</f>
        <v>37</v>
      </c>
    </row>
    <row r="6524" spans="1:40" x14ac:dyDescent="0.25">
      <c r="A6524" t="s">
        <v>1914</v>
      </c>
      <c r="B6524" t="s">
        <v>886</v>
      </c>
      <c r="C6524" t="s">
        <v>775</v>
      </c>
      <c r="D6524" t="s">
        <v>1709</v>
      </c>
      <c r="E6524" s="4">
        <v>78605</v>
      </c>
      <c r="F6524" s="4" t="s">
        <v>1710</v>
      </c>
      <c r="G6524" s="4" t="s">
        <v>1720</v>
      </c>
      <c r="H6524" t="str">
        <f>CONCATENATE(Source[[#This Row],[Subject]],TRIM(Source[[#This Row],[Course]]))</f>
        <v>CS111B</v>
      </c>
      <c r="I6524" t="str">
        <f>VLOOKUP(Source[[#This Row],[SubjCrse]],'Courses and Categories'!$E$2:$G$1816,3,FALSE)</f>
        <v>Credit CTE</v>
      </c>
      <c r="J6524">
        <v>2</v>
      </c>
      <c r="K6524" t="s">
        <v>1721</v>
      </c>
      <c r="L6524" t="s">
        <v>39</v>
      </c>
      <c r="M6524" t="s">
        <v>903</v>
      </c>
      <c r="N6524" t="s">
        <v>105</v>
      </c>
      <c r="O6524">
        <v>1610</v>
      </c>
      <c r="P6524">
        <v>1800</v>
      </c>
      <c r="Q6524" t="s">
        <v>850</v>
      </c>
      <c r="R6524">
        <v>413</v>
      </c>
      <c r="S6524" t="s">
        <v>134</v>
      </c>
      <c r="T6524">
        <v>1</v>
      </c>
      <c r="U6524" s="1">
        <v>43694</v>
      </c>
      <c r="V6524" s="1">
        <v>43819</v>
      </c>
      <c r="W6524" t="s">
        <v>4197</v>
      </c>
      <c r="X6524" t="s">
        <v>1929</v>
      </c>
      <c r="Y6524">
        <v>32</v>
      </c>
      <c r="Z6524">
        <v>24</v>
      </c>
      <c r="AA6524">
        <v>40</v>
      </c>
      <c r="AB6524">
        <v>60</v>
      </c>
      <c r="AD6524">
        <f>IF(ISBLANK(Source[[#This Row],[CrosslistID]]),1,1/COUNTIFS(Source[CrosslistID],Source[[#This Row],[CrosslistID]],Source[TermDesc],Source[[#This Row],[TermDesc]]))</f>
        <v>1</v>
      </c>
      <c r="AG6524">
        <v>0</v>
      </c>
      <c r="AH6524">
        <v>60</v>
      </c>
      <c r="AI6524">
        <v>3.6</v>
      </c>
      <c r="AJ6524">
        <v>4.2667000000000002</v>
      </c>
      <c r="AK6524">
        <v>0.26669999999999999</v>
      </c>
      <c r="AL65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24">
        <f>IF(AND(Source[[#This Row],[Credit_Noncredit]]="Noncredit",Source[[#This Row],[FTEF]]&gt;0),Source[[#This Row],[NC XLST FTES]]*525/(437.5*Source[[#This Row],[FTEF]]),0)</f>
        <v>0</v>
      </c>
      <c r="AN6524">
        <f>IF(Source[[#This Row],[Credit_Noncredit]]="Credit",Source[[#This Row],[Census Enrollment]],Source[[#This Row],[Noncredit Avg. Attendance]])</f>
        <v>32</v>
      </c>
    </row>
    <row r="6525" spans="1:40" x14ac:dyDescent="0.25">
      <c r="A6525" t="s">
        <v>1914</v>
      </c>
      <c r="B6525" t="s">
        <v>886</v>
      </c>
      <c r="C6525" t="s">
        <v>775</v>
      </c>
      <c r="D6525" t="s">
        <v>1709</v>
      </c>
      <c r="E6525" s="4">
        <v>73579</v>
      </c>
      <c r="F6525" s="4" t="s">
        <v>1710</v>
      </c>
      <c r="G6525" s="4" t="s">
        <v>1720</v>
      </c>
      <c r="H6525" t="str">
        <f>CONCATENATE(Source[[#This Row],[Subject]],TRIM(Source[[#This Row],[Course]]))</f>
        <v>CS111B</v>
      </c>
      <c r="I6525" t="str">
        <f>VLOOKUP(Source[[#This Row],[SubjCrse]],'Courses and Categories'!$E$2:$G$1816,3,FALSE)</f>
        <v>Credit CTE</v>
      </c>
      <c r="J6525">
        <v>3</v>
      </c>
      <c r="K6525" t="s">
        <v>1721</v>
      </c>
      <c r="L6525" t="s">
        <v>39</v>
      </c>
      <c r="M6525" t="s">
        <v>903</v>
      </c>
      <c r="N6525" t="s">
        <v>59</v>
      </c>
      <c r="O6525">
        <v>1410</v>
      </c>
      <c r="P6525">
        <v>1600</v>
      </c>
      <c r="Q6525" t="s">
        <v>850</v>
      </c>
      <c r="R6525">
        <v>413</v>
      </c>
      <c r="S6525" t="s">
        <v>134</v>
      </c>
      <c r="T6525">
        <v>1</v>
      </c>
      <c r="U6525" s="1">
        <v>43694</v>
      </c>
      <c r="V6525" s="1">
        <v>43819</v>
      </c>
      <c r="W6525" t="s">
        <v>1715</v>
      </c>
      <c r="X6525" t="s">
        <v>1929</v>
      </c>
      <c r="Y6525">
        <v>27</v>
      </c>
      <c r="Z6525">
        <v>22</v>
      </c>
      <c r="AA6525">
        <v>40</v>
      </c>
      <c r="AB6525">
        <v>55</v>
      </c>
      <c r="AD6525">
        <f>IF(ISBLANK(Source[[#This Row],[CrosslistID]]),1,1/COUNTIFS(Source[CrosslistID],Source[[#This Row],[CrosslistID]],Source[TermDesc],Source[[#This Row],[TermDesc]]))</f>
        <v>1</v>
      </c>
      <c r="AG6525">
        <v>0</v>
      </c>
      <c r="AH6525">
        <v>55</v>
      </c>
      <c r="AI6525">
        <v>3.2</v>
      </c>
      <c r="AJ6525">
        <v>3.6</v>
      </c>
      <c r="AK6525">
        <v>0.26669999999999999</v>
      </c>
      <c r="AL65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25">
        <f>IF(AND(Source[[#This Row],[Credit_Noncredit]]="Noncredit",Source[[#This Row],[FTEF]]&gt;0),Source[[#This Row],[NC XLST FTES]]*525/(437.5*Source[[#This Row],[FTEF]]),0)</f>
        <v>0</v>
      </c>
      <c r="AN6525">
        <f>IF(Source[[#This Row],[Credit_Noncredit]]="Credit",Source[[#This Row],[Census Enrollment]],Source[[#This Row],[Noncredit Avg. Attendance]])</f>
        <v>27</v>
      </c>
    </row>
    <row r="6526" spans="1:40" x14ac:dyDescent="0.25">
      <c r="A6526" t="s">
        <v>1914</v>
      </c>
      <c r="B6526" t="s">
        <v>886</v>
      </c>
      <c r="C6526" t="s">
        <v>775</v>
      </c>
      <c r="D6526" t="s">
        <v>1709</v>
      </c>
      <c r="E6526" s="4">
        <v>71766</v>
      </c>
      <c r="F6526" s="4" t="s">
        <v>1710</v>
      </c>
      <c r="G6526" s="4" t="s">
        <v>1720</v>
      </c>
      <c r="H6526" t="str">
        <f>CONCATENATE(Source[[#This Row],[Subject]],TRIM(Source[[#This Row],[Course]]))</f>
        <v>CS111B</v>
      </c>
      <c r="I6526" t="str">
        <f>VLOOKUP(Source[[#This Row],[SubjCrse]],'Courses and Categories'!$E$2:$G$1816,3,FALSE)</f>
        <v>Credit CTE</v>
      </c>
      <c r="J6526">
        <v>931</v>
      </c>
      <c r="K6526" t="s">
        <v>1721</v>
      </c>
      <c r="L6526" t="s">
        <v>87</v>
      </c>
      <c r="M6526" t="s">
        <v>897</v>
      </c>
      <c r="N6526" t="s">
        <v>42</v>
      </c>
      <c r="O6526" t="s">
        <v>42</v>
      </c>
      <c r="P6526" t="s">
        <v>42</v>
      </c>
      <c r="Q6526" t="s">
        <v>42</v>
      </c>
      <c r="S6526" t="s">
        <v>134</v>
      </c>
      <c r="T6526" t="s">
        <v>44</v>
      </c>
      <c r="U6526" s="1">
        <v>43711</v>
      </c>
      <c r="V6526" s="1">
        <v>43819</v>
      </c>
      <c r="W6526" t="s">
        <v>4198</v>
      </c>
      <c r="X6526" t="s">
        <v>899</v>
      </c>
      <c r="Y6526">
        <v>34</v>
      </c>
      <c r="Z6526">
        <v>28</v>
      </c>
      <c r="AA6526">
        <v>40</v>
      </c>
      <c r="AB6526">
        <v>70</v>
      </c>
      <c r="AD6526">
        <f>IF(ISBLANK(Source[[#This Row],[CrosslistID]]),1,1/COUNTIFS(Source[CrosslistID],Source[[#This Row],[CrosslistID]],Source[TermDesc],Source[[#This Row],[TermDesc]]))</f>
        <v>1</v>
      </c>
      <c r="AG6526">
        <v>0</v>
      </c>
      <c r="AH6526">
        <v>70</v>
      </c>
      <c r="AI6526">
        <v>4.5330000000000004</v>
      </c>
      <c r="AJ6526">
        <v>4.5330000000000004</v>
      </c>
      <c r="AK6526">
        <v>0.26669999999999999</v>
      </c>
      <c r="AL65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26">
        <f>IF(AND(Source[[#This Row],[Credit_Noncredit]]="Noncredit",Source[[#This Row],[FTEF]]&gt;0),Source[[#This Row],[NC XLST FTES]]*525/(437.5*Source[[#This Row],[FTEF]]),0)</f>
        <v>0</v>
      </c>
      <c r="AN6526">
        <f>IF(Source[[#This Row],[Credit_Noncredit]]="Credit",Source[[#This Row],[Census Enrollment]],Source[[#This Row],[Noncredit Avg. Attendance]])</f>
        <v>34</v>
      </c>
    </row>
    <row r="6527" spans="1:40" x14ac:dyDescent="0.25">
      <c r="A6527" t="s">
        <v>1914</v>
      </c>
      <c r="B6527" t="s">
        <v>886</v>
      </c>
      <c r="C6527" t="s">
        <v>775</v>
      </c>
      <c r="D6527" t="s">
        <v>1709</v>
      </c>
      <c r="E6527" s="4">
        <v>77728</v>
      </c>
      <c r="F6527" s="4" t="s">
        <v>1710</v>
      </c>
      <c r="G6527" s="4" t="s">
        <v>1720</v>
      </c>
      <c r="H6527" t="str">
        <f>CONCATENATE(Source[[#This Row],[Subject]],TRIM(Source[[#This Row],[Course]]))</f>
        <v>CS111B</v>
      </c>
      <c r="I6527" t="str">
        <f>VLOOKUP(Source[[#This Row],[SubjCrse]],'Courses and Categories'!$E$2:$G$1816,3,FALSE)</f>
        <v>Credit CTE</v>
      </c>
      <c r="J6527">
        <v>932</v>
      </c>
      <c r="K6527" t="s">
        <v>1721</v>
      </c>
      <c r="L6527" t="s">
        <v>87</v>
      </c>
      <c r="M6527" t="s">
        <v>897</v>
      </c>
      <c r="N6527" t="s">
        <v>42</v>
      </c>
      <c r="O6527" t="s">
        <v>42</v>
      </c>
      <c r="P6527" t="s">
        <v>42</v>
      </c>
      <c r="Q6527" t="s">
        <v>42</v>
      </c>
      <c r="S6527" t="s">
        <v>134</v>
      </c>
      <c r="T6527" t="s">
        <v>44</v>
      </c>
      <c r="U6527" s="1">
        <v>43711</v>
      </c>
      <c r="V6527" s="1">
        <v>43819</v>
      </c>
      <c r="W6527" t="s">
        <v>4198</v>
      </c>
      <c r="X6527" t="s">
        <v>899</v>
      </c>
      <c r="Y6527">
        <v>27</v>
      </c>
      <c r="Z6527">
        <v>15</v>
      </c>
      <c r="AA6527">
        <v>40</v>
      </c>
      <c r="AB6527">
        <v>37.5</v>
      </c>
      <c r="AD6527">
        <f>IF(ISBLANK(Source[[#This Row],[CrosslistID]]),1,1/COUNTIFS(Source[CrosslistID],Source[[#This Row],[CrosslistID]],Source[TermDesc],Source[[#This Row],[TermDesc]]))</f>
        <v>1</v>
      </c>
      <c r="AG6527">
        <v>0</v>
      </c>
      <c r="AH6527">
        <v>37.5</v>
      </c>
      <c r="AI6527">
        <v>3.2</v>
      </c>
      <c r="AJ6527">
        <v>3.6</v>
      </c>
      <c r="AK6527">
        <v>0.26669999999999999</v>
      </c>
      <c r="AL65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27">
        <f>IF(AND(Source[[#This Row],[Credit_Noncredit]]="Noncredit",Source[[#This Row],[FTEF]]&gt;0),Source[[#This Row],[NC XLST FTES]]*525/(437.5*Source[[#This Row],[FTEF]]),0)</f>
        <v>0</v>
      </c>
      <c r="AN6527">
        <f>IF(Source[[#This Row],[Credit_Noncredit]]="Credit",Source[[#This Row],[Census Enrollment]],Source[[#This Row],[Noncredit Avg. Attendance]])</f>
        <v>27</v>
      </c>
    </row>
    <row r="6528" spans="1:40" x14ac:dyDescent="0.25">
      <c r="A6528" t="s">
        <v>1914</v>
      </c>
      <c r="B6528" t="s">
        <v>886</v>
      </c>
      <c r="C6528" t="s">
        <v>775</v>
      </c>
      <c r="D6528" t="s">
        <v>1709</v>
      </c>
      <c r="E6528" s="4">
        <v>71755</v>
      </c>
      <c r="F6528" s="4" t="s">
        <v>1710</v>
      </c>
      <c r="G6528" s="4" t="s">
        <v>1720</v>
      </c>
      <c r="H6528" t="str">
        <f>CONCATENATE(Source[[#This Row],[Subject]],TRIM(Source[[#This Row],[Course]]))</f>
        <v>CS111B</v>
      </c>
      <c r="I6528" t="str">
        <f>VLOOKUP(Source[[#This Row],[SubjCrse]],'Courses and Categories'!$E$2:$G$1816,3,FALSE)</f>
        <v>Credit CTE</v>
      </c>
      <c r="J6528">
        <v>933</v>
      </c>
      <c r="K6528" t="s">
        <v>1721</v>
      </c>
      <c r="L6528" t="s">
        <v>87</v>
      </c>
      <c r="M6528" t="s">
        <v>897</v>
      </c>
      <c r="N6528" t="s">
        <v>42</v>
      </c>
      <c r="O6528" t="s">
        <v>42</v>
      </c>
      <c r="P6528" t="s">
        <v>42</v>
      </c>
      <c r="Q6528" t="s">
        <v>42</v>
      </c>
      <c r="S6528" t="s">
        <v>134</v>
      </c>
      <c r="T6528" t="s">
        <v>44</v>
      </c>
      <c r="U6528" s="1">
        <v>43711</v>
      </c>
      <c r="V6528" s="1">
        <v>43819</v>
      </c>
      <c r="W6528" t="s">
        <v>4198</v>
      </c>
      <c r="X6528" t="s">
        <v>899</v>
      </c>
      <c r="Y6528">
        <v>31</v>
      </c>
      <c r="Z6528">
        <v>26</v>
      </c>
      <c r="AA6528">
        <v>40</v>
      </c>
      <c r="AB6528">
        <v>65</v>
      </c>
      <c r="AD6528">
        <f>IF(ISBLANK(Source[[#This Row],[CrosslistID]]),1,1/COUNTIFS(Source[CrosslistID],Source[[#This Row],[CrosslistID]],Source[TermDesc],Source[[#This Row],[TermDesc]]))</f>
        <v>1</v>
      </c>
      <c r="AG6528">
        <v>0</v>
      </c>
      <c r="AH6528">
        <v>65</v>
      </c>
      <c r="AI6528">
        <v>4</v>
      </c>
      <c r="AJ6528">
        <v>4.1333000000000002</v>
      </c>
      <c r="AK6528">
        <v>0.26669999999999999</v>
      </c>
      <c r="AL65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28">
        <f>IF(AND(Source[[#This Row],[Credit_Noncredit]]="Noncredit",Source[[#This Row],[FTEF]]&gt;0),Source[[#This Row],[NC XLST FTES]]*525/(437.5*Source[[#This Row],[FTEF]]),0)</f>
        <v>0</v>
      </c>
      <c r="AN6528">
        <f>IF(Source[[#This Row],[Credit_Noncredit]]="Credit",Source[[#This Row],[Census Enrollment]],Source[[#This Row],[Noncredit Avg. Attendance]])</f>
        <v>31</v>
      </c>
    </row>
    <row r="6529" spans="1:40" x14ac:dyDescent="0.25">
      <c r="A6529" t="s">
        <v>1914</v>
      </c>
      <c r="B6529" t="s">
        <v>886</v>
      </c>
      <c r="C6529" t="s">
        <v>775</v>
      </c>
      <c r="D6529" t="s">
        <v>1709</v>
      </c>
      <c r="E6529" s="4">
        <v>78643</v>
      </c>
      <c r="F6529" s="4" t="s">
        <v>1710</v>
      </c>
      <c r="G6529" s="4" t="s">
        <v>1720</v>
      </c>
      <c r="H6529" t="str">
        <f>CONCATENATE(Source[[#This Row],[Subject]],TRIM(Source[[#This Row],[Course]]))</f>
        <v>CS111B</v>
      </c>
      <c r="I6529" t="str">
        <f>VLOOKUP(Source[[#This Row],[SubjCrse]],'Courses and Categories'!$E$2:$G$1816,3,FALSE)</f>
        <v>Credit CTE</v>
      </c>
      <c r="J6529">
        <v>934</v>
      </c>
      <c r="K6529" t="s">
        <v>1721</v>
      </c>
      <c r="L6529" t="s">
        <v>87</v>
      </c>
      <c r="M6529" t="s">
        <v>897</v>
      </c>
      <c r="N6529" t="s">
        <v>42</v>
      </c>
      <c r="O6529" t="s">
        <v>42</v>
      </c>
      <c r="P6529" t="s">
        <v>42</v>
      </c>
      <c r="Q6529" t="s">
        <v>42</v>
      </c>
      <c r="S6529" t="s">
        <v>134</v>
      </c>
      <c r="T6529" t="s">
        <v>44</v>
      </c>
      <c r="U6529" s="1">
        <v>43711</v>
      </c>
      <c r="V6529" s="1">
        <v>43819</v>
      </c>
      <c r="W6529" t="s">
        <v>4198</v>
      </c>
      <c r="X6529" t="s">
        <v>899</v>
      </c>
      <c r="Y6529">
        <v>63</v>
      </c>
      <c r="Z6529">
        <v>49</v>
      </c>
      <c r="AA6529">
        <v>80</v>
      </c>
      <c r="AB6529">
        <v>61.25</v>
      </c>
      <c r="AD6529">
        <f>IF(ISBLANK(Source[[#This Row],[CrosslistID]]),1,1/COUNTIFS(Source[CrosslistID],Source[[#This Row],[CrosslistID]],Source[TermDesc],Source[[#This Row],[TermDesc]]))</f>
        <v>1</v>
      </c>
      <c r="AG6529">
        <v>0</v>
      </c>
      <c r="AH6529">
        <v>61.25</v>
      </c>
      <c r="AI6529">
        <v>7.7329999999999997</v>
      </c>
      <c r="AJ6529">
        <v>8.3995999999999995</v>
      </c>
      <c r="AK6529">
        <v>0.26669999999999999</v>
      </c>
      <c r="AL65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29">
        <f>IF(AND(Source[[#This Row],[Credit_Noncredit]]="Noncredit",Source[[#This Row],[FTEF]]&gt;0),Source[[#This Row],[NC XLST FTES]]*525/(437.5*Source[[#This Row],[FTEF]]),0)</f>
        <v>0</v>
      </c>
      <c r="AN6529">
        <f>IF(Source[[#This Row],[Credit_Noncredit]]="Credit",Source[[#This Row],[Census Enrollment]],Source[[#This Row],[Noncredit Avg. Attendance]])</f>
        <v>63</v>
      </c>
    </row>
    <row r="6530" spans="1:40" x14ac:dyDescent="0.25">
      <c r="A6530" t="s">
        <v>1914</v>
      </c>
      <c r="B6530" t="s">
        <v>886</v>
      </c>
      <c r="C6530" t="s">
        <v>775</v>
      </c>
      <c r="D6530" t="s">
        <v>1709</v>
      </c>
      <c r="E6530" s="4">
        <v>79136</v>
      </c>
      <c r="F6530" s="4" t="s">
        <v>1710</v>
      </c>
      <c r="G6530" s="4" t="s">
        <v>4199</v>
      </c>
      <c r="H6530" t="str">
        <f>CONCATENATE(Source[[#This Row],[Subject]],TRIM(Source[[#This Row],[Course]]))</f>
        <v>CS111C</v>
      </c>
      <c r="I6530" t="str">
        <f>VLOOKUP(Source[[#This Row],[SubjCrse]],'Courses and Categories'!$E$2:$G$1816,3,FALSE)</f>
        <v>Credit CTE</v>
      </c>
      <c r="J6530">
        <v>1</v>
      </c>
      <c r="K6530" t="s">
        <v>4200</v>
      </c>
      <c r="L6530" t="s">
        <v>39</v>
      </c>
      <c r="M6530" t="s">
        <v>903</v>
      </c>
      <c r="N6530" t="s">
        <v>59</v>
      </c>
      <c r="O6530">
        <v>1010</v>
      </c>
      <c r="P6530">
        <v>1200</v>
      </c>
      <c r="Q6530" t="s">
        <v>850</v>
      </c>
      <c r="R6530">
        <v>413</v>
      </c>
      <c r="S6530" t="s">
        <v>134</v>
      </c>
      <c r="T6530">
        <v>1</v>
      </c>
      <c r="U6530" s="1">
        <v>43694</v>
      </c>
      <c r="V6530" s="1">
        <v>43819</v>
      </c>
      <c r="W6530" t="s">
        <v>2098</v>
      </c>
      <c r="X6530" t="s">
        <v>1929</v>
      </c>
      <c r="Y6530">
        <v>30</v>
      </c>
      <c r="Z6530">
        <v>29</v>
      </c>
      <c r="AA6530">
        <v>40</v>
      </c>
      <c r="AB6530">
        <v>72.5</v>
      </c>
      <c r="AD6530">
        <f>IF(ISBLANK(Source[[#This Row],[CrosslistID]]),1,1/COUNTIFS(Source[CrosslistID],Source[[#This Row],[CrosslistID]],Source[TermDesc],Source[[#This Row],[TermDesc]]))</f>
        <v>1</v>
      </c>
      <c r="AG6530">
        <v>0</v>
      </c>
      <c r="AH6530">
        <v>72.5</v>
      </c>
      <c r="AI6530">
        <v>3.6</v>
      </c>
      <c r="AJ6530">
        <v>4</v>
      </c>
      <c r="AK6530">
        <v>0.26669999999999999</v>
      </c>
      <c r="AL65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30">
        <f>IF(AND(Source[[#This Row],[Credit_Noncredit]]="Noncredit",Source[[#This Row],[FTEF]]&gt;0),Source[[#This Row],[NC XLST FTES]]*525/(437.5*Source[[#This Row],[FTEF]]),0)</f>
        <v>0</v>
      </c>
      <c r="AN6530">
        <f>IF(Source[[#This Row],[Credit_Noncredit]]="Credit",Source[[#This Row],[Census Enrollment]],Source[[#This Row],[Noncredit Avg. Attendance]])</f>
        <v>30</v>
      </c>
    </row>
    <row r="6531" spans="1:40" x14ac:dyDescent="0.25">
      <c r="A6531" t="s">
        <v>1914</v>
      </c>
      <c r="B6531" t="s">
        <v>886</v>
      </c>
      <c r="C6531" t="s">
        <v>775</v>
      </c>
      <c r="D6531" t="s">
        <v>1709</v>
      </c>
      <c r="E6531" s="4">
        <v>74684</v>
      </c>
      <c r="F6531" s="4" t="s">
        <v>1710</v>
      </c>
      <c r="G6531" s="4" t="s">
        <v>4199</v>
      </c>
      <c r="H6531" t="str">
        <f>CONCATENATE(Source[[#This Row],[Subject]],TRIM(Source[[#This Row],[Course]]))</f>
        <v>CS111C</v>
      </c>
      <c r="I6531" t="str">
        <f>VLOOKUP(Source[[#This Row],[SubjCrse]],'Courses and Categories'!$E$2:$G$1816,3,FALSE)</f>
        <v>Credit CTE</v>
      </c>
      <c r="J6531">
        <v>931</v>
      </c>
      <c r="K6531" t="s">
        <v>4200</v>
      </c>
      <c r="L6531" t="s">
        <v>87</v>
      </c>
      <c r="M6531" t="s">
        <v>897</v>
      </c>
      <c r="N6531" t="s">
        <v>42</v>
      </c>
      <c r="O6531" t="s">
        <v>42</v>
      </c>
      <c r="P6531" t="s">
        <v>42</v>
      </c>
      <c r="Q6531" t="s">
        <v>42</v>
      </c>
      <c r="S6531" t="s">
        <v>134</v>
      </c>
      <c r="T6531" t="s">
        <v>44</v>
      </c>
      <c r="U6531" s="1">
        <v>43711</v>
      </c>
      <c r="V6531" s="1">
        <v>43819</v>
      </c>
      <c r="W6531" t="s">
        <v>4201</v>
      </c>
      <c r="X6531" t="s">
        <v>899</v>
      </c>
      <c r="Y6531">
        <v>37</v>
      </c>
      <c r="Z6531">
        <v>37</v>
      </c>
      <c r="AA6531">
        <v>40</v>
      </c>
      <c r="AB6531">
        <v>92.5</v>
      </c>
      <c r="AD6531">
        <f>IF(ISBLANK(Source[[#This Row],[CrosslistID]]),1,1/COUNTIFS(Source[CrosslistID],Source[[#This Row],[CrosslistID]],Source[TermDesc],Source[[#This Row],[TermDesc]]))</f>
        <v>1</v>
      </c>
      <c r="AG6531">
        <v>0</v>
      </c>
      <c r="AH6531">
        <v>92.5</v>
      </c>
      <c r="AI6531">
        <v>4.133</v>
      </c>
      <c r="AJ6531">
        <v>4.9329000000000001</v>
      </c>
      <c r="AK6531">
        <v>0.26669999999999999</v>
      </c>
      <c r="AL65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31">
        <f>IF(AND(Source[[#This Row],[Credit_Noncredit]]="Noncredit",Source[[#This Row],[FTEF]]&gt;0),Source[[#This Row],[NC XLST FTES]]*525/(437.5*Source[[#This Row],[FTEF]]),0)</f>
        <v>0</v>
      </c>
      <c r="AN6531">
        <f>IF(Source[[#This Row],[Credit_Noncredit]]="Credit",Source[[#This Row],[Census Enrollment]],Source[[#This Row],[Noncredit Avg. Attendance]])</f>
        <v>37</v>
      </c>
    </row>
    <row r="6532" spans="1:40" x14ac:dyDescent="0.25">
      <c r="A6532" t="s">
        <v>1914</v>
      </c>
      <c r="B6532" t="s">
        <v>886</v>
      </c>
      <c r="C6532" t="s">
        <v>775</v>
      </c>
      <c r="D6532" t="s">
        <v>1709</v>
      </c>
      <c r="E6532" s="4">
        <v>77914</v>
      </c>
      <c r="F6532" s="4" t="s">
        <v>1710</v>
      </c>
      <c r="G6532" s="4" t="s">
        <v>4199</v>
      </c>
      <c r="H6532" t="str">
        <f>CONCATENATE(Source[[#This Row],[Subject]],TRIM(Source[[#This Row],[Course]]))</f>
        <v>CS111C</v>
      </c>
      <c r="I6532" t="str">
        <f>VLOOKUP(Source[[#This Row],[SubjCrse]],'Courses and Categories'!$E$2:$G$1816,3,FALSE)</f>
        <v>Credit CTE</v>
      </c>
      <c r="J6532">
        <v>932</v>
      </c>
      <c r="K6532" t="s">
        <v>4200</v>
      </c>
      <c r="L6532" t="s">
        <v>87</v>
      </c>
      <c r="M6532" t="s">
        <v>897</v>
      </c>
      <c r="N6532" t="s">
        <v>42</v>
      </c>
      <c r="O6532" t="s">
        <v>42</v>
      </c>
      <c r="P6532" t="s">
        <v>42</v>
      </c>
      <c r="Q6532" t="s">
        <v>42</v>
      </c>
      <c r="S6532" t="s">
        <v>134</v>
      </c>
      <c r="T6532" t="s">
        <v>44</v>
      </c>
      <c r="U6532" s="1">
        <v>43711</v>
      </c>
      <c r="V6532" s="1">
        <v>43819</v>
      </c>
      <c r="W6532" t="s">
        <v>4201</v>
      </c>
      <c r="X6532" t="s">
        <v>899</v>
      </c>
      <c r="Y6532">
        <v>33</v>
      </c>
      <c r="Z6532">
        <v>32</v>
      </c>
      <c r="AA6532">
        <v>40</v>
      </c>
      <c r="AB6532">
        <v>80</v>
      </c>
      <c r="AD6532">
        <f>IF(ISBLANK(Source[[#This Row],[CrosslistID]]),1,1/COUNTIFS(Source[CrosslistID],Source[[#This Row],[CrosslistID]],Source[TermDesc],Source[[#This Row],[TermDesc]]))</f>
        <v>1</v>
      </c>
      <c r="AG6532">
        <v>0</v>
      </c>
      <c r="AH6532">
        <v>80</v>
      </c>
      <c r="AI6532">
        <v>4.2670000000000003</v>
      </c>
      <c r="AJ6532">
        <v>4.4002999999999997</v>
      </c>
      <c r="AK6532">
        <v>0.26669999999999999</v>
      </c>
      <c r="AL65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32">
        <f>IF(AND(Source[[#This Row],[Credit_Noncredit]]="Noncredit",Source[[#This Row],[FTEF]]&gt;0),Source[[#This Row],[NC XLST FTES]]*525/(437.5*Source[[#This Row],[FTEF]]),0)</f>
        <v>0</v>
      </c>
      <c r="AN6532">
        <f>IF(Source[[#This Row],[Credit_Noncredit]]="Credit",Source[[#This Row],[Census Enrollment]],Source[[#This Row],[Noncredit Avg. Attendance]])</f>
        <v>33</v>
      </c>
    </row>
    <row r="6533" spans="1:40" x14ac:dyDescent="0.25">
      <c r="A6533" t="s">
        <v>1914</v>
      </c>
      <c r="B6533" t="s">
        <v>886</v>
      </c>
      <c r="C6533" t="s">
        <v>775</v>
      </c>
      <c r="D6533" t="s">
        <v>1709</v>
      </c>
      <c r="E6533" s="4">
        <v>78151</v>
      </c>
      <c r="F6533" s="4" t="s">
        <v>1710</v>
      </c>
      <c r="G6533" s="4" t="s">
        <v>4199</v>
      </c>
      <c r="H6533" t="str">
        <f>CONCATENATE(Source[[#This Row],[Subject]],TRIM(Source[[#This Row],[Course]]))</f>
        <v>CS111C</v>
      </c>
      <c r="I6533" t="str">
        <f>VLOOKUP(Source[[#This Row],[SubjCrse]],'Courses and Categories'!$E$2:$G$1816,3,FALSE)</f>
        <v>Credit CTE</v>
      </c>
      <c r="J6533">
        <v>933</v>
      </c>
      <c r="K6533" t="s">
        <v>4200</v>
      </c>
      <c r="L6533" t="s">
        <v>87</v>
      </c>
      <c r="M6533" t="s">
        <v>897</v>
      </c>
      <c r="N6533" t="s">
        <v>42</v>
      </c>
      <c r="O6533" t="s">
        <v>42</v>
      </c>
      <c r="P6533" t="s">
        <v>42</v>
      </c>
      <c r="Q6533" t="s">
        <v>42</v>
      </c>
      <c r="S6533" t="s">
        <v>134</v>
      </c>
      <c r="T6533" t="s">
        <v>44</v>
      </c>
      <c r="U6533" s="1">
        <v>43711</v>
      </c>
      <c r="V6533" s="1">
        <v>43819</v>
      </c>
      <c r="W6533" t="s">
        <v>4201</v>
      </c>
      <c r="X6533" t="s">
        <v>899</v>
      </c>
      <c r="Y6533">
        <v>47</v>
      </c>
      <c r="Z6533">
        <v>36</v>
      </c>
      <c r="AA6533">
        <v>80</v>
      </c>
      <c r="AB6533">
        <v>45</v>
      </c>
      <c r="AD6533">
        <f>IF(ISBLANK(Source[[#This Row],[CrosslistID]]),1,1/COUNTIFS(Source[CrosslistID],Source[[#This Row],[CrosslistID]],Source[TermDesc],Source[[#This Row],[TermDesc]]))</f>
        <v>1</v>
      </c>
      <c r="AG6533">
        <v>0</v>
      </c>
      <c r="AH6533">
        <v>45</v>
      </c>
      <c r="AI6533">
        <v>5.6</v>
      </c>
      <c r="AJ6533">
        <v>6.2667000000000002</v>
      </c>
      <c r="AK6533">
        <v>0.26669999999999999</v>
      </c>
      <c r="AL65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33">
        <f>IF(AND(Source[[#This Row],[Credit_Noncredit]]="Noncredit",Source[[#This Row],[FTEF]]&gt;0),Source[[#This Row],[NC XLST FTES]]*525/(437.5*Source[[#This Row],[FTEF]]),0)</f>
        <v>0</v>
      </c>
      <c r="AN6533">
        <f>IF(Source[[#This Row],[Credit_Noncredit]]="Credit",Source[[#This Row],[Census Enrollment]],Source[[#This Row],[Noncredit Avg. Attendance]])</f>
        <v>47</v>
      </c>
    </row>
    <row r="6534" spans="1:40" x14ac:dyDescent="0.25">
      <c r="A6534" t="s">
        <v>1914</v>
      </c>
      <c r="B6534" t="s">
        <v>886</v>
      </c>
      <c r="C6534" t="s">
        <v>775</v>
      </c>
      <c r="D6534" t="s">
        <v>1709</v>
      </c>
      <c r="E6534" s="4">
        <v>78890</v>
      </c>
      <c r="F6534" s="4" t="s">
        <v>1710</v>
      </c>
      <c r="G6534" s="4">
        <v>112</v>
      </c>
      <c r="H6534" t="str">
        <f>CONCATENATE(Source[[#This Row],[Subject]],TRIM(Source[[#This Row],[Course]]))</f>
        <v>CS112</v>
      </c>
      <c r="I6534" t="str">
        <f>VLOOKUP(Source[[#This Row],[SubjCrse]],'Courses and Categories'!$E$2:$G$1816,3,FALSE)</f>
        <v>Credit CTE</v>
      </c>
      <c r="J6534">
        <v>831</v>
      </c>
      <c r="K6534" t="s">
        <v>4202</v>
      </c>
      <c r="L6534" t="s">
        <v>87</v>
      </c>
      <c r="M6534" t="s">
        <v>897</v>
      </c>
      <c r="N6534" t="s">
        <v>42</v>
      </c>
      <c r="O6534" t="s">
        <v>42</v>
      </c>
      <c r="P6534" t="s">
        <v>42</v>
      </c>
      <c r="Q6534" t="s">
        <v>42</v>
      </c>
      <c r="S6534" t="s">
        <v>134</v>
      </c>
      <c r="T6534">
        <v>1</v>
      </c>
      <c r="U6534" s="1">
        <v>43694</v>
      </c>
      <c r="V6534" s="1">
        <v>43819</v>
      </c>
      <c r="W6534" t="s">
        <v>1714</v>
      </c>
      <c r="X6534" t="s">
        <v>899</v>
      </c>
      <c r="Y6534">
        <v>38</v>
      </c>
      <c r="Z6534">
        <v>29</v>
      </c>
      <c r="AA6534">
        <v>40</v>
      </c>
      <c r="AB6534">
        <v>72.5</v>
      </c>
      <c r="AD6534">
        <f>IF(ISBLANK(Source[[#This Row],[CrosslistID]]),1,1/COUNTIFS(Source[CrosslistID],Source[[#This Row],[CrosslistID]],Source[TermDesc],Source[[#This Row],[TermDesc]]))</f>
        <v>1</v>
      </c>
      <c r="AG6534">
        <v>0</v>
      </c>
      <c r="AH6534">
        <v>72.5</v>
      </c>
      <c r="AI6534">
        <v>4.9329999999999998</v>
      </c>
      <c r="AJ6534">
        <v>5.0663</v>
      </c>
      <c r="AK6534">
        <v>0.26669999999999999</v>
      </c>
      <c r="AL65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34">
        <f>IF(AND(Source[[#This Row],[Credit_Noncredit]]="Noncredit",Source[[#This Row],[FTEF]]&gt;0),Source[[#This Row],[NC XLST FTES]]*525/(437.5*Source[[#This Row],[FTEF]]),0)</f>
        <v>0</v>
      </c>
      <c r="AN6534">
        <f>IF(Source[[#This Row],[Credit_Noncredit]]="Credit",Source[[#This Row],[Census Enrollment]],Source[[#This Row],[Noncredit Avg. Attendance]])</f>
        <v>38</v>
      </c>
    </row>
    <row r="6535" spans="1:40" x14ac:dyDescent="0.25">
      <c r="A6535" t="s">
        <v>1914</v>
      </c>
      <c r="B6535" t="s">
        <v>886</v>
      </c>
      <c r="C6535" t="s">
        <v>775</v>
      </c>
      <c r="D6535" t="s">
        <v>1709</v>
      </c>
      <c r="E6535" s="4">
        <v>78891</v>
      </c>
      <c r="F6535" s="4" t="s">
        <v>1710</v>
      </c>
      <c r="G6535" s="4" t="s">
        <v>1724</v>
      </c>
      <c r="H6535" t="str">
        <f>CONCATENATE(Source[[#This Row],[Subject]],TRIM(Source[[#This Row],[Course]]))</f>
        <v>CS131B</v>
      </c>
      <c r="I6535" t="str">
        <f>VLOOKUP(Source[[#This Row],[SubjCrse]],'Courses and Categories'!$E$2:$G$1816,3,FALSE)</f>
        <v>Credit Gen Ed/CTE</v>
      </c>
      <c r="J6535">
        <v>1</v>
      </c>
      <c r="K6535" t="s">
        <v>1725</v>
      </c>
      <c r="L6535" t="s">
        <v>39</v>
      </c>
      <c r="M6535" t="s">
        <v>903</v>
      </c>
      <c r="N6535" t="s">
        <v>105</v>
      </c>
      <c r="O6535">
        <v>1210</v>
      </c>
      <c r="P6535">
        <v>1400</v>
      </c>
      <c r="Q6535" t="s">
        <v>850</v>
      </c>
      <c r="R6535">
        <v>453</v>
      </c>
      <c r="S6535" t="s">
        <v>134</v>
      </c>
      <c r="T6535">
        <v>1</v>
      </c>
      <c r="U6535" s="1">
        <v>43694</v>
      </c>
      <c r="V6535" s="1">
        <v>43819</v>
      </c>
      <c r="W6535" t="s">
        <v>2098</v>
      </c>
      <c r="X6535" t="s">
        <v>1929</v>
      </c>
      <c r="Y6535">
        <v>37</v>
      </c>
      <c r="Z6535">
        <v>36</v>
      </c>
      <c r="AA6535">
        <v>40</v>
      </c>
      <c r="AB6535">
        <v>90</v>
      </c>
      <c r="AD6535">
        <f>IF(ISBLANK(Source[[#This Row],[CrosslistID]]),1,1/COUNTIFS(Source[CrosslistID],Source[[#This Row],[CrosslistID]],Source[TermDesc],Source[[#This Row],[TermDesc]]))</f>
        <v>1</v>
      </c>
      <c r="AG6535">
        <v>0</v>
      </c>
      <c r="AH6535">
        <v>90</v>
      </c>
      <c r="AI6535">
        <v>4.2670000000000003</v>
      </c>
      <c r="AJ6535">
        <v>4.9337</v>
      </c>
      <c r="AK6535">
        <v>0.26669999999999999</v>
      </c>
      <c r="AL65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35">
        <f>IF(AND(Source[[#This Row],[Credit_Noncredit]]="Noncredit",Source[[#This Row],[FTEF]]&gt;0),Source[[#This Row],[NC XLST FTES]]*525/(437.5*Source[[#This Row],[FTEF]]),0)</f>
        <v>0</v>
      </c>
      <c r="AN6535">
        <f>IF(Source[[#This Row],[Credit_Noncredit]]="Credit",Source[[#This Row],[Census Enrollment]],Source[[#This Row],[Noncredit Avg. Attendance]])</f>
        <v>37</v>
      </c>
    </row>
    <row r="6536" spans="1:40" x14ac:dyDescent="0.25">
      <c r="A6536" t="s">
        <v>1914</v>
      </c>
      <c r="B6536" t="s">
        <v>886</v>
      </c>
      <c r="C6536" t="s">
        <v>775</v>
      </c>
      <c r="D6536" t="s">
        <v>1709</v>
      </c>
      <c r="E6536" s="4">
        <v>78893</v>
      </c>
      <c r="F6536" s="4" t="s">
        <v>1710</v>
      </c>
      <c r="G6536" s="4" t="s">
        <v>1724</v>
      </c>
      <c r="H6536" t="str">
        <f>CONCATENATE(Source[[#This Row],[Subject]],TRIM(Source[[#This Row],[Course]]))</f>
        <v>CS131B</v>
      </c>
      <c r="I6536" t="str">
        <f>VLOOKUP(Source[[#This Row],[SubjCrse]],'Courses and Categories'!$E$2:$G$1816,3,FALSE)</f>
        <v>Credit Gen Ed/CTE</v>
      </c>
      <c r="J6536">
        <v>3</v>
      </c>
      <c r="K6536" t="s">
        <v>1725</v>
      </c>
      <c r="L6536" t="s">
        <v>39</v>
      </c>
      <c r="M6536" t="s">
        <v>903</v>
      </c>
      <c r="N6536" t="s">
        <v>59</v>
      </c>
      <c r="O6536">
        <v>1610</v>
      </c>
      <c r="P6536">
        <v>1800</v>
      </c>
      <c r="Q6536" t="s">
        <v>850</v>
      </c>
      <c r="R6536">
        <v>413</v>
      </c>
      <c r="S6536" t="s">
        <v>134</v>
      </c>
      <c r="T6536">
        <v>1</v>
      </c>
      <c r="U6536" s="1">
        <v>43694</v>
      </c>
      <c r="V6536" s="1">
        <v>43819</v>
      </c>
      <c r="W6536" t="s">
        <v>1715</v>
      </c>
      <c r="X6536" t="s">
        <v>1929</v>
      </c>
      <c r="Y6536">
        <v>19</v>
      </c>
      <c r="Z6536">
        <v>13</v>
      </c>
      <c r="AA6536">
        <v>40</v>
      </c>
      <c r="AB6536">
        <v>32.5</v>
      </c>
      <c r="AD6536">
        <f>IF(ISBLANK(Source[[#This Row],[CrosslistID]]),1,1/COUNTIFS(Source[CrosslistID],Source[[#This Row],[CrosslistID]],Source[TermDesc],Source[[#This Row],[TermDesc]]))</f>
        <v>1</v>
      </c>
      <c r="AG6536">
        <v>0</v>
      </c>
      <c r="AH6536">
        <v>32.5</v>
      </c>
      <c r="AI6536">
        <v>2.4</v>
      </c>
      <c r="AJ6536">
        <v>2.5333000000000001</v>
      </c>
      <c r="AK6536">
        <v>0.26669999999999999</v>
      </c>
      <c r="AL65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36">
        <f>IF(AND(Source[[#This Row],[Credit_Noncredit]]="Noncredit",Source[[#This Row],[FTEF]]&gt;0),Source[[#This Row],[NC XLST FTES]]*525/(437.5*Source[[#This Row],[FTEF]]),0)</f>
        <v>0</v>
      </c>
      <c r="AN6536">
        <f>IF(Source[[#This Row],[Credit_Noncredit]]="Credit",Source[[#This Row],[Census Enrollment]],Source[[#This Row],[Noncredit Avg. Attendance]])</f>
        <v>19</v>
      </c>
    </row>
    <row r="6537" spans="1:40" x14ac:dyDescent="0.25">
      <c r="A6537" t="s">
        <v>1914</v>
      </c>
      <c r="B6537" t="s">
        <v>886</v>
      </c>
      <c r="C6537" t="s">
        <v>775</v>
      </c>
      <c r="D6537" t="s">
        <v>1709</v>
      </c>
      <c r="E6537" s="4">
        <v>78894</v>
      </c>
      <c r="F6537" s="4" t="s">
        <v>1710</v>
      </c>
      <c r="G6537" s="4" t="s">
        <v>1724</v>
      </c>
      <c r="H6537" t="str">
        <f>CONCATENATE(Source[[#This Row],[Subject]],TRIM(Source[[#This Row],[Course]]))</f>
        <v>CS131B</v>
      </c>
      <c r="I6537" t="str">
        <f>VLOOKUP(Source[[#This Row],[SubjCrse]],'Courses and Categories'!$E$2:$G$1816,3,FALSE)</f>
        <v>Credit Gen Ed/CTE</v>
      </c>
      <c r="J6537">
        <v>831</v>
      </c>
      <c r="K6537" t="s">
        <v>1725</v>
      </c>
      <c r="L6537" t="s">
        <v>87</v>
      </c>
      <c r="M6537" t="s">
        <v>897</v>
      </c>
      <c r="N6537" t="s">
        <v>42</v>
      </c>
      <c r="O6537" t="s">
        <v>42</v>
      </c>
      <c r="P6537" t="s">
        <v>42</v>
      </c>
      <c r="Q6537" t="s">
        <v>42</v>
      </c>
      <c r="S6537" t="s">
        <v>134</v>
      </c>
      <c r="T6537">
        <v>1</v>
      </c>
      <c r="U6537" s="1">
        <v>43694</v>
      </c>
      <c r="V6537" s="1">
        <v>43819</v>
      </c>
      <c r="W6537" t="s">
        <v>4203</v>
      </c>
      <c r="X6537" t="s">
        <v>899</v>
      </c>
      <c r="Y6537">
        <v>34</v>
      </c>
      <c r="Z6537">
        <v>28</v>
      </c>
      <c r="AA6537">
        <v>40</v>
      </c>
      <c r="AB6537">
        <v>70</v>
      </c>
      <c r="AD6537">
        <f>IF(ISBLANK(Source[[#This Row],[CrosslistID]]),1,1/COUNTIFS(Source[CrosslistID],Source[[#This Row],[CrosslistID]],Source[TermDesc],Source[[#This Row],[TermDesc]]))</f>
        <v>1</v>
      </c>
      <c r="AG6537">
        <v>0</v>
      </c>
      <c r="AH6537">
        <v>70</v>
      </c>
      <c r="AI6537">
        <v>4.5330000000000004</v>
      </c>
      <c r="AJ6537">
        <v>4.5330000000000004</v>
      </c>
      <c r="AK6537">
        <v>0.26669999999999999</v>
      </c>
      <c r="AL65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37">
        <f>IF(AND(Source[[#This Row],[Credit_Noncredit]]="Noncredit",Source[[#This Row],[FTEF]]&gt;0),Source[[#This Row],[NC XLST FTES]]*525/(437.5*Source[[#This Row],[FTEF]]),0)</f>
        <v>0</v>
      </c>
      <c r="AN6537">
        <f>IF(Source[[#This Row],[Credit_Noncredit]]="Credit",Source[[#This Row],[Census Enrollment]],Source[[#This Row],[Noncredit Avg. Attendance]])</f>
        <v>34</v>
      </c>
    </row>
    <row r="6538" spans="1:40" x14ac:dyDescent="0.25">
      <c r="A6538" t="s">
        <v>1914</v>
      </c>
      <c r="B6538" t="s">
        <v>886</v>
      </c>
      <c r="C6538" t="s">
        <v>775</v>
      </c>
      <c r="D6538" t="s">
        <v>1709</v>
      </c>
      <c r="E6538" s="4">
        <v>79211</v>
      </c>
      <c r="F6538" s="4" t="s">
        <v>1710</v>
      </c>
      <c r="G6538" s="4" t="s">
        <v>1724</v>
      </c>
      <c r="H6538" t="str">
        <f>CONCATENATE(Source[[#This Row],[Subject]],TRIM(Source[[#This Row],[Course]]))</f>
        <v>CS131B</v>
      </c>
      <c r="I6538" t="str">
        <f>VLOOKUP(Source[[#This Row],[SubjCrse]],'Courses and Categories'!$E$2:$G$1816,3,FALSE)</f>
        <v>Credit Gen Ed/CTE</v>
      </c>
      <c r="J6538">
        <v>832</v>
      </c>
      <c r="K6538" t="s">
        <v>1725</v>
      </c>
      <c r="L6538" t="s">
        <v>39</v>
      </c>
      <c r="M6538" t="s">
        <v>897</v>
      </c>
      <c r="N6538" t="s">
        <v>42</v>
      </c>
      <c r="O6538" t="s">
        <v>42</v>
      </c>
      <c r="P6538" t="s">
        <v>42</v>
      </c>
      <c r="Q6538" t="s">
        <v>42</v>
      </c>
      <c r="S6538" t="s">
        <v>134</v>
      </c>
      <c r="T6538">
        <v>1</v>
      </c>
      <c r="U6538" s="1">
        <v>43694</v>
      </c>
      <c r="V6538" s="1">
        <v>43819</v>
      </c>
      <c r="W6538" t="s">
        <v>4203</v>
      </c>
      <c r="X6538" t="s">
        <v>899</v>
      </c>
      <c r="Y6538">
        <v>23</v>
      </c>
      <c r="Z6538">
        <v>18</v>
      </c>
      <c r="AA6538">
        <v>40</v>
      </c>
      <c r="AB6538">
        <v>45</v>
      </c>
      <c r="AD6538">
        <f>IF(ISBLANK(Source[[#This Row],[CrosslistID]]),1,1/COUNTIFS(Source[CrosslistID],Source[[#This Row],[CrosslistID]],Source[TermDesc],Source[[#This Row],[TermDesc]]))</f>
        <v>1</v>
      </c>
      <c r="AG6538">
        <v>0</v>
      </c>
      <c r="AH6538">
        <v>45</v>
      </c>
      <c r="AI6538">
        <v>3.0670000000000002</v>
      </c>
      <c r="AJ6538">
        <v>3.0670000000000002</v>
      </c>
      <c r="AK6538">
        <v>0.26669999999999999</v>
      </c>
      <c r="AL65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38">
        <f>IF(AND(Source[[#This Row],[Credit_Noncredit]]="Noncredit",Source[[#This Row],[FTEF]]&gt;0),Source[[#This Row],[NC XLST FTES]]*525/(437.5*Source[[#This Row],[FTEF]]),0)</f>
        <v>0</v>
      </c>
      <c r="AN6538">
        <f>IF(Source[[#This Row],[Credit_Noncredit]]="Credit",Source[[#This Row],[Census Enrollment]],Source[[#This Row],[Noncredit Avg. Attendance]])</f>
        <v>23</v>
      </c>
    </row>
    <row r="6539" spans="1:40" x14ac:dyDescent="0.25">
      <c r="A6539" t="s">
        <v>1914</v>
      </c>
      <c r="B6539" t="s">
        <v>886</v>
      </c>
      <c r="C6539" t="s">
        <v>775</v>
      </c>
      <c r="D6539" t="s">
        <v>1709</v>
      </c>
      <c r="E6539" s="4">
        <v>78895</v>
      </c>
      <c r="F6539" s="4" t="s">
        <v>1710</v>
      </c>
      <c r="G6539" s="4" t="s">
        <v>1724</v>
      </c>
      <c r="H6539" t="str">
        <f>CONCATENATE(Source[[#This Row],[Subject]],TRIM(Source[[#This Row],[Course]]))</f>
        <v>CS131B</v>
      </c>
      <c r="I6539" t="str">
        <f>VLOOKUP(Source[[#This Row],[SubjCrse]],'Courses and Categories'!$E$2:$G$1816,3,FALSE)</f>
        <v>Credit Gen Ed/CTE</v>
      </c>
      <c r="J6539">
        <v>932</v>
      </c>
      <c r="K6539" t="s">
        <v>1725</v>
      </c>
      <c r="L6539" t="s">
        <v>87</v>
      </c>
      <c r="M6539" t="s">
        <v>897</v>
      </c>
      <c r="N6539" t="s">
        <v>42</v>
      </c>
      <c r="O6539" t="s">
        <v>42</v>
      </c>
      <c r="P6539" t="s">
        <v>42</v>
      </c>
      <c r="Q6539" t="s">
        <v>42</v>
      </c>
      <c r="S6539" t="s">
        <v>134</v>
      </c>
      <c r="T6539" t="s">
        <v>44</v>
      </c>
      <c r="U6539" s="1">
        <v>43759</v>
      </c>
      <c r="V6539" s="1">
        <v>43819</v>
      </c>
      <c r="W6539" t="s">
        <v>1728</v>
      </c>
      <c r="X6539" t="s">
        <v>899</v>
      </c>
      <c r="Y6539">
        <v>30</v>
      </c>
      <c r="Z6539">
        <v>27</v>
      </c>
      <c r="AA6539">
        <v>40</v>
      </c>
      <c r="AB6539">
        <v>67.5</v>
      </c>
      <c r="AD6539">
        <f>IF(ISBLANK(Source[[#This Row],[CrosslistID]]),1,1/COUNTIFS(Source[CrosslistID],Source[[#This Row],[CrosslistID]],Source[TermDesc],Source[[#This Row],[TermDesc]]))</f>
        <v>1</v>
      </c>
      <c r="AG6539">
        <v>0</v>
      </c>
      <c r="AH6539">
        <v>67.5</v>
      </c>
      <c r="AI6539">
        <v>4</v>
      </c>
      <c r="AJ6539">
        <v>4</v>
      </c>
      <c r="AK6539">
        <v>0.26669999999999999</v>
      </c>
      <c r="AL65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39">
        <f>IF(AND(Source[[#This Row],[Credit_Noncredit]]="Noncredit",Source[[#This Row],[FTEF]]&gt;0),Source[[#This Row],[NC XLST FTES]]*525/(437.5*Source[[#This Row],[FTEF]]),0)</f>
        <v>0</v>
      </c>
      <c r="AN6539">
        <f>IF(Source[[#This Row],[Credit_Noncredit]]="Credit",Source[[#This Row],[Census Enrollment]],Source[[#This Row],[Noncredit Avg. Attendance]])</f>
        <v>30</v>
      </c>
    </row>
    <row r="6540" spans="1:40" x14ac:dyDescent="0.25">
      <c r="A6540" t="s">
        <v>1914</v>
      </c>
      <c r="B6540" t="s">
        <v>886</v>
      </c>
      <c r="C6540" t="s">
        <v>775</v>
      </c>
      <c r="D6540" t="s">
        <v>1709</v>
      </c>
      <c r="E6540" s="4">
        <v>73157</v>
      </c>
      <c r="F6540" s="4" t="s">
        <v>1710</v>
      </c>
      <c r="G6540" s="4" t="s">
        <v>2597</v>
      </c>
      <c r="H6540" t="str">
        <f>CONCATENATE(Source[[#This Row],[Subject]],TRIM(Source[[#This Row],[Course]]))</f>
        <v>CS132A</v>
      </c>
      <c r="I6540" t="str">
        <f>VLOOKUP(Source[[#This Row],[SubjCrse]],'Courses and Categories'!$E$2:$G$1816,3,FALSE)</f>
        <v>Credit Gen Ed/CTE</v>
      </c>
      <c r="J6540">
        <v>931</v>
      </c>
      <c r="K6540" t="s">
        <v>4204</v>
      </c>
      <c r="L6540" t="s">
        <v>87</v>
      </c>
      <c r="M6540" t="s">
        <v>897</v>
      </c>
      <c r="N6540" t="s">
        <v>42</v>
      </c>
      <c r="O6540" t="s">
        <v>42</v>
      </c>
      <c r="P6540" t="s">
        <v>42</v>
      </c>
      <c r="Q6540" t="s">
        <v>42</v>
      </c>
      <c r="S6540" t="s">
        <v>134</v>
      </c>
      <c r="T6540" t="s">
        <v>44</v>
      </c>
      <c r="U6540" s="1">
        <v>43711</v>
      </c>
      <c r="V6540" s="1">
        <v>43819</v>
      </c>
      <c r="W6540" t="s">
        <v>1728</v>
      </c>
      <c r="X6540" t="s">
        <v>899</v>
      </c>
      <c r="Y6540">
        <v>15</v>
      </c>
      <c r="Z6540">
        <v>7</v>
      </c>
      <c r="AA6540">
        <v>40</v>
      </c>
      <c r="AB6540">
        <v>17.5</v>
      </c>
      <c r="AD6540">
        <f>IF(ISBLANK(Source[[#This Row],[CrosslistID]]),1,1/COUNTIFS(Source[CrosslistID],Source[[#This Row],[CrosslistID]],Source[TermDesc],Source[[#This Row],[TermDesc]]))</f>
        <v>1</v>
      </c>
      <c r="AG6540">
        <v>0</v>
      </c>
      <c r="AH6540">
        <v>17.5</v>
      </c>
      <c r="AI6540">
        <v>1.5</v>
      </c>
      <c r="AJ6540">
        <v>1.5</v>
      </c>
      <c r="AK6540">
        <v>0.2</v>
      </c>
      <c r="AL65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40">
        <f>IF(AND(Source[[#This Row],[Credit_Noncredit]]="Noncredit",Source[[#This Row],[FTEF]]&gt;0),Source[[#This Row],[NC XLST FTES]]*525/(437.5*Source[[#This Row],[FTEF]]),0)</f>
        <v>0</v>
      </c>
      <c r="AN6540">
        <f>IF(Source[[#This Row],[Credit_Noncredit]]="Credit",Source[[#This Row],[Census Enrollment]],Source[[#This Row],[Noncredit Avg. Attendance]])</f>
        <v>15</v>
      </c>
    </row>
    <row r="6541" spans="1:40" x14ac:dyDescent="0.25">
      <c r="A6541" t="s">
        <v>1914</v>
      </c>
      <c r="B6541" t="s">
        <v>886</v>
      </c>
      <c r="C6541" t="s">
        <v>775</v>
      </c>
      <c r="D6541" t="s">
        <v>1709</v>
      </c>
      <c r="E6541" s="4">
        <v>78645</v>
      </c>
      <c r="F6541" s="4" t="s">
        <v>1710</v>
      </c>
      <c r="G6541" s="4" t="s">
        <v>1210</v>
      </c>
      <c r="H6541" t="str">
        <f>CONCATENATE(Source[[#This Row],[Subject]],TRIM(Source[[#This Row],[Course]]))</f>
        <v>CS150A</v>
      </c>
      <c r="I6541" t="str">
        <f>VLOOKUP(Source[[#This Row],[SubjCrse]],'Courses and Categories'!$E$2:$G$1816,3,FALSE)</f>
        <v>Credit Gen Ed/CTE</v>
      </c>
      <c r="J6541">
        <v>1</v>
      </c>
      <c r="K6541" t="s">
        <v>1729</v>
      </c>
      <c r="L6541" t="s">
        <v>39</v>
      </c>
      <c r="M6541" t="s">
        <v>903</v>
      </c>
      <c r="N6541" t="s">
        <v>105</v>
      </c>
      <c r="O6541">
        <v>1410</v>
      </c>
      <c r="P6541">
        <v>1525</v>
      </c>
      <c r="Q6541" t="s">
        <v>850</v>
      </c>
      <c r="R6541" t="s">
        <v>4190</v>
      </c>
      <c r="S6541" t="s">
        <v>134</v>
      </c>
      <c r="T6541">
        <v>1</v>
      </c>
      <c r="U6541" s="1">
        <v>43694</v>
      </c>
      <c r="V6541" s="1">
        <v>43819</v>
      </c>
      <c r="W6541" t="s">
        <v>4191</v>
      </c>
      <c r="X6541" t="s">
        <v>1929</v>
      </c>
      <c r="Y6541">
        <v>37</v>
      </c>
      <c r="Z6541">
        <v>34</v>
      </c>
      <c r="AA6541">
        <v>35</v>
      </c>
      <c r="AB6541">
        <v>97.142899999999997</v>
      </c>
      <c r="AD6541">
        <f>IF(ISBLANK(Source[[#This Row],[CrosslistID]]),1,1/COUNTIFS(Source[CrosslistID],Source[[#This Row],[CrosslistID]],Source[TermDesc],Source[[#This Row],[TermDesc]]))</f>
        <v>1</v>
      </c>
      <c r="AG6541">
        <v>0</v>
      </c>
      <c r="AH6541">
        <v>97.142899999999997</v>
      </c>
      <c r="AI6541">
        <v>3.2</v>
      </c>
      <c r="AJ6541">
        <v>3.7</v>
      </c>
      <c r="AK6541">
        <v>0.2</v>
      </c>
      <c r="AL65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41">
        <f>IF(AND(Source[[#This Row],[Credit_Noncredit]]="Noncredit",Source[[#This Row],[FTEF]]&gt;0),Source[[#This Row],[NC XLST FTES]]*525/(437.5*Source[[#This Row],[FTEF]]),0)</f>
        <v>0</v>
      </c>
      <c r="AN6541">
        <f>IF(Source[[#This Row],[Credit_Noncredit]]="Credit",Source[[#This Row],[Census Enrollment]],Source[[#This Row],[Noncredit Avg. Attendance]])</f>
        <v>37</v>
      </c>
    </row>
    <row r="6542" spans="1:40" x14ac:dyDescent="0.25">
      <c r="A6542" t="s">
        <v>1914</v>
      </c>
      <c r="B6542" t="s">
        <v>886</v>
      </c>
      <c r="C6542" t="s">
        <v>775</v>
      </c>
      <c r="D6542" t="s">
        <v>1709</v>
      </c>
      <c r="E6542" s="4">
        <v>78156</v>
      </c>
      <c r="F6542" s="4" t="s">
        <v>1710</v>
      </c>
      <c r="G6542" s="4" t="s">
        <v>1210</v>
      </c>
      <c r="H6542" t="str">
        <f>CONCATENATE(Source[[#This Row],[Subject]],TRIM(Source[[#This Row],[Course]]))</f>
        <v>CS150A</v>
      </c>
      <c r="I6542" t="str">
        <f>VLOOKUP(Source[[#This Row],[SubjCrse]],'Courses and Categories'!$E$2:$G$1816,3,FALSE)</f>
        <v>Credit Gen Ed/CTE</v>
      </c>
      <c r="J6542">
        <v>831</v>
      </c>
      <c r="K6542" t="s">
        <v>1729</v>
      </c>
      <c r="L6542" t="s">
        <v>87</v>
      </c>
      <c r="M6542" t="s">
        <v>897</v>
      </c>
      <c r="N6542" t="s">
        <v>42</v>
      </c>
      <c r="O6542" t="s">
        <v>42</v>
      </c>
      <c r="P6542" t="s">
        <v>42</v>
      </c>
      <c r="Q6542" t="s">
        <v>42</v>
      </c>
      <c r="S6542" t="s">
        <v>134</v>
      </c>
      <c r="T6542">
        <v>1</v>
      </c>
      <c r="U6542" s="1">
        <v>43694</v>
      </c>
      <c r="V6542" s="1">
        <v>43819</v>
      </c>
      <c r="W6542" t="s">
        <v>1716</v>
      </c>
      <c r="X6542" t="s">
        <v>899</v>
      </c>
      <c r="Y6542">
        <v>26</v>
      </c>
      <c r="Z6542">
        <v>22</v>
      </c>
      <c r="AA6542">
        <v>40</v>
      </c>
      <c r="AB6542">
        <v>55</v>
      </c>
      <c r="AD6542">
        <f>IF(ISBLANK(Source[[#This Row],[CrosslistID]]),1,1/COUNTIFS(Source[CrosslistID],Source[[#This Row],[CrosslistID]],Source[TermDesc],Source[[#This Row],[TermDesc]]))</f>
        <v>1</v>
      </c>
      <c r="AG6542">
        <v>0</v>
      </c>
      <c r="AH6542">
        <v>55</v>
      </c>
      <c r="AI6542">
        <v>2.6</v>
      </c>
      <c r="AJ6542">
        <v>2.6</v>
      </c>
      <c r="AK6542">
        <v>0.2</v>
      </c>
      <c r="AL65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42">
        <f>IF(AND(Source[[#This Row],[Credit_Noncredit]]="Noncredit",Source[[#This Row],[FTEF]]&gt;0),Source[[#This Row],[NC XLST FTES]]*525/(437.5*Source[[#This Row],[FTEF]]),0)</f>
        <v>0</v>
      </c>
      <c r="AN6542">
        <f>IF(Source[[#This Row],[Credit_Noncredit]]="Credit",Source[[#This Row],[Census Enrollment]],Source[[#This Row],[Noncredit Avg. Attendance]])</f>
        <v>26</v>
      </c>
    </row>
    <row r="6543" spans="1:40" x14ac:dyDescent="0.25">
      <c r="A6543" t="s">
        <v>1914</v>
      </c>
      <c r="B6543" t="s">
        <v>886</v>
      </c>
      <c r="C6543" t="s">
        <v>775</v>
      </c>
      <c r="D6543" t="s">
        <v>1709</v>
      </c>
      <c r="E6543" s="4">
        <v>78157</v>
      </c>
      <c r="F6543" s="4" t="s">
        <v>1710</v>
      </c>
      <c r="G6543" s="4" t="s">
        <v>1210</v>
      </c>
      <c r="H6543" t="str">
        <f>CONCATENATE(Source[[#This Row],[Subject]],TRIM(Source[[#This Row],[Course]]))</f>
        <v>CS150A</v>
      </c>
      <c r="I6543" t="str">
        <f>VLOOKUP(Source[[#This Row],[SubjCrse]],'Courses and Categories'!$E$2:$G$1816,3,FALSE)</f>
        <v>Credit Gen Ed/CTE</v>
      </c>
      <c r="J6543">
        <v>832</v>
      </c>
      <c r="K6543" t="s">
        <v>1729</v>
      </c>
      <c r="L6543" t="s">
        <v>87</v>
      </c>
      <c r="M6543" t="s">
        <v>897</v>
      </c>
      <c r="N6543" t="s">
        <v>42</v>
      </c>
      <c r="O6543" t="s">
        <v>42</v>
      </c>
      <c r="P6543" t="s">
        <v>42</v>
      </c>
      <c r="Q6543" t="s">
        <v>42</v>
      </c>
      <c r="S6543" t="s">
        <v>134</v>
      </c>
      <c r="T6543">
        <v>1</v>
      </c>
      <c r="U6543" s="1">
        <v>43694</v>
      </c>
      <c r="V6543" s="1">
        <v>43819</v>
      </c>
      <c r="W6543" t="s">
        <v>1716</v>
      </c>
      <c r="X6543" t="s">
        <v>1450</v>
      </c>
      <c r="Y6543">
        <v>29</v>
      </c>
      <c r="Z6543">
        <v>25</v>
      </c>
      <c r="AA6543">
        <v>40</v>
      </c>
      <c r="AB6543">
        <v>62.5</v>
      </c>
      <c r="AD6543">
        <f>IF(ISBLANK(Source[[#This Row],[CrosslistID]]),1,1/COUNTIFS(Source[CrosslistID],Source[[#This Row],[CrosslistID]],Source[TermDesc],Source[[#This Row],[TermDesc]]))</f>
        <v>1</v>
      </c>
      <c r="AG6543">
        <v>0</v>
      </c>
      <c r="AH6543">
        <v>62.5</v>
      </c>
      <c r="AI6543">
        <v>2.8</v>
      </c>
      <c r="AJ6543">
        <v>2.9</v>
      </c>
      <c r="AK6543">
        <v>0.2</v>
      </c>
      <c r="AL65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43">
        <f>IF(AND(Source[[#This Row],[Credit_Noncredit]]="Noncredit",Source[[#This Row],[FTEF]]&gt;0),Source[[#This Row],[NC XLST FTES]]*525/(437.5*Source[[#This Row],[FTEF]]),0)</f>
        <v>0</v>
      </c>
      <c r="AN6543">
        <f>IF(Source[[#This Row],[Credit_Noncredit]]="Credit",Source[[#This Row],[Census Enrollment]],Source[[#This Row],[Noncredit Avg. Attendance]])</f>
        <v>29</v>
      </c>
    </row>
    <row r="6544" spans="1:40" x14ac:dyDescent="0.25">
      <c r="A6544" t="s">
        <v>1914</v>
      </c>
      <c r="B6544" t="s">
        <v>886</v>
      </c>
      <c r="C6544" t="s">
        <v>775</v>
      </c>
      <c r="D6544" t="s">
        <v>1709</v>
      </c>
      <c r="E6544" s="4">
        <v>78159</v>
      </c>
      <c r="F6544" s="4" t="s">
        <v>1710</v>
      </c>
      <c r="G6544" s="4" t="s">
        <v>1210</v>
      </c>
      <c r="H6544" t="str">
        <f>CONCATENATE(Source[[#This Row],[Subject]],TRIM(Source[[#This Row],[Course]]))</f>
        <v>CS150A</v>
      </c>
      <c r="I6544" t="str">
        <f>VLOOKUP(Source[[#This Row],[SubjCrse]],'Courses and Categories'!$E$2:$G$1816,3,FALSE)</f>
        <v>Credit Gen Ed/CTE</v>
      </c>
      <c r="J6544">
        <v>833</v>
      </c>
      <c r="K6544" t="s">
        <v>1729</v>
      </c>
      <c r="L6544" t="s">
        <v>87</v>
      </c>
      <c r="M6544" t="s">
        <v>897</v>
      </c>
      <c r="N6544" t="s">
        <v>42</v>
      </c>
      <c r="O6544" t="s">
        <v>42</v>
      </c>
      <c r="P6544" t="s">
        <v>42</v>
      </c>
      <c r="Q6544" t="s">
        <v>42</v>
      </c>
      <c r="S6544" t="s">
        <v>134</v>
      </c>
      <c r="T6544">
        <v>1</v>
      </c>
      <c r="U6544" s="1">
        <v>43694</v>
      </c>
      <c r="V6544" s="1">
        <v>43819</v>
      </c>
      <c r="W6544" t="s">
        <v>1716</v>
      </c>
      <c r="X6544" t="s">
        <v>899</v>
      </c>
      <c r="Y6544">
        <v>26</v>
      </c>
      <c r="Z6544">
        <v>22</v>
      </c>
      <c r="AA6544">
        <v>40</v>
      </c>
      <c r="AB6544">
        <v>55</v>
      </c>
      <c r="AD6544">
        <f>IF(ISBLANK(Source[[#This Row],[CrosslistID]]),1,1/COUNTIFS(Source[CrosslistID],Source[[#This Row],[CrosslistID]],Source[TermDesc],Source[[#This Row],[TermDesc]]))</f>
        <v>1</v>
      </c>
      <c r="AG6544">
        <v>0</v>
      </c>
      <c r="AH6544">
        <v>55</v>
      </c>
      <c r="AI6544">
        <v>2.5</v>
      </c>
      <c r="AJ6544">
        <v>2.6</v>
      </c>
      <c r="AK6544">
        <v>0.2</v>
      </c>
      <c r="AL65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44">
        <f>IF(AND(Source[[#This Row],[Credit_Noncredit]]="Noncredit",Source[[#This Row],[FTEF]]&gt;0),Source[[#This Row],[NC XLST FTES]]*525/(437.5*Source[[#This Row],[FTEF]]),0)</f>
        <v>0</v>
      </c>
      <c r="AN6544">
        <f>IF(Source[[#This Row],[Credit_Noncredit]]="Credit",Source[[#This Row],[Census Enrollment]],Source[[#This Row],[Noncredit Avg. Attendance]])</f>
        <v>26</v>
      </c>
    </row>
    <row r="6545" spans="1:40" x14ac:dyDescent="0.25">
      <c r="A6545" t="s">
        <v>1914</v>
      </c>
      <c r="B6545" t="s">
        <v>886</v>
      </c>
      <c r="C6545" t="s">
        <v>775</v>
      </c>
      <c r="D6545" t="s">
        <v>1709</v>
      </c>
      <c r="E6545" s="4">
        <v>78640</v>
      </c>
      <c r="F6545" s="4" t="s">
        <v>1710</v>
      </c>
      <c r="G6545" s="4" t="s">
        <v>1210</v>
      </c>
      <c r="H6545" t="str">
        <f>CONCATENATE(Source[[#This Row],[Subject]],TRIM(Source[[#This Row],[Course]]))</f>
        <v>CS150A</v>
      </c>
      <c r="I6545" t="str">
        <f>VLOOKUP(Source[[#This Row],[SubjCrse]],'Courses and Categories'!$E$2:$G$1816,3,FALSE)</f>
        <v>Credit Gen Ed/CTE</v>
      </c>
      <c r="J6545">
        <v>934</v>
      </c>
      <c r="K6545" t="s">
        <v>1729</v>
      </c>
      <c r="L6545" t="s">
        <v>87</v>
      </c>
      <c r="M6545" t="s">
        <v>897</v>
      </c>
      <c r="N6545" t="s">
        <v>42</v>
      </c>
      <c r="O6545" t="s">
        <v>42</v>
      </c>
      <c r="P6545" t="s">
        <v>42</v>
      </c>
      <c r="Q6545" t="s">
        <v>42</v>
      </c>
      <c r="S6545" t="s">
        <v>134</v>
      </c>
      <c r="T6545" t="s">
        <v>44</v>
      </c>
      <c r="U6545" s="1">
        <v>43711</v>
      </c>
      <c r="V6545" s="1">
        <v>43819</v>
      </c>
      <c r="W6545" t="s">
        <v>1714</v>
      </c>
      <c r="X6545" t="s">
        <v>899</v>
      </c>
      <c r="Y6545">
        <v>39</v>
      </c>
      <c r="Z6545">
        <v>29</v>
      </c>
      <c r="AA6545">
        <v>40</v>
      </c>
      <c r="AB6545">
        <v>72.5</v>
      </c>
      <c r="AD6545">
        <f>IF(ISBLANK(Source[[#This Row],[CrosslistID]]),1,1/COUNTIFS(Source[CrosslistID],Source[[#This Row],[CrosslistID]],Source[TermDesc],Source[[#This Row],[TermDesc]]))</f>
        <v>1</v>
      </c>
      <c r="AG6545">
        <v>0</v>
      </c>
      <c r="AH6545">
        <v>72.5</v>
      </c>
      <c r="AI6545">
        <v>3.9</v>
      </c>
      <c r="AJ6545">
        <v>3.9</v>
      </c>
      <c r="AK6545">
        <v>0.2</v>
      </c>
      <c r="AL65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45">
        <f>IF(AND(Source[[#This Row],[Credit_Noncredit]]="Noncredit",Source[[#This Row],[FTEF]]&gt;0),Source[[#This Row],[NC XLST FTES]]*525/(437.5*Source[[#This Row],[FTEF]]),0)</f>
        <v>0</v>
      </c>
      <c r="AN6545">
        <f>IF(Source[[#This Row],[Credit_Noncredit]]="Credit",Source[[#This Row],[Census Enrollment]],Source[[#This Row],[Noncredit Avg. Attendance]])</f>
        <v>39</v>
      </c>
    </row>
    <row r="6546" spans="1:40" x14ac:dyDescent="0.25">
      <c r="A6546" t="s">
        <v>1914</v>
      </c>
      <c r="B6546" t="s">
        <v>886</v>
      </c>
      <c r="C6546" t="s">
        <v>775</v>
      </c>
      <c r="D6546" t="s">
        <v>1709</v>
      </c>
      <c r="E6546" s="4">
        <v>78158</v>
      </c>
      <c r="F6546" s="4" t="s">
        <v>1710</v>
      </c>
      <c r="G6546" s="4" t="s">
        <v>1210</v>
      </c>
      <c r="H6546" t="str">
        <f>CONCATENATE(Source[[#This Row],[Subject]],TRIM(Source[[#This Row],[Course]]))</f>
        <v>CS150A</v>
      </c>
      <c r="I6546" t="str">
        <f>VLOOKUP(Source[[#This Row],[SubjCrse]],'Courses and Categories'!$E$2:$G$1816,3,FALSE)</f>
        <v>Credit Gen Ed/CTE</v>
      </c>
      <c r="J6546">
        <v>935</v>
      </c>
      <c r="K6546" t="s">
        <v>1729</v>
      </c>
      <c r="L6546" t="s">
        <v>87</v>
      </c>
      <c r="M6546" t="s">
        <v>897</v>
      </c>
      <c r="N6546" t="s">
        <v>42</v>
      </c>
      <c r="O6546" t="s">
        <v>42</v>
      </c>
      <c r="P6546" t="s">
        <v>42</v>
      </c>
      <c r="Q6546" t="s">
        <v>42</v>
      </c>
      <c r="S6546" t="s">
        <v>134</v>
      </c>
      <c r="T6546" t="s">
        <v>44</v>
      </c>
      <c r="U6546" s="1">
        <v>43711</v>
      </c>
      <c r="V6546" s="1">
        <v>43819</v>
      </c>
      <c r="W6546" t="s">
        <v>1714</v>
      </c>
      <c r="X6546" t="s">
        <v>899</v>
      </c>
      <c r="Y6546">
        <v>29</v>
      </c>
      <c r="Z6546">
        <v>27</v>
      </c>
      <c r="AA6546">
        <v>40</v>
      </c>
      <c r="AB6546">
        <v>67.5</v>
      </c>
      <c r="AD6546">
        <f>IF(ISBLANK(Source[[#This Row],[CrosslistID]]),1,1/COUNTIFS(Source[CrosslistID],Source[[#This Row],[CrosslistID]],Source[TermDesc],Source[[#This Row],[TermDesc]]))</f>
        <v>1</v>
      </c>
      <c r="AG6546">
        <v>0</v>
      </c>
      <c r="AH6546">
        <v>67.5</v>
      </c>
      <c r="AI6546">
        <v>2.9</v>
      </c>
      <c r="AJ6546">
        <v>2.9</v>
      </c>
      <c r="AK6546">
        <v>0.2</v>
      </c>
      <c r="AL65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46">
        <f>IF(AND(Source[[#This Row],[Credit_Noncredit]]="Noncredit",Source[[#This Row],[FTEF]]&gt;0),Source[[#This Row],[NC XLST FTES]]*525/(437.5*Source[[#This Row],[FTEF]]),0)</f>
        <v>0</v>
      </c>
      <c r="AN6546">
        <f>IF(Source[[#This Row],[Credit_Noncredit]]="Credit",Source[[#This Row],[Census Enrollment]],Source[[#This Row],[Noncredit Avg. Attendance]])</f>
        <v>29</v>
      </c>
    </row>
    <row r="6547" spans="1:40" x14ac:dyDescent="0.25">
      <c r="A6547" t="s">
        <v>1914</v>
      </c>
      <c r="B6547" t="s">
        <v>886</v>
      </c>
      <c r="C6547" t="s">
        <v>775</v>
      </c>
      <c r="D6547" t="s">
        <v>1709</v>
      </c>
      <c r="E6547" s="4">
        <v>78896</v>
      </c>
      <c r="F6547" s="4" t="s">
        <v>1710</v>
      </c>
      <c r="G6547" s="4" t="s">
        <v>4205</v>
      </c>
      <c r="H6547" t="str">
        <f>CONCATENATE(Source[[#This Row],[Subject]],TRIM(Source[[#This Row],[Course]]))</f>
        <v>CS155P</v>
      </c>
      <c r="I6547" t="str">
        <f>VLOOKUP(Source[[#This Row],[SubjCrse]],'Courses and Categories'!$E$2:$G$1816,3,FALSE)</f>
        <v>Credit CTE</v>
      </c>
      <c r="J6547">
        <v>831</v>
      </c>
      <c r="K6547" t="s">
        <v>4206</v>
      </c>
      <c r="L6547" t="s">
        <v>87</v>
      </c>
      <c r="M6547" t="s">
        <v>897</v>
      </c>
      <c r="N6547" t="s">
        <v>42</v>
      </c>
      <c r="O6547" t="s">
        <v>42</v>
      </c>
      <c r="P6547" t="s">
        <v>42</v>
      </c>
      <c r="Q6547" t="s">
        <v>42</v>
      </c>
      <c r="S6547" t="s">
        <v>134</v>
      </c>
      <c r="T6547">
        <v>1</v>
      </c>
      <c r="U6547" s="1">
        <v>43694</v>
      </c>
      <c r="V6547" s="1">
        <v>43819</v>
      </c>
      <c r="W6547" t="s">
        <v>4194</v>
      </c>
      <c r="X6547" t="s">
        <v>1450</v>
      </c>
      <c r="Y6547">
        <v>21</v>
      </c>
      <c r="Z6547">
        <v>11</v>
      </c>
      <c r="AA6547">
        <v>40</v>
      </c>
      <c r="AB6547">
        <v>27.5</v>
      </c>
      <c r="AD6547">
        <f>IF(ISBLANK(Source[[#This Row],[CrosslistID]]),1,1/COUNTIFS(Source[CrosslistID],Source[[#This Row],[CrosslistID]],Source[TermDesc],Source[[#This Row],[TermDesc]]))</f>
        <v>1</v>
      </c>
      <c r="AG6547">
        <v>0</v>
      </c>
      <c r="AH6547">
        <v>27.5</v>
      </c>
      <c r="AI6547">
        <v>2.1</v>
      </c>
      <c r="AJ6547">
        <v>2.1</v>
      </c>
      <c r="AK6547">
        <v>0.2</v>
      </c>
      <c r="AL65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47">
        <f>IF(AND(Source[[#This Row],[Credit_Noncredit]]="Noncredit",Source[[#This Row],[FTEF]]&gt;0),Source[[#This Row],[NC XLST FTES]]*525/(437.5*Source[[#This Row],[FTEF]]),0)</f>
        <v>0</v>
      </c>
      <c r="AN6547">
        <f>IF(Source[[#This Row],[Credit_Noncredit]]="Credit",Source[[#This Row],[Census Enrollment]],Source[[#This Row],[Noncredit Avg. Attendance]])</f>
        <v>21</v>
      </c>
    </row>
    <row r="6548" spans="1:40" x14ac:dyDescent="0.25">
      <c r="A6548" t="s">
        <v>1914</v>
      </c>
      <c r="B6548" t="s">
        <v>886</v>
      </c>
      <c r="C6548" t="s">
        <v>775</v>
      </c>
      <c r="D6548" t="s">
        <v>1709</v>
      </c>
      <c r="E6548" s="4">
        <v>71767</v>
      </c>
      <c r="F6548" s="4" t="s">
        <v>1710</v>
      </c>
      <c r="G6548" s="4" t="s">
        <v>1219</v>
      </c>
      <c r="H6548" t="str">
        <f>CONCATENATE(Source[[#This Row],[Subject]],TRIM(Source[[#This Row],[Course]]))</f>
        <v>CS160A</v>
      </c>
      <c r="I6548" t="str">
        <f>VLOOKUP(Source[[#This Row],[SubjCrse]],'Courses and Categories'!$E$2:$G$1816,3,FALSE)</f>
        <v>Credit CTE</v>
      </c>
      <c r="J6548">
        <v>1</v>
      </c>
      <c r="K6548" t="s">
        <v>1731</v>
      </c>
      <c r="L6548" t="s">
        <v>39</v>
      </c>
      <c r="M6548" t="s">
        <v>903</v>
      </c>
      <c r="N6548" t="s">
        <v>105</v>
      </c>
      <c r="O6548">
        <v>1410</v>
      </c>
      <c r="P6548">
        <v>1600</v>
      </c>
      <c r="Q6548" t="s">
        <v>850</v>
      </c>
      <c r="R6548">
        <v>413</v>
      </c>
      <c r="S6548" t="s">
        <v>134</v>
      </c>
      <c r="T6548" t="s">
        <v>44</v>
      </c>
      <c r="U6548" s="1">
        <v>43694</v>
      </c>
      <c r="V6548" s="1">
        <v>43749</v>
      </c>
      <c r="W6548" t="s">
        <v>4197</v>
      </c>
      <c r="X6548" t="s">
        <v>905</v>
      </c>
      <c r="Y6548">
        <v>29</v>
      </c>
      <c r="Z6548">
        <v>27</v>
      </c>
      <c r="AA6548">
        <v>40</v>
      </c>
      <c r="AB6548">
        <v>67.5</v>
      </c>
      <c r="AD6548">
        <f>IF(ISBLANK(Source[[#This Row],[CrosslistID]]),1,1/COUNTIFS(Source[CrosslistID],Source[[#This Row],[CrosslistID]],Source[TermDesc],Source[[#This Row],[TermDesc]]))</f>
        <v>1</v>
      </c>
      <c r="AG6548">
        <v>0</v>
      </c>
      <c r="AH6548">
        <v>67.5</v>
      </c>
      <c r="AI6548">
        <v>1.429</v>
      </c>
      <c r="AJ6548">
        <v>1.6576</v>
      </c>
      <c r="AK6548">
        <v>0.1333</v>
      </c>
      <c r="AL65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48">
        <f>IF(AND(Source[[#This Row],[Credit_Noncredit]]="Noncredit",Source[[#This Row],[FTEF]]&gt;0),Source[[#This Row],[NC XLST FTES]]*525/(437.5*Source[[#This Row],[FTEF]]),0)</f>
        <v>0</v>
      </c>
      <c r="AN6548">
        <f>IF(Source[[#This Row],[Credit_Noncredit]]="Credit",Source[[#This Row],[Census Enrollment]],Source[[#This Row],[Noncredit Avg. Attendance]])</f>
        <v>29</v>
      </c>
    </row>
    <row r="6549" spans="1:40" x14ac:dyDescent="0.25">
      <c r="A6549" t="s">
        <v>1914</v>
      </c>
      <c r="B6549" t="s">
        <v>886</v>
      </c>
      <c r="C6549" t="s">
        <v>775</v>
      </c>
      <c r="D6549" t="s">
        <v>1709</v>
      </c>
      <c r="E6549" s="4">
        <v>78161</v>
      </c>
      <c r="F6549" s="4" t="s">
        <v>1710</v>
      </c>
      <c r="G6549" s="4" t="s">
        <v>1219</v>
      </c>
      <c r="H6549" t="str">
        <f>CONCATENATE(Source[[#This Row],[Subject]],TRIM(Source[[#This Row],[Course]]))</f>
        <v>CS160A</v>
      </c>
      <c r="I6549" t="str">
        <f>VLOOKUP(Source[[#This Row],[SubjCrse]],'Courses and Categories'!$E$2:$G$1816,3,FALSE)</f>
        <v>Credit CTE</v>
      </c>
      <c r="J6549">
        <v>503</v>
      </c>
      <c r="K6549" t="s">
        <v>1731</v>
      </c>
      <c r="L6549" t="s">
        <v>87</v>
      </c>
      <c r="M6549" t="s">
        <v>903</v>
      </c>
      <c r="N6549" t="s">
        <v>185</v>
      </c>
      <c r="O6549">
        <v>1810</v>
      </c>
      <c r="P6549">
        <v>2200</v>
      </c>
      <c r="Q6549" t="s">
        <v>850</v>
      </c>
      <c r="R6549">
        <v>413</v>
      </c>
      <c r="S6549" t="s">
        <v>134</v>
      </c>
      <c r="T6549" t="s">
        <v>44</v>
      </c>
      <c r="U6549" s="1">
        <v>43694</v>
      </c>
      <c r="V6549" s="1">
        <v>43749</v>
      </c>
      <c r="W6549" t="s">
        <v>4197</v>
      </c>
      <c r="X6549" t="s">
        <v>905</v>
      </c>
      <c r="Y6549">
        <v>33</v>
      </c>
      <c r="Z6549">
        <v>29</v>
      </c>
      <c r="AA6549">
        <v>40</v>
      </c>
      <c r="AB6549">
        <v>72.5</v>
      </c>
      <c r="AD6549">
        <f>IF(ISBLANK(Source[[#This Row],[CrosslistID]]),1,1/COUNTIFS(Source[CrosslistID],Source[[#This Row],[CrosslistID]],Source[TermDesc],Source[[#This Row],[TermDesc]]))</f>
        <v>1</v>
      </c>
      <c r="AG6549">
        <v>0</v>
      </c>
      <c r="AH6549">
        <v>72.5</v>
      </c>
      <c r="AI6549">
        <v>1.829</v>
      </c>
      <c r="AJ6549">
        <v>2.0118999999999998</v>
      </c>
      <c r="AK6549">
        <v>0.1333</v>
      </c>
      <c r="AL65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49">
        <f>IF(AND(Source[[#This Row],[Credit_Noncredit]]="Noncredit",Source[[#This Row],[FTEF]]&gt;0),Source[[#This Row],[NC XLST FTES]]*525/(437.5*Source[[#This Row],[FTEF]]),0)</f>
        <v>0</v>
      </c>
      <c r="AN6549">
        <f>IF(Source[[#This Row],[Credit_Noncredit]]="Credit",Source[[#This Row],[Census Enrollment]],Source[[#This Row],[Noncredit Avg. Attendance]])</f>
        <v>33</v>
      </c>
    </row>
    <row r="6550" spans="1:40" x14ac:dyDescent="0.25">
      <c r="A6550" t="s">
        <v>1914</v>
      </c>
      <c r="B6550" t="s">
        <v>886</v>
      </c>
      <c r="C6550" t="s">
        <v>775</v>
      </c>
      <c r="D6550" t="s">
        <v>1709</v>
      </c>
      <c r="E6550" s="4">
        <v>71771</v>
      </c>
      <c r="F6550" s="4" t="s">
        <v>1710</v>
      </c>
      <c r="G6550" s="4" t="s">
        <v>1219</v>
      </c>
      <c r="H6550" t="str">
        <f>CONCATENATE(Source[[#This Row],[Subject]],TRIM(Source[[#This Row],[Course]]))</f>
        <v>CS160A</v>
      </c>
      <c r="I6550" t="str">
        <f>VLOOKUP(Source[[#This Row],[SubjCrse]],'Courses and Categories'!$E$2:$G$1816,3,FALSE)</f>
        <v>Credit CTE</v>
      </c>
      <c r="J6550">
        <v>931</v>
      </c>
      <c r="K6550" t="s">
        <v>1731</v>
      </c>
      <c r="L6550" t="s">
        <v>87</v>
      </c>
      <c r="M6550" t="s">
        <v>897</v>
      </c>
      <c r="N6550" t="s">
        <v>42</v>
      </c>
      <c r="O6550" t="s">
        <v>42</v>
      </c>
      <c r="P6550" t="s">
        <v>42</v>
      </c>
      <c r="Q6550" t="s">
        <v>42</v>
      </c>
      <c r="S6550" t="s">
        <v>134</v>
      </c>
      <c r="T6550" t="s">
        <v>44</v>
      </c>
      <c r="U6550" s="1">
        <v>43703</v>
      </c>
      <c r="V6550" s="1">
        <v>43756</v>
      </c>
      <c r="W6550" t="s">
        <v>1732</v>
      </c>
      <c r="X6550" t="s">
        <v>899</v>
      </c>
      <c r="Y6550">
        <v>28</v>
      </c>
      <c r="Z6550">
        <v>26</v>
      </c>
      <c r="AA6550">
        <v>40</v>
      </c>
      <c r="AB6550">
        <v>65</v>
      </c>
      <c r="AD6550">
        <f>IF(ISBLANK(Source[[#This Row],[CrosslistID]]),1,1/COUNTIFS(Source[CrosslistID],Source[[#This Row],[CrosslistID]],Source[TermDesc],Source[[#This Row],[TermDesc]]))</f>
        <v>1</v>
      </c>
      <c r="AG6550">
        <v>0</v>
      </c>
      <c r="AH6550">
        <v>65</v>
      </c>
      <c r="AI6550">
        <v>1.867</v>
      </c>
      <c r="AJ6550">
        <v>1.867</v>
      </c>
      <c r="AK6550">
        <v>0.1333</v>
      </c>
      <c r="AL65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50">
        <f>IF(AND(Source[[#This Row],[Credit_Noncredit]]="Noncredit",Source[[#This Row],[FTEF]]&gt;0),Source[[#This Row],[NC XLST FTES]]*525/(437.5*Source[[#This Row],[FTEF]]),0)</f>
        <v>0</v>
      </c>
      <c r="AN6550">
        <f>IF(Source[[#This Row],[Credit_Noncredit]]="Credit",Source[[#This Row],[Census Enrollment]],Source[[#This Row],[Noncredit Avg. Attendance]])</f>
        <v>28</v>
      </c>
    </row>
    <row r="6551" spans="1:40" x14ac:dyDescent="0.25">
      <c r="A6551" t="s">
        <v>1914</v>
      </c>
      <c r="B6551" t="s">
        <v>886</v>
      </c>
      <c r="C6551" t="s">
        <v>775</v>
      </c>
      <c r="D6551" t="s">
        <v>1709</v>
      </c>
      <c r="E6551" s="4">
        <v>72114</v>
      </c>
      <c r="F6551" s="4" t="s">
        <v>1710</v>
      </c>
      <c r="G6551" s="4" t="s">
        <v>1219</v>
      </c>
      <c r="H6551" t="str">
        <f>CONCATENATE(Source[[#This Row],[Subject]],TRIM(Source[[#This Row],[Course]]))</f>
        <v>CS160A</v>
      </c>
      <c r="I6551" t="str">
        <f>VLOOKUP(Source[[#This Row],[SubjCrse]],'Courses and Categories'!$E$2:$G$1816,3,FALSE)</f>
        <v>Credit CTE</v>
      </c>
      <c r="J6551">
        <v>932</v>
      </c>
      <c r="K6551" t="s">
        <v>1731</v>
      </c>
      <c r="L6551" t="s">
        <v>87</v>
      </c>
      <c r="M6551" t="s">
        <v>897</v>
      </c>
      <c r="N6551" t="s">
        <v>42</v>
      </c>
      <c r="O6551" t="s">
        <v>42</v>
      </c>
      <c r="P6551" t="s">
        <v>42</v>
      </c>
      <c r="Q6551" t="s">
        <v>42</v>
      </c>
      <c r="S6551" t="s">
        <v>134</v>
      </c>
      <c r="T6551" t="s">
        <v>44</v>
      </c>
      <c r="U6551" s="1">
        <v>43703</v>
      </c>
      <c r="V6551" s="1">
        <v>43756</v>
      </c>
      <c r="W6551" t="s">
        <v>1732</v>
      </c>
      <c r="X6551" t="s">
        <v>899</v>
      </c>
      <c r="Y6551">
        <v>30</v>
      </c>
      <c r="Z6551">
        <v>23</v>
      </c>
      <c r="AA6551">
        <v>40</v>
      </c>
      <c r="AB6551">
        <v>57.5</v>
      </c>
      <c r="AD6551">
        <f>IF(ISBLANK(Source[[#This Row],[CrosslistID]]),1,1/COUNTIFS(Source[CrosslistID],Source[[#This Row],[CrosslistID]],Source[TermDesc],Source[[#This Row],[TermDesc]]))</f>
        <v>1</v>
      </c>
      <c r="AG6551">
        <v>0</v>
      </c>
      <c r="AH6551">
        <v>57.5</v>
      </c>
      <c r="AI6551">
        <v>1.9330000000000001</v>
      </c>
      <c r="AJ6551">
        <v>1.9997</v>
      </c>
      <c r="AK6551">
        <v>0.1333</v>
      </c>
      <c r="AL65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51">
        <f>IF(AND(Source[[#This Row],[Credit_Noncredit]]="Noncredit",Source[[#This Row],[FTEF]]&gt;0),Source[[#This Row],[NC XLST FTES]]*525/(437.5*Source[[#This Row],[FTEF]]),0)</f>
        <v>0</v>
      </c>
      <c r="AN6551">
        <f>IF(Source[[#This Row],[Credit_Noncredit]]="Credit",Source[[#This Row],[Census Enrollment]],Source[[#This Row],[Noncredit Avg. Attendance]])</f>
        <v>30</v>
      </c>
    </row>
    <row r="6552" spans="1:40" x14ac:dyDescent="0.25">
      <c r="A6552" t="s">
        <v>1914</v>
      </c>
      <c r="B6552" t="s">
        <v>886</v>
      </c>
      <c r="C6552" t="s">
        <v>775</v>
      </c>
      <c r="D6552" t="s">
        <v>1709</v>
      </c>
      <c r="E6552" s="4">
        <v>72720</v>
      </c>
      <c r="F6552" s="4" t="s">
        <v>1710</v>
      </c>
      <c r="G6552" s="4" t="s">
        <v>1223</v>
      </c>
      <c r="H6552" t="str">
        <f>CONCATENATE(Source[[#This Row],[Subject]],TRIM(Source[[#This Row],[Course]]))</f>
        <v>CS160B</v>
      </c>
      <c r="I6552" t="str">
        <f>VLOOKUP(Source[[#This Row],[SubjCrse]],'Courses and Categories'!$E$2:$G$1816,3,FALSE)</f>
        <v>Credit CTE</v>
      </c>
      <c r="J6552">
        <v>1</v>
      </c>
      <c r="K6552" t="s">
        <v>4207</v>
      </c>
      <c r="L6552" t="s">
        <v>39</v>
      </c>
      <c r="M6552" t="s">
        <v>903</v>
      </c>
      <c r="N6552" t="s">
        <v>105</v>
      </c>
      <c r="O6552">
        <v>1410</v>
      </c>
      <c r="P6552">
        <v>1600</v>
      </c>
      <c r="Q6552" t="s">
        <v>850</v>
      </c>
      <c r="R6552">
        <v>413</v>
      </c>
      <c r="S6552" t="s">
        <v>134</v>
      </c>
      <c r="T6552" t="s">
        <v>44</v>
      </c>
      <c r="U6552" s="1">
        <v>43752</v>
      </c>
      <c r="V6552" s="1">
        <v>43819</v>
      </c>
      <c r="W6552" t="s">
        <v>4197</v>
      </c>
      <c r="X6552" t="s">
        <v>905</v>
      </c>
      <c r="Y6552">
        <v>30</v>
      </c>
      <c r="Z6552">
        <v>26</v>
      </c>
      <c r="AA6552">
        <v>40</v>
      </c>
      <c r="AB6552">
        <v>65</v>
      </c>
      <c r="AD6552">
        <f>IF(ISBLANK(Source[[#This Row],[CrosslistID]]),1,1/COUNTIFS(Source[CrosslistID],Source[[#This Row],[CrosslistID]],Source[TermDesc],Source[[#This Row],[TermDesc]]))</f>
        <v>1</v>
      </c>
      <c r="AG6552">
        <v>0</v>
      </c>
      <c r="AH6552">
        <v>65</v>
      </c>
      <c r="AI6552">
        <v>1.954</v>
      </c>
      <c r="AJ6552">
        <v>2.1711</v>
      </c>
      <c r="AK6552">
        <v>0.1333</v>
      </c>
      <c r="AL65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52">
        <f>IF(AND(Source[[#This Row],[Credit_Noncredit]]="Noncredit",Source[[#This Row],[FTEF]]&gt;0),Source[[#This Row],[NC XLST FTES]]*525/(437.5*Source[[#This Row],[FTEF]]),0)</f>
        <v>0</v>
      </c>
      <c r="AN6552">
        <f>IF(Source[[#This Row],[Credit_Noncredit]]="Credit",Source[[#This Row],[Census Enrollment]],Source[[#This Row],[Noncredit Avg. Attendance]])</f>
        <v>30</v>
      </c>
    </row>
    <row r="6553" spans="1:40" x14ac:dyDescent="0.25">
      <c r="A6553" t="s">
        <v>1914</v>
      </c>
      <c r="B6553" t="s">
        <v>886</v>
      </c>
      <c r="C6553" t="s">
        <v>775</v>
      </c>
      <c r="D6553" t="s">
        <v>1709</v>
      </c>
      <c r="E6553" s="4">
        <v>71769</v>
      </c>
      <c r="F6553" s="4" t="s">
        <v>1710</v>
      </c>
      <c r="G6553" s="4" t="s">
        <v>1223</v>
      </c>
      <c r="H6553" t="str">
        <f>CONCATENATE(Source[[#This Row],[Subject]],TRIM(Source[[#This Row],[Course]]))</f>
        <v>CS160B</v>
      </c>
      <c r="I6553" t="str">
        <f>VLOOKUP(Source[[#This Row],[SubjCrse]],'Courses and Categories'!$E$2:$G$1816,3,FALSE)</f>
        <v>Credit CTE</v>
      </c>
      <c r="J6553">
        <v>931</v>
      </c>
      <c r="K6553" t="s">
        <v>4207</v>
      </c>
      <c r="L6553" t="s">
        <v>87</v>
      </c>
      <c r="M6553" t="s">
        <v>897</v>
      </c>
      <c r="N6553" t="s">
        <v>42</v>
      </c>
      <c r="O6553" t="s">
        <v>42</v>
      </c>
      <c r="P6553" t="s">
        <v>42</v>
      </c>
      <c r="Q6553" t="s">
        <v>42</v>
      </c>
      <c r="S6553" t="s">
        <v>134</v>
      </c>
      <c r="T6553" t="s">
        <v>44</v>
      </c>
      <c r="U6553" s="1">
        <v>43759</v>
      </c>
      <c r="V6553" s="1">
        <v>43819</v>
      </c>
      <c r="W6553" t="s">
        <v>4194</v>
      </c>
      <c r="X6553" t="s">
        <v>899</v>
      </c>
      <c r="Y6553">
        <v>37</v>
      </c>
      <c r="Z6553">
        <v>21</v>
      </c>
      <c r="AA6553">
        <v>40</v>
      </c>
      <c r="AB6553">
        <v>52.5</v>
      </c>
      <c r="AD6553">
        <f>IF(ISBLANK(Source[[#This Row],[CrosslistID]]),1,1/COUNTIFS(Source[CrosslistID],Source[[#This Row],[CrosslistID]],Source[TermDesc],Source[[#This Row],[TermDesc]]))</f>
        <v>1</v>
      </c>
      <c r="AG6553">
        <v>0</v>
      </c>
      <c r="AH6553">
        <v>52.5</v>
      </c>
      <c r="AI6553">
        <v>2.4670000000000001</v>
      </c>
      <c r="AJ6553">
        <v>2.4670000000000001</v>
      </c>
      <c r="AK6553">
        <v>0.1333</v>
      </c>
      <c r="AL65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53">
        <f>IF(AND(Source[[#This Row],[Credit_Noncredit]]="Noncredit",Source[[#This Row],[FTEF]]&gt;0),Source[[#This Row],[NC XLST FTES]]*525/(437.5*Source[[#This Row],[FTEF]]),0)</f>
        <v>0</v>
      </c>
      <c r="AN6553">
        <f>IF(Source[[#This Row],[Credit_Noncredit]]="Credit",Source[[#This Row],[Census Enrollment]],Source[[#This Row],[Noncredit Avg. Attendance]])</f>
        <v>37</v>
      </c>
    </row>
    <row r="6554" spans="1:40" x14ac:dyDescent="0.25">
      <c r="A6554" t="s">
        <v>1914</v>
      </c>
      <c r="B6554" t="s">
        <v>886</v>
      </c>
      <c r="C6554" t="s">
        <v>775</v>
      </c>
      <c r="D6554" t="s">
        <v>1709</v>
      </c>
      <c r="E6554" s="4">
        <v>76717</v>
      </c>
      <c r="F6554" s="4" t="s">
        <v>1710</v>
      </c>
      <c r="G6554" s="4" t="s">
        <v>1223</v>
      </c>
      <c r="H6554" t="str">
        <f>CONCATENATE(Source[[#This Row],[Subject]],TRIM(Source[[#This Row],[Course]]))</f>
        <v>CS160B</v>
      </c>
      <c r="I6554" t="str">
        <f>VLOOKUP(Source[[#This Row],[SubjCrse]],'Courses and Categories'!$E$2:$G$1816,3,FALSE)</f>
        <v>Credit CTE</v>
      </c>
      <c r="J6554">
        <v>932</v>
      </c>
      <c r="K6554" t="s">
        <v>4207</v>
      </c>
      <c r="L6554" t="s">
        <v>87</v>
      </c>
      <c r="M6554" t="s">
        <v>897</v>
      </c>
      <c r="N6554" t="s">
        <v>42</v>
      </c>
      <c r="O6554" t="s">
        <v>42</v>
      </c>
      <c r="P6554" t="s">
        <v>42</v>
      </c>
      <c r="Q6554" t="s">
        <v>42</v>
      </c>
      <c r="S6554" t="s">
        <v>134</v>
      </c>
      <c r="T6554" t="s">
        <v>44</v>
      </c>
      <c r="U6554" s="1">
        <v>43759</v>
      </c>
      <c r="V6554" s="1">
        <v>43819</v>
      </c>
      <c r="W6554" t="s">
        <v>1728</v>
      </c>
      <c r="X6554" t="s">
        <v>899</v>
      </c>
      <c r="Y6554">
        <v>31</v>
      </c>
      <c r="Z6554">
        <v>25</v>
      </c>
      <c r="AA6554">
        <v>40</v>
      </c>
      <c r="AB6554">
        <v>62.5</v>
      </c>
      <c r="AD6554">
        <f>IF(ISBLANK(Source[[#This Row],[CrosslistID]]),1,1/COUNTIFS(Source[CrosslistID],Source[[#This Row],[CrosslistID]],Source[TermDesc],Source[[#This Row],[TermDesc]]))</f>
        <v>1</v>
      </c>
      <c r="AG6554">
        <v>0</v>
      </c>
      <c r="AH6554">
        <v>62.5</v>
      </c>
      <c r="AI6554">
        <v>2</v>
      </c>
      <c r="AJ6554">
        <v>2.0667</v>
      </c>
      <c r="AK6554">
        <v>0.1333</v>
      </c>
      <c r="AL65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54">
        <f>IF(AND(Source[[#This Row],[Credit_Noncredit]]="Noncredit",Source[[#This Row],[FTEF]]&gt;0),Source[[#This Row],[NC XLST FTES]]*525/(437.5*Source[[#This Row],[FTEF]]),0)</f>
        <v>0</v>
      </c>
      <c r="AN6554">
        <f>IF(Source[[#This Row],[Credit_Noncredit]]="Credit",Source[[#This Row],[Census Enrollment]],Source[[#This Row],[Noncredit Avg. Attendance]])</f>
        <v>31</v>
      </c>
    </row>
    <row r="6555" spans="1:40" x14ac:dyDescent="0.25">
      <c r="A6555" t="s">
        <v>1914</v>
      </c>
      <c r="B6555" t="s">
        <v>886</v>
      </c>
      <c r="C6555" t="s">
        <v>775</v>
      </c>
      <c r="D6555" t="s">
        <v>1709</v>
      </c>
      <c r="E6555" s="4">
        <v>75874</v>
      </c>
      <c r="F6555" s="4" t="s">
        <v>1710</v>
      </c>
      <c r="G6555" s="4">
        <v>177</v>
      </c>
      <c r="H6555" t="str">
        <f>CONCATENATE(Source[[#This Row],[Subject]],TRIM(Source[[#This Row],[Course]]))</f>
        <v>CS177</v>
      </c>
      <c r="I6555" t="str">
        <f>VLOOKUP(Source[[#This Row],[SubjCrse]],'Courses and Categories'!$E$2:$G$1816,3,FALSE)</f>
        <v>Credit CTE</v>
      </c>
      <c r="J6555">
        <v>1</v>
      </c>
      <c r="K6555" t="s">
        <v>4208</v>
      </c>
      <c r="L6555" t="s">
        <v>39</v>
      </c>
      <c r="M6555" t="s">
        <v>903</v>
      </c>
      <c r="N6555" t="s">
        <v>91</v>
      </c>
      <c r="O6555">
        <v>1310</v>
      </c>
      <c r="P6555">
        <v>1600</v>
      </c>
      <c r="Q6555" t="s">
        <v>850</v>
      </c>
      <c r="R6555">
        <v>453</v>
      </c>
      <c r="S6555" t="s">
        <v>134</v>
      </c>
      <c r="T6555">
        <v>1</v>
      </c>
      <c r="U6555" s="1">
        <v>43694</v>
      </c>
      <c r="V6555" s="1">
        <v>43819</v>
      </c>
      <c r="W6555" t="s">
        <v>4203</v>
      </c>
      <c r="X6555" t="s">
        <v>1929</v>
      </c>
      <c r="Y6555">
        <v>36</v>
      </c>
      <c r="Z6555">
        <v>33</v>
      </c>
      <c r="AA6555">
        <v>40</v>
      </c>
      <c r="AB6555">
        <v>82.5</v>
      </c>
      <c r="AD6555">
        <f>IF(ISBLANK(Source[[#This Row],[CrosslistID]]),1,1/COUNTIFS(Source[CrosslistID],Source[[#This Row],[CrosslistID]],Source[TermDesc],Source[[#This Row],[TermDesc]]))</f>
        <v>1</v>
      </c>
      <c r="AG6555">
        <v>0</v>
      </c>
      <c r="AH6555">
        <v>82.5</v>
      </c>
      <c r="AI6555">
        <v>3.4</v>
      </c>
      <c r="AJ6555">
        <v>3.6</v>
      </c>
      <c r="AK6555">
        <v>0.2</v>
      </c>
      <c r="AL65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55">
        <f>IF(AND(Source[[#This Row],[Credit_Noncredit]]="Noncredit",Source[[#This Row],[FTEF]]&gt;0),Source[[#This Row],[NC XLST FTES]]*525/(437.5*Source[[#This Row],[FTEF]]),0)</f>
        <v>0</v>
      </c>
      <c r="AN6555">
        <f>IF(Source[[#This Row],[Credit_Noncredit]]="Credit",Source[[#This Row],[Census Enrollment]],Source[[#This Row],[Noncredit Avg. Attendance]])</f>
        <v>36</v>
      </c>
    </row>
    <row r="6556" spans="1:40" x14ac:dyDescent="0.25">
      <c r="A6556" t="s">
        <v>1914</v>
      </c>
      <c r="B6556" t="s">
        <v>886</v>
      </c>
      <c r="C6556" t="s">
        <v>775</v>
      </c>
      <c r="D6556" t="s">
        <v>1709</v>
      </c>
      <c r="E6556" s="4">
        <v>76718</v>
      </c>
      <c r="F6556" s="4" t="s">
        <v>1710</v>
      </c>
      <c r="G6556" s="4">
        <v>178</v>
      </c>
      <c r="H6556" t="str">
        <f>CONCATENATE(Source[[#This Row],[Subject]],TRIM(Source[[#This Row],[Course]]))</f>
        <v>CS178</v>
      </c>
      <c r="I6556" t="str">
        <f>VLOOKUP(Source[[#This Row],[SubjCrse]],'Courses and Categories'!$E$2:$G$1816,3,FALSE)</f>
        <v>Credit CTE</v>
      </c>
      <c r="J6556">
        <v>831</v>
      </c>
      <c r="K6556" t="s">
        <v>4209</v>
      </c>
      <c r="L6556" t="s">
        <v>87</v>
      </c>
      <c r="M6556" t="s">
        <v>897</v>
      </c>
      <c r="N6556" t="s">
        <v>42</v>
      </c>
      <c r="O6556" t="s">
        <v>42</v>
      </c>
      <c r="P6556" t="s">
        <v>42</v>
      </c>
      <c r="Q6556" t="s">
        <v>42</v>
      </c>
      <c r="S6556" t="s">
        <v>134</v>
      </c>
      <c r="T6556">
        <v>1</v>
      </c>
      <c r="U6556" s="1">
        <v>43694</v>
      </c>
      <c r="V6556" s="1">
        <v>43819</v>
      </c>
      <c r="W6556" t="s">
        <v>1261</v>
      </c>
      <c r="X6556" t="s">
        <v>899</v>
      </c>
      <c r="Y6556">
        <v>28</v>
      </c>
      <c r="Z6556">
        <v>22</v>
      </c>
      <c r="AA6556">
        <v>40</v>
      </c>
      <c r="AB6556">
        <v>55</v>
      </c>
      <c r="AD6556">
        <f>IF(ISBLANK(Source[[#This Row],[CrosslistID]]),1,1/COUNTIFS(Source[CrosslistID],Source[[#This Row],[CrosslistID]],Source[TermDesc],Source[[#This Row],[TermDesc]]))</f>
        <v>1</v>
      </c>
      <c r="AG6556">
        <v>0</v>
      </c>
      <c r="AH6556">
        <v>55</v>
      </c>
      <c r="AI6556">
        <v>2.7</v>
      </c>
      <c r="AJ6556">
        <v>2.8</v>
      </c>
      <c r="AK6556">
        <v>0.25</v>
      </c>
      <c r="AL65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56">
        <f>IF(AND(Source[[#This Row],[Credit_Noncredit]]="Noncredit",Source[[#This Row],[FTEF]]&gt;0),Source[[#This Row],[NC XLST FTES]]*525/(437.5*Source[[#This Row],[FTEF]]),0)</f>
        <v>0</v>
      </c>
      <c r="AN6556">
        <f>IF(Source[[#This Row],[Credit_Noncredit]]="Credit",Source[[#This Row],[Census Enrollment]],Source[[#This Row],[Noncredit Avg. Attendance]])</f>
        <v>28</v>
      </c>
    </row>
    <row r="6557" spans="1:40" x14ac:dyDescent="0.25">
      <c r="A6557" t="s">
        <v>1914</v>
      </c>
      <c r="B6557" t="s">
        <v>886</v>
      </c>
      <c r="C6557" t="s">
        <v>775</v>
      </c>
      <c r="D6557" t="s">
        <v>1709</v>
      </c>
      <c r="E6557" s="4">
        <v>78897</v>
      </c>
      <c r="F6557" s="4" t="s">
        <v>1710</v>
      </c>
      <c r="G6557" s="4">
        <v>199</v>
      </c>
      <c r="H6557" t="str">
        <f>CONCATENATE(Source[[#This Row],[Subject]],TRIM(Source[[#This Row],[Course]]))</f>
        <v>CS199</v>
      </c>
      <c r="I6557" t="str">
        <f>VLOOKUP(Source[[#This Row],[SubjCrse]],'Courses and Categories'!$E$2:$G$1816,3,FALSE)</f>
        <v>Credit Other</v>
      </c>
      <c r="J6557">
        <v>1</v>
      </c>
      <c r="K6557" t="s">
        <v>954</v>
      </c>
      <c r="L6557" t="s">
        <v>39</v>
      </c>
      <c r="M6557" t="s">
        <v>1063</v>
      </c>
      <c r="N6557" t="s">
        <v>42</v>
      </c>
      <c r="O6557" t="s">
        <v>42</v>
      </c>
      <c r="P6557" t="s">
        <v>42</v>
      </c>
      <c r="Q6557" t="s">
        <v>42</v>
      </c>
      <c r="S6557" t="s">
        <v>134</v>
      </c>
      <c r="T6557">
        <v>1</v>
      </c>
      <c r="U6557" s="1">
        <v>43694</v>
      </c>
      <c r="V6557" s="1">
        <v>43819</v>
      </c>
      <c r="W6557" t="s">
        <v>4203</v>
      </c>
      <c r="X6557" t="s">
        <v>954</v>
      </c>
      <c r="Y6557">
        <v>0</v>
      </c>
      <c r="Z6557">
        <v>0</v>
      </c>
      <c r="AA6557">
        <v>0</v>
      </c>
      <c r="AB6557">
        <v>0</v>
      </c>
      <c r="AD6557">
        <f>IF(ISBLANK(Source[[#This Row],[CrosslistID]]),1,1/COUNTIFS(Source[CrosslistID],Source[[#This Row],[CrosslistID]],Source[TermDesc],Source[[#This Row],[TermDesc]]))</f>
        <v>1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57">
        <f>IF(AND(Source[[#This Row],[Credit_Noncredit]]="Noncredit",Source[[#This Row],[FTEF]]&gt;0),Source[[#This Row],[NC XLST FTES]]*525/(437.5*Source[[#This Row],[FTEF]]),0)</f>
        <v>0</v>
      </c>
      <c r="AN6557">
        <f>IF(Source[[#This Row],[Credit_Noncredit]]="Credit",Source[[#This Row],[Census Enrollment]],Source[[#This Row],[Noncredit Avg. Attendance]])</f>
        <v>0</v>
      </c>
    </row>
    <row r="6558" spans="1:40" x14ac:dyDescent="0.25">
      <c r="A6558" t="s">
        <v>1914</v>
      </c>
      <c r="B6558" t="s">
        <v>886</v>
      </c>
      <c r="C6558" t="s">
        <v>775</v>
      </c>
      <c r="D6558" t="s">
        <v>1709</v>
      </c>
      <c r="E6558" s="4">
        <v>73582</v>
      </c>
      <c r="F6558" s="4" t="s">
        <v>1710</v>
      </c>
      <c r="G6558" s="4" t="s">
        <v>4210</v>
      </c>
      <c r="H6558" t="str">
        <f>CONCATENATE(Source[[#This Row],[Subject]],TRIM(Source[[#This Row],[Course]]))</f>
        <v>CS211S</v>
      </c>
      <c r="I6558" t="str">
        <f>VLOOKUP(Source[[#This Row],[SubjCrse]],'Courses and Categories'!$E$2:$G$1816,3,FALSE)</f>
        <v>Credit CTE</v>
      </c>
      <c r="J6558">
        <v>931</v>
      </c>
      <c r="K6558" t="s">
        <v>4211</v>
      </c>
      <c r="L6558" t="s">
        <v>87</v>
      </c>
      <c r="M6558" t="s">
        <v>897</v>
      </c>
      <c r="N6558" t="s">
        <v>42</v>
      </c>
      <c r="O6558" t="s">
        <v>42</v>
      </c>
      <c r="P6558" t="s">
        <v>42</v>
      </c>
      <c r="Q6558" t="s">
        <v>42</v>
      </c>
      <c r="S6558" t="s">
        <v>134</v>
      </c>
      <c r="T6558" t="s">
        <v>44</v>
      </c>
      <c r="U6558" s="1">
        <v>43711</v>
      </c>
      <c r="V6558" s="1">
        <v>43819</v>
      </c>
      <c r="W6558" t="s">
        <v>4201</v>
      </c>
      <c r="X6558" t="s">
        <v>899</v>
      </c>
      <c r="Y6558">
        <v>41</v>
      </c>
      <c r="Z6558">
        <v>39</v>
      </c>
      <c r="AA6558">
        <v>40</v>
      </c>
      <c r="AB6558">
        <v>97.5</v>
      </c>
      <c r="AD6558">
        <f>IF(ISBLANK(Source[[#This Row],[CrosslistID]]),1,1/COUNTIFS(Source[CrosslistID],Source[[#This Row],[CrosslistID]],Source[TermDesc],Source[[#This Row],[TermDesc]]))</f>
        <v>1</v>
      </c>
      <c r="AG6558">
        <v>0</v>
      </c>
      <c r="AH6558">
        <v>97.5</v>
      </c>
      <c r="AI6558">
        <v>3.7</v>
      </c>
      <c r="AJ6558">
        <v>4.0999999999999996</v>
      </c>
      <c r="AK6558">
        <v>0.2</v>
      </c>
      <c r="AL65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58">
        <f>IF(AND(Source[[#This Row],[Credit_Noncredit]]="Noncredit",Source[[#This Row],[FTEF]]&gt;0),Source[[#This Row],[NC XLST FTES]]*525/(437.5*Source[[#This Row],[FTEF]]),0)</f>
        <v>0</v>
      </c>
      <c r="AN6558">
        <f>IF(Source[[#This Row],[Credit_Noncredit]]="Credit",Source[[#This Row],[Census Enrollment]],Source[[#This Row],[Noncredit Avg. Attendance]])</f>
        <v>41</v>
      </c>
    </row>
    <row r="6559" spans="1:40" x14ac:dyDescent="0.25">
      <c r="A6559" t="s">
        <v>1914</v>
      </c>
      <c r="B6559" t="s">
        <v>886</v>
      </c>
      <c r="C6559" t="s">
        <v>775</v>
      </c>
      <c r="D6559" t="s">
        <v>1709</v>
      </c>
      <c r="E6559" s="4">
        <v>72835</v>
      </c>
      <c r="F6559" s="4" t="s">
        <v>1710</v>
      </c>
      <c r="G6559" s="4">
        <v>212</v>
      </c>
      <c r="H6559" t="str">
        <f>CONCATENATE(Source[[#This Row],[Subject]],TRIM(Source[[#This Row],[Course]]))</f>
        <v>CS212</v>
      </c>
      <c r="I6559" t="str">
        <f>VLOOKUP(Source[[#This Row],[SubjCrse]],'Courses and Categories'!$E$2:$G$1816,3,FALSE)</f>
        <v>Credit CTE</v>
      </c>
      <c r="J6559">
        <v>1</v>
      </c>
      <c r="K6559" t="s">
        <v>4212</v>
      </c>
      <c r="L6559" t="s">
        <v>39</v>
      </c>
      <c r="M6559" t="s">
        <v>903</v>
      </c>
      <c r="N6559" t="s">
        <v>59</v>
      </c>
      <c r="O6559">
        <v>1010</v>
      </c>
      <c r="P6559">
        <v>1200</v>
      </c>
      <c r="Q6559" t="s">
        <v>850</v>
      </c>
      <c r="R6559">
        <v>453</v>
      </c>
      <c r="S6559" t="s">
        <v>134</v>
      </c>
      <c r="T6559">
        <v>1</v>
      </c>
      <c r="U6559" s="1">
        <v>43694</v>
      </c>
      <c r="V6559" s="1">
        <v>43819</v>
      </c>
      <c r="W6559" t="s">
        <v>4195</v>
      </c>
      <c r="X6559" t="s">
        <v>1929</v>
      </c>
      <c r="Y6559">
        <v>18</v>
      </c>
      <c r="Z6559">
        <v>17</v>
      </c>
      <c r="AA6559">
        <v>40</v>
      </c>
      <c r="AB6559">
        <v>42.5</v>
      </c>
      <c r="AD6559">
        <f>IF(ISBLANK(Source[[#This Row],[CrosslistID]]),1,1/COUNTIFS(Source[CrosslistID],Source[[#This Row],[CrosslistID]],Source[TermDesc],Source[[#This Row],[TermDesc]]))</f>
        <v>1</v>
      </c>
      <c r="AG6559">
        <v>0</v>
      </c>
      <c r="AH6559">
        <v>42.5</v>
      </c>
      <c r="AI6559">
        <v>2</v>
      </c>
      <c r="AJ6559">
        <v>2.4</v>
      </c>
      <c r="AK6559">
        <v>0.26669999999999999</v>
      </c>
      <c r="AL65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59">
        <f>IF(AND(Source[[#This Row],[Credit_Noncredit]]="Noncredit",Source[[#This Row],[FTEF]]&gt;0),Source[[#This Row],[NC XLST FTES]]*525/(437.5*Source[[#This Row],[FTEF]]),0)</f>
        <v>0</v>
      </c>
      <c r="AN6559">
        <f>IF(Source[[#This Row],[Credit_Noncredit]]="Credit",Source[[#This Row],[Census Enrollment]],Source[[#This Row],[Noncredit Avg. Attendance]])</f>
        <v>18</v>
      </c>
    </row>
    <row r="6560" spans="1:40" x14ac:dyDescent="0.25">
      <c r="A6560" t="s">
        <v>1914</v>
      </c>
      <c r="B6560" t="s">
        <v>886</v>
      </c>
      <c r="C6560" t="s">
        <v>775</v>
      </c>
      <c r="D6560" t="s">
        <v>1709</v>
      </c>
      <c r="E6560" s="4">
        <v>77309</v>
      </c>
      <c r="F6560" s="4" t="s">
        <v>1710</v>
      </c>
      <c r="G6560" s="4">
        <v>231</v>
      </c>
      <c r="H6560" t="str">
        <f>CONCATENATE(Source[[#This Row],[Subject]],TRIM(Source[[#This Row],[Course]]))</f>
        <v>CS231</v>
      </c>
      <c r="I6560" t="str">
        <f>VLOOKUP(Source[[#This Row],[SubjCrse]],'Courses and Categories'!$E$2:$G$1816,3,FALSE)</f>
        <v>Credit CTE</v>
      </c>
      <c r="J6560">
        <v>931</v>
      </c>
      <c r="K6560" t="s">
        <v>4213</v>
      </c>
      <c r="L6560" t="s">
        <v>87</v>
      </c>
      <c r="M6560" t="s">
        <v>897</v>
      </c>
      <c r="N6560" t="s">
        <v>42</v>
      </c>
      <c r="O6560" t="s">
        <v>42</v>
      </c>
      <c r="P6560" t="s">
        <v>42</v>
      </c>
      <c r="Q6560" t="s">
        <v>42</v>
      </c>
      <c r="S6560" t="s">
        <v>134</v>
      </c>
      <c r="T6560" t="s">
        <v>44</v>
      </c>
      <c r="U6560" s="1">
        <v>43711</v>
      </c>
      <c r="V6560" s="1">
        <v>43819</v>
      </c>
      <c r="W6560" t="s">
        <v>4203</v>
      </c>
      <c r="X6560" t="s">
        <v>899</v>
      </c>
      <c r="Y6560">
        <v>37</v>
      </c>
      <c r="Z6560">
        <v>31</v>
      </c>
      <c r="AA6560">
        <v>40</v>
      </c>
      <c r="AB6560">
        <v>77.5</v>
      </c>
      <c r="AD6560">
        <f>IF(ISBLANK(Source[[#This Row],[CrosslistID]]),1,1/COUNTIFS(Source[CrosslistID],Source[[#This Row],[CrosslistID]],Source[TermDesc],Source[[#This Row],[TermDesc]]))</f>
        <v>1</v>
      </c>
      <c r="AG6560">
        <v>0</v>
      </c>
      <c r="AH6560">
        <v>77.5</v>
      </c>
      <c r="AI6560">
        <v>3.4</v>
      </c>
      <c r="AJ6560">
        <v>3.7</v>
      </c>
      <c r="AK6560">
        <v>0.2</v>
      </c>
      <c r="AL65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60">
        <f>IF(AND(Source[[#This Row],[Credit_Noncredit]]="Noncredit",Source[[#This Row],[FTEF]]&gt;0),Source[[#This Row],[NC XLST FTES]]*525/(437.5*Source[[#This Row],[FTEF]]),0)</f>
        <v>0</v>
      </c>
      <c r="AN6560">
        <f>IF(Source[[#This Row],[Credit_Noncredit]]="Credit",Source[[#This Row],[Census Enrollment]],Source[[#This Row],[Noncredit Avg. Attendance]])</f>
        <v>37</v>
      </c>
    </row>
    <row r="6561" spans="1:40" x14ac:dyDescent="0.25">
      <c r="A6561" t="s">
        <v>1914</v>
      </c>
      <c r="B6561" t="s">
        <v>886</v>
      </c>
      <c r="C6561" t="s">
        <v>775</v>
      </c>
      <c r="D6561" t="s">
        <v>1709</v>
      </c>
      <c r="E6561" s="4">
        <v>71763</v>
      </c>
      <c r="F6561" s="4" t="s">
        <v>1710</v>
      </c>
      <c r="G6561" s="4">
        <v>270</v>
      </c>
      <c r="H6561" t="str">
        <f>CONCATENATE(Source[[#This Row],[Subject]],TRIM(Source[[#This Row],[Course]]))</f>
        <v>CS270</v>
      </c>
      <c r="I6561" t="str">
        <f>VLOOKUP(Source[[#This Row],[SubjCrse]],'Courses and Categories'!$E$2:$G$1816,3,FALSE)</f>
        <v>Credit CTE</v>
      </c>
      <c r="J6561">
        <v>5</v>
      </c>
      <c r="K6561" t="s">
        <v>1733</v>
      </c>
      <c r="L6561" t="s">
        <v>39</v>
      </c>
      <c r="M6561" t="s">
        <v>903</v>
      </c>
      <c r="N6561" t="s">
        <v>59</v>
      </c>
      <c r="O6561">
        <v>1110</v>
      </c>
      <c r="P6561">
        <v>1300</v>
      </c>
      <c r="Q6561" t="s">
        <v>1649</v>
      </c>
      <c r="R6561">
        <v>300</v>
      </c>
      <c r="S6561" t="s">
        <v>134</v>
      </c>
      <c r="T6561">
        <v>1</v>
      </c>
      <c r="U6561" s="1">
        <v>43694</v>
      </c>
      <c r="V6561" s="1">
        <v>43819</v>
      </c>
      <c r="W6561" t="s">
        <v>560</v>
      </c>
      <c r="X6561" t="s">
        <v>1929</v>
      </c>
      <c r="Y6561">
        <v>78</v>
      </c>
      <c r="Z6561">
        <v>74</v>
      </c>
      <c r="AA6561">
        <v>70</v>
      </c>
      <c r="AB6561">
        <v>105.71429999999999</v>
      </c>
      <c r="AD6561">
        <f>IF(ISBLANK(Source[[#This Row],[CrosslistID]]),1,1/COUNTIFS(Source[CrosslistID],Source[[#This Row],[CrosslistID]],Source[TermDesc],Source[[#This Row],[TermDesc]]))</f>
        <v>1</v>
      </c>
      <c r="AG6561">
        <v>0</v>
      </c>
      <c r="AH6561">
        <v>105.71429999999999</v>
      </c>
      <c r="AI6561">
        <v>8.9329999999999998</v>
      </c>
      <c r="AJ6561">
        <v>10.3996</v>
      </c>
      <c r="AK6561">
        <v>0.4</v>
      </c>
      <c r="AL65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61">
        <f>IF(AND(Source[[#This Row],[Credit_Noncredit]]="Noncredit",Source[[#This Row],[FTEF]]&gt;0),Source[[#This Row],[NC XLST FTES]]*525/(437.5*Source[[#This Row],[FTEF]]),0)</f>
        <v>0</v>
      </c>
      <c r="AN6561">
        <f>IF(Source[[#This Row],[Credit_Noncredit]]="Credit",Source[[#This Row],[Census Enrollment]],Source[[#This Row],[Noncredit Avg. Attendance]])</f>
        <v>78</v>
      </c>
    </row>
    <row r="6562" spans="1:40" x14ac:dyDescent="0.25">
      <c r="A6562" t="s">
        <v>1914</v>
      </c>
      <c r="B6562" t="s">
        <v>886</v>
      </c>
      <c r="C6562" t="s">
        <v>775</v>
      </c>
      <c r="D6562" t="s">
        <v>4214</v>
      </c>
      <c r="E6562" s="4">
        <v>72279</v>
      </c>
      <c r="F6562" s="4" t="s">
        <v>4215</v>
      </c>
      <c r="G6562" s="4">
        <v>1</v>
      </c>
      <c r="H6562" t="str">
        <f>CONCATENATE(Source[[#This Row],[Subject]],TRIM(Source[[#This Row],[Course]]))</f>
        <v>GEOG1</v>
      </c>
      <c r="I6562" t="str">
        <f>VLOOKUP(Source[[#This Row],[SubjCrse]],'Courses and Categories'!$E$2:$G$1816,3,FALSE)</f>
        <v>Credit General Education</v>
      </c>
      <c r="J6562">
        <v>1</v>
      </c>
      <c r="K6562" t="s">
        <v>4216</v>
      </c>
      <c r="L6562" t="s">
        <v>39</v>
      </c>
      <c r="M6562" t="s">
        <v>903</v>
      </c>
      <c r="N6562" t="s">
        <v>1041</v>
      </c>
      <c r="O6562">
        <v>1010</v>
      </c>
      <c r="P6562">
        <v>1100</v>
      </c>
      <c r="Q6562" t="s">
        <v>1649</v>
      </c>
      <c r="R6562">
        <v>5</v>
      </c>
      <c r="S6562" t="s">
        <v>134</v>
      </c>
      <c r="T6562">
        <v>1</v>
      </c>
      <c r="U6562" s="1">
        <v>43694</v>
      </c>
      <c r="V6562" s="1">
        <v>43819</v>
      </c>
      <c r="W6562" t="s">
        <v>4217</v>
      </c>
      <c r="X6562" t="s">
        <v>1929</v>
      </c>
      <c r="Y6562">
        <v>64</v>
      </c>
      <c r="Z6562">
        <v>56</v>
      </c>
      <c r="AA6562">
        <v>70</v>
      </c>
      <c r="AB6562">
        <v>80</v>
      </c>
      <c r="AD6562">
        <f>IF(ISBLANK(Source[[#This Row],[CrosslistID]]),1,1/COUNTIFS(Source[CrosslistID],Source[[#This Row],[CrosslistID]],Source[TermDesc],Source[[#This Row],[TermDesc]]))</f>
        <v>1</v>
      </c>
      <c r="AG6562">
        <v>0</v>
      </c>
      <c r="AH6562">
        <v>80</v>
      </c>
      <c r="AI6562">
        <v>6.1</v>
      </c>
      <c r="AJ6562">
        <v>6.4</v>
      </c>
      <c r="AK6562">
        <v>0.02</v>
      </c>
      <c r="AL65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62">
        <f>IF(AND(Source[[#This Row],[Credit_Noncredit]]="Noncredit",Source[[#This Row],[FTEF]]&gt;0),Source[[#This Row],[NC XLST FTES]]*525/(437.5*Source[[#This Row],[FTEF]]),0)</f>
        <v>0</v>
      </c>
      <c r="AN6562">
        <f>IF(Source[[#This Row],[Credit_Noncredit]]="Credit",Source[[#This Row],[Census Enrollment]],Source[[#This Row],[Noncredit Avg. Attendance]])</f>
        <v>64</v>
      </c>
    </row>
    <row r="6563" spans="1:40" x14ac:dyDescent="0.25">
      <c r="A6563" t="s">
        <v>1914</v>
      </c>
      <c r="B6563" t="s">
        <v>886</v>
      </c>
      <c r="C6563" t="s">
        <v>775</v>
      </c>
      <c r="D6563" t="s">
        <v>4214</v>
      </c>
      <c r="E6563" s="4">
        <v>78212</v>
      </c>
      <c r="F6563" s="4" t="s">
        <v>4215</v>
      </c>
      <c r="G6563" s="4">
        <v>1</v>
      </c>
      <c r="H6563" t="str">
        <f>CONCATENATE(Source[[#This Row],[Subject]],TRIM(Source[[#This Row],[Course]]))</f>
        <v>GEOG1</v>
      </c>
      <c r="I6563" t="str">
        <f>VLOOKUP(Source[[#This Row],[SubjCrse]],'Courses and Categories'!$E$2:$G$1816,3,FALSE)</f>
        <v>Credit General Education</v>
      </c>
      <c r="J6563">
        <v>2</v>
      </c>
      <c r="K6563" t="s">
        <v>4216</v>
      </c>
      <c r="L6563" t="s">
        <v>39</v>
      </c>
      <c r="M6563" t="s">
        <v>903</v>
      </c>
      <c r="N6563" t="s">
        <v>105</v>
      </c>
      <c r="O6563">
        <v>1240</v>
      </c>
      <c r="P6563">
        <v>1355</v>
      </c>
      <c r="Q6563" t="s">
        <v>1649</v>
      </c>
      <c r="R6563">
        <v>5</v>
      </c>
      <c r="S6563" t="s">
        <v>134</v>
      </c>
      <c r="T6563">
        <v>1</v>
      </c>
      <c r="U6563" s="1">
        <v>43694</v>
      </c>
      <c r="V6563" s="1">
        <v>43819</v>
      </c>
      <c r="W6563" t="s">
        <v>4218</v>
      </c>
      <c r="X6563" t="s">
        <v>1929</v>
      </c>
      <c r="Y6563">
        <v>60</v>
      </c>
      <c r="Z6563">
        <v>52</v>
      </c>
      <c r="AA6563">
        <v>70</v>
      </c>
      <c r="AB6563">
        <v>74.285700000000006</v>
      </c>
      <c r="AD6563">
        <f>IF(ISBLANK(Source[[#This Row],[CrosslistID]]),1,1/COUNTIFS(Source[CrosslistID],Source[[#This Row],[CrosslistID]],Source[TermDesc],Source[[#This Row],[TermDesc]]))</f>
        <v>1</v>
      </c>
      <c r="AG6563">
        <v>0</v>
      </c>
      <c r="AH6563">
        <v>74.285700000000006</v>
      </c>
      <c r="AI6563">
        <v>5.8</v>
      </c>
      <c r="AJ6563">
        <v>6</v>
      </c>
      <c r="AK6563">
        <v>0.2</v>
      </c>
      <c r="AL65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63">
        <f>IF(AND(Source[[#This Row],[Credit_Noncredit]]="Noncredit",Source[[#This Row],[FTEF]]&gt;0),Source[[#This Row],[NC XLST FTES]]*525/(437.5*Source[[#This Row],[FTEF]]),0)</f>
        <v>0</v>
      </c>
      <c r="AN6563">
        <f>IF(Source[[#This Row],[Credit_Noncredit]]="Credit",Source[[#This Row],[Census Enrollment]],Source[[#This Row],[Noncredit Avg. Attendance]])</f>
        <v>60</v>
      </c>
    </row>
    <row r="6564" spans="1:40" x14ac:dyDescent="0.25">
      <c r="A6564" t="s">
        <v>1914</v>
      </c>
      <c r="B6564" t="s">
        <v>886</v>
      </c>
      <c r="C6564" t="s">
        <v>775</v>
      </c>
      <c r="D6564" t="s">
        <v>4214</v>
      </c>
      <c r="E6564" s="4">
        <v>72853</v>
      </c>
      <c r="F6564" s="4" t="s">
        <v>4215</v>
      </c>
      <c r="G6564" s="4">
        <v>1</v>
      </c>
      <c r="H6564" t="str">
        <f>CONCATENATE(Source[[#This Row],[Subject]],TRIM(Source[[#This Row],[Course]]))</f>
        <v>GEOG1</v>
      </c>
      <c r="I6564" t="str">
        <f>VLOOKUP(Source[[#This Row],[SubjCrse]],'Courses and Categories'!$E$2:$G$1816,3,FALSE)</f>
        <v>Credit General Education</v>
      </c>
      <c r="J6564">
        <v>3</v>
      </c>
      <c r="K6564" t="s">
        <v>4216</v>
      </c>
      <c r="L6564" t="s">
        <v>39</v>
      </c>
      <c r="M6564" t="s">
        <v>903</v>
      </c>
      <c r="N6564" t="s">
        <v>59</v>
      </c>
      <c r="O6564">
        <v>1240</v>
      </c>
      <c r="P6564">
        <v>1355</v>
      </c>
      <c r="Q6564" t="s">
        <v>1649</v>
      </c>
      <c r="R6564">
        <v>5</v>
      </c>
      <c r="S6564" t="s">
        <v>134</v>
      </c>
      <c r="T6564">
        <v>1</v>
      </c>
      <c r="U6564" s="1">
        <v>43694</v>
      </c>
      <c r="V6564" s="1">
        <v>43819</v>
      </c>
      <c r="W6564" t="s">
        <v>4218</v>
      </c>
      <c r="X6564" t="s">
        <v>1929</v>
      </c>
      <c r="Y6564">
        <v>56</v>
      </c>
      <c r="Z6564">
        <v>53</v>
      </c>
      <c r="AA6564">
        <v>70</v>
      </c>
      <c r="AB6564">
        <v>75.714299999999994</v>
      </c>
      <c r="AD6564">
        <f>IF(ISBLANK(Source[[#This Row],[CrosslistID]]),1,1/COUNTIFS(Source[CrosslistID],Source[[#This Row],[CrosslistID]],Source[TermDesc],Source[[#This Row],[TermDesc]]))</f>
        <v>1</v>
      </c>
      <c r="AG6564">
        <v>0</v>
      </c>
      <c r="AH6564">
        <v>75.714299999999994</v>
      </c>
      <c r="AI6564">
        <v>4.7</v>
      </c>
      <c r="AJ6564">
        <v>5.6</v>
      </c>
      <c r="AK6564">
        <v>0.3</v>
      </c>
      <c r="AL65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64">
        <f>IF(AND(Source[[#This Row],[Credit_Noncredit]]="Noncredit",Source[[#This Row],[FTEF]]&gt;0),Source[[#This Row],[NC XLST FTES]]*525/(437.5*Source[[#This Row],[FTEF]]),0)</f>
        <v>0</v>
      </c>
      <c r="AN6564">
        <f>IF(Source[[#This Row],[Credit_Noncredit]]="Credit",Source[[#This Row],[Census Enrollment]],Source[[#This Row],[Noncredit Avg. Attendance]])</f>
        <v>56</v>
      </c>
    </row>
    <row r="6565" spans="1:40" x14ac:dyDescent="0.25">
      <c r="A6565" t="s">
        <v>1914</v>
      </c>
      <c r="B6565" t="s">
        <v>886</v>
      </c>
      <c r="C6565" t="s">
        <v>775</v>
      </c>
      <c r="D6565" t="s">
        <v>4214</v>
      </c>
      <c r="E6565" s="4">
        <v>72280</v>
      </c>
      <c r="F6565" s="4" t="s">
        <v>4215</v>
      </c>
      <c r="G6565" s="4">
        <v>1</v>
      </c>
      <c r="H6565" t="str">
        <f>CONCATENATE(Source[[#This Row],[Subject]],TRIM(Source[[#This Row],[Course]]))</f>
        <v>GEOG1</v>
      </c>
      <c r="I6565" t="str">
        <f>VLOOKUP(Source[[#This Row],[SubjCrse]],'Courses and Categories'!$E$2:$G$1816,3,FALSE)</f>
        <v>Credit General Education</v>
      </c>
      <c r="J6565">
        <v>501</v>
      </c>
      <c r="K6565" t="s">
        <v>4216</v>
      </c>
      <c r="L6565" t="s">
        <v>87</v>
      </c>
      <c r="M6565" t="s">
        <v>903</v>
      </c>
      <c r="N6565" t="s">
        <v>50</v>
      </c>
      <c r="O6565">
        <v>1840</v>
      </c>
      <c r="P6565">
        <v>2130</v>
      </c>
      <c r="Q6565" t="s">
        <v>1649</v>
      </c>
      <c r="R6565">
        <v>5</v>
      </c>
      <c r="S6565" t="s">
        <v>134</v>
      </c>
      <c r="T6565">
        <v>1</v>
      </c>
      <c r="U6565" s="1">
        <v>43694</v>
      </c>
      <c r="V6565" s="1">
        <v>43819</v>
      </c>
      <c r="W6565" t="s">
        <v>4217</v>
      </c>
      <c r="X6565" t="s">
        <v>1929</v>
      </c>
      <c r="Y6565">
        <v>46</v>
      </c>
      <c r="Z6565">
        <v>35</v>
      </c>
      <c r="AA6565">
        <v>70</v>
      </c>
      <c r="AB6565">
        <v>50</v>
      </c>
      <c r="AD6565">
        <f>IF(ISBLANK(Source[[#This Row],[CrosslistID]]),1,1/COUNTIFS(Source[CrosslistID],Source[[#This Row],[CrosslistID]],Source[TermDesc],Source[[#This Row],[TermDesc]]))</f>
        <v>1</v>
      </c>
      <c r="AG6565">
        <v>0</v>
      </c>
      <c r="AH6565">
        <v>50</v>
      </c>
      <c r="AI6565">
        <v>4.3</v>
      </c>
      <c r="AJ6565">
        <v>4.5999999999999996</v>
      </c>
      <c r="AK6565">
        <v>0.2</v>
      </c>
      <c r="AL65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65">
        <f>IF(AND(Source[[#This Row],[Credit_Noncredit]]="Noncredit",Source[[#This Row],[FTEF]]&gt;0),Source[[#This Row],[NC XLST FTES]]*525/(437.5*Source[[#This Row],[FTEF]]),0)</f>
        <v>0</v>
      </c>
      <c r="AN6565">
        <f>IF(Source[[#This Row],[Credit_Noncredit]]="Credit",Source[[#This Row],[Census Enrollment]],Source[[#This Row],[Noncredit Avg. Attendance]])</f>
        <v>46</v>
      </c>
    </row>
    <row r="6566" spans="1:40" x14ac:dyDescent="0.25">
      <c r="A6566" t="s">
        <v>1914</v>
      </c>
      <c r="B6566" t="s">
        <v>886</v>
      </c>
      <c r="C6566" t="s">
        <v>775</v>
      </c>
      <c r="D6566" t="s">
        <v>4214</v>
      </c>
      <c r="E6566" s="4">
        <v>72281</v>
      </c>
      <c r="F6566" s="4" t="s">
        <v>4215</v>
      </c>
      <c r="G6566" s="4" t="s">
        <v>4219</v>
      </c>
      <c r="H6566" t="str">
        <f>CONCATENATE(Source[[#This Row],[Subject]],TRIM(Source[[#This Row],[Course]]))</f>
        <v>GEOG1L</v>
      </c>
      <c r="I6566" t="str">
        <f>VLOOKUP(Source[[#This Row],[SubjCrse]],'Courses and Categories'!$E$2:$G$1816,3,FALSE)</f>
        <v>Credit General Education</v>
      </c>
      <c r="J6566">
        <v>1</v>
      </c>
      <c r="K6566" t="s">
        <v>4220</v>
      </c>
      <c r="L6566" t="s">
        <v>39</v>
      </c>
      <c r="M6566" t="s">
        <v>1063</v>
      </c>
      <c r="N6566" t="s">
        <v>180</v>
      </c>
      <c r="O6566">
        <v>1410</v>
      </c>
      <c r="P6566">
        <v>1700</v>
      </c>
      <c r="Q6566" t="s">
        <v>1649</v>
      </c>
      <c r="R6566">
        <v>45</v>
      </c>
      <c r="S6566" t="s">
        <v>134</v>
      </c>
      <c r="T6566">
        <v>1</v>
      </c>
      <c r="U6566" s="1">
        <v>43694</v>
      </c>
      <c r="V6566" s="1">
        <v>43819</v>
      </c>
      <c r="W6566" t="s">
        <v>4217</v>
      </c>
      <c r="X6566" t="s">
        <v>1929</v>
      </c>
      <c r="Y6566">
        <v>32</v>
      </c>
      <c r="Z6566">
        <v>30</v>
      </c>
      <c r="AA6566">
        <v>30</v>
      </c>
      <c r="AB6566">
        <v>100</v>
      </c>
      <c r="AD6566">
        <f>IF(ISBLANK(Source[[#This Row],[CrosslistID]]),1,1/COUNTIFS(Source[CrosslistID],Source[[#This Row],[CrosslistID]],Source[TermDesc],Source[[#This Row],[TermDesc]]))</f>
        <v>1</v>
      </c>
      <c r="AG6566">
        <v>0</v>
      </c>
      <c r="AH6566">
        <v>100</v>
      </c>
      <c r="AI6566">
        <v>3.1</v>
      </c>
      <c r="AJ6566">
        <v>3.2</v>
      </c>
      <c r="AK6566">
        <v>0.17</v>
      </c>
      <c r="AL65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66">
        <f>IF(AND(Source[[#This Row],[Credit_Noncredit]]="Noncredit",Source[[#This Row],[FTEF]]&gt;0),Source[[#This Row],[NC XLST FTES]]*525/(437.5*Source[[#This Row],[FTEF]]),0)</f>
        <v>0</v>
      </c>
      <c r="AN6566">
        <f>IF(Source[[#This Row],[Credit_Noncredit]]="Credit",Source[[#This Row],[Census Enrollment]],Source[[#This Row],[Noncredit Avg. Attendance]])</f>
        <v>32</v>
      </c>
    </row>
    <row r="6567" spans="1:40" x14ac:dyDescent="0.25">
      <c r="A6567" t="s">
        <v>1914</v>
      </c>
      <c r="B6567" t="s">
        <v>886</v>
      </c>
      <c r="C6567" t="s">
        <v>775</v>
      </c>
      <c r="D6567" t="s">
        <v>4214</v>
      </c>
      <c r="E6567" s="4">
        <v>78213</v>
      </c>
      <c r="F6567" s="4" t="s">
        <v>4215</v>
      </c>
      <c r="G6567" s="4" t="s">
        <v>4219</v>
      </c>
      <c r="H6567" t="str">
        <f>CONCATENATE(Source[[#This Row],[Subject]],TRIM(Source[[#This Row],[Course]]))</f>
        <v>GEOG1L</v>
      </c>
      <c r="I6567" t="str">
        <f>VLOOKUP(Source[[#This Row],[SubjCrse]],'Courses and Categories'!$E$2:$G$1816,3,FALSE)</f>
        <v>Credit General Education</v>
      </c>
      <c r="J6567">
        <v>2</v>
      </c>
      <c r="K6567" t="s">
        <v>4220</v>
      </c>
      <c r="L6567" t="s">
        <v>39</v>
      </c>
      <c r="M6567" t="s">
        <v>1063</v>
      </c>
      <c r="N6567" t="s">
        <v>91</v>
      </c>
      <c r="O6567">
        <v>1410</v>
      </c>
      <c r="P6567">
        <v>1700</v>
      </c>
      <c r="Q6567" t="s">
        <v>1649</v>
      </c>
      <c r="R6567">
        <v>45</v>
      </c>
      <c r="S6567" t="s">
        <v>134</v>
      </c>
      <c r="T6567">
        <v>1</v>
      </c>
      <c r="U6567" s="1">
        <v>43694</v>
      </c>
      <c r="V6567" s="1">
        <v>43819</v>
      </c>
      <c r="W6567" t="s">
        <v>4218</v>
      </c>
      <c r="X6567" t="s">
        <v>1929</v>
      </c>
      <c r="Y6567">
        <v>31</v>
      </c>
      <c r="Z6567">
        <v>30</v>
      </c>
      <c r="AA6567">
        <v>30</v>
      </c>
      <c r="AB6567">
        <v>100</v>
      </c>
      <c r="AD6567">
        <f>IF(ISBLANK(Source[[#This Row],[CrosslistID]]),1,1/COUNTIFS(Source[CrosslistID],Source[[#This Row],[CrosslistID]],Source[TermDesc],Source[[#This Row],[TermDesc]]))</f>
        <v>1</v>
      </c>
      <c r="AG6567">
        <v>0</v>
      </c>
      <c r="AH6567">
        <v>100</v>
      </c>
      <c r="AI6567">
        <v>2.7</v>
      </c>
      <c r="AJ6567">
        <v>3.1</v>
      </c>
      <c r="AK6567">
        <v>0.17</v>
      </c>
      <c r="AL65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67">
        <f>IF(AND(Source[[#This Row],[Credit_Noncredit]]="Noncredit",Source[[#This Row],[FTEF]]&gt;0),Source[[#This Row],[NC XLST FTES]]*525/(437.5*Source[[#This Row],[FTEF]]),0)</f>
        <v>0</v>
      </c>
      <c r="AN6567">
        <f>IF(Source[[#This Row],[Credit_Noncredit]]="Credit",Source[[#This Row],[Census Enrollment]],Source[[#This Row],[Noncredit Avg. Attendance]])</f>
        <v>31</v>
      </c>
    </row>
    <row r="6568" spans="1:40" x14ac:dyDescent="0.25">
      <c r="A6568" t="s">
        <v>1914</v>
      </c>
      <c r="B6568" t="s">
        <v>886</v>
      </c>
      <c r="C6568" t="s">
        <v>775</v>
      </c>
      <c r="D6568" t="s">
        <v>4214</v>
      </c>
      <c r="E6568" s="4">
        <v>70444</v>
      </c>
      <c r="F6568" s="4" t="s">
        <v>4215</v>
      </c>
      <c r="G6568" s="4">
        <v>4</v>
      </c>
      <c r="H6568" t="str">
        <f>CONCATENATE(Source[[#This Row],[Subject]],TRIM(Source[[#This Row],[Course]]))</f>
        <v>GEOG4</v>
      </c>
      <c r="I6568" t="str">
        <f>VLOOKUP(Source[[#This Row],[SubjCrse]],'Courses and Categories'!$E$2:$G$1816,3,FALSE)</f>
        <v>Credit General Education</v>
      </c>
      <c r="J6568">
        <v>1</v>
      </c>
      <c r="K6568" t="s">
        <v>4221</v>
      </c>
      <c r="L6568" t="s">
        <v>39</v>
      </c>
      <c r="M6568" t="s">
        <v>903</v>
      </c>
      <c r="N6568" t="s">
        <v>1041</v>
      </c>
      <c r="O6568">
        <v>910</v>
      </c>
      <c r="P6568">
        <v>1000</v>
      </c>
      <c r="Q6568" t="s">
        <v>1649</v>
      </c>
      <c r="R6568">
        <v>5</v>
      </c>
      <c r="S6568" t="s">
        <v>134</v>
      </c>
      <c r="T6568">
        <v>1</v>
      </c>
      <c r="U6568" s="1">
        <v>43694</v>
      </c>
      <c r="V6568" s="1">
        <v>43819</v>
      </c>
      <c r="W6568" t="s">
        <v>4217</v>
      </c>
      <c r="X6568" t="s">
        <v>1929</v>
      </c>
      <c r="Y6568">
        <v>36</v>
      </c>
      <c r="Z6568">
        <v>32</v>
      </c>
      <c r="AA6568">
        <v>70</v>
      </c>
      <c r="AB6568">
        <v>45.714300000000001</v>
      </c>
      <c r="AD6568">
        <f>IF(ISBLANK(Source[[#This Row],[CrosslistID]]),1,1/COUNTIFS(Source[CrosslistID],Source[[#This Row],[CrosslistID]],Source[TermDesc],Source[[#This Row],[TermDesc]]))</f>
        <v>1</v>
      </c>
      <c r="AG6568">
        <v>0</v>
      </c>
      <c r="AH6568">
        <v>45.714300000000001</v>
      </c>
      <c r="AI6568">
        <v>3.4</v>
      </c>
      <c r="AJ6568">
        <v>3.6</v>
      </c>
      <c r="AK6568">
        <v>0.2</v>
      </c>
      <c r="AL65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68">
        <f>IF(AND(Source[[#This Row],[Credit_Noncredit]]="Noncredit",Source[[#This Row],[FTEF]]&gt;0),Source[[#This Row],[NC XLST FTES]]*525/(437.5*Source[[#This Row],[FTEF]]),0)</f>
        <v>0</v>
      </c>
      <c r="AN6568">
        <f>IF(Source[[#This Row],[Credit_Noncredit]]="Credit",Source[[#This Row],[Census Enrollment]],Source[[#This Row],[Noncredit Avg. Attendance]])</f>
        <v>36</v>
      </c>
    </row>
    <row r="6569" spans="1:40" x14ac:dyDescent="0.25">
      <c r="A6569" t="s">
        <v>1914</v>
      </c>
      <c r="B6569" t="s">
        <v>886</v>
      </c>
      <c r="C6569" t="s">
        <v>775</v>
      </c>
      <c r="D6569" t="s">
        <v>4214</v>
      </c>
      <c r="E6569" s="4">
        <v>74711</v>
      </c>
      <c r="F6569" s="4" t="s">
        <v>4215</v>
      </c>
      <c r="G6569" s="4">
        <v>31</v>
      </c>
      <c r="H6569" t="str">
        <f>CONCATENATE(Source[[#This Row],[Subject]],TRIM(Source[[#This Row],[Course]]))</f>
        <v>GEOG31</v>
      </c>
      <c r="I6569" t="str">
        <f>VLOOKUP(Source[[#This Row],[SubjCrse]],'Courses and Categories'!$E$2:$G$1816,3,FALSE)</f>
        <v>Credit General Education</v>
      </c>
      <c r="J6569">
        <v>1</v>
      </c>
      <c r="K6569" t="s">
        <v>3991</v>
      </c>
      <c r="L6569" t="s">
        <v>39</v>
      </c>
      <c r="M6569" t="s">
        <v>903</v>
      </c>
      <c r="N6569" t="s">
        <v>59</v>
      </c>
      <c r="O6569">
        <v>1310</v>
      </c>
      <c r="P6569">
        <v>1425</v>
      </c>
      <c r="Q6569" t="s">
        <v>1649</v>
      </c>
      <c r="R6569">
        <v>302</v>
      </c>
      <c r="S6569" t="s">
        <v>134</v>
      </c>
      <c r="T6569">
        <v>1</v>
      </c>
      <c r="U6569" s="1">
        <v>43694</v>
      </c>
      <c r="V6569" s="1">
        <v>43819</v>
      </c>
      <c r="W6569" t="s">
        <v>3992</v>
      </c>
      <c r="X6569" t="s">
        <v>1929</v>
      </c>
      <c r="Y6569">
        <v>11</v>
      </c>
      <c r="Z6569">
        <v>10</v>
      </c>
      <c r="AA6569">
        <v>49</v>
      </c>
      <c r="AB6569">
        <v>20.408200000000001</v>
      </c>
      <c r="AC6569" t="s">
        <v>3993</v>
      </c>
      <c r="AD6569">
        <f>IF(ISBLANK(Source[[#This Row],[CrosslistID]]),1,1/COUNTIFS(Source[CrosslistID],Source[[#This Row],[CrosslistID]],Source[TermDesc],Source[[#This Row],[TermDesc]]))</f>
        <v>0.33333333333333331</v>
      </c>
      <c r="AE6569">
        <v>35</v>
      </c>
      <c r="AF6569">
        <v>49</v>
      </c>
      <c r="AG6569">
        <v>71.428600000000003</v>
      </c>
      <c r="AH6569">
        <v>71.428600000000003</v>
      </c>
      <c r="AI6569">
        <v>1.1000000000000001</v>
      </c>
      <c r="AJ6569">
        <v>1.1000000000000001</v>
      </c>
      <c r="AK6569">
        <v>0</v>
      </c>
      <c r="AL65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69">
        <f>IF(AND(Source[[#This Row],[Credit_Noncredit]]="Noncredit",Source[[#This Row],[FTEF]]&gt;0),Source[[#This Row],[NC XLST FTES]]*525/(437.5*Source[[#This Row],[FTEF]]),0)</f>
        <v>0</v>
      </c>
      <c r="AN6569">
        <f>IF(Source[[#This Row],[Credit_Noncredit]]="Credit",Source[[#This Row],[Census Enrollment]],Source[[#This Row],[Noncredit Avg. Attendance]])</f>
        <v>11</v>
      </c>
    </row>
    <row r="6570" spans="1:40" x14ac:dyDescent="0.25">
      <c r="A6570" t="s">
        <v>1914</v>
      </c>
      <c r="B6570" t="s">
        <v>886</v>
      </c>
      <c r="C6570" t="s">
        <v>775</v>
      </c>
      <c r="D6570" t="s">
        <v>4214</v>
      </c>
      <c r="E6570" s="4">
        <v>77781</v>
      </c>
      <c r="F6570" s="4" t="s">
        <v>4215</v>
      </c>
      <c r="G6570" s="4">
        <v>31</v>
      </c>
      <c r="H6570" t="str">
        <f>CONCATENATE(Source[[#This Row],[Subject]],TRIM(Source[[#This Row],[Course]]))</f>
        <v>GEOG31</v>
      </c>
      <c r="I6570" t="str">
        <f>VLOOKUP(Source[[#This Row],[SubjCrse]],'Courses and Categories'!$E$2:$G$1816,3,FALSE)</f>
        <v>Credit General Education</v>
      </c>
      <c r="J6570">
        <v>2</v>
      </c>
      <c r="K6570" t="s">
        <v>3991</v>
      </c>
      <c r="L6570" t="s">
        <v>39</v>
      </c>
      <c r="M6570" t="s">
        <v>903</v>
      </c>
      <c r="N6570" t="s">
        <v>59</v>
      </c>
      <c r="O6570">
        <v>940</v>
      </c>
      <c r="P6570">
        <v>1055</v>
      </c>
      <c r="Q6570" t="s">
        <v>1649</v>
      </c>
      <c r="R6570">
        <v>302</v>
      </c>
      <c r="S6570" t="s">
        <v>134</v>
      </c>
      <c r="T6570">
        <v>1</v>
      </c>
      <c r="U6570" s="1">
        <v>43694</v>
      </c>
      <c r="V6570" s="1">
        <v>43819</v>
      </c>
      <c r="W6570" t="s">
        <v>3992</v>
      </c>
      <c r="X6570" t="s">
        <v>1929</v>
      </c>
      <c r="Y6570">
        <v>17</v>
      </c>
      <c r="Z6570">
        <v>13</v>
      </c>
      <c r="AA6570">
        <v>49</v>
      </c>
      <c r="AB6570">
        <v>26.5306</v>
      </c>
      <c r="AC6570" t="s">
        <v>3994</v>
      </c>
      <c r="AD6570">
        <f>IF(ISBLANK(Source[[#This Row],[CrosslistID]]),1,1/COUNTIFS(Source[CrosslistID],Source[[#This Row],[CrosslistID]],Source[TermDesc],Source[[#This Row],[TermDesc]]))</f>
        <v>0.33333333333333331</v>
      </c>
      <c r="AE6570">
        <v>39</v>
      </c>
      <c r="AF6570">
        <v>49</v>
      </c>
      <c r="AG6570">
        <v>79.591800000000006</v>
      </c>
      <c r="AH6570">
        <v>79.591800000000006</v>
      </c>
      <c r="AI6570">
        <v>1.6</v>
      </c>
      <c r="AJ6570">
        <v>1.7</v>
      </c>
      <c r="AK6570">
        <v>0</v>
      </c>
      <c r="AL65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70">
        <f>IF(AND(Source[[#This Row],[Credit_Noncredit]]="Noncredit",Source[[#This Row],[FTEF]]&gt;0),Source[[#This Row],[NC XLST FTES]]*525/(437.5*Source[[#This Row],[FTEF]]),0)</f>
        <v>0</v>
      </c>
      <c r="AN6570">
        <f>IF(Source[[#This Row],[Credit_Noncredit]]="Credit",Source[[#This Row],[Census Enrollment]],Source[[#This Row],[Noncredit Avg. Attendance]])</f>
        <v>17</v>
      </c>
    </row>
    <row r="6571" spans="1:40" x14ac:dyDescent="0.25">
      <c r="A6571" t="s">
        <v>1914</v>
      </c>
      <c r="B6571" t="s">
        <v>886</v>
      </c>
      <c r="C6571" t="s">
        <v>775</v>
      </c>
      <c r="D6571" t="s">
        <v>4214</v>
      </c>
      <c r="E6571" s="4">
        <v>78214</v>
      </c>
      <c r="F6571" s="4" t="s">
        <v>4215</v>
      </c>
      <c r="G6571" s="4" t="s">
        <v>3995</v>
      </c>
      <c r="H6571" t="str">
        <f>CONCATENATE(Source[[#This Row],[Subject]],TRIM(Source[[#This Row],[Course]]))</f>
        <v>GEOG31L</v>
      </c>
      <c r="I6571" t="str">
        <f>VLOOKUP(Source[[#This Row],[SubjCrse]],'Courses and Categories'!$E$2:$G$1816,3,FALSE)</f>
        <v>Credit General Education</v>
      </c>
      <c r="J6571">
        <v>1</v>
      </c>
      <c r="K6571" t="s">
        <v>3996</v>
      </c>
      <c r="L6571" t="s">
        <v>39</v>
      </c>
      <c r="M6571" t="s">
        <v>1063</v>
      </c>
      <c r="N6571" t="s">
        <v>91</v>
      </c>
      <c r="O6571">
        <v>910</v>
      </c>
      <c r="P6571">
        <v>1200</v>
      </c>
      <c r="Q6571" t="s">
        <v>1649</v>
      </c>
      <c r="R6571">
        <v>322</v>
      </c>
      <c r="S6571" t="s">
        <v>134</v>
      </c>
      <c r="T6571">
        <v>1</v>
      </c>
      <c r="U6571" s="1">
        <v>43694</v>
      </c>
      <c r="V6571" s="1">
        <v>43819</v>
      </c>
      <c r="W6571" t="s">
        <v>3992</v>
      </c>
      <c r="X6571" t="s">
        <v>1929</v>
      </c>
      <c r="Y6571">
        <v>9</v>
      </c>
      <c r="Z6571">
        <v>8</v>
      </c>
      <c r="AA6571">
        <v>24</v>
      </c>
      <c r="AB6571">
        <v>33.333300000000001</v>
      </c>
      <c r="AC6571" t="s">
        <v>3997</v>
      </c>
      <c r="AD6571">
        <f>IF(ISBLANK(Source[[#This Row],[CrosslistID]]),1,1/COUNTIFS(Source[CrosslistID],Source[[#This Row],[CrosslistID]],Source[TermDesc],Source[[#This Row],[TermDesc]]))</f>
        <v>0.33333333333333331</v>
      </c>
      <c r="AE6571">
        <v>22</v>
      </c>
      <c r="AF6571">
        <v>25</v>
      </c>
      <c r="AG6571">
        <v>88</v>
      </c>
      <c r="AH6571">
        <v>88</v>
      </c>
      <c r="AI6571">
        <v>0.9</v>
      </c>
      <c r="AJ6571">
        <v>0.9</v>
      </c>
      <c r="AK6571">
        <v>0</v>
      </c>
      <c r="AL65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71">
        <f>IF(AND(Source[[#This Row],[Credit_Noncredit]]="Noncredit",Source[[#This Row],[FTEF]]&gt;0),Source[[#This Row],[NC XLST FTES]]*525/(437.5*Source[[#This Row],[FTEF]]),0)</f>
        <v>0</v>
      </c>
      <c r="AN6571">
        <f>IF(Source[[#This Row],[Credit_Noncredit]]="Credit",Source[[#This Row],[Census Enrollment]],Source[[#This Row],[Noncredit Avg. Attendance]])</f>
        <v>9</v>
      </c>
    </row>
    <row r="6572" spans="1:40" x14ac:dyDescent="0.25">
      <c r="A6572" t="s">
        <v>1914</v>
      </c>
      <c r="B6572" t="s">
        <v>886</v>
      </c>
      <c r="C6572" t="s">
        <v>775</v>
      </c>
      <c r="D6572" t="s">
        <v>4214</v>
      </c>
      <c r="E6572" s="4">
        <v>78970</v>
      </c>
      <c r="F6572" s="4" t="s">
        <v>4215</v>
      </c>
      <c r="G6572" s="4">
        <v>110</v>
      </c>
      <c r="H6572" t="str">
        <f>CONCATENATE(Source[[#This Row],[Subject]],TRIM(Source[[#This Row],[Course]]))</f>
        <v>GEOG110</v>
      </c>
      <c r="I6572" t="str">
        <f>VLOOKUP(Source[[#This Row],[SubjCrse]],'Courses and Categories'!$E$2:$G$1816,3,FALSE)</f>
        <v>Credit CTE</v>
      </c>
      <c r="J6572">
        <v>551</v>
      </c>
      <c r="K6572" t="s">
        <v>4222</v>
      </c>
      <c r="L6572" t="s">
        <v>87</v>
      </c>
      <c r="M6572" t="s">
        <v>1046</v>
      </c>
      <c r="N6572" t="s">
        <v>41</v>
      </c>
      <c r="O6572">
        <v>1810</v>
      </c>
      <c r="P6572">
        <v>2200</v>
      </c>
      <c r="Q6572" t="s">
        <v>76</v>
      </c>
      <c r="R6572" t="s">
        <v>83</v>
      </c>
      <c r="S6572" t="s">
        <v>77</v>
      </c>
      <c r="T6572">
        <v>1</v>
      </c>
      <c r="U6572" s="1">
        <v>43694</v>
      </c>
      <c r="V6572" s="1">
        <v>43819</v>
      </c>
      <c r="W6572" t="s">
        <v>4218</v>
      </c>
      <c r="X6572" t="s">
        <v>1929</v>
      </c>
      <c r="Y6572">
        <v>24</v>
      </c>
      <c r="Z6572">
        <v>22</v>
      </c>
      <c r="AA6572">
        <v>24</v>
      </c>
      <c r="AB6572">
        <v>91.666700000000006</v>
      </c>
      <c r="AD6572">
        <f>IF(ISBLANK(Source[[#This Row],[CrosslistID]]),1,1/COUNTIFS(Source[CrosslistID],Source[[#This Row],[CrosslistID]],Source[TermDesc],Source[[#This Row],[TermDesc]]))</f>
        <v>1</v>
      </c>
      <c r="AG6572">
        <v>0</v>
      </c>
      <c r="AH6572">
        <v>91.666700000000006</v>
      </c>
      <c r="AI6572">
        <v>3.0670000000000002</v>
      </c>
      <c r="AJ6572">
        <v>3.2002999999999999</v>
      </c>
      <c r="AK6572">
        <v>0.25169999999999998</v>
      </c>
      <c r="AL65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72">
        <f>IF(AND(Source[[#This Row],[Credit_Noncredit]]="Noncredit",Source[[#This Row],[FTEF]]&gt;0),Source[[#This Row],[NC XLST FTES]]*525/(437.5*Source[[#This Row],[FTEF]]),0)</f>
        <v>0</v>
      </c>
      <c r="AN6572">
        <f>IF(Source[[#This Row],[Credit_Noncredit]]="Credit",Source[[#This Row],[Census Enrollment]],Source[[#This Row],[Noncredit Avg. Attendance]])</f>
        <v>24</v>
      </c>
    </row>
    <row r="6573" spans="1:40" x14ac:dyDescent="0.25">
      <c r="A6573" t="s">
        <v>1914</v>
      </c>
      <c r="B6573" t="s">
        <v>886</v>
      </c>
      <c r="C6573" t="s">
        <v>775</v>
      </c>
      <c r="D6573" t="s">
        <v>4214</v>
      </c>
      <c r="E6573" s="4">
        <v>72099</v>
      </c>
      <c r="F6573" s="4" t="s">
        <v>4215</v>
      </c>
      <c r="G6573" s="4">
        <v>110</v>
      </c>
      <c r="H6573" t="str">
        <f>CONCATENATE(Source[[#This Row],[Subject]],TRIM(Source[[#This Row],[Course]]))</f>
        <v>GEOG110</v>
      </c>
      <c r="I6573" t="str">
        <f>VLOOKUP(Source[[#This Row],[SubjCrse]],'Courses and Categories'!$E$2:$G$1816,3,FALSE)</f>
        <v>Credit CTE</v>
      </c>
      <c r="J6573">
        <v>581</v>
      </c>
      <c r="K6573" t="s">
        <v>4222</v>
      </c>
      <c r="L6573" t="s">
        <v>87</v>
      </c>
      <c r="M6573" t="s">
        <v>1046</v>
      </c>
      <c r="N6573" t="s">
        <v>185</v>
      </c>
      <c r="O6573">
        <v>1810</v>
      </c>
      <c r="P6573">
        <v>2200</v>
      </c>
      <c r="Q6573" t="s">
        <v>76</v>
      </c>
      <c r="R6573" t="s">
        <v>83</v>
      </c>
      <c r="S6573" t="s">
        <v>77</v>
      </c>
      <c r="T6573">
        <v>1</v>
      </c>
      <c r="U6573" s="1">
        <v>43694</v>
      </c>
      <c r="V6573" s="1">
        <v>43819</v>
      </c>
      <c r="W6573" t="s">
        <v>4223</v>
      </c>
      <c r="X6573" t="s">
        <v>1929</v>
      </c>
      <c r="Y6573">
        <v>11</v>
      </c>
      <c r="Z6573">
        <v>11</v>
      </c>
      <c r="AA6573">
        <v>27</v>
      </c>
      <c r="AB6573">
        <v>40.740699999999997</v>
      </c>
      <c r="AD6573">
        <f>IF(ISBLANK(Source[[#This Row],[CrosslistID]]),1,1/COUNTIFS(Source[CrosslistID],Source[[#This Row],[CrosslistID]],Source[TermDesc],Source[[#This Row],[TermDesc]]))</f>
        <v>1</v>
      </c>
      <c r="AG6573">
        <v>0</v>
      </c>
      <c r="AH6573">
        <v>40.740699999999997</v>
      </c>
      <c r="AI6573">
        <v>1.4670000000000001</v>
      </c>
      <c r="AJ6573">
        <v>1.4670000000000001</v>
      </c>
      <c r="AK6573">
        <v>0.25169999999999998</v>
      </c>
      <c r="AL65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73">
        <f>IF(AND(Source[[#This Row],[Credit_Noncredit]]="Noncredit",Source[[#This Row],[FTEF]]&gt;0),Source[[#This Row],[NC XLST FTES]]*525/(437.5*Source[[#This Row],[FTEF]]),0)</f>
        <v>0</v>
      </c>
      <c r="AN6573">
        <f>IF(Source[[#This Row],[Credit_Noncredit]]="Credit",Source[[#This Row],[Census Enrollment]],Source[[#This Row],[Noncredit Avg. Attendance]])</f>
        <v>11</v>
      </c>
    </row>
    <row r="6574" spans="1:40" x14ac:dyDescent="0.25">
      <c r="A6574" t="s">
        <v>1914</v>
      </c>
      <c r="B6574" t="s">
        <v>886</v>
      </c>
      <c r="C6574" t="s">
        <v>775</v>
      </c>
      <c r="D6574" t="s">
        <v>4214</v>
      </c>
      <c r="E6574" s="4">
        <v>78972</v>
      </c>
      <c r="F6574" s="4" t="s">
        <v>4215</v>
      </c>
      <c r="G6574" s="4">
        <v>111</v>
      </c>
      <c r="H6574" t="str">
        <f>CONCATENATE(Source[[#This Row],[Subject]],TRIM(Source[[#This Row],[Course]]))</f>
        <v>GEOG111</v>
      </c>
      <c r="I6574" t="str">
        <f>VLOOKUP(Source[[#This Row],[SubjCrse]],'Courses and Categories'!$E$2:$G$1816,3,FALSE)</f>
        <v>Credit CTE</v>
      </c>
      <c r="J6574">
        <v>501</v>
      </c>
      <c r="K6574" t="s">
        <v>4224</v>
      </c>
      <c r="L6574" t="s">
        <v>87</v>
      </c>
      <c r="M6574" t="s">
        <v>1046</v>
      </c>
      <c r="N6574" t="s">
        <v>50</v>
      </c>
      <c r="O6574">
        <v>1810</v>
      </c>
      <c r="P6574">
        <v>2200</v>
      </c>
      <c r="Q6574" t="s">
        <v>76</v>
      </c>
      <c r="R6574">
        <v>514</v>
      </c>
      <c r="S6574" t="s">
        <v>77</v>
      </c>
      <c r="T6574">
        <v>1</v>
      </c>
      <c r="U6574" s="1">
        <v>43694</v>
      </c>
      <c r="V6574" s="1">
        <v>43819</v>
      </c>
      <c r="W6574" t="s">
        <v>4225</v>
      </c>
      <c r="X6574" t="s">
        <v>1929</v>
      </c>
      <c r="Y6574">
        <v>31</v>
      </c>
      <c r="Z6574">
        <v>29</v>
      </c>
      <c r="AA6574">
        <v>24</v>
      </c>
      <c r="AB6574">
        <v>120.83329999999999</v>
      </c>
      <c r="AD6574">
        <f>IF(ISBLANK(Source[[#This Row],[CrosslistID]]),1,1/COUNTIFS(Source[CrosslistID],Source[[#This Row],[CrosslistID]],Source[TermDesc],Source[[#This Row],[TermDesc]]))</f>
        <v>1</v>
      </c>
      <c r="AG6574">
        <v>0</v>
      </c>
      <c r="AH6574">
        <v>120.83329999999999</v>
      </c>
      <c r="AI6574">
        <v>4.133</v>
      </c>
      <c r="AJ6574">
        <v>4.133</v>
      </c>
      <c r="AK6574">
        <v>0.25169999999999998</v>
      </c>
      <c r="AL65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74">
        <f>IF(AND(Source[[#This Row],[Credit_Noncredit]]="Noncredit",Source[[#This Row],[FTEF]]&gt;0),Source[[#This Row],[NC XLST FTES]]*525/(437.5*Source[[#This Row],[FTEF]]),0)</f>
        <v>0</v>
      </c>
      <c r="AN6574">
        <f>IF(Source[[#This Row],[Credit_Noncredit]]="Credit",Source[[#This Row],[Census Enrollment]],Source[[#This Row],[Noncredit Avg. Attendance]])</f>
        <v>31</v>
      </c>
    </row>
    <row r="6575" spans="1:40" x14ac:dyDescent="0.25">
      <c r="A6575" t="s">
        <v>1914</v>
      </c>
      <c r="B6575" t="s">
        <v>886</v>
      </c>
      <c r="C6575" t="s">
        <v>775</v>
      </c>
      <c r="D6575" t="s">
        <v>4214</v>
      </c>
      <c r="E6575" s="4">
        <v>77197</v>
      </c>
      <c r="F6575" s="4" t="s">
        <v>4226</v>
      </c>
      <c r="G6575" s="4">
        <v>10</v>
      </c>
      <c r="H6575" t="str">
        <f>CONCATENATE(Source[[#This Row],[Subject]],TRIM(Source[[#This Row],[Course]]))</f>
        <v>GEOL10</v>
      </c>
      <c r="I6575" t="str">
        <f>VLOOKUP(Source[[#This Row],[SubjCrse]],'Courses and Categories'!$E$2:$G$1816,3,FALSE)</f>
        <v>Credit General Education</v>
      </c>
      <c r="J6575">
        <v>1</v>
      </c>
      <c r="K6575" t="s">
        <v>4227</v>
      </c>
      <c r="L6575" t="s">
        <v>39</v>
      </c>
      <c r="M6575" t="s">
        <v>903</v>
      </c>
      <c r="N6575" t="s">
        <v>59</v>
      </c>
      <c r="O6575">
        <v>940</v>
      </c>
      <c r="P6575">
        <v>1055</v>
      </c>
      <c r="Q6575" t="s">
        <v>1649</v>
      </c>
      <c r="R6575">
        <v>5</v>
      </c>
      <c r="S6575" t="s">
        <v>134</v>
      </c>
      <c r="T6575">
        <v>1</v>
      </c>
      <c r="U6575" s="1">
        <v>43694</v>
      </c>
      <c r="V6575" s="1">
        <v>43819</v>
      </c>
      <c r="W6575" t="s">
        <v>4228</v>
      </c>
      <c r="X6575" t="s">
        <v>1929</v>
      </c>
      <c r="Y6575">
        <v>60</v>
      </c>
      <c r="Z6575">
        <v>48</v>
      </c>
      <c r="AA6575">
        <v>70</v>
      </c>
      <c r="AB6575">
        <v>68.571399999999997</v>
      </c>
      <c r="AD6575">
        <f>IF(ISBLANK(Source[[#This Row],[CrosslistID]]),1,1/COUNTIFS(Source[CrosslistID],Source[[#This Row],[CrosslistID]],Source[TermDesc],Source[[#This Row],[TermDesc]]))</f>
        <v>1</v>
      </c>
      <c r="AG6575">
        <v>0</v>
      </c>
      <c r="AH6575">
        <v>68.571399999999997</v>
      </c>
      <c r="AI6575">
        <v>5.6</v>
      </c>
      <c r="AJ6575">
        <v>6</v>
      </c>
      <c r="AK6575">
        <v>0.2</v>
      </c>
      <c r="AL65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75">
        <f>IF(AND(Source[[#This Row],[Credit_Noncredit]]="Noncredit",Source[[#This Row],[FTEF]]&gt;0),Source[[#This Row],[NC XLST FTES]]*525/(437.5*Source[[#This Row],[FTEF]]),0)</f>
        <v>0</v>
      </c>
      <c r="AN6575">
        <f>IF(Source[[#This Row],[Credit_Noncredit]]="Credit",Source[[#This Row],[Census Enrollment]],Source[[#This Row],[Noncredit Avg. Attendance]])</f>
        <v>60</v>
      </c>
    </row>
    <row r="6576" spans="1:40" x14ac:dyDescent="0.25">
      <c r="A6576" t="s">
        <v>1914</v>
      </c>
      <c r="B6576" t="s">
        <v>886</v>
      </c>
      <c r="C6576" t="s">
        <v>775</v>
      </c>
      <c r="D6576" t="s">
        <v>4214</v>
      </c>
      <c r="E6576" s="4">
        <v>70447</v>
      </c>
      <c r="F6576" s="4" t="s">
        <v>4226</v>
      </c>
      <c r="G6576" s="4" t="s">
        <v>1819</v>
      </c>
      <c r="H6576" t="str">
        <f>CONCATENATE(Source[[#This Row],[Subject]],TRIM(Source[[#This Row],[Course]]))</f>
        <v>GEOL10L</v>
      </c>
      <c r="I6576" t="str">
        <f>VLOOKUP(Source[[#This Row],[SubjCrse]],'Courses and Categories'!$E$2:$G$1816,3,FALSE)</f>
        <v>Credit General Education</v>
      </c>
      <c r="J6576">
        <v>1</v>
      </c>
      <c r="K6576" t="s">
        <v>4229</v>
      </c>
      <c r="L6576" t="s">
        <v>39</v>
      </c>
      <c r="M6576" t="s">
        <v>1046</v>
      </c>
      <c r="N6576" t="s">
        <v>41</v>
      </c>
      <c r="O6576">
        <v>1410</v>
      </c>
      <c r="P6576">
        <v>1800</v>
      </c>
      <c r="Q6576" t="s">
        <v>1649</v>
      </c>
      <c r="R6576">
        <v>45</v>
      </c>
      <c r="S6576" t="s">
        <v>134</v>
      </c>
      <c r="T6576">
        <v>1</v>
      </c>
      <c r="U6576" s="1">
        <v>43694</v>
      </c>
      <c r="V6576" s="1">
        <v>43819</v>
      </c>
      <c r="W6576" t="s">
        <v>4228</v>
      </c>
      <c r="X6576" t="s">
        <v>1929</v>
      </c>
      <c r="Y6576">
        <v>26</v>
      </c>
      <c r="Z6576">
        <v>15</v>
      </c>
      <c r="AA6576">
        <v>30</v>
      </c>
      <c r="AB6576">
        <v>50</v>
      </c>
      <c r="AD6576">
        <f>IF(ISBLANK(Source[[#This Row],[CrosslistID]]),1,1/COUNTIFS(Source[CrosslistID],Source[[#This Row],[CrosslistID]],Source[TermDesc],Source[[#This Row],[TermDesc]]))</f>
        <v>1</v>
      </c>
      <c r="AG6576">
        <v>0</v>
      </c>
      <c r="AH6576">
        <v>50</v>
      </c>
      <c r="AI6576">
        <v>3.3330000000000002</v>
      </c>
      <c r="AJ6576">
        <v>3.4662999999999999</v>
      </c>
      <c r="AK6576">
        <v>0.23669999999999999</v>
      </c>
      <c r="AL65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76">
        <f>IF(AND(Source[[#This Row],[Credit_Noncredit]]="Noncredit",Source[[#This Row],[FTEF]]&gt;0),Source[[#This Row],[NC XLST FTES]]*525/(437.5*Source[[#This Row],[FTEF]]),0)</f>
        <v>0</v>
      </c>
      <c r="AN6576">
        <f>IF(Source[[#This Row],[Credit_Noncredit]]="Credit",Source[[#This Row],[Census Enrollment]],Source[[#This Row],[Noncredit Avg. Attendance]])</f>
        <v>26</v>
      </c>
    </row>
    <row r="6577" spans="1:40" x14ac:dyDescent="0.25">
      <c r="A6577" t="s">
        <v>1914</v>
      </c>
      <c r="B6577" t="s">
        <v>886</v>
      </c>
      <c r="C6577" t="s">
        <v>775</v>
      </c>
      <c r="D6577" t="s">
        <v>4214</v>
      </c>
      <c r="E6577" s="4">
        <v>77919</v>
      </c>
      <c r="F6577" s="4" t="s">
        <v>4230</v>
      </c>
      <c r="G6577" s="4">
        <v>1</v>
      </c>
      <c r="H6577" t="str">
        <f>CONCATENATE(Source[[#This Row],[Subject]],TRIM(Source[[#This Row],[Course]]))</f>
        <v>OCAN1</v>
      </c>
      <c r="I6577" t="str">
        <f>VLOOKUP(Source[[#This Row],[SubjCrse]],'Courses and Categories'!$E$2:$G$1816,3,FALSE)</f>
        <v>Credit General Education</v>
      </c>
      <c r="J6577">
        <v>2</v>
      </c>
      <c r="K6577" t="s">
        <v>4231</v>
      </c>
      <c r="L6577" t="s">
        <v>39</v>
      </c>
      <c r="M6577" t="s">
        <v>903</v>
      </c>
      <c r="N6577" t="s">
        <v>59</v>
      </c>
      <c r="O6577">
        <v>1110</v>
      </c>
      <c r="P6577">
        <v>1225</v>
      </c>
      <c r="Q6577" t="s">
        <v>1649</v>
      </c>
      <c r="R6577">
        <v>5</v>
      </c>
      <c r="S6577" t="s">
        <v>134</v>
      </c>
      <c r="T6577">
        <v>1</v>
      </c>
      <c r="U6577" s="1">
        <v>43694</v>
      </c>
      <c r="V6577" s="1">
        <v>43819</v>
      </c>
      <c r="W6577" t="s">
        <v>4228</v>
      </c>
      <c r="X6577" t="s">
        <v>1929</v>
      </c>
      <c r="Y6577">
        <v>51</v>
      </c>
      <c r="Z6577">
        <v>27</v>
      </c>
      <c r="AA6577">
        <v>70</v>
      </c>
      <c r="AB6577">
        <v>38.571399999999997</v>
      </c>
      <c r="AD6577">
        <f>IF(ISBLANK(Source[[#This Row],[CrosslistID]]),1,1/COUNTIFS(Source[CrosslistID],Source[[#This Row],[CrosslistID]],Source[TermDesc],Source[[#This Row],[TermDesc]]))</f>
        <v>1</v>
      </c>
      <c r="AG6577">
        <v>0</v>
      </c>
      <c r="AH6577">
        <v>38.571399999999997</v>
      </c>
      <c r="AI6577">
        <v>4.8</v>
      </c>
      <c r="AJ6577">
        <v>5.0999999999999996</v>
      </c>
      <c r="AK6577">
        <v>0.2</v>
      </c>
      <c r="AL65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77">
        <f>IF(AND(Source[[#This Row],[Credit_Noncredit]]="Noncredit",Source[[#This Row],[FTEF]]&gt;0),Source[[#This Row],[NC XLST FTES]]*525/(437.5*Source[[#This Row],[FTEF]]),0)</f>
        <v>0</v>
      </c>
      <c r="AN6577">
        <f>IF(Source[[#This Row],[Credit_Noncredit]]="Credit",Source[[#This Row],[Census Enrollment]],Source[[#This Row],[Noncredit Avg. Attendance]])</f>
        <v>51</v>
      </c>
    </row>
    <row r="6578" spans="1:40" x14ac:dyDescent="0.25">
      <c r="A6578" t="s">
        <v>1914</v>
      </c>
      <c r="B6578" t="s">
        <v>886</v>
      </c>
      <c r="C6578" t="s">
        <v>775</v>
      </c>
      <c r="D6578" t="s">
        <v>4214</v>
      </c>
      <c r="E6578" s="4">
        <v>78215</v>
      </c>
      <c r="F6578" s="4" t="s">
        <v>4230</v>
      </c>
      <c r="G6578" s="4">
        <v>1</v>
      </c>
      <c r="H6578" t="str">
        <f>CONCATENATE(Source[[#This Row],[Subject]],TRIM(Source[[#This Row],[Course]]))</f>
        <v>OCAN1</v>
      </c>
      <c r="I6578" t="str">
        <f>VLOOKUP(Source[[#This Row],[SubjCrse]],'Courses and Categories'!$E$2:$G$1816,3,FALSE)</f>
        <v>Credit General Education</v>
      </c>
      <c r="J6578">
        <v>831</v>
      </c>
      <c r="K6578" t="s">
        <v>4231</v>
      </c>
      <c r="L6578" t="s">
        <v>87</v>
      </c>
      <c r="M6578" t="s">
        <v>897</v>
      </c>
      <c r="N6578" t="s">
        <v>42</v>
      </c>
      <c r="O6578" t="s">
        <v>42</v>
      </c>
      <c r="P6578" t="s">
        <v>42</v>
      </c>
      <c r="Q6578" t="s">
        <v>42</v>
      </c>
      <c r="S6578" t="s">
        <v>134</v>
      </c>
      <c r="T6578">
        <v>1</v>
      </c>
      <c r="U6578" s="1">
        <v>43694</v>
      </c>
      <c r="V6578" s="1">
        <v>43819</v>
      </c>
      <c r="W6578" t="s">
        <v>4228</v>
      </c>
      <c r="X6578" t="s">
        <v>1450</v>
      </c>
      <c r="Y6578">
        <v>19</v>
      </c>
      <c r="Z6578">
        <v>11</v>
      </c>
      <c r="AA6578">
        <v>45</v>
      </c>
      <c r="AB6578">
        <v>24.444400000000002</v>
      </c>
      <c r="AD6578">
        <f>IF(ISBLANK(Source[[#This Row],[CrosslistID]]),1,1/COUNTIFS(Source[CrosslistID],Source[[#This Row],[CrosslistID]],Source[TermDesc],Source[[#This Row],[TermDesc]]))</f>
        <v>1</v>
      </c>
      <c r="AG6578">
        <v>0</v>
      </c>
      <c r="AH6578">
        <v>24.444400000000002</v>
      </c>
      <c r="AI6578">
        <v>1.9</v>
      </c>
      <c r="AJ6578">
        <v>1.9</v>
      </c>
      <c r="AK6578">
        <v>0.2</v>
      </c>
      <c r="AL65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78">
        <f>IF(AND(Source[[#This Row],[Credit_Noncredit]]="Noncredit",Source[[#This Row],[FTEF]]&gt;0),Source[[#This Row],[NC XLST FTES]]*525/(437.5*Source[[#This Row],[FTEF]]),0)</f>
        <v>0</v>
      </c>
      <c r="AN6578">
        <f>IF(Source[[#This Row],[Credit_Noncredit]]="Credit",Source[[#This Row],[Census Enrollment]],Source[[#This Row],[Noncredit Avg. Attendance]])</f>
        <v>19</v>
      </c>
    </row>
    <row r="6579" spans="1:40" x14ac:dyDescent="0.25">
      <c r="A6579" t="s">
        <v>1914</v>
      </c>
      <c r="B6579" t="s">
        <v>886</v>
      </c>
      <c r="C6579" t="s">
        <v>775</v>
      </c>
      <c r="D6579" t="s">
        <v>4214</v>
      </c>
      <c r="E6579" s="4">
        <v>77920</v>
      </c>
      <c r="F6579" s="4" t="s">
        <v>4230</v>
      </c>
      <c r="G6579" s="4" t="s">
        <v>4219</v>
      </c>
      <c r="H6579" t="str">
        <f>CONCATENATE(Source[[#This Row],[Subject]],TRIM(Source[[#This Row],[Course]]))</f>
        <v>OCAN1L</v>
      </c>
      <c r="I6579" t="str">
        <f>VLOOKUP(Source[[#This Row],[SubjCrse]],'Courses and Categories'!$E$2:$G$1816,3,FALSE)</f>
        <v>Credit General Education</v>
      </c>
      <c r="J6579">
        <v>1</v>
      </c>
      <c r="K6579" t="s">
        <v>4232</v>
      </c>
      <c r="L6579" t="s">
        <v>39</v>
      </c>
      <c r="M6579" t="s">
        <v>1046</v>
      </c>
      <c r="N6579" t="s">
        <v>185</v>
      </c>
      <c r="O6579">
        <v>1410</v>
      </c>
      <c r="P6579">
        <v>1800</v>
      </c>
      <c r="Q6579" t="s">
        <v>1649</v>
      </c>
      <c r="R6579">
        <v>45</v>
      </c>
      <c r="S6579" t="s">
        <v>134</v>
      </c>
      <c r="T6579">
        <v>1</v>
      </c>
      <c r="U6579" s="1">
        <v>43694</v>
      </c>
      <c r="V6579" s="1">
        <v>43819</v>
      </c>
      <c r="W6579" t="s">
        <v>4228</v>
      </c>
      <c r="X6579" t="s">
        <v>1929</v>
      </c>
      <c r="Y6579">
        <v>17</v>
      </c>
      <c r="Z6579">
        <v>14</v>
      </c>
      <c r="AA6579">
        <v>30</v>
      </c>
      <c r="AB6579">
        <v>46.666699999999999</v>
      </c>
      <c r="AD6579">
        <f>IF(ISBLANK(Source[[#This Row],[CrosslistID]]),1,1/COUNTIFS(Source[CrosslistID],Source[[#This Row],[CrosslistID]],Source[TermDesc],Source[[#This Row],[TermDesc]]))</f>
        <v>1</v>
      </c>
      <c r="AG6579">
        <v>0</v>
      </c>
      <c r="AH6579">
        <v>46.666699999999999</v>
      </c>
      <c r="AI6579">
        <v>2.133</v>
      </c>
      <c r="AJ6579">
        <v>2.2663000000000002</v>
      </c>
      <c r="AK6579">
        <v>0.23669999999999999</v>
      </c>
      <c r="AL65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79">
        <f>IF(AND(Source[[#This Row],[Credit_Noncredit]]="Noncredit",Source[[#This Row],[FTEF]]&gt;0),Source[[#This Row],[NC XLST FTES]]*525/(437.5*Source[[#This Row],[FTEF]]),0)</f>
        <v>0</v>
      </c>
      <c r="AN6579">
        <f>IF(Source[[#This Row],[Credit_Noncredit]]="Credit",Source[[#This Row],[Census Enrollment]],Source[[#This Row],[Noncredit Avg. Attendance]])</f>
        <v>17</v>
      </c>
    </row>
    <row r="6580" spans="1:40" x14ac:dyDescent="0.25">
      <c r="A6580" t="s">
        <v>1914</v>
      </c>
      <c r="B6580" t="s">
        <v>886</v>
      </c>
      <c r="C6580" t="s">
        <v>775</v>
      </c>
      <c r="D6580" t="s">
        <v>1734</v>
      </c>
      <c r="E6580" s="4">
        <v>72268</v>
      </c>
      <c r="F6580" s="4" t="s">
        <v>1735</v>
      </c>
      <c r="G6580" s="4">
        <v>5</v>
      </c>
      <c r="H6580" t="str">
        <f>CONCATENATE(Source[[#This Row],[Subject]],TRIM(Source[[#This Row],[Course]]))</f>
        <v>BTEC5</v>
      </c>
      <c r="I6580" t="str">
        <f>VLOOKUP(Source[[#This Row],[SubjCrse]],'Courses and Categories'!$E$2:$G$1816,3,FALSE)</f>
        <v>Credit CTE</v>
      </c>
      <c r="J6580">
        <v>1</v>
      </c>
      <c r="K6580" t="s">
        <v>1736</v>
      </c>
      <c r="L6580" t="s">
        <v>39</v>
      </c>
      <c r="M6580" t="s">
        <v>903</v>
      </c>
      <c r="N6580" t="s">
        <v>185</v>
      </c>
      <c r="O6580">
        <v>1610</v>
      </c>
      <c r="P6580">
        <v>1800</v>
      </c>
      <c r="Q6580" t="s">
        <v>1649</v>
      </c>
      <c r="R6580">
        <v>204</v>
      </c>
      <c r="S6580" t="s">
        <v>134</v>
      </c>
      <c r="T6580" t="s">
        <v>44</v>
      </c>
      <c r="U6580" s="1">
        <v>43748</v>
      </c>
      <c r="V6580" s="1">
        <v>43818</v>
      </c>
      <c r="W6580" t="s">
        <v>4233</v>
      </c>
      <c r="X6580" t="s">
        <v>905</v>
      </c>
      <c r="Y6580">
        <v>59</v>
      </c>
      <c r="Z6580">
        <v>52</v>
      </c>
      <c r="AA6580">
        <v>70</v>
      </c>
      <c r="AB6580">
        <v>74.285700000000006</v>
      </c>
      <c r="AD6580">
        <f>IF(ISBLANK(Source[[#This Row],[CrosslistID]]),1,1/COUNTIFS(Source[CrosslistID],Source[[#This Row],[CrosslistID]],Source[TermDesc],Source[[#This Row],[TermDesc]]))</f>
        <v>1</v>
      </c>
      <c r="AG6580">
        <v>0</v>
      </c>
      <c r="AH6580">
        <v>74.285700000000006</v>
      </c>
      <c r="AI6580">
        <v>2.133</v>
      </c>
      <c r="AJ6580">
        <v>2.2473000000000001</v>
      </c>
      <c r="AK6580">
        <v>6.8599999999999994E-2</v>
      </c>
      <c r="AL65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80">
        <f>IF(AND(Source[[#This Row],[Credit_Noncredit]]="Noncredit",Source[[#This Row],[FTEF]]&gt;0),Source[[#This Row],[NC XLST FTES]]*525/(437.5*Source[[#This Row],[FTEF]]),0)</f>
        <v>0</v>
      </c>
      <c r="AN6580">
        <f>IF(Source[[#This Row],[Credit_Noncredit]]="Credit",Source[[#This Row],[Census Enrollment]],Source[[#This Row],[Noncredit Avg. Attendance]])</f>
        <v>59</v>
      </c>
    </row>
    <row r="6581" spans="1:40" x14ac:dyDescent="0.25">
      <c r="A6581" t="s">
        <v>1914</v>
      </c>
      <c r="B6581" t="s">
        <v>886</v>
      </c>
      <c r="C6581" t="s">
        <v>775</v>
      </c>
      <c r="D6581" t="s">
        <v>1734</v>
      </c>
      <c r="E6581" s="4">
        <v>72269</v>
      </c>
      <c r="F6581" s="4" t="s">
        <v>1735</v>
      </c>
      <c r="G6581" s="4">
        <v>10</v>
      </c>
      <c r="H6581" t="str">
        <f>CONCATENATE(Source[[#This Row],[Subject]],TRIM(Source[[#This Row],[Course]]))</f>
        <v>BTEC10</v>
      </c>
      <c r="I6581" t="str">
        <f>VLOOKUP(Source[[#This Row],[SubjCrse]],'Courses and Categories'!$E$2:$G$1816,3,FALSE)</f>
        <v>Credit CTE</v>
      </c>
      <c r="J6581">
        <v>1</v>
      </c>
      <c r="K6581" t="s">
        <v>4234</v>
      </c>
      <c r="L6581" t="s">
        <v>39</v>
      </c>
      <c r="M6581" t="s">
        <v>1046</v>
      </c>
      <c r="N6581" t="s">
        <v>50</v>
      </c>
      <c r="O6581">
        <v>940</v>
      </c>
      <c r="P6581">
        <v>1330</v>
      </c>
      <c r="Q6581" t="s">
        <v>1649</v>
      </c>
      <c r="R6581">
        <v>30</v>
      </c>
      <c r="S6581" t="s">
        <v>134</v>
      </c>
      <c r="T6581" t="s">
        <v>44</v>
      </c>
      <c r="U6581" s="1">
        <v>43705</v>
      </c>
      <c r="V6581" s="1">
        <v>43817</v>
      </c>
      <c r="W6581" t="s">
        <v>4235</v>
      </c>
      <c r="X6581" t="s">
        <v>905</v>
      </c>
      <c r="Y6581">
        <v>13</v>
      </c>
      <c r="Z6581">
        <v>12</v>
      </c>
      <c r="AA6581">
        <v>24</v>
      </c>
      <c r="AB6581">
        <v>50</v>
      </c>
      <c r="AD6581">
        <f>IF(ISBLANK(Source[[#This Row],[CrosslistID]]),1,1/COUNTIFS(Source[CrosslistID],Source[[#This Row],[CrosslistID]],Source[TermDesc],Source[[#This Row],[TermDesc]]))</f>
        <v>1</v>
      </c>
      <c r="AG6581">
        <v>0</v>
      </c>
      <c r="AH6581">
        <v>50</v>
      </c>
      <c r="AI6581">
        <v>1.425</v>
      </c>
      <c r="AJ6581">
        <v>1.6840999999999999</v>
      </c>
      <c r="AK6581">
        <v>0.23669999999999999</v>
      </c>
      <c r="AL65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81">
        <f>IF(AND(Source[[#This Row],[Credit_Noncredit]]="Noncredit",Source[[#This Row],[FTEF]]&gt;0),Source[[#This Row],[NC XLST FTES]]*525/(437.5*Source[[#This Row],[FTEF]]),0)</f>
        <v>0</v>
      </c>
      <c r="AN6581">
        <f>IF(Source[[#This Row],[Credit_Noncredit]]="Credit",Source[[#This Row],[Census Enrollment]],Source[[#This Row],[Noncredit Avg. Attendance]])</f>
        <v>13</v>
      </c>
    </row>
    <row r="6582" spans="1:40" x14ac:dyDescent="0.25">
      <c r="A6582" t="s">
        <v>1914</v>
      </c>
      <c r="B6582" t="s">
        <v>886</v>
      </c>
      <c r="C6582" t="s">
        <v>775</v>
      </c>
      <c r="D6582" t="s">
        <v>1734</v>
      </c>
      <c r="E6582" s="4">
        <v>71782</v>
      </c>
      <c r="F6582" s="4" t="s">
        <v>1735</v>
      </c>
      <c r="G6582" s="4" t="s">
        <v>1143</v>
      </c>
      <c r="H6582" t="str">
        <f>CONCATENATE(Source[[#This Row],[Subject]],TRIM(Source[[#This Row],[Course]]))</f>
        <v>BTEC12A</v>
      </c>
      <c r="I6582" t="str">
        <f>VLOOKUP(Source[[#This Row],[SubjCrse]],'Courses and Categories'!$E$2:$G$1816,3,FALSE)</f>
        <v>Credit CTE</v>
      </c>
      <c r="J6582">
        <v>651</v>
      </c>
      <c r="K6582" t="s">
        <v>4236</v>
      </c>
      <c r="L6582" t="s">
        <v>50</v>
      </c>
      <c r="M6582" t="s">
        <v>1046</v>
      </c>
      <c r="N6582" t="s">
        <v>51</v>
      </c>
      <c r="O6582">
        <v>910</v>
      </c>
      <c r="P6582">
        <v>1225</v>
      </c>
      <c r="Q6582" t="s">
        <v>1649</v>
      </c>
      <c r="R6582">
        <v>315</v>
      </c>
      <c r="S6582" t="s">
        <v>134</v>
      </c>
      <c r="T6582" t="s">
        <v>44</v>
      </c>
      <c r="U6582" s="1">
        <v>43694</v>
      </c>
      <c r="V6582" s="1">
        <v>43743</v>
      </c>
      <c r="W6582" t="s">
        <v>4237</v>
      </c>
      <c r="X6582" t="s">
        <v>905</v>
      </c>
      <c r="Y6582">
        <v>22</v>
      </c>
      <c r="Z6582">
        <v>21</v>
      </c>
      <c r="AA6582">
        <v>36</v>
      </c>
      <c r="AB6582">
        <v>58.333300000000001</v>
      </c>
      <c r="AD6582">
        <f>IF(ISBLANK(Source[[#This Row],[CrosslistID]]),1,1/COUNTIFS(Source[CrosslistID],Source[[#This Row],[CrosslistID]],Source[TermDesc],Source[[#This Row],[TermDesc]]))</f>
        <v>1</v>
      </c>
      <c r="AG6582">
        <v>0</v>
      </c>
      <c r="AH6582">
        <v>58.333300000000001</v>
      </c>
      <c r="AI6582">
        <v>0.98</v>
      </c>
      <c r="AJ6582">
        <v>1.0266999999999999</v>
      </c>
      <c r="AK6582">
        <v>8.7999999999999995E-2</v>
      </c>
      <c r="AL65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82">
        <f>IF(AND(Source[[#This Row],[Credit_Noncredit]]="Noncredit",Source[[#This Row],[FTEF]]&gt;0),Source[[#This Row],[NC XLST FTES]]*525/(437.5*Source[[#This Row],[FTEF]]),0)</f>
        <v>0</v>
      </c>
      <c r="AN6582">
        <f>IF(Source[[#This Row],[Credit_Noncredit]]="Credit",Source[[#This Row],[Census Enrollment]],Source[[#This Row],[Noncredit Avg. Attendance]])</f>
        <v>22</v>
      </c>
    </row>
    <row r="6583" spans="1:40" x14ac:dyDescent="0.25">
      <c r="A6583" t="s">
        <v>1914</v>
      </c>
      <c r="B6583" t="s">
        <v>886</v>
      </c>
      <c r="C6583" t="s">
        <v>775</v>
      </c>
      <c r="D6583" t="s">
        <v>1734</v>
      </c>
      <c r="E6583" s="4">
        <v>77745</v>
      </c>
      <c r="F6583" s="4" t="s">
        <v>1735</v>
      </c>
      <c r="G6583" s="4" t="s">
        <v>2491</v>
      </c>
      <c r="H6583" t="str">
        <f>CONCATENATE(Source[[#This Row],[Subject]],TRIM(Source[[#This Row],[Course]]))</f>
        <v>BTEC14A</v>
      </c>
      <c r="I6583" t="str">
        <f>VLOOKUP(Source[[#This Row],[SubjCrse]],'Courses and Categories'!$E$2:$G$1816,3,FALSE)</f>
        <v>Credit CTE</v>
      </c>
      <c r="J6583">
        <v>1</v>
      </c>
      <c r="K6583" t="s">
        <v>4238</v>
      </c>
      <c r="L6583" t="s">
        <v>39</v>
      </c>
      <c r="M6583" t="s">
        <v>1046</v>
      </c>
      <c r="N6583" t="s">
        <v>180</v>
      </c>
      <c r="O6583">
        <v>1330</v>
      </c>
      <c r="P6583">
        <v>1720</v>
      </c>
      <c r="Q6583" t="s">
        <v>1649</v>
      </c>
      <c r="R6583">
        <v>30</v>
      </c>
      <c r="S6583" t="s">
        <v>134</v>
      </c>
      <c r="T6583" t="s">
        <v>44</v>
      </c>
      <c r="U6583" s="1">
        <v>43717</v>
      </c>
      <c r="V6583" s="1">
        <v>43808</v>
      </c>
      <c r="W6583" t="s">
        <v>4239</v>
      </c>
      <c r="X6583" t="s">
        <v>905</v>
      </c>
      <c r="Y6583">
        <v>19</v>
      </c>
      <c r="Z6583">
        <v>18</v>
      </c>
      <c r="AA6583">
        <v>25</v>
      </c>
      <c r="AB6583">
        <v>72</v>
      </c>
      <c r="AD6583">
        <f>IF(ISBLANK(Source[[#This Row],[CrosslistID]]),1,1/COUNTIFS(Source[CrosslistID],Source[[#This Row],[CrosslistID]],Source[TermDesc],Source[[#This Row],[TermDesc]]))</f>
        <v>1</v>
      </c>
      <c r="AG6583">
        <v>0</v>
      </c>
      <c r="AH6583">
        <v>72</v>
      </c>
      <c r="AI6583">
        <v>1.7829999999999999</v>
      </c>
      <c r="AJ6583">
        <v>1.8821000000000001</v>
      </c>
      <c r="AK6583">
        <v>0.185</v>
      </c>
      <c r="AL65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83">
        <f>IF(AND(Source[[#This Row],[Credit_Noncredit]]="Noncredit",Source[[#This Row],[FTEF]]&gt;0),Source[[#This Row],[NC XLST FTES]]*525/(437.5*Source[[#This Row],[FTEF]]),0)</f>
        <v>0</v>
      </c>
      <c r="AN6583">
        <f>IF(Source[[#This Row],[Credit_Noncredit]]="Credit",Source[[#This Row],[Census Enrollment]],Source[[#This Row],[Noncredit Avg. Attendance]])</f>
        <v>19</v>
      </c>
    </row>
    <row r="6584" spans="1:40" x14ac:dyDescent="0.25">
      <c r="A6584" t="s">
        <v>1914</v>
      </c>
      <c r="B6584" t="s">
        <v>886</v>
      </c>
      <c r="C6584" t="s">
        <v>775</v>
      </c>
      <c r="D6584" t="s">
        <v>1734</v>
      </c>
      <c r="E6584" s="4">
        <v>77744</v>
      </c>
      <c r="F6584" s="4" t="s">
        <v>1735</v>
      </c>
      <c r="G6584" s="4" t="s">
        <v>4240</v>
      </c>
      <c r="H6584" t="str">
        <f>CONCATENATE(Source[[#This Row],[Subject]],TRIM(Source[[#This Row],[Course]]))</f>
        <v>BTEC14B</v>
      </c>
      <c r="I6584" t="str">
        <f>VLOOKUP(Source[[#This Row],[SubjCrse]],'Courses and Categories'!$E$2:$G$1816,3,FALSE)</f>
        <v>Credit CTE</v>
      </c>
      <c r="J6584">
        <v>351</v>
      </c>
      <c r="K6584" t="s">
        <v>4241</v>
      </c>
      <c r="L6584" t="s">
        <v>39</v>
      </c>
      <c r="M6584" t="s">
        <v>903</v>
      </c>
      <c r="N6584" t="s">
        <v>91</v>
      </c>
      <c r="O6584">
        <v>1330</v>
      </c>
      <c r="P6584">
        <v>1720</v>
      </c>
      <c r="Q6584" t="s">
        <v>1649</v>
      </c>
      <c r="R6584">
        <v>311</v>
      </c>
      <c r="S6584" t="s">
        <v>134</v>
      </c>
      <c r="T6584">
        <v>1</v>
      </c>
      <c r="U6584" s="1">
        <v>43694</v>
      </c>
      <c r="V6584" s="1">
        <v>43819</v>
      </c>
      <c r="W6584" t="s">
        <v>4239</v>
      </c>
      <c r="X6584" t="s">
        <v>1929</v>
      </c>
      <c r="Y6584">
        <v>7</v>
      </c>
      <c r="Z6584">
        <v>7</v>
      </c>
      <c r="AA6584">
        <v>25</v>
      </c>
      <c r="AB6584">
        <v>28</v>
      </c>
      <c r="AD6584">
        <f>IF(ISBLANK(Source[[#This Row],[CrosslistID]]),1,1/COUNTIFS(Source[CrosslistID],Source[[#This Row],[CrosslistID]],Source[TermDesc],Source[[#This Row],[TermDesc]]))</f>
        <v>1</v>
      </c>
      <c r="AG6584">
        <v>0</v>
      </c>
      <c r="AH6584">
        <v>28</v>
      </c>
      <c r="AI6584">
        <v>0.8</v>
      </c>
      <c r="AJ6584">
        <v>0.93330000000000002</v>
      </c>
      <c r="AK6584">
        <v>0.26669999999999999</v>
      </c>
      <c r="AL65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84">
        <f>IF(AND(Source[[#This Row],[Credit_Noncredit]]="Noncredit",Source[[#This Row],[FTEF]]&gt;0),Source[[#This Row],[NC XLST FTES]]*525/(437.5*Source[[#This Row],[FTEF]]),0)</f>
        <v>0</v>
      </c>
      <c r="AN6584">
        <f>IF(Source[[#This Row],[Credit_Noncredit]]="Credit",Source[[#This Row],[Census Enrollment]],Source[[#This Row],[Noncredit Avg. Attendance]])</f>
        <v>7</v>
      </c>
    </row>
    <row r="6585" spans="1:40" x14ac:dyDescent="0.25">
      <c r="A6585" t="s">
        <v>1914</v>
      </c>
      <c r="B6585" t="s">
        <v>886</v>
      </c>
      <c r="C6585" t="s">
        <v>775</v>
      </c>
      <c r="D6585" t="s">
        <v>1734</v>
      </c>
      <c r="E6585" s="4">
        <v>73806</v>
      </c>
      <c r="F6585" s="4" t="s">
        <v>1735</v>
      </c>
      <c r="G6585" s="4">
        <v>15</v>
      </c>
      <c r="H6585" t="str">
        <f>CONCATENATE(Source[[#This Row],[Subject]],TRIM(Source[[#This Row],[Course]]))</f>
        <v>BTEC15</v>
      </c>
      <c r="I6585" t="str">
        <f>VLOOKUP(Source[[#This Row],[SubjCrse]],'Courses and Categories'!$E$2:$G$1816,3,FALSE)</f>
        <v>Credit CTE</v>
      </c>
      <c r="J6585">
        <v>351</v>
      </c>
      <c r="K6585" t="s">
        <v>4242</v>
      </c>
      <c r="L6585" t="s">
        <v>39</v>
      </c>
      <c r="M6585" t="s">
        <v>1046</v>
      </c>
      <c r="N6585" t="s">
        <v>91</v>
      </c>
      <c r="O6585">
        <v>1410</v>
      </c>
      <c r="P6585">
        <v>1700</v>
      </c>
      <c r="Q6585" t="s">
        <v>1649</v>
      </c>
      <c r="R6585">
        <v>133</v>
      </c>
      <c r="S6585" t="s">
        <v>134</v>
      </c>
      <c r="T6585">
        <v>1</v>
      </c>
      <c r="U6585" s="1">
        <v>43694</v>
      </c>
      <c r="V6585" s="1">
        <v>43819</v>
      </c>
      <c r="W6585" t="s">
        <v>1737</v>
      </c>
      <c r="X6585" t="s">
        <v>1929</v>
      </c>
      <c r="Y6585">
        <v>27</v>
      </c>
      <c r="Z6585">
        <v>25</v>
      </c>
      <c r="AA6585">
        <v>35</v>
      </c>
      <c r="AB6585">
        <v>71.428600000000003</v>
      </c>
      <c r="AD6585">
        <f>IF(ISBLANK(Source[[#This Row],[CrosslistID]]),1,1/COUNTIFS(Source[CrosslistID],Source[[#This Row],[CrosslistID]],Source[TermDesc],Source[[#This Row],[TermDesc]]))</f>
        <v>1</v>
      </c>
      <c r="AG6585">
        <v>0</v>
      </c>
      <c r="AH6585">
        <v>71.428600000000003</v>
      </c>
      <c r="AI6585">
        <v>2.6</v>
      </c>
      <c r="AJ6585">
        <v>2.7</v>
      </c>
      <c r="AK6585">
        <v>0.17369999999999999</v>
      </c>
      <c r="AL65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85">
        <f>IF(AND(Source[[#This Row],[Credit_Noncredit]]="Noncredit",Source[[#This Row],[FTEF]]&gt;0),Source[[#This Row],[NC XLST FTES]]*525/(437.5*Source[[#This Row],[FTEF]]),0)</f>
        <v>0</v>
      </c>
      <c r="AN6585">
        <f>IF(Source[[#This Row],[Credit_Noncredit]]="Credit",Source[[#This Row],[Census Enrollment]],Source[[#This Row],[Noncredit Avg. Attendance]])</f>
        <v>27</v>
      </c>
    </row>
    <row r="6586" spans="1:40" x14ac:dyDescent="0.25">
      <c r="A6586" t="s">
        <v>1914</v>
      </c>
      <c r="B6586" t="s">
        <v>886</v>
      </c>
      <c r="C6586" t="s">
        <v>775</v>
      </c>
      <c r="D6586" t="s">
        <v>1734</v>
      </c>
      <c r="E6586" s="4">
        <v>72153</v>
      </c>
      <c r="F6586" s="4" t="s">
        <v>1735</v>
      </c>
      <c r="G6586" s="4" t="s">
        <v>2551</v>
      </c>
      <c r="H6586" t="str">
        <f>CONCATENATE(Source[[#This Row],[Subject]],TRIM(Source[[#This Row],[Course]]))</f>
        <v>BTEC21A</v>
      </c>
      <c r="I6586" t="str">
        <f>VLOOKUP(Source[[#This Row],[SubjCrse]],'Courses and Categories'!$E$2:$G$1816,3,FALSE)</f>
        <v>Credit CTE</v>
      </c>
      <c r="J6586">
        <v>1</v>
      </c>
      <c r="K6586" t="s">
        <v>4243</v>
      </c>
      <c r="L6586" t="s">
        <v>39</v>
      </c>
      <c r="M6586" t="s">
        <v>1046</v>
      </c>
      <c r="N6586" t="s">
        <v>1041</v>
      </c>
      <c r="O6586">
        <v>910</v>
      </c>
      <c r="P6586">
        <v>1200</v>
      </c>
      <c r="Q6586" t="s">
        <v>1649</v>
      </c>
      <c r="R6586">
        <v>3</v>
      </c>
      <c r="S6586" t="s">
        <v>134</v>
      </c>
      <c r="T6586" t="s">
        <v>44</v>
      </c>
      <c r="U6586" s="1">
        <v>43703</v>
      </c>
      <c r="V6586" s="1">
        <v>43745</v>
      </c>
      <c r="W6586" t="s">
        <v>4239</v>
      </c>
      <c r="X6586" t="s">
        <v>905</v>
      </c>
      <c r="Y6586">
        <v>17</v>
      </c>
      <c r="Z6586">
        <v>17</v>
      </c>
      <c r="AA6586">
        <v>20</v>
      </c>
      <c r="AB6586">
        <v>85</v>
      </c>
      <c r="AD6586">
        <f>IF(ISBLANK(Source[[#This Row],[CrosslistID]]),1,1/COUNTIFS(Source[CrosslistID],Source[[#This Row],[CrosslistID]],Source[TermDesc],Source[[#This Row],[TermDesc]]))</f>
        <v>1</v>
      </c>
      <c r="AG6586">
        <v>0</v>
      </c>
      <c r="AH6586">
        <v>85</v>
      </c>
      <c r="AI6586">
        <v>1.6459999999999999</v>
      </c>
      <c r="AJ6586">
        <v>1.7488999999999999</v>
      </c>
      <c r="AK6586">
        <v>0.19539999999999999</v>
      </c>
      <c r="AL65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86">
        <f>IF(AND(Source[[#This Row],[Credit_Noncredit]]="Noncredit",Source[[#This Row],[FTEF]]&gt;0),Source[[#This Row],[NC XLST FTES]]*525/(437.5*Source[[#This Row],[FTEF]]),0)</f>
        <v>0</v>
      </c>
      <c r="AN6586">
        <f>IF(Source[[#This Row],[Credit_Noncredit]]="Credit",Source[[#This Row],[Census Enrollment]],Source[[#This Row],[Noncredit Avg. Attendance]])</f>
        <v>17</v>
      </c>
    </row>
    <row r="6587" spans="1:40" x14ac:dyDescent="0.25">
      <c r="A6587" t="s">
        <v>1914</v>
      </c>
      <c r="B6587" t="s">
        <v>886</v>
      </c>
      <c r="C6587" t="s">
        <v>775</v>
      </c>
      <c r="D6587" t="s">
        <v>1734</v>
      </c>
      <c r="E6587" s="4">
        <v>75539</v>
      </c>
      <c r="F6587" s="4" t="s">
        <v>1735</v>
      </c>
      <c r="G6587" s="4" t="s">
        <v>2551</v>
      </c>
      <c r="H6587" t="str">
        <f>CONCATENATE(Source[[#This Row],[Subject]],TRIM(Source[[#This Row],[Course]]))</f>
        <v>BTEC21A</v>
      </c>
      <c r="I6587" t="str">
        <f>VLOOKUP(Source[[#This Row],[SubjCrse]],'Courses and Categories'!$E$2:$G$1816,3,FALSE)</f>
        <v>Credit CTE</v>
      </c>
      <c r="J6587">
        <v>691</v>
      </c>
      <c r="K6587" t="s">
        <v>4243</v>
      </c>
      <c r="L6587" t="s">
        <v>87</v>
      </c>
      <c r="M6587" t="s">
        <v>1046</v>
      </c>
      <c r="N6587" t="s">
        <v>1701</v>
      </c>
      <c r="O6587" t="s">
        <v>4244</v>
      </c>
      <c r="P6587" t="s">
        <v>4245</v>
      </c>
      <c r="Q6587" t="s">
        <v>1693</v>
      </c>
      <c r="R6587" t="s">
        <v>4246</v>
      </c>
      <c r="S6587" t="s">
        <v>134</v>
      </c>
      <c r="T6587" t="s">
        <v>44</v>
      </c>
      <c r="U6587" s="1">
        <v>43766</v>
      </c>
      <c r="V6587" s="1">
        <v>43813</v>
      </c>
      <c r="W6587" t="s">
        <v>4247</v>
      </c>
      <c r="X6587" t="s">
        <v>905</v>
      </c>
      <c r="Y6587">
        <v>20</v>
      </c>
      <c r="Z6587">
        <v>20</v>
      </c>
      <c r="AA6587">
        <v>20</v>
      </c>
      <c r="AB6587">
        <v>100</v>
      </c>
      <c r="AD6587">
        <f>IF(ISBLANK(Source[[#This Row],[CrosslistID]]),1,1/COUNTIFS(Source[CrosslistID],Source[[#This Row],[CrosslistID]],Source[TermDesc],Source[[#This Row],[TermDesc]]))</f>
        <v>1</v>
      </c>
      <c r="AG6587">
        <v>0</v>
      </c>
      <c r="AH6587">
        <v>100</v>
      </c>
      <c r="AI6587">
        <v>2.1709999999999998</v>
      </c>
      <c r="AJ6587">
        <v>2.1709999999999998</v>
      </c>
      <c r="AK6587">
        <v>0.19539999999999999</v>
      </c>
      <c r="AL65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87">
        <f>IF(AND(Source[[#This Row],[Credit_Noncredit]]="Noncredit",Source[[#This Row],[FTEF]]&gt;0),Source[[#This Row],[NC XLST FTES]]*525/(437.5*Source[[#This Row],[FTEF]]),0)</f>
        <v>0</v>
      </c>
      <c r="AN6587">
        <f>IF(Source[[#This Row],[Credit_Noncredit]]="Credit",Source[[#This Row],[Census Enrollment]],Source[[#This Row],[Noncredit Avg. Attendance]])</f>
        <v>20</v>
      </c>
    </row>
    <row r="6588" spans="1:40" x14ac:dyDescent="0.25">
      <c r="A6588" t="s">
        <v>1914</v>
      </c>
      <c r="B6588" t="s">
        <v>886</v>
      </c>
      <c r="C6588" t="s">
        <v>775</v>
      </c>
      <c r="D6588" t="s">
        <v>1734</v>
      </c>
      <c r="E6588" s="4">
        <v>72069</v>
      </c>
      <c r="F6588" s="4" t="s">
        <v>1735</v>
      </c>
      <c r="G6588" s="4" t="s">
        <v>2552</v>
      </c>
      <c r="H6588" t="str">
        <f>CONCATENATE(Source[[#This Row],[Subject]],TRIM(Source[[#This Row],[Course]]))</f>
        <v>BTEC21B</v>
      </c>
      <c r="I6588" t="str">
        <f>VLOOKUP(Source[[#This Row],[SubjCrse]],'Courses and Categories'!$E$2:$G$1816,3,FALSE)</f>
        <v>Credit CTE</v>
      </c>
      <c r="J6588">
        <v>1</v>
      </c>
      <c r="K6588" t="s">
        <v>4248</v>
      </c>
      <c r="L6588" t="s">
        <v>39</v>
      </c>
      <c r="M6588" t="s">
        <v>1046</v>
      </c>
      <c r="N6588" t="s">
        <v>1041</v>
      </c>
      <c r="O6588">
        <v>910</v>
      </c>
      <c r="P6588">
        <v>1200</v>
      </c>
      <c r="Q6588" t="s">
        <v>1649</v>
      </c>
      <c r="R6588">
        <v>3</v>
      </c>
      <c r="S6588" t="s">
        <v>134</v>
      </c>
      <c r="T6588" t="s">
        <v>44</v>
      </c>
      <c r="U6588" s="1">
        <v>43763</v>
      </c>
      <c r="V6588" s="1">
        <v>43808</v>
      </c>
      <c r="W6588" t="s">
        <v>4233</v>
      </c>
      <c r="X6588" t="s">
        <v>905</v>
      </c>
      <c r="Y6588">
        <v>16</v>
      </c>
      <c r="Z6588">
        <v>15</v>
      </c>
      <c r="AA6588">
        <v>20</v>
      </c>
      <c r="AB6588">
        <v>75</v>
      </c>
      <c r="AD6588">
        <f>IF(ISBLANK(Source[[#This Row],[CrosslistID]]),1,1/COUNTIFS(Source[CrosslistID],Source[[#This Row],[CrosslistID]],Source[TermDesc],Source[[#This Row],[TermDesc]]))</f>
        <v>1</v>
      </c>
      <c r="AG6588">
        <v>0</v>
      </c>
      <c r="AH6588">
        <v>75</v>
      </c>
      <c r="AI6588">
        <v>1.5429999999999999</v>
      </c>
      <c r="AJ6588">
        <v>1.6458999999999999</v>
      </c>
      <c r="AK6588">
        <v>0.19539999999999999</v>
      </c>
      <c r="AL65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88">
        <f>IF(AND(Source[[#This Row],[Credit_Noncredit]]="Noncredit",Source[[#This Row],[FTEF]]&gt;0),Source[[#This Row],[NC XLST FTES]]*525/(437.5*Source[[#This Row],[FTEF]]),0)</f>
        <v>0</v>
      </c>
      <c r="AN6588">
        <f>IF(Source[[#This Row],[Credit_Noncredit]]="Credit",Source[[#This Row],[Census Enrollment]],Source[[#This Row],[Noncredit Avg. Attendance]])</f>
        <v>16</v>
      </c>
    </row>
    <row r="6589" spans="1:40" x14ac:dyDescent="0.25">
      <c r="A6589" t="s">
        <v>1914</v>
      </c>
      <c r="B6589" t="s">
        <v>886</v>
      </c>
      <c r="C6589" t="s">
        <v>775</v>
      </c>
      <c r="D6589" t="s">
        <v>1734</v>
      </c>
      <c r="E6589" s="4">
        <v>78981</v>
      </c>
      <c r="F6589" s="4" t="s">
        <v>1735</v>
      </c>
      <c r="G6589" s="4" t="s">
        <v>2552</v>
      </c>
      <c r="H6589" t="str">
        <f>CONCATENATE(Source[[#This Row],[Subject]],TRIM(Source[[#This Row],[Course]]))</f>
        <v>BTEC21B</v>
      </c>
      <c r="I6589" t="str">
        <f>VLOOKUP(Source[[#This Row],[SubjCrse]],'Courses and Categories'!$E$2:$G$1816,3,FALSE)</f>
        <v>Credit CTE</v>
      </c>
      <c r="J6589" t="s">
        <v>4249</v>
      </c>
      <c r="K6589" t="s">
        <v>4248</v>
      </c>
      <c r="L6589" t="s">
        <v>39</v>
      </c>
      <c r="M6589" t="s">
        <v>1046</v>
      </c>
      <c r="N6589" t="s">
        <v>3381</v>
      </c>
      <c r="O6589" t="s">
        <v>4250</v>
      </c>
      <c r="P6589" t="s">
        <v>4251</v>
      </c>
      <c r="Q6589" t="s">
        <v>1693</v>
      </c>
      <c r="R6589" t="s">
        <v>4252</v>
      </c>
      <c r="S6589" t="s">
        <v>134</v>
      </c>
      <c r="T6589" t="s">
        <v>44</v>
      </c>
      <c r="U6589" s="1">
        <v>43701</v>
      </c>
      <c r="V6589" s="1">
        <v>43743</v>
      </c>
      <c r="W6589" t="s">
        <v>4253</v>
      </c>
      <c r="X6589" t="s">
        <v>905</v>
      </c>
      <c r="Y6589">
        <v>9</v>
      </c>
      <c r="Z6589">
        <v>9</v>
      </c>
      <c r="AA6589">
        <v>20</v>
      </c>
      <c r="AB6589">
        <v>45</v>
      </c>
      <c r="AD6589">
        <f>IF(ISBLANK(Source[[#This Row],[CrosslistID]]),1,1/COUNTIFS(Source[CrosslistID],Source[[#This Row],[CrosslistID]],Source[TermDesc],Source[[#This Row],[TermDesc]]))</f>
        <v>1</v>
      </c>
      <c r="AG6589">
        <v>0</v>
      </c>
      <c r="AH6589">
        <v>45</v>
      </c>
      <c r="AI6589">
        <v>0.82299999999999995</v>
      </c>
      <c r="AJ6589">
        <v>0.92589999999999995</v>
      </c>
      <c r="AK6589">
        <v>0.1371</v>
      </c>
      <c r="AL65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89">
        <f>IF(AND(Source[[#This Row],[Credit_Noncredit]]="Noncredit",Source[[#This Row],[FTEF]]&gt;0),Source[[#This Row],[NC XLST FTES]]*525/(437.5*Source[[#This Row],[FTEF]]),0)</f>
        <v>0</v>
      </c>
      <c r="AN6589">
        <f>IF(Source[[#This Row],[Credit_Noncredit]]="Credit",Source[[#This Row],[Census Enrollment]],Source[[#This Row],[Noncredit Avg. Attendance]])</f>
        <v>9</v>
      </c>
    </row>
    <row r="6590" spans="1:40" x14ac:dyDescent="0.25">
      <c r="A6590" t="s">
        <v>1914</v>
      </c>
      <c r="B6590" t="s">
        <v>886</v>
      </c>
      <c r="C6590" t="s">
        <v>775</v>
      </c>
      <c r="D6590" t="s">
        <v>1734</v>
      </c>
      <c r="E6590" s="4">
        <v>78982</v>
      </c>
      <c r="F6590" s="4" t="s">
        <v>1735</v>
      </c>
      <c r="G6590" s="4" t="s">
        <v>4254</v>
      </c>
      <c r="H6590" t="str">
        <f>CONCATENATE(Source[[#This Row],[Subject]],TRIM(Source[[#This Row],[Course]]))</f>
        <v>BTEC21C</v>
      </c>
      <c r="I6590" t="str">
        <f>VLOOKUP(Source[[#This Row],[SubjCrse]],'Courses and Categories'!$E$2:$G$1816,3,FALSE)</f>
        <v>Credit CTE</v>
      </c>
      <c r="J6590">
        <v>592</v>
      </c>
      <c r="K6590" t="s">
        <v>4255</v>
      </c>
      <c r="L6590" t="s">
        <v>50</v>
      </c>
      <c r="M6590" t="s">
        <v>1046</v>
      </c>
      <c r="N6590" t="s">
        <v>3381</v>
      </c>
      <c r="O6590" t="s">
        <v>4256</v>
      </c>
      <c r="P6590" t="s">
        <v>853</v>
      </c>
      <c r="Q6590" t="s">
        <v>1693</v>
      </c>
      <c r="R6590" t="s">
        <v>4246</v>
      </c>
      <c r="S6590" t="s">
        <v>134</v>
      </c>
      <c r="T6590" t="s">
        <v>44</v>
      </c>
      <c r="U6590" s="1">
        <v>43748</v>
      </c>
      <c r="V6590" s="1">
        <v>43809</v>
      </c>
      <c r="W6590" t="s">
        <v>4257</v>
      </c>
      <c r="X6590" t="s">
        <v>905</v>
      </c>
      <c r="Y6590">
        <v>10</v>
      </c>
      <c r="Z6590">
        <v>10</v>
      </c>
      <c r="AA6590">
        <v>20</v>
      </c>
      <c r="AB6590">
        <v>50</v>
      </c>
      <c r="AD6590">
        <f>IF(ISBLANK(Source[[#This Row],[CrosslistID]]),1,1/COUNTIFS(Source[CrosslistID],Source[[#This Row],[CrosslistID]],Source[TermDesc],Source[[#This Row],[TermDesc]]))</f>
        <v>1</v>
      </c>
      <c r="AG6590">
        <v>0</v>
      </c>
      <c r="AH6590">
        <v>50</v>
      </c>
      <c r="AI6590">
        <v>1.234</v>
      </c>
      <c r="AJ6590">
        <v>1.3711</v>
      </c>
      <c r="AK6590">
        <v>0.26050000000000001</v>
      </c>
      <c r="AL65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90">
        <f>IF(AND(Source[[#This Row],[Credit_Noncredit]]="Noncredit",Source[[#This Row],[FTEF]]&gt;0),Source[[#This Row],[NC XLST FTES]]*525/(437.5*Source[[#This Row],[FTEF]]),0)</f>
        <v>0</v>
      </c>
      <c r="AN6590">
        <f>IF(Source[[#This Row],[Credit_Noncredit]]="Credit",Source[[#This Row],[Census Enrollment]],Source[[#This Row],[Noncredit Avg. Attendance]])</f>
        <v>10</v>
      </c>
    </row>
    <row r="6591" spans="1:40" x14ac:dyDescent="0.25">
      <c r="A6591" t="s">
        <v>1914</v>
      </c>
      <c r="B6591" t="s">
        <v>886</v>
      </c>
      <c r="C6591" t="s">
        <v>775</v>
      </c>
      <c r="D6591" t="s">
        <v>1734</v>
      </c>
      <c r="E6591" s="4">
        <v>78983</v>
      </c>
      <c r="F6591" s="4" t="s">
        <v>1735</v>
      </c>
      <c r="G6591" s="4" t="s">
        <v>4258</v>
      </c>
      <c r="H6591" t="str">
        <f>CONCATENATE(Source[[#This Row],[Subject]],TRIM(Source[[#This Row],[Course]]))</f>
        <v>BTEC21D</v>
      </c>
      <c r="I6591" t="str">
        <f>VLOOKUP(Source[[#This Row],[SubjCrse]],'Courses and Categories'!$E$2:$G$1816,3,FALSE)</f>
        <v>Credit CTE</v>
      </c>
      <c r="J6591" t="s">
        <v>37</v>
      </c>
      <c r="K6591" t="s">
        <v>4259</v>
      </c>
      <c r="L6591" t="s">
        <v>87</v>
      </c>
      <c r="M6591" t="s">
        <v>903</v>
      </c>
      <c r="N6591" t="s">
        <v>180</v>
      </c>
      <c r="O6591">
        <v>1810</v>
      </c>
      <c r="P6591">
        <v>2200</v>
      </c>
      <c r="Q6591" t="s">
        <v>1649</v>
      </c>
      <c r="R6591">
        <v>133</v>
      </c>
      <c r="S6591" t="s">
        <v>134</v>
      </c>
      <c r="T6591">
        <v>1</v>
      </c>
      <c r="U6591" s="1">
        <v>43694</v>
      </c>
      <c r="V6591" s="1">
        <v>43819</v>
      </c>
      <c r="W6591" t="s">
        <v>4233</v>
      </c>
      <c r="X6591" t="s">
        <v>1929</v>
      </c>
      <c r="Y6591">
        <v>8</v>
      </c>
      <c r="Z6591">
        <v>8</v>
      </c>
      <c r="AA6591">
        <v>20</v>
      </c>
      <c r="AB6591">
        <v>40</v>
      </c>
      <c r="AD6591">
        <f>IF(ISBLANK(Source[[#This Row],[CrosslistID]]),1,1/COUNTIFS(Source[CrosslistID],Source[[#This Row],[CrosslistID]],Source[TermDesc],Source[[#This Row],[TermDesc]]))</f>
        <v>1</v>
      </c>
      <c r="AG6591">
        <v>0</v>
      </c>
      <c r="AH6591">
        <v>40</v>
      </c>
      <c r="AI6591">
        <v>0.8</v>
      </c>
      <c r="AJ6591">
        <v>1.0667</v>
      </c>
      <c r="AK6591">
        <v>0.26669999999999999</v>
      </c>
      <c r="AL65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91">
        <f>IF(AND(Source[[#This Row],[Credit_Noncredit]]="Noncredit",Source[[#This Row],[FTEF]]&gt;0),Source[[#This Row],[NC XLST FTES]]*525/(437.5*Source[[#This Row],[FTEF]]),0)</f>
        <v>0</v>
      </c>
      <c r="AN6591">
        <f>IF(Source[[#This Row],[Credit_Noncredit]]="Credit",Source[[#This Row],[Census Enrollment]],Source[[#This Row],[Noncredit Avg. Attendance]])</f>
        <v>8</v>
      </c>
    </row>
    <row r="6592" spans="1:40" x14ac:dyDescent="0.25">
      <c r="A6592" t="s">
        <v>1914</v>
      </c>
      <c r="B6592" t="s">
        <v>886</v>
      </c>
      <c r="C6592" t="s">
        <v>775</v>
      </c>
      <c r="D6592" t="s">
        <v>1734</v>
      </c>
      <c r="E6592" s="4">
        <v>77794</v>
      </c>
      <c r="F6592" s="4" t="s">
        <v>1735</v>
      </c>
      <c r="G6592" s="4">
        <v>22</v>
      </c>
      <c r="H6592" t="str">
        <f>CONCATENATE(Source[[#This Row],[Subject]],TRIM(Source[[#This Row],[Course]]))</f>
        <v>BTEC22</v>
      </c>
      <c r="I6592" t="str">
        <f>VLOOKUP(Source[[#This Row],[SubjCrse]],'Courses and Categories'!$E$2:$G$1816,3,FALSE)</f>
        <v>Credit CTE</v>
      </c>
      <c r="J6592">
        <v>1</v>
      </c>
      <c r="K6592" t="s">
        <v>4260</v>
      </c>
      <c r="L6592" t="s">
        <v>39</v>
      </c>
      <c r="M6592" t="s">
        <v>1046</v>
      </c>
      <c r="N6592" t="s">
        <v>41</v>
      </c>
      <c r="O6592">
        <v>910</v>
      </c>
      <c r="P6592">
        <v>1300</v>
      </c>
      <c r="Q6592" t="s">
        <v>1649</v>
      </c>
      <c r="R6592">
        <v>30</v>
      </c>
      <c r="S6592" t="s">
        <v>134</v>
      </c>
      <c r="T6592" t="s">
        <v>44</v>
      </c>
      <c r="U6592" s="1">
        <v>43767</v>
      </c>
      <c r="V6592" s="1">
        <v>43809</v>
      </c>
      <c r="W6592" t="s">
        <v>4239</v>
      </c>
      <c r="X6592" t="s">
        <v>905</v>
      </c>
      <c r="Y6592">
        <v>19</v>
      </c>
      <c r="Z6592">
        <v>17</v>
      </c>
      <c r="AA6592">
        <v>24</v>
      </c>
      <c r="AB6592">
        <v>70.833299999999994</v>
      </c>
      <c r="AD6592">
        <f>IF(ISBLANK(Source[[#This Row],[CrosslistID]]),1,1/COUNTIFS(Source[CrosslistID],Source[[#This Row],[CrosslistID]],Source[TermDesc],Source[[#This Row],[TermDesc]]))</f>
        <v>1</v>
      </c>
      <c r="AG6592">
        <v>0</v>
      </c>
      <c r="AH6592">
        <v>70.833299999999994</v>
      </c>
      <c r="AI6592">
        <v>0.90700000000000003</v>
      </c>
      <c r="AJ6592">
        <v>1.0137</v>
      </c>
      <c r="AK6592">
        <v>0.1007</v>
      </c>
      <c r="AL65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92">
        <f>IF(AND(Source[[#This Row],[Credit_Noncredit]]="Noncredit",Source[[#This Row],[FTEF]]&gt;0),Source[[#This Row],[NC XLST FTES]]*525/(437.5*Source[[#This Row],[FTEF]]),0)</f>
        <v>0</v>
      </c>
      <c r="AN6592">
        <f>IF(Source[[#This Row],[Credit_Noncredit]]="Credit",Source[[#This Row],[Census Enrollment]],Source[[#This Row],[Noncredit Avg. Attendance]])</f>
        <v>19</v>
      </c>
    </row>
    <row r="6593" spans="1:40" x14ac:dyDescent="0.25">
      <c r="A6593" t="s">
        <v>1914</v>
      </c>
      <c r="B6593" t="s">
        <v>886</v>
      </c>
      <c r="C6593" t="s">
        <v>775</v>
      </c>
      <c r="D6593" t="s">
        <v>1734</v>
      </c>
      <c r="E6593" s="4">
        <v>78985</v>
      </c>
      <c r="F6593" s="4" t="s">
        <v>1735</v>
      </c>
      <c r="G6593" s="4">
        <v>22</v>
      </c>
      <c r="H6593" t="str">
        <f>CONCATENATE(Source[[#This Row],[Subject]],TRIM(Source[[#This Row],[Course]]))</f>
        <v>BTEC22</v>
      </c>
      <c r="I6593" t="str">
        <f>VLOOKUP(Source[[#This Row],[SubjCrse]],'Courses and Categories'!$E$2:$G$1816,3,FALSE)</f>
        <v>Credit CTE</v>
      </c>
      <c r="J6593" t="s">
        <v>37</v>
      </c>
      <c r="K6593" t="s">
        <v>4260</v>
      </c>
      <c r="L6593" t="s">
        <v>87</v>
      </c>
      <c r="M6593" t="s">
        <v>1046</v>
      </c>
      <c r="N6593" t="s">
        <v>50</v>
      </c>
      <c r="O6593">
        <v>1810</v>
      </c>
      <c r="P6593">
        <v>2200</v>
      </c>
      <c r="Q6593" t="s">
        <v>1649</v>
      </c>
      <c r="R6593">
        <v>307</v>
      </c>
      <c r="S6593" t="s">
        <v>134</v>
      </c>
      <c r="T6593" t="s">
        <v>44</v>
      </c>
      <c r="U6593" s="1">
        <v>43712</v>
      </c>
      <c r="V6593" s="1">
        <v>43754</v>
      </c>
      <c r="W6593" t="s">
        <v>4261</v>
      </c>
      <c r="X6593" t="s">
        <v>905</v>
      </c>
      <c r="Y6593">
        <v>9</v>
      </c>
      <c r="Z6593">
        <v>8</v>
      </c>
      <c r="AA6593">
        <v>20</v>
      </c>
      <c r="AB6593">
        <v>40</v>
      </c>
      <c r="AD6593">
        <f>IF(ISBLANK(Source[[#This Row],[CrosslistID]]),1,1/COUNTIFS(Source[CrosslistID],Source[[#This Row],[CrosslistID]],Source[TermDesc],Source[[#This Row],[TermDesc]]))</f>
        <v>1</v>
      </c>
      <c r="AG6593">
        <v>0</v>
      </c>
      <c r="AH6593">
        <v>40</v>
      </c>
      <c r="AI6593">
        <v>0.42699999999999999</v>
      </c>
      <c r="AJ6593">
        <v>0.48039999999999999</v>
      </c>
      <c r="AK6593">
        <v>0.1007</v>
      </c>
      <c r="AL65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93">
        <f>IF(AND(Source[[#This Row],[Credit_Noncredit]]="Noncredit",Source[[#This Row],[FTEF]]&gt;0),Source[[#This Row],[NC XLST FTES]]*525/(437.5*Source[[#This Row],[FTEF]]),0)</f>
        <v>0</v>
      </c>
      <c r="AN6593">
        <f>IF(Source[[#This Row],[Credit_Noncredit]]="Credit",Source[[#This Row],[Census Enrollment]],Source[[#This Row],[Noncredit Avg. Attendance]])</f>
        <v>9</v>
      </c>
    </row>
    <row r="6594" spans="1:40" x14ac:dyDescent="0.25">
      <c r="A6594" t="s">
        <v>1914</v>
      </c>
      <c r="B6594" t="s">
        <v>886</v>
      </c>
      <c r="C6594" t="s">
        <v>775</v>
      </c>
      <c r="D6594" t="s">
        <v>1734</v>
      </c>
      <c r="E6594" s="4">
        <v>77796</v>
      </c>
      <c r="F6594" s="4" t="s">
        <v>1735</v>
      </c>
      <c r="G6594" s="4">
        <v>23</v>
      </c>
      <c r="H6594" t="str">
        <f>CONCATENATE(Source[[#This Row],[Subject]],TRIM(Source[[#This Row],[Course]]))</f>
        <v>BTEC23</v>
      </c>
      <c r="I6594" t="str">
        <f>VLOOKUP(Source[[#This Row],[SubjCrse]],'Courses and Categories'!$E$2:$G$1816,3,FALSE)</f>
        <v>Credit CTE</v>
      </c>
      <c r="J6594">
        <v>1</v>
      </c>
      <c r="K6594" t="s">
        <v>4262</v>
      </c>
      <c r="L6594" t="s">
        <v>39</v>
      </c>
      <c r="M6594" t="s">
        <v>1046</v>
      </c>
      <c r="N6594" t="s">
        <v>41</v>
      </c>
      <c r="O6594">
        <v>910</v>
      </c>
      <c r="P6594">
        <v>1300</v>
      </c>
      <c r="Q6594" t="s">
        <v>1649</v>
      </c>
      <c r="R6594">
        <v>30</v>
      </c>
      <c r="S6594" t="s">
        <v>134</v>
      </c>
      <c r="T6594" t="s">
        <v>44</v>
      </c>
      <c r="U6594" s="1">
        <v>43706</v>
      </c>
      <c r="V6594" s="1">
        <v>43741</v>
      </c>
      <c r="W6594" t="s">
        <v>1739</v>
      </c>
      <c r="X6594" t="s">
        <v>905</v>
      </c>
      <c r="Y6594">
        <v>10</v>
      </c>
      <c r="Z6594">
        <v>8</v>
      </c>
      <c r="AA6594">
        <v>24</v>
      </c>
      <c r="AB6594">
        <v>33.333300000000001</v>
      </c>
      <c r="AD6594">
        <f>IF(ISBLANK(Source[[#This Row],[CrosslistID]]),1,1/COUNTIFS(Source[CrosslistID],Source[[#This Row],[CrosslistID]],Source[TermDesc],Source[[#This Row],[TermDesc]]))</f>
        <v>1</v>
      </c>
      <c r="AG6594">
        <v>0</v>
      </c>
      <c r="AH6594">
        <v>33.333300000000001</v>
      </c>
      <c r="AI6594">
        <v>0.38100000000000001</v>
      </c>
      <c r="AJ6594">
        <v>0.38100000000000001</v>
      </c>
      <c r="AK6594">
        <v>8.6900000000000005E-2</v>
      </c>
      <c r="AL65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94">
        <f>IF(AND(Source[[#This Row],[Credit_Noncredit]]="Noncredit",Source[[#This Row],[FTEF]]&gt;0),Source[[#This Row],[NC XLST FTES]]*525/(437.5*Source[[#This Row],[FTEF]]),0)</f>
        <v>0</v>
      </c>
      <c r="AN6594">
        <f>IF(Source[[#This Row],[Credit_Noncredit]]="Credit",Source[[#This Row],[Census Enrollment]],Source[[#This Row],[Noncredit Avg. Attendance]])</f>
        <v>10</v>
      </c>
    </row>
    <row r="6595" spans="1:40" x14ac:dyDescent="0.25">
      <c r="A6595" t="s">
        <v>1914</v>
      </c>
      <c r="B6595" t="s">
        <v>886</v>
      </c>
      <c r="C6595" t="s">
        <v>775</v>
      </c>
      <c r="D6595" t="s">
        <v>1734</v>
      </c>
      <c r="E6595" s="4">
        <v>78986</v>
      </c>
      <c r="F6595" s="4" t="s">
        <v>1735</v>
      </c>
      <c r="G6595" s="4">
        <v>24</v>
      </c>
      <c r="H6595" t="str">
        <f>CONCATENATE(Source[[#This Row],[Subject]],TRIM(Source[[#This Row],[Course]]))</f>
        <v>BTEC24</v>
      </c>
      <c r="I6595" t="str">
        <f>VLOOKUP(Source[[#This Row],[SubjCrse]],'Courses and Categories'!$E$2:$G$1816,3,FALSE)</f>
        <v>Credit CTE</v>
      </c>
      <c r="J6595">
        <v>2</v>
      </c>
      <c r="K6595" t="s">
        <v>4263</v>
      </c>
      <c r="L6595" t="s">
        <v>50</v>
      </c>
      <c r="M6595" t="s">
        <v>1046</v>
      </c>
      <c r="N6595" t="s">
        <v>51</v>
      </c>
      <c r="O6595">
        <v>910</v>
      </c>
      <c r="P6595">
        <v>1500</v>
      </c>
      <c r="Q6595" t="s">
        <v>1649</v>
      </c>
      <c r="R6595">
        <v>307</v>
      </c>
      <c r="S6595" t="s">
        <v>134</v>
      </c>
      <c r="T6595" t="s">
        <v>44</v>
      </c>
      <c r="U6595" s="1">
        <v>43694</v>
      </c>
      <c r="V6595" s="1">
        <v>43722</v>
      </c>
      <c r="W6595" t="s">
        <v>1737</v>
      </c>
      <c r="X6595" t="s">
        <v>905</v>
      </c>
      <c r="Y6595">
        <v>19</v>
      </c>
      <c r="Z6595">
        <v>17</v>
      </c>
      <c r="AA6595">
        <v>20</v>
      </c>
      <c r="AB6595">
        <v>85</v>
      </c>
      <c r="AD6595">
        <f>IF(ISBLANK(Source[[#This Row],[CrosslistID]]),1,1/COUNTIFS(Source[CrosslistID],Source[[#This Row],[CrosslistID]],Source[TermDesc],Source[[#This Row],[TermDesc]]))</f>
        <v>1</v>
      </c>
      <c r="AG6595">
        <v>0</v>
      </c>
      <c r="AH6595">
        <v>85</v>
      </c>
      <c r="AI6595">
        <v>0.86899999999999999</v>
      </c>
      <c r="AJ6595">
        <v>0.86899999999999999</v>
      </c>
      <c r="AK6595">
        <v>8.6900000000000005E-2</v>
      </c>
      <c r="AL65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95">
        <f>IF(AND(Source[[#This Row],[Credit_Noncredit]]="Noncredit",Source[[#This Row],[FTEF]]&gt;0),Source[[#This Row],[NC XLST FTES]]*525/(437.5*Source[[#This Row],[FTEF]]),0)</f>
        <v>0</v>
      </c>
      <c r="AN6595">
        <f>IF(Source[[#This Row],[Credit_Noncredit]]="Credit",Source[[#This Row],[Census Enrollment]],Source[[#This Row],[Noncredit Avg. Attendance]])</f>
        <v>19</v>
      </c>
    </row>
    <row r="6596" spans="1:40" x14ac:dyDescent="0.25">
      <c r="A6596" t="s">
        <v>1914</v>
      </c>
      <c r="B6596" t="s">
        <v>886</v>
      </c>
      <c r="C6596" t="s">
        <v>775</v>
      </c>
      <c r="D6596" t="s">
        <v>1734</v>
      </c>
      <c r="E6596" s="4">
        <v>75545</v>
      </c>
      <c r="F6596" s="4" t="s">
        <v>1735</v>
      </c>
      <c r="G6596" s="4">
        <v>24</v>
      </c>
      <c r="H6596" t="str">
        <f>CONCATENATE(Source[[#This Row],[Subject]],TRIM(Source[[#This Row],[Course]]))</f>
        <v>BTEC24</v>
      </c>
      <c r="I6596" t="str">
        <f>VLOOKUP(Source[[#This Row],[SubjCrse]],'Courses and Categories'!$E$2:$G$1816,3,FALSE)</f>
        <v>Credit CTE</v>
      </c>
      <c r="J6596">
        <v>691</v>
      </c>
      <c r="K6596" t="s">
        <v>4263</v>
      </c>
      <c r="L6596" t="s">
        <v>39</v>
      </c>
      <c r="M6596" t="s">
        <v>1046</v>
      </c>
      <c r="N6596" t="s">
        <v>185</v>
      </c>
      <c r="O6596">
        <v>910</v>
      </c>
      <c r="P6596">
        <v>1300</v>
      </c>
      <c r="Q6596" t="s">
        <v>1649</v>
      </c>
      <c r="R6596">
        <v>56</v>
      </c>
      <c r="S6596" t="s">
        <v>134</v>
      </c>
      <c r="T6596" t="s">
        <v>44</v>
      </c>
      <c r="U6596" s="1">
        <v>43706</v>
      </c>
      <c r="V6596" s="1">
        <v>43741</v>
      </c>
      <c r="W6596" t="s">
        <v>1737</v>
      </c>
      <c r="X6596" t="s">
        <v>905</v>
      </c>
      <c r="Y6596">
        <v>15</v>
      </c>
      <c r="Z6596">
        <v>15</v>
      </c>
      <c r="AA6596">
        <v>20</v>
      </c>
      <c r="AB6596">
        <v>75</v>
      </c>
      <c r="AD6596">
        <f>IF(ISBLANK(Source[[#This Row],[CrosslistID]]),1,1/COUNTIFS(Source[CrosslistID],Source[[#This Row],[CrosslistID]],Source[TermDesc],Source[[#This Row],[TermDesc]]))</f>
        <v>1</v>
      </c>
      <c r="AG6596">
        <v>0</v>
      </c>
      <c r="AH6596">
        <v>75</v>
      </c>
      <c r="AI6596">
        <v>0.64</v>
      </c>
      <c r="AJ6596">
        <v>0.68569999999999998</v>
      </c>
      <c r="AK6596">
        <v>8.6900000000000005E-2</v>
      </c>
      <c r="AL65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96">
        <f>IF(AND(Source[[#This Row],[Credit_Noncredit]]="Noncredit",Source[[#This Row],[FTEF]]&gt;0),Source[[#This Row],[NC XLST FTES]]*525/(437.5*Source[[#This Row],[FTEF]]),0)</f>
        <v>0</v>
      </c>
      <c r="AN6596">
        <f>IF(Source[[#This Row],[Credit_Noncredit]]="Credit",Source[[#This Row],[Census Enrollment]],Source[[#This Row],[Noncredit Avg. Attendance]])</f>
        <v>15</v>
      </c>
    </row>
    <row r="6597" spans="1:40" x14ac:dyDescent="0.25">
      <c r="A6597" t="s">
        <v>1914</v>
      </c>
      <c r="B6597" t="s">
        <v>886</v>
      </c>
      <c r="C6597" t="s">
        <v>775</v>
      </c>
      <c r="D6597" t="s">
        <v>1734</v>
      </c>
      <c r="E6597" s="4">
        <v>72273</v>
      </c>
      <c r="F6597" s="4" t="s">
        <v>1735</v>
      </c>
      <c r="G6597" s="4">
        <v>25</v>
      </c>
      <c r="H6597" t="str">
        <f>CONCATENATE(Source[[#This Row],[Subject]],TRIM(Source[[#This Row],[Course]]))</f>
        <v>BTEC25</v>
      </c>
      <c r="I6597" t="str">
        <f>VLOOKUP(Source[[#This Row],[SubjCrse]],'Courses and Categories'!$E$2:$G$1816,3,FALSE)</f>
        <v>Credit CTE</v>
      </c>
      <c r="J6597">
        <v>691</v>
      </c>
      <c r="K6597" t="s">
        <v>4264</v>
      </c>
      <c r="L6597" t="s">
        <v>39</v>
      </c>
      <c r="M6597" t="s">
        <v>1046</v>
      </c>
      <c r="N6597" t="s">
        <v>185</v>
      </c>
      <c r="O6597">
        <v>910</v>
      </c>
      <c r="P6597">
        <v>1300</v>
      </c>
      <c r="Q6597" t="s">
        <v>1649</v>
      </c>
      <c r="R6597">
        <v>56</v>
      </c>
      <c r="S6597" t="s">
        <v>134</v>
      </c>
      <c r="T6597" t="s">
        <v>44</v>
      </c>
      <c r="U6597" s="1">
        <v>43769</v>
      </c>
      <c r="V6597" s="1">
        <v>43811</v>
      </c>
      <c r="W6597" t="s">
        <v>4265</v>
      </c>
      <c r="X6597" t="s">
        <v>905</v>
      </c>
      <c r="Y6597">
        <v>14</v>
      </c>
      <c r="Z6597">
        <v>14</v>
      </c>
      <c r="AA6597">
        <v>20</v>
      </c>
      <c r="AB6597">
        <v>70</v>
      </c>
      <c r="AD6597">
        <f>IF(ISBLANK(Source[[#This Row],[CrosslistID]]),1,1/COUNTIFS(Source[CrosslistID],Source[[#This Row],[CrosslistID]],Source[TermDesc],Source[[#This Row],[TermDesc]]))</f>
        <v>1</v>
      </c>
      <c r="AG6597">
        <v>0</v>
      </c>
      <c r="AH6597">
        <v>70</v>
      </c>
      <c r="AI6597">
        <v>0.59399999999999997</v>
      </c>
      <c r="AJ6597">
        <v>0.63970000000000005</v>
      </c>
      <c r="AK6597">
        <v>8.6900000000000005E-2</v>
      </c>
      <c r="AL65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97">
        <f>IF(AND(Source[[#This Row],[Credit_Noncredit]]="Noncredit",Source[[#This Row],[FTEF]]&gt;0),Source[[#This Row],[NC XLST FTES]]*525/(437.5*Source[[#This Row],[FTEF]]),0)</f>
        <v>0</v>
      </c>
      <c r="AN6597">
        <f>IF(Source[[#This Row],[Credit_Noncredit]]="Credit",Source[[#This Row],[Census Enrollment]],Source[[#This Row],[Noncredit Avg. Attendance]])</f>
        <v>14</v>
      </c>
    </row>
    <row r="6598" spans="1:40" x14ac:dyDescent="0.25">
      <c r="A6598" t="s">
        <v>1914</v>
      </c>
      <c r="B6598" t="s">
        <v>886</v>
      </c>
      <c r="C6598" t="s">
        <v>775</v>
      </c>
      <c r="D6598" t="s">
        <v>1734</v>
      </c>
      <c r="E6598" s="4">
        <v>77696</v>
      </c>
      <c r="F6598" s="4" t="s">
        <v>1735</v>
      </c>
      <c r="G6598" s="4">
        <v>93</v>
      </c>
      <c r="H6598" t="str">
        <f>CONCATENATE(Source[[#This Row],[Subject]],TRIM(Source[[#This Row],[Course]]))</f>
        <v>BTEC93</v>
      </c>
      <c r="I6598" t="str">
        <f>VLOOKUP(Source[[#This Row],[SubjCrse]],'Courses and Categories'!$E$2:$G$1816,3,FALSE)</f>
        <v>Credit CTE</v>
      </c>
      <c r="J6598">
        <v>1</v>
      </c>
      <c r="K6598" t="s">
        <v>4266</v>
      </c>
      <c r="L6598" t="s">
        <v>39</v>
      </c>
      <c r="M6598" t="s">
        <v>891</v>
      </c>
      <c r="N6598" t="s">
        <v>781</v>
      </c>
      <c r="O6598" t="s">
        <v>781</v>
      </c>
      <c r="P6598" t="s">
        <v>781</v>
      </c>
      <c r="Q6598" t="s">
        <v>781</v>
      </c>
      <c r="S6598" t="s">
        <v>134</v>
      </c>
      <c r="T6598">
        <v>1</v>
      </c>
      <c r="U6598" s="1">
        <v>43694</v>
      </c>
      <c r="V6598" s="1">
        <v>43819</v>
      </c>
      <c r="W6598" t="s">
        <v>4267</v>
      </c>
      <c r="X6598" t="s">
        <v>893</v>
      </c>
      <c r="Y6598">
        <v>15</v>
      </c>
      <c r="Z6598">
        <v>15</v>
      </c>
      <c r="AA6598">
        <v>20</v>
      </c>
      <c r="AB6598">
        <v>75</v>
      </c>
      <c r="AD6598">
        <f>IF(ISBLANK(Source[[#This Row],[CrosslistID]]),1,1/COUNTIFS(Source[CrosslistID],Source[[#This Row],[CrosslistID]],Source[TermDesc],Source[[#This Row],[TermDesc]]))</f>
        <v>1</v>
      </c>
      <c r="AG6598">
        <v>0</v>
      </c>
      <c r="AH6598">
        <v>75</v>
      </c>
      <c r="AI6598">
        <v>2.2000000000000002</v>
      </c>
      <c r="AJ6598">
        <v>2.8332999999999999</v>
      </c>
      <c r="AK6598">
        <v>0.156</v>
      </c>
      <c r="AL65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98">
        <f>IF(AND(Source[[#This Row],[Credit_Noncredit]]="Noncredit",Source[[#This Row],[FTEF]]&gt;0),Source[[#This Row],[NC XLST FTES]]*525/(437.5*Source[[#This Row],[FTEF]]),0)</f>
        <v>0</v>
      </c>
      <c r="AN6598">
        <f>IF(Source[[#This Row],[Credit_Noncredit]]="Credit",Source[[#This Row],[Census Enrollment]],Source[[#This Row],[Noncredit Avg. Attendance]])</f>
        <v>15</v>
      </c>
    </row>
    <row r="6599" spans="1:40" x14ac:dyDescent="0.25">
      <c r="A6599" t="s">
        <v>1914</v>
      </c>
      <c r="B6599" t="s">
        <v>886</v>
      </c>
      <c r="C6599" t="s">
        <v>775</v>
      </c>
      <c r="D6599" t="s">
        <v>1734</v>
      </c>
      <c r="E6599" s="4">
        <v>72711</v>
      </c>
      <c r="F6599" s="4" t="s">
        <v>1735</v>
      </c>
      <c r="G6599" s="4">
        <v>107</v>
      </c>
      <c r="H6599" t="str">
        <f>CONCATENATE(Source[[#This Row],[Subject]],TRIM(Source[[#This Row],[Course]]))</f>
        <v>BTEC107</v>
      </c>
      <c r="I6599" t="str">
        <f>VLOOKUP(Source[[#This Row],[SubjCrse]],'Courses and Categories'!$E$2:$G$1816,3,FALSE)</f>
        <v>Credit CTE</v>
      </c>
      <c r="J6599">
        <v>1</v>
      </c>
      <c r="K6599" t="s">
        <v>4268</v>
      </c>
      <c r="L6599" t="s">
        <v>39</v>
      </c>
      <c r="M6599" t="s">
        <v>1046</v>
      </c>
      <c r="N6599" t="s">
        <v>59</v>
      </c>
      <c r="O6599">
        <v>1210</v>
      </c>
      <c r="P6599">
        <v>1415</v>
      </c>
      <c r="Q6599" t="s">
        <v>1649</v>
      </c>
      <c r="R6599">
        <v>133</v>
      </c>
      <c r="S6599" t="s">
        <v>134</v>
      </c>
      <c r="T6599" t="s">
        <v>44</v>
      </c>
      <c r="U6599" s="1">
        <v>43704</v>
      </c>
      <c r="V6599" s="1">
        <v>43818</v>
      </c>
      <c r="W6599" t="s">
        <v>4269</v>
      </c>
      <c r="X6599" t="s">
        <v>905</v>
      </c>
      <c r="Y6599">
        <v>15</v>
      </c>
      <c r="Z6599">
        <v>13</v>
      </c>
      <c r="AA6599">
        <v>24</v>
      </c>
      <c r="AB6599">
        <v>54.166699999999999</v>
      </c>
      <c r="AD6599">
        <f>IF(ISBLANK(Source[[#This Row],[CrosslistID]]),1,1/COUNTIFS(Source[CrosslistID],Source[[#This Row],[CrosslistID]],Source[TermDesc],Source[[#This Row],[TermDesc]]))</f>
        <v>1</v>
      </c>
      <c r="AG6599">
        <v>0</v>
      </c>
      <c r="AH6599">
        <v>54.166699999999999</v>
      </c>
      <c r="AI6599">
        <v>1.8220000000000001</v>
      </c>
      <c r="AJ6599">
        <v>2.1023000000000001</v>
      </c>
      <c r="AK6599">
        <v>0.25669999999999998</v>
      </c>
      <c r="AL65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599">
        <f>IF(AND(Source[[#This Row],[Credit_Noncredit]]="Noncredit",Source[[#This Row],[FTEF]]&gt;0),Source[[#This Row],[NC XLST FTES]]*525/(437.5*Source[[#This Row],[FTEF]]),0)</f>
        <v>0</v>
      </c>
      <c r="AN6599">
        <f>IF(Source[[#This Row],[Credit_Noncredit]]="Credit",Source[[#This Row],[Census Enrollment]],Source[[#This Row],[Noncredit Avg. Attendance]])</f>
        <v>15</v>
      </c>
    </row>
    <row r="6600" spans="1:40" x14ac:dyDescent="0.25">
      <c r="A6600" t="s">
        <v>1914</v>
      </c>
      <c r="B6600" t="s">
        <v>886</v>
      </c>
      <c r="C6600" t="s">
        <v>775</v>
      </c>
      <c r="D6600" t="s">
        <v>1734</v>
      </c>
      <c r="E6600" s="4">
        <v>72722</v>
      </c>
      <c r="F6600" s="4" t="s">
        <v>1735</v>
      </c>
      <c r="G6600" s="4" t="s">
        <v>1744</v>
      </c>
      <c r="H6600" t="str">
        <f>CONCATENATE(Source[[#This Row],[Subject]],TRIM(Source[[#This Row],[Course]]))</f>
        <v>BTEC108A</v>
      </c>
      <c r="I6600" t="str">
        <f>VLOOKUP(Source[[#This Row],[SubjCrse]],'Courses and Categories'!$E$2:$G$1816,3,FALSE)</f>
        <v>Credit CTE</v>
      </c>
      <c r="J6600">
        <v>1</v>
      </c>
      <c r="K6600" t="s">
        <v>4270</v>
      </c>
      <c r="L6600" t="s">
        <v>39</v>
      </c>
      <c r="M6600" t="s">
        <v>903</v>
      </c>
      <c r="N6600" t="s">
        <v>59</v>
      </c>
      <c r="O6600">
        <v>910</v>
      </c>
      <c r="P6600">
        <v>1115</v>
      </c>
      <c r="Q6600" t="s">
        <v>1649</v>
      </c>
      <c r="R6600">
        <v>133</v>
      </c>
      <c r="S6600" t="s">
        <v>134</v>
      </c>
      <c r="T6600" t="s">
        <v>44</v>
      </c>
      <c r="U6600" s="1">
        <v>43704</v>
      </c>
      <c r="V6600" s="1">
        <v>43818</v>
      </c>
      <c r="W6600" t="s">
        <v>4271</v>
      </c>
      <c r="X6600" t="s">
        <v>905</v>
      </c>
      <c r="Y6600">
        <v>15</v>
      </c>
      <c r="Z6600">
        <v>11</v>
      </c>
      <c r="AA6600">
        <v>24</v>
      </c>
      <c r="AB6600">
        <v>45.833300000000001</v>
      </c>
      <c r="AD6600">
        <f>IF(ISBLANK(Source[[#This Row],[CrosslistID]]),1,1/COUNTIFS(Source[CrosslistID],Source[[#This Row],[CrosslistID]],Source[TermDesc],Source[[#This Row],[TermDesc]]))</f>
        <v>1</v>
      </c>
      <c r="AG6600">
        <v>0</v>
      </c>
      <c r="AH6600">
        <v>45.833300000000001</v>
      </c>
      <c r="AI6600">
        <v>1.8220000000000001</v>
      </c>
      <c r="AJ6600">
        <v>2.1023000000000001</v>
      </c>
      <c r="AK6600">
        <v>0.25669999999999998</v>
      </c>
      <c r="AL66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00">
        <f>IF(AND(Source[[#This Row],[Credit_Noncredit]]="Noncredit",Source[[#This Row],[FTEF]]&gt;0),Source[[#This Row],[NC XLST FTES]]*525/(437.5*Source[[#This Row],[FTEF]]),0)</f>
        <v>0</v>
      </c>
      <c r="AN6600">
        <f>IF(Source[[#This Row],[Credit_Noncredit]]="Credit",Source[[#This Row],[Census Enrollment]],Source[[#This Row],[Noncredit Avg. Attendance]])</f>
        <v>15</v>
      </c>
    </row>
    <row r="6601" spans="1:40" x14ac:dyDescent="0.25">
      <c r="A6601" t="s">
        <v>1914</v>
      </c>
      <c r="B6601" t="s">
        <v>886</v>
      </c>
      <c r="C6601" t="s">
        <v>775</v>
      </c>
      <c r="D6601" t="s">
        <v>1734</v>
      </c>
      <c r="E6601" s="4">
        <v>72274</v>
      </c>
      <c r="F6601" s="4" t="s">
        <v>1735</v>
      </c>
      <c r="G6601" s="4">
        <v>115</v>
      </c>
      <c r="H6601" t="str">
        <f>CONCATENATE(Source[[#This Row],[Subject]],TRIM(Source[[#This Row],[Course]]))</f>
        <v>BTEC115</v>
      </c>
      <c r="I6601" t="str">
        <f>VLOOKUP(Source[[#This Row],[SubjCrse]],'Courses and Categories'!$E$2:$G$1816,3,FALSE)</f>
        <v>Credit Gen Ed/CTE</v>
      </c>
      <c r="J6601">
        <v>1</v>
      </c>
      <c r="K6601" t="s">
        <v>4272</v>
      </c>
      <c r="L6601" t="s">
        <v>39</v>
      </c>
      <c r="M6601" t="s">
        <v>1046</v>
      </c>
      <c r="N6601" t="s">
        <v>105</v>
      </c>
      <c r="O6601">
        <v>1310</v>
      </c>
      <c r="P6601">
        <v>1720</v>
      </c>
      <c r="Q6601" t="s">
        <v>1649</v>
      </c>
      <c r="R6601">
        <v>335</v>
      </c>
      <c r="S6601" t="s">
        <v>134</v>
      </c>
      <c r="T6601">
        <v>1</v>
      </c>
      <c r="U6601" s="1">
        <v>43694</v>
      </c>
      <c r="V6601" s="1">
        <v>43819</v>
      </c>
      <c r="W6601" t="s">
        <v>1739</v>
      </c>
      <c r="X6601" t="s">
        <v>1929</v>
      </c>
      <c r="Y6601">
        <v>17</v>
      </c>
      <c r="Z6601">
        <v>17</v>
      </c>
      <c r="AA6601">
        <v>28</v>
      </c>
      <c r="AB6601">
        <v>60.714300000000001</v>
      </c>
      <c r="AD6601">
        <f>IF(ISBLANK(Source[[#This Row],[CrosslistID]]),1,1/COUNTIFS(Source[CrosslistID],Source[[#This Row],[CrosslistID]],Source[TermDesc],Source[[#This Row],[TermDesc]]))</f>
        <v>1</v>
      </c>
      <c r="AG6601">
        <v>0</v>
      </c>
      <c r="AH6601">
        <v>60.714300000000001</v>
      </c>
      <c r="AI6601">
        <v>4.6929999999999996</v>
      </c>
      <c r="AJ6601">
        <v>4.9863</v>
      </c>
      <c r="AK6601">
        <v>0.54</v>
      </c>
      <c r="AL66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01">
        <f>IF(AND(Source[[#This Row],[Credit_Noncredit]]="Noncredit",Source[[#This Row],[FTEF]]&gt;0),Source[[#This Row],[NC XLST FTES]]*525/(437.5*Source[[#This Row],[FTEF]]),0)</f>
        <v>0</v>
      </c>
      <c r="AN6601">
        <f>IF(Source[[#This Row],[Credit_Noncredit]]="Credit",Source[[#This Row],[Census Enrollment]],Source[[#This Row],[Noncredit Avg. Attendance]])</f>
        <v>17</v>
      </c>
    </row>
    <row r="6602" spans="1:40" x14ac:dyDescent="0.25">
      <c r="A6602" t="s">
        <v>1914</v>
      </c>
      <c r="B6602" t="s">
        <v>886</v>
      </c>
      <c r="C6602" t="s">
        <v>775</v>
      </c>
      <c r="D6602" t="s">
        <v>1734</v>
      </c>
      <c r="E6602" s="4">
        <v>76869</v>
      </c>
      <c r="F6602" s="4" t="s">
        <v>4273</v>
      </c>
      <c r="G6602" s="4" t="s">
        <v>4274</v>
      </c>
      <c r="H6602" t="str">
        <f>CONCATENATE(Source[[#This Row],[Subject]],TRIM(Source[[#This Row],[Course]]))</f>
        <v>CAD99A</v>
      </c>
      <c r="I6602" t="str">
        <f>VLOOKUP(Source[[#This Row],[SubjCrse]],'Courses and Categories'!$E$2:$G$1816,3,FALSE)</f>
        <v>Credit CTE</v>
      </c>
      <c r="J6602">
        <v>501</v>
      </c>
      <c r="K6602" t="s">
        <v>4275</v>
      </c>
      <c r="L6602" t="s">
        <v>87</v>
      </c>
      <c r="M6602" t="s">
        <v>1046</v>
      </c>
      <c r="N6602" t="s">
        <v>50</v>
      </c>
      <c r="O6602">
        <v>1810</v>
      </c>
      <c r="P6602">
        <v>2200</v>
      </c>
      <c r="Q6602" t="s">
        <v>240</v>
      </c>
      <c r="R6602">
        <v>213</v>
      </c>
      <c r="S6602" t="s">
        <v>134</v>
      </c>
      <c r="T6602" t="s">
        <v>44</v>
      </c>
      <c r="U6602" s="1">
        <v>43698</v>
      </c>
      <c r="V6602" s="1">
        <v>43747</v>
      </c>
      <c r="W6602" t="s">
        <v>4276</v>
      </c>
      <c r="X6602" t="s">
        <v>905</v>
      </c>
      <c r="Y6602">
        <v>13</v>
      </c>
      <c r="Z6602">
        <v>13</v>
      </c>
      <c r="AA6602">
        <v>22</v>
      </c>
      <c r="AB6602">
        <v>59.090899999999998</v>
      </c>
      <c r="AD6602">
        <f>IF(ISBLANK(Source[[#This Row],[CrosslistID]]),1,1/COUNTIFS(Source[CrosslistID],Source[[#This Row],[CrosslistID]],Source[TermDesc],Source[[#This Row],[TermDesc]]))</f>
        <v>1</v>
      </c>
      <c r="AG6602">
        <v>0</v>
      </c>
      <c r="AH6602">
        <v>59.090899999999998</v>
      </c>
      <c r="AI6602">
        <v>0.73099999999999998</v>
      </c>
      <c r="AJ6602">
        <v>0.79190000000000005</v>
      </c>
      <c r="AK6602">
        <v>0.11269999999999999</v>
      </c>
      <c r="AL66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02">
        <f>IF(AND(Source[[#This Row],[Credit_Noncredit]]="Noncredit",Source[[#This Row],[FTEF]]&gt;0),Source[[#This Row],[NC XLST FTES]]*525/(437.5*Source[[#This Row],[FTEF]]),0)</f>
        <v>0</v>
      </c>
      <c r="AN6602">
        <f>IF(Source[[#This Row],[Credit_Noncredit]]="Credit",Source[[#This Row],[Census Enrollment]],Source[[#This Row],[Noncredit Avg. Attendance]])</f>
        <v>13</v>
      </c>
    </row>
    <row r="6603" spans="1:40" x14ac:dyDescent="0.25">
      <c r="A6603" t="s">
        <v>1914</v>
      </c>
      <c r="B6603" t="s">
        <v>886</v>
      </c>
      <c r="C6603" t="s">
        <v>775</v>
      </c>
      <c r="D6603" t="s">
        <v>1734</v>
      </c>
      <c r="E6603" s="4">
        <v>71933</v>
      </c>
      <c r="F6603" s="4" t="s">
        <v>4273</v>
      </c>
      <c r="G6603" s="4">
        <v>180</v>
      </c>
      <c r="H6603" t="str">
        <f>CONCATENATE(Source[[#This Row],[Subject]],TRIM(Source[[#This Row],[Course]]))</f>
        <v>CAD180</v>
      </c>
      <c r="I6603" t="str">
        <f>VLOOKUP(Source[[#This Row],[SubjCrse]],'Courses and Categories'!$E$2:$G$1816,3,FALSE)</f>
        <v>Credit CTE</v>
      </c>
      <c r="J6603">
        <v>501</v>
      </c>
      <c r="K6603" t="s">
        <v>4277</v>
      </c>
      <c r="L6603" t="s">
        <v>87</v>
      </c>
      <c r="M6603" t="s">
        <v>1046</v>
      </c>
      <c r="N6603" t="s">
        <v>50</v>
      </c>
      <c r="O6603">
        <v>1810</v>
      </c>
      <c r="P6603">
        <v>2140</v>
      </c>
      <c r="Q6603" t="s">
        <v>1649</v>
      </c>
      <c r="R6603">
        <v>143</v>
      </c>
      <c r="S6603" t="s">
        <v>134</v>
      </c>
      <c r="T6603" t="s">
        <v>44</v>
      </c>
      <c r="U6603" s="1">
        <v>43698</v>
      </c>
      <c r="V6603" s="1">
        <v>43754</v>
      </c>
      <c r="W6603" t="s">
        <v>4278</v>
      </c>
      <c r="X6603" t="s">
        <v>905</v>
      </c>
      <c r="Y6603">
        <v>17</v>
      </c>
      <c r="Z6603">
        <v>14</v>
      </c>
      <c r="AA6603">
        <v>22</v>
      </c>
      <c r="AB6603">
        <v>63.636400000000002</v>
      </c>
      <c r="AD6603">
        <f>IF(ISBLANK(Source[[#This Row],[CrosslistID]]),1,1/COUNTIFS(Source[CrosslistID],Source[[#This Row],[CrosslistID]],Source[TermDesc],Source[[#This Row],[TermDesc]]))</f>
        <v>1</v>
      </c>
      <c r="AG6603">
        <v>0</v>
      </c>
      <c r="AH6603">
        <v>63.636400000000002</v>
      </c>
      <c r="AI6603">
        <v>1.107</v>
      </c>
      <c r="AJ6603">
        <v>1.107</v>
      </c>
      <c r="AK6603">
        <v>0.1183</v>
      </c>
      <c r="AL66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03">
        <f>IF(AND(Source[[#This Row],[Credit_Noncredit]]="Noncredit",Source[[#This Row],[FTEF]]&gt;0),Source[[#This Row],[NC XLST FTES]]*525/(437.5*Source[[#This Row],[FTEF]]),0)</f>
        <v>0</v>
      </c>
      <c r="AN6603">
        <f>IF(Source[[#This Row],[Credit_Noncredit]]="Credit",Source[[#This Row],[Census Enrollment]],Source[[#This Row],[Noncredit Avg. Attendance]])</f>
        <v>17</v>
      </c>
    </row>
    <row r="6604" spans="1:40" x14ac:dyDescent="0.25">
      <c r="A6604" t="s">
        <v>1914</v>
      </c>
      <c r="B6604" t="s">
        <v>886</v>
      </c>
      <c r="C6604" t="s">
        <v>775</v>
      </c>
      <c r="D6604" t="s">
        <v>1734</v>
      </c>
      <c r="E6604" s="4">
        <v>71689</v>
      </c>
      <c r="F6604" s="4" t="s">
        <v>4273</v>
      </c>
      <c r="G6604" s="4">
        <v>181</v>
      </c>
      <c r="H6604" t="str">
        <f>CONCATENATE(Source[[#This Row],[Subject]],TRIM(Source[[#This Row],[Course]]))</f>
        <v>CAD181</v>
      </c>
      <c r="I6604" t="str">
        <f>VLOOKUP(Source[[#This Row],[SubjCrse]],'Courses and Categories'!$E$2:$G$1816,3,FALSE)</f>
        <v>Credit CTE</v>
      </c>
      <c r="J6604">
        <v>501</v>
      </c>
      <c r="K6604" t="s">
        <v>4279</v>
      </c>
      <c r="L6604" t="s">
        <v>87</v>
      </c>
      <c r="M6604" t="s">
        <v>1046</v>
      </c>
      <c r="N6604" t="s">
        <v>41</v>
      </c>
      <c r="O6604">
        <v>1810</v>
      </c>
      <c r="P6604">
        <v>2200</v>
      </c>
      <c r="Q6604" t="s">
        <v>240</v>
      </c>
      <c r="R6604">
        <v>203</v>
      </c>
      <c r="S6604" t="s">
        <v>134</v>
      </c>
      <c r="T6604">
        <v>1</v>
      </c>
      <c r="U6604" s="1">
        <v>43694</v>
      </c>
      <c r="V6604" s="1">
        <v>43819</v>
      </c>
      <c r="W6604" t="s">
        <v>4278</v>
      </c>
      <c r="X6604" t="s">
        <v>1929</v>
      </c>
      <c r="Y6604">
        <v>17</v>
      </c>
      <c r="Z6604">
        <v>15</v>
      </c>
      <c r="AA6604">
        <v>22</v>
      </c>
      <c r="AB6604">
        <v>68.181799999999996</v>
      </c>
      <c r="AD6604">
        <f>IF(ISBLANK(Source[[#This Row],[CrosslistID]]),1,1/COUNTIFS(Source[CrosslistID],Source[[#This Row],[CrosslistID]],Source[TermDesc],Source[[#This Row],[TermDesc]]))</f>
        <v>1</v>
      </c>
      <c r="AG6604">
        <v>0</v>
      </c>
      <c r="AH6604">
        <v>68.181799999999996</v>
      </c>
      <c r="AI6604">
        <v>2.133</v>
      </c>
      <c r="AJ6604">
        <v>2.2663000000000002</v>
      </c>
      <c r="AK6604">
        <v>0.2467</v>
      </c>
      <c r="AL66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04">
        <f>IF(AND(Source[[#This Row],[Credit_Noncredit]]="Noncredit",Source[[#This Row],[FTEF]]&gt;0),Source[[#This Row],[NC XLST FTES]]*525/(437.5*Source[[#This Row],[FTEF]]),0)</f>
        <v>0</v>
      </c>
      <c r="AN6604">
        <f>IF(Source[[#This Row],[Credit_Noncredit]]="Credit",Source[[#This Row],[Census Enrollment]],Source[[#This Row],[Noncredit Avg. Attendance]])</f>
        <v>17</v>
      </c>
    </row>
    <row r="6605" spans="1:40" x14ac:dyDescent="0.25">
      <c r="A6605" t="s">
        <v>1914</v>
      </c>
      <c r="B6605" t="s">
        <v>886</v>
      </c>
      <c r="C6605" t="s">
        <v>775</v>
      </c>
      <c r="D6605" t="s">
        <v>1734</v>
      </c>
      <c r="E6605" s="4">
        <v>77673</v>
      </c>
      <c r="F6605" s="4" t="s">
        <v>4273</v>
      </c>
      <c r="G6605" s="4">
        <v>184</v>
      </c>
      <c r="H6605" t="str">
        <f>CONCATENATE(Source[[#This Row],[Subject]],TRIM(Source[[#This Row],[Course]]))</f>
        <v>CAD184</v>
      </c>
      <c r="I6605" t="str">
        <f>VLOOKUP(Source[[#This Row],[SubjCrse]],'Courses and Categories'!$E$2:$G$1816,3,FALSE)</f>
        <v>Credit CTE</v>
      </c>
      <c r="J6605">
        <v>501</v>
      </c>
      <c r="K6605" t="s">
        <v>4280</v>
      </c>
      <c r="L6605" t="s">
        <v>87</v>
      </c>
      <c r="M6605" t="s">
        <v>1046</v>
      </c>
      <c r="N6605" t="s">
        <v>41</v>
      </c>
      <c r="O6605">
        <v>1810</v>
      </c>
      <c r="P6605">
        <v>2200</v>
      </c>
      <c r="Q6605" t="s">
        <v>240</v>
      </c>
      <c r="R6605">
        <v>213</v>
      </c>
      <c r="S6605" t="s">
        <v>134</v>
      </c>
      <c r="T6605">
        <v>1</v>
      </c>
      <c r="U6605" s="1">
        <v>43694</v>
      </c>
      <c r="V6605" s="1">
        <v>43819</v>
      </c>
      <c r="W6605" t="s">
        <v>4281</v>
      </c>
      <c r="X6605" t="s">
        <v>1929</v>
      </c>
      <c r="Y6605">
        <v>15</v>
      </c>
      <c r="Z6605">
        <v>16</v>
      </c>
      <c r="AA6605">
        <v>22</v>
      </c>
      <c r="AB6605">
        <v>72.7273</v>
      </c>
      <c r="AD6605">
        <f>IF(ISBLANK(Source[[#This Row],[CrosslistID]]),1,1/COUNTIFS(Source[CrosslistID],Source[[#This Row],[CrosslistID]],Source[TermDesc],Source[[#This Row],[TermDesc]]))</f>
        <v>1</v>
      </c>
      <c r="AG6605">
        <v>0</v>
      </c>
      <c r="AH6605">
        <v>72.7273</v>
      </c>
      <c r="AI6605">
        <v>1.7330000000000001</v>
      </c>
      <c r="AJ6605">
        <v>1.9996</v>
      </c>
      <c r="AK6605">
        <v>0.2467</v>
      </c>
      <c r="AL66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05">
        <f>IF(AND(Source[[#This Row],[Credit_Noncredit]]="Noncredit",Source[[#This Row],[FTEF]]&gt;0),Source[[#This Row],[NC XLST FTES]]*525/(437.5*Source[[#This Row],[FTEF]]),0)</f>
        <v>0</v>
      </c>
      <c r="AN6605">
        <f>IF(Source[[#This Row],[Credit_Noncredit]]="Credit",Source[[#This Row],[Census Enrollment]],Source[[#This Row],[Noncredit Avg. Attendance]])</f>
        <v>15</v>
      </c>
    </row>
    <row r="6606" spans="1:40" x14ac:dyDescent="0.25">
      <c r="A6606" t="s">
        <v>1914</v>
      </c>
      <c r="B6606" t="s">
        <v>886</v>
      </c>
      <c r="C6606" t="s">
        <v>775</v>
      </c>
      <c r="D6606" t="s">
        <v>1734</v>
      </c>
      <c r="E6606" s="4">
        <v>77188</v>
      </c>
      <c r="F6606" s="4" t="s">
        <v>4273</v>
      </c>
      <c r="G6606" s="4">
        <v>187</v>
      </c>
      <c r="H6606" t="str">
        <f>CONCATENATE(Source[[#This Row],[Subject]],TRIM(Source[[#This Row],[Course]]))</f>
        <v>CAD187</v>
      </c>
      <c r="I6606" t="str">
        <f>VLOOKUP(Source[[#This Row],[SubjCrse]],'Courses and Categories'!$E$2:$G$1816,3,FALSE)</f>
        <v>Credit CTE</v>
      </c>
      <c r="J6606">
        <v>501</v>
      </c>
      <c r="K6606" t="s">
        <v>4282</v>
      </c>
      <c r="L6606" t="s">
        <v>87</v>
      </c>
      <c r="M6606" t="s">
        <v>1046</v>
      </c>
      <c r="N6606" t="s">
        <v>185</v>
      </c>
      <c r="O6606">
        <v>1810</v>
      </c>
      <c r="P6606">
        <v>2200</v>
      </c>
      <c r="Q6606" t="s">
        <v>240</v>
      </c>
      <c r="R6606">
        <v>213</v>
      </c>
      <c r="S6606" t="s">
        <v>134</v>
      </c>
      <c r="T6606">
        <v>1</v>
      </c>
      <c r="U6606" s="1">
        <v>43694</v>
      </c>
      <c r="V6606" s="1">
        <v>43819</v>
      </c>
      <c r="W6606" t="s">
        <v>4278</v>
      </c>
      <c r="X6606" t="s">
        <v>1929</v>
      </c>
      <c r="Y6606">
        <v>19</v>
      </c>
      <c r="Z6606">
        <v>19</v>
      </c>
      <c r="AA6606">
        <v>22</v>
      </c>
      <c r="AB6606">
        <v>86.363600000000005</v>
      </c>
      <c r="AD6606">
        <f>IF(ISBLANK(Source[[#This Row],[CrosslistID]]),1,1/COUNTIFS(Source[CrosslistID],Source[[#This Row],[CrosslistID]],Source[TermDesc],Source[[#This Row],[TermDesc]]))</f>
        <v>1</v>
      </c>
      <c r="AG6606">
        <v>0</v>
      </c>
      <c r="AH6606">
        <v>86.363600000000005</v>
      </c>
      <c r="AI6606">
        <v>2.4</v>
      </c>
      <c r="AJ6606">
        <v>2.5333000000000001</v>
      </c>
      <c r="AK6606">
        <v>0.2467</v>
      </c>
      <c r="AL66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06">
        <f>IF(AND(Source[[#This Row],[Credit_Noncredit]]="Noncredit",Source[[#This Row],[FTEF]]&gt;0),Source[[#This Row],[NC XLST FTES]]*525/(437.5*Source[[#This Row],[FTEF]]),0)</f>
        <v>0</v>
      </c>
      <c r="AN6606">
        <f>IF(Source[[#This Row],[Credit_Noncredit]]="Credit",Source[[#This Row],[Census Enrollment]],Source[[#This Row],[Noncredit Avg. Attendance]])</f>
        <v>19</v>
      </c>
    </row>
    <row r="6607" spans="1:40" x14ac:dyDescent="0.25">
      <c r="A6607" t="s">
        <v>1914</v>
      </c>
      <c r="B6607" t="s">
        <v>886</v>
      </c>
      <c r="C6607" t="s">
        <v>775</v>
      </c>
      <c r="D6607" t="s">
        <v>1734</v>
      </c>
      <c r="E6607" s="4">
        <v>74226</v>
      </c>
      <c r="F6607" s="4" t="s">
        <v>4273</v>
      </c>
      <c r="G6607" s="4">
        <v>190</v>
      </c>
      <c r="H6607" t="str">
        <f>CONCATENATE(Source[[#This Row],[Subject]],TRIM(Source[[#This Row],[Course]]))</f>
        <v>CAD190</v>
      </c>
      <c r="I6607" t="str">
        <f>VLOOKUP(Source[[#This Row],[SubjCrse]],'Courses and Categories'!$E$2:$G$1816,3,FALSE)</f>
        <v>Credit CTE</v>
      </c>
      <c r="J6607">
        <v>501</v>
      </c>
      <c r="K6607" t="s">
        <v>4283</v>
      </c>
      <c r="L6607" t="s">
        <v>87</v>
      </c>
      <c r="M6607" t="s">
        <v>1046</v>
      </c>
      <c r="N6607" t="s">
        <v>180</v>
      </c>
      <c r="O6607">
        <v>1810</v>
      </c>
      <c r="P6607">
        <v>2200</v>
      </c>
      <c r="Q6607" t="s">
        <v>240</v>
      </c>
      <c r="R6607">
        <v>213</v>
      </c>
      <c r="S6607" t="s">
        <v>134</v>
      </c>
      <c r="T6607">
        <v>1</v>
      </c>
      <c r="U6607" s="1">
        <v>43694</v>
      </c>
      <c r="V6607" s="1">
        <v>43819</v>
      </c>
      <c r="W6607" t="s">
        <v>4276</v>
      </c>
      <c r="X6607" t="s">
        <v>1929</v>
      </c>
      <c r="Y6607">
        <v>20</v>
      </c>
      <c r="Z6607">
        <v>10</v>
      </c>
      <c r="AA6607">
        <v>22</v>
      </c>
      <c r="AB6607">
        <v>45.454500000000003</v>
      </c>
      <c r="AD6607">
        <f>IF(ISBLANK(Source[[#This Row],[CrosslistID]]),1,1/COUNTIFS(Source[CrosslistID],Source[[#This Row],[CrosslistID]],Source[TermDesc],Source[[#This Row],[TermDesc]]))</f>
        <v>1</v>
      </c>
      <c r="AG6607">
        <v>0</v>
      </c>
      <c r="AH6607">
        <v>45.454500000000003</v>
      </c>
      <c r="AI6607">
        <v>2.5329999999999999</v>
      </c>
      <c r="AJ6607">
        <v>2.6663000000000001</v>
      </c>
      <c r="AK6607">
        <v>0.2467</v>
      </c>
      <c r="AL66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07">
        <f>IF(AND(Source[[#This Row],[Credit_Noncredit]]="Noncredit",Source[[#This Row],[FTEF]]&gt;0),Source[[#This Row],[NC XLST FTES]]*525/(437.5*Source[[#This Row],[FTEF]]),0)</f>
        <v>0</v>
      </c>
      <c r="AN6607">
        <f>IF(Source[[#This Row],[Credit_Noncredit]]="Credit",Source[[#This Row],[Census Enrollment]],Source[[#This Row],[Noncredit Avg. Attendance]])</f>
        <v>20</v>
      </c>
    </row>
    <row r="6608" spans="1:40" x14ac:dyDescent="0.25">
      <c r="A6608" t="s">
        <v>1914</v>
      </c>
      <c r="B6608" t="s">
        <v>886</v>
      </c>
      <c r="C6608" t="s">
        <v>775</v>
      </c>
      <c r="D6608" t="s">
        <v>1734</v>
      </c>
      <c r="E6608" s="4">
        <v>71693</v>
      </c>
      <c r="F6608" s="4" t="s">
        <v>4284</v>
      </c>
      <c r="G6608" s="4">
        <v>101</v>
      </c>
      <c r="H6608" t="str">
        <f>CONCATENATE(Source[[#This Row],[Subject]],TRIM(Source[[#This Row],[Course]]))</f>
        <v>ELEC101</v>
      </c>
      <c r="I6608" t="str">
        <f>VLOOKUP(Source[[#This Row],[SubjCrse]],'Courses and Categories'!$E$2:$G$1816,3,FALSE)</f>
        <v>Credit CTE</v>
      </c>
      <c r="J6608">
        <v>501</v>
      </c>
      <c r="K6608" t="s">
        <v>4285</v>
      </c>
      <c r="L6608" t="s">
        <v>87</v>
      </c>
      <c r="M6608" t="s">
        <v>1046</v>
      </c>
      <c r="N6608" t="s">
        <v>41</v>
      </c>
      <c r="O6608">
        <v>1810</v>
      </c>
      <c r="P6608">
        <v>2200</v>
      </c>
      <c r="Q6608" t="s">
        <v>1649</v>
      </c>
      <c r="R6608">
        <v>47</v>
      </c>
      <c r="S6608" t="s">
        <v>134</v>
      </c>
      <c r="T6608">
        <v>1</v>
      </c>
      <c r="U6608" s="1">
        <v>43694</v>
      </c>
      <c r="V6608" s="1">
        <v>43819</v>
      </c>
      <c r="W6608" t="s">
        <v>2657</v>
      </c>
      <c r="X6608" t="s">
        <v>1929</v>
      </c>
      <c r="Y6608">
        <v>31</v>
      </c>
      <c r="Z6608">
        <v>27</v>
      </c>
      <c r="AA6608">
        <v>40</v>
      </c>
      <c r="AB6608">
        <v>67.5</v>
      </c>
      <c r="AD6608">
        <f>IF(ISBLANK(Source[[#This Row],[CrosslistID]]),1,1/COUNTIFS(Source[CrosslistID],Source[[#This Row],[CrosslistID]],Source[TermDesc],Source[[#This Row],[TermDesc]]))</f>
        <v>1</v>
      </c>
      <c r="AG6608">
        <v>0</v>
      </c>
      <c r="AH6608">
        <v>67.5</v>
      </c>
      <c r="AI6608">
        <v>4.133</v>
      </c>
      <c r="AJ6608">
        <v>4.133</v>
      </c>
      <c r="AK6608">
        <v>0.2467</v>
      </c>
      <c r="AL66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08">
        <f>IF(AND(Source[[#This Row],[Credit_Noncredit]]="Noncredit",Source[[#This Row],[FTEF]]&gt;0),Source[[#This Row],[NC XLST FTES]]*525/(437.5*Source[[#This Row],[FTEF]]),0)</f>
        <v>0</v>
      </c>
      <c r="AN6608">
        <f>IF(Source[[#This Row],[Credit_Noncredit]]="Credit",Source[[#This Row],[Census Enrollment]],Source[[#This Row],[Noncredit Avg. Attendance]])</f>
        <v>31</v>
      </c>
    </row>
    <row r="6609" spans="1:40" x14ac:dyDescent="0.25">
      <c r="A6609" t="s">
        <v>1914</v>
      </c>
      <c r="B6609" t="s">
        <v>886</v>
      </c>
      <c r="C6609" t="s">
        <v>775</v>
      </c>
      <c r="D6609" t="s">
        <v>1734</v>
      </c>
      <c r="E6609" s="4">
        <v>71694</v>
      </c>
      <c r="F6609" s="4" t="s">
        <v>4284</v>
      </c>
      <c r="G6609" s="4" t="s">
        <v>1440</v>
      </c>
      <c r="H6609" t="str">
        <f>CONCATENATE(Source[[#This Row],[Subject]],TRIM(Source[[#This Row],[Course]]))</f>
        <v>ELEC102A</v>
      </c>
      <c r="I6609" t="str">
        <f>VLOOKUP(Source[[#This Row],[SubjCrse]],'Courses and Categories'!$E$2:$G$1816,3,FALSE)</f>
        <v>Credit CTE</v>
      </c>
      <c r="J6609">
        <v>501</v>
      </c>
      <c r="K6609" t="s">
        <v>4286</v>
      </c>
      <c r="L6609" t="s">
        <v>87</v>
      </c>
      <c r="M6609" t="s">
        <v>1046</v>
      </c>
      <c r="N6609" t="s">
        <v>50</v>
      </c>
      <c r="O6609">
        <v>1810</v>
      </c>
      <c r="P6609">
        <v>2200</v>
      </c>
      <c r="Q6609" t="s">
        <v>1649</v>
      </c>
      <c r="R6609">
        <v>47</v>
      </c>
      <c r="S6609" t="s">
        <v>134</v>
      </c>
      <c r="T6609">
        <v>1</v>
      </c>
      <c r="U6609" s="1">
        <v>43694</v>
      </c>
      <c r="V6609" s="1">
        <v>43819</v>
      </c>
      <c r="W6609" t="s">
        <v>4287</v>
      </c>
      <c r="X6609" t="s">
        <v>1929</v>
      </c>
      <c r="Y6609">
        <v>16</v>
      </c>
      <c r="Z6609">
        <v>13</v>
      </c>
      <c r="AA6609">
        <v>20</v>
      </c>
      <c r="AB6609">
        <v>65</v>
      </c>
      <c r="AD6609">
        <f>IF(ISBLANK(Source[[#This Row],[CrosslistID]]),1,1/COUNTIFS(Source[CrosslistID],Source[[#This Row],[CrosslistID]],Source[TermDesc],Source[[#This Row],[TermDesc]]))</f>
        <v>1</v>
      </c>
      <c r="AG6609">
        <v>0</v>
      </c>
      <c r="AH6609">
        <v>65</v>
      </c>
      <c r="AI6609">
        <v>2.133</v>
      </c>
      <c r="AJ6609">
        <v>2.133</v>
      </c>
      <c r="AK6609">
        <v>0.2467</v>
      </c>
      <c r="AL66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09">
        <f>IF(AND(Source[[#This Row],[Credit_Noncredit]]="Noncredit",Source[[#This Row],[FTEF]]&gt;0),Source[[#This Row],[NC XLST FTES]]*525/(437.5*Source[[#This Row],[FTEF]]),0)</f>
        <v>0</v>
      </c>
      <c r="AN6609">
        <f>IF(Source[[#This Row],[Credit_Noncredit]]="Credit",Source[[#This Row],[Census Enrollment]],Source[[#This Row],[Noncredit Avg. Attendance]])</f>
        <v>16</v>
      </c>
    </row>
    <row r="6610" spans="1:40" x14ac:dyDescent="0.25">
      <c r="A6610" t="s">
        <v>1914</v>
      </c>
      <c r="B6610" t="s">
        <v>886</v>
      </c>
      <c r="C6610" t="s">
        <v>775</v>
      </c>
      <c r="D6610" t="s">
        <v>1734</v>
      </c>
      <c r="E6610" s="4">
        <v>71695</v>
      </c>
      <c r="F6610" s="4" t="s">
        <v>4284</v>
      </c>
      <c r="G6610" s="4" t="s">
        <v>4288</v>
      </c>
      <c r="H6610" t="str">
        <f>CONCATENATE(Source[[#This Row],[Subject]],TRIM(Source[[#This Row],[Course]]))</f>
        <v>ELEC102B</v>
      </c>
      <c r="I6610" t="str">
        <f>VLOOKUP(Source[[#This Row],[SubjCrse]],'Courses and Categories'!$E$2:$G$1816,3,FALSE)</f>
        <v>Credit CTE</v>
      </c>
      <c r="J6610">
        <v>501</v>
      </c>
      <c r="K6610" t="s">
        <v>4289</v>
      </c>
      <c r="L6610" t="s">
        <v>87</v>
      </c>
      <c r="M6610" t="s">
        <v>1046</v>
      </c>
      <c r="N6610" t="s">
        <v>41</v>
      </c>
      <c r="O6610">
        <v>1810</v>
      </c>
      <c r="P6610">
        <v>2200</v>
      </c>
      <c r="Q6610" t="s">
        <v>1649</v>
      </c>
      <c r="R6610">
        <v>56</v>
      </c>
      <c r="S6610" t="s">
        <v>134</v>
      </c>
      <c r="T6610">
        <v>1</v>
      </c>
      <c r="U6610" s="1">
        <v>43694</v>
      </c>
      <c r="V6610" s="1">
        <v>43819</v>
      </c>
      <c r="W6610" t="s">
        <v>746</v>
      </c>
      <c r="X6610" t="s">
        <v>1929</v>
      </c>
      <c r="Y6610">
        <v>14</v>
      </c>
      <c r="Z6610">
        <v>13</v>
      </c>
      <c r="AA6610">
        <v>20</v>
      </c>
      <c r="AB6610">
        <v>65</v>
      </c>
      <c r="AD6610">
        <f>IF(ISBLANK(Source[[#This Row],[CrosslistID]]),1,1/COUNTIFS(Source[CrosslistID],Source[[#This Row],[CrosslistID]],Source[TermDesc],Source[[#This Row],[TermDesc]]))</f>
        <v>1</v>
      </c>
      <c r="AG6610">
        <v>0</v>
      </c>
      <c r="AH6610">
        <v>65</v>
      </c>
      <c r="AI6610">
        <v>1.7330000000000001</v>
      </c>
      <c r="AJ6610">
        <v>1.8663000000000001</v>
      </c>
      <c r="AK6610">
        <v>0.2467</v>
      </c>
      <c r="AL66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10">
        <f>IF(AND(Source[[#This Row],[Credit_Noncredit]]="Noncredit",Source[[#This Row],[FTEF]]&gt;0),Source[[#This Row],[NC XLST FTES]]*525/(437.5*Source[[#This Row],[FTEF]]),0)</f>
        <v>0</v>
      </c>
      <c r="AN6610">
        <f>IF(Source[[#This Row],[Credit_Noncredit]]="Credit",Source[[#This Row],[Census Enrollment]],Source[[#This Row],[Noncredit Avg. Attendance]])</f>
        <v>14</v>
      </c>
    </row>
    <row r="6611" spans="1:40" x14ac:dyDescent="0.25">
      <c r="A6611" t="s">
        <v>1914</v>
      </c>
      <c r="B6611" t="s">
        <v>886</v>
      </c>
      <c r="C6611" t="s">
        <v>775</v>
      </c>
      <c r="D6611" t="s">
        <v>1734</v>
      </c>
      <c r="E6611" s="4">
        <v>74228</v>
      </c>
      <c r="F6611" s="4" t="s">
        <v>4284</v>
      </c>
      <c r="G6611" s="4" t="s">
        <v>3243</v>
      </c>
      <c r="H6611" t="str">
        <f>CONCATENATE(Source[[#This Row],[Subject]],TRIM(Source[[#This Row],[Course]]))</f>
        <v>ELEC103B</v>
      </c>
      <c r="I6611" t="str">
        <f>VLOOKUP(Source[[#This Row],[SubjCrse]],'Courses and Categories'!$E$2:$G$1816,3,FALSE)</f>
        <v>Credit CTE</v>
      </c>
      <c r="J6611">
        <v>501</v>
      </c>
      <c r="K6611" t="s">
        <v>4290</v>
      </c>
      <c r="L6611" t="s">
        <v>87</v>
      </c>
      <c r="M6611" t="s">
        <v>1046</v>
      </c>
      <c r="N6611" t="s">
        <v>826</v>
      </c>
      <c r="O6611" t="s">
        <v>4291</v>
      </c>
      <c r="P6611" t="s">
        <v>4292</v>
      </c>
      <c r="Q6611" t="s">
        <v>1693</v>
      </c>
      <c r="R6611" t="s">
        <v>4293</v>
      </c>
      <c r="S6611" t="s">
        <v>134</v>
      </c>
      <c r="T6611">
        <v>1</v>
      </c>
      <c r="U6611" s="1">
        <v>43694</v>
      </c>
      <c r="V6611" s="1">
        <v>43819</v>
      </c>
      <c r="W6611" t="s">
        <v>4294</v>
      </c>
      <c r="X6611" t="s">
        <v>1929</v>
      </c>
      <c r="Y6611">
        <v>22</v>
      </c>
      <c r="Z6611">
        <v>22</v>
      </c>
      <c r="AA6611">
        <v>20</v>
      </c>
      <c r="AB6611">
        <v>110</v>
      </c>
      <c r="AD6611">
        <f>IF(ISBLANK(Source[[#This Row],[CrosslistID]]),1,1/COUNTIFS(Source[CrosslistID],Source[[#This Row],[CrosslistID]],Source[TermDesc],Source[[#This Row],[TermDesc]]))</f>
        <v>1</v>
      </c>
      <c r="AG6611">
        <v>0</v>
      </c>
      <c r="AH6611">
        <v>110</v>
      </c>
      <c r="AI6611">
        <v>2.9329999999999998</v>
      </c>
      <c r="AJ6611">
        <v>2.9329999999999998</v>
      </c>
      <c r="AK6611">
        <v>0.2467</v>
      </c>
      <c r="AL66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11">
        <f>IF(AND(Source[[#This Row],[Credit_Noncredit]]="Noncredit",Source[[#This Row],[FTEF]]&gt;0),Source[[#This Row],[NC XLST FTES]]*525/(437.5*Source[[#This Row],[FTEF]]),0)</f>
        <v>0</v>
      </c>
      <c r="AN6611">
        <f>IF(Source[[#This Row],[Credit_Noncredit]]="Credit",Source[[#This Row],[Census Enrollment]],Source[[#This Row],[Noncredit Avg. Attendance]])</f>
        <v>22</v>
      </c>
    </row>
    <row r="6612" spans="1:40" x14ac:dyDescent="0.25">
      <c r="A6612" t="s">
        <v>1914</v>
      </c>
      <c r="B6612" t="s">
        <v>886</v>
      </c>
      <c r="C6612" t="s">
        <v>775</v>
      </c>
      <c r="D6612" t="s">
        <v>1734</v>
      </c>
      <c r="E6612" s="4">
        <v>78682</v>
      </c>
      <c r="F6612" s="4" t="s">
        <v>4284</v>
      </c>
      <c r="G6612" s="4" t="s">
        <v>4295</v>
      </c>
      <c r="H6612" t="str">
        <f>CONCATENATE(Source[[#This Row],[Subject]],TRIM(Source[[#This Row],[Course]]))</f>
        <v>ELEC104A</v>
      </c>
      <c r="I6612" t="str">
        <f>VLOOKUP(Source[[#This Row],[SubjCrse]],'Courses and Categories'!$E$2:$G$1816,3,FALSE)</f>
        <v>Credit CTE</v>
      </c>
      <c r="J6612">
        <v>501</v>
      </c>
      <c r="K6612" t="s">
        <v>4296</v>
      </c>
      <c r="L6612" t="s">
        <v>87</v>
      </c>
      <c r="M6612" t="s">
        <v>1046</v>
      </c>
      <c r="N6612" t="s">
        <v>180</v>
      </c>
      <c r="O6612">
        <v>1710</v>
      </c>
      <c r="P6612">
        <v>2200</v>
      </c>
      <c r="Q6612" t="s">
        <v>1649</v>
      </c>
      <c r="R6612">
        <v>56</v>
      </c>
      <c r="S6612" t="s">
        <v>134</v>
      </c>
      <c r="T6612">
        <v>1</v>
      </c>
      <c r="U6612" s="1">
        <v>43694</v>
      </c>
      <c r="V6612" s="1">
        <v>43819</v>
      </c>
      <c r="W6612" t="s">
        <v>4297</v>
      </c>
      <c r="X6612" t="s">
        <v>1929</v>
      </c>
      <c r="Y6612">
        <v>22</v>
      </c>
      <c r="Z6612">
        <v>22</v>
      </c>
      <c r="AA6612">
        <v>20</v>
      </c>
      <c r="AB6612">
        <v>110</v>
      </c>
      <c r="AD6612">
        <f>IF(ISBLANK(Source[[#This Row],[CrosslistID]]),1,1/COUNTIFS(Source[CrosslistID],Source[[#This Row],[CrosslistID]],Source[TermDesc],Source[[#This Row],[TermDesc]]))</f>
        <v>1</v>
      </c>
      <c r="AG6612">
        <v>0</v>
      </c>
      <c r="AH6612">
        <v>110</v>
      </c>
      <c r="AI6612">
        <v>3.6669999999999998</v>
      </c>
      <c r="AJ6612">
        <v>3.6669999999999998</v>
      </c>
      <c r="AK6612">
        <v>0.2467</v>
      </c>
      <c r="AL66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12">
        <f>IF(AND(Source[[#This Row],[Credit_Noncredit]]="Noncredit",Source[[#This Row],[FTEF]]&gt;0),Source[[#This Row],[NC XLST FTES]]*525/(437.5*Source[[#This Row],[FTEF]]),0)</f>
        <v>0</v>
      </c>
      <c r="AN6612">
        <f>IF(Source[[#This Row],[Credit_Noncredit]]="Credit",Source[[#This Row],[Census Enrollment]],Source[[#This Row],[Noncredit Avg. Attendance]])</f>
        <v>22</v>
      </c>
    </row>
    <row r="6613" spans="1:40" x14ac:dyDescent="0.25">
      <c r="A6613" t="s">
        <v>1914</v>
      </c>
      <c r="B6613" t="s">
        <v>886</v>
      </c>
      <c r="C6613" t="s">
        <v>775</v>
      </c>
      <c r="D6613" t="s">
        <v>1734</v>
      </c>
      <c r="E6613" s="4">
        <v>71595</v>
      </c>
      <c r="F6613" s="4" t="s">
        <v>1740</v>
      </c>
      <c r="G6613" s="4" t="s">
        <v>1150</v>
      </c>
      <c r="H6613" t="str">
        <f>CONCATENATE(Source[[#This Row],[Subject]],TRIM(Source[[#This Row],[Course]]))</f>
        <v>ENGN10A</v>
      </c>
      <c r="I6613" t="str">
        <f>VLOOKUP(Source[[#This Row],[SubjCrse]],'Courses and Categories'!$E$2:$G$1816,3,FALSE)</f>
        <v>Credit CTE</v>
      </c>
      <c r="J6613">
        <v>1</v>
      </c>
      <c r="K6613" t="s">
        <v>1741</v>
      </c>
      <c r="L6613" t="s">
        <v>39</v>
      </c>
      <c r="M6613" t="s">
        <v>903</v>
      </c>
      <c r="N6613" t="s">
        <v>91</v>
      </c>
      <c r="O6613">
        <v>1210</v>
      </c>
      <c r="P6613">
        <v>1400</v>
      </c>
      <c r="Q6613" t="s">
        <v>1649</v>
      </c>
      <c r="R6613">
        <v>136</v>
      </c>
      <c r="S6613" t="s">
        <v>134</v>
      </c>
      <c r="T6613">
        <v>1</v>
      </c>
      <c r="U6613" s="1">
        <v>43694</v>
      </c>
      <c r="V6613" s="1">
        <v>43819</v>
      </c>
      <c r="W6613" t="s">
        <v>4298</v>
      </c>
      <c r="X6613" t="s">
        <v>1929</v>
      </c>
      <c r="Y6613">
        <v>70</v>
      </c>
      <c r="Z6613">
        <v>57</v>
      </c>
      <c r="AA6613">
        <v>70</v>
      </c>
      <c r="AB6613">
        <v>81.428600000000003</v>
      </c>
      <c r="AD6613">
        <f>IF(ISBLANK(Source[[#This Row],[CrosslistID]]),1,1/COUNTIFS(Source[CrosslistID],Source[[#This Row],[CrosslistID]],Source[TermDesc],Source[[#This Row],[TermDesc]]))</f>
        <v>1</v>
      </c>
      <c r="AG6613">
        <v>0</v>
      </c>
      <c r="AH6613">
        <v>81.428600000000003</v>
      </c>
      <c r="AI6613">
        <v>4.4669999999999996</v>
      </c>
      <c r="AJ6613">
        <v>4.6669999999999998</v>
      </c>
      <c r="AK6613">
        <v>0.1333</v>
      </c>
      <c r="AL66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13">
        <f>IF(AND(Source[[#This Row],[Credit_Noncredit]]="Noncredit",Source[[#This Row],[FTEF]]&gt;0),Source[[#This Row],[NC XLST FTES]]*525/(437.5*Source[[#This Row],[FTEF]]),0)</f>
        <v>0</v>
      </c>
      <c r="AN6613">
        <f>IF(Source[[#This Row],[Credit_Noncredit]]="Credit",Source[[#This Row],[Census Enrollment]],Source[[#This Row],[Noncredit Avg. Attendance]])</f>
        <v>70</v>
      </c>
    </row>
    <row r="6614" spans="1:40" x14ac:dyDescent="0.25">
      <c r="A6614" t="s">
        <v>1914</v>
      </c>
      <c r="B6614" t="s">
        <v>886</v>
      </c>
      <c r="C6614" t="s">
        <v>775</v>
      </c>
      <c r="D6614" t="s">
        <v>1734</v>
      </c>
      <c r="E6614" s="4">
        <v>74696</v>
      </c>
      <c r="F6614" s="4" t="s">
        <v>1740</v>
      </c>
      <c r="G6614" s="4" t="s">
        <v>1150</v>
      </c>
      <c r="H6614" t="str">
        <f>CONCATENATE(Source[[#This Row],[Subject]],TRIM(Source[[#This Row],[Course]]))</f>
        <v>ENGN10A</v>
      </c>
      <c r="I6614" t="str">
        <f>VLOOKUP(Source[[#This Row],[SubjCrse]],'Courses and Categories'!$E$2:$G$1816,3,FALSE)</f>
        <v>Credit CTE</v>
      </c>
      <c r="J6614">
        <v>831</v>
      </c>
      <c r="K6614" t="s">
        <v>1741</v>
      </c>
      <c r="L6614" t="s">
        <v>87</v>
      </c>
      <c r="M6614" t="s">
        <v>897</v>
      </c>
      <c r="N6614" t="s">
        <v>42</v>
      </c>
      <c r="O6614" t="s">
        <v>42</v>
      </c>
      <c r="P6614" t="s">
        <v>42</v>
      </c>
      <c r="Q6614" t="s">
        <v>42</v>
      </c>
      <c r="S6614" t="s">
        <v>134</v>
      </c>
      <c r="T6614">
        <v>1</v>
      </c>
      <c r="U6614" s="1">
        <v>43694</v>
      </c>
      <c r="V6614" s="1">
        <v>43819</v>
      </c>
      <c r="W6614" t="s">
        <v>4298</v>
      </c>
      <c r="X6614" t="s">
        <v>899</v>
      </c>
      <c r="Y6614">
        <v>35</v>
      </c>
      <c r="Z6614">
        <v>31</v>
      </c>
      <c r="AA6614">
        <v>35</v>
      </c>
      <c r="AB6614">
        <v>88.571399999999997</v>
      </c>
      <c r="AD6614">
        <f>IF(ISBLANK(Source[[#This Row],[CrosslistID]]),1,1/COUNTIFS(Source[CrosslistID],Source[[#This Row],[CrosslistID]],Source[TermDesc],Source[[#This Row],[TermDesc]]))</f>
        <v>1</v>
      </c>
      <c r="AG6614">
        <v>0</v>
      </c>
      <c r="AH6614">
        <v>88.571399999999997</v>
      </c>
      <c r="AI6614">
        <v>2.3330000000000002</v>
      </c>
      <c r="AJ6614">
        <v>2.3330000000000002</v>
      </c>
      <c r="AK6614">
        <v>0.1333</v>
      </c>
      <c r="AL66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14">
        <f>IF(AND(Source[[#This Row],[Credit_Noncredit]]="Noncredit",Source[[#This Row],[FTEF]]&gt;0),Source[[#This Row],[NC XLST FTES]]*525/(437.5*Source[[#This Row],[FTEF]]),0)</f>
        <v>0</v>
      </c>
      <c r="AN6614">
        <f>IF(Source[[#This Row],[Credit_Noncredit]]="Credit",Source[[#This Row],[Census Enrollment]],Source[[#This Row],[Noncredit Avg. Attendance]])</f>
        <v>35</v>
      </c>
    </row>
    <row r="6615" spans="1:40" x14ac:dyDescent="0.25">
      <c r="A6615" t="s">
        <v>1914</v>
      </c>
      <c r="B6615" t="s">
        <v>886</v>
      </c>
      <c r="C6615" t="s">
        <v>775</v>
      </c>
      <c r="D6615" t="s">
        <v>1734</v>
      </c>
      <c r="E6615" s="4">
        <v>71692</v>
      </c>
      <c r="F6615" s="4" t="s">
        <v>1740</v>
      </c>
      <c r="G6615" s="4" t="s">
        <v>1273</v>
      </c>
      <c r="H6615" t="str">
        <f>CONCATENATE(Source[[#This Row],[Subject]],TRIM(Source[[#This Row],[Course]]))</f>
        <v>ENGN10B</v>
      </c>
      <c r="I6615" t="str">
        <f>VLOOKUP(Source[[#This Row],[SubjCrse]],'Courses and Categories'!$E$2:$G$1816,3,FALSE)</f>
        <v>Credit CTE</v>
      </c>
      <c r="J6615">
        <v>2</v>
      </c>
      <c r="K6615" t="s">
        <v>4299</v>
      </c>
      <c r="L6615" t="s">
        <v>39</v>
      </c>
      <c r="M6615" t="s">
        <v>1046</v>
      </c>
      <c r="N6615" t="s">
        <v>59</v>
      </c>
      <c r="O6615">
        <v>1240</v>
      </c>
      <c r="P6615">
        <v>1430</v>
      </c>
      <c r="Q6615" t="s">
        <v>240</v>
      </c>
      <c r="R6615">
        <v>203</v>
      </c>
      <c r="S6615" t="s">
        <v>134</v>
      </c>
      <c r="T6615">
        <v>1</v>
      </c>
      <c r="U6615" s="1">
        <v>43694</v>
      </c>
      <c r="V6615" s="1">
        <v>43819</v>
      </c>
      <c r="W6615" t="s">
        <v>2820</v>
      </c>
      <c r="X6615" t="s">
        <v>1929</v>
      </c>
      <c r="Y6615">
        <v>19</v>
      </c>
      <c r="Z6615">
        <v>19</v>
      </c>
      <c r="AA6615">
        <v>30</v>
      </c>
      <c r="AB6615">
        <v>63.333300000000001</v>
      </c>
      <c r="AD6615">
        <f>IF(ISBLANK(Source[[#This Row],[CrosslistID]]),1,1/COUNTIFS(Source[CrosslistID],Source[[#This Row],[CrosslistID]],Source[TermDesc],Source[[#This Row],[TermDesc]]))</f>
        <v>1</v>
      </c>
      <c r="AG6615">
        <v>0</v>
      </c>
      <c r="AH6615">
        <v>63.333300000000001</v>
      </c>
      <c r="AI6615">
        <v>2.2669999999999999</v>
      </c>
      <c r="AJ6615">
        <v>2.5337000000000001</v>
      </c>
      <c r="AK6615">
        <v>0.23669999999999999</v>
      </c>
      <c r="AL66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15">
        <f>IF(AND(Source[[#This Row],[Credit_Noncredit]]="Noncredit",Source[[#This Row],[FTEF]]&gt;0),Source[[#This Row],[NC XLST FTES]]*525/(437.5*Source[[#This Row],[FTEF]]),0)</f>
        <v>0</v>
      </c>
      <c r="AN6615">
        <f>IF(Source[[#This Row],[Credit_Noncredit]]="Credit",Source[[#This Row],[Census Enrollment]],Source[[#This Row],[Noncredit Avg. Attendance]])</f>
        <v>19</v>
      </c>
    </row>
    <row r="6616" spans="1:40" x14ac:dyDescent="0.25">
      <c r="A6616" t="s">
        <v>1914</v>
      </c>
      <c r="B6616" t="s">
        <v>886</v>
      </c>
      <c r="C6616" t="s">
        <v>775</v>
      </c>
      <c r="D6616" t="s">
        <v>1734</v>
      </c>
      <c r="E6616" s="4">
        <v>74464</v>
      </c>
      <c r="F6616" s="4" t="s">
        <v>1740</v>
      </c>
      <c r="G6616" s="4" t="s">
        <v>1273</v>
      </c>
      <c r="H6616" t="str">
        <f>CONCATENATE(Source[[#This Row],[Subject]],TRIM(Source[[#This Row],[Course]]))</f>
        <v>ENGN10B</v>
      </c>
      <c r="I6616" t="str">
        <f>VLOOKUP(Source[[#This Row],[SubjCrse]],'Courses and Categories'!$E$2:$G$1816,3,FALSE)</f>
        <v>Credit CTE</v>
      </c>
      <c r="J6616">
        <v>3</v>
      </c>
      <c r="K6616" t="s">
        <v>4299</v>
      </c>
      <c r="L6616" t="s">
        <v>39</v>
      </c>
      <c r="M6616" t="s">
        <v>1046</v>
      </c>
      <c r="N6616" t="s">
        <v>91</v>
      </c>
      <c r="O6616">
        <v>1410</v>
      </c>
      <c r="P6616">
        <v>1800</v>
      </c>
      <c r="Q6616" t="s">
        <v>240</v>
      </c>
      <c r="R6616">
        <v>203</v>
      </c>
      <c r="S6616" t="s">
        <v>134</v>
      </c>
      <c r="T6616">
        <v>1</v>
      </c>
      <c r="U6616" s="1">
        <v>43694</v>
      </c>
      <c r="V6616" s="1">
        <v>43819</v>
      </c>
      <c r="W6616" t="s">
        <v>2820</v>
      </c>
      <c r="X6616" t="s">
        <v>1929</v>
      </c>
      <c r="Y6616">
        <v>17</v>
      </c>
      <c r="Z6616">
        <v>15</v>
      </c>
      <c r="AA6616">
        <v>30</v>
      </c>
      <c r="AB6616">
        <v>50</v>
      </c>
      <c r="AD6616">
        <f>IF(ISBLANK(Source[[#This Row],[CrosslistID]]),1,1/COUNTIFS(Source[CrosslistID],Source[[#This Row],[CrosslistID]],Source[TermDesc],Source[[#This Row],[TermDesc]]))</f>
        <v>1</v>
      </c>
      <c r="AG6616">
        <v>0</v>
      </c>
      <c r="AH6616">
        <v>50</v>
      </c>
      <c r="AI6616">
        <v>2.133</v>
      </c>
      <c r="AJ6616">
        <v>2.2663000000000002</v>
      </c>
      <c r="AK6616">
        <v>0.23669999999999999</v>
      </c>
      <c r="AL66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16">
        <f>IF(AND(Source[[#This Row],[Credit_Noncredit]]="Noncredit",Source[[#This Row],[FTEF]]&gt;0),Source[[#This Row],[NC XLST FTES]]*525/(437.5*Source[[#This Row],[FTEF]]),0)</f>
        <v>0</v>
      </c>
      <c r="AN6616">
        <f>IF(Source[[#This Row],[Credit_Noncredit]]="Credit",Source[[#This Row],[Census Enrollment]],Source[[#This Row],[Noncredit Avg. Attendance]])</f>
        <v>17</v>
      </c>
    </row>
    <row r="6617" spans="1:40" x14ac:dyDescent="0.25">
      <c r="A6617" t="s">
        <v>1914</v>
      </c>
      <c r="B6617" t="s">
        <v>886</v>
      </c>
      <c r="C6617" t="s">
        <v>775</v>
      </c>
      <c r="D6617" t="s">
        <v>1734</v>
      </c>
      <c r="E6617" s="4">
        <v>74697</v>
      </c>
      <c r="F6617" s="4" t="s">
        <v>1740</v>
      </c>
      <c r="G6617" s="4">
        <v>20</v>
      </c>
      <c r="H6617" t="str">
        <f>CONCATENATE(Source[[#This Row],[Subject]],TRIM(Source[[#This Row],[Course]]))</f>
        <v>ENGN20</v>
      </c>
      <c r="I6617" t="str">
        <f>VLOOKUP(Source[[#This Row],[SubjCrse]],'Courses and Categories'!$E$2:$G$1816,3,FALSE)</f>
        <v>Credit CTE</v>
      </c>
      <c r="J6617">
        <v>831</v>
      </c>
      <c r="K6617" t="s">
        <v>4300</v>
      </c>
      <c r="L6617" t="s">
        <v>87</v>
      </c>
      <c r="M6617" t="s">
        <v>897</v>
      </c>
      <c r="N6617" t="s">
        <v>42</v>
      </c>
      <c r="O6617" t="s">
        <v>42</v>
      </c>
      <c r="P6617" t="s">
        <v>42</v>
      </c>
      <c r="Q6617" t="s">
        <v>42</v>
      </c>
      <c r="S6617" t="s">
        <v>134</v>
      </c>
      <c r="T6617">
        <v>1</v>
      </c>
      <c r="U6617" s="1">
        <v>43694</v>
      </c>
      <c r="V6617" s="1">
        <v>43819</v>
      </c>
      <c r="W6617" t="s">
        <v>4301</v>
      </c>
      <c r="X6617" t="s">
        <v>899</v>
      </c>
      <c r="Y6617">
        <v>37</v>
      </c>
      <c r="Z6617">
        <v>30</v>
      </c>
      <c r="AA6617">
        <v>35</v>
      </c>
      <c r="AB6617">
        <v>85.714299999999994</v>
      </c>
      <c r="AD6617">
        <f>IF(ISBLANK(Source[[#This Row],[CrosslistID]]),1,1/COUNTIFS(Source[CrosslistID],Source[[#This Row],[CrosslistID]],Source[TermDesc],Source[[#This Row],[TermDesc]]))</f>
        <v>1</v>
      </c>
      <c r="AG6617">
        <v>0</v>
      </c>
      <c r="AH6617">
        <v>85.714299999999994</v>
      </c>
      <c r="AI6617">
        <v>3.3</v>
      </c>
      <c r="AJ6617">
        <v>3.7</v>
      </c>
      <c r="AK6617">
        <v>0.2</v>
      </c>
      <c r="AL66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17">
        <f>IF(AND(Source[[#This Row],[Credit_Noncredit]]="Noncredit",Source[[#This Row],[FTEF]]&gt;0),Source[[#This Row],[NC XLST FTES]]*525/(437.5*Source[[#This Row],[FTEF]]),0)</f>
        <v>0</v>
      </c>
      <c r="AN6617">
        <f>IF(Source[[#This Row],[Credit_Noncredit]]="Credit",Source[[#This Row],[Census Enrollment]],Source[[#This Row],[Noncredit Avg. Attendance]])</f>
        <v>37</v>
      </c>
    </row>
    <row r="6618" spans="1:40" x14ac:dyDescent="0.25">
      <c r="A6618" t="s">
        <v>1914</v>
      </c>
      <c r="B6618" t="s">
        <v>886</v>
      </c>
      <c r="C6618" t="s">
        <v>775</v>
      </c>
      <c r="D6618" t="s">
        <v>1734</v>
      </c>
      <c r="E6618" s="4">
        <v>74793</v>
      </c>
      <c r="F6618" s="4" t="s">
        <v>1740</v>
      </c>
      <c r="G6618" s="4" t="s">
        <v>4302</v>
      </c>
      <c r="H6618" t="str">
        <f>CONCATENATE(Source[[#This Row],[Subject]],TRIM(Source[[#This Row],[Course]]))</f>
        <v>ENGN20L</v>
      </c>
      <c r="I6618" t="str">
        <f>VLOOKUP(Source[[#This Row],[SubjCrse]],'Courses and Categories'!$E$2:$G$1816,3,FALSE)</f>
        <v>Credit Other</v>
      </c>
      <c r="J6618">
        <v>2</v>
      </c>
      <c r="K6618" t="s">
        <v>4303</v>
      </c>
      <c r="L6618" t="s">
        <v>39</v>
      </c>
      <c r="M6618" t="s">
        <v>1063</v>
      </c>
      <c r="N6618" t="s">
        <v>185</v>
      </c>
      <c r="O6618">
        <v>1510</v>
      </c>
      <c r="P6618">
        <v>1800</v>
      </c>
      <c r="Q6618" t="s">
        <v>1649</v>
      </c>
      <c r="R6618">
        <v>47</v>
      </c>
      <c r="S6618" t="s">
        <v>134</v>
      </c>
      <c r="T6618">
        <v>1</v>
      </c>
      <c r="U6618" s="1">
        <v>43694</v>
      </c>
      <c r="V6618" s="1">
        <v>43819</v>
      </c>
      <c r="W6618" t="s">
        <v>4278</v>
      </c>
      <c r="X6618" t="s">
        <v>1929</v>
      </c>
      <c r="Y6618">
        <v>28</v>
      </c>
      <c r="Z6618">
        <v>25</v>
      </c>
      <c r="AA6618">
        <v>35</v>
      </c>
      <c r="AB6618">
        <v>71.428600000000003</v>
      </c>
      <c r="AD6618">
        <f>IF(ISBLANK(Source[[#This Row],[CrosslistID]]),1,1/COUNTIFS(Source[CrosslistID],Source[[#This Row],[CrosslistID]],Source[TermDesc],Source[[#This Row],[TermDesc]]))</f>
        <v>1</v>
      </c>
      <c r="AG6618">
        <v>0</v>
      </c>
      <c r="AH6618">
        <v>71.428600000000003</v>
      </c>
      <c r="AI6618">
        <v>2.7</v>
      </c>
      <c r="AJ6618">
        <v>2.8</v>
      </c>
      <c r="AK6618">
        <v>0.17</v>
      </c>
      <c r="AL66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18">
        <f>IF(AND(Source[[#This Row],[Credit_Noncredit]]="Noncredit",Source[[#This Row],[FTEF]]&gt;0),Source[[#This Row],[NC XLST FTES]]*525/(437.5*Source[[#This Row],[FTEF]]),0)</f>
        <v>0</v>
      </c>
      <c r="AN6618">
        <f>IF(Source[[#This Row],[Credit_Noncredit]]="Credit",Source[[#This Row],[Census Enrollment]],Source[[#This Row],[Noncredit Avg. Attendance]])</f>
        <v>28</v>
      </c>
    </row>
    <row r="6619" spans="1:40" x14ac:dyDescent="0.25">
      <c r="A6619" t="s">
        <v>1914</v>
      </c>
      <c r="B6619" t="s">
        <v>886</v>
      </c>
      <c r="C6619" t="s">
        <v>775</v>
      </c>
      <c r="D6619" t="s">
        <v>1734</v>
      </c>
      <c r="E6619" s="4">
        <v>70457</v>
      </c>
      <c r="F6619" s="4" t="s">
        <v>1740</v>
      </c>
      <c r="G6619" s="4">
        <v>24</v>
      </c>
      <c r="H6619" t="str">
        <f>CONCATENATE(Source[[#This Row],[Subject]],TRIM(Source[[#This Row],[Course]]))</f>
        <v>ENGN24</v>
      </c>
      <c r="I6619" t="str">
        <f>VLOOKUP(Source[[#This Row],[SubjCrse]],'Courses and Categories'!$E$2:$G$1816,3,FALSE)</f>
        <v>Credit CTE</v>
      </c>
      <c r="J6619">
        <v>1</v>
      </c>
      <c r="K6619" t="s">
        <v>4304</v>
      </c>
      <c r="L6619" t="s">
        <v>39</v>
      </c>
      <c r="M6619" t="s">
        <v>1046</v>
      </c>
      <c r="N6619" t="s">
        <v>105</v>
      </c>
      <c r="O6619">
        <v>1540</v>
      </c>
      <c r="P6619">
        <v>1755</v>
      </c>
      <c r="Q6619" t="s">
        <v>240</v>
      </c>
      <c r="R6619">
        <v>203</v>
      </c>
      <c r="S6619" t="s">
        <v>134</v>
      </c>
      <c r="T6619">
        <v>1</v>
      </c>
      <c r="U6619" s="1">
        <v>43694</v>
      </c>
      <c r="V6619" s="1">
        <v>43819</v>
      </c>
      <c r="W6619" t="s">
        <v>4305</v>
      </c>
      <c r="X6619" t="s">
        <v>1929</v>
      </c>
      <c r="Y6619">
        <v>20</v>
      </c>
      <c r="Z6619">
        <v>17</v>
      </c>
      <c r="AA6619">
        <v>30</v>
      </c>
      <c r="AB6619">
        <v>56.666699999999999</v>
      </c>
      <c r="AD6619">
        <f>IF(ISBLANK(Source[[#This Row],[CrosslistID]]),1,1/COUNTIFS(Source[CrosslistID],Source[[#This Row],[CrosslistID]],Source[TermDesc],Source[[#This Row],[TermDesc]]))</f>
        <v>1</v>
      </c>
      <c r="AG6619">
        <v>0</v>
      </c>
      <c r="AH6619">
        <v>56.666699999999999</v>
      </c>
      <c r="AI6619">
        <v>3.1669999999999998</v>
      </c>
      <c r="AJ6619">
        <v>3.3336999999999999</v>
      </c>
      <c r="AK6619">
        <v>0.30330000000000001</v>
      </c>
      <c r="AL66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19">
        <f>IF(AND(Source[[#This Row],[Credit_Noncredit]]="Noncredit",Source[[#This Row],[FTEF]]&gt;0),Source[[#This Row],[NC XLST FTES]]*525/(437.5*Source[[#This Row],[FTEF]]),0)</f>
        <v>0</v>
      </c>
      <c r="AN6619">
        <f>IF(Source[[#This Row],[Credit_Noncredit]]="Credit",Source[[#This Row],[Census Enrollment]],Source[[#This Row],[Noncredit Avg. Attendance]])</f>
        <v>20</v>
      </c>
    </row>
    <row r="6620" spans="1:40" x14ac:dyDescent="0.25">
      <c r="A6620" t="s">
        <v>1914</v>
      </c>
      <c r="B6620" t="s">
        <v>886</v>
      </c>
      <c r="C6620" t="s">
        <v>775</v>
      </c>
      <c r="D6620" t="s">
        <v>1734</v>
      </c>
      <c r="E6620" s="4">
        <v>74795</v>
      </c>
      <c r="F6620" s="4" t="s">
        <v>1740</v>
      </c>
      <c r="G6620" s="4">
        <v>36</v>
      </c>
      <c r="H6620" t="str">
        <f>CONCATENATE(Source[[#This Row],[Subject]],TRIM(Source[[#This Row],[Course]]))</f>
        <v>ENGN36</v>
      </c>
      <c r="I6620" t="str">
        <f>VLOOKUP(Source[[#This Row],[SubjCrse]],'Courses and Categories'!$E$2:$G$1816,3,FALSE)</f>
        <v>Credit CTE</v>
      </c>
      <c r="J6620">
        <v>831</v>
      </c>
      <c r="K6620" t="s">
        <v>4306</v>
      </c>
      <c r="L6620" t="s">
        <v>87</v>
      </c>
      <c r="M6620" t="s">
        <v>897</v>
      </c>
      <c r="N6620" t="s">
        <v>42</v>
      </c>
      <c r="O6620" t="s">
        <v>42</v>
      </c>
      <c r="P6620" t="s">
        <v>42</v>
      </c>
      <c r="Q6620" t="s">
        <v>42</v>
      </c>
      <c r="S6620" t="s">
        <v>134</v>
      </c>
      <c r="T6620">
        <v>1</v>
      </c>
      <c r="U6620" s="1">
        <v>43694</v>
      </c>
      <c r="V6620" s="1">
        <v>43819</v>
      </c>
      <c r="W6620" t="s">
        <v>4278</v>
      </c>
      <c r="X6620" t="s">
        <v>899</v>
      </c>
      <c r="Y6620">
        <v>31</v>
      </c>
      <c r="Z6620">
        <v>20</v>
      </c>
      <c r="AA6620">
        <v>30</v>
      </c>
      <c r="AB6620">
        <v>66.666700000000006</v>
      </c>
      <c r="AD6620">
        <f>IF(ISBLANK(Source[[#This Row],[CrosslistID]]),1,1/COUNTIFS(Source[CrosslistID],Source[[#This Row],[CrosslistID]],Source[TermDesc],Source[[#This Row],[TermDesc]]))</f>
        <v>1</v>
      </c>
      <c r="AG6620">
        <v>0</v>
      </c>
      <c r="AH6620">
        <v>66.666700000000006</v>
      </c>
      <c r="AI6620">
        <v>3</v>
      </c>
      <c r="AJ6620">
        <v>3.1</v>
      </c>
      <c r="AK6620">
        <v>0.2</v>
      </c>
      <c r="AL66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20">
        <f>IF(AND(Source[[#This Row],[Credit_Noncredit]]="Noncredit",Source[[#This Row],[FTEF]]&gt;0),Source[[#This Row],[NC XLST FTES]]*525/(437.5*Source[[#This Row],[FTEF]]),0)</f>
        <v>0</v>
      </c>
      <c r="AN6620">
        <f>IF(Source[[#This Row],[Credit_Noncredit]]="Credit",Source[[#This Row],[Census Enrollment]],Source[[#This Row],[Noncredit Avg. Attendance]])</f>
        <v>31</v>
      </c>
    </row>
    <row r="6621" spans="1:40" x14ac:dyDescent="0.25">
      <c r="A6621" t="s">
        <v>1914</v>
      </c>
      <c r="B6621" t="s">
        <v>886</v>
      </c>
      <c r="C6621" t="s">
        <v>775</v>
      </c>
      <c r="D6621" t="s">
        <v>1734</v>
      </c>
      <c r="E6621" s="4">
        <v>78044</v>
      </c>
      <c r="F6621" s="4" t="s">
        <v>1740</v>
      </c>
      <c r="G6621" s="4">
        <v>38</v>
      </c>
      <c r="H6621" t="str">
        <f>CONCATENATE(Source[[#This Row],[Subject]],TRIM(Source[[#This Row],[Course]]))</f>
        <v>ENGN38</v>
      </c>
      <c r="I6621" t="str">
        <f>VLOOKUP(Source[[#This Row],[SubjCrse]],'Courses and Categories'!$E$2:$G$1816,3,FALSE)</f>
        <v>Credit General Education</v>
      </c>
      <c r="J6621">
        <v>501</v>
      </c>
      <c r="K6621" t="s">
        <v>4307</v>
      </c>
      <c r="L6621" t="s">
        <v>87</v>
      </c>
      <c r="M6621" t="s">
        <v>1046</v>
      </c>
      <c r="N6621" t="s">
        <v>185</v>
      </c>
      <c r="O6621">
        <v>1810</v>
      </c>
      <c r="P6621">
        <v>2200</v>
      </c>
      <c r="Q6621" t="s">
        <v>240</v>
      </c>
      <c r="R6621">
        <v>203</v>
      </c>
      <c r="S6621" t="s">
        <v>134</v>
      </c>
      <c r="T6621">
        <v>1</v>
      </c>
      <c r="U6621" s="1">
        <v>43694</v>
      </c>
      <c r="V6621" s="1">
        <v>43819</v>
      </c>
      <c r="W6621" t="s">
        <v>4298</v>
      </c>
      <c r="X6621" t="s">
        <v>1929</v>
      </c>
      <c r="Y6621">
        <v>21</v>
      </c>
      <c r="Z6621">
        <v>19</v>
      </c>
      <c r="AA6621">
        <v>35</v>
      </c>
      <c r="AB6621">
        <v>54.285699999999999</v>
      </c>
      <c r="AD6621">
        <f>IF(ISBLANK(Source[[#This Row],[CrosslistID]]),1,1/COUNTIFS(Source[CrosslistID],Source[[#This Row],[CrosslistID]],Source[TermDesc],Source[[#This Row],[TermDesc]]))</f>
        <v>1</v>
      </c>
      <c r="AG6621">
        <v>0</v>
      </c>
      <c r="AH6621">
        <v>54.285699999999999</v>
      </c>
      <c r="AI6621">
        <v>2.6669999999999998</v>
      </c>
      <c r="AJ6621">
        <v>2.8003</v>
      </c>
      <c r="AK6621">
        <v>0.26669999999999999</v>
      </c>
      <c r="AL66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21">
        <f>IF(AND(Source[[#This Row],[Credit_Noncredit]]="Noncredit",Source[[#This Row],[FTEF]]&gt;0),Source[[#This Row],[NC XLST FTES]]*525/(437.5*Source[[#This Row],[FTEF]]),0)</f>
        <v>0</v>
      </c>
      <c r="AN6621">
        <f>IF(Source[[#This Row],[Credit_Noncredit]]="Credit",Source[[#This Row],[Census Enrollment]],Source[[#This Row],[Noncredit Avg. Attendance]])</f>
        <v>21</v>
      </c>
    </row>
    <row r="6622" spans="1:40" x14ac:dyDescent="0.25">
      <c r="A6622" t="s">
        <v>1914</v>
      </c>
      <c r="B6622" t="s">
        <v>886</v>
      </c>
      <c r="C6622" t="s">
        <v>775</v>
      </c>
      <c r="D6622" t="s">
        <v>1734</v>
      </c>
      <c r="E6622" s="4">
        <v>72385</v>
      </c>
      <c r="F6622" s="4" t="s">
        <v>1740</v>
      </c>
      <c r="G6622" s="4" t="s">
        <v>4308</v>
      </c>
      <c r="H6622" t="str">
        <f>CONCATENATE(Source[[#This Row],[Subject]],TRIM(Source[[#This Row],[Course]]))</f>
        <v>ENGN48L</v>
      </c>
      <c r="I6622" t="str">
        <f>VLOOKUP(Source[[#This Row],[SubjCrse]],'Courses and Categories'!$E$2:$G$1816,3,FALSE)</f>
        <v>Credit CTE</v>
      </c>
      <c r="J6622">
        <v>501</v>
      </c>
      <c r="K6622" t="s">
        <v>4309</v>
      </c>
      <c r="L6622" t="s">
        <v>87</v>
      </c>
      <c r="M6622" t="s">
        <v>1063</v>
      </c>
      <c r="N6622" t="s">
        <v>830</v>
      </c>
      <c r="O6622" t="s">
        <v>425</v>
      </c>
      <c r="P6622" t="s">
        <v>2345</v>
      </c>
      <c r="Q6622" t="s">
        <v>1693</v>
      </c>
      <c r="R6622" t="s">
        <v>4310</v>
      </c>
      <c r="S6622" t="s">
        <v>134</v>
      </c>
      <c r="T6622">
        <v>1</v>
      </c>
      <c r="U6622" s="1">
        <v>43694</v>
      </c>
      <c r="V6622" s="1">
        <v>43819</v>
      </c>
      <c r="W6622" t="s">
        <v>4311</v>
      </c>
      <c r="X6622" t="s">
        <v>1929</v>
      </c>
      <c r="Y6622">
        <v>22</v>
      </c>
      <c r="Z6622">
        <v>21</v>
      </c>
      <c r="AA6622">
        <v>20</v>
      </c>
      <c r="AB6622">
        <v>105</v>
      </c>
      <c r="AD6622">
        <f>IF(ISBLANK(Source[[#This Row],[CrosslistID]]),1,1/COUNTIFS(Source[CrosslistID],Source[[#This Row],[CrosslistID]],Source[TermDesc],Source[[#This Row],[TermDesc]]))</f>
        <v>1</v>
      </c>
      <c r="AG6622">
        <v>0</v>
      </c>
      <c r="AH6622">
        <v>105</v>
      </c>
      <c r="AI6622">
        <v>2.1</v>
      </c>
      <c r="AJ6622">
        <v>2.2000000000000002</v>
      </c>
      <c r="AK6622">
        <v>0.17</v>
      </c>
      <c r="AL66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22">
        <f>IF(AND(Source[[#This Row],[Credit_Noncredit]]="Noncredit",Source[[#This Row],[FTEF]]&gt;0),Source[[#This Row],[NC XLST FTES]]*525/(437.5*Source[[#This Row],[FTEF]]),0)</f>
        <v>0</v>
      </c>
      <c r="AN6622">
        <f>IF(Source[[#This Row],[Credit_Noncredit]]="Credit",Source[[#This Row],[Census Enrollment]],Source[[#This Row],[Noncredit Avg. Attendance]])</f>
        <v>22</v>
      </c>
    </row>
    <row r="6623" spans="1:40" x14ac:dyDescent="0.25">
      <c r="A6623" t="s">
        <v>1914</v>
      </c>
      <c r="B6623" t="s">
        <v>886</v>
      </c>
      <c r="C6623" t="s">
        <v>775</v>
      </c>
      <c r="D6623" t="s">
        <v>1734</v>
      </c>
      <c r="E6623" s="4">
        <v>74233</v>
      </c>
      <c r="F6623" s="4" t="s">
        <v>4312</v>
      </c>
      <c r="G6623" s="4">
        <v>3</v>
      </c>
      <c r="H6623" t="str">
        <f>CONCATENATE(Source[[#This Row],[Subject]],TRIM(Source[[#This Row],[Course]]))</f>
        <v>ENRG3</v>
      </c>
      <c r="I6623" t="str">
        <f>VLOOKUP(Source[[#This Row],[SubjCrse]],'Courses and Categories'!$E$2:$G$1816,3,FALSE)</f>
        <v>Credit Gen Ed/CTE</v>
      </c>
      <c r="J6623">
        <v>541</v>
      </c>
      <c r="K6623" t="s">
        <v>4313</v>
      </c>
      <c r="L6623" t="s">
        <v>87</v>
      </c>
      <c r="M6623" t="s">
        <v>897</v>
      </c>
      <c r="N6623" t="s">
        <v>42</v>
      </c>
      <c r="O6623" t="s">
        <v>42</v>
      </c>
      <c r="P6623" t="s">
        <v>42</v>
      </c>
      <c r="Q6623" t="s">
        <v>42</v>
      </c>
      <c r="S6623" t="s">
        <v>134</v>
      </c>
      <c r="T6623">
        <v>1</v>
      </c>
      <c r="U6623" s="1">
        <v>43694</v>
      </c>
      <c r="V6623" s="1">
        <v>43819</v>
      </c>
      <c r="W6623" t="s">
        <v>4298</v>
      </c>
      <c r="X6623" t="s">
        <v>899</v>
      </c>
      <c r="Y6623">
        <v>33</v>
      </c>
      <c r="Z6623">
        <v>22</v>
      </c>
      <c r="AA6623">
        <v>40</v>
      </c>
      <c r="AB6623">
        <v>55</v>
      </c>
      <c r="AD6623">
        <f>IF(ISBLANK(Source[[#This Row],[CrosslistID]]),1,1/COUNTIFS(Source[CrosslistID],Source[[#This Row],[CrosslistID]],Source[TermDesc],Source[[#This Row],[TermDesc]]))</f>
        <v>1</v>
      </c>
      <c r="AG6623">
        <v>0</v>
      </c>
      <c r="AH6623">
        <v>55</v>
      </c>
      <c r="AI6623">
        <v>3</v>
      </c>
      <c r="AJ6623">
        <v>3.3</v>
      </c>
      <c r="AK6623">
        <v>0.2</v>
      </c>
      <c r="AL66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23">
        <f>IF(AND(Source[[#This Row],[Credit_Noncredit]]="Noncredit",Source[[#This Row],[FTEF]]&gt;0),Source[[#This Row],[NC XLST FTES]]*525/(437.5*Source[[#This Row],[FTEF]]),0)</f>
        <v>0</v>
      </c>
      <c r="AN6623">
        <f>IF(Source[[#This Row],[Credit_Noncredit]]="Credit",Source[[#This Row],[Census Enrollment]],Source[[#This Row],[Noncredit Avg. Attendance]])</f>
        <v>33</v>
      </c>
    </row>
    <row r="6624" spans="1:40" x14ac:dyDescent="0.25">
      <c r="A6624" t="s">
        <v>1914</v>
      </c>
      <c r="B6624" t="s">
        <v>886</v>
      </c>
      <c r="C6624" t="s">
        <v>775</v>
      </c>
      <c r="D6624" t="s">
        <v>1734</v>
      </c>
      <c r="E6624" s="4">
        <v>72904</v>
      </c>
      <c r="F6624" s="4" t="s">
        <v>1743</v>
      </c>
      <c r="G6624" s="4">
        <v>104</v>
      </c>
      <c r="H6624" t="str">
        <f>CONCATENATE(Source[[#This Row],[Subject]],TRIM(Source[[#This Row],[Course]]))</f>
        <v>ET104</v>
      </c>
      <c r="I6624" t="str">
        <f>VLOOKUP(Source[[#This Row],[SubjCrse]],'Courses and Categories'!$E$2:$G$1816,3,FALSE)</f>
        <v>Credit CTE</v>
      </c>
      <c r="J6624">
        <v>1</v>
      </c>
      <c r="K6624" t="s">
        <v>4314</v>
      </c>
      <c r="L6624" t="s">
        <v>39</v>
      </c>
      <c r="M6624" t="s">
        <v>1046</v>
      </c>
      <c r="N6624" t="s">
        <v>105</v>
      </c>
      <c r="O6624">
        <v>1510</v>
      </c>
      <c r="P6624">
        <v>1700</v>
      </c>
      <c r="Q6624" t="s">
        <v>1649</v>
      </c>
      <c r="R6624">
        <v>143</v>
      </c>
      <c r="S6624" t="s">
        <v>134</v>
      </c>
      <c r="T6624">
        <v>1</v>
      </c>
      <c r="U6624" s="1">
        <v>43694</v>
      </c>
      <c r="V6624" s="1">
        <v>43819</v>
      </c>
      <c r="W6624" t="s">
        <v>4315</v>
      </c>
      <c r="X6624" t="s">
        <v>1929</v>
      </c>
      <c r="Y6624">
        <v>23</v>
      </c>
      <c r="Z6624">
        <v>21</v>
      </c>
      <c r="AA6624">
        <v>24</v>
      </c>
      <c r="AB6624">
        <v>87.5</v>
      </c>
      <c r="AD6624">
        <f>IF(ISBLANK(Source[[#This Row],[CrosslistID]]),1,1/COUNTIFS(Source[CrosslistID],Source[[#This Row],[CrosslistID]],Source[TermDesc],Source[[#This Row],[TermDesc]]))</f>
        <v>1</v>
      </c>
      <c r="AG6624">
        <v>0</v>
      </c>
      <c r="AH6624">
        <v>87.5</v>
      </c>
      <c r="AI6624">
        <v>2.9329999999999998</v>
      </c>
      <c r="AJ6624">
        <v>3.0663</v>
      </c>
      <c r="AK6624">
        <v>0.23669999999999999</v>
      </c>
      <c r="AL66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24">
        <f>IF(AND(Source[[#This Row],[Credit_Noncredit]]="Noncredit",Source[[#This Row],[FTEF]]&gt;0),Source[[#This Row],[NC XLST FTES]]*525/(437.5*Source[[#This Row],[FTEF]]),0)</f>
        <v>0</v>
      </c>
      <c r="AN6624">
        <f>IF(Source[[#This Row],[Credit_Noncredit]]="Credit",Source[[#This Row],[Census Enrollment]],Source[[#This Row],[Noncredit Avg. Attendance]])</f>
        <v>23</v>
      </c>
    </row>
    <row r="6625" spans="1:40" x14ac:dyDescent="0.25">
      <c r="A6625" t="s">
        <v>1914</v>
      </c>
      <c r="B6625" t="s">
        <v>886</v>
      </c>
      <c r="C6625" t="s">
        <v>775</v>
      </c>
      <c r="D6625" t="s">
        <v>1734</v>
      </c>
      <c r="E6625" s="4">
        <v>77290</v>
      </c>
      <c r="F6625" s="4" t="s">
        <v>1743</v>
      </c>
      <c r="G6625" s="4">
        <v>130</v>
      </c>
      <c r="H6625" t="str">
        <f>CONCATENATE(Source[[#This Row],[Subject]],TRIM(Source[[#This Row],[Course]]))</f>
        <v>ET130</v>
      </c>
      <c r="I6625" t="str">
        <f>VLOOKUP(Source[[#This Row],[SubjCrse]],'Courses and Categories'!$E$2:$G$1816,3,FALSE)</f>
        <v>Credit CTE</v>
      </c>
      <c r="J6625">
        <v>501</v>
      </c>
      <c r="K6625" t="s">
        <v>4316</v>
      </c>
      <c r="L6625" t="s">
        <v>87</v>
      </c>
      <c r="M6625" t="s">
        <v>903</v>
      </c>
      <c r="N6625" t="s">
        <v>180</v>
      </c>
      <c r="O6625">
        <v>1810</v>
      </c>
      <c r="P6625">
        <v>2100</v>
      </c>
      <c r="Q6625" t="s">
        <v>1649</v>
      </c>
      <c r="R6625">
        <v>30</v>
      </c>
      <c r="S6625" t="s">
        <v>134</v>
      </c>
      <c r="T6625">
        <v>1</v>
      </c>
      <c r="U6625" s="1">
        <v>43694</v>
      </c>
      <c r="V6625" s="1">
        <v>43819</v>
      </c>
      <c r="W6625" t="s">
        <v>1742</v>
      </c>
      <c r="X6625" t="s">
        <v>1929</v>
      </c>
      <c r="Y6625">
        <v>26</v>
      </c>
      <c r="Z6625">
        <v>25</v>
      </c>
      <c r="AA6625">
        <v>30</v>
      </c>
      <c r="AB6625">
        <v>83.333299999999994</v>
      </c>
      <c r="AD6625">
        <f>IF(ISBLANK(Source[[#This Row],[CrosslistID]]),1,1/COUNTIFS(Source[CrosslistID],Source[[#This Row],[CrosslistID]],Source[TermDesc],Source[[#This Row],[TermDesc]]))</f>
        <v>1</v>
      </c>
      <c r="AG6625">
        <v>0</v>
      </c>
      <c r="AH6625">
        <v>83.333299999999994</v>
      </c>
      <c r="AI6625">
        <v>2.6</v>
      </c>
      <c r="AJ6625">
        <v>2.6</v>
      </c>
      <c r="AK6625">
        <v>0.2</v>
      </c>
      <c r="AL66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25">
        <f>IF(AND(Source[[#This Row],[Credit_Noncredit]]="Noncredit",Source[[#This Row],[FTEF]]&gt;0),Source[[#This Row],[NC XLST FTES]]*525/(437.5*Source[[#This Row],[FTEF]]),0)</f>
        <v>0</v>
      </c>
      <c r="AN6625">
        <f>IF(Source[[#This Row],[Credit_Noncredit]]="Credit",Source[[#This Row],[Census Enrollment]],Source[[#This Row],[Noncredit Avg. Attendance]])</f>
        <v>26</v>
      </c>
    </row>
    <row r="6626" spans="1:40" x14ac:dyDescent="0.25">
      <c r="A6626" t="s">
        <v>1914</v>
      </c>
      <c r="B6626" t="s">
        <v>886</v>
      </c>
      <c r="C6626" t="s">
        <v>775</v>
      </c>
      <c r="D6626" t="s">
        <v>1734</v>
      </c>
      <c r="E6626" s="4">
        <v>77289</v>
      </c>
      <c r="F6626" s="4" t="s">
        <v>1743</v>
      </c>
      <c r="G6626" s="4" t="s">
        <v>2609</v>
      </c>
      <c r="H6626" t="str">
        <f>CONCATENATE(Source[[#This Row],[Subject]],TRIM(Source[[#This Row],[Course]]))</f>
        <v>ET136A</v>
      </c>
      <c r="I6626" t="str">
        <f>VLOOKUP(Source[[#This Row],[SubjCrse]],'Courses and Categories'!$E$2:$G$1816,3,FALSE)</f>
        <v>Credit CTE</v>
      </c>
      <c r="J6626">
        <v>501</v>
      </c>
      <c r="K6626" t="s">
        <v>4317</v>
      </c>
      <c r="L6626" t="s">
        <v>87</v>
      </c>
      <c r="M6626" t="s">
        <v>1046</v>
      </c>
      <c r="N6626" t="s">
        <v>820</v>
      </c>
      <c r="O6626" t="s">
        <v>4318</v>
      </c>
      <c r="P6626" t="s">
        <v>4319</v>
      </c>
      <c r="Q6626" t="s">
        <v>1693</v>
      </c>
      <c r="R6626" t="s">
        <v>4320</v>
      </c>
      <c r="S6626" t="s">
        <v>134</v>
      </c>
      <c r="T6626">
        <v>1</v>
      </c>
      <c r="U6626" s="1">
        <v>43694</v>
      </c>
      <c r="V6626" s="1">
        <v>43819</v>
      </c>
      <c r="W6626" t="s">
        <v>4321</v>
      </c>
      <c r="X6626" t="s">
        <v>1929</v>
      </c>
      <c r="Y6626">
        <v>21</v>
      </c>
      <c r="Z6626">
        <v>20</v>
      </c>
      <c r="AA6626">
        <v>20</v>
      </c>
      <c r="AB6626">
        <v>100</v>
      </c>
      <c r="AD6626">
        <f>IF(ISBLANK(Source[[#This Row],[CrosslistID]]),1,1/COUNTIFS(Source[CrosslistID],Source[[#This Row],[CrosslistID]],Source[TermDesc],Source[[#This Row],[TermDesc]]))</f>
        <v>1</v>
      </c>
      <c r="AG6626">
        <v>0</v>
      </c>
      <c r="AH6626">
        <v>100</v>
      </c>
      <c r="AI6626">
        <v>2.1</v>
      </c>
      <c r="AJ6626">
        <v>2.1</v>
      </c>
      <c r="AK6626">
        <v>0.185</v>
      </c>
      <c r="AL66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26">
        <f>IF(AND(Source[[#This Row],[Credit_Noncredit]]="Noncredit",Source[[#This Row],[FTEF]]&gt;0),Source[[#This Row],[NC XLST FTES]]*525/(437.5*Source[[#This Row],[FTEF]]),0)</f>
        <v>0</v>
      </c>
      <c r="AN6626">
        <f>IF(Source[[#This Row],[Credit_Noncredit]]="Credit",Source[[#This Row],[Census Enrollment]],Source[[#This Row],[Noncredit Avg. Attendance]])</f>
        <v>21</v>
      </c>
    </row>
    <row r="6627" spans="1:40" x14ac:dyDescent="0.25">
      <c r="A6627" t="s">
        <v>1914</v>
      </c>
      <c r="B6627" t="s">
        <v>886</v>
      </c>
      <c r="C6627" t="s">
        <v>775</v>
      </c>
      <c r="D6627" t="s">
        <v>1734</v>
      </c>
      <c r="E6627" s="4">
        <v>78990</v>
      </c>
      <c r="F6627" s="4" t="s">
        <v>1743</v>
      </c>
      <c r="G6627" s="4" t="s">
        <v>4322</v>
      </c>
      <c r="H6627" t="str">
        <f>CONCATENATE(Source[[#This Row],[Subject]],TRIM(Source[[#This Row],[Course]]))</f>
        <v>ET139A</v>
      </c>
      <c r="I6627" t="str">
        <f>VLOOKUP(Source[[#This Row],[SubjCrse]],'Courses and Categories'!$E$2:$G$1816,3,FALSE)</f>
        <v>Credit CTE</v>
      </c>
      <c r="J6627">
        <v>1</v>
      </c>
      <c r="K6627" t="s">
        <v>4323</v>
      </c>
      <c r="L6627" t="s">
        <v>87</v>
      </c>
      <c r="M6627" t="s">
        <v>903</v>
      </c>
      <c r="N6627" t="s">
        <v>826</v>
      </c>
      <c r="O6627" t="s">
        <v>477</v>
      </c>
      <c r="P6627" t="s">
        <v>950</v>
      </c>
      <c r="Q6627" t="s">
        <v>2153</v>
      </c>
      <c r="R6627" t="s">
        <v>1300</v>
      </c>
      <c r="S6627" t="s">
        <v>134</v>
      </c>
      <c r="T6627">
        <v>1</v>
      </c>
      <c r="U6627" s="1">
        <v>43694</v>
      </c>
      <c r="V6627" s="1">
        <v>43819</v>
      </c>
      <c r="W6627" t="s">
        <v>4324</v>
      </c>
      <c r="X6627" t="s">
        <v>1929</v>
      </c>
      <c r="Y6627">
        <v>21</v>
      </c>
      <c r="Z6627">
        <v>20</v>
      </c>
      <c r="AA6627">
        <v>20</v>
      </c>
      <c r="AB6627">
        <v>100</v>
      </c>
      <c r="AD6627">
        <f>IF(ISBLANK(Source[[#This Row],[CrosslistID]]),1,1/COUNTIFS(Source[CrosslistID],Source[[#This Row],[CrosslistID]],Source[TermDesc],Source[[#This Row],[TermDesc]]))</f>
        <v>1</v>
      </c>
      <c r="AG6627">
        <v>0</v>
      </c>
      <c r="AH6627">
        <v>100</v>
      </c>
      <c r="AI6627">
        <v>2.1</v>
      </c>
      <c r="AJ6627">
        <v>2.1</v>
      </c>
      <c r="AK6627">
        <v>0.2</v>
      </c>
      <c r="AL66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27">
        <f>IF(AND(Source[[#This Row],[Credit_Noncredit]]="Noncredit",Source[[#This Row],[FTEF]]&gt;0),Source[[#This Row],[NC XLST FTES]]*525/(437.5*Source[[#This Row],[FTEF]]),0)</f>
        <v>0</v>
      </c>
      <c r="AN6627">
        <f>IF(Source[[#This Row],[Credit_Noncredit]]="Credit",Source[[#This Row],[Census Enrollment]],Source[[#This Row],[Noncredit Avg. Attendance]])</f>
        <v>21</v>
      </c>
    </row>
    <row r="6628" spans="1:40" x14ac:dyDescent="0.25">
      <c r="A6628" t="s">
        <v>1914</v>
      </c>
      <c r="B6628" t="s">
        <v>886</v>
      </c>
      <c r="C6628" t="s">
        <v>775</v>
      </c>
      <c r="D6628" t="s">
        <v>1734</v>
      </c>
      <c r="E6628" s="4">
        <v>74709</v>
      </c>
      <c r="F6628" s="4" t="s">
        <v>4325</v>
      </c>
      <c r="G6628" s="4">
        <v>31</v>
      </c>
      <c r="H6628" t="str">
        <f>CONCATENATE(Source[[#This Row],[Subject]],TRIM(Source[[#This Row],[Course]]))</f>
        <v>SUST31</v>
      </c>
      <c r="I6628" t="str">
        <f>VLOOKUP(Source[[#This Row],[SubjCrse]],'Courses and Categories'!$E$2:$G$1816,3,FALSE)</f>
        <v>Credit General Education</v>
      </c>
      <c r="J6628">
        <v>1</v>
      </c>
      <c r="K6628" t="s">
        <v>3991</v>
      </c>
      <c r="L6628" t="s">
        <v>39</v>
      </c>
      <c r="M6628" t="s">
        <v>903</v>
      </c>
      <c r="N6628" t="s">
        <v>59</v>
      </c>
      <c r="O6628">
        <v>1310</v>
      </c>
      <c r="P6628">
        <v>1425</v>
      </c>
      <c r="Q6628" t="s">
        <v>1649</v>
      </c>
      <c r="R6628">
        <v>302</v>
      </c>
      <c r="S6628" t="s">
        <v>134</v>
      </c>
      <c r="T6628">
        <v>1</v>
      </c>
      <c r="U6628" s="1">
        <v>43694</v>
      </c>
      <c r="V6628" s="1">
        <v>43819</v>
      </c>
      <c r="W6628" t="s">
        <v>3992</v>
      </c>
      <c r="X6628" t="s">
        <v>1929</v>
      </c>
      <c r="Y6628">
        <v>11</v>
      </c>
      <c r="Z6628">
        <v>8</v>
      </c>
      <c r="AA6628">
        <v>49</v>
      </c>
      <c r="AB6628">
        <v>16.326499999999999</v>
      </c>
      <c r="AC6628" t="s">
        <v>3993</v>
      </c>
      <c r="AD6628">
        <f>IF(ISBLANK(Source[[#This Row],[CrosslistID]]),1,1/COUNTIFS(Source[CrosslistID],Source[[#This Row],[CrosslistID]],Source[TermDesc],Source[[#This Row],[TermDesc]]))</f>
        <v>0.33333333333333331</v>
      </c>
      <c r="AE6628">
        <v>35</v>
      </c>
      <c r="AF6628">
        <v>49</v>
      </c>
      <c r="AG6628">
        <v>71.428600000000003</v>
      </c>
      <c r="AH6628">
        <v>71.428600000000003</v>
      </c>
      <c r="AI6628">
        <v>1.1000000000000001</v>
      </c>
      <c r="AJ6628">
        <v>1.1000000000000001</v>
      </c>
      <c r="AK6628">
        <v>0</v>
      </c>
      <c r="AL66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28">
        <f>IF(AND(Source[[#This Row],[Credit_Noncredit]]="Noncredit",Source[[#This Row],[FTEF]]&gt;0),Source[[#This Row],[NC XLST FTES]]*525/(437.5*Source[[#This Row],[FTEF]]),0)</f>
        <v>0</v>
      </c>
      <c r="AN6628">
        <f>IF(Source[[#This Row],[Credit_Noncredit]]="Credit",Source[[#This Row],[Census Enrollment]],Source[[#This Row],[Noncredit Avg. Attendance]])</f>
        <v>11</v>
      </c>
    </row>
    <row r="6629" spans="1:40" x14ac:dyDescent="0.25">
      <c r="A6629" t="s">
        <v>1914</v>
      </c>
      <c r="B6629" t="s">
        <v>886</v>
      </c>
      <c r="C6629" t="s">
        <v>775</v>
      </c>
      <c r="D6629" t="s">
        <v>1734</v>
      </c>
      <c r="E6629" s="4">
        <v>77894</v>
      </c>
      <c r="F6629" s="4" t="s">
        <v>4325</v>
      </c>
      <c r="G6629" s="4">
        <v>31</v>
      </c>
      <c r="H6629" t="str">
        <f>CONCATENATE(Source[[#This Row],[Subject]],TRIM(Source[[#This Row],[Course]]))</f>
        <v>SUST31</v>
      </c>
      <c r="I6629" t="str">
        <f>VLOOKUP(Source[[#This Row],[SubjCrse]],'Courses and Categories'!$E$2:$G$1816,3,FALSE)</f>
        <v>Credit General Education</v>
      </c>
      <c r="J6629">
        <v>2</v>
      </c>
      <c r="K6629" t="s">
        <v>3991</v>
      </c>
      <c r="L6629" t="s">
        <v>39</v>
      </c>
      <c r="M6629" t="s">
        <v>903</v>
      </c>
      <c r="N6629" t="s">
        <v>59</v>
      </c>
      <c r="O6629">
        <v>940</v>
      </c>
      <c r="P6629">
        <v>1055</v>
      </c>
      <c r="Q6629" t="s">
        <v>1649</v>
      </c>
      <c r="R6629">
        <v>302</v>
      </c>
      <c r="S6629" t="s">
        <v>134</v>
      </c>
      <c r="T6629">
        <v>1</v>
      </c>
      <c r="U6629" s="1">
        <v>43694</v>
      </c>
      <c r="V6629" s="1">
        <v>43819</v>
      </c>
      <c r="W6629" t="s">
        <v>3992</v>
      </c>
      <c r="X6629" t="s">
        <v>1929</v>
      </c>
      <c r="Y6629">
        <v>14</v>
      </c>
      <c r="Z6629">
        <v>12</v>
      </c>
      <c r="AA6629">
        <v>49</v>
      </c>
      <c r="AB6629">
        <v>24.489799999999999</v>
      </c>
      <c r="AC6629" t="s">
        <v>3994</v>
      </c>
      <c r="AD6629">
        <f>IF(ISBLANK(Source[[#This Row],[CrosslistID]]),1,1/COUNTIFS(Source[CrosslistID],Source[[#This Row],[CrosslistID]],Source[TermDesc],Source[[#This Row],[TermDesc]]))</f>
        <v>0.33333333333333331</v>
      </c>
      <c r="AE6629">
        <v>39</v>
      </c>
      <c r="AF6629">
        <v>49</v>
      </c>
      <c r="AG6629">
        <v>79.591800000000006</v>
      </c>
      <c r="AH6629">
        <v>79.591800000000006</v>
      </c>
      <c r="AI6629">
        <v>1.2</v>
      </c>
      <c r="AJ6629">
        <v>1.4</v>
      </c>
      <c r="AK6629">
        <v>0</v>
      </c>
      <c r="AL66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29">
        <f>IF(AND(Source[[#This Row],[Credit_Noncredit]]="Noncredit",Source[[#This Row],[FTEF]]&gt;0),Source[[#This Row],[NC XLST FTES]]*525/(437.5*Source[[#This Row],[FTEF]]),0)</f>
        <v>0</v>
      </c>
      <c r="AN6629">
        <f>IF(Source[[#This Row],[Credit_Noncredit]]="Credit",Source[[#This Row],[Census Enrollment]],Source[[#This Row],[Noncredit Avg. Attendance]])</f>
        <v>14</v>
      </c>
    </row>
    <row r="6630" spans="1:40" x14ac:dyDescent="0.25">
      <c r="A6630" t="s">
        <v>1914</v>
      </c>
      <c r="B6630" t="s">
        <v>886</v>
      </c>
      <c r="C6630" t="s">
        <v>775</v>
      </c>
      <c r="D6630" t="s">
        <v>1734</v>
      </c>
      <c r="E6630" s="4">
        <v>78539</v>
      </c>
      <c r="F6630" s="4" t="s">
        <v>4325</v>
      </c>
      <c r="G6630" s="4" t="s">
        <v>3995</v>
      </c>
      <c r="H6630" t="str">
        <f>CONCATENATE(Source[[#This Row],[Subject]],TRIM(Source[[#This Row],[Course]]))</f>
        <v>SUST31L</v>
      </c>
      <c r="I6630" t="str">
        <f>VLOOKUP(Source[[#This Row],[SubjCrse]],'Courses and Categories'!$E$2:$G$1816,3,FALSE)</f>
        <v>Credit General Education</v>
      </c>
      <c r="J6630">
        <v>1</v>
      </c>
      <c r="K6630" t="s">
        <v>3996</v>
      </c>
      <c r="L6630" t="s">
        <v>39</v>
      </c>
      <c r="M6630" t="s">
        <v>1063</v>
      </c>
      <c r="N6630" t="s">
        <v>91</v>
      </c>
      <c r="O6630">
        <v>910</v>
      </c>
      <c r="P6630">
        <v>1200</v>
      </c>
      <c r="Q6630" t="s">
        <v>1649</v>
      </c>
      <c r="R6630">
        <v>322</v>
      </c>
      <c r="S6630" t="s">
        <v>134</v>
      </c>
      <c r="T6630">
        <v>1</v>
      </c>
      <c r="U6630" s="1">
        <v>43694</v>
      </c>
      <c r="V6630" s="1">
        <v>43819</v>
      </c>
      <c r="W6630" t="s">
        <v>3992</v>
      </c>
      <c r="X6630" t="s">
        <v>1929</v>
      </c>
      <c r="Y6630">
        <v>6</v>
      </c>
      <c r="Z6630">
        <v>5</v>
      </c>
      <c r="AA6630">
        <v>24</v>
      </c>
      <c r="AB6630">
        <v>20.833300000000001</v>
      </c>
      <c r="AC6630" t="s">
        <v>3997</v>
      </c>
      <c r="AD6630">
        <f>IF(ISBLANK(Source[[#This Row],[CrosslistID]]),1,1/COUNTIFS(Source[CrosslistID],Source[[#This Row],[CrosslistID]],Source[TermDesc],Source[[#This Row],[TermDesc]]))</f>
        <v>0.33333333333333331</v>
      </c>
      <c r="AE6630">
        <v>22</v>
      </c>
      <c r="AF6630">
        <v>25</v>
      </c>
      <c r="AG6630">
        <v>88</v>
      </c>
      <c r="AH6630">
        <v>88</v>
      </c>
      <c r="AI6630">
        <v>0.6</v>
      </c>
      <c r="AJ6630">
        <v>0.6</v>
      </c>
      <c r="AK6630">
        <v>0</v>
      </c>
      <c r="AL66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30">
        <f>IF(AND(Source[[#This Row],[Credit_Noncredit]]="Noncredit",Source[[#This Row],[FTEF]]&gt;0),Source[[#This Row],[NC XLST FTES]]*525/(437.5*Source[[#This Row],[FTEF]]),0)</f>
        <v>0</v>
      </c>
      <c r="AN6630">
        <f>IF(Source[[#This Row],[Credit_Noncredit]]="Credit",Source[[#This Row],[Census Enrollment]],Source[[#This Row],[Noncredit Avg. Attendance]])</f>
        <v>6</v>
      </c>
    </row>
    <row r="6631" spans="1:40" x14ac:dyDescent="0.25">
      <c r="A6631" t="s">
        <v>1914</v>
      </c>
      <c r="B6631" t="s">
        <v>886</v>
      </c>
      <c r="C6631" t="s">
        <v>775</v>
      </c>
      <c r="D6631" t="s">
        <v>1734</v>
      </c>
      <c r="E6631" s="4">
        <v>75559</v>
      </c>
      <c r="F6631" s="4" t="s">
        <v>4325</v>
      </c>
      <c r="G6631" s="4">
        <v>91</v>
      </c>
      <c r="H6631" t="str">
        <f>CONCATENATE(Source[[#This Row],[Subject]],TRIM(Source[[#This Row],[Course]]))</f>
        <v>SUST91</v>
      </c>
      <c r="I6631" t="str">
        <f>VLOOKUP(Source[[#This Row],[SubjCrse]],'Courses and Categories'!$E$2:$G$1816,3,FALSE)</f>
        <v>Credit CTE</v>
      </c>
      <c r="J6631">
        <v>1</v>
      </c>
      <c r="K6631" t="s">
        <v>4326</v>
      </c>
      <c r="L6631" t="s">
        <v>39</v>
      </c>
      <c r="M6631" t="s">
        <v>891</v>
      </c>
      <c r="N6631" t="s">
        <v>42</v>
      </c>
      <c r="O6631" t="s">
        <v>42</v>
      </c>
      <c r="P6631" t="s">
        <v>42</v>
      </c>
      <c r="Q6631" t="s">
        <v>42</v>
      </c>
      <c r="S6631" t="s">
        <v>134</v>
      </c>
      <c r="T6631">
        <v>1</v>
      </c>
      <c r="U6631" s="1">
        <v>43694</v>
      </c>
      <c r="V6631" s="1">
        <v>43819</v>
      </c>
      <c r="W6631" t="s">
        <v>3992</v>
      </c>
      <c r="X6631" t="s">
        <v>893</v>
      </c>
      <c r="Y6631">
        <v>5</v>
      </c>
      <c r="Z6631">
        <v>4</v>
      </c>
      <c r="AA6631">
        <v>0</v>
      </c>
      <c r="AB6631">
        <v>0</v>
      </c>
      <c r="AD6631">
        <f>IF(ISBLANK(Source[[#This Row],[CrosslistID]]),1,1/COUNTIFS(Source[CrosslistID],Source[[#This Row],[CrosslistID]],Source[TermDesc],Source[[#This Row],[TermDesc]]))</f>
        <v>1</v>
      </c>
      <c r="AG6631">
        <v>0</v>
      </c>
      <c r="AH6631">
        <v>0</v>
      </c>
      <c r="AI6631">
        <v>0.2</v>
      </c>
      <c r="AJ6631">
        <v>0.2</v>
      </c>
      <c r="AK6631">
        <v>3.2000000000000001E-2</v>
      </c>
      <c r="AL66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31">
        <f>IF(AND(Source[[#This Row],[Credit_Noncredit]]="Noncredit",Source[[#This Row],[FTEF]]&gt;0),Source[[#This Row],[NC XLST FTES]]*525/(437.5*Source[[#This Row],[FTEF]]),0)</f>
        <v>0</v>
      </c>
      <c r="AN6631">
        <f>IF(Source[[#This Row],[Credit_Noncredit]]="Credit",Source[[#This Row],[Census Enrollment]],Source[[#This Row],[Noncredit Avg. Attendance]])</f>
        <v>5</v>
      </c>
    </row>
    <row r="6632" spans="1:40" x14ac:dyDescent="0.25">
      <c r="A6632" t="s">
        <v>1914</v>
      </c>
      <c r="B6632" t="s">
        <v>886</v>
      </c>
      <c r="C6632" t="s">
        <v>775</v>
      </c>
      <c r="D6632" t="s">
        <v>1734</v>
      </c>
      <c r="E6632" s="4">
        <v>70450</v>
      </c>
      <c r="F6632" s="4" t="s">
        <v>1746</v>
      </c>
      <c r="G6632" s="4">
        <v>140</v>
      </c>
      <c r="H6632" t="str">
        <f>CONCATENATE(Source[[#This Row],[Subject]],TRIM(Source[[#This Row],[Course]]))</f>
        <v>WELD140</v>
      </c>
      <c r="I6632" t="str">
        <f>VLOOKUP(Source[[#This Row],[SubjCrse]],'Courses and Categories'!$E$2:$G$1816,3,FALSE)</f>
        <v>Credit CTE</v>
      </c>
      <c r="J6632">
        <v>501</v>
      </c>
      <c r="K6632" t="s">
        <v>4327</v>
      </c>
      <c r="L6632" t="s">
        <v>87</v>
      </c>
      <c r="M6632" t="s">
        <v>1046</v>
      </c>
      <c r="N6632" t="s">
        <v>105</v>
      </c>
      <c r="O6632">
        <v>1810</v>
      </c>
      <c r="P6632">
        <v>2100</v>
      </c>
      <c r="Q6632" t="s">
        <v>1649</v>
      </c>
      <c r="R6632">
        <v>4</v>
      </c>
      <c r="S6632" t="s">
        <v>134</v>
      </c>
      <c r="T6632">
        <v>1</v>
      </c>
      <c r="U6632" s="1">
        <v>43694</v>
      </c>
      <c r="V6632" s="1">
        <v>43819</v>
      </c>
      <c r="W6632" t="s">
        <v>4315</v>
      </c>
      <c r="X6632" t="s">
        <v>1929</v>
      </c>
      <c r="Y6632">
        <v>12</v>
      </c>
      <c r="Z6632">
        <v>11</v>
      </c>
      <c r="AA6632">
        <v>15</v>
      </c>
      <c r="AB6632">
        <v>73.333299999999994</v>
      </c>
      <c r="AD6632">
        <f>IF(ISBLANK(Source[[#This Row],[CrosslistID]]),1,1/COUNTIFS(Source[CrosslistID],Source[[#This Row],[CrosslistID]],Source[TermDesc],Source[[#This Row],[TermDesc]]))</f>
        <v>1</v>
      </c>
      <c r="AG6632">
        <v>0</v>
      </c>
      <c r="AH6632">
        <v>73.333299999999994</v>
      </c>
      <c r="AI6632">
        <v>2.4</v>
      </c>
      <c r="AJ6632">
        <v>2.4</v>
      </c>
      <c r="AK6632">
        <v>0.35499999999999998</v>
      </c>
      <c r="AL66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32">
        <f>IF(AND(Source[[#This Row],[Credit_Noncredit]]="Noncredit",Source[[#This Row],[FTEF]]&gt;0),Source[[#This Row],[NC XLST FTES]]*525/(437.5*Source[[#This Row],[FTEF]]),0)</f>
        <v>0</v>
      </c>
      <c r="AN6632">
        <f>IF(Source[[#This Row],[Credit_Noncredit]]="Credit",Source[[#This Row],[Census Enrollment]],Source[[#This Row],[Noncredit Avg. Attendance]])</f>
        <v>12</v>
      </c>
    </row>
    <row r="6633" spans="1:40" x14ac:dyDescent="0.25">
      <c r="A6633" t="s">
        <v>1914</v>
      </c>
      <c r="B6633" t="s">
        <v>886</v>
      </c>
      <c r="C6633" t="s">
        <v>775</v>
      </c>
      <c r="D6633" t="s">
        <v>1734</v>
      </c>
      <c r="E6633" s="4">
        <v>77313</v>
      </c>
      <c r="F6633" s="4" t="s">
        <v>1746</v>
      </c>
      <c r="G6633" s="4" t="s">
        <v>1747</v>
      </c>
      <c r="H6633" t="str">
        <f>CONCATENATE(Source[[#This Row],[Subject]],TRIM(Source[[#This Row],[Course]]))</f>
        <v>WELD144A</v>
      </c>
      <c r="I6633" t="str">
        <f>VLOOKUP(Source[[#This Row],[SubjCrse]],'Courses and Categories'!$E$2:$G$1816,3,FALSE)</f>
        <v>Credit CTE</v>
      </c>
      <c r="J6633">
        <v>502</v>
      </c>
      <c r="K6633" t="s">
        <v>1748</v>
      </c>
      <c r="L6633" t="s">
        <v>87</v>
      </c>
      <c r="M6633" t="s">
        <v>1046</v>
      </c>
      <c r="N6633" t="s">
        <v>41</v>
      </c>
      <c r="O6633">
        <v>1830</v>
      </c>
      <c r="P6633">
        <v>2120</v>
      </c>
      <c r="Q6633" t="s">
        <v>221</v>
      </c>
      <c r="R6633">
        <v>106</v>
      </c>
      <c r="S6633" t="s">
        <v>43</v>
      </c>
      <c r="T6633">
        <v>1</v>
      </c>
      <c r="U6633" s="1">
        <v>43694</v>
      </c>
      <c r="V6633" s="1">
        <v>43819</v>
      </c>
      <c r="W6633" t="s">
        <v>4328</v>
      </c>
      <c r="X6633" t="s">
        <v>1929</v>
      </c>
      <c r="Y6633">
        <v>16</v>
      </c>
      <c r="Z6633">
        <v>16</v>
      </c>
      <c r="AA6633">
        <v>15</v>
      </c>
      <c r="AB6633">
        <v>106.66670000000001</v>
      </c>
      <c r="AD6633">
        <f>IF(ISBLANK(Source[[#This Row],[CrosslistID]]),1,1/COUNTIFS(Source[CrosslistID],Source[[#This Row],[CrosslistID]],Source[TermDesc],Source[[#This Row],[TermDesc]]))</f>
        <v>1</v>
      </c>
      <c r="AG6633">
        <v>0</v>
      </c>
      <c r="AH6633">
        <v>106.66670000000001</v>
      </c>
      <c r="AI6633">
        <v>1.6</v>
      </c>
      <c r="AJ6633">
        <v>1.6</v>
      </c>
      <c r="AK6633">
        <v>0.185</v>
      </c>
      <c r="AL66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33">
        <f>IF(AND(Source[[#This Row],[Credit_Noncredit]]="Noncredit",Source[[#This Row],[FTEF]]&gt;0),Source[[#This Row],[NC XLST FTES]]*525/(437.5*Source[[#This Row],[FTEF]]),0)</f>
        <v>0</v>
      </c>
      <c r="AN6633">
        <f>IF(Source[[#This Row],[Credit_Noncredit]]="Credit",Source[[#This Row],[Census Enrollment]],Source[[#This Row],[Noncredit Avg. Attendance]])</f>
        <v>16</v>
      </c>
    </row>
    <row r="6634" spans="1:40" x14ac:dyDescent="0.25">
      <c r="A6634" t="s">
        <v>1914</v>
      </c>
      <c r="B6634" t="s">
        <v>886</v>
      </c>
      <c r="C6634" t="s">
        <v>775</v>
      </c>
      <c r="D6634" t="s">
        <v>1734</v>
      </c>
      <c r="E6634" s="4">
        <v>77314</v>
      </c>
      <c r="F6634" s="4" t="s">
        <v>1746</v>
      </c>
      <c r="G6634" s="4" t="s">
        <v>1747</v>
      </c>
      <c r="H6634" t="str">
        <f>CONCATENATE(Source[[#This Row],[Subject]],TRIM(Source[[#This Row],[Course]]))</f>
        <v>WELD144A</v>
      </c>
      <c r="I6634" t="str">
        <f>VLOOKUP(Source[[#This Row],[SubjCrse]],'Courses and Categories'!$E$2:$G$1816,3,FALSE)</f>
        <v>Credit CTE</v>
      </c>
      <c r="J6634">
        <v>503</v>
      </c>
      <c r="K6634" t="s">
        <v>1748</v>
      </c>
      <c r="L6634" t="s">
        <v>87</v>
      </c>
      <c r="M6634" t="s">
        <v>1046</v>
      </c>
      <c r="N6634" t="s">
        <v>180</v>
      </c>
      <c r="O6634">
        <v>1830</v>
      </c>
      <c r="P6634">
        <v>2120</v>
      </c>
      <c r="Q6634" t="s">
        <v>221</v>
      </c>
      <c r="R6634">
        <v>106</v>
      </c>
      <c r="S6634" t="s">
        <v>43</v>
      </c>
      <c r="T6634">
        <v>1</v>
      </c>
      <c r="U6634" s="1">
        <v>43694</v>
      </c>
      <c r="V6634" s="1">
        <v>43819</v>
      </c>
      <c r="W6634" t="s">
        <v>4328</v>
      </c>
      <c r="X6634" t="s">
        <v>1929</v>
      </c>
      <c r="Y6634">
        <v>13</v>
      </c>
      <c r="Z6634">
        <v>13</v>
      </c>
      <c r="AA6634">
        <v>15</v>
      </c>
      <c r="AB6634">
        <v>86.666700000000006</v>
      </c>
      <c r="AD6634">
        <f>IF(ISBLANK(Source[[#This Row],[CrosslistID]]),1,1/COUNTIFS(Source[CrosslistID],Source[[#This Row],[CrosslistID]],Source[TermDesc],Source[[#This Row],[TermDesc]]))</f>
        <v>1</v>
      </c>
      <c r="AG6634">
        <v>0</v>
      </c>
      <c r="AH6634">
        <v>86.666700000000006</v>
      </c>
      <c r="AI6634">
        <v>1.3</v>
      </c>
      <c r="AJ6634">
        <v>1.3</v>
      </c>
      <c r="AK6634">
        <v>0.185</v>
      </c>
      <c r="AL66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34">
        <f>IF(AND(Source[[#This Row],[Credit_Noncredit]]="Noncredit",Source[[#This Row],[FTEF]]&gt;0),Source[[#This Row],[NC XLST FTES]]*525/(437.5*Source[[#This Row],[FTEF]]),0)</f>
        <v>0</v>
      </c>
      <c r="AN6634">
        <f>IF(Source[[#This Row],[Credit_Noncredit]]="Credit",Source[[#This Row],[Census Enrollment]],Source[[#This Row],[Noncredit Avg. Attendance]])</f>
        <v>13</v>
      </c>
    </row>
    <row r="6635" spans="1:40" x14ac:dyDescent="0.25">
      <c r="A6635" t="s">
        <v>1914</v>
      </c>
      <c r="B6635" t="s">
        <v>886</v>
      </c>
      <c r="C6635" t="s">
        <v>775</v>
      </c>
      <c r="D6635" t="s">
        <v>1734</v>
      </c>
      <c r="E6635" s="4">
        <v>77311</v>
      </c>
      <c r="F6635" s="4" t="s">
        <v>1746</v>
      </c>
      <c r="G6635" s="4" t="s">
        <v>2723</v>
      </c>
      <c r="H6635" t="str">
        <f>CONCATENATE(Source[[#This Row],[Subject]],TRIM(Source[[#This Row],[Course]]))</f>
        <v>WELD144B</v>
      </c>
      <c r="I6635" t="str">
        <f>VLOOKUP(Source[[#This Row],[SubjCrse]],'Courses and Categories'!$E$2:$G$1816,3,FALSE)</f>
        <v>Credit CTE</v>
      </c>
      <c r="J6635">
        <v>501</v>
      </c>
      <c r="K6635" t="s">
        <v>4329</v>
      </c>
      <c r="L6635" t="s">
        <v>87</v>
      </c>
      <c r="M6635" t="s">
        <v>1046</v>
      </c>
      <c r="N6635" t="s">
        <v>185</v>
      </c>
      <c r="O6635">
        <v>1830</v>
      </c>
      <c r="P6635">
        <v>2120</v>
      </c>
      <c r="Q6635" t="s">
        <v>221</v>
      </c>
      <c r="R6635">
        <v>106</v>
      </c>
      <c r="S6635" t="s">
        <v>43</v>
      </c>
      <c r="T6635">
        <v>1</v>
      </c>
      <c r="U6635" s="1">
        <v>43694</v>
      </c>
      <c r="V6635" s="1">
        <v>43819</v>
      </c>
      <c r="W6635" t="s">
        <v>4328</v>
      </c>
      <c r="X6635" t="s">
        <v>1929</v>
      </c>
      <c r="Y6635">
        <v>13</v>
      </c>
      <c r="Z6635">
        <v>10</v>
      </c>
      <c r="AA6635">
        <v>15</v>
      </c>
      <c r="AB6635">
        <v>66.666700000000006</v>
      </c>
      <c r="AD6635">
        <f>IF(ISBLANK(Source[[#This Row],[CrosslistID]]),1,1/COUNTIFS(Source[CrosslistID],Source[[#This Row],[CrosslistID]],Source[TermDesc],Source[[#This Row],[TermDesc]]))</f>
        <v>1</v>
      </c>
      <c r="AG6635">
        <v>0</v>
      </c>
      <c r="AH6635">
        <v>66.666700000000006</v>
      </c>
      <c r="AI6635">
        <v>1.2</v>
      </c>
      <c r="AJ6635">
        <v>1.3</v>
      </c>
      <c r="AK6635">
        <v>0.185</v>
      </c>
      <c r="AL66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35">
        <f>IF(AND(Source[[#This Row],[Credit_Noncredit]]="Noncredit",Source[[#This Row],[FTEF]]&gt;0),Source[[#This Row],[NC XLST FTES]]*525/(437.5*Source[[#This Row],[FTEF]]),0)</f>
        <v>0</v>
      </c>
      <c r="AN6635">
        <f>IF(Source[[#This Row],[Credit_Noncredit]]="Credit",Source[[#This Row],[Census Enrollment]],Source[[#This Row],[Noncredit Avg. Attendance]])</f>
        <v>13</v>
      </c>
    </row>
    <row r="6636" spans="1:40" x14ac:dyDescent="0.25">
      <c r="A6636" t="s">
        <v>1914</v>
      </c>
      <c r="B6636" t="s">
        <v>886</v>
      </c>
      <c r="C6636" t="s">
        <v>775</v>
      </c>
      <c r="D6636" t="s">
        <v>1753</v>
      </c>
      <c r="E6636" s="4">
        <v>76508</v>
      </c>
      <c r="F6636" s="4" t="s">
        <v>1754</v>
      </c>
      <c r="G6636" s="4">
        <v>30</v>
      </c>
      <c r="H6636" t="str">
        <f>CONCATENATE(Source[[#This Row],[Subject]],TRIM(Source[[#This Row],[Course]]))</f>
        <v>MATH30</v>
      </c>
      <c r="I6636" t="str">
        <f>VLOOKUP(Source[[#This Row],[SubjCrse]],'Courses and Categories'!$E$2:$G$1816,3,FALSE)</f>
        <v>Credit Prep: English/Math/ESL</v>
      </c>
      <c r="J6636">
        <v>1</v>
      </c>
      <c r="K6636" t="s">
        <v>1755</v>
      </c>
      <c r="L6636" t="s">
        <v>39</v>
      </c>
      <c r="M6636" t="s">
        <v>903</v>
      </c>
      <c r="N6636" t="s">
        <v>105</v>
      </c>
      <c r="O6636">
        <v>1110</v>
      </c>
      <c r="P6636">
        <v>1325</v>
      </c>
      <c r="Q6636" t="s">
        <v>236</v>
      </c>
      <c r="R6636">
        <v>360</v>
      </c>
      <c r="S6636" t="s">
        <v>134</v>
      </c>
      <c r="T6636">
        <v>1</v>
      </c>
      <c r="U6636" s="1">
        <v>43694</v>
      </c>
      <c r="V6636" s="1">
        <v>43819</v>
      </c>
      <c r="W6636" t="s">
        <v>4330</v>
      </c>
      <c r="X6636" t="s">
        <v>1929</v>
      </c>
      <c r="Y6636">
        <v>28</v>
      </c>
      <c r="Z6636">
        <v>25</v>
      </c>
      <c r="AA6636">
        <v>35</v>
      </c>
      <c r="AB6636">
        <v>71.428600000000003</v>
      </c>
      <c r="AD6636">
        <f>IF(ISBLANK(Source[[#This Row],[CrosslistID]]),1,1/COUNTIFS(Source[CrosslistID],Source[[#This Row],[CrosslistID]],Source[TermDesc],Source[[#This Row],[TermDesc]]))</f>
        <v>1</v>
      </c>
      <c r="AG6636">
        <v>0</v>
      </c>
      <c r="AH6636">
        <v>71.428600000000003</v>
      </c>
      <c r="AI6636">
        <v>4.6669999999999998</v>
      </c>
      <c r="AJ6636">
        <v>4.6669999999999998</v>
      </c>
      <c r="AK6636">
        <v>0.33329999999999999</v>
      </c>
      <c r="AL66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36">
        <f>IF(AND(Source[[#This Row],[Credit_Noncredit]]="Noncredit",Source[[#This Row],[FTEF]]&gt;0),Source[[#This Row],[NC XLST FTES]]*525/(437.5*Source[[#This Row],[FTEF]]),0)</f>
        <v>0</v>
      </c>
      <c r="AN6636">
        <f>IF(Source[[#This Row],[Credit_Noncredit]]="Credit",Source[[#This Row],[Census Enrollment]],Source[[#This Row],[Noncredit Avg. Attendance]])</f>
        <v>28</v>
      </c>
    </row>
    <row r="6637" spans="1:40" x14ac:dyDescent="0.25">
      <c r="A6637" t="s">
        <v>1914</v>
      </c>
      <c r="B6637" t="s">
        <v>886</v>
      </c>
      <c r="C6637" t="s">
        <v>775</v>
      </c>
      <c r="D6637" t="s">
        <v>1753</v>
      </c>
      <c r="E6637" s="4">
        <v>76510</v>
      </c>
      <c r="F6637" s="4" t="s">
        <v>1754</v>
      </c>
      <c r="G6637" s="4">
        <v>30</v>
      </c>
      <c r="H6637" t="str">
        <f>CONCATENATE(Source[[#This Row],[Subject]],TRIM(Source[[#This Row],[Course]]))</f>
        <v>MATH30</v>
      </c>
      <c r="I6637" t="str">
        <f>VLOOKUP(Source[[#This Row],[SubjCrse]],'Courses and Categories'!$E$2:$G$1816,3,FALSE)</f>
        <v>Credit Prep: English/Math/ESL</v>
      </c>
      <c r="J6637">
        <v>2</v>
      </c>
      <c r="K6637" t="s">
        <v>1755</v>
      </c>
      <c r="L6637" t="s">
        <v>39</v>
      </c>
      <c r="M6637" t="s">
        <v>903</v>
      </c>
      <c r="N6637" t="s">
        <v>59</v>
      </c>
      <c r="O6637">
        <v>1110</v>
      </c>
      <c r="P6637">
        <v>1325</v>
      </c>
      <c r="Q6637" t="s">
        <v>236</v>
      </c>
      <c r="R6637">
        <v>360</v>
      </c>
      <c r="S6637" t="s">
        <v>134</v>
      </c>
      <c r="T6637">
        <v>1</v>
      </c>
      <c r="U6637" s="1">
        <v>43694</v>
      </c>
      <c r="V6637" s="1">
        <v>43819</v>
      </c>
      <c r="W6637" t="s">
        <v>4330</v>
      </c>
      <c r="X6637" t="s">
        <v>1929</v>
      </c>
      <c r="Y6637">
        <v>37</v>
      </c>
      <c r="Z6637">
        <v>33</v>
      </c>
      <c r="AA6637">
        <v>35</v>
      </c>
      <c r="AB6637">
        <v>94.285700000000006</v>
      </c>
      <c r="AD6637">
        <f>IF(ISBLANK(Source[[#This Row],[CrosslistID]]),1,1/COUNTIFS(Source[CrosslistID],Source[[#This Row],[CrosslistID]],Source[TermDesc],Source[[#This Row],[TermDesc]]))</f>
        <v>1</v>
      </c>
      <c r="AG6637">
        <v>0</v>
      </c>
      <c r="AH6637">
        <v>94.285700000000006</v>
      </c>
      <c r="AI6637">
        <v>5.8330000000000002</v>
      </c>
      <c r="AJ6637">
        <v>6.1662999999999997</v>
      </c>
      <c r="AK6637">
        <v>0.33329999999999999</v>
      </c>
      <c r="AL66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37">
        <f>IF(AND(Source[[#This Row],[Credit_Noncredit]]="Noncredit",Source[[#This Row],[FTEF]]&gt;0),Source[[#This Row],[NC XLST FTES]]*525/(437.5*Source[[#This Row],[FTEF]]),0)</f>
        <v>0</v>
      </c>
      <c r="AN6637">
        <f>IF(Source[[#This Row],[Credit_Noncredit]]="Credit",Source[[#This Row],[Census Enrollment]],Source[[#This Row],[Noncredit Avg. Attendance]])</f>
        <v>37</v>
      </c>
    </row>
    <row r="6638" spans="1:40" x14ac:dyDescent="0.25">
      <c r="A6638" t="s">
        <v>1914</v>
      </c>
      <c r="B6638" t="s">
        <v>886</v>
      </c>
      <c r="C6638" t="s">
        <v>775</v>
      </c>
      <c r="D6638" t="s">
        <v>1753</v>
      </c>
      <c r="E6638" s="4">
        <v>77175</v>
      </c>
      <c r="F6638" s="4" t="s">
        <v>1754</v>
      </c>
      <c r="G6638" s="4">
        <v>30</v>
      </c>
      <c r="H6638" t="str">
        <f>CONCATENATE(Source[[#This Row],[Subject]],TRIM(Source[[#This Row],[Course]]))</f>
        <v>MATH30</v>
      </c>
      <c r="I6638" t="str">
        <f>VLOOKUP(Source[[#This Row],[SubjCrse]],'Courses and Categories'!$E$2:$G$1816,3,FALSE)</f>
        <v>Credit Prep: English/Math/ESL</v>
      </c>
      <c r="J6638">
        <v>3</v>
      </c>
      <c r="K6638" t="s">
        <v>1755</v>
      </c>
      <c r="L6638" t="s">
        <v>39</v>
      </c>
      <c r="M6638" t="s">
        <v>903</v>
      </c>
      <c r="N6638" t="s">
        <v>59</v>
      </c>
      <c r="O6638">
        <v>1410</v>
      </c>
      <c r="P6638">
        <v>1625</v>
      </c>
      <c r="Q6638" t="s">
        <v>238</v>
      </c>
      <c r="R6638">
        <v>702</v>
      </c>
      <c r="S6638" t="s">
        <v>134</v>
      </c>
      <c r="T6638">
        <v>1</v>
      </c>
      <c r="U6638" s="1">
        <v>43694</v>
      </c>
      <c r="V6638" s="1">
        <v>43819</v>
      </c>
      <c r="W6638" t="s">
        <v>4331</v>
      </c>
      <c r="X6638" t="s">
        <v>1929</v>
      </c>
      <c r="Y6638">
        <v>34</v>
      </c>
      <c r="Z6638">
        <v>30</v>
      </c>
      <c r="AA6638">
        <v>35</v>
      </c>
      <c r="AB6638">
        <v>85.714299999999994</v>
      </c>
      <c r="AD6638">
        <f>IF(ISBLANK(Source[[#This Row],[CrosslistID]]),1,1/COUNTIFS(Source[CrosslistID],Source[[#This Row],[CrosslistID]],Source[TermDesc],Source[[#This Row],[TermDesc]]))</f>
        <v>1</v>
      </c>
      <c r="AG6638">
        <v>0</v>
      </c>
      <c r="AH6638">
        <v>85.714299999999994</v>
      </c>
      <c r="AI6638">
        <v>5.6669999999999998</v>
      </c>
      <c r="AJ6638">
        <v>5.6669999999999998</v>
      </c>
      <c r="AK6638">
        <v>0.33329999999999999</v>
      </c>
      <c r="AL66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38">
        <f>IF(AND(Source[[#This Row],[Credit_Noncredit]]="Noncredit",Source[[#This Row],[FTEF]]&gt;0),Source[[#This Row],[NC XLST FTES]]*525/(437.5*Source[[#This Row],[FTEF]]),0)</f>
        <v>0</v>
      </c>
      <c r="AN6638">
        <f>IF(Source[[#This Row],[Credit_Noncredit]]="Credit",Source[[#This Row],[Census Enrollment]],Source[[#This Row],[Noncredit Avg. Attendance]])</f>
        <v>34</v>
      </c>
    </row>
    <row r="6639" spans="1:40" x14ac:dyDescent="0.25">
      <c r="A6639" t="s">
        <v>1914</v>
      </c>
      <c r="B6639" t="s">
        <v>886</v>
      </c>
      <c r="C6639" t="s">
        <v>775</v>
      </c>
      <c r="D6639" t="s">
        <v>1753</v>
      </c>
      <c r="E6639" s="4">
        <v>79218</v>
      </c>
      <c r="F6639" s="4" t="s">
        <v>1754</v>
      </c>
      <c r="G6639" s="4">
        <v>30</v>
      </c>
      <c r="H6639" t="str">
        <f>CONCATENATE(Source[[#This Row],[Subject]],TRIM(Source[[#This Row],[Course]]))</f>
        <v>MATH30</v>
      </c>
      <c r="I6639" t="str">
        <f>VLOOKUP(Source[[#This Row],[SubjCrse]],'Courses and Categories'!$E$2:$G$1816,3,FALSE)</f>
        <v>Credit Prep: English/Math/ESL</v>
      </c>
      <c r="J6639">
        <v>506</v>
      </c>
      <c r="K6639" t="s">
        <v>1755</v>
      </c>
      <c r="L6639" t="s">
        <v>87</v>
      </c>
      <c r="M6639" t="s">
        <v>903</v>
      </c>
      <c r="N6639" t="s">
        <v>59</v>
      </c>
      <c r="O6639">
        <v>1810</v>
      </c>
      <c r="P6639">
        <v>2100</v>
      </c>
      <c r="Q6639" t="s">
        <v>3047</v>
      </c>
      <c r="R6639">
        <v>509</v>
      </c>
      <c r="S6639" t="s">
        <v>724</v>
      </c>
      <c r="T6639" t="s">
        <v>44</v>
      </c>
      <c r="U6639" s="1">
        <v>43718</v>
      </c>
      <c r="V6639" s="1">
        <v>43819</v>
      </c>
      <c r="W6639" t="s">
        <v>4332</v>
      </c>
      <c r="X6639" t="s">
        <v>905</v>
      </c>
      <c r="Y6639">
        <v>8</v>
      </c>
      <c r="Z6639">
        <v>8</v>
      </c>
      <c r="AA6639">
        <v>35</v>
      </c>
      <c r="AB6639">
        <v>22.857099999999999</v>
      </c>
      <c r="AD6639">
        <f>IF(ISBLANK(Source[[#This Row],[CrosslistID]]),1,1/COUNTIFS(Source[CrosslistID],Source[[#This Row],[CrosslistID]],Source[TermDesc],Source[[#This Row],[TermDesc]]))</f>
        <v>1</v>
      </c>
      <c r="AG6639">
        <v>0</v>
      </c>
      <c r="AH6639">
        <v>22.857099999999999</v>
      </c>
      <c r="AI6639">
        <v>1.28</v>
      </c>
      <c r="AJ6639">
        <v>1.28</v>
      </c>
      <c r="AK6639">
        <v>0.33329999999999999</v>
      </c>
      <c r="AL66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39">
        <f>IF(AND(Source[[#This Row],[Credit_Noncredit]]="Noncredit",Source[[#This Row],[FTEF]]&gt;0),Source[[#This Row],[NC XLST FTES]]*525/(437.5*Source[[#This Row],[FTEF]]),0)</f>
        <v>0</v>
      </c>
      <c r="AN6639">
        <f>IF(Source[[#This Row],[Credit_Noncredit]]="Credit",Source[[#This Row],[Census Enrollment]],Source[[#This Row],[Noncredit Avg. Attendance]])</f>
        <v>8</v>
      </c>
    </row>
    <row r="6640" spans="1:40" x14ac:dyDescent="0.25">
      <c r="A6640" t="s">
        <v>1914</v>
      </c>
      <c r="B6640" t="s">
        <v>886</v>
      </c>
      <c r="C6640" t="s">
        <v>775</v>
      </c>
      <c r="D6640" t="s">
        <v>1753</v>
      </c>
      <c r="E6640" s="4">
        <v>77176</v>
      </c>
      <c r="F6640" s="4" t="s">
        <v>1754</v>
      </c>
      <c r="G6640" s="4">
        <v>30</v>
      </c>
      <c r="H6640" t="str">
        <f>CONCATENATE(Source[[#This Row],[Subject]],TRIM(Source[[#This Row],[Course]]))</f>
        <v>MATH30</v>
      </c>
      <c r="I6640" t="str">
        <f>VLOOKUP(Source[[#This Row],[SubjCrse]],'Courses and Categories'!$E$2:$G$1816,3,FALSE)</f>
        <v>Credit Prep: English/Math/ESL</v>
      </c>
      <c r="J6640">
        <v>551</v>
      </c>
      <c r="K6640" t="s">
        <v>1755</v>
      </c>
      <c r="L6640" t="s">
        <v>87</v>
      </c>
      <c r="M6640" t="s">
        <v>903</v>
      </c>
      <c r="N6640" t="s">
        <v>105</v>
      </c>
      <c r="O6640">
        <v>1800</v>
      </c>
      <c r="P6640">
        <v>2015</v>
      </c>
      <c r="Q6640" t="s">
        <v>52</v>
      </c>
      <c r="R6640">
        <v>276</v>
      </c>
      <c r="S6640" t="s">
        <v>53</v>
      </c>
      <c r="T6640">
        <v>1</v>
      </c>
      <c r="U6640" s="1">
        <v>43694</v>
      </c>
      <c r="V6640" s="1">
        <v>43819</v>
      </c>
      <c r="W6640" t="s">
        <v>4333</v>
      </c>
      <c r="X6640" t="s">
        <v>1929</v>
      </c>
      <c r="Y6640">
        <v>26</v>
      </c>
      <c r="Z6640">
        <v>23</v>
      </c>
      <c r="AA6640">
        <v>35</v>
      </c>
      <c r="AB6640">
        <v>65.714299999999994</v>
      </c>
      <c r="AD6640">
        <f>IF(ISBLANK(Source[[#This Row],[CrosslistID]]),1,1/COUNTIFS(Source[CrosslistID],Source[[#This Row],[CrosslistID]],Source[TermDesc],Source[[#This Row],[TermDesc]]))</f>
        <v>1</v>
      </c>
      <c r="AG6640">
        <v>0</v>
      </c>
      <c r="AH6640">
        <v>65.714299999999994</v>
      </c>
      <c r="AI6640">
        <v>4.1669999999999998</v>
      </c>
      <c r="AJ6640">
        <v>4.3337000000000003</v>
      </c>
      <c r="AK6640">
        <v>0.33329999999999999</v>
      </c>
      <c r="AL66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40">
        <f>IF(AND(Source[[#This Row],[Credit_Noncredit]]="Noncredit",Source[[#This Row],[FTEF]]&gt;0),Source[[#This Row],[NC XLST FTES]]*525/(437.5*Source[[#This Row],[FTEF]]),0)</f>
        <v>0</v>
      </c>
      <c r="AN6640">
        <f>IF(Source[[#This Row],[Credit_Noncredit]]="Credit",Source[[#This Row],[Census Enrollment]],Source[[#This Row],[Noncredit Avg. Attendance]])</f>
        <v>26</v>
      </c>
    </row>
    <row r="6641" spans="1:40" x14ac:dyDescent="0.25">
      <c r="A6641" t="s">
        <v>1914</v>
      </c>
      <c r="B6641" t="s">
        <v>886</v>
      </c>
      <c r="C6641" t="s">
        <v>775</v>
      </c>
      <c r="D6641" t="s">
        <v>1753</v>
      </c>
      <c r="E6641" s="4">
        <v>77174</v>
      </c>
      <c r="F6641" s="4" t="s">
        <v>1754</v>
      </c>
      <c r="G6641" s="4">
        <v>30</v>
      </c>
      <c r="H6641" t="str">
        <f>CONCATENATE(Source[[#This Row],[Subject]],TRIM(Source[[#This Row],[Course]]))</f>
        <v>MATH30</v>
      </c>
      <c r="I6641" t="str">
        <f>VLOOKUP(Source[[#This Row],[SubjCrse]],'Courses and Categories'!$E$2:$G$1816,3,FALSE)</f>
        <v>Credit Prep: English/Math/ESL</v>
      </c>
      <c r="J6641">
        <v>961</v>
      </c>
      <c r="K6641" t="s">
        <v>1755</v>
      </c>
      <c r="L6641" t="s">
        <v>87</v>
      </c>
      <c r="M6641" t="s">
        <v>897</v>
      </c>
      <c r="N6641" t="s">
        <v>42</v>
      </c>
      <c r="O6641" t="s">
        <v>42</v>
      </c>
      <c r="P6641" t="s">
        <v>42</v>
      </c>
      <c r="Q6641" t="s">
        <v>42</v>
      </c>
      <c r="S6641" t="s">
        <v>134</v>
      </c>
      <c r="T6641" t="s">
        <v>44</v>
      </c>
      <c r="U6641" s="1">
        <v>43711</v>
      </c>
      <c r="V6641" s="1">
        <v>43819</v>
      </c>
      <c r="W6641" t="s">
        <v>4330</v>
      </c>
      <c r="X6641" t="s">
        <v>1450</v>
      </c>
      <c r="Y6641">
        <v>27</v>
      </c>
      <c r="Z6641">
        <v>24</v>
      </c>
      <c r="AA6641">
        <v>40</v>
      </c>
      <c r="AB6641">
        <v>60</v>
      </c>
      <c r="AD6641">
        <f>IF(ISBLANK(Source[[#This Row],[CrosslistID]]),1,1/COUNTIFS(Source[CrosslistID],Source[[#This Row],[CrosslistID]],Source[TermDesc],Source[[#This Row],[TermDesc]]))</f>
        <v>1</v>
      </c>
      <c r="AG6641">
        <v>0</v>
      </c>
      <c r="AH6641">
        <v>60</v>
      </c>
      <c r="AI6641">
        <v>4.3330000000000002</v>
      </c>
      <c r="AJ6641">
        <v>4.4996999999999998</v>
      </c>
      <c r="AK6641">
        <v>0.33329999999999999</v>
      </c>
      <c r="AL66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41">
        <f>IF(AND(Source[[#This Row],[Credit_Noncredit]]="Noncredit",Source[[#This Row],[FTEF]]&gt;0),Source[[#This Row],[NC XLST FTES]]*525/(437.5*Source[[#This Row],[FTEF]]),0)</f>
        <v>0</v>
      </c>
      <c r="AN6641">
        <f>IF(Source[[#This Row],[Credit_Noncredit]]="Credit",Source[[#This Row],[Census Enrollment]],Source[[#This Row],[Noncredit Avg. Attendance]])</f>
        <v>27</v>
      </c>
    </row>
    <row r="6642" spans="1:40" x14ac:dyDescent="0.25">
      <c r="A6642" t="s">
        <v>1914</v>
      </c>
      <c r="B6642" t="s">
        <v>886</v>
      </c>
      <c r="C6642" t="s">
        <v>775</v>
      </c>
      <c r="D6642" t="s">
        <v>1753</v>
      </c>
      <c r="E6642" s="4">
        <v>70539</v>
      </c>
      <c r="F6642" s="4" t="s">
        <v>1754</v>
      </c>
      <c r="G6642" s="4">
        <v>40</v>
      </c>
      <c r="H6642" t="str">
        <f>CONCATENATE(Source[[#This Row],[Subject]],TRIM(Source[[#This Row],[Course]]))</f>
        <v>MATH40</v>
      </c>
      <c r="I6642" t="str">
        <f>VLOOKUP(Source[[#This Row],[SubjCrse]],'Courses and Categories'!$E$2:$G$1816,3,FALSE)</f>
        <v>Credit Prep: English/Math/ESL</v>
      </c>
      <c r="J6642">
        <v>1</v>
      </c>
      <c r="K6642" t="s">
        <v>1757</v>
      </c>
      <c r="L6642" t="s">
        <v>39</v>
      </c>
      <c r="M6642" t="s">
        <v>903</v>
      </c>
      <c r="N6642" t="s">
        <v>195</v>
      </c>
      <c r="O6642">
        <v>810</v>
      </c>
      <c r="P6642">
        <v>900</v>
      </c>
      <c r="Q6642" t="s">
        <v>420</v>
      </c>
      <c r="R6642">
        <v>274</v>
      </c>
      <c r="S6642" t="s">
        <v>134</v>
      </c>
      <c r="T6642">
        <v>1</v>
      </c>
      <c r="U6642" s="1">
        <v>43694</v>
      </c>
      <c r="V6642" s="1">
        <v>43819</v>
      </c>
      <c r="W6642" t="s">
        <v>1760</v>
      </c>
      <c r="X6642" t="s">
        <v>1929</v>
      </c>
      <c r="Y6642">
        <v>34</v>
      </c>
      <c r="Z6642">
        <v>26</v>
      </c>
      <c r="AA6642">
        <v>35</v>
      </c>
      <c r="AB6642">
        <v>74.285700000000006</v>
      </c>
      <c r="AD6642">
        <f>IF(ISBLANK(Source[[#This Row],[CrosslistID]]),1,1/COUNTIFS(Source[CrosslistID],Source[[#This Row],[CrosslistID]],Source[TermDesc],Source[[#This Row],[TermDesc]]))</f>
        <v>1</v>
      </c>
      <c r="AG6642">
        <v>0</v>
      </c>
      <c r="AH6642">
        <v>74.285700000000006</v>
      </c>
      <c r="AI6642">
        <v>5.6669999999999998</v>
      </c>
      <c r="AJ6642">
        <v>5.6669999999999998</v>
      </c>
      <c r="AK6642">
        <v>0.33329999999999999</v>
      </c>
      <c r="AL66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42">
        <f>IF(AND(Source[[#This Row],[Credit_Noncredit]]="Noncredit",Source[[#This Row],[FTEF]]&gt;0),Source[[#This Row],[NC XLST FTES]]*525/(437.5*Source[[#This Row],[FTEF]]),0)</f>
        <v>0</v>
      </c>
      <c r="AN6642">
        <f>IF(Source[[#This Row],[Credit_Noncredit]]="Credit",Source[[#This Row],[Census Enrollment]],Source[[#This Row],[Noncredit Avg. Attendance]])</f>
        <v>34</v>
      </c>
    </row>
    <row r="6643" spans="1:40" x14ac:dyDescent="0.25">
      <c r="A6643" t="s">
        <v>1914</v>
      </c>
      <c r="B6643" t="s">
        <v>886</v>
      </c>
      <c r="C6643" t="s">
        <v>775</v>
      </c>
      <c r="D6643" t="s">
        <v>1753</v>
      </c>
      <c r="E6643" s="4">
        <v>70560</v>
      </c>
      <c r="F6643" s="4" t="s">
        <v>1754</v>
      </c>
      <c r="G6643" s="4">
        <v>40</v>
      </c>
      <c r="H6643" t="str">
        <f>CONCATENATE(Source[[#This Row],[Subject]],TRIM(Source[[#This Row],[Course]]))</f>
        <v>MATH40</v>
      </c>
      <c r="I6643" t="str">
        <f>VLOOKUP(Source[[#This Row],[SubjCrse]],'Courses and Categories'!$E$2:$G$1816,3,FALSE)</f>
        <v>Credit Prep: English/Math/ESL</v>
      </c>
      <c r="J6643">
        <v>2</v>
      </c>
      <c r="K6643" t="s">
        <v>1757</v>
      </c>
      <c r="L6643" t="s">
        <v>39</v>
      </c>
      <c r="M6643" t="s">
        <v>903</v>
      </c>
      <c r="N6643" t="s">
        <v>195</v>
      </c>
      <c r="O6643">
        <v>1010</v>
      </c>
      <c r="P6643">
        <v>1100</v>
      </c>
      <c r="Q6643" t="s">
        <v>422</v>
      </c>
      <c r="R6643">
        <v>215</v>
      </c>
      <c r="S6643" t="s">
        <v>134</v>
      </c>
      <c r="T6643">
        <v>1</v>
      </c>
      <c r="U6643" s="1">
        <v>43694</v>
      </c>
      <c r="V6643" s="1">
        <v>43819</v>
      </c>
      <c r="W6643" t="s">
        <v>1802</v>
      </c>
      <c r="X6643" t="s">
        <v>1929</v>
      </c>
      <c r="Y6643">
        <v>37</v>
      </c>
      <c r="Z6643">
        <v>25</v>
      </c>
      <c r="AA6643">
        <v>35</v>
      </c>
      <c r="AB6643">
        <v>71.428600000000003</v>
      </c>
      <c r="AD6643">
        <f>IF(ISBLANK(Source[[#This Row],[CrosslistID]]),1,1/COUNTIFS(Source[CrosslistID],Source[[#This Row],[CrosslistID]],Source[TermDesc],Source[[#This Row],[TermDesc]]))</f>
        <v>1</v>
      </c>
      <c r="AG6643">
        <v>0</v>
      </c>
      <c r="AH6643">
        <v>71.428600000000003</v>
      </c>
      <c r="AI6643">
        <v>6</v>
      </c>
      <c r="AJ6643">
        <v>6.1666999999999996</v>
      </c>
      <c r="AK6643">
        <v>0.33329999999999999</v>
      </c>
      <c r="AL66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43">
        <f>IF(AND(Source[[#This Row],[Credit_Noncredit]]="Noncredit",Source[[#This Row],[FTEF]]&gt;0),Source[[#This Row],[NC XLST FTES]]*525/(437.5*Source[[#This Row],[FTEF]]),0)</f>
        <v>0</v>
      </c>
      <c r="AN6643">
        <f>IF(Source[[#This Row],[Credit_Noncredit]]="Credit",Source[[#This Row],[Census Enrollment]],Source[[#This Row],[Noncredit Avg. Attendance]])</f>
        <v>37</v>
      </c>
    </row>
    <row r="6644" spans="1:40" x14ac:dyDescent="0.25">
      <c r="A6644" t="s">
        <v>1914</v>
      </c>
      <c r="B6644" t="s">
        <v>886</v>
      </c>
      <c r="C6644" t="s">
        <v>775</v>
      </c>
      <c r="D6644" t="s">
        <v>1753</v>
      </c>
      <c r="E6644" s="4">
        <v>74443</v>
      </c>
      <c r="F6644" s="4" t="s">
        <v>1754</v>
      </c>
      <c r="G6644" s="4">
        <v>40</v>
      </c>
      <c r="H6644" t="str">
        <f>CONCATENATE(Source[[#This Row],[Subject]],TRIM(Source[[#This Row],[Course]]))</f>
        <v>MATH40</v>
      </c>
      <c r="I6644" t="str">
        <f>VLOOKUP(Source[[#This Row],[SubjCrse]],'Courses and Categories'!$E$2:$G$1816,3,FALSE)</f>
        <v>Credit Prep: English/Math/ESL</v>
      </c>
      <c r="J6644">
        <v>501</v>
      </c>
      <c r="K6644" t="s">
        <v>1757</v>
      </c>
      <c r="L6644" t="s">
        <v>87</v>
      </c>
      <c r="M6644" t="s">
        <v>903</v>
      </c>
      <c r="N6644" t="s">
        <v>105</v>
      </c>
      <c r="O6644">
        <v>1810</v>
      </c>
      <c r="P6644">
        <v>2025</v>
      </c>
      <c r="Q6644" t="s">
        <v>422</v>
      </c>
      <c r="R6644">
        <v>215</v>
      </c>
      <c r="S6644" t="s">
        <v>134</v>
      </c>
      <c r="T6644">
        <v>1</v>
      </c>
      <c r="U6644" s="1">
        <v>43694</v>
      </c>
      <c r="V6644" s="1">
        <v>43819</v>
      </c>
      <c r="W6644" t="s">
        <v>1777</v>
      </c>
      <c r="X6644" t="s">
        <v>1929</v>
      </c>
      <c r="Y6644">
        <v>33</v>
      </c>
      <c r="Z6644">
        <v>31</v>
      </c>
      <c r="AA6644">
        <v>35</v>
      </c>
      <c r="AB6644">
        <v>88.571399999999997</v>
      </c>
      <c r="AD6644">
        <f>IF(ISBLANK(Source[[#This Row],[CrosslistID]]),1,1/COUNTIFS(Source[CrosslistID],Source[[#This Row],[CrosslistID]],Source[TermDesc],Source[[#This Row],[TermDesc]]))</f>
        <v>1</v>
      </c>
      <c r="AG6644">
        <v>0</v>
      </c>
      <c r="AH6644">
        <v>88.571399999999997</v>
      </c>
      <c r="AI6644">
        <v>5.5</v>
      </c>
      <c r="AJ6644">
        <v>5.5</v>
      </c>
      <c r="AK6644">
        <v>0.33329999999999999</v>
      </c>
      <c r="AL66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44">
        <f>IF(AND(Source[[#This Row],[Credit_Noncredit]]="Noncredit",Source[[#This Row],[FTEF]]&gt;0),Source[[#This Row],[NC XLST FTES]]*525/(437.5*Source[[#This Row],[FTEF]]),0)</f>
        <v>0</v>
      </c>
      <c r="AN6644">
        <f>IF(Source[[#This Row],[Credit_Noncredit]]="Credit",Source[[#This Row],[Census Enrollment]],Source[[#This Row],[Noncredit Avg. Attendance]])</f>
        <v>33</v>
      </c>
    </row>
    <row r="6645" spans="1:40" x14ac:dyDescent="0.25">
      <c r="A6645" t="s">
        <v>1914</v>
      </c>
      <c r="B6645" t="s">
        <v>886</v>
      </c>
      <c r="C6645" t="s">
        <v>775</v>
      </c>
      <c r="D6645" t="s">
        <v>1753</v>
      </c>
      <c r="E6645" s="4">
        <v>70571</v>
      </c>
      <c r="F6645" s="4" t="s">
        <v>1754</v>
      </c>
      <c r="G6645" s="4">
        <v>40</v>
      </c>
      <c r="H6645" t="str">
        <f>CONCATENATE(Source[[#This Row],[Subject]],TRIM(Source[[#This Row],[Course]]))</f>
        <v>MATH40</v>
      </c>
      <c r="I6645" t="str">
        <f>VLOOKUP(Source[[#This Row],[SubjCrse]],'Courses and Categories'!$E$2:$G$1816,3,FALSE)</f>
        <v>Credit Prep: English/Math/ESL</v>
      </c>
      <c r="J6645">
        <v>502</v>
      </c>
      <c r="K6645" t="s">
        <v>1757</v>
      </c>
      <c r="L6645" t="s">
        <v>87</v>
      </c>
      <c r="M6645" t="s">
        <v>903</v>
      </c>
      <c r="N6645" t="s">
        <v>59</v>
      </c>
      <c r="O6645">
        <v>1940</v>
      </c>
      <c r="P6645">
        <v>2155</v>
      </c>
      <c r="Q6645" t="s">
        <v>238</v>
      </c>
      <c r="R6645">
        <v>708</v>
      </c>
      <c r="S6645" t="s">
        <v>134</v>
      </c>
      <c r="T6645">
        <v>1</v>
      </c>
      <c r="U6645" s="1">
        <v>43694</v>
      </c>
      <c r="V6645" s="1">
        <v>43819</v>
      </c>
      <c r="W6645" t="s">
        <v>1766</v>
      </c>
      <c r="X6645" t="s">
        <v>1929</v>
      </c>
      <c r="Y6645">
        <v>31</v>
      </c>
      <c r="Z6645">
        <v>26</v>
      </c>
      <c r="AA6645">
        <v>35</v>
      </c>
      <c r="AB6645">
        <v>74.285700000000006</v>
      </c>
      <c r="AD6645">
        <f>IF(ISBLANK(Source[[#This Row],[CrosslistID]]),1,1/COUNTIFS(Source[CrosslistID],Source[[#This Row],[CrosslistID]],Source[TermDesc],Source[[#This Row],[TermDesc]]))</f>
        <v>1</v>
      </c>
      <c r="AG6645">
        <v>0</v>
      </c>
      <c r="AH6645">
        <v>74.285700000000006</v>
      </c>
      <c r="AI6645">
        <v>5</v>
      </c>
      <c r="AJ6645">
        <v>5.1666999999999996</v>
      </c>
      <c r="AK6645">
        <v>0.33329999999999999</v>
      </c>
      <c r="AL66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45">
        <f>IF(AND(Source[[#This Row],[Credit_Noncredit]]="Noncredit",Source[[#This Row],[FTEF]]&gt;0),Source[[#This Row],[NC XLST FTES]]*525/(437.5*Source[[#This Row],[FTEF]]),0)</f>
        <v>0</v>
      </c>
      <c r="AN6645">
        <f>IF(Source[[#This Row],[Credit_Noncredit]]="Credit",Source[[#This Row],[Census Enrollment]],Source[[#This Row],[Noncredit Avg. Attendance]])</f>
        <v>31</v>
      </c>
    </row>
    <row r="6646" spans="1:40" x14ac:dyDescent="0.25">
      <c r="A6646" t="s">
        <v>1914</v>
      </c>
      <c r="B6646" t="s">
        <v>886</v>
      </c>
      <c r="C6646" t="s">
        <v>775</v>
      </c>
      <c r="D6646" t="s">
        <v>1753</v>
      </c>
      <c r="E6646" s="4">
        <v>72327</v>
      </c>
      <c r="F6646" s="4" t="s">
        <v>1754</v>
      </c>
      <c r="G6646" s="4">
        <v>40</v>
      </c>
      <c r="H6646" t="str">
        <f>CONCATENATE(Source[[#This Row],[Subject]],TRIM(Source[[#This Row],[Course]]))</f>
        <v>MATH40</v>
      </c>
      <c r="I6646" t="str">
        <f>VLOOKUP(Source[[#This Row],[SubjCrse]],'Courses and Categories'!$E$2:$G$1816,3,FALSE)</f>
        <v>Credit Prep: English/Math/ESL</v>
      </c>
      <c r="J6646">
        <v>861</v>
      </c>
      <c r="K6646" t="s">
        <v>1757</v>
      </c>
      <c r="L6646" t="s">
        <v>87</v>
      </c>
      <c r="M6646" t="s">
        <v>897</v>
      </c>
      <c r="N6646" t="s">
        <v>4334</v>
      </c>
      <c r="O6646" t="s">
        <v>3959</v>
      </c>
      <c r="P6646" t="s">
        <v>4335</v>
      </c>
      <c r="Q6646" t="s">
        <v>4336</v>
      </c>
      <c r="R6646">
        <v>703</v>
      </c>
      <c r="S6646" t="s">
        <v>134</v>
      </c>
      <c r="T6646">
        <v>1</v>
      </c>
      <c r="U6646" s="1">
        <v>43694</v>
      </c>
      <c r="V6646" s="1">
        <v>43819</v>
      </c>
      <c r="W6646" t="s">
        <v>4337</v>
      </c>
      <c r="X6646" t="s">
        <v>1450</v>
      </c>
      <c r="Y6646">
        <v>32</v>
      </c>
      <c r="Z6646">
        <v>19</v>
      </c>
      <c r="AA6646">
        <v>40</v>
      </c>
      <c r="AB6646">
        <v>47.5</v>
      </c>
      <c r="AD6646">
        <f>IF(ISBLANK(Source[[#This Row],[CrosslistID]]),1,1/COUNTIFS(Source[CrosslistID],Source[[#This Row],[CrosslistID]],Source[TermDesc],Source[[#This Row],[TermDesc]]))</f>
        <v>1</v>
      </c>
      <c r="AG6646">
        <v>0</v>
      </c>
      <c r="AH6646">
        <v>47.5</v>
      </c>
      <c r="AI6646">
        <v>5</v>
      </c>
      <c r="AJ6646">
        <v>5.3333000000000004</v>
      </c>
      <c r="AK6646">
        <v>0.33329999999999999</v>
      </c>
      <c r="AL66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46">
        <f>IF(AND(Source[[#This Row],[Credit_Noncredit]]="Noncredit",Source[[#This Row],[FTEF]]&gt;0),Source[[#This Row],[NC XLST FTES]]*525/(437.5*Source[[#This Row],[FTEF]]),0)</f>
        <v>0</v>
      </c>
      <c r="AN6646">
        <f>IF(Source[[#This Row],[Credit_Noncredit]]="Credit",Source[[#This Row],[Census Enrollment]],Source[[#This Row],[Noncredit Avg. Attendance]])</f>
        <v>32</v>
      </c>
    </row>
    <row r="6647" spans="1:40" x14ac:dyDescent="0.25">
      <c r="A6647" t="s">
        <v>1914</v>
      </c>
      <c r="B6647" t="s">
        <v>886</v>
      </c>
      <c r="C6647" t="s">
        <v>775</v>
      </c>
      <c r="D6647" t="s">
        <v>1753</v>
      </c>
      <c r="E6647" s="4">
        <v>73649</v>
      </c>
      <c r="F6647" s="4" t="s">
        <v>1754</v>
      </c>
      <c r="G6647" s="4">
        <v>40</v>
      </c>
      <c r="H6647" t="str">
        <f>CONCATENATE(Source[[#This Row],[Subject]],TRIM(Source[[#This Row],[Course]]))</f>
        <v>MATH40</v>
      </c>
      <c r="I6647" t="str">
        <f>VLOOKUP(Source[[#This Row],[SubjCrse]],'Courses and Categories'!$E$2:$G$1816,3,FALSE)</f>
        <v>Credit Prep: English/Math/ESL</v>
      </c>
      <c r="J6647">
        <v>961</v>
      </c>
      <c r="K6647" t="s">
        <v>1757</v>
      </c>
      <c r="L6647" t="s">
        <v>87</v>
      </c>
      <c r="M6647" t="s">
        <v>897</v>
      </c>
      <c r="N6647" t="s">
        <v>42</v>
      </c>
      <c r="O6647" t="s">
        <v>42</v>
      </c>
      <c r="P6647" t="s">
        <v>42</v>
      </c>
      <c r="Q6647" t="s">
        <v>42</v>
      </c>
      <c r="S6647" t="s">
        <v>134</v>
      </c>
      <c r="T6647" t="s">
        <v>44</v>
      </c>
      <c r="U6647" s="1">
        <v>43711</v>
      </c>
      <c r="V6647" s="1">
        <v>43819</v>
      </c>
      <c r="W6647" t="s">
        <v>1758</v>
      </c>
      <c r="X6647" t="s">
        <v>1450</v>
      </c>
      <c r="Y6647">
        <v>41</v>
      </c>
      <c r="Z6647">
        <v>32</v>
      </c>
      <c r="AA6647">
        <v>40</v>
      </c>
      <c r="AB6647">
        <v>80</v>
      </c>
      <c r="AD6647">
        <f>IF(ISBLANK(Source[[#This Row],[CrosslistID]]),1,1/COUNTIFS(Source[CrosslistID],Source[[#This Row],[CrosslistID]],Source[TermDesc],Source[[#This Row],[TermDesc]]))</f>
        <v>1</v>
      </c>
      <c r="AG6647">
        <v>0</v>
      </c>
      <c r="AH6647">
        <v>80</v>
      </c>
      <c r="AI6647">
        <v>6.8330000000000002</v>
      </c>
      <c r="AJ6647">
        <v>6.8330000000000002</v>
      </c>
      <c r="AK6647">
        <v>0.33329999999999999</v>
      </c>
      <c r="AL66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47">
        <f>IF(AND(Source[[#This Row],[Credit_Noncredit]]="Noncredit",Source[[#This Row],[FTEF]]&gt;0),Source[[#This Row],[NC XLST FTES]]*525/(437.5*Source[[#This Row],[FTEF]]),0)</f>
        <v>0</v>
      </c>
      <c r="AN6647">
        <f>IF(Source[[#This Row],[Credit_Noncredit]]="Credit",Source[[#This Row],[Census Enrollment]],Source[[#This Row],[Noncredit Avg. Attendance]])</f>
        <v>41</v>
      </c>
    </row>
    <row r="6648" spans="1:40" x14ac:dyDescent="0.25">
      <c r="A6648" t="s">
        <v>1914</v>
      </c>
      <c r="B6648" t="s">
        <v>886</v>
      </c>
      <c r="C6648" t="s">
        <v>775</v>
      </c>
      <c r="D6648" t="s">
        <v>1753</v>
      </c>
      <c r="E6648" s="4">
        <v>78201</v>
      </c>
      <c r="F6648" s="4" t="s">
        <v>1754</v>
      </c>
      <c r="G6648" s="4">
        <v>43</v>
      </c>
      <c r="H6648" t="str">
        <f>CONCATENATE(Source[[#This Row],[Subject]],TRIM(Source[[#This Row],[Course]]))</f>
        <v>MATH43</v>
      </c>
      <c r="I6648" t="str">
        <f>VLOOKUP(Source[[#This Row],[SubjCrse]],'Courses and Categories'!$E$2:$G$1816,3,FALSE)</f>
        <v>Credit Prep: English/Math/ESL</v>
      </c>
      <c r="J6648">
        <v>1</v>
      </c>
      <c r="K6648" t="s">
        <v>4338</v>
      </c>
      <c r="L6648" t="s">
        <v>39</v>
      </c>
      <c r="M6648" t="s">
        <v>903</v>
      </c>
      <c r="N6648" t="s">
        <v>59</v>
      </c>
      <c r="O6648">
        <v>1010</v>
      </c>
      <c r="P6648">
        <v>1225</v>
      </c>
      <c r="Q6648" t="s">
        <v>420</v>
      </c>
      <c r="R6648">
        <v>275</v>
      </c>
      <c r="S6648" t="s">
        <v>134</v>
      </c>
      <c r="T6648">
        <v>1</v>
      </c>
      <c r="U6648" s="1">
        <v>43694</v>
      </c>
      <c r="V6648" s="1">
        <v>43819</v>
      </c>
      <c r="W6648" t="s">
        <v>3946</v>
      </c>
      <c r="X6648" t="s">
        <v>1929</v>
      </c>
      <c r="Y6648">
        <v>36</v>
      </c>
      <c r="Z6648">
        <v>35</v>
      </c>
      <c r="AA6648">
        <v>35</v>
      </c>
      <c r="AB6648">
        <v>100</v>
      </c>
      <c r="AD6648">
        <f>IF(ISBLANK(Source[[#This Row],[CrosslistID]]),1,1/COUNTIFS(Source[CrosslistID],Source[[#This Row],[CrosslistID]],Source[TermDesc],Source[[#This Row],[TermDesc]]))</f>
        <v>1</v>
      </c>
      <c r="AG6648">
        <v>0</v>
      </c>
      <c r="AH6648">
        <v>100</v>
      </c>
      <c r="AI6648">
        <v>5.6669999999999998</v>
      </c>
      <c r="AJ6648">
        <v>6.0004</v>
      </c>
      <c r="AK6648">
        <v>0.33329999999999999</v>
      </c>
      <c r="AL66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48">
        <f>IF(AND(Source[[#This Row],[Credit_Noncredit]]="Noncredit",Source[[#This Row],[FTEF]]&gt;0),Source[[#This Row],[NC XLST FTES]]*525/(437.5*Source[[#This Row],[FTEF]]),0)</f>
        <v>0</v>
      </c>
      <c r="AN6648">
        <f>IF(Source[[#This Row],[Credit_Noncredit]]="Credit",Source[[#This Row],[Census Enrollment]],Source[[#This Row],[Noncredit Avg. Attendance]])</f>
        <v>36</v>
      </c>
    </row>
    <row r="6649" spans="1:40" x14ac:dyDescent="0.25">
      <c r="A6649" t="s">
        <v>1914</v>
      </c>
      <c r="B6649" t="s">
        <v>886</v>
      </c>
      <c r="C6649" t="s">
        <v>775</v>
      </c>
      <c r="D6649" t="s">
        <v>1753</v>
      </c>
      <c r="E6649" s="4">
        <v>74763</v>
      </c>
      <c r="F6649" s="4" t="s">
        <v>1754</v>
      </c>
      <c r="G6649" s="4">
        <v>45</v>
      </c>
      <c r="H6649" t="str">
        <f>CONCATENATE(Source[[#This Row],[Subject]],TRIM(Source[[#This Row],[Course]]))</f>
        <v>MATH45</v>
      </c>
      <c r="I6649" t="str">
        <f>VLOOKUP(Source[[#This Row],[SubjCrse]],'Courses and Categories'!$E$2:$G$1816,3,FALSE)</f>
        <v>Credit Prep: English/Math/ESL</v>
      </c>
      <c r="J6649">
        <v>1</v>
      </c>
      <c r="K6649" t="s">
        <v>4339</v>
      </c>
      <c r="L6649" t="s">
        <v>39</v>
      </c>
      <c r="M6649" t="s">
        <v>903</v>
      </c>
      <c r="N6649" t="s">
        <v>105</v>
      </c>
      <c r="O6649">
        <v>810</v>
      </c>
      <c r="P6649">
        <v>1100</v>
      </c>
      <c r="Q6649" t="s">
        <v>240</v>
      </c>
      <c r="R6649">
        <v>115</v>
      </c>
      <c r="S6649" t="s">
        <v>134</v>
      </c>
      <c r="T6649">
        <v>1</v>
      </c>
      <c r="U6649" s="1">
        <v>43694</v>
      </c>
      <c r="V6649" s="1">
        <v>43819</v>
      </c>
      <c r="W6649" t="s">
        <v>4340</v>
      </c>
      <c r="X6649" t="s">
        <v>1929</v>
      </c>
      <c r="Y6649">
        <v>33</v>
      </c>
      <c r="Z6649">
        <v>28</v>
      </c>
      <c r="AA6649">
        <v>35</v>
      </c>
      <c r="AB6649">
        <v>80</v>
      </c>
      <c r="AD6649">
        <f>IF(ISBLANK(Source[[#This Row],[CrosslistID]]),1,1/COUNTIFS(Source[CrosslistID],Source[[#This Row],[CrosslistID]],Source[TermDesc],Source[[#This Row],[TermDesc]]))</f>
        <v>1</v>
      </c>
      <c r="AG6649">
        <v>0</v>
      </c>
      <c r="AH6649">
        <v>80</v>
      </c>
      <c r="AI6649">
        <v>6.4</v>
      </c>
      <c r="AJ6649">
        <v>6.6</v>
      </c>
      <c r="AK6649">
        <v>0.4</v>
      </c>
      <c r="AL66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49">
        <f>IF(AND(Source[[#This Row],[Credit_Noncredit]]="Noncredit",Source[[#This Row],[FTEF]]&gt;0),Source[[#This Row],[NC XLST FTES]]*525/(437.5*Source[[#This Row],[FTEF]]),0)</f>
        <v>0</v>
      </c>
      <c r="AN6649">
        <f>IF(Source[[#This Row],[Credit_Noncredit]]="Credit",Source[[#This Row],[Census Enrollment]],Source[[#This Row],[Noncredit Avg. Attendance]])</f>
        <v>33</v>
      </c>
    </row>
    <row r="6650" spans="1:40" x14ac:dyDescent="0.25">
      <c r="A6650" t="s">
        <v>1914</v>
      </c>
      <c r="B6650" t="s">
        <v>886</v>
      </c>
      <c r="C6650" t="s">
        <v>775</v>
      </c>
      <c r="D6650" t="s">
        <v>1753</v>
      </c>
      <c r="E6650" s="4">
        <v>78202</v>
      </c>
      <c r="F6650" s="4" t="s">
        <v>1754</v>
      </c>
      <c r="G6650" s="4">
        <v>45</v>
      </c>
      <c r="H6650" t="str">
        <f>CONCATENATE(Source[[#This Row],[Subject]],TRIM(Source[[#This Row],[Course]]))</f>
        <v>MATH45</v>
      </c>
      <c r="I6650" t="str">
        <f>VLOOKUP(Source[[#This Row],[SubjCrse]],'Courses and Categories'!$E$2:$G$1816,3,FALSE)</f>
        <v>Credit Prep: English/Math/ESL</v>
      </c>
      <c r="J6650">
        <v>2</v>
      </c>
      <c r="K6650" t="s">
        <v>4339</v>
      </c>
      <c r="L6650" t="s">
        <v>39</v>
      </c>
      <c r="M6650" t="s">
        <v>903</v>
      </c>
      <c r="N6650" t="s">
        <v>4341</v>
      </c>
      <c r="O6650" t="s">
        <v>386</v>
      </c>
      <c r="P6650" t="s">
        <v>467</v>
      </c>
      <c r="Q6650" t="s">
        <v>4342</v>
      </c>
      <c r="R6650" t="s">
        <v>4343</v>
      </c>
      <c r="S6650" t="s">
        <v>134</v>
      </c>
      <c r="T6650">
        <v>1</v>
      </c>
      <c r="U6650" s="1">
        <v>43694</v>
      </c>
      <c r="V6650" s="1">
        <v>43819</v>
      </c>
      <c r="W6650" t="s">
        <v>4344</v>
      </c>
      <c r="X6650" t="s">
        <v>1929</v>
      </c>
      <c r="Y6650">
        <v>22</v>
      </c>
      <c r="Z6650">
        <v>18</v>
      </c>
      <c r="AA6650">
        <v>35</v>
      </c>
      <c r="AB6650">
        <v>51.428600000000003</v>
      </c>
      <c r="AD6650">
        <f>IF(ISBLANK(Source[[#This Row],[CrosslistID]]),1,1/COUNTIFS(Source[CrosslistID],Source[[#This Row],[CrosslistID]],Source[TermDesc],Source[[#This Row],[TermDesc]]))</f>
        <v>1</v>
      </c>
      <c r="AG6650">
        <v>0</v>
      </c>
      <c r="AH6650">
        <v>51.428600000000003</v>
      </c>
      <c r="AI6650">
        <v>4.4000000000000004</v>
      </c>
      <c r="AJ6650">
        <v>4.4000000000000004</v>
      </c>
      <c r="AK6650">
        <v>0.4</v>
      </c>
      <c r="AL66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50">
        <f>IF(AND(Source[[#This Row],[Credit_Noncredit]]="Noncredit",Source[[#This Row],[FTEF]]&gt;0),Source[[#This Row],[NC XLST FTES]]*525/(437.5*Source[[#This Row],[FTEF]]),0)</f>
        <v>0</v>
      </c>
      <c r="AN6650">
        <f>IF(Source[[#This Row],[Credit_Noncredit]]="Credit",Source[[#This Row],[Census Enrollment]],Source[[#This Row],[Noncredit Avg. Attendance]])</f>
        <v>22</v>
      </c>
    </row>
    <row r="6651" spans="1:40" x14ac:dyDescent="0.25">
      <c r="A6651" t="s">
        <v>1914</v>
      </c>
      <c r="B6651" t="s">
        <v>886</v>
      </c>
      <c r="C6651" t="s">
        <v>775</v>
      </c>
      <c r="D6651" t="s">
        <v>1753</v>
      </c>
      <c r="E6651" s="4">
        <v>74760</v>
      </c>
      <c r="F6651" s="4" t="s">
        <v>1754</v>
      </c>
      <c r="G6651" s="4">
        <v>45</v>
      </c>
      <c r="H6651" t="str">
        <f>CONCATENATE(Source[[#This Row],[Subject]],TRIM(Source[[#This Row],[Course]]))</f>
        <v>MATH45</v>
      </c>
      <c r="I6651" t="str">
        <f>VLOOKUP(Source[[#This Row],[SubjCrse]],'Courses and Categories'!$E$2:$G$1816,3,FALSE)</f>
        <v>Credit Prep: English/Math/ESL</v>
      </c>
      <c r="J6651">
        <v>3</v>
      </c>
      <c r="K6651" t="s">
        <v>4339</v>
      </c>
      <c r="L6651" t="s">
        <v>39</v>
      </c>
      <c r="M6651" t="s">
        <v>903</v>
      </c>
      <c r="N6651" t="s">
        <v>2261</v>
      </c>
      <c r="O6651" t="s">
        <v>4157</v>
      </c>
      <c r="P6651" t="s">
        <v>2444</v>
      </c>
      <c r="Q6651" t="s">
        <v>1769</v>
      </c>
      <c r="R6651" t="s">
        <v>4345</v>
      </c>
      <c r="S6651" t="s">
        <v>134</v>
      </c>
      <c r="T6651">
        <v>1</v>
      </c>
      <c r="U6651" s="1">
        <v>43694</v>
      </c>
      <c r="V6651" s="1">
        <v>43819</v>
      </c>
      <c r="W6651" t="s">
        <v>4346</v>
      </c>
      <c r="X6651" t="s">
        <v>1929</v>
      </c>
      <c r="Y6651">
        <v>34</v>
      </c>
      <c r="Z6651">
        <v>32</v>
      </c>
      <c r="AA6651">
        <v>35</v>
      </c>
      <c r="AB6651">
        <v>91.428600000000003</v>
      </c>
      <c r="AD6651">
        <f>IF(ISBLANK(Source[[#This Row],[CrosslistID]]),1,1/COUNTIFS(Source[CrosslistID],Source[[#This Row],[CrosslistID]],Source[TermDesc],Source[[#This Row],[TermDesc]]))</f>
        <v>1</v>
      </c>
      <c r="AG6651">
        <v>0</v>
      </c>
      <c r="AH6651">
        <v>91.428600000000003</v>
      </c>
      <c r="AI6651">
        <v>6.6</v>
      </c>
      <c r="AJ6651">
        <v>6.8</v>
      </c>
      <c r="AK6651">
        <v>0.4</v>
      </c>
      <c r="AL66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51">
        <f>IF(AND(Source[[#This Row],[Credit_Noncredit]]="Noncredit",Source[[#This Row],[FTEF]]&gt;0),Source[[#This Row],[NC XLST FTES]]*525/(437.5*Source[[#This Row],[FTEF]]),0)</f>
        <v>0</v>
      </c>
      <c r="AN6651">
        <f>IF(Source[[#This Row],[Credit_Noncredit]]="Credit",Source[[#This Row],[Census Enrollment]],Source[[#This Row],[Noncredit Avg. Attendance]])</f>
        <v>34</v>
      </c>
    </row>
    <row r="6652" spans="1:40" x14ac:dyDescent="0.25">
      <c r="A6652" t="s">
        <v>1914</v>
      </c>
      <c r="B6652" t="s">
        <v>886</v>
      </c>
      <c r="C6652" t="s">
        <v>775</v>
      </c>
      <c r="D6652" t="s">
        <v>1753</v>
      </c>
      <c r="E6652" s="4">
        <v>74765</v>
      </c>
      <c r="F6652" s="4" t="s">
        <v>1754</v>
      </c>
      <c r="G6652" s="4">
        <v>45</v>
      </c>
      <c r="H6652" t="str">
        <f>CONCATENATE(Source[[#This Row],[Subject]],TRIM(Source[[#This Row],[Course]]))</f>
        <v>MATH45</v>
      </c>
      <c r="I6652" t="str">
        <f>VLOOKUP(Source[[#This Row],[SubjCrse]],'Courses and Categories'!$E$2:$G$1816,3,FALSE)</f>
        <v>Credit Prep: English/Math/ESL</v>
      </c>
      <c r="J6652">
        <v>4</v>
      </c>
      <c r="K6652" t="s">
        <v>4339</v>
      </c>
      <c r="L6652" t="s">
        <v>39</v>
      </c>
      <c r="M6652" t="s">
        <v>903</v>
      </c>
      <c r="N6652" t="s">
        <v>4347</v>
      </c>
      <c r="O6652" t="s">
        <v>432</v>
      </c>
      <c r="P6652" t="s">
        <v>2444</v>
      </c>
      <c r="Q6652" t="s">
        <v>1788</v>
      </c>
      <c r="R6652" t="s">
        <v>1961</v>
      </c>
      <c r="S6652" t="s">
        <v>134</v>
      </c>
      <c r="T6652">
        <v>1</v>
      </c>
      <c r="U6652" s="1">
        <v>43694</v>
      </c>
      <c r="V6652" s="1">
        <v>43819</v>
      </c>
      <c r="W6652" t="s">
        <v>4348</v>
      </c>
      <c r="X6652" t="s">
        <v>1929</v>
      </c>
      <c r="Y6652">
        <v>32</v>
      </c>
      <c r="Z6652">
        <v>29</v>
      </c>
      <c r="AA6652">
        <v>35</v>
      </c>
      <c r="AB6652">
        <v>82.857100000000003</v>
      </c>
      <c r="AD6652">
        <f>IF(ISBLANK(Source[[#This Row],[CrosslistID]]),1,1/COUNTIFS(Source[CrosslistID],Source[[#This Row],[CrosslistID]],Source[TermDesc],Source[[#This Row],[TermDesc]]))</f>
        <v>1</v>
      </c>
      <c r="AG6652">
        <v>0</v>
      </c>
      <c r="AH6652">
        <v>82.857100000000003</v>
      </c>
      <c r="AI6652">
        <v>6</v>
      </c>
      <c r="AJ6652">
        <v>6.4</v>
      </c>
      <c r="AK6652">
        <v>0.4</v>
      </c>
      <c r="AL66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52">
        <f>IF(AND(Source[[#This Row],[Credit_Noncredit]]="Noncredit",Source[[#This Row],[FTEF]]&gt;0),Source[[#This Row],[NC XLST FTES]]*525/(437.5*Source[[#This Row],[FTEF]]),0)</f>
        <v>0</v>
      </c>
      <c r="AN6652">
        <f>IF(Source[[#This Row],[Credit_Noncredit]]="Credit",Source[[#This Row],[Census Enrollment]],Source[[#This Row],[Noncredit Avg. Attendance]])</f>
        <v>32</v>
      </c>
    </row>
    <row r="6653" spans="1:40" x14ac:dyDescent="0.25">
      <c r="A6653" t="s">
        <v>1914</v>
      </c>
      <c r="B6653" t="s">
        <v>886</v>
      </c>
      <c r="C6653" t="s">
        <v>775</v>
      </c>
      <c r="D6653" t="s">
        <v>1753</v>
      </c>
      <c r="E6653" s="4">
        <v>76513</v>
      </c>
      <c r="F6653" s="4" t="s">
        <v>1754</v>
      </c>
      <c r="G6653" s="4">
        <v>45</v>
      </c>
      <c r="H6653" t="str">
        <f>CONCATENATE(Source[[#This Row],[Subject]],TRIM(Source[[#This Row],[Course]]))</f>
        <v>MATH45</v>
      </c>
      <c r="I6653" t="str">
        <f>VLOOKUP(Source[[#This Row],[SubjCrse]],'Courses and Categories'!$E$2:$G$1816,3,FALSE)</f>
        <v>Credit Prep: English/Math/ESL</v>
      </c>
      <c r="J6653">
        <v>861</v>
      </c>
      <c r="K6653" t="s">
        <v>4339</v>
      </c>
      <c r="L6653" t="s">
        <v>39</v>
      </c>
      <c r="M6653" t="s">
        <v>897</v>
      </c>
      <c r="N6653" t="s">
        <v>2123</v>
      </c>
      <c r="O6653" t="s">
        <v>4349</v>
      </c>
      <c r="P6653" t="s">
        <v>3011</v>
      </c>
      <c r="Q6653" t="s">
        <v>1375</v>
      </c>
      <c r="R6653">
        <v>255</v>
      </c>
      <c r="S6653" t="s">
        <v>134</v>
      </c>
      <c r="T6653">
        <v>1</v>
      </c>
      <c r="U6653" s="1">
        <v>43694</v>
      </c>
      <c r="V6653" s="1">
        <v>43819</v>
      </c>
      <c r="W6653" t="s">
        <v>4344</v>
      </c>
      <c r="X6653" t="s">
        <v>1450</v>
      </c>
      <c r="Y6653">
        <v>25</v>
      </c>
      <c r="Z6653">
        <v>19</v>
      </c>
      <c r="AA6653">
        <v>40</v>
      </c>
      <c r="AB6653">
        <v>47.5</v>
      </c>
      <c r="AD6653">
        <f>IF(ISBLANK(Source[[#This Row],[CrosslistID]]),1,1/COUNTIFS(Source[CrosslistID],Source[[#This Row],[CrosslistID]],Source[TermDesc],Source[[#This Row],[TermDesc]]))</f>
        <v>1</v>
      </c>
      <c r="AG6653">
        <v>0</v>
      </c>
      <c r="AH6653">
        <v>47.5</v>
      </c>
      <c r="AI6653">
        <v>5</v>
      </c>
      <c r="AJ6653">
        <v>5</v>
      </c>
      <c r="AK6653">
        <v>0.4</v>
      </c>
      <c r="AL66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53">
        <f>IF(AND(Source[[#This Row],[Credit_Noncredit]]="Noncredit",Source[[#This Row],[FTEF]]&gt;0),Source[[#This Row],[NC XLST FTES]]*525/(437.5*Source[[#This Row],[FTEF]]),0)</f>
        <v>0</v>
      </c>
      <c r="AN6653">
        <f>IF(Source[[#This Row],[Credit_Noncredit]]="Credit",Source[[#This Row],[Census Enrollment]],Source[[#This Row],[Noncredit Avg. Attendance]])</f>
        <v>25</v>
      </c>
    </row>
    <row r="6654" spans="1:40" x14ac:dyDescent="0.25">
      <c r="A6654" t="s">
        <v>1914</v>
      </c>
      <c r="B6654" t="s">
        <v>886</v>
      </c>
      <c r="C6654" t="s">
        <v>775</v>
      </c>
      <c r="D6654" t="s">
        <v>1753</v>
      </c>
      <c r="E6654" s="4">
        <v>77506</v>
      </c>
      <c r="F6654" s="4" t="s">
        <v>1754</v>
      </c>
      <c r="G6654" s="4">
        <v>46</v>
      </c>
      <c r="H6654" t="str">
        <f>CONCATENATE(Source[[#This Row],[Subject]],TRIM(Source[[#This Row],[Course]]))</f>
        <v>MATH46</v>
      </c>
      <c r="I6654" t="str">
        <f>VLOOKUP(Source[[#This Row],[SubjCrse]],'Courses and Categories'!$E$2:$G$1816,3,FALSE)</f>
        <v>Credit General Education</v>
      </c>
      <c r="J6654">
        <v>1</v>
      </c>
      <c r="K6654" t="s">
        <v>4350</v>
      </c>
      <c r="L6654" t="s">
        <v>39</v>
      </c>
      <c r="M6654" t="s">
        <v>903</v>
      </c>
      <c r="N6654" t="s">
        <v>195</v>
      </c>
      <c r="O6654">
        <v>1010</v>
      </c>
      <c r="P6654">
        <v>1125</v>
      </c>
      <c r="Q6654" t="s">
        <v>238</v>
      </c>
      <c r="R6654">
        <v>712</v>
      </c>
      <c r="S6654" t="s">
        <v>134</v>
      </c>
      <c r="T6654">
        <v>1</v>
      </c>
      <c r="U6654" s="1">
        <v>43694</v>
      </c>
      <c r="V6654" s="1">
        <v>43819</v>
      </c>
      <c r="W6654" t="s">
        <v>4351</v>
      </c>
      <c r="X6654" t="s">
        <v>1929</v>
      </c>
      <c r="Y6654">
        <v>29</v>
      </c>
      <c r="Z6654">
        <v>28</v>
      </c>
      <c r="AA6654">
        <v>35</v>
      </c>
      <c r="AB6654">
        <v>80</v>
      </c>
      <c r="AD6654">
        <f>IF(ISBLANK(Source[[#This Row],[CrosslistID]]),1,1/COUNTIFS(Source[CrosslistID],Source[[#This Row],[CrosslistID]],Source[TermDesc],Source[[#This Row],[TermDesc]]))</f>
        <v>1</v>
      </c>
      <c r="AG6654">
        <v>0</v>
      </c>
      <c r="AH6654">
        <v>80</v>
      </c>
      <c r="AI6654">
        <v>7</v>
      </c>
      <c r="AJ6654">
        <v>7.25</v>
      </c>
      <c r="AK6654">
        <v>0.5</v>
      </c>
      <c r="AL66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54">
        <f>IF(AND(Source[[#This Row],[Credit_Noncredit]]="Noncredit",Source[[#This Row],[FTEF]]&gt;0),Source[[#This Row],[NC XLST FTES]]*525/(437.5*Source[[#This Row],[FTEF]]),0)</f>
        <v>0</v>
      </c>
      <c r="AN6654">
        <f>IF(Source[[#This Row],[Credit_Noncredit]]="Credit",Source[[#This Row],[Census Enrollment]],Source[[#This Row],[Noncredit Avg. Attendance]])</f>
        <v>29</v>
      </c>
    </row>
    <row r="6655" spans="1:40" x14ac:dyDescent="0.25">
      <c r="A6655" t="s">
        <v>1914</v>
      </c>
      <c r="B6655" t="s">
        <v>886</v>
      </c>
      <c r="C6655" t="s">
        <v>775</v>
      </c>
      <c r="D6655" t="s">
        <v>1753</v>
      </c>
      <c r="E6655" s="4">
        <v>77507</v>
      </c>
      <c r="F6655" s="4" t="s">
        <v>1754</v>
      </c>
      <c r="G6655" s="4">
        <v>46</v>
      </c>
      <c r="H6655" t="str">
        <f>CONCATENATE(Source[[#This Row],[Subject]],TRIM(Source[[#This Row],[Course]]))</f>
        <v>MATH46</v>
      </c>
      <c r="I6655" t="str">
        <f>VLOOKUP(Source[[#This Row],[SubjCrse]],'Courses and Categories'!$E$2:$G$1816,3,FALSE)</f>
        <v>Credit General Education</v>
      </c>
      <c r="J6655">
        <v>3</v>
      </c>
      <c r="K6655" t="s">
        <v>4350</v>
      </c>
      <c r="L6655" t="s">
        <v>39</v>
      </c>
      <c r="M6655" t="s">
        <v>903</v>
      </c>
      <c r="N6655" t="s">
        <v>195</v>
      </c>
      <c r="O6655">
        <v>1310</v>
      </c>
      <c r="P6655">
        <v>1425</v>
      </c>
      <c r="Q6655" t="s">
        <v>422</v>
      </c>
      <c r="R6655">
        <v>215</v>
      </c>
      <c r="S6655" t="s">
        <v>134</v>
      </c>
      <c r="T6655">
        <v>1</v>
      </c>
      <c r="U6655" s="1">
        <v>43694</v>
      </c>
      <c r="V6655" s="1">
        <v>43819</v>
      </c>
      <c r="W6655" t="s">
        <v>4352</v>
      </c>
      <c r="X6655" t="s">
        <v>1929</v>
      </c>
      <c r="Y6655">
        <v>32</v>
      </c>
      <c r="Z6655">
        <v>30</v>
      </c>
      <c r="AA6655">
        <v>35</v>
      </c>
      <c r="AB6655">
        <v>85.714299999999994</v>
      </c>
      <c r="AD6655">
        <f>IF(ISBLANK(Source[[#This Row],[CrosslistID]]),1,1/COUNTIFS(Source[CrosslistID],Source[[#This Row],[CrosslistID]],Source[TermDesc],Source[[#This Row],[TermDesc]]))</f>
        <v>1</v>
      </c>
      <c r="AG6655">
        <v>0</v>
      </c>
      <c r="AH6655">
        <v>85.714299999999994</v>
      </c>
      <c r="AI6655">
        <v>7.25</v>
      </c>
      <c r="AJ6655">
        <v>8</v>
      </c>
      <c r="AK6655">
        <v>0.5</v>
      </c>
      <c r="AL66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55">
        <f>IF(AND(Source[[#This Row],[Credit_Noncredit]]="Noncredit",Source[[#This Row],[FTEF]]&gt;0),Source[[#This Row],[NC XLST FTES]]*525/(437.5*Source[[#This Row],[FTEF]]),0)</f>
        <v>0</v>
      </c>
      <c r="AN6655">
        <f>IF(Source[[#This Row],[Credit_Noncredit]]="Credit",Source[[#This Row],[Census Enrollment]],Source[[#This Row],[Noncredit Avg. Attendance]])</f>
        <v>32</v>
      </c>
    </row>
    <row r="6656" spans="1:40" x14ac:dyDescent="0.25">
      <c r="A6656" t="s">
        <v>1914</v>
      </c>
      <c r="B6656" t="s">
        <v>886</v>
      </c>
      <c r="C6656" t="s">
        <v>775</v>
      </c>
      <c r="D6656" t="s">
        <v>1753</v>
      </c>
      <c r="E6656" s="4">
        <v>70588</v>
      </c>
      <c r="F6656" s="4" t="s">
        <v>1754</v>
      </c>
      <c r="G6656" s="4">
        <v>60</v>
      </c>
      <c r="H6656" t="str">
        <f>CONCATENATE(Source[[#This Row],[Subject]],TRIM(Source[[#This Row],[Course]]))</f>
        <v>MATH60</v>
      </c>
      <c r="I6656" t="str">
        <f>VLOOKUP(Source[[#This Row],[SubjCrse]],'Courses and Categories'!$E$2:$G$1816,3,FALSE)</f>
        <v>Credit General Education</v>
      </c>
      <c r="J6656">
        <v>1</v>
      </c>
      <c r="K6656" t="s">
        <v>1759</v>
      </c>
      <c r="L6656" t="s">
        <v>39</v>
      </c>
      <c r="M6656" t="s">
        <v>903</v>
      </c>
      <c r="N6656" t="s">
        <v>195</v>
      </c>
      <c r="O6656">
        <v>810</v>
      </c>
      <c r="P6656">
        <v>900</v>
      </c>
      <c r="Q6656" t="s">
        <v>238</v>
      </c>
      <c r="R6656">
        <v>610</v>
      </c>
      <c r="S6656" t="s">
        <v>134</v>
      </c>
      <c r="T6656">
        <v>1</v>
      </c>
      <c r="U6656" s="1">
        <v>43694</v>
      </c>
      <c r="V6656" s="1">
        <v>43819</v>
      </c>
      <c r="W6656" t="s">
        <v>1761</v>
      </c>
      <c r="X6656" t="s">
        <v>1929</v>
      </c>
      <c r="Y6656">
        <v>34</v>
      </c>
      <c r="Z6656">
        <v>20</v>
      </c>
      <c r="AA6656">
        <v>35</v>
      </c>
      <c r="AB6656">
        <v>57.142899999999997</v>
      </c>
      <c r="AD6656">
        <f>IF(ISBLANK(Source[[#This Row],[CrosslistID]]),1,1/COUNTIFS(Source[CrosslistID],Source[[#This Row],[CrosslistID]],Source[TermDesc],Source[[#This Row],[TermDesc]]))</f>
        <v>1</v>
      </c>
      <c r="AG6656">
        <v>0</v>
      </c>
      <c r="AH6656">
        <v>57.142899999999997</v>
      </c>
      <c r="AI6656">
        <v>5.5</v>
      </c>
      <c r="AJ6656">
        <v>5.6666999999999996</v>
      </c>
      <c r="AK6656">
        <v>0.33329999999999999</v>
      </c>
      <c r="AL66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56">
        <f>IF(AND(Source[[#This Row],[Credit_Noncredit]]="Noncredit",Source[[#This Row],[FTEF]]&gt;0),Source[[#This Row],[NC XLST FTES]]*525/(437.5*Source[[#This Row],[FTEF]]),0)</f>
        <v>0</v>
      </c>
      <c r="AN6656">
        <f>IF(Source[[#This Row],[Credit_Noncredit]]="Credit",Source[[#This Row],[Census Enrollment]],Source[[#This Row],[Noncredit Avg. Attendance]])</f>
        <v>34</v>
      </c>
    </row>
    <row r="6657" spans="1:40" x14ac:dyDescent="0.25">
      <c r="A6657" t="s">
        <v>1914</v>
      </c>
      <c r="B6657" t="s">
        <v>886</v>
      </c>
      <c r="C6657" t="s">
        <v>775</v>
      </c>
      <c r="D6657" t="s">
        <v>1753</v>
      </c>
      <c r="E6657" s="4">
        <v>75505</v>
      </c>
      <c r="F6657" s="4" t="s">
        <v>1754</v>
      </c>
      <c r="G6657" s="4">
        <v>60</v>
      </c>
      <c r="H6657" t="str">
        <f>CONCATENATE(Source[[#This Row],[Subject]],TRIM(Source[[#This Row],[Course]]))</f>
        <v>MATH60</v>
      </c>
      <c r="I6657" t="str">
        <f>VLOOKUP(Source[[#This Row],[SubjCrse]],'Courses and Categories'!$E$2:$G$1816,3,FALSE)</f>
        <v>Credit General Education</v>
      </c>
      <c r="J6657">
        <v>2</v>
      </c>
      <c r="K6657" t="s">
        <v>1759</v>
      </c>
      <c r="L6657" t="s">
        <v>39</v>
      </c>
      <c r="M6657" t="s">
        <v>903</v>
      </c>
      <c r="N6657" t="s">
        <v>59</v>
      </c>
      <c r="O6657">
        <v>810</v>
      </c>
      <c r="P6657">
        <v>1025</v>
      </c>
      <c r="Q6657" t="s">
        <v>240</v>
      </c>
      <c r="R6657">
        <v>246</v>
      </c>
      <c r="S6657" t="s">
        <v>134</v>
      </c>
      <c r="T6657">
        <v>1</v>
      </c>
      <c r="U6657" s="1">
        <v>43694</v>
      </c>
      <c r="V6657" s="1">
        <v>43819</v>
      </c>
      <c r="W6657" t="s">
        <v>1763</v>
      </c>
      <c r="X6657" t="s">
        <v>1929</v>
      </c>
      <c r="Y6657">
        <v>35</v>
      </c>
      <c r="Z6657">
        <v>30</v>
      </c>
      <c r="AA6657">
        <v>35</v>
      </c>
      <c r="AB6657">
        <v>85.714299999999994</v>
      </c>
      <c r="AD6657">
        <f>IF(ISBLANK(Source[[#This Row],[CrosslistID]]),1,1/COUNTIFS(Source[CrosslistID],Source[[#This Row],[CrosslistID]],Source[TermDesc],Source[[#This Row],[TermDesc]]))</f>
        <v>1</v>
      </c>
      <c r="AG6657">
        <v>0</v>
      </c>
      <c r="AH6657">
        <v>85.714299999999994</v>
      </c>
      <c r="AI6657">
        <v>5.6669999999999998</v>
      </c>
      <c r="AJ6657">
        <v>5.8337000000000003</v>
      </c>
      <c r="AK6657">
        <v>0.33329999999999999</v>
      </c>
      <c r="AL66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57">
        <f>IF(AND(Source[[#This Row],[Credit_Noncredit]]="Noncredit",Source[[#This Row],[FTEF]]&gt;0),Source[[#This Row],[NC XLST FTES]]*525/(437.5*Source[[#This Row],[FTEF]]),0)</f>
        <v>0</v>
      </c>
      <c r="AN6657">
        <f>IF(Source[[#This Row],[Credit_Noncredit]]="Credit",Source[[#This Row],[Census Enrollment]],Source[[#This Row],[Noncredit Avg. Attendance]])</f>
        <v>35</v>
      </c>
    </row>
    <row r="6658" spans="1:40" x14ac:dyDescent="0.25">
      <c r="A6658" t="s">
        <v>1914</v>
      </c>
      <c r="B6658" t="s">
        <v>886</v>
      </c>
      <c r="C6658" t="s">
        <v>775</v>
      </c>
      <c r="D6658" t="s">
        <v>1753</v>
      </c>
      <c r="E6658" s="4">
        <v>75506</v>
      </c>
      <c r="F6658" s="4" t="s">
        <v>1754</v>
      </c>
      <c r="G6658" s="4">
        <v>60</v>
      </c>
      <c r="H6658" t="str">
        <f>CONCATENATE(Source[[#This Row],[Subject]],TRIM(Source[[#This Row],[Course]]))</f>
        <v>MATH60</v>
      </c>
      <c r="I6658" t="str">
        <f>VLOOKUP(Source[[#This Row],[SubjCrse]],'Courses and Categories'!$E$2:$G$1816,3,FALSE)</f>
        <v>Credit General Education</v>
      </c>
      <c r="J6658">
        <v>3</v>
      </c>
      <c r="K6658" t="s">
        <v>1759</v>
      </c>
      <c r="L6658" t="s">
        <v>39</v>
      </c>
      <c r="M6658" t="s">
        <v>903</v>
      </c>
      <c r="N6658" t="s">
        <v>195</v>
      </c>
      <c r="O6658">
        <v>910</v>
      </c>
      <c r="P6658">
        <v>1000</v>
      </c>
      <c r="Q6658" t="s">
        <v>238</v>
      </c>
      <c r="R6658">
        <v>610</v>
      </c>
      <c r="S6658" t="s">
        <v>134</v>
      </c>
      <c r="T6658">
        <v>1</v>
      </c>
      <c r="U6658" s="1">
        <v>43694</v>
      </c>
      <c r="V6658" s="1">
        <v>43819</v>
      </c>
      <c r="W6658" t="s">
        <v>1761</v>
      </c>
      <c r="X6658" t="s">
        <v>1929</v>
      </c>
      <c r="Y6658">
        <v>35</v>
      </c>
      <c r="Z6658">
        <v>25</v>
      </c>
      <c r="AA6658">
        <v>35</v>
      </c>
      <c r="AB6658">
        <v>71.428600000000003</v>
      </c>
      <c r="AD6658">
        <f>IF(ISBLANK(Source[[#This Row],[CrosslistID]]),1,1/COUNTIFS(Source[CrosslistID],Source[[#This Row],[CrosslistID]],Source[TermDesc],Source[[#This Row],[TermDesc]]))</f>
        <v>1</v>
      </c>
      <c r="AG6658">
        <v>0</v>
      </c>
      <c r="AH6658">
        <v>71.428600000000003</v>
      </c>
      <c r="AI6658">
        <v>5.8330000000000002</v>
      </c>
      <c r="AJ6658">
        <v>5.8330000000000002</v>
      </c>
      <c r="AK6658">
        <v>0.33329999999999999</v>
      </c>
      <c r="AL66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58">
        <f>IF(AND(Source[[#This Row],[Credit_Noncredit]]="Noncredit",Source[[#This Row],[FTEF]]&gt;0),Source[[#This Row],[NC XLST FTES]]*525/(437.5*Source[[#This Row],[FTEF]]),0)</f>
        <v>0</v>
      </c>
      <c r="AN6658">
        <f>IF(Source[[#This Row],[Credit_Noncredit]]="Credit",Source[[#This Row],[Census Enrollment]],Source[[#This Row],[Noncredit Avg. Attendance]])</f>
        <v>35</v>
      </c>
    </row>
    <row r="6659" spans="1:40" x14ac:dyDescent="0.25">
      <c r="A6659" t="s">
        <v>1914</v>
      </c>
      <c r="B6659" t="s">
        <v>886</v>
      </c>
      <c r="C6659" t="s">
        <v>775</v>
      </c>
      <c r="D6659" t="s">
        <v>1753</v>
      </c>
      <c r="E6659" s="4">
        <v>73652</v>
      </c>
      <c r="F6659" s="4" t="s">
        <v>1754</v>
      </c>
      <c r="G6659" s="4">
        <v>60</v>
      </c>
      <c r="H6659" t="str">
        <f>CONCATENATE(Source[[#This Row],[Subject]],TRIM(Source[[#This Row],[Course]]))</f>
        <v>MATH60</v>
      </c>
      <c r="I6659" t="str">
        <f>VLOOKUP(Source[[#This Row],[SubjCrse]],'Courses and Categories'!$E$2:$G$1816,3,FALSE)</f>
        <v>Credit General Education</v>
      </c>
      <c r="J6659">
        <v>4</v>
      </c>
      <c r="K6659" t="s">
        <v>1759</v>
      </c>
      <c r="L6659" t="s">
        <v>39</v>
      </c>
      <c r="M6659" t="s">
        <v>903</v>
      </c>
      <c r="N6659" t="s">
        <v>195</v>
      </c>
      <c r="O6659">
        <v>1010</v>
      </c>
      <c r="P6659">
        <v>1100</v>
      </c>
      <c r="Q6659" t="s">
        <v>850</v>
      </c>
      <c r="R6659">
        <v>713</v>
      </c>
      <c r="S6659" t="s">
        <v>134</v>
      </c>
      <c r="T6659">
        <v>1</v>
      </c>
      <c r="U6659" s="1">
        <v>43694</v>
      </c>
      <c r="V6659" s="1">
        <v>43819</v>
      </c>
      <c r="W6659" t="s">
        <v>92</v>
      </c>
      <c r="X6659" t="s">
        <v>1929</v>
      </c>
      <c r="Y6659">
        <v>29</v>
      </c>
      <c r="Z6659">
        <v>23</v>
      </c>
      <c r="AA6659">
        <v>35</v>
      </c>
      <c r="AB6659">
        <v>65.714299999999994</v>
      </c>
      <c r="AD6659">
        <f>IF(ISBLANK(Source[[#This Row],[CrosslistID]]),1,1/COUNTIFS(Source[CrosslistID],Source[[#This Row],[CrosslistID]],Source[TermDesc],Source[[#This Row],[TermDesc]]))</f>
        <v>1</v>
      </c>
      <c r="AG6659">
        <v>0</v>
      </c>
      <c r="AH6659">
        <v>65.714299999999994</v>
      </c>
      <c r="AI6659">
        <v>4.5</v>
      </c>
      <c r="AJ6659">
        <v>4.8333000000000004</v>
      </c>
      <c r="AK6659">
        <v>0.33329999999999999</v>
      </c>
      <c r="AL66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59">
        <f>IF(AND(Source[[#This Row],[Credit_Noncredit]]="Noncredit",Source[[#This Row],[FTEF]]&gt;0),Source[[#This Row],[NC XLST FTES]]*525/(437.5*Source[[#This Row],[FTEF]]),0)</f>
        <v>0</v>
      </c>
      <c r="AN6659">
        <f>IF(Source[[#This Row],[Credit_Noncredit]]="Credit",Source[[#This Row],[Census Enrollment]],Source[[#This Row],[Noncredit Avg. Attendance]])</f>
        <v>29</v>
      </c>
    </row>
    <row r="6660" spans="1:40" x14ac:dyDescent="0.25">
      <c r="A6660" t="s">
        <v>1914</v>
      </c>
      <c r="B6660" t="s">
        <v>886</v>
      </c>
      <c r="C6660" t="s">
        <v>775</v>
      </c>
      <c r="D6660" t="s">
        <v>1753</v>
      </c>
      <c r="E6660" s="4">
        <v>74664</v>
      </c>
      <c r="F6660" s="4" t="s">
        <v>1754</v>
      </c>
      <c r="G6660" s="4">
        <v>60</v>
      </c>
      <c r="H6660" t="str">
        <f>CONCATENATE(Source[[#This Row],[Subject]],TRIM(Source[[#This Row],[Course]]))</f>
        <v>MATH60</v>
      </c>
      <c r="I6660" t="str">
        <f>VLOOKUP(Source[[#This Row],[SubjCrse]],'Courses and Categories'!$E$2:$G$1816,3,FALSE)</f>
        <v>Credit General Education</v>
      </c>
      <c r="J6660">
        <v>5</v>
      </c>
      <c r="K6660" t="s">
        <v>1759</v>
      </c>
      <c r="L6660" t="s">
        <v>39</v>
      </c>
      <c r="M6660" t="s">
        <v>903</v>
      </c>
      <c r="N6660" t="s">
        <v>105</v>
      </c>
      <c r="O6660">
        <v>1010</v>
      </c>
      <c r="P6660">
        <v>1225</v>
      </c>
      <c r="Q6660" t="s">
        <v>238</v>
      </c>
      <c r="S6660" t="s">
        <v>134</v>
      </c>
      <c r="T6660">
        <v>1</v>
      </c>
      <c r="U6660" s="1">
        <v>43694</v>
      </c>
      <c r="V6660" s="1">
        <v>43819</v>
      </c>
      <c r="W6660" t="s">
        <v>4353</v>
      </c>
      <c r="X6660" t="s">
        <v>1929</v>
      </c>
      <c r="Y6660">
        <v>39</v>
      </c>
      <c r="Z6660">
        <v>32</v>
      </c>
      <c r="AA6660">
        <v>35</v>
      </c>
      <c r="AB6660">
        <v>91.428600000000003</v>
      </c>
      <c r="AD6660">
        <f>IF(ISBLANK(Source[[#This Row],[CrosslistID]]),1,1/COUNTIFS(Source[CrosslistID],Source[[#This Row],[CrosslistID]],Source[TermDesc],Source[[#This Row],[TermDesc]]))</f>
        <v>1</v>
      </c>
      <c r="AG6660">
        <v>0</v>
      </c>
      <c r="AH6660">
        <v>91.428600000000003</v>
      </c>
      <c r="AI6660">
        <v>6.1669999999999998</v>
      </c>
      <c r="AJ6660">
        <v>6.5004</v>
      </c>
      <c r="AK6660">
        <v>0.33329999999999999</v>
      </c>
      <c r="AL66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60">
        <f>IF(AND(Source[[#This Row],[Credit_Noncredit]]="Noncredit",Source[[#This Row],[FTEF]]&gt;0),Source[[#This Row],[NC XLST FTES]]*525/(437.5*Source[[#This Row],[FTEF]]),0)</f>
        <v>0</v>
      </c>
      <c r="AN6660">
        <f>IF(Source[[#This Row],[Credit_Noncredit]]="Credit",Source[[#This Row],[Census Enrollment]],Source[[#This Row],[Noncredit Avg. Attendance]])</f>
        <v>39</v>
      </c>
    </row>
    <row r="6661" spans="1:40" x14ac:dyDescent="0.25">
      <c r="A6661" t="s">
        <v>1914</v>
      </c>
      <c r="B6661" t="s">
        <v>886</v>
      </c>
      <c r="C6661" t="s">
        <v>775</v>
      </c>
      <c r="D6661" t="s">
        <v>1753</v>
      </c>
      <c r="E6661" s="4">
        <v>76733</v>
      </c>
      <c r="F6661" s="4" t="s">
        <v>1754</v>
      </c>
      <c r="G6661" s="4">
        <v>60</v>
      </c>
      <c r="H6661" t="str">
        <f>CONCATENATE(Source[[#This Row],[Subject]],TRIM(Source[[#This Row],[Course]]))</f>
        <v>MATH60</v>
      </c>
      <c r="I6661" t="str">
        <f>VLOOKUP(Source[[#This Row],[SubjCrse]],'Courses and Categories'!$E$2:$G$1816,3,FALSE)</f>
        <v>Credit General Education</v>
      </c>
      <c r="J6661">
        <v>6</v>
      </c>
      <c r="K6661" t="s">
        <v>1759</v>
      </c>
      <c r="L6661" t="s">
        <v>39</v>
      </c>
      <c r="M6661" t="s">
        <v>903</v>
      </c>
      <c r="N6661" t="s">
        <v>195</v>
      </c>
      <c r="O6661">
        <v>1110</v>
      </c>
      <c r="P6661">
        <v>1200</v>
      </c>
      <c r="Q6661" t="s">
        <v>850</v>
      </c>
      <c r="R6661">
        <v>713</v>
      </c>
      <c r="S6661" t="s">
        <v>134</v>
      </c>
      <c r="T6661">
        <v>1</v>
      </c>
      <c r="U6661" s="1">
        <v>43694</v>
      </c>
      <c r="V6661" s="1">
        <v>43819</v>
      </c>
      <c r="W6661" t="s">
        <v>92</v>
      </c>
      <c r="X6661" t="s">
        <v>1929</v>
      </c>
      <c r="Y6661">
        <v>33</v>
      </c>
      <c r="Z6661">
        <v>28</v>
      </c>
      <c r="AA6661">
        <v>35</v>
      </c>
      <c r="AB6661">
        <v>80</v>
      </c>
      <c r="AD6661">
        <f>IF(ISBLANK(Source[[#This Row],[CrosslistID]]),1,1/COUNTIFS(Source[CrosslistID],Source[[#This Row],[CrosslistID]],Source[TermDesc],Source[[#This Row],[TermDesc]]))</f>
        <v>1</v>
      </c>
      <c r="AG6661">
        <v>0</v>
      </c>
      <c r="AH6661">
        <v>80</v>
      </c>
      <c r="AI6661">
        <v>5.3330000000000002</v>
      </c>
      <c r="AJ6661">
        <v>5.4996999999999998</v>
      </c>
      <c r="AK6661">
        <v>0.33329999999999999</v>
      </c>
      <c r="AL66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61">
        <f>IF(AND(Source[[#This Row],[Credit_Noncredit]]="Noncredit",Source[[#This Row],[FTEF]]&gt;0),Source[[#This Row],[NC XLST FTES]]*525/(437.5*Source[[#This Row],[FTEF]]),0)</f>
        <v>0</v>
      </c>
      <c r="AN6661">
        <f>IF(Source[[#This Row],[Credit_Noncredit]]="Credit",Source[[#This Row],[Census Enrollment]],Source[[#This Row],[Noncredit Avg. Attendance]])</f>
        <v>33</v>
      </c>
    </row>
    <row r="6662" spans="1:40" x14ac:dyDescent="0.25">
      <c r="A6662" t="s">
        <v>1914</v>
      </c>
      <c r="B6662" t="s">
        <v>886</v>
      </c>
      <c r="C6662" t="s">
        <v>775</v>
      </c>
      <c r="D6662" t="s">
        <v>1753</v>
      </c>
      <c r="E6662" s="4">
        <v>70507</v>
      </c>
      <c r="F6662" s="4" t="s">
        <v>1754</v>
      </c>
      <c r="G6662" s="4">
        <v>60</v>
      </c>
      <c r="H6662" t="str">
        <f>CONCATENATE(Source[[#This Row],[Subject]],TRIM(Source[[#This Row],[Course]]))</f>
        <v>MATH60</v>
      </c>
      <c r="I6662" t="str">
        <f>VLOOKUP(Source[[#This Row],[SubjCrse]],'Courses and Categories'!$E$2:$G$1816,3,FALSE)</f>
        <v>Credit General Education</v>
      </c>
      <c r="J6662">
        <v>7</v>
      </c>
      <c r="K6662" t="s">
        <v>1759</v>
      </c>
      <c r="L6662" t="s">
        <v>39</v>
      </c>
      <c r="M6662" t="s">
        <v>903</v>
      </c>
      <c r="N6662" t="s">
        <v>105</v>
      </c>
      <c r="O6662">
        <v>1110</v>
      </c>
      <c r="P6662">
        <v>1325</v>
      </c>
      <c r="Q6662" t="s">
        <v>850</v>
      </c>
      <c r="R6662">
        <v>753</v>
      </c>
      <c r="S6662" t="s">
        <v>134</v>
      </c>
      <c r="T6662">
        <v>1</v>
      </c>
      <c r="U6662" s="1">
        <v>43694</v>
      </c>
      <c r="V6662" s="1">
        <v>43819</v>
      </c>
      <c r="W6662" t="s">
        <v>4354</v>
      </c>
      <c r="X6662" t="s">
        <v>1929</v>
      </c>
      <c r="Y6662">
        <v>34</v>
      </c>
      <c r="Z6662">
        <v>21</v>
      </c>
      <c r="AA6662">
        <v>35</v>
      </c>
      <c r="AB6662">
        <v>60</v>
      </c>
      <c r="AD6662">
        <f>IF(ISBLANK(Source[[#This Row],[CrosslistID]]),1,1/COUNTIFS(Source[CrosslistID],Source[[#This Row],[CrosslistID]],Source[TermDesc],Source[[#This Row],[TermDesc]]))</f>
        <v>1</v>
      </c>
      <c r="AG6662">
        <v>0</v>
      </c>
      <c r="AH6662">
        <v>60</v>
      </c>
      <c r="AI6662">
        <v>4.6669999999999998</v>
      </c>
      <c r="AJ6662">
        <v>5.6670999999999996</v>
      </c>
      <c r="AK6662">
        <v>0.33329999999999999</v>
      </c>
      <c r="AL66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62">
        <f>IF(AND(Source[[#This Row],[Credit_Noncredit]]="Noncredit",Source[[#This Row],[FTEF]]&gt;0),Source[[#This Row],[NC XLST FTES]]*525/(437.5*Source[[#This Row],[FTEF]]),0)</f>
        <v>0</v>
      </c>
      <c r="AN6662">
        <f>IF(Source[[#This Row],[Credit_Noncredit]]="Credit",Source[[#This Row],[Census Enrollment]],Source[[#This Row],[Noncredit Avg. Attendance]])</f>
        <v>34</v>
      </c>
    </row>
    <row r="6663" spans="1:40" x14ac:dyDescent="0.25">
      <c r="A6663" t="s">
        <v>1914</v>
      </c>
      <c r="B6663" t="s">
        <v>886</v>
      </c>
      <c r="C6663" t="s">
        <v>775</v>
      </c>
      <c r="D6663" t="s">
        <v>1753</v>
      </c>
      <c r="E6663" s="4">
        <v>70578</v>
      </c>
      <c r="F6663" s="4" t="s">
        <v>1754</v>
      </c>
      <c r="G6663" s="4">
        <v>60</v>
      </c>
      <c r="H6663" t="str">
        <f>CONCATENATE(Source[[#This Row],[Subject]],TRIM(Source[[#This Row],[Course]]))</f>
        <v>MATH60</v>
      </c>
      <c r="I6663" t="str">
        <f>VLOOKUP(Source[[#This Row],[SubjCrse]],'Courses and Categories'!$E$2:$G$1816,3,FALSE)</f>
        <v>Credit General Education</v>
      </c>
      <c r="J6663">
        <v>8</v>
      </c>
      <c r="K6663" t="s">
        <v>1759</v>
      </c>
      <c r="L6663" t="s">
        <v>39</v>
      </c>
      <c r="M6663" t="s">
        <v>903</v>
      </c>
      <c r="N6663" t="s">
        <v>59</v>
      </c>
      <c r="O6663">
        <v>1110</v>
      </c>
      <c r="P6663">
        <v>1325</v>
      </c>
      <c r="Q6663" t="s">
        <v>850</v>
      </c>
      <c r="R6663">
        <v>711</v>
      </c>
      <c r="S6663" t="s">
        <v>134</v>
      </c>
      <c r="T6663">
        <v>1</v>
      </c>
      <c r="U6663" s="1">
        <v>43694</v>
      </c>
      <c r="V6663" s="1">
        <v>43819</v>
      </c>
      <c r="W6663" t="s">
        <v>4355</v>
      </c>
      <c r="X6663" t="s">
        <v>1929</v>
      </c>
      <c r="Y6663">
        <v>36</v>
      </c>
      <c r="Z6663">
        <v>23</v>
      </c>
      <c r="AA6663">
        <v>35</v>
      </c>
      <c r="AB6663">
        <v>65.714299999999994</v>
      </c>
      <c r="AD6663">
        <f>IF(ISBLANK(Source[[#This Row],[CrosslistID]]),1,1/COUNTIFS(Source[CrosslistID],Source[[#This Row],[CrosslistID]],Source[TermDesc],Source[[#This Row],[TermDesc]]))</f>
        <v>1</v>
      </c>
      <c r="AG6663">
        <v>0</v>
      </c>
      <c r="AH6663">
        <v>65.714299999999994</v>
      </c>
      <c r="AI6663">
        <v>5.3330000000000002</v>
      </c>
      <c r="AJ6663">
        <v>5.9996</v>
      </c>
      <c r="AK6663">
        <v>0.33329999999999999</v>
      </c>
      <c r="AL66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63">
        <f>IF(AND(Source[[#This Row],[Credit_Noncredit]]="Noncredit",Source[[#This Row],[FTEF]]&gt;0),Source[[#This Row],[NC XLST FTES]]*525/(437.5*Source[[#This Row],[FTEF]]),0)</f>
        <v>0</v>
      </c>
      <c r="AN6663">
        <f>IF(Source[[#This Row],[Credit_Noncredit]]="Credit",Source[[#This Row],[Census Enrollment]],Source[[#This Row],[Noncredit Avg. Attendance]])</f>
        <v>36</v>
      </c>
    </row>
    <row r="6664" spans="1:40" x14ac:dyDescent="0.25">
      <c r="A6664" t="s">
        <v>1914</v>
      </c>
      <c r="B6664" t="s">
        <v>886</v>
      </c>
      <c r="C6664" t="s">
        <v>775</v>
      </c>
      <c r="D6664" t="s">
        <v>1753</v>
      </c>
      <c r="E6664" s="4">
        <v>70587</v>
      </c>
      <c r="F6664" s="4" t="s">
        <v>1754</v>
      </c>
      <c r="G6664" s="4">
        <v>60</v>
      </c>
      <c r="H6664" t="str">
        <f>CONCATENATE(Source[[#This Row],[Subject]],TRIM(Source[[#This Row],[Course]]))</f>
        <v>MATH60</v>
      </c>
      <c r="I6664" t="str">
        <f>VLOOKUP(Source[[#This Row],[SubjCrse]],'Courses and Categories'!$E$2:$G$1816,3,FALSE)</f>
        <v>Credit General Education</v>
      </c>
      <c r="J6664">
        <v>9</v>
      </c>
      <c r="K6664" t="s">
        <v>1759</v>
      </c>
      <c r="L6664" t="s">
        <v>39</v>
      </c>
      <c r="M6664" t="s">
        <v>903</v>
      </c>
      <c r="N6664" t="s">
        <v>105</v>
      </c>
      <c r="O6664">
        <v>1410</v>
      </c>
      <c r="P6664">
        <v>1625</v>
      </c>
      <c r="Q6664" t="s">
        <v>238</v>
      </c>
      <c r="R6664">
        <v>711</v>
      </c>
      <c r="S6664" t="s">
        <v>134</v>
      </c>
      <c r="T6664">
        <v>1</v>
      </c>
      <c r="U6664" s="1">
        <v>43694</v>
      </c>
      <c r="V6664" s="1">
        <v>43819</v>
      </c>
      <c r="W6664" t="s">
        <v>2697</v>
      </c>
      <c r="X6664" t="s">
        <v>1929</v>
      </c>
      <c r="Y6664">
        <v>35</v>
      </c>
      <c r="Z6664">
        <v>29</v>
      </c>
      <c r="AA6664">
        <v>35</v>
      </c>
      <c r="AB6664">
        <v>82.857100000000003</v>
      </c>
      <c r="AD6664">
        <f>IF(ISBLANK(Source[[#This Row],[CrosslistID]]),1,1/COUNTIFS(Source[CrosslistID],Source[[#This Row],[CrosslistID]],Source[TermDesc],Source[[#This Row],[TermDesc]]))</f>
        <v>1</v>
      </c>
      <c r="AG6664">
        <v>0</v>
      </c>
      <c r="AH6664">
        <v>82.857100000000003</v>
      </c>
      <c r="AI6664">
        <v>5.1669999999999998</v>
      </c>
      <c r="AJ6664">
        <v>5.8337000000000003</v>
      </c>
      <c r="AK6664">
        <v>0.33329999999999999</v>
      </c>
      <c r="AL66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64">
        <f>IF(AND(Source[[#This Row],[Credit_Noncredit]]="Noncredit",Source[[#This Row],[FTEF]]&gt;0),Source[[#This Row],[NC XLST FTES]]*525/(437.5*Source[[#This Row],[FTEF]]),0)</f>
        <v>0</v>
      </c>
      <c r="AN6664">
        <f>IF(Source[[#This Row],[Credit_Noncredit]]="Credit",Source[[#This Row],[Census Enrollment]],Source[[#This Row],[Noncredit Avg. Attendance]])</f>
        <v>35</v>
      </c>
    </row>
    <row r="6665" spans="1:40" x14ac:dyDescent="0.25">
      <c r="A6665" t="s">
        <v>1914</v>
      </c>
      <c r="B6665" t="s">
        <v>886</v>
      </c>
      <c r="C6665" t="s">
        <v>775</v>
      </c>
      <c r="D6665" t="s">
        <v>1753</v>
      </c>
      <c r="E6665" s="4">
        <v>73654</v>
      </c>
      <c r="F6665" s="4" t="s">
        <v>1754</v>
      </c>
      <c r="G6665" s="4">
        <v>60</v>
      </c>
      <c r="H6665" t="str">
        <f>CONCATENATE(Source[[#This Row],[Subject]],TRIM(Source[[#This Row],[Course]]))</f>
        <v>MATH60</v>
      </c>
      <c r="I6665" t="str">
        <f>VLOOKUP(Source[[#This Row],[SubjCrse]],'Courses and Categories'!$E$2:$G$1816,3,FALSE)</f>
        <v>Credit General Education</v>
      </c>
      <c r="J6665">
        <v>10</v>
      </c>
      <c r="K6665" t="s">
        <v>1759</v>
      </c>
      <c r="L6665" t="s">
        <v>39</v>
      </c>
      <c r="M6665" t="s">
        <v>903</v>
      </c>
      <c r="N6665" t="s">
        <v>59</v>
      </c>
      <c r="O6665">
        <v>1410</v>
      </c>
      <c r="P6665">
        <v>1625</v>
      </c>
      <c r="Q6665" t="s">
        <v>238</v>
      </c>
      <c r="R6665">
        <v>711</v>
      </c>
      <c r="S6665" t="s">
        <v>134</v>
      </c>
      <c r="T6665">
        <v>1</v>
      </c>
      <c r="U6665" s="1">
        <v>43694</v>
      </c>
      <c r="V6665" s="1">
        <v>43819</v>
      </c>
      <c r="W6665" t="s">
        <v>2697</v>
      </c>
      <c r="X6665" t="s">
        <v>1929</v>
      </c>
      <c r="Y6665">
        <v>35</v>
      </c>
      <c r="Z6665">
        <v>28</v>
      </c>
      <c r="AA6665">
        <v>35</v>
      </c>
      <c r="AB6665">
        <v>80</v>
      </c>
      <c r="AD6665">
        <f>IF(ISBLANK(Source[[#This Row],[CrosslistID]]),1,1/COUNTIFS(Source[CrosslistID],Source[[#This Row],[CrosslistID]],Source[TermDesc],Source[[#This Row],[TermDesc]]))</f>
        <v>1</v>
      </c>
      <c r="AG6665">
        <v>0</v>
      </c>
      <c r="AH6665">
        <v>80</v>
      </c>
      <c r="AI6665">
        <v>5.3330000000000002</v>
      </c>
      <c r="AJ6665">
        <v>5.8330000000000002</v>
      </c>
      <c r="AK6665">
        <v>0.33329999999999999</v>
      </c>
      <c r="AL66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65">
        <f>IF(AND(Source[[#This Row],[Credit_Noncredit]]="Noncredit",Source[[#This Row],[FTEF]]&gt;0),Source[[#This Row],[NC XLST FTES]]*525/(437.5*Source[[#This Row],[FTEF]]),0)</f>
        <v>0</v>
      </c>
      <c r="AN6665">
        <f>IF(Source[[#This Row],[Credit_Noncredit]]="Credit",Source[[#This Row],[Census Enrollment]],Source[[#This Row],[Noncredit Avg. Attendance]])</f>
        <v>35</v>
      </c>
    </row>
    <row r="6666" spans="1:40" x14ac:dyDescent="0.25">
      <c r="A6666" t="s">
        <v>1914</v>
      </c>
      <c r="B6666" t="s">
        <v>886</v>
      </c>
      <c r="C6666" t="s">
        <v>775</v>
      </c>
      <c r="D6666" t="s">
        <v>1753</v>
      </c>
      <c r="E6666" s="4">
        <v>72448</v>
      </c>
      <c r="F6666" s="4" t="s">
        <v>1754</v>
      </c>
      <c r="G6666" s="4">
        <v>60</v>
      </c>
      <c r="H6666" t="str">
        <f>CONCATENATE(Source[[#This Row],[Subject]],TRIM(Source[[#This Row],[Course]]))</f>
        <v>MATH60</v>
      </c>
      <c r="I6666" t="str">
        <f>VLOOKUP(Source[[#This Row],[SubjCrse]],'Courses and Categories'!$E$2:$G$1816,3,FALSE)</f>
        <v>Credit General Education</v>
      </c>
      <c r="J6666">
        <v>501</v>
      </c>
      <c r="K6666" t="s">
        <v>1759</v>
      </c>
      <c r="L6666" t="s">
        <v>87</v>
      </c>
      <c r="M6666" t="s">
        <v>903</v>
      </c>
      <c r="N6666" t="s">
        <v>105</v>
      </c>
      <c r="O6666">
        <v>1810</v>
      </c>
      <c r="P6666">
        <v>2025</v>
      </c>
      <c r="Q6666" t="s">
        <v>850</v>
      </c>
      <c r="R6666">
        <v>753</v>
      </c>
      <c r="S6666" t="s">
        <v>134</v>
      </c>
      <c r="T6666">
        <v>1</v>
      </c>
      <c r="U6666" s="1">
        <v>43694</v>
      </c>
      <c r="V6666" s="1">
        <v>43819</v>
      </c>
      <c r="W6666" t="s">
        <v>1663</v>
      </c>
      <c r="X6666" t="s">
        <v>1929</v>
      </c>
      <c r="Y6666">
        <v>35</v>
      </c>
      <c r="Z6666">
        <v>28</v>
      </c>
      <c r="AA6666">
        <v>35</v>
      </c>
      <c r="AB6666">
        <v>80</v>
      </c>
      <c r="AD6666">
        <f>IF(ISBLANK(Source[[#This Row],[CrosslistID]]),1,1/COUNTIFS(Source[CrosslistID],Source[[#This Row],[CrosslistID]],Source[TermDesc],Source[[#This Row],[TermDesc]]))</f>
        <v>1</v>
      </c>
      <c r="AG6666">
        <v>0</v>
      </c>
      <c r="AH6666">
        <v>80</v>
      </c>
      <c r="AI6666">
        <v>5.6669999999999998</v>
      </c>
      <c r="AJ6666">
        <v>5.8337000000000003</v>
      </c>
      <c r="AK6666">
        <v>0.33329999999999999</v>
      </c>
      <c r="AL66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66">
        <f>IF(AND(Source[[#This Row],[Credit_Noncredit]]="Noncredit",Source[[#This Row],[FTEF]]&gt;0),Source[[#This Row],[NC XLST FTES]]*525/(437.5*Source[[#This Row],[FTEF]]),0)</f>
        <v>0</v>
      </c>
      <c r="AN6666">
        <f>IF(Source[[#This Row],[Credit_Noncredit]]="Credit",Source[[#This Row],[Census Enrollment]],Source[[#This Row],[Noncredit Avg. Attendance]])</f>
        <v>35</v>
      </c>
    </row>
    <row r="6667" spans="1:40" x14ac:dyDescent="0.25">
      <c r="A6667" t="s">
        <v>1914</v>
      </c>
      <c r="B6667" t="s">
        <v>886</v>
      </c>
      <c r="C6667" t="s">
        <v>775</v>
      </c>
      <c r="D6667" t="s">
        <v>1753</v>
      </c>
      <c r="E6667" s="4">
        <v>70590</v>
      </c>
      <c r="F6667" s="4" t="s">
        <v>1754</v>
      </c>
      <c r="G6667" s="4">
        <v>60</v>
      </c>
      <c r="H6667" t="str">
        <f>CONCATENATE(Source[[#This Row],[Subject]],TRIM(Source[[#This Row],[Course]]))</f>
        <v>MATH60</v>
      </c>
      <c r="I6667" t="str">
        <f>VLOOKUP(Source[[#This Row],[SubjCrse]],'Courses and Categories'!$E$2:$G$1816,3,FALSE)</f>
        <v>Credit General Education</v>
      </c>
      <c r="J6667">
        <v>502</v>
      </c>
      <c r="K6667" t="s">
        <v>1759</v>
      </c>
      <c r="L6667" t="s">
        <v>87</v>
      </c>
      <c r="M6667" t="s">
        <v>903</v>
      </c>
      <c r="N6667" t="s">
        <v>105</v>
      </c>
      <c r="O6667">
        <v>1810</v>
      </c>
      <c r="P6667">
        <v>2025</v>
      </c>
      <c r="Q6667" t="s">
        <v>420</v>
      </c>
      <c r="R6667">
        <v>260</v>
      </c>
      <c r="S6667" t="s">
        <v>134</v>
      </c>
      <c r="T6667">
        <v>1</v>
      </c>
      <c r="U6667" s="1">
        <v>43694</v>
      </c>
      <c r="V6667" s="1">
        <v>43819</v>
      </c>
      <c r="W6667" t="s">
        <v>1796</v>
      </c>
      <c r="X6667" t="s">
        <v>1929</v>
      </c>
      <c r="Y6667">
        <v>30</v>
      </c>
      <c r="Z6667">
        <v>22</v>
      </c>
      <c r="AA6667">
        <v>35</v>
      </c>
      <c r="AB6667">
        <v>62.857100000000003</v>
      </c>
      <c r="AD6667">
        <f>IF(ISBLANK(Source[[#This Row],[CrosslistID]]),1,1/COUNTIFS(Source[CrosslistID],Source[[#This Row],[CrosslistID]],Source[TermDesc],Source[[#This Row],[TermDesc]]))</f>
        <v>1</v>
      </c>
      <c r="AG6667">
        <v>0</v>
      </c>
      <c r="AH6667">
        <v>62.857100000000003</v>
      </c>
      <c r="AI6667">
        <v>4.6669999999999998</v>
      </c>
      <c r="AJ6667">
        <v>5.0004</v>
      </c>
      <c r="AK6667">
        <v>0.33329999999999999</v>
      </c>
      <c r="AL66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67">
        <f>IF(AND(Source[[#This Row],[Credit_Noncredit]]="Noncredit",Source[[#This Row],[FTEF]]&gt;0),Source[[#This Row],[NC XLST FTES]]*525/(437.5*Source[[#This Row],[FTEF]]),0)</f>
        <v>0</v>
      </c>
      <c r="AN6667">
        <f>IF(Source[[#This Row],[Credit_Noncredit]]="Credit",Source[[#This Row],[Census Enrollment]],Source[[#This Row],[Noncredit Avg. Attendance]])</f>
        <v>30</v>
      </c>
    </row>
    <row r="6668" spans="1:40" x14ac:dyDescent="0.25">
      <c r="A6668" t="s">
        <v>1914</v>
      </c>
      <c r="B6668" t="s">
        <v>886</v>
      </c>
      <c r="C6668" t="s">
        <v>775</v>
      </c>
      <c r="D6668" t="s">
        <v>1753</v>
      </c>
      <c r="E6668" s="4">
        <v>73653</v>
      </c>
      <c r="F6668" s="4" t="s">
        <v>1754</v>
      </c>
      <c r="G6668" s="4">
        <v>60</v>
      </c>
      <c r="H6668" t="str">
        <f>CONCATENATE(Source[[#This Row],[Subject]],TRIM(Source[[#This Row],[Course]]))</f>
        <v>MATH60</v>
      </c>
      <c r="I6668" t="str">
        <f>VLOOKUP(Source[[#This Row],[SubjCrse]],'Courses and Categories'!$E$2:$G$1816,3,FALSE)</f>
        <v>Credit General Education</v>
      </c>
      <c r="J6668">
        <v>504</v>
      </c>
      <c r="K6668" t="s">
        <v>1759</v>
      </c>
      <c r="L6668" t="s">
        <v>87</v>
      </c>
      <c r="M6668" t="s">
        <v>903</v>
      </c>
      <c r="N6668" t="s">
        <v>59</v>
      </c>
      <c r="O6668">
        <v>1810</v>
      </c>
      <c r="P6668">
        <v>2025</v>
      </c>
      <c r="Q6668" t="s">
        <v>422</v>
      </c>
      <c r="R6668">
        <v>215</v>
      </c>
      <c r="S6668" t="s">
        <v>134</v>
      </c>
      <c r="T6668">
        <v>1</v>
      </c>
      <c r="U6668" s="1">
        <v>43694</v>
      </c>
      <c r="V6668" s="1">
        <v>43819</v>
      </c>
      <c r="W6668" t="s">
        <v>1804</v>
      </c>
      <c r="X6668" t="s">
        <v>1929</v>
      </c>
      <c r="Y6668">
        <v>35</v>
      </c>
      <c r="Z6668">
        <v>35</v>
      </c>
      <c r="AA6668">
        <v>35</v>
      </c>
      <c r="AB6668">
        <v>100</v>
      </c>
      <c r="AD6668">
        <f>IF(ISBLANK(Source[[#This Row],[CrosslistID]]),1,1/COUNTIFS(Source[CrosslistID],Source[[#This Row],[CrosslistID]],Source[TermDesc],Source[[#This Row],[TermDesc]]))</f>
        <v>1</v>
      </c>
      <c r="AG6668">
        <v>0</v>
      </c>
      <c r="AH6668">
        <v>100</v>
      </c>
      <c r="AI6668">
        <v>5.8330000000000002</v>
      </c>
      <c r="AJ6668">
        <v>5.8330000000000002</v>
      </c>
      <c r="AK6668">
        <v>0.33329999999999999</v>
      </c>
      <c r="AL66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68">
        <f>IF(AND(Source[[#This Row],[Credit_Noncredit]]="Noncredit",Source[[#This Row],[FTEF]]&gt;0),Source[[#This Row],[NC XLST FTES]]*525/(437.5*Source[[#This Row],[FTEF]]),0)</f>
        <v>0</v>
      </c>
      <c r="AN6668">
        <f>IF(Source[[#This Row],[Credit_Noncredit]]="Credit",Source[[#This Row],[Census Enrollment]],Source[[#This Row],[Noncredit Avg. Attendance]])</f>
        <v>35</v>
      </c>
    </row>
    <row r="6669" spans="1:40" x14ac:dyDescent="0.25">
      <c r="A6669" t="s">
        <v>1914</v>
      </c>
      <c r="B6669" t="s">
        <v>886</v>
      </c>
      <c r="C6669" t="s">
        <v>775</v>
      </c>
      <c r="D6669" t="s">
        <v>1753</v>
      </c>
      <c r="E6669" s="4">
        <v>74666</v>
      </c>
      <c r="F6669" s="4" t="s">
        <v>1754</v>
      </c>
      <c r="G6669" s="4">
        <v>60</v>
      </c>
      <c r="H6669" t="str">
        <f>CONCATENATE(Source[[#This Row],[Subject]],TRIM(Source[[#This Row],[Course]]))</f>
        <v>MATH60</v>
      </c>
      <c r="I6669" t="str">
        <f>VLOOKUP(Source[[#This Row],[SubjCrse]],'Courses and Categories'!$E$2:$G$1816,3,FALSE)</f>
        <v>Credit General Education</v>
      </c>
      <c r="J6669">
        <v>961</v>
      </c>
      <c r="K6669" t="s">
        <v>1759</v>
      </c>
      <c r="L6669" t="s">
        <v>87</v>
      </c>
      <c r="M6669" t="s">
        <v>897</v>
      </c>
      <c r="N6669" t="s">
        <v>42</v>
      </c>
      <c r="O6669" t="s">
        <v>42</v>
      </c>
      <c r="P6669" t="s">
        <v>42</v>
      </c>
      <c r="Q6669" t="s">
        <v>42</v>
      </c>
      <c r="S6669" t="s">
        <v>134</v>
      </c>
      <c r="T6669" t="s">
        <v>44</v>
      </c>
      <c r="U6669" s="1">
        <v>43711</v>
      </c>
      <c r="V6669" s="1">
        <v>43819</v>
      </c>
      <c r="W6669" t="s">
        <v>1758</v>
      </c>
      <c r="X6669" t="s">
        <v>1450</v>
      </c>
      <c r="Y6669">
        <v>45</v>
      </c>
      <c r="Z6669">
        <v>40</v>
      </c>
      <c r="AA6669">
        <v>40</v>
      </c>
      <c r="AB6669">
        <v>100</v>
      </c>
      <c r="AD6669">
        <f>IF(ISBLANK(Source[[#This Row],[CrosslistID]]),1,1/COUNTIFS(Source[CrosslistID],Source[[#This Row],[CrosslistID]],Source[TermDesc],Source[[#This Row],[TermDesc]]))</f>
        <v>1</v>
      </c>
      <c r="AG6669">
        <v>0</v>
      </c>
      <c r="AH6669">
        <v>100</v>
      </c>
      <c r="AI6669">
        <v>7.3330000000000002</v>
      </c>
      <c r="AJ6669">
        <v>7.4996999999999998</v>
      </c>
      <c r="AK6669">
        <v>0.33329999999999999</v>
      </c>
      <c r="AL66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69">
        <f>IF(AND(Source[[#This Row],[Credit_Noncredit]]="Noncredit",Source[[#This Row],[FTEF]]&gt;0),Source[[#This Row],[NC XLST FTES]]*525/(437.5*Source[[#This Row],[FTEF]]),0)</f>
        <v>0</v>
      </c>
      <c r="AN6669">
        <f>IF(Source[[#This Row],[Credit_Noncredit]]="Credit",Source[[#This Row],[Census Enrollment]],Source[[#This Row],[Noncredit Avg. Attendance]])</f>
        <v>45</v>
      </c>
    </row>
    <row r="6670" spans="1:40" x14ac:dyDescent="0.25">
      <c r="A6670" t="s">
        <v>1914</v>
      </c>
      <c r="B6670" t="s">
        <v>886</v>
      </c>
      <c r="C6670" t="s">
        <v>775</v>
      </c>
      <c r="D6670" t="s">
        <v>1753</v>
      </c>
      <c r="E6670" s="4">
        <v>70586</v>
      </c>
      <c r="F6670" s="4" t="s">
        <v>1754</v>
      </c>
      <c r="G6670" s="4">
        <v>60</v>
      </c>
      <c r="H6670" t="str">
        <f>CONCATENATE(Source[[#This Row],[Subject]],TRIM(Source[[#This Row],[Course]]))</f>
        <v>MATH60</v>
      </c>
      <c r="I6670" t="str">
        <f>VLOOKUP(Source[[#This Row],[SubjCrse]],'Courses and Categories'!$E$2:$G$1816,3,FALSE)</f>
        <v>Credit General Education</v>
      </c>
      <c r="J6670">
        <v>962</v>
      </c>
      <c r="K6670" t="s">
        <v>1759</v>
      </c>
      <c r="L6670" t="s">
        <v>87</v>
      </c>
      <c r="M6670" t="s">
        <v>897</v>
      </c>
      <c r="N6670" t="s">
        <v>42</v>
      </c>
      <c r="O6670" t="s">
        <v>42</v>
      </c>
      <c r="P6670" t="s">
        <v>42</v>
      </c>
      <c r="Q6670" t="s">
        <v>42</v>
      </c>
      <c r="S6670" t="s">
        <v>134</v>
      </c>
      <c r="T6670" t="s">
        <v>44</v>
      </c>
      <c r="U6670" s="1">
        <v>43711</v>
      </c>
      <c r="V6670" s="1">
        <v>43819</v>
      </c>
      <c r="W6670" t="s">
        <v>1758</v>
      </c>
      <c r="X6670" t="s">
        <v>1450</v>
      </c>
      <c r="Y6670">
        <v>43</v>
      </c>
      <c r="Z6670">
        <v>35</v>
      </c>
      <c r="AA6670">
        <v>40</v>
      </c>
      <c r="AB6670">
        <v>87.5</v>
      </c>
      <c r="AD6670">
        <f>IF(ISBLANK(Source[[#This Row],[CrosslistID]]),1,1/COUNTIFS(Source[CrosslistID],Source[[#This Row],[CrosslistID]],Source[TermDesc],Source[[#This Row],[TermDesc]]))</f>
        <v>1</v>
      </c>
      <c r="AG6670">
        <v>0</v>
      </c>
      <c r="AH6670">
        <v>87.5</v>
      </c>
      <c r="AI6670">
        <v>7.1669999999999998</v>
      </c>
      <c r="AJ6670">
        <v>7.1669999999999998</v>
      </c>
      <c r="AK6670">
        <v>0.33329999999999999</v>
      </c>
      <c r="AL66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70">
        <f>IF(AND(Source[[#This Row],[Credit_Noncredit]]="Noncredit",Source[[#This Row],[FTEF]]&gt;0),Source[[#This Row],[NC XLST FTES]]*525/(437.5*Source[[#This Row],[FTEF]]),0)</f>
        <v>0</v>
      </c>
      <c r="AN6670">
        <f>IF(Source[[#This Row],[Credit_Noncredit]]="Credit",Source[[#This Row],[Census Enrollment]],Source[[#This Row],[Noncredit Avg. Attendance]])</f>
        <v>43</v>
      </c>
    </row>
    <row r="6671" spans="1:40" x14ac:dyDescent="0.25">
      <c r="A6671" t="s">
        <v>1914</v>
      </c>
      <c r="B6671" t="s">
        <v>886</v>
      </c>
      <c r="C6671" t="s">
        <v>775</v>
      </c>
      <c r="D6671" t="s">
        <v>1753</v>
      </c>
      <c r="E6671" s="4">
        <v>76905</v>
      </c>
      <c r="F6671" s="4" t="s">
        <v>1754</v>
      </c>
      <c r="G6671" s="4">
        <v>70</v>
      </c>
      <c r="H6671" t="str">
        <f>CONCATENATE(Source[[#This Row],[Subject]],TRIM(Source[[#This Row],[Course]]))</f>
        <v>MATH70</v>
      </c>
      <c r="I6671" t="str">
        <f>VLOOKUP(Source[[#This Row],[SubjCrse]],'Courses and Categories'!$E$2:$G$1816,3,FALSE)</f>
        <v>Credit General Education</v>
      </c>
      <c r="J6671">
        <v>1</v>
      </c>
      <c r="K6671" t="s">
        <v>1764</v>
      </c>
      <c r="L6671" t="s">
        <v>39</v>
      </c>
      <c r="M6671" t="s">
        <v>903</v>
      </c>
      <c r="N6671" t="s">
        <v>59</v>
      </c>
      <c r="O6671">
        <v>940</v>
      </c>
      <c r="P6671">
        <v>1055</v>
      </c>
      <c r="Q6671" t="s">
        <v>238</v>
      </c>
      <c r="R6671">
        <v>711</v>
      </c>
      <c r="S6671" t="s">
        <v>134</v>
      </c>
      <c r="T6671">
        <v>1</v>
      </c>
      <c r="U6671" s="1">
        <v>43694</v>
      </c>
      <c r="V6671" s="1">
        <v>43819</v>
      </c>
      <c r="W6671" t="s">
        <v>4356</v>
      </c>
      <c r="X6671" t="s">
        <v>1929</v>
      </c>
      <c r="Y6671">
        <v>42</v>
      </c>
      <c r="Z6671">
        <v>40</v>
      </c>
      <c r="AA6671">
        <v>35</v>
      </c>
      <c r="AB6671">
        <v>114.28570000000001</v>
      </c>
      <c r="AD6671">
        <f>IF(ISBLANK(Source[[#This Row],[CrosslistID]]),1,1/COUNTIFS(Source[CrosslistID],Source[[#This Row],[CrosslistID]],Source[TermDesc],Source[[#This Row],[TermDesc]]))</f>
        <v>1</v>
      </c>
      <c r="AG6671">
        <v>0</v>
      </c>
      <c r="AH6671">
        <v>114.28570000000001</v>
      </c>
      <c r="AI6671">
        <v>4.0999999999999996</v>
      </c>
      <c r="AJ6671">
        <v>4.2</v>
      </c>
      <c r="AK6671">
        <v>0.2</v>
      </c>
      <c r="AL66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71">
        <f>IF(AND(Source[[#This Row],[Credit_Noncredit]]="Noncredit",Source[[#This Row],[FTEF]]&gt;0),Source[[#This Row],[NC XLST FTES]]*525/(437.5*Source[[#This Row],[FTEF]]),0)</f>
        <v>0</v>
      </c>
      <c r="AN6671">
        <f>IF(Source[[#This Row],[Credit_Noncredit]]="Credit",Source[[#This Row],[Census Enrollment]],Source[[#This Row],[Noncredit Avg. Attendance]])</f>
        <v>42</v>
      </c>
    </row>
    <row r="6672" spans="1:40" x14ac:dyDescent="0.25">
      <c r="A6672" t="s">
        <v>1914</v>
      </c>
      <c r="B6672" t="s">
        <v>886</v>
      </c>
      <c r="C6672" t="s">
        <v>775</v>
      </c>
      <c r="D6672" t="s">
        <v>1753</v>
      </c>
      <c r="E6672" s="4">
        <v>78888</v>
      </c>
      <c r="F6672" s="4" t="s">
        <v>1754</v>
      </c>
      <c r="G6672" s="4">
        <v>70</v>
      </c>
      <c r="H6672" t="str">
        <f>CONCATENATE(Source[[#This Row],[Subject]],TRIM(Source[[#This Row],[Course]]))</f>
        <v>MATH70</v>
      </c>
      <c r="I6672" t="str">
        <f>VLOOKUP(Source[[#This Row],[SubjCrse]],'Courses and Categories'!$E$2:$G$1816,3,FALSE)</f>
        <v>Credit General Education</v>
      </c>
      <c r="J6672">
        <v>2</v>
      </c>
      <c r="K6672" t="s">
        <v>1764</v>
      </c>
      <c r="L6672" t="s">
        <v>39</v>
      </c>
      <c r="M6672" t="s">
        <v>903</v>
      </c>
      <c r="N6672" t="s">
        <v>105</v>
      </c>
      <c r="O6672">
        <v>1110</v>
      </c>
      <c r="P6672">
        <v>1225</v>
      </c>
      <c r="Q6672" t="s">
        <v>420</v>
      </c>
      <c r="R6672">
        <v>275</v>
      </c>
      <c r="S6672" t="s">
        <v>134</v>
      </c>
      <c r="T6672">
        <v>1</v>
      </c>
      <c r="U6672" s="1">
        <v>43694</v>
      </c>
      <c r="V6672" s="1">
        <v>43819</v>
      </c>
      <c r="W6672" t="s">
        <v>3946</v>
      </c>
      <c r="X6672" t="s">
        <v>1929</v>
      </c>
      <c r="Y6672">
        <v>45</v>
      </c>
      <c r="Z6672">
        <v>42</v>
      </c>
      <c r="AA6672">
        <v>35</v>
      </c>
      <c r="AB6672">
        <v>120</v>
      </c>
      <c r="AD6672">
        <f>IF(ISBLANK(Source[[#This Row],[CrosslistID]]),1,1/COUNTIFS(Source[CrosslistID],Source[[#This Row],[CrosslistID]],Source[TermDesc],Source[[#This Row],[TermDesc]]))</f>
        <v>1</v>
      </c>
      <c r="AG6672">
        <v>0</v>
      </c>
      <c r="AH6672">
        <v>120</v>
      </c>
      <c r="AI6672">
        <v>4.4000000000000004</v>
      </c>
      <c r="AJ6672">
        <v>4.5</v>
      </c>
      <c r="AK6672">
        <v>0.2</v>
      </c>
      <c r="AL66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72">
        <f>IF(AND(Source[[#This Row],[Credit_Noncredit]]="Noncredit",Source[[#This Row],[FTEF]]&gt;0),Source[[#This Row],[NC XLST FTES]]*525/(437.5*Source[[#This Row],[FTEF]]),0)</f>
        <v>0</v>
      </c>
      <c r="AN6672">
        <f>IF(Source[[#This Row],[Credit_Noncredit]]="Credit",Source[[#This Row],[Census Enrollment]],Source[[#This Row],[Noncredit Avg. Attendance]])</f>
        <v>45</v>
      </c>
    </row>
    <row r="6673" spans="1:40" x14ac:dyDescent="0.25">
      <c r="A6673" t="s">
        <v>1914</v>
      </c>
      <c r="B6673" t="s">
        <v>886</v>
      </c>
      <c r="C6673" t="s">
        <v>775</v>
      </c>
      <c r="D6673" t="s">
        <v>1753</v>
      </c>
      <c r="E6673" s="4">
        <v>72446</v>
      </c>
      <c r="F6673" s="4" t="s">
        <v>1754</v>
      </c>
      <c r="G6673" s="4">
        <v>70</v>
      </c>
      <c r="H6673" t="str">
        <f>CONCATENATE(Source[[#This Row],[Subject]],TRIM(Source[[#This Row],[Course]]))</f>
        <v>MATH70</v>
      </c>
      <c r="I6673" t="str">
        <f>VLOOKUP(Source[[#This Row],[SubjCrse]],'Courses and Categories'!$E$2:$G$1816,3,FALSE)</f>
        <v>Credit General Education</v>
      </c>
      <c r="J6673">
        <v>501</v>
      </c>
      <c r="K6673" t="s">
        <v>1764</v>
      </c>
      <c r="L6673" t="s">
        <v>87</v>
      </c>
      <c r="M6673" t="s">
        <v>903</v>
      </c>
      <c r="N6673" t="s">
        <v>41</v>
      </c>
      <c r="O6673">
        <v>1810</v>
      </c>
      <c r="P6673">
        <v>2100</v>
      </c>
      <c r="Q6673" t="s">
        <v>236</v>
      </c>
      <c r="R6673">
        <v>380</v>
      </c>
      <c r="S6673" t="s">
        <v>134</v>
      </c>
      <c r="T6673">
        <v>1</v>
      </c>
      <c r="U6673" s="1">
        <v>43694</v>
      </c>
      <c r="V6673" s="1">
        <v>43819</v>
      </c>
      <c r="W6673" t="s">
        <v>557</v>
      </c>
      <c r="X6673" t="s">
        <v>1929</v>
      </c>
      <c r="Y6673">
        <v>34</v>
      </c>
      <c r="Z6673">
        <v>29</v>
      </c>
      <c r="AA6673">
        <v>35</v>
      </c>
      <c r="AB6673">
        <v>82.857100000000003</v>
      </c>
      <c r="AD6673">
        <f>IF(ISBLANK(Source[[#This Row],[CrosslistID]]),1,1/COUNTIFS(Source[CrosslistID],Source[[#This Row],[CrosslistID]],Source[TermDesc],Source[[#This Row],[TermDesc]]))</f>
        <v>1</v>
      </c>
      <c r="AG6673">
        <v>0</v>
      </c>
      <c r="AH6673">
        <v>82.857100000000003</v>
      </c>
      <c r="AI6673">
        <v>3.3</v>
      </c>
      <c r="AJ6673">
        <v>3.4</v>
      </c>
      <c r="AK6673">
        <v>0.2</v>
      </c>
      <c r="AL66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73">
        <f>IF(AND(Source[[#This Row],[Credit_Noncredit]]="Noncredit",Source[[#This Row],[FTEF]]&gt;0),Source[[#This Row],[NC XLST FTES]]*525/(437.5*Source[[#This Row],[FTEF]]),0)</f>
        <v>0</v>
      </c>
      <c r="AN6673">
        <f>IF(Source[[#This Row],[Credit_Noncredit]]="Credit",Source[[#This Row],[Census Enrollment]],Source[[#This Row],[Noncredit Avg. Attendance]])</f>
        <v>34</v>
      </c>
    </row>
    <row r="6674" spans="1:40" x14ac:dyDescent="0.25">
      <c r="A6674" t="s">
        <v>1914</v>
      </c>
      <c r="B6674" t="s">
        <v>886</v>
      </c>
      <c r="C6674" t="s">
        <v>775</v>
      </c>
      <c r="D6674" t="s">
        <v>1753</v>
      </c>
      <c r="E6674" s="4">
        <v>72234</v>
      </c>
      <c r="F6674" s="4" t="s">
        <v>1754</v>
      </c>
      <c r="G6674" s="4">
        <v>70</v>
      </c>
      <c r="H6674" t="str">
        <f>CONCATENATE(Source[[#This Row],[Subject]],TRIM(Source[[#This Row],[Course]]))</f>
        <v>MATH70</v>
      </c>
      <c r="I6674" t="str">
        <f>VLOOKUP(Source[[#This Row],[SubjCrse]],'Courses and Categories'!$E$2:$G$1816,3,FALSE)</f>
        <v>Credit General Education</v>
      </c>
      <c r="J6674">
        <v>502</v>
      </c>
      <c r="K6674" t="s">
        <v>1764</v>
      </c>
      <c r="L6674" t="s">
        <v>87</v>
      </c>
      <c r="M6674" t="s">
        <v>903</v>
      </c>
      <c r="N6674" t="s">
        <v>50</v>
      </c>
      <c r="O6674">
        <v>1810</v>
      </c>
      <c r="P6674">
        <v>2100</v>
      </c>
      <c r="Q6674" t="s">
        <v>238</v>
      </c>
      <c r="R6674">
        <v>708</v>
      </c>
      <c r="S6674" t="s">
        <v>134</v>
      </c>
      <c r="T6674">
        <v>1</v>
      </c>
      <c r="U6674" s="1">
        <v>43694</v>
      </c>
      <c r="V6674" s="1">
        <v>43819</v>
      </c>
      <c r="W6674" t="s">
        <v>1800</v>
      </c>
      <c r="X6674" t="s">
        <v>1929</v>
      </c>
      <c r="Y6674">
        <v>41</v>
      </c>
      <c r="Z6674">
        <v>34</v>
      </c>
      <c r="AA6674">
        <v>35</v>
      </c>
      <c r="AB6674">
        <v>97.142899999999997</v>
      </c>
      <c r="AD6674">
        <f>IF(ISBLANK(Source[[#This Row],[CrosslistID]]),1,1/COUNTIFS(Source[CrosslistID],Source[[#This Row],[CrosslistID]],Source[TermDesc],Source[[#This Row],[TermDesc]]))</f>
        <v>1</v>
      </c>
      <c r="AG6674">
        <v>0</v>
      </c>
      <c r="AH6674">
        <v>97.142899999999997</v>
      </c>
      <c r="AI6674">
        <v>3.8</v>
      </c>
      <c r="AJ6674">
        <v>4.0999999999999996</v>
      </c>
      <c r="AK6674">
        <v>0.2</v>
      </c>
      <c r="AL66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74">
        <f>IF(AND(Source[[#This Row],[Credit_Noncredit]]="Noncredit",Source[[#This Row],[FTEF]]&gt;0),Source[[#This Row],[NC XLST FTES]]*525/(437.5*Source[[#This Row],[FTEF]]),0)</f>
        <v>0</v>
      </c>
      <c r="AN6674">
        <f>IF(Source[[#This Row],[Credit_Noncredit]]="Credit",Source[[#This Row],[Census Enrollment]],Source[[#This Row],[Noncredit Avg. Attendance]])</f>
        <v>41</v>
      </c>
    </row>
    <row r="6675" spans="1:40" x14ac:dyDescent="0.25">
      <c r="A6675" t="s">
        <v>1914</v>
      </c>
      <c r="B6675" t="s">
        <v>886</v>
      </c>
      <c r="C6675" t="s">
        <v>775</v>
      </c>
      <c r="D6675" t="s">
        <v>1753</v>
      </c>
      <c r="E6675" s="4">
        <v>78889</v>
      </c>
      <c r="F6675" s="4" t="s">
        <v>1754</v>
      </c>
      <c r="G6675" s="4">
        <v>70</v>
      </c>
      <c r="H6675" t="str">
        <f>CONCATENATE(Source[[#This Row],[Subject]],TRIM(Source[[#This Row],[Course]]))</f>
        <v>MATH70</v>
      </c>
      <c r="I6675" t="str">
        <f>VLOOKUP(Source[[#This Row],[SubjCrse]],'Courses and Categories'!$E$2:$G$1816,3,FALSE)</f>
        <v>Credit General Education</v>
      </c>
      <c r="J6675">
        <v>961</v>
      </c>
      <c r="K6675" t="s">
        <v>1764</v>
      </c>
      <c r="L6675" t="s">
        <v>87</v>
      </c>
      <c r="M6675" t="s">
        <v>897</v>
      </c>
      <c r="N6675" t="s">
        <v>42</v>
      </c>
      <c r="O6675" t="s">
        <v>42</v>
      </c>
      <c r="P6675" t="s">
        <v>42</v>
      </c>
      <c r="Q6675" t="s">
        <v>42</v>
      </c>
      <c r="S6675" t="s">
        <v>134</v>
      </c>
      <c r="T6675" t="s">
        <v>44</v>
      </c>
      <c r="U6675" s="1">
        <v>43711</v>
      </c>
      <c r="V6675" s="1">
        <v>43819</v>
      </c>
      <c r="W6675" t="s">
        <v>1756</v>
      </c>
      <c r="X6675" t="s">
        <v>1450</v>
      </c>
      <c r="Y6675">
        <v>29</v>
      </c>
      <c r="Z6675">
        <v>22</v>
      </c>
      <c r="AA6675">
        <v>40</v>
      </c>
      <c r="AB6675">
        <v>55</v>
      </c>
      <c r="AD6675">
        <f>IF(ISBLANK(Source[[#This Row],[CrosslistID]]),1,1/COUNTIFS(Source[CrosslistID],Source[[#This Row],[CrosslistID]],Source[TermDesc],Source[[#This Row],[TermDesc]]))</f>
        <v>1</v>
      </c>
      <c r="AG6675">
        <v>0</v>
      </c>
      <c r="AH6675">
        <v>55</v>
      </c>
      <c r="AI6675">
        <v>2.6</v>
      </c>
      <c r="AJ6675">
        <v>2.9</v>
      </c>
      <c r="AK6675">
        <v>0.2</v>
      </c>
      <c r="AL66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75">
        <f>IF(AND(Source[[#This Row],[Credit_Noncredit]]="Noncredit",Source[[#This Row],[FTEF]]&gt;0),Source[[#This Row],[NC XLST FTES]]*525/(437.5*Source[[#This Row],[FTEF]]),0)</f>
        <v>0</v>
      </c>
      <c r="AN6675">
        <f>IF(Source[[#This Row],[Credit_Noncredit]]="Credit",Source[[#This Row],[Census Enrollment]],Source[[#This Row],[Noncredit Avg. Attendance]])</f>
        <v>29</v>
      </c>
    </row>
    <row r="6676" spans="1:40" x14ac:dyDescent="0.25">
      <c r="A6676" t="s">
        <v>1914</v>
      </c>
      <c r="B6676" t="s">
        <v>886</v>
      </c>
      <c r="C6676" t="s">
        <v>775</v>
      </c>
      <c r="D6676" t="s">
        <v>1753</v>
      </c>
      <c r="E6676" s="4">
        <v>70477</v>
      </c>
      <c r="F6676" s="4" t="s">
        <v>1754</v>
      </c>
      <c r="G6676" s="4">
        <v>75</v>
      </c>
      <c r="H6676" t="str">
        <f>CONCATENATE(Source[[#This Row],[Subject]],TRIM(Source[[#This Row],[Course]]))</f>
        <v>MATH75</v>
      </c>
      <c r="I6676" t="str">
        <f>VLOOKUP(Source[[#This Row],[SubjCrse]],'Courses and Categories'!$E$2:$G$1816,3,FALSE)</f>
        <v>Credit General Education</v>
      </c>
      <c r="J6676">
        <v>1</v>
      </c>
      <c r="K6676" t="s">
        <v>1765</v>
      </c>
      <c r="L6676" t="s">
        <v>39</v>
      </c>
      <c r="M6676" t="s">
        <v>903</v>
      </c>
      <c r="N6676" t="s">
        <v>59</v>
      </c>
      <c r="O6676">
        <v>810</v>
      </c>
      <c r="P6676">
        <v>925</v>
      </c>
      <c r="Q6676" t="s">
        <v>238</v>
      </c>
      <c r="R6676">
        <v>714</v>
      </c>
      <c r="S6676" t="s">
        <v>134</v>
      </c>
      <c r="T6676">
        <v>1</v>
      </c>
      <c r="U6676" s="1">
        <v>43694</v>
      </c>
      <c r="V6676" s="1">
        <v>43819</v>
      </c>
      <c r="W6676" t="s">
        <v>1776</v>
      </c>
      <c r="X6676" t="s">
        <v>1929</v>
      </c>
      <c r="Y6676">
        <v>37</v>
      </c>
      <c r="Z6676">
        <v>35</v>
      </c>
      <c r="AA6676">
        <v>35</v>
      </c>
      <c r="AB6676">
        <v>100</v>
      </c>
      <c r="AD6676">
        <f>IF(ISBLANK(Source[[#This Row],[CrosslistID]]),1,1/COUNTIFS(Source[CrosslistID],Source[[#This Row],[CrosslistID]],Source[TermDesc],Source[[#This Row],[TermDesc]]))</f>
        <v>1</v>
      </c>
      <c r="AG6676">
        <v>0</v>
      </c>
      <c r="AH6676">
        <v>100</v>
      </c>
      <c r="AI6676">
        <v>3.5</v>
      </c>
      <c r="AJ6676">
        <v>3.7</v>
      </c>
      <c r="AK6676">
        <v>0.2</v>
      </c>
      <c r="AL66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76">
        <f>IF(AND(Source[[#This Row],[Credit_Noncredit]]="Noncredit",Source[[#This Row],[FTEF]]&gt;0),Source[[#This Row],[NC XLST FTES]]*525/(437.5*Source[[#This Row],[FTEF]]),0)</f>
        <v>0</v>
      </c>
      <c r="AN6676">
        <f>IF(Source[[#This Row],[Credit_Noncredit]]="Credit",Source[[#This Row],[Census Enrollment]],Source[[#This Row],[Noncredit Avg. Attendance]])</f>
        <v>37</v>
      </c>
    </row>
    <row r="6677" spans="1:40" x14ac:dyDescent="0.25">
      <c r="A6677" t="s">
        <v>1914</v>
      </c>
      <c r="B6677" t="s">
        <v>886</v>
      </c>
      <c r="C6677" t="s">
        <v>775</v>
      </c>
      <c r="D6677" t="s">
        <v>1753</v>
      </c>
      <c r="E6677" s="4">
        <v>74626</v>
      </c>
      <c r="F6677" s="4" t="s">
        <v>1754</v>
      </c>
      <c r="G6677" s="4">
        <v>75</v>
      </c>
      <c r="H6677" t="str">
        <f>CONCATENATE(Source[[#This Row],[Subject]],TRIM(Source[[#This Row],[Course]]))</f>
        <v>MATH75</v>
      </c>
      <c r="I6677" t="str">
        <f>VLOOKUP(Source[[#This Row],[SubjCrse]],'Courses and Categories'!$E$2:$G$1816,3,FALSE)</f>
        <v>Credit General Education</v>
      </c>
      <c r="J6677">
        <v>2</v>
      </c>
      <c r="K6677" t="s">
        <v>1765</v>
      </c>
      <c r="L6677" t="s">
        <v>39</v>
      </c>
      <c r="M6677" t="s">
        <v>903</v>
      </c>
      <c r="N6677" t="s">
        <v>105</v>
      </c>
      <c r="O6677">
        <v>1240</v>
      </c>
      <c r="P6677">
        <v>1355</v>
      </c>
      <c r="Q6677" t="s">
        <v>420</v>
      </c>
      <c r="R6677">
        <v>275</v>
      </c>
      <c r="S6677" t="s">
        <v>134</v>
      </c>
      <c r="T6677">
        <v>1</v>
      </c>
      <c r="U6677" s="1">
        <v>43694</v>
      </c>
      <c r="V6677" s="1">
        <v>43819</v>
      </c>
      <c r="W6677" t="s">
        <v>3946</v>
      </c>
      <c r="X6677" t="s">
        <v>1929</v>
      </c>
      <c r="Y6677">
        <v>40</v>
      </c>
      <c r="Z6677">
        <v>39</v>
      </c>
      <c r="AA6677">
        <v>35</v>
      </c>
      <c r="AB6677">
        <v>111.4286</v>
      </c>
      <c r="AD6677">
        <f>IF(ISBLANK(Source[[#This Row],[CrosslistID]]),1,1/COUNTIFS(Source[CrosslistID],Source[[#This Row],[CrosslistID]],Source[TermDesc],Source[[#This Row],[TermDesc]]))</f>
        <v>1</v>
      </c>
      <c r="AG6677">
        <v>0</v>
      </c>
      <c r="AH6677">
        <v>111.4286</v>
      </c>
      <c r="AI6677">
        <v>3.7</v>
      </c>
      <c r="AJ6677">
        <v>4</v>
      </c>
      <c r="AK6677">
        <v>0.2</v>
      </c>
      <c r="AL66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77">
        <f>IF(AND(Source[[#This Row],[Credit_Noncredit]]="Noncredit",Source[[#This Row],[FTEF]]&gt;0),Source[[#This Row],[NC XLST FTES]]*525/(437.5*Source[[#This Row],[FTEF]]),0)</f>
        <v>0</v>
      </c>
      <c r="AN6677">
        <f>IF(Source[[#This Row],[Credit_Noncredit]]="Credit",Source[[#This Row],[Census Enrollment]],Source[[#This Row],[Noncredit Avg. Attendance]])</f>
        <v>40</v>
      </c>
    </row>
    <row r="6678" spans="1:40" x14ac:dyDescent="0.25">
      <c r="A6678" t="s">
        <v>1914</v>
      </c>
      <c r="B6678" t="s">
        <v>886</v>
      </c>
      <c r="C6678" t="s">
        <v>775</v>
      </c>
      <c r="D6678" t="s">
        <v>1753</v>
      </c>
      <c r="E6678" s="4">
        <v>76906</v>
      </c>
      <c r="F6678" s="4" t="s">
        <v>1754</v>
      </c>
      <c r="G6678" s="4">
        <v>75</v>
      </c>
      <c r="H6678" t="str">
        <f>CONCATENATE(Source[[#This Row],[Subject]],TRIM(Source[[#This Row],[Course]]))</f>
        <v>MATH75</v>
      </c>
      <c r="I6678" t="str">
        <f>VLOOKUP(Source[[#This Row],[SubjCrse]],'Courses and Categories'!$E$2:$G$1816,3,FALSE)</f>
        <v>Credit General Education</v>
      </c>
      <c r="J6678">
        <v>3</v>
      </c>
      <c r="K6678" t="s">
        <v>1765</v>
      </c>
      <c r="L6678" t="s">
        <v>39</v>
      </c>
      <c r="M6678" t="s">
        <v>903</v>
      </c>
      <c r="N6678" t="s">
        <v>59</v>
      </c>
      <c r="O6678">
        <v>1240</v>
      </c>
      <c r="P6678">
        <v>1355</v>
      </c>
      <c r="Q6678" t="s">
        <v>420</v>
      </c>
      <c r="R6678">
        <v>275</v>
      </c>
      <c r="S6678" t="s">
        <v>134</v>
      </c>
      <c r="T6678">
        <v>1</v>
      </c>
      <c r="U6678" s="1">
        <v>43694</v>
      </c>
      <c r="V6678" s="1">
        <v>43819</v>
      </c>
      <c r="W6678" t="s">
        <v>3946</v>
      </c>
      <c r="X6678" t="s">
        <v>1929</v>
      </c>
      <c r="Y6678">
        <v>40</v>
      </c>
      <c r="Z6678">
        <v>40</v>
      </c>
      <c r="AA6678">
        <v>35</v>
      </c>
      <c r="AB6678">
        <v>114.28570000000001</v>
      </c>
      <c r="AD6678">
        <f>IF(ISBLANK(Source[[#This Row],[CrosslistID]]),1,1/COUNTIFS(Source[CrosslistID],Source[[#This Row],[CrosslistID]],Source[TermDesc],Source[[#This Row],[TermDesc]]))</f>
        <v>1</v>
      </c>
      <c r="AG6678">
        <v>0</v>
      </c>
      <c r="AH6678">
        <v>114.28570000000001</v>
      </c>
      <c r="AI6678">
        <v>3.6</v>
      </c>
      <c r="AJ6678">
        <v>4</v>
      </c>
      <c r="AK6678">
        <v>0.2</v>
      </c>
      <c r="AL66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78">
        <f>IF(AND(Source[[#This Row],[Credit_Noncredit]]="Noncredit",Source[[#This Row],[FTEF]]&gt;0),Source[[#This Row],[NC XLST FTES]]*525/(437.5*Source[[#This Row],[FTEF]]),0)</f>
        <v>0</v>
      </c>
      <c r="AN6678">
        <f>IF(Source[[#This Row],[Credit_Noncredit]]="Credit",Source[[#This Row],[Census Enrollment]],Source[[#This Row],[Noncredit Avg. Attendance]])</f>
        <v>40</v>
      </c>
    </row>
    <row r="6679" spans="1:40" x14ac:dyDescent="0.25">
      <c r="A6679" t="s">
        <v>1914</v>
      </c>
      <c r="B6679" t="s">
        <v>886</v>
      </c>
      <c r="C6679" t="s">
        <v>775</v>
      </c>
      <c r="D6679" t="s">
        <v>1753</v>
      </c>
      <c r="E6679" s="4">
        <v>76295</v>
      </c>
      <c r="F6679" s="4" t="s">
        <v>1754</v>
      </c>
      <c r="G6679" s="4">
        <v>75</v>
      </c>
      <c r="H6679" t="str">
        <f>CONCATENATE(Source[[#This Row],[Subject]],TRIM(Source[[#This Row],[Course]]))</f>
        <v>MATH75</v>
      </c>
      <c r="I6679" t="str">
        <f>VLOOKUP(Source[[#This Row],[SubjCrse]],'Courses and Categories'!$E$2:$G$1816,3,FALSE)</f>
        <v>Credit General Education</v>
      </c>
      <c r="J6679">
        <v>501</v>
      </c>
      <c r="K6679" t="s">
        <v>1765</v>
      </c>
      <c r="L6679" t="s">
        <v>87</v>
      </c>
      <c r="M6679" t="s">
        <v>903</v>
      </c>
      <c r="N6679" t="s">
        <v>59</v>
      </c>
      <c r="O6679">
        <v>1740</v>
      </c>
      <c r="P6679">
        <v>1855</v>
      </c>
      <c r="Q6679" t="s">
        <v>850</v>
      </c>
      <c r="R6679">
        <v>753</v>
      </c>
      <c r="S6679" t="s">
        <v>134</v>
      </c>
      <c r="T6679">
        <v>1</v>
      </c>
      <c r="U6679" s="1">
        <v>43694</v>
      </c>
      <c r="V6679" s="1">
        <v>43819</v>
      </c>
      <c r="W6679" t="s">
        <v>1943</v>
      </c>
      <c r="X6679" t="s">
        <v>1929</v>
      </c>
      <c r="Y6679">
        <v>32</v>
      </c>
      <c r="Z6679">
        <v>27</v>
      </c>
      <c r="AA6679">
        <v>35</v>
      </c>
      <c r="AB6679">
        <v>77.142899999999997</v>
      </c>
      <c r="AD6679">
        <f>IF(ISBLANK(Source[[#This Row],[CrosslistID]]),1,1/COUNTIFS(Source[CrosslistID],Source[[#This Row],[CrosslistID]],Source[TermDesc],Source[[#This Row],[TermDesc]]))</f>
        <v>1</v>
      </c>
      <c r="AG6679">
        <v>0</v>
      </c>
      <c r="AH6679">
        <v>77.142899999999997</v>
      </c>
      <c r="AI6679">
        <v>3</v>
      </c>
      <c r="AJ6679">
        <v>3.2</v>
      </c>
      <c r="AK6679">
        <v>0.2</v>
      </c>
      <c r="AL66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79">
        <f>IF(AND(Source[[#This Row],[Credit_Noncredit]]="Noncredit",Source[[#This Row],[FTEF]]&gt;0),Source[[#This Row],[NC XLST FTES]]*525/(437.5*Source[[#This Row],[FTEF]]),0)</f>
        <v>0</v>
      </c>
      <c r="AN6679">
        <f>IF(Source[[#This Row],[Credit_Noncredit]]="Credit",Source[[#This Row],[Census Enrollment]],Source[[#This Row],[Noncredit Avg. Attendance]])</f>
        <v>32</v>
      </c>
    </row>
    <row r="6680" spans="1:40" x14ac:dyDescent="0.25">
      <c r="A6680" t="s">
        <v>1914</v>
      </c>
      <c r="B6680" t="s">
        <v>886</v>
      </c>
      <c r="C6680" t="s">
        <v>775</v>
      </c>
      <c r="D6680" t="s">
        <v>1753</v>
      </c>
      <c r="E6680" s="4">
        <v>77521</v>
      </c>
      <c r="F6680" s="4" t="s">
        <v>1754</v>
      </c>
      <c r="G6680" s="4">
        <v>80</v>
      </c>
      <c r="H6680" t="str">
        <f>CONCATENATE(Source[[#This Row],[Subject]],TRIM(Source[[#This Row],[Course]]))</f>
        <v>MATH80</v>
      </c>
      <c r="I6680" t="str">
        <f>VLOOKUP(Source[[#This Row],[SubjCrse]],'Courses and Categories'!$E$2:$G$1816,3,FALSE)</f>
        <v>Credit General Education</v>
      </c>
      <c r="J6680">
        <v>1</v>
      </c>
      <c r="K6680" t="s">
        <v>1767</v>
      </c>
      <c r="L6680" t="s">
        <v>39</v>
      </c>
      <c r="M6680" t="s">
        <v>903</v>
      </c>
      <c r="N6680" t="s">
        <v>195</v>
      </c>
      <c r="O6680">
        <v>710</v>
      </c>
      <c r="P6680">
        <v>800</v>
      </c>
      <c r="Q6680" t="s">
        <v>236</v>
      </c>
      <c r="R6680">
        <v>360</v>
      </c>
      <c r="S6680" t="s">
        <v>134</v>
      </c>
      <c r="T6680">
        <v>1</v>
      </c>
      <c r="U6680" s="1">
        <v>43694</v>
      </c>
      <c r="V6680" s="1">
        <v>43819</v>
      </c>
      <c r="W6680" t="s">
        <v>787</v>
      </c>
      <c r="X6680" t="s">
        <v>1929</v>
      </c>
      <c r="Y6680">
        <v>23</v>
      </c>
      <c r="Z6680">
        <v>22</v>
      </c>
      <c r="AA6680">
        <v>35</v>
      </c>
      <c r="AB6680">
        <v>62.857100000000003</v>
      </c>
      <c r="AD6680">
        <f>IF(ISBLANK(Source[[#This Row],[CrosslistID]]),1,1/COUNTIFS(Source[CrosslistID],Source[[#This Row],[CrosslistID]],Source[TermDesc],Source[[#This Row],[TermDesc]]))</f>
        <v>1</v>
      </c>
      <c r="AG6680">
        <v>0</v>
      </c>
      <c r="AH6680">
        <v>62.857100000000003</v>
      </c>
      <c r="AI6680">
        <v>3.6669999999999998</v>
      </c>
      <c r="AJ6680">
        <v>3.8336999999999999</v>
      </c>
      <c r="AK6680">
        <v>0.33329999999999999</v>
      </c>
      <c r="AL66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80">
        <f>IF(AND(Source[[#This Row],[Credit_Noncredit]]="Noncredit",Source[[#This Row],[FTEF]]&gt;0),Source[[#This Row],[NC XLST FTES]]*525/(437.5*Source[[#This Row],[FTEF]]),0)</f>
        <v>0</v>
      </c>
      <c r="AN6680">
        <f>IF(Source[[#This Row],[Credit_Noncredit]]="Credit",Source[[#This Row],[Census Enrollment]],Source[[#This Row],[Noncredit Avg. Attendance]])</f>
        <v>23</v>
      </c>
    </row>
    <row r="6681" spans="1:40" x14ac:dyDescent="0.25">
      <c r="A6681" t="s">
        <v>1914</v>
      </c>
      <c r="B6681" t="s">
        <v>886</v>
      </c>
      <c r="C6681" t="s">
        <v>775</v>
      </c>
      <c r="D6681" t="s">
        <v>1753</v>
      </c>
      <c r="E6681" s="4">
        <v>70484</v>
      </c>
      <c r="F6681" s="4" t="s">
        <v>1754</v>
      </c>
      <c r="G6681" s="4">
        <v>80</v>
      </c>
      <c r="H6681" t="str">
        <f>CONCATENATE(Source[[#This Row],[Subject]],TRIM(Source[[#This Row],[Course]]))</f>
        <v>MATH80</v>
      </c>
      <c r="I6681" t="str">
        <f>VLOOKUP(Source[[#This Row],[SubjCrse]],'Courses and Categories'!$E$2:$G$1816,3,FALSE)</f>
        <v>Credit General Education</v>
      </c>
      <c r="J6681">
        <v>2</v>
      </c>
      <c r="K6681" t="s">
        <v>1767</v>
      </c>
      <c r="L6681" t="s">
        <v>39</v>
      </c>
      <c r="M6681" t="s">
        <v>903</v>
      </c>
      <c r="N6681" t="s">
        <v>1960</v>
      </c>
      <c r="O6681" t="s">
        <v>330</v>
      </c>
      <c r="P6681" t="s">
        <v>331</v>
      </c>
      <c r="Q6681" t="s">
        <v>4357</v>
      </c>
      <c r="R6681" t="s">
        <v>4358</v>
      </c>
      <c r="S6681" t="s">
        <v>134</v>
      </c>
      <c r="T6681">
        <v>1</v>
      </c>
      <c r="U6681" s="1">
        <v>43694</v>
      </c>
      <c r="V6681" s="1">
        <v>43819</v>
      </c>
      <c r="W6681" t="s">
        <v>4359</v>
      </c>
      <c r="X6681" t="s">
        <v>1929</v>
      </c>
      <c r="Y6681">
        <v>39</v>
      </c>
      <c r="Z6681">
        <v>32</v>
      </c>
      <c r="AA6681">
        <v>35</v>
      </c>
      <c r="AB6681">
        <v>91.428600000000003</v>
      </c>
      <c r="AD6681">
        <f>IF(ISBLANK(Source[[#This Row],[CrosslistID]]),1,1/COUNTIFS(Source[CrosslistID],Source[[#This Row],[CrosslistID]],Source[TermDesc],Source[[#This Row],[TermDesc]]))</f>
        <v>1</v>
      </c>
      <c r="AG6681">
        <v>0</v>
      </c>
      <c r="AH6681">
        <v>91.428600000000003</v>
      </c>
      <c r="AI6681">
        <v>6.3330000000000002</v>
      </c>
      <c r="AJ6681">
        <v>6.4996999999999998</v>
      </c>
      <c r="AK6681">
        <v>0.33329999999999999</v>
      </c>
      <c r="AL66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81">
        <f>IF(AND(Source[[#This Row],[Credit_Noncredit]]="Noncredit",Source[[#This Row],[FTEF]]&gt;0),Source[[#This Row],[NC XLST FTES]]*525/(437.5*Source[[#This Row],[FTEF]]),0)</f>
        <v>0</v>
      </c>
      <c r="AN6681">
        <f>IF(Source[[#This Row],[Credit_Noncredit]]="Credit",Source[[#This Row],[Census Enrollment]],Source[[#This Row],[Noncredit Avg. Attendance]])</f>
        <v>39</v>
      </c>
    </row>
    <row r="6682" spans="1:40" x14ac:dyDescent="0.25">
      <c r="A6682" t="s">
        <v>1914</v>
      </c>
      <c r="B6682" t="s">
        <v>886</v>
      </c>
      <c r="C6682" t="s">
        <v>775</v>
      </c>
      <c r="D6682" t="s">
        <v>1753</v>
      </c>
      <c r="E6682" s="4">
        <v>70483</v>
      </c>
      <c r="F6682" s="4" t="s">
        <v>1754</v>
      </c>
      <c r="G6682" s="4">
        <v>80</v>
      </c>
      <c r="H6682" t="str">
        <f>CONCATENATE(Source[[#This Row],[Subject]],TRIM(Source[[#This Row],[Course]]))</f>
        <v>MATH80</v>
      </c>
      <c r="I6682" t="str">
        <f>VLOOKUP(Source[[#This Row],[SubjCrse]],'Courses and Categories'!$E$2:$G$1816,3,FALSE)</f>
        <v>Credit General Education</v>
      </c>
      <c r="J6682">
        <v>3</v>
      </c>
      <c r="K6682" t="s">
        <v>1767</v>
      </c>
      <c r="L6682" t="s">
        <v>39</v>
      </c>
      <c r="M6682" t="s">
        <v>903</v>
      </c>
      <c r="N6682" t="s">
        <v>2261</v>
      </c>
      <c r="O6682" t="s">
        <v>330</v>
      </c>
      <c r="P6682" t="s">
        <v>331</v>
      </c>
      <c r="Q6682" t="s">
        <v>4357</v>
      </c>
      <c r="R6682" t="s">
        <v>4358</v>
      </c>
      <c r="S6682" t="s">
        <v>134</v>
      </c>
      <c r="T6682">
        <v>1</v>
      </c>
      <c r="U6682" s="1">
        <v>43694</v>
      </c>
      <c r="V6682" s="1">
        <v>43819</v>
      </c>
      <c r="W6682" t="s">
        <v>4359</v>
      </c>
      <c r="X6682" t="s">
        <v>1929</v>
      </c>
      <c r="Y6682">
        <v>38</v>
      </c>
      <c r="Z6682">
        <v>30</v>
      </c>
      <c r="AA6682">
        <v>35</v>
      </c>
      <c r="AB6682">
        <v>85.714299999999994</v>
      </c>
      <c r="AD6682">
        <f>IF(ISBLANK(Source[[#This Row],[CrosslistID]]),1,1/COUNTIFS(Source[CrosslistID],Source[[#This Row],[CrosslistID]],Source[TermDesc],Source[[#This Row],[TermDesc]]))</f>
        <v>1</v>
      </c>
      <c r="AG6682">
        <v>0</v>
      </c>
      <c r="AH6682">
        <v>85.714299999999994</v>
      </c>
      <c r="AI6682">
        <v>6.1669999999999998</v>
      </c>
      <c r="AJ6682">
        <v>6.3337000000000003</v>
      </c>
      <c r="AK6682">
        <v>0.33329999999999999</v>
      </c>
      <c r="AL66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82">
        <f>IF(AND(Source[[#This Row],[Credit_Noncredit]]="Noncredit",Source[[#This Row],[FTEF]]&gt;0),Source[[#This Row],[NC XLST FTES]]*525/(437.5*Source[[#This Row],[FTEF]]),0)</f>
        <v>0</v>
      </c>
      <c r="AN6682">
        <f>IF(Source[[#This Row],[Credit_Noncredit]]="Credit",Source[[#This Row],[Census Enrollment]],Source[[#This Row],[Noncredit Avg. Attendance]])</f>
        <v>38</v>
      </c>
    </row>
    <row r="6683" spans="1:40" x14ac:dyDescent="0.25">
      <c r="A6683" t="s">
        <v>1914</v>
      </c>
      <c r="B6683" t="s">
        <v>886</v>
      </c>
      <c r="C6683" t="s">
        <v>775</v>
      </c>
      <c r="D6683" t="s">
        <v>1753</v>
      </c>
      <c r="E6683" s="4">
        <v>78904</v>
      </c>
      <c r="F6683" s="4" t="s">
        <v>1754</v>
      </c>
      <c r="G6683" s="4">
        <v>80</v>
      </c>
      <c r="H6683" t="str">
        <f>CONCATENATE(Source[[#This Row],[Subject]],TRIM(Source[[#This Row],[Course]]))</f>
        <v>MATH80</v>
      </c>
      <c r="I6683" t="str">
        <f>VLOOKUP(Source[[#This Row],[SubjCrse]],'Courses and Categories'!$E$2:$G$1816,3,FALSE)</f>
        <v>Credit General Education</v>
      </c>
      <c r="J6683">
        <v>4</v>
      </c>
      <c r="K6683" t="s">
        <v>1767</v>
      </c>
      <c r="L6683" t="s">
        <v>39</v>
      </c>
      <c r="M6683" t="s">
        <v>903</v>
      </c>
      <c r="N6683" t="s">
        <v>2261</v>
      </c>
      <c r="O6683" t="s">
        <v>330</v>
      </c>
      <c r="P6683" t="s">
        <v>331</v>
      </c>
      <c r="Q6683" t="s">
        <v>4360</v>
      </c>
      <c r="R6683" t="s">
        <v>4361</v>
      </c>
      <c r="S6683" t="s">
        <v>134</v>
      </c>
      <c r="T6683">
        <v>1</v>
      </c>
      <c r="U6683" s="1">
        <v>43694</v>
      </c>
      <c r="V6683" s="1">
        <v>43819</v>
      </c>
      <c r="W6683" t="s">
        <v>4362</v>
      </c>
      <c r="X6683" t="s">
        <v>1929</v>
      </c>
      <c r="Y6683">
        <v>31</v>
      </c>
      <c r="Z6683">
        <v>30</v>
      </c>
      <c r="AA6683">
        <v>35</v>
      </c>
      <c r="AB6683">
        <v>85.714299999999994</v>
      </c>
      <c r="AD6683">
        <f>IF(ISBLANK(Source[[#This Row],[CrosslistID]]),1,1/COUNTIFS(Source[CrosslistID],Source[[#This Row],[CrosslistID]],Source[TermDesc],Source[[#This Row],[TermDesc]]))</f>
        <v>1</v>
      </c>
      <c r="AG6683">
        <v>0</v>
      </c>
      <c r="AH6683">
        <v>85.714299999999994</v>
      </c>
      <c r="AI6683">
        <v>5</v>
      </c>
      <c r="AJ6683">
        <v>5.1666999999999996</v>
      </c>
      <c r="AK6683">
        <v>0.33329999999999999</v>
      </c>
      <c r="AL66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83">
        <f>IF(AND(Source[[#This Row],[Credit_Noncredit]]="Noncredit",Source[[#This Row],[FTEF]]&gt;0),Source[[#This Row],[NC XLST FTES]]*525/(437.5*Source[[#This Row],[FTEF]]),0)</f>
        <v>0</v>
      </c>
      <c r="AN6683">
        <f>IF(Source[[#This Row],[Credit_Noncredit]]="Credit",Source[[#This Row],[Census Enrollment]],Source[[#This Row],[Noncredit Avg. Attendance]])</f>
        <v>31</v>
      </c>
    </row>
    <row r="6684" spans="1:40" x14ac:dyDescent="0.25">
      <c r="A6684" t="s">
        <v>1914</v>
      </c>
      <c r="B6684" t="s">
        <v>886</v>
      </c>
      <c r="C6684" t="s">
        <v>775</v>
      </c>
      <c r="D6684" t="s">
        <v>1753</v>
      </c>
      <c r="E6684" s="4">
        <v>74439</v>
      </c>
      <c r="F6684" s="4" t="s">
        <v>1754</v>
      </c>
      <c r="G6684" s="4">
        <v>80</v>
      </c>
      <c r="H6684" t="str">
        <f>CONCATENATE(Source[[#This Row],[Subject]],TRIM(Source[[#This Row],[Course]]))</f>
        <v>MATH80</v>
      </c>
      <c r="I6684" t="str">
        <f>VLOOKUP(Source[[#This Row],[SubjCrse]],'Courses and Categories'!$E$2:$G$1816,3,FALSE)</f>
        <v>Credit General Education</v>
      </c>
      <c r="J6684">
        <v>5</v>
      </c>
      <c r="K6684" t="s">
        <v>1767</v>
      </c>
      <c r="L6684" t="s">
        <v>39</v>
      </c>
      <c r="M6684" t="s">
        <v>903</v>
      </c>
      <c r="N6684" t="s">
        <v>1778</v>
      </c>
      <c r="O6684" t="s">
        <v>1353</v>
      </c>
      <c r="P6684" t="s">
        <v>526</v>
      </c>
      <c r="Q6684" t="s">
        <v>4363</v>
      </c>
      <c r="R6684" t="s">
        <v>4364</v>
      </c>
      <c r="S6684" t="s">
        <v>134</v>
      </c>
      <c r="T6684">
        <v>1</v>
      </c>
      <c r="U6684" s="1">
        <v>43694</v>
      </c>
      <c r="V6684" s="1">
        <v>43819</v>
      </c>
      <c r="W6684" t="s">
        <v>4365</v>
      </c>
      <c r="X6684" t="s">
        <v>1929</v>
      </c>
      <c r="Y6684">
        <v>32</v>
      </c>
      <c r="Z6684">
        <v>25</v>
      </c>
      <c r="AA6684">
        <v>35</v>
      </c>
      <c r="AB6684">
        <v>71.428600000000003</v>
      </c>
      <c r="AD6684">
        <f>IF(ISBLANK(Source[[#This Row],[CrosslistID]]),1,1/COUNTIFS(Source[CrosslistID],Source[[#This Row],[CrosslistID]],Source[TermDesc],Source[[#This Row],[TermDesc]]))</f>
        <v>1</v>
      </c>
      <c r="AG6684">
        <v>0</v>
      </c>
      <c r="AH6684">
        <v>71.428600000000003</v>
      </c>
      <c r="AI6684">
        <v>5.3330000000000002</v>
      </c>
      <c r="AJ6684">
        <v>5.3330000000000002</v>
      </c>
      <c r="AK6684">
        <v>0.33329999999999999</v>
      </c>
      <c r="AL66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84">
        <f>IF(AND(Source[[#This Row],[Credit_Noncredit]]="Noncredit",Source[[#This Row],[FTEF]]&gt;0),Source[[#This Row],[NC XLST FTES]]*525/(437.5*Source[[#This Row],[FTEF]]),0)</f>
        <v>0</v>
      </c>
      <c r="AN6684">
        <f>IF(Source[[#This Row],[Credit_Noncredit]]="Credit",Source[[#This Row],[Census Enrollment]],Source[[#This Row],[Noncredit Avg. Attendance]])</f>
        <v>32</v>
      </c>
    </row>
    <row r="6685" spans="1:40" x14ac:dyDescent="0.25">
      <c r="A6685" t="s">
        <v>1914</v>
      </c>
      <c r="B6685" t="s">
        <v>886</v>
      </c>
      <c r="C6685" t="s">
        <v>775</v>
      </c>
      <c r="D6685" t="s">
        <v>1753</v>
      </c>
      <c r="E6685" s="4">
        <v>78206</v>
      </c>
      <c r="F6685" s="4" t="s">
        <v>1754</v>
      </c>
      <c r="G6685" s="4">
        <v>80</v>
      </c>
      <c r="H6685" t="str">
        <f>CONCATENATE(Source[[#This Row],[Subject]],TRIM(Source[[#This Row],[Course]]))</f>
        <v>MATH80</v>
      </c>
      <c r="I6685" t="str">
        <f>VLOOKUP(Source[[#This Row],[SubjCrse]],'Courses and Categories'!$E$2:$G$1816,3,FALSE)</f>
        <v>Credit General Education</v>
      </c>
      <c r="J6685">
        <v>6</v>
      </c>
      <c r="K6685" t="s">
        <v>1767</v>
      </c>
      <c r="L6685" t="s">
        <v>39</v>
      </c>
      <c r="M6685" t="s">
        <v>903</v>
      </c>
      <c r="N6685" t="s">
        <v>195</v>
      </c>
      <c r="O6685">
        <v>1110</v>
      </c>
      <c r="P6685">
        <v>1200</v>
      </c>
      <c r="Q6685" t="s">
        <v>850</v>
      </c>
      <c r="R6685">
        <v>651</v>
      </c>
      <c r="S6685" t="s">
        <v>134</v>
      </c>
      <c r="T6685">
        <v>1</v>
      </c>
      <c r="U6685" s="1">
        <v>43694</v>
      </c>
      <c r="V6685" s="1">
        <v>43819</v>
      </c>
      <c r="W6685" t="s">
        <v>4366</v>
      </c>
      <c r="X6685" t="s">
        <v>1929</v>
      </c>
      <c r="Y6685">
        <v>34</v>
      </c>
      <c r="Z6685">
        <v>25</v>
      </c>
      <c r="AA6685">
        <v>35</v>
      </c>
      <c r="AB6685">
        <v>71.428600000000003</v>
      </c>
      <c r="AD6685">
        <f>IF(ISBLANK(Source[[#This Row],[CrosslistID]]),1,1/COUNTIFS(Source[CrosslistID],Source[[#This Row],[CrosslistID]],Source[TermDesc],Source[[#This Row],[TermDesc]]))</f>
        <v>1</v>
      </c>
      <c r="AG6685">
        <v>0</v>
      </c>
      <c r="AH6685">
        <v>71.428600000000003</v>
      </c>
      <c r="AI6685">
        <v>5.6669999999999998</v>
      </c>
      <c r="AJ6685">
        <v>5.6669999999999998</v>
      </c>
      <c r="AK6685">
        <v>0.33329999999999999</v>
      </c>
      <c r="AL66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85">
        <f>IF(AND(Source[[#This Row],[Credit_Noncredit]]="Noncredit",Source[[#This Row],[FTEF]]&gt;0),Source[[#This Row],[NC XLST FTES]]*525/(437.5*Source[[#This Row],[FTEF]]),0)</f>
        <v>0</v>
      </c>
      <c r="AN6685">
        <f>IF(Source[[#This Row],[Credit_Noncredit]]="Credit",Source[[#This Row],[Census Enrollment]],Source[[#This Row],[Noncredit Avg. Attendance]])</f>
        <v>34</v>
      </c>
    </row>
    <row r="6686" spans="1:40" x14ac:dyDescent="0.25">
      <c r="A6686" t="s">
        <v>1914</v>
      </c>
      <c r="B6686" t="s">
        <v>886</v>
      </c>
      <c r="C6686" t="s">
        <v>775</v>
      </c>
      <c r="D6686" t="s">
        <v>1753</v>
      </c>
      <c r="E6686" s="4">
        <v>71430</v>
      </c>
      <c r="F6686" s="4" t="s">
        <v>1754</v>
      </c>
      <c r="G6686" s="4">
        <v>80</v>
      </c>
      <c r="H6686" t="str">
        <f>CONCATENATE(Source[[#This Row],[Subject]],TRIM(Source[[#This Row],[Course]]))</f>
        <v>MATH80</v>
      </c>
      <c r="I6686" t="str">
        <f>VLOOKUP(Source[[#This Row],[SubjCrse]],'Courses and Categories'!$E$2:$G$1816,3,FALSE)</f>
        <v>Credit General Education</v>
      </c>
      <c r="J6686">
        <v>7</v>
      </c>
      <c r="K6686" t="s">
        <v>1767</v>
      </c>
      <c r="L6686" t="s">
        <v>39</v>
      </c>
      <c r="M6686" t="s">
        <v>903</v>
      </c>
      <c r="N6686" t="s">
        <v>1960</v>
      </c>
      <c r="O6686" t="s">
        <v>4157</v>
      </c>
      <c r="P6686" t="s">
        <v>1623</v>
      </c>
      <c r="Q6686" t="s">
        <v>1783</v>
      </c>
      <c r="R6686" t="s">
        <v>1784</v>
      </c>
      <c r="S6686" t="s">
        <v>134</v>
      </c>
      <c r="T6686">
        <v>1</v>
      </c>
      <c r="U6686" s="1">
        <v>43694</v>
      </c>
      <c r="V6686" s="1">
        <v>43819</v>
      </c>
      <c r="W6686" t="s">
        <v>1781</v>
      </c>
      <c r="X6686" t="s">
        <v>1929</v>
      </c>
      <c r="Y6686">
        <v>38</v>
      </c>
      <c r="Z6686">
        <v>34</v>
      </c>
      <c r="AA6686">
        <v>35</v>
      </c>
      <c r="AB6686">
        <v>97.142899999999997</v>
      </c>
      <c r="AD6686">
        <f>IF(ISBLANK(Source[[#This Row],[CrosslistID]]),1,1/COUNTIFS(Source[CrosslistID],Source[[#This Row],[CrosslistID]],Source[TermDesc],Source[[#This Row],[TermDesc]]))</f>
        <v>1</v>
      </c>
      <c r="AG6686">
        <v>0</v>
      </c>
      <c r="AH6686">
        <v>97.142899999999997</v>
      </c>
      <c r="AI6686">
        <v>5.8330000000000002</v>
      </c>
      <c r="AJ6686">
        <v>6.3330000000000002</v>
      </c>
      <c r="AK6686">
        <v>0.33329999999999999</v>
      </c>
      <c r="AL66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86">
        <f>IF(AND(Source[[#This Row],[Credit_Noncredit]]="Noncredit",Source[[#This Row],[FTEF]]&gt;0),Source[[#This Row],[NC XLST FTES]]*525/(437.5*Source[[#This Row],[FTEF]]),0)</f>
        <v>0</v>
      </c>
      <c r="AN6686">
        <f>IF(Source[[#This Row],[Credit_Noncredit]]="Credit",Source[[#This Row],[Census Enrollment]],Source[[#This Row],[Noncredit Avg. Attendance]])</f>
        <v>38</v>
      </c>
    </row>
    <row r="6687" spans="1:40" x14ac:dyDescent="0.25">
      <c r="A6687" t="s">
        <v>1914</v>
      </c>
      <c r="B6687" t="s">
        <v>886</v>
      </c>
      <c r="C6687" t="s">
        <v>775</v>
      </c>
      <c r="D6687" t="s">
        <v>1753</v>
      </c>
      <c r="E6687" s="4">
        <v>70485</v>
      </c>
      <c r="F6687" s="4" t="s">
        <v>1754</v>
      </c>
      <c r="G6687" s="4">
        <v>80</v>
      </c>
      <c r="H6687" t="str">
        <f>CONCATENATE(Source[[#This Row],[Subject]],TRIM(Source[[#This Row],[Course]]))</f>
        <v>MATH80</v>
      </c>
      <c r="I6687" t="str">
        <f>VLOOKUP(Source[[#This Row],[SubjCrse]],'Courses and Categories'!$E$2:$G$1816,3,FALSE)</f>
        <v>Credit General Education</v>
      </c>
      <c r="J6687">
        <v>8</v>
      </c>
      <c r="K6687" t="s">
        <v>1767</v>
      </c>
      <c r="L6687" t="s">
        <v>39</v>
      </c>
      <c r="M6687" t="s">
        <v>903</v>
      </c>
      <c r="N6687" t="s">
        <v>2261</v>
      </c>
      <c r="O6687" t="s">
        <v>4157</v>
      </c>
      <c r="P6687" t="s">
        <v>1623</v>
      </c>
      <c r="Q6687" t="s">
        <v>4367</v>
      </c>
      <c r="R6687" t="s">
        <v>4368</v>
      </c>
      <c r="S6687" t="s">
        <v>134</v>
      </c>
      <c r="T6687">
        <v>1</v>
      </c>
      <c r="U6687" s="1">
        <v>43694</v>
      </c>
      <c r="V6687" s="1">
        <v>43819</v>
      </c>
      <c r="W6687" t="s">
        <v>4369</v>
      </c>
      <c r="X6687" t="s">
        <v>1929</v>
      </c>
      <c r="Y6687">
        <v>35</v>
      </c>
      <c r="Z6687">
        <v>33</v>
      </c>
      <c r="AA6687">
        <v>35</v>
      </c>
      <c r="AB6687">
        <v>94.285700000000006</v>
      </c>
      <c r="AD6687">
        <f>IF(ISBLANK(Source[[#This Row],[CrosslistID]]),1,1/COUNTIFS(Source[CrosslistID],Source[[#This Row],[CrosslistID]],Source[TermDesc],Source[[#This Row],[TermDesc]]))</f>
        <v>1</v>
      </c>
      <c r="AG6687">
        <v>0</v>
      </c>
      <c r="AH6687">
        <v>94.285700000000006</v>
      </c>
      <c r="AI6687">
        <v>5.3330000000000002</v>
      </c>
      <c r="AJ6687">
        <v>5.8330000000000002</v>
      </c>
      <c r="AK6687">
        <v>0.33329999999999999</v>
      </c>
      <c r="AL66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87">
        <f>IF(AND(Source[[#This Row],[Credit_Noncredit]]="Noncredit",Source[[#This Row],[FTEF]]&gt;0),Source[[#This Row],[NC XLST FTES]]*525/(437.5*Source[[#This Row],[FTEF]]),0)</f>
        <v>0</v>
      </c>
      <c r="AN6687">
        <f>IF(Source[[#This Row],[Credit_Noncredit]]="Credit",Source[[#This Row],[Census Enrollment]],Source[[#This Row],[Noncredit Avg. Attendance]])</f>
        <v>35</v>
      </c>
    </row>
    <row r="6688" spans="1:40" x14ac:dyDescent="0.25">
      <c r="A6688" t="s">
        <v>1914</v>
      </c>
      <c r="B6688" t="s">
        <v>886</v>
      </c>
      <c r="C6688" t="s">
        <v>775</v>
      </c>
      <c r="D6688" t="s">
        <v>1753</v>
      </c>
      <c r="E6688" s="4">
        <v>70489</v>
      </c>
      <c r="F6688" s="4" t="s">
        <v>1754</v>
      </c>
      <c r="G6688" s="4">
        <v>80</v>
      </c>
      <c r="H6688" t="str">
        <f>CONCATENATE(Source[[#This Row],[Subject]],TRIM(Source[[#This Row],[Course]]))</f>
        <v>MATH80</v>
      </c>
      <c r="I6688" t="str">
        <f>VLOOKUP(Source[[#This Row],[SubjCrse]],'Courses and Categories'!$E$2:$G$1816,3,FALSE)</f>
        <v>Credit General Education</v>
      </c>
      <c r="J6688">
        <v>9</v>
      </c>
      <c r="K6688" t="s">
        <v>1767</v>
      </c>
      <c r="L6688" t="s">
        <v>39</v>
      </c>
      <c r="M6688" t="s">
        <v>903</v>
      </c>
      <c r="N6688" t="s">
        <v>1960</v>
      </c>
      <c r="O6688" t="s">
        <v>4157</v>
      </c>
      <c r="P6688" t="s">
        <v>1623</v>
      </c>
      <c r="Q6688" t="s">
        <v>4357</v>
      </c>
      <c r="R6688" t="s">
        <v>4358</v>
      </c>
      <c r="S6688" t="s">
        <v>134</v>
      </c>
      <c r="T6688">
        <v>1</v>
      </c>
      <c r="U6688" s="1">
        <v>43694</v>
      </c>
      <c r="V6688" s="1">
        <v>43819</v>
      </c>
      <c r="W6688" t="s">
        <v>4370</v>
      </c>
      <c r="X6688" t="s">
        <v>1929</v>
      </c>
      <c r="Y6688">
        <v>44</v>
      </c>
      <c r="Z6688">
        <v>39</v>
      </c>
      <c r="AA6688">
        <v>35</v>
      </c>
      <c r="AB6688">
        <v>111.4286</v>
      </c>
      <c r="AD6688">
        <f>IF(ISBLANK(Source[[#This Row],[CrosslistID]]),1,1/COUNTIFS(Source[CrosslistID],Source[[#This Row],[CrosslistID]],Source[TermDesc],Source[[#This Row],[TermDesc]]))</f>
        <v>1</v>
      </c>
      <c r="AG6688">
        <v>0</v>
      </c>
      <c r="AH6688">
        <v>111.4286</v>
      </c>
      <c r="AI6688">
        <v>6.6669999999999998</v>
      </c>
      <c r="AJ6688">
        <v>7.3337000000000003</v>
      </c>
      <c r="AK6688">
        <v>0.33329999999999999</v>
      </c>
      <c r="AL66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88">
        <f>IF(AND(Source[[#This Row],[Credit_Noncredit]]="Noncredit",Source[[#This Row],[FTEF]]&gt;0),Source[[#This Row],[NC XLST FTES]]*525/(437.5*Source[[#This Row],[FTEF]]),0)</f>
        <v>0</v>
      </c>
      <c r="AN6688">
        <f>IF(Source[[#This Row],[Credit_Noncredit]]="Credit",Source[[#This Row],[Census Enrollment]],Source[[#This Row],[Noncredit Avg. Attendance]])</f>
        <v>44</v>
      </c>
    </row>
    <row r="6689" spans="1:40" x14ac:dyDescent="0.25">
      <c r="A6689" t="s">
        <v>1914</v>
      </c>
      <c r="B6689" t="s">
        <v>886</v>
      </c>
      <c r="C6689" t="s">
        <v>775</v>
      </c>
      <c r="D6689" t="s">
        <v>1753</v>
      </c>
      <c r="E6689" s="4">
        <v>73656</v>
      </c>
      <c r="F6689" s="4" t="s">
        <v>1754</v>
      </c>
      <c r="G6689" s="4">
        <v>80</v>
      </c>
      <c r="H6689" t="str">
        <f>CONCATENATE(Source[[#This Row],[Subject]],TRIM(Source[[#This Row],[Course]]))</f>
        <v>MATH80</v>
      </c>
      <c r="I6689" t="str">
        <f>VLOOKUP(Source[[#This Row],[SubjCrse]],'Courses and Categories'!$E$2:$G$1816,3,FALSE)</f>
        <v>Credit General Education</v>
      </c>
      <c r="J6689">
        <v>10</v>
      </c>
      <c r="K6689" t="s">
        <v>1767</v>
      </c>
      <c r="L6689" t="s">
        <v>39</v>
      </c>
      <c r="M6689" t="s">
        <v>903</v>
      </c>
      <c r="N6689" t="s">
        <v>2261</v>
      </c>
      <c r="O6689" t="s">
        <v>4157</v>
      </c>
      <c r="P6689" t="s">
        <v>1623</v>
      </c>
      <c r="Q6689" t="s">
        <v>4357</v>
      </c>
      <c r="R6689" t="s">
        <v>4358</v>
      </c>
      <c r="S6689" t="s">
        <v>134</v>
      </c>
      <c r="T6689">
        <v>1</v>
      </c>
      <c r="U6689" s="1">
        <v>43694</v>
      </c>
      <c r="V6689" s="1">
        <v>43819</v>
      </c>
      <c r="W6689" t="s">
        <v>4370</v>
      </c>
      <c r="X6689" t="s">
        <v>1929</v>
      </c>
      <c r="Y6689">
        <v>45</v>
      </c>
      <c r="Z6689">
        <v>41</v>
      </c>
      <c r="AA6689">
        <v>35</v>
      </c>
      <c r="AB6689">
        <v>117.1429</v>
      </c>
      <c r="AD6689">
        <f>IF(ISBLANK(Source[[#This Row],[CrosslistID]]),1,1/COUNTIFS(Source[CrosslistID],Source[[#This Row],[CrosslistID]],Source[TermDesc],Source[[#This Row],[TermDesc]]))</f>
        <v>1</v>
      </c>
      <c r="AG6689">
        <v>0</v>
      </c>
      <c r="AH6689">
        <v>117.1429</v>
      </c>
      <c r="AI6689">
        <v>6.6669999999999998</v>
      </c>
      <c r="AJ6689">
        <v>7.5004</v>
      </c>
      <c r="AK6689">
        <v>0.33329999999999999</v>
      </c>
      <c r="AL66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89">
        <f>IF(AND(Source[[#This Row],[Credit_Noncredit]]="Noncredit",Source[[#This Row],[FTEF]]&gt;0),Source[[#This Row],[NC XLST FTES]]*525/(437.5*Source[[#This Row],[FTEF]]),0)</f>
        <v>0</v>
      </c>
      <c r="AN6689">
        <f>IF(Source[[#This Row],[Credit_Noncredit]]="Credit",Source[[#This Row],[Census Enrollment]],Source[[#This Row],[Noncredit Avg. Attendance]])</f>
        <v>45</v>
      </c>
    </row>
    <row r="6690" spans="1:40" x14ac:dyDescent="0.25">
      <c r="A6690" t="s">
        <v>1914</v>
      </c>
      <c r="B6690" t="s">
        <v>886</v>
      </c>
      <c r="C6690" t="s">
        <v>775</v>
      </c>
      <c r="D6690" t="s">
        <v>1753</v>
      </c>
      <c r="E6690" s="4">
        <v>70481</v>
      </c>
      <c r="F6690" s="4" t="s">
        <v>1754</v>
      </c>
      <c r="G6690" s="4">
        <v>80</v>
      </c>
      <c r="H6690" t="str">
        <f>CONCATENATE(Source[[#This Row],[Subject]],TRIM(Source[[#This Row],[Course]]))</f>
        <v>MATH80</v>
      </c>
      <c r="I6690" t="str">
        <f>VLOOKUP(Source[[#This Row],[SubjCrse]],'Courses and Categories'!$E$2:$G$1816,3,FALSE)</f>
        <v>Credit General Education</v>
      </c>
      <c r="J6690">
        <v>11</v>
      </c>
      <c r="K6690" t="s">
        <v>1767</v>
      </c>
      <c r="L6690" t="s">
        <v>39</v>
      </c>
      <c r="M6690" t="s">
        <v>903</v>
      </c>
      <c r="N6690" t="s">
        <v>195</v>
      </c>
      <c r="O6690">
        <v>1310</v>
      </c>
      <c r="P6690">
        <v>1400</v>
      </c>
      <c r="Q6690" t="s">
        <v>850</v>
      </c>
      <c r="R6690">
        <v>651</v>
      </c>
      <c r="S6690" t="s">
        <v>134</v>
      </c>
      <c r="T6690">
        <v>1</v>
      </c>
      <c r="U6690" s="1">
        <v>43694</v>
      </c>
      <c r="V6690" s="1">
        <v>43819</v>
      </c>
      <c r="W6690" t="s">
        <v>4366</v>
      </c>
      <c r="X6690" t="s">
        <v>1929</v>
      </c>
      <c r="Y6690">
        <v>29</v>
      </c>
      <c r="Z6690">
        <v>25</v>
      </c>
      <c r="AA6690">
        <v>35</v>
      </c>
      <c r="AB6690">
        <v>71.428600000000003</v>
      </c>
      <c r="AD6690">
        <f>IF(ISBLANK(Source[[#This Row],[CrosslistID]]),1,1/COUNTIFS(Source[CrosslistID],Source[[#This Row],[CrosslistID]],Source[TermDesc],Source[[#This Row],[TermDesc]]))</f>
        <v>1</v>
      </c>
      <c r="AG6690">
        <v>0</v>
      </c>
      <c r="AH6690">
        <v>71.428600000000003</v>
      </c>
      <c r="AI6690">
        <v>4.5</v>
      </c>
      <c r="AJ6690">
        <v>4.8333000000000004</v>
      </c>
      <c r="AK6690">
        <v>0.33329999999999999</v>
      </c>
      <c r="AL66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90">
        <f>IF(AND(Source[[#This Row],[Credit_Noncredit]]="Noncredit",Source[[#This Row],[FTEF]]&gt;0),Source[[#This Row],[NC XLST FTES]]*525/(437.5*Source[[#This Row],[FTEF]]),0)</f>
        <v>0</v>
      </c>
      <c r="AN6690">
        <f>IF(Source[[#This Row],[Credit_Noncredit]]="Credit",Source[[#This Row],[Census Enrollment]],Source[[#This Row],[Noncredit Avg. Attendance]])</f>
        <v>29</v>
      </c>
    </row>
    <row r="6691" spans="1:40" x14ac:dyDescent="0.25">
      <c r="A6691" t="s">
        <v>1914</v>
      </c>
      <c r="B6691" t="s">
        <v>886</v>
      </c>
      <c r="C6691" t="s">
        <v>775</v>
      </c>
      <c r="D6691" t="s">
        <v>1753</v>
      </c>
      <c r="E6691" s="4">
        <v>78898</v>
      </c>
      <c r="F6691" s="4" t="s">
        <v>1754</v>
      </c>
      <c r="G6691" s="4">
        <v>80</v>
      </c>
      <c r="H6691" t="str">
        <f>CONCATENATE(Source[[#This Row],[Subject]],TRIM(Source[[#This Row],[Course]]))</f>
        <v>MATH80</v>
      </c>
      <c r="I6691" t="str">
        <f>VLOOKUP(Source[[#This Row],[SubjCrse]],'Courses and Categories'!$E$2:$G$1816,3,FALSE)</f>
        <v>Credit General Education</v>
      </c>
      <c r="J6691">
        <v>12</v>
      </c>
      <c r="K6691" t="s">
        <v>1767</v>
      </c>
      <c r="L6691" t="s">
        <v>39</v>
      </c>
      <c r="M6691" t="s">
        <v>903</v>
      </c>
      <c r="N6691" t="s">
        <v>1960</v>
      </c>
      <c r="O6691" t="s">
        <v>1995</v>
      </c>
      <c r="P6691" t="s">
        <v>4371</v>
      </c>
      <c r="Q6691" t="s">
        <v>2153</v>
      </c>
      <c r="R6691" t="s">
        <v>4372</v>
      </c>
      <c r="S6691" t="s">
        <v>134</v>
      </c>
      <c r="T6691">
        <v>1</v>
      </c>
      <c r="U6691" s="1">
        <v>43694</v>
      </c>
      <c r="V6691" s="1">
        <v>43819</v>
      </c>
      <c r="W6691" t="s">
        <v>4373</v>
      </c>
      <c r="X6691" t="s">
        <v>1929</v>
      </c>
      <c r="Y6691">
        <v>40</v>
      </c>
      <c r="Z6691">
        <v>40</v>
      </c>
      <c r="AA6691">
        <v>35</v>
      </c>
      <c r="AB6691">
        <v>114.28570000000001</v>
      </c>
      <c r="AD6691">
        <f>IF(ISBLANK(Source[[#This Row],[CrosslistID]]),1,1/COUNTIFS(Source[CrosslistID],Source[[#This Row],[CrosslistID]],Source[TermDesc],Source[[#This Row],[TermDesc]]))</f>
        <v>1</v>
      </c>
      <c r="AG6691">
        <v>0</v>
      </c>
      <c r="AH6691">
        <v>114.28570000000001</v>
      </c>
      <c r="AI6691">
        <v>2.8330000000000002</v>
      </c>
      <c r="AJ6691">
        <v>3.3329</v>
      </c>
      <c r="AK6691">
        <v>0.33329999999999999</v>
      </c>
      <c r="AL66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91">
        <f>IF(AND(Source[[#This Row],[Credit_Noncredit]]="Noncredit",Source[[#This Row],[FTEF]]&gt;0),Source[[#This Row],[NC XLST FTES]]*525/(437.5*Source[[#This Row],[FTEF]]),0)</f>
        <v>0</v>
      </c>
      <c r="AN6691">
        <f>IF(Source[[#This Row],[Credit_Noncredit]]="Credit",Source[[#This Row],[Census Enrollment]],Source[[#This Row],[Noncredit Avg. Attendance]])</f>
        <v>40</v>
      </c>
    </row>
    <row r="6692" spans="1:40" x14ac:dyDescent="0.25">
      <c r="A6692" t="s">
        <v>1914</v>
      </c>
      <c r="B6692" t="s">
        <v>886</v>
      </c>
      <c r="C6692" t="s">
        <v>775</v>
      </c>
      <c r="D6692" t="s">
        <v>1753</v>
      </c>
      <c r="E6692" s="4">
        <v>71378</v>
      </c>
      <c r="F6692" s="4" t="s">
        <v>1754</v>
      </c>
      <c r="G6692" s="4">
        <v>80</v>
      </c>
      <c r="H6692" t="str">
        <f>CONCATENATE(Source[[#This Row],[Subject]],TRIM(Source[[#This Row],[Course]]))</f>
        <v>MATH80</v>
      </c>
      <c r="I6692" t="str">
        <f>VLOOKUP(Source[[#This Row],[SubjCrse]],'Courses and Categories'!$E$2:$G$1816,3,FALSE)</f>
        <v>Credit General Education</v>
      </c>
      <c r="J6692">
        <v>13</v>
      </c>
      <c r="K6692" t="s">
        <v>1767</v>
      </c>
      <c r="L6692" t="s">
        <v>39</v>
      </c>
      <c r="M6692" t="s">
        <v>903</v>
      </c>
      <c r="N6692" t="s">
        <v>1960</v>
      </c>
      <c r="O6692" t="s">
        <v>1995</v>
      </c>
      <c r="P6692" t="s">
        <v>4371</v>
      </c>
      <c r="Q6692" t="s">
        <v>4357</v>
      </c>
      <c r="R6692" t="s">
        <v>4374</v>
      </c>
      <c r="S6692" t="s">
        <v>134</v>
      </c>
      <c r="T6692">
        <v>1</v>
      </c>
      <c r="U6692" s="1">
        <v>43694</v>
      </c>
      <c r="V6692" s="1">
        <v>43819</v>
      </c>
      <c r="W6692" t="s">
        <v>4375</v>
      </c>
      <c r="X6692" t="s">
        <v>1929</v>
      </c>
      <c r="Y6692">
        <v>37</v>
      </c>
      <c r="Z6692">
        <v>32</v>
      </c>
      <c r="AA6692">
        <v>35</v>
      </c>
      <c r="AB6692">
        <v>91.428600000000003</v>
      </c>
      <c r="AD6692">
        <f>IF(ISBLANK(Source[[#This Row],[CrosslistID]]),1,1/COUNTIFS(Source[CrosslistID],Source[[#This Row],[CrosslistID]],Source[TermDesc],Source[[#This Row],[TermDesc]]))</f>
        <v>1</v>
      </c>
      <c r="AG6692">
        <v>0</v>
      </c>
      <c r="AH6692">
        <v>91.428600000000003</v>
      </c>
      <c r="AI6692">
        <v>5.8330000000000002</v>
      </c>
      <c r="AJ6692">
        <v>6.1662999999999997</v>
      </c>
      <c r="AK6692">
        <v>0.33329999999999999</v>
      </c>
      <c r="AL66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92">
        <f>IF(AND(Source[[#This Row],[Credit_Noncredit]]="Noncredit",Source[[#This Row],[FTEF]]&gt;0),Source[[#This Row],[NC XLST FTES]]*525/(437.5*Source[[#This Row],[FTEF]]),0)</f>
        <v>0</v>
      </c>
      <c r="AN6692">
        <f>IF(Source[[#This Row],[Credit_Noncredit]]="Credit",Source[[#This Row],[Census Enrollment]],Source[[#This Row],[Noncredit Avg. Attendance]])</f>
        <v>37</v>
      </c>
    </row>
    <row r="6693" spans="1:40" x14ac:dyDescent="0.25">
      <c r="A6693" t="s">
        <v>1914</v>
      </c>
      <c r="B6693" t="s">
        <v>886</v>
      </c>
      <c r="C6693" t="s">
        <v>775</v>
      </c>
      <c r="D6693" t="s">
        <v>1753</v>
      </c>
      <c r="E6693" s="4">
        <v>70487</v>
      </c>
      <c r="F6693" s="4" t="s">
        <v>1754</v>
      </c>
      <c r="G6693" s="4">
        <v>80</v>
      </c>
      <c r="H6693" t="str">
        <f>CONCATENATE(Source[[#This Row],[Subject]],TRIM(Source[[#This Row],[Course]]))</f>
        <v>MATH80</v>
      </c>
      <c r="I6693" t="str">
        <f>VLOOKUP(Source[[#This Row],[SubjCrse]],'Courses and Categories'!$E$2:$G$1816,3,FALSE)</f>
        <v>Credit General Education</v>
      </c>
      <c r="J6693">
        <v>14</v>
      </c>
      <c r="K6693" t="s">
        <v>1767</v>
      </c>
      <c r="L6693" t="s">
        <v>39</v>
      </c>
      <c r="M6693" t="s">
        <v>903</v>
      </c>
      <c r="N6693" t="s">
        <v>2261</v>
      </c>
      <c r="O6693" t="s">
        <v>1995</v>
      </c>
      <c r="P6693" t="s">
        <v>4371</v>
      </c>
      <c r="Q6693" t="s">
        <v>1783</v>
      </c>
      <c r="R6693" t="s">
        <v>1784</v>
      </c>
      <c r="S6693" t="s">
        <v>134</v>
      </c>
      <c r="T6693">
        <v>1</v>
      </c>
      <c r="U6693" s="1">
        <v>43694</v>
      </c>
      <c r="V6693" s="1">
        <v>43819</v>
      </c>
      <c r="W6693" t="s">
        <v>4376</v>
      </c>
      <c r="X6693" t="s">
        <v>1929</v>
      </c>
      <c r="Y6693">
        <v>37</v>
      </c>
      <c r="Z6693">
        <v>32</v>
      </c>
      <c r="AA6693">
        <v>35</v>
      </c>
      <c r="AB6693">
        <v>91.428600000000003</v>
      </c>
      <c r="AD6693">
        <f>IF(ISBLANK(Source[[#This Row],[CrosslistID]]),1,1/COUNTIFS(Source[CrosslistID],Source[[#This Row],[CrosslistID]],Source[TermDesc],Source[[#This Row],[TermDesc]]))</f>
        <v>1</v>
      </c>
      <c r="AG6693">
        <v>0</v>
      </c>
      <c r="AH6693">
        <v>91.428600000000003</v>
      </c>
      <c r="AI6693">
        <v>6</v>
      </c>
      <c r="AJ6693">
        <v>6.1666999999999996</v>
      </c>
      <c r="AK6693">
        <v>0.33329999999999999</v>
      </c>
      <c r="AL66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93">
        <f>IF(AND(Source[[#This Row],[Credit_Noncredit]]="Noncredit",Source[[#This Row],[FTEF]]&gt;0),Source[[#This Row],[NC XLST FTES]]*525/(437.5*Source[[#This Row],[FTEF]]),0)</f>
        <v>0</v>
      </c>
      <c r="AN6693">
        <f>IF(Source[[#This Row],[Credit_Noncredit]]="Credit",Source[[#This Row],[Census Enrollment]],Source[[#This Row],[Noncredit Avg. Attendance]])</f>
        <v>37</v>
      </c>
    </row>
    <row r="6694" spans="1:40" x14ac:dyDescent="0.25">
      <c r="A6694" t="s">
        <v>1914</v>
      </c>
      <c r="B6694" t="s">
        <v>886</v>
      </c>
      <c r="C6694" t="s">
        <v>775</v>
      </c>
      <c r="D6694" t="s">
        <v>1753</v>
      </c>
      <c r="E6694" s="4">
        <v>70488</v>
      </c>
      <c r="F6694" s="4" t="s">
        <v>1754</v>
      </c>
      <c r="G6694" s="4">
        <v>80</v>
      </c>
      <c r="H6694" t="str">
        <f>CONCATENATE(Source[[#This Row],[Subject]],TRIM(Source[[#This Row],[Course]]))</f>
        <v>MATH80</v>
      </c>
      <c r="I6694" t="str">
        <f>VLOOKUP(Source[[#This Row],[SubjCrse]],'Courses and Categories'!$E$2:$G$1816,3,FALSE)</f>
        <v>Credit General Education</v>
      </c>
      <c r="J6694">
        <v>501</v>
      </c>
      <c r="K6694" t="s">
        <v>1767</v>
      </c>
      <c r="L6694" t="s">
        <v>87</v>
      </c>
      <c r="M6694" t="s">
        <v>903</v>
      </c>
      <c r="N6694" t="s">
        <v>1960</v>
      </c>
      <c r="O6694" t="s">
        <v>4377</v>
      </c>
      <c r="P6694" t="s">
        <v>4378</v>
      </c>
      <c r="Q6694" t="s">
        <v>4357</v>
      </c>
      <c r="R6694" t="s">
        <v>4358</v>
      </c>
      <c r="S6694" t="s">
        <v>134</v>
      </c>
      <c r="T6694">
        <v>1</v>
      </c>
      <c r="U6694" s="1">
        <v>43694</v>
      </c>
      <c r="V6694" s="1">
        <v>43819</v>
      </c>
      <c r="W6694" t="s">
        <v>4379</v>
      </c>
      <c r="X6694" t="s">
        <v>1929</v>
      </c>
      <c r="Y6694">
        <v>37</v>
      </c>
      <c r="Z6694">
        <v>31</v>
      </c>
      <c r="AA6694">
        <v>35</v>
      </c>
      <c r="AB6694">
        <v>88.571399999999997</v>
      </c>
      <c r="AD6694">
        <f>IF(ISBLANK(Source[[#This Row],[CrosslistID]]),1,1/COUNTIFS(Source[CrosslistID],Source[[#This Row],[CrosslistID]],Source[TermDesc],Source[[#This Row],[TermDesc]]))</f>
        <v>1</v>
      </c>
      <c r="AG6694">
        <v>0</v>
      </c>
      <c r="AH6694">
        <v>88.571399999999997</v>
      </c>
      <c r="AI6694">
        <v>6.1669999999999998</v>
      </c>
      <c r="AJ6694">
        <v>6.1669999999999998</v>
      </c>
      <c r="AK6694">
        <v>0.33329999999999999</v>
      </c>
      <c r="AL66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94">
        <f>IF(AND(Source[[#This Row],[Credit_Noncredit]]="Noncredit",Source[[#This Row],[FTEF]]&gt;0),Source[[#This Row],[NC XLST FTES]]*525/(437.5*Source[[#This Row],[FTEF]]),0)</f>
        <v>0</v>
      </c>
      <c r="AN6694">
        <f>IF(Source[[#This Row],[Credit_Noncredit]]="Credit",Source[[#This Row],[Census Enrollment]],Source[[#This Row],[Noncredit Avg. Attendance]])</f>
        <v>37</v>
      </c>
    </row>
    <row r="6695" spans="1:40" x14ac:dyDescent="0.25">
      <c r="A6695" t="s">
        <v>1914</v>
      </c>
      <c r="B6695" t="s">
        <v>886</v>
      </c>
      <c r="C6695" t="s">
        <v>775</v>
      </c>
      <c r="D6695" t="s">
        <v>1753</v>
      </c>
      <c r="E6695" s="4">
        <v>71737</v>
      </c>
      <c r="F6695" s="4" t="s">
        <v>1754</v>
      </c>
      <c r="G6695" s="4">
        <v>80</v>
      </c>
      <c r="H6695" t="str">
        <f>CONCATENATE(Source[[#This Row],[Subject]],TRIM(Source[[#This Row],[Course]]))</f>
        <v>MATH80</v>
      </c>
      <c r="I6695" t="str">
        <f>VLOOKUP(Source[[#This Row],[SubjCrse]],'Courses and Categories'!$E$2:$G$1816,3,FALSE)</f>
        <v>Credit General Education</v>
      </c>
      <c r="J6695">
        <v>502</v>
      </c>
      <c r="K6695" t="s">
        <v>1767</v>
      </c>
      <c r="L6695" t="s">
        <v>87</v>
      </c>
      <c r="M6695" t="s">
        <v>903</v>
      </c>
      <c r="N6695" t="s">
        <v>59</v>
      </c>
      <c r="O6695">
        <v>1710</v>
      </c>
      <c r="P6695">
        <v>1925</v>
      </c>
      <c r="Q6695" t="s">
        <v>238</v>
      </c>
      <c r="R6695">
        <v>708</v>
      </c>
      <c r="S6695" t="s">
        <v>134</v>
      </c>
      <c r="T6695">
        <v>1</v>
      </c>
      <c r="U6695" s="1">
        <v>43694</v>
      </c>
      <c r="V6695" s="1">
        <v>43819</v>
      </c>
      <c r="W6695" t="s">
        <v>1766</v>
      </c>
      <c r="X6695" t="s">
        <v>1929</v>
      </c>
      <c r="Y6695">
        <v>37</v>
      </c>
      <c r="Z6695">
        <v>31</v>
      </c>
      <c r="AA6695">
        <v>35</v>
      </c>
      <c r="AB6695">
        <v>88.571399999999997</v>
      </c>
      <c r="AD6695">
        <f>IF(ISBLANK(Source[[#This Row],[CrosslistID]]),1,1/COUNTIFS(Source[CrosslistID],Source[[#This Row],[CrosslistID]],Source[TermDesc],Source[[#This Row],[TermDesc]]))</f>
        <v>1</v>
      </c>
      <c r="AG6695">
        <v>0</v>
      </c>
      <c r="AH6695">
        <v>88.571399999999997</v>
      </c>
      <c r="AI6695">
        <v>6.1669999999999998</v>
      </c>
      <c r="AJ6695">
        <v>6.1669999999999998</v>
      </c>
      <c r="AK6695">
        <v>0.33329999999999999</v>
      </c>
      <c r="AL66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95">
        <f>IF(AND(Source[[#This Row],[Credit_Noncredit]]="Noncredit",Source[[#This Row],[FTEF]]&gt;0),Source[[#This Row],[NC XLST FTES]]*525/(437.5*Source[[#This Row],[FTEF]]),0)</f>
        <v>0</v>
      </c>
      <c r="AN6695">
        <f>IF(Source[[#This Row],[Credit_Noncredit]]="Credit",Source[[#This Row],[Census Enrollment]],Source[[#This Row],[Noncredit Avg. Attendance]])</f>
        <v>37</v>
      </c>
    </row>
    <row r="6696" spans="1:40" x14ac:dyDescent="0.25">
      <c r="A6696" t="s">
        <v>1914</v>
      </c>
      <c r="B6696" t="s">
        <v>886</v>
      </c>
      <c r="C6696" t="s">
        <v>775</v>
      </c>
      <c r="D6696" t="s">
        <v>1753</v>
      </c>
      <c r="E6696" s="4">
        <v>74438</v>
      </c>
      <c r="F6696" s="4" t="s">
        <v>1754</v>
      </c>
      <c r="G6696" s="4">
        <v>80</v>
      </c>
      <c r="H6696" t="str">
        <f>CONCATENATE(Source[[#This Row],[Subject]],TRIM(Source[[#This Row],[Course]]))</f>
        <v>MATH80</v>
      </c>
      <c r="I6696" t="str">
        <f>VLOOKUP(Source[[#This Row],[SubjCrse]],'Courses and Categories'!$E$2:$G$1816,3,FALSE)</f>
        <v>Credit General Education</v>
      </c>
      <c r="J6696">
        <v>541</v>
      </c>
      <c r="K6696" t="s">
        <v>1767</v>
      </c>
      <c r="L6696" t="s">
        <v>87</v>
      </c>
      <c r="M6696" t="s">
        <v>903</v>
      </c>
      <c r="N6696" t="s">
        <v>105</v>
      </c>
      <c r="O6696">
        <v>1800</v>
      </c>
      <c r="P6696">
        <v>2015</v>
      </c>
      <c r="Q6696" t="s">
        <v>64</v>
      </c>
      <c r="R6696">
        <v>803</v>
      </c>
      <c r="S6696" t="s">
        <v>65</v>
      </c>
      <c r="T6696">
        <v>1</v>
      </c>
      <c r="U6696" s="1">
        <v>43694</v>
      </c>
      <c r="V6696" s="1">
        <v>43819</v>
      </c>
      <c r="W6696" t="s">
        <v>4380</v>
      </c>
      <c r="X6696" t="s">
        <v>1929</v>
      </c>
      <c r="Y6696">
        <v>26</v>
      </c>
      <c r="Z6696">
        <v>17</v>
      </c>
      <c r="AA6696">
        <v>35</v>
      </c>
      <c r="AB6696">
        <v>48.571399999999997</v>
      </c>
      <c r="AD6696">
        <f>IF(ISBLANK(Source[[#This Row],[CrosslistID]]),1,1/COUNTIFS(Source[CrosslistID],Source[[#This Row],[CrosslistID]],Source[TermDesc],Source[[#This Row],[TermDesc]]))</f>
        <v>1</v>
      </c>
      <c r="AG6696">
        <v>0</v>
      </c>
      <c r="AH6696">
        <v>48.571399999999997</v>
      </c>
      <c r="AI6696">
        <v>4.1669999999999998</v>
      </c>
      <c r="AJ6696">
        <v>4.3337000000000003</v>
      </c>
      <c r="AK6696">
        <v>0.33329999999999999</v>
      </c>
      <c r="AL66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96">
        <f>IF(AND(Source[[#This Row],[Credit_Noncredit]]="Noncredit",Source[[#This Row],[FTEF]]&gt;0),Source[[#This Row],[NC XLST FTES]]*525/(437.5*Source[[#This Row],[FTEF]]),0)</f>
        <v>0</v>
      </c>
      <c r="AN6696">
        <f>IF(Source[[#This Row],[Credit_Noncredit]]="Credit",Source[[#This Row],[Census Enrollment]],Source[[#This Row],[Noncredit Avg. Attendance]])</f>
        <v>26</v>
      </c>
    </row>
    <row r="6697" spans="1:40" x14ac:dyDescent="0.25">
      <c r="A6697" t="s">
        <v>1914</v>
      </c>
      <c r="B6697" t="s">
        <v>886</v>
      </c>
      <c r="C6697" t="s">
        <v>775</v>
      </c>
      <c r="D6697" t="s">
        <v>1753</v>
      </c>
      <c r="E6697" s="4">
        <v>72235</v>
      </c>
      <c r="F6697" s="4" t="s">
        <v>1754</v>
      </c>
      <c r="G6697" s="4">
        <v>80</v>
      </c>
      <c r="H6697" t="str">
        <f>CONCATENATE(Source[[#This Row],[Subject]],TRIM(Source[[#This Row],[Course]]))</f>
        <v>MATH80</v>
      </c>
      <c r="I6697" t="str">
        <f>VLOOKUP(Source[[#This Row],[SubjCrse]],'Courses and Categories'!$E$2:$G$1816,3,FALSE)</f>
        <v>Credit General Education</v>
      </c>
      <c r="J6697">
        <v>551</v>
      </c>
      <c r="K6697" t="s">
        <v>1767</v>
      </c>
      <c r="L6697" t="s">
        <v>87</v>
      </c>
      <c r="M6697" t="s">
        <v>903</v>
      </c>
      <c r="N6697" t="s">
        <v>59</v>
      </c>
      <c r="O6697">
        <v>1800</v>
      </c>
      <c r="P6697">
        <v>2015</v>
      </c>
      <c r="Q6697" t="s">
        <v>52</v>
      </c>
      <c r="R6697">
        <v>363</v>
      </c>
      <c r="S6697" t="s">
        <v>53</v>
      </c>
      <c r="T6697">
        <v>1</v>
      </c>
      <c r="U6697" s="1">
        <v>43694</v>
      </c>
      <c r="V6697" s="1">
        <v>43819</v>
      </c>
      <c r="W6697" t="s">
        <v>1777</v>
      </c>
      <c r="X6697" t="s">
        <v>1929</v>
      </c>
      <c r="Y6697">
        <v>30</v>
      </c>
      <c r="Z6697">
        <v>26</v>
      </c>
      <c r="AA6697">
        <v>35</v>
      </c>
      <c r="AB6697">
        <v>74.285700000000006</v>
      </c>
      <c r="AD6697">
        <f>IF(ISBLANK(Source[[#This Row],[CrosslistID]]),1,1/COUNTIFS(Source[CrosslistID],Source[[#This Row],[CrosslistID]],Source[TermDesc],Source[[#This Row],[TermDesc]]))</f>
        <v>1</v>
      </c>
      <c r="AG6697">
        <v>0</v>
      </c>
      <c r="AH6697">
        <v>74.285700000000006</v>
      </c>
      <c r="AI6697">
        <v>4.6669999999999998</v>
      </c>
      <c r="AJ6697">
        <v>5.0004</v>
      </c>
      <c r="AK6697">
        <v>0.33329999999999999</v>
      </c>
      <c r="AL66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97">
        <f>IF(AND(Source[[#This Row],[Credit_Noncredit]]="Noncredit",Source[[#This Row],[FTEF]]&gt;0),Source[[#This Row],[NC XLST FTES]]*525/(437.5*Source[[#This Row],[FTEF]]),0)</f>
        <v>0</v>
      </c>
      <c r="AN6697">
        <f>IF(Source[[#This Row],[Credit_Noncredit]]="Credit",Source[[#This Row],[Census Enrollment]],Source[[#This Row],[Noncredit Avg. Attendance]])</f>
        <v>30</v>
      </c>
    </row>
    <row r="6698" spans="1:40" x14ac:dyDescent="0.25">
      <c r="A6698" t="s">
        <v>1914</v>
      </c>
      <c r="B6698" t="s">
        <v>886</v>
      </c>
      <c r="C6698" t="s">
        <v>775</v>
      </c>
      <c r="D6698" t="s">
        <v>1753</v>
      </c>
      <c r="E6698" s="4">
        <v>72494</v>
      </c>
      <c r="F6698" s="4" t="s">
        <v>1754</v>
      </c>
      <c r="G6698" s="4">
        <v>80</v>
      </c>
      <c r="H6698" t="str">
        <f>CONCATENATE(Source[[#This Row],[Subject]],TRIM(Source[[#This Row],[Course]]))</f>
        <v>MATH80</v>
      </c>
      <c r="I6698" t="str">
        <f>VLOOKUP(Source[[#This Row],[SubjCrse]],'Courses and Categories'!$E$2:$G$1816,3,FALSE)</f>
        <v>Credit General Education</v>
      </c>
      <c r="J6698">
        <v>961</v>
      </c>
      <c r="K6698" t="s">
        <v>1767</v>
      </c>
      <c r="L6698" t="s">
        <v>87</v>
      </c>
      <c r="M6698" t="s">
        <v>897</v>
      </c>
      <c r="N6698" t="s">
        <v>42</v>
      </c>
      <c r="O6698" t="s">
        <v>42</v>
      </c>
      <c r="P6698" t="s">
        <v>42</v>
      </c>
      <c r="Q6698" t="s">
        <v>42</v>
      </c>
      <c r="S6698" t="s">
        <v>134</v>
      </c>
      <c r="T6698" t="s">
        <v>44</v>
      </c>
      <c r="U6698" s="1">
        <v>43711</v>
      </c>
      <c r="V6698" s="1">
        <v>43819</v>
      </c>
      <c r="W6698" t="s">
        <v>787</v>
      </c>
      <c r="X6698" t="s">
        <v>1450</v>
      </c>
      <c r="Y6698">
        <v>40</v>
      </c>
      <c r="Z6698">
        <v>30</v>
      </c>
      <c r="AA6698">
        <v>40</v>
      </c>
      <c r="AB6698">
        <v>75</v>
      </c>
      <c r="AD6698">
        <f>IF(ISBLANK(Source[[#This Row],[CrosslistID]]),1,1/COUNTIFS(Source[CrosslistID],Source[[#This Row],[CrosslistID]],Source[TermDesc],Source[[#This Row],[TermDesc]]))</f>
        <v>1</v>
      </c>
      <c r="AG6698">
        <v>0</v>
      </c>
      <c r="AH6698">
        <v>75</v>
      </c>
      <c r="AI6698">
        <v>6.5</v>
      </c>
      <c r="AJ6698">
        <v>6.6666999999999996</v>
      </c>
      <c r="AK6698">
        <v>0.33329999999999999</v>
      </c>
      <c r="AL66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98">
        <f>IF(AND(Source[[#This Row],[Credit_Noncredit]]="Noncredit",Source[[#This Row],[FTEF]]&gt;0),Source[[#This Row],[NC XLST FTES]]*525/(437.5*Source[[#This Row],[FTEF]]),0)</f>
        <v>0</v>
      </c>
      <c r="AN6698">
        <f>IF(Source[[#This Row],[Credit_Noncredit]]="Credit",Source[[#This Row],[Census Enrollment]],Source[[#This Row],[Noncredit Avg. Attendance]])</f>
        <v>40</v>
      </c>
    </row>
    <row r="6699" spans="1:40" x14ac:dyDescent="0.25">
      <c r="A6699" t="s">
        <v>1914</v>
      </c>
      <c r="B6699" t="s">
        <v>886</v>
      </c>
      <c r="C6699" t="s">
        <v>775</v>
      </c>
      <c r="D6699" t="s">
        <v>1753</v>
      </c>
      <c r="E6699" s="4">
        <v>72495</v>
      </c>
      <c r="F6699" s="4" t="s">
        <v>1754</v>
      </c>
      <c r="G6699" s="4">
        <v>80</v>
      </c>
      <c r="H6699" t="str">
        <f>CONCATENATE(Source[[#This Row],[Subject]],TRIM(Source[[#This Row],[Course]]))</f>
        <v>MATH80</v>
      </c>
      <c r="I6699" t="str">
        <f>VLOOKUP(Source[[#This Row],[SubjCrse]],'Courses and Categories'!$E$2:$G$1816,3,FALSE)</f>
        <v>Credit General Education</v>
      </c>
      <c r="J6699">
        <v>962</v>
      </c>
      <c r="K6699" t="s">
        <v>1767</v>
      </c>
      <c r="L6699" t="s">
        <v>87</v>
      </c>
      <c r="M6699" t="s">
        <v>897</v>
      </c>
      <c r="N6699" t="s">
        <v>42</v>
      </c>
      <c r="O6699" t="s">
        <v>42</v>
      </c>
      <c r="P6699" t="s">
        <v>42</v>
      </c>
      <c r="Q6699" t="s">
        <v>42</v>
      </c>
      <c r="S6699" t="s">
        <v>134</v>
      </c>
      <c r="T6699" t="s">
        <v>44</v>
      </c>
      <c r="U6699" s="1">
        <v>43711</v>
      </c>
      <c r="V6699" s="1">
        <v>43819</v>
      </c>
      <c r="W6699" t="s">
        <v>787</v>
      </c>
      <c r="X6699" t="s">
        <v>1450</v>
      </c>
      <c r="Y6699">
        <v>32</v>
      </c>
      <c r="Z6699">
        <v>29</v>
      </c>
      <c r="AA6699">
        <v>40</v>
      </c>
      <c r="AB6699">
        <v>72.5</v>
      </c>
      <c r="AD6699">
        <f>IF(ISBLANK(Source[[#This Row],[CrosslistID]]),1,1/COUNTIFS(Source[CrosslistID],Source[[#This Row],[CrosslistID]],Source[TermDesc],Source[[#This Row],[TermDesc]]))</f>
        <v>1</v>
      </c>
      <c r="AG6699">
        <v>0</v>
      </c>
      <c r="AH6699">
        <v>72.5</v>
      </c>
      <c r="AI6699">
        <v>5.3330000000000002</v>
      </c>
      <c r="AJ6699">
        <v>5.3330000000000002</v>
      </c>
      <c r="AK6699">
        <v>0.33329999999999999</v>
      </c>
      <c r="AL66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699">
        <f>IF(AND(Source[[#This Row],[Credit_Noncredit]]="Noncredit",Source[[#This Row],[FTEF]]&gt;0),Source[[#This Row],[NC XLST FTES]]*525/(437.5*Source[[#This Row],[FTEF]]),0)</f>
        <v>0</v>
      </c>
      <c r="AN6699">
        <f>IF(Source[[#This Row],[Credit_Noncredit]]="Credit",Source[[#This Row],[Census Enrollment]],Source[[#This Row],[Noncredit Avg. Attendance]])</f>
        <v>32</v>
      </c>
    </row>
    <row r="6700" spans="1:40" x14ac:dyDescent="0.25">
      <c r="A6700" t="s">
        <v>1914</v>
      </c>
      <c r="B6700" t="s">
        <v>886</v>
      </c>
      <c r="C6700" t="s">
        <v>775</v>
      </c>
      <c r="D6700" t="s">
        <v>1753</v>
      </c>
      <c r="E6700" s="4">
        <v>74667</v>
      </c>
      <c r="F6700" s="4" t="s">
        <v>1754</v>
      </c>
      <c r="G6700" s="4">
        <v>80</v>
      </c>
      <c r="H6700" t="str">
        <f>CONCATENATE(Source[[#This Row],[Subject]],TRIM(Source[[#This Row],[Course]]))</f>
        <v>MATH80</v>
      </c>
      <c r="I6700" t="str">
        <f>VLOOKUP(Source[[#This Row],[SubjCrse]],'Courses and Categories'!$E$2:$G$1816,3,FALSE)</f>
        <v>Credit General Education</v>
      </c>
      <c r="J6700">
        <v>963</v>
      </c>
      <c r="K6700" t="s">
        <v>1767</v>
      </c>
      <c r="L6700" t="s">
        <v>87</v>
      </c>
      <c r="M6700" t="s">
        <v>897</v>
      </c>
      <c r="N6700" t="s">
        <v>42</v>
      </c>
      <c r="O6700" t="s">
        <v>42</v>
      </c>
      <c r="P6700" t="s">
        <v>42</v>
      </c>
      <c r="Q6700" t="s">
        <v>42</v>
      </c>
      <c r="S6700" t="s">
        <v>134</v>
      </c>
      <c r="T6700" t="s">
        <v>44</v>
      </c>
      <c r="U6700" s="1">
        <v>43711</v>
      </c>
      <c r="V6700" s="1">
        <v>43819</v>
      </c>
      <c r="W6700" t="s">
        <v>787</v>
      </c>
      <c r="X6700" t="s">
        <v>1450</v>
      </c>
      <c r="Y6700">
        <v>34</v>
      </c>
      <c r="Z6700">
        <v>30</v>
      </c>
      <c r="AA6700">
        <v>40</v>
      </c>
      <c r="AB6700">
        <v>75</v>
      </c>
      <c r="AD6700">
        <f>IF(ISBLANK(Source[[#This Row],[CrosslistID]]),1,1/COUNTIFS(Source[CrosslistID],Source[[#This Row],[CrosslistID]],Source[TermDesc],Source[[#This Row],[TermDesc]]))</f>
        <v>1</v>
      </c>
      <c r="AG6700">
        <v>0</v>
      </c>
      <c r="AH6700">
        <v>75</v>
      </c>
      <c r="AI6700">
        <v>5.6669999999999998</v>
      </c>
      <c r="AJ6700">
        <v>5.6669999999999998</v>
      </c>
      <c r="AK6700">
        <v>0.33329999999999999</v>
      </c>
      <c r="AL67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00">
        <f>IF(AND(Source[[#This Row],[Credit_Noncredit]]="Noncredit",Source[[#This Row],[FTEF]]&gt;0),Source[[#This Row],[NC XLST FTES]]*525/(437.5*Source[[#This Row],[FTEF]]),0)</f>
        <v>0</v>
      </c>
      <c r="AN6700">
        <f>IF(Source[[#This Row],[Credit_Noncredit]]="Credit",Source[[#This Row],[Census Enrollment]],Source[[#This Row],[Noncredit Avg. Attendance]])</f>
        <v>34</v>
      </c>
    </row>
    <row r="6701" spans="1:40" x14ac:dyDescent="0.25">
      <c r="A6701" t="s">
        <v>1914</v>
      </c>
      <c r="B6701" t="s">
        <v>886</v>
      </c>
      <c r="C6701" t="s">
        <v>775</v>
      </c>
      <c r="D6701" t="s">
        <v>1753</v>
      </c>
      <c r="E6701" s="4">
        <v>78207</v>
      </c>
      <c r="F6701" s="4" t="s">
        <v>1754</v>
      </c>
      <c r="G6701" s="4">
        <v>80</v>
      </c>
      <c r="H6701" t="str">
        <f>CONCATENATE(Source[[#This Row],[Subject]],TRIM(Source[[#This Row],[Course]]))</f>
        <v>MATH80</v>
      </c>
      <c r="I6701" t="str">
        <f>VLOOKUP(Source[[#This Row],[SubjCrse]],'Courses and Categories'!$E$2:$G$1816,3,FALSE)</f>
        <v>Credit General Education</v>
      </c>
      <c r="J6701">
        <v>964</v>
      </c>
      <c r="K6701" t="s">
        <v>1767</v>
      </c>
      <c r="L6701" t="s">
        <v>87</v>
      </c>
      <c r="M6701" t="s">
        <v>897</v>
      </c>
      <c r="N6701" t="s">
        <v>42</v>
      </c>
      <c r="O6701" t="s">
        <v>42</v>
      </c>
      <c r="P6701" t="s">
        <v>42</v>
      </c>
      <c r="Q6701" t="s">
        <v>42</v>
      </c>
      <c r="S6701" t="s">
        <v>134</v>
      </c>
      <c r="T6701" t="s">
        <v>44</v>
      </c>
      <c r="U6701" s="1">
        <v>43711</v>
      </c>
      <c r="V6701" s="1">
        <v>43819</v>
      </c>
      <c r="W6701" t="s">
        <v>388</v>
      </c>
      <c r="X6701" t="s">
        <v>1450</v>
      </c>
      <c r="Y6701">
        <v>41</v>
      </c>
      <c r="Z6701">
        <v>31</v>
      </c>
      <c r="AA6701">
        <v>40</v>
      </c>
      <c r="AB6701">
        <v>77.5</v>
      </c>
      <c r="AD6701">
        <f>IF(ISBLANK(Source[[#This Row],[CrosslistID]]),1,1/COUNTIFS(Source[CrosslistID],Source[[#This Row],[CrosslistID]],Source[TermDesc],Source[[#This Row],[TermDesc]]))</f>
        <v>1</v>
      </c>
      <c r="AG6701">
        <v>0</v>
      </c>
      <c r="AH6701">
        <v>77.5</v>
      </c>
      <c r="AI6701">
        <v>6.6669999999999998</v>
      </c>
      <c r="AJ6701">
        <v>6.8337000000000003</v>
      </c>
      <c r="AK6701">
        <v>0.33329999999999999</v>
      </c>
      <c r="AL67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01">
        <f>IF(AND(Source[[#This Row],[Credit_Noncredit]]="Noncredit",Source[[#This Row],[FTEF]]&gt;0),Source[[#This Row],[NC XLST FTES]]*525/(437.5*Source[[#This Row],[FTEF]]),0)</f>
        <v>0</v>
      </c>
      <c r="AN6701">
        <f>IF(Source[[#This Row],[Credit_Noncredit]]="Credit",Source[[#This Row],[Census Enrollment]],Source[[#This Row],[Noncredit Avg. Attendance]])</f>
        <v>41</v>
      </c>
    </row>
    <row r="6702" spans="1:40" x14ac:dyDescent="0.25">
      <c r="A6702" t="s">
        <v>1914</v>
      </c>
      <c r="B6702" t="s">
        <v>886</v>
      </c>
      <c r="C6702" t="s">
        <v>775</v>
      </c>
      <c r="D6702" t="s">
        <v>1753</v>
      </c>
      <c r="E6702" s="4">
        <v>78911</v>
      </c>
      <c r="F6702" s="4" t="s">
        <v>1754</v>
      </c>
      <c r="G6702" s="4">
        <v>80</v>
      </c>
      <c r="H6702" t="str">
        <f>CONCATENATE(Source[[#This Row],[Subject]],TRIM(Source[[#This Row],[Course]]))</f>
        <v>MATH80</v>
      </c>
      <c r="I6702" t="str">
        <f>VLOOKUP(Source[[#This Row],[SubjCrse]],'Courses and Categories'!$E$2:$G$1816,3,FALSE)</f>
        <v>Credit General Education</v>
      </c>
      <c r="J6702">
        <v>965</v>
      </c>
      <c r="K6702" t="s">
        <v>1767</v>
      </c>
      <c r="L6702" t="s">
        <v>87</v>
      </c>
      <c r="M6702" t="s">
        <v>897</v>
      </c>
      <c r="N6702" t="s">
        <v>42</v>
      </c>
      <c r="O6702" t="s">
        <v>42</v>
      </c>
      <c r="P6702" t="s">
        <v>42</v>
      </c>
      <c r="Q6702" t="s">
        <v>42</v>
      </c>
      <c r="S6702" t="s">
        <v>134</v>
      </c>
      <c r="T6702" t="s">
        <v>44</v>
      </c>
      <c r="U6702" s="1">
        <v>43711</v>
      </c>
      <c r="V6702" s="1">
        <v>43819</v>
      </c>
      <c r="W6702" t="s">
        <v>388</v>
      </c>
      <c r="X6702" t="s">
        <v>1450</v>
      </c>
      <c r="Y6702">
        <v>40</v>
      </c>
      <c r="Z6702">
        <v>31</v>
      </c>
      <c r="AA6702">
        <v>40</v>
      </c>
      <c r="AB6702">
        <v>77.5</v>
      </c>
      <c r="AD6702">
        <f>IF(ISBLANK(Source[[#This Row],[CrosslistID]]),1,1/COUNTIFS(Source[CrosslistID],Source[[#This Row],[CrosslistID]],Source[TermDesc],Source[[#This Row],[TermDesc]]))</f>
        <v>1</v>
      </c>
      <c r="AG6702">
        <v>0</v>
      </c>
      <c r="AH6702">
        <v>77.5</v>
      </c>
      <c r="AI6702">
        <v>6.6669999999999998</v>
      </c>
      <c r="AJ6702">
        <v>6.6669999999999998</v>
      </c>
      <c r="AK6702">
        <v>0.33329999999999999</v>
      </c>
      <c r="AL67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02">
        <f>IF(AND(Source[[#This Row],[Credit_Noncredit]]="Noncredit",Source[[#This Row],[FTEF]]&gt;0),Source[[#This Row],[NC XLST FTES]]*525/(437.5*Source[[#This Row],[FTEF]]),0)</f>
        <v>0</v>
      </c>
      <c r="AN6702">
        <f>IF(Source[[#This Row],[Credit_Noncredit]]="Credit",Source[[#This Row],[Census Enrollment]],Source[[#This Row],[Noncredit Avg. Attendance]])</f>
        <v>40</v>
      </c>
    </row>
    <row r="6703" spans="1:40" x14ac:dyDescent="0.25">
      <c r="A6703" t="s">
        <v>1914</v>
      </c>
      <c r="B6703" t="s">
        <v>886</v>
      </c>
      <c r="C6703" t="s">
        <v>775</v>
      </c>
      <c r="D6703" t="s">
        <v>1753</v>
      </c>
      <c r="E6703" s="4">
        <v>78912</v>
      </c>
      <c r="F6703" s="4" t="s">
        <v>1754</v>
      </c>
      <c r="G6703" s="4">
        <v>80</v>
      </c>
      <c r="H6703" t="str">
        <f>CONCATENATE(Source[[#This Row],[Subject]],TRIM(Source[[#This Row],[Course]]))</f>
        <v>MATH80</v>
      </c>
      <c r="I6703" t="str">
        <f>VLOOKUP(Source[[#This Row],[SubjCrse]],'Courses and Categories'!$E$2:$G$1816,3,FALSE)</f>
        <v>Credit General Education</v>
      </c>
      <c r="J6703" t="s">
        <v>1097</v>
      </c>
      <c r="K6703" t="s">
        <v>1767</v>
      </c>
      <c r="L6703" t="s">
        <v>39</v>
      </c>
      <c r="M6703" t="s">
        <v>903</v>
      </c>
      <c r="N6703" t="s">
        <v>1960</v>
      </c>
      <c r="O6703" t="s">
        <v>330</v>
      </c>
      <c r="P6703" t="s">
        <v>331</v>
      </c>
      <c r="Q6703" t="s">
        <v>1783</v>
      </c>
      <c r="R6703" t="s">
        <v>1784</v>
      </c>
      <c r="S6703" t="s">
        <v>134</v>
      </c>
      <c r="T6703">
        <v>1</v>
      </c>
      <c r="U6703" s="1">
        <v>43694</v>
      </c>
      <c r="V6703" s="1">
        <v>43819</v>
      </c>
      <c r="W6703" t="s">
        <v>4381</v>
      </c>
      <c r="X6703" t="s">
        <v>1929</v>
      </c>
      <c r="Y6703">
        <v>38</v>
      </c>
      <c r="Z6703">
        <v>35</v>
      </c>
      <c r="AA6703">
        <v>35</v>
      </c>
      <c r="AB6703">
        <v>100</v>
      </c>
      <c r="AD6703">
        <f>IF(ISBLANK(Source[[#This Row],[CrosslistID]]),1,1/COUNTIFS(Source[CrosslistID],Source[[#This Row],[CrosslistID]],Source[TermDesc],Source[[#This Row],[TermDesc]]))</f>
        <v>1</v>
      </c>
      <c r="AG6703">
        <v>0</v>
      </c>
      <c r="AH6703">
        <v>100</v>
      </c>
      <c r="AI6703">
        <v>5.6669999999999998</v>
      </c>
      <c r="AJ6703">
        <v>6.3337000000000003</v>
      </c>
      <c r="AK6703">
        <v>0.33329999999999999</v>
      </c>
      <c r="AL67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03">
        <f>IF(AND(Source[[#This Row],[Credit_Noncredit]]="Noncredit",Source[[#This Row],[FTEF]]&gt;0),Source[[#This Row],[NC XLST FTES]]*525/(437.5*Source[[#This Row],[FTEF]]),0)</f>
        <v>0</v>
      </c>
      <c r="AN6703">
        <f>IF(Source[[#This Row],[Credit_Noncredit]]="Credit",Source[[#This Row],[Census Enrollment]],Source[[#This Row],[Noncredit Avg. Attendance]])</f>
        <v>38</v>
      </c>
    </row>
    <row r="6704" spans="1:40" x14ac:dyDescent="0.25">
      <c r="A6704" t="s">
        <v>1914</v>
      </c>
      <c r="B6704" t="s">
        <v>886</v>
      </c>
      <c r="C6704" t="s">
        <v>775</v>
      </c>
      <c r="D6704" t="s">
        <v>1753</v>
      </c>
      <c r="E6704" s="4">
        <v>78917</v>
      </c>
      <c r="F6704" s="4" t="s">
        <v>1754</v>
      </c>
      <c r="G6704" s="4">
        <v>80</v>
      </c>
      <c r="H6704" t="str">
        <f>CONCATENATE(Source[[#This Row],[Subject]],TRIM(Source[[#This Row],[Course]]))</f>
        <v>MATH80</v>
      </c>
      <c r="I6704" t="str">
        <f>VLOOKUP(Source[[#This Row],[SubjCrse]],'Courses and Categories'!$E$2:$G$1816,3,FALSE)</f>
        <v>Credit General Education</v>
      </c>
      <c r="J6704" t="s">
        <v>1099</v>
      </c>
      <c r="K6704" t="s">
        <v>1767</v>
      </c>
      <c r="L6704" t="s">
        <v>39</v>
      </c>
      <c r="M6704" t="s">
        <v>903</v>
      </c>
      <c r="N6704" t="s">
        <v>2261</v>
      </c>
      <c r="O6704" t="s">
        <v>330</v>
      </c>
      <c r="P6704" t="s">
        <v>331</v>
      </c>
      <c r="Q6704" t="s">
        <v>1783</v>
      </c>
      <c r="R6704" t="s">
        <v>1784</v>
      </c>
      <c r="S6704" t="s">
        <v>134</v>
      </c>
      <c r="T6704">
        <v>1</v>
      </c>
      <c r="U6704" s="1">
        <v>43694</v>
      </c>
      <c r="V6704" s="1">
        <v>43819</v>
      </c>
      <c r="W6704" t="s">
        <v>4346</v>
      </c>
      <c r="X6704" t="s">
        <v>1929</v>
      </c>
      <c r="Y6704">
        <v>35</v>
      </c>
      <c r="Z6704">
        <v>32</v>
      </c>
      <c r="AA6704">
        <v>35</v>
      </c>
      <c r="AB6704">
        <v>91.428600000000003</v>
      </c>
      <c r="AD6704">
        <f>IF(ISBLANK(Source[[#This Row],[CrosslistID]]),1,1/COUNTIFS(Source[CrosslistID],Source[[#This Row],[CrosslistID]],Source[TermDesc],Source[[#This Row],[TermDesc]]))</f>
        <v>1</v>
      </c>
      <c r="AG6704">
        <v>0</v>
      </c>
      <c r="AH6704">
        <v>91.428600000000003</v>
      </c>
      <c r="AI6704">
        <v>5.1669999999999998</v>
      </c>
      <c r="AJ6704">
        <v>5.8337000000000003</v>
      </c>
      <c r="AK6704">
        <v>0.33329999999999999</v>
      </c>
      <c r="AL67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04">
        <f>IF(AND(Source[[#This Row],[Credit_Noncredit]]="Noncredit",Source[[#This Row],[FTEF]]&gt;0),Source[[#This Row],[NC XLST FTES]]*525/(437.5*Source[[#This Row],[FTEF]]),0)</f>
        <v>0</v>
      </c>
      <c r="AN6704">
        <f>IF(Source[[#This Row],[Credit_Noncredit]]="Credit",Source[[#This Row],[Census Enrollment]],Source[[#This Row],[Noncredit Avg. Attendance]])</f>
        <v>35</v>
      </c>
    </row>
    <row r="6705" spans="1:40" x14ac:dyDescent="0.25">
      <c r="A6705" t="s">
        <v>1914</v>
      </c>
      <c r="B6705" t="s">
        <v>886</v>
      </c>
      <c r="C6705" t="s">
        <v>775</v>
      </c>
      <c r="D6705" t="s">
        <v>1753</v>
      </c>
      <c r="E6705" s="4">
        <v>78918</v>
      </c>
      <c r="F6705" s="4" t="s">
        <v>1754</v>
      </c>
      <c r="G6705" s="4">
        <v>80</v>
      </c>
      <c r="H6705" t="str">
        <f>CONCATENATE(Source[[#This Row],[Subject]],TRIM(Source[[#This Row],[Course]]))</f>
        <v>MATH80</v>
      </c>
      <c r="I6705" t="str">
        <f>VLOOKUP(Source[[#This Row],[SubjCrse]],'Courses and Categories'!$E$2:$G$1816,3,FALSE)</f>
        <v>Credit General Education</v>
      </c>
      <c r="J6705" t="s">
        <v>1101</v>
      </c>
      <c r="K6705" t="s">
        <v>1767</v>
      </c>
      <c r="L6705" t="s">
        <v>39</v>
      </c>
      <c r="M6705" t="s">
        <v>903</v>
      </c>
      <c r="N6705" t="s">
        <v>1960</v>
      </c>
      <c r="O6705" t="s">
        <v>4157</v>
      </c>
      <c r="P6705" t="s">
        <v>1623</v>
      </c>
      <c r="Q6705" t="s">
        <v>2153</v>
      </c>
      <c r="R6705" t="s">
        <v>4382</v>
      </c>
      <c r="S6705" t="s">
        <v>134</v>
      </c>
      <c r="T6705">
        <v>1</v>
      </c>
      <c r="U6705" s="1">
        <v>43694</v>
      </c>
      <c r="V6705" s="1">
        <v>43819</v>
      </c>
      <c r="W6705" t="s">
        <v>4381</v>
      </c>
      <c r="X6705" t="s">
        <v>1929</v>
      </c>
      <c r="Y6705">
        <v>39</v>
      </c>
      <c r="Z6705">
        <v>27</v>
      </c>
      <c r="AA6705">
        <v>35</v>
      </c>
      <c r="AB6705">
        <v>77.142899999999997</v>
      </c>
      <c r="AD6705">
        <f>IF(ISBLANK(Source[[#This Row],[CrosslistID]]),1,1/COUNTIFS(Source[CrosslistID],Source[[#This Row],[CrosslistID]],Source[TermDesc],Source[[#This Row],[TermDesc]]))</f>
        <v>1</v>
      </c>
      <c r="AG6705">
        <v>0</v>
      </c>
      <c r="AH6705">
        <v>77.142899999999997</v>
      </c>
      <c r="AI6705">
        <v>6.3330000000000002</v>
      </c>
      <c r="AJ6705">
        <v>6.4996999999999998</v>
      </c>
      <c r="AK6705">
        <v>0.33329999999999999</v>
      </c>
      <c r="AL67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05">
        <f>IF(AND(Source[[#This Row],[Credit_Noncredit]]="Noncredit",Source[[#This Row],[FTEF]]&gt;0),Source[[#This Row],[NC XLST FTES]]*525/(437.5*Source[[#This Row],[FTEF]]),0)</f>
        <v>0</v>
      </c>
      <c r="AN6705">
        <f>IF(Source[[#This Row],[Credit_Noncredit]]="Credit",Source[[#This Row],[Census Enrollment]],Source[[#This Row],[Noncredit Avg. Attendance]])</f>
        <v>39</v>
      </c>
    </row>
    <row r="6706" spans="1:40" x14ac:dyDescent="0.25">
      <c r="A6706" t="s">
        <v>1914</v>
      </c>
      <c r="B6706" t="s">
        <v>886</v>
      </c>
      <c r="C6706" t="s">
        <v>775</v>
      </c>
      <c r="D6706" t="s">
        <v>1753</v>
      </c>
      <c r="E6706" s="4">
        <v>78920</v>
      </c>
      <c r="F6706" s="4" t="s">
        <v>1754</v>
      </c>
      <c r="G6706" s="4">
        <v>80</v>
      </c>
      <c r="H6706" t="str">
        <f>CONCATENATE(Source[[#This Row],[Subject]],TRIM(Source[[#This Row],[Course]]))</f>
        <v>MATH80</v>
      </c>
      <c r="I6706" t="str">
        <f>VLOOKUP(Source[[#This Row],[SubjCrse]],'Courses and Categories'!$E$2:$G$1816,3,FALSE)</f>
        <v>Credit General Education</v>
      </c>
      <c r="J6706" t="s">
        <v>2411</v>
      </c>
      <c r="K6706" t="s">
        <v>1767</v>
      </c>
      <c r="L6706" t="s">
        <v>39</v>
      </c>
      <c r="M6706" t="s">
        <v>903</v>
      </c>
      <c r="N6706" t="s">
        <v>2261</v>
      </c>
      <c r="O6706" t="s">
        <v>4157</v>
      </c>
      <c r="P6706" t="s">
        <v>1623</v>
      </c>
      <c r="Q6706" t="s">
        <v>4383</v>
      </c>
      <c r="R6706" t="s">
        <v>4384</v>
      </c>
      <c r="S6706" t="s">
        <v>134</v>
      </c>
      <c r="T6706">
        <v>1</v>
      </c>
      <c r="U6706" s="1">
        <v>43694</v>
      </c>
      <c r="V6706" s="1">
        <v>43819</v>
      </c>
      <c r="W6706" t="s">
        <v>4373</v>
      </c>
      <c r="X6706" t="s">
        <v>1929</v>
      </c>
      <c r="Y6706">
        <v>38</v>
      </c>
      <c r="Z6706">
        <v>36</v>
      </c>
      <c r="AA6706">
        <v>35</v>
      </c>
      <c r="AB6706">
        <v>102.8571</v>
      </c>
      <c r="AD6706">
        <f>IF(ISBLANK(Source[[#This Row],[CrosslistID]]),1,1/COUNTIFS(Source[CrosslistID],Source[[#This Row],[CrosslistID]],Source[TermDesc],Source[[#This Row],[TermDesc]]))</f>
        <v>1</v>
      </c>
      <c r="AG6706">
        <v>0</v>
      </c>
      <c r="AH6706">
        <v>102.8571</v>
      </c>
      <c r="AI6706">
        <v>5.8330000000000002</v>
      </c>
      <c r="AJ6706">
        <v>6.3330000000000002</v>
      </c>
      <c r="AK6706">
        <v>0.33329999999999999</v>
      </c>
      <c r="AL67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06">
        <f>IF(AND(Source[[#This Row],[Credit_Noncredit]]="Noncredit",Source[[#This Row],[FTEF]]&gt;0),Source[[#This Row],[NC XLST FTES]]*525/(437.5*Source[[#This Row],[FTEF]]),0)</f>
        <v>0</v>
      </c>
      <c r="AN6706">
        <f>IF(Source[[#This Row],[Credit_Noncredit]]="Credit",Source[[#This Row],[Census Enrollment]],Source[[#This Row],[Noncredit Avg. Attendance]])</f>
        <v>38</v>
      </c>
    </row>
    <row r="6707" spans="1:40" x14ac:dyDescent="0.25">
      <c r="A6707" t="s">
        <v>1914</v>
      </c>
      <c r="B6707" t="s">
        <v>886</v>
      </c>
      <c r="C6707" t="s">
        <v>775</v>
      </c>
      <c r="D6707" t="s">
        <v>1753</v>
      </c>
      <c r="E6707" s="4">
        <v>78921</v>
      </c>
      <c r="F6707" s="4" t="s">
        <v>1754</v>
      </c>
      <c r="G6707" s="4">
        <v>80</v>
      </c>
      <c r="H6707" t="str">
        <f>CONCATENATE(Source[[#This Row],[Subject]],TRIM(Source[[#This Row],[Course]]))</f>
        <v>MATH80</v>
      </c>
      <c r="I6707" t="str">
        <f>VLOOKUP(Source[[#This Row],[SubjCrse]],'Courses and Categories'!$E$2:$G$1816,3,FALSE)</f>
        <v>Credit General Education</v>
      </c>
      <c r="J6707" t="s">
        <v>2412</v>
      </c>
      <c r="K6707" t="s">
        <v>1767</v>
      </c>
      <c r="L6707" t="s">
        <v>39</v>
      </c>
      <c r="M6707" t="s">
        <v>903</v>
      </c>
      <c r="N6707" t="s">
        <v>59</v>
      </c>
      <c r="O6707">
        <v>1410</v>
      </c>
      <c r="P6707">
        <v>1625</v>
      </c>
      <c r="Q6707" t="s">
        <v>240</v>
      </c>
      <c r="R6707">
        <v>246</v>
      </c>
      <c r="S6707" t="s">
        <v>134</v>
      </c>
      <c r="T6707">
        <v>1</v>
      </c>
      <c r="U6707" s="1">
        <v>43694</v>
      </c>
      <c r="V6707" s="1">
        <v>43819</v>
      </c>
      <c r="W6707" t="s">
        <v>4385</v>
      </c>
      <c r="X6707" t="s">
        <v>1929</v>
      </c>
      <c r="Y6707">
        <v>46</v>
      </c>
      <c r="Z6707">
        <v>45</v>
      </c>
      <c r="AA6707">
        <v>35</v>
      </c>
      <c r="AB6707">
        <v>128.57140000000001</v>
      </c>
      <c r="AD6707">
        <f>IF(ISBLANK(Source[[#This Row],[CrosslistID]]),1,1/COUNTIFS(Source[CrosslistID],Source[[#This Row],[CrosslistID]],Source[TermDesc],Source[[#This Row],[TermDesc]]))</f>
        <v>1</v>
      </c>
      <c r="AG6707">
        <v>0</v>
      </c>
      <c r="AH6707">
        <v>128.57140000000001</v>
      </c>
      <c r="AI6707">
        <v>7.1669999999999998</v>
      </c>
      <c r="AJ6707">
        <v>7.6669999999999998</v>
      </c>
      <c r="AK6707">
        <v>0.33329999999999999</v>
      </c>
      <c r="AL67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07">
        <f>IF(AND(Source[[#This Row],[Credit_Noncredit]]="Noncredit",Source[[#This Row],[FTEF]]&gt;0),Source[[#This Row],[NC XLST FTES]]*525/(437.5*Source[[#This Row],[FTEF]]),0)</f>
        <v>0</v>
      </c>
      <c r="AN6707">
        <f>IF(Source[[#This Row],[Credit_Noncredit]]="Credit",Source[[#This Row],[Census Enrollment]],Source[[#This Row],[Noncredit Avg. Attendance]])</f>
        <v>46</v>
      </c>
    </row>
    <row r="6708" spans="1:40" x14ac:dyDescent="0.25">
      <c r="A6708" t="s">
        <v>1914</v>
      </c>
      <c r="B6708" t="s">
        <v>886</v>
      </c>
      <c r="C6708" t="s">
        <v>775</v>
      </c>
      <c r="D6708" t="s">
        <v>1753</v>
      </c>
      <c r="E6708" s="4">
        <v>78705</v>
      </c>
      <c r="F6708" s="4" t="s">
        <v>1754</v>
      </c>
      <c r="G6708" s="4">
        <v>80</v>
      </c>
      <c r="H6708" t="str">
        <f>CONCATENATE(Source[[#This Row],[Subject]],TRIM(Source[[#This Row],[Course]]))</f>
        <v>MATH80</v>
      </c>
      <c r="I6708" t="str">
        <f>VLOOKUP(Source[[#This Row],[SubjCrse]],'Courses and Categories'!$E$2:$G$1816,3,FALSE)</f>
        <v>Credit General Education</v>
      </c>
      <c r="J6708" t="s">
        <v>4386</v>
      </c>
      <c r="K6708" t="s">
        <v>1767</v>
      </c>
      <c r="L6708" t="s">
        <v>50</v>
      </c>
      <c r="M6708" t="s">
        <v>903</v>
      </c>
      <c r="N6708" t="s">
        <v>51</v>
      </c>
      <c r="O6708">
        <v>900</v>
      </c>
      <c r="P6708">
        <v>1350</v>
      </c>
      <c r="Q6708" t="s">
        <v>52</v>
      </c>
      <c r="S6708" t="s">
        <v>53</v>
      </c>
      <c r="T6708">
        <v>1</v>
      </c>
      <c r="U6708" s="1">
        <v>43694</v>
      </c>
      <c r="V6708" s="1">
        <v>43819</v>
      </c>
      <c r="W6708" t="s">
        <v>557</v>
      </c>
      <c r="X6708" t="s">
        <v>1929</v>
      </c>
      <c r="Y6708">
        <v>40</v>
      </c>
      <c r="Z6708">
        <v>41</v>
      </c>
      <c r="AA6708">
        <v>35</v>
      </c>
      <c r="AB6708">
        <v>117.1429</v>
      </c>
      <c r="AD6708">
        <f>IF(ISBLANK(Source[[#This Row],[CrosslistID]]),1,1/COUNTIFS(Source[CrosslistID],Source[[#This Row],[CrosslistID]],Source[TermDesc],Source[[#This Row],[TermDesc]]))</f>
        <v>1</v>
      </c>
      <c r="AG6708">
        <v>0</v>
      </c>
      <c r="AH6708">
        <v>117.1429</v>
      </c>
      <c r="AI6708">
        <v>6.5</v>
      </c>
      <c r="AJ6708">
        <v>6.6666999999999996</v>
      </c>
      <c r="AK6708">
        <v>0.33329999999999999</v>
      </c>
      <c r="AL67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08">
        <f>IF(AND(Source[[#This Row],[Credit_Noncredit]]="Noncredit",Source[[#This Row],[FTEF]]&gt;0),Source[[#This Row],[NC XLST FTES]]*525/(437.5*Source[[#This Row],[FTEF]]),0)</f>
        <v>0</v>
      </c>
      <c r="AN6708">
        <f>IF(Source[[#This Row],[Credit_Noncredit]]="Credit",Source[[#This Row],[Census Enrollment]],Source[[#This Row],[Noncredit Avg. Attendance]])</f>
        <v>40</v>
      </c>
    </row>
    <row r="6709" spans="1:40" x14ac:dyDescent="0.25">
      <c r="A6709" t="s">
        <v>1914</v>
      </c>
      <c r="B6709" t="s">
        <v>886</v>
      </c>
      <c r="C6709" t="s">
        <v>775</v>
      </c>
      <c r="D6709" t="s">
        <v>1753</v>
      </c>
      <c r="E6709" s="4">
        <v>78924</v>
      </c>
      <c r="F6709" s="4" t="s">
        <v>1754</v>
      </c>
      <c r="G6709" s="4" t="s">
        <v>1791</v>
      </c>
      <c r="H6709" t="str">
        <f>CONCATENATE(Source[[#This Row],[Subject]],TRIM(Source[[#This Row],[Course]]))</f>
        <v>MATH80S</v>
      </c>
      <c r="I6709" t="str">
        <f>VLOOKUP(Source[[#This Row],[SubjCrse]],'Courses and Categories'!$E$2:$G$1816,3,FALSE)</f>
        <v>Credit Prep: English/Math/ESL</v>
      </c>
      <c r="J6709" t="s">
        <v>1097</v>
      </c>
      <c r="K6709" t="s">
        <v>1792</v>
      </c>
      <c r="L6709" t="s">
        <v>39</v>
      </c>
      <c r="M6709" t="s">
        <v>903</v>
      </c>
      <c r="N6709" t="s">
        <v>91</v>
      </c>
      <c r="O6709">
        <v>810</v>
      </c>
      <c r="P6709">
        <v>1000</v>
      </c>
      <c r="Q6709" t="s">
        <v>236</v>
      </c>
      <c r="R6709">
        <v>360</v>
      </c>
      <c r="S6709" t="s">
        <v>134</v>
      </c>
      <c r="T6709">
        <v>1</v>
      </c>
      <c r="U6709" s="1">
        <v>43694</v>
      </c>
      <c r="V6709" s="1">
        <v>43819</v>
      </c>
      <c r="W6709" t="s">
        <v>1805</v>
      </c>
      <c r="X6709" t="s">
        <v>1929</v>
      </c>
      <c r="Y6709">
        <v>38</v>
      </c>
      <c r="Z6709">
        <v>35</v>
      </c>
      <c r="AA6709">
        <v>35</v>
      </c>
      <c r="AB6709">
        <v>100</v>
      </c>
      <c r="AD6709">
        <f>IF(ISBLANK(Source[[#This Row],[CrosslistID]]),1,1/COUNTIFS(Source[CrosslistID],Source[[#This Row],[CrosslistID]],Source[TermDesc],Source[[#This Row],[TermDesc]]))</f>
        <v>1</v>
      </c>
      <c r="AG6709">
        <v>0</v>
      </c>
      <c r="AH6709">
        <v>100</v>
      </c>
      <c r="AI6709">
        <v>2.2669999999999999</v>
      </c>
      <c r="AJ6709">
        <v>2.5337000000000001</v>
      </c>
      <c r="AK6709">
        <v>0.1333</v>
      </c>
      <c r="AL67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09">
        <f>IF(AND(Source[[#This Row],[Credit_Noncredit]]="Noncredit",Source[[#This Row],[FTEF]]&gt;0),Source[[#This Row],[NC XLST FTES]]*525/(437.5*Source[[#This Row],[FTEF]]),0)</f>
        <v>0</v>
      </c>
      <c r="AN6709">
        <f>IF(Source[[#This Row],[Credit_Noncredit]]="Credit",Source[[#This Row],[Census Enrollment]],Source[[#This Row],[Noncredit Avg. Attendance]])</f>
        <v>38</v>
      </c>
    </row>
    <row r="6710" spans="1:40" x14ac:dyDescent="0.25">
      <c r="A6710" t="s">
        <v>1914</v>
      </c>
      <c r="B6710" t="s">
        <v>886</v>
      </c>
      <c r="C6710" t="s">
        <v>775</v>
      </c>
      <c r="D6710" t="s">
        <v>1753</v>
      </c>
      <c r="E6710" s="4">
        <v>78925</v>
      </c>
      <c r="F6710" s="4" t="s">
        <v>1754</v>
      </c>
      <c r="G6710" s="4" t="s">
        <v>1791</v>
      </c>
      <c r="H6710" t="str">
        <f>CONCATENATE(Source[[#This Row],[Subject]],TRIM(Source[[#This Row],[Course]]))</f>
        <v>MATH80S</v>
      </c>
      <c r="I6710" t="str">
        <f>VLOOKUP(Source[[#This Row],[SubjCrse]],'Courses and Categories'!$E$2:$G$1816,3,FALSE)</f>
        <v>Credit Prep: English/Math/ESL</v>
      </c>
      <c r="J6710" t="s">
        <v>1099</v>
      </c>
      <c r="K6710" t="s">
        <v>1792</v>
      </c>
      <c r="L6710" t="s">
        <v>39</v>
      </c>
      <c r="M6710" t="s">
        <v>903</v>
      </c>
      <c r="N6710" t="s">
        <v>91</v>
      </c>
      <c r="O6710">
        <v>810</v>
      </c>
      <c r="P6710">
        <v>1000</v>
      </c>
      <c r="Q6710" t="s">
        <v>850</v>
      </c>
      <c r="R6710">
        <v>653</v>
      </c>
      <c r="S6710" t="s">
        <v>134</v>
      </c>
      <c r="T6710">
        <v>1</v>
      </c>
      <c r="U6710" s="1">
        <v>43694</v>
      </c>
      <c r="V6710" s="1">
        <v>43819</v>
      </c>
      <c r="W6710" t="s">
        <v>4387</v>
      </c>
      <c r="X6710" t="s">
        <v>1929</v>
      </c>
      <c r="Y6710">
        <v>35</v>
      </c>
      <c r="Z6710">
        <v>32</v>
      </c>
      <c r="AA6710">
        <v>35</v>
      </c>
      <c r="AB6710">
        <v>91.428600000000003</v>
      </c>
      <c r="AD6710">
        <f>IF(ISBLANK(Source[[#This Row],[CrosslistID]]),1,1/COUNTIFS(Source[CrosslistID],Source[[#This Row],[CrosslistID]],Source[TermDesc],Source[[#This Row],[TermDesc]]))</f>
        <v>1</v>
      </c>
      <c r="AG6710">
        <v>0</v>
      </c>
      <c r="AH6710">
        <v>91.428600000000003</v>
      </c>
      <c r="AI6710">
        <v>2.0670000000000002</v>
      </c>
      <c r="AJ6710">
        <v>2.3336999999999999</v>
      </c>
      <c r="AK6710">
        <v>0.1333</v>
      </c>
      <c r="AL67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10">
        <f>IF(AND(Source[[#This Row],[Credit_Noncredit]]="Noncredit",Source[[#This Row],[FTEF]]&gt;0),Source[[#This Row],[NC XLST FTES]]*525/(437.5*Source[[#This Row],[FTEF]]),0)</f>
        <v>0</v>
      </c>
      <c r="AN6710">
        <f>IF(Source[[#This Row],[Credit_Noncredit]]="Credit",Source[[#This Row],[Census Enrollment]],Source[[#This Row],[Noncredit Avg. Attendance]])</f>
        <v>35</v>
      </c>
    </row>
    <row r="6711" spans="1:40" x14ac:dyDescent="0.25">
      <c r="A6711" t="s">
        <v>1914</v>
      </c>
      <c r="B6711" t="s">
        <v>886</v>
      </c>
      <c r="C6711" t="s">
        <v>775</v>
      </c>
      <c r="D6711" t="s">
        <v>1753</v>
      </c>
      <c r="E6711" s="4">
        <v>78926</v>
      </c>
      <c r="F6711" s="4" t="s">
        <v>1754</v>
      </c>
      <c r="G6711" s="4" t="s">
        <v>1791</v>
      </c>
      <c r="H6711" t="str">
        <f>CONCATENATE(Source[[#This Row],[Subject]],TRIM(Source[[#This Row],[Course]]))</f>
        <v>MATH80S</v>
      </c>
      <c r="I6711" t="str">
        <f>VLOOKUP(Source[[#This Row],[SubjCrse]],'Courses and Categories'!$E$2:$G$1816,3,FALSE)</f>
        <v>Credit Prep: English/Math/ESL</v>
      </c>
      <c r="J6711" t="s">
        <v>1101</v>
      </c>
      <c r="K6711" t="s">
        <v>1792</v>
      </c>
      <c r="L6711" t="s">
        <v>39</v>
      </c>
      <c r="M6711" t="s">
        <v>903</v>
      </c>
      <c r="N6711" t="s">
        <v>91</v>
      </c>
      <c r="O6711">
        <v>1110</v>
      </c>
      <c r="P6711">
        <v>1300</v>
      </c>
      <c r="Q6711" t="s">
        <v>236</v>
      </c>
      <c r="R6711">
        <v>360</v>
      </c>
      <c r="S6711" t="s">
        <v>134</v>
      </c>
      <c r="T6711">
        <v>1</v>
      </c>
      <c r="U6711" s="1">
        <v>43694</v>
      </c>
      <c r="V6711" s="1">
        <v>43819</v>
      </c>
      <c r="W6711" t="s">
        <v>1805</v>
      </c>
      <c r="X6711" t="s">
        <v>1929</v>
      </c>
      <c r="Y6711">
        <v>39</v>
      </c>
      <c r="Z6711">
        <v>27</v>
      </c>
      <c r="AA6711">
        <v>35</v>
      </c>
      <c r="AB6711">
        <v>77.142899999999997</v>
      </c>
      <c r="AD6711">
        <f>IF(ISBLANK(Source[[#This Row],[CrosslistID]]),1,1/COUNTIFS(Source[CrosslistID],Source[[#This Row],[CrosslistID]],Source[TermDesc],Source[[#This Row],[TermDesc]]))</f>
        <v>1</v>
      </c>
      <c r="AG6711">
        <v>0</v>
      </c>
      <c r="AH6711">
        <v>77.142899999999997</v>
      </c>
      <c r="AI6711">
        <v>2.5329999999999999</v>
      </c>
      <c r="AJ6711">
        <v>2.5996999999999999</v>
      </c>
      <c r="AK6711">
        <v>0.1333</v>
      </c>
      <c r="AL67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11">
        <f>IF(AND(Source[[#This Row],[Credit_Noncredit]]="Noncredit",Source[[#This Row],[FTEF]]&gt;0),Source[[#This Row],[NC XLST FTES]]*525/(437.5*Source[[#This Row],[FTEF]]),0)</f>
        <v>0</v>
      </c>
      <c r="AN6711">
        <f>IF(Source[[#This Row],[Credit_Noncredit]]="Credit",Source[[#This Row],[Census Enrollment]],Source[[#This Row],[Noncredit Avg. Attendance]])</f>
        <v>39</v>
      </c>
    </row>
    <row r="6712" spans="1:40" x14ac:dyDescent="0.25">
      <c r="A6712" t="s">
        <v>1914</v>
      </c>
      <c r="B6712" t="s">
        <v>886</v>
      </c>
      <c r="C6712" t="s">
        <v>775</v>
      </c>
      <c r="D6712" t="s">
        <v>1753</v>
      </c>
      <c r="E6712" s="4">
        <v>78927</v>
      </c>
      <c r="F6712" s="4" t="s">
        <v>1754</v>
      </c>
      <c r="G6712" s="4" t="s">
        <v>1791</v>
      </c>
      <c r="H6712" t="str">
        <f>CONCATENATE(Source[[#This Row],[Subject]],TRIM(Source[[#This Row],[Course]]))</f>
        <v>MATH80S</v>
      </c>
      <c r="I6712" t="str">
        <f>VLOOKUP(Source[[#This Row],[SubjCrse]],'Courses and Categories'!$E$2:$G$1816,3,FALSE)</f>
        <v>Credit Prep: English/Math/ESL</v>
      </c>
      <c r="J6712" t="s">
        <v>2411</v>
      </c>
      <c r="K6712" t="s">
        <v>1792</v>
      </c>
      <c r="L6712" t="s">
        <v>39</v>
      </c>
      <c r="M6712" t="s">
        <v>903</v>
      </c>
      <c r="N6712" t="s">
        <v>91</v>
      </c>
      <c r="O6712">
        <v>1110</v>
      </c>
      <c r="P6712">
        <v>1300</v>
      </c>
      <c r="Q6712" t="s">
        <v>240</v>
      </c>
      <c r="R6712">
        <v>115</v>
      </c>
      <c r="S6712" t="s">
        <v>134</v>
      </c>
      <c r="T6712">
        <v>1</v>
      </c>
      <c r="U6712" s="1">
        <v>43694</v>
      </c>
      <c r="V6712" s="1">
        <v>43819</v>
      </c>
      <c r="W6712" t="s">
        <v>4385</v>
      </c>
      <c r="X6712" t="s">
        <v>1929</v>
      </c>
      <c r="Y6712">
        <v>38</v>
      </c>
      <c r="Z6712">
        <v>36</v>
      </c>
      <c r="AA6712">
        <v>35</v>
      </c>
      <c r="AB6712">
        <v>102.8571</v>
      </c>
      <c r="AD6712">
        <f>IF(ISBLANK(Source[[#This Row],[CrosslistID]]),1,1/COUNTIFS(Source[CrosslistID],Source[[#This Row],[CrosslistID]],Source[TermDesc],Source[[#This Row],[TermDesc]]))</f>
        <v>1</v>
      </c>
      <c r="AG6712">
        <v>0</v>
      </c>
      <c r="AH6712">
        <v>102.8571</v>
      </c>
      <c r="AI6712">
        <v>2.3330000000000002</v>
      </c>
      <c r="AJ6712">
        <v>2.5329999999999999</v>
      </c>
      <c r="AK6712">
        <v>0.1333</v>
      </c>
      <c r="AL67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12">
        <f>IF(AND(Source[[#This Row],[Credit_Noncredit]]="Noncredit",Source[[#This Row],[FTEF]]&gt;0),Source[[#This Row],[NC XLST FTES]]*525/(437.5*Source[[#This Row],[FTEF]]),0)</f>
        <v>0</v>
      </c>
      <c r="AN6712">
        <f>IF(Source[[#This Row],[Credit_Noncredit]]="Credit",Source[[#This Row],[Census Enrollment]],Source[[#This Row],[Noncredit Avg. Attendance]])</f>
        <v>38</v>
      </c>
    </row>
    <row r="6713" spans="1:40" x14ac:dyDescent="0.25">
      <c r="A6713" t="s">
        <v>1914</v>
      </c>
      <c r="B6713" t="s">
        <v>886</v>
      </c>
      <c r="C6713" t="s">
        <v>775</v>
      </c>
      <c r="D6713" t="s">
        <v>1753</v>
      </c>
      <c r="E6713" s="4">
        <v>78930</v>
      </c>
      <c r="F6713" s="4" t="s">
        <v>1754</v>
      </c>
      <c r="G6713" s="4" t="s">
        <v>1791</v>
      </c>
      <c r="H6713" t="str">
        <f>CONCATENATE(Source[[#This Row],[Subject]],TRIM(Source[[#This Row],[Course]]))</f>
        <v>MATH80S</v>
      </c>
      <c r="I6713" t="str">
        <f>VLOOKUP(Source[[#This Row],[SubjCrse]],'Courses and Categories'!$E$2:$G$1816,3,FALSE)</f>
        <v>Credit Prep: English/Math/ESL</v>
      </c>
      <c r="J6713" t="s">
        <v>2412</v>
      </c>
      <c r="K6713" t="s">
        <v>1792</v>
      </c>
      <c r="L6713" t="s">
        <v>87</v>
      </c>
      <c r="M6713" t="s">
        <v>903</v>
      </c>
      <c r="N6713" t="s">
        <v>59</v>
      </c>
      <c r="O6713">
        <v>1640</v>
      </c>
      <c r="P6713">
        <v>1730</v>
      </c>
      <c r="Q6713" t="s">
        <v>240</v>
      </c>
      <c r="R6713">
        <v>115</v>
      </c>
      <c r="S6713" t="s">
        <v>134</v>
      </c>
      <c r="T6713">
        <v>1</v>
      </c>
      <c r="U6713" s="1">
        <v>43694</v>
      </c>
      <c r="V6713" s="1">
        <v>43819</v>
      </c>
      <c r="W6713" t="s">
        <v>4385</v>
      </c>
      <c r="X6713" t="s">
        <v>1929</v>
      </c>
      <c r="Y6713">
        <v>46</v>
      </c>
      <c r="Z6713">
        <v>45</v>
      </c>
      <c r="AA6713">
        <v>35</v>
      </c>
      <c r="AB6713">
        <v>128.57140000000001</v>
      </c>
      <c r="AD6713">
        <f>IF(ISBLANK(Source[[#This Row],[CrosslistID]]),1,1/COUNTIFS(Source[CrosslistID],Source[[#This Row],[CrosslistID]],Source[TermDesc],Source[[#This Row],[TermDesc]]))</f>
        <v>1</v>
      </c>
      <c r="AG6713">
        <v>0</v>
      </c>
      <c r="AH6713">
        <v>128.57140000000001</v>
      </c>
      <c r="AI6713">
        <v>2.867</v>
      </c>
      <c r="AJ6713">
        <v>3.0670000000000002</v>
      </c>
      <c r="AK6713">
        <v>0.1333</v>
      </c>
      <c r="AL67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13">
        <f>IF(AND(Source[[#This Row],[Credit_Noncredit]]="Noncredit",Source[[#This Row],[FTEF]]&gt;0),Source[[#This Row],[NC XLST FTES]]*525/(437.5*Source[[#This Row],[FTEF]]),0)</f>
        <v>0</v>
      </c>
      <c r="AN6713">
        <f>IF(Source[[#This Row],[Credit_Noncredit]]="Credit",Source[[#This Row],[Census Enrollment]],Source[[#This Row],[Noncredit Avg. Attendance]])</f>
        <v>46</v>
      </c>
    </row>
    <row r="6714" spans="1:40" x14ac:dyDescent="0.25">
      <c r="A6714" t="s">
        <v>1914</v>
      </c>
      <c r="B6714" t="s">
        <v>886</v>
      </c>
      <c r="C6714" t="s">
        <v>775</v>
      </c>
      <c r="D6714" t="s">
        <v>1753</v>
      </c>
      <c r="E6714" s="4">
        <v>79055</v>
      </c>
      <c r="F6714" s="4" t="s">
        <v>1754</v>
      </c>
      <c r="G6714" s="4" t="s">
        <v>1791</v>
      </c>
      <c r="H6714" t="str">
        <f>CONCATENATE(Source[[#This Row],[Subject]],TRIM(Source[[#This Row],[Course]]))</f>
        <v>MATH80S</v>
      </c>
      <c r="I6714" t="str">
        <f>VLOOKUP(Source[[#This Row],[SubjCrse]],'Courses and Categories'!$E$2:$G$1816,3,FALSE)</f>
        <v>Credit Prep: English/Math/ESL</v>
      </c>
      <c r="J6714" t="s">
        <v>4386</v>
      </c>
      <c r="K6714" t="s">
        <v>1792</v>
      </c>
      <c r="L6714" t="s">
        <v>87</v>
      </c>
      <c r="M6714" t="s">
        <v>903</v>
      </c>
      <c r="N6714" t="s">
        <v>185</v>
      </c>
      <c r="O6714">
        <v>1800</v>
      </c>
      <c r="P6714">
        <v>1950</v>
      </c>
      <c r="Q6714" t="s">
        <v>52</v>
      </c>
      <c r="S6714" t="s">
        <v>53</v>
      </c>
      <c r="T6714">
        <v>1</v>
      </c>
      <c r="U6714" s="1">
        <v>43694</v>
      </c>
      <c r="V6714" s="1">
        <v>43819</v>
      </c>
      <c r="W6714" t="s">
        <v>557</v>
      </c>
      <c r="X6714" t="s">
        <v>1929</v>
      </c>
      <c r="Y6714">
        <v>41</v>
      </c>
      <c r="Z6714">
        <v>41</v>
      </c>
      <c r="AA6714">
        <v>35</v>
      </c>
      <c r="AB6714">
        <v>117.1429</v>
      </c>
      <c r="AD6714">
        <f>IF(ISBLANK(Source[[#This Row],[CrosslistID]]),1,1/COUNTIFS(Source[CrosslistID],Source[[#This Row],[CrosslistID]],Source[TermDesc],Source[[#This Row],[TermDesc]]))</f>
        <v>1</v>
      </c>
      <c r="AG6714">
        <v>0</v>
      </c>
      <c r="AH6714">
        <v>117.1429</v>
      </c>
      <c r="AI6714">
        <v>2.6669999999999998</v>
      </c>
      <c r="AJ6714">
        <v>2.7336999999999998</v>
      </c>
      <c r="AK6714">
        <v>0.1333</v>
      </c>
      <c r="AL67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14">
        <f>IF(AND(Source[[#This Row],[Credit_Noncredit]]="Noncredit",Source[[#This Row],[FTEF]]&gt;0),Source[[#This Row],[NC XLST FTES]]*525/(437.5*Source[[#This Row],[FTEF]]),0)</f>
        <v>0</v>
      </c>
      <c r="AN6714">
        <f>IF(Source[[#This Row],[Credit_Noncredit]]="Credit",Source[[#This Row],[Census Enrollment]],Source[[#This Row],[Noncredit Avg. Attendance]])</f>
        <v>41</v>
      </c>
    </row>
    <row r="6715" spans="1:40" x14ac:dyDescent="0.25">
      <c r="A6715" t="s">
        <v>1914</v>
      </c>
      <c r="B6715" t="s">
        <v>886</v>
      </c>
      <c r="C6715" t="s">
        <v>775</v>
      </c>
      <c r="D6715" t="s">
        <v>1753</v>
      </c>
      <c r="E6715" s="4">
        <v>73657</v>
      </c>
      <c r="F6715" s="4" t="s">
        <v>1754</v>
      </c>
      <c r="G6715" s="4">
        <v>90</v>
      </c>
      <c r="H6715" t="str">
        <f>CONCATENATE(Source[[#This Row],[Subject]],TRIM(Source[[#This Row],[Course]]))</f>
        <v>MATH90</v>
      </c>
      <c r="I6715" t="str">
        <f>VLOOKUP(Source[[#This Row],[SubjCrse]],'Courses and Categories'!$E$2:$G$1816,3,FALSE)</f>
        <v>Credit General Education</v>
      </c>
      <c r="J6715">
        <v>1</v>
      </c>
      <c r="K6715" t="s">
        <v>1794</v>
      </c>
      <c r="L6715" t="s">
        <v>39</v>
      </c>
      <c r="M6715" t="s">
        <v>903</v>
      </c>
      <c r="N6715" t="s">
        <v>195</v>
      </c>
      <c r="O6715">
        <v>910</v>
      </c>
      <c r="P6715">
        <v>1000</v>
      </c>
      <c r="Q6715" t="s">
        <v>422</v>
      </c>
      <c r="R6715">
        <v>215</v>
      </c>
      <c r="S6715" t="s">
        <v>134</v>
      </c>
      <c r="T6715">
        <v>1</v>
      </c>
      <c r="U6715" s="1">
        <v>43694</v>
      </c>
      <c r="V6715" s="1">
        <v>43819</v>
      </c>
      <c r="W6715" t="s">
        <v>1802</v>
      </c>
      <c r="X6715" t="s">
        <v>1929</v>
      </c>
      <c r="Y6715">
        <v>36</v>
      </c>
      <c r="Z6715">
        <v>29</v>
      </c>
      <c r="AA6715">
        <v>35</v>
      </c>
      <c r="AB6715">
        <v>82.857100000000003</v>
      </c>
      <c r="AD6715">
        <f>IF(ISBLANK(Source[[#This Row],[CrosslistID]]),1,1/COUNTIFS(Source[CrosslistID],Source[[#This Row],[CrosslistID]],Source[TermDesc],Source[[#This Row],[TermDesc]]))</f>
        <v>1</v>
      </c>
      <c r="AG6715">
        <v>0</v>
      </c>
      <c r="AH6715">
        <v>82.857100000000003</v>
      </c>
      <c r="AI6715">
        <v>5.3330000000000002</v>
      </c>
      <c r="AJ6715">
        <v>5.9996</v>
      </c>
      <c r="AK6715">
        <v>0.33329999999999999</v>
      </c>
      <c r="AL67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15">
        <f>IF(AND(Source[[#This Row],[Credit_Noncredit]]="Noncredit",Source[[#This Row],[FTEF]]&gt;0),Source[[#This Row],[NC XLST FTES]]*525/(437.5*Source[[#This Row],[FTEF]]),0)</f>
        <v>0</v>
      </c>
      <c r="AN6715">
        <f>IF(Source[[#This Row],[Credit_Noncredit]]="Credit",Source[[#This Row],[Census Enrollment]],Source[[#This Row],[Noncredit Avg. Attendance]])</f>
        <v>36</v>
      </c>
    </row>
    <row r="6716" spans="1:40" x14ac:dyDescent="0.25">
      <c r="A6716" t="s">
        <v>1914</v>
      </c>
      <c r="B6716" t="s">
        <v>886</v>
      </c>
      <c r="C6716" t="s">
        <v>775</v>
      </c>
      <c r="D6716" t="s">
        <v>1753</v>
      </c>
      <c r="E6716" s="4">
        <v>70492</v>
      </c>
      <c r="F6716" s="4" t="s">
        <v>1754</v>
      </c>
      <c r="G6716" s="4">
        <v>90</v>
      </c>
      <c r="H6716" t="str">
        <f>CONCATENATE(Source[[#This Row],[Subject]],TRIM(Source[[#This Row],[Course]]))</f>
        <v>MATH90</v>
      </c>
      <c r="I6716" t="str">
        <f>VLOOKUP(Source[[#This Row],[SubjCrse]],'Courses and Categories'!$E$2:$G$1816,3,FALSE)</f>
        <v>Credit General Education</v>
      </c>
      <c r="J6716">
        <v>2</v>
      </c>
      <c r="K6716" t="s">
        <v>1794</v>
      </c>
      <c r="L6716" t="s">
        <v>39</v>
      </c>
      <c r="M6716" t="s">
        <v>903</v>
      </c>
      <c r="N6716" t="s">
        <v>195</v>
      </c>
      <c r="O6716">
        <v>1010</v>
      </c>
      <c r="P6716">
        <v>1100</v>
      </c>
      <c r="Q6716" t="s">
        <v>238</v>
      </c>
      <c r="R6716">
        <v>610</v>
      </c>
      <c r="S6716" t="s">
        <v>134</v>
      </c>
      <c r="T6716">
        <v>1</v>
      </c>
      <c r="U6716" s="1">
        <v>43694</v>
      </c>
      <c r="V6716" s="1">
        <v>43819</v>
      </c>
      <c r="W6716" t="s">
        <v>1761</v>
      </c>
      <c r="X6716" t="s">
        <v>1929</v>
      </c>
      <c r="Y6716">
        <v>34</v>
      </c>
      <c r="Z6716">
        <v>30</v>
      </c>
      <c r="AA6716">
        <v>35</v>
      </c>
      <c r="AB6716">
        <v>85.714299999999994</v>
      </c>
      <c r="AD6716">
        <f>IF(ISBLANK(Source[[#This Row],[CrosslistID]]),1,1/COUNTIFS(Source[CrosslistID],Source[[#This Row],[CrosslistID]],Source[TermDesc],Source[[#This Row],[TermDesc]]))</f>
        <v>1</v>
      </c>
      <c r="AG6716">
        <v>0</v>
      </c>
      <c r="AH6716">
        <v>85.714299999999994</v>
      </c>
      <c r="AI6716">
        <v>5.3330000000000002</v>
      </c>
      <c r="AJ6716">
        <v>5.6662999999999997</v>
      </c>
      <c r="AK6716">
        <v>0.33329999999999999</v>
      </c>
      <c r="AL67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16">
        <f>IF(AND(Source[[#This Row],[Credit_Noncredit]]="Noncredit",Source[[#This Row],[FTEF]]&gt;0),Source[[#This Row],[NC XLST FTES]]*525/(437.5*Source[[#This Row],[FTEF]]),0)</f>
        <v>0</v>
      </c>
      <c r="AN6716">
        <f>IF(Source[[#This Row],[Credit_Noncredit]]="Credit",Source[[#This Row],[Census Enrollment]],Source[[#This Row],[Noncredit Avg. Attendance]])</f>
        <v>34</v>
      </c>
    </row>
    <row r="6717" spans="1:40" x14ac:dyDescent="0.25">
      <c r="A6717" t="s">
        <v>1914</v>
      </c>
      <c r="B6717" t="s">
        <v>886</v>
      </c>
      <c r="C6717" t="s">
        <v>775</v>
      </c>
      <c r="D6717" t="s">
        <v>1753</v>
      </c>
      <c r="E6717" s="4">
        <v>76904</v>
      </c>
      <c r="F6717" s="4" t="s">
        <v>1754</v>
      </c>
      <c r="G6717" s="4">
        <v>90</v>
      </c>
      <c r="H6717" t="str">
        <f>CONCATENATE(Source[[#This Row],[Subject]],TRIM(Source[[#This Row],[Course]]))</f>
        <v>MATH90</v>
      </c>
      <c r="I6717" t="str">
        <f>VLOOKUP(Source[[#This Row],[SubjCrse]],'Courses and Categories'!$E$2:$G$1816,3,FALSE)</f>
        <v>Credit General Education</v>
      </c>
      <c r="J6717">
        <v>3</v>
      </c>
      <c r="K6717" t="s">
        <v>1794</v>
      </c>
      <c r="L6717" t="s">
        <v>39</v>
      </c>
      <c r="M6717" t="s">
        <v>903</v>
      </c>
      <c r="N6717" t="s">
        <v>59</v>
      </c>
      <c r="O6717">
        <v>1010</v>
      </c>
      <c r="P6717">
        <v>1225</v>
      </c>
      <c r="Q6717" t="s">
        <v>238</v>
      </c>
      <c r="S6717" t="s">
        <v>134</v>
      </c>
      <c r="T6717">
        <v>1</v>
      </c>
      <c r="U6717" s="1">
        <v>43694</v>
      </c>
      <c r="V6717" s="1">
        <v>43819</v>
      </c>
      <c r="W6717" t="s">
        <v>1803</v>
      </c>
      <c r="X6717" t="s">
        <v>1929</v>
      </c>
      <c r="Y6717">
        <v>43</v>
      </c>
      <c r="Z6717">
        <v>41</v>
      </c>
      <c r="AA6717">
        <v>35</v>
      </c>
      <c r="AB6717">
        <v>117.1429</v>
      </c>
      <c r="AD6717">
        <f>IF(ISBLANK(Source[[#This Row],[CrosslistID]]),1,1/COUNTIFS(Source[CrosslistID],Source[[#This Row],[CrosslistID]],Source[TermDesc],Source[[#This Row],[TermDesc]]))</f>
        <v>1</v>
      </c>
      <c r="AG6717">
        <v>0</v>
      </c>
      <c r="AH6717">
        <v>117.1429</v>
      </c>
      <c r="AI6717">
        <v>6.3330000000000002</v>
      </c>
      <c r="AJ6717">
        <v>7.1662999999999997</v>
      </c>
      <c r="AK6717">
        <v>0.33329999999999999</v>
      </c>
      <c r="AL67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17">
        <f>IF(AND(Source[[#This Row],[Credit_Noncredit]]="Noncredit",Source[[#This Row],[FTEF]]&gt;0),Source[[#This Row],[NC XLST FTES]]*525/(437.5*Source[[#This Row],[FTEF]]),0)</f>
        <v>0</v>
      </c>
      <c r="AN6717">
        <f>IF(Source[[#This Row],[Credit_Noncredit]]="Credit",Source[[#This Row],[Census Enrollment]],Source[[#This Row],[Noncredit Avg. Attendance]])</f>
        <v>43</v>
      </c>
    </row>
    <row r="6718" spans="1:40" x14ac:dyDescent="0.25">
      <c r="A6718" t="s">
        <v>1914</v>
      </c>
      <c r="B6718" t="s">
        <v>886</v>
      </c>
      <c r="C6718" t="s">
        <v>775</v>
      </c>
      <c r="D6718" t="s">
        <v>1753</v>
      </c>
      <c r="E6718" s="4">
        <v>78931</v>
      </c>
      <c r="F6718" s="4" t="s">
        <v>1754</v>
      </c>
      <c r="G6718" s="4">
        <v>90</v>
      </c>
      <c r="H6718" t="str">
        <f>CONCATENATE(Source[[#This Row],[Subject]],TRIM(Source[[#This Row],[Course]]))</f>
        <v>MATH90</v>
      </c>
      <c r="I6718" t="str">
        <f>VLOOKUP(Source[[#This Row],[SubjCrse]],'Courses and Categories'!$E$2:$G$1816,3,FALSE)</f>
        <v>Credit General Education</v>
      </c>
      <c r="J6718">
        <v>4</v>
      </c>
      <c r="K6718" t="s">
        <v>1794</v>
      </c>
      <c r="L6718" t="s">
        <v>39</v>
      </c>
      <c r="M6718" t="s">
        <v>903</v>
      </c>
      <c r="N6718" t="s">
        <v>195</v>
      </c>
      <c r="O6718">
        <v>1110</v>
      </c>
      <c r="P6718">
        <v>1200</v>
      </c>
      <c r="Q6718" t="s">
        <v>422</v>
      </c>
      <c r="R6718">
        <v>215</v>
      </c>
      <c r="S6718" t="s">
        <v>134</v>
      </c>
      <c r="T6718">
        <v>1</v>
      </c>
      <c r="U6718" s="1">
        <v>43694</v>
      </c>
      <c r="V6718" s="1">
        <v>43819</v>
      </c>
      <c r="W6718" t="s">
        <v>2697</v>
      </c>
      <c r="X6718" t="s">
        <v>1929</v>
      </c>
      <c r="Y6718">
        <v>38</v>
      </c>
      <c r="Z6718">
        <v>28</v>
      </c>
      <c r="AA6718">
        <v>35</v>
      </c>
      <c r="AB6718">
        <v>80</v>
      </c>
      <c r="AD6718">
        <f>IF(ISBLANK(Source[[#This Row],[CrosslistID]]),1,1/COUNTIFS(Source[CrosslistID],Source[[#This Row],[CrosslistID]],Source[TermDesc],Source[[#This Row],[TermDesc]]))</f>
        <v>1</v>
      </c>
      <c r="AG6718">
        <v>0</v>
      </c>
      <c r="AH6718">
        <v>80</v>
      </c>
      <c r="AI6718">
        <v>6.1669999999999998</v>
      </c>
      <c r="AJ6718">
        <v>6.3337000000000003</v>
      </c>
      <c r="AK6718">
        <v>0.33329999999999999</v>
      </c>
      <c r="AL67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18">
        <f>IF(AND(Source[[#This Row],[Credit_Noncredit]]="Noncredit",Source[[#This Row],[FTEF]]&gt;0),Source[[#This Row],[NC XLST FTES]]*525/(437.5*Source[[#This Row],[FTEF]]),0)</f>
        <v>0</v>
      </c>
      <c r="AN6718">
        <f>IF(Source[[#This Row],[Credit_Noncredit]]="Credit",Source[[#This Row],[Census Enrollment]],Source[[#This Row],[Noncredit Avg. Attendance]])</f>
        <v>38</v>
      </c>
    </row>
    <row r="6719" spans="1:40" x14ac:dyDescent="0.25">
      <c r="A6719" t="s">
        <v>1914</v>
      </c>
      <c r="B6719" t="s">
        <v>886</v>
      </c>
      <c r="C6719" t="s">
        <v>775</v>
      </c>
      <c r="D6719" t="s">
        <v>1753</v>
      </c>
      <c r="E6719" s="4">
        <v>72236</v>
      </c>
      <c r="F6719" s="4" t="s">
        <v>1754</v>
      </c>
      <c r="G6719" s="4">
        <v>90</v>
      </c>
      <c r="H6719" t="str">
        <f>CONCATENATE(Source[[#This Row],[Subject]],TRIM(Source[[#This Row],[Course]]))</f>
        <v>MATH90</v>
      </c>
      <c r="I6719" t="str">
        <f>VLOOKUP(Source[[#This Row],[SubjCrse]],'Courses and Categories'!$E$2:$G$1816,3,FALSE)</f>
        <v>Credit General Education</v>
      </c>
      <c r="J6719">
        <v>5</v>
      </c>
      <c r="K6719" t="s">
        <v>1794</v>
      </c>
      <c r="L6719" t="s">
        <v>39</v>
      </c>
      <c r="M6719" t="s">
        <v>903</v>
      </c>
      <c r="N6719" t="s">
        <v>105</v>
      </c>
      <c r="O6719">
        <v>1110</v>
      </c>
      <c r="P6719">
        <v>1325</v>
      </c>
      <c r="Q6719" t="s">
        <v>236</v>
      </c>
      <c r="R6719">
        <v>350</v>
      </c>
      <c r="S6719" t="s">
        <v>134</v>
      </c>
      <c r="T6719">
        <v>1</v>
      </c>
      <c r="U6719" s="1">
        <v>43694</v>
      </c>
      <c r="V6719" s="1">
        <v>43819</v>
      </c>
      <c r="W6719" t="s">
        <v>4388</v>
      </c>
      <c r="X6719" t="s">
        <v>1929</v>
      </c>
      <c r="Y6719">
        <v>47</v>
      </c>
      <c r="Z6719">
        <v>30</v>
      </c>
      <c r="AA6719">
        <v>35</v>
      </c>
      <c r="AB6719">
        <v>85.714299999999994</v>
      </c>
      <c r="AD6719">
        <f>IF(ISBLANK(Source[[#This Row],[CrosslistID]]),1,1/COUNTIFS(Source[CrosslistID],Source[[#This Row],[CrosslistID]],Source[TermDesc],Source[[#This Row],[TermDesc]]))</f>
        <v>1</v>
      </c>
      <c r="AG6719">
        <v>0</v>
      </c>
      <c r="AH6719">
        <v>85.714299999999994</v>
      </c>
      <c r="AI6719">
        <v>7.3330000000000002</v>
      </c>
      <c r="AJ6719">
        <v>7.8330000000000002</v>
      </c>
      <c r="AK6719">
        <v>0.33329999999999999</v>
      </c>
      <c r="AL67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19">
        <f>IF(AND(Source[[#This Row],[Credit_Noncredit]]="Noncredit",Source[[#This Row],[FTEF]]&gt;0),Source[[#This Row],[NC XLST FTES]]*525/(437.5*Source[[#This Row],[FTEF]]),0)</f>
        <v>0</v>
      </c>
      <c r="AN6719">
        <f>IF(Source[[#This Row],[Credit_Noncredit]]="Credit",Source[[#This Row],[Census Enrollment]],Source[[#This Row],[Noncredit Avg. Attendance]])</f>
        <v>47</v>
      </c>
    </row>
    <row r="6720" spans="1:40" x14ac:dyDescent="0.25">
      <c r="A6720" t="s">
        <v>1914</v>
      </c>
      <c r="B6720" t="s">
        <v>886</v>
      </c>
      <c r="C6720" t="s">
        <v>775</v>
      </c>
      <c r="D6720" t="s">
        <v>1753</v>
      </c>
      <c r="E6720" s="4">
        <v>70493</v>
      </c>
      <c r="F6720" s="4" t="s">
        <v>1754</v>
      </c>
      <c r="G6720" s="4">
        <v>90</v>
      </c>
      <c r="H6720" t="str">
        <f>CONCATENATE(Source[[#This Row],[Subject]],TRIM(Source[[#This Row],[Course]]))</f>
        <v>MATH90</v>
      </c>
      <c r="I6720" t="str">
        <f>VLOOKUP(Source[[#This Row],[SubjCrse]],'Courses and Categories'!$E$2:$G$1816,3,FALSE)</f>
        <v>Credit General Education</v>
      </c>
      <c r="J6720">
        <v>6</v>
      </c>
      <c r="K6720" t="s">
        <v>1794</v>
      </c>
      <c r="L6720" t="s">
        <v>39</v>
      </c>
      <c r="M6720" t="s">
        <v>903</v>
      </c>
      <c r="N6720" t="s">
        <v>59</v>
      </c>
      <c r="O6720">
        <v>1110</v>
      </c>
      <c r="P6720">
        <v>1325</v>
      </c>
      <c r="Q6720" t="s">
        <v>238</v>
      </c>
      <c r="R6720">
        <v>711</v>
      </c>
      <c r="S6720" t="s">
        <v>134</v>
      </c>
      <c r="T6720">
        <v>1</v>
      </c>
      <c r="U6720" s="1">
        <v>43694</v>
      </c>
      <c r="V6720" s="1">
        <v>43819</v>
      </c>
      <c r="W6720" t="s">
        <v>4389</v>
      </c>
      <c r="X6720" t="s">
        <v>1929</v>
      </c>
      <c r="Y6720">
        <v>36</v>
      </c>
      <c r="Z6720">
        <v>32</v>
      </c>
      <c r="AA6720">
        <v>35</v>
      </c>
      <c r="AB6720">
        <v>91.428600000000003</v>
      </c>
      <c r="AD6720">
        <f>IF(ISBLANK(Source[[#This Row],[CrosslistID]]),1,1/COUNTIFS(Source[CrosslistID],Source[[#This Row],[CrosslistID]],Source[TermDesc],Source[[#This Row],[TermDesc]]))</f>
        <v>1</v>
      </c>
      <c r="AG6720">
        <v>0</v>
      </c>
      <c r="AH6720">
        <v>91.428600000000003</v>
      </c>
      <c r="AI6720">
        <v>5.6669999999999998</v>
      </c>
      <c r="AJ6720">
        <v>6.0004</v>
      </c>
      <c r="AK6720">
        <v>0.33329999999999999</v>
      </c>
      <c r="AL67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20">
        <f>IF(AND(Source[[#This Row],[Credit_Noncredit]]="Noncredit",Source[[#This Row],[FTEF]]&gt;0),Source[[#This Row],[NC XLST FTES]]*525/(437.5*Source[[#This Row],[FTEF]]),0)</f>
        <v>0</v>
      </c>
      <c r="AN6720">
        <f>IF(Source[[#This Row],[Credit_Noncredit]]="Credit",Source[[#This Row],[Census Enrollment]],Source[[#This Row],[Noncredit Avg. Attendance]])</f>
        <v>36</v>
      </c>
    </row>
    <row r="6721" spans="1:40" x14ac:dyDescent="0.25">
      <c r="A6721" t="s">
        <v>1914</v>
      </c>
      <c r="B6721" t="s">
        <v>886</v>
      </c>
      <c r="C6721" t="s">
        <v>775</v>
      </c>
      <c r="D6721" t="s">
        <v>1753</v>
      </c>
      <c r="E6721" s="4">
        <v>70490</v>
      </c>
      <c r="F6721" s="4" t="s">
        <v>1754</v>
      </c>
      <c r="G6721" s="4">
        <v>90</v>
      </c>
      <c r="H6721" t="str">
        <f>CONCATENATE(Source[[#This Row],[Subject]],TRIM(Source[[#This Row],[Course]]))</f>
        <v>MATH90</v>
      </c>
      <c r="I6721" t="str">
        <f>VLOOKUP(Source[[#This Row],[SubjCrse]],'Courses and Categories'!$E$2:$G$1816,3,FALSE)</f>
        <v>Credit General Education</v>
      </c>
      <c r="J6721">
        <v>7</v>
      </c>
      <c r="K6721" t="s">
        <v>1794</v>
      </c>
      <c r="L6721" t="s">
        <v>39</v>
      </c>
      <c r="M6721" t="s">
        <v>903</v>
      </c>
      <c r="N6721" t="s">
        <v>195</v>
      </c>
      <c r="O6721">
        <v>1210</v>
      </c>
      <c r="P6721">
        <v>1300</v>
      </c>
      <c r="Q6721" t="s">
        <v>422</v>
      </c>
      <c r="R6721">
        <v>215</v>
      </c>
      <c r="S6721" t="s">
        <v>134</v>
      </c>
      <c r="T6721">
        <v>1</v>
      </c>
      <c r="U6721" s="1">
        <v>43694</v>
      </c>
      <c r="V6721" s="1">
        <v>43819</v>
      </c>
      <c r="W6721" t="s">
        <v>4352</v>
      </c>
      <c r="X6721" t="s">
        <v>1929</v>
      </c>
      <c r="Y6721">
        <v>39</v>
      </c>
      <c r="Z6721">
        <v>38</v>
      </c>
      <c r="AA6721">
        <v>35</v>
      </c>
      <c r="AB6721">
        <v>108.5714</v>
      </c>
      <c r="AD6721">
        <f>IF(ISBLANK(Source[[#This Row],[CrosslistID]]),1,1/COUNTIFS(Source[CrosslistID],Source[[#This Row],[CrosslistID]],Source[TermDesc],Source[[#This Row],[TermDesc]]))</f>
        <v>1</v>
      </c>
      <c r="AG6721">
        <v>0</v>
      </c>
      <c r="AH6721">
        <v>108.5714</v>
      </c>
      <c r="AI6721">
        <v>6.1669999999999998</v>
      </c>
      <c r="AJ6721">
        <v>6.5004</v>
      </c>
      <c r="AK6721">
        <v>0.33329999999999999</v>
      </c>
      <c r="AL67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21">
        <f>IF(AND(Source[[#This Row],[Credit_Noncredit]]="Noncredit",Source[[#This Row],[FTEF]]&gt;0),Source[[#This Row],[NC XLST FTES]]*525/(437.5*Source[[#This Row],[FTEF]]),0)</f>
        <v>0</v>
      </c>
      <c r="AN6721">
        <f>IF(Source[[#This Row],[Credit_Noncredit]]="Credit",Source[[#This Row],[Census Enrollment]],Source[[#This Row],[Noncredit Avg. Attendance]])</f>
        <v>39</v>
      </c>
    </row>
    <row r="6722" spans="1:40" x14ac:dyDescent="0.25">
      <c r="A6722" t="s">
        <v>1914</v>
      </c>
      <c r="B6722" t="s">
        <v>886</v>
      </c>
      <c r="C6722" t="s">
        <v>775</v>
      </c>
      <c r="D6722" t="s">
        <v>1753</v>
      </c>
      <c r="E6722" s="4">
        <v>70496</v>
      </c>
      <c r="F6722" s="4" t="s">
        <v>1754</v>
      </c>
      <c r="G6722" s="4">
        <v>90</v>
      </c>
      <c r="H6722" t="str">
        <f>CONCATENATE(Source[[#This Row],[Subject]],TRIM(Source[[#This Row],[Course]]))</f>
        <v>MATH90</v>
      </c>
      <c r="I6722" t="str">
        <f>VLOOKUP(Source[[#This Row],[SubjCrse]],'Courses and Categories'!$E$2:$G$1816,3,FALSE)</f>
        <v>Credit General Education</v>
      </c>
      <c r="J6722">
        <v>8</v>
      </c>
      <c r="K6722" t="s">
        <v>1794</v>
      </c>
      <c r="L6722" t="s">
        <v>39</v>
      </c>
      <c r="M6722" t="s">
        <v>903</v>
      </c>
      <c r="N6722" t="s">
        <v>195</v>
      </c>
      <c r="O6722">
        <v>1310</v>
      </c>
      <c r="P6722">
        <v>1400</v>
      </c>
      <c r="Q6722" t="s">
        <v>850</v>
      </c>
      <c r="R6722">
        <v>713</v>
      </c>
      <c r="S6722" t="s">
        <v>134</v>
      </c>
      <c r="T6722">
        <v>1</v>
      </c>
      <c r="U6722" s="1">
        <v>43694</v>
      </c>
      <c r="V6722" s="1">
        <v>43819</v>
      </c>
      <c r="W6722" t="s">
        <v>4351</v>
      </c>
      <c r="X6722" t="s">
        <v>1929</v>
      </c>
      <c r="Y6722">
        <v>30</v>
      </c>
      <c r="Z6722">
        <v>26</v>
      </c>
      <c r="AA6722">
        <v>35</v>
      </c>
      <c r="AB6722">
        <v>74.285700000000006</v>
      </c>
      <c r="AD6722">
        <f>IF(ISBLANK(Source[[#This Row],[CrosslistID]]),1,1/COUNTIFS(Source[CrosslistID],Source[[#This Row],[CrosslistID]],Source[TermDesc],Source[[#This Row],[TermDesc]]))</f>
        <v>1</v>
      </c>
      <c r="AG6722">
        <v>0</v>
      </c>
      <c r="AH6722">
        <v>74.285700000000006</v>
      </c>
      <c r="AI6722">
        <v>4.6669999999999998</v>
      </c>
      <c r="AJ6722">
        <v>5.0004</v>
      </c>
      <c r="AK6722">
        <v>0.33329999999999999</v>
      </c>
      <c r="AL67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22">
        <f>IF(AND(Source[[#This Row],[Credit_Noncredit]]="Noncredit",Source[[#This Row],[FTEF]]&gt;0),Source[[#This Row],[NC XLST FTES]]*525/(437.5*Source[[#This Row],[FTEF]]),0)</f>
        <v>0</v>
      </c>
      <c r="AN6722">
        <f>IF(Source[[#This Row],[Credit_Noncredit]]="Credit",Source[[#This Row],[Census Enrollment]],Source[[#This Row],[Noncredit Avg. Attendance]])</f>
        <v>30</v>
      </c>
    </row>
    <row r="6723" spans="1:40" x14ac:dyDescent="0.25">
      <c r="A6723" t="s">
        <v>1914</v>
      </c>
      <c r="B6723" t="s">
        <v>886</v>
      </c>
      <c r="C6723" t="s">
        <v>775</v>
      </c>
      <c r="D6723" t="s">
        <v>1753</v>
      </c>
      <c r="E6723" s="4">
        <v>70495</v>
      </c>
      <c r="F6723" s="4" t="s">
        <v>1754</v>
      </c>
      <c r="G6723" s="4">
        <v>90</v>
      </c>
      <c r="H6723" t="str">
        <f>CONCATENATE(Source[[#This Row],[Subject]],TRIM(Source[[#This Row],[Course]]))</f>
        <v>MATH90</v>
      </c>
      <c r="I6723" t="str">
        <f>VLOOKUP(Source[[#This Row],[SubjCrse]],'Courses and Categories'!$E$2:$G$1816,3,FALSE)</f>
        <v>Credit General Education</v>
      </c>
      <c r="J6723">
        <v>9</v>
      </c>
      <c r="K6723" t="s">
        <v>1794</v>
      </c>
      <c r="L6723" t="s">
        <v>39</v>
      </c>
      <c r="M6723" t="s">
        <v>903</v>
      </c>
      <c r="N6723" t="s">
        <v>105</v>
      </c>
      <c r="O6723">
        <v>1410</v>
      </c>
      <c r="P6723">
        <v>1625</v>
      </c>
      <c r="Q6723" t="s">
        <v>850</v>
      </c>
      <c r="R6723">
        <v>753</v>
      </c>
      <c r="S6723" t="s">
        <v>134</v>
      </c>
      <c r="T6723">
        <v>1</v>
      </c>
      <c r="U6723" s="1">
        <v>43694</v>
      </c>
      <c r="V6723" s="1">
        <v>43819</v>
      </c>
      <c r="W6723" t="s">
        <v>551</v>
      </c>
      <c r="X6723" t="s">
        <v>1929</v>
      </c>
      <c r="Y6723">
        <v>35</v>
      </c>
      <c r="Z6723">
        <v>25</v>
      </c>
      <c r="AA6723">
        <v>35</v>
      </c>
      <c r="AB6723">
        <v>71.428600000000003</v>
      </c>
      <c r="AD6723">
        <f>IF(ISBLANK(Source[[#This Row],[CrosslistID]]),1,1/COUNTIFS(Source[CrosslistID],Source[[#This Row],[CrosslistID]],Source[TermDesc],Source[[#This Row],[TermDesc]]))</f>
        <v>1</v>
      </c>
      <c r="AG6723">
        <v>0</v>
      </c>
      <c r="AH6723">
        <v>71.428600000000003</v>
      </c>
      <c r="AI6723">
        <v>5.1669999999999998</v>
      </c>
      <c r="AJ6723">
        <v>5.8337000000000003</v>
      </c>
      <c r="AK6723">
        <v>0.33329999999999999</v>
      </c>
      <c r="AL67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23">
        <f>IF(AND(Source[[#This Row],[Credit_Noncredit]]="Noncredit",Source[[#This Row],[FTEF]]&gt;0),Source[[#This Row],[NC XLST FTES]]*525/(437.5*Source[[#This Row],[FTEF]]),0)</f>
        <v>0</v>
      </c>
      <c r="AN6723">
        <f>IF(Source[[#This Row],[Credit_Noncredit]]="Credit",Source[[#This Row],[Census Enrollment]],Source[[#This Row],[Noncredit Avg. Attendance]])</f>
        <v>35</v>
      </c>
    </row>
    <row r="6724" spans="1:40" x14ac:dyDescent="0.25">
      <c r="A6724" t="s">
        <v>1914</v>
      </c>
      <c r="B6724" t="s">
        <v>886</v>
      </c>
      <c r="C6724" t="s">
        <v>775</v>
      </c>
      <c r="D6724" t="s">
        <v>1753</v>
      </c>
      <c r="E6724" s="4">
        <v>70494</v>
      </c>
      <c r="F6724" s="4" t="s">
        <v>1754</v>
      </c>
      <c r="G6724" s="4">
        <v>90</v>
      </c>
      <c r="H6724" t="str">
        <f>CONCATENATE(Source[[#This Row],[Subject]],TRIM(Source[[#This Row],[Course]]))</f>
        <v>MATH90</v>
      </c>
      <c r="I6724" t="str">
        <f>VLOOKUP(Source[[#This Row],[SubjCrse]],'Courses and Categories'!$E$2:$G$1816,3,FALSE)</f>
        <v>Credit General Education</v>
      </c>
      <c r="J6724">
        <v>10</v>
      </c>
      <c r="K6724" t="s">
        <v>1794</v>
      </c>
      <c r="L6724" t="s">
        <v>39</v>
      </c>
      <c r="M6724" t="s">
        <v>903</v>
      </c>
      <c r="N6724" t="s">
        <v>59</v>
      </c>
      <c r="O6724">
        <v>1410</v>
      </c>
      <c r="P6724">
        <v>1625</v>
      </c>
      <c r="Q6724" t="s">
        <v>238</v>
      </c>
      <c r="R6724">
        <v>710</v>
      </c>
      <c r="S6724" t="s">
        <v>134</v>
      </c>
      <c r="T6724">
        <v>1</v>
      </c>
      <c r="U6724" s="1">
        <v>43694</v>
      </c>
      <c r="V6724" s="1">
        <v>43819</v>
      </c>
      <c r="W6724" t="s">
        <v>1803</v>
      </c>
      <c r="X6724" t="s">
        <v>1929</v>
      </c>
      <c r="Y6724">
        <v>37</v>
      </c>
      <c r="Z6724">
        <v>35</v>
      </c>
      <c r="AA6724">
        <v>35</v>
      </c>
      <c r="AB6724">
        <v>100</v>
      </c>
      <c r="AD6724">
        <f>IF(ISBLANK(Source[[#This Row],[CrosslistID]]),1,1/COUNTIFS(Source[CrosslistID],Source[[#This Row],[CrosslistID]],Source[TermDesc],Source[[#This Row],[TermDesc]]))</f>
        <v>1</v>
      </c>
      <c r="AG6724">
        <v>0</v>
      </c>
      <c r="AH6724">
        <v>100</v>
      </c>
      <c r="AI6724">
        <v>6</v>
      </c>
      <c r="AJ6724">
        <v>6.1666999999999996</v>
      </c>
      <c r="AK6724">
        <v>0.33329999999999999</v>
      </c>
      <c r="AL67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24">
        <f>IF(AND(Source[[#This Row],[Credit_Noncredit]]="Noncredit",Source[[#This Row],[FTEF]]&gt;0),Source[[#This Row],[NC XLST FTES]]*525/(437.5*Source[[#This Row],[FTEF]]),0)</f>
        <v>0</v>
      </c>
      <c r="AN6724">
        <f>IF(Source[[#This Row],[Credit_Noncredit]]="Credit",Source[[#This Row],[Census Enrollment]],Source[[#This Row],[Noncredit Avg. Attendance]])</f>
        <v>37</v>
      </c>
    </row>
    <row r="6725" spans="1:40" x14ac:dyDescent="0.25">
      <c r="A6725" t="s">
        <v>1914</v>
      </c>
      <c r="B6725" t="s">
        <v>886</v>
      </c>
      <c r="C6725" t="s">
        <v>775</v>
      </c>
      <c r="D6725" t="s">
        <v>1753</v>
      </c>
      <c r="E6725" s="4">
        <v>77179</v>
      </c>
      <c r="F6725" s="4" t="s">
        <v>1754</v>
      </c>
      <c r="G6725" s="4">
        <v>90</v>
      </c>
      <c r="H6725" t="str">
        <f>CONCATENATE(Source[[#This Row],[Subject]],TRIM(Source[[#This Row],[Course]]))</f>
        <v>MATH90</v>
      </c>
      <c r="I6725" t="str">
        <f>VLOOKUP(Source[[#This Row],[SubjCrse]],'Courses and Categories'!$E$2:$G$1816,3,FALSE)</f>
        <v>Credit General Education</v>
      </c>
      <c r="J6725">
        <v>501</v>
      </c>
      <c r="K6725" t="s">
        <v>1794</v>
      </c>
      <c r="L6725" t="s">
        <v>87</v>
      </c>
      <c r="M6725" t="s">
        <v>903</v>
      </c>
      <c r="N6725" t="s">
        <v>105</v>
      </c>
      <c r="O6725">
        <v>1810</v>
      </c>
      <c r="P6725">
        <v>2025</v>
      </c>
      <c r="Q6725" t="s">
        <v>238</v>
      </c>
      <c r="R6725">
        <v>711</v>
      </c>
      <c r="S6725" t="s">
        <v>134</v>
      </c>
      <c r="T6725">
        <v>1</v>
      </c>
      <c r="U6725" s="1">
        <v>43694</v>
      </c>
      <c r="V6725" s="1">
        <v>43819</v>
      </c>
      <c r="W6725" t="s">
        <v>4390</v>
      </c>
      <c r="X6725" t="s">
        <v>1929</v>
      </c>
      <c r="Y6725">
        <v>27</v>
      </c>
      <c r="Z6725">
        <v>18</v>
      </c>
      <c r="AA6725">
        <v>35</v>
      </c>
      <c r="AB6725">
        <v>51.428600000000003</v>
      </c>
      <c r="AD6725">
        <f>IF(ISBLANK(Source[[#This Row],[CrosslistID]]),1,1/COUNTIFS(Source[CrosslistID],Source[[#This Row],[CrosslistID]],Source[TermDesc],Source[[#This Row],[TermDesc]]))</f>
        <v>1</v>
      </c>
      <c r="AG6725">
        <v>0</v>
      </c>
      <c r="AH6725">
        <v>51.428600000000003</v>
      </c>
      <c r="AI6725">
        <v>4.1669999999999998</v>
      </c>
      <c r="AJ6725">
        <v>4.5004</v>
      </c>
      <c r="AK6725">
        <v>0.33329999999999999</v>
      </c>
      <c r="AL67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25">
        <f>IF(AND(Source[[#This Row],[Credit_Noncredit]]="Noncredit",Source[[#This Row],[FTEF]]&gt;0),Source[[#This Row],[NC XLST FTES]]*525/(437.5*Source[[#This Row],[FTEF]]),0)</f>
        <v>0</v>
      </c>
      <c r="AN6725">
        <f>IF(Source[[#This Row],[Credit_Noncredit]]="Credit",Source[[#This Row],[Census Enrollment]],Source[[#This Row],[Noncredit Avg. Attendance]])</f>
        <v>27</v>
      </c>
    </row>
    <row r="6726" spans="1:40" x14ac:dyDescent="0.25">
      <c r="A6726" t="s">
        <v>1914</v>
      </c>
      <c r="B6726" t="s">
        <v>886</v>
      </c>
      <c r="C6726" t="s">
        <v>775</v>
      </c>
      <c r="D6726" t="s">
        <v>1753</v>
      </c>
      <c r="E6726" s="4">
        <v>70491</v>
      </c>
      <c r="F6726" s="4" t="s">
        <v>1754</v>
      </c>
      <c r="G6726" s="4">
        <v>90</v>
      </c>
      <c r="H6726" t="str">
        <f>CONCATENATE(Source[[#This Row],[Subject]],TRIM(Source[[#This Row],[Course]]))</f>
        <v>MATH90</v>
      </c>
      <c r="I6726" t="str">
        <f>VLOOKUP(Source[[#This Row],[SubjCrse]],'Courses and Categories'!$E$2:$G$1816,3,FALSE)</f>
        <v>Credit General Education</v>
      </c>
      <c r="J6726">
        <v>961</v>
      </c>
      <c r="K6726" t="s">
        <v>1794</v>
      </c>
      <c r="L6726" t="s">
        <v>87</v>
      </c>
      <c r="M6726" t="s">
        <v>897</v>
      </c>
      <c r="N6726" t="s">
        <v>42</v>
      </c>
      <c r="O6726" t="s">
        <v>42</v>
      </c>
      <c r="P6726" t="s">
        <v>42</v>
      </c>
      <c r="Q6726" t="s">
        <v>42</v>
      </c>
      <c r="S6726" t="s">
        <v>134</v>
      </c>
      <c r="T6726" t="s">
        <v>44</v>
      </c>
      <c r="U6726" s="1">
        <v>43711</v>
      </c>
      <c r="V6726" s="1">
        <v>43819</v>
      </c>
      <c r="W6726" t="s">
        <v>1758</v>
      </c>
      <c r="X6726" t="s">
        <v>899</v>
      </c>
      <c r="Y6726">
        <v>42</v>
      </c>
      <c r="Z6726">
        <v>38</v>
      </c>
      <c r="AA6726">
        <v>40</v>
      </c>
      <c r="AB6726">
        <v>95</v>
      </c>
      <c r="AD6726">
        <f>IF(ISBLANK(Source[[#This Row],[CrosslistID]]),1,1/COUNTIFS(Source[CrosslistID],Source[[#This Row],[CrosslistID]],Source[TermDesc],Source[[#This Row],[TermDesc]]))</f>
        <v>1</v>
      </c>
      <c r="AG6726">
        <v>0</v>
      </c>
      <c r="AH6726">
        <v>95</v>
      </c>
      <c r="AI6726">
        <v>7</v>
      </c>
      <c r="AJ6726">
        <v>7</v>
      </c>
      <c r="AK6726">
        <v>0.33329999999999999</v>
      </c>
      <c r="AL67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26">
        <f>IF(AND(Source[[#This Row],[Credit_Noncredit]]="Noncredit",Source[[#This Row],[FTEF]]&gt;0),Source[[#This Row],[NC XLST FTES]]*525/(437.5*Source[[#This Row],[FTEF]]),0)</f>
        <v>0</v>
      </c>
      <c r="AN6726">
        <f>IF(Source[[#This Row],[Credit_Noncredit]]="Credit",Source[[#This Row],[Census Enrollment]],Source[[#This Row],[Noncredit Avg. Attendance]])</f>
        <v>42</v>
      </c>
    </row>
    <row r="6727" spans="1:40" x14ac:dyDescent="0.25">
      <c r="A6727" t="s">
        <v>1914</v>
      </c>
      <c r="B6727" t="s">
        <v>886</v>
      </c>
      <c r="C6727" t="s">
        <v>775</v>
      </c>
      <c r="D6727" t="s">
        <v>1753</v>
      </c>
      <c r="E6727" s="4">
        <v>78934</v>
      </c>
      <c r="F6727" s="4" t="s">
        <v>1754</v>
      </c>
      <c r="G6727" s="4">
        <v>90</v>
      </c>
      <c r="H6727" t="str">
        <f>CONCATENATE(Source[[#This Row],[Subject]],TRIM(Source[[#This Row],[Course]]))</f>
        <v>MATH90</v>
      </c>
      <c r="I6727" t="str">
        <f>VLOOKUP(Source[[#This Row],[SubjCrse]],'Courses and Categories'!$E$2:$G$1816,3,FALSE)</f>
        <v>Credit General Education</v>
      </c>
      <c r="J6727" t="s">
        <v>1097</v>
      </c>
      <c r="K6727" t="s">
        <v>1794</v>
      </c>
      <c r="L6727" t="s">
        <v>39</v>
      </c>
      <c r="M6727" t="s">
        <v>903</v>
      </c>
      <c r="N6727" t="s">
        <v>105</v>
      </c>
      <c r="O6727">
        <v>810</v>
      </c>
      <c r="P6727">
        <v>1025</v>
      </c>
      <c r="Q6727" t="s">
        <v>240</v>
      </c>
      <c r="R6727">
        <v>246</v>
      </c>
      <c r="S6727" t="s">
        <v>134</v>
      </c>
      <c r="T6727">
        <v>1</v>
      </c>
      <c r="U6727" s="1">
        <v>43694</v>
      </c>
      <c r="V6727" s="1">
        <v>43819</v>
      </c>
      <c r="W6727" t="s">
        <v>1795</v>
      </c>
      <c r="X6727" t="s">
        <v>1929</v>
      </c>
      <c r="Y6727">
        <v>38</v>
      </c>
      <c r="Z6727">
        <v>31</v>
      </c>
      <c r="AA6727">
        <v>35</v>
      </c>
      <c r="AB6727">
        <v>88.571399999999997</v>
      </c>
      <c r="AD6727">
        <f>IF(ISBLANK(Source[[#This Row],[CrosslistID]]),1,1/COUNTIFS(Source[CrosslistID],Source[[#This Row],[CrosslistID]],Source[TermDesc],Source[[#This Row],[TermDesc]]))</f>
        <v>1</v>
      </c>
      <c r="AG6727">
        <v>0</v>
      </c>
      <c r="AH6727">
        <v>88.571399999999997</v>
      </c>
      <c r="AI6727">
        <v>6.1669999999999998</v>
      </c>
      <c r="AJ6727">
        <v>6.3337000000000003</v>
      </c>
      <c r="AK6727">
        <v>0.33329999999999999</v>
      </c>
      <c r="AL67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27">
        <f>IF(AND(Source[[#This Row],[Credit_Noncredit]]="Noncredit",Source[[#This Row],[FTEF]]&gt;0),Source[[#This Row],[NC XLST FTES]]*525/(437.5*Source[[#This Row],[FTEF]]),0)</f>
        <v>0</v>
      </c>
      <c r="AN6727">
        <f>IF(Source[[#This Row],[Credit_Noncredit]]="Credit",Source[[#This Row],[Census Enrollment]],Source[[#This Row],[Noncredit Avg. Attendance]])</f>
        <v>38</v>
      </c>
    </row>
    <row r="6728" spans="1:40" x14ac:dyDescent="0.25">
      <c r="A6728" t="s">
        <v>1914</v>
      </c>
      <c r="B6728" t="s">
        <v>886</v>
      </c>
      <c r="C6728" t="s">
        <v>775</v>
      </c>
      <c r="D6728" t="s">
        <v>1753</v>
      </c>
      <c r="E6728" s="4">
        <v>78935</v>
      </c>
      <c r="F6728" s="4" t="s">
        <v>1754</v>
      </c>
      <c r="G6728" s="4">
        <v>90</v>
      </c>
      <c r="H6728" t="str">
        <f>CONCATENATE(Source[[#This Row],[Subject]],TRIM(Source[[#This Row],[Course]]))</f>
        <v>MATH90</v>
      </c>
      <c r="I6728" t="str">
        <f>VLOOKUP(Source[[#This Row],[SubjCrse]],'Courses and Categories'!$E$2:$G$1816,3,FALSE)</f>
        <v>Credit General Education</v>
      </c>
      <c r="J6728" t="s">
        <v>1099</v>
      </c>
      <c r="K6728" t="s">
        <v>1794</v>
      </c>
      <c r="L6728" t="s">
        <v>39</v>
      </c>
      <c r="M6728" t="s">
        <v>903</v>
      </c>
      <c r="N6728" t="s">
        <v>59</v>
      </c>
      <c r="O6728">
        <v>1110</v>
      </c>
      <c r="P6728">
        <v>1325</v>
      </c>
      <c r="Q6728" t="s">
        <v>238</v>
      </c>
      <c r="R6728">
        <v>714</v>
      </c>
      <c r="S6728" t="s">
        <v>134</v>
      </c>
      <c r="T6728">
        <v>1</v>
      </c>
      <c r="U6728" s="1">
        <v>43694</v>
      </c>
      <c r="V6728" s="1">
        <v>43819</v>
      </c>
      <c r="W6728" t="s">
        <v>4353</v>
      </c>
      <c r="X6728" t="s">
        <v>1929</v>
      </c>
      <c r="Y6728">
        <v>32</v>
      </c>
      <c r="Z6728">
        <v>27</v>
      </c>
      <c r="AA6728">
        <v>35</v>
      </c>
      <c r="AB6728">
        <v>77.142899999999997</v>
      </c>
      <c r="AD6728">
        <f>IF(ISBLANK(Source[[#This Row],[CrosslistID]]),1,1/COUNTIFS(Source[CrosslistID],Source[[#This Row],[CrosslistID]],Source[TermDesc],Source[[#This Row],[TermDesc]]))</f>
        <v>1</v>
      </c>
      <c r="AG6728">
        <v>0</v>
      </c>
      <c r="AH6728">
        <v>77.142899999999997</v>
      </c>
      <c r="AI6728">
        <v>4.8330000000000002</v>
      </c>
      <c r="AJ6728">
        <v>5.3330000000000002</v>
      </c>
      <c r="AK6728">
        <v>0.33329999999999999</v>
      </c>
      <c r="AL67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28">
        <f>IF(AND(Source[[#This Row],[Credit_Noncredit]]="Noncredit",Source[[#This Row],[FTEF]]&gt;0),Source[[#This Row],[NC XLST FTES]]*525/(437.5*Source[[#This Row],[FTEF]]),0)</f>
        <v>0</v>
      </c>
      <c r="AN6728">
        <f>IF(Source[[#This Row],[Credit_Noncredit]]="Credit",Source[[#This Row],[Census Enrollment]],Source[[#This Row],[Noncredit Avg. Attendance]])</f>
        <v>32</v>
      </c>
    </row>
    <row r="6729" spans="1:40" x14ac:dyDescent="0.25">
      <c r="A6729" t="s">
        <v>1914</v>
      </c>
      <c r="B6729" t="s">
        <v>886</v>
      </c>
      <c r="C6729" t="s">
        <v>775</v>
      </c>
      <c r="D6729" t="s">
        <v>1753</v>
      </c>
      <c r="E6729" s="4">
        <v>78936</v>
      </c>
      <c r="F6729" s="4" t="s">
        <v>1754</v>
      </c>
      <c r="G6729" s="4" t="s">
        <v>4391</v>
      </c>
      <c r="H6729" t="str">
        <f>CONCATENATE(Source[[#This Row],[Subject]],TRIM(Source[[#This Row],[Course]]))</f>
        <v>MATH90S</v>
      </c>
      <c r="I6729" t="str">
        <f>VLOOKUP(Source[[#This Row],[SubjCrse]],'Courses and Categories'!$E$2:$G$1816,3,FALSE)</f>
        <v>Credit Prep: English/Math/ESL</v>
      </c>
      <c r="J6729" t="s">
        <v>1097</v>
      </c>
      <c r="K6729" t="s">
        <v>4392</v>
      </c>
      <c r="L6729" t="s">
        <v>39</v>
      </c>
      <c r="M6729" t="s">
        <v>903</v>
      </c>
      <c r="N6729" t="s">
        <v>91</v>
      </c>
      <c r="O6729">
        <v>810</v>
      </c>
      <c r="P6729">
        <v>1100</v>
      </c>
      <c r="Q6729" t="s">
        <v>240</v>
      </c>
      <c r="R6729">
        <v>246</v>
      </c>
      <c r="S6729" t="s">
        <v>134</v>
      </c>
      <c r="T6729">
        <v>1</v>
      </c>
      <c r="U6729" s="1">
        <v>43694</v>
      </c>
      <c r="V6729" s="1">
        <v>43819</v>
      </c>
      <c r="W6729" t="s">
        <v>1795</v>
      </c>
      <c r="X6729" t="s">
        <v>1929</v>
      </c>
      <c r="Y6729">
        <v>38</v>
      </c>
      <c r="Z6729">
        <v>31</v>
      </c>
      <c r="AA6729">
        <v>35</v>
      </c>
      <c r="AB6729">
        <v>88.571399999999997</v>
      </c>
      <c r="AD6729">
        <f>IF(ISBLANK(Source[[#This Row],[CrosslistID]]),1,1/COUNTIFS(Source[CrosslistID],Source[[#This Row],[CrosslistID]],Source[TermDesc],Source[[#This Row],[TermDesc]]))</f>
        <v>1</v>
      </c>
      <c r="AG6729">
        <v>0</v>
      </c>
      <c r="AH6729">
        <v>88.571399999999997</v>
      </c>
      <c r="AI6729">
        <v>3.7</v>
      </c>
      <c r="AJ6729">
        <v>3.8</v>
      </c>
      <c r="AK6729">
        <v>0.2</v>
      </c>
      <c r="AL67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29">
        <f>IF(AND(Source[[#This Row],[Credit_Noncredit]]="Noncredit",Source[[#This Row],[FTEF]]&gt;0),Source[[#This Row],[NC XLST FTES]]*525/(437.5*Source[[#This Row],[FTEF]]),0)</f>
        <v>0</v>
      </c>
      <c r="AN6729">
        <f>IF(Source[[#This Row],[Credit_Noncredit]]="Credit",Source[[#This Row],[Census Enrollment]],Source[[#This Row],[Noncredit Avg. Attendance]])</f>
        <v>38</v>
      </c>
    </row>
    <row r="6730" spans="1:40" x14ac:dyDescent="0.25">
      <c r="A6730" t="s">
        <v>1914</v>
      </c>
      <c r="B6730" t="s">
        <v>886</v>
      </c>
      <c r="C6730" t="s">
        <v>775</v>
      </c>
      <c r="D6730" t="s">
        <v>1753</v>
      </c>
      <c r="E6730" s="4">
        <v>78937</v>
      </c>
      <c r="F6730" s="4" t="s">
        <v>1754</v>
      </c>
      <c r="G6730" s="4" t="s">
        <v>4391</v>
      </c>
      <c r="H6730" t="str">
        <f>CONCATENATE(Source[[#This Row],[Subject]],TRIM(Source[[#This Row],[Course]]))</f>
        <v>MATH90S</v>
      </c>
      <c r="I6730" t="str">
        <f>VLOOKUP(Source[[#This Row],[SubjCrse]],'Courses and Categories'!$E$2:$G$1816,3,FALSE)</f>
        <v>Credit Prep: English/Math/ESL</v>
      </c>
      <c r="J6730" t="s">
        <v>1099</v>
      </c>
      <c r="K6730" t="s">
        <v>4392</v>
      </c>
      <c r="L6730" t="s">
        <v>39</v>
      </c>
      <c r="M6730" t="s">
        <v>903</v>
      </c>
      <c r="N6730" t="s">
        <v>91</v>
      </c>
      <c r="O6730">
        <v>1110</v>
      </c>
      <c r="P6730">
        <v>1400</v>
      </c>
      <c r="Q6730" t="s">
        <v>238</v>
      </c>
      <c r="R6730">
        <v>714</v>
      </c>
      <c r="S6730" t="s">
        <v>134</v>
      </c>
      <c r="T6730">
        <v>1</v>
      </c>
      <c r="U6730" s="1">
        <v>43694</v>
      </c>
      <c r="V6730" s="1">
        <v>43819</v>
      </c>
      <c r="W6730" t="s">
        <v>4353</v>
      </c>
      <c r="X6730" t="s">
        <v>1929</v>
      </c>
      <c r="Y6730">
        <v>32</v>
      </c>
      <c r="Z6730">
        <v>27</v>
      </c>
      <c r="AA6730">
        <v>35</v>
      </c>
      <c r="AB6730">
        <v>77.142899999999997</v>
      </c>
      <c r="AD6730">
        <f>IF(ISBLANK(Source[[#This Row],[CrosslistID]]),1,1/COUNTIFS(Source[CrosslistID],Source[[#This Row],[CrosslistID]],Source[TermDesc],Source[[#This Row],[TermDesc]]))</f>
        <v>1</v>
      </c>
      <c r="AG6730">
        <v>0</v>
      </c>
      <c r="AH6730">
        <v>77.142899999999997</v>
      </c>
      <c r="AI6730">
        <v>2.9</v>
      </c>
      <c r="AJ6730">
        <v>3.2</v>
      </c>
      <c r="AK6730">
        <v>0.2</v>
      </c>
      <c r="AL67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30">
        <f>IF(AND(Source[[#This Row],[Credit_Noncredit]]="Noncredit",Source[[#This Row],[FTEF]]&gt;0),Source[[#This Row],[NC XLST FTES]]*525/(437.5*Source[[#This Row],[FTEF]]),0)</f>
        <v>0</v>
      </c>
      <c r="AN6730">
        <f>IF(Source[[#This Row],[Credit_Noncredit]]="Credit",Source[[#This Row],[Census Enrollment]],Source[[#This Row],[Noncredit Avg. Attendance]])</f>
        <v>32</v>
      </c>
    </row>
    <row r="6731" spans="1:40" x14ac:dyDescent="0.25">
      <c r="A6731" t="s">
        <v>1914</v>
      </c>
      <c r="B6731" t="s">
        <v>886</v>
      </c>
      <c r="C6731" t="s">
        <v>775</v>
      </c>
      <c r="D6731" t="s">
        <v>1753</v>
      </c>
      <c r="E6731" s="4">
        <v>70498</v>
      </c>
      <c r="F6731" s="4" t="s">
        <v>1754</v>
      </c>
      <c r="G6731" s="4">
        <v>92</v>
      </c>
      <c r="H6731" t="str">
        <f>CONCATENATE(Source[[#This Row],[Subject]],TRIM(Source[[#This Row],[Course]]))</f>
        <v>MATH92</v>
      </c>
      <c r="I6731" t="str">
        <f>VLOOKUP(Source[[#This Row],[SubjCrse]],'Courses and Categories'!$E$2:$G$1816,3,FALSE)</f>
        <v>Credit General Education</v>
      </c>
      <c r="J6731">
        <v>501</v>
      </c>
      <c r="K6731" t="s">
        <v>4393</v>
      </c>
      <c r="L6731" t="s">
        <v>87</v>
      </c>
      <c r="M6731" t="s">
        <v>903</v>
      </c>
      <c r="N6731" t="s">
        <v>59</v>
      </c>
      <c r="O6731">
        <v>1810</v>
      </c>
      <c r="P6731">
        <v>2025</v>
      </c>
      <c r="Q6731" t="s">
        <v>238</v>
      </c>
      <c r="R6731">
        <v>716</v>
      </c>
      <c r="S6731" t="s">
        <v>134</v>
      </c>
      <c r="T6731">
        <v>1</v>
      </c>
      <c r="U6731" s="1">
        <v>43694</v>
      </c>
      <c r="V6731" s="1">
        <v>43819</v>
      </c>
      <c r="W6731" t="s">
        <v>1796</v>
      </c>
      <c r="X6731" t="s">
        <v>1929</v>
      </c>
      <c r="Y6731">
        <v>24</v>
      </c>
      <c r="Z6731">
        <v>20</v>
      </c>
      <c r="AA6731">
        <v>35</v>
      </c>
      <c r="AB6731">
        <v>57.142899999999997</v>
      </c>
      <c r="AD6731">
        <f>IF(ISBLANK(Source[[#This Row],[CrosslistID]]),1,1/COUNTIFS(Source[CrosslistID],Source[[#This Row],[CrosslistID]],Source[TermDesc],Source[[#This Row],[TermDesc]]))</f>
        <v>1</v>
      </c>
      <c r="AG6731">
        <v>0</v>
      </c>
      <c r="AH6731">
        <v>57.142899999999997</v>
      </c>
      <c r="AI6731">
        <v>3.6669999999999998</v>
      </c>
      <c r="AJ6731">
        <v>4.0004</v>
      </c>
      <c r="AK6731">
        <v>0.33329999999999999</v>
      </c>
      <c r="AL67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31">
        <f>IF(AND(Source[[#This Row],[Credit_Noncredit]]="Noncredit",Source[[#This Row],[FTEF]]&gt;0),Source[[#This Row],[NC XLST FTES]]*525/(437.5*Source[[#This Row],[FTEF]]),0)</f>
        <v>0</v>
      </c>
      <c r="AN6731">
        <f>IF(Source[[#This Row],[Credit_Noncredit]]="Credit",Source[[#This Row],[Census Enrollment]],Source[[#This Row],[Noncredit Avg. Attendance]])</f>
        <v>24</v>
      </c>
    </row>
    <row r="6732" spans="1:40" x14ac:dyDescent="0.25">
      <c r="A6732" t="s">
        <v>1914</v>
      </c>
      <c r="B6732" t="s">
        <v>886</v>
      </c>
      <c r="C6732" t="s">
        <v>775</v>
      </c>
      <c r="D6732" t="s">
        <v>1753</v>
      </c>
      <c r="E6732" s="4">
        <v>76722</v>
      </c>
      <c r="F6732" s="4" t="s">
        <v>1754</v>
      </c>
      <c r="G6732" s="4">
        <v>95</v>
      </c>
      <c r="H6732" t="str">
        <f>CONCATENATE(Source[[#This Row],[Subject]],TRIM(Source[[#This Row],[Course]]))</f>
        <v>MATH95</v>
      </c>
      <c r="I6732" t="str">
        <f>VLOOKUP(Source[[#This Row],[SubjCrse]],'Courses and Categories'!$E$2:$G$1816,3,FALSE)</f>
        <v>Credit General Education</v>
      </c>
      <c r="J6732">
        <v>1</v>
      </c>
      <c r="K6732" t="s">
        <v>1798</v>
      </c>
      <c r="L6732" t="s">
        <v>39</v>
      </c>
      <c r="M6732" t="s">
        <v>903</v>
      </c>
      <c r="N6732" t="s">
        <v>105</v>
      </c>
      <c r="O6732">
        <v>810</v>
      </c>
      <c r="P6732">
        <v>925</v>
      </c>
      <c r="Q6732" t="s">
        <v>238</v>
      </c>
      <c r="R6732">
        <v>711</v>
      </c>
      <c r="S6732" t="s">
        <v>134</v>
      </c>
      <c r="T6732">
        <v>1</v>
      </c>
      <c r="U6732" s="1">
        <v>43694</v>
      </c>
      <c r="V6732" s="1">
        <v>43819</v>
      </c>
      <c r="W6732" t="s">
        <v>922</v>
      </c>
      <c r="X6732" t="s">
        <v>1929</v>
      </c>
      <c r="Y6732">
        <v>32</v>
      </c>
      <c r="Z6732">
        <v>27</v>
      </c>
      <c r="AA6732">
        <v>35</v>
      </c>
      <c r="AB6732">
        <v>77.142899999999997</v>
      </c>
      <c r="AD6732">
        <f>IF(ISBLANK(Source[[#This Row],[CrosslistID]]),1,1/COUNTIFS(Source[CrosslistID],Source[[#This Row],[CrosslistID]],Source[TermDesc],Source[[#This Row],[TermDesc]]))</f>
        <v>1</v>
      </c>
      <c r="AG6732">
        <v>0</v>
      </c>
      <c r="AH6732">
        <v>77.142899999999997</v>
      </c>
      <c r="AI6732">
        <v>2.9</v>
      </c>
      <c r="AJ6732">
        <v>3.2</v>
      </c>
      <c r="AK6732">
        <v>0.2</v>
      </c>
      <c r="AL67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32">
        <f>IF(AND(Source[[#This Row],[Credit_Noncredit]]="Noncredit",Source[[#This Row],[FTEF]]&gt;0),Source[[#This Row],[NC XLST FTES]]*525/(437.5*Source[[#This Row],[FTEF]]),0)</f>
        <v>0</v>
      </c>
      <c r="AN6732">
        <f>IF(Source[[#This Row],[Credit_Noncredit]]="Credit",Source[[#This Row],[Census Enrollment]],Source[[#This Row],[Noncredit Avg. Attendance]])</f>
        <v>32</v>
      </c>
    </row>
    <row r="6733" spans="1:40" x14ac:dyDescent="0.25">
      <c r="A6733" t="s">
        <v>1914</v>
      </c>
      <c r="B6733" t="s">
        <v>886</v>
      </c>
      <c r="C6733" t="s">
        <v>775</v>
      </c>
      <c r="D6733" t="s">
        <v>1753</v>
      </c>
      <c r="E6733" s="4">
        <v>76727</v>
      </c>
      <c r="F6733" s="4" t="s">
        <v>1754</v>
      </c>
      <c r="G6733" s="4">
        <v>95</v>
      </c>
      <c r="H6733" t="str">
        <f>CONCATENATE(Source[[#This Row],[Subject]],TRIM(Source[[#This Row],[Course]]))</f>
        <v>MATH95</v>
      </c>
      <c r="I6733" t="str">
        <f>VLOOKUP(Source[[#This Row],[SubjCrse]],'Courses and Categories'!$E$2:$G$1816,3,FALSE)</f>
        <v>Credit General Education</v>
      </c>
      <c r="J6733">
        <v>2</v>
      </c>
      <c r="K6733" t="s">
        <v>1798</v>
      </c>
      <c r="L6733" t="s">
        <v>39</v>
      </c>
      <c r="M6733" t="s">
        <v>903</v>
      </c>
      <c r="N6733" t="s">
        <v>59</v>
      </c>
      <c r="O6733">
        <v>940</v>
      </c>
      <c r="P6733">
        <v>1055</v>
      </c>
      <c r="Q6733" t="s">
        <v>238</v>
      </c>
      <c r="R6733">
        <v>713</v>
      </c>
      <c r="S6733" t="s">
        <v>134</v>
      </c>
      <c r="T6733">
        <v>1</v>
      </c>
      <c r="U6733" s="1">
        <v>43694</v>
      </c>
      <c r="V6733" s="1">
        <v>43819</v>
      </c>
      <c r="W6733" t="s">
        <v>4388</v>
      </c>
      <c r="X6733" t="s">
        <v>1929</v>
      </c>
      <c r="Y6733">
        <v>40</v>
      </c>
      <c r="Z6733">
        <v>34</v>
      </c>
      <c r="AA6733">
        <v>35</v>
      </c>
      <c r="AB6733">
        <v>97.142899999999997</v>
      </c>
      <c r="AD6733">
        <f>IF(ISBLANK(Source[[#This Row],[CrosslistID]]),1,1/COUNTIFS(Source[CrosslistID],Source[[#This Row],[CrosslistID]],Source[TermDesc],Source[[#This Row],[TermDesc]]))</f>
        <v>1</v>
      </c>
      <c r="AG6733">
        <v>0</v>
      </c>
      <c r="AH6733">
        <v>97.142899999999997</v>
      </c>
      <c r="AI6733">
        <v>3.8</v>
      </c>
      <c r="AJ6733">
        <v>4</v>
      </c>
      <c r="AK6733">
        <v>0.2</v>
      </c>
      <c r="AL67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33">
        <f>IF(AND(Source[[#This Row],[Credit_Noncredit]]="Noncredit",Source[[#This Row],[FTEF]]&gt;0),Source[[#This Row],[NC XLST FTES]]*525/(437.5*Source[[#This Row],[FTEF]]),0)</f>
        <v>0</v>
      </c>
      <c r="AN6733">
        <f>IF(Source[[#This Row],[Credit_Noncredit]]="Credit",Source[[#This Row],[Census Enrollment]],Source[[#This Row],[Noncredit Avg. Attendance]])</f>
        <v>40</v>
      </c>
    </row>
    <row r="6734" spans="1:40" x14ac:dyDescent="0.25">
      <c r="A6734" t="s">
        <v>1914</v>
      </c>
      <c r="B6734" t="s">
        <v>886</v>
      </c>
      <c r="C6734" t="s">
        <v>775</v>
      </c>
      <c r="D6734" t="s">
        <v>1753</v>
      </c>
      <c r="E6734" s="4">
        <v>76729</v>
      </c>
      <c r="F6734" s="4" t="s">
        <v>1754</v>
      </c>
      <c r="G6734" s="4">
        <v>95</v>
      </c>
      <c r="H6734" t="str">
        <f>CONCATENATE(Source[[#This Row],[Subject]],TRIM(Source[[#This Row],[Course]]))</f>
        <v>MATH95</v>
      </c>
      <c r="I6734" t="str">
        <f>VLOOKUP(Source[[#This Row],[SubjCrse]],'Courses and Categories'!$E$2:$G$1816,3,FALSE)</f>
        <v>Credit General Education</v>
      </c>
      <c r="J6734">
        <v>3</v>
      </c>
      <c r="K6734" t="s">
        <v>1798</v>
      </c>
      <c r="L6734" t="s">
        <v>39</v>
      </c>
      <c r="M6734" t="s">
        <v>903</v>
      </c>
      <c r="N6734" t="s">
        <v>59</v>
      </c>
      <c r="O6734">
        <v>1110</v>
      </c>
      <c r="P6734">
        <v>1225</v>
      </c>
      <c r="Q6734" t="s">
        <v>420</v>
      </c>
      <c r="R6734">
        <v>263</v>
      </c>
      <c r="S6734" t="s">
        <v>134</v>
      </c>
      <c r="T6734">
        <v>1</v>
      </c>
      <c r="U6734" s="1">
        <v>43694</v>
      </c>
      <c r="V6734" s="1">
        <v>43819</v>
      </c>
      <c r="W6734" t="s">
        <v>1799</v>
      </c>
      <c r="X6734" t="s">
        <v>1929</v>
      </c>
      <c r="Y6734">
        <v>28</v>
      </c>
      <c r="Z6734">
        <v>26</v>
      </c>
      <c r="AA6734">
        <v>35</v>
      </c>
      <c r="AB6734">
        <v>74.285700000000006</v>
      </c>
      <c r="AD6734">
        <f>IF(ISBLANK(Source[[#This Row],[CrosslistID]]),1,1/COUNTIFS(Source[CrosslistID],Source[[#This Row],[CrosslistID]],Source[TermDesc],Source[[#This Row],[TermDesc]]))</f>
        <v>1</v>
      </c>
      <c r="AG6734">
        <v>0</v>
      </c>
      <c r="AH6734">
        <v>74.285700000000006</v>
      </c>
      <c r="AI6734">
        <v>2.6</v>
      </c>
      <c r="AJ6734">
        <v>2.8</v>
      </c>
      <c r="AK6734">
        <v>0.2</v>
      </c>
      <c r="AL67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34">
        <f>IF(AND(Source[[#This Row],[Credit_Noncredit]]="Noncredit",Source[[#This Row],[FTEF]]&gt;0),Source[[#This Row],[NC XLST FTES]]*525/(437.5*Source[[#This Row],[FTEF]]),0)</f>
        <v>0</v>
      </c>
      <c r="AN6734">
        <f>IF(Source[[#This Row],[Credit_Noncredit]]="Credit",Source[[#This Row],[Census Enrollment]],Source[[#This Row],[Noncredit Avg. Attendance]])</f>
        <v>28</v>
      </c>
    </row>
    <row r="6735" spans="1:40" x14ac:dyDescent="0.25">
      <c r="A6735" t="s">
        <v>1914</v>
      </c>
      <c r="B6735" t="s">
        <v>886</v>
      </c>
      <c r="C6735" t="s">
        <v>775</v>
      </c>
      <c r="D6735" t="s">
        <v>1753</v>
      </c>
      <c r="E6735" s="4">
        <v>76726</v>
      </c>
      <c r="F6735" s="4" t="s">
        <v>1754</v>
      </c>
      <c r="G6735" s="4">
        <v>95</v>
      </c>
      <c r="H6735" t="str">
        <f>CONCATENATE(Source[[#This Row],[Subject]],TRIM(Source[[#This Row],[Course]]))</f>
        <v>MATH95</v>
      </c>
      <c r="I6735" t="str">
        <f>VLOOKUP(Source[[#This Row],[SubjCrse]],'Courses and Categories'!$E$2:$G$1816,3,FALSE)</f>
        <v>Credit General Education</v>
      </c>
      <c r="J6735">
        <v>4</v>
      </c>
      <c r="K6735" t="s">
        <v>1798</v>
      </c>
      <c r="L6735" t="s">
        <v>39</v>
      </c>
      <c r="M6735" t="s">
        <v>903</v>
      </c>
      <c r="N6735" t="s">
        <v>105</v>
      </c>
      <c r="O6735">
        <v>1240</v>
      </c>
      <c r="P6735">
        <v>1355</v>
      </c>
      <c r="Q6735" t="s">
        <v>238</v>
      </c>
      <c r="R6735">
        <v>701</v>
      </c>
      <c r="S6735" t="s">
        <v>134</v>
      </c>
      <c r="T6735">
        <v>1</v>
      </c>
      <c r="U6735" s="1">
        <v>43694</v>
      </c>
      <c r="V6735" s="1">
        <v>43819</v>
      </c>
      <c r="W6735" t="s">
        <v>1802</v>
      </c>
      <c r="X6735" t="s">
        <v>1929</v>
      </c>
      <c r="Y6735">
        <v>36</v>
      </c>
      <c r="Z6735">
        <v>29</v>
      </c>
      <c r="AA6735">
        <v>35</v>
      </c>
      <c r="AB6735">
        <v>82.857100000000003</v>
      </c>
      <c r="AD6735">
        <f>IF(ISBLANK(Source[[#This Row],[CrosslistID]]),1,1/COUNTIFS(Source[CrosslistID],Source[[#This Row],[CrosslistID]],Source[TermDesc],Source[[#This Row],[TermDesc]]))</f>
        <v>1</v>
      </c>
      <c r="AG6735">
        <v>0</v>
      </c>
      <c r="AH6735">
        <v>82.857100000000003</v>
      </c>
      <c r="AI6735">
        <v>3.2</v>
      </c>
      <c r="AJ6735">
        <v>3.6</v>
      </c>
      <c r="AK6735">
        <v>0.2</v>
      </c>
      <c r="AL67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35">
        <f>IF(AND(Source[[#This Row],[Credit_Noncredit]]="Noncredit",Source[[#This Row],[FTEF]]&gt;0),Source[[#This Row],[NC XLST FTES]]*525/(437.5*Source[[#This Row],[FTEF]]),0)</f>
        <v>0</v>
      </c>
      <c r="AN6735">
        <f>IF(Source[[#This Row],[Credit_Noncredit]]="Credit",Source[[#This Row],[Census Enrollment]],Source[[#This Row],[Noncredit Avg. Attendance]])</f>
        <v>36</v>
      </c>
    </row>
    <row r="6736" spans="1:40" x14ac:dyDescent="0.25">
      <c r="A6736" t="s">
        <v>1914</v>
      </c>
      <c r="B6736" t="s">
        <v>886</v>
      </c>
      <c r="C6736" t="s">
        <v>775</v>
      </c>
      <c r="D6736" t="s">
        <v>1753</v>
      </c>
      <c r="E6736" s="4">
        <v>76730</v>
      </c>
      <c r="F6736" s="4" t="s">
        <v>1754</v>
      </c>
      <c r="G6736" s="4">
        <v>95</v>
      </c>
      <c r="H6736" t="str">
        <f>CONCATENATE(Source[[#This Row],[Subject]],TRIM(Source[[#This Row],[Course]]))</f>
        <v>MATH95</v>
      </c>
      <c r="I6736" t="str">
        <f>VLOOKUP(Source[[#This Row],[SubjCrse]],'Courses and Categories'!$E$2:$G$1816,3,FALSE)</f>
        <v>Credit General Education</v>
      </c>
      <c r="J6736">
        <v>5</v>
      </c>
      <c r="K6736" t="s">
        <v>1798</v>
      </c>
      <c r="L6736" t="s">
        <v>39</v>
      </c>
      <c r="M6736" t="s">
        <v>903</v>
      </c>
      <c r="N6736" t="s">
        <v>59</v>
      </c>
      <c r="O6736">
        <v>1240</v>
      </c>
      <c r="P6736">
        <v>1355</v>
      </c>
      <c r="Q6736" t="s">
        <v>238</v>
      </c>
      <c r="R6736">
        <v>701</v>
      </c>
      <c r="S6736" t="s">
        <v>134</v>
      </c>
      <c r="T6736">
        <v>1</v>
      </c>
      <c r="U6736" s="1">
        <v>43694</v>
      </c>
      <c r="V6736" s="1">
        <v>43819</v>
      </c>
      <c r="W6736" t="s">
        <v>4388</v>
      </c>
      <c r="X6736" t="s">
        <v>1929</v>
      </c>
      <c r="Y6736">
        <v>41</v>
      </c>
      <c r="Z6736">
        <v>32</v>
      </c>
      <c r="AA6736">
        <v>35</v>
      </c>
      <c r="AB6736">
        <v>91.428600000000003</v>
      </c>
      <c r="AD6736">
        <f>IF(ISBLANK(Source[[#This Row],[CrosslistID]]),1,1/COUNTIFS(Source[CrosslistID],Source[[#This Row],[CrosslistID]],Source[TermDesc],Source[[#This Row],[TermDesc]]))</f>
        <v>1</v>
      </c>
      <c r="AG6736">
        <v>0</v>
      </c>
      <c r="AH6736">
        <v>91.428600000000003</v>
      </c>
      <c r="AI6736">
        <v>4</v>
      </c>
      <c r="AJ6736">
        <v>4.0999999999999996</v>
      </c>
      <c r="AK6736">
        <v>0.2</v>
      </c>
      <c r="AL67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36">
        <f>IF(AND(Source[[#This Row],[Credit_Noncredit]]="Noncredit",Source[[#This Row],[FTEF]]&gt;0),Source[[#This Row],[NC XLST FTES]]*525/(437.5*Source[[#This Row],[FTEF]]),0)</f>
        <v>0</v>
      </c>
      <c r="AN6736">
        <f>IF(Source[[#This Row],[Credit_Noncredit]]="Credit",Source[[#This Row],[Census Enrollment]],Source[[#This Row],[Noncredit Avg. Attendance]])</f>
        <v>41</v>
      </c>
    </row>
    <row r="6737" spans="1:40" x14ac:dyDescent="0.25">
      <c r="A6737" t="s">
        <v>1914</v>
      </c>
      <c r="B6737" t="s">
        <v>886</v>
      </c>
      <c r="C6737" t="s">
        <v>775</v>
      </c>
      <c r="D6737" t="s">
        <v>1753</v>
      </c>
      <c r="E6737" s="4">
        <v>76725</v>
      </c>
      <c r="F6737" s="4" t="s">
        <v>1754</v>
      </c>
      <c r="G6737" s="4">
        <v>95</v>
      </c>
      <c r="H6737" t="str">
        <f>CONCATENATE(Source[[#This Row],[Subject]],TRIM(Source[[#This Row],[Course]]))</f>
        <v>MATH95</v>
      </c>
      <c r="I6737" t="str">
        <f>VLOOKUP(Source[[#This Row],[SubjCrse]],'Courses and Categories'!$E$2:$G$1816,3,FALSE)</f>
        <v>Credit General Education</v>
      </c>
      <c r="J6737">
        <v>6</v>
      </c>
      <c r="K6737" t="s">
        <v>1798</v>
      </c>
      <c r="L6737" t="s">
        <v>39</v>
      </c>
      <c r="M6737" t="s">
        <v>903</v>
      </c>
      <c r="N6737" t="s">
        <v>105</v>
      </c>
      <c r="O6737">
        <v>1440</v>
      </c>
      <c r="P6737">
        <v>1600</v>
      </c>
      <c r="Q6737" t="s">
        <v>236</v>
      </c>
      <c r="R6737">
        <v>360</v>
      </c>
      <c r="S6737" t="s">
        <v>134</v>
      </c>
      <c r="T6737">
        <v>1</v>
      </c>
      <c r="U6737" s="1">
        <v>43694</v>
      </c>
      <c r="V6737" s="1">
        <v>43819</v>
      </c>
      <c r="W6737" t="s">
        <v>4330</v>
      </c>
      <c r="X6737" t="s">
        <v>1929</v>
      </c>
      <c r="Y6737">
        <v>36</v>
      </c>
      <c r="Z6737">
        <v>31</v>
      </c>
      <c r="AA6737">
        <v>35</v>
      </c>
      <c r="AB6737">
        <v>88.571399999999997</v>
      </c>
      <c r="AD6737">
        <f>IF(ISBLANK(Source[[#This Row],[CrosslistID]]),1,1/COUNTIFS(Source[CrosslistID],Source[[#This Row],[CrosslistID]],Source[TermDesc],Source[[#This Row],[TermDesc]]))</f>
        <v>1</v>
      </c>
      <c r="AG6737">
        <v>0</v>
      </c>
      <c r="AH6737">
        <v>88.571399999999997</v>
      </c>
      <c r="AI6737">
        <v>3.4129999999999998</v>
      </c>
      <c r="AJ6737">
        <v>3.8395999999999999</v>
      </c>
      <c r="AK6737">
        <v>0.2</v>
      </c>
      <c r="AL67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37">
        <f>IF(AND(Source[[#This Row],[Credit_Noncredit]]="Noncredit",Source[[#This Row],[FTEF]]&gt;0),Source[[#This Row],[NC XLST FTES]]*525/(437.5*Source[[#This Row],[FTEF]]),0)</f>
        <v>0</v>
      </c>
      <c r="AN6737">
        <f>IF(Source[[#This Row],[Credit_Noncredit]]="Credit",Source[[#This Row],[Census Enrollment]],Source[[#This Row],[Noncredit Avg. Attendance]])</f>
        <v>36</v>
      </c>
    </row>
    <row r="6738" spans="1:40" x14ac:dyDescent="0.25">
      <c r="A6738" t="s">
        <v>1914</v>
      </c>
      <c r="B6738" t="s">
        <v>886</v>
      </c>
      <c r="C6738" t="s">
        <v>775</v>
      </c>
      <c r="D6738" t="s">
        <v>1753</v>
      </c>
      <c r="E6738" s="4">
        <v>78209</v>
      </c>
      <c r="F6738" s="4" t="s">
        <v>1754</v>
      </c>
      <c r="G6738" s="4">
        <v>95</v>
      </c>
      <c r="H6738" t="str">
        <f>CONCATENATE(Source[[#This Row],[Subject]],TRIM(Source[[#This Row],[Course]]))</f>
        <v>MATH95</v>
      </c>
      <c r="I6738" t="str">
        <f>VLOOKUP(Source[[#This Row],[SubjCrse]],'Courses and Categories'!$E$2:$G$1816,3,FALSE)</f>
        <v>Credit General Education</v>
      </c>
      <c r="J6738">
        <v>501</v>
      </c>
      <c r="K6738" t="s">
        <v>1798</v>
      </c>
      <c r="L6738" t="s">
        <v>87</v>
      </c>
      <c r="M6738" t="s">
        <v>903</v>
      </c>
      <c r="N6738" t="s">
        <v>105</v>
      </c>
      <c r="O6738">
        <v>1740</v>
      </c>
      <c r="P6738">
        <v>1855</v>
      </c>
      <c r="Q6738" t="s">
        <v>238</v>
      </c>
      <c r="R6738">
        <v>702</v>
      </c>
      <c r="S6738" t="s">
        <v>134</v>
      </c>
      <c r="T6738">
        <v>1</v>
      </c>
      <c r="U6738" s="1">
        <v>43694</v>
      </c>
      <c r="V6738" s="1">
        <v>43819</v>
      </c>
      <c r="W6738" t="s">
        <v>4394</v>
      </c>
      <c r="X6738" t="s">
        <v>1929</v>
      </c>
      <c r="Y6738">
        <v>34</v>
      </c>
      <c r="Z6738">
        <v>27</v>
      </c>
      <c r="AA6738">
        <v>35</v>
      </c>
      <c r="AB6738">
        <v>77.142899999999997</v>
      </c>
      <c r="AD6738">
        <f>IF(ISBLANK(Source[[#This Row],[CrosslistID]]),1,1/COUNTIFS(Source[CrosslistID],Source[[#This Row],[CrosslistID]],Source[TermDesc],Source[[#This Row],[TermDesc]]))</f>
        <v>1</v>
      </c>
      <c r="AG6738">
        <v>0</v>
      </c>
      <c r="AH6738">
        <v>77.142899999999997</v>
      </c>
      <c r="AI6738">
        <v>3.1</v>
      </c>
      <c r="AJ6738">
        <v>3.4</v>
      </c>
      <c r="AK6738">
        <v>0.2</v>
      </c>
      <c r="AL67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38">
        <f>IF(AND(Source[[#This Row],[Credit_Noncredit]]="Noncredit",Source[[#This Row],[FTEF]]&gt;0),Source[[#This Row],[NC XLST FTES]]*525/(437.5*Source[[#This Row],[FTEF]]),0)</f>
        <v>0</v>
      </c>
      <c r="AN6738">
        <f>IF(Source[[#This Row],[Credit_Noncredit]]="Credit",Source[[#This Row],[Census Enrollment]],Source[[#This Row],[Noncredit Avg. Attendance]])</f>
        <v>34</v>
      </c>
    </row>
    <row r="6739" spans="1:40" x14ac:dyDescent="0.25">
      <c r="A6739" t="s">
        <v>1914</v>
      </c>
      <c r="B6739" t="s">
        <v>886</v>
      </c>
      <c r="C6739" t="s">
        <v>775</v>
      </c>
      <c r="D6739" t="s">
        <v>1753</v>
      </c>
      <c r="E6739" s="4">
        <v>76731</v>
      </c>
      <c r="F6739" s="4" t="s">
        <v>1754</v>
      </c>
      <c r="G6739" s="4">
        <v>95</v>
      </c>
      <c r="H6739" t="str">
        <f>CONCATENATE(Source[[#This Row],[Subject]],TRIM(Source[[#This Row],[Course]]))</f>
        <v>MATH95</v>
      </c>
      <c r="I6739" t="str">
        <f>VLOOKUP(Source[[#This Row],[SubjCrse]],'Courses and Categories'!$E$2:$G$1816,3,FALSE)</f>
        <v>Credit General Education</v>
      </c>
      <c r="J6739">
        <v>961</v>
      </c>
      <c r="K6739" t="s">
        <v>1798</v>
      </c>
      <c r="L6739" t="s">
        <v>87</v>
      </c>
      <c r="M6739" t="s">
        <v>897</v>
      </c>
      <c r="N6739" t="s">
        <v>42</v>
      </c>
      <c r="O6739" t="s">
        <v>42</v>
      </c>
      <c r="P6739" t="s">
        <v>42</v>
      </c>
      <c r="Q6739" t="s">
        <v>42</v>
      </c>
      <c r="S6739" t="s">
        <v>134</v>
      </c>
      <c r="T6739" t="s">
        <v>44</v>
      </c>
      <c r="U6739" s="1">
        <v>43711</v>
      </c>
      <c r="V6739" s="1">
        <v>43819</v>
      </c>
      <c r="W6739" t="s">
        <v>1800</v>
      </c>
      <c r="X6739" t="s">
        <v>1450</v>
      </c>
      <c r="Y6739">
        <v>36</v>
      </c>
      <c r="Z6739">
        <v>24</v>
      </c>
      <c r="AA6739">
        <v>40</v>
      </c>
      <c r="AB6739">
        <v>60</v>
      </c>
      <c r="AD6739">
        <f>IF(ISBLANK(Source[[#This Row],[CrosslistID]]),1,1/COUNTIFS(Source[CrosslistID],Source[[#This Row],[CrosslistID]],Source[TermDesc],Source[[#This Row],[TermDesc]]))</f>
        <v>1</v>
      </c>
      <c r="AG6739">
        <v>0</v>
      </c>
      <c r="AH6739">
        <v>60</v>
      </c>
      <c r="AI6739">
        <v>3.4</v>
      </c>
      <c r="AJ6739">
        <v>3.6</v>
      </c>
      <c r="AK6739">
        <v>0.2</v>
      </c>
      <c r="AL67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39">
        <f>IF(AND(Source[[#This Row],[Credit_Noncredit]]="Noncredit",Source[[#This Row],[FTEF]]&gt;0),Source[[#This Row],[NC XLST FTES]]*525/(437.5*Source[[#This Row],[FTEF]]),0)</f>
        <v>0</v>
      </c>
      <c r="AN6739">
        <f>IF(Source[[#This Row],[Credit_Noncredit]]="Credit",Source[[#This Row],[Census Enrollment]],Source[[#This Row],[Noncredit Avg. Attendance]])</f>
        <v>36</v>
      </c>
    </row>
    <row r="6740" spans="1:40" x14ac:dyDescent="0.25">
      <c r="A6740" t="s">
        <v>1914</v>
      </c>
      <c r="B6740" t="s">
        <v>886</v>
      </c>
      <c r="C6740" t="s">
        <v>775</v>
      </c>
      <c r="D6740" t="s">
        <v>1753</v>
      </c>
      <c r="E6740" s="4">
        <v>76723</v>
      </c>
      <c r="F6740" s="4" t="s">
        <v>1754</v>
      </c>
      <c r="G6740" s="4">
        <v>95</v>
      </c>
      <c r="H6740" t="str">
        <f>CONCATENATE(Source[[#This Row],[Subject]],TRIM(Source[[#This Row],[Course]]))</f>
        <v>MATH95</v>
      </c>
      <c r="I6740" t="str">
        <f>VLOOKUP(Source[[#This Row],[SubjCrse]],'Courses and Categories'!$E$2:$G$1816,3,FALSE)</f>
        <v>Credit General Education</v>
      </c>
      <c r="J6740">
        <v>962</v>
      </c>
      <c r="K6740" t="s">
        <v>1798</v>
      </c>
      <c r="L6740" t="s">
        <v>87</v>
      </c>
      <c r="M6740" t="s">
        <v>897</v>
      </c>
      <c r="N6740" t="s">
        <v>42</v>
      </c>
      <c r="O6740" t="s">
        <v>42</v>
      </c>
      <c r="P6740" t="s">
        <v>42</v>
      </c>
      <c r="Q6740" t="s">
        <v>42</v>
      </c>
      <c r="S6740" t="s">
        <v>134</v>
      </c>
      <c r="T6740" t="s">
        <v>44</v>
      </c>
      <c r="U6740" s="1">
        <v>43711</v>
      </c>
      <c r="V6740" s="1">
        <v>43819</v>
      </c>
      <c r="W6740" t="s">
        <v>1800</v>
      </c>
      <c r="X6740" t="s">
        <v>899</v>
      </c>
      <c r="Y6740">
        <v>35</v>
      </c>
      <c r="Z6740">
        <v>28</v>
      </c>
      <c r="AA6740">
        <v>40</v>
      </c>
      <c r="AB6740">
        <v>70</v>
      </c>
      <c r="AD6740">
        <f>IF(ISBLANK(Source[[#This Row],[CrosslistID]]),1,1/COUNTIFS(Source[CrosslistID],Source[[#This Row],[CrosslistID]],Source[TermDesc],Source[[#This Row],[TermDesc]]))</f>
        <v>1</v>
      </c>
      <c r="AG6740">
        <v>0</v>
      </c>
      <c r="AH6740">
        <v>70</v>
      </c>
      <c r="AI6740">
        <v>3.4</v>
      </c>
      <c r="AJ6740">
        <v>3.5</v>
      </c>
      <c r="AK6740">
        <v>0.2</v>
      </c>
      <c r="AL67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40">
        <f>IF(AND(Source[[#This Row],[Credit_Noncredit]]="Noncredit",Source[[#This Row],[FTEF]]&gt;0),Source[[#This Row],[NC XLST FTES]]*525/(437.5*Source[[#This Row],[FTEF]]),0)</f>
        <v>0</v>
      </c>
      <c r="AN6740">
        <f>IF(Source[[#This Row],[Credit_Noncredit]]="Credit",Source[[#This Row],[Census Enrollment]],Source[[#This Row],[Noncredit Avg. Attendance]])</f>
        <v>35</v>
      </c>
    </row>
    <row r="6741" spans="1:40" x14ac:dyDescent="0.25">
      <c r="A6741" t="s">
        <v>1914</v>
      </c>
      <c r="B6741" t="s">
        <v>886</v>
      </c>
      <c r="C6741" t="s">
        <v>775</v>
      </c>
      <c r="D6741" t="s">
        <v>1753</v>
      </c>
      <c r="E6741" s="4">
        <v>70514</v>
      </c>
      <c r="F6741" s="4" t="s">
        <v>1754</v>
      </c>
      <c r="G6741" s="4" t="s">
        <v>3629</v>
      </c>
      <c r="H6741" t="str">
        <f>CONCATENATE(Source[[#This Row],[Subject]],TRIM(Source[[#This Row],[Course]]))</f>
        <v>MATH100A</v>
      </c>
      <c r="I6741" t="str">
        <f>VLOOKUP(Source[[#This Row],[SubjCrse]],'Courses and Categories'!$E$2:$G$1816,3,FALSE)</f>
        <v>Credit General Education</v>
      </c>
      <c r="J6741">
        <v>1</v>
      </c>
      <c r="K6741" t="s">
        <v>4395</v>
      </c>
      <c r="L6741" t="s">
        <v>39</v>
      </c>
      <c r="M6741" t="s">
        <v>903</v>
      </c>
      <c r="N6741" t="s">
        <v>1041</v>
      </c>
      <c r="O6741">
        <v>1010</v>
      </c>
      <c r="P6741">
        <v>1100</v>
      </c>
      <c r="Q6741" t="s">
        <v>850</v>
      </c>
      <c r="R6741">
        <v>651</v>
      </c>
      <c r="S6741" t="s">
        <v>134</v>
      </c>
      <c r="T6741">
        <v>1</v>
      </c>
      <c r="U6741" s="1">
        <v>43694</v>
      </c>
      <c r="V6741" s="1">
        <v>43819</v>
      </c>
      <c r="W6741" t="s">
        <v>4366</v>
      </c>
      <c r="X6741" t="s">
        <v>1929</v>
      </c>
      <c r="Y6741">
        <v>30</v>
      </c>
      <c r="Z6741">
        <v>25</v>
      </c>
      <c r="AA6741">
        <v>35</v>
      </c>
      <c r="AB6741">
        <v>71.428600000000003</v>
      </c>
      <c r="AD6741">
        <f>IF(ISBLANK(Source[[#This Row],[CrosslistID]]),1,1/COUNTIFS(Source[CrosslistID],Source[[#This Row],[CrosslistID]],Source[TermDesc],Source[[#This Row],[TermDesc]]))</f>
        <v>1</v>
      </c>
      <c r="AG6741">
        <v>0</v>
      </c>
      <c r="AH6741">
        <v>71.428600000000003</v>
      </c>
      <c r="AI6741">
        <v>2.8</v>
      </c>
      <c r="AJ6741">
        <v>3</v>
      </c>
      <c r="AK6741">
        <v>0.2</v>
      </c>
      <c r="AL67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41">
        <f>IF(AND(Source[[#This Row],[Credit_Noncredit]]="Noncredit",Source[[#This Row],[FTEF]]&gt;0),Source[[#This Row],[NC XLST FTES]]*525/(437.5*Source[[#This Row],[FTEF]]),0)</f>
        <v>0</v>
      </c>
      <c r="AN6741">
        <f>IF(Source[[#This Row],[Credit_Noncredit]]="Credit",Source[[#This Row],[Census Enrollment]],Source[[#This Row],[Noncredit Avg. Attendance]])</f>
        <v>30</v>
      </c>
    </row>
    <row r="6742" spans="1:40" x14ac:dyDescent="0.25">
      <c r="A6742" t="s">
        <v>1914</v>
      </c>
      <c r="B6742" t="s">
        <v>886</v>
      </c>
      <c r="C6742" t="s">
        <v>775</v>
      </c>
      <c r="D6742" t="s">
        <v>1753</v>
      </c>
      <c r="E6742" s="4">
        <v>70522</v>
      </c>
      <c r="F6742" s="4" t="s">
        <v>1754</v>
      </c>
      <c r="G6742" s="4" t="s">
        <v>1711</v>
      </c>
      <c r="H6742" t="str">
        <f>CONCATENATE(Source[[#This Row],[Subject]],TRIM(Source[[#This Row],[Course]]))</f>
        <v>MATH110A</v>
      </c>
      <c r="I6742" t="str">
        <f>VLOOKUP(Source[[#This Row],[SubjCrse]],'Courses and Categories'!$E$2:$G$1816,3,FALSE)</f>
        <v>Credit General Education</v>
      </c>
      <c r="J6742">
        <v>1</v>
      </c>
      <c r="K6742" t="s">
        <v>1801</v>
      </c>
      <c r="L6742" t="s">
        <v>39</v>
      </c>
      <c r="M6742" t="s">
        <v>903</v>
      </c>
      <c r="N6742" t="s">
        <v>195</v>
      </c>
      <c r="O6742">
        <v>710</v>
      </c>
      <c r="P6742">
        <v>800</v>
      </c>
      <c r="Q6742" t="s">
        <v>422</v>
      </c>
      <c r="R6742">
        <v>215</v>
      </c>
      <c r="S6742" t="s">
        <v>134</v>
      </c>
      <c r="T6742">
        <v>1</v>
      </c>
      <c r="U6742" s="1">
        <v>43694</v>
      </c>
      <c r="V6742" s="1">
        <v>43819</v>
      </c>
      <c r="W6742" t="s">
        <v>1802</v>
      </c>
      <c r="X6742" t="s">
        <v>1929</v>
      </c>
      <c r="Y6742">
        <v>29</v>
      </c>
      <c r="Z6742">
        <v>19</v>
      </c>
      <c r="AA6742">
        <v>35</v>
      </c>
      <c r="AB6742">
        <v>54.285699999999999</v>
      </c>
      <c r="AD6742">
        <f>IF(ISBLANK(Source[[#This Row],[CrosslistID]]),1,1/COUNTIFS(Source[CrosslistID],Source[[#This Row],[CrosslistID]],Source[TermDesc],Source[[#This Row],[TermDesc]]))</f>
        <v>1</v>
      </c>
      <c r="AG6742">
        <v>0</v>
      </c>
      <c r="AH6742">
        <v>54.285699999999999</v>
      </c>
      <c r="AI6742">
        <v>4.6669999999999998</v>
      </c>
      <c r="AJ6742">
        <v>4.8337000000000003</v>
      </c>
      <c r="AK6742">
        <v>0.33329999999999999</v>
      </c>
      <c r="AL67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42">
        <f>IF(AND(Source[[#This Row],[Credit_Noncredit]]="Noncredit",Source[[#This Row],[FTEF]]&gt;0),Source[[#This Row],[NC XLST FTES]]*525/(437.5*Source[[#This Row],[FTEF]]),0)</f>
        <v>0</v>
      </c>
      <c r="AN6742">
        <f>IF(Source[[#This Row],[Credit_Noncredit]]="Credit",Source[[#This Row],[Census Enrollment]],Source[[#This Row],[Noncredit Avg. Attendance]])</f>
        <v>29</v>
      </c>
    </row>
    <row r="6743" spans="1:40" x14ac:dyDescent="0.25">
      <c r="A6743" t="s">
        <v>1914</v>
      </c>
      <c r="B6743" t="s">
        <v>886</v>
      </c>
      <c r="C6743" t="s">
        <v>775</v>
      </c>
      <c r="D6743" t="s">
        <v>1753</v>
      </c>
      <c r="E6743" s="4">
        <v>70515</v>
      </c>
      <c r="F6743" s="4" t="s">
        <v>1754</v>
      </c>
      <c r="G6743" s="4" t="s">
        <v>1711</v>
      </c>
      <c r="H6743" t="str">
        <f>CONCATENATE(Source[[#This Row],[Subject]],TRIM(Source[[#This Row],[Course]]))</f>
        <v>MATH110A</v>
      </c>
      <c r="I6743" t="str">
        <f>VLOOKUP(Source[[#This Row],[SubjCrse]],'Courses and Categories'!$E$2:$G$1816,3,FALSE)</f>
        <v>Credit General Education</v>
      </c>
      <c r="J6743">
        <v>2</v>
      </c>
      <c r="K6743" t="s">
        <v>1801</v>
      </c>
      <c r="L6743" t="s">
        <v>39</v>
      </c>
      <c r="M6743" t="s">
        <v>903</v>
      </c>
      <c r="N6743" t="s">
        <v>195</v>
      </c>
      <c r="O6743">
        <v>810</v>
      </c>
      <c r="P6743">
        <v>900</v>
      </c>
      <c r="Q6743" t="s">
        <v>850</v>
      </c>
      <c r="R6743">
        <v>713</v>
      </c>
      <c r="S6743" t="s">
        <v>134</v>
      </c>
      <c r="T6743">
        <v>1</v>
      </c>
      <c r="U6743" s="1">
        <v>43694</v>
      </c>
      <c r="V6743" s="1">
        <v>43819</v>
      </c>
      <c r="W6743" t="s">
        <v>92</v>
      </c>
      <c r="X6743" t="s">
        <v>1929</v>
      </c>
      <c r="Y6743">
        <v>35</v>
      </c>
      <c r="Z6743">
        <v>29</v>
      </c>
      <c r="AA6743">
        <v>35</v>
      </c>
      <c r="AB6743">
        <v>82.857100000000003</v>
      </c>
      <c r="AD6743">
        <f>IF(ISBLANK(Source[[#This Row],[CrosslistID]]),1,1/COUNTIFS(Source[CrosslistID],Source[[#This Row],[CrosslistID]],Source[TermDesc],Source[[#This Row],[TermDesc]]))</f>
        <v>1</v>
      </c>
      <c r="AG6743">
        <v>0</v>
      </c>
      <c r="AH6743">
        <v>82.857100000000003</v>
      </c>
      <c r="AI6743">
        <v>5.6669999999999998</v>
      </c>
      <c r="AJ6743">
        <v>5.8337000000000003</v>
      </c>
      <c r="AK6743">
        <v>0.33329999999999999</v>
      </c>
      <c r="AL67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43">
        <f>IF(AND(Source[[#This Row],[Credit_Noncredit]]="Noncredit",Source[[#This Row],[FTEF]]&gt;0),Source[[#This Row],[NC XLST FTES]]*525/(437.5*Source[[#This Row],[FTEF]]),0)</f>
        <v>0</v>
      </c>
      <c r="AN6743">
        <f>IF(Source[[#This Row],[Credit_Noncredit]]="Credit",Source[[#This Row],[Census Enrollment]],Source[[#This Row],[Noncredit Avg. Attendance]])</f>
        <v>35</v>
      </c>
    </row>
    <row r="6744" spans="1:40" x14ac:dyDescent="0.25">
      <c r="A6744" t="s">
        <v>1914</v>
      </c>
      <c r="B6744" t="s">
        <v>886</v>
      </c>
      <c r="C6744" t="s">
        <v>775</v>
      </c>
      <c r="D6744" t="s">
        <v>1753</v>
      </c>
      <c r="E6744" s="4">
        <v>78210</v>
      </c>
      <c r="F6744" s="4" t="s">
        <v>1754</v>
      </c>
      <c r="G6744" s="4" t="s">
        <v>1711</v>
      </c>
      <c r="H6744" t="str">
        <f>CONCATENATE(Source[[#This Row],[Subject]],TRIM(Source[[#This Row],[Course]]))</f>
        <v>MATH110A</v>
      </c>
      <c r="I6744" t="str">
        <f>VLOOKUP(Source[[#This Row],[SubjCrse]],'Courses and Categories'!$E$2:$G$1816,3,FALSE)</f>
        <v>Credit General Education</v>
      </c>
      <c r="J6744">
        <v>3</v>
      </c>
      <c r="K6744" t="s">
        <v>1801</v>
      </c>
      <c r="L6744" t="s">
        <v>39</v>
      </c>
      <c r="M6744" t="s">
        <v>903</v>
      </c>
      <c r="N6744" t="s">
        <v>105</v>
      </c>
      <c r="O6744">
        <v>810</v>
      </c>
      <c r="P6744">
        <v>1025</v>
      </c>
      <c r="Q6744" t="s">
        <v>236</v>
      </c>
      <c r="R6744">
        <v>360</v>
      </c>
      <c r="S6744" t="s">
        <v>134</v>
      </c>
      <c r="T6744">
        <v>1</v>
      </c>
      <c r="U6744" s="1">
        <v>43694</v>
      </c>
      <c r="V6744" s="1">
        <v>43819</v>
      </c>
      <c r="W6744" t="s">
        <v>1786</v>
      </c>
      <c r="X6744" t="s">
        <v>1929</v>
      </c>
      <c r="Y6744">
        <v>31</v>
      </c>
      <c r="Z6744">
        <v>27</v>
      </c>
      <c r="AA6744">
        <v>35</v>
      </c>
      <c r="AB6744">
        <v>77.142899999999997</v>
      </c>
      <c r="AD6744">
        <f>IF(ISBLANK(Source[[#This Row],[CrosslistID]]),1,1/COUNTIFS(Source[CrosslistID],Source[[#This Row],[CrosslistID]],Source[TermDesc],Source[[#This Row],[TermDesc]]))</f>
        <v>1</v>
      </c>
      <c r="AG6744">
        <v>0</v>
      </c>
      <c r="AH6744">
        <v>77.142899999999997</v>
      </c>
      <c r="AI6744">
        <v>4.6669999999999998</v>
      </c>
      <c r="AJ6744">
        <v>5.1669999999999998</v>
      </c>
      <c r="AK6744">
        <v>0.33329999999999999</v>
      </c>
      <c r="AL67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44">
        <f>IF(AND(Source[[#This Row],[Credit_Noncredit]]="Noncredit",Source[[#This Row],[FTEF]]&gt;0),Source[[#This Row],[NC XLST FTES]]*525/(437.5*Source[[#This Row],[FTEF]]),0)</f>
        <v>0</v>
      </c>
      <c r="AN6744">
        <f>IF(Source[[#This Row],[Credit_Noncredit]]="Credit",Source[[#This Row],[Census Enrollment]],Source[[#This Row],[Noncredit Avg. Attendance]])</f>
        <v>31</v>
      </c>
    </row>
    <row r="6745" spans="1:40" x14ac:dyDescent="0.25">
      <c r="A6745" t="s">
        <v>1914</v>
      </c>
      <c r="B6745" t="s">
        <v>886</v>
      </c>
      <c r="C6745" t="s">
        <v>775</v>
      </c>
      <c r="D6745" t="s">
        <v>1753</v>
      </c>
      <c r="E6745" s="4">
        <v>70516</v>
      </c>
      <c r="F6745" s="4" t="s">
        <v>1754</v>
      </c>
      <c r="G6745" s="4" t="s">
        <v>1711</v>
      </c>
      <c r="H6745" t="str">
        <f>CONCATENATE(Source[[#This Row],[Subject]],TRIM(Source[[#This Row],[Course]]))</f>
        <v>MATH110A</v>
      </c>
      <c r="I6745" t="str">
        <f>VLOOKUP(Source[[#This Row],[SubjCrse]],'Courses and Categories'!$E$2:$G$1816,3,FALSE)</f>
        <v>Credit General Education</v>
      </c>
      <c r="J6745">
        <v>4</v>
      </c>
      <c r="K6745" t="s">
        <v>1801</v>
      </c>
      <c r="L6745" t="s">
        <v>39</v>
      </c>
      <c r="M6745" t="s">
        <v>903</v>
      </c>
      <c r="N6745" t="s">
        <v>59</v>
      </c>
      <c r="O6745">
        <v>810</v>
      </c>
      <c r="P6745">
        <v>1025</v>
      </c>
      <c r="Q6745" t="s">
        <v>850</v>
      </c>
      <c r="R6745">
        <v>613</v>
      </c>
      <c r="S6745" t="s">
        <v>134</v>
      </c>
      <c r="T6745">
        <v>1</v>
      </c>
      <c r="U6745" s="1">
        <v>43694</v>
      </c>
      <c r="V6745" s="1">
        <v>43819</v>
      </c>
      <c r="W6745" t="s">
        <v>922</v>
      </c>
      <c r="X6745" t="s">
        <v>1929</v>
      </c>
      <c r="Y6745">
        <v>41</v>
      </c>
      <c r="Z6745">
        <v>33</v>
      </c>
      <c r="AA6745">
        <v>35</v>
      </c>
      <c r="AB6745">
        <v>94.285700000000006</v>
      </c>
      <c r="AD6745">
        <f>IF(ISBLANK(Source[[#This Row],[CrosslistID]]),1,1/COUNTIFS(Source[CrosslistID],Source[[#This Row],[CrosslistID]],Source[TermDesc],Source[[#This Row],[TermDesc]]))</f>
        <v>1</v>
      </c>
      <c r="AG6745">
        <v>0</v>
      </c>
      <c r="AH6745">
        <v>94.285700000000006</v>
      </c>
      <c r="AI6745">
        <v>6.5</v>
      </c>
      <c r="AJ6745">
        <v>6.8333000000000004</v>
      </c>
      <c r="AK6745">
        <v>0.33329999999999999</v>
      </c>
      <c r="AL67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45">
        <f>IF(AND(Source[[#This Row],[Credit_Noncredit]]="Noncredit",Source[[#This Row],[FTEF]]&gt;0),Source[[#This Row],[NC XLST FTES]]*525/(437.5*Source[[#This Row],[FTEF]]),0)</f>
        <v>0</v>
      </c>
      <c r="AN6745">
        <f>IF(Source[[#This Row],[Credit_Noncredit]]="Credit",Source[[#This Row],[Census Enrollment]],Source[[#This Row],[Noncredit Avg. Attendance]])</f>
        <v>41</v>
      </c>
    </row>
    <row r="6746" spans="1:40" x14ac:dyDescent="0.25">
      <c r="A6746" t="s">
        <v>1914</v>
      </c>
      <c r="B6746" t="s">
        <v>886</v>
      </c>
      <c r="C6746" t="s">
        <v>775</v>
      </c>
      <c r="D6746" t="s">
        <v>1753</v>
      </c>
      <c r="E6746" s="4">
        <v>70517</v>
      </c>
      <c r="F6746" s="4" t="s">
        <v>1754</v>
      </c>
      <c r="G6746" s="4" t="s">
        <v>1711</v>
      </c>
      <c r="H6746" t="str">
        <f>CONCATENATE(Source[[#This Row],[Subject]],TRIM(Source[[#This Row],[Course]]))</f>
        <v>MATH110A</v>
      </c>
      <c r="I6746" t="str">
        <f>VLOOKUP(Source[[#This Row],[SubjCrse]],'Courses and Categories'!$E$2:$G$1816,3,FALSE)</f>
        <v>Credit General Education</v>
      </c>
      <c r="J6746">
        <v>5</v>
      </c>
      <c r="K6746" t="s">
        <v>1801</v>
      </c>
      <c r="L6746" t="s">
        <v>39</v>
      </c>
      <c r="M6746" t="s">
        <v>903</v>
      </c>
      <c r="N6746" t="s">
        <v>195</v>
      </c>
      <c r="O6746">
        <v>1010</v>
      </c>
      <c r="P6746">
        <v>1100</v>
      </c>
      <c r="Q6746" t="s">
        <v>850</v>
      </c>
      <c r="R6746">
        <v>753</v>
      </c>
      <c r="S6746" t="s">
        <v>134</v>
      </c>
      <c r="T6746">
        <v>1</v>
      </c>
      <c r="U6746" s="1">
        <v>43694</v>
      </c>
      <c r="V6746" s="1">
        <v>43819</v>
      </c>
      <c r="W6746" t="s">
        <v>1776</v>
      </c>
      <c r="X6746" t="s">
        <v>1929</v>
      </c>
      <c r="Y6746">
        <v>43</v>
      </c>
      <c r="Z6746">
        <v>42</v>
      </c>
      <c r="AA6746">
        <v>35</v>
      </c>
      <c r="AB6746">
        <v>120</v>
      </c>
      <c r="AD6746">
        <f>IF(ISBLANK(Source[[#This Row],[CrosslistID]]),1,1/COUNTIFS(Source[CrosslistID],Source[[#This Row],[CrosslistID]],Source[TermDesc],Source[[#This Row],[TermDesc]]))</f>
        <v>1</v>
      </c>
      <c r="AG6746">
        <v>0</v>
      </c>
      <c r="AH6746">
        <v>120</v>
      </c>
      <c r="AI6746">
        <v>6.6669999999999998</v>
      </c>
      <c r="AJ6746">
        <v>7.1669999999999998</v>
      </c>
      <c r="AK6746">
        <v>0.33329999999999999</v>
      </c>
      <c r="AL67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46">
        <f>IF(AND(Source[[#This Row],[Credit_Noncredit]]="Noncredit",Source[[#This Row],[FTEF]]&gt;0),Source[[#This Row],[NC XLST FTES]]*525/(437.5*Source[[#This Row],[FTEF]]),0)</f>
        <v>0</v>
      </c>
      <c r="AN6746">
        <f>IF(Source[[#This Row],[Credit_Noncredit]]="Credit",Source[[#This Row],[Census Enrollment]],Source[[#This Row],[Noncredit Avg. Attendance]])</f>
        <v>43</v>
      </c>
    </row>
    <row r="6747" spans="1:40" x14ac:dyDescent="0.25">
      <c r="A6747" t="s">
        <v>1914</v>
      </c>
      <c r="B6747" t="s">
        <v>886</v>
      </c>
      <c r="C6747" t="s">
        <v>775</v>
      </c>
      <c r="D6747" t="s">
        <v>1753</v>
      </c>
      <c r="E6747" s="4">
        <v>70518</v>
      </c>
      <c r="F6747" s="4" t="s">
        <v>1754</v>
      </c>
      <c r="G6747" s="4" t="s">
        <v>1711</v>
      </c>
      <c r="H6747" t="str">
        <f>CONCATENATE(Source[[#This Row],[Subject]],TRIM(Source[[#This Row],[Course]]))</f>
        <v>MATH110A</v>
      </c>
      <c r="I6747" t="str">
        <f>VLOOKUP(Source[[#This Row],[SubjCrse]],'Courses and Categories'!$E$2:$G$1816,3,FALSE)</f>
        <v>Credit General Education</v>
      </c>
      <c r="J6747">
        <v>6</v>
      </c>
      <c r="K6747" t="s">
        <v>1801</v>
      </c>
      <c r="L6747" t="s">
        <v>39</v>
      </c>
      <c r="M6747" t="s">
        <v>903</v>
      </c>
      <c r="N6747" t="s">
        <v>195</v>
      </c>
      <c r="O6747">
        <v>1110</v>
      </c>
      <c r="P6747">
        <v>1200</v>
      </c>
      <c r="Q6747" t="s">
        <v>850</v>
      </c>
      <c r="R6747">
        <v>613</v>
      </c>
      <c r="S6747" t="s">
        <v>134</v>
      </c>
      <c r="T6747">
        <v>1</v>
      </c>
      <c r="U6747" s="1">
        <v>43694</v>
      </c>
      <c r="V6747" s="1">
        <v>43819</v>
      </c>
      <c r="W6747" t="s">
        <v>551</v>
      </c>
      <c r="X6747" t="s">
        <v>1929</v>
      </c>
      <c r="Y6747">
        <v>31</v>
      </c>
      <c r="Z6747">
        <v>18</v>
      </c>
      <c r="AA6747">
        <v>35</v>
      </c>
      <c r="AB6747">
        <v>51.428600000000003</v>
      </c>
      <c r="AD6747">
        <f>IF(ISBLANK(Source[[#This Row],[CrosslistID]]),1,1/COUNTIFS(Source[CrosslistID],Source[[#This Row],[CrosslistID]],Source[TermDesc],Source[[#This Row],[TermDesc]]))</f>
        <v>1</v>
      </c>
      <c r="AG6747">
        <v>0</v>
      </c>
      <c r="AH6747">
        <v>51.428600000000003</v>
      </c>
      <c r="AI6747">
        <v>4.6669999999999998</v>
      </c>
      <c r="AJ6747">
        <v>5.1669999999999998</v>
      </c>
      <c r="AK6747">
        <v>0.33329999999999999</v>
      </c>
      <c r="AL67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47">
        <f>IF(AND(Source[[#This Row],[Credit_Noncredit]]="Noncredit",Source[[#This Row],[FTEF]]&gt;0),Source[[#This Row],[NC XLST FTES]]*525/(437.5*Source[[#This Row],[FTEF]]),0)</f>
        <v>0</v>
      </c>
      <c r="AN6747">
        <f>IF(Source[[#This Row],[Credit_Noncredit]]="Credit",Source[[#This Row],[Census Enrollment]],Source[[#This Row],[Noncredit Avg. Attendance]])</f>
        <v>31</v>
      </c>
    </row>
    <row r="6748" spans="1:40" x14ac:dyDescent="0.25">
      <c r="A6748" t="s">
        <v>1914</v>
      </c>
      <c r="B6748" t="s">
        <v>886</v>
      </c>
      <c r="C6748" t="s">
        <v>775</v>
      </c>
      <c r="D6748" t="s">
        <v>1753</v>
      </c>
      <c r="E6748" s="4">
        <v>70519</v>
      </c>
      <c r="F6748" s="4" t="s">
        <v>1754</v>
      </c>
      <c r="G6748" s="4" t="s">
        <v>1711</v>
      </c>
      <c r="H6748" t="str">
        <f>CONCATENATE(Source[[#This Row],[Subject]],TRIM(Source[[#This Row],[Course]]))</f>
        <v>MATH110A</v>
      </c>
      <c r="I6748" t="str">
        <f>VLOOKUP(Source[[#This Row],[SubjCrse]],'Courses and Categories'!$E$2:$G$1816,3,FALSE)</f>
        <v>Credit General Education</v>
      </c>
      <c r="J6748">
        <v>7</v>
      </c>
      <c r="K6748" t="s">
        <v>1801</v>
      </c>
      <c r="L6748" t="s">
        <v>39</v>
      </c>
      <c r="M6748" t="s">
        <v>903</v>
      </c>
      <c r="N6748" t="s">
        <v>105</v>
      </c>
      <c r="O6748">
        <v>1110</v>
      </c>
      <c r="P6748">
        <v>1325</v>
      </c>
      <c r="Q6748" t="s">
        <v>238</v>
      </c>
      <c r="R6748">
        <v>703</v>
      </c>
      <c r="S6748" t="s">
        <v>134</v>
      </c>
      <c r="T6748">
        <v>1</v>
      </c>
      <c r="U6748" s="1">
        <v>43694</v>
      </c>
      <c r="V6748" s="1">
        <v>43819</v>
      </c>
      <c r="W6748" t="s">
        <v>1663</v>
      </c>
      <c r="X6748" t="s">
        <v>1929</v>
      </c>
      <c r="Y6748">
        <v>39</v>
      </c>
      <c r="Z6748">
        <v>32</v>
      </c>
      <c r="AA6748">
        <v>35</v>
      </c>
      <c r="AB6748">
        <v>91.428600000000003</v>
      </c>
      <c r="AD6748">
        <f>IF(ISBLANK(Source[[#This Row],[CrosslistID]]),1,1/COUNTIFS(Source[CrosslistID],Source[[#This Row],[CrosslistID]],Source[TermDesc],Source[[#This Row],[TermDesc]]))</f>
        <v>1</v>
      </c>
      <c r="AG6748">
        <v>0</v>
      </c>
      <c r="AH6748">
        <v>91.428600000000003</v>
      </c>
      <c r="AI6748">
        <v>6.3330000000000002</v>
      </c>
      <c r="AJ6748">
        <v>6.4996999999999998</v>
      </c>
      <c r="AK6748">
        <v>0.33329999999999999</v>
      </c>
      <c r="AL67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48">
        <f>IF(AND(Source[[#This Row],[Credit_Noncredit]]="Noncredit",Source[[#This Row],[FTEF]]&gt;0),Source[[#This Row],[NC XLST FTES]]*525/(437.5*Source[[#This Row],[FTEF]]),0)</f>
        <v>0</v>
      </c>
      <c r="AN6748">
        <f>IF(Source[[#This Row],[Credit_Noncredit]]="Credit",Source[[#This Row],[Census Enrollment]],Source[[#This Row],[Noncredit Avg. Attendance]])</f>
        <v>39</v>
      </c>
    </row>
    <row r="6749" spans="1:40" x14ac:dyDescent="0.25">
      <c r="A6749" t="s">
        <v>1914</v>
      </c>
      <c r="B6749" t="s">
        <v>886</v>
      </c>
      <c r="C6749" t="s">
        <v>775</v>
      </c>
      <c r="D6749" t="s">
        <v>1753</v>
      </c>
      <c r="E6749" s="4">
        <v>71216</v>
      </c>
      <c r="F6749" s="4" t="s">
        <v>1754</v>
      </c>
      <c r="G6749" s="4" t="s">
        <v>1711</v>
      </c>
      <c r="H6749" t="str">
        <f>CONCATENATE(Source[[#This Row],[Subject]],TRIM(Source[[#This Row],[Course]]))</f>
        <v>MATH110A</v>
      </c>
      <c r="I6749" t="str">
        <f>VLOOKUP(Source[[#This Row],[SubjCrse]],'Courses and Categories'!$E$2:$G$1816,3,FALSE)</f>
        <v>Credit General Education</v>
      </c>
      <c r="J6749">
        <v>8</v>
      </c>
      <c r="K6749" t="s">
        <v>1801</v>
      </c>
      <c r="L6749" t="s">
        <v>39</v>
      </c>
      <c r="M6749" t="s">
        <v>903</v>
      </c>
      <c r="N6749" t="s">
        <v>59</v>
      </c>
      <c r="O6749">
        <v>1110</v>
      </c>
      <c r="P6749">
        <v>1325</v>
      </c>
      <c r="Q6749" t="s">
        <v>850</v>
      </c>
      <c r="R6749">
        <v>753</v>
      </c>
      <c r="S6749" t="s">
        <v>134</v>
      </c>
      <c r="T6749">
        <v>1</v>
      </c>
      <c r="U6749" s="1">
        <v>43694</v>
      </c>
      <c r="V6749" s="1">
        <v>43819</v>
      </c>
      <c r="W6749" t="s">
        <v>1810</v>
      </c>
      <c r="X6749" t="s">
        <v>1929</v>
      </c>
      <c r="Y6749">
        <v>34</v>
      </c>
      <c r="Z6749">
        <v>22</v>
      </c>
      <c r="AA6749">
        <v>35</v>
      </c>
      <c r="AB6749">
        <v>62.857100000000003</v>
      </c>
      <c r="AD6749">
        <f>IF(ISBLANK(Source[[#This Row],[CrosslistID]]),1,1/COUNTIFS(Source[CrosslistID],Source[[#This Row],[CrosslistID]],Source[TermDesc],Source[[#This Row],[TermDesc]]))</f>
        <v>1</v>
      </c>
      <c r="AG6749">
        <v>0</v>
      </c>
      <c r="AH6749">
        <v>62.857100000000003</v>
      </c>
      <c r="AI6749">
        <v>5.5</v>
      </c>
      <c r="AJ6749">
        <v>5.6666999999999996</v>
      </c>
      <c r="AK6749">
        <v>0.33329999999999999</v>
      </c>
      <c r="AL67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49">
        <f>IF(AND(Source[[#This Row],[Credit_Noncredit]]="Noncredit",Source[[#This Row],[FTEF]]&gt;0),Source[[#This Row],[NC XLST FTES]]*525/(437.5*Source[[#This Row],[FTEF]]),0)</f>
        <v>0</v>
      </c>
      <c r="AN6749">
        <f>IF(Source[[#This Row],[Credit_Noncredit]]="Credit",Source[[#This Row],[Census Enrollment]],Source[[#This Row],[Noncredit Avg. Attendance]])</f>
        <v>34</v>
      </c>
    </row>
    <row r="6750" spans="1:40" x14ac:dyDescent="0.25">
      <c r="A6750" t="s">
        <v>1914</v>
      </c>
      <c r="B6750" t="s">
        <v>886</v>
      </c>
      <c r="C6750" t="s">
        <v>775</v>
      </c>
      <c r="D6750" t="s">
        <v>1753</v>
      </c>
      <c r="E6750" s="4">
        <v>74767</v>
      </c>
      <c r="F6750" s="4" t="s">
        <v>1754</v>
      </c>
      <c r="G6750" s="4" t="s">
        <v>1711</v>
      </c>
      <c r="H6750" t="str">
        <f>CONCATENATE(Source[[#This Row],[Subject]],TRIM(Source[[#This Row],[Course]]))</f>
        <v>MATH110A</v>
      </c>
      <c r="I6750" t="str">
        <f>VLOOKUP(Source[[#This Row],[SubjCrse]],'Courses and Categories'!$E$2:$G$1816,3,FALSE)</f>
        <v>Credit General Education</v>
      </c>
      <c r="J6750">
        <v>9</v>
      </c>
      <c r="K6750" t="s">
        <v>1801</v>
      </c>
      <c r="L6750" t="s">
        <v>39</v>
      </c>
      <c r="M6750" t="s">
        <v>903</v>
      </c>
      <c r="N6750" t="s">
        <v>105</v>
      </c>
      <c r="O6750">
        <v>1410</v>
      </c>
      <c r="P6750">
        <v>1625</v>
      </c>
      <c r="Q6750" t="s">
        <v>238</v>
      </c>
      <c r="R6750">
        <v>714</v>
      </c>
      <c r="S6750" t="s">
        <v>134</v>
      </c>
      <c r="T6750">
        <v>1</v>
      </c>
      <c r="U6750" s="1">
        <v>43694</v>
      </c>
      <c r="V6750" s="1">
        <v>43819</v>
      </c>
      <c r="W6750" t="s">
        <v>4389</v>
      </c>
      <c r="X6750" t="s">
        <v>1929</v>
      </c>
      <c r="Y6750">
        <v>33</v>
      </c>
      <c r="Z6750">
        <v>28</v>
      </c>
      <c r="AA6750">
        <v>35</v>
      </c>
      <c r="AB6750">
        <v>80</v>
      </c>
      <c r="AD6750">
        <f>IF(ISBLANK(Source[[#This Row],[CrosslistID]]),1,1/COUNTIFS(Source[CrosslistID],Source[[#This Row],[CrosslistID]],Source[TermDesc],Source[[#This Row],[TermDesc]]))</f>
        <v>1</v>
      </c>
      <c r="AG6750">
        <v>0</v>
      </c>
      <c r="AH6750">
        <v>80</v>
      </c>
      <c r="AI6750">
        <v>5.1669999999999998</v>
      </c>
      <c r="AJ6750">
        <v>5.5004</v>
      </c>
      <c r="AK6750">
        <v>0.33329999999999999</v>
      </c>
      <c r="AL67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50">
        <f>IF(AND(Source[[#This Row],[Credit_Noncredit]]="Noncredit",Source[[#This Row],[FTEF]]&gt;0),Source[[#This Row],[NC XLST FTES]]*525/(437.5*Source[[#This Row],[FTEF]]),0)</f>
        <v>0</v>
      </c>
      <c r="AN6750">
        <f>IF(Source[[#This Row],[Credit_Noncredit]]="Credit",Source[[#This Row],[Census Enrollment]],Source[[#This Row],[Noncredit Avg. Attendance]])</f>
        <v>33</v>
      </c>
    </row>
    <row r="6751" spans="1:40" x14ac:dyDescent="0.25">
      <c r="A6751" t="s">
        <v>1914</v>
      </c>
      <c r="B6751" t="s">
        <v>886</v>
      </c>
      <c r="C6751" t="s">
        <v>775</v>
      </c>
      <c r="D6751" t="s">
        <v>1753</v>
      </c>
      <c r="E6751" s="4">
        <v>70520</v>
      </c>
      <c r="F6751" s="4" t="s">
        <v>1754</v>
      </c>
      <c r="G6751" s="4" t="s">
        <v>1711</v>
      </c>
      <c r="H6751" t="str">
        <f>CONCATENATE(Source[[#This Row],[Subject]],TRIM(Source[[#This Row],[Course]]))</f>
        <v>MATH110A</v>
      </c>
      <c r="I6751" t="str">
        <f>VLOOKUP(Source[[#This Row],[SubjCrse]],'Courses and Categories'!$E$2:$G$1816,3,FALSE)</f>
        <v>Credit General Education</v>
      </c>
      <c r="J6751">
        <v>10</v>
      </c>
      <c r="K6751" t="s">
        <v>1801</v>
      </c>
      <c r="L6751" t="s">
        <v>39</v>
      </c>
      <c r="M6751" t="s">
        <v>903</v>
      </c>
      <c r="N6751" t="s">
        <v>59</v>
      </c>
      <c r="O6751">
        <v>1410</v>
      </c>
      <c r="P6751">
        <v>1625</v>
      </c>
      <c r="Q6751" t="s">
        <v>850</v>
      </c>
      <c r="R6751">
        <v>713</v>
      </c>
      <c r="S6751" t="s">
        <v>134</v>
      </c>
      <c r="T6751">
        <v>1</v>
      </c>
      <c r="U6751" s="1">
        <v>43694</v>
      </c>
      <c r="V6751" s="1">
        <v>43819</v>
      </c>
      <c r="W6751" t="s">
        <v>1805</v>
      </c>
      <c r="X6751" t="s">
        <v>1929</v>
      </c>
      <c r="Y6751">
        <v>35</v>
      </c>
      <c r="Z6751">
        <v>34</v>
      </c>
      <c r="AA6751">
        <v>25</v>
      </c>
      <c r="AB6751">
        <v>136</v>
      </c>
      <c r="AD6751">
        <f>IF(ISBLANK(Source[[#This Row],[CrosslistID]]),1,1/COUNTIFS(Source[CrosslistID],Source[[#This Row],[CrosslistID]],Source[TermDesc],Source[[#This Row],[TermDesc]]))</f>
        <v>1</v>
      </c>
      <c r="AG6751">
        <v>0</v>
      </c>
      <c r="AH6751">
        <v>136</v>
      </c>
      <c r="AI6751">
        <v>5.3330000000000002</v>
      </c>
      <c r="AJ6751">
        <v>5.8330000000000002</v>
      </c>
      <c r="AK6751">
        <v>0.33329999999999999</v>
      </c>
      <c r="AL67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51">
        <f>IF(AND(Source[[#This Row],[Credit_Noncredit]]="Noncredit",Source[[#This Row],[FTEF]]&gt;0),Source[[#This Row],[NC XLST FTES]]*525/(437.5*Source[[#This Row],[FTEF]]),0)</f>
        <v>0</v>
      </c>
      <c r="AN6751">
        <f>IF(Source[[#This Row],[Credit_Noncredit]]="Credit",Source[[#This Row],[Census Enrollment]],Source[[#This Row],[Noncredit Avg. Attendance]])</f>
        <v>35</v>
      </c>
    </row>
    <row r="6752" spans="1:40" x14ac:dyDescent="0.25">
      <c r="A6752" t="s">
        <v>1914</v>
      </c>
      <c r="B6752" t="s">
        <v>886</v>
      </c>
      <c r="C6752" t="s">
        <v>775</v>
      </c>
      <c r="D6752" t="s">
        <v>1753</v>
      </c>
      <c r="E6752" s="4">
        <v>70521</v>
      </c>
      <c r="F6752" s="4" t="s">
        <v>1754</v>
      </c>
      <c r="G6752" s="4" t="s">
        <v>1711</v>
      </c>
      <c r="H6752" t="str">
        <f>CONCATENATE(Source[[#This Row],[Subject]],TRIM(Source[[#This Row],[Course]]))</f>
        <v>MATH110A</v>
      </c>
      <c r="I6752" t="str">
        <f>VLOOKUP(Source[[#This Row],[SubjCrse]],'Courses and Categories'!$E$2:$G$1816,3,FALSE)</f>
        <v>Credit General Education</v>
      </c>
      <c r="J6752">
        <v>501</v>
      </c>
      <c r="K6752" t="s">
        <v>1801</v>
      </c>
      <c r="L6752" t="s">
        <v>87</v>
      </c>
      <c r="M6752" t="s">
        <v>903</v>
      </c>
      <c r="N6752" t="s">
        <v>105</v>
      </c>
      <c r="O6752">
        <v>1910</v>
      </c>
      <c r="P6752">
        <v>2125</v>
      </c>
      <c r="Q6752" t="s">
        <v>238</v>
      </c>
      <c r="R6752">
        <v>702</v>
      </c>
      <c r="S6752" t="s">
        <v>134</v>
      </c>
      <c r="T6752">
        <v>1</v>
      </c>
      <c r="U6752" s="1">
        <v>43694</v>
      </c>
      <c r="V6752" s="1">
        <v>43819</v>
      </c>
      <c r="W6752" t="s">
        <v>4394</v>
      </c>
      <c r="X6752" t="s">
        <v>1929</v>
      </c>
      <c r="Y6752">
        <v>28</v>
      </c>
      <c r="Z6752">
        <v>24</v>
      </c>
      <c r="AA6752">
        <v>35</v>
      </c>
      <c r="AB6752">
        <v>68.571399999999997</v>
      </c>
      <c r="AD6752">
        <f>IF(ISBLANK(Source[[#This Row],[CrosslistID]]),1,1/COUNTIFS(Source[CrosslistID],Source[[#This Row],[CrosslistID]],Source[TermDesc],Source[[#This Row],[TermDesc]]))</f>
        <v>1</v>
      </c>
      <c r="AG6752">
        <v>0</v>
      </c>
      <c r="AH6752">
        <v>68.571399999999997</v>
      </c>
      <c r="AI6752">
        <v>4.5</v>
      </c>
      <c r="AJ6752">
        <v>4.6666999999999996</v>
      </c>
      <c r="AK6752">
        <v>0.33329999999999999</v>
      </c>
      <c r="AL67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52">
        <f>IF(AND(Source[[#This Row],[Credit_Noncredit]]="Noncredit",Source[[#This Row],[FTEF]]&gt;0),Source[[#This Row],[NC XLST FTES]]*525/(437.5*Source[[#This Row],[FTEF]]),0)</f>
        <v>0</v>
      </c>
      <c r="AN6752">
        <f>IF(Source[[#This Row],[Credit_Noncredit]]="Credit",Source[[#This Row],[Census Enrollment]],Source[[#This Row],[Noncredit Avg. Attendance]])</f>
        <v>28</v>
      </c>
    </row>
    <row r="6753" spans="1:40" x14ac:dyDescent="0.25">
      <c r="A6753" t="s">
        <v>1914</v>
      </c>
      <c r="B6753" t="s">
        <v>886</v>
      </c>
      <c r="C6753" t="s">
        <v>775</v>
      </c>
      <c r="D6753" t="s">
        <v>1753</v>
      </c>
      <c r="E6753" s="4">
        <v>76210</v>
      </c>
      <c r="F6753" s="4" t="s">
        <v>1754</v>
      </c>
      <c r="G6753" s="4" t="s">
        <v>1711</v>
      </c>
      <c r="H6753" t="str">
        <f>CONCATENATE(Source[[#This Row],[Subject]],TRIM(Source[[#This Row],[Course]]))</f>
        <v>MATH110A</v>
      </c>
      <c r="I6753" t="str">
        <f>VLOOKUP(Source[[#This Row],[SubjCrse]],'Courses and Categories'!$E$2:$G$1816,3,FALSE)</f>
        <v>Credit General Education</v>
      </c>
      <c r="J6753">
        <v>961</v>
      </c>
      <c r="K6753" t="s">
        <v>1801</v>
      </c>
      <c r="L6753" t="s">
        <v>87</v>
      </c>
      <c r="M6753" t="s">
        <v>897</v>
      </c>
      <c r="N6753" t="s">
        <v>42</v>
      </c>
      <c r="O6753" t="s">
        <v>42</v>
      </c>
      <c r="P6753" t="s">
        <v>42</v>
      </c>
      <c r="Q6753" t="s">
        <v>42</v>
      </c>
      <c r="S6753" t="s">
        <v>134</v>
      </c>
      <c r="T6753" t="s">
        <v>44</v>
      </c>
      <c r="U6753" s="1">
        <v>43711</v>
      </c>
      <c r="V6753" s="1">
        <v>43819</v>
      </c>
      <c r="W6753" t="s">
        <v>388</v>
      </c>
      <c r="X6753" t="s">
        <v>1450</v>
      </c>
      <c r="Y6753">
        <v>34</v>
      </c>
      <c r="Z6753">
        <v>26</v>
      </c>
      <c r="AA6753">
        <v>40</v>
      </c>
      <c r="AB6753">
        <v>65</v>
      </c>
      <c r="AD6753">
        <f>IF(ISBLANK(Source[[#This Row],[CrosslistID]]),1,1/COUNTIFS(Source[CrosslistID],Source[[#This Row],[CrosslistID]],Source[TermDesc],Source[[#This Row],[TermDesc]]))</f>
        <v>1</v>
      </c>
      <c r="AG6753">
        <v>0</v>
      </c>
      <c r="AH6753">
        <v>65</v>
      </c>
      <c r="AI6753">
        <v>5.5</v>
      </c>
      <c r="AJ6753">
        <v>5.6666999999999996</v>
      </c>
      <c r="AK6753">
        <v>0.33329999999999999</v>
      </c>
      <c r="AL67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53">
        <f>IF(AND(Source[[#This Row],[Credit_Noncredit]]="Noncredit",Source[[#This Row],[FTEF]]&gt;0),Source[[#This Row],[NC XLST FTES]]*525/(437.5*Source[[#This Row],[FTEF]]),0)</f>
        <v>0</v>
      </c>
      <c r="AN6753">
        <f>IF(Source[[#This Row],[Credit_Noncredit]]="Credit",Source[[#This Row],[Census Enrollment]],Source[[#This Row],[Noncredit Avg. Attendance]])</f>
        <v>34</v>
      </c>
    </row>
    <row r="6754" spans="1:40" x14ac:dyDescent="0.25">
      <c r="A6754" t="s">
        <v>1914</v>
      </c>
      <c r="B6754" t="s">
        <v>886</v>
      </c>
      <c r="C6754" t="s">
        <v>775</v>
      </c>
      <c r="D6754" t="s">
        <v>1753</v>
      </c>
      <c r="E6754" s="4">
        <v>71277</v>
      </c>
      <c r="F6754" s="4" t="s">
        <v>1754</v>
      </c>
      <c r="G6754" s="4" t="s">
        <v>1717</v>
      </c>
      <c r="H6754" t="str">
        <f>CONCATENATE(Source[[#This Row],[Subject]],TRIM(Source[[#This Row],[Course]]))</f>
        <v>MATH110B</v>
      </c>
      <c r="I6754" t="str">
        <f>VLOOKUP(Source[[#This Row],[SubjCrse]],'Courses and Categories'!$E$2:$G$1816,3,FALSE)</f>
        <v>Credit General Education</v>
      </c>
      <c r="J6754">
        <v>1</v>
      </c>
      <c r="K6754" t="s">
        <v>1807</v>
      </c>
      <c r="L6754" t="s">
        <v>39</v>
      </c>
      <c r="M6754" t="s">
        <v>903</v>
      </c>
      <c r="N6754" t="s">
        <v>195</v>
      </c>
      <c r="O6754">
        <v>810</v>
      </c>
      <c r="P6754">
        <v>900</v>
      </c>
      <c r="Q6754" t="s">
        <v>422</v>
      </c>
      <c r="R6754">
        <v>215</v>
      </c>
      <c r="S6754" t="s">
        <v>134</v>
      </c>
      <c r="T6754">
        <v>1</v>
      </c>
      <c r="U6754" s="1">
        <v>43694</v>
      </c>
      <c r="V6754" s="1">
        <v>43819</v>
      </c>
      <c r="W6754" t="s">
        <v>1802</v>
      </c>
      <c r="X6754" t="s">
        <v>1929</v>
      </c>
      <c r="Y6754">
        <v>38</v>
      </c>
      <c r="Z6754">
        <v>32</v>
      </c>
      <c r="AA6754">
        <v>35</v>
      </c>
      <c r="AB6754">
        <v>91.428600000000003</v>
      </c>
      <c r="AD6754">
        <f>IF(ISBLANK(Source[[#This Row],[CrosslistID]]),1,1/COUNTIFS(Source[CrosslistID],Source[[#This Row],[CrosslistID]],Source[TermDesc],Source[[#This Row],[TermDesc]]))</f>
        <v>1</v>
      </c>
      <c r="AG6754">
        <v>0</v>
      </c>
      <c r="AH6754">
        <v>91.428600000000003</v>
      </c>
      <c r="AI6754">
        <v>6</v>
      </c>
      <c r="AJ6754">
        <v>6.3333000000000004</v>
      </c>
      <c r="AK6754">
        <v>0.33329999999999999</v>
      </c>
      <c r="AL67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54">
        <f>IF(AND(Source[[#This Row],[Credit_Noncredit]]="Noncredit",Source[[#This Row],[FTEF]]&gt;0),Source[[#This Row],[NC XLST FTES]]*525/(437.5*Source[[#This Row],[FTEF]]),0)</f>
        <v>0</v>
      </c>
      <c r="AN6754">
        <f>IF(Source[[#This Row],[Credit_Noncredit]]="Credit",Source[[#This Row],[Census Enrollment]],Source[[#This Row],[Noncredit Avg. Attendance]])</f>
        <v>38</v>
      </c>
    </row>
    <row r="6755" spans="1:40" x14ac:dyDescent="0.25">
      <c r="A6755" t="s">
        <v>1914</v>
      </c>
      <c r="B6755" t="s">
        <v>886</v>
      </c>
      <c r="C6755" t="s">
        <v>775</v>
      </c>
      <c r="D6755" t="s">
        <v>1753</v>
      </c>
      <c r="E6755" s="4">
        <v>70524</v>
      </c>
      <c r="F6755" s="4" t="s">
        <v>1754</v>
      </c>
      <c r="G6755" s="4" t="s">
        <v>1717</v>
      </c>
      <c r="H6755" t="str">
        <f>CONCATENATE(Source[[#This Row],[Subject]],TRIM(Source[[#This Row],[Course]]))</f>
        <v>MATH110B</v>
      </c>
      <c r="I6755" t="str">
        <f>VLOOKUP(Source[[#This Row],[SubjCrse]],'Courses and Categories'!$E$2:$G$1816,3,FALSE)</f>
        <v>Credit General Education</v>
      </c>
      <c r="J6755">
        <v>2</v>
      </c>
      <c r="K6755" t="s">
        <v>1807</v>
      </c>
      <c r="L6755" t="s">
        <v>39</v>
      </c>
      <c r="M6755" t="s">
        <v>903</v>
      </c>
      <c r="N6755" t="s">
        <v>105</v>
      </c>
      <c r="O6755">
        <v>810</v>
      </c>
      <c r="P6755">
        <v>1025</v>
      </c>
      <c r="Q6755" t="s">
        <v>850</v>
      </c>
      <c r="R6755">
        <v>613</v>
      </c>
      <c r="S6755" t="s">
        <v>134</v>
      </c>
      <c r="T6755">
        <v>1</v>
      </c>
      <c r="U6755" s="1">
        <v>43694</v>
      </c>
      <c r="V6755" s="1">
        <v>43819</v>
      </c>
      <c r="W6755" t="s">
        <v>1810</v>
      </c>
      <c r="X6755" t="s">
        <v>1929</v>
      </c>
      <c r="Y6755">
        <v>27</v>
      </c>
      <c r="Z6755">
        <v>19</v>
      </c>
      <c r="AA6755">
        <v>35</v>
      </c>
      <c r="AB6755">
        <v>54.285699999999999</v>
      </c>
      <c r="AD6755">
        <f>IF(ISBLANK(Source[[#This Row],[CrosslistID]]),1,1/COUNTIFS(Source[CrosslistID],Source[[#This Row],[CrosslistID]],Source[TermDesc],Source[[#This Row],[TermDesc]]))</f>
        <v>1</v>
      </c>
      <c r="AG6755">
        <v>0</v>
      </c>
      <c r="AH6755">
        <v>54.285699999999999</v>
      </c>
      <c r="AI6755">
        <v>4.1669999999999998</v>
      </c>
      <c r="AJ6755">
        <v>4.5004</v>
      </c>
      <c r="AK6755">
        <v>0.33329999999999999</v>
      </c>
      <c r="AL67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55">
        <f>IF(AND(Source[[#This Row],[Credit_Noncredit]]="Noncredit",Source[[#This Row],[FTEF]]&gt;0),Source[[#This Row],[NC XLST FTES]]*525/(437.5*Source[[#This Row],[FTEF]]),0)</f>
        <v>0</v>
      </c>
      <c r="AN6755">
        <f>IF(Source[[#This Row],[Credit_Noncredit]]="Credit",Source[[#This Row],[Census Enrollment]],Source[[#This Row],[Noncredit Avg. Attendance]])</f>
        <v>27</v>
      </c>
    </row>
    <row r="6756" spans="1:40" x14ac:dyDescent="0.25">
      <c r="A6756" t="s">
        <v>1914</v>
      </c>
      <c r="B6756" t="s">
        <v>886</v>
      </c>
      <c r="C6756" t="s">
        <v>775</v>
      </c>
      <c r="D6756" t="s">
        <v>1753</v>
      </c>
      <c r="E6756" s="4">
        <v>73659</v>
      </c>
      <c r="F6756" s="4" t="s">
        <v>1754</v>
      </c>
      <c r="G6756" s="4" t="s">
        <v>1717</v>
      </c>
      <c r="H6756" t="str">
        <f>CONCATENATE(Source[[#This Row],[Subject]],TRIM(Source[[#This Row],[Course]]))</f>
        <v>MATH110B</v>
      </c>
      <c r="I6756" t="str">
        <f>VLOOKUP(Source[[#This Row],[SubjCrse]],'Courses and Categories'!$E$2:$G$1816,3,FALSE)</f>
        <v>Credit General Education</v>
      </c>
      <c r="J6756">
        <v>3</v>
      </c>
      <c r="K6756" t="s">
        <v>1807</v>
      </c>
      <c r="L6756" t="s">
        <v>39</v>
      </c>
      <c r="M6756" t="s">
        <v>903</v>
      </c>
      <c r="N6756" t="s">
        <v>195</v>
      </c>
      <c r="O6756">
        <v>910</v>
      </c>
      <c r="P6756">
        <v>1000</v>
      </c>
      <c r="Q6756" t="s">
        <v>420</v>
      </c>
      <c r="R6756">
        <v>274</v>
      </c>
      <c r="S6756" t="s">
        <v>134</v>
      </c>
      <c r="T6756">
        <v>1</v>
      </c>
      <c r="U6756" s="1">
        <v>43694</v>
      </c>
      <c r="V6756" s="1">
        <v>43819</v>
      </c>
      <c r="W6756" t="s">
        <v>1760</v>
      </c>
      <c r="X6756" t="s">
        <v>1929</v>
      </c>
      <c r="Y6756">
        <v>40</v>
      </c>
      <c r="Z6756">
        <v>36</v>
      </c>
      <c r="AA6756">
        <v>35</v>
      </c>
      <c r="AB6756">
        <v>102.8571</v>
      </c>
      <c r="AD6756">
        <f>IF(ISBLANK(Source[[#This Row],[CrosslistID]]),1,1/COUNTIFS(Source[CrosslistID],Source[[#This Row],[CrosslistID]],Source[TermDesc],Source[[#This Row],[TermDesc]]))</f>
        <v>1</v>
      </c>
      <c r="AG6756">
        <v>0</v>
      </c>
      <c r="AH6756">
        <v>102.8571</v>
      </c>
      <c r="AI6756">
        <v>6.6669999999999998</v>
      </c>
      <c r="AJ6756">
        <v>6.6669999999999998</v>
      </c>
      <c r="AK6756">
        <v>0.33329999999999999</v>
      </c>
      <c r="AL67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56">
        <f>IF(AND(Source[[#This Row],[Credit_Noncredit]]="Noncredit",Source[[#This Row],[FTEF]]&gt;0),Source[[#This Row],[NC XLST FTES]]*525/(437.5*Source[[#This Row],[FTEF]]),0)</f>
        <v>0</v>
      </c>
      <c r="AN6756">
        <f>IF(Source[[#This Row],[Credit_Noncredit]]="Credit",Source[[#This Row],[Census Enrollment]],Source[[#This Row],[Noncredit Avg. Attendance]])</f>
        <v>40</v>
      </c>
    </row>
    <row r="6757" spans="1:40" x14ac:dyDescent="0.25">
      <c r="A6757" t="s">
        <v>1914</v>
      </c>
      <c r="B6757" t="s">
        <v>886</v>
      </c>
      <c r="C6757" t="s">
        <v>775</v>
      </c>
      <c r="D6757" t="s">
        <v>1753</v>
      </c>
      <c r="E6757" s="4">
        <v>74671</v>
      </c>
      <c r="F6757" s="4" t="s">
        <v>1754</v>
      </c>
      <c r="G6757" s="4" t="s">
        <v>1717</v>
      </c>
      <c r="H6757" t="str">
        <f>CONCATENATE(Source[[#This Row],[Subject]],TRIM(Source[[#This Row],[Course]]))</f>
        <v>MATH110B</v>
      </c>
      <c r="I6757" t="str">
        <f>VLOOKUP(Source[[#This Row],[SubjCrse]],'Courses and Categories'!$E$2:$G$1816,3,FALSE)</f>
        <v>Credit General Education</v>
      </c>
      <c r="J6757">
        <v>4</v>
      </c>
      <c r="K6757" t="s">
        <v>1807</v>
      </c>
      <c r="L6757" t="s">
        <v>39</v>
      </c>
      <c r="M6757" t="s">
        <v>903</v>
      </c>
      <c r="N6757" t="s">
        <v>105</v>
      </c>
      <c r="O6757">
        <v>1110</v>
      </c>
      <c r="P6757">
        <v>1325</v>
      </c>
      <c r="Q6757" t="s">
        <v>238</v>
      </c>
      <c r="R6757">
        <v>711</v>
      </c>
      <c r="S6757" t="s">
        <v>134</v>
      </c>
      <c r="T6757">
        <v>1</v>
      </c>
      <c r="U6757" s="1">
        <v>43694</v>
      </c>
      <c r="V6757" s="1">
        <v>43819</v>
      </c>
      <c r="W6757" t="s">
        <v>1786</v>
      </c>
      <c r="X6757" t="s">
        <v>1929</v>
      </c>
      <c r="Y6757">
        <v>31</v>
      </c>
      <c r="Z6757">
        <v>27</v>
      </c>
      <c r="AA6757">
        <v>35</v>
      </c>
      <c r="AB6757">
        <v>77.142899999999997</v>
      </c>
      <c r="AD6757">
        <f>IF(ISBLANK(Source[[#This Row],[CrosslistID]]),1,1/COUNTIFS(Source[CrosslistID],Source[[#This Row],[CrosslistID]],Source[TermDesc],Source[[#This Row],[TermDesc]]))</f>
        <v>1</v>
      </c>
      <c r="AG6757">
        <v>0</v>
      </c>
      <c r="AH6757">
        <v>77.142899999999997</v>
      </c>
      <c r="AI6757">
        <v>4.8330000000000002</v>
      </c>
      <c r="AJ6757">
        <v>5.1662999999999997</v>
      </c>
      <c r="AK6757">
        <v>0.33329999999999999</v>
      </c>
      <c r="AL67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57">
        <f>IF(AND(Source[[#This Row],[Credit_Noncredit]]="Noncredit",Source[[#This Row],[FTEF]]&gt;0),Source[[#This Row],[NC XLST FTES]]*525/(437.5*Source[[#This Row],[FTEF]]),0)</f>
        <v>0</v>
      </c>
      <c r="AN6757">
        <f>IF(Source[[#This Row],[Credit_Noncredit]]="Credit",Source[[#This Row],[Census Enrollment]],Source[[#This Row],[Noncredit Avg. Attendance]])</f>
        <v>31</v>
      </c>
    </row>
    <row r="6758" spans="1:40" x14ac:dyDescent="0.25">
      <c r="A6758" t="s">
        <v>1914</v>
      </c>
      <c r="B6758" t="s">
        <v>886</v>
      </c>
      <c r="C6758" t="s">
        <v>775</v>
      </c>
      <c r="D6758" t="s">
        <v>1753</v>
      </c>
      <c r="E6758" s="4">
        <v>72496</v>
      </c>
      <c r="F6758" s="4" t="s">
        <v>1754</v>
      </c>
      <c r="G6758" s="4" t="s">
        <v>1717</v>
      </c>
      <c r="H6758" t="str">
        <f>CONCATENATE(Source[[#This Row],[Subject]],TRIM(Source[[#This Row],[Course]]))</f>
        <v>MATH110B</v>
      </c>
      <c r="I6758" t="str">
        <f>VLOOKUP(Source[[#This Row],[SubjCrse]],'Courses and Categories'!$E$2:$G$1816,3,FALSE)</f>
        <v>Credit General Education</v>
      </c>
      <c r="J6758">
        <v>5</v>
      </c>
      <c r="K6758" t="s">
        <v>1807</v>
      </c>
      <c r="L6758" t="s">
        <v>39</v>
      </c>
      <c r="M6758" t="s">
        <v>903</v>
      </c>
      <c r="N6758" t="s">
        <v>59</v>
      </c>
      <c r="O6758">
        <v>1110</v>
      </c>
      <c r="P6758">
        <v>1325</v>
      </c>
      <c r="Q6758" t="s">
        <v>240</v>
      </c>
      <c r="R6758">
        <v>246</v>
      </c>
      <c r="S6758" t="s">
        <v>134</v>
      </c>
      <c r="T6758">
        <v>1</v>
      </c>
      <c r="U6758" s="1">
        <v>43694</v>
      </c>
      <c r="V6758" s="1">
        <v>43819</v>
      </c>
      <c r="W6758" t="s">
        <v>4396</v>
      </c>
      <c r="X6758" t="s">
        <v>1929</v>
      </c>
      <c r="Y6758">
        <v>46</v>
      </c>
      <c r="Z6758">
        <v>37</v>
      </c>
      <c r="AA6758">
        <v>35</v>
      </c>
      <c r="AB6758">
        <v>105.71429999999999</v>
      </c>
      <c r="AD6758">
        <f>IF(ISBLANK(Source[[#This Row],[CrosslistID]]),1,1/COUNTIFS(Source[CrosslistID],Source[[#This Row],[CrosslistID]],Source[TermDesc],Source[[#This Row],[TermDesc]]))</f>
        <v>1</v>
      </c>
      <c r="AG6758">
        <v>0</v>
      </c>
      <c r="AH6758">
        <v>105.71429999999999</v>
      </c>
      <c r="AI6758">
        <v>7.1669999999999998</v>
      </c>
      <c r="AJ6758">
        <v>7.6669999999999998</v>
      </c>
      <c r="AK6758">
        <v>0.33329999999999999</v>
      </c>
      <c r="AL67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58">
        <f>IF(AND(Source[[#This Row],[Credit_Noncredit]]="Noncredit",Source[[#This Row],[FTEF]]&gt;0),Source[[#This Row],[NC XLST FTES]]*525/(437.5*Source[[#This Row],[FTEF]]),0)</f>
        <v>0</v>
      </c>
      <c r="AN6758">
        <f>IF(Source[[#This Row],[Credit_Noncredit]]="Credit",Source[[#This Row],[Census Enrollment]],Source[[#This Row],[Noncredit Avg. Attendance]])</f>
        <v>46</v>
      </c>
    </row>
    <row r="6759" spans="1:40" x14ac:dyDescent="0.25">
      <c r="A6759" t="s">
        <v>1914</v>
      </c>
      <c r="B6759" t="s">
        <v>886</v>
      </c>
      <c r="C6759" t="s">
        <v>775</v>
      </c>
      <c r="D6759" t="s">
        <v>1753</v>
      </c>
      <c r="E6759" s="4">
        <v>70526</v>
      </c>
      <c r="F6759" s="4" t="s">
        <v>1754</v>
      </c>
      <c r="G6759" s="4" t="s">
        <v>1717</v>
      </c>
      <c r="H6759" t="str">
        <f>CONCATENATE(Source[[#This Row],[Subject]],TRIM(Source[[#This Row],[Course]]))</f>
        <v>MATH110B</v>
      </c>
      <c r="I6759" t="str">
        <f>VLOOKUP(Source[[#This Row],[SubjCrse]],'Courses and Categories'!$E$2:$G$1816,3,FALSE)</f>
        <v>Credit General Education</v>
      </c>
      <c r="J6759">
        <v>6</v>
      </c>
      <c r="K6759" t="s">
        <v>1807</v>
      </c>
      <c r="L6759" t="s">
        <v>39</v>
      </c>
      <c r="M6759" t="s">
        <v>903</v>
      </c>
      <c r="N6759" t="s">
        <v>105</v>
      </c>
      <c r="O6759">
        <v>1410</v>
      </c>
      <c r="P6759">
        <v>1630</v>
      </c>
      <c r="Q6759" t="s">
        <v>850</v>
      </c>
      <c r="R6759">
        <v>653</v>
      </c>
      <c r="S6759" t="s">
        <v>134</v>
      </c>
      <c r="T6759">
        <v>1</v>
      </c>
      <c r="U6759" s="1">
        <v>43694</v>
      </c>
      <c r="V6759" s="1">
        <v>43819</v>
      </c>
      <c r="W6759" t="s">
        <v>922</v>
      </c>
      <c r="X6759" t="s">
        <v>1929</v>
      </c>
      <c r="Y6759">
        <v>33</v>
      </c>
      <c r="Z6759">
        <v>26</v>
      </c>
      <c r="AA6759">
        <v>35</v>
      </c>
      <c r="AB6759">
        <v>74.285700000000006</v>
      </c>
      <c r="AD6759">
        <f>IF(ISBLANK(Source[[#This Row],[CrosslistID]]),1,1/COUNTIFS(Source[CrosslistID],Source[[#This Row],[CrosslistID]],Source[TermDesc],Source[[#This Row],[TermDesc]]))</f>
        <v>1</v>
      </c>
      <c r="AG6759">
        <v>0</v>
      </c>
      <c r="AH6759">
        <v>74.285700000000006</v>
      </c>
      <c r="AI6759">
        <v>5.2</v>
      </c>
      <c r="AJ6759">
        <v>5.72</v>
      </c>
      <c r="AK6759">
        <v>0.33329999999999999</v>
      </c>
      <c r="AL67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59">
        <f>IF(AND(Source[[#This Row],[Credit_Noncredit]]="Noncredit",Source[[#This Row],[FTEF]]&gt;0),Source[[#This Row],[NC XLST FTES]]*525/(437.5*Source[[#This Row],[FTEF]]),0)</f>
        <v>0</v>
      </c>
      <c r="AN6759">
        <f>IF(Source[[#This Row],[Credit_Noncredit]]="Credit",Source[[#This Row],[Census Enrollment]],Source[[#This Row],[Noncredit Avg. Attendance]])</f>
        <v>33</v>
      </c>
    </row>
    <row r="6760" spans="1:40" x14ac:dyDescent="0.25">
      <c r="A6760" t="s">
        <v>1914</v>
      </c>
      <c r="B6760" t="s">
        <v>886</v>
      </c>
      <c r="C6760" t="s">
        <v>775</v>
      </c>
      <c r="D6760" t="s">
        <v>1753</v>
      </c>
      <c r="E6760" s="4">
        <v>77180</v>
      </c>
      <c r="F6760" s="4" t="s">
        <v>1754</v>
      </c>
      <c r="G6760" s="4" t="s">
        <v>1717</v>
      </c>
      <c r="H6760" t="str">
        <f>CONCATENATE(Source[[#This Row],[Subject]],TRIM(Source[[#This Row],[Course]]))</f>
        <v>MATH110B</v>
      </c>
      <c r="I6760" t="str">
        <f>VLOOKUP(Source[[#This Row],[SubjCrse]],'Courses and Categories'!$E$2:$G$1816,3,FALSE)</f>
        <v>Credit General Education</v>
      </c>
      <c r="J6760">
        <v>501</v>
      </c>
      <c r="K6760" t="s">
        <v>1807</v>
      </c>
      <c r="L6760" t="s">
        <v>87</v>
      </c>
      <c r="M6760" t="s">
        <v>903</v>
      </c>
      <c r="N6760" t="s">
        <v>59</v>
      </c>
      <c r="O6760">
        <v>1910</v>
      </c>
      <c r="P6760">
        <v>2125</v>
      </c>
      <c r="Q6760" t="s">
        <v>850</v>
      </c>
      <c r="R6760">
        <v>713</v>
      </c>
      <c r="S6760" t="s">
        <v>134</v>
      </c>
      <c r="T6760">
        <v>1</v>
      </c>
      <c r="U6760" s="1">
        <v>43694</v>
      </c>
      <c r="V6760" s="1">
        <v>43819</v>
      </c>
      <c r="W6760" t="s">
        <v>1762</v>
      </c>
      <c r="X6760" t="s">
        <v>1929</v>
      </c>
      <c r="Y6760">
        <v>21</v>
      </c>
      <c r="Z6760">
        <v>19</v>
      </c>
      <c r="AA6760">
        <v>35</v>
      </c>
      <c r="AB6760">
        <v>54.285699999999999</v>
      </c>
      <c r="AD6760">
        <f>IF(ISBLANK(Source[[#This Row],[CrosslistID]]),1,1/COUNTIFS(Source[CrosslistID],Source[[#This Row],[CrosslistID]],Source[TermDesc],Source[[#This Row],[TermDesc]]))</f>
        <v>1</v>
      </c>
      <c r="AG6760">
        <v>0</v>
      </c>
      <c r="AH6760">
        <v>54.285699999999999</v>
      </c>
      <c r="AI6760">
        <v>2.8330000000000002</v>
      </c>
      <c r="AJ6760">
        <v>3.4996</v>
      </c>
      <c r="AK6760">
        <v>0.33329999999999999</v>
      </c>
      <c r="AL67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60">
        <f>IF(AND(Source[[#This Row],[Credit_Noncredit]]="Noncredit",Source[[#This Row],[FTEF]]&gt;0),Source[[#This Row],[NC XLST FTES]]*525/(437.5*Source[[#This Row],[FTEF]]),0)</f>
        <v>0</v>
      </c>
      <c r="AN6760">
        <f>IF(Source[[#This Row],[Credit_Noncredit]]="Credit",Source[[#This Row],[Census Enrollment]],Source[[#This Row],[Noncredit Avg. Attendance]])</f>
        <v>21</v>
      </c>
    </row>
    <row r="6761" spans="1:40" x14ac:dyDescent="0.25">
      <c r="A6761" t="s">
        <v>1914</v>
      </c>
      <c r="B6761" t="s">
        <v>886</v>
      </c>
      <c r="C6761" t="s">
        <v>775</v>
      </c>
      <c r="D6761" t="s">
        <v>1753</v>
      </c>
      <c r="E6761" s="4">
        <v>70527</v>
      </c>
      <c r="F6761" s="4" t="s">
        <v>1754</v>
      </c>
      <c r="G6761" s="4" t="s">
        <v>1717</v>
      </c>
      <c r="H6761" t="str">
        <f>CONCATENATE(Source[[#This Row],[Subject]],TRIM(Source[[#This Row],[Course]]))</f>
        <v>MATH110B</v>
      </c>
      <c r="I6761" t="str">
        <f>VLOOKUP(Source[[#This Row],[SubjCrse]],'Courses and Categories'!$E$2:$G$1816,3,FALSE)</f>
        <v>Credit General Education</v>
      </c>
      <c r="J6761">
        <v>961</v>
      </c>
      <c r="K6761" t="s">
        <v>1807</v>
      </c>
      <c r="L6761" t="s">
        <v>87</v>
      </c>
      <c r="M6761" t="s">
        <v>897</v>
      </c>
      <c r="N6761" t="s">
        <v>42</v>
      </c>
      <c r="O6761" t="s">
        <v>42</v>
      </c>
      <c r="P6761" t="s">
        <v>42</v>
      </c>
      <c r="Q6761" t="s">
        <v>42</v>
      </c>
      <c r="S6761" t="s">
        <v>134</v>
      </c>
      <c r="T6761" t="s">
        <v>44</v>
      </c>
      <c r="U6761" s="1">
        <v>43711</v>
      </c>
      <c r="V6761" s="1">
        <v>43819</v>
      </c>
      <c r="W6761" t="s">
        <v>1803</v>
      </c>
      <c r="X6761" t="s">
        <v>1450</v>
      </c>
      <c r="Y6761">
        <v>35</v>
      </c>
      <c r="Z6761">
        <v>30</v>
      </c>
      <c r="AA6761">
        <v>40</v>
      </c>
      <c r="AB6761">
        <v>75</v>
      </c>
      <c r="AD6761">
        <f>IF(ISBLANK(Source[[#This Row],[CrosslistID]]),1,1/COUNTIFS(Source[CrosslistID],Source[[#This Row],[CrosslistID]],Source[TermDesc],Source[[#This Row],[TermDesc]]))</f>
        <v>1</v>
      </c>
      <c r="AG6761">
        <v>0</v>
      </c>
      <c r="AH6761">
        <v>75</v>
      </c>
      <c r="AI6761">
        <v>5.6669999999999998</v>
      </c>
      <c r="AJ6761">
        <v>5.8337000000000003</v>
      </c>
      <c r="AK6761">
        <v>0.33329999999999999</v>
      </c>
      <c r="AL67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61">
        <f>IF(AND(Source[[#This Row],[Credit_Noncredit]]="Noncredit",Source[[#This Row],[FTEF]]&gt;0),Source[[#This Row],[NC XLST FTES]]*525/(437.5*Source[[#This Row],[FTEF]]),0)</f>
        <v>0</v>
      </c>
      <c r="AN6761">
        <f>IF(Source[[#This Row],[Credit_Noncredit]]="Credit",Source[[#This Row],[Census Enrollment]],Source[[#This Row],[Noncredit Avg. Attendance]])</f>
        <v>35</v>
      </c>
    </row>
    <row r="6762" spans="1:40" x14ac:dyDescent="0.25">
      <c r="A6762" t="s">
        <v>1914</v>
      </c>
      <c r="B6762" t="s">
        <v>886</v>
      </c>
      <c r="C6762" t="s">
        <v>775</v>
      </c>
      <c r="D6762" t="s">
        <v>1753</v>
      </c>
      <c r="E6762" s="4">
        <v>70528</v>
      </c>
      <c r="F6762" s="4" t="s">
        <v>1754</v>
      </c>
      <c r="G6762" s="4" t="s">
        <v>1808</v>
      </c>
      <c r="H6762" t="str">
        <f>CONCATENATE(Source[[#This Row],[Subject]],TRIM(Source[[#This Row],[Course]]))</f>
        <v>MATH110C</v>
      </c>
      <c r="I6762" t="str">
        <f>VLOOKUP(Source[[#This Row],[SubjCrse]],'Courses and Categories'!$E$2:$G$1816,3,FALSE)</f>
        <v>Credit General Education</v>
      </c>
      <c r="J6762">
        <v>1</v>
      </c>
      <c r="K6762" t="s">
        <v>1809</v>
      </c>
      <c r="L6762" t="s">
        <v>39</v>
      </c>
      <c r="M6762" t="s">
        <v>903</v>
      </c>
      <c r="N6762" t="s">
        <v>202</v>
      </c>
      <c r="O6762" t="s">
        <v>208</v>
      </c>
      <c r="P6762" t="s">
        <v>2111</v>
      </c>
      <c r="Q6762" t="s">
        <v>2371</v>
      </c>
      <c r="R6762">
        <v>712</v>
      </c>
      <c r="S6762" t="s">
        <v>134</v>
      </c>
      <c r="T6762">
        <v>1</v>
      </c>
      <c r="U6762" s="1">
        <v>43694</v>
      </c>
      <c r="V6762" s="1">
        <v>43819</v>
      </c>
      <c r="W6762" t="s">
        <v>4397</v>
      </c>
      <c r="X6762" t="s">
        <v>1929</v>
      </c>
      <c r="Y6762">
        <v>39</v>
      </c>
      <c r="Z6762">
        <v>38</v>
      </c>
      <c r="AA6762">
        <v>35</v>
      </c>
      <c r="AB6762">
        <v>108.5714</v>
      </c>
      <c r="AD6762">
        <f>IF(ISBLANK(Source[[#This Row],[CrosslistID]]),1,1/COUNTIFS(Source[CrosslistID],Source[[#This Row],[CrosslistID]],Source[TermDesc],Source[[#This Row],[TermDesc]]))</f>
        <v>1</v>
      </c>
      <c r="AG6762">
        <v>0</v>
      </c>
      <c r="AH6762">
        <v>108.5714</v>
      </c>
      <c r="AI6762">
        <v>5.6669999999999998</v>
      </c>
      <c r="AJ6762">
        <v>6.5004</v>
      </c>
      <c r="AK6762">
        <v>0.33329999999999999</v>
      </c>
      <c r="AL67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62">
        <f>IF(AND(Source[[#This Row],[Credit_Noncredit]]="Noncredit",Source[[#This Row],[FTEF]]&gt;0),Source[[#This Row],[NC XLST FTES]]*525/(437.5*Source[[#This Row],[FTEF]]),0)</f>
        <v>0</v>
      </c>
      <c r="AN6762">
        <f>IF(Source[[#This Row],[Credit_Noncredit]]="Credit",Source[[#This Row],[Census Enrollment]],Source[[#This Row],[Noncredit Avg. Attendance]])</f>
        <v>39</v>
      </c>
    </row>
    <row r="6763" spans="1:40" x14ac:dyDescent="0.25">
      <c r="A6763" t="s">
        <v>1914</v>
      </c>
      <c r="B6763" t="s">
        <v>886</v>
      </c>
      <c r="C6763" t="s">
        <v>775</v>
      </c>
      <c r="D6763" t="s">
        <v>1753</v>
      </c>
      <c r="E6763" s="4">
        <v>70529</v>
      </c>
      <c r="F6763" s="4" t="s">
        <v>1754</v>
      </c>
      <c r="G6763" s="4" t="s">
        <v>1808</v>
      </c>
      <c r="H6763" t="str">
        <f>CONCATENATE(Source[[#This Row],[Subject]],TRIM(Source[[#This Row],[Course]]))</f>
        <v>MATH110C</v>
      </c>
      <c r="I6763" t="str">
        <f>VLOOKUP(Source[[#This Row],[SubjCrse]],'Courses and Categories'!$E$2:$G$1816,3,FALSE)</f>
        <v>Credit General Education</v>
      </c>
      <c r="J6763">
        <v>2</v>
      </c>
      <c r="K6763" t="s">
        <v>1809</v>
      </c>
      <c r="L6763" t="s">
        <v>39</v>
      </c>
      <c r="M6763" t="s">
        <v>903</v>
      </c>
      <c r="N6763" t="s">
        <v>195</v>
      </c>
      <c r="O6763">
        <v>1010</v>
      </c>
      <c r="P6763">
        <v>1100</v>
      </c>
      <c r="Q6763" t="s">
        <v>850</v>
      </c>
      <c r="R6763">
        <v>711</v>
      </c>
      <c r="S6763" t="s">
        <v>134</v>
      </c>
      <c r="T6763">
        <v>1</v>
      </c>
      <c r="U6763" s="1">
        <v>43694</v>
      </c>
      <c r="V6763" s="1">
        <v>43819</v>
      </c>
      <c r="W6763" t="s">
        <v>551</v>
      </c>
      <c r="X6763" t="s">
        <v>1929</v>
      </c>
      <c r="Y6763">
        <v>38</v>
      </c>
      <c r="Z6763">
        <v>24</v>
      </c>
      <c r="AA6763">
        <v>35</v>
      </c>
      <c r="AB6763">
        <v>68.571399999999997</v>
      </c>
      <c r="AD6763">
        <f>IF(ISBLANK(Source[[#This Row],[CrosslistID]]),1,1/COUNTIFS(Source[CrosslistID],Source[[#This Row],[CrosslistID]],Source[TermDesc],Source[[#This Row],[TermDesc]]))</f>
        <v>1</v>
      </c>
      <c r="AG6763">
        <v>0</v>
      </c>
      <c r="AH6763">
        <v>68.571399999999997</v>
      </c>
      <c r="AI6763">
        <v>5.8330000000000002</v>
      </c>
      <c r="AJ6763">
        <v>6.3330000000000002</v>
      </c>
      <c r="AK6763">
        <v>0.33329999999999999</v>
      </c>
      <c r="AL67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63">
        <f>IF(AND(Source[[#This Row],[Credit_Noncredit]]="Noncredit",Source[[#This Row],[FTEF]]&gt;0),Source[[#This Row],[NC XLST FTES]]*525/(437.5*Source[[#This Row],[FTEF]]),0)</f>
        <v>0</v>
      </c>
      <c r="AN6763">
        <f>IF(Source[[#This Row],[Credit_Noncredit]]="Credit",Source[[#This Row],[Census Enrollment]],Source[[#This Row],[Noncredit Avg. Attendance]])</f>
        <v>38</v>
      </c>
    </row>
    <row r="6764" spans="1:40" x14ac:dyDescent="0.25">
      <c r="A6764" t="s">
        <v>1914</v>
      </c>
      <c r="B6764" t="s">
        <v>886</v>
      </c>
      <c r="C6764" t="s">
        <v>775</v>
      </c>
      <c r="D6764" t="s">
        <v>1753</v>
      </c>
      <c r="E6764" s="4">
        <v>70530</v>
      </c>
      <c r="F6764" s="4" t="s">
        <v>1754</v>
      </c>
      <c r="G6764" s="4" t="s">
        <v>1808</v>
      </c>
      <c r="H6764" t="str">
        <f>CONCATENATE(Source[[#This Row],[Subject]],TRIM(Source[[#This Row],[Course]]))</f>
        <v>MATH110C</v>
      </c>
      <c r="I6764" t="str">
        <f>VLOOKUP(Source[[#This Row],[SubjCrse]],'Courses and Categories'!$E$2:$G$1816,3,FALSE)</f>
        <v>Credit General Education</v>
      </c>
      <c r="J6764">
        <v>3</v>
      </c>
      <c r="K6764" t="s">
        <v>1809</v>
      </c>
      <c r="L6764" t="s">
        <v>39</v>
      </c>
      <c r="M6764" t="s">
        <v>903</v>
      </c>
      <c r="N6764" t="s">
        <v>195</v>
      </c>
      <c r="O6764">
        <v>1210</v>
      </c>
      <c r="P6764">
        <v>1300</v>
      </c>
      <c r="Q6764" t="s">
        <v>238</v>
      </c>
      <c r="R6764">
        <v>716</v>
      </c>
      <c r="S6764" t="s">
        <v>134</v>
      </c>
      <c r="T6764">
        <v>1</v>
      </c>
      <c r="U6764" s="1">
        <v>43694</v>
      </c>
      <c r="V6764" s="1">
        <v>43819</v>
      </c>
      <c r="W6764" t="s">
        <v>1776</v>
      </c>
      <c r="X6764" t="s">
        <v>1929</v>
      </c>
      <c r="Y6764">
        <v>43</v>
      </c>
      <c r="Z6764">
        <v>42</v>
      </c>
      <c r="AA6764">
        <v>35</v>
      </c>
      <c r="AB6764">
        <v>120</v>
      </c>
      <c r="AD6764">
        <f>IF(ISBLANK(Source[[#This Row],[CrosslistID]]),1,1/COUNTIFS(Source[CrosslistID],Source[[#This Row],[CrosslistID]],Source[TermDesc],Source[[#This Row],[TermDesc]]))</f>
        <v>1</v>
      </c>
      <c r="AG6764">
        <v>0</v>
      </c>
      <c r="AH6764">
        <v>120</v>
      </c>
      <c r="AI6764">
        <v>6.3330000000000002</v>
      </c>
      <c r="AJ6764">
        <v>7.1662999999999997</v>
      </c>
      <c r="AK6764">
        <v>0.33329999999999999</v>
      </c>
      <c r="AL67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64">
        <f>IF(AND(Source[[#This Row],[Credit_Noncredit]]="Noncredit",Source[[#This Row],[FTEF]]&gt;0),Source[[#This Row],[NC XLST FTES]]*525/(437.5*Source[[#This Row],[FTEF]]),0)</f>
        <v>0</v>
      </c>
      <c r="AN6764">
        <f>IF(Source[[#This Row],[Credit_Noncredit]]="Credit",Source[[#This Row],[Census Enrollment]],Source[[#This Row],[Noncredit Avg. Attendance]])</f>
        <v>43</v>
      </c>
    </row>
    <row r="6765" spans="1:40" x14ac:dyDescent="0.25">
      <c r="A6765" t="s">
        <v>1914</v>
      </c>
      <c r="B6765" t="s">
        <v>886</v>
      </c>
      <c r="C6765" t="s">
        <v>775</v>
      </c>
      <c r="D6765" t="s">
        <v>1753</v>
      </c>
      <c r="E6765" s="4">
        <v>76514</v>
      </c>
      <c r="F6765" s="4" t="s">
        <v>1754</v>
      </c>
      <c r="G6765" s="4" t="s">
        <v>1808</v>
      </c>
      <c r="H6765" t="str">
        <f>CONCATENATE(Source[[#This Row],[Subject]],TRIM(Source[[#This Row],[Course]]))</f>
        <v>MATH110C</v>
      </c>
      <c r="I6765" t="str">
        <f>VLOOKUP(Source[[#This Row],[SubjCrse]],'Courses and Categories'!$E$2:$G$1816,3,FALSE)</f>
        <v>Credit General Education</v>
      </c>
      <c r="J6765">
        <v>501</v>
      </c>
      <c r="K6765" t="s">
        <v>1809</v>
      </c>
      <c r="L6765" t="s">
        <v>87</v>
      </c>
      <c r="M6765" t="s">
        <v>903</v>
      </c>
      <c r="N6765" t="s">
        <v>105</v>
      </c>
      <c r="O6765">
        <v>1810</v>
      </c>
      <c r="P6765">
        <v>2025</v>
      </c>
      <c r="Q6765" t="s">
        <v>850</v>
      </c>
      <c r="R6765">
        <v>713</v>
      </c>
      <c r="S6765" t="s">
        <v>134</v>
      </c>
      <c r="T6765">
        <v>1</v>
      </c>
      <c r="U6765" s="1">
        <v>43694</v>
      </c>
      <c r="V6765" s="1">
        <v>43819</v>
      </c>
      <c r="W6765" t="s">
        <v>1797</v>
      </c>
      <c r="X6765" t="s">
        <v>1929</v>
      </c>
      <c r="Y6765">
        <v>32</v>
      </c>
      <c r="Z6765">
        <v>27</v>
      </c>
      <c r="AA6765">
        <v>35</v>
      </c>
      <c r="AB6765">
        <v>77.142899999999997</v>
      </c>
      <c r="AD6765">
        <f>IF(ISBLANK(Source[[#This Row],[CrosslistID]]),1,1/COUNTIFS(Source[CrosslistID],Source[[#This Row],[CrosslistID]],Source[TermDesc],Source[[#This Row],[TermDesc]]))</f>
        <v>1</v>
      </c>
      <c r="AG6765">
        <v>0</v>
      </c>
      <c r="AH6765">
        <v>77.142899999999997</v>
      </c>
      <c r="AI6765">
        <v>4.8330000000000002</v>
      </c>
      <c r="AJ6765">
        <v>5.3330000000000002</v>
      </c>
      <c r="AK6765">
        <v>0.33329999999999999</v>
      </c>
      <c r="AL67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65">
        <f>IF(AND(Source[[#This Row],[Credit_Noncredit]]="Noncredit",Source[[#This Row],[FTEF]]&gt;0),Source[[#This Row],[NC XLST FTES]]*525/(437.5*Source[[#This Row],[FTEF]]),0)</f>
        <v>0</v>
      </c>
      <c r="AN6765">
        <f>IF(Source[[#This Row],[Credit_Noncredit]]="Credit",Source[[#This Row],[Census Enrollment]],Source[[#This Row],[Noncredit Avg. Attendance]])</f>
        <v>32</v>
      </c>
    </row>
    <row r="6766" spans="1:40" x14ac:dyDescent="0.25">
      <c r="A6766" t="s">
        <v>1914</v>
      </c>
      <c r="B6766" t="s">
        <v>886</v>
      </c>
      <c r="C6766" t="s">
        <v>775</v>
      </c>
      <c r="D6766" t="s">
        <v>1753</v>
      </c>
      <c r="E6766" s="4">
        <v>70531</v>
      </c>
      <c r="F6766" s="4" t="s">
        <v>1754</v>
      </c>
      <c r="G6766" s="4" t="s">
        <v>1808</v>
      </c>
      <c r="H6766" t="str">
        <f>CONCATENATE(Source[[#This Row],[Subject]],TRIM(Source[[#This Row],[Course]]))</f>
        <v>MATH110C</v>
      </c>
      <c r="I6766" t="str">
        <f>VLOOKUP(Source[[#This Row],[SubjCrse]],'Courses and Categories'!$E$2:$G$1816,3,FALSE)</f>
        <v>Credit General Education</v>
      </c>
      <c r="J6766">
        <v>502</v>
      </c>
      <c r="K6766" t="s">
        <v>1809</v>
      </c>
      <c r="L6766" t="s">
        <v>87</v>
      </c>
      <c r="M6766" t="s">
        <v>903</v>
      </c>
      <c r="N6766" t="s">
        <v>2261</v>
      </c>
      <c r="O6766" t="s">
        <v>425</v>
      </c>
      <c r="P6766" t="s">
        <v>426</v>
      </c>
      <c r="Q6766" t="s">
        <v>1783</v>
      </c>
      <c r="R6766" t="s">
        <v>1784</v>
      </c>
      <c r="S6766" t="s">
        <v>134</v>
      </c>
      <c r="T6766">
        <v>1</v>
      </c>
      <c r="U6766" s="1">
        <v>43694</v>
      </c>
      <c r="V6766" s="1">
        <v>43819</v>
      </c>
      <c r="W6766" t="s">
        <v>4398</v>
      </c>
      <c r="X6766" t="s">
        <v>1929</v>
      </c>
      <c r="Y6766">
        <v>29</v>
      </c>
      <c r="Z6766">
        <v>25</v>
      </c>
      <c r="AA6766">
        <v>35</v>
      </c>
      <c r="AB6766">
        <v>71.428600000000003</v>
      </c>
      <c r="AD6766">
        <f>IF(ISBLANK(Source[[#This Row],[CrosslistID]]),1,1/COUNTIFS(Source[CrosslistID],Source[[#This Row],[CrosslistID]],Source[TermDesc],Source[[#This Row],[TermDesc]]))</f>
        <v>1</v>
      </c>
      <c r="AG6766">
        <v>0</v>
      </c>
      <c r="AH6766">
        <v>71.428600000000003</v>
      </c>
      <c r="AI6766">
        <v>4.5</v>
      </c>
      <c r="AJ6766">
        <v>4.8333000000000004</v>
      </c>
      <c r="AK6766">
        <v>0.33329999999999999</v>
      </c>
      <c r="AL67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66">
        <f>IF(AND(Source[[#This Row],[Credit_Noncredit]]="Noncredit",Source[[#This Row],[FTEF]]&gt;0),Source[[#This Row],[NC XLST FTES]]*525/(437.5*Source[[#This Row],[FTEF]]),0)</f>
        <v>0</v>
      </c>
      <c r="AN6766">
        <f>IF(Source[[#This Row],[Credit_Noncredit]]="Credit",Source[[#This Row],[Census Enrollment]],Source[[#This Row],[Noncredit Avg. Attendance]])</f>
        <v>29</v>
      </c>
    </row>
    <row r="6767" spans="1:40" x14ac:dyDescent="0.25">
      <c r="A6767" t="s">
        <v>1914</v>
      </c>
      <c r="B6767" t="s">
        <v>886</v>
      </c>
      <c r="C6767" t="s">
        <v>775</v>
      </c>
      <c r="D6767" t="s">
        <v>1753</v>
      </c>
      <c r="E6767" s="4">
        <v>71379</v>
      </c>
      <c r="F6767" s="4" t="s">
        <v>1754</v>
      </c>
      <c r="G6767" s="4">
        <v>115</v>
      </c>
      <c r="H6767" t="str">
        <f>CONCATENATE(Source[[#This Row],[Subject]],TRIM(Source[[#This Row],[Course]]))</f>
        <v>MATH115</v>
      </c>
      <c r="I6767" t="str">
        <f>VLOOKUP(Source[[#This Row],[SubjCrse]],'Courses and Categories'!$E$2:$G$1816,3,FALSE)</f>
        <v>Credit General Education</v>
      </c>
      <c r="J6767">
        <v>1</v>
      </c>
      <c r="K6767" t="s">
        <v>1811</v>
      </c>
      <c r="L6767" t="s">
        <v>39</v>
      </c>
      <c r="M6767" t="s">
        <v>903</v>
      </c>
      <c r="N6767" t="s">
        <v>59</v>
      </c>
      <c r="O6767">
        <v>940</v>
      </c>
      <c r="P6767">
        <v>1055</v>
      </c>
      <c r="Q6767" t="s">
        <v>236</v>
      </c>
      <c r="R6767">
        <v>360</v>
      </c>
      <c r="S6767" t="s">
        <v>134</v>
      </c>
      <c r="T6767">
        <v>1</v>
      </c>
      <c r="U6767" s="1">
        <v>43694</v>
      </c>
      <c r="V6767" s="1">
        <v>43819</v>
      </c>
      <c r="W6767" t="s">
        <v>4399</v>
      </c>
      <c r="X6767" t="s">
        <v>1929</v>
      </c>
      <c r="Y6767">
        <v>35</v>
      </c>
      <c r="Z6767">
        <v>33</v>
      </c>
      <c r="AA6767">
        <v>35</v>
      </c>
      <c r="AB6767">
        <v>94.285700000000006</v>
      </c>
      <c r="AD6767">
        <f>IF(ISBLANK(Source[[#This Row],[CrosslistID]]),1,1/COUNTIFS(Source[CrosslistID],Source[[#This Row],[CrosslistID]],Source[TermDesc],Source[[#This Row],[TermDesc]]))</f>
        <v>1</v>
      </c>
      <c r="AG6767">
        <v>0</v>
      </c>
      <c r="AH6767">
        <v>94.285700000000006</v>
      </c>
      <c r="AI6767">
        <v>3.1</v>
      </c>
      <c r="AJ6767">
        <v>3.5</v>
      </c>
      <c r="AK6767">
        <v>0.2</v>
      </c>
      <c r="AL67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67">
        <f>IF(AND(Source[[#This Row],[Credit_Noncredit]]="Noncredit",Source[[#This Row],[FTEF]]&gt;0),Source[[#This Row],[NC XLST FTES]]*525/(437.5*Source[[#This Row],[FTEF]]),0)</f>
        <v>0</v>
      </c>
      <c r="AN6767">
        <f>IF(Source[[#This Row],[Credit_Noncredit]]="Credit",Source[[#This Row],[Census Enrollment]],Source[[#This Row],[Noncredit Avg. Attendance]])</f>
        <v>35</v>
      </c>
    </row>
    <row r="6768" spans="1:40" x14ac:dyDescent="0.25">
      <c r="A6768" t="s">
        <v>1914</v>
      </c>
      <c r="B6768" t="s">
        <v>886</v>
      </c>
      <c r="C6768" t="s">
        <v>775</v>
      </c>
      <c r="D6768" t="s">
        <v>1753</v>
      </c>
      <c r="E6768" s="4">
        <v>79056</v>
      </c>
      <c r="F6768" s="4" t="s">
        <v>1754</v>
      </c>
      <c r="G6768" s="4">
        <v>115</v>
      </c>
      <c r="H6768" t="str">
        <f>CONCATENATE(Source[[#This Row],[Subject]],TRIM(Source[[#This Row],[Course]]))</f>
        <v>MATH115</v>
      </c>
      <c r="I6768" t="str">
        <f>VLOOKUP(Source[[#This Row],[SubjCrse]],'Courses and Categories'!$E$2:$G$1816,3,FALSE)</f>
        <v>Credit General Education</v>
      </c>
      <c r="J6768">
        <v>2</v>
      </c>
      <c r="K6768" t="s">
        <v>1811</v>
      </c>
      <c r="L6768" t="s">
        <v>39</v>
      </c>
      <c r="M6768" t="s">
        <v>903</v>
      </c>
      <c r="N6768" t="s">
        <v>105</v>
      </c>
      <c r="O6768">
        <v>1240</v>
      </c>
      <c r="P6768">
        <v>1355</v>
      </c>
      <c r="Q6768" t="s">
        <v>233</v>
      </c>
      <c r="R6768">
        <v>316</v>
      </c>
      <c r="S6768" t="s">
        <v>134</v>
      </c>
      <c r="T6768">
        <v>1</v>
      </c>
      <c r="U6768" s="1">
        <v>43694</v>
      </c>
      <c r="V6768" s="1">
        <v>43819</v>
      </c>
      <c r="W6768" t="s">
        <v>4400</v>
      </c>
      <c r="X6768" t="s">
        <v>1929</v>
      </c>
      <c r="Y6768">
        <v>36</v>
      </c>
      <c r="Z6768">
        <v>31</v>
      </c>
      <c r="AA6768">
        <v>35</v>
      </c>
      <c r="AB6768">
        <v>88.571399999999997</v>
      </c>
      <c r="AD6768">
        <f>IF(ISBLANK(Source[[#This Row],[CrosslistID]]),1,1/COUNTIFS(Source[CrosslistID],Source[[#This Row],[CrosslistID]],Source[TermDesc],Source[[#This Row],[TermDesc]]))</f>
        <v>1</v>
      </c>
      <c r="AG6768">
        <v>0</v>
      </c>
      <c r="AH6768">
        <v>88.571399999999997</v>
      </c>
      <c r="AI6768">
        <v>2.9</v>
      </c>
      <c r="AJ6768">
        <v>3.6</v>
      </c>
      <c r="AK6768">
        <v>0.2</v>
      </c>
      <c r="AL67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68">
        <f>IF(AND(Source[[#This Row],[Credit_Noncredit]]="Noncredit",Source[[#This Row],[FTEF]]&gt;0),Source[[#This Row],[NC XLST FTES]]*525/(437.5*Source[[#This Row],[FTEF]]),0)</f>
        <v>0</v>
      </c>
      <c r="AN6768">
        <f>IF(Source[[#This Row],[Credit_Noncredit]]="Credit",Source[[#This Row],[Census Enrollment]],Source[[#This Row],[Noncredit Avg. Attendance]])</f>
        <v>36</v>
      </c>
    </row>
    <row r="6769" spans="1:40" x14ac:dyDescent="0.25">
      <c r="A6769" t="s">
        <v>1914</v>
      </c>
      <c r="B6769" t="s">
        <v>886</v>
      </c>
      <c r="C6769" t="s">
        <v>775</v>
      </c>
      <c r="D6769" t="s">
        <v>1753</v>
      </c>
      <c r="E6769" s="4">
        <v>78211</v>
      </c>
      <c r="F6769" s="4" t="s">
        <v>1754</v>
      </c>
      <c r="G6769" s="4">
        <v>115</v>
      </c>
      <c r="H6769" t="str">
        <f>CONCATENATE(Source[[#This Row],[Subject]],TRIM(Source[[#This Row],[Course]]))</f>
        <v>MATH115</v>
      </c>
      <c r="I6769" t="str">
        <f>VLOOKUP(Source[[#This Row],[SubjCrse]],'Courses and Categories'!$E$2:$G$1816,3,FALSE)</f>
        <v>Credit General Education</v>
      </c>
      <c r="J6769">
        <v>502</v>
      </c>
      <c r="K6769" t="s">
        <v>1811</v>
      </c>
      <c r="L6769" t="s">
        <v>87</v>
      </c>
      <c r="M6769" t="s">
        <v>903</v>
      </c>
      <c r="N6769" t="s">
        <v>50</v>
      </c>
      <c r="O6769">
        <v>1810</v>
      </c>
      <c r="P6769">
        <v>2100</v>
      </c>
      <c r="Q6769" t="s">
        <v>238</v>
      </c>
      <c r="R6769">
        <v>701</v>
      </c>
      <c r="S6769" t="s">
        <v>134</v>
      </c>
      <c r="T6769">
        <v>1</v>
      </c>
      <c r="U6769" s="1">
        <v>43694</v>
      </c>
      <c r="V6769" s="1">
        <v>43819</v>
      </c>
      <c r="W6769" t="s">
        <v>4401</v>
      </c>
      <c r="X6769" t="s">
        <v>1929</v>
      </c>
      <c r="Y6769">
        <v>26</v>
      </c>
      <c r="Z6769">
        <v>23</v>
      </c>
      <c r="AA6769">
        <v>35</v>
      </c>
      <c r="AB6769">
        <v>65.714299999999994</v>
      </c>
      <c r="AD6769">
        <f>IF(ISBLANK(Source[[#This Row],[CrosslistID]]),1,1/COUNTIFS(Source[CrosslistID],Source[[#This Row],[CrosslistID]],Source[TermDesc],Source[[#This Row],[TermDesc]]))</f>
        <v>1</v>
      </c>
      <c r="AG6769">
        <v>0</v>
      </c>
      <c r="AH6769">
        <v>65.714299999999994</v>
      </c>
      <c r="AI6769">
        <v>2.5</v>
      </c>
      <c r="AJ6769">
        <v>2.6</v>
      </c>
      <c r="AK6769">
        <v>0.2</v>
      </c>
      <c r="AL67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69">
        <f>IF(AND(Source[[#This Row],[Credit_Noncredit]]="Noncredit",Source[[#This Row],[FTEF]]&gt;0),Source[[#This Row],[NC XLST FTES]]*525/(437.5*Source[[#This Row],[FTEF]]),0)</f>
        <v>0</v>
      </c>
      <c r="AN6769">
        <f>IF(Source[[#This Row],[Credit_Noncredit]]="Credit",Source[[#This Row],[Census Enrollment]],Source[[#This Row],[Noncredit Avg. Attendance]])</f>
        <v>26</v>
      </c>
    </row>
    <row r="6770" spans="1:40" x14ac:dyDescent="0.25">
      <c r="A6770" t="s">
        <v>1914</v>
      </c>
      <c r="B6770" t="s">
        <v>886</v>
      </c>
      <c r="C6770" t="s">
        <v>775</v>
      </c>
      <c r="D6770" t="s">
        <v>1753</v>
      </c>
      <c r="E6770" s="4">
        <v>70532</v>
      </c>
      <c r="F6770" s="4" t="s">
        <v>1754</v>
      </c>
      <c r="G6770" s="4">
        <v>120</v>
      </c>
      <c r="H6770" t="str">
        <f>CONCATENATE(Source[[#This Row],[Subject]],TRIM(Source[[#This Row],[Course]]))</f>
        <v>MATH120</v>
      </c>
      <c r="I6770" t="str">
        <f>VLOOKUP(Source[[#This Row],[SubjCrse]],'Courses and Categories'!$E$2:$G$1816,3,FALSE)</f>
        <v>Credit General Education</v>
      </c>
      <c r="J6770">
        <v>1</v>
      </c>
      <c r="K6770" t="s">
        <v>4402</v>
      </c>
      <c r="L6770" t="s">
        <v>39</v>
      </c>
      <c r="M6770" t="s">
        <v>903</v>
      </c>
      <c r="N6770" t="s">
        <v>1041</v>
      </c>
      <c r="O6770">
        <v>910</v>
      </c>
      <c r="P6770">
        <v>1000</v>
      </c>
      <c r="Q6770" t="s">
        <v>238</v>
      </c>
      <c r="R6770">
        <v>701</v>
      </c>
      <c r="S6770" t="s">
        <v>134</v>
      </c>
      <c r="T6770">
        <v>1</v>
      </c>
      <c r="U6770" s="1">
        <v>43694</v>
      </c>
      <c r="V6770" s="1">
        <v>43819</v>
      </c>
      <c r="W6770" t="s">
        <v>4388</v>
      </c>
      <c r="X6770" t="s">
        <v>1929</v>
      </c>
      <c r="Y6770">
        <v>30</v>
      </c>
      <c r="Z6770">
        <v>24</v>
      </c>
      <c r="AA6770">
        <v>35</v>
      </c>
      <c r="AB6770">
        <v>68.571399999999997</v>
      </c>
      <c r="AD6770">
        <f>IF(ISBLANK(Source[[#This Row],[CrosslistID]]),1,1/COUNTIFS(Source[CrosslistID],Source[[#This Row],[CrosslistID]],Source[TermDesc],Source[[#This Row],[TermDesc]]))</f>
        <v>1</v>
      </c>
      <c r="AG6770">
        <v>0</v>
      </c>
      <c r="AH6770">
        <v>68.571399999999997</v>
      </c>
      <c r="AI6770">
        <v>2.7</v>
      </c>
      <c r="AJ6770">
        <v>3</v>
      </c>
      <c r="AK6770">
        <v>0.2</v>
      </c>
      <c r="AL67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70">
        <f>IF(AND(Source[[#This Row],[Credit_Noncredit]]="Noncredit",Source[[#This Row],[FTEF]]&gt;0),Source[[#This Row],[NC XLST FTES]]*525/(437.5*Source[[#This Row],[FTEF]]),0)</f>
        <v>0</v>
      </c>
      <c r="AN6770">
        <f>IF(Source[[#This Row],[Credit_Noncredit]]="Credit",Source[[#This Row],[Census Enrollment]],Source[[#This Row],[Noncredit Avg. Attendance]])</f>
        <v>30</v>
      </c>
    </row>
    <row r="6771" spans="1:40" x14ac:dyDescent="0.25">
      <c r="A6771" t="s">
        <v>1914</v>
      </c>
      <c r="B6771" t="s">
        <v>886</v>
      </c>
      <c r="C6771" t="s">
        <v>775</v>
      </c>
      <c r="D6771" t="s">
        <v>1753</v>
      </c>
      <c r="E6771" s="4">
        <v>78938</v>
      </c>
      <c r="F6771" s="4" t="s">
        <v>1754</v>
      </c>
      <c r="G6771" s="4">
        <v>125</v>
      </c>
      <c r="H6771" t="str">
        <f>CONCATENATE(Source[[#This Row],[Subject]],TRIM(Source[[#This Row],[Course]]))</f>
        <v>MATH125</v>
      </c>
      <c r="I6771" t="str">
        <f>VLOOKUP(Source[[#This Row],[SubjCrse]],'Courses and Categories'!$E$2:$G$1816,3,FALSE)</f>
        <v>Credit General Education</v>
      </c>
      <c r="J6771">
        <v>1</v>
      </c>
      <c r="K6771" t="s">
        <v>4403</v>
      </c>
      <c r="L6771" t="s">
        <v>39</v>
      </c>
      <c r="M6771" t="s">
        <v>903</v>
      </c>
      <c r="N6771" t="s">
        <v>1041</v>
      </c>
      <c r="O6771">
        <v>1210</v>
      </c>
      <c r="P6771">
        <v>1300</v>
      </c>
      <c r="Q6771" t="s">
        <v>850</v>
      </c>
      <c r="R6771">
        <v>713</v>
      </c>
      <c r="S6771" t="s">
        <v>134</v>
      </c>
      <c r="T6771">
        <v>1</v>
      </c>
      <c r="U6771" s="1">
        <v>43694</v>
      </c>
      <c r="V6771" s="1">
        <v>43819</v>
      </c>
      <c r="W6771" t="s">
        <v>1091</v>
      </c>
      <c r="X6771" t="s">
        <v>1929</v>
      </c>
      <c r="Y6771">
        <v>18</v>
      </c>
      <c r="Z6771">
        <v>13</v>
      </c>
      <c r="AA6771">
        <v>35</v>
      </c>
      <c r="AB6771">
        <v>37.142899999999997</v>
      </c>
      <c r="AD6771">
        <f>IF(ISBLANK(Source[[#This Row],[CrosslistID]]),1,1/COUNTIFS(Source[CrosslistID],Source[[#This Row],[CrosslistID]],Source[TermDesc],Source[[#This Row],[TermDesc]]))</f>
        <v>1</v>
      </c>
      <c r="AG6771">
        <v>0</v>
      </c>
      <c r="AH6771">
        <v>37.142899999999997</v>
      </c>
      <c r="AI6771">
        <v>1.6</v>
      </c>
      <c r="AJ6771">
        <v>1.8</v>
      </c>
      <c r="AK6771">
        <v>0.2</v>
      </c>
      <c r="AL67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71">
        <f>IF(AND(Source[[#This Row],[Credit_Noncredit]]="Noncredit",Source[[#This Row],[FTEF]]&gt;0),Source[[#This Row],[NC XLST FTES]]*525/(437.5*Source[[#This Row],[FTEF]]),0)</f>
        <v>0</v>
      </c>
      <c r="AN6771">
        <f>IF(Source[[#This Row],[Credit_Noncredit]]="Credit",Source[[#This Row],[Census Enrollment]],Source[[#This Row],[Noncredit Avg. Attendance]])</f>
        <v>18</v>
      </c>
    </row>
    <row r="6772" spans="1:40" x14ac:dyDescent="0.25">
      <c r="A6772" t="s">
        <v>1914</v>
      </c>
      <c r="B6772" t="s">
        <v>886</v>
      </c>
      <c r="C6772" t="s">
        <v>775</v>
      </c>
      <c r="D6772" t="s">
        <v>1753</v>
      </c>
      <c r="E6772" s="4">
        <v>70534</v>
      </c>
      <c r="F6772" s="4" t="s">
        <v>1754</v>
      </c>
      <c r="G6772" s="4">
        <v>130</v>
      </c>
      <c r="H6772" t="str">
        <f>CONCATENATE(Source[[#This Row],[Subject]],TRIM(Source[[#This Row],[Course]]))</f>
        <v>MATH130</v>
      </c>
      <c r="I6772" t="str">
        <f>VLOOKUP(Source[[#This Row],[SubjCrse]],'Courses and Categories'!$E$2:$G$1816,3,FALSE)</f>
        <v>Credit General Education</v>
      </c>
      <c r="J6772">
        <v>1</v>
      </c>
      <c r="K6772" t="s">
        <v>4404</v>
      </c>
      <c r="L6772" t="s">
        <v>39</v>
      </c>
      <c r="M6772" t="s">
        <v>903</v>
      </c>
      <c r="N6772" t="s">
        <v>195</v>
      </c>
      <c r="O6772">
        <v>1010</v>
      </c>
      <c r="P6772">
        <v>1100</v>
      </c>
      <c r="Q6772" t="s">
        <v>420</v>
      </c>
      <c r="R6772">
        <v>274</v>
      </c>
      <c r="S6772" t="s">
        <v>134</v>
      </c>
      <c r="T6772">
        <v>1</v>
      </c>
      <c r="U6772" s="1">
        <v>43694</v>
      </c>
      <c r="V6772" s="1">
        <v>43819</v>
      </c>
      <c r="W6772" t="s">
        <v>1760</v>
      </c>
      <c r="X6772" t="s">
        <v>1929</v>
      </c>
      <c r="Y6772">
        <v>33</v>
      </c>
      <c r="Z6772">
        <v>28</v>
      </c>
      <c r="AA6772">
        <v>35</v>
      </c>
      <c r="AB6772">
        <v>80</v>
      </c>
      <c r="AD6772">
        <f>IF(ISBLANK(Source[[#This Row],[CrosslistID]]),1,1/COUNTIFS(Source[CrosslistID],Source[[#This Row],[CrosslistID]],Source[TermDesc],Source[[#This Row],[TermDesc]]))</f>
        <v>1</v>
      </c>
      <c r="AG6772">
        <v>0</v>
      </c>
      <c r="AH6772">
        <v>80</v>
      </c>
      <c r="AI6772">
        <v>4.5</v>
      </c>
      <c r="AJ6772">
        <v>5.5</v>
      </c>
      <c r="AK6772">
        <v>0.33329999999999999</v>
      </c>
      <c r="AL67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72">
        <f>IF(AND(Source[[#This Row],[Credit_Noncredit]]="Noncredit",Source[[#This Row],[FTEF]]&gt;0),Source[[#This Row],[NC XLST FTES]]*525/(437.5*Source[[#This Row],[FTEF]]),0)</f>
        <v>0</v>
      </c>
      <c r="AN6772">
        <f>IF(Source[[#This Row],[Credit_Noncredit]]="Credit",Source[[#This Row],[Census Enrollment]],Source[[#This Row],[Noncredit Avg. Attendance]])</f>
        <v>33</v>
      </c>
    </row>
    <row r="6773" spans="1:40" x14ac:dyDescent="0.25">
      <c r="A6773" t="s">
        <v>1914</v>
      </c>
      <c r="B6773" t="s">
        <v>886</v>
      </c>
      <c r="C6773" t="s">
        <v>775</v>
      </c>
      <c r="D6773" t="s">
        <v>1753</v>
      </c>
      <c r="E6773" s="4">
        <v>76268</v>
      </c>
      <c r="F6773" s="4" t="s">
        <v>1754</v>
      </c>
      <c r="G6773" s="4">
        <v>130</v>
      </c>
      <c r="H6773" t="str">
        <f>CONCATENATE(Source[[#This Row],[Subject]],TRIM(Source[[#This Row],[Course]]))</f>
        <v>MATH130</v>
      </c>
      <c r="I6773" t="str">
        <f>VLOOKUP(Source[[#This Row],[SubjCrse]],'Courses and Categories'!$E$2:$G$1816,3,FALSE)</f>
        <v>Credit General Education</v>
      </c>
      <c r="J6773">
        <v>501</v>
      </c>
      <c r="K6773" t="s">
        <v>4404</v>
      </c>
      <c r="L6773" t="s">
        <v>87</v>
      </c>
      <c r="M6773" t="s">
        <v>903</v>
      </c>
      <c r="N6773" t="s">
        <v>105</v>
      </c>
      <c r="O6773">
        <v>1810</v>
      </c>
      <c r="P6773">
        <v>2025</v>
      </c>
      <c r="Q6773" t="s">
        <v>850</v>
      </c>
      <c r="R6773">
        <v>613</v>
      </c>
      <c r="S6773" t="s">
        <v>134</v>
      </c>
      <c r="T6773">
        <v>1</v>
      </c>
      <c r="U6773" s="1">
        <v>43694</v>
      </c>
      <c r="V6773" s="1">
        <v>43819</v>
      </c>
      <c r="W6773" t="s">
        <v>1804</v>
      </c>
      <c r="X6773" t="s">
        <v>1929</v>
      </c>
      <c r="Y6773">
        <v>50</v>
      </c>
      <c r="Z6773">
        <v>48</v>
      </c>
      <c r="AA6773">
        <v>35</v>
      </c>
      <c r="AB6773">
        <v>137.1429</v>
      </c>
      <c r="AD6773">
        <f>IF(ISBLANK(Source[[#This Row],[CrosslistID]]),1,1/COUNTIFS(Source[CrosslistID],Source[[#This Row],[CrosslistID]],Source[TermDesc],Source[[#This Row],[TermDesc]]))</f>
        <v>1</v>
      </c>
      <c r="AG6773">
        <v>0</v>
      </c>
      <c r="AH6773">
        <v>137.1429</v>
      </c>
      <c r="AI6773">
        <v>7.6669999999999998</v>
      </c>
      <c r="AJ6773">
        <v>8.3337000000000003</v>
      </c>
      <c r="AK6773">
        <v>0.33329999999999999</v>
      </c>
      <c r="AL67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73">
        <f>IF(AND(Source[[#This Row],[Credit_Noncredit]]="Noncredit",Source[[#This Row],[FTEF]]&gt;0),Source[[#This Row],[NC XLST FTES]]*525/(437.5*Source[[#This Row],[FTEF]]),0)</f>
        <v>0</v>
      </c>
      <c r="AN6773">
        <f>IF(Source[[#This Row],[Credit_Noncredit]]="Credit",Source[[#This Row],[Census Enrollment]],Source[[#This Row],[Noncredit Avg. Attendance]])</f>
        <v>50</v>
      </c>
    </row>
    <row r="6774" spans="1:40" x14ac:dyDescent="0.25">
      <c r="A6774" t="s">
        <v>1914</v>
      </c>
      <c r="B6774" t="s">
        <v>886</v>
      </c>
      <c r="C6774" t="s">
        <v>775</v>
      </c>
      <c r="D6774" t="s">
        <v>1753</v>
      </c>
      <c r="E6774" s="4">
        <v>77523</v>
      </c>
      <c r="F6774" s="4" t="s">
        <v>1754</v>
      </c>
      <c r="G6774" s="4">
        <v>130</v>
      </c>
      <c r="H6774" t="str">
        <f>CONCATENATE(Source[[#This Row],[Subject]],TRIM(Source[[#This Row],[Course]]))</f>
        <v>MATH130</v>
      </c>
      <c r="I6774" t="str">
        <f>VLOOKUP(Source[[#This Row],[SubjCrse]],'Courses and Categories'!$E$2:$G$1816,3,FALSE)</f>
        <v>Credit General Education</v>
      </c>
      <c r="J6774">
        <v>961</v>
      </c>
      <c r="K6774" t="s">
        <v>4404</v>
      </c>
      <c r="L6774" t="s">
        <v>87</v>
      </c>
      <c r="M6774" t="s">
        <v>897</v>
      </c>
      <c r="N6774" t="s">
        <v>781</v>
      </c>
      <c r="O6774" t="s">
        <v>781</v>
      </c>
      <c r="P6774" t="s">
        <v>781</v>
      </c>
      <c r="Q6774" t="s">
        <v>781</v>
      </c>
      <c r="S6774" t="s">
        <v>134</v>
      </c>
      <c r="T6774" t="s">
        <v>44</v>
      </c>
      <c r="U6774" s="1">
        <v>43711</v>
      </c>
      <c r="V6774" s="1">
        <v>43819</v>
      </c>
      <c r="W6774" t="s">
        <v>4405</v>
      </c>
      <c r="X6774" t="s">
        <v>1450</v>
      </c>
      <c r="Y6774">
        <v>28</v>
      </c>
      <c r="Z6774">
        <v>19</v>
      </c>
      <c r="AA6774">
        <v>40</v>
      </c>
      <c r="AB6774">
        <v>47.5</v>
      </c>
      <c r="AD6774">
        <f>IF(ISBLANK(Source[[#This Row],[CrosslistID]]),1,1/COUNTIFS(Source[CrosslistID],Source[[#This Row],[CrosslistID]],Source[TermDesc],Source[[#This Row],[TermDesc]]))</f>
        <v>1</v>
      </c>
      <c r="AG6774">
        <v>0</v>
      </c>
      <c r="AH6774">
        <v>47.5</v>
      </c>
      <c r="AI6774">
        <v>4.5</v>
      </c>
      <c r="AJ6774">
        <v>4.6666999999999996</v>
      </c>
      <c r="AK6774">
        <v>0.33329999999999999</v>
      </c>
      <c r="AL67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74">
        <f>IF(AND(Source[[#This Row],[Credit_Noncredit]]="Noncredit",Source[[#This Row],[FTEF]]&gt;0),Source[[#This Row],[NC XLST FTES]]*525/(437.5*Source[[#This Row],[FTEF]]),0)</f>
        <v>0</v>
      </c>
      <c r="AN6774">
        <f>IF(Source[[#This Row],[Credit_Noncredit]]="Credit",Source[[#This Row],[Census Enrollment]],Source[[#This Row],[Noncredit Avg. Attendance]])</f>
        <v>28</v>
      </c>
    </row>
    <row r="6775" spans="1:40" x14ac:dyDescent="0.25">
      <c r="A6775" t="s">
        <v>1914</v>
      </c>
      <c r="B6775" t="s">
        <v>886</v>
      </c>
      <c r="C6775" t="s">
        <v>775</v>
      </c>
      <c r="D6775" t="s">
        <v>1812</v>
      </c>
      <c r="E6775" s="4">
        <v>70593</v>
      </c>
      <c r="F6775" s="4" t="s">
        <v>1813</v>
      </c>
      <c r="G6775" s="4" t="s">
        <v>1178</v>
      </c>
      <c r="H6775" t="str">
        <f>CONCATENATE(Source[[#This Row],[Subject]],TRIM(Source[[#This Row],[Course]]))</f>
        <v>PHYC2A</v>
      </c>
      <c r="I6775" t="str">
        <f>VLOOKUP(Source[[#This Row],[SubjCrse]],'Courses and Categories'!$E$2:$G$1816,3,FALSE)</f>
        <v>Credit General Education</v>
      </c>
      <c r="J6775">
        <v>1</v>
      </c>
      <c r="K6775" t="s">
        <v>1814</v>
      </c>
      <c r="L6775" t="s">
        <v>39</v>
      </c>
      <c r="M6775" t="s">
        <v>1046</v>
      </c>
      <c r="N6775" t="s">
        <v>59</v>
      </c>
      <c r="O6775">
        <v>910</v>
      </c>
      <c r="P6775">
        <v>1100</v>
      </c>
      <c r="Q6775" t="s">
        <v>1649</v>
      </c>
      <c r="R6775">
        <v>108</v>
      </c>
      <c r="S6775" t="s">
        <v>134</v>
      </c>
      <c r="T6775">
        <v>1</v>
      </c>
      <c r="U6775" s="1">
        <v>43694</v>
      </c>
      <c r="V6775" s="1">
        <v>43819</v>
      </c>
      <c r="W6775" t="s">
        <v>4406</v>
      </c>
      <c r="X6775" t="s">
        <v>1929</v>
      </c>
      <c r="Y6775">
        <v>40</v>
      </c>
      <c r="Z6775">
        <v>36</v>
      </c>
      <c r="AA6775">
        <v>35</v>
      </c>
      <c r="AB6775">
        <v>102.8571</v>
      </c>
      <c r="AD6775">
        <f>IF(ISBLANK(Source[[#This Row],[CrosslistID]]),1,1/COUNTIFS(Source[CrosslistID],Source[[#This Row],[CrosslistID]],Source[TermDesc],Source[[#This Row],[TermDesc]]))</f>
        <v>1</v>
      </c>
      <c r="AG6775">
        <v>0</v>
      </c>
      <c r="AH6775">
        <v>102.8571</v>
      </c>
      <c r="AI6775">
        <v>4.8</v>
      </c>
      <c r="AJ6775">
        <v>5.3333000000000004</v>
      </c>
      <c r="AK6775">
        <v>0.26669999999999999</v>
      </c>
      <c r="AL67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75">
        <f>IF(AND(Source[[#This Row],[Credit_Noncredit]]="Noncredit",Source[[#This Row],[FTEF]]&gt;0),Source[[#This Row],[NC XLST FTES]]*525/(437.5*Source[[#This Row],[FTEF]]),0)</f>
        <v>0</v>
      </c>
      <c r="AN6775">
        <f>IF(Source[[#This Row],[Credit_Noncredit]]="Credit",Source[[#This Row],[Census Enrollment]],Source[[#This Row],[Noncredit Avg. Attendance]])</f>
        <v>40</v>
      </c>
    </row>
    <row r="6776" spans="1:40" x14ac:dyDescent="0.25">
      <c r="A6776" t="s">
        <v>1914</v>
      </c>
      <c r="B6776" t="s">
        <v>886</v>
      </c>
      <c r="C6776" t="s">
        <v>775</v>
      </c>
      <c r="D6776" t="s">
        <v>1812</v>
      </c>
      <c r="E6776" s="4">
        <v>70596</v>
      </c>
      <c r="F6776" s="4" t="s">
        <v>1813</v>
      </c>
      <c r="G6776" s="4" t="s">
        <v>1178</v>
      </c>
      <c r="H6776" t="str">
        <f>CONCATENATE(Source[[#This Row],[Subject]],TRIM(Source[[#This Row],[Course]]))</f>
        <v>PHYC2A</v>
      </c>
      <c r="I6776" t="str">
        <f>VLOOKUP(Source[[#This Row],[SubjCrse]],'Courses and Categories'!$E$2:$G$1816,3,FALSE)</f>
        <v>Credit General Education</v>
      </c>
      <c r="J6776">
        <v>501</v>
      </c>
      <c r="K6776" t="s">
        <v>1814</v>
      </c>
      <c r="L6776" t="s">
        <v>87</v>
      </c>
      <c r="M6776" t="s">
        <v>1046</v>
      </c>
      <c r="N6776" t="s">
        <v>59</v>
      </c>
      <c r="O6776">
        <v>1810</v>
      </c>
      <c r="P6776">
        <v>2000</v>
      </c>
      <c r="Q6776" t="s">
        <v>1649</v>
      </c>
      <c r="R6776">
        <v>100</v>
      </c>
      <c r="S6776" t="s">
        <v>134</v>
      </c>
      <c r="T6776">
        <v>1</v>
      </c>
      <c r="U6776" s="1">
        <v>43694</v>
      </c>
      <c r="V6776" s="1">
        <v>43819</v>
      </c>
      <c r="W6776" t="s">
        <v>1815</v>
      </c>
      <c r="X6776" t="s">
        <v>1929</v>
      </c>
      <c r="Y6776">
        <v>45</v>
      </c>
      <c r="Z6776">
        <v>41</v>
      </c>
      <c r="AA6776">
        <v>35</v>
      </c>
      <c r="AB6776">
        <v>117.1429</v>
      </c>
      <c r="AD6776">
        <f>IF(ISBLANK(Source[[#This Row],[CrosslistID]]),1,1/COUNTIFS(Source[CrosslistID],Source[[#This Row],[CrosslistID]],Source[TermDesc],Source[[#This Row],[TermDesc]]))</f>
        <v>1</v>
      </c>
      <c r="AG6776">
        <v>0</v>
      </c>
      <c r="AH6776">
        <v>117.1429</v>
      </c>
      <c r="AI6776">
        <v>5.7329999999999997</v>
      </c>
      <c r="AJ6776">
        <v>5.9996999999999998</v>
      </c>
      <c r="AK6776">
        <v>0.26669999999999999</v>
      </c>
      <c r="AL67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76">
        <f>IF(AND(Source[[#This Row],[Credit_Noncredit]]="Noncredit",Source[[#This Row],[FTEF]]&gt;0),Source[[#This Row],[NC XLST FTES]]*525/(437.5*Source[[#This Row],[FTEF]]),0)</f>
        <v>0</v>
      </c>
      <c r="AN6776">
        <f>IF(Source[[#This Row],[Credit_Noncredit]]="Credit",Source[[#This Row],[Census Enrollment]],Source[[#This Row],[Noncredit Avg. Attendance]])</f>
        <v>45</v>
      </c>
    </row>
    <row r="6777" spans="1:40" x14ac:dyDescent="0.25">
      <c r="A6777" t="s">
        <v>1914</v>
      </c>
      <c r="B6777" t="s">
        <v>886</v>
      </c>
      <c r="C6777" t="s">
        <v>775</v>
      </c>
      <c r="D6777" t="s">
        <v>1812</v>
      </c>
      <c r="E6777" s="4">
        <v>78965</v>
      </c>
      <c r="F6777" s="4" t="s">
        <v>1813</v>
      </c>
      <c r="G6777" s="4" t="s">
        <v>1178</v>
      </c>
      <c r="H6777" t="str">
        <f>CONCATENATE(Source[[#This Row],[Subject]],TRIM(Source[[#This Row],[Course]]))</f>
        <v>PHYC2A</v>
      </c>
      <c r="I6777" t="str">
        <f>VLOOKUP(Source[[#This Row],[SubjCrse]],'Courses and Categories'!$E$2:$G$1816,3,FALSE)</f>
        <v>Credit General Education</v>
      </c>
      <c r="J6777">
        <v>961</v>
      </c>
      <c r="K6777" t="s">
        <v>1814</v>
      </c>
      <c r="L6777" t="s">
        <v>39</v>
      </c>
      <c r="M6777" t="s">
        <v>897</v>
      </c>
      <c r="N6777" t="s">
        <v>2611</v>
      </c>
      <c r="O6777" t="s">
        <v>2226</v>
      </c>
      <c r="P6777" t="s">
        <v>2227</v>
      </c>
      <c r="Q6777" t="s">
        <v>1375</v>
      </c>
      <c r="R6777">
        <v>230</v>
      </c>
      <c r="S6777" t="s">
        <v>134</v>
      </c>
      <c r="T6777" t="s">
        <v>44</v>
      </c>
      <c r="U6777" s="1">
        <v>43711</v>
      </c>
      <c r="V6777" s="1">
        <v>43819</v>
      </c>
      <c r="W6777" t="s">
        <v>4407</v>
      </c>
      <c r="X6777" t="s">
        <v>2130</v>
      </c>
      <c r="Y6777">
        <v>30</v>
      </c>
      <c r="Z6777">
        <v>25</v>
      </c>
      <c r="AA6777">
        <v>35</v>
      </c>
      <c r="AB6777">
        <v>71.428600000000003</v>
      </c>
      <c r="AD6777">
        <f>IF(ISBLANK(Source[[#This Row],[CrosslistID]]),1,1/COUNTIFS(Source[CrosslistID],Source[[#This Row],[CrosslistID]],Source[TermDesc],Source[[#This Row],[TermDesc]]))</f>
        <v>1</v>
      </c>
      <c r="AG6777">
        <v>0</v>
      </c>
      <c r="AH6777">
        <v>71.428600000000003</v>
      </c>
      <c r="AI6777">
        <v>3</v>
      </c>
      <c r="AJ6777">
        <v>3</v>
      </c>
      <c r="AK6777">
        <v>0.26669999999999999</v>
      </c>
      <c r="AL67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77">
        <f>IF(AND(Source[[#This Row],[Credit_Noncredit]]="Noncredit",Source[[#This Row],[FTEF]]&gt;0),Source[[#This Row],[NC XLST FTES]]*525/(437.5*Source[[#This Row],[FTEF]]),0)</f>
        <v>0</v>
      </c>
      <c r="AN6777">
        <f>IF(Source[[#This Row],[Credit_Noncredit]]="Credit",Source[[#This Row],[Census Enrollment]],Source[[#This Row],[Noncredit Avg. Attendance]])</f>
        <v>30</v>
      </c>
    </row>
    <row r="6778" spans="1:40" x14ac:dyDescent="0.25">
      <c r="A6778" t="s">
        <v>1914</v>
      </c>
      <c r="B6778" t="s">
        <v>886</v>
      </c>
      <c r="C6778" t="s">
        <v>775</v>
      </c>
      <c r="D6778" t="s">
        <v>1812</v>
      </c>
      <c r="E6778" s="4">
        <v>70602</v>
      </c>
      <c r="F6778" s="4" t="s">
        <v>1813</v>
      </c>
      <c r="G6778" s="4" t="s">
        <v>2487</v>
      </c>
      <c r="H6778" t="str">
        <f>CONCATENATE(Source[[#This Row],[Subject]],TRIM(Source[[#This Row],[Course]]))</f>
        <v>PHYC2B</v>
      </c>
      <c r="I6778" t="str">
        <f>VLOOKUP(Source[[#This Row],[SubjCrse]],'Courses and Categories'!$E$2:$G$1816,3,FALSE)</f>
        <v>Credit General Education</v>
      </c>
      <c r="J6778">
        <v>1</v>
      </c>
      <c r="K6778" t="s">
        <v>1814</v>
      </c>
      <c r="L6778" t="s">
        <v>39</v>
      </c>
      <c r="M6778" t="s">
        <v>1046</v>
      </c>
      <c r="N6778" t="s">
        <v>4408</v>
      </c>
      <c r="O6778" t="s">
        <v>1353</v>
      </c>
      <c r="P6778" t="s">
        <v>526</v>
      </c>
      <c r="Q6778" t="s">
        <v>1693</v>
      </c>
      <c r="R6778" t="s">
        <v>4409</v>
      </c>
      <c r="S6778" t="s">
        <v>134</v>
      </c>
      <c r="T6778">
        <v>1</v>
      </c>
      <c r="U6778" s="1">
        <v>43694</v>
      </c>
      <c r="V6778" s="1">
        <v>43819</v>
      </c>
      <c r="W6778" t="s">
        <v>861</v>
      </c>
      <c r="X6778" t="s">
        <v>1929</v>
      </c>
      <c r="Y6778">
        <v>34</v>
      </c>
      <c r="Z6778">
        <v>28</v>
      </c>
      <c r="AA6778">
        <v>35</v>
      </c>
      <c r="AB6778">
        <v>80</v>
      </c>
      <c r="AD6778">
        <f>IF(ISBLANK(Source[[#This Row],[CrosslistID]]),1,1/COUNTIFS(Source[CrosslistID],Source[[#This Row],[CrosslistID]],Source[TermDesc],Source[[#This Row],[TermDesc]]))</f>
        <v>1</v>
      </c>
      <c r="AG6778">
        <v>0</v>
      </c>
      <c r="AH6778">
        <v>80</v>
      </c>
      <c r="AI6778">
        <v>4.2670000000000003</v>
      </c>
      <c r="AJ6778">
        <v>4.5336999999999996</v>
      </c>
      <c r="AK6778">
        <v>0.26669999999999999</v>
      </c>
      <c r="AL67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78">
        <f>IF(AND(Source[[#This Row],[Credit_Noncredit]]="Noncredit",Source[[#This Row],[FTEF]]&gt;0),Source[[#This Row],[NC XLST FTES]]*525/(437.5*Source[[#This Row],[FTEF]]),0)</f>
        <v>0</v>
      </c>
      <c r="AN6778">
        <f>IF(Source[[#This Row],[Credit_Noncredit]]="Credit",Source[[#This Row],[Census Enrollment]],Source[[#This Row],[Noncredit Avg. Attendance]])</f>
        <v>34</v>
      </c>
    </row>
    <row r="6779" spans="1:40" x14ac:dyDescent="0.25">
      <c r="A6779" t="s">
        <v>1914</v>
      </c>
      <c r="B6779" t="s">
        <v>886</v>
      </c>
      <c r="C6779" t="s">
        <v>775</v>
      </c>
      <c r="D6779" t="s">
        <v>1812</v>
      </c>
      <c r="E6779" s="4">
        <v>76985</v>
      </c>
      <c r="F6779" s="4" t="s">
        <v>1813</v>
      </c>
      <c r="G6779" s="4" t="s">
        <v>1816</v>
      </c>
      <c r="H6779" t="str">
        <f>CONCATENATE(Source[[#This Row],[Subject]],TRIM(Source[[#This Row],[Course]]))</f>
        <v>PHYC4A</v>
      </c>
      <c r="I6779" t="str">
        <f>VLOOKUP(Source[[#This Row],[SubjCrse]],'Courses and Categories'!$E$2:$G$1816,3,FALSE)</f>
        <v>Credit General Education</v>
      </c>
      <c r="J6779">
        <v>1</v>
      </c>
      <c r="K6779" t="s">
        <v>1817</v>
      </c>
      <c r="L6779" t="s">
        <v>39</v>
      </c>
      <c r="M6779" t="s">
        <v>1046</v>
      </c>
      <c r="N6779" t="s">
        <v>4408</v>
      </c>
      <c r="O6779" t="s">
        <v>330</v>
      </c>
      <c r="P6779" t="s">
        <v>1410</v>
      </c>
      <c r="Q6779" t="s">
        <v>1693</v>
      </c>
      <c r="R6779" t="s">
        <v>4409</v>
      </c>
      <c r="S6779" t="s">
        <v>134</v>
      </c>
      <c r="T6779">
        <v>1</v>
      </c>
      <c r="U6779" s="1">
        <v>43694</v>
      </c>
      <c r="V6779" s="1">
        <v>43819</v>
      </c>
      <c r="W6779" t="s">
        <v>861</v>
      </c>
      <c r="X6779" t="s">
        <v>1929</v>
      </c>
      <c r="Y6779">
        <v>22</v>
      </c>
      <c r="Z6779">
        <v>20</v>
      </c>
      <c r="AA6779">
        <v>35</v>
      </c>
      <c r="AB6779">
        <v>57.142899999999997</v>
      </c>
      <c r="AD6779">
        <f>IF(ISBLANK(Source[[#This Row],[CrosslistID]]),1,1/COUNTIFS(Source[CrosslistID],Source[[#This Row],[CrosslistID]],Source[TermDesc],Source[[#This Row],[TermDesc]]))</f>
        <v>1</v>
      </c>
      <c r="AG6779">
        <v>0</v>
      </c>
      <c r="AH6779">
        <v>57.142899999999997</v>
      </c>
      <c r="AI6779">
        <v>2.6669999999999998</v>
      </c>
      <c r="AJ6779">
        <v>2.9337</v>
      </c>
      <c r="AK6779">
        <v>0.26669999999999999</v>
      </c>
      <c r="AL67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79">
        <f>IF(AND(Source[[#This Row],[Credit_Noncredit]]="Noncredit",Source[[#This Row],[FTEF]]&gt;0),Source[[#This Row],[NC XLST FTES]]*525/(437.5*Source[[#This Row],[FTEF]]),0)</f>
        <v>0</v>
      </c>
      <c r="AN6779">
        <f>IF(Source[[#This Row],[Credit_Noncredit]]="Credit",Source[[#This Row],[Census Enrollment]],Source[[#This Row],[Noncredit Avg. Attendance]])</f>
        <v>22</v>
      </c>
    </row>
    <row r="6780" spans="1:40" x14ac:dyDescent="0.25">
      <c r="A6780" t="s">
        <v>1914</v>
      </c>
      <c r="B6780" t="s">
        <v>886</v>
      </c>
      <c r="C6780" t="s">
        <v>775</v>
      </c>
      <c r="D6780" t="s">
        <v>1812</v>
      </c>
      <c r="E6780" s="4">
        <v>76986</v>
      </c>
      <c r="F6780" s="4" t="s">
        <v>1813</v>
      </c>
      <c r="G6780" s="4" t="s">
        <v>1816</v>
      </c>
      <c r="H6780" t="str">
        <f>CONCATENATE(Source[[#This Row],[Subject]],TRIM(Source[[#This Row],[Course]]))</f>
        <v>PHYC4A</v>
      </c>
      <c r="I6780" t="str">
        <f>VLOOKUP(Source[[#This Row],[SubjCrse]],'Courses and Categories'!$E$2:$G$1816,3,FALSE)</f>
        <v>Credit General Education</v>
      </c>
      <c r="J6780">
        <v>2</v>
      </c>
      <c r="K6780" t="s">
        <v>1817</v>
      </c>
      <c r="L6780" t="s">
        <v>39</v>
      </c>
      <c r="M6780" t="s">
        <v>1046</v>
      </c>
      <c r="N6780" t="s">
        <v>3974</v>
      </c>
      <c r="O6780" t="s">
        <v>4001</v>
      </c>
      <c r="P6780" t="s">
        <v>4410</v>
      </c>
      <c r="Q6780" t="s">
        <v>4411</v>
      </c>
      <c r="R6780" t="s">
        <v>4412</v>
      </c>
      <c r="S6780" t="s">
        <v>134</v>
      </c>
      <c r="T6780">
        <v>1</v>
      </c>
      <c r="U6780" s="1">
        <v>43694</v>
      </c>
      <c r="V6780" s="1">
        <v>43819</v>
      </c>
      <c r="W6780" t="s">
        <v>4413</v>
      </c>
      <c r="X6780" t="s">
        <v>1929</v>
      </c>
      <c r="Y6780">
        <v>37</v>
      </c>
      <c r="Z6780">
        <v>37</v>
      </c>
      <c r="AA6780">
        <v>35</v>
      </c>
      <c r="AB6780">
        <v>105.71429999999999</v>
      </c>
      <c r="AC6780" t="s">
        <v>4414</v>
      </c>
      <c r="AD6780">
        <f>IF(ISBLANK(Source[[#This Row],[CrosslistID]]),1,1/COUNTIFS(Source[CrosslistID],Source[[#This Row],[CrosslistID]],Source[TermDesc],Source[[#This Row],[TermDesc]]))</f>
        <v>0.5</v>
      </c>
      <c r="AE6780">
        <v>72</v>
      </c>
      <c r="AF6780">
        <v>70</v>
      </c>
      <c r="AG6780">
        <v>102.8571</v>
      </c>
      <c r="AH6780">
        <v>102.8571</v>
      </c>
      <c r="AI6780">
        <v>4.6669999999999998</v>
      </c>
      <c r="AJ6780">
        <v>4.9337</v>
      </c>
      <c r="AK6780">
        <v>6.6699999999999995E-2</v>
      </c>
      <c r="AL67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80">
        <f>IF(AND(Source[[#This Row],[Credit_Noncredit]]="Noncredit",Source[[#This Row],[FTEF]]&gt;0),Source[[#This Row],[NC XLST FTES]]*525/(437.5*Source[[#This Row],[FTEF]]),0)</f>
        <v>0</v>
      </c>
      <c r="AN6780">
        <f>IF(Source[[#This Row],[Credit_Noncredit]]="Credit",Source[[#This Row],[Census Enrollment]],Source[[#This Row],[Noncredit Avg. Attendance]])</f>
        <v>37</v>
      </c>
    </row>
    <row r="6781" spans="1:40" x14ac:dyDescent="0.25">
      <c r="A6781" t="s">
        <v>1914</v>
      </c>
      <c r="B6781" t="s">
        <v>886</v>
      </c>
      <c r="C6781" t="s">
        <v>775</v>
      </c>
      <c r="D6781" t="s">
        <v>1812</v>
      </c>
      <c r="E6781" s="4">
        <v>76987</v>
      </c>
      <c r="F6781" s="4" t="s">
        <v>1813</v>
      </c>
      <c r="G6781" s="4" t="s">
        <v>1816</v>
      </c>
      <c r="H6781" t="str">
        <f>CONCATENATE(Source[[#This Row],[Subject]],TRIM(Source[[#This Row],[Course]]))</f>
        <v>PHYC4A</v>
      </c>
      <c r="I6781" t="str">
        <f>VLOOKUP(Source[[#This Row],[SubjCrse]],'Courses and Categories'!$E$2:$G$1816,3,FALSE)</f>
        <v>Credit General Education</v>
      </c>
      <c r="J6781">
        <v>3</v>
      </c>
      <c r="K6781" t="s">
        <v>1817</v>
      </c>
      <c r="L6781" t="s">
        <v>39</v>
      </c>
      <c r="M6781" t="s">
        <v>1046</v>
      </c>
      <c r="N6781" t="s">
        <v>4415</v>
      </c>
      <c r="O6781" t="s">
        <v>4416</v>
      </c>
      <c r="P6781" t="s">
        <v>4417</v>
      </c>
      <c r="Q6781" t="s">
        <v>4411</v>
      </c>
      <c r="R6781" t="s">
        <v>4412</v>
      </c>
      <c r="S6781" t="s">
        <v>134</v>
      </c>
      <c r="T6781">
        <v>1</v>
      </c>
      <c r="U6781" s="1">
        <v>43694</v>
      </c>
      <c r="V6781" s="1">
        <v>43819</v>
      </c>
      <c r="W6781" t="s">
        <v>4413</v>
      </c>
      <c r="X6781" t="s">
        <v>1929</v>
      </c>
      <c r="Y6781">
        <v>38</v>
      </c>
      <c r="Z6781">
        <v>35</v>
      </c>
      <c r="AA6781">
        <v>35</v>
      </c>
      <c r="AB6781">
        <v>100</v>
      </c>
      <c r="AC6781" t="s">
        <v>4414</v>
      </c>
      <c r="AD6781">
        <f>IF(ISBLANK(Source[[#This Row],[CrosslistID]]),1,1/COUNTIFS(Source[CrosslistID],Source[[#This Row],[CrosslistID]],Source[TermDesc],Source[[#This Row],[TermDesc]]))</f>
        <v>0.5</v>
      </c>
      <c r="AE6781">
        <v>72</v>
      </c>
      <c r="AF6781">
        <v>70</v>
      </c>
      <c r="AG6781">
        <v>102.8571</v>
      </c>
      <c r="AH6781">
        <v>102.8571</v>
      </c>
      <c r="AI6781">
        <v>4.133</v>
      </c>
      <c r="AJ6781">
        <v>5.0663</v>
      </c>
      <c r="AK6781">
        <v>0.36670000000000003</v>
      </c>
      <c r="AL67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81">
        <f>IF(AND(Source[[#This Row],[Credit_Noncredit]]="Noncredit",Source[[#This Row],[FTEF]]&gt;0),Source[[#This Row],[NC XLST FTES]]*525/(437.5*Source[[#This Row],[FTEF]]),0)</f>
        <v>0</v>
      </c>
      <c r="AN6781">
        <f>IF(Source[[#This Row],[Credit_Noncredit]]="Credit",Source[[#This Row],[Census Enrollment]],Source[[#This Row],[Noncredit Avg. Attendance]])</f>
        <v>38</v>
      </c>
    </row>
    <row r="6782" spans="1:40" x14ac:dyDescent="0.25">
      <c r="A6782" t="s">
        <v>1914</v>
      </c>
      <c r="B6782" t="s">
        <v>886</v>
      </c>
      <c r="C6782" t="s">
        <v>775</v>
      </c>
      <c r="D6782" t="s">
        <v>1812</v>
      </c>
      <c r="E6782" s="4">
        <v>77200</v>
      </c>
      <c r="F6782" s="4" t="s">
        <v>1813</v>
      </c>
      <c r="G6782" s="4" t="s">
        <v>1816</v>
      </c>
      <c r="H6782" t="str">
        <f>CONCATENATE(Source[[#This Row],[Subject]],TRIM(Source[[#This Row],[Course]]))</f>
        <v>PHYC4A</v>
      </c>
      <c r="I6782" t="str">
        <f>VLOOKUP(Source[[#This Row],[SubjCrse]],'Courses and Categories'!$E$2:$G$1816,3,FALSE)</f>
        <v>Credit General Education</v>
      </c>
      <c r="J6782">
        <v>501</v>
      </c>
      <c r="K6782" t="s">
        <v>1817</v>
      </c>
      <c r="L6782" t="s">
        <v>87</v>
      </c>
      <c r="M6782" t="s">
        <v>1046</v>
      </c>
      <c r="N6782" t="s">
        <v>59</v>
      </c>
      <c r="O6782">
        <v>1810</v>
      </c>
      <c r="P6782">
        <v>2000</v>
      </c>
      <c r="Q6782" t="s">
        <v>1649</v>
      </c>
      <c r="R6782">
        <v>108</v>
      </c>
      <c r="S6782" t="s">
        <v>134</v>
      </c>
      <c r="T6782">
        <v>1</v>
      </c>
      <c r="U6782" s="1">
        <v>43694</v>
      </c>
      <c r="V6782" s="1">
        <v>43819</v>
      </c>
      <c r="W6782" t="s">
        <v>1823</v>
      </c>
      <c r="X6782" t="s">
        <v>1929</v>
      </c>
      <c r="Y6782">
        <v>34</v>
      </c>
      <c r="Z6782">
        <v>27</v>
      </c>
      <c r="AA6782">
        <v>35</v>
      </c>
      <c r="AB6782">
        <v>77.142899999999997</v>
      </c>
      <c r="AD6782">
        <f>IF(ISBLANK(Source[[#This Row],[CrosslistID]]),1,1/COUNTIFS(Source[CrosslistID],Source[[#This Row],[CrosslistID]],Source[TermDesc],Source[[#This Row],[TermDesc]]))</f>
        <v>1</v>
      </c>
      <c r="AG6782">
        <v>0</v>
      </c>
      <c r="AH6782">
        <v>77.142899999999997</v>
      </c>
      <c r="AI6782">
        <v>3.867</v>
      </c>
      <c r="AJ6782">
        <v>4.5336999999999996</v>
      </c>
      <c r="AK6782">
        <v>0.26669999999999999</v>
      </c>
      <c r="AL67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82">
        <f>IF(AND(Source[[#This Row],[Credit_Noncredit]]="Noncredit",Source[[#This Row],[FTEF]]&gt;0),Source[[#This Row],[NC XLST FTES]]*525/(437.5*Source[[#This Row],[FTEF]]),0)</f>
        <v>0</v>
      </c>
      <c r="AN6782">
        <f>IF(Source[[#This Row],[Credit_Noncredit]]="Credit",Source[[#This Row],[Census Enrollment]],Source[[#This Row],[Noncredit Avg. Attendance]])</f>
        <v>34</v>
      </c>
    </row>
    <row r="6783" spans="1:40" x14ac:dyDescent="0.25">
      <c r="A6783" t="s">
        <v>1914</v>
      </c>
      <c r="B6783" t="s">
        <v>886</v>
      </c>
      <c r="C6783" t="s">
        <v>775</v>
      </c>
      <c r="D6783" t="s">
        <v>1812</v>
      </c>
      <c r="E6783" s="4">
        <v>76482</v>
      </c>
      <c r="F6783" s="4" t="s">
        <v>1813</v>
      </c>
      <c r="G6783" s="4" t="s">
        <v>1816</v>
      </c>
      <c r="H6783" t="str">
        <f>CONCATENATE(Source[[#This Row],[Subject]],TRIM(Source[[#This Row],[Course]]))</f>
        <v>PHYC4A</v>
      </c>
      <c r="I6783" t="str">
        <f>VLOOKUP(Source[[#This Row],[SubjCrse]],'Courses and Categories'!$E$2:$G$1816,3,FALSE)</f>
        <v>Credit General Education</v>
      </c>
      <c r="J6783">
        <v>961</v>
      </c>
      <c r="K6783" t="s">
        <v>1817</v>
      </c>
      <c r="L6783" t="s">
        <v>39</v>
      </c>
      <c r="M6783" t="s">
        <v>897</v>
      </c>
      <c r="N6783" t="s">
        <v>2123</v>
      </c>
      <c r="O6783" t="s">
        <v>1680</v>
      </c>
      <c r="P6783" t="s">
        <v>3579</v>
      </c>
      <c r="Q6783" t="s">
        <v>1375</v>
      </c>
      <c r="R6783">
        <v>370</v>
      </c>
      <c r="S6783" t="s">
        <v>134</v>
      </c>
      <c r="T6783" t="s">
        <v>44</v>
      </c>
      <c r="U6783" s="1">
        <v>43711</v>
      </c>
      <c r="V6783" s="1">
        <v>43819</v>
      </c>
      <c r="W6783" t="s">
        <v>4418</v>
      </c>
      <c r="X6783" t="s">
        <v>2130</v>
      </c>
      <c r="Y6783">
        <v>31</v>
      </c>
      <c r="Z6783">
        <v>27</v>
      </c>
      <c r="AA6783">
        <v>35</v>
      </c>
      <c r="AB6783">
        <v>77.142899999999997</v>
      </c>
      <c r="AD6783">
        <f>IF(ISBLANK(Source[[#This Row],[CrosslistID]]),1,1/COUNTIFS(Source[CrosslistID],Source[[#This Row],[CrosslistID]],Source[TermDesc],Source[[#This Row],[TermDesc]]))</f>
        <v>1</v>
      </c>
      <c r="AG6783">
        <v>0</v>
      </c>
      <c r="AH6783">
        <v>77.142899999999997</v>
      </c>
      <c r="AI6783">
        <v>2.7</v>
      </c>
      <c r="AJ6783">
        <v>3.1</v>
      </c>
      <c r="AK6783">
        <v>0.26669999999999999</v>
      </c>
      <c r="AL67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83">
        <f>IF(AND(Source[[#This Row],[Credit_Noncredit]]="Noncredit",Source[[#This Row],[FTEF]]&gt;0),Source[[#This Row],[NC XLST FTES]]*525/(437.5*Source[[#This Row],[FTEF]]),0)</f>
        <v>0</v>
      </c>
      <c r="AN6783">
        <f>IF(Source[[#This Row],[Credit_Noncredit]]="Credit",Source[[#This Row],[Census Enrollment]],Source[[#This Row],[Noncredit Avg. Attendance]])</f>
        <v>31</v>
      </c>
    </row>
    <row r="6784" spans="1:40" x14ac:dyDescent="0.25">
      <c r="A6784" t="s">
        <v>1914</v>
      </c>
      <c r="B6784" t="s">
        <v>886</v>
      </c>
      <c r="C6784" t="s">
        <v>775</v>
      </c>
      <c r="D6784" t="s">
        <v>1812</v>
      </c>
      <c r="E6784" s="4">
        <v>76988</v>
      </c>
      <c r="F6784" s="4" t="s">
        <v>1813</v>
      </c>
      <c r="G6784" s="4" t="s">
        <v>2074</v>
      </c>
      <c r="H6784" t="str">
        <f>CONCATENATE(Source[[#This Row],[Subject]],TRIM(Source[[#This Row],[Course]]))</f>
        <v>PHYC4B</v>
      </c>
      <c r="I6784" t="str">
        <f>VLOOKUP(Source[[#This Row],[SubjCrse]],'Courses and Categories'!$E$2:$G$1816,3,FALSE)</f>
        <v>Credit General Education</v>
      </c>
      <c r="J6784">
        <v>1</v>
      </c>
      <c r="K6784" t="s">
        <v>4419</v>
      </c>
      <c r="L6784" t="s">
        <v>39</v>
      </c>
      <c r="M6784" t="s">
        <v>1046</v>
      </c>
      <c r="N6784" t="s">
        <v>3974</v>
      </c>
      <c r="O6784" t="s">
        <v>4416</v>
      </c>
      <c r="P6784" t="s">
        <v>4417</v>
      </c>
      <c r="Q6784" t="s">
        <v>1693</v>
      </c>
      <c r="R6784" t="s">
        <v>829</v>
      </c>
      <c r="S6784" t="s">
        <v>134</v>
      </c>
      <c r="T6784">
        <v>1</v>
      </c>
      <c r="U6784" s="1">
        <v>43694</v>
      </c>
      <c r="V6784" s="1">
        <v>43819</v>
      </c>
      <c r="W6784" t="s">
        <v>4420</v>
      </c>
      <c r="X6784" t="s">
        <v>1929</v>
      </c>
      <c r="Y6784">
        <v>37</v>
      </c>
      <c r="Z6784">
        <v>36</v>
      </c>
      <c r="AA6784">
        <v>35</v>
      </c>
      <c r="AB6784">
        <v>102.8571</v>
      </c>
      <c r="AC6784" t="s">
        <v>4421</v>
      </c>
      <c r="AD6784">
        <f>IF(ISBLANK(Source[[#This Row],[CrosslistID]]),1,1/COUNTIFS(Source[CrosslistID],Source[[#This Row],[CrosslistID]],Source[TermDesc],Source[[#This Row],[TermDesc]]))</f>
        <v>0.5</v>
      </c>
      <c r="AE6784">
        <v>71</v>
      </c>
      <c r="AF6784">
        <v>70</v>
      </c>
      <c r="AG6784">
        <v>101.4286</v>
      </c>
      <c r="AH6784">
        <v>101.4286</v>
      </c>
      <c r="AI6784">
        <v>4.4000000000000004</v>
      </c>
      <c r="AJ6784">
        <v>4.9333</v>
      </c>
      <c r="AK6784">
        <v>0.36670000000000003</v>
      </c>
      <c r="AL67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84">
        <f>IF(AND(Source[[#This Row],[Credit_Noncredit]]="Noncredit",Source[[#This Row],[FTEF]]&gt;0),Source[[#This Row],[NC XLST FTES]]*525/(437.5*Source[[#This Row],[FTEF]]),0)</f>
        <v>0</v>
      </c>
      <c r="AN6784">
        <f>IF(Source[[#This Row],[Credit_Noncredit]]="Credit",Source[[#This Row],[Census Enrollment]],Source[[#This Row],[Noncredit Avg. Attendance]])</f>
        <v>37</v>
      </c>
    </row>
    <row r="6785" spans="1:40" x14ac:dyDescent="0.25">
      <c r="A6785" t="s">
        <v>1914</v>
      </c>
      <c r="B6785" t="s">
        <v>886</v>
      </c>
      <c r="C6785" t="s">
        <v>775</v>
      </c>
      <c r="D6785" t="s">
        <v>1812</v>
      </c>
      <c r="E6785" s="4">
        <v>76997</v>
      </c>
      <c r="F6785" s="4" t="s">
        <v>1813</v>
      </c>
      <c r="G6785" s="4" t="s">
        <v>2074</v>
      </c>
      <c r="H6785" t="str">
        <f>CONCATENATE(Source[[#This Row],[Subject]],TRIM(Source[[#This Row],[Course]]))</f>
        <v>PHYC4B</v>
      </c>
      <c r="I6785" t="str">
        <f>VLOOKUP(Source[[#This Row],[SubjCrse]],'Courses and Categories'!$E$2:$G$1816,3,FALSE)</f>
        <v>Credit General Education</v>
      </c>
      <c r="J6785">
        <v>2</v>
      </c>
      <c r="K6785" t="s">
        <v>4419</v>
      </c>
      <c r="L6785" t="s">
        <v>39</v>
      </c>
      <c r="M6785" t="s">
        <v>1046</v>
      </c>
      <c r="N6785" t="s">
        <v>3966</v>
      </c>
      <c r="O6785" t="s">
        <v>4001</v>
      </c>
      <c r="P6785" t="s">
        <v>4410</v>
      </c>
      <c r="Q6785" t="s">
        <v>1693</v>
      </c>
      <c r="R6785" t="s">
        <v>4409</v>
      </c>
      <c r="S6785" t="s">
        <v>134</v>
      </c>
      <c r="T6785">
        <v>1</v>
      </c>
      <c r="U6785" s="1">
        <v>43694</v>
      </c>
      <c r="V6785" s="1">
        <v>43819</v>
      </c>
      <c r="W6785" t="s">
        <v>4420</v>
      </c>
      <c r="X6785" t="s">
        <v>1929</v>
      </c>
      <c r="Y6785">
        <v>35</v>
      </c>
      <c r="Z6785">
        <v>35</v>
      </c>
      <c r="AA6785">
        <v>35</v>
      </c>
      <c r="AB6785">
        <v>100</v>
      </c>
      <c r="AC6785" t="s">
        <v>4421</v>
      </c>
      <c r="AD6785">
        <f>IF(ISBLANK(Source[[#This Row],[CrosslistID]]),1,1/COUNTIFS(Source[CrosslistID],Source[[#This Row],[CrosslistID]],Source[TermDesc],Source[[#This Row],[TermDesc]]))</f>
        <v>0.5</v>
      </c>
      <c r="AE6785">
        <v>71</v>
      </c>
      <c r="AF6785">
        <v>70</v>
      </c>
      <c r="AG6785">
        <v>101.4286</v>
      </c>
      <c r="AH6785">
        <v>101.4286</v>
      </c>
      <c r="AI6785">
        <v>4.133</v>
      </c>
      <c r="AJ6785">
        <v>4.6662999999999997</v>
      </c>
      <c r="AK6785">
        <v>6.6699999999999995E-2</v>
      </c>
      <c r="AL67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85">
        <f>IF(AND(Source[[#This Row],[Credit_Noncredit]]="Noncredit",Source[[#This Row],[FTEF]]&gt;0),Source[[#This Row],[NC XLST FTES]]*525/(437.5*Source[[#This Row],[FTEF]]),0)</f>
        <v>0</v>
      </c>
      <c r="AN6785">
        <f>IF(Source[[#This Row],[Credit_Noncredit]]="Credit",Source[[#This Row],[Census Enrollment]],Source[[#This Row],[Noncredit Avg. Attendance]])</f>
        <v>35</v>
      </c>
    </row>
    <row r="6786" spans="1:40" x14ac:dyDescent="0.25">
      <c r="A6786" t="s">
        <v>1914</v>
      </c>
      <c r="B6786" t="s">
        <v>886</v>
      </c>
      <c r="C6786" t="s">
        <v>775</v>
      </c>
      <c r="D6786" t="s">
        <v>1812</v>
      </c>
      <c r="E6786" s="4">
        <v>76989</v>
      </c>
      <c r="F6786" s="4" t="s">
        <v>1813</v>
      </c>
      <c r="G6786" s="4" t="s">
        <v>2074</v>
      </c>
      <c r="H6786" t="str">
        <f>CONCATENATE(Source[[#This Row],[Subject]],TRIM(Source[[#This Row],[Course]]))</f>
        <v>PHYC4B</v>
      </c>
      <c r="I6786" t="str">
        <f>VLOOKUP(Source[[#This Row],[SubjCrse]],'Courses and Categories'!$E$2:$G$1816,3,FALSE)</f>
        <v>Credit General Education</v>
      </c>
      <c r="J6786">
        <v>3</v>
      </c>
      <c r="K6786" t="s">
        <v>4419</v>
      </c>
      <c r="L6786" t="s">
        <v>39</v>
      </c>
      <c r="M6786" t="s">
        <v>1046</v>
      </c>
      <c r="N6786" t="s">
        <v>4415</v>
      </c>
      <c r="O6786" t="s">
        <v>4422</v>
      </c>
      <c r="P6786" t="s">
        <v>2279</v>
      </c>
      <c r="Q6786" t="s">
        <v>1693</v>
      </c>
      <c r="R6786" t="s">
        <v>4423</v>
      </c>
      <c r="S6786" t="s">
        <v>134</v>
      </c>
      <c r="T6786">
        <v>1</v>
      </c>
      <c r="U6786" s="1">
        <v>43694</v>
      </c>
      <c r="V6786" s="1">
        <v>43819</v>
      </c>
      <c r="W6786" t="s">
        <v>4424</v>
      </c>
      <c r="X6786" t="s">
        <v>1929</v>
      </c>
      <c r="Y6786">
        <v>22</v>
      </c>
      <c r="Z6786">
        <v>19</v>
      </c>
      <c r="AA6786">
        <v>35</v>
      </c>
      <c r="AB6786">
        <v>54.285699999999999</v>
      </c>
      <c r="AD6786">
        <f>IF(ISBLANK(Source[[#This Row],[CrosslistID]]),1,1/COUNTIFS(Source[CrosslistID],Source[[#This Row],[CrosslistID]],Source[TermDesc],Source[[#This Row],[TermDesc]]))</f>
        <v>1</v>
      </c>
      <c r="AG6786">
        <v>0</v>
      </c>
      <c r="AH6786">
        <v>54.285699999999999</v>
      </c>
      <c r="AI6786">
        <v>2.6669999999999998</v>
      </c>
      <c r="AJ6786">
        <v>2.9337</v>
      </c>
      <c r="AK6786">
        <v>0.26669999999999999</v>
      </c>
      <c r="AL67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86">
        <f>IF(AND(Source[[#This Row],[Credit_Noncredit]]="Noncredit",Source[[#This Row],[FTEF]]&gt;0),Source[[#This Row],[NC XLST FTES]]*525/(437.5*Source[[#This Row],[FTEF]]),0)</f>
        <v>0</v>
      </c>
      <c r="AN6786">
        <f>IF(Source[[#This Row],[Credit_Noncredit]]="Credit",Source[[#This Row],[Census Enrollment]],Source[[#This Row],[Noncredit Avg. Attendance]])</f>
        <v>22</v>
      </c>
    </row>
    <row r="6787" spans="1:40" x14ac:dyDescent="0.25">
      <c r="A6787" t="s">
        <v>1914</v>
      </c>
      <c r="B6787" t="s">
        <v>886</v>
      </c>
      <c r="C6787" t="s">
        <v>775</v>
      </c>
      <c r="D6787" t="s">
        <v>1812</v>
      </c>
      <c r="E6787" s="4">
        <v>76990</v>
      </c>
      <c r="F6787" s="4" t="s">
        <v>1813</v>
      </c>
      <c r="G6787" s="4" t="s">
        <v>2074</v>
      </c>
      <c r="H6787" t="str">
        <f>CONCATENATE(Source[[#This Row],[Subject]],TRIM(Source[[#This Row],[Course]]))</f>
        <v>PHYC4B</v>
      </c>
      <c r="I6787" t="str">
        <f>VLOOKUP(Source[[#This Row],[SubjCrse]],'Courses and Categories'!$E$2:$G$1816,3,FALSE)</f>
        <v>Credit General Education</v>
      </c>
      <c r="J6787">
        <v>501</v>
      </c>
      <c r="K6787" t="s">
        <v>4419</v>
      </c>
      <c r="L6787" t="s">
        <v>87</v>
      </c>
      <c r="M6787" t="s">
        <v>1046</v>
      </c>
      <c r="N6787" t="s">
        <v>105</v>
      </c>
      <c r="O6787">
        <v>1840</v>
      </c>
      <c r="P6787">
        <v>2030</v>
      </c>
      <c r="Q6787" t="s">
        <v>1649</v>
      </c>
      <c r="R6787">
        <v>108</v>
      </c>
      <c r="S6787" t="s">
        <v>134</v>
      </c>
      <c r="T6787">
        <v>1</v>
      </c>
      <c r="U6787" s="1">
        <v>43694</v>
      </c>
      <c r="V6787" s="1">
        <v>43819</v>
      </c>
      <c r="W6787" t="s">
        <v>1727</v>
      </c>
      <c r="X6787" t="s">
        <v>1929</v>
      </c>
      <c r="Y6787">
        <v>34</v>
      </c>
      <c r="Z6787">
        <v>29</v>
      </c>
      <c r="AA6787">
        <v>35</v>
      </c>
      <c r="AB6787">
        <v>82.857100000000003</v>
      </c>
      <c r="AD6787">
        <f>IF(ISBLANK(Source[[#This Row],[CrosslistID]]),1,1/COUNTIFS(Source[CrosslistID],Source[[#This Row],[CrosslistID]],Source[TermDesc],Source[[#This Row],[TermDesc]]))</f>
        <v>1</v>
      </c>
      <c r="AG6787">
        <v>0</v>
      </c>
      <c r="AH6787">
        <v>82.857100000000003</v>
      </c>
      <c r="AI6787">
        <v>4.2670000000000003</v>
      </c>
      <c r="AJ6787">
        <v>4.5336999999999996</v>
      </c>
      <c r="AK6787">
        <v>0.26669999999999999</v>
      </c>
      <c r="AL67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87">
        <f>IF(AND(Source[[#This Row],[Credit_Noncredit]]="Noncredit",Source[[#This Row],[FTEF]]&gt;0),Source[[#This Row],[NC XLST FTES]]*525/(437.5*Source[[#This Row],[FTEF]]),0)</f>
        <v>0</v>
      </c>
      <c r="AN6787">
        <f>IF(Source[[#This Row],[Credit_Noncredit]]="Credit",Source[[#This Row],[Census Enrollment]],Source[[#This Row],[Noncredit Avg. Attendance]])</f>
        <v>34</v>
      </c>
    </row>
    <row r="6788" spans="1:40" x14ac:dyDescent="0.25">
      <c r="A6788" t="s">
        <v>1914</v>
      </c>
      <c r="B6788" t="s">
        <v>886</v>
      </c>
      <c r="C6788" t="s">
        <v>775</v>
      </c>
      <c r="D6788" t="s">
        <v>1812</v>
      </c>
      <c r="E6788" s="4">
        <v>76991</v>
      </c>
      <c r="F6788" s="4" t="s">
        <v>1813</v>
      </c>
      <c r="G6788" s="4" t="s">
        <v>4425</v>
      </c>
      <c r="H6788" t="str">
        <f>CONCATENATE(Source[[#This Row],[Subject]],TRIM(Source[[#This Row],[Course]]))</f>
        <v>PHYC4C</v>
      </c>
      <c r="I6788" t="str">
        <f>VLOOKUP(Source[[#This Row],[SubjCrse]],'Courses and Categories'!$E$2:$G$1816,3,FALSE)</f>
        <v>Credit General Education</v>
      </c>
      <c r="J6788">
        <v>1</v>
      </c>
      <c r="K6788" t="s">
        <v>4426</v>
      </c>
      <c r="L6788" t="s">
        <v>39</v>
      </c>
      <c r="M6788" t="s">
        <v>1046</v>
      </c>
      <c r="N6788" t="s">
        <v>4415</v>
      </c>
      <c r="O6788" t="s">
        <v>4422</v>
      </c>
      <c r="P6788" t="s">
        <v>2279</v>
      </c>
      <c r="Q6788" t="s">
        <v>1693</v>
      </c>
      <c r="R6788" t="s">
        <v>4427</v>
      </c>
      <c r="S6788" t="s">
        <v>134</v>
      </c>
      <c r="T6788">
        <v>1</v>
      </c>
      <c r="U6788" s="1">
        <v>43694</v>
      </c>
      <c r="V6788" s="1">
        <v>43819</v>
      </c>
      <c r="W6788" t="s">
        <v>4428</v>
      </c>
      <c r="X6788" t="s">
        <v>1929</v>
      </c>
      <c r="Y6788">
        <v>35</v>
      </c>
      <c r="Z6788">
        <v>32</v>
      </c>
      <c r="AA6788">
        <v>35</v>
      </c>
      <c r="AB6788">
        <v>91.428600000000003</v>
      </c>
      <c r="AC6788" t="s">
        <v>4429</v>
      </c>
      <c r="AD6788">
        <f>IF(ISBLANK(Source[[#This Row],[CrosslistID]]),1,1/COUNTIFS(Source[CrosslistID],Source[[#This Row],[CrosslistID]],Source[TermDesc],Source[[#This Row],[TermDesc]]))</f>
        <v>0.5</v>
      </c>
      <c r="AE6788">
        <v>47</v>
      </c>
      <c r="AF6788">
        <v>70</v>
      </c>
      <c r="AG6788">
        <v>67.142899999999997</v>
      </c>
      <c r="AH6788">
        <v>67.142899999999997</v>
      </c>
      <c r="AI6788">
        <v>4.2670000000000003</v>
      </c>
      <c r="AJ6788">
        <v>4.6669999999999998</v>
      </c>
      <c r="AK6788">
        <v>0.26669999999999999</v>
      </c>
      <c r="AL67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88">
        <f>IF(AND(Source[[#This Row],[Credit_Noncredit]]="Noncredit",Source[[#This Row],[FTEF]]&gt;0),Source[[#This Row],[NC XLST FTES]]*525/(437.5*Source[[#This Row],[FTEF]]),0)</f>
        <v>0</v>
      </c>
      <c r="AN6788">
        <f>IF(Source[[#This Row],[Credit_Noncredit]]="Credit",Source[[#This Row],[Census Enrollment]],Source[[#This Row],[Noncredit Avg. Attendance]])</f>
        <v>35</v>
      </c>
    </row>
    <row r="6789" spans="1:40" x14ac:dyDescent="0.25">
      <c r="A6789" t="s">
        <v>1914</v>
      </c>
      <c r="B6789" t="s">
        <v>886</v>
      </c>
      <c r="C6789" t="s">
        <v>775</v>
      </c>
      <c r="D6789" t="s">
        <v>1812</v>
      </c>
      <c r="E6789" s="4">
        <v>76992</v>
      </c>
      <c r="F6789" s="4" t="s">
        <v>1813</v>
      </c>
      <c r="G6789" s="4" t="s">
        <v>4425</v>
      </c>
      <c r="H6789" t="str">
        <f>CONCATENATE(Source[[#This Row],[Subject]],TRIM(Source[[#This Row],[Course]]))</f>
        <v>PHYC4C</v>
      </c>
      <c r="I6789" t="str">
        <f>VLOOKUP(Source[[#This Row],[SubjCrse]],'Courses and Categories'!$E$2:$G$1816,3,FALSE)</f>
        <v>Credit General Education</v>
      </c>
      <c r="J6789">
        <v>2</v>
      </c>
      <c r="K6789" t="s">
        <v>4426</v>
      </c>
      <c r="L6789" t="s">
        <v>39</v>
      </c>
      <c r="M6789" t="s">
        <v>1046</v>
      </c>
      <c r="N6789" t="s">
        <v>4415</v>
      </c>
      <c r="O6789" t="s">
        <v>4430</v>
      </c>
      <c r="P6789" t="s">
        <v>4431</v>
      </c>
      <c r="Q6789" t="s">
        <v>1693</v>
      </c>
      <c r="R6789" t="s">
        <v>4427</v>
      </c>
      <c r="S6789" t="s">
        <v>134</v>
      </c>
      <c r="T6789">
        <v>1</v>
      </c>
      <c r="U6789" s="1">
        <v>43694</v>
      </c>
      <c r="V6789" s="1">
        <v>43819</v>
      </c>
      <c r="W6789" t="s">
        <v>4428</v>
      </c>
      <c r="X6789" t="s">
        <v>1929</v>
      </c>
      <c r="Y6789">
        <v>22</v>
      </c>
      <c r="Z6789">
        <v>15</v>
      </c>
      <c r="AA6789">
        <v>35</v>
      </c>
      <c r="AB6789">
        <v>42.857100000000003</v>
      </c>
      <c r="AC6789" t="s">
        <v>4429</v>
      </c>
      <c r="AD6789">
        <f>IF(ISBLANK(Source[[#This Row],[CrosslistID]]),1,1/COUNTIFS(Source[CrosslistID],Source[[#This Row],[CrosslistID]],Source[TermDesc],Source[[#This Row],[TermDesc]]))</f>
        <v>0.5</v>
      </c>
      <c r="AE6789">
        <v>47</v>
      </c>
      <c r="AF6789">
        <v>70</v>
      </c>
      <c r="AG6789">
        <v>67.142899999999997</v>
      </c>
      <c r="AH6789">
        <v>67.142899999999997</v>
      </c>
      <c r="AI6789">
        <v>2.9329999999999998</v>
      </c>
      <c r="AJ6789">
        <v>2.9329999999999998</v>
      </c>
      <c r="AK6789">
        <v>6.6699999999999995E-2</v>
      </c>
      <c r="AL67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89">
        <f>IF(AND(Source[[#This Row],[Credit_Noncredit]]="Noncredit",Source[[#This Row],[FTEF]]&gt;0),Source[[#This Row],[NC XLST FTES]]*525/(437.5*Source[[#This Row],[FTEF]]),0)</f>
        <v>0</v>
      </c>
      <c r="AN6789">
        <f>IF(Source[[#This Row],[Credit_Noncredit]]="Credit",Source[[#This Row],[Census Enrollment]],Source[[#This Row],[Noncredit Avg. Attendance]])</f>
        <v>22</v>
      </c>
    </row>
    <row r="6790" spans="1:40" x14ac:dyDescent="0.25">
      <c r="A6790" t="s">
        <v>1914</v>
      </c>
      <c r="B6790" t="s">
        <v>886</v>
      </c>
      <c r="C6790" t="s">
        <v>775</v>
      </c>
      <c r="D6790" t="s">
        <v>1812</v>
      </c>
      <c r="E6790" s="4">
        <v>70629</v>
      </c>
      <c r="F6790" s="4" t="s">
        <v>1813</v>
      </c>
      <c r="G6790" s="4">
        <v>10</v>
      </c>
      <c r="H6790" t="str">
        <f>CONCATENATE(Source[[#This Row],[Subject]],TRIM(Source[[#This Row],[Course]]))</f>
        <v>PHYC10</v>
      </c>
      <c r="I6790" t="str">
        <f>VLOOKUP(Source[[#This Row],[SubjCrse]],'Courses and Categories'!$E$2:$G$1816,3,FALSE)</f>
        <v>Credit General Education</v>
      </c>
      <c r="J6790">
        <v>1</v>
      </c>
      <c r="K6790" t="s">
        <v>1818</v>
      </c>
      <c r="L6790" t="s">
        <v>39</v>
      </c>
      <c r="M6790" t="s">
        <v>903</v>
      </c>
      <c r="N6790" t="s">
        <v>1041</v>
      </c>
      <c r="O6790">
        <v>910</v>
      </c>
      <c r="P6790">
        <v>1000</v>
      </c>
      <c r="Q6790" t="s">
        <v>1649</v>
      </c>
      <c r="R6790">
        <v>100</v>
      </c>
      <c r="S6790" t="s">
        <v>134</v>
      </c>
      <c r="T6790">
        <v>1</v>
      </c>
      <c r="U6790" s="1">
        <v>43694</v>
      </c>
      <c r="V6790" s="1">
        <v>43819</v>
      </c>
      <c r="W6790" t="s">
        <v>787</v>
      </c>
      <c r="X6790" t="s">
        <v>1929</v>
      </c>
      <c r="Y6790">
        <v>57</v>
      </c>
      <c r="Z6790">
        <v>49</v>
      </c>
      <c r="AA6790">
        <v>110</v>
      </c>
      <c r="AB6790">
        <v>44.545499999999997</v>
      </c>
      <c r="AD6790">
        <f>IF(ISBLANK(Source[[#This Row],[CrosslistID]]),1,1/COUNTIFS(Source[CrosslistID],Source[[#This Row],[CrosslistID]],Source[TermDesc],Source[[#This Row],[TermDesc]]))</f>
        <v>1</v>
      </c>
      <c r="AG6790">
        <v>0</v>
      </c>
      <c r="AH6790">
        <v>44.545499999999997</v>
      </c>
      <c r="AI6790">
        <v>5.0999999999999996</v>
      </c>
      <c r="AJ6790">
        <v>5.7</v>
      </c>
      <c r="AK6790">
        <v>0.2</v>
      </c>
      <c r="AL67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90">
        <f>IF(AND(Source[[#This Row],[Credit_Noncredit]]="Noncredit",Source[[#This Row],[FTEF]]&gt;0),Source[[#This Row],[NC XLST FTES]]*525/(437.5*Source[[#This Row],[FTEF]]),0)</f>
        <v>0</v>
      </c>
      <c r="AN6790">
        <f>IF(Source[[#This Row],[Credit_Noncredit]]="Credit",Source[[#This Row],[Census Enrollment]],Source[[#This Row],[Noncredit Avg. Attendance]])</f>
        <v>57</v>
      </c>
    </row>
    <row r="6791" spans="1:40" x14ac:dyDescent="0.25">
      <c r="A6791" t="s">
        <v>1914</v>
      </c>
      <c r="B6791" t="s">
        <v>886</v>
      </c>
      <c r="C6791" t="s">
        <v>775</v>
      </c>
      <c r="D6791" t="s">
        <v>1812</v>
      </c>
      <c r="E6791" s="4">
        <v>70630</v>
      </c>
      <c r="F6791" s="4" t="s">
        <v>1813</v>
      </c>
      <c r="G6791" s="4">
        <v>10</v>
      </c>
      <c r="H6791" t="str">
        <f>CONCATENATE(Source[[#This Row],[Subject]],TRIM(Source[[#This Row],[Course]]))</f>
        <v>PHYC10</v>
      </c>
      <c r="I6791" t="str">
        <f>VLOOKUP(Source[[#This Row],[SubjCrse]],'Courses and Categories'!$E$2:$G$1816,3,FALSE)</f>
        <v>Credit General Education</v>
      </c>
      <c r="J6791">
        <v>2</v>
      </c>
      <c r="K6791" t="s">
        <v>1818</v>
      </c>
      <c r="L6791" t="s">
        <v>39</v>
      </c>
      <c r="M6791" t="s">
        <v>903</v>
      </c>
      <c r="N6791" t="s">
        <v>59</v>
      </c>
      <c r="O6791">
        <v>940</v>
      </c>
      <c r="P6791">
        <v>1055</v>
      </c>
      <c r="Q6791" t="s">
        <v>1649</v>
      </c>
      <c r="R6791">
        <v>200</v>
      </c>
      <c r="S6791" t="s">
        <v>134</v>
      </c>
      <c r="T6791">
        <v>1</v>
      </c>
      <c r="U6791" s="1">
        <v>43694</v>
      </c>
      <c r="V6791" s="1">
        <v>43819</v>
      </c>
      <c r="W6791" t="s">
        <v>43</v>
      </c>
      <c r="X6791" t="s">
        <v>1929</v>
      </c>
      <c r="Y6791">
        <v>66</v>
      </c>
      <c r="Z6791">
        <v>65</v>
      </c>
      <c r="AA6791">
        <v>70</v>
      </c>
      <c r="AB6791">
        <v>92.857100000000003</v>
      </c>
      <c r="AD6791">
        <f>IF(ISBLANK(Source[[#This Row],[CrosslistID]]),1,1/COUNTIFS(Source[CrosslistID],Source[[#This Row],[CrosslistID]],Source[TermDesc],Source[[#This Row],[TermDesc]]))</f>
        <v>1</v>
      </c>
      <c r="AG6791">
        <v>0</v>
      </c>
      <c r="AH6791">
        <v>92.857100000000003</v>
      </c>
      <c r="AI6791">
        <v>6.3</v>
      </c>
      <c r="AJ6791">
        <v>6.6</v>
      </c>
      <c r="AK6791">
        <v>0.3</v>
      </c>
      <c r="AL67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91">
        <f>IF(AND(Source[[#This Row],[Credit_Noncredit]]="Noncredit",Source[[#This Row],[FTEF]]&gt;0),Source[[#This Row],[NC XLST FTES]]*525/(437.5*Source[[#This Row],[FTEF]]),0)</f>
        <v>0</v>
      </c>
      <c r="AN6791">
        <f>IF(Source[[#This Row],[Credit_Noncredit]]="Credit",Source[[#This Row],[Census Enrollment]],Source[[#This Row],[Noncredit Avg. Attendance]])</f>
        <v>66</v>
      </c>
    </row>
    <row r="6792" spans="1:40" x14ac:dyDescent="0.25">
      <c r="A6792" t="s">
        <v>1914</v>
      </c>
      <c r="B6792" t="s">
        <v>886</v>
      </c>
      <c r="C6792" t="s">
        <v>775</v>
      </c>
      <c r="D6792" t="s">
        <v>1812</v>
      </c>
      <c r="E6792" s="4">
        <v>70631</v>
      </c>
      <c r="F6792" s="4" t="s">
        <v>1813</v>
      </c>
      <c r="G6792" s="4">
        <v>10</v>
      </c>
      <c r="H6792" t="str">
        <f>CONCATENATE(Source[[#This Row],[Subject]],TRIM(Source[[#This Row],[Course]]))</f>
        <v>PHYC10</v>
      </c>
      <c r="I6792" t="str">
        <f>VLOOKUP(Source[[#This Row],[SubjCrse]],'Courses and Categories'!$E$2:$G$1816,3,FALSE)</f>
        <v>Credit General Education</v>
      </c>
      <c r="J6792">
        <v>3</v>
      </c>
      <c r="K6792" t="s">
        <v>1818</v>
      </c>
      <c r="L6792" t="s">
        <v>39</v>
      </c>
      <c r="M6792" t="s">
        <v>903</v>
      </c>
      <c r="N6792" t="s">
        <v>59</v>
      </c>
      <c r="O6792">
        <v>1410</v>
      </c>
      <c r="P6792">
        <v>1525</v>
      </c>
      <c r="Q6792" t="s">
        <v>1649</v>
      </c>
      <c r="R6792">
        <v>204</v>
      </c>
      <c r="S6792" t="s">
        <v>134</v>
      </c>
      <c r="T6792">
        <v>1</v>
      </c>
      <c r="U6792" s="1">
        <v>43694</v>
      </c>
      <c r="V6792" s="1">
        <v>43819</v>
      </c>
      <c r="W6792" t="s">
        <v>43</v>
      </c>
      <c r="X6792" t="s">
        <v>1929</v>
      </c>
      <c r="Y6792">
        <v>73</v>
      </c>
      <c r="Z6792">
        <v>72</v>
      </c>
      <c r="AA6792">
        <v>70</v>
      </c>
      <c r="AB6792">
        <v>102.8571</v>
      </c>
      <c r="AD6792">
        <f>IF(ISBLANK(Source[[#This Row],[CrosslistID]]),1,1/COUNTIFS(Source[CrosslistID],Source[[#This Row],[CrosslistID]],Source[TermDesc],Source[[#This Row],[TermDesc]]))</f>
        <v>1</v>
      </c>
      <c r="AG6792">
        <v>0</v>
      </c>
      <c r="AH6792">
        <v>102.8571</v>
      </c>
      <c r="AI6792">
        <v>6.2</v>
      </c>
      <c r="AJ6792">
        <v>7.3</v>
      </c>
      <c r="AK6792">
        <v>0.3</v>
      </c>
      <c r="AL67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92">
        <f>IF(AND(Source[[#This Row],[Credit_Noncredit]]="Noncredit",Source[[#This Row],[FTEF]]&gt;0),Source[[#This Row],[NC XLST FTES]]*525/(437.5*Source[[#This Row],[FTEF]]),0)</f>
        <v>0</v>
      </c>
      <c r="AN6792">
        <f>IF(Source[[#This Row],[Credit_Noncredit]]="Credit",Source[[#This Row],[Census Enrollment]],Source[[#This Row],[Noncredit Avg. Attendance]])</f>
        <v>73</v>
      </c>
    </row>
    <row r="6793" spans="1:40" x14ac:dyDescent="0.25">
      <c r="A6793" t="s">
        <v>1914</v>
      </c>
      <c r="B6793" t="s">
        <v>886</v>
      </c>
      <c r="C6793" t="s">
        <v>775</v>
      </c>
      <c r="D6793" t="s">
        <v>1812</v>
      </c>
      <c r="E6793" s="4">
        <v>78963</v>
      </c>
      <c r="F6793" s="4" t="s">
        <v>1813</v>
      </c>
      <c r="G6793" s="4">
        <v>10</v>
      </c>
      <c r="H6793" t="str">
        <f>CONCATENATE(Source[[#This Row],[Subject]],TRIM(Source[[#This Row],[Course]]))</f>
        <v>PHYC10</v>
      </c>
      <c r="I6793" t="str">
        <f>VLOOKUP(Source[[#This Row],[SubjCrse]],'Courses and Categories'!$E$2:$G$1816,3,FALSE)</f>
        <v>Credit General Education</v>
      </c>
      <c r="J6793">
        <v>931</v>
      </c>
      <c r="K6793" t="s">
        <v>1818</v>
      </c>
      <c r="L6793" t="s">
        <v>87</v>
      </c>
      <c r="M6793" t="s">
        <v>897</v>
      </c>
      <c r="N6793" t="s">
        <v>42</v>
      </c>
      <c r="O6793" t="s">
        <v>42</v>
      </c>
      <c r="P6793" t="s">
        <v>42</v>
      </c>
      <c r="Q6793" t="s">
        <v>42</v>
      </c>
      <c r="S6793" t="s">
        <v>134</v>
      </c>
      <c r="T6793" t="s">
        <v>44</v>
      </c>
      <c r="U6793" s="1">
        <v>43711</v>
      </c>
      <c r="V6793" s="1">
        <v>43819</v>
      </c>
      <c r="W6793" t="s">
        <v>43</v>
      </c>
      <c r="X6793" t="s">
        <v>918</v>
      </c>
      <c r="Y6793">
        <v>77</v>
      </c>
      <c r="Z6793">
        <v>77</v>
      </c>
      <c r="AA6793">
        <v>50</v>
      </c>
      <c r="AB6793">
        <v>154</v>
      </c>
      <c r="AD6793">
        <f>IF(ISBLANK(Source[[#This Row],[CrosslistID]]),1,1/COUNTIFS(Source[CrosslistID],Source[[#This Row],[CrosslistID]],Source[TermDesc],Source[[#This Row],[TermDesc]]))</f>
        <v>1</v>
      </c>
      <c r="AG6793">
        <v>0</v>
      </c>
      <c r="AH6793">
        <v>154</v>
      </c>
      <c r="AI6793">
        <v>7.4</v>
      </c>
      <c r="AJ6793">
        <v>7.7</v>
      </c>
      <c r="AK6793">
        <v>0.3</v>
      </c>
      <c r="AL67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93">
        <f>IF(AND(Source[[#This Row],[Credit_Noncredit]]="Noncredit",Source[[#This Row],[FTEF]]&gt;0),Source[[#This Row],[NC XLST FTES]]*525/(437.5*Source[[#This Row],[FTEF]]),0)</f>
        <v>0</v>
      </c>
      <c r="AN6793">
        <f>IF(Source[[#This Row],[Credit_Noncredit]]="Credit",Source[[#This Row],[Census Enrollment]],Source[[#This Row],[Noncredit Avg. Attendance]])</f>
        <v>77</v>
      </c>
    </row>
    <row r="6794" spans="1:40" x14ac:dyDescent="0.25">
      <c r="A6794" t="s">
        <v>1914</v>
      </c>
      <c r="B6794" t="s">
        <v>886</v>
      </c>
      <c r="C6794" t="s">
        <v>775</v>
      </c>
      <c r="D6794" t="s">
        <v>1812</v>
      </c>
      <c r="E6794" s="4">
        <v>73816</v>
      </c>
      <c r="F6794" s="4" t="s">
        <v>1813</v>
      </c>
      <c r="G6794" s="4" t="s">
        <v>1819</v>
      </c>
      <c r="H6794" t="str">
        <f>CONCATENATE(Source[[#This Row],[Subject]],TRIM(Source[[#This Row],[Course]]))</f>
        <v>PHYC10L</v>
      </c>
      <c r="I6794" t="str">
        <f>VLOOKUP(Source[[#This Row],[SubjCrse]],'Courses and Categories'!$E$2:$G$1816,3,FALSE)</f>
        <v>Credit General Education</v>
      </c>
      <c r="J6794">
        <v>2</v>
      </c>
      <c r="K6794" t="s">
        <v>1820</v>
      </c>
      <c r="L6794" t="s">
        <v>39</v>
      </c>
      <c r="M6794" t="s">
        <v>1063</v>
      </c>
      <c r="N6794" t="s">
        <v>41</v>
      </c>
      <c r="O6794">
        <v>1110</v>
      </c>
      <c r="P6794">
        <v>1400</v>
      </c>
      <c r="Q6794" t="s">
        <v>1649</v>
      </c>
      <c r="R6794">
        <v>158</v>
      </c>
      <c r="S6794" t="s">
        <v>134</v>
      </c>
      <c r="T6794">
        <v>1</v>
      </c>
      <c r="U6794" s="1">
        <v>43694</v>
      </c>
      <c r="V6794" s="1">
        <v>43819</v>
      </c>
      <c r="W6794" t="s">
        <v>787</v>
      </c>
      <c r="X6794" t="s">
        <v>1929</v>
      </c>
      <c r="Y6794">
        <v>25</v>
      </c>
      <c r="Z6794">
        <v>25</v>
      </c>
      <c r="AA6794">
        <v>24</v>
      </c>
      <c r="AB6794">
        <v>104.16670000000001</v>
      </c>
      <c r="AD6794">
        <f>IF(ISBLANK(Source[[#This Row],[CrosslistID]]),1,1/COUNTIFS(Source[CrosslistID],Source[[#This Row],[CrosslistID]],Source[TermDesc],Source[[#This Row],[TermDesc]]))</f>
        <v>1</v>
      </c>
      <c r="AG6794">
        <v>0</v>
      </c>
      <c r="AH6794">
        <v>104.16670000000001</v>
      </c>
      <c r="AI6794">
        <v>2.4</v>
      </c>
      <c r="AJ6794">
        <v>2.5</v>
      </c>
      <c r="AK6794">
        <v>0.17</v>
      </c>
      <c r="AL67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94">
        <f>IF(AND(Source[[#This Row],[Credit_Noncredit]]="Noncredit",Source[[#This Row],[FTEF]]&gt;0),Source[[#This Row],[NC XLST FTES]]*525/(437.5*Source[[#This Row],[FTEF]]),0)</f>
        <v>0</v>
      </c>
      <c r="AN6794">
        <f>IF(Source[[#This Row],[Credit_Noncredit]]="Credit",Source[[#This Row],[Census Enrollment]],Source[[#This Row],[Noncredit Avg. Attendance]])</f>
        <v>25</v>
      </c>
    </row>
    <row r="6795" spans="1:40" x14ac:dyDescent="0.25">
      <c r="A6795" t="s">
        <v>1914</v>
      </c>
      <c r="B6795" t="s">
        <v>886</v>
      </c>
      <c r="C6795" t="s">
        <v>775</v>
      </c>
      <c r="D6795" t="s">
        <v>1812</v>
      </c>
      <c r="E6795" s="4">
        <v>74984</v>
      </c>
      <c r="F6795" s="4" t="s">
        <v>1813</v>
      </c>
      <c r="G6795" s="4" t="s">
        <v>1819</v>
      </c>
      <c r="H6795" t="str">
        <f>CONCATENATE(Source[[#This Row],[Subject]],TRIM(Source[[#This Row],[Course]]))</f>
        <v>PHYC10L</v>
      </c>
      <c r="I6795" t="str">
        <f>VLOOKUP(Source[[#This Row],[SubjCrse]],'Courses and Categories'!$E$2:$G$1816,3,FALSE)</f>
        <v>Credit General Education</v>
      </c>
      <c r="J6795">
        <v>3</v>
      </c>
      <c r="K6795" t="s">
        <v>1820</v>
      </c>
      <c r="L6795" t="s">
        <v>39</v>
      </c>
      <c r="M6795" t="s">
        <v>1063</v>
      </c>
      <c r="N6795" t="s">
        <v>50</v>
      </c>
      <c r="O6795">
        <v>1410</v>
      </c>
      <c r="P6795">
        <v>1700</v>
      </c>
      <c r="Q6795" t="s">
        <v>1649</v>
      </c>
      <c r="R6795">
        <v>158</v>
      </c>
      <c r="S6795" t="s">
        <v>134</v>
      </c>
      <c r="T6795">
        <v>1</v>
      </c>
      <c r="U6795" s="1">
        <v>43694</v>
      </c>
      <c r="V6795" s="1">
        <v>43819</v>
      </c>
      <c r="W6795" t="s">
        <v>787</v>
      </c>
      <c r="X6795" t="s">
        <v>1929</v>
      </c>
      <c r="Y6795">
        <v>23</v>
      </c>
      <c r="Z6795">
        <v>19</v>
      </c>
      <c r="AA6795">
        <v>24</v>
      </c>
      <c r="AB6795">
        <v>79.166700000000006</v>
      </c>
      <c r="AD6795">
        <f>IF(ISBLANK(Source[[#This Row],[CrosslistID]]),1,1/COUNTIFS(Source[CrosslistID],Source[[#This Row],[CrosslistID]],Source[TermDesc],Source[[#This Row],[TermDesc]]))</f>
        <v>1</v>
      </c>
      <c r="AG6795">
        <v>0</v>
      </c>
      <c r="AH6795">
        <v>79.166700000000006</v>
      </c>
      <c r="AI6795">
        <v>2.2999999999999998</v>
      </c>
      <c r="AJ6795">
        <v>2.2999999999999998</v>
      </c>
      <c r="AK6795">
        <v>0.17</v>
      </c>
      <c r="AL67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95">
        <f>IF(AND(Source[[#This Row],[Credit_Noncredit]]="Noncredit",Source[[#This Row],[FTEF]]&gt;0),Source[[#This Row],[NC XLST FTES]]*525/(437.5*Source[[#This Row],[FTEF]]),0)</f>
        <v>0</v>
      </c>
      <c r="AN6795">
        <f>IF(Source[[#This Row],[Credit_Noncredit]]="Credit",Source[[#This Row],[Census Enrollment]],Source[[#This Row],[Noncredit Avg. Attendance]])</f>
        <v>23</v>
      </c>
    </row>
    <row r="6796" spans="1:40" x14ac:dyDescent="0.25">
      <c r="A6796" t="s">
        <v>1914</v>
      </c>
      <c r="B6796" t="s">
        <v>886</v>
      </c>
      <c r="C6796" t="s">
        <v>775</v>
      </c>
      <c r="D6796" t="s">
        <v>1812</v>
      </c>
      <c r="E6796" s="4">
        <v>78964</v>
      </c>
      <c r="F6796" s="4" t="s">
        <v>1813</v>
      </c>
      <c r="G6796" s="4">
        <v>20</v>
      </c>
      <c r="H6796" t="str">
        <f>CONCATENATE(Source[[#This Row],[Subject]],TRIM(Source[[#This Row],[Course]]))</f>
        <v>PHYC20</v>
      </c>
      <c r="I6796" t="str">
        <f>VLOOKUP(Source[[#This Row],[SubjCrse]],'Courses and Categories'!$E$2:$G$1816,3,FALSE)</f>
        <v>Credit General Education</v>
      </c>
      <c r="J6796">
        <v>1</v>
      </c>
      <c r="K6796" t="s">
        <v>4432</v>
      </c>
      <c r="L6796" t="s">
        <v>39</v>
      </c>
      <c r="M6796" t="s">
        <v>903</v>
      </c>
      <c r="N6796" t="s">
        <v>59</v>
      </c>
      <c r="O6796">
        <v>1110</v>
      </c>
      <c r="P6796">
        <v>1225</v>
      </c>
      <c r="Q6796" t="s">
        <v>1649</v>
      </c>
      <c r="R6796">
        <v>204</v>
      </c>
      <c r="S6796" t="s">
        <v>134</v>
      </c>
      <c r="T6796">
        <v>1</v>
      </c>
      <c r="U6796" s="1">
        <v>43694</v>
      </c>
      <c r="V6796" s="1">
        <v>43819</v>
      </c>
      <c r="W6796" t="s">
        <v>43</v>
      </c>
      <c r="X6796" t="s">
        <v>1929</v>
      </c>
      <c r="Y6796">
        <v>42</v>
      </c>
      <c r="Z6796">
        <v>41</v>
      </c>
      <c r="AA6796">
        <v>70</v>
      </c>
      <c r="AB6796">
        <v>58.571399999999997</v>
      </c>
      <c r="AD6796">
        <f>IF(ISBLANK(Source[[#This Row],[CrosslistID]]),1,1/COUNTIFS(Source[CrosslistID],Source[[#This Row],[CrosslistID]],Source[TermDesc],Source[[#This Row],[TermDesc]]))</f>
        <v>1</v>
      </c>
      <c r="AG6796">
        <v>0</v>
      </c>
      <c r="AH6796">
        <v>58.571399999999997</v>
      </c>
      <c r="AI6796">
        <v>3.6</v>
      </c>
      <c r="AJ6796">
        <v>4.2</v>
      </c>
      <c r="AK6796">
        <v>0.2</v>
      </c>
      <c r="AL67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96">
        <f>IF(AND(Source[[#This Row],[Credit_Noncredit]]="Noncredit",Source[[#This Row],[FTEF]]&gt;0),Source[[#This Row],[NC XLST FTES]]*525/(437.5*Source[[#This Row],[FTEF]]),0)</f>
        <v>0</v>
      </c>
      <c r="AN6796">
        <f>IF(Source[[#This Row],[Credit_Noncredit]]="Credit",Source[[#This Row],[Census Enrollment]],Source[[#This Row],[Noncredit Avg. Attendance]])</f>
        <v>42</v>
      </c>
    </row>
    <row r="6797" spans="1:40" x14ac:dyDescent="0.25">
      <c r="A6797" t="s">
        <v>1914</v>
      </c>
      <c r="B6797" t="s">
        <v>886</v>
      </c>
      <c r="C6797" t="s">
        <v>775</v>
      </c>
      <c r="D6797" t="s">
        <v>1812</v>
      </c>
      <c r="E6797" s="4">
        <v>70597</v>
      </c>
      <c r="F6797" s="4" t="s">
        <v>1813</v>
      </c>
      <c r="G6797" s="4" t="s">
        <v>4433</v>
      </c>
      <c r="H6797" t="str">
        <f>CONCATENATE(Source[[#This Row],[Subject]],TRIM(Source[[#This Row],[Course]]))</f>
        <v>PHYC2AC</v>
      </c>
      <c r="I6797" t="str">
        <f>VLOOKUP(Source[[#This Row],[SubjCrse]],'Courses and Categories'!$E$2:$G$1816,3,FALSE)</f>
        <v>Credit Other</v>
      </c>
      <c r="J6797">
        <v>961</v>
      </c>
      <c r="K6797" t="s">
        <v>4434</v>
      </c>
      <c r="L6797" t="s">
        <v>87</v>
      </c>
      <c r="M6797" t="s">
        <v>897</v>
      </c>
      <c r="N6797" t="s">
        <v>42</v>
      </c>
      <c r="O6797" t="s">
        <v>42</v>
      </c>
      <c r="P6797" t="s">
        <v>42</v>
      </c>
      <c r="Q6797" t="s">
        <v>42</v>
      </c>
      <c r="S6797" t="s">
        <v>134</v>
      </c>
      <c r="T6797" t="s">
        <v>44</v>
      </c>
      <c r="U6797" s="1">
        <v>43711</v>
      </c>
      <c r="V6797" s="1">
        <v>43819</v>
      </c>
      <c r="W6797" t="s">
        <v>4435</v>
      </c>
      <c r="X6797" t="s">
        <v>2130</v>
      </c>
      <c r="Y6797">
        <v>29</v>
      </c>
      <c r="Z6797">
        <v>23</v>
      </c>
      <c r="AA6797">
        <v>35</v>
      </c>
      <c r="AB6797">
        <v>65.714299999999994</v>
      </c>
      <c r="AD6797">
        <f>IF(ISBLANK(Source[[#This Row],[CrosslistID]]),1,1/COUNTIFS(Source[CrosslistID],Source[[#This Row],[CrosslistID]],Source[TermDesc],Source[[#This Row],[TermDesc]]))</f>
        <v>1</v>
      </c>
      <c r="AG6797">
        <v>0</v>
      </c>
      <c r="AH6797">
        <v>65.714299999999994</v>
      </c>
      <c r="AI6797">
        <v>0.433</v>
      </c>
      <c r="AJ6797">
        <v>0.48299999999999998</v>
      </c>
      <c r="AK6797">
        <v>5.33E-2</v>
      </c>
      <c r="AL67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97">
        <f>IF(AND(Source[[#This Row],[Credit_Noncredit]]="Noncredit",Source[[#This Row],[FTEF]]&gt;0),Source[[#This Row],[NC XLST FTES]]*525/(437.5*Source[[#This Row],[FTEF]]),0)</f>
        <v>0</v>
      </c>
      <c r="AN6797">
        <f>IF(Source[[#This Row],[Credit_Noncredit]]="Credit",Source[[#This Row],[Census Enrollment]],Source[[#This Row],[Noncredit Avg. Attendance]])</f>
        <v>29</v>
      </c>
    </row>
    <row r="6798" spans="1:40" x14ac:dyDescent="0.25">
      <c r="A6798" t="s">
        <v>1914</v>
      </c>
      <c r="B6798" t="s">
        <v>886</v>
      </c>
      <c r="C6798" t="s">
        <v>775</v>
      </c>
      <c r="D6798" t="s">
        <v>1812</v>
      </c>
      <c r="E6798" s="4">
        <v>71667</v>
      </c>
      <c r="F6798" s="4" t="s">
        <v>1813</v>
      </c>
      <c r="G6798" s="4" t="s">
        <v>1821</v>
      </c>
      <c r="H6798" t="str">
        <f>CONCATENATE(Source[[#This Row],[Subject]],TRIM(Source[[#This Row],[Course]]))</f>
        <v>PHYC2AL</v>
      </c>
      <c r="I6798" t="str">
        <f>VLOOKUP(Source[[#This Row],[SubjCrse]],'Courses and Categories'!$E$2:$G$1816,3,FALSE)</f>
        <v>Credit General Education</v>
      </c>
      <c r="J6798">
        <v>1</v>
      </c>
      <c r="K6798" t="s">
        <v>1822</v>
      </c>
      <c r="L6798" t="s">
        <v>39</v>
      </c>
      <c r="M6798" t="s">
        <v>1063</v>
      </c>
      <c r="N6798" t="s">
        <v>41</v>
      </c>
      <c r="O6798">
        <v>1110</v>
      </c>
      <c r="P6798">
        <v>1400</v>
      </c>
      <c r="Q6798" t="s">
        <v>1649</v>
      </c>
      <c r="R6798">
        <v>178</v>
      </c>
      <c r="S6798" t="s">
        <v>134</v>
      </c>
      <c r="T6798">
        <v>1</v>
      </c>
      <c r="U6798" s="1">
        <v>43694</v>
      </c>
      <c r="V6798" s="1">
        <v>43819</v>
      </c>
      <c r="W6798" t="s">
        <v>4406</v>
      </c>
      <c r="X6798" t="s">
        <v>1929</v>
      </c>
      <c r="Y6798">
        <v>22</v>
      </c>
      <c r="Z6798">
        <v>17</v>
      </c>
      <c r="AA6798">
        <v>24</v>
      </c>
      <c r="AB6798">
        <v>70.833299999999994</v>
      </c>
      <c r="AD6798">
        <f>IF(ISBLANK(Source[[#This Row],[CrosslistID]]),1,1/COUNTIFS(Source[CrosslistID],Source[[#This Row],[CrosslistID]],Source[TermDesc],Source[[#This Row],[TermDesc]]))</f>
        <v>1</v>
      </c>
      <c r="AG6798">
        <v>0</v>
      </c>
      <c r="AH6798">
        <v>70.833299999999994</v>
      </c>
      <c r="AI6798">
        <v>2.2000000000000002</v>
      </c>
      <c r="AJ6798">
        <v>2.2000000000000002</v>
      </c>
      <c r="AK6798">
        <v>0.17</v>
      </c>
      <c r="AL67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98">
        <f>IF(AND(Source[[#This Row],[Credit_Noncredit]]="Noncredit",Source[[#This Row],[FTEF]]&gt;0),Source[[#This Row],[NC XLST FTES]]*525/(437.5*Source[[#This Row],[FTEF]]),0)</f>
        <v>0</v>
      </c>
      <c r="AN6798">
        <f>IF(Source[[#This Row],[Credit_Noncredit]]="Credit",Source[[#This Row],[Census Enrollment]],Source[[#This Row],[Noncredit Avg. Attendance]])</f>
        <v>22</v>
      </c>
    </row>
    <row r="6799" spans="1:40" x14ac:dyDescent="0.25">
      <c r="A6799" t="s">
        <v>1914</v>
      </c>
      <c r="B6799" t="s">
        <v>886</v>
      </c>
      <c r="C6799" t="s">
        <v>775</v>
      </c>
      <c r="D6799" t="s">
        <v>1812</v>
      </c>
      <c r="E6799" s="4">
        <v>70600</v>
      </c>
      <c r="F6799" s="4" t="s">
        <v>1813</v>
      </c>
      <c r="G6799" s="4" t="s">
        <v>1821</v>
      </c>
      <c r="H6799" t="str">
        <f>CONCATENATE(Source[[#This Row],[Subject]],TRIM(Source[[#This Row],[Course]]))</f>
        <v>PHYC2AL</v>
      </c>
      <c r="I6799" t="str">
        <f>VLOOKUP(Source[[#This Row],[SubjCrse]],'Courses and Categories'!$E$2:$G$1816,3,FALSE)</f>
        <v>Credit General Education</v>
      </c>
      <c r="J6799">
        <v>3</v>
      </c>
      <c r="K6799" t="s">
        <v>1822</v>
      </c>
      <c r="L6799" t="s">
        <v>39</v>
      </c>
      <c r="M6799" t="s">
        <v>1063</v>
      </c>
      <c r="N6799" t="s">
        <v>185</v>
      </c>
      <c r="O6799">
        <v>1410</v>
      </c>
      <c r="P6799">
        <v>1700</v>
      </c>
      <c r="Q6799" t="s">
        <v>1649</v>
      </c>
      <c r="R6799">
        <v>178</v>
      </c>
      <c r="S6799" t="s">
        <v>134</v>
      </c>
      <c r="T6799">
        <v>1</v>
      </c>
      <c r="U6799" s="1">
        <v>43694</v>
      </c>
      <c r="V6799" s="1">
        <v>43819</v>
      </c>
      <c r="W6799" t="s">
        <v>4436</v>
      </c>
      <c r="X6799" t="s">
        <v>1929</v>
      </c>
      <c r="Y6799">
        <v>21</v>
      </c>
      <c r="Z6799">
        <v>20</v>
      </c>
      <c r="AA6799">
        <v>24</v>
      </c>
      <c r="AB6799">
        <v>83.333299999999994</v>
      </c>
      <c r="AD6799">
        <f>IF(ISBLANK(Source[[#This Row],[CrosslistID]]),1,1/COUNTIFS(Source[CrosslistID],Source[[#This Row],[CrosslistID]],Source[TermDesc],Source[[#This Row],[TermDesc]]))</f>
        <v>1</v>
      </c>
      <c r="AG6799">
        <v>0</v>
      </c>
      <c r="AH6799">
        <v>83.333299999999994</v>
      </c>
      <c r="AI6799">
        <v>1.8</v>
      </c>
      <c r="AJ6799">
        <v>2.1</v>
      </c>
      <c r="AK6799">
        <v>0.17</v>
      </c>
      <c r="AL67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799">
        <f>IF(AND(Source[[#This Row],[Credit_Noncredit]]="Noncredit",Source[[#This Row],[FTEF]]&gt;0),Source[[#This Row],[NC XLST FTES]]*525/(437.5*Source[[#This Row],[FTEF]]),0)</f>
        <v>0</v>
      </c>
      <c r="AN6799">
        <f>IF(Source[[#This Row],[Credit_Noncredit]]="Credit",Source[[#This Row],[Census Enrollment]],Source[[#This Row],[Noncredit Avg. Attendance]])</f>
        <v>21</v>
      </c>
    </row>
    <row r="6800" spans="1:40" x14ac:dyDescent="0.25">
      <c r="A6800" t="s">
        <v>1914</v>
      </c>
      <c r="B6800" t="s">
        <v>886</v>
      </c>
      <c r="C6800" t="s">
        <v>775</v>
      </c>
      <c r="D6800" t="s">
        <v>1812</v>
      </c>
      <c r="E6800" s="4">
        <v>70601</v>
      </c>
      <c r="F6800" s="4" t="s">
        <v>1813</v>
      </c>
      <c r="G6800" s="4" t="s">
        <v>1821</v>
      </c>
      <c r="H6800" t="str">
        <f>CONCATENATE(Source[[#This Row],[Subject]],TRIM(Source[[#This Row],[Course]]))</f>
        <v>PHYC2AL</v>
      </c>
      <c r="I6800" t="str">
        <f>VLOOKUP(Source[[#This Row],[SubjCrse]],'Courses and Categories'!$E$2:$G$1816,3,FALSE)</f>
        <v>Credit General Education</v>
      </c>
      <c r="J6800">
        <v>501</v>
      </c>
      <c r="K6800" t="s">
        <v>1822</v>
      </c>
      <c r="L6800" t="s">
        <v>87</v>
      </c>
      <c r="M6800" t="s">
        <v>1063</v>
      </c>
      <c r="N6800" t="s">
        <v>50</v>
      </c>
      <c r="O6800">
        <v>1840</v>
      </c>
      <c r="P6800">
        <v>2130</v>
      </c>
      <c r="Q6800" t="s">
        <v>1649</v>
      </c>
      <c r="R6800">
        <v>178</v>
      </c>
      <c r="S6800" t="s">
        <v>134</v>
      </c>
      <c r="T6800">
        <v>1</v>
      </c>
      <c r="U6800" s="1">
        <v>43694</v>
      </c>
      <c r="V6800" s="1">
        <v>43819</v>
      </c>
      <c r="W6800" t="s">
        <v>1815</v>
      </c>
      <c r="X6800" t="s">
        <v>1929</v>
      </c>
      <c r="Y6800">
        <v>24</v>
      </c>
      <c r="Z6800">
        <v>24</v>
      </c>
      <c r="AA6800">
        <v>22</v>
      </c>
      <c r="AB6800">
        <v>109.0909</v>
      </c>
      <c r="AD6800">
        <f>IF(ISBLANK(Source[[#This Row],[CrosslistID]]),1,1/COUNTIFS(Source[CrosslistID],Source[[#This Row],[CrosslistID]],Source[TermDesc],Source[[#This Row],[TermDesc]]))</f>
        <v>1</v>
      </c>
      <c r="AG6800">
        <v>0</v>
      </c>
      <c r="AH6800">
        <v>109.0909</v>
      </c>
      <c r="AI6800">
        <v>2.2999999999999998</v>
      </c>
      <c r="AJ6800">
        <v>2.4</v>
      </c>
      <c r="AK6800">
        <v>0.17</v>
      </c>
      <c r="AL68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00">
        <f>IF(AND(Source[[#This Row],[Credit_Noncredit]]="Noncredit",Source[[#This Row],[FTEF]]&gt;0),Source[[#This Row],[NC XLST FTES]]*525/(437.5*Source[[#This Row],[FTEF]]),0)</f>
        <v>0</v>
      </c>
      <c r="AN6800">
        <f>IF(Source[[#This Row],[Credit_Noncredit]]="Credit",Source[[#This Row],[Census Enrollment]],Source[[#This Row],[Noncredit Avg. Attendance]])</f>
        <v>24</v>
      </c>
    </row>
    <row r="6801" spans="1:40" x14ac:dyDescent="0.25">
      <c r="A6801" t="s">
        <v>1914</v>
      </c>
      <c r="B6801" t="s">
        <v>886</v>
      </c>
      <c r="C6801" t="s">
        <v>775</v>
      </c>
      <c r="D6801" t="s">
        <v>1812</v>
      </c>
      <c r="E6801" s="4">
        <v>71837</v>
      </c>
      <c r="F6801" s="4" t="s">
        <v>1813</v>
      </c>
      <c r="G6801" s="4" t="s">
        <v>4437</v>
      </c>
      <c r="H6801" t="str">
        <f>CONCATENATE(Source[[#This Row],[Subject]],TRIM(Source[[#This Row],[Course]]))</f>
        <v>PHYC2BL</v>
      </c>
      <c r="I6801" t="str">
        <f>VLOOKUP(Source[[#This Row],[SubjCrse]],'Courses and Categories'!$E$2:$G$1816,3,FALSE)</f>
        <v>Credit General Education</v>
      </c>
      <c r="J6801">
        <v>2</v>
      </c>
      <c r="K6801" t="s">
        <v>1822</v>
      </c>
      <c r="L6801" t="s">
        <v>39</v>
      </c>
      <c r="M6801" t="s">
        <v>1063</v>
      </c>
      <c r="N6801" t="s">
        <v>50</v>
      </c>
      <c r="O6801">
        <v>1110</v>
      </c>
      <c r="P6801">
        <v>1400</v>
      </c>
      <c r="Q6801" t="s">
        <v>1649</v>
      </c>
      <c r="R6801">
        <v>159</v>
      </c>
      <c r="S6801" t="s">
        <v>134</v>
      </c>
      <c r="T6801">
        <v>1</v>
      </c>
      <c r="U6801" s="1">
        <v>43694</v>
      </c>
      <c r="V6801" s="1">
        <v>43819</v>
      </c>
      <c r="W6801" t="s">
        <v>551</v>
      </c>
      <c r="X6801" t="s">
        <v>1929</v>
      </c>
      <c r="Y6801">
        <v>23</v>
      </c>
      <c r="Z6801">
        <v>21</v>
      </c>
      <c r="AA6801">
        <v>20</v>
      </c>
      <c r="AB6801">
        <v>105</v>
      </c>
      <c r="AD6801">
        <f>IF(ISBLANK(Source[[#This Row],[CrosslistID]]),1,1/COUNTIFS(Source[CrosslistID],Source[[#This Row],[CrosslistID]],Source[TermDesc],Source[[#This Row],[TermDesc]]))</f>
        <v>1</v>
      </c>
      <c r="AG6801">
        <v>0</v>
      </c>
      <c r="AH6801">
        <v>105</v>
      </c>
      <c r="AI6801">
        <v>2.2999999999999998</v>
      </c>
      <c r="AJ6801">
        <v>2.2999999999999998</v>
      </c>
      <c r="AK6801">
        <v>0.17</v>
      </c>
      <c r="AL68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01">
        <f>IF(AND(Source[[#This Row],[Credit_Noncredit]]="Noncredit",Source[[#This Row],[FTEF]]&gt;0),Source[[#This Row],[NC XLST FTES]]*525/(437.5*Source[[#This Row],[FTEF]]),0)</f>
        <v>0</v>
      </c>
      <c r="AN6801">
        <f>IF(Source[[#This Row],[Credit_Noncredit]]="Credit",Source[[#This Row],[Census Enrollment]],Source[[#This Row],[Noncredit Avg. Attendance]])</f>
        <v>23</v>
      </c>
    </row>
    <row r="6802" spans="1:40" x14ac:dyDescent="0.25">
      <c r="A6802" t="s">
        <v>1914</v>
      </c>
      <c r="B6802" t="s">
        <v>886</v>
      </c>
      <c r="C6802" t="s">
        <v>775</v>
      </c>
      <c r="D6802" t="s">
        <v>1812</v>
      </c>
      <c r="E6802" s="4">
        <v>74979</v>
      </c>
      <c r="F6802" s="4" t="s">
        <v>1813</v>
      </c>
      <c r="G6802" s="4">
        <v>41</v>
      </c>
      <c r="H6802" t="str">
        <f>CONCATENATE(Source[[#This Row],[Subject]],TRIM(Source[[#This Row],[Course]]))</f>
        <v>PHYC41</v>
      </c>
      <c r="I6802" t="str">
        <f>VLOOKUP(Source[[#This Row],[SubjCrse]],'Courses and Categories'!$E$2:$G$1816,3,FALSE)</f>
        <v>Credit General Education</v>
      </c>
      <c r="J6802">
        <v>1</v>
      </c>
      <c r="K6802" t="s">
        <v>4438</v>
      </c>
      <c r="L6802" t="s">
        <v>39</v>
      </c>
      <c r="M6802" t="s">
        <v>903</v>
      </c>
      <c r="N6802" t="s">
        <v>105</v>
      </c>
      <c r="O6802">
        <v>1110</v>
      </c>
      <c r="P6802">
        <v>1225</v>
      </c>
      <c r="Q6802" t="s">
        <v>1649</v>
      </c>
      <c r="R6802">
        <v>204</v>
      </c>
      <c r="S6802" t="s">
        <v>134</v>
      </c>
      <c r="T6802">
        <v>1</v>
      </c>
      <c r="U6802" s="1">
        <v>43694</v>
      </c>
      <c r="V6802" s="1">
        <v>43819</v>
      </c>
      <c r="W6802" t="s">
        <v>4439</v>
      </c>
      <c r="X6802" t="s">
        <v>1929</v>
      </c>
      <c r="Y6802">
        <v>48</v>
      </c>
      <c r="Z6802">
        <v>41</v>
      </c>
      <c r="AA6802">
        <v>48</v>
      </c>
      <c r="AB6802">
        <v>85.416700000000006</v>
      </c>
      <c r="AD6802">
        <f>IF(ISBLANK(Source[[#This Row],[CrosslistID]]),1,1/COUNTIFS(Source[CrosslistID],Source[[#This Row],[CrosslistID]],Source[TermDesc],Source[[#This Row],[TermDesc]]))</f>
        <v>1</v>
      </c>
      <c r="AG6802">
        <v>0</v>
      </c>
      <c r="AH6802">
        <v>85.416700000000006</v>
      </c>
      <c r="AI6802">
        <v>4.5999999999999996</v>
      </c>
      <c r="AJ6802">
        <v>4.8</v>
      </c>
      <c r="AK6802">
        <v>0.2</v>
      </c>
      <c r="AL68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02">
        <f>IF(AND(Source[[#This Row],[Credit_Noncredit]]="Noncredit",Source[[#This Row],[FTEF]]&gt;0),Source[[#This Row],[NC XLST FTES]]*525/(437.5*Source[[#This Row],[FTEF]]),0)</f>
        <v>0</v>
      </c>
      <c r="AN6802">
        <f>IF(Source[[#This Row],[Credit_Noncredit]]="Credit",Source[[#This Row],[Census Enrollment]],Source[[#This Row],[Noncredit Avg. Attendance]])</f>
        <v>48</v>
      </c>
    </row>
    <row r="6803" spans="1:40" x14ac:dyDescent="0.25">
      <c r="A6803" t="s">
        <v>1914</v>
      </c>
      <c r="B6803" t="s">
        <v>886</v>
      </c>
      <c r="C6803" t="s">
        <v>775</v>
      </c>
      <c r="D6803" t="s">
        <v>1812</v>
      </c>
      <c r="E6803" s="4">
        <v>75327</v>
      </c>
      <c r="F6803" s="4" t="s">
        <v>1813</v>
      </c>
      <c r="G6803" s="4" t="s">
        <v>1824</v>
      </c>
      <c r="H6803" t="str">
        <f>CONCATENATE(Source[[#This Row],[Subject]],TRIM(Source[[#This Row],[Course]]))</f>
        <v>PHYC4AL</v>
      </c>
      <c r="I6803" t="str">
        <f>VLOOKUP(Source[[#This Row],[SubjCrse]],'Courses and Categories'!$E$2:$G$1816,3,FALSE)</f>
        <v>Credit General Education</v>
      </c>
      <c r="J6803">
        <v>1</v>
      </c>
      <c r="K6803" t="s">
        <v>1825</v>
      </c>
      <c r="L6803" t="s">
        <v>39</v>
      </c>
      <c r="M6803" t="s">
        <v>1063</v>
      </c>
      <c r="N6803" t="s">
        <v>180</v>
      </c>
      <c r="O6803">
        <v>1410</v>
      </c>
      <c r="P6803">
        <v>1700</v>
      </c>
      <c r="Q6803" t="s">
        <v>1649</v>
      </c>
      <c r="R6803">
        <v>179</v>
      </c>
      <c r="S6803" t="s">
        <v>134</v>
      </c>
      <c r="T6803">
        <v>1</v>
      </c>
      <c r="U6803" s="1">
        <v>43694</v>
      </c>
      <c r="V6803" s="1">
        <v>43819</v>
      </c>
      <c r="W6803" t="s">
        <v>4435</v>
      </c>
      <c r="X6803" t="s">
        <v>1929</v>
      </c>
      <c r="Y6803">
        <v>23</v>
      </c>
      <c r="Z6803">
        <v>22</v>
      </c>
      <c r="AA6803">
        <v>24</v>
      </c>
      <c r="AB6803">
        <v>91.666700000000006</v>
      </c>
      <c r="AD6803">
        <f>IF(ISBLANK(Source[[#This Row],[CrosslistID]]),1,1/COUNTIFS(Source[CrosslistID],Source[[#This Row],[CrosslistID]],Source[TermDesc],Source[[#This Row],[TermDesc]]))</f>
        <v>1</v>
      </c>
      <c r="AG6803">
        <v>0</v>
      </c>
      <c r="AH6803">
        <v>91.666700000000006</v>
      </c>
      <c r="AI6803">
        <v>2</v>
      </c>
      <c r="AJ6803">
        <v>2.2999999999999998</v>
      </c>
      <c r="AK6803">
        <v>0.17</v>
      </c>
      <c r="AL68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03">
        <f>IF(AND(Source[[#This Row],[Credit_Noncredit]]="Noncredit",Source[[#This Row],[FTEF]]&gt;0),Source[[#This Row],[NC XLST FTES]]*525/(437.5*Source[[#This Row],[FTEF]]),0)</f>
        <v>0</v>
      </c>
      <c r="AN6803">
        <f>IF(Source[[#This Row],[Credit_Noncredit]]="Credit",Source[[#This Row],[Census Enrollment]],Source[[#This Row],[Noncredit Avg. Attendance]])</f>
        <v>23</v>
      </c>
    </row>
    <row r="6804" spans="1:40" x14ac:dyDescent="0.25">
      <c r="A6804" t="s">
        <v>1914</v>
      </c>
      <c r="B6804" t="s">
        <v>886</v>
      </c>
      <c r="C6804" t="s">
        <v>775</v>
      </c>
      <c r="D6804" t="s">
        <v>1812</v>
      </c>
      <c r="E6804" s="4">
        <v>70508</v>
      </c>
      <c r="F6804" s="4" t="s">
        <v>1813</v>
      </c>
      <c r="G6804" s="4" t="s">
        <v>1824</v>
      </c>
      <c r="H6804" t="str">
        <f>CONCATENATE(Source[[#This Row],[Subject]],TRIM(Source[[#This Row],[Course]]))</f>
        <v>PHYC4AL</v>
      </c>
      <c r="I6804" t="str">
        <f>VLOOKUP(Source[[#This Row],[SubjCrse]],'Courses and Categories'!$E$2:$G$1816,3,FALSE)</f>
        <v>Credit General Education</v>
      </c>
      <c r="J6804">
        <v>3</v>
      </c>
      <c r="K6804" t="s">
        <v>1825</v>
      </c>
      <c r="L6804" t="s">
        <v>39</v>
      </c>
      <c r="M6804" t="s">
        <v>1063</v>
      </c>
      <c r="N6804" t="s">
        <v>50</v>
      </c>
      <c r="O6804">
        <v>1410</v>
      </c>
      <c r="P6804">
        <v>1700</v>
      </c>
      <c r="Q6804" t="s">
        <v>1649</v>
      </c>
      <c r="R6804">
        <v>179</v>
      </c>
      <c r="S6804" t="s">
        <v>134</v>
      </c>
      <c r="T6804">
        <v>1</v>
      </c>
      <c r="U6804" s="1">
        <v>43694</v>
      </c>
      <c r="V6804" s="1">
        <v>43819</v>
      </c>
      <c r="W6804" t="s">
        <v>4435</v>
      </c>
      <c r="X6804" t="s">
        <v>1929</v>
      </c>
      <c r="Y6804">
        <v>23</v>
      </c>
      <c r="Z6804">
        <v>23</v>
      </c>
      <c r="AA6804">
        <v>24</v>
      </c>
      <c r="AB6804">
        <v>95.833299999999994</v>
      </c>
      <c r="AD6804">
        <f>IF(ISBLANK(Source[[#This Row],[CrosslistID]]),1,1/COUNTIFS(Source[CrosslistID],Source[[#This Row],[CrosslistID]],Source[TermDesc],Source[[#This Row],[TermDesc]]))</f>
        <v>1</v>
      </c>
      <c r="AG6804">
        <v>0</v>
      </c>
      <c r="AH6804">
        <v>95.833299999999994</v>
      </c>
      <c r="AI6804">
        <v>2</v>
      </c>
      <c r="AJ6804">
        <v>2.2999999999999998</v>
      </c>
      <c r="AK6804">
        <v>0.17</v>
      </c>
      <c r="AL68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04">
        <f>IF(AND(Source[[#This Row],[Credit_Noncredit]]="Noncredit",Source[[#This Row],[FTEF]]&gt;0),Source[[#This Row],[NC XLST FTES]]*525/(437.5*Source[[#This Row],[FTEF]]),0)</f>
        <v>0</v>
      </c>
      <c r="AN6804">
        <f>IF(Source[[#This Row],[Credit_Noncredit]]="Credit",Source[[#This Row],[Census Enrollment]],Source[[#This Row],[Noncredit Avg. Attendance]])</f>
        <v>23</v>
      </c>
    </row>
    <row r="6805" spans="1:40" x14ac:dyDescent="0.25">
      <c r="A6805" t="s">
        <v>1914</v>
      </c>
      <c r="B6805" t="s">
        <v>886</v>
      </c>
      <c r="C6805" t="s">
        <v>775</v>
      </c>
      <c r="D6805" t="s">
        <v>1812</v>
      </c>
      <c r="E6805" s="4">
        <v>73817</v>
      </c>
      <c r="F6805" s="4" t="s">
        <v>1813</v>
      </c>
      <c r="G6805" s="4" t="s">
        <v>1824</v>
      </c>
      <c r="H6805" t="str">
        <f>CONCATENATE(Source[[#This Row],[Subject]],TRIM(Source[[#This Row],[Course]]))</f>
        <v>PHYC4AL</v>
      </c>
      <c r="I6805" t="str">
        <f>VLOOKUP(Source[[#This Row],[SubjCrse]],'Courses and Categories'!$E$2:$G$1816,3,FALSE)</f>
        <v>Credit General Education</v>
      </c>
      <c r="J6805">
        <v>4</v>
      </c>
      <c r="K6805" t="s">
        <v>1825</v>
      </c>
      <c r="L6805" t="s">
        <v>39</v>
      </c>
      <c r="M6805" t="s">
        <v>1063</v>
      </c>
      <c r="N6805" t="s">
        <v>185</v>
      </c>
      <c r="O6805">
        <v>1110</v>
      </c>
      <c r="P6805">
        <v>1400</v>
      </c>
      <c r="Q6805" t="s">
        <v>1649</v>
      </c>
      <c r="R6805">
        <v>179</v>
      </c>
      <c r="S6805" t="s">
        <v>134</v>
      </c>
      <c r="T6805">
        <v>1</v>
      </c>
      <c r="U6805" s="1">
        <v>43694</v>
      </c>
      <c r="V6805" s="1">
        <v>43819</v>
      </c>
      <c r="W6805" t="s">
        <v>4436</v>
      </c>
      <c r="X6805" t="s">
        <v>1929</v>
      </c>
      <c r="Y6805">
        <v>24</v>
      </c>
      <c r="Z6805">
        <v>23</v>
      </c>
      <c r="AA6805">
        <v>24</v>
      </c>
      <c r="AB6805">
        <v>95.833299999999994</v>
      </c>
      <c r="AD6805">
        <f>IF(ISBLANK(Source[[#This Row],[CrosslistID]]),1,1/COUNTIFS(Source[CrosslistID],Source[[#This Row],[CrosslistID]],Source[TermDesc],Source[[#This Row],[TermDesc]]))</f>
        <v>1</v>
      </c>
      <c r="AG6805">
        <v>0</v>
      </c>
      <c r="AH6805">
        <v>95.833299999999994</v>
      </c>
      <c r="AI6805">
        <v>2.2000000000000002</v>
      </c>
      <c r="AJ6805">
        <v>2.4</v>
      </c>
      <c r="AK6805">
        <v>0.17</v>
      </c>
      <c r="AL68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05">
        <f>IF(AND(Source[[#This Row],[Credit_Noncredit]]="Noncredit",Source[[#This Row],[FTEF]]&gt;0),Source[[#This Row],[NC XLST FTES]]*525/(437.5*Source[[#This Row],[FTEF]]),0)</f>
        <v>0</v>
      </c>
      <c r="AN6805">
        <f>IF(Source[[#This Row],[Credit_Noncredit]]="Credit",Source[[#This Row],[Census Enrollment]],Source[[#This Row],[Noncredit Avg. Attendance]])</f>
        <v>24</v>
      </c>
    </row>
    <row r="6806" spans="1:40" x14ac:dyDescent="0.25">
      <c r="A6806" t="s">
        <v>1914</v>
      </c>
      <c r="B6806" t="s">
        <v>886</v>
      </c>
      <c r="C6806" t="s">
        <v>775</v>
      </c>
      <c r="D6806" t="s">
        <v>1812</v>
      </c>
      <c r="E6806" s="4">
        <v>78642</v>
      </c>
      <c r="F6806" s="4" t="s">
        <v>1813</v>
      </c>
      <c r="G6806" s="4" t="s">
        <v>1824</v>
      </c>
      <c r="H6806" t="str">
        <f>CONCATENATE(Source[[#This Row],[Subject]],TRIM(Source[[#This Row],[Course]]))</f>
        <v>PHYC4AL</v>
      </c>
      <c r="I6806" t="str">
        <f>VLOOKUP(Source[[#This Row],[SubjCrse]],'Courses and Categories'!$E$2:$G$1816,3,FALSE)</f>
        <v>Credit General Education</v>
      </c>
      <c r="J6806">
        <v>5</v>
      </c>
      <c r="K6806" t="s">
        <v>1825</v>
      </c>
      <c r="L6806" t="s">
        <v>39</v>
      </c>
      <c r="M6806" t="s">
        <v>1063</v>
      </c>
      <c r="N6806" t="s">
        <v>91</v>
      </c>
      <c r="O6806">
        <v>1410</v>
      </c>
      <c r="P6806">
        <v>1700</v>
      </c>
      <c r="Q6806" t="s">
        <v>1649</v>
      </c>
      <c r="R6806">
        <v>179</v>
      </c>
      <c r="S6806" t="s">
        <v>134</v>
      </c>
      <c r="T6806">
        <v>1</v>
      </c>
      <c r="U6806" s="1">
        <v>43694</v>
      </c>
      <c r="V6806" s="1">
        <v>43819</v>
      </c>
      <c r="W6806" t="s">
        <v>787</v>
      </c>
      <c r="X6806" t="s">
        <v>1929</v>
      </c>
      <c r="Y6806">
        <v>27</v>
      </c>
      <c r="Z6806">
        <v>27</v>
      </c>
      <c r="AA6806">
        <v>24</v>
      </c>
      <c r="AB6806">
        <v>112.5</v>
      </c>
      <c r="AD6806">
        <f>IF(ISBLANK(Source[[#This Row],[CrosslistID]]),1,1/COUNTIFS(Source[CrosslistID],Source[[#This Row],[CrosslistID]],Source[TermDesc],Source[[#This Row],[TermDesc]]))</f>
        <v>1</v>
      </c>
      <c r="AG6806">
        <v>0</v>
      </c>
      <c r="AH6806">
        <v>112.5</v>
      </c>
      <c r="AI6806">
        <v>2.2999999999999998</v>
      </c>
      <c r="AJ6806">
        <v>2.7</v>
      </c>
      <c r="AK6806">
        <v>0.17</v>
      </c>
      <c r="AL68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06">
        <f>IF(AND(Source[[#This Row],[Credit_Noncredit]]="Noncredit",Source[[#This Row],[FTEF]]&gt;0),Source[[#This Row],[NC XLST FTES]]*525/(437.5*Source[[#This Row],[FTEF]]),0)</f>
        <v>0</v>
      </c>
      <c r="AN6806">
        <f>IF(Source[[#This Row],[Credit_Noncredit]]="Credit",Source[[#This Row],[Census Enrollment]],Source[[#This Row],[Noncredit Avg. Attendance]])</f>
        <v>27</v>
      </c>
    </row>
    <row r="6807" spans="1:40" x14ac:dyDescent="0.25">
      <c r="A6807" t="s">
        <v>1914</v>
      </c>
      <c r="B6807" t="s">
        <v>886</v>
      </c>
      <c r="C6807" t="s">
        <v>775</v>
      </c>
      <c r="D6807" t="s">
        <v>1812</v>
      </c>
      <c r="E6807" s="4">
        <v>70610</v>
      </c>
      <c r="F6807" s="4" t="s">
        <v>1813</v>
      </c>
      <c r="G6807" s="4" t="s">
        <v>1824</v>
      </c>
      <c r="H6807" t="str">
        <f>CONCATENATE(Source[[#This Row],[Subject]],TRIM(Source[[#This Row],[Course]]))</f>
        <v>PHYC4AL</v>
      </c>
      <c r="I6807" t="str">
        <f>VLOOKUP(Source[[#This Row],[SubjCrse]],'Courses and Categories'!$E$2:$G$1816,3,FALSE)</f>
        <v>Credit General Education</v>
      </c>
      <c r="J6807">
        <v>961</v>
      </c>
      <c r="K6807" t="s">
        <v>1825</v>
      </c>
      <c r="L6807" t="s">
        <v>39</v>
      </c>
      <c r="M6807" t="s">
        <v>897</v>
      </c>
      <c r="N6807" t="s">
        <v>42</v>
      </c>
      <c r="O6807" t="s">
        <v>42</v>
      </c>
      <c r="P6807" t="s">
        <v>42</v>
      </c>
      <c r="Q6807" t="s">
        <v>42</v>
      </c>
      <c r="S6807" t="s">
        <v>134</v>
      </c>
      <c r="T6807" t="s">
        <v>44</v>
      </c>
      <c r="U6807" s="1">
        <v>43711</v>
      </c>
      <c r="V6807" s="1">
        <v>43819</v>
      </c>
      <c r="W6807" t="s">
        <v>4435</v>
      </c>
      <c r="X6807" t="s">
        <v>899</v>
      </c>
      <c r="Y6807">
        <v>21</v>
      </c>
      <c r="Z6807">
        <v>18</v>
      </c>
      <c r="AA6807">
        <v>24</v>
      </c>
      <c r="AB6807">
        <v>75</v>
      </c>
      <c r="AD6807">
        <f>IF(ISBLANK(Source[[#This Row],[CrosslistID]]),1,1/COUNTIFS(Source[CrosslistID],Source[[#This Row],[CrosslistID]],Source[TermDesc],Source[[#This Row],[TermDesc]]))</f>
        <v>1</v>
      </c>
      <c r="AG6807">
        <v>0</v>
      </c>
      <c r="AH6807">
        <v>75</v>
      </c>
      <c r="AI6807">
        <v>0.66700000000000004</v>
      </c>
      <c r="AJ6807">
        <v>0.70040000000000002</v>
      </c>
      <c r="AK6807">
        <v>0.17</v>
      </c>
      <c r="AL68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07">
        <f>IF(AND(Source[[#This Row],[Credit_Noncredit]]="Noncredit",Source[[#This Row],[FTEF]]&gt;0),Source[[#This Row],[NC XLST FTES]]*525/(437.5*Source[[#This Row],[FTEF]]),0)</f>
        <v>0</v>
      </c>
      <c r="AN6807">
        <f>IF(Source[[#This Row],[Credit_Noncredit]]="Credit",Source[[#This Row],[Census Enrollment]],Source[[#This Row],[Noncredit Avg. Attendance]])</f>
        <v>21</v>
      </c>
    </row>
    <row r="6808" spans="1:40" x14ac:dyDescent="0.25">
      <c r="A6808" t="s">
        <v>1914</v>
      </c>
      <c r="B6808" t="s">
        <v>886</v>
      </c>
      <c r="C6808" t="s">
        <v>775</v>
      </c>
      <c r="D6808" t="s">
        <v>1812</v>
      </c>
      <c r="E6808" s="4">
        <v>70618</v>
      </c>
      <c r="F6808" s="4" t="s">
        <v>1813</v>
      </c>
      <c r="G6808" s="4" t="s">
        <v>4440</v>
      </c>
      <c r="H6808" t="str">
        <f>CONCATENATE(Source[[#This Row],[Subject]],TRIM(Source[[#This Row],[Course]]))</f>
        <v>PHYC4BL</v>
      </c>
      <c r="I6808" t="str">
        <f>VLOOKUP(Source[[#This Row],[SubjCrse]],'Courses and Categories'!$E$2:$G$1816,3,FALSE)</f>
        <v>Credit General Education</v>
      </c>
      <c r="J6808">
        <v>1</v>
      </c>
      <c r="K6808" t="s">
        <v>4441</v>
      </c>
      <c r="L6808" t="s">
        <v>39</v>
      </c>
      <c r="M6808" t="s">
        <v>1063</v>
      </c>
      <c r="N6808" t="s">
        <v>180</v>
      </c>
      <c r="O6808">
        <v>1410</v>
      </c>
      <c r="P6808">
        <v>1700</v>
      </c>
      <c r="Q6808" t="s">
        <v>1649</v>
      </c>
      <c r="R6808">
        <v>158</v>
      </c>
      <c r="S6808" t="s">
        <v>134</v>
      </c>
      <c r="T6808">
        <v>1</v>
      </c>
      <c r="U6808" s="1">
        <v>43694</v>
      </c>
      <c r="V6808" s="1">
        <v>43819</v>
      </c>
      <c r="W6808" t="s">
        <v>4439</v>
      </c>
      <c r="X6808" t="s">
        <v>1929</v>
      </c>
      <c r="Y6808">
        <v>27</v>
      </c>
      <c r="Z6808">
        <v>26</v>
      </c>
      <c r="AA6808">
        <v>24</v>
      </c>
      <c r="AB6808">
        <v>108.33329999999999</v>
      </c>
      <c r="AD6808">
        <f>IF(ISBLANK(Source[[#This Row],[CrosslistID]]),1,1/COUNTIFS(Source[CrosslistID],Source[[#This Row],[CrosslistID]],Source[TermDesc],Source[[#This Row],[TermDesc]]))</f>
        <v>1</v>
      </c>
      <c r="AG6808">
        <v>0</v>
      </c>
      <c r="AH6808">
        <v>108.33329999999999</v>
      </c>
      <c r="AI6808">
        <v>2.4</v>
      </c>
      <c r="AJ6808">
        <v>2.7</v>
      </c>
      <c r="AK6808">
        <v>0.17</v>
      </c>
      <c r="AL68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08">
        <f>IF(AND(Source[[#This Row],[Credit_Noncredit]]="Noncredit",Source[[#This Row],[FTEF]]&gt;0),Source[[#This Row],[NC XLST FTES]]*525/(437.5*Source[[#This Row],[FTEF]]),0)</f>
        <v>0</v>
      </c>
      <c r="AN6808">
        <f>IF(Source[[#This Row],[Credit_Noncredit]]="Credit",Source[[#This Row],[Census Enrollment]],Source[[#This Row],[Noncredit Avg. Attendance]])</f>
        <v>27</v>
      </c>
    </row>
    <row r="6809" spans="1:40" x14ac:dyDescent="0.25">
      <c r="A6809" t="s">
        <v>1914</v>
      </c>
      <c r="B6809" t="s">
        <v>886</v>
      </c>
      <c r="C6809" t="s">
        <v>775</v>
      </c>
      <c r="D6809" t="s">
        <v>1812</v>
      </c>
      <c r="E6809" s="4">
        <v>70621</v>
      </c>
      <c r="F6809" s="4" t="s">
        <v>1813</v>
      </c>
      <c r="G6809" s="4" t="s">
        <v>4440</v>
      </c>
      <c r="H6809" t="str">
        <f>CONCATENATE(Source[[#This Row],[Subject]],TRIM(Source[[#This Row],[Course]]))</f>
        <v>PHYC4BL</v>
      </c>
      <c r="I6809" t="str">
        <f>VLOOKUP(Source[[#This Row],[SubjCrse]],'Courses and Categories'!$E$2:$G$1816,3,FALSE)</f>
        <v>Credit General Education</v>
      </c>
      <c r="J6809">
        <v>3</v>
      </c>
      <c r="K6809" t="s">
        <v>4441</v>
      </c>
      <c r="L6809" t="s">
        <v>39</v>
      </c>
      <c r="M6809" t="s">
        <v>1063</v>
      </c>
      <c r="N6809" t="s">
        <v>185</v>
      </c>
      <c r="O6809">
        <v>1110</v>
      </c>
      <c r="P6809">
        <v>1400</v>
      </c>
      <c r="Q6809" t="s">
        <v>1649</v>
      </c>
      <c r="R6809">
        <v>158</v>
      </c>
      <c r="S6809" t="s">
        <v>134</v>
      </c>
      <c r="T6809">
        <v>1</v>
      </c>
      <c r="U6809" s="1">
        <v>43694</v>
      </c>
      <c r="V6809" s="1">
        <v>43819</v>
      </c>
      <c r="W6809" t="s">
        <v>1826</v>
      </c>
      <c r="X6809" t="s">
        <v>1929</v>
      </c>
      <c r="Y6809">
        <v>29</v>
      </c>
      <c r="Z6809">
        <v>29</v>
      </c>
      <c r="AA6809">
        <v>24</v>
      </c>
      <c r="AB6809">
        <v>120.83329999999999</v>
      </c>
      <c r="AD6809">
        <f>IF(ISBLANK(Source[[#This Row],[CrosslistID]]),1,1/COUNTIFS(Source[CrosslistID],Source[[#This Row],[CrosslistID]],Source[TermDesc],Source[[#This Row],[TermDesc]]))</f>
        <v>1</v>
      </c>
      <c r="AG6809">
        <v>0</v>
      </c>
      <c r="AH6809">
        <v>120.83329999999999</v>
      </c>
      <c r="AI6809">
        <v>2.2999999999999998</v>
      </c>
      <c r="AJ6809">
        <v>2.9</v>
      </c>
      <c r="AK6809">
        <v>0.17</v>
      </c>
      <c r="AL68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09">
        <f>IF(AND(Source[[#This Row],[Credit_Noncredit]]="Noncredit",Source[[#This Row],[FTEF]]&gt;0),Source[[#This Row],[NC XLST FTES]]*525/(437.5*Source[[#This Row],[FTEF]]),0)</f>
        <v>0</v>
      </c>
      <c r="AN6809">
        <f>IF(Source[[#This Row],[Credit_Noncredit]]="Credit",Source[[#This Row],[Census Enrollment]],Source[[#This Row],[Noncredit Avg. Attendance]])</f>
        <v>29</v>
      </c>
    </row>
    <row r="6810" spans="1:40" x14ac:dyDescent="0.25">
      <c r="A6810" t="s">
        <v>1914</v>
      </c>
      <c r="B6810" t="s">
        <v>886</v>
      </c>
      <c r="C6810" t="s">
        <v>775</v>
      </c>
      <c r="D6810" t="s">
        <v>1812</v>
      </c>
      <c r="E6810" s="4">
        <v>70620</v>
      </c>
      <c r="F6810" s="4" t="s">
        <v>1813</v>
      </c>
      <c r="G6810" s="4" t="s">
        <v>4440</v>
      </c>
      <c r="H6810" t="str">
        <f>CONCATENATE(Source[[#This Row],[Subject]],TRIM(Source[[#This Row],[Course]]))</f>
        <v>PHYC4BL</v>
      </c>
      <c r="I6810" t="str">
        <f>VLOOKUP(Source[[#This Row],[SubjCrse]],'Courses and Categories'!$E$2:$G$1816,3,FALSE)</f>
        <v>Credit General Education</v>
      </c>
      <c r="J6810">
        <v>4</v>
      </c>
      <c r="K6810" t="s">
        <v>4441</v>
      </c>
      <c r="L6810" t="s">
        <v>39</v>
      </c>
      <c r="M6810" t="s">
        <v>1063</v>
      </c>
      <c r="N6810" t="s">
        <v>185</v>
      </c>
      <c r="O6810">
        <v>1410</v>
      </c>
      <c r="P6810">
        <v>1700</v>
      </c>
      <c r="Q6810" t="s">
        <v>1649</v>
      </c>
      <c r="R6810">
        <v>158</v>
      </c>
      <c r="S6810" t="s">
        <v>134</v>
      </c>
      <c r="T6810">
        <v>1</v>
      </c>
      <c r="U6810" s="1">
        <v>43694</v>
      </c>
      <c r="V6810" s="1">
        <v>43819</v>
      </c>
      <c r="W6810" t="s">
        <v>1826</v>
      </c>
      <c r="X6810" t="s">
        <v>1929</v>
      </c>
      <c r="Y6810">
        <v>29</v>
      </c>
      <c r="Z6810">
        <v>28</v>
      </c>
      <c r="AA6810">
        <v>24</v>
      </c>
      <c r="AB6810">
        <v>116.66670000000001</v>
      </c>
      <c r="AD6810">
        <f>IF(ISBLANK(Source[[#This Row],[CrosslistID]]),1,1/COUNTIFS(Source[CrosslistID],Source[[#This Row],[CrosslistID]],Source[TermDesc],Source[[#This Row],[TermDesc]]))</f>
        <v>1</v>
      </c>
      <c r="AG6810">
        <v>0</v>
      </c>
      <c r="AH6810">
        <v>116.66670000000001</v>
      </c>
      <c r="AI6810">
        <v>2.7</v>
      </c>
      <c r="AJ6810">
        <v>2.9</v>
      </c>
      <c r="AK6810">
        <v>0.17</v>
      </c>
      <c r="AL68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10">
        <f>IF(AND(Source[[#This Row],[Credit_Noncredit]]="Noncredit",Source[[#This Row],[FTEF]]&gt;0),Source[[#This Row],[NC XLST FTES]]*525/(437.5*Source[[#This Row],[FTEF]]),0)</f>
        <v>0</v>
      </c>
      <c r="AN6810">
        <f>IF(Source[[#This Row],[Credit_Noncredit]]="Credit",Source[[#This Row],[Census Enrollment]],Source[[#This Row],[Noncredit Avg. Attendance]])</f>
        <v>29</v>
      </c>
    </row>
    <row r="6811" spans="1:40" x14ac:dyDescent="0.25">
      <c r="A6811" t="s">
        <v>1914</v>
      </c>
      <c r="B6811" t="s">
        <v>886</v>
      </c>
      <c r="C6811" t="s">
        <v>775</v>
      </c>
      <c r="D6811" t="s">
        <v>1812</v>
      </c>
      <c r="E6811" s="4">
        <v>71429</v>
      </c>
      <c r="F6811" s="4" t="s">
        <v>1813</v>
      </c>
      <c r="G6811" s="4" t="s">
        <v>4440</v>
      </c>
      <c r="H6811" t="str">
        <f>CONCATENATE(Source[[#This Row],[Subject]],TRIM(Source[[#This Row],[Course]]))</f>
        <v>PHYC4BL</v>
      </c>
      <c r="I6811" t="str">
        <f>VLOOKUP(Source[[#This Row],[SubjCrse]],'Courses and Categories'!$E$2:$G$1816,3,FALSE)</f>
        <v>Credit General Education</v>
      </c>
      <c r="J6811">
        <v>501</v>
      </c>
      <c r="K6811" t="s">
        <v>4441</v>
      </c>
      <c r="L6811" t="s">
        <v>87</v>
      </c>
      <c r="M6811" t="s">
        <v>1063</v>
      </c>
      <c r="N6811" t="s">
        <v>41</v>
      </c>
      <c r="O6811">
        <v>1810</v>
      </c>
      <c r="P6811">
        <v>2100</v>
      </c>
      <c r="Q6811" t="s">
        <v>1649</v>
      </c>
      <c r="R6811">
        <v>158</v>
      </c>
      <c r="S6811" t="s">
        <v>134</v>
      </c>
      <c r="T6811">
        <v>1</v>
      </c>
      <c r="U6811" s="1">
        <v>43694</v>
      </c>
      <c r="V6811" s="1">
        <v>43819</v>
      </c>
      <c r="W6811" t="s">
        <v>284</v>
      </c>
      <c r="X6811" t="s">
        <v>1929</v>
      </c>
      <c r="Y6811">
        <v>28</v>
      </c>
      <c r="Z6811">
        <v>24</v>
      </c>
      <c r="AA6811">
        <v>24</v>
      </c>
      <c r="AB6811">
        <v>100</v>
      </c>
      <c r="AD6811">
        <f>IF(ISBLANK(Source[[#This Row],[CrosslistID]]),1,1/COUNTIFS(Source[CrosslistID],Source[[#This Row],[CrosslistID]],Source[TermDesc],Source[[#This Row],[TermDesc]]))</f>
        <v>1</v>
      </c>
      <c r="AG6811">
        <v>0</v>
      </c>
      <c r="AH6811">
        <v>100</v>
      </c>
      <c r="AI6811">
        <v>2.6</v>
      </c>
      <c r="AJ6811">
        <v>2.8</v>
      </c>
      <c r="AK6811">
        <v>0.17</v>
      </c>
      <c r="AL68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11">
        <f>IF(AND(Source[[#This Row],[Credit_Noncredit]]="Noncredit",Source[[#This Row],[FTEF]]&gt;0),Source[[#This Row],[NC XLST FTES]]*525/(437.5*Source[[#This Row],[FTEF]]),0)</f>
        <v>0</v>
      </c>
      <c r="AN6811">
        <f>IF(Source[[#This Row],[Credit_Noncredit]]="Credit",Source[[#This Row],[Census Enrollment]],Source[[#This Row],[Noncredit Avg. Attendance]])</f>
        <v>28</v>
      </c>
    </row>
    <row r="6812" spans="1:40" x14ac:dyDescent="0.25">
      <c r="A6812" t="s">
        <v>1914</v>
      </c>
      <c r="B6812" t="s">
        <v>886</v>
      </c>
      <c r="C6812" t="s">
        <v>775</v>
      </c>
      <c r="D6812" t="s">
        <v>1812</v>
      </c>
      <c r="E6812" s="4">
        <v>74160</v>
      </c>
      <c r="F6812" s="4" t="s">
        <v>1813</v>
      </c>
      <c r="G6812" s="4" t="s">
        <v>4442</v>
      </c>
      <c r="H6812" t="str">
        <f>CONCATENATE(Source[[#This Row],[Subject]],TRIM(Source[[#This Row],[Course]]))</f>
        <v>PHYC4CL</v>
      </c>
      <c r="I6812" t="str">
        <f>VLOOKUP(Source[[#This Row],[SubjCrse]],'Courses and Categories'!$E$2:$G$1816,3,FALSE)</f>
        <v>Credit General Education</v>
      </c>
      <c r="J6812">
        <v>1</v>
      </c>
      <c r="K6812" t="s">
        <v>4443</v>
      </c>
      <c r="L6812" t="s">
        <v>39</v>
      </c>
      <c r="M6812" t="s">
        <v>1063</v>
      </c>
      <c r="N6812" t="s">
        <v>41</v>
      </c>
      <c r="O6812">
        <v>1410</v>
      </c>
      <c r="P6812">
        <v>1700</v>
      </c>
      <c r="Q6812" t="s">
        <v>1649</v>
      </c>
      <c r="R6812">
        <v>159</v>
      </c>
      <c r="S6812" t="s">
        <v>134</v>
      </c>
      <c r="T6812">
        <v>1</v>
      </c>
      <c r="U6812" s="1">
        <v>43694</v>
      </c>
      <c r="V6812" s="1">
        <v>43819</v>
      </c>
      <c r="W6812" t="s">
        <v>4406</v>
      </c>
      <c r="X6812" t="s">
        <v>1929</v>
      </c>
      <c r="Y6812">
        <v>21</v>
      </c>
      <c r="Z6812">
        <v>18</v>
      </c>
      <c r="AA6812">
        <v>24</v>
      </c>
      <c r="AB6812">
        <v>75</v>
      </c>
      <c r="AD6812">
        <f>IF(ISBLANK(Source[[#This Row],[CrosslistID]]),1,1/COUNTIFS(Source[CrosslistID],Source[[#This Row],[CrosslistID]],Source[TermDesc],Source[[#This Row],[TermDesc]]))</f>
        <v>1</v>
      </c>
      <c r="AG6812">
        <v>0</v>
      </c>
      <c r="AH6812">
        <v>75</v>
      </c>
      <c r="AI6812">
        <v>2.1</v>
      </c>
      <c r="AJ6812">
        <v>2.1</v>
      </c>
      <c r="AK6812">
        <v>0.17</v>
      </c>
      <c r="AL68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12">
        <f>IF(AND(Source[[#This Row],[Credit_Noncredit]]="Noncredit",Source[[#This Row],[FTEF]]&gt;0),Source[[#This Row],[NC XLST FTES]]*525/(437.5*Source[[#This Row],[FTEF]]),0)</f>
        <v>0</v>
      </c>
      <c r="AN6812">
        <f>IF(Source[[#This Row],[Credit_Noncredit]]="Credit",Source[[#This Row],[Census Enrollment]],Source[[#This Row],[Noncredit Avg. Attendance]])</f>
        <v>21</v>
      </c>
    </row>
    <row r="6813" spans="1:40" x14ac:dyDescent="0.25">
      <c r="A6813" t="s">
        <v>1914</v>
      </c>
      <c r="B6813" t="s">
        <v>886</v>
      </c>
      <c r="C6813" t="s">
        <v>775</v>
      </c>
      <c r="D6813" t="s">
        <v>1812</v>
      </c>
      <c r="E6813" s="4">
        <v>78031</v>
      </c>
      <c r="F6813" s="4" t="s">
        <v>1813</v>
      </c>
      <c r="G6813" s="4" t="s">
        <v>4442</v>
      </c>
      <c r="H6813" t="str">
        <f>CONCATENATE(Source[[#This Row],[Subject]],TRIM(Source[[#This Row],[Course]]))</f>
        <v>PHYC4CL</v>
      </c>
      <c r="I6813" t="str">
        <f>VLOOKUP(Source[[#This Row],[SubjCrse]],'Courses and Categories'!$E$2:$G$1816,3,FALSE)</f>
        <v>Credit General Education</v>
      </c>
      <c r="J6813">
        <v>2</v>
      </c>
      <c r="K6813" t="s">
        <v>4443</v>
      </c>
      <c r="L6813" t="s">
        <v>39</v>
      </c>
      <c r="M6813" t="s">
        <v>1063</v>
      </c>
      <c r="N6813" t="s">
        <v>91</v>
      </c>
      <c r="O6813">
        <v>1410</v>
      </c>
      <c r="P6813">
        <v>1700</v>
      </c>
      <c r="Q6813" t="s">
        <v>1649</v>
      </c>
      <c r="R6813">
        <v>159</v>
      </c>
      <c r="S6813" t="s">
        <v>134</v>
      </c>
      <c r="T6813">
        <v>1</v>
      </c>
      <c r="U6813" s="1">
        <v>43694</v>
      </c>
      <c r="V6813" s="1">
        <v>43819</v>
      </c>
      <c r="W6813" t="s">
        <v>1823</v>
      </c>
      <c r="X6813" t="s">
        <v>1929</v>
      </c>
      <c r="Y6813">
        <v>25</v>
      </c>
      <c r="Z6813">
        <v>20</v>
      </c>
      <c r="AA6813">
        <v>24</v>
      </c>
      <c r="AB6813">
        <v>83.333299999999994</v>
      </c>
      <c r="AD6813">
        <f>IF(ISBLANK(Source[[#This Row],[CrosslistID]]),1,1/COUNTIFS(Source[CrosslistID],Source[[#This Row],[CrosslistID]],Source[TermDesc],Source[[#This Row],[TermDesc]]))</f>
        <v>1</v>
      </c>
      <c r="AG6813">
        <v>0</v>
      </c>
      <c r="AH6813">
        <v>83.333299999999994</v>
      </c>
      <c r="AI6813">
        <v>2.4</v>
      </c>
      <c r="AJ6813">
        <v>2.5</v>
      </c>
      <c r="AK6813">
        <v>0.17</v>
      </c>
      <c r="AL68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13">
        <f>IF(AND(Source[[#This Row],[Credit_Noncredit]]="Noncredit",Source[[#This Row],[FTEF]]&gt;0),Source[[#This Row],[NC XLST FTES]]*525/(437.5*Source[[#This Row],[FTEF]]),0)</f>
        <v>0</v>
      </c>
      <c r="AN6813">
        <f>IF(Source[[#This Row],[Credit_Noncredit]]="Credit",Source[[#This Row],[Census Enrollment]],Source[[#This Row],[Noncredit Avg. Attendance]])</f>
        <v>25</v>
      </c>
    </row>
    <row r="6814" spans="1:40" x14ac:dyDescent="0.25">
      <c r="A6814" t="s">
        <v>1914</v>
      </c>
      <c r="B6814" t="s">
        <v>886</v>
      </c>
      <c r="C6814" t="s">
        <v>811</v>
      </c>
      <c r="D6814" t="s">
        <v>4444</v>
      </c>
      <c r="E6814" s="4">
        <v>76983</v>
      </c>
      <c r="F6814" s="4" t="s">
        <v>4445</v>
      </c>
      <c r="G6814" s="4">
        <v>105</v>
      </c>
      <c r="H6814" t="str">
        <f>CONCATENATE(Source[[#This Row],[Subject]],TRIM(Source[[#This Row],[Course]]))</f>
        <v>COUN105</v>
      </c>
      <c r="I6814" t="str">
        <f>VLOOKUP(Source[[#This Row],[SubjCrse]],'Courses and Categories'!$E$2:$G$1816,3,FALSE)</f>
        <v>Credit Support</v>
      </c>
      <c r="J6814">
        <v>1</v>
      </c>
      <c r="K6814" t="s">
        <v>4446</v>
      </c>
      <c r="L6814" t="s">
        <v>39</v>
      </c>
      <c r="M6814" t="s">
        <v>903</v>
      </c>
      <c r="N6814" t="s">
        <v>91</v>
      </c>
      <c r="O6814">
        <v>910</v>
      </c>
      <c r="P6814">
        <v>1325</v>
      </c>
      <c r="Q6814" t="s">
        <v>236</v>
      </c>
      <c r="R6814">
        <v>250</v>
      </c>
      <c r="S6814" t="s">
        <v>134</v>
      </c>
      <c r="T6814" t="s">
        <v>44</v>
      </c>
      <c r="U6814" s="1">
        <v>43756</v>
      </c>
      <c r="V6814" s="1">
        <v>43763</v>
      </c>
      <c r="W6814" t="s">
        <v>4447</v>
      </c>
      <c r="X6814" t="s">
        <v>905</v>
      </c>
      <c r="Y6814">
        <v>23</v>
      </c>
      <c r="Z6814">
        <v>23</v>
      </c>
      <c r="AA6814">
        <v>30</v>
      </c>
      <c r="AB6814">
        <v>76.666700000000006</v>
      </c>
      <c r="AD6814">
        <f>IF(ISBLANK(Source[[#This Row],[CrosslistID]]),1,1/COUNTIFS(Source[CrosslistID],Source[[#This Row],[CrosslistID]],Source[TermDesc],Source[[#This Row],[TermDesc]]))</f>
        <v>1</v>
      </c>
      <c r="AG6814">
        <v>0</v>
      </c>
      <c r="AH6814">
        <v>76.666700000000006</v>
      </c>
      <c r="AI6814">
        <v>0.36</v>
      </c>
      <c r="AJ6814">
        <v>0.39429999999999998</v>
      </c>
      <c r="AK6814">
        <v>3.4299999999999997E-2</v>
      </c>
      <c r="AL68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14">
        <f>IF(AND(Source[[#This Row],[Credit_Noncredit]]="Noncredit",Source[[#This Row],[FTEF]]&gt;0),Source[[#This Row],[NC XLST FTES]]*525/(437.5*Source[[#This Row],[FTEF]]),0)</f>
        <v>0</v>
      </c>
      <c r="AN6814">
        <f>IF(Source[[#This Row],[Credit_Noncredit]]="Credit",Source[[#This Row],[Census Enrollment]],Source[[#This Row],[Noncredit Avg. Attendance]])</f>
        <v>23</v>
      </c>
    </row>
    <row r="6815" spans="1:40" x14ac:dyDescent="0.25">
      <c r="A6815" t="s">
        <v>1914</v>
      </c>
      <c r="B6815" t="s">
        <v>886</v>
      </c>
      <c r="C6815" t="s">
        <v>811</v>
      </c>
      <c r="D6815" t="s">
        <v>4444</v>
      </c>
      <c r="E6815" s="4">
        <v>78310</v>
      </c>
      <c r="F6815" s="4" t="s">
        <v>4448</v>
      </c>
      <c r="G6815" s="4">
        <v>60</v>
      </c>
      <c r="H6815" t="str">
        <f>CONCATENATE(Source[[#This Row],[Subject]],TRIM(Source[[#This Row],[Course]]))</f>
        <v>CRER60</v>
      </c>
      <c r="I6815" t="str">
        <f>VLOOKUP(Source[[#This Row],[SubjCrse]],'Courses and Categories'!$E$2:$G$1816,3,FALSE)</f>
        <v>Credit General Education</v>
      </c>
      <c r="J6815">
        <v>1</v>
      </c>
      <c r="K6815" t="s">
        <v>4449</v>
      </c>
      <c r="L6815" t="s">
        <v>39</v>
      </c>
      <c r="M6815" t="s">
        <v>903</v>
      </c>
      <c r="N6815" t="s">
        <v>41</v>
      </c>
      <c r="O6815">
        <v>1500</v>
      </c>
      <c r="P6815">
        <v>1750</v>
      </c>
      <c r="Q6815" t="s">
        <v>850</v>
      </c>
      <c r="R6815">
        <v>513</v>
      </c>
      <c r="S6815" t="s">
        <v>134</v>
      </c>
      <c r="T6815">
        <v>1</v>
      </c>
      <c r="U6815" s="1">
        <v>43694</v>
      </c>
      <c r="V6815" s="1">
        <v>43819</v>
      </c>
      <c r="W6815" t="s">
        <v>4450</v>
      </c>
      <c r="X6815" t="s">
        <v>1929</v>
      </c>
      <c r="Y6815">
        <v>42</v>
      </c>
      <c r="Z6815">
        <v>38</v>
      </c>
      <c r="AA6815">
        <v>40</v>
      </c>
      <c r="AB6815">
        <v>95</v>
      </c>
      <c r="AD6815">
        <f>IF(ISBLANK(Source[[#This Row],[CrosslistID]]),1,1/COUNTIFS(Source[CrosslistID],Source[[#This Row],[CrosslistID]],Source[TermDesc],Source[[#This Row],[TermDesc]]))</f>
        <v>1</v>
      </c>
      <c r="AG6815">
        <v>0</v>
      </c>
      <c r="AH6815">
        <v>95</v>
      </c>
      <c r="AI6815">
        <v>3.9</v>
      </c>
      <c r="AJ6815">
        <v>4.2</v>
      </c>
      <c r="AK6815">
        <v>0.2</v>
      </c>
      <c r="AL68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15">
        <f>IF(AND(Source[[#This Row],[Credit_Noncredit]]="Noncredit",Source[[#This Row],[FTEF]]&gt;0),Source[[#This Row],[NC XLST FTES]]*525/(437.5*Source[[#This Row],[FTEF]]),0)</f>
        <v>0</v>
      </c>
      <c r="AN6815">
        <f>IF(Source[[#This Row],[Credit_Noncredit]]="Credit",Source[[#This Row],[Census Enrollment]],Source[[#This Row],[Noncredit Avg. Attendance]])</f>
        <v>42</v>
      </c>
    </row>
    <row r="6816" spans="1:40" x14ac:dyDescent="0.25">
      <c r="A6816" t="s">
        <v>1914</v>
      </c>
      <c r="B6816" t="s">
        <v>886</v>
      </c>
      <c r="C6816" t="s">
        <v>811</v>
      </c>
      <c r="D6816" t="s">
        <v>4444</v>
      </c>
      <c r="E6816" s="4">
        <v>79035</v>
      </c>
      <c r="F6816" s="4" t="s">
        <v>4448</v>
      </c>
      <c r="G6816" s="4">
        <v>61</v>
      </c>
      <c r="H6816" t="str">
        <f>CONCATENATE(Source[[#This Row],[Subject]],TRIM(Source[[#This Row],[Course]]))</f>
        <v>CRER61</v>
      </c>
      <c r="I6816" t="str">
        <f>VLOOKUP(Source[[#This Row],[SubjCrse]],'Courses and Categories'!$E$2:$G$1816,3,FALSE)</f>
        <v>Credit General Education</v>
      </c>
      <c r="J6816">
        <v>1</v>
      </c>
      <c r="K6816" t="s">
        <v>4451</v>
      </c>
      <c r="L6816" t="s">
        <v>39</v>
      </c>
      <c r="M6816" t="s">
        <v>903</v>
      </c>
      <c r="N6816" t="s">
        <v>185</v>
      </c>
      <c r="O6816">
        <v>910</v>
      </c>
      <c r="P6816">
        <v>1045</v>
      </c>
      <c r="Q6816" t="s">
        <v>236</v>
      </c>
      <c r="R6816">
        <v>238</v>
      </c>
      <c r="S6816" t="s">
        <v>134</v>
      </c>
      <c r="T6816" t="s">
        <v>44</v>
      </c>
      <c r="U6816" s="1">
        <v>43699</v>
      </c>
      <c r="V6816" s="1">
        <v>43776</v>
      </c>
      <c r="W6816" t="s">
        <v>4452</v>
      </c>
      <c r="X6816" t="s">
        <v>905</v>
      </c>
      <c r="Y6816">
        <v>28</v>
      </c>
      <c r="Z6816">
        <v>14</v>
      </c>
      <c r="AA6816">
        <v>40</v>
      </c>
      <c r="AB6816">
        <v>35</v>
      </c>
      <c r="AD6816">
        <f>IF(ISBLANK(Source[[#This Row],[CrosslistID]]),1,1/COUNTIFS(Source[CrosslistID],Source[[#This Row],[CrosslistID]],Source[TermDesc],Source[[#This Row],[TermDesc]]))</f>
        <v>1</v>
      </c>
      <c r="AG6816">
        <v>0</v>
      </c>
      <c r="AH6816">
        <v>35</v>
      </c>
      <c r="AI6816">
        <v>1.173</v>
      </c>
      <c r="AJ6816">
        <v>1.2163999999999999</v>
      </c>
      <c r="AK6816">
        <v>6.6699999999999995E-2</v>
      </c>
      <c r="AL68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16">
        <f>IF(AND(Source[[#This Row],[Credit_Noncredit]]="Noncredit",Source[[#This Row],[FTEF]]&gt;0),Source[[#This Row],[NC XLST FTES]]*525/(437.5*Source[[#This Row],[FTEF]]),0)</f>
        <v>0</v>
      </c>
      <c r="AN6816">
        <f>IF(Source[[#This Row],[Credit_Noncredit]]="Credit",Source[[#This Row],[Census Enrollment]],Source[[#This Row],[Noncredit Avg. Attendance]])</f>
        <v>28</v>
      </c>
    </row>
    <row r="6817" spans="1:40" x14ac:dyDescent="0.25">
      <c r="A6817" t="s">
        <v>1914</v>
      </c>
      <c r="B6817" t="s">
        <v>886</v>
      </c>
      <c r="C6817" t="s">
        <v>811</v>
      </c>
      <c r="D6817" t="s">
        <v>4444</v>
      </c>
      <c r="E6817" s="4">
        <v>77501</v>
      </c>
      <c r="F6817" s="4" t="s">
        <v>4448</v>
      </c>
      <c r="G6817" s="4">
        <v>61</v>
      </c>
      <c r="H6817" t="str">
        <f>CONCATENATE(Source[[#This Row],[Subject]],TRIM(Source[[#This Row],[Course]]))</f>
        <v>CRER61</v>
      </c>
      <c r="I6817" t="str">
        <f>VLOOKUP(Source[[#This Row],[SubjCrse]],'Courses and Categories'!$E$2:$G$1816,3,FALSE)</f>
        <v>Credit General Education</v>
      </c>
      <c r="J6817">
        <v>551</v>
      </c>
      <c r="K6817" t="s">
        <v>4451</v>
      </c>
      <c r="L6817" t="s">
        <v>39</v>
      </c>
      <c r="M6817" t="s">
        <v>903</v>
      </c>
      <c r="N6817" t="s">
        <v>41</v>
      </c>
      <c r="O6817">
        <v>810</v>
      </c>
      <c r="P6817">
        <v>925</v>
      </c>
      <c r="Q6817" t="s">
        <v>1854</v>
      </c>
      <c r="S6817" t="s">
        <v>134</v>
      </c>
      <c r="T6817" t="s">
        <v>1954</v>
      </c>
      <c r="U6817" s="1">
        <v>43703</v>
      </c>
      <c r="V6817" s="1">
        <v>43781</v>
      </c>
      <c r="W6817" t="s">
        <v>4452</v>
      </c>
      <c r="X6817" t="s">
        <v>905</v>
      </c>
      <c r="Y6817">
        <v>36</v>
      </c>
      <c r="Z6817">
        <v>34</v>
      </c>
      <c r="AA6817">
        <v>35</v>
      </c>
      <c r="AB6817">
        <v>97.142899999999997</v>
      </c>
      <c r="AD6817">
        <f>IF(ISBLANK(Source[[#This Row],[CrosslistID]]),1,1/COUNTIFS(Source[CrosslistID],Source[[#This Row],[CrosslistID]],Source[TermDesc],Source[[#This Row],[TermDesc]]))</f>
        <v>1</v>
      </c>
      <c r="AG6817">
        <v>0</v>
      </c>
      <c r="AH6817">
        <v>97.142899999999997</v>
      </c>
      <c r="AI6817">
        <v>1.0369999999999999</v>
      </c>
      <c r="AJ6817">
        <v>1.1313</v>
      </c>
      <c r="AK6817">
        <v>6.6699999999999995E-2</v>
      </c>
      <c r="AL68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17">
        <f>IF(AND(Source[[#This Row],[Credit_Noncredit]]="Noncredit",Source[[#This Row],[FTEF]]&gt;0),Source[[#This Row],[NC XLST FTES]]*525/(437.5*Source[[#This Row],[FTEF]]),0)</f>
        <v>0</v>
      </c>
      <c r="AN6817">
        <f>IF(Source[[#This Row],[Credit_Noncredit]]="Credit",Source[[#This Row],[Census Enrollment]],Source[[#This Row],[Noncredit Avg. Attendance]])</f>
        <v>36</v>
      </c>
    </row>
    <row r="6818" spans="1:40" x14ac:dyDescent="0.25">
      <c r="A6818" t="s">
        <v>1914</v>
      </c>
      <c r="B6818" t="s">
        <v>886</v>
      </c>
      <c r="C6818" t="s">
        <v>811</v>
      </c>
      <c r="D6818" t="s">
        <v>4444</v>
      </c>
      <c r="E6818" s="4">
        <v>77503</v>
      </c>
      <c r="F6818" s="4" t="s">
        <v>4448</v>
      </c>
      <c r="G6818" s="4">
        <v>62</v>
      </c>
      <c r="H6818" t="str">
        <f>CONCATENATE(Source[[#This Row],[Subject]],TRIM(Source[[#This Row],[Course]]))</f>
        <v>CRER62</v>
      </c>
      <c r="I6818" t="str">
        <f>VLOOKUP(Source[[#This Row],[SubjCrse]],'Courses and Categories'!$E$2:$G$1816,3,FALSE)</f>
        <v>Credit General Education</v>
      </c>
      <c r="J6818">
        <v>1</v>
      </c>
      <c r="K6818" t="s">
        <v>4453</v>
      </c>
      <c r="L6818" t="s">
        <v>39</v>
      </c>
      <c r="M6818" t="s">
        <v>903</v>
      </c>
      <c r="N6818" t="s">
        <v>105</v>
      </c>
      <c r="O6818">
        <v>1410</v>
      </c>
      <c r="P6818">
        <v>1600</v>
      </c>
      <c r="Q6818" t="s">
        <v>240</v>
      </c>
      <c r="R6818">
        <v>222</v>
      </c>
      <c r="S6818" t="s">
        <v>134</v>
      </c>
      <c r="T6818" t="s">
        <v>44</v>
      </c>
      <c r="U6818" s="1">
        <v>43731</v>
      </c>
      <c r="V6818" s="1">
        <v>43759</v>
      </c>
      <c r="W6818" t="s">
        <v>4454</v>
      </c>
      <c r="X6818" t="s">
        <v>905</v>
      </c>
      <c r="Y6818">
        <v>15</v>
      </c>
      <c r="Z6818">
        <v>10</v>
      </c>
      <c r="AA6818">
        <v>30</v>
      </c>
      <c r="AB6818">
        <v>33.333300000000001</v>
      </c>
      <c r="AD6818">
        <f>IF(ISBLANK(Source[[#This Row],[CrosslistID]]),1,1/COUNTIFS(Source[CrosslistID],Source[[#This Row],[CrosslistID]],Source[TermDesc],Source[[#This Row],[TermDesc]]))</f>
        <v>1</v>
      </c>
      <c r="AG6818">
        <v>0</v>
      </c>
      <c r="AH6818">
        <v>33.333300000000001</v>
      </c>
      <c r="AI6818">
        <v>0.48</v>
      </c>
      <c r="AJ6818">
        <v>0.51429999999999998</v>
      </c>
      <c r="AK6818">
        <v>6.6699999999999995E-2</v>
      </c>
      <c r="AL68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18">
        <f>IF(AND(Source[[#This Row],[Credit_Noncredit]]="Noncredit",Source[[#This Row],[FTEF]]&gt;0),Source[[#This Row],[NC XLST FTES]]*525/(437.5*Source[[#This Row],[FTEF]]),0)</f>
        <v>0</v>
      </c>
      <c r="AN6818">
        <f>IF(Source[[#This Row],[Credit_Noncredit]]="Credit",Source[[#This Row],[Census Enrollment]],Source[[#This Row],[Noncredit Avg. Attendance]])</f>
        <v>15</v>
      </c>
    </row>
    <row r="6819" spans="1:40" x14ac:dyDescent="0.25">
      <c r="A6819" t="s">
        <v>1914</v>
      </c>
      <c r="B6819" t="s">
        <v>886</v>
      </c>
      <c r="C6819" t="s">
        <v>811</v>
      </c>
      <c r="D6819" t="s">
        <v>4455</v>
      </c>
      <c r="E6819" s="4">
        <v>72237</v>
      </c>
      <c r="F6819" s="4" t="s">
        <v>4456</v>
      </c>
      <c r="G6819" s="4">
        <v>100</v>
      </c>
      <c r="H6819" t="str">
        <f>CONCATENATE(Source[[#This Row],[Subject]],TRIM(Source[[#This Row],[Course]]))</f>
        <v>AAPS100</v>
      </c>
      <c r="I6819" t="str">
        <f>VLOOKUP(Source[[#This Row],[SubjCrse]],'Courses and Categories'!$E$2:$G$1816,3,FALSE)</f>
        <v>Credit General Education</v>
      </c>
      <c r="J6819">
        <v>1</v>
      </c>
      <c r="K6819" t="s">
        <v>4457</v>
      </c>
      <c r="L6819" t="s">
        <v>39</v>
      </c>
      <c r="M6819" t="s">
        <v>903</v>
      </c>
      <c r="N6819" t="s">
        <v>105</v>
      </c>
      <c r="O6819">
        <v>1210</v>
      </c>
      <c r="P6819">
        <v>1325</v>
      </c>
      <c r="Q6819" t="s">
        <v>236</v>
      </c>
      <c r="R6819">
        <v>361</v>
      </c>
      <c r="S6819" t="s">
        <v>134</v>
      </c>
      <c r="T6819">
        <v>1</v>
      </c>
      <c r="U6819" s="1">
        <v>43694</v>
      </c>
      <c r="V6819" s="1">
        <v>43819</v>
      </c>
      <c r="W6819" t="s">
        <v>4458</v>
      </c>
      <c r="X6819" t="s">
        <v>1929</v>
      </c>
      <c r="Y6819">
        <v>32</v>
      </c>
      <c r="Z6819">
        <v>18</v>
      </c>
      <c r="AA6819">
        <v>30</v>
      </c>
      <c r="AB6819">
        <v>60</v>
      </c>
      <c r="AD6819">
        <f>IF(ISBLANK(Source[[#This Row],[CrosslistID]]),1,1/COUNTIFS(Source[CrosslistID],Source[[#This Row],[CrosslistID]],Source[TermDesc],Source[[#This Row],[TermDesc]]))</f>
        <v>1</v>
      </c>
      <c r="AG6819">
        <v>0</v>
      </c>
      <c r="AH6819">
        <v>60</v>
      </c>
      <c r="AI6819">
        <v>3.2</v>
      </c>
      <c r="AJ6819">
        <v>3.2</v>
      </c>
      <c r="AK6819">
        <v>0.2</v>
      </c>
      <c r="AL68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19">
        <f>IF(AND(Source[[#This Row],[Credit_Noncredit]]="Noncredit",Source[[#This Row],[FTEF]]&gt;0),Source[[#This Row],[NC XLST FTES]]*525/(437.5*Source[[#This Row],[FTEF]]),0)</f>
        <v>0</v>
      </c>
      <c r="AN6819">
        <f>IF(Source[[#This Row],[Credit_Noncredit]]="Credit",Source[[#This Row],[Census Enrollment]],Source[[#This Row],[Noncredit Avg. Attendance]])</f>
        <v>32</v>
      </c>
    </row>
    <row r="6820" spans="1:40" x14ac:dyDescent="0.25">
      <c r="A6820" t="s">
        <v>1914</v>
      </c>
      <c r="B6820" t="s">
        <v>886</v>
      </c>
      <c r="C6820" t="s">
        <v>811</v>
      </c>
      <c r="D6820" t="s">
        <v>4455</v>
      </c>
      <c r="E6820" s="4">
        <v>73149</v>
      </c>
      <c r="F6820" s="4" t="s">
        <v>4456</v>
      </c>
      <c r="G6820" s="4">
        <v>103</v>
      </c>
      <c r="H6820" t="str">
        <f>CONCATENATE(Source[[#This Row],[Subject]],TRIM(Source[[#This Row],[Course]]))</f>
        <v>AAPS103</v>
      </c>
      <c r="I6820" t="str">
        <f>VLOOKUP(Source[[#This Row],[SubjCrse]],'Courses and Categories'!$E$2:$G$1816,3,FALSE)</f>
        <v>Credit Support</v>
      </c>
      <c r="J6820">
        <v>2</v>
      </c>
      <c r="K6820" t="s">
        <v>4459</v>
      </c>
      <c r="L6820" t="s">
        <v>39</v>
      </c>
      <c r="M6820" t="s">
        <v>903</v>
      </c>
      <c r="N6820" t="s">
        <v>59</v>
      </c>
      <c r="O6820">
        <v>940</v>
      </c>
      <c r="P6820">
        <v>1055</v>
      </c>
      <c r="Q6820" t="s">
        <v>240</v>
      </c>
      <c r="R6820">
        <v>269</v>
      </c>
      <c r="S6820" t="s">
        <v>134</v>
      </c>
      <c r="T6820">
        <v>1</v>
      </c>
      <c r="U6820" s="1">
        <v>43694</v>
      </c>
      <c r="V6820" s="1">
        <v>43819</v>
      </c>
      <c r="W6820" t="s">
        <v>4460</v>
      </c>
      <c r="X6820" t="s">
        <v>1929</v>
      </c>
      <c r="Y6820">
        <v>26</v>
      </c>
      <c r="Z6820">
        <v>26</v>
      </c>
      <c r="AA6820">
        <v>30</v>
      </c>
      <c r="AB6820">
        <v>86.666700000000006</v>
      </c>
      <c r="AD6820">
        <f>IF(ISBLANK(Source[[#This Row],[CrosslistID]]),1,1/COUNTIFS(Source[CrosslistID],Source[[#This Row],[CrosslistID]],Source[TermDesc],Source[[#This Row],[TermDesc]]))</f>
        <v>1</v>
      </c>
      <c r="AG6820">
        <v>0</v>
      </c>
      <c r="AH6820">
        <v>86.666700000000006</v>
      </c>
      <c r="AI6820">
        <v>2.2999999999999998</v>
      </c>
      <c r="AJ6820">
        <v>2.6</v>
      </c>
      <c r="AK6820">
        <v>0.2</v>
      </c>
      <c r="AL68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20">
        <f>IF(AND(Source[[#This Row],[Credit_Noncredit]]="Noncredit",Source[[#This Row],[FTEF]]&gt;0),Source[[#This Row],[NC XLST FTES]]*525/(437.5*Source[[#This Row],[FTEF]]),0)</f>
        <v>0</v>
      </c>
      <c r="AN6820">
        <f>IF(Source[[#This Row],[Credit_Noncredit]]="Credit",Source[[#This Row],[Census Enrollment]],Source[[#This Row],[Noncredit Avg. Attendance]])</f>
        <v>26</v>
      </c>
    </row>
    <row r="6821" spans="1:40" x14ac:dyDescent="0.25">
      <c r="A6821" t="s">
        <v>1914</v>
      </c>
      <c r="B6821" t="s">
        <v>886</v>
      </c>
      <c r="C6821" t="s">
        <v>811</v>
      </c>
      <c r="D6821" t="s">
        <v>4455</v>
      </c>
      <c r="E6821" s="4">
        <v>73150</v>
      </c>
      <c r="F6821" s="4" t="s">
        <v>4456</v>
      </c>
      <c r="G6821" s="4">
        <v>103</v>
      </c>
      <c r="H6821" t="str">
        <f>CONCATENATE(Source[[#This Row],[Subject]],TRIM(Source[[#This Row],[Course]]))</f>
        <v>AAPS103</v>
      </c>
      <c r="I6821" t="str">
        <f>VLOOKUP(Source[[#This Row],[SubjCrse]],'Courses and Categories'!$E$2:$G$1816,3,FALSE)</f>
        <v>Credit Support</v>
      </c>
      <c r="J6821">
        <v>8</v>
      </c>
      <c r="K6821" t="s">
        <v>4459</v>
      </c>
      <c r="L6821" t="s">
        <v>39</v>
      </c>
      <c r="M6821" t="s">
        <v>903</v>
      </c>
      <c r="N6821" t="s">
        <v>59</v>
      </c>
      <c r="O6821">
        <v>1210</v>
      </c>
      <c r="P6821">
        <v>1325</v>
      </c>
      <c r="Q6821" t="s">
        <v>52</v>
      </c>
      <c r="R6821">
        <v>363</v>
      </c>
      <c r="S6821" t="s">
        <v>53</v>
      </c>
      <c r="T6821">
        <v>1</v>
      </c>
      <c r="U6821" s="1">
        <v>43694</v>
      </c>
      <c r="V6821" s="1">
        <v>43819</v>
      </c>
      <c r="W6821" t="s">
        <v>4461</v>
      </c>
      <c r="X6821" t="s">
        <v>1929</v>
      </c>
      <c r="Y6821">
        <v>29</v>
      </c>
      <c r="Z6821">
        <v>28</v>
      </c>
      <c r="AA6821">
        <v>30</v>
      </c>
      <c r="AB6821">
        <v>93.333299999999994</v>
      </c>
      <c r="AD6821">
        <f>IF(ISBLANK(Source[[#This Row],[CrosslistID]]),1,1/COUNTIFS(Source[CrosslistID],Source[[#This Row],[CrosslistID]],Source[TermDesc],Source[[#This Row],[TermDesc]]))</f>
        <v>1</v>
      </c>
      <c r="AG6821">
        <v>0</v>
      </c>
      <c r="AH6821">
        <v>93.333299999999994</v>
      </c>
      <c r="AI6821">
        <v>2.7</v>
      </c>
      <c r="AJ6821">
        <v>2.9</v>
      </c>
      <c r="AK6821">
        <v>0.2</v>
      </c>
      <c r="AL68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21">
        <f>IF(AND(Source[[#This Row],[Credit_Noncredit]]="Noncredit",Source[[#This Row],[FTEF]]&gt;0),Source[[#This Row],[NC XLST FTES]]*525/(437.5*Source[[#This Row],[FTEF]]),0)</f>
        <v>0</v>
      </c>
      <c r="AN6821">
        <f>IF(Source[[#This Row],[Credit_Noncredit]]="Credit",Source[[#This Row],[Census Enrollment]],Source[[#This Row],[Noncredit Avg. Attendance]])</f>
        <v>29</v>
      </c>
    </row>
    <row r="6822" spans="1:40" x14ac:dyDescent="0.25">
      <c r="A6822" t="s">
        <v>1914</v>
      </c>
      <c r="B6822" t="s">
        <v>886</v>
      </c>
      <c r="C6822" t="s">
        <v>811</v>
      </c>
      <c r="D6822" t="s">
        <v>4455</v>
      </c>
      <c r="E6822" s="4">
        <v>77470</v>
      </c>
      <c r="F6822" s="4" t="s">
        <v>4456</v>
      </c>
      <c r="G6822" s="4">
        <v>104</v>
      </c>
      <c r="H6822" t="str">
        <f>CONCATENATE(Source[[#This Row],[Subject]],TRIM(Source[[#This Row],[Course]]))</f>
        <v>AAPS104</v>
      </c>
      <c r="I6822" t="str">
        <f>VLOOKUP(Source[[#This Row],[SubjCrse]],'Courses and Categories'!$E$2:$G$1816,3,FALSE)</f>
        <v>Credit Support</v>
      </c>
      <c r="J6822">
        <v>601</v>
      </c>
      <c r="K6822" t="s">
        <v>4462</v>
      </c>
      <c r="L6822" t="s">
        <v>39</v>
      </c>
      <c r="M6822" t="s">
        <v>903</v>
      </c>
      <c r="N6822" t="s">
        <v>91</v>
      </c>
      <c r="O6822">
        <v>910</v>
      </c>
      <c r="P6822">
        <v>1325</v>
      </c>
      <c r="Q6822" t="s">
        <v>236</v>
      </c>
      <c r="R6822">
        <v>370</v>
      </c>
      <c r="S6822" t="s">
        <v>134</v>
      </c>
      <c r="T6822" t="s">
        <v>44</v>
      </c>
      <c r="U6822" s="1">
        <v>43777</v>
      </c>
      <c r="V6822" s="1">
        <v>43784</v>
      </c>
      <c r="W6822" t="s">
        <v>4463</v>
      </c>
      <c r="X6822" t="s">
        <v>46</v>
      </c>
      <c r="Y6822">
        <v>32</v>
      </c>
      <c r="Z6822">
        <v>29</v>
      </c>
      <c r="AA6822">
        <v>35</v>
      </c>
      <c r="AB6822">
        <v>82.857100000000003</v>
      </c>
      <c r="AD6822">
        <f>IF(ISBLANK(Source[[#This Row],[CrosslistID]]),1,1/COUNTIFS(Source[CrosslistID],Source[[#This Row],[CrosslistID]],Source[TermDesc],Source[[#This Row],[TermDesc]]))</f>
        <v>1</v>
      </c>
      <c r="AG6822">
        <v>0</v>
      </c>
      <c r="AH6822">
        <v>82.857100000000003</v>
      </c>
      <c r="AI6822">
        <v>0.25700000000000001</v>
      </c>
      <c r="AJ6822">
        <v>0.25700000000000001</v>
      </c>
      <c r="AK6822">
        <v>3.3300000000000003E-2</v>
      </c>
      <c r="AL68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22">
        <f>IF(AND(Source[[#This Row],[Credit_Noncredit]]="Noncredit",Source[[#This Row],[FTEF]]&gt;0),Source[[#This Row],[NC XLST FTES]]*525/(437.5*Source[[#This Row],[FTEF]]),0)</f>
        <v>0</v>
      </c>
      <c r="AN6822">
        <f>IF(Source[[#This Row],[Credit_Noncredit]]="Credit",Source[[#This Row],[Census Enrollment]],Source[[#This Row],[Noncredit Avg. Attendance]])</f>
        <v>32</v>
      </c>
    </row>
    <row r="6823" spans="1:40" x14ac:dyDescent="0.25">
      <c r="A6823" t="s">
        <v>1914</v>
      </c>
      <c r="B6823" t="s">
        <v>886</v>
      </c>
      <c r="C6823" t="s">
        <v>811</v>
      </c>
      <c r="D6823" t="s">
        <v>4455</v>
      </c>
      <c r="E6823" s="4">
        <v>78384</v>
      </c>
      <c r="F6823" s="4" t="s">
        <v>4456</v>
      </c>
      <c r="G6823" s="4">
        <v>104</v>
      </c>
      <c r="H6823" t="str">
        <f>CONCATENATE(Source[[#This Row],[Subject]],TRIM(Source[[#This Row],[Course]]))</f>
        <v>AAPS104</v>
      </c>
      <c r="I6823" t="str">
        <f>VLOOKUP(Source[[#This Row],[SubjCrse]],'Courses and Categories'!$E$2:$G$1816,3,FALSE)</f>
        <v>Credit Support</v>
      </c>
      <c r="J6823">
        <v>603</v>
      </c>
      <c r="K6823" t="s">
        <v>4462</v>
      </c>
      <c r="L6823" t="s">
        <v>50</v>
      </c>
      <c r="M6823" t="s">
        <v>903</v>
      </c>
      <c r="N6823" t="s">
        <v>51</v>
      </c>
      <c r="O6823">
        <v>810</v>
      </c>
      <c r="P6823">
        <v>1700</v>
      </c>
      <c r="Q6823" t="s">
        <v>236</v>
      </c>
      <c r="R6823">
        <v>370</v>
      </c>
      <c r="S6823" t="s">
        <v>134</v>
      </c>
      <c r="T6823" t="s">
        <v>44</v>
      </c>
      <c r="U6823" s="1">
        <v>43806</v>
      </c>
      <c r="V6823" s="1">
        <v>43806</v>
      </c>
      <c r="W6823" t="s">
        <v>4235</v>
      </c>
      <c r="X6823" t="s">
        <v>46</v>
      </c>
      <c r="Y6823">
        <v>33</v>
      </c>
      <c r="Z6823">
        <v>33</v>
      </c>
      <c r="AA6823">
        <v>35</v>
      </c>
      <c r="AB6823">
        <v>94.285700000000006</v>
      </c>
      <c r="AD6823">
        <f>IF(ISBLANK(Source[[#This Row],[CrosslistID]]),1,1/COUNTIFS(Source[CrosslistID],Source[[#This Row],[CrosslistID]],Source[TermDesc],Source[[#This Row],[TermDesc]]))</f>
        <v>1</v>
      </c>
      <c r="AG6823">
        <v>0</v>
      </c>
      <c r="AH6823">
        <v>94.285700000000006</v>
      </c>
      <c r="AI6823">
        <v>0.27400000000000002</v>
      </c>
      <c r="AJ6823">
        <v>0.28920000000000001</v>
      </c>
      <c r="AK6823">
        <v>3.3300000000000003E-2</v>
      </c>
      <c r="AL68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23">
        <f>IF(AND(Source[[#This Row],[Credit_Noncredit]]="Noncredit",Source[[#This Row],[FTEF]]&gt;0),Source[[#This Row],[NC XLST FTES]]*525/(437.5*Source[[#This Row],[FTEF]]),0)</f>
        <v>0</v>
      </c>
      <c r="AN6823">
        <f>IF(Source[[#This Row],[Credit_Noncredit]]="Credit",Source[[#This Row],[Census Enrollment]],Source[[#This Row],[Noncredit Avg. Attendance]])</f>
        <v>33</v>
      </c>
    </row>
    <row r="6824" spans="1:40" x14ac:dyDescent="0.25">
      <c r="A6824" t="s">
        <v>1914</v>
      </c>
      <c r="B6824" t="s">
        <v>886</v>
      </c>
      <c r="C6824" t="s">
        <v>811</v>
      </c>
      <c r="D6824" t="s">
        <v>4455</v>
      </c>
      <c r="E6824" s="4">
        <v>77538</v>
      </c>
      <c r="F6824" s="4" t="s">
        <v>4456</v>
      </c>
      <c r="G6824" s="4">
        <v>104</v>
      </c>
      <c r="H6824" t="str">
        <f>CONCATENATE(Source[[#This Row],[Subject]],TRIM(Source[[#This Row],[Course]]))</f>
        <v>AAPS104</v>
      </c>
      <c r="I6824" t="str">
        <f>VLOOKUP(Source[[#This Row],[SubjCrse]],'Courses and Categories'!$E$2:$G$1816,3,FALSE)</f>
        <v>Credit Support</v>
      </c>
      <c r="J6824">
        <v>604</v>
      </c>
      <c r="K6824" t="s">
        <v>4462</v>
      </c>
      <c r="L6824" t="s">
        <v>50</v>
      </c>
      <c r="M6824" t="s">
        <v>903</v>
      </c>
      <c r="N6824" t="s">
        <v>51</v>
      </c>
      <c r="O6824">
        <v>910</v>
      </c>
      <c r="P6824">
        <v>1325</v>
      </c>
      <c r="Q6824" t="s">
        <v>236</v>
      </c>
      <c r="R6824">
        <v>370</v>
      </c>
      <c r="S6824" t="s">
        <v>134</v>
      </c>
      <c r="T6824" t="s">
        <v>44</v>
      </c>
      <c r="U6824" s="1">
        <v>43764</v>
      </c>
      <c r="V6824" s="1">
        <v>43771</v>
      </c>
      <c r="W6824" t="s">
        <v>4464</v>
      </c>
      <c r="X6824" t="s">
        <v>46</v>
      </c>
      <c r="Y6824">
        <v>24</v>
      </c>
      <c r="Z6824">
        <v>16</v>
      </c>
      <c r="AA6824">
        <v>35</v>
      </c>
      <c r="AB6824">
        <v>45.714300000000001</v>
      </c>
      <c r="AD6824">
        <f>IF(ISBLANK(Source[[#This Row],[CrosslistID]]),1,1/COUNTIFS(Source[CrosslistID],Source[[#This Row],[CrosslistID]],Source[TermDesc],Source[[#This Row],[TermDesc]]))</f>
        <v>1</v>
      </c>
      <c r="AG6824">
        <v>0</v>
      </c>
      <c r="AH6824">
        <v>45.714300000000001</v>
      </c>
      <c r="AI6824">
        <v>0.27400000000000002</v>
      </c>
      <c r="AJ6824">
        <v>0.27400000000000002</v>
      </c>
      <c r="AK6824">
        <v>3.3300000000000003E-2</v>
      </c>
      <c r="AL68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24">
        <f>IF(AND(Source[[#This Row],[Credit_Noncredit]]="Noncredit",Source[[#This Row],[FTEF]]&gt;0),Source[[#This Row],[NC XLST FTES]]*525/(437.5*Source[[#This Row],[FTEF]]),0)</f>
        <v>0</v>
      </c>
      <c r="AN6824">
        <f>IF(Source[[#This Row],[Credit_Noncredit]]="Credit",Source[[#This Row],[Census Enrollment]],Source[[#This Row],[Noncredit Avg. Attendance]])</f>
        <v>24</v>
      </c>
    </row>
    <row r="6825" spans="1:40" x14ac:dyDescent="0.25">
      <c r="A6825" t="s">
        <v>1914</v>
      </c>
      <c r="B6825" t="s">
        <v>886</v>
      </c>
      <c r="C6825" t="s">
        <v>811</v>
      </c>
      <c r="D6825" t="s">
        <v>812</v>
      </c>
      <c r="E6825" s="4">
        <v>78553</v>
      </c>
      <c r="F6825" s="4" t="s">
        <v>813</v>
      </c>
      <c r="G6825" s="4" t="s">
        <v>4465</v>
      </c>
      <c r="H6825" t="str">
        <f>CONCATENATE(Source[[#This Row],[Subject]],TRIM(Source[[#This Row],[Course]]))</f>
        <v>DSPSO</v>
      </c>
      <c r="I6825" t="str">
        <f>VLOOKUP(Source[[#This Row],[SubjCrse]],'Courses and Categories'!$E$2:$G$1816,3,FALSE)</f>
        <v>Credit DSPS</v>
      </c>
      <c r="J6825">
        <v>53</v>
      </c>
      <c r="K6825" t="s">
        <v>4466</v>
      </c>
      <c r="L6825" t="s">
        <v>39</v>
      </c>
      <c r="M6825" t="s">
        <v>1063</v>
      </c>
      <c r="N6825" t="s">
        <v>781</v>
      </c>
      <c r="O6825" t="s">
        <v>781</v>
      </c>
      <c r="P6825" t="s">
        <v>781</v>
      </c>
      <c r="Q6825" t="s">
        <v>2103</v>
      </c>
      <c r="R6825">
        <v>231</v>
      </c>
      <c r="S6825" t="s">
        <v>134</v>
      </c>
      <c r="T6825">
        <v>1</v>
      </c>
      <c r="U6825" s="1">
        <v>43694</v>
      </c>
      <c r="V6825" s="1">
        <v>43819</v>
      </c>
      <c r="W6825" t="s">
        <v>4467</v>
      </c>
      <c r="X6825" t="s">
        <v>46</v>
      </c>
      <c r="Y6825">
        <v>51</v>
      </c>
      <c r="Z6825">
        <v>34</v>
      </c>
      <c r="AA6825">
        <v>45</v>
      </c>
      <c r="AB6825">
        <v>75.555599999999998</v>
      </c>
      <c r="AD6825">
        <f>IF(ISBLANK(Source[[#This Row],[CrosslistID]]),1,1/COUNTIFS(Source[CrosslistID],Source[[#This Row],[CrosslistID]],Source[TermDesc],Source[[#This Row],[TermDesc]]))</f>
        <v>1</v>
      </c>
      <c r="AG6825">
        <v>0</v>
      </c>
      <c r="AH6825">
        <v>75.555599999999998</v>
      </c>
      <c r="AI6825">
        <v>2.7789999999999999</v>
      </c>
      <c r="AJ6825">
        <v>2.7970999999999999</v>
      </c>
      <c r="AK6825">
        <v>0.8004</v>
      </c>
      <c r="AL68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25">
        <f>IF(AND(Source[[#This Row],[Credit_Noncredit]]="Noncredit",Source[[#This Row],[FTEF]]&gt;0),Source[[#This Row],[NC XLST FTES]]*525/(437.5*Source[[#This Row],[FTEF]]),0)</f>
        <v>0</v>
      </c>
      <c r="AN6825">
        <f>IF(Source[[#This Row],[Credit_Noncredit]]="Credit",Source[[#This Row],[Census Enrollment]],Source[[#This Row],[Noncredit Avg. Attendance]])</f>
        <v>51</v>
      </c>
    </row>
    <row r="6826" spans="1:40" x14ac:dyDescent="0.25">
      <c r="A6826" t="s">
        <v>1914</v>
      </c>
      <c r="B6826" t="s">
        <v>886</v>
      </c>
      <c r="C6826" t="s">
        <v>811</v>
      </c>
      <c r="D6826" t="s">
        <v>812</v>
      </c>
      <c r="E6826" s="4">
        <v>78870</v>
      </c>
      <c r="F6826" s="4" t="s">
        <v>813</v>
      </c>
      <c r="G6826" s="4" t="s">
        <v>4468</v>
      </c>
      <c r="H6826" t="str">
        <f>CONCATENATE(Source[[#This Row],[Subject]],TRIM(Source[[#This Row],[Course]]))</f>
        <v>DSPSX</v>
      </c>
      <c r="I6826" t="str">
        <f>VLOOKUP(Source[[#This Row],[SubjCrse]],'Courses and Categories'!$E$2:$G$1816,3,FALSE)</f>
        <v>Credit DSPS</v>
      </c>
      <c r="J6826">
        <v>1</v>
      </c>
      <c r="K6826" t="s">
        <v>4469</v>
      </c>
      <c r="L6826" t="s">
        <v>39</v>
      </c>
      <c r="M6826" t="s">
        <v>903</v>
      </c>
      <c r="N6826" t="s">
        <v>185</v>
      </c>
      <c r="O6826">
        <v>1310</v>
      </c>
      <c r="P6826">
        <v>1425</v>
      </c>
      <c r="Q6826" t="s">
        <v>850</v>
      </c>
      <c r="R6826">
        <v>451</v>
      </c>
      <c r="S6826" t="s">
        <v>134</v>
      </c>
      <c r="T6826">
        <v>1</v>
      </c>
      <c r="U6826" s="1">
        <v>43694</v>
      </c>
      <c r="V6826" s="1">
        <v>43819</v>
      </c>
      <c r="W6826" t="s">
        <v>4470</v>
      </c>
      <c r="X6826" t="s">
        <v>1929</v>
      </c>
      <c r="Y6826">
        <v>18</v>
      </c>
      <c r="Z6826">
        <v>14</v>
      </c>
      <c r="AA6826">
        <v>30</v>
      </c>
      <c r="AB6826">
        <v>46.666699999999999</v>
      </c>
      <c r="AD6826">
        <f>IF(ISBLANK(Source[[#This Row],[CrosslistID]]),1,1/COUNTIFS(Source[CrosslistID],Source[[#This Row],[CrosslistID]],Source[TermDesc],Source[[#This Row],[TermDesc]]))</f>
        <v>1</v>
      </c>
      <c r="AG6826">
        <v>0</v>
      </c>
      <c r="AH6826">
        <v>46.666699999999999</v>
      </c>
      <c r="AI6826">
        <v>0.9</v>
      </c>
      <c r="AJ6826">
        <v>0.9</v>
      </c>
      <c r="AK6826">
        <v>0.1</v>
      </c>
      <c r="AL68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26">
        <f>IF(AND(Source[[#This Row],[Credit_Noncredit]]="Noncredit",Source[[#This Row],[FTEF]]&gt;0),Source[[#This Row],[NC XLST FTES]]*525/(437.5*Source[[#This Row],[FTEF]]),0)</f>
        <v>0</v>
      </c>
      <c r="AN6826">
        <f>IF(Source[[#This Row],[Credit_Noncredit]]="Credit",Source[[#This Row],[Census Enrollment]],Source[[#This Row],[Noncredit Avg. Attendance]])</f>
        <v>18</v>
      </c>
    </row>
    <row r="6827" spans="1:40" x14ac:dyDescent="0.25">
      <c r="A6827" t="s">
        <v>1914</v>
      </c>
      <c r="B6827" t="s">
        <v>886</v>
      </c>
      <c r="C6827" t="s">
        <v>811</v>
      </c>
      <c r="D6827" t="s">
        <v>812</v>
      </c>
      <c r="E6827" s="4">
        <v>78871</v>
      </c>
      <c r="F6827" s="4" t="s">
        <v>813</v>
      </c>
      <c r="G6827" s="4" t="s">
        <v>4468</v>
      </c>
      <c r="H6827" t="str">
        <f>CONCATENATE(Source[[#This Row],[Subject]],TRIM(Source[[#This Row],[Course]]))</f>
        <v>DSPSX</v>
      </c>
      <c r="I6827" t="str">
        <f>VLOOKUP(Source[[#This Row],[SubjCrse]],'Courses and Categories'!$E$2:$G$1816,3,FALSE)</f>
        <v>Credit DSPS</v>
      </c>
      <c r="J6827">
        <v>2</v>
      </c>
      <c r="K6827" t="s">
        <v>4469</v>
      </c>
      <c r="L6827" t="s">
        <v>39</v>
      </c>
      <c r="M6827" t="s">
        <v>1063</v>
      </c>
      <c r="N6827" t="s">
        <v>42</v>
      </c>
      <c r="O6827" t="s">
        <v>42</v>
      </c>
      <c r="P6827" t="s">
        <v>42</v>
      </c>
      <c r="Q6827" t="s">
        <v>850</v>
      </c>
      <c r="R6827">
        <v>231</v>
      </c>
      <c r="S6827" t="s">
        <v>134</v>
      </c>
      <c r="T6827">
        <v>1</v>
      </c>
      <c r="U6827" s="1">
        <v>43694</v>
      </c>
      <c r="V6827" s="1">
        <v>43819</v>
      </c>
      <c r="W6827" t="s">
        <v>4470</v>
      </c>
      <c r="X6827" t="s">
        <v>46</v>
      </c>
      <c r="Y6827">
        <v>19</v>
      </c>
      <c r="Z6827">
        <v>14</v>
      </c>
      <c r="AA6827">
        <v>30</v>
      </c>
      <c r="AB6827">
        <v>46.666699999999999</v>
      </c>
      <c r="AD6827">
        <f>IF(ISBLANK(Source[[#This Row],[CrosslistID]]),1,1/COUNTIFS(Source[CrosslistID],Source[[#This Row],[CrosslistID]],Source[TermDesc],Source[[#This Row],[TermDesc]]))</f>
        <v>1</v>
      </c>
      <c r="AG6827">
        <v>0</v>
      </c>
      <c r="AH6827">
        <v>46.666699999999999</v>
      </c>
      <c r="AI6827">
        <v>0.72499999999999998</v>
      </c>
      <c r="AJ6827">
        <v>0.72499999999999998</v>
      </c>
      <c r="AK6827">
        <v>0.1</v>
      </c>
      <c r="AL68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27">
        <f>IF(AND(Source[[#This Row],[Credit_Noncredit]]="Noncredit",Source[[#This Row],[FTEF]]&gt;0),Source[[#This Row],[NC XLST FTES]]*525/(437.5*Source[[#This Row],[FTEF]]),0)</f>
        <v>0</v>
      </c>
      <c r="AN6827">
        <f>IF(Source[[#This Row],[Credit_Noncredit]]="Credit",Source[[#This Row],[Census Enrollment]],Source[[#This Row],[Noncredit Avg. Attendance]])</f>
        <v>19</v>
      </c>
    </row>
    <row r="6828" spans="1:40" x14ac:dyDescent="0.25">
      <c r="A6828" t="s">
        <v>1914</v>
      </c>
      <c r="B6828" t="s">
        <v>886</v>
      </c>
      <c r="C6828" t="s">
        <v>811</v>
      </c>
      <c r="D6828" t="s">
        <v>877</v>
      </c>
      <c r="E6828" s="4">
        <v>70349</v>
      </c>
      <c r="F6828" s="4" t="s">
        <v>878</v>
      </c>
      <c r="G6828" s="4">
        <v>10</v>
      </c>
      <c r="H6828" t="str">
        <f>CONCATENATE(Source[[#This Row],[Subject]],TRIM(Source[[#This Row],[Course]]))</f>
        <v>LERN10</v>
      </c>
      <c r="I6828" t="str">
        <f>VLOOKUP(Source[[#This Row],[SubjCrse]],'Courses and Categories'!$E$2:$G$1816,3,FALSE)</f>
        <v>Credit Support</v>
      </c>
      <c r="J6828">
        <v>401</v>
      </c>
      <c r="K6828" t="s">
        <v>4471</v>
      </c>
      <c r="L6828" t="s">
        <v>39</v>
      </c>
      <c r="M6828" t="s">
        <v>903</v>
      </c>
      <c r="N6828" t="s">
        <v>1905</v>
      </c>
      <c r="O6828" t="s">
        <v>96</v>
      </c>
      <c r="P6828" t="s">
        <v>97</v>
      </c>
      <c r="Q6828" t="s">
        <v>427</v>
      </c>
      <c r="R6828" t="s">
        <v>4472</v>
      </c>
      <c r="S6828" t="s">
        <v>134</v>
      </c>
      <c r="T6828" t="s">
        <v>44</v>
      </c>
      <c r="U6828" s="1">
        <v>43721</v>
      </c>
      <c r="V6828" s="1">
        <v>43770</v>
      </c>
      <c r="W6828" t="s">
        <v>1913</v>
      </c>
      <c r="X6828" t="s">
        <v>905</v>
      </c>
      <c r="Y6828">
        <v>17</v>
      </c>
      <c r="Z6828">
        <v>16</v>
      </c>
      <c r="AA6828">
        <v>35</v>
      </c>
      <c r="AB6828">
        <v>45.714300000000001</v>
      </c>
      <c r="AD6828">
        <f>IF(ISBLANK(Source[[#This Row],[CrosslistID]]),1,1/COUNTIFS(Source[CrosslistID],Source[[#This Row],[CrosslistID]],Source[TermDesc],Source[[#This Row],[TermDesc]]))</f>
        <v>1</v>
      </c>
      <c r="AG6828">
        <v>0</v>
      </c>
      <c r="AH6828">
        <v>45.714300000000001</v>
      </c>
      <c r="AI6828">
        <v>0.53300000000000003</v>
      </c>
      <c r="AJ6828">
        <v>0.6472</v>
      </c>
      <c r="AK6828">
        <v>6.6699999999999995E-2</v>
      </c>
      <c r="AL68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28">
        <f>IF(AND(Source[[#This Row],[Credit_Noncredit]]="Noncredit",Source[[#This Row],[FTEF]]&gt;0),Source[[#This Row],[NC XLST FTES]]*525/(437.5*Source[[#This Row],[FTEF]]),0)</f>
        <v>0</v>
      </c>
      <c r="AN6828">
        <f>IF(Source[[#This Row],[Credit_Noncredit]]="Credit",Source[[#This Row],[Census Enrollment]],Source[[#This Row],[Noncredit Avg. Attendance]])</f>
        <v>17</v>
      </c>
    </row>
    <row r="6829" spans="1:40" x14ac:dyDescent="0.25">
      <c r="A6829" t="s">
        <v>1914</v>
      </c>
      <c r="B6829" t="s">
        <v>886</v>
      </c>
      <c r="C6829" t="s">
        <v>811</v>
      </c>
      <c r="D6829" t="s">
        <v>877</v>
      </c>
      <c r="E6829" s="4">
        <v>74581</v>
      </c>
      <c r="F6829" s="4" t="s">
        <v>878</v>
      </c>
      <c r="G6829" s="4">
        <v>50</v>
      </c>
      <c r="H6829" t="str">
        <f>CONCATENATE(Source[[#This Row],[Subject]],TRIM(Source[[#This Row],[Course]]))</f>
        <v>LERN50</v>
      </c>
      <c r="I6829" t="str">
        <f>VLOOKUP(Source[[#This Row],[SubjCrse]],'Courses and Categories'!$E$2:$G$1816,3,FALSE)</f>
        <v>Credit General Education</v>
      </c>
      <c r="J6829">
        <v>1</v>
      </c>
      <c r="K6829" t="s">
        <v>957</v>
      </c>
      <c r="L6829" t="s">
        <v>39</v>
      </c>
      <c r="M6829" t="s">
        <v>903</v>
      </c>
      <c r="N6829" t="s">
        <v>59</v>
      </c>
      <c r="O6829">
        <v>810</v>
      </c>
      <c r="P6829">
        <v>925</v>
      </c>
      <c r="Q6829" t="s">
        <v>240</v>
      </c>
      <c r="R6829">
        <v>259</v>
      </c>
      <c r="S6829" t="s">
        <v>134</v>
      </c>
      <c r="T6829">
        <v>1</v>
      </c>
      <c r="U6829" s="1">
        <v>43694</v>
      </c>
      <c r="V6829" s="1">
        <v>43819</v>
      </c>
      <c r="W6829" t="s">
        <v>4473</v>
      </c>
      <c r="X6829" t="s">
        <v>1929</v>
      </c>
      <c r="Y6829">
        <v>41</v>
      </c>
      <c r="Z6829">
        <v>35</v>
      </c>
      <c r="AA6829">
        <v>40</v>
      </c>
      <c r="AB6829">
        <v>87.5</v>
      </c>
      <c r="AD6829">
        <f>IF(ISBLANK(Source[[#This Row],[CrosslistID]]),1,1/COUNTIFS(Source[CrosslistID],Source[[#This Row],[CrosslistID]],Source[TermDesc],Source[[#This Row],[TermDesc]]))</f>
        <v>1</v>
      </c>
      <c r="AG6829">
        <v>0</v>
      </c>
      <c r="AH6829">
        <v>87.5</v>
      </c>
      <c r="AI6829">
        <v>3.7</v>
      </c>
      <c r="AJ6829">
        <v>4.0999999999999996</v>
      </c>
      <c r="AK6829">
        <v>0.2</v>
      </c>
      <c r="AL68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29">
        <f>IF(AND(Source[[#This Row],[Credit_Noncredit]]="Noncredit",Source[[#This Row],[FTEF]]&gt;0),Source[[#This Row],[NC XLST FTES]]*525/(437.5*Source[[#This Row],[FTEF]]),0)</f>
        <v>0</v>
      </c>
      <c r="AN6829">
        <f>IF(Source[[#This Row],[Credit_Noncredit]]="Credit",Source[[#This Row],[Census Enrollment]],Source[[#This Row],[Noncredit Avg. Attendance]])</f>
        <v>41</v>
      </c>
    </row>
    <row r="6830" spans="1:40" x14ac:dyDescent="0.25">
      <c r="A6830" t="s">
        <v>1914</v>
      </c>
      <c r="B6830" t="s">
        <v>886</v>
      </c>
      <c r="C6830" t="s">
        <v>811</v>
      </c>
      <c r="D6830" t="s">
        <v>877</v>
      </c>
      <c r="E6830" s="4">
        <v>70355</v>
      </c>
      <c r="F6830" s="4" t="s">
        <v>878</v>
      </c>
      <c r="G6830" s="4">
        <v>50</v>
      </c>
      <c r="H6830" t="str">
        <f>CONCATENATE(Source[[#This Row],[Subject]],TRIM(Source[[#This Row],[Course]]))</f>
        <v>LERN50</v>
      </c>
      <c r="I6830" t="str">
        <f>VLOOKUP(Source[[#This Row],[SubjCrse]],'Courses and Categories'!$E$2:$G$1816,3,FALSE)</f>
        <v>Credit General Education</v>
      </c>
      <c r="J6830">
        <v>2</v>
      </c>
      <c r="K6830" t="s">
        <v>957</v>
      </c>
      <c r="L6830" t="s">
        <v>39</v>
      </c>
      <c r="M6830" t="s">
        <v>903</v>
      </c>
      <c r="N6830" t="s">
        <v>59</v>
      </c>
      <c r="O6830">
        <v>940</v>
      </c>
      <c r="P6830">
        <v>1055</v>
      </c>
      <c r="Q6830" t="s">
        <v>240</v>
      </c>
      <c r="R6830">
        <v>259</v>
      </c>
      <c r="S6830" t="s">
        <v>134</v>
      </c>
      <c r="T6830">
        <v>1</v>
      </c>
      <c r="U6830" s="1">
        <v>43694</v>
      </c>
      <c r="V6830" s="1">
        <v>43819</v>
      </c>
      <c r="W6830" t="s">
        <v>4473</v>
      </c>
      <c r="X6830" t="s">
        <v>1929</v>
      </c>
      <c r="Y6830">
        <v>40</v>
      </c>
      <c r="Z6830">
        <v>37</v>
      </c>
      <c r="AA6830">
        <v>40</v>
      </c>
      <c r="AB6830">
        <v>92.5</v>
      </c>
      <c r="AD6830">
        <f>IF(ISBLANK(Source[[#This Row],[CrosslistID]]),1,1/COUNTIFS(Source[CrosslistID],Source[[#This Row],[CrosslistID]],Source[TermDesc],Source[[#This Row],[TermDesc]]))</f>
        <v>1</v>
      </c>
      <c r="AG6830">
        <v>0</v>
      </c>
      <c r="AH6830">
        <v>92.5</v>
      </c>
      <c r="AI6830">
        <v>3.9</v>
      </c>
      <c r="AJ6830">
        <v>4</v>
      </c>
      <c r="AK6830">
        <v>0.2</v>
      </c>
      <c r="AL68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30">
        <f>IF(AND(Source[[#This Row],[Credit_Noncredit]]="Noncredit",Source[[#This Row],[FTEF]]&gt;0),Source[[#This Row],[NC XLST FTES]]*525/(437.5*Source[[#This Row],[FTEF]]),0)</f>
        <v>0</v>
      </c>
      <c r="AN6830">
        <f>IF(Source[[#This Row],[Credit_Noncredit]]="Credit",Source[[#This Row],[Census Enrollment]],Source[[#This Row],[Noncredit Avg. Attendance]])</f>
        <v>40</v>
      </c>
    </row>
    <row r="6831" spans="1:40" x14ac:dyDescent="0.25">
      <c r="A6831" t="s">
        <v>1914</v>
      </c>
      <c r="B6831" t="s">
        <v>886</v>
      </c>
      <c r="C6831" t="s">
        <v>811</v>
      </c>
      <c r="D6831" t="s">
        <v>877</v>
      </c>
      <c r="E6831" s="4">
        <v>74385</v>
      </c>
      <c r="F6831" s="4" t="s">
        <v>878</v>
      </c>
      <c r="G6831" s="4">
        <v>50</v>
      </c>
      <c r="H6831" t="str">
        <f>CONCATENATE(Source[[#This Row],[Subject]],TRIM(Source[[#This Row],[Course]]))</f>
        <v>LERN50</v>
      </c>
      <c r="I6831" t="str">
        <f>VLOOKUP(Source[[#This Row],[SubjCrse]],'Courses and Categories'!$E$2:$G$1816,3,FALSE)</f>
        <v>Credit General Education</v>
      </c>
      <c r="J6831">
        <v>3</v>
      </c>
      <c r="K6831" t="s">
        <v>957</v>
      </c>
      <c r="L6831" t="s">
        <v>39</v>
      </c>
      <c r="M6831" t="s">
        <v>903</v>
      </c>
      <c r="N6831" t="s">
        <v>59</v>
      </c>
      <c r="O6831">
        <v>1110</v>
      </c>
      <c r="P6831">
        <v>1225</v>
      </c>
      <c r="Q6831" t="s">
        <v>240</v>
      </c>
      <c r="R6831">
        <v>259</v>
      </c>
      <c r="S6831" t="s">
        <v>134</v>
      </c>
      <c r="T6831">
        <v>1</v>
      </c>
      <c r="U6831" s="1">
        <v>43694</v>
      </c>
      <c r="V6831" s="1">
        <v>43819</v>
      </c>
      <c r="W6831" t="s">
        <v>4473</v>
      </c>
      <c r="X6831" t="s">
        <v>1929</v>
      </c>
      <c r="Y6831">
        <v>40</v>
      </c>
      <c r="Z6831">
        <v>34</v>
      </c>
      <c r="AA6831">
        <v>40</v>
      </c>
      <c r="AB6831">
        <v>85</v>
      </c>
      <c r="AD6831">
        <f>IF(ISBLANK(Source[[#This Row],[CrosslistID]]),1,1/COUNTIFS(Source[CrosslistID],Source[[#This Row],[CrosslistID]],Source[TermDesc],Source[[#This Row],[TermDesc]]))</f>
        <v>1</v>
      </c>
      <c r="AG6831">
        <v>0</v>
      </c>
      <c r="AH6831">
        <v>85</v>
      </c>
      <c r="AI6831">
        <v>3.9</v>
      </c>
      <c r="AJ6831">
        <v>4</v>
      </c>
      <c r="AK6831">
        <v>0.2</v>
      </c>
      <c r="AL68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31">
        <f>IF(AND(Source[[#This Row],[Credit_Noncredit]]="Noncredit",Source[[#This Row],[FTEF]]&gt;0),Source[[#This Row],[NC XLST FTES]]*525/(437.5*Source[[#This Row],[FTEF]]),0)</f>
        <v>0</v>
      </c>
      <c r="AN6831">
        <f>IF(Source[[#This Row],[Credit_Noncredit]]="Credit",Source[[#This Row],[Census Enrollment]],Source[[#This Row],[Noncredit Avg. Attendance]])</f>
        <v>40</v>
      </c>
    </row>
    <row r="6832" spans="1:40" x14ac:dyDescent="0.25">
      <c r="A6832" t="s">
        <v>1914</v>
      </c>
      <c r="B6832" t="s">
        <v>886</v>
      </c>
      <c r="C6832" t="s">
        <v>811</v>
      </c>
      <c r="D6832" t="s">
        <v>877</v>
      </c>
      <c r="E6832" s="4">
        <v>70356</v>
      </c>
      <c r="F6832" s="4" t="s">
        <v>878</v>
      </c>
      <c r="G6832" s="4">
        <v>50</v>
      </c>
      <c r="H6832" t="str">
        <f>CONCATENATE(Source[[#This Row],[Subject]],TRIM(Source[[#This Row],[Course]]))</f>
        <v>LERN50</v>
      </c>
      <c r="I6832" t="str">
        <f>VLOOKUP(Source[[#This Row],[SubjCrse]],'Courses and Categories'!$E$2:$G$1816,3,FALSE)</f>
        <v>Credit General Education</v>
      </c>
      <c r="J6832">
        <v>4</v>
      </c>
      <c r="K6832" t="s">
        <v>957</v>
      </c>
      <c r="L6832" t="s">
        <v>39</v>
      </c>
      <c r="M6832" t="s">
        <v>903</v>
      </c>
      <c r="N6832" t="s">
        <v>59</v>
      </c>
      <c r="O6832">
        <v>1240</v>
      </c>
      <c r="P6832">
        <v>1355</v>
      </c>
      <c r="Q6832" t="s">
        <v>850</v>
      </c>
      <c r="R6832">
        <v>222</v>
      </c>
      <c r="S6832" t="s">
        <v>134</v>
      </c>
      <c r="T6832">
        <v>1</v>
      </c>
      <c r="U6832" s="1">
        <v>43694</v>
      </c>
      <c r="V6832" s="1">
        <v>43819</v>
      </c>
      <c r="W6832" t="s">
        <v>2013</v>
      </c>
      <c r="X6832" t="s">
        <v>1929</v>
      </c>
      <c r="Y6832">
        <v>32</v>
      </c>
      <c r="Z6832">
        <v>31</v>
      </c>
      <c r="AA6832">
        <v>40</v>
      </c>
      <c r="AB6832">
        <v>77.5</v>
      </c>
      <c r="AD6832">
        <f>IF(ISBLANK(Source[[#This Row],[CrosslistID]]),1,1/COUNTIFS(Source[CrosslistID],Source[[#This Row],[CrosslistID]],Source[TermDesc],Source[[#This Row],[TermDesc]]))</f>
        <v>1</v>
      </c>
      <c r="AG6832">
        <v>0</v>
      </c>
      <c r="AH6832">
        <v>77.5</v>
      </c>
      <c r="AI6832">
        <v>3.1</v>
      </c>
      <c r="AJ6832">
        <v>3.2</v>
      </c>
      <c r="AK6832">
        <v>0.2</v>
      </c>
      <c r="AL68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32">
        <f>IF(AND(Source[[#This Row],[Credit_Noncredit]]="Noncredit",Source[[#This Row],[FTEF]]&gt;0),Source[[#This Row],[NC XLST FTES]]*525/(437.5*Source[[#This Row],[FTEF]]),0)</f>
        <v>0</v>
      </c>
      <c r="AN6832">
        <f>IF(Source[[#This Row],[Credit_Noncredit]]="Credit",Source[[#This Row],[Census Enrollment]],Source[[#This Row],[Noncredit Avg. Attendance]])</f>
        <v>32</v>
      </c>
    </row>
    <row r="6833" spans="1:40" x14ac:dyDescent="0.25">
      <c r="A6833" t="s">
        <v>1914</v>
      </c>
      <c r="B6833" t="s">
        <v>886</v>
      </c>
      <c r="C6833" t="s">
        <v>811</v>
      </c>
      <c r="D6833" t="s">
        <v>877</v>
      </c>
      <c r="E6833" s="4">
        <v>70357</v>
      </c>
      <c r="F6833" s="4" t="s">
        <v>878</v>
      </c>
      <c r="G6833" s="4">
        <v>50</v>
      </c>
      <c r="H6833" t="str">
        <f>CONCATENATE(Source[[#This Row],[Subject]],TRIM(Source[[#This Row],[Course]]))</f>
        <v>LERN50</v>
      </c>
      <c r="I6833" t="str">
        <f>VLOOKUP(Source[[#This Row],[SubjCrse]],'Courses and Categories'!$E$2:$G$1816,3,FALSE)</f>
        <v>Credit General Education</v>
      </c>
      <c r="J6833">
        <v>5</v>
      </c>
      <c r="K6833" t="s">
        <v>957</v>
      </c>
      <c r="L6833" t="s">
        <v>39</v>
      </c>
      <c r="M6833" t="s">
        <v>903</v>
      </c>
      <c r="N6833" t="s">
        <v>2120</v>
      </c>
      <c r="O6833" t="s">
        <v>2226</v>
      </c>
      <c r="P6833" t="s">
        <v>2254</v>
      </c>
      <c r="Q6833" t="s">
        <v>2367</v>
      </c>
      <c r="R6833">
        <v>259</v>
      </c>
      <c r="S6833" t="s">
        <v>134</v>
      </c>
      <c r="T6833">
        <v>1</v>
      </c>
      <c r="U6833" s="1">
        <v>43694</v>
      </c>
      <c r="V6833" s="1">
        <v>43819</v>
      </c>
      <c r="W6833" t="s">
        <v>4474</v>
      </c>
      <c r="X6833" t="s">
        <v>1929</v>
      </c>
      <c r="Y6833">
        <v>37</v>
      </c>
      <c r="Z6833">
        <v>27</v>
      </c>
      <c r="AA6833">
        <v>40</v>
      </c>
      <c r="AB6833">
        <v>67.5</v>
      </c>
      <c r="AD6833">
        <f>IF(ISBLANK(Source[[#This Row],[CrosslistID]]),1,1/COUNTIFS(Source[CrosslistID],Source[[#This Row],[CrosslistID]],Source[TermDesc],Source[[#This Row],[TermDesc]]))</f>
        <v>1</v>
      </c>
      <c r="AG6833">
        <v>0</v>
      </c>
      <c r="AH6833">
        <v>67.5</v>
      </c>
      <c r="AI6833">
        <v>3.6</v>
      </c>
      <c r="AJ6833">
        <v>3.7</v>
      </c>
      <c r="AK6833">
        <v>0.2</v>
      </c>
      <c r="AL68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33">
        <f>IF(AND(Source[[#This Row],[Credit_Noncredit]]="Noncredit",Source[[#This Row],[FTEF]]&gt;0),Source[[#This Row],[NC XLST FTES]]*525/(437.5*Source[[#This Row],[FTEF]]),0)</f>
        <v>0</v>
      </c>
      <c r="AN6833">
        <f>IF(Source[[#This Row],[Credit_Noncredit]]="Credit",Source[[#This Row],[Census Enrollment]],Source[[#This Row],[Noncredit Avg. Attendance]])</f>
        <v>37</v>
      </c>
    </row>
    <row r="6834" spans="1:40" x14ac:dyDescent="0.25">
      <c r="A6834" t="s">
        <v>1914</v>
      </c>
      <c r="B6834" t="s">
        <v>886</v>
      </c>
      <c r="C6834" t="s">
        <v>811</v>
      </c>
      <c r="D6834" t="s">
        <v>877</v>
      </c>
      <c r="E6834" s="4">
        <v>78978</v>
      </c>
      <c r="F6834" s="4" t="s">
        <v>878</v>
      </c>
      <c r="G6834" s="4">
        <v>50</v>
      </c>
      <c r="H6834" t="str">
        <f>CONCATENATE(Source[[#This Row],[Subject]],TRIM(Source[[#This Row],[Course]]))</f>
        <v>LERN50</v>
      </c>
      <c r="I6834" t="str">
        <f>VLOOKUP(Source[[#This Row],[SubjCrse]],'Courses and Categories'!$E$2:$G$1816,3,FALSE)</f>
        <v>Credit General Education</v>
      </c>
      <c r="J6834">
        <v>6</v>
      </c>
      <c r="K6834" t="s">
        <v>957</v>
      </c>
      <c r="L6834" t="s">
        <v>39</v>
      </c>
      <c r="M6834" t="s">
        <v>903</v>
      </c>
      <c r="N6834" t="s">
        <v>1050</v>
      </c>
      <c r="O6834">
        <v>910</v>
      </c>
      <c r="P6834">
        <v>1000</v>
      </c>
      <c r="Q6834" t="s">
        <v>675</v>
      </c>
      <c r="R6834">
        <v>321</v>
      </c>
      <c r="S6834" t="s">
        <v>134</v>
      </c>
      <c r="T6834">
        <v>1</v>
      </c>
      <c r="U6834" s="1">
        <v>43694</v>
      </c>
      <c r="V6834" s="1">
        <v>43819</v>
      </c>
      <c r="W6834" t="s">
        <v>4475</v>
      </c>
      <c r="X6834" t="s">
        <v>1929</v>
      </c>
      <c r="Y6834">
        <v>40</v>
      </c>
      <c r="Z6834">
        <v>38</v>
      </c>
      <c r="AA6834">
        <v>40</v>
      </c>
      <c r="AB6834">
        <v>95</v>
      </c>
      <c r="AD6834">
        <f>IF(ISBLANK(Source[[#This Row],[CrosslistID]]),1,1/COUNTIFS(Source[CrosslistID],Source[[#This Row],[CrosslistID]],Source[TermDesc],Source[[#This Row],[TermDesc]]))</f>
        <v>1</v>
      </c>
      <c r="AG6834">
        <v>0</v>
      </c>
      <c r="AH6834">
        <v>95</v>
      </c>
      <c r="AI6834">
        <v>3.8</v>
      </c>
      <c r="AJ6834">
        <v>4</v>
      </c>
      <c r="AK6834">
        <v>0.2</v>
      </c>
      <c r="AL68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34">
        <f>IF(AND(Source[[#This Row],[Credit_Noncredit]]="Noncredit",Source[[#This Row],[FTEF]]&gt;0),Source[[#This Row],[NC XLST FTES]]*525/(437.5*Source[[#This Row],[FTEF]]),0)</f>
        <v>0</v>
      </c>
      <c r="AN6834">
        <f>IF(Source[[#This Row],[Credit_Noncredit]]="Credit",Source[[#This Row],[Census Enrollment]],Source[[#This Row],[Noncredit Avg. Attendance]])</f>
        <v>40</v>
      </c>
    </row>
    <row r="6835" spans="1:40" x14ac:dyDescent="0.25">
      <c r="A6835" t="s">
        <v>1914</v>
      </c>
      <c r="B6835" t="s">
        <v>886</v>
      </c>
      <c r="C6835" t="s">
        <v>811</v>
      </c>
      <c r="D6835" t="s">
        <v>877</v>
      </c>
      <c r="E6835" s="4">
        <v>70354</v>
      </c>
      <c r="F6835" s="4" t="s">
        <v>878</v>
      </c>
      <c r="G6835" s="4">
        <v>50</v>
      </c>
      <c r="H6835" t="str">
        <f>CONCATENATE(Source[[#This Row],[Subject]],TRIM(Source[[#This Row],[Course]]))</f>
        <v>LERN50</v>
      </c>
      <c r="I6835" t="str">
        <f>VLOOKUP(Source[[#This Row],[SubjCrse]],'Courses and Categories'!$E$2:$G$1816,3,FALSE)</f>
        <v>Credit General Education</v>
      </c>
      <c r="J6835">
        <v>7</v>
      </c>
      <c r="K6835" t="s">
        <v>957</v>
      </c>
      <c r="L6835" t="s">
        <v>39</v>
      </c>
      <c r="M6835" t="s">
        <v>903</v>
      </c>
      <c r="N6835" t="s">
        <v>59</v>
      </c>
      <c r="O6835">
        <v>1410</v>
      </c>
      <c r="P6835">
        <v>1535</v>
      </c>
      <c r="Q6835" t="s">
        <v>240</v>
      </c>
      <c r="R6835">
        <v>259</v>
      </c>
      <c r="S6835" t="s">
        <v>134</v>
      </c>
      <c r="T6835" t="s">
        <v>44</v>
      </c>
      <c r="U6835" s="1">
        <v>43711</v>
      </c>
      <c r="V6835" s="1">
        <v>43819</v>
      </c>
      <c r="W6835" t="s">
        <v>4473</v>
      </c>
      <c r="X6835" t="s">
        <v>905</v>
      </c>
      <c r="Y6835">
        <v>43</v>
      </c>
      <c r="Z6835">
        <v>39</v>
      </c>
      <c r="AA6835">
        <v>40</v>
      </c>
      <c r="AB6835">
        <v>97.5</v>
      </c>
      <c r="AD6835">
        <f>IF(ISBLANK(Source[[#This Row],[CrosslistID]]),1,1/COUNTIFS(Source[CrosslistID],Source[[#This Row],[CrosslistID]],Source[TermDesc],Source[[#This Row],[TermDesc]]))</f>
        <v>1</v>
      </c>
      <c r="AG6835">
        <v>0</v>
      </c>
      <c r="AH6835">
        <v>97.5</v>
      </c>
      <c r="AI6835">
        <v>3.9830000000000001</v>
      </c>
      <c r="AJ6835">
        <v>4.1772999999999998</v>
      </c>
      <c r="AK6835">
        <v>0.2</v>
      </c>
      <c r="AL68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35">
        <f>IF(AND(Source[[#This Row],[Credit_Noncredit]]="Noncredit",Source[[#This Row],[FTEF]]&gt;0),Source[[#This Row],[NC XLST FTES]]*525/(437.5*Source[[#This Row],[FTEF]]),0)</f>
        <v>0</v>
      </c>
      <c r="AN6835">
        <f>IF(Source[[#This Row],[Credit_Noncredit]]="Credit",Source[[#This Row],[Census Enrollment]],Source[[#This Row],[Noncredit Avg. Attendance]])</f>
        <v>43</v>
      </c>
    </row>
    <row r="6836" spans="1:40" x14ac:dyDescent="0.25">
      <c r="A6836" t="s">
        <v>1914</v>
      </c>
      <c r="B6836" t="s">
        <v>886</v>
      </c>
      <c r="C6836" t="s">
        <v>811</v>
      </c>
      <c r="D6836" t="s">
        <v>877</v>
      </c>
      <c r="E6836" s="4">
        <v>71478</v>
      </c>
      <c r="F6836" s="4" t="s">
        <v>878</v>
      </c>
      <c r="G6836" s="4">
        <v>50</v>
      </c>
      <c r="H6836" t="str">
        <f>CONCATENATE(Source[[#This Row],[Subject]],TRIM(Source[[#This Row],[Course]]))</f>
        <v>LERN50</v>
      </c>
      <c r="I6836" t="str">
        <f>VLOOKUP(Source[[#This Row],[SubjCrse]],'Courses and Categories'!$E$2:$G$1816,3,FALSE)</f>
        <v>Credit General Education</v>
      </c>
      <c r="J6836">
        <v>831</v>
      </c>
      <c r="K6836" t="s">
        <v>957</v>
      </c>
      <c r="L6836" t="s">
        <v>87</v>
      </c>
      <c r="M6836" t="s">
        <v>897</v>
      </c>
      <c r="N6836" t="s">
        <v>42</v>
      </c>
      <c r="O6836" t="s">
        <v>42</v>
      </c>
      <c r="P6836" t="s">
        <v>42</v>
      </c>
      <c r="Q6836" t="s">
        <v>42</v>
      </c>
      <c r="S6836" t="s">
        <v>134</v>
      </c>
      <c r="T6836" t="s">
        <v>44</v>
      </c>
      <c r="U6836" s="1">
        <v>43711</v>
      </c>
      <c r="V6836" s="1">
        <v>43819</v>
      </c>
      <c r="W6836" t="s">
        <v>4476</v>
      </c>
      <c r="X6836" t="s">
        <v>899</v>
      </c>
      <c r="Y6836">
        <v>31</v>
      </c>
      <c r="Z6836">
        <v>28</v>
      </c>
      <c r="AA6836">
        <v>35</v>
      </c>
      <c r="AB6836">
        <v>80</v>
      </c>
      <c r="AD6836">
        <f>IF(ISBLANK(Source[[#This Row],[CrosslistID]]),1,1/COUNTIFS(Source[CrosslistID],Source[[#This Row],[CrosslistID]],Source[TermDesc],Source[[#This Row],[TermDesc]]))</f>
        <v>1</v>
      </c>
      <c r="AG6836">
        <v>0</v>
      </c>
      <c r="AH6836">
        <v>80</v>
      </c>
      <c r="AI6836">
        <v>3.1</v>
      </c>
      <c r="AJ6836">
        <v>3.1</v>
      </c>
      <c r="AK6836">
        <v>0.2</v>
      </c>
      <c r="AL68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36">
        <f>IF(AND(Source[[#This Row],[Credit_Noncredit]]="Noncredit",Source[[#This Row],[FTEF]]&gt;0),Source[[#This Row],[NC XLST FTES]]*525/(437.5*Source[[#This Row],[FTEF]]),0)</f>
        <v>0</v>
      </c>
      <c r="AN6836">
        <f>IF(Source[[#This Row],[Credit_Noncredit]]="Credit",Source[[#This Row],[Census Enrollment]],Source[[#This Row],[Noncredit Avg. Attendance]])</f>
        <v>31</v>
      </c>
    </row>
    <row r="6837" spans="1:40" x14ac:dyDescent="0.25">
      <c r="A6837" t="s">
        <v>1914</v>
      </c>
      <c r="B6837" t="s">
        <v>886</v>
      </c>
      <c r="C6837" t="s">
        <v>811</v>
      </c>
      <c r="D6837" t="s">
        <v>877</v>
      </c>
      <c r="E6837" s="4">
        <v>73052</v>
      </c>
      <c r="F6837" s="4" t="s">
        <v>878</v>
      </c>
      <c r="G6837" s="4">
        <v>50</v>
      </c>
      <c r="H6837" t="str">
        <f>CONCATENATE(Source[[#This Row],[Subject]],TRIM(Source[[#This Row],[Course]]))</f>
        <v>LERN50</v>
      </c>
      <c r="I6837" t="str">
        <f>VLOOKUP(Source[[#This Row],[SubjCrse]],'Courses and Categories'!$E$2:$G$1816,3,FALSE)</f>
        <v>Credit General Education</v>
      </c>
      <c r="J6837">
        <v>832</v>
      </c>
      <c r="K6837" t="s">
        <v>957</v>
      </c>
      <c r="L6837" t="s">
        <v>39</v>
      </c>
      <c r="M6837" t="s">
        <v>897</v>
      </c>
      <c r="N6837" t="s">
        <v>42</v>
      </c>
      <c r="O6837" t="s">
        <v>42</v>
      </c>
      <c r="P6837" t="s">
        <v>42</v>
      </c>
      <c r="Q6837" t="s">
        <v>42</v>
      </c>
      <c r="S6837" t="s">
        <v>134</v>
      </c>
      <c r="T6837" t="s">
        <v>44</v>
      </c>
      <c r="U6837" s="1">
        <v>43731</v>
      </c>
      <c r="V6837" s="1">
        <v>43819</v>
      </c>
      <c r="W6837" t="s">
        <v>1827</v>
      </c>
      <c r="X6837" t="s">
        <v>899</v>
      </c>
      <c r="Y6837">
        <v>33</v>
      </c>
      <c r="Z6837">
        <v>30</v>
      </c>
      <c r="AA6837">
        <v>40</v>
      </c>
      <c r="AB6837">
        <v>75</v>
      </c>
      <c r="AD6837">
        <f>IF(ISBLANK(Source[[#This Row],[CrosslistID]]),1,1/COUNTIFS(Source[CrosslistID],Source[[#This Row],[CrosslistID]],Source[TermDesc],Source[[#This Row],[TermDesc]]))</f>
        <v>1</v>
      </c>
      <c r="AG6837">
        <v>0</v>
      </c>
      <c r="AH6837">
        <v>75</v>
      </c>
      <c r="AI6837">
        <v>2.9</v>
      </c>
      <c r="AJ6837">
        <v>3.3</v>
      </c>
      <c r="AK6837">
        <v>0.2</v>
      </c>
      <c r="AL68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37">
        <f>IF(AND(Source[[#This Row],[Credit_Noncredit]]="Noncredit",Source[[#This Row],[FTEF]]&gt;0),Source[[#This Row],[NC XLST FTES]]*525/(437.5*Source[[#This Row],[FTEF]]),0)</f>
        <v>0</v>
      </c>
      <c r="AN6837">
        <f>IF(Source[[#This Row],[Credit_Noncredit]]="Credit",Source[[#This Row],[Census Enrollment]],Source[[#This Row],[Noncredit Avg. Attendance]])</f>
        <v>33</v>
      </c>
    </row>
    <row r="6838" spans="1:40" x14ac:dyDescent="0.25">
      <c r="A6838" t="s">
        <v>1914</v>
      </c>
      <c r="B6838" t="s">
        <v>886</v>
      </c>
      <c r="C6838" t="s">
        <v>811</v>
      </c>
      <c r="D6838" t="s">
        <v>877</v>
      </c>
      <c r="E6838" s="4">
        <v>76922</v>
      </c>
      <c r="F6838" s="4" t="s">
        <v>878</v>
      </c>
      <c r="G6838" s="4">
        <v>50</v>
      </c>
      <c r="H6838" t="str">
        <f>CONCATENATE(Source[[#This Row],[Subject]],TRIM(Source[[#This Row],[Course]]))</f>
        <v>LERN50</v>
      </c>
      <c r="I6838" t="str">
        <f>VLOOKUP(Source[[#This Row],[SubjCrse]],'Courses and Categories'!$E$2:$G$1816,3,FALSE)</f>
        <v>Credit General Education</v>
      </c>
      <c r="J6838">
        <v>931</v>
      </c>
      <c r="K6838" t="s">
        <v>957</v>
      </c>
      <c r="L6838" t="s">
        <v>39</v>
      </c>
      <c r="M6838" t="s">
        <v>897</v>
      </c>
      <c r="N6838" t="s">
        <v>42</v>
      </c>
      <c r="O6838" t="s">
        <v>42</v>
      </c>
      <c r="P6838" t="s">
        <v>42</v>
      </c>
      <c r="Q6838" t="s">
        <v>42</v>
      </c>
      <c r="S6838" t="s">
        <v>134</v>
      </c>
      <c r="T6838" t="s">
        <v>44</v>
      </c>
      <c r="U6838" s="1">
        <v>43703</v>
      </c>
      <c r="V6838" s="1">
        <v>43758</v>
      </c>
      <c r="W6838" t="s">
        <v>1827</v>
      </c>
      <c r="X6838" t="s">
        <v>899</v>
      </c>
      <c r="Y6838">
        <v>36</v>
      </c>
      <c r="Z6838">
        <v>32</v>
      </c>
      <c r="AA6838">
        <v>40</v>
      </c>
      <c r="AB6838">
        <v>80</v>
      </c>
      <c r="AD6838">
        <f>IF(ISBLANK(Source[[#This Row],[CrosslistID]]),1,1/COUNTIFS(Source[CrosslistID],Source[[#This Row],[CrosslistID]],Source[TermDesc],Source[[#This Row],[TermDesc]]))</f>
        <v>1</v>
      </c>
      <c r="AG6838">
        <v>0</v>
      </c>
      <c r="AH6838">
        <v>80</v>
      </c>
      <c r="AI6838">
        <v>3.6</v>
      </c>
      <c r="AJ6838">
        <v>3.6</v>
      </c>
      <c r="AK6838">
        <v>0.2</v>
      </c>
      <c r="AL68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38">
        <f>IF(AND(Source[[#This Row],[Credit_Noncredit]]="Noncredit",Source[[#This Row],[FTEF]]&gt;0),Source[[#This Row],[NC XLST FTES]]*525/(437.5*Source[[#This Row],[FTEF]]),0)</f>
        <v>0</v>
      </c>
      <c r="AN6838">
        <f>IF(Source[[#This Row],[Credit_Noncredit]]="Credit",Source[[#This Row],[Census Enrollment]],Source[[#This Row],[Noncredit Avg. Attendance]])</f>
        <v>36</v>
      </c>
    </row>
    <row r="6839" spans="1:40" x14ac:dyDescent="0.25">
      <c r="A6839" t="s">
        <v>1914</v>
      </c>
      <c r="B6839" t="s">
        <v>886</v>
      </c>
      <c r="C6839" t="s">
        <v>811</v>
      </c>
      <c r="D6839" t="s">
        <v>877</v>
      </c>
      <c r="E6839" s="4">
        <v>70352</v>
      </c>
      <c r="F6839" s="4" t="s">
        <v>878</v>
      </c>
      <c r="G6839" s="4">
        <v>50</v>
      </c>
      <c r="H6839" t="str">
        <f>CONCATENATE(Source[[#This Row],[Subject]],TRIM(Source[[#This Row],[Course]]))</f>
        <v>LERN50</v>
      </c>
      <c r="I6839" t="str">
        <f>VLOOKUP(Source[[#This Row],[SubjCrse]],'Courses and Categories'!$E$2:$G$1816,3,FALSE)</f>
        <v>Credit General Education</v>
      </c>
      <c r="J6839">
        <v>933</v>
      </c>
      <c r="K6839" t="s">
        <v>957</v>
      </c>
      <c r="L6839" t="s">
        <v>87</v>
      </c>
      <c r="M6839" t="s">
        <v>897</v>
      </c>
      <c r="N6839" t="s">
        <v>42</v>
      </c>
      <c r="O6839" t="s">
        <v>42</v>
      </c>
      <c r="P6839" t="s">
        <v>42</v>
      </c>
      <c r="Q6839" t="s">
        <v>42</v>
      </c>
      <c r="S6839" t="s">
        <v>134</v>
      </c>
      <c r="T6839" t="s">
        <v>44</v>
      </c>
      <c r="U6839" s="1">
        <v>43731</v>
      </c>
      <c r="V6839" s="1">
        <v>43819</v>
      </c>
      <c r="W6839" t="s">
        <v>1827</v>
      </c>
      <c r="X6839" t="s">
        <v>899</v>
      </c>
      <c r="Y6839">
        <v>32</v>
      </c>
      <c r="Z6839">
        <v>27</v>
      </c>
      <c r="AA6839">
        <v>40</v>
      </c>
      <c r="AB6839">
        <v>67.5</v>
      </c>
      <c r="AD6839">
        <f>IF(ISBLANK(Source[[#This Row],[CrosslistID]]),1,1/COUNTIFS(Source[CrosslistID],Source[[#This Row],[CrosslistID]],Source[TermDesc],Source[[#This Row],[TermDesc]]))</f>
        <v>1</v>
      </c>
      <c r="AG6839">
        <v>0</v>
      </c>
      <c r="AH6839">
        <v>67.5</v>
      </c>
      <c r="AI6839">
        <v>3</v>
      </c>
      <c r="AJ6839">
        <v>3.2</v>
      </c>
      <c r="AK6839">
        <v>0.2</v>
      </c>
      <c r="AL68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39">
        <f>IF(AND(Source[[#This Row],[Credit_Noncredit]]="Noncredit",Source[[#This Row],[FTEF]]&gt;0),Source[[#This Row],[NC XLST FTES]]*525/(437.5*Source[[#This Row],[FTEF]]),0)</f>
        <v>0</v>
      </c>
      <c r="AN6839">
        <f>IF(Source[[#This Row],[Credit_Noncredit]]="Credit",Source[[#This Row],[Census Enrollment]],Source[[#This Row],[Noncredit Avg. Attendance]])</f>
        <v>32</v>
      </c>
    </row>
    <row r="6840" spans="1:40" x14ac:dyDescent="0.25">
      <c r="A6840" t="s">
        <v>1914</v>
      </c>
      <c r="B6840" t="s">
        <v>886</v>
      </c>
      <c r="C6840" t="s">
        <v>811</v>
      </c>
      <c r="D6840" t="s">
        <v>877</v>
      </c>
      <c r="E6840" s="4">
        <v>74386</v>
      </c>
      <c r="F6840" s="4" t="s">
        <v>878</v>
      </c>
      <c r="G6840" s="4">
        <v>50</v>
      </c>
      <c r="H6840" t="str">
        <f>CONCATENATE(Source[[#This Row],[Subject]],TRIM(Source[[#This Row],[Course]]))</f>
        <v>LERN50</v>
      </c>
      <c r="I6840" t="str">
        <f>VLOOKUP(Source[[#This Row],[SubjCrse]],'Courses and Categories'!$E$2:$G$1816,3,FALSE)</f>
        <v>Credit General Education</v>
      </c>
      <c r="J6840">
        <v>934</v>
      </c>
      <c r="K6840" t="s">
        <v>957</v>
      </c>
      <c r="L6840" t="s">
        <v>87</v>
      </c>
      <c r="M6840" t="s">
        <v>897</v>
      </c>
      <c r="N6840" t="s">
        <v>42</v>
      </c>
      <c r="O6840" t="s">
        <v>42</v>
      </c>
      <c r="P6840" t="s">
        <v>42</v>
      </c>
      <c r="Q6840" t="s">
        <v>42</v>
      </c>
      <c r="S6840" t="s">
        <v>134</v>
      </c>
      <c r="T6840" t="s">
        <v>44</v>
      </c>
      <c r="U6840" s="1">
        <v>43731</v>
      </c>
      <c r="V6840" s="1">
        <v>43819</v>
      </c>
      <c r="W6840" t="s">
        <v>1827</v>
      </c>
      <c r="X6840" t="s">
        <v>899</v>
      </c>
      <c r="Y6840">
        <v>33</v>
      </c>
      <c r="Z6840">
        <v>29</v>
      </c>
      <c r="AA6840">
        <v>40</v>
      </c>
      <c r="AB6840">
        <v>72.5</v>
      </c>
      <c r="AD6840">
        <f>IF(ISBLANK(Source[[#This Row],[CrosslistID]]),1,1/COUNTIFS(Source[CrosslistID],Source[[#This Row],[CrosslistID]],Source[TermDesc],Source[[#This Row],[TermDesc]]))</f>
        <v>1</v>
      </c>
      <c r="AG6840">
        <v>0</v>
      </c>
      <c r="AH6840">
        <v>72.5</v>
      </c>
      <c r="AI6840">
        <v>3</v>
      </c>
      <c r="AJ6840">
        <v>3.3</v>
      </c>
      <c r="AK6840">
        <v>0.2</v>
      </c>
      <c r="AL68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40">
        <f>IF(AND(Source[[#This Row],[Credit_Noncredit]]="Noncredit",Source[[#This Row],[FTEF]]&gt;0),Source[[#This Row],[NC XLST FTES]]*525/(437.5*Source[[#This Row],[FTEF]]),0)</f>
        <v>0</v>
      </c>
      <c r="AN6840">
        <f>IF(Source[[#This Row],[Credit_Noncredit]]="Credit",Source[[#This Row],[Census Enrollment]],Source[[#This Row],[Noncredit Avg. Attendance]])</f>
        <v>33</v>
      </c>
    </row>
    <row r="6841" spans="1:40" x14ac:dyDescent="0.25">
      <c r="A6841" t="s">
        <v>1914</v>
      </c>
      <c r="B6841" t="s">
        <v>886</v>
      </c>
      <c r="C6841" t="s">
        <v>811</v>
      </c>
      <c r="D6841" t="s">
        <v>877</v>
      </c>
      <c r="E6841" s="4">
        <v>78693</v>
      </c>
      <c r="F6841" s="4" t="s">
        <v>878</v>
      </c>
      <c r="G6841" s="4">
        <v>50</v>
      </c>
      <c r="H6841" t="str">
        <f>CONCATENATE(Source[[#This Row],[Subject]],TRIM(Source[[#This Row],[Course]]))</f>
        <v>LERN50</v>
      </c>
      <c r="I6841" t="str">
        <f>VLOOKUP(Source[[#This Row],[SubjCrse]],'Courses and Categories'!$E$2:$G$1816,3,FALSE)</f>
        <v>Credit General Education</v>
      </c>
      <c r="J6841">
        <v>935</v>
      </c>
      <c r="K6841" t="s">
        <v>957</v>
      </c>
      <c r="L6841" t="s">
        <v>39</v>
      </c>
      <c r="M6841" t="s">
        <v>897</v>
      </c>
      <c r="N6841" t="s">
        <v>42</v>
      </c>
      <c r="O6841" t="s">
        <v>42</v>
      </c>
      <c r="P6841" t="s">
        <v>42</v>
      </c>
      <c r="Q6841" t="s">
        <v>42</v>
      </c>
      <c r="S6841" t="s">
        <v>134</v>
      </c>
      <c r="T6841" t="s">
        <v>44</v>
      </c>
      <c r="U6841" s="1">
        <v>43759</v>
      </c>
      <c r="V6841" s="1">
        <v>43819</v>
      </c>
      <c r="W6841" t="s">
        <v>1827</v>
      </c>
      <c r="X6841" t="s">
        <v>899</v>
      </c>
      <c r="Y6841">
        <v>42</v>
      </c>
      <c r="Z6841">
        <v>39</v>
      </c>
      <c r="AA6841">
        <v>40</v>
      </c>
      <c r="AB6841">
        <v>97.5</v>
      </c>
      <c r="AD6841">
        <f>IF(ISBLANK(Source[[#This Row],[CrosslistID]]),1,1/COUNTIFS(Source[CrosslistID],Source[[#This Row],[CrosslistID]],Source[TermDesc],Source[[#This Row],[TermDesc]]))</f>
        <v>1</v>
      </c>
      <c r="AG6841">
        <v>0</v>
      </c>
      <c r="AH6841">
        <v>97.5</v>
      </c>
      <c r="AI6841">
        <v>3.9</v>
      </c>
      <c r="AJ6841">
        <v>4.2</v>
      </c>
      <c r="AK6841">
        <v>0.2</v>
      </c>
      <c r="AL68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41">
        <f>IF(AND(Source[[#This Row],[Credit_Noncredit]]="Noncredit",Source[[#This Row],[FTEF]]&gt;0),Source[[#This Row],[NC XLST FTES]]*525/(437.5*Source[[#This Row],[FTEF]]),0)</f>
        <v>0</v>
      </c>
      <c r="AN6841">
        <f>IF(Source[[#This Row],[Credit_Noncredit]]="Credit",Source[[#This Row],[Census Enrollment]],Source[[#This Row],[Noncredit Avg. Attendance]])</f>
        <v>42</v>
      </c>
    </row>
    <row r="6842" spans="1:40" x14ac:dyDescent="0.25">
      <c r="A6842" t="s">
        <v>1914</v>
      </c>
      <c r="B6842" t="s">
        <v>886</v>
      </c>
      <c r="C6842" t="s">
        <v>811</v>
      </c>
      <c r="D6842" t="s">
        <v>877</v>
      </c>
      <c r="E6842" s="4">
        <v>78984</v>
      </c>
      <c r="F6842" s="4" t="s">
        <v>878</v>
      </c>
      <c r="G6842" s="4">
        <v>51</v>
      </c>
      <c r="H6842" t="str">
        <f>CONCATENATE(Source[[#This Row],[Subject]],TRIM(Source[[#This Row],[Course]]))</f>
        <v>LERN51</v>
      </c>
      <c r="I6842" t="str">
        <f>VLOOKUP(Source[[#This Row],[SubjCrse]],'Courses and Categories'!$E$2:$G$1816,3,FALSE)</f>
        <v>Credit Support</v>
      </c>
      <c r="J6842">
        <v>1</v>
      </c>
      <c r="K6842" t="s">
        <v>1828</v>
      </c>
      <c r="L6842" t="s">
        <v>39</v>
      </c>
      <c r="M6842" t="s">
        <v>903</v>
      </c>
      <c r="N6842" t="s">
        <v>105</v>
      </c>
      <c r="O6842">
        <v>1310</v>
      </c>
      <c r="P6842">
        <v>1400</v>
      </c>
      <c r="Q6842" t="s">
        <v>240</v>
      </c>
      <c r="R6842">
        <v>222</v>
      </c>
      <c r="S6842" t="s">
        <v>134</v>
      </c>
      <c r="T6842" t="s">
        <v>44</v>
      </c>
      <c r="U6842" s="1">
        <v>43703</v>
      </c>
      <c r="V6842" s="1">
        <v>43761</v>
      </c>
      <c r="W6842" t="s">
        <v>1829</v>
      </c>
      <c r="X6842" t="s">
        <v>905</v>
      </c>
      <c r="Y6842">
        <v>22</v>
      </c>
      <c r="Z6842">
        <v>21</v>
      </c>
      <c r="AA6842">
        <v>45</v>
      </c>
      <c r="AB6842">
        <v>46.666699999999999</v>
      </c>
      <c r="AD6842">
        <f>IF(ISBLANK(Source[[#This Row],[CrosslistID]]),1,1/COUNTIFS(Source[CrosslistID],Source[[#This Row],[CrosslistID]],Source[TermDesc],Source[[#This Row],[TermDesc]]))</f>
        <v>1</v>
      </c>
      <c r="AG6842">
        <v>0</v>
      </c>
      <c r="AH6842">
        <v>46.666699999999999</v>
      </c>
      <c r="AI6842">
        <v>0.68</v>
      </c>
      <c r="AJ6842">
        <v>0.71240000000000003</v>
      </c>
      <c r="AK6842">
        <v>6.6699999999999995E-2</v>
      </c>
      <c r="AL68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42">
        <f>IF(AND(Source[[#This Row],[Credit_Noncredit]]="Noncredit",Source[[#This Row],[FTEF]]&gt;0),Source[[#This Row],[NC XLST FTES]]*525/(437.5*Source[[#This Row],[FTEF]]),0)</f>
        <v>0</v>
      </c>
      <c r="AN6842">
        <f>IF(Source[[#This Row],[Credit_Noncredit]]="Credit",Source[[#This Row],[Census Enrollment]],Source[[#This Row],[Noncredit Avg. Attendance]])</f>
        <v>22</v>
      </c>
    </row>
    <row r="6843" spans="1:40" x14ac:dyDescent="0.25">
      <c r="A6843" t="s">
        <v>1914</v>
      </c>
      <c r="B6843" t="s">
        <v>886</v>
      </c>
      <c r="C6843" t="s">
        <v>811</v>
      </c>
      <c r="D6843" t="s">
        <v>877</v>
      </c>
      <c r="E6843" s="4">
        <v>75957</v>
      </c>
      <c r="F6843" s="4" t="s">
        <v>878</v>
      </c>
      <c r="G6843" s="4" t="s">
        <v>1036</v>
      </c>
      <c r="H6843" t="str">
        <f>CONCATENATE(Source[[#This Row],[Subject]],TRIM(Source[[#This Row],[Course]]))</f>
        <v>LERN53A</v>
      </c>
      <c r="I6843" t="str">
        <f>VLOOKUP(Source[[#This Row],[SubjCrse]],'Courses and Categories'!$E$2:$G$1816,3,FALSE)</f>
        <v>Credit Support</v>
      </c>
      <c r="J6843">
        <v>601</v>
      </c>
      <c r="K6843" t="s">
        <v>4477</v>
      </c>
      <c r="L6843" t="s">
        <v>50</v>
      </c>
      <c r="M6843" t="s">
        <v>903</v>
      </c>
      <c r="N6843" t="s">
        <v>51</v>
      </c>
      <c r="O6843">
        <v>810</v>
      </c>
      <c r="P6843">
        <v>1225</v>
      </c>
      <c r="Q6843" t="s">
        <v>236</v>
      </c>
      <c r="R6843">
        <v>255</v>
      </c>
      <c r="S6843" t="s">
        <v>134</v>
      </c>
      <c r="T6843" t="s">
        <v>44</v>
      </c>
      <c r="U6843" s="1">
        <v>43764</v>
      </c>
      <c r="V6843" s="1">
        <v>43771</v>
      </c>
      <c r="W6843" t="s">
        <v>4478</v>
      </c>
      <c r="X6843" t="s">
        <v>46</v>
      </c>
      <c r="Y6843">
        <v>21</v>
      </c>
      <c r="Z6843">
        <v>12</v>
      </c>
      <c r="AA6843">
        <v>40</v>
      </c>
      <c r="AB6843">
        <v>30</v>
      </c>
      <c r="AD6843">
        <f>IF(ISBLANK(Source[[#This Row],[CrosslistID]]),1,1/COUNTIFS(Source[CrosslistID],Source[[#This Row],[CrosslistID]],Source[TermDesc],Source[[#This Row],[TermDesc]]))</f>
        <v>1</v>
      </c>
      <c r="AG6843">
        <v>0</v>
      </c>
      <c r="AH6843">
        <v>30</v>
      </c>
      <c r="AI6843">
        <v>0.19700000000000001</v>
      </c>
      <c r="AJ6843">
        <v>0.19700000000000001</v>
      </c>
      <c r="AK6843">
        <v>3.4299999999999997E-2</v>
      </c>
      <c r="AL68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43">
        <f>IF(AND(Source[[#This Row],[Credit_Noncredit]]="Noncredit",Source[[#This Row],[FTEF]]&gt;0),Source[[#This Row],[NC XLST FTES]]*525/(437.5*Source[[#This Row],[FTEF]]),0)</f>
        <v>0</v>
      </c>
      <c r="AN6843">
        <f>IF(Source[[#This Row],[Credit_Noncredit]]="Credit",Source[[#This Row],[Census Enrollment]],Source[[#This Row],[Noncredit Avg. Attendance]])</f>
        <v>21</v>
      </c>
    </row>
    <row r="6844" spans="1:40" x14ac:dyDescent="0.25">
      <c r="A6844" t="s">
        <v>1914</v>
      </c>
      <c r="B6844" t="s">
        <v>886</v>
      </c>
      <c r="C6844" t="s">
        <v>811</v>
      </c>
      <c r="D6844" t="s">
        <v>877</v>
      </c>
      <c r="E6844" s="4">
        <v>75958</v>
      </c>
      <c r="F6844" s="4" t="s">
        <v>878</v>
      </c>
      <c r="G6844" s="4" t="s">
        <v>2764</v>
      </c>
      <c r="H6844" t="str">
        <f>CONCATENATE(Source[[#This Row],[Subject]],TRIM(Source[[#This Row],[Course]]))</f>
        <v>LERN53B</v>
      </c>
      <c r="I6844" t="str">
        <f>VLOOKUP(Source[[#This Row],[SubjCrse]],'Courses and Categories'!$E$2:$G$1816,3,FALSE)</f>
        <v>Credit Support</v>
      </c>
      <c r="J6844">
        <v>601</v>
      </c>
      <c r="K6844" t="s">
        <v>4479</v>
      </c>
      <c r="L6844" t="s">
        <v>50</v>
      </c>
      <c r="M6844" t="s">
        <v>903</v>
      </c>
      <c r="N6844" t="s">
        <v>51</v>
      </c>
      <c r="O6844">
        <v>1310</v>
      </c>
      <c r="P6844">
        <v>1725</v>
      </c>
      <c r="Q6844" t="s">
        <v>236</v>
      </c>
      <c r="R6844">
        <v>255</v>
      </c>
      <c r="S6844" t="s">
        <v>134</v>
      </c>
      <c r="T6844" t="s">
        <v>44</v>
      </c>
      <c r="U6844" s="1">
        <v>43764</v>
      </c>
      <c r="V6844" s="1">
        <v>43771</v>
      </c>
      <c r="W6844" t="s">
        <v>564</v>
      </c>
      <c r="X6844" t="s">
        <v>46</v>
      </c>
      <c r="Y6844">
        <v>16</v>
      </c>
      <c r="Z6844">
        <v>14</v>
      </c>
      <c r="AA6844">
        <v>40</v>
      </c>
      <c r="AB6844">
        <v>35</v>
      </c>
      <c r="AD6844">
        <f>IF(ISBLANK(Source[[#This Row],[CrosslistID]]),1,1/COUNTIFS(Source[CrosslistID],Source[[#This Row],[CrosslistID]],Source[TermDesc],Source[[#This Row],[TermDesc]]))</f>
        <v>1</v>
      </c>
      <c r="AG6844">
        <v>0</v>
      </c>
      <c r="AH6844">
        <v>35</v>
      </c>
      <c r="AI6844">
        <v>0.12</v>
      </c>
      <c r="AJ6844">
        <v>0.12</v>
      </c>
      <c r="AK6844">
        <v>3.4299999999999997E-2</v>
      </c>
      <c r="AL68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44">
        <f>IF(AND(Source[[#This Row],[Credit_Noncredit]]="Noncredit",Source[[#This Row],[FTEF]]&gt;0),Source[[#This Row],[NC XLST FTES]]*525/(437.5*Source[[#This Row],[FTEF]]),0)</f>
        <v>0</v>
      </c>
      <c r="AN6844">
        <f>IF(Source[[#This Row],[Credit_Noncredit]]="Credit",Source[[#This Row],[Census Enrollment]],Source[[#This Row],[Noncredit Avg. Attendance]])</f>
        <v>16</v>
      </c>
    </row>
    <row r="6845" spans="1:40" x14ac:dyDescent="0.25">
      <c r="A6845" t="s">
        <v>1914</v>
      </c>
      <c r="B6845" t="s">
        <v>886</v>
      </c>
      <c r="C6845" t="s">
        <v>811</v>
      </c>
      <c r="D6845" t="s">
        <v>877</v>
      </c>
      <c r="E6845" s="4">
        <v>75959</v>
      </c>
      <c r="F6845" s="4" t="s">
        <v>878</v>
      </c>
      <c r="G6845" s="4" t="s">
        <v>4480</v>
      </c>
      <c r="H6845" t="str">
        <f>CONCATENATE(Source[[#This Row],[Subject]],TRIM(Source[[#This Row],[Course]]))</f>
        <v>LERN53C</v>
      </c>
      <c r="I6845" t="str">
        <f>VLOOKUP(Source[[#This Row],[SubjCrse]],'Courses and Categories'!$E$2:$G$1816,3,FALSE)</f>
        <v>Credit Support</v>
      </c>
      <c r="J6845">
        <v>601</v>
      </c>
      <c r="K6845" t="s">
        <v>4481</v>
      </c>
      <c r="L6845" t="s">
        <v>50</v>
      </c>
      <c r="M6845" t="s">
        <v>903</v>
      </c>
      <c r="N6845" t="s">
        <v>51</v>
      </c>
      <c r="O6845">
        <v>910</v>
      </c>
      <c r="P6845">
        <v>1325</v>
      </c>
      <c r="Q6845" t="s">
        <v>236</v>
      </c>
      <c r="R6845">
        <v>255</v>
      </c>
      <c r="S6845" t="s">
        <v>134</v>
      </c>
      <c r="T6845" t="s">
        <v>44</v>
      </c>
      <c r="U6845" s="1">
        <v>43750</v>
      </c>
      <c r="V6845" s="1">
        <v>43757</v>
      </c>
      <c r="W6845" t="s">
        <v>1261</v>
      </c>
      <c r="X6845" t="s">
        <v>46</v>
      </c>
      <c r="Y6845">
        <v>13</v>
      </c>
      <c r="Z6845">
        <v>12</v>
      </c>
      <c r="AA6845">
        <v>40</v>
      </c>
      <c r="AB6845">
        <v>30</v>
      </c>
      <c r="AD6845">
        <f>IF(ISBLANK(Source[[#This Row],[CrosslistID]]),1,1/COUNTIFS(Source[CrosslistID],Source[[#This Row],[CrosslistID]],Source[TermDesc],Source[[#This Row],[TermDesc]]))</f>
        <v>1</v>
      </c>
      <c r="AG6845">
        <v>0</v>
      </c>
      <c r="AH6845">
        <v>30</v>
      </c>
      <c r="AI6845">
        <v>9.4E-2</v>
      </c>
      <c r="AJ6845">
        <v>9.4E-2</v>
      </c>
      <c r="AK6845">
        <v>3.4299999999999997E-2</v>
      </c>
      <c r="AL68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45">
        <f>IF(AND(Source[[#This Row],[Credit_Noncredit]]="Noncredit",Source[[#This Row],[FTEF]]&gt;0),Source[[#This Row],[NC XLST FTES]]*525/(437.5*Source[[#This Row],[FTEF]]),0)</f>
        <v>0</v>
      </c>
      <c r="AN6845">
        <f>IF(Source[[#This Row],[Credit_Noncredit]]="Credit",Source[[#This Row],[Census Enrollment]],Source[[#This Row],[Noncredit Avg. Attendance]])</f>
        <v>13</v>
      </c>
    </row>
    <row r="6846" spans="1:40" x14ac:dyDescent="0.25">
      <c r="A6846" t="s">
        <v>1914</v>
      </c>
      <c r="B6846" t="s">
        <v>886</v>
      </c>
      <c r="C6846" t="s">
        <v>811</v>
      </c>
      <c r="D6846" t="s">
        <v>877</v>
      </c>
      <c r="E6846" s="4">
        <v>76171</v>
      </c>
      <c r="F6846" s="4" t="s">
        <v>878</v>
      </c>
      <c r="G6846" s="4" t="s">
        <v>4482</v>
      </c>
      <c r="H6846" t="str">
        <f>CONCATENATE(Source[[#This Row],[Subject]],TRIM(Source[[#This Row],[Course]]))</f>
        <v>LERN53D</v>
      </c>
      <c r="I6846" t="str">
        <f>VLOOKUP(Source[[#This Row],[SubjCrse]],'Courses and Categories'!$E$2:$G$1816,3,FALSE)</f>
        <v>Credit Support</v>
      </c>
      <c r="J6846">
        <v>601</v>
      </c>
      <c r="K6846" t="s">
        <v>4483</v>
      </c>
      <c r="L6846" t="s">
        <v>50</v>
      </c>
      <c r="M6846" t="s">
        <v>903</v>
      </c>
      <c r="N6846" t="s">
        <v>51</v>
      </c>
      <c r="O6846">
        <v>1010</v>
      </c>
      <c r="P6846">
        <v>1425</v>
      </c>
      <c r="Q6846" t="s">
        <v>240</v>
      </c>
      <c r="R6846">
        <v>246</v>
      </c>
      <c r="S6846" t="s">
        <v>134</v>
      </c>
      <c r="T6846" t="s">
        <v>44</v>
      </c>
      <c r="U6846" s="1">
        <v>43722</v>
      </c>
      <c r="V6846" s="1">
        <v>43729</v>
      </c>
      <c r="W6846" t="s">
        <v>1795</v>
      </c>
      <c r="X6846" t="s">
        <v>46</v>
      </c>
      <c r="Y6846">
        <v>10</v>
      </c>
      <c r="Z6846">
        <v>9</v>
      </c>
      <c r="AA6846">
        <v>40</v>
      </c>
      <c r="AB6846">
        <v>22.5</v>
      </c>
      <c r="AD6846">
        <f>IF(ISBLANK(Source[[#This Row],[CrosslistID]]),1,1/COUNTIFS(Source[CrosslistID],Source[[#This Row],[CrosslistID]],Source[TermDesc],Source[[#This Row],[TermDesc]]))</f>
        <v>1</v>
      </c>
      <c r="AG6846">
        <v>0</v>
      </c>
      <c r="AH6846">
        <v>22.5</v>
      </c>
      <c r="AI6846">
        <v>0.09</v>
      </c>
      <c r="AJ6846">
        <v>0.09</v>
      </c>
      <c r="AK6846">
        <v>3.4299999999999997E-2</v>
      </c>
      <c r="AL68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6846">
        <f>IF(AND(Source[[#This Row],[Credit_Noncredit]]="Noncredit",Source[[#This Row],[FTEF]]&gt;0),Source[[#This Row],[NC XLST FTES]]*525/(437.5*Source[[#This Row],[FTEF]]),0)</f>
        <v>0</v>
      </c>
      <c r="AN6846">
        <f>IF(Source[[#This Row],[Credit_Noncredit]]="Credit",Source[[#This Row],[Census Enrollment]],Source[[#This Row],[Noncredit Avg. Attendance]])</f>
        <v>10</v>
      </c>
    </row>
    <row r="6847" spans="1:40" x14ac:dyDescent="0.25">
      <c r="A6847" t="s">
        <v>4484</v>
      </c>
      <c r="B6847" t="s">
        <v>33</v>
      </c>
      <c r="C6847" t="s">
        <v>34</v>
      </c>
      <c r="D6847" t="s">
        <v>35</v>
      </c>
      <c r="E6847" s="4">
        <v>83597</v>
      </c>
      <c r="F6847" s="4" t="s">
        <v>36</v>
      </c>
      <c r="G6847" s="4">
        <v>9802</v>
      </c>
      <c r="H6847" t="str">
        <f>CONCATENATE(Source[[#This Row],[Subject]],TRIM(Source[[#This Row],[Course]]))</f>
        <v>LACR9802</v>
      </c>
      <c r="I6847" t="str">
        <f>VLOOKUP(Source[[#This Row],[SubjCrse]],'Courses and Categories'!$E$2:$G$1816,3,FALSE)</f>
        <v>Noncredit CTE</v>
      </c>
      <c r="J6847">
        <v>1</v>
      </c>
      <c r="K6847" t="s">
        <v>38</v>
      </c>
      <c r="L6847" t="s">
        <v>39</v>
      </c>
      <c r="M6847" t="s">
        <v>40</v>
      </c>
      <c r="N6847" t="s">
        <v>51</v>
      </c>
      <c r="O6847">
        <v>1500</v>
      </c>
      <c r="P6847">
        <v>1630</v>
      </c>
      <c r="Q6847" t="s">
        <v>42</v>
      </c>
      <c r="S6847" t="s">
        <v>2030</v>
      </c>
      <c r="T6847" t="s">
        <v>44</v>
      </c>
      <c r="U6847" s="1">
        <v>43715</v>
      </c>
      <c r="V6847" s="1">
        <v>43792</v>
      </c>
      <c r="W6847" t="s">
        <v>2037</v>
      </c>
      <c r="X6847" t="s">
        <v>46</v>
      </c>
      <c r="Y6847">
        <v>18</v>
      </c>
      <c r="Z6847">
        <v>18</v>
      </c>
      <c r="AA6847">
        <v>45</v>
      </c>
      <c r="AB6847">
        <v>40</v>
      </c>
      <c r="AD6847">
        <f>IF(ISBLANK(Source[[#This Row],[CrosslistID]]),1,1/COUNTIFS(Source[CrosslistID],Source[[#This Row],[CrosslistID]],Source[TermDesc],Source[[#This Row],[TermDesc]]))</f>
        <v>1</v>
      </c>
      <c r="AG6847">
        <v>0</v>
      </c>
      <c r="AH6847">
        <v>40</v>
      </c>
      <c r="AI6847">
        <v>0.57199999999999995</v>
      </c>
      <c r="AJ6847">
        <v>0.57199999999999995</v>
      </c>
      <c r="AK6847">
        <v>0.04</v>
      </c>
      <c r="AL68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0.57199999999999995</v>
      </c>
      <c r="AM6847">
        <f>IF(AND(Source[[#This Row],[Credit_Noncredit]]="Noncredit",Source[[#This Row],[FTEF]]&gt;0),Source[[#This Row],[NC XLST FTES]]*525/(437.5*Source[[#This Row],[FTEF]]),0)</f>
        <v>17.159999999999997</v>
      </c>
      <c r="AN6847">
        <f>IF(Source[[#This Row],[Credit_Noncredit]]="Credit",Source[[#This Row],[Census Enrollment]],Source[[#This Row],[Noncredit Avg. Attendance]])</f>
        <v>17.159999999999997</v>
      </c>
    </row>
    <row r="6848" spans="1:40" x14ac:dyDescent="0.25">
      <c r="A6848" t="s">
        <v>4484</v>
      </c>
      <c r="B6848" t="s">
        <v>33</v>
      </c>
      <c r="C6848" t="s">
        <v>34</v>
      </c>
      <c r="D6848" t="s">
        <v>35</v>
      </c>
      <c r="E6848" s="4">
        <v>82442</v>
      </c>
      <c r="F6848" s="4" t="s">
        <v>36</v>
      </c>
      <c r="G6848" s="4">
        <v>9802</v>
      </c>
      <c r="H6848" t="str">
        <f>CONCATENATE(Source[[#This Row],[Subject]],TRIM(Source[[#This Row],[Course]]))</f>
        <v>LACR9802</v>
      </c>
      <c r="I6848" t="str">
        <f>VLOOKUP(Source[[#This Row],[SubjCrse]],'Courses and Categories'!$E$2:$G$1816,3,FALSE)</f>
        <v>Noncredit CTE</v>
      </c>
      <c r="J6848">
        <v>701</v>
      </c>
      <c r="K6848" t="s">
        <v>38</v>
      </c>
      <c r="L6848" t="s">
        <v>87</v>
      </c>
      <c r="M6848" t="s">
        <v>40</v>
      </c>
      <c r="N6848" t="s">
        <v>41</v>
      </c>
      <c r="O6848">
        <v>1710</v>
      </c>
      <c r="P6848">
        <v>1900</v>
      </c>
      <c r="Q6848" t="s">
        <v>52</v>
      </c>
      <c r="R6848">
        <v>108</v>
      </c>
      <c r="S6848" t="s">
        <v>53</v>
      </c>
      <c r="T6848" t="s">
        <v>44</v>
      </c>
      <c r="U6848" s="1">
        <v>43711</v>
      </c>
      <c r="V6848" s="1">
        <v>43774</v>
      </c>
      <c r="W6848" t="s">
        <v>45</v>
      </c>
      <c r="X6848" t="s">
        <v>46</v>
      </c>
      <c r="Y6848">
        <v>45</v>
      </c>
      <c r="Z6848">
        <v>44</v>
      </c>
      <c r="AA6848">
        <v>35</v>
      </c>
      <c r="AB6848">
        <v>125.71429999999999</v>
      </c>
      <c r="AD6848">
        <f>IF(ISBLANK(Source[[#This Row],[CrosslistID]]),1,1/COUNTIFS(Source[CrosslistID],Source[[#This Row],[CrosslistID]],Source[TermDesc],Source[[#This Row],[TermDesc]]))</f>
        <v>1</v>
      </c>
      <c r="AG6848">
        <v>0</v>
      </c>
      <c r="AH6848">
        <v>125.71429999999999</v>
      </c>
      <c r="AI6848">
        <v>0.54100000000000004</v>
      </c>
      <c r="AJ6848">
        <v>0.54100000000000004</v>
      </c>
      <c r="AK6848">
        <v>0.04</v>
      </c>
      <c r="AL68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0.54100000000000004</v>
      </c>
      <c r="AM6848">
        <f>IF(AND(Source[[#This Row],[Credit_Noncredit]]="Noncredit",Source[[#This Row],[FTEF]]&gt;0),Source[[#This Row],[NC XLST FTES]]*525/(437.5*Source[[#This Row],[FTEF]]),0)</f>
        <v>16.23</v>
      </c>
      <c r="AN6848">
        <f>IF(Source[[#This Row],[Credit_Noncredit]]="Credit",Source[[#This Row],[Census Enrollment]],Source[[#This Row],[Noncredit Avg. Attendance]])</f>
        <v>16.23</v>
      </c>
    </row>
    <row r="6849" spans="1:40" x14ac:dyDescent="0.25">
      <c r="A6849" t="s">
        <v>4484</v>
      </c>
      <c r="B6849" t="s">
        <v>33</v>
      </c>
      <c r="C6849" t="s">
        <v>34</v>
      </c>
      <c r="D6849" t="s">
        <v>2131</v>
      </c>
      <c r="E6849" s="4">
        <v>83524</v>
      </c>
      <c r="F6849" s="4" t="s">
        <v>2132</v>
      </c>
      <c r="G6849" s="4">
        <v>2501</v>
      </c>
      <c r="H6849" t="str">
        <f>CONCATENATE(Source[[#This Row],[Subject]],TRIM(Source[[#This Row],[Course]]))</f>
        <v>WGST2501</v>
      </c>
      <c r="I6849" t="str">
        <f>VLOOKUP(Source[[#This Row],[SubjCrse]],'Courses and Categories'!$E$2:$G$1816,3,FALSE)</f>
        <v>Noncredit Lifelong Learning</v>
      </c>
      <c r="J6849">
        <v>701</v>
      </c>
      <c r="K6849" t="s">
        <v>49</v>
      </c>
      <c r="L6849" t="s">
        <v>50</v>
      </c>
      <c r="M6849" t="s">
        <v>40</v>
      </c>
      <c r="N6849" t="s">
        <v>51</v>
      </c>
      <c r="O6849">
        <v>1200</v>
      </c>
      <c r="P6849">
        <v>1350</v>
      </c>
      <c r="Q6849" t="s">
        <v>52</v>
      </c>
      <c r="R6849">
        <v>109</v>
      </c>
      <c r="S6849" t="s">
        <v>53</v>
      </c>
      <c r="T6849" t="s">
        <v>44</v>
      </c>
      <c r="U6849" s="1">
        <v>43694</v>
      </c>
      <c r="V6849" s="1">
        <v>43750</v>
      </c>
      <c r="W6849" t="s">
        <v>54</v>
      </c>
      <c r="X6849" t="s">
        <v>46</v>
      </c>
      <c r="Y6849">
        <v>17</v>
      </c>
      <c r="Z6849">
        <v>17</v>
      </c>
      <c r="AA6849">
        <v>40</v>
      </c>
      <c r="AB6849">
        <v>42.5</v>
      </c>
      <c r="AD6849">
        <f>IF(ISBLANK(Source[[#This Row],[CrosslistID]]),1,1/COUNTIFS(Source[CrosslistID],Source[[#This Row],[CrosslistID]],Source[TermDesc],Source[[#This Row],[TermDesc]]))</f>
        <v>1</v>
      </c>
      <c r="AG6849">
        <v>0</v>
      </c>
      <c r="AH6849">
        <v>42.5</v>
      </c>
      <c r="AI6849">
        <v>0.34699999999999998</v>
      </c>
      <c r="AJ6849">
        <v>0.34699999999999998</v>
      </c>
      <c r="AK6849">
        <v>3.6600000000000001E-2</v>
      </c>
      <c r="AL68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0.34699999999999998</v>
      </c>
      <c r="AM6849">
        <f>IF(AND(Source[[#This Row],[Credit_Noncredit]]="Noncredit",Source[[#This Row],[FTEF]]&gt;0),Source[[#This Row],[NC XLST FTES]]*525/(437.5*Source[[#This Row],[FTEF]]),0)</f>
        <v>11.377049180327868</v>
      </c>
      <c r="AN6849">
        <f>IF(Source[[#This Row],[Credit_Noncredit]]="Credit",Source[[#This Row],[Census Enrollment]],Source[[#This Row],[Noncredit Avg. Attendance]])</f>
        <v>11.377049180327868</v>
      </c>
    </row>
    <row r="6850" spans="1:40" x14ac:dyDescent="0.25">
      <c r="A6850" t="s">
        <v>4484</v>
      </c>
      <c r="B6850" t="s">
        <v>33</v>
      </c>
      <c r="C6850" t="s">
        <v>34</v>
      </c>
      <c r="D6850" t="s">
        <v>2131</v>
      </c>
      <c r="E6850" s="4">
        <v>83525</v>
      </c>
      <c r="F6850" s="4" t="s">
        <v>2132</v>
      </c>
      <c r="G6850" s="4">
        <v>2501</v>
      </c>
      <c r="H6850" t="str">
        <f>CONCATENATE(Source[[#This Row],[Subject]],TRIM(Source[[#This Row],[Course]]))</f>
        <v>WGST2501</v>
      </c>
      <c r="I6850" t="str">
        <f>VLOOKUP(Source[[#This Row],[SubjCrse]],'Courses and Categories'!$E$2:$G$1816,3,FALSE)</f>
        <v>Noncredit Lifelong Learning</v>
      </c>
      <c r="J6850">
        <v>702</v>
      </c>
      <c r="K6850" t="s">
        <v>49</v>
      </c>
      <c r="L6850" t="s">
        <v>50</v>
      </c>
      <c r="M6850" t="s">
        <v>40</v>
      </c>
      <c r="N6850" t="s">
        <v>51</v>
      </c>
      <c r="O6850">
        <v>1200</v>
      </c>
      <c r="P6850">
        <v>1350</v>
      </c>
      <c r="Q6850" t="s">
        <v>52</v>
      </c>
      <c r="R6850">
        <v>109</v>
      </c>
      <c r="S6850" t="s">
        <v>53</v>
      </c>
      <c r="T6850" t="s">
        <v>44</v>
      </c>
      <c r="U6850" s="1">
        <v>43757</v>
      </c>
      <c r="V6850" s="1">
        <v>43819</v>
      </c>
      <c r="W6850" t="s">
        <v>54</v>
      </c>
      <c r="X6850" t="s">
        <v>46</v>
      </c>
      <c r="Y6850">
        <v>33</v>
      </c>
      <c r="Z6850">
        <v>33</v>
      </c>
      <c r="AA6850">
        <v>40</v>
      </c>
      <c r="AB6850">
        <v>82.5</v>
      </c>
      <c r="AD6850">
        <f>IF(ISBLANK(Source[[#This Row],[CrosslistID]]),1,1/COUNTIFS(Source[CrosslistID],Source[[#This Row],[CrosslistID]],Source[TermDesc],Source[[#This Row],[TermDesc]]))</f>
        <v>1</v>
      </c>
      <c r="AG6850">
        <v>0</v>
      </c>
      <c r="AH6850">
        <v>82.5</v>
      </c>
      <c r="AI6850">
        <v>0.55600000000000005</v>
      </c>
      <c r="AJ6850">
        <v>0.55600000000000005</v>
      </c>
      <c r="AK6850">
        <v>3.6600000000000001E-2</v>
      </c>
      <c r="AL68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0.55600000000000005</v>
      </c>
      <c r="AM6850">
        <f>IF(AND(Source[[#This Row],[Credit_Noncredit]]="Noncredit",Source[[#This Row],[FTEF]]&gt;0),Source[[#This Row],[NC XLST FTES]]*525/(437.5*Source[[#This Row],[FTEF]]),0)</f>
        <v>18.229508196721316</v>
      </c>
      <c r="AN6850">
        <f>IF(Source[[#This Row],[Credit_Noncredit]]="Credit",Source[[#This Row],[Census Enrollment]],Source[[#This Row],[Noncredit Avg. Attendance]])</f>
        <v>18.229508196721316</v>
      </c>
    </row>
    <row r="6851" spans="1:40" x14ac:dyDescent="0.25">
      <c r="A6851" t="s">
        <v>4484</v>
      </c>
      <c r="B6851" t="s">
        <v>33</v>
      </c>
      <c r="C6851" t="s">
        <v>55</v>
      </c>
      <c r="D6851" t="s">
        <v>56</v>
      </c>
      <c r="E6851" s="4">
        <v>83333</v>
      </c>
      <c r="F6851" s="4" t="s">
        <v>57</v>
      </c>
      <c r="G6851" s="4">
        <v>9201</v>
      </c>
      <c r="H6851" t="str">
        <f>CONCATENATE(Source[[#This Row],[Subject]],TRIM(Source[[#This Row],[Course]]))</f>
        <v>ACBO9201</v>
      </c>
      <c r="I6851" t="str">
        <f>VLOOKUP(Source[[#This Row],[SubjCrse]],'Courses and Categories'!$E$2:$G$1816,3,FALSE)</f>
        <v>Noncredit CTE</v>
      </c>
      <c r="J6851">
        <v>401</v>
      </c>
      <c r="K6851" t="s">
        <v>4485</v>
      </c>
      <c r="L6851" t="s">
        <v>39</v>
      </c>
      <c r="M6851" t="s">
        <v>40</v>
      </c>
      <c r="N6851" t="s">
        <v>63</v>
      </c>
      <c r="O6851">
        <v>810</v>
      </c>
      <c r="P6851">
        <v>1025</v>
      </c>
      <c r="Q6851" t="s">
        <v>64</v>
      </c>
      <c r="R6851">
        <v>1102</v>
      </c>
      <c r="S6851" t="s">
        <v>65</v>
      </c>
      <c r="T6851" t="s">
        <v>44</v>
      </c>
      <c r="U6851" s="1">
        <v>43696</v>
      </c>
      <c r="V6851" s="1">
        <v>43755</v>
      </c>
      <c r="W6851" t="s">
        <v>66</v>
      </c>
      <c r="X6851" t="s">
        <v>46</v>
      </c>
      <c r="Y6851">
        <v>45</v>
      </c>
      <c r="Z6851">
        <v>42</v>
      </c>
      <c r="AA6851">
        <v>40</v>
      </c>
      <c r="AB6851">
        <v>105</v>
      </c>
      <c r="AC6851" t="s">
        <v>1124</v>
      </c>
      <c r="AD6851">
        <f>IF(ISBLANK(Source[[#This Row],[CrosslistID]]),1,1/COUNTIFS(Source[CrosslistID],Source[[#This Row],[CrosslistID]],Source[TermDesc],Source[[#This Row],[TermDesc]]))</f>
        <v>0.5</v>
      </c>
      <c r="AE6851">
        <v>48</v>
      </c>
      <c r="AF6851">
        <v>80</v>
      </c>
      <c r="AG6851">
        <v>60</v>
      </c>
      <c r="AH6851">
        <v>60</v>
      </c>
      <c r="AI6851">
        <v>2.9239999999999999</v>
      </c>
      <c r="AJ6851">
        <v>2.9239999999999999</v>
      </c>
      <c r="AK6851">
        <v>0.2</v>
      </c>
      <c r="AL68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2.9289999999999998</v>
      </c>
      <c r="AM6851">
        <f>IF(AND(Source[[#This Row],[Credit_Noncredit]]="Noncredit",Source[[#This Row],[FTEF]]&gt;0),Source[[#This Row],[NC XLST FTES]]*525/(437.5*Source[[#This Row],[FTEF]]),0)</f>
        <v>17.573999999999998</v>
      </c>
      <c r="AN6851">
        <f>IF(Source[[#This Row],[Credit_Noncredit]]="Credit",Source[[#This Row],[Census Enrollment]],Source[[#This Row],[Noncredit Avg. Attendance]])</f>
        <v>17.573999999999998</v>
      </c>
    </row>
    <row r="6852" spans="1:40" x14ac:dyDescent="0.25">
      <c r="A6852" t="s">
        <v>4484</v>
      </c>
      <c r="B6852" t="s">
        <v>33</v>
      </c>
      <c r="C6852" t="s">
        <v>55</v>
      </c>
      <c r="D6852" t="s">
        <v>56</v>
      </c>
      <c r="E6852" s="4">
        <v>83529</v>
      </c>
      <c r="F6852" s="4" t="s">
        <v>57</v>
      </c>
      <c r="G6852" s="4">
        <v>9205</v>
      </c>
      <c r="H6852" t="str">
        <f>CONCATENATE(Source[[#This Row],[Subject]],TRIM(Source[[#This Row],[Course]]))</f>
        <v>ACBO9205</v>
      </c>
      <c r="I6852" t="str">
        <f>VLOOKUP(Source[[#This Row],[SubjCrse]],'Courses and Categories'!$E$2:$G$1816,3,FALSE)</f>
        <v>Noncredit CTE</v>
      </c>
      <c r="J6852">
        <v>501</v>
      </c>
      <c r="K6852" t="s">
        <v>58</v>
      </c>
      <c r="L6852" t="s">
        <v>87</v>
      </c>
      <c r="M6852" t="s">
        <v>40</v>
      </c>
      <c r="N6852" t="s">
        <v>59</v>
      </c>
      <c r="O6852">
        <v>1810</v>
      </c>
      <c r="P6852">
        <v>2025</v>
      </c>
      <c r="Q6852" t="s">
        <v>76</v>
      </c>
      <c r="R6852" t="s">
        <v>138</v>
      </c>
      <c r="S6852" t="s">
        <v>77</v>
      </c>
      <c r="T6852">
        <v>1</v>
      </c>
      <c r="U6852" s="1">
        <v>43694</v>
      </c>
      <c r="V6852" s="1">
        <v>43819</v>
      </c>
      <c r="W6852" t="s">
        <v>84</v>
      </c>
      <c r="X6852" t="s">
        <v>46</v>
      </c>
      <c r="Y6852">
        <v>35</v>
      </c>
      <c r="Z6852">
        <v>27</v>
      </c>
      <c r="AA6852">
        <v>40</v>
      </c>
      <c r="AB6852">
        <v>67.5</v>
      </c>
      <c r="AC6852" t="s">
        <v>2976</v>
      </c>
      <c r="AD6852">
        <f>IF(ISBLANK(Source[[#This Row],[CrosslistID]]),1,1/COUNTIFS(Source[CrosslistID],Source[[#This Row],[CrosslistID]],Source[TermDesc],Source[[#This Row],[TermDesc]]))</f>
        <v>0.33333333333333331</v>
      </c>
      <c r="AE6852">
        <v>41</v>
      </c>
      <c r="AF6852">
        <v>120</v>
      </c>
      <c r="AG6852">
        <v>34.166699999999999</v>
      </c>
      <c r="AH6852">
        <v>34.166699999999999</v>
      </c>
      <c r="AI6852">
        <v>1.4379999999999999</v>
      </c>
      <c r="AJ6852">
        <v>1.4379999999999999</v>
      </c>
      <c r="AK6852">
        <v>0.2</v>
      </c>
      <c r="AL68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1.871</v>
      </c>
      <c r="AM6852">
        <f>IF(AND(Source[[#This Row],[Credit_Noncredit]]="Noncredit",Source[[#This Row],[FTEF]]&gt;0),Source[[#This Row],[NC XLST FTES]]*525/(437.5*Source[[#This Row],[FTEF]]),0)</f>
        <v>11.225999999999999</v>
      </c>
      <c r="AN6852">
        <f>IF(Source[[#This Row],[Credit_Noncredit]]="Credit",Source[[#This Row],[Census Enrollment]],Source[[#This Row],[Noncredit Avg. Attendance]])</f>
        <v>11.225999999999999</v>
      </c>
    </row>
    <row r="6853" spans="1:40" x14ac:dyDescent="0.25">
      <c r="A6853" t="s">
        <v>4484</v>
      </c>
      <c r="B6853" t="s">
        <v>33</v>
      </c>
      <c r="C6853" t="s">
        <v>55</v>
      </c>
      <c r="D6853" t="s">
        <v>56</v>
      </c>
      <c r="E6853" s="4">
        <v>82767</v>
      </c>
      <c r="F6853" s="4" t="s">
        <v>57</v>
      </c>
      <c r="G6853" s="4">
        <v>9206</v>
      </c>
      <c r="H6853" t="str">
        <f>CONCATENATE(Source[[#This Row],[Subject]],TRIM(Source[[#This Row],[Course]]))</f>
        <v>ACBO9206</v>
      </c>
      <c r="I6853" t="str">
        <f>VLOOKUP(Source[[#This Row],[SubjCrse]],'Courses and Categories'!$E$2:$G$1816,3,FALSE)</f>
        <v>Noncredit CTE</v>
      </c>
      <c r="J6853">
        <v>501</v>
      </c>
      <c r="K6853" t="s">
        <v>67</v>
      </c>
      <c r="L6853" t="s">
        <v>39</v>
      </c>
      <c r="M6853" t="s">
        <v>40</v>
      </c>
      <c r="N6853" t="s">
        <v>105</v>
      </c>
      <c r="O6853">
        <v>1040</v>
      </c>
      <c r="P6853">
        <v>1255</v>
      </c>
      <c r="Q6853" t="s">
        <v>76</v>
      </c>
      <c r="R6853" t="s">
        <v>83</v>
      </c>
      <c r="S6853" t="s">
        <v>77</v>
      </c>
      <c r="T6853" t="s">
        <v>44</v>
      </c>
      <c r="U6853" s="1">
        <v>43696</v>
      </c>
      <c r="V6853" s="1">
        <v>43754</v>
      </c>
      <c r="W6853" t="s">
        <v>84</v>
      </c>
      <c r="X6853" t="s">
        <v>46</v>
      </c>
      <c r="Y6853">
        <v>45</v>
      </c>
      <c r="Z6853">
        <v>41</v>
      </c>
      <c r="AA6853">
        <v>40</v>
      </c>
      <c r="AB6853">
        <v>102.5</v>
      </c>
      <c r="AC6853" t="s">
        <v>2982</v>
      </c>
      <c r="AD6853">
        <f>IF(ISBLANK(Source[[#This Row],[CrosslistID]]),1,1/COUNTIFS(Source[CrosslistID],Source[[#This Row],[CrosslistID]],Source[TermDesc],Source[[#This Row],[TermDesc]]))</f>
        <v>0.5</v>
      </c>
      <c r="AE6853">
        <v>56</v>
      </c>
      <c r="AF6853">
        <v>80</v>
      </c>
      <c r="AG6853">
        <v>70</v>
      </c>
      <c r="AH6853">
        <v>70</v>
      </c>
      <c r="AI6853">
        <v>1.367</v>
      </c>
      <c r="AJ6853">
        <v>1.367</v>
      </c>
      <c r="AK6853">
        <v>0.1</v>
      </c>
      <c r="AL68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1.6379999999999999</v>
      </c>
      <c r="AM6853">
        <f>IF(AND(Source[[#This Row],[Credit_Noncredit]]="Noncredit",Source[[#This Row],[FTEF]]&gt;0),Source[[#This Row],[NC XLST FTES]]*525/(437.5*Source[[#This Row],[FTEF]]),0)</f>
        <v>19.655999999999999</v>
      </c>
      <c r="AN6853">
        <f>IF(Source[[#This Row],[Credit_Noncredit]]="Credit",Source[[#This Row],[Census Enrollment]],Source[[#This Row],[Noncredit Avg. Attendance]])</f>
        <v>19.655999999999999</v>
      </c>
    </row>
    <row r="6854" spans="1:40" x14ac:dyDescent="0.25">
      <c r="A6854" t="s">
        <v>4484</v>
      </c>
      <c r="B6854" t="s">
        <v>33</v>
      </c>
      <c r="C6854" t="s">
        <v>55</v>
      </c>
      <c r="D6854" t="s">
        <v>56</v>
      </c>
      <c r="E6854" s="4">
        <v>82592</v>
      </c>
      <c r="F6854" s="4" t="s">
        <v>57</v>
      </c>
      <c r="G6854" s="4">
        <v>9206</v>
      </c>
      <c r="H6854" t="str">
        <f>CONCATENATE(Source[[#This Row],[Subject]],TRIM(Source[[#This Row],[Course]]))</f>
        <v>ACBO9206</v>
      </c>
      <c r="I6854" t="str">
        <f>VLOOKUP(Source[[#This Row],[SubjCrse]],'Courses and Categories'!$E$2:$G$1816,3,FALSE)</f>
        <v>Noncredit CTE</v>
      </c>
      <c r="J6854">
        <v>701</v>
      </c>
      <c r="K6854" t="s">
        <v>67</v>
      </c>
      <c r="L6854" t="s">
        <v>39</v>
      </c>
      <c r="M6854" t="s">
        <v>40</v>
      </c>
      <c r="N6854" t="s">
        <v>63</v>
      </c>
      <c r="O6854">
        <v>1040</v>
      </c>
      <c r="P6854">
        <v>1255</v>
      </c>
      <c r="Q6854" t="s">
        <v>52</v>
      </c>
      <c r="R6854">
        <v>471</v>
      </c>
      <c r="S6854" t="s">
        <v>53</v>
      </c>
      <c r="T6854" t="s">
        <v>44</v>
      </c>
      <c r="U6854" s="1">
        <v>43696</v>
      </c>
      <c r="V6854" s="1">
        <v>43725</v>
      </c>
      <c r="W6854" t="s">
        <v>117</v>
      </c>
      <c r="X6854" t="s">
        <v>46</v>
      </c>
      <c r="Y6854">
        <v>43</v>
      </c>
      <c r="Z6854">
        <v>34</v>
      </c>
      <c r="AA6854">
        <v>40</v>
      </c>
      <c r="AB6854">
        <v>85</v>
      </c>
      <c r="AD6854">
        <f>IF(ISBLANK(Source[[#This Row],[CrosslistID]]),1,1/COUNTIFS(Source[CrosslistID],Source[[#This Row],[CrosslistID]],Source[TermDesc],Source[[#This Row],[TermDesc]]))</f>
        <v>1</v>
      </c>
      <c r="AG6854">
        <v>0</v>
      </c>
      <c r="AH6854">
        <v>85</v>
      </c>
      <c r="AI6854">
        <v>1.3759999999999999</v>
      </c>
      <c r="AJ6854">
        <v>1.3759999999999999</v>
      </c>
      <c r="AK6854">
        <v>0.1</v>
      </c>
      <c r="AL68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1.3759999999999999</v>
      </c>
      <c r="AM6854">
        <f>IF(AND(Source[[#This Row],[Credit_Noncredit]]="Noncredit",Source[[#This Row],[FTEF]]&gt;0),Source[[#This Row],[NC XLST FTES]]*525/(437.5*Source[[#This Row],[FTEF]]),0)</f>
        <v>16.512</v>
      </c>
      <c r="AN6854">
        <f>IF(Source[[#This Row],[Credit_Noncredit]]="Credit",Source[[#This Row],[Census Enrollment]],Source[[#This Row],[Noncredit Avg. Attendance]])</f>
        <v>16.512</v>
      </c>
    </row>
    <row r="6855" spans="1:40" x14ac:dyDescent="0.25">
      <c r="A6855" t="s">
        <v>4484</v>
      </c>
      <c r="B6855" t="s">
        <v>33</v>
      </c>
      <c r="C6855" t="s">
        <v>55</v>
      </c>
      <c r="D6855" t="s">
        <v>56</v>
      </c>
      <c r="E6855" s="4">
        <v>81032</v>
      </c>
      <c r="F6855" s="4" t="s">
        <v>57</v>
      </c>
      <c r="G6855" s="4">
        <v>9207</v>
      </c>
      <c r="H6855" t="str">
        <f>CONCATENATE(Source[[#This Row],[Subject]],TRIM(Source[[#This Row],[Course]]))</f>
        <v>ACBO9207</v>
      </c>
      <c r="I6855" t="str">
        <f>VLOOKUP(Source[[#This Row],[SubjCrse]],'Courses and Categories'!$E$2:$G$1816,3,FALSE)</f>
        <v>Noncredit CTE</v>
      </c>
      <c r="J6855">
        <v>501</v>
      </c>
      <c r="K6855" t="s">
        <v>80</v>
      </c>
      <c r="L6855" t="s">
        <v>39</v>
      </c>
      <c r="M6855" t="s">
        <v>40</v>
      </c>
      <c r="N6855" t="s">
        <v>105</v>
      </c>
      <c r="O6855">
        <v>1040</v>
      </c>
      <c r="P6855">
        <v>1255</v>
      </c>
      <c r="Q6855" t="s">
        <v>76</v>
      </c>
      <c r="R6855" t="s">
        <v>83</v>
      </c>
      <c r="S6855" t="s">
        <v>77</v>
      </c>
      <c r="T6855" t="s">
        <v>44</v>
      </c>
      <c r="U6855" s="1">
        <v>43759</v>
      </c>
      <c r="V6855" s="1">
        <v>43817</v>
      </c>
      <c r="W6855" t="s">
        <v>84</v>
      </c>
      <c r="X6855" t="s">
        <v>46</v>
      </c>
      <c r="Y6855">
        <v>33</v>
      </c>
      <c r="Z6855">
        <v>27</v>
      </c>
      <c r="AA6855">
        <v>40</v>
      </c>
      <c r="AB6855">
        <v>67.5</v>
      </c>
      <c r="AC6855" t="s">
        <v>4486</v>
      </c>
      <c r="AD6855">
        <f>IF(ISBLANK(Source[[#This Row],[CrosslistID]]),1,1/COUNTIFS(Source[CrosslistID],Source[[#This Row],[CrosslistID]],Source[TermDesc],Source[[#This Row],[TermDesc]]))</f>
        <v>0.5</v>
      </c>
      <c r="AE6855">
        <v>38</v>
      </c>
      <c r="AF6855">
        <v>80</v>
      </c>
      <c r="AG6855">
        <v>47.5</v>
      </c>
      <c r="AH6855">
        <v>47.5</v>
      </c>
      <c r="AI6855">
        <v>0.84299999999999997</v>
      </c>
      <c r="AJ6855">
        <v>0.84299999999999997</v>
      </c>
      <c r="AK6855">
        <v>0.1</v>
      </c>
      <c r="AL68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1.1719999999999999</v>
      </c>
      <c r="AM6855">
        <f>IF(AND(Source[[#This Row],[Credit_Noncredit]]="Noncredit",Source[[#This Row],[FTEF]]&gt;0),Source[[#This Row],[NC XLST FTES]]*525/(437.5*Source[[#This Row],[FTEF]]),0)</f>
        <v>14.063999999999998</v>
      </c>
      <c r="AN6855">
        <f>IF(Source[[#This Row],[Credit_Noncredit]]="Credit",Source[[#This Row],[Census Enrollment]],Source[[#This Row],[Noncredit Avg. Attendance]])</f>
        <v>14.063999999999998</v>
      </c>
    </row>
    <row r="6856" spans="1:40" x14ac:dyDescent="0.25">
      <c r="A6856" t="s">
        <v>4484</v>
      </c>
      <c r="B6856" t="s">
        <v>33</v>
      </c>
      <c r="C6856" t="s">
        <v>55</v>
      </c>
      <c r="D6856" t="s">
        <v>56</v>
      </c>
      <c r="E6856" s="4">
        <v>81894</v>
      </c>
      <c r="F6856" s="4" t="s">
        <v>57</v>
      </c>
      <c r="G6856" s="4">
        <v>9207</v>
      </c>
      <c r="H6856" t="str">
        <f>CONCATENATE(Source[[#This Row],[Subject]],TRIM(Source[[#This Row],[Course]]))</f>
        <v>ACBO9207</v>
      </c>
      <c r="I6856" t="str">
        <f>VLOOKUP(Source[[#This Row],[SubjCrse]],'Courses and Categories'!$E$2:$G$1816,3,FALSE)</f>
        <v>Noncredit CTE</v>
      </c>
      <c r="J6856">
        <v>701</v>
      </c>
      <c r="K6856" t="s">
        <v>80</v>
      </c>
      <c r="L6856" t="s">
        <v>39</v>
      </c>
      <c r="M6856" t="s">
        <v>40</v>
      </c>
      <c r="N6856" t="s">
        <v>63</v>
      </c>
      <c r="O6856">
        <v>1040</v>
      </c>
      <c r="P6856">
        <v>1255</v>
      </c>
      <c r="Q6856" t="s">
        <v>52</v>
      </c>
      <c r="R6856">
        <v>471</v>
      </c>
      <c r="S6856" t="s">
        <v>53</v>
      </c>
      <c r="T6856" t="s">
        <v>44</v>
      </c>
      <c r="U6856" s="1">
        <v>43726</v>
      </c>
      <c r="V6856" s="1">
        <v>43755</v>
      </c>
      <c r="W6856" t="s">
        <v>117</v>
      </c>
      <c r="X6856" t="s">
        <v>46</v>
      </c>
      <c r="Y6856">
        <v>33</v>
      </c>
      <c r="Z6856">
        <v>25</v>
      </c>
      <c r="AA6856">
        <v>40</v>
      </c>
      <c r="AB6856">
        <v>62.5</v>
      </c>
      <c r="AD6856">
        <f>IF(ISBLANK(Source[[#This Row],[CrosslistID]]),1,1/COUNTIFS(Source[CrosslistID],Source[[#This Row],[CrosslistID]],Source[TermDesc],Source[[#This Row],[TermDesc]]))</f>
        <v>1</v>
      </c>
      <c r="AG6856">
        <v>0</v>
      </c>
      <c r="AH6856">
        <v>62.5</v>
      </c>
      <c r="AI6856">
        <v>0.96199999999999997</v>
      </c>
      <c r="AJ6856">
        <v>0.96199999999999997</v>
      </c>
      <c r="AK6856">
        <v>0.1</v>
      </c>
      <c r="AL68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0.96199999999999997</v>
      </c>
      <c r="AM6856">
        <f>IF(AND(Source[[#This Row],[Credit_Noncredit]]="Noncredit",Source[[#This Row],[FTEF]]&gt;0),Source[[#This Row],[NC XLST FTES]]*525/(437.5*Source[[#This Row],[FTEF]]),0)</f>
        <v>11.543999999999999</v>
      </c>
      <c r="AN6856">
        <f>IF(Source[[#This Row],[Credit_Noncredit]]="Credit",Source[[#This Row],[Census Enrollment]],Source[[#This Row],[Noncredit Avg. Attendance]])</f>
        <v>11.543999999999999</v>
      </c>
    </row>
    <row r="6857" spans="1:40" x14ac:dyDescent="0.25">
      <c r="A6857" t="s">
        <v>4484</v>
      </c>
      <c r="B6857" t="s">
        <v>33</v>
      </c>
      <c r="C6857" t="s">
        <v>55</v>
      </c>
      <c r="D6857" t="s">
        <v>56</v>
      </c>
      <c r="E6857" s="4">
        <v>82549</v>
      </c>
      <c r="F6857" s="4" t="s">
        <v>57</v>
      </c>
      <c r="G6857" s="4">
        <v>9208</v>
      </c>
      <c r="H6857" t="str">
        <f>CONCATENATE(Source[[#This Row],[Subject]],TRIM(Source[[#This Row],[Course]]))</f>
        <v>ACBO9208</v>
      </c>
      <c r="I6857" t="str">
        <f>VLOOKUP(Source[[#This Row],[SubjCrse]],'Courses and Categories'!$E$2:$G$1816,3,FALSE)</f>
        <v>Noncredit CTE</v>
      </c>
      <c r="J6857">
        <v>401</v>
      </c>
      <c r="K6857" t="s">
        <v>82</v>
      </c>
      <c r="L6857" t="s">
        <v>87</v>
      </c>
      <c r="M6857" t="s">
        <v>40</v>
      </c>
      <c r="N6857" t="s">
        <v>105</v>
      </c>
      <c r="O6857">
        <v>1810</v>
      </c>
      <c r="P6857">
        <v>2025</v>
      </c>
      <c r="Q6857" t="s">
        <v>64</v>
      </c>
      <c r="R6857">
        <v>1102</v>
      </c>
      <c r="S6857" t="s">
        <v>65</v>
      </c>
      <c r="T6857" t="s">
        <v>44</v>
      </c>
      <c r="U6857" s="1">
        <v>43696</v>
      </c>
      <c r="V6857" s="1">
        <v>43754</v>
      </c>
      <c r="W6857" t="s">
        <v>66</v>
      </c>
      <c r="X6857" t="s">
        <v>46</v>
      </c>
      <c r="Y6857">
        <v>36</v>
      </c>
      <c r="Z6857">
        <v>33</v>
      </c>
      <c r="AA6857">
        <v>40</v>
      </c>
      <c r="AB6857">
        <v>82.5</v>
      </c>
      <c r="AD6857">
        <f>IF(ISBLANK(Source[[#This Row],[CrosslistID]]),1,1/COUNTIFS(Source[CrosslistID],Source[[#This Row],[CrosslistID]],Source[TermDesc],Source[[#This Row],[TermDesc]]))</f>
        <v>1</v>
      </c>
      <c r="AG6857">
        <v>0</v>
      </c>
      <c r="AH6857">
        <v>82.5</v>
      </c>
      <c r="AI6857">
        <v>1.6619999999999999</v>
      </c>
      <c r="AJ6857">
        <v>1.6619999999999999</v>
      </c>
      <c r="AK6857">
        <v>0.1</v>
      </c>
      <c r="AL68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1.6619999999999999</v>
      </c>
      <c r="AM6857">
        <f>IF(AND(Source[[#This Row],[Credit_Noncredit]]="Noncredit",Source[[#This Row],[FTEF]]&gt;0),Source[[#This Row],[NC XLST FTES]]*525/(437.5*Source[[#This Row],[FTEF]]),0)</f>
        <v>19.943999999999999</v>
      </c>
      <c r="AN6857">
        <f>IF(Source[[#This Row],[Credit_Noncredit]]="Credit",Source[[#This Row],[Census Enrollment]],Source[[#This Row],[Noncredit Avg. Attendance]])</f>
        <v>19.943999999999999</v>
      </c>
    </row>
    <row r="6858" spans="1:40" x14ac:dyDescent="0.25">
      <c r="A6858" t="s">
        <v>4484</v>
      </c>
      <c r="B6858" t="s">
        <v>33</v>
      </c>
      <c r="C6858" t="s">
        <v>55</v>
      </c>
      <c r="D6858" t="s">
        <v>56</v>
      </c>
      <c r="E6858" s="4">
        <v>81688</v>
      </c>
      <c r="F6858" s="4" t="s">
        <v>57</v>
      </c>
      <c r="G6858" s="4">
        <v>9208</v>
      </c>
      <c r="H6858" t="str">
        <f>CONCATENATE(Source[[#This Row],[Subject]],TRIM(Source[[#This Row],[Course]]))</f>
        <v>ACBO9208</v>
      </c>
      <c r="I6858" t="str">
        <f>VLOOKUP(Source[[#This Row],[SubjCrse]],'Courses and Categories'!$E$2:$G$1816,3,FALSE)</f>
        <v>Noncredit CTE</v>
      </c>
      <c r="J6858">
        <v>501</v>
      </c>
      <c r="K6858" t="s">
        <v>82</v>
      </c>
      <c r="L6858" t="s">
        <v>39</v>
      </c>
      <c r="M6858" t="s">
        <v>40</v>
      </c>
      <c r="N6858" t="s">
        <v>59</v>
      </c>
      <c r="O6858">
        <v>1040</v>
      </c>
      <c r="P6858">
        <v>1255</v>
      </c>
      <c r="Q6858" t="s">
        <v>76</v>
      </c>
      <c r="R6858" t="s">
        <v>83</v>
      </c>
      <c r="S6858" t="s">
        <v>77</v>
      </c>
      <c r="T6858" t="s">
        <v>44</v>
      </c>
      <c r="U6858" s="1">
        <v>43697</v>
      </c>
      <c r="V6858" s="1">
        <v>43755</v>
      </c>
      <c r="W6858" t="s">
        <v>84</v>
      </c>
      <c r="X6858" t="s">
        <v>46</v>
      </c>
      <c r="Y6858">
        <v>39</v>
      </c>
      <c r="Z6858">
        <v>36</v>
      </c>
      <c r="AA6858">
        <v>40</v>
      </c>
      <c r="AB6858">
        <v>90</v>
      </c>
      <c r="AC6858" t="s">
        <v>4487</v>
      </c>
      <c r="AD6858">
        <f>IF(ISBLANK(Source[[#This Row],[CrosslistID]]),1,1/COUNTIFS(Source[CrosslistID],Source[[#This Row],[CrosslistID]],Source[TermDesc],Source[[#This Row],[TermDesc]]))</f>
        <v>0.5</v>
      </c>
      <c r="AE6858">
        <v>52</v>
      </c>
      <c r="AF6858">
        <v>80</v>
      </c>
      <c r="AG6858">
        <v>65</v>
      </c>
      <c r="AH6858">
        <v>65</v>
      </c>
      <c r="AI6858">
        <v>1.1759999999999999</v>
      </c>
      <c r="AJ6858">
        <v>1.1759999999999999</v>
      </c>
      <c r="AK6858">
        <v>0.1</v>
      </c>
      <c r="AL68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1.3519999999999999</v>
      </c>
      <c r="AM6858">
        <f>IF(AND(Source[[#This Row],[Credit_Noncredit]]="Noncredit",Source[[#This Row],[FTEF]]&gt;0),Source[[#This Row],[NC XLST FTES]]*525/(437.5*Source[[#This Row],[FTEF]]),0)</f>
        <v>16.224</v>
      </c>
      <c r="AN6858">
        <f>IF(Source[[#This Row],[Credit_Noncredit]]="Credit",Source[[#This Row],[Census Enrollment]],Source[[#This Row],[Noncredit Avg. Attendance]])</f>
        <v>16.224</v>
      </c>
    </row>
    <row r="6859" spans="1:40" x14ac:dyDescent="0.25">
      <c r="A6859" t="s">
        <v>4484</v>
      </c>
      <c r="B6859" t="s">
        <v>33</v>
      </c>
      <c r="C6859" t="s">
        <v>55</v>
      </c>
      <c r="D6859" t="s">
        <v>56</v>
      </c>
      <c r="E6859" s="4">
        <v>80924</v>
      </c>
      <c r="F6859" s="4" t="s">
        <v>57</v>
      </c>
      <c r="G6859" s="4">
        <v>9208</v>
      </c>
      <c r="H6859" t="str">
        <f>CONCATENATE(Source[[#This Row],[Subject]],TRIM(Source[[#This Row],[Course]]))</f>
        <v>ACBO9208</v>
      </c>
      <c r="I6859" t="str">
        <f>VLOOKUP(Source[[#This Row],[SubjCrse]],'Courses and Categories'!$E$2:$G$1816,3,FALSE)</f>
        <v>Noncredit CTE</v>
      </c>
      <c r="J6859">
        <v>701</v>
      </c>
      <c r="K6859" t="s">
        <v>82</v>
      </c>
      <c r="L6859" t="s">
        <v>39</v>
      </c>
      <c r="M6859" t="s">
        <v>40</v>
      </c>
      <c r="N6859" t="s">
        <v>63</v>
      </c>
      <c r="O6859">
        <v>1040</v>
      </c>
      <c r="P6859">
        <v>1255</v>
      </c>
      <c r="Q6859" t="s">
        <v>52</v>
      </c>
      <c r="R6859">
        <v>471</v>
      </c>
      <c r="S6859" t="s">
        <v>53</v>
      </c>
      <c r="T6859" t="s">
        <v>44</v>
      </c>
      <c r="U6859" s="1">
        <v>43759</v>
      </c>
      <c r="V6859" s="1">
        <v>43788</v>
      </c>
      <c r="W6859" t="s">
        <v>117</v>
      </c>
      <c r="X6859" t="s">
        <v>46</v>
      </c>
      <c r="Y6859">
        <v>40</v>
      </c>
      <c r="Z6859">
        <v>34</v>
      </c>
      <c r="AA6859">
        <v>40</v>
      </c>
      <c r="AB6859">
        <v>85</v>
      </c>
      <c r="AD6859">
        <f>IF(ISBLANK(Source[[#This Row],[CrosslistID]]),1,1/COUNTIFS(Source[CrosslistID],Source[[#This Row],[CrosslistID]],Source[TermDesc],Source[[#This Row],[TermDesc]]))</f>
        <v>1</v>
      </c>
      <c r="AG6859">
        <v>0</v>
      </c>
      <c r="AH6859">
        <v>85</v>
      </c>
      <c r="AI6859">
        <v>1.119</v>
      </c>
      <c r="AJ6859">
        <v>1.119</v>
      </c>
      <c r="AK6859">
        <v>0.1</v>
      </c>
      <c r="AL68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1.119</v>
      </c>
      <c r="AM6859">
        <f>IF(AND(Source[[#This Row],[Credit_Noncredit]]="Noncredit",Source[[#This Row],[FTEF]]&gt;0),Source[[#This Row],[NC XLST FTES]]*525/(437.5*Source[[#This Row],[FTEF]]),0)</f>
        <v>13.428000000000001</v>
      </c>
      <c r="AN6859">
        <f>IF(Source[[#This Row],[Credit_Noncredit]]="Credit",Source[[#This Row],[Census Enrollment]],Source[[#This Row],[Noncredit Avg. Attendance]])</f>
        <v>13.428000000000001</v>
      </c>
    </row>
    <row r="6860" spans="1:40" x14ac:dyDescent="0.25">
      <c r="A6860" t="s">
        <v>4484</v>
      </c>
      <c r="B6860" t="s">
        <v>33</v>
      </c>
      <c r="C6860" t="s">
        <v>55</v>
      </c>
      <c r="D6860" t="s">
        <v>56</v>
      </c>
      <c r="E6860" s="4">
        <v>82595</v>
      </c>
      <c r="F6860" s="4" t="s">
        <v>57</v>
      </c>
      <c r="G6860" s="4">
        <v>9209</v>
      </c>
      <c r="H6860" t="str">
        <f>CONCATENATE(Source[[#This Row],[Subject]],TRIM(Source[[#This Row],[Course]]))</f>
        <v>ACBO9209</v>
      </c>
      <c r="I6860" t="str">
        <f>VLOOKUP(Source[[#This Row],[SubjCrse]],'Courses and Categories'!$E$2:$G$1816,3,FALSE)</f>
        <v>Noncredit CTE</v>
      </c>
      <c r="J6860">
        <v>401</v>
      </c>
      <c r="K6860" t="s">
        <v>85</v>
      </c>
      <c r="L6860" t="s">
        <v>87</v>
      </c>
      <c r="M6860" t="s">
        <v>40</v>
      </c>
      <c r="N6860" t="s">
        <v>105</v>
      </c>
      <c r="O6860">
        <v>1810</v>
      </c>
      <c r="P6860">
        <v>2025</v>
      </c>
      <c r="Q6860" t="s">
        <v>64</v>
      </c>
      <c r="R6860">
        <v>1102</v>
      </c>
      <c r="S6860" t="s">
        <v>65</v>
      </c>
      <c r="T6860" t="s">
        <v>44</v>
      </c>
      <c r="U6860" s="1">
        <v>43759</v>
      </c>
      <c r="V6860" s="1">
        <v>43817</v>
      </c>
      <c r="W6860" t="s">
        <v>66</v>
      </c>
      <c r="X6860" t="s">
        <v>46</v>
      </c>
      <c r="Y6860">
        <v>44</v>
      </c>
      <c r="Z6860">
        <v>42</v>
      </c>
      <c r="AA6860">
        <v>40</v>
      </c>
      <c r="AB6860">
        <v>105</v>
      </c>
      <c r="AD6860">
        <f>IF(ISBLANK(Source[[#This Row],[CrosslistID]]),1,1/COUNTIFS(Source[CrosslistID],Source[[#This Row],[CrosslistID]],Source[TermDesc],Source[[#This Row],[TermDesc]]))</f>
        <v>1</v>
      </c>
      <c r="AG6860">
        <v>0</v>
      </c>
      <c r="AH6860">
        <v>105</v>
      </c>
      <c r="AI6860">
        <v>1.4430000000000001</v>
      </c>
      <c r="AJ6860">
        <v>1.4430000000000001</v>
      </c>
      <c r="AK6860">
        <v>0.1</v>
      </c>
      <c r="AL68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1.4430000000000001</v>
      </c>
      <c r="AM6860">
        <f>IF(AND(Source[[#This Row],[Credit_Noncredit]]="Noncredit",Source[[#This Row],[FTEF]]&gt;0),Source[[#This Row],[NC XLST FTES]]*525/(437.5*Source[[#This Row],[FTEF]]),0)</f>
        <v>17.316000000000003</v>
      </c>
      <c r="AN6860">
        <f>IF(Source[[#This Row],[Credit_Noncredit]]="Credit",Source[[#This Row],[Census Enrollment]],Source[[#This Row],[Noncredit Avg. Attendance]])</f>
        <v>17.316000000000003</v>
      </c>
    </row>
    <row r="6861" spans="1:40" x14ac:dyDescent="0.25">
      <c r="A6861" t="s">
        <v>4484</v>
      </c>
      <c r="B6861" t="s">
        <v>33</v>
      </c>
      <c r="C6861" t="s">
        <v>55</v>
      </c>
      <c r="D6861" t="s">
        <v>56</v>
      </c>
      <c r="E6861" s="4">
        <v>82596</v>
      </c>
      <c r="F6861" s="4" t="s">
        <v>57</v>
      </c>
      <c r="G6861" s="4">
        <v>9209</v>
      </c>
      <c r="H6861" t="str">
        <f>CONCATENATE(Source[[#This Row],[Subject]],TRIM(Source[[#This Row],[Course]]))</f>
        <v>ACBO9209</v>
      </c>
      <c r="I6861" t="str">
        <f>VLOOKUP(Source[[#This Row],[SubjCrse]],'Courses and Categories'!$E$2:$G$1816,3,FALSE)</f>
        <v>Noncredit CTE</v>
      </c>
      <c r="J6861">
        <v>501</v>
      </c>
      <c r="K6861" t="s">
        <v>85</v>
      </c>
      <c r="L6861" t="s">
        <v>39</v>
      </c>
      <c r="M6861" t="s">
        <v>40</v>
      </c>
      <c r="N6861" t="s">
        <v>59</v>
      </c>
      <c r="O6861">
        <v>1040</v>
      </c>
      <c r="P6861">
        <v>1255</v>
      </c>
      <c r="Q6861" t="s">
        <v>76</v>
      </c>
      <c r="R6861" t="s">
        <v>83</v>
      </c>
      <c r="S6861" t="s">
        <v>77</v>
      </c>
      <c r="T6861" t="s">
        <v>44</v>
      </c>
      <c r="U6861" s="1">
        <v>43760</v>
      </c>
      <c r="V6861" s="1">
        <v>43818</v>
      </c>
      <c r="W6861" t="s">
        <v>84</v>
      </c>
      <c r="X6861" t="s">
        <v>46</v>
      </c>
      <c r="Y6861">
        <v>29</v>
      </c>
      <c r="Z6861">
        <v>25</v>
      </c>
      <c r="AA6861">
        <v>40</v>
      </c>
      <c r="AB6861">
        <v>62.5</v>
      </c>
      <c r="AC6861" t="s">
        <v>2960</v>
      </c>
      <c r="AD6861">
        <f>IF(ISBLANK(Source[[#This Row],[CrosslistID]]),1,1/COUNTIFS(Source[CrosslistID],Source[[#This Row],[CrosslistID]],Source[TermDesc],Source[[#This Row],[TermDesc]]))</f>
        <v>0.5</v>
      </c>
      <c r="AE6861">
        <v>35</v>
      </c>
      <c r="AF6861">
        <v>80</v>
      </c>
      <c r="AG6861">
        <v>43.75</v>
      </c>
      <c r="AH6861">
        <v>43.75</v>
      </c>
      <c r="AI6861">
        <v>0.7</v>
      </c>
      <c r="AJ6861">
        <v>0.7</v>
      </c>
      <c r="AK6861">
        <v>0.1</v>
      </c>
      <c r="AL68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0.95199999999999996</v>
      </c>
      <c r="AM6861">
        <f>IF(AND(Source[[#This Row],[Credit_Noncredit]]="Noncredit",Source[[#This Row],[FTEF]]&gt;0),Source[[#This Row],[NC XLST FTES]]*525/(437.5*Source[[#This Row],[FTEF]]),0)</f>
        <v>11.423999999999999</v>
      </c>
      <c r="AN6861">
        <f>IF(Source[[#This Row],[Credit_Noncredit]]="Credit",Source[[#This Row],[Census Enrollment]],Source[[#This Row],[Noncredit Avg. Attendance]])</f>
        <v>11.423999999999999</v>
      </c>
    </row>
    <row r="6862" spans="1:40" x14ac:dyDescent="0.25">
      <c r="A6862" t="s">
        <v>4484</v>
      </c>
      <c r="B6862" t="s">
        <v>33</v>
      </c>
      <c r="C6862" t="s">
        <v>55</v>
      </c>
      <c r="D6862" t="s">
        <v>56</v>
      </c>
      <c r="E6862" s="4">
        <v>82598</v>
      </c>
      <c r="F6862" s="4" t="s">
        <v>57</v>
      </c>
      <c r="G6862" s="4">
        <v>9209</v>
      </c>
      <c r="H6862" t="str">
        <f>CONCATENATE(Source[[#This Row],[Subject]],TRIM(Source[[#This Row],[Course]]))</f>
        <v>ACBO9209</v>
      </c>
      <c r="I6862" t="str">
        <f>VLOOKUP(Source[[#This Row],[SubjCrse]],'Courses and Categories'!$E$2:$G$1816,3,FALSE)</f>
        <v>Noncredit CTE</v>
      </c>
      <c r="J6862">
        <v>701</v>
      </c>
      <c r="K6862" t="s">
        <v>85</v>
      </c>
      <c r="L6862" t="s">
        <v>39</v>
      </c>
      <c r="M6862" t="s">
        <v>40</v>
      </c>
      <c r="N6862" t="s">
        <v>63</v>
      </c>
      <c r="O6862">
        <v>1040</v>
      </c>
      <c r="P6862">
        <v>1255</v>
      </c>
      <c r="Q6862" t="s">
        <v>52</v>
      </c>
      <c r="R6862">
        <v>471</v>
      </c>
      <c r="S6862" t="s">
        <v>53</v>
      </c>
      <c r="T6862" t="s">
        <v>44</v>
      </c>
      <c r="U6862" s="1">
        <v>43789</v>
      </c>
      <c r="V6862" s="1">
        <v>43818</v>
      </c>
      <c r="W6862" t="s">
        <v>117</v>
      </c>
      <c r="X6862" t="s">
        <v>46</v>
      </c>
      <c r="Y6862">
        <v>38</v>
      </c>
      <c r="Z6862">
        <v>32</v>
      </c>
      <c r="AA6862">
        <v>40</v>
      </c>
      <c r="AB6862">
        <v>80</v>
      </c>
      <c r="AD6862">
        <f>IF(ISBLANK(Source[[#This Row],[CrosslistID]]),1,1/COUNTIFS(Source[CrosslistID],Source[[#This Row],[CrosslistID]],Source[TermDesc],Source[[#This Row],[TermDesc]]))</f>
        <v>1</v>
      </c>
      <c r="AG6862">
        <v>0</v>
      </c>
      <c r="AH6862">
        <v>80</v>
      </c>
      <c r="AI6862">
        <v>0.96699999999999997</v>
      </c>
      <c r="AJ6862">
        <v>0.96699999999999997</v>
      </c>
      <c r="AK6862">
        <v>0.1</v>
      </c>
      <c r="AL68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0.96699999999999997</v>
      </c>
      <c r="AM6862">
        <f>IF(AND(Source[[#This Row],[Credit_Noncredit]]="Noncredit",Source[[#This Row],[FTEF]]&gt;0),Source[[#This Row],[NC XLST FTES]]*525/(437.5*Source[[#This Row],[FTEF]]),0)</f>
        <v>11.604000000000001</v>
      </c>
      <c r="AN6862">
        <f>IF(Source[[#This Row],[Credit_Noncredit]]="Credit",Source[[#This Row],[Census Enrollment]],Source[[#This Row],[Noncredit Avg. Attendance]])</f>
        <v>11.604000000000001</v>
      </c>
    </row>
    <row r="6863" spans="1:40" x14ac:dyDescent="0.25">
      <c r="A6863" t="s">
        <v>4484</v>
      </c>
      <c r="B6863" t="s">
        <v>33</v>
      </c>
      <c r="C6863" t="s">
        <v>55</v>
      </c>
      <c r="D6863" t="s">
        <v>56</v>
      </c>
      <c r="E6863" s="4">
        <v>83483</v>
      </c>
      <c r="F6863" s="4" t="s">
        <v>88</v>
      </c>
      <c r="G6863" s="4">
        <v>2500</v>
      </c>
      <c r="H6863" t="str">
        <f>CONCATENATE(Source[[#This Row],[Subject]],TRIM(Source[[#This Row],[Course]]))</f>
        <v>BOSS2500</v>
      </c>
      <c r="I6863" t="str">
        <f>VLOOKUP(Source[[#This Row],[SubjCrse]],'Courses and Categories'!$E$2:$G$1816,3,FALSE)</f>
        <v>Noncredit CTE</v>
      </c>
      <c r="J6863">
        <v>201</v>
      </c>
      <c r="K6863" t="s">
        <v>89</v>
      </c>
      <c r="L6863" t="s">
        <v>39</v>
      </c>
      <c r="M6863" t="s">
        <v>40</v>
      </c>
      <c r="N6863" t="s">
        <v>63</v>
      </c>
      <c r="O6863">
        <v>1040</v>
      </c>
      <c r="P6863">
        <v>1255</v>
      </c>
      <c r="Q6863" t="s">
        <v>60</v>
      </c>
      <c r="R6863">
        <v>228</v>
      </c>
      <c r="S6863" t="s">
        <v>61</v>
      </c>
      <c r="T6863" t="s">
        <v>44</v>
      </c>
      <c r="U6863" s="1">
        <v>43789</v>
      </c>
      <c r="V6863" s="1">
        <v>43818</v>
      </c>
      <c r="W6863" t="s">
        <v>90</v>
      </c>
      <c r="X6863" t="s">
        <v>46</v>
      </c>
      <c r="Y6863">
        <v>19</v>
      </c>
      <c r="Z6863">
        <v>19</v>
      </c>
      <c r="AA6863">
        <v>40</v>
      </c>
      <c r="AB6863">
        <v>47.5</v>
      </c>
      <c r="AD6863">
        <f>IF(ISBLANK(Source[[#This Row],[CrosslistID]]),1,1/COUNTIFS(Source[CrosslistID],Source[[#This Row],[CrosslistID]],Source[TermDesc],Source[[#This Row],[TermDesc]]))</f>
        <v>1</v>
      </c>
      <c r="AG6863">
        <v>0</v>
      </c>
      <c r="AH6863">
        <v>47.5</v>
      </c>
      <c r="AI6863">
        <v>0.95699999999999996</v>
      </c>
      <c r="AJ6863">
        <v>0.95699999999999996</v>
      </c>
      <c r="AK6863">
        <v>0.1</v>
      </c>
      <c r="AL68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0.95699999999999996</v>
      </c>
      <c r="AM6863">
        <f>IF(AND(Source[[#This Row],[Credit_Noncredit]]="Noncredit",Source[[#This Row],[FTEF]]&gt;0),Source[[#This Row],[NC XLST FTES]]*525/(437.5*Source[[#This Row],[FTEF]]),0)</f>
        <v>11.483999999999998</v>
      </c>
      <c r="AN6863">
        <f>IF(Source[[#This Row],[Credit_Noncredit]]="Credit",Source[[#This Row],[Census Enrollment]],Source[[#This Row],[Noncredit Avg. Attendance]])</f>
        <v>11.483999999999998</v>
      </c>
    </row>
    <row r="6864" spans="1:40" x14ac:dyDescent="0.25">
      <c r="A6864" t="s">
        <v>4484</v>
      </c>
      <c r="B6864" t="s">
        <v>33</v>
      </c>
      <c r="C6864" t="s">
        <v>55</v>
      </c>
      <c r="D6864" t="s">
        <v>56</v>
      </c>
      <c r="E6864" s="4">
        <v>83122</v>
      </c>
      <c r="F6864" s="4" t="s">
        <v>88</v>
      </c>
      <c r="G6864" s="4">
        <v>2500</v>
      </c>
      <c r="H6864" t="str">
        <f>CONCATENATE(Source[[#This Row],[Subject]],TRIM(Source[[#This Row],[Course]]))</f>
        <v>BOSS2500</v>
      </c>
      <c r="I6864" t="str">
        <f>VLOOKUP(Source[[#This Row],[SubjCrse]],'Courses and Categories'!$E$2:$G$1816,3,FALSE)</f>
        <v>Noncredit CTE</v>
      </c>
      <c r="J6864">
        <v>401</v>
      </c>
      <c r="K6864" t="s">
        <v>89</v>
      </c>
      <c r="L6864" t="s">
        <v>39</v>
      </c>
      <c r="M6864" t="s">
        <v>40</v>
      </c>
      <c r="N6864" t="s">
        <v>91</v>
      </c>
      <c r="O6864">
        <v>1040</v>
      </c>
      <c r="P6864">
        <v>1255</v>
      </c>
      <c r="Q6864" t="s">
        <v>64</v>
      </c>
      <c r="R6864">
        <v>1103</v>
      </c>
      <c r="S6864" t="s">
        <v>65</v>
      </c>
      <c r="T6864">
        <v>1</v>
      </c>
      <c r="U6864" s="1">
        <v>43694</v>
      </c>
      <c r="V6864" s="1">
        <v>43819</v>
      </c>
      <c r="W6864" t="s">
        <v>92</v>
      </c>
      <c r="X6864" t="s">
        <v>46</v>
      </c>
      <c r="Y6864">
        <v>38</v>
      </c>
      <c r="Z6864">
        <v>36</v>
      </c>
      <c r="AA6864">
        <v>40</v>
      </c>
      <c r="AB6864">
        <v>90</v>
      </c>
      <c r="AD6864">
        <f>IF(ISBLANK(Source[[#This Row],[CrosslistID]]),1,1/COUNTIFS(Source[CrosslistID],Source[[#This Row],[CrosslistID]],Source[TermDesc],Source[[#This Row],[TermDesc]]))</f>
        <v>1</v>
      </c>
      <c r="AG6864">
        <v>0</v>
      </c>
      <c r="AH6864">
        <v>90</v>
      </c>
      <c r="AI6864">
        <v>1.633</v>
      </c>
      <c r="AJ6864">
        <v>1.633</v>
      </c>
      <c r="AK6864">
        <v>0.1</v>
      </c>
      <c r="AL68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1.633</v>
      </c>
      <c r="AM6864">
        <f>IF(AND(Source[[#This Row],[Credit_Noncredit]]="Noncredit",Source[[#This Row],[FTEF]]&gt;0),Source[[#This Row],[NC XLST FTES]]*525/(437.5*Source[[#This Row],[FTEF]]),0)</f>
        <v>19.596</v>
      </c>
      <c r="AN6864">
        <f>IF(Source[[#This Row],[Credit_Noncredit]]="Credit",Source[[#This Row],[Census Enrollment]],Source[[#This Row],[Noncredit Avg. Attendance]])</f>
        <v>19.596</v>
      </c>
    </row>
    <row r="6865" spans="1:40" x14ac:dyDescent="0.25">
      <c r="A6865" t="s">
        <v>4484</v>
      </c>
      <c r="B6865" t="s">
        <v>33</v>
      </c>
      <c r="C6865" t="s">
        <v>55</v>
      </c>
      <c r="D6865" t="s">
        <v>56</v>
      </c>
      <c r="E6865" s="4">
        <v>83173</v>
      </c>
      <c r="F6865" s="4" t="s">
        <v>88</v>
      </c>
      <c r="G6865" s="4">
        <v>3500</v>
      </c>
      <c r="H6865" t="str">
        <f>CONCATENATE(Source[[#This Row],[Subject]],TRIM(Source[[#This Row],[Course]]))</f>
        <v>BOSS3500</v>
      </c>
      <c r="I6865" t="str">
        <f>VLOOKUP(Source[[#This Row],[SubjCrse]],'Courses and Categories'!$E$2:$G$1816,3,FALSE)</f>
        <v>Noncredit CTE</v>
      </c>
      <c r="J6865">
        <v>501</v>
      </c>
      <c r="K6865" t="s">
        <v>94</v>
      </c>
      <c r="L6865" t="s">
        <v>39</v>
      </c>
      <c r="M6865" t="s">
        <v>40</v>
      </c>
      <c r="N6865" t="s">
        <v>59</v>
      </c>
      <c r="O6865">
        <v>1310</v>
      </c>
      <c r="P6865">
        <v>1525</v>
      </c>
      <c r="Q6865" t="s">
        <v>76</v>
      </c>
      <c r="R6865" t="s">
        <v>138</v>
      </c>
      <c r="S6865" t="s">
        <v>77</v>
      </c>
      <c r="T6865" t="s">
        <v>44</v>
      </c>
      <c r="U6865" s="1">
        <v>43760</v>
      </c>
      <c r="V6865" s="1">
        <v>43818</v>
      </c>
      <c r="W6865" t="s">
        <v>108</v>
      </c>
      <c r="X6865" t="s">
        <v>46</v>
      </c>
      <c r="Y6865">
        <v>40</v>
      </c>
      <c r="Z6865">
        <v>39</v>
      </c>
      <c r="AA6865">
        <v>40</v>
      </c>
      <c r="AB6865">
        <v>97.5</v>
      </c>
      <c r="AD6865">
        <f>IF(ISBLANK(Source[[#This Row],[CrosslistID]]),1,1/COUNTIFS(Source[CrosslistID],Source[[#This Row],[CrosslistID]],Source[TermDesc],Source[[#This Row],[TermDesc]]))</f>
        <v>1</v>
      </c>
      <c r="AG6865">
        <v>0</v>
      </c>
      <c r="AH6865">
        <v>97.5</v>
      </c>
      <c r="AI6865">
        <v>1.3859999999999999</v>
      </c>
      <c r="AJ6865">
        <v>1.3859999999999999</v>
      </c>
      <c r="AK6865">
        <v>0.1</v>
      </c>
      <c r="AL68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1.3859999999999999</v>
      </c>
      <c r="AM6865">
        <f>IF(AND(Source[[#This Row],[Credit_Noncredit]]="Noncredit",Source[[#This Row],[FTEF]]&gt;0),Source[[#This Row],[NC XLST FTES]]*525/(437.5*Source[[#This Row],[FTEF]]),0)</f>
        <v>16.631999999999998</v>
      </c>
      <c r="AN6865">
        <f>IF(Source[[#This Row],[Credit_Noncredit]]="Credit",Source[[#This Row],[Census Enrollment]],Source[[#This Row],[Noncredit Avg. Attendance]])</f>
        <v>16.631999999999998</v>
      </c>
    </row>
    <row r="6866" spans="1:40" x14ac:dyDescent="0.25">
      <c r="A6866" t="s">
        <v>4484</v>
      </c>
      <c r="B6866" t="s">
        <v>33</v>
      </c>
      <c r="C6866" t="s">
        <v>55</v>
      </c>
      <c r="D6866" t="s">
        <v>56</v>
      </c>
      <c r="E6866" s="4">
        <v>83574</v>
      </c>
      <c r="F6866" s="4" t="s">
        <v>88</v>
      </c>
      <c r="G6866" s="4">
        <v>3501</v>
      </c>
      <c r="H6866" t="str">
        <f>CONCATENATE(Source[[#This Row],[Subject]],TRIM(Source[[#This Row],[Course]]))</f>
        <v>BOSS3501</v>
      </c>
      <c r="I6866" t="str">
        <f>VLOOKUP(Source[[#This Row],[SubjCrse]],'Courses and Categories'!$E$2:$G$1816,3,FALSE)</f>
        <v>Noncredit CTE</v>
      </c>
      <c r="J6866">
        <v>401</v>
      </c>
      <c r="K6866" t="s">
        <v>101</v>
      </c>
      <c r="L6866" t="s">
        <v>39</v>
      </c>
      <c r="M6866" t="s">
        <v>40</v>
      </c>
      <c r="N6866" t="s">
        <v>102</v>
      </c>
      <c r="O6866">
        <v>900</v>
      </c>
      <c r="P6866">
        <v>1350</v>
      </c>
      <c r="Q6866" t="s">
        <v>64</v>
      </c>
      <c r="R6866" t="s">
        <v>196</v>
      </c>
      <c r="S6866" t="s">
        <v>65</v>
      </c>
      <c r="T6866" t="s">
        <v>44</v>
      </c>
      <c r="U6866" s="1">
        <v>43789</v>
      </c>
      <c r="V6866" s="1">
        <v>43791</v>
      </c>
      <c r="W6866" t="s">
        <v>2283</v>
      </c>
      <c r="X6866" t="s">
        <v>46</v>
      </c>
      <c r="Y6866">
        <v>15</v>
      </c>
      <c r="Z6866">
        <v>14</v>
      </c>
      <c r="AA6866">
        <v>40</v>
      </c>
      <c r="AB6866">
        <v>35</v>
      </c>
      <c r="AD6866">
        <f>IF(ISBLANK(Source[[#This Row],[CrosslistID]]),1,1/COUNTIFS(Source[CrosslistID],Source[[#This Row],[CrosslistID]],Source[TermDesc],Source[[#This Row],[TermDesc]]))</f>
        <v>1</v>
      </c>
      <c r="AG6866">
        <v>0</v>
      </c>
      <c r="AH6866">
        <v>35</v>
      </c>
      <c r="AI6866">
        <v>0.28599999999999998</v>
      </c>
      <c r="AJ6866">
        <v>0.28599999999999998</v>
      </c>
      <c r="AK6866">
        <v>3.3300000000000003E-2</v>
      </c>
      <c r="AL68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0.28599999999999998</v>
      </c>
      <c r="AM6866">
        <f>IF(AND(Source[[#This Row],[Credit_Noncredit]]="Noncredit",Source[[#This Row],[FTEF]]&gt;0),Source[[#This Row],[NC XLST FTES]]*525/(437.5*Source[[#This Row],[FTEF]]),0)</f>
        <v>10.306306306306304</v>
      </c>
      <c r="AN6866">
        <f>IF(Source[[#This Row],[Credit_Noncredit]]="Credit",Source[[#This Row],[Census Enrollment]],Source[[#This Row],[Noncredit Avg. Attendance]])</f>
        <v>10.306306306306304</v>
      </c>
    </row>
    <row r="6867" spans="1:40" x14ac:dyDescent="0.25">
      <c r="A6867" t="s">
        <v>4484</v>
      </c>
      <c r="B6867" t="s">
        <v>33</v>
      </c>
      <c r="C6867" t="s">
        <v>55</v>
      </c>
      <c r="D6867" t="s">
        <v>56</v>
      </c>
      <c r="E6867" s="4">
        <v>83575</v>
      </c>
      <c r="F6867" s="4" t="s">
        <v>88</v>
      </c>
      <c r="G6867" s="4">
        <v>3502</v>
      </c>
      <c r="H6867" t="str">
        <f>CONCATENATE(Source[[#This Row],[Subject]],TRIM(Source[[#This Row],[Course]]))</f>
        <v>BOSS3502</v>
      </c>
      <c r="I6867" t="str">
        <f>VLOOKUP(Source[[#This Row],[SubjCrse]],'Courses and Categories'!$E$2:$G$1816,3,FALSE)</f>
        <v>Noncredit CTE</v>
      </c>
      <c r="J6867">
        <v>501</v>
      </c>
      <c r="K6867" t="s">
        <v>104</v>
      </c>
      <c r="L6867" t="s">
        <v>39</v>
      </c>
      <c r="M6867" t="s">
        <v>40</v>
      </c>
      <c r="N6867" t="s">
        <v>59</v>
      </c>
      <c r="O6867">
        <v>1310</v>
      </c>
      <c r="P6867">
        <v>1525</v>
      </c>
      <c r="Q6867" t="s">
        <v>76</v>
      </c>
      <c r="R6867">
        <v>516</v>
      </c>
      <c r="S6867" t="s">
        <v>77</v>
      </c>
      <c r="T6867" t="s">
        <v>44</v>
      </c>
      <c r="U6867" s="1">
        <v>43697</v>
      </c>
      <c r="V6867" s="1">
        <v>43755</v>
      </c>
      <c r="W6867" t="s">
        <v>108</v>
      </c>
      <c r="X6867" t="s">
        <v>46</v>
      </c>
      <c r="Y6867">
        <v>28</v>
      </c>
      <c r="Z6867">
        <v>24</v>
      </c>
      <c r="AA6867">
        <v>40</v>
      </c>
      <c r="AB6867">
        <v>60</v>
      </c>
      <c r="AD6867">
        <f>IF(ISBLANK(Source[[#This Row],[CrosslistID]]),1,1/COUNTIFS(Source[CrosslistID],Source[[#This Row],[CrosslistID]],Source[TermDesc],Source[[#This Row],[TermDesc]]))</f>
        <v>1</v>
      </c>
      <c r="AG6867">
        <v>0</v>
      </c>
      <c r="AH6867">
        <v>60</v>
      </c>
      <c r="AI6867">
        <v>1.01</v>
      </c>
      <c r="AJ6867">
        <v>1.01</v>
      </c>
      <c r="AK6867">
        <v>0.1</v>
      </c>
      <c r="AL68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1.01</v>
      </c>
      <c r="AM6867">
        <f>IF(AND(Source[[#This Row],[Credit_Noncredit]]="Noncredit",Source[[#This Row],[FTEF]]&gt;0),Source[[#This Row],[NC XLST FTES]]*525/(437.5*Source[[#This Row],[FTEF]]),0)</f>
        <v>12.12</v>
      </c>
      <c r="AN6867">
        <f>IF(Source[[#This Row],[Credit_Noncredit]]="Credit",Source[[#This Row],[Census Enrollment]],Source[[#This Row],[Noncredit Avg. Attendance]])</f>
        <v>12.12</v>
      </c>
    </row>
    <row r="6868" spans="1:40" x14ac:dyDescent="0.25">
      <c r="A6868" t="s">
        <v>4484</v>
      </c>
      <c r="B6868" t="s">
        <v>33</v>
      </c>
      <c r="C6868" t="s">
        <v>55</v>
      </c>
      <c r="D6868" t="s">
        <v>56</v>
      </c>
      <c r="E6868" s="4">
        <v>83182</v>
      </c>
      <c r="F6868" s="4" t="s">
        <v>88</v>
      </c>
      <c r="G6868" s="4">
        <v>4510</v>
      </c>
      <c r="H6868" t="str">
        <f>CONCATENATE(Source[[#This Row],[Subject]],TRIM(Source[[#This Row],[Course]]))</f>
        <v>BOSS4510</v>
      </c>
      <c r="I6868" t="str">
        <f>VLOOKUP(Source[[#This Row],[SubjCrse]],'Courses and Categories'!$E$2:$G$1816,3,FALSE)</f>
        <v>Noncredit CTE</v>
      </c>
      <c r="J6868">
        <v>501</v>
      </c>
      <c r="K6868" t="s">
        <v>110</v>
      </c>
      <c r="L6868" t="s">
        <v>39</v>
      </c>
      <c r="M6868" t="s">
        <v>40</v>
      </c>
      <c r="N6868" t="s">
        <v>91</v>
      </c>
      <c r="O6868">
        <v>900</v>
      </c>
      <c r="P6868">
        <v>1115</v>
      </c>
      <c r="Q6868" t="s">
        <v>76</v>
      </c>
      <c r="R6868">
        <v>514</v>
      </c>
      <c r="S6868" t="s">
        <v>77</v>
      </c>
      <c r="T6868">
        <v>1</v>
      </c>
      <c r="U6868" s="1">
        <v>43694</v>
      </c>
      <c r="V6868" s="1">
        <v>43819</v>
      </c>
      <c r="W6868" t="s">
        <v>111</v>
      </c>
      <c r="X6868" t="s">
        <v>46</v>
      </c>
      <c r="Y6868">
        <v>64</v>
      </c>
      <c r="Z6868">
        <v>29</v>
      </c>
      <c r="AA6868">
        <v>40</v>
      </c>
      <c r="AB6868">
        <v>72.5</v>
      </c>
      <c r="AD6868">
        <f>IF(ISBLANK(Source[[#This Row],[CrosslistID]]),1,1/COUNTIFS(Source[CrosslistID],Source[[#This Row],[CrosslistID]],Source[TermDesc],Source[[#This Row],[TermDesc]]))</f>
        <v>1</v>
      </c>
      <c r="AG6868">
        <v>0</v>
      </c>
      <c r="AH6868">
        <v>72.5</v>
      </c>
      <c r="AI6868">
        <v>1.6950000000000001</v>
      </c>
      <c r="AJ6868">
        <v>1.6950000000000001</v>
      </c>
      <c r="AK6868">
        <v>0.1</v>
      </c>
      <c r="AL68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1.6950000000000001</v>
      </c>
      <c r="AM6868">
        <f>IF(AND(Source[[#This Row],[Credit_Noncredit]]="Noncredit",Source[[#This Row],[FTEF]]&gt;0),Source[[#This Row],[NC XLST FTES]]*525/(437.5*Source[[#This Row],[FTEF]]),0)</f>
        <v>20.34</v>
      </c>
      <c r="AN6868">
        <f>IF(Source[[#This Row],[Credit_Noncredit]]="Credit",Source[[#This Row],[Census Enrollment]],Source[[#This Row],[Noncredit Avg. Attendance]])</f>
        <v>20.34</v>
      </c>
    </row>
    <row r="6869" spans="1:40" x14ac:dyDescent="0.25">
      <c r="A6869" t="s">
        <v>4484</v>
      </c>
      <c r="B6869" t="s">
        <v>33</v>
      </c>
      <c r="C6869" t="s">
        <v>55</v>
      </c>
      <c r="D6869" t="s">
        <v>56</v>
      </c>
      <c r="E6869" s="4">
        <v>83586</v>
      </c>
      <c r="F6869" s="4" t="s">
        <v>88</v>
      </c>
      <c r="G6869" s="4">
        <v>5500</v>
      </c>
      <c r="H6869" t="str">
        <f>CONCATENATE(Source[[#This Row],[Subject]],TRIM(Source[[#This Row],[Course]]))</f>
        <v>BOSS5500</v>
      </c>
      <c r="I6869" t="str">
        <f>VLOOKUP(Source[[#This Row],[SubjCrse]],'Courses and Categories'!$E$2:$G$1816,3,FALSE)</f>
        <v>Noncredit CTE</v>
      </c>
      <c r="J6869">
        <v>401</v>
      </c>
      <c r="K6869" t="s">
        <v>112</v>
      </c>
      <c r="L6869" t="s">
        <v>39</v>
      </c>
      <c r="M6869" t="s">
        <v>40</v>
      </c>
      <c r="N6869" t="s">
        <v>63</v>
      </c>
      <c r="O6869">
        <v>1040</v>
      </c>
      <c r="P6869">
        <v>1255</v>
      </c>
      <c r="Q6869" t="s">
        <v>64</v>
      </c>
      <c r="R6869">
        <v>1103</v>
      </c>
      <c r="S6869" t="s">
        <v>65</v>
      </c>
      <c r="T6869" t="s">
        <v>44</v>
      </c>
      <c r="U6869" s="1">
        <v>43759</v>
      </c>
      <c r="V6869" s="1">
        <v>43788</v>
      </c>
      <c r="W6869" t="s">
        <v>92</v>
      </c>
      <c r="X6869" t="s">
        <v>46</v>
      </c>
      <c r="Y6869">
        <v>36</v>
      </c>
      <c r="Z6869">
        <v>35</v>
      </c>
      <c r="AA6869">
        <v>40</v>
      </c>
      <c r="AB6869">
        <v>87.5</v>
      </c>
      <c r="AD6869">
        <f>IF(ISBLANK(Source[[#This Row],[CrosslistID]]),1,1/COUNTIFS(Source[CrosslistID],Source[[#This Row],[CrosslistID]],Source[TermDesc],Source[[#This Row],[TermDesc]]))</f>
        <v>1</v>
      </c>
      <c r="AG6869">
        <v>0</v>
      </c>
      <c r="AH6869">
        <v>87.5</v>
      </c>
      <c r="AI6869">
        <v>1.3240000000000001</v>
      </c>
      <c r="AJ6869">
        <v>1.3240000000000001</v>
      </c>
      <c r="AK6869">
        <v>0.1</v>
      </c>
      <c r="AL68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1.3240000000000001</v>
      </c>
      <c r="AM6869">
        <f>IF(AND(Source[[#This Row],[Credit_Noncredit]]="Noncredit",Source[[#This Row],[FTEF]]&gt;0),Source[[#This Row],[NC XLST FTES]]*525/(437.5*Source[[#This Row],[FTEF]]),0)</f>
        <v>15.888</v>
      </c>
      <c r="AN6869">
        <f>IF(Source[[#This Row],[Credit_Noncredit]]="Credit",Source[[#This Row],[Census Enrollment]],Source[[#This Row],[Noncredit Avg. Attendance]])</f>
        <v>15.888</v>
      </c>
    </row>
    <row r="6870" spans="1:40" x14ac:dyDescent="0.25">
      <c r="A6870" t="s">
        <v>4484</v>
      </c>
      <c r="B6870" t="s">
        <v>33</v>
      </c>
      <c r="C6870" t="s">
        <v>55</v>
      </c>
      <c r="D6870" t="s">
        <v>56</v>
      </c>
      <c r="E6870" s="4">
        <v>83183</v>
      </c>
      <c r="F6870" s="4" t="s">
        <v>88</v>
      </c>
      <c r="G6870" s="4">
        <v>5500</v>
      </c>
      <c r="H6870" t="str">
        <f>CONCATENATE(Source[[#This Row],[Subject]],TRIM(Source[[#This Row],[Course]]))</f>
        <v>BOSS5500</v>
      </c>
      <c r="I6870" t="str">
        <f>VLOOKUP(Source[[#This Row],[SubjCrse]],'Courses and Categories'!$E$2:$G$1816,3,FALSE)</f>
        <v>Noncredit CTE</v>
      </c>
      <c r="J6870">
        <v>501</v>
      </c>
      <c r="K6870" t="s">
        <v>112</v>
      </c>
      <c r="L6870" t="s">
        <v>39</v>
      </c>
      <c r="M6870" t="s">
        <v>40</v>
      </c>
      <c r="N6870" t="s">
        <v>59</v>
      </c>
      <c r="O6870">
        <v>1310</v>
      </c>
      <c r="P6870">
        <v>1525</v>
      </c>
      <c r="Q6870" t="s">
        <v>76</v>
      </c>
      <c r="R6870" t="s">
        <v>83</v>
      </c>
      <c r="S6870" t="s">
        <v>77</v>
      </c>
      <c r="T6870" t="s">
        <v>44</v>
      </c>
      <c r="U6870" s="1">
        <v>43697</v>
      </c>
      <c r="V6870" s="1">
        <v>43755</v>
      </c>
      <c r="W6870" t="s">
        <v>84</v>
      </c>
      <c r="X6870" t="s">
        <v>46</v>
      </c>
      <c r="Y6870">
        <v>27</v>
      </c>
      <c r="Z6870">
        <v>25</v>
      </c>
      <c r="AA6870">
        <v>40</v>
      </c>
      <c r="AB6870">
        <v>62.5</v>
      </c>
      <c r="AC6870" t="s">
        <v>1314</v>
      </c>
      <c r="AD6870">
        <f>IF(ISBLANK(Source[[#This Row],[CrosslistID]]),1,1/COUNTIFS(Source[CrosslistID],Source[[#This Row],[CrosslistID]],Source[TermDesc],Source[[#This Row],[TermDesc]]))</f>
        <v>0.33333333333333331</v>
      </c>
      <c r="AE6870">
        <v>67</v>
      </c>
      <c r="AF6870">
        <v>120</v>
      </c>
      <c r="AG6870">
        <v>55.833300000000001</v>
      </c>
      <c r="AH6870">
        <v>55.833300000000001</v>
      </c>
      <c r="AI6870">
        <v>0.61399999999999999</v>
      </c>
      <c r="AJ6870">
        <v>0.61399999999999999</v>
      </c>
      <c r="AK6870">
        <v>0.1</v>
      </c>
      <c r="AL68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1.68</v>
      </c>
      <c r="AM6870">
        <f>IF(AND(Source[[#This Row],[Credit_Noncredit]]="Noncredit",Source[[#This Row],[FTEF]]&gt;0),Source[[#This Row],[NC XLST FTES]]*525/(437.5*Source[[#This Row],[FTEF]]),0)</f>
        <v>20.16</v>
      </c>
      <c r="AN6870">
        <f>IF(Source[[#This Row],[Credit_Noncredit]]="Credit",Source[[#This Row],[Census Enrollment]],Source[[#This Row],[Noncredit Avg. Attendance]])</f>
        <v>20.16</v>
      </c>
    </row>
    <row r="6871" spans="1:40" x14ac:dyDescent="0.25">
      <c r="A6871" t="s">
        <v>4484</v>
      </c>
      <c r="B6871" t="s">
        <v>33</v>
      </c>
      <c r="C6871" t="s">
        <v>55</v>
      </c>
      <c r="D6871" t="s">
        <v>56</v>
      </c>
      <c r="E6871" s="4">
        <v>83184</v>
      </c>
      <c r="F6871" s="4" t="s">
        <v>88</v>
      </c>
      <c r="G6871" s="4">
        <v>5500</v>
      </c>
      <c r="H6871" t="str">
        <f>CONCATENATE(Source[[#This Row],[Subject]],TRIM(Source[[#This Row],[Course]]))</f>
        <v>BOSS5500</v>
      </c>
      <c r="I6871" t="str">
        <f>VLOOKUP(Source[[#This Row],[SubjCrse]],'Courses and Categories'!$E$2:$G$1816,3,FALSE)</f>
        <v>Noncredit CTE</v>
      </c>
      <c r="J6871">
        <v>502</v>
      </c>
      <c r="K6871" t="s">
        <v>112</v>
      </c>
      <c r="L6871" t="s">
        <v>39</v>
      </c>
      <c r="M6871" t="s">
        <v>40</v>
      </c>
      <c r="N6871" t="s">
        <v>59</v>
      </c>
      <c r="O6871">
        <v>1310</v>
      </c>
      <c r="P6871">
        <v>1525</v>
      </c>
      <c r="Q6871" t="s">
        <v>76</v>
      </c>
      <c r="R6871" t="s">
        <v>83</v>
      </c>
      <c r="S6871" t="s">
        <v>77</v>
      </c>
      <c r="T6871" t="s">
        <v>44</v>
      </c>
      <c r="U6871" s="1">
        <v>43760</v>
      </c>
      <c r="V6871" s="1">
        <v>43818</v>
      </c>
      <c r="W6871" t="s">
        <v>84</v>
      </c>
      <c r="X6871" t="s">
        <v>46</v>
      </c>
      <c r="Y6871">
        <v>17</v>
      </c>
      <c r="Z6871">
        <v>17</v>
      </c>
      <c r="AA6871">
        <v>40</v>
      </c>
      <c r="AB6871">
        <v>42.5</v>
      </c>
      <c r="AC6871" t="s">
        <v>1312</v>
      </c>
      <c r="AD6871">
        <f>IF(ISBLANK(Source[[#This Row],[CrosslistID]]),1,1/COUNTIFS(Source[CrosslistID],Source[[#This Row],[CrosslistID]],Source[TermDesc],Source[[#This Row],[TermDesc]]))</f>
        <v>0.33333333333333331</v>
      </c>
      <c r="AE6871">
        <v>48</v>
      </c>
      <c r="AF6871">
        <v>120</v>
      </c>
      <c r="AG6871">
        <v>40</v>
      </c>
      <c r="AH6871">
        <v>40</v>
      </c>
      <c r="AI6871">
        <v>0.505</v>
      </c>
      <c r="AJ6871">
        <v>0.505</v>
      </c>
      <c r="AK6871">
        <v>0.1</v>
      </c>
      <c r="AL68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1.5959999999999999</v>
      </c>
      <c r="AM6871">
        <f>IF(AND(Source[[#This Row],[Credit_Noncredit]]="Noncredit",Source[[#This Row],[FTEF]]&gt;0),Source[[#This Row],[NC XLST FTES]]*525/(437.5*Source[[#This Row],[FTEF]]),0)</f>
        <v>19.152000000000001</v>
      </c>
      <c r="AN6871">
        <f>IF(Source[[#This Row],[Credit_Noncredit]]="Credit",Source[[#This Row],[Census Enrollment]],Source[[#This Row],[Noncredit Avg. Attendance]])</f>
        <v>19.152000000000001</v>
      </c>
    </row>
    <row r="6872" spans="1:40" x14ac:dyDescent="0.25">
      <c r="A6872" t="s">
        <v>4484</v>
      </c>
      <c r="B6872" t="s">
        <v>33</v>
      </c>
      <c r="C6872" t="s">
        <v>55</v>
      </c>
      <c r="D6872" t="s">
        <v>56</v>
      </c>
      <c r="E6872" s="4">
        <v>83185</v>
      </c>
      <c r="F6872" s="4" t="s">
        <v>88</v>
      </c>
      <c r="G6872" s="4">
        <v>5500</v>
      </c>
      <c r="H6872" t="str">
        <f>CONCATENATE(Source[[#This Row],[Subject]],TRIM(Source[[#This Row],[Course]]))</f>
        <v>BOSS5500</v>
      </c>
      <c r="I6872" t="str">
        <f>VLOOKUP(Source[[#This Row],[SubjCrse]],'Courses and Categories'!$E$2:$G$1816,3,FALSE)</f>
        <v>Noncredit CTE</v>
      </c>
      <c r="J6872">
        <v>701</v>
      </c>
      <c r="K6872" t="s">
        <v>112</v>
      </c>
      <c r="L6872" t="s">
        <v>39</v>
      </c>
      <c r="M6872" t="s">
        <v>40</v>
      </c>
      <c r="N6872" t="s">
        <v>105</v>
      </c>
      <c r="O6872">
        <v>1310</v>
      </c>
      <c r="P6872">
        <v>1525</v>
      </c>
      <c r="Q6872" t="s">
        <v>52</v>
      </c>
      <c r="R6872">
        <v>470</v>
      </c>
      <c r="S6872" t="s">
        <v>53</v>
      </c>
      <c r="T6872" t="s">
        <v>44</v>
      </c>
      <c r="U6872" s="1">
        <v>43696</v>
      </c>
      <c r="V6872" s="1">
        <v>43754</v>
      </c>
      <c r="W6872" t="s">
        <v>117</v>
      </c>
      <c r="X6872" t="s">
        <v>46</v>
      </c>
      <c r="Y6872">
        <v>46</v>
      </c>
      <c r="Z6872">
        <v>46</v>
      </c>
      <c r="AA6872">
        <v>40</v>
      </c>
      <c r="AB6872">
        <v>115</v>
      </c>
      <c r="AC6872" t="s">
        <v>1271</v>
      </c>
      <c r="AD6872">
        <f>IF(ISBLANK(Source[[#This Row],[CrosslistID]]),1,1/COUNTIFS(Source[CrosslistID],Source[[#This Row],[CrosslistID]],Source[TermDesc],Source[[#This Row],[TermDesc]]))</f>
        <v>0.5</v>
      </c>
      <c r="AE6872">
        <v>46</v>
      </c>
      <c r="AF6872">
        <v>120</v>
      </c>
      <c r="AG6872">
        <v>38.333300000000001</v>
      </c>
      <c r="AH6872">
        <v>38.333300000000001</v>
      </c>
      <c r="AI6872">
        <v>1.2290000000000001</v>
      </c>
      <c r="AJ6872">
        <v>1.2290000000000001</v>
      </c>
      <c r="AK6872">
        <v>0.1</v>
      </c>
      <c r="AL68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1.2290000000000001</v>
      </c>
      <c r="AM6872">
        <f>IF(AND(Source[[#This Row],[Credit_Noncredit]]="Noncredit",Source[[#This Row],[FTEF]]&gt;0),Source[[#This Row],[NC XLST FTES]]*525/(437.5*Source[[#This Row],[FTEF]]),0)</f>
        <v>14.748000000000001</v>
      </c>
      <c r="AN6872">
        <f>IF(Source[[#This Row],[Credit_Noncredit]]="Credit",Source[[#This Row],[Census Enrollment]],Source[[#This Row],[Noncredit Avg. Attendance]])</f>
        <v>14.748000000000001</v>
      </c>
    </row>
    <row r="6873" spans="1:40" x14ac:dyDescent="0.25">
      <c r="A6873" t="s">
        <v>4484</v>
      </c>
      <c r="B6873" t="s">
        <v>33</v>
      </c>
      <c r="C6873" t="s">
        <v>55</v>
      </c>
      <c r="D6873" t="s">
        <v>56</v>
      </c>
      <c r="E6873" s="4">
        <v>83186</v>
      </c>
      <c r="F6873" s="4" t="s">
        <v>88</v>
      </c>
      <c r="G6873" s="4">
        <v>5500</v>
      </c>
      <c r="H6873" t="str">
        <f>CONCATENATE(Source[[#This Row],[Subject]],TRIM(Source[[#This Row],[Course]]))</f>
        <v>BOSS5500</v>
      </c>
      <c r="I6873" t="str">
        <f>VLOOKUP(Source[[#This Row],[SubjCrse]],'Courses and Categories'!$E$2:$G$1816,3,FALSE)</f>
        <v>Noncredit CTE</v>
      </c>
      <c r="J6873">
        <v>702</v>
      </c>
      <c r="K6873" t="s">
        <v>112</v>
      </c>
      <c r="L6873" t="s">
        <v>39</v>
      </c>
      <c r="M6873" t="s">
        <v>40</v>
      </c>
      <c r="N6873" t="s">
        <v>105</v>
      </c>
      <c r="O6873">
        <v>1310</v>
      </c>
      <c r="P6873">
        <v>1525</v>
      </c>
      <c r="Q6873" t="s">
        <v>52</v>
      </c>
      <c r="R6873">
        <v>470</v>
      </c>
      <c r="S6873" t="s">
        <v>53</v>
      </c>
      <c r="T6873" t="s">
        <v>44</v>
      </c>
      <c r="U6873" s="1">
        <v>43759</v>
      </c>
      <c r="V6873" s="1">
        <v>43817</v>
      </c>
      <c r="W6873" t="s">
        <v>117</v>
      </c>
      <c r="X6873" t="s">
        <v>46</v>
      </c>
      <c r="Y6873">
        <v>26</v>
      </c>
      <c r="Z6873">
        <v>26</v>
      </c>
      <c r="AA6873">
        <v>40</v>
      </c>
      <c r="AB6873">
        <v>65</v>
      </c>
      <c r="AC6873" t="s">
        <v>1272</v>
      </c>
      <c r="AD6873">
        <f>IF(ISBLANK(Source[[#This Row],[CrosslistID]]),1,1/COUNTIFS(Source[CrosslistID],Source[[#This Row],[CrosslistID]],Source[TermDesc],Source[[#This Row],[TermDesc]]))</f>
        <v>0.33333333333333331</v>
      </c>
      <c r="AE6873">
        <v>54</v>
      </c>
      <c r="AF6873">
        <v>120</v>
      </c>
      <c r="AG6873">
        <v>45</v>
      </c>
      <c r="AH6873">
        <v>45</v>
      </c>
      <c r="AI6873">
        <v>0.56200000000000006</v>
      </c>
      <c r="AJ6873">
        <v>0.56200000000000006</v>
      </c>
      <c r="AK6873">
        <v>0.1</v>
      </c>
      <c r="AL68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1.2050000000000001</v>
      </c>
      <c r="AM6873">
        <f>IF(AND(Source[[#This Row],[Credit_Noncredit]]="Noncredit",Source[[#This Row],[FTEF]]&gt;0),Source[[#This Row],[NC XLST FTES]]*525/(437.5*Source[[#This Row],[FTEF]]),0)</f>
        <v>14.46</v>
      </c>
      <c r="AN6873">
        <f>IF(Source[[#This Row],[Credit_Noncredit]]="Credit",Source[[#This Row],[Census Enrollment]],Source[[#This Row],[Noncredit Avg. Attendance]])</f>
        <v>14.46</v>
      </c>
    </row>
    <row r="6874" spans="1:40" x14ac:dyDescent="0.25">
      <c r="A6874" t="s">
        <v>4484</v>
      </c>
      <c r="B6874" t="s">
        <v>33</v>
      </c>
      <c r="C6874" t="s">
        <v>55</v>
      </c>
      <c r="D6874" t="s">
        <v>56</v>
      </c>
      <c r="E6874" s="4">
        <v>83530</v>
      </c>
      <c r="F6874" s="4" t="s">
        <v>88</v>
      </c>
      <c r="G6874" s="4">
        <v>5506</v>
      </c>
      <c r="H6874" t="str">
        <f>CONCATENATE(Source[[#This Row],[Subject]],TRIM(Source[[#This Row],[Course]]))</f>
        <v>BOSS5506</v>
      </c>
      <c r="I6874" t="str">
        <f>VLOOKUP(Source[[#This Row],[SubjCrse]],'Courses and Categories'!$E$2:$G$1816,3,FALSE)</f>
        <v>Noncredit CTE</v>
      </c>
      <c r="J6874">
        <v>401</v>
      </c>
      <c r="K6874" t="s">
        <v>121</v>
      </c>
      <c r="L6874" t="s">
        <v>39</v>
      </c>
      <c r="M6874" t="s">
        <v>40</v>
      </c>
      <c r="N6874" t="s">
        <v>59</v>
      </c>
      <c r="O6874">
        <v>1310</v>
      </c>
      <c r="P6874">
        <v>1600</v>
      </c>
      <c r="Q6874" t="s">
        <v>64</v>
      </c>
      <c r="R6874">
        <v>1103</v>
      </c>
      <c r="S6874" t="s">
        <v>65</v>
      </c>
      <c r="T6874" t="s">
        <v>44</v>
      </c>
      <c r="U6874" s="1">
        <v>43804</v>
      </c>
      <c r="V6874" s="1">
        <v>43818</v>
      </c>
      <c r="W6874" t="s">
        <v>123</v>
      </c>
      <c r="X6874" t="s">
        <v>46</v>
      </c>
      <c r="Y6874">
        <v>28</v>
      </c>
      <c r="Z6874">
        <v>26</v>
      </c>
      <c r="AA6874">
        <v>40</v>
      </c>
      <c r="AB6874">
        <v>65</v>
      </c>
      <c r="AD6874">
        <f>IF(ISBLANK(Source[[#This Row],[CrosslistID]]),1,1/COUNTIFS(Source[CrosslistID],Source[[#This Row],[CrosslistID]],Source[TermDesc],Source[[#This Row],[TermDesc]]))</f>
        <v>1</v>
      </c>
      <c r="AG6874">
        <v>0</v>
      </c>
      <c r="AH6874">
        <v>65</v>
      </c>
      <c r="AI6874">
        <v>0.21099999999999999</v>
      </c>
      <c r="AJ6874">
        <v>0.21099999999999999</v>
      </c>
      <c r="AK6874">
        <v>3.3300000000000003E-2</v>
      </c>
      <c r="AL68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0.21099999999999999</v>
      </c>
      <c r="AM6874">
        <f>IF(AND(Source[[#This Row],[Credit_Noncredit]]="Noncredit",Source[[#This Row],[FTEF]]&gt;0),Source[[#This Row],[NC XLST FTES]]*525/(437.5*Source[[#This Row],[FTEF]]),0)</f>
        <v>7.6036036036036023</v>
      </c>
      <c r="AN6874">
        <f>IF(Source[[#This Row],[Credit_Noncredit]]="Credit",Source[[#This Row],[Census Enrollment]],Source[[#This Row],[Noncredit Avg. Attendance]])</f>
        <v>7.6036036036036023</v>
      </c>
    </row>
    <row r="6875" spans="1:40" x14ac:dyDescent="0.25">
      <c r="A6875" t="s">
        <v>4484</v>
      </c>
      <c r="B6875" t="s">
        <v>33</v>
      </c>
      <c r="C6875" t="s">
        <v>55</v>
      </c>
      <c r="D6875" t="s">
        <v>56</v>
      </c>
      <c r="E6875" s="4">
        <v>83123</v>
      </c>
      <c r="F6875" s="4" t="s">
        <v>88</v>
      </c>
      <c r="G6875" s="4">
        <v>5506</v>
      </c>
      <c r="H6875" t="str">
        <f>CONCATENATE(Source[[#This Row],[Subject]],TRIM(Source[[#This Row],[Course]]))</f>
        <v>BOSS5506</v>
      </c>
      <c r="I6875" t="str">
        <f>VLOOKUP(Source[[#This Row],[SubjCrse]],'Courses and Categories'!$E$2:$G$1816,3,FALSE)</f>
        <v>Noncredit CTE</v>
      </c>
      <c r="J6875">
        <v>701</v>
      </c>
      <c r="K6875" t="s">
        <v>121</v>
      </c>
      <c r="L6875" t="s">
        <v>39</v>
      </c>
      <c r="M6875" t="s">
        <v>40</v>
      </c>
      <c r="N6875" t="s">
        <v>105</v>
      </c>
      <c r="O6875">
        <v>1310</v>
      </c>
      <c r="P6875">
        <v>1525</v>
      </c>
      <c r="Q6875" t="s">
        <v>52</v>
      </c>
      <c r="R6875">
        <v>470</v>
      </c>
      <c r="S6875" t="s">
        <v>53</v>
      </c>
      <c r="T6875" t="s">
        <v>44</v>
      </c>
      <c r="U6875" s="1">
        <v>43766</v>
      </c>
      <c r="V6875" s="1">
        <v>43782</v>
      </c>
      <c r="W6875" t="s">
        <v>117</v>
      </c>
      <c r="X6875" t="s">
        <v>46</v>
      </c>
      <c r="Y6875">
        <v>4</v>
      </c>
      <c r="Z6875">
        <v>4</v>
      </c>
      <c r="AA6875">
        <v>40</v>
      </c>
      <c r="AB6875">
        <v>10</v>
      </c>
      <c r="AC6875" t="s">
        <v>1272</v>
      </c>
      <c r="AD6875">
        <f>IF(ISBLANK(Source[[#This Row],[CrosslistID]]),1,1/COUNTIFS(Source[CrosslistID],Source[[#This Row],[CrosslistID]],Source[TermDesc],Source[[#This Row],[TermDesc]]))</f>
        <v>0.33333333333333331</v>
      </c>
      <c r="AE6875">
        <v>54</v>
      </c>
      <c r="AF6875">
        <v>120</v>
      </c>
      <c r="AG6875">
        <v>45</v>
      </c>
      <c r="AH6875">
        <v>45</v>
      </c>
      <c r="AI6875">
        <v>6.7000000000000004E-2</v>
      </c>
      <c r="AJ6875">
        <v>6.7000000000000004E-2</v>
      </c>
      <c r="AK6875">
        <v>0</v>
      </c>
      <c r="AL68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1.2050000000000001</v>
      </c>
      <c r="AM6875">
        <f>IF(AND(Source[[#This Row],[Credit_Noncredit]]="Noncredit",Source[[#This Row],[FTEF]]&gt;0),Source[[#This Row],[NC XLST FTES]]*525/(437.5*Source[[#This Row],[FTEF]]),0)</f>
        <v>0</v>
      </c>
      <c r="AN6875">
        <f>IF(Source[[#This Row],[Credit_Noncredit]]="Credit",Source[[#This Row],[Census Enrollment]],Source[[#This Row],[Noncredit Avg. Attendance]])</f>
        <v>0</v>
      </c>
    </row>
    <row r="6876" spans="1:40" x14ac:dyDescent="0.25">
      <c r="A6876" t="s">
        <v>4484</v>
      </c>
      <c r="B6876" t="s">
        <v>33</v>
      </c>
      <c r="C6876" t="s">
        <v>55</v>
      </c>
      <c r="D6876" t="s">
        <v>56</v>
      </c>
      <c r="E6876" s="4">
        <v>83489</v>
      </c>
      <c r="F6876" s="4" t="s">
        <v>88</v>
      </c>
      <c r="G6876" s="4">
        <v>6500</v>
      </c>
      <c r="H6876" t="str">
        <f>CONCATENATE(Source[[#This Row],[Subject]],TRIM(Source[[#This Row],[Course]]))</f>
        <v>BOSS6500</v>
      </c>
      <c r="I6876" t="str">
        <f>VLOOKUP(Source[[#This Row],[SubjCrse]],'Courses and Categories'!$E$2:$G$1816,3,FALSE)</f>
        <v>Noncredit CTE</v>
      </c>
      <c r="J6876">
        <v>701</v>
      </c>
      <c r="K6876" t="s">
        <v>124</v>
      </c>
      <c r="L6876" t="s">
        <v>39</v>
      </c>
      <c r="M6876" t="s">
        <v>40</v>
      </c>
      <c r="N6876" t="s">
        <v>63</v>
      </c>
      <c r="O6876">
        <v>810</v>
      </c>
      <c r="P6876">
        <v>1025</v>
      </c>
      <c r="Q6876" t="s">
        <v>52</v>
      </c>
      <c r="R6876">
        <v>476</v>
      </c>
      <c r="S6876" t="s">
        <v>53</v>
      </c>
      <c r="T6876" t="s">
        <v>44</v>
      </c>
      <c r="U6876" s="1">
        <v>43696</v>
      </c>
      <c r="V6876" s="1">
        <v>43725</v>
      </c>
      <c r="W6876" t="s">
        <v>125</v>
      </c>
      <c r="X6876" t="s">
        <v>46</v>
      </c>
      <c r="Y6876">
        <v>35</v>
      </c>
      <c r="Z6876">
        <v>32</v>
      </c>
      <c r="AA6876">
        <v>40</v>
      </c>
      <c r="AB6876">
        <v>80</v>
      </c>
      <c r="AD6876">
        <f>IF(ISBLANK(Source[[#This Row],[CrosslistID]]),1,1/COUNTIFS(Source[CrosslistID],Source[[#This Row],[CrosslistID]],Source[TermDesc],Source[[#This Row],[TermDesc]]))</f>
        <v>1</v>
      </c>
      <c r="AG6876">
        <v>0</v>
      </c>
      <c r="AH6876">
        <v>80</v>
      </c>
      <c r="AI6876">
        <v>1.837</v>
      </c>
      <c r="AJ6876">
        <v>1.837</v>
      </c>
      <c r="AK6876">
        <v>0.1</v>
      </c>
      <c r="AL68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1.837</v>
      </c>
      <c r="AM6876">
        <f>IF(AND(Source[[#This Row],[Credit_Noncredit]]="Noncredit",Source[[#This Row],[FTEF]]&gt;0),Source[[#This Row],[NC XLST FTES]]*525/(437.5*Source[[#This Row],[FTEF]]),0)</f>
        <v>22.044</v>
      </c>
      <c r="AN6876">
        <f>IF(Source[[#This Row],[Credit_Noncredit]]="Credit",Source[[#This Row],[Census Enrollment]],Source[[#This Row],[Noncredit Avg. Attendance]])</f>
        <v>22.044</v>
      </c>
    </row>
    <row r="6877" spans="1:40" x14ac:dyDescent="0.25">
      <c r="A6877" t="s">
        <v>4484</v>
      </c>
      <c r="B6877" t="s">
        <v>33</v>
      </c>
      <c r="C6877" t="s">
        <v>55</v>
      </c>
      <c r="D6877" t="s">
        <v>56</v>
      </c>
      <c r="E6877" s="4">
        <v>83490</v>
      </c>
      <c r="F6877" s="4" t="s">
        <v>88</v>
      </c>
      <c r="G6877" s="4">
        <v>6501</v>
      </c>
      <c r="H6877" t="str">
        <f>CONCATENATE(Source[[#This Row],[Subject]],TRIM(Source[[#This Row],[Course]]))</f>
        <v>BOSS6501</v>
      </c>
      <c r="I6877" t="str">
        <f>VLOOKUP(Source[[#This Row],[SubjCrse]],'Courses and Categories'!$E$2:$G$1816,3,FALSE)</f>
        <v>Noncredit CTE</v>
      </c>
      <c r="J6877">
        <v>701</v>
      </c>
      <c r="K6877" t="s">
        <v>126</v>
      </c>
      <c r="L6877" t="s">
        <v>39</v>
      </c>
      <c r="M6877" t="s">
        <v>40</v>
      </c>
      <c r="N6877" t="s">
        <v>63</v>
      </c>
      <c r="O6877">
        <v>810</v>
      </c>
      <c r="P6877">
        <v>1025</v>
      </c>
      <c r="Q6877" t="s">
        <v>52</v>
      </c>
      <c r="R6877">
        <v>476</v>
      </c>
      <c r="S6877" t="s">
        <v>53</v>
      </c>
      <c r="T6877" t="s">
        <v>44</v>
      </c>
      <c r="U6877" s="1">
        <v>43726</v>
      </c>
      <c r="V6877" s="1">
        <v>43788</v>
      </c>
      <c r="W6877" t="s">
        <v>125</v>
      </c>
      <c r="X6877" t="s">
        <v>46</v>
      </c>
      <c r="Y6877">
        <v>33</v>
      </c>
      <c r="Z6877">
        <v>30</v>
      </c>
      <c r="AA6877">
        <v>40</v>
      </c>
      <c r="AB6877">
        <v>75</v>
      </c>
      <c r="AD6877">
        <f>IF(ISBLANK(Source[[#This Row],[CrosslistID]]),1,1/COUNTIFS(Source[CrosslistID],Source[[#This Row],[CrosslistID]],Source[TermDesc],Source[[#This Row],[TermDesc]]))</f>
        <v>1</v>
      </c>
      <c r="AG6877">
        <v>0</v>
      </c>
      <c r="AH6877">
        <v>75</v>
      </c>
      <c r="AI6877">
        <v>3.2109999999999999</v>
      </c>
      <c r="AJ6877">
        <v>3.2109999999999999</v>
      </c>
      <c r="AK6877">
        <v>0.2</v>
      </c>
      <c r="AL68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3.2109999999999999</v>
      </c>
      <c r="AM6877">
        <f>IF(AND(Source[[#This Row],[Credit_Noncredit]]="Noncredit",Source[[#This Row],[FTEF]]&gt;0),Source[[#This Row],[NC XLST FTES]]*525/(437.5*Source[[#This Row],[FTEF]]),0)</f>
        <v>19.265999999999998</v>
      </c>
      <c r="AN6877">
        <f>IF(Source[[#This Row],[Credit_Noncredit]]="Credit",Source[[#This Row],[Census Enrollment]],Source[[#This Row],[Noncredit Avg. Attendance]])</f>
        <v>19.265999999999998</v>
      </c>
    </row>
    <row r="6878" spans="1:40" x14ac:dyDescent="0.25">
      <c r="A6878" t="s">
        <v>4484</v>
      </c>
      <c r="B6878" t="s">
        <v>33</v>
      </c>
      <c r="C6878" t="s">
        <v>55</v>
      </c>
      <c r="D6878" t="s">
        <v>56</v>
      </c>
      <c r="E6878" s="4">
        <v>83491</v>
      </c>
      <c r="F6878" s="4" t="s">
        <v>88</v>
      </c>
      <c r="G6878" s="4">
        <v>6502</v>
      </c>
      <c r="H6878" t="str">
        <f>CONCATENATE(Source[[#This Row],[Subject]],TRIM(Source[[#This Row],[Course]]))</f>
        <v>BOSS6502</v>
      </c>
      <c r="I6878" t="str">
        <f>VLOOKUP(Source[[#This Row],[SubjCrse]],'Courses and Categories'!$E$2:$G$1816,3,FALSE)</f>
        <v>Noncredit CTE</v>
      </c>
      <c r="J6878">
        <v>701</v>
      </c>
      <c r="K6878" t="s">
        <v>127</v>
      </c>
      <c r="L6878" t="s">
        <v>39</v>
      </c>
      <c r="M6878" t="s">
        <v>40</v>
      </c>
      <c r="N6878" t="s">
        <v>63</v>
      </c>
      <c r="O6878">
        <v>1040</v>
      </c>
      <c r="P6878">
        <v>1255</v>
      </c>
      <c r="Q6878" t="s">
        <v>52</v>
      </c>
      <c r="R6878">
        <v>476</v>
      </c>
      <c r="S6878" t="s">
        <v>53</v>
      </c>
      <c r="T6878" t="s">
        <v>44</v>
      </c>
      <c r="U6878" s="1">
        <v>43759</v>
      </c>
      <c r="V6878" s="1">
        <v>43818</v>
      </c>
      <c r="W6878" t="s">
        <v>125</v>
      </c>
      <c r="X6878" t="s">
        <v>46</v>
      </c>
      <c r="Y6878">
        <v>33</v>
      </c>
      <c r="Z6878">
        <v>30</v>
      </c>
      <c r="AA6878">
        <v>40</v>
      </c>
      <c r="AB6878">
        <v>75</v>
      </c>
      <c r="AD6878">
        <f>IF(ISBLANK(Source[[#This Row],[CrosslistID]]),1,1/COUNTIFS(Source[CrosslistID],Source[[#This Row],[CrosslistID]],Source[TermDesc],Source[[#This Row],[TermDesc]]))</f>
        <v>1</v>
      </c>
      <c r="AG6878">
        <v>0</v>
      </c>
      <c r="AH6878">
        <v>75</v>
      </c>
      <c r="AI6878">
        <v>2.99</v>
      </c>
      <c r="AJ6878">
        <v>2.99</v>
      </c>
      <c r="AK6878">
        <v>0.2</v>
      </c>
      <c r="AL68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2.99</v>
      </c>
      <c r="AM6878">
        <f>IF(AND(Source[[#This Row],[Credit_Noncredit]]="Noncredit",Source[[#This Row],[FTEF]]&gt;0),Source[[#This Row],[NC XLST FTES]]*525/(437.5*Source[[#This Row],[FTEF]]),0)</f>
        <v>17.940000000000001</v>
      </c>
      <c r="AN6878">
        <f>IF(Source[[#This Row],[Credit_Noncredit]]="Credit",Source[[#This Row],[Census Enrollment]],Source[[#This Row],[Noncredit Avg. Attendance]])</f>
        <v>17.940000000000001</v>
      </c>
    </row>
    <row r="6879" spans="1:40" x14ac:dyDescent="0.25">
      <c r="A6879" t="s">
        <v>4484</v>
      </c>
      <c r="B6879" t="s">
        <v>33</v>
      </c>
      <c r="C6879" t="s">
        <v>55</v>
      </c>
      <c r="D6879" t="s">
        <v>56</v>
      </c>
      <c r="E6879" s="4">
        <v>83492</v>
      </c>
      <c r="F6879" s="4" t="s">
        <v>88</v>
      </c>
      <c r="G6879" s="4">
        <v>6503</v>
      </c>
      <c r="H6879" t="str">
        <f>CONCATENATE(Source[[#This Row],[Subject]],TRIM(Source[[#This Row],[Course]]))</f>
        <v>BOSS6503</v>
      </c>
      <c r="I6879" t="str">
        <f>VLOOKUP(Source[[#This Row],[SubjCrse]],'Courses and Categories'!$E$2:$G$1816,3,FALSE)</f>
        <v>Noncredit CTE</v>
      </c>
      <c r="J6879">
        <v>701</v>
      </c>
      <c r="K6879" t="s">
        <v>128</v>
      </c>
      <c r="L6879" t="s">
        <v>39</v>
      </c>
      <c r="M6879" t="s">
        <v>40</v>
      </c>
      <c r="N6879" t="s">
        <v>63</v>
      </c>
      <c r="O6879">
        <v>810</v>
      </c>
      <c r="P6879">
        <v>1025</v>
      </c>
      <c r="Q6879" t="s">
        <v>52</v>
      </c>
      <c r="R6879">
        <v>476</v>
      </c>
      <c r="S6879" t="s">
        <v>53</v>
      </c>
      <c r="T6879" t="s">
        <v>44</v>
      </c>
      <c r="U6879" s="1">
        <v>43789</v>
      </c>
      <c r="V6879" s="1">
        <v>43818</v>
      </c>
      <c r="W6879" t="s">
        <v>125</v>
      </c>
      <c r="X6879" t="s">
        <v>46</v>
      </c>
      <c r="Y6879">
        <v>33</v>
      </c>
      <c r="Z6879">
        <v>30</v>
      </c>
      <c r="AA6879">
        <v>40</v>
      </c>
      <c r="AB6879">
        <v>75</v>
      </c>
      <c r="AD6879">
        <f>IF(ISBLANK(Source[[#This Row],[CrosslistID]]),1,1/COUNTIFS(Source[CrosslistID],Source[[#This Row],[CrosslistID]],Source[TermDesc],Source[[#This Row],[TermDesc]]))</f>
        <v>1</v>
      </c>
      <c r="AG6879">
        <v>0</v>
      </c>
      <c r="AH6879">
        <v>75</v>
      </c>
      <c r="AI6879">
        <v>1.5329999999999999</v>
      </c>
      <c r="AJ6879">
        <v>1.5329999999999999</v>
      </c>
      <c r="AK6879">
        <v>0.1</v>
      </c>
      <c r="AL68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1.5329999999999999</v>
      </c>
      <c r="AM6879">
        <f>IF(AND(Source[[#This Row],[Credit_Noncredit]]="Noncredit",Source[[#This Row],[FTEF]]&gt;0),Source[[#This Row],[NC XLST FTES]]*525/(437.5*Source[[#This Row],[FTEF]]),0)</f>
        <v>18.395999999999997</v>
      </c>
      <c r="AN6879">
        <f>IF(Source[[#This Row],[Credit_Noncredit]]="Credit",Source[[#This Row],[Census Enrollment]],Source[[#This Row],[Noncredit Avg. Attendance]])</f>
        <v>18.395999999999997</v>
      </c>
    </row>
    <row r="6880" spans="1:40" x14ac:dyDescent="0.25">
      <c r="A6880" t="s">
        <v>4484</v>
      </c>
      <c r="B6880" t="s">
        <v>33</v>
      </c>
      <c r="C6880" t="s">
        <v>55</v>
      </c>
      <c r="D6880" t="s">
        <v>56</v>
      </c>
      <c r="E6880" s="4">
        <v>80691</v>
      </c>
      <c r="F6880" s="4" t="s">
        <v>129</v>
      </c>
      <c r="G6880" s="4">
        <v>9245</v>
      </c>
      <c r="H6880" t="str">
        <f>CONCATENATE(Source[[#This Row],[Subject]],TRIM(Source[[#This Row],[Course]]))</f>
        <v>COMP9245</v>
      </c>
      <c r="I6880" t="str">
        <f>VLOOKUP(Source[[#This Row],[SubjCrse]],'Courses and Categories'!$E$2:$G$1816,3,FALSE)</f>
        <v>Noncredit CTE</v>
      </c>
      <c r="J6880">
        <v>401</v>
      </c>
      <c r="K6880" t="s">
        <v>1831</v>
      </c>
      <c r="L6880" t="s">
        <v>39</v>
      </c>
      <c r="M6880" t="s">
        <v>40</v>
      </c>
      <c r="N6880" t="s">
        <v>59</v>
      </c>
      <c r="O6880">
        <v>1310</v>
      </c>
      <c r="P6880">
        <v>1525</v>
      </c>
      <c r="Q6880" t="s">
        <v>64</v>
      </c>
      <c r="R6880">
        <v>1103</v>
      </c>
      <c r="S6880" t="s">
        <v>65</v>
      </c>
      <c r="T6880" t="s">
        <v>44</v>
      </c>
      <c r="U6880" s="1">
        <v>43760</v>
      </c>
      <c r="V6880" s="1">
        <v>43802</v>
      </c>
      <c r="W6880" t="s">
        <v>123</v>
      </c>
      <c r="X6880" t="s">
        <v>46</v>
      </c>
      <c r="Y6880">
        <v>42</v>
      </c>
      <c r="Z6880">
        <v>42</v>
      </c>
      <c r="AA6880">
        <v>40</v>
      </c>
      <c r="AB6880">
        <v>105</v>
      </c>
      <c r="AD6880">
        <f>IF(ISBLANK(Source[[#This Row],[CrosslistID]]),1,1/COUNTIFS(Source[CrosslistID],Source[[#This Row],[CrosslistID]],Source[TermDesc],Source[[#This Row],[TermDesc]]))</f>
        <v>1</v>
      </c>
      <c r="AG6880">
        <v>0</v>
      </c>
      <c r="AH6880">
        <v>105</v>
      </c>
      <c r="AI6880">
        <v>0.58599999999999997</v>
      </c>
      <c r="AJ6880">
        <v>0.58599999999999997</v>
      </c>
      <c r="AK6880">
        <v>6.8599999999999994E-2</v>
      </c>
      <c r="AL68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0.58599999999999997</v>
      </c>
      <c r="AM6880">
        <f>IF(AND(Source[[#This Row],[Credit_Noncredit]]="Noncredit",Source[[#This Row],[FTEF]]&gt;0),Source[[#This Row],[NC XLST FTES]]*525/(437.5*Source[[#This Row],[FTEF]]),0)</f>
        <v>10.250728862973762</v>
      </c>
      <c r="AN6880">
        <f>IF(Source[[#This Row],[Credit_Noncredit]]="Credit",Source[[#This Row],[Census Enrollment]],Source[[#This Row],[Noncredit Avg. Attendance]])</f>
        <v>10.250728862973762</v>
      </c>
    </row>
    <row r="6881" spans="1:40" x14ac:dyDescent="0.25">
      <c r="A6881" t="s">
        <v>4484</v>
      </c>
      <c r="B6881" t="s">
        <v>33</v>
      </c>
      <c r="C6881" t="s">
        <v>55</v>
      </c>
      <c r="D6881" t="s">
        <v>56</v>
      </c>
      <c r="E6881" s="4">
        <v>80039</v>
      </c>
      <c r="F6881" s="4" t="s">
        <v>129</v>
      </c>
      <c r="G6881" s="4">
        <v>9857</v>
      </c>
      <c r="H6881" t="str">
        <f>CONCATENATE(Source[[#This Row],[Subject]],TRIM(Source[[#This Row],[Course]]))</f>
        <v>COMP9857</v>
      </c>
      <c r="I6881" t="str">
        <f>VLOOKUP(Source[[#This Row],[SubjCrse]],'Courses and Categories'!$E$2:$G$1816,3,FALSE)</f>
        <v>Noncredit CTE</v>
      </c>
      <c r="J6881">
        <v>401</v>
      </c>
      <c r="K6881" t="s">
        <v>136</v>
      </c>
      <c r="L6881" t="s">
        <v>39</v>
      </c>
      <c r="M6881" t="s">
        <v>40</v>
      </c>
      <c r="N6881" t="s">
        <v>105</v>
      </c>
      <c r="O6881">
        <v>1310</v>
      </c>
      <c r="P6881">
        <v>1525</v>
      </c>
      <c r="Q6881" t="s">
        <v>64</v>
      </c>
      <c r="R6881">
        <v>1103</v>
      </c>
      <c r="S6881" t="s">
        <v>65</v>
      </c>
      <c r="T6881">
        <v>1</v>
      </c>
      <c r="U6881" s="1">
        <v>43694</v>
      </c>
      <c r="V6881" s="1">
        <v>43819</v>
      </c>
      <c r="W6881" t="s">
        <v>92</v>
      </c>
      <c r="X6881" t="s">
        <v>46</v>
      </c>
      <c r="Y6881">
        <v>36</v>
      </c>
      <c r="Z6881">
        <v>27</v>
      </c>
      <c r="AA6881">
        <v>40</v>
      </c>
      <c r="AB6881">
        <v>67.5</v>
      </c>
      <c r="AD6881">
        <f>IF(ISBLANK(Source[[#This Row],[CrosslistID]]),1,1/COUNTIFS(Source[CrosslistID],Source[[#This Row],[CrosslistID]],Source[TermDesc],Source[[#This Row],[TermDesc]]))</f>
        <v>1</v>
      </c>
      <c r="AG6881">
        <v>0</v>
      </c>
      <c r="AH6881">
        <v>67.5</v>
      </c>
      <c r="AI6881">
        <v>2.9329999999999998</v>
      </c>
      <c r="AJ6881">
        <v>2.9329999999999998</v>
      </c>
      <c r="AK6881">
        <v>0.2</v>
      </c>
      <c r="AL68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2.9329999999999998</v>
      </c>
      <c r="AM6881">
        <f>IF(AND(Source[[#This Row],[Credit_Noncredit]]="Noncredit",Source[[#This Row],[FTEF]]&gt;0),Source[[#This Row],[NC XLST FTES]]*525/(437.5*Source[[#This Row],[FTEF]]),0)</f>
        <v>17.597999999999999</v>
      </c>
      <c r="AN6881">
        <f>IF(Source[[#This Row],[Credit_Noncredit]]="Credit",Source[[#This Row],[Census Enrollment]],Source[[#This Row],[Noncredit Avg. Attendance]])</f>
        <v>17.597999999999999</v>
      </c>
    </row>
    <row r="6882" spans="1:40" x14ac:dyDescent="0.25">
      <c r="A6882" t="s">
        <v>4484</v>
      </c>
      <c r="B6882" t="s">
        <v>33</v>
      </c>
      <c r="C6882" t="s">
        <v>55</v>
      </c>
      <c r="D6882" t="s">
        <v>56</v>
      </c>
      <c r="E6882" s="4">
        <v>83188</v>
      </c>
      <c r="F6882" s="4" t="s">
        <v>129</v>
      </c>
      <c r="G6882" s="4">
        <v>9900</v>
      </c>
      <c r="H6882" t="str">
        <f>CONCATENATE(Source[[#This Row],[Subject]],TRIM(Source[[#This Row],[Course]]))</f>
        <v>COMP9900</v>
      </c>
      <c r="I6882" t="str">
        <f>VLOOKUP(Source[[#This Row],[SubjCrse]],'Courses and Categories'!$E$2:$G$1816,3,FALSE)</f>
        <v>Noncredit CTE</v>
      </c>
      <c r="J6882">
        <v>401</v>
      </c>
      <c r="K6882" t="s">
        <v>140</v>
      </c>
      <c r="L6882" t="s">
        <v>39</v>
      </c>
      <c r="M6882" t="s">
        <v>40</v>
      </c>
      <c r="N6882" t="s">
        <v>91</v>
      </c>
      <c r="O6882">
        <v>810</v>
      </c>
      <c r="P6882">
        <v>1025</v>
      </c>
      <c r="Q6882" t="s">
        <v>64</v>
      </c>
      <c r="R6882">
        <v>1103</v>
      </c>
      <c r="S6882" t="s">
        <v>65</v>
      </c>
      <c r="T6882">
        <v>1</v>
      </c>
      <c r="U6882" s="1">
        <v>43694</v>
      </c>
      <c r="V6882" s="1">
        <v>43819</v>
      </c>
      <c r="W6882" t="s">
        <v>92</v>
      </c>
      <c r="X6882" t="s">
        <v>46</v>
      </c>
      <c r="Y6882">
        <v>54</v>
      </c>
      <c r="Z6882">
        <v>39</v>
      </c>
      <c r="AA6882">
        <v>40</v>
      </c>
      <c r="AB6882">
        <v>97.5</v>
      </c>
      <c r="AD6882">
        <f>IF(ISBLANK(Source[[#This Row],[CrosslistID]]),1,1/COUNTIFS(Source[CrosslistID],Source[[#This Row],[CrosslistID]],Source[TermDesc],Source[[#This Row],[TermDesc]]))</f>
        <v>1</v>
      </c>
      <c r="AG6882">
        <v>0</v>
      </c>
      <c r="AH6882">
        <v>97.5</v>
      </c>
      <c r="AI6882">
        <v>1.69</v>
      </c>
      <c r="AJ6882">
        <v>1.69</v>
      </c>
      <c r="AK6882">
        <v>0.1</v>
      </c>
      <c r="AL68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1.69</v>
      </c>
      <c r="AM6882">
        <f>IF(AND(Source[[#This Row],[Credit_Noncredit]]="Noncredit",Source[[#This Row],[FTEF]]&gt;0),Source[[#This Row],[NC XLST FTES]]*525/(437.5*Source[[#This Row],[FTEF]]),0)</f>
        <v>20.28</v>
      </c>
      <c r="AN6882">
        <f>IF(Source[[#This Row],[Credit_Noncredit]]="Credit",Source[[#This Row],[Census Enrollment]],Source[[#This Row],[Noncredit Avg. Attendance]])</f>
        <v>20.28</v>
      </c>
    </row>
    <row r="6883" spans="1:40" x14ac:dyDescent="0.25">
      <c r="A6883" t="s">
        <v>4484</v>
      </c>
      <c r="B6883" t="s">
        <v>33</v>
      </c>
      <c r="C6883" t="s">
        <v>55</v>
      </c>
      <c r="D6883" t="s">
        <v>56</v>
      </c>
      <c r="E6883" s="4">
        <v>83531</v>
      </c>
      <c r="F6883" s="4" t="s">
        <v>129</v>
      </c>
      <c r="G6883" s="4">
        <v>9900</v>
      </c>
      <c r="H6883" t="str">
        <f>CONCATENATE(Source[[#This Row],[Subject]],TRIM(Source[[#This Row],[Course]]))</f>
        <v>COMP9900</v>
      </c>
      <c r="I6883" t="str">
        <f>VLOOKUP(Source[[#This Row],[SubjCrse]],'Courses and Categories'!$E$2:$G$1816,3,FALSE)</f>
        <v>Noncredit CTE</v>
      </c>
      <c r="J6883">
        <v>501</v>
      </c>
      <c r="K6883" t="s">
        <v>140</v>
      </c>
      <c r="L6883" t="s">
        <v>39</v>
      </c>
      <c r="M6883" t="s">
        <v>40</v>
      </c>
      <c r="N6883" t="s">
        <v>105</v>
      </c>
      <c r="O6883">
        <v>1310</v>
      </c>
      <c r="P6883">
        <v>1525</v>
      </c>
      <c r="Q6883" t="s">
        <v>76</v>
      </c>
      <c r="R6883" t="s">
        <v>83</v>
      </c>
      <c r="S6883" t="s">
        <v>77</v>
      </c>
      <c r="T6883" t="s">
        <v>44</v>
      </c>
      <c r="U6883" s="1">
        <v>43694</v>
      </c>
      <c r="V6883" s="1">
        <v>43754</v>
      </c>
      <c r="W6883" t="s">
        <v>84</v>
      </c>
      <c r="X6883" t="s">
        <v>46</v>
      </c>
      <c r="Y6883">
        <v>52</v>
      </c>
      <c r="Z6883">
        <v>45</v>
      </c>
      <c r="AA6883">
        <v>40</v>
      </c>
      <c r="AB6883">
        <v>112.5</v>
      </c>
      <c r="AC6883" t="s">
        <v>4488</v>
      </c>
      <c r="AD6883">
        <f>IF(ISBLANK(Source[[#This Row],[CrosslistID]]),1,1/COUNTIFS(Source[CrosslistID],Source[[#This Row],[CrosslistID]],Source[TermDesc],Source[[#This Row],[TermDesc]]))</f>
        <v>0.5</v>
      </c>
      <c r="AE6883">
        <v>52</v>
      </c>
      <c r="AF6883">
        <v>80</v>
      </c>
      <c r="AG6883">
        <v>65</v>
      </c>
      <c r="AH6883">
        <v>65</v>
      </c>
      <c r="AI6883">
        <v>1.629</v>
      </c>
      <c r="AJ6883">
        <v>1.629</v>
      </c>
      <c r="AK6883">
        <v>0.1</v>
      </c>
      <c r="AL68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1.8480000000000001</v>
      </c>
      <c r="AM6883">
        <f>IF(AND(Source[[#This Row],[Credit_Noncredit]]="Noncredit",Source[[#This Row],[FTEF]]&gt;0),Source[[#This Row],[NC XLST FTES]]*525/(437.5*Source[[#This Row],[FTEF]]),0)</f>
        <v>22.176000000000002</v>
      </c>
      <c r="AN6883">
        <f>IF(Source[[#This Row],[Credit_Noncredit]]="Credit",Source[[#This Row],[Census Enrollment]],Source[[#This Row],[Noncredit Avg. Attendance]])</f>
        <v>22.176000000000002</v>
      </c>
    </row>
    <row r="6884" spans="1:40" x14ac:dyDescent="0.25">
      <c r="A6884" t="s">
        <v>4484</v>
      </c>
      <c r="B6884" t="s">
        <v>33</v>
      </c>
      <c r="C6884" t="s">
        <v>55</v>
      </c>
      <c r="D6884" t="s">
        <v>56</v>
      </c>
      <c r="E6884" s="4">
        <v>83532</v>
      </c>
      <c r="F6884" s="4" t="s">
        <v>129</v>
      </c>
      <c r="G6884" s="4">
        <v>9900</v>
      </c>
      <c r="H6884" t="str">
        <f>CONCATENATE(Source[[#This Row],[Subject]],TRIM(Source[[#This Row],[Course]]))</f>
        <v>COMP9900</v>
      </c>
      <c r="I6884" t="str">
        <f>VLOOKUP(Source[[#This Row],[SubjCrse]],'Courses and Categories'!$E$2:$G$1816,3,FALSE)</f>
        <v>Noncredit CTE</v>
      </c>
      <c r="J6884">
        <v>502</v>
      </c>
      <c r="K6884" t="s">
        <v>140</v>
      </c>
      <c r="L6884" t="s">
        <v>87</v>
      </c>
      <c r="M6884" t="s">
        <v>40</v>
      </c>
      <c r="N6884" t="s">
        <v>105</v>
      </c>
      <c r="O6884">
        <v>1730</v>
      </c>
      <c r="P6884">
        <v>1945</v>
      </c>
      <c r="Q6884" t="s">
        <v>76</v>
      </c>
      <c r="R6884">
        <v>516</v>
      </c>
      <c r="S6884" t="s">
        <v>77</v>
      </c>
      <c r="T6884" t="s">
        <v>44</v>
      </c>
      <c r="U6884" s="1">
        <v>43696</v>
      </c>
      <c r="V6884" s="1">
        <v>43754</v>
      </c>
      <c r="W6884" t="s">
        <v>117</v>
      </c>
      <c r="X6884" t="s">
        <v>46</v>
      </c>
      <c r="Y6884">
        <v>43</v>
      </c>
      <c r="Z6884">
        <v>42</v>
      </c>
      <c r="AA6884">
        <v>40</v>
      </c>
      <c r="AB6884">
        <v>105</v>
      </c>
      <c r="AD6884">
        <f>IF(ISBLANK(Source[[#This Row],[CrosslistID]]),1,1/COUNTIFS(Source[CrosslistID],Source[[#This Row],[CrosslistID]],Source[TermDesc],Source[[#This Row],[TermDesc]]))</f>
        <v>1</v>
      </c>
      <c r="AG6884">
        <v>0</v>
      </c>
      <c r="AH6884">
        <v>105</v>
      </c>
      <c r="AI6884">
        <v>1.871</v>
      </c>
      <c r="AJ6884">
        <v>1.871</v>
      </c>
      <c r="AK6884">
        <v>0.1</v>
      </c>
      <c r="AL68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1.871</v>
      </c>
      <c r="AM6884">
        <f>IF(AND(Source[[#This Row],[Credit_Noncredit]]="Noncredit",Source[[#This Row],[FTEF]]&gt;0),Source[[#This Row],[NC XLST FTES]]*525/(437.5*Source[[#This Row],[FTEF]]),0)</f>
        <v>22.451999999999998</v>
      </c>
      <c r="AN6884">
        <f>IF(Source[[#This Row],[Credit_Noncredit]]="Credit",Source[[#This Row],[Census Enrollment]],Source[[#This Row],[Noncredit Avg. Attendance]])</f>
        <v>22.451999999999998</v>
      </c>
    </row>
    <row r="6885" spans="1:40" x14ac:dyDescent="0.25">
      <c r="A6885" t="s">
        <v>4484</v>
      </c>
      <c r="B6885" t="s">
        <v>33</v>
      </c>
      <c r="C6885" t="s">
        <v>55</v>
      </c>
      <c r="D6885" t="s">
        <v>56</v>
      </c>
      <c r="E6885" s="4">
        <v>80229</v>
      </c>
      <c r="F6885" s="4" t="s">
        <v>129</v>
      </c>
      <c r="G6885" s="4">
        <v>9900</v>
      </c>
      <c r="H6885" t="str">
        <f>CONCATENATE(Source[[#This Row],[Subject]],TRIM(Source[[#This Row],[Course]]))</f>
        <v>COMP9900</v>
      </c>
      <c r="I6885" t="str">
        <f>VLOOKUP(Source[[#This Row],[SubjCrse]],'Courses and Categories'!$E$2:$G$1816,3,FALSE)</f>
        <v>Noncredit CTE</v>
      </c>
      <c r="J6885">
        <v>701</v>
      </c>
      <c r="K6885" t="s">
        <v>140</v>
      </c>
      <c r="L6885" t="s">
        <v>39</v>
      </c>
      <c r="M6885" t="s">
        <v>40</v>
      </c>
      <c r="N6885" t="s">
        <v>63</v>
      </c>
      <c r="O6885">
        <v>810</v>
      </c>
      <c r="P6885">
        <v>1025</v>
      </c>
      <c r="Q6885" t="s">
        <v>52</v>
      </c>
      <c r="R6885">
        <v>471</v>
      </c>
      <c r="S6885" t="s">
        <v>53</v>
      </c>
      <c r="T6885" t="s">
        <v>44</v>
      </c>
      <c r="U6885" s="1">
        <v>43696</v>
      </c>
      <c r="V6885" s="1">
        <v>43725</v>
      </c>
      <c r="W6885" t="s">
        <v>125</v>
      </c>
      <c r="X6885" t="s">
        <v>46</v>
      </c>
      <c r="Y6885">
        <v>39</v>
      </c>
      <c r="Z6885">
        <v>34</v>
      </c>
      <c r="AA6885">
        <v>40</v>
      </c>
      <c r="AB6885">
        <v>85</v>
      </c>
      <c r="AD6885">
        <f>IF(ISBLANK(Source[[#This Row],[CrosslistID]]),1,1/COUNTIFS(Source[CrosslistID],Source[[#This Row],[CrosslistID]],Source[TermDesc],Source[[#This Row],[TermDesc]]))</f>
        <v>1</v>
      </c>
      <c r="AG6885">
        <v>0</v>
      </c>
      <c r="AH6885">
        <v>85</v>
      </c>
      <c r="AI6885">
        <v>1.976</v>
      </c>
      <c r="AJ6885">
        <v>1.976</v>
      </c>
      <c r="AK6885">
        <v>0.1</v>
      </c>
      <c r="AL68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1.976</v>
      </c>
      <c r="AM6885">
        <f>IF(AND(Source[[#This Row],[Credit_Noncredit]]="Noncredit",Source[[#This Row],[FTEF]]&gt;0),Source[[#This Row],[NC XLST FTES]]*525/(437.5*Source[[#This Row],[FTEF]]),0)</f>
        <v>23.712000000000003</v>
      </c>
      <c r="AN6885">
        <f>IF(Source[[#This Row],[Credit_Noncredit]]="Credit",Source[[#This Row],[Census Enrollment]],Source[[#This Row],[Noncredit Avg. Attendance]])</f>
        <v>23.712000000000003</v>
      </c>
    </row>
    <row r="6886" spans="1:40" x14ac:dyDescent="0.25">
      <c r="A6886" t="s">
        <v>4484</v>
      </c>
      <c r="B6886" t="s">
        <v>33</v>
      </c>
      <c r="C6886" t="s">
        <v>55</v>
      </c>
      <c r="D6886" t="s">
        <v>56</v>
      </c>
      <c r="E6886" s="4">
        <v>83339</v>
      </c>
      <c r="F6886" s="4" t="s">
        <v>129</v>
      </c>
      <c r="G6886" s="4">
        <v>9900</v>
      </c>
      <c r="H6886" t="str">
        <f>CONCATENATE(Source[[#This Row],[Subject]],TRIM(Source[[#This Row],[Course]]))</f>
        <v>COMP9900</v>
      </c>
      <c r="I6886" t="str">
        <f>VLOOKUP(Source[[#This Row],[SubjCrse]],'Courses and Categories'!$E$2:$G$1816,3,FALSE)</f>
        <v>Noncredit CTE</v>
      </c>
      <c r="J6886">
        <v>702</v>
      </c>
      <c r="K6886" t="s">
        <v>140</v>
      </c>
      <c r="L6886" t="s">
        <v>39</v>
      </c>
      <c r="M6886" t="s">
        <v>40</v>
      </c>
      <c r="N6886" t="s">
        <v>105</v>
      </c>
      <c r="O6886">
        <v>1310</v>
      </c>
      <c r="P6886">
        <v>1525</v>
      </c>
      <c r="Q6886" t="s">
        <v>52</v>
      </c>
      <c r="R6886">
        <v>471</v>
      </c>
      <c r="S6886" t="s">
        <v>53</v>
      </c>
      <c r="T6886" t="s">
        <v>44</v>
      </c>
      <c r="U6886" s="1">
        <v>43696</v>
      </c>
      <c r="V6886" s="1">
        <v>43754</v>
      </c>
      <c r="W6886" t="s">
        <v>79</v>
      </c>
      <c r="X6886" t="s">
        <v>46</v>
      </c>
      <c r="Y6886">
        <v>47</v>
      </c>
      <c r="Z6886">
        <v>32</v>
      </c>
      <c r="AA6886">
        <v>40</v>
      </c>
      <c r="AB6886">
        <v>80</v>
      </c>
      <c r="AD6886">
        <f>IF(ISBLANK(Source[[#This Row],[CrosslistID]]),1,1/COUNTIFS(Source[CrosslistID],Source[[#This Row],[CrosslistID]],Source[TermDesc],Source[[#This Row],[TermDesc]]))</f>
        <v>1</v>
      </c>
      <c r="AG6886">
        <v>0</v>
      </c>
      <c r="AH6886">
        <v>80</v>
      </c>
      <c r="AI6886">
        <v>2.2759999999999998</v>
      </c>
      <c r="AJ6886">
        <v>2.2759999999999998</v>
      </c>
      <c r="AK6886">
        <v>0.1</v>
      </c>
      <c r="AL68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2.2759999999999998</v>
      </c>
      <c r="AM6886">
        <f>IF(AND(Source[[#This Row],[Credit_Noncredit]]="Noncredit",Source[[#This Row],[FTEF]]&gt;0),Source[[#This Row],[NC XLST FTES]]*525/(437.5*Source[[#This Row],[FTEF]]),0)</f>
        <v>27.311999999999998</v>
      </c>
      <c r="AN6886">
        <f>IF(Source[[#This Row],[Credit_Noncredit]]="Credit",Source[[#This Row],[Census Enrollment]],Source[[#This Row],[Noncredit Avg. Attendance]])</f>
        <v>27.311999999999998</v>
      </c>
    </row>
    <row r="6887" spans="1:40" x14ac:dyDescent="0.25">
      <c r="A6887" t="s">
        <v>4484</v>
      </c>
      <c r="B6887" t="s">
        <v>33</v>
      </c>
      <c r="C6887" t="s">
        <v>55</v>
      </c>
      <c r="D6887" t="s">
        <v>56</v>
      </c>
      <c r="E6887" s="4">
        <v>83534</v>
      </c>
      <c r="F6887" s="4" t="s">
        <v>129</v>
      </c>
      <c r="G6887" s="4">
        <v>9900</v>
      </c>
      <c r="H6887" t="str">
        <f>CONCATENATE(Source[[#This Row],[Subject]],TRIM(Source[[#This Row],[Course]]))</f>
        <v>COMP9900</v>
      </c>
      <c r="I6887" t="str">
        <f>VLOOKUP(Source[[#This Row],[SubjCrse]],'Courses and Categories'!$E$2:$G$1816,3,FALSE)</f>
        <v>Noncredit CTE</v>
      </c>
      <c r="J6887">
        <v>704</v>
      </c>
      <c r="K6887" t="s">
        <v>140</v>
      </c>
      <c r="L6887" t="s">
        <v>50</v>
      </c>
      <c r="M6887" t="s">
        <v>40</v>
      </c>
      <c r="N6887" t="s">
        <v>51</v>
      </c>
      <c r="O6887">
        <v>900</v>
      </c>
      <c r="P6887">
        <v>1350</v>
      </c>
      <c r="Q6887" t="s">
        <v>52</v>
      </c>
      <c r="R6887">
        <v>471</v>
      </c>
      <c r="S6887" t="s">
        <v>53</v>
      </c>
      <c r="T6887" t="s">
        <v>44</v>
      </c>
      <c r="U6887" s="1">
        <v>43757</v>
      </c>
      <c r="V6887" s="1">
        <v>43813</v>
      </c>
      <c r="W6887" t="s">
        <v>169</v>
      </c>
      <c r="X6887" t="s">
        <v>46</v>
      </c>
      <c r="Y6887">
        <v>42</v>
      </c>
      <c r="Z6887">
        <v>42</v>
      </c>
      <c r="AA6887">
        <v>40</v>
      </c>
      <c r="AB6887">
        <v>105</v>
      </c>
      <c r="AC6887" t="s">
        <v>1696</v>
      </c>
      <c r="AD6887">
        <f>IF(ISBLANK(Source[[#This Row],[CrosslistID]]),1,1/COUNTIFS(Source[CrosslistID],Source[[#This Row],[CrosslistID]],Source[TermDesc],Source[[#This Row],[TermDesc]]))</f>
        <v>0.5</v>
      </c>
      <c r="AE6887">
        <v>68</v>
      </c>
      <c r="AF6887">
        <v>80</v>
      </c>
      <c r="AG6887">
        <v>85</v>
      </c>
      <c r="AH6887">
        <v>85</v>
      </c>
      <c r="AI6887">
        <v>1.714</v>
      </c>
      <c r="AJ6887">
        <v>1.714</v>
      </c>
      <c r="AK6887">
        <v>0.1</v>
      </c>
      <c r="AL68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3.0089999999999999</v>
      </c>
      <c r="AM6887">
        <f>IF(AND(Source[[#This Row],[Credit_Noncredit]]="Noncredit",Source[[#This Row],[FTEF]]&gt;0),Source[[#This Row],[NC XLST FTES]]*525/(437.5*Source[[#This Row],[FTEF]]),0)</f>
        <v>36.107999999999997</v>
      </c>
      <c r="AN6887">
        <f>IF(Source[[#This Row],[Credit_Noncredit]]="Credit",Source[[#This Row],[Census Enrollment]],Source[[#This Row],[Noncredit Avg. Attendance]])</f>
        <v>36.107999999999997</v>
      </c>
    </row>
    <row r="6888" spans="1:40" x14ac:dyDescent="0.25">
      <c r="A6888" t="s">
        <v>4484</v>
      </c>
      <c r="B6888" t="s">
        <v>33</v>
      </c>
      <c r="C6888" t="s">
        <v>55</v>
      </c>
      <c r="D6888" t="s">
        <v>56</v>
      </c>
      <c r="E6888" s="4">
        <v>83127</v>
      </c>
      <c r="F6888" s="4" t="s">
        <v>129</v>
      </c>
      <c r="G6888" s="4">
        <v>9901</v>
      </c>
      <c r="H6888" t="str">
        <f>CONCATENATE(Source[[#This Row],[Subject]],TRIM(Source[[#This Row],[Course]]))</f>
        <v>COMP9901</v>
      </c>
      <c r="I6888" t="str">
        <f>VLOOKUP(Source[[#This Row],[SubjCrse]],'Courses and Categories'!$E$2:$G$1816,3,FALSE)</f>
        <v>Noncredit CTE</v>
      </c>
      <c r="J6888">
        <v>401</v>
      </c>
      <c r="K6888" t="s">
        <v>143</v>
      </c>
      <c r="L6888" t="s">
        <v>39</v>
      </c>
      <c r="M6888" t="s">
        <v>40</v>
      </c>
      <c r="N6888" t="s">
        <v>63</v>
      </c>
      <c r="O6888">
        <v>810</v>
      </c>
      <c r="P6888">
        <v>1025</v>
      </c>
      <c r="Q6888" t="s">
        <v>64</v>
      </c>
      <c r="R6888">
        <v>1103</v>
      </c>
      <c r="S6888" t="s">
        <v>65</v>
      </c>
      <c r="T6888" t="s">
        <v>44</v>
      </c>
      <c r="U6888" s="1">
        <v>43789</v>
      </c>
      <c r="V6888" s="1">
        <v>43818</v>
      </c>
      <c r="W6888" t="s">
        <v>92</v>
      </c>
      <c r="X6888" t="s">
        <v>46</v>
      </c>
      <c r="Y6888">
        <v>25</v>
      </c>
      <c r="Z6888">
        <v>24</v>
      </c>
      <c r="AA6888">
        <v>40</v>
      </c>
      <c r="AB6888">
        <v>60</v>
      </c>
      <c r="AD6888">
        <f>IF(ISBLANK(Source[[#This Row],[CrosslistID]]),1,1/COUNTIFS(Source[CrosslistID],Source[[#This Row],[CrosslistID]],Source[TermDesc],Source[[#This Row],[TermDesc]]))</f>
        <v>1</v>
      </c>
      <c r="AG6888">
        <v>0</v>
      </c>
      <c r="AH6888">
        <v>60</v>
      </c>
      <c r="AI6888">
        <v>1.3859999999999999</v>
      </c>
      <c r="AJ6888">
        <v>1.3859999999999999</v>
      </c>
      <c r="AK6888">
        <v>0.1</v>
      </c>
      <c r="AL68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1.3859999999999999</v>
      </c>
      <c r="AM6888">
        <f>IF(AND(Source[[#This Row],[Credit_Noncredit]]="Noncredit",Source[[#This Row],[FTEF]]&gt;0),Source[[#This Row],[NC XLST FTES]]*525/(437.5*Source[[#This Row],[FTEF]]),0)</f>
        <v>16.631999999999998</v>
      </c>
      <c r="AN6888">
        <f>IF(Source[[#This Row],[Credit_Noncredit]]="Credit",Source[[#This Row],[Census Enrollment]],Source[[#This Row],[Noncredit Avg. Attendance]])</f>
        <v>16.631999999999998</v>
      </c>
    </row>
    <row r="6889" spans="1:40" x14ac:dyDescent="0.25">
      <c r="A6889" t="s">
        <v>4484</v>
      </c>
      <c r="B6889" t="s">
        <v>33</v>
      </c>
      <c r="C6889" t="s">
        <v>55</v>
      </c>
      <c r="D6889" t="s">
        <v>56</v>
      </c>
      <c r="E6889" s="4">
        <v>80233</v>
      </c>
      <c r="F6889" s="4" t="s">
        <v>129</v>
      </c>
      <c r="G6889" s="4">
        <v>9904</v>
      </c>
      <c r="H6889" t="str">
        <f>CONCATENATE(Source[[#This Row],[Subject]],TRIM(Source[[#This Row],[Course]]))</f>
        <v>COMP9904</v>
      </c>
      <c r="I6889" t="str">
        <f>VLOOKUP(Source[[#This Row],[SubjCrse]],'Courses and Categories'!$E$2:$G$1816,3,FALSE)</f>
        <v>Noncredit CTE</v>
      </c>
      <c r="J6889">
        <v>201</v>
      </c>
      <c r="K6889" t="s">
        <v>144</v>
      </c>
      <c r="L6889" t="s">
        <v>39</v>
      </c>
      <c r="M6889" t="s">
        <v>40</v>
      </c>
      <c r="N6889" t="s">
        <v>63</v>
      </c>
      <c r="O6889">
        <v>1040</v>
      </c>
      <c r="P6889">
        <v>1255</v>
      </c>
      <c r="Q6889" t="s">
        <v>60</v>
      </c>
      <c r="R6889">
        <v>228</v>
      </c>
      <c r="S6889" t="s">
        <v>61</v>
      </c>
      <c r="T6889" t="s">
        <v>44</v>
      </c>
      <c r="U6889" s="1">
        <v>43726</v>
      </c>
      <c r="V6889" s="1">
        <v>43755</v>
      </c>
      <c r="W6889" t="s">
        <v>90</v>
      </c>
      <c r="X6889" t="s">
        <v>46</v>
      </c>
      <c r="Y6889">
        <v>29</v>
      </c>
      <c r="Z6889">
        <v>27</v>
      </c>
      <c r="AA6889">
        <v>40</v>
      </c>
      <c r="AB6889">
        <v>67.5</v>
      </c>
      <c r="AD6889">
        <f>IF(ISBLANK(Source[[#This Row],[CrosslistID]]),1,1/COUNTIFS(Source[CrosslistID],Source[[#This Row],[CrosslistID]],Source[TermDesc],Source[[#This Row],[TermDesc]]))</f>
        <v>1</v>
      </c>
      <c r="AG6889">
        <v>0</v>
      </c>
      <c r="AH6889">
        <v>67.5</v>
      </c>
      <c r="AI6889">
        <v>1.395</v>
      </c>
      <c r="AJ6889">
        <v>1.395</v>
      </c>
      <c r="AK6889">
        <v>0.1</v>
      </c>
      <c r="AL68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1.395</v>
      </c>
      <c r="AM6889">
        <f>IF(AND(Source[[#This Row],[Credit_Noncredit]]="Noncredit",Source[[#This Row],[FTEF]]&gt;0),Source[[#This Row],[NC XLST FTES]]*525/(437.5*Source[[#This Row],[FTEF]]),0)</f>
        <v>16.739999999999998</v>
      </c>
      <c r="AN6889">
        <f>IF(Source[[#This Row],[Credit_Noncredit]]="Credit",Source[[#This Row],[Census Enrollment]],Source[[#This Row],[Noncredit Avg. Attendance]])</f>
        <v>16.739999999999998</v>
      </c>
    </row>
    <row r="6890" spans="1:40" x14ac:dyDescent="0.25">
      <c r="A6890" t="s">
        <v>4484</v>
      </c>
      <c r="B6890" t="s">
        <v>33</v>
      </c>
      <c r="C6890" t="s">
        <v>55</v>
      </c>
      <c r="D6890" t="s">
        <v>56</v>
      </c>
      <c r="E6890" s="4">
        <v>81675</v>
      </c>
      <c r="F6890" s="4" t="s">
        <v>129</v>
      </c>
      <c r="G6890" s="4">
        <v>9904</v>
      </c>
      <c r="H6890" t="str">
        <f>CONCATENATE(Source[[#This Row],[Subject]],TRIM(Source[[#This Row],[Course]]))</f>
        <v>COMP9904</v>
      </c>
      <c r="I6890" t="str">
        <f>VLOOKUP(Source[[#This Row],[SubjCrse]],'Courses and Categories'!$E$2:$G$1816,3,FALSE)</f>
        <v>Noncredit CTE</v>
      </c>
      <c r="J6890">
        <v>401</v>
      </c>
      <c r="K6890" t="s">
        <v>144</v>
      </c>
      <c r="L6890" t="s">
        <v>39</v>
      </c>
      <c r="M6890" t="s">
        <v>40</v>
      </c>
      <c r="N6890" t="s">
        <v>63</v>
      </c>
      <c r="O6890">
        <v>1040</v>
      </c>
      <c r="P6890">
        <v>1255</v>
      </c>
      <c r="Q6890" t="s">
        <v>64</v>
      </c>
      <c r="R6890">
        <v>1102</v>
      </c>
      <c r="S6890" t="s">
        <v>65</v>
      </c>
      <c r="T6890" t="s">
        <v>44</v>
      </c>
      <c r="U6890" s="1">
        <v>43696</v>
      </c>
      <c r="V6890" s="1">
        <v>43725</v>
      </c>
      <c r="W6890" t="s">
        <v>66</v>
      </c>
      <c r="X6890" t="s">
        <v>46</v>
      </c>
      <c r="Y6890">
        <v>39</v>
      </c>
      <c r="Z6890">
        <v>35</v>
      </c>
      <c r="AA6890">
        <v>40</v>
      </c>
      <c r="AB6890">
        <v>87.5</v>
      </c>
      <c r="AD6890">
        <f>IF(ISBLANK(Source[[#This Row],[CrosslistID]]),1,1/COUNTIFS(Source[CrosslistID],Source[[#This Row],[CrosslistID]],Source[TermDesc],Source[[#This Row],[TermDesc]]))</f>
        <v>1</v>
      </c>
      <c r="AG6890">
        <v>0</v>
      </c>
      <c r="AH6890">
        <v>87.5</v>
      </c>
      <c r="AI6890">
        <v>1.89</v>
      </c>
      <c r="AJ6890">
        <v>1.89</v>
      </c>
      <c r="AK6890">
        <v>0.1</v>
      </c>
      <c r="AL68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1.89</v>
      </c>
      <c r="AM6890">
        <f>IF(AND(Source[[#This Row],[Credit_Noncredit]]="Noncredit",Source[[#This Row],[FTEF]]&gt;0),Source[[#This Row],[NC XLST FTES]]*525/(437.5*Source[[#This Row],[FTEF]]),0)</f>
        <v>22.68</v>
      </c>
      <c r="AN6890">
        <f>IF(Source[[#This Row],[Credit_Noncredit]]="Credit",Source[[#This Row],[Census Enrollment]],Source[[#This Row],[Noncredit Avg. Attendance]])</f>
        <v>22.68</v>
      </c>
    </row>
    <row r="6891" spans="1:40" x14ac:dyDescent="0.25">
      <c r="A6891" t="s">
        <v>4484</v>
      </c>
      <c r="B6891" t="s">
        <v>33</v>
      </c>
      <c r="C6891" t="s">
        <v>55</v>
      </c>
      <c r="D6891" t="s">
        <v>56</v>
      </c>
      <c r="E6891" s="4">
        <v>83190</v>
      </c>
      <c r="F6891" s="4" t="s">
        <v>129</v>
      </c>
      <c r="G6891" s="4">
        <v>9904</v>
      </c>
      <c r="H6891" t="str">
        <f>CONCATENATE(Source[[#This Row],[Subject]],TRIM(Source[[#This Row],[Course]]))</f>
        <v>COMP9904</v>
      </c>
      <c r="I6891" t="str">
        <f>VLOOKUP(Source[[#This Row],[SubjCrse]],'Courses and Categories'!$E$2:$G$1816,3,FALSE)</f>
        <v>Noncredit CTE</v>
      </c>
      <c r="J6891">
        <v>501</v>
      </c>
      <c r="K6891" t="s">
        <v>144</v>
      </c>
      <c r="L6891" t="s">
        <v>87</v>
      </c>
      <c r="M6891" t="s">
        <v>40</v>
      </c>
      <c r="N6891" t="s">
        <v>105</v>
      </c>
      <c r="O6891">
        <v>1730</v>
      </c>
      <c r="P6891">
        <v>1945</v>
      </c>
      <c r="Q6891" t="s">
        <v>76</v>
      </c>
      <c r="R6891">
        <v>516</v>
      </c>
      <c r="S6891" t="s">
        <v>77</v>
      </c>
      <c r="T6891" t="s">
        <v>44</v>
      </c>
      <c r="U6891" s="1">
        <v>43759</v>
      </c>
      <c r="V6891" s="1">
        <v>43817</v>
      </c>
      <c r="W6891" t="s">
        <v>117</v>
      </c>
      <c r="X6891" t="s">
        <v>46</v>
      </c>
      <c r="Y6891">
        <v>28</v>
      </c>
      <c r="Z6891">
        <v>28</v>
      </c>
      <c r="AA6891">
        <v>40</v>
      </c>
      <c r="AB6891">
        <v>70</v>
      </c>
      <c r="AC6891" t="s">
        <v>171</v>
      </c>
      <c r="AD6891">
        <f>IF(ISBLANK(Source[[#This Row],[CrosslistID]]),1,1/COUNTIFS(Source[CrosslistID],Source[[#This Row],[CrosslistID]],Source[TermDesc],Source[[#This Row],[TermDesc]]))</f>
        <v>0.5</v>
      </c>
      <c r="AE6891">
        <v>36</v>
      </c>
      <c r="AF6891">
        <v>80</v>
      </c>
      <c r="AG6891">
        <v>45</v>
      </c>
      <c r="AH6891">
        <v>45</v>
      </c>
      <c r="AI6891">
        <v>1.39</v>
      </c>
      <c r="AJ6891">
        <v>1.39</v>
      </c>
      <c r="AK6891">
        <v>0.1</v>
      </c>
      <c r="AL68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1.4709999999999999</v>
      </c>
      <c r="AM6891">
        <f>IF(AND(Source[[#This Row],[Credit_Noncredit]]="Noncredit",Source[[#This Row],[FTEF]]&gt;0),Source[[#This Row],[NC XLST FTES]]*525/(437.5*Source[[#This Row],[FTEF]]),0)</f>
        <v>17.652000000000001</v>
      </c>
      <c r="AN6891">
        <f>IF(Source[[#This Row],[Credit_Noncredit]]="Credit",Source[[#This Row],[Census Enrollment]],Source[[#This Row],[Noncredit Avg. Attendance]])</f>
        <v>17.652000000000001</v>
      </c>
    </row>
    <row r="6892" spans="1:40" x14ac:dyDescent="0.25">
      <c r="A6892" t="s">
        <v>4484</v>
      </c>
      <c r="B6892" t="s">
        <v>33</v>
      </c>
      <c r="C6892" t="s">
        <v>55</v>
      </c>
      <c r="D6892" t="s">
        <v>56</v>
      </c>
      <c r="E6892" s="4">
        <v>83493</v>
      </c>
      <c r="F6892" s="4" t="s">
        <v>129</v>
      </c>
      <c r="G6892" s="4">
        <v>9904</v>
      </c>
      <c r="H6892" t="str">
        <f>CONCATENATE(Source[[#This Row],[Subject]],TRIM(Source[[#This Row],[Course]]))</f>
        <v>COMP9904</v>
      </c>
      <c r="I6892" t="str">
        <f>VLOOKUP(Source[[#This Row],[SubjCrse]],'Courses and Categories'!$E$2:$G$1816,3,FALSE)</f>
        <v>Noncredit CTE</v>
      </c>
      <c r="J6892">
        <v>502</v>
      </c>
      <c r="K6892" t="s">
        <v>144</v>
      </c>
      <c r="L6892" t="s">
        <v>39</v>
      </c>
      <c r="M6892" t="s">
        <v>40</v>
      </c>
      <c r="N6892" t="s">
        <v>105</v>
      </c>
      <c r="O6892">
        <v>1310</v>
      </c>
      <c r="P6892">
        <v>1525</v>
      </c>
      <c r="Q6892" t="s">
        <v>76</v>
      </c>
      <c r="R6892" t="s">
        <v>138</v>
      </c>
      <c r="S6892" t="s">
        <v>77</v>
      </c>
      <c r="T6892" t="s">
        <v>44</v>
      </c>
      <c r="U6892" s="1">
        <v>43759</v>
      </c>
      <c r="V6892" s="1">
        <v>43817</v>
      </c>
      <c r="W6892" t="s">
        <v>84</v>
      </c>
      <c r="X6892" t="s">
        <v>46</v>
      </c>
      <c r="Y6892">
        <v>38</v>
      </c>
      <c r="Z6892">
        <v>34</v>
      </c>
      <c r="AA6892">
        <v>40</v>
      </c>
      <c r="AB6892">
        <v>85</v>
      </c>
      <c r="AC6892" t="s">
        <v>4489</v>
      </c>
      <c r="AD6892">
        <f>IF(ISBLANK(Source[[#This Row],[CrosslistID]]),1,1/COUNTIFS(Source[CrosslistID],Source[[#This Row],[CrosslistID]],Source[TermDesc],Source[[#This Row],[TermDesc]]))</f>
        <v>0.5</v>
      </c>
      <c r="AE6892">
        <v>43</v>
      </c>
      <c r="AF6892">
        <v>80</v>
      </c>
      <c r="AG6892">
        <v>53.75</v>
      </c>
      <c r="AH6892">
        <v>53.75</v>
      </c>
      <c r="AI6892">
        <v>1.0289999999999999</v>
      </c>
      <c r="AJ6892">
        <v>1.0289999999999999</v>
      </c>
      <c r="AK6892">
        <v>0.1</v>
      </c>
      <c r="AL68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1.248</v>
      </c>
      <c r="AM6892">
        <f>IF(AND(Source[[#This Row],[Credit_Noncredit]]="Noncredit",Source[[#This Row],[FTEF]]&gt;0),Source[[#This Row],[NC XLST FTES]]*525/(437.5*Source[[#This Row],[FTEF]]),0)</f>
        <v>14.976000000000001</v>
      </c>
      <c r="AN6892">
        <f>IF(Source[[#This Row],[Credit_Noncredit]]="Credit",Source[[#This Row],[Census Enrollment]],Source[[#This Row],[Noncredit Avg. Attendance]])</f>
        <v>14.976000000000001</v>
      </c>
    </row>
    <row r="6893" spans="1:40" x14ac:dyDescent="0.25">
      <c r="A6893" t="s">
        <v>4484</v>
      </c>
      <c r="B6893" t="s">
        <v>33</v>
      </c>
      <c r="C6893" t="s">
        <v>55</v>
      </c>
      <c r="D6893" t="s">
        <v>56</v>
      </c>
      <c r="E6893" s="4">
        <v>83341</v>
      </c>
      <c r="F6893" s="4" t="s">
        <v>129</v>
      </c>
      <c r="G6893" s="4">
        <v>9904</v>
      </c>
      <c r="H6893" t="str">
        <f>CONCATENATE(Source[[#This Row],[Subject]],TRIM(Source[[#This Row],[Course]]))</f>
        <v>COMP9904</v>
      </c>
      <c r="I6893" t="str">
        <f>VLOOKUP(Source[[#This Row],[SubjCrse]],'Courses and Categories'!$E$2:$G$1816,3,FALSE)</f>
        <v>Noncredit CTE</v>
      </c>
      <c r="J6893">
        <v>701</v>
      </c>
      <c r="K6893" t="s">
        <v>144</v>
      </c>
      <c r="L6893" t="s">
        <v>39</v>
      </c>
      <c r="M6893" t="s">
        <v>40</v>
      </c>
      <c r="N6893" t="s">
        <v>63</v>
      </c>
      <c r="O6893">
        <v>810</v>
      </c>
      <c r="P6893">
        <v>1025</v>
      </c>
      <c r="Q6893" t="s">
        <v>52</v>
      </c>
      <c r="R6893">
        <v>471</v>
      </c>
      <c r="S6893" t="s">
        <v>53</v>
      </c>
      <c r="T6893" t="s">
        <v>44</v>
      </c>
      <c r="U6893" s="1">
        <v>43726</v>
      </c>
      <c r="V6893" s="1">
        <v>43755</v>
      </c>
      <c r="W6893" t="s">
        <v>125</v>
      </c>
      <c r="X6893" t="s">
        <v>46</v>
      </c>
      <c r="Y6893">
        <v>37</v>
      </c>
      <c r="Z6893">
        <v>32</v>
      </c>
      <c r="AA6893">
        <v>40</v>
      </c>
      <c r="AB6893">
        <v>80</v>
      </c>
      <c r="AD6893">
        <f>IF(ISBLANK(Source[[#This Row],[CrosslistID]]),1,1/COUNTIFS(Source[CrosslistID],Source[[#This Row],[CrosslistID]],Source[TermDesc],Source[[#This Row],[TermDesc]]))</f>
        <v>1</v>
      </c>
      <c r="AG6893">
        <v>0</v>
      </c>
      <c r="AH6893">
        <v>80</v>
      </c>
      <c r="AI6893">
        <v>1.571</v>
      </c>
      <c r="AJ6893">
        <v>1.571</v>
      </c>
      <c r="AK6893">
        <v>0.1</v>
      </c>
      <c r="AL68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1.571</v>
      </c>
      <c r="AM6893">
        <f>IF(AND(Source[[#This Row],[Credit_Noncredit]]="Noncredit",Source[[#This Row],[FTEF]]&gt;0),Source[[#This Row],[NC XLST FTES]]*525/(437.5*Source[[#This Row],[FTEF]]),0)</f>
        <v>18.852</v>
      </c>
      <c r="AN6893">
        <f>IF(Source[[#This Row],[Credit_Noncredit]]="Credit",Source[[#This Row],[Census Enrollment]],Source[[#This Row],[Noncredit Avg. Attendance]])</f>
        <v>18.852</v>
      </c>
    </row>
    <row r="6894" spans="1:40" x14ac:dyDescent="0.25">
      <c r="A6894" t="s">
        <v>4484</v>
      </c>
      <c r="B6894" t="s">
        <v>33</v>
      </c>
      <c r="C6894" t="s">
        <v>55</v>
      </c>
      <c r="D6894" t="s">
        <v>56</v>
      </c>
      <c r="E6894" s="4">
        <v>81678</v>
      </c>
      <c r="F6894" s="4" t="s">
        <v>129</v>
      </c>
      <c r="G6894" s="4">
        <v>9904</v>
      </c>
      <c r="H6894" t="str">
        <f>CONCATENATE(Source[[#This Row],[Subject]],TRIM(Source[[#This Row],[Course]]))</f>
        <v>COMP9904</v>
      </c>
      <c r="I6894" t="str">
        <f>VLOOKUP(Source[[#This Row],[SubjCrse]],'Courses and Categories'!$E$2:$G$1816,3,FALSE)</f>
        <v>Noncredit CTE</v>
      </c>
      <c r="J6894">
        <v>702</v>
      </c>
      <c r="K6894" t="s">
        <v>144</v>
      </c>
      <c r="L6894" t="s">
        <v>39</v>
      </c>
      <c r="M6894" t="s">
        <v>40</v>
      </c>
      <c r="N6894" t="s">
        <v>105</v>
      </c>
      <c r="O6894">
        <v>1310</v>
      </c>
      <c r="P6894">
        <v>1525</v>
      </c>
      <c r="Q6894" t="s">
        <v>52</v>
      </c>
      <c r="R6894">
        <v>471</v>
      </c>
      <c r="S6894" t="s">
        <v>53</v>
      </c>
      <c r="T6894" t="s">
        <v>44</v>
      </c>
      <c r="U6894" s="1">
        <v>43759</v>
      </c>
      <c r="V6894" s="1">
        <v>43817</v>
      </c>
      <c r="W6894" t="s">
        <v>79</v>
      </c>
      <c r="X6894" t="s">
        <v>46</v>
      </c>
      <c r="Y6894">
        <v>43</v>
      </c>
      <c r="Z6894">
        <v>24</v>
      </c>
      <c r="AA6894">
        <v>40</v>
      </c>
      <c r="AB6894">
        <v>60</v>
      </c>
      <c r="AD6894">
        <f>IF(ISBLANK(Source[[#This Row],[CrosslistID]]),1,1/COUNTIFS(Source[CrosslistID],Source[[#This Row],[CrosslistID]],Source[TermDesc],Source[[#This Row],[TermDesc]]))</f>
        <v>1</v>
      </c>
      <c r="AG6894">
        <v>0</v>
      </c>
      <c r="AH6894">
        <v>60</v>
      </c>
      <c r="AI6894">
        <v>1.8859999999999999</v>
      </c>
      <c r="AJ6894">
        <v>1.8859999999999999</v>
      </c>
      <c r="AK6894">
        <v>0.1</v>
      </c>
      <c r="AL68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1.8859999999999999</v>
      </c>
      <c r="AM6894">
        <f>IF(AND(Source[[#This Row],[Credit_Noncredit]]="Noncredit",Source[[#This Row],[FTEF]]&gt;0),Source[[#This Row],[NC XLST FTES]]*525/(437.5*Source[[#This Row],[FTEF]]),0)</f>
        <v>22.631999999999998</v>
      </c>
      <c r="AN6894">
        <f>IF(Source[[#This Row],[Credit_Noncredit]]="Credit",Source[[#This Row],[Census Enrollment]],Source[[#This Row],[Noncredit Avg. Attendance]])</f>
        <v>22.631999999999998</v>
      </c>
    </row>
    <row r="6895" spans="1:40" x14ac:dyDescent="0.25">
      <c r="A6895" t="s">
        <v>4484</v>
      </c>
      <c r="B6895" t="s">
        <v>33</v>
      </c>
      <c r="C6895" t="s">
        <v>55</v>
      </c>
      <c r="D6895" t="s">
        <v>56</v>
      </c>
      <c r="E6895" s="4">
        <v>80235</v>
      </c>
      <c r="F6895" s="4" t="s">
        <v>129</v>
      </c>
      <c r="G6895" s="4">
        <v>9905</v>
      </c>
      <c r="H6895" t="str">
        <f>CONCATENATE(Source[[#This Row],[Subject]],TRIM(Source[[#This Row],[Course]]))</f>
        <v>COMP9905</v>
      </c>
      <c r="I6895" t="str">
        <f>VLOOKUP(Source[[#This Row],[SubjCrse]],'Courses and Categories'!$E$2:$G$1816,3,FALSE)</f>
        <v>Noncredit CTE</v>
      </c>
      <c r="J6895">
        <v>201</v>
      </c>
      <c r="K6895" t="s">
        <v>147</v>
      </c>
      <c r="L6895" t="s">
        <v>39</v>
      </c>
      <c r="M6895" t="s">
        <v>40</v>
      </c>
      <c r="N6895" t="s">
        <v>63</v>
      </c>
      <c r="O6895">
        <v>810</v>
      </c>
      <c r="P6895">
        <v>1025</v>
      </c>
      <c r="Q6895" t="s">
        <v>60</v>
      </c>
      <c r="R6895">
        <v>228</v>
      </c>
      <c r="S6895" t="s">
        <v>61</v>
      </c>
      <c r="T6895" t="s">
        <v>44</v>
      </c>
      <c r="U6895" s="1">
        <v>43696</v>
      </c>
      <c r="V6895" s="1">
        <v>43725</v>
      </c>
      <c r="W6895" t="s">
        <v>90</v>
      </c>
      <c r="X6895" t="s">
        <v>46</v>
      </c>
      <c r="Y6895">
        <v>34</v>
      </c>
      <c r="Z6895">
        <v>33</v>
      </c>
      <c r="AA6895">
        <v>40</v>
      </c>
      <c r="AB6895">
        <v>82.5</v>
      </c>
      <c r="AD6895">
        <f>IF(ISBLANK(Source[[#This Row],[CrosslistID]]),1,1/COUNTIFS(Source[CrosslistID],Source[[#This Row],[CrosslistID]],Source[TermDesc],Source[[#This Row],[TermDesc]]))</f>
        <v>1</v>
      </c>
      <c r="AG6895">
        <v>0</v>
      </c>
      <c r="AH6895">
        <v>82.5</v>
      </c>
      <c r="AI6895">
        <v>1.552</v>
      </c>
      <c r="AJ6895">
        <v>1.552</v>
      </c>
      <c r="AK6895">
        <v>0.1</v>
      </c>
      <c r="AL68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1.552</v>
      </c>
      <c r="AM6895">
        <f>IF(AND(Source[[#This Row],[Credit_Noncredit]]="Noncredit",Source[[#This Row],[FTEF]]&gt;0),Source[[#This Row],[NC XLST FTES]]*525/(437.5*Source[[#This Row],[FTEF]]),0)</f>
        <v>18.624000000000002</v>
      </c>
      <c r="AN6895">
        <f>IF(Source[[#This Row],[Credit_Noncredit]]="Credit",Source[[#This Row],[Census Enrollment]],Source[[#This Row],[Noncredit Avg. Attendance]])</f>
        <v>18.624000000000002</v>
      </c>
    </row>
    <row r="6896" spans="1:40" x14ac:dyDescent="0.25">
      <c r="A6896" t="s">
        <v>4484</v>
      </c>
      <c r="B6896" t="s">
        <v>33</v>
      </c>
      <c r="C6896" t="s">
        <v>55</v>
      </c>
      <c r="D6896" t="s">
        <v>56</v>
      </c>
      <c r="E6896" s="4">
        <v>83494</v>
      </c>
      <c r="F6896" s="4" t="s">
        <v>129</v>
      </c>
      <c r="G6896" s="4">
        <v>9905</v>
      </c>
      <c r="H6896" t="str">
        <f>CONCATENATE(Source[[#This Row],[Subject]],TRIM(Source[[#This Row],[Course]]))</f>
        <v>COMP9905</v>
      </c>
      <c r="I6896" t="str">
        <f>VLOOKUP(Source[[#This Row],[SubjCrse]],'Courses and Categories'!$E$2:$G$1816,3,FALSE)</f>
        <v>Noncredit CTE</v>
      </c>
      <c r="J6896">
        <v>401</v>
      </c>
      <c r="K6896" t="s">
        <v>147</v>
      </c>
      <c r="L6896" t="s">
        <v>39</v>
      </c>
      <c r="M6896" t="s">
        <v>40</v>
      </c>
      <c r="N6896" t="s">
        <v>91</v>
      </c>
      <c r="O6896">
        <v>1310</v>
      </c>
      <c r="P6896">
        <v>1525</v>
      </c>
      <c r="Q6896" t="s">
        <v>64</v>
      </c>
      <c r="R6896">
        <v>1202</v>
      </c>
      <c r="S6896" t="s">
        <v>65</v>
      </c>
      <c r="T6896">
        <v>1</v>
      </c>
      <c r="U6896" s="1">
        <v>43694</v>
      </c>
      <c r="V6896" s="1">
        <v>43819</v>
      </c>
      <c r="W6896" t="s">
        <v>123</v>
      </c>
      <c r="X6896" t="s">
        <v>46</v>
      </c>
      <c r="Y6896">
        <v>50</v>
      </c>
      <c r="Z6896">
        <v>50</v>
      </c>
      <c r="AA6896">
        <v>40</v>
      </c>
      <c r="AB6896">
        <v>125</v>
      </c>
      <c r="AD6896">
        <f>IF(ISBLANK(Source[[#This Row],[CrosslistID]]),1,1/COUNTIFS(Source[CrosslistID],Source[[#This Row],[CrosslistID]],Source[TermDesc],Source[[#This Row],[TermDesc]]))</f>
        <v>1</v>
      </c>
      <c r="AG6896">
        <v>0</v>
      </c>
      <c r="AH6896">
        <v>125</v>
      </c>
      <c r="AI6896">
        <v>1.014</v>
      </c>
      <c r="AJ6896">
        <v>1.014</v>
      </c>
      <c r="AK6896">
        <v>0.1</v>
      </c>
      <c r="AL68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1.014</v>
      </c>
      <c r="AM6896">
        <f>IF(AND(Source[[#This Row],[Credit_Noncredit]]="Noncredit",Source[[#This Row],[FTEF]]&gt;0),Source[[#This Row],[NC XLST FTES]]*525/(437.5*Source[[#This Row],[FTEF]]),0)</f>
        <v>12.168000000000001</v>
      </c>
      <c r="AN6896">
        <f>IF(Source[[#This Row],[Credit_Noncredit]]="Credit",Source[[#This Row],[Census Enrollment]],Source[[#This Row],[Noncredit Avg. Attendance]])</f>
        <v>12.168000000000001</v>
      </c>
    </row>
    <row r="6897" spans="1:40" x14ac:dyDescent="0.25">
      <c r="A6897" t="s">
        <v>4484</v>
      </c>
      <c r="B6897" t="s">
        <v>33</v>
      </c>
      <c r="C6897" t="s">
        <v>55</v>
      </c>
      <c r="D6897" t="s">
        <v>56</v>
      </c>
      <c r="E6897" s="4">
        <v>81649</v>
      </c>
      <c r="F6897" s="4" t="s">
        <v>129</v>
      </c>
      <c r="G6897" s="4">
        <v>9905</v>
      </c>
      <c r="H6897" t="str">
        <f>CONCATENATE(Source[[#This Row],[Subject]],TRIM(Source[[#This Row],[Course]]))</f>
        <v>COMP9905</v>
      </c>
      <c r="I6897" t="str">
        <f>VLOOKUP(Source[[#This Row],[SubjCrse]],'Courses and Categories'!$E$2:$G$1816,3,FALSE)</f>
        <v>Noncredit CTE</v>
      </c>
      <c r="J6897">
        <v>702</v>
      </c>
      <c r="K6897" t="s">
        <v>147</v>
      </c>
      <c r="L6897" t="s">
        <v>87</v>
      </c>
      <c r="M6897" t="s">
        <v>40</v>
      </c>
      <c r="N6897" t="s">
        <v>105</v>
      </c>
      <c r="O6897">
        <v>1810</v>
      </c>
      <c r="P6897">
        <v>2025</v>
      </c>
      <c r="Q6897" t="s">
        <v>52</v>
      </c>
      <c r="R6897">
        <v>470</v>
      </c>
      <c r="S6897" t="s">
        <v>53</v>
      </c>
      <c r="T6897" t="s">
        <v>44</v>
      </c>
      <c r="U6897" s="1">
        <v>43759</v>
      </c>
      <c r="V6897" s="1">
        <v>43817</v>
      </c>
      <c r="W6897" t="s">
        <v>123</v>
      </c>
      <c r="X6897" t="s">
        <v>46</v>
      </c>
      <c r="Y6897">
        <v>32</v>
      </c>
      <c r="Z6897">
        <v>29</v>
      </c>
      <c r="AA6897">
        <v>40</v>
      </c>
      <c r="AB6897">
        <v>72.5</v>
      </c>
      <c r="AC6897" t="s">
        <v>1203</v>
      </c>
      <c r="AD6897">
        <f>IF(ISBLANK(Source[[#This Row],[CrosslistID]]),1,1/COUNTIFS(Source[CrosslistID],Source[[#This Row],[CrosslistID]],Source[TermDesc],Source[[#This Row],[TermDesc]]))</f>
        <v>0.5</v>
      </c>
      <c r="AE6897">
        <v>31</v>
      </c>
      <c r="AF6897">
        <v>80</v>
      </c>
      <c r="AG6897">
        <v>38.75</v>
      </c>
      <c r="AH6897">
        <v>38.75</v>
      </c>
      <c r="AI6897">
        <v>0.438</v>
      </c>
      <c r="AJ6897">
        <v>0.438</v>
      </c>
      <c r="AK6897">
        <v>0.1</v>
      </c>
      <c r="AL68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0.45700000000000002</v>
      </c>
      <c r="AM6897">
        <f>IF(AND(Source[[#This Row],[Credit_Noncredit]]="Noncredit",Source[[#This Row],[FTEF]]&gt;0),Source[[#This Row],[NC XLST FTES]]*525/(437.5*Source[[#This Row],[FTEF]]),0)</f>
        <v>5.484</v>
      </c>
      <c r="AN6897">
        <f>IF(Source[[#This Row],[Credit_Noncredit]]="Credit",Source[[#This Row],[Census Enrollment]],Source[[#This Row],[Noncredit Avg. Attendance]])</f>
        <v>5.484</v>
      </c>
    </row>
    <row r="6898" spans="1:40" x14ac:dyDescent="0.25">
      <c r="A6898" t="s">
        <v>4484</v>
      </c>
      <c r="B6898" t="s">
        <v>33</v>
      </c>
      <c r="C6898" t="s">
        <v>55</v>
      </c>
      <c r="D6898" t="s">
        <v>56</v>
      </c>
      <c r="E6898" s="4">
        <v>83495</v>
      </c>
      <c r="F6898" s="4" t="s">
        <v>129</v>
      </c>
      <c r="G6898" s="4">
        <v>9905</v>
      </c>
      <c r="H6898" t="str">
        <f>CONCATENATE(Source[[#This Row],[Subject]],TRIM(Source[[#This Row],[Course]]))</f>
        <v>COMP9905</v>
      </c>
      <c r="I6898" t="str">
        <f>VLOOKUP(Source[[#This Row],[SubjCrse]],'Courses and Categories'!$E$2:$G$1816,3,FALSE)</f>
        <v>Noncredit CTE</v>
      </c>
      <c r="J6898">
        <v>703</v>
      </c>
      <c r="K6898" t="s">
        <v>147</v>
      </c>
      <c r="L6898" t="s">
        <v>50</v>
      </c>
      <c r="M6898" t="s">
        <v>40</v>
      </c>
      <c r="N6898" t="s">
        <v>51</v>
      </c>
      <c r="O6898">
        <v>900</v>
      </c>
      <c r="P6898">
        <v>1350</v>
      </c>
      <c r="Q6898" t="s">
        <v>52</v>
      </c>
      <c r="R6898">
        <v>471</v>
      </c>
      <c r="S6898" t="s">
        <v>53</v>
      </c>
      <c r="T6898" t="s">
        <v>44</v>
      </c>
      <c r="U6898" s="1">
        <v>43694</v>
      </c>
      <c r="V6898" s="1">
        <v>43750</v>
      </c>
      <c r="W6898" t="s">
        <v>169</v>
      </c>
      <c r="X6898" t="s">
        <v>46</v>
      </c>
      <c r="Y6898">
        <v>36</v>
      </c>
      <c r="Z6898">
        <v>36</v>
      </c>
      <c r="AA6898">
        <v>40</v>
      </c>
      <c r="AB6898">
        <v>90</v>
      </c>
      <c r="AC6898" t="s">
        <v>1119</v>
      </c>
      <c r="AD6898">
        <f>IF(ISBLANK(Source[[#This Row],[CrosslistID]]),1,1/COUNTIFS(Source[CrosslistID],Source[[#This Row],[CrosslistID]],Source[TermDesc],Source[[#This Row],[TermDesc]]))</f>
        <v>0.5</v>
      </c>
      <c r="AE6898">
        <v>60</v>
      </c>
      <c r="AF6898">
        <v>80</v>
      </c>
      <c r="AG6898">
        <v>75</v>
      </c>
      <c r="AH6898">
        <v>75</v>
      </c>
      <c r="AI6898">
        <v>1.895</v>
      </c>
      <c r="AJ6898">
        <v>1.895</v>
      </c>
      <c r="AK6898">
        <v>0.1</v>
      </c>
      <c r="AL68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3.581</v>
      </c>
      <c r="AM6898">
        <f>IF(AND(Source[[#This Row],[Credit_Noncredit]]="Noncredit",Source[[#This Row],[FTEF]]&gt;0),Source[[#This Row],[NC XLST FTES]]*525/(437.5*Source[[#This Row],[FTEF]]),0)</f>
        <v>42.972000000000001</v>
      </c>
      <c r="AN6898">
        <f>IF(Source[[#This Row],[Credit_Noncredit]]="Credit",Source[[#This Row],[Census Enrollment]],Source[[#This Row],[Noncredit Avg. Attendance]])</f>
        <v>42.972000000000001</v>
      </c>
    </row>
    <row r="6899" spans="1:40" x14ac:dyDescent="0.25">
      <c r="A6899" t="s">
        <v>4484</v>
      </c>
      <c r="B6899" t="s">
        <v>33</v>
      </c>
      <c r="C6899" t="s">
        <v>55</v>
      </c>
      <c r="D6899" t="s">
        <v>56</v>
      </c>
      <c r="E6899" s="4">
        <v>83118</v>
      </c>
      <c r="F6899" s="4" t="s">
        <v>129</v>
      </c>
      <c r="G6899" s="4">
        <v>9909</v>
      </c>
      <c r="H6899" t="str">
        <f>CONCATENATE(Source[[#This Row],[Subject]],TRIM(Source[[#This Row],[Course]]))</f>
        <v>COMP9909</v>
      </c>
      <c r="I6899" t="str">
        <f>VLOOKUP(Source[[#This Row],[SubjCrse]],'Courses and Categories'!$E$2:$G$1816,3,FALSE)</f>
        <v>Noncredit CTE</v>
      </c>
      <c r="J6899">
        <v>201</v>
      </c>
      <c r="K6899" t="s">
        <v>150</v>
      </c>
      <c r="L6899" t="s">
        <v>39</v>
      </c>
      <c r="M6899" t="s">
        <v>40</v>
      </c>
      <c r="N6899" t="s">
        <v>63</v>
      </c>
      <c r="O6899">
        <v>1040</v>
      </c>
      <c r="P6899">
        <v>1255</v>
      </c>
      <c r="Q6899" t="s">
        <v>60</v>
      </c>
      <c r="R6899">
        <v>228</v>
      </c>
      <c r="S6899" t="s">
        <v>61</v>
      </c>
      <c r="T6899" t="s">
        <v>44</v>
      </c>
      <c r="U6899" s="1">
        <v>43759</v>
      </c>
      <c r="V6899" s="1">
        <v>43788</v>
      </c>
      <c r="W6899" t="s">
        <v>90</v>
      </c>
      <c r="X6899" t="s">
        <v>46</v>
      </c>
      <c r="Y6899">
        <v>28</v>
      </c>
      <c r="Z6899">
        <v>26</v>
      </c>
      <c r="AA6899">
        <v>40</v>
      </c>
      <c r="AB6899">
        <v>65</v>
      </c>
      <c r="AD6899">
        <f>IF(ISBLANK(Source[[#This Row],[CrosslistID]]),1,1/COUNTIFS(Source[CrosslistID],Source[[#This Row],[CrosslistID]],Source[TermDesc],Source[[#This Row],[TermDesc]]))</f>
        <v>1</v>
      </c>
      <c r="AG6899">
        <v>0</v>
      </c>
      <c r="AH6899">
        <v>65</v>
      </c>
      <c r="AI6899">
        <v>1.1379999999999999</v>
      </c>
      <c r="AJ6899">
        <v>1.1379999999999999</v>
      </c>
      <c r="AK6899">
        <v>0.1</v>
      </c>
      <c r="AL68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1.1379999999999999</v>
      </c>
      <c r="AM6899">
        <f>IF(AND(Source[[#This Row],[Credit_Noncredit]]="Noncredit",Source[[#This Row],[FTEF]]&gt;0),Source[[#This Row],[NC XLST FTES]]*525/(437.5*Source[[#This Row],[FTEF]]),0)</f>
        <v>13.655999999999999</v>
      </c>
      <c r="AN6899">
        <f>IF(Source[[#This Row],[Credit_Noncredit]]="Credit",Source[[#This Row],[Census Enrollment]],Source[[#This Row],[Noncredit Avg. Attendance]])</f>
        <v>13.655999999999999</v>
      </c>
    </row>
    <row r="6900" spans="1:40" x14ac:dyDescent="0.25">
      <c r="A6900" t="s">
        <v>4484</v>
      </c>
      <c r="B6900" t="s">
        <v>33</v>
      </c>
      <c r="C6900" t="s">
        <v>55</v>
      </c>
      <c r="D6900" t="s">
        <v>56</v>
      </c>
      <c r="E6900" s="4">
        <v>83119</v>
      </c>
      <c r="F6900" s="4" t="s">
        <v>129</v>
      </c>
      <c r="G6900" s="4">
        <v>9909</v>
      </c>
      <c r="H6900" t="str">
        <f>CONCATENATE(Source[[#This Row],[Subject]],TRIM(Source[[#This Row],[Course]]))</f>
        <v>COMP9909</v>
      </c>
      <c r="I6900" t="str">
        <f>VLOOKUP(Source[[#This Row],[SubjCrse]],'Courses and Categories'!$E$2:$G$1816,3,FALSE)</f>
        <v>Noncredit CTE</v>
      </c>
      <c r="J6900">
        <v>401</v>
      </c>
      <c r="K6900" t="s">
        <v>150</v>
      </c>
      <c r="L6900" t="s">
        <v>39</v>
      </c>
      <c r="M6900" t="s">
        <v>40</v>
      </c>
      <c r="N6900" t="s">
        <v>63</v>
      </c>
      <c r="O6900">
        <v>1040</v>
      </c>
      <c r="P6900">
        <v>1255</v>
      </c>
      <c r="Q6900" t="s">
        <v>64</v>
      </c>
      <c r="R6900">
        <v>1102</v>
      </c>
      <c r="S6900" t="s">
        <v>65</v>
      </c>
      <c r="T6900" t="s">
        <v>44</v>
      </c>
      <c r="U6900" s="1">
        <v>43726</v>
      </c>
      <c r="V6900" s="1">
        <v>43755</v>
      </c>
      <c r="W6900" t="s">
        <v>66</v>
      </c>
      <c r="X6900" t="s">
        <v>46</v>
      </c>
      <c r="Y6900">
        <v>36</v>
      </c>
      <c r="Z6900">
        <v>35</v>
      </c>
      <c r="AA6900">
        <v>40</v>
      </c>
      <c r="AB6900">
        <v>87.5</v>
      </c>
      <c r="AD6900">
        <f>IF(ISBLANK(Source[[#This Row],[CrosslistID]]),1,1/COUNTIFS(Source[CrosslistID],Source[[#This Row],[CrosslistID]],Source[TermDesc],Source[[#This Row],[TermDesc]]))</f>
        <v>1</v>
      </c>
      <c r="AG6900">
        <v>0</v>
      </c>
      <c r="AH6900">
        <v>87.5</v>
      </c>
      <c r="AI6900">
        <v>1.9670000000000001</v>
      </c>
      <c r="AJ6900">
        <v>1.9670000000000001</v>
      </c>
      <c r="AK6900">
        <v>0.1</v>
      </c>
      <c r="AL69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1.9670000000000001</v>
      </c>
      <c r="AM6900">
        <f>IF(AND(Source[[#This Row],[Credit_Noncredit]]="Noncredit",Source[[#This Row],[FTEF]]&gt;0),Source[[#This Row],[NC XLST FTES]]*525/(437.5*Source[[#This Row],[FTEF]]),0)</f>
        <v>23.603999999999999</v>
      </c>
      <c r="AN6900">
        <f>IF(Source[[#This Row],[Credit_Noncredit]]="Credit",Source[[#This Row],[Census Enrollment]],Source[[#This Row],[Noncredit Avg. Attendance]])</f>
        <v>23.603999999999999</v>
      </c>
    </row>
    <row r="6901" spans="1:40" x14ac:dyDescent="0.25">
      <c r="A6901" t="s">
        <v>4484</v>
      </c>
      <c r="B6901" t="s">
        <v>33</v>
      </c>
      <c r="C6901" t="s">
        <v>55</v>
      </c>
      <c r="D6901" t="s">
        <v>56</v>
      </c>
      <c r="E6901" s="4">
        <v>83598</v>
      </c>
      <c r="F6901" s="4" t="s">
        <v>129</v>
      </c>
      <c r="G6901" s="4">
        <v>9909</v>
      </c>
      <c r="H6901" t="str">
        <f>CONCATENATE(Source[[#This Row],[Subject]],TRIM(Source[[#This Row],[Course]]))</f>
        <v>COMP9909</v>
      </c>
      <c r="I6901" t="str">
        <f>VLOOKUP(Source[[#This Row],[SubjCrse]],'Courses and Categories'!$E$2:$G$1816,3,FALSE)</f>
        <v>Noncredit CTE</v>
      </c>
      <c r="J6901">
        <v>702</v>
      </c>
      <c r="K6901" t="s">
        <v>150</v>
      </c>
      <c r="L6901" t="s">
        <v>39</v>
      </c>
      <c r="M6901" t="s">
        <v>40</v>
      </c>
      <c r="N6901" t="s">
        <v>63</v>
      </c>
      <c r="O6901">
        <v>810</v>
      </c>
      <c r="P6901">
        <v>1025</v>
      </c>
      <c r="Q6901" t="s">
        <v>52</v>
      </c>
      <c r="R6901">
        <v>471</v>
      </c>
      <c r="S6901" t="s">
        <v>53</v>
      </c>
      <c r="T6901" t="s">
        <v>44</v>
      </c>
      <c r="U6901" s="1">
        <v>43759</v>
      </c>
      <c r="V6901" s="1">
        <v>43788</v>
      </c>
      <c r="W6901" t="s">
        <v>125</v>
      </c>
      <c r="X6901" t="s">
        <v>46</v>
      </c>
      <c r="Y6901">
        <v>28</v>
      </c>
      <c r="Z6901">
        <v>28</v>
      </c>
      <c r="AA6901">
        <v>35</v>
      </c>
      <c r="AB6901">
        <v>80</v>
      </c>
      <c r="AD6901">
        <f>IF(ISBLANK(Source[[#This Row],[CrosslistID]]),1,1/COUNTIFS(Source[CrosslistID],Source[[#This Row],[CrosslistID]],Source[TermDesc],Source[[#This Row],[TermDesc]]))</f>
        <v>1</v>
      </c>
      <c r="AG6901">
        <v>0</v>
      </c>
      <c r="AH6901">
        <v>80</v>
      </c>
      <c r="AI6901">
        <v>1.833</v>
      </c>
      <c r="AJ6901">
        <v>1.833</v>
      </c>
      <c r="AK6901">
        <v>0.1</v>
      </c>
      <c r="AL69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1.833</v>
      </c>
      <c r="AM6901">
        <f>IF(AND(Source[[#This Row],[Credit_Noncredit]]="Noncredit",Source[[#This Row],[FTEF]]&gt;0),Source[[#This Row],[NC XLST FTES]]*525/(437.5*Source[[#This Row],[FTEF]]),0)</f>
        <v>21.995999999999999</v>
      </c>
      <c r="AN6901">
        <f>IF(Source[[#This Row],[Credit_Noncredit]]="Credit",Source[[#This Row],[Census Enrollment]],Source[[#This Row],[Noncredit Avg. Attendance]])</f>
        <v>21.995999999999999</v>
      </c>
    </row>
    <row r="6902" spans="1:40" x14ac:dyDescent="0.25">
      <c r="A6902" t="s">
        <v>4484</v>
      </c>
      <c r="B6902" t="s">
        <v>33</v>
      </c>
      <c r="C6902" t="s">
        <v>55</v>
      </c>
      <c r="D6902" t="s">
        <v>56</v>
      </c>
      <c r="E6902" s="4">
        <v>82888</v>
      </c>
      <c r="F6902" s="4" t="s">
        <v>129</v>
      </c>
      <c r="G6902" s="4">
        <v>9917</v>
      </c>
      <c r="H6902" t="str">
        <f>CONCATENATE(Source[[#This Row],[Subject]],TRIM(Source[[#This Row],[Course]]))</f>
        <v>COMP9917</v>
      </c>
      <c r="I6902" t="str">
        <f>VLOOKUP(Source[[#This Row],[SubjCrse]],'Courses and Categories'!$E$2:$G$1816,3,FALSE)</f>
        <v>Noncredit CTE</v>
      </c>
      <c r="J6902">
        <v>701</v>
      </c>
      <c r="K6902" t="s">
        <v>152</v>
      </c>
      <c r="L6902" t="s">
        <v>39</v>
      </c>
      <c r="M6902" t="s">
        <v>40</v>
      </c>
      <c r="N6902" t="s">
        <v>105</v>
      </c>
      <c r="O6902">
        <v>1310</v>
      </c>
      <c r="P6902">
        <v>1525</v>
      </c>
      <c r="Q6902" t="s">
        <v>52</v>
      </c>
      <c r="R6902">
        <v>475</v>
      </c>
      <c r="S6902" t="s">
        <v>53</v>
      </c>
      <c r="T6902" t="s">
        <v>44</v>
      </c>
      <c r="U6902" s="1">
        <v>43759</v>
      </c>
      <c r="V6902" s="1">
        <v>43817</v>
      </c>
      <c r="W6902" t="s">
        <v>153</v>
      </c>
      <c r="X6902" t="s">
        <v>46</v>
      </c>
      <c r="Y6902">
        <v>53</v>
      </c>
      <c r="Z6902">
        <v>50</v>
      </c>
      <c r="AA6902">
        <v>40</v>
      </c>
      <c r="AB6902">
        <v>125</v>
      </c>
      <c r="AD6902">
        <f>IF(ISBLANK(Source[[#This Row],[CrosslistID]]),1,1/COUNTIFS(Source[CrosslistID],Source[[#This Row],[CrosslistID]],Source[TermDesc],Source[[#This Row],[TermDesc]]))</f>
        <v>1</v>
      </c>
      <c r="AG6902">
        <v>0</v>
      </c>
      <c r="AH6902">
        <v>125</v>
      </c>
      <c r="AI6902">
        <v>0.97099999999999997</v>
      </c>
      <c r="AJ6902">
        <v>0.97099999999999997</v>
      </c>
      <c r="AK6902">
        <v>0.1</v>
      </c>
      <c r="AL69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0.97099999999999997</v>
      </c>
      <c r="AM6902">
        <f>IF(AND(Source[[#This Row],[Credit_Noncredit]]="Noncredit",Source[[#This Row],[FTEF]]&gt;0),Source[[#This Row],[NC XLST FTES]]*525/(437.5*Source[[#This Row],[FTEF]]),0)</f>
        <v>11.651999999999999</v>
      </c>
      <c r="AN6902">
        <f>IF(Source[[#This Row],[Credit_Noncredit]]="Credit",Source[[#This Row],[Census Enrollment]],Source[[#This Row],[Noncredit Avg. Attendance]])</f>
        <v>11.651999999999999</v>
      </c>
    </row>
    <row r="6903" spans="1:40" x14ac:dyDescent="0.25">
      <c r="A6903" t="s">
        <v>4484</v>
      </c>
      <c r="B6903" t="s">
        <v>33</v>
      </c>
      <c r="C6903" t="s">
        <v>55</v>
      </c>
      <c r="D6903" t="s">
        <v>56</v>
      </c>
      <c r="E6903" s="4">
        <v>83130</v>
      </c>
      <c r="F6903" s="4" t="s">
        <v>129</v>
      </c>
      <c r="G6903" s="4">
        <v>9918</v>
      </c>
      <c r="H6903" t="str">
        <f>CONCATENATE(Source[[#This Row],[Subject]],TRIM(Source[[#This Row],[Course]]))</f>
        <v>COMP9918</v>
      </c>
      <c r="I6903" t="str">
        <f>VLOOKUP(Source[[#This Row],[SubjCrse]],'Courses and Categories'!$E$2:$G$1816,3,FALSE)</f>
        <v>Noncredit CTE</v>
      </c>
      <c r="J6903">
        <v>701</v>
      </c>
      <c r="K6903" t="s">
        <v>154</v>
      </c>
      <c r="L6903" t="s">
        <v>39</v>
      </c>
      <c r="M6903" t="s">
        <v>40</v>
      </c>
      <c r="N6903" t="s">
        <v>105</v>
      </c>
      <c r="O6903">
        <v>1310</v>
      </c>
      <c r="P6903">
        <v>1525</v>
      </c>
      <c r="Q6903" t="s">
        <v>52</v>
      </c>
      <c r="R6903">
        <v>475</v>
      </c>
      <c r="S6903" t="s">
        <v>53</v>
      </c>
      <c r="T6903" t="s">
        <v>44</v>
      </c>
      <c r="U6903" s="1">
        <v>43696</v>
      </c>
      <c r="V6903" s="1">
        <v>43755</v>
      </c>
      <c r="W6903" t="s">
        <v>153</v>
      </c>
      <c r="X6903" t="s">
        <v>46</v>
      </c>
      <c r="Y6903">
        <v>34</v>
      </c>
      <c r="Z6903">
        <v>31</v>
      </c>
      <c r="AA6903">
        <v>40</v>
      </c>
      <c r="AB6903">
        <v>77.5</v>
      </c>
      <c r="AD6903">
        <f>IF(ISBLANK(Source[[#This Row],[CrosslistID]]),1,1/COUNTIFS(Source[CrosslistID],Source[[#This Row],[CrosslistID]],Source[TermDesc],Source[[#This Row],[TermDesc]]))</f>
        <v>1</v>
      </c>
      <c r="AG6903">
        <v>0</v>
      </c>
      <c r="AH6903">
        <v>77.5</v>
      </c>
      <c r="AI6903">
        <v>1.476</v>
      </c>
      <c r="AJ6903">
        <v>1.476</v>
      </c>
      <c r="AK6903">
        <v>0.1</v>
      </c>
      <c r="AL69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1.476</v>
      </c>
      <c r="AM6903">
        <f>IF(AND(Source[[#This Row],[Credit_Noncredit]]="Noncredit",Source[[#This Row],[FTEF]]&gt;0),Source[[#This Row],[NC XLST FTES]]*525/(437.5*Source[[#This Row],[FTEF]]),0)</f>
        <v>17.712</v>
      </c>
      <c r="AN6903">
        <f>IF(Source[[#This Row],[Credit_Noncredit]]="Credit",Source[[#This Row],[Census Enrollment]],Source[[#This Row],[Noncredit Avg. Attendance]])</f>
        <v>17.712</v>
      </c>
    </row>
    <row r="6904" spans="1:40" x14ac:dyDescent="0.25">
      <c r="A6904" t="s">
        <v>4484</v>
      </c>
      <c r="B6904" t="s">
        <v>33</v>
      </c>
      <c r="C6904" t="s">
        <v>55</v>
      </c>
      <c r="D6904" t="s">
        <v>56</v>
      </c>
      <c r="E6904" s="4">
        <v>83536</v>
      </c>
      <c r="F6904" s="4" t="s">
        <v>129</v>
      </c>
      <c r="G6904" s="4">
        <v>9919</v>
      </c>
      <c r="H6904" t="str">
        <f>CONCATENATE(Source[[#This Row],[Subject]],TRIM(Source[[#This Row],[Course]]))</f>
        <v>COMP9919</v>
      </c>
      <c r="I6904" t="str">
        <f>VLOOKUP(Source[[#This Row],[SubjCrse]],'Courses and Categories'!$E$2:$G$1816,3,FALSE)</f>
        <v>Noncredit CTE</v>
      </c>
      <c r="J6904">
        <v>201</v>
      </c>
      <c r="K6904" t="s">
        <v>4490</v>
      </c>
      <c r="L6904" t="s">
        <v>39</v>
      </c>
      <c r="M6904" t="s">
        <v>40</v>
      </c>
      <c r="N6904" t="s">
        <v>63</v>
      </c>
      <c r="O6904">
        <v>1040</v>
      </c>
      <c r="P6904">
        <v>1255</v>
      </c>
      <c r="Q6904" t="s">
        <v>60</v>
      </c>
      <c r="R6904">
        <v>228</v>
      </c>
      <c r="S6904" t="s">
        <v>61</v>
      </c>
      <c r="T6904" t="s">
        <v>44</v>
      </c>
      <c r="U6904" s="1">
        <v>43696</v>
      </c>
      <c r="V6904" s="1">
        <v>43725</v>
      </c>
      <c r="W6904" t="s">
        <v>90</v>
      </c>
      <c r="X6904" t="s">
        <v>46</v>
      </c>
      <c r="Y6904">
        <v>35</v>
      </c>
      <c r="Z6904">
        <v>34</v>
      </c>
      <c r="AA6904">
        <v>40</v>
      </c>
      <c r="AB6904">
        <v>85</v>
      </c>
      <c r="AD6904">
        <f>IF(ISBLANK(Source[[#This Row],[CrosslistID]]),1,1/COUNTIFS(Source[CrosslistID],Source[[#This Row],[CrosslistID]],Source[TermDesc],Source[[#This Row],[TermDesc]]))</f>
        <v>1</v>
      </c>
      <c r="AG6904">
        <v>0</v>
      </c>
      <c r="AH6904">
        <v>85</v>
      </c>
      <c r="AI6904">
        <v>1.7190000000000001</v>
      </c>
      <c r="AJ6904">
        <v>1.7190000000000001</v>
      </c>
      <c r="AK6904">
        <v>0.1</v>
      </c>
      <c r="AL69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1.7190000000000001</v>
      </c>
      <c r="AM6904">
        <f>IF(AND(Source[[#This Row],[Credit_Noncredit]]="Noncredit",Source[[#This Row],[FTEF]]&gt;0),Source[[#This Row],[NC XLST FTES]]*525/(437.5*Source[[#This Row],[FTEF]]),0)</f>
        <v>20.628</v>
      </c>
      <c r="AN6904">
        <f>IF(Source[[#This Row],[Credit_Noncredit]]="Credit",Source[[#This Row],[Census Enrollment]],Source[[#This Row],[Noncredit Avg. Attendance]])</f>
        <v>20.628</v>
      </c>
    </row>
    <row r="6905" spans="1:40" x14ac:dyDescent="0.25">
      <c r="A6905" t="s">
        <v>4484</v>
      </c>
      <c r="B6905" t="s">
        <v>33</v>
      </c>
      <c r="C6905" t="s">
        <v>55</v>
      </c>
      <c r="D6905" t="s">
        <v>56</v>
      </c>
      <c r="E6905" s="4">
        <v>82893</v>
      </c>
      <c r="F6905" s="4" t="s">
        <v>129</v>
      </c>
      <c r="G6905" s="4">
        <v>9921</v>
      </c>
      <c r="H6905" t="str">
        <f>CONCATENATE(Source[[#This Row],[Subject]],TRIM(Source[[#This Row],[Course]]))</f>
        <v>COMP9921</v>
      </c>
      <c r="I6905" t="str">
        <f>VLOOKUP(Source[[#This Row],[SubjCrse]],'Courses and Categories'!$E$2:$G$1816,3,FALSE)</f>
        <v>Noncredit CTE</v>
      </c>
      <c r="J6905">
        <v>201</v>
      </c>
      <c r="K6905" t="s">
        <v>155</v>
      </c>
      <c r="L6905" t="s">
        <v>39</v>
      </c>
      <c r="M6905" t="s">
        <v>40</v>
      </c>
      <c r="N6905" t="s">
        <v>63</v>
      </c>
      <c r="O6905">
        <v>810</v>
      </c>
      <c r="P6905">
        <v>1025</v>
      </c>
      <c r="Q6905" t="s">
        <v>60</v>
      </c>
      <c r="R6905">
        <v>228</v>
      </c>
      <c r="S6905" t="s">
        <v>61</v>
      </c>
      <c r="T6905" t="s">
        <v>44</v>
      </c>
      <c r="U6905" s="1">
        <v>43726</v>
      </c>
      <c r="V6905" s="1">
        <v>43755</v>
      </c>
      <c r="W6905" t="s">
        <v>90</v>
      </c>
      <c r="X6905" t="s">
        <v>46</v>
      </c>
      <c r="Y6905">
        <v>31</v>
      </c>
      <c r="Z6905">
        <v>31</v>
      </c>
      <c r="AA6905">
        <v>40</v>
      </c>
      <c r="AB6905">
        <v>77.5</v>
      </c>
      <c r="AD6905">
        <f>IF(ISBLANK(Source[[#This Row],[CrosslistID]]),1,1/COUNTIFS(Source[CrosslistID],Source[[#This Row],[CrosslistID]],Source[TermDesc],Source[[#This Row],[TermDesc]]))</f>
        <v>1</v>
      </c>
      <c r="AG6905">
        <v>0</v>
      </c>
      <c r="AH6905">
        <v>77.5</v>
      </c>
      <c r="AI6905">
        <v>1.3620000000000001</v>
      </c>
      <c r="AJ6905">
        <v>1.3620000000000001</v>
      </c>
      <c r="AK6905">
        <v>0.1</v>
      </c>
      <c r="AL69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1.3620000000000001</v>
      </c>
      <c r="AM6905">
        <f>IF(AND(Source[[#This Row],[Credit_Noncredit]]="Noncredit",Source[[#This Row],[FTEF]]&gt;0),Source[[#This Row],[NC XLST FTES]]*525/(437.5*Source[[#This Row],[FTEF]]),0)</f>
        <v>16.344000000000001</v>
      </c>
      <c r="AN6905">
        <f>IF(Source[[#This Row],[Credit_Noncredit]]="Credit",Source[[#This Row],[Census Enrollment]],Source[[#This Row],[Noncredit Avg. Attendance]])</f>
        <v>16.344000000000001</v>
      </c>
    </row>
    <row r="6906" spans="1:40" x14ac:dyDescent="0.25">
      <c r="A6906" t="s">
        <v>4484</v>
      </c>
      <c r="B6906" t="s">
        <v>33</v>
      </c>
      <c r="C6906" t="s">
        <v>55</v>
      </c>
      <c r="D6906" t="s">
        <v>56</v>
      </c>
      <c r="E6906" s="4">
        <v>83537</v>
      </c>
      <c r="F6906" s="4" t="s">
        <v>129</v>
      </c>
      <c r="G6906" s="4">
        <v>9921</v>
      </c>
      <c r="H6906" t="str">
        <f>CONCATENATE(Source[[#This Row],[Subject]],TRIM(Source[[#This Row],[Course]]))</f>
        <v>COMP9921</v>
      </c>
      <c r="I6906" t="str">
        <f>VLOOKUP(Source[[#This Row],[SubjCrse]],'Courses and Categories'!$E$2:$G$1816,3,FALSE)</f>
        <v>Noncredit CTE</v>
      </c>
      <c r="J6906">
        <v>401</v>
      </c>
      <c r="K6906" t="s">
        <v>155</v>
      </c>
      <c r="L6906" t="s">
        <v>39</v>
      </c>
      <c r="M6906" t="s">
        <v>40</v>
      </c>
      <c r="N6906" t="s">
        <v>91</v>
      </c>
      <c r="O6906">
        <v>1040</v>
      </c>
      <c r="P6906">
        <v>1255</v>
      </c>
      <c r="Q6906" t="s">
        <v>64</v>
      </c>
      <c r="R6906">
        <v>1202</v>
      </c>
      <c r="S6906" t="s">
        <v>65</v>
      </c>
      <c r="T6906">
        <v>1</v>
      </c>
      <c r="U6906" s="1">
        <v>43694</v>
      </c>
      <c r="V6906" s="1">
        <v>43819</v>
      </c>
      <c r="W6906" t="s">
        <v>123</v>
      </c>
      <c r="X6906" t="s">
        <v>46</v>
      </c>
      <c r="Y6906">
        <v>39</v>
      </c>
      <c r="Z6906">
        <v>38</v>
      </c>
      <c r="AA6906">
        <v>40</v>
      </c>
      <c r="AB6906">
        <v>95</v>
      </c>
      <c r="AD6906">
        <f>IF(ISBLANK(Source[[#This Row],[CrosslistID]]),1,1/COUNTIFS(Source[CrosslistID],Source[[#This Row],[CrosslistID]],Source[TermDesc],Source[[#This Row],[TermDesc]]))</f>
        <v>1</v>
      </c>
      <c r="AG6906">
        <v>0</v>
      </c>
      <c r="AH6906">
        <v>95</v>
      </c>
      <c r="AI6906">
        <v>0.91400000000000003</v>
      </c>
      <c r="AJ6906">
        <v>0.91400000000000003</v>
      </c>
      <c r="AK6906">
        <v>0.1</v>
      </c>
      <c r="AL69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0.91400000000000003</v>
      </c>
      <c r="AM6906">
        <f>IF(AND(Source[[#This Row],[Credit_Noncredit]]="Noncredit",Source[[#This Row],[FTEF]]&gt;0),Source[[#This Row],[NC XLST FTES]]*525/(437.5*Source[[#This Row],[FTEF]]),0)</f>
        <v>10.968</v>
      </c>
      <c r="AN6906">
        <f>IF(Source[[#This Row],[Credit_Noncredit]]="Credit",Source[[#This Row],[Census Enrollment]],Source[[#This Row],[Noncredit Avg. Attendance]])</f>
        <v>10.968</v>
      </c>
    </row>
    <row r="6907" spans="1:40" x14ac:dyDescent="0.25">
      <c r="A6907" t="s">
        <v>4484</v>
      </c>
      <c r="B6907" t="s">
        <v>33</v>
      </c>
      <c r="C6907" t="s">
        <v>55</v>
      </c>
      <c r="D6907" t="s">
        <v>56</v>
      </c>
      <c r="E6907" s="4">
        <v>83538</v>
      </c>
      <c r="F6907" s="4" t="s">
        <v>129</v>
      </c>
      <c r="G6907" s="4">
        <v>9928</v>
      </c>
      <c r="H6907" t="str">
        <f>CONCATENATE(Source[[#This Row],[Subject]],TRIM(Source[[#This Row],[Course]]))</f>
        <v>COMP9928</v>
      </c>
      <c r="I6907" t="str">
        <f>VLOOKUP(Source[[#This Row],[SubjCrse]],'Courses and Categories'!$E$2:$G$1816,3,FALSE)</f>
        <v>Noncredit CTE</v>
      </c>
      <c r="J6907">
        <v>401</v>
      </c>
      <c r="K6907" t="s">
        <v>157</v>
      </c>
      <c r="L6907" t="s">
        <v>39</v>
      </c>
      <c r="M6907" t="s">
        <v>40</v>
      </c>
      <c r="N6907" t="s">
        <v>63</v>
      </c>
      <c r="O6907">
        <v>1040</v>
      </c>
      <c r="P6907">
        <v>1255</v>
      </c>
      <c r="Q6907" t="s">
        <v>64</v>
      </c>
      <c r="R6907">
        <v>1102</v>
      </c>
      <c r="S6907" t="s">
        <v>65</v>
      </c>
      <c r="T6907" t="s">
        <v>44</v>
      </c>
      <c r="U6907" s="1">
        <v>43759</v>
      </c>
      <c r="V6907" s="1">
        <v>43788</v>
      </c>
      <c r="W6907" t="s">
        <v>66</v>
      </c>
      <c r="X6907" t="s">
        <v>46</v>
      </c>
      <c r="Y6907">
        <v>35</v>
      </c>
      <c r="Z6907">
        <v>34</v>
      </c>
      <c r="AA6907">
        <v>40</v>
      </c>
      <c r="AB6907">
        <v>85</v>
      </c>
      <c r="AD6907">
        <f>IF(ISBLANK(Source[[#This Row],[CrosslistID]]),1,1/COUNTIFS(Source[CrosslistID],Source[[#This Row],[CrosslistID]],Source[TermDesc],Source[[#This Row],[TermDesc]]))</f>
        <v>1</v>
      </c>
      <c r="AG6907">
        <v>0</v>
      </c>
      <c r="AH6907">
        <v>85</v>
      </c>
      <c r="AI6907">
        <v>1.7949999999999999</v>
      </c>
      <c r="AJ6907">
        <v>1.7949999999999999</v>
      </c>
      <c r="AK6907">
        <v>0.1</v>
      </c>
      <c r="AL69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1.7949999999999999</v>
      </c>
      <c r="AM6907">
        <f>IF(AND(Source[[#This Row],[Credit_Noncredit]]="Noncredit",Source[[#This Row],[FTEF]]&gt;0),Source[[#This Row],[NC XLST FTES]]*525/(437.5*Source[[#This Row],[FTEF]]),0)</f>
        <v>21.54</v>
      </c>
      <c r="AN6907">
        <f>IF(Source[[#This Row],[Credit_Noncredit]]="Credit",Source[[#This Row],[Census Enrollment]],Source[[#This Row],[Noncredit Avg. Attendance]])</f>
        <v>21.54</v>
      </c>
    </row>
    <row r="6908" spans="1:40" x14ac:dyDescent="0.25">
      <c r="A6908" t="s">
        <v>4484</v>
      </c>
      <c r="B6908" t="s">
        <v>33</v>
      </c>
      <c r="C6908" t="s">
        <v>55</v>
      </c>
      <c r="D6908" t="s">
        <v>56</v>
      </c>
      <c r="E6908" s="4">
        <v>81043</v>
      </c>
      <c r="F6908" s="4" t="s">
        <v>129</v>
      </c>
      <c r="G6908" s="4">
        <v>9928</v>
      </c>
      <c r="H6908" t="str">
        <f>CONCATENATE(Source[[#This Row],[Subject]],TRIM(Source[[#This Row],[Course]]))</f>
        <v>COMP9928</v>
      </c>
      <c r="I6908" t="str">
        <f>VLOOKUP(Source[[#This Row],[SubjCrse]],'Courses and Categories'!$E$2:$G$1816,3,FALSE)</f>
        <v>Noncredit CTE</v>
      </c>
      <c r="J6908">
        <v>701</v>
      </c>
      <c r="K6908" t="s">
        <v>157</v>
      </c>
      <c r="L6908" t="s">
        <v>39</v>
      </c>
      <c r="M6908" t="s">
        <v>40</v>
      </c>
      <c r="N6908" t="s">
        <v>105</v>
      </c>
      <c r="O6908">
        <v>1540</v>
      </c>
      <c r="P6908">
        <v>1755</v>
      </c>
      <c r="Q6908" t="s">
        <v>52</v>
      </c>
      <c r="R6908">
        <v>471</v>
      </c>
      <c r="S6908" t="s">
        <v>53</v>
      </c>
      <c r="T6908" t="s">
        <v>44</v>
      </c>
      <c r="U6908" s="1">
        <v>43759</v>
      </c>
      <c r="V6908" s="1">
        <v>43817</v>
      </c>
      <c r="W6908" t="s">
        <v>79</v>
      </c>
      <c r="X6908" t="s">
        <v>46</v>
      </c>
      <c r="Y6908">
        <v>39</v>
      </c>
      <c r="Z6908">
        <v>22</v>
      </c>
      <c r="AA6908">
        <v>40</v>
      </c>
      <c r="AB6908">
        <v>55</v>
      </c>
      <c r="AD6908">
        <f>IF(ISBLANK(Source[[#This Row],[CrosslistID]]),1,1/COUNTIFS(Source[CrosslistID],Source[[#This Row],[CrosslistID]],Source[TermDesc],Source[[#This Row],[TermDesc]]))</f>
        <v>1</v>
      </c>
      <c r="AG6908">
        <v>0</v>
      </c>
      <c r="AH6908">
        <v>55</v>
      </c>
      <c r="AI6908">
        <v>1.8520000000000001</v>
      </c>
      <c r="AJ6908">
        <v>1.8520000000000001</v>
      </c>
      <c r="AK6908">
        <v>0.1</v>
      </c>
      <c r="AL69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1.8520000000000001</v>
      </c>
      <c r="AM6908">
        <f>IF(AND(Source[[#This Row],[Credit_Noncredit]]="Noncredit",Source[[#This Row],[FTEF]]&gt;0),Source[[#This Row],[NC XLST FTES]]*525/(437.5*Source[[#This Row],[FTEF]]),0)</f>
        <v>22.224</v>
      </c>
      <c r="AN6908">
        <f>IF(Source[[#This Row],[Credit_Noncredit]]="Credit",Source[[#This Row],[Census Enrollment]],Source[[#This Row],[Noncredit Avg. Attendance]])</f>
        <v>22.224</v>
      </c>
    </row>
    <row r="6909" spans="1:40" x14ac:dyDescent="0.25">
      <c r="A6909" t="s">
        <v>4484</v>
      </c>
      <c r="B6909" t="s">
        <v>33</v>
      </c>
      <c r="C6909" t="s">
        <v>55</v>
      </c>
      <c r="D6909" t="s">
        <v>56</v>
      </c>
      <c r="E6909" s="4">
        <v>83539</v>
      </c>
      <c r="F6909" s="4" t="s">
        <v>129</v>
      </c>
      <c r="G6909" s="4">
        <v>9932</v>
      </c>
      <c r="H6909" t="str">
        <f>CONCATENATE(Source[[#This Row],[Subject]],TRIM(Source[[#This Row],[Course]]))</f>
        <v>COMP9932</v>
      </c>
      <c r="I6909" t="str">
        <f>VLOOKUP(Source[[#This Row],[SubjCrse]],'Courses and Categories'!$E$2:$G$1816,3,FALSE)</f>
        <v>Noncredit CTE</v>
      </c>
      <c r="J6909">
        <v>401</v>
      </c>
      <c r="K6909" t="s">
        <v>160</v>
      </c>
      <c r="L6909" t="s">
        <v>39</v>
      </c>
      <c r="M6909" t="s">
        <v>40</v>
      </c>
      <c r="N6909" t="s">
        <v>63</v>
      </c>
      <c r="O6909">
        <v>810</v>
      </c>
      <c r="P6909">
        <v>1025</v>
      </c>
      <c r="Q6909" t="s">
        <v>64</v>
      </c>
      <c r="R6909">
        <v>1102</v>
      </c>
      <c r="S6909" t="s">
        <v>65</v>
      </c>
      <c r="T6909" t="s">
        <v>44</v>
      </c>
      <c r="U6909" s="1">
        <v>43759</v>
      </c>
      <c r="V6909" s="1">
        <v>43788</v>
      </c>
      <c r="W6909" t="s">
        <v>66</v>
      </c>
      <c r="X6909" t="s">
        <v>46</v>
      </c>
      <c r="Y6909">
        <v>31</v>
      </c>
      <c r="Z6909">
        <v>30</v>
      </c>
      <c r="AA6909">
        <v>40</v>
      </c>
      <c r="AB6909">
        <v>75</v>
      </c>
      <c r="AC6909" t="s">
        <v>2664</v>
      </c>
      <c r="AD6909">
        <f>IF(ISBLANK(Source[[#This Row],[CrosslistID]]),1,1/COUNTIFS(Source[CrosslistID],Source[[#This Row],[CrosslistID]],Source[TermDesc],Source[[#This Row],[TermDesc]]))</f>
        <v>0.5</v>
      </c>
      <c r="AE6909">
        <v>37</v>
      </c>
      <c r="AF6909">
        <v>80</v>
      </c>
      <c r="AG6909">
        <v>46.25</v>
      </c>
      <c r="AH6909">
        <v>46.25</v>
      </c>
      <c r="AI6909">
        <v>1.51</v>
      </c>
      <c r="AJ6909">
        <v>1.51</v>
      </c>
      <c r="AK6909">
        <v>0.1</v>
      </c>
      <c r="AL69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1.5669999999999999</v>
      </c>
      <c r="AM6909">
        <f>IF(AND(Source[[#This Row],[Credit_Noncredit]]="Noncredit",Source[[#This Row],[FTEF]]&gt;0),Source[[#This Row],[NC XLST FTES]]*525/(437.5*Source[[#This Row],[FTEF]]),0)</f>
        <v>18.803999999999998</v>
      </c>
      <c r="AN6909">
        <f>IF(Source[[#This Row],[Credit_Noncredit]]="Credit",Source[[#This Row],[Census Enrollment]],Source[[#This Row],[Noncredit Avg. Attendance]])</f>
        <v>18.803999999999998</v>
      </c>
    </row>
    <row r="6910" spans="1:40" x14ac:dyDescent="0.25">
      <c r="A6910" t="s">
        <v>4484</v>
      </c>
      <c r="B6910" t="s">
        <v>33</v>
      </c>
      <c r="C6910" t="s">
        <v>55</v>
      </c>
      <c r="D6910" t="s">
        <v>56</v>
      </c>
      <c r="E6910" s="4">
        <v>82897</v>
      </c>
      <c r="F6910" s="4" t="s">
        <v>129</v>
      </c>
      <c r="G6910" s="4">
        <v>9932</v>
      </c>
      <c r="H6910" t="str">
        <f>CONCATENATE(Source[[#This Row],[Subject]],TRIM(Source[[#This Row],[Course]]))</f>
        <v>COMP9932</v>
      </c>
      <c r="I6910" t="str">
        <f>VLOOKUP(Source[[#This Row],[SubjCrse]],'Courses and Categories'!$E$2:$G$1816,3,FALSE)</f>
        <v>Noncredit CTE</v>
      </c>
      <c r="J6910">
        <v>701</v>
      </c>
      <c r="K6910" t="s">
        <v>160</v>
      </c>
      <c r="L6910" t="s">
        <v>39</v>
      </c>
      <c r="M6910" t="s">
        <v>40</v>
      </c>
      <c r="N6910" t="s">
        <v>63</v>
      </c>
      <c r="O6910">
        <v>810</v>
      </c>
      <c r="P6910">
        <v>1025</v>
      </c>
      <c r="Q6910" t="s">
        <v>52</v>
      </c>
      <c r="R6910">
        <v>471</v>
      </c>
      <c r="S6910" t="s">
        <v>53</v>
      </c>
      <c r="T6910" t="s">
        <v>44</v>
      </c>
      <c r="U6910" s="1">
        <v>43789</v>
      </c>
      <c r="V6910" s="1">
        <v>43818</v>
      </c>
      <c r="W6910" t="s">
        <v>125</v>
      </c>
      <c r="X6910" t="s">
        <v>46</v>
      </c>
      <c r="Y6910">
        <v>30</v>
      </c>
      <c r="Z6910">
        <v>25</v>
      </c>
      <c r="AA6910">
        <v>40</v>
      </c>
      <c r="AB6910">
        <v>62.5</v>
      </c>
      <c r="AD6910">
        <f>IF(ISBLANK(Source[[#This Row],[CrosslistID]]),1,1/COUNTIFS(Source[CrosslistID],Source[[#This Row],[CrosslistID]],Source[TermDesc],Source[[#This Row],[TermDesc]]))</f>
        <v>1</v>
      </c>
      <c r="AG6910">
        <v>0</v>
      </c>
      <c r="AH6910">
        <v>62.5</v>
      </c>
      <c r="AI6910">
        <v>1.214</v>
      </c>
      <c r="AJ6910">
        <v>1.214</v>
      </c>
      <c r="AK6910">
        <v>0.1</v>
      </c>
      <c r="AL69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1.214</v>
      </c>
      <c r="AM6910">
        <f>IF(AND(Source[[#This Row],[Credit_Noncredit]]="Noncredit",Source[[#This Row],[FTEF]]&gt;0),Source[[#This Row],[NC XLST FTES]]*525/(437.5*Source[[#This Row],[FTEF]]),0)</f>
        <v>14.568000000000001</v>
      </c>
      <c r="AN6910">
        <f>IF(Source[[#This Row],[Credit_Noncredit]]="Credit",Source[[#This Row],[Census Enrollment]],Source[[#This Row],[Noncredit Avg. Attendance]])</f>
        <v>14.568000000000001</v>
      </c>
    </row>
    <row r="6911" spans="1:40" x14ac:dyDescent="0.25">
      <c r="A6911" t="s">
        <v>4484</v>
      </c>
      <c r="B6911" t="s">
        <v>33</v>
      </c>
      <c r="C6911" t="s">
        <v>55</v>
      </c>
      <c r="D6911" t="s">
        <v>56</v>
      </c>
      <c r="E6911" s="4">
        <v>83136</v>
      </c>
      <c r="F6911" s="4" t="s">
        <v>129</v>
      </c>
      <c r="G6911" s="4">
        <v>9934</v>
      </c>
      <c r="H6911" t="str">
        <f>CONCATENATE(Source[[#This Row],[Subject]],TRIM(Source[[#This Row],[Course]]))</f>
        <v>COMP9934</v>
      </c>
      <c r="I6911" t="str">
        <f>VLOOKUP(Source[[#This Row],[SubjCrse]],'Courses and Categories'!$E$2:$G$1816,3,FALSE)</f>
        <v>Noncredit CTE</v>
      </c>
      <c r="J6911">
        <v>701</v>
      </c>
      <c r="K6911" t="s">
        <v>162</v>
      </c>
      <c r="L6911" t="s">
        <v>39</v>
      </c>
      <c r="M6911" t="s">
        <v>40</v>
      </c>
      <c r="N6911" t="s">
        <v>105</v>
      </c>
      <c r="O6911">
        <v>1040</v>
      </c>
      <c r="P6911">
        <v>1255</v>
      </c>
      <c r="Q6911" t="s">
        <v>52</v>
      </c>
      <c r="R6911">
        <v>475</v>
      </c>
      <c r="S6911" t="s">
        <v>53</v>
      </c>
      <c r="T6911" t="s">
        <v>44</v>
      </c>
      <c r="U6911" s="1">
        <v>43759</v>
      </c>
      <c r="V6911" s="1">
        <v>43817</v>
      </c>
      <c r="W6911" t="s">
        <v>153</v>
      </c>
      <c r="X6911" t="s">
        <v>46</v>
      </c>
      <c r="Y6911">
        <v>31</v>
      </c>
      <c r="Z6911">
        <v>30</v>
      </c>
      <c r="AA6911">
        <v>40</v>
      </c>
      <c r="AB6911">
        <v>75</v>
      </c>
      <c r="AD6911">
        <f>IF(ISBLANK(Source[[#This Row],[CrosslistID]]),1,1/COUNTIFS(Source[CrosslistID],Source[[#This Row],[CrosslistID]],Source[TermDesc],Source[[#This Row],[TermDesc]]))</f>
        <v>1</v>
      </c>
      <c r="AG6911">
        <v>0</v>
      </c>
      <c r="AH6911">
        <v>75</v>
      </c>
      <c r="AI6911">
        <v>1.071</v>
      </c>
      <c r="AJ6911">
        <v>1.071</v>
      </c>
      <c r="AK6911">
        <v>0.1</v>
      </c>
      <c r="AL69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1.071</v>
      </c>
      <c r="AM6911">
        <f>IF(AND(Source[[#This Row],[Credit_Noncredit]]="Noncredit",Source[[#This Row],[FTEF]]&gt;0),Source[[#This Row],[NC XLST FTES]]*525/(437.5*Source[[#This Row],[FTEF]]),0)</f>
        <v>12.852</v>
      </c>
      <c r="AN6911">
        <f>IF(Source[[#This Row],[Credit_Noncredit]]="Credit",Source[[#This Row],[Census Enrollment]],Source[[#This Row],[Noncredit Avg. Attendance]])</f>
        <v>12.852</v>
      </c>
    </row>
    <row r="6912" spans="1:40" x14ac:dyDescent="0.25">
      <c r="A6912" t="s">
        <v>4484</v>
      </c>
      <c r="B6912" t="s">
        <v>33</v>
      </c>
      <c r="C6912" t="s">
        <v>55</v>
      </c>
      <c r="D6912" t="s">
        <v>56</v>
      </c>
      <c r="E6912" s="4">
        <v>83496</v>
      </c>
      <c r="F6912" s="4" t="s">
        <v>129</v>
      </c>
      <c r="G6912" s="4">
        <v>9935</v>
      </c>
      <c r="H6912" t="str">
        <f>CONCATENATE(Source[[#This Row],[Subject]],TRIM(Source[[#This Row],[Course]]))</f>
        <v>COMP9935</v>
      </c>
      <c r="I6912" t="str">
        <f>VLOOKUP(Source[[#This Row],[SubjCrse]],'Courses and Categories'!$E$2:$G$1816,3,FALSE)</f>
        <v>Noncredit CTE</v>
      </c>
      <c r="J6912">
        <v>701</v>
      </c>
      <c r="K6912" t="s">
        <v>163</v>
      </c>
      <c r="L6912" t="s">
        <v>39</v>
      </c>
      <c r="M6912" t="s">
        <v>40</v>
      </c>
      <c r="N6912" t="s">
        <v>105</v>
      </c>
      <c r="O6912">
        <v>1040</v>
      </c>
      <c r="P6912">
        <v>1255</v>
      </c>
      <c r="Q6912" t="s">
        <v>52</v>
      </c>
      <c r="R6912">
        <v>475</v>
      </c>
      <c r="S6912" t="s">
        <v>53</v>
      </c>
      <c r="T6912" t="s">
        <v>44</v>
      </c>
      <c r="U6912" s="1">
        <v>43696</v>
      </c>
      <c r="V6912" s="1">
        <v>43754</v>
      </c>
      <c r="W6912" t="s">
        <v>153</v>
      </c>
      <c r="X6912" t="s">
        <v>46</v>
      </c>
      <c r="Y6912">
        <v>34</v>
      </c>
      <c r="Z6912">
        <v>33</v>
      </c>
      <c r="AA6912">
        <v>40</v>
      </c>
      <c r="AB6912">
        <v>82.5</v>
      </c>
      <c r="AD6912">
        <f>IF(ISBLANK(Source[[#This Row],[CrosslistID]]),1,1/COUNTIFS(Source[CrosslistID],Source[[#This Row],[CrosslistID]],Source[TermDesc],Source[[#This Row],[TermDesc]]))</f>
        <v>1</v>
      </c>
      <c r="AG6912">
        <v>0</v>
      </c>
      <c r="AH6912">
        <v>82.5</v>
      </c>
      <c r="AI6912">
        <v>1.6</v>
      </c>
      <c r="AJ6912">
        <v>1.6</v>
      </c>
      <c r="AK6912">
        <v>0.1</v>
      </c>
      <c r="AL69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</v>
      </c>
      <c r="AM6912">
        <f>IF(AND(Source[[#This Row],[Credit_Noncredit]]="Noncredit",Source[[#This Row],[FTEF]]&gt;0),Source[[#This Row],[NC XLST FTES]]*525/(437.5*Source[[#This Row],[FTEF]]),0)</f>
        <v>19.2</v>
      </c>
      <c r="AN6912">
        <f>IF(Source[[#This Row],[Credit_Noncredit]]="Credit",Source[[#This Row],[Census Enrollment]],Source[[#This Row],[Noncredit Avg. Attendance]])</f>
        <v>19.2</v>
      </c>
    </row>
    <row r="6913" spans="1:40" x14ac:dyDescent="0.25">
      <c r="A6913" t="s">
        <v>4484</v>
      </c>
      <c r="B6913" t="s">
        <v>33</v>
      </c>
      <c r="C6913" t="s">
        <v>55</v>
      </c>
      <c r="D6913" t="s">
        <v>56</v>
      </c>
      <c r="E6913" s="4">
        <v>82965</v>
      </c>
      <c r="F6913" s="4" t="s">
        <v>129</v>
      </c>
      <c r="G6913" s="4">
        <v>9936</v>
      </c>
      <c r="H6913" t="str">
        <f>CONCATENATE(Source[[#This Row],[Subject]],TRIM(Source[[#This Row],[Course]]))</f>
        <v>COMP9936</v>
      </c>
      <c r="I6913" t="str">
        <f>VLOOKUP(Source[[#This Row],[SubjCrse]],'Courses and Categories'!$E$2:$G$1816,3,FALSE)</f>
        <v>Noncredit CTE</v>
      </c>
      <c r="J6913">
        <v>401</v>
      </c>
      <c r="K6913" t="s">
        <v>164</v>
      </c>
      <c r="L6913" t="s">
        <v>39</v>
      </c>
      <c r="M6913" t="s">
        <v>40</v>
      </c>
      <c r="N6913" t="s">
        <v>59</v>
      </c>
      <c r="O6913">
        <v>1310</v>
      </c>
      <c r="P6913">
        <v>1525</v>
      </c>
      <c r="Q6913" t="s">
        <v>64</v>
      </c>
      <c r="R6913">
        <v>1103</v>
      </c>
      <c r="S6913" t="s">
        <v>65</v>
      </c>
      <c r="T6913" t="s">
        <v>44</v>
      </c>
      <c r="U6913" s="1">
        <v>43697</v>
      </c>
      <c r="V6913" s="1">
        <v>43755</v>
      </c>
      <c r="W6913" t="s">
        <v>123</v>
      </c>
      <c r="X6913" t="s">
        <v>46</v>
      </c>
      <c r="Y6913">
        <v>32</v>
      </c>
      <c r="Z6913">
        <v>32</v>
      </c>
      <c r="AA6913">
        <v>40</v>
      </c>
      <c r="AB6913">
        <v>80</v>
      </c>
      <c r="AD6913">
        <f>IF(ISBLANK(Source[[#This Row],[CrosslistID]]),1,1/COUNTIFS(Source[CrosslistID],Source[[#This Row],[CrosslistID]],Source[TermDesc],Source[[#This Row],[TermDesc]]))</f>
        <v>1</v>
      </c>
      <c r="AG6913">
        <v>0</v>
      </c>
      <c r="AH6913">
        <v>80</v>
      </c>
      <c r="AI6913">
        <v>0.80500000000000005</v>
      </c>
      <c r="AJ6913">
        <v>0.80500000000000005</v>
      </c>
      <c r="AK6913">
        <v>0.1</v>
      </c>
      <c r="AL69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0.80500000000000005</v>
      </c>
      <c r="AM6913">
        <f>IF(AND(Source[[#This Row],[Credit_Noncredit]]="Noncredit",Source[[#This Row],[FTEF]]&gt;0),Source[[#This Row],[NC XLST FTES]]*525/(437.5*Source[[#This Row],[FTEF]]),0)</f>
        <v>9.66</v>
      </c>
      <c r="AN6913">
        <f>IF(Source[[#This Row],[Credit_Noncredit]]="Credit",Source[[#This Row],[Census Enrollment]],Source[[#This Row],[Noncredit Avg. Attendance]])</f>
        <v>9.66</v>
      </c>
    </row>
    <row r="6914" spans="1:40" x14ac:dyDescent="0.25">
      <c r="A6914" t="s">
        <v>4484</v>
      </c>
      <c r="B6914" t="s">
        <v>33</v>
      </c>
      <c r="C6914" t="s">
        <v>55</v>
      </c>
      <c r="D6914" t="s">
        <v>56</v>
      </c>
      <c r="E6914" s="4">
        <v>83011</v>
      </c>
      <c r="F6914" s="4" t="s">
        <v>129</v>
      </c>
      <c r="G6914" s="4">
        <v>9936</v>
      </c>
      <c r="H6914" t="str">
        <f>CONCATENATE(Source[[#This Row],[Subject]],TRIM(Source[[#This Row],[Course]]))</f>
        <v>COMP9936</v>
      </c>
      <c r="I6914" t="str">
        <f>VLOOKUP(Source[[#This Row],[SubjCrse]],'Courses and Categories'!$E$2:$G$1816,3,FALSE)</f>
        <v>Noncredit CTE</v>
      </c>
      <c r="J6914">
        <v>701</v>
      </c>
      <c r="K6914" t="s">
        <v>164</v>
      </c>
      <c r="L6914" t="s">
        <v>39</v>
      </c>
      <c r="M6914" t="s">
        <v>40</v>
      </c>
      <c r="N6914" t="s">
        <v>105</v>
      </c>
      <c r="O6914">
        <v>1540</v>
      </c>
      <c r="P6914">
        <v>1755</v>
      </c>
      <c r="Q6914" t="s">
        <v>52</v>
      </c>
      <c r="R6914">
        <v>471</v>
      </c>
      <c r="S6914" t="s">
        <v>53</v>
      </c>
      <c r="T6914" t="s">
        <v>44</v>
      </c>
      <c r="U6914" s="1">
        <v>43696</v>
      </c>
      <c r="V6914" s="1">
        <v>43754</v>
      </c>
      <c r="W6914" t="s">
        <v>125</v>
      </c>
      <c r="X6914" t="s">
        <v>46</v>
      </c>
      <c r="Y6914">
        <v>38</v>
      </c>
      <c r="Z6914">
        <v>33</v>
      </c>
      <c r="AA6914">
        <v>40</v>
      </c>
      <c r="AB6914">
        <v>82.5</v>
      </c>
      <c r="AD6914">
        <f>IF(ISBLANK(Source[[#This Row],[CrosslistID]]),1,1/COUNTIFS(Source[CrosslistID],Source[[#This Row],[CrosslistID]],Source[TermDesc],Source[[#This Row],[TermDesc]]))</f>
        <v>1</v>
      </c>
      <c r="AG6914">
        <v>0</v>
      </c>
      <c r="AH6914">
        <v>82.5</v>
      </c>
      <c r="AI6914">
        <v>1.6859999999999999</v>
      </c>
      <c r="AJ6914">
        <v>1.6859999999999999</v>
      </c>
      <c r="AK6914">
        <v>0.1</v>
      </c>
      <c r="AL69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1.6859999999999999</v>
      </c>
      <c r="AM6914">
        <f>IF(AND(Source[[#This Row],[Credit_Noncredit]]="Noncredit",Source[[#This Row],[FTEF]]&gt;0),Source[[#This Row],[NC XLST FTES]]*525/(437.5*Source[[#This Row],[FTEF]]),0)</f>
        <v>20.231999999999999</v>
      </c>
      <c r="AN6914">
        <f>IF(Source[[#This Row],[Credit_Noncredit]]="Credit",Source[[#This Row],[Census Enrollment]],Source[[#This Row],[Noncredit Avg. Attendance]])</f>
        <v>20.231999999999999</v>
      </c>
    </row>
    <row r="6915" spans="1:40" x14ac:dyDescent="0.25">
      <c r="A6915" t="s">
        <v>4484</v>
      </c>
      <c r="B6915" t="s">
        <v>33</v>
      </c>
      <c r="C6915" t="s">
        <v>55</v>
      </c>
      <c r="D6915" t="s">
        <v>56</v>
      </c>
      <c r="E6915" s="4">
        <v>83498</v>
      </c>
      <c r="F6915" s="4" t="s">
        <v>129</v>
      </c>
      <c r="G6915" s="4">
        <v>9941</v>
      </c>
      <c r="H6915" t="str">
        <f>CONCATENATE(Source[[#This Row],[Subject]],TRIM(Source[[#This Row],[Course]]))</f>
        <v>COMP9941</v>
      </c>
      <c r="I6915" t="str">
        <f>VLOOKUP(Source[[#This Row],[SubjCrse]],'Courses and Categories'!$E$2:$G$1816,3,FALSE)</f>
        <v>Noncredit CTE</v>
      </c>
      <c r="J6915">
        <v>202</v>
      </c>
      <c r="K6915" t="s">
        <v>166</v>
      </c>
      <c r="L6915" t="s">
        <v>39</v>
      </c>
      <c r="M6915" t="s">
        <v>40</v>
      </c>
      <c r="N6915" t="s">
        <v>105</v>
      </c>
      <c r="O6915">
        <v>1310</v>
      </c>
      <c r="P6915">
        <v>1525</v>
      </c>
      <c r="Q6915" t="s">
        <v>60</v>
      </c>
      <c r="R6915">
        <v>228</v>
      </c>
      <c r="S6915" t="s">
        <v>61</v>
      </c>
      <c r="T6915" t="s">
        <v>44</v>
      </c>
      <c r="U6915" s="1">
        <v>43759</v>
      </c>
      <c r="V6915" s="1">
        <v>43817</v>
      </c>
      <c r="W6915" t="s">
        <v>90</v>
      </c>
      <c r="X6915" t="s">
        <v>46</v>
      </c>
      <c r="Y6915">
        <v>23</v>
      </c>
      <c r="Z6915">
        <v>22</v>
      </c>
      <c r="AA6915">
        <v>40</v>
      </c>
      <c r="AB6915">
        <v>55</v>
      </c>
      <c r="AD6915">
        <f>IF(ISBLANK(Source[[#This Row],[CrosslistID]]),1,1/COUNTIFS(Source[CrosslistID],Source[[#This Row],[CrosslistID]],Source[TermDesc],Source[[#This Row],[TermDesc]]))</f>
        <v>1</v>
      </c>
      <c r="AG6915">
        <v>0</v>
      </c>
      <c r="AH6915">
        <v>55</v>
      </c>
      <c r="AI6915">
        <v>0.57599999999999996</v>
      </c>
      <c r="AJ6915">
        <v>0.57599999999999996</v>
      </c>
      <c r="AK6915">
        <v>0.1</v>
      </c>
      <c r="AL69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0.57599999999999996</v>
      </c>
      <c r="AM6915">
        <f>IF(AND(Source[[#This Row],[Credit_Noncredit]]="Noncredit",Source[[#This Row],[FTEF]]&gt;0),Source[[#This Row],[NC XLST FTES]]*525/(437.5*Source[[#This Row],[FTEF]]),0)</f>
        <v>6.9119999999999999</v>
      </c>
      <c r="AN6915">
        <f>IF(Source[[#This Row],[Credit_Noncredit]]="Credit",Source[[#This Row],[Census Enrollment]],Source[[#This Row],[Noncredit Avg. Attendance]])</f>
        <v>6.9119999999999999</v>
      </c>
    </row>
    <row r="6916" spans="1:40" x14ac:dyDescent="0.25">
      <c r="A6916" t="s">
        <v>4484</v>
      </c>
      <c r="B6916" t="s">
        <v>33</v>
      </c>
      <c r="C6916" t="s">
        <v>55</v>
      </c>
      <c r="D6916" t="s">
        <v>56</v>
      </c>
      <c r="E6916" s="4">
        <v>83138</v>
      </c>
      <c r="F6916" s="4" t="s">
        <v>129</v>
      </c>
      <c r="G6916" s="4">
        <v>9941</v>
      </c>
      <c r="H6916" t="str">
        <f>CONCATENATE(Source[[#This Row],[Subject]],TRIM(Source[[#This Row],[Course]]))</f>
        <v>COMP9941</v>
      </c>
      <c r="I6916" t="str">
        <f>VLOOKUP(Source[[#This Row],[SubjCrse]],'Courses and Categories'!$E$2:$G$1816,3,FALSE)</f>
        <v>Noncredit CTE</v>
      </c>
      <c r="J6916">
        <v>501</v>
      </c>
      <c r="K6916" t="s">
        <v>166</v>
      </c>
      <c r="L6916" t="s">
        <v>87</v>
      </c>
      <c r="M6916" t="s">
        <v>40</v>
      </c>
      <c r="N6916" t="s">
        <v>59</v>
      </c>
      <c r="O6916">
        <v>1810</v>
      </c>
      <c r="P6916">
        <v>2025</v>
      </c>
      <c r="Q6916" t="s">
        <v>76</v>
      </c>
      <c r="R6916" t="s">
        <v>138</v>
      </c>
      <c r="S6916" t="s">
        <v>77</v>
      </c>
      <c r="T6916" t="s">
        <v>44</v>
      </c>
      <c r="U6916" s="1">
        <v>43760</v>
      </c>
      <c r="V6916" s="1">
        <v>43818</v>
      </c>
      <c r="W6916" t="s">
        <v>84</v>
      </c>
      <c r="X6916" t="s">
        <v>46</v>
      </c>
      <c r="Y6916">
        <v>9</v>
      </c>
      <c r="Z6916">
        <v>8</v>
      </c>
      <c r="AA6916">
        <v>40</v>
      </c>
      <c r="AB6916">
        <v>20</v>
      </c>
      <c r="AC6916" t="s">
        <v>2976</v>
      </c>
      <c r="AD6916">
        <f>IF(ISBLANK(Source[[#This Row],[CrosslistID]]),1,1/COUNTIFS(Source[CrosslistID],Source[[#This Row],[CrosslistID]],Source[TermDesc],Source[[#This Row],[TermDesc]]))</f>
        <v>0.33333333333333331</v>
      </c>
      <c r="AE6916">
        <v>41</v>
      </c>
      <c r="AF6916">
        <v>120</v>
      </c>
      <c r="AG6916">
        <v>34.166699999999999</v>
      </c>
      <c r="AH6916">
        <v>34.166699999999999</v>
      </c>
      <c r="AI6916">
        <v>0.19500000000000001</v>
      </c>
      <c r="AJ6916">
        <v>0.19500000000000001</v>
      </c>
      <c r="AK6916">
        <v>0</v>
      </c>
      <c r="AL69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1.871</v>
      </c>
      <c r="AM6916">
        <f>IF(AND(Source[[#This Row],[Credit_Noncredit]]="Noncredit",Source[[#This Row],[FTEF]]&gt;0),Source[[#This Row],[NC XLST FTES]]*525/(437.5*Source[[#This Row],[FTEF]]),0)</f>
        <v>0</v>
      </c>
      <c r="AN6916">
        <f>IF(Source[[#This Row],[Credit_Noncredit]]="Credit",Source[[#This Row],[Census Enrollment]],Source[[#This Row],[Noncredit Avg. Attendance]])</f>
        <v>0</v>
      </c>
    </row>
    <row r="6917" spans="1:40" x14ac:dyDescent="0.25">
      <c r="A6917" t="s">
        <v>4484</v>
      </c>
      <c r="B6917" t="s">
        <v>33</v>
      </c>
      <c r="C6917" t="s">
        <v>55</v>
      </c>
      <c r="D6917" t="s">
        <v>56</v>
      </c>
      <c r="E6917" s="4">
        <v>83139</v>
      </c>
      <c r="F6917" s="4" t="s">
        <v>129</v>
      </c>
      <c r="G6917" s="4">
        <v>9941</v>
      </c>
      <c r="H6917" t="str">
        <f>CONCATENATE(Source[[#This Row],[Subject]],TRIM(Source[[#This Row],[Course]]))</f>
        <v>COMP9941</v>
      </c>
      <c r="I6917" t="str">
        <f>VLOOKUP(Source[[#This Row],[SubjCrse]],'Courses and Categories'!$E$2:$G$1816,3,FALSE)</f>
        <v>Noncredit CTE</v>
      </c>
      <c r="J6917">
        <v>502</v>
      </c>
      <c r="K6917" t="s">
        <v>166</v>
      </c>
      <c r="L6917" t="s">
        <v>87</v>
      </c>
      <c r="M6917" t="s">
        <v>40</v>
      </c>
      <c r="N6917" t="s">
        <v>105</v>
      </c>
      <c r="O6917">
        <v>1730</v>
      </c>
      <c r="P6917">
        <v>1945</v>
      </c>
      <c r="Q6917" t="s">
        <v>76</v>
      </c>
      <c r="R6917">
        <v>516</v>
      </c>
      <c r="S6917" t="s">
        <v>77</v>
      </c>
      <c r="T6917" t="s">
        <v>44</v>
      </c>
      <c r="U6917" s="1">
        <v>43759</v>
      </c>
      <c r="V6917" s="1">
        <v>43817</v>
      </c>
      <c r="W6917" t="s">
        <v>117</v>
      </c>
      <c r="X6917" t="s">
        <v>46</v>
      </c>
      <c r="Y6917">
        <v>8</v>
      </c>
      <c r="Z6917">
        <v>8</v>
      </c>
      <c r="AA6917">
        <v>40</v>
      </c>
      <c r="AB6917">
        <v>20</v>
      </c>
      <c r="AC6917" t="s">
        <v>171</v>
      </c>
      <c r="AD6917">
        <f>IF(ISBLANK(Source[[#This Row],[CrosslistID]]),1,1/COUNTIFS(Source[CrosslistID],Source[[#This Row],[CrosslistID]],Source[TermDesc],Source[[#This Row],[TermDesc]]))</f>
        <v>0.5</v>
      </c>
      <c r="AE6917">
        <v>36</v>
      </c>
      <c r="AF6917">
        <v>80</v>
      </c>
      <c r="AG6917">
        <v>45</v>
      </c>
      <c r="AH6917">
        <v>45</v>
      </c>
      <c r="AI6917">
        <v>8.1000000000000003E-2</v>
      </c>
      <c r="AJ6917">
        <v>8.1000000000000003E-2</v>
      </c>
      <c r="AK6917">
        <v>0</v>
      </c>
      <c r="AL69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1.4709999999999999</v>
      </c>
      <c r="AM6917">
        <f>IF(AND(Source[[#This Row],[Credit_Noncredit]]="Noncredit",Source[[#This Row],[FTEF]]&gt;0),Source[[#This Row],[NC XLST FTES]]*525/(437.5*Source[[#This Row],[FTEF]]),0)</f>
        <v>0</v>
      </c>
      <c r="AN6917">
        <f>IF(Source[[#This Row],[Credit_Noncredit]]="Credit",Source[[#This Row],[Census Enrollment]],Source[[#This Row],[Noncredit Avg. Attendance]])</f>
        <v>0</v>
      </c>
    </row>
    <row r="6918" spans="1:40" x14ac:dyDescent="0.25">
      <c r="A6918" t="s">
        <v>4484</v>
      </c>
      <c r="B6918" t="s">
        <v>33</v>
      </c>
      <c r="C6918" t="s">
        <v>55</v>
      </c>
      <c r="D6918" t="s">
        <v>56</v>
      </c>
      <c r="E6918" s="4">
        <v>83499</v>
      </c>
      <c r="F6918" s="4" t="s">
        <v>129</v>
      </c>
      <c r="G6918" s="4">
        <v>9941</v>
      </c>
      <c r="H6918" t="str">
        <f>CONCATENATE(Source[[#This Row],[Subject]],TRIM(Source[[#This Row],[Course]]))</f>
        <v>COMP9941</v>
      </c>
      <c r="I6918" t="str">
        <f>VLOOKUP(Source[[#This Row],[SubjCrse]],'Courses and Categories'!$E$2:$G$1816,3,FALSE)</f>
        <v>Noncredit CTE</v>
      </c>
      <c r="J6918">
        <v>503</v>
      </c>
      <c r="K6918" t="s">
        <v>166</v>
      </c>
      <c r="L6918" t="s">
        <v>39</v>
      </c>
      <c r="M6918" t="s">
        <v>40</v>
      </c>
      <c r="N6918" t="s">
        <v>105</v>
      </c>
      <c r="O6918">
        <v>1040</v>
      </c>
      <c r="P6918">
        <v>1255</v>
      </c>
      <c r="Q6918" t="s">
        <v>76</v>
      </c>
      <c r="R6918" t="s">
        <v>83</v>
      </c>
      <c r="S6918" t="s">
        <v>77</v>
      </c>
      <c r="T6918" t="s">
        <v>44</v>
      </c>
      <c r="U6918" s="1">
        <v>43696</v>
      </c>
      <c r="V6918" s="1">
        <v>43754</v>
      </c>
      <c r="W6918" t="s">
        <v>84</v>
      </c>
      <c r="X6918" t="s">
        <v>46</v>
      </c>
      <c r="Y6918">
        <v>18</v>
      </c>
      <c r="Z6918">
        <v>15</v>
      </c>
      <c r="AA6918">
        <v>40</v>
      </c>
      <c r="AB6918">
        <v>37.5</v>
      </c>
      <c r="AC6918" t="s">
        <v>2982</v>
      </c>
      <c r="AD6918">
        <f>IF(ISBLANK(Source[[#This Row],[CrosslistID]]),1,1/COUNTIFS(Source[CrosslistID],Source[[#This Row],[CrosslistID]],Source[TermDesc],Source[[#This Row],[TermDesc]]))</f>
        <v>0.5</v>
      </c>
      <c r="AE6918">
        <v>56</v>
      </c>
      <c r="AF6918">
        <v>80</v>
      </c>
      <c r="AG6918">
        <v>70</v>
      </c>
      <c r="AH6918">
        <v>70</v>
      </c>
      <c r="AI6918">
        <v>0.27100000000000002</v>
      </c>
      <c r="AJ6918">
        <v>0.27100000000000002</v>
      </c>
      <c r="AK6918">
        <v>0</v>
      </c>
      <c r="AL69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1.6379999999999999</v>
      </c>
      <c r="AM6918">
        <f>IF(AND(Source[[#This Row],[Credit_Noncredit]]="Noncredit",Source[[#This Row],[FTEF]]&gt;0),Source[[#This Row],[NC XLST FTES]]*525/(437.5*Source[[#This Row],[FTEF]]),0)</f>
        <v>0</v>
      </c>
      <c r="AN6918">
        <f>IF(Source[[#This Row],[Credit_Noncredit]]="Credit",Source[[#This Row],[Census Enrollment]],Source[[#This Row],[Noncredit Avg. Attendance]])</f>
        <v>0</v>
      </c>
    </row>
    <row r="6919" spans="1:40" x14ac:dyDescent="0.25">
      <c r="A6919" t="s">
        <v>4484</v>
      </c>
      <c r="B6919" t="s">
        <v>33</v>
      </c>
      <c r="C6919" t="s">
        <v>55</v>
      </c>
      <c r="D6919" t="s">
        <v>56</v>
      </c>
      <c r="E6919" s="4">
        <v>83500</v>
      </c>
      <c r="F6919" s="4" t="s">
        <v>129</v>
      </c>
      <c r="G6919" s="4">
        <v>9941</v>
      </c>
      <c r="H6919" t="str">
        <f>CONCATENATE(Source[[#This Row],[Subject]],TRIM(Source[[#This Row],[Course]]))</f>
        <v>COMP9941</v>
      </c>
      <c r="I6919" t="str">
        <f>VLOOKUP(Source[[#This Row],[SubjCrse]],'Courses and Categories'!$E$2:$G$1816,3,FALSE)</f>
        <v>Noncredit CTE</v>
      </c>
      <c r="J6919">
        <v>504</v>
      </c>
      <c r="K6919" t="s">
        <v>166</v>
      </c>
      <c r="L6919" t="s">
        <v>39</v>
      </c>
      <c r="M6919" t="s">
        <v>40</v>
      </c>
      <c r="N6919" t="s">
        <v>105</v>
      </c>
      <c r="O6919">
        <v>1040</v>
      </c>
      <c r="P6919">
        <v>1255</v>
      </c>
      <c r="Q6919" t="s">
        <v>76</v>
      </c>
      <c r="R6919" t="s">
        <v>83</v>
      </c>
      <c r="S6919" t="s">
        <v>77</v>
      </c>
      <c r="T6919" t="s">
        <v>44</v>
      </c>
      <c r="U6919" s="1">
        <v>43759</v>
      </c>
      <c r="V6919" s="1">
        <v>43817</v>
      </c>
      <c r="W6919" t="s">
        <v>84</v>
      </c>
      <c r="X6919" t="s">
        <v>46</v>
      </c>
      <c r="Y6919">
        <v>12</v>
      </c>
      <c r="Z6919">
        <v>11</v>
      </c>
      <c r="AA6919">
        <v>40</v>
      </c>
      <c r="AB6919">
        <v>27.5</v>
      </c>
      <c r="AC6919" t="s">
        <v>4486</v>
      </c>
      <c r="AD6919">
        <f>IF(ISBLANK(Source[[#This Row],[CrosslistID]]),1,1/COUNTIFS(Source[CrosslistID],Source[[#This Row],[CrosslistID]],Source[TermDesc],Source[[#This Row],[TermDesc]]))</f>
        <v>0.5</v>
      </c>
      <c r="AE6919">
        <v>38</v>
      </c>
      <c r="AF6919">
        <v>80</v>
      </c>
      <c r="AG6919">
        <v>47.5</v>
      </c>
      <c r="AH6919">
        <v>47.5</v>
      </c>
      <c r="AI6919">
        <v>0.32900000000000001</v>
      </c>
      <c r="AJ6919">
        <v>0.32900000000000001</v>
      </c>
      <c r="AK6919">
        <v>0</v>
      </c>
      <c r="AL69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1.1719999999999999</v>
      </c>
      <c r="AM6919">
        <f>IF(AND(Source[[#This Row],[Credit_Noncredit]]="Noncredit",Source[[#This Row],[FTEF]]&gt;0),Source[[#This Row],[NC XLST FTES]]*525/(437.5*Source[[#This Row],[FTEF]]),0)</f>
        <v>0</v>
      </c>
      <c r="AN6919">
        <f>IF(Source[[#This Row],[Credit_Noncredit]]="Credit",Source[[#This Row],[Census Enrollment]],Source[[#This Row],[Noncredit Avg. Attendance]])</f>
        <v>0</v>
      </c>
    </row>
    <row r="6920" spans="1:40" x14ac:dyDescent="0.25">
      <c r="A6920" t="s">
        <v>4484</v>
      </c>
      <c r="B6920" t="s">
        <v>33</v>
      </c>
      <c r="C6920" t="s">
        <v>55</v>
      </c>
      <c r="D6920" t="s">
        <v>56</v>
      </c>
      <c r="E6920" s="4">
        <v>83540</v>
      </c>
      <c r="F6920" s="4" t="s">
        <v>129</v>
      </c>
      <c r="G6920" s="4">
        <v>9941</v>
      </c>
      <c r="H6920" t="str">
        <f>CONCATENATE(Source[[#This Row],[Subject]],TRIM(Source[[#This Row],[Course]]))</f>
        <v>COMP9941</v>
      </c>
      <c r="I6920" t="str">
        <f>VLOOKUP(Source[[#This Row],[SubjCrse]],'Courses and Categories'!$E$2:$G$1816,3,FALSE)</f>
        <v>Noncredit CTE</v>
      </c>
      <c r="J6920">
        <v>505</v>
      </c>
      <c r="K6920" t="s">
        <v>166</v>
      </c>
      <c r="L6920" t="s">
        <v>39</v>
      </c>
      <c r="M6920" t="s">
        <v>40</v>
      </c>
      <c r="N6920" t="s">
        <v>59</v>
      </c>
      <c r="O6920">
        <v>1040</v>
      </c>
      <c r="P6920">
        <v>1255</v>
      </c>
      <c r="Q6920" t="s">
        <v>76</v>
      </c>
      <c r="R6920" t="s">
        <v>83</v>
      </c>
      <c r="S6920" t="s">
        <v>77</v>
      </c>
      <c r="T6920" t="s">
        <v>44</v>
      </c>
      <c r="U6920" s="1">
        <v>43697</v>
      </c>
      <c r="V6920" s="1">
        <v>43755</v>
      </c>
      <c r="W6920" t="s">
        <v>84</v>
      </c>
      <c r="X6920" t="s">
        <v>46</v>
      </c>
      <c r="Y6920">
        <v>17</v>
      </c>
      <c r="Z6920">
        <v>16</v>
      </c>
      <c r="AA6920">
        <v>40</v>
      </c>
      <c r="AB6920">
        <v>40</v>
      </c>
      <c r="AC6920" t="s">
        <v>4487</v>
      </c>
      <c r="AD6920">
        <f>IF(ISBLANK(Source[[#This Row],[CrosslistID]]),1,1/COUNTIFS(Source[CrosslistID],Source[[#This Row],[CrosslistID]],Source[TermDesc],Source[[#This Row],[TermDesc]]))</f>
        <v>0.5</v>
      </c>
      <c r="AE6920">
        <v>52</v>
      </c>
      <c r="AF6920">
        <v>80</v>
      </c>
      <c r="AG6920">
        <v>65</v>
      </c>
      <c r="AH6920">
        <v>65</v>
      </c>
      <c r="AI6920">
        <v>0.17599999999999999</v>
      </c>
      <c r="AJ6920">
        <v>0.17599999999999999</v>
      </c>
      <c r="AK6920">
        <v>0</v>
      </c>
      <c r="AL69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1.3519999999999999</v>
      </c>
      <c r="AM6920">
        <f>IF(AND(Source[[#This Row],[Credit_Noncredit]]="Noncredit",Source[[#This Row],[FTEF]]&gt;0),Source[[#This Row],[NC XLST FTES]]*525/(437.5*Source[[#This Row],[FTEF]]),0)</f>
        <v>0</v>
      </c>
      <c r="AN6920">
        <f>IF(Source[[#This Row],[Credit_Noncredit]]="Credit",Source[[#This Row],[Census Enrollment]],Source[[#This Row],[Noncredit Avg. Attendance]])</f>
        <v>0</v>
      </c>
    </row>
    <row r="6921" spans="1:40" x14ac:dyDescent="0.25">
      <c r="A6921" t="s">
        <v>4484</v>
      </c>
      <c r="B6921" t="s">
        <v>33</v>
      </c>
      <c r="C6921" t="s">
        <v>55</v>
      </c>
      <c r="D6921" t="s">
        <v>56</v>
      </c>
      <c r="E6921" s="4">
        <v>83541</v>
      </c>
      <c r="F6921" s="4" t="s">
        <v>129</v>
      </c>
      <c r="G6921" s="4">
        <v>9941</v>
      </c>
      <c r="H6921" t="str">
        <f>CONCATENATE(Source[[#This Row],[Subject]],TRIM(Source[[#This Row],[Course]]))</f>
        <v>COMP9941</v>
      </c>
      <c r="I6921" t="str">
        <f>VLOOKUP(Source[[#This Row],[SubjCrse]],'Courses and Categories'!$E$2:$G$1816,3,FALSE)</f>
        <v>Noncredit CTE</v>
      </c>
      <c r="J6921">
        <v>506</v>
      </c>
      <c r="K6921" t="s">
        <v>166</v>
      </c>
      <c r="L6921" t="s">
        <v>39</v>
      </c>
      <c r="M6921" t="s">
        <v>40</v>
      </c>
      <c r="N6921" t="s">
        <v>59</v>
      </c>
      <c r="O6921">
        <v>1310</v>
      </c>
      <c r="P6921">
        <v>1525</v>
      </c>
      <c r="Q6921" t="s">
        <v>76</v>
      </c>
      <c r="R6921" t="s">
        <v>83</v>
      </c>
      <c r="S6921" t="s">
        <v>77</v>
      </c>
      <c r="T6921" t="s">
        <v>44</v>
      </c>
      <c r="U6921" s="1">
        <v>43697</v>
      </c>
      <c r="V6921" s="1">
        <v>43755</v>
      </c>
      <c r="W6921" t="s">
        <v>84</v>
      </c>
      <c r="X6921" t="s">
        <v>46</v>
      </c>
      <c r="Y6921">
        <v>28</v>
      </c>
      <c r="Z6921">
        <v>26</v>
      </c>
      <c r="AA6921">
        <v>40</v>
      </c>
      <c r="AB6921">
        <v>65</v>
      </c>
      <c r="AC6921" t="s">
        <v>1314</v>
      </c>
      <c r="AD6921">
        <f>IF(ISBLANK(Source[[#This Row],[CrosslistID]]),1,1/COUNTIFS(Source[CrosslistID],Source[[#This Row],[CrosslistID]],Source[TermDesc],Source[[#This Row],[TermDesc]]))</f>
        <v>0.33333333333333331</v>
      </c>
      <c r="AE6921">
        <v>67</v>
      </c>
      <c r="AF6921">
        <v>120</v>
      </c>
      <c r="AG6921">
        <v>55.833300000000001</v>
      </c>
      <c r="AH6921">
        <v>55.833300000000001</v>
      </c>
      <c r="AI6921">
        <v>0.79</v>
      </c>
      <c r="AJ6921">
        <v>0.79</v>
      </c>
      <c r="AK6921">
        <v>0</v>
      </c>
      <c r="AL69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1.68</v>
      </c>
      <c r="AM6921">
        <f>IF(AND(Source[[#This Row],[Credit_Noncredit]]="Noncredit",Source[[#This Row],[FTEF]]&gt;0),Source[[#This Row],[NC XLST FTES]]*525/(437.5*Source[[#This Row],[FTEF]]),0)</f>
        <v>0</v>
      </c>
      <c r="AN6921">
        <f>IF(Source[[#This Row],[Credit_Noncredit]]="Credit",Source[[#This Row],[Census Enrollment]],Source[[#This Row],[Noncredit Avg. Attendance]])</f>
        <v>0</v>
      </c>
    </row>
    <row r="6922" spans="1:40" x14ac:dyDescent="0.25">
      <c r="A6922" t="s">
        <v>4484</v>
      </c>
      <c r="B6922" t="s">
        <v>33</v>
      </c>
      <c r="C6922" t="s">
        <v>55</v>
      </c>
      <c r="D6922" t="s">
        <v>56</v>
      </c>
      <c r="E6922" s="4">
        <v>83542</v>
      </c>
      <c r="F6922" s="4" t="s">
        <v>129</v>
      </c>
      <c r="G6922" s="4">
        <v>9941</v>
      </c>
      <c r="H6922" t="str">
        <f>CONCATENATE(Source[[#This Row],[Subject]],TRIM(Source[[#This Row],[Course]]))</f>
        <v>COMP9941</v>
      </c>
      <c r="I6922" t="str">
        <f>VLOOKUP(Source[[#This Row],[SubjCrse]],'Courses and Categories'!$E$2:$G$1816,3,FALSE)</f>
        <v>Noncredit CTE</v>
      </c>
      <c r="J6922">
        <v>507</v>
      </c>
      <c r="K6922" t="s">
        <v>166</v>
      </c>
      <c r="L6922" t="s">
        <v>39</v>
      </c>
      <c r="M6922" t="s">
        <v>40</v>
      </c>
      <c r="N6922" t="s">
        <v>105</v>
      </c>
      <c r="O6922">
        <v>1310</v>
      </c>
      <c r="P6922">
        <v>1525</v>
      </c>
      <c r="Q6922" t="s">
        <v>76</v>
      </c>
      <c r="R6922" t="s">
        <v>83</v>
      </c>
      <c r="S6922" t="s">
        <v>77</v>
      </c>
      <c r="T6922" t="s">
        <v>44</v>
      </c>
      <c r="U6922" s="1">
        <v>43759</v>
      </c>
      <c r="V6922" s="1">
        <v>43817</v>
      </c>
      <c r="W6922" t="s">
        <v>84</v>
      </c>
      <c r="X6922" t="s">
        <v>46</v>
      </c>
      <c r="Y6922">
        <v>9</v>
      </c>
      <c r="Z6922">
        <v>9</v>
      </c>
      <c r="AA6922">
        <v>40</v>
      </c>
      <c r="AB6922">
        <v>22.5</v>
      </c>
      <c r="AC6922" t="s">
        <v>4489</v>
      </c>
      <c r="AD6922">
        <f>IF(ISBLANK(Source[[#This Row],[CrosslistID]]),1,1/COUNTIFS(Source[CrosslistID],Source[[#This Row],[CrosslistID]],Source[TermDesc],Source[[#This Row],[TermDesc]]))</f>
        <v>0.5</v>
      </c>
      <c r="AE6922">
        <v>43</v>
      </c>
      <c r="AF6922">
        <v>80</v>
      </c>
      <c r="AG6922">
        <v>53.75</v>
      </c>
      <c r="AH6922">
        <v>53.75</v>
      </c>
      <c r="AI6922">
        <v>0.219</v>
      </c>
      <c r="AJ6922">
        <v>0.219</v>
      </c>
      <c r="AK6922">
        <v>0</v>
      </c>
      <c r="AL69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1.248</v>
      </c>
      <c r="AM6922">
        <f>IF(AND(Source[[#This Row],[Credit_Noncredit]]="Noncredit",Source[[#This Row],[FTEF]]&gt;0),Source[[#This Row],[NC XLST FTES]]*525/(437.5*Source[[#This Row],[FTEF]]),0)</f>
        <v>0</v>
      </c>
      <c r="AN6922">
        <f>IF(Source[[#This Row],[Credit_Noncredit]]="Credit",Source[[#This Row],[Census Enrollment]],Source[[#This Row],[Noncredit Avg. Attendance]])</f>
        <v>0</v>
      </c>
    </row>
    <row r="6923" spans="1:40" x14ac:dyDescent="0.25">
      <c r="A6923" t="s">
        <v>4484</v>
      </c>
      <c r="B6923" t="s">
        <v>33</v>
      </c>
      <c r="C6923" t="s">
        <v>55</v>
      </c>
      <c r="D6923" t="s">
        <v>56</v>
      </c>
      <c r="E6923" s="4">
        <v>83543</v>
      </c>
      <c r="F6923" s="4" t="s">
        <v>129</v>
      </c>
      <c r="G6923" s="4">
        <v>9941</v>
      </c>
      <c r="H6923" t="str">
        <f>CONCATENATE(Source[[#This Row],[Subject]],TRIM(Source[[#This Row],[Course]]))</f>
        <v>COMP9941</v>
      </c>
      <c r="I6923" t="str">
        <f>VLOOKUP(Source[[#This Row],[SubjCrse]],'Courses and Categories'!$E$2:$G$1816,3,FALSE)</f>
        <v>Noncredit CTE</v>
      </c>
      <c r="J6923">
        <v>508</v>
      </c>
      <c r="K6923" t="s">
        <v>166</v>
      </c>
      <c r="L6923" t="s">
        <v>87</v>
      </c>
      <c r="M6923" t="s">
        <v>40</v>
      </c>
      <c r="N6923" t="s">
        <v>59</v>
      </c>
      <c r="O6923">
        <v>1810</v>
      </c>
      <c r="P6923">
        <v>2025</v>
      </c>
      <c r="Q6923" t="s">
        <v>76</v>
      </c>
      <c r="R6923" t="s">
        <v>83</v>
      </c>
      <c r="S6923" t="s">
        <v>77</v>
      </c>
      <c r="T6923" t="s">
        <v>44</v>
      </c>
      <c r="U6923" s="1">
        <v>43697</v>
      </c>
      <c r="V6923" s="1">
        <v>43755</v>
      </c>
      <c r="W6923" t="s">
        <v>84</v>
      </c>
      <c r="X6923" t="s">
        <v>46</v>
      </c>
      <c r="Y6923">
        <v>6</v>
      </c>
      <c r="Z6923">
        <v>6</v>
      </c>
      <c r="AA6923">
        <v>40</v>
      </c>
      <c r="AB6923">
        <v>15</v>
      </c>
      <c r="AC6923" t="s">
        <v>2976</v>
      </c>
      <c r="AD6923">
        <f>IF(ISBLANK(Source[[#This Row],[CrosslistID]]),1,1/COUNTIFS(Source[CrosslistID],Source[[#This Row],[CrosslistID]],Source[TermDesc],Source[[#This Row],[TermDesc]]))</f>
        <v>0.33333333333333331</v>
      </c>
      <c r="AE6923">
        <v>41</v>
      </c>
      <c r="AF6923">
        <v>120</v>
      </c>
      <c r="AG6923">
        <v>34.166699999999999</v>
      </c>
      <c r="AH6923">
        <v>34.166699999999999</v>
      </c>
      <c r="AI6923">
        <v>0.23799999999999999</v>
      </c>
      <c r="AJ6923">
        <v>0.23799999999999999</v>
      </c>
      <c r="AK6923">
        <v>0</v>
      </c>
      <c r="AL69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1.871</v>
      </c>
      <c r="AM6923">
        <f>IF(AND(Source[[#This Row],[Credit_Noncredit]]="Noncredit",Source[[#This Row],[FTEF]]&gt;0),Source[[#This Row],[NC XLST FTES]]*525/(437.5*Source[[#This Row],[FTEF]]),0)</f>
        <v>0</v>
      </c>
      <c r="AN6923">
        <f>IF(Source[[#This Row],[Credit_Noncredit]]="Credit",Source[[#This Row],[Census Enrollment]],Source[[#This Row],[Noncredit Avg. Attendance]])</f>
        <v>0</v>
      </c>
    </row>
    <row r="6924" spans="1:40" x14ac:dyDescent="0.25">
      <c r="A6924" t="s">
        <v>4484</v>
      </c>
      <c r="B6924" t="s">
        <v>33</v>
      </c>
      <c r="C6924" t="s">
        <v>55</v>
      </c>
      <c r="D6924" t="s">
        <v>56</v>
      </c>
      <c r="E6924" s="4">
        <v>83544</v>
      </c>
      <c r="F6924" s="4" t="s">
        <v>129</v>
      </c>
      <c r="G6924" s="4">
        <v>9941</v>
      </c>
      <c r="H6924" t="str">
        <f>CONCATENATE(Source[[#This Row],[Subject]],TRIM(Source[[#This Row],[Course]]))</f>
        <v>COMP9941</v>
      </c>
      <c r="I6924" t="str">
        <f>VLOOKUP(Source[[#This Row],[SubjCrse]],'Courses and Categories'!$E$2:$G$1816,3,FALSE)</f>
        <v>Noncredit CTE</v>
      </c>
      <c r="J6924">
        <v>509</v>
      </c>
      <c r="K6924" t="s">
        <v>166</v>
      </c>
      <c r="L6924" t="s">
        <v>39</v>
      </c>
      <c r="M6924" t="s">
        <v>40</v>
      </c>
      <c r="N6924" t="s">
        <v>105</v>
      </c>
      <c r="O6924">
        <v>1310</v>
      </c>
      <c r="P6924">
        <v>1525</v>
      </c>
      <c r="Q6924" t="s">
        <v>76</v>
      </c>
      <c r="R6924" t="s">
        <v>83</v>
      </c>
      <c r="S6924" t="s">
        <v>77</v>
      </c>
      <c r="T6924" t="s">
        <v>44</v>
      </c>
      <c r="U6924" s="1">
        <v>43696</v>
      </c>
      <c r="V6924" s="1">
        <v>43754</v>
      </c>
      <c r="W6924" t="s">
        <v>84</v>
      </c>
      <c r="X6924" t="s">
        <v>46</v>
      </c>
      <c r="Y6924">
        <v>8</v>
      </c>
      <c r="Z6924">
        <v>7</v>
      </c>
      <c r="AA6924">
        <v>40</v>
      </c>
      <c r="AB6924">
        <v>17.5</v>
      </c>
      <c r="AC6924" t="s">
        <v>4488</v>
      </c>
      <c r="AD6924">
        <f>IF(ISBLANK(Source[[#This Row],[CrosslistID]]),1,1/COUNTIFS(Source[CrosslistID],Source[[#This Row],[CrosslistID]],Source[TermDesc],Source[[#This Row],[TermDesc]]))</f>
        <v>0.5</v>
      </c>
      <c r="AE6924">
        <v>52</v>
      </c>
      <c r="AF6924">
        <v>80</v>
      </c>
      <c r="AG6924">
        <v>65</v>
      </c>
      <c r="AH6924">
        <v>65</v>
      </c>
      <c r="AI6924">
        <v>0.219</v>
      </c>
      <c r="AJ6924">
        <v>0.219</v>
      </c>
      <c r="AK6924">
        <v>0</v>
      </c>
      <c r="AL69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1.8480000000000001</v>
      </c>
      <c r="AM6924">
        <f>IF(AND(Source[[#This Row],[Credit_Noncredit]]="Noncredit",Source[[#This Row],[FTEF]]&gt;0),Source[[#This Row],[NC XLST FTES]]*525/(437.5*Source[[#This Row],[FTEF]]),0)</f>
        <v>0</v>
      </c>
      <c r="AN6924">
        <f>IF(Source[[#This Row],[Credit_Noncredit]]="Credit",Source[[#This Row],[Census Enrollment]],Source[[#This Row],[Noncredit Avg. Attendance]])</f>
        <v>0</v>
      </c>
    </row>
    <row r="6925" spans="1:40" x14ac:dyDescent="0.25">
      <c r="A6925" t="s">
        <v>4484</v>
      </c>
      <c r="B6925" t="s">
        <v>33</v>
      </c>
      <c r="C6925" t="s">
        <v>55</v>
      </c>
      <c r="D6925" t="s">
        <v>56</v>
      </c>
      <c r="E6925" s="4">
        <v>83545</v>
      </c>
      <c r="F6925" s="4" t="s">
        <v>129</v>
      </c>
      <c r="G6925" s="4">
        <v>9941</v>
      </c>
      <c r="H6925" t="str">
        <f>CONCATENATE(Source[[#This Row],[Subject]],TRIM(Source[[#This Row],[Course]]))</f>
        <v>COMP9941</v>
      </c>
      <c r="I6925" t="str">
        <f>VLOOKUP(Source[[#This Row],[SubjCrse]],'Courses and Categories'!$E$2:$G$1816,3,FALSE)</f>
        <v>Noncredit CTE</v>
      </c>
      <c r="J6925">
        <v>511</v>
      </c>
      <c r="K6925" t="s">
        <v>166</v>
      </c>
      <c r="L6925" t="s">
        <v>39</v>
      </c>
      <c r="M6925" t="s">
        <v>40</v>
      </c>
      <c r="N6925" t="s">
        <v>59</v>
      </c>
      <c r="O6925">
        <v>1040</v>
      </c>
      <c r="P6925">
        <v>1255</v>
      </c>
      <c r="Q6925" t="s">
        <v>76</v>
      </c>
      <c r="R6925" t="s">
        <v>83</v>
      </c>
      <c r="S6925" t="s">
        <v>77</v>
      </c>
      <c r="T6925" t="s">
        <v>44</v>
      </c>
      <c r="U6925" s="1">
        <v>43760</v>
      </c>
      <c r="V6925" s="1">
        <v>43818</v>
      </c>
      <c r="W6925" t="s">
        <v>84</v>
      </c>
      <c r="X6925" t="s">
        <v>46</v>
      </c>
      <c r="Y6925">
        <v>10</v>
      </c>
      <c r="Z6925">
        <v>10</v>
      </c>
      <c r="AA6925">
        <v>40</v>
      </c>
      <c r="AB6925">
        <v>25</v>
      </c>
      <c r="AC6925" t="s">
        <v>2960</v>
      </c>
      <c r="AD6925">
        <f>IF(ISBLANK(Source[[#This Row],[CrosslistID]]),1,1/COUNTIFS(Source[CrosslistID],Source[[#This Row],[CrosslistID]],Source[TermDesc],Source[[#This Row],[TermDesc]]))</f>
        <v>0.5</v>
      </c>
      <c r="AE6925">
        <v>35</v>
      </c>
      <c r="AF6925">
        <v>80</v>
      </c>
      <c r="AG6925">
        <v>43.75</v>
      </c>
      <c r="AH6925">
        <v>43.75</v>
      </c>
      <c r="AI6925">
        <v>0.252</v>
      </c>
      <c r="AJ6925">
        <v>0.252</v>
      </c>
      <c r="AK6925">
        <v>0</v>
      </c>
      <c r="AL69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0.95199999999999996</v>
      </c>
      <c r="AM6925">
        <f>IF(AND(Source[[#This Row],[Credit_Noncredit]]="Noncredit",Source[[#This Row],[FTEF]]&gt;0),Source[[#This Row],[NC XLST FTES]]*525/(437.5*Source[[#This Row],[FTEF]]),0)</f>
        <v>0</v>
      </c>
      <c r="AN6925">
        <f>IF(Source[[#This Row],[Credit_Noncredit]]="Credit",Source[[#This Row],[Census Enrollment]],Source[[#This Row],[Noncredit Avg. Attendance]])</f>
        <v>0</v>
      </c>
    </row>
    <row r="6926" spans="1:40" x14ac:dyDescent="0.25">
      <c r="A6926" t="s">
        <v>4484</v>
      </c>
      <c r="B6926" t="s">
        <v>33</v>
      </c>
      <c r="C6926" t="s">
        <v>55</v>
      </c>
      <c r="D6926" t="s">
        <v>56</v>
      </c>
      <c r="E6926" s="4">
        <v>83546</v>
      </c>
      <c r="F6926" s="4" t="s">
        <v>129</v>
      </c>
      <c r="G6926" s="4">
        <v>9941</v>
      </c>
      <c r="H6926" t="str">
        <f>CONCATENATE(Source[[#This Row],[Subject]],TRIM(Source[[#This Row],[Course]]))</f>
        <v>COMP9941</v>
      </c>
      <c r="I6926" t="str">
        <f>VLOOKUP(Source[[#This Row],[SubjCrse]],'Courses and Categories'!$E$2:$G$1816,3,FALSE)</f>
        <v>Noncredit CTE</v>
      </c>
      <c r="J6926">
        <v>512</v>
      </c>
      <c r="K6926" t="s">
        <v>166</v>
      </c>
      <c r="L6926" t="s">
        <v>39</v>
      </c>
      <c r="M6926" t="s">
        <v>40</v>
      </c>
      <c r="N6926" t="s">
        <v>59</v>
      </c>
      <c r="O6926">
        <v>1310</v>
      </c>
      <c r="P6926">
        <v>1525</v>
      </c>
      <c r="Q6926" t="s">
        <v>76</v>
      </c>
      <c r="R6926" t="s">
        <v>83</v>
      </c>
      <c r="S6926" t="s">
        <v>77</v>
      </c>
      <c r="T6926" t="s">
        <v>44</v>
      </c>
      <c r="U6926" s="1">
        <v>43760</v>
      </c>
      <c r="V6926" s="1">
        <v>43818</v>
      </c>
      <c r="W6926" t="s">
        <v>84</v>
      </c>
      <c r="X6926" t="s">
        <v>46</v>
      </c>
      <c r="Y6926">
        <v>19</v>
      </c>
      <c r="Z6926">
        <v>15</v>
      </c>
      <c r="AA6926">
        <v>40</v>
      </c>
      <c r="AB6926">
        <v>37.5</v>
      </c>
      <c r="AC6926" t="s">
        <v>1312</v>
      </c>
      <c r="AD6926">
        <f>IF(ISBLANK(Source[[#This Row],[CrosslistID]]),1,1/COUNTIFS(Source[CrosslistID],Source[[#This Row],[CrosslistID]],Source[TermDesc],Source[[#This Row],[TermDesc]]))</f>
        <v>0.33333333333333331</v>
      </c>
      <c r="AE6926">
        <v>48</v>
      </c>
      <c r="AF6926">
        <v>120</v>
      </c>
      <c r="AG6926">
        <v>40</v>
      </c>
      <c r="AH6926">
        <v>40</v>
      </c>
      <c r="AI6926">
        <v>0.629</v>
      </c>
      <c r="AJ6926">
        <v>0.629</v>
      </c>
      <c r="AK6926">
        <v>0</v>
      </c>
      <c r="AL69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1.5959999999999999</v>
      </c>
      <c r="AM6926">
        <f>IF(AND(Source[[#This Row],[Credit_Noncredit]]="Noncredit",Source[[#This Row],[FTEF]]&gt;0),Source[[#This Row],[NC XLST FTES]]*525/(437.5*Source[[#This Row],[FTEF]]),0)</f>
        <v>0</v>
      </c>
      <c r="AN6926">
        <f>IF(Source[[#This Row],[Credit_Noncredit]]="Credit",Source[[#This Row],[Census Enrollment]],Source[[#This Row],[Noncredit Avg. Attendance]])</f>
        <v>0</v>
      </c>
    </row>
    <row r="6927" spans="1:40" x14ac:dyDescent="0.25">
      <c r="A6927" t="s">
        <v>4484</v>
      </c>
      <c r="B6927" t="s">
        <v>33</v>
      </c>
      <c r="C6927" t="s">
        <v>55</v>
      </c>
      <c r="D6927" t="s">
        <v>56</v>
      </c>
      <c r="E6927" s="4">
        <v>83140</v>
      </c>
      <c r="F6927" s="4" t="s">
        <v>129</v>
      </c>
      <c r="G6927" s="4">
        <v>9941</v>
      </c>
      <c r="H6927" t="str">
        <f>CONCATENATE(Source[[#This Row],[Subject]],TRIM(Source[[#This Row],[Course]]))</f>
        <v>COMP9941</v>
      </c>
      <c r="I6927" t="str">
        <f>VLOOKUP(Source[[#This Row],[SubjCrse]],'Courses and Categories'!$E$2:$G$1816,3,FALSE)</f>
        <v>Noncredit CTE</v>
      </c>
      <c r="J6927">
        <v>701</v>
      </c>
      <c r="K6927" t="s">
        <v>166</v>
      </c>
      <c r="L6927" t="s">
        <v>39</v>
      </c>
      <c r="M6927" t="s">
        <v>40</v>
      </c>
      <c r="N6927" t="s">
        <v>105</v>
      </c>
      <c r="O6927">
        <v>1310</v>
      </c>
      <c r="P6927">
        <v>1525</v>
      </c>
      <c r="Q6927" t="s">
        <v>52</v>
      </c>
      <c r="R6927">
        <v>470</v>
      </c>
      <c r="S6927" t="s">
        <v>53</v>
      </c>
      <c r="T6927" t="s">
        <v>44</v>
      </c>
      <c r="U6927" s="1">
        <v>43759</v>
      </c>
      <c r="V6927" s="1">
        <v>43817</v>
      </c>
      <c r="W6927" t="s">
        <v>117</v>
      </c>
      <c r="X6927" t="s">
        <v>46</v>
      </c>
      <c r="Y6927">
        <v>29</v>
      </c>
      <c r="Z6927">
        <v>24</v>
      </c>
      <c r="AA6927">
        <v>40</v>
      </c>
      <c r="AB6927">
        <v>60</v>
      </c>
      <c r="AC6927" t="s">
        <v>1272</v>
      </c>
      <c r="AD6927">
        <f>IF(ISBLANK(Source[[#This Row],[CrosslistID]]),1,1/COUNTIFS(Source[CrosslistID],Source[[#This Row],[CrosslistID]],Source[TermDesc],Source[[#This Row],[TermDesc]]))</f>
        <v>0.33333333333333331</v>
      </c>
      <c r="AE6927">
        <v>54</v>
      </c>
      <c r="AF6927">
        <v>120</v>
      </c>
      <c r="AG6927">
        <v>45</v>
      </c>
      <c r="AH6927">
        <v>45</v>
      </c>
      <c r="AI6927">
        <v>0.57599999999999996</v>
      </c>
      <c r="AJ6927">
        <v>0.57599999999999996</v>
      </c>
      <c r="AK6927">
        <v>0</v>
      </c>
      <c r="AL69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1.2050000000000001</v>
      </c>
      <c r="AM6927">
        <f>IF(AND(Source[[#This Row],[Credit_Noncredit]]="Noncredit",Source[[#This Row],[FTEF]]&gt;0),Source[[#This Row],[NC XLST FTES]]*525/(437.5*Source[[#This Row],[FTEF]]),0)</f>
        <v>0</v>
      </c>
      <c r="AN6927">
        <f>IF(Source[[#This Row],[Credit_Noncredit]]="Credit",Source[[#This Row],[Census Enrollment]],Source[[#This Row],[Noncredit Avg. Attendance]])</f>
        <v>0</v>
      </c>
    </row>
    <row r="6928" spans="1:40" x14ac:dyDescent="0.25">
      <c r="A6928" t="s">
        <v>4484</v>
      </c>
      <c r="B6928" t="s">
        <v>33</v>
      </c>
      <c r="C6928" t="s">
        <v>55</v>
      </c>
      <c r="D6928" t="s">
        <v>56</v>
      </c>
      <c r="E6928" s="4">
        <v>82905</v>
      </c>
      <c r="F6928" s="4" t="s">
        <v>129</v>
      </c>
      <c r="G6928" s="4">
        <v>9942</v>
      </c>
      <c r="H6928" t="str">
        <f>CONCATENATE(Source[[#This Row],[Subject]],TRIM(Source[[#This Row],[Course]]))</f>
        <v>COMP9942</v>
      </c>
      <c r="I6928" t="str">
        <f>VLOOKUP(Source[[#This Row],[SubjCrse]],'Courses and Categories'!$E$2:$G$1816,3,FALSE)</f>
        <v>Noncredit CTE</v>
      </c>
      <c r="J6928">
        <v>401</v>
      </c>
      <c r="K6928" t="s">
        <v>168</v>
      </c>
      <c r="L6928" t="s">
        <v>39</v>
      </c>
      <c r="M6928" t="s">
        <v>40</v>
      </c>
      <c r="N6928" t="s">
        <v>63</v>
      </c>
      <c r="O6928">
        <v>810</v>
      </c>
      <c r="P6928">
        <v>1025</v>
      </c>
      <c r="Q6928" t="s">
        <v>64</v>
      </c>
      <c r="R6928">
        <v>1102</v>
      </c>
      <c r="S6928" t="s">
        <v>65</v>
      </c>
      <c r="T6928" t="s">
        <v>44</v>
      </c>
      <c r="U6928" s="1">
        <v>43696</v>
      </c>
      <c r="V6928" s="1">
        <v>43725</v>
      </c>
      <c r="W6928" t="s">
        <v>66</v>
      </c>
      <c r="X6928" t="s">
        <v>46</v>
      </c>
      <c r="Y6928">
        <v>7</v>
      </c>
      <c r="Z6928">
        <v>6</v>
      </c>
      <c r="AA6928">
        <v>40</v>
      </c>
      <c r="AB6928">
        <v>15</v>
      </c>
      <c r="AC6928" t="s">
        <v>1124</v>
      </c>
      <c r="AD6928">
        <f>IF(ISBLANK(Source[[#This Row],[CrosslistID]]),1,1/COUNTIFS(Source[CrosslistID],Source[[#This Row],[CrosslistID]],Source[TermDesc],Source[[#This Row],[TermDesc]]))</f>
        <v>0.5</v>
      </c>
      <c r="AE6928">
        <v>48</v>
      </c>
      <c r="AF6928">
        <v>80</v>
      </c>
      <c r="AG6928">
        <v>60</v>
      </c>
      <c r="AH6928">
        <v>60</v>
      </c>
      <c r="AI6928">
        <v>5.0000000000000001E-3</v>
      </c>
      <c r="AJ6928">
        <v>5.0000000000000001E-3</v>
      </c>
      <c r="AK6928">
        <v>0</v>
      </c>
      <c r="AL69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2.9289999999999998</v>
      </c>
      <c r="AM6928">
        <f>IF(AND(Source[[#This Row],[Credit_Noncredit]]="Noncredit",Source[[#This Row],[FTEF]]&gt;0),Source[[#This Row],[NC XLST FTES]]*525/(437.5*Source[[#This Row],[FTEF]]),0)</f>
        <v>0</v>
      </c>
      <c r="AN6928">
        <f>IF(Source[[#This Row],[Credit_Noncredit]]="Credit",Source[[#This Row],[Census Enrollment]],Source[[#This Row],[Noncredit Avg. Attendance]])</f>
        <v>0</v>
      </c>
    </row>
    <row r="6929" spans="1:40" x14ac:dyDescent="0.25">
      <c r="A6929" t="s">
        <v>4484</v>
      </c>
      <c r="B6929" t="s">
        <v>33</v>
      </c>
      <c r="C6929" t="s">
        <v>55</v>
      </c>
      <c r="D6929" t="s">
        <v>56</v>
      </c>
      <c r="E6929" s="4">
        <v>82904</v>
      </c>
      <c r="F6929" s="4" t="s">
        <v>129</v>
      </c>
      <c r="G6929" s="4">
        <v>9942</v>
      </c>
      <c r="H6929" t="str">
        <f>CONCATENATE(Source[[#This Row],[Subject]],TRIM(Source[[#This Row],[Course]]))</f>
        <v>COMP9942</v>
      </c>
      <c r="I6929" t="str">
        <f>VLOOKUP(Source[[#This Row],[SubjCrse]],'Courses and Categories'!$E$2:$G$1816,3,FALSE)</f>
        <v>Noncredit CTE</v>
      </c>
      <c r="J6929">
        <v>402</v>
      </c>
      <c r="K6929" t="s">
        <v>168</v>
      </c>
      <c r="L6929" t="s">
        <v>39</v>
      </c>
      <c r="M6929" t="s">
        <v>40</v>
      </c>
      <c r="N6929" t="s">
        <v>63</v>
      </c>
      <c r="O6929">
        <v>810</v>
      </c>
      <c r="P6929">
        <v>1025</v>
      </c>
      <c r="Q6929" t="s">
        <v>64</v>
      </c>
      <c r="R6929">
        <v>1102</v>
      </c>
      <c r="S6929" t="s">
        <v>65</v>
      </c>
      <c r="T6929" t="s">
        <v>44</v>
      </c>
      <c r="U6929" s="1">
        <v>43759</v>
      </c>
      <c r="V6929" s="1">
        <v>43788</v>
      </c>
      <c r="W6929" t="s">
        <v>66</v>
      </c>
      <c r="X6929" t="s">
        <v>46</v>
      </c>
      <c r="Y6929">
        <v>8</v>
      </c>
      <c r="Z6929">
        <v>7</v>
      </c>
      <c r="AA6929">
        <v>40</v>
      </c>
      <c r="AB6929">
        <v>17.5</v>
      </c>
      <c r="AC6929" t="s">
        <v>2664</v>
      </c>
      <c r="AD6929">
        <f>IF(ISBLANK(Source[[#This Row],[CrosslistID]]),1,1/COUNTIFS(Source[CrosslistID],Source[[#This Row],[CrosslistID]],Source[TermDesc],Source[[#This Row],[TermDesc]]))</f>
        <v>0.5</v>
      </c>
      <c r="AE6929">
        <v>37</v>
      </c>
      <c r="AF6929">
        <v>80</v>
      </c>
      <c r="AG6929">
        <v>46.25</v>
      </c>
      <c r="AH6929">
        <v>46.25</v>
      </c>
      <c r="AI6929">
        <v>5.7000000000000002E-2</v>
      </c>
      <c r="AJ6929">
        <v>5.7000000000000002E-2</v>
      </c>
      <c r="AK6929">
        <v>0</v>
      </c>
      <c r="AL69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1.5669999999999999</v>
      </c>
      <c r="AM6929">
        <f>IF(AND(Source[[#This Row],[Credit_Noncredit]]="Noncredit",Source[[#This Row],[FTEF]]&gt;0),Source[[#This Row],[NC XLST FTES]]*525/(437.5*Source[[#This Row],[FTEF]]),0)</f>
        <v>0</v>
      </c>
      <c r="AN6929">
        <f>IF(Source[[#This Row],[Credit_Noncredit]]="Credit",Source[[#This Row],[Census Enrollment]],Source[[#This Row],[Noncredit Avg. Attendance]])</f>
        <v>0</v>
      </c>
    </row>
    <row r="6930" spans="1:40" x14ac:dyDescent="0.25">
      <c r="A6930" t="s">
        <v>4484</v>
      </c>
      <c r="B6930" t="s">
        <v>33</v>
      </c>
      <c r="C6930" t="s">
        <v>55</v>
      </c>
      <c r="D6930" t="s">
        <v>56</v>
      </c>
      <c r="E6930" s="4">
        <v>81045</v>
      </c>
      <c r="F6930" s="4" t="s">
        <v>129</v>
      </c>
      <c r="G6930" s="4">
        <v>9942</v>
      </c>
      <c r="H6930" t="str">
        <f>CONCATENATE(Source[[#This Row],[Subject]],TRIM(Source[[#This Row],[Course]]))</f>
        <v>COMP9942</v>
      </c>
      <c r="I6930" t="str">
        <f>VLOOKUP(Source[[#This Row],[SubjCrse]],'Courses and Categories'!$E$2:$G$1816,3,FALSE)</f>
        <v>Noncredit CTE</v>
      </c>
      <c r="J6930">
        <v>502</v>
      </c>
      <c r="K6930" t="s">
        <v>168</v>
      </c>
      <c r="L6930" t="s">
        <v>39</v>
      </c>
      <c r="M6930" t="s">
        <v>40</v>
      </c>
      <c r="N6930" t="s">
        <v>59</v>
      </c>
      <c r="O6930">
        <v>1310</v>
      </c>
      <c r="P6930">
        <v>1525</v>
      </c>
      <c r="Q6930" t="s">
        <v>76</v>
      </c>
      <c r="R6930" t="s">
        <v>83</v>
      </c>
      <c r="S6930" t="s">
        <v>77</v>
      </c>
      <c r="T6930" t="s">
        <v>44</v>
      </c>
      <c r="U6930" s="1">
        <v>43760</v>
      </c>
      <c r="V6930" s="1">
        <v>43818</v>
      </c>
      <c r="W6930" t="s">
        <v>84</v>
      </c>
      <c r="X6930" t="s">
        <v>46</v>
      </c>
      <c r="Y6930">
        <v>17</v>
      </c>
      <c r="Z6930">
        <v>16</v>
      </c>
      <c r="AA6930">
        <v>40</v>
      </c>
      <c r="AB6930">
        <v>40</v>
      </c>
      <c r="AC6930" t="s">
        <v>1312</v>
      </c>
      <c r="AD6930">
        <f>IF(ISBLANK(Source[[#This Row],[CrosslistID]]),1,1/COUNTIFS(Source[CrosslistID],Source[[#This Row],[CrosslistID]],Source[TermDesc],Source[[#This Row],[TermDesc]]))</f>
        <v>0.33333333333333331</v>
      </c>
      <c r="AE6930">
        <v>48</v>
      </c>
      <c r="AF6930">
        <v>120</v>
      </c>
      <c r="AG6930">
        <v>40</v>
      </c>
      <c r="AH6930">
        <v>40</v>
      </c>
      <c r="AI6930">
        <v>0.46200000000000002</v>
      </c>
      <c r="AJ6930">
        <v>0.46200000000000002</v>
      </c>
      <c r="AK6930">
        <v>0</v>
      </c>
      <c r="AL69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1.5959999999999999</v>
      </c>
      <c r="AM6930">
        <f>IF(AND(Source[[#This Row],[Credit_Noncredit]]="Noncredit",Source[[#This Row],[FTEF]]&gt;0),Source[[#This Row],[NC XLST FTES]]*525/(437.5*Source[[#This Row],[FTEF]]),0)</f>
        <v>0</v>
      </c>
      <c r="AN6930">
        <f>IF(Source[[#This Row],[Credit_Noncredit]]="Credit",Source[[#This Row],[Census Enrollment]],Source[[#This Row],[Noncredit Avg. Attendance]])</f>
        <v>0</v>
      </c>
    </row>
    <row r="6931" spans="1:40" x14ac:dyDescent="0.25">
      <c r="A6931" t="s">
        <v>4484</v>
      </c>
      <c r="B6931" t="s">
        <v>33</v>
      </c>
      <c r="C6931" t="s">
        <v>55</v>
      </c>
      <c r="D6931" t="s">
        <v>56</v>
      </c>
      <c r="E6931" s="4">
        <v>82242</v>
      </c>
      <c r="F6931" s="4" t="s">
        <v>129</v>
      </c>
      <c r="G6931" s="4">
        <v>9942</v>
      </c>
      <c r="H6931" t="str">
        <f>CONCATENATE(Source[[#This Row],[Subject]],TRIM(Source[[#This Row],[Course]]))</f>
        <v>COMP9942</v>
      </c>
      <c r="I6931" t="str">
        <f>VLOOKUP(Source[[#This Row],[SubjCrse]],'Courses and Categories'!$E$2:$G$1816,3,FALSE)</f>
        <v>Noncredit CTE</v>
      </c>
      <c r="J6931">
        <v>504</v>
      </c>
      <c r="K6931" t="s">
        <v>168</v>
      </c>
      <c r="L6931" t="s">
        <v>39</v>
      </c>
      <c r="M6931" t="s">
        <v>40</v>
      </c>
      <c r="N6931" t="s">
        <v>59</v>
      </c>
      <c r="O6931">
        <v>1310</v>
      </c>
      <c r="P6931">
        <v>1525</v>
      </c>
      <c r="Q6931" t="s">
        <v>76</v>
      </c>
      <c r="R6931" t="s">
        <v>83</v>
      </c>
      <c r="S6931" t="s">
        <v>77</v>
      </c>
      <c r="T6931" t="s">
        <v>44</v>
      </c>
      <c r="U6931" s="1">
        <v>43697</v>
      </c>
      <c r="V6931" s="1">
        <v>43755</v>
      </c>
      <c r="W6931" t="s">
        <v>84</v>
      </c>
      <c r="X6931" t="s">
        <v>46</v>
      </c>
      <c r="Y6931">
        <v>17</v>
      </c>
      <c r="Z6931">
        <v>16</v>
      </c>
      <c r="AA6931">
        <v>40</v>
      </c>
      <c r="AB6931">
        <v>40</v>
      </c>
      <c r="AC6931" t="s">
        <v>1314</v>
      </c>
      <c r="AD6931">
        <f>IF(ISBLANK(Source[[#This Row],[CrosslistID]]),1,1/COUNTIFS(Source[CrosslistID],Source[[#This Row],[CrosslistID]],Source[TermDesc],Source[[#This Row],[TermDesc]]))</f>
        <v>0.33333333333333331</v>
      </c>
      <c r="AE6931">
        <v>67</v>
      </c>
      <c r="AF6931">
        <v>120</v>
      </c>
      <c r="AG6931">
        <v>55.833300000000001</v>
      </c>
      <c r="AH6931">
        <v>55.833300000000001</v>
      </c>
      <c r="AI6931">
        <v>0.27600000000000002</v>
      </c>
      <c r="AJ6931">
        <v>0.27600000000000002</v>
      </c>
      <c r="AK6931">
        <v>0</v>
      </c>
      <c r="AL69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1.68</v>
      </c>
      <c r="AM6931">
        <f>IF(AND(Source[[#This Row],[Credit_Noncredit]]="Noncredit",Source[[#This Row],[FTEF]]&gt;0),Source[[#This Row],[NC XLST FTES]]*525/(437.5*Source[[#This Row],[FTEF]]),0)</f>
        <v>0</v>
      </c>
      <c r="AN6931">
        <f>IF(Source[[#This Row],[Credit_Noncredit]]="Credit",Source[[#This Row],[Census Enrollment]],Source[[#This Row],[Noncredit Avg. Attendance]])</f>
        <v>0</v>
      </c>
    </row>
    <row r="6932" spans="1:40" x14ac:dyDescent="0.25">
      <c r="A6932" t="s">
        <v>4484</v>
      </c>
      <c r="B6932" t="s">
        <v>33</v>
      </c>
      <c r="C6932" t="s">
        <v>55</v>
      </c>
      <c r="D6932" t="s">
        <v>56</v>
      </c>
      <c r="E6932" s="4">
        <v>82097</v>
      </c>
      <c r="F6932" s="4" t="s">
        <v>129</v>
      </c>
      <c r="G6932" s="4">
        <v>9942</v>
      </c>
      <c r="H6932" t="str">
        <f>CONCATENATE(Source[[#This Row],[Subject]],TRIM(Source[[#This Row],[Course]]))</f>
        <v>COMP9942</v>
      </c>
      <c r="I6932" t="str">
        <f>VLOOKUP(Source[[#This Row],[SubjCrse]],'Courses and Categories'!$E$2:$G$1816,3,FALSE)</f>
        <v>Noncredit CTE</v>
      </c>
      <c r="J6932">
        <v>701</v>
      </c>
      <c r="K6932" t="s">
        <v>168</v>
      </c>
      <c r="L6932" t="s">
        <v>39</v>
      </c>
      <c r="M6932" t="s">
        <v>40</v>
      </c>
      <c r="N6932" t="s">
        <v>91</v>
      </c>
      <c r="O6932">
        <v>900</v>
      </c>
      <c r="P6932">
        <v>1350</v>
      </c>
      <c r="Q6932" t="s">
        <v>42</v>
      </c>
      <c r="S6932" t="s">
        <v>53</v>
      </c>
      <c r="T6932" t="s">
        <v>44</v>
      </c>
      <c r="U6932" s="1">
        <v>43700</v>
      </c>
      <c r="V6932" s="1">
        <v>43756</v>
      </c>
      <c r="W6932" t="s">
        <v>169</v>
      </c>
      <c r="X6932" t="s">
        <v>46</v>
      </c>
      <c r="Y6932">
        <v>45</v>
      </c>
      <c r="Z6932">
        <v>19</v>
      </c>
      <c r="AA6932">
        <v>45</v>
      </c>
      <c r="AB6932">
        <v>42.222200000000001</v>
      </c>
      <c r="AD6932">
        <f>IF(ISBLANK(Source[[#This Row],[CrosslistID]]),1,1/COUNTIFS(Source[CrosslistID],Source[[#This Row],[CrosslistID]],Source[TermDesc],Source[[#This Row],[TermDesc]]))</f>
        <v>1</v>
      </c>
      <c r="AG6932">
        <v>0</v>
      </c>
      <c r="AH6932">
        <v>42.222200000000001</v>
      </c>
      <c r="AI6932">
        <v>1.657</v>
      </c>
      <c r="AJ6932">
        <v>1.657</v>
      </c>
      <c r="AK6932">
        <v>0.1</v>
      </c>
      <c r="AL69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1.657</v>
      </c>
      <c r="AM6932">
        <f>IF(AND(Source[[#This Row],[Credit_Noncredit]]="Noncredit",Source[[#This Row],[FTEF]]&gt;0),Source[[#This Row],[NC XLST FTES]]*525/(437.5*Source[[#This Row],[FTEF]]),0)</f>
        <v>19.884</v>
      </c>
      <c r="AN6932">
        <f>IF(Source[[#This Row],[Credit_Noncredit]]="Credit",Source[[#This Row],[Census Enrollment]],Source[[#This Row],[Noncredit Avg. Attendance]])</f>
        <v>19.884</v>
      </c>
    </row>
    <row r="6933" spans="1:40" x14ac:dyDescent="0.25">
      <c r="A6933" t="s">
        <v>4484</v>
      </c>
      <c r="B6933" t="s">
        <v>33</v>
      </c>
      <c r="C6933" t="s">
        <v>55</v>
      </c>
      <c r="D6933" t="s">
        <v>56</v>
      </c>
      <c r="E6933" s="4">
        <v>83195</v>
      </c>
      <c r="F6933" s="4" t="s">
        <v>129</v>
      </c>
      <c r="G6933" s="4">
        <v>9942</v>
      </c>
      <c r="H6933" t="str">
        <f>CONCATENATE(Source[[#This Row],[Subject]],TRIM(Source[[#This Row],[Course]]))</f>
        <v>COMP9942</v>
      </c>
      <c r="I6933" t="str">
        <f>VLOOKUP(Source[[#This Row],[SubjCrse]],'Courses and Categories'!$E$2:$G$1816,3,FALSE)</f>
        <v>Noncredit CTE</v>
      </c>
      <c r="J6933">
        <v>702</v>
      </c>
      <c r="K6933" t="s">
        <v>168</v>
      </c>
      <c r="L6933" t="s">
        <v>50</v>
      </c>
      <c r="M6933" t="s">
        <v>40</v>
      </c>
      <c r="N6933" t="s">
        <v>51</v>
      </c>
      <c r="O6933">
        <v>900</v>
      </c>
      <c r="P6933">
        <v>1350</v>
      </c>
      <c r="Q6933" t="s">
        <v>52</v>
      </c>
      <c r="R6933">
        <v>471</v>
      </c>
      <c r="S6933" t="s">
        <v>53</v>
      </c>
      <c r="T6933" t="s">
        <v>44</v>
      </c>
      <c r="U6933" s="1">
        <v>43757</v>
      </c>
      <c r="V6933" s="1">
        <v>43813</v>
      </c>
      <c r="W6933" t="s">
        <v>169</v>
      </c>
      <c r="X6933" t="s">
        <v>46</v>
      </c>
      <c r="Y6933">
        <v>27</v>
      </c>
      <c r="Z6933">
        <v>26</v>
      </c>
      <c r="AA6933">
        <v>40</v>
      </c>
      <c r="AB6933">
        <v>65</v>
      </c>
      <c r="AC6933" t="s">
        <v>1696</v>
      </c>
      <c r="AD6933">
        <f>IF(ISBLANK(Source[[#This Row],[CrosslistID]]),1,1/COUNTIFS(Source[CrosslistID],Source[[#This Row],[CrosslistID]],Source[TermDesc],Source[[#This Row],[TermDesc]]))</f>
        <v>0.5</v>
      </c>
      <c r="AE6933">
        <v>68</v>
      </c>
      <c r="AF6933">
        <v>80</v>
      </c>
      <c r="AG6933">
        <v>85</v>
      </c>
      <c r="AH6933">
        <v>85</v>
      </c>
      <c r="AI6933">
        <v>1.2949999999999999</v>
      </c>
      <c r="AJ6933">
        <v>1.2949999999999999</v>
      </c>
      <c r="AK6933">
        <v>0</v>
      </c>
      <c r="AL69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3.0089999999999999</v>
      </c>
      <c r="AM6933">
        <f>IF(AND(Source[[#This Row],[Credit_Noncredit]]="Noncredit",Source[[#This Row],[FTEF]]&gt;0),Source[[#This Row],[NC XLST FTES]]*525/(437.5*Source[[#This Row],[FTEF]]),0)</f>
        <v>0</v>
      </c>
      <c r="AN6933">
        <f>IF(Source[[#This Row],[Credit_Noncredit]]="Credit",Source[[#This Row],[Census Enrollment]],Source[[#This Row],[Noncredit Avg. Attendance]])</f>
        <v>0</v>
      </c>
    </row>
    <row r="6934" spans="1:40" x14ac:dyDescent="0.25">
      <c r="A6934" t="s">
        <v>4484</v>
      </c>
      <c r="B6934" t="s">
        <v>33</v>
      </c>
      <c r="C6934" t="s">
        <v>55</v>
      </c>
      <c r="D6934" t="s">
        <v>56</v>
      </c>
      <c r="E6934" s="4">
        <v>82183</v>
      </c>
      <c r="F6934" s="4" t="s">
        <v>129</v>
      </c>
      <c r="G6934" s="4">
        <v>9942</v>
      </c>
      <c r="H6934" t="str">
        <f>CONCATENATE(Source[[#This Row],[Subject]],TRIM(Source[[#This Row],[Course]]))</f>
        <v>COMP9942</v>
      </c>
      <c r="I6934" t="str">
        <f>VLOOKUP(Source[[#This Row],[SubjCrse]],'Courses and Categories'!$E$2:$G$1816,3,FALSE)</f>
        <v>Noncredit CTE</v>
      </c>
      <c r="J6934">
        <v>703</v>
      </c>
      <c r="K6934" t="s">
        <v>168</v>
      </c>
      <c r="L6934" t="s">
        <v>39</v>
      </c>
      <c r="M6934" t="s">
        <v>40</v>
      </c>
      <c r="N6934" t="s">
        <v>59</v>
      </c>
      <c r="O6934">
        <v>1610</v>
      </c>
      <c r="P6934">
        <v>1825</v>
      </c>
      <c r="Q6934" t="s">
        <v>52</v>
      </c>
      <c r="R6934">
        <v>476</v>
      </c>
      <c r="S6934" t="s">
        <v>53</v>
      </c>
      <c r="T6934" t="s">
        <v>44</v>
      </c>
      <c r="U6934" s="1">
        <v>43697</v>
      </c>
      <c r="V6934" s="1">
        <v>43755</v>
      </c>
      <c r="W6934" t="s">
        <v>79</v>
      </c>
      <c r="X6934" t="s">
        <v>46</v>
      </c>
      <c r="Y6934">
        <v>6</v>
      </c>
      <c r="Z6934">
        <v>5</v>
      </c>
      <c r="AA6934">
        <v>40</v>
      </c>
      <c r="AB6934">
        <v>12.5</v>
      </c>
      <c r="AC6934" t="s">
        <v>74</v>
      </c>
      <c r="AD6934">
        <f>IF(ISBLANK(Source[[#This Row],[CrosslistID]]),1,1/COUNTIFS(Source[CrosslistID],Source[[#This Row],[CrosslistID]],Source[TermDesc],Source[[#This Row],[TermDesc]]))</f>
        <v>0.5</v>
      </c>
      <c r="AE6934">
        <v>42</v>
      </c>
      <c r="AF6934">
        <v>80</v>
      </c>
      <c r="AG6934">
        <v>52.5</v>
      </c>
      <c r="AH6934">
        <v>52.5</v>
      </c>
      <c r="AI6934">
        <v>0.38100000000000001</v>
      </c>
      <c r="AJ6934">
        <v>0.38100000000000001</v>
      </c>
      <c r="AK6934">
        <v>0</v>
      </c>
      <c r="AL69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4.3479999999999999</v>
      </c>
      <c r="AM6934">
        <f>IF(AND(Source[[#This Row],[Credit_Noncredit]]="Noncredit",Source[[#This Row],[FTEF]]&gt;0),Source[[#This Row],[NC XLST FTES]]*525/(437.5*Source[[#This Row],[FTEF]]),0)</f>
        <v>0</v>
      </c>
      <c r="AN6934">
        <f>IF(Source[[#This Row],[Credit_Noncredit]]="Credit",Source[[#This Row],[Census Enrollment]],Source[[#This Row],[Noncredit Avg. Attendance]])</f>
        <v>0</v>
      </c>
    </row>
    <row r="6935" spans="1:40" x14ac:dyDescent="0.25">
      <c r="A6935" t="s">
        <v>4484</v>
      </c>
      <c r="B6935" t="s">
        <v>33</v>
      </c>
      <c r="C6935" t="s">
        <v>55</v>
      </c>
      <c r="D6935" t="s">
        <v>56</v>
      </c>
      <c r="E6935" s="4">
        <v>82184</v>
      </c>
      <c r="F6935" s="4" t="s">
        <v>129</v>
      </c>
      <c r="G6935" s="4">
        <v>9942</v>
      </c>
      <c r="H6935" t="str">
        <f>CONCATENATE(Source[[#This Row],[Subject]],TRIM(Source[[#This Row],[Course]]))</f>
        <v>COMP9942</v>
      </c>
      <c r="I6935" t="str">
        <f>VLOOKUP(Source[[#This Row],[SubjCrse]],'Courses and Categories'!$E$2:$G$1816,3,FALSE)</f>
        <v>Noncredit CTE</v>
      </c>
      <c r="J6935">
        <v>704</v>
      </c>
      <c r="K6935" t="s">
        <v>168</v>
      </c>
      <c r="L6935" t="s">
        <v>87</v>
      </c>
      <c r="M6935" t="s">
        <v>40</v>
      </c>
      <c r="N6935" t="s">
        <v>105</v>
      </c>
      <c r="O6935">
        <v>1810</v>
      </c>
      <c r="P6935">
        <v>2025</v>
      </c>
      <c r="Q6935" t="s">
        <v>52</v>
      </c>
      <c r="R6935">
        <v>470</v>
      </c>
      <c r="S6935" t="s">
        <v>53</v>
      </c>
      <c r="T6935" t="s">
        <v>44</v>
      </c>
      <c r="U6935" s="1">
        <v>43759</v>
      </c>
      <c r="V6935" s="1">
        <v>43817</v>
      </c>
      <c r="W6935" t="s">
        <v>123</v>
      </c>
      <c r="X6935" t="s">
        <v>46</v>
      </c>
      <c r="Y6935">
        <v>2</v>
      </c>
      <c r="Z6935">
        <v>2</v>
      </c>
      <c r="AA6935">
        <v>40</v>
      </c>
      <c r="AB6935">
        <v>5</v>
      </c>
      <c r="AC6935" t="s">
        <v>1203</v>
      </c>
      <c r="AD6935">
        <f>IF(ISBLANK(Source[[#This Row],[CrosslistID]]),1,1/COUNTIFS(Source[CrosslistID],Source[[#This Row],[CrosslistID]],Source[TermDesc],Source[[#This Row],[TermDesc]]))</f>
        <v>0.5</v>
      </c>
      <c r="AE6935">
        <v>31</v>
      </c>
      <c r="AF6935">
        <v>80</v>
      </c>
      <c r="AG6935">
        <v>38.75</v>
      </c>
      <c r="AH6935">
        <v>38.75</v>
      </c>
      <c r="AI6935">
        <v>1.9E-2</v>
      </c>
      <c r="AJ6935">
        <v>1.9E-2</v>
      </c>
      <c r="AK6935">
        <v>0</v>
      </c>
      <c r="AL69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0.45700000000000002</v>
      </c>
      <c r="AM6935">
        <f>IF(AND(Source[[#This Row],[Credit_Noncredit]]="Noncredit",Source[[#This Row],[FTEF]]&gt;0),Source[[#This Row],[NC XLST FTES]]*525/(437.5*Source[[#This Row],[FTEF]]),0)</f>
        <v>0</v>
      </c>
      <c r="AN6935">
        <f>IF(Source[[#This Row],[Credit_Noncredit]]="Credit",Source[[#This Row],[Census Enrollment]],Source[[#This Row],[Noncredit Avg. Attendance]])</f>
        <v>0</v>
      </c>
    </row>
    <row r="6936" spans="1:40" x14ac:dyDescent="0.25">
      <c r="A6936" t="s">
        <v>4484</v>
      </c>
      <c r="B6936" t="s">
        <v>33</v>
      </c>
      <c r="C6936" t="s">
        <v>55</v>
      </c>
      <c r="D6936" t="s">
        <v>56</v>
      </c>
      <c r="E6936" s="4">
        <v>82300</v>
      </c>
      <c r="F6936" s="4" t="s">
        <v>129</v>
      </c>
      <c r="G6936" s="4">
        <v>9942</v>
      </c>
      <c r="H6936" t="str">
        <f>CONCATENATE(Source[[#This Row],[Subject]],TRIM(Source[[#This Row],[Course]]))</f>
        <v>COMP9942</v>
      </c>
      <c r="I6936" t="str">
        <f>VLOOKUP(Source[[#This Row],[SubjCrse]],'Courses and Categories'!$E$2:$G$1816,3,FALSE)</f>
        <v>Noncredit CTE</v>
      </c>
      <c r="J6936">
        <v>705</v>
      </c>
      <c r="K6936" t="s">
        <v>168</v>
      </c>
      <c r="L6936" t="s">
        <v>39</v>
      </c>
      <c r="M6936" t="s">
        <v>40</v>
      </c>
      <c r="N6936" t="s">
        <v>91</v>
      </c>
      <c r="O6936">
        <v>900</v>
      </c>
      <c r="P6936">
        <v>1350</v>
      </c>
      <c r="Q6936" t="s">
        <v>52</v>
      </c>
      <c r="R6936">
        <v>471</v>
      </c>
      <c r="S6936" t="s">
        <v>53</v>
      </c>
      <c r="T6936" t="s">
        <v>44</v>
      </c>
      <c r="U6936" s="1">
        <v>43763</v>
      </c>
      <c r="V6936" s="1">
        <v>43819</v>
      </c>
      <c r="W6936" t="s">
        <v>169</v>
      </c>
      <c r="X6936" t="s">
        <v>46</v>
      </c>
      <c r="Y6936">
        <v>27</v>
      </c>
      <c r="Z6936">
        <v>24</v>
      </c>
      <c r="AA6936">
        <v>40</v>
      </c>
      <c r="AB6936">
        <v>60</v>
      </c>
      <c r="AD6936">
        <f>IF(ISBLANK(Source[[#This Row],[CrosslistID]]),1,1/COUNTIFS(Source[CrosslistID],Source[[#This Row],[CrosslistID]],Source[TermDesc],Source[[#This Row],[TermDesc]]))</f>
        <v>1</v>
      </c>
      <c r="AG6936">
        <v>0</v>
      </c>
      <c r="AH6936">
        <v>60</v>
      </c>
      <c r="AI6936">
        <v>1.2949999999999999</v>
      </c>
      <c r="AJ6936">
        <v>1.2949999999999999</v>
      </c>
      <c r="AK6936">
        <v>0.1</v>
      </c>
      <c r="AL69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1.2949999999999999</v>
      </c>
      <c r="AM6936">
        <f>IF(AND(Source[[#This Row],[Credit_Noncredit]]="Noncredit",Source[[#This Row],[FTEF]]&gt;0),Source[[#This Row],[NC XLST FTES]]*525/(437.5*Source[[#This Row],[FTEF]]),0)</f>
        <v>15.54</v>
      </c>
      <c r="AN6936">
        <f>IF(Source[[#This Row],[Credit_Noncredit]]="Credit",Source[[#This Row],[Census Enrollment]],Source[[#This Row],[Noncredit Avg. Attendance]])</f>
        <v>15.54</v>
      </c>
    </row>
    <row r="6937" spans="1:40" x14ac:dyDescent="0.25">
      <c r="A6937" t="s">
        <v>4484</v>
      </c>
      <c r="B6937" t="s">
        <v>33</v>
      </c>
      <c r="C6937" t="s">
        <v>55</v>
      </c>
      <c r="D6937" t="s">
        <v>56</v>
      </c>
      <c r="E6937" s="4">
        <v>83396</v>
      </c>
      <c r="F6937" s="4" t="s">
        <v>129</v>
      </c>
      <c r="G6937" s="4">
        <v>9942</v>
      </c>
      <c r="H6937" t="str">
        <f>CONCATENATE(Source[[#This Row],[Subject]],TRIM(Source[[#This Row],[Course]]))</f>
        <v>COMP9942</v>
      </c>
      <c r="I6937" t="str">
        <f>VLOOKUP(Source[[#This Row],[SubjCrse]],'Courses and Categories'!$E$2:$G$1816,3,FALSE)</f>
        <v>Noncredit CTE</v>
      </c>
      <c r="J6937">
        <v>706</v>
      </c>
      <c r="K6937" t="s">
        <v>168</v>
      </c>
      <c r="L6937" t="s">
        <v>50</v>
      </c>
      <c r="M6937" t="s">
        <v>40</v>
      </c>
      <c r="N6937" t="s">
        <v>51</v>
      </c>
      <c r="O6937">
        <v>900</v>
      </c>
      <c r="P6937">
        <v>1350</v>
      </c>
      <c r="Q6937" t="s">
        <v>52</v>
      </c>
      <c r="R6937">
        <v>471</v>
      </c>
      <c r="S6937" t="s">
        <v>53</v>
      </c>
      <c r="T6937" t="s">
        <v>44</v>
      </c>
      <c r="U6937" s="1">
        <v>43694</v>
      </c>
      <c r="V6937" s="1">
        <v>43750</v>
      </c>
      <c r="W6937" t="s">
        <v>169</v>
      </c>
      <c r="X6937" t="s">
        <v>46</v>
      </c>
      <c r="Y6937">
        <v>24</v>
      </c>
      <c r="Z6937">
        <v>24</v>
      </c>
      <c r="AA6937">
        <v>40</v>
      </c>
      <c r="AB6937">
        <v>60</v>
      </c>
      <c r="AC6937" t="s">
        <v>1119</v>
      </c>
      <c r="AD6937">
        <f>IF(ISBLANK(Source[[#This Row],[CrosslistID]]),1,1/COUNTIFS(Source[CrosslistID],Source[[#This Row],[CrosslistID]],Source[TermDesc],Source[[#This Row],[TermDesc]]))</f>
        <v>0.5</v>
      </c>
      <c r="AE6937">
        <v>60</v>
      </c>
      <c r="AF6937">
        <v>80</v>
      </c>
      <c r="AG6937">
        <v>75</v>
      </c>
      <c r="AH6937">
        <v>75</v>
      </c>
      <c r="AI6937">
        <v>1.6859999999999999</v>
      </c>
      <c r="AJ6937">
        <v>1.6859999999999999</v>
      </c>
      <c r="AK6937">
        <v>0</v>
      </c>
      <c r="AL69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3.581</v>
      </c>
      <c r="AM6937">
        <f>IF(AND(Source[[#This Row],[Credit_Noncredit]]="Noncredit",Source[[#This Row],[FTEF]]&gt;0),Source[[#This Row],[NC XLST FTES]]*525/(437.5*Source[[#This Row],[FTEF]]),0)</f>
        <v>0</v>
      </c>
      <c r="AN6937">
        <f>IF(Source[[#This Row],[Credit_Noncredit]]="Credit",Source[[#This Row],[Census Enrollment]],Source[[#This Row],[Noncredit Avg. Attendance]])</f>
        <v>0</v>
      </c>
    </row>
    <row r="6938" spans="1:40" x14ac:dyDescent="0.25">
      <c r="A6938" t="s">
        <v>4484</v>
      </c>
      <c r="B6938" t="s">
        <v>33</v>
      </c>
      <c r="C6938" t="s">
        <v>55</v>
      </c>
      <c r="D6938" t="s">
        <v>56</v>
      </c>
      <c r="E6938" s="4">
        <v>82301</v>
      </c>
      <c r="F6938" s="4" t="s">
        <v>129</v>
      </c>
      <c r="G6938" s="4">
        <v>9942</v>
      </c>
      <c r="H6938" t="str">
        <f>CONCATENATE(Source[[#This Row],[Subject]],TRIM(Source[[#This Row],[Course]]))</f>
        <v>COMP9942</v>
      </c>
      <c r="I6938" t="str">
        <f>VLOOKUP(Source[[#This Row],[SubjCrse]],'Courses and Categories'!$E$2:$G$1816,3,FALSE)</f>
        <v>Noncredit CTE</v>
      </c>
      <c r="J6938">
        <v>707</v>
      </c>
      <c r="K6938" t="s">
        <v>168</v>
      </c>
      <c r="L6938" t="s">
        <v>39</v>
      </c>
      <c r="M6938" t="s">
        <v>40</v>
      </c>
      <c r="N6938" t="s">
        <v>105</v>
      </c>
      <c r="O6938">
        <v>1310</v>
      </c>
      <c r="P6938">
        <v>1525</v>
      </c>
      <c r="Q6938" t="s">
        <v>52</v>
      </c>
      <c r="R6938">
        <v>470</v>
      </c>
      <c r="S6938" t="s">
        <v>53</v>
      </c>
      <c r="T6938" t="s">
        <v>44</v>
      </c>
      <c r="U6938" s="1">
        <v>43696</v>
      </c>
      <c r="V6938" s="1">
        <v>43754</v>
      </c>
      <c r="W6938" t="s">
        <v>117</v>
      </c>
      <c r="X6938" t="s">
        <v>46</v>
      </c>
      <c r="Y6938">
        <v>0</v>
      </c>
      <c r="Z6938">
        <v>0</v>
      </c>
      <c r="AA6938">
        <v>40</v>
      </c>
      <c r="AB6938">
        <v>0</v>
      </c>
      <c r="AC6938" t="s">
        <v>1271</v>
      </c>
      <c r="AD6938">
        <f>IF(ISBLANK(Source[[#This Row],[CrosslistID]]),1,1/COUNTIFS(Source[CrosslistID],Source[[#This Row],[CrosslistID]],Source[TermDesc],Source[[#This Row],[TermDesc]]))</f>
        <v>0.5</v>
      </c>
      <c r="AE6938">
        <v>46</v>
      </c>
      <c r="AF6938">
        <v>120</v>
      </c>
      <c r="AG6938">
        <v>38.333300000000001</v>
      </c>
      <c r="AH6938">
        <v>38.333300000000001</v>
      </c>
      <c r="AI6938">
        <v>0</v>
      </c>
      <c r="AJ6938">
        <v>0</v>
      </c>
      <c r="AK6938">
        <v>0</v>
      </c>
      <c r="AL69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1.2290000000000001</v>
      </c>
      <c r="AM6938">
        <f>IF(AND(Source[[#This Row],[Credit_Noncredit]]="Noncredit",Source[[#This Row],[FTEF]]&gt;0),Source[[#This Row],[NC XLST FTES]]*525/(437.5*Source[[#This Row],[FTEF]]),0)</f>
        <v>0</v>
      </c>
      <c r="AN6938">
        <f>IF(Source[[#This Row],[Credit_Noncredit]]="Credit",Source[[#This Row],[Census Enrollment]],Source[[#This Row],[Noncredit Avg. Attendance]])</f>
        <v>0</v>
      </c>
    </row>
    <row r="6939" spans="1:40" x14ac:dyDescent="0.25">
      <c r="A6939" t="s">
        <v>4484</v>
      </c>
      <c r="B6939" t="s">
        <v>33</v>
      </c>
      <c r="C6939" t="s">
        <v>55</v>
      </c>
      <c r="D6939" t="s">
        <v>56</v>
      </c>
      <c r="E6939" s="4">
        <v>82909</v>
      </c>
      <c r="F6939" s="4" t="s">
        <v>129</v>
      </c>
      <c r="G6939" s="4">
        <v>9959</v>
      </c>
      <c r="H6939" t="str">
        <f>CONCATENATE(Source[[#This Row],[Subject]],TRIM(Source[[#This Row],[Course]]))</f>
        <v>COMP9959</v>
      </c>
      <c r="I6939" t="str">
        <f>VLOOKUP(Source[[#This Row],[SubjCrse]],'Courses and Categories'!$E$2:$G$1816,3,FALSE)</f>
        <v>Noncredit CTE</v>
      </c>
      <c r="J6939">
        <v>401</v>
      </c>
      <c r="K6939" t="s">
        <v>4491</v>
      </c>
      <c r="L6939" t="s">
        <v>50</v>
      </c>
      <c r="M6939" t="s">
        <v>40</v>
      </c>
      <c r="N6939" t="s">
        <v>51</v>
      </c>
      <c r="O6939">
        <v>1040</v>
      </c>
      <c r="P6939">
        <v>1255</v>
      </c>
      <c r="Q6939" t="s">
        <v>64</v>
      </c>
      <c r="R6939">
        <v>1103</v>
      </c>
      <c r="S6939" t="s">
        <v>65</v>
      </c>
      <c r="T6939">
        <v>1</v>
      </c>
      <c r="U6939" s="1">
        <v>43694</v>
      </c>
      <c r="V6939" s="1">
        <v>43819</v>
      </c>
      <c r="W6939" t="s">
        <v>66</v>
      </c>
      <c r="X6939" t="s">
        <v>46</v>
      </c>
      <c r="Y6939">
        <v>61</v>
      </c>
      <c r="Z6939">
        <v>58</v>
      </c>
      <c r="AA6939">
        <v>40</v>
      </c>
      <c r="AB6939">
        <v>145</v>
      </c>
      <c r="AD6939">
        <f>IF(ISBLANK(Source[[#This Row],[CrosslistID]]),1,1/COUNTIFS(Source[CrosslistID],Source[[#This Row],[CrosslistID]],Source[TermDesc],Source[[#This Row],[TermDesc]]))</f>
        <v>1</v>
      </c>
      <c r="AG6939">
        <v>0</v>
      </c>
      <c r="AH6939">
        <v>145</v>
      </c>
      <c r="AI6939">
        <v>2.1480000000000001</v>
      </c>
      <c r="AJ6939">
        <v>2.1480000000000001</v>
      </c>
      <c r="AK6939">
        <v>0.1</v>
      </c>
      <c r="AL69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2.1480000000000001</v>
      </c>
      <c r="AM6939">
        <f>IF(AND(Source[[#This Row],[Credit_Noncredit]]="Noncredit",Source[[#This Row],[FTEF]]&gt;0),Source[[#This Row],[NC XLST FTES]]*525/(437.5*Source[[#This Row],[FTEF]]),0)</f>
        <v>25.776</v>
      </c>
      <c r="AN6939">
        <f>IF(Source[[#This Row],[Credit_Noncredit]]="Credit",Source[[#This Row],[Census Enrollment]],Source[[#This Row],[Noncredit Avg. Attendance]])</f>
        <v>25.776</v>
      </c>
    </row>
    <row r="6940" spans="1:40" x14ac:dyDescent="0.25">
      <c r="A6940" t="s">
        <v>4484</v>
      </c>
      <c r="B6940" t="s">
        <v>33</v>
      </c>
      <c r="C6940" t="s">
        <v>55</v>
      </c>
      <c r="D6940" t="s">
        <v>56</v>
      </c>
      <c r="E6940" s="4">
        <v>82576</v>
      </c>
      <c r="F6940" s="4" t="s">
        <v>129</v>
      </c>
      <c r="G6940" s="4">
        <v>9959</v>
      </c>
      <c r="H6940" t="str">
        <f>CONCATENATE(Source[[#This Row],[Subject]],TRIM(Source[[#This Row],[Course]]))</f>
        <v>COMP9959</v>
      </c>
      <c r="I6940" t="str">
        <f>VLOOKUP(Source[[#This Row],[SubjCrse]],'Courses and Categories'!$E$2:$G$1816,3,FALSE)</f>
        <v>Noncredit CTE</v>
      </c>
      <c r="J6940">
        <v>701</v>
      </c>
      <c r="K6940" t="s">
        <v>4491</v>
      </c>
      <c r="L6940" t="s">
        <v>39</v>
      </c>
      <c r="M6940" t="s">
        <v>40</v>
      </c>
      <c r="N6940" t="s">
        <v>59</v>
      </c>
      <c r="O6940">
        <v>1310</v>
      </c>
      <c r="P6940">
        <v>1525</v>
      </c>
      <c r="Q6940" t="s">
        <v>52</v>
      </c>
      <c r="R6940">
        <v>475</v>
      </c>
      <c r="S6940" t="s">
        <v>53</v>
      </c>
      <c r="T6940" t="s">
        <v>44</v>
      </c>
      <c r="U6940" s="1">
        <v>43697</v>
      </c>
      <c r="V6940" s="1">
        <v>43755</v>
      </c>
      <c r="W6940" t="s">
        <v>153</v>
      </c>
      <c r="X6940" t="s">
        <v>46</v>
      </c>
      <c r="Y6940">
        <v>38</v>
      </c>
      <c r="Z6940">
        <v>36</v>
      </c>
      <c r="AA6940">
        <v>40</v>
      </c>
      <c r="AB6940">
        <v>90</v>
      </c>
      <c r="AD6940">
        <f>IF(ISBLANK(Source[[#This Row],[CrosslistID]]),1,1/COUNTIFS(Source[CrosslistID],Source[[#This Row],[CrosslistID]],Source[TermDesc],Source[[#This Row],[TermDesc]]))</f>
        <v>1</v>
      </c>
      <c r="AG6940">
        <v>0</v>
      </c>
      <c r="AH6940">
        <v>90</v>
      </c>
      <c r="AI6940">
        <v>1.4570000000000001</v>
      </c>
      <c r="AJ6940">
        <v>1.4570000000000001</v>
      </c>
      <c r="AK6940">
        <v>0.1</v>
      </c>
      <c r="AL69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1.4570000000000001</v>
      </c>
      <c r="AM6940">
        <f>IF(AND(Source[[#This Row],[Credit_Noncredit]]="Noncredit",Source[[#This Row],[FTEF]]&gt;0),Source[[#This Row],[NC XLST FTES]]*525/(437.5*Source[[#This Row],[FTEF]]),0)</f>
        <v>17.484000000000002</v>
      </c>
      <c r="AN6940">
        <f>IF(Source[[#This Row],[Credit_Noncredit]]="Credit",Source[[#This Row],[Census Enrollment]],Source[[#This Row],[Noncredit Avg. Attendance]])</f>
        <v>17.484000000000002</v>
      </c>
    </row>
    <row r="6941" spans="1:40" x14ac:dyDescent="0.25">
      <c r="A6941" t="s">
        <v>4484</v>
      </c>
      <c r="B6941" t="s">
        <v>33</v>
      </c>
      <c r="C6941" t="s">
        <v>55</v>
      </c>
      <c r="D6941" t="s">
        <v>56</v>
      </c>
      <c r="E6941" s="4">
        <v>82577</v>
      </c>
      <c r="F6941" s="4" t="s">
        <v>129</v>
      </c>
      <c r="G6941" s="4">
        <v>9959</v>
      </c>
      <c r="H6941" t="str">
        <f>CONCATENATE(Source[[#This Row],[Subject]],TRIM(Source[[#This Row],[Course]]))</f>
        <v>COMP9959</v>
      </c>
      <c r="I6941" t="str">
        <f>VLOOKUP(Source[[#This Row],[SubjCrse]],'Courses and Categories'!$E$2:$G$1816,3,FALSE)</f>
        <v>Noncredit CTE</v>
      </c>
      <c r="J6941">
        <v>702</v>
      </c>
      <c r="K6941" t="s">
        <v>4491</v>
      </c>
      <c r="L6941" t="s">
        <v>39</v>
      </c>
      <c r="M6941" t="s">
        <v>40</v>
      </c>
      <c r="N6941" t="s">
        <v>59</v>
      </c>
      <c r="O6941">
        <v>1310</v>
      </c>
      <c r="P6941">
        <v>1525</v>
      </c>
      <c r="Q6941" t="s">
        <v>52</v>
      </c>
      <c r="R6941">
        <v>475</v>
      </c>
      <c r="S6941" t="s">
        <v>53</v>
      </c>
      <c r="T6941" t="s">
        <v>44</v>
      </c>
      <c r="U6941" s="1">
        <v>43760</v>
      </c>
      <c r="V6941" s="1">
        <v>43818</v>
      </c>
      <c r="W6941" t="s">
        <v>153</v>
      </c>
      <c r="X6941" t="s">
        <v>46</v>
      </c>
      <c r="Y6941">
        <v>40</v>
      </c>
      <c r="Z6941">
        <v>38</v>
      </c>
      <c r="AA6941">
        <v>40</v>
      </c>
      <c r="AB6941">
        <v>95</v>
      </c>
      <c r="AD6941">
        <f>IF(ISBLANK(Source[[#This Row],[CrosslistID]]),1,1/COUNTIFS(Source[CrosslistID],Source[[#This Row],[CrosslistID]],Source[TermDesc],Source[[#This Row],[TermDesc]]))</f>
        <v>1</v>
      </c>
      <c r="AG6941">
        <v>0</v>
      </c>
      <c r="AH6941">
        <v>95</v>
      </c>
      <c r="AI6941">
        <v>1.2330000000000001</v>
      </c>
      <c r="AJ6941">
        <v>1.2330000000000001</v>
      </c>
      <c r="AK6941">
        <v>0.1</v>
      </c>
      <c r="AL69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1.2330000000000001</v>
      </c>
      <c r="AM6941">
        <f>IF(AND(Source[[#This Row],[Credit_Noncredit]]="Noncredit",Source[[#This Row],[FTEF]]&gt;0),Source[[#This Row],[NC XLST FTES]]*525/(437.5*Source[[#This Row],[FTEF]]),0)</f>
        <v>14.796000000000001</v>
      </c>
      <c r="AN6941">
        <f>IF(Source[[#This Row],[Credit_Noncredit]]="Credit",Source[[#This Row],[Census Enrollment]],Source[[#This Row],[Noncredit Avg. Attendance]])</f>
        <v>14.796000000000001</v>
      </c>
    </row>
    <row r="6942" spans="1:40" x14ac:dyDescent="0.25">
      <c r="A6942" t="s">
        <v>4484</v>
      </c>
      <c r="B6942" t="s">
        <v>33</v>
      </c>
      <c r="C6942" t="s">
        <v>55</v>
      </c>
      <c r="D6942" t="s">
        <v>56</v>
      </c>
      <c r="E6942" s="4">
        <v>82415</v>
      </c>
      <c r="F6942" s="4" t="s">
        <v>178</v>
      </c>
      <c r="G6942" s="4">
        <v>9419</v>
      </c>
      <c r="H6942" t="str">
        <f>CONCATENATE(Source[[#This Row],[Subject]],TRIM(Source[[#This Row],[Course]]))</f>
        <v>SMBU9419</v>
      </c>
      <c r="I6942" t="str">
        <f>VLOOKUP(Source[[#This Row],[SubjCrse]],'Courses and Categories'!$E$2:$G$1816,3,FALSE)</f>
        <v>Noncredit CTE</v>
      </c>
      <c r="J6942">
        <v>501</v>
      </c>
      <c r="K6942" t="s">
        <v>179</v>
      </c>
      <c r="L6942" t="s">
        <v>87</v>
      </c>
      <c r="M6942" t="s">
        <v>40</v>
      </c>
      <c r="N6942" t="s">
        <v>41</v>
      </c>
      <c r="O6942">
        <v>1810</v>
      </c>
      <c r="P6942">
        <v>2100</v>
      </c>
      <c r="Q6942" t="s">
        <v>76</v>
      </c>
      <c r="R6942">
        <v>514</v>
      </c>
      <c r="S6942" t="s">
        <v>77</v>
      </c>
      <c r="T6942" t="s">
        <v>44</v>
      </c>
      <c r="U6942" s="1">
        <v>43781</v>
      </c>
      <c r="V6942" s="1">
        <v>43816</v>
      </c>
      <c r="W6942" t="s">
        <v>108</v>
      </c>
      <c r="X6942" t="s">
        <v>46</v>
      </c>
      <c r="Y6942">
        <v>56</v>
      </c>
      <c r="Z6942">
        <v>52</v>
      </c>
      <c r="AA6942">
        <v>40</v>
      </c>
      <c r="AB6942">
        <v>130</v>
      </c>
      <c r="AD6942">
        <f>IF(ISBLANK(Source[[#This Row],[CrosslistID]]),1,1/COUNTIFS(Source[CrosslistID],Source[[#This Row],[CrosslistID]],Source[TermDesc],Source[[#This Row],[TermDesc]]))</f>
        <v>1</v>
      </c>
      <c r="AG6942">
        <v>0</v>
      </c>
      <c r="AH6942">
        <v>130</v>
      </c>
      <c r="AI6942">
        <v>0.64</v>
      </c>
      <c r="AJ6942">
        <v>0.64</v>
      </c>
      <c r="AK6942">
        <v>4.1099999999999998E-2</v>
      </c>
      <c r="AL69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0.64</v>
      </c>
      <c r="AM6942">
        <f>IF(AND(Source[[#This Row],[Credit_Noncredit]]="Noncredit",Source[[#This Row],[FTEF]]&gt;0),Source[[#This Row],[NC XLST FTES]]*525/(437.5*Source[[#This Row],[FTEF]]),0)</f>
        <v>18.686131386861316</v>
      </c>
      <c r="AN6942">
        <f>IF(Source[[#This Row],[Credit_Noncredit]]="Credit",Source[[#This Row],[Census Enrollment]],Source[[#This Row],[Noncredit Avg. Attendance]])</f>
        <v>18.686131386861316</v>
      </c>
    </row>
    <row r="6943" spans="1:40" x14ac:dyDescent="0.25">
      <c r="A6943" t="s">
        <v>4484</v>
      </c>
      <c r="B6943" t="s">
        <v>33</v>
      </c>
      <c r="C6943" t="s">
        <v>55</v>
      </c>
      <c r="D6943" t="s">
        <v>56</v>
      </c>
      <c r="E6943" s="4">
        <v>80244</v>
      </c>
      <c r="F6943" s="4" t="s">
        <v>178</v>
      </c>
      <c r="G6943" s="4">
        <v>9467</v>
      </c>
      <c r="H6943" t="str">
        <f>CONCATENATE(Source[[#This Row],[Subject]],TRIM(Source[[#This Row],[Course]]))</f>
        <v>SMBU9467</v>
      </c>
      <c r="I6943" t="str">
        <f>VLOOKUP(Source[[#This Row],[SubjCrse]],'Courses and Categories'!$E$2:$G$1816,3,FALSE)</f>
        <v>Noncredit CTE</v>
      </c>
      <c r="J6943">
        <v>501</v>
      </c>
      <c r="K6943" t="s">
        <v>182</v>
      </c>
      <c r="L6943" t="s">
        <v>87</v>
      </c>
      <c r="M6943" t="s">
        <v>40</v>
      </c>
      <c r="N6943" t="s">
        <v>50</v>
      </c>
      <c r="O6943">
        <v>1810</v>
      </c>
      <c r="P6943">
        <v>2100</v>
      </c>
      <c r="Q6943" t="s">
        <v>76</v>
      </c>
      <c r="R6943">
        <v>318</v>
      </c>
      <c r="S6943" t="s">
        <v>77</v>
      </c>
      <c r="T6943" t="s">
        <v>44</v>
      </c>
      <c r="U6943" s="1">
        <v>43698</v>
      </c>
      <c r="V6943" s="1">
        <v>43733</v>
      </c>
      <c r="W6943" t="s">
        <v>108</v>
      </c>
      <c r="X6943" t="s">
        <v>46</v>
      </c>
      <c r="Y6943">
        <v>49</v>
      </c>
      <c r="Z6943">
        <v>43</v>
      </c>
      <c r="AA6943">
        <v>40</v>
      </c>
      <c r="AB6943">
        <v>107.5</v>
      </c>
      <c r="AD6943">
        <f>IF(ISBLANK(Source[[#This Row],[CrosslistID]]),1,1/COUNTIFS(Source[CrosslistID],Source[[#This Row],[CrosslistID]],Source[TermDesc],Source[[#This Row],[TermDesc]]))</f>
        <v>1</v>
      </c>
      <c r="AG6943">
        <v>0</v>
      </c>
      <c r="AH6943">
        <v>107.5</v>
      </c>
      <c r="AI6943">
        <v>0.98299999999999998</v>
      </c>
      <c r="AJ6943">
        <v>0.98299999999999998</v>
      </c>
      <c r="AK6943">
        <v>0.04</v>
      </c>
      <c r="AL69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0.98299999999999998</v>
      </c>
      <c r="AM6943">
        <f>IF(AND(Source[[#This Row],[Credit_Noncredit]]="Noncredit",Source[[#This Row],[FTEF]]&gt;0),Source[[#This Row],[NC XLST FTES]]*525/(437.5*Source[[#This Row],[FTEF]]),0)</f>
        <v>29.490000000000002</v>
      </c>
      <c r="AN6943">
        <f>IF(Source[[#This Row],[Credit_Noncredit]]="Credit",Source[[#This Row],[Census Enrollment]],Source[[#This Row],[Noncredit Avg. Attendance]])</f>
        <v>29.490000000000002</v>
      </c>
    </row>
    <row r="6944" spans="1:40" x14ac:dyDescent="0.25">
      <c r="A6944" t="s">
        <v>4484</v>
      </c>
      <c r="B6944" t="s">
        <v>33</v>
      </c>
      <c r="C6944" t="s">
        <v>55</v>
      </c>
      <c r="D6944" t="s">
        <v>56</v>
      </c>
      <c r="E6944" s="4">
        <v>83172</v>
      </c>
      <c r="F6944" s="4" t="s">
        <v>178</v>
      </c>
      <c r="G6944" s="4">
        <v>9476</v>
      </c>
      <c r="H6944" t="str">
        <f>CONCATENATE(Source[[#This Row],[Subject]],TRIM(Source[[#This Row],[Course]]))</f>
        <v>SMBU9476</v>
      </c>
      <c r="I6944" t="str">
        <f>VLOOKUP(Source[[#This Row],[SubjCrse]],'Courses and Categories'!$E$2:$G$1816,3,FALSE)</f>
        <v>Noncredit CTE</v>
      </c>
      <c r="J6944">
        <v>501</v>
      </c>
      <c r="K6944" t="s">
        <v>184</v>
      </c>
      <c r="L6944" t="s">
        <v>87</v>
      </c>
      <c r="M6944" t="s">
        <v>40</v>
      </c>
      <c r="N6944" t="s">
        <v>50</v>
      </c>
      <c r="O6944">
        <v>1810</v>
      </c>
      <c r="P6944">
        <v>2100</v>
      </c>
      <c r="Q6944" t="s">
        <v>76</v>
      </c>
      <c r="R6944">
        <v>318</v>
      </c>
      <c r="S6944" t="s">
        <v>77</v>
      </c>
      <c r="T6944" t="s">
        <v>44</v>
      </c>
      <c r="U6944" s="1">
        <v>43740</v>
      </c>
      <c r="V6944" s="1">
        <v>43775</v>
      </c>
      <c r="W6944" t="s">
        <v>183</v>
      </c>
      <c r="X6944" t="s">
        <v>46</v>
      </c>
      <c r="Y6944">
        <v>33</v>
      </c>
      <c r="Z6944">
        <v>33</v>
      </c>
      <c r="AA6944">
        <v>40</v>
      </c>
      <c r="AB6944">
        <v>82.5</v>
      </c>
      <c r="AD6944">
        <f>IF(ISBLANK(Source[[#This Row],[CrosslistID]]),1,1/COUNTIFS(Source[CrosslistID],Source[[#This Row],[CrosslistID]],Source[TermDesc],Source[[#This Row],[TermDesc]]))</f>
        <v>1</v>
      </c>
      <c r="AG6944">
        <v>0</v>
      </c>
      <c r="AH6944">
        <v>82.5</v>
      </c>
      <c r="AI6944">
        <v>0.53700000000000003</v>
      </c>
      <c r="AJ6944">
        <v>0.53700000000000003</v>
      </c>
      <c r="AK6944">
        <v>4.1099999999999998E-2</v>
      </c>
      <c r="AL69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0.53700000000000003</v>
      </c>
      <c r="AM6944">
        <f>IF(AND(Source[[#This Row],[Credit_Noncredit]]="Noncredit",Source[[#This Row],[FTEF]]&gt;0),Source[[#This Row],[NC XLST FTES]]*525/(437.5*Source[[#This Row],[FTEF]]),0)</f>
        <v>15.678832116788323</v>
      </c>
      <c r="AN6944">
        <f>IF(Source[[#This Row],[Credit_Noncredit]]="Credit",Source[[#This Row],[Census Enrollment]],Source[[#This Row],[Noncredit Avg. Attendance]])</f>
        <v>15.678832116788323</v>
      </c>
    </row>
    <row r="6945" spans="1:40" x14ac:dyDescent="0.25">
      <c r="A6945" t="s">
        <v>4484</v>
      </c>
      <c r="B6945" t="s">
        <v>33</v>
      </c>
      <c r="C6945" t="s">
        <v>55</v>
      </c>
      <c r="D6945" t="s">
        <v>56</v>
      </c>
      <c r="E6945" s="4">
        <v>80247</v>
      </c>
      <c r="F6945" s="4" t="s">
        <v>178</v>
      </c>
      <c r="G6945" s="4">
        <v>9793</v>
      </c>
      <c r="H6945" t="str">
        <f>CONCATENATE(Source[[#This Row],[Subject]],TRIM(Source[[#This Row],[Course]]))</f>
        <v>SMBU9793</v>
      </c>
      <c r="I6945" t="str">
        <f>VLOOKUP(Source[[#This Row],[SubjCrse]],'Courses and Categories'!$E$2:$G$1816,3,FALSE)</f>
        <v>Noncredit CTE</v>
      </c>
      <c r="J6945">
        <v>501</v>
      </c>
      <c r="K6945" t="s">
        <v>186</v>
      </c>
      <c r="L6945" t="s">
        <v>87</v>
      </c>
      <c r="M6945" t="s">
        <v>40</v>
      </c>
      <c r="N6945" t="s">
        <v>41</v>
      </c>
      <c r="O6945">
        <v>1810</v>
      </c>
      <c r="P6945">
        <v>2100</v>
      </c>
      <c r="Q6945" t="s">
        <v>76</v>
      </c>
      <c r="R6945">
        <v>514</v>
      </c>
      <c r="S6945" t="s">
        <v>77</v>
      </c>
      <c r="T6945" t="s">
        <v>44</v>
      </c>
      <c r="U6945" s="1">
        <v>43732</v>
      </c>
      <c r="V6945" s="1">
        <v>43774</v>
      </c>
      <c r="W6945" t="s">
        <v>108</v>
      </c>
      <c r="X6945" t="s">
        <v>46</v>
      </c>
      <c r="Y6945">
        <v>52</v>
      </c>
      <c r="Z6945">
        <v>51</v>
      </c>
      <c r="AA6945">
        <v>40</v>
      </c>
      <c r="AB6945">
        <v>127.5</v>
      </c>
      <c r="AD6945">
        <f>IF(ISBLANK(Source[[#This Row],[CrosslistID]]),1,1/COUNTIFS(Source[CrosslistID],Source[[#This Row],[CrosslistID]],Source[TermDesc],Source[[#This Row],[TermDesc]]))</f>
        <v>1</v>
      </c>
      <c r="AG6945">
        <v>0</v>
      </c>
      <c r="AH6945">
        <v>127.5</v>
      </c>
      <c r="AI6945">
        <v>0.79400000000000004</v>
      </c>
      <c r="AJ6945">
        <v>0.79400000000000004</v>
      </c>
      <c r="AK6945">
        <v>4.1099999999999998E-2</v>
      </c>
      <c r="AL69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0.79400000000000004</v>
      </c>
      <c r="AM6945">
        <f>IF(AND(Source[[#This Row],[Credit_Noncredit]]="Noncredit",Source[[#This Row],[FTEF]]&gt;0),Source[[#This Row],[NC XLST FTES]]*525/(437.5*Source[[#This Row],[FTEF]]),0)</f>
        <v>23.18248175182482</v>
      </c>
      <c r="AN6945">
        <f>IF(Source[[#This Row],[Credit_Noncredit]]="Credit",Source[[#This Row],[Census Enrollment]],Source[[#This Row],[Noncredit Avg. Attendance]])</f>
        <v>23.18248175182482</v>
      </c>
    </row>
    <row r="6946" spans="1:40" x14ac:dyDescent="0.25">
      <c r="A6946" t="s">
        <v>4484</v>
      </c>
      <c r="B6946" t="s">
        <v>33</v>
      </c>
      <c r="C6946" t="s">
        <v>55</v>
      </c>
      <c r="D6946" t="s">
        <v>56</v>
      </c>
      <c r="E6946" s="4">
        <v>82426</v>
      </c>
      <c r="F6946" s="4" t="s">
        <v>178</v>
      </c>
      <c r="G6946" s="4">
        <v>9799</v>
      </c>
      <c r="H6946" t="str">
        <f>CONCATENATE(Source[[#This Row],[Subject]],TRIM(Source[[#This Row],[Course]]))</f>
        <v>SMBU9799</v>
      </c>
      <c r="I6946" t="str">
        <f>VLOOKUP(Source[[#This Row],[SubjCrse]],'Courses and Categories'!$E$2:$G$1816,3,FALSE)</f>
        <v>Noncredit CTE</v>
      </c>
      <c r="J6946">
        <v>501</v>
      </c>
      <c r="K6946" t="s">
        <v>187</v>
      </c>
      <c r="L6946" t="s">
        <v>87</v>
      </c>
      <c r="M6946" t="s">
        <v>40</v>
      </c>
      <c r="N6946" t="s">
        <v>185</v>
      </c>
      <c r="O6946">
        <v>1810</v>
      </c>
      <c r="P6946">
        <v>2100</v>
      </c>
      <c r="Q6946" t="s">
        <v>76</v>
      </c>
      <c r="R6946">
        <v>516</v>
      </c>
      <c r="S6946" t="s">
        <v>77</v>
      </c>
      <c r="T6946" t="s">
        <v>44</v>
      </c>
      <c r="U6946" s="1">
        <v>43699</v>
      </c>
      <c r="V6946" s="1">
        <v>43734</v>
      </c>
      <c r="W6946" t="s">
        <v>174</v>
      </c>
      <c r="X6946" t="s">
        <v>46</v>
      </c>
      <c r="Y6946">
        <v>36</v>
      </c>
      <c r="Z6946">
        <v>36</v>
      </c>
      <c r="AA6946">
        <v>40</v>
      </c>
      <c r="AB6946">
        <v>90</v>
      </c>
      <c r="AD6946">
        <f>IF(ISBLANK(Source[[#This Row],[CrosslistID]]),1,1/COUNTIFS(Source[CrosslistID],Source[[#This Row],[CrosslistID]],Source[TermDesc],Source[[#This Row],[TermDesc]]))</f>
        <v>1</v>
      </c>
      <c r="AG6946">
        <v>0</v>
      </c>
      <c r="AH6946">
        <v>90</v>
      </c>
      <c r="AI6946">
        <v>0.63400000000000001</v>
      </c>
      <c r="AJ6946">
        <v>0.63400000000000001</v>
      </c>
      <c r="AK6946">
        <v>4.1000000000000002E-2</v>
      </c>
      <c r="AL69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0.63400000000000001</v>
      </c>
      <c r="AM6946">
        <f>IF(AND(Source[[#This Row],[Credit_Noncredit]]="Noncredit",Source[[#This Row],[FTEF]]&gt;0),Source[[#This Row],[NC XLST FTES]]*525/(437.5*Source[[#This Row],[FTEF]]),0)</f>
        <v>18.556097560975612</v>
      </c>
      <c r="AN6946">
        <f>IF(Source[[#This Row],[Credit_Noncredit]]="Credit",Source[[#This Row],[Census Enrollment]],Source[[#This Row],[Noncredit Avg. Attendance]])</f>
        <v>18.556097560975612</v>
      </c>
    </row>
    <row r="6947" spans="1:40" x14ac:dyDescent="0.25">
      <c r="A6947" t="s">
        <v>4484</v>
      </c>
      <c r="B6947" t="s">
        <v>33</v>
      </c>
      <c r="C6947" t="s">
        <v>55</v>
      </c>
      <c r="D6947" t="s">
        <v>56</v>
      </c>
      <c r="E6947" s="4">
        <v>83147</v>
      </c>
      <c r="F6947" s="4" t="s">
        <v>188</v>
      </c>
      <c r="G6947" s="4">
        <v>9990</v>
      </c>
      <c r="H6947" t="str">
        <f>CONCATENATE(Source[[#This Row],[Subject]],TRIM(Source[[#This Row],[Course]]))</f>
        <v>WOPR9990</v>
      </c>
      <c r="I6947" t="str">
        <f>VLOOKUP(Source[[#This Row],[SubjCrse]],'Courses and Categories'!$E$2:$G$1816,3,FALSE)</f>
        <v>Noncredit CTE</v>
      </c>
      <c r="J6947">
        <v>201</v>
      </c>
      <c r="K6947" t="s">
        <v>189</v>
      </c>
      <c r="L6947" t="s">
        <v>39</v>
      </c>
      <c r="M6947" t="s">
        <v>40</v>
      </c>
      <c r="N6947" t="s">
        <v>63</v>
      </c>
      <c r="O6947">
        <v>810</v>
      </c>
      <c r="P6947">
        <v>1025</v>
      </c>
      <c r="Q6947" t="s">
        <v>60</v>
      </c>
      <c r="R6947">
        <v>228</v>
      </c>
      <c r="S6947" t="s">
        <v>61</v>
      </c>
      <c r="T6947" t="s">
        <v>44</v>
      </c>
      <c r="U6947" s="1">
        <v>43759</v>
      </c>
      <c r="V6947" s="1">
        <v>43818</v>
      </c>
      <c r="W6947" t="s">
        <v>90</v>
      </c>
      <c r="X6947" t="s">
        <v>46</v>
      </c>
      <c r="Y6947">
        <v>41</v>
      </c>
      <c r="Z6947">
        <v>40</v>
      </c>
      <c r="AA6947">
        <v>40</v>
      </c>
      <c r="AB6947">
        <v>100</v>
      </c>
      <c r="AD6947">
        <f>IF(ISBLANK(Source[[#This Row],[CrosslistID]]),1,1/COUNTIFS(Source[CrosslistID],Source[[#This Row],[CrosslistID]],Source[TermDesc],Source[[#This Row],[TermDesc]]))</f>
        <v>1</v>
      </c>
      <c r="AG6947">
        <v>0</v>
      </c>
      <c r="AH6947">
        <v>100</v>
      </c>
      <c r="AI6947">
        <v>3.948</v>
      </c>
      <c r="AJ6947">
        <v>3.948</v>
      </c>
      <c r="AK6947">
        <v>0.2</v>
      </c>
      <c r="AL69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3.948</v>
      </c>
      <c r="AM6947">
        <f>IF(AND(Source[[#This Row],[Credit_Noncredit]]="Noncredit",Source[[#This Row],[FTEF]]&gt;0),Source[[#This Row],[NC XLST FTES]]*525/(437.5*Source[[#This Row],[FTEF]]),0)</f>
        <v>23.687999999999999</v>
      </c>
      <c r="AN6947">
        <f>IF(Source[[#This Row],[Credit_Noncredit]]="Credit",Source[[#This Row],[Census Enrollment]],Source[[#This Row],[Noncredit Avg. Attendance]])</f>
        <v>23.687999999999999</v>
      </c>
    </row>
    <row r="6948" spans="1:40" x14ac:dyDescent="0.25">
      <c r="A6948" t="s">
        <v>4484</v>
      </c>
      <c r="B6948" t="s">
        <v>33</v>
      </c>
      <c r="C6948" t="s">
        <v>55</v>
      </c>
      <c r="D6948" t="s">
        <v>56</v>
      </c>
      <c r="E6948" s="4">
        <v>83502</v>
      </c>
      <c r="F6948" s="4" t="s">
        <v>188</v>
      </c>
      <c r="G6948" s="4">
        <v>9990</v>
      </c>
      <c r="H6948" t="str">
        <f>CONCATENATE(Source[[#This Row],[Subject]],TRIM(Source[[#This Row],[Course]]))</f>
        <v>WOPR9990</v>
      </c>
      <c r="I6948" t="str">
        <f>VLOOKUP(Source[[#This Row],[SubjCrse]],'Courses and Categories'!$E$2:$G$1816,3,FALSE)</f>
        <v>Noncredit CTE</v>
      </c>
      <c r="J6948">
        <v>701</v>
      </c>
      <c r="K6948" t="s">
        <v>189</v>
      </c>
      <c r="L6948" t="s">
        <v>39</v>
      </c>
      <c r="M6948" t="s">
        <v>40</v>
      </c>
      <c r="N6948" t="s">
        <v>59</v>
      </c>
      <c r="O6948">
        <v>1610</v>
      </c>
      <c r="P6948">
        <v>1825</v>
      </c>
      <c r="Q6948" t="s">
        <v>52</v>
      </c>
      <c r="R6948">
        <v>471</v>
      </c>
      <c r="S6948" t="s">
        <v>53</v>
      </c>
      <c r="T6948">
        <v>1</v>
      </c>
      <c r="U6948" s="1">
        <v>43694</v>
      </c>
      <c r="V6948" s="1">
        <v>43819</v>
      </c>
      <c r="W6948" t="s">
        <v>79</v>
      </c>
      <c r="X6948" t="s">
        <v>46</v>
      </c>
      <c r="Y6948">
        <v>42</v>
      </c>
      <c r="Z6948">
        <v>24</v>
      </c>
      <c r="AA6948">
        <v>40</v>
      </c>
      <c r="AB6948">
        <v>60</v>
      </c>
      <c r="AC6948" t="s">
        <v>74</v>
      </c>
      <c r="AD6948">
        <f>IF(ISBLANK(Source[[#This Row],[CrosslistID]]),1,1/COUNTIFS(Source[CrosslistID],Source[[#This Row],[CrosslistID]],Source[TermDesc],Source[[#This Row],[TermDesc]]))</f>
        <v>0.5</v>
      </c>
      <c r="AE6948">
        <v>42</v>
      </c>
      <c r="AF6948">
        <v>80</v>
      </c>
      <c r="AG6948">
        <v>52.5</v>
      </c>
      <c r="AH6948">
        <v>52.5</v>
      </c>
      <c r="AI6948">
        <v>3.9670000000000001</v>
      </c>
      <c r="AJ6948">
        <v>3.9670000000000001</v>
      </c>
      <c r="AK6948">
        <v>0.2</v>
      </c>
      <c r="AL69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4.3479999999999999</v>
      </c>
      <c r="AM6948">
        <f>IF(AND(Source[[#This Row],[Credit_Noncredit]]="Noncredit",Source[[#This Row],[FTEF]]&gt;0),Source[[#This Row],[NC XLST FTES]]*525/(437.5*Source[[#This Row],[FTEF]]),0)</f>
        <v>26.087999999999997</v>
      </c>
      <c r="AN6948">
        <f>IF(Source[[#This Row],[Credit_Noncredit]]="Credit",Source[[#This Row],[Census Enrollment]],Source[[#This Row],[Noncredit Avg. Attendance]])</f>
        <v>26.087999999999997</v>
      </c>
    </row>
    <row r="6949" spans="1:40" x14ac:dyDescent="0.25">
      <c r="A6949" t="s">
        <v>4484</v>
      </c>
      <c r="B6949" t="s">
        <v>33</v>
      </c>
      <c r="C6949" t="s">
        <v>55</v>
      </c>
      <c r="D6949" t="s">
        <v>56</v>
      </c>
      <c r="E6949" s="4">
        <v>83177</v>
      </c>
      <c r="F6949" s="4" t="s">
        <v>188</v>
      </c>
      <c r="G6949" s="4">
        <v>9995</v>
      </c>
      <c r="H6949" t="str">
        <f>CONCATENATE(Source[[#This Row],[Subject]],TRIM(Source[[#This Row],[Course]]))</f>
        <v>WOPR9995</v>
      </c>
      <c r="I6949" t="str">
        <f>VLOOKUP(Source[[#This Row],[SubjCrse]],'Courses and Categories'!$E$2:$G$1816,3,FALSE)</f>
        <v>Noncredit CTE</v>
      </c>
      <c r="J6949">
        <v>701</v>
      </c>
      <c r="K6949" t="s">
        <v>190</v>
      </c>
      <c r="L6949" t="s">
        <v>39</v>
      </c>
      <c r="M6949" t="s">
        <v>40</v>
      </c>
      <c r="N6949" t="s">
        <v>63</v>
      </c>
      <c r="O6949">
        <v>1040</v>
      </c>
      <c r="P6949">
        <v>1255</v>
      </c>
      <c r="Q6949" t="s">
        <v>52</v>
      </c>
      <c r="R6949">
        <v>476</v>
      </c>
      <c r="S6949" t="s">
        <v>53</v>
      </c>
      <c r="T6949" t="s">
        <v>44</v>
      </c>
      <c r="U6949" s="1">
        <v>43696</v>
      </c>
      <c r="V6949" s="1">
        <v>43725</v>
      </c>
      <c r="W6949" t="s">
        <v>125</v>
      </c>
      <c r="X6949" t="s">
        <v>46</v>
      </c>
      <c r="Y6949">
        <v>31</v>
      </c>
      <c r="Z6949">
        <v>28</v>
      </c>
      <c r="AA6949">
        <v>40</v>
      </c>
      <c r="AB6949">
        <v>70</v>
      </c>
      <c r="AD6949">
        <f>IF(ISBLANK(Source[[#This Row],[CrosslistID]]),1,1/COUNTIFS(Source[CrosslistID],Source[[#This Row],[CrosslistID]],Source[TermDesc],Source[[#This Row],[TermDesc]]))</f>
        <v>1</v>
      </c>
      <c r="AG6949">
        <v>0</v>
      </c>
      <c r="AH6949">
        <v>70</v>
      </c>
      <c r="AI6949">
        <v>1.7050000000000001</v>
      </c>
      <c r="AJ6949">
        <v>1.7050000000000001</v>
      </c>
      <c r="AK6949">
        <v>0.1</v>
      </c>
      <c r="AL69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1.7050000000000001</v>
      </c>
      <c r="AM6949">
        <f>IF(AND(Source[[#This Row],[Credit_Noncredit]]="Noncredit",Source[[#This Row],[FTEF]]&gt;0),Source[[#This Row],[NC XLST FTES]]*525/(437.5*Source[[#This Row],[FTEF]]),0)</f>
        <v>20.46</v>
      </c>
      <c r="AN6949">
        <f>IF(Source[[#This Row],[Credit_Noncredit]]="Credit",Source[[#This Row],[Census Enrollment]],Source[[#This Row],[Noncredit Avg. Attendance]])</f>
        <v>20.46</v>
      </c>
    </row>
    <row r="6950" spans="1:40" x14ac:dyDescent="0.25">
      <c r="A6950" t="s">
        <v>4484</v>
      </c>
      <c r="B6950" t="s">
        <v>33</v>
      </c>
      <c r="C6950" t="s">
        <v>55</v>
      </c>
      <c r="D6950" t="s">
        <v>56</v>
      </c>
      <c r="E6950" s="4">
        <v>83148</v>
      </c>
      <c r="F6950" s="4" t="s">
        <v>188</v>
      </c>
      <c r="G6950" s="4">
        <v>9996</v>
      </c>
      <c r="H6950" t="str">
        <f>CONCATENATE(Source[[#This Row],[Subject]],TRIM(Source[[#This Row],[Course]]))</f>
        <v>WOPR9996</v>
      </c>
      <c r="I6950" t="str">
        <f>VLOOKUP(Source[[#This Row],[SubjCrse]],'Courses and Categories'!$E$2:$G$1816,3,FALSE)</f>
        <v>Noncredit CTE</v>
      </c>
      <c r="J6950">
        <v>401</v>
      </c>
      <c r="K6950" t="s">
        <v>191</v>
      </c>
      <c r="L6950" t="s">
        <v>50</v>
      </c>
      <c r="M6950" t="s">
        <v>40</v>
      </c>
      <c r="N6950" t="s">
        <v>51</v>
      </c>
      <c r="O6950">
        <v>810</v>
      </c>
      <c r="P6950">
        <v>1025</v>
      </c>
      <c r="Q6950" t="s">
        <v>64</v>
      </c>
      <c r="R6950">
        <v>1103</v>
      </c>
      <c r="S6950" t="s">
        <v>65</v>
      </c>
      <c r="T6950">
        <v>1</v>
      </c>
      <c r="U6950" s="1">
        <v>43694</v>
      </c>
      <c r="V6950" s="1">
        <v>43819</v>
      </c>
      <c r="W6950" t="s">
        <v>66</v>
      </c>
      <c r="X6950" t="s">
        <v>46</v>
      </c>
      <c r="Y6950">
        <v>41</v>
      </c>
      <c r="Z6950">
        <v>40</v>
      </c>
      <c r="AA6950">
        <v>40</v>
      </c>
      <c r="AB6950">
        <v>100</v>
      </c>
      <c r="AD6950">
        <f>IF(ISBLANK(Source[[#This Row],[CrosslistID]]),1,1/COUNTIFS(Source[CrosslistID],Source[[#This Row],[CrosslistID]],Source[TermDesc],Source[[#This Row],[TermDesc]]))</f>
        <v>1</v>
      </c>
      <c r="AG6950">
        <v>0</v>
      </c>
      <c r="AH6950">
        <v>100</v>
      </c>
      <c r="AI6950">
        <v>1.6950000000000001</v>
      </c>
      <c r="AJ6950">
        <v>1.6950000000000001</v>
      </c>
      <c r="AK6950">
        <v>0.1</v>
      </c>
      <c r="AL69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1.6950000000000001</v>
      </c>
      <c r="AM6950">
        <f>IF(AND(Source[[#This Row],[Credit_Noncredit]]="Noncredit",Source[[#This Row],[FTEF]]&gt;0),Source[[#This Row],[NC XLST FTES]]*525/(437.5*Source[[#This Row],[FTEF]]),0)</f>
        <v>20.34</v>
      </c>
      <c r="AN6950">
        <f>IF(Source[[#This Row],[Credit_Noncredit]]="Credit",Source[[#This Row],[Census Enrollment]],Source[[#This Row],[Noncredit Avg. Attendance]])</f>
        <v>20.34</v>
      </c>
    </row>
    <row r="6951" spans="1:40" x14ac:dyDescent="0.25">
      <c r="A6951" t="s">
        <v>4484</v>
      </c>
      <c r="B6951" t="s">
        <v>33</v>
      </c>
      <c r="C6951" t="s">
        <v>55</v>
      </c>
      <c r="D6951" t="s">
        <v>192</v>
      </c>
      <c r="E6951" s="4">
        <v>83156</v>
      </c>
      <c r="F6951" s="4" t="s">
        <v>193</v>
      </c>
      <c r="G6951" s="4">
        <v>9000</v>
      </c>
      <c r="H6951" t="str">
        <f>CONCATENATE(Source[[#This Row],[Subject]],TRIM(Source[[#This Row],[Course]]))</f>
        <v>CABT9000</v>
      </c>
      <c r="I6951" t="str">
        <f>VLOOKUP(Source[[#This Row],[SubjCrse]],'Courses and Categories'!$E$2:$G$1816,3,FALSE)</f>
        <v>Noncredit CTE</v>
      </c>
      <c r="J6951">
        <v>1</v>
      </c>
      <c r="K6951" t="s">
        <v>194</v>
      </c>
      <c r="L6951" t="s">
        <v>39</v>
      </c>
      <c r="M6951" t="s">
        <v>40</v>
      </c>
      <c r="N6951" t="s">
        <v>195</v>
      </c>
      <c r="O6951">
        <v>900</v>
      </c>
      <c r="P6951">
        <v>1350</v>
      </c>
      <c r="Q6951" t="s">
        <v>64</v>
      </c>
      <c r="R6951" t="s">
        <v>196</v>
      </c>
      <c r="S6951" t="s">
        <v>65</v>
      </c>
      <c r="T6951" t="s">
        <v>44</v>
      </c>
      <c r="U6951" s="1">
        <v>43717</v>
      </c>
      <c r="V6951" s="1">
        <v>43788</v>
      </c>
      <c r="W6951" t="s">
        <v>4492</v>
      </c>
      <c r="X6951" t="s">
        <v>46</v>
      </c>
      <c r="Y6951">
        <v>15</v>
      </c>
      <c r="Z6951">
        <v>11</v>
      </c>
      <c r="AA6951">
        <v>20</v>
      </c>
      <c r="AB6951">
        <v>55</v>
      </c>
      <c r="AD6951">
        <f>IF(ISBLANK(Source[[#This Row],[CrosslistID]]),1,1/COUNTIFS(Source[CrosslistID],Source[[#This Row],[CrosslistID]],Source[TermDesc],Source[[#This Row],[TermDesc]]))</f>
        <v>1</v>
      </c>
      <c r="AG6951">
        <v>0</v>
      </c>
      <c r="AH6951">
        <v>55</v>
      </c>
      <c r="AI6951">
        <v>4.5540000000000003</v>
      </c>
      <c r="AJ6951">
        <v>4.5540000000000003</v>
      </c>
      <c r="AK6951">
        <v>0.57140000000000002</v>
      </c>
      <c r="AL69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4.5540000000000003</v>
      </c>
      <c r="AM6951">
        <f>IF(AND(Source[[#This Row],[Credit_Noncredit]]="Noncredit",Source[[#This Row],[FTEF]]&gt;0),Source[[#This Row],[NC XLST FTES]]*525/(437.5*Source[[#This Row],[FTEF]]),0)</f>
        <v>9.5638781939096962</v>
      </c>
      <c r="AN6951">
        <f>IF(Source[[#This Row],[Credit_Noncredit]]="Credit",Source[[#This Row],[Census Enrollment]],Source[[#This Row],[Noncredit Avg. Attendance]])</f>
        <v>9.5638781939096962</v>
      </c>
    </row>
    <row r="6952" spans="1:40" x14ac:dyDescent="0.25">
      <c r="A6952" t="s">
        <v>4484</v>
      </c>
      <c r="B6952" t="s">
        <v>33</v>
      </c>
      <c r="C6952" t="s">
        <v>55</v>
      </c>
      <c r="D6952" t="s">
        <v>192</v>
      </c>
      <c r="E6952" s="4">
        <v>81100</v>
      </c>
      <c r="F6952" s="4" t="s">
        <v>197</v>
      </c>
      <c r="G6952" s="4">
        <v>9650</v>
      </c>
      <c r="H6952" t="str">
        <f>CONCATENATE(Source[[#This Row],[Subject]],TRIM(Source[[#This Row],[Course]]))</f>
        <v>CSST9650</v>
      </c>
      <c r="I6952" t="str">
        <f>VLOOKUP(Source[[#This Row],[SubjCrse]],'Courses and Categories'!$E$2:$G$1816,3,FALSE)</f>
        <v>Noncredit CTE</v>
      </c>
      <c r="J6952">
        <v>501</v>
      </c>
      <c r="K6952" t="s">
        <v>198</v>
      </c>
      <c r="L6952" t="s">
        <v>39</v>
      </c>
      <c r="M6952" t="s">
        <v>40</v>
      </c>
      <c r="N6952" t="s">
        <v>195</v>
      </c>
      <c r="O6952">
        <v>700</v>
      </c>
      <c r="P6952">
        <v>1250</v>
      </c>
      <c r="Q6952" t="s">
        <v>76</v>
      </c>
      <c r="R6952" t="s">
        <v>196</v>
      </c>
      <c r="S6952" t="s">
        <v>77</v>
      </c>
      <c r="T6952">
        <v>1</v>
      </c>
      <c r="U6952" s="1">
        <v>43694</v>
      </c>
      <c r="V6952" s="1">
        <v>43819</v>
      </c>
      <c r="W6952" t="s">
        <v>199</v>
      </c>
      <c r="X6952" t="s">
        <v>46</v>
      </c>
      <c r="Y6952">
        <v>36</v>
      </c>
      <c r="Z6952">
        <v>17</v>
      </c>
      <c r="AA6952">
        <v>15</v>
      </c>
      <c r="AB6952">
        <v>113.33329999999999</v>
      </c>
      <c r="AC6952" t="s">
        <v>3165</v>
      </c>
      <c r="AD6952">
        <f>IF(ISBLANK(Source[[#This Row],[CrosslistID]]),1,1/COUNTIFS(Source[CrosslistID],Source[[#This Row],[CrosslistID]],Source[TermDesc],Source[[#This Row],[TermDesc]]))</f>
        <v>0.5</v>
      </c>
      <c r="AE6952">
        <v>53</v>
      </c>
      <c r="AF6952">
        <v>30</v>
      </c>
      <c r="AG6952">
        <v>176.66669999999999</v>
      </c>
      <c r="AH6952">
        <v>176.66669999999999</v>
      </c>
      <c r="AI6952">
        <v>15.278</v>
      </c>
      <c r="AJ6952">
        <v>15.278</v>
      </c>
      <c r="AK6952">
        <v>0.16569999999999999</v>
      </c>
      <c r="AL69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27.09</v>
      </c>
      <c r="AM6952">
        <f>IF(AND(Source[[#This Row],[Credit_Noncredit]]="Noncredit",Source[[#This Row],[FTEF]]&gt;0),Source[[#This Row],[NC XLST FTES]]*525/(437.5*Source[[#This Row],[FTEF]]),0)</f>
        <v>196.18587809293908</v>
      </c>
      <c r="AN6952">
        <f>IF(Source[[#This Row],[Credit_Noncredit]]="Credit",Source[[#This Row],[Census Enrollment]],Source[[#This Row],[Noncredit Avg. Attendance]])</f>
        <v>196.18587809293908</v>
      </c>
    </row>
    <row r="6953" spans="1:40" x14ac:dyDescent="0.25">
      <c r="A6953" t="s">
        <v>4484</v>
      </c>
      <c r="B6953" t="s">
        <v>33</v>
      </c>
      <c r="C6953" t="s">
        <v>55</v>
      </c>
      <c r="D6953" t="s">
        <v>192</v>
      </c>
      <c r="E6953" s="4">
        <v>81183</v>
      </c>
      <c r="F6953" s="4" t="s">
        <v>197</v>
      </c>
      <c r="G6953" s="4">
        <v>9651</v>
      </c>
      <c r="H6953" t="str">
        <f>CONCATENATE(Source[[#This Row],[Subject]],TRIM(Source[[#This Row],[Course]]))</f>
        <v>CSST9651</v>
      </c>
      <c r="I6953" t="str">
        <f>VLOOKUP(Source[[#This Row],[SubjCrse]],'Courses and Categories'!$E$2:$G$1816,3,FALSE)</f>
        <v>Noncredit CTE</v>
      </c>
      <c r="J6953">
        <v>501</v>
      </c>
      <c r="K6953" t="s">
        <v>201</v>
      </c>
      <c r="L6953" t="s">
        <v>39</v>
      </c>
      <c r="M6953" t="s">
        <v>40</v>
      </c>
      <c r="N6953" t="s">
        <v>195</v>
      </c>
      <c r="O6953">
        <v>700</v>
      </c>
      <c r="P6953">
        <v>1250</v>
      </c>
      <c r="Q6953" t="s">
        <v>76</v>
      </c>
      <c r="R6953" t="s">
        <v>196</v>
      </c>
      <c r="S6953" t="s">
        <v>77</v>
      </c>
      <c r="T6953">
        <v>1</v>
      </c>
      <c r="U6953" s="1">
        <v>43694</v>
      </c>
      <c r="V6953" s="1">
        <v>43819</v>
      </c>
      <c r="W6953" t="s">
        <v>199</v>
      </c>
      <c r="X6953" t="s">
        <v>46</v>
      </c>
      <c r="Y6953">
        <v>20</v>
      </c>
      <c r="Z6953">
        <v>16</v>
      </c>
      <c r="AA6953">
        <v>15</v>
      </c>
      <c r="AB6953">
        <v>106.66670000000001</v>
      </c>
      <c r="AC6953" t="s">
        <v>3165</v>
      </c>
      <c r="AD6953">
        <f>IF(ISBLANK(Source[[#This Row],[CrosslistID]]),1,1/COUNTIFS(Source[CrosslistID],Source[[#This Row],[CrosslistID]],Source[TermDesc],Source[[#This Row],[TermDesc]]))</f>
        <v>0.5</v>
      </c>
      <c r="AE6953">
        <v>53</v>
      </c>
      <c r="AF6953">
        <v>30</v>
      </c>
      <c r="AG6953">
        <v>176.66669999999999</v>
      </c>
      <c r="AH6953">
        <v>176.66669999999999</v>
      </c>
      <c r="AI6953">
        <v>11.811999999999999</v>
      </c>
      <c r="AJ6953">
        <v>11.811999999999999</v>
      </c>
      <c r="AK6953">
        <v>1</v>
      </c>
      <c r="AL69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27.09</v>
      </c>
      <c r="AM6953">
        <f>IF(AND(Source[[#This Row],[Credit_Noncredit]]="Noncredit",Source[[#This Row],[FTEF]]&gt;0),Source[[#This Row],[NC XLST FTES]]*525/(437.5*Source[[#This Row],[FTEF]]),0)</f>
        <v>32.508000000000003</v>
      </c>
      <c r="AN6953">
        <f>IF(Source[[#This Row],[Credit_Noncredit]]="Credit",Source[[#This Row],[Census Enrollment]],Source[[#This Row],[Noncredit Avg. Attendance]])</f>
        <v>32.508000000000003</v>
      </c>
    </row>
    <row r="6954" spans="1:40" x14ac:dyDescent="0.25">
      <c r="A6954" t="s">
        <v>4484</v>
      </c>
      <c r="B6954" t="s">
        <v>33</v>
      </c>
      <c r="C6954" t="s">
        <v>55</v>
      </c>
      <c r="D6954" t="s">
        <v>192</v>
      </c>
      <c r="E6954" s="4">
        <v>81596</v>
      </c>
      <c r="F6954" s="4" t="s">
        <v>197</v>
      </c>
      <c r="G6954" s="4">
        <v>9660</v>
      </c>
      <c r="H6954" t="str">
        <f>CONCATENATE(Source[[#This Row],[Subject]],TRIM(Source[[#This Row],[Course]]))</f>
        <v>CSST9660</v>
      </c>
      <c r="I6954" t="str">
        <f>VLOOKUP(Source[[#This Row],[SubjCrse]],'Courses and Categories'!$E$2:$G$1816,3,FALSE)</f>
        <v>Noncredit CTE</v>
      </c>
      <c r="J6954">
        <v>381</v>
      </c>
      <c r="K6954" t="s">
        <v>207</v>
      </c>
      <c r="L6954" t="s">
        <v>39</v>
      </c>
      <c r="M6954" t="s">
        <v>40</v>
      </c>
      <c r="N6954" t="s">
        <v>202</v>
      </c>
      <c r="O6954" t="s">
        <v>208</v>
      </c>
      <c r="P6954" t="s">
        <v>209</v>
      </c>
      <c r="Q6954" t="s">
        <v>205</v>
      </c>
      <c r="R6954">
        <v>33</v>
      </c>
      <c r="S6954" t="s">
        <v>77</v>
      </c>
      <c r="T6954">
        <v>1</v>
      </c>
      <c r="U6954" s="1">
        <v>43694</v>
      </c>
      <c r="V6954" s="1">
        <v>43819</v>
      </c>
      <c r="W6954" t="s">
        <v>4493</v>
      </c>
      <c r="X6954" t="s">
        <v>46</v>
      </c>
      <c r="Y6954">
        <v>12</v>
      </c>
      <c r="Z6954">
        <v>3</v>
      </c>
      <c r="AA6954">
        <v>20</v>
      </c>
      <c r="AB6954">
        <v>15</v>
      </c>
      <c r="AD6954">
        <f>IF(ISBLANK(Source[[#This Row],[CrosslistID]]),1,1/COUNTIFS(Source[CrosslistID],Source[[#This Row],[CrosslistID]],Source[TermDesc],Source[[#This Row],[TermDesc]]))</f>
        <v>1</v>
      </c>
      <c r="AG6954">
        <v>0</v>
      </c>
      <c r="AH6954">
        <v>15</v>
      </c>
      <c r="AI6954">
        <v>2.637</v>
      </c>
      <c r="AJ6954">
        <v>2.637</v>
      </c>
      <c r="AK6954">
        <v>1.1657</v>
      </c>
      <c r="AL69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2.637</v>
      </c>
      <c r="AM6954">
        <f>IF(AND(Source[[#This Row],[Credit_Noncredit]]="Noncredit",Source[[#This Row],[FTEF]]&gt;0),Source[[#This Row],[NC XLST FTES]]*525/(437.5*Source[[#This Row],[FTEF]]),0)</f>
        <v>2.7145920905893455</v>
      </c>
      <c r="AN6954">
        <f>IF(Source[[#This Row],[Credit_Noncredit]]="Credit",Source[[#This Row],[Census Enrollment]],Source[[#This Row],[Noncredit Avg. Attendance]])</f>
        <v>2.7145920905893455</v>
      </c>
    </row>
    <row r="6955" spans="1:40" x14ac:dyDescent="0.25">
      <c r="A6955" t="s">
        <v>4484</v>
      </c>
      <c r="B6955" t="s">
        <v>33</v>
      </c>
      <c r="C6955" t="s">
        <v>55</v>
      </c>
      <c r="D6955" t="s">
        <v>192</v>
      </c>
      <c r="E6955" s="4">
        <v>81597</v>
      </c>
      <c r="F6955" s="4" t="s">
        <v>197</v>
      </c>
      <c r="G6955" s="4">
        <v>9661</v>
      </c>
      <c r="H6955" t="str">
        <f>CONCATENATE(Source[[#This Row],[Subject]],TRIM(Source[[#This Row],[Course]]))</f>
        <v>CSST9661</v>
      </c>
      <c r="I6955" t="str">
        <f>VLOOKUP(Source[[#This Row],[SubjCrse]],'Courses and Categories'!$E$2:$G$1816,3,FALSE)</f>
        <v>Noncredit CTE</v>
      </c>
      <c r="J6955">
        <v>381</v>
      </c>
      <c r="K6955" t="s">
        <v>212</v>
      </c>
      <c r="L6955" t="s">
        <v>39</v>
      </c>
      <c r="M6955" t="s">
        <v>40</v>
      </c>
      <c r="N6955" t="s">
        <v>202</v>
      </c>
      <c r="O6955" t="s">
        <v>213</v>
      </c>
      <c r="P6955" t="s">
        <v>214</v>
      </c>
      <c r="Q6955" t="s">
        <v>205</v>
      </c>
      <c r="R6955" t="s">
        <v>196</v>
      </c>
      <c r="S6955" t="s">
        <v>77</v>
      </c>
      <c r="T6955">
        <v>1</v>
      </c>
      <c r="U6955" s="1">
        <v>43694</v>
      </c>
      <c r="V6955" s="1">
        <v>43819</v>
      </c>
      <c r="W6955" t="s">
        <v>215</v>
      </c>
      <c r="X6955" t="s">
        <v>46</v>
      </c>
      <c r="Y6955">
        <v>10</v>
      </c>
      <c r="Z6955">
        <v>8</v>
      </c>
      <c r="AA6955">
        <v>20</v>
      </c>
      <c r="AB6955">
        <v>40</v>
      </c>
      <c r="AD6955">
        <f>IF(ISBLANK(Source[[#This Row],[CrosslistID]]),1,1/COUNTIFS(Source[CrosslistID],Source[[#This Row],[CrosslistID]],Source[TermDesc],Source[[#This Row],[TermDesc]]))</f>
        <v>1</v>
      </c>
      <c r="AG6955">
        <v>0</v>
      </c>
      <c r="AH6955">
        <v>40</v>
      </c>
      <c r="AI6955">
        <v>4.3460000000000001</v>
      </c>
      <c r="AJ6955">
        <v>4.3460000000000001</v>
      </c>
      <c r="AK6955">
        <v>1.1657</v>
      </c>
      <c r="AL69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4.3460000000000001</v>
      </c>
      <c r="AM6955">
        <f>IF(AND(Source[[#This Row],[Credit_Noncredit]]="Noncredit",Source[[#This Row],[FTEF]]&gt;0),Source[[#This Row],[NC XLST FTES]]*525/(437.5*Source[[#This Row],[FTEF]]),0)</f>
        <v>4.4738783563524063</v>
      </c>
      <c r="AN6955">
        <f>IF(Source[[#This Row],[Credit_Noncredit]]="Credit",Source[[#This Row],[Census Enrollment]],Source[[#This Row],[Noncredit Avg. Attendance]])</f>
        <v>4.4738783563524063</v>
      </c>
    </row>
    <row r="6956" spans="1:40" x14ac:dyDescent="0.25">
      <c r="A6956" t="s">
        <v>4484</v>
      </c>
      <c r="B6956" t="s">
        <v>33</v>
      </c>
      <c r="C6956" t="s">
        <v>55</v>
      </c>
      <c r="D6956" t="s">
        <v>216</v>
      </c>
      <c r="E6956" s="4">
        <v>83523</v>
      </c>
      <c r="F6956" s="4" t="s">
        <v>217</v>
      </c>
      <c r="G6956" s="4">
        <v>6055</v>
      </c>
      <c r="H6956" t="str">
        <f>CONCATENATE(Source[[#This Row],[Subject]],TRIM(Source[[#This Row],[Course]]))</f>
        <v>FASH6055</v>
      </c>
      <c r="I6956" t="str">
        <f>VLOOKUP(Source[[#This Row],[SubjCrse]],'Courses and Categories'!$E$2:$G$1816,3,FALSE)</f>
        <v>Noncredit CTE</v>
      </c>
      <c r="J6956">
        <v>802</v>
      </c>
      <c r="K6956" t="s">
        <v>226</v>
      </c>
      <c r="L6956" t="s">
        <v>87</v>
      </c>
      <c r="M6956" t="s">
        <v>40</v>
      </c>
      <c r="N6956" t="s">
        <v>50</v>
      </c>
      <c r="O6956">
        <v>1630</v>
      </c>
      <c r="P6956">
        <v>2020</v>
      </c>
      <c r="Q6956" t="s">
        <v>221</v>
      </c>
      <c r="R6956">
        <v>232</v>
      </c>
      <c r="S6956" t="s">
        <v>43</v>
      </c>
      <c r="T6956">
        <v>1</v>
      </c>
      <c r="U6956" s="1">
        <v>43694</v>
      </c>
      <c r="V6956" s="1">
        <v>43819</v>
      </c>
      <c r="W6956" t="s">
        <v>227</v>
      </c>
      <c r="X6956" t="s">
        <v>46</v>
      </c>
      <c r="Y6956">
        <v>40</v>
      </c>
      <c r="Z6956">
        <v>34</v>
      </c>
      <c r="AA6956">
        <v>25</v>
      </c>
      <c r="AB6956">
        <v>136</v>
      </c>
      <c r="AD6956">
        <f>IF(ISBLANK(Source[[#This Row],[CrosslistID]]),1,1/COUNTIFS(Source[CrosslistID],Source[[#This Row],[CrosslistID]],Source[TermDesc],Source[[#This Row],[TermDesc]]))</f>
        <v>1</v>
      </c>
      <c r="AG6956">
        <v>0</v>
      </c>
      <c r="AH6956">
        <v>136</v>
      </c>
      <c r="AI6956">
        <v>2.5099999999999998</v>
      </c>
      <c r="AJ6956">
        <v>2.5099999999999998</v>
      </c>
      <c r="AK6956">
        <v>0.2</v>
      </c>
      <c r="AL69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2.5099999999999998</v>
      </c>
      <c r="AM6956">
        <f>IF(AND(Source[[#This Row],[Credit_Noncredit]]="Noncredit",Source[[#This Row],[FTEF]]&gt;0),Source[[#This Row],[NC XLST FTES]]*525/(437.5*Source[[#This Row],[FTEF]]),0)</f>
        <v>15.06</v>
      </c>
      <c r="AN6956">
        <f>IF(Source[[#This Row],[Credit_Noncredit]]="Credit",Source[[#This Row],[Census Enrollment]],Source[[#This Row],[Noncredit Avg. Attendance]])</f>
        <v>15.06</v>
      </c>
    </row>
    <row r="6957" spans="1:40" x14ac:dyDescent="0.25">
      <c r="A6957" t="s">
        <v>4484</v>
      </c>
      <c r="B6957" t="s">
        <v>33</v>
      </c>
      <c r="C6957" t="s">
        <v>229</v>
      </c>
      <c r="D6957" t="s">
        <v>230</v>
      </c>
      <c r="E6957" s="4">
        <v>83374</v>
      </c>
      <c r="F6957" s="4" t="s">
        <v>231</v>
      </c>
      <c r="G6957" s="4">
        <v>3180</v>
      </c>
      <c r="H6957" t="str">
        <f>CONCATENATE(Source[[#This Row],[Subject]],TRIM(Source[[#This Row],[Course]]))</f>
        <v>ESLA3180</v>
      </c>
      <c r="I6957" t="str">
        <f>VLOOKUP(Source[[#This Row],[SubjCrse]],'Courses and Categories'!$E$2:$G$1816,3,FALSE)</f>
        <v>Noncredit ESL</v>
      </c>
      <c r="J6957">
        <v>101</v>
      </c>
      <c r="K6957" t="s">
        <v>232</v>
      </c>
      <c r="L6957" t="s">
        <v>39</v>
      </c>
      <c r="M6957" t="s">
        <v>40</v>
      </c>
      <c r="N6957" t="s">
        <v>63</v>
      </c>
      <c r="O6957">
        <v>840</v>
      </c>
      <c r="P6957">
        <v>1100</v>
      </c>
      <c r="Q6957" t="s">
        <v>420</v>
      </c>
      <c r="R6957">
        <v>263</v>
      </c>
      <c r="S6957" t="s">
        <v>134</v>
      </c>
      <c r="T6957">
        <v>1</v>
      </c>
      <c r="U6957" s="1">
        <v>43694</v>
      </c>
      <c r="V6957" s="1">
        <v>43819</v>
      </c>
      <c r="W6957" t="s">
        <v>234</v>
      </c>
      <c r="X6957" t="s">
        <v>46</v>
      </c>
      <c r="Y6957">
        <v>96</v>
      </c>
      <c r="Z6957">
        <v>36</v>
      </c>
      <c r="AA6957">
        <v>50</v>
      </c>
      <c r="AB6957">
        <v>72</v>
      </c>
      <c r="AD6957">
        <f>IF(ISBLANK(Source[[#This Row],[CrosslistID]]),1,1/COUNTIFS(Source[CrosslistID],Source[[#This Row],[CrosslistID]],Source[TermDesc],Source[[#This Row],[TermDesc]]))</f>
        <v>1</v>
      </c>
      <c r="AG6957">
        <v>0</v>
      </c>
      <c r="AH6957">
        <v>72</v>
      </c>
      <c r="AI6957">
        <v>9.19</v>
      </c>
      <c r="AJ6957">
        <v>9.19</v>
      </c>
      <c r="AK6957">
        <v>0.5</v>
      </c>
      <c r="AL69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9.19</v>
      </c>
      <c r="AM6957">
        <f>IF(AND(Source[[#This Row],[Credit_Noncredit]]="Noncredit",Source[[#This Row],[FTEF]]&gt;0),Source[[#This Row],[NC XLST FTES]]*525/(437.5*Source[[#This Row],[FTEF]]),0)</f>
        <v>22.056000000000001</v>
      </c>
      <c r="AN6957">
        <f>IF(Source[[#This Row],[Credit_Noncredit]]="Credit",Source[[#This Row],[Census Enrollment]],Source[[#This Row],[Noncredit Avg. Attendance]])</f>
        <v>22.056000000000001</v>
      </c>
    </row>
    <row r="6958" spans="1:40" x14ac:dyDescent="0.25">
      <c r="A6958" t="s">
        <v>4484</v>
      </c>
      <c r="B6958" t="s">
        <v>33</v>
      </c>
      <c r="C6958" t="s">
        <v>229</v>
      </c>
      <c r="D6958" t="s">
        <v>230</v>
      </c>
      <c r="E6958" s="4">
        <v>83375</v>
      </c>
      <c r="F6958" s="4" t="s">
        <v>231</v>
      </c>
      <c r="G6958" s="4">
        <v>3180</v>
      </c>
      <c r="H6958" t="str">
        <f>CONCATENATE(Source[[#This Row],[Subject]],TRIM(Source[[#This Row],[Course]]))</f>
        <v>ESLA3180</v>
      </c>
      <c r="I6958" t="str">
        <f>VLOOKUP(Source[[#This Row],[SubjCrse]],'Courses and Categories'!$E$2:$G$1816,3,FALSE)</f>
        <v>Noncredit ESL</v>
      </c>
      <c r="J6958">
        <v>102</v>
      </c>
      <c r="K6958" t="s">
        <v>232</v>
      </c>
      <c r="L6958" t="s">
        <v>39</v>
      </c>
      <c r="M6958" t="s">
        <v>40</v>
      </c>
      <c r="N6958" t="s">
        <v>63</v>
      </c>
      <c r="O6958">
        <v>1110</v>
      </c>
      <c r="P6958">
        <v>1325</v>
      </c>
      <c r="Q6958" t="s">
        <v>236</v>
      </c>
      <c r="R6958">
        <v>330</v>
      </c>
      <c r="S6958" t="s">
        <v>134</v>
      </c>
      <c r="T6958">
        <v>1</v>
      </c>
      <c r="U6958" s="1">
        <v>43694</v>
      </c>
      <c r="V6958" s="1">
        <v>43819</v>
      </c>
      <c r="W6958" t="s">
        <v>249</v>
      </c>
      <c r="X6958" t="s">
        <v>46</v>
      </c>
      <c r="Y6958">
        <v>86</v>
      </c>
      <c r="Z6958">
        <v>42</v>
      </c>
      <c r="AA6958">
        <v>50</v>
      </c>
      <c r="AB6958">
        <v>84</v>
      </c>
      <c r="AD6958">
        <f>IF(ISBLANK(Source[[#This Row],[CrosslistID]]),1,1/COUNTIFS(Source[CrosslistID],Source[[#This Row],[CrosslistID]],Source[TermDesc],Source[[#This Row],[TermDesc]]))</f>
        <v>1</v>
      </c>
      <c r="AG6958">
        <v>0</v>
      </c>
      <c r="AH6958">
        <v>84</v>
      </c>
      <c r="AI6958">
        <v>10.186</v>
      </c>
      <c r="AJ6958">
        <v>10.186</v>
      </c>
      <c r="AK6958">
        <v>0.5</v>
      </c>
      <c r="AL69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10.186</v>
      </c>
      <c r="AM6958">
        <f>IF(AND(Source[[#This Row],[Credit_Noncredit]]="Noncredit",Source[[#This Row],[FTEF]]&gt;0),Source[[#This Row],[NC XLST FTES]]*525/(437.5*Source[[#This Row],[FTEF]]),0)</f>
        <v>24.446399999999997</v>
      </c>
      <c r="AN6958">
        <f>IF(Source[[#This Row],[Credit_Noncredit]]="Credit",Source[[#This Row],[Census Enrollment]],Source[[#This Row],[Noncredit Avg. Attendance]])</f>
        <v>24.446399999999997</v>
      </c>
    </row>
    <row r="6959" spans="1:40" x14ac:dyDescent="0.25">
      <c r="A6959" t="s">
        <v>4484</v>
      </c>
      <c r="B6959" t="s">
        <v>33</v>
      </c>
      <c r="C6959" t="s">
        <v>229</v>
      </c>
      <c r="D6959" t="s">
        <v>230</v>
      </c>
      <c r="E6959" s="4">
        <v>83376</v>
      </c>
      <c r="F6959" s="4" t="s">
        <v>231</v>
      </c>
      <c r="G6959" s="4">
        <v>3180</v>
      </c>
      <c r="H6959" t="str">
        <f>CONCATENATE(Source[[#This Row],[Subject]],TRIM(Source[[#This Row],[Course]]))</f>
        <v>ESLA3180</v>
      </c>
      <c r="I6959" t="str">
        <f>VLOOKUP(Source[[#This Row],[SubjCrse]],'Courses and Categories'!$E$2:$G$1816,3,FALSE)</f>
        <v>Noncredit ESL</v>
      </c>
      <c r="J6959">
        <v>103</v>
      </c>
      <c r="K6959" t="s">
        <v>232</v>
      </c>
      <c r="L6959" t="s">
        <v>39</v>
      </c>
      <c r="M6959" t="s">
        <v>40</v>
      </c>
      <c r="N6959" t="s">
        <v>68</v>
      </c>
      <c r="O6959" t="s">
        <v>96</v>
      </c>
      <c r="P6959" t="s">
        <v>97</v>
      </c>
      <c r="Q6959" t="s">
        <v>502</v>
      </c>
      <c r="R6959" t="s">
        <v>2538</v>
      </c>
      <c r="S6959" t="s">
        <v>134</v>
      </c>
      <c r="T6959">
        <v>1</v>
      </c>
      <c r="U6959" s="1">
        <v>43694</v>
      </c>
      <c r="V6959" s="1">
        <v>43819</v>
      </c>
      <c r="W6959" t="s">
        <v>4494</v>
      </c>
      <c r="X6959" t="s">
        <v>46</v>
      </c>
      <c r="Y6959">
        <v>96</v>
      </c>
      <c r="Z6959">
        <v>34</v>
      </c>
      <c r="AA6959">
        <v>50</v>
      </c>
      <c r="AB6959">
        <v>68</v>
      </c>
      <c r="AD6959">
        <f>IF(ISBLANK(Source[[#This Row],[CrosslistID]]),1,1/COUNTIFS(Source[CrosslistID],Source[[#This Row],[CrosslistID]],Source[TermDesc],Source[[#This Row],[TermDesc]]))</f>
        <v>1</v>
      </c>
      <c r="AG6959">
        <v>0</v>
      </c>
      <c r="AH6959">
        <v>68</v>
      </c>
      <c r="AI6959">
        <v>6.5190000000000001</v>
      </c>
      <c r="AJ6959">
        <v>6.5190000000000001</v>
      </c>
      <c r="AK6959">
        <v>0.5</v>
      </c>
      <c r="AL69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6.5190000000000001</v>
      </c>
      <c r="AM6959">
        <f>IF(AND(Source[[#This Row],[Credit_Noncredit]]="Noncredit",Source[[#This Row],[FTEF]]&gt;0),Source[[#This Row],[NC XLST FTES]]*525/(437.5*Source[[#This Row],[FTEF]]),0)</f>
        <v>15.6456</v>
      </c>
      <c r="AN6959">
        <f>IF(Source[[#This Row],[Credit_Noncredit]]="Credit",Source[[#This Row],[Census Enrollment]],Source[[#This Row],[Noncredit Avg. Attendance]])</f>
        <v>15.6456</v>
      </c>
    </row>
    <row r="6960" spans="1:40" x14ac:dyDescent="0.25">
      <c r="A6960" t="s">
        <v>4484</v>
      </c>
      <c r="B6960" t="s">
        <v>33</v>
      </c>
      <c r="C6960" t="s">
        <v>229</v>
      </c>
      <c r="D6960" t="s">
        <v>230</v>
      </c>
      <c r="E6960" s="4">
        <v>83377</v>
      </c>
      <c r="F6960" s="4" t="s">
        <v>231</v>
      </c>
      <c r="G6960" s="4">
        <v>3180</v>
      </c>
      <c r="H6960" t="str">
        <f>CONCATENATE(Source[[#This Row],[Subject]],TRIM(Source[[#This Row],[Course]]))</f>
        <v>ESLA3180</v>
      </c>
      <c r="I6960" t="str">
        <f>VLOOKUP(Source[[#This Row],[SubjCrse]],'Courses and Categories'!$E$2:$G$1816,3,FALSE)</f>
        <v>Noncredit ESL</v>
      </c>
      <c r="J6960">
        <v>104</v>
      </c>
      <c r="K6960" t="s">
        <v>232</v>
      </c>
      <c r="L6960" t="s">
        <v>87</v>
      </c>
      <c r="M6960" t="s">
        <v>40</v>
      </c>
      <c r="N6960" t="s">
        <v>63</v>
      </c>
      <c r="O6960">
        <v>1810</v>
      </c>
      <c r="P6960">
        <v>2025</v>
      </c>
      <c r="Q6960" t="s">
        <v>233</v>
      </c>
      <c r="R6960">
        <v>316</v>
      </c>
      <c r="S6960" t="s">
        <v>134</v>
      </c>
      <c r="T6960">
        <v>1</v>
      </c>
      <c r="U6960" s="1">
        <v>43694</v>
      </c>
      <c r="V6960" s="1">
        <v>43819</v>
      </c>
      <c r="W6960" t="s">
        <v>517</v>
      </c>
      <c r="X6960" t="s">
        <v>46</v>
      </c>
      <c r="Y6960">
        <v>134</v>
      </c>
      <c r="Z6960">
        <v>121</v>
      </c>
      <c r="AA6960">
        <v>50</v>
      </c>
      <c r="AB6960">
        <v>242</v>
      </c>
      <c r="AD6960">
        <f>IF(ISBLANK(Source[[#This Row],[CrosslistID]]),1,1/COUNTIFS(Source[CrosslistID],Source[[#This Row],[CrosslistID]],Source[TermDesc],Source[[#This Row],[TermDesc]]))</f>
        <v>1</v>
      </c>
      <c r="AG6960">
        <v>0</v>
      </c>
      <c r="AH6960">
        <v>242</v>
      </c>
      <c r="AI6960">
        <v>6.9290000000000003</v>
      </c>
      <c r="AJ6960">
        <v>6.9290000000000003</v>
      </c>
      <c r="AK6960">
        <v>0.5</v>
      </c>
      <c r="AL69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6.9290000000000003</v>
      </c>
      <c r="AM6960">
        <f>IF(AND(Source[[#This Row],[Credit_Noncredit]]="Noncredit",Source[[#This Row],[FTEF]]&gt;0),Source[[#This Row],[NC XLST FTES]]*525/(437.5*Source[[#This Row],[FTEF]]),0)</f>
        <v>16.6296</v>
      </c>
      <c r="AN6960">
        <f>IF(Source[[#This Row],[Credit_Noncredit]]="Credit",Source[[#This Row],[Census Enrollment]],Source[[#This Row],[Noncredit Avg. Attendance]])</f>
        <v>16.6296</v>
      </c>
    </row>
    <row r="6961" spans="1:40" x14ac:dyDescent="0.25">
      <c r="A6961" t="s">
        <v>4484</v>
      </c>
      <c r="B6961" t="s">
        <v>33</v>
      </c>
      <c r="C6961" t="s">
        <v>229</v>
      </c>
      <c r="D6961" t="s">
        <v>230</v>
      </c>
      <c r="E6961" s="4">
        <v>83459</v>
      </c>
      <c r="F6961" s="4" t="s">
        <v>231</v>
      </c>
      <c r="G6961" s="4">
        <v>3180</v>
      </c>
      <c r="H6961" t="str">
        <f>CONCATENATE(Source[[#This Row],[Subject]],TRIM(Source[[#This Row],[Course]]))</f>
        <v>ESLA3180</v>
      </c>
      <c r="I6961" t="str">
        <f>VLOOKUP(Source[[#This Row],[SubjCrse]],'Courses and Categories'!$E$2:$G$1816,3,FALSE)</f>
        <v>Noncredit ESL</v>
      </c>
      <c r="J6961">
        <v>201</v>
      </c>
      <c r="K6961" t="s">
        <v>232</v>
      </c>
      <c r="L6961" t="s">
        <v>39</v>
      </c>
      <c r="M6961" t="s">
        <v>40</v>
      </c>
      <c r="N6961" t="s">
        <v>63</v>
      </c>
      <c r="O6961">
        <v>1015</v>
      </c>
      <c r="P6961">
        <v>1245</v>
      </c>
      <c r="Q6961" t="s">
        <v>60</v>
      </c>
      <c r="R6961">
        <v>312</v>
      </c>
      <c r="S6961" t="s">
        <v>61</v>
      </c>
      <c r="T6961">
        <v>1</v>
      </c>
      <c r="U6961" s="1">
        <v>43694</v>
      </c>
      <c r="V6961" s="1">
        <v>43819</v>
      </c>
      <c r="W6961" t="s">
        <v>438</v>
      </c>
      <c r="X6961" t="s">
        <v>46</v>
      </c>
      <c r="Y6961">
        <v>75</v>
      </c>
      <c r="Z6961">
        <v>31</v>
      </c>
      <c r="AA6961">
        <v>100</v>
      </c>
      <c r="AB6961">
        <v>31</v>
      </c>
      <c r="AD6961">
        <f>IF(ISBLANK(Source[[#This Row],[CrosslistID]]),1,1/COUNTIFS(Source[CrosslistID],Source[[#This Row],[CrosslistID]],Source[TermDesc],Source[[#This Row],[TermDesc]]))</f>
        <v>1</v>
      </c>
      <c r="AG6961">
        <v>0</v>
      </c>
      <c r="AH6961">
        <v>31</v>
      </c>
      <c r="AI6961">
        <v>6.452</v>
      </c>
      <c r="AJ6961">
        <v>6.452</v>
      </c>
      <c r="AK6961">
        <v>0.5</v>
      </c>
      <c r="AL69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6.452</v>
      </c>
      <c r="AM6961">
        <f>IF(AND(Source[[#This Row],[Credit_Noncredit]]="Noncredit",Source[[#This Row],[FTEF]]&gt;0),Source[[#This Row],[NC XLST FTES]]*525/(437.5*Source[[#This Row],[FTEF]]),0)</f>
        <v>15.484800000000002</v>
      </c>
      <c r="AN6961">
        <f>IF(Source[[#This Row],[Credit_Noncredit]]="Credit",Source[[#This Row],[Census Enrollment]],Source[[#This Row],[Noncredit Avg. Attendance]])</f>
        <v>15.484800000000002</v>
      </c>
    </row>
    <row r="6962" spans="1:40" x14ac:dyDescent="0.25">
      <c r="A6962" t="s">
        <v>4484</v>
      </c>
      <c r="B6962" t="s">
        <v>33</v>
      </c>
      <c r="C6962" t="s">
        <v>229</v>
      </c>
      <c r="D6962" t="s">
        <v>230</v>
      </c>
      <c r="E6962" s="4">
        <v>83423</v>
      </c>
      <c r="F6962" s="4" t="s">
        <v>231</v>
      </c>
      <c r="G6962" s="4">
        <v>3180</v>
      </c>
      <c r="H6962" t="str">
        <f>CONCATENATE(Source[[#This Row],[Subject]],TRIM(Source[[#This Row],[Course]]))</f>
        <v>ESLA3180</v>
      </c>
      <c r="I6962" t="str">
        <f>VLOOKUP(Source[[#This Row],[SubjCrse]],'Courses and Categories'!$E$2:$G$1816,3,FALSE)</f>
        <v>Noncredit ESL</v>
      </c>
      <c r="J6962">
        <v>401</v>
      </c>
      <c r="K6962" t="s">
        <v>232</v>
      </c>
      <c r="L6962" t="s">
        <v>39</v>
      </c>
      <c r="M6962" t="s">
        <v>40</v>
      </c>
      <c r="N6962" t="s">
        <v>63</v>
      </c>
      <c r="O6962">
        <v>1230</v>
      </c>
      <c r="P6962">
        <v>1445</v>
      </c>
      <c r="Q6962" t="s">
        <v>64</v>
      </c>
      <c r="S6962" t="s">
        <v>65</v>
      </c>
      <c r="T6962">
        <v>1</v>
      </c>
      <c r="U6962" s="1">
        <v>43694</v>
      </c>
      <c r="V6962" s="1">
        <v>43819</v>
      </c>
      <c r="W6962" t="s">
        <v>250</v>
      </c>
      <c r="X6962" t="s">
        <v>46</v>
      </c>
      <c r="Y6962">
        <v>42</v>
      </c>
      <c r="Z6962">
        <v>23</v>
      </c>
      <c r="AA6962">
        <v>200</v>
      </c>
      <c r="AB6962">
        <v>11.5</v>
      </c>
      <c r="AD6962">
        <f>IF(ISBLANK(Source[[#This Row],[CrosslistID]]),1,1/COUNTIFS(Source[CrosslistID],Source[[#This Row],[CrosslistID]],Source[TermDesc],Source[[#This Row],[TermDesc]]))</f>
        <v>1</v>
      </c>
      <c r="AG6962">
        <v>0</v>
      </c>
      <c r="AH6962">
        <v>11.5</v>
      </c>
      <c r="AI6962">
        <v>5.0519999999999996</v>
      </c>
      <c r="AJ6962">
        <v>5.0519999999999996</v>
      </c>
      <c r="AK6962">
        <v>0.5</v>
      </c>
      <c r="AL69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5.0519999999999996</v>
      </c>
      <c r="AM6962">
        <f>IF(AND(Source[[#This Row],[Credit_Noncredit]]="Noncredit",Source[[#This Row],[FTEF]]&gt;0),Source[[#This Row],[NC XLST FTES]]*525/(437.5*Source[[#This Row],[FTEF]]),0)</f>
        <v>12.124799999999999</v>
      </c>
      <c r="AN6962">
        <f>IF(Source[[#This Row],[Credit_Noncredit]]="Credit",Source[[#This Row],[Census Enrollment]],Source[[#This Row],[Noncredit Avg. Attendance]])</f>
        <v>12.124799999999999</v>
      </c>
    </row>
    <row r="6963" spans="1:40" x14ac:dyDescent="0.25">
      <c r="A6963" t="s">
        <v>4484</v>
      </c>
      <c r="B6963" t="s">
        <v>33</v>
      </c>
      <c r="C6963" t="s">
        <v>229</v>
      </c>
      <c r="D6963" t="s">
        <v>230</v>
      </c>
      <c r="E6963" s="4">
        <v>83475</v>
      </c>
      <c r="F6963" s="4" t="s">
        <v>231</v>
      </c>
      <c r="G6963" s="4">
        <v>3180</v>
      </c>
      <c r="H6963" t="str">
        <f>CONCATENATE(Source[[#This Row],[Subject]],TRIM(Source[[#This Row],[Course]]))</f>
        <v>ESLA3180</v>
      </c>
      <c r="I6963" t="str">
        <f>VLOOKUP(Source[[#This Row],[SubjCrse]],'Courses and Categories'!$E$2:$G$1816,3,FALSE)</f>
        <v>Noncredit ESL</v>
      </c>
      <c r="J6963">
        <v>402</v>
      </c>
      <c r="K6963" t="s">
        <v>232</v>
      </c>
      <c r="L6963" t="s">
        <v>39</v>
      </c>
      <c r="M6963" t="s">
        <v>40</v>
      </c>
      <c r="N6963" t="s">
        <v>63</v>
      </c>
      <c r="O6963">
        <v>1230</v>
      </c>
      <c r="P6963">
        <v>1445</v>
      </c>
      <c r="Q6963" t="s">
        <v>64</v>
      </c>
      <c r="S6963" t="s">
        <v>65</v>
      </c>
      <c r="T6963">
        <v>1</v>
      </c>
      <c r="U6963" s="1">
        <v>43694</v>
      </c>
      <c r="V6963" s="1">
        <v>43819</v>
      </c>
      <c r="W6963" t="s">
        <v>363</v>
      </c>
      <c r="X6963" t="s">
        <v>46</v>
      </c>
      <c r="Y6963">
        <v>51</v>
      </c>
      <c r="Z6963">
        <v>20</v>
      </c>
      <c r="AA6963">
        <v>200</v>
      </c>
      <c r="AB6963">
        <v>10</v>
      </c>
      <c r="AD6963">
        <f>IF(ISBLANK(Source[[#This Row],[CrosslistID]]),1,1/COUNTIFS(Source[CrosslistID],Source[[#This Row],[CrosslistID]],Source[TermDesc],Source[[#This Row],[TermDesc]]))</f>
        <v>1</v>
      </c>
      <c r="AG6963">
        <v>0</v>
      </c>
      <c r="AH6963">
        <v>10</v>
      </c>
      <c r="AI6963">
        <v>3.1859999999999999</v>
      </c>
      <c r="AJ6963">
        <v>3.1859999999999999</v>
      </c>
      <c r="AK6963">
        <v>0.5</v>
      </c>
      <c r="AL69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3.1859999999999999</v>
      </c>
      <c r="AM6963">
        <f>IF(AND(Source[[#This Row],[Credit_Noncredit]]="Noncredit",Source[[#This Row],[FTEF]]&gt;0),Source[[#This Row],[NC XLST FTES]]*525/(437.5*Source[[#This Row],[FTEF]]),0)</f>
        <v>7.646399999999999</v>
      </c>
      <c r="AN6963">
        <f>IF(Source[[#This Row],[Credit_Noncredit]]="Credit",Source[[#This Row],[Census Enrollment]],Source[[#This Row],[Noncredit Avg. Attendance]])</f>
        <v>7.646399999999999</v>
      </c>
    </row>
    <row r="6964" spans="1:40" x14ac:dyDescent="0.25">
      <c r="A6964" t="s">
        <v>4484</v>
      </c>
      <c r="B6964" t="s">
        <v>33</v>
      </c>
      <c r="C6964" t="s">
        <v>229</v>
      </c>
      <c r="D6964" t="s">
        <v>230</v>
      </c>
      <c r="E6964" s="4">
        <v>83284</v>
      </c>
      <c r="F6964" s="4" t="s">
        <v>231</v>
      </c>
      <c r="G6964" s="4">
        <v>3180</v>
      </c>
      <c r="H6964" t="str">
        <f>CONCATENATE(Source[[#This Row],[Subject]],TRIM(Source[[#This Row],[Course]]))</f>
        <v>ESLA3180</v>
      </c>
      <c r="I6964" t="str">
        <f>VLOOKUP(Source[[#This Row],[SubjCrse]],'Courses and Categories'!$E$2:$G$1816,3,FALSE)</f>
        <v>Noncredit ESL</v>
      </c>
      <c r="J6964">
        <v>501</v>
      </c>
      <c r="K6964" t="s">
        <v>232</v>
      </c>
      <c r="L6964" t="s">
        <v>39</v>
      </c>
      <c r="M6964" t="s">
        <v>40</v>
      </c>
      <c r="N6964" t="s">
        <v>195</v>
      </c>
      <c r="O6964">
        <v>1000</v>
      </c>
      <c r="P6964">
        <v>1150</v>
      </c>
      <c r="Q6964" t="s">
        <v>76</v>
      </c>
      <c r="R6964">
        <v>425</v>
      </c>
      <c r="S6964" t="s">
        <v>77</v>
      </c>
      <c r="T6964">
        <v>1</v>
      </c>
      <c r="U6964" s="1">
        <v>43694</v>
      </c>
      <c r="V6964" s="1">
        <v>43819</v>
      </c>
      <c r="W6964" t="s">
        <v>251</v>
      </c>
      <c r="X6964" t="s">
        <v>46</v>
      </c>
      <c r="Y6964">
        <v>70</v>
      </c>
      <c r="Z6964">
        <v>65</v>
      </c>
      <c r="AA6964">
        <v>150</v>
      </c>
      <c r="AB6964">
        <v>43.333300000000001</v>
      </c>
      <c r="AD6964">
        <f>IF(ISBLANK(Source[[#This Row],[CrosslistID]]),1,1/COUNTIFS(Source[CrosslistID],Source[[#This Row],[CrosslistID]],Source[TermDesc],Source[[#This Row],[TermDesc]]))</f>
        <v>1</v>
      </c>
      <c r="AG6964">
        <v>0</v>
      </c>
      <c r="AH6964">
        <v>43.333300000000001</v>
      </c>
      <c r="AI6964">
        <v>7.931</v>
      </c>
      <c r="AJ6964">
        <v>7.931</v>
      </c>
      <c r="AK6964">
        <v>0.5</v>
      </c>
      <c r="AL69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7.931</v>
      </c>
      <c r="AM6964">
        <f>IF(AND(Source[[#This Row],[Credit_Noncredit]]="Noncredit",Source[[#This Row],[FTEF]]&gt;0),Source[[#This Row],[NC XLST FTES]]*525/(437.5*Source[[#This Row],[FTEF]]),0)</f>
        <v>19.034399999999998</v>
      </c>
      <c r="AN6964">
        <f>IF(Source[[#This Row],[Credit_Noncredit]]="Credit",Source[[#This Row],[Census Enrollment]],Source[[#This Row],[Noncredit Avg. Attendance]])</f>
        <v>19.034399999999998</v>
      </c>
    </row>
    <row r="6965" spans="1:40" x14ac:dyDescent="0.25">
      <c r="A6965" t="s">
        <v>4484</v>
      </c>
      <c r="B6965" t="s">
        <v>33</v>
      </c>
      <c r="C6965" t="s">
        <v>229</v>
      </c>
      <c r="D6965" t="s">
        <v>230</v>
      </c>
      <c r="E6965" s="4">
        <v>80388</v>
      </c>
      <c r="F6965" s="4" t="s">
        <v>253</v>
      </c>
      <c r="G6965" s="4">
        <v>3822</v>
      </c>
      <c r="H6965" t="str">
        <f>CONCATENATE(Source[[#This Row],[Subject]],TRIM(Source[[#This Row],[Course]]))</f>
        <v>ESLB3822</v>
      </c>
      <c r="I6965" t="str">
        <f>VLOOKUP(Source[[#This Row],[SubjCrse]],'Courses and Categories'!$E$2:$G$1816,3,FALSE)</f>
        <v>Noncredit ESL</v>
      </c>
      <c r="J6965">
        <v>501</v>
      </c>
      <c r="K6965" t="s">
        <v>4495</v>
      </c>
      <c r="L6965" t="s">
        <v>39</v>
      </c>
      <c r="M6965" t="s">
        <v>40</v>
      </c>
      <c r="N6965" t="s">
        <v>195</v>
      </c>
      <c r="O6965">
        <v>800</v>
      </c>
      <c r="P6965">
        <v>950</v>
      </c>
      <c r="Q6965" t="s">
        <v>76</v>
      </c>
      <c r="R6965">
        <v>325</v>
      </c>
      <c r="S6965" t="s">
        <v>77</v>
      </c>
      <c r="T6965">
        <v>1</v>
      </c>
      <c r="U6965" s="1">
        <v>43694</v>
      </c>
      <c r="V6965" s="1">
        <v>43819</v>
      </c>
      <c r="W6965" t="s">
        <v>255</v>
      </c>
      <c r="X6965" t="s">
        <v>46</v>
      </c>
      <c r="Y6965">
        <v>35</v>
      </c>
      <c r="Z6965">
        <v>24</v>
      </c>
      <c r="AA6965">
        <v>49</v>
      </c>
      <c r="AB6965">
        <v>48.979599999999998</v>
      </c>
      <c r="AD6965">
        <f>IF(ISBLANK(Source[[#This Row],[CrosslistID]]),1,1/COUNTIFS(Source[CrosslistID],Source[[#This Row],[CrosslistID]],Source[TermDesc],Source[[#This Row],[TermDesc]]))</f>
        <v>1</v>
      </c>
      <c r="AG6965">
        <v>0</v>
      </c>
      <c r="AH6965">
        <v>48.979599999999998</v>
      </c>
      <c r="AI6965">
        <v>6.3890000000000002</v>
      </c>
      <c r="AJ6965">
        <v>6.3890000000000002</v>
      </c>
      <c r="AK6965">
        <v>0.4</v>
      </c>
      <c r="AL69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6.3890000000000002</v>
      </c>
      <c r="AM6965">
        <f>IF(AND(Source[[#This Row],[Credit_Noncredit]]="Noncredit",Source[[#This Row],[FTEF]]&gt;0),Source[[#This Row],[NC XLST FTES]]*525/(437.5*Source[[#This Row],[FTEF]]),0)</f>
        <v>19.166999999999998</v>
      </c>
      <c r="AN6965">
        <f>IF(Source[[#This Row],[Credit_Noncredit]]="Credit",Source[[#This Row],[Census Enrollment]],Source[[#This Row],[Noncredit Avg. Attendance]])</f>
        <v>19.166999999999998</v>
      </c>
    </row>
    <row r="6966" spans="1:40" x14ac:dyDescent="0.25">
      <c r="A6966" t="s">
        <v>4484</v>
      </c>
      <c r="B6966" t="s">
        <v>33</v>
      </c>
      <c r="C6966" t="s">
        <v>229</v>
      </c>
      <c r="D6966" t="s">
        <v>230</v>
      </c>
      <c r="E6966" s="4">
        <v>82373</v>
      </c>
      <c r="F6966" s="4" t="s">
        <v>253</v>
      </c>
      <c r="G6966" s="4">
        <v>4821</v>
      </c>
      <c r="H6966" t="str">
        <f>CONCATENATE(Source[[#This Row],[Subject]],TRIM(Source[[#This Row],[Course]]))</f>
        <v>ESLB4821</v>
      </c>
      <c r="I6966" t="str">
        <f>VLOOKUP(Source[[#This Row],[SubjCrse]],'Courses and Categories'!$E$2:$G$1816,3,FALSE)</f>
        <v>Noncredit ESL</v>
      </c>
      <c r="J6966">
        <v>415</v>
      </c>
      <c r="K6966" t="s">
        <v>256</v>
      </c>
      <c r="L6966" t="s">
        <v>50</v>
      </c>
      <c r="M6966" t="s">
        <v>40</v>
      </c>
      <c r="N6966" t="s">
        <v>51</v>
      </c>
      <c r="O6966">
        <v>1100</v>
      </c>
      <c r="P6966">
        <v>1315</v>
      </c>
      <c r="Q6966" t="s">
        <v>64</v>
      </c>
      <c r="S6966" t="s">
        <v>65</v>
      </c>
      <c r="T6966">
        <v>1</v>
      </c>
      <c r="U6966" s="1">
        <v>43694</v>
      </c>
      <c r="V6966" s="1">
        <v>43819</v>
      </c>
      <c r="W6966" t="s">
        <v>318</v>
      </c>
      <c r="X6966" t="s">
        <v>46</v>
      </c>
      <c r="Y6966">
        <v>78</v>
      </c>
      <c r="Z6966">
        <v>45</v>
      </c>
      <c r="AA6966">
        <v>500</v>
      </c>
      <c r="AB6966">
        <v>9</v>
      </c>
      <c r="AD6966">
        <f>IF(ISBLANK(Source[[#This Row],[CrosslistID]]),1,1/COUNTIFS(Source[CrosslistID],Source[[#This Row],[CrosslistID]],Source[TermDesc],Source[[#This Row],[TermDesc]]))</f>
        <v>1</v>
      </c>
      <c r="AG6966">
        <v>0</v>
      </c>
      <c r="AH6966">
        <v>9</v>
      </c>
      <c r="AI6966">
        <v>2.5099999999999998</v>
      </c>
      <c r="AJ6966">
        <v>2.5099999999999998</v>
      </c>
      <c r="AK6966">
        <v>0.1</v>
      </c>
      <c r="AL69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2.5099999999999998</v>
      </c>
      <c r="AM6966">
        <f>IF(AND(Source[[#This Row],[Credit_Noncredit]]="Noncredit",Source[[#This Row],[FTEF]]&gt;0),Source[[#This Row],[NC XLST FTES]]*525/(437.5*Source[[#This Row],[FTEF]]),0)</f>
        <v>30.12</v>
      </c>
      <c r="AN6966">
        <f>IF(Source[[#This Row],[Credit_Noncredit]]="Credit",Source[[#This Row],[Census Enrollment]],Source[[#This Row],[Noncredit Avg. Attendance]])</f>
        <v>30.12</v>
      </c>
    </row>
    <row r="6967" spans="1:40" x14ac:dyDescent="0.25">
      <c r="A6967" t="s">
        <v>4484</v>
      </c>
      <c r="B6967" t="s">
        <v>33</v>
      </c>
      <c r="C6967" t="s">
        <v>229</v>
      </c>
      <c r="D6967" t="s">
        <v>230</v>
      </c>
      <c r="E6967" s="4">
        <v>83568</v>
      </c>
      <c r="F6967" s="4" t="s">
        <v>253</v>
      </c>
      <c r="G6967" s="4">
        <v>4822</v>
      </c>
      <c r="H6967" t="str">
        <f>CONCATENATE(Source[[#This Row],[Subject]],TRIM(Source[[#This Row],[Course]]))</f>
        <v>ESLB4822</v>
      </c>
      <c r="I6967" t="str">
        <f>VLOOKUP(Source[[#This Row],[SubjCrse]],'Courses and Categories'!$E$2:$G$1816,3,FALSE)</f>
        <v>Noncredit ESL</v>
      </c>
      <c r="J6967">
        <v>401</v>
      </c>
      <c r="K6967" t="s">
        <v>258</v>
      </c>
      <c r="L6967" t="s">
        <v>39</v>
      </c>
      <c r="M6967" t="s">
        <v>40</v>
      </c>
      <c r="N6967" t="s">
        <v>195</v>
      </c>
      <c r="O6967">
        <v>820</v>
      </c>
      <c r="P6967">
        <v>910</v>
      </c>
      <c r="Q6967" t="s">
        <v>64</v>
      </c>
      <c r="S6967" t="s">
        <v>65</v>
      </c>
      <c r="T6967">
        <v>1</v>
      </c>
      <c r="U6967" s="1">
        <v>43694</v>
      </c>
      <c r="V6967" s="1">
        <v>43819</v>
      </c>
      <c r="W6967" t="s">
        <v>259</v>
      </c>
      <c r="X6967" t="s">
        <v>46</v>
      </c>
      <c r="Y6967">
        <v>55</v>
      </c>
      <c r="Z6967">
        <v>42</v>
      </c>
      <c r="AA6967">
        <v>500</v>
      </c>
      <c r="AB6967">
        <v>8.4</v>
      </c>
      <c r="AD6967">
        <f>IF(ISBLANK(Source[[#This Row],[CrosslistID]]),1,1/COUNTIFS(Source[CrosslistID],Source[[#This Row],[CrosslistID]],Source[TermDesc],Source[[#This Row],[TermDesc]]))</f>
        <v>1</v>
      </c>
      <c r="AG6967">
        <v>0</v>
      </c>
      <c r="AH6967">
        <v>8.4</v>
      </c>
      <c r="AI6967">
        <v>4.3179999999999996</v>
      </c>
      <c r="AJ6967">
        <v>4.3179999999999996</v>
      </c>
      <c r="AK6967">
        <v>0.2</v>
      </c>
      <c r="AL69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4.3179999999999996</v>
      </c>
      <c r="AM6967">
        <f>IF(AND(Source[[#This Row],[Credit_Noncredit]]="Noncredit",Source[[#This Row],[FTEF]]&gt;0),Source[[#This Row],[NC XLST FTES]]*525/(437.5*Source[[#This Row],[FTEF]]),0)</f>
        <v>25.907999999999998</v>
      </c>
      <c r="AN6967">
        <f>IF(Source[[#This Row],[Credit_Noncredit]]="Credit",Source[[#This Row],[Census Enrollment]],Source[[#This Row],[Noncredit Avg. Attendance]])</f>
        <v>25.907999999999998</v>
      </c>
    </row>
    <row r="6968" spans="1:40" x14ac:dyDescent="0.25">
      <c r="A6968" t="s">
        <v>4484</v>
      </c>
      <c r="B6968" t="s">
        <v>33</v>
      </c>
      <c r="C6968" t="s">
        <v>229</v>
      </c>
      <c r="D6968" t="s">
        <v>230</v>
      </c>
      <c r="E6968" s="4">
        <v>83386</v>
      </c>
      <c r="F6968" s="4" t="s">
        <v>261</v>
      </c>
      <c r="G6968" s="4">
        <v>3032</v>
      </c>
      <c r="H6968" t="str">
        <f>CONCATENATE(Source[[#This Row],[Subject]],TRIM(Source[[#This Row],[Course]]))</f>
        <v>ESLC3032</v>
      </c>
      <c r="I6968" t="str">
        <f>VLOOKUP(Source[[#This Row],[SubjCrse]],'Courses and Categories'!$E$2:$G$1816,3,FALSE)</f>
        <v>Noncredit ESL</v>
      </c>
      <c r="J6968">
        <v>301</v>
      </c>
      <c r="K6968" t="s">
        <v>271</v>
      </c>
      <c r="L6968" t="s">
        <v>39</v>
      </c>
      <c r="M6968" t="s">
        <v>40</v>
      </c>
      <c r="N6968" t="s">
        <v>59</v>
      </c>
      <c r="O6968">
        <v>1230</v>
      </c>
      <c r="P6968">
        <v>1445</v>
      </c>
      <c r="Q6968" t="s">
        <v>247</v>
      </c>
      <c r="S6968" t="s">
        <v>248</v>
      </c>
      <c r="T6968">
        <v>1</v>
      </c>
      <c r="U6968" s="1">
        <v>43694</v>
      </c>
      <c r="V6968" s="1">
        <v>43819</v>
      </c>
      <c r="W6968" t="s">
        <v>544</v>
      </c>
      <c r="X6968" t="s">
        <v>46</v>
      </c>
      <c r="Y6968">
        <v>73</v>
      </c>
      <c r="Z6968">
        <v>38</v>
      </c>
      <c r="AA6968">
        <v>200</v>
      </c>
      <c r="AB6968">
        <v>19</v>
      </c>
      <c r="AD6968">
        <f>IF(ISBLANK(Source[[#This Row],[CrosslistID]]),1,1/COUNTIFS(Source[CrosslistID],Source[[#This Row],[CrosslistID]],Source[TermDesc],Source[[#This Row],[TermDesc]]))</f>
        <v>1</v>
      </c>
      <c r="AG6968">
        <v>0</v>
      </c>
      <c r="AH6968">
        <v>19</v>
      </c>
      <c r="AI6968">
        <v>3.0430000000000001</v>
      </c>
      <c r="AJ6968">
        <v>3.0430000000000001</v>
      </c>
      <c r="AK6968">
        <v>0.2</v>
      </c>
      <c r="AL69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3.0430000000000001</v>
      </c>
      <c r="AM6968">
        <f>IF(AND(Source[[#This Row],[Credit_Noncredit]]="Noncredit",Source[[#This Row],[FTEF]]&gt;0),Source[[#This Row],[NC XLST FTES]]*525/(437.5*Source[[#This Row],[FTEF]]),0)</f>
        <v>18.257999999999999</v>
      </c>
      <c r="AN6968">
        <f>IF(Source[[#This Row],[Credit_Noncredit]]="Credit",Source[[#This Row],[Census Enrollment]],Source[[#This Row],[Noncredit Avg. Attendance]])</f>
        <v>18.257999999999999</v>
      </c>
    </row>
    <row r="6969" spans="1:40" x14ac:dyDescent="0.25">
      <c r="A6969" t="s">
        <v>4484</v>
      </c>
      <c r="B6969" t="s">
        <v>33</v>
      </c>
      <c r="C6969" t="s">
        <v>229</v>
      </c>
      <c r="D6969" t="s">
        <v>230</v>
      </c>
      <c r="E6969" s="4">
        <v>82211</v>
      </c>
      <c r="F6969" s="4" t="s">
        <v>261</v>
      </c>
      <c r="G6969" s="4">
        <v>3032</v>
      </c>
      <c r="H6969" t="str">
        <f>CONCATENATE(Source[[#This Row],[Subject]],TRIM(Source[[#This Row],[Course]]))</f>
        <v>ESLC3032</v>
      </c>
      <c r="I6969" t="str">
        <f>VLOOKUP(Source[[#This Row],[SubjCrse]],'Courses and Categories'!$E$2:$G$1816,3,FALSE)</f>
        <v>Noncredit ESL</v>
      </c>
      <c r="J6969">
        <v>401</v>
      </c>
      <c r="K6969" t="s">
        <v>271</v>
      </c>
      <c r="L6969" t="s">
        <v>50</v>
      </c>
      <c r="M6969" t="s">
        <v>40</v>
      </c>
      <c r="N6969" t="s">
        <v>224</v>
      </c>
      <c r="O6969">
        <v>830</v>
      </c>
      <c r="P6969">
        <v>1320</v>
      </c>
      <c r="Q6969" t="s">
        <v>64</v>
      </c>
      <c r="S6969" t="s">
        <v>65</v>
      </c>
      <c r="T6969">
        <v>1</v>
      </c>
      <c r="U6969" s="1">
        <v>43694</v>
      </c>
      <c r="V6969" s="1">
        <v>43819</v>
      </c>
      <c r="W6969" t="s">
        <v>263</v>
      </c>
      <c r="X6969" t="s">
        <v>46</v>
      </c>
      <c r="Y6969">
        <v>86</v>
      </c>
      <c r="Z6969">
        <v>85</v>
      </c>
      <c r="AA6969">
        <v>500</v>
      </c>
      <c r="AB6969">
        <v>17</v>
      </c>
      <c r="AD6969">
        <f>IF(ISBLANK(Source[[#This Row],[CrosslistID]]),1,1/COUNTIFS(Source[CrosslistID],Source[[#This Row],[CrosslistID]],Source[TermDesc],Source[[#This Row],[TermDesc]]))</f>
        <v>1</v>
      </c>
      <c r="AG6969">
        <v>0</v>
      </c>
      <c r="AH6969">
        <v>17</v>
      </c>
      <c r="AI6969">
        <v>5.7140000000000004</v>
      </c>
      <c r="AJ6969">
        <v>5.7140000000000004</v>
      </c>
      <c r="AK6969">
        <v>0.2</v>
      </c>
      <c r="AL69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5.7140000000000004</v>
      </c>
      <c r="AM6969">
        <f>IF(AND(Source[[#This Row],[Credit_Noncredit]]="Noncredit",Source[[#This Row],[FTEF]]&gt;0),Source[[#This Row],[NC XLST FTES]]*525/(437.5*Source[[#This Row],[FTEF]]),0)</f>
        <v>34.284000000000006</v>
      </c>
      <c r="AN6969">
        <f>IF(Source[[#This Row],[Credit_Noncredit]]="Credit",Source[[#This Row],[Census Enrollment]],Source[[#This Row],[Noncredit Avg. Attendance]])</f>
        <v>34.284000000000006</v>
      </c>
    </row>
    <row r="6970" spans="1:40" x14ac:dyDescent="0.25">
      <c r="A6970" t="s">
        <v>4484</v>
      </c>
      <c r="B6970" t="s">
        <v>33</v>
      </c>
      <c r="C6970" t="s">
        <v>229</v>
      </c>
      <c r="D6970" t="s">
        <v>230</v>
      </c>
      <c r="E6970" s="4">
        <v>80051</v>
      </c>
      <c r="F6970" s="4" t="s">
        <v>261</v>
      </c>
      <c r="G6970" s="4">
        <v>3032</v>
      </c>
      <c r="H6970" t="str">
        <f>CONCATENATE(Source[[#This Row],[Subject]],TRIM(Source[[#This Row],[Course]]))</f>
        <v>ESLC3032</v>
      </c>
      <c r="I6970" t="str">
        <f>VLOOKUP(Source[[#This Row],[SubjCrse]],'Courses and Categories'!$E$2:$G$1816,3,FALSE)</f>
        <v>Noncredit ESL</v>
      </c>
      <c r="J6970">
        <v>403</v>
      </c>
      <c r="K6970" t="s">
        <v>271</v>
      </c>
      <c r="L6970" t="s">
        <v>39</v>
      </c>
      <c r="M6970" t="s">
        <v>40</v>
      </c>
      <c r="N6970" t="s">
        <v>195</v>
      </c>
      <c r="O6970">
        <v>820</v>
      </c>
      <c r="P6970">
        <v>1010</v>
      </c>
      <c r="Q6970" t="s">
        <v>64</v>
      </c>
      <c r="S6970" t="s">
        <v>65</v>
      </c>
      <c r="T6970" t="s">
        <v>44</v>
      </c>
      <c r="U6970" s="1">
        <v>43694</v>
      </c>
      <c r="V6970" s="1">
        <v>43755</v>
      </c>
      <c r="W6970" t="s">
        <v>264</v>
      </c>
      <c r="X6970" t="s">
        <v>46</v>
      </c>
      <c r="Y6970">
        <v>94</v>
      </c>
      <c r="Z6970">
        <v>92</v>
      </c>
      <c r="AA6970">
        <v>600</v>
      </c>
      <c r="AB6970">
        <v>15.333299999999999</v>
      </c>
      <c r="AD6970">
        <f>IF(ISBLANK(Source[[#This Row],[CrosslistID]]),1,1/COUNTIFS(Source[CrosslistID],Source[[#This Row],[CrosslistID]],Source[TermDesc],Source[[#This Row],[TermDesc]]))</f>
        <v>1</v>
      </c>
      <c r="AG6970">
        <v>0</v>
      </c>
      <c r="AH6970">
        <v>15.333299999999999</v>
      </c>
      <c r="AI6970">
        <v>6.7919999999999998</v>
      </c>
      <c r="AJ6970">
        <v>6.7919999999999998</v>
      </c>
      <c r="AK6970">
        <v>0.2</v>
      </c>
      <c r="AL69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6.7919999999999998</v>
      </c>
      <c r="AM6970">
        <f>IF(AND(Source[[#This Row],[Credit_Noncredit]]="Noncredit",Source[[#This Row],[FTEF]]&gt;0),Source[[#This Row],[NC XLST FTES]]*525/(437.5*Source[[#This Row],[FTEF]]),0)</f>
        <v>40.751999999999995</v>
      </c>
      <c r="AN6970">
        <f>IF(Source[[#This Row],[Credit_Noncredit]]="Credit",Source[[#This Row],[Census Enrollment]],Source[[#This Row],[Noncredit Avg. Attendance]])</f>
        <v>40.751999999999995</v>
      </c>
    </row>
    <row r="6971" spans="1:40" x14ac:dyDescent="0.25">
      <c r="A6971" t="s">
        <v>4484</v>
      </c>
      <c r="B6971" t="s">
        <v>33</v>
      </c>
      <c r="C6971" t="s">
        <v>229</v>
      </c>
      <c r="D6971" t="s">
        <v>230</v>
      </c>
      <c r="E6971" s="4">
        <v>80052</v>
      </c>
      <c r="F6971" s="4" t="s">
        <v>261</v>
      </c>
      <c r="G6971" s="4">
        <v>3032</v>
      </c>
      <c r="H6971" t="str">
        <f>CONCATENATE(Source[[#This Row],[Subject]],TRIM(Source[[#This Row],[Course]]))</f>
        <v>ESLC3032</v>
      </c>
      <c r="I6971" t="str">
        <f>VLOOKUP(Source[[#This Row],[SubjCrse]],'Courses and Categories'!$E$2:$G$1816,3,FALSE)</f>
        <v>Noncredit ESL</v>
      </c>
      <c r="J6971">
        <v>404</v>
      </c>
      <c r="K6971" t="s">
        <v>271</v>
      </c>
      <c r="L6971" t="s">
        <v>39</v>
      </c>
      <c r="M6971" t="s">
        <v>40</v>
      </c>
      <c r="N6971" t="s">
        <v>195</v>
      </c>
      <c r="O6971">
        <v>820</v>
      </c>
      <c r="P6971">
        <v>1010</v>
      </c>
      <c r="Q6971" t="s">
        <v>64</v>
      </c>
      <c r="S6971" t="s">
        <v>65</v>
      </c>
      <c r="T6971" t="s">
        <v>44</v>
      </c>
      <c r="U6971" s="1">
        <v>43756</v>
      </c>
      <c r="V6971" s="1">
        <v>43819</v>
      </c>
      <c r="W6971" t="s">
        <v>264</v>
      </c>
      <c r="X6971" t="s">
        <v>46</v>
      </c>
      <c r="Y6971">
        <v>102</v>
      </c>
      <c r="Z6971">
        <v>100</v>
      </c>
      <c r="AA6971">
        <v>600</v>
      </c>
      <c r="AB6971">
        <v>16.666699999999999</v>
      </c>
      <c r="AD6971">
        <f>IF(ISBLANK(Source[[#This Row],[CrosslistID]]),1,1/COUNTIFS(Source[CrosslistID],Source[[#This Row],[CrosslistID]],Source[TermDesc],Source[[#This Row],[TermDesc]]))</f>
        <v>1</v>
      </c>
      <c r="AG6971">
        <v>0</v>
      </c>
      <c r="AH6971">
        <v>16.666699999999999</v>
      </c>
      <c r="AI6971">
        <v>6.0650000000000004</v>
      </c>
      <c r="AJ6971">
        <v>6.0650000000000004</v>
      </c>
      <c r="AK6971">
        <v>0.2</v>
      </c>
      <c r="AL69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6.0650000000000004</v>
      </c>
      <c r="AM6971">
        <f>IF(AND(Source[[#This Row],[Credit_Noncredit]]="Noncredit",Source[[#This Row],[FTEF]]&gt;0),Source[[#This Row],[NC XLST FTES]]*525/(437.5*Source[[#This Row],[FTEF]]),0)</f>
        <v>36.39</v>
      </c>
      <c r="AN6971">
        <f>IF(Source[[#This Row],[Credit_Noncredit]]="Credit",Source[[#This Row],[Census Enrollment]],Source[[#This Row],[Noncredit Avg. Attendance]])</f>
        <v>36.39</v>
      </c>
    </row>
    <row r="6972" spans="1:40" x14ac:dyDescent="0.25">
      <c r="A6972" t="s">
        <v>4484</v>
      </c>
      <c r="B6972" t="s">
        <v>33</v>
      </c>
      <c r="C6972" t="s">
        <v>229</v>
      </c>
      <c r="D6972" t="s">
        <v>230</v>
      </c>
      <c r="E6972" s="4">
        <v>80053</v>
      </c>
      <c r="F6972" s="4" t="s">
        <v>261</v>
      </c>
      <c r="G6972" s="4">
        <v>3032</v>
      </c>
      <c r="H6972" t="str">
        <f>CONCATENATE(Source[[#This Row],[Subject]],TRIM(Source[[#This Row],[Course]]))</f>
        <v>ESLC3032</v>
      </c>
      <c r="I6972" t="str">
        <f>VLOOKUP(Source[[#This Row],[SubjCrse]],'Courses and Categories'!$E$2:$G$1816,3,FALSE)</f>
        <v>Noncredit ESL</v>
      </c>
      <c r="J6972">
        <v>407</v>
      </c>
      <c r="K6972" t="s">
        <v>271</v>
      </c>
      <c r="L6972" t="s">
        <v>39</v>
      </c>
      <c r="M6972" t="s">
        <v>40</v>
      </c>
      <c r="N6972" t="s">
        <v>195</v>
      </c>
      <c r="O6972">
        <v>1020</v>
      </c>
      <c r="P6972">
        <v>1210</v>
      </c>
      <c r="Q6972" t="s">
        <v>64</v>
      </c>
      <c r="S6972" t="s">
        <v>65</v>
      </c>
      <c r="T6972" t="s">
        <v>44</v>
      </c>
      <c r="U6972" s="1">
        <v>43694</v>
      </c>
      <c r="V6972" s="1">
        <v>43755</v>
      </c>
      <c r="W6972" t="s">
        <v>268</v>
      </c>
      <c r="X6972" t="s">
        <v>46</v>
      </c>
      <c r="Y6972">
        <v>118</v>
      </c>
      <c r="Z6972">
        <v>110</v>
      </c>
      <c r="AA6972">
        <v>600</v>
      </c>
      <c r="AB6972">
        <v>18.333300000000001</v>
      </c>
      <c r="AD6972">
        <f>IF(ISBLANK(Source[[#This Row],[CrosslistID]]),1,1/COUNTIFS(Source[CrosslistID],Source[[#This Row],[CrosslistID]],Source[TermDesc],Source[[#This Row],[TermDesc]]))</f>
        <v>1</v>
      </c>
      <c r="AG6972">
        <v>0</v>
      </c>
      <c r="AH6972">
        <v>18.333300000000001</v>
      </c>
      <c r="AI6972">
        <v>7.625</v>
      </c>
      <c r="AJ6972">
        <v>7.625</v>
      </c>
      <c r="AK6972">
        <v>0.2</v>
      </c>
      <c r="AL69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7.625</v>
      </c>
      <c r="AM6972">
        <f>IF(AND(Source[[#This Row],[Credit_Noncredit]]="Noncredit",Source[[#This Row],[FTEF]]&gt;0),Source[[#This Row],[NC XLST FTES]]*525/(437.5*Source[[#This Row],[FTEF]]),0)</f>
        <v>45.75</v>
      </c>
      <c r="AN6972">
        <f>IF(Source[[#This Row],[Credit_Noncredit]]="Credit",Source[[#This Row],[Census Enrollment]],Source[[#This Row],[Noncredit Avg. Attendance]])</f>
        <v>45.75</v>
      </c>
    </row>
    <row r="6973" spans="1:40" x14ac:dyDescent="0.25">
      <c r="A6973" t="s">
        <v>4484</v>
      </c>
      <c r="B6973" t="s">
        <v>33</v>
      </c>
      <c r="C6973" t="s">
        <v>229</v>
      </c>
      <c r="D6973" t="s">
        <v>230</v>
      </c>
      <c r="E6973" s="4">
        <v>80342</v>
      </c>
      <c r="F6973" s="4" t="s">
        <v>261</v>
      </c>
      <c r="G6973" s="4">
        <v>3032</v>
      </c>
      <c r="H6973" t="str">
        <f>CONCATENATE(Source[[#This Row],[Subject]],TRIM(Source[[#This Row],[Course]]))</f>
        <v>ESLC3032</v>
      </c>
      <c r="I6973" t="str">
        <f>VLOOKUP(Source[[#This Row],[SubjCrse]],'Courses and Categories'!$E$2:$G$1816,3,FALSE)</f>
        <v>Noncredit ESL</v>
      </c>
      <c r="J6973">
        <v>408</v>
      </c>
      <c r="K6973" t="s">
        <v>271</v>
      </c>
      <c r="L6973" t="s">
        <v>39</v>
      </c>
      <c r="M6973" t="s">
        <v>40</v>
      </c>
      <c r="N6973" t="s">
        <v>195</v>
      </c>
      <c r="O6973">
        <v>1020</v>
      </c>
      <c r="P6973">
        <v>1210</v>
      </c>
      <c r="Q6973" t="s">
        <v>64</v>
      </c>
      <c r="S6973" t="s">
        <v>65</v>
      </c>
      <c r="T6973" t="s">
        <v>44</v>
      </c>
      <c r="U6973" s="1">
        <v>43756</v>
      </c>
      <c r="V6973" s="1">
        <v>43819</v>
      </c>
      <c r="W6973" t="s">
        <v>268</v>
      </c>
      <c r="X6973" t="s">
        <v>46</v>
      </c>
      <c r="Y6973">
        <v>121</v>
      </c>
      <c r="Z6973">
        <v>75</v>
      </c>
      <c r="AA6973">
        <v>600</v>
      </c>
      <c r="AB6973">
        <v>12.5</v>
      </c>
      <c r="AD6973">
        <f>IF(ISBLANK(Source[[#This Row],[CrosslistID]]),1,1/COUNTIFS(Source[CrosslistID],Source[[#This Row],[CrosslistID]],Source[TermDesc],Source[[#This Row],[TermDesc]]))</f>
        <v>1</v>
      </c>
      <c r="AG6973">
        <v>0</v>
      </c>
      <c r="AH6973">
        <v>12.5</v>
      </c>
      <c r="AI6973">
        <v>6.0149999999999997</v>
      </c>
      <c r="AJ6973">
        <v>6.0149999999999997</v>
      </c>
      <c r="AK6973">
        <v>0.2</v>
      </c>
      <c r="AL69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6.0149999999999997</v>
      </c>
      <c r="AM6973">
        <f>IF(AND(Source[[#This Row],[Credit_Noncredit]]="Noncredit",Source[[#This Row],[FTEF]]&gt;0),Source[[#This Row],[NC XLST FTES]]*525/(437.5*Source[[#This Row],[FTEF]]),0)</f>
        <v>36.090000000000003</v>
      </c>
      <c r="AN6973">
        <f>IF(Source[[#This Row],[Credit_Noncredit]]="Credit",Source[[#This Row],[Census Enrollment]],Source[[#This Row],[Noncredit Avg. Attendance]])</f>
        <v>36.090000000000003</v>
      </c>
    </row>
    <row r="6974" spans="1:40" x14ac:dyDescent="0.25">
      <c r="A6974" t="s">
        <v>4484</v>
      </c>
      <c r="B6974" t="s">
        <v>33</v>
      </c>
      <c r="C6974" t="s">
        <v>229</v>
      </c>
      <c r="D6974" t="s">
        <v>230</v>
      </c>
      <c r="E6974" s="4">
        <v>80054</v>
      </c>
      <c r="F6974" s="4" t="s">
        <v>261</v>
      </c>
      <c r="G6974" s="4">
        <v>3032</v>
      </c>
      <c r="H6974" t="str">
        <f>CONCATENATE(Source[[#This Row],[Subject]],TRIM(Source[[#This Row],[Course]]))</f>
        <v>ESLC3032</v>
      </c>
      <c r="I6974" t="str">
        <f>VLOOKUP(Source[[#This Row],[SubjCrse]],'Courses and Categories'!$E$2:$G$1816,3,FALSE)</f>
        <v>Noncredit ESL</v>
      </c>
      <c r="J6974">
        <v>409</v>
      </c>
      <c r="K6974" t="s">
        <v>271</v>
      </c>
      <c r="L6974" t="s">
        <v>87</v>
      </c>
      <c r="M6974" t="s">
        <v>40</v>
      </c>
      <c r="N6974" t="s">
        <v>63</v>
      </c>
      <c r="O6974">
        <v>1835</v>
      </c>
      <c r="P6974">
        <v>2050</v>
      </c>
      <c r="Q6974" t="s">
        <v>64</v>
      </c>
      <c r="S6974" t="s">
        <v>65</v>
      </c>
      <c r="T6974" t="s">
        <v>44</v>
      </c>
      <c r="U6974" s="1">
        <v>43694</v>
      </c>
      <c r="V6974" s="1">
        <v>43755</v>
      </c>
      <c r="W6974" t="s">
        <v>269</v>
      </c>
      <c r="X6974" t="s">
        <v>46</v>
      </c>
      <c r="Y6974">
        <v>82</v>
      </c>
      <c r="Z6974">
        <v>80</v>
      </c>
      <c r="AA6974">
        <v>600</v>
      </c>
      <c r="AB6974">
        <v>13.333299999999999</v>
      </c>
      <c r="AD6974">
        <f>IF(ISBLANK(Source[[#This Row],[CrosslistID]]),1,1/COUNTIFS(Source[CrosslistID],Source[[#This Row],[CrosslistID]],Source[TermDesc],Source[[#This Row],[TermDesc]]))</f>
        <v>1</v>
      </c>
      <c r="AG6974">
        <v>0</v>
      </c>
      <c r="AH6974">
        <v>13.333299999999999</v>
      </c>
      <c r="AI6974">
        <v>5.0519999999999996</v>
      </c>
      <c r="AJ6974">
        <v>5.0519999999999996</v>
      </c>
      <c r="AK6974">
        <v>0.2</v>
      </c>
      <c r="AL69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5.0519999999999996</v>
      </c>
      <c r="AM6974">
        <f>IF(AND(Source[[#This Row],[Credit_Noncredit]]="Noncredit",Source[[#This Row],[FTEF]]&gt;0),Source[[#This Row],[NC XLST FTES]]*525/(437.5*Source[[#This Row],[FTEF]]),0)</f>
        <v>30.311999999999998</v>
      </c>
      <c r="AN6974">
        <f>IF(Source[[#This Row],[Credit_Noncredit]]="Credit",Source[[#This Row],[Census Enrollment]],Source[[#This Row],[Noncredit Avg. Attendance]])</f>
        <v>30.311999999999998</v>
      </c>
    </row>
    <row r="6975" spans="1:40" x14ac:dyDescent="0.25">
      <c r="A6975" t="s">
        <v>4484</v>
      </c>
      <c r="B6975" t="s">
        <v>33</v>
      </c>
      <c r="C6975" t="s">
        <v>229</v>
      </c>
      <c r="D6975" t="s">
        <v>230</v>
      </c>
      <c r="E6975" s="4">
        <v>80055</v>
      </c>
      <c r="F6975" s="4" t="s">
        <v>261</v>
      </c>
      <c r="G6975" s="4">
        <v>3032</v>
      </c>
      <c r="H6975" t="str">
        <f>CONCATENATE(Source[[#This Row],[Subject]],TRIM(Source[[#This Row],[Course]]))</f>
        <v>ESLC3032</v>
      </c>
      <c r="I6975" t="str">
        <f>VLOOKUP(Source[[#This Row],[SubjCrse]],'Courses and Categories'!$E$2:$G$1816,3,FALSE)</f>
        <v>Noncredit ESL</v>
      </c>
      <c r="J6975">
        <v>410</v>
      </c>
      <c r="K6975" t="s">
        <v>271</v>
      </c>
      <c r="L6975" t="s">
        <v>87</v>
      </c>
      <c r="M6975" t="s">
        <v>40</v>
      </c>
      <c r="N6975" t="s">
        <v>63</v>
      </c>
      <c r="O6975">
        <v>1835</v>
      </c>
      <c r="P6975">
        <v>2050</v>
      </c>
      <c r="Q6975" t="s">
        <v>64</v>
      </c>
      <c r="S6975" t="s">
        <v>65</v>
      </c>
      <c r="T6975" t="s">
        <v>44</v>
      </c>
      <c r="U6975" s="1">
        <v>43756</v>
      </c>
      <c r="V6975" s="1">
        <v>43819</v>
      </c>
      <c r="W6975" t="s">
        <v>269</v>
      </c>
      <c r="X6975" t="s">
        <v>46</v>
      </c>
      <c r="Y6975">
        <v>82</v>
      </c>
      <c r="Z6975">
        <v>80</v>
      </c>
      <c r="AA6975">
        <v>600</v>
      </c>
      <c r="AB6975">
        <v>13.333299999999999</v>
      </c>
      <c r="AD6975">
        <f>IF(ISBLANK(Source[[#This Row],[CrosslistID]]),1,1/COUNTIFS(Source[CrosslistID],Source[[#This Row],[CrosslistID]],Source[TermDesc],Source[[#This Row],[TermDesc]]))</f>
        <v>1</v>
      </c>
      <c r="AG6975">
        <v>0</v>
      </c>
      <c r="AH6975">
        <v>13.333299999999999</v>
      </c>
      <c r="AI6975">
        <v>4.6710000000000003</v>
      </c>
      <c r="AJ6975">
        <v>4.6710000000000003</v>
      </c>
      <c r="AK6975">
        <v>0.2</v>
      </c>
      <c r="AL69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4.6710000000000003</v>
      </c>
      <c r="AM6975">
        <f>IF(AND(Source[[#This Row],[Credit_Noncredit]]="Noncredit",Source[[#This Row],[FTEF]]&gt;0),Source[[#This Row],[NC XLST FTES]]*525/(437.5*Source[[#This Row],[FTEF]]),0)</f>
        <v>28.026</v>
      </c>
      <c r="AN6975">
        <f>IF(Source[[#This Row],[Credit_Noncredit]]="Credit",Source[[#This Row],[Census Enrollment]],Source[[#This Row],[Noncredit Avg. Attendance]])</f>
        <v>28.026</v>
      </c>
    </row>
    <row r="6976" spans="1:40" x14ac:dyDescent="0.25">
      <c r="A6976" t="s">
        <v>4484</v>
      </c>
      <c r="B6976" t="s">
        <v>33</v>
      </c>
      <c r="C6976" t="s">
        <v>229</v>
      </c>
      <c r="D6976" t="s">
        <v>230</v>
      </c>
      <c r="E6976" s="4">
        <v>80056</v>
      </c>
      <c r="F6976" s="4" t="s">
        <v>261</v>
      </c>
      <c r="G6976" s="4">
        <v>3032</v>
      </c>
      <c r="H6976" t="str">
        <f>CONCATENATE(Source[[#This Row],[Subject]],TRIM(Source[[#This Row],[Course]]))</f>
        <v>ESLC3032</v>
      </c>
      <c r="I6976" t="str">
        <f>VLOOKUP(Source[[#This Row],[SubjCrse]],'Courses and Categories'!$E$2:$G$1816,3,FALSE)</f>
        <v>Noncredit ESL</v>
      </c>
      <c r="J6976">
        <v>413</v>
      </c>
      <c r="K6976" t="s">
        <v>271</v>
      </c>
      <c r="L6976" t="s">
        <v>39</v>
      </c>
      <c r="M6976" t="s">
        <v>40</v>
      </c>
      <c r="N6976" t="s">
        <v>195</v>
      </c>
      <c r="O6976">
        <v>820</v>
      </c>
      <c r="P6976">
        <v>1010</v>
      </c>
      <c r="Q6976" t="s">
        <v>64</v>
      </c>
      <c r="S6976" t="s">
        <v>65</v>
      </c>
      <c r="T6976" t="s">
        <v>44</v>
      </c>
      <c r="U6976" s="1">
        <v>43694</v>
      </c>
      <c r="V6976" s="1">
        <v>43755</v>
      </c>
      <c r="W6976" t="s">
        <v>265</v>
      </c>
      <c r="X6976" t="s">
        <v>46</v>
      </c>
      <c r="Y6976">
        <v>57</v>
      </c>
      <c r="Z6976">
        <v>32</v>
      </c>
      <c r="AA6976">
        <v>600</v>
      </c>
      <c r="AB6976">
        <v>5.3333000000000004</v>
      </c>
      <c r="AD6976">
        <f>IF(ISBLANK(Source[[#This Row],[CrosslistID]]),1,1/COUNTIFS(Source[CrosslistID],Source[[#This Row],[CrosslistID]],Source[TermDesc],Source[[#This Row],[TermDesc]]))</f>
        <v>1</v>
      </c>
      <c r="AG6976">
        <v>0</v>
      </c>
      <c r="AH6976">
        <v>5.3333000000000004</v>
      </c>
      <c r="AI6976">
        <v>3.2610000000000001</v>
      </c>
      <c r="AJ6976">
        <v>3.2610000000000001</v>
      </c>
      <c r="AK6976">
        <v>0.2</v>
      </c>
      <c r="AL69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3.2610000000000001</v>
      </c>
      <c r="AM6976">
        <f>IF(AND(Source[[#This Row],[Credit_Noncredit]]="Noncredit",Source[[#This Row],[FTEF]]&gt;0),Source[[#This Row],[NC XLST FTES]]*525/(437.5*Source[[#This Row],[FTEF]]),0)</f>
        <v>19.566000000000003</v>
      </c>
      <c r="AN6976">
        <f>IF(Source[[#This Row],[Credit_Noncredit]]="Credit",Source[[#This Row],[Census Enrollment]],Source[[#This Row],[Noncredit Avg. Attendance]])</f>
        <v>19.566000000000003</v>
      </c>
    </row>
    <row r="6977" spans="1:40" x14ac:dyDescent="0.25">
      <c r="A6977" t="s">
        <v>4484</v>
      </c>
      <c r="B6977" t="s">
        <v>33</v>
      </c>
      <c r="C6977" t="s">
        <v>229</v>
      </c>
      <c r="D6977" t="s">
        <v>230</v>
      </c>
      <c r="E6977" s="4">
        <v>80057</v>
      </c>
      <c r="F6977" s="4" t="s">
        <v>261</v>
      </c>
      <c r="G6977" s="4">
        <v>3032</v>
      </c>
      <c r="H6977" t="str">
        <f>CONCATENATE(Source[[#This Row],[Subject]],TRIM(Source[[#This Row],[Course]]))</f>
        <v>ESLC3032</v>
      </c>
      <c r="I6977" t="str">
        <f>VLOOKUP(Source[[#This Row],[SubjCrse]],'Courses and Categories'!$E$2:$G$1816,3,FALSE)</f>
        <v>Noncredit ESL</v>
      </c>
      <c r="J6977">
        <v>414</v>
      </c>
      <c r="K6977" t="s">
        <v>271</v>
      </c>
      <c r="L6977" t="s">
        <v>39</v>
      </c>
      <c r="M6977" t="s">
        <v>40</v>
      </c>
      <c r="N6977" t="s">
        <v>195</v>
      </c>
      <c r="O6977">
        <v>820</v>
      </c>
      <c r="P6977">
        <v>1010</v>
      </c>
      <c r="Q6977" t="s">
        <v>64</v>
      </c>
      <c r="S6977" t="s">
        <v>65</v>
      </c>
      <c r="T6977" t="s">
        <v>44</v>
      </c>
      <c r="U6977" s="1">
        <v>43756</v>
      </c>
      <c r="V6977" s="1">
        <v>43819</v>
      </c>
      <c r="W6977" t="s">
        <v>265</v>
      </c>
      <c r="X6977" t="s">
        <v>46</v>
      </c>
      <c r="Y6977">
        <v>69</v>
      </c>
      <c r="Z6977">
        <v>54</v>
      </c>
      <c r="AA6977">
        <v>600</v>
      </c>
      <c r="AB6977">
        <v>9</v>
      </c>
      <c r="AD6977">
        <f>IF(ISBLANK(Source[[#This Row],[CrosslistID]]),1,1/COUNTIFS(Source[CrosslistID],Source[[#This Row],[CrosslistID]],Source[TermDesc],Source[[#This Row],[TermDesc]]))</f>
        <v>1</v>
      </c>
      <c r="AG6977">
        <v>0</v>
      </c>
      <c r="AH6977">
        <v>9</v>
      </c>
      <c r="AI6977">
        <v>2.5489999999999999</v>
      </c>
      <c r="AJ6977">
        <v>2.5489999999999999</v>
      </c>
      <c r="AK6977">
        <v>0.2</v>
      </c>
      <c r="AL69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2.5489999999999999</v>
      </c>
      <c r="AM6977">
        <f>IF(AND(Source[[#This Row],[Credit_Noncredit]]="Noncredit",Source[[#This Row],[FTEF]]&gt;0),Source[[#This Row],[NC XLST FTES]]*525/(437.5*Source[[#This Row],[FTEF]]),0)</f>
        <v>15.293999999999999</v>
      </c>
      <c r="AN6977">
        <f>IF(Source[[#This Row],[Credit_Noncredit]]="Credit",Source[[#This Row],[Census Enrollment]],Source[[#This Row],[Noncredit Avg. Attendance]])</f>
        <v>15.293999999999999</v>
      </c>
    </row>
    <row r="6978" spans="1:40" x14ac:dyDescent="0.25">
      <c r="A6978" t="s">
        <v>4484</v>
      </c>
      <c r="B6978" t="s">
        <v>33</v>
      </c>
      <c r="C6978" t="s">
        <v>229</v>
      </c>
      <c r="D6978" t="s">
        <v>230</v>
      </c>
      <c r="E6978" s="4">
        <v>80058</v>
      </c>
      <c r="F6978" s="4" t="s">
        <v>261</v>
      </c>
      <c r="G6978" s="4">
        <v>3032</v>
      </c>
      <c r="H6978" t="str">
        <f>CONCATENATE(Source[[#This Row],[Subject]],TRIM(Source[[#This Row],[Course]]))</f>
        <v>ESLC3032</v>
      </c>
      <c r="I6978" t="str">
        <f>VLOOKUP(Source[[#This Row],[SubjCrse]],'Courses and Categories'!$E$2:$G$1816,3,FALSE)</f>
        <v>Noncredit ESL</v>
      </c>
      <c r="J6978">
        <v>415</v>
      </c>
      <c r="K6978" t="s">
        <v>271</v>
      </c>
      <c r="L6978" t="s">
        <v>39</v>
      </c>
      <c r="M6978" t="s">
        <v>40</v>
      </c>
      <c r="N6978" t="s">
        <v>195</v>
      </c>
      <c r="O6978">
        <v>1020</v>
      </c>
      <c r="P6978">
        <v>1210</v>
      </c>
      <c r="Q6978" t="s">
        <v>64</v>
      </c>
      <c r="S6978" t="s">
        <v>65</v>
      </c>
      <c r="T6978" t="s">
        <v>44</v>
      </c>
      <c r="U6978" s="1">
        <v>43694</v>
      </c>
      <c r="V6978" s="1">
        <v>43755</v>
      </c>
      <c r="W6978" t="s">
        <v>66</v>
      </c>
      <c r="X6978" t="s">
        <v>46</v>
      </c>
      <c r="Y6978">
        <v>102</v>
      </c>
      <c r="Z6978">
        <v>94</v>
      </c>
      <c r="AA6978">
        <v>600</v>
      </c>
      <c r="AB6978">
        <v>15.666700000000001</v>
      </c>
      <c r="AD6978">
        <f>IF(ISBLANK(Source[[#This Row],[CrosslistID]]),1,1/COUNTIFS(Source[CrosslistID],Source[[#This Row],[CrosslistID]],Source[TermDesc],Source[[#This Row],[TermDesc]]))</f>
        <v>1</v>
      </c>
      <c r="AG6978">
        <v>0</v>
      </c>
      <c r="AH6978">
        <v>15.666700000000001</v>
      </c>
      <c r="AI6978">
        <v>5.8780000000000001</v>
      </c>
      <c r="AJ6978">
        <v>5.8780000000000001</v>
      </c>
      <c r="AK6978">
        <v>0.2</v>
      </c>
      <c r="AL69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5.8780000000000001</v>
      </c>
      <c r="AM6978">
        <f>IF(AND(Source[[#This Row],[Credit_Noncredit]]="Noncredit",Source[[#This Row],[FTEF]]&gt;0),Source[[#This Row],[NC XLST FTES]]*525/(437.5*Source[[#This Row],[FTEF]]),0)</f>
        <v>35.268000000000001</v>
      </c>
      <c r="AN6978">
        <f>IF(Source[[#This Row],[Credit_Noncredit]]="Credit",Source[[#This Row],[Census Enrollment]],Source[[#This Row],[Noncredit Avg. Attendance]])</f>
        <v>35.268000000000001</v>
      </c>
    </row>
    <row r="6979" spans="1:40" x14ac:dyDescent="0.25">
      <c r="A6979" t="s">
        <v>4484</v>
      </c>
      <c r="B6979" t="s">
        <v>33</v>
      </c>
      <c r="C6979" t="s">
        <v>229</v>
      </c>
      <c r="D6979" t="s">
        <v>230</v>
      </c>
      <c r="E6979" s="4">
        <v>80059</v>
      </c>
      <c r="F6979" s="4" t="s">
        <v>261</v>
      </c>
      <c r="G6979" s="4">
        <v>3032</v>
      </c>
      <c r="H6979" t="str">
        <f>CONCATENATE(Source[[#This Row],[Subject]],TRIM(Source[[#This Row],[Course]]))</f>
        <v>ESLC3032</v>
      </c>
      <c r="I6979" t="str">
        <f>VLOOKUP(Source[[#This Row],[SubjCrse]],'Courses and Categories'!$E$2:$G$1816,3,FALSE)</f>
        <v>Noncredit ESL</v>
      </c>
      <c r="J6979">
        <v>416</v>
      </c>
      <c r="K6979" t="s">
        <v>271</v>
      </c>
      <c r="L6979" t="s">
        <v>39</v>
      </c>
      <c r="M6979" t="s">
        <v>40</v>
      </c>
      <c r="N6979" t="s">
        <v>195</v>
      </c>
      <c r="O6979">
        <v>1020</v>
      </c>
      <c r="P6979">
        <v>1210</v>
      </c>
      <c r="Q6979" t="s">
        <v>64</v>
      </c>
      <c r="S6979" t="s">
        <v>65</v>
      </c>
      <c r="T6979" t="s">
        <v>44</v>
      </c>
      <c r="U6979" s="1">
        <v>43756</v>
      </c>
      <c r="V6979" s="1">
        <v>43819</v>
      </c>
      <c r="W6979" t="s">
        <v>66</v>
      </c>
      <c r="X6979" t="s">
        <v>46</v>
      </c>
      <c r="Y6979">
        <v>104</v>
      </c>
      <c r="Z6979">
        <v>95</v>
      </c>
      <c r="AA6979">
        <v>600</v>
      </c>
      <c r="AB6979">
        <v>15.833299999999999</v>
      </c>
      <c r="AD6979">
        <f>IF(ISBLANK(Source[[#This Row],[CrosslistID]]),1,1/COUNTIFS(Source[CrosslistID],Source[[#This Row],[CrosslistID]],Source[TermDesc],Source[[#This Row],[TermDesc]]))</f>
        <v>1</v>
      </c>
      <c r="AG6979">
        <v>0</v>
      </c>
      <c r="AH6979">
        <v>15.833299999999999</v>
      </c>
      <c r="AI6979">
        <v>5.1769999999999996</v>
      </c>
      <c r="AJ6979">
        <v>5.1769999999999996</v>
      </c>
      <c r="AK6979">
        <v>0.2</v>
      </c>
      <c r="AL69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5.1769999999999996</v>
      </c>
      <c r="AM6979">
        <f>IF(AND(Source[[#This Row],[Credit_Noncredit]]="Noncredit",Source[[#This Row],[FTEF]]&gt;0),Source[[#This Row],[NC XLST FTES]]*525/(437.5*Source[[#This Row],[FTEF]]),0)</f>
        <v>31.061999999999998</v>
      </c>
      <c r="AN6979">
        <f>IF(Source[[#This Row],[Credit_Noncredit]]="Credit",Source[[#This Row],[Census Enrollment]],Source[[#This Row],[Noncredit Avg. Attendance]])</f>
        <v>31.061999999999998</v>
      </c>
    </row>
    <row r="6980" spans="1:40" x14ac:dyDescent="0.25">
      <c r="A6980" t="s">
        <v>4484</v>
      </c>
      <c r="B6980" t="s">
        <v>33</v>
      </c>
      <c r="C6980" t="s">
        <v>229</v>
      </c>
      <c r="D6980" t="s">
        <v>230</v>
      </c>
      <c r="E6980" s="4">
        <v>80060</v>
      </c>
      <c r="F6980" s="4" t="s">
        <v>261</v>
      </c>
      <c r="G6980" s="4">
        <v>3032</v>
      </c>
      <c r="H6980" t="str">
        <f>CONCATENATE(Source[[#This Row],[Subject]],TRIM(Source[[#This Row],[Course]]))</f>
        <v>ESLC3032</v>
      </c>
      <c r="I6980" t="str">
        <f>VLOOKUP(Source[[#This Row],[SubjCrse]],'Courses and Categories'!$E$2:$G$1816,3,FALSE)</f>
        <v>Noncredit ESL</v>
      </c>
      <c r="J6980">
        <v>417</v>
      </c>
      <c r="K6980" t="s">
        <v>271</v>
      </c>
      <c r="L6980" t="s">
        <v>39</v>
      </c>
      <c r="M6980" t="s">
        <v>40</v>
      </c>
      <c r="N6980" t="s">
        <v>195</v>
      </c>
      <c r="O6980">
        <v>1020</v>
      </c>
      <c r="P6980">
        <v>1210</v>
      </c>
      <c r="Q6980" t="s">
        <v>64</v>
      </c>
      <c r="S6980" t="s">
        <v>65</v>
      </c>
      <c r="T6980" t="s">
        <v>44</v>
      </c>
      <c r="U6980" s="1">
        <v>43694</v>
      </c>
      <c r="V6980" s="1">
        <v>43755</v>
      </c>
      <c r="W6980" t="s">
        <v>264</v>
      </c>
      <c r="X6980" t="s">
        <v>46</v>
      </c>
      <c r="Y6980">
        <v>109</v>
      </c>
      <c r="Z6980">
        <v>104</v>
      </c>
      <c r="AA6980">
        <v>600</v>
      </c>
      <c r="AB6980">
        <v>17.333300000000001</v>
      </c>
      <c r="AD6980">
        <f>IF(ISBLANK(Source[[#This Row],[CrosslistID]]),1,1/COUNTIFS(Source[CrosslistID],Source[[#This Row],[CrosslistID]],Source[TermDesc],Source[[#This Row],[TermDesc]]))</f>
        <v>1</v>
      </c>
      <c r="AG6980">
        <v>0</v>
      </c>
      <c r="AH6980">
        <v>17.333300000000001</v>
      </c>
      <c r="AI6980">
        <v>5.28</v>
      </c>
      <c r="AJ6980">
        <v>5.28</v>
      </c>
      <c r="AK6980">
        <v>0.2</v>
      </c>
      <c r="AL69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5.28</v>
      </c>
      <c r="AM6980">
        <f>IF(AND(Source[[#This Row],[Credit_Noncredit]]="Noncredit",Source[[#This Row],[FTEF]]&gt;0),Source[[#This Row],[NC XLST FTES]]*525/(437.5*Source[[#This Row],[FTEF]]),0)</f>
        <v>31.68</v>
      </c>
      <c r="AN6980">
        <f>IF(Source[[#This Row],[Credit_Noncredit]]="Credit",Source[[#This Row],[Census Enrollment]],Source[[#This Row],[Noncredit Avg. Attendance]])</f>
        <v>31.68</v>
      </c>
    </row>
    <row r="6981" spans="1:40" x14ac:dyDescent="0.25">
      <c r="A6981" t="s">
        <v>4484</v>
      </c>
      <c r="B6981" t="s">
        <v>33</v>
      </c>
      <c r="C6981" t="s">
        <v>229</v>
      </c>
      <c r="D6981" t="s">
        <v>230</v>
      </c>
      <c r="E6981" s="4">
        <v>80061</v>
      </c>
      <c r="F6981" s="4" t="s">
        <v>261</v>
      </c>
      <c r="G6981" s="4">
        <v>3032</v>
      </c>
      <c r="H6981" t="str">
        <f>CONCATENATE(Source[[#This Row],[Subject]],TRIM(Source[[#This Row],[Course]]))</f>
        <v>ESLC3032</v>
      </c>
      <c r="I6981" t="str">
        <f>VLOOKUP(Source[[#This Row],[SubjCrse]],'Courses and Categories'!$E$2:$G$1816,3,FALSE)</f>
        <v>Noncredit ESL</v>
      </c>
      <c r="J6981">
        <v>418</v>
      </c>
      <c r="K6981" t="s">
        <v>271</v>
      </c>
      <c r="L6981" t="s">
        <v>39</v>
      </c>
      <c r="M6981" t="s">
        <v>40</v>
      </c>
      <c r="N6981" t="s">
        <v>195</v>
      </c>
      <c r="O6981">
        <v>1020</v>
      </c>
      <c r="P6981">
        <v>1210</v>
      </c>
      <c r="Q6981" t="s">
        <v>64</v>
      </c>
      <c r="S6981" t="s">
        <v>65</v>
      </c>
      <c r="T6981" t="s">
        <v>44</v>
      </c>
      <c r="U6981" s="1">
        <v>43756</v>
      </c>
      <c r="V6981" s="1">
        <v>43819</v>
      </c>
      <c r="W6981" t="s">
        <v>264</v>
      </c>
      <c r="X6981" t="s">
        <v>46</v>
      </c>
      <c r="Y6981">
        <v>118</v>
      </c>
      <c r="Z6981">
        <v>113</v>
      </c>
      <c r="AA6981">
        <v>600</v>
      </c>
      <c r="AB6981">
        <v>18.833300000000001</v>
      </c>
      <c r="AD6981">
        <f>IF(ISBLANK(Source[[#This Row],[CrosslistID]]),1,1/COUNTIFS(Source[CrosslistID],Source[[#This Row],[CrosslistID]],Source[TermDesc],Source[[#This Row],[TermDesc]]))</f>
        <v>1</v>
      </c>
      <c r="AG6981">
        <v>0</v>
      </c>
      <c r="AH6981">
        <v>18.833300000000001</v>
      </c>
      <c r="AI6981">
        <v>4.476</v>
      </c>
      <c r="AJ6981">
        <v>4.476</v>
      </c>
      <c r="AK6981">
        <v>0.2</v>
      </c>
      <c r="AL69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4.476</v>
      </c>
      <c r="AM6981">
        <f>IF(AND(Source[[#This Row],[Credit_Noncredit]]="Noncredit",Source[[#This Row],[FTEF]]&gt;0),Source[[#This Row],[NC XLST FTES]]*525/(437.5*Source[[#This Row],[FTEF]]),0)</f>
        <v>26.856000000000002</v>
      </c>
      <c r="AN6981">
        <f>IF(Source[[#This Row],[Credit_Noncredit]]="Credit",Source[[#This Row],[Census Enrollment]],Source[[#This Row],[Noncredit Avg. Attendance]])</f>
        <v>26.856000000000002</v>
      </c>
    </row>
    <row r="6982" spans="1:40" x14ac:dyDescent="0.25">
      <c r="A6982" t="s">
        <v>4484</v>
      </c>
      <c r="B6982" t="s">
        <v>33</v>
      </c>
      <c r="C6982" t="s">
        <v>229</v>
      </c>
      <c r="D6982" t="s">
        <v>230</v>
      </c>
      <c r="E6982" s="4">
        <v>80062</v>
      </c>
      <c r="F6982" s="4" t="s">
        <v>261</v>
      </c>
      <c r="G6982" s="4">
        <v>3032</v>
      </c>
      <c r="H6982" t="str">
        <f>CONCATENATE(Source[[#This Row],[Subject]],TRIM(Source[[#This Row],[Course]]))</f>
        <v>ESLC3032</v>
      </c>
      <c r="I6982" t="str">
        <f>VLOOKUP(Source[[#This Row],[SubjCrse]],'Courses and Categories'!$E$2:$G$1816,3,FALSE)</f>
        <v>Noncredit ESL</v>
      </c>
      <c r="J6982">
        <v>419</v>
      </c>
      <c r="K6982" t="s">
        <v>271</v>
      </c>
      <c r="L6982" t="s">
        <v>39</v>
      </c>
      <c r="M6982" t="s">
        <v>40</v>
      </c>
      <c r="N6982" t="s">
        <v>195</v>
      </c>
      <c r="O6982">
        <v>1220</v>
      </c>
      <c r="P6982">
        <v>1310</v>
      </c>
      <c r="Q6982" t="s">
        <v>64</v>
      </c>
      <c r="S6982" t="s">
        <v>65</v>
      </c>
      <c r="T6982">
        <v>1</v>
      </c>
      <c r="U6982" s="1">
        <v>43694</v>
      </c>
      <c r="V6982" s="1">
        <v>43819</v>
      </c>
      <c r="W6982" t="s">
        <v>272</v>
      </c>
      <c r="X6982" t="s">
        <v>46</v>
      </c>
      <c r="Y6982">
        <v>122</v>
      </c>
      <c r="Z6982">
        <v>88</v>
      </c>
      <c r="AA6982">
        <v>600</v>
      </c>
      <c r="AB6982">
        <v>14.666700000000001</v>
      </c>
      <c r="AD6982">
        <f>IF(ISBLANK(Source[[#This Row],[CrosslistID]]),1,1/COUNTIFS(Source[CrosslistID],Source[[#This Row],[CrosslistID]],Source[TermDesc],Source[[#This Row],[TermDesc]]))</f>
        <v>1</v>
      </c>
      <c r="AG6982">
        <v>0</v>
      </c>
      <c r="AH6982">
        <v>14.666700000000001</v>
      </c>
      <c r="AI6982">
        <v>4.05</v>
      </c>
      <c r="AJ6982">
        <v>4.05</v>
      </c>
      <c r="AK6982">
        <v>0.2</v>
      </c>
      <c r="AL69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4.05</v>
      </c>
      <c r="AM6982">
        <f>IF(AND(Source[[#This Row],[Credit_Noncredit]]="Noncredit",Source[[#This Row],[FTEF]]&gt;0),Source[[#This Row],[NC XLST FTES]]*525/(437.5*Source[[#This Row],[FTEF]]),0)</f>
        <v>24.3</v>
      </c>
      <c r="AN6982">
        <f>IF(Source[[#This Row],[Credit_Noncredit]]="Credit",Source[[#This Row],[Census Enrollment]],Source[[#This Row],[Noncredit Avg. Attendance]])</f>
        <v>24.3</v>
      </c>
    </row>
    <row r="6983" spans="1:40" x14ac:dyDescent="0.25">
      <c r="A6983" t="s">
        <v>4484</v>
      </c>
      <c r="B6983" t="s">
        <v>33</v>
      </c>
      <c r="C6983" t="s">
        <v>229</v>
      </c>
      <c r="D6983" t="s">
        <v>230</v>
      </c>
      <c r="E6983" s="4">
        <v>80063</v>
      </c>
      <c r="F6983" s="4" t="s">
        <v>261</v>
      </c>
      <c r="G6983" s="4">
        <v>3032</v>
      </c>
      <c r="H6983" t="str">
        <f>CONCATENATE(Source[[#This Row],[Subject]],TRIM(Source[[#This Row],[Course]]))</f>
        <v>ESLC3032</v>
      </c>
      <c r="I6983" t="str">
        <f>VLOOKUP(Source[[#This Row],[SubjCrse]],'Courses and Categories'!$E$2:$G$1816,3,FALSE)</f>
        <v>Noncredit ESL</v>
      </c>
      <c r="J6983">
        <v>420</v>
      </c>
      <c r="K6983" t="s">
        <v>271</v>
      </c>
      <c r="L6983" t="s">
        <v>39</v>
      </c>
      <c r="M6983" t="s">
        <v>40</v>
      </c>
      <c r="N6983" t="s">
        <v>195</v>
      </c>
      <c r="O6983">
        <v>1320</v>
      </c>
      <c r="P6983">
        <v>1510</v>
      </c>
      <c r="Q6983" t="s">
        <v>64</v>
      </c>
      <c r="S6983" t="s">
        <v>65</v>
      </c>
      <c r="T6983" t="s">
        <v>44</v>
      </c>
      <c r="U6983" s="1">
        <v>43694</v>
      </c>
      <c r="V6983" s="1">
        <v>43755</v>
      </c>
      <c r="W6983" t="s">
        <v>267</v>
      </c>
      <c r="X6983" t="s">
        <v>46</v>
      </c>
      <c r="Y6983">
        <v>113</v>
      </c>
      <c r="Z6983">
        <v>73</v>
      </c>
      <c r="AA6983">
        <v>600</v>
      </c>
      <c r="AB6983">
        <v>12.166700000000001</v>
      </c>
      <c r="AD6983">
        <f>IF(ISBLANK(Source[[#This Row],[CrosslistID]]),1,1/COUNTIFS(Source[CrosslistID],Source[[#This Row],[CrosslistID]],Source[TermDesc],Source[[#This Row],[TermDesc]]))</f>
        <v>1</v>
      </c>
      <c r="AG6983">
        <v>0</v>
      </c>
      <c r="AH6983">
        <v>12.166700000000001</v>
      </c>
      <c r="AI6983">
        <v>6.3090000000000002</v>
      </c>
      <c r="AJ6983">
        <v>6.3090000000000002</v>
      </c>
      <c r="AK6983">
        <v>0.2</v>
      </c>
      <c r="AL69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6.3090000000000002</v>
      </c>
      <c r="AM6983">
        <f>IF(AND(Source[[#This Row],[Credit_Noncredit]]="Noncredit",Source[[#This Row],[FTEF]]&gt;0),Source[[#This Row],[NC XLST FTES]]*525/(437.5*Source[[#This Row],[FTEF]]),0)</f>
        <v>37.853999999999999</v>
      </c>
      <c r="AN6983">
        <f>IF(Source[[#This Row],[Credit_Noncredit]]="Credit",Source[[#This Row],[Census Enrollment]],Source[[#This Row],[Noncredit Avg. Attendance]])</f>
        <v>37.853999999999999</v>
      </c>
    </row>
    <row r="6984" spans="1:40" x14ac:dyDescent="0.25">
      <c r="A6984" t="s">
        <v>4484</v>
      </c>
      <c r="B6984" t="s">
        <v>33</v>
      </c>
      <c r="C6984" t="s">
        <v>229</v>
      </c>
      <c r="D6984" t="s">
        <v>230</v>
      </c>
      <c r="E6984" s="4">
        <v>80064</v>
      </c>
      <c r="F6984" s="4" t="s">
        <v>261</v>
      </c>
      <c r="G6984" s="4">
        <v>3032</v>
      </c>
      <c r="H6984" t="str">
        <f>CONCATENATE(Source[[#This Row],[Subject]],TRIM(Source[[#This Row],[Course]]))</f>
        <v>ESLC3032</v>
      </c>
      <c r="I6984" t="str">
        <f>VLOOKUP(Source[[#This Row],[SubjCrse]],'Courses and Categories'!$E$2:$G$1816,3,FALSE)</f>
        <v>Noncredit ESL</v>
      </c>
      <c r="J6984">
        <v>421</v>
      </c>
      <c r="K6984" t="s">
        <v>271</v>
      </c>
      <c r="L6984" t="s">
        <v>39</v>
      </c>
      <c r="M6984" t="s">
        <v>40</v>
      </c>
      <c r="N6984" t="s">
        <v>195</v>
      </c>
      <c r="O6984">
        <v>1320</v>
      </c>
      <c r="P6984">
        <v>1510</v>
      </c>
      <c r="Q6984" t="s">
        <v>64</v>
      </c>
      <c r="S6984" t="s">
        <v>65</v>
      </c>
      <c r="T6984" t="s">
        <v>44</v>
      </c>
      <c r="U6984" s="1">
        <v>43756</v>
      </c>
      <c r="V6984" s="1">
        <v>43819</v>
      </c>
      <c r="W6984" t="s">
        <v>267</v>
      </c>
      <c r="X6984" t="s">
        <v>46</v>
      </c>
      <c r="Y6984">
        <v>113</v>
      </c>
      <c r="Z6984">
        <v>56</v>
      </c>
      <c r="AA6984">
        <v>600</v>
      </c>
      <c r="AB6984">
        <v>9.3332999999999995</v>
      </c>
      <c r="AD6984">
        <f>IF(ISBLANK(Source[[#This Row],[CrosslistID]]),1,1/COUNTIFS(Source[CrosslistID],Source[[#This Row],[CrosslistID]],Source[TermDesc],Source[[#This Row],[TermDesc]]))</f>
        <v>1</v>
      </c>
      <c r="AG6984">
        <v>0</v>
      </c>
      <c r="AH6984">
        <v>9.3332999999999995</v>
      </c>
      <c r="AI6984">
        <v>5.0039999999999996</v>
      </c>
      <c r="AJ6984">
        <v>5.0039999999999996</v>
      </c>
      <c r="AK6984">
        <v>0.2</v>
      </c>
      <c r="AL69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5.0039999999999996</v>
      </c>
      <c r="AM6984">
        <f>IF(AND(Source[[#This Row],[Credit_Noncredit]]="Noncredit",Source[[#This Row],[FTEF]]&gt;0),Source[[#This Row],[NC XLST FTES]]*525/(437.5*Source[[#This Row],[FTEF]]),0)</f>
        <v>30.023999999999997</v>
      </c>
      <c r="AN6984">
        <f>IF(Source[[#This Row],[Credit_Noncredit]]="Credit",Source[[#This Row],[Census Enrollment]],Source[[#This Row],[Noncredit Avg. Attendance]])</f>
        <v>30.023999999999997</v>
      </c>
    </row>
    <row r="6985" spans="1:40" x14ac:dyDescent="0.25">
      <c r="A6985" t="s">
        <v>4484</v>
      </c>
      <c r="B6985" t="s">
        <v>33</v>
      </c>
      <c r="C6985" t="s">
        <v>229</v>
      </c>
      <c r="D6985" t="s">
        <v>230</v>
      </c>
      <c r="E6985" s="4">
        <v>83446</v>
      </c>
      <c r="F6985" s="4" t="s">
        <v>261</v>
      </c>
      <c r="G6985" s="4">
        <v>4032</v>
      </c>
      <c r="H6985" t="str">
        <f>CONCATENATE(Source[[#This Row],[Subject]],TRIM(Source[[#This Row],[Course]]))</f>
        <v>ESLC4032</v>
      </c>
      <c r="I6985" t="str">
        <f>VLOOKUP(Source[[#This Row],[SubjCrse]],'Courses and Categories'!$E$2:$G$1816,3,FALSE)</f>
        <v>Noncredit ESL</v>
      </c>
      <c r="J6985">
        <v>101</v>
      </c>
      <c r="K6985" t="s">
        <v>283</v>
      </c>
      <c r="L6985" t="s">
        <v>50</v>
      </c>
      <c r="M6985" t="s">
        <v>40</v>
      </c>
      <c r="N6985" t="s">
        <v>51</v>
      </c>
      <c r="O6985">
        <v>900</v>
      </c>
      <c r="P6985">
        <v>1130</v>
      </c>
      <c r="Q6985" t="s">
        <v>233</v>
      </c>
      <c r="R6985">
        <v>312</v>
      </c>
      <c r="S6985" t="s">
        <v>134</v>
      </c>
      <c r="T6985">
        <v>1</v>
      </c>
      <c r="U6985" s="1">
        <v>43694</v>
      </c>
      <c r="V6985" s="1">
        <v>43819</v>
      </c>
      <c r="W6985" t="s">
        <v>266</v>
      </c>
      <c r="X6985" t="s">
        <v>46</v>
      </c>
      <c r="Y6985">
        <v>58</v>
      </c>
      <c r="Z6985">
        <v>57</v>
      </c>
      <c r="AA6985">
        <v>200</v>
      </c>
      <c r="AB6985">
        <v>28.5</v>
      </c>
      <c r="AD6985">
        <f>IF(ISBLANK(Source[[#This Row],[CrosslistID]]),1,1/COUNTIFS(Source[CrosslistID],Source[[#This Row],[CrosslistID]],Source[TermDesc],Source[[#This Row],[TermDesc]]))</f>
        <v>1</v>
      </c>
      <c r="AG6985">
        <v>0</v>
      </c>
      <c r="AH6985">
        <v>28.5</v>
      </c>
      <c r="AI6985">
        <v>1.28</v>
      </c>
      <c r="AJ6985">
        <v>1.28</v>
      </c>
      <c r="AK6985">
        <v>9.1399999999999995E-2</v>
      </c>
      <c r="AL69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1.28</v>
      </c>
      <c r="AM6985">
        <f>IF(AND(Source[[#This Row],[Credit_Noncredit]]="Noncredit",Source[[#This Row],[FTEF]]&gt;0),Source[[#This Row],[NC XLST FTES]]*525/(437.5*Source[[#This Row],[FTEF]]),0)</f>
        <v>16.805251641137858</v>
      </c>
      <c r="AN6985">
        <f>IF(Source[[#This Row],[Credit_Noncredit]]="Credit",Source[[#This Row],[Census Enrollment]],Source[[#This Row],[Noncredit Avg. Attendance]])</f>
        <v>16.805251641137858</v>
      </c>
    </row>
    <row r="6986" spans="1:40" x14ac:dyDescent="0.25">
      <c r="A6986" t="s">
        <v>4484</v>
      </c>
      <c r="B6986" t="s">
        <v>33</v>
      </c>
      <c r="C6986" t="s">
        <v>229</v>
      </c>
      <c r="D6986" t="s">
        <v>230</v>
      </c>
      <c r="E6986" s="4">
        <v>80067</v>
      </c>
      <c r="F6986" s="4" t="s">
        <v>261</v>
      </c>
      <c r="G6986" s="4">
        <v>4032</v>
      </c>
      <c r="H6986" t="str">
        <f>CONCATENATE(Source[[#This Row],[Subject]],TRIM(Source[[#This Row],[Course]]))</f>
        <v>ESLC4032</v>
      </c>
      <c r="I6986" t="str">
        <f>VLOOKUP(Source[[#This Row],[SubjCrse]],'Courses and Categories'!$E$2:$G$1816,3,FALSE)</f>
        <v>Noncredit ESL</v>
      </c>
      <c r="J6986">
        <v>401</v>
      </c>
      <c r="K6986" t="s">
        <v>283</v>
      </c>
      <c r="L6986" t="s">
        <v>50</v>
      </c>
      <c r="M6986" t="s">
        <v>40</v>
      </c>
      <c r="N6986" t="s">
        <v>51</v>
      </c>
      <c r="O6986">
        <v>830</v>
      </c>
      <c r="P6986">
        <v>1045</v>
      </c>
      <c r="Q6986" t="s">
        <v>64</v>
      </c>
      <c r="S6986" t="s">
        <v>65</v>
      </c>
      <c r="T6986">
        <v>1</v>
      </c>
      <c r="U6986" s="1">
        <v>43694</v>
      </c>
      <c r="V6986" s="1">
        <v>43819</v>
      </c>
      <c r="W6986" t="s">
        <v>117</v>
      </c>
      <c r="X6986" t="s">
        <v>46</v>
      </c>
      <c r="Y6986">
        <v>78</v>
      </c>
      <c r="Z6986">
        <v>78</v>
      </c>
      <c r="AA6986">
        <v>600</v>
      </c>
      <c r="AB6986">
        <v>13</v>
      </c>
      <c r="AD6986">
        <f>IF(ISBLANK(Source[[#This Row],[CrosslistID]]),1,1/COUNTIFS(Source[CrosslistID],Source[[#This Row],[CrosslistID]],Source[TermDesc],Source[[#This Row],[TermDesc]]))</f>
        <v>1</v>
      </c>
      <c r="AG6986">
        <v>0</v>
      </c>
      <c r="AH6986">
        <v>13</v>
      </c>
      <c r="AI6986">
        <v>1.119</v>
      </c>
      <c r="AJ6986">
        <v>1.119</v>
      </c>
      <c r="AK6986">
        <v>9.1399999999999995E-2</v>
      </c>
      <c r="AL69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1.119</v>
      </c>
      <c r="AM6986">
        <f>IF(AND(Source[[#This Row],[Credit_Noncredit]]="Noncredit",Source[[#This Row],[FTEF]]&gt;0),Source[[#This Row],[NC XLST FTES]]*525/(437.5*Source[[#This Row],[FTEF]]),0)</f>
        <v>14.691466083150987</v>
      </c>
      <c r="AN6986">
        <f>IF(Source[[#This Row],[Credit_Noncredit]]="Credit",Source[[#This Row],[Census Enrollment]],Source[[#This Row],[Noncredit Avg. Attendance]])</f>
        <v>14.691466083150987</v>
      </c>
    </row>
    <row r="6987" spans="1:40" x14ac:dyDescent="0.25">
      <c r="A6987" t="s">
        <v>4484</v>
      </c>
      <c r="B6987" t="s">
        <v>33</v>
      </c>
      <c r="C6987" t="s">
        <v>229</v>
      </c>
      <c r="D6987" t="s">
        <v>230</v>
      </c>
      <c r="E6987" s="4">
        <v>80068</v>
      </c>
      <c r="F6987" s="4" t="s">
        <v>261</v>
      </c>
      <c r="G6987" s="4">
        <v>4032</v>
      </c>
      <c r="H6987" t="str">
        <f>CONCATENATE(Source[[#This Row],[Subject]],TRIM(Source[[#This Row],[Course]]))</f>
        <v>ESLC4032</v>
      </c>
      <c r="I6987" t="str">
        <f>VLOOKUP(Source[[#This Row],[SubjCrse]],'Courses and Categories'!$E$2:$G$1816,3,FALSE)</f>
        <v>Noncredit ESL</v>
      </c>
      <c r="J6987">
        <v>403</v>
      </c>
      <c r="K6987" t="s">
        <v>283</v>
      </c>
      <c r="L6987" t="s">
        <v>50</v>
      </c>
      <c r="M6987" t="s">
        <v>40</v>
      </c>
      <c r="N6987" t="s">
        <v>51</v>
      </c>
      <c r="O6987">
        <v>1100</v>
      </c>
      <c r="P6987">
        <v>1315</v>
      </c>
      <c r="Q6987" t="s">
        <v>64</v>
      </c>
      <c r="S6987" t="s">
        <v>65</v>
      </c>
      <c r="T6987">
        <v>1</v>
      </c>
      <c r="U6987" s="1">
        <v>43694</v>
      </c>
      <c r="V6987" s="1">
        <v>43819</v>
      </c>
      <c r="W6987" t="s">
        <v>117</v>
      </c>
      <c r="X6987" t="s">
        <v>46</v>
      </c>
      <c r="Y6987">
        <v>67</v>
      </c>
      <c r="Z6987">
        <v>66</v>
      </c>
      <c r="AA6987">
        <v>600</v>
      </c>
      <c r="AB6987">
        <v>11</v>
      </c>
      <c r="AD6987">
        <f>IF(ISBLANK(Source[[#This Row],[CrosslistID]]),1,1/COUNTIFS(Source[CrosslistID],Source[[#This Row],[CrosslistID]],Source[TermDesc],Source[[#This Row],[TermDesc]]))</f>
        <v>1</v>
      </c>
      <c r="AG6987">
        <v>0</v>
      </c>
      <c r="AH6987">
        <v>11</v>
      </c>
      <c r="AI6987">
        <v>1.151</v>
      </c>
      <c r="AJ6987">
        <v>1.151</v>
      </c>
      <c r="AK6987">
        <v>9.1399999999999995E-2</v>
      </c>
      <c r="AL69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1.151</v>
      </c>
      <c r="AM6987">
        <f>IF(AND(Source[[#This Row],[Credit_Noncredit]]="Noncredit",Source[[#This Row],[FTEF]]&gt;0),Source[[#This Row],[NC XLST FTES]]*525/(437.5*Source[[#This Row],[FTEF]]),0)</f>
        <v>15.111597374179432</v>
      </c>
      <c r="AN6987">
        <f>IF(Source[[#This Row],[Credit_Noncredit]]="Credit",Source[[#This Row],[Census Enrollment]],Source[[#This Row],[Noncredit Avg. Attendance]])</f>
        <v>15.111597374179432</v>
      </c>
    </row>
    <row r="6988" spans="1:40" x14ac:dyDescent="0.25">
      <c r="A6988" t="s">
        <v>4484</v>
      </c>
      <c r="B6988" t="s">
        <v>33</v>
      </c>
      <c r="C6988" t="s">
        <v>229</v>
      </c>
      <c r="D6988" t="s">
        <v>230</v>
      </c>
      <c r="E6988" s="4">
        <v>80377</v>
      </c>
      <c r="F6988" s="4" t="s">
        <v>261</v>
      </c>
      <c r="G6988" s="4">
        <v>4032</v>
      </c>
      <c r="H6988" t="str">
        <f>CONCATENATE(Source[[#This Row],[Subject]],TRIM(Source[[#This Row],[Course]]))</f>
        <v>ESLC4032</v>
      </c>
      <c r="I6988" t="str">
        <f>VLOOKUP(Source[[#This Row],[SubjCrse]],'Courses and Categories'!$E$2:$G$1816,3,FALSE)</f>
        <v>Noncredit ESL</v>
      </c>
      <c r="J6988">
        <v>405</v>
      </c>
      <c r="K6988" t="s">
        <v>283</v>
      </c>
      <c r="L6988" t="s">
        <v>50</v>
      </c>
      <c r="M6988" t="s">
        <v>40</v>
      </c>
      <c r="N6988" t="s">
        <v>224</v>
      </c>
      <c r="O6988">
        <v>830</v>
      </c>
      <c r="P6988">
        <v>1045</v>
      </c>
      <c r="Q6988" t="s">
        <v>64</v>
      </c>
      <c r="S6988" t="s">
        <v>65</v>
      </c>
      <c r="T6988">
        <v>1</v>
      </c>
      <c r="U6988" s="1">
        <v>43694</v>
      </c>
      <c r="V6988" s="1">
        <v>43819</v>
      </c>
      <c r="W6988" t="s">
        <v>284</v>
      </c>
      <c r="X6988" t="s">
        <v>46</v>
      </c>
      <c r="Y6988">
        <v>68</v>
      </c>
      <c r="Z6988">
        <v>46</v>
      </c>
      <c r="AA6988">
        <v>600</v>
      </c>
      <c r="AB6988">
        <v>7.6666999999999996</v>
      </c>
      <c r="AD6988">
        <f>IF(ISBLANK(Source[[#This Row],[CrosslistID]]),1,1/COUNTIFS(Source[CrosslistID],Source[[#This Row],[CrosslistID]],Source[TermDesc],Source[[#This Row],[TermDesc]]))</f>
        <v>1</v>
      </c>
      <c r="AG6988">
        <v>0</v>
      </c>
      <c r="AH6988">
        <v>7.6666999999999996</v>
      </c>
      <c r="AI6988">
        <v>1.3480000000000001</v>
      </c>
      <c r="AJ6988">
        <v>1.3480000000000001</v>
      </c>
      <c r="AK6988">
        <v>9.1399999999999995E-2</v>
      </c>
      <c r="AL69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1.3480000000000001</v>
      </c>
      <c r="AM6988">
        <f>IF(AND(Source[[#This Row],[Credit_Noncredit]]="Noncredit",Source[[#This Row],[FTEF]]&gt;0),Source[[#This Row],[NC XLST FTES]]*525/(437.5*Source[[#This Row],[FTEF]]),0)</f>
        <v>17.698030634573307</v>
      </c>
      <c r="AN6988">
        <f>IF(Source[[#This Row],[Credit_Noncredit]]="Credit",Source[[#This Row],[Census Enrollment]],Source[[#This Row],[Noncredit Avg. Attendance]])</f>
        <v>17.698030634573307</v>
      </c>
    </row>
    <row r="6989" spans="1:40" x14ac:dyDescent="0.25">
      <c r="A6989" t="s">
        <v>4484</v>
      </c>
      <c r="B6989" t="s">
        <v>33</v>
      </c>
      <c r="C6989" t="s">
        <v>229</v>
      </c>
      <c r="D6989" t="s">
        <v>230</v>
      </c>
      <c r="E6989" s="4">
        <v>80378</v>
      </c>
      <c r="F6989" s="4" t="s">
        <v>261</v>
      </c>
      <c r="G6989" s="4">
        <v>4032</v>
      </c>
      <c r="H6989" t="str">
        <f>CONCATENATE(Source[[#This Row],[Subject]],TRIM(Source[[#This Row],[Course]]))</f>
        <v>ESLC4032</v>
      </c>
      <c r="I6989" t="str">
        <f>VLOOKUP(Source[[#This Row],[SubjCrse]],'Courses and Categories'!$E$2:$G$1816,3,FALSE)</f>
        <v>Noncredit ESL</v>
      </c>
      <c r="J6989">
        <v>407</v>
      </c>
      <c r="K6989" t="s">
        <v>283</v>
      </c>
      <c r="L6989" t="s">
        <v>50</v>
      </c>
      <c r="M6989" t="s">
        <v>40</v>
      </c>
      <c r="N6989" t="s">
        <v>224</v>
      </c>
      <c r="O6989">
        <v>1100</v>
      </c>
      <c r="P6989">
        <v>1315</v>
      </c>
      <c r="Q6989" t="s">
        <v>64</v>
      </c>
      <c r="S6989" t="s">
        <v>65</v>
      </c>
      <c r="T6989">
        <v>1</v>
      </c>
      <c r="U6989" s="1">
        <v>43694</v>
      </c>
      <c r="V6989" s="1">
        <v>43819</v>
      </c>
      <c r="W6989" t="s">
        <v>284</v>
      </c>
      <c r="X6989" t="s">
        <v>46</v>
      </c>
      <c r="Y6989">
        <v>79</v>
      </c>
      <c r="Z6989">
        <v>45</v>
      </c>
      <c r="AA6989">
        <v>600</v>
      </c>
      <c r="AB6989">
        <v>7.5</v>
      </c>
      <c r="AD6989">
        <f>IF(ISBLANK(Source[[#This Row],[CrosslistID]]),1,1/COUNTIFS(Source[CrosslistID],Source[[#This Row],[CrosslistID]],Source[TermDesc],Source[[#This Row],[TermDesc]]))</f>
        <v>1</v>
      </c>
      <c r="AG6989">
        <v>0</v>
      </c>
      <c r="AH6989">
        <v>7.5</v>
      </c>
      <c r="AI6989">
        <v>1.462</v>
      </c>
      <c r="AJ6989">
        <v>1.462</v>
      </c>
      <c r="AK6989">
        <v>9.1399999999999995E-2</v>
      </c>
      <c r="AL69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1.462</v>
      </c>
      <c r="AM6989">
        <f>IF(AND(Source[[#This Row],[Credit_Noncredit]]="Noncredit",Source[[#This Row],[FTEF]]&gt;0),Source[[#This Row],[NC XLST FTES]]*525/(437.5*Source[[#This Row],[FTEF]]),0)</f>
        <v>19.194748358862146</v>
      </c>
      <c r="AN6989">
        <f>IF(Source[[#This Row],[Credit_Noncredit]]="Credit",Source[[#This Row],[Census Enrollment]],Source[[#This Row],[Noncredit Avg. Attendance]])</f>
        <v>19.194748358862146</v>
      </c>
    </row>
    <row r="6990" spans="1:40" x14ac:dyDescent="0.25">
      <c r="A6990" t="s">
        <v>4484</v>
      </c>
      <c r="B6990" t="s">
        <v>33</v>
      </c>
      <c r="C6990" t="s">
        <v>229</v>
      </c>
      <c r="D6990" t="s">
        <v>230</v>
      </c>
      <c r="E6990" s="4">
        <v>81794</v>
      </c>
      <c r="F6990" s="4" t="s">
        <v>285</v>
      </c>
      <c r="G6990" s="4">
        <v>3020</v>
      </c>
      <c r="H6990" t="str">
        <f>CONCATENATE(Source[[#This Row],[Subject]],TRIM(Source[[#This Row],[Course]]))</f>
        <v>ESLF3020</v>
      </c>
      <c r="I6990" t="str">
        <f>VLOOKUP(Source[[#This Row],[SubjCrse]],'Courses and Categories'!$E$2:$G$1816,3,FALSE)</f>
        <v>Noncredit ESL</v>
      </c>
      <c r="J6990">
        <v>203</v>
      </c>
      <c r="K6990" t="s">
        <v>286</v>
      </c>
      <c r="L6990" t="s">
        <v>39</v>
      </c>
      <c r="M6990" t="s">
        <v>40</v>
      </c>
      <c r="N6990" t="s">
        <v>63</v>
      </c>
      <c r="O6990">
        <v>1230</v>
      </c>
      <c r="P6990">
        <v>1345</v>
      </c>
      <c r="Q6990" t="s">
        <v>60</v>
      </c>
      <c r="R6990">
        <v>226</v>
      </c>
      <c r="S6990" t="s">
        <v>61</v>
      </c>
      <c r="T6990">
        <v>1</v>
      </c>
      <c r="U6990" s="1">
        <v>43694</v>
      </c>
      <c r="V6990" s="1">
        <v>43819</v>
      </c>
      <c r="W6990" t="s">
        <v>287</v>
      </c>
      <c r="X6990" t="s">
        <v>46</v>
      </c>
      <c r="Y6990">
        <v>57</v>
      </c>
      <c r="Z6990">
        <v>52</v>
      </c>
      <c r="AA6990">
        <v>300</v>
      </c>
      <c r="AB6990">
        <v>17.333300000000001</v>
      </c>
      <c r="AD6990">
        <f>IF(ISBLANK(Source[[#This Row],[CrosslistID]]),1,1/COUNTIFS(Source[CrosslistID],Source[[#This Row],[CrosslistID]],Source[TermDesc],Source[[#This Row],[TermDesc]]))</f>
        <v>1</v>
      </c>
      <c r="AG6990">
        <v>0</v>
      </c>
      <c r="AH6990">
        <v>17.333300000000001</v>
      </c>
      <c r="AI6990">
        <v>2.2879999999999998</v>
      </c>
      <c r="AJ6990">
        <v>2.2879999999999998</v>
      </c>
      <c r="AK6990">
        <v>0.2</v>
      </c>
      <c r="AL69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2.2879999999999998</v>
      </c>
      <c r="AM6990">
        <f>IF(AND(Source[[#This Row],[Credit_Noncredit]]="Noncredit",Source[[#This Row],[FTEF]]&gt;0),Source[[#This Row],[NC XLST FTES]]*525/(437.5*Source[[#This Row],[FTEF]]),0)</f>
        <v>13.727999999999998</v>
      </c>
      <c r="AN6990">
        <f>IF(Source[[#This Row],[Credit_Noncredit]]="Credit",Source[[#This Row],[Census Enrollment]],Source[[#This Row],[Noncredit Avg. Attendance]])</f>
        <v>13.727999999999998</v>
      </c>
    </row>
    <row r="6991" spans="1:40" x14ac:dyDescent="0.25">
      <c r="A6991" t="s">
        <v>4484</v>
      </c>
      <c r="B6991" t="s">
        <v>33</v>
      </c>
      <c r="C6991" t="s">
        <v>229</v>
      </c>
      <c r="D6991" t="s">
        <v>230</v>
      </c>
      <c r="E6991" s="4">
        <v>80991</v>
      </c>
      <c r="F6991" s="4" t="s">
        <v>285</v>
      </c>
      <c r="G6991" s="4">
        <v>3020</v>
      </c>
      <c r="H6991" t="str">
        <f>CONCATENATE(Source[[#This Row],[Subject]],TRIM(Source[[#This Row],[Course]]))</f>
        <v>ESLF3020</v>
      </c>
      <c r="I6991" t="str">
        <f>VLOOKUP(Source[[#This Row],[SubjCrse]],'Courses and Categories'!$E$2:$G$1816,3,FALSE)</f>
        <v>Noncredit ESL</v>
      </c>
      <c r="J6991">
        <v>401</v>
      </c>
      <c r="K6991" t="s">
        <v>286</v>
      </c>
      <c r="L6991" t="s">
        <v>39</v>
      </c>
      <c r="M6991" t="s">
        <v>40</v>
      </c>
      <c r="N6991" t="s">
        <v>288</v>
      </c>
      <c r="O6991">
        <v>1230</v>
      </c>
      <c r="P6991">
        <v>1445</v>
      </c>
      <c r="Q6991" t="s">
        <v>64</v>
      </c>
      <c r="R6991">
        <v>802</v>
      </c>
      <c r="S6991" t="s">
        <v>65</v>
      </c>
      <c r="T6991">
        <v>1</v>
      </c>
      <c r="U6991" s="1">
        <v>43694</v>
      </c>
      <c r="V6991" s="1">
        <v>43819</v>
      </c>
      <c r="W6991" t="s">
        <v>289</v>
      </c>
      <c r="X6991" t="s">
        <v>46</v>
      </c>
      <c r="Y6991">
        <v>64</v>
      </c>
      <c r="Z6991">
        <v>32</v>
      </c>
      <c r="AA6991">
        <v>500</v>
      </c>
      <c r="AB6991">
        <v>6.4</v>
      </c>
      <c r="AD6991">
        <f>IF(ISBLANK(Source[[#This Row],[CrosslistID]]),1,1/COUNTIFS(Source[CrosslistID],Source[[#This Row],[CrosslistID]],Source[TermDesc],Source[[#This Row],[TermDesc]]))</f>
        <v>1</v>
      </c>
      <c r="AG6991">
        <v>0</v>
      </c>
      <c r="AH6991">
        <v>6.4</v>
      </c>
      <c r="AI6991">
        <v>4.4139999999999997</v>
      </c>
      <c r="AJ6991">
        <v>4.4139999999999997</v>
      </c>
      <c r="AK6991">
        <v>0.2</v>
      </c>
      <c r="AL69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4.4139999999999997</v>
      </c>
      <c r="AM6991">
        <f>IF(AND(Source[[#This Row],[Credit_Noncredit]]="Noncredit",Source[[#This Row],[FTEF]]&gt;0),Source[[#This Row],[NC XLST FTES]]*525/(437.5*Source[[#This Row],[FTEF]]),0)</f>
        <v>26.483999999999998</v>
      </c>
      <c r="AN6991">
        <f>IF(Source[[#This Row],[Credit_Noncredit]]="Credit",Source[[#This Row],[Census Enrollment]],Source[[#This Row],[Noncredit Avg. Attendance]])</f>
        <v>26.483999999999998</v>
      </c>
    </row>
    <row r="6992" spans="1:40" x14ac:dyDescent="0.25">
      <c r="A6992" t="s">
        <v>4484</v>
      </c>
      <c r="B6992" t="s">
        <v>33</v>
      </c>
      <c r="C6992" t="s">
        <v>229</v>
      </c>
      <c r="D6992" t="s">
        <v>230</v>
      </c>
      <c r="E6992" s="4">
        <v>83477</v>
      </c>
      <c r="F6992" s="4" t="s">
        <v>285</v>
      </c>
      <c r="G6992" s="4">
        <v>3020</v>
      </c>
      <c r="H6992" t="str">
        <f>CONCATENATE(Source[[#This Row],[Subject]],TRIM(Source[[#This Row],[Course]]))</f>
        <v>ESLF3020</v>
      </c>
      <c r="I6992" t="str">
        <f>VLOOKUP(Source[[#This Row],[SubjCrse]],'Courses and Categories'!$E$2:$G$1816,3,FALSE)</f>
        <v>Noncredit ESL</v>
      </c>
      <c r="J6992">
        <v>402</v>
      </c>
      <c r="K6992" t="s">
        <v>286</v>
      </c>
      <c r="L6992" t="s">
        <v>39</v>
      </c>
      <c r="M6992" t="s">
        <v>40</v>
      </c>
      <c r="N6992" t="s">
        <v>276</v>
      </c>
      <c r="O6992">
        <v>1230</v>
      </c>
      <c r="P6992">
        <v>1445</v>
      </c>
      <c r="Q6992" t="s">
        <v>64</v>
      </c>
      <c r="S6992" t="s">
        <v>65</v>
      </c>
      <c r="T6992">
        <v>1</v>
      </c>
      <c r="U6992" s="1">
        <v>43694</v>
      </c>
      <c r="V6992" s="1">
        <v>43819</v>
      </c>
      <c r="W6992" t="s">
        <v>4496</v>
      </c>
      <c r="X6992" t="s">
        <v>46</v>
      </c>
      <c r="Y6992">
        <v>65</v>
      </c>
      <c r="Z6992">
        <v>62</v>
      </c>
      <c r="AA6992">
        <v>500</v>
      </c>
      <c r="AB6992">
        <v>12.4</v>
      </c>
      <c r="AD6992">
        <f>IF(ISBLANK(Source[[#This Row],[CrosslistID]]),1,1/COUNTIFS(Source[CrosslistID],Source[[#This Row],[CrosslistID]],Source[TermDesc],Source[[#This Row],[TermDesc]]))</f>
        <v>1</v>
      </c>
      <c r="AG6992">
        <v>0</v>
      </c>
      <c r="AH6992">
        <v>12.4</v>
      </c>
      <c r="AI6992">
        <v>4.181</v>
      </c>
      <c r="AJ6992">
        <v>4.181</v>
      </c>
      <c r="AK6992">
        <v>0.2</v>
      </c>
      <c r="AL69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4.181</v>
      </c>
      <c r="AM6992">
        <f>IF(AND(Source[[#This Row],[Credit_Noncredit]]="Noncredit",Source[[#This Row],[FTEF]]&gt;0),Source[[#This Row],[NC XLST FTES]]*525/(437.5*Source[[#This Row],[FTEF]]),0)</f>
        <v>25.086000000000002</v>
      </c>
      <c r="AN6992">
        <f>IF(Source[[#This Row],[Credit_Noncredit]]="Credit",Source[[#This Row],[Census Enrollment]],Source[[#This Row],[Noncredit Avg. Attendance]])</f>
        <v>25.086000000000002</v>
      </c>
    </row>
    <row r="6993" spans="1:40" x14ac:dyDescent="0.25">
      <c r="A6993" t="s">
        <v>4484</v>
      </c>
      <c r="B6993" t="s">
        <v>33</v>
      </c>
      <c r="C6993" t="s">
        <v>229</v>
      </c>
      <c r="D6993" t="s">
        <v>230</v>
      </c>
      <c r="E6993" s="4">
        <v>81122</v>
      </c>
      <c r="F6993" s="4" t="s">
        <v>285</v>
      </c>
      <c r="G6993" s="4">
        <v>3020</v>
      </c>
      <c r="H6993" t="str">
        <f>CONCATENATE(Source[[#This Row],[Subject]],TRIM(Source[[#This Row],[Course]]))</f>
        <v>ESLF3020</v>
      </c>
      <c r="I6993" t="str">
        <f>VLOOKUP(Source[[#This Row],[SubjCrse]],'Courses and Categories'!$E$2:$G$1816,3,FALSE)</f>
        <v>Noncredit ESL</v>
      </c>
      <c r="J6993">
        <v>403</v>
      </c>
      <c r="K6993" t="s">
        <v>286</v>
      </c>
      <c r="L6993" t="s">
        <v>39</v>
      </c>
      <c r="M6993" t="s">
        <v>40</v>
      </c>
      <c r="N6993" t="s">
        <v>91</v>
      </c>
      <c r="O6993">
        <v>1220</v>
      </c>
      <c r="P6993">
        <v>1710</v>
      </c>
      <c r="Q6993" t="s">
        <v>64</v>
      </c>
      <c r="R6993">
        <v>802</v>
      </c>
      <c r="S6993" t="s">
        <v>65</v>
      </c>
      <c r="T6993">
        <v>1</v>
      </c>
      <c r="U6993" s="1">
        <v>43694</v>
      </c>
      <c r="V6993" s="1">
        <v>43819</v>
      </c>
      <c r="W6993" t="s">
        <v>259</v>
      </c>
      <c r="X6993" t="s">
        <v>46</v>
      </c>
      <c r="Y6993">
        <v>87</v>
      </c>
      <c r="Z6993">
        <v>63</v>
      </c>
      <c r="AA6993">
        <v>500</v>
      </c>
      <c r="AB6993">
        <v>12.6</v>
      </c>
      <c r="AD6993">
        <f>IF(ISBLANK(Source[[#This Row],[CrosslistID]]),1,1/COUNTIFS(Source[CrosslistID],Source[[#This Row],[CrosslistID]],Source[TermDesc],Source[[#This Row],[TermDesc]]))</f>
        <v>1</v>
      </c>
      <c r="AG6993">
        <v>0</v>
      </c>
      <c r="AH6993">
        <v>12.6</v>
      </c>
      <c r="AI6993">
        <v>4.5330000000000004</v>
      </c>
      <c r="AJ6993">
        <v>4.5330000000000004</v>
      </c>
      <c r="AK6993">
        <v>0.2</v>
      </c>
      <c r="AL69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4.5330000000000004</v>
      </c>
      <c r="AM6993">
        <f>IF(AND(Source[[#This Row],[Credit_Noncredit]]="Noncredit",Source[[#This Row],[FTEF]]&gt;0),Source[[#This Row],[NC XLST FTES]]*525/(437.5*Source[[#This Row],[FTEF]]),0)</f>
        <v>27.198000000000004</v>
      </c>
      <c r="AN6993">
        <f>IF(Source[[#This Row],[Credit_Noncredit]]="Credit",Source[[#This Row],[Census Enrollment]],Source[[#This Row],[Noncredit Avg. Attendance]])</f>
        <v>27.198000000000004</v>
      </c>
    </row>
    <row r="6994" spans="1:40" x14ac:dyDescent="0.25">
      <c r="A6994" t="s">
        <v>4484</v>
      </c>
      <c r="B6994" t="s">
        <v>33</v>
      </c>
      <c r="C6994" t="s">
        <v>229</v>
      </c>
      <c r="D6994" t="s">
        <v>230</v>
      </c>
      <c r="E6994" s="4">
        <v>83449</v>
      </c>
      <c r="F6994" s="4" t="s">
        <v>285</v>
      </c>
      <c r="G6994" s="4">
        <v>3020</v>
      </c>
      <c r="H6994" t="str">
        <f>CONCATENATE(Source[[#This Row],[Subject]],TRIM(Source[[#This Row],[Course]]))</f>
        <v>ESLF3020</v>
      </c>
      <c r="I6994" t="str">
        <f>VLOOKUP(Source[[#This Row],[SubjCrse]],'Courses and Categories'!$E$2:$G$1816,3,FALSE)</f>
        <v>Noncredit ESL</v>
      </c>
      <c r="J6994">
        <v>501</v>
      </c>
      <c r="K6994" t="s">
        <v>286</v>
      </c>
      <c r="L6994" t="s">
        <v>39</v>
      </c>
      <c r="M6994" t="s">
        <v>40</v>
      </c>
      <c r="N6994" t="s">
        <v>195</v>
      </c>
      <c r="O6994">
        <v>1200</v>
      </c>
      <c r="P6994">
        <v>1350</v>
      </c>
      <c r="Q6994" t="s">
        <v>76</v>
      </c>
      <c r="R6994">
        <v>426</v>
      </c>
      <c r="S6994" t="s">
        <v>77</v>
      </c>
      <c r="T6994">
        <v>1</v>
      </c>
      <c r="U6994" s="1">
        <v>43694</v>
      </c>
      <c r="V6994" s="1">
        <v>43819</v>
      </c>
      <c r="W6994" t="s">
        <v>4497</v>
      </c>
      <c r="X6994" t="s">
        <v>46</v>
      </c>
      <c r="Y6994">
        <v>58</v>
      </c>
      <c r="Z6994">
        <v>38</v>
      </c>
      <c r="AA6994">
        <v>250</v>
      </c>
      <c r="AB6994">
        <v>15.2</v>
      </c>
      <c r="AD6994">
        <f>IF(ISBLANK(Source[[#This Row],[CrosslistID]]),1,1/COUNTIFS(Source[CrosslistID],Source[[#This Row],[CrosslistID]],Source[TermDesc],Source[[#This Row],[TermDesc]]))</f>
        <v>1</v>
      </c>
      <c r="AG6994">
        <v>0</v>
      </c>
      <c r="AH6994">
        <v>15.2</v>
      </c>
      <c r="AI6994">
        <v>8</v>
      </c>
      <c r="AJ6994">
        <v>8</v>
      </c>
      <c r="AK6994">
        <v>0.2</v>
      </c>
      <c r="AL69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</v>
      </c>
      <c r="AM6994">
        <f>IF(AND(Source[[#This Row],[Credit_Noncredit]]="Noncredit",Source[[#This Row],[FTEF]]&gt;0),Source[[#This Row],[NC XLST FTES]]*525/(437.5*Source[[#This Row],[FTEF]]),0)</f>
        <v>48</v>
      </c>
      <c r="AN6994">
        <f>IF(Source[[#This Row],[Credit_Noncredit]]="Credit",Source[[#This Row],[Census Enrollment]],Source[[#This Row],[Noncredit Avg. Attendance]])</f>
        <v>48</v>
      </c>
    </row>
    <row r="6995" spans="1:40" x14ac:dyDescent="0.25">
      <c r="A6995" t="s">
        <v>4484</v>
      </c>
      <c r="B6995" t="s">
        <v>33</v>
      </c>
      <c r="C6995" t="s">
        <v>229</v>
      </c>
      <c r="D6995" t="s">
        <v>230</v>
      </c>
      <c r="E6995" s="4">
        <v>83046</v>
      </c>
      <c r="F6995" s="4" t="s">
        <v>285</v>
      </c>
      <c r="G6995" s="4">
        <v>3020</v>
      </c>
      <c r="H6995" t="str">
        <f>CONCATENATE(Source[[#This Row],[Subject]],TRIM(Source[[#This Row],[Course]]))</f>
        <v>ESLF3020</v>
      </c>
      <c r="I6995" t="str">
        <f>VLOOKUP(Source[[#This Row],[SubjCrse]],'Courses and Categories'!$E$2:$G$1816,3,FALSE)</f>
        <v>Noncredit ESL</v>
      </c>
      <c r="J6995">
        <v>701</v>
      </c>
      <c r="K6995" t="s">
        <v>286</v>
      </c>
      <c r="L6995" t="s">
        <v>39</v>
      </c>
      <c r="M6995" t="s">
        <v>40</v>
      </c>
      <c r="N6995" t="s">
        <v>63</v>
      </c>
      <c r="O6995">
        <v>1230</v>
      </c>
      <c r="P6995">
        <v>1450</v>
      </c>
      <c r="Q6995" t="s">
        <v>52</v>
      </c>
      <c r="R6995">
        <v>325</v>
      </c>
      <c r="S6995" t="s">
        <v>53</v>
      </c>
      <c r="T6995" t="s">
        <v>44</v>
      </c>
      <c r="U6995" s="1">
        <v>43694</v>
      </c>
      <c r="V6995" s="1">
        <v>43754</v>
      </c>
      <c r="W6995" t="s">
        <v>457</v>
      </c>
      <c r="X6995" t="s">
        <v>46</v>
      </c>
      <c r="Y6995">
        <v>83</v>
      </c>
      <c r="Z6995">
        <v>53</v>
      </c>
      <c r="AA6995">
        <v>400</v>
      </c>
      <c r="AB6995">
        <v>13.25</v>
      </c>
      <c r="AD6995">
        <f>IF(ISBLANK(Source[[#This Row],[CrosslistID]]),1,1/COUNTIFS(Source[CrosslistID],Source[[#This Row],[CrosslistID]],Source[TermDesc],Source[[#This Row],[TermDesc]]))</f>
        <v>1</v>
      </c>
      <c r="AG6995">
        <v>0</v>
      </c>
      <c r="AH6995">
        <v>13.25</v>
      </c>
      <c r="AI6995">
        <v>3.59</v>
      </c>
      <c r="AJ6995">
        <v>3.59</v>
      </c>
      <c r="AK6995">
        <v>0.2</v>
      </c>
      <c r="AL69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3.59</v>
      </c>
      <c r="AM6995">
        <f>IF(AND(Source[[#This Row],[Credit_Noncredit]]="Noncredit",Source[[#This Row],[FTEF]]&gt;0),Source[[#This Row],[NC XLST FTES]]*525/(437.5*Source[[#This Row],[FTEF]]),0)</f>
        <v>21.54</v>
      </c>
      <c r="AN6995">
        <f>IF(Source[[#This Row],[Credit_Noncredit]]="Credit",Source[[#This Row],[Census Enrollment]],Source[[#This Row],[Noncredit Avg. Attendance]])</f>
        <v>21.54</v>
      </c>
    </row>
    <row r="6996" spans="1:40" x14ac:dyDescent="0.25">
      <c r="A6996" t="s">
        <v>4484</v>
      </c>
      <c r="B6996" t="s">
        <v>33</v>
      </c>
      <c r="C6996" t="s">
        <v>229</v>
      </c>
      <c r="D6996" t="s">
        <v>230</v>
      </c>
      <c r="E6996" s="4">
        <v>83047</v>
      </c>
      <c r="F6996" s="4" t="s">
        <v>285</v>
      </c>
      <c r="G6996" s="4">
        <v>3020</v>
      </c>
      <c r="H6996" t="str">
        <f>CONCATENATE(Source[[#This Row],[Subject]],TRIM(Source[[#This Row],[Course]]))</f>
        <v>ESLF3020</v>
      </c>
      <c r="I6996" t="str">
        <f>VLOOKUP(Source[[#This Row],[SubjCrse]],'Courses and Categories'!$E$2:$G$1816,3,FALSE)</f>
        <v>Noncredit ESL</v>
      </c>
      <c r="J6996">
        <v>702</v>
      </c>
      <c r="K6996" t="s">
        <v>286</v>
      </c>
      <c r="L6996" t="s">
        <v>39</v>
      </c>
      <c r="M6996" t="s">
        <v>40</v>
      </c>
      <c r="N6996" t="s">
        <v>63</v>
      </c>
      <c r="O6996">
        <v>1230</v>
      </c>
      <c r="P6996">
        <v>1450</v>
      </c>
      <c r="Q6996" t="s">
        <v>52</v>
      </c>
      <c r="R6996">
        <v>325</v>
      </c>
      <c r="S6996" t="s">
        <v>53</v>
      </c>
      <c r="T6996" t="s">
        <v>44</v>
      </c>
      <c r="U6996" s="1">
        <v>43755</v>
      </c>
      <c r="V6996" s="1">
        <v>43819</v>
      </c>
      <c r="W6996" t="s">
        <v>457</v>
      </c>
      <c r="X6996" t="s">
        <v>46</v>
      </c>
      <c r="Y6996">
        <v>82</v>
      </c>
      <c r="Z6996">
        <v>44</v>
      </c>
      <c r="AA6996">
        <v>400</v>
      </c>
      <c r="AB6996">
        <v>11</v>
      </c>
      <c r="AD6996">
        <f>IF(ISBLANK(Source[[#This Row],[CrosslistID]]),1,1/COUNTIFS(Source[CrosslistID],Source[[#This Row],[CrosslistID]],Source[TermDesc],Source[[#This Row],[TermDesc]]))</f>
        <v>1</v>
      </c>
      <c r="AG6996">
        <v>0</v>
      </c>
      <c r="AH6996">
        <v>11</v>
      </c>
      <c r="AI6996">
        <v>2.371</v>
      </c>
      <c r="AJ6996">
        <v>2.371</v>
      </c>
      <c r="AK6996">
        <v>0.2</v>
      </c>
      <c r="AL69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2.371</v>
      </c>
      <c r="AM6996">
        <f>IF(AND(Source[[#This Row],[Credit_Noncredit]]="Noncredit",Source[[#This Row],[FTEF]]&gt;0),Source[[#This Row],[NC XLST FTES]]*525/(437.5*Source[[#This Row],[FTEF]]),0)</f>
        <v>14.226000000000001</v>
      </c>
      <c r="AN6996">
        <f>IF(Source[[#This Row],[Credit_Noncredit]]="Credit",Source[[#This Row],[Census Enrollment]],Source[[#This Row],[Noncredit Avg. Attendance]])</f>
        <v>14.226000000000001</v>
      </c>
    </row>
    <row r="6997" spans="1:40" x14ac:dyDescent="0.25">
      <c r="A6997" t="s">
        <v>4484</v>
      </c>
      <c r="B6997" t="s">
        <v>33</v>
      </c>
      <c r="C6997" t="s">
        <v>229</v>
      </c>
      <c r="D6997" t="s">
        <v>230</v>
      </c>
      <c r="E6997" s="4">
        <v>83059</v>
      </c>
      <c r="F6997" s="4" t="s">
        <v>285</v>
      </c>
      <c r="G6997" s="4">
        <v>3129</v>
      </c>
      <c r="H6997" t="str">
        <f>CONCATENATE(Source[[#This Row],[Subject]],TRIM(Source[[#This Row],[Course]]))</f>
        <v>ESLF3129</v>
      </c>
      <c r="I6997" t="str">
        <f>VLOOKUP(Source[[#This Row],[SubjCrse]],'Courses and Categories'!$E$2:$G$1816,3,FALSE)</f>
        <v>Noncredit ESL</v>
      </c>
      <c r="J6997">
        <v>401</v>
      </c>
      <c r="K6997" t="s">
        <v>300</v>
      </c>
      <c r="L6997" t="s">
        <v>39</v>
      </c>
      <c r="M6997" t="s">
        <v>40</v>
      </c>
      <c r="N6997" t="s">
        <v>195</v>
      </c>
      <c r="O6997">
        <v>1220</v>
      </c>
      <c r="P6997">
        <v>1310</v>
      </c>
      <c r="Q6997" t="s">
        <v>64</v>
      </c>
      <c r="S6997" t="s">
        <v>65</v>
      </c>
      <c r="T6997">
        <v>1</v>
      </c>
      <c r="U6997" s="1">
        <v>43694</v>
      </c>
      <c r="V6997" s="1">
        <v>43819</v>
      </c>
      <c r="W6997" t="s">
        <v>301</v>
      </c>
      <c r="X6997" t="s">
        <v>46</v>
      </c>
      <c r="Y6997">
        <v>58</v>
      </c>
      <c r="Z6997">
        <v>44</v>
      </c>
      <c r="AA6997">
        <v>500</v>
      </c>
      <c r="AB6997">
        <v>8.8000000000000007</v>
      </c>
      <c r="AD6997">
        <f>IF(ISBLANK(Source[[#This Row],[CrosslistID]]),1,1/COUNTIFS(Source[CrosslistID],Source[[#This Row],[CrosslistID]],Source[TermDesc],Source[[#This Row],[TermDesc]]))</f>
        <v>1</v>
      </c>
      <c r="AG6997">
        <v>0</v>
      </c>
      <c r="AH6997">
        <v>8.8000000000000007</v>
      </c>
      <c r="AI6997">
        <v>2.581</v>
      </c>
      <c r="AJ6997">
        <v>2.581</v>
      </c>
      <c r="AK6997">
        <v>0.2</v>
      </c>
      <c r="AL69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2.581</v>
      </c>
      <c r="AM6997">
        <f>IF(AND(Source[[#This Row],[Credit_Noncredit]]="Noncredit",Source[[#This Row],[FTEF]]&gt;0),Source[[#This Row],[NC XLST FTES]]*525/(437.5*Source[[#This Row],[FTEF]]),0)</f>
        <v>15.486000000000001</v>
      </c>
      <c r="AN6997">
        <f>IF(Source[[#This Row],[Credit_Noncredit]]="Credit",Source[[#This Row],[Census Enrollment]],Source[[#This Row],[Noncredit Avg. Attendance]])</f>
        <v>15.486000000000001</v>
      </c>
    </row>
    <row r="6998" spans="1:40" x14ac:dyDescent="0.25">
      <c r="A6998" t="s">
        <v>4484</v>
      </c>
      <c r="B6998" t="s">
        <v>33</v>
      </c>
      <c r="C6998" t="s">
        <v>229</v>
      </c>
      <c r="D6998" t="s">
        <v>230</v>
      </c>
      <c r="E6998" s="4">
        <v>80780</v>
      </c>
      <c r="F6998" s="4" t="s">
        <v>285</v>
      </c>
      <c r="G6998" s="4">
        <v>3144</v>
      </c>
      <c r="H6998" t="str">
        <f>CONCATENATE(Source[[#This Row],[Subject]],TRIM(Source[[#This Row],[Course]]))</f>
        <v>ESLF3144</v>
      </c>
      <c r="I6998" t="str">
        <f>VLOOKUP(Source[[#This Row],[SubjCrse]],'Courses and Categories'!$E$2:$G$1816,3,FALSE)</f>
        <v>Noncredit ESL</v>
      </c>
      <c r="J6998">
        <v>401</v>
      </c>
      <c r="K6998" t="s">
        <v>302</v>
      </c>
      <c r="L6998" t="s">
        <v>39</v>
      </c>
      <c r="M6998" t="s">
        <v>40</v>
      </c>
      <c r="N6998" t="s">
        <v>195</v>
      </c>
      <c r="O6998">
        <v>1220</v>
      </c>
      <c r="P6998">
        <v>1310</v>
      </c>
      <c r="Q6998" t="s">
        <v>64</v>
      </c>
      <c r="S6998" t="s">
        <v>65</v>
      </c>
      <c r="T6998">
        <v>1</v>
      </c>
      <c r="U6998" s="1">
        <v>43694</v>
      </c>
      <c r="V6998" s="1">
        <v>43819</v>
      </c>
      <c r="W6998" t="s">
        <v>388</v>
      </c>
      <c r="X6998" t="s">
        <v>46</v>
      </c>
      <c r="Y6998">
        <v>121</v>
      </c>
      <c r="Z6998">
        <v>67</v>
      </c>
      <c r="AA6998">
        <v>500</v>
      </c>
      <c r="AB6998">
        <v>13.4</v>
      </c>
      <c r="AD6998">
        <f>IF(ISBLANK(Source[[#This Row],[CrosslistID]]),1,1/COUNTIFS(Source[CrosslistID],Source[[#This Row],[CrosslistID]],Source[TermDesc],Source[[#This Row],[TermDesc]]))</f>
        <v>1</v>
      </c>
      <c r="AG6998">
        <v>0</v>
      </c>
      <c r="AH6998">
        <v>13.4</v>
      </c>
      <c r="AI6998">
        <v>3.97</v>
      </c>
      <c r="AJ6998">
        <v>3.97</v>
      </c>
      <c r="AK6998">
        <v>0.2</v>
      </c>
      <c r="AL69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3.97</v>
      </c>
      <c r="AM6998">
        <f>IF(AND(Source[[#This Row],[Credit_Noncredit]]="Noncredit",Source[[#This Row],[FTEF]]&gt;0),Source[[#This Row],[NC XLST FTES]]*525/(437.5*Source[[#This Row],[FTEF]]),0)</f>
        <v>23.82</v>
      </c>
      <c r="AN6998">
        <f>IF(Source[[#This Row],[Credit_Noncredit]]="Credit",Source[[#This Row],[Census Enrollment]],Source[[#This Row],[Noncredit Avg. Attendance]])</f>
        <v>23.82</v>
      </c>
    </row>
    <row r="6999" spans="1:40" x14ac:dyDescent="0.25">
      <c r="A6999" t="s">
        <v>4484</v>
      </c>
      <c r="B6999" t="s">
        <v>33</v>
      </c>
      <c r="C6999" t="s">
        <v>229</v>
      </c>
      <c r="D6999" t="s">
        <v>230</v>
      </c>
      <c r="E6999" s="4">
        <v>81935</v>
      </c>
      <c r="F6999" s="4" t="s">
        <v>285</v>
      </c>
      <c r="G6999" s="4">
        <v>3144</v>
      </c>
      <c r="H6999" t="str">
        <f>CONCATENATE(Source[[#This Row],[Subject]],TRIM(Source[[#This Row],[Course]]))</f>
        <v>ESLF3144</v>
      </c>
      <c r="I6999" t="str">
        <f>VLOOKUP(Source[[#This Row],[SubjCrse]],'Courses and Categories'!$E$2:$G$1816,3,FALSE)</f>
        <v>Noncredit ESL</v>
      </c>
      <c r="J6999">
        <v>402</v>
      </c>
      <c r="K6999" t="s">
        <v>302</v>
      </c>
      <c r="L6999" t="s">
        <v>39</v>
      </c>
      <c r="M6999" t="s">
        <v>40</v>
      </c>
      <c r="N6999" t="s">
        <v>195</v>
      </c>
      <c r="O6999">
        <v>1220</v>
      </c>
      <c r="P6999">
        <v>1310</v>
      </c>
      <c r="Q6999" t="s">
        <v>64</v>
      </c>
      <c r="S6999" t="s">
        <v>65</v>
      </c>
      <c r="T6999">
        <v>1</v>
      </c>
      <c r="U6999" s="1">
        <v>43694</v>
      </c>
      <c r="V6999" s="1">
        <v>43819</v>
      </c>
      <c r="W6999" t="s">
        <v>303</v>
      </c>
      <c r="X6999" t="s">
        <v>46</v>
      </c>
      <c r="Y6999">
        <v>120</v>
      </c>
      <c r="Z6999">
        <v>92</v>
      </c>
      <c r="AA6999">
        <v>500</v>
      </c>
      <c r="AB6999">
        <v>18.399999999999999</v>
      </c>
      <c r="AD6999">
        <f>IF(ISBLANK(Source[[#This Row],[CrosslistID]]),1,1/COUNTIFS(Source[CrosslistID],Source[[#This Row],[CrosslistID]],Source[TermDesc],Source[[#This Row],[TermDesc]]))</f>
        <v>1</v>
      </c>
      <c r="AG6999">
        <v>0</v>
      </c>
      <c r="AH6999">
        <v>18.399999999999999</v>
      </c>
      <c r="AI6999">
        <v>6.2690000000000001</v>
      </c>
      <c r="AJ6999">
        <v>6.2690000000000001</v>
      </c>
      <c r="AK6999">
        <v>0.2</v>
      </c>
      <c r="AL69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6.2690000000000001</v>
      </c>
      <c r="AM6999">
        <f>IF(AND(Source[[#This Row],[Credit_Noncredit]]="Noncredit",Source[[#This Row],[FTEF]]&gt;0),Source[[#This Row],[NC XLST FTES]]*525/(437.5*Source[[#This Row],[FTEF]]),0)</f>
        <v>37.613999999999997</v>
      </c>
      <c r="AN6999">
        <f>IF(Source[[#This Row],[Credit_Noncredit]]="Credit",Source[[#This Row],[Census Enrollment]],Source[[#This Row],[Noncredit Avg. Attendance]])</f>
        <v>37.613999999999997</v>
      </c>
    </row>
    <row r="7000" spans="1:40" x14ac:dyDescent="0.25">
      <c r="A7000" t="s">
        <v>4484</v>
      </c>
      <c r="B7000" t="s">
        <v>33</v>
      </c>
      <c r="C7000" t="s">
        <v>229</v>
      </c>
      <c r="D7000" t="s">
        <v>230</v>
      </c>
      <c r="E7000" s="4">
        <v>81941</v>
      </c>
      <c r="F7000" s="4" t="s">
        <v>285</v>
      </c>
      <c r="G7000" s="4">
        <v>3144</v>
      </c>
      <c r="H7000" t="str">
        <f>CONCATENATE(Source[[#This Row],[Subject]],TRIM(Source[[#This Row],[Course]]))</f>
        <v>ESLF3144</v>
      </c>
      <c r="I7000" t="str">
        <f>VLOOKUP(Source[[#This Row],[SubjCrse]],'Courses and Categories'!$E$2:$G$1816,3,FALSE)</f>
        <v>Noncredit ESL</v>
      </c>
      <c r="J7000">
        <v>403</v>
      </c>
      <c r="K7000" t="s">
        <v>302</v>
      </c>
      <c r="L7000" t="s">
        <v>39</v>
      </c>
      <c r="M7000" t="s">
        <v>40</v>
      </c>
      <c r="N7000" t="s">
        <v>195</v>
      </c>
      <c r="O7000">
        <v>1220</v>
      </c>
      <c r="P7000">
        <v>1310</v>
      </c>
      <c r="Q7000" t="s">
        <v>64</v>
      </c>
      <c r="S7000" t="s">
        <v>65</v>
      </c>
      <c r="T7000">
        <v>1</v>
      </c>
      <c r="U7000" s="1">
        <v>43694</v>
      </c>
      <c r="V7000" s="1">
        <v>43819</v>
      </c>
      <c r="W7000" t="s">
        <v>305</v>
      </c>
      <c r="X7000" t="s">
        <v>46</v>
      </c>
      <c r="Y7000">
        <v>104</v>
      </c>
      <c r="Z7000">
        <v>28</v>
      </c>
      <c r="AA7000">
        <v>500</v>
      </c>
      <c r="AB7000">
        <v>5.6</v>
      </c>
      <c r="AD7000">
        <f>IF(ISBLANK(Source[[#This Row],[CrosslistID]]),1,1/COUNTIFS(Source[CrosslistID],Source[[#This Row],[CrosslistID]],Source[TermDesc],Source[[#This Row],[TermDesc]]))</f>
        <v>1</v>
      </c>
      <c r="AG7000">
        <v>0</v>
      </c>
      <c r="AH7000">
        <v>5.6</v>
      </c>
      <c r="AI7000">
        <v>3.03</v>
      </c>
      <c r="AJ7000">
        <v>3.03</v>
      </c>
      <c r="AK7000">
        <v>0.2</v>
      </c>
      <c r="AL70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3.03</v>
      </c>
      <c r="AM7000">
        <f>IF(AND(Source[[#This Row],[Credit_Noncredit]]="Noncredit",Source[[#This Row],[FTEF]]&gt;0),Source[[#This Row],[NC XLST FTES]]*525/(437.5*Source[[#This Row],[FTEF]]),0)</f>
        <v>18.18</v>
      </c>
      <c r="AN7000">
        <f>IF(Source[[#This Row],[Credit_Noncredit]]="Credit",Source[[#This Row],[Census Enrollment]],Source[[#This Row],[Noncredit Avg. Attendance]])</f>
        <v>18.18</v>
      </c>
    </row>
    <row r="7001" spans="1:40" x14ac:dyDescent="0.25">
      <c r="A7001" t="s">
        <v>4484</v>
      </c>
      <c r="B7001" t="s">
        <v>33</v>
      </c>
      <c r="C7001" t="s">
        <v>229</v>
      </c>
      <c r="D7001" t="s">
        <v>230</v>
      </c>
      <c r="E7001" s="4">
        <v>83464</v>
      </c>
      <c r="F7001" s="4" t="s">
        <v>285</v>
      </c>
      <c r="G7001" s="4">
        <v>3348</v>
      </c>
      <c r="H7001" t="str">
        <f>CONCATENATE(Source[[#This Row],[Subject]],TRIM(Source[[#This Row],[Course]]))</f>
        <v>ESLF3348</v>
      </c>
      <c r="I7001" t="str">
        <f>VLOOKUP(Source[[#This Row],[SubjCrse]],'Courses and Categories'!$E$2:$G$1816,3,FALSE)</f>
        <v>Noncredit ESL</v>
      </c>
      <c r="J7001">
        <v>201</v>
      </c>
      <c r="K7001" t="s">
        <v>306</v>
      </c>
      <c r="L7001" t="s">
        <v>39</v>
      </c>
      <c r="M7001" t="s">
        <v>40</v>
      </c>
      <c r="N7001" t="s">
        <v>3043</v>
      </c>
      <c r="O7001" t="s">
        <v>294</v>
      </c>
      <c r="P7001" t="s">
        <v>2918</v>
      </c>
      <c r="Q7001" t="s">
        <v>71</v>
      </c>
      <c r="R7001" t="s">
        <v>4498</v>
      </c>
      <c r="S7001" t="s">
        <v>61</v>
      </c>
      <c r="T7001">
        <v>1</v>
      </c>
      <c r="U7001" s="1">
        <v>43694</v>
      </c>
      <c r="V7001" s="1">
        <v>43819</v>
      </c>
      <c r="W7001" t="s">
        <v>4499</v>
      </c>
      <c r="X7001" t="s">
        <v>46</v>
      </c>
      <c r="Y7001">
        <v>102</v>
      </c>
      <c r="Z7001">
        <v>47</v>
      </c>
      <c r="AA7001">
        <v>200</v>
      </c>
      <c r="AB7001">
        <v>23.5</v>
      </c>
      <c r="AD7001">
        <f>IF(ISBLANK(Source[[#This Row],[CrosslistID]]),1,1/COUNTIFS(Source[CrosslistID],Source[[#This Row],[CrosslistID]],Source[TermDesc],Source[[#This Row],[TermDesc]]))</f>
        <v>1</v>
      </c>
      <c r="AG7001">
        <v>0</v>
      </c>
      <c r="AH7001">
        <v>23.5</v>
      </c>
      <c r="AI7001">
        <v>2.5459999999999998</v>
      </c>
      <c r="AJ7001">
        <v>2.5459999999999998</v>
      </c>
      <c r="AK7001">
        <v>0.2</v>
      </c>
      <c r="AL70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2.5459999999999998</v>
      </c>
      <c r="AM7001">
        <f>IF(AND(Source[[#This Row],[Credit_Noncredit]]="Noncredit",Source[[#This Row],[FTEF]]&gt;0),Source[[#This Row],[NC XLST FTES]]*525/(437.5*Source[[#This Row],[FTEF]]),0)</f>
        <v>15.275999999999998</v>
      </c>
      <c r="AN7001">
        <f>IF(Source[[#This Row],[Credit_Noncredit]]="Credit",Source[[#This Row],[Census Enrollment]],Source[[#This Row],[Noncredit Avg. Attendance]])</f>
        <v>15.275999999999998</v>
      </c>
    </row>
    <row r="7002" spans="1:40" x14ac:dyDescent="0.25">
      <c r="A7002" t="s">
        <v>4484</v>
      </c>
      <c r="B7002" t="s">
        <v>33</v>
      </c>
      <c r="C7002" t="s">
        <v>229</v>
      </c>
      <c r="D7002" t="s">
        <v>230</v>
      </c>
      <c r="E7002" s="4">
        <v>83447</v>
      </c>
      <c r="F7002" s="4" t="s">
        <v>285</v>
      </c>
      <c r="G7002" s="4">
        <v>3349</v>
      </c>
      <c r="H7002" t="str">
        <f>CONCATENATE(Source[[#This Row],[Subject]],TRIM(Source[[#This Row],[Course]]))</f>
        <v>ESLF3349</v>
      </c>
      <c r="I7002" t="str">
        <f>VLOOKUP(Source[[#This Row],[SubjCrse]],'Courses and Categories'!$E$2:$G$1816,3,FALSE)</f>
        <v>Noncredit ESL</v>
      </c>
      <c r="J7002">
        <v>101</v>
      </c>
      <c r="K7002" t="s">
        <v>309</v>
      </c>
      <c r="L7002" t="s">
        <v>39</v>
      </c>
      <c r="M7002" t="s">
        <v>40</v>
      </c>
      <c r="N7002" t="s">
        <v>63</v>
      </c>
      <c r="O7002">
        <v>1110</v>
      </c>
      <c r="P7002">
        <v>1220</v>
      </c>
      <c r="Q7002" t="s">
        <v>1649</v>
      </c>
      <c r="R7002">
        <v>255</v>
      </c>
      <c r="S7002" t="s">
        <v>134</v>
      </c>
      <c r="T7002">
        <v>1</v>
      </c>
      <c r="U7002" s="1">
        <v>43694</v>
      </c>
      <c r="V7002" s="1">
        <v>43819</v>
      </c>
      <c r="W7002" t="s">
        <v>421</v>
      </c>
      <c r="X7002" t="s">
        <v>46</v>
      </c>
      <c r="Y7002">
        <v>107</v>
      </c>
      <c r="Z7002">
        <v>44</v>
      </c>
      <c r="AA7002">
        <v>200</v>
      </c>
      <c r="AB7002">
        <v>22</v>
      </c>
      <c r="AD7002">
        <f>IF(ISBLANK(Source[[#This Row],[CrosslistID]]),1,1/COUNTIFS(Source[CrosslistID],Source[[#This Row],[CrosslistID]],Source[TermDesc],Source[[#This Row],[TermDesc]]))</f>
        <v>1</v>
      </c>
      <c r="AG7002">
        <v>0</v>
      </c>
      <c r="AH7002">
        <v>22</v>
      </c>
      <c r="AI7002">
        <v>4.3330000000000002</v>
      </c>
      <c r="AJ7002">
        <v>4.3330000000000002</v>
      </c>
      <c r="AK7002">
        <v>0.2</v>
      </c>
      <c r="AL70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4.3330000000000002</v>
      </c>
      <c r="AM7002">
        <f>IF(AND(Source[[#This Row],[Credit_Noncredit]]="Noncredit",Source[[#This Row],[FTEF]]&gt;0),Source[[#This Row],[NC XLST FTES]]*525/(437.5*Source[[#This Row],[FTEF]]),0)</f>
        <v>25.998000000000005</v>
      </c>
      <c r="AN7002">
        <f>IF(Source[[#This Row],[Credit_Noncredit]]="Credit",Source[[#This Row],[Census Enrollment]],Source[[#This Row],[Noncredit Avg. Attendance]])</f>
        <v>25.998000000000005</v>
      </c>
    </row>
    <row r="7003" spans="1:40" x14ac:dyDescent="0.25">
      <c r="A7003" t="s">
        <v>4484</v>
      </c>
      <c r="B7003" t="s">
        <v>33</v>
      </c>
      <c r="C7003" t="s">
        <v>229</v>
      </c>
      <c r="D7003" t="s">
        <v>230</v>
      </c>
      <c r="E7003" s="4">
        <v>82928</v>
      </c>
      <c r="F7003" s="4" t="s">
        <v>285</v>
      </c>
      <c r="G7003" s="4">
        <v>3349</v>
      </c>
      <c r="H7003" t="str">
        <f>CONCATENATE(Source[[#This Row],[Subject]],TRIM(Source[[#This Row],[Course]]))</f>
        <v>ESLF3349</v>
      </c>
      <c r="I7003" t="str">
        <f>VLOOKUP(Source[[#This Row],[SubjCrse]],'Courses and Categories'!$E$2:$G$1816,3,FALSE)</f>
        <v>Noncredit ESL</v>
      </c>
      <c r="J7003">
        <v>401</v>
      </c>
      <c r="K7003" t="s">
        <v>309</v>
      </c>
      <c r="L7003" t="s">
        <v>39</v>
      </c>
      <c r="M7003" t="s">
        <v>40</v>
      </c>
      <c r="N7003" t="s">
        <v>59</v>
      </c>
      <c r="O7003">
        <v>1230</v>
      </c>
      <c r="P7003">
        <v>1445</v>
      </c>
      <c r="Q7003" t="s">
        <v>64</v>
      </c>
      <c r="S7003" t="s">
        <v>65</v>
      </c>
      <c r="T7003">
        <v>1</v>
      </c>
      <c r="U7003" s="1">
        <v>43694</v>
      </c>
      <c r="V7003" s="1">
        <v>43819</v>
      </c>
      <c r="W7003" t="s">
        <v>311</v>
      </c>
      <c r="X7003" t="s">
        <v>46</v>
      </c>
      <c r="Y7003">
        <v>65</v>
      </c>
      <c r="Z7003">
        <v>29</v>
      </c>
      <c r="AA7003">
        <v>500</v>
      </c>
      <c r="AB7003">
        <v>5.8</v>
      </c>
      <c r="AD7003">
        <f>IF(ISBLANK(Source[[#This Row],[CrosslistID]]),1,1/COUNTIFS(Source[CrosslistID],Source[[#This Row],[CrosslistID]],Source[TermDesc],Source[[#This Row],[TermDesc]]))</f>
        <v>1</v>
      </c>
      <c r="AG7003">
        <v>0</v>
      </c>
      <c r="AH7003">
        <v>5.8</v>
      </c>
      <c r="AI7003">
        <v>3.6240000000000001</v>
      </c>
      <c r="AJ7003">
        <v>3.6240000000000001</v>
      </c>
      <c r="AK7003">
        <v>0.2</v>
      </c>
      <c r="AL70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3.6240000000000001</v>
      </c>
      <c r="AM7003">
        <f>IF(AND(Source[[#This Row],[Credit_Noncredit]]="Noncredit",Source[[#This Row],[FTEF]]&gt;0),Source[[#This Row],[NC XLST FTES]]*525/(437.5*Source[[#This Row],[FTEF]]),0)</f>
        <v>21.744000000000003</v>
      </c>
      <c r="AN7003">
        <f>IF(Source[[#This Row],[Credit_Noncredit]]="Credit",Source[[#This Row],[Census Enrollment]],Source[[#This Row],[Noncredit Avg. Attendance]])</f>
        <v>21.744000000000003</v>
      </c>
    </row>
    <row r="7004" spans="1:40" x14ac:dyDescent="0.25">
      <c r="A7004" t="s">
        <v>4484</v>
      </c>
      <c r="B7004" t="s">
        <v>33</v>
      </c>
      <c r="C7004" t="s">
        <v>229</v>
      </c>
      <c r="D7004" t="s">
        <v>230</v>
      </c>
      <c r="E7004" s="4">
        <v>83381</v>
      </c>
      <c r="F7004" s="4" t="s">
        <v>285</v>
      </c>
      <c r="G7004" s="4">
        <v>3349</v>
      </c>
      <c r="H7004" t="str">
        <f>CONCATENATE(Source[[#This Row],[Subject]],TRIM(Source[[#This Row],[Course]]))</f>
        <v>ESLF3349</v>
      </c>
      <c r="I7004" t="str">
        <f>VLOOKUP(Source[[#This Row],[SubjCrse]],'Courses and Categories'!$E$2:$G$1816,3,FALSE)</f>
        <v>Noncredit ESL</v>
      </c>
      <c r="J7004">
        <v>402</v>
      </c>
      <c r="K7004" t="s">
        <v>309</v>
      </c>
      <c r="L7004" t="s">
        <v>39</v>
      </c>
      <c r="M7004" t="s">
        <v>40</v>
      </c>
      <c r="N7004" t="s">
        <v>195</v>
      </c>
      <c r="O7004">
        <v>1220</v>
      </c>
      <c r="P7004">
        <v>1310</v>
      </c>
      <c r="Q7004" t="s">
        <v>64</v>
      </c>
      <c r="S7004" t="s">
        <v>65</v>
      </c>
      <c r="T7004">
        <v>1</v>
      </c>
      <c r="U7004" s="1">
        <v>43694</v>
      </c>
      <c r="V7004" s="1">
        <v>43819</v>
      </c>
      <c r="W7004" t="s">
        <v>346</v>
      </c>
      <c r="X7004" t="s">
        <v>46</v>
      </c>
      <c r="Y7004">
        <v>59</v>
      </c>
      <c r="Z7004">
        <v>31</v>
      </c>
      <c r="AA7004">
        <v>300</v>
      </c>
      <c r="AB7004">
        <v>10.333299999999999</v>
      </c>
      <c r="AD7004">
        <f>IF(ISBLANK(Source[[#This Row],[CrosslistID]]),1,1/COUNTIFS(Source[CrosslistID],Source[[#This Row],[CrosslistID]],Source[TermDesc],Source[[#This Row],[TermDesc]]))</f>
        <v>1</v>
      </c>
      <c r="AG7004">
        <v>0</v>
      </c>
      <c r="AH7004">
        <v>10.333299999999999</v>
      </c>
      <c r="AI7004">
        <v>2.1389999999999998</v>
      </c>
      <c r="AJ7004">
        <v>2.1389999999999998</v>
      </c>
      <c r="AK7004">
        <v>0.2</v>
      </c>
      <c r="AL70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2.1389999999999998</v>
      </c>
      <c r="AM7004">
        <f>IF(AND(Source[[#This Row],[Credit_Noncredit]]="Noncredit",Source[[#This Row],[FTEF]]&gt;0),Source[[#This Row],[NC XLST FTES]]*525/(437.5*Source[[#This Row],[FTEF]]),0)</f>
        <v>12.834</v>
      </c>
      <c r="AN7004">
        <f>IF(Source[[#This Row],[Credit_Noncredit]]="Credit",Source[[#This Row],[Census Enrollment]],Source[[#This Row],[Noncredit Avg. Attendance]])</f>
        <v>12.834</v>
      </c>
    </row>
    <row r="7005" spans="1:40" x14ac:dyDescent="0.25">
      <c r="A7005" t="s">
        <v>4484</v>
      </c>
      <c r="B7005" t="s">
        <v>33</v>
      </c>
      <c r="C7005" t="s">
        <v>229</v>
      </c>
      <c r="D7005" t="s">
        <v>230</v>
      </c>
      <c r="E7005" s="4">
        <v>83465</v>
      </c>
      <c r="F7005" s="4" t="s">
        <v>285</v>
      </c>
      <c r="G7005" s="4">
        <v>3568</v>
      </c>
      <c r="H7005" t="str">
        <f>CONCATENATE(Source[[#This Row],[Subject]],TRIM(Source[[#This Row],[Course]]))</f>
        <v>ESLF3568</v>
      </c>
      <c r="I7005" t="str">
        <f>VLOOKUP(Source[[#This Row],[SubjCrse]],'Courses and Categories'!$E$2:$G$1816,3,FALSE)</f>
        <v>Noncredit ESL</v>
      </c>
      <c r="J7005">
        <v>201</v>
      </c>
      <c r="K7005" t="s">
        <v>4500</v>
      </c>
      <c r="L7005" t="s">
        <v>39</v>
      </c>
      <c r="M7005" t="s">
        <v>40</v>
      </c>
      <c r="N7005" t="s">
        <v>288</v>
      </c>
      <c r="O7005">
        <v>1230</v>
      </c>
      <c r="P7005">
        <v>1500</v>
      </c>
      <c r="Q7005" t="s">
        <v>60</v>
      </c>
      <c r="R7005">
        <v>323</v>
      </c>
      <c r="S7005" t="s">
        <v>61</v>
      </c>
      <c r="T7005">
        <v>1</v>
      </c>
      <c r="U7005" s="1">
        <v>43694</v>
      </c>
      <c r="V7005" s="1">
        <v>43819</v>
      </c>
      <c r="W7005" t="s">
        <v>353</v>
      </c>
      <c r="X7005" t="s">
        <v>46</v>
      </c>
      <c r="Y7005">
        <v>106</v>
      </c>
      <c r="Z7005">
        <v>60</v>
      </c>
      <c r="AA7005">
        <v>200</v>
      </c>
      <c r="AB7005">
        <v>30</v>
      </c>
      <c r="AD7005">
        <f>IF(ISBLANK(Source[[#This Row],[CrosslistID]]),1,1/COUNTIFS(Source[CrosslistID],Source[[#This Row],[CrosslistID]],Source[TermDesc],Source[[#This Row],[TermDesc]]))</f>
        <v>1</v>
      </c>
      <c r="AG7005">
        <v>0</v>
      </c>
      <c r="AH7005">
        <v>30</v>
      </c>
      <c r="AI7005">
        <v>3.51</v>
      </c>
      <c r="AJ7005">
        <v>3.51</v>
      </c>
      <c r="AK7005">
        <v>0.2</v>
      </c>
      <c r="AL70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3.51</v>
      </c>
      <c r="AM7005">
        <f>IF(AND(Source[[#This Row],[Credit_Noncredit]]="Noncredit",Source[[#This Row],[FTEF]]&gt;0),Source[[#This Row],[NC XLST FTES]]*525/(437.5*Source[[#This Row],[FTEF]]),0)</f>
        <v>21.06</v>
      </c>
      <c r="AN7005">
        <f>IF(Source[[#This Row],[Credit_Noncredit]]="Credit",Source[[#This Row],[Census Enrollment]],Source[[#This Row],[Noncredit Avg. Attendance]])</f>
        <v>21.06</v>
      </c>
    </row>
    <row r="7006" spans="1:40" x14ac:dyDescent="0.25">
      <c r="A7006" t="s">
        <v>4484</v>
      </c>
      <c r="B7006" t="s">
        <v>33</v>
      </c>
      <c r="C7006" t="s">
        <v>229</v>
      </c>
      <c r="D7006" t="s">
        <v>230</v>
      </c>
      <c r="E7006" s="4">
        <v>82941</v>
      </c>
      <c r="F7006" s="4" t="s">
        <v>285</v>
      </c>
      <c r="G7006" s="4">
        <v>3568</v>
      </c>
      <c r="H7006" t="str">
        <f>CONCATENATE(Source[[#This Row],[Subject]],TRIM(Source[[#This Row],[Course]]))</f>
        <v>ESLF3568</v>
      </c>
      <c r="I7006" t="str">
        <f>VLOOKUP(Source[[#This Row],[SubjCrse]],'Courses and Categories'!$E$2:$G$1816,3,FALSE)</f>
        <v>Noncredit ESL</v>
      </c>
      <c r="J7006">
        <v>301</v>
      </c>
      <c r="K7006" t="s">
        <v>4500</v>
      </c>
      <c r="L7006" t="s">
        <v>39</v>
      </c>
      <c r="M7006" t="s">
        <v>40</v>
      </c>
      <c r="N7006" t="s">
        <v>276</v>
      </c>
      <c r="O7006">
        <v>1230</v>
      </c>
      <c r="P7006">
        <v>1445</v>
      </c>
      <c r="Q7006" t="s">
        <v>247</v>
      </c>
      <c r="S7006" t="s">
        <v>248</v>
      </c>
      <c r="T7006">
        <v>1</v>
      </c>
      <c r="U7006" s="1">
        <v>43694</v>
      </c>
      <c r="V7006" s="1">
        <v>43819</v>
      </c>
      <c r="W7006" t="s">
        <v>308</v>
      </c>
      <c r="X7006" t="s">
        <v>46</v>
      </c>
      <c r="Y7006">
        <v>149</v>
      </c>
      <c r="Z7006">
        <v>48</v>
      </c>
      <c r="AA7006">
        <v>200</v>
      </c>
      <c r="AB7006">
        <v>24</v>
      </c>
      <c r="AD7006">
        <f>IF(ISBLANK(Source[[#This Row],[CrosslistID]]),1,1/COUNTIFS(Source[CrosslistID],Source[[#This Row],[CrosslistID]],Source[TermDesc],Source[[#This Row],[TermDesc]]))</f>
        <v>1</v>
      </c>
      <c r="AG7006">
        <v>0</v>
      </c>
      <c r="AH7006">
        <v>24</v>
      </c>
      <c r="AI7006">
        <v>4.1950000000000003</v>
      </c>
      <c r="AJ7006">
        <v>4.1950000000000003</v>
      </c>
      <c r="AK7006">
        <v>0.2</v>
      </c>
      <c r="AL70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4.1950000000000003</v>
      </c>
      <c r="AM7006">
        <f>IF(AND(Source[[#This Row],[Credit_Noncredit]]="Noncredit",Source[[#This Row],[FTEF]]&gt;0),Source[[#This Row],[NC XLST FTES]]*525/(437.5*Source[[#This Row],[FTEF]]),0)</f>
        <v>25.17</v>
      </c>
      <c r="AN7006">
        <f>IF(Source[[#This Row],[Credit_Noncredit]]="Credit",Source[[#This Row],[Census Enrollment]],Source[[#This Row],[Noncredit Avg. Attendance]])</f>
        <v>25.17</v>
      </c>
    </row>
    <row r="7007" spans="1:40" x14ac:dyDescent="0.25">
      <c r="A7007" t="s">
        <v>4484</v>
      </c>
      <c r="B7007" t="s">
        <v>33</v>
      </c>
      <c r="C7007" t="s">
        <v>229</v>
      </c>
      <c r="D7007" t="s">
        <v>230</v>
      </c>
      <c r="E7007" s="4">
        <v>82207</v>
      </c>
      <c r="F7007" s="4" t="s">
        <v>285</v>
      </c>
      <c r="G7007" s="4">
        <v>3584</v>
      </c>
      <c r="H7007" t="str">
        <f>CONCATENATE(Source[[#This Row],[Subject]],TRIM(Source[[#This Row],[Course]]))</f>
        <v>ESLF3584</v>
      </c>
      <c r="I7007" t="str">
        <f>VLOOKUP(Source[[#This Row],[SubjCrse]],'Courses and Categories'!$E$2:$G$1816,3,FALSE)</f>
        <v>Noncredit ESL</v>
      </c>
      <c r="J7007">
        <v>401</v>
      </c>
      <c r="K7007" t="s">
        <v>4501</v>
      </c>
      <c r="L7007" t="s">
        <v>39</v>
      </c>
      <c r="M7007" t="s">
        <v>40</v>
      </c>
      <c r="N7007" t="s">
        <v>195</v>
      </c>
      <c r="O7007">
        <v>1220</v>
      </c>
      <c r="P7007">
        <v>1310</v>
      </c>
      <c r="Q7007" t="s">
        <v>64</v>
      </c>
      <c r="S7007" t="s">
        <v>65</v>
      </c>
      <c r="T7007">
        <v>1</v>
      </c>
      <c r="U7007" s="1">
        <v>43694</v>
      </c>
      <c r="V7007" s="1">
        <v>43819</v>
      </c>
      <c r="W7007" t="s">
        <v>313</v>
      </c>
      <c r="X7007" t="s">
        <v>46</v>
      </c>
      <c r="Y7007">
        <v>103</v>
      </c>
      <c r="Z7007">
        <v>64</v>
      </c>
      <c r="AA7007">
        <v>300</v>
      </c>
      <c r="AB7007">
        <v>21.333300000000001</v>
      </c>
      <c r="AD7007">
        <f>IF(ISBLANK(Source[[#This Row],[CrosslistID]]),1,1/COUNTIFS(Source[CrosslistID],Source[[#This Row],[CrosslistID]],Source[TermDesc],Source[[#This Row],[TermDesc]]))</f>
        <v>1</v>
      </c>
      <c r="AG7007">
        <v>0</v>
      </c>
      <c r="AH7007">
        <v>21.333300000000001</v>
      </c>
      <c r="AI7007">
        <v>3.6320000000000001</v>
      </c>
      <c r="AJ7007">
        <v>3.6320000000000001</v>
      </c>
      <c r="AK7007">
        <v>0.2</v>
      </c>
      <c r="AL70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3.6320000000000001</v>
      </c>
      <c r="AM7007">
        <f>IF(AND(Source[[#This Row],[Credit_Noncredit]]="Noncredit",Source[[#This Row],[FTEF]]&gt;0),Source[[#This Row],[NC XLST FTES]]*525/(437.5*Source[[#This Row],[FTEF]]),0)</f>
        <v>21.791999999999998</v>
      </c>
      <c r="AN7007">
        <f>IF(Source[[#This Row],[Credit_Noncredit]]="Credit",Source[[#This Row],[Census Enrollment]],Source[[#This Row],[Noncredit Avg. Attendance]])</f>
        <v>21.791999999999998</v>
      </c>
    </row>
    <row r="7008" spans="1:40" x14ac:dyDescent="0.25">
      <c r="A7008" t="s">
        <v>4484</v>
      </c>
      <c r="B7008" t="s">
        <v>33</v>
      </c>
      <c r="C7008" t="s">
        <v>229</v>
      </c>
      <c r="D7008" t="s">
        <v>230</v>
      </c>
      <c r="E7008" s="4">
        <v>80790</v>
      </c>
      <c r="F7008" s="4" t="s">
        <v>285</v>
      </c>
      <c r="G7008" s="4">
        <v>3584</v>
      </c>
      <c r="H7008" t="str">
        <f>CONCATENATE(Source[[#This Row],[Subject]],TRIM(Source[[#This Row],[Course]]))</f>
        <v>ESLF3584</v>
      </c>
      <c r="I7008" t="str">
        <f>VLOOKUP(Source[[#This Row],[SubjCrse]],'Courses and Categories'!$E$2:$G$1816,3,FALSE)</f>
        <v>Noncredit ESL</v>
      </c>
      <c r="J7008">
        <v>504</v>
      </c>
      <c r="K7008" t="s">
        <v>4501</v>
      </c>
      <c r="L7008" t="s">
        <v>39</v>
      </c>
      <c r="M7008" t="s">
        <v>40</v>
      </c>
      <c r="N7008" t="s">
        <v>63</v>
      </c>
      <c r="O7008">
        <v>1200</v>
      </c>
      <c r="P7008">
        <v>1305</v>
      </c>
      <c r="Q7008" t="s">
        <v>76</v>
      </c>
      <c r="R7008">
        <v>625</v>
      </c>
      <c r="S7008" t="s">
        <v>77</v>
      </c>
      <c r="T7008">
        <v>1</v>
      </c>
      <c r="U7008" s="1">
        <v>43694</v>
      </c>
      <c r="V7008" s="1">
        <v>43819</v>
      </c>
      <c r="W7008" t="s">
        <v>1142</v>
      </c>
      <c r="X7008" t="s">
        <v>46</v>
      </c>
      <c r="Y7008">
        <v>128</v>
      </c>
      <c r="Z7008">
        <v>22</v>
      </c>
      <c r="AA7008">
        <v>100</v>
      </c>
      <c r="AB7008">
        <v>22</v>
      </c>
      <c r="AD7008">
        <f>IF(ISBLANK(Source[[#This Row],[CrosslistID]]),1,1/COUNTIFS(Source[CrosslistID],Source[[#This Row],[CrosslistID]],Source[TermDesc],Source[[#This Row],[TermDesc]]))</f>
        <v>1</v>
      </c>
      <c r="AG7008">
        <v>0</v>
      </c>
      <c r="AH7008">
        <v>22</v>
      </c>
      <c r="AI7008">
        <v>2.9849999999999999</v>
      </c>
      <c r="AJ7008">
        <v>2.9849999999999999</v>
      </c>
      <c r="AK7008">
        <v>0.2</v>
      </c>
      <c r="AL70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2.9849999999999999</v>
      </c>
      <c r="AM7008">
        <f>IF(AND(Source[[#This Row],[Credit_Noncredit]]="Noncredit",Source[[#This Row],[FTEF]]&gt;0),Source[[#This Row],[NC XLST FTES]]*525/(437.5*Source[[#This Row],[FTEF]]),0)</f>
        <v>17.91</v>
      </c>
      <c r="AN7008">
        <f>IF(Source[[#This Row],[Credit_Noncredit]]="Credit",Source[[#This Row],[Census Enrollment]],Source[[#This Row],[Noncredit Avg. Attendance]])</f>
        <v>17.91</v>
      </c>
    </row>
    <row r="7009" spans="1:40" x14ac:dyDescent="0.25">
      <c r="A7009" t="s">
        <v>4484</v>
      </c>
      <c r="B7009" t="s">
        <v>33</v>
      </c>
      <c r="C7009" t="s">
        <v>229</v>
      </c>
      <c r="D7009" t="s">
        <v>230</v>
      </c>
      <c r="E7009" s="4">
        <v>83582</v>
      </c>
      <c r="F7009" s="4" t="s">
        <v>285</v>
      </c>
      <c r="G7009" s="4">
        <v>4002</v>
      </c>
      <c r="H7009" t="str">
        <f>CONCATENATE(Source[[#This Row],[Subject]],TRIM(Source[[#This Row],[Course]]))</f>
        <v>ESLF4002</v>
      </c>
      <c r="I7009" t="str">
        <f>VLOOKUP(Source[[#This Row],[SubjCrse]],'Courses and Categories'!$E$2:$G$1816,3,FALSE)</f>
        <v>Noncredit ESL</v>
      </c>
      <c r="J7009">
        <v>401</v>
      </c>
      <c r="K7009" t="s">
        <v>315</v>
      </c>
      <c r="L7009" t="s">
        <v>39</v>
      </c>
      <c r="M7009" t="s">
        <v>40</v>
      </c>
      <c r="N7009" t="s">
        <v>195</v>
      </c>
      <c r="O7009">
        <v>920</v>
      </c>
      <c r="P7009">
        <v>1010</v>
      </c>
      <c r="Q7009" t="s">
        <v>64</v>
      </c>
      <c r="R7009">
        <v>802</v>
      </c>
      <c r="S7009" t="s">
        <v>65</v>
      </c>
      <c r="T7009">
        <v>1</v>
      </c>
      <c r="U7009" s="1">
        <v>43694</v>
      </c>
      <c r="V7009" s="1">
        <v>43819</v>
      </c>
      <c r="W7009" t="s">
        <v>259</v>
      </c>
      <c r="X7009" t="s">
        <v>46</v>
      </c>
      <c r="Y7009">
        <v>51</v>
      </c>
      <c r="Z7009">
        <v>42</v>
      </c>
      <c r="AA7009">
        <v>300</v>
      </c>
      <c r="AB7009">
        <v>14</v>
      </c>
      <c r="AD7009">
        <f>IF(ISBLANK(Source[[#This Row],[CrosslistID]]),1,1/COUNTIFS(Source[CrosslistID],Source[[#This Row],[CrosslistID]],Source[TermDesc],Source[[#This Row],[TermDesc]]))</f>
        <v>1</v>
      </c>
      <c r="AG7009">
        <v>0</v>
      </c>
      <c r="AH7009">
        <v>14</v>
      </c>
      <c r="AI7009">
        <v>4.3099999999999996</v>
      </c>
      <c r="AJ7009">
        <v>4.3099999999999996</v>
      </c>
      <c r="AK7009">
        <v>0.2</v>
      </c>
      <c r="AL70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4.3099999999999996</v>
      </c>
      <c r="AM7009">
        <f>IF(AND(Source[[#This Row],[Credit_Noncredit]]="Noncredit",Source[[#This Row],[FTEF]]&gt;0),Source[[#This Row],[NC XLST FTES]]*525/(437.5*Source[[#This Row],[FTEF]]),0)</f>
        <v>25.86</v>
      </c>
      <c r="AN7009">
        <f>IF(Source[[#This Row],[Credit_Noncredit]]="Credit",Source[[#This Row],[Census Enrollment]],Source[[#This Row],[Noncredit Avg. Attendance]])</f>
        <v>25.86</v>
      </c>
    </row>
    <row r="7010" spans="1:40" x14ac:dyDescent="0.25">
      <c r="A7010" t="s">
        <v>4484</v>
      </c>
      <c r="B7010" t="s">
        <v>33</v>
      </c>
      <c r="C7010" t="s">
        <v>229</v>
      </c>
      <c r="D7010" t="s">
        <v>230</v>
      </c>
      <c r="E7010" s="4">
        <v>80827</v>
      </c>
      <c r="F7010" s="4" t="s">
        <v>285</v>
      </c>
      <c r="G7010" s="4">
        <v>4006</v>
      </c>
      <c r="H7010" t="str">
        <f>CONCATENATE(Source[[#This Row],[Subject]],TRIM(Source[[#This Row],[Course]]))</f>
        <v>ESLF4006</v>
      </c>
      <c r="I7010" t="str">
        <f>VLOOKUP(Source[[#This Row],[SubjCrse]],'Courses and Categories'!$E$2:$G$1816,3,FALSE)</f>
        <v>Noncredit ESL</v>
      </c>
      <c r="J7010">
        <v>402</v>
      </c>
      <c r="K7010" t="s">
        <v>316</v>
      </c>
      <c r="L7010" t="s">
        <v>39</v>
      </c>
      <c r="M7010" t="s">
        <v>40</v>
      </c>
      <c r="N7010" t="s">
        <v>59</v>
      </c>
      <c r="O7010">
        <v>1230</v>
      </c>
      <c r="P7010">
        <v>1445</v>
      </c>
      <c r="Q7010" t="s">
        <v>64</v>
      </c>
      <c r="R7010">
        <v>803</v>
      </c>
      <c r="S7010" t="s">
        <v>65</v>
      </c>
      <c r="T7010">
        <v>1</v>
      </c>
      <c r="U7010" s="1">
        <v>43694</v>
      </c>
      <c r="V7010" s="1">
        <v>43819</v>
      </c>
      <c r="W7010" t="s">
        <v>317</v>
      </c>
      <c r="X7010" t="s">
        <v>46</v>
      </c>
      <c r="Y7010">
        <v>45</v>
      </c>
      <c r="Z7010">
        <v>20</v>
      </c>
      <c r="AA7010">
        <v>500</v>
      </c>
      <c r="AB7010">
        <v>4</v>
      </c>
      <c r="AD7010">
        <f>IF(ISBLANK(Source[[#This Row],[CrosslistID]]),1,1/COUNTIFS(Source[CrosslistID],Source[[#This Row],[CrosslistID]],Source[TermDesc],Source[[#This Row],[TermDesc]]))</f>
        <v>1</v>
      </c>
      <c r="AG7010">
        <v>0</v>
      </c>
      <c r="AH7010">
        <v>4</v>
      </c>
      <c r="AI7010">
        <v>1.5569999999999999</v>
      </c>
      <c r="AJ7010">
        <v>1.5569999999999999</v>
      </c>
      <c r="AK7010">
        <v>0.2</v>
      </c>
      <c r="AL70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1.5569999999999999</v>
      </c>
      <c r="AM7010">
        <f>IF(AND(Source[[#This Row],[Credit_Noncredit]]="Noncredit",Source[[#This Row],[FTEF]]&gt;0),Source[[#This Row],[NC XLST FTES]]*525/(437.5*Source[[#This Row],[FTEF]]),0)</f>
        <v>9.3419999999999987</v>
      </c>
      <c r="AN7010">
        <f>IF(Source[[#This Row],[Credit_Noncredit]]="Credit",Source[[#This Row],[Census Enrollment]],Source[[#This Row],[Noncredit Avg. Attendance]])</f>
        <v>9.3419999999999987</v>
      </c>
    </row>
    <row r="7011" spans="1:40" x14ac:dyDescent="0.25">
      <c r="A7011" t="s">
        <v>4484</v>
      </c>
      <c r="B7011" t="s">
        <v>33</v>
      </c>
      <c r="C7011" t="s">
        <v>229</v>
      </c>
      <c r="D7011" t="s">
        <v>230</v>
      </c>
      <c r="E7011" s="4">
        <v>80989</v>
      </c>
      <c r="F7011" s="4" t="s">
        <v>285</v>
      </c>
      <c r="G7011" s="4">
        <v>4127</v>
      </c>
      <c r="H7011" t="str">
        <f>CONCATENATE(Source[[#This Row],[Subject]],TRIM(Source[[#This Row],[Course]]))</f>
        <v>ESLF4127</v>
      </c>
      <c r="I7011" t="str">
        <f>VLOOKUP(Source[[#This Row],[SubjCrse]],'Courses and Categories'!$E$2:$G$1816,3,FALSE)</f>
        <v>Noncredit ESL</v>
      </c>
      <c r="J7011">
        <v>401</v>
      </c>
      <c r="K7011" t="s">
        <v>319</v>
      </c>
      <c r="L7011" t="s">
        <v>50</v>
      </c>
      <c r="M7011" t="s">
        <v>40</v>
      </c>
      <c r="N7011" t="s">
        <v>51</v>
      </c>
      <c r="O7011">
        <v>830</v>
      </c>
      <c r="P7011">
        <v>1045</v>
      </c>
      <c r="Q7011" t="s">
        <v>64</v>
      </c>
      <c r="S7011" t="s">
        <v>65</v>
      </c>
      <c r="T7011">
        <v>1</v>
      </c>
      <c r="U7011" s="1">
        <v>43694</v>
      </c>
      <c r="V7011" s="1">
        <v>43819</v>
      </c>
      <c r="W7011" t="s">
        <v>318</v>
      </c>
      <c r="X7011" t="s">
        <v>46</v>
      </c>
      <c r="Y7011">
        <v>95</v>
      </c>
      <c r="Z7011">
        <v>55</v>
      </c>
      <c r="AA7011">
        <v>500</v>
      </c>
      <c r="AB7011">
        <v>11</v>
      </c>
      <c r="AD7011">
        <f>IF(ISBLANK(Source[[#This Row],[CrosslistID]]),1,1/COUNTIFS(Source[CrosslistID],Source[[#This Row],[CrosslistID]],Source[TermDesc],Source[[#This Row],[TermDesc]]))</f>
        <v>1</v>
      </c>
      <c r="AG7011">
        <v>0</v>
      </c>
      <c r="AH7011">
        <v>11</v>
      </c>
      <c r="AI7011">
        <v>1.5669999999999999</v>
      </c>
      <c r="AJ7011">
        <v>1.5669999999999999</v>
      </c>
      <c r="AK7011">
        <v>0.1</v>
      </c>
      <c r="AL70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1.5669999999999999</v>
      </c>
      <c r="AM7011">
        <f>IF(AND(Source[[#This Row],[Credit_Noncredit]]="Noncredit",Source[[#This Row],[FTEF]]&gt;0),Source[[#This Row],[NC XLST FTES]]*525/(437.5*Source[[#This Row],[FTEF]]),0)</f>
        <v>18.803999999999998</v>
      </c>
      <c r="AN7011">
        <f>IF(Source[[#This Row],[Credit_Noncredit]]="Credit",Source[[#This Row],[Census Enrollment]],Source[[#This Row],[Noncredit Avg. Attendance]])</f>
        <v>18.803999999999998</v>
      </c>
    </row>
    <row r="7012" spans="1:40" x14ac:dyDescent="0.25">
      <c r="A7012" t="s">
        <v>4484</v>
      </c>
      <c r="B7012" t="s">
        <v>33</v>
      </c>
      <c r="C7012" t="s">
        <v>229</v>
      </c>
      <c r="D7012" t="s">
        <v>230</v>
      </c>
      <c r="E7012" s="4">
        <v>81090</v>
      </c>
      <c r="F7012" s="4" t="s">
        <v>285</v>
      </c>
      <c r="G7012" s="4">
        <v>4127</v>
      </c>
      <c r="H7012" t="str">
        <f>CONCATENATE(Source[[#This Row],[Subject]],TRIM(Source[[#This Row],[Course]]))</f>
        <v>ESLF4127</v>
      </c>
      <c r="I7012" t="str">
        <f>VLOOKUP(Source[[#This Row],[SubjCrse]],'Courses and Categories'!$E$2:$G$1816,3,FALSE)</f>
        <v>Noncredit ESL</v>
      </c>
      <c r="J7012">
        <v>402</v>
      </c>
      <c r="K7012" t="s">
        <v>319</v>
      </c>
      <c r="L7012" t="s">
        <v>50</v>
      </c>
      <c r="M7012" t="s">
        <v>40</v>
      </c>
      <c r="N7012" t="s">
        <v>224</v>
      </c>
      <c r="O7012">
        <v>830</v>
      </c>
      <c r="P7012">
        <v>1045</v>
      </c>
      <c r="Q7012" t="s">
        <v>64</v>
      </c>
      <c r="S7012" t="s">
        <v>65</v>
      </c>
      <c r="T7012">
        <v>1</v>
      </c>
      <c r="U7012" s="1">
        <v>43694</v>
      </c>
      <c r="V7012" s="1">
        <v>43819</v>
      </c>
      <c r="W7012" t="s">
        <v>323</v>
      </c>
      <c r="X7012" t="s">
        <v>46</v>
      </c>
      <c r="Y7012">
        <v>67</v>
      </c>
      <c r="Z7012">
        <v>64</v>
      </c>
      <c r="AA7012">
        <v>500</v>
      </c>
      <c r="AB7012">
        <v>12.8</v>
      </c>
      <c r="AD7012">
        <f>IF(ISBLANK(Source[[#This Row],[CrosslistID]]),1,1/COUNTIFS(Source[CrosslistID],Source[[#This Row],[CrosslistID]],Source[TermDesc],Source[[#This Row],[TermDesc]]))</f>
        <v>1</v>
      </c>
      <c r="AG7012">
        <v>0</v>
      </c>
      <c r="AH7012">
        <v>12.8</v>
      </c>
      <c r="AI7012">
        <v>1.752</v>
      </c>
      <c r="AJ7012">
        <v>1.752</v>
      </c>
      <c r="AK7012">
        <v>0.1</v>
      </c>
      <c r="AL70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1.752</v>
      </c>
      <c r="AM7012">
        <f>IF(AND(Source[[#This Row],[Credit_Noncredit]]="Noncredit",Source[[#This Row],[FTEF]]&gt;0),Source[[#This Row],[NC XLST FTES]]*525/(437.5*Source[[#This Row],[FTEF]]),0)</f>
        <v>21.023999999999997</v>
      </c>
      <c r="AN7012">
        <f>IF(Source[[#This Row],[Credit_Noncredit]]="Credit",Source[[#This Row],[Census Enrollment]],Source[[#This Row],[Noncredit Avg. Attendance]])</f>
        <v>21.023999999999997</v>
      </c>
    </row>
    <row r="7013" spans="1:40" x14ac:dyDescent="0.25">
      <c r="A7013" t="s">
        <v>4484</v>
      </c>
      <c r="B7013" t="s">
        <v>33</v>
      </c>
      <c r="C7013" t="s">
        <v>229</v>
      </c>
      <c r="D7013" t="s">
        <v>230</v>
      </c>
      <c r="E7013" s="4">
        <v>83061</v>
      </c>
      <c r="F7013" s="4" t="s">
        <v>285</v>
      </c>
      <c r="G7013" s="4">
        <v>4127</v>
      </c>
      <c r="H7013" t="str">
        <f>CONCATENATE(Source[[#This Row],[Subject]],TRIM(Source[[#This Row],[Course]]))</f>
        <v>ESLF4127</v>
      </c>
      <c r="I7013" t="str">
        <f>VLOOKUP(Source[[#This Row],[SubjCrse]],'Courses and Categories'!$E$2:$G$1816,3,FALSE)</f>
        <v>Noncredit ESL</v>
      </c>
      <c r="J7013">
        <v>403</v>
      </c>
      <c r="K7013" t="s">
        <v>319</v>
      </c>
      <c r="L7013" t="s">
        <v>50</v>
      </c>
      <c r="M7013" t="s">
        <v>40</v>
      </c>
      <c r="N7013" t="s">
        <v>51</v>
      </c>
      <c r="O7013">
        <v>1100</v>
      </c>
      <c r="P7013">
        <v>1315</v>
      </c>
      <c r="Q7013" t="s">
        <v>64</v>
      </c>
      <c r="S7013" t="s">
        <v>65</v>
      </c>
      <c r="T7013">
        <v>1</v>
      </c>
      <c r="U7013" s="1">
        <v>43694</v>
      </c>
      <c r="V7013" s="1">
        <v>43819</v>
      </c>
      <c r="W7013" t="s">
        <v>269</v>
      </c>
      <c r="X7013" t="s">
        <v>46</v>
      </c>
      <c r="Y7013">
        <v>92</v>
      </c>
      <c r="Z7013">
        <v>92</v>
      </c>
      <c r="AA7013">
        <v>500</v>
      </c>
      <c r="AB7013">
        <v>18.399999999999999</v>
      </c>
      <c r="AD7013">
        <f>IF(ISBLANK(Source[[#This Row],[CrosslistID]]),1,1/COUNTIFS(Source[CrosslistID],Source[[#This Row],[CrosslistID]],Source[TermDesc],Source[[#This Row],[TermDesc]]))</f>
        <v>1</v>
      </c>
      <c r="AG7013">
        <v>0</v>
      </c>
      <c r="AH7013">
        <v>18.399999999999999</v>
      </c>
      <c r="AI7013">
        <v>2.0670000000000002</v>
      </c>
      <c r="AJ7013">
        <v>2.0670000000000002</v>
      </c>
      <c r="AK7013">
        <v>0.1</v>
      </c>
      <c r="AL70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2.0670000000000002</v>
      </c>
      <c r="AM7013">
        <f>IF(AND(Source[[#This Row],[Credit_Noncredit]]="Noncredit",Source[[#This Row],[FTEF]]&gt;0),Source[[#This Row],[NC XLST FTES]]*525/(437.5*Source[[#This Row],[FTEF]]),0)</f>
        <v>24.804000000000006</v>
      </c>
      <c r="AN7013">
        <f>IF(Source[[#This Row],[Credit_Noncredit]]="Credit",Source[[#This Row],[Census Enrollment]],Source[[#This Row],[Noncredit Avg. Attendance]])</f>
        <v>24.804000000000006</v>
      </c>
    </row>
    <row r="7014" spans="1:40" x14ac:dyDescent="0.25">
      <c r="A7014" t="s">
        <v>4484</v>
      </c>
      <c r="B7014" t="s">
        <v>33</v>
      </c>
      <c r="C7014" t="s">
        <v>229</v>
      </c>
      <c r="D7014" t="s">
        <v>230</v>
      </c>
      <c r="E7014" s="4">
        <v>83062</v>
      </c>
      <c r="F7014" s="4" t="s">
        <v>285</v>
      </c>
      <c r="G7014" s="4">
        <v>4127</v>
      </c>
      <c r="H7014" t="str">
        <f>CONCATENATE(Source[[#This Row],[Subject]],TRIM(Source[[#This Row],[Course]]))</f>
        <v>ESLF4127</v>
      </c>
      <c r="I7014" t="str">
        <f>VLOOKUP(Source[[#This Row],[SubjCrse]],'Courses and Categories'!$E$2:$G$1816,3,FALSE)</f>
        <v>Noncredit ESL</v>
      </c>
      <c r="J7014">
        <v>404</v>
      </c>
      <c r="K7014" t="s">
        <v>319</v>
      </c>
      <c r="L7014" t="s">
        <v>50</v>
      </c>
      <c r="M7014" t="s">
        <v>40</v>
      </c>
      <c r="N7014" t="s">
        <v>224</v>
      </c>
      <c r="O7014">
        <v>1100</v>
      </c>
      <c r="P7014">
        <v>1315</v>
      </c>
      <c r="Q7014" t="s">
        <v>64</v>
      </c>
      <c r="S7014" t="s">
        <v>65</v>
      </c>
      <c r="T7014">
        <v>1</v>
      </c>
      <c r="U7014" s="1">
        <v>43694</v>
      </c>
      <c r="V7014" s="1">
        <v>43819</v>
      </c>
      <c r="W7014" t="s">
        <v>320</v>
      </c>
      <c r="X7014" t="s">
        <v>46</v>
      </c>
      <c r="Y7014">
        <v>67</v>
      </c>
      <c r="Z7014">
        <v>57</v>
      </c>
      <c r="AA7014">
        <v>503</v>
      </c>
      <c r="AB7014">
        <v>11.332000000000001</v>
      </c>
      <c r="AD7014">
        <f>IF(ISBLANK(Source[[#This Row],[CrosslistID]]),1,1/COUNTIFS(Source[CrosslistID],Source[[#This Row],[CrosslistID]],Source[TermDesc],Source[[#This Row],[TermDesc]]))</f>
        <v>1</v>
      </c>
      <c r="AG7014">
        <v>0</v>
      </c>
      <c r="AH7014">
        <v>11.332000000000001</v>
      </c>
      <c r="AI7014">
        <v>1.786</v>
      </c>
      <c r="AJ7014">
        <v>1.786</v>
      </c>
      <c r="AK7014">
        <v>0.1</v>
      </c>
      <c r="AL70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1.786</v>
      </c>
      <c r="AM7014">
        <f>IF(AND(Source[[#This Row],[Credit_Noncredit]]="Noncredit",Source[[#This Row],[FTEF]]&gt;0),Source[[#This Row],[NC XLST FTES]]*525/(437.5*Source[[#This Row],[FTEF]]),0)</f>
        <v>21.431999999999999</v>
      </c>
      <c r="AN7014">
        <f>IF(Source[[#This Row],[Credit_Noncredit]]="Credit",Source[[#This Row],[Census Enrollment]],Source[[#This Row],[Noncredit Avg. Attendance]])</f>
        <v>21.431999999999999</v>
      </c>
    </row>
    <row r="7015" spans="1:40" x14ac:dyDescent="0.25">
      <c r="A7015" t="s">
        <v>4484</v>
      </c>
      <c r="B7015" t="s">
        <v>33</v>
      </c>
      <c r="C7015" t="s">
        <v>229</v>
      </c>
      <c r="D7015" t="s">
        <v>230</v>
      </c>
      <c r="E7015" s="4">
        <v>83328</v>
      </c>
      <c r="F7015" s="4" t="s">
        <v>285</v>
      </c>
      <c r="G7015" s="4">
        <v>4127</v>
      </c>
      <c r="H7015" t="str">
        <f>CONCATENATE(Source[[#This Row],[Subject]],TRIM(Source[[#This Row],[Course]]))</f>
        <v>ESLF4127</v>
      </c>
      <c r="I7015" t="str">
        <f>VLOOKUP(Source[[#This Row],[SubjCrse]],'Courses and Categories'!$E$2:$G$1816,3,FALSE)</f>
        <v>Noncredit ESL</v>
      </c>
      <c r="J7015">
        <v>405</v>
      </c>
      <c r="K7015" t="s">
        <v>319</v>
      </c>
      <c r="L7015" t="s">
        <v>50</v>
      </c>
      <c r="M7015" t="s">
        <v>40</v>
      </c>
      <c r="N7015" t="s">
        <v>224</v>
      </c>
      <c r="O7015">
        <v>1100</v>
      </c>
      <c r="P7015">
        <v>1315</v>
      </c>
      <c r="Q7015" t="s">
        <v>64</v>
      </c>
      <c r="S7015" t="s">
        <v>65</v>
      </c>
      <c r="T7015">
        <v>1</v>
      </c>
      <c r="U7015" s="1">
        <v>43694</v>
      </c>
      <c r="V7015" s="1">
        <v>43819</v>
      </c>
      <c r="W7015" t="s">
        <v>322</v>
      </c>
      <c r="X7015" t="s">
        <v>46</v>
      </c>
      <c r="Y7015">
        <v>86</v>
      </c>
      <c r="Z7015">
        <v>84</v>
      </c>
      <c r="AA7015">
        <v>500</v>
      </c>
      <c r="AB7015">
        <v>16.8</v>
      </c>
      <c r="AD7015">
        <f>IF(ISBLANK(Source[[#This Row],[CrosslistID]]),1,1/COUNTIFS(Source[CrosslistID],Source[[#This Row],[CrosslistID]],Source[TermDesc],Source[[#This Row],[TermDesc]]))</f>
        <v>1</v>
      </c>
      <c r="AG7015">
        <v>0</v>
      </c>
      <c r="AH7015">
        <v>16.8</v>
      </c>
      <c r="AI7015">
        <v>2.1520000000000001</v>
      </c>
      <c r="AJ7015">
        <v>2.1520000000000001</v>
      </c>
      <c r="AK7015">
        <v>0.1</v>
      </c>
      <c r="AL70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2.1520000000000001</v>
      </c>
      <c r="AM7015">
        <f>IF(AND(Source[[#This Row],[Credit_Noncredit]]="Noncredit",Source[[#This Row],[FTEF]]&gt;0),Source[[#This Row],[NC XLST FTES]]*525/(437.5*Source[[#This Row],[FTEF]]),0)</f>
        <v>25.824000000000005</v>
      </c>
      <c r="AN7015">
        <f>IF(Source[[#This Row],[Credit_Noncredit]]="Credit",Source[[#This Row],[Census Enrollment]],Source[[#This Row],[Noncredit Avg. Attendance]])</f>
        <v>25.824000000000005</v>
      </c>
    </row>
    <row r="7016" spans="1:40" x14ac:dyDescent="0.25">
      <c r="A7016" t="s">
        <v>4484</v>
      </c>
      <c r="B7016" t="s">
        <v>33</v>
      </c>
      <c r="C7016" t="s">
        <v>229</v>
      </c>
      <c r="D7016" t="s">
        <v>230</v>
      </c>
      <c r="E7016" s="4">
        <v>81080</v>
      </c>
      <c r="F7016" s="4" t="s">
        <v>285</v>
      </c>
      <c r="G7016" s="4">
        <v>4127</v>
      </c>
      <c r="H7016" t="str">
        <f>CONCATENATE(Source[[#This Row],[Subject]],TRIM(Source[[#This Row],[Course]]))</f>
        <v>ESLF4127</v>
      </c>
      <c r="I7016" t="str">
        <f>VLOOKUP(Source[[#This Row],[SubjCrse]],'Courses and Categories'!$E$2:$G$1816,3,FALSE)</f>
        <v>Noncredit ESL</v>
      </c>
      <c r="J7016">
        <v>408</v>
      </c>
      <c r="K7016" t="s">
        <v>319</v>
      </c>
      <c r="L7016" t="s">
        <v>50</v>
      </c>
      <c r="M7016" t="s">
        <v>40</v>
      </c>
      <c r="N7016" t="s">
        <v>224</v>
      </c>
      <c r="O7016">
        <v>1330</v>
      </c>
      <c r="P7016">
        <v>1545</v>
      </c>
      <c r="Q7016" t="s">
        <v>64</v>
      </c>
      <c r="S7016" t="s">
        <v>65</v>
      </c>
      <c r="T7016">
        <v>1</v>
      </c>
      <c r="U7016" s="1">
        <v>43694</v>
      </c>
      <c r="V7016" s="1">
        <v>43819</v>
      </c>
      <c r="W7016" t="s">
        <v>4502</v>
      </c>
      <c r="X7016" t="s">
        <v>46</v>
      </c>
      <c r="Y7016">
        <v>78</v>
      </c>
      <c r="Z7016">
        <v>76</v>
      </c>
      <c r="AA7016">
        <v>500</v>
      </c>
      <c r="AB7016">
        <v>15.2</v>
      </c>
      <c r="AD7016">
        <f>IF(ISBLANK(Source[[#This Row],[CrosslistID]]),1,1/COUNTIFS(Source[CrosslistID],Source[[#This Row],[CrosslistID]],Source[TermDesc],Source[[#This Row],[TermDesc]]))</f>
        <v>1</v>
      </c>
      <c r="AG7016">
        <v>0</v>
      </c>
      <c r="AH7016">
        <v>15.2</v>
      </c>
      <c r="AI7016">
        <v>1.4379999999999999</v>
      </c>
      <c r="AJ7016">
        <v>1.4379999999999999</v>
      </c>
      <c r="AK7016">
        <v>0.1</v>
      </c>
      <c r="AL70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1.4379999999999999</v>
      </c>
      <c r="AM7016">
        <f>IF(AND(Source[[#This Row],[Credit_Noncredit]]="Noncredit",Source[[#This Row],[FTEF]]&gt;0),Source[[#This Row],[NC XLST FTES]]*525/(437.5*Source[[#This Row],[FTEF]]),0)</f>
        <v>17.255999999999997</v>
      </c>
      <c r="AN7016">
        <f>IF(Source[[#This Row],[Credit_Noncredit]]="Credit",Source[[#This Row],[Census Enrollment]],Source[[#This Row],[Noncredit Avg. Attendance]])</f>
        <v>17.255999999999997</v>
      </c>
    </row>
    <row r="7017" spans="1:40" x14ac:dyDescent="0.25">
      <c r="A7017" t="s">
        <v>4484</v>
      </c>
      <c r="B7017" t="s">
        <v>33</v>
      </c>
      <c r="C7017" t="s">
        <v>229</v>
      </c>
      <c r="D7017" t="s">
        <v>230</v>
      </c>
      <c r="E7017" s="4">
        <v>81092</v>
      </c>
      <c r="F7017" s="4" t="s">
        <v>285</v>
      </c>
      <c r="G7017" s="4">
        <v>4127</v>
      </c>
      <c r="H7017" t="str">
        <f>CONCATENATE(Source[[#This Row],[Subject]],TRIM(Source[[#This Row],[Course]]))</f>
        <v>ESLF4127</v>
      </c>
      <c r="I7017" t="str">
        <f>VLOOKUP(Source[[#This Row],[SubjCrse]],'Courses and Categories'!$E$2:$G$1816,3,FALSE)</f>
        <v>Noncredit ESL</v>
      </c>
      <c r="J7017">
        <v>409</v>
      </c>
      <c r="K7017" t="s">
        <v>319</v>
      </c>
      <c r="L7017" t="s">
        <v>50</v>
      </c>
      <c r="M7017" t="s">
        <v>40</v>
      </c>
      <c r="N7017" t="s">
        <v>51</v>
      </c>
      <c r="O7017">
        <v>1100</v>
      </c>
      <c r="P7017">
        <v>1315</v>
      </c>
      <c r="Q7017" t="s">
        <v>64</v>
      </c>
      <c r="S7017" t="s">
        <v>65</v>
      </c>
      <c r="T7017">
        <v>1</v>
      </c>
      <c r="U7017" s="1">
        <v>43694</v>
      </c>
      <c r="V7017" s="1">
        <v>43819</v>
      </c>
      <c r="W7017" t="s">
        <v>347</v>
      </c>
      <c r="X7017" t="s">
        <v>46</v>
      </c>
      <c r="Y7017">
        <v>61</v>
      </c>
      <c r="Z7017">
        <v>61</v>
      </c>
      <c r="AA7017">
        <v>500</v>
      </c>
      <c r="AB7017">
        <v>12.2</v>
      </c>
      <c r="AD7017">
        <f>IF(ISBLANK(Source[[#This Row],[CrosslistID]]),1,1/COUNTIFS(Source[CrosslistID],Source[[#This Row],[CrosslistID]],Source[TermDesc],Source[[#This Row],[TermDesc]]))</f>
        <v>1</v>
      </c>
      <c r="AG7017">
        <v>0</v>
      </c>
      <c r="AH7017">
        <v>12.2</v>
      </c>
      <c r="AI7017">
        <v>1.2809999999999999</v>
      </c>
      <c r="AJ7017">
        <v>1.2809999999999999</v>
      </c>
      <c r="AK7017">
        <v>0.1</v>
      </c>
      <c r="AL70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1.2809999999999999</v>
      </c>
      <c r="AM7017">
        <f>IF(AND(Source[[#This Row],[Credit_Noncredit]]="Noncredit",Source[[#This Row],[FTEF]]&gt;0),Source[[#This Row],[NC XLST FTES]]*525/(437.5*Source[[#This Row],[FTEF]]),0)</f>
        <v>15.372</v>
      </c>
      <c r="AN7017">
        <f>IF(Source[[#This Row],[Credit_Noncredit]]="Credit",Source[[#This Row],[Census Enrollment]],Source[[#This Row],[Noncredit Avg. Attendance]])</f>
        <v>15.372</v>
      </c>
    </row>
    <row r="7018" spans="1:40" x14ac:dyDescent="0.25">
      <c r="A7018" t="s">
        <v>4484</v>
      </c>
      <c r="B7018" t="s">
        <v>33</v>
      </c>
      <c r="C7018" t="s">
        <v>229</v>
      </c>
      <c r="D7018" t="s">
        <v>230</v>
      </c>
      <c r="E7018" s="4">
        <v>82972</v>
      </c>
      <c r="F7018" s="4" t="s">
        <v>285</v>
      </c>
      <c r="G7018" s="4">
        <v>4127</v>
      </c>
      <c r="H7018" t="str">
        <f>CONCATENATE(Source[[#This Row],[Subject]],TRIM(Source[[#This Row],[Course]]))</f>
        <v>ESLF4127</v>
      </c>
      <c r="I7018" t="str">
        <f>VLOOKUP(Source[[#This Row],[SubjCrse]],'Courses and Categories'!$E$2:$G$1816,3,FALSE)</f>
        <v>Noncredit ESL</v>
      </c>
      <c r="J7018">
        <v>501</v>
      </c>
      <c r="K7018" t="s">
        <v>319</v>
      </c>
      <c r="L7018" t="s">
        <v>50</v>
      </c>
      <c r="M7018" t="s">
        <v>40</v>
      </c>
      <c r="N7018" t="s">
        <v>51</v>
      </c>
      <c r="O7018">
        <v>1045</v>
      </c>
      <c r="P7018">
        <v>1300</v>
      </c>
      <c r="Q7018" t="s">
        <v>76</v>
      </c>
      <c r="R7018">
        <v>725</v>
      </c>
      <c r="S7018" t="s">
        <v>77</v>
      </c>
      <c r="T7018">
        <v>1</v>
      </c>
      <c r="U7018" s="1">
        <v>43694</v>
      </c>
      <c r="V7018" s="1">
        <v>43819</v>
      </c>
      <c r="W7018" t="s">
        <v>292</v>
      </c>
      <c r="X7018" t="s">
        <v>46</v>
      </c>
      <c r="Y7018">
        <v>98</v>
      </c>
      <c r="Z7018">
        <v>81</v>
      </c>
      <c r="AA7018">
        <v>150</v>
      </c>
      <c r="AB7018">
        <v>54</v>
      </c>
      <c r="AD7018">
        <f>IF(ISBLANK(Source[[#This Row],[CrosslistID]]),1,1/COUNTIFS(Source[CrosslistID],Source[[#This Row],[CrosslistID]],Source[TermDesc],Source[[#This Row],[TermDesc]]))</f>
        <v>1</v>
      </c>
      <c r="AG7018">
        <v>0</v>
      </c>
      <c r="AH7018">
        <v>54</v>
      </c>
      <c r="AI7018">
        <v>1.2669999999999999</v>
      </c>
      <c r="AJ7018">
        <v>1.2669999999999999</v>
      </c>
      <c r="AK7018">
        <v>0.1</v>
      </c>
      <c r="AL70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1.2669999999999999</v>
      </c>
      <c r="AM7018">
        <f>IF(AND(Source[[#This Row],[Credit_Noncredit]]="Noncredit",Source[[#This Row],[FTEF]]&gt;0),Source[[#This Row],[NC XLST FTES]]*525/(437.5*Source[[#This Row],[FTEF]]),0)</f>
        <v>15.203999999999999</v>
      </c>
      <c r="AN7018">
        <f>IF(Source[[#This Row],[Credit_Noncredit]]="Credit",Source[[#This Row],[Census Enrollment]],Source[[#This Row],[Noncredit Avg. Attendance]])</f>
        <v>15.203999999999999</v>
      </c>
    </row>
    <row r="7019" spans="1:40" x14ac:dyDescent="0.25">
      <c r="A7019" t="s">
        <v>4484</v>
      </c>
      <c r="B7019" t="s">
        <v>33</v>
      </c>
      <c r="C7019" t="s">
        <v>229</v>
      </c>
      <c r="D7019" t="s">
        <v>230</v>
      </c>
      <c r="E7019" s="4">
        <v>83051</v>
      </c>
      <c r="F7019" s="4" t="s">
        <v>285</v>
      </c>
      <c r="G7019" s="4">
        <v>4127</v>
      </c>
      <c r="H7019" t="str">
        <f>CONCATENATE(Source[[#This Row],[Subject]],TRIM(Source[[#This Row],[Course]]))</f>
        <v>ESLF4127</v>
      </c>
      <c r="I7019" t="str">
        <f>VLOOKUP(Source[[#This Row],[SubjCrse]],'Courses and Categories'!$E$2:$G$1816,3,FALSE)</f>
        <v>Noncredit ESL</v>
      </c>
      <c r="J7019">
        <v>502</v>
      </c>
      <c r="K7019" t="s">
        <v>319</v>
      </c>
      <c r="L7019" t="s">
        <v>50</v>
      </c>
      <c r="M7019" t="s">
        <v>40</v>
      </c>
      <c r="N7019" t="s">
        <v>51</v>
      </c>
      <c r="O7019">
        <v>815</v>
      </c>
      <c r="P7019">
        <v>1030</v>
      </c>
      <c r="Q7019" t="s">
        <v>76</v>
      </c>
      <c r="R7019">
        <v>319</v>
      </c>
      <c r="S7019" t="s">
        <v>77</v>
      </c>
      <c r="T7019">
        <v>1</v>
      </c>
      <c r="U7019" s="1">
        <v>43694</v>
      </c>
      <c r="V7019" s="1">
        <v>43819</v>
      </c>
      <c r="W7019" t="s">
        <v>334</v>
      </c>
      <c r="X7019" t="s">
        <v>46</v>
      </c>
      <c r="Y7019">
        <v>93</v>
      </c>
      <c r="Z7019">
        <v>39</v>
      </c>
      <c r="AA7019">
        <v>150</v>
      </c>
      <c r="AB7019">
        <v>26</v>
      </c>
      <c r="AD7019">
        <f>IF(ISBLANK(Source[[#This Row],[CrosslistID]]),1,1/COUNTIFS(Source[CrosslistID],Source[[#This Row],[CrosslistID]],Source[TermDesc],Source[[#This Row],[TermDesc]]))</f>
        <v>1</v>
      </c>
      <c r="AG7019">
        <v>0</v>
      </c>
      <c r="AH7019">
        <v>26</v>
      </c>
      <c r="AI7019">
        <v>0.995</v>
      </c>
      <c r="AJ7019">
        <v>0.995</v>
      </c>
      <c r="AK7019">
        <v>0.1</v>
      </c>
      <c r="AL70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0.995</v>
      </c>
      <c r="AM7019">
        <f>IF(AND(Source[[#This Row],[Credit_Noncredit]]="Noncredit",Source[[#This Row],[FTEF]]&gt;0),Source[[#This Row],[NC XLST FTES]]*525/(437.5*Source[[#This Row],[FTEF]]),0)</f>
        <v>11.94</v>
      </c>
      <c r="AN7019">
        <f>IF(Source[[#This Row],[Credit_Noncredit]]="Credit",Source[[#This Row],[Census Enrollment]],Source[[#This Row],[Noncredit Avg. Attendance]])</f>
        <v>11.94</v>
      </c>
    </row>
    <row r="7020" spans="1:40" x14ac:dyDescent="0.25">
      <c r="A7020" t="s">
        <v>4484</v>
      </c>
      <c r="B7020" t="s">
        <v>33</v>
      </c>
      <c r="C7020" t="s">
        <v>229</v>
      </c>
      <c r="D7020" t="s">
        <v>230</v>
      </c>
      <c r="E7020" s="4">
        <v>83555</v>
      </c>
      <c r="F7020" s="4" t="s">
        <v>285</v>
      </c>
      <c r="G7020" s="4">
        <v>4347</v>
      </c>
      <c r="H7020" t="str">
        <f>CONCATENATE(Source[[#This Row],[Subject]],TRIM(Source[[#This Row],[Course]]))</f>
        <v>ESLF4347</v>
      </c>
      <c r="I7020" t="str">
        <f>VLOOKUP(Source[[#This Row],[SubjCrse]],'Courses and Categories'!$E$2:$G$1816,3,FALSE)</f>
        <v>Noncredit ESL</v>
      </c>
      <c r="J7020">
        <v>101</v>
      </c>
      <c r="K7020" t="s">
        <v>325</v>
      </c>
      <c r="L7020" t="s">
        <v>50</v>
      </c>
      <c r="M7020" t="s">
        <v>40</v>
      </c>
      <c r="N7020" t="s">
        <v>51</v>
      </c>
      <c r="O7020">
        <v>1140</v>
      </c>
      <c r="P7020">
        <v>1410</v>
      </c>
      <c r="Q7020" t="s">
        <v>233</v>
      </c>
      <c r="R7020">
        <v>316</v>
      </c>
      <c r="S7020" t="s">
        <v>134</v>
      </c>
      <c r="T7020">
        <v>1</v>
      </c>
      <c r="U7020" s="1">
        <v>43694</v>
      </c>
      <c r="V7020" s="1">
        <v>43819</v>
      </c>
      <c r="W7020" t="s">
        <v>2327</v>
      </c>
      <c r="X7020" t="s">
        <v>46</v>
      </c>
      <c r="Y7020">
        <v>85</v>
      </c>
      <c r="Z7020">
        <v>81</v>
      </c>
      <c r="AA7020">
        <v>200</v>
      </c>
      <c r="AB7020">
        <v>40.5</v>
      </c>
      <c r="AD7020">
        <f>IF(ISBLANK(Source[[#This Row],[CrosslistID]]),1,1/COUNTIFS(Source[CrosslistID],Source[[#This Row],[CrosslistID]],Source[TermDesc],Source[[#This Row],[TermDesc]]))</f>
        <v>1</v>
      </c>
      <c r="AG7020">
        <v>0</v>
      </c>
      <c r="AH7020">
        <v>40.5</v>
      </c>
      <c r="AI7020">
        <v>0.85399999999999998</v>
      </c>
      <c r="AJ7020">
        <v>0.85399999999999998</v>
      </c>
      <c r="AK7020">
        <v>0.1</v>
      </c>
      <c r="AL70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0.85399999999999998</v>
      </c>
      <c r="AM7020">
        <f>IF(AND(Source[[#This Row],[Credit_Noncredit]]="Noncredit",Source[[#This Row],[FTEF]]&gt;0),Source[[#This Row],[NC XLST FTES]]*525/(437.5*Source[[#This Row],[FTEF]]),0)</f>
        <v>10.247999999999999</v>
      </c>
      <c r="AN7020">
        <f>IF(Source[[#This Row],[Credit_Noncredit]]="Credit",Source[[#This Row],[Census Enrollment]],Source[[#This Row],[Noncredit Avg. Attendance]])</f>
        <v>10.247999999999999</v>
      </c>
    </row>
    <row r="7021" spans="1:40" x14ac:dyDescent="0.25">
      <c r="A7021" t="s">
        <v>4484</v>
      </c>
      <c r="B7021" t="s">
        <v>33</v>
      </c>
      <c r="C7021" t="s">
        <v>229</v>
      </c>
      <c r="D7021" t="s">
        <v>230</v>
      </c>
      <c r="E7021" s="4">
        <v>82505</v>
      </c>
      <c r="F7021" s="4" t="s">
        <v>285</v>
      </c>
      <c r="G7021" s="4">
        <v>4347</v>
      </c>
      <c r="H7021" t="str">
        <f>CONCATENATE(Source[[#This Row],[Subject]],TRIM(Source[[#This Row],[Course]]))</f>
        <v>ESLF4347</v>
      </c>
      <c r="I7021" t="str">
        <f>VLOOKUP(Source[[#This Row],[SubjCrse]],'Courses and Categories'!$E$2:$G$1816,3,FALSE)</f>
        <v>Noncredit ESL</v>
      </c>
      <c r="J7021">
        <v>401</v>
      </c>
      <c r="K7021" t="s">
        <v>325</v>
      </c>
      <c r="L7021" t="s">
        <v>50</v>
      </c>
      <c r="M7021" t="s">
        <v>40</v>
      </c>
      <c r="N7021" t="s">
        <v>51</v>
      </c>
      <c r="O7021">
        <v>830</v>
      </c>
      <c r="P7021">
        <v>1045</v>
      </c>
      <c r="Q7021" t="s">
        <v>64</v>
      </c>
      <c r="S7021" t="s">
        <v>65</v>
      </c>
      <c r="T7021">
        <v>1</v>
      </c>
      <c r="U7021" s="1">
        <v>43694</v>
      </c>
      <c r="V7021" s="1">
        <v>43819</v>
      </c>
      <c r="W7021" t="s">
        <v>347</v>
      </c>
      <c r="X7021" t="s">
        <v>46</v>
      </c>
      <c r="Y7021">
        <v>100</v>
      </c>
      <c r="Z7021">
        <v>98</v>
      </c>
      <c r="AA7021">
        <v>500</v>
      </c>
      <c r="AB7021">
        <v>19.600000000000001</v>
      </c>
      <c r="AD7021">
        <f>IF(ISBLANK(Source[[#This Row],[CrosslistID]]),1,1/COUNTIFS(Source[CrosslistID],Source[[#This Row],[CrosslistID]],Source[TermDesc],Source[[#This Row],[TermDesc]]))</f>
        <v>1</v>
      </c>
      <c r="AG7021">
        <v>0</v>
      </c>
      <c r="AH7021">
        <v>19.600000000000001</v>
      </c>
      <c r="AI7021">
        <v>2.4409999999999998</v>
      </c>
      <c r="AJ7021">
        <v>2.4409999999999998</v>
      </c>
      <c r="AK7021">
        <v>0.1</v>
      </c>
      <c r="AL70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2.4409999999999998</v>
      </c>
      <c r="AM7021">
        <f>IF(AND(Source[[#This Row],[Credit_Noncredit]]="Noncredit",Source[[#This Row],[FTEF]]&gt;0),Source[[#This Row],[NC XLST FTES]]*525/(437.5*Source[[#This Row],[FTEF]]),0)</f>
        <v>29.291999999999998</v>
      </c>
      <c r="AN7021">
        <f>IF(Source[[#This Row],[Credit_Noncredit]]="Credit",Source[[#This Row],[Census Enrollment]],Source[[#This Row],[Noncredit Avg. Attendance]])</f>
        <v>29.291999999999998</v>
      </c>
    </row>
    <row r="7022" spans="1:40" x14ac:dyDescent="0.25">
      <c r="A7022" t="s">
        <v>4484</v>
      </c>
      <c r="B7022" t="s">
        <v>33</v>
      </c>
      <c r="C7022" t="s">
        <v>229</v>
      </c>
      <c r="D7022" t="s">
        <v>230</v>
      </c>
      <c r="E7022" s="4">
        <v>80887</v>
      </c>
      <c r="F7022" s="4" t="s">
        <v>285</v>
      </c>
      <c r="G7022" s="4">
        <v>4347</v>
      </c>
      <c r="H7022" t="str">
        <f>CONCATENATE(Source[[#This Row],[Subject]],TRIM(Source[[#This Row],[Course]]))</f>
        <v>ESLF4347</v>
      </c>
      <c r="I7022" t="str">
        <f>VLOOKUP(Source[[#This Row],[SubjCrse]],'Courses and Categories'!$E$2:$G$1816,3,FALSE)</f>
        <v>Noncredit ESL</v>
      </c>
      <c r="J7022">
        <v>402</v>
      </c>
      <c r="K7022" t="s">
        <v>325</v>
      </c>
      <c r="L7022" t="s">
        <v>50</v>
      </c>
      <c r="M7022" t="s">
        <v>40</v>
      </c>
      <c r="N7022" t="s">
        <v>224</v>
      </c>
      <c r="O7022">
        <v>830</v>
      </c>
      <c r="P7022">
        <v>1045</v>
      </c>
      <c r="Q7022" t="s">
        <v>64</v>
      </c>
      <c r="S7022" t="s">
        <v>65</v>
      </c>
      <c r="T7022">
        <v>1</v>
      </c>
      <c r="U7022" s="1">
        <v>43694</v>
      </c>
      <c r="V7022" s="1">
        <v>43819</v>
      </c>
      <c r="W7022" t="s">
        <v>326</v>
      </c>
      <c r="X7022" t="s">
        <v>46</v>
      </c>
      <c r="Y7022">
        <v>99</v>
      </c>
      <c r="Z7022">
        <v>84</v>
      </c>
      <c r="AA7022">
        <v>450</v>
      </c>
      <c r="AB7022">
        <v>18.666699999999999</v>
      </c>
      <c r="AD7022">
        <f>IF(ISBLANK(Source[[#This Row],[CrosslistID]]),1,1/COUNTIFS(Source[CrosslistID],Source[[#This Row],[CrosslistID]],Source[TermDesc],Source[[#This Row],[TermDesc]]))</f>
        <v>1</v>
      </c>
      <c r="AG7022">
        <v>0</v>
      </c>
      <c r="AH7022">
        <v>18.666699999999999</v>
      </c>
      <c r="AI7022">
        <v>3.3140000000000001</v>
      </c>
      <c r="AJ7022">
        <v>3.3140000000000001</v>
      </c>
      <c r="AK7022">
        <v>0.1</v>
      </c>
      <c r="AL70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3.3140000000000001</v>
      </c>
      <c r="AM7022">
        <f>IF(AND(Source[[#This Row],[Credit_Noncredit]]="Noncredit",Source[[#This Row],[FTEF]]&gt;0),Source[[#This Row],[NC XLST FTES]]*525/(437.5*Source[[#This Row],[FTEF]]),0)</f>
        <v>39.768000000000001</v>
      </c>
      <c r="AN7022">
        <f>IF(Source[[#This Row],[Credit_Noncredit]]="Credit",Source[[#This Row],[Census Enrollment]],Source[[#This Row],[Noncredit Avg. Attendance]])</f>
        <v>39.768000000000001</v>
      </c>
    </row>
    <row r="7023" spans="1:40" x14ac:dyDescent="0.25">
      <c r="A7023" t="s">
        <v>4484</v>
      </c>
      <c r="B7023" t="s">
        <v>33</v>
      </c>
      <c r="C7023" t="s">
        <v>229</v>
      </c>
      <c r="D7023" t="s">
        <v>230</v>
      </c>
      <c r="E7023" s="4">
        <v>80888</v>
      </c>
      <c r="F7023" s="4" t="s">
        <v>285</v>
      </c>
      <c r="G7023" s="4">
        <v>4347</v>
      </c>
      <c r="H7023" t="str">
        <f>CONCATENATE(Source[[#This Row],[Subject]],TRIM(Source[[#This Row],[Course]]))</f>
        <v>ESLF4347</v>
      </c>
      <c r="I7023" t="str">
        <f>VLOOKUP(Source[[#This Row],[SubjCrse]],'Courses and Categories'!$E$2:$G$1816,3,FALSE)</f>
        <v>Noncredit ESL</v>
      </c>
      <c r="J7023">
        <v>403</v>
      </c>
      <c r="K7023" t="s">
        <v>325</v>
      </c>
      <c r="L7023" t="s">
        <v>50</v>
      </c>
      <c r="M7023" t="s">
        <v>40</v>
      </c>
      <c r="N7023" t="s">
        <v>224</v>
      </c>
      <c r="O7023">
        <v>1100</v>
      </c>
      <c r="P7023">
        <v>1315</v>
      </c>
      <c r="Q7023" t="s">
        <v>64</v>
      </c>
      <c r="S7023" t="s">
        <v>65</v>
      </c>
      <c r="T7023">
        <v>1</v>
      </c>
      <c r="U7023" s="1">
        <v>43694</v>
      </c>
      <c r="V7023" s="1">
        <v>43819</v>
      </c>
      <c r="W7023" t="s">
        <v>4502</v>
      </c>
      <c r="X7023" t="s">
        <v>46</v>
      </c>
      <c r="Y7023">
        <v>102</v>
      </c>
      <c r="Z7023">
        <v>101</v>
      </c>
      <c r="AA7023">
        <v>500</v>
      </c>
      <c r="AB7023">
        <v>20.2</v>
      </c>
      <c r="AD7023">
        <f>IF(ISBLANK(Source[[#This Row],[CrosslistID]]),1,1/COUNTIFS(Source[CrosslistID],Source[[#This Row],[CrosslistID]],Source[TermDesc],Source[[#This Row],[TermDesc]]))</f>
        <v>1</v>
      </c>
      <c r="AG7023">
        <v>0</v>
      </c>
      <c r="AH7023">
        <v>20.2</v>
      </c>
      <c r="AI7023">
        <v>2.39</v>
      </c>
      <c r="AJ7023">
        <v>2.39</v>
      </c>
      <c r="AK7023">
        <v>0.1</v>
      </c>
      <c r="AL70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2.39</v>
      </c>
      <c r="AM7023">
        <f>IF(AND(Source[[#This Row],[Credit_Noncredit]]="Noncredit",Source[[#This Row],[FTEF]]&gt;0),Source[[#This Row],[NC XLST FTES]]*525/(437.5*Source[[#This Row],[FTEF]]),0)</f>
        <v>28.68</v>
      </c>
      <c r="AN7023">
        <f>IF(Source[[#This Row],[Credit_Noncredit]]="Credit",Source[[#This Row],[Census Enrollment]],Source[[#This Row],[Noncredit Avg. Attendance]])</f>
        <v>28.68</v>
      </c>
    </row>
    <row r="7024" spans="1:40" x14ac:dyDescent="0.25">
      <c r="A7024" t="s">
        <v>4484</v>
      </c>
      <c r="B7024" t="s">
        <v>33</v>
      </c>
      <c r="C7024" t="s">
        <v>229</v>
      </c>
      <c r="D7024" t="s">
        <v>230</v>
      </c>
      <c r="E7024" s="4">
        <v>82506</v>
      </c>
      <c r="F7024" s="4" t="s">
        <v>285</v>
      </c>
      <c r="G7024" s="4">
        <v>4347</v>
      </c>
      <c r="H7024" t="str">
        <f>CONCATENATE(Source[[#This Row],[Subject]],TRIM(Source[[#This Row],[Course]]))</f>
        <v>ESLF4347</v>
      </c>
      <c r="I7024" t="str">
        <f>VLOOKUP(Source[[#This Row],[SubjCrse]],'Courses and Categories'!$E$2:$G$1816,3,FALSE)</f>
        <v>Noncredit ESL</v>
      </c>
      <c r="J7024">
        <v>405</v>
      </c>
      <c r="K7024" t="s">
        <v>325</v>
      </c>
      <c r="L7024" t="s">
        <v>50</v>
      </c>
      <c r="M7024" t="s">
        <v>40</v>
      </c>
      <c r="N7024" t="s">
        <v>51</v>
      </c>
      <c r="O7024">
        <v>1100</v>
      </c>
      <c r="P7024">
        <v>1315</v>
      </c>
      <c r="Q7024" t="s">
        <v>64</v>
      </c>
      <c r="S7024" t="s">
        <v>65</v>
      </c>
      <c r="T7024">
        <v>1</v>
      </c>
      <c r="U7024" s="1">
        <v>43694</v>
      </c>
      <c r="V7024" s="1">
        <v>43819</v>
      </c>
      <c r="W7024" t="s">
        <v>4502</v>
      </c>
      <c r="X7024" t="s">
        <v>46</v>
      </c>
      <c r="Y7024">
        <v>82</v>
      </c>
      <c r="Z7024">
        <v>80</v>
      </c>
      <c r="AA7024">
        <v>500</v>
      </c>
      <c r="AB7024">
        <v>16</v>
      </c>
      <c r="AD7024">
        <f>IF(ISBLANK(Source[[#This Row],[CrosslistID]]),1,1/COUNTIFS(Source[CrosslistID],Source[[#This Row],[CrosslistID]],Source[TermDesc],Source[[#This Row],[TermDesc]]))</f>
        <v>1</v>
      </c>
      <c r="AG7024">
        <v>0</v>
      </c>
      <c r="AH7024">
        <v>16</v>
      </c>
      <c r="AI7024">
        <v>1.5289999999999999</v>
      </c>
      <c r="AJ7024">
        <v>1.5289999999999999</v>
      </c>
      <c r="AK7024">
        <v>0.1</v>
      </c>
      <c r="AL70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1.5289999999999999</v>
      </c>
      <c r="AM7024">
        <f>IF(AND(Source[[#This Row],[Credit_Noncredit]]="Noncredit",Source[[#This Row],[FTEF]]&gt;0),Source[[#This Row],[NC XLST FTES]]*525/(437.5*Source[[#This Row],[FTEF]]),0)</f>
        <v>18.347999999999999</v>
      </c>
      <c r="AN7024">
        <f>IF(Source[[#This Row],[Credit_Noncredit]]="Credit",Source[[#This Row],[Census Enrollment]],Source[[#This Row],[Noncredit Avg. Attendance]])</f>
        <v>18.347999999999999</v>
      </c>
    </row>
    <row r="7025" spans="1:40" x14ac:dyDescent="0.25">
      <c r="A7025" t="s">
        <v>4484</v>
      </c>
      <c r="B7025" t="s">
        <v>33</v>
      </c>
      <c r="C7025" t="s">
        <v>229</v>
      </c>
      <c r="D7025" t="s">
        <v>230</v>
      </c>
      <c r="E7025" s="4">
        <v>80677</v>
      </c>
      <c r="F7025" s="4" t="s">
        <v>285</v>
      </c>
      <c r="G7025" s="4">
        <v>4347</v>
      </c>
      <c r="H7025" t="str">
        <f>CONCATENATE(Source[[#This Row],[Subject]],TRIM(Source[[#This Row],[Course]]))</f>
        <v>ESLF4347</v>
      </c>
      <c r="I7025" t="str">
        <f>VLOOKUP(Source[[#This Row],[SubjCrse]],'Courses and Categories'!$E$2:$G$1816,3,FALSE)</f>
        <v>Noncredit ESL</v>
      </c>
      <c r="J7025">
        <v>501</v>
      </c>
      <c r="K7025" t="s">
        <v>325</v>
      </c>
      <c r="L7025" t="s">
        <v>50</v>
      </c>
      <c r="M7025" t="s">
        <v>40</v>
      </c>
      <c r="N7025" t="s">
        <v>51</v>
      </c>
      <c r="O7025">
        <v>815</v>
      </c>
      <c r="P7025">
        <v>1030</v>
      </c>
      <c r="Q7025" t="s">
        <v>76</v>
      </c>
      <c r="R7025">
        <v>724</v>
      </c>
      <c r="S7025" t="s">
        <v>77</v>
      </c>
      <c r="T7025">
        <v>1</v>
      </c>
      <c r="U7025" s="1">
        <v>43694</v>
      </c>
      <c r="V7025" s="1">
        <v>43819</v>
      </c>
      <c r="W7025" t="s">
        <v>389</v>
      </c>
      <c r="X7025" t="s">
        <v>46</v>
      </c>
      <c r="Y7025">
        <v>109</v>
      </c>
      <c r="Z7025">
        <v>69</v>
      </c>
      <c r="AA7025">
        <v>150</v>
      </c>
      <c r="AB7025">
        <v>46</v>
      </c>
      <c r="AD7025">
        <f>IF(ISBLANK(Source[[#This Row],[CrosslistID]]),1,1/COUNTIFS(Source[CrosslistID],Source[[#This Row],[CrosslistID]],Source[TermDesc],Source[[#This Row],[TermDesc]]))</f>
        <v>1</v>
      </c>
      <c r="AG7025">
        <v>0</v>
      </c>
      <c r="AH7025">
        <v>46</v>
      </c>
      <c r="AI7025">
        <v>2.29</v>
      </c>
      <c r="AJ7025">
        <v>2.29</v>
      </c>
      <c r="AK7025">
        <v>0.1</v>
      </c>
      <c r="AL70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2.29</v>
      </c>
      <c r="AM7025">
        <f>IF(AND(Source[[#This Row],[Credit_Noncredit]]="Noncredit",Source[[#This Row],[FTEF]]&gt;0),Source[[#This Row],[NC XLST FTES]]*525/(437.5*Source[[#This Row],[FTEF]]),0)</f>
        <v>27.48</v>
      </c>
      <c r="AN7025">
        <f>IF(Source[[#This Row],[Credit_Noncredit]]="Credit",Source[[#This Row],[Census Enrollment]],Source[[#This Row],[Noncredit Avg. Attendance]])</f>
        <v>27.48</v>
      </c>
    </row>
    <row r="7026" spans="1:40" x14ac:dyDescent="0.25">
      <c r="A7026" t="s">
        <v>4484</v>
      </c>
      <c r="B7026" t="s">
        <v>33</v>
      </c>
      <c r="C7026" t="s">
        <v>229</v>
      </c>
      <c r="D7026" t="s">
        <v>230</v>
      </c>
      <c r="E7026" s="4">
        <v>80953</v>
      </c>
      <c r="F7026" s="4" t="s">
        <v>285</v>
      </c>
      <c r="G7026" s="4">
        <v>4347</v>
      </c>
      <c r="H7026" t="str">
        <f>CONCATENATE(Source[[#This Row],[Subject]],TRIM(Source[[#This Row],[Course]]))</f>
        <v>ESLF4347</v>
      </c>
      <c r="I7026" t="str">
        <f>VLOOKUP(Source[[#This Row],[SubjCrse]],'Courses and Categories'!$E$2:$G$1816,3,FALSE)</f>
        <v>Noncredit ESL</v>
      </c>
      <c r="J7026">
        <v>502</v>
      </c>
      <c r="K7026" t="s">
        <v>325</v>
      </c>
      <c r="L7026" t="s">
        <v>50</v>
      </c>
      <c r="M7026" t="s">
        <v>40</v>
      </c>
      <c r="N7026" t="s">
        <v>51</v>
      </c>
      <c r="O7026">
        <v>1045</v>
      </c>
      <c r="P7026">
        <v>1300</v>
      </c>
      <c r="Q7026" t="s">
        <v>76</v>
      </c>
      <c r="R7026">
        <v>319</v>
      </c>
      <c r="S7026" t="s">
        <v>77</v>
      </c>
      <c r="T7026">
        <v>1</v>
      </c>
      <c r="U7026" s="1">
        <v>43694</v>
      </c>
      <c r="V7026" s="1">
        <v>43819</v>
      </c>
      <c r="W7026" t="s">
        <v>327</v>
      </c>
      <c r="X7026" t="s">
        <v>46</v>
      </c>
      <c r="Y7026">
        <v>102</v>
      </c>
      <c r="Z7026">
        <v>24</v>
      </c>
      <c r="AA7026">
        <v>150</v>
      </c>
      <c r="AB7026">
        <v>16</v>
      </c>
      <c r="AD7026">
        <f>IF(ISBLANK(Source[[#This Row],[CrosslistID]]),1,1/COUNTIFS(Source[CrosslistID],Source[[#This Row],[CrosslistID]],Source[TermDesc],Source[[#This Row],[TermDesc]]))</f>
        <v>1</v>
      </c>
      <c r="AG7026">
        <v>0</v>
      </c>
      <c r="AH7026">
        <v>16</v>
      </c>
      <c r="AI7026">
        <v>1.3049999999999999</v>
      </c>
      <c r="AJ7026">
        <v>1.3049999999999999</v>
      </c>
      <c r="AK7026">
        <v>0.1</v>
      </c>
      <c r="AL70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1.3049999999999999</v>
      </c>
      <c r="AM7026">
        <f>IF(AND(Source[[#This Row],[Credit_Noncredit]]="Noncredit",Source[[#This Row],[FTEF]]&gt;0),Source[[#This Row],[NC XLST FTES]]*525/(437.5*Source[[#This Row],[FTEF]]),0)</f>
        <v>15.66</v>
      </c>
      <c r="AN7026">
        <f>IF(Source[[#This Row],[Credit_Noncredit]]="Credit",Source[[#This Row],[Census Enrollment]],Source[[#This Row],[Noncredit Avg. Attendance]])</f>
        <v>15.66</v>
      </c>
    </row>
    <row r="7027" spans="1:40" x14ac:dyDescent="0.25">
      <c r="A7027" t="s">
        <v>4484</v>
      </c>
      <c r="B7027" t="s">
        <v>33</v>
      </c>
      <c r="C7027" t="s">
        <v>229</v>
      </c>
      <c r="D7027" t="s">
        <v>230</v>
      </c>
      <c r="E7027" s="4">
        <v>80874</v>
      </c>
      <c r="F7027" s="4" t="s">
        <v>285</v>
      </c>
      <c r="G7027" s="4">
        <v>4567</v>
      </c>
      <c r="H7027" t="str">
        <f>CONCATENATE(Source[[#This Row],[Subject]],TRIM(Source[[#This Row],[Course]]))</f>
        <v>ESLF4567</v>
      </c>
      <c r="I7027" t="str">
        <f>VLOOKUP(Source[[#This Row],[SubjCrse]],'Courses and Categories'!$E$2:$G$1816,3,FALSE)</f>
        <v>Noncredit ESL</v>
      </c>
      <c r="J7027">
        <v>401</v>
      </c>
      <c r="K7027" t="s">
        <v>328</v>
      </c>
      <c r="L7027" t="s">
        <v>50</v>
      </c>
      <c r="M7027" t="s">
        <v>40</v>
      </c>
      <c r="N7027" t="s">
        <v>224</v>
      </c>
      <c r="O7027">
        <v>830</v>
      </c>
      <c r="P7027">
        <v>1045</v>
      </c>
      <c r="Q7027" t="s">
        <v>64</v>
      </c>
      <c r="S7027" t="s">
        <v>65</v>
      </c>
      <c r="T7027">
        <v>1</v>
      </c>
      <c r="U7027" s="1">
        <v>43694</v>
      </c>
      <c r="V7027" s="1">
        <v>43819</v>
      </c>
      <c r="W7027" t="s">
        <v>4502</v>
      </c>
      <c r="X7027" t="s">
        <v>46</v>
      </c>
      <c r="Y7027">
        <v>88</v>
      </c>
      <c r="Z7027">
        <v>87</v>
      </c>
      <c r="AA7027">
        <v>300</v>
      </c>
      <c r="AB7027">
        <v>29</v>
      </c>
      <c r="AD7027">
        <f>IF(ISBLANK(Source[[#This Row],[CrosslistID]]),1,1/COUNTIFS(Source[CrosslistID],Source[[#This Row],[CrosslistID]],Source[TermDesc],Source[[#This Row],[TermDesc]]))</f>
        <v>1</v>
      </c>
      <c r="AG7027">
        <v>0</v>
      </c>
      <c r="AH7027">
        <v>29</v>
      </c>
      <c r="AI7027">
        <v>3.0190000000000001</v>
      </c>
      <c r="AJ7027">
        <v>3.0190000000000001</v>
      </c>
      <c r="AK7027">
        <v>0.1</v>
      </c>
      <c r="AL70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3.0190000000000001</v>
      </c>
      <c r="AM7027">
        <f>IF(AND(Source[[#This Row],[Credit_Noncredit]]="Noncredit",Source[[#This Row],[FTEF]]&gt;0),Source[[#This Row],[NC XLST FTES]]*525/(437.5*Source[[#This Row],[FTEF]]),0)</f>
        <v>36.228000000000002</v>
      </c>
      <c r="AN7027">
        <f>IF(Source[[#This Row],[Credit_Noncredit]]="Credit",Source[[#This Row],[Census Enrollment]],Source[[#This Row],[Noncredit Avg. Attendance]])</f>
        <v>36.228000000000002</v>
      </c>
    </row>
    <row r="7028" spans="1:40" x14ac:dyDescent="0.25">
      <c r="A7028" t="s">
        <v>4484</v>
      </c>
      <c r="B7028" t="s">
        <v>33</v>
      </c>
      <c r="C7028" t="s">
        <v>229</v>
      </c>
      <c r="D7028" t="s">
        <v>230</v>
      </c>
      <c r="E7028" s="4">
        <v>83570</v>
      </c>
      <c r="F7028" s="4" t="s">
        <v>285</v>
      </c>
      <c r="G7028" s="4">
        <v>4567</v>
      </c>
      <c r="H7028" t="str">
        <f>CONCATENATE(Source[[#This Row],[Subject]],TRIM(Source[[#This Row],[Course]]))</f>
        <v>ESLF4567</v>
      </c>
      <c r="I7028" t="str">
        <f>VLOOKUP(Source[[#This Row],[SubjCrse]],'Courses and Categories'!$E$2:$G$1816,3,FALSE)</f>
        <v>Noncredit ESL</v>
      </c>
      <c r="J7028">
        <v>402</v>
      </c>
      <c r="K7028" t="s">
        <v>328</v>
      </c>
      <c r="L7028" t="s">
        <v>50</v>
      </c>
      <c r="M7028" t="s">
        <v>40</v>
      </c>
      <c r="N7028" t="s">
        <v>51</v>
      </c>
      <c r="O7028">
        <v>830</v>
      </c>
      <c r="P7028">
        <v>1045</v>
      </c>
      <c r="Q7028" t="s">
        <v>64</v>
      </c>
      <c r="S7028" t="s">
        <v>65</v>
      </c>
      <c r="T7028">
        <v>1</v>
      </c>
      <c r="U7028" s="1">
        <v>43694</v>
      </c>
      <c r="V7028" s="1">
        <v>43819</v>
      </c>
      <c r="W7028" t="s">
        <v>4502</v>
      </c>
      <c r="X7028" t="s">
        <v>46</v>
      </c>
      <c r="Y7028">
        <v>70</v>
      </c>
      <c r="Z7028">
        <v>67</v>
      </c>
      <c r="AA7028">
        <v>500</v>
      </c>
      <c r="AB7028">
        <v>13.4</v>
      </c>
      <c r="AD7028">
        <f>IF(ISBLANK(Source[[#This Row],[CrosslistID]]),1,1/COUNTIFS(Source[CrosslistID],Source[[#This Row],[CrosslistID]],Source[TermDesc],Source[[#This Row],[TermDesc]]))</f>
        <v>1</v>
      </c>
      <c r="AG7028">
        <v>0</v>
      </c>
      <c r="AH7028">
        <v>13.4</v>
      </c>
      <c r="AI7028">
        <v>1.3240000000000001</v>
      </c>
      <c r="AJ7028">
        <v>1.3240000000000001</v>
      </c>
      <c r="AK7028">
        <v>0.1</v>
      </c>
      <c r="AL70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1.3240000000000001</v>
      </c>
      <c r="AM7028">
        <f>IF(AND(Source[[#This Row],[Credit_Noncredit]]="Noncredit",Source[[#This Row],[FTEF]]&gt;0),Source[[#This Row],[NC XLST FTES]]*525/(437.5*Source[[#This Row],[FTEF]]),0)</f>
        <v>15.888</v>
      </c>
      <c r="AN7028">
        <f>IF(Source[[#This Row],[Credit_Noncredit]]="Credit",Source[[#This Row],[Census Enrollment]],Source[[#This Row],[Noncredit Avg. Attendance]])</f>
        <v>15.888</v>
      </c>
    </row>
    <row r="7029" spans="1:40" x14ac:dyDescent="0.25">
      <c r="A7029" t="s">
        <v>4484</v>
      </c>
      <c r="B7029" t="s">
        <v>33</v>
      </c>
      <c r="C7029" t="s">
        <v>229</v>
      </c>
      <c r="D7029" t="s">
        <v>230</v>
      </c>
      <c r="E7029" s="4">
        <v>82161</v>
      </c>
      <c r="F7029" s="4" t="s">
        <v>285</v>
      </c>
      <c r="G7029" s="4">
        <v>4567</v>
      </c>
      <c r="H7029" t="str">
        <f>CONCATENATE(Source[[#This Row],[Subject]],TRIM(Source[[#This Row],[Course]]))</f>
        <v>ESLF4567</v>
      </c>
      <c r="I7029" t="str">
        <f>VLOOKUP(Source[[#This Row],[SubjCrse]],'Courses and Categories'!$E$2:$G$1816,3,FALSE)</f>
        <v>Noncredit ESL</v>
      </c>
      <c r="J7029">
        <v>501</v>
      </c>
      <c r="K7029" t="s">
        <v>328</v>
      </c>
      <c r="L7029" t="s">
        <v>50</v>
      </c>
      <c r="M7029" t="s">
        <v>40</v>
      </c>
      <c r="N7029" t="s">
        <v>51</v>
      </c>
      <c r="O7029">
        <v>815</v>
      </c>
      <c r="P7029">
        <v>1030</v>
      </c>
      <c r="Q7029" t="s">
        <v>76</v>
      </c>
      <c r="R7029">
        <v>725</v>
      </c>
      <c r="S7029" t="s">
        <v>77</v>
      </c>
      <c r="T7029">
        <v>1</v>
      </c>
      <c r="U7029" s="1">
        <v>43694</v>
      </c>
      <c r="V7029" s="1">
        <v>43819</v>
      </c>
      <c r="W7029" t="s">
        <v>292</v>
      </c>
      <c r="X7029" t="s">
        <v>46</v>
      </c>
      <c r="Y7029">
        <v>67</v>
      </c>
      <c r="Z7029">
        <v>63</v>
      </c>
      <c r="AA7029">
        <v>150</v>
      </c>
      <c r="AB7029">
        <v>42</v>
      </c>
      <c r="AD7029">
        <f>IF(ISBLANK(Source[[#This Row],[CrosslistID]]),1,1/COUNTIFS(Source[CrosslistID],Source[[#This Row],[CrosslistID]],Source[TermDesc],Source[[#This Row],[TermDesc]]))</f>
        <v>1</v>
      </c>
      <c r="AG7029">
        <v>0</v>
      </c>
      <c r="AH7029">
        <v>42</v>
      </c>
      <c r="AI7029">
        <v>1.538</v>
      </c>
      <c r="AJ7029">
        <v>1.538</v>
      </c>
      <c r="AK7029">
        <v>0.1</v>
      </c>
      <c r="AL70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1.538</v>
      </c>
      <c r="AM7029">
        <f>IF(AND(Source[[#This Row],[Credit_Noncredit]]="Noncredit",Source[[#This Row],[FTEF]]&gt;0),Source[[#This Row],[NC XLST FTES]]*525/(437.5*Source[[#This Row],[FTEF]]),0)</f>
        <v>18.456</v>
      </c>
      <c r="AN7029">
        <f>IF(Source[[#This Row],[Credit_Noncredit]]="Credit",Source[[#This Row],[Census Enrollment]],Source[[#This Row],[Noncredit Avg. Attendance]])</f>
        <v>18.456</v>
      </c>
    </row>
    <row r="7030" spans="1:40" x14ac:dyDescent="0.25">
      <c r="A7030" t="s">
        <v>4484</v>
      </c>
      <c r="B7030" t="s">
        <v>33</v>
      </c>
      <c r="C7030" t="s">
        <v>229</v>
      </c>
      <c r="D7030" t="s">
        <v>230</v>
      </c>
      <c r="E7030" s="4">
        <v>80954</v>
      </c>
      <c r="F7030" s="4" t="s">
        <v>285</v>
      </c>
      <c r="G7030" s="4">
        <v>4567</v>
      </c>
      <c r="H7030" t="str">
        <f>CONCATENATE(Source[[#This Row],[Subject]],TRIM(Source[[#This Row],[Course]]))</f>
        <v>ESLF4567</v>
      </c>
      <c r="I7030" t="str">
        <f>VLOOKUP(Source[[#This Row],[SubjCrse]],'Courses and Categories'!$E$2:$G$1816,3,FALSE)</f>
        <v>Noncredit ESL</v>
      </c>
      <c r="J7030">
        <v>503</v>
      </c>
      <c r="K7030" t="s">
        <v>328</v>
      </c>
      <c r="L7030" t="s">
        <v>50</v>
      </c>
      <c r="M7030" t="s">
        <v>40</v>
      </c>
      <c r="N7030" t="s">
        <v>51</v>
      </c>
      <c r="O7030">
        <v>1045</v>
      </c>
      <c r="P7030">
        <v>1300</v>
      </c>
      <c r="Q7030" t="s">
        <v>76</v>
      </c>
      <c r="R7030">
        <v>318</v>
      </c>
      <c r="S7030" t="s">
        <v>77</v>
      </c>
      <c r="T7030">
        <v>1</v>
      </c>
      <c r="U7030" s="1">
        <v>43694</v>
      </c>
      <c r="V7030" s="1">
        <v>43819</v>
      </c>
      <c r="W7030" t="s">
        <v>334</v>
      </c>
      <c r="X7030" t="s">
        <v>46</v>
      </c>
      <c r="Y7030">
        <v>66</v>
      </c>
      <c r="Z7030">
        <v>30</v>
      </c>
      <c r="AA7030">
        <v>150</v>
      </c>
      <c r="AB7030">
        <v>20</v>
      </c>
      <c r="AD7030">
        <f>IF(ISBLANK(Source[[#This Row],[CrosslistID]]),1,1/COUNTIFS(Source[CrosslistID],Source[[#This Row],[CrosslistID]],Source[TermDesc],Source[[#This Row],[TermDesc]]))</f>
        <v>1</v>
      </c>
      <c r="AG7030">
        <v>0</v>
      </c>
      <c r="AH7030">
        <v>20</v>
      </c>
      <c r="AI7030">
        <v>1.3</v>
      </c>
      <c r="AJ7030">
        <v>1.3</v>
      </c>
      <c r="AK7030">
        <v>0.1</v>
      </c>
      <c r="AL70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</v>
      </c>
      <c r="AM7030">
        <f>IF(AND(Source[[#This Row],[Credit_Noncredit]]="Noncredit",Source[[#This Row],[FTEF]]&gt;0),Source[[#This Row],[NC XLST FTES]]*525/(437.5*Source[[#This Row],[FTEF]]),0)</f>
        <v>15.6</v>
      </c>
      <c r="AN7030">
        <f>IF(Source[[#This Row],[Credit_Noncredit]]="Credit",Source[[#This Row],[Census Enrollment]],Source[[#This Row],[Noncredit Avg. Attendance]])</f>
        <v>15.6</v>
      </c>
    </row>
    <row r="7031" spans="1:40" x14ac:dyDescent="0.25">
      <c r="A7031" t="s">
        <v>4484</v>
      </c>
      <c r="B7031" t="s">
        <v>33</v>
      </c>
      <c r="C7031" t="s">
        <v>229</v>
      </c>
      <c r="D7031" t="s">
        <v>230</v>
      </c>
      <c r="E7031" s="4">
        <v>82858</v>
      </c>
      <c r="F7031" s="4" t="s">
        <v>285</v>
      </c>
      <c r="G7031" s="4">
        <v>4787</v>
      </c>
      <c r="H7031" t="str">
        <f>CONCATENATE(Source[[#This Row],[Subject]],TRIM(Source[[#This Row],[Course]]))</f>
        <v>ESLF4787</v>
      </c>
      <c r="I7031" t="str">
        <f>VLOOKUP(Source[[#This Row],[SubjCrse]],'Courses and Categories'!$E$2:$G$1816,3,FALSE)</f>
        <v>Noncredit ESL</v>
      </c>
      <c r="J7031">
        <v>501</v>
      </c>
      <c r="K7031" t="s">
        <v>335</v>
      </c>
      <c r="L7031" t="s">
        <v>50</v>
      </c>
      <c r="M7031" t="s">
        <v>40</v>
      </c>
      <c r="N7031" t="s">
        <v>51</v>
      </c>
      <c r="O7031">
        <v>815</v>
      </c>
      <c r="P7031">
        <v>1030</v>
      </c>
      <c r="Q7031" t="s">
        <v>76</v>
      </c>
      <c r="R7031">
        <v>318</v>
      </c>
      <c r="S7031" t="s">
        <v>77</v>
      </c>
      <c r="T7031">
        <v>1</v>
      </c>
      <c r="U7031" s="1">
        <v>43694</v>
      </c>
      <c r="V7031" s="1">
        <v>43819</v>
      </c>
      <c r="W7031" t="s">
        <v>327</v>
      </c>
      <c r="X7031" t="s">
        <v>46</v>
      </c>
      <c r="Y7031">
        <v>93</v>
      </c>
      <c r="Z7031">
        <v>36</v>
      </c>
      <c r="AA7031">
        <v>150</v>
      </c>
      <c r="AB7031">
        <v>24</v>
      </c>
      <c r="AD7031">
        <f>IF(ISBLANK(Source[[#This Row],[CrosslistID]]),1,1/COUNTIFS(Source[CrosslistID],Source[[#This Row],[CrosslistID]],Source[TermDesc],Source[[#This Row],[TermDesc]]))</f>
        <v>1</v>
      </c>
      <c r="AG7031">
        <v>0</v>
      </c>
      <c r="AH7031">
        <v>24</v>
      </c>
      <c r="AI7031">
        <v>1.776</v>
      </c>
      <c r="AJ7031">
        <v>1.776</v>
      </c>
      <c r="AK7031">
        <v>0.1</v>
      </c>
      <c r="AL70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1.776</v>
      </c>
      <c r="AM7031">
        <f>IF(AND(Source[[#This Row],[Credit_Noncredit]]="Noncredit",Source[[#This Row],[FTEF]]&gt;0),Source[[#This Row],[NC XLST FTES]]*525/(437.5*Source[[#This Row],[FTEF]]),0)</f>
        <v>21.312000000000001</v>
      </c>
      <c r="AN7031">
        <f>IF(Source[[#This Row],[Credit_Noncredit]]="Credit",Source[[#This Row],[Census Enrollment]],Source[[#This Row],[Noncredit Avg. Attendance]])</f>
        <v>21.312000000000001</v>
      </c>
    </row>
    <row r="7032" spans="1:40" x14ac:dyDescent="0.25">
      <c r="A7032" t="s">
        <v>4484</v>
      </c>
      <c r="B7032" t="s">
        <v>33</v>
      </c>
      <c r="C7032" t="s">
        <v>229</v>
      </c>
      <c r="D7032" t="s">
        <v>230</v>
      </c>
      <c r="E7032" s="4">
        <v>82859</v>
      </c>
      <c r="F7032" s="4" t="s">
        <v>285</v>
      </c>
      <c r="G7032" s="4">
        <v>4787</v>
      </c>
      <c r="H7032" t="str">
        <f>CONCATENATE(Source[[#This Row],[Subject]],TRIM(Source[[#This Row],[Course]]))</f>
        <v>ESLF4787</v>
      </c>
      <c r="I7032" t="str">
        <f>VLOOKUP(Source[[#This Row],[SubjCrse]],'Courses and Categories'!$E$2:$G$1816,3,FALSE)</f>
        <v>Noncredit ESL</v>
      </c>
      <c r="J7032">
        <v>502</v>
      </c>
      <c r="K7032" t="s">
        <v>335</v>
      </c>
      <c r="L7032" t="s">
        <v>50</v>
      </c>
      <c r="M7032" t="s">
        <v>40</v>
      </c>
      <c r="N7032" t="s">
        <v>51</v>
      </c>
      <c r="O7032">
        <v>1045</v>
      </c>
      <c r="P7032">
        <v>1300</v>
      </c>
      <c r="Q7032" t="s">
        <v>76</v>
      </c>
      <c r="R7032">
        <v>724</v>
      </c>
      <c r="S7032" t="s">
        <v>77</v>
      </c>
      <c r="T7032">
        <v>1</v>
      </c>
      <c r="U7032" s="1">
        <v>43694</v>
      </c>
      <c r="V7032" s="1">
        <v>43819</v>
      </c>
      <c r="W7032" t="s">
        <v>389</v>
      </c>
      <c r="X7032" t="s">
        <v>46</v>
      </c>
      <c r="Y7032">
        <v>129</v>
      </c>
      <c r="Z7032">
        <v>85</v>
      </c>
      <c r="AA7032">
        <v>150</v>
      </c>
      <c r="AB7032">
        <v>56.666699999999999</v>
      </c>
      <c r="AD7032">
        <f>IF(ISBLANK(Source[[#This Row],[CrosslistID]]),1,1/COUNTIFS(Source[CrosslistID],Source[[#This Row],[CrosslistID]],Source[TermDesc],Source[[#This Row],[TermDesc]]))</f>
        <v>1</v>
      </c>
      <c r="AG7032">
        <v>0</v>
      </c>
      <c r="AH7032">
        <v>56.666699999999999</v>
      </c>
      <c r="AI7032">
        <v>2.6949999999999998</v>
      </c>
      <c r="AJ7032">
        <v>2.6949999999999998</v>
      </c>
      <c r="AK7032">
        <v>0.1</v>
      </c>
      <c r="AL70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2.6949999999999998</v>
      </c>
      <c r="AM7032">
        <f>IF(AND(Source[[#This Row],[Credit_Noncredit]]="Noncredit",Source[[#This Row],[FTEF]]&gt;0),Source[[#This Row],[NC XLST FTES]]*525/(437.5*Source[[#This Row],[FTEF]]),0)</f>
        <v>32.340000000000003</v>
      </c>
      <c r="AN7032">
        <f>IF(Source[[#This Row],[Credit_Noncredit]]="Credit",Source[[#This Row],[Census Enrollment]],Source[[#This Row],[Noncredit Avg. Attendance]])</f>
        <v>32.340000000000003</v>
      </c>
    </row>
    <row r="7033" spans="1:40" x14ac:dyDescent="0.25">
      <c r="A7033" t="s">
        <v>4484</v>
      </c>
      <c r="B7033" t="s">
        <v>33</v>
      </c>
      <c r="C7033" t="s">
        <v>229</v>
      </c>
      <c r="D7033" t="s">
        <v>230</v>
      </c>
      <c r="E7033" s="4">
        <v>83460</v>
      </c>
      <c r="F7033" s="4" t="s">
        <v>285</v>
      </c>
      <c r="G7033" s="4">
        <v>5006</v>
      </c>
      <c r="H7033" t="str">
        <f>CONCATENATE(Source[[#This Row],[Subject]],TRIM(Source[[#This Row],[Course]]))</f>
        <v>ESLF5006</v>
      </c>
      <c r="I7033" t="str">
        <f>VLOOKUP(Source[[#This Row],[SubjCrse]],'Courses and Categories'!$E$2:$G$1816,3,FALSE)</f>
        <v>Noncredit ESL</v>
      </c>
      <c r="J7033">
        <v>201</v>
      </c>
      <c r="K7033" t="s">
        <v>336</v>
      </c>
      <c r="L7033" t="s">
        <v>39</v>
      </c>
      <c r="M7033" t="s">
        <v>40</v>
      </c>
      <c r="N7033" t="s">
        <v>91</v>
      </c>
      <c r="O7033">
        <v>1015</v>
      </c>
      <c r="P7033">
        <v>1245</v>
      </c>
      <c r="Q7033" t="s">
        <v>60</v>
      </c>
      <c r="R7033">
        <v>226</v>
      </c>
      <c r="S7033" t="s">
        <v>61</v>
      </c>
      <c r="T7033">
        <v>1</v>
      </c>
      <c r="U7033" s="1">
        <v>43694</v>
      </c>
      <c r="V7033" s="1">
        <v>43819</v>
      </c>
      <c r="W7033" t="s">
        <v>438</v>
      </c>
      <c r="X7033" t="s">
        <v>46</v>
      </c>
      <c r="Y7033">
        <v>74</v>
      </c>
      <c r="Z7033">
        <v>47</v>
      </c>
      <c r="AA7033">
        <v>100</v>
      </c>
      <c r="AB7033">
        <v>47</v>
      </c>
      <c r="AD7033">
        <f>IF(ISBLANK(Source[[#This Row],[CrosslistID]]),1,1/COUNTIFS(Source[CrosslistID],Source[[#This Row],[CrosslistID]],Source[TermDesc],Source[[#This Row],[TermDesc]]))</f>
        <v>1</v>
      </c>
      <c r="AG7033">
        <v>0</v>
      </c>
      <c r="AH7033">
        <v>47</v>
      </c>
      <c r="AI7033">
        <v>1.171</v>
      </c>
      <c r="AJ7033">
        <v>1.171</v>
      </c>
      <c r="AK7033">
        <v>0.1</v>
      </c>
      <c r="AL70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1.171</v>
      </c>
      <c r="AM7033">
        <f>IF(AND(Source[[#This Row],[Credit_Noncredit]]="Noncredit",Source[[#This Row],[FTEF]]&gt;0),Source[[#This Row],[NC XLST FTES]]*525/(437.5*Source[[#This Row],[FTEF]]),0)</f>
        <v>14.052</v>
      </c>
      <c r="AN7033">
        <f>IF(Source[[#This Row],[Credit_Noncredit]]="Credit",Source[[#This Row],[Census Enrollment]],Source[[#This Row],[Noncredit Avg. Attendance]])</f>
        <v>14.052</v>
      </c>
    </row>
    <row r="7034" spans="1:40" x14ac:dyDescent="0.25">
      <c r="A7034" t="s">
        <v>4484</v>
      </c>
      <c r="B7034" t="s">
        <v>33</v>
      </c>
      <c r="C7034" t="s">
        <v>229</v>
      </c>
      <c r="D7034" t="s">
        <v>230</v>
      </c>
      <c r="E7034" s="4">
        <v>82250</v>
      </c>
      <c r="F7034" s="4" t="s">
        <v>285</v>
      </c>
      <c r="G7034" s="4">
        <v>5006</v>
      </c>
      <c r="H7034" t="str">
        <f>CONCATENATE(Source[[#This Row],[Subject]],TRIM(Source[[#This Row],[Course]]))</f>
        <v>ESLF5006</v>
      </c>
      <c r="I7034" t="str">
        <f>VLOOKUP(Source[[#This Row],[SubjCrse]],'Courses and Categories'!$E$2:$G$1816,3,FALSE)</f>
        <v>Noncredit ESL</v>
      </c>
      <c r="J7034">
        <v>401</v>
      </c>
      <c r="K7034" t="s">
        <v>336</v>
      </c>
      <c r="L7034" t="s">
        <v>50</v>
      </c>
      <c r="M7034" t="s">
        <v>40</v>
      </c>
      <c r="N7034" t="s">
        <v>224</v>
      </c>
      <c r="O7034">
        <v>1100</v>
      </c>
      <c r="P7034">
        <v>1315</v>
      </c>
      <c r="Q7034" t="s">
        <v>64</v>
      </c>
      <c r="R7034">
        <v>803</v>
      </c>
      <c r="S7034" t="s">
        <v>65</v>
      </c>
      <c r="T7034">
        <v>1</v>
      </c>
      <c r="U7034" s="1">
        <v>43694</v>
      </c>
      <c r="V7034" s="1">
        <v>43819</v>
      </c>
      <c r="W7034" t="s">
        <v>266</v>
      </c>
      <c r="X7034" t="s">
        <v>46</v>
      </c>
      <c r="Y7034">
        <v>76</v>
      </c>
      <c r="Z7034">
        <v>74</v>
      </c>
      <c r="AA7034">
        <v>500</v>
      </c>
      <c r="AB7034">
        <v>14.8</v>
      </c>
      <c r="AD7034">
        <f>IF(ISBLANK(Source[[#This Row],[CrosslistID]]),1,1/COUNTIFS(Source[CrosslistID],Source[[#This Row],[CrosslistID]],Source[TermDesc],Source[[#This Row],[TermDesc]]))</f>
        <v>1</v>
      </c>
      <c r="AG7034">
        <v>0</v>
      </c>
      <c r="AH7034">
        <v>14.8</v>
      </c>
      <c r="AI7034">
        <v>3.0710000000000002</v>
      </c>
      <c r="AJ7034">
        <v>3.0710000000000002</v>
      </c>
      <c r="AK7034">
        <v>0.1</v>
      </c>
      <c r="AL70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3.0710000000000002</v>
      </c>
      <c r="AM7034">
        <f>IF(AND(Source[[#This Row],[Credit_Noncredit]]="Noncredit",Source[[#This Row],[FTEF]]&gt;0),Source[[#This Row],[NC XLST FTES]]*525/(437.5*Source[[#This Row],[FTEF]]),0)</f>
        <v>36.852000000000004</v>
      </c>
      <c r="AN7034">
        <f>IF(Source[[#This Row],[Credit_Noncredit]]="Credit",Source[[#This Row],[Census Enrollment]],Source[[#This Row],[Noncredit Avg. Attendance]])</f>
        <v>36.852000000000004</v>
      </c>
    </row>
    <row r="7035" spans="1:40" x14ac:dyDescent="0.25">
      <c r="A7035" t="s">
        <v>4484</v>
      </c>
      <c r="B7035" t="s">
        <v>33</v>
      </c>
      <c r="C7035" t="s">
        <v>229</v>
      </c>
      <c r="D7035" t="s">
        <v>230</v>
      </c>
      <c r="E7035" s="4">
        <v>83424</v>
      </c>
      <c r="F7035" s="4" t="s">
        <v>285</v>
      </c>
      <c r="G7035" s="4">
        <v>5006</v>
      </c>
      <c r="H7035" t="str">
        <f>CONCATENATE(Source[[#This Row],[Subject]],TRIM(Source[[#This Row],[Course]]))</f>
        <v>ESLF5006</v>
      </c>
      <c r="I7035" t="str">
        <f>VLOOKUP(Source[[#This Row],[SubjCrse]],'Courses and Categories'!$E$2:$G$1816,3,FALSE)</f>
        <v>Noncredit ESL</v>
      </c>
      <c r="J7035">
        <v>402</v>
      </c>
      <c r="K7035" t="s">
        <v>336</v>
      </c>
      <c r="L7035" t="s">
        <v>39</v>
      </c>
      <c r="M7035" t="s">
        <v>40</v>
      </c>
      <c r="N7035" t="s">
        <v>91</v>
      </c>
      <c r="O7035">
        <v>1230</v>
      </c>
      <c r="P7035">
        <v>1445</v>
      </c>
      <c r="Q7035" t="s">
        <v>64</v>
      </c>
      <c r="S7035" t="s">
        <v>65</v>
      </c>
      <c r="T7035">
        <v>1</v>
      </c>
      <c r="U7035" s="1">
        <v>43694</v>
      </c>
      <c r="V7035" s="1">
        <v>43819</v>
      </c>
      <c r="W7035" t="s">
        <v>250</v>
      </c>
      <c r="X7035" t="s">
        <v>46</v>
      </c>
      <c r="Y7035">
        <v>34</v>
      </c>
      <c r="Z7035">
        <v>21</v>
      </c>
      <c r="AA7035">
        <v>200</v>
      </c>
      <c r="AB7035">
        <v>10.5</v>
      </c>
      <c r="AD7035">
        <f>IF(ISBLANK(Source[[#This Row],[CrosslistID]]),1,1/COUNTIFS(Source[CrosslistID],Source[[#This Row],[CrosslistID]],Source[TermDesc],Source[[#This Row],[TermDesc]]))</f>
        <v>1</v>
      </c>
      <c r="AG7035">
        <v>0</v>
      </c>
      <c r="AH7035">
        <v>10.5</v>
      </c>
      <c r="AI7035">
        <v>0.433</v>
      </c>
      <c r="AJ7035">
        <v>0.433</v>
      </c>
      <c r="AK7035">
        <v>0.1</v>
      </c>
      <c r="AL70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0.433</v>
      </c>
      <c r="AM7035">
        <f>IF(AND(Source[[#This Row],[Credit_Noncredit]]="Noncredit",Source[[#This Row],[FTEF]]&gt;0),Source[[#This Row],[NC XLST FTES]]*525/(437.5*Source[[#This Row],[FTEF]]),0)</f>
        <v>5.1959999999999997</v>
      </c>
      <c r="AN7035">
        <f>IF(Source[[#This Row],[Credit_Noncredit]]="Credit",Source[[#This Row],[Census Enrollment]],Source[[#This Row],[Noncredit Avg. Attendance]])</f>
        <v>5.1959999999999997</v>
      </c>
    </row>
    <row r="7036" spans="1:40" x14ac:dyDescent="0.25">
      <c r="A7036" t="s">
        <v>4484</v>
      </c>
      <c r="B7036" t="s">
        <v>33</v>
      </c>
      <c r="C7036" t="s">
        <v>229</v>
      </c>
      <c r="D7036" t="s">
        <v>230</v>
      </c>
      <c r="E7036" s="4">
        <v>83478</v>
      </c>
      <c r="F7036" s="4" t="s">
        <v>285</v>
      </c>
      <c r="G7036" s="4">
        <v>5006</v>
      </c>
      <c r="H7036" t="str">
        <f>CONCATENATE(Source[[#This Row],[Subject]],TRIM(Source[[#This Row],[Course]]))</f>
        <v>ESLF5006</v>
      </c>
      <c r="I7036" t="str">
        <f>VLOOKUP(Source[[#This Row],[SubjCrse]],'Courses and Categories'!$E$2:$G$1816,3,FALSE)</f>
        <v>Noncredit ESL</v>
      </c>
      <c r="J7036">
        <v>403</v>
      </c>
      <c r="K7036" t="s">
        <v>336</v>
      </c>
      <c r="L7036" t="s">
        <v>39</v>
      </c>
      <c r="M7036" t="s">
        <v>40</v>
      </c>
      <c r="N7036" t="s">
        <v>91</v>
      </c>
      <c r="O7036">
        <v>1230</v>
      </c>
      <c r="P7036">
        <v>1445</v>
      </c>
      <c r="Q7036" t="s">
        <v>64</v>
      </c>
      <c r="S7036" t="s">
        <v>65</v>
      </c>
      <c r="T7036">
        <v>1</v>
      </c>
      <c r="U7036" s="1">
        <v>43694</v>
      </c>
      <c r="V7036" s="1">
        <v>43819</v>
      </c>
      <c r="W7036" t="s">
        <v>363</v>
      </c>
      <c r="X7036" t="s">
        <v>46</v>
      </c>
      <c r="Y7036">
        <v>36</v>
      </c>
      <c r="Z7036">
        <v>20</v>
      </c>
      <c r="AA7036">
        <v>100</v>
      </c>
      <c r="AB7036">
        <v>20</v>
      </c>
      <c r="AD7036">
        <f>IF(ISBLANK(Source[[#This Row],[CrosslistID]]),1,1/COUNTIFS(Source[CrosslistID],Source[[#This Row],[CrosslistID]],Source[TermDesc],Source[[#This Row],[TermDesc]]))</f>
        <v>1</v>
      </c>
      <c r="AG7036">
        <v>0</v>
      </c>
      <c r="AH7036">
        <v>20</v>
      </c>
      <c r="AI7036">
        <v>0.8</v>
      </c>
      <c r="AJ7036">
        <v>0.8</v>
      </c>
      <c r="AK7036">
        <v>0.1</v>
      </c>
      <c r="AL70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</v>
      </c>
      <c r="AM7036">
        <f>IF(AND(Source[[#This Row],[Credit_Noncredit]]="Noncredit",Source[[#This Row],[FTEF]]&gt;0),Source[[#This Row],[NC XLST FTES]]*525/(437.5*Source[[#This Row],[FTEF]]),0)</f>
        <v>9.6</v>
      </c>
      <c r="AN7036">
        <f>IF(Source[[#This Row],[Credit_Noncredit]]="Credit",Source[[#This Row],[Census Enrollment]],Source[[#This Row],[Noncredit Avg. Attendance]])</f>
        <v>9.6</v>
      </c>
    </row>
    <row r="7037" spans="1:40" x14ac:dyDescent="0.25">
      <c r="A7037" t="s">
        <v>4484</v>
      </c>
      <c r="B7037" t="s">
        <v>33</v>
      </c>
      <c r="C7037" t="s">
        <v>229</v>
      </c>
      <c r="D7037" t="s">
        <v>230</v>
      </c>
      <c r="E7037" s="4">
        <v>83242</v>
      </c>
      <c r="F7037" s="4" t="s">
        <v>285</v>
      </c>
      <c r="G7037" s="4">
        <v>5125</v>
      </c>
      <c r="H7037" t="str">
        <f>CONCATENATE(Source[[#This Row],[Subject]],TRIM(Source[[#This Row],[Course]]))</f>
        <v>ESLF5125</v>
      </c>
      <c r="I7037" t="str">
        <f>VLOOKUP(Source[[#This Row],[SubjCrse]],'Courses and Categories'!$E$2:$G$1816,3,FALSE)</f>
        <v>Noncredit ESL</v>
      </c>
      <c r="J7037">
        <v>204</v>
      </c>
      <c r="K7037" t="s">
        <v>337</v>
      </c>
      <c r="L7037" t="s">
        <v>39</v>
      </c>
      <c r="M7037" t="s">
        <v>40</v>
      </c>
      <c r="N7037" t="s">
        <v>63</v>
      </c>
      <c r="O7037">
        <v>1230</v>
      </c>
      <c r="P7037">
        <v>1345</v>
      </c>
      <c r="Q7037" t="s">
        <v>60</v>
      </c>
      <c r="R7037">
        <v>319</v>
      </c>
      <c r="S7037" t="s">
        <v>61</v>
      </c>
      <c r="T7037">
        <v>1</v>
      </c>
      <c r="U7037" s="1">
        <v>43694</v>
      </c>
      <c r="V7037" s="1">
        <v>43819</v>
      </c>
      <c r="W7037" t="s">
        <v>270</v>
      </c>
      <c r="X7037" t="s">
        <v>46</v>
      </c>
      <c r="Y7037">
        <v>98</v>
      </c>
      <c r="Z7037">
        <v>67</v>
      </c>
      <c r="AA7037">
        <v>200</v>
      </c>
      <c r="AB7037">
        <v>33.5</v>
      </c>
      <c r="AD7037">
        <f>IF(ISBLANK(Source[[#This Row],[CrosslistID]]),1,1/COUNTIFS(Source[CrosslistID],Source[[#This Row],[CrosslistID]],Source[TermDesc],Source[[#This Row],[TermDesc]]))</f>
        <v>1</v>
      </c>
      <c r="AG7037">
        <v>0</v>
      </c>
      <c r="AH7037">
        <v>33.5</v>
      </c>
      <c r="AI7037">
        <v>3.0489999999999999</v>
      </c>
      <c r="AJ7037">
        <v>3.0489999999999999</v>
      </c>
      <c r="AK7037">
        <v>0.2</v>
      </c>
      <c r="AL70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3.0489999999999999</v>
      </c>
      <c r="AM7037">
        <f>IF(AND(Source[[#This Row],[Credit_Noncredit]]="Noncredit",Source[[#This Row],[FTEF]]&gt;0),Source[[#This Row],[NC XLST FTES]]*525/(437.5*Source[[#This Row],[FTEF]]),0)</f>
        <v>18.294</v>
      </c>
      <c r="AN7037">
        <f>IF(Source[[#This Row],[Credit_Noncredit]]="Credit",Source[[#This Row],[Census Enrollment]],Source[[#This Row],[Noncredit Avg. Attendance]])</f>
        <v>18.294</v>
      </c>
    </row>
    <row r="7038" spans="1:40" x14ac:dyDescent="0.25">
      <c r="A7038" t="s">
        <v>4484</v>
      </c>
      <c r="B7038" t="s">
        <v>33</v>
      </c>
      <c r="C7038" t="s">
        <v>229</v>
      </c>
      <c r="D7038" t="s">
        <v>230</v>
      </c>
      <c r="E7038" s="4">
        <v>83294</v>
      </c>
      <c r="F7038" s="4" t="s">
        <v>285</v>
      </c>
      <c r="G7038" s="4">
        <v>5125</v>
      </c>
      <c r="H7038" t="str">
        <f>CONCATENATE(Source[[#This Row],[Subject]],TRIM(Source[[#This Row],[Course]]))</f>
        <v>ESLF5125</v>
      </c>
      <c r="I7038" t="str">
        <f>VLOOKUP(Source[[#This Row],[SubjCrse]],'Courses and Categories'!$E$2:$G$1816,3,FALSE)</f>
        <v>Noncredit ESL</v>
      </c>
      <c r="J7038">
        <v>301</v>
      </c>
      <c r="K7038" t="s">
        <v>337</v>
      </c>
      <c r="L7038" t="s">
        <v>39</v>
      </c>
      <c r="M7038" t="s">
        <v>40</v>
      </c>
      <c r="N7038" t="s">
        <v>63</v>
      </c>
      <c r="O7038">
        <v>1230</v>
      </c>
      <c r="P7038">
        <v>1335</v>
      </c>
      <c r="Q7038" t="s">
        <v>247</v>
      </c>
      <c r="S7038" t="s">
        <v>248</v>
      </c>
      <c r="T7038">
        <v>1</v>
      </c>
      <c r="U7038" s="1">
        <v>43694</v>
      </c>
      <c r="V7038" s="1">
        <v>43819</v>
      </c>
      <c r="W7038" t="s">
        <v>339</v>
      </c>
      <c r="X7038" t="s">
        <v>46</v>
      </c>
      <c r="Y7038">
        <v>130</v>
      </c>
      <c r="Z7038">
        <v>127</v>
      </c>
      <c r="AA7038">
        <v>200</v>
      </c>
      <c r="AB7038">
        <v>63.5</v>
      </c>
      <c r="AD7038">
        <f>IF(ISBLANK(Source[[#This Row],[CrosslistID]]),1,1/COUNTIFS(Source[CrosslistID],Source[[#This Row],[CrosslistID]],Source[TermDesc],Source[[#This Row],[TermDesc]]))</f>
        <v>1</v>
      </c>
      <c r="AG7038">
        <v>0</v>
      </c>
      <c r="AH7038">
        <v>63.5</v>
      </c>
      <c r="AI7038">
        <v>3.7360000000000002</v>
      </c>
      <c r="AJ7038">
        <v>3.7360000000000002</v>
      </c>
      <c r="AK7038">
        <v>0.2</v>
      </c>
      <c r="AL70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3.7360000000000002</v>
      </c>
      <c r="AM7038">
        <f>IF(AND(Source[[#This Row],[Credit_Noncredit]]="Noncredit",Source[[#This Row],[FTEF]]&gt;0),Source[[#This Row],[NC XLST FTES]]*525/(437.5*Source[[#This Row],[FTEF]]),0)</f>
        <v>22.416</v>
      </c>
      <c r="AN7038">
        <f>IF(Source[[#This Row],[Credit_Noncredit]]="Credit",Source[[#This Row],[Census Enrollment]],Source[[#This Row],[Noncredit Avg. Attendance]])</f>
        <v>22.416</v>
      </c>
    </row>
    <row r="7039" spans="1:40" x14ac:dyDescent="0.25">
      <c r="A7039" t="s">
        <v>4484</v>
      </c>
      <c r="B7039" t="s">
        <v>33</v>
      </c>
      <c r="C7039" t="s">
        <v>229</v>
      </c>
      <c r="D7039" t="s">
        <v>230</v>
      </c>
      <c r="E7039" s="4">
        <v>83317</v>
      </c>
      <c r="F7039" s="4" t="s">
        <v>285</v>
      </c>
      <c r="G7039" s="4">
        <v>5125</v>
      </c>
      <c r="H7039" t="str">
        <f>CONCATENATE(Source[[#This Row],[Subject]],TRIM(Source[[#This Row],[Course]]))</f>
        <v>ESLF5125</v>
      </c>
      <c r="I7039" t="str">
        <f>VLOOKUP(Source[[#This Row],[SubjCrse]],'Courses and Categories'!$E$2:$G$1816,3,FALSE)</f>
        <v>Noncredit ESL</v>
      </c>
      <c r="J7039">
        <v>401</v>
      </c>
      <c r="K7039" t="s">
        <v>337</v>
      </c>
      <c r="L7039" t="s">
        <v>39</v>
      </c>
      <c r="M7039" t="s">
        <v>40</v>
      </c>
      <c r="N7039" t="s">
        <v>195</v>
      </c>
      <c r="O7039">
        <v>720</v>
      </c>
      <c r="P7039">
        <v>810</v>
      </c>
      <c r="Q7039" t="s">
        <v>64</v>
      </c>
      <c r="S7039" t="s">
        <v>65</v>
      </c>
      <c r="T7039">
        <v>1</v>
      </c>
      <c r="U7039" s="1">
        <v>43694</v>
      </c>
      <c r="V7039" s="1">
        <v>43819</v>
      </c>
      <c r="W7039" t="s">
        <v>264</v>
      </c>
      <c r="X7039" t="s">
        <v>46</v>
      </c>
      <c r="Y7039">
        <v>76</v>
      </c>
      <c r="Z7039">
        <v>75</v>
      </c>
      <c r="AA7039">
        <v>500</v>
      </c>
      <c r="AB7039">
        <v>15</v>
      </c>
      <c r="AD7039">
        <f>IF(ISBLANK(Source[[#This Row],[CrosslistID]]),1,1/COUNTIFS(Source[CrosslistID],Source[[#This Row],[CrosslistID]],Source[TermDesc],Source[[#This Row],[TermDesc]]))</f>
        <v>1</v>
      </c>
      <c r="AG7039">
        <v>0</v>
      </c>
      <c r="AH7039">
        <v>15</v>
      </c>
      <c r="AI7039">
        <v>4.5919999999999996</v>
      </c>
      <c r="AJ7039">
        <v>4.5919999999999996</v>
      </c>
      <c r="AK7039">
        <v>0.2</v>
      </c>
      <c r="AL70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4.5919999999999996</v>
      </c>
      <c r="AM7039">
        <f>IF(AND(Source[[#This Row],[Credit_Noncredit]]="Noncredit",Source[[#This Row],[FTEF]]&gt;0),Source[[#This Row],[NC XLST FTES]]*525/(437.5*Source[[#This Row],[FTEF]]),0)</f>
        <v>27.551999999999996</v>
      </c>
      <c r="AN7039">
        <f>IF(Source[[#This Row],[Credit_Noncredit]]="Credit",Source[[#This Row],[Census Enrollment]],Source[[#This Row],[Noncredit Avg. Attendance]])</f>
        <v>27.551999999999996</v>
      </c>
    </row>
    <row r="7040" spans="1:40" x14ac:dyDescent="0.25">
      <c r="A7040" t="s">
        <v>4484</v>
      </c>
      <c r="B7040" t="s">
        <v>33</v>
      </c>
      <c r="C7040" t="s">
        <v>229</v>
      </c>
      <c r="D7040" t="s">
        <v>230</v>
      </c>
      <c r="E7040" s="4">
        <v>83450</v>
      </c>
      <c r="F7040" s="4" t="s">
        <v>285</v>
      </c>
      <c r="G7040" s="4">
        <v>5125</v>
      </c>
      <c r="H7040" t="str">
        <f>CONCATENATE(Source[[#This Row],[Subject]],TRIM(Source[[#This Row],[Course]]))</f>
        <v>ESLF5125</v>
      </c>
      <c r="I7040" t="str">
        <f>VLOOKUP(Source[[#This Row],[SubjCrse]],'Courses and Categories'!$E$2:$G$1816,3,FALSE)</f>
        <v>Noncredit ESL</v>
      </c>
      <c r="J7040">
        <v>501</v>
      </c>
      <c r="K7040" t="s">
        <v>337</v>
      </c>
      <c r="L7040" t="s">
        <v>39</v>
      </c>
      <c r="M7040" t="s">
        <v>40</v>
      </c>
      <c r="N7040" t="s">
        <v>63</v>
      </c>
      <c r="O7040">
        <v>1200</v>
      </c>
      <c r="P7040">
        <v>1305</v>
      </c>
      <c r="Q7040" t="s">
        <v>76</v>
      </c>
      <c r="R7040">
        <v>618</v>
      </c>
      <c r="S7040" t="s">
        <v>77</v>
      </c>
      <c r="T7040">
        <v>1</v>
      </c>
      <c r="U7040" s="1">
        <v>43694</v>
      </c>
      <c r="V7040" s="1">
        <v>43819</v>
      </c>
      <c r="W7040" t="s">
        <v>417</v>
      </c>
      <c r="X7040" t="s">
        <v>46</v>
      </c>
      <c r="Y7040">
        <v>124</v>
      </c>
      <c r="Z7040">
        <v>52</v>
      </c>
      <c r="AA7040">
        <v>150</v>
      </c>
      <c r="AB7040">
        <v>34.666699999999999</v>
      </c>
      <c r="AD7040">
        <f>IF(ISBLANK(Source[[#This Row],[CrosslistID]]),1,1/COUNTIFS(Source[CrosslistID],Source[[#This Row],[CrosslistID]],Source[TermDesc],Source[[#This Row],[TermDesc]]))</f>
        <v>1</v>
      </c>
      <c r="AG7040">
        <v>0</v>
      </c>
      <c r="AH7040">
        <v>34.666699999999999</v>
      </c>
      <c r="AI7040">
        <v>4.7610000000000001</v>
      </c>
      <c r="AJ7040">
        <v>4.7610000000000001</v>
      </c>
      <c r="AK7040">
        <v>0.2</v>
      </c>
      <c r="AL70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4.7610000000000001</v>
      </c>
      <c r="AM7040">
        <f>IF(AND(Source[[#This Row],[Credit_Noncredit]]="Noncredit",Source[[#This Row],[FTEF]]&gt;0),Source[[#This Row],[NC XLST FTES]]*525/(437.5*Source[[#This Row],[FTEF]]),0)</f>
        <v>28.566000000000003</v>
      </c>
      <c r="AN7040">
        <f>IF(Source[[#This Row],[Credit_Noncredit]]="Credit",Source[[#This Row],[Census Enrollment]],Source[[#This Row],[Noncredit Avg. Attendance]])</f>
        <v>28.566000000000003</v>
      </c>
    </row>
    <row r="7041" spans="1:40" x14ac:dyDescent="0.25">
      <c r="A7041" t="s">
        <v>4484</v>
      </c>
      <c r="B7041" t="s">
        <v>33</v>
      </c>
      <c r="C7041" t="s">
        <v>229</v>
      </c>
      <c r="D7041" t="s">
        <v>230</v>
      </c>
      <c r="E7041" s="4">
        <v>83244</v>
      </c>
      <c r="F7041" s="4" t="s">
        <v>285</v>
      </c>
      <c r="G7041" s="4">
        <v>5345</v>
      </c>
      <c r="H7041" t="str">
        <f>CONCATENATE(Source[[#This Row],[Subject]],TRIM(Source[[#This Row],[Course]]))</f>
        <v>ESLF5345</v>
      </c>
      <c r="I7041" t="str">
        <f>VLOOKUP(Source[[#This Row],[SubjCrse]],'Courses and Categories'!$E$2:$G$1816,3,FALSE)</f>
        <v>Noncredit ESL</v>
      </c>
      <c r="J7041">
        <v>201</v>
      </c>
      <c r="K7041" t="s">
        <v>343</v>
      </c>
      <c r="L7041" t="s">
        <v>39</v>
      </c>
      <c r="M7041" t="s">
        <v>40</v>
      </c>
      <c r="N7041" t="s">
        <v>276</v>
      </c>
      <c r="O7041">
        <v>1230</v>
      </c>
      <c r="P7041">
        <v>1500</v>
      </c>
      <c r="Q7041" t="s">
        <v>60</v>
      </c>
      <c r="R7041">
        <v>316</v>
      </c>
      <c r="S7041" t="s">
        <v>61</v>
      </c>
      <c r="T7041">
        <v>1</v>
      </c>
      <c r="U7041" s="1">
        <v>43694</v>
      </c>
      <c r="V7041" s="1">
        <v>43819</v>
      </c>
      <c r="W7041" t="s">
        <v>338</v>
      </c>
      <c r="X7041" t="s">
        <v>46</v>
      </c>
      <c r="Y7041">
        <v>115</v>
      </c>
      <c r="Z7041">
        <v>62</v>
      </c>
      <c r="AA7041">
        <v>200</v>
      </c>
      <c r="AB7041">
        <v>31</v>
      </c>
      <c r="AD7041">
        <f>IF(ISBLANK(Source[[#This Row],[CrosslistID]]),1,1/COUNTIFS(Source[CrosslistID],Source[[#This Row],[CrosslistID]],Source[TermDesc],Source[[#This Row],[TermDesc]]))</f>
        <v>1</v>
      </c>
      <c r="AG7041">
        <v>0</v>
      </c>
      <c r="AH7041">
        <v>31</v>
      </c>
      <c r="AI7041">
        <v>3.7189999999999999</v>
      </c>
      <c r="AJ7041">
        <v>3.7189999999999999</v>
      </c>
      <c r="AK7041">
        <v>0.2</v>
      </c>
      <c r="AL70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3.7189999999999999</v>
      </c>
      <c r="AM7041">
        <f>IF(AND(Source[[#This Row],[Credit_Noncredit]]="Noncredit",Source[[#This Row],[FTEF]]&gt;0),Source[[#This Row],[NC XLST FTES]]*525/(437.5*Source[[#This Row],[FTEF]]),0)</f>
        <v>22.314</v>
      </c>
      <c r="AN7041">
        <f>IF(Source[[#This Row],[Credit_Noncredit]]="Credit",Source[[#This Row],[Census Enrollment]],Source[[#This Row],[Noncredit Avg. Attendance]])</f>
        <v>22.314</v>
      </c>
    </row>
    <row r="7042" spans="1:40" x14ac:dyDescent="0.25">
      <c r="A7042" t="s">
        <v>4484</v>
      </c>
      <c r="B7042" t="s">
        <v>33</v>
      </c>
      <c r="C7042" t="s">
        <v>229</v>
      </c>
      <c r="D7042" t="s">
        <v>230</v>
      </c>
      <c r="E7042" s="4">
        <v>83296</v>
      </c>
      <c r="F7042" s="4" t="s">
        <v>285</v>
      </c>
      <c r="G7042" s="4">
        <v>5345</v>
      </c>
      <c r="H7042" t="str">
        <f>CONCATENATE(Source[[#This Row],[Subject]],TRIM(Source[[#This Row],[Course]]))</f>
        <v>ESLF5345</v>
      </c>
      <c r="I7042" t="str">
        <f>VLOOKUP(Source[[#This Row],[SubjCrse]],'Courses and Categories'!$E$2:$G$1816,3,FALSE)</f>
        <v>Noncredit ESL</v>
      </c>
      <c r="J7042">
        <v>301</v>
      </c>
      <c r="K7042" t="s">
        <v>343</v>
      </c>
      <c r="L7042" t="s">
        <v>39</v>
      </c>
      <c r="M7042" t="s">
        <v>40</v>
      </c>
      <c r="N7042" t="s">
        <v>288</v>
      </c>
      <c r="O7042">
        <v>1230</v>
      </c>
      <c r="P7042">
        <v>1445</v>
      </c>
      <c r="Q7042" t="s">
        <v>247</v>
      </c>
      <c r="S7042" t="s">
        <v>248</v>
      </c>
      <c r="T7042">
        <v>1</v>
      </c>
      <c r="U7042" s="1">
        <v>43694</v>
      </c>
      <c r="V7042" s="1">
        <v>43819</v>
      </c>
      <c r="W7042" t="s">
        <v>518</v>
      </c>
      <c r="X7042" t="s">
        <v>46</v>
      </c>
      <c r="Y7042">
        <v>82</v>
      </c>
      <c r="Z7042">
        <v>38</v>
      </c>
      <c r="AA7042">
        <v>200</v>
      </c>
      <c r="AB7042">
        <v>19</v>
      </c>
      <c r="AD7042">
        <f>IF(ISBLANK(Source[[#This Row],[CrosslistID]]),1,1/COUNTIFS(Source[CrosslistID],Source[[#This Row],[CrosslistID]],Source[TermDesc],Source[[#This Row],[TermDesc]]))</f>
        <v>1</v>
      </c>
      <c r="AG7042">
        <v>0</v>
      </c>
      <c r="AH7042">
        <v>19</v>
      </c>
      <c r="AI7042">
        <v>1.962</v>
      </c>
      <c r="AJ7042">
        <v>1.962</v>
      </c>
      <c r="AK7042">
        <v>0.2</v>
      </c>
      <c r="AL70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1.962</v>
      </c>
      <c r="AM7042">
        <f>IF(AND(Source[[#This Row],[Credit_Noncredit]]="Noncredit",Source[[#This Row],[FTEF]]&gt;0),Source[[#This Row],[NC XLST FTES]]*525/(437.5*Source[[#This Row],[FTEF]]),0)</f>
        <v>11.772</v>
      </c>
      <c r="AN7042">
        <f>IF(Source[[#This Row],[Credit_Noncredit]]="Credit",Source[[#This Row],[Census Enrollment]],Source[[#This Row],[Noncredit Avg. Attendance]])</f>
        <v>11.772</v>
      </c>
    </row>
    <row r="7043" spans="1:40" x14ac:dyDescent="0.25">
      <c r="A7043" t="s">
        <v>4484</v>
      </c>
      <c r="B7043" t="s">
        <v>33</v>
      </c>
      <c r="C7043" t="s">
        <v>229</v>
      </c>
      <c r="D7043" t="s">
        <v>230</v>
      </c>
      <c r="E7043" s="4">
        <v>83297</v>
      </c>
      <c r="F7043" s="4" t="s">
        <v>285</v>
      </c>
      <c r="G7043" s="4">
        <v>5345</v>
      </c>
      <c r="H7043" t="str">
        <f>CONCATENATE(Source[[#This Row],[Subject]],TRIM(Source[[#This Row],[Course]]))</f>
        <v>ESLF5345</v>
      </c>
      <c r="I7043" t="str">
        <f>VLOOKUP(Source[[#This Row],[SubjCrse]],'Courses and Categories'!$E$2:$G$1816,3,FALSE)</f>
        <v>Noncredit ESL</v>
      </c>
      <c r="J7043">
        <v>302</v>
      </c>
      <c r="K7043" t="s">
        <v>343</v>
      </c>
      <c r="L7043" t="s">
        <v>87</v>
      </c>
      <c r="M7043" t="s">
        <v>40</v>
      </c>
      <c r="N7043" t="s">
        <v>63</v>
      </c>
      <c r="O7043">
        <v>1715</v>
      </c>
      <c r="P7043">
        <v>1820</v>
      </c>
      <c r="Q7043" t="s">
        <v>247</v>
      </c>
      <c r="S7043" t="s">
        <v>248</v>
      </c>
      <c r="T7043">
        <v>1</v>
      </c>
      <c r="U7043" s="1">
        <v>43694</v>
      </c>
      <c r="V7043" s="1">
        <v>43819</v>
      </c>
      <c r="W7043" t="s">
        <v>1842</v>
      </c>
      <c r="X7043" t="s">
        <v>46</v>
      </c>
      <c r="Y7043">
        <v>190</v>
      </c>
      <c r="Z7043">
        <v>79</v>
      </c>
      <c r="AA7043">
        <v>200</v>
      </c>
      <c r="AB7043">
        <v>39.5</v>
      </c>
      <c r="AD7043">
        <f>IF(ISBLANK(Source[[#This Row],[CrosslistID]]),1,1/COUNTIFS(Source[CrosslistID],Source[[#This Row],[CrosslistID]],Source[TermDesc],Source[[#This Row],[TermDesc]]))</f>
        <v>1</v>
      </c>
      <c r="AG7043">
        <v>0</v>
      </c>
      <c r="AH7043">
        <v>39.5</v>
      </c>
      <c r="AI7043">
        <v>2.9140000000000001</v>
      </c>
      <c r="AJ7043">
        <v>2.9140000000000001</v>
      </c>
      <c r="AK7043">
        <v>0.2</v>
      </c>
      <c r="AL70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2.9140000000000001</v>
      </c>
      <c r="AM7043">
        <f>IF(AND(Source[[#This Row],[Credit_Noncredit]]="Noncredit",Source[[#This Row],[FTEF]]&gt;0),Source[[#This Row],[NC XLST FTES]]*525/(437.5*Source[[#This Row],[FTEF]]),0)</f>
        <v>17.484000000000002</v>
      </c>
      <c r="AN7043">
        <f>IF(Source[[#This Row],[Credit_Noncredit]]="Credit",Source[[#This Row],[Census Enrollment]],Source[[#This Row],[Noncredit Avg. Attendance]])</f>
        <v>17.484000000000002</v>
      </c>
    </row>
    <row r="7044" spans="1:40" x14ac:dyDescent="0.25">
      <c r="A7044" t="s">
        <v>4484</v>
      </c>
      <c r="B7044" t="s">
        <v>33</v>
      </c>
      <c r="C7044" t="s">
        <v>229</v>
      </c>
      <c r="D7044" t="s">
        <v>230</v>
      </c>
      <c r="E7044" s="4">
        <v>83321</v>
      </c>
      <c r="F7044" s="4" t="s">
        <v>285</v>
      </c>
      <c r="G7044" s="4">
        <v>5345</v>
      </c>
      <c r="H7044" t="str">
        <f>CONCATENATE(Source[[#This Row],[Subject]],TRIM(Source[[#This Row],[Course]]))</f>
        <v>ESLF5345</v>
      </c>
      <c r="I7044" t="str">
        <f>VLOOKUP(Source[[#This Row],[SubjCrse]],'Courses and Categories'!$E$2:$G$1816,3,FALSE)</f>
        <v>Noncredit ESL</v>
      </c>
      <c r="J7044">
        <v>402</v>
      </c>
      <c r="K7044" t="s">
        <v>343</v>
      </c>
      <c r="L7044" t="s">
        <v>39</v>
      </c>
      <c r="M7044" t="s">
        <v>40</v>
      </c>
      <c r="N7044" t="s">
        <v>195</v>
      </c>
      <c r="O7044">
        <v>1220</v>
      </c>
      <c r="P7044">
        <v>1310</v>
      </c>
      <c r="Q7044" t="s">
        <v>64</v>
      </c>
      <c r="S7044" t="s">
        <v>65</v>
      </c>
      <c r="T7044">
        <v>1</v>
      </c>
      <c r="U7044" s="1">
        <v>43694</v>
      </c>
      <c r="V7044" s="1">
        <v>43819</v>
      </c>
      <c r="W7044" t="s">
        <v>348</v>
      </c>
      <c r="X7044" t="s">
        <v>46</v>
      </c>
      <c r="Y7044">
        <v>101</v>
      </c>
      <c r="Z7044">
        <v>47</v>
      </c>
      <c r="AA7044">
        <v>500</v>
      </c>
      <c r="AB7044">
        <v>9.4</v>
      </c>
      <c r="AD7044">
        <f>IF(ISBLANK(Source[[#This Row],[CrosslistID]]),1,1/COUNTIFS(Source[CrosslistID],Source[[#This Row],[CrosslistID]],Source[TermDesc],Source[[#This Row],[TermDesc]]))</f>
        <v>1</v>
      </c>
      <c r="AG7044">
        <v>0</v>
      </c>
      <c r="AH7044">
        <v>9.4</v>
      </c>
      <c r="AI7044">
        <v>3.274</v>
      </c>
      <c r="AJ7044">
        <v>3.274</v>
      </c>
      <c r="AK7044">
        <v>0.2</v>
      </c>
      <c r="AL70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3.274</v>
      </c>
      <c r="AM7044">
        <f>IF(AND(Source[[#This Row],[Credit_Noncredit]]="Noncredit",Source[[#This Row],[FTEF]]&gt;0),Source[[#This Row],[NC XLST FTES]]*525/(437.5*Source[[#This Row],[FTEF]]),0)</f>
        <v>19.643999999999998</v>
      </c>
      <c r="AN7044">
        <f>IF(Source[[#This Row],[Credit_Noncredit]]="Credit",Source[[#This Row],[Census Enrollment]],Source[[#This Row],[Noncredit Avg. Attendance]])</f>
        <v>19.643999999999998</v>
      </c>
    </row>
    <row r="7045" spans="1:40" x14ac:dyDescent="0.25">
      <c r="A7045" t="s">
        <v>4484</v>
      </c>
      <c r="B7045" t="s">
        <v>33</v>
      </c>
      <c r="C7045" t="s">
        <v>229</v>
      </c>
      <c r="D7045" t="s">
        <v>230</v>
      </c>
      <c r="E7045" s="4">
        <v>83324</v>
      </c>
      <c r="F7045" s="4" t="s">
        <v>285</v>
      </c>
      <c r="G7045" s="4">
        <v>5345</v>
      </c>
      <c r="H7045" t="str">
        <f>CONCATENATE(Source[[#This Row],[Subject]],TRIM(Source[[#This Row],[Course]]))</f>
        <v>ESLF5345</v>
      </c>
      <c r="I7045" t="str">
        <f>VLOOKUP(Source[[#This Row],[SubjCrse]],'Courses and Categories'!$E$2:$G$1816,3,FALSE)</f>
        <v>Noncredit ESL</v>
      </c>
      <c r="J7045">
        <v>405</v>
      </c>
      <c r="K7045" t="s">
        <v>343</v>
      </c>
      <c r="L7045" t="s">
        <v>39</v>
      </c>
      <c r="M7045" t="s">
        <v>40</v>
      </c>
      <c r="N7045" t="s">
        <v>195</v>
      </c>
      <c r="O7045">
        <v>1220</v>
      </c>
      <c r="P7045">
        <v>1310</v>
      </c>
      <c r="Q7045" t="s">
        <v>64</v>
      </c>
      <c r="S7045" t="s">
        <v>65</v>
      </c>
      <c r="T7045">
        <v>1</v>
      </c>
      <c r="U7045" s="1">
        <v>43694</v>
      </c>
      <c r="V7045" s="1">
        <v>43819</v>
      </c>
      <c r="W7045" t="s">
        <v>310</v>
      </c>
      <c r="X7045" t="s">
        <v>46</v>
      </c>
      <c r="Y7045">
        <v>97</v>
      </c>
      <c r="Z7045">
        <v>30</v>
      </c>
      <c r="AA7045">
        <v>500</v>
      </c>
      <c r="AB7045">
        <v>6</v>
      </c>
      <c r="AD7045">
        <f>IF(ISBLANK(Source[[#This Row],[CrosslistID]]),1,1/COUNTIFS(Source[CrosslistID],Source[[#This Row],[CrosslistID]],Source[TermDesc],Source[[#This Row],[TermDesc]]))</f>
        <v>1</v>
      </c>
      <c r="AG7045">
        <v>0</v>
      </c>
      <c r="AH7045">
        <v>6</v>
      </c>
      <c r="AI7045">
        <v>2.177</v>
      </c>
      <c r="AJ7045">
        <v>2.177</v>
      </c>
      <c r="AK7045">
        <v>0.2</v>
      </c>
      <c r="AL70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2.177</v>
      </c>
      <c r="AM7045">
        <f>IF(AND(Source[[#This Row],[Credit_Noncredit]]="Noncredit",Source[[#This Row],[FTEF]]&gt;0),Source[[#This Row],[NC XLST FTES]]*525/(437.5*Source[[#This Row],[FTEF]]),0)</f>
        <v>13.061999999999999</v>
      </c>
      <c r="AN7045">
        <f>IF(Source[[#This Row],[Credit_Noncredit]]="Credit",Source[[#This Row],[Census Enrollment]],Source[[#This Row],[Noncredit Avg. Attendance]])</f>
        <v>13.061999999999999</v>
      </c>
    </row>
    <row r="7046" spans="1:40" x14ac:dyDescent="0.25">
      <c r="A7046" t="s">
        <v>4484</v>
      </c>
      <c r="B7046" t="s">
        <v>33</v>
      </c>
      <c r="C7046" t="s">
        <v>229</v>
      </c>
      <c r="D7046" t="s">
        <v>230</v>
      </c>
      <c r="E7046" s="4">
        <v>83285</v>
      </c>
      <c r="F7046" s="4" t="s">
        <v>285</v>
      </c>
      <c r="G7046" s="4">
        <v>5345</v>
      </c>
      <c r="H7046" t="str">
        <f>CONCATENATE(Source[[#This Row],[Subject]],TRIM(Source[[#This Row],[Course]]))</f>
        <v>ESLF5345</v>
      </c>
      <c r="I7046" t="str">
        <f>VLOOKUP(Source[[#This Row],[SubjCrse]],'Courses and Categories'!$E$2:$G$1816,3,FALSE)</f>
        <v>Noncredit ESL</v>
      </c>
      <c r="J7046">
        <v>501</v>
      </c>
      <c r="K7046" t="s">
        <v>343</v>
      </c>
      <c r="L7046" t="s">
        <v>39</v>
      </c>
      <c r="M7046" t="s">
        <v>40</v>
      </c>
      <c r="N7046" t="s">
        <v>63</v>
      </c>
      <c r="O7046">
        <v>1200</v>
      </c>
      <c r="P7046">
        <v>1305</v>
      </c>
      <c r="Q7046" t="s">
        <v>76</v>
      </c>
      <c r="R7046">
        <v>624</v>
      </c>
      <c r="S7046" t="s">
        <v>77</v>
      </c>
      <c r="T7046">
        <v>1</v>
      </c>
      <c r="U7046" s="1">
        <v>43694</v>
      </c>
      <c r="V7046" s="1">
        <v>43819</v>
      </c>
      <c r="W7046" t="s">
        <v>314</v>
      </c>
      <c r="X7046" t="s">
        <v>46</v>
      </c>
      <c r="Y7046">
        <v>163</v>
      </c>
      <c r="Z7046">
        <v>60</v>
      </c>
      <c r="AA7046">
        <v>75</v>
      </c>
      <c r="AB7046">
        <v>80</v>
      </c>
      <c r="AD7046">
        <f>IF(ISBLANK(Source[[#This Row],[CrosslistID]]),1,1/COUNTIFS(Source[CrosslistID],Source[[#This Row],[CrosslistID]],Source[TermDesc],Source[[#This Row],[TermDesc]]))</f>
        <v>1</v>
      </c>
      <c r="AG7046">
        <v>0</v>
      </c>
      <c r="AH7046">
        <v>80</v>
      </c>
      <c r="AI7046">
        <v>4.008</v>
      </c>
      <c r="AJ7046">
        <v>4.008</v>
      </c>
      <c r="AK7046">
        <v>0.2</v>
      </c>
      <c r="AL70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4.008</v>
      </c>
      <c r="AM7046">
        <f>IF(AND(Source[[#This Row],[Credit_Noncredit]]="Noncredit",Source[[#This Row],[FTEF]]&gt;0),Source[[#This Row],[NC XLST FTES]]*525/(437.5*Source[[#This Row],[FTEF]]),0)</f>
        <v>24.047999999999998</v>
      </c>
      <c r="AN7046">
        <f>IF(Source[[#This Row],[Credit_Noncredit]]="Credit",Source[[#This Row],[Census Enrollment]],Source[[#This Row],[Noncredit Avg. Attendance]])</f>
        <v>24.047999999999998</v>
      </c>
    </row>
    <row r="7047" spans="1:40" x14ac:dyDescent="0.25">
      <c r="A7047" t="s">
        <v>4484</v>
      </c>
      <c r="B7047" t="s">
        <v>33</v>
      </c>
      <c r="C7047" t="s">
        <v>229</v>
      </c>
      <c r="D7047" t="s">
        <v>230</v>
      </c>
      <c r="E7047" s="4">
        <v>83282</v>
      </c>
      <c r="F7047" s="4" t="s">
        <v>285</v>
      </c>
      <c r="G7047" s="4">
        <v>5345</v>
      </c>
      <c r="H7047" t="str">
        <f>CONCATENATE(Source[[#This Row],[Subject]],TRIM(Source[[#This Row],[Course]]))</f>
        <v>ESLF5345</v>
      </c>
      <c r="I7047" t="str">
        <f>VLOOKUP(Source[[#This Row],[SubjCrse]],'Courses and Categories'!$E$2:$G$1816,3,FALSE)</f>
        <v>Noncredit ESL</v>
      </c>
      <c r="J7047">
        <v>901</v>
      </c>
      <c r="K7047" t="s">
        <v>343</v>
      </c>
      <c r="L7047" t="s">
        <v>87</v>
      </c>
      <c r="M7047" t="s">
        <v>40</v>
      </c>
      <c r="N7047" t="s">
        <v>59</v>
      </c>
      <c r="O7047">
        <v>1900</v>
      </c>
      <c r="P7047">
        <v>2115</v>
      </c>
      <c r="Q7047" t="s">
        <v>350</v>
      </c>
      <c r="S7047" t="s">
        <v>724</v>
      </c>
      <c r="T7047">
        <v>1</v>
      </c>
      <c r="U7047" s="1">
        <v>43694</v>
      </c>
      <c r="V7047" s="1">
        <v>43819</v>
      </c>
      <c r="W7047" t="s">
        <v>351</v>
      </c>
      <c r="X7047" t="s">
        <v>46</v>
      </c>
      <c r="Y7047">
        <v>45</v>
      </c>
      <c r="Z7047">
        <v>45</v>
      </c>
      <c r="AA7047">
        <v>75</v>
      </c>
      <c r="AB7047">
        <v>60</v>
      </c>
      <c r="AD7047">
        <f>IF(ISBLANK(Source[[#This Row],[CrosslistID]]),1,1/COUNTIFS(Source[CrosslistID],Source[[#This Row],[CrosslistID]],Source[TermDesc],Source[[#This Row],[TermDesc]]))</f>
        <v>1</v>
      </c>
      <c r="AG7047">
        <v>0</v>
      </c>
      <c r="AH7047">
        <v>60</v>
      </c>
      <c r="AI7047">
        <v>2.819</v>
      </c>
      <c r="AJ7047">
        <v>2.819</v>
      </c>
      <c r="AK7047">
        <v>0.2</v>
      </c>
      <c r="AL70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2.819</v>
      </c>
      <c r="AM7047">
        <f>IF(AND(Source[[#This Row],[Credit_Noncredit]]="Noncredit",Source[[#This Row],[FTEF]]&gt;0),Source[[#This Row],[NC XLST FTES]]*525/(437.5*Source[[#This Row],[FTEF]]),0)</f>
        <v>16.913999999999998</v>
      </c>
      <c r="AN7047">
        <f>IF(Source[[#This Row],[Credit_Noncredit]]="Credit",Source[[#This Row],[Census Enrollment]],Source[[#This Row],[Noncredit Avg. Attendance]])</f>
        <v>16.913999999999998</v>
      </c>
    </row>
    <row r="7048" spans="1:40" x14ac:dyDescent="0.25">
      <c r="A7048" t="s">
        <v>4484</v>
      </c>
      <c r="B7048" t="s">
        <v>33</v>
      </c>
      <c r="C7048" t="s">
        <v>229</v>
      </c>
      <c r="D7048" t="s">
        <v>230</v>
      </c>
      <c r="E7048" s="4">
        <v>83245</v>
      </c>
      <c r="F7048" s="4" t="s">
        <v>285</v>
      </c>
      <c r="G7048" s="4">
        <v>5565</v>
      </c>
      <c r="H7048" t="str">
        <f>CONCATENATE(Source[[#This Row],[Subject]],TRIM(Source[[#This Row],[Course]]))</f>
        <v>ESLF5565</v>
      </c>
      <c r="I7048" t="str">
        <f>VLOOKUP(Source[[#This Row],[SubjCrse]],'Courses and Categories'!$E$2:$G$1816,3,FALSE)</f>
        <v>Noncredit ESL</v>
      </c>
      <c r="J7048">
        <v>201</v>
      </c>
      <c r="K7048" t="s">
        <v>352</v>
      </c>
      <c r="L7048" t="s">
        <v>39</v>
      </c>
      <c r="M7048" t="s">
        <v>40</v>
      </c>
      <c r="N7048" t="s">
        <v>276</v>
      </c>
      <c r="O7048">
        <v>1230</v>
      </c>
      <c r="P7048">
        <v>1500</v>
      </c>
      <c r="Q7048" t="s">
        <v>60</v>
      </c>
      <c r="R7048">
        <v>324</v>
      </c>
      <c r="S7048" t="s">
        <v>61</v>
      </c>
      <c r="T7048">
        <v>1</v>
      </c>
      <c r="U7048" s="1">
        <v>43694</v>
      </c>
      <c r="V7048" s="1">
        <v>43819</v>
      </c>
      <c r="W7048" t="s">
        <v>277</v>
      </c>
      <c r="X7048" t="s">
        <v>46</v>
      </c>
      <c r="Y7048">
        <v>107</v>
      </c>
      <c r="Z7048">
        <v>82</v>
      </c>
      <c r="AA7048">
        <v>200</v>
      </c>
      <c r="AB7048">
        <v>41</v>
      </c>
      <c r="AD7048">
        <f>IF(ISBLANK(Source[[#This Row],[CrosslistID]]),1,1/COUNTIFS(Source[CrosslistID],Source[[#This Row],[CrosslistID]],Source[TermDesc],Source[[#This Row],[TermDesc]]))</f>
        <v>1</v>
      </c>
      <c r="AG7048">
        <v>0</v>
      </c>
      <c r="AH7048">
        <v>41</v>
      </c>
      <c r="AI7048">
        <v>3.4809999999999999</v>
      </c>
      <c r="AJ7048">
        <v>3.4809999999999999</v>
      </c>
      <c r="AK7048">
        <v>0.2</v>
      </c>
      <c r="AL70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3.4809999999999999</v>
      </c>
      <c r="AM7048">
        <f>IF(AND(Source[[#This Row],[Credit_Noncredit]]="Noncredit",Source[[#This Row],[FTEF]]&gt;0),Source[[#This Row],[NC XLST FTES]]*525/(437.5*Source[[#This Row],[FTEF]]),0)</f>
        <v>20.885999999999999</v>
      </c>
      <c r="AN7048">
        <f>IF(Source[[#This Row],[Credit_Noncredit]]="Credit",Source[[#This Row],[Census Enrollment]],Source[[#This Row],[Noncredit Avg. Attendance]])</f>
        <v>20.885999999999999</v>
      </c>
    </row>
    <row r="7049" spans="1:40" x14ac:dyDescent="0.25">
      <c r="A7049" t="s">
        <v>4484</v>
      </c>
      <c r="B7049" t="s">
        <v>33</v>
      </c>
      <c r="C7049" t="s">
        <v>229</v>
      </c>
      <c r="D7049" t="s">
        <v>230</v>
      </c>
      <c r="E7049" s="4">
        <v>83299</v>
      </c>
      <c r="F7049" s="4" t="s">
        <v>285</v>
      </c>
      <c r="G7049" s="4">
        <v>5565</v>
      </c>
      <c r="H7049" t="str">
        <f>CONCATENATE(Source[[#This Row],[Subject]],TRIM(Source[[#This Row],[Course]]))</f>
        <v>ESLF5565</v>
      </c>
      <c r="I7049" t="str">
        <f>VLOOKUP(Source[[#This Row],[SubjCrse]],'Courses and Categories'!$E$2:$G$1816,3,FALSE)</f>
        <v>Noncredit ESL</v>
      </c>
      <c r="J7049">
        <v>301</v>
      </c>
      <c r="K7049" t="s">
        <v>352</v>
      </c>
      <c r="L7049" t="s">
        <v>39</v>
      </c>
      <c r="M7049" t="s">
        <v>40</v>
      </c>
      <c r="N7049" t="s">
        <v>288</v>
      </c>
      <c r="O7049">
        <v>1230</v>
      </c>
      <c r="P7049">
        <v>1445</v>
      </c>
      <c r="Q7049" t="s">
        <v>247</v>
      </c>
      <c r="S7049" t="s">
        <v>248</v>
      </c>
      <c r="T7049">
        <v>1</v>
      </c>
      <c r="U7049" s="1">
        <v>43694</v>
      </c>
      <c r="V7049" s="1">
        <v>43819</v>
      </c>
      <c r="W7049" t="s">
        <v>416</v>
      </c>
      <c r="X7049" t="s">
        <v>46</v>
      </c>
      <c r="Y7049">
        <v>150</v>
      </c>
      <c r="Z7049">
        <v>92</v>
      </c>
      <c r="AA7049">
        <v>200</v>
      </c>
      <c r="AB7049">
        <v>46</v>
      </c>
      <c r="AD7049">
        <f>IF(ISBLANK(Source[[#This Row],[CrosslistID]]),1,1/COUNTIFS(Source[CrosslistID],Source[[#This Row],[CrosslistID]],Source[TermDesc],Source[[#This Row],[TermDesc]]))</f>
        <v>1</v>
      </c>
      <c r="AG7049">
        <v>0</v>
      </c>
      <c r="AH7049">
        <v>46</v>
      </c>
      <c r="AI7049">
        <v>3.1379999999999999</v>
      </c>
      <c r="AJ7049">
        <v>3.1379999999999999</v>
      </c>
      <c r="AK7049">
        <v>0.2</v>
      </c>
      <c r="AL70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3.1379999999999999</v>
      </c>
      <c r="AM7049">
        <f>IF(AND(Source[[#This Row],[Credit_Noncredit]]="Noncredit",Source[[#This Row],[FTEF]]&gt;0),Source[[#This Row],[NC XLST FTES]]*525/(437.5*Source[[#This Row],[FTEF]]),0)</f>
        <v>18.827999999999999</v>
      </c>
      <c r="AN7049">
        <f>IF(Source[[#This Row],[Credit_Noncredit]]="Credit",Source[[#This Row],[Census Enrollment]],Source[[#This Row],[Noncredit Avg. Attendance]])</f>
        <v>18.827999999999999</v>
      </c>
    </row>
    <row r="7050" spans="1:40" x14ac:dyDescent="0.25">
      <c r="A7050" t="s">
        <v>4484</v>
      </c>
      <c r="B7050" t="s">
        <v>33</v>
      </c>
      <c r="C7050" t="s">
        <v>229</v>
      </c>
      <c r="D7050" t="s">
        <v>230</v>
      </c>
      <c r="E7050" s="4">
        <v>83577</v>
      </c>
      <c r="F7050" s="4" t="s">
        <v>285</v>
      </c>
      <c r="G7050" s="4">
        <v>5565</v>
      </c>
      <c r="H7050" t="str">
        <f>CONCATENATE(Source[[#This Row],[Subject]],TRIM(Source[[#This Row],[Course]]))</f>
        <v>ESLF5565</v>
      </c>
      <c r="I7050" t="str">
        <f>VLOOKUP(Source[[#This Row],[SubjCrse]],'Courses and Categories'!$E$2:$G$1816,3,FALSE)</f>
        <v>Noncredit ESL</v>
      </c>
      <c r="J7050">
        <v>401</v>
      </c>
      <c r="K7050" t="s">
        <v>352</v>
      </c>
      <c r="L7050" t="s">
        <v>39</v>
      </c>
      <c r="M7050" t="s">
        <v>40</v>
      </c>
      <c r="N7050" t="s">
        <v>59</v>
      </c>
      <c r="O7050">
        <v>1320</v>
      </c>
      <c r="P7050">
        <v>1535</v>
      </c>
      <c r="Q7050" t="s">
        <v>64</v>
      </c>
      <c r="R7050">
        <v>601</v>
      </c>
      <c r="S7050" t="s">
        <v>65</v>
      </c>
      <c r="T7050">
        <v>1</v>
      </c>
      <c r="U7050" s="1">
        <v>43694</v>
      </c>
      <c r="V7050" s="1">
        <v>43819</v>
      </c>
      <c r="W7050" t="s">
        <v>437</v>
      </c>
      <c r="X7050" t="s">
        <v>46</v>
      </c>
      <c r="Y7050">
        <v>84</v>
      </c>
      <c r="Z7050">
        <v>35</v>
      </c>
      <c r="AA7050">
        <v>300</v>
      </c>
      <c r="AB7050">
        <v>11.666700000000001</v>
      </c>
      <c r="AD7050">
        <f>IF(ISBLANK(Source[[#This Row],[CrosslistID]]),1,1/COUNTIFS(Source[CrosslistID],Source[[#This Row],[CrosslistID]],Source[TermDesc],Source[[#This Row],[TermDesc]]))</f>
        <v>1</v>
      </c>
      <c r="AG7050">
        <v>0</v>
      </c>
      <c r="AH7050">
        <v>11.666700000000001</v>
      </c>
      <c r="AI7050">
        <v>2.3380000000000001</v>
      </c>
      <c r="AJ7050">
        <v>2.3380000000000001</v>
      </c>
      <c r="AK7050">
        <v>0.2</v>
      </c>
      <c r="AL70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2.3380000000000001</v>
      </c>
      <c r="AM7050">
        <f>IF(AND(Source[[#This Row],[Credit_Noncredit]]="Noncredit",Source[[#This Row],[FTEF]]&gt;0),Source[[#This Row],[NC XLST FTES]]*525/(437.5*Source[[#This Row],[FTEF]]),0)</f>
        <v>14.028</v>
      </c>
      <c r="AN7050">
        <f>IF(Source[[#This Row],[Credit_Noncredit]]="Credit",Source[[#This Row],[Census Enrollment]],Source[[#This Row],[Noncredit Avg. Attendance]])</f>
        <v>14.028</v>
      </c>
    </row>
    <row r="7051" spans="1:40" x14ac:dyDescent="0.25">
      <c r="A7051" t="s">
        <v>4484</v>
      </c>
      <c r="B7051" t="s">
        <v>33</v>
      </c>
      <c r="C7051" t="s">
        <v>229</v>
      </c>
      <c r="D7051" t="s">
        <v>230</v>
      </c>
      <c r="E7051" s="4">
        <v>83286</v>
      </c>
      <c r="F7051" s="4" t="s">
        <v>285</v>
      </c>
      <c r="G7051" s="4">
        <v>5565</v>
      </c>
      <c r="H7051" t="str">
        <f>CONCATENATE(Source[[#This Row],[Subject]],TRIM(Source[[#This Row],[Course]]))</f>
        <v>ESLF5565</v>
      </c>
      <c r="I7051" t="str">
        <f>VLOOKUP(Source[[#This Row],[SubjCrse]],'Courses and Categories'!$E$2:$G$1816,3,FALSE)</f>
        <v>Noncredit ESL</v>
      </c>
      <c r="J7051">
        <v>501</v>
      </c>
      <c r="K7051" t="s">
        <v>352</v>
      </c>
      <c r="L7051" t="s">
        <v>39</v>
      </c>
      <c r="M7051" t="s">
        <v>40</v>
      </c>
      <c r="N7051" t="s">
        <v>63</v>
      </c>
      <c r="O7051">
        <v>1200</v>
      </c>
      <c r="P7051">
        <v>1315</v>
      </c>
      <c r="Q7051" t="s">
        <v>76</v>
      </c>
      <c r="R7051">
        <v>725</v>
      </c>
      <c r="S7051" t="s">
        <v>77</v>
      </c>
      <c r="T7051">
        <v>1</v>
      </c>
      <c r="U7051" s="1">
        <v>43694</v>
      </c>
      <c r="V7051" s="1">
        <v>43819</v>
      </c>
      <c r="W7051" t="s">
        <v>360</v>
      </c>
      <c r="X7051" t="s">
        <v>46</v>
      </c>
      <c r="Y7051">
        <v>113</v>
      </c>
      <c r="Z7051">
        <v>104</v>
      </c>
      <c r="AA7051">
        <v>150</v>
      </c>
      <c r="AB7051">
        <v>69.333299999999994</v>
      </c>
      <c r="AD7051">
        <f>IF(ISBLANK(Source[[#This Row],[CrosslistID]]),1,1/COUNTIFS(Source[CrosslistID],Source[[#This Row],[CrosslistID]],Source[TermDesc],Source[[#This Row],[TermDesc]]))</f>
        <v>1</v>
      </c>
      <c r="AG7051">
        <v>0</v>
      </c>
      <c r="AH7051">
        <v>69.333299999999994</v>
      </c>
      <c r="AI7051">
        <v>4.024</v>
      </c>
      <c r="AJ7051">
        <v>4.024</v>
      </c>
      <c r="AK7051">
        <v>0.2</v>
      </c>
      <c r="AL70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4.024</v>
      </c>
      <c r="AM7051">
        <f>IF(AND(Source[[#This Row],[Credit_Noncredit]]="Noncredit",Source[[#This Row],[FTEF]]&gt;0),Source[[#This Row],[NC XLST FTES]]*525/(437.5*Source[[#This Row],[FTEF]]),0)</f>
        <v>24.143999999999998</v>
      </c>
      <c r="AN7051">
        <f>IF(Source[[#This Row],[Credit_Noncredit]]="Credit",Source[[#This Row],[Census Enrollment]],Source[[#This Row],[Noncredit Avg. Attendance]])</f>
        <v>24.143999999999998</v>
      </c>
    </row>
    <row r="7052" spans="1:40" x14ac:dyDescent="0.25">
      <c r="A7052" t="s">
        <v>4484</v>
      </c>
      <c r="B7052" t="s">
        <v>33</v>
      </c>
      <c r="C7052" t="s">
        <v>229</v>
      </c>
      <c r="D7052" t="s">
        <v>230</v>
      </c>
      <c r="E7052" s="4">
        <v>83462</v>
      </c>
      <c r="F7052" s="4" t="s">
        <v>285</v>
      </c>
      <c r="G7052" s="4">
        <v>5785</v>
      </c>
      <c r="H7052" t="str">
        <f>CONCATENATE(Source[[#This Row],[Subject]],TRIM(Source[[#This Row],[Course]]))</f>
        <v>ESLF5785</v>
      </c>
      <c r="I7052" t="str">
        <f>VLOOKUP(Source[[#This Row],[SubjCrse]],'Courses and Categories'!$E$2:$G$1816,3,FALSE)</f>
        <v>Noncredit ESL</v>
      </c>
      <c r="J7052">
        <v>201</v>
      </c>
      <c r="K7052" t="s">
        <v>361</v>
      </c>
      <c r="L7052" t="s">
        <v>39</v>
      </c>
      <c r="M7052" t="s">
        <v>40</v>
      </c>
      <c r="N7052" t="s">
        <v>288</v>
      </c>
      <c r="O7052">
        <v>1230</v>
      </c>
      <c r="P7052">
        <v>1500</v>
      </c>
      <c r="Q7052" t="s">
        <v>60</v>
      </c>
      <c r="R7052">
        <v>316</v>
      </c>
      <c r="S7052" t="s">
        <v>61</v>
      </c>
      <c r="T7052">
        <v>1</v>
      </c>
      <c r="U7052" s="1">
        <v>43694</v>
      </c>
      <c r="V7052" s="1">
        <v>43819</v>
      </c>
      <c r="W7052" t="s">
        <v>362</v>
      </c>
      <c r="X7052" t="s">
        <v>46</v>
      </c>
      <c r="Y7052">
        <v>90</v>
      </c>
      <c r="Z7052">
        <v>46</v>
      </c>
      <c r="AA7052">
        <v>200</v>
      </c>
      <c r="AB7052">
        <v>23</v>
      </c>
      <c r="AD7052">
        <f>IF(ISBLANK(Source[[#This Row],[CrosslistID]]),1,1/COUNTIFS(Source[CrosslistID],Source[[#This Row],[CrosslistID]],Source[TermDesc],Source[[#This Row],[TermDesc]]))</f>
        <v>1</v>
      </c>
      <c r="AG7052">
        <v>0</v>
      </c>
      <c r="AH7052">
        <v>23</v>
      </c>
      <c r="AI7052">
        <v>2.452</v>
      </c>
      <c r="AJ7052">
        <v>2.452</v>
      </c>
      <c r="AK7052">
        <v>0.2</v>
      </c>
      <c r="AL70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2.452</v>
      </c>
      <c r="AM7052">
        <f>IF(AND(Source[[#This Row],[Credit_Noncredit]]="Noncredit",Source[[#This Row],[FTEF]]&gt;0),Source[[#This Row],[NC XLST FTES]]*525/(437.5*Source[[#This Row],[FTEF]]),0)</f>
        <v>14.712</v>
      </c>
      <c r="AN7052">
        <f>IF(Source[[#This Row],[Credit_Noncredit]]="Credit",Source[[#This Row],[Census Enrollment]],Source[[#This Row],[Noncredit Avg. Attendance]])</f>
        <v>14.712</v>
      </c>
    </row>
    <row r="7053" spans="1:40" x14ac:dyDescent="0.25">
      <c r="A7053" t="s">
        <v>4484</v>
      </c>
      <c r="B7053" t="s">
        <v>33</v>
      </c>
      <c r="C7053" t="s">
        <v>229</v>
      </c>
      <c r="D7053" t="s">
        <v>230</v>
      </c>
      <c r="E7053" s="4">
        <v>83463</v>
      </c>
      <c r="F7053" s="4" t="s">
        <v>285</v>
      </c>
      <c r="G7053" s="4">
        <v>5785</v>
      </c>
      <c r="H7053" t="str">
        <f>CONCATENATE(Source[[#This Row],[Subject]],TRIM(Source[[#This Row],[Course]]))</f>
        <v>ESLF5785</v>
      </c>
      <c r="I7053" t="str">
        <f>VLOOKUP(Source[[#This Row],[SubjCrse]],'Courses and Categories'!$E$2:$G$1816,3,FALSE)</f>
        <v>Noncredit ESL</v>
      </c>
      <c r="J7053">
        <v>202</v>
      </c>
      <c r="K7053" t="s">
        <v>361</v>
      </c>
      <c r="L7053" t="s">
        <v>39</v>
      </c>
      <c r="M7053" t="s">
        <v>40</v>
      </c>
      <c r="N7053" t="s">
        <v>276</v>
      </c>
      <c r="O7053">
        <v>1230</v>
      </c>
      <c r="P7053">
        <v>1500</v>
      </c>
      <c r="Q7053" t="s">
        <v>60</v>
      </c>
      <c r="R7053">
        <v>323</v>
      </c>
      <c r="S7053" t="s">
        <v>61</v>
      </c>
      <c r="T7053">
        <v>1</v>
      </c>
      <c r="U7053" s="1">
        <v>43694</v>
      </c>
      <c r="V7053" s="1">
        <v>43819</v>
      </c>
      <c r="W7053" t="s">
        <v>547</v>
      </c>
      <c r="X7053" t="s">
        <v>46</v>
      </c>
      <c r="Y7053">
        <v>119</v>
      </c>
      <c r="Z7053">
        <v>42</v>
      </c>
      <c r="AA7053">
        <v>200</v>
      </c>
      <c r="AB7053">
        <v>21</v>
      </c>
      <c r="AD7053">
        <f>IF(ISBLANK(Source[[#This Row],[CrosslistID]]),1,1/COUNTIFS(Source[CrosslistID],Source[[#This Row],[CrosslistID]],Source[TermDesc],Source[[#This Row],[TermDesc]]))</f>
        <v>1</v>
      </c>
      <c r="AG7053">
        <v>0</v>
      </c>
      <c r="AH7053">
        <v>21</v>
      </c>
      <c r="AI7053">
        <v>3.6240000000000001</v>
      </c>
      <c r="AJ7053">
        <v>3.6240000000000001</v>
      </c>
      <c r="AK7053">
        <v>0.2</v>
      </c>
      <c r="AL70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3.6240000000000001</v>
      </c>
      <c r="AM7053">
        <f>IF(AND(Source[[#This Row],[Credit_Noncredit]]="Noncredit",Source[[#This Row],[FTEF]]&gt;0),Source[[#This Row],[NC XLST FTES]]*525/(437.5*Source[[#This Row],[FTEF]]),0)</f>
        <v>21.744000000000003</v>
      </c>
      <c r="AN7053">
        <f>IF(Source[[#This Row],[Credit_Noncredit]]="Credit",Source[[#This Row],[Census Enrollment]],Source[[#This Row],[Noncredit Avg. Attendance]])</f>
        <v>21.744000000000003</v>
      </c>
    </row>
    <row r="7054" spans="1:40" x14ac:dyDescent="0.25">
      <c r="A7054" t="s">
        <v>4484</v>
      </c>
      <c r="B7054" t="s">
        <v>33</v>
      </c>
      <c r="C7054" t="s">
        <v>229</v>
      </c>
      <c r="D7054" t="s">
        <v>230</v>
      </c>
      <c r="E7054" s="4">
        <v>83409</v>
      </c>
      <c r="F7054" s="4" t="s">
        <v>285</v>
      </c>
      <c r="G7054" s="4">
        <v>5785</v>
      </c>
      <c r="H7054" t="str">
        <f>CONCATENATE(Source[[#This Row],[Subject]],TRIM(Source[[#This Row],[Course]]))</f>
        <v>ESLF5785</v>
      </c>
      <c r="I7054" t="str">
        <f>VLOOKUP(Source[[#This Row],[SubjCrse]],'Courses and Categories'!$E$2:$G$1816,3,FALSE)</f>
        <v>Noncredit ESL</v>
      </c>
      <c r="J7054">
        <v>401</v>
      </c>
      <c r="K7054" t="s">
        <v>361</v>
      </c>
      <c r="L7054" t="s">
        <v>39</v>
      </c>
      <c r="M7054" t="s">
        <v>40</v>
      </c>
      <c r="N7054" t="s">
        <v>1372</v>
      </c>
      <c r="O7054" t="s">
        <v>368</v>
      </c>
      <c r="P7054" t="s">
        <v>4503</v>
      </c>
      <c r="Q7054" t="s">
        <v>370</v>
      </c>
      <c r="S7054" t="s">
        <v>65</v>
      </c>
      <c r="T7054">
        <v>1</v>
      </c>
      <c r="U7054" s="1">
        <v>43694</v>
      </c>
      <c r="V7054" s="1">
        <v>43819</v>
      </c>
      <c r="W7054" t="s">
        <v>4504</v>
      </c>
      <c r="X7054" t="s">
        <v>46</v>
      </c>
      <c r="Y7054">
        <v>96</v>
      </c>
      <c r="Z7054">
        <v>73</v>
      </c>
      <c r="AA7054">
        <v>200</v>
      </c>
      <c r="AB7054">
        <v>36.5</v>
      </c>
      <c r="AD7054">
        <f>IF(ISBLANK(Source[[#This Row],[CrosslistID]]),1,1/COUNTIFS(Source[CrosslistID],Source[[#This Row],[CrosslistID]],Source[TermDesc],Source[[#This Row],[TermDesc]]))</f>
        <v>1</v>
      </c>
      <c r="AG7054">
        <v>0</v>
      </c>
      <c r="AH7054">
        <v>36.5</v>
      </c>
      <c r="AI7054">
        <v>3.081</v>
      </c>
      <c r="AJ7054">
        <v>3.081</v>
      </c>
      <c r="AK7054">
        <v>0.2</v>
      </c>
      <c r="AL70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3.081</v>
      </c>
      <c r="AM7054">
        <f>IF(AND(Source[[#This Row],[Credit_Noncredit]]="Noncredit",Source[[#This Row],[FTEF]]&gt;0),Source[[#This Row],[NC XLST FTES]]*525/(437.5*Source[[#This Row],[FTEF]]),0)</f>
        <v>18.486000000000001</v>
      </c>
      <c r="AN7054">
        <f>IF(Source[[#This Row],[Credit_Noncredit]]="Credit",Source[[#This Row],[Census Enrollment]],Source[[#This Row],[Noncredit Avg. Attendance]])</f>
        <v>18.486000000000001</v>
      </c>
    </row>
    <row r="7055" spans="1:40" x14ac:dyDescent="0.25">
      <c r="A7055" t="s">
        <v>4484</v>
      </c>
      <c r="B7055" t="s">
        <v>33</v>
      </c>
      <c r="C7055" t="s">
        <v>229</v>
      </c>
      <c r="D7055" t="s">
        <v>230</v>
      </c>
      <c r="E7055" s="4">
        <v>83287</v>
      </c>
      <c r="F7055" s="4" t="s">
        <v>285</v>
      </c>
      <c r="G7055" s="4">
        <v>5785</v>
      </c>
      <c r="H7055" t="str">
        <f>CONCATENATE(Source[[#This Row],[Subject]],TRIM(Source[[#This Row],[Course]]))</f>
        <v>ESLF5785</v>
      </c>
      <c r="I7055" t="str">
        <f>VLOOKUP(Source[[#This Row],[SubjCrse]],'Courses and Categories'!$E$2:$G$1816,3,FALSE)</f>
        <v>Noncredit ESL</v>
      </c>
      <c r="J7055">
        <v>501</v>
      </c>
      <c r="K7055" t="s">
        <v>361</v>
      </c>
      <c r="L7055" t="s">
        <v>39</v>
      </c>
      <c r="M7055" t="s">
        <v>40</v>
      </c>
      <c r="N7055" t="s">
        <v>63</v>
      </c>
      <c r="O7055">
        <v>1200</v>
      </c>
      <c r="P7055">
        <v>1305</v>
      </c>
      <c r="Q7055" t="s">
        <v>76</v>
      </c>
      <c r="R7055">
        <v>724</v>
      </c>
      <c r="S7055" t="s">
        <v>77</v>
      </c>
      <c r="T7055">
        <v>1</v>
      </c>
      <c r="U7055" s="1">
        <v>43694</v>
      </c>
      <c r="V7055" s="1">
        <v>43819</v>
      </c>
      <c r="W7055" t="s">
        <v>364</v>
      </c>
      <c r="X7055" t="s">
        <v>46</v>
      </c>
      <c r="Y7055">
        <v>141</v>
      </c>
      <c r="Z7055">
        <v>50</v>
      </c>
      <c r="AA7055">
        <v>75</v>
      </c>
      <c r="AB7055">
        <v>66.666700000000006</v>
      </c>
      <c r="AD7055">
        <f>IF(ISBLANK(Source[[#This Row],[CrosslistID]]),1,1/COUNTIFS(Source[CrosslistID],Source[[#This Row],[CrosslistID]],Source[TermDesc],Source[[#This Row],[TermDesc]]))</f>
        <v>1</v>
      </c>
      <c r="AG7055">
        <v>0</v>
      </c>
      <c r="AH7055">
        <v>66.666700000000006</v>
      </c>
      <c r="AI7055">
        <v>3.5840000000000001</v>
      </c>
      <c r="AJ7055">
        <v>3.5840000000000001</v>
      </c>
      <c r="AK7055">
        <v>0.2</v>
      </c>
      <c r="AL70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3.5840000000000001</v>
      </c>
      <c r="AM7055">
        <f>IF(AND(Source[[#This Row],[Credit_Noncredit]]="Noncredit",Source[[#This Row],[FTEF]]&gt;0),Source[[#This Row],[NC XLST FTES]]*525/(437.5*Source[[#This Row],[FTEF]]),0)</f>
        <v>21.504000000000001</v>
      </c>
      <c r="AN7055">
        <f>IF(Source[[#This Row],[Credit_Noncredit]]="Credit",Source[[#This Row],[Census Enrollment]],Source[[#This Row],[Noncredit Avg. Attendance]])</f>
        <v>21.504000000000001</v>
      </c>
    </row>
    <row r="7056" spans="1:40" x14ac:dyDescent="0.25">
      <c r="A7056" t="s">
        <v>4484</v>
      </c>
      <c r="B7056" t="s">
        <v>33</v>
      </c>
      <c r="C7056" t="s">
        <v>229</v>
      </c>
      <c r="D7056" t="s">
        <v>230</v>
      </c>
      <c r="E7056" s="4">
        <v>82912</v>
      </c>
      <c r="F7056" s="4" t="s">
        <v>365</v>
      </c>
      <c r="G7056" s="4">
        <v>3010</v>
      </c>
      <c r="H7056" t="str">
        <f>CONCATENATE(Source[[#This Row],[Subject]],TRIM(Source[[#This Row],[Course]]))</f>
        <v>ESLN3010</v>
      </c>
      <c r="I7056" t="str">
        <f>VLOOKUP(Source[[#This Row],[SubjCrse]],'Courses and Categories'!$E$2:$G$1816,3,FALSE)</f>
        <v>Noncredit ESL</v>
      </c>
      <c r="J7056">
        <v>201</v>
      </c>
      <c r="K7056" t="s">
        <v>366</v>
      </c>
      <c r="L7056" t="s">
        <v>39</v>
      </c>
      <c r="M7056" t="s">
        <v>40</v>
      </c>
      <c r="N7056" t="s">
        <v>195</v>
      </c>
      <c r="O7056">
        <v>1015</v>
      </c>
      <c r="P7056">
        <v>1205</v>
      </c>
      <c r="Q7056" t="s">
        <v>60</v>
      </c>
      <c r="R7056">
        <v>317</v>
      </c>
      <c r="S7056" t="s">
        <v>61</v>
      </c>
      <c r="T7056">
        <v>1</v>
      </c>
      <c r="U7056" s="1">
        <v>43694</v>
      </c>
      <c r="V7056" s="1">
        <v>43819</v>
      </c>
      <c r="W7056" t="s">
        <v>367</v>
      </c>
      <c r="X7056" t="s">
        <v>46</v>
      </c>
      <c r="Y7056">
        <v>48</v>
      </c>
      <c r="Z7056">
        <v>33</v>
      </c>
      <c r="AA7056">
        <v>200</v>
      </c>
      <c r="AB7056">
        <v>16.5</v>
      </c>
      <c r="AD7056">
        <f>IF(ISBLANK(Source[[#This Row],[CrosslistID]]),1,1/COUNTIFS(Source[CrosslistID],Source[[#This Row],[CrosslistID]],Source[TermDesc],Source[[#This Row],[TermDesc]]))</f>
        <v>1</v>
      </c>
      <c r="AG7056">
        <v>0</v>
      </c>
      <c r="AH7056">
        <v>16.5</v>
      </c>
      <c r="AI7056">
        <v>5.2690000000000001</v>
      </c>
      <c r="AJ7056">
        <v>5.2690000000000001</v>
      </c>
      <c r="AK7056">
        <v>0.4</v>
      </c>
      <c r="AL70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5.2690000000000001</v>
      </c>
      <c r="AM7056">
        <f>IF(AND(Source[[#This Row],[Credit_Noncredit]]="Noncredit",Source[[#This Row],[FTEF]]&gt;0),Source[[#This Row],[NC XLST FTES]]*525/(437.5*Source[[#This Row],[FTEF]]),0)</f>
        <v>15.806999999999999</v>
      </c>
      <c r="AN7056">
        <f>IF(Source[[#This Row],[Credit_Noncredit]]="Credit",Source[[#This Row],[Census Enrollment]],Source[[#This Row],[Noncredit Avg. Attendance]])</f>
        <v>15.806999999999999</v>
      </c>
    </row>
    <row r="7057" spans="1:40" x14ac:dyDescent="0.25">
      <c r="A7057" t="s">
        <v>4484</v>
      </c>
      <c r="B7057" t="s">
        <v>33</v>
      </c>
      <c r="C7057" t="s">
        <v>229</v>
      </c>
      <c r="D7057" t="s">
        <v>230</v>
      </c>
      <c r="E7057" s="4">
        <v>80681</v>
      </c>
      <c r="F7057" s="4" t="s">
        <v>365</v>
      </c>
      <c r="G7057" s="4">
        <v>3010</v>
      </c>
      <c r="H7057" t="str">
        <f>CONCATENATE(Source[[#This Row],[Subject]],TRIM(Source[[#This Row],[Course]]))</f>
        <v>ESLN3010</v>
      </c>
      <c r="I7057" t="str">
        <f>VLOOKUP(Source[[#This Row],[SubjCrse]],'Courses and Categories'!$E$2:$G$1816,3,FALSE)</f>
        <v>Noncredit ESL</v>
      </c>
      <c r="J7057">
        <v>302</v>
      </c>
      <c r="K7057" t="s">
        <v>366</v>
      </c>
      <c r="L7057" t="s">
        <v>39</v>
      </c>
      <c r="M7057" t="s">
        <v>40</v>
      </c>
      <c r="N7057" t="s">
        <v>195</v>
      </c>
      <c r="O7057">
        <v>1015</v>
      </c>
      <c r="P7057">
        <v>1205</v>
      </c>
      <c r="Q7057" t="s">
        <v>247</v>
      </c>
      <c r="R7057">
        <v>311</v>
      </c>
      <c r="S7057" t="s">
        <v>248</v>
      </c>
      <c r="T7057">
        <v>1</v>
      </c>
      <c r="U7057" s="1">
        <v>43694</v>
      </c>
      <c r="V7057" s="1">
        <v>43819</v>
      </c>
      <c r="W7057" t="s">
        <v>339</v>
      </c>
      <c r="X7057" t="s">
        <v>46</v>
      </c>
      <c r="Y7057">
        <v>84</v>
      </c>
      <c r="Z7057">
        <v>83</v>
      </c>
      <c r="AA7057">
        <v>100</v>
      </c>
      <c r="AB7057">
        <v>83</v>
      </c>
      <c r="AD7057">
        <f>IF(ISBLANK(Source[[#This Row],[CrosslistID]]),1,1/COUNTIFS(Source[CrosslistID],Source[[#This Row],[CrosslistID]],Source[TermDesc],Source[[#This Row],[TermDesc]]))</f>
        <v>1</v>
      </c>
      <c r="AG7057">
        <v>0</v>
      </c>
      <c r="AH7057">
        <v>83</v>
      </c>
      <c r="AI7057">
        <v>9.31</v>
      </c>
      <c r="AJ7057">
        <v>9.31</v>
      </c>
      <c r="AK7057">
        <v>0.4</v>
      </c>
      <c r="AL70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9.31</v>
      </c>
      <c r="AM7057">
        <f>IF(AND(Source[[#This Row],[Credit_Noncredit]]="Noncredit",Source[[#This Row],[FTEF]]&gt;0),Source[[#This Row],[NC XLST FTES]]*525/(437.5*Source[[#This Row],[FTEF]]),0)</f>
        <v>27.93</v>
      </c>
      <c r="AN7057">
        <f>IF(Source[[#This Row],[Credit_Noncredit]]="Credit",Source[[#This Row],[Census Enrollment]],Source[[#This Row],[Noncredit Avg. Attendance]])</f>
        <v>27.93</v>
      </c>
    </row>
    <row r="7058" spans="1:40" x14ac:dyDescent="0.25">
      <c r="A7058" t="s">
        <v>4484</v>
      </c>
      <c r="B7058" t="s">
        <v>33</v>
      </c>
      <c r="C7058" t="s">
        <v>229</v>
      </c>
      <c r="D7058" t="s">
        <v>230</v>
      </c>
      <c r="E7058" s="4">
        <v>83569</v>
      </c>
      <c r="F7058" s="4" t="s">
        <v>365</v>
      </c>
      <c r="G7058" s="4">
        <v>3010</v>
      </c>
      <c r="H7058" t="str">
        <f>CONCATENATE(Source[[#This Row],[Subject]],TRIM(Source[[#This Row],[Course]]))</f>
        <v>ESLN3010</v>
      </c>
      <c r="I7058" t="str">
        <f>VLOOKUP(Source[[#This Row],[SubjCrse]],'Courses and Categories'!$E$2:$G$1816,3,FALSE)</f>
        <v>Noncredit ESL</v>
      </c>
      <c r="J7058">
        <v>401</v>
      </c>
      <c r="K7058" t="s">
        <v>366</v>
      </c>
      <c r="L7058" t="s">
        <v>39</v>
      </c>
      <c r="M7058" t="s">
        <v>40</v>
      </c>
      <c r="N7058" t="s">
        <v>68</v>
      </c>
      <c r="O7058" t="s">
        <v>434</v>
      </c>
      <c r="P7058" t="s">
        <v>435</v>
      </c>
      <c r="Q7058" t="s">
        <v>332</v>
      </c>
      <c r="S7058" t="s">
        <v>65</v>
      </c>
      <c r="T7058">
        <v>1</v>
      </c>
      <c r="U7058" s="1">
        <v>43694</v>
      </c>
      <c r="V7058" s="1">
        <v>43819</v>
      </c>
      <c r="W7058" t="s">
        <v>4505</v>
      </c>
      <c r="X7058" t="s">
        <v>46</v>
      </c>
      <c r="Y7058">
        <v>131</v>
      </c>
      <c r="Z7058">
        <v>45</v>
      </c>
      <c r="AA7058">
        <v>500</v>
      </c>
      <c r="AB7058">
        <v>9</v>
      </c>
      <c r="AD7058">
        <f>IF(ISBLANK(Source[[#This Row],[CrosslistID]]),1,1/COUNTIFS(Source[CrosslistID],Source[[#This Row],[CrosslistID]],Source[TermDesc],Source[[#This Row],[TermDesc]]))</f>
        <v>1</v>
      </c>
      <c r="AG7058">
        <v>0</v>
      </c>
      <c r="AH7058">
        <v>9</v>
      </c>
      <c r="AI7058">
        <v>4.6820000000000004</v>
      </c>
      <c r="AJ7058">
        <v>4.6820000000000004</v>
      </c>
      <c r="AK7058">
        <v>0.4</v>
      </c>
      <c r="AL70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4.6820000000000004</v>
      </c>
      <c r="AM7058">
        <f>IF(AND(Source[[#This Row],[Credit_Noncredit]]="Noncredit",Source[[#This Row],[FTEF]]&gt;0),Source[[#This Row],[NC XLST FTES]]*525/(437.5*Source[[#This Row],[FTEF]]),0)</f>
        <v>14.046000000000001</v>
      </c>
      <c r="AN7058">
        <f>IF(Source[[#This Row],[Credit_Noncredit]]="Credit",Source[[#This Row],[Census Enrollment]],Source[[#This Row],[Noncredit Avg. Attendance]])</f>
        <v>14.046000000000001</v>
      </c>
    </row>
    <row r="7059" spans="1:40" x14ac:dyDescent="0.25">
      <c r="A7059" t="s">
        <v>4484</v>
      </c>
      <c r="B7059" t="s">
        <v>33</v>
      </c>
      <c r="C7059" t="s">
        <v>229</v>
      </c>
      <c r="D7059" t="s">
        <v>230</v>
      </c>
      <c r="E7059" s="4">
        <v>80075</v>
      </c>
      <c r="F7059" s="4" t="s">
        <v>365</v>
      </c>
      <c r="G7059" s="4">
        <v>3010</v>
      </c>
      <c r="H7059" t="str">
        <f>CONCATENATE(Source[[#This Row],[Subject]],TRIM(Source[[#This Row],[Course]]))</f>
        <v>ESLN3010</v>
      </c>
      <c r="I7059" t="str">
        <f>VLOOKUP(Source[[#This Row],[SubjCrse]],'Courses and Categories'!$E$2:$G$1816,3,FALSE)</f>
        <v>Noncredit ESL</v>
      </c>
      <c r="J7059">
        <v>402</v>
      </c>
      <c r="K7059" t="s">
        <v>366</v>
      </c>
      <c r="L7059" t="s">
        <v>39</v>
      </c>
      <c r="M7059" t="s">
        <v>40</v>
      </c>
      <c r="N7059" t="s">
        <v>195</v>
      </c>
      <c r="O7059">
        <v>820</v>
      </c>
      <c r="P7059">
        <v>1010</v>
      </c>
      <c r="Q7059" t="s">
        <v>64</v>
      </c>
      <c r="S7059" t="s">
        <v>65</v>
      </c>
      <c r="T7059">
        <v>1</v>
      </c>
      <c r="U7059" s="1">
        <v>43694</v>
      </c>
      <c r="V7059" s="1">
        <v>43819</v>
      </c>
      <c r="W7059" t="s">
        <v>92</v>
      </c>
      <c r="X7059" t="s">
        <v>46</v>
      </c>
      <c r="Y7059">
        <v>76</v>
      </c>
      <c r="Z7059">
        <v>32</v>
      </c>
      <c r="AA7059">
        <v>600</v>
      </c>
      <c r="AB7059">
        <v>5.3333000000000004</v>
      </c>
      <c r="AD7059">
        <f>IF(ISBLANK(Source[[#This Row],[CrosslistID]]),1,1/COUNTIFS(Source[CrosslistID],Source[[#This Row],[CrosslistID]],Source[TermDesc],Source[[#This Row],[TermDesc]]))</f>
        <v>1</v>
      </c>
      <c r="AG7059">
        <v>0</v>
      </c>
      <c r="AH7059">
        <v>5.3333000000000004</v>
      </c>
      <c r="AI7059">
        <v>5.92</v>
      </c>
      <c r="AJ7059">
        <v>5.92</v>
      </c>
      <c r="AK7059">
        <v>0.4</v>
      </c>
      <c r="AL70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5.92</v>
      </c>
      <c r="AM7059">
        <f>IF(AND(Source[[#This Row],[Credit_Noncredit]]="Noncredit",Source[[#This Row],[FTEF]]&gt;0),Source[[#This Row],[NC XLST FTES]]*525/(437.5*Source[[#This Row],[FTEF]]),0)</f>
        <v>17.760000000000002</v>
      </c>
      <c r="AN7059">
        <f>IF(Source[[#This Row],[Credit_Noncredit]]="Credit",Source[[#This Row],[Census Enrollment]],Source[[#This Row],[Noncredit Avg. Attendance]])</f>
        <v>17.760000000000002</v>
      </c>
    </row>
    <row r="7060" spans="1:40" x14ac:dyDescent="0.25">
      <c r="A7060" t="s">
        <v>4484</v>
      </c>
      <c r="B7060" t="s">
        <v>33</v>
      </c>
      <c r="C7060" t="s">
        <v>229</v>
      </c>
      <c r="D7060" t="s">
        <v>230</v>
      </c>
      <c r="E7060" s="4">
        <v>80076</v>
      </c>
      <c r="F7060" s="4" t="s">
        <v>365</v>
      </c>
      <c r="G7060" s="4">
        <v>3010</v>
      </c>
      <c r="H7060" t="str">
        <f>CONCATENATE(Source[[#This Row],[Subject]],TRIM(Source[[#This Row],[Course]]))</f>
        <v>ESLN3010</v>
      </c>
      <c r="I7060" t="str">
        <f>VLOOKUP(Source[[#This Row],[SubjCrse]],'Courses and Categories'!$E$2:$G$1816,3,FALSE)</f>
        <v>Noncredit ESL</v>
      </c>
      <c r="J7060">
        <v>403</v>
      </c>
      <c r="K7060" t="s">
        <v>366</v>
      </c>
      <c r="L7060" t="s">
        <v>39</v>
      </c>
      <c r="M7060" t="s">
        <v>40</v>
      </c>
      <c r="N7060" t="s">
        <v>195</v>
      </c>
      <c r="O7060">
        <v>1020</v>
      </c>
      <c r="P7060">
        <v>1210</v>
      </c>
      <c r="Q7060" t="s">
        <v>64</v>
      </c>
      <c r="S7060" t="s">
        <v>65</v>
      </c>
      <c r="T7060">
        <v>1</v>
      </c>
      <c r="U7060" s="1">
        <v>43694</v>
      </c>
      <c r="V7060" s="1">
        <v>43819</v>
      </c>
      <c r="W7060" t="s">
        <v>1836</v>
      </c>
      <c r="X7060" t="s">
        <v>46</v>
      </c>
      <c r="Y7060">
        <v>93</v>
      </c>
      <c r="Z7060">
        <v>81</v>
      </c>
      <c r="AA7060">
        <v>100</v>
      </c>
      <c r="AB7060">
        <v>81</v>
      </c>
      <c r="AD7060">
        <f>IF(ISBLANK(Source[[#This Row],[CrosslistID]]),1,1/COUNTIFS(Source[CrosslistID],Source[[#This Row],[CrosslistID]],Source[TermDesc],Source[[#This Row],[TermDesc]]))</f>
        <v>1</v>
      </c>
      <c r="AG7060">
        <v>0</v>
      </c>
      <c r="AH7060">
        <v>81</v>
      </c>
      <c r="AI7060">
        <v>6.1639999999999997</v>
      </c>
      <c r="AJ7060">
        <v>6.1639999999999997</v>
      </c>
      <c r="AK7060">
        <v>0.4</v>
      </c>
      <c r="AL70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6.1639999999999997</v>
      </c>
      <c r="AM7060">
        <f>IF(AND(Source[[#This Row],[Credit_Noncredit]]="Noncredit",Source[[#This Row],[FTEF]]&gt;0),Source[[#This Row],[NC XLST FTES]]*525/(437.5*Source[[#This Row],[FTEF]]),0)</f>
        <v>18.492000000000001</v>
      </c>
      <c r="AN7060">
        <f>IF(Source[[#This Row],[Credit_Noncredit]]="Credit",Source[[#This Row],[Census Enrollment]],Source[[#This Row],[Noncredit Avg. Attendance]])</f>
        <v>18.492000000000001</v>
      </c>
    </row>
    <row r="7061" spans="1:40" x14ac:dyDescent="0.25">
      <c r="A7061" t="s">
        <v>4484</v>
      </c>
      <c r="B7061" t="s">
        <v>33</v>
      </c>
      <c r="C7061" t="s">
        <v>229</v>
      </c>
      <c r="D7061" t="s">
        <v>230</v>
      </c>
      <c r="E7061" s="4">
        <v>80074</v>
      </c>
      <c r="F7061" s="4" t="s">
        <v>365</v>
      </c>
      <c r="G7061" s="4">
        <v>3010</v>
      </c>
      <c r="H7061" t="str">
        <f>CONCATENATE(Source[[#This Row],[Subject]],TRIM(Source[[#This Row],[Course]]))</f>
        <v>ESLN3010</v>
      </c>
      <c r="I7061" t="str">
        <f>VLOOKUP(Source[[#This Row],[SubjCrse]],'Courses and Categories'!$E$2:$G$1816,3,FALSE)</f>
        <v>Noncredit ESL</v>
      </c>
      <c r="J7061">
        <v>404</v>
      </c>
      <c r="K7061" t="s">
        <v>366</v>
      </c>
      <c r="L7061" t="s">
        <v>87</v>
      </c>
      <c r="M7061" t="s">
        <v>40</v>
      </c>
      <c r="N7061" t="s">
        <v>63</v>
      </c>
      <c r="O7061">
        <v>1835</v>
      </c>
      <c r="P7061">
        <v>2050</v>
      </c>
      <c r="Q7061" t="s">
        <v>64</v>
      </c>
      <c r="S7061" t="s">
        <v>65</v>
      </c>
      <c r="T7061">
        <v>1</v>
      </c>
      <c r="U7061" s="1">
        <v>43694</v>
      </c>
      <c r="V7061" s="1">
        <v>43819</v>
      </c>
      <c r="W7061" t="s">
        <v>373</v>
      </c>
      <c r="X7061" t="s">
        <v>46</v>
      </c>
      <c r="Y7061">
        <v>133</v>
      </c>
      <c r="Z7061">
        <v>130</v>
      </c>
      <c r="AA7061">
        <v>600</v>
      </c>
      <c r="AB7061">
        <v>21.666699999999999</v>
      </c>
      <c r="AD7061">
        <f>IF(ISBLANK(Source[[#This Row],[CrosslistID]]),1,1/COUNTIFS(Source[CrosslistID],Source[[#This Row],[CrosslistID]],Source[TermDesc],Source[[#This Row],[TermDesc]]))</f>
        <v>1</v>
      </c>
      <c r="AG7061">
        <v>0</v>
      </c>
      <c r="AH7061">
        <v>21.666699999999999</v>
      </c>
      <c r="AI7061">
        <v>18.670999999999999</v>
      </c>
      <c r="AJ7061">
        <v>18.670999999999999</v>
      </c>
      <c r="AK7061">
        <v>0.4</v>
      </c>
      <c r="AL70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18.670999999999999</v>
      </c>
      <c r="AM7061">
        <f>IF(AND(Source[[#This Row],[Credit_Noncredit]]="Noncredit",Source[[#This Row],[FTEF]]&gt;0),Source[[#This Row],[NC XLST FTES]]*525/(437.5*Source[[#This Row],[FTEF]]),0)</f>
        <v>56.012999999999998</v>
      </c>
      <c r="AN7061">
        <f>IF(Source[[#This Row],[Credit_Noncredit]]="Credit",Source[[#This Row],[Census Enrollment]],Source[[#This Row],[Noncredit Avg. Attendance]])</f>
        <v>56.012999999999998</v>
      </c>
    </row>
    <row r="7062" spans="1:40" x14ac:dyDescent="0.25">
      <c r="A7062" t="s">
        <v>4484</v>
      </c>
      <c r="B7062" t="s">
        <v>33</v>
      </c>
      <c r="C7062" t="s">
        <v>229</v>
      </c>
      <c r="D7062" t="s">
        <v>230</v>
      </c>
      <c r="E7062" s="4">
        <v>83481</v>
      </c>
      <c r="F7062" s="4" t="s">
        <v>365</v>
      </c>
      <c r="G7062" s="4">
        <v>3010</v>
      </c>
      <c r="H7062" t="str">
        <f>CONCATENATE(Source[[#This Row],[Subject]],TRIM(Source[[#This Row],[Course]]))</f>
        <v>ESLN3010</v>
      </c>
      <c r="I7062" t="str">
        <f>VLOOKUP(Source[[#This Row],[SubjCrse]],'Courses and Categories'!$E$2:$G$1816,3,FALSE)</f>
        <v>Noncredit ESL</v>
      </c>
      <c r="J7062">
        <v>405</v>
      </c>
      <c r="K7062" t="s">
        <v>366</v>
      </c>
      <c r="L7062" t="s">
        <v>39</v>
      </c>
      <c r="M7062" t="s">
        <v>40</v>
      </c>
      <c r="N7062" t="s">
        <v>195</v>
      </c>
      <c r="O7062">
        <v>1020</v>
      </c>
      <c r="P7062">
        <v>1210</v>
      </c>
      <c r="Q7062" t="s">
        <v>64</v>
      </c>
      <c r="S7062" t="s">
        <v>65</v>
      </c>
      <c r="T7062">
        <v>1</v>
      </c>
      <c r="U7062" s="1">
        <v>43694</v>
      </c>
      <c r="V7062" s="1">
        <v>43819</v>
      </c>
      <c r="W7062" t="s">
        <v>301</v>
      </c>
      <c r="X7062" t="s">
        <v>46</v>
      </c>
      <c r="Y7062">
        <v>98</v>
      </c>
      <c r="Z7062">
        <v>82</v>
      </c>
      <c r="AA7062">
        <v>500</v>
      </c>
      <c r="AB7062">
        <v>16.399999999999999</v>
      </c>
      <c r="AD7062">
        <f>IF(ISBLANK(Source[[#This Row],[CrosslistID]]),1,1/COUNTIFS(Source[CrosslistID],Source[[#This Row],[CrosslistID]],Source[TermDesc],Source[[#This Row],[TermDesc]]))</f>
        <v>1</v>
      </c>
      <c r="AG7062">
        <v>0</v>
      </c>
      <c r="AH7062">
        <v>16.399999999999999</v>
      </c>
      <c r="AI7062">
        <v>7.44</v>
      </c>
      <c r="AJ7062">
        <v>7.44</v>
      </c>
      <c r="AK7062">
        <v>0.4</v>
      </c>
      <c r="AL70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7.44</v>
      </c>
      <c r="AM7062">
        <f>IF(AND(Source[[#This Row],[Credit_Noncredit]]="Noncredit",Source[[#This Row],[FTEF]]&gt;0),Source[[#This Row],[NC XLST FTES]]*525/(437.5*Source[[#This Row],[FTEF]]),0)</f>
        <v>22.32</v>
      </c>
      <c r="AN7062">
        <f>IF(Source[[#This Row],[Credit_Noncredit]]="Credit",Source[[#This Row],[Census Enrollment]],Source[[#This Row],[Noncredit Avg. Attendance]])</f>
        <v>22.32</v>
      </c>
    </row>
    <row r="7063" spans="1:40" x14ac:dyDescent="0.25">
      <c r="A7063" t="s">
        <v>4484</v>
      </c>
      <c r="B7063" t="s">
        <v>33</v>
      </c>
      <c r="C7063" t="s">
        <v>229</v>
      </c>
      <c r="D7063" t="s">
        <v>230</v>
      </c>
      <c r="E7063" s="4">
        <v>83571</v>
      </c>
      <c r="F7063" s="4" t="s">
        <v>365</v>
      </c>
      <c r="G7063" s="4">
        <v>3010</v>
      </c>
      <c r="H7063" t="str">
        <f>CONCATENATE(Source[[#This Row],[Subject]],TRIM(Source[[#This Row],[Course]]))</f>
        <v>ESLN3010</v>
      </c>
      <c r="I7063" t="str">
        <f>VLOOKUP(Source[[#This Row],[SubjCrse]],'Courses and Categories'!$E$2:$G$1816,3,FALSE)</f>
        <v>Noncredit ESL</v>
      </c>
      <c r="J7063">
        <v>406</v>
      </c>
      <c r="K7063" t="s">
        <v>366</v>
      </c>
      <c r="L7063" t="s">
        <v>39</v>
      </c>
      <c r="M7063" t="s">
        <v>40</v>
      </c>
      <c r="N7063" t="s">
        <v>195</v>
      </c>
      <c r="O7063">
        <v>1320</v>
      </c>
      <c r="P7063">
        <v>1510</v>
      </c>
      <c r="Q7063" t="s">
        <v>64</v>
      </c>
      <c r="S7063" t="s">
        <v>65</v>
      </c>
      <c r="T7063">
        <v>1</v>
      </c>
      <c r="U7063" s="1">
        <v>43694</v>
      </c>
      <c r="V7063" s="1">
        <v>43819</v>
      </c>
      <c r="W7063" t="s">
        <v>4506</v>
      </c>
      <c r="X7063" t="s">
        <v>46</v>
      </c>
      <c r="Y7063">
        <v>127</v>
      </c>
      <c r="Z7063">
        <v>71</v>
      </c>
      <c r="AA7063">
        <v>300</v>
      </c>
      <c r="AB7063">
        <v>23.666699999999999</v>
      </c>
      <c r="AD7063">
        <f>IF(ISBLANK(Source[[#This Row],[CrosslistID]]),1,1/COUNTIFS(Source[CrosslistID],Source[[#This Row],[CrosslistID]],Source[TermDesc],Source[[#This Row],[TermDesc]]))</f>
        <v>1</v>
      </c>
      <c r="AG7063">
        <v>0</v>
      </c>
      <c r="AH7063">
        <v>23.666699999999999</v>
      </c>
      <c r="AI7063">
        <v>8.4079999999999995</v>
      </c>
      <c r="AJ7063">
        <v>8.4079999999999995</v>
      </c>
      <c r="AK7063">
        <v>0.4</v>
      </c>
      <c r="AL70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8.4079999999999995</v>
      </c>
      <c r="AM7063">
        <f>IF(AND(Source[[#This Row],[Credit_Noncredit]]="Noncredit",Source[[#This Row],[FTEF]]&gt;0),Source[[#This Row],[NC XLST FTES]]*525/(437.5*Source[[#This Row],[FTEF]]),0)</f>
        <v>25.224</v>
      </c>
      <c r="AN7063">
        <f>IF(Source[[#This Row],[Credit_Noncredit]]="Credit",Source[[#This Row],[Census Enrollment]],Source[[#This Row],[Noncredit Avg. Attendance]])</f>
        <v>25.224</v>
      </c>
    </row>
    <row r="7064" spans="1:40" x14ac:dyDescent="0.25">
      <c r="A7064" t="s">
        <v>4484</v>
      </c>
      <c r="B7064" t="s">
        <v>33</v>
      </c>
      <c r="C7064" t="s">
        <v>229</v>
      </c>
      <c r="D7064" t="s">
        <v>230</v>
      </c>
      <c r="E7064" s="4">
        <v>80747</v>
      </c>
      <c r="F7064" s="4" t="s">
        <v>365</v>
      </c>
      <c r="G7064" s="4">
        <v>3010</v>
      </c>
      <c r="H7064" t="str">
        <f>CONCATENATE(Source[[#This Row],[Subject]],TRIM(Source[[#This Row],[Course]]))</f>
        <v>ESLN3010</v>
      </c>
      <c r="I7064" t="str">
        <f>VLOOKUP(Source[[#This Row],[SubjCrse]],'Courses and Categories'!$E$2:$G$1816,3,FALSE)</f>
        <v>Noncredit ESL</v>
      </c>
      <c r="J7064">
        <v>408</v>
      </c>
      <c r="K7064" t="s">
        <v>366</v>
      </c>
      <c r="L7064" t="s">
        <v>39</v>
      </c>
      <c r="M7064" t="s">
        <v>40</v>
      </c>
      <c r="N7064" t="s">
        <v>195</v>
      </c>
      <c r="O7064">
        <v>820</v>
      </c>
      <c r="P7064">
        <v>1010</v>
      </c>
      <c r="Q7064" t="s">
        <v>64</v>
      </c>
      <c r="S7064" t="s">
        <v>65</v>
      </c>
      <c r="T7064">
        <v>1</v>
      </c>
      <c r="U7064" s="1">
        <v>43694</v>
      </c>
      <c r="V7064" s="1">
        <v>43819</v>
      </c>
      <c r="W7064" t="s">
        <v>305</v>
      </c>
      <c r="X7064" t="s">
        <v>46</v>
      </c>
      <c r="Y7064">
        <v>65</v>
      </c>
      <c r="Z7064">
        <v>46</v>
      </c>
      <c r="AA7064">
        <v>600</v>
      </c>
      <c r="AB7064">
        <v>7.6666999999999996</v>
      </c>
      <c r="AD7064">
        <f>IF(ISBLANK(Source[[#This Row],[CrosslistID]]),1,1/COUNTIFS(Source[CrosslistID],Source[[#This Row],[CrosslistID]],Source[TermDesc],Source[[#This Row],[TermDesc]]))</f>
        <v>1</v>
      </c>
      <c r="AG7064">
        <v>0</v>
      </c>
      <c r="AH7064">
        <v>7.6666999999999996</v>
      </c>
      <c r="AI7064">
        <v>5.6379999999999999</v>
      </c>
      <c r="AJ7064">
        <v>5.6379999999999999</v>
      </c>
      <c r="AK7064">
        <v>0.4</v>
      </c>
      <c r="AL70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5.6379999999999999</v>
      </c>
      <c r="AM7064">
        <f>IF(AND(Source[[#This Row],[Credit_Noncredit]]="Noncredit",Source[[#This Row],[FTEF]]&gt;0),Source[[#This Row],[NC XLST FTES]]*525/(437.5*Source[[#This Row],[FTEF]]),0)</f>
        <v>16.913999999999998</v>
      </c>
      <c r="AN7064">
        <f>IF(Source[[#This Row],[Credit_Noncredit]]="Credit",Source[[#This Row],[Census Enrollment]],Source[[#This Row],[Noncredit Avg. Attendance]])</f>
        <v>16.913999999999998</v>
      </c>
    </row>
    <row r="7065" spans="1:40" x14ac:dyDescent="0.25">
      <c r="A7065" t="s">
        <v>4484</v>
      </c>
      <c r="B7065" t="s">
        <v>33</v>
      </c>
      <c r="C7065" t="s">
        <v>229</v>
      </c>
      <c r="D7065" t="s">
        <v>230</v>
      </c>
      <c r="E7065" s="4">
        <v>83001</v>
      </c>
      <c r="F7065" s="4" t="s">
        <v>365</v>
      </c>
      <c r="G7065" s="4">
        <v>3010</v>
      </c>
      <c r="H7065" t="str">
        <f>CONCATENATE(Source[[#This Row],[Subject]],TRIM(Source[[#This Row],[Course]]))</f>
        <v>ESLN3010</v>
      </c>
      <c r="I7065" t="str">
        <f>VLOOKUP(Source[[#This Row],[SubjCrse]],'Courses and Categories'!$E$2:$G$1816,3,FALSE)</f>
        <v>Noncredit ESL</v>
      </c>
      <c r="J7065">
        <v>409</v>
      </c>
      <c r="K7065" t="s">
        <v>366</v>
      </c>
      <c r="L7065" t="s">
        <v>39</v>
      </c>
      <c r="M7065" t="s">
        <v>40</v>
      </c>
      <c r="N7065" t="s">
        <v>195</v>
      </c>
      <c r="O7065">
        <v>1020</v>
      </c>
      <c r="P7065">
        <v>1210</v>
      </c>
      <c r="Q7065" t="s">
        <v>64</v>
      </c>
      <c r="S7065" t="s">
        <v>65</v>
      </c>
      <c r="T7065">
        <v>1</v>
      </c>
      <c r="U7065" s="1">
        <v>43694</v>
      </c>
      <c r="V7065" s="1">
        <v>43819</v>
      </c>
      <c r="W7065" t="s">
        <v>259</v>
      </c>
      <c r="X7065" t="s">
        <v>46</v>
      </c>
      <c r="Y7065">
        <v>81</v>
      </c>
      <c r="Z7065">
        <v>45</v>
      </c>
      <c r="AA7065">
        <v>300</v>
      </c>
      <c r="AB7065">
        <v>15</v>
      </c>
      <c r="AD7065">
        <f>IF(ISBLANK(Source[[#This Row],[CrosslistID]]),1,1/COUNTIFS(Source[CrosslistID],Source[[#This Row],[CrosslistID]],Source[TermDesc],Source[[#This Row],[TermDesc]]))</f>
        <v>1</v>
      </c>
      <c r="AG7065">
        <v>0</v>
      </c>
      <c r="AH7065">
        <v>15</v>
      </c>
      <c r="AI7065">
        <v>9.2840000000000007</v>
      </c>
      <c r="AJ7065">
        <v>9.2840000000000007</v>
      </c>
      <c r="AK7065">
        <v>0.4</v>
      </c>
      <c r="AL70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9.2840000000000007</v>
      </c>
      <c r="AM7065">
        <f>IF(AND(Source[[#This Row],[Credit_Noncredit]]="Noncredit",Source[[#This Row],[FTEF]]&gt;0),Source[[#This Row],[NC XLST FTES]]*525/(437.5*Source[[#This Row],[FTEF]]),0)</f>
        <v>27.852</v>
      </c>
      <c r="AN7065">
        <f>IF(Source[[#This Row],[Credit_Noncredit]]="Credit",Source[[#This Row],[Census Enrollment]],Source[[#This Row],[Noncredit Avg. Attendance]])</f>
        <v>27.852</v>
      </c>
    </row>
    <row r="7066" spans="1:40" x14ac:dyDescent="0.25">
      <c r="A7066" t="s">
        <v>4484</v>
      </c>
      <c r="B7066" t="s">
        <v>33</v>
      </c>
      <c r="C7066" t="s">
        <v>229</v>
      </c>
      <c r="D7066" t="s">
        <v>230</v>
      </c>
      <c r="E7066" s="4">
        <v>80193</v>
      </c>
      <c r="F7066" s="4" t="s">
        <v>365</v>
      </c>
      <c r="G7066" s="4">
        <v>3010</v>
      </c>
      <c r="H7066" t="str">
        <f>CONCATENATE(Source[[#This Row],[Subject]],TRIM(Source[[#This Row],[Course]]))</f>
        <v>ESLN3010</v>
      </c>
      <c r="I7066" t="str">
        <f>VLOOKUP(Source[[#This Row],[SubjCrse]],'Courses and Categories'!$E$2:$G$1816,3,FALSE)</f>
        <v>Noncredit ESL</v>
      </c>
      <c r="J7066">
        <v>701</v>
      </c>
      <c r="K7066" t="s">
        <v>366</v>
      </c>
      <c r="L7066" t="s">
        <v>39</v>
      </c>
      <c r="M7066" t="s">
        <v>40</v>
      </c>
      <c r="N7066" t="s">
        <v>195</v>
      </c>
      <c r="O7066">
        <v>1030</v>
      </c>
      <c r="P7066">
        <v>1220</v>
      </c>
      <c r="Q7066" t="s">
        <v>52</v>
      </c>
      <c r="R7066">
        <v>318</v>
      </c>
      <c r="S7066" t="s">
        <v>53</v>
      </c>
      <c r="T7066">
        <v>1</v>
      </c>
      <c r="U7066" s="1">
        <v>43694</v>
      </c>
      <c r="V7066" s="1">
        <v>43819</v>
      </c>
      <c r="W7066" t="s">
        <v>1837</v>
      </c>
      <c r="X7066" t="s">
        <v>46</v>
      </c>
      <c r="Y7066">
        <v>104</v>
      </c>
      <c r="Z7066">
        <v>100</v>
      </c>
      <c r="AA7066">
        <v>300</v>
      </c>
      <c r="AB7066">
        <v>33.333300000000001</v>
      </c>
      <c r="AD7066">
        <f>IF(ISBLANK(Source[[#This Row],[CrosslistID]]),1,1/COUNTIFS(Source[CrosslistID],Source[[#This Row],[CrosslistID]],Source[TermDesc],Source[[#This Row],[TermDesc]]))</f>
        <v>1</v>
      </c>
      <c r="AG7066">
        <v>0</v>
      </c>
      <c r="AH7066">
        <v>33.333300000000001</v>
      </c>
      <c r="AI7066">
        <v>7.87</v>
      </c>
      <c r="AJ7066">
        <v>7.87</v>
      </c>
      <c r="AK7066">
        <v>0.4</v>
      </c>
      <c r="AL70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7.87</v>
      </c>
      <c r="AM7066">
        <f>IF(AND(Source[[#This Row],[Credit_Noncredit]]="Noncredit",Source[[#This Row],[FTEF]]&gt;0),Source[[#This Row],[NC XLST FTES]]*525/(437.5*Source[[#This Row],[FTEF]]),0)</f>
        <v>23.61</v>
      </c>
      <c r="AN7066">
        <f>IF(Source[[#This Row],[Credit_Noncredit]]="Credit",Source[[#This Row],[Census Enrollment]],Source[[#This Row],[Noncredit Avg. Attendance]])</f>
        <v>23.61</v>
      </c>
    </row>
    <row r="7067" spans="1:40" x14ac:dyDescent="0.25">
      <c r="A7067" t="s">
        <v>4484</v>
      </c>
      <c r="B7067" t="s">
        <v>33</v>
      </c>
      <c r="C7067" t="s">
        <v>229</v>
      </c>
      <c r="D7067" t="s">
        <v>230</v>
      </c>
      <c r="E7067" s="4">
        <v>81012</v>
      </c>
      <c r="F7067" s="4" t="s">
        <v>365</v>
      </c>
      <c r="G7067" s="4">
        <v>3010</v>
      </c>
      <c r="H7067" t="str">
        <f>CONCATENATE(Source[[#This Row],[Subject]],TRIM(Source[[#This Row],[Course]]))</f>
        <v>ESLN3010</v>
      </c>
      <c r="I7067" t="str">
        <f>VLOOKUP(Source[[#This Row],[SubjCrse]],'Courses and Categories'!$E$2:$G$1816,3,FALSE)</f>
        <v>Noncredit ESL</v>
      </c>
      <c r="J7067">
        <v>702</v>
      </c>
      <c r="K7067" t="s">
        <v>366</v>
      </c>
      <c r="L7067" t="s">
        <v>87</v>
      </c>
      <c r="M7067" t="s">
        <v>40</v>
      </c>
      <c r="N7067" t="s">
        <v>63</v>
      </c>
      <c r="O7067">
        <v>1900</v>
      </c>
      <c r="P7067">
        <v>2115</v>
      </c>
      <c r="Q7067" t="s">
        <v>52</v>
      </c>
      <c r="R7067">
        <v>318</v>
      </c>
      <c r="S7067" t="s">
        <v>53</v>
      </c>
      <c r="T7067">
        <v>1</v>
      </c>
      <c r="U7067" s="1">
        <v>43694</v>
      </c>
      <c r="V7067" s="1">
        <v>43819</v>
      </c>
      <c r="W7067" t="s">
        <v>376</v>
      </c>
      <c r="X7067" t="s">
        <v>46</v>
      </c>
      <c r="Y7067">
        <v>153</v>
      </c>
      <c r="Z7067">
        <v>146</v>
      </c>
      <c r="AA7067">
        <v>300</v>
      </c>
      <c r="AB7067">
        <v>48.666699999999999</v>
      </c>
      <c r="AD7067">
        <f>IF(ISBLANK(Source[[#This Row],[CrosslistID]]),1,1/COUNTIFS(Source[CrosslistID],Source[[#This Row],[CrosslistID]],Source[TermDesc],Source[[#This Row],[TermDesc]]))</f>
        <v>1</v>
      </c>
      <c r="AG7067">
        <v>0</v>
      </c>
      <c r="AH7067">
        <v>48.666699999999999</v>
      </c>
      <c r="AI7067">
        <v>6.8760000000000003</v>
      </c>
      <c r="AJ7067">
        <v>6.8760000000000003</v>
      </c>
      <c r="AK7067">
        <v>0.4</v>
      </c>
      <c r="AL70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6.8760000000000003</v>
      </c>
      <c r="AM7067">
        <f>IF(AND(Source[[#This Row],[Credit_Noncredit]]="Noncredit",Source[[#This Row],[FTEF]]&gt;0),Source[[#This Row],[NC XLST FTES]]*525/(437.5*Source[[#This Row],[FTEF]]),0)</f>
        <v>20.628</v>
      </c>
      <c r="AN7067">
        <f>IF(Source[[#This Row],[Credit_Noncredit]]="Credit",Source[[#This Row],[Census Enrollment]],Source[[#This Row],[Noncredit Avg. Attendance]])</f>
        <v>20.628</v>
      </c>
    </row>
    <row r="7068" spans="1:40" x14ac:dyDescent="0.25">
      <c r="A7068" t="s">
        <v>4484</v>
      </c>
      <c r="B7068" t="s">
        <v>33</v>
      </c>
      <c r="C7068" t="s">
        <v>229</v>
      </c>
      <c r="D7068" t="s">
        <v>230</v>
      </c>
      <c r="E7068" s="4">
        <v>82854</v>
      </c>
      <c r="F7068" s="4" t="s">
        <v>365</v>
      </c>
      <c r="G7068" s="4">
        <v>3010</v>
      </c>
      <c r="H7068" t="str">
        <f>CONCATENATE(Source[[#This Row],[Subject]],TRIM(Source[[#This Row],[Course]]))</f>
        <v>ESLN3010</v>
      </c>
      <c r="I7068" t="str">
        <f>VLOOKUP(Source[[#This Row],[SubjCrse]],'Courses and Categories'!$E$2:$G$1816,3,FALSE)</f>
        <v>Noncredit ESL</v>
      </c>
      <c r="J7068">
        <v>703</v>
      </c>
      <c r="K7068" t="s">
        <v>366</v>
      </c>
      <c r="L7068" t="s">
        <v>39</v>
      </c>
      <c r="M7068" t="s">
        <v>40</v>
      </c>
      <c r="N7068" t="s">
        <v>195</v>
      </c>
      <c r="O7068">
        <v>830</v>
      </c>
      <c r="P7068">
        <v>1020</v>
      </c>
      <c r="Q7068" t="s">
        <v>52</v>
      </c>
      <c r="R7068">
        <v>369</v>
      </c>
      <c r="S7068" t="s">
        <v>53</v>
      </c>
      <c r="T7068">
        <v>1</v>
      </c>
      <c r="U7068" s="1">
        <v>43694</v>
      </c>
      <c r="V7068" s="1">
        <v>43819</v>
      </c>
      <c r="W7068" t="s">
        <v>375</v>
      </c>
      <c r="X7068" t="s">
        <v>46</v>
      </c>
      <c r="Y7068">
        <v>87</v>
      </c>
      <c r="Z7068">
        <v>50</v>
      </c>
      <c r="AA7068">
        <v>400</v>
      </c>
      <c r="AB7068">
        <v>12.5</v>
      </c>
      <c r="AD7068">
        <f>IF(ISBLANK(Source[[#This Row],[CrosslistID]]),1,1/COUNTIFS(Source[CrosslistID],Source[[#This Row],[CrosslistID]],Source[TermDesc],Source[[#This Row],[TermDesc]]))</f>
        <v>1</v>
      </c>
      <c r="AG7068">
        <v>0</v>
      </c>
      <c r="AH7068">
        <v>12.5</v>
      </c>
      <c r="AI7068">
        <v>7.3559999999999999</v>
      </c>
      <c r="AJ7068">
        <v>7.3559999999999999</v>
      </c>
      <c r="AK7068">
        <v>0.4</v>
      </c>
      <c r="AL70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7.3559999999999999</v>
      </c>
      <c r="AM7068">
        <f>IF(AND(Source[[#This Row],[Credit_Noncredit]]="Noncredit",Source[[#This Row],[FTEF]]&gt;0),Source[[#This Row],[NC XLST FTES]]*525/(437.5*Source[[#This Row],[FTEF]]),0)</f>
        <v>22.068000000000001</v>
      </c>
      <c r="AN7068">
        <f>IF(Source[[#This Row],[Credit_Noncredit]]="Credit",Source[[#This Row],[Census Enrollment]],Source[[#This Row],[Noncredit Avg. Attendance]])</f>
        <v>22.068000000000001</v>
      </c>
    </row>
    <row r="7069" spans="1:40" x14ac:dyDescent="0.25">
      <c r="A7069" t="s">
        <v>4484</v>
      </c>
      <c r="B7069" t="s">
        <v>33</v>
      </c>
      <c r="C7069" t="s">
        <v>229</v>
      </c>
      <c r="D7069" t="s">
        <v>230</v>
      </c>
      <c r="E7069" s="4">
        <v>82997</v>
      </c>
      <c r="F7069" s="4" t="s">
        <v>365</v>
      </c>
      <c r="G7069" s="4">
        <v>3015</v>
      </c>
      <c r="H7069" t="str">
        <f>CONCATENATE(Source[[#This Row],[Subject]],TRIM(Source[[#This Row],[Course]]))</f>
        <v>ESLN3015</v>
      </c>
      <c r="I7069" t="str">
        <f>VLOOKUP(Source[[#This Row],[SubjCrse]],'Courses and Categories'!$E$2:$G$1816,3,FALSE)</f>
        <v>Noncredit ESL</v>
      </c>
      <c r="J7069">
        <v>401</v>
      </c>
      <c r="K7069" t="s">
        <v>366</v>
      </c>
      <c r="L7069" t="s">
        <v>87</v>
      </c>
      <c r="M7069" t="s">
        <v>40</v>
      </c>
      <c r="N7069" t="s">
        <v>63</v>
      </c>
      <c r="O7069">
        <v>1720</v>
      </c>
      <c r="P7069">
        <v>1825</v>
      </c>
      <c r="Q7069" t="s">
        <v>64</v>
      </c>
      <c r="S7069" t="s">
        <v>65</v>
      </c>
      <c r="T7069">
        <v>1</v>
      </c>
      <c r="U7069" s="1">
        <v>43694</v>
      </c>
      <c r="V7069" s="1">
        <v>43819</v>
      </c>
      <c r="W7069" t="s">
        <v>373</v>
      </c>
      <c r="X7069" t="s">
        <v>46</v>
      </c>
      <c r="Y7069">
        <v>100</v>
      </c>
      <c r="Z7069">
        <v>94</v>
      </c>
      <c r="AA7069">
        <v>250</v>
      </c>
      <c r="AB7069">
        <v>37.6</v>
      </c>
      <c r="AD7069">
        <f>IF(ISBLANK(Source[[#This Row],[CrosslistID]]),1,1/COUNTIFS(Source[CrosslistID],Source[[#This Row],[CrosslistID]],Source[TermDesc],Source[[#This Row],[TermDesc]]))</f>
        <v>1</v>
      </c>
      <c r="AG7069">
        <v>0</v>
      </c>
      <c r="AH7069">
        <v>37.6</v>
      </c>
      <c r="AI7069">
        <v>5.3559999999999999</v>
      </c>
      <c r="AJ7069">
        <v>5.3559999999999999</v>
      </c>
      <c r="AK7069">
        <v>0.2</v>
      </c>
      <c r="AL70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5.3559999999999999</v>
      </c>
      <c r="AM7069">
        <f>IF(AND(Source[[#This Row],[Credit_Noncredit]]="Noncredit",Source[[#This Row],[FTEF]]&gt;0),Source[[#This Row],[NC XLST FTES]]*525/(437.5*Source[[#This Row],[FTEF]]),0)</f>
        <v>32.136000000000003</v>
      </c>
      <c r="AN7069">
        <f>IF(Source[[#This Row],[Credit_Noncredit]]="Credit",Source[[#This Row],[Census Enrollment]],Source[[#This Row],[Noncredit Avg. Attendance]])</f>
        <v>32.136000000000003</v>
      </c>
    </row>
    <row r="7070" spans="1:40" x14ac:dyDescent="0.25">
      <c r="A7070" t="s">
        <v>4484</v>
      </c>
      <c r="B7070" t="s">
        <v>33</v>
      </c>
      <c r="C7070" t="s">
        <v>229</v>
      </c>
      <c r="D7070" t="s">
        <v>230</v>
      </c>
      <c r="E7070" s="4">
        <v>80404</v>
      </c>
      <c r="F7070" s="4" t="s">
        <v>365</v>
      </c>
      <c r="G7070" s="4">
        <v>3015</v>
      </c>
      <c r="H7070" t="str">
        <f>CONCATENATE(Source[[#This Row],[Subject]],TRIM(Source[[#This Row],[Course]]))</f>
        <v>ESLN3015</v>
      </c>
      <c r="I7070" t="str">
        <f>VLOOKUP(Source[[#This Row],[SubjCrse]],'Courses and Categories'!$E$2:$G$1816,3,FALSE)</f>
        <v>Noncredit ESL</v>
      </c>
      <c r="J7070">
        <v>402</v>
      </c>
      <c r="K7070" t="s">
        <v>366</v>
      </c>
      <c r="L7070" t="s">
        <v>39</v>
      </c>
      <c r="M7070" t="s">
        <v>40</v>
      </c>
      <c r="N7070" t="s">
        <v>195</v>
      </c>
      <c r="O7070">
        <v>1220</v>
      </c>
      <c r="P7070">
        <v>1310</v>
      </c>
      <c r="Q7070" t="s">
        <v>64</v>
      </c>
      <c r="S7070" t="s">
        <v>65</v>
      </c>
      <c r="T7070">
        <v>1</v>
      </c>
      <c r="U7070" s="1">
        <v>43694</v>
      </c>
      <c r="V7070" s="1">
        <v>43819</v>
      </c>
      <c r="W7070" t="s">
        <v>377</v>
      </c>
      <c r="X7070" t="s">
        <v>46</v>
      </c>
      <c r="Y7070">
        <v>123</v>
      </c>
      <c r="Z7070">
        <v>42</v>
      </c>
      <c r="AA7070">
        <v>600</v>
      </c>
      <c r="AB7070">
        <v>7</v>
      </c>
      <c r="AD7070">
        <f>IF(ISBLANK(Source[[#This Row],[CrosslistID]]),1,1/COUNTIFS(Source[CrosslistID],Source[[#This Row],[CrosslistID]],Source[TermDesc],Source[[#This Row],[TermDesc]]))</f>
        <v>1</v>
      </c>
      <c r="AG7070">
        <v>0</v>
      </c>
      <c r="AH7070">
        <v>7</v>
      </c>
      <c r="AI7070">
        <v>3.202</v>
      </c>
      <c r="AJ7070">
        <v>3.202</v>
      </c>
      <c r="AK7070">
        <v>0.2</v>
      </c>
      <c r="AL70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3.202</v>
      </c>
      <c r="AM7070">
        <f>IF(AND(Source[[#This Row],[Credit_Noncredit]]="Noncredit",Source[[#This Row],[FTEF]]&gt;0),Source[[#This Row],[NC XLST FTES]]*525/(437.5*Source[[#This Row],[FTEF]]),0)</f>
        <v>19.212</v>
      </c>
      <c r="AN7070">
        <f>IF(Source[[#This Row],[Credit_Noncredit]]="Credit",Source[[#This Row],[Census Enrollment]],Source[[#This Row],[Noncredit Avg. Attendance]])</f>
        <v>19.212</v>
      </c>
    </row>
    <row r="7071" spans="1:40" x14ac:dyDescent="0.25">
      <c r="A7071" t="s">
        <v>4484</v>
      </c>
      <c r="B7071" t="s">
        <v>33</v>
      </c>
      <c r="C7071" t="s">
        <v>229</v>
      </c>
      <c r="D7071" t="s">
        <v>230</v>
      </c>
      <c r="E7071" s="4">
        <v>83470</v>
      </c>
      <c r="F7071" s="4" t="s">
        <v>365</v>
      </c>
      <c r="G7071" s="4">
        <v>3015</v>
      </c>
      <c r="H7071" t="str">
        <f>CONCATENATE(Source[[#This Row],[Subject]],TRIM(Source[[#This Row],[Course]]))</f>
        <v>ESLN3015</v>
      </c>
      <c r="I7071" t="str">
        <f>VLOOKUP(Source[[#This Row],[SubjCrse]],'Courses and Categories'!$E$2:$G$1816,3,FALSE)</f>
        <v>Noncredit ESL</v>
      </c>
      <c r="J7071">
        <v>701</v>
      </c>
      <c r="K7071" t="s">
        <v>366</v>
      </c>
      <c r="L7071" t="s">
        <v>50</v>
      </c>
      <c r="M7071" t="s">
        <v>40</v>
      </c>
      <c r="N7071" t="s">
        <v>51</v>
      </c>
      <c r="O7071">
        <v>900</v>
      </c>
      <c r="P7071">
        <v>1350</v>
      </c>
      <c r="Q7071" t="s">
        <v>52</v>
      </c>
      <c r="R7071">
        <v>318</v>
      </c>
      <c r="S7071" t="s">
        <v>53</v>
      </c>
      <c r="T7071">
        <v>1</v>
      </c>
      <c r="U7071" s="1">
        <v>43694</v>
      </c>
      <c r="V7071" s="1">
        <v>43819</v>
      </c>
      <c r="W7071" t="s">
        <v>376</v>
      </c>
      <c r="X7071" t="s">
        <v>46</v>
      </c>
      <c r="Y7071">
        <v>82</v>
      </c>
      <c r="Z7071">
        <v>80</v>
      </c>
      <c r="AA7071">
        <v>400</v>
      </c>
      <c r="AB7071">
        <v>20</v>
      </c>
      <c r="AD7071">
        <f>IF(ISBLANK(Source[[#This Row],[CrosslistID]]),1,1/COUNTIFS(Source[CrosslistID],Source[[#This Row],[CrosslistID]],Source[TermDesc],Source[[#This Row],[TermDesc]]))</f>
        <v>1</v>
      </c>
      <c r="AG7071">
        <v>0</v>
      </c>
      <c r="AH7071">
        <v>20</v>
      </c>
      <c r="AI7071">
        <v>1.895</v>
      </c>
      <c r="AJ7071">
        <v>1.895</v>
      </c>
      <c r="AK7071">
        <v>0.2</v>
      </c>
      <c r="AL70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1.895</v>
      </c>
      <c r="AM7071">
        <f>IF(AND(Source[[#This Row],[Credit_Noncredit]]="Noncredit",Source[[#This Row],[FTEF]]&gt;0),Source[[#This Row],[NC XLST FTES]]*525/(437.5*Source[[#This Row],[FTEF]]),0)</f>
        <v>11.37</v>
      </c>
      <c r="AN7071">
        <f>IF(Source[[#This Row],[Credit_Noncredit]]="Credit",Source[[#This Row],[Census Enrollment]],Source[[#This Row],[Noncredit Avg. Attendance]])</f>
        <v>11.37</v>
      </c>
    </row>
    <row r="7072" spans="1:40" x14ac:dyDescent="0.25">
      <c r="A7072" t="s">
        <v>4484</v>
      </c>
      <c r="B7072" t="s">
        <v>33</v>
      </c>
      <c r="C7072" t="s">
        <v>229</v>
      </c>
      <c r="D7072" t="s">
        <v>230</v>
      </c>
      <c r="E7072" s="4">
        <v>80035</v>
      </c>
      <c r="F7072" s="4" t="s">
        <v>365</v>
      </c>
      <c r="G7072" s="4">
        <v>3100</v>
      </c>
      <c r="H7072" t="str">
        <f>CONCATENATE(Source[[#This Row],[Subject]],TRIM(Source[[#This Row],[Course]]))</f>
        <v>ESLN3100</v>
      </c>
      <c r="I7072" t="str">
        <f>VLOOKUP(Source[[#This Row],[SubjCrse]],'Courses and Categories'!$E$2:$G$1816,3,FALSE)</f>
        <v>Noncredit ESL</v>
      </c>
      <c r="J7072">
        <v>403</v>
      </c>
      <c r="K7072" t="s">
        <v>379</v>
      </c>
      <c r="L7072" t="s">
        <v>87</v>
      </c>
      <c r="M7072" t="s">
        <v>40</v>
      </c>
      <c r="N7072" t="s">
        <v>68</v>
      </c>
      <c r="O7072" t="s">
        <v>4507</v>
      </c>
      <c r="P7072" t="s">
        <v>3007</v>
      </c>
      <c r="Q7072" t="s">
        <v>332</v>
      </c>
      <c r="S7072" t="s">
        <v>65</v>
      </c>
      <c r="T7072">
        <v>1</v>
      </c>
      <c r="U7072" s="1">
        <v>43694</v>
      </c>
      <c r="V7072" s="1">
        <v>43819</v>
      </c>
      <c r="W7072" t="s">
        <v>4508</v>
      </c>
      <c r="X7072" t="s">
        <v>46</v>
      </c>
      <c r="Y7072">
        <v>71</v>
      </c>
      <c r="Z7072">
        <v>40</v>
      </c>
      <c r="AA7072">
        <v>600</v>
      </c>
      <c r="AB7072">
        <v>6.6666999999999996</v>
      </c>
      <c r="AD7072">
        <f>IF(ISBLANK(Source[[#This Row],[CrosslistID]]),1,1/COUNTIFS(Source[CrosslistID],Source[[#This Row],[CrosslistID]],Source[TermDesc],Source[[#This Row],[TermDesc]]))</f>
        <v>1</v>
      </c>
      <c r="AG7072">
        <v>0</v>
      </c>
      <c r="AH7072">
        <v>6.6666999999999996</v>
      </c>
      <c r="AI7072">
        <v>6.5380000000000003</v>
      </c>
      <c r="AJ7072">
        <v>6.5380000000000003</v>
      </c>
      <c r="AK7072">
        <v>0.4</v>
      </c>
      <c r="AL70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6.5380000000000003</v>
      </c>
      <c r="AM7072">
        <f>IF(AND(Source[[#This Row],[Credit_Noncredit]]="Noncredit",Source[[#This Row],[FTEF]]&gt;0),Source[[#This Row],[NC XLST FTES]]*525/(437.5*Source[[#This Row],[FTEF]]),0)</f>
        <v>19.614000000000001</v>
      </c>
      <c r="AN7072">
        <f>IF(Source[[#This Row],[Credit_Noncredit]]="Credit",Source[[#This Row],[Census Enrollment]],Source[[#This Row],[Noncredit Avg. Attendance]])</f>
        <v>19.614000000000001</v>
      </c>
    </row>
    <row r="7073" spans="1:40" x14ac:dyDescent="0.25">
      <c r="A7073" t="s">
        <v>4484</v>
      </c>
      <c r="B7073" t="s">
        <v>33</v>
      </c>
      <c r="C7073" t="s">
        <v>229</v>
      </c>
      <c r="D7073" t="s">
        <v>230</v>
      </c>
      <c r="E7073" s="4">
        <v>80079</v>
      </c>
      <c r="F7073" s="4" t="s">
        <v>365</v>
      </c>
      <c r="G7073" s="4">
        <v>3100</v>
      </c>
      <c r="H7073" t="str">
        <f>CONCATENATE(Source[[#This Row],[Subject]],TRIM(Source[[#This Row],[Course]]))</f>
        <v>ESLN3100</v>
      </c>
      <c r="I7073" t="str">
        <f>VLOOKUP(Source[[#This Row],[SubjCrse]],'Courses and Categories'!$E$2:$G$1816,3,FALSE)</f>
        <v>Noncredit ESL</v>
      </c>
      <c r="J7073">
        <v>404</v>
      </c>
      <c r="K7073" t="s">
        <v>379</v>
      </c>
      <c r="L7073" t="s">
        <v>39</v>
      </c>
      <c r="M7073" t="s">
        <v>40</v>
      </c>
      <c r="N7073" t="s">
        <v>195</v>
      </c>
      <c r="O7073">
        <v>820</v>
      </c>
      <c r="P7073">
        <v>1010</v>
      </c>
      <c r="Q7073" t="s">
        <v>64</v>
      </c>
      <c r="S7073" t="s">
        <v>65</v>
      </c>
      <c r="T7073">
        <v>1</v>
      </c>
      <c r="U7073" s="1">
        <v>43694</v>
      </c>
      <c r="V7073" s="1">
        <v>43819</v>
      </c>
      <c r="W7073" t="s">
        <v>303</v>
      </c>
      <c r="X7073" t="s">
        <v>46</v>
      </c>
      <c r="Y7073">
        <v>113</v>
      </c>
      <c r="Z7073">
        <v>93</v>
      </c>
      <c r="AA7073">
        <v>600</v>
      </c>
      <c r="AB7073">
        <v>15.5</v>
      </c>
      <c r="AD7073">
        <f>IF(ISBLANK(Source[[#This Row],[CrosslistID]]),1,1/COUNTIFS(Source[CrosslistID],Source[[#This Row],[CrosslistID]],Source[TermDesc],Source[[#This Row],[TermDesc]]))</f>
        <v>1</v>
      </c>
      <c r="AG7073">
        <v>0</v>
      </c>
      <c r="AH7073">
        <v>15.5</v>
      </c>
      <c r="AI7073">
        <v>8.1259999999999994</v>
      </c>
      <c r="AJ7073">
        <v>8.1259999999999994</v>
      </c>
      <c r="AK7073">
        <v>0.4</v>
      </c>
      <c r="AL70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8.1259999999999994</v>
      </c>
      <c r="AM7073">
        <f>IF(AND(Source[[#This Row],[Credit_Noncredit]]="Noncredit",Source[[#This Row],[FTEF]]&gt;0),Source[[#This Row],[NC XLST FTES]]*525/(437.5*Source[[#This Row],[FTEF]]),0)</f>
        <v>24.377999999999997</v>
      </c>
      <c r="AN7073">
        <f>IF(Source[[#This Row],[Credit_Noncredit]]="Credit",Source[[#This Row],[Census Enrollment]],Source[[#This Row],[Noncredit Avg. Attendance]])</f>
        <v>24.377999999999997</v>
      </c>
    </row>
    <row r="7074" spans="1:40" x14ac:dyDescent="0.25">
      <c r="A7074" t="s">
        <v>4484</v>
      </c>
      <c r="B7074" t="s">
        <v>33</v>
      </c>
      <c r="C7074" t="s">
        <v>229</v>
      </c>
      <c r="D7074" t="s">
        <v>230</v>
      </c>
      <c r="E7074" s="4">
        <v>81284</v>
      </c>
      <c r="F7074" s="4" t="s">
        <v>365</v>
      </c>
      <c r="G7074" s="4">
        <v>3100</v>
      </c>
      <c r="H7074" t="str">
        <f>CONCATENATE(Source[[#This Row],[Subject]],TRIM(Source[[#This Row],[Course]]))</f>
        <v>ESLN3100</v>
      </c>
      <c r="I7074" t="str">
        <f>VLOOKUP(Source[[#This Row],[SubjCrse]],'Courses and Categories'!$E$2:$G$1816,3,FALSE)</f>
        <v>Noncredit ESL</v>
      </c>
      <c r="J7074">
        <v>407</v>
      </c>
      <c r="K7074" t="s">
        <v>379</v>
      </c>
      <c r="L7074" t="s">
        <v>39</v>
      </c>
      <c r="M7074" t="s">
        <v>40</v>
      </c>
      <c r="N7074" t="s">
        <v>195</v>
      </c>
      <c r="O7074">
        <v>1020</v>
      </c>
      <c r="P7074">
        <v>1210</v>
      </c>
      <c r="Q7074" t="s">
        <v>64</v>
      </c>
      <c r="S7074" t="s">
        <v>65</v>
      </c>
      <c r="T7074">
        <v>1</v>
      </c>
      <c r="U7074" s="1">
        <v>43694</v>
      </c>
      <c r="V7074" s="1">
        <v>43819</v>
      </c>
      <c r="W7074" t="s">
        <v>340</v>
      </c>
      <c r="X7074" t="s">
        <v>46</v>
      </c>
      <c r="Y7074">
        <v>99</v>
      </c>
      <c r="Z7074">
        <v>50</v>
      </c>
      <c r="AA7074">
        <v>600</v>
      </c>
      <c r="AB7074">
        <v>8.3332999999999995</v>
      </c>
      <c r="AD7074">
        <f>IF(ISBLANK(Source[[#This Row],[CrosslistID]]),1,1/COUNTIFS(Source[CrosslistID],Source[[#This Row],[CrosslistID]],Source[TermDesc],Source[[#This Row],[TermDesc]]))</f>
        <v>1</v>
      </c>
      <c r="AG7074">
        <v>0</v>
      </c>
      <c r="AH7074">
        <v>8.3332999999999995</v>
      </c>
      <c r="AI7074">
        <v>10.67</v>
      </c>
      <c r="AJ7074">
        <v>10.67</v>
      </c>
      <c r="AK7074">
        <v>0.4</v>
      </c>
      <c r="AL70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10.67</v>
      </c>
      <c r="AM7074">
        <f>IF(AND(Source[[#This Row],[Credit_Noncredit]]="Noncredit",Source[[#This Row],[FTEF]]&gt;0),Source[[#This Row],[NC XLST FTES]]*525/(437.5*Source[[#This Row],[FTEF]]),0)</f>
        <v>32.01</v>
      </c>
      <c r="AN7074">
        <f>IF(Source[[#This Row],[Credit_Noncredit]]="Credit",Source[[#This Row],[Census Enrollment]],Source[[#This Row],[Noncredit Avg. Attendance]])</f>
        <v>32.01</v>
      </c>
    </row>
    <row r="7075" spans="1:40" x14ac:dyDescent="0.25">
      <c r="A7075" t="s">
        <v>4484</v>
      </c>
      <c r="B7075" t="s">
        <v>33</v>
      </c>
      <c r="C7075" t="s">
        <v>229</v>
      </c>
      <c r="D7075" t="s">
        <v>230</v>
      </c>
      <c r="E7075" s="4">
        <v>80340</v>
      </c>
      <c r="F7075" s="4" t="s">
        <v>365</v>
      </c>
      <c r="G7075" s="4">
        <v>3100</v>
      </c>
      <c r="H7075" t="str">
        <f>CONCATENATE(Source[[#This Row],[Subject]],TRIM(Source[[#This Row],[Course]]))</f>
        <v>ESLN3100</v>
      </c>
      <c r="I7075" t="str">
        <f>VLOOKUP(Source[[#This Row],[SubjCrse]],'Courses and Categories'!$E$2:$G$1816,3,FALSE)</f>
        <v>Noncredit ESL</v>
      </c>
      <c r="J7075">
        <v>408</v>
      </c>
      <c r="K7075" t="s">
        <v>379</v>
      </c>
      <c r="L7075" t="s">
        <v>39</v>
      </c>
      <c r="M7075" t="s">
        <v>40</v>
      </c>
      <c r="N7075" t="s">
        <v>241</v>
      </c>
      <c r="O7075" t="s">
        <v>4509</v>
      </c>
      <c r="P7075" t="s">
        <v>3185</v>
      </c>
      <c r="Q7075" t="s">
        <v>455</v>
      </c>
      <c r="S7075" t="s">
        <v>65</v>
      </c>
      <c r="T7075">
        <v>1</v>
      </c>
      <c r="U7075" s="1">
        <v>43694</v>
      </c>
      <c r="V7075" s="1">
        <v>43819</v>
      </c>
      <c r="W7075" t="s">
        <v>4510</v>
      </c>
      <c r="X7075" t="s">
        <v>46</v>
      </c>
      <c r="Y7075">
        <v>133</v>
      </c>
      <c r="Z7075">
        <v>85</v>
      </c>
      <c r="AA7075">
        <v>600</v>
      </c>
      <c r="AB7075">
        <v>14.166700000000001</v>
      </c>
      <c r="AD7075">
        <f>IF(ISBLANK(Source[[#This Row],[CrosslistID]]),1,1/COUNTIFS(Source[CrosslistID],Source[[#This Row],[CrosslistID]],Source[TermDesc],Source[[#This Row],[TermDesc]]))</f>
        <v>1</v>
      </c>
      <c r="AG7075">
        <v>0</v>
      </c>
      <c r="AH7075">
        <v>14.166700000000001</v>
      </c>
      <c r="AI7075">
        <v>10.366</v>
      </c>
      <c r="AJ7075">
        <v>10.366</v>
      </c>
      <c r="AK7075">
        <v>0.4</v>
      </c>
      <c r="AL70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10.366</v>
      </c>
      <c r="AM7075">
        <f>IF(AND(Source[[#This Row],[Credit_Noncredit]]="Noncredit",Source[[#This Row],[FTEF]]&gt;0),Source[[#This Row],[NC XLST FTES]]*525/(437.5*Source[[#This Row],[FTEF]]),0)</f>
        <v>31.097999999999999</v>
      </c>
      <c r="AN7075">
        <f>IF(Source[[#This Row],[Credit_Noncredit]]="Credit",Source[[#This Row],[Census Enrollment]],Source[[#This Row],[Noncredit Avg. Attendance]])</f>
        <v>31.097999999999999</v>
      </c>
    </row>
    <row r="7076" spans="1:40" x14ac:dyDescent="0.25">
      <c r="A7076" t="s">
        <v>4484</v>
      </c>
      <c r="B7076" t="s">
        <v>33</v>
      </c>
      <c r="C7076" t="s">
        <v>229</v>
      </c>
      <c r="D7076" t="s">
        <v>230</v>
      </c>
      <c r="E7076" s="4">
        <v>81527</v>
      </c>
      <c r="F7076" s="4" t="s">
        <v>365</v>
      </c>
      <c r="G7076" s="4">
        <v>3100</v>
      </c>
      <c r="H7076" t="str">
        <f>CONCATENATE(Source[[#This Row],[Subject]],TRIM(Source[[#This Row],[Course]]))</f>
        <v>ESLN3100</v>
      </c>
      <c r="I7076" t="str">
        <f>VLOOKUP(Source[[#This Row],[SubjCrse]],'Courses and Categories'!$E$2:$G$1816,3,FALSE)</f>
        <v>Noncredit ESL</v>
      </c>
      <c r="J7076">
        <v>409</v>
      </c>
      <c r="K7076" t="s">
        <v>379</v>
      </c>
      <c r="L7076" t="s">
        <v>39</v>
      </c>
      <c r="M7076" t="s">
        <v>40</v>
      </c>
      <c r="N7076" t="s">
        <v>195</v>
      </c>
      <c r="O7076">
        <v>1320</v>
      </c>
      <c r="P7076">
        <v>1510</v>
      </c>
      <c r="Q7076" t="s">
        <v>64</v>
      </c>
      <c r="S7076" t="s">
        <v>65</v>
      </c>
      <c r="T7076">
        <v>1</v>
      </c>
      <c r="U7076" s="1">
        <v>43694</v>
      </c>
      <c r="V7076" s="1">
        <v>43819</v>
      </c>
      <c r="W7076" t="s">
        <v>388</v>
      </c>
      <c r="X7076" t="s">
        <v>46</v>
      </c>
      <c r="Y7076">
        <v>140</v>
      </c>
      <c r="Z7076">
        <v>64</v>
      </c>
      <c r="AA7076">
        <v>600</v>
      </c>
      <c r="AB7076">
        <v>10.666700000000001</v>
      </c>
      <c r="AD7076">
        <f>IF(ISBLANK(Source[[#This Row],[CrosslistID]]),1,1/COUNTIFS(Source[CrosslistID],Source[[#This Row],[CrosslistID]],Source[TermDesc],Source[[#This Row],[TermDesc]]))</f>
        <v>1</v>
      </c>
      <c r="AG7076">
        <v>0</v>
      </c>
      <c r="AH7076">
        <v>10.666700000000001</v>
      </c>
      <c r="AI7076">
        <v>5.8970000000000002</v>
      </c>
      <c r="AJ7076">
        <v>5.8970000000000002</v>
      </c>
      <c r="AK7076">
        <v>0.4</v>
      </c>
      <c r="AL70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5.8970000000000002</v>
      </c>
      <c r="AM7076">
        <f>IF(AND(Source[[#This Row],[Credit_Noncredit]]="Noncredit",Source[[#This Row],[FTEF]]&gt;0),Source[[#This Row],[NC XLST FTES]]*525/(437.5*Source[[#This Row],[FTEF]]),0)</f>
        <v>17.691000000000003</v>
      </c>
      <c r="AN7076">
        <f>IF(Source[[#This Row],[Credit_Noncredit]]="Credit",Source[[#This Row],[Census Enrollment]],Source[[#This Row],[Noncredit Avg. Attendance]])</f>
        <v>17.691000000000003</v>
      </c>
    </row>
    <row r="7077" spans="1:40" x14ac:dyDescent="0.25">
      <c r="A7077" t="s">
        <v>4484</v>
      </c>
      <c r="B7077" t="s">
        <v>33</v>
      </c>
      <c r="C7077" t="s">
        <v>229</v>
      </c>
      <c r="D7077" t="s">
        <v>230</v>
      </c>
      <c r="E7077" s="4">
        <v>80795</v>
      </c>
      <c r="F7077" s="4" t="s">
        <v>365</v>
      </c>
      <c r="G7077" s="4">
        <v>3100</v>
      </c>
      <c r="H7077" t="str">
        <f>CONCATENATE(Source[[#This Row],[Subject]],TRIM(Source[[#This Row],[Course]]))</f>
        <v>ESLN3100</v>
      </c>
      <c r="I7077" t="str">
        <f>VLOOKUP(Source[[#This Row],[SubjCrse]],'Courses and Categories'!$E$2:$G$1816,3,FALSE)</f>
        <v>Noncredit ESL</v>
      </c>
      <c r="J7077">
        <v>410</v>
      </c>
      <c r="K7077" t="s">
        <v>379</v>
      </c>
      <c r="L7077" t="s">
        <v>39</v>
      </c>
      <c r="M7077" t="s">
        <v>40</v>
      </c>
      <c r="N7077" t="s">
        <v>195</v>
      </c>
      <c r="O7077">
        <v>820</v>
      </c>
      <c r="P7077">
        <v>1010</v>
      </c>
      <c r="Q7077" t="s">
        <v>64</v>
      </c>
      <c r="S7077" t="s">
        <v>65</v>
      </c>
      <c r="T7077">
        <v>1</v>
      </c>
      <c r="U7077" s="1">
        <v>43694</v>
      </c>
      <c r="V7077" s="1">
        <v>43819</v>
      </c>
      <c r="W7077" t="s">
        <v>66</v>
      </c>
      <c r="X7077" t="s">
        <v>46</v>
      </c>
      <c r="Y7077">
        <v>99</v>
      </c>
      <c r="Z7077">
        <v>89</v>
      </c>
      <c r="AA7077">
        <v>450</v>
      </c>
      <c r="AB7077">
        <v>19.777799999999999</v>
      </c>
      <c r="AD7077">
        <f>IF(ISBLANK(Source[[#This Row],[CrosslistID]]),1,1/COUNTIFS(Source[CrosslistID],Source[[#This Row],[CrosslistID]],Source[TermDesc],Source[[#This Row],[TermDesc]]))</f>
        <v>1</v>
      </c>
      <c r="AG7077">
        <v>0</v>
      </c>
      <c r="AH7077">
        <v>19.777799999999999</v>
      </c>
      <c r="AI7077">
        <v>10.192</v>
      </c>
      <c r="AJ7077">
        <v>10.192</v>
      </c>
      <c r="AK7077">
        <v>0.4</v>
      </c>
      <c r="AL70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10.192</v>
      </c>
      <c r="AM7077">
        <f>IF(AND(Source[[#This Row],[Credit_Noncredit]]="Noncredit",Source[[#This Row],[FTEF]]&gt;0),Source[[#This Row],[NC XLST FTES]]*525/(437.5*Source[[#This Row],[FTEF]]),0)</f>
        <v>30.576000000000001</v>
      </c>
      <c r="AN7077">
        <f>IF(Source[[#This Row],[Credit_Noncredit]]="Credit",Source[[#This Row],[Census Enrollment]],Source[[#This Row],[Noncredit Avg. Attendance]])</f>
        <v>30.576000000000001</v>
      </c>
    </row>
    <row r="7078" spans="1:40" x14ac:dyDescent="0.25">
      <c r="A7078" t="s">
        <v>4484</v>
      </c>
      <c r="B7078" t="s">
        <v>33</v>
      </c>
      <c r="C7078" t="s">
        <v>229</v>
      </c>
      <c r="D7078" t="s">
        <v>230</v>
      </c>
      <c r="E7078" s="4">
        <v>83382</v>
      </c>
      <c r="F7078" s="4" t="s">
        <v>365</v>
      </c>
      <c r="G7078" s="4">
        <v>3100</v>
      </c>
      <c r="H7078" t="str">
        <f>CONCATENATE(Source[[#This Row],[Subject]],TRIM(Source[[#This Row],[Course]]))</f>
        <v>ESLN3100</v>
      </c>
      <c r="I7078" t="str">
        <f>VLOOKUP(Source[[#This Row],[SubjCrse]],'Courses and Categories'!$E$2:$G$1816,3,FALSE)</f>
        <v>Noncredit ESL</v>
      </c>
      <c r="J7078">
        <v>412</v>
      </c>
      <c r="K7078" t="s">
        <v>379</v>
      </c>
      <c r="L7078" t="s">
        <v>39</v>
      </c>
      <c r="M7078" t="s">
        <v>40</v>
      </c>
      <c r="N7078" t="s">
        <v>195</v>
      </c>
      <c r="O7078">
        <v>1020</v>
      </c>
      <c r="P7078">
        <v>1210</v>
      </c>
      <c r="Q7078" t="s">
        <v>64</v>
      </c>
      <c r="S7078" t="s">
        <v>65</v>
      </c>
      <c r="T7078">
        <v>1</v>
      </c>
      <c r="U7078" s="1">
        <v>43694</v>
      </c>
      <c r="V7078" s="1">
        <v>43819</v>
      </c>
      <c r="W7078" t="s">
        <v>311</v>
      </c>
      <c r="X7078" t="s">
        <v>46</v>
      </c>
      <c r="Y7078">
        <v>116</v>
      </c>
      <c r="Z7078">
        <v>54</v>
      </c>
      <c r="AA7078">
        <v>450</v>
      </c>
      <c r="AB7078">
        <v>12</v>
      </c>
      <c r="AD7078">
        <f>IF(ISBLANK(Source[[#This Row],[CrosslistID]]),1,1/COUNTIFS(Source[CrosslistID],Source[[#This Row],[CrosslistID]],Source[TermDesc],Source[[#This Row],[TermDesc]]))</f>
        <v>1</v>
      </c>
      <c r="AG7078">
        <v>0</v>
      </c>
      <c r="AH7078">
        <v>12</v>
      </c>
      <c r="AI7078">
        <v>9.7710000000000008</v>
      </c>
      <c r="AJ7078">
        <v>9.7710000000000008</v>
      </c>
      <c r="AK7078">
        <v>0.4</v>
      </c>
      <c r="AL70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9.7710000000000008</v>
      </c>
      <c r="AM7078">
        <f>IF(AND(Source[[#This Row],[Credit_Noncredit]]="Noncredit",Source[[#This Row],[FTEF]]&gt;0),Source[[#This Row],[NC XLST FTES]]*525/(437.5*Source[[#This Row],[FTEF]]),0)</f>
        <v>29.313000000000002</v>
      </c>
      <c r="AN7078">
        <f>IF(Source[[#This Row],[Credit_Noncredit]]="Credit",Source[[#This Row],[Census Enrollment]],Source[[#This Row],[Noncredit Avg. Attendance]])</f>
        <v>29.313000000000002</v>
      </c>
    </row>
    <row r="7079" spans="1:40" x14ac:dyDescent="0.25">
      <c r="A7079" t="s">
        <v>4484</v>
      </c>
      <c r="B7079" t="s">
        <v>33</v>
      </c>
      <c r="C7079" t="s">
        <v>229</v>
      </c>
      <c r="D7079" t="s">
        <v>230</v>
      </c>
      <c r="E7079" s="4">
        <v>83451</v>
      </c>
      <c r="F7079" s="4" t="s">
        <v>365</v>
      </c>
      <c r="G7079" s="4">
        <v>3100</v>
      </c>
      <c r="H7079" t="str">
        <f>CONCATENATE(Source[[#This Row],[Subject]],TRIM(Source[[#This Row],[Course]]))</f>
        <v>ESLN3100</v>
      </c>
      <c r="I7079" t="str">
        <f>VLOOKUP(Source[[#This Row],[SubjCrse]],'Courses and Categories'!$E$2:$G$1816,3,FALSE)</f>
        <v>Noncredit ESL</v>
      </c>
      <c r="J7079">
        <v>501</v>
      </c>
      <c r="K7079" t="s">
        <v>379</v>
      </c>
      <c r="L7079" t="s">
        <v>39</v>
      </c>
      <c r="M7079" t="s">
        <v>40</v>
      </c>
      <c r="N7079" t="s">
        <v>195</v>
      </c>
      <c r="O7079">
        <v>800</v>
      </c>
      <c r="P7079">
        <v>950</v>
      </c>
      <c r="Q7079" t="s">
        <v>76</v>
      </c>
      <c r="R7079">
        <v>425</v>
      </c>
      <c r="S7079" t="s">
        <v>77</v>
      </c>
      <c r="T7079">
        <v>1</v>
      </c>
      <c r="U7079" s="1">
        <v>43694</v>
      </c>
      <c r="V7079" s="1">
        <v>43819</v>
      </c>
      <c r="W7079" t="s">
        <v>389</v>
      </c>
      <c r="X7079" t="s">
        <v>46</v>
      </c>
      <c r="Y7079">
        <v>146</v>
      </c>
      <c r="Z7079">
        <v>96</v>
      </c>
      <c r="AA7079">
        <v>150</v>
      </c>
      <c r="AB7079">
        <v>64</v>
      </c>
      <c r="AD7079">
        <f>IF(ISBLANK(Source[[#This Row],[CrosslistID]]),1,1/COUNTIFS(Source[CrosslistID],Source[[#This Row],[CrosslistID]],Source[TermDesc],Source[[#This Row],[TermDesc]]))</f>
        <v>1</v>
      </c>
      <c r="AG7079">
        <v>0</v>
      </c>
      <c r="AH7079">
        <v>64</v>
      </c>
      <c r="AI7079">
        <v>10.175000000000001</v>
      </c>
      <c r="AJ7079">
        <v>10.175000000000001</v>
      </c>
      <c r="AK7079">
        <v>0.4</v>
      </c>
      <c r="AL70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10.175000000000001</v>
      </c>
      <c r="AM7079">
        <f>IF(AND(Source[[#This Row],[Credit_Noncredit]]="Noncredit",Source[[#This Row],[FTEF]]&gt;0),Source[[#This Row],[NC XLST FTES]]*525/(437.5*Source[[#This Row],[FTEF]]),0)</f>
        <v>30.524999999999999</v>
      </c>
      <c r="AN7079">
        <f>IF(Source[[#This Row],[Credit_Noncredit]]="Credit",Source[[#This Row],[Census Enrollment]],Source[[#This Row],[Noncredit Avg. Attendance]])</f>
        <v>30.524999999999999</v>
      </c>
    </row>
    <row r="7080" spans="1:40" x14ac:dyDescent="0.25">
      <c r="A7080" t="s">
        <v>4484</v>
      </c>
      <c r="B7080" t="s">
        <v>33</v>
      </c>
      <c r="C7080" t="s">
        <v>229</v>
      </c>
      <c r="D7080" t="s">
        <v>230</v>
      </c>
      <c r="E7080" s="4">
        <v>80639</v>
      </c>
      <c r="F7080" s="4" t="s">
        <v>365</v>
      </c>
      <c r="G7080" s="4">
        <v>3100</v>
      </c>
      <c r="H7080" t="str">
        <f>CONCATENATE(Source[[#This Row],[Subject]],TRIM(Source[[#This Row],[Course]]))</f>
        <v>ESLN3100</v>
      </c>
      <c r="I7080" t="str">
        <f>VLOOKUP(Source[[#This Row],[SubjCrse]],'Courses and Categories'!$E$2:$G$1816,3,FALSE)</f>
        <v>Noncredit ESL</v>
      </c>
      <c r="J7080">
        <v>502</v>
      </c>
      <c r="K7080" t="s">
        <v>379</v>
      </c>
      <c r="L7080" t="s">
        <v>39</v>
      </c>
      <c r="M7080" t="s">
        <v>40</v>
      </c>
      <c r="N7080" t="s">
        <v>195</v>
      </c>
      <c r="O7080">
        <v>1000</v>
      </c>
      <c r="P7080">
        <v>1150</v>
      </c>
      <c r="Q7080" t="s">
        <v>76</v>
      </c>
      <c r="R7080">
        <v>420</v>
      </c>
      <c r="S7080" t="s">
        <v>77</v>
      </c>
      <c r="T7080">
        <v>1</v>
      </c>
      <c r="U7080" s="1">
        <v>43694</v>
      </c>
      <c r="V7080" s="1">
        <v>43819</v>
      </c>
      <c r="W7080" t="s">
        <v>4511</v>
      </c>
      <c r="X7080" t="s">
        <v>46</v>
      </c>
      <c r="Y7080">
        <v>163</v>
      </c>
      <c r="Z7080">
        <v>71</v>
      </c>
      <c r="AA7080">
        <v>200</v>
      </c>
      <c r="AB7080">
        <v>35.5</v>
      </c>
      <c r="AD7080">
        <f>IF(ISBLANK(Source[[#This Row],[CrosslistID]]),1,1/COUNTIFS(Source[CrosslistID],Source[[#This Row],[CrosslistID]],Source[TermDesc],Source[[#This Row],[TermDesc]]))</f>
        <v>1</v>
      </c>
      <c r="AG7080">
        <v>0</v>
      </c>
      <c r="AH7080">
        <v>35.5</v>
      </c>
      <c r="AI7080">
        <v>10.644</v>
      </c>
      <c r="AJ7080">
        <v>10.644</v>
      </c>
      <c r="AK7080">
        <v>0.4</v>
      </c>
      <c r="AL70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10.644</v>
      </c>
      <c r="AM7080">
        <f>IF(AND(Source[[#This Row],[Credit_Noncredit]]="Noncredit",Source[[#This Row],[FTEF]]&gt;0),Source[[#This Row],[NC XLST FTES]]*525/(437.5*Source[[#This Row],[FTEF]]),0)</f>
        <v>31.932000000000002</v>
      </c>
      <c r="AN7080">
        <f>IF(Source[[#This Row],[Credit_Noncredit]]="Credit",Source[[#This Row],[Census Enrollment]],Source[[#This Row],[Noncredit Avg. Attendance]])</f>
        <v>31.932000000000002</v>
      </c>
    </row>
    <row r="7081" spans="1:40" x14ac:dyDescent="0.25">
      <c r="A7081" t="s">
        <v>4484</v>
      </c>
      <c r="B7081" t="s">
        <v>33</v>
      </c>
      <c r="C7081" t="s">
        <v>229</v>
      </c>
      <c r="D7081" t="s">
        <v>230</v>
      </c>
      <c r="E7081" s="4">
        <v>83592</v>
      </c>
      <c r="F7081" s="4" t="s">
        <v>365</v>
      </c>
      <c r="G7081" s="4">
        <v>3100</v>
      </c>
      <c r="H7081" t="str">
        <f>CONCATENATE(Source[[#This Row],[Subject]],TRIM(Source[[#This Row],[Course]]))</f>
        <v>ESLN3100</v>
      </c>
      <c r="I7081" t="str">
        <f>VLOOKUP(Source[[#This Row],[SubjCrse]],'Courses and Categories'!$E$2:$G$1816,3,FALSE)</f>
        <v>Noncredit ESL</v>
      </c>
      <c r="J7081">
        <v>551</v>
      </c>
      <c r="K7081" t="s">
        <v>379</v>
      </c>
      <c r="L7081" t="s">
        <v>87</v>
      </c>
      <c r="M7081" t="s">
        <v>40</v>
      </c>
      <c r="N7081" t="s">
        <v>68</v>
      </c>
      <c r="O7081" t="s">
        <v>477</v>
      </c>
      <c r="P7081" t="s">
        <v>478</v>
      </c>
      <c r="Q7081" t="s">
        <v>296</v>
      </c>
      <c r="S7081" t="s">
        <v>53</v>
      </c>
      <c r="T7081">
        <v>1</v>
      </c>
      <c r="U7081" s="1">
        <v>43694</v>
      </c>
      <c r="V7081" s="1">
        <v>43819</v>
      </c>
      <c r="W7081" t="s">
        <v>4512</v>
      </c>
      <c r="X7081" t="s">
        <v>46</v>
      </c>
      <c r="Y7081">
        <v>95</v>
      </c>
      <c r="Z7081">
        <v>94</v>
      </c>
      <c r="AA7081">
        <v>400</v>
      </c>
      <c r="AB7081">
        <v>23.5</v>
      </c>
      <c r="AD7081">
        <f>IF(ISBLANK(Source[[#This Row],[CrosslistID]]),1,1/COUNTIFS(Source[CrosslistID],Source[[#This Row],[CrosslistID]],Source[TermDesc],Source[[#This Row],[TermDesc]]))</f>
        <v>1</v>
      </c>
      <c r="AG7081">
        <v>0</v>
      </c>
      <c r="AH7081">
        <v>23.5</v>
      </c>
      <c r="AI7081">
        <v>7.367</v>
      </c>
      <c r="AJ7081">
        <v>7.367</v>
      </c>
      <c r="AK7081">
        <v>0.38400000000000001</v>
      </c>
      <c r="AL70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7.367</v>
      </c>
      <c r="AM7081">
        <f>IF(AND(Source[[#This Row],[Credit_Noncredit]]="Noncredit",Source[[#This Row],[FTEF]]&gt;0),Source[[#This Row],[NC XLST FTES]]*525/(437.5*Source[[#This Row],[FTEF]]),0)</f>
        <v>23.021875000000001</v>
      </c>
      <c r="AN7081">
        <f>IF(Source[[#This Row],[Credit_Noncredit]]="Credit",Source[[#This Row],[Census Enrollment]],Source[[#This Row],[Noncredit Avg. Attendance]])</f>
        <v>23.021875000000001</v>
      </c>
    </row>
    <row r="7082" spans="1:40" x14ac:dyDescent="0.25">
      <c r="A7082" t="s">
        <v>4484</v>
      </c>
      <c r="B7082" t="s">
        <v>33</v>
      </c>
      <c r="C7082" t="s">
        <v>229</v>
      </c>
      <c r="D7082" t="s">
        <v>230</v>
      </c>
      <c r="E7082" s="4">
        <v>80999</v>
      </c>
      <c r="F7082" s="4" t="s">
        <v>365</v>
      </c>
      <c r="G7082" s="4">
        <v>3100</v>
      </c>
      <c r="H7082" t="str">
        <f>CONCATENATE(Source[[#This Row],[Subject]],TRIM(Source[[#This Row],[Course]]))</f>
        <v>ESLN3100</v>
      </c>
      <c r="I7082" t="str">
        <f>VLOOKUP(Source[[#This Row],[SubjCrse]],'Courses and Categories'!$E$2:$G$1816,3,FALSE)</f>
        <v>Noncredit ESL</v>
      </c>
      <c r="J7082">
        <v>702</v>
      </c>
      <c r="K7082" t="s">
        <v>379</v>
      </c>
      <c r="L7082" t="s">
        <v>39</v>
      </c>
      <c r="M7082" t="s">
        <v>40</v>
      </c>
      <c r="N7082" t="s">
        <v>195</v>
      </c>
      <c r="O7082">
        <v>830</v>
      </c>
      <c r="P7082">
        <v>1020</v>
      </c>
      <c r="Q7082" t="s">
        <v>52</v>
      </c>
      <c r="R7082">
        <v>253</v>
      </c>
      <c r="S7082" t="s">
        <v>53</v>
      </c>
      <c r="T7082">
        <v>1</v>
      </c>
      <c r="U7082" s="1">
        <v>43694</v>
      </c>
      <c r="V7082" s="1">
        <v>43819</v>
      </c>
      <c r="W7082" t="s">
        <v>390</v>
      </c>
      <c r="X7082" t="s">
        <v>46</v>
      </c>
      <c r="Y7082">
        <v>187</v>
      </c>
      <c r="Z7082">
        <v>60</v>
      </c>
      <c r="AA7082">
        <v>400</v>
      </c>
      <c r="AB7082">
        <v>15</v>
      </c>
      <c r="AD7082">
        <f>IF(ISBLANK(Source[[#This Row],[CrosslistID]]),1,1/COUNTIFS(Source[CrosslistID],Source[[#This Row],[CrosslistID]],Source[TermDesc],Source[[#This Row],[TermDesc]]))</f>
        <v>1</v>
      </c>
      <c r="AG7082">
        <v>0</v>
      </c>
      <c r="AH7082">
        <v>15</v>
      </c>
      <c r="AI7082">
        <v>8.8689999999999998</v>
      </c>
      <c r="AJ7082">
        <v>8.8689999999999998</v>
      </c>
      <c r="AK7082">
        <v>0.4</v>
      </c>
      <c r="AL70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8.8689999999999998</v>
      </c>
      <c r="AM7082">
        <f>IF(AND(Source[[#This Row],[Credit_Noncredit]]="Noncredit",Source[[#This Row],[FTEF]]&gt;0),Source[[#This Row],[NC XLST FTES]]*525/(437.5*Source[[#This Row],[FTEF]]),0)</f>
        <v>26.606999999999996</v>
      </c>
      <c r="AN7082">
        <f>IF(Source[[#This Row],[Credit_Noncredit]]="Credit",Source[[#This Row],[Census Enrollment]],Source[[#This Row],[Noncredit Avg. Attendance]])</f>
        <v>26.606999999999996</v>
      </c>
    </row>
    <row r="7083" spans="1:40" x14ac:dyDescent="0.25">
      <c r="A7083" t="s">
        <v>4484</v>
      </c>
      <c r="B7083" t="s">
        <v>33</v>
      </c>
      <c r="C7083" t="s">
        <v>229</v>
      </c>
      <c r="D7083" t="s">
        <v>230</v>
      </c>
      <c r="E7083" s="4">
        <v>82129</v>
      </c>
      <c r="F7083" s="4" t="s">
        <v>365</v>
      </c>
      <c r="G7083" s="4">
        <v>3100</v>
      </c>
      <c r="H7083" t="str">
        <f>CONCATENATE(Source[[#This Row],[Subject]],TRIM(Source[[#This Row],[Course]]))</f>
        <v>ESLN3100</v>
      </c>
      <c r="I7083" t="str">
        <f>VLOOKUP(Source[[#This Row],[SubjCrse]],'Courses and Categories'!$E$2:$G$1816,3,FALSE)</f>
        <v>Noncredit ESL</v>
      </c>
      <c r="J7083">
        <v>703</v>
      </c>
      <c r="K7083" t="s">
        <v>379</v>
      </c>
      <c r="L7083" t="s">
        <v>39</v>
      </c>
      <c r="M7083" t="s">
        <v>40</v>
      </c>
      <c r="N7083" t="s">
        <v>195</v>
      </c>
      <c r="O7083">
        <v>1030</v>
      </c>
      <c r="P7083">
        <v>1220</v>
      </c>
      <c r="Q7083" t="s">
        <v>52</v>
      </c>
      <c r="R7083">
        <v>370</v>
      </c>
      <c r="S7083" t="s">
        <v>53</v>
      </c>
      <c r="T7083">
        <v>1</v>
      </c>
      <c r="U7083" s="1">
        <v>43694</v>
      </c>
      <c r="V7083" s="1">
        <v>43819</v>
      </c>
      <c r="W7083" t="s">
        <v>391</v>
      </c>
      <c r="X7083" t="s">
        <v>46</v>
      </c>
      <c r="Y7083">
        <v>191</v>
      </c>
      <c r="Z7083">
        <v>59</v>
      </c>
      <c r="AA7083">
        <v>400</v>
      </c>
      <c r="AB7083">
        <v>14.75</v>
      </c>
      <c r="AD7083">
        <f>IF(ISBLANK(Source[[#This Row],[CrosslistID]]),1,1/COUNTIFS(Source[CrosslistID],Source[[#This Row],[CrosslistID]],Source[TermDesc],Source[[#This Row],[TermDesc]]))</f>
        <v>1</v>
      </c>
      <c r="AG7083">
        <v>0</v>
      </c>
      <c r="AH7083">
        <v>14.75</v>
      </c>
      <c r="AI7083">
        <v>8.1790000000000003</v>
      </c>
      <c r="AJ7083">
        <v>8.1790000000000003</v>
      </c>
      <c r="AK7083">
        <v>0.4</v>
      </c>
      <c r="AL70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8.1790000000000003</v>
      </c>
      <c r="AM7083">
        <f>IF(AND(Source[[#This Row],[Credit_Noncredit]]="Noncredit",Source[[#This Row],[FTEF]]&gt;0),Source[[#This Row],[NC XLST FTES]]*525/(437.5*Source[[#This Row],[FTEF]]),0)</f>
        <v>24.537000000000003</v>
      </c>
      <c r="AN7083">
        <f>IF(Source[[#This Row],[Credit_Noncredit]]="Credit",Source[[#This Row],[Census Enrollment]],Source[[#This Row],[Noncredit Avg. Attendance]])</f>
        <v>24.537000000000003</v>
      </c>
    </row>
    <row r="7084" spans="1:40" x14ac:dyDescent="0.25">
      <c r="A7084" t="s">
        <v>4484</v>
      </c>
      <c r="B7084" t="s">
        <v>33</v>
      </c>
      <c r="C7084" t="s">
        <v>229</v>
      </c>
      <c r="D7084" t="s">
        <v>230</v>
      </c>
      <c r="E7084" s="4">
        <v>81015</v>
      </c>
      <c r="F7084" s="4" t="s">
        <v>365</v>
      </c>
      <c r="G7084" s="4">
        <v>3100</v>
      </c>
      <c r="H7084" t="str">
        <f>CONCATENATE(Source[[#This Row],[Subject]],TRIM(Source[[#This Row],[Course]]))</f>
        <v>ESLN3100</v>
      </c>
      <c r="I7084" t="str">
        <f>VLOOKUP(Source[[#This Row],[SubjCrse]],'Courses and Categories'!$E$2:$G$1816,3,FALSE)</f>
        <v>Noncredit ESL</v>
      </c>
      <c r="J7084">
        <v>706</v>
      </c>
      <c r="K7084" t="s">
        <v>379</v>
      </c>
      <c r="L7084" t="s">
        <v>87</v>
      </c>
      <c r="M7084" t="s">
        <v>40</v>
      </c>
      <c r="N7084" t="s">
        <v>63</v>
      </c>
      <c r="O7084">
        <v>1900</v>
      </c>
      <c r="P7084">
        <v>2115</v>
      </c>
      <c r="Q7084" t="s">
        <v>52</v>
      </c>
      <c r="R7084">
        <v>370</v>
      </c>
      <c r="S7084" t="s">
        <v>53</v>
      </c>
      <c r="T7084">
        <v>1</v>
      </c>
      <c r="U7084" s="1">
        <v>43694</v>
      </c>
      <c r="V7084" s="1">
        <v>43819</v>
      </c>
      <c r="W7084" t="s">
        <v>252</v>
      </c>
      <c r="X7084" t="s">
        <v>46</v>
      </c>
      <c r="Y7084">
        <v>168</v>
      </c>
      <c r="Z7084">
        <v>149</v>
      </c>
      <c r="AA7084">
        <v>400</v>
      </c>
      <c r="AB7084">
        <v>37.25</v>
      </c>
      <c r="AD7084">
        <f>IF(ISBLANK(Source[[#This Row],[CrosslistID]]),1,1/COUNTIFS(Source[CrosslistID],Source[[#This Row],[CrosslistID]],Source[TermDesc],Source[[#This Row],[TermDesc]]))</f>
        <v>1</v>
      </c>
      <c r="AG7084">
        <v>0</v>
      </c>
      <c r="AH7084">
        <v>37.25</v>
      </c>
      <c r="AI7084">
        <v>8.0289999999999999</v>
      </c>
      <c r="AJ7084">
        <v>8.0289999999999999</v>
      </c>
      <c r="AK7084">
        <v>0.4</v>
      </c>
      <c r="AL70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8.0289999999999999</v>
      </c>
      <c r="AM7084">
        <f>IF(AND(Source[[#This Row],[Credit_Noncredit]]="Noncredit",Source[[#This Row],[FTEF]]&gt;0),Source[[#This Row],[NC XLST FTES]]*525/(437.5*Source[[#This Row],[FTEF]]),0)</f>
        <v>24.087000000000003</v>
      </c>
      <c r="AN7084">
        <f>IF(Source[[#This Row],[Credit_Noncredit]]="Credit",Source[[#This Row],[Census Enrollment]],Source[[#This Row],[Noncredit Avg. Attendance]])</f>
        <v>24.087000000000003</v>
      </c>
    </row>
    <row r="7085" spans="1:40" x14ac:dyDescent="0.25">
      <c r="A7085" t="s">
        <v>4484</v>
      </c>
      <c r="B7085" t="s">
        <v>33</v>
      </c>
      <c r="C7085" t="s">
        <v>229</v>
      </c>
      <c r="D7085" t="s">
        <v>230</v>
      </c>
      <c r="E7085" s="4">
        <v>83557</v>
      </c>
      <c r="F7085" s="4" t="s">
        <v>365</v>
      </c>
      <c r="G7085" s="4">
        <v>3100</v>
      </c>
      <c r="H7085" t="str">
        <f>CONCATENATE(Source[[#This Row],[Subject]],TRIM(Source[[#This Row],[Course]]))</f>
        <v>ESLN3100</v>
      </c>
      <c r="I7085" t="str">
        <f>VLOOKUP(Source[[#This Row],[SubjCrse]],'Courses and Categories'!$E$2:$G$1816,3,FALSE)</f>
        <v>Noncredit ESL</v>
      </c>
      <c r="J7085">
        <v>708</v>
      </c>
      <c r="K7085" t="s">
        <v>379</v>
      </c>
      <c r="L7085" t="s">
        <v>39</v>
      </c>
      <c r="M7085" t="s">
        <v>40</v>
      </c>
      <c r="N7085" t="s">
        <v>63</v>
      </c>
      <c r="O7085">
        <v>1230</v>
      </c>
      <c r="P7085">
        <v>1445</v>
      </c>
      <c r="Q7085" t="s">
        <v>52</v>
      </c>
      <c r="R7085">
        <v>319</v>
      </c>
      <c r="S7085" t="s">
        <v>53</v>
      </c>
      <c r="T7085">
        <v>1</v>
      </c>
      <c r="U7085" s="1">
        <v>43694</v>
      </c>
      <c r="V7085" s="1">
        <v>43819</v>
      </c>
      <c r="W7085" t="s">
        <v>532</v>
      </c>
      <c r="X7085" t="s">
        <v>46</v>
      </c>
      <c r="Y7085">
        <v>149</v>
      </c>
      <c r="Z7085">
        <v>142</v>
      </c>
      <c r="AA7085">
        <v>400</v>
      </c>
      <c r="AB7085">
        <v>35.5</v>
      </c>
      <c r="AD7085">
        <f>IF(ISBLANK(Source[[#This Row],[CrosslistID]]),1,1/COUNTIFS(Source[CrosslistID],Source[[#This Row],[CrosslistID]],Source[TermDesc],Source[[#This Row],[TermDesc]]))</f>
        <v>1</v>
      </c>
      <c r="AG7085">
        <v>0</v>
      </c>
      <c r="AH7085">
        <v>35.5</v>
      </c>
      <c r="AI7085">
        <v>7.6559999999999997</v>
      </c>
      <c r="AJ7085">
        <v>7.6559999999999997</v>
      </c>
      <c r="AK7085">
        <v>0.4</v>
      </c>
      <c r="AL70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7.6559999999999997</v>
      </c>
      <c r="AM7085">
        <f>IF(AND(Source[[#This Row],[Credit_Noncredit]]="Noncredit",Source[[#This Row],[FTEF]]&gt;0),Source[[#This Row],[NC XLST FTES]]*525/(437.5*Source[[#This Row],[FTEF]]),0)</f>
        <v>22.967999999999996</v>
      </c>
      <c r="AN7085">
        <f>IF(Source[[#This Row],[Credit_Noncredit]]="Credit",Source[[#This Row],[Census Enrollment]],Source[[#This Row],[Noncredit Avg. Attendance]])</f>
        <v>22.967999999999996</v>
      </c>
    </row>
    <row r="7086" spans="1:40" x14ac:dyDescent="0.25">
      <c r="A7086" t="s">
        <v>4484</v>
      </c>
      <c r="B7086" t="s">
        <v>33</v>
      </c>
      <c r="C7086" t="s">
        <v>229</v>
      </c>
      <c r="D7086" t="s">
        <v>230</v>
      </c>
      <c r="E7086" s="4">
        <v>83305</v>
      </c>
      <c r="F7086" s="4" t="s">
        <v>365</v>
      </c>
      <c r="G7086" s="4">
        <v>3100</v>
      </c>
      <c r="H7086" t="str">
        <f>CONCATENATE(Source[[#This Row],[Subject]],TRIM(Source[[#This Row],[Course]]))</f>
        <v>ESLN3100</v>
      </c>
      <c r="I7086" t="str">
        <f>VLOOKUP(Source[[#This Row],[SubjCrse]],'Courses and Categories'!$E$2:$G$1816,3,FALSE)</f>
        <v>Noncredit ESL</v>
      </c>
      <c r="J7086">
        <v>709</v>
      </c>
      <c r="K7086" t="s">
        <v>379</v>
      </c>
      <c r="L7086" t="s">
        <v>87</v>
      </c>
      <c r="M7086" t="s">
        <v>40</v>
      </c>
      <c r="N7086" t="s">
        <v>63</v>
      </c>
      <c r="O7086">
        <v>1630</v>
      </c>
      <c r="P7086">
        <v>1845</v>
      </c>
      <c r="Q7086" t="s">
        <v>52</v>
      </c>
      <c r="R7086">
        <v>320</v>
      </c>
      <c r="S7086" t="s">
        <v>53</v>
      </c>
      <c r="T7086">
        <v>1</v>
      </c>
      <c r="U7086" s="1">
        <v>43694</v>
      </c>
      <c r="V7086" s="1">
        <v>43819</v>
      </c>
      <c r="W7086" t="s">
        <v>394</v>
      </c>
      <c r="X7086" t="s">
        <v>46</v>
      </c>
      <c r="Y7086">
        <v>149</v>
      </c>
      <c r="Z7086">
        <v>131</v>
      </c>
      <c r="AA7086">
        <v>400</v>
      </c>
      <c r="AB7086">
        <v>32.75</v>
      </c>
      <c r="AD7086">
        <f>IF(ISBLANK(Source[[#This Row],[CrosslistID]]),1,1/COUNTIFS(Source[CrosslistID],Source[[#This Row],[CrosslistID]],Source[TermDesc],Source[[#This Row],[TermDesc]]))</f>
        <v>1</v>
      </c>
      <c r="AG7086">
        <v>0</v>
      </c>
      <c r="AH7086">
        <v>32.75</v>
      </c>
      <c r="AI7086">
        <v>8.5180000000000007</v>
      </c>
      <c r="AJ7086">
        <v>8.5180000000000007</v>
      </c>
      <c r="AK7086">
        <v>0.4</v>
      </c>
      <c r="AL70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8.5180000000000007</v>
      </c>
      <c r="AM7086">
        <f>IF(AND(Source[[#This Row],[Credit_Noncredit]]="Noncredit",Source[[#This Row],[FTEF]]&gt;0),Source[[#This Row],[NC XLST FTES]]*525/(437.5*Source[[#This Row],[FTEF]]),0)</f>
        <v>25.554000000000006</v>
      </c>
      <c r="AN7086">
        <f>IF(Source[[#This Row],[Credit_Noncredit]]="Credit",Source[[#This Row],[Census Enrollment]],Source[[#This Row],[Noncredit Avg. Attendance]])</f>
        <v>25.554000000000006</v>
      </c>
    </row>
    <row r="7087" spans="1:40" x14ac:dyDescent="0.25">
      <c r="A7087" t="s">
        <v>4484</v>
      </c>
      <c r="B7087" t="s">
        <v>33</v>
      </c>
      <c r="C7087" t="s">
        <v>229</v>
      </c>
      <c r="D7087" t="s">
        <v>230</v>
      </c>
      <c r="E7087" s="4">
        <v>80200</v>
      </c>
      <c r="F7087" s="4" t="s">
        <v>365</v>
      </c>
      <c r="G7087" s="4">
        <v>3105</v>
      </c>
      <c r="H7087" t="str">
        <f>CONCATENATE(Source[[#This Row],[Subject]],TRIM(Source[[#This Row],[Course]]))</f>
        <v>ESLN3105</v>
      </c>
      <c r="I7087" t="str">
        <f>VLOOKUP(Source[[#This Row],[SubjCrse]],'Courses and Categories'!$E$2:$G$1816,3,FALSE)</f>
        <v>Noncredit ESL</v>
      </c>
      <c r="J7087">
        <v>702</v>
      </c>
      <c r="K7087" t="s">
        <v>395</v>
      </c>
      <c r="L7087" t="s">
        <v>50</v>
      </c>
      <c r="M7087" t="s">
        <v>40</v>
      </c>
      <c r="N7087" t="s">
        <v>51</v>
      </c>
      <c r="O7087">
        <v>900</v>
      </c>
      <c r="P7087">
        <v>1350</v>
      </c>
      <c r="Q7087" t="s">
        <v>52</v>
      </c>
      <c r="R7087">
        <v>321</v>
      </c>
      <c r="S7087" t="s">
        <v>53</v>
      </c>
      <c r="T7087">
        <v>1</v>
      </c>
      <c r="U7087" s="1">
        <v>43694</v>
      </c>
      <c r="V7087" s="1">
        <v>43819</v>
      </c>
      <c r="W7087" t="s">
        <v>378</v>
      </c>
      <c r="X7087" t="s">
        <v>46</v>
      </c>
      <c r="Y7087">
        <v>95</v>
      </c>
      <c r="Z7087">
        <v>57</v>
      </c>
      <c r="AA7087">
        <v>400</v>
      </c>
      <c r="AB7087">
        <v>14.25</v>
      </c>
      <c r="AD7087">
        <f>IF(ISBLANK(Source[[#This Row],[CrosslistID]]),1,1/COUNTIFS(Source[CrosslistID],Source[[#This Row],[CrosslistID]],Source[TermDesc],Source[[#This Row],[TermDesc]]))</f>
        <v>1</v>
      </c>
      <c r="AG7087">
        <v>0</v>
      </c>
      <c r="AH7087">
        <v>14.25</v>
      </c>
      <c r="AI7087">
        <v>2.6190000000000002</v>
      </c>
      <c r="AJ7087">
        <v>2.6190000000000002</v>
      </c>
      <c r="AK7087">
        <v>0.2</v>
      </c>
      <c r="AL70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2.6190000000000002</v>
      </c>
      <c r="AM7087">
        <f>IF(AND(Source[[#This Row],[Credit_Noncredit]]="Noncredit",Source[[#This Row],[FTEF]]&gt;0),Source[[#This Row],[NC XLST FTES]]*525/(437.5*Source[[#This Row],[FTEF]]),0)</f>
        <v>15.714000000000002</v>
      </c>
      <c r="AN7087">
        <f>IF(Source[[#This Row],[Credit_Noncredit]]="Credit",Source[[#This Row],[Census Enrollment]],Source[[#This Row],[Noncredit Avg. Attendance]])</f>
        <v>15.714000000000002</v>
      </c>
    </row>
    <row r="7088" spans="1:40" x14ac:dyDescent="0.25">
      <c r="A7088" t="s">
        <v>4484</v>
      </c>
      <c r="B7088" t="s">
        <v>33</v>
      </c>
      <c r="C7088" t="s">
        <v>229</v>
      </c>
      <c r="D7088" t="s">
        <v>230</v>
      </c>
      <c r="E7088" s="4">
        <v>82855</v>
      </c>
      <c r="F7088" s="4" t="s">
        <v>365</v>
      </c>
      <c r="G7088" s="4">
        <v>3105</v>
      </c>
      <c r="H7088" t="str">
        <f>CONCATENATE(Source[[#This Row],[Subject]],TRIM(Source[[#This Row],[Course]]))</f>
        <v>ESLN3105</v>
      </c>
      <c r="I7088" t="str">
        <f>VLOOKUP(Source[[#This Row],[SubjCrse]],'Courses and Categories'!$E$2:$G$1816,3,FALSE)</f>
        <v>Noncredit ESL</v>
      </c>
      <c r="J7088">
        <v>703</v>
      </c>
      <c r="K7088" t="s">
        <v>395</v>
      </c>
      <c r="L7088" t="s">
        <v>50</v>
      </c>
      <c r="M7088" t="s">
        <v>40</v>
      </c>
      <c r="N7088" t="s">
        <v>51</v>
      </c>
      <c r="O7088">
        <v>900</v>
      </c>
      <c r="P7088">
        <v>1350</v>
      </c>
      <c r="Q7088" t="s">
        <v>52</v>
      </c>
      <c r="R7088">
        <v>301</v>
      </c>
      <c r="S7088" t="s">
        <v>53</v>
      </c>
      <c r="T7088">
        <v>1</v>
      </c>
      <c r="U7088" s="1">
        <v>43694</v>
      </c>
      <c r="V7088" s="1">
        <v>43819</v>
      </c>
      <c r="W7088" t="s">
        <v>551</v>
      </c>
      <c r="X7088" t="s">
        <v>46</v>
      </c>
      <c r="Y7088">
        <v>152</v>
      </c>
      <c r="Z7088">
        <v>148</v>
      </c>
      <c r="AA7088">
        <v>400</v>
      </c>
      <c r="AB7088">
        <v>37</v>
      </c>
      <c r="AD7088">
        <f>IF(ISBLANK(Source[[#This Row],[CrosslistID]]),1,1/COUNTIFS(Source[CrosslistID],Source[[#This Row],[CrosslistID]],Source[TermDesc],Source[[#This Row],[TermDesc]]))</f>
        <v>1</v>
      </c>
      <c r="AG7088">
        <v>0</v>
      </c>
      <c r="AH7088">
        <v>37</v>
      </c>
      <c r="AI7088">
        <v>5.3049999999999997</v>
      </c>
      <c r="AJ7088">
        <v>5.3049999999999997</v>
      </c>
      <c r="AK7088">
        <v>0.17199999999999999</v>
      </c>
      <c r="AL70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5.3049999999999997</v>
      </c>
      <c r="AM7088">
        <f>IF(AND(Source[[#This Row],[Credit_Noncredit]]="Noncredit",Source[[#This Row],[FTEF]]&gt;0),Source[[#This Row],[NC XLST FTES]]*525/(437.5*Source[[#This Row],[FTEF]]),0)</f>
        <v>37.011627906976742</v>
      </c>
      <c r="AN7088">
        <f>IF(Source[[#This Row],[Credit_Noncredit]]="Credit",Source[[#This Row],[Census Enrollment]],Source[[#This Row],[Noncredit Avg. Attendance]])</f>
        <v>37.011627906976742</v>
      </c>
    </row>
    <row r="7089" spans="1:40" x14ac:dyDescent="0.25">
      <c r="A7089" t="s">
        <v>4484</v>
      </c>
      <c r="B7089" t="s">
        <v>33</v>
      </c>
      <c r="C7089" t="s">
        <v>229</v>
      </c>
      <c r="D7089" t="s">
        <v>230</v>
      </c>
      <c r="E7089" s="4">
        <v>83461</v>
      </c>
      <c r="F7089" s="4" t="s">
        <v>365</v>
      </c>
      <c r="G7089" s="4">
        <v>3120</v>
      </c>
      <c r="H7089" t="str">
        <f>CONCATENATE(Source[[#This Row],[Subject]],TRIM(Source[[#This Row],[Course]]))</f>
        <v>ESLN3120</v>
      </c>
      <c r="I7089" t="str">
        <f>VLOOKUP(Source[[#This Row],[SubjCrse]],'Courses and Categories'!$E$2:$G$1816,3,FALSE)</f>
        <v>Noncredit ESL</v>
      </c>
      <c r="J7089">
        <v>202</v>
      </c>
      <c r="K7089" t="s">
        <v>403</v>
      </c>
      <c r="L7089" t="s">
        <v>39</v>
      </c>
      <c r="M7089" t="s">
        <v>40</v>
      </c>
      <c r="N7089" t="s">
        <v>293</v>
      </c>
      <c r="O7089" t="s">
        <v>404</v>
      </c>
      <c r="P7089" t="s">
        <v>405</v>
      </c>
      <c r="Q7089" t="s">
        <v>71</v>
      </c>
      <c r="R7089" t="s">
        <v>4513</v>
      </c>
      <c r="S7089" t="s">
        <v>61</v>
      </c>
      <c r="T7089">
        <v>1</v>
      </c>
      <c r="U7089" s="1">
        <v>43694</v>
      </c>
      <c r="V7089" s="1">
        <v>43819</v>
      </c>
      <c r="W7089" t="s">
        <v>4514</v>
      </c>
      <c r="X7089" t="s">
        <v>46</v>
      </c>
      <c r="Y7089">
        <v>85</v>
      </c>
      <c r="Z7089">
        <v>81</v>
      </c>
      <c r="AA7089">
        <v>200</v>
      </c>
      <c r="AB7089">
        <v>40.5</v>
      </c>
      <c r="AD7089">
        <f>IF(ISBLANK(Source[[#This Row],[CrosslistID]]),1,1/COUNTIFS(Source[CrosslistID],Source[[#This Row],[CrosslistID]],Source[TermDesc],Source[[#This Row],[TermDesc]]))</f>
        <v>1</v>
      </c>
      <c r="AG7089">
        <v>0</v>
      </c>
      <c r="AH7089">
        <v>40.5</v>
      </c>
      <c r="AI7089">
        <v>6.9219999999999997</v>
      </c>
      <c r="AJ7089">
        <v>6.9219999999999997</v>
      </c>
      <c r="AK7089">
        <v>0.4</v>
      </c>
      <c r="AL70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6.9219999999999997</v>
      </c>
      <c r="AM7089">
        <f>IF(AND(Source[[#This Row],[Credit_Noncredit]]="Noncredit",Source[[#This Row],[FTEF]]&gt;0),Source[[#This Row],[NC XLST FTES]]*525/(437.5*Source[[#This Row],[FTEF]]),0)</f>
        <v>20.765999999999998</v>
      </c>
      <c r="AN7089">
        <f>IF(Source[[#This Row],[Credit_Noncredit]]="Credit",Source[[#This Row],[Census Enrollment]],Source[[#This Row],[Noncredit Avg. Attendance]])</f>
        <v>20.765999999999998</v>
      </c>
    </row>
    <row r="7090" spans="1:40" x14ac:dyDescent="0.25">
      <c r="A7090" t="s">
        <v>4484</v>
      </c>
      <c r="B7090" t="s">
        <v>33</v>
      </c>
      <c r="C7090" t="s">
        <v>229</v>
      </c>
      <c r="D7090" t="s">
        <v>230</v>
      </c>
      <c r="E7090" s="4">
        <v>83578</v>
      </c>
      <c r="F7090" s="4" t="s">
        <v>365</v>
      </c>
      <c r="G7090" s="4">
        <v>3120</v>
      </c>
      <c r="H7090" t="str">
        <f>CONCATENATE(Source[[#This Row],[Subject]],TRIM(Source[[#This Row],[Course]]))</f>
        <v>ESLN3120</v>
      </c>
      <c r="I7090" t="str">
        <f>VLOOKUP(Source[[#This Row],[SubjCrse]],'Courses and Categories'!$E$2:$G$1816,3,FALSE)</f>
        <v>Noncredit ESL</v>
      </c>
      <c r="J7090">
        <v>203</v>
      </c>
      <c r="K7090" t="s">
        <v>403</v>
      </c>
      <c r="L7090" t="s">
        <v>39</v>
      </c>
      <c r="M7090" t="s">
        <v>40</v>
      </c>
      <c r="N7090" t="s">
        <v>195</v>
      </c>
      <c r="O7090">
        <v>1015</v>
      </c>
      <c r="P7090">
        <v>1205</v>
      </c>
      <c r="Q7090" t="s">
        <v>60</v>
      </c>
      <c r="R7090">
        <v>318</v>
      </c>
      <c r="S7090" t="s">
        <v>61</v>
      </c>
      <c r="T7090">
        <v>1</v>
      </c>
      <c r="U7090" s="1">
        <v>43694</v>
      </c>
      <c r="V7090" s="1">
        <v>43819</v>
      </c>
      <c r="W7090" t="s">
        <v>338</v>
      </c>
      <c r="X7090" t="s">
        <v>46</v>
      </c>
      <c r="Y7090">
        <v>118</v>
      </c>
      <c r="Z7090">
        <v>62</v>
      </c>
      <c r="AA7090">
        <v>200</v>
      </c>
      <c r="AB7090">
        <v>31</v>
      </c>
      <c r="AD7090">
        <f>IF(ISBLANK(Source[[#This Row],[CrosslistID]]),1,1/COUNTIFS(Source[CrosslistID],Source[[#This Row],[CrosslistID]],Source[TermDesc],Source[[#This Row],[TermDesc]]))</f>
        <v>1</v>
      </c>
      <c r="AG7090">
        <v>0</v>
      </c>
      <c r="AH7090">
        <v>31</v>
      </c>
      <c r="AI7090">
        <v>8.27</v>
      </c>
      <c r="AJ7090">
        <v>8.27</v>
      </c>
      <c r="AK7090">
        <v>0.4</v>
      </c>
      <c r="AL70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8.27</v>
      </c>
      <c r="AM7090">
        <f>IF(AND(Source[[#This Row],[Credit_Noncredit]]="Noncredit",Source[[#This Row],[FTEF]]&gt;0),Source[[#This Row],[NC XLST FTES]]*525/(437.5*Source[[#This Row],[FTEF]]),0)</f>
        <v>24.81</v>
      </c>
      <c r="AN7090">
        <f>IF(Source[[#This Row],[Credit_Noncredit]]="Credit",Source[[#This Row],[Census Enrollment]],Source[[#This Row],[Noncredit Avg. Attendance]])</f>
        <v>24.81</v>
      </c>
    </row>
    <row r="7091" spans="1:40" x14ac:dyDescent="0.25">
      <c r="A7091" t="s">
        <v>4484</v>
      </c>
      <c r="B7091" t="s">
        <v>33</v>
      </c>
      <c r="C7091" t="s">
        <v>229</v>
      </c>
      <c r="D7091" t="s">
        <v>230</v>
      </c>
      <c r="E7091" s="4">
        <v>83302</v>
      </c>
      <c r="F7091" s="4" t="s">
        <v>365</v>
      </c>
      <c r="G7091" s="4">
        <v>3120</v>
      </c>
      <c r="H7091" t="str">
        <f>CONCATENATE(Source[[#This Row],[Subject]],TRIM(Source[[#This Row],[Course]]))</f>
        <v>ESLN3120</v>
      </c>
      <c r="I7091" t="str">
        <f>VLOOKUP(Source[[#This Row],[SubjCrse]],'Courses and Categories'!$E$2:$G$1816,3,FALSE)</f>
        <v>Noncredit ESL</v>
      </c>
      <c r="J7091">
        <v>301</v>
      </c>
      <c r="K7091" t="s">
        <v>403</v>
      </c>
      <c r="L7091" t="s">
        <v>87</v>
      </c>
      <c r="M7091" t="s">
        <v>40</v>
      </c>
      <c r="N7091" t="s">
        <v>68</v>
      </c>
      <c r="O7091" t="s">
        <v>3933</v>
      </c>
      <c r="P7091" t="s">
        <v>4515</v>
      </c>
      <c r="Q7091" t="s">
        <v>4516</v>
      </c>
      <c r="S7091" t="s">
        <v>248</v>
      </c>
      <c r="T7091">
        <v>1</v>
      </c>
      <c r="U7091" s="1">
        <v>43694</v>
      </c>
      <c r="V7091" s="1">
        <v>43819</v>
      </c>
      <c r="W7091" t="s">
        <v>4517</v>
      </c>
      <c r="X7091" t="s">
        <v>46</v>
      </c>
      <c r="Y7091">
        <v>111</v>
      </c>
      <c r="Z7091">
        <v>52</v>
      </c>
      <c r="AA7091">
        <v>200</v>
      </c>
      <c r="AB7091">
        <v>26</v>
      </c>
      <c r="AD7091">
        <f>IF(ISBLANK(Source[[#This Row],[CrosslistID]]),1,1/COUNTIFS(Source[CrosslistID],Source[[#This Row],[CrosslistID]],Source[TermDesc],Source[[#This Row],[TermDesc]]))</f>
        <v>1</v>
      </c>
      <c r="AG7091">
        <v>0</v>
      </c>
      <c r="AH7091">
        <v>26</v>
      </c>
      <c r="AI7091">
        <v>3.8239999999999998</v>
      </c>
      <c r="AJ7091">
        <v>3.8239999999999998</v>
      </c>
      <c r="AK7091">
        <v>0.34399999999999997</v>
      </c>
      <c r="AL70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3.8239999999999998</v>
      </c>
      <c r="AM7091">
        <f>IF(AND(Source[[#This Row],[Credit_Noncredit]]="Noncredit",Source[[#This Row],[FTEF]]&gt;0),Source[[#This Row],[NC XLST FTES]]*525/(437.5*Source[[#This Row],[FTEF]]),0)</f>
        <v>13.33953488372093</v>
      </c>
      <c r="AN7091">
        <f>IF(Source[[#This Row],[Credit_Noncredit]]="Credit",Source[[#This Row],[Census Enrollment]],Source[[#This Row],[Noncredit Avg. Attendance]])</f>
        <v>13.33953488372093</v>
      </c>
    </row>
    <row r="7092" spans="1:40" x14ac:dyDescent="0.25">
      <c r="A7092" t="s">
        <v>4484</v>
      </c>
      <c r="B7092" t="s">
        <v>33</v>
      </c>
      <c r="C7092" t="s">
        <v>229</v>
      </c>
      <c r="D7092" t="s">
        <v>230</v>
      </c>
      <c r="E7092" s="4">
        <v>83562</v>
      </c>
      <c r="F7092" s="4" t="s">
        <v>365</v>
      </c>
      <c r="G7092" s="4">
        <v>3120</v>
      </c>
      <c r="H7092" t="str">
        <f>CONCATENATE(Source[[#This Row],[Subject]],TRIM(Source[[#This Row],[Course]]))</f>
        <v>ESLN3120</v>
      </c>
      <c r="I7092" t="str">
        <f>VLOOKUP(Source[[#This Row],[SubjCrse]],'Courses and Categories'!$E$2:$G$1816,3,FALSE)</f>
        <v>Noncredit ESL</v>
      </c>
      <c r="J7092">
        <v>302</v>
      </c>
      <c r="K7092" t="s">
        <v>403</v>
      </c>
      <c r="L7092" t="s">
        <v>39</v>
      </c>
      <c r="M7092" t="s">
        <v>40</v>
      </c>
      <c r="N7092" t="s">
        <v>195</v>
      </c>
      <c r="O7092">
        <v>815</v>
      </c>
      <c r="P7092">
        <v>1005</v>
      </c>
      <c r="Q7092" t="s">
        <v>247</v>
      </c>
      <c r="S7092" t="s">
        <v>248</v>
      </c>
      <c r="T7092">
        <v>1</v>
      </c>
      <c r="U7092" s="1">
        <v>43694</v>
      </c>
      <c r="V7092" s="1">
        <v>43819</v>
      </c>
      <c r="W7092" t="s">
        <v>416</v>
      </c>
      <c r="X7092" t="s">
        <v>46</v>
      </c>
      <c r="Y7092">
        <v>115</v>
      </c>
      <c r="Z7092">
        <v>78</v>
      </c>
      <c r="AA7092">
        <v>200</v>
      </c>
      <c r="AB7092">
        <v>39</v>
      </c>
      <c r="AD7092">
        <f>IF(ISBLANK(Source[[#This Row],[CrosslistID]]),1,1/COUNTIFS(Source[CrosslistID],Source[[#This Row],[CrosslistID]],Source[TermDesc],Source[[#This Row],[TermDesc]]))</f>
        <v>1</v>
      </c>
      <c r="AG7092">
        <v>0</v>
      </c>
      <c r="AH7092">
        <v>39</v>
      </c>
      <c r="AI7092">
        <v>6.5640000000000001</v>
      </c>
      <c r="AJ7092">
        <v>6.5640000000000001</v>
      </c>
      <c r="AK7092">
        <v>0.4</v>
      </c>
      <c r="AL70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6.5640000000000001</v>
      </c>
      <c r="AM7092">
        <f>IF(AND(Source[[#This Row],[Credit_Noncredit]]="Noncredit",Source[[#This Row],[FTEF]]&gt;0),Source[[#This Row],[NC XLST FTES]]*525/(437.5*Source[[#This Row],[FTEF]]),0)</f>
        <v>19.692</v>
      </c>
      <c r="AN7092">
        <f>IF(Source[[#This Row],[Credit_Noncredit]]="Credit",Source[[#This Row],[Census Enrollment]],Source[[#This Row],[Noncredit Avg. Attendance]])</f>
        <v>19.692</v>
      </c>
    </row>
    <row r="7093" spans="1:40" x14ac:dyDescent="0.25">
      <c r="A7093" t="s">
        <v>4484</v>
      </c>
      <c r="B7093" t="s">
        <v>33</v>
      </c>
      <c r="C7093" t="s">
        <v>229</v>
      </c>
      <c r="D7093" t="s">
        <v>230</v>
      </c>
      <c r="E7093" s="4">
        <v>83563</v>
      </c>
      <c r="F7093" s="4" t="s">
        <v>365</v>
      </c>
      <c r="G7093" s="4">
        <v>3120</v>
      </c>
      <c r="H7093" t="str">
        <f>CONCATENATE(Source[[#This Row],[Subject]],TRIM(Source[[#This Row],[Course]]))</f>
        <v>ESLN3120</v>
      </c>
      <c r="I7093" t="str">
        <f>VLOOKUP(Source[[#This Row],[SubjCrse]],'Courses and Categories'!$E$2:$G$1816,3,FALSE)</f>
        <v>Noncredit ESL</v>
      </c>
      <c r="J7093">
        <v>303</v>
      </c>
      <c r="K7093" t="s">
        <v>403</v>
      </c>
      <c r="L7093" t="s">
        <v>39</v>
      </c>
      <c r="M7093" t="s">
        <v>40</v>
      </c>
      <c r="N7093" t="s">
        <v>195</v>
      </c>
      <c r="O7093">
        <v>1015</v>
      </c>
      <c r="P7093">
        <v>1205</v>
      </c>
      <c r="Q7093" t="s">
        <v>247</v>
      </c>
      <c r="S7093" t="s">
        <v>248</v>
      </c>
      <c r="T7093">
        <v>1</v>
      </c>
      <c r="U7093" s="1">
        <v>43694</v>
      </c>
      <c r="V7093" s="1">
        <v>43819</v>
      </c>
      <c r="W7093" t="s">
        <v>518</v>
      </c>
      <c r="X7093" t="s">
        <v>46</v>
      </c>
      <c r="Y7093">
        <v>160</v>
      </c>
      <c r="Z7093">
        <v>94</v>
      </c>
      <c r="AA7093">
        <v>200</v>
      </c>
      <c r="AB7093">
        <v>47</v>
      </c>
      <c r="AD7093">
        <f>IF(ISBLANK(Source[[#This Row],[CrosslistID]]),1,1/COUNTIFS(Source[CrosslistID],Source[[#This Row],[CrosslistID]],Source[TermDesc],Source[[#This Row],[TermDesc]]))</f>
        <v>1</v>
      </c>
      <c r="AG7093">
        <v>0</v>
      </c>
      <c r="AH7093">
        <v>47</v>
      </c>
      <c r="AI7093">
        <v>9.8219999999999992</v>
      </c>
      <c r="AJ7093">
        <v>9.8219999999999992</v>
      </c>
      <c r="AK7093">
        <v>0.4</v>
      </c>
      <c r="AL70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9.8219999999999992</v>
      </c>
      <c r="AM7093">
        <f>IF(AND(Source[[#This Row],[Credit_Noncredit]]="Noncredit",Source[[#This Row],[FTEF]]&gt;0),Source[[#This Row],[NC XLST FTES]]*525/(437.5*Source[[#This Row],[FTEF]]),0)</f>
        <v>29.465999999999998</v>
      </c>
      <c r="AN7093">
        <f>IF(Source[[#This Row],[Credit_Noncredit]]="Credit",Source[[#This Row],[Census Enrollment]],Source[[#This Row],[Noncredit Avg. Attendance]])</f>
        <v>29.465999999999998</v>
      </c>
    </row>
    <row r="7094" spans="1:40" x14ac:dyDescent="0.25">
      <c r="A7094" t="s">
        <v>4484</v>
      </c>
      <c r="B7094" t="s">
        <v>33</v>
      </c>
      <c r="C7094" t="s">
        <v>229</v>
      </c>
      <c r="D7094" t="s">
        <v>230</v>
      </c>
      <c r="E7094" s="4">
        <v>83466</v>
      </c>
      <c r="F7094" s="4" t="s">
        <v>365</v>
      </c>
      <c r="G7094" s="4">
        <v>3140</v>
      </c>
      <c r="H7094" t="str">
        <f>CONCATENATE(Source[[#This Row],[Subject]],TRIM(Source[[#This Row],[Course]]))</f>
        <v>ESLN3140</v>
      </c>
      <c r="I7094" t="str">
        <f>VLOOKUP(Source[[#This Row],[SubjCrse]],'Courses and Categories'!$E$2:$G$1816,3,FALSE)</f>
        <v>Noncredit ESL</v>
      </c>
      <c r="J7094">
        <v>201</v>
      </c>
      <c r="K7094" t="s">
        <v>415</v>
      </c>
      <c r="L7094" t="s">
        <v>87</v>
      </c>
      <c r="M7094" t="s">
        <v>40</v>
      </c>
      <c r="N7094" t="s">
        <v>63</v>
      </c>
      <c r="O7094">
        <v>1830</v>
      </c>
      <c r="P7094">
        <v>2045</v>
      </c>
      <c r="Q7094" t="s">
        <v>60</v>
      </c>
      <c r="R7094">
        <v>324</v>
      </c>
      <c r="S7094" t="s">
        <v>61</v>
      </c>
      <c r="T7094">
        <v>1</v>
      </c>
      <c r="U7094" s="1">
        <v>43694</v>
      </c>
      <c r="V7094" s="1">
        <v>43819</v>
      </c>
      <c r="W7094" t="s">
        <v>402</v>
      </c>
      <c r="X7094" t="s">
        <v>46</v>
      </c>
      <c r="Y7094">
        <v>109</v>
      </c>
      <c r="Z7094">
        <v>100</v>
      </c>
      <c r="AA7094">
        <v>200</v>
      </c>
      <c r="AB7094">
        <v>50</v>
      </c>
      <c r="AD7094">
        <f>IF(ISBLANK(Source[[#This Row],[CrosslistID]]),1,1/COUNTIFS(Source[CrosslistID],Source[[#This Row],[CrosslistID]],Source[TermDesc],Source[[#This Row],[TermDesc]]))</f>
        <v>1</v>
      </c>
      <c r="AG7094">
        <v>0</v>
      </c>
      <c r="AH7094">
        <v>50</v>
      </c>
      <c r="AI7094">
        <v>7.7489999999999997</v>
      </c>
      <c r="AJ7094">
        <v>7.7489999999999997</v>
      </c>
      <c r="AK7094">
        <v>0.4</v>
      </c>
      <c r="AL70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7.7489999999999997</v>
      </c>
      <c r="AM7094">
        <f>IF(AND(Source[[#This Row],[Credit_Noncredit]]="Noncredit",Source[[#This Row],[FTEF]]&gt;0),Source[[#This Row],[NC XLST FTES]]*525/(437.5*Source[[#This Row],[FTEF]]),0)</f>
        <v>23.247</v>
      </c>
      <c r="AN7094">
        <f>IF(Source[[#This Row],[Credit_Noncredit]]="Credit",Source[[#This Row],[Census Enrollment]],Source[[#This Row],[Noncredit Avg. Attendance]])</f>
        <v>23.247</v>
      </c>
    </row>
    <row r="7095" spans="1:40" x14ac:dyDescent="0.25">
      <c r="A7095" t="s">
        <v>4484</v>
      </c>
      <c r="B7095" t="s">
        <v>33</v>
      </c>
      <c r="C7095" t="s">
        <v>229</v>
      </c>
      <c r="D7095" t="s">
        <v>230</v>
      </c>
      <c r="E7095" s="4">
        <v>82106</v>
      </c>
      <c r="F7095" s="4" t="s">
        <v>365</v>
      </c>
      <c r="G7095" s="4">
        <v>3140</v>
      </c>
      <c r="H7095" t="str">
        <f>CONCATENATE(Source[[#This Row],[Subject]],TRIM(Source[[#This Row],[Course]]))</f>
        <v>ESLN3140</v>
      </c>
      <c r="I7095" t="str">
        <f>VLOOKUP(Source[[#This Row],[SubjCrse]],'Courses and Categories'!$E$2:$G$1816,3,FALSE)</f>
        <v>Noncredit ESL</v>
      </c>
      <c r="J7095">
        <v>501</v>
      </c>
      <c r="K7095" t="s">
        <v>415</v>
      </c>
      <c r="L7095" t="s">
        <v>39</v>
      </c>
      <c r="M7095" t="s">
        <v>40</v>
      </c>
      <c r="N7095" t="s">
        <v>63</v>
      </c>
      <c r="O7095">
        <v>1400</v>
      </c>
      <c r="P7095">
        <v>1615</v>
      </c>
      <c r="Q7095" t="s">
        <v>76</v>
      </c>
      <c r="R7095">
        <v>618</v>
      </c>
      <c r="S7095" t="s">
        <v>77</v>
      </c>
      <c r="T7095">
        <v>1</v>
      </c>
      <c r="U7095" s="1">
        <v>43694</v>
      </c>
      <c r="V7095" s="1">
        <v>43819</v>
      </c>
      <c r="W7095" t="s">
        <v>417</v>
      </c>
      <c r="X7095" t="s">
        <v>46</v>
      </c>
      <c r="Y7095">
        <v>170</v>
      </c>
      <c r="Z7095">
        <v>79</v>
      </c>
      <c r="AA7095">
        <v>200</v>
      </c>
      <c r="AB7095">
        <v>39.5</v>
      </c>
      <c r="AD7095">
        <f>IF(ISBLANK(Source[[#This Row],[CrosslistID]]),1,1/COUNTIFS(Source[CrosslistID],Source[[#This Row],[CrosslistID]],Source[TermDesc],Source[[#This Row],[TermDesc]]))</f>
        <v>1</v>
      </c>
      <c r="AG7095">
        <v>0</v>
      </c>
      <c r="AH7095">
        <v>39.5</v>
      </c>
      <c r="AI7095">
        <v>9.4290000000000003</v>
      </c>
      <c r="AJ7095">
        <v>9.4290000000000003</v>
      </c>
      <c r="AK7095">
        <v>0.4</v>
      </c>
      <c r="AL70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9.4290000000000003</v>
      </c>
      <c r="AM7095">
        <f>IF(AND(Source[[#This Row],[Credit_Noncredit]]="Noncredit",Source[[#This Row],[FTEF]]&gt;0),Source[[#This Row],[NC XLST FTES]]*525/(437.5*Source[[#This Row],[FTEF]]),0)</f>
        <v>28.287000000000003</v>
      </c>
      <c r="AN7095">
        <f>IF(Source[[#This Row],[Credit_Noncredit]]="Credit",Source[[#This Row],[Census Enrollment]],Source[[#This Row],[Noncredit Avg. Attendance]])</f>
        <v>28.287000000000003</v>
      </c>
    </row>
    <row r="7096" spans="1:40" x14ac:dyDescent="0.25">
      <c r="A7096" t="s">
        <v>4484</v>
      </c>
      <c r="B7096" t="s">
        <v>33</v>
      </c>
      <c r="C7096" t="s">
        <v>229</v>
      </c>
      <c r="D7096" t="s">
        <v>230</v>
      </c>
      <c r="E7096" s="4">
        <v>80957</v>
      </c>
      <c r="F7096" s="4" t="s">
        <v>365</v>
      </c>
      <c r="G7096" s="4">
        <v>3140</v>
      </c>
      <c r="H7096" t="str">
        <f>CONCATENATE(Source[[#This Row],[Subject]],TRIM(Source[[#This Row],[Course]]))</f>
        <v>ESLN3140</v>
      </c>
      <c r="I7096" t="str">
        <f>VLOOKUP(Source[[#This Row],[SubjCrse]],'Courses and Categories'!$E$2:$G$1816,3,FALSE)</f>
        <v>Noncredit ESL</v>
      </c>
      <c r="J7096">
        <v>502</v>
      </c>
      <c r="K7096" t="s">
        <v>415</v>
      </c>
      <c r="L7096" t="s">
        <v>87</v>
      </c>
      <c r="M7096" t="s">
        <v>40</v>
      </c>
      <c r="N7096" t="s">
        <v>68</v>
      </c>
      <c r="O7096" t="s">
        <v>471</v>
      </c>
      <c r="P7096" t="s">
        <v>472</v>
      </c>
      <c r="Q7096" t="s">
        <v>98</v>
      </c>
      <c r="R7096" t="s">
        <v>4518</v>
      </c>
      <c r="S7096" t="s">
        <v>77</v>
      </c>
      <c r="T7096">
        <v>1</v>
      </c>
      <c r="U7096" s="1">
        <v>43694</v>
      </c>
      <c r="V7096" s="1">
        <v>43819</v>
      </c>
      <c r="W7096" t="s">
        <v>4519</v>
      </c>
      <c r="X7096" t="s">
        <v>46</v>
      </c>
      <c r="Y7096">
        <v>125</v>
      </c>
      <c r="Z7096">
        <v>89</v>
      </c>
      <c r="AA7096">
        <v>200</v>
      </c>
      <c r="AB7096">
        <v>44.5</v>
      </c>
      <c r="AD7096">
        <f>IF(ISBLANK(Source[[#This Row],[CrosslistID]]),1,1/COUNTIFS(Source[CrosslistID],Source[[#This Row],[CrosslistID]],Source[TermDesc],Source[[#This Row],[TermDesc]]))</f>
        <v>1</v>
      </c>
      <c r="AG7096">
        <v>0</v>
      </c>
      <c r="AH7096">
        <v>44.5</v>
      </c>
      <c r="AI7096">
        <v>7.1</v>
      </c>
      <c r="AJ7096">
        <v>7.1</v>
      </c>
      <c r="AK7096">
        <v>0.4</v>
      </c>
      <c r="AL70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7.1</v>
      </c>
      <c r="AM7096">
        <f>IF(AND(Source[[#This Row],[Credit_Noncredit]]="Noncredit",Source[[#This Row],[FTEF]]&gt;0),Source[[#This Row],[NC XLST FTES]]*525/(437.5*Source[[#This Row],[FTEF]]),0)</f>
        <v>21.3</v>
      </c>
      <c r="AN7096">
        <f>IF(Source[[#This Row],[Credit_Noncredit]]="Credit",Source[[#This Row],[Census Enrollment]],Source[[#This Row],[Noncredit Avg. Attendance]])</f>
        <v>21.3</v>
      </c>
    </row>
    <row r="7097" spans="1:40" x14ac:dyDescent="0.25">
      <c r="A7097" t="s">
        <v>4484</v>
      </c>
      <c r="B7097" t="s">
        <v>33</v>
      </c>
      <c r="C7097" t="s">
        <v>229</v>
      </c>
      <c r="D7097" t="s">
        <v>230</v>
      </c>
      <c r="E7097" s="4">
        <v>82349</v>
      </c>
      <c r="F7097" s="4" t="s">
        <v>365</v>
      </c>
      <c r="G7097" s="4">
        <v>3140</v>
      </c>
      <c r="H7097" t="str">
        <f>CONCATENATE(Source[[#This Row],[Subject]],TRIM(Source[[#This Row],[Course]]))</f>
        <v>ESLN3140</v>
      </c>
      <c r="I7097" t="str">
        <f>VLOOKUP(Source[[#This Row],[SubjCrse]],'Courses and Categories'!$E$2:$G$1816,3,FALSE)</f>
        <v>Noncredit ESL</v>
      </c>
      <c r="J7097">
        <v>503</v>
      </c>
      <c r="K7097" t="s">
        <v>415</v>
      </c>
      <c r="L7097" t="s">
        <v>39</v>
      </c>
      <c r="M7097" t="s">
        <v>40</v>
      </c>
      <c r="N7097" t="s">
        <v>195</v>
      </c>
      <c r="O7097">
        <v>1200</v>
      </c>
      <c r="P7097">
        <v>1350</v>
      </c>
      <c r="Q7097" t="s">
        <v>76</v>
      </c>
      <c r="R7097">
        <v>419</v>
      </c>
      <c r="S7097" t="s">
        <v>77</v>
      </c>
      <c r="T7097">
        <v>1</v>
      </c>
      <c r="U7097" s="1">
        <v>43694</v>
      </c>
      <c r="V7097" s="1">
        <v>43819</v>
      </c>
      <c r="W7097" t="s">
        <v>4520</v>
      </c>
      <c r="X7097" t="s">
        <v>46</v>
      </c>
      <c r="Y7097">
        <v>143</v>
      </c>
      <c r="Z7097">
        <v>44</v>
      </c>
      <c r="AA7097">
        <v>200</v>
      </c>
      <c r="AB7097">
        <v>22</v>
      </c>
      <c r="AD7097">
        <f>IF(ISBLANK(Source[[#This Row],[CrosslistID]]),1,1/COUNTIFS(Source[CrosslistID],Source[[#This Row],[CrosslistID]],Source[TermDesc],Source[[#This Row],[TermDesc]]))</f>
        <v>1</v>
      </c>
      <c r="AG7097">
        <v>0</v>
      </c>
      <c r="AH7097">
        <v>22</v>
      </c>
      <c r="AI7097">
        <v>6.4649999999999999</v>
      </c>
      <c r="AJ7097">
        <v>6.4649999999999999</v>
      </c>
      <c r="AK7097">
        <v>0.4</v>
      </c>
      <c r="AL70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6.4649999999999999</v>
      </c>
      <c r="AM7097">
        <f>IF(AND(Source[[#This Row],[Credit_Noncredit]]="Noncredit",Source[[#This Row],[FTEF]]&gt;0),Source[[#This Row],[NC XLST FTES]]*525/(437.5*Source[[#This Row],[FTEF]]),0)</f>
        <v>19.395</v>
      </c>
      <c r="AN7097">
        <f>IF(Source[[#This Row],[Credit_Noncredit]]="Credit",Source[[#This Row],[Census Enrollment]],Source[[#This Row],[Noncredit Avg. Attendance]])</f>
        <v>19.395</v>
      </c>
    </row>
    <row r="7098" spans="1:40" x14ac:dyDescent="0.25">
      <c r="A7098" t="s">
        <v>4484</v>
      </c>
      <c r="B7098" t="s">
        <v>33</v>
      </c>
      <c r="C7098" t="s">
        <v>229</v>
      </c>
      <c r="D7098" t="s">
        <v>230</v>
      </c>
      <c r="E7098" s="4">
        <v>83291</v>
      </c>
      <c r="F7098" s="4" t="s">
        <v>365</v>
      </c>
      <c r="G7098" s="4">
        <v>3140</v>
      </c>
      <c r="H7098" t="str">
        <f>CONCATENATE(Source[[#This Row],[Subject]],TRIM(Source[[#This Row],[Course]]))</f>
        <v>ESLN3140</v>
      </c>
      <c r="I7098" t="str">
        <f>VLOOKUP(Source[[#This Row],[SubjCrse]],'Courses and Categories'!$E$2:$G$1816,3,FALSE)</f>
        <v>Noncredit ESL</v>
      </c>
      <c r="J7098">
        <v>504</v>
      </c>
      <c r="K7098" t="s">
        <v>415</v>
      </c>
      <c r="L7098" t="s">
        <v>39</v>
      </c>
      <c r="M7098" t="s">
        <v>40</v>
      </c>
      <c r="N7098" t="s">
        <v>195</v>
      </c>
      <c r="O7098">
        <v>800</v>
      </c>
      <c r="P7098">
        <v>950</v>
      </c>
      <c r="Q7098" t="s">
        <v>76</v>
      </c>
      <c r="R7098">
        <v>718</v>
      </c>
      <c r="S7098" t="s">
        <v>77</v>
      </c>
      <c r="T7098">
        <v>1</v>
      </c>
      <c r="U7098" s="1">
        <v>43694</v>
      </c>
      <c r="V7098" s="1">
        <v>43819</v>
      </c>
      <c r="W7098" t="s">
        <v>4521</v>
      </c>
      <c r="X7098" t="s">
        <v>46</v>
      </c>
      <c r="Y7098">
        <v>116</v>
      </c>
      <c r="Z7098">
        <v>32</v>
      </c>
      <c r="AA7098">
        <v>200</v>
      </c>
      <c r="AB7098">
        <v>16</v>
      </c>
      <c r="AD7098">
        <f>IF(ISBLANK(Source[[#This Row],[CrosslistID]]),1,1/COUNTIFS(Source[CrosslistID],Source[[#This Row],[CrosslistID]],Source[TermDesc],Source[[#This Row],[TermDesc]]))</f>
        <v>1</v>
      </c>
      <c r="AG7098">
        <v>0</v>
      </c>
      <c r="AH7098">
        <v>16</v>
      </c>
      <c r="AI7098">
        <v>7.0860000000000003</v>
      </c>
      <c r="AJ7098">
        <v>7.0860000000000003</v>
      </c>
      <c r="AK7098">
        <v>0.4</v>
      </c>
      <c r="AL70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7.0860000000000003</v>
      </c>
      <c r="AM7098">
        <f>IF(AND(Source[[#This Row],[Credit_Noncredit]]="Noncredit",Source[[#This Row],[FTEF]]&gt;0),Source[[#This Row],[NC XLST FTES]]*525/(437.5*Source[[#This Row],[FTEF]]),0)</f>
        <v>21.257999999999999</v>
      </c>
      <c r="AN7098">
        <f>IF(Source[[#This Row],[Credit_Noncredit]]="Credit",Source[[#This Row],[Census Enrollment]],Source[[#This Row],[Noncredit Avg. Attendance]])</f>
        <v>21.257999999999999</v>
      </c>
    </row>
    <row r="7099" spans="1:40" x14ac:dyDescent="0.25">
      <c r="A7099" t="s">
        <v>4484</v>
      </c>
      <c r="B7099" t="s">
        <v>33</v>
      </c>
      <c r="C7099" t="s">
        <v>229</v>
      </c>
      <c r="D7099" t="s">
        <v>230</v>
      </c>
      <c r="E7099" s="4">
        <v>83595</v>
      </c>
      <c r="F7099" s="4" t="s">
        <v>365</v>
      </c>
      <c r="G7099" s="4">
        <v>3140</v>
      </c>
      <c r="H7099" t="str">
        <f>CONCATENATE(Source[[#This Row],[Subject]],TRIM(Source[[#This Row],[Course]]))</f>
        <v>ESLN3140</v>
      </c>
      <c r="I7099" t="str">
        <f>VLOOKUP(Source[[#This Row],[SubjCrse]],'Courses and Categories'!$E$2:$G$1816,3,FALSE)</f>
        <v>Noncredit ESL</v>
      </c>
      <c r="J7099">
        <v>505</v>
      </c>
      <c r="K7099" t="s">
        <v>415</v>
      </c>
      <c r="L7099" t="s">
        <v>39</v>
      </c>
      <c r="M7099" t="s">
        <v>40</v>
      </c>
      <c r="N7099" t="s">
        <v>195</v>
      </c>
      <c r="O7099">
        <v>800</v>
      </c>
      <c r="P7099">
        <v>950</v>
      </c>
      <c r="Q7099" t="s">
        <v>76</v>
      </c>
      <c r="S7099" t="s">
        <v>77</v>
      </c>
      <c r="T7099" t="s">
        <v>44</v>
      </c>
      <c r="U7099" s="1">
        <v>43711</v>
      </c>
      <c r="V7099" s="1">
        <v>43819</v>
      </c>
      <c r="W7099" t="s">
        <v>438</v>
      </c>
      <c r="X7099" t="s">
        <v>46</v>
      </c>
      <c r="Y7099">
        <v>36</v>
      </c>
      <c r="Z7099">
        <v>22</v>
      </c>
      <c r="AA7099">
        <v>200</v>
      </c>
      <c r="AB7099">
        <v>11</v>
      </c>
      <c r="AD7099">
        <f>IF(ISBLANK(Source[[#This Row],[CrosslistID]]),1,1/COUNTIFS(Source[CrosslistID],Source[[#This Row],[CrosslistID]],Source[TermDesc],Source[[#This Row],[TermDesc]]))</f>
        <v>1</v>
      </c>
      <c r="AG7099">
        <v>0</v>
      </c>
      <c r="AH7099">
        <v>11</v>
      </c>
      <c r="AI7099">
        <v>2.556</v>
      </c>
      <c r="AJ7099">
        <v>2.556</v>
      </c>
      <c r="AK7099">
        <v>0.4</v>
      </c>
      <c r="AL70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2.556</v>
      </c>
      <c r="AM7099">
        <f>IF(AND(Source[[#This Row],[Credit_Noncredit]]="Noncredit",Source[[#This Row],[FTEF]]&gt;0),Source[[#This Row],[NC XLST FTES]]*525/(437.5*Source[[#This Row],[FTEF]]),0)</f>
        <v>7.6680000000000001</v>
      </c>
      <c r="AN7099">
        <f>IF(Source[[#This Row],[Credit_Noncredit]]="Credit",Source[[#This Row],[Census Enrollment]],Source[[#This Row],[Noncredit Avg. Attendance]])</f>
        <v>7.6680000000000001</v>
      </c>
    </row>
    <row r="7100" spans="1:40" x14ac:dyDescent="0.25">
      <c r="A7100" t="s">
        <v>4484</v>
      </c>
      <c r="B7100" t="s">
        <v>33</v>
      </c>
      <c r="C7100" t="s">
        <v>229</v>
      </c>
      <c r="D7100" t="s">
        <v>230</v>
      </c>
      <c r="E7100" s="4">
        <v>83558</v>
      </c>
      <c r="F7100" s="4" t="s">
        <v>365</v>
      </c>
      <c r="G7100" s="4">
        <v>3140</v>
      </c>
      <c r="H7100" t="str">
        <f>CONCATENATE(Source[[#This Row],[Subject]],TRIM(Source[[#This Row],[Course]]))</f>
        <v>ESLN3140</v>
      </c>
      <c r="I7100" t="str">
        <f>VLOOKUP(Source[[#This Row],[SubjCrse]],'Courses and Categories'!$E$2:$G$1816,3,FALSE)</f>
        <v>Noncredit ESL</v>
      </c>
      <c r="J7100">
        <v>701</v>
      </c>
      <c r="K7100" t="s">
        <v>415</v>
      </c>
      <c r="L7100" t="s">
        <v>39</v>
      </c>
      <c r="M7100" t="s">
        <v>40</v>
      </c>
      <c r="N7100" t="s">
        <v>63</v>
      </c>
      <c r="O7100">
        <v>1230</v>
      </c>
      <c r="P7100">
        <v>1450</v>
      </c>
      <c r="Q7100" t="s">
        <v>52</v>
      </c>
      <c r="R7100">
        <v>320</v>
      </c>
      <c r="S7100" t="s">
        <v>53</v>
      </c>
      <c r="T7100">
        <v>1</v>
      </c>
      <c r="U7100" s="1">
        <v>43694</v>
      </c>
      <c r="V7100" s="1">
        <v>43819</v>
      </c>
      <c r="W7100" t="s">
        <v>418</v>
      </c>
      <c r="X7100" t="s">
        <v>46</v>
      </c>
      <c r="Y7100">
        <v>125</v>
      </c>
      <c r="Z7100">
        <v>105</v>
      </c>
      <c r="AA7100">
        <v>400</v>
      </c>
      <c r="AB7100">
        <v>26.25</v>
      </c>
      <c r="AD7100">
        <f>IF(ISBLANK(Source[[#This Row],[CrosslistID]]),1,1/COUNTIFS(Source[CrosslistID],Source[[#This Row],[CrosslistID]],Source[TermDesc],Source[[#This Row],[TermDesc]]))</f>
        <v>1</v>
      </c>
      <c r="AG7100">
        <v>0</v>
      </c>
      <c r="AH7100">
        <v>26.25</v>
      </c>
      <c r="AI7100">
        <v>5</v>
      </c>
      <c r="AJ7100">
        <v>5</v>
      </c>
      <c r="AK7100">
        <v>0.4</v>
      </c>
      <c r="AL71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</v>
      </c>
      <c r="AM7100">
        <f>IF(AND(Source[[#This Row],[Credit_Noncredit]]="Noncredit",Source[[#This Row],[FTEF]]&gt;0),Source[[#This Row],[NC XLST FTES]]*525/(437.5*Source[[#This Row],[FTEF]]),0)</f>
        <v>15</v>
      </c>
      <c r="AN7100">
        <f>IF(Source[[#This Row],[Credit_Noncredit]]="Credit",Source[[#This Row],[Census Enrollment]],Source[[#This Row],[Noncredit Avg. Attendance]])</f>
        <v>15</v>
      </c>
    </row>
    <row r="7101" spans="1:40" x14ac:dyDescent="0.25">
      <c r="A7101" t="s">
        <v>4484</v>
      </c>
      <c r="B7101" t="s">
        <v>33</v>
      </c>
      <c r="C7101" t="s">
        <v>229</v>
      </c>
      <c r="D7101" t="s">
        <v>230</v>
      </c>
      <c r="E7101" s="4">
        <v>83039</v>
      </c>
      <c r="F7101" s="4" t="s">
        <v>365</v>
      </c>
      <c r="G7101" s="4">
        <v>3150</v>
      </c>
      <c r="H7101" t="str">
        <f>CONCATENATE(Source[[#This Row],[Subject]],TRIM(Source[[#This Row],[Course]]))</f>
        <v>ESLN3150</v>
      </c>
      <c r="I7101" t="str">
        <f>VLOOKUP(Source[[#This Row],[SubjCrse]],'Courses and Categories'!$E$2:$G$1816,3,FALSE)</f>
        <v>Noncredit ESL</v>
      </c>
      <c r="J7101">
        <v>101</v>
      </c>
      <c r="K7101" t="s">
        <v>419</v>
      </c>
      <c r="L7101" t="s">
        <v>39</v>
      </c>
      <c r="M7101" t="s">
        <v>40</v>
      </c>
      <c r="N7101" t="s">
        <v>63</v>
      </c>
      <c r="O7101">
        <v>840</v>
      </c>
      <c r="P7101">
        <v>1100</v>
      </c>
      <c r="Q7101" t="s">
        <v>236</v>
      </c>
      <c r="R7101">
        <v>250</v>
      </c>
      <c r="S7101" t="s">
        <v>134</v>
      </c>
      <c r="T7101">
        <v>1</v>
      </c>
      <c r="U7101" s="1">
        <v>43694</v>
      </c>
      <c r="V7101" s="1">
        <v>43819</v>
      </c>
      <c r="W7101" t="s">
        <v>266</v>
      </c>
      <c r="X7101" t="s">
        <v>46</v>
      </c>
      <c r="Y7101">
        <v>164</v>
      </c>
      <c r="Z7101">
        <v>123</v>
      </c>
      <c r="AA7101">
        <v>200</v>
      </c>
      <c r="AB7101">
        <v>61.5</v>
      </c>
      <c r="AD7101">
        <f>IF(ISBLANK(Source[[#This Row],[CrosslistID]]),1,1/COUNTIFS(Source[CrosslistID],Source[[#This Row],[CrosslistID]],Source[TermDesc],Source[[#This Row],[TermDesc]]))</f>
        <v>1</v>
      </c>
      <c r="AG7101">
        <v>0</v>
      </c>
      <c r="AH7101">
        <v>61.5</v>
      </c>
      <c r="AI7101">
        <v>16.257999999999999</v>
      </c>
      <c r="AJ7101">
        <v>16.257999999999999</v>
      </c>
      <c r="AK7101">
        <v>0.4</v>
      </c>
      <c r="AL71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16.257999999999999</v>
      </c>
      <c r="AM7101">
        <f>IF(AND(Source[[#This Row],[Credit_Noncredit]]="Noncredit",Source[[#This Row],[FTEF]]&gt;0),Source[[#This Row],[NC XLST FTES]]*525/(437.5*Source[[#This Row],[FTEF]]),0)</f>
        <v>48.773999999999994</v>
      </c>
      <c r="AN7101">
        <f>IF(Source[[#This Row],[Credit_Noncredit]]="Credit",Source[[#This Row],[Census Enrollment]],Source[[#This Row],[Noncredit Avg. Attendance]])</f>
        <v>48.773999999999994</v>
      </c>
    </row>
    <row r="7102" spans="1:40" x14ac:dyDescent="0.25">
      <c r="A7102" t="s">
        <v>4484</v>
      </c>
      <c r="B7102" t="s">
        <v>33</v>
      </c>
      <c r="C7102" t="s">
        <v>229</v>
      </c>
      <c r="D7102" t="s">
        <v>230</v>
      </c>
      <c r="E7102" s="4">
        <v>80368</v>
      </c>
      <c r="F7102" s="4" t="s">
        <v>365</v>
      </c>
      <c r="G7102" s="4">
        <v>3150</v>
      </c>
      <c r="H7102" t="str">
        <f>CONCATENATE(Source[[#This Row],[Subject]],TRIM(Source[[#This Row],[Course]]))</f>
        <v>ESLN3150</v>
      </c>
      <c r="I7102" t="str">
        <f>VLOOKUP(Source[[#This Row],[SubjCrse]],'Courses and Categories'!$E$2:$G$1816,3,FALSE)</f>
        <v>Noncredit ESL</v>
      </c>
      <c r="J7102">
        <v>102</v>
      </c>
      <c r="K7102" t="s">
        <v>419</v>
      </c>
      <c r="L7102" t="s">
        <v>39</v>
      </c>
      <c r="M7102" t="s">
        <v>40</v>
      </c>
      <c r="N7102" t="s">
        <v>63</v>
      </c>
      <c r="O7102">
        <v>1310</v>
      </c>
      <c r="P7102">
        <v>1525</v>
      </c>
      <c r="Q7102" t="s">
        <v>240</v>
      </c>
      <c r="R7102">
        <v>224</v>
      </c>
      <c r="S7102" t="s">
        <v>134</v>
      </c>
      <c r="T7102">
        <v>1</v>
      </c>
      <c r="U7102" s="1">
        <v>43694</v>
      </c>
      <c r="V7102" s="1">
        <v>43819</v>
      </c>
      <c r="W7102" t="s">
        <v>234</v>
      </c>
      <c r="X7102" t="s">
        <v>46</v>
      </c>
      <c r="Y7102">
        <v>200</v>
      </c>
      <c r="Z7102">
        <v>51</v>
      </c>
      <c r="AA7102">
        <v>200</v>
      </c>
      <c r="AB7102">
        <v>25.5</v>
      </c>
      <c r="AD7102">
        <f>IF(ISBLANK(Source[[#This Row],[CrosslistID]]),1,1/COUNTIFS(Source[CrosslistID],Source[[#This Row],[CrosslistID]],Source[TermDesc],Source[[#This Row],[TermDesc]]))</f>
        <v>1</v>
      </c>
      <c r="AG7102">
        <v>0</v>
      </c>
      <c r="AH7102">
        <v>25.5</v>
      </c>
      <c r="AI7102">
        <v>10.752000000000001</v>
      </c>
      <c r="AJ7102">
        <v>10.752000000000001</v>
      </c>
      <c r="AK7102">
        <v>0.4</v>
      </c>
      <c r="AL71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10.752000000000001</v>
      </c>
      <c r="AM7102">
        <f>IF(AND(Source[[#This Row],[Credit_Noncredit]]="Noncredit",Source[[#This Row],[FTEF]]&gt;0),Source[[#This Row],[NC XLST FTES]]*525/(437.5*Source[[#This Row],[FTEF]]),0)</f>
        <v>32.256</v>
      </c>
      <c r="AN7102">
        <f>IF(Source[[#This Row],[Credit_Noncredit]]="Credit",Source[[#This Row],[Census Enrollment]],Source[[#This Row],[Noncredit Avg. Attendance]])</f>
        <v>32.256</v>
      </c>
    </row>
    <row r="7103" spans="1:40" x14ac:dyDescent="0.25">
      <c r="A7103" t="s">
        <v>4484</v>
      </c>
      <c r="B7103" t="s">
        <v>33</v>
      </c>
      <c r="C7103" t="s">
        <v>229</v>
      </c>
      <c r="D7103" t="s">
        <v>230</v>
      </c>
      <c r="E7103" s="4">
        <v>83040</v>
      </c>
      <c r="F7103" s="4" t="s">
        <v>365</v>
      </c>
      <c r="G7103" s="4">
        <v>3150</v>
      </c>
      <c r="H7103" t="str">
        <f>CONCATENATE(Source[[#This Row],[Subject]],TRIM(Source[[#This Row],[Course]]))</f>
        <v>ESLN3150</v>
      </c>
      <c r="I7103" t="str">
        <f>VLOOKUP(Source[[#This Row],[SubjCrse]],'Courses and Categories'!$E$2:$G$1816,3,FALSE)</f>
        <v>Noncredit ESL</v>
      </c>
      <c r="J7103">
        <v>103</v>
      </c>
      <c r="K7103" t="s">
        <v>419</v>
      </c>
      <c r="L7103" t="s">
        <v>87</v>
      </c>
      <c r="M7103" t="s">
        <v>40</v>
      </c>
      <c r="N7103" t="s">
        <v>4522</v>
      </c>
      <c r="O7103" t="s">
        <v>485</v>
      </c>
      <c r="P7103" t="s">
        <v>486</v>
      </c>
      <c r="Q7103" t="s">
        <v>487</v>
      </c>
      <c r="R7103" t="s">
        <v>488</v>
      </c>
      <c r="S7103" t="s">
        <v>134</v>
      </c>
      <c r="T7103">
        <v>1</v>
      </c>
      <c r="U7103" s="1">
        <v>43694</v>
      </c>
      <c r="V7103" s="1">
        <v>43819</v>
      </c>
      <c r="W7103" t="s">
        <v>4523</v>
      </c>
      <c r="X7103" t="s">
        <v>46</v>
      </c>
      <c r="Y7103">
        <v>187</v>
      </c>
      <c r="Z7103">
        <v>181</v>
      </c>
      <c r="AA7103">
        <v>200</v>
      </c>
      <c r="AB7103">
        <v>90.5</v>
      </c>
      <c r="AD7103">
        <f>IF(ISBLANK(Source[[#This Row],[CrosslistID]]),1,1/COUNTIFS(Source[CrosslistID],Source[[#This Row],[CrosslistID]],Source[TermDesc],Source[[#This Row],[TermDesc]]))</f>
        <v>1</v>
      </c>
      <c r="AG7103">
        <v>0</v>
      </c>
      <c r="AH7103">
        <v>90.5</v>
      </c>
      <c r="AI7103">
        <v>9.5860000000000003</v>
      </c>
      <c r="AJ7103">
        <v>9.5860000000000003</v>
      </c>
      <c r="AK7103">
        <v>0.4</v>
      </c>
      <c r="AL71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9.5860000000000003</v>
      </c>
      <c r="AM7103">
        <f>IF(AND(Source[[#This Row],[Credit_Noncredit]]="Noncredit",Source[[#This Row],[FTEF]]&gt;0),Source[[#This Row],[NC XLST FTES]]*525/(437.5*Source[[#This Row],[FTEF]]),0)</f>
        <v>28.758000000000003</v>
      </c>
      <c r="AN7103">
        <f>IF(Source[[#This Row],[Credit_Noncredit]]="Credit",Source[[#This Row],[Census Enrollment]],Source[[#This Row],[Noncredit Avg. Attendance]])</f>
        <v>28.758000000000003</v>
      </c>
    </row>
    <row r="7104" spans="1:40" x14ac:dyDescent="0.25">
      <c r="A7104" t="s">
        <v>4484</v>
      </c>
      <c r="B7104" t="s">
        <v>33</v>
      </c>
      <c r="C7104" t="s">
        <v>229</v>
      </c>
      <c r="D7104" t="s">
        <v>230</v>
      </c>
      <c r="E7104" s="4">
        <v>83065</v>
      </c>
      <c r="F7104" s="4" t="s">
        <v>365</v>
      </c>
      <c r="G7104" s="4">
        <v>3150</v>
      </c>
      <c r="H7104" t="str">
        <f>CONCATENATE(Source[[#This Row],[Subject]],TRIM(Source[[#This Row],[Course]]))</f>
        <v>ESLN3150</v>
      </c>
      <c r="I7104" t="str">
        <f>VLOOKUP(Source[[#This Row],[SubjCrse]],'Courses and Categories'!$E$2:$G$1816,3,FALSE)</f>
        <v>Noncredit ESL</v>
      </c>
      <c r="J7104">
        <v>401</v>
      </c>
      <c r="K7104" t="s">
        <v>419</v>
      </c>
      <c r="L7104" t="s">
        <v>39</v>
      </c>
      <c r="M7104" t="s">
        <v>40</v>
      </c>
      <c r="N7104" t="s">
        <v>195</v>
      </c>
      <c r="O7104">
        <v>1020</v>
      </c>
      <c r="P7104">
        <v>1210</v>
      </c>
      <c r="Q7104" t="s">
        <v>64</v>
      </c>
      <c r="S7104" t="s">
        <v>65</v>
      </c>
      <c r="T7104">
        <v>1</v>
      </c>
      <c r="U7104" s="1">
        <v>43694</v>
      </c>
      <c r="V7104" s="1">
        <v>43819</v>
      </c>
      <c r="W7104" t="s">
        <v>290</v>
      </c>
      <c r="X7104" t="s">
        <v>46</v>
      </c>
      <c r="Y7104">
        <v>126</v>
      </c>
      <c r="Z7104">
        <v>117</v>
      </c>
      <c r="AA7104">
        <v>500</v>
      </c>
      <c r="AB7104">
        <v>23.4</v>
      </c>
      <c r="AD7104">
        <f>IF(ISBLANK(Source[[#This Row],[CrosslistID]]),1,1/COUNTIFS(Source[CrosslistID],Source[[#This Row],[CrosslistID]],Source[TermDesc],Source[[#This Row],[TermDesc]]))</f>
        <v>1</v>
      </c>
      <c r="AG7104">
        <v>0</v>
      </c>
      <c r="AH7104">
        <v>23.4</v>
      </c>
      <c r="AI7104">
        <v>4.968</v>
      </c>
      <c r="AJ7104">
        <v>4.968</v>
      </c>
      <c r="AK7104">
        <v>0.4</v>
      </c>
      <c r="AL71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4.968</v>
      </c>
      <c r="AM7104">
        <f>IF(AND(Source[[#This Row],[Credit_Noncredit]]="Noncredit",Source[[#This Row],[FTEF]]&gt;0),Source[[#This Row],[NC XLST FTES]]*525/(437.5*Source[[#This Row],[FTEF]]),0)</f>
        <v>14.903999999999998</v>
      </c>
      <c r="AN7104">
        <f>IF(Source[[#This Row],[Credit_Noncredit]]="Credit",Source[[#This Row],[Census Enrollment]],Source[[#This Row],[Noncredit Avg. Attendance]])</f>
        <v>14.903999999999998</v>
      </c>
    </row>
    <row r="7105" spans="1:40" x14ac:dyDescent="0.25">
      <c r="A7105" t="s">
        <v>4484</v>
      </c>
      <c r="B7105" t="s">
        <v>33</v>
      </c>
      <c r="C7105" t="s">
        <v>229</v>
      </c>
      <c r="D7105" t="s">
        <v>230</v>
      </c>
      <c r="E7105" s="4">
        <v>80085</v>
      </c>
      <c r="F7105" s="4" t="s">
        <v>365</v>
      </c>
      <c r="G7105" s="4">
        <v>3200</v>
      </c>
      <c r="H7105" t="str">
        <f>CONCATENATE(Source[[#This Row],[Subject]],TRIM(Source[[#This Row],[Course]]))</f>
        <v>ESLN3200</v>
      </c>
      <c r="I7105" t="str">
        <f>VLOOKUP(Source[[#This Row],[SubjCrse]],'Courses and Categories'!$E$2:$G$1816,3,FALSE)</f>
        <v>Noncredit ESL</v>
      </c>
      <c r="J7105">
        <v>401</v>
      </c>
      <c r="K7105" t="s">
        <v>430</v>
      </c>
      <c r="L7105" t="s">
        <v>39</v>
      </c>
      <c r="M7105" t="s">
        <v>40</v>
      </c>
      <c r="N7105" t="s">
        <v>195</v>
      </c>
      <c r="O7105">
        <v>1020</v>
      </c>
      <c r="P7105">
        <v>1210</v>
      </c>
      <c r="Q7105" t="s">
        <v>64</v>
      </c>
      <c r="S7105" t="s">
        <v>65</v>
      </c>
      <c r="T7105">
        <v>1</v>
      </c>
      <c r="U7105" s="1">
        <v>43694</v>
      </c>
      <c r="V7105" s="1">
        <v>43819</v>
      </c>
      <c r="W7105" t="s">
        <v>452</v>
      </c>
      <c r="X7105" t="s">
        <v>46</v>
      </c>
      <c r="Y7105">
        <v>123</v>
      </c>
      <c r="Z7105">
        <v>40</v>
      </c>
      <c r="AA7105">
        <v>600</v>
      </c>
      <c r="AB7105">
        <v>6.6666999999999996</v>
      </c>
      <c r="AD7105">
        <f>IF(ISBLANK(Source[[#This Row],[CrosslistID]]),1,1/COUNTIFS(Source[CrosslistID],Source[[#This Row],[CrosslistID]],Source[TermDesc],Source[[#This Row],[TermDesc]]))</f>
        <v>1</v>
      </c>
      <c r="AG7105">
        <v>0</v>
      </c>
      <c r="AH7105">
        <v>6.6666999999999996</v>
      </c>
      <c r="AI7105">
        <v>9.2530000000000001</v>
      </c>
      <c r="AJ7105">
        <v>9.2530000000000001</v>
      </c>
      <c r="AK7105">
        <v>0.4</v>
      </c>
      <c r="AL71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9.2530000000000001</v>
      </c>
      <c r="AM7105">
        <f>IF(AND(Source[[#This Row],[Credit_Noncredit]]="Noncredit",Source[[#This Row],[FTEF]]&gt;0),Source[[#This Row],[NC XLST FTES]]*525/(437.5*Source[[#This Row],[FTEF]]),0)</f>
        <v>27.759</v>
      </c>
      <c r="AN7105">
        <f>IF(Source[[#This Row],[Credit_Noncredit]]="Credit",Source[[#This Row],[Census Enrollment]],Source[[#This Row],[Noncredit Avg. Attendance]])</f>
        <v>27.759</v>
      </c>
    </row>
    <row r="7106" spans="1:40" x14ac:dyDescent="0.25">
      <c r="A7106" t="s">
        <v>4484</v>
      </c>
      <c r="B7106" t="s">
        <v>33</v>
      </c>
      <c r="C7106" t="s">
        <v>229</v>
      </c>
      <c r="D7106" t="s">
        <v>230</v>
      </c>
      <c r="E7106" s="4">
        <v>80784</v>
      </c>
      <c r="F7106" s="4" t="s">
        <v>365</v>
      </c>
      <c r="G7106" s="4">
        <v>3200</v>
      </c>
      <c r="H7106" t="str">
        <f>CONCATENATE(Source[[#This Row],[Subject]],TRIM(Source[[#This Row],[Course]]))</f>
        <v>ESLN3200</v>
      </c>
      <c r="I7106" t="str">
        <f>VLOOKUP(Source[[#This Row],[SubjCrse]],'Courses and Categories'!$E$2:$G$1816,3,FALSE)</f>
        <v>Noncredit ESL</v>
      </c>
      <c r="J7106">
        <v>402</v>
      </c>
      <c r="K7106" t="s">
        <v>430</v>
      </c>
      <c r="L7106" t="s">
        <v>39</v>
      </c>
      <c r="M7106" t="s">
        <v>40</v>
      </c>
      <c r="N7106" t="s">
        <v>195</v>
      </c>
      <c r="O7106">
        <v>820</v>
      </c>
      <c r="P7106">
        <v>1010</v>
      </c>
      <c r="Q7106" t="s">
        <v>64</v>
      </c>
      <c r="S7106" t="s">
        <v>65</v>
      </c>
      <c r="T7106">
        <v>1</v>
      </c>
      <c r="U7106" s="1">
        <v>43694</v>
      </c>
      <c r="V7106" s="1">
        <v>43819</v>
      </c>
      <c r="W7106" t="s">
        <v>4496</v>
      </c>
      <c r="X7106" t="s">
        <v>46</v>
      </c>
      <c r="Y7106">
        <v>64</v>
      </c>
      <c r="Z7106">
        <v>63</v>
      </c>
      <c r="AA7106">
        <v>600</v>
      </c>
      <c r="AB7106">
        <v>10.5</v>
      </c>
      <c r="AD7106">
        <f>IF(ISBLANK(Source[[#This Row],[CrosslistID]]),1,1/COUNTIFS(Source[CrosslistID],Source[[#This Row],[CrosslistID]],Source[TermDesc],Source[[#This Row],[TermDesc]]))</f>
        <v>1</v>
      </c>
      <c r="AG7106">
        <v>0</v>
      </c>
      <c r="AH7106">
        <v>10.5</v>
      </c>
      <c r="AI7106">
        <v>5.766</v>
      </c>
      <c r="AJ7106">
        <v>5.766</v>
      </c>
      <c r="AK7106">
        <v>0.4</v>
      </c>
      <c r="AL71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5.766</v>
      </c>
      <c r="AM7106">
        <f>IF(AND(Source[[#This Row],[Credit_Noncredit]]="Noncredit",Source[[#This Row],[FTEF]]&gt;0),Source[[#This Row],[NC XLST FTES]]*525/(437.5*Source[[#This Row],[FTEF]]),0)</f>
        <v>17.298000000000002</v>
      </c>
      <c r="AN7106">
        <f>IF(Source[[#This Row],[Credit_Noncredit]]="Credit",Source[[#This Row],[Census Enrollment]],Source[[#This Row],[Noncredit Avg. Attendance]])</f>
        <v>17.298000000000002</v>
      </c>
    </row>
    <row r="7107" spans="1:40" x14ac:dyDescent="0.25">
      <c r="A7107" t="s">
        <v>4484</v>
      </c>
      <c r="B7107" t="s">
        <v>33</v>
      </c>
      <c r="C7107" t="s">
        <v>229</v>
      </c>
      <c r="D7107" t="s">
        <v>230</v>
      </c>
      <c r="E7107" s="4">
        <v>80785</v>
      </c>
      <c r="F7107" s="4" t="s">
        <v>365</v>
      </c>
      <c r="G7107" s="4">
        <v>3200</v>
      </c>
      <c r="H7107" t="str">
        <f>CONCATENATE(Source[[#This Row],[Subject]],TRIM(Source[[#This Row],[Course]]))</f>
        <v>ESLN3200</v>
      </c>
      <c r="I7107" t="str">
        <f>VLOOKUP(Source[[#This Row],[SubjCrse]],'Courses and Categories'!$E$2:$G$1816,3,FALSE)</f>
        <v>Noncredit ESL</v>
      </c>
      <c r="J7107">
        <v>403</v>
      </c>
      <c r="K7107" t="s">
        <v>430</v>
      </c>
      <c r="L7107" t="s">
        <v>39</v>
      </c>
      <c r="M7107" t="s">
        <v>40</v>
      </c>
      <c r="N7107" t="s">
        <v>195</v>
      </c>
      <c r="O7107">
        <v>1020</v>
      </c>
      <c r="P7107">
        <v>1210</v>
      </c>
      <c r="Q7107" t="s">
        <v>64</v>
      </c>
      <c r="S7107" t="s">
        <v>65</v>
      </c>
      <c r="T7107">
        <v>1</v>
      </c>
      <c r="U7107" s="1">
        <v>43694</v>
      </c>
      <c r="V7107" s="1">
        <v>43819</v>
      </c>
      <c r="W7107" t="s">
        <v>305</v>
      </c>
      <c r="X7107" t="s">
        <v>46</v>
      </c>
      <c r="Y7107">
        <v>81</v>
      </c>
      <c r="Z7107">
        <v>38</v>
      </c>
      <c r="AA7107">
        <v>600</v>
      </c>
      <c r="AB7107">
        <v>6.3333000000000004</v>
      </c>
      <c r="AD7107">
        <f>IF(ISBLANK(Source[[#This Row],[CrosslistID]]),1,1/COUNTIFS(Source[CrosslistID],Source[[#This Row],[CrosslistID]],Source[TermDesc],Source[[#This Row],[TermDesc]]))</f>
        <v>1</v>
      </c>
      <c r="AG7107">
        <v>0</v>
      </c>
      <c r="AH7107">
        <v>6.3333000000000004</v>
      </c>
      <c r="AI7107">
        <v>8.64</v>
      </c>
      <c r="AJ7107">
        <v>8.64</v>
      </c>
      <c r="AK7107">
        <v>0.4</v>
      </c>
      <c r="AL71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8.64</v>
      </c>
      <c r="AM7107">
        <f>IF(AND(Source[[#This Row],[Credit_Noncredit]]="Noncredit",Source[[#This Row],[FTEF]]&gt;0),Source[[#This Row],[NC XLST FTES]]*525/(437.5*Source[[#This Row],[FTEF]]),0)</f>
        <v>25.92</v>
      </c>
      <c r="AN7107">
        <f>IF(Source[[#This Row],[Credit_Noncredit]]="Credit",Source[[#This Row],[Census Enrollment]],Source[[#This Row],[Noncredit Avg. Attendance]])</f>
        <v>25.92</v>
      </c>
    </row>
    <row r="7108" spans="1:40" x14ac:dyDescent="0.25">
      <c r="A7108" t="s">
        <v>4484</v>
      </c>
      <c r="B7108" t="s">
        <v>33</v>
      </c>
      <c r="C7108" t="s">
        <v>229</v>
      </c>
      <c r="D7108" t="s">
        <v>230</v>
      </c>
      <c r="E7108" s="4">
        <v>80086</v>
      </c>
      <c r="F7108" s="4" t="s">
        <v>365</v>
      </c>
      <c r="G7108" s="4">
        <v>3200</v>
      </c>
      <c r="H7108" t="str">
        <f>CONCATENATE(Source[[#This Row],[Subject]],TRIM(Source[[#This Row],[Course]]))</f>
        <v>ESLN3200</v>
      </c>
      <c r="I7108" t="str">
        <f>VLOOKUP(Source[[#This Row],[SubjCrse]],'Courses and Categories'!$E$2:$G$1816,3,FALSE)</f>
        <v>Noncredit ESL</v>
      </c>
      <c r="J7108">
        <v>406</v>
      </c>
      <c r="K7108" t="s">
        <v>430</v>
      </c>
      <c r="L7108" t="s">
        <v>39</v>
      </c>
      <c r="M7108" t="s">
        <v>40</v>
      </c>
      <c r="N7108" t="s">
        <v>195</v>
      </c>
      <c r="O7108">
        <v>820</v>
      </c>
      <c r="P7108">
        <v>1010</v>
      </c>
      <c r="Q7108" t="s">
        <v>64</v>
      </c>
      <c r="S7108" t="s">
        <v>65</v>
      </c>
      <c r="T7108">
        <v>1</v>
      </c>
      <c r="U7108" s="1">
        <v>43694</v>
      </c>
      <c r="V7108" s="1">
        <v>43819</v>
      </c>
      <c r="W7108" t="s">
        <v>313</v>
      </c>
      <c r="X7108" t="s">
        <v>46</v>
      </c>
      <c r="Y7108">
        <v>67</v>
      </c>
      <c r="Z7108">
        <v>39</v>
      </c>
      <c r="AA7108">
        <v>900</v>
      </c>
      <c r="AB7108">
        <v>4.3333000000000004</v>
      </c>
      <c r="AD7108">
        <f>IF(ISBLANK(Source[[#This Row],[CrosslistID]]),1,1/COUNTIFS(Source[CrosslistID],Source[[#This Row],[CrosslistID]],Source[TermDesc],Source[[#This Row],[TermDesc]]))</f>
        <v>1</v>
      </c>
      <c r="AG7108">
        <v>0</v>
      </c>
      <c r="AH7108">
        <v>4.3333000000000004</v>
      </c>
      <c r="AI7108">
        <v>5.577</v>
      </c>
      <c r="AJ7108">
        <v>5.577</v>
      </c>
      <c r="AK7108">
        <v>0.4</v>
      </c>
      <c r="AL71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5.577</v>
      </c>
      <c r="AM7108">
        <f>IF(AND(Source[[#This Row],[Credit_Noncredit]]="Noncredit",Source[[#This Row],[FTEF]]&gt;0),Source[[#This Row],[NC XLST FTES]]*525/(437.5*Source[[#This Row],[FTEF]]),0)</f>
        <v>16.731000000000002</v>
      </c>
      <c r="AN7108">
        <f>IF(Source[[#This Row],[Credit_Noncredit]]="Credit",Source[[#This Row],[Census Enrollment]],Source[[#This Row],[Noncredit Avg. Attendance]])</f>
        <v>16.731000000000002</v>
      </c>
    </row>
    <row r="7109" spans="1:40" x14ac:dyDescent="0.25">
      <c r="A7109" t="s">
        <v>4484</v>
      </c>
      <c r="B7109" t="s">
        <v>33</v>
      </c>
      <c r="C7109" t="s">
        <v>229</v>
      </c>
      <c r="D7109" t="s">
        <v>230</v>
      </c>
      <c r="E7109" s="4">
        <v>80087</v>
      </c>
      <c r="F7109" s="4" t="s">
        <v>365</v>
      </c>
      <c r="G7109" s="4">
        <v>3200</v>
      </c>
      <c r="H7109" t="str">
        <f>CONCATENATE(Source[[#This Row],[Subject]],TRIM(Source[[#This Row],[Course]]))</f>
        <v>ESLN3200</v>
      </c>
      <c r="I7109" t="str">
        <f>VLOOKUP(Source[[#This Row],[SubjCrse]],'Courses and Categories'!$E$2:$G$1816,3,FALSE)</f>
        <v>Noncredit ESL</v>
      </c>
      <c r="J7109">
        <v>407</v>
      </c>
      <c r="K7109" t="s">
        <v>430</v>
      </c>
      <c r="L7109" t="s">
        <v>39</v>
      </c>
      <c r="M7109" t="s">
        <v>40</v>
      </c>
      <c r="N7109" t="s">
        <v>195</v>
      </c>
      <c r="O7109">
        <v>1020</v>
      </c>
      <c r="P7109">
        <v>1210</v>
      </c>
      <c r="Q7109" t="s">
        <v>64</v>
      </c>
      <c r="S7109" t="s">
        <v>65</v>
      </c>
      <c r="T7109">
        <v>1</v>
      </c>
      <c r="U7109" s="1">
        <v>43694</v>
      </c>
      <c r="V7109" s="1">
        <v>43819</v>
      </c>
      <c r="W7109" t="s">
        <v>388</v>
      </c>
      <c r="X7109" t="s">
        <v>46</v>
      </c>
      <c r="Y7109">
        <v>103</v>
      </c>
      <c r="Z7109">
        <v>67</v>
      </c>
      <c r="AA7109">
        <v>600</v>
      </c>
      <c r="AB7109">
        <v>11.166700000000001</v>
      </c>
      <c r="AD7109">
        <f>IF(ISBLANK(Source[[#This Row],[CrosslistID]]),1,1/COUNTIFS(Source[CrosslistID],Source[[#This Row],[CrosslistID]],Source[TermDesc],Source[[#This Row],[TermDesc]]))</f>
        <v>1</v>
      </c>
      <c r="AG7109">
        <v>0</v>
      </c>
      <c r="AH7109">
        <v>11.166700000000001</v>
      </c>
      <c r="AI7109">
        <v>10.118</v>
      </c>
      <c r="AJ7109">
        <v>10.118</v>
      </c>
      <c r="AK7109">
        <v>0.4</v>
      </c>
      <c r="AL71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10.118</v>
      </c>
      <c r="AM7109">
        <f>IF(AND(Source[[#This Row],[Credit_Noncredit]]="Noncredit",Source[[#This Row],[FTEF]]&gt;0),Source[[#This Row],[NC XLST FTES]]*525/(437.5*Source[[#This Row],[FTEF]]),0)</f>
        <v>30.353999999999999</v>
      </c>
      <c r="AN7109">
        <f>IF(Source[[#This Row],[Credit_Noncredit]]="Credit",Source[[#This Row],[Census Enrollment]],Source[[#This Row],[Noncredit Avg. Attendance]])</f>
        <v>30.353999999999999</v>
      </c>
    </row>
    <row r="7110" spans="1:40" x14ac:dyDescent="0.25">
      <c r="A7110" t="s">
        <v>4484</v>
      </c>
      <c r="B7110" t="s">
        <v>33</v>
      </c>
      <c r="C7110" t="s">
        <v>229</v>
      </c>
      <c r="D7110" t="s">
        <v>230</v>
      </c>
      <c r="E7110" s="4">
        <v>80089</v>
      </c>
      <c r="F7110" s="4" t="s">
        <v>365</v>
      </c>
      <c r="G7110" s="4">
        <v>3200</v>
      </c>
      <c r="H7110" t="str">
        <f>CONCATENATE(Source[[#This Row],[Subject]],TRIM(Source[[#This Row],[Course]]))</f>
        <v>ESLN3200</v>
      </c>
      <c r="I7110" t="str">
        <f>VLOOKUP(Source[[#This Row],[SubjCrse]],'Courses and Categories'!$E$2:$G$1816,3,FALSE)</f>
        <v>Noncredit ESL</v>
      </c>
      <c r="J7110">
        <v>409</v>
      </c>
      <c r="K7110" t="s">
        <v>430</v>
      </c>
      <c r="L7110" t="s">
        <v>39</v>
      </c>
      <c r="M7110" t="s">
        <v>40</v>
      </c>
      <c r="N7110" t="s">
        <v>195</v>
      </c>
      <c r="O7110">
        <v>1320</v>
      </c>
      <c r="P7110">
        <v>1510</v>
      </c>
      <c r="Q7110" t="s">
        <v>64</v>
      </c>
      <c r="S7110" t="s">
        <v>65</v>
      </c>
      <c r="T7110">
        <v>1</v>
      </c>
      <c r="U7110" s="1">
        <v>43694</v>
      </c>
      <c r="V7110" s="1">
        <v>43819</v>
      </c>
      <c r="W7110" t="s">
        <v>291</v>
      </c>
      <c r="X7110" t="s">
        <v>46</v>
      </c>
      <c r="Y7110">
        <v>117</v>
      </c>
      <c r="Z7110">
        <v>44</v>
      </c>
      <c r="AA7110">
        <v>500</v>
      </c>
      <c r="AB7110">
        <v>8.8000000000000007</v>
      </c>
      <c r="AD7110">
        <f>IF(ISBLANK(Source[[#This Row],[CrosslistID]]),1,1/COUNTIFS(Source[CrosslistID],Source[[#This Row],[CrosslistID]],Source[TermDesc],Source[[#This Row],[TermDesc]]))</f>
        <v>1</v>
      </c>
      <c r="AG7110">
        <v>0</v>
      </c>
      <c r="AH7110">
        <v>8.8000000000000007</v>
      </c>
      <c r="AI7110">
        <v>7.6109999999999998</v>
      </c>
      <c r="AJ7110">
        <v>7.6109999999999998</v>
      </c>
      <c r="AK7110">
        <v>0.4</v>
      </c>
      <c r="AL71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7.6109999999999998</v>
      </c>
      <c r="AM7110">
        <f>IF(AND(Source[[#This Row],[Credit_Noncredit]]="Noncredit",Source[[#This Row],[FTEF]]&gt;0),Source[[#This Row],[NC XLST FTES]]*525/(437.5*Source[[#This Row],[FTEF]]),0)</f>
        <v>22.833000000000002</v>
      </c>
      <c r="AN7110">
        <f>IF(Source[[#This Row],[Credit_Noncredit]]="Credit",Source[[#This Row],[Census Enrollment]],Source[[#This Row],[Noncredit Avg. Attendance]])</f>
        <v>22.833000000000002</v>
      </c>
    </row>
    <row r="7111" spans="1:40" x14ac:dyDescent="0.25">
      <c r="A7111" t="s">
        <v>4484</v>
      </c>
      <c r="B7111" t="s">
        <v>33</v>
      </c>
      <c r="C7111" t="s">
        <v>229</v>
      </c>
      <c r="D7111" t="s">
        <v>230</v>
      </c>
      <c r="E7111" s="4">
        <v>80090</v>
      </c>
      <c r="F7111" s="4" t="s">
        <v>365</v>
      </c>
      <c r="G7111" s="4">
        <v>3200</v>
      </c>
      <c r="H7111" t="str">
        <f>CONCATENATE(Source[[#This Row],[Subject]],TRIM(Source[[#This Row],[Course]]))</f>
        <v>ESLN3200</v>
      </c>
      <c r="I7111" t="str">
        <f>VLOOKUP(Source[[#This Row],[SubjCrse]],'Courses and Categories'!$E$2:$G$1816,3,FALSE)</f>
        <v>Noncredit ESL</v>
      </c>
      <c r="J7111">
        <v>410</v>
      </c>
      <c r="K7111" t="s">
        <v>430</v>
      </c>
      <c r="L7111" t="s">
        <v>39</v>
      </c>
      <c r="M7111" t="s">
        <v>40</v>
      </c>
      <c r="N7111" t="s">
        <v>68</v>
      </c>
      <c r="O7111" t="s">
        <v>434</v>
      </c>
      <c r="P7111" t="s">
        <v>435</v>
      </c>
      <c r="Q7111" t="s">
        <v>332</v>
      </c>
      <c r="S7111" t="s">
        <v>65</v>
      </c>
      <c r="T7111">
        <v>1</v>
      </c>
      <c r="U7111" s="1">
        <v>43694</v>
      </c>
      <c r="V7111" s="1">
        <v>43819</v>
      </c>
      <c r="W7111" t="s">
        <v>4524</v>
      </c>
      <c r="X7111" t="s">
        <v>46</v>
      </c>
      <c r="Y7111">
        <v>62</v>
      </c>
      <c r="Z7111">
        <v>38</v>
      </c>
      <c r="AA7111">
        <v>600</v>
      </c>
      <c r="AB7111">
        <v>6.3333000000000004</v>
      </c>
      <c r="AD7111">
        <f>IF(ISBLANK(Source[[#This Row],[CrosslistID]]),1,1/COUNTIFS(Source[CrosslistID],Source[[#This Row],[CrosslistID]],Source[TermDesc],Source[[#This Row],[TermDesc]]))</f>
        <v>1</v>
      </c>
      <c r="AG7111">
        <v>0</v>
      </c>
      <c r="AH7111">
        <v>6.3333000000000004</v>
      </c>
      <c r="AI7111">
        <v>3.7570000000000001</v>
      </c>
      <c r="AJ7111">
        <v>3.7570000000000001</v>
      </c>
      <c r="AK7111">
        <v>0.4</v>
      </c>
      <c r="AL71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3.7570000000000001</v>
      </c>
      <c r="AM7111">
        <f>IF(AND(Source[[#This Row],[Credit_Noncredit]]="Noncredit",Source[[#This Row],[FTEF]]&gt;0),Source[[#This Row],[NC XLST FTES]]*525/(437.5*Source[[#This Row],[FTEF]]),0)</f>
        <v>11.270999999999999</v>
      </c>
      <c r="AN7111">
        <f>IF(Source[[#This Row],[Credit_Noncredit]]="Credit",Source[[#This Row],[Census Enrollment]],Source[[#This Row],[Noncredit Avg. Attendance]])</f>
        <v>11.270999999999999</v>
      </c>
    </row>
    <row r="7112" spans="1:40" x14ac:dyDescent="0.25">
      <c r="A7112" t="s">
        <v>4484</v>
      </c>
      <c r="B7112" t="s">
        <v>33</v>
      </c>
      <c r="C7112" t="s">
        <v>229</v>
      </c>
      <c r="D7112" t="s">
        <v>230</v>
      </c>
      <c r="E7112" s="4">
        <v>80695</v>
      </c>
      <c r="F7112" s="4" t="s">
        <v>365</v>
      </c>
      <c r="G7112" s="4">
        <v>3200</v>
      </c>
      <c r="H7112" t="str">
        <f>CONCATENATE(Source[[#This Row],[Subject]],TRIM(Source[[#This Row],[Course]]))</f>
        <v>ESLN3200</v>
      </c>
      <c r="I7112" t="str">
        <f>VLOOKUP(Source[[#This Row],[SubjCrse]],'Courses and Categories'!$E$2:$G$1816,3,FALSE)</f>
        <v>Noncredit ESL</v>
      </c>
      <c r="J7112">
        <v>411</v>
      </c>
      <c r="K7112" t="s">
        <v>430</v>
      </c>
      <c r="L7112" t="s">
        <v>87</v>
      </c>
      <c r="M7112" t="s">
        <v>40</v>
      </c>
      <c r="N7112" t="s">
        <v>68</v>
      </c>
      <c r="O7112" t="s">
        <v>4507</v>
      </c>
      <c r="P7112" t="s">
        <v>3007</v>
      </c>
      <c r="Q7112" t="s">
        <v>332</v>
      </c>
      <c r="S7112" t="s">
        <v>65</v>
      </c>
      <c r="T7112">
        <v>1</v>
      </c>
      <c r="U7112" s="1">
        <v>43694</v>
      </c>
      <c r="V7112" s="1">
        <v>43819</v>
      </c>
      <c r="W7112" t="s">
        <v>4525</v>
      </c>
      <c r="X7112" t="s">
        <v>46</v>
      </c>
      <c r="Y7112">
        <v>64</v>
      </c>
      <c r="Z7112">
        <v>63</v>
      </c>
      <c r="AA7112">
        <v>500</v>
      </c>
      <c r="AB7112">
        <v>12.6</v>
      </c>
      <c r="AD7112">
        <f>IF(ISBLANK(Source[[#This Row],[CrosslistID]]),1,1/COUNTIFS(Source[CrosslistID],Source[[#This Row],[CrosslistID]],Source[TermDesc],Source[[#This Row],[TermDesc]]))</f>
        <v>1</v>
      </c>
      <c r="AG7112">
        <v>0</v>
      </c>
      <c r="AH7112">
        <v>12.6</v>
      </c>
      <c r="AI7112">
        <v>7.1310000000000002</v>
      </c>
      <c r="AJ7112">
        <v>7.1310000000000002</v>
      </c>
      <c r="AK7112">
        <v>0.4</v>
      </c>
      <c r="AL71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7.1310000000000002</v>
      </c>
      <c r="AM7112">
        <f>IF(AND(Source[[#This Row],[Credit_Noncredit]]="Noncredit",Source[[#This Row],[FTEF]]&gt;0),Source[[#This Row],[NC XLST FTES]]*525/(437.5*Source[[#This Row],[FTEF]]),0)</f>
        <v>21.393000000000001</v>
      </c>
      <c r="AN7112">
        <f>IF(Source[[#This Row],[Credit_Noncredit]]="Credit",Source[[#This Row],[Census Enrollment]],Source[[#This Row],[Noncredit Avg. Attendance]])</f>
        <v>21.393000000000001</v>
      </c>
    </row>
    <row r="7113" spans="1:40" x14ac:dyDescent="0.25">
      <c r="A7113" t="s">
        <v>4484</v>
      </c>
      <c r="B7113" t="s">
        <v>33</v>
      </c>
      <c r="C7113" t="s">
        <v>229</v>
      </c>
      <c r="D7113" t="s">
        <v>230</v>
      </c>
      <c r="E7113" s="4">
        <v>80958</v>
      </c>
      <c r="F7113" s="4" t="s">
        <v>365</v>
      </c>
      <c r="G7113" s="4">
        <v>3200</v>
      </c>
      <c r="H7113" t="str">
        <f>CONCATENATE(Source[[#This Row],[Subject]],TRIM(Source[[#This Row],[Course]]))</f>
        <v>ESLN3200</v>
      </c>
      <c r="I7113" t="str">
        <f>VLOOKUP(Source[[#This Row],[SubjCrse]],'Courses and Categories'!$E$2:$G$1816,3,FALSE)</f>
        <v>Noncredit ESL</v>
      </c>
      <c r="J7113">
        <v>503</v>
      </c>
      <c r="K7113" t="s">
        <v>430</v>
      </c>
      <c r="L7113" t="s">
        <v>39</v>
      </c>
      <c r="M7113" t="s">
        <v>40</v>
      </c>
      <c r="N7113" t="s">
        <v>195</v>
      </c>
      <c r="O7113">
        <v>1000</v>
      </c>
      <c r="P7113">
        <v>1150</v>
      </c>
      <c r="Q7113" t="s">
        <v>76</v>
      </c>
      <c r="R7113">
        <v>319</v>
      </c>
      <c r="S7113" t="s">
        <v>77</v>
      </c>
      <c r="T7113">
        <v>1</v>
      </c>
      <c r="U7113" s="1">
        <v>43694</v>
      </c>
      <c r="V7113" s="1">
        <v>43819</v>
      </c>
      <c r="W7113" t="s">
        <v>438</v>
      </c>
      <c r="X7113" t="s">
        <v>46</v>
      </c>
      <c r="Y7113">
        <v>113</v>
      </c>
      <c r="Z7113">
        <v>46</v>
      </c>
      <c r="AA7113">
        <v>200</v>
      </c>
      <c r="AB7113">
        <v>23</v>
      </c>
      <c r="AD7113">
        <f>IF(ISBLANK(Source[[#This Row],[CrosslistID]]),1,1/COUNTIFS(Source[CrosslistID],Source[[#This Row],[CrosslistID]],Source[TermDesc],Source[[#This Row],[TermDesc]]))</f>
        <v>1</v>
      </c>
      <c r="AG7113">
        <v>0</v>
      </c>
      <c r="AH7113">
        <v>23</v>
      </c>
      <c r="AI7113">
        <v>7.6989999999999998</v>
      </c>
      <c r="AJ7113">
        <v>7.6989999999999998</v>
      </c>
      <c r="AK7113">
        <v>0.4</v>
      </c>
      <c r="AL71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7.6989999999999998</v>
      </c>
      <c r="AM7113">
        <f>IF(AND(Source[[#This Row],[Credit_Noncredit]]="Noncredit",Source[[#This Row],[FTEF]]&gt;0),Source[[#This Row],[NC XLST FTES]]*525/(437.5*Source[[#This Row],[FTEF]]),0)</f>
        <v>23.096999999999998</v>
      </c>
      <c r="AN7113">
        <f>IF(Source[[#This Row],[Credit_Noncredit]]="Credit",Source[[#This Row],[Census Enrollment]],Source[[#This Row],[Noncredit Avg. Attendance]])</f>
        <v>23.096999999999998</v>
      </c>
    </row>
    <row r="7114" spans="1:40" x14ac:dyDescent="0.25">
      <c r="A7114" t="s">
        <v>4484</v>
      </c>
      <c r="B7114" t="s">
        <v>33</v>
      </c>
      <c r="C7114" t="s">
        <v>229</v>
      </c>
      <c r="D7114" t="s">
        <v>230</v>
      </c>
      <c r="E7114" s="4">
        <v>80204</v>
      </c>
      <c r="F7114" s="4" t="s">
        <v>365</v>
      </c>
      <c r="G7114" s="4">
        <v>3200</v>
      </c>
      <c r="H7114" t="str">
        <f>CONCATENATE(Source[[#This Row],[Subject]],TRIM(Source[[#This Row],[Course]]))</f>
        <v>ESLN3200</v>
      </c>
      <c r="I7114" t="str">
        <f>VLOOKUP(Source[[#This Row],[SubjCrse]],'Courses and Categories'!$E$2:$G$1816,3,FALSE)</f>
        <v>Noncredit ESL</v>
      </c>
      <c r="J7114">
        <v>701</v>
      </c>
      <c r="K7114" t="s">
        <v>430</v>
      </c>
      <c r="L7114" t="s">
        <v>39</v>
      </c>
      <c r="M7114" t="s">
        <v>40</v>
      </c>
      <c r="N7114" t="s">
        <v>195</v>
      </c>
      <c r="O7114">
        <v>830</v>
      </c>
      <c r="P7114">
        <v>1020</v>
      </c>
      <c r="Q7114" t="s">
        <v>52</v>
      </c>
      <c r="R7114">
        <v>354</v>
      </c>
      <c r="S7114" t="s">
        <v>53</v>
      </c>
      <c r="T7114">
        <v>1</v>
      </c>
      <c r="U7114" s="1">
        <v>43694</v>
      </c>
      <c r="V7114" s="1">
        <v>43819</v>
      </c>
      <c r="W7114" t="s">
        <v>514</v>
      </c>
      <c r="X7114" t="s">
        <v>46</v>
      </c>
      <c r="Y7114">
        <v>112</v>
      </c>
      <c r="Z7114">
        <v>45</v>
      </c>
      <c r="AA7114">
        <v>400</v>
      </c>
      <c r="AB7114">
        <v>11.25</v>
      </c>
      <c r="AD7114">
        <f>IF(ISBLANK(Source[[#This Row],[CrosslistID]]),1,1/COUNTIFS(Source[CrosslistID],Source[[#This Row],[CrosslistID]],Source[TermDesc],Source[[#This Row],[TermDesc]]))</f>
        <v>1</v>
      </c>
      <c r="AG7114">
        <v>0</v>
      </c>
      <c r="AH7114">
        <v>11.25</v>
      </c>
      <c r="AI7114">
        <v>6.96</v>
      </c>
      <c r="AJ7114">
        <v>6.96</v>
      </c>
      <c r="AK7114">
        <v>0.4</v>
      </c>
      <c r="AL71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6.96</v>
      </c>
      <c r="AM7114">
        <f>IF(AND(Source[[#This Row],[Credit_Noncredit]]="Noncredit",Source[[#This Row],[FTEF]]&gt;0),Source[[#This Row],[NC XLST FTES]]*525/(437.5*Source[[#This Row],[FTEF]]),0)</f>
        <v>20.88</v>
      </c>
      <c r="AN7114">
        <f>IF(Source[[#This Row],[Credit_Noncredit]]="Credit",Source[[#This Row],[Census Enrollment]],Source[[#This Row],[Noncredit Avg. Attendance]])</f>
        <v>20.88</v>
      </c>
    </row>
    <row r="7115" spans="1:40" x14ac:dyDescent="0.25">
      <c r="A7115" t="s">
        <v>4484</v>
      </c>
      <c r="B7115" t="s">
        <v>33</v>
      </c>
      <c r="C7115" t="s">
        <v>229</v>
      </c>
      <c r="D7115" t="s">
        <v>230</v>
      </c>
      <c r="E7115" s="4">
        <v>83165</v>
      </c>
      <c r="F7115" s="4" t="s">
        <v>365</v>
      </c>
      <c r="G7115" s="4">
        <v>3200</v>
      </c>
      <c r="H7115" t="str">
        <f>CONCATENATE(Source[[#This Row],[Subject]],TRIM(Source[[#This Row],[Course]]))</f>
        <v>ESLN3200</v>
      </c>
      <c r="I7115" t="str">
        <f>VLOOKUP(Source[[#This Row],[SubjCrse]],'Courses and Categories'!$E$2:$G$1816,3,FALSE)</f>
        <v>Noncredit ESL</v>
      </c>
      <c r="J7115">
        <v>702</v>
      </c>
      <c r="K7115" t="s">
        <v>430</v>
      </c>
      <c r="L7115" t="s">
        <v>87</v>
      </c>
      <c r="M7115" t="s">
        <v>40</v>
      </c>
      <c r="N7115" t="s">
        <v>68</v>
      </c>
      <c r="O7115" t="s">
        <v>471</v>
      </c>
      <c r="P7115" t="s">
        <v>472</v>
      </c>
      <c r="Q7115" t="s">
        <v>296</v>
      </c>
      <c r="R7115" t="s">
        <v>473</v>
      </c>
      <c r="S7115" t="s">
        <v>53</v>
      </c>
      <c r="T7115">
        <v>1</v>
      </c>
      <c r="U7115" s="1">
        <v>43694</v>
      </c>
      <c r="V7115" s="1">
        <v>43819</v>
      </c>
      <c r="W7115" t="s">
        <v>533</v>
      </c>
      <c r="X7115" t="s">
        <v>46</v>
      </c>
      <c r="Y7115">
        <v>103</v>
      </c>
      <c r="Z7115">
        <v>75</v>
      </c>
      <c r="AA7115">
        <v>400</v>
      </c>
      <c r="AB7115">
        <v>18.75</v>
      </c>
      <c r="AD7115">
        <f>IF(ISBLANK(Source[[#This Row],[CrosslistID]]),1,1/COUNTIFS(Source[CrosslistID],Source[[#This Row],[CrosslistID]],Source[TermDesc],Source[[#This Row],[TermDesc]]))</f>
        <v>1</v>
      </c>
      <c r="AG7115">
        <v>0</v>
      </c>
      <c r="AH7115">
        <v>18.75</v>
      </c>
      <c r="AI7115">
        <v>5.5380000000000003</v>
      </c>
      <c r="AJ7115">
        <v>5.5380000000000003</v>
      </c>
      <c r="AK7115">
        <v>0.4</v>
      </c>
      <c r="AL71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5.5380000000000003</v>
      </c>
      <c r="AM7115">
        <f>IF(AND(Source[[#This Row],[Credit_Noncredit]]="Noncredit",Source[[#This Row],[FTEF]]&gt;0),Source[[#This Row],[NC XLST FTES]]*525/(437.5*Source[[#This Row],[FTEF]]),0)</f>
        <v>16.614000000000001</v>
      </c>
      <c r="AN7115">
        <f>IF(Source[[#This Row],[Credit_Noncredit]]="Credit",Source[[#This Row],[Census Enrollment]],Source[[#This Row],[Noncredit Avg. Attendance]])</f>
        <v>16.614000000000001</v>
      </c>
    </row>
    <row r="7116" spans="1:40" x14ac:dyDescent="0.25">
      <c r="A7116" t="s">
        <v>4484</v>
      </c>
      <c r="B7116" t="s">
        <v>33</v>
      </c>
      <c r="C7116" t="s">
        <v>229</v>
      </c>
      <c r="D7116" t="s">
        <v>230</v>
      </c>
      <c r="E7116" s="4">
        <v>80203</v>
      </c>
      <c r="F7116" s="4" t="s">
        <v>365</v>
      </c>
      <c r="G7116" s="4">
        <v>3200</v>
      </c>
      <c r="H7116" t="str">
        <f>CONCATENATE(Source[[#This Row],[Subject]],TRIM(Source[[#This Row],[Course]]))</f>
        <v>ESLN3200</v>
      </c>
      <c r="I7116" t="str">
        <f>VLOOKUP(Source[[#This Row],[SubjCrse]],'Courses and Categories'!$E$2:$G$1816,3,FALSE)</f>
        <v>Noncredit ESL</v>
      </c>
      <c r="J7116">
        <v>704</v>
      </c>
      <c r="K7116" t="s">
        <v>430</v>
      </c>
      <c r="L7116" t="s">
        <v>39</v>
      </c>
      <c r="M7116" t="s">
        <v>40</v>
      </c>
      <c r="N7116" t="s">
        <v>195</v>
      </c>
      <c r="O7116">
        <v>1030</v>
      </c>
      <c r="P7116">
        <v>1220</v>
      </c>
      <c r="Q7116" t="s">
        <v>52</v>
      </c>
      <c r="R7116">
        <v>367</v>
      </c>
      <c r="S7116" t="s">
        <v>53</v>
      </c>
      <c r="T7116">
        <v>1</v>
      </c>
      <c r="U7116" s="1">
        <v>43694</v>
      </c>
      <c r="V7116" s="1">
        <v>43819</v>
      </c>
      <c r="W7116" t="s">
        <v>374</v>
      </c>
      <c r="X7116" t="s">
        <v>46</v>
      </c>
      <c r="Y7116">
        <v>139</v>
      </c>
      <c r="Z7116">
        <v>79</v>
      </c>
      <c r="AA7116">
        <v>400</v>
      </c>
      <c r="AB7116">
        <v>19.75</v>
      </c>
      <c r="AD7116">
        <f>IF(ISBLANK(Source[[#This Row],[CrosslistID]]),1,1/COUNTIFS(Source[CrosslistID],Source[[#This Row],[CrosslistID]],Source[TermDesc],Source[[#This Row],[TermDesc]]))</f>
        <v>1</v>
      </c>
      <c r="AG7116">
        <v>0</v>
      </c>
      <c r="AH7116">
        <v>19.75</v>
      </c>
      <c r="AI7116">
        <v>10.891</v>
      </c>
      <c r="AJ7116">
        <v>10.891</v>
      </c>
      <c r="AK7116">
        <v>0.4</v>
      </c>
      <c r="AL71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10.891</v>
      </c>
      <c r="AM7116">
        <f>IF(AND(Source[[#This Row],[Credit_Noncredit]]="Noncredit",Source[[#This Row],[FTEF]]&gt;0),Source[[#This Row],[NC XLST FTES]]*525/(437.5*Source[[#This Row],[FTEF]]),0)</f>
        <v>32.672999999999995</v>
      </c>
      <c r="AN7116">
        <f>IF(Source[[#This Row],[Credit_Noncredit]]="Credit",Source[[#This Row],[Census Enrollment]],Source[[#This Row],[Noncredit Avg. Attendance]])</f>
        <v>32.672999999999995</v>
      </c>
    </row>
    <row r="7117" spans="1:40" x14ac:dyDescent="0.25">
      <c r="A7117" t="s">
        <v>4484</v>
      </c>
      <c r="B7117" t="s">
        <v>33</v>
      </c>
      <c r="C7117" t="s">
        <v>229</v>
      </c>
      <c r="D7117" t="s">
        <v>230</v>
      </c>
      <c r="E7117" s="4">
        <v>81019</v>
      </c>
      <c r="F7117" s="4" t="s">
        <v>365</v>
      </c>
      <c r="G7117" s="4">
        <v>3200</v>
      </c>
      <c r="H7117" t="str">
        <f>CONCATENATE(Source[[#This Row],[Subject]],TRIM(Source[[#This Row],[Course]]))</f>
        <v>ESLN3200</v>
      </c>
      <c r="I7117" t="str">
        <f>VLOOKUP(Source[[#This Row],[SubjCrse]],'Courses and Categories'!$E$2:$G$1816,3,FALSE)</f>
        <v>Noncredit ESL</v>
      </c>
      <c r="J7117">
        <v>708</v>
      </c>
      <c r="K7117" t="s">
        <v>430</v>
      </c>
      <c r="L7117" t="s">
        <v>87</v>
      </c>
      <c r="M7117" t="s">
        <v>40</v>
      </c>
      <c r="N7117" t="s">
        <v>68</v>
      </c>
      <c r="O7117" t="s">
        <v>477</v>
      </c>
      <c r="P7117" t="s">
        <v>478</v>
      </c>
      <c r="Q7117" t="s">
        <v>296</v>
      </c>
      <c r="R7117" t="s">
        <v>479</v>
      </c>
      <c r="S7117" t="s">
        <v>53</v>
      </c>
      <c r="T7117">
        <v>1</v>
      </c>
      <c r="U7117" s="1">
        <v>43694</v>
      </c>
      <c r="V7117" s="1">
        <v>43819</v>
      </c>
      <c r="W7117" t="s">
        <v>4526</v>
      </c>
      <c r="X7117" t="s">
        <v>46</v>
      </c>
      <c r="Y7117">
        <v>104</v>
      </c>
      <c r="Z7117">
        <v>97</v>
      </c>
      <c r="AA7117">
        <v>400</v>
      </c>
      <c r="AB7117">
        <v>24.25</v>
      </c>
      <c r="AD7117">
        <f>IF(ISBLANK(Source[[#This Row],[CrosslistID]]),1,1/COUNTIFS(Source[CrosslistID],Source[[#This Row],[CrosslistID]],Source[TermDesc],Source[[#This Row],[TermDesc]]))</f>
        <v>1</v>
      </c>
      <c r="AG7117">
        <v>0</v>
      </c>
      <c r="AH7117">
        <v>24.25</v>
      </c>
      <c r="AI7117">
        <v>8.8620000000000001</v>
      </c>
      <c r="AJ7117">
        <v>8.8620000000000001</v>
      </c>
      <c r="AK7117">
        <v>0.35599999999999998</v>
      </c>
      <c r="AL71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8.8620000000000001</v>
      </c>
      <c r="AM7117">
        <f>IF(AND(Source[[#This Row],[Credit_Noncredit]]="Noncredit",Source[[#This Row],[FTEF]]&gt;0),Source[[#This Row],[NC XLST FTES]]*525/(437.5*Source[[#This Row],[FTEF]]),0)</f>
        <v>29.871910112359551</v>
      </c>
      <c r="AN7117">
        <f>IF(Source[[#This Row],[Credit_Noncredit]]="Credit",Source[[#This Row],[Census Enrollment]],Source[[#This Row],[Noncredit Avg. Attendance]])</f>
        <v>29.871910112359551</v>
      </c>
    </row>
    <row r="7118" spans="1:40" x14ac:dyDescent="0.25">
      <c r="A7118" t="s">
        <v>4484</v>
      </c>
      <c r="B7118" t="s">
        <v>33</v>
      </c>
      <c r="C7118" t="s">
        <v>229</v>
      </c>
      <c r="D7118" t="s">
        <v>230</v>
      </c>
      <c r="E7118" s="4">
        <v>82625</v>
      </c>
      <c r="F7118" s="4" t="s">
        <v>365</v>
      </c>
      <c r="G7118" s="4">
        <v>3200</v>
      </c>
      <c r="H7118" t="str">
        <f>CONCATENATE(Source[[#This Row],[Subject]],TRIM(Source[[#This Row],[Course]]))</f>
        <v>ESLN3200</v>
      </c>
      <c r="I7118" t="str">
        <f>VLOOKUP(Source[[#This Row],[SubjCrse]],'Courses and Categories'!$E$2:$G$1816,3,FALSE)</f>
        <v>Noncredit ESL</v>
      </c>
      <c r="J7118">
        <v>709</v>
      </c>
      <c r="K7118" t="s">
        <v>430</v>
      </c>
      <c r="L7118" t="s">
        <v>87</v>
      </c>
      <c r="M7118" t="s">
        <v>40</v>
      </c>
      <c r="N7118" t="s">
        <v>63</v>
      </c>
      <c r="O7118">
        <v>1900</v>
      </c>
      <c r="P7118">
        <v>2115</v>
      </c>
      <c r="Q7118" t="s">
        <v>52</v>
      </c>
      <c r="R7118">
        <v>321</v>
      </c>
      <c r="S7118" t="s">
        <v>53</v>
      </c>
      <c r="T7118">
        <v>1</v>
      </c>
      <c r="U7118" s="1">
        <v>43694</v>
      </c>
      <c r="V7118" s="1">
        <v>43819</v>
      </c>
      <c r="W7118" t="s">
        <v>158</v>
      </c>
      <c r="X7118" t="s">
        <v>46</v>
      </c>
      <c r="Y7118">
        <v>114</v>
      </c>
      <c r="Z7118">
        <v>76</v>
      </c>
      <c r="AA7118">
        <v>400</v>
      </c>
      <c r="AB7118">
        <v>19</v>
      </c>
      <c r="AD7118">
        <f>IF(ISBLANK(Source[[#This Row],[CrosslistID]]),1,1/COUNTIFS(Source[CrosslistID],Source[[#This Row],[CrosslistID]],Source[TermDesc],Source[[#This Row],[TermDesc]]))</f>
        <v>1</v>
      </c>
      <c r="AG7118">
        <v>0</v>
      </c>
      <c r="AH7118">
        <v>19</v>
      </c>
      <c r="AI7118">
        <v>7.1429999999999998</v>
      </c>
      <c r="AJ7118">
        <v>7.1429999999999998</v>
      </c>
      <c r="AK7118">
        <v>0.4</v>
      </c>
      <c r="AL71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7.1429999999999998</v>
      </c>
      <c r="AM7118">
        <f>IF(AND(Source[[#This Row],[Credit_Noncredit]]="Noncredit",Source[[#This Row],[FTEF]]&gt;0),Source[[#This Row],[NC XLST FTES]]*525/(437.5*Source[[#This Row],[FTEF]]),0)</f>
        <v>21.428999999999998</v>
      </c>
      <c r="AN7118">
        <f>IF(Source[[#This Row],[Credit_Noncredit]]="Credit",Source[[#This Row],[Census Enrollment]],Source[[#This Row],[Noncredit Avg. Attendance]])</f>
        <v>21.428999999999998</v>
      </c>
    </row>
    <row r="7119" spans="1:40" x14ac:dyDescent="0.25">
      <c r="A7119" t="s">
        <v>4484</v>
      </c>
      <c r="B7119" t="s">
        <v>33</v>
      </c>
      <c r="C7119" t="s">
        <v>229</v>
      </c>
      <c r="D7119" t="s">
        <v>230</v>
      </c>
      <c r="E7119" s="4">
        <v>80876</v>
      </c>
      <c r="F7119" s="4" t="s">
        <v>365</v>
      </c>
      <c r="G7119" s="4">
        <v>3205</v>
      </c>
      <c r="H7119" t="str">
        <f>CONCATENATE(Source[[#This Row],[Subject]],TRIM(Source[[#This Row],[Course]]))</f>
        <v>ESLN3205</v>
      </c>
      <c r="I7119" t="str">
        <f>VLOOKUP(Source[[#This Row],[SubjCrse]],'Courses and Categories'!$E$2:$G$1816,3,FALSE)</f>
        <v>Noncredit ESL</v>
      </c>
      <c r="J7119">
        <v>702</v>
      </c>
      <c r="K7119" t="s">
        <v>444</v>
      </c>
      <c r="L7119" t="s">
        <v>50</v>
      </c>
      <c r="M7119" t="s">
        <v>40</v>
      </c>
      <c r="N7119" t="s">
        <v>51</v>
      </c>
      <c r="O7119">
        <v>900</v>
      </c>
      <c r="P7119">
        <v>1350</v>
      </c>
      <c r="Q7119" t="s">
        <v>52</v>
      </c>
      <c r="R7119">
        <v>319</v>
      </c>
      <c r="S7119" t="s">
        <v>53</v>
      </c>
      <c r="T7119">
        <v>1</v>
      </c>
      <c r="U7119" s="1">
        <v>43694</v>
      </c>
      <c r="V7119" s="1">
        <v>43819</v>
      </c>
      <c r="W7119" t="s">
        <v>523</v>
      </c>
      <c r="X7119" t="s">
        <v>46</v>
      </c>
      <c r="Y7119">
        <v>99</v>
      </c>
      <c r="Z7119">
        <v>50</v>
      </c>
      <c r="AA7119">
        <v>400</v>
      </c>
      <c r="AB7119">
        <v>12.5</v>
      </c>
      <c r="AD7119">
        <f>IF(ISBLANK(Source[[#This Row],[CrosslistID]]),1,1/COUNTIFS(Source[CrosslistID],Source[[#This Row],[CrosslistID]],Source[TermDesc],Source[[#This Row],[TermDesc]]))</f>
        <v>1</v>
      </c>
      <c r="AG7119">
        <v>0</v>
      </c>
      <c r="AH7119">
        <v>12.5</v>
      </c>
      <c r="AI7119">
        <v>4.3520000000000003</v>
      </c>
      <c r="AJ7119">
        <v>4.3520000000000003</v>
      </c>
      <c r="AK7119">
        <v>0.2</v>
      </c>
      <c r="AL71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4.3520000000000003</v>
      </c>
      <c r="AM7119">
        <f>IF(AND(Source[[#This Row],[Credit_Noncredit]]="Noncredit",Source[[#This Row],[FTEF]]&gt;0),Source[[#This Row],[NC XLST FTES]]*525/(437.5*Source[[#This Row],[FTEF]]),0)</f>
        <v>26.112000000000002</v>
      </c>
      <c r="AN7119">
        <f>IF(Source[[#This Row],[Credit_Noncredit]]="Credit",Source[[#This Row],[Census Enrollment]],Source[[#This Row],[Noncredit Avg. Attendance]])</f>
        <v>26.112000000000002</v>
      </c>
    </row>
    <row r="7120" spans="1:40" x14ac:dyDescent="0.25">
      <c r="A7120" t="s">
        <v>4484</v>
      </c>
      <c r="B7120" t="s">
        <v>33</v>
      </c>
      <c r="C7120" t="s">
        <v>229</v>
      </c>
      <c r="D7120" t="s">
        <v>230</v>
      </c>
      <c r="E7120" s="4">
        <v>83307</v>
      </c>
      <c r="F7120" s="4" t="s">
        <v>365</v>
      </c>
      <c r="G7120" s="4">
        <v>3205</v>
      </c>
      <c r="H7120" t="str">
        <f>CONCATENATE(Source[[#This Row],[Subject]],TRIM(Source[[#This Row],[Course]]))</f>
        <v>ESLN3205</v>
      </c>
      <c r="I7120" t="str">
        <f>VLOOKUP(Source[[#This Row],[SubjCrse]],'Courses and Categories'!$E$2:$G$1816,3,FALSE)</f>
        <v>Noncredit ESL</v>
      </c>
      <c r="J7120">
        <v>703</v>
      </c>
      <c r="K7120" t="s">
        <v>444</v>
      </c>
      <c r="L7120" t="s">
        <v>50</v>
      </c>
      <c r="M7120" t="s">
        <v>40</v>
      </c>
      <c r="N7120" t="s">
        <v>51</v>
      </c>
      <c r="O7120">
        <v>900</v>
      </c>
      <c r="P7120">
        <v>1350</v>
      </c>
      <c r="Q7120" t="s">
        <v>52</v>
      </c>
      <c r="R7120">
        <v>353</v>
      </c>
      <c r="S7120" t="s">
        <v>53</v>
      </c>
      <c r="T7120">
        <v>1</v>
      </c>
      <c r="U7120" s="1">
        <v>43694</v>
      </c>
      <c r="V7120" s="1">
        <v>43819</v>
      </c>
      <c r="W7120" t="s">
        <v>274</v>
      </c>
      <c r="X7120" t="s">
        <v>46</v>
      </c>
      <c r="Y7120">
        <v>136</v>
      </c>
      <c r="Z7120">
        <v>45</v>
      </c>
      <c r="AA7120">
        <v>400</v>
      </c>
      <c r="AB7120">
        <v>11.25</v>
      </c>
      <c r="AD7120">
        <f>IF(ISBLANK(Source[[#This Row],[CrosslistID]]),1,1/COUNTIFS(Source[CrosslistID],Source[[#This Row],[CrosslistID]],Source[TermDesc],Source[[#This Row],[TermDesc]]))</f>
        <v>1</v>
      </c>
      <c r="AG7120">
        <v>0</v>
      </c>
      <c r="AH7120">
        <v>11.25</v>
      </c>
      <c r="AI7120">
        <v>4.343</v>
      </c>
      <c r="AJ7120">
        <v>4.343</v>
      </c>
      <c r="AK7120">
        <v>0.14799999999999999</v>
      </c>
      <c r="AL71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4.343</v>
      </c>
      <c r="AM7120">
        <f>IF(AND(Source[[#This Row],[Credit_Noncredit]]="Noncredit",Source[[#This Row],[FTEF]]&gt;0),Source[[#This Row],[NC XLST FTES]]*525/(437.5*Source[[#This Row],[FTEF]]),0)</f>
        <v>35.213513513513512</v>
      </c>
      <c r="AN7120">
        <f>IF(Source[[#This Row],[Credit_Noncredit]]="Credit",Source[[#This Row],[Census Enrollment]],Source[[#This Row],[Noncredit Avg. Attendance]])</f>
        <v>35.213513513513512</v>
      </c>
    </row>
    <row r="7121" spans="1:40" x14ac:dyDescent="0.25">
      <c r="A7121" t="s">
        <v>4484</v>
      </c>
      <c r="B7121" t="s">
        <v>33</v>
      </c>
      <c r="C7121" t="s">
        <v>229</v>
      </c>
      <c r="D7121" t="s">
        <v>230</v>
      </c>
      <c r="E7121" s="4">
        <v>80325</v>
      </c>
      <c r="F7121" s="4" t="s">
        <v>365</v>
      </c>
      <c r="G7121" s="4">
        <v>3300</v>
      </c>
      <c r="H7121" t="str">
        <f>CONCATENATE(Source[[#This Row],[Subject]],TRIM(Source[[#This Row],[Course]]))</f>
        <v>ESLN3300</v>
      </c>
      <c r="I7121" t="str">
        <f>VLOOKUP(Source[[#This Row],[SubjCrse]],'Courses and Categories'!$E$2:$G$1816,3,FALSE)</f>
        <v>Noncredit ESL</v>
      </c>
      <c r="J7121">
        <v>202</v>
      </c>
      <c r="K7121" t="s">
        <v>445</v>
      </c>
      <c r="L7121" t="s">
        <v>39</v>
      </c>
      <c r="M7121" t="s">
        <v>40</v>
      </c>
      <c r="N7121" t="s">
        <v>195</v>
      </c>
      <c r="O7121">
        <v>1015</v>
      </c>
      <c r="P7121">
        <v>1205</v>
      </c>
      <c r="Q7121" t="s">
        <v>60</v>
      </c>
      <c r="R7121">
        <v>320</v>
      </c>
      <c r="S7121" t="s">
        <v>61</v>
      </c>
      <c r="T7121">
        <v>1</v>
      </c>
      <c r="U7121" s="1">
        <v>43694</v>
      </c>
      <c r="V7121" s="1">
        <v>43819</v>
      </c>
      <c r="W7121" t="s">
        <v>362</v>
      </c>
      <c r="X7121" t="s">
        <v>46</v>
      </c>
      <c r="Y7121">
        <v>79</v>
      </c>
      <c r="Z7121">
        <v>43</v>
      </c>
      <c r="AA7121">
        <v>300</v>
      </c>
      <c r="AB7121">
        <v>14.333299999999999</v>
      </c>
      <c r="AD7121">
        <f>IF(ISBLANK(Source[[#This Row],[CrosslistID]]),1,1/COUNTIFS(Source[CrosslistID],Source[[#This Row],[CrosslistID]],Source[TermDesc],Source[[#This Row],[TermDesc]]))</f>
        <v>1</v>
      </c>
      <c r="AG7121">
        <v>0</v>
      </c>
      <c r="AH7121">
        <v>14.333299999999999</v>
      </c>
      <c r="AI7121">
        <v>6.6779999999999999</v>
      </c>
      <c r="AJ7121">
        <v>6.6779999999999999</v>
      </c>
      <c r="AK7121">
        <v>0.4</v>
      </c>
      <c r="AL71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6.6779999999999999</v>
      </c>
      <c r="AM7121">
        <f>IF(AND(Source[[#This Row],[Credit_Noncredit]]="Noncredit",Source[[#This Row],[FTEF]]&gt;0),Source[[#This Row],[NC XLST FTES]]*525/(437.5*Source[[#This Row],[FTEF]]),0)</f>
        <v>20.033999999999999</v>
      </c>
      <c r="AN7121">
        <f>IF(Source[[#This Row],[Credit_Noncredit]]="Credit",Source[[#This Row],[Census Enrollment]],Source[[#This Row],[Noncredit Avg. Attendance]])</f>
        <v>20.033999999999999</v>
      </c>
    </row>
    <row r="7122" spans="1:40" x14ac:dyDescent="0.25">
      <c r="A7122" t="s">
        <v>4484</v>
      </c>
      <c r="B7122" t="s">
        <v>33</v>
      </c>
      <c r="C7122" t="s">
        <v>229</v>
      </c>
      <c r="D7122" t="s">
        <v>230</v>
      </c>
      <c r="E7122" s="4">
        <v>80143</v>
      </c>
      <c r="F7122" s="4" t="s">
        <v>365</v>
      </c>
      <c r="G7122" s="4">
        <v>3300</v>
      </c>
      <c r="H7122" t="str">
        <f>CONCATENATE(Source[[#This Row],[Subject]],TRIM(Source[[#This Row],[Course]]))</f>
        <v>ESLN3300</v>
      </c>
      <c r="I7122" t="str">
        <f>VLOOKUP(Source[[#This Row],[SubjCrse]],'Courses and Categories'!$E$2:$G$1816,3,FALSE)</f>
        <v>Noncredit ESL</v>
      </c>
      <c r="J7122">
        <v>401</v>
      </c>
      <c r="K7122" t="s">
        <v>445</v>
      </c>
      <c r="L7122" t="s">
        <v>39</v>
      </c>
      <c r="M7122" t="s">
        <v>40</v>
      </c>
      <c r="N7122" t="s">
        <v>195</v>
      </c>
      <c r="O7122">
        <v>820</v>
      </c>
      <c r="P7122">
        <v>1010</v>
      </c>
      <c r="Q7122" t="s">
        <v>64</v>
      </c>
      <c r="S7122" t="s">
        <v>65</v>
      </c>
      <c r="T7122">
        <v>1</v>
      </c>
      <c r="U7122" s="1">
        <v>43694</v>
      </c>
      <c r="V7122" s="1">
        <v>43819</v>
      </c>
      <c r="W7122" t="s">
        <v>289</v>
      </c>
      <c r="X7122" t="s">
        <v>46</v>
      </c>
      <c r="Y7122">
        <v>76</v>
      </c>
      <c r="Z7122">
        <v>69</v>
      </c>
      <c r="AA7122">
        <v>900</v>
      </c>
      <c r="AB7122">
        <v>7.6666999999999996</v>
      </c>
      <c r="AD7122">
        <f>IF(ISBLANK(Source[[#This Row],[CrosslistID]]),1,1/COUNTIFS(Source[CrosslistID],Source[[#This Row],[CrosslistID]],Source[TermDesc],Source[[#This Row],[TermDesc]]))</f>
        <v>1</v>
      </c>
      <c r="AG7122">
        <v>0</v>
      </c>
      <c r="AH7122">
        <v>7.6666999999999996</v>
      </c>
      <c r="AI7122">
        <v>10.297000000000001</v>
      </c>
      <c r="AJ7122">
        <v>10.297000000000001</v>
      </c>
      <c r="AK7122">
        <v>0.4</v>
      </c>
      <c r="AL71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10.297000000000001</v>
      </c>
      <c r="AM7122">
        <f>IF(AND(Source[[#This Row],[Credit_Noncredit]]="Noncredit",Source[[#This Row],[FTEF]]&gt;0),Source[[#This Row],[NC XLST FTES]]*525/(437.5*Source[[#This Row],[FTEF]]),0)</f>
        <v>30.891000000000002</v>
      </c>
      <c r="AN7122">
        <f>IF(Source[[#This Row],[Credit_Noncredit]]="Credit",Source[[#This Row],[Census Enrollment]],Source[[#This Row],[Noncredit Avg. Attendance]])</f>
        <v>30.891000000000002</v>
      </c>
    </row>
    <row r="7123" spans="1:40" x14ac:dyDescent="0.25">
      <c r="A7123" t="s">
        <v>4484</v>
      </c>
      <c r="B7123" t="s">
        <v>33</v>
      </c>
      <c r="C7123" t="s">
        <v>229</v>
      </c>
      <c r="D7123" t="s">
        <v>230</v>
      </c>
      <c r="E7123" s="4">
        <v>80091</v>
      </c>
      <c r="F7123" s="4" t="s">
        <v>365</v>
      </c>
      <c r="G7123" s="4">
        <v>3300</v>
      </c>
      <c r="H7123" t="str">
        <f>CONCATENATE(Source[[#This Row],[Subject]],TRIM(Source[[#This Row],[Course]]))</f>
        <v>ESLN3300</v>
      </c>
      <c r="I7123" t="str">
        <f>VLOOKUP(Source[[#This Row],[SubjCrse]],'Courses and Categories'!$E$2:$G$1816,3,FALSE)</f>
        <v>Noncredit ESL</v>
      </c>
      <c r="J7123">
        <v>403</v>
      </c>
      <c r="K7123" t="s">
        <v>445</v>
      </c>
      <c r="L7123" t="s">
        <v>39</v>
      </c>
      <c r="M7123" t="s">
        <v>40</v>
      </c>
      <c r="N7123" t="s">
        <v>195</v>
      </c>
      <c r="O7123">
        <v>1020</v>
      </c>
      <c r="P7123">
        <v>1210</v>
      </c>
      <c r="Q7123" t="s">
        <v>64</v>
      </c>
      <c r="S7123" t="s">
        <v>65</v>
      </c>
      <c r="T7123">
        <v>1</v>
      </c>
      <c r="U7123" s="1">
        <v>43694</v>
      </c>
      <c r="V7123" s="1">
        <v>43819</v>
      </c>
      <c r="W7123" t="s">
        <v>310</v>
      </c>
      <c r="X7123" t="s">
        <v>46</v>
      </c>
      <c r="Y7123">
        <v>53</v>
      </c>
      <c r="Z7123">
        <v>38</v>
      </c>
      <c r="AA7123">
        <v>900</v>
      </c>
      <c r="AB7123">
        <v>4.2222</v>
      </c>
      <c r="AD7123">
        <f>IF(ISBLANK(Source[[#This Row],[CrosslistID]]),1,1/COUNTIFS(Source[CrosslistID],Source[[#This Row],[CrosslistID]],Source[TermDesc],Source[[#This Row],[TermDesc]]))</f>
        <v>1</v>
      </c>
      <c r="AG7123">
        <v>0</v>
      </c>
      <c r="AH7123">
        <v>4.2222</v>
      </c>
      <c r="AI7123">
        <v>6.4649999999999999</v>
      </c>
      <c r="AJ7123">
        <v>6.4649999999999999</v>
      </c>
      <c r="AK7123">
        <v>0.4</v>
      </c>
      <c r="AL71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6.4649999999999999</v>
      </c>
      <c r="AM7123">
        <f>IF(AND(Source[[#This Row],[Credit_Noncredit]]="Noncredit",Source[[#This Row],[FTEF]]&gt;0),Source[[#This Row],[NC XLST FTES]]*525/(437.5*Source[[#This Row],[FTEF]]),0)</f>
        <v>19.395</v>
      </c>
      <c r="AN7123">
        <f>IF(Source[[#This Row],[Credit_Noncredit]]="Credit",Source[[#This Row],[Census Enrollment]],Source[[#This Row],[Noncredit Avg. Attendance]])</f>
        <v>19.395</v>
      </c>
    </row>
    <row r="7124" spans="1:40" x14ac:dyDescent="0.25">
      <c r="A7124" t="s">
        <v>4484</v>
      </c>
      <c r="B7124" t="s">
        <v>33</v>
      </c>
      <c r="C7124" t="s">
        <v>229</v>
      </c>
      <c r="D7124" t="s">
        <v>230</v>
      </c>
      <c r="E7124" s="4">
        <v>80144</v>
      </c>
      <c r="F7124" s="4" t="s">
        <v>365</v>
      </c>
      <c r="G7124" s="4">
        <v>3300</v>
      </c>
      <c r="H7124" t="str">
        <f>CONCATENATE(Source[[#This Row],[Subject]],TRIM(Source[[#This Row],[Course]]))</f>
        <v>ESLN3300</v>
      </c>
      <c r="I7124" t="str">
        <f>VLOOKUP(Source[[#This Row],[SubjCrse]],'Courses and Categories'!$E$2:$G$1816,3,FALSE)</f>
        <v>Noncredit ESL</v>
      </c>
      <c r="J7124">
        <v>404</v>
      </c>
      <c r="K7124" t="s">
        <v>445</v>
      </c>
      <c r="L7124" t="s">
        <v>39</v>
      </c>
      <c r="M7124" t="s">
        <v>40</v>
      </c>
      <c r="N7124" t="s">
        <v>195</v>
      </c>
      <c r="O7124">
        <v>1020</v>
      </c>
      <c r="P7124">
        <v>1210</v>
      </c>
      <c r="Q7124" t="s">
        <v>64</v>
      </c>
      <c r="S7124" t="s">
        <v>65</v>
      </c>
      <c r="T7124">
        <v>1</v>
      </c>
      <c r="U7124" s="1">
        <v>43694</v>
      </c>
      <c r="V7124" s="1">
        <v>43819</v>
      </c>
      <c r="W7124" t="s">
        <v>92</v>
      </c>
      <c r="X7124" t="s">
        <v>46</v>
      </c>
      <c r="Y7124">
        <v>101</v>
      </c>
      <c r="Z7124">
        <v>51</v>
      </c>
      <c r="AA7124">
        <v>900</v>
      </c>
      <c r="AB7124">
        <v>5.6666999999999996</v>
      </c>
      <c r="AD7124">
        <f>IF(ISBLANK(Source[[#This Row],[CrosslistID]]),1,1/COUNTIFS(Source[CrosslistID],Source[[#This Row],[CrosslistID]],Source[TermDesc],Source[[#This Row],[TermDesc]]))</f>
        <v>1</v>
      </c>
      <c r="AG7124">
        <v>0</v>
      </c>
      <c r="AH7124">
        <v>5.6666999999999996</v>
      </c>
      <c r="AI7124">
        <v>9.2720000000000002</v>
      </c>
      <c r="AJ7124">
        <v>9.2720000000000002</v>
      </c>
      <c r="AK7124">
        <v>0.4</v>
      </c>
      <c r="AL71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9.2720000000000002</v>
      </c>
      <c r="AM7124">
        <f>IF(AND(Source[[#This Row],[Credit_Noncredit]]="Noncredit",Source[[#This Row],[FTEF]]&gt;0),Source[[#This Row],[NC XLST FTES]]*525/(437.5*Source[[#This Row],[FTEF]]),0)</f>
        <v>27.816000000000003</v>
      </c>
      <c r="AN7124">
        <f>IF(Source[[#This Row],[Credit_Noncredit]]="Credit",Source[[#This Row],[Census Enrollment]],Source[[#This Row],[Noncredit Avg. Attendance]])</f>
        <v>27.816000000000003</v>
      </c>
    </row>
    <row r="7125" spans="1:40" x14ac:dyDescent="0.25">
      <c r="A7125" t="s">
        <v>4484</v>
      </c>
      <c r="B7125" t="s">
        <v>33</v>
      </c>
      <c r="C7125" t="s">
        <v>229</v>
      </c>
      <c r="D7125" t="s">
        <v>230</v>
      </c>
      <c r="E7125" s="4">
        <v>83331</v>
      </c>
      <c r="F7125" s="4" t="s">
        <v>365</v>
      </c>
      <c r="G7125" s="4">
        <v>3300</v>
      </c>
      <c r="H7125" t="str">
        <f>CONCATENATE(Source[[#This Row],[Subject]],TRIM(Source[[#This Row],[Course]]))</f>
        <v>ESLN3300</v>
      </c>
      <c r="I7125" t="str">
        <f>VLOOKUP(Source[[#This Row],[SubjCrse]],'Courses and Categories'!$E$2:$G$1816,3,FALSE)</f>
        <v>Noncredit ESL</v>
      </c>
      <c r="J7125">
        <v>405</v>
      </c>
      <c r="K7125" t="s">
        <v>445</v>
      </c>
      <c r="L7125" t="s">
        <v>39</v>
      </c>
      <c r="M7125" t="s">
        <v>40</v>
      </c>
      <c r="N7125" t="s">
        <v>195</v>
      </c>
      <c r="O7125">
        <v>1020</v>
      </c>
      <c r="P7125">
        <v>1210</v>
      </c>
      <c r="Q7125" t="s">
        <v>64</v>
      </c>
      <c r="S7125" t="s">
        <v>65</v>
      </c>
      <c r="T7125">
        <v>1</v>
      </c>
      <c r="U7125" s="1">
        <v>43694</v>
      </c>
      <c r="V7125" s="1">
        <v>43819</v>
      </c>
      <c r="W7125" t="s">
        <v>318</v>
      </c>
      <c r="X7125" t="s">
        <v>46</v>
      </c>
      <c r="Y7125">
        <v>99</v>
      </c>
      <c r="Z7125">
        <v>32</v>
      </c>
      <c r="AA7125">
        <v>300</v>
      </c>
      <c r="AB7125">
        <v>10.666700000000001</v>
      </c>
      <c r="AD7125">
        <f>IF(ISBLANK(Source[[#This Row],[CrosslistID]]),1,1/COUNTIFS(Source[CrosslistID],Source[[#This Row],[CrosslistID]],Source[TermDesc],Source[[#This Row],[TermDesc]]))</f>
        <v>1</v>
      </c>
      <c r="AG7125">
        <v>0</v>
      </c>
      <c r="AH7125">
        <v>10.666700000000001</v>
      </c>
      <c r="AI7125">
        <v>7.9160000000000004</v>
      </c>
      <c r="AJ7125">
        <v>7.9160000000000004</v>
      </c>
      <c r="AK7125">
        <v>0.4</v>
      </c>
      <c r="AL71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7.9160000000000004</v>
      </c>
      <c r="AM7125">
        <f>IF(AND(Source[[#This Row],[Credit_Noncredit]]="Noncredit",Source[[#This Row],[FTEF]]&gt;0),Source[[#This Row],[NC XLST FTES]]*525/(437.5*Source[[#This Row],[FTEF]]),0)</f>
        <v>23.748000000000005</v>
      </c>
      <c r="AN7125">
        <f>IF(Source[[#This Row],[Credit_Noncredit]]="Credit",Source[[#This Row],[Census Enrollment]],Source[[#This Row],[Noncredit Avg. Attendance]])</f>
        <v>23.748000000000005</v>
      </c>
    </row>
    <row r="7126" spans="1:40" x14ac:dyDescent="0.25">
      <c r="A7126" t="s">
        <v>4484</v>
      </c>
      <c r="B7126" t="s">
        <v>33</v>
      </c>
      <c r="C7126" t="s">
        <v>229</v>
      </c>
      <c r="D7126" t="s">
        <v>230</v>
      </c>
      <c r="E7126" s="4">
        <v>82629</v>
      </c>
      <c r="F7126" s="4" t="s">
        <v>365</v>
      </c>
      <c r="G7126" s="4">
        <v>3300</v>
      </c>
      <c r="H7126" t="str">
        <f>CONCATENATE(Source[[#This Row],[Subject]],TRIM(Source[[#This Row],[Course]]))</f>
        <v>ESLN3300</v>
      </c>
      <c r="I7126" t="str">
        <f>VLOOKUP(Source[[#This Row],[SubjCrse]],'Courses and Categories'!$E$2:$G$1816,3,FALSE)</f>
        <v>Noncredit ESL</v>
      </c>
      <c r="J7126">
        <v>406</v>
      </c>
      <c r="K7126" t="s">
        <v>445</v>
      </c>
      <c r="L7126" t="s">
        <v>39</v>
      </c>
      <c r="M7126" t="s">
        <v>40</v>
      </c>
      <c r="N7126" t="s">
        <v>293</v>
      </c>
      <c r="O7126" t="s">
        <v>385</v>
      </c>
      <c r="P7126" t="s">
        <v>386</v>
      </c>
      <c r="Q7126" t="s">
        <v>332</v>
      </c>
      <c r="S7126" t="s">
        <v>65</v>
      </c>
      <c r="T7126">
        <v>1</v>
      </c>
      <c r="U7126" s="1">
        <v>43694</v>
      </c>
      <c r="V7126" s="1">
        <v>43819</v>
      </c>
      <c r="W7126" t="s">
        <v>4527</v>
      </c>
      <c r="X7126" t="s">
        <v>46</v>
      </c>
      <c r="Y7126">
        <v>57</v>
      </c>
      <c r="Z7126">
        <v>30</v>
      </c>
      <c r="AA7126">
        <v>500</v>
      </c>
      <c r="AB7126">
        <v>6</v>
      </c>
      <c r="AD7126">
        <f>IF(ISBLANK(Source[[#This Row],[CrosslistID]]),1,1/COUNTIFS(Source[CrosslistID],Source[[#This Row],[CrosslistID]],Source[TermDesc],Source[[#This Row],[TermDesc]]))</f>
        <v>1</v>
      </c>
      <c r="AG7126">
        <v>0</v>
      </c>
      <c r="AH7126">
        <v>6</v>
      </c>
      <c r="AI7126">
        <v>5.3490000000000002</v>
      </c>
      <c r="AJ7126">
        <v>5.3490000000000002</v>
      </c>
      <c r="AK7126">
        <v>0.4</v>
      </c>
      <c r="AL71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5.3490000000000002</v>
      </c>
      <c r="AM7126">
        <f>IF(AND(Source[[#This Row],[Credit_Noncredit]]="Noncredit",Source[[#This Row],[FTEF]]&gt;0),Source[[#This Row],[NC XLST FTES]]*525/(437.5*Source[[#This Row],[FTEF]]),0)</f>
        <v>16.047000000000001</v>
      </c>
      <c r="AN7126">
        <f>IF(Source[[#This Row],[Credit_Noncredit]]="Credit",Source[[#This Row],[Census Enrollment]],Source[[#This Row],[Noncredit Avg. Attendance]])</f>
        <v>16.047000000000001</v>
      </c>
    </row>
    <row r="7127" spans="1:40" x14ac:dyDescent="0.25">
      <c r="A7127" t="s">
        <v>4484</v>
      </c>
      <c r="B7127" t="s">
        <v>33</v>
      </c>
      <c r="C7127" t="s">
        <v>229</v>
      </c>
      <c r="D7127" t="s">
        <v>230</v>
      </c>
      <c r="E7127" s="4">
        <v>80733</v>
      </c>
      <c r="F7127" s="4" t="s">
        <v>365</v>
      </c>
      <c r="G7127" s="4">
        <v>3300</v>
      </c>
      <c r="H7127" t="str">
        <f>CONCATENATE(Source[[#This Row],[Subject]],TRIM(Source[[#This Row],[Course]]))</f>
        <v>ESLN3300</v>
      </c>
      <c r="I7127" t="str">
        <f>VLOOKUP(Source[[#This Row],[SubjCrse]],'Courses and Categories'!$E$2:$G$1816,3,FALSE)</f>
        <v>Noncredit ESL</v>
      </c>
      <c r="J7127">
        <v>407</v>
      </c>
      <c r="K7127" t="s">
        <v>445</v>
      </c>
      <c r="L7127" t="s">
        <v>87</v>
      </c>
      <c r="M7127" t="s">
        <v>40</v>
      </c>
      <c r="N7127" t="s">
        <v>63</v>
      </c>
      <c r="O7127">
        <v>1835</v>
      </c>
      <c r="P7127">
        <v>2050</v>
      </c>
      <c r="Q7127" t="s">
        <v>64</v>
      </c>
      <c r="S7127" t="s">
        <v>65</v>
      </c>
      <c r="T7127">
        <v>1</v>
      </c>
      <c r="U7127" s="1">
        <v>43694</v>
      </c>
      <c r="V7127" s="1">
        <v>43819</v>
      </c>
      <c r="W7127" t="s">
        <v>347</v>
      </c>
      <c r="X7127" t="s">
        <v>46</v>
      </c>
      <c r="Y7127">
        <v>49</v>
      </c>
      <c r="Z7127">
        <v>45</v>
      </c>
      <c r="AA7127">
        <v>600</v>
      </c>
      <c r="AB7127">
        <v>7.5</v>
      </c>
      <c r="AD7127">
        <f>IF(ISBLANK(Source[[#This Row],[CrosslistID]]),1,1/COUNTIFS(Source[CrosslistID],Source[[#This Row],[CrosslistID]],Source[TermDesc],Source[[#This Row],[TermDesc]]))</f>
        <v>1</v>
      </c>
      <c r="AG7127">
        <v>0</v>
      </c>
      <c r="AH7127">
        <v>7.5</v>
      </c>
      <c r="AI7127">
        <v>5.72</v>
      </c>
      <c r="AJ7127">
        <v>5.72</v>
      </c>
      <c r="AK7127">
        <v>0.4</v>
      </c>
      <c r="AL71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5.72</v>
      </c>
      <c r="AM7127">
        <f>IF(AND(Source[[#This Row],[Credit_Noncredit]]="Noncredit",Source[[#This Row],[FTEF]]&gt;0),Source[[#This Row],[NC XLST FTES]]*525/(437.5*Source[[#This Row],[FTEF]]),0)</f>
        <v>17.16</v>
      </c>
      <c r="AN7127">
        <f>IF(Source[[#This Row],[Credit_Noncredit]]="Credit",Source[[#This Row],[Census Enrollment]],Source[[#This Row],[Noncredit Avg. Attendance]])</f>
        <v>17.16</v>
      </c>
    </row>
    <row r="7128" spans="1:40" x14ac:dyDescent="0.25">
      <c r="A7128" t="s">
        <v>4484</v>
      </c>
      <c r="B7128" t="s">
        <v>33</v>
      </c>
      <c r="C7128" t="s">
        <v>229</v>
      </c>
      <c r="D7128" t="s">
        <v>230</v>
      </c>
      <c r="E7128" s="4">
        <v>80146</v>
      </c>
      <c r="F7128" s="4" t="s">
        <v>365</v>
      </c>
      <c r="G7128" s="4">
        <v>3300</v>
      </c>
      <c r="H7128" t="str">
        <f>CONCATENATE(Source[[#This Row],[Subject]],TRIM(Source[[#This Row],[Course]]))</f>
        <v>ESLN3300</v>
      </c>
      <c r="I7128" t="str">
        <f>VLOOKUP(Source[[#This Row],[SubjCrse]],'Courses and Categories'!$E$2:$G$1816,3,FALSE)</f>
        <v>Noncredit ESL</v>
      </c>
      <c r="J7128">
        <v>408</v>
      </c>
      <c r="K7128" t="s">
        <v>445</v>
      </c>
      <c r="L7128" t="s">
        <v>39</v>
      </c>
      <c r="M7128" t="s">
        <v>40</v>
      </c>
      <c r="N7128" t="s">
        <v>293</v>
      </c>
      <c r="O7128" t="s">
        <v>491</v>
      </c>
      <c r="P7128" t="s">
        <v>492</v>
      </c>
      <c r="Q7128" t="s">
        <v>332</v>
      </c>
      <c r="S7128" t="s">
        <v>65</v>
      </c>
      <c r="T7128">
        <v>1</v>
      </c>
      <c r="U7128" s="1">
        <v>43694</v>
      </c>
      <c r="V7128" s="1">
        <v>43819</v>
      </c>
      <c r="W7128" t="s">
        <v>4528</v>
      </c>
      <c r="X7128" t="s">
        <v>46</v>
      </c>
      <c r="Y7128">
        <v>120</v>
      </c>
      <c r="Z7128">
        <v>47</v>
      </c>
      <c r="AA7128">
        <v>300</v>
      </c>
      <c r="AB7128">
        <v>15.666700000000001</v>
      </c>
      <c r="AD7128">
        <f>IF(ISBLANK(Source[[#This Row],[CrosslistID]]),1,1/COUNTIFS(Source[CrosslistID],Source[[#This Row],[CrosslistID]],Source[TermDesc],Source[[#This Row],[TermDesc]]))</f>
        <v>1</v>
      </c>
      <c r="AG7128">
        <v>0</v>
      </c>
      <c r="AH7128">
        <v>15.666700000000001</v>
      </c>
      <c r="AI7128">
        <v>7.4169999999999998</v>
      </c>
      <c r="AJ7128">
        <v>7.4169999999999998</v>
      </c>
      <c r="AK7128">
        <v>0.4</v>
      </c>
      <c r="AL71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7.4169999999999998</v>
      </c>
      <c r="AM7128">
        <f>IF(AND(Source[[#This Row],[Credit_Noncredit]]="Noncredit",Source[[#This Row],[FTEF]]&gt;0),Source[[#This Row],[NC XLST FTES]]*525/(437.5*Source[[#This Row],[FTEF]]),0)</f>
        <v>22.250999999999998</v>
      </c>
      <c r="AN7128">
        <f>IF(Source[[#This Row],[Credit_Noncredit]]="Credit",Source[[#This Row],[Census Enrollment]],Source[[#This Row],[Noncredit Avg. Attendance]])</f>
        <v>22.250999999999998</v>
      </c>
    </row>
    <row r="7129" spans="1:40" x14ac:dyDescent="0.25">
      <c r="A7129" t="s">
        <v>4484</v>
      </c>
      <c r="B7129" t="s">
        <v>33</v>
      </c>
      <c r="C7129" t="s">
        <v>229</v>
      </c>
      <c r="D7129" t="s">
        <v>230</v>
      </c>
      <c r="E7129" s="4">
        <v>80172</v>
      </c>
      <c r="F7129" s="4" t="s">
        <v>365</v>
      </c>
      <c r="G7129" s="4">
        <v>3300</v>
      </c>
      <c r="H7129" t="str">
        <f>CONCATENATE(Source[[#This Row],[Subject]],TRIM(Source[[#This Row],[Course]]))</f>
        <v>ESLN3300</v>
      </c>
      <c r="I7129" t="str">
        <f>VLOOKUP(Source[[#This Row],[SubjCrse]],'Courses and Categories'!$E$2:$G$1816,3,FALSE)</f>
        <v>Noncredit ESL</v>
      </c>
      <c r="J7129">
        <v>503</v>
      </c>
      <c r="K7129" t="s">
        <v>445</v>
      </c>
      <c r="L7129" t="s">
        <v>39</v>
      </c>
      <c r="M7129" t="s">
        <v>40</v>
      </c>
      <c r="N7129" t="s">
        <v>195</v>
      </c>
      <c r="O7129">
        <v>1000</v>
      </c>
      <c r="P7129">
        <v>1150</v>
      </c>
      <c r="Q7129" t="s">
        <v>76</v>
      </c>
      <c r="R7129">
        <v>725</v>
      </c>
      <c r="S7129" t="s">
        <v>77</v>
      </c>
      <c r="T7129">
        <v>1</v>
      </c>
      <c r="U7129" s="1">
        <v>43694</v>
      </c>
      <c r="V7129" s="1">
        <v>43819</v>
      </c>
      <c r="W7129" t="s">
        <v>360</v>
      </c>
      <c r="X7129" t="s">
        <v>46</v>
      </c>
      <c r="Y7129">
        <v>106</v>
      </c>
      <c r="Z7129">
        <v>101</v>
      </c>
      <c r="AA7129">
        <v>200</v>
      </c>
      <c r="AB7129">
        <v>50.5</v>
      </c>
      <c r="AD7129">
        <f>IF(ISBLANK(Source[[#This Row],[CrosslistID]]),1,1/COUNTIFS(Source[CrosslistID],Source[[#This Row],[CrosslistID]],Source[TermDesc],Source[[#This Row],[TermDesc]]))</f>
        <v>1</v>
      </c>
      <c r="AG7129">
        <v>0</v>
      </c>
      <c r="AH7129">
        <v>50.5</v>
      </c>
      <c r="AI7129">
        <v>8.4499999999999993</v>
      </c>
      <c r="AJ7129">
        <v>8.4499999999999993</v>
      </c>
      <c r="AK7129">
        <v>0.4</v>
      </c>
      <c r="AL71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8.4499999999999993</v>
      </c>
      <c r="AM7129">
        <f>IF(AND(Source[[#This Row],[Credit_Noncredit]]="Noncredit",Source[[#This Row],[FTEF]]&gt;0),Source[[#This Row],[NC XLST FTES]]*525/(437.5*Source[[#This Row],[FTEF]]),0)</f>
        <v>25.35</v>
      </c>
      <c r="AN7129">
        <f>IF(Source[[#This Row],[Credit_Noncredit]]="Credit",Source[[#This Row],[Census Enrollment]],Source[[#This Row],[Noncredit Avg. Attendance]])</f>
        <v>25.35</v>
      </c>
    </row>
    <row r="7130" spans="1:40" x14ac:dyDescent="0.25">
      <c r="A7130" t="s">
        <v>4484</v>
      </c>
      <c r="B7130" t="s">
        <v>33</v>
      </c>
      <c r="C7130" t="s">
        <v>229</v>
      </c>
      <c r="D7130" t="s">
        <v>230</v>
      </c>
      <c r="E7130" s="4">
        <v>80205</v>
      </c>
      <c r="F7130" s="4" t="s">
        <v>365</v>
      </c>
      <c r="G7130" s="4">
        <v>3300</v>
      </c>
      <c r="H7130" t="str">
        <f>CONCATENATE(Source[[#This Row],[Subject]],TRIM(Source[[#This Row],[Course]]))</f>
        <v>ESLN3300</v>
      </c>
      <c r="I7130" t="str">
        <f>VLOOKUP(Source[[#This Row],[SubjCrse]],'Courses and Categories'!$E$2:$G$1816,3,FALSE)</f>
        <v>Noncredit ESL</v>
      </c>
      <c r="J7130">
        <v>701</v>
      </c>
      <c r="K7130" t="s">
        <v>445</v>
      </c>
      <c r="L7130" t="s">
        <v>39</v>
      </c>
      <c r="M7130" t="s">
        <v>40</v>
      </c>
      <c r="N7130" t="s">
        <v>195</v>
      </c>
      <c r="O7130">
        <v>830</v>
      </c>
      <c r="P7130">
        <v>1020</v>
      </c>
      <c r="Q7130" t="s">
        <v>52</v>
      </c>
      <c r="R7130">
        <v>320</v>
      </c>
      <c r="S7130" t="s">
        <v>53</v>
      </c>
      <c r="T7130">
        <v>1</v>
      </c>
      <c r="U7130" s="1">
        <v>43694</v>
      </c>
      <c r="V7130" s="1">
        <v>43819</v>
      </c>
      <c r="W7130" t="s">
        <v>274</v>
      </c>
      <c r="X7130" t="s">
        <v>46</v>
      </c>
      <c r="Y7130">
        <v>113</v>
      </c>
      <c r="Z7130">
        <v>66</v>
      </c>
      <c r="AA7130">
        <v>400</v>
      </c>
      <c r="AB7130">
        <v>16.5</v>
      </c>
      <c r="AD7130">
        <f>IF(ISBLANK(Source[[#This Row],[CrosslistID]]),1,1/COUNTIFS(Source[CrosslistID],Source[[#This Row],[CrosslistID]],Source[TermDesc],Source[[#This Row],[TermDesc]]))</f>
        <v>1</v>
      </c>
      <c r="AG7130">
        <v>0</v>
      </c>
      <c r="AH7130">
        <v>16.5</v>
      </c>
      <c r="AI7130">
        <v>7.8970000000000002</v>
      </c>
      <c r="AJ7130">
        <v>7.8970000000000002</v>
      </c>
      <c r="AK7130">
        <v>0.4</v>
      </c>
      <c r="AL71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7.8970000000000002</v>
      </c>
      <c r="AM7130">
        <f>IF(AND(Source[[#This Row],[Credit_Noncredit]]="Noncredit",Source[[#This Row],[FTEF]]&gt;0),Source[[#This Row],[NC XLST FTES]]*525/(437.5*Source[[#This Row],[FTEF]]),0)</f>
        <v>23.691000000000003</v>
      </c>
      <c r="AN7130">
        <f>IF(Source[[#This Row],[Credit_Noncredit]]="Credit",Source[[#This Row],[Census Enrollment]],Source[[#This Row],[Noncredit Avg. Attendance]])</f>
        <v>23.691000000000003</v>
      </c>
    </row>
    <row r="7131" spans="1:40" x14ac:dyDescent="0.25">
      <c r="A7131" t="s">
        <v>4484</v>
      </c>
      <c r="B7131" t="s">
        <v>33</v>
      </c>
      <c r="C7131" t="s">
        <v>229</v>
      </c>
      <c r="D7131" t="s">
        <v>230</v>
      </c>
      <c r="E7131" s="4">
        <v>81154</v>
      </c>
      <c r="F7131" s="4" t="s">
        <v>365</v>
      </c>
      <c r="G7131" s="4">
        <v>3300</v>
      </c>
      <c r="H7131" t="str">
        <f>CONCATENATE(Source[[#This Row],[Subject]],TRIM(Source[[#This Row],[Course]]))</f>
        <v>ESLN3300</v>
      </c>
      <c r="I7131" t="str">
        <f>VLOOKUP(Source[[#This Row],[SubjCrse]],'Courses and Categories'!$E$2:$G$1816,3,FALSE)</f>
        <v>Noncredit ESL</v>
      </c>
      <c r="J7131">
        <v>702</v>
      </c>
      <c r="K7131" t="s">
        <v>445</v>
      </c>
      <c r="L7131" t="s">
        <v>39</v>
      </c>
      <c r="M7131" t="s">
        <v>40</v>
      </c>
      <c r="N7131" t="s">
        <v>293</v>
      </c>
      <c r="O7131" t="s">
        <v>439</v>
      </c>
      <c r="P7131" t="s">
        <v>440</v>
      </c>
      <c r="Q7131" t="s">
        <v>296</v>
      </c>
      <c r="R7131" t="s">
        <v>441</v>
      </c>
      <c r="S7131" t="s">
        <v>53</v>
      </c>
      <c r="T7131">
        <v>1</v>
      </c>
      <c r="U7131" s="1">
        <v>43694</v>
      </c>
      <c r="V7131" s="1">
        <v>43819</v>
      </c>
      <c r="W7131" t="s">
        <v>442</v>
      </c>
      <c r="X7131" t="s">
        <v>46</v>
      </c>
      <c r="Y7131">
        <v>113</v>
      </c>
      <c r="Z7131">
        <v>46</v>
      </c>
      <c r="AA7131">
        <v>400</v>
      </c>
      <c r="AB7131">
        <v>11.5</v>
      </c>
      <c r="AD7131">
        <f>IF(ISBLANK(Source[[#This Row],[CrosslistID]]),1,1/COUNTIFS(Source[CrosslistID],Source[[#This Row],[CrosslistID]],Source[TermDesc],Source[[#This Row],[TermDesc]]))</f>
        <v>1</v>
      </c>
      <c r="AG7131">
        <v>0</v>
      </c>
      <c r="AH7131">
        <v>11.5</v>
      </c>
      <c r="AI7131">
        <v>8.3119999999999994</v>
      </c>
      <c r="AJ7131">
        <v>8.3119999999999994</v>
      </c>
      <c r="AK7131">
        <v>0.4</v>
      </c>
      <c r="AL71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8.3119999999999994</v>
      </c>
      <c r="AM7131">
        <f>IF(AND(Source[[#This Row],[Credit_Noncredit]]="Noncredit",Source[[#This Row],[FTEF]]&gt;0),Source[[#This Row],[NC XLST FTES]]*525/(437.5*Source[[#This Row],[FTEF]]),0)</f>
        <v>24.935999999999996</v>
      </c>
      <c r="AN7131">
        <f>IF(Source[[#This Row],[Credit_Noncredit]]="Credit",Source[[#This Row],[Census Enrollment]],Source[[#This Row],[Noncredit Avg. Attendance]])</f>
        <v>24.935999999999996</v>
      </c>
    </row>
    <row r="7132" spans="1:40" x14ac:dyDescent="0.25">
      <c r="A7132" t="s">
        <v>4484</v>
      </c>
      <c r="B7132" t="s">
        <v>33</v>
      </c>
      <c r="C7132" t="s">
        <v>229</v>
      </c>
      <c r="D7132" t="s">
        <v>230</v>
      </c>
      <c r="E7132" s="4">
        <v>82497</v>
      </c>
      <c r="F7132" s="4" t="s">
        <v>365</v>
      </c>
      <c r="G7132" s="4">
        <v>3300</v>
      </c>
      <c r="H7132" t="str">
        <f>CONCATENATE(Source[[#This Row],[Subject]],TRIM(Source[[#This Row],[Course]]))</f>
        <v>ESLN3300</v>
      </c>
      <c r="I7132" t="str">
        <f>VLOOKUP(Source[[#This Row],[SubjCrse]],'Courses and Categories'!$E$2:$G$1816,3,FALSE)</f>
        <v>Noncredit ESL</v>
      </c>
      <c r="J7132">
        <v>703</v>
      </c>
      <c r="K7132" t="s">
        <v>445</v>
      </c>
      <c r="L7132" t="s">
        <v>87</v>
      </c>
      <c r="M7132" t="s">
        <v>40</v>
      </c>
      <c r="N7132" t="s">
        <v>63</v>
      </c>
      <c r="O7132">
        <v>1900</v>
      </c>
      <c r="P7132">
        <v>2115</v>
      </c>
      <c r="Q7132" t="s">
        <v>52</v>
      </c>
      <c r="R7132">
        <v>353</v>
      </c>
      <c r="S7132" t="s">
        <v>53</v>
      </c>
      <c r="T7132">
        <v>1</v>
      </c>
      <c r="U7132" s="1">
        <v>43694</v>
      </c>
      <c r="V7132" s="1">
        <v>43819</v>
      </c>
      <c r="W7132" t="s">
        <v>458</v>
      </c>
      <c r="X7132" t="s">
        <v>46</v>
      </c>
      <c r="Y7132">
        <v>160</v>
      </c>
      <c r="Z7132">
        <v>157</v>
      </c>
      <c r="AA7132">
        <v>400</v>
      </c>
      <c r="AB7132">
        <v>39.25</v>
      </c>
      <c r="AD7132">
        <f>IF(ISBLANK(Source[[#This Row],[CrosslistID]]),1,1/COUNTIFS(Source[CrosslistID],Source[[#This Row],[CrosslistID]],Source[TermDesc],Source[[#This Row],[TermDesc]]))</f>
        <v>1</v>
      </c>
      <c r="AG7132">
        <v>0</v>
      </c>
      <c r="AH7132">
        <v>39.25</v>
      </c>
      <c r="AI7132">
        <v>10.129</v>
      </c>
      <c r="AJ7132">
        <v>10.129</v>
      </c>
      <c r="AK7132">
        <v>0.4</v>
      </c>
      <c r="AL71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10.129</v>
      </c>
      <c r="AM7132">
        <f>IF(AND(Source[[#This Row],[Credit_Noncredit]]="Noncredit",Source[[#This Row],[FTEF]]&gt;0),Source[[#This Row],[NC XLST FTES]]*525/(437.5*Source[[#This Row],[FTEF]]),0)</f>
        <v>30.386999999999997</v>
      </c>
      <c r="AN7132">
        <f>IF(Source[[#This Row],[Credit_Noncredit]]="Credit",Source[[#This Row],[Census Enrollment]],Source[[#This Row],[Noncredit Avg. Attendance]])</f>
        <v>30.386999999999997</v>
      </c>
    </row>
    <row r="7133" spans="1:40" x14ac:dyDescent="0.25">
      <c r="A7133" t="s">
        <v>4484</v>
      </c>
      <c r="B7133" t="s">
        <v>33</v>
      </c>
      <c r="C7133" t="s">
        <v>229</v>
      </c>
      <c r="D7133" t="s">
        <v>230</v>
      </c>
      <c r="E7133" s="4">
        <v>80684</v>
      </c>
      <c r="F7133" s="4" t="s">
        <v>365</v>
      </c>
      <c r="G7133" s="4">
        <v>3305</v>
      </c>
      <c r="H7133" t="str">
        <f>CONCATENATE(Source[[#This Row],[Subject]],TRIM(Source[[#This Row],[Course]]))</f>
        <v>ESLN3305</v>
      </c>
      <c r="I7133" t="str">
        <f>VLOOKUP(Source[[#This Row],[SubjCrse]],'Courses and Categories'!$E$2:$G$1816,3,FALSE)</f>
        <v>Noncredit ESL</v>
      </c>
      <c r="J7133">
        <v>701</v>
      </c>
      <c r="K7133" t="s">
        <v>459</v>
      </c>
      <c r="L7133" t="s">
        <v>50</v>
      </c>
      <c r="M7133" t="s">
        <v>40</v>
      </c>
      <c r="N7133" t="s">
        <v>51</v>
      </c>
      <c r="O7133">
        <v>900</v>
      </c>
      <c r="P7133">
        <v>1350</v>
      </c>
      <c r="Q7133" t="s">
        <v>52</v>
      </c>
      <c r="R7133">
        <v>354</v>
      </c>
      <c r="S7133" t="s">
        <v>53</v>
      </c>
      <c r="T7133">
        <v>1</v>
      </c>
      <c r="U7133" s="1">
        <v>43694</v>
      </c>
      <c r="V7133" s="1">
        <v>43819</v>
      </c>
      <c r="W7133" t="s">
        <v>402</v>
      </c>
      <c r="X7133" t="s">
        <v>46</v>
      </c>
      <c r="Y7133">
        <v>132</v>
      </c>
      <c r="Z7133">
        <v>121</v>
      </c>
      <c r="AA7133">
        <v>400</v>
      </c>
      <c r="AB7133">
        <v>30.25</v>
      </c>
      <c r="AD7133">
        <f>IF(ISBLANK(Source[[#This Row],[CrosslistID]]),1,1/COUNTIFS(Source[CrosslistID],Source[[#This Row],[CrosslistID]],Source[TermDesc],Source[[#This Row],[TermDesc]]))</f>
        <v>1</v>
      </c>
      <c r="AG7133">
        <v>0</v>
      </c>
      <c r="AH7133">
        <v>30.25</v>
      </c>
      <c r="AI7133">
        <v>6.1239999999999997</v>
      </c>
      <c r="AJ7133">
        <v>6.1239999999999997</v>
      </c>
      <c r="AK7133">
        <v>0.2</v>
      </c>
      <c r="AL71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6.1239999999999997</v>
      </c>
      <c r="AM7133">
        <f>IF(AND(Source[[#This Row],[Credit_Noncredit]]="Noncredit",Source[[#This Row],[FTEF]]&gt;0),Source[[#This Row],[NC XLST FTES]]*525/(437.5*Source[[#This Row],[FTEF]]),0)</f>
        <v>36.744</v>
      </c>
      <c r="AN7133">
        <f>IF(Source[[#This Row],[Credit_Noncredit]]="Credit",Source[[#This Row],[Census Enrollment]],Source[[#This Row],[Noncredit Avg. Attendance]])</f>
        <v>36.744</v>
      </c>
    </row>
    <row r="7134" spans="1:40" x14ac:dyDescent="0.25">
      <c r="A7134" t="s">
        <v>4484</v>
      </c>
      <c r="B7134" t="s">
        <v>33</v>
      </c>
      <c r="C7134" t="s">
        <v>229</v>
      </c>
      <c r="D7134" t="s">
        <v>230</v>
      </c>
      <c r="E7134" s="4">
        <v>82388</v>
      </c>
      <c r="F7134" s="4" t="s">
        <v>365</v>
      </c>
      <c r="G7134" s="4">
        <v>3340</v>
      </c>
      <c r="H7134" t="str">
        <f>CONCATENATE(Source[[#This Row],[Subject]],TRIM(Source[[#This Row],[Course]]))</f>
        <v>ESLN3340</v>
      </c>
      <c r="I7134" t="str">
        <f>VLOOKUP(Source[[#This Row],[SubjCrse]],'Courses and Categories'!$E$2:$G$1816,3,FALSE)</f>
        <v>Noncredit ESL</v>
      </c>
      <c r="J7134">
        <v>202</v>
      </c>
      <c r="K7134" t="s">
        <v>460</v>
      </c>
      <c r="L7134" t="s">
        <v>39</v>
      </c>
      <c r="M7134" t="s">
        <v>40</v>
      </c>
      <c r="N7134" t="s">
        <v>195</v>
      </c>
      <c r="O7134">
        <v>815</v>
      </c>
      <c r="P7134">
        <v>1005</v>
      </c>
      <c r="Q7134" t="s">
        <v>60</v>
      </c>
      <c r="R7134">
        <v>323</v>
      </c>
      <c r="S7134" t="s">
        <v>61</v>
      </c>
      <c r="T7134">
        <v>1</v>
      </c>
      <c r="U7134" s="1">
        <v>43694</v>
      </c>
      <c r="V7134" s="1">
        <v>43819</v>
      </c>
      <c r="W7134" t="s">
        <v>353</v>
      </c>
      <c r="X7134" t="s">
        <v>46</v>
      </c>
      <c r="Y7134">
        <v>106</v>
      </c>
      <c r="Z7134">
        <v>77</v>
      </c>
      <c r="AA7134">
        <v>300</v>
      </c>
      <c r="AB7134">
        <v>25.666699999999999</v>
      </c>
      <c r="AD7134">
        <f>IF(ISBLANK(Source[[#This Row],[CrosslistID]]),1,1/COUNTIFS(Source[CrosslistID],Source[[#This Row],[CrosslistID]],Source[TermDesc],Source[[#This Row],[TermDesc]]))</f>
        <v>1</v>
      </c>
      <c r="AG7134">
        <v>0</v>
      </c>
      <c r="AH7134">
        <v>25.666699999999999</v>
      </c>
      <c r="AI7134">
        <v>9.6910000000000007</v>
      </c>
      <c r="AJ7134">
        <v>9.6910000000000007</v>
      </c>
      <c r="AK7134">
        <v>0.4</v>
      </c>
      <c r="AL71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9.6910000000000007</v>
      </c>
      <c r="AM7134">
        <f>IF(AND(Source[[#This Row],[Credit_Noncredit]]="Noncredit",Source[[#This Row],[FTEF]]&gt;0),Source[[#This Row],[NC XLST FTES]]*525/(437.5*Source[[#This Row],[FTEF]]),0)</f>
        <v>29.073000000000004</v>
      </c>
      <c r="AN7134">
        <f>IF(Source[[#This Row],[Credit_Noncredit]]="Credit",Source[[#This Row],[Census Enrollment]],Source[[#This Row],[Noncredit Avg. Attendance]])</f>
        <v>29.073000000000004</v>
      </c>
    </row>
    <row r="7135" spans="1:40" x14ac:dyDescent="0.25">
      <c r="A7135" t="s">
        <v>4484</v>
      </c>
      <c r="B7135" t="s">
        <v>33</v>
      </c>
      <c r="C7135" t="s">
        <v>229</v>
      </c>
      <c r="D7135" t="s">
        <v>230</v>
      </c>
      <c r="E7135" s="4">
        <v>82948</v>
      </c>
      <c r="F7135" s="4" t="s">
        <v>365</v>
      </c>
      <c r="G7135" s="4">
        <v>3340</v>
      </c>
      <c r="H7135" t="str">
        <f>CONCATENATE(Source[[#This Row],[Subject]],TRIM(Source[[#This Row],[Course]]))</f>
        <v>ESLN3340</v>
      </c>
      <c r="I7135" t="str">
        <f>VLOOKUP(Source[[#This Row],[SubjCrse]],'Courses and Categories'!$E$2:$G$1816,3,FALSE)</f>
        <v>Noncredit ESL</v>
      </c>
      <c r="J7135">
        <v>301</v>
      </c>
      <c r="K7135" t="s">
        <v>460</v>
      </c>
      <c r="L7135" t="s">
        <v>39</v>
      </c>
      <c r="M7135" t="s">
        <v>40</v>
      </c>
      <c r="N7135" t="s">
        <v>195</v>
      </c>
      <c r="O7135">
        <v>815</v>
      </c>
      <c r="P7135">
        <v>1005</v>
      </c>
      <c r="Q7135" t="s">
        <v>247</v>
      </c>
      <c r="S7135" t="s">
        <v>248</v>
      </c>
      <c r="T7135">
        <v>1</v>
      </c>
      <c r="U7135" s="1">
        <v>43694</v>
      </c>
      <c r="V7135" s="1">
        <v>43819</v>
      </c>
      <c r="W7135" t="s">
        <v>308</v>
      </c>
      <c r="X7135" t="s">
        <v>46</v>
      </c>
      <c r="Y7135">
        <v>73</v>
      </c>
      <c r="Z7135">
        <v>39</v>
      </c>
      <c r="AA7135">
        <v>200</v>
      </c>
      <c r="AB7135">
        <v>19.5</v>
      </c>
      <c r="AD7135">
        <f>IF(ISBLANK(Source[[#This Row],[CrosslistID]]),1,1/COUNTIFS(Source[CrosslistID],Source[[#This Row],[CrosslistID]],Source[TermDesc],Source[[#This Row],[TermDesc]]))</f>
        <v>1</v>
      </c>
      <c r="AG7135">
        <v>0</v>
      </c>
      <c r="AH7135">
        <v>19.5</v>
      </c>
      <c r="AI7135">
        <v>5.7450000000000001</v>
      </c>
      <c r="AJ7135">
        <v>5.7450000000000001</v>
      </c>
      <c r="AK7135">
        <v>0.4</v>
      </c>
      <c r="AL71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5.7450000000000001</v>
      </c>
      <c r="AM7135">
        <f>IF(AND(Source[[#This Row],[Credit_Noncredit]]="Noncredit",Source[[#This Row],[FTEF]]&gt;0),Source[[#This Row],[NC XLST FTES]]*525/(437.5*Source[[#This Row],[FTEF]]),0)</f>
        <v>17.234999999999999</v>
      </c>
      <c r="AN7135">
        <f>IF(Source[[#This Row],[Credit_Noncredit]]="Credit",Source[[#This Row],[Census Enrollment]],Source[[#This Row],[Noncredit Avg. Attendance]])</f>
        <v>17.234999999999999</v>
      </c>
    </row>
    <row r="7136" spans="1:40" x14ac:dyDescent="0.25">
      <c r="A7136" t="s">
        <v>4484</v>
      </c>
      <c r="B7136" t="s">
        <v>33</v>
      </c>
      <c r="C7136" t="s">
        <v>229</v>
      </c>
      <c r="D7136" t="s">
        <v>230</v>
      </c>
      <c r="E7136" s="4">
        <v>83458</v>
      </c>
      <c r="F7136" s="4" t="s">
        <v>365</v>
      </c>
      <c r="G7136" s="4">
        <v>3340</v>
      </c>
      <c r="H7136" t="str">
        <f>CONCATENATE(Source[[#This Row],[Subject]],TRIM(Source[[#This Row],[Course]]))</f>
        <v>ESLN3340</v>
      </c>
      <c r="I7136" t="str">
        <f>VLOOKUP(Source[[#This Row],[SubjCrse]],'Courses and Categories'!$E$2:$G$1816,3,FALSE)</f>
        <v>Noncredit ESL</v>
      </c>
      <c r="J7136">
        <v>302</v>
      </c>
      <c r="K7136" t="s">
        <v>460</v>
      </c>
      <c r="L7136" t="s">
        <v>39</v>
      </c>
      <c r="M7136" t="s">
        <v>40</v>
      </c>
      <c r="N7136" t="s">
        <v>195</v>
      </c>
      <c r="O7136">
        <v>1015</v>
      </c>
      <c r="P7136">
        <v>1205</v>
      </c>
      <c r="Q7136" t="s">
        <v>247</v>
      </c>
      <c r="S7136" t="s">
        <v>248</v>
      </c>
      <c r="T7136">
        <v>1</v>
      </c>
      <c r="U7136" s="1">
        <v>43694</v>
      </c>
      <c r="V7136" s="1">
        <v>43819</v>
      </c>
      <c r="W7136" t="s">
        <v>464</v>
      </c>
      <c r="X7136" t="s">
        <v>46</v>
      </c>
      <c r="Y7136">
        <v>101</v>
      </c>
      <c r="Z7136">
        <v>55</v>
      </c>
      <c r="AA7136">
        <v>200</v>
      </c>
      <c r="AB7136">
        <v>27.5</v>
      </c>
      <c r="AD7136">
        <f>IF(ISBLANK(Source[[#This Row],[CrosslistID]]),1,1/COUNTIFS(Source[CrosslistID],Source[[#This Row],[CrosslistID]],Source[TermDesc],Source[[#This Row],[TermDesc]]))</f>
        <v>1</v>
      </c>
      <c r="AG7136">
        <v>0</v>
      </c>
      <c r="AH7136">
        <v>27.5</v>
      </c>
      <c r="AI7136">
        <v>7.1920000000000002</v>
      </c>
      <c r="AJ7136">
        <v>7.1920000000000002</v>
      </c>
      <c r="AK7136">
        <v>0.4</v>
      </c>
      <c r="AL71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7.1920000000000002</v>
      </c>
      <c r="AM7136">
        <f>IF(AND(Source[[#This Row],[Credit_Noncredit]]="Noncredit",Source[[#This Row],[FTEF]]&gt;0),Source[[#This Row],[NC XLST FTES]]*525/(437.5*Source[[#This Row],[FTEF]]),0)</f>
        <v>21.576000000000001</v>
      </c>
      <c r="AN7136">
        <f>IF(Source[[#This Row],[Credit_Noncredit]]="Credit",Source[[#This Row],[Census Enrollment]],Source[[#This Row],[Noncredit Avg. Attendance]])</f>
        <v>21.576000000000001</v>
      </c>
    </row>
    <row r="7137" spans="1:40" x14ac:dyDescent="0.25">
      <c r="A7137" t="s">
        <v>4484</v>
      </c>
      <c r="B7137" t="s">
        <v>33</v>
      </c>
      <c r="C7137" t="s">
        <v>229</v>
      </c>
      <c r="D7137" t="s">
        <v>230</v>
      </c>
      <c r="E7137" s="4">
        <v>81885</v>
      </c>
      <c r="F7137" s="4" t="s">
        <v>365</v>
      </c>
      <c r="G7137" s="4">
        <v>3340</v>
      </c>
      <c r="H7137" t="str">
        <f>CONCATENATE(Source[[#This Row],[Subject]],TRIM(Source[[#This Row],[Course]]))</f>
        <v>ESLN3340</v>
      </c>
      <c r="I7137" t="str">
        <f>VLOOKUP(Source[[#This Row],[SubjCrse]],'Courses and Categories'!$E$2:$G$1816,3,FALSE)</f>
        <v>Noncredit ESL</v>
      </c>
      <c r="J7137">
        <v>303</v>
      </c>
      <c r="K7137" t="s">
        <v>460</v>
      </c>
      <c r="L7137" t="s">
        <v>87</v>
      </c>
      <c r="M7137" t="s">
        <v>40</v>
      </c>
      <c r="N7137" t="s">
        <v>63</v>
      </c>
      <c r="O7137">
        <v>1830</v>
      </c>
      <c r="P7137">
        <v>2045</v>
      </c>
      <c r="Q7137" t="s">
        <v>247</v>
      </c>
      <c r="S7137" t="s">
        <v>248</v>
      </c>
      <c r="T7137">
        <v>1</v>
      </c>
      <c r="U7137" s="1">
        <v>43694</v>
      </c>
      <c r="V7137" s="1">
        <v>43819</v>
      </c>
      <c r="W7137" t="s">
        <v>1842</v>
      </c>
      <c r="X7137" t="s">
        <v>46</v>
      </c>
      <c r="Y7137">
        <v>114</v>
      </c>
      <c r="Z7137">
        <v>80</v>
      </c>
      <c r="AA7137">
        <v>200</v>
      </c>
      <c r="AB7137">
        <v>40</v>
      </c>
      <c r="AD7137">
        <f>IF(ISBLANK(Source[[#This Row],[CrosslistID]]),1,1/COUNTIFS(Source[CrosslistID],Source[[#This Row],[CrosslistID]],Source[TermDesc],Source[[#This Row],[TermDesc]]))</f>
        <v>1</v>
      </c>
      <c r="AG7137">
        <v>0</v>
      </c>
      <c r="AH7137">
        <v>40</v>
      </c>
      <c r="AI7137">
        <v>6.8380000000000001</v>
      </c>
      <c r="AJ7137">
        <v>6.8380000000000001</v>
      </c>
      <c r="AK7137">
        <v>0.32</v>
      </c>
      <c r="AL71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6.8380000000000001</v>
      </c>
      <c r="AM7137">
        <f>IF(AND(Source[[#This Row],[Credit_Noncredit]]="Noncredit",Source[[#This Row],[FTEF]]&gt;0),Source[[#This Row],[NC XLST FTES]]*525/(437.5*Source[[#This Row],[FTEF]]),0)</f>
        <v>25.642499999999998</v>
      </c>
      <c r="AN7137">
        <f>IF(Source[[#This Row],[Credit_Noncredit]]="Credit",Source[[#This Row],[Census Enrollment]],Source[[#This Row],[Noncredit Avg. Attendance]])</f>
        <v>25.642499999999998</v>
      </c>
    </row>
    <row r="7138" spans="1:40" x14ac:dyDescent="0.25">
      <c r="A7138" t="s">
        <v>4484</v>
      </c>
      <c r="B7138" t="s">
        <v>33</v>
      </c>
      <c r="C7138" t="s">
        <v>229</v>
      </c>
      <c r="D7138" t="s">
        <v>230</v>
      </c>
      <c r="E7138" s="4">
        <v>82932</v>
      </c>
      <c r="F7138" s="4" t="s">
        <v>365</v>
      </c>
      <c r="G7138" s="4">
        <v>3340</v>
      </c>
      <c r="H7138" t="str">
        <f>CONCATENATE(Source[[#This Row],[Subject]],TRIM(Source[[#This Row],[Course]]))</f>
        <v>ESLN3340</v>
      </c>
      <c r="I7138" t="str">
        <f>VLOOKUP(Source[[#This Row],[SubjCrse]],'Courses and Categories'!$E$2:$G$1816,3,FALSE)</f>
        <v>Noncredit ESL</v>
      </c>
      <c r="J7138">
        <v>401</v>
      </c>
      <c r="K7138" t="s">
        <v>460</v>
      </c>
      <c r="L7138" t="s">
        <v>39</v>
      </c>
      <c r="M7138" t="s">
        <v>40</v>
      </c>
      <c r="N7138" t="s">
        <v>63</v>
      </c>
      <c r="O7138">
        <v>1520</v>
      </c>
      <c r="P7138">
        <v>1735</v>
      </c>
      <c r="Q7138" t="s">
        <v>64</v>
      </c>
      <c r="S7138" t="s">
        <v>65</v>
      </c>
      <c r="T7138">
        <v>1</v>
      </c>
      <c r="U7138" s="1">
        <v>43694</v>
      </c>
      <c r="V7138" s="1">
        <v>43819</v>
      </c>
      <c r="W7138" t="s">
        <v>348</v>
      </c>
      <c r="X7138" t="s">
        <v>46</v>
      </c>
      <c r="Y7138">
        <v>126</v>
      </c>
      <c r="Z7138">
        <v>53</v>
      </c>
      <c r="AA7138">
        <v>300</v>
      </c>
      <c r="AB7138">
        <v>17.666699999999999</v>
      </c>
      <c r="AD7138">
        <f>IF(ISBLANK(Source[[#This Row],[CrosslistID]]),1,1/COUNTIFS(Source[CrosslistID],Source[[#This Row],[CrosslistID]],Source[TermDesc],Source[[#This Row],[TermDesc]]))</f>
        <v>1</v>
      </c>
      <c r="AG7138">
        <v>0</v>
      </c>
      <c r="AH7138">
        <v>17.666699999999999</v>
      </c>
      <c r="AI7138">
        <v>8.01</v>
      </c>
      <c r="AJ7138">
        <v>8.01</v>
      </c>
      <c r="AK7138">
        <v>0.4</v>
      </c>
      <c r="AL71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8.01</v>
      </c>
      <c r="AM7138">
        <f>IF(AND(Source[[#This Row],[Credit_Noncredit]]="Noncredit",Source[[#This Row],[FTEF]]&gt;0),Source[[#This Row],[NC XLST FTES]]*525/(437.5*Source[[#This Row],[FTEF]]),0)</f>
        <v>24.03</v>
      </c>
      <c r="AN7138">
        <f>IF(Source[[#This Row],[Credit_Noncredit]]="Credit",Source[[#This Row],[Census Enrollment]],Source[[#This Row],[Noncredit Avg. Attendance]])</f>
        <v>24.03</v>
      </c>
    </row>
    <row r="7139" spans="1:40" x14ac:dyDescent="0.25">
      <c r="A7139" t="s">
        <v>4484</v>
      </c>
      <c r="B7139" t="s">
        <v>33</v>
      </c>
      <c r="C7139" t="s">
        <v>229</v>
      </c>
      <c r="D7139" t="s">
        <v>230</v>
      </c>
      <c r="E7139" s="4">
        <v>83452</v>
      </c>
      <c r="F7139" s="4" t="s">
        <v>365</v>
      </c>
      <c r="G7139" s="4">
        <v>3340</v>
      </c>
      <c r="H7139" t="str">
        <f>CONCATENATE(Source[[#This Row],[Subject]],TRIM(Source[[#This Row],[Course]]))</f>
        <v>ESLN3340</v>
      </c>
      <c r="I7139" t="str">
        <f>VLOOKUP(Source[[#This Row],[SubjCrse]],'Courses and Categories'!$E$2:$G$1816,3,FALSE)</f>
        <v>Noncredit ESL</v>
      </c>
      <c r="J7139">
        <v>501</v>
      </c>
      <c r="K7139" t="s">
        <v>460</v>
      </c>
      <c r="L7139" t="s">
        <v>39</v>
      </c>
      <c r="M7139" t="s">
        <v>40</v>
      </c>
      <c r="N7139" t="s">
        <v>195</v>
      </c>
      <c r="O7139">
        <v>1000</v>
      </c>
      <c r="P7139">
        <v>1150</v>
      </c>
      <c r="Q7139" t="s">
        <v>76</v>
      </c>
      <c r="R7139">
        <v>320</v>
      </c>
      <c r="S7139" t="s">
        <v>77</v>
      </c>
      <c r="T7139">
        <v>1</v>
      </c>
      <c r="U7139" s="1">
        <v>43694</v>
      </c>
      <c r="V7139" s="1">
        <v>43819</v>
      </c>
      <c r="W7139" t="s">
        <v>342</v>
      </c>
      <c r="X7139" t="s">
        <v>46</v>
      </c>
      <c r="Y7139">
        <v>132</v>
      </c>
      <c r="Z7139">
        <v>58</v>
      </c>
      <c r="AA7139">
        <v>150</v>
      </c>
      <c r="AB7139">
        <v>38.666699999999999</v>
      </c>
      <c r="AD7139">
        <f>IF(ISBLANK(Source[[#This Row],[CrosslistID]]),1,1/COUNTIFS(Source[CrosslistID],Source[[#This Row],[CrosslistID]],Source[TermDesc],Source[[#This Row],[TermDesc]]))</f>
        <v>1</v>
      </c>
      <c r="AG7139">
        <v>0</v>
      </c>
      <c r="AH7139">
        <v>38.666699999999999</v>
      </c>
      <c r="AI7139">
        <v>7.1660000000000004</v>
      </c>
      <c r="AJ7139">
        <v>7.1660000000000004</v>
      </c>
      <c r="AK7139">
        <v>0.4</v>
      </c>
      <c r="AL71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7.1660000000000004</v>
      </c>
      <c r="AM7139">
        <f>IF(AND(Source[[#This Row],[Credit_Noncredit]]="Noncredit",Source[[#This Row],[FTEF]]&gt;0),Source[[#This Row],[NC XLST FTES]]*525/(437.5*Source[[#This Row],[FTEF]]),0)</f>
        <v>21.498000000000001</v>
      </c>
      <c r="AN7139">
        <f>IF(Source[[#This Row],[Credit_Noncredit]]="Credit",Source[[#This Row],[Census Enrollment]],Source[[#This Row],[Noncredit Avg. Attendance]])</f>
        <v>21.498000000000001</v>
      </c>
    </row>
    <row r="7140" spans="1:40" x14ac:dyDescent="0.25">
      <c r="A7140" t="s">
        <v>4484</v>
      </c>
      <c r="B7140" t="s">
        <v>33</v>
      </c>
      <c r="C7140" t="s">
        <v>229</v>
      </c>
      <c r="D7140" t="s">
        <v>230</v>
      </c>
      <c r="E7140" s="4">
        <v>81617</v>
      </c>
      <c r="F7140" s="4" t="s">
        <v>365</v>
      </c>
      <c r="G7140" s="4">
        <v>3340</v>
      </c>
      <c r="H7140" t="str">
        <f>CONCATENATE(Source[[#This Row],[Subject]],TRIM(Source[[#This Row],[Course]]))</f>
        <v>ESLN3340</v>
      </c>
      <c r="I7140" t="str">
        <f>VLOOKUP(Source[[#This Row],[SubjCrse]],'Courses and Categories'!$E$2:$G$1816,3,FALSE)</f>
        <v>Noncredit ESL</v>
      </c>
      <c r="J7140">
        <v>701</v>
      </c>
      <c r="K7140" t="s">
        <v>460</v>
      </c>
      <c r="L7140" t="s">
        <v>87</v>
      </c>
      <c r="M7140" t="s">
        <v>40</v>
      </c>
      <c r="N7140" t="s">
        <v>63</v>
      </c>
      <c r="O7140">
        <v>1630</v>
      </c>
      <c r="P7140">
        <v>1845</v>
      </c>
      <c r="Q7140" t="s">
        <v>52</v>
      </c>
      <c r="R7140">
        <v>369</v>
      </c>
      <c r="S7140" t="s">
        <v>53</v>
      </c>
      <c r="T7140">
        <v>1</v>
      </c>
      <c r="U7140" s="1">
        <v>43694</v>
      </c>
      <c r="V7140" s="1">
        <v>43819</v>
      </c>
      <c r="W7140" t="s">
        <v>457</v>
      </c>
      <c r="X7140" t="s">
        <v>46</v>
      </c>
      <c r="Y7140">
        <v>135</v>
      </c>
      <c r="Z7140">
        <v>51</v>
      </c>
      <c r="AA7140">
        <v>400</v>
      </c>
      <c r="AB7140">
        <v>12.75</v>
      </c>
      <c r="AD7140">
        <f>IF(ISBLANK(Source[[#This Row],[CrosslistID]]),1,1/COUNTIFS(Source[CrosslistID],Source[[#This Row],[CrosslistID]],Source[TermDesc],Source[[#This Row],[TermDesc]]))</f>
        <v>1</v>
      </c>
      <c r="AG7140">
        <v>0</v>
      </c>
      <c r="AH7140">
        <v>12.75</v>
      </c>
      <c r="AI7140">
        <v>7.2489999999999997</v>
      </c>
      <c r="AJ7140">
        <v>7.2489999999999997</v>
      </c>
      <c r="AK7140">
        <v>0.4</v>
      </c>
      <c r="AL71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7.2489999999999997</v>
      </c>
      <c r="AM7140">
        <f>IF(AND(Source[[#This Row],[Credit_Noncredit]]="Noncredit",Source[[#This Row],[FTEF]]&gt;0),Source[[#This Row],[NC XLST FTES]]*525/(437.5*Source[[#This Row],[FTEF]]),0)</f>
        <v>21.747</v>
      </c>
      <c r="AN7140">
        <f>IF(Source[[#This Row],[Credit_Noncredit]]="Credit",Source[[#This Row],[Census Enrollment]],Source[[#This Row],[Noncredit Avg. Attendance]])</f>
        <v>21.747</v>
      </c>
    </row>
    <row r="7141" spans="1:40" x14ac:dyDescent="0.25">
      <c r="A7141" t="s">
        <v>4484</v>
      </c>
      <c r="B7141" t="s">
        <v>33</v>
      </c>
      <c r="C7141" t="s">
        <v>229</v>
      </c>
      <c r="D7141" t="s">
        <v>230</v>
      </c>
      <c r="E7141" s="4">
        <v>83041</v>
      </c>
      <c r="F7141" s="4" t="s">
        <v>365</v>
      </c>
      <c r="G7141" s="4">
        <v>3350</v>
      </c>
      <c r="H7141" t="str">
        <f>CONCATENATE(Source[[#This Row],[Subject]],TRIM(Source[[#This Row],[Course]]))</f>
        <v>ESLN3350</v>
      </c>
      <c r="I7141" t="str">
        <f>VLOOKUP(Source[[#This Row],[SubjCrse]],'Courses and Categories'!$E$2:$G$1816,3,FALSE)</f>
        <v>Noncredit ESL</v>
      </c>
      <c r="J7141">
        <v>102</v>
      </c>
      <c r="K7141" t="s">
        <v>481</v>
      </c>
      <c r="L7141" t="s">
        <v>39</v>
      </c>
      <c r="M7141" t="s">
        <v>40</v>
      </c>
      <c r="N7141" t="s">
        <v>63</v>
      </c>
      <c r="O7141">
        <v>840</v>
      </c>
      <c r="P7141">
        <v>1100</v>
      </c>
      <c r="Q7141" t="s">
        <v>420</v>
      </c>
      <c r="R7141">
        <v>266</v>
      </c>
      <c r="S7141" t="s">
        <v>134</v>
      </c>
      <c r="T7141">
        <v>1</v>
      </c>
      <c r="U7141" s="1">
        <v>43694</v>
      </c>
      <c r="V7141" s="1">
        <v>43819</v>
      </c>
      <c r="W7141" t="s">
        <v>483</v>
      </c>
      <c r="X7141" t="s">
        <v>46</v>
      </c>
      <c r="Y7141">
        <v>156</v>
      </c>
      <c r="Z7141">
        <v>109</v>
      </c>
      <c r="AA7141">
        <v>200</v>
      </c>
      <c r="AB7141">
        <v>54.5</v>
      </c>
      <c r="AD7141">
        <f>IF(ISBLANK(Source[[#This Row],[CrosslistID]]),1,1/COUNTIFS(Source[CrosslistID],Source[[#This Row],[CrosslistID]],Source[TermDesc],Source[[#This Row],[TermDesc]]))</f>
        <v>1</v>
      </c>
      <c r="AG7141">
        <v>0</v>
      </c>
      <c r="AH7141">
        <v>54.5</v>
      </c>
      <c r="AI7141">
        <v>14.638</v>
      </c>
      <c r="AJ7141">
        <v>14.638</v>
      </c>
      <c r="AK7141">
        <v>0.4</v>
      </c>
      <c r="AL71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14.638</v>
      </c>
      <c r="AM7141">
        <f>IF(AND(Source[[#This Row],[Credit_Noncredit]]="Noncredit",Source[[#This Row],[FTEF]]&gt;0),Source[[#This Row],[NC XLST FTES]]*525/(437.5*Source[[#This Row],[FTEF]]),0)</f>
        <v>43.914000000000001</v>
      </c>
      <c r="AN7141">
        <f>IF(Source[[#This Row],[Credit_Noncredit]]="Credit",Source[[#This Row],[Census Enrollment]],Source[[#This Row],[Noncredit Avg. Attendance]])</f>
        <v>43.914000000000001</v>
      </c>
    </row>
    <row r="7142" spans="1:40" x14ac:dyDescent="0.25">
      <c r="A7142" t="s">
        <v>4484</v>
      </c>
      <c r="B7142" t="s">
        <v>33</v>
      </c>
      <c r="C7142" t="s">
        <v>229</v>
      </c>
      <c r="D7142" t="s">
        <v>230</v>
      </c>
      <c r="E7142" s="4">
        <v>81236</v>
      </c>
      <c r="F7142" s="4" t="s">
        <v>365</v>
      </c>
      <c r="G7142" s="4">
        <v>3350</v>
      </c>
      <c r="H7142" t="str">
        <f>CONCATENATE(Source[[#This Row],[Subject]],TRIM(Source[[#This Row],[Course]]))</f>
        <v>ESLN3350</v>
      </c>
      <c r="I7142" t="str">
        <f>VLOOKUP(Source[[#This Row],[SubjCrse]],'Courses and Categories'!$E$2:$G$1816,3,FALSE)</f>
        <v>Noncredit ESL</v>
      </c>
      <c r="J7142">
        <v>103</v>
      </c>
      <c r="K7142" t="s">
        <v>481</v>
      </c>
      <c r="L7142" t="s">
        <v>39</v>
      </c>
      <c r="M7142" t="s">
        <v>40</v>
      </c>
      <c r="N7142" t="s">
        <v>63</v>
      </c>
      <c r="O7142">
        <v>1310</v>
      </c>
      <c r="P7142">
        <v>1525</v>
      </c>
      <c r="Q7142" t="s">
        <v>420</v>
      </c>
      <c r="R7142">
        <v>181</v>
      </c>
      <c r="S7142" t="s">
        <v>134</v>
      </c>
      <c r="T7142">
        <v>1</v>
      </c>
      <c r="U7142" s="1">
        <v>43694</v>
      </c>
      <c r="V7142" s="1">
        <v>43819</v>
      </c>
      <c r="W7142" t="s">
        <v>483</v>
      </c>
      <c r="X7142" t="s">
        <v>46</v>
      </c>
      <c r="Y7142">
        <v>174</v>
      </c>
      <c r="Z7142">
        <v>150</v>
      </c>
      <c r="AA7142">
        <v>200</v>
      </c>
      <c r="AB7142">
        <v>75</v>
      </c>
      <c r="AD7142">
        <f>IF(ISBLANK(Source[[#This Row],[CrosslistID]]),1,1/COUNTIFS(Source[CrosslistID],Source[[#This Row],[CrosslistID]],Source[TermDesc],Source[[#This Row],[TermDesc]]))</f>
        <v>1</v>
      </c>
      <c r="AG7142">
        <v>0</v>
      </c>
      <c r="AH7142">
        <v>75</v>
      </c>
      <c r="AI7142">
        <v>11.842000000000001</v>
      </c>
      <c r="AJ7142">
        <v>11.842000000000001</v>
      </c>
      <c r="AK7142">
        <v>0.4</v>
      </c>
      <c r="AL71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11.842000000000001</v>
      </c>
      <c r="AM7142">
        <f>IF(AND(Source[[#This Row],[Credit_Noncredit]]="Noncredit",Source[[#This Row],[FTEF]]&gt;0),Source[[#This Row],[NC XLST FTES]]*525/(437.5*Source[[#This Row],[FTEF]]),0)</f>
        <v>35.526000000000003</v>
      </c>
      <c r="AN7142">
        <f>IF(Source[[#This Row],[Credit_Noncredit]]="Credit",Source[[#This Row],[Census Enrollment]],Source[[#This Row],[Noncredit Avg. Attendance]])</f>
        <v>35.526000000000003</v>
      </c>
    </row>
    <row r="7143" spans="1:40" x14ac:dyDescent="0.25">
      <c r="A7143" t="s">
        <v>4484</v>
      </c>
      <c r="B7143" t="s">
        <v>33</v>
      </c>
      <c r="C7143" t="s">
        <v>229</v>
      </c>
      <c r="D7143" t="s">
        <v>230</v>
      </c>
      <c r="E7143" s="4">
        <v>82636</v>
      </c>
      <c r="F7143" s="4" t="s">
        <v>365</v>
      </c>
      <c r="G7143" s="4">
        <v>3350</v>
      </c>
      <c r="H7143" t="str">
        <f>CONCATENATE(Source[[#This Row],[Subject]],TRIM(Source[[#This Row],[Course]]))</f>
        <v>ESLN3350</v>
      </c>
      <c r="I7143" t="str">
        <f>VLOOKUP(Source[[#This Row],[SubjCrse]],'Courses and Categories'!$E$2:$G$1816,3,FALSE)</f>
        <v>Noncredit ESL</v>
      </c>
      <c r="J7143">
        <v>104</v>
      </c>
      <c r="K7143" t="s">
        <v>481</v>
      </c>
      <c r="L7143" t="s">
        <v>87</v>
      </c>
      <c r="M7143" t="s">
        <v>40</v>
      </c>
      <c r="N7143" t="s">
        <v>63</v>
      </c>
      <c r="O7143">
        <v>1810</v>
      </c>
      <c r="P7143">
        <v>2025</v>
      </c>
      <c r="Q7143" t="s">
        <v>422</v>
      </c>
      <c r="R7143">
        <v>201</v>
      </c>
      <c r="S7143" t="s">
        <v>134</v>
      </c>
      <c r="T7143">
        <v>1</v>
      </c>
      <c r="U7143" s="1">
        <v>43694</v>
      </c>
      <c r="V7143" s="1">
        <v>43819</v>
      </c>
      <c r="W7143" t="s">
        <v>117</v>
      </c>
      <c r="X7143" t="s">
        <v>46</v>
      </c>
      <c r="Y7143">
        <v>128</v>
      </c>
      <c r="Z7143">
        <v>124</v>
      </c>
      <c r="AA7143">
        <v>200</v>
      </c>
      <c r="AB7143">
        <v>62</v>
      </c>
      <c r="AD7143">
        <f>IF(ISBLANK(Source[[#This Row],[CrosslistID]]),1,1/COUNTIFS(Source[CrosslistID],Source[[#This Row],[CrosslistID]],Source[TermDesc],Source[[#This Row],[TermDesc]]))</f>
        <v>1</v>
      </c>
      <c r="AG7143">
        <v>0</v>
      </c>
      <c r="AH7143">
        <v>62</v>
      </c>
      <c r="AI7143">
        <v>4.91</v>
      </c>
      <c r="AJ7143">
        <v>4.91</v>
      </c>
      <c r="AK7143">
        <v>0.4</v>
      </c>
      <c r="AL71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4.91</v>
      </c>
      <c r="AM7143">
        <f>IF(AND(Source[[#This Row],[Credit_Noncredit]]="Noncredit",Source[[#This Row],[FTEF]]&gt;0),Source[[#This Row],[NC XLST FTES]]*525/(437.5*Source[[#This Row],[FTEF]]),0)</f>
        <v>14.73</v>
      </c>
      <c r="AN7143">
        <f>IF(Source[[#This Row],[Credit_Noncredit]]="Credit",Source[[#This Row],[Census Enrollment]],Source[[#This Row],[Noncredit Avg. Attendance]])</f>
        <v>14.73</v>
      </c>
    </row>
    <row r="7144" spans="1:40" x14ac:dyDescent="0.25">
      <c r="A7144" t="s">
        <v>4484</v>
      </c>
      <c r="B7144" t="s">
        <v>33</v>
      </c>
      <c r="C7144" t="s">
        <v>229</v>
      </c>
      <c r="D7144" t="s">
        <v>230</v>
      </c>
      <c r="E7144" s="4">
        <v>83594</v>
      </c>
      <c r="F7144" s="4" t="s">
        <v>365</v>
      </c>
      <c r="G7144" s="4">
        <v>3350</v>
      </c>
      <c r="H7144" t="str">
        <f>CONCATENATE(Source[[#This Row],[Subject]],TRIM(Source[[#This Row],[Course]]))</f>
        <v>ESLN3350</v>
      </c>
      <c r="I7144" t="str">
        <f>VLOOKUP(Source[[#This Row],[SubjCrse]],'Courses and Categories'!$E$2:$G$1816,3,FALSE)</f>
        <v>Noncredit ESL</v>
      </c>
      <c r="J7144">
        <v>105</v>
      </c>
      <c r="K7144" t="s">
        <v>481</v>
      </c>
      <c r="L7144" t="s">
        <v>39</v>
      </c>
      <c r="M7144" t="s">
        <v>40</v>
      </c>
      <c r="N7144" t="s">
        <v>63</v>
      </c>
      <c r="O7144">
        <v>840</v>
      </c>
      <c r="P7144">
        <v>1100</v>
      </c>
      <c r="Q7144" t="s">
        <v>1649</v>
      </c>
      <c r="R7144">
        <v>255</v>
      </c>
      <c r="S7144" t="s">
        <v>134</v>
      </c>
      <c r="T7144" t="s">
        <v>44</v>
      </c>
      <c r="U7144" s="1">
        <v>43711</v>
      </c>
      <c r="V7144" s="1">
        <v>43819</v>
      </c>
      <c r="W7144" t="s">
        <v>351</v>
      </c>
      <c r="X7144" t="s">
        <v>46</v>
      </c>
      <c r="Y7144">
        <v>67</v>
      </c>
      <c r="Z7144">
        <v>64</v>
      </c>
      <c r="AA7144">
        <v>200</v>
      </c>
      <c r="AB7144">
        <v>32</v>
      </c>
      <c r="AD7144">
        <f>IF(ISBLANK(Source[[#This Row],[CrosslistID]]),1,1/COUNTIFS(Source[CrosslistID],Source[[#This Row],[CrosslistID]],Source[TermDesc],Source[[#This Row],[TermDesc]]))</f>
        <v>1</v>
      </c>
      <c r="AG7144">
        <v>0</v>
      </c>
      <c r="AH7144">
        <v>32</v>
      </c>
      <c r="AI7144">
        <v>6.5</v>
      </c>
      <c r="AJ7144">
        <v>6.5</v>
      </c>
      <c r="AK7144">
        <v>0.4</v>
      </c>
      <c r="AL71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6.5</v>
      </c>
      <c r="AM7144">
        <f>IF(AND(Source[[#This Row],[Credit_Noncredit]]="Noncredit",Source[[#This Row],[FTEF]]&gt;0),Source[[#This Row],[NC XLST FTES]]*525/(437.5*Source[[#This Row],[FTEF]]),0)</f>
        <v>19.5</v>
      </c>
      <c r="AN7144">
        <f>IF(Source[[#This Row],[Credit_Noncredit]]="Credit",Source[[#This Row],[Census Enrollment]],Source[[#This Row],[Noncredit Avg. Attendance]])</f>
        <v>19.5</v>
      </c>
    </row>
    <row r="7145" spans="1:40" x14ac:dyDescent="0.25">
      <c r="A7145" t="s">
        <v>4484</v>
      </c>
      <c r="B7145" t="s">
        <v>33</v>
      </c>
      <c r="C7145" t="s">
        <v>229</v>
      </c>
      <c r="D7145" t="s">
        <v>230</v>
      </c>
      <c r="E7145" s="4">
        <v>80328</v>
      </c>
      <c r="F7145" s="4" t="s">
        <v>365</v>
      </c>
      <c r="G7145" s="4">
        <v>3400</v>
      </c>
      <c r="H7145" t="str">
        <f>CONCATENATE(Source[[#This Row],[Subject]],TRIM(Source[[#This Row],[Course]]))</f>
        <v>ESLN3400</v>
      </c>
      <c r="I7145" t="str">
        <f>VLOOKUP(Source[[#This Row],[SubjCrse]],'Courses and Categories'!$E$2:$G$1816,3,FALSE)</f>
        <v>Noncredit ESL</v>
      </c>
      <c r="J7145">
        <v>202</v>
      </c>
      <c r="K7145" t="s">
        <v>490</v>
      </c>
      <c r="L7145" t="s">
        <v>39</v>
      </c>
      <c r="M7145" t="s">
        <v>40</v>
      </c>
      <c r="N7145" t="s">
        <v>195</v>
      </c>
      <c r="O7145">
        <v>1015</v>
      </c>
      <c r="P7145">
        <v>1205</v>
      </c>
      <c r="Q7145" t="s">
        <v>60</v>
      </c>
      <c r="R7145">
        <v>333</v>
      </c>
      <c r="S7145" t="s">
        <v>61</v>
      </c>
      <c r="T7145">
        <v>1</v>
      </c>
      <c r="U7145" s="1">
        <v>43694</v>
      </c>
      <c r="V7145" s="1">
        <v>43819</v>
      </c>
      <c r="W7145" t="s">
        <v>523</v>
      </c>
      <c r="X7145" t="s">
        <v>46</v>
      </c>
      <c r="Y7145">
        <v>87</v>
      </c>
      <c r="Z7145">
        <v>58</v>
      </c>
      <c r="AA7145">
        <v>300</v>
      </c>
      <c r="AB7145">
        <v>19.333300000000001</v>
      </c>
      <c r="AD7145">
        <f>IF(ISBLANK(Source[[#This Row],[CrosslistID]]),1,1/COUNTIFS(Source[CrosslistID],Source[[#This Row],[CrosslistID]],Source[TermDesc],Source[[#This Row],[TermDesc]]))</f>
        <v>1</v>
      </c>
      <c r="AG7145">
        <v>0</v>
      </c>
      <c r="AH7145">
        <v>19.333300000000001</v>
      </c>
      <c r="AI7145">
        <v>8.5489999999999995</v>
      </c>
      <c r="AJ7145">
        <v>8.5489999999999995</v>
      </c>
      <c r="AK7145">
        <v>0.4</v>
      </c>
      <c r="AL71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8.5489999999999995</v>
      </c>
      <c r="AM7145">
        <f>IF(AND(Source[[#This Row],[Credit_Noncredit]]="Noncredit",Source[[#This Row],[FTEF]]&gt;0),Source[[#This Row],[NC XLST FTES]]*525/(437.5*Source[[#This Row],[FTEF]]),0)</f>
        <v>25.646999999999998</v>
      </c>
      <c r="AN7145">
        <f>IF(Source[[#This Row],[Credit_Noncredit]]="Credit",Source[[#This Row],[Census Enrollment]],Source[[#This Row],[Noncredit Avg. Attendance]])</f>
        <v>25.646999999999998</v>
      </c>
    </row>
    <row r="7146" spans="1:40" x14ac:dyDescent="0.25">
      <c r="A7146" t="s">
        <v>4484</v>
      </c>
      <c r="B7146" t="s">
        <v>33</v>
      </c>
      <c r="C7146" t="s">
        <v>229</v>
      </c>
      <c r="D7146" t="s">
        <v>230</v>
      </c>
      <c r="E7146" s="4">
        <v>82472</v>
      </c>
      <c r="F7146" s="4" t="s">
        <v>365</v>
      </c>
      <c r="G7146" s="4">
        <v>3400</v>
      </c>
      <c r="H7146" t="str">
        <f>CONCATENATE(Source[[#This Row],[Subject]],TRIM(Source[[#This Row],[Course]]))</f>
        <v>ESLN3400</v>
      </c>
      <c r="I7146" t="str">
        <f>VLOOKUP(Source[[#This Row],[SubjCrse]],'Courses and Categories'!$E$2:$G$1816,3,FALSE)</f>
        <v>Noncredit ESL</v>
      </c>
      <c r="J7146">
        <v>401</v>
      </c>
      <c r="K7146" t="s">
        <v>490</v>
      </c>
      <c r="L7146" t="s">
        <v>39</v>
      </c>
      <c r="M7146" t="s">
        <v>40</v>
      </c>
      <c r="N7146" t="s">
        <v>195</v>
      </c>
      <c r="O7146">
        <v>1020</v>
      </c>
      <c r="P7146">
        <v>1210</v>
      </c>
      <c r="Q7146" t="s">
        <v>64</v>
      </c>
      <c r="S7146" t="s">
        <v>65</v>
      </c>
      <c r="T7146">
        <v>1</v>
      </c>
      <c r="U7146" s="1">
        <v>43694</v>
      </c>
      <c r="V7146" s="1">
        <v>43819</v>
      </c>
      <c r="W7146" t="s">
        <v>348</v>
      </c>
      <c r="X7146" t="s">
        <v>46</v>
      </c>
      <c r="Y7146">
        <v>116</v>
      </c>
      <c r="Z7146">
        <v>48</v>
      </c>
      <c r="AA7146">
        <v>300</v>
      </c>
      <c r="AB7146">
        <v>16</v>
      </c>
      <c r="AD7146">
        <f>IF(ISBLANK(Source[[#This Row],[CrosslistID]]),1,1/COUNTIFS(Source[CrosslistID],Source[[#This Row],[CrosslistID]],Source[TermDesc],Source[[#This Row],[TermDesc]]))</f>
        <v>1</v>
      </c>
      <c r="AG7146">
        <v>0</v>
      </c>
      <c r="AH7146">
        <v>16</v>
      </c>
      <c r="AI7146">
        <v>6.0149999999999997</v>
      </c>
      <c r="AJ7146">
        <v>6.0149999999999997</v>
      </c>
      <c r="AK7146">
        <v>0.4</v>
      </c>
      <c r="AL71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6.0149999999999997</v>
      </c>
      <c r="AM7146">
        <f>IF(AND(Source[[#This Row],[Credit_Noncredit]]="Noncredit",Source[[#This Row],[FTEF]]&gt;0),Source[[#This Row],[NC XLST FTES]]*525/(437.5*Source[[#This Row],[FTEF]]),0)</f>
        <v>18.045000000000002</v>
      </c>
      <c r="AN7146">
        <f>IF(Source[[#This Row],[Credit_Noncredit]]="Credit",Source[[#This Row],[Census Enrollment]],Source[[#This Row],[Noncredit Avg. Attendance]])</f>
        <v>18.045000000000002</v>
      </c>
    </row>
    <row r="7147" spans="1:40" x14ac:dyDescent="0.25">
      <c r="A7147" t="s">
        <v>4484</v>
      </c>
      <c r="B7147" t="s">
        <v>33</v>
      </c>
      <c r="C7147" t="s">
        <v>229</v>
      </c>
      <c r="D7147" t="s">
        <v>230</v>
      </c>
      <c r="E7147" s="4">
        <v>80149</v>
      </c>
      <c r="F7147" s="4" t="s">
        <v>365</v>
      </c>
      <c r="G7147" s="4">
        <v>3400</v>
      </c>
      <c r="H7147" t="str">
        <f>CONCATENATE(Source[[#This Row],[Subject]],TRIM(Source[[#This Row],[Course]]))</f>
        <v>ESLN3400</v>
      </c>
      <c r="I7147" t="str">
        <f>VLOOKUP(Source[[#This Row],[SubjCrse]],'Courses and Categories'!$E$2:$G$1816,3,FALSE)</f>
        <v>Noncredit ESL</v>
      </c>
      <c r="J7147">
        <v>402</v>
      </c>
      <c r="K7147" t="s">
        <v>490</v>
      </c>
      <c r="L7147" t="s">
        <v>39</v>
      </c>
      <c r="M7147" t="s">
        <v>40</v>
      </c>
      <c r="N7147" t="s">
        <v>195</v>
      </c>
      <c r="O7147">
        <v>820</v>
      </c>
      <c r="P7147">
        <v>1010</v>
      </c>
      <c r="Q7147" t="s">
        <v>64</v>
      </c>
      <c r="S7147" t="s">
        <v>65</v>
      </c>
      <c r="T7147">
        <v>1</v>
      </c>
      <c r="U7147" s="1">
        <v>43694</v>
      </c>
      <c r="V7147" s="1">
        <v>43819</v>
      </c>
      <c r="W7147" t="s">
        <v>318</v>
      </c>
      <c r="X7147" t="s">
        <v>46</v>
      </c>
      <c r="Y7147">
        <v>81</v>
      </c>
      <c r="Z7147">
        <v>34</v>
      </c>
      <c r="AA7147">
        <v>600</v>
      </c>
      <c r="AB7147">
        <v>5.6666999999999996</v>
      </c>
      <c r="AD7147">
        <f>IF(ISBLANK(Source[[#This Row],[CrosslistID]]),1,1/COUNTIFS(Source[CrosslistID],Source[[#This Row],[CrosslistID]],Source[TermDesc],Source[[#This Row],[TermDesc]]))</f>
        <v>1</v>
      </c>
      <c r="AG7147">
        <v>0</v>
      </c>
      <c r="AH7147">
        <v>5.6666999999999996</v>
      </c>
      <c r="AI7147">
        <v>5.3979999999999997</v>
      </c>
      <c r="AJ7147">
        <v>5.3979999999999997</v>
      </c>
      <c r="AK7147">
        <v>0.4</v>
      </c>
      <c r="AL71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5.3979999999999997</v>
      </c>
      <c r="AM7147">
        <f>IF(AND(Source[[#This Row],[Credit_Noncredit]]="Noncredit",Source[[#This Row],[FTEF]]&gt;0),Source[[#This Row],[NC XLST FTES]]*525/(437.5*Source[[#This Row],[FTEF]]),0)</f>
        <v>16.193999999999999</v>
      </c>
      <c r="AN7147">
        <f>IF(Source[[#This Row],[Credit_Noncredit]]="Credit",Source[[#This Row],[Census Enrollment]],Source[[#This Row],[Noncredit Avg. Attendance]])</f>
        <v>16.193999999999999</v>
      </c>
    </row>
    <row r="7148" spans="1:40" x14ac:dyDescent="0.25">
      <c r="A7148" t="s">
        <v>4484</v>
      </c>
      <c r="B7148" t="s">
        <v>33</v>
      </c>
      <c r="C7148" t="s">
        <v>229</v>
      </c>
      <c r="D7148" t="s">
        <v>230</v>
      </c>
      <c r="E7148" s="4">
        <v>80150</v>
      </c>
      <c r="F7148" s="4" t="s">
        <v>365</v>
      </c>
      <c r="G7148" s="4">
        <v>3400</v>
      </c>
      <c r="H7148" t="str">
        <f>CONCATENATE(Source[[#This Row],[Subject]],TRIM(Source[[#This Row],[Course]]))</f>
        <v>ESLN3400</v>
      </c>
      <c r="I7148" t="str">
        <f>VLOOKUP(Source[[#This Row],[SubjCrse]],'Courses and Categories'!$E$2:$G$1816,3,FALSE)</f>
        <v>Noncredit ESL</v>
      </c>
      <c r="J7148">
        <v>403</v>
      </c>
      <c r="K7148" t="s">
        <v>490</v>
      </c>
      <c r="L7148" t="s">
        <v>39</v>
      </c>
      <c r="M7148" t="s">
        <v>40</v>
      </c>
      <c r="N7148" t="s">
        <v>195</v>
      </c>
      <c r="O7148">
        <v>820</v>
      </c>
      <c r="P7148">
        <v>1010</v>
      </c>
      <c r="Q7148" t="s">
        <v>64</v>
      </c>
      <c r="S7148" t="s">
        <v>65</v>
      </c>
      <c r="T7148">
        <v>1</v>
      </c>
      <c r="U7148" s="1">
        <v>43694</v>
      </c>
      <c r="V7148" s="1">
        <v>43819</v>
      </c>
      <c r="W7148" t="s">
        <v>311</v>
      </c>
      <c r="X7148" t="s">
        <v>46</v>
      </c>
      <c r="Y7148">
        <v>80</v>
      </c>
      <c r="Z7148">
        <v>47</v>
      </c>
      <c r="AA7148">
        <v>600</v>
      </c>
      <c r="AB7148">
        <v>7.8333000000000004</v>
      </c>
      <c r="AD7148">
        <f>IF(ISBLANK(Source[[#This Row],[CrosslistID]]),1,1/COUNTIFS(Source[CrosslistID],Source[[#This Row],[CrosslistID]],Source[TermDesc],Source[[#This Row],[TermDesc]]))</f>
        <v>1</v>
      </c>
      <c r="AG7148">
        <v>0</v>
      </c>
      <c r="AH7148">
        <v>7.8333000000000004</v>
      </c>
      <c r="AI7148">
        <v>11.291</v>
      </c>
      <c r="AJ7148">
        <v>11.291</v>
      </c>
      <c r="AK7148">
        <v>0.4</v>
      </c>
      <c r="AL71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11.291</v>
      </c>
      <c r="AM7148">
        <f>IF(AND(Source[[#This Row],[Credit_Noncredit]]="Noncredit",Source[[#This Row],[FTEF]]&gt;0),Source[[#This Row],[NC XLST FTES]]*525/(437.5*Source[[#This Row],[FTEF]]),0)</f>
        <v>33.873000000000005</v>
      </c>
      <c r="AN7148">
        <f>IF(Source[[#This Row],[Credit_Noncredit]]="Credit",Source[[#This Row],[Census Enrollment]],Source[[#This Row],[Noncredit Avg. Attendance]])</f>
        <v>33.873000000000005</v>
      </c>
    </row>
    <row r="7149" spans="1:40" x14ac:dyDescent="0.25">
      <c r="A7149" t="s">
        <v>4484</v>
      </c>
      <c r="B7149" t="s">
        <v>33</v>
      </c>
      <c r="C7149" t="s">
        <v>229</v>
      </c>
      <c r="D7149" t="s">
        <v>230</v>
      </c>
      <c r="E7149" s="4">
        <v>80151</v>
      </c>
      <c r="F7149" s="4" t="s">
        <v>365</v>
      </c>
      <c r="G7149" s="4">
        <v>3400</v>
      </c>
      <c r="H7149" t="str">
        <f>CONCATENATE(Source[[#This Row],[Subject]],TRIM(Source[[#This Row],[Course]]))</f>
        <v>ESLN3400</v>
      </c>
      <c r="I7149" t="str">
        <f>VLOOKUP(Source[[#This Row],[SubjCrse]],'Courses and Categories'!$E$2:$G$1816,3,FALSE)</f>
        <v>Noncredit ESL</v>
      </c>
      <c r="J7149">
        <v>404</v>
      </c>
      <c r="K7149" t="s">
        <v>490</v>
      </c>
      <c r="L7149" t="s">
        <v>39</v>
      </c>
      <c r="M7149" t="s">
        <v>40</v>
      </c>
      <c r="N7149" t="s">
        <v>195</v>
      </c>
      <c r="O7149">
        <v>1020</v>
      </c>
      <c r="P7149">
        <v>1210</v>
      </c>
      <c r="Q7149" t="s">
        <v>64</v>
      </c>
      <c r="S7149" t="s">
        <v>65</v>
      </c>
      <c r="T7149">
        <v>1</v>
      </c>
      <c r="U7149" s="1">
        <v>43694</v>
      </c>
      <c r="V7149" s="1">
        <v>43819</v>
      </c>
      <c r="W7149" t="s">
        <v>377</v>
      </c>
      <c r="X7149" t="s">
        <v>46</v>
      </c>
      <c r="Y7149">
        <v>108</v>
      </c>
      <c r="Z7149">
        <v>54</v>
      </c>
      <c r="AA7149">
        <v>300</v>
      </c>
      <c r="AB7149">
        <v>18</v>
      </c>
      <c r="AD7149">
        <f>IF(ISBLANK(Source[[#This Row],[CrosslistID]]),1,1/COUNTIFS(Source[CrosslistID],Source[[#This Row],[CrosslistID]],Source[TermDesc],Source[[#This Row],[TermDesc]]))</f>
        <v>1</v>
      </c>
      <c r="AG7149">
        <v>0</v>
      </c>
      <c r="AH7149">
        <v>18</v>
      </c>
      <c r="AI7149">
        <v>10.579000000000001</v>
      </c>
      <c r="AJ7149">
        <v>10.579000000000001</v>
      </c>
      <c r="AK7149">
        <v>0.4</v>
      </c>
      <c r="AL71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10.579000000000001</v>
      </c>
      <c r="AM7149">
        <f>IF(AND(Source[[#This Row],[Credit_Noncredit]]="Noncredit",Source[[#This Row],[FTEF]]&gt;0),Source[[#This Row],[NC XLST FTES]]*525/(437.5*Source[[#This Row],[FTEF]]),0)</f>
        <v>31.737000000000002</v>
      </c>
      <c r="AN7149">
        <f>IF(Source[[#This Row],[Credit_Noncredit]]="Credit",Source[[#This Row],[Census Enrollment]],Source[[#This Row],[Noncredit Avg. Attendance]])</f>
        <v>31.737000000000002</v>
      </c>
    </row>
    <row r="7150" spans="1:40" x14ac:dyDescent="0.25">
      <c r="A7150" t="s">
        <v>4484</v>
      </c>
      <c r="B7150" t="s">
        <v>33</v>
      </c>
      <c r="C7150" t="s">
        <v>229</v>
      </c>
      <c r="D7150" t="s">
        <v>230</v>
      </c>
      <c r="E7150" s="4">
        <v>80152</v>
      </c>
      <c r="F7150" s="4" t="s">
        <v>365</v>
      </c>
      <c r="G7150" s="4">
        <v>3400</v>
      </c>
      <c r="H7150" t="str">
        <f>CONCATENATE(Source[[#This Row],[Subject]],TRIM(Source[[#This Row],[Course]]))</f>
        <v>ESLN3400</v>
      </c>
      <c r="I7150" t="str">
        <f>VLOOKUP(Source[[#This Row],[SubjCrse]],'Courses and Categories'!$E$2:$G$1816,3,FALSE)</f>
        <v>Noncredit ESL</v>
      </c>
      <c r="J7150">
        <v>405</v>
      </c>
      <c r="K7150" t="s">
        <v>490</v>
      </c>
      <c r="L7150" t="s">
        <v>39</v>
      </c>
      <c r="M7150" t="s">
        <v>40</v>
      </c>
      <c r="N7150" t="s">
        <v>195</v>
      </c>
      <c r="O7150">
        <v>1320</v>
      </c>
      <c r="P7150">
        <v>1510</v>
      </c>
      <c r="Q7150" t="s">
        <v>64</v>
      </c>
      <c r="S7150" t="s">
        <v>65</v>
      </c>
      <c r="T7150">
        <v>1</v>
      </c>
      <c r="U7150" s="1">
        <v>43694</v>
      </c>
      <c r="V7150" s="1">
        <v>43819</v>
      </c>
      <c r="W7150" t="s">
        <v>272</v>
      </c>
      <c r="X7150" t="s">
        <v>46</v>
      </c>
      <c r="Y7150">
        <v>150</v>
      </c>
      <c r="Z7150">
        <v>116</v>
      </c>
      <c r="AA7150">
        <v>300</v>
      </c>
      <c r="AB7150">
        <v>38.666699999999999</v>
      </c>
      <c r="AD7150">
        <f>IF(ISBLANK(Source[[#This Row],[CrosslistID]]),1,1/COUNTIFS(Source[CrosslistID],Source[[#This Row],[CrosslistID]],Source[TermDesc],Source[[#This Row],[TermDesc]]))</f>
        <v>1</v>
      </c>
      <c r="AG7150">
        <v>0</v>
      </c>
      <c r="AH7150">
        <v>38.666699999999999</v>
      </c>
      <c r="AI7150">
        <v>12.109</v>
      </c>
      <c r="AJ7150">
        <v>12.109</v>
      </c>
      <c r="AK7150">
        <v>0.4</v>
      </c>
      <c r="AL71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12.109</v>
      </c>
      <c r="AM7150">
        <f>IF(AND(Source[[#This Row],[Credit_Noncredit]]="Noncredit",Source[[#This Row],[FTEF]]&gt;0),Source[[#This Row],[NC XLST FTES]]*525/(437.5*Source[[#This Row],[FTEF]]),0)</f>
        <v>36.327000000000005</v>
      </c>
      <c r="AN7150">
        <f>IF(Source[[#This Row],[Credit_Noncredit]]="Credit",Source[[#This Row],[Census Enrollment]],Source[[#This Row],[Noncredit Avg. Attendance]])</f>
        <v>36.327000000000005</v>
      </c>
    </row>
    <row r="7151" spans="1:40" x14ac:dyDescent="0.25">
      <c r="A7151" t="s">
        <v>4484</v>
      </c>
      <c r="B7151" t="s">
        <v>33</v>
      </c>
      <c r="C7151" t="s">
        <v>229</v>
      </c>
      <c r="D7151" t="s">
        <v>230</v>
      </c>
      <c r="E7151" s="4">
        <v>80154</v>
      </c>
      <c r="F7151" s="4" t="s">
        <v>365</v>
      </c>
      <c r="G7151" s="4">
        <v>3400</v>
      </c>
      <c r="H7151" t="str">
        <f>CONCATENATE(Source[[#This Row],[Subject]],TRIM(Source[[#This Row],[Course]]))</f>
        <v>ESLN3400</v>
      </c>
      <c r="I7151" t="str">
        <f>VLOOKUP(Source[[#This Row],[SubjCrse]],'Courses and Categories'!$E$2:$G$1816,3,FALSE)</f>
        <v>Noncredit ESL</v>
      </c>
      <c r="J7151">
        <v>406</v>
      </c>
      <c r="K7151" t="s">
        <v>490</v>
      </c>
      <c r="L7151" t="s">
        <v>87</v>
      </c>
      <c r="M7151" t="s">
        <v>40</v>
      </c>
      <c r="N7151" t="s">
        <v>63</v>
      </c>
      <c r="O7151">
        <v>1835</v>
      </c>
      <c r="P7151">
        <v>2050</v>
      </c>
      <c r="Q7151" t="s">
        <v>64</v>
      </c>
      <c r="S7151" t="s">
        <v>65</v>
      </c>
      <c r="T7151">
        <v>1</v>
      </c>
      <c r="U7151" s="1">
        <v>43694</v>
      </c>
      <c r="V7151" s="1">
        <v>43819</v>
      </c>
      <c r="W7151" t="s">
        <v>341</v>
      </c>
      <c r="X7151" t="s">
        <v>46</v>
      </c>
      <c r="Y7151">
        <v>70</v>
      </c>
      <c r="Z7151">
        <v>48</v>
      </c>
      <c r="AA7151">
        <v>300</v>
      </c>
      <c r="AB7151">
        <v>16</v>
      </c>
      <c r="AD7151">
        <f>IF(ISBLANK(Source[[#This Row],[CrosslistID]]),1,1/COUNTIFS(Source[CrosslistID],Source[[#This Row],[CrosslistID]],Source[TermDesc],Source[[#This Row],[TermDesc]]))</f>
        <v>1</v>
      </c>
      <c r="AG7151">
        <v>0</v>
      </c>
      <c r="AH7151">
        <v>16</v>
      </c>
      <c r="AI7151">
        <v>10.423999999999999</v>
      </c>
      <c r="AJ7151">
        <v>10.423999999999999</v>
      </c>
      <c r="AK7151">
        <v>0.4</v>
      </c>
      <c r="AL71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10.423999999999999</v>
      </c>
      <c r="AM7151">
        <f>IF(AND(Source[[#This Row],[Credit_Noncredit]]="Noncredit",Source[[#This Row],[FTEF]]&gt;0),Source[[#This Row],[NC XLST FTES]]*525/(437.5*Source[[#This Row],[FTEF]]),0)</f>
        <v>31.271999999999998</v>
      </c>
      <c r="AN7151">
        <f>IF(Source[[#This Row],[Credit_Noncredit]]="Credit",Source[[#This Row],[Census Enrollment]],Source[[#This Row],[Noncredit Avg. Attendance]])</f>
        <v>31.271999999999998</v>
      </c>
    </row>
    <row r="7152" spans="1:40" x14ac:dyDescent="0.25">
      <c r="A7152" t="s">
        <v>4484</v>
      </c>
      <c r="B7152" t="s">
        <v>33</v>
      </c>
      <c r="C7152" t="s">
        <v>229</v>
      </c>
      <c r="D7152" t="s">
        <v>230</v>
      </c>
      <c r="E7152" s="4">
        <v>80575</v>
      </c>
      <c r="F7152" s="4" t="s">
        <v>365</v>
      </c>
      <c r="G7152" s="4">
        <v>3400</v>
      </c>
      <c r="H7152" t="str">
        <f>CONCATENATE(Source[[#This Row],[Subject]],TRIM(Source[[#This Row],[Course]]))</f>
        <v>ESLN3400</v>
      </c>
      <c r="I7152" t="str">
        <f>VLOOKUP(Source[[#This Row],[SubjCrse]],'Courses and Categories'!$E$2:$G$1816,3,FALSE)</f>
        <v>Noncredit ESL</v>
      </c>
      <c r="J7152">
        <v>407</v>
      </c>
      <c r="K7152" t="s">
        <v>490</v>
      </c>
      <c r="L7152" t="s">
        <v>39</v>
      </c>
      <c r="M7152" t="s">
        <v>40</v>
      </c>
      <c r="N7152" t="s">
        <v>195</v>
      </c>
      <c r="O7152">
        <v>1020</v>
      </c>
      <c r="P7152">
        <v>1210</v>
      </c>
      <c r="Q7152" t="s">
        <v>64</v>
      </c>
      <c r="S7152" t="s">
        <v>65</v>
      </c>
      <c r="T7152">
        <v>1</v>
      </c>
      <c r="U7152" s="1">
        <v>43694</v>
      </c>
      <c r="V7152" s="1">
        <v>43819</v>
      </c>
      <c r="W7152" t="s">
        <v>346</v>
      </c>
      <c r="X7152" t="s">
        <v>46</v>
      </c>
      <c r="Y7152">
        <v>51</v>
      </c>
      <c r="Z7152">
        <v>26</v>
      </c>
      <c r="AA7152">
        <v>600</v>
      </c>
      <c r="AB7152">
        <v>4.3333000000000004</v>
      </c>
      <c r="AD7152">
        <f>IF(ISBLANK(Source[[#This Row],[CrosslistID]]),1,1/COUNTIFS(Source[CrosslistID],Source[[#This Row],[CrosslistID]],Source[TermDesc],Source[[#This Row],[TermDesc]]))</f>
        <v>1</v>
      </c>
      <c r="AG7152">
        <v>0</v>
      </c>
      <c r="AH7152">
        <v>4.3333000000000004</v>
      </c>
      <c r="AI7152">
        <v>4.5369999999999999</v>
      </c>
      <c r="AJ7152">
        <v>4.5369999999999999</v>
      </c>
      <c r="AK7152">
        <v>0.4</v>
      </c>
      <c r="AL71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4.5369999999999999</v>
      </c>
      <c r="AM7152">
        <f>IF(AND(Source[[#This Row],[Credit_Noncredit]]="Noncredit",Source[[#This Row],[FTEF]]&gt;0),Source[[#This Row],[NC XLST FTES]]*525/(437.5*Source[[#This Row],[FTEF]]),0)</f>
        <v>13.611000000000001</v>
      </c>
      <c r="AN7152">
        <f>IF(Source[[#This Row],[Credit_Noncredit]]="Credit",Source[[#This Row],[Census Enrollment]],Source[[#This Row],[Noncredit Avg. Attendance]])</f>
        <v>13.611000000000001</v>
      </c>
    </row>
    <row r="7153" spans="1:40" x14ac:dyDescent="0.25">
      <c r="A7153" t="s">
        <v>4484</v>
      </c>
      <c r="B7153" t="s">
        <v>33</v>
      </c>
      <c r="C7153" t="s">
        <v>229</v>
      </c>
      <c r="D7153" t="s">
        <v>230</v>
      </c>
      <c r="E7153" s="4">
        <v>80175</v>
      </c>
      <c r="F7153" s="4" t="s">
        <v>365</v>
      </c>
      <c r="G7153" s="4">
        <v>3400</v>
      </c>
      <c r="H7153" t="str">
        <f>CONCATENATE(Source[[#This Row],[Subject]],TRIM(Source[[#This Row],[Course]]))</f>
        <v>ESLN3400</v>
      </c>
      <c r="I7153" t="str">
        <f>VLOOKUP(Source[[#This Row],[SubjCrse]],'Courses and Categories'!$E$2:$G$1816,3,FALSE)</f>
        <v>Noncredit ESL</v>
      </c>
      <c r="J7153">
        <v>502</v>
      </c>
      <c r="K7153" t="s">
        <v>490</v>
      </c>
      <c r="L7153" t="s">
        <v>39</v>
      </c>
      <c r="M7153" t="s">
        <v>40</v>
      </c>
      <c r="N7153" t="s">
        <v>195</v>
      </c>
      <c r="O7153">
        <v>800</v>
      </c>
      <c r="P7153">
        <v>950</v>
      </c>
      <c r="Q7153" t="s">
        <v>76</v>
      </c>
      <c r="R7153">
        <v>618</v>
      </c>
      <c r="S7153" t="s">
        <v>77</v>
      </c>
      <c r="T7153">
        <v>1</v>
      </c>
      <c r="U7153" s="1">
        <v>43694</v>
      </c>
      <c r="V7153" s="1">
        <v>43819</v>
      </c>
      <c r="W7153" t="s">
        <v>1142</v>
      </c>
      <c r="X7153" t="s">
        <v>46</v>
      </c>
      <c r="Y7153">
        <v>83</v>
      </c>
      <c r="Z7153">
        <v>18</v>
      </c>
      <c r="AA7153">
        <v>200</v>
      </c>
      <c r="AB7153">
        <v>9</v>
      </c>
      <c r="AD7153">
        <f>IF(ISBLANK(Source[[#This Row],[CrosslistID]]),1,1/COUNTIFS(Source[CrosslistID],Source[[#This Row],[CrosslistID]],Source[TermDesc],Source[[#This Row],[TermDesc]]))</f>
        <v>1</v>
      </c>
      <c r="AG7153">
        <v>0</v>
      </c>
      <c r="AH7153">
        <v>9</v>
      </c>
      <c r="AI7153">
        <v>5.84</v>
      </c>
      <c r="AJ7153">
        <v>5.84</v>
      </c>
      <c r="AK7153">
        <v>0.4</v>
      </c>
      <c r="AL71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5.84</v>
      </c>
      <c r="AM7153">
        <f>IF(AND(Source[[#This Row],[Credit_Noncredit]]="Noncredit",Source[[#This Row],[FTEF]]&gt;0),Source[[#This Row],[NC XLST FTES]]*525/(437.5*Source[[#This Row],[FTEF]]),0)</f>
        <v>17.52</v>
      </c>
      <c r="AN7153">
        <f>IF(Source[[#This Row],[Credit_Noncredit]]="Credit",Source[[#This Row],[Census Enrollment]],Source[[#This Row],[Noncredit Avg. Attendance]])</f>
        <v>17.52</v>
      </c>
    </row>
    <row r="7154" spans="1:40" x14ac:dyDescent="0.25">
      <c r="A7154" t="s">
        <v>4484</v>
      </c>
      <c r="B7154" t="s">
        <v>33</v>
      </c>
      <c r="C7154" t="s">
        <v>229</v>
      </c>
      <c r="D7154" t="s">
        <v>230</v>
      </c>
      <c r="E7154" s="4">
        <v>80176</v>
      </c>
      <c r="F7154" s="4" t="s">
        <v>365</v>
      </c>
      <c r="G7154" s="4">
        <v>3400</v>
      </c>
      <c r="H7154" t="str">
        <f>CONCATENATE(Source[[#This Row],[Subject]],TRIM(Source[[#This Row],[Course]]))</f>
        <v>ESLN3400</v>
      </c>
      <c r="I7154" t="str">
        <f>VLOOKUP(Source[[#This Row],[SubjCrse]],'Courses and Categories'!$E$2:$G$1816,3,FALSE)</f>
        <v>Noncredit ESL</v>
      </c>
      <c r="J7154">
        <v>503</v>
      </c>
      <c r="K7154" t="s">
        <v>490</v>
      </c>
      <c r="L7154" t="s">
        <v>39</v>
      </c>
      <c r="M7154" t="s">
        <v>40</v>
      </c>
      <c r="N7154" t="s">
        <v>195</v>
      </c>
      <c r="O7154">
        <v>1000</v>
      </c>
      <c r="P7154">
        <v>1150</v>
      </c>
      <c r="Q7154" t="s">
        <v>76</v>
      </c>
      <c r="R7154">
        <v>624</v>
      </c>
      <c r="S7154" t="s">
        <v>77</v>
      </c>
      <c r="T7154">
        <v>1</v>
      </c>
      <c r="U7154" s="1">
        <v>43694</v>
      </c>
      <c r="V7154" s="1">
        <v>43819</v>
      </c>
      <c r="W7154" t="s">
        <v>314</v>
      </c>
      <c r="X7154" t="s">
        <v>46</v>
      </c>
      <c r="Y7154">
        <v>116</v>
      </c>
      <c r="Z7154">
        <v>61</v>
      </c>
      <c r="AA7154">
        <v>200</v>
      </c>
      <c r="AB7154">
        <v>30.5</v>
      </c>
      <c r="AD7154">
        <f>IF(ISBLANK(Source[[#This Row],[CrosslistID]]),1,1/COUNTIFS(Source[CrosslistID],Source[[#This Row],[CrosslistID]],Source[TermDesc],Source[[#This Row],[TermDesc]]))</f>
        <v>1</v>
      </c>
      <c r="AG7154">
        <v>0</v>
      </c>
      <c r="AH7154">
        <v>30.5</v>
      </c>
      <c r="AI7154">
        <v>10.118</v>
      </c>
      <c r="AJ7154">
        <v>10.118</v>
      </c>
      <c r="AK7154">
        <v>0.4</v>
      </c>
      <c r="AL71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10.118</v>
      </c>
      <c r="AM7154">
        <f>IF(AND(Source[[#This Row],[Credit_Noncredit]]="Noncredit",Source[[#This Row],[FTEF]]&gt;0),Source[[#This Row],[NC XLST FTES]]*525/(437.5*Source[[#This Row],[FTEF]]),0)</f>
        <v>30.353999999999999</v>
      </c>
      <c r="AN7154">
        <f>IF(Source[[#This Row],[Credit_Noncredit]]="Credit",Source[[#This Row],[Census Enrollment]],Source[[#This Row],[Noncredit Avg. Attendance]])</f>
        <v>30.353999999999999</v>
      </c>
    </row>
    <row r="7155" spans="1:40" x14ac:dyDescent="0.25">
      <c r="A7155" t="s">
        <v>4484</v>
      </c>
      <c r="B7155" t="s">
        <v>33</v>
      </c>
      <c r="C7155" t="s">
        <v>229</v>
      </c>
      <c r="D7155" t="s">
        <v>230</v>
      </c>
      <c r="E7155" s="4">
        <v>80209</v>
      </c>
      <c r="F7155" s="4" t="s">
        <v>365</v>
      </c>
      <c r="G7155" s="4">
        <v>3400</v>
      </c>
      <c r="H7155" t="str">
        <f>CONCATENATE(Source[[#This Row],[Subject]],TRIM(Source[[#This Row],[Course]]))</f>
        <v>ESLN3400</v>
      </c>
      <c r="I7155" t="str">
        <f>VLOOKUP(Source[[#This Row],[SubjCrse]],'Courses and Categories'!$E$2:$G$1816,3,FALSE)</f>
        <v>Noncredit ESL</v>
      </c>
      <c r="J7155">
        <v>701</v>
      </c>
      <c r="K7155" t="s">
        <v>490</v>
      </c>
      <c r="L7155" t="s">
        <v>39</v>
      </c>
      <c r="M7155" t="s">
        <v>40</v>
      </c>
      <c r="N7155" t="s">
        <v>195</v>
      </c>
      <c r="O7155">
        <v>830</v>
      </c>
      <c r="P7155">
        <v>1020</v>
      </c>
      <c r="Q7155" t="s">
        <v>52</v>
      </c>
      <c r="R7155">
        <v>370</v>
      </c>
      <c r="S7155" t="s">
        <v>53</v>
      </c>
      <c r="T7155">
        <v>1</v>
      </c>
      <c r="U7155" s="1">
        <v>43694</v>
      </c>
      <c r="V7155" s="1">
        <v>43819</v>
      </c>
      <c r="W7155" t="s">
        <v>391</v>
      </c>
      <c r="X7155" t="s">
        <v>46</v>
      </c>
      <c r="Y7155">
        <v>74</v>
      </c>
      <c r="Z7155">
        <v>25</v>
      </c>
      <c r="AA7155">
        <v>400</v>
      </c>
      <c r="AB7155">
        <v>6.25</v>
      </c>
      <c r="AD7155">
        <f>IF(ISBLANK(Source[[#This Row],[CrosslistID]]),1,1/COUNTIFS(Source[CrosslistID],Source[[#This Row],[CrosslistID]],Source[TermDesc],Source[[#This Row],[TermDesc]]))</f>
        <v>1</v>
      </c>
      <c r="AG7155">
        <v>0</v>
      </c>
      <c r="AH7155">
        <v>6.25</v>
      </c>
      <c r="AI7155">
        <v>5.36</v>
      </c>
      <c r="AJ7155">
        <v>5.36</v>
      </c>
      <c r="AK7155">
        <v>0.4</v>
      </c>
      <c r="AL71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5.36</v>
      </c>
      <c r="AM7155">
        <f>IF(AND(Source[[#This Row],[Credit_Noncredit]]="Noncredit",Source[[#This Row],[FTEF]]&gt;0),Source[[#This Row],[NC XLST FTES]]*525/(437.5*Source[[#This Row],[FTEF]]),0)</f>
        <v>16.079999999999998</v>
      </c>
      <c r="AN7155">
        <f>IF(Source[[#This Row],[Credit_Noncredit]]="Credit",Source[[#This Row],[Census Enrollment]],Source[[#This Row],[Noncredit Avg. Attendance]])</f>
        <v>16.079999999999998</v>
      </c>
    </row>
    <row r="7156" spans="1:40" x14ac:dyDescent="0.25">
      <c r="A7156" t="s">
        <v>4484</v>
      </c>
      <c r="B7156" t="s">
        <v>33</v>
      </c>
      <c r="C7156" t="s">
        <v>229</v>
      </c>
      <c r="D7156" t="s">
        <v>230</v>
      </c>
      <c r="E7156" s="4">
        <v>80962</v>
      </c>
      <c r="F7156" s="4" t="s">
        <v>365</v>
      </c>
      <c r="G7156" s="4">
        <v>3400</v>
      </c>
      <c r="H7156" t="str">
        <f>CONCATENATE(Source[[#This Row],[Subject]],TRIM(Source[[#This Row],[Course]]))</f>
        <v>ESLN3400</v>
      </c>
      <c r="I7156" t="str">
        <f>VLOOKUP(Source[[#This Row],[SubjCrse]],'Courses and Categories'!$E$2:$G$1816,3,FALSE)</f>
        <v>Noncredit ESL</v>
      </c>
      <c r="J7156">
        <v>702</v>
      </c>
      <c r="K7156" t="s">
        <v>490</v>
      </c>
      <c r="L7156" t="s">
        <v>39</v>
      </c>
      <c r="M7156" t="s">
        <v>40</v>
      </c>
      <c r="N7156" t="s">
        <v>195</v>
      </c>
      <c r="O7156">
        <v>1030</v>
      </c>
      <c r="P7156">
        <v>1220</v>
      </c>
      <c r="Q7156" t="s">
        <v>52</v>
      </c>
      <c r="R7156">
        <v>369</v>
      </c>
      <c r="S7156" t="s">
        <v>53</v>
      </c>
      <c r="T7156">
        <v>1</v>
      </c>
      <c r="U7156" s="1">
        <v>43694</v>
      </c>
      <c r="V7156" s="1">
        <v>43819</v>
      </c>
      <c r="W7156" t="s">
        <v>375</v>
      </c>
      <c r="X7156" t="s">
        <v>46</v>
      </c>
      <c r="Y7156">
        <v>115</v>
      </c>
      <c r="Z7156">
        <v>62</v>
      </c>
      <c r="AA7156">
        <v>400</v>
      </c>
      <c r="AB7156">
        <v>15.5</v>
      </c>
      <c r="AD7156">
        <f>IF(ISBLANK(Source[[#This Row],[CrosslistID]]),1,1/COUNTIFS(Source[CrosslistID],Source[[#This Row],[CrosslistID]],Source[TermDesc],Source[[#This Row],[TermDesc]]))</f>
        <v>1</v>
      </c>
      <c r="AG7156">
        <v>0</v>
      </c>
      <c r="AH7156">
        <v>15.5</v>
      </c>
      <c r="AI7156">
        <v>10.103</v>
      </c>
      <c r="AJ7156">
        <v>10.103</v>
      </c>
      <c r="AK7156">
        <v>0.4</v>
      </c>
      <c r="AL71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10.103</v>
      </c>
      <c r="AM7156">
        <f>IF(AND(Source[[#This Row],[Credit_Noncredit]]="Noncredit",Source[[#This Row],[FTEF]]&gt;0),Source[[#This Row],[NC XLST FTES]]*525/(437.5*Source[[#This Row],[FTEF]]),0)</f>
        <v>30.308999999999997</v>
      </c>
      <c r="AN7156">
        <f>IF(Source[[#This Row],[Credit_Noncredit]]="Credit",Source[[#This Row],[Census Enrollment]],Source[[#This Row],[Noncredit Avg. Attendance]])</f>
        <v>30.308999999999997</v>
      </c>
    </row>
    <row r="7157" spans="1:40" x14ac:dyDescent="0.25">
      <c r="A7157" t="s">
        <v>4484</v>
      </c>
      <c r="B7157" t="s">
        <v>33</v>
      </c>
      <c r="C7157" t="s">
        <v>229</v>
      </c>
      <c r="D7157" t="s">
        <v>230</v>
      </c>
      <c r="E7157" s="4">
        <v>81000</v>
      </c>
      <c r="F7157" s="4" t="s">
        <v>365</v>
      </c>
      <c r="G7157" s="4">
        <v>3400</v>
      </c>
      <c r="H7157" t="str">
        <f>CONCATENATE(Source[[#This Row],[Subject]],TRIM(Source[[#This Row],[Course]]))</f>
        <v>ESLN3400</v>
      </c>
      <c r="I7157" t="str">
        <f>VLOOKUP(Source[[#This Row],[SubjCrse]],'Courses and Categories'!$E$2:$G$1816,3,FALSE)</f>
        <v>Noncredit ESL</v>
      </c>
      <c r="J7157">
        <v>705</v>
      </c>
      <c r="K7157" t="s">
        <v>490</v>
      </c>
      <c r="L7157" t="s">
        <v>87</v>
      </c>
      <c r="M7157" t="s">
        <v>40</v>
      </c>
      <c r="N7157" t="s">
        <v>63</v>
      </c>
      <c r="O7157">
        <v>1900</v>
      </c>
      <c r="P7157">
        <v>2115</v>
      </c>
      <c r="Q7157" t="s">
        <v>52</v>
      </c>
      <c r="R7157">
        <v>320</v>
      </c>
      <c r="S7157" t="s">
        <v>53</v>
      </c>
      <c r="T7157">
        <v>1</v>
      </c>
      <c r="U7157" s="1">
        <v>43694</v>
      </c>
      <c r="V7157" s="1">
        <v>43819</v>
      </c>
      <c r="W7157" t="s">
        <v>394</v>
      </c>
      <c r="X7157" t="s">
        <v>46</v>
      </c>
      <c r="Y7157">
        <v>117</v>
      </c>
      <c r="Z7157">
        <v>106</v>
      </c>
      <c r="AA7157">
        <v>400</v>
      </c>
      <c r="AB7157">
        <v>26.5</v>
      </c>
      <c r="AD7157">
        <f>IF(ISBLANK(Source[[#This Row],[CrosslistID]]),1,1/COUNTIFS(Source[CrosslistID],Source[[#This Row],[CrosslistID]],Source[TermDesc],Source[[#This Row],[TermDesc]]))</f>
        <v>1</v>
      </c>
      <c r="AG7157">
        <v>0</v>
      </c>
      <c r="AH7157">
        <v>26.5</v>
      </c>
      <c r="AI7157">
        <v>9.07</v>
      </c>
      <c r="AJ7157">
        <v>9.07</v>
      </c>
      <c r="AK7157">
        <v>0.4</v>
      </c>
      <c r="AL71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9.07</v>
      </c>
      <c r="AM7157">
        <f>IF(AND(Source[[#This Row],[Credit_Noncredit]]="Noncredit",Source[[#This Row],[FTEF]]&gt;0),Source[[#This Row],[NC XLST FTES]]*525/(437.5*Source[[#This Row],[FTEF]]),0)</f>
        <v>27.21</v>
      </c>
      <c r="AN7157">
        <f>IF(Source[[#This Row],[Credit_Noncredit]]="Credit",Source[[#This Row],[Census Enrollment]],Source[[#This Row],[Noncredit Avg. Attendance]])</f>
        <v>27.21</v>
      </c>
    </row>
    <row r="7158" spans="1:40" x14ac:dyDescent="0.25">
      <c r="A7158" t="s">
        <v>4484</v>
      </c>
      <c r="B7158" t="s">
        <v>33</v>
      </c>
      <c r="C7158" t="s">
        <v>229</v>
      </c>
      <c r="D7158" t="s">
        <v>230</v>
      </c>
      <c r="E7158" s="4">
        <v>80687</v>
      </c>
      <c r="F7158" s="4" t="s">
        <v>365</v>
      </c>
      <c r="G7158" s="4">
        <v>3405</v>
      </c>
      <c r="H7158" t="str">
        <f>CONCATENATE(Source[[#This Row],[Subject]],TRIM(Source[[#This Row],[Course]]))</f>
        <v>ESLN3405</v>
      </c>
      <c r="I7158" t="str">
        <f>VLOOKUP(Source[[#This Row],[SubjCrse]],'Courses and Categories'!$E$2:$G$1816,3,FALSE)</f>
        <v>Noncredit ESL</v>
      </c>
      <c r="J7158">
        <v>702</v>
      </c>
      <c r="K7158" t="s">
        <v>497</v>
      </c>
      <c r="L7158" t="s">
        <v>50</v>
      </c>
      <c r="M7158" t="s">
        <v>40</v>
      </c>
      <c r="N7158" t="s">
        <v>51</v>
      </c>
      <c r="O7158">
        <v>900</v>
      </c>
      <c r="P7158">
        <v>1350</v>
      </c>
      <c r="Q7158" t="s">
        <v>52</v>
      </c>
      <c r="R7158">
        <v>320</v>
      </c>
      <c r="S7158" t="s">
        <v>53</v>
      </c>
      <c r="T7158">
        <v>1</v>
      </c>
      <c r="U7158" s="1">
        <v>43694</v>
      </c>
      <c r="V7158" s="1">
        <v>43819</v>
      </c>
      <c r="W7158" t="s">
        <v>394</v>
      </c>
      <c r="X7158" t="s">
        <v>46</v>
      </c>
      <c r="Y7158">
        <v>111</v>
      </c>
      <c r="Z7158">
        <v>100</v>
      </c>
      <c r="AA7158">
        <v>400</v>
      </c>
      <c r="AB7158">
        <v>25</v>
      </c>
      <c r="AD7158">
        <f>IF(ISBLANK(Source[[#This Row],[CrosslistID]]),1,1/COUNTIFS(Source[CrosslistID],Source[[#This Row],[CrosslistID]],Source[TermDesc],Source[[#This Row],[TermDesc]]))</f>
        <v>1</v>
      </c>
      <c r="AG7158">
        <v>0</v>
      </c>
      <c r="AH7158">
        <v>25</v>
      </c>
      <c r="AI7158">
        <v>5.2</v>
      </c>
      <c r="AJ7158">
        <v>5.2</v>
      </c>
      <c r="AK7158">
        <v>0.2</v>
      </c>
      <c r="AL71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5.2</v>
      </c>
      <c r="AM7158">
        <f>IF(AND(Source[[#This Row],[Credit_Noncredit]]="Noncredit",Source[[#This Row],[FTEF]]&gt;0),Source[[#This Row],[NC XLST FTES]]*525/(437.5*Source[[#This Row],[FTEF]]),0)</f>
        <v>31.2</v>
      </c>
      <c r="AN7158">
        <f>IF(Source[[#This Row],[Credit_Noncredit]]="Credit",Source[[#This Row],[Census Enrollment]],Source[[#This Row],[Noncredit Avg. Attendance]])</f>
        <v>31.2</v>
      </c>
    </row>
    <row r="7159" spans="1:40" x14ac:dyDescent="0.25">
      <c r="A7159" t="s">
        <v>4484</v>
      </c>
      <c r="B7159" t="s">
        <v>33</v>
      </c>
      <c r="C7159" t="s">
        <v>229</v>
      </c>
      <c r="D7159" t="s">
        <v>230</v>
      </c>
      <c r="E7159" s="4">
        <v>80331</v>
      </c>
      <c r="F7159" s="4" t="s">
        <v>365</v>
      </c>
      <c r="G7159" s="4">
        <v>3500</v>
      </c>
      <c r="H7159" t="str">
        <f>CONCATENATE(Source[[#This Row],[Subject]],TRIM(Source[[#This Row],[Course]]))</f>
        <v>ESLN3500</v>
      </c>
      <c r="I7159" t="str">
        <f>VLOOKUP(Source[[#This Row],[SubjCrse]],'Courses and Categories'!$E$2:$G$1816,3,FALSE)</f>
        <v>Noncredit ESL</v>
      </c>
      <c r="J7159">
        <v>202</v>
      </c>
      <c r="K7159" t="s">
        <v>498</v>
      </c>
      <c r="L7159" t="s">
        <v>39</v>
      </c>
      <c r="M7159" t="s">
        <v>40</v>
      </c>
      <c r="N7159" t="s">
        <v>195</v>
      </c>
      <c r="O7159">
        <v>1015</v>
      </c>
      <c r="P7159">
        <v>1205</v>
      </c>
      <c r="Q7159" t="s">
        <v>60</v>
      </c>
      <c r="R7159">
        <v>319</v>
      </c>
      <c r="S7159" t="s">
        <v>61</v>
      </c>
      <c r="T7159">
        <v>1</v>
      </c>
      <c r="U7159" s="1">
        <v>43694</v>
      </c>
      <c r="V7159" s="1">
        <v>43819</v>
      </c>
      <c r="W7159" t="s">
        <v>287</v>
      </c>
      <c r="X7159" t="s">
        <v>46</v>
      </c>
      <c r="Y7159">
        <v>103</v>
      </c>
      <c r="Z7159">
        <v>94</v>
      </c>
      <c r="AA7159">
        <v>300</v>
      </c>
      <c r="AB7159">
        <v>31.333300000000001</v>
      </c>
      <c r="AD7159">
        <f>IF(ISBLANK(Source[[#This Row],[CrosslistID]]),1,1/COUNTIFS(Source[CrosslistID],Source[[#This Row],[CrosslistID]],Source[TermDesc],Source[[#This Row],[TermDesc]]))</f>
        <v>1</v>
      </c>
      <c r="AG7159">
        <v>0</v>
      </c>
      <c r="AH7159">
        <v>31.333300000000001</v>
      </c>
      <c r="AI7159">
        <v>6.907</v>
      </c>
      <c r="AJ7159">
        <v>6.907</v>
      </c>
      <c r="AK7159">
        <v>0.4</v>
      </c>
      <c r="AL71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6.907</v>
      </c>
      <c r="AM7159">
        <f>IF(AND(Source[[#This Row],[Credit_Noncredit]]="Noncredit",Source[[#This Row],[FTEF]]&gt;0),Source[[#This Row],[NC XLST FTES]]*525/(437.5*Source[[#This Row],[FTEF]]),0)</f>
        <v>20.721</v>
      </c>
      <c r="AN7159">
        <f>IF(Source[[#This Row],[Credit_Noncredit]]="Credit",Source[[#This Row],[Census Enrollment]],Source[[#This Row],[Noncredit Avg. Attendance]])</f>
        <v>20.721</v>
      </c>
    </row>
    <row r="7160" spans="1:40" x14ac:dyDescent="0.25">
      <c r="A7160" t="s">
        <v>4484</v>
      </c>
      <c r="B7160" t="s">
        <v>33</v>
      </c>
      <c r="C7160" t="s">
        <v>229</v>
      </c>
      <c r="D7160" t="s">
        <v>230</v>
      </c>
      <c r="E7160" s="4">
        <v>80155</v>
      </c>
      <c r="F7160" s="4" t="s">
        <v>365</v>
      </c>
      <c r="G7160" s="4">
        <v>3500</v>
      </c>
      <c r="H7160" t="str">
        <f>CONCATENATE(Source[[#This Row],[Subject]],TRIM(Source[[#This Row],[Course]]))</f>
        <v>ESLN3500</v>
      </c>
      <c r="I7160" t="str">
        <f>VLOOKUP(Source[[#This Row],[SubjCrse]],'Courses and Categories'!$E$2:$G$1816,3,FALSE)</f>
        <v>Noncredit ESL</v>
      </c>
      <c r="J7160">
        <v>401</v>
      </c>
      <c r="K7160" t="s">
        <v>498</v>
      </c>
      <c r="L7160" t="s">
        <v>39</v>
      </c>
      <c r="M7160" t="s">
        <v>40</v>
      </c>
      <c r="N7160" t="s">
        <v>195</v>
      </c>
      <c r="O7160">
        <v>820</v>
      </c>
      <c r="P7160">
        <v>1010</v>
      </c>
      <c r="Q7160" t="s">
        <v>64</v>
      </c>
      <c r="S7160" t="s">
        <v>65</v>
      </c>
      <c r="T7160">
        <v>1</v>
      </c>
      <c r="U7160" s="1">
        <v>43694</v>
      </c>
      <c r="V7160" s="1">
        <v>43819</v>
      </c>
      <c r="W7160" t="s">
        <v>346</v>
      </c>
      <c r="X7160" t="s">
        <v>46</v>
      </c>
      <c r="Y7160">
        <v>88</v>
      </c>
      <c r="Z7160">
        <v>47</v>
      </c>
      <c r="AA7160">
        <v>300</v>
      </c>
      <c r="AB7160">
        <v>15.666700000000001</v>
      </c>
      <c r="AD7160">
        <f>IF(ISBLANK(Source[[#This Row],[CrosslistID]]),1,1/COUNTIFS(Source[CrosslistID],Source[[#This Row],[CrosslistID]],Source[TermDesc],Source[[#This Row],[TermDesc]]))</f>
        <v>1</v>
      </c>
      <c r="AG7160">
        <v>0</v>
      </c>
      <c r="AH7160">
        <v>15.666700000000001</v>
      </c>
      <c r="AI7160">
        <v>7.5940000000000003</v>
      </c>
      <c r="AJ7160">
        <v>7.5940000000000003</v>
      </c>
      <c r="AK7160">
        <v>0.4</v>
      </c>
      <c r="AL71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7.5940000000000003</v>
      </c>
      <c r="AM7160">
        <f>IF(AND(Source[[#This Row],[Credit_Noncredit]]="Noncredit",Source[[#This Row],[FTEF]]&gt;0),Source[[#This Row],[NC XLST FTES]]*525/(437.5*Source[[#This Row],[FTEF]]),0)</f>
        <v>22.782000000000004</v>
      </c>
      <c r="AN7160">
        <f>IF(Source[[#This Row],[Credit_Noncredit]]="Credit",Source[[#This Row],[Census Enrollment]],Source[[#This Row],[Noncredit Avg. Attendance]])</f>
        <v>22.782000000000004</v>
      </c>
    </row>
    <row r="7161" spans="1:40" x14ac:dyDescent="0.25">
      <c r="A7161" t="s">
        <v>4484</v>
      </c>
      <c r="B7161" t="s">
        <v>33</v>
      </c>
      <c r="C7161" t="s">
        <v>229</v>
      </c>
      <c r="D7161" t="s">
        <v>230</v>
      </c>
      <c r="E7161" s="4">
        <v>83332</v>
      </c>
      <c r="F7161" s="4" t="s">
        <v>365</v>
      </c>
      <c r="G7161" s="4">
        <v>3500</v>
      </c>
      <c r="H7161" t="str">
        <f>CONCATENATE(Source[[#This Row],[Subject]],TRIM(Source[[#This Row],[Course]]))</f>
        <v>ESLN3500</v>
      </c>
      <c r="I7161" t="str">
        <f>VLOOKUP(Source[[#This Row],[SubjCrse]],'Courses and Categories'!$E$2:$G$1816,3,FALSE)</f>
        <v>Noncredit ESL</v>
      </c>
      <c r="J7161">
        <v>402</v>
      </c>
      <c r="K7161" t="s">
        <v>498</v>
      </c>
      <c r="L7161" t="s">
        <v>39</v>
      </c>
      <c r="M7161" t="s">
        <v>40</v>
      </c>
      <c r="N7161" t="s">
        <v>195</v>
      </c>
      <c r="O7161">
        <v>1020</v>
      </c>
      <c r="P7161">
        <v>1210</v>
      </c>
      <c r="Q7161" t="s">
        <v>64</v>
      </c>
      <c r="S7161" t="s">
        <v>65</v>
      </c>
      <c r="T7161">
        <v>1</v>
      </c>
      <c r="U7161" s="1">
        <v>43694</v>
      </c>
      <c r="V7161" s="1">
        <v>43819</v>
      </c>
      <c r="W7161" t="s">
        <v>317</v>
      </c>
      <c r="X7161" t="s">
        <v>46</v>
      </c>
      <c r="Y7161">
        <v>69</v>
      </c>
      <c r="Z7161">
        <v>39</v>
      </c>
      <c r="AA7161">
        <v>300</v>
      </c>
      <c r="AB7161">
        <v>13</v>
      </c>
      <c r="AD7161">
        <f>IF(ISBLANK(Source[[#This Row],[CrosslistID]]),1,1/COUNTIFS(Source[CrosslistID],Source[[#This Row],[CrosslistID]],Source[TermDesc],Source[[#This Row],[TermDesc]]))</f>
        <v>1</v>
      </c>
      <c r="AG7161">
        <v>0</v>
      </c>
      <c r="AH7161">
        <v>13</v>
      </c>
      <c r="AI7161">
        <v>6.8079999999999998</v>
      </c>
      <c r="AJ7161">
        <v>6.8079999999999998</v>
      </c>
      <c r="AK7161">
        <v>0.4</v>
      </c>
      <c r="AL71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6.8079999999999998</v>
      </c>
      <c r="AM7161">
        <f>IF(AND(Source[[#This Row],[Credit_Noncredit]]="Noncredit",Source[[#This Row],[FTEF]]&gt;0),Source[[#This Row],[NC XLST FTES]]*525/(437.5*Source[[#This Row],[FTEF]]),0)</f>
        <v>20.423999999999999</v>
      </c>
      <c r="AN7161">
        <f>IF(Source[[#This Row],[Credit_Noncredit]]="Credit",Source[[#This Row],[Census Enrollment]],Source[[#This Row],[Noncredit Avg. Attendance]])</f>
        <v>20.423999999999999</v>
      </c>
    </row>
    <row r="7162" spans="1:40" x14ac:dyDescent="0.25">
      <c r="A7162" t="s">
        <v>4484</v>
      </c>
      <c r="B7162" t="s">
        <v>33</v>
      </c>
      <c r="C7162" t="s">
        <v>229</v>
      </c>
      <c r="D7162" t="s">
        <v>230</v>
      </c>
      <c r="E7162" s="4">
        <v>80156</v>
      </c>
      <c r="F7162" s="4" t="s">
        <v>365</v>
      </c>
      <c r="G7162" s="4">
        <v>3500</v>
      </c>
      <c r="H7162" t="str">
        <f>CONCATENATE(Source[[#This Row],[Subject]],TRIM(Source[[#This Row],[Course]]))</f>
        <v>ESLN3500</v>
      </c>
      <c r="I7162" t="str">
        <f>VLOOKUP(Source[[#This Row],[SubjCrse]],'Courses and Categories'!$E$2:$G$1816,3,FALSE)</f>
        <v>Noncredit ESL</v>
      </c>
      <c r="J7162">
        <v>405</v>
      </c>
      <c r="K7162" t="s">
        <v>498</v>
      </c>
      <c r="L7162" t="s">
        <v>39</v>
      </c>
      <c r="M7162" t="s">
        <v>40</v>
      </c>
      <c r="N7162" t="s">
        <v>195</v>
      </c>
      <c r="O7162">
        <v>1020</v>
      </c>
      <c r="P7162">
        <v>1210</v>
      </c>
      <c r="Q7162" t="s">
        <v>64</v>
      </c>
      <c r="S7162" t="s">
        <v>65</v>
      </c>
      <c r="T7162">
        <v>1</v>
      </c>
      <c r="U7162" s="1">
        <v>43694</v>
      </c>
      <c r="V7162" s="1">
        <v>43819</v>
      </c>
      <c r="W7162" t="s">
        <v>524</v>
      </c>
      <c r="X7162" t="s">
        <v>46</v>
      </c>
      <c r="Y7162">
        <v>65</v>
      </c>
      <c r="Z7162">
        <v>47</v>
      </c>
      <c r="AA7162">
        <v>300</v>
      </c>
      <c r="AB7162">
        <v>15.666700000000001</v>
      </c>
      <c r="AD7162">
        <f>IF(ISBLANK(Source[[#This Row],[CrosslistID]]),1,1/COUNTIFS(Source[CrosslistID],Source[[#This Row],[CrosslistID]],Source[TermDesc],Source[[#This Row],[TermDesc]]))</f>
        <v>1</v>
      </c>
      <c r="AG7162">
        <v>0</v>
      </c>
      <c r="AH7162">
        <v>15.666700000000001</v>
      </c>
      <c r="AI7162">
        <v>4.9139999999999997</v>
      </c>
      <c r="AJ7162">
        <v>4.9139999999999997</v>
      </c>
      <c r="AK7162">
        <v>0.4</v>
      </c>
      <c r="AL71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4.9139999999999997</v>
      </c>
      <c r="AM7162">
        <f>IF(AND(Source[[#This Row],[Credit_Noncredit]]="Noncredit",Source[[#This Row],[FTEF]]&gt;0),Source[[#This Row],[NC XLST FTES]]*525/(437.5*Source[[#This Row],[FTEF]]),0)</f>
        <v>14.741999999999999</v>
      </c>
      <c r="AN7162">
        <f>IF(Source[[#This Row],[Credit_Noncredit]]="Credit",Source[[#This Row],[Census Enrollment]],Source[[#This Row],[Noncredit Avg. Attendance]])</f>
        <v>14.741999999999999</v>
      </c>
    </row>
    <row r="7163" spans="1:40" x14ac:dyDescent="0.25">
      <c r="A7163" t="s">
        <v>4484</v>
      </c>
      <c r="B7163" t="s">
        <v>33</v>
      </c>
      <c r="C7163" t="s">
        <v>229</v>
      </c>
      <c r="D7163" t="s">
        <v>230</v>
      </c>
      <c r="E7163" s="4">
        <v>80179</v>
      </c>
      <c r="F7163" s="4" t="s">
        <v>365</v>
      </c>
      <c r="G7163" s="4">
        <v>3500</v>
      </c>
      <c r="H7163" t="str">
        <f>CONCATENATE(Source[[#This Row],[Subject]],TRIM(Source[[#This Row],[Course]]))</f>
        <v>ESLN3500</v>
      </c>
      <c r="I7163" t="str">
        <f>VLOOKUP(Source[[#This Row],[SubjCrse]],'Courses and Categories'!$E$2:$G$1816,3,FALSE)</f>
        <v>Noncredit ESL</v>
      </c>
      <c r="J7163">
        <v>501</v>
      </c>
      <c r="K7163" t="s">
        <v>498</v>
      </c>
      <c r="L7163" t="s">
        <v>39</v>
      </c>
      <c r="M7163" t="s">
        <v>40</v>
      </c>
      <c r="N7163" t="s">
        <v>195</v>
      </c>
      <c r="O7163">
        <v>800</v>
      </c>
      <c r="P7163">
        <v>950</v>
      </c>
      <c r="Q7163" t="s">
        <v>76</v>
      </c>
      <c r="R7163">
        <v>725</v>
      </c>
      <c r="S7163" t="s">
        <v>77</v>
      </c>
      <c r="T7163">
        <v>1</v>
      </c>
      <c r="U7163" s="1">
        <v>43694</v>
      </c>
      <c r="V7163" s="1">
        <v>43819</v>
      </c>
      <c r="W7163" t="s">
        <v>360</v>
      </c>
      <c r="X7163" t="s">
        <v>46</v>
      </c>
      <c r="Y7163">
        <v>64</v>
      </c>
      <c r="Z7163">
        <v>62</v>
      </c>
      <c r="AA7163">
        <v>200</v>
      </c>
      <c r="AB7163">
        <v>31</v>
      </c>
      <c r="AD7163">
        <f>IF(ISBLANK(Source[[#This Row],[CrosslistID]]),1,1/COUNTIFS(Source[CrosslistID],Source[[#This Row],[CrosslistID]],Source[TermDesc],Source[[#This Row],[TermDesc]]))</f>
        <v>1</v>
      </c>
      <c r="AG7163">
        <v>0</v>
      </c>
      <c r="AH7163">
        <v>31</v>
      </c>
      <c r="AI7163">
        <v>6.4880000000000004</v>
      </c>
      <c r="AJ7163">
        <v>6.4880000000000004</v>
      </c>
      <c r="AK7163">
        <v>0.4</v>
      </c>
      <c r="AL71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6.4880000000000004</v>
      </c>
      <c r="AM7163">
        <f>IF(AND(Source[[#This Row],[Credit_Noncredit]]="Noncredit",Source[[#This Row],[FTEF]]&gt;0),Source[[#This Row],[NC XLST FTES]]*525/(437.5*Source[[#This Row],[FTEF]]),0)</f>
        <v>19.464000000000002</v>
      </c>
      <c r="AN7163">
        <f>IF(Source[[#This Row],[Credit_Noncredit]]="Credit",Source[[#This Row],[Census Enrollment]],Source[[#This Row],[Noncredit Avg. Attendance]])</f>
        <v>19.464000000000002</v>
      </c>
    </row>
    <row r="7164" spans="1:40" x14ac:dyDescent="0.25">
      <c r="A7164" t="s">
        <v>4484</v>
      </c>
      <c r="B7164" t="s">
        <v>33</v>
      </c>
      <c r="C7164" t="s">
        <v>229</v>
      </c>
      <c r="D7164" t="s">
        <v>230</v>
      </c>
      <c r="E7164" s="4">
        <v>80181</v>
      </c>
      <c r="F7164" s="4" t="s">
        <v>365</v>
      </c>
      <c r="G7164" s="4">
        <v>3500</v>
      </c>
      <c r="H7164" t="str">
        <f>CONCATENATE(Source[[#This Row],[Subject]],TRIM(Source[[#This Row],[Course]]))</f>
        <v>ESLN3500</v>
      </c>
      <c r="I7164" t="str">
        <f>VLOOKUP(Source[[#This Row],[SubjCrse]],'Courses and Categories'!$E$2:$G$1816,3,FALSE)</f>
        <v>Noncredit ESL</v>
      </c>
      <c r="J7164">
        <v>503</v>
      </c>
      <c r="K7164" t="s">
        <v>498</v>
      </c>
      <c r="L7164" t="s">
        <v>39</v>
      </c>
      <c r="M7164" t="s">
        <v>40</v>
      </c>
      <c r="N7164" t="s">
        <v>195</v>
      </c>
      <c r="O7164">
        <v>1000</v>
      </c>
      <c r="P7164">
        <v>1150</v>
      </c>
      <c r="Q7164" t="s">
        <v>76</v>
      </c>
      <c r="R7164">
        <v>419</v>
      </c>
      <c r="S7164" t="s">
        <v>77</v>
      </c>
      <c r="T7164">
        <v>1</v>
      </c>
      <c r="U7164" s="1">
        <v>43694</v>
      </c>
      <c r="V7164" s="1">
        <v>43819</v>
      </c>
      <c r="W7164" t="s">
        <v>4520</v>
      </c>
      <c r="X7164" t="s">
        <v>46</v>
      </c>
      <c r="Y7164">
        <v>93</v>
      </c>
      <c r="Z7164">
        <v>54</v>
      </c>
      <c r="AA7164">
        <v>200</v>
      </c>
      <c r="AB7164">
        <v>27</v>
      </c>
      <c r="AD7164">
        <f>IF(ISBLANK(Source[[#This Row],[CrosslistID]]),1,1/COUNTIFS(Source[CrosslistID],Source[[#This Row],[CrosslistID]],Source[TermDesc],Source[[#This Row],[TermDesc]]))</f>
        <v>1</v>
      </c>
      <c r="AG7164">
        <v>0</v>
      </c>
      <c r="AH7164">
        <v>27</v>
      </c>
      <c r="AI7164">
        <v>9.0860000000000003</v>
      </c>
      <c r="AJ7164">
        <v>9.0860000000000003</v>
      </c>
      <c r="AK7164">
        <v>0.4</v>
      </c>
      <c r="AL71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9.0860000000000003</v>
      </c>
      <c r="AM7164">
        <f>IF(AND(Source[[#This Row],[Credit_Noncredit]]="Noncredit",Source[[#This Row],[FTEF]]&gt;0),Source[[#This Row],[NC XLST FTES]]*525/(437.5*Source[[#This Row],[FTEF]]),0)</f>
        <v>27.258000000000003</v>
      </c>
      <c r="AN7164">
        <f>IF(Source[[#This Row],[Credit_Noncredit]]="Credit",Source[[#This Row],[Census Enrollment]],Source[[#This Row],[Noncredit Avg. Attendance]])</f>
        <v>27.258000000000003</v>
      </c>
    </row>
    <row r="7165" spans="1:40" x14ac:dyDescent="0.25">
      <c r="A7165" t="s">
        <v>4484</v>
      </c>
      <c r="B7165" t="s">
        <v>33</v>
      </c>
      <c r="C7165" t="s">
        <v>229</v>
      </c>
      <c r="D7165" t="s">
        <v>230</v>
      </c>
      <c r="E7165" s="4">
        <v>81002</v>
      </c>
      <c r="F7165" s="4" t="s">
        <v>365</v>
      </c>
      <c r="G7165" s="4">
        <v>3500</v>
      </c>
      <c r="H7165" t="str">
        <f>CONCATENATE(Source[[#This Row],[Subject]],TRIM(Source[[#This Row],[Course]]))</f>
        <v>ESLN3500</v>
      </c>
      <c r="I7165" t="str">
        <f>VLOOKUP(Source[[#This Row],[SubjCrse]],'Courses and Categories'!$E$2:$G$1816,3,FALSE)</f>
        <v>Noncredit ESL</v>
      </c>
      <c r="J7165">
        <v>702</v>
      </c>
      <c r="K7165" t="s">
        <v>498</v>
      </c>
      <c r="L7165" t="s">
        <v>87</v>
      </c>
      <c r="M7165" t="s">
        <v>40</v>
      </c>
      <c r="N7165" t="s">
        <v>63</v>
      </c>
      <c r="O7165">
        <v>1900</v>
      </c>
      <c r="P7165">
        <v>2115</v>
      </c>
      <c r="Q7165" t="s">
        <v>52</v>
      </c>
      <c r="R7165">
        <v>354</v>
      </c>
      <c r="S7165" t="s">
        <v>53</v>
      </c>
      <c r="T7165">
        <v>1</v>
      </c>
      <c r="U7165" s="1">
        <v>43694</v>
      </c>
      <c r="V7165" s="1">
        <v>43819</v>
      </c>
      <c r="W7165" t="s">
        <v>551</v>
      </c>
      <c r="X7165" t="s">
        <v>46</v>
      </c>
      <c r="Y7165">
        <v>75</v>
      </c>
      <c r="Z7165">
        <v>64</v>
      </c>
      <c r="AA7165">
        <v>400</v>
      </c>
      <c r="AB7165">
        <v>16</v>
      </c>
      <c r="AD7165">
        <f>IF(ISBLANK(Source[[#This Row],[CrosslistID]]),1,1/COUNTIFS(Source[CrosslistID],Source[[#This Row],[CrosslistID]],Source[TermDesc],Source[[#This Row],[TermDesc]]))</f>
        <v>1</v>
      </c>
      <c r="AG7165">
        <v>0</v>
      </c>
      <c r="AH7165">
        <v>16</v>
      </c>
      <c r="AI7165">
        <v>5.2430000000000003</v>
      </c>
      <c r="AJ7165">
        <v>5.2430000000000003</v>
      </c>
      <c r="AK7165">
        <v>0.372</v>
      </c>
      <c r="AL71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5.2430000000000003</v>
      </c>
      <c r="AM7165">
        <f>IF(AND(Source[[#This Row],[Credit_Noncredit]]="Noncredit",Source[[#This Row],[FTEF]]&gt;0),Source[[#This Row],[NC XLST FTES]]*525/(437.5*Source[[#This Row],[FTEF]]),0)</f>
        <v>16.912903225806453</v>
      </c>
      <c r="AN7165">
        <f>IF(Source[[#This Row],[Credit_Noncredit]]="Credit",Source[[#This Row],[Census Enrollment]],Source[[#This Row],[Noncredit Avg. Attendance]])</f>
        <v>16.912903225806453</v>
      </c>
    </row>
    <row r="7166" spans="1:40" x14ac:dyDescent="0.25">
      <c r="A7166" t="s">
        <v>4484</v>
      </c>
      <c r="B7166" t="s">
        <v>33</v>
      </c>
      <c r="C7166" t="s">
        <v>229</v>
      </c>
      <c r="D7166" t="s">
        <v>230</v>
      </c>
      <c r="E7166" s="4">
        <v>83372</v>
      </c>
      <c r="F7166" s="4" t="s">
        <v>365</v>
      </c>
      <c r="G7166" s="4">
        <v>3550</v>
      </c>
      <c r="H7166" t="str">
        <f>CONCATENATE(Source[[#This Row],[Subject]],TRIM(Source[[#This Row],[Course]]))</f>
        <v>ESLN3550</v>
      </c>
      <c r="I7166" t="str">
        <f>VLOOKUP(Source[[#This Row],[SubjCrse]],'Courses and Categories'!$E$2:$G$1816,3,FALSE)</f>
        <v>Noncredit ESL</v>
      </c>
      <c r="J7166">
        <v>101</v>
      </c>
      <c r="K7166" t="s">
        <v>500</v>
      </c>
      <c r="L7166" t="s">
        <v>39</v>
      </c>
      <c r="M7166" t="s">
        <v>40</v>
      </c>
      <c r="N7166" t="s">
        <v>63</v>
      </c>
      <c r="O7166">
        <v>840</v>
      </c>
      <c r="P7166">
        <v>1100</v>
      </c>
      <c r="Q7166" t="s">
        <v>422</v>
      </c>
      <c r="R7166">
        <v>206</v>
      </c>
      <c r="S7166" t="s">
        <v>134</v>
      </c>
      <c r="T7166">
        <v>1</v>
      </c>
      <c r="U7166" s="1">
        <v>43694</v>
      </c>
      <c r="V7166" s="1">
        <v>43819</v>
      </c>
      <c r="W7166" t="s">
        <v>482</v>
      </c>
      <c r="X7166" t="s">
        <v>46</v>
      </c>
      <c r="Y7166">
        <v>124</v>
      </c>
      <c r="Z7166">
        <v>65</v>
      </c>
      <c r="AA7166">
        <v>200</v>
      </c>
      <c r="AB7166">
        <v>32.5</v>
      </c>
      <c r="AD7166">
        <f>IF(ISBLANK(Source[[#This Row],[CrosslistID]]),1,1/COUNTIFS(Source[CrosslistID],Source[[#This Row],[CrosslistID]],Source[TermDesc],Source[[#This Row],[TermDesc]]))</f>
        <v>1</v>
      </c>
      <c r="AG7166">
        <v>0</v>
      </c>
      <c r="AH7166">
        <v>32.5</v>
      </c>
      <c r="AI7166">
        <v>13.432</v>
      </c>
      <c r="AJ7166">
        <v>13.432</v>
      </c>
      <c r="AK7166">
        <v>0.4</v>
      </c>
      <c r="AL71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13.432</v>
      </c>
      <c r="AM7166">
        <f>IF(AND(Source[[#This Row],[Credit_Noncredit]]="Noncredit",Source[[#This Row],[FTEF]]&gt;0),Source[[#This Row],[NC XLST FTES]]*525/(437.5*Source[[#This Row],[FTEF]]),0)</f>
        <v>40.295999999999999</v>
      </c>
      <c r="AN7166">
        <f>IF(Source[[#This Row],[Credit_Noncredit]]="Credit",Source[[#This Row],[Census Enrollment]],Source[[#This Row],[Noncredit Avg. Attendance]])</f>
        <v>40.295999999999999</v>
      </c>
    </row>
    <row r="7167" spans="1:40" x14ac:dyDescent="0.25">
      <c r="A7167" t="s">
        <v>4484</v>
      </c>
      <c r="B7167" t="s">
        <v>33</v>
      </c>
      <c r="C7167" t="s">
        <v>229</v>
      </c>
      <c r="D7167" t="s">
        <v>230</v>
      </c>
      <c r="E7167" s="4">
        <v>83378</v>
      </c>
      <c r="F7167" s="4" t="s">
        <v>365</v>
      </c>
      <c r="G7167" s="4">
        <v>3550</v>
      </c>
      <c r="H7167" t="str">
        <f>CONCATENATE(Source[[#This Row],[Subject]],TRIM(Source[[#This Row],[Course]]))</f>
        <v>ESLN3550</v>
      </c>
      <c r="I7167" t="str">
        <f>VLOOKUP(Source[[#This Row],[SubjCrse]],'Courses and Categories'!$E$2:$G$1816,3,FALSE)</f>
        <v>Noncredit ESL</v>
      </c>
      <c r="J7167">
        <v>102</v>
      </c>
      <c r="K7167" t="s">
        <v>500</v>
      </c>
      <c r="L7167" t="s">
        <v>39</v>
      </c>
      <c r="M7167" t="s">
        <v>40</v>
      </c>
      <c r="N7167" t="s">
        <v>63</v>
      </c>
      <c r="O7167">
        <v>1310</v>
      </c>
      <c r="P7167">
        <v>1525</v>
      </c>
      <c r="Q7167" t="s">
        <v>233</v>
      </c>
      <c r="R7167">
        <v>311</v>
      </c>
      <c r="S7167" t="s">
        <v>134</v>
      </c>
      <c r="T7167">
        <v>1</v>
      </c>
      <c r="U7167" s="1">
        <v>43694</v>
      </c>
      <c r="V7167" s="1">
        <v>43819</v>
      </c>
      <c r="W7167" t="s">
        <v>2356</v>
      </c>
      <c r="X7167" t="s">
        <v>46</v>
      </c>
      <c r="Y7167">
        <v>120</v>
      </c>
      <c r="Z7167">
        <v>60</v>
      </c>
      <c r="AA7167">
        <v>200</v>
      </c>
      <c r="AB7167">
        <v>30</v>
      </c>
      <c r="AD7167">
        <f>IF(ISBLANK(Source[[#This Row],[CrosslistID]]),1,1/COUNTIFS(Source[CrosslistID],Source[[#This Row],[CrosslistID]],Source[TermDesc],Source[[#This Row],[TermDesc]]))</f>
        <v>1</v>
      </c>
      <c r="AG7167">
        <v>0</v>
      </c>
      <c r="AH7167">
        <v>30</v>
      </c>
      <c r="AI7167">
        <v>9.7949999999999999</v>
      </c>
      <c r="AJ7167">
        <v>9.7949999999999999</v>
      </c>
      <c r="AK7167">
        <v>0.4</v>
      </c>
      <c r="AL71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9.7949999999999999</v>
      </c>
      <c r="AM7167">
        <f>IF(AND(Source[[#This Row],[Credit_Noncredit]]="Noncredit",Source[[#This Row],[FTEF]]&gt;0),Source[[#This Row],[NC XLST FTES]]*525/(437.5*Source[[#This Row],[FTEF]]),0)</f>
        <v>29.385000000000002</v>
      </c>
      <c r="AN7167">
        <f>IF(Source[[#This Row],[Credit_Noncredit]]="Credit",Source[[#This Row],[Census Enrollment]],Source[[#This Row],[Noncredit Avg. Attendance]])</f>
        <v>29.385000000000002</v>
      </c>
    </row>
    <row r="7168" spans="1:40" x14ac:dyDescent="0.25">
      <c r="A7168" t="s">
        <v>4484</v>
      </c>
      <c r="B7168" t="s">
        <v>33</v>
      </c>
      <c r="C7168" t="s">
        <v>229</v>
      </c>
      <c r="D7168" t="s">
        <v>230</v>
      </c>
      <c r="E7168" s="4">
        <v>83379</v>
      </c>
      <c r="F7168" s="4" t="s">
        <v>365</v>
      </c>
      <c r="G7168" s="4">
        <v>3550</v>
      </c>
      <c r="H7168" t="str">
        <f>CONCATENATE(Source[[#This Row],[Subject]],TRIM(Source[[#This Row],[Course]]))</f>
        <v>ESLN3550</v>
      </c>
      <c r="I7168" t="str">
        <f>VLOOKUP(Source[[#This Row],[SubjCrse]],'Courses and Categories'!$E$2:$G$1816,3,FALSE)</f>
        <v>Noncredit ESL</v>
      </c>
      <c r="J7168">
        <v>103</v>
      </c>
      <c r="K7168" t="s">
        <v>500</v>
      </c>
      <c r="L7168" t="s">
        <v>87</v>
      </c>
      <c r="M7168" t="s">
        <v>40</v>
      </c>
      <c r="N7168" t="s">
        <v>63</v>
      </c>
      <c r="O7168">
        <v>1810</v>
      </c>
      <c r="P7168">
        <v>2025</v>
      </c>
      <c r="Q7168" t="s">
        <v>240</v>
      </c>
      <c r="R7168">
        <v>219</v>
      </c>
      <c r="S7168" t="s">
        <v>134</v>
      </c>
      <c r="T7168">
        <v>1</v>
      </c>
      <c r="U7168" s="1">
        <v>43694</v>
      </c>
      <c r="V7168" s="1">
        <v>43819</v>
      </c>
      <c r="W7168" t="s">
        <v>501</v>
      </c>
      <c r="X7168" t="s">
        <v>46</v>
      </c>
      <c r="Y7168">
        <v>108</v>
      </c>
      <c r="Z7168">
        <v>52</v>
      </c>
      <c r="AA7168">
        <v>200</v>
      </c>
      <c r="AB7168">
        <v>26</v>
      </c>
      <c r="AD7168">
        <f>IF(ISBLANK(Source[[#This Row],[CrosslistID]]),1,1/COUNTIFS(Source[CrosslistID],Source[[#This Row],[CrosslistID]],Source[TermDesc],Source[[#This Row],[TermDesc]]))</f>
        <v>1</v>
      </c>
      <c r="AG7168">
        <v>0</v>
      </c>
      <c r="AH7168">
        <v>26</v>
      </c>
      <c r="AI7168">
        <v>8.1760000000000002</v>
      </c>
      <c r="AJ7168">
        <v>8.1760000000000002</v>
      </c>
      <c r="AK7168">
        <v>0.4</v>
      </c>
      <c r="AL71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8.1760000000000002</v>
      </c>
      <c r="AM7168">
        <f>IF(AND(Source[[#This Row],[Credit_Noncredit]]="Noncredit",Source[[#This Row],[FTEF]]&gt;0),Source[[#This Row],[NC XLST FTES]]*525/(437.5*Source[[#This Row],[FTEF]]),0)</f>
        <v>24.527999999999999</v>
      </c>
      <c r="AN7168">
        <f>IF(Source[[#This Row],[Credit_Noncredit]]="Credit",Source[[#This Row],[Census Enrollment]],Source[[#This Row],[Noncredit Avg. Attendance]])</f>
        <v>24.527999999999999</v>
      </c>
    </row>
    <row r="7169" spans="1:40" x14ac:dyDescent="0.25">
      <c r="A7169" t="s">
        <v>4484</v>
      </c>
      <c r="B7169" t="s">
        <v>33</v>
      </c>
      <c r="C7169" t="s">
        <v>229</v>
      </c>
      <c r="D7169" t="s">
        <v>230</v>
      </c>
      <c r="E7169" s="4">
        <v>83067</v>
      </c>
      <c r="F7169" s="4" t="s">
        <v>365</v>
      </c>
      <c r="G7169" s="4">
        <v>3550</v>
      </c>
      <c r="H7169" t="str">
        <f>CONCATENATE(Source[[#This Row],[Subject]],TRIM(Source[[#This Row],[Course]]))</f>
        <v>ESLN3550</v>
      </c>
      <c r="I7169" t="str">
        <f>VLOOKUP(Source[[#This Row],[SubjCrse]],'Courses and Categories'!$E$2:$G$1816,3,FALSE)</f>
        <v>Noncredit ESL</v>
      </c>
      <c r="J7169">
        <v>402</v>
      </c>
      <c r="K7169" t="s">
        <v>500</v>
      </c>
      <c r="L7169" t="s">
        <v>87</v>
      </c>
      <c r="M7169" t="s">
        <v>40</v>
      </c>
      <c r="N7169" t="s">
        <v>63</v>
      </c>
      <c r="O7169">
        <v>1835</v>
      </c>
      <c r="P7169">
        <v>2050</v>
      </c>
      <c r="Q7169" t="s">
        <v>64</v>
      </c>
      <c r="S7169" t="s">
        <v>65</v>
      </c>
      <c r="T7169">
        <v>1</v>
      </c>
      <c r="U7169" s="1">
        <v>43694</v>
      </c>
      <c r="V7169" s="1">
        <v>43819</v>
      </c>
      <c r="W7169" t="s">
        <v>437</v>
      </c>
      <c r="X7169" t="s">
        <v>46</v>
      </c>
      <c r="Y7169">
        <v>67</v>
      </c>
      <c r="Z7169">
        <v>50</v>
      </c>
      <c r="AA7169">
        <v>500</v>
      </c>
      <c r="AB7169">
        <v>10</v>
      </c>
      <c r="AD7169">
        <f>IF(ISBLANK(Source[[#This Row],[CrosslistID]]),1,1/COUNTIFS(Source[CrosslistID],Source[[#This Row],[CrosslistID]],Source[TermDesc],Source[[#This Row],[TermDesc]]))</f>
        <v>1</v>
      </c>
      <c r="AG7169">
        <v>0</v>
      </c>
      <c r="AH7169">
        <v>10</v>
      </c>
      <c r="AI7169">
        <v>4.657</v>
      </c>
      <c r="AJ7169">
        <v>4.657</v>
      </c>
      <c r="AK7169">
        <v>0.4</v>
      </c>
      <c r="AL71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4.657</v>
      </c>
      <c r="AM7169">
        <f>IF(AND(Source[[#This Row],[Credit_Noncredit]]="Noncredit",Source[[#This Row],[FTEF]]&gt;0),Source[[#This Row],[NC XLST FTES]]*525/(437.5*Source[[#This Row],[FTEF]]),0)</f>
        <v>13.971000000000002</v>
      </c>
      <c r="AN7169">
        <f>IF(Source[[#This Row],[Credit_Noncredit]]="Credit",Source[[#This Row],[Census Enrollment]],Source[[#This Row],[Noncredit Avg. Attendance]])</f>
        <v>13.971000000000002</v>
      </c>
    </row>
    <row r="7170" spans="1:40" x14ac:dyDescent="0.25">
      <c r="A7170" t="s">
        <v>4484</v>
      </c>
      <c r="B7170" t="s">
        <v>33</v>
      </c>
      <c r="C7170" t="s">
        <v>229</v>
      </c>
      <c r="D7170" t="s">
        <v>230</v>
      </c>
      <c r="E7170" s="4">
        <v>82320</v>
      </c>
      <c r="F7170" s="4" t="s">
        <v>365</v>
      </c>
      <c r="G7170" s="4">
        <v>3560</v>
      </c>
      <c r="H7170" t="str">
        <f>CONCATENATE(Source[[#This Row],[Subject]],TRIM(Source[[#This Row],[Course]]))</f>
        <v>ESLN3560</v>
      </c>
      <c r="I7170" t="str">
        <f>VLOOKUP(Source[[#This Row],[SubjCrse]],'Courses and Categories'!$E$2:$G$1816,3,FALSE)</f>
        <v>Noncredit ESL</v>
      </c>
      <c r="J7170">
        <v>201</v>
      </c>
      <c r="K7170" t="s">
        <v>509</v>
      </c>
      <c r="L7170" t="s">
        <v>39</v>
      </c>
      <c r="M7170" t="s">
        <v>40</v>
      </c>
      <c r="N7170" t="s">
        <v>195</v>
      </c>
      <c r="O7170">
        <v>815</v>
      </c>
      <c r="P7170">
        <v>1005</v>
      </c>
      <c r="Q7170" t="s">
        <v>60</v>
      </c>
      <c r="R7170">
        <v>333</v>
      </c>
      <c r="S7170" t="s">
        <v>61</v>
      </c>
      <c r="T7170">
        <v>1</v>
      </c>
      <c r="U7170" s="1">
        <v>43694</v>
      </c>
      <c r="V7170" s="1">
        <v>43819</v>
      </c>
      <c r="W7170" t="s">
        <v>1847</v>
      </c>
      <c r="X7170" t="s">
        <v>46</v>
      </c>
      <c r="Y7170">
        <v>89</v>
      </c>
      <c r="Z7170">
        <v>42</v>
      </c>
      <c r="AA7170">
        <v>300</v>
      </c>
      <c r="AB7170">
        <v>14</v>
      </c>
      <c r="AD7170">
        <f>IF(ISBLANK(Source[[#This Row],[CrosslistID]]),1,1/COUNTIFS(Source[CrosslistID],Source[[#This Row],[CrosslistID]],Source[TermDesc],Source[[#This Row],[TermDesc]]))</f>
        <v>1</v>
      </c>
      <c r="AG7170">
        <v>0</v>
      </c>
      <c r="AH7170">
        <v>14</v>
      </c>
      <c r="AI7170">
        <v>5.6529999999999996</v>
      </c>
      <c r="AJ7170">
        <v>5.6529999999999996</v>
      </c>
      <c r="AK7170">
        <v>0.4</v>
      </c>
      <c r="AL71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5.6529999999999996</v>
      </c>
      <c r="AM7170">
        <f>IF(AND(Source[[#This Row],[Credit_Noncredit]]="Noncredit",Source[[#This Row],[FTEF]]&gt;0),Source[[#This Row],[NC XLST FTES]]*525/(437.5*Source[[#This Row],[FTEF]]),0)</f>
        <v>16.959</v>
      </c>
      <c r="AN7170">
        <f>IF(Source[[#This Row],[Credit_Noncredit]]="Credit",Source[[#This Row],[Census Enrollment]],Source[[#This Row],[Noncredit Avg. Attendance]])</f>
        <v>16.959</v>
      </c>
    </row>
    <row r="7171" spans="1:40" x14ac:dyDescent="0.25">
      <c r="A7171" t="s">
        <v>4484</v>
      </c>
      <c r="B7171" t="s">
        <v>33</v>
      </c>
      <c r="C7171" t="s">
        <v>229</v>
      </c>
      <c r="D7171" t="s">
        <v>230</v>
      </c>
      <c r="E7171" s="4">
        <v>81254</v>
      </c>
      <c r="F7171" s="4" t="s">
        <v>365</v>
      </c>
      <c r="G7171" s="4">
        <v>3560</v>
      </c>
      <c r="H7171" t="str">
        <f>CONCATENATE(Source[[#This Row],[Subject]],TRIM(Source[[#This Row],[Course]]))</f>
        <v>ESLN3560</v>
      </c>
      <c r="I7171" t="str">
        <f>VLOOKUP(Source[[#This Row],[SubjCrse]],'Courses and Categories'!$E$2:$G$1816,3,FALSE)</f>
        <v>Noncredit ESL</v>
      </c>
      <c r="J7171">
        <v>301</v>
      </c>
      <c r="K7171" t="s">
        <v>509</v>
      </c>
      <c r="L7171" t="s">
        <v>39</v>
      </c>
      <c r="M7171" t="s">
        <v>40</v>
      </c>
      <c r="N7171" t="s">
        <v>195</v>
      </c>
      <c r="O7171">
        <v>1015</v>
      </c>
      <c r="P7171">
        <v>1205</v>
      </c>
      <c r="Q7171" t="s">
        <v>247</v>
      </c>
      <c r="R7171">
        <v>206</v>
      </c>
      <c r="S7171" t="s">
        <v>248</v>
      </c>
      <c r="T7171">
        <v>1</v>
      </c>
      <c r="U7171" s="1">
        <v>43694</v>
      </c>
      <c r="V7171" s="1">
        <v>43819</v>
      </c>
      <c r="W7171" t="s">
        <v>345</v>
      </c>
      <c r="X7171" t="s">
        <v>46</v>
      </c>
      <c r="Y7171">
        <v>119</v>
      </c>
      <c r="Z7171">
        <v>90</v>
      </c>
      <c r="AA7171">
        <v>200</v>
      </c>
      <c r="AB7171">
        <v>45</v>
      </c>
      <c r="AD7171">
        <f>IF(ISBLANK(Source[[#This Row],[CrosslistID]]),1,1/COUNTIFS(Source[CrosslistID],Source[[#This Row],[CrosslistID]],Source[TermDesc],Source[[#This Row],[TermDesc]]))</f>
        <v>1</v>
      </c>
      <c r="AG7171">
        <v>0</v>
      </c>
      <c r="AH7171">
        <v>45</v>
      </c>
      <c r="AI7171">
        <v>8.1449999999999996</v>
      </c>
      <c r="AJ7171">
        <v>8.1449999999999996</v>
      </c>
      <c r="AK7171">
        <v>0.4</v>
      </c>
      <c r="AL71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8.1449999999999996</v>
      </c>
      <c r="AM7171">
        <f>IF(AND(Source[[#This Row],[Credit_Noncredit]]="Noncredit",Source[[#This Row],[FTEF]]&gt;0),Source[[#This Row],[NC XLST FTES]]*525/(437.5*Source[[#This Row],[FTEF]]),0)</f>
        <v>24.434999999999999</v>
      </c>
      <c r="AN7171">
        <f>IF(Source[[#This Row],[Credit_Noncredit]]="Credit",Source[[#This Row],[Census Enrollment]],Source[[#This Row],[Noncredit Avg. Attendance]])</f>
        <v>24.434999999999999</v>
      </c>
    </row>
    <row r="7172" spans="1:40" x14ac:dyDescent="0.25">
      <c r="A7172" t="s">
        <v>4484</v>
      </c>
      <c r="B7172" t="s">
        <v>33</v>
      </c>
      <c r="C7172" t="s">
        <v>229</v>
      </c>
      <c r="D7172" t="s">
        <v>230</v>
      </c>
      <c r="E7172" s="4">
        <v>83453</v>
      </c>
      <c r="F7172" s="4" t="s">
        <v>365</v>
      </c>
      <c r="G7172" s="4">
        <v>3560</v>
      </c>
      <c r="H7172" t="str">
        <f>CONCATENATE(Source[[#This Row],[Subject]],TRIM(Source[[#This Row],[Course]]))</f>
        <v>ESLN3560</v>
      </c>
      <c r="I7172" t="str">
        <f>VLOOKUP(Source[[#This Row],[SubjCrse]],'Courses and Categories'!$E$2:$G$1816,3,FALSE)</f>
        <v>Noncredit ESL</v>
      </c>
      <c r="J7172">
        <v>501</v>
      </c>
      <c r="K7172" t="s">
        <v>509</v>
      </c>
      <c r="L7172" t="s">
        <v>39</v>
      </c>
      <c r="M7172" t="s">
        <v>40</v>
      </c>
      <c r="N7172" t="s">
        <v>63</v>
      </c>
      <c r="O7172">
        <v>1400</v>
      </c>
      <c r="P7172">
        <v>1615</v>
      </c>
      <c r="Q7172" t="s">
        <v>76</v>
      </c>
      <c r="R7172">
        <v>419</v>
      </c>
      <c r="S7172" t="s">
        <v>77</v>
      </c>
      <c r="T7172">
        <v>1</v>
      </c>
      <c r="U7172" s="1">
        <v>43694</v>
      </c>
      <c r="V7172" s="1">
        <v>43819</v>
      </c>
      <c r="W7172" t="s">
        <v>511</v>
      </c>
      <c r="X7172" t="s">
        <v>46</v>
      </c>
      <c r="Y7172">
        <v>106</v>
      </c>
      <c r="Z7172">
        <v>104</v>
      </c>
      <c r="AA7172">
        <v>150</v>
      </c>
      <c r="AB7172">
        <v>69.333299999999994</v>
      </c>
      <c r="AD7172">
        <f>IF(ISBLANK(Source[[#This Row],[CrosslistID]]),1,1/COUNTIFS(Source[CrosslistID],Source[[#This Row],[CrosslistID]],Source[TermDesc],Source[[#This Row],[TermDesc]]))</f>
        <v>1</v>
      </c>
      <c r="AG7172">
        <v>0</v>
      </c>
      <c r="AH7172">
        <v>69.333299999999994</v>
      </c>
      <c r="AI7172">
        <v>6.2190000000000003</v>
      </c>
      <c r="AJ7172">
        <v>6.2190000000000003</v>
      </c>
      <c r="AK7172">
        <v>0.4</v>
      </c>
      <c r="AL71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6.2190000000000003</v>
      </c>
      <c r="AM7172">
        <f>IF(AND(Source[[#This Row],[Credit_Noncredit]]="Noncredit",Source[[#This Row],[FTEF]]&gt;0),Source[[#This Row],[NC XLST FTES]]*525/(437.5*Source[[#This Row],[FTEF]]),0)</f>
        <v>18.657000000000004</v>
      </c>
      <c r="AN7172">
        <f>IF(Source[[#This Row],[Credit_Noncredit]]="Credit",Source[[#This Row],[Census Enrollment]],Source[[#This Row],[Noncredit Avg. Attendance]])</f>
        <v>18.657000000000004</v>
      </c>
    </row>
    <row r="7173" spans="1:40" x14ac:dyDescent="0.25">
      <c r="A7173" t="s">
        <v>4484</v>
      </c>
      <c r="B7173" t="s">
        <v>33</v>
      </c>
      <c r="C7173" t="s">
        <v>229</v>
      </c>
      <c r="D7173" t="s">
        <v>230</v>
      </c>
      <c r="E7173" s="4">
        <v>83454</v>
      </c>
      <c r="F7173" s="4" t="s">
        <v>365</v>
      </c>
      <c r="G7173" s="4">
        <v>3560</v>
      </c>
      <c r="H7173" t="str">
        <f>CONCATENATE(Source[[#This Row],[Subject]],TRIM(Source[[#This Row],[Course]]))</f>
        <v>ESLN3560</v>
      </c>
      <c r="I7173" t="str">
        <f>VLOOKUP(Source[[#This Row],[SubjCrse]],'Courses and Categories'!$E$2:$G$1816,3,FALSE)</f>
        <v>Noncredit ESL</v>
      </c>
      <c r="J7173">
        <v>502</v>
      </c>
      <c r="K7173" t="s">
        <v>509</v>
      </c>
      <c r="L7173" t="s">
        <v>87</v>
      </c>
      <c r="M7173" t="s">
        <v>40</v>
      </c>
      <c r="N7173" t="s">
        <v>63</v>
      </c>
      <c r="O7173">
        <v>1630</v>
      </c>
      <c r="P7173">
        <v>1845</v>
      </c>
      <c r="Q7173" t="s">
        <v>76</v>
      </c>
      <c r="R7173">
        <v>618</v>
      </c>
      <c r="S7173" t="s">
        <v>77</v>
      </c>
      <c r="T7173">
        <v>1</v>
      </c>
      <c r="U7173" s="1">
        <v>43694</v>
      </c>
      <c r="V7173" s="1">
        <v>43819</v>
      </c>
      <c r="W7173" t="s">
        <v>417</v>
      </c>
      <c r="X7173" t="s">
        <v>46</v>
      </c>
      <c r="Y7173">
        <v>82</v>
      </c>
      <c r="Z7173">
        <v>40</v>
      </c>
      <c r="AA7173">
        <v>150</v>
      </c>
      <c r="AB7173">
        <v>26.666699999999999</v>
      </c>
      <c r="AD7173">
        <f>IF(ISBLANK(Source[[#This Row],[CrosslistID]]),1,1/COUNTIFS(Source[CrosslistID],Source[[#This Row],[CrosslistID]],Source[TermDesc],Source[[#This Row],[TermDesc]]))</f>
        <v>1</v>
      </c>
      <c r="AG7173">
        <v>0</v>
      </c>
      <c r="AH7173">
        <v>26.666699999999999</v>
      </c>
      <c r="AI7173">
        <v>6.319</v>
      </c>
      <c r="AJ7173">
        <v>6.319</v>
      </c>
      <c r="AK7173">
        <v>0.4</v>
      </c>
      <c r="AL71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6.319</v>
      </c>
      <c r="AM7173">
        <f>IF(AND(Source[[#This Row],[Credit_Noncredit]]="Noncredit",Source[[#This Row],[FTEF]]&gt;0),Source[[#This Row],[NC XLST FTES]]*525/(437.5*Source[[#This Row],[FTEF]]),0)</f>
        <v>18.957000000000001</v>
      </c>
      <c r="AN7173">
        <f>IF(Source[[#This Row],[Credit_Noncredit]]="Credit",Source[[#This Row],[Census Enrollment]],Source[[#This Row],[Noncredit Avg. Attendance]])</f>
        <v>18.957000000000001</v>
      </c>
    </row>
    <row r="7174" spans="1:40" x14ac:dyDescent="0.25">
      <c r="A7174" t="s">
        <v>4484</v>
      </c>
      <c r="B7174" t="s">
        <v>33</v>
      </c>
      <c r="C7174" t="s">
        <v>229</v>
      </c>
      <c r="D7174" t="s">
        <v>230</v>
      </c>
      <c r="E7174" s="4">
        <v>82132</v>
      </c>
      <c r="F7174" s="4" t="s">
        <v>365</v>
      </c>
      <c r="G7174" s="4">
        <v>3560</v>
      </c>
      <c r="H7174" t="str">
        <f>CONCATENATE(Source[[#This Row],[Subject]],TRIM(Source[[#This Row],[Course]]))</f>
        <v>ESLN3560</v>
      </c>
      <c r="I7174" t="str">
        <f>VLOOKUP(Source[[#This Row],[SubjCrse]],'Courses and Categories'!$E$2:$G$1816,3,FALSE)</f>
        <v>Noncredit ESL</v>
      </c>
      <c r="J7174">
        <v>701</v>
      </c>
      <c r="K7174" t="s">
        <v>509</v>
      </c>
      <c r="L7174" t="s">
        <v>39</v>
      </c>
      <c r="M7174" t="s">
        <v>40</v>
      </c>
      <c r="N7174" t="s">
        <v>195</v>
      </c>
      <c r="O7174">
        <v>830</v>
      </c>
      <c r="P7174">
        <v>1020</v>
      </c>
      <c r="Q7174" t="s">
        <v>52</v>
      </c>
      <c r="R7174">
        <v>368</v>
      </c>
      <c r="S7174" t="s">
        <v>53</v>
      </c>
      <c r="T7174">
        <v>1</v>
      </c>
      <c r="U7174" s="1">
        <v>43694</v>
      </c>
      <c r="V7174" s="1">
        <v>43819</v>
      </c>
      <c r="W7174" t="s">
        <v>495</v>
      </c>
      <c r="X7174" t="s">
        <v>46</v>
      </c>
      <c r="Y7174">
        <v>100</v>
      </c>
      <c r="Z7174">
        <v>69</v>
      </c>
      <c r="AA7174">
        <v>400</v>
      </c>
      <c r="AB7174">
        <v>17.25</v>
      </c>
      <c r="AD7174">
        <f>IF(ISBLANK(Source[[#This Row],[CrosslistID]]),1,1/COUNTIFS(Source[CrosslistID],Source[[#This Row],[CrosslistID]],Source[TermDesc],Source[[#This Row],[TermDesc]]))</f>
        <v>1</v>
      </c>
      <c r="AG7174">
        <v>0</v>
      </c>
      <c r="AH7174">
        <v>17.25</v>
      </c>
      <c r="AI7174">
        <v>5.8360000000000003</v>
      </c>
      <c r="AJ7174">
        <v>5.8360000000000003</v>
      </c>
      <c r="AK7174">
        <v>0.4</v>
      </c>
      <c r="AL71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5.8360000000000003</v>
      </c>
      <c r="AM7174">
        <f>IF(AND(Source[[#This Row],[Credit_Noncredit]]="Noncredit",Source[[#This Row],[FTEF]]&gt;0),Source[[#This Row],[NC XLST FTES]]*525/(437.5*Source[[#This Row],[FTEF]]),0)</f>
        <v>17.507999999999999</v>
      </c>
      <c r="AN7174">
        <f>IF(Source[[#This Row],[Credit_Noncredit]]="Credit",Source[[#This Row],[Census Enrollment]],Source[[#This Row],[Noncredit Avg. Attendance]])</f>
        <v>17.507999999999999</v>
      </c>
    </row>
    <row r="7175" spans="1:40" x14ac:dyDescent="0.25">
      <c r="A7175" t="s">
        <v>4484</v>
      </c>
      <c r="B7175" t="s">
        <v>33</v>
      </c>
      <c r="C7175" t="s">
        <v>229</v>
      </c>
      <c r="D7175" t="s">
        <v>230</v>
      </c>
      <c r="E7175" s="4">
        <v>83472</v>
      </c>
      <c r="F7175" s="4" t="s">
        <v>365</v>
      </c>
      <c r="G7175" s="4">
        <v>3560</v>
      </c>
      <c r="H7175" t="str">
        <f>CONCATENATE(Source[[#This Row],[Subject]],TRIM(Source[[#This Row],[Course]]))</f>
        <v>ESLN3560</v>
      </c>
      <c r="I7175" t="str">
        <f>VLOOKUP(Source[[#This Row],[SubjCrse]],'Courses and Categories'!$E$2:$G$1816,3,FALSE)</f>
        <v>Noncredit ESL</v>
      </c>
      <c r="J7175">
        <v>702</v>
      </c>
      <c r="K7175" t="s">
        <v>509</v>
      </c>
      <c r="L7175" t="s">
        <v>39</v>
      </c>
      <c r="M7175" t="s">
        <v>40</v>
      </c>
      <c r="N7175" t="s">
        <v>195</v>
      </c>
      <c r="O7175">
        <v>1030</v>
      </c>
      <c r="P7175">
        <v>1220</v>
      </c>
      <c r="Q7175" t="s">
        <v>52</v>
      </c>
      <c r="R7175">
        <v>301</v>
      </c>
      <c r="S7175" t="s">
        <v>53</v>
      </c>
      <c r="T7175">
        <v>1</v>
      </c>
      <c r="U7175" s="1">
        <v>43694</v>
      </c>
      <c r="V7175" s="1">
        <v>43819</v>
      </c>
      <c r="W7175" t="s">
        <v>534</v>
      </c>
      <c r="X7175" t="s">
        <v>46</v>
      </c>
      <c r="Y7175">
        <v>105</v>
      </c>
      <c r="Z7175">
        <v>56</v>
      </c>
      <c r="AA7175">
        <v>400</v>
      </c>
      <c r="AB7175">
        <v>14</v>
      </c>
      <c r="AD7175">
        <f>IF(ISBLANK(Source[[#This Row],[CrosslistID]]),1,1/COUNTIFS(Source[CrosslistID],Source[[#This Row],[CrosslistID]],Source[TermDesc],Source[[#This Row],[TermDesc]]))</f>
        <v>1</v>
      </c>
      <c r="AG7175">
        <v>0</v>
      </c>
      <c r="AH7175">
        <v>14</v>
      </c>
      <c r="AI7175">
        <v>9.1809999999999992</v>
      </c>
      <c r="AJ7175">
        <v>9.1809999999999992</v>
      </c>
      <c r="AK7175">
        <v>0.4</v>
      </c>
      <c r="AL71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9.1809999999999992</v>
      </c>
      <c r="AM7175">
        <f>IF(AND(Source[[#This Row],[Credit_Noncredit]]="Noncredit",Source[[#This Row],[FTEF]]&gt;0),Source[[#This Row],[NC XLST FTES]]*525/(437.5*Source[[#This Row],[FTEF]]),0)</f>
        <v>27.542999999999999</v>
      </c>
      <c r="AN7175">
        <f>IF(Source[[#This Row],[Credit_Noncredit]]="Credit",Source[[#This Row],[Census Enrollment]],Source[[#This Row],[Noncredit Avg. Attendance]])</f>
        <v>27.542999999999999</v>
      </c>
    </row>
    <row r="7176" spans="1:40" x14ac:dyDescent="0.25">
      <c r="A7176" t="s">
        <v>4484</v>
      </c>
      <c r="B7176" t="s">
        <v>33</v>
      </c>
      <c r="C7176" t="s">
        <v>229</v>
      </c>
      <c r="D7176" t="s">
        <v>230</v>
      </c>
      <c r="E7176" s="4">
        <v>82635</v>
      </c>
      <c r="F7176" s="4" t="s">
        <v>365</v>
      </c>
      <c r="G7176" s="4">
        <v>3580</v>
      </c>
      <c r="H7176" t="str">
        <f>CONCATENATE(Source[[#This Row],[Subject]],TRIM(Source[[#This Row],[Course]]))</f>
        <v>ESLN3580</v>
      </c>
      <c r="I7176" t="str">
        <f>VLOOKUP(Source[[#This Row],[SubjCrse]],'Courses and Categories'!$E$2:$G$1816,3,FALSE)</f>
        <v>Noncredit ESL</v>
      </c>
      <c r="J7176">
        <v>202</v>
      </c>
      <c r="K7176" t="s">
        <v>516</v>
      </c>
      <c r="L7176" t="s">
        <v>87</v>
      </c>
      <c r="M7176" t="s">
        <v>40</v>
      </c>
      <c r="N7176" t="s">
        <v>63</v>
      </c>
      <c r="O7176">
        <v>1830</v>
      </c>
      <c r="P7176">
        <v>2045</v>
      </c>
      <c r="Q7176" t="s">
        <v>60</v>
      </c>
      <c r="R7176">
        <v>319</v>
      </c>
      <c r="S7176" t="s">
        <v>61</v>
      </c>
      <c r="T7176">
        <v>1</v>
      </c>
      <c r="U7176" s="1">
        <v>43694</v>
      </c>
      <c r="V7176" s="1">
        <v>43819</v>
      </c>
      <c r="W7176" t="s">
        <v>544</v>
      </c>
      <c r="X7176" t="s">
        <v>46</v>
      </c>
      <c r="Y7176">
        <v>136</v>
      </c>
      <c r="Z7176">
        <v>83</v>
      </c>
      <c r="AA7176">
        <v>300</v>
      </c>
      <c r="AB7176">
        <v>27.666699999999999</v>
      </c>
      <c r="AD7176">
        <f>IF(ISBLANK(Source[[#This Row],[CrosslistID]]),1,1/COUNTIFS(Source[CrosslistID],Source[[#This Row],[CrosslistID]],Source[TermDesc],Source[[#This Row],[TermDesc]]))</f>
        <v>1</v>
      </c>
      <c r="AG7176">
        <v>0</v>
      </c>
      <c r="AH7176">
        <v>27.666699999999999</v>
      </c>
      <c r="AI7176">
        <v>7.2430000000000003</v>
      </c>
      <c r="AJ7176">
        <v>7.2430000000000003</v>
      </c>
      <c r="AK7176">
        <v>0.4</v>
      </c>
      <c r="AL71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7.2430000000000003</v>
      </c>
      <c r="AM7176">
        <f>IF(AND(Source[[#This Row],[Credit_Noncredit]]="Noncredit",Source[[#This Row],[FTEF]]&gt;0),Source[[#This Row],[NC XLST FTES]]*525/(437.5*Source[[#This Row],[FTEF]]),0)</f>
        <v>21.729000000000003</v>
      </c>
      <c r="AN7176">
        <f>IF(Source[[#This Row],[Credit_Noncredit]]="Credit",Source[[#This Row],[Census Enrollment]],Source[[#This Row],[Noncredit Avg. Attendance]])</f>
        <v>21.729000000000003</v>
      </c>
    </row>
    <row r="7177" spans="1:40" x14ac:dyDescent="0.25">
      <c r="A7177" t="s">
        <v>4484</v>
      </c>
      <c r="B7177" t="s">
        <v>33</v>
      </c>
      <c r="C7177" t="s">
        <v>229</v>
      </c>
      <c r="D7177" t="s">
        <v>230</v>
      </c>
      <c r="E7177" s="4">
        <v>83057</v>
      </c>
      <c r="F7177" s="4" t="s">
        <v>365</v>
      </c>
      <c r="G7177" s="4">
        <v>3580</v>
      </c>
      <c r="H7177" t="str">
        <f>CONCATENATE(Source[[#This Row],[Subject]],TRIM(Source[[#This Row],[Course]]))</f>
        <v>ESLN3580</v>
      </c>
      <c r="I7177" t="str">
        <f>VLOOKUP(Source[[#This Row],[SubjCrse]],'Courses and Categories'!$E$2:$G$1816,3,FALSE)</f>
        <v>Noncredit ESL</v>
      </c>
      <c r="J7177">
        <v>303</v>
      </c>
      <c r="K7177" t="s">
        <v>516</v>
      </c>
      <c r="L7177" t="s">
        <v>39</v>
      </c>
      <c r="M7177" t="s">
        <v>40</v>
      </c>
      <c r="N7177" t="s">
        <v>195</v>
      </c>
      <c r="O7177">
        <v>815</v>
      </c>
      <c r="P7177">
        <v>1005</v>
      </c>
      <c r="Q7177" t="s">
        <v>247</v>
      </c>
      <c r="S7177" t="s">
        <v>248</v>
      </c>
      <c r="T7177">
        <v>1</v>
      </c>
      <c r="U7177" s="1">
        <v>43694</v>
      </c>
      <c r="V7177" s="1">
        <v>43819</v>
      </c>
      <c r="W7177" t="s">
        <v>4529</v>
      </c>
      <c r="X7177" t="s">
        <v>46</v>
      </c>
      <c r="Y7177">
        <v>90</v>
      </c>
      <c r="Z7177">
        <v>51</v>
      </c>
      <c r="AA7177">
        <v>200</v>
      </c>
      <c r="AB7177">
        <v>25.5</v>
      </c>
      <c r="AD7177">
        <f>IF(ISBLANK(Source[[#This Row],[CrosslistID]]),1,1/COUNTIFS(Source[CrosslistID],Source[[#This Row],[CrosslistID]],Source[TermDesc],Source[[#This Row],[TermDesc]]))</f>
        <v>1</v>
      </c>
      <c r="AG7177">
        <v>0</v>
      </c>
      <c r="AH7177">
        <v>25.5</v>
      </c>
      <c r="AI7177">
        <v>7.41</v>
      </c>
      <c r="AJ7177">
        <v>7.41</v>
      </c>
      <c r="AK7177">
        <v>0.4</v>
      </c>
      <c r="AL71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7.41</v>
      </c>
      <c r="AM7177">
        <f>IF(AND(Source[[#This Row],[Credit_Noncredit]]="Noncredit",Source[[#This Row],[FTEF]]&gt;0),Source[[#This Row],[NC XLST FTES]]*525/(437.5*Source[[#This Row],[FTEF]]),0)</f>
        <v>22.23</v>
      </c>
      <c r="AN7177">
        <f>IF(Source[[#This Row],[Credit_Noncredit]]="Credit",Source[[#This Row],[Census Enrollment]],Source[[#This Row],[Noncredit Avg. Attendance]])</f>
        <v>22.23</v>
      </c>
    </row>
    <row r="7178" spans="1:40" x14ac:dyDescent="0.25">
      <c r="A7178" t="s">
        <v>4484</v>
      </c>
      <c r="B7178" t="s">
        <v>33</v>
      </c>
      <c r="C7178" t="s">
        <v>229</v>
      </c>
      <c r="D7178" t="s">
        <v>230</v>
      </c>
      <c r="E7178" s="4">
        <v>83435</v>
      </c>
      <c r="F7178" s="4" t="s">
        <v>365</v>
      </c>
      <c r="G7178" s="4">
        <v>3580</v>
      </c>
      <c r="H7178" t="str">
        <f>CONCATENATE(Source[[#This Row],[Subject]],TRIM(Source[[#This Row],[Course]]))</f>
        <v>ESLN3580</v>
      </c>
      <c r="I7178" t="str">
        <f>VLOOKUP(Source[[#This Row],[SubjCrse]],'Courses and Categories'!$E$2:$G$1816,3,FALSE)</f>
        <v>Noncredit ESL</v>
      </c>
      <c r="J7178">
        <v>702</v>
      </c>
      <c r="K7178" t="s">
        <v>516</v>
      </c>
      <c r="L7178" t="s">
        <v>87</v>
      </c>
      <c r="M7178" t="s">
        <v>40</v>
      </c>
      <c r="N7178" t="s">
        <v>68</v>
      </c>
      <c r="O7178" t="s">
        <v>477</v>
      </c>
      <c r="P7178" t="s">
        <v>478</v>
      </c>
      <c r="Q7178" t="s">
        <v>296</v>
      </c>
      <c r="R7178" t="s">
        <v>512</v>
      </c>
      <c r="S7178" t="s">
        <v>53</v>
      </c>
      <c r="T7178">
        <v>1</v>
      </c>
      <c r="U7178" s="1">
        <v>43694</v>
      </c>
      <c r="V7178" s="1">
        <v>43819</v>
      </c>
      <c r="W7178" t="s">
        <v>4530</v>
      </c>
      <c r="X7178" t="s">
        <v>46</v>
      </c>
      <c r="Y7178">
        <v>119</v>
      </c>
      <c r="Z7178">
        <v>65</v>
      </c>
      <c r="AA7178">
        <v>400</v>
      </c>
      <c r="AB7178">
        <v>16.25</v>
      </c>
      <c r="AD7178">
        <f>IF(ISBLANK(Source[[#This Row],[CrosslistID]]),1,1/COUNTIFS(Source[CrosslistID],Source[[#This Row],[CrosslistID]],Source[TermDesc],Source[[#This Row],[TermDesc]]))</f>
        <v>1</v>
      </c>
      <c r="AG7178">
        <v>0</v>
      </c>
      <c r="AH7178">
        <v>16.25</v>
      </c>
      <c r="AI7178">
        <v>7.3810000000000002</v>
      </c>
      <c r="AJ7178">
        <v>7.3810000000000002</v>
      </c>
      <c r="AK7178">
        <v>0.36399999999999999</v>
      </c>
      <c r="AL71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7.3810000000000002</v>
      </c>
      <c r="AM7178">
        <f>IF(AND(Source[[#This Row],[Credit_Noncredit]]="Noncredit",Source[[#This Row],[FTEF]]&gt;0),Source[[#This Row],[NC XLST FTES]]*525/(437.5*Source[[#This Row],[FTEF]]),0)</f>
        <v>24.332967032967034</v>
      </c>
      <c r="AN7178">
        <f>IF(Source[[#This Row],[Credit_Noncredit]]="Credit",Source[[#This Row],[Census Enrollment]],Source[[#This Row],[Noncredit Avg. Attendance]])</f>
        <v>24.332967032967034</v>
      </c>
    </row>
    <row r="7179" spans="1:40" x14ac:dyDescent="0.25">
      <c r="A7179" t="s">
        <v>4484</v>
      </c>
      <c r="B7179" t="s">
        <v>33</v>
      </c>
      <c r="C7179" t="s">
        <v>229</v>
      </c>
      <c r="D7179" t="s">
        <v>230</v>
      </c>
      <c r="E7179" s="4">
        <v>83560</v>
      </c>
      <c r="F7179" s="4" t="s">
        <v>365</v>
      </c>
      <c r="G7179" s="4">
        <v>3580</v>
      </c>
      <c r="H7179" t="str">
        <f>CONCATENATE(Source[[#This Row],[Subject]],TRIM(Source[[#This Row],[Course]]))</f>
        <v>ESLN3580</v>
      </c>
      <c r="I7179" t="str">
        <f>VLOOKUP(Source[[#This Row],[SubjCrse]],'Courses and Categories'!$E$2:$G$1816,3,FALSE)</f>
        <v>Noncredit ESL</v>
      </c>
      <c r="J7179">
        <v>703</v>
      </c>
      <c r="K7179" t="s">
        <v>516</v>
      </c>
      <c r="L7179" t="s">
        <v>39</v>
      </c>
      <c r="M7179" t="s">
        <v>40</v>
      </c>
      <c r="N7179" t="s">
        <v>68</v>
      </c>
      <c r="O7179" t="s">
        <v>294</v>
      </c>
      <c r="P7179" t="s">
        <v>780</v>
      </c>
      <c r="Q7179" t="s">
        <v>296</v>
      </c>
      <c r="R7179" t="s">
        <v>4531</v>
      </c>
      <c r="S7179" t="s">
        <v>53</v>
      </c>
      <c r="T7179">
        <v>1</v>
      </c>
      <c r="U7179" s="1">
        <v>43694</v>
      </c>
      <c r="V7179" s="1">
        <v>43819</v>
      </c>
      <c r="W7179" t="s">
        <v>4532</v>
      </c>
      <c r="X7179" t="s">
        <v>46</v>
      </c>
      <c r="Y7179">
        <v>93</v>
      </c>
      <c r="Z7179">
        <v>34</v>
      </c>
      <c r="AA7179">
        <v>400</v>
      </c>
      <c r="AB7179">
        <v>8.5</v>
      </c>
      <c r="AD7179">
        <f>IF(ISBLANK(Source[[#This Row],[CrosslistID]]),1,1/COUNTIFS(Source[CrosslistID],Source[[#This Row],[CrosslistID]],Source[TermDesc],Source[[#This Row],[TermDesc]]))</f>
        <v>1</v>
      </c>
      <c r="AG7179">
        <v>0</v>
      </c>
      <c r="AH7179">
        <v>8.5</v>
      </c>
      <c r="AI7179">
        <v>5.5759999999999996</v>
      </c>
      <c r="AJ7179">
        <v>5.5759999999999996</v>
      </c>
      <c r="AK7179">
        <v>0.4</v>
      </c>
      <c r="AL71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5.5759999999999996</v>
      </c>
      <c r="AM7179">
        <f>IF(AND(Source[[#This Row],[Credit_Noncredit]]="Noncredit",Source[[#This Row],[FTEF]]&gt;0),Source[[#This Row],[NC XLST FTES]]*525/(437.5*Source[[#This Row],[FTEF]]),0)</f>
        <v>16.727999999999998</v>
      </c>
      <c r="AN7179">
        <f>IF(Source[[#This Row],[Credit_Noncredit]]="Credit",Source[[#This Row],[Census Enrollment]],Source[[#This Row],[Noncredit Avg. Attendance]])</f>
        <v>16.727999999999998</v>
      </c>
    </row>
    <row r="7180" spans="1:40" x14ac:dyDescent="0.25">
      <c r="A7180" t="s">
        <v>4484</v>
      </c>
      <c r="B7180" t="s">
        <v>33</v>
      </c>
      <c r="C7180" t="s">
        <v>229</v>
      </c>
      <c r="D7180" t="s">
        <v>230</v>
      </c>
      <c r="E7180" s="4">
        <v>83576</v>
      </c>
      <c r="F7180" s="4" t="s">
        <v>365</v>
      </c>
      <c r="G7180" s="4">
        <v>3580</v>
      </c>
      <c r="H7180" t="str">
        <f>CONCATENATE(Source[[#This Row],[Subject]],TRIM(Source[[#This Row],[Course]]))</f>
        <v>ESLN3580</v>
      </c>
      <c r="I7180" t="str">
        <f>VLOOKUP(Source[[#This Row],[SubjCrse]],'Courses and Categories'!$E$2:$G$1816,3,FALSE)</f>
        <v>Noncredit ESL</v>
      </c>
      <c r="J7180">
        <v>705</v>
      </c>
      <c r="K7180" t="s">
        <v>516</v>
      </c>
      <c r="L7180" t="s">
        <v>87</v>
      </c>
      <c r="M7180" t="s">
        <v>40</v>
      </c>
      <c r="N7180" t="s">
        <v>63</v>
      </c>
      <c r="O7180">
        <v>1630</v>
      </c>
      <c r="P7180">
        <v>1850</v>
      </c>
      <c r="Q7180" t="s">
        <v>52</v>
      </c>
      <c r="R7180">
        <v>367</v>
      </c>
      <c r="S7180" t="s">
        <v>53</v>
      </c>
      <c r="T7180">
        <v>1</v>
      </c>
      <c r="U7180" s="1">
        <v>43694</v>
      </c>
      <c r="V7180" s="1">
        <v>43819</v>
      </c>
      <c r="W7180" t="s">
        <v>515</v>
      </c>
      <c r="X7180" t="s">
        <v>46</v>
      </c>
      <c r="Y7180">
        <v>108</v>
      </c>
      <c r="Z7180">
        <v>103</v>
      </c>
      <c r="AA7180">
        <v>400</v>
      </c>
      <c r="AB7180">
        <v>25.75</v>
      </c>
      <c r="AD7180">
        <f>IF(ISBLANK(Source[[#This Row],[CrosslistID]]),1,1/COUNTIFS(Source[CrosslistID],Source[[#This Row],[CrosslistID]],Source[TermDesc],Source[[#This Row],[TermDesc]]))</f>
        <v>1</v>
      </c>
      <c r="AG7180">
        <v>0</v>
      </c>
      <c r="AH7180">
        <v>25.75</v>
      </c>
      <c r="AI7180">
        <v>6.657</v>
      </c>
      <c r="AJ7180">
        <v>6.657</v>
      </c>
      <c r="AK7180">
        <v>0.4</v>
      </c>
      <c r="AL71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6.657</v>
      </c>
      <c r="AM7180">
        <f>IF(AND(Source[[#This Row],[Credit_Noncredit]]="Noncredit",Source[[#This Row],[FTEF]]&gt;0),Source[[#This Row],[NC XLST FTES]]*525/(437.5*Source[[#This Row],[FTEF]]),0)</f>
        <v>19.971</v>
      </c>
      <c r="AN7180">
        <f>IF(Source[[#This Row],[Credit_Noncredit]]="Credit",Source[[#This Row],[Census Enrollment]],Source[[#This Row],[Noncredit Avg. Attendance]])</f>
        <v>19.971</v>
      </c>
    </row>
    <row r="7181" spans="1:40" x14ac:dyDescent="0.25">
      <c r="A7181" t="s">
        <v>4484</v>
      </c>
      <c r="B7181" t="s">
        <v>33</v>
      </c>
      <c r="C7181" t="s">
        <v>229</v>
      </c>
      <c r="D7181" t="s">
        <v>230</v>
      </c>
      <c r="E7181" s="4">
        <v>80157</v>
      </c>
      <c r="F7181" s="4" t="s">
        <v>365</v>
      </c>
      <c r="G7181" s="4">
        <v>3600</v>
      </c>
      <c r="H7181" t="str">
        <f>CONCATENATE(Source[[#This Row],[Subject]],TRIM(Source[[#This Row],[Course]]))</f>
        <v>ESLN3600</v>
      </c>
      <c r="I7181" t="str">
        <f>VLOOKUP(Source[[#This Row],[SubjCrse]],'Courses and Categories'!$E$2:$G$1816,3,FALSE)</f>
        <v>Noncredit ESL</v>
      </c>
      <c r="J7181">
        <v>401</v>
      </c>
      <c r="K7181" t="s">
        <v>522</v>
      </c>
      <c r="L7181" t="s">
        <v>39</v>
      </c>
      <c r="M7181" t="s">
        <v>40</v>
      </c>
      <c r="N7181" t="s">
        <v>195</v>
      </c>
      <c r="O7181">
        <v>820</v>
      </c>
      <c r="P7181">
        <v>1010</v>
      </c>
      <c r="Q7181" t="s">
        <v>64</v>
      </c>
      <c r="S7181" t="s">
        <v>65</v>
      </c>
      <c r="T7181">
        <v>1</v>
      </c>
      <c r="U7181" s="1">
        <v>43694</v>
      </c>
      <c r="V7181" s="1">
        <v>43819</v>
      </c>
      <c r="W7181" t="s">
        <v>377</v>
      </c>
      <c r="X7181" t="s">
        <v>46</v>
      </c>
      <c r="Y7181">
        <v>63</v>
      </c>
      <c r="Z7181">
        <v>30</v>
      </c>
      <c r="AA7181">
        <v>300</v>
      </c>
      <c r="AB7181">
        <v>10</v>
      </c>
      <c r="AD7181">
        <f>IF(ISBLANK(Source[[#This Row],[CrosslistID]]),1,1/COUNTIFS(Source[CrosslistID],Source[[#This Row],[CrosslistID]],Source[TermDesc],Source[[#This Row],[TermDesc]]))</f>
        <v>1</v>
      </c>
      <c r="AG7181">
        <v>0</v>
      </c>
      <c r="AH7181">
        <v>10</v>
      </c>
      <c r="AI7181">
        <v>7.0670000000000002</v>
      </c>
      <c r="AJ7181">
        <v>7.0670000000000002</v>
      </c>
      <c r="AK7181">
        <v>0.4</v>
      </c>
      <c r="AL71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7.0670000000000002</v>
      </c>
      <c r="AM7181">
        <f>IF(AND(Source[[#This Row],[Credit_Noncredit]]="Noncredit",Source[[#This Row],[FTEF]]&gt;0),Source[[#This Row],[NC XLST FTES]]*525/(437.5*Source[[#This Row],[FTEF]]),0)</f>
        <v>21.201000000000001</v>
      </c>
      <c r="AN7181">
        <f>IF(Source[[#This Row],[Credit_Noncredit]]="Credit",Source[[#This Row],[Census Enrollment]],Source[[#This Row],[Noncredit Avg. Attendance]])</f>
        <v>21.201000000000001</v>
      </c>
    </row>
    <row r="7182" spans="1:40" x14ac:dyDescent="0.25">
      <c r="A7182" t="s">
        <v>4484</v>
      </c>
      <c r="B7182" t="s">
        <v>33</v>
      </c>
      <c r="C7182" t="s">
        <v>229</v>
      </c>
      <c r="D7182" t="s">
        <v>230</v>
      </c>
      <c r="E7182" s="4">
        <v>83168</v>
      </c>
      <c r="F7182" s="4" t="s">
        <v>365</v>
      </c>
      <c r="G7182" s="4">
        <v>3600</v>
      </c>
      <c r="H7182" t="str">
        <f>CONCATENATE(Source[[#This Row],[Subject]],TRIM(Source[[#This Row],[Course]]))</f>
        <v>ESLN3600</v>
      </c>
      <c r="I7182" t="str">
        <f>VLOOKUP(Source[[#This Row],[SubjCrse]],'Courses and Categories'!$E$2:$G$1816,3,FALSE)</f>
        <v>Noncredit ESL</v>
      </c>
      <c r="J7182">
        <v>402</v>
      </c>
      <c r="K7182" t="s">
        <v>522</v>
      </c>
      <c r="L7182" t="s">
        <v>39</v>
      </c>
      <c r="M7182" t="s">
        <v>40</v>
      </c>
      <c r="N7182" t="s">
        <v>195</v>
      </c>
      <c r="O7182">
        <v>1020</v>
      </c>
      <c r="P7182">
        <v>1210</v>
      </c>
      <c r="Q7182" t="s">
        <v>64</v>
      </c>
      <c r="S7182" t="s">
        <v>65</v>
      </c>
      <c r="T7182">
        <v>1</v>
      </c>
      <c r="U7182" s="1">
        <v>43694</v>
      </c>
      <c r="V7182" s="1">
        <v>43819</v>
      </c>
      <c r="W7182" t="s">
        <v>313</v>
      </c>
      <c r="X7182" t="s">
        <v>46</v>
      </c>
      <c r="Y7182">
        <v>52</v>
      </c>
      <c r="Z7182">
        <v>38</v>
      </c>
      <c r="AA7182">
        <v>300</v>
      </c>
      <c r="AB7182">
        <v>12.666700000000001</v>
      </c>
      <c r="AD7182">
        <f>IF(ISBLANK(Source[[#This Row],[CrosslistID]]),1,1/COUNTIFS(Source[CrosslistID],Source[[#This Row],[CrosslistID]],Source[TermDesc],Source[[#This Row],[TermDesc]]))</f>
        <v>1</v>
      </c>
      <c r="AG7182">
        <v>0</v>
      </c>
      <c r="AH7182">
        <v>12.666700000000001</v>
      </c>
      <c r="AI7182">
        <v>6.5069999999999997</v>
      </c>
      <c r="AJ7182">
        <v>6.5069999999999997</v>
      </c>
      <c r="AK7182">
        <v>0.4</v>
      </c>
      <c r="AL71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6.5069999999999997</v>
      </c>
      <c r="AM7182">
        <f>IF(AND(Source[[#This Row],[Credit_Noncredit]]="Noncredit",Source[[#This Row],[FTEF]]&gt;0),Source[[#This Row],[NC XLST FTES]]*525/(437.5*Source[[#This Row],[FTEF]]),0)</f>
        <v>19.520999999999997</v>
      </c>
      <c r="AN7182">
        <f>IF(Source[[#This Row],[Credit_Noncredit]]="Credit",Source[[#This Row],[Census Enrollment]],Source[[#This Row],[Noncredit Avg. Attendance]])</f>
        <v>19.520999999999997</v>
      </c>
    </row>
    <row r="7183" spans="1:40" x14ac:dyDescent="0.25">
      <c r="A7183" t="s">
        <v>4484</v>
      </c>
      <c r="B7183" t="s">
        <v>33</v>
      </c>
      <c r="C7183" t="s">
        <v>229</v>
      </c>
      <c r="D7183" t="s">
        <v>230</v>
      </c>
      <c r="E7183" s="4">
        <v>80649</v>
      </c>
      <c r="F7183" s="4" t="s">
        <v>365</v>
      </c>
      <c r="G7183" s="4">
        <v>3600</v>
      </c>
      <c r="H7183" t="str">
        <f>CONCATENATE(Source[[#This Row],[Subject]],TRIM(Source[[#This Row],[Course]]))</f>
        <v>ESLN3600</v>
      </c>
      <c r="I7183" t="str">
        <f>VLOOKUP(Source[[#This Row],[SubjCrse]],'Courses and Categories'!$E$2:$G$1816,3,FALSE)</f>
        <v>Noncredit ESL</v>
      </c>
      <c r="J7183">
        <v>403</v>
      </c>
      <c r="K7183" t="s">
        <v>522</v>
      </c>
      <c r="L7183" t="s">
        <v>39</v>
      </c>
      <c r="M7183" t="s">
        <v>40</v>
      </c>
      <c r="N7183" t="s">
        <v>195</v>
      </c>
      <c r="O7183">
        <v>1020</v>
      </c>
      <c r="P7183">
        <v>1210</v>
      </c>
      <c r="Q7183" t="s">
        <v>64</v>
      </c>
      <c r="S7183" t="s">
        <v>65</v>
      </c>
      <c r="T7183">
        <v>1</v>
      </c>
      <c r="U7183" s="1">
        <v>43694</v>
      </c>
      <c r="V7183" s="1">
        <v>43819</v>
      </c>
      <c r="W7183" t="s">
        <v>303</v>
      </c>
      <c r="X7183" t="s">
        <v>46</v>
      </c>
      <c r="Y7183">
        <v>60</v>
      </c>
      <c r="Z7183">
        <v>37</v>
      </c>
      <c r="AA7183">
        <v>300</v>
      </c>
      <c r="AB7183">
        <v>12.333299999999999</v>
      </c>
      <c r="AD7183">
        <f>IF(ISBLANK(Source[[#This Row],[CrosslistID]]),1,1/COUNTIFS(Source[CrosslistID],Source[[#This Row],[CrosslistID]],Source[TermDesc],Source[[#This Row],[TermDesc]]))</f>
        <v>1</v>
      </c>
      <c r="AG7183">
        <v>0</v>
      </c>
      <c r="AH7183">
        <v>12.333299999999999</v>
      </c>
      <c r="AI7183">
        <v>4.5369999999999999</v>
      </c>
      <c r="AJ7183">
        <v>4.5369999999999999</v>
      </c>
      <c r="AK7183">
        <v>0.4</v>
      </c>
      <c r="AL71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4.5369999999999999</v>
      </c>
      <c r="AM7183">
        <f>IF(AND(Source[[#This Row],[Credit_Noncredit]]="Noncredit",Source[[#This Row],[FTEF]]&gt;0),Source[[#This Row],[NC XLST FTES]]*525/(437.5*Source[[#This Row],[FTEF]]),0)</f>
        <v>13.611000000000001</v>
      </c>
      <c r="AN7183">
        <f>IF(Source[[#This Row],[Credit_Noncredit]]="Credit",Source[[#This Row],[Census Enrollment]],Source[[#This Row],[Noncredit Avg. Attendance]])</f>
        <v>13.611000000000001</v>
      </c>
    </row>
    <row r="7184" spans="1:40" x14ac:dyDescent="0.25">
      <c r="A7184" t="s">
        <v>4484</v>
      </c>
      <c r="B7184" t="s">
        <v>33</v>
      </c>
      <c r="C7184" t="s">
        <v>229</v>
      </c>
      <c r="D7184" t="s">
        <v>230</v>
      </c>
      <c r="E7184" s="4">
        <v>80185</v>
      </c>
      <c r="F7184" s="4" t="s">
        <v>365</v>
      </c>
      <c r="G7184" s="4">
        <v>3600</v>
      </c>
      <c r="H7184" t="str">
        <f>CONCATENATE(Source[[#This Row],[Subject]],TRIM(Source[[#This Row],[Course]]))</f>
        <v>ESLN3600</v>
      </c>
      <c r="I7184" t="str">
        <f>VLOOKUP(Source[[#This Row],[SubjCrse]],'Courses and Categories'!$E$2:$G$1816,3,FALSE)</f>
        <v>Noncredit ESL</v>
      </c>
      <c r="J7184">
        <v>501</v>
      </c>
      <c r="K7184" t="s">
        <v>522</v>
      </c>
      <c r="L7184" t="s">
        <v>39</v>
      </c>
      <c r="M7184" t="s">
        <v>40</v>
      </c>
      <c r="N7184" t="s">
        <v>195</v>
      </c>
      <c r="O7184">
        <v>800</v>
      </c>
      <c r="P7184">
        <v>950</v>
      </c>
      <c r="Q7184" t="s">
        <v>76</v>
      </c>
      <c r="R7184">
        <v>724</v>
      </c>
      <c r="S7184" t="s">
        <v>77</v>
      </c>
      <c r="T7184">
        <v>1</v>
      </c>
      <c r="U7184" s="1">
        <v>43694</v>
      </c>
      <c r="V7184" s="1">
        <v>43819</v>
      </c>
      <c r="W7184" t="s">
        <v>364</v>
      </c>
      <c r="X7184" t="s">
        <v>46</v>
      </c>
      <c r="Y7184">
        <v>68</v>
      </c>
      <c r="Z7184">
        <v>28</v>
      </c>
      <c r="AA7184">
        <v>200</v>
      </c>
      <c r="AB7184">
        <v>14</v>
      </c>
      <c r="AD7184">
        <f>IF(ISBLANK(Source[[#This Row],[CrosslistID]]),1,1/COUNTIFS(Source[CrosslistID],Source[[#This Row],[CrosslistID]],Source[TermDesc],Source[[#This Row],[TermDesc]]))</f>
        <v>1</v>
      </c>
      <c r="AG7184">
        <v>0</v>
      </c>
      <c r="AH7184">
        <v>14</v>
      </c>
      <c r="AI7184">
        <v>5.6760000000000002</v>
      </c>
      <c r="AJ7184">
        <v>5.6760000000000002</v>
      </c>
      <c r="AK7184">
        <v>0.4</v>
      </c>
      <c r="AL71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5.6760000000000002</v>
      </c>
      <c r="AM7184">
        <f>IF(AND(Source[[#This Row],[Credit_Noncredit]]="Noncredit",Source[[#This Row],[FTEF]]&gt;0),Source[[#This Row],[NC XLST FTES]]*525/(437.5*Source[[#This Row],[FTEF]]),0)</f>
        <v>17.028000000000002</v>
      </c>
      <c r="AN7184">
        <f>IF(Source[[#This Row],[Credit_Noncredit]]="Credit",Source[[#This Row],[Census Enrollment]],Source[[#This Row],[Noncredit Avg. Attendance]])</f>
        <v>17.028000000000002</v>
      </c>
    </row>
    <row r="7185" spans="1:40" x14ac:dyDescent="0.25">
      <c r="A7185" t="s">
        <v>4484</v>
      </c>
      <c r="B7185" t="s">
        <v>33</v>
      </c>
      <c r="C7185" t="s">
        <v>229</v>
      </c>
      <c r="D7185" t="s">
        <v>230</v>
      </c>
      <c r="E7185" s="4">
        <v>80771</v>
      </c>
      <c r="F7185" s="4" t="s">
        <v>365</v>
      </c>
      <c r="G7185" s="4">
        <v>3600</v>
      </c>
      <c r="H7185" t="str">
        <f>CONCATENATE(Source[[#This Row],[Subject]],TRIM(Source[[#This Row],[Course]]))</f>
        <v>ESLN3600</v>
      </c>
      <c r="I7185" t="str">
        <f>VLOOKUP(Source[[#This Row],[SubjCrse]],'Courses and Categories'!$E$2:$G$1816,3,FALSE)</f>
        <v>Noncredit ESL</v>
      </c>
      <c r="J7185">
        <v>503</v>
      </c>
      <c r="K7185" t="s">
        <v>522</v>
      </c>
      <c r="L7185" t="s">
        <v>39</v>
      </c>
      <c r="M7185" t="s">
        <v>40</v>
      </c>
      <c r="N7185" t="s">
        <v>195</v>
      </c>
      <c r="O7185">
        <v>1000</v>
      </c>
      <c r="P7185">
        <v>1150</v>
      </c>
      <c r="Q7185" t="s">
        <v>76</v>
      </c>
      <c r="R7185">
        <v>625</v>
      </c>
      <c r="S7185" t="s">
        <v>77</v>
      </c>
      <c r="T7185">
        <v>1</v>
      </c>
      <c r="U7185" s="1">
        <v>43694</v>
      </c>
      <c r="V7185" s="1">
        <v>43819</v>
      </c>
      <c r="W7185" t="s">
        <v>1142</v>
      </c>
      <c r="X7185" t="s">
        <v>46</v>
      </c>
      <c r="Y7185">
        <v>92</v>
      </c>
      <c r="Z7185">
        <v>32</v>
      </c>
      <c r="AA7185">
        <v>200</v>
      </c>
      <c r="AB7185">
        <v>16</v>
      </c>
      <c r="AD7185">
        <f>IF(ISBLANK(Source[[#This Row],[CrosslistID]]),1,1/COUNTIFS(Source[CrosslistID],Source[[#This Row],[CrosslistID]],Source[TermDesc],Source[[#This Row],[TermDesc]]))</f>
        <v>1</v>
      </c>
      <c r="AG7185">
        <v>0</v>
      </c>
      <c r="AH7185">
        <v>16</v>
      </c>
      <c r="AI7185">
        <v>6.7309999999999999</v>
      </c>
      <c r="AJ7185">
        <v>6.7309999999999999</v>
      </c>
      <c r="AK7185">
        <v>0.4</v>
      </c>
      <c r="AL71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6.7309999999999999</v>
      </c>
      <c r="AM7185">
        <f>IF(AND(Source[[#This Row],[Credit_Noncredit]]="Noncredit",Source[[#This Row],[FTEF]]&gt;0),Source[[#This Row],[NC XLST FTES]]*525/(437.5*Source[[#This Row],[FTEF]]),0)</f>
        <v>20.193000000000001</v>
      </c>
      <c r="AN7185">
        <f>IF(Source[[#This Row],[Credit_Noncredit]]="Credit",Source[[#This Row],[Census Enrollment]],Source[[#This Row],[Noncredit Avg. Attendance]])</f>
        <v>20.193000000000001</v>
      </c>
    </row>
    <row r="7186" spans="1:40" x14ac:dyDescent="0.25">
      <c r="A7186" t="s">
        <v>4484</v>
      </c>
      <c r="B7186" t="s">
        <v>33</v>
      </c>
      <c r="C7186" t="s">
        <v>229</v>
      </c>
      <c r="D7186" t="s">
        <v>230</v>
      </c>
      <c r="E7186" s="4">
        <v>83044</v>
      </c>
      <c r="F7186" s="4" t="s">
        <v>365</v>
      </c>
      <c r="G7186" s="4">
        <v>3700</v>
      </c>
      <c r="H7186" t="str">
        <f>CONCATENATE(Source[[#This Row],[Subject]],TRIM(Source[[#This Row],[Course]]))</f>
        <v>ESLN3700</v>
      </c>
      <c r="I7186" t="str">
        <f>VLOOKUP(Source[[#This Row],[SubjCrse]],'Courses and Categories'!$E$2:$G$1816,3,FALSE)</f>
        <v>Noncredit ESL</v>
      </c>
      <c r="J7186">
        <v>201</v>
      </c>
      <c r="K7186" t="s">
        <v>525</v>
      </c>
      <c r="L7186" t="s">
        <v>39</v>
      </c>
      <c r="M7186" t="s">
        <v>40</v>
      </c>
      <c r="N7186" t="s">
        <v>195</v>
      </c>
      <c r="O7186">
        <v>1015</v>
      </c>
      <c r="P7186">
        <v>1205</v>
      </c>
      <c r="Q7186" t="s">
        <v>60</v>
      </c>
      <c r="R7186">
        <v>323</v>
      </c>
      <c r="S7186" t="s">
        <v>61</v>
      </c>
      <c r="T7186">
        <v>1</v>
      </c>
      <c r="U7186" s="1">
        <v>43694</v>
      </c>
      <c r="V7186" s="1">
        <v>43819</v>
      </c>
      <c r="W7186" t="s">
        <v>353</v>
      </c>
      <c r="X7186" t="s">
        <v>46</v>
      </c>
      <c r="Y7186">
        <v>96</v>
      </c>
      <c r="Z7186">
        <v>77</v>
      </c>
      <c r="AA7186">
        <v>300</v>
      </c>
      <c r="AB7186">
        <v>25.666699999999999</v>
      </c>
      <c r="AD7186">
        <f>IF(ISBLANK(Source[[#This Row],[CrosslistID]]),1,1/COUNTIFS(Source[CrosslistID],Source[[#This Row],[CrosslistID]],Source[TermDesc],Source[[#This Row],[TermDesc]]))</f>
        <v>1</v>
      </c>
      <c r="AG7186">
        <v>0</v>
      </c>
      <c r="AH7186">
        <v>25.666699999999999</v>
      </c>
      <c r="AI7186">
        <v>10.541</v>
      </c>
      <c r="AJ7186">
        <v>10.541</v>
      </c>
      <c r="AK7186">
        <v>0.4</v>
      </c>
      <c r="AL71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10.541</v>
      </c>
      <c r="AM7186">
        <f>IF(AND(Source[[#This Row],[Credit_Noncredit]]="Noncredit",Source[[#This Row],[FTEF]]&gt;0),Source[[#This Row],[NC XLST FTES]]*525/(437.5*Source[[#This Row],[FTEF]]),0)</f>
        <v>31.623000000000005</v>
      </c>
      <c r="AN7186">
        <f>IF(Source[[#This Row],[Credit_Noncredit]]="Credit",Source[[#This Row],[Census Enrollment]],Source[[#This Row],[Noncredit Avg. Attendance]])</f>
        <v>31.623000000000005</v>
      </c>
    </row>
    <row r="7187" spans="1:40" x14ac:dyDescent="0.25">
      <c r="A7187" t="s">
        <v>4484</v>
      </c>
      <c r="B7187" t="s">
        <v>33</v>
      </c>
      <c r="C7187" t="s">
        <v>229</v>
      </c>
      <c r="D7187" t="s">
        <v>230</v>
      </c>
      <c r="E7187" s="4">
        <v>80159</v>
      </c>
      <c r="F7187" s="4" t="s">
        <v>365</v>
      </c>
      <c r="G7187" s="4">
        <v>3700</v>
      </c>
      <c r="H7187" t="str">
        <f>CONCATENATE(Source[[#This Row],[Subject]],TRIM(Source[[#This Row],[Course]]))</f>
        <v>ESLN3700</v>
      </c>
      <c r="I7187" t="str">
        <f>VLOOKUP(Source[[#This Row],[SubjCrse]],'Courses and Categories'!$E$2:$G$1816,3,FALSE)</f>
        <v>Noncredit ESL</v>
      </c>
      <c r="J7187">
        <v>401</v>
      </c>
      <c r="K7187" t="s">
        <v>525</v>
      </c>
      <c r="L7187" t="s">
        <v>39</v>
      </c>
      <c r="M7187" t="s">
        <v>40</v>
      </c>
      <c r="N7187" t="s">
        <v>202</v>
      </c>
      <c r="O7187" t="s">
        <v>4533</v>
      </c>
      <c r="P7187" t="s">
        <v>2618</v>
      </c>
      <c r="Q7187" t="s">
        <v>370</v>
      </c>
      <c r="S7187" t="s">
        <v>65</v>
      </c>
      <c r="T7187">
        <v>1</v>
      </c>
      <c r="U7187" s="1">
        <v>43694</v>
      </c>
      <c r="V7187" s="1">
        <v>43819</v>
      </c>
      <c r="W7187" t="s">
        <v>4534</v>
      </c>
      <c r="X7187" t="s">
        <v>46</v>
      </c>
      <c r="Y7187">
        <v>98</v>
      </c>
      <c r="Z7187">
        <v>62</v>
      </c>
      <c r="AA7187">
        <v>300</v>
      </c>
      <c r="AB7187">
        <v>20.666699999999999</v>
      </c>
      <c r="AD7187">
        <f>IF(ISBLANK(Source[[#This Row],[CrosslistID]]),1,1/COUNTIFS(Source[CrosslistID],Source[[#This Row],[CrosslistID]],Source[TermDesc],Source[[#This Row],[TermDesc]]))</f>
        <v>1</v>
      </c>
      <c r="AG7187">
        <v>0</v>
      </c>
      <c r="AH7187">
        <v>20.666699999999999</v>
      </c>
      <c r="AI7187">
        <v>10.007999999999999</v>
      </c>
      <c r="AJ7187">
        <v>10.007999999999999</v>
      </c>
      <c r="AK7187">
        <v>0.8</v>
      </c>
      <c r="AL71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10.007999999999999</v>
      </c>
      <c r="AM7187">
        <f>IF(AND(Source[[#This Row],[Credit_Noncredit]]="Noncredit",Source[[#This Row],[FTEF]]&gt;0),Source[[#This Row],[NC XLST FTES]]*525/(437.5*Source[[#This Row],[FTEF]]),0)</f>
        <v>15.011999999999999</v>
      </c>
      <c r="AN7187">
        <f>IF(Source[[#This Row],[Credit_Noncredit]]="Credit",Source[[#This Row],[Census Enrollment]],Source[[#This Row],[Noncredit Avg. Attendance]])</f>
        <v>15.011999999999999</v>
      </c>
    </row>
    <row r="7188" spans="1:40" x14ac:dyDescent="0.25">
      <c r="A7188" t="s">
        <v>4484</v>
      </c>
      <c r="B7188" t="s">
        <v>33</v>
      </c>
      <c r="C7188" t="s">
        <v>229</v>
      </c>
      <c r="D7188" t="s">
        <v>230</v>
      </c>
      <c r="E7188" s="4">
        <v>80187</v>
      </c>
      <c r="F7188" s="4" t="s">
        <v>365</v>
      </c>
      <c r="G7188" s="4">
        <v>3700</v>
      </c>
      <c r="H7188" t="str">
        <f>CONCATENATE(Source[[#This Row],[Subject]],TRIM(Source[[#This Row],[Course]]))</f>
        <v>ESLN3700</v>
      </c>
      <c r="I7188" t="str">
        <f>VLOOKUP(Source[[#This Row],[SubjCrse]],'Courses and Categories'!$E$2:$G$1816,3,FALSE)</f>
        <v>Noncredit ESL</v>
      </c>
      <c r="J7188">
        <v>501</v>
      </c>
      <c r="K7188" t="s">
        <v>525</v>
      </c>
      <c r="L7188" t="s">
        <v>39</v>
      </c>
      <c r="M7188" t="s">
        <v>40</v>
      </c>
      <c r="N7188" t="s">
        <v>195</v>
      </c>
      <c r="O7188">
        <v>800</v>
      </c>
      <c r="P7188">
        <v>950</v>
      </c>
      <c r="Q7188" t="s">
        <v>76</v>
      </c>
      <c r="R7188">
        <v>624</v>
      </c>
      <c r="S7188" t="s">
        <v>77</v>
      </c>
      <c r="T7188">
        <v>1</v>
      </c>
      <c r="U7188" s="1">
        <v>43694</v>
      </c>
      <c r="V7188" s="1">
        <v>43819</v>
      </c>
      <c r="W7188" t="s">
        <v>314</v>
      </c>
      <c r="X7188" t="s">
        <v>46</v>
      </c>
      <c r="Y7188">
        <v>69</v>
      </c>
      <c r="Z7188">
        <v>33</v>
      </c>
      <c r="AA7188">
        <v>200</v>
      </c>
      <c r="AB7188">
        <v>16.5</v>
      </c>
      <c r="AD7188">
        <f>IF(ISBLANK(Source[[#This Row],[CrosslistID]]),1,1/COUNTIFS(Source[CrosslistID],Source[[#This Row],[CrosslistID]],Source[TermDesc],Source[[#This Row],[TermDesc]]))</f>
        <v>1</v>
      </c>
      <c r="AG7188">
        <v>0</v>
      </c>
      <c r="AH7188">
        <v>16.5</v>
      </c>
      <c r="AI7188">
        <v>5.5919999999999996</v>
      </c>
      <c r="AJ7188">
        <v>5.5919999999999996</v>
      </c>
      <c r="AK7188">
        <v>0.4</v>
      </c>
      <c r="AL71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5.5919999999999996</v>
      </c>
      <c r="AM7188">
        <f>IF(AND(Source[[#This Row],[Credit_Noncredit]]="Noncredit",Source[[#This Row],[FTEF]]&gt;0),Source[[#This Row],[NC XLST FTES]]*525/(437.5*Source[[#This Row],[FTEF]]),0)</f>
        <v>16.776</v>
      </c>
      <c r="AN7188">
        <f>IF(Source[[#This Row],[Credit_Noncredit]]="Credit",Source[[#This Row],[Census Enrollment]],Source[[#This Row],[Noncredit Avg. Attendance]])</f>
        <v>16.776</v>
      </c>
    </row>
    <row r="7189" spans="1:40" x14ac:dyDescent="0.25">
      <c r="A7189" t="s">
        <v>4484</v>
      </c>
      <c r="B7189" t="s">
        <v>33</v>
      </c>
      <c r="C7189" t="s">
        <v>229</v>
      </c>
      <c r="D7189" t="s">
        <v>230</v>
      </c>
      <c r="E7189" s="4">
        <v>80737</v>
      </c>
      <c r="F7189" s="4" t="s">
        <v>365</v>
      </c>
      <c r="G7189" s="4">
        <v>3700</v>
      </c>
      <c r="H7189" t="str">
        <f>CONCATENATE(Source[[#This Row],[Subject]],TRIM(Source[[#This Row],[Course]]))</f>
        <v>ESLN3700</v>
      </c>
      <c r="I7189" t="str">
        <f>VLOOKUP(Source[[#This Row],[SubjCrse]],'Courses and Categories'!$E$2:$G$1816,3,FALSE)</f>
        <v>Noncredit ESL</v>
      </c>
      <c r="J7189">
        <v>502</v>
      </c>
      <c r="K7189" t="s">
        <v>525</v>
      </c>
      <c r="L7189" t="s">
        <v>39</v>
      </c>
      <c r="M7189" t="s">
        <v>40</v>
      </c>
      <c r="N7189" t="s">
        <v>195</v>
      </c>
      <c r="O7189">
        <v>1000</v>
      </c>
      <c r="P7189">
        <v>1150</v>
      </c>
      <c r="Q7189" t="s">
        <v>76</v>
      </c>
      <c r="R7189">
        <v>618</v>
      </c>
      <c r="S7189" t="s">
        <v>77</v>
      </c>
      <c r="T7189">
        <v>1</v>
      </c>
      <c r="U7189" s="1">
        <v>43694</v>
      </c>
      <c r="V7189" s="1">
        <v>43819</v>
      </c>
      <c r="W7189" t="s">
        <v>255</v>
      </c>
      <c r="X7189" t="s">
        <v>46</v>
      </c>
      <c r="Y7189">
        <v>104</v>
      </c>
      <c r="Z7189">
        <v>58</v>
      </c>
      <c r="AA7189">
        <v>200</v>
      </c>
      <c r="AB7189">
        <v>29</v>
      </c>
      <c r="AD7189">
        <f>IF(ISBLANK(Source[[#This Row],[CrosslistID]]),1,1/COUNTIFS(Source[CrosslistID],Source[[#This Row],[CrosslistID]],Source[TermDesc],Source[[#This Row],[TermDesc]]))</f>
        <v>1</v>
      </c>
      <c r="AG7189">
        <v>0</v>
      </c>
      <c r="AH7189">
        <v>29</v>
      </c>
      <c r="AI7189">
        <v>11.131</v>
      </c>
      <c r="AJ7189">
        <v>11.131</v>
      </c>
      <c r="AK7189">
        <v>0.4</v>
      </c>
      <c r="AL71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11.131</v>
      </c>
      <c r="AM7189">
        <f>IF(AND(Source[[#This Row],[Credit_Noncredit]]="Noncredit",Source[[#This Row],[FTEF]]&gt;0),Source[[#This Row],[NC XLST FTES]]*525/(437.5*Source[[#This Row],[FTEF]]),0)</f>
        <v>33.393000000000001</v>
      </c>
      <c r="AN7189">
        <f>IF(Source[[#This Row],[Credit_Noncredit]]="Credit",Source[[#This Row],[Census Enrollment]],Source[[#This Row],[Noncredit Avg. Attendance]])</f>
        <v>33.393000000000001</v>
      </c>
    </row>
    <row r="7190" spans="1:40" x14ac:dyDescent="0.25">
      <c r="A7190" t="s">
        <v>4484</v>
      </c>
      <c r="B7190" t="s">
        <v>33</v>
      </c>
      <c r="C7190" t="s">
        <v>229</v>
      </c>
      <c r="D7190" t="s">
        <v>230</v>
      </c>
      <c r="E7190" s="4">
        <v>82384</v>
      </c>
      <c r="F7190" s="4" t="s">
        <v>365</v>
      </c>
      <c r="G7190" s="4">
        <v>3780</v>
      </c>
      <c r="H7190" t="str">
        <f>CONCATENATE(Source[[#This Row],[Subject]],TRIM(Source[[#This Row],[Course]]))</f>
        <v>ESLN3780</v>
      </c>
      <c r="I7190" t="str">
        <f>VLOOKUP(Source[[#This Row],[SubjCrse]],'Courses and Categories'!$E$2:$G$1816,3,FALSE)</f>
        <v>Noncredit ESL</v>
      </c>
      <c r="J7190">
        <v>201</v>
      </c>
      <c r="K7190" t="s">
        <v>529</v>
      </c>
      <c r="L7190" t="s">
        <v>39</v>
      </c>
      <c r="M7190" t="s">
        <v>40</v>
      </c>
      <c r="N7190" t="s">
        <v>195</v>
      </c>
      <c r="O7190">
        <v>815</v>
      </c>
      <c r="P7190">
        <v>1005</v>
      </c>
      <c r="Q7190" t="s">
        <v>60</v>
      </c>
      <c r="R7190">
        <v>324</v>
      </c>
      <c r="S7190" t="s">
        <v>61</v>
      </c>
      <c r="T7190">
        <v>1</v>
      </c>
      <c r="U7190" s="1">
        <v>43694</v>
      </c>
      <c r="V7190" s="1">
        <v>43819</v>
      </c>
      <c r="W7190" t="s">
        <v>270</v>
      </c>
      <c r="X7190" t="s">
        <v>46</v>
      </c>
      <c r="Y7190">
        <v>78</v>
      </c>
      <c r="Z7190">
        <v>37</v>
      </c>
      <c r="AA7190">
        <v>300</v>
      </c>
      <c r="AB7190">
        <v>12.333299999999999</v>
      </c>
      <c r="AD7190">
        <f>IF(ISBLANK(Source[[#This Row],[CrosslistID]]),1,1/COUNTIFS(Source[CrosslistID],Source[[#This Row],[CrosslistID]],Source[TermDesc],Source[[#This Row],[TermDesc]]))</f>
        <v>1</v>
      </c>
      <c r="AG7190">
        <v>0</v>
      </c>
      <c r="AH7190">
        <v>12.333299999999999</v>
      </c>
      <c r="AI7190">
        <v>5.0019999999999998</v>
      </c>
      <c r="AJ7190">
        <v>5.0019999999999998</v>
      </c>
      <c r="AK7190">
        <v>0.4</v>
      </c>
      <c r="AL71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5.0019999999999998</v>
      </c>
      <c r="AM7190">
        <f>IF(AND(Source[[#This Row],[Credit_Noncredit]]="Noncredit",Source[[#This Row],[FTEF]]&gt;0),Source[[#This Row],[NC XLST FTES]]*525/(437.5*Source[[#This Row],[FTEF]]),0)</f>
        <v>15.005999999999998</v>
      </c>
      <c r="AN7190">
        <f>IF(Source[[#This Row],[Credit_Noncredit]]="Credit",Source[[#This Row],[Census Enrollment]],Source[[#This Row],[Noncredit Avg. Attendance]])</f>
        <v>15.005999999999998</v>
      </c>
    </row>
    <row r="7191" spans="1:40" x14ac:dyDescent="0.25">
      <c r="A7191" t="s">
        <v>4484</v>
      </c>
      <c r="B7191" t="s">
        <v>33</v>
      </c>
      <c r="C7191" t="s">
        <v>229</v>
      </c>
      <c r="D7191" t="s">
        <v>230</v>
      </c>
      <c r="E7191" s="4">
        <v>81258</v>
      </c>
      <c r="F7191" s="4" t="s">
        <v>365</v>
      </c>
      <c r="G7191" s="4">
        <v>3780</v>
      </c>
      <c r="H7191" t="str">
        <f>CONCATENATE(Source[[#This Row],[Subject]],TRIM(Source[[#This Row],[Course]]))</f>
        <v>ESLN3780</v>
      </c>
      <c r="I7191" t="str">
        <f>VLOOKUP(Source[[#This Row],[SubjCrse]],'Courses and Categories'!$E$2:$G$1816,3,FALSE)</f>
        <v>Noncredit ESL</v>
      </c>
      <c r="J7191">
        <v>301</v>
      </c>
      <c r="K7191" t="s">
        <v>529</v>
      </c>
      <c r="L7191" t="s">
        <v>39</v>
      </c>
      <c r="M7191" t="s">
        <v>40</v>
      </c>
      <c r="N7191" t="s">
        <v>195</v>
      </c>
      <c r="O7191">
        <v>1015</v>
      </c>
      <c r="P7191">
        <v>1205</v>
      </c>
      <c r="Q7191" t="s">
        <v>247</v>
      </c>
      <c r="S7191" t="s">
        <v>248</v>
      </c>
      <c r="T7191">
        <v>1</v>
      </c>
      <c r="U7191" s="1">
        <v>43694</v>
      </c>
      <c r="V7191" s="1">
        <v>43819</v>
      </c>
      <c r="W7191" t="s">
        <v>4535</v>
      </c>
      <c r="X7191" t="s">
        <v>46</v>
      </c>
      <c r="Y7191">
        <v>100</v>
      </c>
      <c r="Z7191">
        <v>96</v>
      </c>
      <c r="AA7191">
        <v>200</v>
      </c>
      <c r="AB7191">
        <v>48</v>
      </c>
      <c r="AD7191">
        <f>IF(ISBLANK(Source[[#This Row],[CrosslistID]]),1,1/COUNTIFS(Source[CrosslistID],Source[[#This Row],[CrosslistID]],Source[TermDesc],Source[[#This Row],[TermDesc]]))</f>
        <v>1</v>
      </c>
      <c r="AG7191">
        <v>0</v>
      </c>
      <c r="AH7191">
        <v>48</v>
      </c>
      <c r="AI7191">
        <v>8</v>
      </c>
      <c r="AJ7191">
        <v>8</v>
      </c>
      <c r="AK7191">
        <v>0.4</v>
      </c>
      <c r="AL71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</v>
      </c>
      <c r="AM7191">
        <f>IF(AND(Source[[#This Row],[Credit_Noncredit]]="Noncredit",Source[[#This Row],[FTEF]]&gt;0),Source[[#This Row],[NC XLST FTES]]*525/(437.5*Source[[#This Row],[FTEF]]),0)</f>
        <v>24</v>
      </c>
      <c r="AN7191">
        <f>IF(Source[[#This Row],[Credit_Noncredit]]="Credit",Source[[#This Row],[Census Enrollment]],Source[[#This Row],[Noncredit Avg. Attendance]])</f>
        <v>24</v>
      </c>
    </row>
    <row r="7192" spans="1:40" x14ac:dyDescent="0.25">
      <c r="A7192" t="s">
        <v>4484</v>
      </c>
      <c r="B7192" t="s">
        <v>33</v>
      </c>
      <c r="C7192" t="s">
        <v>229</v>
      </c>
      <c r="D7192" t="s">
        <v>230</v>
      </c>
      <c r="E7192" s="4">
        <v>83201</v>
      </c>
      <c r="F7192" s="4" t="s">
        <v>365</v>
      </c>
      <c r="G7192" s="4">
        <v>3780</v>
      </c>
      <c r="H7192" t="str">
        <f>CONCATENATE(Source[[#This Row],[Subject]],TRIM(Source[[#This Row],[Course]]))</f>
        <v>ESLN3780</v>
      </c>
      <c r="I7192" t="str">
        <f>VLOOKUP(Source[[#This Row],[SubjCrse]],'Courses and Categories'!$E$2:$G$1816,3,FALSE)</f>
        <v>Noncredit ESL</v>
      </c>
      <c r="J7192">
        <v>401</v>
      </c>
      <c r="K7192" t="s">
        <v>529</v>
      </c>
      <c r="L7192" t="s">
        <v>39</v>
      </c>
      <c r="M7192" t="s">
        <v>40</v>
      </c>
      <c r="N7192" t="s">
        <v>195</v>
      </c>
      <c r="O7192">
        <v>820</v>
      </c>
      <c r="P7192">
        <v>1010</v>
      </c>
      <c r="Q7192" t="s">
        <v>64</v>
      </c>
      <c r="S7192" t="s">
        <v>65</v>
      </c>
      <c r="T7192">
        <v>1</v>
      </c>
      <c r="U7192" s="1">
        <v>43694</v>
      </c>
      <c r="V7192" s="1">
        <v>43819</v>
      </c>
      <c r="W7192" t="s">
        <v>301</v>
      </c>
      <c r="X7192" t="s">
        <v>46</v>
      </c>
      <c r="Y7192">
        <v>76</v>
      </c>
      <c r="Z7192">
        <v>56</v>
      </c>
      <c r="AA7192">
        <v>300</v>
      </c>
      <c r="AB7192">
        <v>18.666699999999999</v>
      </c>
      <c r="AD7192">
        <f>IF(ISBLANK(Source[[#This Row],[CrosslistID]]),1,1/COUNTIFS(Source[CrosslistID],Source[[#This Row],[CrosslistID]],Source[TermDesc],Source[[#This Row],[TermDesc]]))</f>
        <v>1</v>
      </c>
      <c r="AG7192">
        <v>0</v>
      </c>
      <c r="AH7192">
        <v>18.666699999999999</v>
      </c>
      <c r="AI7192">
        <v>6.32</v>
      </c>
      <c r="AJ7192">
        <v>6.32</v>
      </c>
      <c r="AK7192">
        <v>0.4</v>
      </c>
      <c r="AL71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6.32</v>
      </c>
      <c r="AM7192">
        <f>IF(AND(Source[[#This Row],[Credit_Noncredit]]="Noncredit",Source[[#This Row],[FTEF]]&gt;0),Source[[#This Row],[NC XLST FTES]]*525/(437.5*Source[[#This Row],[FTEF]]),0)</f>
        <v>18.96</v>
      </c>
      <c r="AN7192">
        <f>IF(Source[[#This Row],[Credit_Noncredit]]="Credit",Source[[#This Row],[Census Enrollment]],Source[[#This Row],[Noncredit Avg. Attendance]])</f>
        <v>18.96</v>
      </c>
    </row>
    <row r="7193" spans="1:40" x14ac:dyDescent="0.25">
      <c r="A7193" t="s">
        <v>4484</v>
      </c>
      <c r="B7193" t="s">
        <v>33</v>
      </c>
      <c r="C7193" t="s">
        <v>229</v>
      </c>
      <c r="D7193" t="s">
        <v>230</v>
      </c>
      <c r="E7193" s="4">
        <v>82353</v>
      </c>
      <c r="F7193" s="4" t="s">
        <v>365</v>
      </c>
      <c r="G7193" s="4">
        <v>3780</v>
      </c>
      <c r="H7193" t="str">
        <f>CONCATENATE(Source[[#This Row],[Subject]],TRIM(Source[[#This Row],[Course]]))</f>
        <v>ESLN3780</v>
      </c>
      <c r="I7193" t="str">
        <f>VLOOKUP(Source[[#This Row],[SubjCrse]],'Courses and Categories'!$E$2:$G$1816,3,FALSE)</f>
        <v>Noncredit ESL</v>
      </c>
      <c r="J7193">
        <v>502</v>
      </c>
      <c r="K7193" t="s">
        <v>529</v>
      </c>
      <c r="L7193" t="s">
        <v>39</v>
      </c>
      <c r="M7193" t="s">
        <v>40</v>
      </c>
      <c r="N7193" t="s">
        <v>68</v>
      </c>
      <c r="O7193" t="s">
        <v>2444</v>
      </c>
      <c r="P7193" t="s">
        <v>4536</v>
      </c>
      <c r="Q7193" t="s">
        <v>98</v>
      </c>
      <c r="R7193" t="s">
        <v>4518</v>
      </c>
      <c r="S7193" t="s">
        <v>77</v>
      </c>
      <c r="T7193">
        <v>1</v>
      </c>
      <c r="U7193" s="1">
        <v>43694</v>
      </c>
      <c r="V7193" s="1">
        <v>43819</v>
      </c>
      <c r="W7193" t="s">
        <v>4519</v>
      </c>
      <c r="X7193" t="s">
        <v>46</v>
      </c>
      <c r="Y7193">
        <v>86</v>
      </c>
      <c r="Z7193">
        <v>41</v>
      </c>
      <c r="AA7193">
        <v>200</v>
      </c>
      <c r="AB7193">
        <v>20.5</v>
      </c>
      <c r="AD7193">
        <f>IF(ISBLANK(Source[[#This Row],[CrosslistID]]),1,1/COUNTIFS(Source[CrosslistID],Source[[#This Row],[CrosslistID]],Source[TermDesc],Source[[#This Row],[TermDesc]]))</f>
        <v>1</v>
      </c>
      <c r="AG7193">
        <v>0</v>
      </c>
      <c r="AH7193">
        <v>20.5</v>
      </c>
      <c r="AI7193">
        <v>4.0949999999999998</v>
      </c>
      <c r="AJ7193">
        <v>4.0949999999999998</v>
      </c>
      <c r="AK7193">
        <v>0.4</v>
      </c>
      <c r="AL71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4.0949999999999998</v>
      </c>
      <c r="AM7193">
        <f>IF(AND(Source[[#This Row],[Credit_Noncredit]]="Noncredit",Source[[#This Row],[FTEF]]&gt;0),Source[[#This Row],[NC XLST FTES]]*525/(437.5*Source[[#This Row],[FTEF]]),0)</f>
        <v>12.285</v>
      </c>
      <c r="AN7193">
        <f>IF(Source[[#This Row],[Credit_Noncredit]]="Credit",Source[[#This Row],[Census Enrollment]],Source[[#This Row],[Noncredit Avg. Attendance]])</f>
        <v>12.285</v>
      </c>
    </row>
    <row r="7194" spans="1:40" x14ac:dyDescent="0.25">
      <c r="A7194" t="s">
        <v>4484</v>
      </c>
      <c r="B7194" t="s">
        <v>33</v>
      </c>
      <c r="C7194" t="s">
        <v>229</v>
      </c>
      <c r="D7194" t="s">
        <v>230</v>
      </c>
      <c r="E7194" s="4">
        <v>82354</v>
      </c>
      <c r="F7194" s="4" t="s">
        <v>365</v>
      </c>
      <c r="G7194" s="4">
        <v>3780</v>
      </c>
      <c r="H7194" t="str">
        <f>CONCATENATE(Source[[#This Row],[Subject]],TRIM(Source[[#This Row],[Course]]))</f>
        <v>ESLN3780</v>
      </c>
      <c r="I7194" t="str">
        <f>VLOOKUP(Source[[#This Row],[SubjCrse]],'Courses and Categories'!$E$2:$G$1816,3,FALSE)</f>
        <v>Noncredit ESL</v>
      </c>
      <c r="J7194">
        <v>503</v>
      </c>
      <c r="K7194" t="s">
        <v>529</v>
      </c>
      <c r="L7194" t="s">
        <v>87</v>
      </c>
      <c r="M7194" t="s">
        <v>40</v>
      </c>
      <c r="N7194" t="s">
        <v>63</v>
      </c>
      <c r="O7194">
        <v>1630</v>
      </c>
      <c r="P7194">
        <v>1845</v>
      </c>
      <c r="Q7194" t="s">
        <v>76</v>
      </c>
      <c r="R7194">
        <v>419</v>
      </c>
      <c r="S7194" t="s">
        <v>77</v>
      </c>
      <c r="T7194">
        <v>1</v>
      </c>
      <c r="U7194" s="1">
        <v>43694</v>
      </c>
      <c r="V7194" s="1">
        <v>43819</v>
      </c>
      <c r="W7194" t="s">
        <v>511</v>
      </c>
      <c r="X7194" t="s">
        <v>46</v>
      </c>
      <c r="Y7194">
        <v>92</v>
      </c>
      <c r="Z7194">
        <v>91</v>
      </c>
      <c r="AA7194">
        <v>200</v>
      </c>
      <c r="AB7194">
        <v>45.5</v>
      </c>
      <c r="AD7194">
        <f>IF(ISBLANK(Source[[#This Row],[CrosslistID]]),1,1/COUNTIFS(Source[CrosslistID],Source[[#This Row],[CrosslistID]],Source[TermDesc],Source[[#This Row],[TermDesc]]))</f>
        <v>1</v>
      </c>
      <c r="AG7194">
        <v>0</v>
      </c>
      <c r="AH7194">
        <v>45.5</v>
      </c>
      <c r="AI7194">
        <v>5.2480000000000002</v>
      </c>
      <c r="AJ7194">
        <v>5.2480000000000002</v>
      </c>
      <c r="AK7194">
        <v>0.4</v>
      </c>
      <c r="AL71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5.2480000000000002</v>
      </c>
      <c r="AM7194">
        <f>IF(AND(Source[[#This Row],[Credit_Noncredit]]="Noncredit",Source[[#This Row],[FTEF]]&gt;0),Source[[#This Row],[NC XLST FTES]]*525/(437.5*Source[[#This Row],[FTEF]]),0)</f>
        <v>15.744000000000002</v>
      </c>
      <c r="AN7194">
        <f>IF(Source[[#This Row],[Credit_Noncredit]]="Credit",Source[[#This Row],[Census Enrollment]],Source[[#This Row],[Noncredit Avg. Attendance]])</f>
        <v>15.744000000000002</v>
      </c>
    </row>
    <row r="7195" spans="1:40" x14ac:dyDescent="0.25">
      <c r="A7195" t="s">
        <v>4484</v>
      </c>
      <c r="B7195" t="s">
        <v>33</v>
      </c>
      <c r="C7195" t="s">
        <v>229</v>
      </c>
      <c r="D7195" t="s">
        <v>230</v>
      </c>
      <c r="E7195" s="4">
        <v>83456</v>
      </c>
      <c r="F7195" s="4" t="s">
        <v>365</v>
      </c>
      <c r="G7195" s="4">
        <v>3780</v>
      </c>
      <c r="H7195" t="str">
        <f>CONCATENATE(Source[[#This Row],[Subject]],TRIM(Source[[#This Row],[Course]]))</f>
        <v>ESLN3780</v>
      </c>
      <c r="I7195" t="str">
        <f>VLOOKUP(Source[[#This Row],[SubjCrse]],'Courses and Categories'!$E$2:$G$1816,3,FALSE)</f>
        <v>Noncredit ESL</v>
      </c>
      <c r="J7195">
        <v>504</v>
      </c>
      <c r="K7195" t="s">
        <v>529</v>
      </c>
      <c r="L7195" t="s">
        <v>39</v>
      </c>
      <c r="M7195" t="s">
        <v>40</v>
      </c>
      <c r="N7195" t="s">
        <v>195</v>
      </c>
      <c r="O7195">
        <v>1000</v>
      </c>
      <c r="P7195">
        <v>1150</v>
      </c>
      <c r="Q7195" t="s">
        <v>76</v>
      </c>
      <c r="R7195">
        <v>424</v>
      </c>
      <c r="S7195" t="s">
        <v>77</v>
      </c>
      <c r="T7195">
        <v>1</v>
      </c>
      <c r="U7195" s="1">
        <v>43694</v>
      </c>
      <c r="V7195" s="1">
        <v>43819</v>
      </c>
      <c r="W7195" t="s">
        <v>537</v>
      </c>
      <c r="X7195" t="s">
        <v>46</v>
      </c>
      <c r="Y7195">
        <v>98</v>
      </c>
      <c r="Z7195">
        <v>43</v>
      </c>
      <c r="AA7195">
        <v>200</v>
      </c>
      <c r="AB7195">
        <v>21.5</v>
      </c>
      <c r="AD7195">
        <f>IF(ISBLANK(Source[[#This Row],[CrosslistID]]),1,1/COUNTIFS(Source[CrosslistID],Source[[#This Row],[CrosslistID]],Source[TermDesc],Source[[#This Row],[TermDesc]]))</f>
        <v>1</v>
      </c>
      <c r="AG7195">
        <v>0</v>
      </c>
      <c r="AH7195">
        <v>21.5</v>
      </c>
      <c r="AI7195">
        <v>5.6879999999999997</v>
      </c>
      <c r="AJ7195">
        <v>5.6879999999999997</v>
      </c>
      <c r="AK7195">
        <v>0.4</v>
      </c>
      <c r="AL71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5.6879999999999997</v>
      </c>
      <c r="AM7195">
        <f>IF(AND(Source[[#This Row],[Credit_Noncredit]]="Noncredit",Source[[#This Row],[FTEF]]&gt;0),Source[[#This Row],[NC XLST FTES]]*525/(437.5*Source[[#This Row],[FTEF]]),0)</f>
        <v>17.064</v>
      </c>
      <c r="AN7195">
        <f>IF(Source[[#This Row],[Credit_Noncredit]]="Credit",Source[[#This Row],[Census Enrollment]],Source[[#This Row],[Noncredit Avg. Attendance]])</f>
        <v>17.064</v>
      </c>
    </row>
    <row r="7196" spans="1:40" x14ac:dyDescent="0.25">
      <c r="A7196" t="s">
        <v>4484</v>
      </c>
      <c r="B7196" t="s">
        <v>33</v>
      </c>
      <c r="C7196" t="s">
        <v>229</v>
      </c>
      <c r="D7196" t="s">
        <v>230</v>
      </c>
      <c r="E7196" s="4">
        <v>82133</v>
      </c>
      <c r="F7196" s="4" t="s">
        <v>365</v>
      </c>
      <c r="G7196" s="4">
        <v>3780</v>
      </c>
      <c r="H7196" t="str">
        <f>CONCATENATE(Source[[#This Row],[Subject]],TRIM(Source[[#This Row],[Course]]))</f>
        <v>ESLN3780</v>
      </c>
      <c r="I7196" t="str">
        <f>VLOOKUP(Source[[#This Row],[SubjCrse]],'Courses and Categories'!$E$2:$G$1816,3,FALSE)</f>
        <v>Noncredit ESL</v>
      </c>
      <c r="J7196">
        <v>701</v>
      </c>
      <c r="K7196" t="s">
        <v>529</v>
      </c>
      <c r="L7196" t="s">
        <v>39</v>
      </c>
      <c r="M7196" t="s">
        <v>40</v>
      </c>
      <c r="N7196" t="s">
        <v>293</v>
      </c>
      <c r="O7196" t="s">
        <v>530</v>
      </c>
      <c r="P7196" t="s">
        <v>431</v>
      </c>
      <c r="Q7196" t="s">
        <v>296</v>
      </c>
      <c r="R7196" t="s">
        <v>4537</v>
      </c>
      <c r="S7196" t="s">
        <v>53</v>
      </c>
      <c r="T7196">
        <v>1</v>
      </c>
      <c r="U7196" s="1">
        <v>43694</v>
      </c>
      <c r="V7196" s="1">
        <v>43819</v>
      </c>
      <c r="W7196" t="s">
        <v>4538</v>
      </c>
      <c r="X7196" t="s">
        <v>46</v>
      </c>
      <c r="Y7196">
        <v>82</v>
      </c>
      <c r="Z7196">
        <v>43</v>
      </c>
      <c r="AA7196">
        <v>400</v>
      </c>
      <c r="AB7196">
        <v>10.75</v>
      </c>
      <c r="AD7196">
        <f>IF(ISBLANK(Source[[#This Row],[CrosslistID]]),1,1/COUNTIFS(Source[CrosslistID],Source[[#This Row],[CrosslistID]],Source[TermDesc],Source[[#This Row],[TermDesc]]))</f>
        <v>1</v>
      </c>
      <c r="AG7196">
        <v>0</v>
      </c>
      <c r="AH7196">
        <v>10.75</v>
      </c>
      <c r="AI7196">
        <v>6.9489999999999998</v>
      </c>
      <c r="AJ7196">
        <v>6.9489999999999998</v>
      </c>
      <c r="AK7196">
        <v>0.4</v>
      </c>
      <c r="AL71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6.9489999999999998</v>
      </c>
      <c r="AM7196">
        <f>IF(AND(Source[[#This Row],[Credit_Noncredit]]="Noncredit",Source[[#This Row],[FTEF]]&gt;0),Source[[#This Row],[NC XLST FTES]]*525/(437.5*Source[[#This Row],[FTEF]]),0)</f>
        <v>20.846999999999998</v>
      </c>
      <c r="AN7196">
        <f>IF(Source[[#This Row],[Credit_Noncredit]]="Credit",Source[[#This Row],[Census Enrollment]],Source[[#This Row],[Noncredit Avg. Attendance]])</f>
        <v>20.846999999999998</v>
      </c>
    </row>
    <row r="7197" spans="1:40" x14ac:dyDescent="0.25">
      <c r="A7197" t="s">
        <v>4484</v>
      </c>
      <c r="B7197" t="s">
        <v>33</v>
      </c>
      <c r="C7197" t="s">
        <v>229</v>
      </c>
      <c r="D7197" t="s">
        <v>230</v>
      </c>
      <c r="E7197" s="4">
        <v>83473</v>
      </c>
      <c r="F7197" s="4" t="s">
        <v>365</v>
      </c>
      <c r="G7197" s="4">
        <v>3780</v>
      </c>
      <c r="H7197" t="str">
        <f>CONCATENATE(Source[[#This Row],[Subject]],TRIM(Source[[#This Row],[Course]]))</f>
        <v>ESLN3780</v>
      </c>
      <c r="I7197" t="str">
        <f>VLOOKUP(Source[[#This Row],[SubjCrse]],'Courses and Categories'!$E$2:$G$1816,3,FALSE)</f>
        <v>Noncredit ESL</v>
      </c>
      <c r="J7197">
        <v>704</v>
      </c>
      <c r="K7197" t="s">
        <v>529</v>
      </c>
      <c r="L7197" t="s">
        <v>39</v>
      </c>
      <c r="M7197" t="s">
        <v>40</v>
      </c>
      <c r="N7197" t="s">
        <v>195</v>
      </c>
      <c r="O7197">
        <v>1030</v>
      </c>
      <c r="P7197">
        <v>1220</v>
      </c>
      <c r="Q7197" t="s">
        <v>52</v>
      </c>
      <c r="R7197">
        <v>368</v>
      </c>
      <c r="S7197" t="s">
        <v>53</v>
      </c>
      <c r="T7197">
        <v>1</v>
      </c>
      <c r="U7197" s="1">
        <v>43694</v>
      </c>
      <c r="V7197" s="1">
        <v>43819</v>
      </c>
      <c r="W7197" t="s">
        <v>495</v>
      </c>
      <c r="X7197" t="s">
        <v>46</v>
      </c>
      <c r="Y7197">
        <v>140</v>
      </c>
      <c r="Z7197">
        <v>103</v>
      </c>
      <c r="AA7197">
        <v>400</v>
      </c>
      <c r="AB7197">
        <v>25.75</v>
      </c>
      <c r="AD7197">
        <f>IF(ISBLANK(Source[[#This Row],[CrosslistID]]),1,1/COUNTIFS(Source[CrosslistID],Source[[#This Row],[CrosslistID]],Source[TermDesc],Source[[#This Row],[TermDesc]]))</f>
        <v>1</v>
      </c>
      <c r="AG7197">
        <v>0</v>
      </c>
      <c r="AH7197">
        <v>25.75</v>
      </c>
      <c r="AI7197">
        <v>10.457000000000001</v>
      </c>
      <c r="AJ7197">
        <v>10.457000000000001</v>
      </c>
      <c r="AK7197">
        <v>0.4</v>
      </c>
      <c r="AL71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10.457000000000001</v>
      </c>
      <c r="AM7197">
        <f>IF(AND(Source[[#This Row],[Credit_Noncredit]]="Noncredit",Source[[#This Row],[FTEF]]&gt;0),Source[[#This Row],[NC XLST FTES]]*525/(437.5*Source[[#This Row],[FTEF]]),0)</f>
        <v>31.371000000000002</v>
      </c>
      <c r="AN7197">
        <f>IF(Source[[#This Row],[Credit_Noncredit]]="Credit",Source[[#This Row],[Census Enrollment]],Source[[#This Row],[Noncredit Avg. Attendance]])</f>
        <v>31.371000000000002</v>
      </c>
    </row>
    <row r="7198" spans="1:40" x14ac:dyDescent="0.25">
      <c r="A7198" t="s">
        <v>4484</v>
      </c>
      <c r="B7198" t="s">
        <v>33</v>
      </c>
      <c r="C7198" t="s">
        <v>229</v>
      </c>
      <c r="D7198" t="s">
        <v>230</v>
      </c>
      <c r="E7198" s="4">
        <v>83045</v>
      </c>
      <c r="F7198" s="4" t="s">
        <v>365</v>
      </c>
      <c r="G7198" s="4">
        <v>3800</v>
      </c>
      <c r="H7198" t="str">
        <f>CONCATENATE(Source[[#This Row],[Subject]],TRIM(Source[[#This Row],[Course]]))</f>
        <v>ESLN3800</v>
      </c>
      <c r="I7198" t="str">
        <f>VLOOKUP(Source[[#This Row],[SubjCrse]],'Courses and Categories'!$E$2:$G$1816,3,FALSE)</f>
        <v>Noncredit ESL</v>
      </c>
      <c r="J7198">
        <v>201</v>
      </c>
      <c r="K7198" t="s">
        <v>535</v>
      </c>
      <c r="L7198" t="s">
        <v>39</v>
      </c>
      <c r="M7198" t="s">
        <v>40</v>
      </c>
      <c r="N7198" t="s">
        <v>195</v>
      </c>
      <c r="O7198">
        <v>1015</v>
      </c>
      <c r="P7198">
        <v>1205</v>
      </c>
      <c r="Q7198" t="s">
        <v>60</v>
      </c>
      <c r="R7198">
        <v>328</v>
      </c>
      <c r="S7198" t="s">
        <v>61</v>
      </c>
      <c r="T7198">
        <v>1</v>
      </c>
      <c r="U7198" s="1">
        <v>43694</v>
      </c>
      <c r="V7198" s="1">
        <v>43819</v>
      </c>
      <c r="W7198" t="s">
        <v>277</v>
      </c>
      <c r="X7198" t="s">
        <v>46</v>
      </c>
      <c r="Y7198">
        <v>112</v>
      </c>
      <c r="Z7198">
        <v>77</v>
      </c>
      <c r="AA7198">
        <v>300</v>
      </c>
      <c r="AB7198">
        <v>25.666699999999999</v>
      </c>
      <c r="AD7198">
        <f>IF(ISBLANK(Source[[#This Row],[CrosslistID]]),1,1/COUNTIFS(Source[CrosslistID],Source[[#This Row],[CrosslistID]],Source[TermDesc],Source[[#This Row],[TermDesc]]))</f>
        <v>1</v>
      </c>
      <c r="AG7198">
        <v>0</v>
      </c>
      <c r="AH7198">
        <v>25.666699999999999</v>
      </c>
      <c r="AI7198">
        <v>7.7320000000000002</v>
      </c>
      <c r="AJ7198">
        <v>7.7320000000000002</v>
      </c>
      <c r="AK7198">
        <v>0.4</v>
      </c>
      <c r="AL71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7.7320000000000002</v>
      </c>
      <c r="AM7198">
        <f>IF(AND(Source[[#This Row],[Credit_Noncredit]]="Noncredit",Source[[#This Row],[FTEF]]&gt;0),Source[[#This Row],[NC XLST FTES]]*525/(437.5*Source[[#This Row],[FTEF]]),0)</f>
        <v>23.196000000000002</v>
      </c>
      <c r="AN7198">
        <f>IF(Source[[#This Row],[Credit_Noncredit]]="Credit",Source[[#This Row],[Census Enrollment]],Source[[#This Row],[Noncredit Avg. Attendance]])</f>
        <v>23.196000000000002</v>
      </c>
    </row>
    <row r="7199" spans="1:40" x14ac:dyDescent="0.25">
      <c r="A7199" t="s">
        <v>4484</v>
      </c>
      <c r="B7199" t="s">
        <v>33</v>
      </c>
      <c r="C7199" t="s">
        <v>229</v>
      </c>
      <c r="D7199" t="s">
        <v>230</v>
      </c>
      <c r="E7199" s="4">
        <v>82379</v>
      </c>
      <c r="F7199" s="4" t="s">
        <v>365</v>
      </c>
      <c r="G7199" s="4">
        <v>3800</v>
      </c>
      <c r="H7199" t="str">
        <f>CONCATENATE(Source[[#This Row],[Subject]],TRIM(Source[[#This Row],[Course]]))</f>
        <v>ESLN3800</v>
      </c>
      <c r="I7199" t="str">
        <f>VLOOKUP(Source[[#This Row],[SubjCrse]],'Courses and Categories'!$E$2:$G$1816,3,FALSE)</f>
        <v>Noncredit ESL</v>
      </c>
      <c r="J7199">
        <v>401</v>
      </c>
      <c r="K7199" t="s">
        <v>535</v>
      </c>
      <c r="L7199" t="s">
        <v>39</v>
      </c>
      <c r="M7199" t="s">
        <v>40</v>
      </c>
      <c r="N7199" t="s">
        <v>195</v>
      </c>
      <c r="O7199">
        <v>1020</v>
      </c>
      <c r="P7199">
        <v>1210</v>
      </c>
      <c r="Q7199" t="s">
        <v>64</v>
      </c>
      <c r="S7199" t="s">
        <v>65</v>
      </c>
      <c r="T7199">
        <v>1</v>
      </c>
      <c r="U7199" s="1">
        <v>43694</v>
      </c>
      <c r="V7199" s="1">
        <v>43819</v>
      </c>
      <c r="W7199" t="s">
        <v>363</v>
      </c>
      <c r="X7199" t="s">
        <v>46</v>
      </c>
      <c r="Y7199">
        <v>91</v>
      </c>
      <c r="Z7199">
        <v>50</v>
      </c>
      <c r="AA7199">
        <v>300</v>
      </c>
      <c r="AB7199">
        <v>16.666699999999999</v>
      </c>
      <c r="AD7199">
        <f>IF(ISBLANK(Source[[#This Row],[CrosslistID]]),1,1/COUNTIFS(Source[CrosslistID],Source[[#This Row],[CrosslistID]],Source[TermDesc],Source[[#This Row],[TermDesc]]))</f>
        <v>1</v>
      </c>
      <c r="AG7199">
        <v>0</v>
      </c>
      <c r="AH7199">
        <v>16.666699999999999</v>
      </c>
      <c r="AI7199">
        <v>11.291</v>
      </c>
      <c r="AJ7199">
        <v>11.291</v>
      </c>
      <c r="AK7199">
        <v>0.4</v>
      </c>
      <c r="AL71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11.291</v>
      </c>
      <c r="AM7199">
        <f>IF(AND(Source[[#This Row],[Credit_Noncredit]]="Noncredit",Source[[#This Row],[FTEF]]&gt;0),Source[[#This Row],[NC XLST FTES]]*525/(437.5*Source[[#This Row],[FTEF]]),0)</f>
        <v>33.873000000000005</v>
      </c>
      <c r="AN7199">
        <f>IF(Source[[#This Row],[Credit_Noncredit]]="Credit",Source[[#This Row],[Census Enrollment]],Source[[#This Row],[Noncredit Avg. Attendance]])</f>
        <v>33.873000000000005</v>
      </c>
    </row>
    <row r="7200" spans="1:40" x14ac:dyDescent="0.25">
      <c r="A7200" t="s">
        <v>4484</v>
      </c>
      <c r="B7200" t="s">
        <v>33</v>
      </c>
      <c r="C7200" t="s">
        <v>229</v>
      </c>
      <c r="D7200" t="s">
        <v>230</v>
      </c>
      <c r="E7200" s="4">
        <v>80189</v>
      </c>
      <c r="F7200" s="4" t="s">
        <v>365</v>
      </c>
      <c r="G7200" s="4">
        <v>3800</v>
      </c>
      <c r="H7200" t="str">
        <f>CONCATENATE(Source[[#This Row],[Subject]],TRIM(Source[[#This Row],[Course]]))</f>
        <v>ESLN3800</v>
      </c>
      <c r="I7200" t="str">
        <f>VLOOKUP(Source[[#This Row],[SubjCrse]],'Courses and Categories'!$E$2:$G$1816,3,FALSE)</f>
        <v>Noncredit ESL</v>
      </c>
      <c r="J7200">
        <v>501</v>
      </c>
      <c r="K7200" t="s">
        <v>535</v>
      </c>
      <c r="L7200" t="s">
        <v>39</v>
      </c>
      <c r="M7200" t="s">
        <v>40</v>
      </c>
      <c r="N7200" t="s">
        <v>293</v>
      </c>
      <c r="O7200" t="s">
        <v>1838</v>
      </c>
      <c r="P7200" t="s">
        <v>3490</v>
      </c>
      <c r="Q7200" t="s">
        <v>98</v>
      </c>
      <c r="R7200" t="s">
        <v>479</v>
      </c>
      <c r="S7200" t="s">
        <v>77</v>
      </c>
      <c r="T7200">
        <v>1</v>
      </c>
      <c r="U7200" s="1">
        <v>43694</v>
      </c>
      <c r="V7200" s="1">
        <v>43819</v>
      </c>
      <c r="W7200" t="s">
        <v>4539</v>
      </c>
      <c r="X7200" t="s">
        <v>46</v>
      </c>
      <c r="Y7200">
        <v>94</v>
      </c>
      <c r="Z7200">
        <v>45</v>
      </c>
      <c r="AA7200">
        <v>200</v>
      </c>
      <c r="AB7200">
        <v>22.5</v>
      </c>
      <c r="AD7200">
        <f>IF(ISBLANK(Source[[#This Row],[CrosslistID]]),1,1/COUNTIFS(Source[CrosslistID],Source[[#This Row],[CrosslistID]],Source[TermDesc],Source[[#This Row],[TermDesc]]))</f>
        <v>1</v>
      </c>
      <c r="AG7200">
        <v>0</v>
      </c>
      <c r="AH7200">
        <v>22.5</v>
      </c>
      <c r="AI7200">
        <v>7.3259999999999996</v>
      </c>
      <c r="AJ7200">
        <v>7.3259999999999996</v>
      </c>
      <c r="AK7200">
        <v>0.4</v>
      </c>
      <c r="AL72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7.3259999999999996</v>
      </c>
      <c r="AM7200">
        <f>IF(AND(Source[[#This Row],[Credit_Noncredit]]="Noncredit",Source[[#This Row],[FTEF]]&gt;0),Source[[#This Row],[NC XLST FTES]]*525/(437.5*Source[[#This Row],[FTEF]]),0)</f>
        <v>21.977999999999998</v>
      </c>
      <c r="AN7200">
        <f>IF(Source[[#This Row],[Credit_Noncredit]]="Credit",Source[[#This Row],[Census Enrollment]],Source[[#This Row],[Noncredit Avg. Attendance]])</f>
        <v>21.977999999999998</v>
      </c>
    </row>
    <row r="7201" spans="1:40" x14ac:dyDescent="0.25">
      <c r="A7201" t="s">
        <v>4484</v>
      </c>
      <c r="B7201" t="s">
        <v>33</v>
      </c>
      <c r="C7201" t="s">
        <v>229</v>
      </c>
      <c r="D7201" t="s">
        <v>230</v>
      </c>
      <c r="E7201" s="4">
        <v>81490</v>
      </c>
      <c r="F7201" s="4" t="s">
        <v>365</v>
      </c>
      <c r="G7201" s="4">
        <v>3800</v>
      </c>
      <c r="H7201" t="str">
        <f>CONCATENATE(Source[[#This Row],[Subject]],TRIM(Source[[#This Row],[Course]]))</f>
        <v>ESLN3800</v>
      </c>
      <c r="I7201" t="str">
        <f>VLOOKUP(Source[[#This Row],[SubjCrse]],'Courses and Categories'!$E$2:$G$1816,3,FALSE)</f>
        <v>Noncredit ESL</v>
      </c>
      <c r="J7201">
        <v>502</v>
      </c>
      <c r="K7201" t="s">
        <v>535</v>
      </c>
      <c r="L7201" t="s">
        <v>39</v>
      </c>
      <c r="M7201" t="s">
        <v>40</v>
      </c>
      <c r="N7201" t="s">
        <v>195</v>
      </c>
      <c r="O7201">
        <v>1000</v>
      </c>
      <c r="P7201">
        <v>1150</v>
      </c>
      <c r="Q7201" t="s">
        <v>76</v>
      </c>
      <c r="R7201">
        <v>718</v>
      </c>
      <c r="S7201" t="s">
        <v>77</v>
      </c>
      <c r="T7201">
        <v>1</v>
      </c>
      <c r="U7201" s="1">
        <v>43694</v>
      </c>
      <c r="V7201" s="1">
        <v>43819</v>
      </c>
      <c r="W7201" t="s">
        <v>4521</v>
      </c>
      <c r="X7201" t="s">
        <v>46</v>
      </c>
      <c r="Y7201">
        <v>114</v>
      </c>
      <c r="Z7201">
        <v>40</v>
      </c>
      <c r="AA7201">
        <v>200</v>
      </c>
      <c r="AB7201">
        <v>20</v>
      </c>
      <c r="AD7201">
        <f>IF(ISBLANK(Source[[#This Row],[CrosslistID]]),1,1/COUNTIFS(Source[CrosslistID],Source[[#This Row],[CrosslistID]],Source[TermDesc],Source[[#This Row],[TermDesc]]))</f>
        <v>1</v>
      </c>
      <c r="AG7201">
        <v>0</v>
      </c>
      <c r="AH7201">
        <v>20</v>
      </c>
      <c r="AI7201">
        <v>6.53</v>
      </c>
      <c r="AJ7201">
        <v>6.53</v>
      </c>
      <c r="AK7201">
        <v>0.4</v>
      </c>
      <c r="AL72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6.53</v>
      </c>
      <c r="AM7201">
        <f>IF(AND(Source[[#This Row],[Credit_Noncredit]]="Noncredit",Source[[#This Row],[FTEF]]&gt;0),Source[[#This Row],[NC XLST FTES]]*525/(437.5*Source[[#This Row],[FTEF]]),0)</f>
        <v>19.59</v>
      </c>
      <c r="AN7201">
        <f>IF(Source[[#This Row],[Credit_Noncredit]]="Credit",Source[[#This Row],[Census Enrollment]],Source[[#This Row],[Noncredit Avg. Attendance]])</f>
        <v>19.59</v>
      </c>
    </row>
    <row r="7202" spans="1:40" x14ac:dyDescent="0.25">
      <c r="A7202" t="s">
        <v>4484</v>
      </c>
      <c r="B7202" t="s">
        <v>33</v>
      </c>
      <c r="C7202" t="s">
        <v>229</v>
      </c>
      <c r="D7202" t="s">
        <v>230</v>
      </c>
      <c r="E7202" s="4">
        <v>81452</v>
      </c>
      <c r="F7202" s="4" t="s">
        <v>365</v>
      </c>
      <c r="G7202" s="4">
        <v>3900</v>
      </c>
      <c r="H7202" t="str">
        <f>CONCATENATE(Source[[#This Row],[Subject]],TRIM(Source[[#This Row],[Course]]))</f>
        <v>ESLN3900</v>
      </c>
      <c r="I7202" t="str">
        <f>VLOOKUP(Source[[#This Row],[SubjCrse]],'Courses and Categories'!$E$2:$G$1816,3,FALSE)</f>
        <v>Noncredit ESL</v>
      </c>
      <c r="J7202">
        <v>503</v>
      </c>
      <c r="K7202" t="s">
        <v>536</v>
      </c>
      <c r="L7202" t="s">
        <v>39</v>
      </c>
      <c r="M7202" t="s">
        <v>40</v>
      </c>
      <c r="N7202" t="s">
        <v>195</v>
      </c>
      <c r="O7202">
        <v>1000</v>
      </c>
      <c r="P7202">
        <v>1150</v>
      </c>
      <c r="Q7202" t="s">
        <v>76</v>
      </c>
      <c r="R7202">
        <v>724</v>
      </c>
      <c r="S7202" t="s">
        <v>77</v>
      </c>
      <c r="T7202">
        <v>1</v>
      </c>
      <c r="U7202" s="1">
        <v>43694</v>
      </c>
      <c r="V7202" s="1">
        <v>43819</v>
      </c>
      <c r="W7202" t="s">
        <v>364</v>
      </c>
      <c r="X7202" t="s">
        <v>46</v>
      </c>
      <c r="Y7202">
        <v>99</v>
      </c>
      <c r="Z7202">
        <v>63</v>
      </c>
      <c r="AA7202">
        <v>200</v>
      </c>
      <c r="AB7202">
        <v>31.5</v>
      </c>
      <c r="AD7202">
        <f>IF(ISBLANK(Source[[#This Row],[CrosslistID]]),1,1/COUNTIFS(Source[CrosslistID],Source[[#This Row],[CrosslistID]],Source[TermDesc],Source[[#This Row],[TermDesc]]))</f>
        <v>1</v>
      </c>
      <c r="AG7202">
        <v>0</v>
      </c>
      <c r="AH7202">
        <v>31.5</v>
      </c>
      <c r="AI7202">
        <v>10.4</v>
      </c>
      <c r="AJ7202">
        <v>10.4</v>
      </c>
      <c r="AK7202">
        <v>0.4</v>
      </c>
      <c r="AL72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10.4</v>
      </c>
      <c r="AM7202">
        <f>IF(AND(Source[[#This Row],[Credit_Noncredit]]="Noncredit",Source[[#This Row],[FTEF]]&gt;0),Source[[#This Row],[NC XLST FTES]]*525/(437.5*Source[[#This Row],[FTEF]]),0)</f>
        <v>31.2</v>
      </c>
      <c r="AN7202">
        <f>IF(Source[[#This Row],[Credit_Noncredit]]="Credit",Source[[#This Row],[Census Enrollment]],Source[[#This Row],[Noncredit Avg. Attendance]])</f>
        <v>31.2</v>
      </c>
    </row>
    <row r="7203" spans="1:40" x14ac:dyDescent="0.25">
      <c r="A7203" t="s">
        <v>4484</v>
      </c>
      <c r="B7203" t="s">
        <v>33</v>
      </c>
      <c r="C7203" t="s">
        <v>229</v>
      </c>
      <c r="D7203" t="s">
        <v>230</v>
      </c>
      <c r="E7203" s="4">
        <v>81155</v>
      </c>
      <c r="F7203" s="4" t="s">
        <v>365</v>
      </c>
      <c r="G7203" s="4">
        <v>3900</v>
      </c>
      <c r="H7203" t="str">
        <f>CONCATENATE(Source[[#This Row],[Subject]],TRIM(Source[[#This Row],[Course]]))</f>
        <v>ESLN3900</v>
      </c>
      <c r="I7203" t="str">
        <f>VLOOKUP(Source[[#This Row],[SubjCrse]],'Courses and Categories'!$E$2:$G$1816,3,FALSE)</f>
        <v>Noncredit ESL</v>
      </c>
      <c r="J7203">
        <v>702</v>
      </c>
      <c r="K7203" t="s">
        <v>536</v>
      </c>
      <c r="L7203" t="s">
        <v>87</v>
      </c>
      <c r="M7203" t="s">
        <v>40</v>
      </c>
      <c r="N7203" t="s">
        <v>63</v>
      </c>
      <c r="O7203">
        <v>1900</v>
      </c>
      <c r="P7203">
        <v>2115</v>
      </c>
      <c r="Q7203" t="s">
        <v>52</v>
      </c>
      <c r="R7203">
        <v>367</v>
      </c>
      <c r="S7203" t="s">
        <v>53</v>
      </c>
      <c r="T7203">
        <v>1</v>
      </c>
      <c r="U7203" s="1">
        <v>43694</v>
      </c>
      <c r="V7203" s="1">
        <v>43819</v>
      </c>
      <c r="W7203" t="s">
        <v>515</v>
      </c>
      <c r="X7203" t="s">
        <v>46</v>
      </c>
      <c r="Y7203">
        <v>118</v>
      </c>
      <c r="Z7203">
        <v>108</v>
      </c>
      <c r="AA7203">
        <v>400</v>
      </c>
      <c r="AB7203">
        <v>27</v>
      </c>
      <c r="AD7203">
        <f>IF(ISBLANK(Source[[#This Row],[CrosslistID]]),1,1/COUNTIFS(Source[CrosslistID],Source[[#This Row],[CrosslistID]],Source[TermDesc],Source[[#This Row],[TermDesc]]))</f>
        <v>1</v>
      </c>
      <c r="AG7203">
        <v>0</v>
      </c>
      <c r="AH7203">
        <v>27</v>
      </c>
      <c r="AI7203">
        <v>7.3620000000000001</v>
      </c>
      <c r="AJ7203">
        <v>7.3620000000000001</v>
      </c>
      <c r="AK7203">
        <v>0.4</v>
      </c>
      <c r="AL72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7.3620000000000001</v>
      </c>
      <c r="AM7203">
        <f>IF(AND(Source[[#This Row],[Credit_Noncredit]]="Noncredit",Source[[#This Row],[FTEF]]&gt;0),Source[[#This Row],[NC XLST FTES]]*525/(437.5*Source[[#This Row],[FTEF]]),0)</f>
        <v>22.086000000000002</v>
      </c>
      <c r="AN7203">
        <f>IF(Source[[#This Row],[Credit_Noncredit]]="Credit",Source[[#This Row],[Census Enrollment]],Source[[#This Row],[Noncredit Avg. Attendance]])</f>
        <v>22.086000000000002</v>
      </c>
    </row>
    <row r="7204" spans="1:40" x14ac:dyDescent="0.25">
      <c r="A7204" t="s">
        <v>4484</v>
      </c>
      <c r="B7204" t="s">
        <v>33</v>
      </c>
      <c r="C7204" t="s">
        <v>229</v>
      </c>
      <c r="D7204" t="s">
        <v>230</v>
      </c>
      <c r="E7204" s="4">
        <v>80414</v>
      </c>
      <c r="F7204" s="4" t="s">
        <v>365</v>
      </c>
      <c r="G7204" s="4">
        <v>4015</v>
      </c>
      <c r="H7204" t="str">
        <f>CONCATENATE(Source[[#This Row],[Subject]],TRIM(Source[[#This Row],[Course]]))</f>
        <v>ESLN4015</v>
      </c>
      <c r="I7204" t="str">
        <f>VLOOKUP(Source[[#This Row],[SubjCrse]],'Courses and Categories'!$E$2:$G$1816,3,FALSE)</f>
        <v>Noncredit ESL</v>
      </c>
      <c r="J7204">
        <v>401</v>
      </c>
      <c r="K7204" t="s">
        <v>538</v>
      </c>
      <c r="L7204" t="s">
        <v>50</v>
      </c>
      <c r="M7204" t="s">
        <v>40</v>
      </c>
      <c r="N7204" t="s">
        <v>224</v>
      </c>
      <c r="O7204">
        <v>1100</v>
      </c>
      <c r="P7204">
        <v>1315</v>
      </c>
      <c r="Q7204" t="s">
        <v>64</v>
      </c>
      <c r="S7204" t="s">
        <v>65</v>
      </c>
      <c r="T7204">
        <v>1</v>
      </c>
      <c r="U7204" s="1">
        <v>43694</v>
      </c>
      <c r="V7204" s="1">
        <v>43819</v>
      </c>
      <c r="W7204" t="s">
        <v>323</v>
      </c>
      <c r="X7204" t="s">
        <v>46</v>
      </c>
      <c r="Y7204">
        <v>74</v>
      </c>
      <c r="Z7204">
        <v>73</v>
      </c>
      <c r="AA7204">
        <v>300</v>
      </c>
      <c r="AB7204">
        <v>24.333300000000001</v>
      </c>
      <c r="AD7204">
        <f>IF(ISBLANK(Source[[#This Row],[CrosslistID]]),1,1/COUNTIFS(Source[CrosslistID],Source[[#This Row],[CrosslistID]],Source[TermDesc],Source[[#This Row],[TermDesc]]))</f>
        <v>1</v>
      </c>
      <c r="AG7204">
        <v>0</v>
      </c>
      <c r="AH7204">
        <v>24.333300000000001</v>
      </c>
      <c r="AI7204">
        <v>1.6950000000000001</v>
      </c>
      <c r="AJ7204">
        <v>1.6950000000000001</v>
      </c>
      <c r="AK7204">
        <v>0.1</v>
      </c>
      <c r="AL72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1.6950000000000001</v>
      </c>
      <c r="AM7204">
        <f>IF(AND(Source[[#This Row],[Credit_Noncredit]]="Noncredit",Source[[#This Row],[FTEF]]&gt;0),Source[[#This Row],[NC XLST FTES]]*525/(437.5*Source[[#This Row],[FTEF]]),0)</f>
        <v>20.34</v>
      </c>
      <c r="AN7204">
        <f>IF(Source[[#This Row],[Credit_Noncredit]]="Credit",Source[[#This Row],[Census Enrollment]],Source[[#This Row],[Noncredit Avg. Attendance]])</f>
        <v>20.34</v>
      </c>
    </row>
    <row r="7205" spans="1:40" x14ac:dyDescent="0.25">
      <c r="A7205" t="s">
        <v>4484</v>
      </c>
      <c r="B7205" t="s">
        <v>33</v>
      </c>
      <c r="C7205" t="s">
        <v>229</v>
      </c>
      <c r="D7205" t="s">
        <v>230</v>
      </c>
      <c r="E7205" s="4">
        <v>80607</v>
      </c>
      <c r="F7205" s="4" t="s">
        <v>365</v>
      </c>
      <c r="G7205" s="4">
        <v>4015</v>
      </c>
      <c r="H7205" t="str">
        <f>CONCATENATE(Source[[#This Row],[Subject]],TRIM(Source[[#This Row],[Course]]))</f>
        <v>ESLN4015</v>
      </c>
      <c r="I7205" t="str">
        <f>VLOOKUP(Source[[#This Row],[SubjCrse]],'Courses and Categories'!$E$2:$G$1816,3,FALSE)</f>
        <v>Noncredit ESL</v>
      </c>
      <c r="J7205">
        <v>402</v>
      </c>
      <c r="K7205" t="s">
        <v>538</v>
      </c>
      <c r="L7205" t="s">
        <v>50</v>
      </c>
      <c r="M7205" t="s">
        <v>40</v>
      </c>
      <c r="N7205" t="s">
        <v>51</v>
      </c>
      <c r="O7205">
        <v>1100</v>
      </c>
      <c r="P7205">
        <v>1315</v>
      </c>
      <c r="Q7205" t="s">
        <v>64</v>
      </c>
      <c r="S7205" t="s">
        <v>65</v>
      </c>
      <c r="T7205">
        <v>1</v>
      </c>
      <c r="U7205" s="1">
        <v>43694</v>
      </c>
      <c r="V7205" s="1">
        <v>43819</v>
      </c>
      <c r="W7205" t="s">
        <v>322</v>
      </c>
      <c r="X7205" t="s">
        <v>46</v>
      </c>
      <c r="Y7205">
        <v>86</v>
      </c>
      <c r="Z7205">
        <v>86</v>
      </c>
      <c r="AA7205">
        <v>600</v>
      </c>
      <c r="AB7205">
        <v>14.333299999999999</v>
      </c>
      <c r="AD7205">
        <f>IF(ISBLANK(Source[[#This Row],[CrosslistID]]),1,1/COUNTIFS(Source[CrosslistID],Source[[#This Row],[CrosslistID]],Source[TermDesc],Source[[#This Row],[TermDesc]]))</f>
        <v>1</v>
      </c>
      <c r="AG7205">
        <v>0</v>
      </c>
      <c r="AH7205">
        <v>14.333299999999999</v>
      </c>
      <c r="AI7205">
        <v>1.294</v>
      </c>
      <c r="AJ7205">
        <v>1.294</v>
      </c>
      <c r="AK7205">
        <v>0.1</v>
      </c>
      <c r="AL72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1.294</v>
      </c>
      <c r="AM7205">
        <f>IF(AND(Source[[#This Row],[Credit_Noncredit]]="Noncredit",Source[[#This Row],[FTEF]]&gt;0),Source[[#This Row],[NC XLST FTES]]*525/(437.5*Source[[#This Row],[FTEF]]),0)</f>
        <v>15.528</v>
      </c>
      <c r="AN7205">
        <f>IF(Source[[#This Row],[Credit_Noncredit]]="Credit",Source[[#This Row],[Census Enrollment]],Source[[#This Row],[Noncredit Avg. Attendance]])</f>
        <v>15.528</v>
      </c>
    </row>
    <row r="7206" spans="1:40" x14ac:dyDescent="0.25">
      <c r="A7206" t="s">
        <v>4484</v>
      </c>
      <c r="B7206" t="s">
        <v>33</v>
      </c>
      <c r="C7206" t="s">
        <v>229</v>
      </c>
      <c r="D7206" t="s">
        <v>230</v>
      </c>
      <c r="E7206" s="4">
        <v>80939</v>
      </c>
      <c r="F7206" s="4" t="s">
        <v>365</v>
      </c>
      <c r="G7206" s="4">
        <v>4015</v>
      </c>
      <c r="H7206" t="str">
        <f>CONCATENATE(Source[[#This Row],[Subject]],TRIM(Source[[#This Row],[Course]]))</f>
        <v>ESLN4015</v>
      </c>
      <c r="I7206" t="str">
        <f>VLOOKUP(Source[[#This Row],[SubjCrse]],'Courses and Categories'!$E$2:$G$1816,3,FALSE)</f>
        <v>Noncredit ESL</v>
      </c>
      <c r="J7206">
        <v>403</v>
      </c>
      <c r="K7206" t="s">
        <v>538</v>
      </c>
      <c r="L7206" t="s">
        <v>50</v>
      </c>
      <c r="M7206" t="s">
        <v>40</v>
      </c>
      <c r="N7206" t="s">
        <v>224</v>
      </c>
      <c r="O7206">
        <v>1330</v>
      </c>
      <c r="P7206">
        <v>1545</v>
      </c>
      <c r="Q7206" t="s">
        <v>64</v>
      </c>
      <c r="S7206" t="s">
        <v>65</v>
      </c>
      <c r="T7206">
        <v>1</v>
      </c>
      <c r="U7206" s="1">
        <v>43694</v>
      </c>
      <c r="V7206" s="1">
        <v>43819</v>
      </c>
      <c r="W7206" t="s">
        <v>320</v>
      </c>
      <c r="X7206" t="s">
        <v>46</v>
      </c>
      <c r="Y7206">
        <v>54</v>
      </c>
      <c r="Z7206">
        <v>35</v>
      </c>
      <c r="AA7206">
        <v>300</v>
      </c>
      <c r="AB7206">
        <v>11.666700000000001</v>
      </c>
      <c r="AD7206">
        <f>IF(ISBLANK(Source[[#This Row],[CrosslistID]]),1,1/COUNTIFS(Source[CrosslistID],Source[[#This Row],[CrosslistID]],Source[TermDesc],Source[[#This Row],[TermDesc]]))</f>
        <v>1</v>
      </c>
      <c r="AG7206">
        <v>0</v>
      </c>
      <c r="AH7206">
        <v>11.666700000000001</v>
      </c>
      <c r="AI7206">
        <v>1.0189999999999999</v>
      </c>
      <c r="AJ7206">
        <v>1.0189999999999999</v>
      </c>
      <c r="AK7206">
        <v>0.1</v>
      </c>
      <c r="AL72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1.0189999999999999</v>
      </c>
      <c r="AM7206">
        <f>IF(AND(Source[[#This Row],[Credit_Noncredit]]="Noncredit",Source[[#This Row],[FTEF]]&gt;0),Source[[#This Row],[NC XLST FTES]]*525/(437.5*Source[[#This Row],[FTEF]]),0)</f>
        <v>12.227999999999998</v>
      </c>
      <c r="AN7206">
        <f>IF(Source[[#This Row],[Credit_Noncredit]]="Credit",Source[[#This Row],[Census Enrollment]],Source[[#This Row],[Noncredit Avg. Attendance]])</f>
        <v>12.227999999999998</v>
      </c>
    </row>
    <row r="7207" spans="1:40" x14ac:dyDescent="0.25">
      <c r="A7207" t="s">
        <v>4484</v>
      </c>
      <c r="B7207" t="s">
        <v>33</v>
      </c>
      <c r="C7207" t="s">
        <v>229</v>
      </c>
      <c r="D7207" t="s">
        <v>230</v>
      </c>
      <c r="E7207" s="4">
        <v>80191</v>
      </c>
      <c r="F7207" s="4" t="s">
        <v>539</v>
      </c>
      <c r="G7207" s="4">
        <v>3804</v>
      </c>
      <c r="H7207" t="str">
        <f>CONCATENATE(Source[[#This Row],[Subject]],TRIM(Source[[#This Row],[Course]]))</f>
        <v>ESLV3804</v>
      </c>
      <c r="I7207" t="str">
        <f>VLOOKUP(Source[[#This Row],[SubjCrse]],'Courses and Categories'!$E$2:$G$1816,3,FALSE)</f>
        <v>Noncredit ESL</v>
      </c>
      <c r="J7207">
        <v>501</v>
      </c>
      <c r="K7207" t="s">
        <v>4540</v>
      </c>
      <c r="L7207" t="s">
        <v>39</v>
      </c>
      <c r="M7207" t="s">
        <v>40</v>
      </c>
      <c r="N7207" t="s">
        <v>195</v>
      </c>
      <c r="O7207">
        <v>1000</v>
      </c>
      <c r="P7207">
        <v>1150</v>
      </c>
      <c r="Q7207" t="s">
        <v>76</v>
      </c>
      <c r="R7207">
        <v>321</v>
      </c>
      <c r="S7207" t="s">
        <v>77</v>
      </c>
      <c r="T7207">
        <v>1</v>
      </c>
      <c r="U7207" s="1">
        <v>43694</v>
      </c>
      <c r="V7207" s="1">
        <v>43819</v>
      </c>
      <c r="W7207" t="s">
        <v>4497</v>
      </c>
      <c r="X7207" t="s">
        <v>46</v>
      </c>
      <c r="Y7207">
        <v>34</v>
      </c>
      <c r="Z7207">
        <v>23</v>
      </c>
      <c r="AA7207">
        <v>49</v>
      </c>
      <c r="AB7207">
        <v>46.938800000000001</v>
      </c>
      <c r="AD7207">
        <f>IF(ISBLANK(Source[[#This Row],[CrosslistID]]),1,1/COUNTIFS(Source[CrosslistID],Source[[#This Row],[CrosslistID]],Source[TermDesc],Source[[#This Row],[TermDesc]]))</f>
        <v>1</v>
      </c>
      <c r="AG7207">
        <v>0</v>
      </c>
      <c r="AH7207">
        <v>46.938800000000001</v>
      </c>
      <c r="AI7207">
        <v>6.43</v>
      </c>
      <c r="AJ7207">
        <v>6.43</v>
      </c>
      <c r="AK7207">
        <v>0.4</v>
      </c>
      <c r="AL72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6.43</v>
      </c>
      <c r="AM7207">
        <f>IF(AND(Source[[#This Row],[Credit_Noncredit]]="Noncredit",Source[[#This Row],[FTEF]]&gt;0),Source[[#This Row],[NC XLST FTES]]*525/(437.5*Source[[#This Row],[FTEF]]),0)</f>
        <v>19.29</v>
      </c>
      <c r="AN7207">
        <f>IF(Source[[#This Row],[Credit_Noncredit]]="Credit",Source[[#This Row],[Census Enrollment]],Source[[#This Row],[Noncredit Avg. Attendance]])</f>
        <v>19.29</v>
      </c>
    </row>
    <row r="7208" spans="1:40" x14ac:dyDescent="0.25">
      <c r="A7208" t="s">
        <v>4484</v>
      </c>
      <c r="B7208" t="s">
        <v>33</v>
      </c>
      <c r="C7208" t="s">
        <v>229</v>
      </c>
      <c r="D7208" t="s">
        <v>230</v>
      </c>
      <c r="E7208" s="4">
        <v>80163</v>
      </c>
      <c r="F7208" s="4" t="s">
        <v>539</v>
      </c>
      <c r="G7208" s="4">
        <v>3814</v>
      </c>
      <c r="H7208" t="str">
        <f>CONCATENATE(Source[[#This Row],[Subject]],TRIM(Source[[#This Row],[Course]]))</f>
        <v>ESLV3814</v>
      </c>
      <c r="I7208" t="str">
        <f>VLOOKUP(Source[[#This Row],[SubjCrse]],'Courses and Categories'!$E$2:$G$1816,3,FALSE)</f>
        <v>Noncredit ESL</v>
      </c>
      <c r="J7208">
        <v>401</v>
      </c>
      <c r="K7208" t="s">
        <v>541</v>
      </c>
      <c r="L7208" t="s">
        <v>39</v>
      </c>
      <c r="M7208" t="s">
        <v>40</v>
      </c>
      <c r="N7208" t="s">
        <v>195</v>
      </c>
      <c r="O7208">
        <v>800</v>
      </c>
      <c r="P7208">
        <v>850</v>
      </c>
      <c r="Q7208" t="s">
        <v>64</v>
      </c>
      <c r="S7208" t="s">
        <v>65</v>
      </c>
      <c r="T7208">
        <v>1</v>
      </c>
      <c r="U7208" s="1">
        <v>43694</v>
      </c>
      <c r="V7208" s="1">
        <v>43819</v>
      </c>
      <c r="W7208" t="s">
        <v>542</v>
      </c>
      <c r="X7208" t="s">
        <v>46</v>
      </c>
      <c r="Y7208">
        <v>20</v>
      </c>
      <c r="Z7208">
        <v>20</v>
      </c>
      <c r="AA7208">
        <v>300</v>
      </c>
      <c r="AB7208">
        <v>6.6666999999999996</v>
      </c>
      <c r="AD7208">
        <f>IF(ISBLANK(Source[[#This Row],[CrosslistID]]),1,1/COUNTIFS(Source[CrosslistID],Source[[#This Row],[CrosslistID]],Source[TermDesc],Source[[#This Row],[TermDesc]]))</f>
        <v>1</v>
      </c>
      <c r="AG7208">
        <v>0</v>
      </c>
      <c r="AH7208">
        <v>6.6666999999999996</v>
      </c>
      <c r="AI7208">
        <v>1.518</v>
      </c>
      <c r="AJ7208">
        <v>1.518</v>
      </c>
      <c r="AK7208">
        <v>0.2</v>
      </c>
      <c r="AL72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1.518</v>
      </c>
      <c r="AM7208">
        <f>IF(AND(Source[[#This Row],[Credit_Noncredit]]="Noncredit",Source[[#This Row],[FTEF]]&gt;0),Source[[#This Row],[NC XLST FTES]]*525/(437.5*Source[[#This Row],[FTEF]]),0)</f>
        <v>9.1080000000000005</v>
      </c>
      <c r="AN7208">
        <f>IF(Source[[#This Row],[Credit_Noncredit]]="Credit",Source[[#This Row],[Census Enrollment]],Source[[#This Row],[Noncredit Avg. Attendance]])</f>
        <v>9.1080000000000005</v>
      </c>
    </row>
    <row r="7209" spans="1:40" x14ac:dyDescent="0.25">
      <c r="A7209" t="s">
        <v>4484</v>
      </c>
      <c r="B7209" t="s">
        <v>33</v>
      </c>
      <c r="C7209" t="s">
        <v>229</v>
      </c>
      <c r="D7209" t="s">
        <v>230</v>
      </c>
      <c r="E7209" s="4">
        <v>80164</v>
      </c>
      <c r="F7209" s="4" t="s">
        <v>539</v>
      </c>
      <c r="G7209" s="4">
        <v>3814</v>
      </c>
      <c r="H7209" t="str">
        <f>CONCATENATE(Source[[#This Row],[Subject]],TRIM(Source[[#This Row],[Course]]))</f>
        <v>ESLV3814</v>
      </c>
      <c r="I7209" t="str">
        <f>VLOOKUP(Source[[#This Row],[SubjCrse]],'Courses and Categories'!$E$2:$G$1816,3,FALSE)</f>
        <v>Noncredit ESL</v>
      </c>
      <c r="J7209">
        <v>402</v>
      </c>
      <c r="K7209" t="s">
        <v>541</v>
      </c>
      <c r="L7209" t="s">
        <v>39</v>
      </c>
      <c r="M7209" t="s">
        <v>40</v>
      </c>
      <c r="N7209" t="s">
        <v>195</v>
      </c>
      <c r="O7209">
        <v>900</v>
      </c>
      <c r="P7209">
        <v>950</v>
      </c>
      <c r="Q7209" t="s">
        <v>64</v>
      </c>
      <c r="S7209" t="s">
        <v>65</v>
      </c>
      <c r="T7209">
        <v>1</v>
      </c>
      <c r="U7209" s="1">
        <v>43694</v>
      </c>
      <c r="V7209" s="1">
        <v>43819</v>
      </c>
      <c r="W7209" t="s">
        <v>542</v>
      </c>
      <c r="X7209" t="s">
        <v>46</v>
      </c>
      <c r="Y7209">
        <v>18</v>
      </c>
      <c r="Z7209">
        <v>18</v>
      </c>
      <c r="AA7209">
        <v>300</v>
      </c>
      <c r="AB7209">
        <v>6</v>
      </c>
      <c r="AD7209">
        <f>IF(ISBLANK(Source[[#This Row],[CrosslistID]]),1,1/COUNTIFS(Source[CrosslistID],Source[[#This Row],[CrosslistID]],Source[TermDesc],Source[[#This Row],[TermDesc]]))</f>
        <v>1</v>
      </c>
      <c r="AG7209">
        <v>0</v>
      </c>
      <c r="AH7209">
        <v>6</v>
      </c>
      <c r="AI7209">
        <v>1.389</v>
      </c>
      <c r="AJ7209">
        <v>1.389</v>
      </c>
      <c r="AK7209">
        <v>0.2</v>
      </c>
      <c r="AL72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1.389</v>
      </c>
      <c r="AM7209">
        <f>IF(AND(Source[[#This Row],[Credit_Noncredit]]="Noncredit",Source[[#This Row],[FTEF]]&gt;0),Source[[#This Row],[NC XLST FTES]]*525/(437.5*Source[[#This Row],[FTEF]]),0)</f>
        <v>8.3339999999999996</v>
      </c>
      <c r="AN7209">
        <f>IF(Source[[#This Row],[Credit_Noncredit]]="Credit",Source[[#This Row],[Census Enrollment]],Source[[#This Row],[Noncredit Avg. Attendance]])</f>
        <v>8.3339999999999996</v>
      </c>
    </row>
    <row r="7210" spans="1:40" x14ac:dyDescent="0.25">
      <c r="A7210" t="s">
        <v>4484</v>
      </c>
      <c r="B7210" t="s">
        <v>33</v>
      </c>
      <c r="C7210" t="s">
        <v>229</v>
      </c>
      <c r="D7210" t="s">
        <v>230</v>
      </c>
      <c r="E7210" s="4">
        <v>83293</v>
      </c>
      <c r="F7210" s="4" t="s">
        <v>539</v>
      </c>
      <c r="G7210" s="4">
        <v>3819</v>
      </c>
      <c r="H7210" t="str">
        <f>CONCATENATE(Source[[#This Row],[Subject]],TRIM(Source[[#This Row],[Course]]))</f>
        <v>ESLV3819</v>
      </c>
      <c r="I7210" t="str">
        <f>VLOOKUP(Source[[#This Row],[SubjCrse]],'Courses and Categories'!$E$2:$G$1816,3,FALSE)</f>
        <v>Noncredit ESL</v>
      </c>
      <c r="J7210">
        <v>501</v>
      </c>
      <c r="K7210" t="s">
        <v>543</v>
      </c>
      <c r="L7210" t="s">
        <v>39</v>
      </c>
      <c r="M7210" t="s">
        <v>40</v>
      </c>
      <c r="N7210" t="s">
        <v>63</v>
      </c>
      <c r="O7210">
        <v>1200</v>
      </c>
      <c r="P7210">
        <v>1305</v>
      </c>
      <c r="Q7210" t="s">
        <v>76</v>
      </c>
      <c r="R7210">
        <v>420</v>
      </c>
      <c r="S7210" t="s">
        <v>77</v>
      </c>
      <c r="T7210">
        <v>1</v>
      </c>
      <c r="U7210" s="1">
        <v>43694</v>
      </c>
      <c r="V7210" s="1">
        <v>43819</v>
      </c>
      <c r="W7210" t="s">
        <v>511</v>
      </c>
      <c r="X7210" t="s">
        <v>46</v>
      </c>
      <c r="Y7210">
        <v>142</v>
      </c>
      <c r="Z7210">
        <v>139</v>
      </c>
      <c r="AA7210">
        <v>150</v>
      </c>
      <c r="AB7210">
        <v>92.666700000000006</v>
      </c>
      <c r="AD7210">
        <f>IF(ISBLANK(Source[[#This Row],[CrosslistID]]),1,1/COUNTIFS(Source[CrosslistID],Source[[#This Row],[CrosslistID]],Source[TermDesc],Source[[#This Row],[TermDesc]]))</f>
        <v>1</v>
      </c>
      <c r="AG7210">
        <v>0</v>
      </c>
      <c r="AH7210">
        <v>92.666700000000006</v>
      </c>
      <c r="AI7210">
        <v>3.2669999999999999</v>
      </c>
      <c r="AJ7210">
        <v>3.2669999999999999</v>
      </c>
      <c r="AK7210">
        <v>0.2</v>
      </c>
      <c r="AL72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3.2669999999999999</v>
      </c>
      <c r="AM7210">
        <f>IF(AND(Source[[#This Row],[Credit_Noncredit]]="Noncredit",Source[[#This Row],[FTEF]]&gt;0),Source[[#This Row],[NC XLST FTES]]*525/(437.5*Source[[#This Row],[FTEF]]),0)</f>
        <v>19.602</v>
      </c>
      <c r="AN7210">
        <f>IF(Source[[#This Row],[Credit_Noncredit]]="Credit",Source[[#This Row],[Census Enrollment]],Source[[#This Row],[Noncredit Avg. Attendance]])</f>
        <v>19.602</v>
      </c>
    </row>
    <row r="7211" spans="1:40" x14ac:dyDescent="0.25">
      <c r="A7211" t="s">
        <v>4484</v>
      </c>
      <c r="B7211" t="s">
        <v>33</v>
      </c>
      <c r="C7211" t="s">
        <v>229</v>
      </c>
      <c r="D7211" t="s">
        <v>230</v>
      </c>
      <c r="E7211" s="4">
        <v>80623</v>
      </c>
      <c r="F7211" s="4" t="s">
        <v>539</v>
      </c>
      <c r="G7211" s="4">
        <v>3819</v>
      </c>
      <c r="H7211" t="str">
        <f>CONCATENATE(Source[[#This Row],[Subject]],TRIM(Source[[#This Row],[Course]]))</f>
        <v>ESLV3819</v>
      </c>
      <c r="I7211" t="str">
        <f>VLOOKUP(Source[[#This Row],[SubjCrse]],'Courses and Categories'!$E$2:$G$1816,3,FALSE)</f>
        <v>Noncredit ESL</v>
      </c>
      <c r="J7211">
        <v>701</v>
      </c>
      <c r="K7211" t="s">
        <v>543</v>
      </c>
      <c r="L7211" t="s">
        <v>50</v>
      </c>
      <c r="M7211" t="s">
        <v>40</v>
      </c>
      <c r="N7211" t="s">
        <v>51</v>
      </c>
      <c r="O7211">
        <v>900</v>
      </c>
      <c r="P7211">
        <v>1350</v>
      </c>
      <c r="Q7211" t="s">
        <v>52</v>
      </c>
      <c r="R7211">
        <v>367</v>
      </c>
      <c r="S7211" t="s">
        <v>53</v>
      </c>
      <c r="T7211">
        <v>1</v>
      </c>
      <c r="U7211" s="1">
        <v>43694</v>
      </c>
      <c r="V7211" s="1">
        <v>43819</v>
      </c>
      <c r="W7211" t="s">
        <v>515</v>
      </c>
      <c r="X7211" t="s">
        <v>46</v>
      </c>
      <c r="Y7211">
        <v>142</v>
      </c>
      <c r="Z7211">
        <v>131</v>
      </c>
      <c r="AA7211">
        <v>400</v>
      </c>
      <c r="AB7211">
        <v>32.75</v>
      </c>
      <c r="AD7211">
        <f>IF(ISBLANK(Source[[#This Row],[CrosslistID]]),1,1/COUNTIFS(Source[CrosslistID],Source[[#This Row],[CrosslistID]],Source[TermDesc],Source[[#This Row],[TermDesc]]))</f>
        <v>1</v>
      </c>
      <c r="AG7211">
        <v>0</v>
      </c>
      <c r="AH7211">
        <v>32.75</v>
      </c>
      <c r="AI7211">
        <v>5.1139999999999999</v>
      </c>
      <c r="AJ7211">
        <v>5.1139999999999999</v>
      </c>
      <c r="AK7211">
        <v>0.2</v>
      </c>
      <c r="AL72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5.1139999999999999</v>
      </c>
      <c r="AM7211">
        <f>IF(AND(Source[[#This Row],[Credit_Noncredit]]="Noncredit",Source[[#This Row],[FTEF]]&gt;0),Source[[#This Row],[NC XLST FTES]]*525/(437.5*Source[[#This Row],[FTEF]]),0)</f>
        <v>30.683999999999997</v>
      </c>
      <c r="AN7211">
        <f>IF(Source[[#This Row],[Credit_Noncredit]]="Credit",Source[[#This Row],[Census Enrollment]],Source[[#This Row],[Noncredit Avg. Attendance]])</f>
        <v>30.683999999999997</v>
      </c>
    </row>
    <row r="7212" spans="1:40" x14ac:dyDescent="0.25">
      <c r="A7212" t="s">
        <v>4484</v>
      </c>
      <c r="B7212" t="s">
        <v>33</v>
      </c>
      <c r="C7212" t="s">
        <v>229</v>
      </c>
      <c r="D7212" t="s">
        <v>230</v>
      </c>
      <c r="E7212" s="4">
        <v>81492</v>
      </c>
      <c r="F7212" s="4" t="s">
        <v>539</v>
      </c>
      <c r="G7212" s="4">
        <v>3819</v>
      </c>
      <c r="H7212" t="str">
        <f>CONCATENATE(Source[[#This Row],[Subject]],TRIM(Source[[#This Row],[Course]]))</f>
        <v>ESLV3819</v>
      </c>
      <c r="I7212" t="str">
        <f>VLOOKUP(Source[[#This Row],[SubjCrse]],'Courses and Categories'!$E$2:$G$1816,3,FALSE)</f>
        <v>Noncredit ESL</v>
      </c>
      <c r="J7212">
        <v>702</v>
      </c>
      <c r="K7212" t="s">
        <v>543</v>
      </c>
      <c r="L7212" t="s">
        <v>50</v>
      </c>
      <c r="M7212" t="s">
        <v>40</v>
      </c>
      <c r="N7212" t="s">
        <v>51</v>
      </c>
      <c r="O7212">
        <v>900</v>
      </c>
      <c r="P7212">
        <v>1350</v>
      </c>
      <c r="Q7212" t="s">
        <v>52</v>
      </c>
      <c r="R7212">
        <v>370</v>
      </c>
      <c r="S7212" t="s">
        <v>53</v>
      </c>
      <c r="T7212">
        <v>1</v>
      </c>
      <c r="U7212" s="1">
        <v>43694</v>
      </c>
      <c r="V7212" s="1">
        <v>43819</v>
      </c>
      <c r="W7212" t="s">
        <v>252</v>
      </c>
      <c r="X7212" t="s">
        <v>46</v>
      </c>
      <c r="Y7212">
        <v>121</v>
      </c>
      <c r="Z7212">
        <v>114</v>
      </c>
      <c r="AA7212">
        <v>400</v>
      </c>
      <c r="AB7212">
        <v>28.5</v>
      </c>
      <c r="AD7212">
        <f>IF(ISBLANK(Source[[#This Row],[CrosslistID]]),1,1/COUNTIFS(Source[CrosslistID],Source[[#This Row],[CrosslistID]],Source[TermDesc],Source[[#This Row],[TermDesc]]))</f>
        <v>1</v>
      </c>
      <c r="AG7212">
        <v>0</v>
      </c>
      <c r="AH7212">
        <v>28.5</v>
      </c>
      <c r="AI7212">
        <v>4.1710000000000003</v>
      </c>
      <c r="AJ7212">
        <v>4.1710000000000003</v>
      </c>
      <c r="AK7212">
        <v>0.2</v>
      </c>
      <c r="AL72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4.1710000000000003</v>
      </c>
      <c r="AM7212">
        <f>IF(AND(Source[[#This Row],[Credit_Noncredit]]="Noncredit",Source[[#This Row],[FTEF]]&gt;0),Source[[#This Row],[NC XLST FTES]]*525/(437.5*Source[[#This Row],[FTEF]]),0)</f>
        <v>25.026</v>
      </c>
      <c r="AN7212">
        <f>IF(Source[[#This Row],[Credit_Noncredit]]="Credit",Source[[#This Row],[Census Enrollment]],Source[[#This Row],[Noncredit Avg. Attendance]])</f>
        <v>25.026</v>
      </c>
    </row>
    <row r="7213" spans="1:40" x14ac:dyDescent="0.25">
      <c r="A7213" t="s">
        <v>4484</v>
      </c>
      <c r="B7213" t="s">
        <v>33</v>
      </c>
      <c r="C7213" t="s">
        <v>229</v>
      </c>
      <c r="D7213" t="s">
        <v>230</v>
      </c>
      <c r="E7213" s="4">
        <v>83250</v>
      </c>
      <c r="F7213" s="4" t="s">
        <v>539</v>
      </c>
      <c r="G7213" s="4">
        <v>3830</v>
      </c>
      <c r="H7213" t="str">
        <f>CONCATENATE(Source[[#This Row],[Subject]],TRIM(Source[[#This Row],[Course]]))</f>
        <v>ESLV3830</v>
      </c>
      <c r="I7213" t="str">
        <f>VLOOKUP(Source[[#This Row],[SubjCrse]],'Courses and Categories'!$E$2:$G$1816,3,FALSE)</f>
        <v>Noncredit ESL</v>
      </c>
      <c r="J7213">
        <v>201</v>
      </c>
      <c r="K7213" t="s">
        <v>4541</v>
      </c>
      <c r="L7213" t="s">
        <v>39</v>
      </c>
      <c r="M7213" t="s">
        <v>40</v>
      </c>
      <c r="N7213" t="s">
        <v>195</v>
      </c>
      <c r="O7213">
        <v>815</v>
      </c>
      <c r="P7213">
        <v>1005</v>
      </c>
      <c r="Q7213" t="s">
        <v>60</v>
      </c>
      <c r="R7213">
        <v>319</v>
      </c>
      <c r="S7213" t="s">
        <v>61</v>
      </c>
      <c r="T7213">
        <v>1</v>
      </c>
      <c r="U7213" s="1">
        <v>43694</v>
      </c>
      <c r="V7213" s="1">
        <v>43819</v>
      </c>
      <c r="W7213" t="s">
        <v>547</v>
      </c>
      <c r="X7213" t="s">
        <v>46</v>
      </c>
      <c r="Y7213">
        <v>49</v>
      </c>
      <c r="Z7213">
        <v>22</v>
      </c>
      <c r="AA7213">
        <v>200</v>
      </c>
      <c r="AB7213">
        <v>11</v>
      </c>
      <c r="AD7213">
        <f>IF(ISBLANK(Source[[#This Row],[CrosslistID]]),1,1/COUNTIFS(Source[CrosslistID],Source[[#This Row],[CrosslistID]],Source[TermDesc],Source[[#This Row],[TermDesc]]))</f>
        <v>1</v>
      </c>
      <c r="AG7213">
        <v>0</v>
      </c>
      <c r="AH7213">
        <v>11</v>
      </c>
      <c r="AI7213">
        <v>5.3789999999999996</v>
      </c>
      <c r="AJ7213">
        <v>5.3789999999999996</v>
      </c>
      <c r="AK7213">
        <v>0.4</v>
      </c>
      <c r="AL72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5.3789999999999996</v>
      </c>
      <c r="AM7213">
        <f>IF(AND(Source[[#This Row],[Credit_Noncredit]]="Noncredit",Source[[#This Row],[FTEF]]&gt;0),Source[[#This Row],[NC XLST FTES]]*525/(437.5*Source[[#This Row],[FTEF]]),0)</f>
        <v>16.137</v>
      </c>
      <c r="AN7213">
        <f>IF(Source[[#This Row],[Credit_Noncredit]]="Credit",Source[[#This Row],[Census Enrollment]],Source[[#This Row],[Noncredit Avg. Attendance]])</f>
        <v>16.137</v>
      </c>
    </row>
    <row r="7214" spans="1:40" x14ac:dyDescent="0.25">
      <c r="A7214" t="s">
        <v>4484</v>
      </c>
      <c r="B7214" t="s">
        <v>33</v>
      </c>
      <c r="C7214" t="s">
        <v>229</v>
      </c>
      <c r="D7214" t="s">
        <v>230</v>
      </c>
      <c r="E7214" s="4">
        <v>83457</v>
      </c>
      <c r="F7214" s="4" t="s">
        <v>539</v>
      </c>
      <c r="G7214" s="4">
        <v>3842</v>
      </c>
      <c r="H7214" t="str">
        <f>CONCATENATE(Source[[#This Row],[Subject]],TRIM(Source[[#This Row],[Course]]))</f>
        <v>ESLV3842</v>
      </c>
      <c r="I7214" t="str">
        <f>VLOOKUP(Source[[#This Row],[SubjCrse]],'Courses and Categories'!$E$2:$G$1816,3,FALSE)</f>
        <v>Noncredit ESL</v>
      </c>
      <c r="J7214">
        <v>501</v>
      </c>
      <c r="K7214" t="s">
        <v>4542</v>
      </c>
      <c r="L7214" t="s">
        <v>39</v>
      </c>
      <c r="M7214" t="s">
        <v>40</v>
      </c>
      <c r="N7214" t="s">
        <v>59</v>
      </c>
      <c r="O7214">
        <v>1000</v>
      </c>
      <c r="P7214">
        <v>1220</v>
      </c>
      <c r="Q7214" t="s">
        <v>76</v>
      </c>
      <c r="R7214">
        <v>418</v>
      </c>
      <c r="S7214" t="s">
        <v>77</v>
      </c>
      <c r="T7214">
        <v>1</v>
      </c>
      <c r="U7214" s="1">
        <v>43694</v>
      </c>
      <c r="V7214" s="1">
        <v>43819</v>
      </c>
      <c r="W7214" t="s">
        <v>549</v>
      </c>
      <c r="X7214" t="s">
        <v>46</v>
      </c>
      <c r="Y7214">
        <v>81</v>
      </c>
      <c r="Z7214">
        <v>46</v>
      </c>
      <c r="AA7214">
        <v>150</v>
      </c>
      <c r="AB7214">
        <v>30.666699999999999</v>
      </c>
      <c r="AD7214">
        <f>IF(ISBLANK(Source[[#This Row],[CrosslistID]]),1,1/COUNTIFS(Source[CrosslistID],Source[[#This Row],[CrosslistID]],Source[TermDesc],Source[[#This Row],[TermDesc]]))</f>
        <v>1</v>
      </c>
      <c r="AG7214">
        <v>0</v>
      </c>
      <c r="AH7214">
        <v>30.666699999999999</v>
      </c>
      <c r="AI7214">
        <v>4.367</v>
      </c>
      <c r="AJ7214">
        <v>4.367</v>
      </c>
      <c r="AK7214">
        <v>0.2</v>
      </c>
      <c r="AL72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4.367</v>
      </c>
      <c r="AM7214">
        <f>IF(AND(Source[[#This Row],[Credit_Noncredit]]="Noncredit",Source[[#This Row],[FTEF]]&gt;0),Source[[#This Row],[NC XLST FTES]]*525/(437.5*Source[[#This Row],[FTEF]]),0)</f>
        <v>26.202000000000002</v>
      </c>
      <c r="AN7214">
        <f>IF(Source[[#This Row],[Credit_Noncredit]]="Credit",Source[[#This Row],[Census Enrollment]],Source[[#This Row],[Noncredit Avg. Attendance]])</f>
        <v>26.202000000000002</v>
      </c>
    </row>
    <row r="7215" spans="1:40" x14ac:dyDescent="0.25">
      <c r="A7215" t="s">
        <v>4484</v>
      </c>
      <c r="B7215" t="s">
        <v>33</v>
      </c>
      <c r="C7215" t="s">
        <v>229</v>
      </c>
      <c r="D7215" t="s">
        <v>230</v>
      </c>
      <c r="E7215" s="4">
        <v>83383</v>
      </c>
      <c r="F7215" s="4" t="s">
        <v>539</v>
      </c>
      <c r="G7215" s="4">
        <v>4816</v>
      </c>
      <c r="H7215" t="str">
        <f>CONCATENATE(Source[[#This Row],[Subject]],TRIM(Source[[#This Row],[Course]]))</f>
        <v>ESLV4816</v>
      </c>
      <c r="I7215" t="str">
        <f>VLOOKUP(Source[[#This Row],[SubjCrse]],'Courses and Categories'!$E$2:$G$1816,3,FALSE)</f>
        <v>Noncredit ESL</v>
      </c>
      <c r="J7215">
        <v>401</v>
      </c>
      <c r="K7215" t="s">
        <v>550</v>
      </c>
      <c r="L7215" t="s">
        <v>87</v>
      </c>
      <c r="M7215" t="s">
        <v>40</v>
      </c>
      <c r="N7215" t="s">
        <v>105</v>
      </c>
      <c r="O7215">
        <v>1835</v>
      </c>
      <c r="P7215">
        <v>2050</v>
      </c>
      <c r="Q7215" t="s">
        <v>64</v>
      </c>
      <c r="S7215" t="s">
        <v>65</v>
      </c>
      <c r="T7215">
        <v>1</v>
      </c>
      <c r="U7215" s="1">
        <v>43694</v>
      </c>
      <c r="V7215" s="1">
        <v>43819</v>
      </c>
      <c r="W7215" t="s">
        <v>551</v>
      </c>
      <c r="X7215" t="s">
        <v>46</v>
      </c>
      <c r="Y7215">
        <v>63</v>
      </c>
      <c r="Z7215">
        <v>60</v>
      </c>
      <c r="AA7215">
        <v>300</v>
      </c>
      <c r="AB7215">
        <v>20</v>
      </c>
      <c r="AD7215">
        <f>IF(ISBLANK(Source[[#This Row],[CrosslistID]]),1,1/COUNTIFS(Source[CrosslistID],Source[[#This Row],[CrosslistID]],Source[TermDesc],Source[[#This Row],[TermDesc]]))</f>
        <v>1</v>
      </c>
      <c r="AG7215">
        <v>0</v>
      </c>
      <c r="AH7215">
        <v>20</v>
      </c>
      <c r="AI7215">
        <v>5.319</v>
      </c>
      <c r="AJ7215">
        <v>5.319</v>
      </c>
      <c r="AK7215">
        <v>0.2</v>
      </c>
      <c r="AL72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5.319</v>
      </c>
      <c r="AM7215">
        <f>IF(AND(Source[[#This Row],[Credit_Noncredit]]="Noncredit",Source[[#This Row],[FTEF]]&gt;0),Source[[#This Row],[NC XLST FTES]]*525/(437.5*Source[[#This Row],[FTEF]]),0)</f>
        <v>31.913999999999998</v>
      </c>
      <c r="AN7215">
        <f>IF(Source[[#This Row],[Credit_Noncredit]]="Credit",Source[[#This Row],[Census Enrollment]],Source[[#This Row],[Noncredit Avg. Attendance]])</f>
        <v>31.913999999999998</v>
      </c>
    </row>
    <row r="7216" spans="1:40" x14ac:dyDescent="0.25">
      <c r="A7216" t="s">
        <v>4484</v>
      </c>
      <c r="B7216" t="s">
        <v>33</v>
      </c>
      <c r="C7216" t="s">
        <v>229</v>
      </c>
      <c r="D7216" t="s">
        <v>230</v>
      </c>
      <c r="E7216" s="4">
        <v>83304</v>
      </c>
      <c r="F7216" s="4" t="s">
        <v>539</v>
      </c>
      <c r="G7216" s="4">
        <v>4816</v>
      </c>
      <c r="H7216" t="str">
        <f>CONCATENATE(Source[[#This Row],[Subject]],TRIM(Source[[#This Row],[Course]]))</f>
        <v>ESLV4816</v>
      </c>
      <c r="I7216" t="str">
        <f>VLOOKUP(Source[[#This Row],[SubjCrse]],'Courses and Categories'!$E$2:$G$1816,3,FALSE)</f>
        <v>Noncredit ESL</v>
      </c>
      <c r="J7216">
        <v>802</v>
      </c>
      <c r="K7216" t="s">
        <v>550</v>
      </c>
      <c r="L7216" t="s">
        <v>87</v>
      </c>
      <c r="M7216" t="s">
        <v>40</v>
      </c>
      <c r="N7216" t="s">
        <v>59</v>
      </c>
      <c r="O7216">
        <v>1800</v>
      </c>
      <c r="P7216">
        <v>2020</v>
      </c>
      <c r="Q7216" t="s">
        <v>221</v>
      </c>
      <c r="S7216" t="s">
        <v>43</v>
      </c>
      <c r="T7216">
        <v>1</v>
      </c>
      <c r="U7216" s="1">
        <v>43694</v>
      </c>
      <c r="V7216" s="1">
        <v>43819</v>
      </c>
      <c r="W7216" t="s">
        <v>552</v>
      </c>
      <c r="X7216" t="s">
        <v>46</v>
      </c>
      <c r="Y7216">
        <v>44</v>
      </c>
      <c r="Z7216">
        <v>33</v>
      </c>
      <c r="AA7216">
        <v>120</v>
      </c>
      <c r="AB7216">
        <v>27.5</v>
      </c>
      <c r="AD7216">
        <f>IF(ISBLANK(Source[[#This Row],[CrosslistID]]),1,1/COUNTIFS(Source[CrosslistID],Source[[#This Row],[CrosslistID]],Source[TermDesc],Source[[#This Row],[TermDesc]]))</f>
        <v>1</v>
      </c>
      <c r="AG7216">
        <v>0</v>
      </c>
      <c r="AH7216">
        <v>27.5</v>
      </c>
      <c r="AI7216">
        <v>1.681</v>
      </c>
      <c r="AJ7216">
        <v>1.681</v>
      </c>
      <c r="AK7216">
        <v>0.2</v>
      </c>
      <c r="AL72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1.681</v>
      </c>
      <c r="AM7216">
        <f>IF(AND(Source[[#This Row],[Credit_Noncredit]]="Noncredit",Source[[#This Row],[FTEF]]&gt;0),Source[[#This Row],[NC XLST FTES]]*525/(437.5*Source[[#This Row],[FTEF]]),0)</f>
        <v>10.086</v>
      </c>
      <c r="AN7216">
        <f>IF(Source[[#This Row],[Credit_Noncredit]]="Credit",Source[[#This Row],[Census Enrollment]],Source[[#This Row],[Noncredit Avg. Attendance]])</f>
        <v>10.086</v>
      </c>
    </row>
    <row r="7217" spans="1:40" x14ac:dyDescent="0.25">
      <c r="A7217" t="s">
        <v>4484</v>
      </c>
      <c r="B7217" t="s">
        <v>33</v>
      </c>
      <c r="C7217" t="s">
        <v>229</v>
      </c>
      <c r="D7217" t="s">
        <v>230</v>
      </c>
      <c r="E7217" s="4">
        <v>83054</v>
      </c>
      <c r="F7217" s="4" t="s">
        <v>539</v>
      </c>
      <c r="G7217" s="4">
        <v>4816</v>
      </c>
      <c r="H7217" t="str">
        <f>CONCATENATE(Source[[#This Row],[Subject]],TRIM(Source[[#This Row],[Course]]))</f>
        <v>ESLV4816</v>
      </c>
      <c r="I7217" t="str">
        <f>VLOOKUP(Source[[#This Row],[SubjCrse]],'Courses and Categories'!$E$2:$G$1816,3,FALSE)</f>
        <v>Noncredit ESL</v>
      </c>
      <c r="J7217">
        <v>811</v>
      </c>
      <c r="K7217" t="s">
        <v>550</v>
      </c>
      <c r="L7217" t="s">
        <v>50</v>
      </c>
      <c r="M7217" t="s">
        <v>40</v>
      </c>
      <c r="N7217" t="s">
        <v>51</v>
      </c>
      <c r="O7217">
        <v>800</v>
      </c>
      <c r="P7217">
        <v>1250</v>
      </c>
      <c r="Q7217" t="s">
        <v>221</v>
      </c>
      <c r="S7217" t="s">
        <v>43</v>
      </c>
      <c r="T7217">
        <v>1</v>
      </c>
      <c r="U7217" s="1">
        <v>43694</v>
      </c>
      <c r="V7217" s="1">
        <v>43819</v>
      </c>
      <c r="W7217" t="s">
        <v>552</v>
      </c>
      <c r="X7217" t="s">
        <v>46</v>
      </c>
      <c r="Y7217">
        <v>51</v>
      </c>
      <c r="Z7217">
        <v>48</v>
      </c>
      <c r="AA7217">
        <v>120</v>
      </c>
      <c r="AB7217">
        <v>40</v>
      </c>
      <c r="AD7217">
        <f>IF(ISBLANK(Source[[#This Row],[CrosslistID]]),1,1/COUNTIFS(Source[CrosslistID],Source[[#This Row],[CrosslistID]],Source[TermDesc],Source[[#This Row],[TermDesc]]))</f>
        <v>1</v>
      </c>
      <c r="AG7217">
        <v>0</v>
      </c>
      <c r="AH7217">
        <v>40</v>
      </c>
      <c r="AI7217">
        <v>4.99</v>
      </c>
      <c r="AJ7217">
        <v>4.99</v>
      </c>
      <c r="AK7217">
        <v>0.2</v>
      </c>
      <c r="AL72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4.99</v>
      </c>
      <c r="AM7217">
        <f>IF(AND(Source[[#This Row],[Credit_Noncredit]]="Noncredit",Source[[#This Row],[FTEF]]&gt;0),Source[[#This Row],[NC XLST FTES]]*525/(437.5*Source[[#This Row],[FTEF]]),0)</f>
        <v>29.94</v>
      </c>
      <c r="AN7217">
        <f>IF(Source[[#This Row],[Credit_Noncredit]]="Credit",Source[[#This Row],[Census Enrollment]],Source[[#This Row],[Noncredit Avg. Attendance]])</f>
        <v>29.94</v>
      </c>
    </row>
    <row r="7218" spans="1:40" x14ac:dyDescent="0.25">
      <c r="A7218" t="s">
        <v>4484</v>
      </c>
      <c r="B7218" t="s">
        <v>33</v>
      </c>
      <c r="C7218" t="s">
        <v>229</v>
      </c>
      <c r="D7218" t="s">
        <v>230</v>
      </c>
      <c r="E7218" s="4">
        <v>83480</v>
      </c>
      <c r="F7218" s="4" t="s">
        <v>539</v>
      </c>
      <c r="G7218" s="4">
        <v>4842</v>
      </c>
      <c r="H7218" t="str">
        <f>CONCATENATE(Source[[#This Row],[Subject]],TRIM(Source[[#This Row],[Course]]))</f>
        <v>ESLV4842</v>
      </c>
      <c r="I7218" t="str">
        <f>VLOOKUP(Source[[#This Row],[SubjCrse]],'Courses and Categories'!$E$2:$G$1816,3,FALSE)</f>
        <v>Noncredit ESL</v>
      </c>
      <c r="J7218">
        <v>402</v>
      </c>
      <c r="K7218" t="s">
        <v>553</v>
      </c>
      <c r="L7218" t="s">
        <v>39</v>
      </c>
      <c r="M7218" t="s">
        <v>40</v>
      </c>
      <c r="N7218" t="s">
        <v>195</v>
      </c>
      <c r="O7218">
        <v>720</v>
      </c>
      <c r="P7218">
        <v>810</v>
      </c>
      <c r="Q7218" t="s">
        <v>64</v>
      </c>
      <c r="S7218" t="s">
        <v>65</v>
      </c>
      <c r="T7218">
        <v>1</v>
      </c>
      <c r="U7218" s="1">
        <v>43694</v>
      </c>
      <c r="V7218" s="1">
        <v>43819</v>
      </c>
      <c r="W7218" t="s">
        <v>66</v>
      </c>
      <c r="X7218" t="s">
        <v>46</v>
      </c>
      <c r="Y7218">
        <v>45</v>
      </c>
      <c r="Z7218">
        <v>45</v>
      </c>
      <c r="AA7218">
        <v>300</v>
      </c>
      <c r="AB7218">
        <v>15</v>
      </c>
      <c r="AD7218">
        <f>IF(ISBLANK(Source[[#This Row],[CrosslistID]]),1,1/COUNTIFS(Source[CrosslistID],Source[[#This Row],[CrosslistID]],Source[TermDesc],Source[[#This Row],[TermDesc]]))</f>
        <v>1</v>
      </c>
      <c r="AG7218">
        <v>0</v>
      </c>
      <c r="AH7218">
        <v>15</v>
      </c>
      <c r="AI7218">
        <v>3.5369999999999999</v>
      </c>
      <c r="AJ7218">
        <v>3.5369999999999999</v>
      </c>
      <c r="AK7218">
        <v>0.2</v>
      </c>
      <c r="AL72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3.5369999999999999</v>
      </c>
      <c r="AM7218">
        <f>IF(AND(Source[[#This Row],[Credit_Noncredit]]="Noncredit",Source[[#This Row],[FTEF]]&gt;0),Source[[#This Row],[NC XLST FTES]]*525/(437.5*Source[[#This Row],[FTEF]]),0)</f>
        <v>21.221999999999998</v>
      </c>
      <c r="AN7218">
        <f>IF(Source[[#This Row],[Credit_Noncredit]]="Credit",Source[[#This Row],[Census Enrollment]],Source[[#This Row],[Noncredit Avg. Attendance]])</f>
        <v>21.221999999999998</v>
      </c>
    </row>
    <row r="7219" spans="1:40" x14ac:dyDescent="0.25">
      <c r="A7219" t="s">
        <v>4484</v>
      </c>
      <c r="B7219" t="s">
        <v>33</v>
      </c>
      <c r="C7219" t="s">
        <v>229</v>
      </c>
      <c r="D7219" t="s">
        <v>554</v>
      </c>
      <c r="E7219" s="4">
        <v>83071</v>
      </c>
      <c r="F7219" s="4" t="s">
        <v>555</v>
      </c>
      <c r="G7219" s="4">
        <v>1322</v>
      </c>
      <c r="H7219" t="str">
        <f>CONCATENATE(Source[[#This Row],[Subject]],TRIM(Source[[#This Row],[Course]]))</f>
        <v>TRST1322</v>
      </c>
      <c r="I7219" t="str">
        <f>VLOOKUP(Source[[#This Row],[SubjCrse]],'Courses and Categories'!$E$2:$G$1816,3,FALSE)</f>
        <v>Noncredit TRST</v>
      </c>
      <c r="J7219">
        <v>701</v>
      </c>
      <c r="K7219" t="s">
        <v>556</v>
      </c>
      <c r="L7219" t="s">
        <v>39</v>
      </c>
      <c r="M7219" t="s">
        <v>40</v>
      </c>
      <c r="N7219" t="s">
        <v>59</v>
      </c>
      <c r="O7219">
        <v>800</v>
      </c>
      <c r="P7219">
        <v>1015</v>
      </c>
      <c r="Q7219" t="s">
        <v>52</v>
      </c>
      <c r="R7219">
        <v>229</v>
      </c>
      <c r="S7219" t="s">
        <v>53</v>
      </c>
      <c r="T7219">
        <v>1</v>
      </c>
      <c r="U7219" s="1">
        <v>43694</v>
      </c>
      <c r="V7219" s="1">
        <v>43819</v>
      </c>
      <c r="W7219" t="s">
        <v>558</v>
      </c>
      <c r="X7219" t="s">
        <v>46</v>
      </c>
      <c r="Y7219">
        <v>42</v>
      </c>
      <c r="Z7219">
        <v>19</v>
      </c>
      <c r="AA7219">
        <v>30</v>
      </c>
      <c r="AB7219">
        <v>63.333300000000001</v>
      </c>
      <c r="AD7219">
        <f>IF(ISBLANK(Source[[#This Row],[CrosslistID]]),1,1/COUNTIFS(Source[CrosslistID],Source[[#This Row],[CrosslistID]],Source[TermDesc],Source[[#This Row],[TermDesc]]))</f>
        <v>1</v>
      </c>
      <c r="AG7219">
        <v>0</v>
      </c>
      <c r="AH7219">
        <v>63.333300000000001</v>
      </c>
      <c r="AI7219">
        <v>3.319</v>
      </c>
      <c r="AJ7219">
        <v>3.319</v>
      </c>
      <c r="AK7219">
        <v>0.2</v>
      </c>
      <c r="AL72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3.319</v>
      </c>
      <c r="AM7219">
        <f>IF(AND(Source[[#This Row],[Credit_Noncredit]]="Noncredit",Source[[#This Row],[FTEF]]&gt;0),Source[[#This Row],[NC XLST FTES]]*525/(437.5*Source[[#This Row],[FTEF]]),0)</f>
        <v>19.913999999999998</v>
      </c>
      <c r="AN7219">
        <f>IF(Source[[#This Row],[Credit_Noncredit]]="Credit",Source[[#This Row],[Census Enrollment]],Source[[#This Row],[Noncredit Avg. Attendance]])</f>
        <v>19.913999999999998</v>
      </c>
    </row>
    <row r="7220" spans="1:40" x14ac:dyDescent="0.25">
      <c r="A7220" t="s">
        <v>4484</v>
      </c>
      <c r="B7220" t="s">
        <v>33</v>
      </c>
      <c r="C7220" t="s">
        <v>229</v>
      </c>
      <c r="D7220" t="s">
        <v>554</v>
      </c>
      <c r="E7220" s="4">
        <v>83072</v>
      </c>
      <c r="F7220" s="4" t="s">
        <v>555</v>
      </c>
      <c r="G7220" s="4">
        <v>2322</v>
      </c>
      <c r="H7220" t="str">
        <f>CONCATENATE(Source[[#This Row],[Subject]],TRIM(Source[[#This Row],[Course]]))</f>
        <v>TRST2322</v>
      </c>
      <c r="I7220" t="str">
        <f>VLOOKUP(Source[[#This Row],[SubjCrse]],'Courses and Categories'!$E$2:$G$1816,3,FALSE)</f>
        <v>Noncredit TRST</v>
      </c>
      <c r="J7220">
        <v>701</v>
      </c>
      <c r="K7220" t="s">
        <v>559</v>
      </c>
      <c r="L7220" t="s">
        <v>39</v>
      </c>
      <c r="M7220" t="s">
        <v>40</v>
      </c>
      <c r="N7220" t="s">
        <v>105</v>
      </c>
      <c r="O7220">
        <v>1030</v>
      </c>
      <c r="P7220">
        <v>1245</v>
      </c>
      <c r="Q7220" t="s">
        <v>52</v>
      </c>
      <c r="R7220">
        <v>229</v>
      </c>
      <c r="S7220" t="s">
        <v>53</v>
      </c>
      <c r="T7220">
        <v>1</v>
      </c>
      <c r="U7220" s="1">
        <v>43694</v>
      </c>
      <c r="V7220" s="1">
        <v>43819</v>
      </c>
      <c r="W7220" t="s">
        <v>558</v>
      </c>
      <c r="X7220" t="s">
        <v>46</v>
      </c>
      <c r="Y7220">
        <v>50</v>
      </c>
      <c r="Z7220">
        <v>23</v>
      </c>
      <c r="AA7220">
        <v>30</v>
      </c>
      <c r="AB7220">
        <v>76.666700000000006</v>
      </c>
      <c r="AD7220">
        <f>IF(ISBLANK(Source[[#This Row],[CrosslistID]]),1,1/COUNTIFS(Source[CrosslistID],Source[[#This Row],[CrosslistID]],Source[TermDesc],Source[[#This Row],[TermDesc]]))</f>
        <v>1</v>
      </c>
      <c r="AG7220">
        <v>0</v>
      </c>
      <c r="AH7220">
        <v>76.666700000000006</v>
      </c>
      <c r="AI7220">
        <v>3.69</v>
      </c>
      <c r="AJ7220">
        <v>3.69</v>
      </c>
      <c r="AK7220">
        <v>0.2</v>
      </c>
      <c r="AL72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3.69</v>
      </c>
      <c r="AM7220">
        <f>IF(AND(Source[[#This Row],[Credit_Noncredit]]="Noncredit",Source[[#This Row],[FTEF]]&gt;0),Source[[#This Row],[NC XLST FTES]]*525/(437.5*Source[[#This Row],[FTEF]]),0)</f>
        <v>22.14</v>
      </c>
      <c r="AN7220">
        <f>IF(Source[[#This Row],[Credit_Noncredit]]="Credit",Source[[#This Row],[Census Enrollment]],Source[[#This Row],[Noncredit Avg. Attendance]])</f>
        <v>22.14</v>
      </c>
    </row>
    <row r="7221" spans="1:40" x14ac:dyDescent="0.25">
      <c r="A7221" t="s">
        <v>4484</v>
      </c>
      <c r="B7221" t="s">
        <v>33</v>
      </c>
      <c r="C7221" t="s">
        <v>229</v>
      </c>
      <c r="D7221" t="s">
        <v>554</v>
      </c>
      <c r="E7221" s="4">
        <v>82816</v>
      </c>
      <c r="F7221" s="4" t="s">
        <v>555</v>
      </c>
      <c r="G7221" s="4">
        <v>2323</v>
      </c>
      <c r="H7221" t="str">
        <f>CONCATENATE(Source[[#This Row],[Subject]],TRIM(Source[[#This Row],[Course]]))</f>
        <v>TRST2323</v>
      </c>
      <c r="I7221" t="str">
        <f>VLOOKUP(Source[[#This Row],[SubjCrse]],'Courses and Categories'!$E$2:$G$1816,3,FALSE)</f>
        <v>Noncredit TRST</v>
      </c>
      <c r="J7221">
        <v>701</v>
      </c>
      <c r="K7221" t="s">
        <v>1849</v>
      </c>
      <c r="L7221" t="s">
        <v>39</v>
      </c>
      <c r="M7221" t="s">
        <v>40</v>
      </c>
      <c r="N7221" t="s">
        <v>91</v>
      </c>
      <c r="O7221">
        <v>800</v>
      </c>
      <c r="P7221">
        <v>1250</v>
      </c>
      <c r="Q7221" t="s">
        <v>52</v>
      </c>
      <c r="R7221">
        <v>214</v>
      </c>
      <c r="S7221" t="s">
        <v>53</v>
      </c>
      <c r="T7221">
        <v>1</v>
      </c>
      <c r="U7221" s="1">
        <v>43694</v>
      </c>
      <c r="V7221" s="1">
        <v>43819</v>
      </c>
      <c r="W7221" t="s">
        <v>585</v>
      </c>
      <c r="X7221" t="s">
        <v>46</v>
      </c>
      <c r="Y7221">
        <v>53</v>
      </c>
      <c r="Z7221">
        <v>50</v>
      </c>
      <c r="AA7221">
        <v>30</v>
      </c>
      <c r="AB7221">
        <v>166.66669999999999</v>
      </c>
      <c r="AD7221">
        <f>IF(ISBLANK(Source[[#This Row],[CrosslistID]]),1,1/COUNTIFS(Source[CrosslistID],Source[[#This Row],[CrosslistID]],Source[TermDesc],Source[[#This Row],[TermDesc]]))</f>
        <v>1</v>
      </c>
      <c r="AG7221">
        <v>0</v>
      </c>
      <c r="AH7221">
        <v>166.66669999999999</v>
      </c>
      <c r="AI7221">
        <v>2.19</v>
      </c>
      <c r="AJ7221">
        <v>2.19</v>
      </c>
      <c r="AK7221">
        <v>0.2</v>
      </c>
      <c r="AL72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2.19</v>
      </c>
      <c r="AM7221">
        <f>IF(AND(Source[[#This Row],[Credit_Noncredit]]="Noncredit",Source[[#This Row],[FTEF]]&gt;0),Source[[#This Row],[NC XLST FTES]]*525/(437.5*Source[[#This Row],[FTEF]]),0)</f>
        <v>13.14</v>
      </c>
      <c r="AN7221">
        <f>IF(Source[[#This Row],[Credit_Noncredit]]="Credit",Source[[#This Row],[Census Enrollment]],Source[[#This Row],[Noncredit Avg. Attendance]])</f>
        <v>13.14</v>
      </c>
    </row>
    <row r="7222" spans="1:40" x14ac:dyDescent="0.25">
      <c r="A7222" t="s">
        <v>4484</v>
      </c>
      <c r="B7222" t="s">
        <v>33</v>
      </c>
      <c r="C7222" t="s">
        <v>229</v>
      </c>
      <c r="D7222" t="s">
        <v>554</v>
      </c>
      <c r="E7222" s="4">
        <v>81978</v>
      </c>
      <c r="F7222" s="4" t="s">
        <v>555</v>
      </c>
      <c r="G7222" s="4">
        <v>2422</v>
      </c>
      <c r="H7222" t="str">
        <f>CONCATENATE(Source[[#This Row],[Subject]],TRIM(Source[[#This Row],[Course]]))</f>
        <v>TRST2422</v>
      </c>
      <c r="I7222" t="str">
        <f>VLOOKUP(Source[[#This Row],[SubjCrse]],'Courses and Categories'!$E$2:$G$1816,3,FALSE)</f>
        <v>Noncredit TRST</v>
      </c>
      <c r="J7222">
        <v>701</v>
      </c>
      <c r="K7222" t="s">
        <v>563</v>
      </c>
      <c r="L7222" t="s">
        <v>39</v>
      </c>
      <c r="M7222" t="s">
        <v>40</v>
      </c>
      <c r="N7222" t="s">
        <v>59</v>
      </c>
      <c r="O7222">
        <v>800</v>
      </c>
      <c r="P7222">
        <v>1015</v>
      </c>
      <c r="Q7222" t="s">
        <v>52</v>
      </c>
      <c r="R7222">
        <v>306</v>
      </c>
      <c r="S7222" t="s">
        <v>53</v>
      </c>
      <c r="T7222">
        <v>1</v>
      </c>
      <c r="U7222" s="1">
        <v>43694</v>
      </c>
      <c r="V7222" s="1">
        <v>43819</v>
      </c>
      <c r="W7222" t="s">
        <v>562</v>
      </c>
      <c r="X7222" t="s">
        <v>46</v>
      </c>
      <c r="Y7222">
        <v>75</v>
      </c>
      <c r="Z7222">
        <v>35</v>
      </c>
      <c r="AA7222">
        <v>30</v>
      </c>
      <c r="AB7222">
        <v>116.66670000000001</v>
      </c>
      <c r="AD7222">
        <f>IF(ISBLANK(Source[[#This Row],[CrosslistID]]),1,1/COUNTIFS(Source[CrosslistID],Source[[#This Row],[CrosslistID]],Source[TermDesc],Source[[#This Row],[TermDesc]]))</f>
        <v>1</v>
      </c>
      <c r="AG7222">
        <v>0</v>
      </c>
      <c r="AH7222">
        <v>116.66670000000001</v>
      </c>
      <c r="AI7222">
        <v>4.1950000000000003</v>
      </c>
      <c r="AJ7222">
        <v>4.1950000000000003</v>
      </c>
      <c r="AK7222">
        <v>0.2</v>
      </c>
      <c r="AL72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4.1950000000000003</v>
      </c>
      <c r="AM7222">
        <f>IF(AND(Source[[#This Row],[Credit_Noncredit]]="Noncredit",Source[[#This Row],[FTEF]]&gt;0),Source[[#This Row],[NC XLST FTES]]*525/(437.5*Source[[#This Row],[FTEF]]),0)</f>
        <v>25.17</v>
      </c>
      <c r="AN7222">
        <f>IF(Source[[#This Row],[Credit_Noncredit]]="Credit",Source[[#This Row],[Census Enrollment]],Source[[#This Row],[Noncredit Avg. Attendance]])</f>
        <v>25.17</v>
      </c>
    </row>
    <row r="7223" spans="1:40" x14ac:dyDescent="0.25">
      <c r="A7223" t="s">
        <v>4484</v>
      </c>
      <c r="B7223" t="s">
        <v>33</v>
      </c>
      <c r="C7223" t="s">
        <v>229</v>
      </c>
      <c r="D7223" t="s">
        <v>554</v>
      </c>
      <c r="E7223" s="4">
        <v>82822</v>
      </c>
      <c r="F7223" s="4" t="s">
        <v>555</v>
      </c>
      <c r="G7223" s="4">
        <v>2422</v>
      </c>
      <c r="H7223" t="str">
        <f>CONCATENATE(Source[[#This Row],[Subject]],TRIM(Source[[#This Row],[Course]]))</f>
        <v>TRST2422</v>
      </c>
      <c r="I7223" t="str">
        <f>VLOOKUP(Source[[#This Row],[SubjCrse]],'Courses and Categories'!$E$2:$G$1816,3,FALSE)</f>
        <v>Noncredit TRST</v>
      </c>
      <c r="J7223">
        <v>702</v>
      </c>
      <c r="K7223" t="s">
        <v>563</v>
      </c>
      <c r="L7223" t="s">
        <v>87</v>
      </c>
      <c r="M7223" t="s">
        <v>40</v>
      </c>
      <c r="N7223" t="s">
        <v>105</v>
      </c>
      <c r="O7223">
        <v>1630</v>
      </c>
      <c r="P7223">
        <v>1845</v>
      </c>
      <c r="Q7223" t="s">
        <v>52</v>
      </c>
      <c r="R7223">
        <v>215</v>
      </c>
      <c r="S7223" t="s">
        <v>53</v>
      </c>
      <c r="T7223">
        <v>1</v>
      </c>
      <c r="U7223" s="1">
        <v>43694</v>
      </c>
      <c r="V7223" s="1">
        <v>43819</v>
      </c>
      <c r="W7223" t="s">
        <v>593</v>
      </c>
      <c r="X7223" t="s">
        <v>46</v>
      </c>
      <c r="Y7223">
        <v>41</v>
      </c>
      <c r="Z7223">
        <v>35</v>
      </c>
      <c r="AA7223">
        <v>30</v>
      </c>
      <c r="AB7223">
        <v>116.66670000000001</v>
      </c>
      <c r="AD7223">
        <f>IF(ISBLANK(Source[[#This Row],[CrosslistID]]),1,1/COUNTIFS(Source[CrosslistID],Source[[#This Row],[CrosslistID]],Source[TermDesc],Source[[#This Row],[TermDesc]]))</f>
        <v>1</v>
      </c>
      <c r="AG7223">
        <v>0</v>
      </c>
      <c r="AH7223">
        <v>116.66670000000001</v>
      </c>
      <c r="AI7223">
        <v>2.3290000000000002</v>
      </c>
      <c r="AJ7223">
        <v>2.3290000000000002</v>
      </c>
      <c r="AK7223">
        <v>0.2</v>
      </c>
      <c r="AL72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2.3290000000000002</v>
      </c>
      <c r="AM7223">
        <f>IF(AND(Source[[#This Row],[Credit_Noncredit]]="Noncredit",Source[[#This Row],[FTEF]]&gt;0),Source[[#This Row],[NC XLST FTES]]*525/(437.5*Source[[#This Row],[FTEF]]),0)</f>
        <v>13.974000000000002</v>
      </c>
      <c r="AN7223">
        <f>IF(Source[[#This Row],[Credit_Noncredit]]="Credit",Source[[#This Row],[Census Enrollment]],Source[[#This Row],[Noncredit Avg. Attendance]])</f>
        <v>13.974000000000002</v>
      </c>
    </row>
    <row r="7224" spans="1:40" x14ac:dyDescent="0.25">
      <c r="A7224" t="s">
        <v>4484</v>
      </c>
      <c r="B7224" t="s">
        <v>33</v>
      </c>
      <c r="C7224" t="s">
        <v>229</v>
      </c>
      <c r="D7224" t="s">
        <v>554</v>
      </c>
      <c r="E7224" s="4">
        <v>83553</v>
      </c>
      <c r="F7224" s="4" t="s">
        <v>555</v>
      </c>
      <c r="G7224" s="4">
        <v>2533</v>
      </c>
      <c r="H7224" t="str">
        <f>CONCATENATE(Source[[#This Row],[Subject]],TRIM(Source[[#This Row],[Course]]))</f>
        <v>TRST2533</v>
      </c>
      <c r="I7224" t="str">
        <f>VLOOKUP(Source[[#This Row],[SubjCrse]],'Courses and Categories'!$E$2:$G$1816,3,FALSE)</f>
        <v>Noncredit TRST</v>
      </c>
      <c r="J7224">
        <v>701</v>
      </c>
      <c r="K7224" t="s">
        <v>565</v>
      </c>
      <c r="L7224" t="s">
        <v>87</v>
      </c>
      <c r="M7224" t="s">
        <v>40</v>
      </c>
      <c r="N7224" t="s">
        <v>105</v>
      </c>
      <c r="O7224">
        <v>1900</v>
      </c>
      <c r="P7224">
        <v>2115</v>
      </c>
      <c r="Q7224" t="s">
        <v>52</v>
      </c>
      <c r="R7224">
        <v>215</v>
      </c>
      <c r="S7224" t="s">
        <v>53</v>
      </c>
      <c r="T7224">
        <v>1</v>
      </c>
      <c r="U7224" s="1">
        <v>43694</v>
      </c>
      <c r="V7224" s="1">
        <v>43819</v>
      </c>
      <c r="W7224" t="s">
        <v>593</v>
      </c>
      <c r="X7224" t="s">
        <v>46</v>
      </c>
      <c r="Y7224">
        <v>39</v>
      </c>
      <c r="Z7224">
        <v>36</v>
      </c>
      <c r="AA7224">
        <v>40</v>
      </c>
      <c r="AB7224">
        <v>90</v>
      </c>
      <c r="AD7224">
        <f>IF(ISBLANK(Source[[#This Row],[CrosslistID]]),1,1/COUNTIFS(Source[CrosslistID],Source[[#This Row],[CrosslistID]],Source[TermDesc],Source[[#This Row],[TermDesc]]))</f>
        <v>1</v>
      </c>
      <c r="AG7224">
        <v>0</v>
      </c>
      <c r="AH7224">
        <v>90</v>
      </c>
      <c r="AI7224">
        <v>3.9239999999999999</v>
      </c>
      <c r="AJ7224">
        <v>3.9239999999999999</v>
      </c>
      <c r="AK7224">
        <v>0.2</v>
      </c>
      <c r="AL72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3.9239999999999999</v>
      </c>
      <c r="AM7224">
        <f>IF(AND(Source[[#This Row],[Credit_Noncredit]]="Noncredit",Source[[#This Row],[FTEF]]&gt;0),Source[[#This Row],[NC XLST FTES]]*525/(437.5*Source[[#This Row],[FTEF]]),0)</f>
        <v>23.544</v>
      </c>
      <c r="AN7224">
        <f>IF(Source[[#This Row],[Credit_Noncredit]]="Credit",Source[[#This Row],[Census Enrollment]],Source[[#This Row],[Noncredit Avg. Attendance]])</f>
        <v>23.544</v>
      </c>
    </row>
    <row r="7225" spans="1:40" x14ac:dyDescent="0.25">
      <c r="A7225" t="s">
        <v>4484</v>
      </c>
      <c r="B7225" t="s">
        <v>33</v>
      </c>
      <c r="C7225" t="s">
        <v>229</v>
      </c>
      <c r="D7225" t="s">
        <v>554</v>
      </c>
      <c r="E7225" s="4">
        <v>83079</v>
      </c>
      <c r="F7225" s="4" t="s">
        <v>555</v>
      </c>
      <c r="G7225" s="4">
        <v>3331</v>
      </c>
      <c r="H7225" t="str">
        <f>CONCATENATE(Source[[#This Row],[Subject]],TRIM(Source[[#This Row],[Course]]))</f>
        <v>TRST3331</v>
      </c>
      <c r="I7225" t="str">
        <f>VLOOKUP(Source[[#This Row],[SubjCrse]],'Courses and Categories'!$E$2:$G$1816,3,FALSE)</f>
        <v>Noncredit TRST</v>
      </c>
      <c r="J7225">
        <v>101</v>
      </c>
      <c r="K7225" t="s">
        <v>567</v>
      </c>
      <c r="L7225" t="s">
        <v>87</v>
      </c>
      <c r="M7225" t="s">
        <v>40</v>
      </c>
      <c r="N7225" t="s">
        <v>105</v>
      </c>
      <c r="O7225">
        <v>1610</v>
      </c>
      <c r="P7225">
        <v>1900</v>
      </c>
      <c r="Q7225" t="s">
        <v>240</v>
      </c>
      <c r="S7225" t="s">
        <v>134</v>
      </c>
      <c r="T7225" t="s">
        <v>44</v>
      </c>
      <c r="U7225" s="1">
        <v>43717</v>
      </c>
      <c r="V7225" s="1">
        <v>43819</v>
      </c>
      <c r="W7225" t="s">
        <v>569</v>
      </c>
      <c r="X7225" t="s">
        <v>46</v>
      </c>
      <c r="Y7225">
        <v>26</v>
      </c>
      <c r="Z7225">
        <v>15</v>
      </c>
      <c r="AA7225">
        <v>30</v>
      </c>
      <c r="AB7225">
        <v>50</v>
      </c>
      <c r="AD7225">
        <f>IF(ISBLANK(Source[[#This Row],[CrosslistID]]),1,1/COUNTIFS(Source[CrosslistID],Source[[#This Row],[CrosslistID]],Source[TermDesc],Source[[#This Row],[TermDesc]]))</f>
        <v>1</v>
      </c>
      <c r="AG7225">
        <v>0</v>
      </c>
      <c r="AH7225">
        <v>50</v>
      </c>
      <c r="AI7225">
        <v>1.754</v>
      </c>
      <c r="AJ7225">
        <v>1.754</v>
      </c>
      <c r="AK7225">
        <v>0.2</v>
      </c>
      <c r="AL72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1.754</v>
      </c>
      <c r="AM7225">
        <f>IF(AND(Source[[#This Row],[Credit_Noncredit]]="Noncredit",Source[[#This Row],[FTEF]]&gt;0),Source[[#This Row],[NC XLST FTES]]*525/(437.5*Source[[#This Row],[FTEF]]),0)</f>
        <v>10.524000000000001</v>
      </c>
      <c r="AN7225">
        <f>IF(Source[[#This Row],[Credit_Noncredit]]="Credit",Source[[#This Row],[Census Enrollment]],Source[[#This Row],[Noncredit Avg. Attendance]])</f>
        <v>10.524000000000001</v>
      </c>
    </row>
    <row r="7226" spans="1:40" x14ac:dyDescent="0.25">
      <c r="A7226" t="s">
        <v>4484</v>
      </c>
      <c r="B7226" t="s">
        <v>33</v>
      </c>
      <c r="C7226" t="s">
        <v>229</v>
      </c>
      <c r="D7226" t="s">
        <v>554</v>
      </c>
      <c r="E7226" s="4">
        <v>83075</v>
      </c>
      <c r="F7226" s="4" t="s">
        <v>555</v>
      </c>
      <c r="G7226" s="4">
        <v>3331</v>
      </c>
      <c r="H7226" t="str">
        <f>CONCATENATE(Source[[#This Row],[Subject]],TRIM(Source[[#This Row],[Course]]))</f>
        <v>TRST3331</v>
      </c>
      <c r="I7226" t="str">
        <f>VLOOKUP(Source[[#This Row],[SubjCrse]],'Courses and Categories'!$E$2:$G$1816,3,FALSE)</f>
        <v>Noncredit TRST</v>
      </c>
      <c r="J7226">
        <v>701</v>
      </c>
      <c r="K7226" t="s">
        <v>567</v>
      </c>
      <c r="L7226" t="s">
        <v>87</v>
      </c>
      <c r="M7226" t="s">
        <v>40</v>
      </c>
      <c r="N7226" t="s">
        <v>105</v>
      </c>
      <c r="O7226">
        <v>1610</v>
      </c>
      <c r="P7226">
        <v>1900</v>
      </c>
      <c r="Q7226" t="s">
        <v>52</v>
      </c>
      <c r="R7226">
        <v>322</v>
      </c>
      <c r="S7226" t="s">
        <v>53</v>
      </c>
      <c r="T7226" t="s">
        <v>44</v>
      </c>
      <c r="U7226" s="1">
        <v>43717</v>
      </c>
      <c r="V7226" s="1">
        <v>43819</v>
      </c>
      <c r="W7226" t="s">
        <v>4271</v>
      </c>
      <c r="X7226" t="s">
        <v>46</v>
      </c>
      <c r="Y7226">
        <v>40</v>
      </c>
      <c r="Z7226">
        <v>20</v>
      </c>
      <c r="AA7226">
        <v>30</v>
      </c>
      <c r="AB7226">
        <v>66.666700000000006</v>
      </c>
      <c r="AD7226">
        <f>IF(ISBLANK(Source[[#This Row],[CrosslistID]]),1,1/COUNTIFS(Source[CrosslistID],Source[[#This Row],[CrosslistID]],Source[TermDesc],Source[[#This Row],[TermDesc]]))</f>
        <v>1</v>
      </c>
      <c r="AG7226">
        <v>0</v>
      </c>
      <c r="AH7226">
        <v>66.666700000000006</v>
      </c>
      <c r="AI7226">
        <v>3.05</v>
      </c>
      <c r="AJ7226">
        <v>3.05</v>
      </c>
      <c r="AK7226">
        <v>0.2</v>
      </c>
      <c r="AL72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3.05</v>
      </c>
      <c r="AM7226">
        <f>IF(AND(Source[[#This Row],[Credit_Noncredit]]="Noncredit",Source[[#This Row],[FTEF]]&gt;0),Source[[#This Row],[NC XLST FTES]]*525/(437.5*Source[[#This Row],[FTEF]]),0)</f>
        <v>18.3</v>
      </c>
      <c r="AN7226">
        <f>IF(Source[[#This Row],[Credit_Noncredit]]="Credit",Source[[#This Row],[Census Enrollment]],Source[[#This Row],[Noncredit Avg. Attendance]])</f>
        <v>18.3</v>
      </c>
    </row>
    <row r="7227" spans="1:40" x14ac:dyDescent="0.25">
      <c r="A7227" t="s">
        <v>4484</v>
      </c>
      <c r="B7227" t="s">
        <v>33</v>
      </c>
      <c r="C7227" t="s">
        <v>229</v>
      </c>
      <c r="D7227" t="s">
        <v>554</v>
      </c>
      <c r="E7227" s="4">
        <v>83076</v>
      </c>
      <c r="F7227" s="4" t="s">
        <v>555</v>
      </c>
      <c r="G7227" s="4">
        <v>3331</v>
      </c>
      <c r="H7227" t="str">
        <f>CONCATENATE(Source[[#This Row],[Subject]],TRIM(Source[[#This Row],[Course]]))</f>
        <v>TRST3331</v>
      </c>
      <c r="I7227" t="str">
        <f>VLOOKUP(Source[[#This Row],[SubjCrse]],'Courses and Categories'!$E$2:$G$1816,3,FALSE)</f>
        <v>Noncredit TRST</v>
      </c>
      <c r="J7227">
        <v>702</v>
      </c>
      <c r="K7227" t="s">
        <v>567</v>
      </c>
      <c r="L7227" t="s">
        <v>87</v>
      </c>
      <c r="M7227" t="s">
        <v>40</v>
      </c>
      <c r="N7227" t="s">
        <v>59</v>
      </c>
      <c r="O7227">
        <v>1610</v>
      </c>
      <c r="P7227">
        <v>1900</v>
      </c>
      <c r="Q7227" t="s">
        <v>572</v>
      </c>
      <c r="S7227" t="s">
        <v>53</v>
      </c>
      <c r="T7227" t="s">
        <v>44</v>
      </c>
      <c r="U7227" s="1">
        <v>43717</v>
      </c>
      <c r="V7227" s="1">
        <v>43819</v>
      </c>
      <c r="W7227" t="s">
        <v>573</v>
      </c>
      <c r="X7227" t="s">
        <v>46</v>
      </c>
      <c r="Y7227">
        <v>32</v>
      </c>
      <c r="Z7227">
        <v>23</v>
      </c>
      <c r="AA7227">
        <v>30</v>
      </c>
      <c r="AB7227">
        <v>76.666700000000006</v>
      </c>
      <c r="AD7227">
        <f>IF(ISBLANK(Source[[#This Row],[CrosslistID]]),1,1/COUNTIFS(Source[CrosslistID],Source[[#This Row],[CrosslistID]],Source[TermDesc],Source[[#This Row],[TermDesc]]))</f>
        <v>1</v>
      </c>
      <c r="AG7227">
        <v>0</v>
      </c>
      <c r="AH7227">
        <v>76.666700000000006</v>
      </c>
      <c r="AI7227">
        <v>2.9540000000000002</v>
      </c>
      <c r="AJ7227">
        <v>2.9540000000000002</v>
      </c>
      <c r="AK7227">
        <v>0.2</v>
      </c>
      <c r="AL72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2.9540000000000002</v>
      </c>
      <c r="AM7227">
        <f>IF(AND(Source[[#This Row],[Credit_Noncredit]]="Noncredit",Source[[#This Row],[FTEF]]&gt;0),Source[[#This Row],[NC XLST FTES]]*525/(437.5*Source[[#This Row],[FTEF]]),0)</f>
        <v>17.724</v>
      </c>
      <c r="AN7227">
        <f>IF(Source[[#This Row],[Credit_Noncredit]]="Credit",Source[[#This Row],[Census Enrollment]],Source[[#This Row],[Noncredit Avg. Attendance]])</f>
        <v>17.724</v>
      </c>
    </row>
    <row r="7228" spans="1:40" x14ac:dyDescent="0.25">
      <c r="A7228" t="s">
        <v>4484</v>
      </c>
      <c r="B7228" t="s">
        <v>33</v>
      </c>
      <c r="C7228" t="s">
        <v>229</v>
      </c>
      <c r="D7228" t="s">
        <v>554</v>
      </c>
      <c r="E7228" s="4">
        <v>83077</v>
      </c>
      <c r="F7228" s="4" t="s">
        <v>555</v>
      </c>
      <c r="G7228" s="4">
        <v>3331</v>
      </c>
      <c r="H7228" t="str">
        <f>CONCATENATE(Source[[#This Row],[Subject]],TRIM(Source[[#This Row],[Course]]))</f>
        <v>TRST3331</v>
      </c>
      <c r="I7228" t="str">
        <f>VLOOKUP(Source[[#This Row],[SubjCrse]],'Courses and Categories'!$E$2:$G$1816,3,FALSE)</f>
        <v>Noncredit TRST</v>
      </c>
      <c r="J7228">
        <v>703</v>
      </c>
      <c r="K7228" t="s">
        <v>567</v>
      </c>
      <c r="L7228" t="s">
        <v>50</v>
      </c>
      <c r="M7228" t="s">
        <v>40</v>
      </c>
      <c r="N7228" t="s">
        <v>51</v>
      </c>
      <c r="O7228">
        <v>810</v>
      </c>
      <c r="P7228">
        <v>1420</v>
      </c>
      <c r="Q7228" t="s">
        <v>572</v>
      </c>
      <c r="S7228" t="s">
        <v>53</v>
      </c>
      <c r="T7228" t="s">
        <v>44</v>
      </c>
      <c r="U7228" s="1">
        <v>43715</v>
      </c>
      <c r="V7228" s="1">
        <v>43819</v>
      </c>
      <c r="W7228" t="s">
        <v>573</v>
      </c>
      <c r="X7228" t="s">
        <v>46</v>
      </c>
      <c r="Y7228">
        <v>25</v>
      </c>
      <c r="Z7228">
        <v>18</v>
      </c>
      <c r="AA7228">
        <v>30</v>
      </c>
      <c r="AB7228">
        <v>60</v>
      </c>
      <c r="AD7228">
        <f>IF(ISBLANK(Source[[#This Row],[CrosslistID]]),1,1/COUNTIFS(Source[CrosslistID],Source[[#This Row],[CrosslistID]],Source[TermDesc],Source[[#This Row],[TermDesc]]))</f>
        <v>1</v>
      </c>
      <c r="AG7228">
        <v>0</v>
      </c>
      <c r="AH7228">
        <v>60</v>
      </c>
      <c r="AI7228">
        <v>2.1850000000000001</v>
      </c>
      <c r="AJ7228">
        <v>2.1850000000000001</v>
      </c>
      <c r="AK7228">
        <v>0.2</v>
      </c>
      <c r="AL72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2.1850000000000001</v>
      </c>
      <c r="AM7228">
        <f>IF(AND(Source[[#This Row],[Credit_Noncredit]]="Noncredit",Source[[#This Row],[FTEF]]&gt;0),Source[[#This Row],[NC XLST FTES]]*525/(437.5*Source[[#This Row],[FTEF]]),0)</f>
        <v>13.11</v>
      </c>
      <c r="AN7228">
        <f>IF(Source[[#This Row],[Credit_Noncredit]]="Credit",Source[[#This Row],[Census Enrollment]],Source[[#This Row],[Noncredit Avg. Attendance]])</f>
        <v>13.11</v>
      </c>
    </row>
    <row r="7229" spans="1:40" x14ac:dyDescent="0.25">
      <c r="A7229" t="s">
        <v>4484</v>
      </c>
      <c r="B7229" t="s">
        <v>33</v>
      </c>
      <c r="C7229" t="s">
        <v>229</v>
      </c>
      <c r="D7229" t="s">
        <v>554</v>
      </c>
      <c r="E7229" s="4">
        <v>83078</v>
      </c>
      <c r="F7229" s="4" t="s">
        <v>555</v>
      </c>
      <c r="G7229" s="4">
        <v>3331</v>
      </c>
      <c r="H7229" t="str">
        <f>CONCATENATE(Source[[#This Row],[Subject]],TRIM(Source[[#This Row],[Course]]))</f>
        <v>TRST3331</v>
      </c>
      <c r="I7229" t="str">
        <f>VLOOKUP(Source[[#This Row],[SubjCrse]],'Courses and Categories'!$E$2:$G$1816,3,FALSE)</f>
        <v>Noncredit TRST</v>
      </c>
      <c r="J7229">
        <v>704</v>
      </c>
      <c r="K7229" t="s">
        <v>567</v>
      </c>
      <c r="L7229" t="s">
        <v>87</v>
      </c>
      <c r="M7229" t="s">
        <v>40</v>
      </c>
      <c r="N7229" t="s">
        <v>59</v>
      </c>
      <c r="O7229">
        <v>1610</v>
      </c>
      <c r="P7229">
        <v>1900</v>
      </c>
      <c r="Q7229" t="s">
        <v>571</v>
      </c>
      <c r="S7229" t="s">
        <v>248</v>
      </c>
      <c r="T7229" t="s">
        <v>44</v>
      </c>
      <c r="U7229" s="1">
        <v>43717</v>
      </c>
      <c r="V7229" s="1">
        <v>43819</v>
      </c>
      <c r="W7229" t="s">
        <v>583</v>
      </c>
      <c r="X7229" t="s">
        <v>46</v>
      </c>
      <c r="Y7229">
        <v>30</v>
      </c>
      <c r="Z7229">
        <v>23</v>
      </c>
      <c r="AA7229">
        <v>30</v>
      </c>
      <c r="AB7229">
        <v>76.666700000000006</v>
      </c>
      <c r="AD7229">
        <f>IF(ISBLANK(Source[[#This Row],[CrosslistID]]),1,1/COUNTIFS(Source[CrosslistID],Source[[#This Row],[CrosslistID]],Source[TermDesc],Source[[#This Row],[TermDesc]]))</f>
        <v>1</v>
      </c>
      <c r="AG7229">
        <v>0</v>
      </c>
      <c r="AH7229">
        <v>76.666700000000006</v>
      </c>
      <c r="AI7229">
        <v>2.4340000000000002</v>
      </c>
      <c r="AJ7229">
        <v>2.4340000000000002</v>
      </c>
      <c r="AK7229">
        <v>0.2</v>
      </c>
      <c r="AL72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2.4340000000000002</v>
      </c>
      <c r="AM7229">
        <f>IF(AND(Source[[#This Row],[Credit_Noncredit]]="Noncredit",Source[[#This Row],[FTEF]]&gt;0),Source[[#This Row],[NC XLST FTES]]*525/(437.5*Source[[#This Row],[FTEF]]),0)</f>
        <v>14.604000000000001</v>
      </c>
      <c r="AN7229">
        <f>IF(Source[[#This Row],[Credit_Noncredit]]="Credit",Source[[#This Row],[Census Enrollment]],Source[[#This Row],[Noncredit Avg. Attendance]])</f>
        <v>14.604000000000001</v>
      </c>
    </row>
    <row r="7230" spans="1:40" x14ac:dyDescent="0.25">
      <c r="A7230" t="s">
        <v>4484</v>
      </c>
      <c r="B7230" t="s">
        <v>33</v>
      </c>
      <c r="C7230" t="s">
        <v>229</v>
      </c>
      <c r="D7230" t="s">
        <v>554</v>
      </c>
      <c r="E7230" s="4">
        <v>82536</v>
      </c>
      <c r="F7230" s="4" t="s">
        <v>555</v>
      </c>
      <c r="G7230" s="4">
        <v>3332</v>
      </c>
      <c r="H7230" t="str">
        <f>CONCATENATE(Source[[#This Row],[Subject]],TRIM(Source[[#This Row],[Course]]))</f>
        <v>TRST3332</v>
      </c>
      <c r="I7230" t="str">
        <f>VLOOKUP(Source[[#This Row],[SubjCrse]],'Courses and Categories'!$E$2:$G$1816,3,FALSE)</f>
        <v>Noncredit TRST</v>
      </c>
      <c r="J7230">
        <v>701</v>
      </c>
      <c r="K7230" t="s">
        <v>574</v>
      </c>
      <c r="L7230" t="s">
        <v>39</v>
      </c>
      <c r="M7230" t="s">
        <v>40</v>
      </c>
      <c r="N7230" t="s">
        <v>59</v>
      </c>
      <c r="O7230">
        <v>1030</v>
      </c>
      <c r="P7230">
        <v>1245</v>
      </c>
      <c r="Q7230" t="s">
        <v>52</v>
      </c>
      <c r="R7230">
        <v>229</v>
      </c>
      <c r="S7230" t="s">
        <v>53</v>
      </c>
      <c r="T7230">
        <v>1</v>
      </c>
      <c r="U7230" s="1">
        <v>43694</v>
      </c>
      <c r="V7230" s="1">
        <v>43819</v>
      </c>
      <c r="W7230" t="s">
        <v>558</v>
      </c>
      <c r="X7230" t="s">
        <v>46</v>
      </c>
      <c r="Y7230">
        <v>56</v>
      </c>
      <c r="Z7230">
        <v>26</v>
      </c>
      <c r="AA7230">
        <v>30</v>
      </c>
      <c r="AB7230">
        <v>86.666700000000006</v>
      </c>
      <c r="AD7230">
        <f>IF(ISBLANK(Source[[#This Row],[CrosslistID]]),1,1/COUNTIFS(Source[CrosslistID],Source[[#This Row],[CrosslistID]],Source[TermDesc],Source[[#This Row],[TermDesc]]))</f>
        <v>1</v>
      </c>
      <c r="AG7230">
        <v>0</v>
      </c>
      <c r="AH7230">
        <v>86.666700000000006</v>
      </c>
      <c r="AI7230">
        <v>3.99</v>
      </c>
      <c r="AJ7230">
        <v>3.99</v>
      </c>
      <c r="AK7230">
        <v>0.2</v>
      </c>
      <c r="AL72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3.99</v>
      </c>
      <c r="AM7230">
        <f>IF(AND(Source[[#This Row],[Credit_Noncredit]]="Noncredit",Source[[#This Row],[FTEF]]&gt;0),Source[[#This Row],[NC XLST FTES]]*525/(437.5*Source[[#This Row],[FTEF]]),0)</f>
        <v>23.94</v>
      </c>
      <c r="AN7230">
        <f>IF(Source[[#This Row],[Credit_Noncredit]]="Credit",Source[[#This Row],[Census Enrollment]],Source[[#This Row],[Noncredit Avg. Attendance]])</f>
        <v>23.94</v>
      </c>
    </row>
    <row r="7231" spans="1:40" x14ac:dyDescent="0.25">
      <c r="A7231" t="s">
        <v>4484</v>
      </c>
      <c r="B7231" t="s">
        <v>33</v>
      </c>
      <c r="C7231" t="s">
        <v>229</v>
      </c>
      <c r="D7231" t="s">
        <v>554</v>
      </c>
      <c r="E7231" s="4">
        <v>82360</v>
      </c>
      <c r="F7231" s="4" t="s">
        <v>555</v>
      </c>
      <c r="G7231" s="4">
        <v>3332</v>
      </c>
      <c r="H7231" t="str">
        <f>CONCATENATE(Source[[#This Row],[Subject]],TRIM(Source[[#This Row],[Course]]))</f>
        <v>TRST3332</v>
      </c>
      <c r="I7231" t="str">
        <f>VLOOKUP(Source[[#This Row],[SubjCrse]],'Courses and Categories'!$E$2:$G$1816,3,FALSE)</f>
        <v>Noncredit TRST</v>
      </c>
      <c r="J7231">
        <v>702</v>
      </c>
      <c r="K7231" t="s">
        <v>574</v>
      </c>
      <c r="L7231" t="s">
        <v>87</v>
      </c>
      <c r="M7231" t="s">
        <v>40</v>
      </c>
      <c r="N7231" t="s">
        <v>59</v>
      </c>
      <c r="O7231">
        <v>1630</v>
      </c>
      <c r="P7231">
        <v>1845</v>
      </c>
      <c r="Q7231" t="s">
        <v>52</v>
      </c>
      <c r="R7231">
        <v>213</v>
      </c>
      <c r="S7231" t="s">
        <v>53</v>
      </c>
      <c r="T7231">
        <v>1</v>
      </c>
      <c r="U7231" s="1">
        <v>43694</v>
      </c>
      <c r="V7231" s="1">
        <v>43819</v>
      </c>
      <c r="W7231" t="s">
        <v>576</v>
      </c>
      <c r="X7231" t="s">
        <v>46</v>
      </c>
      <c r="Y7231">
        <v>56</v>
      </c>
      <c r="Z7231">
        <v>25</v>
      </c>
      <c r="AA7231">
        <v>30</v>
      </c>
      <c r="AB7231">
        <v>83.333299999999994</v>
      </c>
      <c r="AD7231">
        <f>IF(ISBLANK(Source[[#This Row],[CrosslistID]]),1,1/COUNTIFS(Source[CrosslistID],Source[[#This Row],[CrosslistID]],Source[TermDesc],Source[[#This Row],[TermDesc]]))</f>
        <v>1</v>
      </c>
      <c r="AG7231">
        <v>0</v>
      </c>
      <c r="AH7231">
        <v>83.333299999999994</v>
      </c>
      <c r="AI7231">
        <v>3.6190000000000002</v>
      </c>
      <c r="AJ7231">
        <v>3.6190000000000002</v>
      </c>
      <c r="AK7231">
        <v>0.2</v>
      </c>
      <c r="AL72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3.6190000000000002</v>
      </c>
      <c r="AM7231">
        <f>IF(AND(Source[[#This Row],[Credit_Noncredit]]="Noncredit",Source[[#This Row],[FTEF]]&gt;0),Source[[#This Row],[NC XLST FTES]]*525/(437.5*Source[[#This Row],[FTEF]]),0)</f>
        <v>21.714000000000002</v>
      </c>
      <c r="AN7231">
        <f>IF(Source[[#This Row],[Credit_Noncredit]]="Credit",Source[[#This Row],[Census Enrollment]],Source[[#This Row],[Noncredit Avg. Attendance]])</f>
        <v>21.714000000000002</v>
      </c>
    </row>
    <row r="7232" spans="1:40" x14ac:dyDescent="0.25">
      <c r="A7232" t="s">
        <v>4484</v>
      </c>
      <c r="B7232" t="s">
        <v>33</v>
      </c>
      <c r="C7232" t="s">
        <v>229</v>
      </c>
      <c r="D7232" t="s">
        <v>554</v>
      </c>
      <c r="E7232" s="4">
        <v>83261</v>
      </c>
      <c r="F7232" s="4" t="s">
        <v>555</v>
      </c>
      <c r="G7232" s="4">
        <v>3333</v>
      </c>
      <c r="H7232" t="str">
        <f>CONCATENATE(Source[[#This Row],[Subject]],TRIM(Source[[#This Row],[Course]]))</f>
        <v>TRST3333</v>
      </c>
      <c r="I7232" t="str">
        <f>VLOOKUP(Source[[#This Row],[SubjCrse]],'Courses and Categories'!$E$2:$G$1816,3,FALSE)</f>
        <v>Noncredit TRST</v>
      </c>
      <c r="J7232">
        <v>701</v>
      </c>
      <c r="K7232" t="s">
        <v>575</v>
      </c>
      <c r="L7232" t="s">
        <v>39</v>
      </c>
      <c r="M7232" t="s">
        <v>40</v>
      </c>
      <c r="N7232" t="s">
        <v>59</v>
      </c>
      <c r="O7232">
        <v>800</v>
      </c>
      <c r="P7232">
        <v>1015</v>
      </c>
      <c r="Q7232" t="s">
        <v>52</v>
      </c>
      <c r="R7232">
        <v>314</v>
      </c>
      <c r="S7232" t="s">
        <v>53</v>
      </c>
      <c r="T7232">
        <v>1</v>
      </c>
      <c r="U7232" s="1">
        <v>43694</v>
      </c>
      <c r="V7232" s="1">
        <v>43819</v>
      </c>
      <c r="W7232" t="s">
        <v>581</v>
      </c>
      <c r="X7232" t="s">
        <v>46</v>
      </c>
      <c r="Y7232">
        <v>47</v>
      </c>
      <c r="Z7232">
        <v>24</v>
      </c>
      <c r="AA7232">
        <v>30</v>
      </c>
      <c r="AB7232">
        <v>80</v>
      </c>
      <c r="AD7232">
        <f>IF(ISBLANK(Source[[#This Row],[CrosslistID]]),1,1/COUNTIFS(Source[CrosslistID],Source[[#This Row],[CrosslistID]],Source[TermDesc],Source[[#This Row],[TermDesc]]))</f>
        <v>1</v>
      </c>
      <c r="AG7232">
        <v>0</v>
      </c>
      <c r="AH7232">
        <v>80</v>
      </c>
      <c r="AI7232">
        <v>3.9569999999999999</v>
      </c>
      <c r="AJ7232">
        <v>3.9569999999999999</v>
      </c>
      <c r="AK7232">
        <v>0.2</v>
      </c>
      <c r="AL72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3.9569999999999999</v>
      </c>
      <c r="AM7232">
        <f>IF(AND(Source[[#This Row],[Credit_Noncredit]]="Noncredit",Source[[#This Row],[FTEF]]&gt;0),Source[[#This Row],[NC XLST FTES]]*525/(437.5*Source[[#This Row],[FTEF]]),0)</f>
        <v>23.741999999999997</v>
      </c>
      <c r="AN7232">
        <f>IF(Source[[#This Row],[Credit_Noncredit]]="Credit",Source[[#This Row],[Census Enrollment]],Source[[#This Row],[Noncredit Avg. Attendance]])</f>
        <v>23.741999999999997</v>
      </c>
    </row>
    <row r="7233" spans="1:40" x14ac:dyDescent="0.25">
      <c r="A7233" t="s">
        <v>4484</v>
      </c>
      <c r="B7233" t="s">
        <v>33</v>
      </c>
      <c r="C7233" t="s">
        <v>229</v>
      </c>
      <c r="D7233" t="s">
        <v>554</v>
      </c>
      <c r="E7233" s="4">
        <v>83263</v>
      </c>
      <c r="F7233" s="4" t="s">
        <v>555</v>
      </c>
      <c r="G7233" s="4">
        <v>3334</v>
      </c>
      <c r="H7233" t="str">
        <f>CONCATENATE(Source[[#This Row],[Subject]],TRIM(Source[[#This Row],[Course]]))</f>
        <v>TRST3334</v>
      </c>
      <c r="I7233" t="str">
        <f>VLOOKUP(Source[[#This Row],[SubjCrse]],'Courses and Categories'!$E$2:$G$1816,3,FALSE)</f>
        <v>Noncredit TRST</v>
      </c>
      <c r="J7233">
        <v>101</v>
      </c>
      <c r="K7233" t="s">
        <v>577</v>
      </c>
      <c r="L7233" t="s">
        <v>87</v>
      </c>
      <c r="M7233" t="s">
        <v>40</v>
      </c>
      <c r="N7233" t="s">
        <v>105</v>
      </c>
      <c r="O7233">
        <v>1610</v>
      </c>
      <c r="P7233">
        <v>1900</v>
      </c>
      <c r="Q7233" t="s">
        <v>240</v>
      </c>
      <c r="R7233">
        <v>267</v>
      </c>
      <c r="S7233" t="s">
        <v>134</v>
      </c>
      <c r="T7233" t="s">
        <v>44</v>
      </c>
      <c r="U7233" s="1">
        <v>43717</v>
      </c>
      <c r="V7233" s="1">
        <v>43819</v>
      </c>
      <c r="W7233" t="s">
        <v>595</v>
      </c>
      <c r="X7233" t="s">
        <v>46</v>
      </c>
      <c r="Y7233">
        <v>27</v>
      </c>
      <c r="Z7233">
        <v>20</v>
      </c>
      <c r="AA7233">
        <v>30</v>
      </c>
      <c r="AB7233">
        <v>66.666700000000006</v>
      </c>
      <c r="AD7233">
        <f>IF(ISBLANK(Source[[#This Row],[CrosslistID]]),1,1/COUNTIFS(Source[CrosslistID],Source[[#This Row],[CrosslistID]],Source[TermDesc],Source[[#This Row],[TermDesc]]))</f>
        <v>1</v>
      </c>
      <c r="AG7233">
        <v>0</v>
      </c>
      <c r="AH7233">
        <v>66.666700000000006</v>
      </c>
      <c r="AI7233">
        <v>2.8340000000000001</v>
      </c>
      <c r="AJ7233">
        <v>2.8340000000000001</v>
      </c>
      <c r="AK7233">
        <v>0.2</v>
      </c>
      <c r="AL72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2.8340000000000001</v>
      </c>
      <c r="AM7233">
        <f>IF(AND(Source[[#This Row],[Credit_Noncredit]]="Noncredit",Source[[#This Row],[FTEF]]&gt;0),Source[[#This Row],[NC XLST FTES]]*525/(437.5*Source[[#This Row],[FTEF]]),0)</f>
        <v>17.004000000000001</v>
      </c>
      <c r="AN7233">
        <f>IF(Source[[#This Row],[Credit_Noncredit]]="Credit",Source[[#This Row],[Census Enrollment]],Source[[#This Row],[Noncredit Avg. Attendance]])</f>
        <v>17.004000000000001</v>
      </c>
    </row>
    <row r="7234" spans="1:40" x14ac:dyDescent="0.25">
      <c r="A7234" t="s">
        <v>4484</v>
      </c>
      <c r="B7234" t="s">
        <v>33</v>
      </c>
      <c r="C7234" t="s">
        <v>229</v>
      </c>
      <c r="D7234" t="s">
        <v>554</v>
      </c>
      <c r="E7234" s="4">
        <v>83262</v>
      </c>
      <c r="F7234" s="4" t="s">
        <v>555</v>
      </c>
      <c r="G7234" s="4">
        <v>3334</v>
      </c>
      <c r="H7234" t="str">
        <f>CONCATENATE(Source[[#This Row],[Subject]],TRIM(Source[[#This Row],[Course]]))</f>
        <v>TRST3334</v>
      </c>
      <c r="I7234" t="str">
        <f>VLOOKUP(Source[[#This Row],[SubjCrse]],'Courses and Categories'!$E$2:$G$1816,3,FALSE)</f>
        <v>Noncredit TRST</v>
      </c>
      <c r="J7234">
        <v>701</v>
      </c>
      <c r="K7234" t="s">
        <v>577</v>
      </c>
      <c r="L7234" t="s">
        <v>87</v>
      </c>
      <c r="M7234" t="s">
        <v>40</v>
      </c>
      <c r="N7234" t="s">
        <v>105</v>
      </c>
      <c r="O7234">
        <v>1610</v>
      </c>
      <c r="P7234">
        <v>1900</v>
      </c>
      <c r="Q7234" t="s">
        <v>52</v>
      </c>
      <c r="R7234">
        <v>213</v>
      </c>
      <c r="S7234" t="s">
        <v>53</v>
      </c>
      <c r="T7234" t="s">
        <v>44</v>
      </c>
      <c r="U7234" s="1">
        <v>43717</v>
      </c>
      <c r="V7234" s="1">
        <v>43819</v>
      </c>
      <c r="W7234" t="s">
        <v>570</v>
      </c>
      <c r="X7234" t="s">
        <v>46</v>
      </c>
      <c r="Y7234">
        <v>37</v>
      </c>
      <c r="Z7234">
        <v>23</v>
      </c>
      <c r="AA7234">
        <v>30</v>
      </c>
      <c r="AB7234">
        <v>76.666700000000006</v>
      </c>
      <c r="AD7234">
        <f>IF(ISBLANK(Source[[#This Row],[CrosslistID]]),1,1/COUNTIFS(Source[CrosslistID],Source[[#This Row],[CrosslistID]],Source[TermDesc],Source[[#This Row],[TermDesc]]))</f>
        <v>1</v>
      </c>
      <c r="AG7234">
        <v>0</v>
      </c>
      <c r="AH7234">
        <v>76.666700000000006</v>
      </c>
      <c r="AI7234">
        <v>3.4740000000000002</v>
      </c>
      <c r="AJ7234">
        <v>3.4740000000000002</v>
      </c>
      <c r="AK7234">
        <v>0.2</v>
      </c>
      <c r="AL72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3.4740000000000002</v>
      </c>
      <c r="AM7234">
        <f>IF(AND(Source[[#This Row],[Credit_Noncredit]]="Noncredit",Source[[#This Row],[FTEF]]&gt;0),Source[[#This Row],[NC XLST FTES]]*525/(437.5*Source[[#This Row],[FTEF]]),0)</f>
        <v>20.844000000000001</v>
      </c>
      <c r="AN7234">
        <f>IF(Source[[#This Row],[Credit_Noncredit]]="Credit",Source[[#This Row],[Census Enrollment]],Source[[#This Row],[Noncredit Avg. Attendance]])</f>
        <v>20.844000000000001</v>
      </c>
    </row>
    <row r="7235" spans="1:40" x14ac:dyDescent="0.25">
      <c r="A7235" t="s">
        <v>4484</v>
      </c>
      <c r="B7235" t="s">
        <v>33</v>
      </c>
      <c r="C7235" t="s">
        <v>229</v>
      </c>
      <c r="D7235" t="s">
        <v>554</v>
      </c>
      <c r="E7235" s="4">
        <v>83081</v>
      </c>
      <c r="F7235" s="4" t="s">
        <v>555</v>
      </c>
      <c r="G7235" s="4">
        <v>3335</v>
      </c>
      <c r="H7235" t="str">
        <f>CONCATENATE(Source[[#This Row],[Subject]],TRIM(Source[[#This Row],[Course]]))</f>
        <v>TRST3335</v>
      </c>
      <c r="I7235" t="str">
        <f>VLOOKUP(Source[[#This Row],[SubjCrse]],'Courses and Categories'!$E$2:$G$1816,3,FALSE)</f>
        <v>Noncredit TRST</v>
      </c>
      <c r="J7235">
        <v>701</v>
      </c>
      <c r="K7235" t="s">
        <v>580</v>
      </c>
      <c r="L7235" t="s">
        <v>87</v>
      </c>
      <c r="M7235" t="s">
        <v>40</v>
      </c>
      <c r="N7235" t="s">
        <v>59</v>
      </c>
      <c r="O7235">
        <v>1900</v>
      </c>
      <c r="P7235">
        <v>2115</v>
      </c>
      <c r="Q7235" t="s">
        <v>52</v>
      </c>
      <c r="R7235">
        <v>314</v>
      </c>
      <c r="S7235" t="s">
        <v>53</v>
      </c>
      <c r="T7235">
        <v>1</v>
      </c>
      <c r="U7235" s="1">
        <v>43694</v>
      </c>
      <c r="V7235" s="1">
        <v>43819</v>
      </c>
      <c r="W7235" t="s">
        <v>4271</v>
      </c>
      <c r="X7235" t="s">
        <v>46</v>
      </c>
      <c r="Y7235">
        <v>48</v>
      </c>
      <c r="Z7235">
        <v>30</v>
      </c>
      <c r="AA7235">
        <v>30</v>
      </c>
      <c r="AB7235">
        <v>100</v>
      </c>
      <c r="AD7235">
        <f>IF(ISBLANK(Source[[#This Row],[CrosslistID]]),1,1/COUNTIFS(Source[CrosslistID],Source[[#This Row],[CrosslistID]],Source[TermDesc],Source[[#This Row],[TermDesc]]))</f>
        <v>1</v>
      </c>
      <c r="AG7235">
        <v>0</v>
      </c>
      <c r="AH7235">
        <v>100</v>
      </c>
      <c r="AI7235">
        <v>4.1710000000000003</v>
      </c>
      <c r="AJ7235">
        <v>4.1710000000000003</v>
      </c>
      <c r="AK7235">
        <v>0.2</v>
      </c>
      <c r="AL72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4.1710000000000003</v>
      </c>
      <c r="AM7235">
        <f>IF(AND(Source[[#This Row],[Credit_Noncredit]]="Noncredit",Source[[#This Row],[FTEF]]&gt;0),Source[[#This Row],[NC XLST FTES]]*525/(437.5*Source[[#This Row],[FTEF]]),0)</f>
        <v>25.026</v>
      </c>
      <c r="AN7235">
        <f>IF(Source[[#This Row],[Credit_Noncredit]]="Credit",Source[[#This Row],[Census Enrollment]],Source[[#This Row],[Noncredit Avg. Attendance]])</f>
        <v>25.026</v>
      </c>
    </row>
    <row r="7236" spans="1:40" x14ac:dyDescent="0.25">
      <c r="A7236" t="s">
        <v>4484</v>
      </c>
      <c r="B7236" t="s">
        <v>33</v>
      </c>
      <c r="C7236" t="s">
        <v>229</v>
      </c>
      <c r="D7236" t="s">
        <v>554</v>
      </c>
      <c r="E7236" s="4">
        <v>83513</v>
      </c>
      <c r="F7236" s="4" t="s">
        <v>555</v>
      </c>
      <c r="G7236" s="4">
        <v>3335</v>
      </c>
      <c r="H7236" t="str">
        <f>CONCATENATE(Source[[#This Row],[Subject]],TRIM(Source[[#This Row],[Course]]))</f>
        <v>TRST3335</v>
      </c>
      <c r="I7236" t="str">
        <f>VLOOKUP(Source[[#This Row],[SubjCrse]],'Courses and Categories'!$E$2:$G$1816,3,FALSE)</f>
        <v>Noncredit TRST</v>
      </c>
      <c r="J7236">
        <v>702</v>
      </c>
      <c r="K7236" t="s">
        <v>580</v>
      </c>
      <c r="L7236" t="s">
        <v>50</v>
      </c>
      <c r="M7236" t="s">
        <v>40</v>
      </c>
      <c r="N7236" t="s">
        <v>51</v>
      </c>
      <c r="O7236">
        <v>830</v>
      </c>
      <c r="P7236">
        <v>1420</v>
      </c>
      <c r="Q7236" t="s">
        <v>52</v>
      </c>
      <c r="R7236">
        <v>322</v>
      </c>
      <c r="S7236" t="s">
        <v>53</v>
      </c>
      <c r="T7236" t="s">
        <v>44</v>
      </c>
      <c r="U7236" s="1">
        <v>43715</v>
      </c>
      <c r="V7236" s="1">
        <v>43819</v>
      </c>
      <c r="W7236" t="s">
        <v>4543</v>
      </c>
      <c r="X7236" t="s">
        <v>46</v>
      </c>
      <c r="Y7236">
        <v>54</v>
      </c>
      <c r="Z7236">
        <v>37</v>
      </c>
      <c r="AA7236">
        <v>30</v>
      </c>
      <c r="AB7236">
        <v>123.33329999999999</v>
      </c>
      <c r="AD7236">
        <f>IF(ISBLANK(Source[[#This Row],[CrosslistID]]),1,1/COUNTIFS(Source[CrosslistID],Source[[#This Row],[CrosslistID]],Source[TermDesc],Source[[#This Row],[TermDesc]]))</f>
        <v>1</v>
      </c>
      <c r="AG7236">
        <v>0</v>
      </c>
      <c r="AH7236">
        <v>123.33329999999999</v>
      </c>
      <c r="AI7236">
        <v>3.0739999999999998</v>
      </c>
      <c r="AJ7236">
        <v>3.0739999999999998</v>
      </c>
      <c r="AK7236">
        <v>0.2</v>
      </c>
      <c r="AL72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3.0739999999999998</v>
      </c>
      <c r="AM7236">
        <f>IF(AND(Source[[#This Row],[Credit_Noncredit]]="Noncredit",Source[[#This Row],[FTEF]]&gt;0),Source[[#This Row],[NC XLST FTES]]*525/(437.5*Source[[#This Row],[FTEF]]),0)</f>
        <v>18.443999999999999</v>
      </c>
      <c r="AN7236">
        <f>IF(Source[[#This Row],[Credit_Noncredit]]="Credit",Source[[#This Row],[Census Enrollment]],Source[[#This Row],[Noncredit Avg. Attendance]])</f>
        <v>18.443999999999999</v>
      </c>
    </row>
    <row r="7237" spans="1:40" x14ac:dyDescent="0.25">
      <c r="A7237" t="s">
        <v>4484</v>
      </c>
      <c r="B7237" t="s">
        <v>33</v>
      </c>
      <c r="C7237" t="s">
        <v>229</v>
      </c>
      <c r="D7237" t="s">
        <v>554</v>
      </c>
      <c r="E7237" s="4">
        <v>83514</v>
      </c>
      <c r="F7237" s="4" t="s">
        <v>555</v>
      </c>
      <c r="G7237" s="4">
        <v>3335</v>
      </c>
      <c r="H7237" t="str">
        <f>CONCATENATE(Source[[#This Row],[Subject]],TRIM(Source[[#This Row],[Course]]))</f>
        <v>TRST3335</v>
      </c>
      <c r="I7237" t="str">
        <f>VLOOKUP(Source[[#This Row],[SubjCrse]],'Courses and Categories'!$E$2:$G$1816,3,FALSE)</f>
        <v>Noncredit TRST</v>
      </c>
      <c r="J7237">
        <v>703</v>
      </c>
      <c r="K7237" t="s">
        <v>580</v>
      </c>
      <c r="L7237" t="s">
        <v>39</v>
      </c>
      <c r="M7237" t="s">
        <v>40</v>
      </c>
      <c r="N7237" t="s">
        <v>105</v>
      </c>
      <c r="O7237">
        <v>1610</v>
      </c>
      <c r="P7237">
        <v>1900</v>
      </c>
      <c r="Q7237" t="s">
        <v>571</v>
      </c>
      <c r="S7237" t="s">
        <v>248</v>
      </c>
      <c r="T7237" t="s">
        <v>44</v>
      </c>
      <c r="U7237" s="1">
        <v>43717</v>
      </c>
      <c r="V7237" s="1">
        <v>43819</v>
      </c>
      <c r="W7237" t="s">
        <v>576</v>
      </c>
      <c r="X7237" t="s">
        <v>46</v>
      </c>
      <c r="Y7237">
        <v>36</v>
      </c>
      <c r="Z7237">
        <v>17</v>
      </c>
      <c r="AA7237">
        <v>40</v>
      </c>
      <c r="AB7237">
        <v>42.5</v>
      </c>
      <c r="AD7237">
        <f>IF(ISBLANK(Source[[#This Row],[CrosslistID]]),1,1/COUNTIFS(Source[CrosslistID],Source[[#This Row],[CrosslistID]],Source[TermDesc],Source[[#This Row],[TermDesc]]))</f>
        <v>1</v>
      </c>
      <c r="AG7237">
        <v>0</v>
      </c>
      <c r="AH7237">
        <v>42.5</v>
      </c>
      <c r="AI7237">
        <v>2.5720000000000001</v>
      </c>
      <c r="AJ7237">
        <v>2.5720000000000001</v>
      </c>
      <c r="AK7237">
        <v>0.2</v>
      </c>
      <c r="AL72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2.5720000000000001</v>
      </c>
      <c r="AM7237">
        <f>IF(AND(Source[[#This Row],[Credit_Noncredit]]="Noncredit",Source[[#This Row],[FTEF]]&gt;0),Source[[#This Row],[NC XLST FTES]]*525/(437.5*Source[[#This Row],[FTEF]]),0)</f>
        <v>15.431999999999999</v>
      </c>
      <c r="AN7237">
        <f>IF(Source[[#This Row],[Credit_Noncredit]]="Credit",Source[[#This Row],[Census Enrollment]],Source[[#This Row],[Noncredit Avg. Attendance]])</f>
        <v>15.431999999999999</v>
      </c>
    </row>
    <row r="7238" spans="1:40" x14ac:dyDescent="0.25">
      <c r="A7238" t="s">
        <v>4484</v>
      </c>
      <c r="B7238" t="s">
        <v>33</v>
      </c>
      <c r="C7238" t="s">
        <v>229</v>
      </c>
      <c r="D7238" t="s">
        <v>554</v>
      </c>
      <c r="E7238" s="4">
        <v>82283</v>
      </c>
      <c r="F7238" s="4" t="s">
        <v>555</v>
      </c>
      <c r="G7238" s="4">
        <v>3346</v>
      </c>
      <c r="H7238" t="str">
        <f>CONCATENATE(Source[[#This Row],[Subject]],TRIM(Source[[#This Row],[Course]]))</f>
        <v>TRST3346</v>
      </c>
      <c r="I7238" t="str">
        <f>VLOOKUP(Source[[#This Row],[SubjCrse]],'Courses and Categories'!$E$2:$G$1816,3,FALSE)</f>
        <v>Noncredit TRST</v>
      </c>
      <c r="J7238">
        <v>701</v>
      </c>
      <c r="K7238" t="s">
        <v>582</v>
      </c>
      <c r="L7238" t="s">
        <v>39</v>
      </c>
      <c r="M7238" t="s">
        <v>40</v>
      </c>
      <c r="N7238" t="s">
        <v>105</v>
      </c>
      <c r="O7238">
        <v>1030</v>
      </c>
      <c r="P7238">
        <v>1245</v>
      </c>
      <c r="Q7238" t="s">
        <v>52</v>
      </c>
      <c r="R7238">
        <v>214</v>
      </c>
      <c r="S7238" t="s">
        <v>53</v>
      </c>
      <c r="T7238">
        <v>1</v>
      </c>
      <c r="U7238" s="1">
        <v>43694</v>
      </c>
      <c r="V7238" s="1">
        <v>43819</v>
      </c>
      <c r="W7238" t="s">
        <v>585</v>
      </c>
      <c r="X7238" t="s">
        <v>46</v>
      </c>
      <c r="Y7238">
        <v>54</v>
      </c>
      <c r="Z7238">
        <v>52</v>
      </c>
      <c r="AA7238">
        <v>30</v>
      </c>
      <c r="AB7238">
        <v>173.33330000000001</v>
      </c>
      <c r="AD7238">
        <f>IF(ISBLANK(Source[[#This Row],[CrosslistID]]),1,1/COUNTIFS(Source[CrosslistID],Source[[#This Row],[CrosslistID]],Source[TermDesc],Source[[#This Row],[TermDesc]]))</f>
        <v>1</v>
      </c>
      <c r="AG7238">
        <v>0</v>
      </c>
      <c r="AH7238">
        <v>173.33330000000001</v>
      </c>
      <c r="AI7238">
        <v>2.8620000000000001</v>
      </c>
      <c r="AJ7238">
        <v>2.8620000000000001</v>
      </c>
      <c r="AK7238">
        <v>0.2</v>
      </c>
      <c r="AL72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2.8620000000000001</v>
      </c>
      <c r="AM7238">
        <f>IF(AND(Source[[#This Row],[Credit_Noncredit]]="Noncredit",Source[[#This Row],[FTEF]]&gt;0),Source[[#This Row],[NC XLST FTES]]*525/(437.5*Source[[#This Row],[FTEF]]),0)</f>
        <v>17.172000000000001</v>
      </c>
      <c r="AN7238">
        <f>IF(Source[[#This Row],[Credit_Noncredit]]="Credit",Source[[#This Row],[Census Enrollment]],Source[[#This Row],[Noncredit Avg. Attendance]])</f>
        <v>17.172000000000001</v>
      </c>
    </row>
    <row r="7239" spans="1:40" x14ac:dyDescent="0.25">
      <c r="A7239" t="s">
        <v>4484</v>
      </c>
      <c r="B7239" t="s">
        <v>33</v>
      </c>
      <c r="C7239" t="s">
        <v>229</v>
      </c>
      <c r="D7239" t="s">
        <v>554</v>
      </c>
      <c r="E7239" s="4">
        <v>83264</v>
      </c>
      <c r="F7239" s="4" t="s">
        <v>555</v>
      </c>
      <c r="G7239" s="4">
        <v>3347</v>
      </c>
      <c r="H7239" t="str">
        <f>CONCATENATE(Source[[#This Row],[Subject]],TRIM(Source[[#This Row],[Course]]))</f>
        <v>TRST3347</v>
      </c>
      <c r="I7239" t="str">
        <f>VLOOKUP(Source[[#This Row],[SubjCrse]],'Courses and Categories'!$E$2:$G$1816,3,FALSE)</f>
        <v>Noncredit TRST</v>
      </c>
      <c r="J7239">
        <v>101</v>
      </c>
      <c r="K7239" t="s">
        <v>584</v>
      </c>
      <c r="L7239" t="s">
        <v>87</v>
      </c>
      <c r="M7239" t="s">
        <v>40</v>
      </c>
      <c r="N7239" t="s">
        <v>59</v>
      </c>
      <c r="O7239">
        <v>1610</v>
      </c>
      <c r="P7239">
        <v>1900</v>
      </c>
      <c r="Q7239" t="s">
        <v>240</v>
      </c>
      <c r="R7239">
        <v>202</v>
      </c>
      <c r="S7239" t="s">
        <v>134</v>
      </c>
      <c r="T7239" t="s">
        <v>44</v>
      </c>
      <c r="U7239" s="1">
        <v>43717</v>
      </c>
      <c r="V7239" s="1">
        <v>43819</v>
      </c>
      <c r="W7239" t="s">
        <v>569</v>
      </c>
      <c r="X7239" t="s">
        <v>46</v>
      </c>
      <c r="Y7239">
        <v>38</v>
      </c>
      <c r="Z7239">
        <v>28</v>
      </c>
      <c r="AA7239">
        <v>30</v>
      </c>
      <c r="AB7239">
        <v>93.333299999999994</v>
      </c>
      <c r="AD7239">
        <f>IF(ISBLANK(Source[[#This Row],[CrosslistID]]),1,1/COUNTIFS(Source[CrosslistID],Source[[#This Row],[CrosslistID]],Source[TermDesc],Source[[#This Row],[TermDesc]]))</f>
        <v>1</v>
      </c>
      <c r="AG7239">
        <v>0</v>
      </c>
      <c r="AH7239">
        <v>93.333299999999994</v>
      </c>
      <c r="AI7239">
        <v>3.6230000000000002</v>
      </c>
      <c r="AJ7239">
        <v>3.6230000000000002</v>
      </c>
      <c r="AK7239">
        <v>0.2</v>
      </c>
      <c r="AL72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3.6230000000000002</v>
      </c>
      <c r="AM7239">
        <f>IF(AND(Source[[#This Row],[Credit_Noncredit]]="Noncredit",Source[[#This Row],[FTEF]]&gt;0),Source[[#This Row],[NC XLST FTES]]*525/(437.5*Source[[#This Row],[FTEF]]),0)</f>
        <v>21.738</v>
      </c>
      <c r="AN7239">
        <f>IF(Source[[#This Row],[Credit_Noncredit]]="Credit",Source[[#This Row],[Census Enrollment]],Source[[#This Row],[Noncredit Avg. Attendance]])</f>
        <v>21.738</v>
      </c>
    </row>
    <row r="7240" spans="1:40" x14ac:dyDescent="0.25">
      <c r="A7240" t="s">
        <v>4484</v>
      </c>
      <c r="B7240" t="s">
        <v>33</v>
      </c>
      <c r="C7240" t="s">
        <v>229</v>
      </c>
      <c r="D7240" t="s">
        <v>554</v>
      </c>
      <c r="E7240" s="4">
        <v>83085</v>
      </c>
      <c r="F7240" s="4" t="s">
        <v>555</v>
      </c>
      <c r="G7240" s="4">
        <v>3347</v>
      </c>
      <c r="H7240" t="str">
        <f>CONCATENATE(Source[[#This Row],[Subject]],TRIM(Source[[#This Row],[Course]]))</f>
        <v>TRST3347</v>
      </c>
      <c r="I7240" t="str">
        <f>VLOOKUP(Source[[#This Row],[SubjCrse]],'Courses and Categories'!$E$2:$G$1816,3,FALSE)</f>
        <v>Noncredit TRST</v>
      </c>
      <c r="J7240">
        <v>701</v>
      </c>
      <c r="K7240" t="s">
        <v>584</v>
      </c>
      <c r="L7240" t="s">
        <v>87</v>
      </c>
      <c r="M7240" t="s">
        <v>40</v>
      </c>
      <c r="N7240" t="s">
        <v>59</v>
      </c>
      <c r="O7240">
        <v>1610</v>
      </c>
      <c r="P7240">
        <v>1900</v>
      </c>
      <c r="Q7240" t="s">
        <v>52</v>
      </c>
      <c r="R7240">
        <v>316</v>
      </c>
      <c r="S7240" t="s">
        <v>53</v>
      </c>
      <c r="T7240" t="s">
        <v>44</v>
      </c>
      <c r="U7240" s="1">
        <v>43717</v>
      </c>
      <c r="V7240" s="1">
        <v>43819</v>
      </c>
      <c r="W7240" t="s">
        <v>423</v>
      </c>
      <c r="X7240" t="s">
        <v>46</v>
      </c>
      <c r="Y7240">
        <v>44</v>
      </c>
      <c r="Z7240">
        <v>31</v>
      </c>
      <c r="AA7240">
        <v>30</v>
      </c>
      <c r="AB7240">
        <v>103.33329999999999</v>
      </c>
      <c r="AD7240">
        <f>IF(ISBLANK(Source[[#This Row],[CrosslistID]]),1,1/COUNTIFS(Source[CrosslistID],Source[[#This Row],[CrosslistID]],Source[TermDesc],Source[[#This Row],[TermDesc]]))</f>
        <v>1</v>
      </c>
      <c r="AG7240">
        <v>0</v>
      </c>
      <c r="AH7240">
        <v>103.33329999999999</v>
      </c>
      <c r="AI7240">
        <v>3.423</v>
      </c>
      <c r="AJ7240">
        <v>3.423</v>
      </c>
      <c r="AK7240">
        <v>0.2</v>
      </c>
      <c r="AL72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3.423</v>
      </c>
      <c r="AM7240">
        <f>IF(AND(Source[[#This Row],[Credit_Noncredit]]="Noncredit",Source[[#This Row],[FTEF]]&gt;0),Source[[#This Row],[NC XLST FTES]]*525/(437.5*Source[[#This Row],[FTEF]]),0)</f>
        <v>20.538</v>
      </c>
      <c r="AN7240">
        <f>IF(Source[[#This Row],[Credit_Noncredit]]="Credit",Source[[#This Row],[Census Enrollment]],Source[[#This Row],[Noncredit Avg. Attendance]])</f>
        <v>20.538</v>
      </c>
    </row>
    <row r="7241" spans="1:40" x14ac:dyDescent="0.25">
      <c r="A7241" t="s">
        <v>4484</v>
      </c>
      <c r="B7241" t="s">
        <v>33</v>
      </c>
      <c r="C7241" t="s">
        <v>229</v>
      </c>
      <c r="D7241" t="s">
        <v>554</v>
      </c>
      <c r="E7241" s="4">
        <v>83436</v>
      </c>
      <c r="F7241" s="4" t="s">
        <v>555</v>
      </c>
      <c r="G7241" s="4">
        <v>3347</v>
      </c>
      <c r="H7241" t="str">
        <f>CONCATENATE(Source[[#This Row],[Subject]],TRIM(Source[[#This Row],[Course]]))</f>
        <v>TRST3347</v>
      </c>
      <c r="I7241" t="str">
        <f>VLOOKUP(Source[[#This Row],[SubjCrse]],'Courses and Categories'!$E$2:$G$1816,3,FALSE)</f>
        <v>Noncredit TRST</v>
      </c>
      <c r="J7241">
        <v>702</v>
      </c>
      <c r="K7241" t="s">
        <v>584</v>
      </c>
      <c r="L7241" t="s">
        <v>87</v>
      </c>
      <c r="M7241" t="s">
        <v>40</v>
      </c>
      <c r="N7241" t="s">
        <v>95</v>
      </c>
      <c r="O7241" t="s">
        <v>4544</v>
      </c>
      <c r="P7241" t="s">
        <v>477</v>
      </c>
      <c r="Q7241" t="s">
        <v>4545</v>
      </c>
      <c r="S7241" t="s">
        <v>53</v>
      </c>
      <c r="T7241" t="s">
        <v>44</v>
      </c>
      <c r="U7241" s="1">
        <v>43717</v>
      </c>
      <c r="V7241" s="1">
        <v>43819</v>
      </c>
      <c r="W7241" t="s">
        <v>4546</v>
      </c>
      <c r="X7241" t="s">
        <v>46</v>
      </c>
      <c r="Y7241">
        <v>24</v>
      </c>
      <c r="Z7241">
        <v>16</v>
      </c>
      <c r="AA7241">
        <v>30</v>
      </c>
      <c r="AB7241">
        <v>53.333300000000001</v>
      </c>
      <c r="AD7241">
        <f>IF(ISBLANK(Source[[#This Row],[CrosslistID]]),1,1/COUNTIFS(Source[CrosslistID],Source[[#This Row],[CrosslistID]],Source[TermDesc],Source[[#This Row],[TermDesc]]))</f>
        <v>1</v>
      </c>
      <c r="AG7241">
        <v>0</v>
      </c>
      <c r="AH7241">
        <v>53.333300000000001</v>
      </c>
      <c r="AI7241">
        <v>2.4630000000000001</v>
      </c>
      <c r="AJ7241">
        <v>2.4630000000000001</v>
      </c>
      <c r="AK7241">
        <v>0.2</v>
      </c>
      <c r="AL72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2.4630000000000001</v>
      </c>
      <c r="AM7241">
        <f>IF(AND(Source[[#This Row],[Credit_Noncredit]]="Noncredit",Source[[#This Row],[FTEF]]&gt;0),Source[[#This Row],[NC XLST FTES]]*525/(437.5*Source[[#This Row],[FTEF]]),0)</f>
        <v>14.778</v>
      </c>
      <c r="AN7241">
        <f>IF(Source[[#This Row],[Credit_Noncredit]]="Credit",Source[[#This Row],[Census Enrollment]],Source[[#This Row],[Noncredit Avg. Attendance]])</f>
        <v>14.778</v>
      </c>
    </row>
    <row r="7242" spans="1:40" x14ac:dyDescent="0.25">
      <c r="A7242" t="s">
        <v>4484</v>
      </c>
      <c r="B7242" t="s">
        <v>33</v>
      </c>
      <c r="C7242" t="s">
        <v>229</v>
      </c>
      <c r="D7242" t="s">
        <v>554</v>
      </c>
      <c r="E7242" s="4">
        <v>83149</v>
      </c>
      <c r="F7242" s="4" t="s">
        <v>555</v>
      </c>
      <c r="G7242" s="4">
        <v>3348</v>
      </c>
      <c r="H7242" t="str">
        <f>CONCATENATE(Source[[#This Row],[Subject]],TRIM(Source[[#This Row],[Course]]))</f>
        <v>TRST3348</v>
      </c>
      <c r="I7242" t="str">
        <f>VLOOKUP(Source[[#This Row],[SubjCrse]],'Courses and Categories'!$E$2:$G$1816,3,FALSE)</f>
        <v>Noncredit TRST</v>
      </c>
      <c r="J7242">
        <v>701</v>
      </c>
      <c r="K7242" t="s">
        <v>4547</v>
      </c>
      <c r="L7242" t="s">
        <v>39</v>
      </c>
      <c r="M7242" t="s">
        <v>40</v>
      </c>
      <c r="N7242" t="s">
        <v>59</v>
      </c>
      <c r="O7242">
        <v>1300</v>
      </c>
      <c r="P7242">
        <v>1515</v>
      </c>
      <c r="Q7242" t="s">
        <v>52</v>
      </c>
      <c r="R7242">
        <v>213</v>
      </c>
      <c r="S7242" t="s">
        <v>53</v>
      </c>
      <c r="T7242">
        <v>1</v>
      </c>
      <c r="U7242" s="1">
        <v>43694</v>
      </c>
      <c r="V7242" s="1">
        <v>43819</v>
      </c>
      <c r="W7242" t="s">
        <v>568</v>
      </c>
      <c r="X7242" t="s">
        <v>46</v>
      </c>
      <c r="Y7242">
        <v>36</v>
      </c>
      <c r="Z7242">
        <v>22</v>
      </c>
      <c r="AA7242">
        <v>30</v>
      </c>
      <c r="AB7242">
        <v>73.333299999999994</v>
      </c>
      <c r="AD7242">
        <f>IF(ISBLANK(Source[[#This Row],[CrosslistID]]),1,1/COUNTIFS(Source[CrosslistID],Source[[#This Row],[CrosslistID]],Source[TermDesc],Source[[#This Row],[TermDesc]]))</f>
        <v>1</v>
      </c>
      <c r="AG7242">
        <v>0</v>
      </c>
      <c r="AH7242">
        <v>73.333299999999994</v>
      </c>
      <c r="AI7242">
        <v>2.8290000000000002</v>
      </c>
      <c r="AJ7242">
        <v>2.8290000000000002</v>
      </c>
      <c r="AK7242">
        <v>0.2</v>
      </c>
      <c r="AL72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2.8290000000000002</v>
      </c>
      <c r="AM7242">
        <f>IF(AND(Source[[#This Row],[Credit_Noncredit]]="Noncredit",Source[[#This Row],[FTEF]]&gt;0),Source[[#This Row],[NC XLST FTES]]*525/(437.5*Source[[#This Row],[FTEF]]),0)</f>
        <v>16.974</v>
      </c>
      <c r="AN7242">
        <f>IF(Source[[#This Row],[Credit_Noncredit]]="Credit",Source[[#This Row],[Census Enrollment]],Source[[#This Row],[Noncredit Avg. Attendance]])</f>
        <v>16.974</v>
      </c>
    </row>
    <row r="7243" spans="1:40" x14ac:dyDescent="0.25">
      <c r="A7243" t="s">
        <v>4484</v>
      </c>
      <c r="B7243" t="s">
        <v>33</v>
      </c>
      <c r="C7243" t="s">
        <v>229</v>
      </c>
      <c r="D7243" t="s">
        <v>554</v>
      </c>
      <c r="E7243" s="4">
        <v>83515</v>
      </c>
      <c r="F7243" s="4" t="s">
        <v>555</v>
      </c>
      <c r="G7243" s="4">
        <v>3421</v>
      </c>
      <c r="H7243" t="str">
        <f>CONCATENATE(Source[[#This Row],[Subject]],TRIM(Source[[#This Row],[Course]]))</f>
        <v>TRST3421</v>
      </c>
      <c r="I7243" t="str">
        <f>VLOOKUP(Source[[#This Row],[SubjCrse]],'Courses and Categories'!$E$2:$G$1816,3,FALSE)</f>
        <v>Noncredit TRST</v>
      </c>
      <c r="J7243">
        <v>101</v>
      </c>
      <c r="K7243" t="s">
        <v>586</v>
      </c>
      <c r="L7243" t="s">
        <v>39</v>
      </c>
      <c r="M7243" t="s">
        <v>40</v>
      </c>
      <c r="N7243" t="s">
        <v>105</v>
      </c>
      <c r="O7243">
        <v>1610</v>
      </c>
      <c r="P7243">
        <v>1900</v>
      </c>
      <c r="Q7243" t="s">
        <v>240</v>
      </c>
      <c r="R7243">
        <v>222</v>
      </c>
      <c r="S7243" t="s">
        <v>134</v>
      </c>
      <c r="T7243" t="s">
        <v>44</v>
      </c>
      <c r="U7243" s="1">
        <v>43717</v>
      </c>
      <c r="V7243" s="1">
        <v>43819</v>
      </c>
      <c r="W7243" t="s">
        <v>594</v>
      </c>
      <c r="X7243" t="s">
        <v>46</v>
      </c>
      <c r="Y7243">
        <v>22</v>
      </c>
      <c r="Z7243">
        <v>17</v>
      </c>
      <c r="AA7243">
        <v>40</v>
      </c>
      <c r="AB7243">
        <v>42.5</v>
      </c>
      <c r="AD7243">
        <f>IF(ISBLANK(Source[[#This Row],[CrosslistID]]),1,1/COUNTIFS(Source[CrosslistID],Source[[#This Row],[CrosslistID]],Source[TermDesc],Source[[#This Row],[TermDesc]]))</f>
        <v>1</v>
      </c>
      <c r="AG7243">
        <v>0</v>
      </c>
      <c r="AH7243">
        <v>42.5</v>
      </c>
      <c r="AI7243">
        <v>2.9140000000000001</v>
      </c>
      <c r="AJ7243">
        <v>2.9140000000000001</v>
      </c>
      <c r="AK7243">
        <v>0.2</v>
      </c>
      <c r="AL72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2.9140000000000001</v>
      </c>
      <c r="AM7243">
        <f>IF(AND(Source[[#This Row],[Credit_Noncredit]]="Noncredit",Source[[#This Row],[FTEF]]&gt;0),Source[[#This Row],[NC XLST FTES]]*525/(437.5*Source[[#This Row],[FTEF]]),0)</f>
        <v>17.484000000000002</v>
      </c>
      <c r="AN7243">
        <f>IF(Source[[#This Row],[Credit_Noncredit]]="Credit",Source[[#This Row],[Census Enrollment]],Source[[#This Row],[Noncredit Avg. Attendance]])</f>
        <v>17.484000000000002</v>
      </c>
    </row>
    <row r="7244" spans="1:40" x14ac:dyDescent="0.25">
      <c r="A7244" t="s">
        <v>4484</v>
      </c>
      <c r="B7244" t="s">
        <v>33</v>
      </c>
      <c r="C7244" t="s">
        <v>229</v>
      </c>
      <c r="D7244" t="s">
        <v>554</v>
      </c>
      <c r="E7244" s="4">
        <v>83086</v>
      </c>
      <c r="F7244" s="4" t="s">
        <v>555</v>
      </c>
      <c r="G7244" s="4">
        <v>3421</v>
      </c>
      <c r="H7244" t="str">
        <f>CONCATENATE(Source[[#This Row],[Subject]],TRIM(Source[[#This Row],[Course]]))</f>
        <v>TRST3421</v>
      </c>
      <c r="I7244" t="str">
        <f>VLOOKUP(Source[[#This Row],[SubjCrse]],'Courses and Categories'!$E$2:$G$1816,3,FALSE)</f>
        <v>Noncredit TRST</v>
      </c>
      <c r="J7244">
        <v>701</v>
      </c>
      <c r="K7244" t="s">
        <v>586</v>
      </c>
      <c r="L7244" t="s">
        <v>39</v>
      </c>
      <c r="M7244" t="s">
        <v>40</v>
      </c>
      <c r="N7244" t="s">
        <v>59</v>
      </c>
      <c r="O7244">
        <v>1030</v>
      </c>
      <c r="P7244">
        <v>1245</v>
      </c>
      <c r="Q7244" t="s">
        <v>52</v>
      </c>
      <c r="R7244">
        <v>306</v>
      </c>
      <c r="S7244" t="s">
        <v>53</v>
      </c>
      <c r="T7244">
        <v>1</v>
      </c>
      <c r="U7244" s="1">
        <v>43694</v>
      </c>
      <c r="V7244" s="1">
        <v>43819</v>
      </c>
      <c r="W7244" t="s">
        <v>562</v>
      </c>
      <c r="X7244" t="s">
        <v>46</v>
      </c>
      <c r="Y7244">
        <v>40</v>
      </c>
      <c r="Z7244">
        <v>22</v>
      </c>
      <c r="AA7244">
        <v>30</v>
      </c>
      <c r="AB7244">
        <v>73.333299999999994</v>
      </c>
      <c r="AD7244">
        <f>IF(ISBLANK(Source[[#This Row],[CrosslistID]]),1,1/COUNTIFS(Source[CrosslistID],Source[[#This Row],[CrosslistID]],Source[TermDesc],Source[[#This Row],[TermDesc]]))</f>
        <v>1</v>
      </c>
      <c r="AG7244">
        <v>0</v>
      </c>
      <c r="AH7244">
        <v>73.333299999999994</v>
      </c>
      <c r="AI7244">
        <v>3.29</v>
      </c>
      <c r="AJ7244">
        <v>3.29</v>
      </c>
      <c r="AK7244">
        <v>0.2</v>
      </c>
      <c r="AL72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3.29</v>
      </c>
      <c r="AM7244">
        <f>IF(AND(Source[[#This Row],[Credit_Noncredit]]="Noncredit",Source[[#This Row],[FTEF]]&gt;0),Source[[#This Row],[NC XLST FTES]]*525/(437.5*Source[[#This Row],[FTEF]]),0)</f>
        <v>19.739999999999998</v>
      </c>
      <c r="AN7244">
        <f>IF(Source[[#This Row],[Credit_Noncredit]]="Credit",Source[[#This Row],[Census Enrollment]],Source[[#This Row],[Noncredit Avg. Attendance]])</f>
        <v>19.739999999999998</v>
      </c>
    </row>
    <row r="7245" spans="1:40" x14ac:dyDescent="0.25">
      <c r="A7245" t="s">
        <v>4484</v>
      </c>
      <c r="B7245" t="s">
        <v>33</v>
      </c>
      <c r="C7245" t="s">
        <v>229</v>
      </c>
      <c r="D7245" t="s">
        <v>554</v>
      </c>
      <c r="E7245" s="4">
        <v>83087</v>
      </c>
      <c r="F7245" s="4" t="s">
        <v>555</v>
      </c>
      <c r="G7245" s="4">
        <v>3421</v>
      </c>
      <c r="H7245" t="str">
        <f>CONCATENATE(Source[[#This Row],[Subject]],TRIM(Source[[#This Row],[Course]]))</f>
        <v>TRST3421</v>
      </c>
      <c r="I7245" t="str">
        <f>VLOOKUP(Source[[#This Row],[SubjCrse]],'Courses and Categories'!$E$2:$G$1816,3,FALSE)</f>
        <v>Noncredit TRST</v>
      </c>
      <c r="J7245">
        <v>702</v>
      </c>
      <c r="K7245" t="s">
        <v>586</v>
      </c>
      <c r="L7245" t="s">
        <v>87</v>
      </c>
      <c r="M7245" t="s">
        <v>40</v>
      </c>
      <c r="N7245" t="s">
        <v>59</v>
      </c>
      <c r="O7245">
        <v>1610</v>
      </c>
      <c r="P7245">
        <v>1900</v>
      </c>
      <c r="Q7245" t="s">
        <v>52</v>
      </c>
      <c r="R7245">
        <v>315</v>
      </c>
      <c r="S7245" t="s">
        <v>53</v>
      </c>
      <c r="T7245" t="s">
        <v>44</v>
      </c>
      <c r="U7245" s="1">
        <v>43717</v>
      </c>
      <c r="V7245" s="1">
        <v>43819</v>
      </c>
      <c r="W7245" t="s">
        <v>564</v>
      </c>
      <c r="X7245" t="s">
        <v>46</v>
      </c>
      <c r="Y7245">
        <v>38</v>
      </c>
      <c r="Z7245">
        <v>16</v>
      </c>
      <c r="AA7245">
        <v>30</v>
      </c>
      <c r="AB7245">
        <v>53.333300000000001</v>
      </c>
      <c r="AD7245">
        <f>IF(ISBLANK(Source[[#This Row],[CrosslistID]]),1,1/COUNTIFS(Source[CrosslistID],Source[[#This Row],[CrosslistID]],Source[TermDesc],Source[[#This Row],[TermDesc]]))</f>
        <v>1</v>
      </c>
      <c r="AG7245">
        <v>0</v>
      </c>
      <c r="AH7245">
        <v>53.333300000000001</v>
      </c>
      <c r="AI7245">
        <v>2.81</v>
      </c>
      <c r="AJ7245">
        <v>2.81</v>
      </c>
      <c r="AK7245">
        <v>0.2</v>
      </c>
      <c r="AL72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2.81</v>
      </c>
      <c r="AM7245">
        <f>IF(AND(Source[[#This Row],[Credit_Noncredit]]="Noncredit",Source[[#This Row],[FTEF]]&gt;0),Source[[#This Row],[NC XLST FTES]]*525/(437.5*Source[[#This Row],[FTEF]]),0)</f>
        <v>16.86</v>
      </c>
      <c r="AN7245">
        <f>IF(Source[[#This Row],[Credit_Noncredit]]="Credit",Source[[#This Row],[Census Enrollment]],Source[[#This Row],[Noncredit Avg. Attendance]])</f>
        <v>16.86</v>
      </c>
    </row>
    <row r="7246" spans="1:40" x14ac:dyDescent="0.25">
      <c r="A7246" t="s">
        <v>4484</v>
      </c>
      <c r="B7246" t="s">
        <v>33</v>
      </c>
      <c r="C7246" t="s">
        <v>229</v>
      </c>
      <c r="D7246" t="s">
        <v>554</v>
      </c>
      <c r="E7246" s="4">
        <v>83089</v>
      </c>
      <c r="F7246" s="4" t="s">
        <v>555</v>
      </c>
      <c r="G7246" s="4">
        <v>3422</v>
      </c>
      <c r="H7246" t="str">
        <f>CONCATENATE(Source[[#This Row],[Subject]],TRIM(Source[[#This Row],[Course]]))</f>
        <v>TRST3422</v>
      </c>
      <c r="I7246" t="str">
        <f>VLOOKUP(Source[[#This Row],[SubjCrse]],'Courses and Categories'!$E$2:$G$1816,3,FALSE)</f>
        <v>Noncredit TRST</v>
      </c>
      <c r="J7246">
        <v>701</v>
      </c>
      <c r="K7246" t="s">
        <v>591</v>
      </c>
      <c r="L7246" t="s">
        <v>39</v>
      </c>
      <c r="M7246" t="s">
        <v>40</v>
      </c>
      <c r="N7246" t="s">
        <v>105</v>
      </c>
      <c r="O7246">
        <v>1030</v>
      </c>
      <c r="P7246">
        <v>1245</v>
      </c>
      <c r="Q7246" t="s">
        <v>52</v>
      </c>
      <c r="R7246">
        <v>315</v>
      </c>
      <c r="S7246" t="s">
        <v>53</v>
      </c>
      <c r="T7246">
        <v>1</v>
      </c>
      <c r="U7246" s="1">
        <v>43694</v>
      </c>
      <c r="V7246" s="1">
        <v>43819</v>
      </c>
      <c r="W7246" t="s">
        <v>564</v>
      </c>
      <c r="X7246" t="s">
        <v>46</v>
      </c>
      <c r="Y7246">
        <v>21</v>
      </c>
      <c r="Z7246">
        <v>11</v>
      </c>
      <c r="AA7246">
        <v>30</v>
      </c>
      <c r="AB7246">
        <v>36.666699999999999</v>
      </c>
      <c r="AD7246">
        <f>IF(ISBLANK(Source[[#This Row],[CrosslistID]]),1,1/COUNTIFS(Source[CrosslistID],Source[[#This Row],[CrosslistID]],Source[TermDesc],Source[[#This Row],[TermDesc]]))</f>
        <v>1</v>
      </c>
      <c r="AG7246">
        <v>0</v>
      </c>
      <c r="AH7246">
        <v>36.666699999999999</v>
      </c>
      <c r="AI7246">
        <v>1.9430000000000001</v>
      </c>
      <c r="AJ7246">
        <v>1.9430000000000001</v>
      </c>
      <c r="AK7246">
        <v>0.2</v>
      </c>
      <c r="AL72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1.9430000000000001</v>
      </c>
      <c r="AM7246">
        <f>IF(AND(Source[[#This Row],[Credit_Noncredit]]="Noncredit",Source[[#This Row],[FTEF]]&gt;0),Source[[#This Row],[NC XLST FTES]]*525/(437.5*Source[[#This Row],[FTEF]]),0)</f>
        <v>11.658000000000001</v>
      </c>
      <c r="AN7246">
        <f>IF(Source[[#This Row],[Credit_Noncredit]]="Credit",Source[[#This Row],[Census Enrollment]],Source[[#This Row],[Noncredit Avg. Attendance]])</f>
        <v>11.658000000000001</v>
      </c>
    </row>
    <row r="7247" spans="1:40" x14ac:dyDescent="0.25">
      <c r="A7247" t="s">
        <v>4484</v>
      </c>
      <c r="B7247" t="s">
        <v>33</v>
      </c>
      <c r="C7247" t="s">
        <v>229</v>
      </c>
      <c r="D7247" t="s">
        <v>554</v>
      </c>
      <c r="E7247" s="4">
        <v>83090</v>
      </c>
      <c r="F7247" s="4" t="s">
        <v>555</v>
      </c>
      <c r="G7247" s="4">
        <v>3422</v>
      </c>
      <c r="H7247" t="str">
        <f>CONCATENATE(Source[[#This Row],[Subject]],TRIM(Source[[#This Row],[Course]]))</f>
        <v>TRST3422</v>
      </c>
      <c r="I7247" t="str">
        <f>VLOOKUP(Source[[#This Row],[SubjCrse]],'Courses and Categories'!$E$2:$G$1816,3,FALSE)</f>
        <v>Noncredit TRST</v>
      </c>
      <c r="J7247">
        <v>702</v>
      </c>
      <c r="K7247" t="s">
        <v>591</v>
      </c>
      <c r="L7247" t="s">
        <v>87</v>
      </c>
      <c r="M7247" t="s">
        <v>40</v>
      </c>
      <c r="N7247" t="s">
        <v>105</v>
      </c>
      <c r="O7247">
        <v>1610</v>
      </c>
      <c r="P7247">
        <v>1900</v>
      </c>
      <c r="Q7247" t="s">
        <v>52</v>
      </c>
      <c r="R7247">
        <v>315</v>
      </c>
      <c r="S7247" t="s">
        <v>53</v>
      </c>
      <c r="T7247" t="s">
        <v>44</v>
      </c>
      <c r="U7247" s="1">
        <v>43717</v>
      </c>
      <c r="V7247" s="1">
        <v>43819</v>
      </c>
      <c r="W7247" t="s">
        <v>564</v>
      </c>
      <c r="X7247" t="s">
        <v>46</v>
      </c>
      <c r="Y7247">
        <v>17</v>
      </c>
      <c r="Z7247">
        <v>7</v>
      </c>
      <c r="AA7247">
        <v>30</v>
      </c>
      <c r="AB7247">
        <v>23.333300000000001</v>
      </c>
      <c r="AD7247">
        <f>IF(ISBLANK(Source[[#This Row],[CrosslistID]]),1,1/COUNTIFS(Source[CrosslistID],Source[[#This Row],[CrosslistID]],Source[TermDesc],Source[[#This Row],[TermDesc]]))</f>
        <v>1</v>
      </c>
      <c r="AG7247">
        <v>0</v>
      </c>
      <c r="AH7247">
        <v>23.333300000000001</v>
      </c>
      <c r="AI7247">
        <v>1.514</v>
      </c>
      <c r="AJ7247">
        <v>1.514</v>
      </c>
      <c r="AK7247">
        <v>0.2</v>
      </c>
      <c r="AL72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1.514</v>
      </c>
      <c r="AM7247">
        <f>IF(AND(Source[[#This Row],[Credit_Noncredit]]="Noncredit",Source[[#This Row],[FTEF]]&gt;0),Source[[#This Row],[NC XLST FTES]]*525/(437.5*Source[[#This Row],[FTEF]]),0)</f>
        <v>9.0839999999999996</v>
      </c>
      <c r="AN7247">
        <f>IF(Source[[#This Row],[Credit_Noncredit]]="Credit",Source[[#This Row],[Census Enrollment]],Source[[#This Row],[Noncredit Avg. Attendance]])</f>
        <v>9.0839999999999996</v>
      </c>
    </row>
    <row r="7248" spans="1:40" x14ac:dyDescent="0.25">
      <c r="A7248" t="s">
        <v>4484</v>
      </c>
      <c r="B7248" t="s">
        <v>33</v>
      </c>
      <c r="C7248" t="s">
        <v>229</v>
      </c>
      <c r="D7248" t="s">
        <v>554</v>
      </c>
      <c r="E7248" s="4">
        <v>83266</v>
      </c>
      <c r="F7248" s="4" t="s">
        <v>555</v>
      </c>
      <c r="G7248" s="4">
        <v>3422</v>
      </c>
      <c r="H7248" t="str">
        <f>CONCATENATE(Source[[#This Row],[Subject]],TRIM(Source[[#This Row],[Course]]))</f>
        <v>TRST3422</v>
      </c>
      <c r="I7248" t="str">
        <f>VLOOKUP(Source[[#This Row],[SubjCrse]],'Courses and Categories'!$E$2:$G$1816,3,FALSE)</f>
        <v>Noncredit TRST</v>
      </c>
      <c r="J7248">
        <v>703</v>
      </c>
      <c r="K7248" t="s">
        <v>591</v>
      </c>
      <c r="L7248" t="s">
        <v>50</v>
      </c>
      <c r="M7248" t="s">
        <v>40</v>
      </c>
      <c r="N7248" t="s">
        <v>51</v>
      </c>
      <c r="O7248">
        <v>830</v>
      </c>
      <c r="P7248">
        <v>1420</v>
      </c>
      <c r="Q7248" t="s">
        <v>52</v>
      </c>
      <c r="R7248">
        <v>315</v>
      </c>
      <c r="S7248" t="s">
        <v>53</v>
      </c>
      <c r="T7248" t="s">
        <v>44</v>
      </c>
      <c r="U7248" s="1">
        <v>43715</v>
      </c>
      <c r="V7248" s="1">
        <v>43819</v>
      </c>
      <c r="W7248" t="s">
        <v>587</v>
      </c>
      <c r="X7248" t="s">
        <v>46</v>
      </c>
      <c r="Y7248">
        <v>26</v>
      </c>
      <c r="Z7248">
        <v>19</v>
      </c>
      <c r="AA7248">
        <v>30</v>
      </c>
      <c r="AB7248">
        <v>63.333300000000001</v>
      </c>
      <c r="AD7248">
        <f>IF(ISBLANK(Source[[#This Row],[CrosslistID]]),1,1/COUNTIFS(Source[CrosslistID],Source[[#This Row],[CrosslistID]],Source[TermDesc],Source[[#This Row],[TermDesc]]))</f>
        <v>1</v>
      </c>
      <c r="AG7248">
        <v>0</v>
      </c>
      <c r="AH7248">
        <v>63.333300000000001</v>
      </c>
      <c r="AI7248">
        <v>3.177</v>
      </c>
      <c r="AJ7248">
        <v>3.177</v>
      </c>
      <c r="AK7248">
        <v>0.2</v>
      </c>
      <c r="AL72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3.177</v>
      </c>
      <c r="AM7248">
        <f>IF(AND(Source[[#This Row],[Credit_Noncredit]]="Noncredit",Source[[#This Row],[FTEF]]&gt;0),Source[[#This Row],[NC XLST FTES]]*525/(437.5*Source[[#This Row],[FTEF]]),0)</f>
        <v>19.062000000000001</v>
      </c>
      <c r="AN7248">
        <f>IF(Source[[#This Row],[Credit_Noncredit]]="Credit",Source[[#This Row],[Census Enrollment]],Source[[#This Row],[Noncredit Avg. Attendance]])</f>
        <v>19.062000000000001</v>
      </c>
    </row>
    <row r="7249" spans="1:40" x14ac:dyDescent="0.25">
      <c r="A7249" t="s">
        <v>4484</v>
      </c>
      <c r="B7249" t="s">
        <v>33</v>
      </c>
      <c r="C7249" t="s">
        <v>229</v>
      </c>
      <c r="D7249" t="s">
        <v>554</v>
      </c>
      <c r="E7249" s="4">
        <v>83267</v>
      </c>
      <c r="F7249" s="4" t="s">
        <v>555</v>
      </c>
      <c r="G7249" s="4">
        <v>3422</v>
      </c>
      <c r="H7249" t="str">
        <f>CONCATENATE(Source[[#This Row],[Subject]],TRIM(Source[[#This Row],[Course]]))</f>
        <v>TRST3422</v>
      </c>
      <c r="I7249" t="str">
        <f>VLOOKUP(Source[[#This Row],[SubjCrse]],'Courses and Categories'!$E$2:$G$1816,3,FALSE)</f>
        <v>Noncredit TRST</v>
      </c>
      <c r="J7249">
        <v>704</v>
      </c>
      <c r="K7249" t="s">
        <v>591</v>
      </c>
      <c r="L7249" t="s">
        <v>87</v>
      </c>
      <c r="M7249" t="s">
        <v>40</v>
      </c>
      <c r="N7249" t="s">
        <v>105</v>
      </c>
      <c r="O7249">
        <v>1610</v>
      </c>
      <c r="P7249">
        <v>1900</v>
      </c>
      <c r="Q7249" t="s">
        <v>572</v>
      </c>
      <c r="S7249" t="s">
        <v>53</v>
      </c>
      <c r="T7249" t="s">
        <v>44</v>
      </c>
      <c r="U7249" s="1">
        <v>43717</v>
      </c>
      <c r="V7249" s="1">
        <v>43819</v>
      </c>
      <c r="W7249" t="s">
        <v>590</v>
      </c>
      <c r="X7249" t="s">
        <v>46</v>
      </c>
      <c r="Y7249">
        <v>35</v>
      </c>
      <c r="Z7249">
        <v>22</v>
      </c>
      <c r="AA7249">
        <v>30</v>
      </c>
      <c r="AB7249">
        <v>73.333299999999994</v>
      </c>
      <c r="AD7249">
        <f>IF(ISBLANK(Source[[#This Row],[CrosslistID]]),1,1/COUNTIFS(Source[CrosslistID],Source[[#This Row],[CrosslistID]],Source[TermDesc],Source[[#This Row],[TermDesc]]))</f>
        <v>1</v>
      </c>
      <c r="AG7249">
        <v>0</v>
      </c>
      <c r="AH7249">
        <v>73.333299999999994</v>
      </c>
      <c r="AI7249">
        <v>3.41</v>
      </c>
      <c r="AJ7249">
        <v>3.41</v>
      </c>
      <c r="AK7249">
        <v>0.2</v>
      </c>
      <c r="AL72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3.41</v>
      </c>
      <c r="AM7249">
        <f>IF(AND(Source[[#This Row],[Credit_Noncredit]]="Noncredit",Source[[#This Row],[FTEF]]&gt;0),Source[[#This Row],[NC XLST FTES]]*525/(437.5*Source[[#This Row],[FTEF]]),0)</f>
        <v>20.46</v>
      </c>
      <c r="AN7249">
        <f>IF(Source[[#This Row],[Credit_Noncredit]]="Credit",Source[[#This Row],[Census Enrollment]],Source[[#This Row],[Noncredit Avg. Attendance]])</f>
        <v>20.46</v>
      </c>
    </row>
    <row r="7250" spans="1:40" x14ac:dyDescent="0.25">
      <c r="A7250" t="s">
        <v>4484</v>
      </c>
      <c r="B7250" t="s">
        <v>33</v>
      </c>
      <c r="C7250" t="s">
        <v>229</v>
      </c>
      <c r="D7250" t="s">
        <v>554</v>
      </c>
      <c r="E7250" s="4">
        <v>83268</v>
      </c>
      <c r="F7250" s="4" t="s">
        <v>555</v>
      </c>
      <c r="G7250" s="4">
        <v>3422</v>
      </c>
      <c r="H7250" t="str">
        <f>CONCATENATE(Source[[#This Row],[Subject]],TRIM(Source[[#This Row],[Course]]))</f>
        <v>TRST3422</v>
      </c>
      <c r="I7250" t="str">
        <f>VLOOKUP(Source[[#This Row],[SubjCrse]],'Courses and Categories'!$E$2:$G$1816,3,FALSE)</f>
        <v>Noncredit TRST</v>
      </c>
      <c r="J7250">
        <v>705</v>
      </c>
      <c r="K7250" t="s">
        <v>591</v>
      </c>
      <c r="L7250" t="s">
        <v>87</v>
      </c>
      <c r="M7250" t="s">
        <v>40</v>
      </c>
      <c r="N7250" t="s">
        <v>105</v>
      </c>
      <c r="O7250">
        <v>1610</v>
      </c>
      <c r="P7250">
        <v>1900</v>
      </c>
      <c r="Q7250" t="s">
        <v>571</v>
      </c>
      <c r="S7250" t="s">
        <v>248</v>
      </c>
      <c r="T7250" t="s">
        <v>44</v>
      </c>
      <c r="U7250" s="1">
        <v>43717</v>
      </c>
      <c r="V7250" s="1">
        <v>43819</v>
      </c>
      <c r="W7250" t="s">
        <v>1872</v>
      </c>
      <c r="X7250" t="s">
        <v>46</v>
      </c>
      <c r="Y7250">
        <v>27</v>
      </c>
      <c r="Z7250">
        <v>19</v>
      </c>
      <c r="AA7250">
        <v>30</v>
      </c>
      <c r="AB7250">
        <v>63.333300000000001</v>
      </c>
      <c r="AD7250">
        <f>IF(ISBLANK(Source[[#This Row],[CrosslistID]]),1,1/COUNTIFS(Source[CrosslistID],Source[[#This Row],[CrosslistID]],Source[TermDesc],Source[[#This Row],[TermDesc]]))</f>
        <v>1</v>
      </c>
      <c r="AG7250">
        <v>0</v>
      </c>
      <c r="AH7250">
        <v>63.333300000000001</v>
      </c>
      <c r="AI7250">
        <v>2.6739999999999999</v>
      </c>
      <c r="AJ7250">
        <v>2.6739999999999999</v>
      </c>
      <c r="AK7250">
        <v>0.2</v>
      </c>
      <c r="AL72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2.6739999999999999</v>
      </c>
      <c r="AM7250">
        <f>IF(AND(Source[[#This Row],[Credit_Noncredit]]="Noncredit",Source[[#This Row],[FTEF]]&gt;0),Source[[#This Row],[NC XLST FTES]]*525/(437.5*Source[[#This Row],[FTEF]]),0)</f>
        <v>16.044</v>
      </c>
      <c r="AN7250">
        <f>IF(Source[[#This Row],[Credit_Noncredit]]="Credit",Source[[#This Row],[Census Enrollment]],Source[[#This Row],[Noncredit Avg. Attendance]])</f>
        <v>16.044</v>
      </c>
    </row>
    <row r="7251" spans="1:40" x14ac:dyDescent="0.25">
      <c r="A7251" t="s">
        <v>4484</v>
      </c>
      <c r="B7251" t="s">
        <v>33</v>
      </c>
      <c r="C7251" t="s">
        <v>229</v>
      </c>
      <c r="D7251" t="s">
        <v>554</v>
      </c>
      <c r="E7251" s="4">
        <v>83398</v>
      </c>
      <c r="F7251" s="4" t="s">
        <v>555</v>
      </c>
      <c r="G7251" s="4">
        <v>3423</v>
      </c>
      <c r="H7251" t="str">
        <f>CONCATENATE(Source[[#This Row],[Subject]],TRIM(Source[[#This Row],[Course]]))</f>
        <v>TRST3423</v>
      </c>
      <c r="I7251" t="str">
        <f>VLOOKUP(Source[[#This Row],[SubjCrse]],'Courses and Categories'!$E$2:$G$1816,3,FALSE)</f>
        <v>Noncredit TRST</v>
      </c>
      <c r="J7251">
        <v>701</v>
      </c>
      <c r="K7251" t="s">
        <v>592</v>
      </c>
      <c r="L7251" t="s">
        <v>87</v>
      </c>
      <c r="M7251" t="s">
        <v>40</v>
      </c>
      <c r="N7251" t="s">
        <v>105</v>
      </c>
      <c r="O7251">
        <v>1630</v>
      </c>
      <c r="P7251">
        <v>1845</v>
      </c>
      <c r="Q7251" t="s">
        <v>52</v>
      </c>
      <c r="R7251">
        <v>314</v>
      </c>
      <c r="S7251" t="s">
        <v>53</v>
      </c>
      <c r="T7251">
        <v>1</v>
      </c>
      <c r="U7251" s="1">
        <v>43694</v>
      </c>
      <c r="V7251" s="1">
        <v>43819</v>
      </c>
      <c r="W7251" t="s">
        <v>589</v>
      </c>
      <c r="X7251" t="s">
        <v>46</v>
      </c>
      <c r="Y7251">
        <v>41</v>
      </c>
      <c r="Z7251">
        <v>31</v>
      </c>
      <c r="AA7251">
        <v>30</v>
      </c>
      <c r="AB7251">
        <v>103.33329999999999</v>
      </c>
      <c r="AD7251">
        <f>IF(ISBLANK(Source[[#This Row],[CrosslistID]]),1,1/COUNTIFS(Source[CrosslistID],Source[[#This Row],[CrosslistID]],Source[TermDesc],Source[[#This Row],[TermDesc]]))</f>
        <v>1</v>
      </c>
      <c r="AG7251">
        <v>0</v>
      </c>
      <c r="AH7251">
        <v>103.33329999999999</v>
      </c>
      <c r="AI7251">
        <v>3.5870000000000002</v>
      </c>
      <c r="AJ7251">
        <v>3.5870000000000002</v>
      </c>
      <c r="AK7251">
        <v>0.2</v>
      </c>
      <c r="AL72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3.5870000000000002</v>
      </c>
      <c r="AM7251">
        <f>IF(AND(Source[[#This Row],[Credit_Noncredit]]="Noncredit",Source[[#This Row],[FTEF]]&gt;0),Source[[#This Row],[NC XLST FTES]]*525/(437.5*Source[[#This Row],[FTEF]]),0)</f>
        <v>21.522000000000002</v>
      </c>
      <c r="AN7251">
        <f>IF(Source[[#This Row],[Credit_Noncredit]]="Credit",Source[[#This Row],[Census Enrollment]],Source[[#This Row],[Noncredit Avg. Attendance]])</f>
        <v>21.522000000000002</v>
      </c>
    </row>
    <row r="7252" spans="1:40" x14ac:dyDescent="0.25">
      <c r="A7252" t="s">
        <v>4484</v>
      </c>
      <c r="B7252" t="s">
        <v>33</v>
      </c>
      <c r="C7252" t="s">
        <v>229</v>
      </c>
      <c r="D7252" t="s">
        <v>554</v>
      </c>
      <c r="E7252" s="4">
        <v>83091</v>
      </c>
      <c r="F7252" s="4" t="s">
        <v>555</v>
      </c>
      <c r="G7252" s="4">
        <v>3423</v>
      </c>
      <c r="H7252" t="str">
        <f>CONCATENATE(Source[[#This Row],[Subject]],TRIM(Source[[#This Row],[Course]]))</f>
        <v>TRST3423</v>
      </c>
      <c r="I7252" t="str">
        <f>VLOOKUP(Source[[#This Row],[SubjCrse]],'Courses and Categories'!$E$2:$G$1816,3,FALSE)</f>
        <v>Noncredit TRST</v>
      </c>
      <c r="J7252">
        <v>702</v>
      </c>
      <c r="K7252" t="s">
        <v>592</v>
      </c>
      <c r="L7252" t="s">
        <v>87</v>
      </c>
      <c r="M7252" t="s">
        <v>40</v>
      </c>
      <c r="N7252" t="s">
        <v>59</v>
      </c>
      <c r="O7252">
        <v>1610</v>
      </c>
      <c r="P7252">
        <v>1900</v>
      </c>
      <c r="Q7252" t="s">
        <v>52</v>
      </c>
      <c r="R7252">
        <v>322</v>
      </c>
      <c r="S7252" t="s">
        <v>53</v>
      </c>
      <c r="T7252" t="s">
        <v>44</v>
      </c>
      <c r="U7252" s="1">
        <v>43717</v>
      </c>
      <c r="V7252" s="1">
        <v>43819</v>
      </c>
      <c r="W7252" t="s">
        <v>1875</v>
      </c>
      <c r="X7252" t="s">
        <v>46</v>
      </c>
      <c r="Y7252">
        <v>45</v>
      </c>
      <c r="Z7252">
        <v>45</v>
      </c>
      <c r="AA7252">
        <v>30</v>
      </c>
      <c r="AB7252">
        <v>150</v>
      </c>
      <c r="AD7252">
        <f>IF(ISBLANK(Source[[#This Row],[CrosslistID]]),1,1/COUNTIFS(Source[CrosslistID],Source[[#This Row],[CrosslistID]],Source[TermDesc],Source[[#This Row],[TermDesc]]))</f>
        <v>1</v>
      </c>
      <c r="AG7252">
        <v>0</v>
      </c>
      <c r="AH7252">
        <v>150</v>
      </c>
      <c r="AI7252">
        <v>2.714</v>
      </c>
      <c r="AJ7252">
        <v>2.714</v>
      </c>
      <c r="AK7252">
        <v>0.2</v>
      </c>
      <c r="AL72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2.714</v>
      </c>
      <c r="AM7252">
        <f>IF(AND(Source[[#This Row],[Credit_Noncredit]]="Noncredit",Source[[#This Row],[FTEF]]&gt;0),Source[[#This Row],[NC XLST FTES]]*525/(437.5*Source[[#This Row],[FTEF]]),0)</f>
        <v>16.283999999999999</v>
      </c>
      <c r="AN7252">
        <f>IF(Source[[#This Row],[Credit_Noncredit]]="Credit",Source[[#This Row],[Census Enrollment]],Source[[#This Row],[Noncredit Avg. Attendance]])</f>
        <v>16.283999999999999</v>
      </c>
    </row>
    <row r="7253" spans="1:40" x14ac:dyDescent="0.25">
      <c r="A7253" t="s">
        <v>4484</v>
      </c>
      <c r="B7253" t="s">
        <v>33</v>
      </c>
      <c r="C7253" t="s">
        <v>229</v>
      </c>
      <c r="D7253" t="s">
        <v>554</v>
      </c>
      <c r="E7253" s="4">
        <v>83150</v>
      </c>
      <c r="F7253" s="4" t="s">
        <v>555</v>
      </c>
      <c r="G7253" s="4">
        <v>3424</v>
      </c>
      <c r="H7253" t="str">
        <f>CONCATENATE(Source[[#This Row],[Subject]],TRIM(Source[[#This Row],[Course]]))</f>
        <v>TRST3424</v>
      </c>
      <c r="I7253" t="str">
        <f>VLOOKUP(Source[[#This Row],[SubjCrse]],'Courses and Categories'!$E$2:$G$1816,3,FALSE)</f>
        <v>Noncredit TRST</v>
      </c>
      <c r="J7253">
        <v>701</v>
      </c>
      <c r="K7253" t="s">
        <v>596</v>
      </c>
      <c r="L7253" t="s">
        <v>39</v>
      </c>
      <c r="M7253" t="s">
        <v>40</v>
      </c>
      <c r="N7253" t="s">
        <v>105</v>
      </c>
      <c r="O7253">
        <v>800</v>
      </c>
      <c r="P7253">
        <v>1015</v>
      </c>
      <c r="Q7253" t="s">
        <v>52</v>
      </c>
      <c r="R7253">
        <v>315</v>
      </c>
      <c r="S7253" t="s">
        <v>53</v>
      </c>
      <c r="T7253">
        <v>1</v>
      </c>
      <c r="U7253" s="1">
        <v>43694</v>
      </c>
      <c r="V7253" s="1">
        <v>43819</v>
      </c>
      <c r="W7253" t="s">
        <v>564</v>
      </c>
      <c r="X7253" t="s">
        <v>46</v>
      </c>
      <c r="Y7253">
        <v>22</v>
      </c>
      <c r="Z7253">
        <v>9</v>
      </c>
      <c r="AA7253">
        <v>30</v>
      </c>
      <c r="AB7253">
        <v>30</v>
      </c>
      <c r="AD7253">
        <f>IF(ISBLANK(Source[[#This Row],[CrosslistID]]),1,1/COUNTIFS(Source[CrosslistID],Source[[#This Row],[CrosslistID]],Source[TermDesc],Source[[#This Row],[TermDesc]]))</f>
        <v>1</v>
      </c>
      <c r="AG7253">
        <v>0</v>
      </c>
      <c r="AH7253">
        <v>30</v>
      </c>
      <c r="AI7253">
        <v>1.6759999999999999</v>
      </c>
      <c r="AJ7253">
        <v>1.6759999999999999</v>
      </c>
      <c r="AK7253">
        <v>0.2</v>
      </c>
      <c r="AL72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1.6759999999999999</v>
      </c>
      <c r="AM7253">
        <f>IF(AND(Source[[#This Row],[Credit_Noncredit]]="Noncredit",Source[[#This Row],[FTEF]]&gt;0),Source[[#This Row],[NC XLST FTES]]*525/(437.5*Source[[#This Row],[FTEF]]),0)</f>
        <v>10.055999999999999</v>
      </c>
      <c r="AN7253">
        <f>IF(Source[[#This Row],[Credit_Noncredit]]="Credit",Source[[#This Row],[Census Enrollment]],Source[[#This Row],[Noncredit Avg. Attendance]])</f>
        <v>10.055999999999999</v>
      </c>
    </row>
    <row r="7254" spans="1:40" x14ac:dyDescent="0.25">
      <c r="A7254" t="s">
        <v>4484</v>
      </c>
      <c r="B7254" t="s">
        <v>33</v>
      </c>
      <c r="C7254" t="s">
        <v>229</v>
      </c>
      <c r="D7254" t="s">
        <v>554</v>
      </c>
      <c r="E7254" s="4">
        <v>83271</v>
      </c>
      <c r="F7254" s="4" t="s">
        <v>555</v>
      </c>
      <c r="G7254" s="4">
        <v>3424</v>
      </c>
      <c r="H7254" t="str">
        <f>CONCATENATE(Source[[#This Row],[Subject]],TRIM(Source[[#This Row],[Course]]))</f>
        <v>TRST3424</v>
      </c>
      <c r="I7254" t="str">
        <f>VLOOKUP(Source[[#This Row],[SubjCrse]],'Courses and Categories'!$E$2:$G$1816,3,FALSE)</f>
        <v>Noncredit TRST</v>
      </c>
      <c r="J7254">
        <v>703</v>
      </c>
      <c r="K7254" t="s">
        <v>596</v>
      </c>
      <c r="L7254" t="s">
        <v>87</v>
      </c>
      <c r="M7254" t="s">
        <v>40</v>
      </c>
      <c r="N7254" t="s">
        <v>59</v>
      </c>
      <c r="O7254">
        <v>1610</v>
      </c>
      <c r="P7254">
        <v>1900</v>
      </c>
      <c r="Q7254" t="s">
        <v>572</v>
      </c>
      <c r="S7254" t="s">
        <v>53</v>
      </c>
      <c r="T7254" t="s">
        <v>44</v>
      </c>
      <c r="U7254" s="1">
        <v>43717</v>
      </c>
      <c r="V7254" s="1">
        <v>43819</v>
      </c>
      <c r="W7254" t="s">
        <v>1877</v>
      </c>
      <c r="X7254" t="s">
        <v>46</v>
      </c>
      <c r="Y7254">
        <v>43</v>
      </c>
      <c r="Z7254">
        <v>32</v>
      </c>
      <c r="AA7254">
        <v>30</v>
      </c>
      <c r="AB7254">
        <v>106.66670000000001</v>
      </c>
      <c r="AD7254">
        <f>IF(ISBLANK(Source[[#This Row],[CrosslistID]]),1,1/COUNTIFS(Source[CrosslistID],Source[[#This Row],[CrosslistID]],Source[TermDesc],Source[[#This Row],[TermDesc]]))</f>
        <v>1</v>
      </c>
      <c r="AG7254">
        <v>0</v>
      </c>
      <c r="AH7254">
        <v>106.66670000000001</v>
      </c>
      <c r="AI7254">
        <v>5.1710000000000003</v>
      </c>
      <c r="AJ7254">
        <v>5.1710000000000003</v>
      </c>
      <c r="AK7254">
        <v>0.2</v>
      </c>
      <c r="AL72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5.1710000000000003</v>
      </c>
      <c r="AM7254">
        <f>IF(AND(Source[[#This Row],[Credit_Noncredit]]="Noncredit",Source[[#This Row],[FTEF]]&gt;0),Source[[#This Row],[NC XLST FTES]]*525/(437.5*Source[[#This Row],[FTEF]]),0)</f>
        <v>31.026</v>
      </c>
      <c r="AN7254">
        <f>IF(Source[[#This Row],[Credit_Noncredit]]="Credit",Source[[#This Row],[Census Enrollment]],Source[[#This Row],[Noncredit Avg. Attendance]])</f>
        <v>31.026</v>
      </c>
    </row>
    <row r="7255" spans="1:40" x14ac:dyDescent="0.25">
      <c r="A7255" t="s">
        <v>4484</v>
      </c>
      <c r="B7255" t="s">
        <v>33</v>
      </c>
      <c r="C7255" t="s">
        <v>229</v>
      </c>
      <c r="D7255" t="s">
        <v>554</v>
      </c>
      <c r="E7255" s="4">
        <v>83272</v>
      </c>
      <c r="F7255" s="4" t="s">
        <v>555</v>
      </c>
      <c r="G7255" s="4">
        <v>3424</v>
      </c>
      <c r="H7255" t="str">
        <f>CONCATENATE(Source[[#This Row],[Subject]],TRIM(Source[[#This Row],[Course]]))</f>
        <v>TRST3424</v>
      </c>
      <c r="I7255" t="str">
        <f>VLOOKUP(Source[[#This Row],[SubjCrse]],'Courses and Categories'!$E$2:$G$1816,3,FALSE)</f>
        <v>Noncredit TRST</v>
      </c>
      <c r="J7255">
        <v>704</v>
      </c>
      <c r="K7255" t="s">
        <v>596</v>
      </c>
      <c r="L7255" t="s">
        <v>87</v>
      </c>
      <c r="M7255" t="s">
        <v>40</v>
      </c>
      <c r="N7255" t="s">
        <v>59</v>
      </c>
      <c r="O7255">
        <v>1610</v>
      </c>
      <c r="P7255">
        <v>1900</v>
      </c>
      <c r="Q7255" t="s">
        <v>571</v>
      </c>
      <c r="S7255" t="s">
        <v>248</v>
      </c>
      <c r="T7255" t="s">
        <v>44</v>
      </c>
      <c r="U7255" s="1">
        <v>43717</v>
      </c>
      <c r="V7255" s="1">
        <v>43819</v>
      </c>
      <c r="W7255" t="s">
        <v>594</v>
      </c>
      <c r="X7255" t="s">
        <v>46</v>
      </c>
      <c r="Y7255">
        <v>38</v>
      </c>
      <c r="Z7255">
        <v>30</v>
      </c>
      <c r="AA7255">
        <v>30</v>
      </c>
      <c r="AB7255">
        <v>100</v>
      </c>
      <c r="AD7255">
        <f>IF(ISBLANK(Source[[#This Row],[CrosslistID]]),1,1/COUNTIFS(Source[CrosslistID],Source[[#This Row],[CrosslistID]],Source[TermDesc],Source[[#This Row],[TermDesc]]))</f>
        <v>1</v>
      </c>
      <c r="AG7255">
        <v>0</v>
      </c>
      <c r="AH7255">
        <v>100</v>
      </c>
      <c r="AI7255">
        <v>4.5999999999999996</v>
      </c>
      <c r="AJ7255">
        <v>4.5999999999999996</v>
      </c>
      <c r="AK7255">
        <v>0.2</v>
      </c>
      <c r="AL72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4.5999999999999996</v>
      </c>
      <c r="AM7255">
        <f>IF(AND(Source[[#This Row],[Credit_Noncredit]]="Noncredit",Source[[#This Row],[FTEF]]&gt;0),Source[[#This Row],[NC XLST FTES]]*525/(437.5*Source[[#This Row],[FTEF]]),0)</f>
        <v>27.6</v>
      </c>
      <c r="AN7255">
        <f>IF(Source[[#This Row],[Credit_Noncredit]]="Credit",Source[[#This Row],[Census Enrollment]],Source[[#This Row],[Noncredit Avg. Attendance]])</f>
        <v>27.6</v>
      </c>
    </row>
    <row r="7256" spans="1:40" x14ac:dyDescent="0.25">
      <c r="A7256" t="s">
        <v>4484</v>
      </c>
      <c r="B7256" t="s">
        <v>33</v>
      </c>
      <c r="C7256" t="s">
        <v>229</v>
      </c>
      <c r="D7256" t="s">
        <v>554</v>
      </c>
      <c r="E7256" s="4">
        <v>83220</v>
      </c>
      <c r="F7256" s="4" t="s">
        <v>555</v>
      </c>
      <c r="G7256" s="4">
        <v>3531</v>
      </c>
      <c r="H7256" t="str">
        <f>CONCATENATE(Source[[#This Row],[Subject]],TRIM(Source[[#This Row],[Course]]))</f>
        <v>TRST3531</v>
      </c>
      <c r="I7256" t="str">
        <f>VLOOKUP(Source[[#This Row],[SubjCrse]],'Courses and Categories'!$E$2:$G$1816,3,FALSE)</f>
        <v>Noncredit TRST</v>
      </c>
      <c r="J7256">
        <v>701</v>
      </c>
      <c r="K7256" t="s">
        <v>597</v>
      </c>
      <c r="L7256" t="s">
        <v>87</v>
      </c>
      <c r="M7256" t="s">
        <v>40</v>
      </c>
      <c r="N7256" t="s">
        <v>59</v>
      </c>
      <c r="O7256">
        <v>1915</v>
      </c>
      <c r="P7256">
        <v>2130</v>
      </c>
      <c r="Q7256" t="s">
        <v>52</v>
      </c>
      <c r="R7256">
        <v>213</v>
      </c>
      <c r="S7256" t="s">
        <v>53</v>
      </c>
      <c r="T7256">
        <v>1</v>
      </c>
      <c r="U7256" s="1">
        <v>43694</v>
      </c>
      <c r="V7256" s="1">
        <v>43819</v>
      </c>
      <c r="W7256" t="s">
        <v>598</v>
      </c>
      <c r="X7256" t="s">
        <v>46</v>
      </c>
      <c r="Y7256">
        <v>53</v>
      </c>
      <c r="Z7256">
        <v>35</v>
      </c>
      <c r="AA7256">
        <v>30</v>
      </c>
      <c r="AB7256">
        <v>116.66670000000001</v>
      </c>
      <c r="AD7256">
        <f>IF(ISBLANK(Source[[#This Row],[CrosslistID]]),1,1/COUNTIFS(Source[CrosslistID],Source[[#This Row],[CrosslistID]],Source[TermDesc],Source[[#This Row],[TermDesc]]))</f>
        <v>1</v>
      </c>
      <c r="AG7256">
        <v>0</v>
      </c>
      <c r="AH7256">
        <v>116.66670000000001</v>
      </c>
      <c r="AI7256">
        <v>4.9290000000000003</v>
      </c>
      <c r="AJ7256">
        <v>4.9290000000000003</v>
      </c>
      <c r="AK7256">
        <v>0.2</v>
      </c>
      <c r="AL72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4.9290000000000003</v>
      </c>
      <c r="AM7256">
        <f>IF(AND(Source[[#This Row],[Credit_Noncredit]]="Noncredit",Source[[#This Row],[FTEF]]&gt;0),Source[[#This Row],[NC XLST FTES]]*525/(437.5*Source[[#This Row],[FTEF]]),0)</f>
        <v>29.574000000000005</v>
      </c>
      <c r="AN7256">
        <f>IF(Source[[#This Row],[Credit_Noncredit]]="Credit",Source[[#This Row],[Census Enrollment]],Source[[#This Row],[Noncredit Avg. Attendance]])</f>
        <v>29.574000000000005</v>
      </c>
    </row>
    <row r="7257" spans="1:40" x14ac:dyDescent="0.25">
      <c r="A7257" t="s">
        <v>4484</v>
      </c>
      <c r="B7257" t="s">
        <v>33</v>
      </c>
      <c r="C7257" t="s">
        <v>229</v>
      </c>
      <c r="D7257" t="s">
        <v>554</v>
      </c>
      <c r="E7257" s="4">
        <v>83230</v>
      </c>
      <c r="F7257" s="4" t="s">
        <v>555</v>
      </c>
      <c r="G7257" s="4">
        <v>3531</v>
      </c>
      <c r="H7257" t="str">
        <f>CONCATENATE(Source[[#This Row],[Subject]],TRIM(Source[[#This Row],[Course]]))</f>
        <v>TRST3531</v>
      </c>
      <c r="I7257" t="str">
        <f>VLOOKUP(Source[[#This Row],[SubjCrse]],'Courses and Categories'!$E$2:$G$1816,3,FALSE)</f>
        <v>Noncredit TRST</v>
      </c>
      <c r="J7257">
        <v>702</v>
      </c>
      <c r="K7257" t="s">
        <v>597</v>
      </c>
      <c r="L7257" t="s">
        <v>87</v>
      </c>
      <c r="M7257" t="s">
        <v>40</v>
      </c>
      <c r="N7257" t="s">
        <v>59</v>
      </c>
      <c r="O7257">
        <v>1610</v>
      </c>
      <c r="P7257">
        <v>1900</v>
      </c>
      <c r="Q7257" t="s">
        <v>572</v>
      </c>
      <c r="S7257" t="s">
        <v>53</v>
      </c>
      <c r="T7257" t="s">
        <v>44</v>
      </c>
      <c r="U7257" s="1">
        <v>43717</v>
      </c>
      <c r="V7257" s="1">
        <v>43819</v>
      </c>
      <c r="W7257" t="s">
        <v>599</v>
      </c>
      <c r="X7257" t="s">
        <v>46</v>
      </c>
      <c r="Y7257">
        <v>31</v>
      </c>
      <c r="Z7257">
        <v>26</v>
      </c>
      <c r="AA7257">
        <v>30</v>
      </c>
      <c r="AB7257">
        <v>86.666700000000006</v>
      </c>
      <c r="AD7257">
        <f>IF(ISBLANK(Source[[#This Row],[CrosslistID]]),1,1/COUNTIFS(Source[CrosslistID],Source[[#This Row],[CrosslistID]],Source[TermDesc],Source[[#This Row],[TermDesc]]))</f>
        <v>1</v>
      </c>
      <c r="AG7257">
        <v>0</v>
      </c>
      <c r="AH7257">
        <v>86.666700000000006</v>
      </c>
      <c r="AI7257">
        <v>2.5539999999999998</v>
      </c>
      <c r="AJ7257">
        <v>2.5539999999999998</v>
      </c>
      <c r="AK7257">
        <v>0.2</v>
      </c>
      <c r="AL72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2.5539999999999998</v>
      </c>
      <c r="AM7257">
        <f>IF(AND(Source[[#This Row],[Credit_Noncredit]]="Noncredit",Source[[#This Row],[FTEF]]&gt;0),Source[[#This Row],[NC XLST FTES]]*525/(437.5*Source[[#This Row],[FTEF]]),0)</f>
        <v>15.324</v>
      </c>
      <c r="AN7257">
        <f>IF(Source[[#This Row],[Credit_Noncredit]]="Credit",Source[[#This Row],[Census Enrollment]],Source[[#This Row],[Noncredit Avg. Attendance]])</f>
        <v>15.324</v>
      </c>
    </row>
    <row r="7258" spans="1:40" x14ac:dyDescent="0.25">
      <c r="A7258" t="s">
        <v>4484</v>
      </c>
      <c r="B7258" t="s">
        <v>33</v>
      </c>
      <c r="C7258" t="s">
        <v>229</v>
      </c>
      <c r="D7258" t="s">
        <v>554</v>
      </c>
      <c r="E7258" s="4">
        <v>82540</v>
      </c>
      <c r="F7258" s="4" t="s">
        <v>555</v>
      </c>
      <c r="G7258" s="4">
        <v>3532</v>
      </c>
      <c r="H7258" t="str">
        <f>CONCATENATE(Source[[#This Row],[Subject]],TRIM(Source[[#This Row],[Course]]))</f>
        <v>TRST3532</v>
      </c>
      <c r="I7258" t="str">
        <f>VLOOKUP(Source[[#This Row],[SubjCrse]],'Courses and Categories'!$E$2:$G$1816,3,FALSE)</f>
        <v>Noncredit TRST</v>
      </c>
      <c r="J7258">
        <v>101</v>
      </c>
      <c r="K7258" t="s">
        <v>600</v>
      </c>
      <c r="L7258" t="s">
        <v>87</v>
      </c>
      <c r="M7258" t="s">
        <v>40</v>
      </c>
      <c r="N7258" t="s">
        <v>105</v>
      </c>
      <c r="O7258">
        <v>1610</v>
      </c>
      <c r="P7258">
        <v>1900</v>
      </c>
      <c r="Q7258" t="s">
        <v>240</v>
      </c>
      <c r="R7258">
        <v>260</v>
      </c>
      <c r="S7258" t="s">
        <v>134</v>
      </c>
      <c r="T7258" t="s">
        <v>44</v>
      </c>
      <c r="U7258" s="1">
        <v>43717</v>
      </c>
      <c r="V7258" s="1">
        <v>43819</v>
      </c>
      <c r="W7258" t="s">
        <v>598</v>
      </c>
      <c r="X7258" t="s">
        <v>46</v>
      </c>
      <c r="Y7258">
        <v>31</v>
      </c>
      <c r="Z7258">
        <v>23</v>
      </c>
      <c r="AA7258">
        <v>30</v>
      </c>
      <c r="AB7258">
        <v>76.666700000000006</v>
      </c>
      <c r="AD7258">
        <f>IF(ISBLANK(Source[[#This Row],[CrosslistID]]),1,1/COUNTIFS(Source[CrosslistID],Source[[#This Row],[CrosslistID]],Source[TermDesc],Source[[#This Row],[TermDesc]]))</f>
        <v>1</v>
      </c>
      <c r="AG7258">
        <v>0</v>
      </c>
      <c r="AH7258">
        <v>76.666700000000006</v>
      </c>
      <c r="AI7258">
        <v>3.823</v>
      </c>
      <c r="AJ7258">
        <v>3.823</v>
      </c>
      <c r="AK7258">
        <v>0.2</v>
      </c>
      <c r="AL72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3.823</v>
      </c>
      <c r="AM7258">
        <f>IF(AND(Source[[#This Row],[Credit_Noncredit]]="Noncredit",Source[[#This Row],[FTEF]]&gt;0),Source[[#This Row],[NC XLST FTES]]*525/(437.5*Source[[#This Row],[FTEF]]),0)</f>
        <v>22.937999999999999</v>
      </c>
      <c r="AN7258">
        <f>IF(Source[[#This Row],[Credit_Noncredit]]="Credit",Source[[#This Row],[Census Enrollment]],Source[[#This Row],[Noncredit Avg. Attendance]])</f>
        <v>22.937999999999999</v>
      </c>
    </row>
    <row r="7259" spans="1:40" x14ac:dyDescent="0.25">
      <c r="A7259" t="s">
        <v>4484</v>
      </c>
      <c r="B7259" t="s">
        <v>33</v>
      </c>
      <c r="C7259" t="s">
        <v>229</v>
      </c>
      <c r="D7259" t="s">
        <v>554</v>
      </c>
      <c r="E7259" s="4">
        <v>83516</v>
      </c>
      <c r="F7259" s="4" t="s">
        <v>555</v>
      </c>
      <c r="G7259" s="4">
        <v>3533</v>
      </c>
      <c r="H7259" t="str">
        <f>CONCATENATE(Source[[#This Row],[Subject]],TRIM(Source[[#This Row],[Course]]))</f>
        <v>TRST3533</v>
      </c>
      <c r="I7259" t="str">
        <f>VLOOKUP(Source[[#This Row],[SubjCrse]],'Courses and Categories'!$E$2:$G$1816,3,FALSE)</f>
        <v>Noncredit TRST</v>
      </c>
      <c r="J7259">
        <v>701</v>
      </c>
      <c r="K7259" t="s">
        <v>601</v>
      </c>
      <c r="L7259" t="s">
        <v>39</v>
      </c>
      <c r="M7259" t="s">
        <v>40</v>
      </c>
      <c r="N7259" t="s">
        <v>105</v>
      </c>
      <c r="O7259">
        <v>800</v>
      </c>
      <c r="P7259">
        <v>1015</v>
      </c>
      <c r="Q7259" t="s">
        <v>52</v>
      </c>
      <c r="R7259">
        <v>214</v>
      </c>
      <c r="S7259" t="s">
        <v>53</v>
      </c>
      <c r="T7259">
        <v>1</v>
      </c>
      <c r="U7259" s="1">
        <v>43694</v>
      </c>
      <c r="V7259" s="1">
        <v>43819</v>
      </c>
      <c r="W7259" t="s">
        <v>585</v>
      </c>
      <c r="X7259" t="s">
        <v>46</v>
      </c>
      <c r="Y7259">
        <v>57</v>
      </c>
      <c r="Z7259">
        <v>52</v>
      </c>
      <c r="AA7259">
        <v>40</v>
      </c>
      <c r="AB7259">
        <v>130</v>
      </c>
      <c r="AD7259">
        <f>IF(ISBLANK(Source[[#This Row],[CrosslistID]]),1,1/COUNTIFS(Source[CrosslistID],Source[[#This Row],[CrosslistID]],Source[TermDesc],Source[[#This Row],[TermDesc]]))</f>
        <v>1</v>
      </c>
      <c r="AG7259">
        <v>0</v>
      </c>
      <c r="AH7259">
        <v>130</v>
      </c>
      <c r="AI7259">
        <v>3.1240000000000001</v>
      </c>
      <c r="AJ7259">
        <v>3.1240000000000001</v>
      </c>
      <c r="AK7259">
        <v>0.2</v>
      </c>
      <c r="AL72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3.1240000000000001</v>
      </c>
      <c r="AM7259">
        <f>IF(AND(Source[[#This Row],[Credit_Noncredit]]="Noncredit",Source[[#This Row],[FTEF]]&gt;0),Source[[#This Row],[NC XLST FTES]]*525/(437.5*Source[[#This Row],[FTEF]]),0)</f>
        <v>18.744000000000003</v>
      </c>
      <c r="AN7259">
        <f>IF(Source[[#This Row],[Credit_Noncredit]]="Credit",Source[[#This Row],[Census Enrollment]],Source[[#This Row],[Noncredit Avg. Attendance]])</f>
        <v>18.744000000000003</v>
      </c>
    </row>
    <row r="7260" spans="1:40" x14ac:dyDescent="0.25">
      <c r="A7260" t="s">
        <v>4484</v>
      </c>
      <c r="B7260" t="s">
        <v>33</v>
      </c>
      <c r="C7260" t="s">
        <v>229</v>
      </c>
      <c r="D7260" t="s">
        <v>554</v>
      </c>
      <c r="E7260" s="4">
        <v>83274</v>
      </c>
      <c r="F7260" s="4" t="s">
        <v>555</v>
      </c>
      <c r="G7260" s="4">
        <v>3535</v>
      </c>
      <c r="H7260" t="str">
        <f>CONCATENATE(Source[[#This Row],[Subject]],TRIM(Source[[#This Row],[Course]]))</f>
        <v>TRST3535</v>
      </c>
      <c r="I7260" t="str">
        <f>VLOOKUP(Source[[#This Row],[SubjCrse]],'Courses and Categories'!$E$2:$G$1816,3,FALSE)</f>
        <v>Noncredit TRST</v>
      </c>
      <c r="J7260">
        <v>101</v>
      </c>
      <c r="K7260" t="s">
        <v>604</v>
      </c>
      <c r="L7260" t="s">
        <v>87</v>
      </c>
      <c r="M7260" t="s">
        <v>40</v>
      </c>
      <c r="N7260" t="s">
        <v>59</v>
      </c>
      <c r="O7260">
        <v>1610</v>
      </c>
      <c r="P7260">
        <v>1900</v>
      </c>
      <c r="Q7260" t="s">
        <v>240</v>
      </c>
      <c r="R7260">
        <v>229</v>
      </c>
      <c r="S7260" t="s">
        <v>134</v>
      </c>
      <c r="T7260" t="s">
        <v>44</v>
      </c>
      <c r="U7260" s="1">
        <v>43717</v>
      </c>
      <c r="V7260" s="1">
        <v>43819</v>
      </c>
      <c r="W7260" t="s">
        <v>598</v>
      </c>
      <c r="X7260" t="s">
        <v>46</v>
      </c>
      <c r="Y7260">
        <v>27</v>
      </c>
      <c r="Z7260">
        <v>26</v>
      </c>
      <c r="AA7260">
        <v>30</v>
      </c>
      <c r="AB7260">
        <v>86.666700000000006</v>
      </c>
      <c r="AD7260">
        <f>IF(ISBLANK(Source[[#This Row],[CrosslistID]]),1,1/COUNTIFS(Source[CrosslistID],Source[[#This Row],[CrosslistID]],Source[TermDesc],Source[[#This Row],[TermDesc]]))</f>
        <v>1</v>
      </c>
      <c r="AG7260">
        <v>0</v>
      </c>
      <c r="AH7260">
        <v>86.666700000000006</v>
      </c>
      <c r="AI7260">
        <v>2.137</v>
      </c>
      <c r="AJ7260">
        <v>2.137</v>
      </c>
      <c r="AK7260">
        <v>0.2</v>
      </c>
      <c r="AL72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2.137</v>
      </c>
      <c r="AM7260">
        <f>IF(AND(Source[[#This Row],[Credit_Noncredit]]="Noncredit",Source[[#This Row],[FTEF]]&gt;0),Source[[#This Row],[NC XLST FTES]]*525/(437.5*Source[[#This Row],[FTEF]]),0)</f>
        <v>12.821999999999999</v>
      </c>
      <c r="AN7260">
        <f>IF(Source[[#This Row],[Credit_Noncredit]]="Credit",Source[[#This Row],[Census Enrollment]],Source[[#This Row],[Noncredit Avg. Attendance]])</f>
        <v>12.821999999999999</v>
      </c>
    </row>
    <row r="7261" spans="1:40" x14ac:dyDescent="0.25">
      <c r="A7261" t="s">
        <v>4484</v>
      </c>
      <c r="B7261" t="s">
        <v>33</v>
      </c>
      <c r="C7261" t="s">
        <v>229</v>
      </c>
      <c r="D7261" t="s">
        <v>554</v>
      </c>
      <c r="E7261" s="4">
        <v>83221</v>
      </c>
      <c r="F7261" s="4" t="s">
        <v>555</v>
      </c>
      <c r="G7261" s="4">
        <v>3535</v>
      </c>
      <c r="H7261" t="str">
        <f>CONCATENATE(Source[[#This Row],[Subject]],TRIM(Source[[#This Row],[Course]]))</f>
        <v>TRST3535</v>
      </c>
      <c r="I7261" t="str">
        <f>VLOOKUP(Source[[#This Row],[SubjCrse]],'Courses and Categories'!$E$2:$G$1816,3,FALSE)</f>
        <v>Noncredit TRST</v>
      </c>
      <c r="J7261">
        <v>701</v>
      </c>
      <c r="K7261" t="s">
        <v>604</v>
      </c>
      <c r="L7261" t="s">
        <v>87</v>
      </c>
      <c r="M7261" t="s">
        <v>40</v>
      </c>
      <c r="N7261" t="s">
        <v>105</v>
      </c>
      <c r="O7261">
        <v>1915</v>
      </c>
      <c r="P7261">
        <v>2130</v>
      </c>
      <c r="Q7261" t="s">
        <v>52</v>
      </c>
      <c r="R7261">
        <v>214</v>
      </c>
      <c r="S7261" t="s">
        <v>53</v>
      </c>
      <c r="T7261">
        <v>1</v>
      </c>
      <c r="U7261" s="1">
        <v>43694</v>
      </c>
      <c r="V7261" s="1">
        <v>43819</v>
      </c>
      <c r="W7261" t="s">
        <v>602</v>
      </c>
      <c r="X7261" t="s">
        <v>46</v>
      </c>
      <c r="Y7261">
        <v>33</v>
      </c>
      <c r="Z7261">
        <v>17</v>
      </c>
      <c r="AA7261">
        <v>30</v>
      </c>
      <c r="AB7261">
        <v>56.666699999999999</v>
      </c>
      <c r="AD7261">
        <f>IF(ISBLANK(Source[[#This Row],[CrosslistID]]),1,1/COUNTIFS(Source[CrosslistID],Source[[#This Row],[CrosslistID]],Source[TermDesc],Source[[#This Row],[TermDesc]]))</f>
        <v>1</v>
      </c>
      <c r="AG7261">
        <v>0</v>
      </c>
      <c r="AH7261">
        <v>56.666699999999999</v>
      </c>
      <c r="AI7261">
        <v>2.8740000000000001</v>
      </c>
      <c r="AJ7261">
        <v>2.8740000000000001</v>
      </c>
      <c r="AK7261">
        <v>0.2</v>
      </c>
      <c r="AL72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2.8740000000000001</v>
      </c>
      <c r="AM7261">
        <f>IF(AND(Source[[#This Row],[Credit_Noncredit]]="Noncredit",Source[[#This Row],[FTEF]]&gt;0),Source[[#This Row],[NC XLST FTES]]*525/(437.5*Source[[#This Row],[FTEF]]),0)</f>
        <v>17.244000000000003</v>
      </c>
      <c r="AN7261">
        <f>IF(Source[[#This Row],[Credit_Noncredit]]="Credit",Source[[#This Row],[Census Enrollment]],Source[[#This Row],[Noncredit Avg. Attendance]])</f>
        <v>17.244000000000003</v>
      </c>
    </row>
    <row r="7262" spans="1:40" x14ac:dyDescent="0.25">
      <c r="A7262" t="s">
        <v>4484</v>
      </c>
      <c r="B7262" t="s">
        <v>33</v>
      </c>
      <c r="C7262" t="s">
        <v>229</v>
      </c>
      <c r="D7262" t="s">
        <v>554</v>
      </c>
      <c r="E7262" s="4">
        <v>83097</v>
      </c>
      <c r="F7262" s="4" t="s">
        <v>555</v>
      </c>
      <c r="G7262" s="4">
        <v>3535</v>
      </c>
      <c r="H7262" t="str">
        <f>CONCATENATE(Source[[#This Row],[Subject]],TRIM(Source[[#This Row],[Course]]))</f>
        <v>TRST3535</v>
      </c>
      <c r="I7262" t="str">
        <f>VLOOKUP(Source[[#This Row],[SubjCrse]],'Courses and Categories'!$E$2:$G$1816,3,FALSE)</f>
        <v>Noncredit TRST</v>
      </c>
      <c r="J7262">
        <v>702</v>
      </c>
      <c r="K7262" t="s">
        <v>604</v>
      </c>
      <c r="L7262" t="s">
        <v>50</v>
      </c>
      <c r="M7262" t="s">
        <v>40</v>
      </c>
      <c r="N7262" t="s">
        <v>51</v>
      </c>
      <c r="O7262">
        <v>830</v>
      </c>
      <c r="P7262">
        <v>1420</v>
      </c>
      <c r="Q7262" t="s">
        <v>52</v>
      </c>
      <c r="R7262">
        <v>214</v>
      </c>
      <c r="S7262" t="s">
        <v>53</v>
      </c>
      <c r="T7262" t="s">
        <v>44</v>
      </c>
      <c r="U7262" s="1">
        <v>43715</v>
      </c>
      <c r="V7262" s="1">
        <v>43819</v>
      </c>
      <c r="W7262" t="s">
        <v>602</v>
      </c>
      <c r="X7262" t="s">
        <v>46</v>
      </c>
      <c r="Y7262">
        <v>61</v>
      </c>
      <c r="Z7262">
        <v>27</v>
      </c>
      <c r="AA7262">
        <v>30</v>
      </c>
      <c r="AB7262">
        <v>90</v>
      </c>
      <c r="AD7262">
        <f>IF(ISBLANK(Source[[#This Row],[CrosslistID]]),1,1/COUNTIFS(Source[CrosslistID],Source[[#This Row],[CrosslistID]],Source[TermDesc],Source[[#This Row],[TermDesc]]))</f>
        <v>1</v>
      </c>
      <c r="AG7262">
        <v>0</v>
      </c>
      <c r="AH7262">
        <v>90</v>
      </c>
      <c r="AI7262">
        <v>3.76</v>
      </c>
      <c r="AJ7262">
        <v>3.76</v>
      </c>
      <c r="AK7262">
        <v>0.2</v>
      </c>
      <c r="AL72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3.76</v>
      </c>
      <c r="AM7262">
        <f>IF(AND(Source[[#This Row],[Credit_Noncredit]]="Noncredit",Source[[#This Row],[FTEF]]&gt;0),Source[[#This Row],[NC XLST FTES]]*525/(437.5*Source[[#This Row],[FTEF]]),0)</f>
        <v>22.56</v>
      </c>
      <c r="AN7262">
        <f>IF(Source[[#This Row],[Credit_Noncredit]]="Credit",Source[[#This Row],[Census Enrollment]],Source[[#This Row],[Noncredit Avg. Attendance]])</f>
        <v>22.56</v>
      </c>
    </row>
    <row r="7263" spans="1:40" x14ac:dyDescent="0.25">
      <c r="A7263" t="s">
        <v>4484</v>
      </c>
      <c r="B7263" t="s">
        <v>33</v>
      </c>
      <c r="C7263" t="s">
        <v>229</v>
      </c>
      <c r="D7263" t="s">
        <v>554</v>
      </c>
      <c r="E7263" s="4">
        <v>81389</v>
      </c>
      <c r="F7263" s="4" t="s">
        <v>555</v>
      </c>
      <c r="G7263" s="4">
        <v>3535</v>
      </c>
      <c r="H7263" t="str">
        <f>CONCATENATE(Source[[#This Row],[Subject]],TRIM(Source[[#This Row],[Course]]))</f>
        <v>TRST3535</v>
      </c>
      <c r="I7263" t="str">
        <f>VLOOKUP(Source[[#This Row],[SubjCrse]],'Courses and Categories'!$E$2:$G$1816,3,FALSE)</f>
        <v>Noncredit TRST</v>
      </c>
      <c r="J7263">
        <v>703</v>
      </c>
      <c r="K7263" t="s">
        <v>604</v>
      </c>
      <c r="L7263" t="s">
        <v>87</v>
      </c>
      <c r="M7263" t="s">
        <v>40</v>
      </c>
      <c r="N7263" t="s">
        <v>105</v>
      </c>
      <c r="O7263">
        <v>1610</v>
      </c>
      <c r="P7263">
        <v>1900</v>
      </c>
      <c r="Q7263" t="s">
        <v>571</v>
      </c>
      <c r="S7263" t="s">
        <v>248</v>
      </c>
      <c r="T7263" t="s">
        <v>44</v>
      </c>
      <c r="U7263" s="1">
        <v>43717</v>
      </c>
      <c r="V7263" s="1">
        <v>43819</v>
      </c>
      <c r="W7263" t="s">
        <v>542</v>
      </c>
      <c r="X7263" t="s">
        <v>46</v>
      </c>
      <c r="Y7263">
        <v>29</v>
      </c>
      <c r="Z7263">
        <v>25</v>
      </c>
      <c r="AA7263">
        <v>30</v>
      </c>
      <c r="AB7263">
        <v>83.333299999999994</v>
      </c>
      <c r="AD7263">
        <f>IF(ISBLANK(Source[[#This Row],[CrosslistID]]),1,1/COUNTIFS(Source[CrosslistID],Source[[#This Row],[CrosslistID]],Source[TermDesc],Source[[#This Row],[TermDesc]]))</f>
        <v>1</v>
      </c>
      <c r="AG7263">
        <v>0</v>
      </c>
      <c r="AH7263">
        <v>83.333299999999994</v>
      </c>
      <c r="AI7263">
        <v>3.4060000000000001</v>
      </c>
      <c r="AJ7263">
        <v>3.4060000000000001</v>
      </c>
      <c r="AK7263">
        <v>0.2</v>
      </c>
      <c r="AL72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3.4060000000000001</v>
      </c>
      <c r="AM7263">
        <f>IF(AND(Source[[#This Row],[Credit_Noncredit]]="Noncredit",Source[[#This Row],[FTEF]]&gt;0),Source[[#This Row],[NC XLST FTES]]*525/(437.5*Source[[#This Row],[FTEF]]),0)</f>
        <v>20.436</v>
      </c>
      <c r="AN7263">
        <f>IF(Source[[#This Row],[Credit_Noncredit]]="Credit",Source[[#This Row],[Census Enrollment]],Source[[#This Row],[Noncredit Avg. Attendance]])</f>
        <v>20.436</v>
      </c>
    </row>
    <row r="7264" spans="1:40" x14ac:dyDescent="0.25">
      <c r="A7264" t="s">
        <v>4484</v>
      </c>
      <c r="B7264" t="s">
        <v>33</v>
      </c>
      <c r="C7264" t="s">
        <v>229</v>
      </c>
      <c r="D7264" t="s">
        <v>554</v>
      </c>
      <c r="E7264" s="4">
        <v>83517</v>
      </c>
      <c r="F7264" s="4" t="s">
        <v>555</v>
      </c>
      <c r="G7264" s="4">
        <v>3536</v>
      </c>
      <c r="H7264" t="str">
        <f>CONCATENATE(Source[[#This Row],[Subject]],TRIM(Source[[#This Row],[Course]]))</f>
        <v>TRST3536</v>
      </c>
      <c r="I7264" t="str">
        <f>VLOOKUP(Source[[#This Row],[SubjCrse]],'Courses and Categories'!$E$2:$G$1816,3,FALSE)</f>
        <v>Noncredit TRST</v>
      </c>
      <c r="J7264">
        <v>701</v>
      </c>
      <c r="K7264" t="s">
        <v>605</v>
      </c>
      <c r="L7264" t="s">
        <v>39</v>
      </c>
      <c r="M7264" t="s">
        <v>40</v>
      </c>
      <c r="N7264" t="s">
        <v>59</v>
      </c>
      <c r="O7264">
        <v>1030</v>
      </c>
      <c r="P7264">
        <v>1245</v>
      </c>
      <c r="Q7264" t="s">
        <v>52</v>
      </c>
      <c r="R7264">
        <v>314</v>
      </c>
      <c r="S7264" t="s">
        <v>53</v>
      </c>
      <c r="T7264">
        <v>1</v>
      </c>
      <c r="U7264" s="1">
        <v>43694</v>
      </c>
      <c r="V7264" s="1">
        <v>43819</v>
      </c>
      <c r="W7264" t="s">
        <v>581</v>
      </c>
      <c r="X7264" t="s">
        <v>46</v>
      </c>
      <c r="Y7264">
        <v>50</v>
      </c>
      <c r="Z7264">
        <v>23</v>
      </c>
      <c r="AA7264">
        <v>40</v>
      </c>
      <c r="AB7264">
        <v>57.5</v>
      </c>
      <c r="AD7264">
        <f>IF(ISBLANK(Source[[#This Row],[CrosslistID]]),1,1/COUNTIFS(Source[CrosslistID],Source[[#This Row],[CrosslistID]],Source[TermDesc],Source[[#This Row],[TermDesc]]))</f>
        <v>1</v>
      </c>
      <c r="AG7264">
        <v>0</v>
      </c>
      <c r="AH7264">
        <v>57.5</v>
      </c>
      <c r="AI7264">
        <v>3.8330000000000002</v>
      </c>
      <c r="AJ7264">
        <v>3.8330000000000002</v>
      </c>
      <c r="AK7264">
        <v>0.2</v>
      </c>
      <c r="AL72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3.8330000000000002</v>
      </c>
      <c r="AM7264">
        <f>IF(AND(Source[[#This Row],[Credit_Noncredit]]="Noncredit",Source[[#This Row],[FTEF]]&gt;0),Source[[#This Row],[NC XLST FTES]]*525/(437.5*Source[[#This Row],[FTEF]]),0)</f>
        <v>22.998000000000001</v>
      </c>
      <c r="AN7264">
        <f>IF(Source[[#This Row],[Credit_Noncredit]]="Credit",Source[[#This Row],[Census Enrollment]],Source[[#This Row],[Noncredit Avg. Attendance]])</f>
        <v>22.998000000000001</v>
      </c>
    </row>
    <row r="7265" spans="1:40" x14ac:dyDescent="0.25">
      <c r="A7265" t="s">
        <v>4484</v>
      </c>
      <c r="B7265" t="s">
        <v>33</v>
      </c>
      <c r="C7265" t="s">
        <v>229</v>
      </c>
      <c r="D7265" t="s">
        <v>554</v>
      </c>
      <c r="E7265" s="4">
        <v>83275</v>
      </c>
      <c r="F7265" s="4" t="s">
        <v>555</v>
      </c>
      <c r="G7265" s="4">
        <v>3537</v>
      </c>
      <c r="H7265" t="str">
        <f>CONCATENATE(Source[[#This Row],[Subject]],TRIM(Source[[#This Row],[Course]]))</f>
        <v>TRST3537</v>
      </c>
      <c r="I7265" t="str">
        <f>VLOOKUP(Source[[#This Row],[SubjCrse]],'Courses and Categories'!$E$2:$G$1816,3,FALSE)</f>
        <v>Noncredit TRST</v>
      </c>
      <c r="J7265">
        <v>701</v>
      </c>
      <c r="K7265" t="s">
        <v>606</v>
      </c>
      <c r="L7265" t="s">
        <v>39</v>
      </c>
      <c r="M7265" t="s">
        <v>40</v>
      </c>
      <c r="N7265" t="s">
        <v>59</v>
      </c>
      <c r="O7265">
        <v>800</v>
      </c>
      <c r="P7265">
        <v>1015</v>
      </c>
      <c r="Q7265" t="s">
        <v>52</v>
      </c>
      <c r="R7265">
        <v>213</v>
      </c>
      <c r="S7265" t="s">
        <v>53</v>
      </c>
      <c r="T7265">
        <v>1</v>
      </c>
      <c r="U7265" s="1">
        <v>43694</v>
      </c>
      <c r="V7265" s="1">
        <v>43819</v>
      </c>
      <c r="W7265" t="s">
        <v>568</v>
      </c>
      <c r="X7265" t="s">
        <v>46</v>
      </c>
      <c r="Y7265">
        <v>48</v>
      </c>
      <c r="Z7265">
        <v>24</v>
      </c>
      <c r="AA7265">
        <v>30</v>
      </c>
      <c r="AB7265">
        <v>80</v>
      </c>
      <c r="AD7265">
        <f>IF(ISBLANK(Source[[#This Row],[CrosslistID]]),1,1/COUNTIFS(Source[CrosslistID],Source[[#This Row],[CrosslistID]],Source[TermDesc],Source[[#This Row],[TermDesc]]))</f>
        <v>1</v>
      </c>
      <c r="AG7265">
        <v>0</v>
      </c>
      <c r="AH7265">
        <v>80</v>
      </c>
      <c r="AI7265">
        <v>3.3330000000000002</v>
      </c>
      <c r="AJ7265">
        <v>3.3330000000000002</v>
      </c>
      <c r="AK7265">
        <v>0.2</v>
      </c>
      <c r="AL72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3.3330000000000002</v>
      </c>
      <c r="AM7265">
        <f>IF(AND(Source[[#This Row],[Credit_Noncredit]]="Noncredit",Source[[#This Row],[FTEF]]&gt;0),Source[[#This Row],[NC XLST FTES]]*525/(437.5*Source[[#This Row],[FTEF]]),0)</f>
        <v>19.998000000000001</v>
      </c>
      <c r="AN7265">
        <f>IF(Source[[#This Row],[Credit_Noncredit]]="Credit",Source[[#This Row],[Census Enrollment]],Source[[#This Row],[Noncredit Avg. Attendance]])</f>
        <v>19.998000000000001</v>
      </c>
    </row>
    <row r="7266" spans="1:40" x14ac:dyDescent="0.25">
      <c r="A7266" t="s">
        <v>4484</v>
      </c>
      <c r="B7266" t="s">
        <v>33</v>
      </c>
      <c r="C7266" t="s">
        <v>229</v>
      </c>
      <c r="D7266" t="s">
        <v>554</v>
      </c>
      <c r="E7266" s="4">
        <v>83099</v>
      </c>
      <c r="F7266" s="4" t="s">
        <v>555</v>
      </c>
      <c r="G7266" s="4">
        <v>3631</v>
      </c>
      <c r="H7266" t="str">
        <f>CONCATENATE(Source[[#This Row],[Subject]],TRIM(Source[[#This Row],[Course]]))</f>
        <v>TRST3631</v>
      </c>
      <c r="I7266" t="str">
        <f>VLOOKUP(Source[[#This Row],[SubjCrse]],'Courses and Categories'!$E$2:$G$1816,3,FALSE)</f>
        <v>Noncredit TRST</v>
      </c>
      <c r="J7266">
        <v>701</v>
      </c>
      <c r="K7266" t="s">
        <v>607</v>
      </c>
      <c r="L7266" t="s">
        <v>39</v>
      </c>
      <c r="M7266" t="s">
        <v>40</v>
      </c>
      <c r="N7266" t="s">
        <v>105</v>
      </c>
      <c r="O7266">
        <v>1300</v>
      </c>
      <c r="P7266">
        <v>1515</v>
      </c>
      <c r="Q7266" t="s">
        <v>52</v>
      </c>
      <c r="R7266">
        <v>215</v>
      </c>
      <c r="S7266" t="s">
        <v>53</v>
      </c>
      <c r="T7266">
        <v>1</v>
      </c>
      <c r="U7266" s="1">
        <v>43694</v>
      </c>
      <c r="V7266" s="1">
        <v>43819</v>
      </c>
      <c r="W7266" t="s">
        <v>593</v>
      </c>
      <c r="X7266" t="s">
        <v>46</v>
      </c>
      <c r="Y7266">
        <v>42</v>
      </c>
      <c r="Z7266">
        <v>31</v>
      </c>
      <c r="AA7266">
        <v>30</v>
      </c>
      <c r="AB7266">
        <v>103.33329999999999</v>
      </c>
      <c r="AD7266">
        <f>IF(ISBLANK(Source[[#This Row],[CrosslistID]]),1,1/COUNTIFS(Source[CrosslistID],Source[[#This Row],[CrosslistID]],Source[TermDesc],Source[[#This Row],[TermDesc]]))</f>
        <v>1</v>
      </c>
      <c r="AG7266">
        <v>0</v>
      </c>
      <c r="AH7266">
        <v>103.33329999999999</v>
      </c>
      <c r="AI7266">
        <v>2.8050000000000002</v>
      </c>
      <c r="AJ7266">
        <v>2.8050000000000002</v>
      </c>
      <c r="AK7266">
        <v>0.2</v>
      </c>
      <c r="AL72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2.8050000000000002</v>
      </c>
      <c r="AM7266">
        <f>IF(AND(Source[[#This Row],[Credit_Noncredit]]="Noncredit",Source[[#This Row],[FTEF]]&gt;0),Source[[#This Row],[NC XLST FTES]]*525/(437.5*Source[[#This Row],[FTEF]]),0)</f>
        <v>16.829999999999998</v>
      </c>
      <c r="AN7266">
        <f>IF(Source[[#This Row],[Credit_Noncredit]]="Credit",Source[[#This Row],[Census Enrollment]],Source[[#This Row],[Noncredit Avg. Attendance]])</f>
        <v>16.829999999999998</v>
      </c>
    </row>
    <row r="7267" spans="1:40" x14ac:dyDescent="0.25">
      <c r="A7267" t="s">
        <v>4484</v>
      </c>
      <c r="B7267" t="s">
        <v>33</v>
      </c>
      <c r="C7267" t="s">
        <v>229</v>
      </c>
      <c r="D7267" t="s">
        <v>554</v>
      </c>
      <c r="E7267" s="4">
        <v>83277</v>
      </c>
      <c r="F7267" s="4" t="s">
        <v>555</v>
      </c>
      <c r="G7267" s="4">
        <v>3642</v>
      </c>
      <c r="H7267" t="str">
        <f>CONCATENATE(Source[[#This Row],[Subject]],TRIM(Source[[#This Row],[Course]]))</f>
        <v>TRST3642</v>
      </c>
      <c r="I7267" t="str">
        <f>VLOOKUP(Source[[#This Row],[SubjCrse]],'Courses and Categories'!$E$2:$G$1816,3,FALSE)</f>
        <v>Noncredit TRST</v>
      </c>
      <c r="J7267">
        <v>701</v>
      </c>
      <c r="K7267" t="s">
        <v>608</v>
      </c>
      <c r="L7267" t="s">
        <v>50</v>
      </c>
      <c r="M7267" t="s">
        <v>40</v>
      </c>
      <c r="N7267" t="s">
        <v>51</v>
      </c>
      <c r="O7267">
        <v>830</v>
      </c>
      <c r="P7267">
        <v>1420</v>
      </c>
      <c r="Q7267" t="s">
        <v>52</v>
      </c>
      <c r="R7267">
        <v>314</v>
      </c>
      <c r="S7267" t="s">
        <v>53</v>
      </c>
      <c r="T7267" t="s">
        <v>44</v>
      </c>
      <c r="U7267" s="1">
        <v>43715</v>
      </c>
      <c r="V7267" s="1">
        <v>43819</v>
      </c>
      <c r="W7267" t="s">
        <v>589</v>
      </c>
      <c r="X7267" t="s">
        <v>46</v>
      </c>
      <c r="Y7267">
        <v>63</v>
      </c>
      <c r="Z7267">
        <v>48</v>
      </c>
      <c r="AA7267">
        <v>30</v>
      </c>
      <c r="AB7267">
        <v>160</v>
      </c>
      <c r="AD7267">
        <f>IF(ISBLANK(Source[[#This Row],[CrosslistID]]),1,1/COUNTIFS(Source[CrosslistID],Source[[#This Row],[CrosslistID]],Source[TermDesc],Source[[#This Row],[TermDesc]]))</f>
        <v>1</v>
      </c>
      <c r="AG7267">
        <v>0</v>
      </c>
      <c r="AH7267">
        <v>160</v>
      </c>
      <c r="AI7267">
        <v>3.335</v>
      </c>
      <c r="AJ7267">
        <v>3.335</v>
      </c>
      <c r="AK7267">
        <v>0.2</v>
      </c>
      <c r="AL72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3.335</v>
      </c>
      <c r="AM7267">
        <f>IF(AND(Source[[#This Row],[Credit_Noncredit]]="Noncredit",Source[[#This Row],[FTEF]]&gt;0),Source[[#This Row],[NC XLST FTES]]*525/(437.5*Source[[#This Row],[FTEF]]),0)</f>
        <v>20.010000000000002</v>
      </c>
      <c r="AN7267">
        <f>IF(Source[[#This Row],[Credit_Noncredit]]="Credit",Source[[#This Row],[Census Enrollment]],Source[[#This Row],[Noncredit Avg. Attendance]])</f>
        <v>20.010000000000002</v>
      </c>
    </row>
    <row r="7268" spans="1:40" x14ac:dyDescent="0.25">
      <c r="A7268" t="s">
        <v>4484</v>
      </c>
      <c r="B7268" t="s">
        <v>33</v>
      </c>
      <c r="C7268" t="s">
        <v>229</v>
      </c>
      <c r="D7268" t="s">
        <v>554</v>
      </c>
      <c r="E7268" s="4">
        <v>83518</v>
      </c>
      <c r="F7268" s="4" t="s">
        <v>555</v>
      </c>
      <c r="G7268" s="4">
        <v>3642</v>
      </c>
      <c r="H7268" t="str">
        <f>CONCATENATE(Source[[#This Row],[Subject]],TRIM(Source[[#This Row],[Course]]))</f>
        <v>TRST3642</v>
      </c>
      <c r="I7268" t="str">
        <f>VLOOKUP(Source[[#This Row],[SubjCrse]],'Courses and Categories'!$E$2:$G$1816,3,FALSE)</f>
        <v>Noncredit TRST</v>
      </c>
      <c r="J7268">
        <v>702</v>
      </c>
      <c r="K7268" t="s">
        <v>608</v>
      </c>
      <c r="L7268" t="s">
        <v>50</v>
      </c>
      <c r="M7268" t="s">
        <v>40</v>
      </c>
      <c r="N7268" t="s">
        <v>51</v>
      </c>
      <c r="O7268">
        <v>800</v>
      </c>
      <c r="P7268">
        <v>1350</v>
      </c>
      <c r="Q7268" t="s">
        <v>572</v>
      </c>
      <c r="S7268" t="s">
        <v>53</v>
      </c>
      <c r="T7268" t="s">
        <v>44</v>
      </c>
      <c r="U7268" s="1">
        <v>43715</v>
      </c>
      <c r="V7268" s="1">
        <v>43819</v>
      </c>
      <c r="W7268" t="s">
        <v>590</v>
      </c>
      <c r="X7268" t="s">
        <v>46</v>
      </c>
      <c r="Y7268">
        <v>40</v>
      </c>
      <c r="Z7268">
        <v>30</v>
      </c>
      <c r="AA7268">
        <v>40</v>
      </c>
      <c r="AB7268">
        <v>75</v>
      </c>
      <c r="AD7268">
        <f>IF(ISBLANK(Source[[#This Row],[CrosslistID]]),1,1/COUNTIFS(Source[CrosslistID],Source[[#This Row],[CrosslistID]],Source[TermDesc],Source[[#This Row],[TermDesc]]))</f>
        <v>1</v>
      </c>
      <c r="AG7268">
        <v>0</v>
      </c>
      <c r="AH7268">
        <v>75</v>
      </c>
      <c r="AI7268">
        <v>3.86</v>
      </c>
      <c r="AJ7268">
        <v>3.86</v>
      </c>
      <c r="AK7268">
        <v>0.2</v>
      </c>
      <c r="AL72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3.86</v>
      </c>
      <c r="AM7268">
        <f>IF(AND(Source[[#This Row],[Credit_Noncredit]]="Noncredit",Source[[#This Row],[FTEF]]&gt;0),Source[[#This Row],[NC XLST FTES]]*525/(437.5*Source[[#This Row],[FTEF]]),0)</f>
        <v>23.16</v>
      </c>
      <c r="AN7268">
        <f>IF(Source[[#This Row],[Credit_Noncredit]]="Credit",Source[[#This Row],[Census Enrollment]],Source[[#This Row],[Noncredit Avg. Attendance]])</f>
        <v>23.16</v>
      </c>
    </row>
    <row r="7269" spans="1:40" x14ac:dyDescent="0.25">
      <c r="A7269" t="s">
        <v>4484</v>
      </c>
      <c r="B7269" t="s">
        <v>33</v>
      </c>
      <c r="C7269" t="s">
        <v>229</v>
      </c>
      <c r="D7269" t="s">
        <v>554</v>
      </c>
      <c r="E7269" s="4">
        <v>83519</v>
      </c>
      <c r="F7269" s="4" t="s">
        <v>555</v>
      </c>
      <c r="G7269" s="4">
        <v>3643</v>
      </c>
      <c r="H7269" t="str">
        <f>CONCATENATE(Source[[#This Row],[Subject]],TRIM(Source[[#This Row],[Course]]))</f>
        <v>TRST3643</v>
      </c>
      <c r="I7269" t="str">
        <f>VLOOKUP(Source[[#This Row],[SubjCrse]],'Courses and Categories'!$E$2:$G$1816,3,FALSE)</f>
        <v>Noncredit TRST</v>
      </c>
      <c r="J7269">
        <v>701</v>
      </c>
      <c r="K7269" t="s">
        <v>1883</v>
      </c>
      <c r="L7269" t="s">
        <v>39</v>
      </c>
      <c r="M7269" t="s">
        <v>40</v>
      </c>
      <c r="N7269" t="s">
        <v>105</v>
      </c>
      <c r="O7269">
        <v>1030</v>
      </c>
      <c r="P7269">
        <v>1245</v>
      </c>
      <c r="Q7269" t="s">
        <v>52</v>
      </c>
      <c r="R7269">
        <v>306</v>
      </c>
      <c r="S7269" t="s">
        <v>53</v>
      </c>
      <c r="T7269">
        <v>1</v>
      </c>
      <c r="U7269" s="1">
        <v>43694</v>
      </c>
      <c r="V7269" s="1">
        <v>43819</v>
      </c>
      <c r="W7269" t="s">
        <v>562</v>
      </c>
      <c r="X7269" t="s">
        <v>46</v>
      </c>
      <c r="Y7269">
        <v>47</v>
      </c>
      <c r="Z7269">
        <v>21</v>
      </c>
      <c r="AA7269">
        <v>40</v>
      </c>
      <c r="AB7269">
        <v>52.5</v>
      </c>
      <c r="AD7269">
        <f>IF(ISBLANK(Source[[#This Row],[CrosslistID]]),1,1/COUNTIFS(Source[CrosslistID],Source[[#This Row],[CrosslistID]],Source[TermDesc],Source[[#This Row],[TermDesc]]))</f>
        <v>1</v>
      </c>
      <c r="AG7269">
        <v>0</v>
      </c>
      <c r="AH7269">
        <v>52.5</v>
      </c>
      <c r="AI7269">
        <v>3.51</v>
      </c>
      <c r="AJ7269">
        <v>3.51</v>
      </c>
      <c r="AK7269">
        <v>0.2</v>
      </c>
      <c r="AL72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3.51</v>
      </c>
      <c r="AM7269">
        <f>IF(AND(Source[[#This Row],[Credit_Noncredit]]="Noncredit",Source[[#This Row],[FTEF]]&gt;0),Source[[#This Row],[NC XLST FTES]]*525/(437.5*Source[[#This Row],[FTEF]]),0)</f>
        <v>21.06</v>
      </c>
      <c r="AN7269">
        <f>IF(Source[[#This Row],[Credit_Noncredit]]="Credit",Source[[#This Row],[Census Enrollment]],Source[[#This Row],[Noncredit Avg. Attendance]])</f>
        <v>21.06</v>
      </c>
    </row>
    <row r="7270" spans="1:40" x14ac:dyDescent="0.25">
      <c r="A7270" t="s">
        <v>4484</v>
      </c>
      <c r="B7270" t="s">
        <v>33</v>
      </c>
      <c r="C7270" t="s">
        <v>229</v>
      </c>
      <c r="D7270" t="s">
        <v>554</v>
      </c>
      <c r="E7270" s="4">
        <v>83520</v>
      </c>
      <c r="F7270" s="4" t="s">
        <v>555</v>
      </c>
      <c r="G7270" s="4">
        <v>3643</v>
      </c>
      <c r="H7270" t="str">
        <f>CONCATENATE(Source[[#This Row],[Subject]],TRIM(Source[[#This Row],[Course]]))</f>
        <v>TRST3643</v>
      </c>
      <c r="I7270" t="str">
        <f>VLOOKUP(Source[[#This Row],[SubjCrse]],'Courses and Categories'!$E$2:$G$1816,3,FALSE)</f>
        <v>Noncredit TRST</v>
      </c>
      <c r="J7270">
        <v>702</v>
      </c>
      <c r="K7270" t="s">
        <v>1883</v>
      </c>
      <c r="L7270" t="s">
        <v>87</v>
      </c>
      <c r="M7270" t="s">
        <v>40</v>
      </c>
      <c r="N7270" t="s">
        <v>105</v>
      </c>
      <c r="O7270">
        <v>1900</v>
      </c>
      <c r="P7270">
        <v>2115</v>
      </c>
      <c r="Q7270" t="s">
        <v>52</v>
      </c>
      <c r="R7270">
        <v>314</v>
      </c>
      <c r="S7270" t="s">
        <v>53</v>
      </c>
      <c r="T7270">
        <v>1</v>
      </c>
      <c r="U7270" s="1">
        <v>43694</v>
      </c>
      <c r="V7270" s="1">
        <v>43819</v>
      </c>
      <c r="W7270" t="s">
        <v>589</v>
      </c>
      <c r="X7270" t="s">
        <v>46</v>
      </c>
      <c r="Y7270">
        <v>35</v>
      </c>
      <c r="Z7270">
        <v>24</v>
      </c>
      <c r="AA7270">
        <v>40</v>
      </c>
      <c r="AB7270">
        <v>60</v>
      </c>
      <c r="AD7270">
        <f>IF(ISBLANK(Source[[#This Row],[CrosslistID]]),1,1/COUNTIFS(Source[CrosslistID],Source[[#This Row],[CrosslistID]],Source[TermDesc],Source[[#This Row],[TermDesc]]))</f>
        <v>1</v>
      </c>
      <c r="AG7270">
        <v>0</v>
      </c>
      <c r="AH7270">
        <v>60</v>
      </c>
      <c r="AI7270">
        <v>2.19</v>
      </c>
      <c r="AJ7270">
        <v>2.19</v>
      </c>
      <c r="AK7270">
        <v>0.2</v>
      </c>
      <c r="AL72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2.19</v>
      </c>
      <c r="AM7270">
        <f>IF(AND(Source[[#This Row],[Credit_Noncredit]]="Noncredit",Source[[#This Row],[FTEF]]&gt;0),Source[[#This Row],[NC XLST FTES]]*525/(437.5*Source[[#This Row],[FTEF]]),0)</f>
        <v>13.14</v>
      </c>
      <c r="AN7270">
        <f>IF(Source[[#This Row],[Credit_Noncredit]]="Credit",Source[[#This Row],[Census Enrollment]],Source[[#This Row],[Noncredit Avg. Attendance]])</f>
        <v>13.14</v>
      </c>
    </row>
    <row r="7271" spans="1:40" x14ac:dyDescent="0.25">
      <c r="A7271" t="s">
        <v>4484</v>
      </c>
      <c r="B7271" t="s">
        <v>33</v>
      </c>
      <c r="C7271" t="s">
        <v>229</v>
      </c>
      <c r="D7271" t="s">
        <v>554</v>
      </c>
      <c r="E7271" s="4">
        <v>83100</v>
      </c>
      <c r="F7271" s="4" t="s">
        <v>555</v>
      </c>
      <c r="G7271" s="4">
        <v>3644</v>
      </c>
      <c r="H7271" t="str">
        <f>CONCATENATE(Source[[#This Row],[Subject]],TRIM(Source[[#This Row],[Course]]))</f>
        <v>TRST3644</v>
      </c>
      <c r="I7271" t="str">
        <f>VLOOKUP(Source[[#This Row],[SubjCrse]],'Courses and Categories'!$E$2:$G$1816,3,FALSE)</f>
        <v>Noncredit TRST</v>
      </c>
      <c r="J7271">
        <v>701</v>
      </c>
      <c r="K7271" t="s">
        <v>609</v>
      </c>
      <c r="L7271" t="s">
        <v>87</v>
      </c>
      <c r="M7271" t="s">
        <v>40</v>
      </c>
      <c r="N7271" t="s">
        <v>59</v>
      </c>
      <c r="O7271">
        <v>1630</v>
      </c>
      <c r="P7271">
        <v>1845</v>
      </c>
      <c r="Q7271" t="s">
        <v>52</v>
      </c>
      <c r="R7271">
        <v>215</v>
      </c>
      <c r="S7271" t="s">
        <v>53</v>
      </c>
      <c r="T7271">
        <v>1</v>
      </c>
      <c r="U7271" s="1">
        <v>43694</v>
      </c>
      <c r="V7271" s="1">
        <v>43819</v>
      </c>
      <c r="W7271" t="s">
        <v>593</v>
      </c>
      <c r="X7271" t="s">
        <v>46</v>
      </c>
      <c r="Y7271">
        <v>26</v>
      </c>
      <c r="Z7271">
        <v>20</v>
      </c>
      <c r="AA7271">
        <v>30</v>
      </c>
      <c r="AB7271">
        <v>66.666700000000006</v>
      </c>
      <c r="AD7271">
        <f>IF(ISBLANK(Source[[#This Row],[CrosslistID]]),1,1/COUNTIFS(Source[CrosslistID],Source[[#This Row],[CrosslistID]],Source[TermDesc],Source[[#This Row],[TermDesc]]))</f>
        <v>1</v>
      </c>
      <c r="AG7271">
        <v>0</v>
      </c>
      <c r="AH7271">
        <v>66.666700000000006</v>
      </c>
      <c r="AI7271">
        <v>2.1429999999999998</v>
      </c>
      <c r="AJ7271">
        <v>2.1429999999999998</v>
      </c>
      <c r="AK7271">
        <v>0.2</v>
      </c>
      <c r="AL72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2.1429999999999998</v>
      </c>
      <c r="AM7271">
        <f>IF(AND(Source[[#This Row],[Credit_Noncredit]]="Noncredit",Source[[#This Row],[FTEF]]&gt;0),Source[[#This Row],[NC XLST FTES]]*525/(437.5*Source[[#This Row],[FTEF]]),0)</f>
        <v>12.857999999999999</v>
      </c>
      <c r="AN7271">
        <f>IF(Source[[#This Row],[Credit_Noncredit]]="Credit",Source[[#This Row],[Census Enrollment]],Source[[#This Row],[Noncredit Avg. Attendance]])</f>
        <v>12.857999999999999</v>
      </c>
    </row>
    <row r="7272" spans="1:40" x14ac:dyDescent="0.25">
      <c r="A7272" t="s">
        <v>4484</v>
      </c>
      <c r="B7272" t="s">
        <v>33</v>
      </c>
      <c r="C7272" t="s">
        <v>229</v>
      </c>
      <c r="D7272" t="s">
        <v>554</v>
      </c>
      <c r="E7272" s="4">
        <v>83226</v>
      </c>
      <c r="F7272" s="4" t="s">
        <v>555</v>
      </c>
      <c r="G7272" s="4">
        <v>4600</v>
      </c>
      <c r="H7272" t="str">
        <f>CONCATENATE(Source[[#This Row],[Subject]],TRIM(Source[[#This Row],[Course]]))</f>
        <v>TRST4600</v>
      </c>
      <c r="I7272" t="str">
        <f>VLOOKUP(Source[[#This Row],[SubjCrse]],'Courses and Categories'!$E$2:$G$1816,3,FALSE)</f>
        <v>Noncredit TRST</v>
      </c>
      <c r="J7272">
        <v>801</v>
      </c>
      <c r="K7272" t="s">
        <v>612</v>
      </c>
      <c r="L7272" t="s">
        <v>87</v>
      </c>
      <c r="M7272" t="s">
        <v>40</v>
      </c>
      <c r="N7272" t="s">
        <v>185</v>
      </c>
      <c r="O7272">
        <v>1710</v>
      </c>
      <c r="P7272">
        <v>2000</v>
      </c>
      <c r="Q7272" t="s">
        <v>221</v>
      </c>
      <c r="R7272">
        <v>107</v>
      </c>
      <c r="S7272" t="s">
        <v>43</v>
      </c>
      <c r="T7272">
        <v>1</v>
      </c>
      <c r="U7272" s="1">
        <v>43694</v>
      </c>
      <c r="V7272" s="1">
        <v>43819</v>
      </c>
      <c r="W7272" t="s">
        <v>613</v>
      </c>
      <c r="X7272" t="s">
        <v>46</v>
      </c>
      <c r="Y7272">
        <v>23</v>
      </c>
      <c r="Z7272">
        <v>13</v>
      </c>
      <c r="AA7272">
        <v>30</v>
      </c>
      <c r="AB7272">
        <v>43.333300000000001</v>
      </c>
      <c r="AD7272">
        <f>IF(ISBLANK(Source[[#This Row],[CrosslistID]]),1,1/COUNTIFS(Source[CrosslistID],Source[[#This Row],[CrosslistID]],Source[TermDesc],Source[[#This Row],[TermDesc]]))</f>
        <v>1</v>
      </c>
      <c r="AG7272">
        <v>0</v>
      </c>
      <c r="AH7272">
        <v>43.333300000000001</v>
      </c>
      <c r="AI7272">
        <v>1.4690000000000001</v>
      </c>
      <c r="AJ7272">
        <v>1.4690000000000001</v>
      </c>
      <c r="AK7272">
        <v>0.12</v>
      </c>
      <c r="AL72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1.4690000000000001</v>
      </c>
      <c r="AM7272">
        <f>IF(AND(Source[[#This Row],[Credit_Noncredit]]="Noncredit",Source[[#This Row],[FTEF]]&gt;0),Source[[#This Row],[NC XLST FTES]]*525/(437.5*Source[[#This Row],[FTEF]]),0)</f>
        <v>14.690000000000001</v>
      </c>
      <c r="AN7272">
        <f>IF(Source[[#This Row],[Credit_Noncredit]]="Credit",Source[[#This Row],[Census Enrollment]],Source[[#This Row],[Noncredit Avg. Attendance]])</f>
        <v>14.690000000000001</v>
      </c>
    </row>
    <row r="7273" spans="1:40" x14ac:dyDescent="0.25">
      <c r="A7273" t="s">
        <v>4484</v>
      </c>
      <c r="B7273" t="s">
        <v>33</v>
      </c>
      <c r="C7273" t="s">
        <v>229</v>
      </c>
      <c r="D7273" t="s">
        <v>554</v>
      </c>
      <c r="E7273" s="4">
        <v>83104</v>
      </c>
      <c r="F7273" s="4" t="s">
        <v>555</v>
      </c>
      <c r="G7273" s="4">
        <v>5036</v>
      </c>
      <c r="H7273" t="str">
        <f>CONCATENATE(Source[[#This Row],[Subject]],TRIM(Source[[#This Row],[Course]]))</f>
        <v>TRST5036</v>
      </c>
      <c r="I7273" t="str">
        <f>VLOOKUP(Source[[#This Row],[SubjCrse]],'Courses and Categories'!$E$2:$G$1816,3,FALSE)</f>
        <v>Noncredit TRST</v>
      </c>
      <c r="J7273">
        <v>701</v>
      </c>
      <c r="K7273" t="s">
        <v>616</v>
      </c>
      <c r="L7273" t="s">
        <v>39</v>
      </c>
      <c r="M7273" t="s">
        <v>40</v>
      </c>
      <c r="N7273" t="s">
        <v>105</v>
      </c>
      <c r="O7273">
        <v>800</v>
      </c>
      <c r="P7273">
        <v>1015</v>
      </c>
      <c r="Q7273" t="s">
        <v>52</v>
      </c>
      <c r="R7273">
        <v>229</v>
      </c>
      <c r="S7273" t="s">
        <v>53</v>
      </c>
      <c r="T7273">
        <v>1</v>
      </c>
      <c r="U7273" s="1">
        <v>43694</v>
      </c>
      <c r="V7273" s="1">
        <v>43819</v>
      </c>
      <c r="W7273" t="s">
        <v>558</v>
      </c>
      <c r="X7273" t="s">
        <v>46</v>
      </c>
      <c r="Y7273">
        <v>45</v>
      </c>
      <c r="Z7273">
        <v>21</v>
      </c>
      <c r="AA7273">
        <v>30</v>
      </c>
      <c r="AB7273">
        <v>70</v>
      </c>
      <c r="AD7273">
        <f>IF(ISBLANK(Source[[#This Row],[CrosslistID]]),1,1/COUNTIFS(Source[CrosslistID],Source[[#This Row],[CrosslistID]],Source[TermDesc],Source[[#This Row],[TermDesc]]))</f>
        <v>1</v>
      </c>
      <c r="AG7273">
        <v>0</v>
      </c>
      <c r="AH7273">
        <v>70</v>
      </c>
      <c r="AI7273">
        <v>3.5670000000000002</v>
      </c>
      <c r="AJ7273">
        <v>3.5670000000000002</v>
      </c>
      <c r="AK7273">
        <v>0.2</v>
      </c>
      <c r="AL72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3.5670000000000002</v>
      </c>
      <c r="AM7273">
        <f>IF(AND(Source[[#This Row],[Credit_Noncredit]]="Noncredit",Source[[#This Row],[FTEF]]&gt;0),Source[[#This Row],[NC XLST FTES]]*525/(437.5*Source[[#This Row],[FTEF]]),0)</f>
        <v>21.402000000000001</v>
      </c>
      <c r="AN7273">
        <f>IF(Source[[#This Row],[Credit_Noncredit]]="Credit",Source[[#This Row],[Census Enrollment]],Source[[#This Row],[Noncredit Avg. Attendance]])</f>
        <v>21.402000000000001</v>
      </c>
    </row>
    <row r="7274" spans="1:40" x14ac:dyDescent="0.25">
      <c r="A7274" t="s">
        <v>4484</v>
      </c>
      <c r="B7274" t="s">
        <v>33</v>
      </c>
      <c r="C7274" t="s">
        <v>229</v>
      </c>
      <c r="D7274" t="s">
        <v>554</v>
      </c>
      <c r="E7274" s="4">
        <v>83559</v>
      </c>
      <c r="F7274" s="4" t="s">
        <v>555</v>
      </c>
      <c r="G7274" s="4">
        <v>5036</v>
      </c>
      <c r="H7274" t="str">
        <f>CONCATENATE(Source[[#This Row],[Subject]],TRIM(Source[[#This Row],[Course]]))</f>
        <v>TRST5036</v>
      </c>
      <c r="I7274" t="str">
        <f>VLOOKUP(Source[[#This Row],[SubjCrse]],'Courses and Categories'!$E$2:$G$1816,3,FALSE)</f>
        <v>Noncredit TRST</v>
      </c>
      <c r="J7274">
        <v>702</v>
      </c>
      <c r="K7274" t="s">
        <v>616</v>
      </c>
      <c r="L7274" t="s">
        <v>87</v>
      </c>
      <c r="M7274" t="s">
        <v>40</v>
      </c>
      <c r="N7274" t="s">
        <v>1960</v>
      </c>
      <c r="O7274" t="s">
        <v>471</v>
      </c>
      <c r="P7274" t="s">
        <v>472</v>
      </c>
      <c r="Q7274" t="s">
        <v>296</v>
      </c>
      <c r="R7274" t="s">
        <v>4548</v>
      </c>
      <c r="S7274" t="s">
        <v>53</v>
      </c>
      <c r="T7274">
        <v>1</v>
      </c>
      <c r="U7274" s="1">
        <v>43694</v>
      </c>
      <c r="V7274" s="1">
        <v>43819</v>
      </c>
      <c r="W7274" t="s">
        <v>4549</v>
      </c>
      <c r="X7274" t="s">
        <v>46</v>
      </c>
      <c r="Y7274">
        <v>33</v>
      </c>
      <c r="Z7274">
        <v>15</v>
      </c>
      <c r="AA7274">
        <v>40</v>
      </c>
      <c r="AB7274">
        <v>37.5</v>
      </c>
      <c r="AD7274">
        <f>IF(ISBLANK(Source[[#This Row],[CrosslistID]]),1,1/COUNTIFS(Source[CrosslistID],Source[[#This Row],[CrosslistID]],Source[TermDesc],Source[[#This Row],[TermDesc]]))</f>
        <v>1</v>
      </c>
      <c r="AG7274">
        <v>0</v>
      </c>
      <c r="AH7274">
        <v>37.5</v>
      </c>
      <c r="AI7274">
        <v>2.6190000000000002</v>
      </c>
      <c r="AJ7274">
        <v>2.6190000000000002</v>
      </c>
      <c r="AK7274">
        <v>0.2</v>
      </c>
      <c r="AL72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2.6190000000000002</v>
      </c>
      <c r="AM7274">
        <f>IF(AND(Source[[#This Row],[Credit_Noncredit]]="Noncredit",Source[[#This Row],[FTEF]]&gt;0),Source[[#This Row],[NC XLST FTES]]*525/(437.5*Source[[#This Row],[FTEF]]),0)</f>
        <v>15.714000000000002</v>
      </c>
      <c r="AN7274">
        <f>IF(Source[[#This Row],[Credit_Noncredit]]="Credit",Source[[#This Row],[Census Enrollment]],Source[[#This Row],[Noncredit Avg. Attendance]])</f>
        <v>15.714000000000002</v>
      </c>
    </row>
    <row r="7275" spans="1:40" x14ac:dyDescent="0.25">
      <c r="A7275" t="s">
        <v>4484</v>
      </c>
      <c r="B7275" t="s">
        <v>33</v>
      </c>
      <c r="C7275" t="s">
        <v>229</v>
      </c>
      <c r="D7275" t="s">
        <v>554</v>
      </c>
      <c r="E7275" s="4">
        <v>83106</v>
      </c>
      <c r="F7275" s="4" t="s">
        <v>555</v>
      </c>
      <c r="G7275" s="4">
        <v>5038</v>
      </c>
      <c r="H7275" t="str">
        <f>CONCATENATE(Source[[#This Row],[Subject]],TRIM(Source[[#This Row],[Course]]))</f>
        <v>TRST5038</v>
      </c>
      <c r="I7275" t="str">
        <f>VLOOKUP(Source[[#This Row],[SubjCrse]],'Courses and Categories'!$E$2:$G$1816,3,FALSE)</f>
        <v>Noncredit TRST</v>
      </c>
      <c r="J7275">
        <v>701</v>
      </c>
      <c r="K7275" t="s">
        <v>617</v>
      </c>
      <c r="L7275" t="s">
        <v>39</v>
      </c>
      <c r="M7275" t="s">
        <v>40</v>
      </c>
      <c r="N7275" t="s">
        <v>59</v>
      </c>
      <c r="O7275">
        <v>1030</v>
      </c>
      <c r="P7275">
        <v>1245</v>
      </c>
      <c r="Q7275" t="s">
        <v>52</v>
      </c>
      <c r="R7275">
        <v>213</v>
      </c>
      <c r="S7275" t="s">
        <v>53</v>
      </c>
      <c r="T7275">
        <v>1</v>
      </c>
      <c r="U7275" s="1">
        <v>43694</v>
      </c>
      <c r="V7275" s="1">
        <v>43819</v>
      </c>
      <c r="W7275" t="s">
        <v>568</v>
      </c>
      <c r="X7275" t="s">
        <v>46</v>
      </c>
      <c r="Y7275">
        <v>29</v>
      </c>
      <c r="Z7275">
        <v>14</v>
      </c>
      <c r="AA7275">
        <v>30</v>
      </c>
      <c r="AB7275">
        <v>46.666699999999999</v>
      </c>
      <c r="AD7275">
        <f>IF(ISBLANK(Source[[#This Row],[CrosslistID]]),1,1/COUNTIFS(Source[CrosslistID],Source[[#This Row],[CrosslistID]],Source[TermDesc],Source[[#This Row],[TermDesc]]))</f>
        <v>1</v>
      </c>
      <c r="AG7275">
        <v>0</v>
      </c>
      <c r="AH7275">
        <v>46.666699999999999</v>
      </c>
      <c r="AI7275">
        <v>1.952</v>
      </c>
      <c r="AJ7275">
        <v>1.952</v>
      </c>
      <c r="AK7275">
        <v>0.2</v>
      </c>
      <c r="AL72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1.952</v>
      </c>
      <c r="AM7275">
        <f>IF(AND(Source[[#This Row],[Credit_Noncredit]]="Noncredit",Source[[#This Row],[FTEF]]&gt;0),Source[[#This Row],[NC XLST FTES]]*525/(437.5*Source[[#This Row],[FTEF]]),0)</f>
        <v>11.712</v>
      </c>
      <c r="AN7275">
        <f>IF(Source[[#This Row],[Credit_Noncredit]]="Credit",Source[[#This Row],[Census Enrollment]],Source[[#This Row],[Noncredit Avg. Attendance]])</f>
        <v>11.712</v>
      </c>
    </row>
    <row r="7276" spans="1:40" x14ac:dyDescent="0.25">
      <c r="A7276" t="s">
        <v>4484</v>
      </c>
      <c r="B7276" t="s">
        <v>33</v>
      </c>
      <c r="C7276" t="s">
        <v>229</v>
      </c>
      <c r="D7276" t="s">
        <v>554</v>
      </c>
      <c r="E7276" s="4">
        <v>83522</v>
      </c>
      <c r="F7276" s="4" t="s">
        <v>555</v>
      </c>
      <c r="G7276" s="4">
        <v>5038</v>
      </c>
      <c r="H7276" t="str">
        <f>CONCATENATE(Source[[#This Row],[Subject]],TRIM(Source[[#This Row],[Course]]))</f>
        <v>TRST5038</v>
      </c>
      <c r="I7276" t="str">
        <f>VLOOKUP(Source[[#This Row],[SubjCrse]],'Courses and Categories'!$E$2:$G$1816,3,FALSE)</f>
        <v>Noncredit TRST</v>
      </c>
      <c r="J7276">
        <v>702</v>
      </c>
      <c r="K7276" t="s">
        <v>617</v>
      </c>
      <c r="L7276" t="s">
        <v>50</v>
      </c>
      <c r="M7276" t="s">
        <v>40</v>
      </c>
      <c r="N7276" t="s">
        <v>51</v>
      </c>
      <c r="O7276">
        <v>810</v>
      </c>
      <c r="P7276">
        <v>1420</v>
      </c>
      <c r="Q7276" t="s">
        <v>572</v>
      </c>
      <c r="S7276" t="s">
        <v>53</v>
      </c>
      <c r="T7276" t="s">
        <v>44</v>
      </c>
      <c r="U7276" s="1">
        <v>43715</v>
      </c>
      <c r="V7276" s="1">
        <v>43819</v>
      </c>
      <c r="W7276" t="s">
        <v>4550</v>
      </c>
      <c r="X7276" t="s">
        <v>46</v>
      </c>
      <c r="Y7276">
        <v>28</v>
      </c>
      <c r="Z7276">
        <v>19</v>
      </c>
      <c r="AA7276">
        <v>40</v>
      </c>
      <c r="AB7276">
        <v>47.5</v>
      </c>
      <c r="AD7276">
        <f>IF(ISBLANK(Source[[#This Row],[CrosslistID]]),1,1/COUNTIFS(Source[CrosslistID],Source[[#This Row],[CrosslistID]],Source[TermDesc],Source[[#This Row],[TermDesc]]))</f>
        <v>1</v>
      </c>
      <c r="AG7276">
        <v>0</v>
      </c>
      <c r="AH7276">
        <v>47.5</v>
      </c>
      <c r="AI7276">
        <v>2.7959999999999998</v>
      </c>
      <c r="AJ7276">
        <v>2.7959999999999998</v>
      </c>
      <c r="AK7276">
        <v>0.2</v>
      </c>
      <c r="AL72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2.7959999999999998</v>
      </c>
      <c r="AM7276">
        <f>IF(AND(Source[[#This Row],[Credit_Noncredit]]="Noncredit",Source[[#This Row],[FTEF]]&gt;0),Source[[#This Row],[NC XLST FTES]]*525/(437.5*Source[[#This Row],[FTEF]]),0)</f>
        <v>16.776</v>
      </c>
      <c r="AN7276">
        <f>IF(Source[[#This Row],[Credit_Noncredit]]="Credit",Source[[#This Row],[Census Enrollment]],Source[[#This Row],[Noncredit Avg. Attendance]])</f>
        <v>16.776</v>
      </c>
    </row>
    <row r="7277" spans="1:40" x14ac:dyDescent="0.25">
      <c r="A7277" t="s">
        <v>4484</v>
      </c>
      <c r="B7277" t="s">
        <v>33</v>
      </c>
      <c r="C7277" t="s">
        <v>229</v>
      </c>
      <c r="D7277" t="s">
        <v>554</v>
      </c>
      <c r="E7277" s="4">
        <v>83109</v>
      </c>
      <c r="F7277" s="4" t="s">
        <v>555</v>
      </c>
      <c r="G7277" s="4">
        <v>5042</v>
      </c>
      <c r="H7277" t="str">
        <f>CONCATENATE(Source[[#This Row],[Subject]],TRIM(Source[[#This Row],[Course]]))</f>
        <v>TRST5042</v>
      </c>
      <c r="I7277" t="str">
        <f>VLOOKUP(Source[[#This Row],[SubjCrse]],'Courses and Categories'!$E$2:$G$1816,3,FALSE)</f>
        <v>Noncredit TRST</v>
      </c>
      <c r="J7277">
        <v>701</v>
      </c>
      <c r="K7277" t="s">
        <v>619</v>
      </c>
      <c r="L7277" t="s">
        <v>39</v>
      </c>
      <c r="M7277" t="s">
        <v>40</v>
      </c>
      <c r="N7277" t="s">
        <v>105</v>
      </c>
      <c r="O7277">
        <v>800</v>
      </c>
      <c r="P7277">
        <v>1015</v>
      </c>
      <c r="Q7277" t="s">
        <v>52</v>
      </c>
      <c r="R7277">
        <v>306</v>
      </c>
      <c r="S7277" t="s">
        <v>53</v>
      </c>
      <c r="T7277">
        <v>1</v>
      </c>
      <c r="U7277" s="1">
        <v>43694</v>
      </c>
      <c r="V7277" s="1">
        <v>43819</v>
      </c>
      <c r="W7277" t="s">
        <v>562</v>
      </c>
      <c r="X7277" t="s">
        <v>46</v>
      </c>
      <c r="Y7277">
        <v>67</v>
      </c>
      <c r="Z7277">
        <v>36</v>
      </c>
      <c r="AA7277">
        <v>30</v>
      </c>
      <c r="AB7277">
        <v>120</v>
      </c>
      <c r="AD7277">
        <f>IF(ISBLANK(Source[[#This Row],[CrosslistID]]),1,1/COUNTIFS(Source[CrosslistID],Source[[#This Row],[CrosslistID]],Source[TermDesc],Source[[#This Row],[TermDesc]]))</f>
        <v>1</v>
      </c>
      <c r="AG7277">
        <v>0</v>
      </c>
      <c r="AH7277">
        <v>120</v>
      </c>
      <c r="AI7277">
        <v>4.9619999999999997</v>
      </c>
      <c r="AJ7277">
        <v>4.9619999999999997</v>
      </c>
      <c r="AK7277">
        <v>0.2</v>
      </c>
      <c r="AL72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4.9619999999999997</v>
      </c>
      <c r="AM7277">
        <f>IF(AND(Source[[#This Row],[Credit_Noncredit]]="Noncredit",Source[[#This Row],[FTEF]]&gt;0),Source[[#This Row],[NC XLST FTES]]*525/(437.5*Source[[#This Row],[FTEF]]),0)</f>
        <v>29.771999999999998</v>
      </c>
      <c r="AN7277">
        <f>IF(Source[[#This Row],[Credit_Noncredit]]="Credit",Source[[#This Row],[Census Enrollment]],Source[[#This Row],[Noncredit Avg. Attendance]])</f>
        <v>29.771999999999998</v>
      </c>
    </row>
    <row r="7278" spans="1:40" x14ac:dyDescent="0.25">
      <c r="A7278" t="s">
        <v>4484</v>
      </c>
      <c r="B7278" t="s">
        <v>33</v>
      </c>
      <c r="C7278" t="s">
        <v>229</v>
      </c>
      <c r="D7278" t="s">
        <v>554</v>
      </c>
      <c r="E7278" s="4">
        <v>83112</v>
      </c>
      <c r="F7278" s="4" t="s">
        <v>555</v>
      </c>
      <c r="G7278" s="4">
        <v>5042</v>
      </c>
      <c r="H7278" t="str">
        <f>CONCATENATE(Source[[#This Row],[Subject]],TRIM(Source[[#This Row],[Course]]))</f>
        <v>TRST5042</v>
      </c>
      <c r="I7278" t="str">
        <f>VLOOKUP(Source[[#This Row],[SubjCrse]],'Courses and Categories'!$E$2:$G$1816,3,FALSE)</f>
        <v>Noncredit TRST</v>
      </c>
      <c r="J7278">
        <v>704</v>
      </c>
      <c r="K7278" t="s">
        <v>619</v>
      </c>
      <c r="L7278" t="s">
        <v>87</v>
      </c>
      <c r="M7278" t="s">
        <v>40</v>
      </c>
      <c r="N7278" t="s">
        <v>105</v>
      </c>
      <c r="O7278">
        <v>1915</v>
      </c>
      <c r="P7278">
        <v>2130</v>
      </c>
      <c r="Q7278" t="s">
        <v>52</v>
      </c>
      <c r="R7278">
        <v>315</v>
      </c>
      <c r="S7278" t="s">
        <v>53</v>
      </c>
      <c r="T7278">
        <v>1</v>
      </c>
      <c r="U7278" s="1">
        <v>43694</v>
      </c>
      <c r="V7278" s="1">
        <v>43819</v>
      </c>
      <c r="W7278" t="s">
        <v>564</v>
      </c>
      <c r="X7278" t="s">
        <v>46</v>
      </c>
      <c r="Y7278">
        <v>68</v>
      </c>
      <c r="Z7278">
        <v>24</v>
      </c>
      <c r="AA7278">
        <v>30</v>
      </c>
      <c r="AB7278">
        <v>80</v>
      </c>
      <c r="AD7278">
        <f>IF(ISBLANK(Source[[#This Row],[CrosslistID]]),1,1/COUNTIFS(Source[CrosslistID],Source[[#This Row],[CrosslistID]],Source[TermDesc],Source[[#This Row],[TermDesc]]))</f>
        <v>1</v>
      </c>
      <c r="AG7278">
        <v>0</v>
      </c>
      <c r="AH7278">
        <v>80</v>
      </c>
      <c r="AI7278">
        <v>3.448</v>
      </c>
      <c r="AJ7278">
        <v>3.448</v>
      </c>
      <c r="AK7278">
        <v>0.2</v>
      </c>
      <c r="AL72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3.448</v>
      </c>
      <c r="AM7278">
        <f>IF(AND(Source[[#This Row],[Credit_Noncredit]]="Noncredit",Source[[#This Row],[FTEF]]&gt;0),Source[[#This Row],[NC XLST FTES]]*525/(437.5*Source[[#This Row],[FTEF]]),0)</f>
        <v>20.687999999999999</v>
      </c>
      <c r="AN7278">
        <f>IF(Source[[#This Row],[Credit_Noncredit]]="Credit",Source[[#This Row],[Census Enrollment]],Source[[#This Row],[Noncredit Avg. Attendance]])</f>
        <v>20.687999999999999</v>
      </c>
    </row>
    <row r="7279" spans="1:40" x14ac:dyDescent="0.25">
      <c r="A7279" t="s">
        <v>4484</v>
      </c>
      <c r="B7279" t="s">
        <v>33</v>
      </c>
      <c r="C7279" t="s">
        <v>229</v>
      </c>
      <c r="D7279" t="s">
        <v>554</v>
      </c>
      <c r="E7279" s="4">
        <v>83151</v>
      </c>
      <c r="F7279" s="4" t="s">
        <v>555</v>
      </c>
      <c r="G7279" s="4">
        <v>5052</v>
      </c>
      <c r="H7279" t="str">
        <f>CONCATENATE(Source[[#This Row],[Subject]],TRIM(Source[[#This Row],[Course]]))</f>
        <v>TRST5052</v>
      </c>
      <c r="I7279" t="str">
        <f>VLOOKUP(Source[[#This Row],[SubjCrse]],'Courses and Categories'!$E$2:$G$1816,3,FALSE)</f>
        <v>Noncredit TRST</v>
      </c>
      <c r="J7279">
        <v>701</v>
      </c>
      <c r="K7279" t="s">
        <v>622</v>
      </c>
      <c r="L7279" t="s">
        <v>87</v>
      </c>
      <c r="M7279" t="s">
        <v>40</v>
      </c>
      <c r="N7279" t="s">
        <v>105</v>
      </c>
      <c r="O7279">
        <v>1610</v>
      </c>
      <c r="P7279">
        <v>1900</v>
      </c>
      <c r="Q7279" t="s">
        <v>52</v>
      </c>
      <c r="R7279">
        <v>214</v>
      </c>
      <c r="S7279" t="s">
        <v>53</v>
      </c>
      <c r="T7279" t="s">
        <v>44</v>
      </c>
      <c r="U7279" s="1">
        <v>43717</v>
      </c>
      <c r="V7279" s="1">
        <v>43819</v>
      </c>
      <c r="W7279" t="s">
        <v>602</v>
      </c>
      <c r="X7279" t="s">
        <v>46</v>
      </c>
      <c r="Y7279">
        <v>38</v>
      </c>
      <c r="Z7279">
        <v>23</v>
      </c>
      <c r="AA7279">
        <v>30</v>
      </c>
      <c r="AB7279">
        <v>76.666700000000006</v>
      </c>
      <c r="AD7279">
        <f>IF(ISBLANK(Source[[#This Row],[CrosslistID]]),1,1/COUNTIFS(Source[CrosslistID],Source[[#This Row],[CrosslistID]],Source[TermDesc],Source[[#This Row],[TermDesc]]))</f>
        <v>1</v>
      </c>
      <c r="AG7279">
        <v>0</v>
      </c>
      <c r="AH7279">
        <v>76.666700000000006</v>
      </c>
      <c r="AI7279">
        <v>3.536</v>
      </c>
      <c r="AJ7279">
        <v>3.536</v>
      </c>
      <c r="AK7279">
        <v>0.2</v>
      </c>
      <c r="AL72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3.536</v>
      </c>
      <c r="AM7279">
        <f>IF(AND(Source[[#This Row],[Credit_Noncredit]]="Noncredit",Source[[#This Row],[FTEF]]&gt;0),Source[[#This Row],[NC XLST FTES]]*525/(437.5*Source[[#This Row],[FTEF]]),0)</f>
        <v>21.216000000000001</v>
      </c>
      <c r="AN7279">
        <f>IF(Source[[#This Row],[Credit_Noncredit]]="Credit",Source[[#This Row],[Census Enrollment]],Source[[#This Row],[Noncredit Avg. Attendance]])</f>
        <v>21.216000000000001</v>
      </c>
    </row>
    <row r="7280" spans="1:40" x14ac:dyDescent="0.25">
      <c r="A7280" t="s">
        <v>4484</v>
      </c>
      <c r="B7280" t="s">
        <v>33</v>
      </c>
      <c r="C7280" t="s">
        <v>229</v>
      </c>
      <c r="D7280" t="s">
        <v>554</v>
      </c>
      <c r="E7280" s="4">
        <v>83115</v>
      </c>
      <c r="F7280" s="4" t="s">
        <v>555</v>
      </c>
      <c r="G7280" s="4">
        <v>5055</v>
      </c>
      <c r="H7280" t="str">
        <f>CONCATENATE(Source[[#This Row],[Subject]],TRIM(Source[[#This Row],[Course]]))</f>
        <v>TRST5055</v>
      </c>
      <c r="I7280" t="str">
        <f>VLOOKUP(Source[[#This Row],[SubjCrse]],'Courses and Categories'!$E$2:$G$1816,3,FALSE)</f>
        <v>Noncredit TRST</v>
      </c>
      <c r="J7280">
        <v>701</v>
      </c>
      <c r="K7280" t="s">
        <v>624</v>
      </c>
      <c r="L7280" t="s">
        <v>39</v>
      </c>
      <c r="M7280" t="s">
        <v>40</v>
      </c>
      <c r="N7280" t="s">
        <v>91</v>
      </c>
      <c r="O7280">
        <v>800</v>
      </c>
      <c r="P7280">
        <v>1250</v>
      </c>
      <c r="Q7280" t="s">
        <v>52</v>
      </c>
      <c r="R7280">
        <v>306</v>
      </c>
      <c r="S7280" t="s">
        <v>53</v>
      </c>
      <c r="T7280">
        <v>1</v>
      </c>
      <c r="U7280" s="1">
        <v>43694</v>
      </c>
      <c r="V7280" s="1">
        <v>43819</v>
      </c>
      <c r="W7280" t="s">
        <v>562</v>
      </c>
      <c r="X7280" t="s">
        <v>46</v>
      </c>
      <c r="Y7280">
        <v>62</v>
      </c>
      <c r="Z7280">
        <v>34</v>
      </c>
      <c r="AA7280">
        <v>30</v>
      </c>
      <c r="AB7280">
        <v>113.33329999999999</v>
      </c>
      <c r="AD7280">
        <f>IF(ISBLANK(Source[[#This Row],[CrosslistID]]),1,1/COUNTIFS(Source[CrosslistID],Source[[#This Row],[CrosslistID]],Source[TermDesc],Source[[#This Row],[TermDesc]]))</f>
        <v>1</v>
      </c>
      <c r="AG7280">
        <v>0</v>
      </c>
      <c r="AH7280">
        <v>113.33329999999999</v>
      </c>
      <c r="AI7280">
        <v>4.9669999999999996</v>
      </c>
      <c r="AJ7280">
        <v>4.9669999999999996</v>
      </c>
      <c r="AK7280">
        <v>0.2</v>
      </c>
      <c r="AL72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4.9669999999999996</v>
      </c>
      <c r="AM7280">
        <f>IF(AND(Source[[#This Row],[Credit_Noncredit]]="Noncredit",Source[[#This Row],[FTEF]]&gt;0),Source[[#This Row],[NC XLST FTES]]*525/(437.5*Source[[#This Row],[FTEF]]),0)</f>
        <v>29.801999999999996</v>
      </c>
      <c r="AN7280">
        <f>IF(Source[[#This Row],[Credit_Noncredit]]="Credit",Source[[#This Row],[Census Enrollment]],Source[[#This Row],[Noncredit Avg. Attendance]])</f>
        <v>29.801999999999996</v>
      </c>
    </row>
    <row r="7281" spans="1:40" x14ac:dyDescent="0.25">
      <c r="A7281" t="s">
        <v>4484</v>
      </c>
      <c r="B7281" t="s">
        <v>33</v>
      </c>
      <c r="C7281" t="s">
        <v>627</v>
      </c>
      <c r="D7281" t="s">
        <v>628</v>
      </c>
      <c r="E7281" s="4">
        <v>82477</v>
      </c>
      <c r="F7281" s="4" t="s">
        <v>629</v>
      </c>
      <c r="G7281" s="4">
        <v>1000</v>
      </c>
      <c r="H7281" t="str">
        <f>CONCATENATE(Source[[#This Row],[Subject]],TRIM(Source[[#This Row],[Course]]))</f>
        <v>ENGL1000</v>
      </c>
      <c r="I7281" t="str">
        <f>VLOOKUP(Source[[#This Row],[SubjCrse]],'Courses and Categories'!$E$2:$G$1816,3,FALSE)</f>
        <v>Noncredit Support</v>
      </c>
      <c r="J7281">
        <v>1</v>
      </c>
      <c r="K7281" t="s">
        <v>630</v>
      </c>
      <c r="L7281" t="s">
        <v>39</v>
      </c>
      <c r="M7281" t="s">
        <v>40</v>
      </c>
      <c r="N7281" t="s">
        <v>42</v>
      </c>
      <c r="O7281" t="s">
        <v>42</v>
      </c>
      <c r="P7281" t="s">
        <v>42</v>
      </c>
      <c r="Q7281" t="s">
        <v>42</v>
      </c>
      <c r="S7281" t="s">
        <v>134</v>
      </c>
      <c r="T7281">
        <v>1</v>
      </c>
      <c r="U7281" s="1">
        <v>43694</v>
      </c>
      <c r="V7281" s="1">
        <v>43819</v>
      </c>
      <c r="W7281" t="s">
        <v>631</v>
      </c>
      <c r="X7281" t="s">
        <v>46</v>
      </c>
      <c r="Y7281">
        <v>1005</v>
      </c>
      <c r="Z7281">
        <v>1005</v>
      </c>
      <c r="AA7281">
        <v>9900</v>
      </c>
      <c r="AB7281">
        <v>10.1515</v>
      </c>
      <c r="AD7281">
        <f>IF(ISBLANK(Source[[#This Row],[CrosslistID]]),1,1/COUNTIFS(Source[CrosslistID],Source[[#This Row],[CrosslistID]],Source[TermDesc],Source[[#This Row],[TermDesc]]))</f>
        <v>1</v>
      </c>
      <c r="AG7281">
        <v>0</v>
      </c>
      <c r="AH7281">
        <v>10.1515</v>
      </c>
      <c r="AI7281">
        <v>14.553000000000001</v>
      </c>
      <c r="AJ7281">
        <v>14.553000000000001</v>
      </c>
      <c r="AL72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14.553000000000001</v>
      </c>
      <c r="AM7281">
        <f>IF(AND(Source[[#This Row],[Credit_Noncredit]]="Noncredit",Source[[#This Row],[FTEF]]&gt;0),Source[[#This Row],[NC XLST FTES]]*525/(437.5*Source[[#This Row],[FTEF]]),0)</f>
        <v>0</v>
      </c>
      <c r="AN7281">
        <f>IF(Source[[#This Row],[Credit_Noncredit]]="Credit",Source[[#This Row],[Census Enrollment]],Source[[#This Row],[Noncredit Avg. Attendance]])</f>
        <v>0</v>
      </c>
    </row>
    <row r="7282" spans="1:40" x14ac:dyDescent="0.25">
      <c r="A7282" t="s">
        <v>4484</v>
      </c>
      <c r="B7282" t="s">
        <v>33</v>
      </c>
      <c r="C7282" t="s">
        <v>1184</v>
      </c>
      <c r="D7282" t="s">
        <v>1286</v>
      </c>
      <c r="E7282" s="4">
        <v>83527</v>
      </c>
      <c r="F7282" s="4" t="s">
        <v>1287</v>
      </c>
      <c r="G7282" s="4">
        <v>1001</v>
      </c>
      <c r="H7282" t="str">
        <f>CONCATENATE(Source[[#This Row],[Subject]],TRIM(Source[[#This Row],[Course]]))</f>
        <v>PHOT1001</v>
      </c>
      <c r="I7282" t="str">
        <f>VLOOKUP(Source[[#This Row],[SubjCrse]],'Courses and Categories'!$E$2:$G$1816,3,FALSE)</f>
        <v>Noncredit Lifelong Learning</v>
      </c>
      <c r="J7282">
        <v>100</v>
      </c>
      <c r="K7282" t="s">
        <v>1887</v>
      </c>
      <c r="L7282" t="s">
        <v>50</v>
      </c>
      <c r="M7282" t="s">
        <v>40</v>
      </c>
      <c r="N7282" t="s">
        <v>51</v>
      </c>
      <c r="O7282">
        <v>910</v>
      </c>
      <c r="P7282">
        <v>1200</v>
      </c>
      <c r="Q7282" t="s">
        <v>422</v>
      </c>
      <c r="R7282">
        <v>203</v>
      </c>
      <c r="S7282" t="s">
        <v>134</v>
      </c>
      <c r="T7282" t="s">
        <v>44</v>
      </c>
      <c r="U7282" s="1">
        <v>43743</v>
      </c>
      <c r="V7282" s="1">
        <v>43778</v>
      </c>
      <c r="W7282" t="s">
        <v>1076</v>
      </c>
      <c r="X7282" t="s">
        <v>46</v>
      </c>
      <c r="Y7282">
        <v>32</v>
      </c>
      <c r="Z7282">
        <v>21</v>
      </c>
      <c r="AA7282">
        <v>25</v>
      </c>
      <c r="AB7282">
        <v>84</v>
      </c>
      <c r="AD7282">
        <f>IF(ISBLANK(Source[[#This Row],[CrosslistID]]),1,1/COUNTIFS(Source[CrosslistID],Source[[#This Row],[CrosslistID]],Source[TermDesc],Source[[#This Row],[TermDesc]]))</f>
        <v>1</v>
      </c>
      <c r="AG7282">
        <v>0</v>
      </c>
      <c r="AH7282">
        <v>84</v>
      </c>
      <c r="AI7282">
        <v>0.58899999999999997</v>
      </c>
      <c r="AJ7282">
        <v>0.58899999999999997</v>
      </c>
      <c r="AK7282">
        <v>3.6600000000000001E-2</v>
      </c>
      <c r="AL72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0.58899999999999997</v>
      </c>
      <c r="AM7282">
        <f>IF(AND(Source[[#This Row],[Credit_Noncredit]]="Noncredit",Source[[#This Row],[FTEF]]&gt;0),Source[[#This Row],[NC XLST FTES]]*525/(437.5*Source[[#This Row],[FTEF]]),0)</f>
        <v>19.311475409836063</v>
      </c>
      <c r="AN7282">
        <f>IF(Source[[#This Row],[Credit_Noncredit]]="Credit",Source[[#This Row],[Census Enrollment]],Source[[#This Row],[Noncredit Avg. Attendance]])</f>
        <v>19.311475409836063</v>
      </c>
    </row>
    <row r="7283" spans="1:40" x14ac:dyDescent="0.25">
      <c r="A7283" t="s">
        <v>4484</v>
      </c>
      <c r="B7283" t="s">
        <v>33</v>
      </c>
      <c r="C7283" t="s">
        <v>1184</v>
      </c>
      <c r="D7283" t="s">
        <v>1286</v>
      </c>
      <c r="E7283" s="4">
        <v>83528</v>
      </c>
      <c r="F7283" s="4" t="s">
        <v>1287</v>
      </c>
      <c r="G7283" s="4">
        <v>1003</v>
      </c>
      <c r="H7283" t="str">
        <f>CONCATENATE(Source[[#This Row],[Subject]],TRIM(Source[[#This Row],[Course]]))</f>
        <v>PHOT1003</v>
      </c>
      <c r="I7283" t="str">
        <f>VLOOKUP(Source[[#This Row],[SubjCrse]],'Courses and Categories'!$E$2:$G$1816,3,FALSE)</f>
        <v>Noncredit Lifelong Learning</v>
      </c>
      <c r="J7283">
        <v>100</v>
      </c>
      <c r="K7283" t="s">
        <v>1888</v>
      </c>
      <c r="L7283" t="s">
        <v>50</v>
      </c>
      <c r="M7283" t="s">
        <v>40</v>
      </c>
      <c r="N7283" t="s">
        <v>51</v>
      </c>
      <c r="O7283">
        <v>1300</v>
      </c>
      <c r="P7283">
        <v>1550</v>
      </c>
      <c r="Q7283" t="s">
        <v>236</v>
      </c>
      <c r="R7283">
        <v>360</v>
      </c>
      <c r="S7283" t="s">
        <v>134</v>
      </c>
      <c r="T7283" t="s">
        <v>44</v>
      </c>
      <c r="U7283" s="1">
        <v>43743</v>
      </c>
      <c r="V7283" s="1">
        <v>43778</v>
      </c>
      <c r="W7283" t="s">
        <v>1076</v>
      </c>
      <c r="X7283" t="s">
        <v>46</v>
      </c>
      <c r="Y7283">
        <v>27</v>
      </c>
      <c r="Z7283">
        <v>11</v>
      </c>
      <c r="AA7283">
        <v>25</v>
      </c>
      <c r="AB7283">
        <v>44</v>
      </c>
      <c r="AD7283">
        <f>IF(ISBLANK(Source[[#This Row],[CrosslistID]]),1,1/COUNTIFS(Source[CrosslistID],Source[[#This Row],[CrosslistID]],Source[TermDesc],Source[[#This Row],[TermDesc]]))</f>
        <v>1</v>
      </c>
      <c r="AG7283">
        <v>0</v>
      </c>
      <c r="AH7283">
        <v>44</v>
      </c>
      <c r="AI7283">
        <v>0.36</v>
      </c>
      <c r="AJ7283">
        <v>0.36</v>
      </c>
      <c r="AK7283">
        <v>4.1099999999999998E-2</v>
      </c>
      <c r="AL72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0.36</v>
      </c>
      <c r="AM7283">
        <f>IF(AND(Source[[#This Row],[Credit_Noncredit]]="Noncredit",Source[[#This Row],[FTEF]]&gt;0),Source[[#This Row],[NC XLST FTES]]*525/(437.5*Source[[#This Row],[FTEF]]),0)</f>
        <v>10.510948905109489</v>
      </c>
      <c r="AN7283">
        <f>IF(Source[[#This Row],[Credit_Noncredit]]="Credit",Source[[#This Row],[Census Enrollment]],Source[[#This Row],[Noncredit Avg. Attendance]])</f>
        <v>10.510948905109489</v>
      </c>
    </row>
    <row r="7284" spans="1:40" x14ac:dyDescent="0.25">
      <c r="A7284" t="s">
        <v>4484</v>
      </c>
      <c r="B7284" t="s">
        <v>33</v>
      </c>
      <c r="C7284" t="s">
        <v>632</v>
      </c>
      <c r="D7284" t="s">
        <v>633</v>
      </c>
      <c r="E7284" s="4">
        <v>81459</v>
      </c>
      <c r="F7284" s="4" t="s">
        <v>634</v>
      </c>
      <c r="G7284" s="4">
        <v>8002</v>
      </c>
      <c r="H7284" t="str">
        <f>CONCATENATE(Source[[#This Row],[Subject]],TRIM(Source[[#This Row],[Course]]))</f>
        <v>CDEV8002</v>
      </c>
      <c r="I7284" t="str">
        <f>VLOOKUP(Source[[#This Row],[SubjCrse]],'Courses and Categories'!$E$2:$G$1816,3,FALSE)</f>
        <v>Noncredit CDEV</v>
      </c>
      <c r="J7284">
        <v>701</v>
      </c>
      <c r="K7284" t="s">
        <v>635</v>
      </c>
      <c r="L7284" t="s">
        <v>39</v>
      </c>
      <c r="M7284" t="s">
        <v>40</v>
      </c>
      <c r="N7284" t="s">
        <v>180</v>
      </c>
      <c r="O7284">
        <v>1230</v>
      </c>
      <c r="P7284">
        <v>1445</v>
      </c>
      <c r="Q7284" t="s">
        <v>52</v>
      </c>
      <c r="R7284">
        <v>173</v>
      </c>
      <c r="S7284" t="s">
        <v>53</v>
      </c>
      <c r="T7284">
        <v>1</v>
      </c>
      <c r="U7284" s="1">
        <v>43694</v>
      </c>
      <c r="V7284" s="1">
        <v>43819</v>
      </c>
      <c r="W7284" t="s">
        <v>642</v>
      </c>
      <c r="X7284" t="s">
        <v>46</v>
      </c>
      <c r="Y7284">
        <v>36</v>
      </c>
      <c r="Z7284">
        <v>36</v>
      </c>
      <c r="AA7284">
        <v>35</v>
      </c>
      <c r="AB7284">
        <v>102.8571</v>
      </c>
      <c r="AD7284">
        <f>IF(ISBLANK(Source[[#This Row],[CrosslistID]]),1,1/COUNTIFS(Source[CrosslistID],Source[[#This Row],[CrosslistID]],Source[TermDesc],Source[[#This Row],[TermDesc]]))</f>
        <v>1</v>
      </c>
      <c r="AG7284">
        <v>0</v>
      </c>
      <c r="AH7284">
        <v>102.8571</v>
      </c>
      <c r="AI7284">
        <v>0.91400000000000003</v>
      </c>
      <c r="AJ7284">
        <v>0.91400000000000003</v>
      </c>
      <c r="AK7284">
        <v>0.1</v>
      </c>
      <c r="AL72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0.91400000000000003</v>
      </c>
      <c r="AM7284">
        <f>IF(AND(Source[[#This Row],[Credit_Noncredit]]="Noncredit",Source[[#This Row],[FTEF]]&gt;0),Source[[#This Row],[NC XLST FTES]]*525/(437.5*Source[[#This Row],[FTEF]]),0)</f>
        <v>10.968</v>
      </c>
      <c r="AN7284">
        <f>IF(Source[[#This Row],[Credit_Noncredit]]="Credit",Source[[#This Row],[Census Enrollment]],Source[[#This Row],[Noncredit Avg. Attendance]])</f>
        <v>10.968</v>
      </c>
    </row>
    <row r="7285" spans="1:40" x14ac:dyDescent="0.25">
      <c r="A7285" t="s">
        <v>4484</v>
      </c>
      <c r="B7285" t="s">
        <v>33</v>
      </c>
      <c r="C7285" t="s">
        <v>632</v>
      </c>
      <c r="D7285" t="s">
        <v>633</v>
      </c>
      <c r="E7285" s="4">
        <v>80713</v>
      </c>
      <c r="F7285" s="4" t="s">
        <v>634</v>
      </c>
      <c r="G7285" s="4">
        <v>8002</v>
      </c>
      <c r="H7285" t="str">
        <f>CONCATENATE(Source[[#This Row],[Subject]],TRIM(Source[[#This Row],[Course]]))</f>
        <v>CDEV8002</v>
      </c>
      <c r="I7285" t="str">
        <f>VLOOKUP(Source[[#This Row],[SubjCrse]],'Courses and Categories'!$E$2:$G$1816,3,FALSE)</f>
        <v>Noncredit CDEV</v>
      </c>
      <c r="J7285">
        <v>702</v>
      </c>
      <c r="K7285" t="s">
        <v>635</v>
      </c>
      <c r="L7285" t="s">
        <v>39</v>
      </c>
      <c r="M7285" t="s">
        <v>40</v>
      </c>
      <c r="N7285" t="s">
        <v>41</v>
      </c>
      <c r="O7285">
        <v>1230</v>
      </c>
      <c r="P7285">
        <v>1445</v>
      </c>
      <c r="Q7285" t="s">
        <v>52</v>
      </c>
      <c r="R7285">
        <v>173</v>
      </c>
      <c r="S7285" t="s">
        <v>53</v>
      </c>
      <c r="T7285">
        <v>1</v>
      </c>
      <c r="U7285" s="1">
        <v>43694</v>
      </c>
      <c r="V7285" s="1">
        <v>43819</v>
      </c>
      <c r="W7285" t="s">
        <v>4551</v>
      </c>
      <c r="X7285" t="s">
        <v>46</v>
      </c>
      <c r="Y7285">
        <v>27</v>
      </c>
      <c r="Z7285">
        <v>26</v>
      </c>
      <c r="AA7285">
        <v>35</v>
      </c>
      <c r="AB7285">
        <v>74.285700000000006</v>
      </c>
      <c r="AD7285">
        <f>IF(ISBLANK(Source[[#This Row],[CrosslistID]]),1,1/COUNTIFS(Source[CrosslistID],Source[[#This Row],[CrosslistID]],Source[TermDesc],Source[[#This Row],[TermDesc]]))</f>
        <v>1</v>
      </c>
      <c r="AG7285">
        <v>0</v>
      </c>
      <c r="AH7285">
        <v>74.285700000000006</v>
      </c>
      <c r="AI7285">
        <v>0.64100000000000001</v>
      </c>
      <c r="AJ7285">
        <v>0.64100000000000001</v>
      </c>
      <c r="AK7285">
        <v>0.1</v>
      </c>
      <c r="AL72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0.64100000000000001</v>
      </c>
      <c r="AM7285">
        <f>IF(AND(Source[[#This Row],[Credit_Noncredit]]="Noncredit",Source[[#This Row],[FTEF]]&gt;0),Source[[#This Row],[NC XLST FTES]]*525/(437.5*Source[[#This Row],[FTEF]]),0)</f>
        <v>7.6920000000000011</v>
      </c>
      <c r="AN7285">
        <f>IF(Source[[#This Row],[Credit_Noncredit]]="Credit",Source[[#This Row],[Census Enrollment]],Source[[#This Row],[Noncredit Avg. Attendance]])</f>
        <v>7.6920000000000011</v>
      </c>
    </row>
    <row r="7286" spans="1:40" x14ac:dyDescent="0.25">
      <c r="A7286" t="s">
        <v>4484</v>
      </c>
      <c r="B7286" t="s">
        <v>33</v>
      </c>
      <c r="C7286" t="s">
        <v>632</v>
      </c>
      <c r="D7286" t="s">
        <v>633</v>
      </c>
      <c r="E7286" s="4">
        <v>82480</v>
      </c>
      <c r="F7286" s="4" t="s">
        <v>634</v>
      </c>
      <c r="G7286" s="4">
        <v>8003</v>
      </c>
      <c r="H7286" t="str">
        <f>CONCATENATE(Source[[#This Row],[Subject]],TRIM(Source[[#This Row],[Course]]))</f>
        <v>CDEV8003</v>
      </c>
      <c r="I7286" t="str">
        <f>VLOOKUP(Source[[#This Row],[SubjCrse]],'Courses and Categories'!$E$2:$G$1816,3,FALSE)</f>
        <v>Noncredit CDEV</v>
      </c>
      <c r="J7286">
        <v>201</v>
      </c>
      <c r="K7286" t="s">
        <v>637</v>
      </c>
      <c r="L7286" t="s">
        <v>39</v>
      </c>
      <c r="M7286" t="s">
        <v>40</v>
      </c>
      <c r="N7286" t="s">
        <v>91</v>
      </c>
      <c r="O7286">
        <v>1230</v>
      </c>
      <c r="P7286">
        <v>1455</v>
      </c>
      <c r="Q7286" t="s">
        <v>60</v>
      </c>
      <c r="R7286" t="s">
        <v>638</v>
      </c>
      <c r="S7286" t="s">
        <v>61</v>
      </c>
      <c r="T7286">
        <v>1</v>
      </c>
      <c r="U7286" s="1">
        <v>43694</v>
      </c>
      <c r="V7286" s="1">
        <v>43819</v>
      </c>
      <c r="W7286" t="s">
        <v>639</v>
      </c>
      <c r="X7286" t="s">
        <v>46</v>
      </c>
      <c r="Y7286">
        <v>22</v>
      </c>
      <c r="Z7286">
        <v>22</v>
      </c>
      <c r="AA7286">
        <v>35</v>
      </c>
      <c r="AB7286">
        <v>62.857100000000003</v>
      </c>
      <c r="AD7286">
        <f>IF(ISBLANK(Source[[#This Row],[CrosslistID]]),1,1/COUNTIFS(Source[CrosslistID],Source[[#This Row],[CrosslistID]],Source[TermDesc],Source[[#This Row],[TermDesc]]))</f>
        <v>1</v>
      </c>
      <c r="AG7286">
        <v>0</v>
      </c>
      <c r="AH7286">
        <v>62.857100000000003</v>
      </c>
      <c r="AI7286">
        <v>0.83199999999999996</v>
      </c>
      <c r="AJ7286">
        <v>0.83199999999999996</v>
      </c>
      <c r="AK7286">
        <v>0.1</v>
      </c>
      <c r="AL72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0.83199999999999996</v>
      </c>
      <c r="AM7286">
        <f>IF(AND(Source[[#This Row],[Credit_Noncredit]]="Noncredit",Source[[#This Row],[FTEF]]&gt;0),Source[[#This Row],[NC XLST FTES]]*525/(437.5*Source[[#This Row],[FTEF]]),0)</f>
        <v>9.9839999999999982</v>
      </c>
      <c r="AN7286">
        <f>IF(Source[[#This Row],[Credit_Noncredit]]="Credit",Source[[#This Row],[Census Enrollment]],Source[[#This Row],[Noncredit Avg. Attendance]])</f>
        <v>9.9839999999999982</v>
      </c>
    </row>
    <row r="7287" spans="1:40" x14ac:dyDescent="0.25">
      <c r="A7287" t="s">
        <v>4484</v>
      </c>
      <c r="B7287" t="s">
        <v>33</v>
      </c>
      <c r="C7287" t="s">
        <v>632</v>
      </c>
      <c r="D7287" t="s">
        <v>633</v>
      </c>
      <c r="E7287" s="4">
        <v>80363</v>
      </c>
      <c r="F7287" s="4" t="s">
        <v>634</v>
      </c>
      <c r="G7287" s="4">
        <v>8003</v>
      </c>
      <c r="H7287" t="str">
        <f>CONCATENATE(Source[[#This Row],[Subject]],TRIM(Source[[#This Row],[Course]]))</f>
        <v>CDEV8003</v>
      </c>
      <c r="I7287" t="str">
        <f>VLOOKUP(Source[[#This Row],[SubjCrse]],'Courses and Categories'!$E$2:$G$1816,3,FALSE)</f>
        <v>Noncredit CDEV</v>
      </c>
      <c r="J7287">
        <v>401</v>
      </c>
      <c r="K7287" t="s">
        <v>637</v>
      </c>
      <c r="L7287" t="s">
        <v>39</v>
      </c>
      <c r="M7287" t="s">
        <v>40</v>
      </c>
      <c r="N7287" t="s">
        <v>180</v>
      </c>
      <c r="O7287">
        <v>1230</v>
      </c>
      <c r="P7287">
        <v>1445</v>
      </c>
      <c r="Q7287" t="s">
        <v>64</v>
      </c>
      <c r="R7287">
        <v>1303</v>
      </c>
      <c r="S7287" t="s">
        <v>65</v>
      </c>
      <c r="T7287">
        <v>1</v>
      </c>
      <c r="U7287" s="1">
        <v>43694</v>
      </c>
      <c r="V7287" s="1">
        <v>43819</v>
      </c>
      <c r="W7287" t="s">
        <v>640</v>
      </c>
      <c r="X7287" t="s">
        <v>46</v>
      </c>
      <c r="Y7287">
        <v>25</v>
      </c>
      <c r="Z7287">
        <v>25</v>
      </c>
      <c r="AA7287">
        <v>35</v>
      </c>
      <c r="AB7287">
        <v>71.428600000000003</v>
      </c>
      <c r="AD7287">
        <f>IF(ISBLANK(Source[[#This Row],[CrosslistID]]),1,1/COUNTIFS(Source[CrosslistID],Source[[#This Row],[CrosslistID]],Source[TermDesc],Source[[#This Row],[TermDesc]]))</f>
        <v>1</v>
      </c>
      <c r="AG7287">
        <v>0</v>
      </c>
      <c r="AH7287">
        <v>71.428600000000003</v>
      </c>
      <c r="AI7287">
        <v>0.61</v>
      </c>
      <c r="AJ7287">
        <v>0.61</v>
      </c>
      <c r="AK7287">
        <v>0.1</v>
      </c>
      <c r="AL72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0.61</v>
      </c>
      <c r="AM7287">
        <f>IF(AND(Source[[#This Row],[Credit_Noncredit]]="Noncredit",Source[[#This Row],[FTEF]]&gt;0),Source[[#This Row],[NC XLST FTES]]*525/(437.5*Source[[#This Row],[FTEF]]),0)</f>
        <v>7.32</v>
      </c>
      <c r="AN7287">
        <f>IF(Source[[#This Row],[Credit_Noncredit]]="Credit",Source[[#This Row],[Census Enrollment]],Source[[#This Row],[Noncredit Avg. Attendance]])</f>
        <v>7.32</v>
      </c>
    </row>
    <row r="7288" spans="1:40" x14ac:dyDescent="0.25">
      <c r="A7288" t="s">
        <v>4484</v>
      </c>
      <c r="B7288" t="s">
        <v>33</v>
      </c>
      <c r="C7288" t="s">
        <v>632</v>
      </c>
      <c r="D7288" t="s">
        <v>633</v>
      </c>
      <c r="E7288" s="4">
        <v>80364</v>
      </c>
      <c r="F7288" s="4" t="s">
        <v>634</v>
      </c>
      <c r="G7288" s="4">
        <v>8003</v>
      </c>
      <c r="H7288" t="str">
        <f>CONCATENATE(Source[[#This Row],[Subject]],TRIM(Source[[#This Row],[Course]]))</f>
        <v>CDEV8003</v>
      </c>
      <c r="I7288" t="str">
        <f>VLOOKUP(Source[[#This Row],[SubjCrse]],'Courses and Categories'!$E$2:$G$1816,3,FALSE)</f>
        <v>Noncredit CDEV</v>
      </c>
      <c r="J7288">
        <v>402</v>
      </c>
      <c r="K7288" t="s">
        <v>637</v>
      </c>
      <c r="L7288" t="s">
        <v>39</v>
      </c>
      <c r="M7288" t="s">
        <v>40</v>
      </c>
      <c r="N7288" t="s">
        <v>41</v>
      </c>
      <c r="O7288">
        <v>1230</v>
      </c>
      <c r="P7288">
        <v>1445</v>
      </c>
      <c r="Q7288" t="s">
        <v>64</v>
      </c>
      <c r="R7288">
        <v>1303</v>
      </c>
      <c r="S7288" t="s">
        <v>65</v>
      </c>
      <c r="T7288">
        <v>1</v>
      </c>
      <c r="U7288" s="1">
        <v>43694</v>
      </c>
      <c r="V7288" s="1">
        <v>43819</v>
      </c>
      <c r="W7288" t="s">
        <v>640</v>
      </c>
      <c r="X7288" t="s">
        <v>46</v>
      </c>
      <c r="Y7288">
        <v>25</v>
      </c>
      <c r="Z7288">
        <v>25</v>
      </c>
      <c r="AA7288">
        <v>35</v>
      </c>
      <c r="AB7288">
        <v>71.428600000000003</v>
      </c>
      <c r="AD7288">
        <f>IF(ISBLANK(Source[[#This Row],[CrosslistID]]),1,1/COUNTIFS(Source[CrosslistID],Source[[#This Row],[CrosslistID]],Source[TermDesc],Source[[#This Row],[TermDesc]]))</f>
        <v>1</v>
      </c>
      <c r="AG7288">
        <v>0</v>
      </c>
      <c r="AH7288">
        <v>71.428600000000003</v>
      </c>
      <c r="AI7288">
        <v>0.51900000000000002</v>
      </c>
      <c r="AJ7288">
        <v>0.51900000000000002</v>
      </c>
      <c r="AK7288">
        <v>0.1</v>
      </c>
      <c r="AL72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0.51900000000000002</v>
      </c>
      <c r="AM7288">
        <f>IF(AND(Source[[#This Row],[Credit_Noncredit]]="Noncredit",Source[[#This Row],[FTEF]]&gt;0),Source[[#This Row],[NC XLST FTES]]*525/(437.5*Source[[#This Row],[FTEF]]),0)</f>
        <v>6.2280000000000006</v>
      </c>
      <c r="AN7288">
        <f>IF(Source[[#This Row],[Credit_Noncredit]]="Credit",Source[[#This Row],[Census Enrollment]],Source[[#This Row],[Noncredit Avg. Attendance]])</f>
        <v>6.2280000000000006</v>
      </c>
    </row>
    <row r="7289" spans="1:40" x14ac:dyDescent="0.25">
      <c r="A7289" t="s">
        <v>4484</v>
      </c>
      <c r="B7289" t="s">
        <v>33</v>
      </c>
      <c r="C7289" t="s">
        <v>632</v>
      </c>
      <c r="D7289" t="s">
        <v>633</v>
      </c>
      <c r="E7289" s="4">
        <v>80714</v>
      </c>
      <c r="F7289" s="4" t="s">
        <v>634</v>
      </c>
      <c r="G7289" s="4">
        <v>8003</v>
      </c>
      <c r="H7289" t="str">
        <f>CONCATENATE(Source[[#This Row],[Subject]],TRIM(Source[[#This Row],[Course]]))</f>
        <v>CDEV8003</v>
      </c>
      <c r="I7289" t="str">
        <f>VLOOKUP(Source[[#This Row],[SubjCrse]],'Courses and Categories'!$E$2:$G$1816,3,FALSE)</f>
        <v>Noncredit CDEV</v>
      </c>
      <c r="J7289">
        <v>701</v>
      </c>
      <c r="K7289" t="s">
        <v>637</v>
      </c>
      <c r="L7289" t="s">
        <v>39</v>
      </c>
      <c r="M7289" t="s">
        <v>40</v>
      </c>
      <c r="N7289" t="s">
        <v>41</v>
      </c>
      <c r="O7289">
        <v>910</v>
      </c>
      <c r="P7289">
        <v>1115</v>
      </c>
      <c r="Q7289" t="s">
        <v>52</v>
      </c>
      <c r="R7289">
        <v>173</v>
      </c>
      <c r="S7289" t="s">
        <v>53</v>
      </c>
      <c r="T7289">
        <v>1</v>
      </c>
      <c r="U7289" s="1">
        <v>43694</v>
      </c>
      <c r="V7289" s="1">
        <v>43819</v>
      </c>
      <c r="W7289" t="s">
        <v>4551</v>
      </c>
      <c r="X7289" t="s">
        <v>46</v>
      </c>
      <c r="Y7289">
        <v>31</v>
      </c>
      <c r="Z7289">
        <v>23</v>
      </c>
      <c r="AA7289">
        <v>35</v>
      </c>
      <c r="AB7289">
        <v>65.714299999999994</v>
      </c>
      <c r="AD7289">
        <f>IF(ISBLANK(Source[[#This Row],[CrosslistID]]),1,1/COUNTIFS(Source[CrosslistID],Source[[#This Row],[CrosslistID]],Source[TermDesc],Source[[#This Row],[TermDesc]]))</f>
        <v>1</v>
      </c>
      <c r="AG7289">
        <v>0</v>
      </c>
      <c r="AH7289">
        <v>65.714299999999994</v>
      </c>
      <c r="AI7289">
        <v>0.57399999999999995</v>
      </c>
      <c r="AJ7289">
        <v>0.57399999999999995</v>
      </c>
      <c r="AK7289">
        <v>0.1</v>
      </c>
      <c r="AL72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0.57399999999999995</v>
      </c>
      <c r="AM7289">
        <f>IF(AND(Source[[#This Row],[Credit_Noncredit]]="Noncredit",Source[[#This Row],[FTEF]]&gt;0),Source[[#This Row],[NC XLST FTES]]*525/(437.5*Source[[#This Row],[FTEF]]),0)</f>
        <v>6.887999999999999</v>
      </c>
      <c r="AN7289">
        <f>IF(Source[[#This Row],[Credit_Noncredit]]="Credit",Source[[#This Row],[Census Enrollment]],Source[[#This Row],[Noncredit Avg. Attendance]])</f>
        <v>6.887999999999999</v>
      </c>
    </row>
    <row r="7290" spans="1:40" x14ac:dyDescent="0.25">
      <c r="A7290" t="s">
        <v>4484</v>
      </c>
      <c r="B7290" t="s">
        <v>33</v>
      </c>
      <c r="C7290" t="s">
        <v>632</v>
      </c>
      <c r="D7290" t="s">
        <v>633</v>
      </c>
      <c r="E7290" s="4">
        <v>82936</v>
      </c>
      <c r="F7290" s="4" t="s">
        <v>634</v>
      </c>
      <c r="G7290" s="4">
        <v>8003</v>
      </c>
      <c r="H7290" t="str">
        <f>CONCATENATE(Source[[#This Row],[Subject]],TRIM(Source[[#This Row],[Course]]))</f>
        <v>CDEV8003</v>
      </c>
      <c r="I7290" t="str">
        <f>VLOOKUP(Source[[#This Row],[SubjCrse]],'Courses and Categories'!$E$2:$G$1816,3,FALSE)</f>
        <v>Noncredit CDEV</v>
      </c>
      <c r="J7290">
        <v>702</v>
      </c>
      <c r="K7290" t="s">
        <v>637</v>
      </c>
      <c r="L7290" t="s">
        <v>39</v>
      </c>
      <c r="M7290" t="s">
        <v>40</v>
      </c>
      <c r="N7290" t="s">
        <v>50</v>
      </c>
      <c r="O7290">
        <v>1230</v>
      </c>
      <c r="P7290">
        <v>1445</v>
      </c>
      <c r="Q7290" t="s">
        <v>52</v>
      </c>
      <c r="R7290">
        <v>173</v>
      </c>
      <c r="S7290" t="s">
        <v>53</v>
      </c>
      <c r="T7290">
        <v>1</v>
      </c>
      <c r="U7290" s="1">
        <v>43694</v>
      </c>
      <c r="V7290" s="1">
        <v>43819</v>
      </c>
      <c r="W7290" t="s">
        <v>643</v>
      </c>
      <c r="X7290" t="s">
        <v>46</v>
      </c>
      <c r="Y7290">
        <v>74</v>
      </c>
      <c r="Z7290">
        <v>65</v>
      </c>
      <c r="AA7290">
        <v>35</v>
      </c>
      <c r="AB7290">
        <v>185.71430000000001</v>
      </c>
      <c r="AD7290">
        <f>IF(ISBLANK(Source[[#This Row],[CrosslistID]]),1,1/COUNTIFS(Source[CrosslistID],Source[[#This Row],[CrosslistID]],Source[TermDesc],Source[[#This Row],[TermDesc]]))</f>
        <v>1</v>
      </c>
      <c r="AG7290">
        <v>0</v>
      </c>
      <c r="AH7290">
        <v>185.71430000000001</v>
      </c>
      <c r="AI7290">
        <v>1.7989999999999999</v>
      </c>
      <c r="AJ7290">
        <v>1.7989999999999999</v>
      </c>
      <c r="AK7290">
        <v>0.1</v>
      </c>
      <c r="AL72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1.7989999999999999</v>
      </c>
      <c r="AM7290">
        <f>IF(AND(Source[[#This Row],[Credit_Noncredit]]="Noncredit",Source[[#This Row],[FTEF]]&gt;0),Source[[#This Row],[NC XLST FTES]]*525/(437.5*Source[[#This Row],[FTEF]]),0)</f>
        <v>21.587999999999997</v>
      </c>
      <c r="AN7290">
        <f>IF(Source[[#This Row],[Credit_Noncredit]]="Credit",Source[[#This Row],[Census Enrollment]],Source[[#This Row],[Noncredit Avg. Attendance]])</f>
        <v>21.587999999999997</v>
      </c>
    </row>
    <row r="7291" spans="1:40" x14ac:dyDescent="0.25">
      <c r="A7291" t="s">
        <v>4484</v>
      </c>
      <c r="B7291" t="s">
        <v>33</v>
      </c>
      <c r="C7291" t="s">
        <v>632</v>
      </c>
      <c r="D7291" t="s">
        <v>633</v>
      </c>
      <c r="E7291" s="4">
        <v>81357</v>
      </c>
      <c r="F7291" s="4" t="s">
        <v>634</v>
      </c>
      <c r="G7291" s="4">
        <v>8003</v>
      </c>
      <c r="H7291" t="str">
        <f>CONCATENATE(Source[[#This Row],[Subject]],TRIM(Source[[#This Row],[Course]]))</f>
        <v>CDEV8003</v>
      </c>
      <c r="I7291" t="str">
        <f>VLOOKUP(Source[[#This Row],[SubjCrse]],'Courses and Categories'!$E$2:$G$1816,3,FALSE)</f>
        <v>Noncredit CDEV</v>
      </c>
      <c r="J7291">
        <v>703</v>
      </c>
      <c r="K7291" t="s">
        <v>637</v>
      </c>
      <c r="L7291" t="s">
        <v>39</v>
      </c>
      <c r="M7291" t="s">
        <v>40</v>
      </c>
      <c r="N7291" t="s">
        <v>185</v>
      </c>
      <c r="O7291">
        <v>1230</v>
      </c>
      <c r="P7291">
        <v>1445</v>
      </c>
      <c r="Q7291" t="s">
        <v>52</v>
      </c>
      <c r="R7291">
        <v>173</v>
      </c>
      <c r="S7291" t="s">
        <v>53</v>
      </c>
      <c r="T7291">
        <v>1</v>
      </c>
      <c r="U7291" s="1">
        <v>43694</v>
      </c>
      <c r="V7291" s="1">
        <v>43819</v>
      </c>
      <c r="W7291" t="s">
        <v>643</v>
      </c>
      <c r="X7291" t="s">
        <v>46</v>
      </c>
      <c r="Y7291">
        <v>72</v>
      </c>
      <c r="Z7291">
        <v>64</v>
      </c>
      <c r="AA7291">
        <v>35</v>
      </c>
      <c r="AB7291">
        <v>182.8571</v>
      </c>
      <c r="AD7291">
        <f>IF(ISBLANK(Source[[#This Row],[CrosslistID]]),1,1/COUNTIFS(Source[CrosslistID],Source[[#This Row],[CrosslistID]],Source[TermDesc],Source[[#This Row],[TermDesc]]))</f>
        <v>1</v>
      </c>
      <c r="AG7291">
        <v>0</v>
      </c>
      <c r="AH7291">
        <v>182.8571</v>
      </c>
      <c r="AI7291">
        <v>2.085</v>
      </c>
      <c r="AJ7291">
        <v>2.085</v>
      </c>
      <c r="AK7291">
        <v>0.1</v>
      </c>
      <c r="AL72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2.085</v>
      </c>
      <c r="AM7291">
        <f>IF(AND(Source[[#This Row],[Credit_Noncredit]]="Noncredit",Source[[#This Row],[FTEF]]&gt;0),Source[[#This Row],[NC XLST FTES]]*525/(437.5*Source[[#This Row],[FTEF]]),0)</f>
        <v>25.02</v>
      </c>
      <c r="AN7291">
        <f>IF(Source[[#This Row],[Credit_Noncredit]]="Credit",Source[[#This Row],[Census Enrollment]],Source[[#This Row],[Noncredit Avg. Attendance]])</f>
        <v>25.02</v>
      </c>
    </row>
    <row r="7292" spans="1:40" x14ac:dyDescent="0.25">
      <c r="A7292" t="s">
        <v>4484</v>
      </c>
      <c r="B7292" t="s">
        <v>33</v>
      </c>
      <c r="C7292" t="s">
        <v>632</v>
      </c>
      <c r="D7292" t="s">
        <v>633</v>
      </c>
      <c r="E7292" s="4">
        <v>80301</v>
      </c>
      <c r="F7292" s="4" t="s">
        <v>634</v>
      </c>
      <c r="G7292" s="4">
        <v>8100</v>
      </c>
      <c r="H7292" t="str">
        <f>CONCATENATE(Source[[#This Row],[Subject]],TRIM(Source[[#This Row],[Course]]))</f>
        <v>CDEV8100</v>
      </c>
      <c r="I7292" t="str">
        <f>VLOOKUP(Source[[#This Row],[SubjCrse]],'Courses and Categories'!$E$2:$G$1816,3,FALSE)</f>
        <v>Noncredit CDEV</v>
      </c>
      <c r="J7292">
        <v>100</v>
      </c>
      <c r="K7292" t="s">
        <v>644</v>
      </c>
      <c r="L7292" t="s">
        <v>39</v>
      </c>
      <c r="M7292" t="s">
        <v>40</v>
      </c>
      <c r="N7292" t="s">
        <v>180</v>
      </c>
      <c r="O7292">
        <v>910</v>
      </c>
      <c r="P7292">
        <v>1200</v>
      </c>
      <c r="Q7292" t="s">
        <v>236</v>
      </c>
      <c r="R7292">
        <v>151</v>
      </c>
      <c r="S7292" t="s">
        <v>134</v>
      </c>
      <c r="T7292">
        <v>1</v>
      </c>
      <c r="U7292" s="1">
        <v>43694</v>
      </c>
      <c r="V7292" s="1">
        <v>43819</v>
      </c>
      <c r="W7292" t="s">
        <v>645</v>
      </c>
      <c r="X7292" t="s">
        <v>46</v>
      </c>
      <c r="Y7292">
        <v>141</v>
      </c>
      <c r="Z7292">
        <v>67</v>
      </c>
      <c r="AA7292">
        <v>45</v>
      </c>
      <c r="AB7292">
        <v>148.88890000000001</v>
      </c>
      <c r="AD7292">
        <f>IF(ISBLANK(Source[[#This Row],[CrosslistID]]),1,1/COUNTIFS(Source[CrosslistID],Source[[#This Row],[CrosslistID]],Source[TermDesc],Source[[#This Row],[TermDesc]]))</f>
        <v>1</v>
      </c>
      <c r="AG7292">
        <v>0</v>
      </c>
      <c r="AH7292">
        <v>148.88890000000001</v>
      </c>
      <c r="AI7292">
        <v>1.909</v>
      </c>
      <c r="AJ7292">
        <v>1.909</v>
      </c>
      <c r="AK7292">
        <v>0.1234</v>
      </c>
      <c r="AL72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1.909</v>
      </c>
      <c r="AM7292">
        <f>IF(AND(Source[[#This Row],[Credit_Noncredit]]="Noncredit",Source[[#This Row],[FTEF]]&gt;0),Source[[#This Row],[NC XLST FTES]]*525/(437.5*Source[[#This Row],[FTEF]]),0)</f>
        <v>18.564019448946517</v>
      </c>
      <c r="AN7292">
        <f>IF(Source[[#This Row],[Credit_Noncredit]]="Credit",Source[[#This Row],[Census Enrollment]],Source[[#This Row],[Noncredit Avg. Attendance]])</f>
        <v>18.564019448946517</v>
      </c>
    </row>
    <row r="7293" spans="1:40" x14ac:dyDescent="0.25">
      <c r="A7293" t="s">
        <v>4484</v>
      </c>
      <c r="B7293" t="s">
        <v>33</v>
      </c>
      <c r="C7293" t="s">
        <v>632</v>
      </c>
      <c r="D7293" t="s">
        <v>633</v>
      </c>
      <c r="E7293" s="4">
        <v>80312</v>
      </c>
      <c r="F7293" s="4" t="s">
        <v>634</v>
      </c>
      <c r="G7293" s="4">
        <v>8100</v>
      </c>
      <c r="H7293" t="str">
        <f>CONCATENATE(Source[[#This Row],[Subject]],TRIM(Source[[#This Row],[Course]]))</f>
        <v>CDEV8100</v>
      </c>
      <c r="I7293" t="str">
        <f>VLOOKUP(Source[[#This Row],[SubjCrse]],'Courses and Categories'!$E$2:$G$1816,3,FALSE)</f>
        <v>Noncredit CDEV</v>
      </c>
      <c r="J7293">
        <v>101</v>
      </c>
      <c r="K7293" t="s">
        <v>644</v>
      </c>
      <c r="L7293" t="s">
        <v>39</v>
      </c>
      <c r="M7293" t="s">
        <v>40</v>
      </c>
      <c r="N7293" t="s">
        <v>41</v>
      </c>
      <c r="O7293">
        <v>910</v>
      </c>
      <c r="P7293">
        <v>1200</v>
      </c>
      <c r="Q7293" t="s">
        <v>236</v>
      </c>
      <c r="R7293">
        <v>151</v>
      </c>
      <c r="S7293" t="s">
        <v>134</v>
      </c>
      <c r="T7293">
        <v>1</v>
      </c>
      <c r="U7293" s="1">
        <v>43694</v>
      </c>
      <c r="V7293" s="1">
        <v>43819</v>
      </c>
      <c r="W7293" t="s">
        <v>645</v>
      </c>
      <c r="X7293" t="s">
        <v>46</v>
      </c>
      <c r="Y7293">
        <v>149</v>
      </c>
      <c r="Z7293">
        <v>74</v>
      </c>
      <c r="AA7293">
        <v>45</v>
      </c>
      <c r="AB7293">
        <v>164.4444</v>
      </c>
      <c r="AD7293">
        <f>IF(ISBLANK(Source[[#This Row],[CrosslistID]]),1,1/COUNTIFS(Source[CrosslistID],Source[[#This Row],[CrosslistID]],Source[TermDesc],Source[[#This Row],[TermDesc]]))</f>
        <v>1</v>
      </c>
      <c r="AG7293">
        <v>0</v>
      </c>
      <c r="AH7293">
        <v>164.4444</v>
      </c>
      <c r="AI7293">
        <v>1.661</v>
      </c>
      <c r="AJ7293">
        <v>1.661</v>
      </c>
      <c r="AK7293">
        <v>0.1234</v>
      </c>
      <c r="AL72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1.661</v>
      </c>
      <c r="AM7293">
        <f>IF(AND(Source[[#This Row],[Credit_Noncredit]]="Noncredit",Source[[#This Row],[FTEF]]&gt;0),Source[[#This Row],[NC XLST FTES]]*525/(437.5*Source[[#This Row],[FTEF]]),0)</f>
        <v>16.152350081037277</v>
      </c>
      <c r="AN7293">
        <f>IF(Source[[#This Row],[Credit_Noncredit]]="Credit",Source[[#This Row],[Census Enrollment]],Source[[#This Row],[Noncredit Avg. Attendance]])</f>
        <v>16.152350081037277</v>
      </c>
    </row>
    <row r="7294" spans="1:40" x14ac:dyDescent="0.25">
      <c r="A7294" t="s">
        <v>4484</v>
      </c>
      <c r="B7294" t="s">
        <v>33</v>
      </c>
      <c r="C7294" t="s">
        <v>632</v>
      </c>
      <c r="D7294" t="s">
        <v>633</v>
      </c>
      <c r="E7294" s="4">
        <v>80317</v>
      </c>
      <c r="F7294" s="4" t="s">
        <v>634</v>
      </c>
      <c r="G7294" s="4">
        <v>8100</v>
      </c>
      <c r="H7294" t="str">
        <f>CONCATENATE(Source[[#This Row],[Subject]],TRIM(Source[[#This Row],[Course]]))</f>
        <v>CDEV8100</v>
      </c>
      <c r="I7294" t="str">
        <f>VLOOKUP(Source[[#This Row],[SubjCrse]],'Courses and Categories'!$E$2:$G$1816,3,FALSE)</f>
        <v>Noncredit CDEV</v>
      </c>
      <c r="J7294">
        <v>102</v>
      </c>
      <c r="K7294" t="s">
        <v>644</v>
      </c>
      <c r="L7294" t="s">
        <v>39</v>
      </c>
      <c r="M7294" t="s">
        <v>40</v>
      </c>
      <c r="N7294" t="s">
        <v>50</v>
      </c>
      <c r="O7294">
        <v>910</v>
      </c>
      <c r="P7294">
        <v>1200</v>
      </c>
      <c r="Q7294" t="s">
        <v>236</v>
      </c>
      <c r="R7294">
        <v>151</v>
      </c>
      <c r="S7294" t="s">
        <v>134</v>
      </c>
      <c r="T7294">
        <v>1</v>
      </c>
      <c r="U7294" s="1">
        <v>43694</v>
      </c>
      <c r="V7294" s="1">
        <v>43819</v>
      </c>
      <c r="W7294" t="s">
        <v>645</v>
      </c>
      <c r="X7294" t="s">
        <v>46</v>
      </c>
      <c r="Y7294">
        <v>148</v>
      </c>
      <c r="Z7294">
        <v>76</v>
      </c>
      <c r="AA7294">
        <v>45</v>
      </c>
      <c r="AB7294">
        <v>168.88890000000001</v>
      </c>
      <c r="AD7294">
        <f>IF(ISBLANK(Source[[#This Row],[CrosslistID]]),1,1/COUNTIFS(Source[CrosslistID],Source[[#This Row],[CrosslistID]],Source[TermDesc],Source[[#This Row],[TermDesc]]))</f>
        <v>1</v>
      </c>
      <c r="AG7294">
        <v>0</v>
      </c>
      <c r="AH7294">
        <v>168.88890000000001</v>
      </c>
      <c r="AI7294">
        <v>1.9370000000000001</v>
      </c>
      <c r="AJ7294">
        <v>1.9370000000000001</v>
      </c>
      <c r="AK7294">
        <v>0.1234</v>
      </c>
      <c r="AL72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1.9370000000000001</v>
      </c>
      <c r="AM7294">
        <f>IF(AND(Source[[#This Row],[Credit_Noncredit]]="Noncredit",Source[[#This Row],[FTEF]]&gt;0),Source[[#This Row],[NC XLST FTES]]*525/(437.5*Source[[#This Row],[FTEF]]),0)</f>
        <v>18.836304700162078</v>
      </c>
      <c r="AN7294">
        <f>IF(Source[[#This Row],[Credit_Noncredit]]="Credit",Source[[#This Row],[Census Enrollment]],Source[[#This Row],[Noncredit Avg. Attendance]])</f>
        <v>18.836304700162078</v>
      </c>
    </row>
    <row r="7295" spans="1:40" x14ac:dyDescent="0.25">
      <c r="A7295" t="s">
        <v>4484</v>
      </c>
      <c r="B7295" t="s">
        <v>33</v>
      </c>
      <c r="C7295" t="s">
        <v>632</v>
      </c>
      <c r="D7295" t="s">
        <v>633</v>
      </c>
      <c r="E7295" s="4">
        <v>80308</v>
      </c>
      <c r="F7295" s="4" t="s">
        <v>634</v>
      </c>
      <c r="G7295" s="4">
        <v>8100</v>
      </c>
      <c r="H7295" t="str">
        <f>CONCATENATE(Source[[#This Row],[Subject]],TRIM(Source[[#This Row],[Course]]))</f>
        <v>CDEV8100</v>
      </c>
      <c r="I7295" t="str">
        <f>VLOOKUP(Source[[#This Row],[SubjCrse]],'Courses and Categories'!$E$2:$G$1816,3,FALSE)</f>
        <v>Noncredit CDEV</v>
      </c>
      <c r="J7295">
        <v>103</v>
      </c>
      <c r="K7295" t="s">
        <v>644</v>
      </c>
      <c r="L7295" t="s">
        <v>39</v>
      </c>
      <c r="M7295" t="s">
        <v>40</v>
      </c>
      <c r="N7295" t="s">
        <v>185</v>
      </c>
      <c r="O7295">
        <v>910</v>
      </c>
      <c r="P7295">
        <v>1200</v>
      </c>
      <c r="Q7295" t="s">
        <v>236</v>
      </c>
      <c r="R7295">
        <v>151</v>
      </c>
      <c r="S7295" t="s">
        <v>134</v>
      </c>
      <c r="T7295">
        <v>1</v>
      </c>
      <c r="U7295" s="1">
        <v>43694</v>
      </c>
      <c r="V7295" s="1">
        <v>43819</v>
      </c>
      <c r="W7295" t="s">
        <v>645</v>
      </c>
      <c r="X7295" t="s">
        <v>46</v>
      </c>
      <c r="Y7295">
        <v>157</v>
      </c>
      <c r="Z7295">
        <v>72</v>
      </c>
      <c r="AA7295">
        <v>45</v>
      </c>
      <c r="AB7295">
        <v>160</v>
      </c>
      <c r="AD7295">
        <f>IF(ISBLANK(Source[[#This Row],[CrosslistID]]),1,1/COUNTIFS(Source[CrosslistID],Source[[#This Row],[CrosslistID]],Source[TermDesc],Source[[#This Row],[TermDesc]]))</f>
        <v>1</v>
      </c>
      <c r="AG7295">
        <v>0</v>
      </c>
      <c r="AH7295">
        <v>160</v>
      </c>
      <c r="AI7295">
        <v>1.6</v>
      </c>
      <c r="AJ7295">
        <v>1.6</v>
      </c>
      <c r="AK7295">
        <v>0.1234</v>
      </c>
      <c r="AL72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</v>
      </c>
      <c r="AM7295">
        <f>IF(AND(Source[[#This Row],[Credit_Noncredit]]="Noncredit",Source[[#This Row],[FTEF]]&gt;0),Source[[#This Row],[NC XLST FTES]]*525/(437.5*Source[[#This Row],[FTEF]]),0)</f>
        <v>15.559157212317666</v>
      </c>
      <c r="AN7295">
        <f>IF(Source[[#This Row],[Credit_Noncredit]]="Credit",Source[[#This Row],[Census Enrollment]],Source[[#This Row],[Noncredit Avg. Attendance]])</f>
        <v>15.559157212317666</v>
      </c>
    </row>
    <row r="7296" spans="1:40" x14ac:dyDescent="0.25">
      <c r="A7296" t="s">
        <v>4484</v>
      </c>
      <c r="B7296" t="s">
        <v>33</v>
      </c>
      <c r="C7296" t="s">
        <v>632</v>
      </c>
      <c r="D7296" t="s">
        <v>633</v>
      </c>
      <c r="E7296" s="4">
        <v>80362</v>
      </c>
      <c r="F7296" s="4" t="s">
        <v>634</v>
      </c>
      <c r="G7296" s="4">
        <v>8100</v>
      </c>
      <c r="H7296" t="str">
        <f>CONCATENATE(Source[[#This Row],[Subject]],TRIM(Source[[#This Row],[Course]]))</f>
        <v>CDEV8100</v>
      </c>
      <c r="I7296" t="str">
        <f>VLOOKUP(Source[[#This Row],[SubjCrse]],'Courses and Categories'!$E$2:$G$1816,3,FALSE)</f>
        <v>Noncredit CDEV</v>
      </c>
      <c r="J7296">
        <v>104</v>
      </c>
      <c r="K7296" t="s">
        <v>644</v>
      </c>
      <c r="L7296" t="s">
        <v>39</v>
      </c>
      <c r="M7296" t="s">
        <v>40</v>
      </c>
      <c r="N7296" t="s">
        <v>91</v>
      </c>
      <c r="O7296">
        <v>910</v>
      </c>
      <c r="P7296">
        <v>1220</v>
      </c>
      <c r="Q7296" t="s">
        <v>236</v>
      </c>
      <c r="R7296">
        <v>151</v>
      </c>
      <c r="S7296" t="s">
        <v>134</v>
      </c>
      <c r="T7296">
        <v>1</v>
      </c>
      <c r="U7296" s="1">
        <v>43694</v>
      </c>
      <c r="V7296" s="1">
        <v>43819</v>
      </c>
      <c r="W7296" t="s">
        <v>645</v>
      </c>
      <c r="X7296" t="s">
        <v>46</v>
      </c>
      <c r="Y7296">
        <v>137</v>
      </c>
      <c r="Z7296">
        <v>66</v>
      </c>
      <c r="AA7296">
        <v>45</v>
      </c>
      <c r="AB7296">
        <v>146.66669999999999</v>
      </c>
      <c r="AD7296">
        <f>IF(ISBLANK(Source[[#This Row],[CrosslistID]]),1,1/COUNTIFS(Source[CrosslistID],Source[[#This Row],[CrosslistID]],Source[TermDesc],Source[[#This Row],[TermDesc]]))</f>
        <v>1</v>
      </c>
      <c r="AG7296">
        <v>0</v>
      </c>
      <c r="AH7296">
        <v>146.66669999999999</v>
      </c>
      <c r="AI7296">
        <v>1.754</v>
      </c>
      <c r="AJ7296">
        <v>1.754</v>
      </c>
      <c r="AK7296">
        <v>0.1234</v>
      </c>
      <c r="AL72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1.754</v>
      </c>
      <c r="AM7296">
        <f>IF(AND(Source[[#This Row],[Credit_Noncredit]]="Noncredit",Source[[#This Row],[FTEF]]&gt;0),Source[[#This Row],[NC XLST FTES]]*525/(437.5*Source[[#This Row],[FTEF]]),0)</f>
        <v>17.056726094003242</v>
      </c>
      <c r="AN7296">
        <f>IF(Source[[#This Row],[Credit_Noncredit]]="Credit",Source[[#This Row],[Census Enrollment]],Source[[#This Row],[Noncredit Avg. Attendance]])</f>
        <v>17.056726094003242</v>
      </c>
    </row>
    <row r="7297" spans="1:40" x14ac:dyDescent="0.25">
      <c r="A7297" t="s">
        <v>4484</v>
      </c>
      <c r="B7297" t="s">
        <v>33</v>
      </c>
      <c r="C7297" t="s">
        <v>632</v>
      </c>
      <c r="D7297" t="s">
        <v>633</v>
      </c>
      <c r="E7297" s="4">
        <v>81194</v>
      </c>
      <c r="F7297" s="4" t="s">
        <v>634</v>
      </c>
      <c r="G7297" s="4">
        <v>8100</v>
      </c>
      <c r="H7297" t="str">
        <f>CONCATENATE(Source[[#This Row],[Subject]],TRIM(Source[[#This Row],[Course]]))</f>
        <v>CDEV8100</v>
      </c>
      <c r="I7297" t="str">
        <f>VLOOKUP(Source[[#This Row],[SubjCrse]],'Courses and Categories'!$E$2:$G$1816,3,FALSE)</f>
        <v>Noncredit CDEV</v>
      </c>
      <c r="J7297">
        <v>105</v>
      </c>
      <c r="K7297" t="s">
        <v>644</v>
      </c>
      <c r="L7297" t="s">
        <v>39</v>
      </c>
      <c r="M7297" t="s">
        <v>40</v>
      </c>
      <c r="N7297" t="s">
        <v>180</v>
      </c>
      <c r="O7297">
        <v>910</v>
      </c>
      <c r="P7297">
        <v>1200</v>
      </c>
      <c r="Q7297" t="s">
        <v>236</v>
      </c>
      <c r="R7297">
        <v>161</v>
      </c>
      <c r="S7297" t="s">
        <v>134</v>
      </c>
      <c r="T7297">
        <v>1</v>
      </c>
      <c r="U7297" s="1">
        <v>43694</v>
      </c>
      <c r="V7297" s="1">
        <v>43819</v>
      </c>
      <c r="W7297" t="s">
        <v>646</v>
      </c>
      <c r="X7297" t="s">
        <v>46</v>
      </c>
      <c r="Y7297">
        <v>96</v>
      </c>
      <c r="Z7297">
        <v>66</v>
      </c>
      <c r="AA7297">
        <v>45</v>
      </c>
      <c r="AB7297">
        <v>146.66669999999999</v>
      </c>
      <c r="AD7297">
        <f>IF(ISBLANK(Source[[#This Row],[CrosslistID]]),1,1/COUNTIFS(Source[CrosslistID],Source[[#This Row],[CrosslistID]],Source[TermDesc],Source[[#This Row],[TermDesc]]))</f>
        <v>1</v>
      </c>
      <c r="AG7297">
        <v>0</v>
      </c>
      <c r="AH7297">
        <v>146.66669999999999</v>
      </c>
      <c r="AI7297">
        <v>1.823</v>
      </c>
      <c r="AJ7297">
        <v>1.823</v>
      </c>
      <c r="AK7297">
        <v>0.1234</v>
      </c>
      <c r="AL72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1.823</v>
      </c>
      <c r="AM7297">
        <f>IF(AND(Source[[#This Row],[Credit_Noncredit]]="Noncredit",Source[[#This Row],[FTEF]]&gt;0),Source[[#This Row],[NC XLST FTES]]*525/(437.5*Source[[#This Row],[FTEF]]),0)</f>
        <v>17.72771474878444</v>
      </c>
      <c r="AN7297">
        <f>IF(Source[[#This Row],[Credit_Noncredit]]="Credit",Source[[#This Row],[Census Enrollment]],Source[[#This Row],[Noncredit Avg. Attendance]])</f>
        <v>17.72771474878444</v>
      </c>
    </row>
    <row r="7298" spans="1:40" x14ac:dyDescent="0.25">
      <c r="A7298" t="s">
        <v>4484</v>
      </c>
      <c r="B7298" t="s">
        <v>33</v>
      </c>
      <c r="C7298" t="s">
        <v>632</v>
      </c>
      <c r="D7298" t="s">
        <v>633</v>
      </c>
      <c r="E7298" s="4">
        <v>80307</v>
      </c>
      <c r="F7298" s="4" t="s">
        <v>634</v>
      </c>
      <c r="G7298" s="4">
        <v>8100</v>
      </c>
      <c r="H7298" t="str">
        <f>CONCATENATE(Source[[#This Row],[Subject]],TRIM(Source[[#This Row],[Course]]))</f>
        <v>CDEV8100</v>
      </c>
      <c r="I7298" t="str">
        <f>VLOOKUP(Source[[#This Row],[SubjCrse]],'Courses and Categories'!$E$2:$G$1816,3,FALSE)</f>
        <v>Noncredit CDEV</v>
      </c>
      <c r="J7298">
        <v>106</v>
      </c>
      <c r="K7298" t="s">
        <v>644</v>
      </c>
      <c r="L7298" t="s">
        <v>39</v>
      </c>
      <c r="M7298" t="s">
        <v>40</v>
      </c>
      <c r="N7298" t="s">
        <v>41</v>
      </c>
      <c r="O7298">
        <v>910</v>
      </c>
      <c r="P7298">
        <v>1200</v>
      </c>
      <c r="Q7298" t="s">
        <v>236</v>
      </c>
      <c r="R7298">
        <v>161</v>
      </c>
      <c r="S7298" t="s">
        <v>134</v>
      </c>
      <c r="T7298">
        <v>1</v>
      </c>
      <c r="U7298" s="1">
        <v>43694</v>
      </c>
      <c r="V7298" s="1">
        <v>43819</v>
      </c>
      <c r="W7298" t="s">
        <v>646</v>
      </c>
      <c r="X7298" t="s">
        <v>46</v>
      </c>
      <c r="Y7298">
        <v>95</v>
      </c>
      <c r="Z7298">
        <v>61</v>
      </c>
      <c r="AA7298">
        <v>45</v>
      </c>
      <c r="AB7298">
        <v>135.5556</v>
      </c>
      <c r="AD7298">
        <f>IF(ISBLANK(Source[[#This Row],[CrosslistID]]),1,1/COUNTIFS(Source[CrosslistID],Source[[#This Row],[CrosslistID]],Source[TermDesc],Source[[#This Row],[TermDesc]]))</f>
        <v>1</v>
      </c>
      <c r="AG7298">
        <v>0</v>
      </c>
      <c r="AH7298">
        <v>135.5556</v>
      </c>
      <c r="AI7298">
        <v>1.5429999999999999</v>
      </c>
      <c r="AJ7298">
        <v>1.5429999999999999</v>
      </c>
      <c r="AK7298">
        <v>0.1234</v>
      </c>
      <c r="AL72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1.5429999999999999</v>
      </c>
      <c r="AM7298">
        <f>IF(AND(Source[[#This Row],[Credit_Noncredit]]="Noncredit",Source[[#This Row],[FTEF]]&gt;0),Source[[#This Row],[NC XLST FTES]]*525/(437.5*Source[[#This Row],[FTEF]]),0)</f>
        <v>15.004862236628849</v>
      </c>
      <c r="AN7298">
        <f>IF(Source[[#This Row],[Credit_Noncredit]]="Credit",Source[[#This Row],[Census Enrollment]],Source[[#This Row],[Noncredit Avg. Attendance]])</f>
        <v>15.004862236628849</v>
      </c>
    </row>
    <row r="7299" spans="1:40" x14ac:dyDescent="0.25">
      <c r="A7299" t="s">
        <v>4484</v>
      </c>
      <c r="B7299" t="s">
        <v>33</v>
      </c>
      <c r="C7299" t="s">
        <v>632</v>
      </c>
      <c r="D7299" t="s">
        <v>633</v>
      </c>
      <c r="E7299" s="4">
        <v>80313</v>
      </c>
      <c r="F7299" s="4" t="s">
        <v>634</v>
      </c>
      <c r="G7299" s="4">
        <v>8100</v>
      </c>
      <c r="H7299" t="str">
        <f>CONCATENATE(Source[[#This Row],[Subject]],TRIM(Source[[#This Row],[Course]]))</f>
        <v>CDEV8100</v>
      </c>
      <c r="I7299" t="str">
        <f>VLOOKUP(Source[[#This Row],[SubjCrse]],'Courses and Categories'!$E$2:$G$1816,3,FALSE)</f>
        <v>Noncredit CDEV</v>
      </c>
      <c r="J7299">
        <v>107</v>
      </c>
      <c r="K7299" t="s">
        <v>644</v>
      </c>
      <c r="L7299" t="s">
        <v>39</v>
      </c>
      <c r="M7299" t="s">
        <v>40</v>
      </c>
      <c r="N7299" t="s">
        <v>50</v>
      </c>
      <c r="O7299">
        <v>910</v>
      </c>
      <c r="P7299">
        <v>1200</v>
      </c>
      <c r="Q7299" t="s">
        <v>236</v>
      </c>
      <c r="R7299">
        <v>161</v>
      </c>
      <c r="S7299" t="s">
        <v>134</v>
      </c>
      <c r="T7299">
        <v>1</v>
      </c>
      <c r="U7299" s="1">
        <v>43694</v>
      </c>
      <c r="V7299" s="1">
        <v>43819</v>
      </c>
      <c r="W7299" t="s">
        <v>646</v>
      </c>
      <c r="X7299" t="s">
        <v>46</v>
      </c>
      <c r="Y7299">
        <v>96</v>
      </c>
      <c r="Z7299">
        <v>64</v>
      </c>
      <c r="AA7299">
        <v>45</v>
      </c>
      <c r="AB7299">
        <v>142.22219999999999</v>
      </c>
      <c r="AD7299">
        <f>IF(ISBLANK(Source[[#This Row],[CrosslistID]]),1,1/COUNTIFS(Source[CrosslistID],Source[[#This Row],[CrosslistID]],Source[TermDesc],Source[[#This Row],[TermDesc]]))</f>
        <v>1</v>
      </c>
      <c r="AG7299">
        <v>0</v>
      </c>
      <c r="AH7299">
        <v>142.22219999999999</v>
      </c>
      <c r="AI7299">
        <v>1.72</v>
      </c>
      <c r="AJ7299">
        <v>1.72</v>
      </c>
      <c r="AK7299">
        <v>0.1234</v>
      </c>
      <c r="AL72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1.72</v>
      </c>
      <c r="AM7299">
        <f>IF(AND(Source[[#This Row],[Credit_Noncredit]]="Noncredit",Source[[#This Row],[FTEF]]&gt;0),Source[[#This Row],[NC XLST FTES]]*525/(437.5*Source[[#This Row],[FTEF]]),0)</f>
        <v>16.726094003241492</v>
      </c>
      <c r="AN7299">
        <f>IF(Source[[#This Row],[Credit_Noncredit]]="Credit",Source[[#This Row],[Census Enrollment]],Source[[#This Row],[Noncredit Avg. Attendance]])</f>
        <v>16.726094003241492</v>
      </c>
    </row>
    <row r="7300" spans="1:40" x14ac:dyDescent="0.25">
      <c r="A7300" t="s">
        <v>4484</v>
      </c>
      <c r="B7300" t="s">
        <v>33</v>
      </c>
      <c r="C7300" t="s">
        <v>632</v>
      </c>
      <c r="D7300" t="s">
        <v>633</v>
      </c>
      <c r="E7300" s="4">
        <v>80899</v>
      </c>
      <c r="F7300" s="4" t="s">
        <v>634</v>
      </c>
      <c r="G7300" s="4">
        <v>8100</v>
      </c>
      <c r="H7300" t="str">
        <f>CONCATENATE(Source[[#This Row],[Subject]],TRIM(Source[[#This Row],[Course]]))</f>
        <v>CDEV8100</v>
      </c>
      <c r="I7300" t="str">
        <f>VLOOKUP(Source[[#This Row],[SubjCrse]],'Courses and Categories'!$E$2:$G$1816,3,FALSE)</f>
        <v>Noncredit CDEV</v>
      </c>
      <c r="J7300">
        <v>108</v>
      </c>
      <c r="K7300" t="s">
        <v>644</v>
      </c>
      <c r="L7300" t="s">
        <v>39</v>
      </c>
      <c r="M7300" t="s">
        <v>40</v>
      </c>
      <c r="N7300" t="s">
        <v>185</v>
      </c>
      <c r="O7300">
        <v>910</v>
      </c>
      <c r="P7300">
        <v>1200</v>
      </c>
      <c r="Q7300" t="s">
        <v>236</v>
      </c>
      <c r="R7300">
        <v>161</v>
      </c>
      <c r="S7300" t="s">
        <v>134</v>
      </c>
      <c r="T7300">
        <v>1</v>
      </c>
      <c r="U7300" s="1">
        <v>43694</v>
      </c>
      <c r="V7300" s="1">
        <v>43819</v>
      </c>
      <c r="W7300" t="s">
        <v>646</v>
      </c>
      <c r="X7300" t="s">
        <v>46</v>
      </c>
      <c r="Y7300">
        <v>97</v>
      </c>
      <c r="Z7300">
        <v>64</v>
      </c>
      <c r="AA7300">
        <v>45</v>
      </c>
      <c r="AB7300">
        <v>142.22219999999999</v>
      </c>
      <c r="AD7300">
        <f>IF(ISBLANK(Source[[#This Row],[CrosslistID]]),1,1/COUNTIFS(Source[CrosslistID],Source[[#This Row],[CrosslistID]],Source[TermDesc],Source[[#This Row],[TermDesc]]))</f>
        <v>1</v>
      </c>
      <c r="AG7300">
        <v>0</v>
      </c>
      <c r="AH7300">
        <v>142.22219999999999</v>
      </c>
      <c r="AI7300">
        <v>1.56</v>
      </c>
      <c r="AJ7300">
        <v>1.56</v>
      </c>
      <c r="AK7300">
        <v>0.1234</v>
      </c>
      <c r="AL73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1.56</v>
      </c>
      <c r="AM7300">
        <f>IF(AND(Source[[#This Row],[Credit_Noncredit]]="Noncredit",Source[[#This Row],[FTEF]]&gt;0),Source[[#This Row],[NC XLST FTES]]*525/(437.5*Source[[#This Row],[FTEF]]),0)</f>
        <v>15.170178282009726</v>
      </c>
      <c r="AN7300">
        <f>IF(Source[[#This Row],[Credit_Noncredit]]="Credit",Source[[#This Row],[Census Enrollment]],Source[[#This Row],[Noncredit Avg. Attendance]])</f>
        <v>15.170178282009726</v>
      </c>
    </row>
    <row r="7301" spans="1:40" x14ac:dyDescent="0.25">
      <c r="A7301" t="s">
        <v>4484</v>
      </c>
      <c r="B7301" t="s">
        <v>33</v>
      </c>
      <c r="C7301" t="s">
        <v>632</v>
      </c>
      <c r="D7301" t="s">
        <v>633</v>
      </c>
      <c r="E7301" s="4">
        <v>80315</v>
      </c>
      <c r="F7301" s="4" t="s">
        <v>634</v>
      </c>
      <c r="G7301" s="4">
        <v>8100</v>
      </c>
      <c r="H7301" t="str">
        <f>CONCATENATE(Source[[#This Row],[Subject]],TRIM(Source[[#This Row],[Course]]))</f>
        <v>CDEV8100</v>
      </c>
      <c r="I7301" t="str">
        <f>VLOOKUP(Source[[#This Row],[SubjCrse]],'Courses and Categories'!$E$2:$G$1816,3,FALSE)</f>
        <v>Noncredit CDEV</v>
      </c>
      <c r="J7301">
        <v>109</v>
      </c>
      <c r="K7301" t="s">
        <v>644</v>
      </c>
      <c r="L7301" t="s">
        <v>39</v>
      </c>
      <c r="M7301" t="s">
        <v>40</v>
      </c>
      <c r="N7301" t="s">
        <v>91</v>
      </c>
      <c r="O7301">
        <v>910</v>
      </c>
      <c r="P7301">
        <v>1220</v>
      </c>
      <c r="Q7301" t="s">
        <v>236</v>
      </c>
      <c r="R7301">
        <v>161</v>
      </c>
      <c r="S7301" t="s">
        <v>134</v>
      </c>
      <c r="T7301">
        <v>1</v>
      </c>
      <c r="U7301" s="1">
        <v>43694</v>
      </c>
      <c r="V7301" s="1">
        <v>43819</v>
      </c>
      <c r="W7301" t="s">
        <v>646</v>
      </c>
      <c r="X7301" t="s">
        <v>46</v>
      </c>
      <c r="Y7301">
        <v>106</v>
      </c>
      <c r="Z7301">
        <v>70</v>
      </c>
      <c r="AA7301">
        <v>45</v>
      </c>
      <c r="AB7301">
        <v>155.5556</v>
      </c>
      <c r="AD7301">
        <f>IF(ISBLANK(Source[[#This Row],[CrosslistID]]),1,1/COUNTIFS(Source[CrosslistID],Source[[#This Row],[CrosslistID]],Source[TermDesc],Source[[#This Row],[TermDesc]]))</f>
        <v>1</v>
      </c>
      <c r="AG7301">
        <v>0</v>
      </c>
      <c r="AH7301">
        <v>155.5556</v>
      </c>
      <c r="AI7301">
        <v>1.56</v>
      </c>
      <c r="AJ7301">
        <v>1.56</v>
      </c>
      <c r="AK7301">
        <v>0.1234</v>
      </c>
      <c r="AL73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1.56</v>
      </c>
      <c r="AM7301">
        <f>IF(AND(Source[[#This Row],[Credit_Noncredit]]="Noncredit",Source[[#This Row],[FTEF]]&gt;0),Source[[#This Row],[NC XLST FTES]]*525/(437.5*Source[[#This Row],[FTEF]]),0)</f>
        <v>15.170178282009726</v>
      </c>
      <c r="AN7301">
        <f>IF(Source[[#This Row],[Credit_Noncredit]]="Credit",Source[[#This Row],[Census Enrollment]],Source[[#This Row],[Noncredit Avg. Attendance]])</f>
        <v>15.170178282009726</v>
      </c>
    </row>
    <row r="7302" spans="1:40" x14ac:dyDescent="0.25">
      <c r="A7302" t="s">
        <v>4484</v>
      </c>
      <c r="B7302" t="s">
        <v>33</v>
      </c>
      <c r="C7302" t="s">
        <v>632</v>
      </c>
      <c r="D7302" t="s">
        <v>633</v>
      </c>
      <c r="E7302" s="4">
        <v>80675</v>
      </c>
      <c r="F7302" s="4" t="s">
        <v>634</v>
      </c>
      <c r="G7302" s="4">
        <v>8100</v>
      </c>
      <c r="H7302" t="str">
        <f>CONCATENATE(Source[[#This Row],[Subject]],TRIM(Source[[#This Row],[Course]]))</f>
        <v>CDEV8100</v>
      </c>
      <c r="I7302" t="str">
        <f>VLOOKUP(Source[[#This Row],[SubjCrse]],'Courses and Categories'!$E$2:$G$1816,3,FALSE)</f>
        <v>Noncredit CDEV</v>
      </c>
      <c r="J7302">
        <v>110</v>
      </c>
      <c r="K7302" t="s">
        <v>644</v>
      </c>
      <c r="L7302" t="s">
        <v>39</v>
      </c>
      <c r="M7302" t="s">
        <v>40</v>
      </c>
      <c r="N7302" t="s">
        <v>180</v>
      </c>
      <c r="O7302">
        <v>1240</v>
      </c>
      <c r="P7302">
        <v>1530</v>
      </c>
      <c r="Q7302" t="s">
        <v>236</v>
      </c>
      <c r="R7302">
        <v>161</v>
      </c>
      <c r="S7302" t="s">
        <v>134</v>
      </c>
      <c r="T7302">
        <v>1</v>
      </c>
      <c r="U7302" s="1">
        <v>43694</v>
      </c>
      <c r="V7302" s="1">
        <v>43819</v>
      </c>
      <c r="W7302" t="s">
        <v>4552</v>
      </c>
      <c r="X7302" t="s">
        <v>46</v>
      </c>
      <c r="Y7302">
        <v>108</v>
      </c>
      <c r="Z7302">
        <v>107</v>
      </c>
      <c r="AA7302">
        <v>45</v>
      </c>
      <c r="AB7302">
        <v>237.77780000000001</v>
      </c>
      <c r="AD7302">
        <f>IF(ISBLANK(Source[[#This Row],[CrosslistID]]),1,1/COUNTIFS(Source[CrosslistID],Source[[#This Row],[CrosslistID]],Source[TermDesc],Source[[#This Row],[TermDesc]]))</f>
        <v>1</v>
      </c>
      <c r="AG7302">
        <v>0</v>
      </c>
      <c r="AH7302">
        <v>237.77780000000001</v>
      </c>
      <c r="AI7302">
        <v>1.0109999999999999</v>
      </c>
      <c r="AJ7302">
        <v>1.0109999999999999</v>
      </c>
      <c r="AK7302">
        <v>0.1234</v>
      </c>
      <c r="AL73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1.0109999999999999</v>
      </c>
      <c r="AM7302">
        <f>IF(AND(Source[[#This Row],[Credit_Noncredit]]="Noncredit",Source[[#This Row],[FTEF]]&gt;0),Source[[#This Row],[NC XLST FTES]]*525/(437.5*Source[[#This Row],[FTEF]]),0)</f>
        <v>9.8314424635332252</v>
      </c>
      <c r="AN7302">
        <f>IF(Source[[#This Row],[Credit_Noncredit]]="Credit",Source[[#This Row],[Census Enrollment]],Source[[#This Row],[Noncredit Avg. Attendance]])</f>
        <v>9.8314424635332252</v>
      </c>
    </row>
    <row r="7303" spans="1:40" x14ac:dyDescent="0.25">
      <c r="A7303" t="s">
        <v>4484</v>
      </c>
      <c r="B7303" t="s">
        <v>33</v>
      </c>
      <c r="C7303" t="s">
        <v>632</v>
      </c>
      <c r="D7303" t="s">
        <v>633</v>
      </c>
      <c r="E7303" s="4">
        <v>80897</v>
      </c>
      <c r="F7303" s="4" t="s">
        <v>634</v>
      </c>
      <c r="G7303" s="4">
        <v>8100</v>
      </c>
      <c r="H7303" t="str">
        <f>CONCATENATE(Source[[#This Row],[Subject]],TRIM(Source[[#This Row],[Course]]))</f>
        <v>CDEV8100</v>
      </c>
      <c r="I7303" t="str">
        <f>VLOOKUP(Source[[#This Row],[SubjCrse]],'Courses and Categories'!$E$2:$G$1816,3,FALSE)</f>
        <v>Noncredit CDEV</v>
      </c>
      <c r="J7303">
        <v>111</v>
      </c>
      <c r="K7303" t="s">
        <v>644</v>
      </c>
      <c r="L7303" t="s">
        <v>39</v>
      </c>
      <c r="M7303" t="s">
        <v>40</v>
      </c>
      <c r="N7303" t="s">
        <v>41</v>
      </c>
      <c r="O7303">
        <v>1240</v>
      </c>
      <c r="P7303">
        <v>1530</v>
      </c>
      <c r="Q7303" t="s">
        <v>236</v>
      </c>
      <c r="R7303">
        <v>151</v>
      </c>
      <c r="S7303" t="s">
        <v>134</v>
      </c>
      <c r="T7303">
        <v>1</v>
      </c>
      <c r="U7303" s="1">
        <v>43694</v>
      </c>
      <c r="V7303" s="1">
        <v>43819</v>
      </c>
      <c r="W7303" t="s">
        <v>647</v>
      </c>
      <c r="X7303" t="s">
        <v>46</v>
      </c>
      <c r="Y7303">
        <v>84</v>
      </c>
      <c r="Z7303">
        <v>84</v>
      </c>
      <c r="AA7303">
        <v>45</v>
      </c>
      <c r="AB7303">
        <v>186.66669999999999</v>
      </c>
      <c r="AD7303">
        <f>IF(ISBLANK(Source[[#This Row],[CrosslistID]]),1,1/COUNTIFS(Source[CrosslistID],Source[[#This Row],[CrosslistID]],Source[TermDesc],Source[[#This Row],[TermDesc]]))</f>
        <v>1</v>
      </c>
      <c r="AG7303">
        <v>0</v>
      </c>
      <c r="AH7303">
        <v>186.66669999999999</v>
      </c>
      <c r="AI7303">
        <v>1.4570000000000001</v>
      </c>
      <c r="AJ7303">
        <v>1.4570000000000001</v>
      </c>
      <c r="AK7303">
        <v>0.1234</v>
      </c>
      <c r="AL73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1.4570000000000001</v>
      </c>
      <c r="AM7303">
        <f>IF(AND(Source[[#This Row],[Credit_Noncredit]]="Noncredit",Source[[#This Row],[FTEF]]&gt;0),Source[[#This Row],[NC XLST FTES]]*525/(437.5*Source[[#This Row],[FTEF]]),0)</f>
        <v>14.168557536466777</v>
      </c>
      <c r="AN7303">
        <f>IF(Source[[#This Row],[Credit_Noncredit]]="Credit",Source[[#This Row],[Census Enrollment]],Source[[#This Row],[Noncredit Avg. Attendance]])</f>
        <v>14.168557536466777</v>
      </c>
    </row>
    <row r="7304" spans="1:40" x14ac:dyDescent="0.25">
      <c r="A7304" t="s">
        <v>4484</v>
      </c>
      <c r="B7304" t="s">
        <v>33</v>
      </c>
      <c r="C7304" t="s">
        <v>632</v>
      </c>
      <c r="D7304" t="s">
        <v>633</v>
      </c>
      <c r="E7304" s="4">
        <v>81696</v>
      </c>
      <c r="F7304" s="4" t="s">
        <v>634</v>
      </c>
      <c r="G7304" s="4">
        <v>8100</v>
      </c>
      <c r="H7304" t="str">
        <f>CONCATENATE(Source[[#This Row],[Subject]],TRIM(Source[[#This Row],[Course]]))</f>
        <v>CDEV8100</v>
      </c>
      <c r="I7304" t="str">
        <f>VLOOKUP(Source[[#This Row],[SubjCrse]],'Courses and Categories'!$E$2:$G$1816,3,FALSE)</f>
        <v>Noncredit CDEV</v>
      </c>
      <c r="J7304">
        <v>112</v>
      </c>
      <c r="K7304" t="s">
        <v>644</v>
      </c>
      <c r="L7304" t="s">
        <v>39</v>
      </c>
      <c r="M7304" t="s">
        <v>40</v>
      </c>
      <c r="N7304" t="s">
        <v>50</v>
      </c>
      <c r="O7304">
        <v>1240</v>
      </c>
      <c r="P7304">
        <v>1530</v>
      </c>
      <c r="Q7304" t="s">
        <v>236</v>
      </c>
      <c r="R7304">
        <v>161</v>
      </c>
      <c r="S7304" t="s">
        <v>134</v>
      </c>
      <c r="T7304">
        <v>1</v>
      </c>
      <c r="U7304" s="1">
        <v>43694</v>
      </c>
      <c r="V7304" s="1">
        <v>43819</v>
      </c>
      <c r="W7304" t="s">
        <v>647</v>
      </c>
      <c r="X7304" t="s">
        <v>46</v>
      </c>
      <c r="Y7304">
        <v>91</v>
      </c>
      <c r="Z7304">
        <v>91</v>
      </c>
      <c r="AA7304">
        <v>45</v>
      </c>
      <c r="AB7304">
        <v>202.22219999999999</v>
      </c>
      <c r="AD7304">
        <f>IF(ISBLANK(Source[[#This Row],[CrosslistID]]),1,1/COUNTIFS(Source[CrosslistID],Source[[#This Row],[CrosslistID]],Source[TermDesc],Source[[#This Row],[TermDesc]]))</f>
        <v>1</v>
      </c>
      <c r="AG7304">
        <v>0</v>
      </c>
      <c r="AH7304">
        <v>202.22219999999999</v>
      </c>
      <c r="AI7304">
        <v>1.611</v>
      </c>
      <c r="AJ7304">
        <v>1.611</v>
      </c>
      <c r="AK7304">
        <v>0.1234</v>
      </c>
      <c r="AL73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1.611</v>
      </c>
      <c r="AM7304">
        <f>IF(AND(Source[[#This Row],[Credit_Noncredit]]="Noncredit",Source[[#This Row],[FTEF]]&gt;0),Source[[#This Row],[NC XLST FTES]]*525/(437.5*Source[[#This Row],[FTEF]]),0)</f>
        <v>15.66612641815235</v>
      </c>
      <c r="AN7304">
        <f>IF(Source[[#This Row],[Credit_Noncredit]]="Credit",Source[[#This Row],[Census Enrollment]],Source[[#This Row],[Noncredit Avg. Attendance]])</f>
        <v>15.66612641815235</v>
      </c>
    </row>
    <row r="7305" spans="1:40" x14ac:dyDescent="0.25">
      <c r="A7305" t="s">
        <v>4484</v>
      </c>
      <c r="B7305" t="s">
        <v>33</v>
      </c>
      <c r="C7305" t="s">
        <v>632</v>
      </c>
      <c r="D7305" t="s">
        <v>633</v>
      </c>
      <c r="E7305" s="4">
        <v>81695</v>
      </c>
      <c r="F7305" s="4" t="s">
        <v>634</v>
      </c>
      <c r="G7305" s="4">
        <v>8100</v>
      </c>
      <c r="H7305" t="str">
        <f>CONCATENATE(Source[[#This Row],[Subject]],TRIM(Source[[#This Row],[Course]]))</f>
        <v>CDEV8100</v>
      </c>
      <c r="I7305" t="str">
        <f>VLOOKUP(Source[[#This Row],[SubjCrse]],'Courses and Categories'!$E$2:$G$1816,3,FALSE)</f>
        <v>Noncredit CDEV</v>
      </c>
      <c r="J7305">
        <v>113</v>
      </c>
      <c r="K7305" t="s">
        <v>644</v>
      </c>
      <c r="L7305" t="s">
        <v>39</v>
      </c>
      <c r="M7305" t="s">
        <v>40</v>
      </c>
      <c r="N7305" t="s">
        <v>185</v>
      </c>
      <c r="O7305">
        <v>1240</v>
      </c>
      <c r="P7305">
        <v>1530</v>
      </c>
      <c r="Q7305" t="s">
        <v>236</v>
      </c>
      <c r="R7305">
        <v>151</v>
      </c>
      <c r="S7305" t="s">
        <v>134</v>
      </c>
      <c r="T7305">
        <v>1</v>
      </c>
      <c r="U7305" s="1">
        <v>43694</v>
      </c>
      <c r="V7305" s="1">
        <v>43819</v>
      </c>
      <c r="W7305" t="s">
        <v>647</v>
      </c>
      <c r="X7305" t="s">
        <v>46</v>
      </c>
      <c r="Y7305">
        <v>87</v>
      </c>
      <c r="Z7305">
        <v>86</v>
      </c>
      <c r="AA7305">
        <v>45</v>
      </c>
      <c r="AB7305">
        <v>191.11109999999999</v>
      </c>
      <c r="AD7305">
        <f>IF(ISBLANK(Source[[#This Row],[CrosslistID]]),1,1/COUNTIFS(Source[CrosslistID],Source[[#This Row],[CrosslistID]],Source[TermDesc],Source[[#This Row],[TermDesc]]))</f>
        <v>1</v>
      </c>
      <c r="AG7305">
        <v>0</v>
      </c>
      <c r="AH7305">
        <v>191.11109999999999</v>
      </c>
      <c r="AI7305">
        <v>1.4970000000000001</v>
      </c>
      <c r="AJ7305">
        <v>1.4970000000000001</v>
      </c>
      <c r="AK7305">
        <v>0.1234</v>
      </c>
      <c r="AL73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1.4970000000000001</v>
      </c>
      <c r="AM7305">
        <f>IF(AND(Source[[#This Row],[Credit_Noncredit]]="Noncredit",Source[[#This Row],[FTEF]]&gt;0),Source[[#This Row],[NC XLST FTES]]*525/(437.5*Source[[#This Row],[FTEF]]),0)</f>
        <v>14.557536466774719</v>
      </c>
      <c r="AN7305">
        <f>IF(Source[[#This Row],[Credit_Noncredit]]="Credit",Source[[#This Row],[Census Enrollment]],Source[[#This Row],[Noncredit Avg. Attendance]])</f>
        <v>14.557536466774719</v>
      </c>
    </row>
    <row r="7306" spans="1:40" x14ac:dyDescent="0.25">
      <c r="A7306" t="s">
        <v>4484</v>
      </c>
      <c r="B7306" t="s">
        <v>33</v>
      </c>
      <c r="C7306" t="s">
        <v>632</v>
      </c>
      <c r="D7306" t="s">
        <v>633</v>
      </c>
      <c r="E7306" s="4">
        <v>82731</v>
      </c>
      <c r="F7306" s="4" t="s">
        <v>634</v>
      </c>
      <c r="G7306" s="4">
        <v>8100</v>
      </c>
      <c r="H7306" t="str">
        <f>CONCATENATE(Source[[#This Row],[Subject]],TRIM(Source[[#This Row],[Course]]))</f>
        <v>CDEV8100</v>
      </c>
      <c r="I7306" t="str">
        <f>VLOOKUP(Source[[#This Row],[SubjCrse]],'Courses and Categories'!$E$2:$G$1816,3,FALSE)</f>
        <v>Noncredit CDEV</v>
      </c>
      <c r="J7306">
        <v>203</v>
      </c>
      <c r="K7306" t="s">
        <v>644</v>
      </c>
      <c r="L7306" t="s">
        <v>39</v>
      </c>
      <c r="M7306" t="s">
        <v>40</v>
      </c>
      <c r="N7306" t="s">
        <v>180</v>
      </c>
      <c r="O7306">
        <v>910</v>
      </c>
      <c r="P7306">
        <v>1200</v>
      </c>
      <c r="Q7306" t="s">
        <v>60</v>
      </c>
      <c r="R7306" t="s">
        <v>638</v>
      </c>
      <c r="S7306" t="s">
        <v>61</v>
      </c>
      <c r="T7306">
        <v>1</v>
      </c>
      <c r="U7306" s="1">
        <v>43694</v>
      </c>
      <c r="V7306" s="1">
        <v>43819</v>
      </c>
      <c r="W7306" t="s">
        <v>649</v>
      </c>
      <c r="X7306" t="s">
        <v>46</v>
      </c>
      <c r="Y7306">
        <v>54</v>
      </c>
      <c r="Z7306">
        <v>50</v>
      </c>
      <c r="AA7306">
        <v>45</v>
      </c>
      <c r="AB7306">
        <v>111.11109999999999</v>
      </c>
      <c r="AD7306">
        <f>IF(ISBLANK(Source[[#This Row],[CrosslistID]]),1,1/COUNTIFS(Source[CrosslistID],Source[[#This Row],[CrosslistID]],Source[TermDesc],Source[[#This Row],[TermDesc]]))</f>
        <v>1</v>
      </c>
      <c r="AG7306">
        <v>0</v>
      </c>
      <c r="AH7306">
        <v>111.11109999999999</v>
      </c>
      <c r="AI7306">
        <v>1.6459999999999999</v>
      </c>
      <c r="AJ7306">
        <v>1.6459999999999999</v>
      </c>
      <c r="AK7306">
        <v>0.1234</v>
      </c>
      <c r="AL73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1.6459999999999999</v>
      </c>
      <c r="AM7306">
        <f>IF(AND(Source[[#This Row],[Credit_Noncredit]]="Noncredit",Source[[#This Row],[FTEF]]&gt;0),Source[[#This Row],[NC XLST FTES]]*525/(437.5*Source[[#This Row],[FTEF]]),0)</f>
        <v>16.0064829821718</v>
      </c>
      <c r="AN7306">
        <f>IF(Source[[#This Row],[Credit_Noncredit]]="Credit",Source[[#This Row],[Census Enrollment]],Source[[#This Row],[Noncredit Avg. Attendance]])</f>
        <v>16.0064829821718</v>
      </c>
    </row>
    <row r="7307" spans="1:40" x14ac:dyDescent="0.25">
      <c r="A7307" t="s">
        <v>4484</v>
      </c>
      <c r="B7307" t="s">
        <v>33</v>
      </c>
      <c r="C7307" t="s">
        <v>632</v>
      </c>
      <c r="D7307" t="s">
        <v>633</v>
      </c>
      <c r="E7307" s="4">
        <v>82732</v>
      </c>
      <c r="F7307" s="4" t="s">
        <v>634</v>
      </c>
      <c r="G7307" s="4">
        <v>8100</v>
      </c>
      <c r="H7307" t="str">
        <f>CONCATENATE(Source[[#This Row],[Subject]],TRIM(Source[[#This Row],[Course]]))</f>
        <v>CDEV8100</v>
      </c>
      <c r="I7307" t="str">
        <f>VLOOKUP(Source[[#This Row],[SubjCrse]],'Courses and Categories'!$E$2:$G$1816,3,FALSE)</f>
        <v>Noncredit CDEV</v>
      </c>
      <c r="J7307">
        <v>204</v>
      </c>
      <c r="K7307" t="s">
        <v>644</v>
      </c>
      <c r="L7307" t="s">
        <v>39</v>
      </c>
      <c r="M7307" t="s">
        <v>40</v>
      </c>
      <c r="N7307" t="s">
        <v>41</v>
      </c>
      <c r="O7307">
        <v>910</v>
      </c>
      <c r="P7307">
        <v>1200</v>
      </c>
      <c r="Q7307" t="s">
        <v>60</v>
      </c>
      <c r="R7307" t="s">
        <v>638</v>
      </c>
      <c r="S7307" t="s">
        <v>61</v>
      </c>
      <c r="T7307">
        <v>1</v>
      </c>
      <c r="U7307" s="1">
        <v>43694</v>
      </c>
      <c r="V7307" s="1">
        <v>43819</v>
      </c>
      <c r="W7307" t="s">
        <v>639</v>
      </c>
      <c r="X7307" t="s">
        <v>46</v>
      </c>
      <c r="Y7307">
        <v>55</v>
      </c>
      <c r="Z7307">
        <v>55</v>
      </c>
      <c r="AA7307">
        <v>45</v>
      </c>
      <c r="AB7307">
        <v>122.2222</v>
      </c>
      <c r="AD7307">
        <f>IF(ISBLANK(Source[[#This Row],[CrosslistID]]),1,1/COUNTIFS(Source[CrosslistID],Source[[#This Row],[CrosslistID]],Source[TermDesc],Source[[#This Row],[TermDesc]]))</f>
        <v>1</v>
      </c>
      <c r="AG7307">
        <v>0</v>
      </c>
      <c r="AH7307">
        <v>122.2222</v>
      </c>
      <c r="AI7307">
        <v>1.7889999999999999</v>
      </c>
      <c r="AJ7307">
        <v>1.7889999999999999</v>
      </c>
      <c r="AK7307">
        <v>0.1234</v>
      </c>
      <c r="AL73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1.7889999999999999</v>
      </c>
      <c r="AM7307">
        <f>IF(AND(Source[[#This Row],[Credit_Noncredit]]="Noncredit",Source[[#This Row],[FTEF]]&gt;0),Source[[#This Row],[NC XLST FTES]]*525/(437.5*Source[[#This Row],[FTEF]]),0)</f>
        <v>17.39708265802269</v>
      </c>
      <c r="AN7307">
        <f>IF(Source[[#This Row],[Credit_Noncredit]]="Credit",Source[[#This Row],[Census Enrollment]],Source[[#This Row],[Noncredit Avg. Attendance]])</f>
        <v>17.39708265802269</v>
      </c>
    </row>
    <row r="7308" spans="1:40" x14ac:dyDescent="0.25">
      <c r="A7308" t="s">
        <v>4484</v>
      </c>
      <c r="B7308" t="s">
        <v>33</v>
      </c>
      <c r="C7308" t="s">
        <v>632</v>
      </c>
      <c r="D7308" t="s">
        <v>633</v>
      </c>
      <c r="E7308" s="4">
        <v>82733</v>
      </c>
      <c r="F7308" s="4" t="s">
        <v>634</v>
      </c>
      <c r="G7308" s="4">
        <v>8100</v>
      </c>
      <c r="H7308" t="str">
        <f>CONCATENATE(Source[[#This Row],[Subject]],TRIM(Source[[#This Row],[Course]]))</f>
        <v>CDEV8100</v>
      </c>
      <c r="I7308" t="str">
        <f>VLOOKUP(Source[[#This Row],[SubjCrse]],'Courses and Categories'!$E$2:$G$1816,3,FALSE)</f>
        <v>Noncredit CDEV</v>
      </c>
      <c r="J7308">
        <v>205</v>
      </c>
      <c r="K7308" t="s">
        <v>644</v>
      </c>
      <c r="L7308" t="s">
        <v>39</v>
      </c>
      <c r="M7308" t="s">
        <v>40</v>
      </c>
      <c r="N7308" t="s">
        <v>50</v>
      </c>
      <c r="O7308">
        <v>910</v>
      </c>
      <c r="P7308">
        <v>1200</v>
      </c>
      <c r="Q7308" t="s">
        <v>60</v>
      </c>
      <c r="R7308" t="s">
        <v>638</v>
      </c>
      <c r="S7308" t="s">
        <v>61</v>
      </c>
      <c r="T7308">
        <v>1</v>
      </c>
      <c r="U7308" s="1">
        <v>43694</v>
      </c>
      <c r="V7308" s="1">
        <v>43819</v>
      </c>
      <c r="W7308" t="s">
        <v>639</v>
      </c>
      <c r="X7308" t="s">
        <v>46</v>
      </c>
      <c r="Y7308">
        <v>69</v>
      </c>
      <c r="Z7308">
        <v>69</v>
      </c>
      <c r="AA7308">
        <v>45</v>
      </c>
      <c r="AB7308">
        <v>153.33330000000001</v>
      </c>
      <c r="AD7308">
        <f>IF(ISBLANK(Source[[#This Row],[CrosslistID]]),1,1/COUNTIFS(Source[CrosslistID],Source[[#This Row],[CrosslistID]],Source[TermDesc],Source[[#This Row],[TermDesc]]))</f>
        <v>1</v>
      </c>
      <c r="AG7308">
        <v>0</v>
      </c>
      <c r="AH7308">
        <v>153.33330000000001</v>
      </c>
      <c r="AI7308">
        <v>2.4460000000000002</v>
      </c>
      <c r="AJ7308">
        <v>2.4460000000000002</v>
      </c>
      <c r="AK7308">
        <v>0.1234</v>
      </c>
      <c r="AL73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2.4460000000000002</v>
      </c>
      <c r="AM7308">
        <f>IF(AND(Source[[#This Row],[Credit_Noncredit]]="Noncredit",Source[[#This Row],[FTEF]]&gt;0),Source[[#This Row],[NC XLST FTES]]*525/(437.5*Source[[#This Row],[FTEF]]),0)</f>
        <v>23.786061588330636</v>
      </c>
      <c r="AN7308">
        <f>IF(Source[[#This Row],[Credit_Noncredit]]="Credit",Source[[#This Row],[Census Enrollment]],Source[[#This Row],[Noncredit Avg. Attendance]])</f>
        <v>23.786061588330636</v>
      </c>
    </row>
    <row r="7309" spans="1:40" x14ac:dyDescent="0.25">
      <c r="A7309" t="s">
        <v>4484</v>
      </c>
      <c r="B7309" t="s">
        <v>33</v>
      </c>
      <c r="C7309" t="s">
        <v>632</v>
      </c>
      <c r="D7309" t="s">
        <v>633</v>
      </c>
      <c r="E7309" s="4">
        <v>82734</v>
      </c>
      <c r="F7309" s="4" t="s">
        <v>634</v>
      </c>
      <c r="G7309" s="4">
        <v>8100</v>
      </c>
      <c r="H7309" t="str">
        <f>CONCATENATE(Source[[#This Row],[Subject]],TRIM(Source[[#This Row],[Course]]))</f>
        <v>CDEV8100</v>
      </c>
      <c r="I7309" t="str">
        <f>VLOOKUP(Source[[#This Row],[SubjCrse]],'Courses and Categories'!$E$2:$G$1816,3,FALSE)</f>
        <v>Noncredit CDEV</v>
      </c>
      <c r="J7309">
        <v>206</v>
      </c>
      <c r="K7309" t="s">
        <v>644</v>
      </c>
      <c r="L7309" t="s">
        <v>39</v>
      </c>
      <c r="M7309" t="s">
        <v>40</v>
      </c>
      <c r="N7309" t="s">
        <v>185</v>
      </c>
      <c r="O7309">
        <v>910</v>
      </c>
      <c r="P7309">
        <v>1200</v>
      </c>
      <c r="Q7309" t="s">
        <v>60</v>
      </c>
      <c r="R7309" t="s">
        <v>638</v>
      </c>
      <c r="S7309" t="s">
        <v>61</v>
      </c>
      <c r="T7309">
        <v>1</v>
      </c>
      <c r="U7309" s="1">
        <v>43694</v>
      </c>
      <c r="V7309" s="1">
        <v>43819</v>
      </c>
      <c r="W7309" t="s">
        <v>639</v>
      </c>
      <c r="X7309" t="s">
        <v>46</v>
      </c>
      <c r="Y7309">
        <v>57</v>
      </c>
      <c r="Z7309">
        <v>57</v>
      </c>
      <c r="AA7309">
        <v>45</v>
      </c>
      <c r="AB7309">
        <v>126.66670000000001</v>
      </c>
      <c r="AD7309">
        <f>IF(ISBLANK(Source[[#This Row],[CrosslistID]]),1,1/COUNTIFS(Source[CrosslistID],Source[[#This Row],[CrosslistID]],Source[TermDesc],Source[[#This Row],[TermDesc]]))</f>
        <v>1</v>
      </c>
      <c r="AG7309">
        <v>0</v>
      </c>
      <c r="AH7309">
        <v>126.66670000000001</v>
      </c>
      <c r="AI7309">
        <v>1.9890000000000001</v>
      </c>
      <c r="AJ7309">
        <v>1.9890000000000001</v>
      </c>
      <c r="AK7309">
        <v>0.1234</v>
      </c>
      <c r="AL73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1.9890000000000001</v>
      </c>
      <c r="AM7309">
        <f>IF(AND(Source[[#This Row],[Credit_Noncredit]]="Noncredit",Source[[#This Row],[FTEF]]&gt;0),Source[[#This Row],[NC XLST FTES]]*525/(437.5*Source[[#This Row],[FTEF]]),0)</f>
        <v>19.341977309562402</v>
      </c>
      <c r="AN7309">
        <f>IF(Source[[#This Row],[Credit_Noncredit]]="Credit",Source[[#This Row],[Census Enrollment]],Source[[#This Row],[Noncredit Avg. Attendance]])</f>
        <v>19.341977309562402</v>
      </c>
    </row>
    <row r="7310" spans="1:40" x14ac:dyDescent="0.25">
      <c r="A7310" t="s">
        <v>4484</v>
      </c>
      <c r="B7310" t="s">
        <v>33</v>
      </c>
      <c r="C7310" t="s">
        <v>632</v>
      </c>
      <c r="D7310" t="s">
        <v>633</v>
      </c>
      <c r="E7310" s="4">
        <v>82735</v>
      </c>
      <c r="F7310" s="4" t="s">
        <v>634</v>
      </c>
      <c r="G7310" s="4">
        <v>8100</v>
      </c>
      <c r="H7310" t="str">
        <f>CONCATENATE(Source[[#This Row],[Subject]],TRIM(Source[[#This Row],[Course]]))</f>
        <v>CDEV8100</v>
      </c>
      <c r="I7310" t="str">
        <f>VLOOKUP(Source[[#This Row],[SubjCrse]],'Courses and Categories'!$E$2:$G$1816,3,FALSE)</f>
        <v>Noncredit CDEV</v>
      </c>
      <c r="J7310">
        <v>207</v>
      </c>
      <c r="K7310" t="s">
        <v>644</v>
      </c>
      <c r="L7310" t="s">
        <v>39</v>
      </c>
      <c r="M7310" t="s">
        <v>40</v>
      </c>
      <c r="N7310" t="s">
        <v>91</v>
      </c>
      <c r="O7310">
        <v>910</v>
      </c>
      <c r="P7310">
        <v>1220</v>
      </c>
      <c r="Q7310" t="s">
        <v>60</v>
      </c>
      <c r="R7310" t="s">
        <v>638</v>
      </c>
      <c r="S7310" t="s">
        <v>61</v>
      </c>
      <c r="T7310">
        <v>1</v>
      </c>
      <c r="U7310" s="1">
        <v>43694</v>
      </c>
      <c r="V7310" s="1">
        <v>43819</v>
      </c>
      <c r="W7310" t="s">
        <v>639</v>
      </c>
      <c r="X7310" t="s">
        <v>46</v>
      </c>
      <c r="Y7310">
        <v>56</v>
      </c>
      <c r="Z7310">
        <v>56</v>
      </c>
      <c r="AA7310">
        <v>45</v>
      </c>
      <c r="AB7310">
        <v>124.4444</v>
      </c>
      <c r="AD7310">
        <f>IF(ISBLANK(Source[[#This Row],[CrosslistID]]),1,1/COUNTIFS(Source[CrosslistID],Source[[#This Row],[CrosslistID]],Source[TermDesc],Source[[#This Row],[TermDesc]]))</f>
        <v>1</v>
      </c>
      <c r="AG7310">
        <v>0</v>
      </c>
      <c r="AH7310">
        <v>124.4444</v>
      </c>
      <c r="AI7310">
        <v>2.1019999999999999</v>
      </c>
      <c r="AJ7310">
        <v>2.1019999999999999</v>
      </c>
      <c r="AK7310">
        <v>0.1234</v>
      </c>
      <c r="AL73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2.1019999999999999</v>
      </c>
      <c r="AM7310">
        <f>IF(AND(Source[[#This Row],[Credit_Noncredit]]="Noncredit",Source[[#This Row],[FTEF]]&gt;0),Source[[#This Row],[NC XLST FTES]]*525/(437.5*Source[[#This Row],[FTEF]]),0)</f>
        <v>20.440842787682335</v>
      </c>
      <c r="AN7310">
        <f>IF(Source[[#This Row],[Credit_Noncredit]]="Credit",Source[[#This Row],[Census Enrollment]],Source[[#This Row],[Noncredit Avg. Attendance]])</f>
        <v>20.440842787682335</v>
      </c>
    </row>
    <row r="7311" spans="1:40" x14ac:dyDescent="0.25">
      <c r="A7311" t="s">
        <v>4484</v>
      </c>
      <c r="B7311" t="s">
        <v>33</v>
      </c>
      <c r="C7311" t="s">
        <v>632</v>
      </c>
      <c r="D7311" t="s">
        <v>633</v>
      </c>
      <c r="E7311" s="4">
        <v>80302</v>
      </c>
      <c r="F7311" s="4" t="s">
        <v>634</v>
      </c>
      <c r="G7311" s="4">
        <v>8100</v>
      </c>
      <c r="H7311" t="str">
        <f>CONCATENATE(Source[[#This Row],[Subject]],TRIM(Source[[#This Row],[Course]]))</f>
        <v>CDEV8100</v>
      </c>
      <c r="I7311" t="str">
        <f>VLOOKUP(Source[[#This Row],[SubjCrse]],'Courses and Categories'!$E$2:$G$1816,3,FALSE)</f>
        <v>Noncredit CDEV</v>
      </c>
      <c r="J7311">
        <v>401</v>
      </c>
      <c r="K7311" t="s">
        <v>644</v>
      </c>
      <c r="L7311" t="s">
        <v>39</v>
      </c>
      <c r="M7311" t="s">
        <v>40</v>
      </c>
      <c r="N7311" t="s">
        <v>180</v>
      </c>
      <c r="O7311">
        <v>910</v>
      </c>
      <c r="P7311">
        <v>1200</v>
      </c>
      <c r="Q7311" t="s">
        <v>64</v>
      </c>
      <c r="R7311">
        <v>1303</v>
      </c>
      <c r="S7311" t="s">
        <v>65</v>
      </c>
      <c r="T7311">
        <v>1</v>
      </c>
      <c r="U7311" s="1">
        <v>43694</v>
      </c>
      <c r="V7311" s="1">
        <v>43819</v>
      </c>
      <c r="W7311" t="s">
        <v>640</v>
      </c>
      <c r="X7311" t="s">
        <v>46</v>
      </c>
      <c r="Y7311">
        <v>61</v>
      </c>
      <c r="Z7311">
        <v>61</v>
      </c>
      <c r="AA7311">
        <v>45</v>
      </c>
      <c r="AB7311">
        <v>135.5556</v>
      </c>
      <c r="AD7311">
        <f>IF(ISBLANK(Source[[#This Row],[CrosslistID]]),1,1/COUNTIFS(Source[CrosslistID],Source[[#This Row],[CrosslistID]],Source[TermDesc],Source[[#This Row],[TermDesc]]))</f>
        <v>1</v>
      </c>
      <c r="AG7311">
        <v>0</v>
      </c>
      <c r="AH7311">
        <v>135.5556</v>
      </c>
      <c r="AI7311">
        <v>1.36</v>
      </c>
      <c r="AJ7311">
        <v>1.36</v>
      </c>
      <c r="AK7311">
        <v>0.1234</v>
      </c>
      <c r="AL73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1.36</v>
      </c>
      <c r="AM7311">
        <f>IF(AND(Source[[#This Row],[Credit_Noncredit]]="Noncredit",Source[[#This Row],[FTEF]]&gt;0),Source[[#This Row],[NC XLST FTES]]*525/(437.5*Source[[#This Row],[FTEF]]),0)</f>
        <v>13.225283630470017</v>
      </c>
      <c r="AN7311">
        <f>IF(Source[[#This Row],[Credit_Noncredit]]="Credit",Source[[#This Row],[Census Enrollment]],Source[[#This Row],[Noncredit Avg. Attendance]])</f>
        <v>13.225283630470017</v>
      </c>
    </row>
    <row r="7312" spans="1:40" x14ac:dyDescent="0.25">
      <c r="A7312" t="s">
        <v>4484</v>
      </c>
      <c r="B7312" t="s">
        <v>33</v>
      </c>
      <c r="C7312" t="s">
        <v>632</v>
      </c>
      <c r="D7312" t="s">
        <v>633</v>
      </c>
      <c r="E7312" s="4">
        <v>80304</v>
      </c>
      <c r="F7312" s="4" t="s">
        <v>634</v>
      </c>
      <c r="G7312" s="4">
        <v>8100</v>
      </c>
      <c r="H7312" t="str">
        <f>CONCATENATE(Source[[#This Row],[Subject]],TRIM(Source[[#This Row],[Course]]))</f>
        <v>CDEV8100</v>
      </c>
      <c r="I7312" t="str">
        <f>VLOOKUP(Source[[#This Row],[SubjCrse]],'Courses and Categories'!$E$2:$G$1816,3,FALSE)</f>
        <v>Noncredit CDEV</v>
      </c>
      <c r="J7312">
        <v>402</v>
      </c>
      <c r="K7312" t="s">
        <v>644</v>
      </c>
      <c r="L7312" t="s">
        <v>39</v>
      </c>
      <c r="M7312" t="s">
        <v>40</v>
      </c>
      <c r="N7312" t="s">
        <v>41</v>
      </c>
      <c r="O7312">
        <v>910</v>
      </c>
      <c r="P7312">
        <v>1200</v>
      </c>
      <c r="Q7312" t="s">
        <v>64</v>
      </c>
      <c r="R7312">
        <v>1303</v>
      </c>
      <c r="S7312" t="s">
        <v>65</v>
      </c>
      <c r="T7312">
        <v>1</v>
      </c>
      <c r="U7312" s="1">
        <v>43694</v>
      </c>
      <c r="V7312" s="1">
        <v>43819</v>
      </c>
      <c r="W7312" t="s">
        <v>640</v>
      </c>
      <c r="X7312" t="s">
        <v>46</v>
      </c>
      <c r="Y7312">
        <v>56</v>
      </c>
      <c r="Z7312">
        <v>56</v>
      </c>
      <c r="AA7312">
        <v>45</v>
      </c>
      <c r="AB7312">
        <v>124.4444</v>
      </c>
      <c r="AD7312">
        <f>IF(ISBLANK(Source[[#This Row],[CrosslistID]]),1,1/COUNTIFS(Source[CrosslistID],Source[[#This Row],[CrosslistID]],Source[TermDesc],Source[[#This Row],[TermDesc]]))</f>
        <v>1</v>
      </c>
      <c r="AG7312">
        <v>0</v>
      </c>
      <c r="AH7312">
        <v>124.4444</v>
      </c>
      <c r="AI7312">
        <v>0.93700000000000006</v>
      </c>
      <c r="AJ7312">
        <v>0.93700000000000006</v>
      </c>
      <c r="AK7312">
        <v>0.1234</v>
      </c>
      <c r="AL73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0.93700000000000006</v>
      </c>
      <c r="AM7312">
        <f>IF(AND(Source[[#This Row],[Credit_Noncredit]]="Noncredit",Source[[#This Row],[FTEF]]&gt;0),Source[[#This Row],[NC XLST FTES]]*525/(437.5*Source[[#This Row],[FTEF]]),0)</f>
        <v>9.1118314424635347</v>
      </c>
      <c r="AN7312">
        <f>IF(Source[[#This Row],[Credit_Noncredit]]="Credit",Source[[#This Row],[Census Enrollment]],Source[[#This Row],[Noncredit Avg. Attendance]])</f>
        <v>9.1118314424635347</v>
      </c>
    </row>
    <row r="7313" spans="1:40" x14ac:dyDescent="0.25">
      <c r="A7313" t="s">
        <v>4484</v>
      </c>
      <c r="B7313" t="s">
        <v>33</v>
      </c>
      <c r="C7313" t="s">
        <v>632</v>
      </c>
      <c r="D7313" t="s">
        <v>633</v>
      </c>
      <c r="E7313" s="4">
        <v>82157</v>
      </c>
      <c r="F7313" s="4" t="s">
        <v>634</v>
      </c>
      <c r="G7313" s="4">
        <v>8100</v>
      </c>
      <c r="H7313" t="str">
        <f>CONCATENATE(Source[[#This Row],[Subject]],TRIM(Source[[#This Row],[Course]]))</f>
        <v>CDEV8100</v>
      </c>
      <c r="I7313" t="str">
        <f>VLOOKUP(Source[[#This Row],[SubjCrse]],'Courses and Categories'!$E$2:$G$1816,3,FALSE)</f>
        <v>Noncredit CDEV</v>
      </c>
      <c r="J7313">
        <v>403</v>
      </c>
      <c r="K7313" t="s">
        <v>644</v>
      </c>
      <c r="L7313" t="s">
        <v>39</v>
      </c>
      <c r="M7313" t="s">
        <v>40</v>
      </c>
      <c r="N7313" t="s">
        <v>50</v>
      </c>
      <c r="O7313">
        <v>910</v>
      </c>
      <c r="P7313">
        <v>1200</v>
      </c>
      <c r="Q7313" t="s">
        <v>64</v>
      </c>
      <c r="R7313">
        <v>1303</v>
      </c>
      <c r="S7313" t="s">
        <v>65</v>
      </c>
      <c r="T7313">
        <v>1</v>
      </c>
      <c r="U7313" s="1">
        <v>43694</v>
      </c>
      <c r="V7313" s="1">
        <v>43819</v>
      </c>
      <c r="W7313" t="s">
        <v>641</v>
      </c>
      <c r="X7313" t="s">
        <v>46</v>
      </c>
      <c r="Y7313">
        <v>116</v>
      </c>
      <c r="Z7313">
        <v>115</v>
      </c>
      <c r="AA7313">
        <v>45</v>
      </c>
      <c r="AB7313">
        <v>255.5556</v>
      </c>
      <c r="AD7313">
        <f>IF(ISBLANK(Source[[#This Row],[CrosslistID]]),1,1/COUNTIFS(Source[CrosslistID],Source[[#This Row],[CrosslistID]],Source[TermDesc],Source[[#This Row],[TermDesc]]))</f>
        <v>1</v>
      </c>
      <c r="AG7313">
        <v>0</v>
      </c>
      <c r="AH7313">
        <v>255.5556</v>
      </c>
      <c r="AI7313">
        <v>3.6739999999999999</v>
      </c>
      <c r="AJ7313">
        <v>3.6739999999999999</v>
      </c>
      <c r="AK7313">
        <v>0.1234</v>
      </c>
      <c r="AL73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3.6739999999999999</v>
      </c>
      <c r="AM7313">
        <f>IF(AND(Source[[#This Row],[Credit_Noncredit]]="Noncredit",Source[[#This Row],[FTEF]]&gt;0),Source[[#This Row],[NC XLST FTES]]*525/(437.5*Source[[#This Row],[FTEF]]),0)</f>
        <v>35.727714748784443</v>
      </c>
      <c r="AN7313">
        <f>IF(Source[[#This Row],[Credit_Noncredit]]="Credit",Source[[#This Row],[Census Enrollment]],Source[[#This Row],[Noncredit Avg. Attendance]])</f>
        <v>35.727714748784443</v>
      </c>
    </row>
    <row r="7314" spans="1:40" x14ac:dyDescent="0.25">
      <c r="A7314" t="s">
        <v>4484</v>
      </c>
      <c r="B7314" t="s">
        <v>33</v>
      </c>
      <c r="C7314" t="s">
        <v>632</v>
      </c>
      <c r="D7314" t="s">
        <v>633</v>
      </c>
      <c r="E7314" s="4">
        <v>81805</v>
      </c>
      <c r="F7314" s="4" t="s">
        <v>634</v>
      </c>
      <c r="G7314" s="4">
        <v>8100</v>
      </c>
      <c r="H7314" t="str">
        <f>CONCATENATE(Source[[#This Row],[Subject]],TRIM(Source[[#This Row],[Course]]))</f>
        <v>CDEV8100</v>
      </c>
      <c r="I7314" t="str">
        <f>VLOOKUP(Source[[#This Row],[SubjCrse]],'Courses and Categories'!$E$2:$G$1816,3,FALSE)</f>
        <v>Noncredit CDEV</v>
      </c>
      <c r="J7314">
        <v>404</v>
      </c>
      <c r="K7314" t="s">
        <v>644</v>
      </c>
      <c r="L7314" t="s">
        <v>39</v>
      </c>
      <c r="M7314" t="s">
        <v>40</v>
      </c>
      <c r="N7314" t="s">
        <v>185</v>
      </c>
      <c r="O7314">
        <v>910</v>
      </c>
      <c r="P7314">
        <v>1200</v>
      </c>
      <c r="Q7314" t="s">
        <v>64</v>
      </c>
      <c r="R7314">
        <v>1303</v>
      </c>
      <c r="S7314" t="s">
        <v>65</v>
      </c>
      <c r="T7314">
        <v>1</v>
      </c>
      <c r="U7314" s="1">
        <v>43694</v>
      </c>
      <c r="V7314" s="1">
        <v>43819</v>
      </c>
      <c r="W7314" t="s">
        <v>641</v>
      </c>
      <c r="X7314" t="s">
        <v>46</v>
      </c>
      <c r="Y7314">
        <v>136</v>
      </c>
      <c r="Z7314">
        <v>135</v>
      </c>
      <c r="AA7314">
        <v>45</v>
      </c>
      <c r="AB7314">
        <v>300</v>
      </c>
      <c r="AD7314">
        <f>IF(ISBLANK(Source[[#This Row],[CrosslistID]]),1,1/COUNTIFS(Source[CrosslistID],Source[[#This Row],[CrosslistID]],Source[TermDesc],Source[[#This Row],[TermDesc]]))</f>
        <v>1</v>
      </c>
      <c r="AG7314">
        <v>0</v>
      </c>
      <c r="AH7314">
        <v>300</v>
      </c>
      <c r="AI7314">
        <v>3.2570000000000001</v>
      </c>
      <c r="AJ7314">
        <v>3.2570000000000001</v>
      </c>
      <c r="AK7314">
        <v>0.1234</v>
      </c>
      <c r="AL73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3.2570000000000001</v>
      </c>
      <c r="AM7314">
        <f>IF(AND(Source[[#This Row],[Credit_Noncredit]]="Noncredit",Source[[#This Row],[FTEF]]&gt;0),Source[[#This Row],[NC XLST FTES]]*525/(437.5*Source[[#This Row],[FTEF]]),0)</f>
        <v>31.672609400324149</v>
      </c>
      <c r="AN7314">
        <f>IF(Source[[#This Row],[Credit_Noncredit]]="Credit",Source[[#This Row],[Census Enrollment]],Source[[#This Row],[Noncredit Avg. Attendance]])</f>
        <v>31.672609400324149</v>
      </c>
    </row>
    <row r="7315" spans="1:40" x14ac:dyDescent="0.25">
      <c r="A7315" t="s">
        <v>4484</v>
      </c>
      <c r="B7315" t="s">
        <v>33</v>
      </c>
      <c r="C7315" t="s">
        <v>632</v>
      </c>
      <c r="D7315" t="s">
        <v>633</v>
      </c>
      <c r="E7315" s="4">
        <v>82237</v>
      </c>
      <c r="F7315" s="4" t="s">
        <v>634</v>
      </c>
      <c r="G7315" s="4">
        <v>8100</v>
      </c>
      <c r="H7315" t="str">
        <f>CONCATENATE(Source[[#This Row],[Subject]],TRIM(Source[[#This Row],[Course]]))</f>
        <v>CDEV8100</v>
      </c>
      <c r="I7315" t="str">
        <f>VLOOKUP(Source[[#This Row],[SubjCrse]],'Courses and Categories'!$E$2:$G$1816,3,FALSE)</f>
        <v>Noncredit CDEV</v>
      </c>
      <c r="J7315">
        <v>405</v>
      </c>
      <c r="K7315" t="s">
        <v>644</v>
      </c>
      <c r="L7315" t="s">
        <v>39</v>
      </c>
      <c r="M7315" t="s">
        <v>40</v>
      </c>
      <c r="N7315" t="s">
        <v>91</v>
      </c>
      <c r="O7315">
        <v>910</v>
      </c>
      <c r="P7315">
        <v>1220</v>
      </c>
      <c r="Q7315" t="s">
        <v>64</v>
      </c>
      <c r="R7315">
        <v>1303</v>
      </c>
      <c r="S7315" t="s">
        <v>65</v>
      </c>
      <c r="T7315">
        <v>1</v>
      </c>
      <c r="U7315" s="1">
        <v>43694</v>
      </c>
      <c r="V7315" s="1">
        <v>43819</v>
      </c>
      <c r="W7315" t="s">
        <v>641</v>
      </c>
      <c r="X7315" t="s">
        <v>46</v>
      </c>
      <c r="Y7315">
        <v>130</v>
      </c>
      <c r="Z7315">
        <v>129</v>
      </c>
      <c r="AA7315">
        <v>45</v>
      </c>
      <c r="AB7315">
        <v>286.66669999999999</v>
      </c>
      <c r="AD7315">
        <f>IF(ISBLANK(Source[[#This Row],[CrosslistID]]),1,1/COUNTIFS(Source[CrosslistID],Source[[#This Row],[CrosslistID]],Source[TermDesc],Source[[#This Row],[TermDesc]]))</f>
        <v>1</v>
      </c>
      <c r="AG7315">
        <v>0</v>
      </c>
      <c r="AH7315">
        <v>286.66669999999999</v>
      </c>
      <c r="AI7315">
        <v>3.681</v>
      </c>
      <c r="AJ7315">
        <v>3.681</v>
      </c>
      <c r="AK7315">
        <v>0.1234</v>
      </c>
      <c r="AL73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3.681</v>
      </c>
      <c r="AM7315">
        <f>IF(AND(Source[[#This Row],[Credit_Noncredit]]="Noncredit",Source[[#This Row],[FTEF]]&gt;0),Source[[#This Row],[NC XLST FTES]]*525/(437.5*Source[[#This Row],[FTEF]]),0)</f>
        <v>35.795786061588338</v>
      </c>
      <c r="AN7315">
        <f>IF(Source[[#This Row],[Credit_Noncredit]]="Credit",Source[[#This Row],[Census Enrollment]],Source[[#This Row],[Noncredit Avg. Attendance]])</f>
        <v>35.795786061588338</v>
      </c>
    </row>
    <row r="7316" spans="1:40" x14ac:dyDescent="0.25">
      <c r="A7316" t="s">
        <v>4484</v>
      </c>
      <c r="B7316" t="s">
        <v>33</v>
      </c>
      <c r="C7316" t="s">
        <v>632</v>
      </c>
      <c r="D7316" t="s">
        <v>633</v>
      </c>
      <c r="E7316" s="4">
        <v>83504</v>
      </c>
      <c r="F7316" s="4" t="s">
        <v>634</v>
      </c>
      <c r="G7316" s="4">
        <v>8100</v>
      </c>
      <c r="H7316" t="str">
        <f>CONCATENATE(Source[[#This Row],[Subject]],TRIM(Source[[#This Row],[Course]]))</f>
        <v>CDEV8100</v>
      </c>
      <c r="I7316" t="str">
        <f>VLOOKUP(Source[[#This Row],[SubjCrse]],'Courses and Categories'!$E$2:$G$1816,3,FALSE)</f>
        <v>Noncredit CDEV</v>
      </c>
      <c r="J7316">
        <v>406</v>
      </c>
      <c r="K7316" t="s">
        <v>644</v>
      </c>
      <c r="L7316" t="s">
        <v>39</v>
      </c>
      <c r="M7316" t="s">
        <v>40</v>
      </c>
      <c r="N7316" t="s">
        <v>50</v>
      </c>
      <c r="O7316">
        <v>1230</v>
      </c>
      <c r="P7316">
        <v>1445</v>
      </c>
      <c r="Q7316" t="s">
        <v>64</v>
      </c>
      <c r="R7316">
        <v>1303</v>
      </c>
      <c r="S7316" t="s">
        <v>65</v>
      </c>
      <c r="T7316">
        <v>1</v>
      </c>
      <c r="U7316" s="1">
        <v>43694</v>
      </c>
      <c r="V7316" s="1">
        <v>43819</v>
      </c>
      <c r="W7316" t="s">
        <v>4552</v>
      </c>
      <c r="X7316" t="s">
        <v>46</v>
      </c>
      <c r="Y7316">
        <v>17</v>
      </c>
      <c r="Z7316">
        <v>17</v>
      </c>
      <c r="AA7316">
        <v>45</v>
      </c>
      <c r="AB7316">
        <v>37.777799999999999</v>
      </c>
      <c r="AD7316">
        <f>IF(ISBLANK(Source[[#This Row],[CrosslistID]]),1,1/COUNTIFS(Source[CrosslistID],Source[[#This Row],[CrosslistID]],Source[TermDesc],Source[[#This Row],[TermDesc]]))</f>
        <v>1</v>
      </c>
      <c r="AG7316">
        <v>0</v>
      </c>
      <c r="AH7316">
        <v>37.777799999999999</v>
      </c>
      <c r="AI7316">
        <v>0.3</v>
      </c>
      <c r="AJ7316">
        <v>0.3</v>
      </c>
      <c r="AK7316">
        <v>0.1234</v>
      </c>
      <c r="AL73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</v>
      </c>
      <c r="AM7316">
        <f>IF(AND(Source[[#This Row],[Credit_Noncredit]]="Noncredit",Source[[#This Row],[FTEF]]&gt;0),Source[[#This Row],[NC XLST FTES]]*525/(437.5*Source[[#This Row],[FTEF]]),0)</f>
        <v>2.9173419773095626</v>
      </c>
      <c r="AN7316">
        <f>IF(Source[[#This Row],[Credit_Noncredit]]="Credit",Source[[#This Row],[Census Enrollment]],Source[[#This Row],[Noncredit Avg. Attendance]])</f>
        <v>2.9173419773095626</v>
      </c>
    </row>
    <row r="7317" spans="1:40" x14ac:dyDescent="0.25">
      <c r="A7317" t="s">
        <v>4484</v>
      </c>
      <c r="B7317" t="s">
        <v>33</v>
      </c>
      <c r="C7317" t="s">
        <v>632</v>
      </c>
      <c r="D7317" t="s">
        <v>633</v>
      </c>
      <c r="E7317" s="4">
        <v>80305</v>
      </c>
      <c r="F7317" s="4" t="s">
        <v>634</v>
      </c>
      <c r="G7317" s="4">
        <v>8100</v>
      </c>
      <c r="H7317" t="str">
        <f>CONCATENATE(Source[[#This Row],[Subject]],TRIM(Source[[#This Row],[Course]]))</f>
        <v>CDEV8100</v>
      </c>
      <c r="I7317" t="str">
        <f>VLOOKUP(Source[[#This Row],[SubjCrse]],'Courses and Categories'!$E$2:$G$1816,3,FALSE)</f>
        <v>Noncredit CDEV</v>
      </c>
      <c r="J7317">
        <v>701</v>
      </c>
      <c r="K7317" t="s">
        <v>644</v>
      </c>
      <c r="L7317" t="s">
        <v>39</v>
      </c>
      <c r="M7317" t="s">
        <v>40</v>
      </c>
      <c r="N7317" t="s">
        <v>180</v>
      </c>
      <c r="O7317">
        <v>910</v>
      </c>
      <c r="P7317">
        <v>1200</v>
      </c>
      <c r="Q7317" t="s">
        <v>52</v>
      </c>
      <c r="R7317">
        <v>173</v>
      </c>
      <c r="S7317" t="s">
        <v>53</v>
      </c>
      <c r="T7317">
        <v>1</v>
      </c>
      <c r="U7317" s="1">
        <v>43694</v>
      </c>
      <c r="V7317" s="1">
        <v>43819</v>
      </c>
      <c r="W7317" t="s">
        <v>643</v>
      </c>
      <c r="X7317" t="s">
        <v>46</v>
      </c>
      <c r="Y7317">
        <v>37</v>
      </c>
      <c r="Z7317">
        <v>36</v>
      </c>
      <c r="AA7317">
        <v>45</v>
      </c>
      <c r="AB7317">
        <v>80</v>
      </c>
      <c r="AD7317">
        <f>IF(ISBLANK(Source[[#This Row],[CrosslistID]]),1,1/COUNTIFS(Source[CrosslistID],Source[[#This Row],[CrosslistID]],Source[TermDesc],Source[[#This Row],[TermDesc]]))</f>
        <v>1</v>
      </c>
      <c r="AG7317">
        <v>0</v>
      </c>
      <c r="AH7317">
        <v>80</v>
      </c>
      <c r="AI7317">
        <v>1.891</v>
      </c>
      <c r="AJ7317">
        <v>1.891</v>
      </c>
      <c r="AK7317">
        <v>0.1234</v>
      </c>
      <c r="AL73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1.891</v>
      </c>
      <c r="AM7317">
        <f>IF(AND(Source[[#This Row],[Credit_Noncredit]]="Noncredit",Source[[#This Row],[FTEF]]&gt;0),Source[[#This Row],[NC XLST FTES]]*525/(437.5*Source[[#This Row],[FTEF]]),0)</f>
        <v>18.388978930307943</v>
      </c>
      <c r="AN7317">
        <f>IF(Source[[#This Row],[Credit_Noncredit]]="Credit",Source[[#This Row],[Census Enrollment]],Source[[#This Row],[Noncredit Avg. Attendance]])</f>
        <v>18.388978930307943</v>
      </c>
    </row>
    <row r="7318" spans="1:40" x14ac:dyDescent="0.25">
      <c r="A7318" t="s">
        <v>4484</v>
      </c>
      <c r="B7318" t="s">
        <v>33</v>
      </c>
      <c r="C7318" t="s">
        <v>632</v>
      </c>
      <c r="D7318" t="s">
        <v>633</v>
      </c>
      <c r="E7318" s="4">
        <v>81354</v>
      </c>
      <c r="F7318" s="4" t="s">
        <v>634</v>
      </c>
      <c r="G7318" s="4">
        <v>8100</v>
      </c>
      <c r="H7318" t="str">
        <f>CONCATENATE(Source[[#This Row],[Subject]],TRIM(Source[[#This Row],[Course]]))</f>
        <v>CDEV8100</v>
      </c>
      <c r="I7318" t="str">
        <f>VLOOKUP(Source[[#This Row],[SubjCrse]],'Courses and Categories'!$E$2:$G$1816,3,FALSE)</f>
        <v>Noncredit CDEV</v>
      </c>
      <c r="J7318">
        <v>702</v>
      </c>
      <c r="K7318" t="s">
        <v>644</v>
      </c>
      <c r="L7318" t="s">
        <v>39</v>
      </c>
      <c r="M7318" t="s">
        <v>40</v>
      </c>
      <c r="N7318" t="s">
        <v>50</v>
      </c>
      <c r="O7318">
        <v>910</v>
      </c>
      <c r="P7318">
        <v>1200</v>
      </c>
      <c r="Q7318" t="s">
        <v>52</v>
      </c>
      <c r="R7318">
        <v>173</v>
      </c>
      <c r="S7318" t="s">
        <v>53</v>
      </c>
      <c r="T7318">
        <v>1</v>
      </c>
      <c r="U7318" s="1">
        <v>43694</v>
      </c>
      <c r="V7318" s="1">
        <v>43819</v>
      </c>
      <c r="W7318" t="s">
        <v>643</v>
      </c>
      <c r="X7318" t="s">
        <v>46</v>
      </c>
      <c r="Y7318">
        <v>85</v>
      </c>
      <c r="Z7318">
        <v>50</v>
      </c>
      <c r="AA7318">
        <v>45</v>
      </c>
      <c r="AB7318">
        <v>111.11109999999999</v>
      </c>
      <c r="AD7318">
        <f>IF(ISBLANK(Source[[#This Row],[CrosslistID]]),1,1/COUNTIFS(Source[CrosslistID],Source[[#This Row],[CrosslistID]],Source[TermDesc],Source[[#This Row],[TermDesc]]))</f>
        <v>1</v>
      </c>
      <c r="AG7318">
        <v>0</v>
      </c>
      <c r="AH7318">
        <v>111.11109999999999</v>
      </c>
      <c r="AI7318">
        <v>2.2570000000000001</v>
      </c>
      <c r="AJ7318">
        <v>2.2570000000000001</v>
      </c>
      <c r="AK7318">
        <v>0.1234</v>
      </c>
      <c r="AL73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2.2570000000000001</v>
      </c>
      <c r="AM7318">
        <f>IF(AND(Source[[#This Row],[Credit_Noncredit]]="Noncredit",Source[[#This Row],[FTEF]]&gt;0),Source[[#This Row],[NC XLST FTES]]*525/(437.5*Source[[#This Row],[FTEF]]),0)</f>
        <v>21.948136142625607</v>
      </c>
      <c r="AN7318">
        <f>IF(Source[[#This Row],[Credit_Noncredit]]="Credit",Source[[#This Row],[Census Enrollment]],Source[[#This Row],[Noncredit Avg. Attendance]])</f>
        <v>21.948136142625607</v>
      </c>
    </row>
    <row r="7319" spans="1:40" x14ac:dyDescent="0.25">
      <c r="A7319" t="s">
        <v>4484</v>
      </c>
      <c r="B7319" t="s">
        <v>33</v>
      </c>
      <c r="C7319" t="s">
        <v>632</v>
      </c>
      <c r="D7319" t="s">
        <v>633</v>
      </c>
      <c r="E7319" s="4">
        <v>80343</v>
      </c>
      <c r="F7319" s="4" t="s">
        <v>634</v>
      </c>
      <c r="G7319" s="4">
        <v>8100</v>
      </c>
      <c r="H7319" t="str">
        <f>CONCATENATE(Source[[#This Row],[Subject]],TRIM(Source[[#This Row],[Course]]))</f>
        <v>CDEV8100</v>
      </c>
      <c r="I7319" t="str">
        <f>VLOOKUP(Source[[#This Row],[SubjCrse]],'Courses and Categories'!$E$2:$G$1816,3,FALSE)</f>
        <v>Noncredit CDEV</v>
      </c>
      <c r="J7319">
        <v>703</v>
      </c>
      <c r="K7319" t="s">
        <v>644</v>
      </c>
      <c r="L7319" t="s">
        <v>39</v>
      </c>
      <c r="M7319" t="s">
        <v>40</v>
      </c>
      <c r="N7319" t="s">
        <v>185</v>
      </c>
      <c r="O7319">
        <v>910</v>
      </c>
      <c r="P7319">
        <v>1200</v>
      </c>
      <c r="Q7319" t="s">
        <v>52</v>
      </c>
      <c r="R7319">
        <v>173</v>
      </c>
      <c r="S7319" t="s">
        <v>53</v>
      </c>
      <c r="T7319">
        <v>1</v>
      </c>
      <c r="U7319" s="1">
        <v>43694</v>
      </c>
      <c r="V7319" s="1">
        <v>43819</v>
      </c>
      <c r="W7319" t="s">
        <v>643</v>
      </c>
      <c r="X7319" t="s">
        <v>46</v>
      </c>
      <c r="Y7319">
        <v>60</v>
      </c>
      <c r="Z7319">
        <v>48</v>
      </c>
      <c r="AA7319">
        <v>45</v>
      </c>
      <c r="AB7319">
        <v>106.66670000000001</v>
      </c>
      <c r="AD7319">
        <f>IF(ISBLANK(Source[[#This Row],[CrosslistID]]),1,1/COUNTIFS(Source[CrosslistID],Source[[#This Row],[CrosslistID]],Source[TermDesc],Source[[#This Row],[TermDesc]]))</f>
        <v>1</v>
      </c>
      <c r="AG7319">
        <v>0</v>
      </c>
      <c r="AH7319">
        <v>106.66670000000001</v>
      </c>
      <c r="AI7319">
        <v>2.5430000000000001</v>
      </c>
      <c r="AJ7319">
        <v>2.5430000000000001</v>
      </c>
      <c r="AK7319">
        <v>0.1234</v>
      </c>
      <c r="AL73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2.5430000000000001</v>
      </c>
      <c r="AM7319">
        <f>IF(AND(Source[[#This Row],[Credit_Noncredit]]="Noncredit",Source[[#This Row],[FTEF]]&gt;0),Source[[#This Row],[NC XLST FTES]]*525/(437.5*Source[[#This Row],[FTEF]]),0)</f>
        <v>24.729335494327394</v>
      </c>
      <c r="AN7319">
        <f>IF(Source[[#This Row],[Credit_Noncredit]]="Credit",Source[[#This Row],[Census Enrollment]],Source[[#This Row],[Noncredit Avg. Attendance]])</f>
        <v>24.729335494327394</v>
      </c>
    </row>
    <row r="7320" spans="1:40" x14ac:dyDescent="0.25">
      <c r="A7320" t="s">
        <v>4484</v>
      </c>
      <c r="B7320" t="s">
        <v>33</v>
      </c>
      <c r="C7320" t="s">
        <v>632</v>
      </c>
      <c r="D7320" t="s">
        <v>633</v>
      </c>
      <c r="E7320" s="4">
        <v>82158</v>
      </c>
      <c r="F7320" s="4" t="s">
        <v>634</v>
      </c>
      <c r="G7320" s="4">
        <v>8100</v>
      </c>
      <c r="H7320" t="str">
        <f>CONCATENATE(Source[[#This Row],[Subject]],TRIM(Source[[#This Row],[Course]]))</f>
        <v>CDEV8100</v>
      </c>
      <c r="I7320" t="str">
        <f>VLOOKUP(Source[[#This Row],[SubjCrse]],'Courses and Categories'!$E$2:$G$1816,3,FALSE)</f>
        <v>Noncredit CDEV</v>
      </c>
      <c r="J7320">
        <v>704</v>
      </c>
      <c r="K7320" t="s">
        <v>644</v>
      </c>
      <c r="L7320" t="s">
        <v>39</v>
      </c>
      <c r="M7320" t="s">
        <v>40</v>
      </c>
      <c r="N7320" t="s">
        <v>91</v>
      </c>
      <c r="O7320">
        <v>910</v>
      </c>
      <c r="P7320">
        <v>1200</v>
      </c>
      <c r="Q7320" t="s">
        <v>52</v>
      </c>
      <c r="R7320">
        <v>173</v>
      </c>
      <c r="S7320" t="s">
        <v>53</v>
      </c>
      <c r="T7320">
        <v>1</v>
      </c>
      <c r="U7320" s="1">
        <v>43694</v>
      </c>
      <c r="V7320" s="1">
        <v>43819</v>
      </c>
      <c r="W7320" t="s">
        <v>4551</v>
      </c>
      <c r="X7320" t="s">
        <v>46</v>
      </c>
      <c r="Y7320">
        <v>40</v>
      </c>
      <c r="Z7320">
        <v>22</v>
      </c>
      <c r="AA7320">
        <v>45</v>
      </c>
      <c r="AB7320">
        <v>48.8889</v>
      </c>
      <c r="AD7320">
        <f>IF(ISBLANK(Source[[#This Row],[CrosslistID]]),1,1/COUNTIFS(Source[CrosslistID],Source[[#This Row],[CrosslistID]],Source[TermDesc],Source[[#This Row],[TermDesc]]))</f>
        <v>1</v>
      </c>
      <c r="AG7320">
        <v>0</v>
      </c>
      <c r="AH7320">
        <v>48.8889</v>
      </c>
      <c r="AI7320">
        <v>0.95399999999999996</v>
      </c>
      <c r="AJ7320">
        <v>0.95399999999999996</v>
      </c>
      <c r="AK7320">
        <v>0.1234</v>
      </c>
      <c r="AL73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0.95399999999999996</v>
      </c>
      <c r="AM7320">
        <f>IF(AND(Source[[#This Row],[Credit_Noncredit]]="Noncredit",Source[[#This Row],[FTEF]]&gt;0),Source[[#This Row],[NC XLST FTES]]*525/(437.5*Source[[#This Row],[FTEF]]),0)</f>
        <v>9.2771474878444078</v>
      </c>
      <c r="AN7320">
        <f>IF(Source[[#This Row],[Credit_Noncredit]]="Credit",Source[[#This Row],[Census Enrollment]],Source[[#This Row],[Noncredit Avg. Attendance]])</f>
        <v>9.2771474878444078</v>
      </c>
    </row>
    <row r="7321" spans="1:40" x14ac:dyDescent="0.25">
      <c r="A7321" t="s">
        <v>4484</v>
      </c>
      <c r="B7321" t="s">
        <v>33</v>
      </c>
      <c r="C7321" t="s">
        <v>632</v>
      </c>
      <c r="D7321" t="s">
        <v>633</v>
      </c>
      <c r="E7321" s="4">
        <v>81806</v>
      </c>
      <c r="F7321" s="4" t="s">
        <v>634</v>
      </c>
      <c r="G7321" s="4">
        <v>8101</v>
      </c>
      <c r="H7321" t="str">
        <f>CONCATENATE(Source[[#This Row],[Subject]],TRIM(Source[[#This Row],[Course]]))</f>
        <v>CDEV8101</v>
      </c>
      <c r="I7321" t="str">
        <f>VLOOKUP(Source[[#This Row],[SubjCrse]],'Courses and Categories'!$E$2:$G$1816,3,FALSE)</f>
        <v>Noncredit CDEV</v>
      </c>
      <c r="J7321">
        <v>101</v>
      </c>
      <c r="K7321" t="s">
        <v>650</v>
      </c>
      <c r="L7321" t="s">
        <v>39</v>
      </c>
      <c r="M7321" t="s">
        <v>40</v>
      </c>
      <c r="N7321" t="s">
        <v>180</v>
      </c>
      <c r="O7321">
        <v>940</v>
      </c>
      <c r="P7321">
        <v>1230</v>
      </c>
      <c r="Q7321" t="s">
        <v>238</v>
      </c>
      <c r="R7321">
        <v>212</v>
      </c>
      <c r="S7321" t="s">
        <v>134</v>
      </c>
      <c r="T7321">
        <v>1</v>
      </c>
      <c r="U7321" s="1">
        <v>43694</v>
      </c>
      <c r="V7321" s="1">
        <v>43819</v>
      </c>
      <c r="W7321" t="s">
        <v>651</v>
      </c>
      <c r="X7321" t="s">
        <v>46</v>
      </c>
      <c r="Y7321">
        <v>47</v>
      </c>
      <c r="Z7321">
        <v>19</v>
      </c>
      <c r="AA7321">
        <v>25</v>
      </c>
      <c r="AB7321">
        <v>76</v>
      </c>
      <c r="AD7321">
        <f>IF(ISBLANK(Source[[#This Row],[CrosslistID]]),1,1/COUNTIFS(Source[CrosslistID],Source[[#This Row],[CrosslistID]],Source[TermDesc],Source[[#This Row],[TermDesc]]))</f>
        <v>1</v>
      </c>
      <c r="AG7321">
        <v>0</v>
      </c>
      <c r="AH7321">
        <v>76</v>
      </c>
      <c r="AI7321">
        <v>1.103</v>
      </c>
      <c r="AJ7321">
        <v>1.103</v>
      </c>
      <c r="AK7321">
        <v>0.1234</v>
      </c>
      <c r="AL73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1.103</v>
      </c>
      <c r="AM7321">
        <f>IF(AND(Source[[#This Row],[Credit_Noncredit]]="Noncredit",Source[[#This Row],[FTEF]]&gt;0),Source[[#This Row],[NC XLST FTES]]*525/(437.5*Source[[#This Row],[FTEF]]),0)</f>
        <v>10.726094003241492</v>
      </c>
      <c r="AN7321">
        <f>IF(Source[[#This Row],[Credit_Noncredit]]="Credit",Source[[#This Row],[Census Enrollment]],Source[[#This Row],[Noncredit Avg. Attendance]])</f>
        <v>10.726094003241492</v>
      </c>
    </row>
    <row r="7322" spans="1:40" x14ac:dyDescent="0.25">
      <c r="A7322" t="s">
        <v>4484</v>
      </c>
      <c r="B7322" t="s">
        <v>33</v>
      </c>
      <c r="C7322" t="s">
        <v>632</v>
      </c>
      <c r="D7322" t="s">
        <v>633</v>
      </c>
      <c r="E7322" s="4">
        <v>81807</v>
      </c>
      <c r="F7322" s="4" t="s">
        <v>634</v>
      </c>
      <c r="G7322" s="4">
        <v>8101</v>
      </c>
      <c r="H7322" t="str">
        <f>CONCATENATE(Source[[#This Row],[Subject]],TRIM(Source[[#This Row],[Course]]))</f>
        <v>CDEV8101</v>
      </c>
      <c r="I7322" t="str">
        <f>VLOOKUP(Source[[#This Row],[SubjCrse]],'Courses and Categories'!$E$2:$G$1816,3,FALSE)</f>
        <v>Noncredit CDEV</v>
      </c>
      <c r="J7322">
        <v>102</v>
      </c>
      <c r="K7322" t="s">
        <v>650</v>
      </c>
      <c r="L7322" t="s">
        <v>39</v>
      </c>
      <c r="M7322" t="s">
        <v>40</v>
      </c>
      <c r="N7322" t="s">
        <v>41</v>
      </c>
      <c r="O7322">
        <v>940</v>
      </c>
      <c r="P7322">
        <v>1230</v>
      </c>
      <c r="Q7322" t="s">
        <v>238</v>
      </c>
      <c r="R7322">
        <v>212</v>
      </c>
      <c r="S7322" t="s">
        <v>134</v>
      </c>
      <c r="T7322">
        <v>1</v>
      </c>
      <c r="U7322" s="1">
        <v>43694</v>
      </c>
      <c r="V7322" s="1">
        <v>43819</v>
      </c>
      <c r="W7322" t="s">
        <v>651</v>
      </c>
      <c r="X7322" t="s">
        <v>46</v>
      </c>
      <c r="Y7322">
        <v>51</v>
      </c>
      <c r="Z7322">
        <v>22</v>
      </c>
      <c r="AA7322">
        <v>25</v>
      </c>
      <c r="AB7322">
        <v>88</v>
      </c>
      <c r="AD7322">
        <f>IF(ISBLANK(Source[[#This Row],[CrosslistID]]),1,1/COUNTIFS(Source[CrosslistID],Source[[#This Row],[CrosslistID]],Source[TermDesc],Source[[#This Row],[TermDesc]]))</f>
        <v>1</v>
      </c>
      <c r="AG7322">
        <v>0</v>
      </c>
      <c r="AH7322">
        <v>88</v>
      </c>
      <c r="AI7322">
        <v>1.1539999999999999</v>
      </c>
      <c r="AJ7322">
        <v>1.1539999999999999</v>
      </c>
      <c r="AK7322">
        <v>0.1234</v>
      </c>
      <c r="AL73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1.1539999999999999</v>
      </c>
      <c r="AM7322">
        <f>IF(AND(Source[[#This Row],[Credit_Noncredit]]="Noncredit",Source[[#This Row],[FTEF]]&gt;0),Source[[#This Row],[NC XLST FTES]]*525/(437.5*Source[[#This Row],[FTEF]]),0)</f>
        <v>11.222042139384115</v>
      </c>
      <c r="AN7322">
        <f>IF(Source[[#This Row],[Credit_Noncredit]]="Credit",Source[[#This Row],[Census Enrollment]],Source[[#This Row],[Noncredit Avg. Attendance]])</f>
        <v>11.222042139384115</v>
      </c>
    </row>
    <row r="7323" spans="1:40" x14ac:dyDescent="0.25">
      <c r="A7323" t="s">
        <v>4484</v>
      </c>
      <c r="B7323" t="s">
        <v>33</v>
      </c>
      <c r="C7323" t="s">
        <v>632</v>
      </c>
      <c r="D7323" t="s">
        <v>633</v>
      </c>
      <c r="E7323" s="4">
        <v>81808</v>
      </c>
      <c r="F7323" s="4" t="s">
        <v>634</v>
      </c>
      <c r="G7323" s="4">
        <v>8101</v>
      </c>
      <c r="H7323" t="str">
        <f>CONCATENATE(Source[[#This Row],[Subject]],TRIM(Source[[#This Row],[Course]]))</f>
        <v>CDEV8101</v>
      </c>
      <c r="I7323" t="str">
        <f>VLOOKUP(Source[[#This Row],[SubjCrse]],'Courses and Categories'!$E$2:$G$1816,3,FALSE)</f>
        <v>Noncredit CDEV</v>
      </c>
      <c r="J7323">
        <v>103</v>
      </c>
      <c r="K7323" t="s">
        <v>650</v>
      </c>
      <c r="L7323" t="s">
        <v>39</v>
      </c>
      <c r="M7323" t="s">
        <v>40</v>
      </c>
      <c r="N7323" t="s">
        <v>50</v>
      </c>
      <c r="O7323">
        <v>940</v>
      </c>
      <c r="P7323">
        <v>1230</v>
      </c>
      <c r="Q7323" t="s">
        <v>238</v>
      </c>
      <c r="R7323">
        <v>212</v>
      </c>
      <c r="S7323" t="s">
        <v>134</v>
      </c>
      <c r="T7323">
        <v>1</v>
      </c>
      <c r="U7323" s="1">
        <v>43694</v>
      </c>
      <c r="V7323" s="1">
        <v>43819</v>
      </c>
      <c r="W7323" t="s">
        <v>651</v>
      </c>
      <c r="X7323" t="s">
        <v>46</v>
      </c>
      <c r="Y7323">
        <v>49</v>
      </c>
      <c r="Z7323">
        <v>21</v>
      </c>
      <c r="AA7323">
        <v>25</v>
      </c>
      <c r="AB7323">
        <v>84</v>
      </c>
      <c r="AD7323">
        <f>IF(ISBLANK(Source[[#This Row],[CrosslistID]]),1,1/COUNTIFS(Source[CrosslistID],Source[[#This Row],[CrosslistID]],Source[TermDesc],Source[[#This Row],[TermDesc]]))</f>
        <v>1</v>
      </c>
      <c r="AG7323">
        <v>0</v>
      </c>
      <c r="AH7323">
        <v>84</v>
      </c>
      <c r="AI7323">
        <v>1.206</v>
      </c>
      <c r="AJ7323">
        <v>1.206</v>
      </c>
      <c r="AK7323">
        <v>0.1234</v>
      </c>
      <c r="AL73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1.206</v>
      </c>
      <c r="AM7323">
        <f>IF(AND(Source[[#This Row],[Credit_Noncredit]]="Noncredit",Source[[#This Row],[FTEF]]&gt;0),Source[[#This Row],[NC XLST FTES]]*525/(437.5*Source[[#This Row],[FTEF]]),0)</f>
        <v>11.727714748784441</v>
      </c>
      <c r="AN7323">
        <f>IF(Source[[#This Row],[Credit_Noncredit]]="Credit",Source[[#This Row],[Census Enrollment]],Source[[#This Row],[Noncredit Avg. Attendance]])</f>
        <v>11.727714748784441</v>
      </c>
    </row>
    <row r="7324" spans="1:40" x14ac:dyDescent="0.25">
      <c r="A7324" t="s">
        <v>4484</v>
      </c>
      <c r="B7324" t="s">
        <v>33</v>
      </c>
      <c r="C7324" t="s">
        <v>632</v>
      </c>
      <c r="D7324" t="s">
        <v>633</v>
      </c>
      <c r="E7324" s="4">
        <v>81809</v>
      </c>
      <c r="F7324" s="4" t="s">
        <v>634</v>
      </c>
      <c r="G7324" s="4">
        <v>8101</v>
      </c>
      <c r="H7324" t="str">
        <f>CONCATENATE(Source[[#This Row],[Subject]],TRIM(Source[[#This Row],[Course]]))</f>
        <v>CDEV8101</v>
      </c>
      <c r="I7324" t="str">
        <f>VLOOKUP(Source[[#This Row],[SubjCrse]],'Courses and Categories'!$E$2:$G$1816,3,FALSE)</f>
        <v>Noncredit CDEV</v>
      </c>
      <c r="J7324">
        <v>104</v>
      </c>
      <c r="K7324" t="s">
        <v>650</v>
      </c>
      <c r="L7324" t="s">
        <v>39</v>
      </c>
      <c r="M7324" t="s">
        <v>40</v>
      </c>
      <c r="N7324" t="s">
        <v>185</v>
      </c>
      <c r="O7324">
        <v>940</v>
      </c>
      <c r="P7324">
        <v>1230</v>
      </c>
      <c r="Q7324" t="s">
        <v>238</v>
      </c>
      <c r="R7324">
        <v>212</v>
      </c>
      <c r="S7324" t="s">
        <v>134</v>
      </c>
      <c r="T7324">
        <v>1</v>
      </c>
      <c r="U7324" s="1">
        <v>43694</v>
      </c>
      <c r="V7324" s="1">
        <v>43819</v>
      </c>
      <c r="W7324" t="s">
        <v>651</v>
      </c>
      <c r="X7324" t="s">
        <v>46</v>
      </c>
      <c r="Y7324">
        <v>52</v>
      </c>
      <c r="Z7324">
        <v>19</v>
      </c>
      <c r="AA7324">
        <v>25</v>
      </c>
      <c r="AB7324">
        <v>76</v>
      </c>
      <c r="AD7324">
        <f>IF(ISBLANK(Source[[#This Row],[CrosslistID]]),1,1/COUNTIFS(Source[CrosslistID],Source[[#This Row],[CrosslistID]],Source[TermDesc],Source[[#This Row],[TermDesc]]))</f>
        <v>1</v>
      </c>
      <c r="AG7324">
        <v>0</v>
      </c>
      <c r="AH7324">
        <v>76</v>
      </c>
      <c r="AI7324">
        <v>1.0860000000000001</v>
      </c>
      <c r="AJ7324">
        <v>1.0860000000000001</v>
      </c>
      <c r="AK7324">
        <v>0.1234</v>
      </c>
      <c r="AL73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1.0860000000000001</v>
      </c>
      <c r="AM7324">
        <f>IF(AND(Source[[#This Row],[Credit_Noncredit]]="Noncredit",Source[[#This Row],[FTEF]]&gt;0),Source[[#This Row],[NC XLST FTES]]*525/(437.5*Source[[#This Row],[FTEF]]),0)</f>
        <v>10.560777957860617</v>
      </c>
      <c r="AN7324">
        <f>IF(Source[[#This Row],[Credit_Noncredit]]="Credit",Source[[#This Row],[Census Enrollment]],Source[[#This Row],[Noncredit Avg. Attendance]])</f>
        <v>10.560777957860617</v>
      </c>
    </row>
    <row r="7325" spans="1:40" x14ac:dyDescent="0.25">
      <c r="A7325" t="s">
        <v>4484</v>
      </c>
      <c r="B7325" t="s">
        <v>33</v>
      </c>
      <c r="C7325" t="s">
        <v>632</v>
      </c>
      <c r="D7325" t="s">
        <v>633</v>
      </c>
      <c r="E7325" s="4">
        <v>81810</v>
      </c>
      <c r="F7325" s="4" t="s">
        <v>634</v>
      </c>
      <c r="G7325" s="4">
        <v>8101</v>
      </c>
      <c r="H7325" t="str">
        <f>CONCATENATE(Source[[#This Row],[Subject]],TRIM(Source[[#This Row],[Course]]))</f>
        <v>CDEV8101</v>
      </c>
      <c r="I7325" t="str">
        <f>VLOOKUP(Source[[#This Row],[SubjCrse]],'Courses and Categories'!$E$2:$G$1816,3,FALSE)</f>
        <v>Noncredit CDEV</v>
      </c>
      <c r="J7325">
        <v>105</v>
      </c>
      <c r="K7325" t="s">
        <v>650</v>
      </c>
      <c r="L7325" t="s">
        <v>39</v>
      </c>
      <c r="M7325" t="s">
        <v>40</v>
      </c>
      <c r="N7325" t="s">
        <v>91</v>
      </c>
      <c r="O7325">
        <v>940</v>
      </c>
      <c r="P7325">
        <v>1230</v>
      </c>
      <c r="Q7325" t="s">
        <v>238</v>
      </c>
      <c r="R7325">
        <v>212</v>
      </c>
      <c r="S7325" t="s">
        <v>134</v>
      </c>
      <c r="T7325">
        <v>1</v>
      </c>
      <c r="U7325" s="1">
        <v>43694</v>
      </c>
      <c r="V7325" s="1">
        <v>43819</v>
      </c>
      <c r="W7325" t="s">
        <v>651</v>
      </c>
      <c r="X7325" t="s">
        <v>46</v>
      </c>
      <c r="Y7325">
        <v>44</v>
      </c>
      <c r="Z7325">
        <v>20</v>
      </c>
      <c r="AA7325">
        <v>25</v>
      </c>
      <c r="AB7325">
        <v>80</v>
      </c>
      <c r="AD7325">
        <f>IF(ISBLANK(Source[[#This Row],[CrosslistID]]),1,1/COUNTIFS(Source[CrosslistID],Source[[#This Row],[CrosslistID]],Source[TermDesc],Source[[#This Row],[TermDesc]]))</f>
        <v>1</v>
      </c>
      <c r="AG7325">
        <v>0</v>
      </c>
      <c r="AH7325">
        <v>80</v>
      </c>
      <c r="AI7325">
        <v>1.0229999999999999</v>
      </c>
      <c r="AJ7325">
        <v>1.0229999999999999</v>
      </c>
      <c r="AK7325">
        <v>0.1234</v>
      </c>
      <c r="AL73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1.0229999999999999</v>
      </c>
      <c r="AM7325">
        <f>IF(AND(Source[[#This Row],[Credit_Noncredit]]="Noncredit",Source[[#This Row],[FTEF]]&gt;0),Source[[#This Row],[NC XLST FTES]]*525/(437.5*Source[[#This Row],[FTEF]]),0)</f>
        <v>9.9481361426256072</v>
      </c>
      <c r="AN7325">
        <f>IF(Source[[#This Row],[Credit_Noncredit]]="Credit",Source[[#This Row],[Census Enrollment]],Source[[#This Row],[Noncredit Avg. Attendance]])</f>
        <v>9.9481361426256072</v>
      </c>
    </row>
    <row r="7326" spans="1:40" x14ac:dyDescent="0.25">
      <c r="A7326" t="s">
        <v>4484</v>
      </c>
      <c r="B7326" t="s">
        <v>33</v>
      </c>
      <c r="C7326" t="s">
        <v>632</v>
      </c>
      <c r="D7326" t="s">
        <v>633</v>
      </c>
      <c r="E7326" s="4">
        <v>81812</v>
      </c>
      <c r="F7326" s="4" t="s">
        <v>634</v>
      </c>
      <c r="G7326" s="4">
        <v>8101</v>
      </c>
      <c r="H7326" t="str">
        <f>CONCATENATE(Source[[#This Row],[Subject]],TRIM(Source[[#This Row],[Course]]))</f>
        <v>CDEV8101</v>
      </c>
      <c r="I7326" t="str">
        <f>VLOOKUP(Source[[#This Row],[SubjCrse]],'Courses and Categories'!$E$2:$G$1816,3,FALSE)</f>
        <v>Noncredit CDEV</v>
      </c>
      <c r="J7326">
        <v>106</v>
      </c>
      <c r="K7326" t="s">
        <v>650</v>
      </c>
      <c r="L7326" t="s">
        <v>39</v>
      </c>
      <c r="M7326" t="s">
        <v>40</v>
      </c>
      <c r="N7326" t="s">
        <v>180</v>
      </c>
      <c r="O7326">
        <v>830</v>
      </c>
      <c r="P7326">
        <v>1120</v>
      </c>
      <c r="Q7326" t="s">
        <v>238</v>
      </c>
      <c r="R7326">
        <v>212</v>
      </c>
      <c r="S7326" t="s">
        <v>134</v>
      </c>
      <c r="T7326">
        <v>1</v>
      </c>
      <c r="U7326" s="1">
        <v>43694</v>
      </c>
      <c r="V7326" s="1">
        <v>43819</v>
      </c>
      <c r="W7326" t="s">
        <v>4553</v>
      </c>
      <c r="X7326" t="s">
        <v>46</v>
      </c>
      <c r="Y7326">
        <v>74</v>
      </c>
      <c r="Z7326">
        <v>71</v>
      </c>
      <c r="AA7326">
        <v>45</v>
      </c>
      <c r="AB7326">
        <v>157.77780000000001</v>
      </c>
      <c r="AD7326">
        <f>IF(ISBLANK(Source[[#This Row],[CrosslistID]]),1,1/COUNTIFS(Source[CrosslistID],Source[[#This Row],[CrosslistID]],Source[TermDesc],Source[[#This Row],[TermDesc]]))</f>
        <v>1</v>
      </c>
      <c r="AG7326">
        <v>0</v>
      </c>
      <c r="AH7326">
        <v>157.77780000000001</v>
      </c>
      <c r="AI7326">
        <v>2.4060000000000001</v>
      </c>
      <c r="AJ7326">
        <v>2.4060000000000001</v>
      </c>
      <c r="AK7326">
        <v>0.1234</v>
      </c>
      <c r="AL73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2.4060000000000001</v>
      </c>
      <c r="AM7326">
        <f>IF(AND(Source[[#This Row],[Credit_Noncredit]]="Noncredit",Source[[#This Row],[FTEF]]&gt;0),Source[[#This Row],[NC XLST FTES]]*525/(437.5*Source[[#This Row],[FTEF]]),0)</f>
        <v>23.397082658022693</v>
      </c>
      <c r="AN7326">
        <f>IF(Source[[#This Row],[Credit_Noncredit]]="Credit",Source[[#This Row],[Census Enrollment]],Source[[#This Row],[Noncredit Avg. Attendance]])</f>
        <v>23.397082658022693</v>
      </c>
    </row>
    <row r="7327" spans="1:40" x14ac:dyDescent="0.25">
      <c r="A7327" t="s">
        <v>4484</v>
      </c>
      <c r="B7327" t="s">
        <v>33</v>
      </c>
      <c r="C7327" t="s">
        <v>632</v>
      </c>
      <c r="D7327" t="s">
        <v>633</v>
      </c>
      <c r="E7327" s="4">
        <v>81813</v>
      </c>
      <c r="F7327" s="4" t="s">
        <v>634</v>
      </c>
      <c r="G7327" s="4">
        <v>8101</v>
      </c>
      <c r="H7327" t="str">
        <f>CONCATENATE(Source[[#This Row],[Subject]],TRIM(Source[[#This Row],[Course]]))</f>
        <v>CDEV8101</v>
      </c>
      <c r="I7327" t="str">
        <f>VLOOKUP(Source[[#This Row],[SubjCrse]],'Courses and Categories'!$E$2:$G$1816,3,FALSE)</f>
        <v>Noncredit CDEV</v>
      </c>
      <c r="J7327">
        <v>107</v>
      </c>
      <c r="K7327" t="s">
        <v>650</v>
      </c>
      <c r="L7327" t="s">
        <v>39</v>
      </c>
      <c r="M7327" t="s">
        <v>40</v>
      </c>
      <c r="N7327" t="s">
        <v>41</v>
      </c>
      <c r="O7327">
        <v>830</v>
      </c>
      <c r="P7327">
        <v>1120</v>
      </c>
      <c r="Q7327" t="s">
        <v>238</v>
      </c>
      <c r="R7327">
        <v>212</v>
      </c>
      <c r="S7327" t="s">
        <v>134</v>
      </c>
      <c r="T7327">
        <v>1</v>
      </c>
      <c r="U7327" s="1">
        <v>43694</v>
      </c>
      <c r="V7327" s="1">
        <v>43819</v>
      </c>
      <c r="W7327" t="s">
        <v>4553</v>
      </c>
      <c r="X7327" t="s">
        <v>46</v>
      </c>
      <c r="Y7327">
        <v>75</v>
      </c>
      <c r="Z7327">
        <v>72</v>
      </c>
      <c r="AA7327">
        <v>45</v>
      </c>
      <c r="AB7327">
        <v>160</v>
      </c>
      <c r="AD7327">
        <f>IF(ISBLANK(Source[[#This Row],[CrosslistID]]),1,1/COUNTIFS(Source[CrosslistID],Source[[#This Row],[CrosslistID]],Source[TermDesc],Source[[#This Row],[TermDesc]]))</f>
        <v>1</v>
      </c>
      <c r="AG7327">
        <v>0</v>
      </c>
      <c r="AH7327">
        <v>160</v>
      </c>
      <c r="AI7327">
        <v>2.72</v>
      </c>
      <c r="AJ7327">
        <v>2.72</v>
      </c>
      <c r="AK7327">
        <v>0.1234</v>
      </c>
      <c r="AL73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2.72</v>
      </c>
      <c r="AM7327">
        <f>IF(AND(Source[[#This Row],[Credit_Noncredit]]="Noncredit",Source[[#This Row],[FTEF]]&gt;0),Source[[#This Row],[NC XLST FTES]]*525/(437.5*Source[[#This Row],[FTEF]]),0)</f>
        <v>26.450567260940034</v>
      </c>
      <c r="AN7327">
        <f>IF(Source[[#This Row],[Credit_Noncredit]]="Credit",Source[[#This Row],[Census Enrollment]],Source[[#This Row],[Noncredit Avg. Attendance]])</f>
        <v>26.450567260940034</v>
      </c>
    </row>
    <row r="7328" spans="1:40" x14ac:dyDescent="0.25">
      <c r="A7328" t="s">
        <v>4484</v>
      </c>
      <c r="B7328" t="s">
        <v>33</v>
      </c>
      <c r="C7328" t="s">
        <v>632</v>
      </c>
      <c r="D7328" t="s">
        <v>633</v>
      </c>
      <c r="E7328" s="4">
        <v>81814</v>
      </c>
      <c r="F7328" s="4" t="s">
        <v>634</v>
      </c>
      <c r="G7328" s="4">
        <v>8101</v>
      </c>
      <c r="H7328" t="str">
        <f>CONCATENATE(Source[[#This Row],[Subject]],TRIM(Source[[#This Row],[Course]]))</f>
        <v>CDEV8101</v>
      </c>
      <c r="I7328" t="str">
        <f>VLOOKUP(Source[[#This Row],[SubjCrse]],'Courses and Categories'!$E$2:$G$1816,3,FALSE)</f>
        <v>Noncredit CDEV</v>
      </c>
      <c r="J7328">
        <v>108</v>
      </c>
      <c r="K7328" t="s">
        <v>650</v>
      </c>
      <c r="L7328" t="s">
        <v>39</v>
      </c>
      <c r="M7328" t="s">
        <v>40</v>
      </c>
      <c r="N7328" t="s">
        <v>50</v>
      </c>
      <c r="O7328">
        <v>830</v>
      </c>
      <c r="P7328">
        <v>1120</v>
      </c>
      <c r="Q7328" t="s">
        <v>238</v>
      </c>
      <c r="R7328">
        <v>212</v>
      </c>
      <c r="S7328" t="s">
        <v>134</v>
      </c>
      <c r="T7328">
        <v>1</v>
      </c>
      <c r="U7328" s="1">
        <v>43694</v>
      </c>
      <c r="V7328" s="1">
        <v>43819</v>
      </c>
      <c r="W7328" t="s">
        <v>4553</v>
      </c>
      <c r="X7328" t="s">
        <v>46</v>
      </c>
      <c r="Y7328">
        <v>75</v>
      </c>
      <c r="Z7328">
        <v>72</v>
      </c>
      <c r="AA7328">
        <v>45</v>
      </c>
      <c r="AB7328">
        <v>160</v>
      </c>
      <c r="AD7328">
        <f>IF(ISBLANK(Source[[#This Row],[CrosslistID]]),1,1/COUNTIFS(Source[CrosslistID],Source[[#This Row],[CrosslistID]],Source[TermDesc],Source[[#This Row],[TermDesc]]))</f>
        <v>1</v>
      </c>
      <c r="AG7328">
        <v>0</v>
      </c>
      <c r="AH7328">
        <v>160</v>
      </c>
      <c r="AI7328">
        <v>3.0230000000000001</v>
      </c>
      <c r="AJ7328">
        <v>3.0230000000000001</v>
      </c>
      <c r="AK7328">
        <v>0.1234</v>
      </c>
      <c r="AL73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3.0230000000000001</v>
      </c>
      <c r="AM7328">
        <f>IF(AND(Source[[#This Row],[Credit_Noncredit]]="Noncredit",Source[[#This Row],[FTEF]]&gt;0),Source[[#This Row],[NC XLST FTES]]*525/(437.5*Source[[#This Row],[FTEF]]),0)</f>
        <v>29.397082658022693</v>
      </c>
      <c r="AN7328">
        <f>IF(Source[[#This Row],[Credit_Noncredit]]="Credit",Source[[#This Row],[Census Enrollment]],Source[[#This Row],[Noncredit Avg. Attendance]])</f>
        <v>29.397082658022693</v>
      </c>
    </row>
    <row r="7329" spans="1:40" x14ac:dyDescent="0.25">
      <c r="A7329" t="s">
        <v>4484</v>
      </c>
      <c r="B7329" t="s">
        <v>33</v>
      </c>
      <c r="C7329" t="s">
        <v>632</v>
      </c>
      <c r="D7329" t="s">
        <v>633</v>
      </c>
      <c r="E7329" s="4">
        <v>81815</v>
      </c>
      <c r="F7329" s="4" t="s">
        <v>634</v>
      </c>
      <c r="G7329" s="4">
        <v>8101</v>
      </c>
      <c r="H7329" t="str">
        <f>CONCATENATE(Source[[#This Row],[Subject]],TRIM(Source[[#This Row],[Course]]))</f>
        <v>CDEV8101</v>
      </c>
      <c r="I7329" t="str">
        <f>VLOOKUP(Source[[#This Row],[SubjCrse]],'Courses and Categories'!$E$2:$G$1816,3,FALSE)</f>
        <v>Noncredit CDEV</v>
      </c>
      <c r="J7329">
        <v>109</v>
      </c>
      <c r="K7329" t="s">
        <v>650</v>
      </c>
      <c r="L7329" t="s">
        <v>39</v>
      </c>
      <c r="M7329" t="s">
        <v>40</v>
      </c>
      <c r="N7329" t="s">
        <v>185</v>
      </c>
      <c r="O7329">
        <v>830</v>
      </c>
      <c r="P7329">
        <v>1120</v>
      </c>
      <c r="Q7329" t="s">
        <v>238</v>
      </c>
      <c r="R7329">
        <v>212</v>
      </c>
      <c r="S7329" t="s">
        <v>134</v>
      </c>
      <c r="T7329">
        <v>1</v>
      </c>
      <c r="U7329" s="1">
        <v>43694</v>
      </c>
      <c r="V7329" s="1">
        <v>43819</v>
      </c>
      <c r="W7329" t="s">
        <v>4553</v>
      </c>
      <c r="X7329" t="s">
        <v>46</v>
      </c>
      <c r="Y7329">
        <v>72</v>
      </c>
      <c r="Z7329">
        <v>69</v>
      </c>
      <c r="AA7329">
        <v>45</v>
      </c>
      <c r="AB7329">
        <v>153.33330000000001</v>
      </c>
      <c r="AD7329">
        <f>IF(ISBLANK(Source[[#This Row],[CrosslistID]]),1,1/COUNTIFS(Source[CrosslistID],Source[[#This Row],[CrosslistID]],Source[TermDesc],Source[[#This Row],[TermDesc]]))</f>
        <v>1</v>
      </c>
      <c r="AG7329">
        <v>0</v>
      </c>
      <c r="AH7329">
        <v>153.33330000000001</v>
      </c>
      <c r="AI7329">
        <v>2.669</v>
      </c>
      <c r="AJ7329">
        <v>2.669</v>
      </c>
      <c r="AK7329">
        <v>0.1234</v>
      </c>
      <c r="AL73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2.669</v>
      </c>
      <c r="AM7329">
        <f>IF(AND(Source[[#This Row],[Credit_Noncredit]]="Noncredit",Source[[#This Row],[FTEF]]&gt;0),Source[[#This Row],[NC XLST FTES]]*525/(437.5*Source[[#This Row],[FTEF]]),0)</f>
        <v>25.954619124797407</v>
      </c>
      <c r="AN7329">
        <f>IF(Source[[#This Row],[Credit_Noncredit]]="Credit",Source[[#This Row],[Census Enrollment]],Source[[#This Row],[Noncredit Avg. Attendance]])</f>
        <v>25.954619124797407</v>
      </c>
    </row>
    <row r="7330" spans="1:40" x14ac:dyDescent="0.25">
      <c r="A7330" t="s">
        <v>4484</v>
      </c>
      <c r="B7330" t="s">
        <v>33</v>
      </c>
      <c r="C7330" t="s">
        <v>632</v>
      </c>
      <c r="D7330" t="s">
        <v>633</v>
      </c>
      <c r="E7330" s="4">
        <v>81816</v>
      </c>
      <c r="F7330" s="4" t="s">
        <v>634</v>
      </c>
      <c r="G7330" s="4">
        <v>8101</v>
      </c>
      <c r="H7330" t="str">
        <f>CONCATENATE(Source[[#This Row],[Subject]],TRIM(Source[[#This Row],[Course]]))</f>
        <v>CDEV8101</v>
      </c>
      <c r="I7330" t="str">
        <f>VLOOKUP(Source[[#This Row],[SubjCrse]],'Courses and Categories'!$E$2:$G$1816,3,FALSE)</f>
        <v>Noncredit CDEV</v>
      </c>
      <c r="J7330">
        <v>110</v>
      </c>
      <c r="K7330" t="s">
        <v>650</v>
      </c>
      <c r="L7330" t="s">
        <v>39</v>
      </c>
      <c r="M7330" t="s">
        <v>40</v>
      </c>
      <c r="N7330" t="s">
        <v>91</v>
      </c>
      <c r="O7330">
        <v>830</v>
      </c>
      <c r="P7330">
        <v>1120</v>
      </c>
      <c r="Q7330" t="s">
        <v>238</v>
      </c>
      <c r="R7330">
        <v>212</v>
      </c>
      <c r="S7330" t="s">
        <v>134</v>
      </c>
      <c r="T7330">
        <v>1</v>
      </c>
      <c r="U7330" s="1">
        <v>43694</v>
      </c>
      <c r="V7330" s="1">
        <v>43819</v>
      </c>
      <c r="W7330" t="s">
        <v>4553</v>
      </c>
      <c r="X7330" t="s">
        <v>46</v>
      </c>
      <c r="Y7330">
        <v>70</v>
      </c>
      <c r="Z7330">
        <v>67</v>
      </c>
      <c r="AA7330">
        <v>45</v>
      </c>
      <c r="AB7330">
        <v>148.88890000000001</v>
      </c>
      <c r="AD7330">
        <f>IF(ISBLANK(Source[[#This Row],[CrosslistID]]),1,1/COUNTIFS(Source[CrosslistID],Source[[#This Row],[CrosslistID]],Source[TermDesc],Source[[#This Row],[TermDesc]]))</f>
        <v>1</v>
      </c>
      <c r="AG7330">
        <v>0</v>
      </c>
      <c r="AH7330">
        <v>148.88890000000001</v>
      </c>
      <c r="AI7330">
        <v>2.5259999999999998</v>
      </c>
      <c r="AJ7330">
        <v>2.5259999999999998</v>
      </c>
      <c r="AK7330">
        <v>0.1234</v>
      </c>
      <c r="AL73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2.5259999999999998</v>
      </c>
      <c r="AM7330">
        <f>IF(AND(Source[[#This Row],[Credit_Noncredit]]="Noncredit",Source[[#This Row],[FTEF]]&gt;0),Source[[#This Row],[NC XLST FTES]]*525/(437.5*Source[[#This Row],[FTEF]]),0)</f>
        <v>24.564019448946514</v>
      </c>
      <c r="AN7330">
        <f>IF(Source[[#This Row],[Credit_Noncredit]]="Credit",Source[[#This Row],[Census Enrollment]],Source[[#This Row],[Noncredit Avg. Attendance]])</f>
        <v>24.564019448946514</v>
      </c>
    </row>
    <row r="7331" spans="1:40" x14ac:dyDescent="0.25">
      <c r="A7331" t="s">
        <v>4484</v>
      </c>
      <c r="B7331" t="s">
        <v>33</v>
      </c>
      <c r="C7331" t="s">
        <v>632</v>
      </c>
      <c r="D7331" t="s">
        <v>633</v>
      </c>
      <c r="E7331" s="4">
        <v>81826</v>
      </c>
      <c r="F7331" s="4" t="s">
        <v>634</v>
      </c>
      <c r="G7331" s="4">
        <v>8101</v>
      </c>
      <c r="H7331" t="str">
        <f>CONCATENATE(Source[[#This Row],[Subject]],TRIM(Source[[#This Row],[Course]]))</f>
        <v>CDEV8101</v>
      </c>
      <c r="I7331" t="str">
        <f>VLOOKUP(Source[[#This Row],[SubjCrse]],'Courses and Categories'!$E$2:$G$1816,3,FALSE)</f>
        <v>Noncredit CDEV</v>
      </c>
      <c r="J7331">
        <v>701</v>
      </c>
      <c r="K7331" t="s">
        <v>650</v>
      </c>
      <c r="L7331" t="s">
        <v>39</v>
      </c>
      <c r="M7331" t="s">
        <v>40</v>
      </c>
      <c r="N7331" t="s">
        <v>180</v>
      </c>
      <c r="O7331">
        <v>840</v>
      </c>
      <c r="P7331">
        <v>1130</v>
      </c>
      <c r="Q7331" t="s">
        <v>52</v>
      </c>
      <c r="R7331">
        <v>172</v>
      </c>
      <c r="S7331" t="s">
        <v>53</v>
      </c>
      <c r="T7331">
        <v>1</v>
      </c>
      <c r="U7331" s="1">
        <v>43694</v>
      </c>
      <c r="V7331" s="1">
        <v>43819</v>
      </c>
      <c r="W7331" t="s">
        <v>636</v>
      </c>
      <c r="X7331" t="s">
        <v>46</v>
      </c>
      <c r="Y7331">
        <v>57</v>
      </c>
      <c r="Z7331">
        <v>49</v>
      </c>
      <c r="AA7331">
        <v>40</v>
      </c>
      <c r="AB7331">
        <v>122.5</v>
      </c>
      <c r="AD7331">
        <f>IF(ISBLANK(Source[[#This Row],[CrosslistID]]),1,1/COUNTIFS(Source[CrosslistID],Source[[#This Row],[CrosslistID]],Source[TermDesc],Source[[#This Row],[TermDesc]]))</f>
        <v>1</v>
      </c>
      <c r="AG7331">
        <v>0</v>
      </c>
      <c r="AH7331">
        <v>122.5</v>
      </c>
      <c r="AI7331">
        <v>3.2930000000000001</v>
      </c>
      <c r="AJ7331">
        <v>3.2930000000000001</v>
      </c>
      <c r="AK7331">
        <v>0.1234</v>
      </c>
      <c r="AL73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3.2930000000000001</v>
      </c>
      <c r="AM7331">
        <f>IF(AND(Source[[#This Row],[Credit_Noncredit]]="Noncredit",Source[[#This Row],[FTEF]]&gt;0),Source[[#This Row],[NC XLST FTES]]*525/(437.5*Source[[#This Row],[FTEF]]),0)</f>
        <v>32.022690437601298</v>
      </c>
      <c r="AN7331">
        <f>IF(Source[[#This Row],[Credit_Noncredit]]="Credit",Source[[#This Row],[Census Enrollment]],Source[[#This Row],[Noncredit Avg. Attendance]])</f>
        <v>32.022690437601298</v>
      </c>
    </row>
    <row r="7332" spans="1:40" x14ac:dyDescent="0.25">
      <c r="A7332" t="s">
        <v>4484</v>
      </c>
      <c r="B7332" t="s">
        <v>33</v>
      </c>
      <c r="C7332" t="s">
        <v>632</v>
      </c>
      <c r="D7332" t="s">
        <v>633</v>
      </c>
      <c r="E7332" s="4">
        <v>81827</v>
      </c>
      <c r="F7332" s="4" t="s">
        <v>634</v>
      </c>
      <c r="G7332" s="4">
        <v>8101</v>
      </c>
      <c r="H7332" t="str">
        <f>CONCATENATE(Source[[#This Row],[Subject]],TRIM(Source[[#This Row],[Course]]))</f>
        <v>CDEV8101</v>
      </c>
      <c r="I7332" t="str">
        <f>VLOOKUP(Source[[#This Row],[SubjCrse]],'Courses and Categories'!$E$2:$G$1816,3,FALSE)</f>
        <v>Noncredit CDEV</v>
      </c>
      <c r="J7332">
        <v>702</v>
      </c>
      <c r="K7332" t="s">
        <v>650</v>
      </c>
      <c r="L7332" t="s">
        <v>39</v>
      </c>
      <c r="M7332" t="s">
        <v>40</v>
      </c>
      <c r="N7332" t="s">
        <v>41</v>
      </c>
      <c r="O7332">
        <v>840</v>
      </c>
      <c r="P7332">
        <v>1130</v>
      </c>
      <c r="Q7332" t="s">
        <v>52</v>
      </c>
      <c r="R7332">
        <v>172</v>
      </c>
      <c r="S7332" t="s">
        <v>53</v>
      </c>
      <c r="T7332">
        <v>1</v>
      </c>
      <c r="U7332" s="1">
        <v>43694</v>
      </c>
      <c r="V7332" s="1">
        <v>43819</v>
      </c>
      <c r="W7332" t="s">
        <v>636</v>
      </c>
      <c r="X7332" t="s">
        <v>46</v>
      </c>
      <c r="Y7332">
        <v>54</v>
      </c>
      <c r="Z7332">
        <v>46</v>
      </c>
      <c r="AA7332">
        <v>40</v>
      </c>
      <c r="AB7332">
        <v>115</v>
      </c>
      <c r="AD7332">
        <f>IF(ISBLANK(Source[[#This Row],[CrosslistID]]),1,1/COUNTIFS(Source[CrosslistID],Source[[#This Row],[CrosslistID]],Source[TermDesc],Source[[#This Row],[TermDesc]]))</f>
        <v>1</v>
      </c>
      <c r="AG7332">
        <v>0</v>
      </c>
      <c r="AH7332">
        <v>115</v>
      </c>
      <c r="AI7332">
        <v>3.2970000000000002</v>
      </c>
      <c r="AJ7332">
        <v>3.2970000000000002</v>
      </c>
      <c r="AK7332">
        <v>0.1234</v>
      </c>
      <c r="AL73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3.2970000000000002</v>
      </c>
      <c r="AM7332">
        <f>IF(AND(Source[[#This Row],[Credit_Noncredit]]="Noncredit",Source[[#This Row],[FTEF]]&gt;0),Source[[#This Row],[NC XLST FTES]]*525/(437.5*Source[[#This Row],[FTEF]]),0)</f>
        <v>32.061588330632098</v>
      </c>
      <c r="AN7332">
        <f>IF(Source[[#This Row],[Credit_Noncredit]]="Credit",Source[[#This Row],[Census Enrollment]],Source[[#This Row],[Noncredit Avg. Attendance]])</f>
        <v>32.061588330632098</v>
      </c>
    </row>
    <row r="7333" spans="1:40" x14ac:dyDescent="0.25">
      <c r="A7333" t="s">
        <v>4484</v>
      </c>
      <c r="B7333" t="s">
        <v>33</v>
      </c>
      <c r="C7333" t="s">
        <v>632</v>
      </c>
      <c r="D7333" t="s">
        <v>633</v>
      </c>
      <c r="E7333" s="4">
        <v>81828</v>
      </c>
      <c r="F7333" s="4" t="s">
        <v>634</v>
      </c>
      <c r="G7333" s="4">
        <v>8101</v>
      </c>
      <c r="H7333" t="str">
        <f>CONCATENATE(Source[[#This Row],[Subject]],TRIM(Source[[#This Row],[Course]]))</f>
        <v>CDEV8101</v>
      </c>
      <c r="I7333" t="str">
        <f>VLOOKUP(Source[[#This Row],[SubjCrse]],'Courses and Categories'!$E$2:$G$1816,3,FALSE)</f>
        <v>Noncredit CDEV</v>
      </c>
      <c r="J7333">
        <v>703</v>
      </c>
      <c r="K7333" t="s">
        <v>650</v>
      </c>
      <c r="L7333" t="s">
        <v>39</v>
      </c>
      <c r="M7333" t="s">
        <v>40</v>
      </c>
      <c r="N7333" t="s">
        <v>50</v>
      </c>
      <c r="O7333">
        <v>840</v>
      </c>
      <c r="P7333">
        <v>1130</v>
      </c>
      <c r="Q7333" t="s">
        <v>52</v>
      </c>
      <c r="R7333">
        <v>172</v>
      </c>
      <c r="S7333" t="s">
        <v>53</v>
      </c>
      <c r="T7333">
        <v>1</v>
      </c>
      <c r="U7333" s="1">
        <v>43694</v>
      </c>
      <c r="V7333" s="1">
        <v>43819</v>
      </c>
      <c r="W7333" t="s">
        <v>636</v>
      </c>
      <c r="X7333" t="s">
        <v>46</v>
      </c>
      <c r="Y7333">
        <v>55</v>
      </c>
      <c r="Z7333">
        <v>49</v>
      </c>
      <c r="AA7333">
        <v>40</v>
      </c>
      <c r="AB7333">
        <v>122.5</v>
      </c>
      <c r="AD7333">
        <f>IF(ISBLANK(Source[[#This Row],[CrosslistID]]),1,1/COUNTIFS(Source[CrosslistID],Source[[#This Row],[CrosslistID]],Source[TermDesc],Source[[#This Row],[TermDesc]]))</f>
        <v>1</v>
      </c>
      <c r="AG7333">
        <v>0</v>
      </c>
      <c r="AH7333">
        <v>122.5</v>
      </c>
      <c r="AI7333">
        <v>3.8969999999999998</v>
      </c>
      <c r="AJ7333">
        <v>3.8969999999999998</v>
      </c>
      <c r="AK7333">
        <v>0.1234</v>
      </c>
      <c r="AL73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3.8969999999999998</v>
      </c>
      <c r="AM7333">
        <f>IF(AND(Source[[#This Row],[Credit_Noncredit]]="Noncredit",Source[[#This Row],[FTEF]]&gt;0),Source[[#This Row],[NC XLST FTES]]*525/(437.5*Source[[#This Row],[FTEF]]),0)</f>
        <v>37.896272285251214</v>
      </c>
      <c r="AN7333">
        <f>IF(Source[[#This Row],[Credit_Noncredit]]="Credit",Source[[#This Row],[Census Enrollment]],Source[[#This Row],[Noncredit Avg. Attendance]])</f>
        <v>37.896272285251214</v>
      </c>
    </row>
    <row r="7334" spans="1:40" x14ac:dyDescent="0.25">
      <c r="A7334" t="s">
        <v>4484</v>
      </c>
      <c r="B7334" t="s">
        <v>33</v>
      </c>
      <c r="C7334" t="s">
        <v>632</v>
      </c>
      <c r="D7334" t="s">
        <v>633</v>
      </c>
      <c r="E7334" s="4">
        <v>81829</v>
      </c>
      <c r="F7334" s="4" t="s">
        <v>634</v>
      </c>
      <c r="G7334" s="4">
        <v>8101</v>
      </c>
      <c r="H7334" t="str">
        <f>CONCATENATE(Source[[#This Row],[Subject]],TRIM(Source[[#This Row],[Course]]))</f>
        <v>CDEV8101</v>
      </c>
      <c r="I7334" t="str">
        <f>VLOOKUP(Source[[#This Row],[SubjCrse]],'Courses and Categories'!$E$2:$G$1816,3,FALSE)</f>
        <v>Noncredit CDEV</v>
      </c>
      <c r="J7334">
        <v>704</v>
      </c>
      <c r="K7334" t="s">
        <v>650</v>
      </c>
      <c r="L7334" t="s">
        <v>39</v>
      </c>
      <c r="M7334" t="s">
        <v>40</v>
      </c>
      <c r="N7334" t="s">
        <v>185</v>
      </c>
      <c r="O7334">
        <v>840</v>
      </c>
      <c r="P7334">
        <v>1130</v>
      </c>
      <c r="Q7334" t="s">
        <v>52</v>
      </c>
      <c r="R7334">
        <v>172</v>
      </c>
      <c r="S7334" t="s">
        <v>53</v>
      </c>
      <c r="T7334">
        <v>1</v>
      </c>
      <c r="U7334" s="1">
        <v>43694</v>
      </c>
      <c r="V7334" s="1">
        <v>43819</v>
      </c>
      <c r="W7334" t="s">
        <v>636</v>
      </c>
      <c r="X7334" t="s">
        <v>46</v>
      </c>
      <c r="Y7334">
        <v>55</v>
      </c>
      <c r="Z7334">
        <v>48</v>
      </c>
      <c r="AA7334">
        <v>40</v>
      </c>
      <c r="AB7334">
        <v>120</v>
      </c>
      <c r="AD7334">
        <f>IF(ISBLANK(Source[[#This Row],[CrosslistID]]),1,1/COUNTIFS(Source[CrosslistID],Source[[#This Row],[CrosslistID]],Source[TermDesc],Source[[#This Row],[TermDesc]]))</f>
        <v>1</v>
      </c>
      <c r="AG7334">
        <v>0</v>
      </c>
      <c r="AH7334">
        <v>120</v>
      </c>
      <c r="AI7334">
        <v>3.48</v>
      </c>
      <c r="AJ7334">
        <v>3.48</v>
      </c>
      <c r="AK7334">
        <v>0.1234</v>
      </c>
      <c r="AL73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3.48</v>
      </c>
      <c r="AM7334">
        <f>IF(AND(Source[[#This Row],[Credit_Noncredit]]="Noncredit",Source[[#This Row],[FTEF]]&gt;0),Source[[#This Row],[NC XLST FTES]]*525/(437.5*Source[[#This Row],[FTEF]]),0)</f>
        <v>33.841166936790927</v>
      </c>
      <c r="AN7334">
        <f>IF(Source[[#This Row],[Credit_Noncredit]]="Credit",Source[[#This Row],[Census Enrollment]],Source[[#This Row],[Noncredit Avg. Attendance]])</f>
        <v>33.841166936790927</v>
      </c>
    </row>
    <row r="7335" spans="1:40" x14ac:dyDescent="0.25">
      <c r="A7335" t="s">
        <v>4484</v>
      </c>
      <c r="B7335" t="s">
        <v>33</v>
      </c>
      <c r="C7335" t="s">
        <v>632</v>
      </c>
      <c r="D7335" t="s">
        <v>633</v>
      </c>
      <c r="E7335" s="4">
        <v>81830</v>
      </c>
      <c r="F7335" s="4" t="s">
        <v>634</v>
      </c>
      <c r="G7335" s="4">
        <v>8101</v>
      </c>
      <c r="H7335" t="str">
        <f>CONCATENATE(Source[[#This Row],[Subject]],TRIM(Source[[#This Row],[Course]]))</f>
        <v>CDEV8101</v>
      </c>
      <c r="I7335" t="str">
        <f>VLOOKUP(Source[[#This Row],[SubjCrse]],'Courses and Categories'!$E$2:$G$1816,3,FALSE)</f>
        <v>Noncredit CDEV</v>
      </c>
      <c r="J7335">
        <v>705</v>
      </c>
      <c r="K7335" t="s">
        <v>650</v>
      </c>
      <c r="L7335" t="s">
        <v>39</v>
      </c>
      <c r="M7335" t="s">
        <v>40</v>
      </c>
      <c r="N7335" t="s">
        <v>91</v>
      </c>
      <c r="O7335">
        <v>940</v>
      </c>
      <c r="P7335">
        <v>1230</v>
      </c>
      <c r="Q7335" t="s">
        <v>52</v>
      </c>
      <c r="R7335">
        <v>172</v>
      </c>
      <c r="S7335" t="s">
        <v>53</v>
      </c>
      <c r="T7335">
        <v>1</v>
      </c>
      <c r="U7335" s="1">
        <v>43694</v>
      </c>
      <c r="V7335" s="1">
        <v>43819</v>
      </c>
      <c r="W7335" t="s">
        <v>653</v>
      </c>
      <c r="X7335" t="s">
        <v>46</v>
      </c>
      <c r="Y7335">
        <v>53</v>
      </c>
      <c r="Z7335">
        <v>46</v>
      </c>
      <c r="AA7335">
        <v>40</v>
      </c>
      <c r="AB7335">
        <v>115</v>
      </c>
      <c r="AD7335">
        <f>IF(ISBLANK(Source[[#This Row],[CrosslistID]]),1,1/COUNTIFS(Source[CrosslistID],Source[[#This Row],[CrosslistID]],Source[TermDesc],Source[[#This Row],[TermDesc]]))</f>
        <v>1</v>
      </c>
      <c r="AG7335">
        <v>0</v>
      </c>
      <c r="AH7335">
        <v>115</v>
      </c>
      <c r="AI7335">
        <v>2.806</v>
      </c>
      <c r="AJ7335">
        <v>2.806</v>
      </c>
      <c r="AK7335">
        <v>0.1234</v>
      </c>
      <c r="AL73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2.806</v>
      </c>
      <c r="AM7335">
        <f>IF(AND(Source[[#This Row],[Credit_Noncredit]]="Noncredit",Source[[#This Row],[FTEF]]&gt;0),Source[[#This Row],[NC XLST FTES]]*525/(437.5*Source[[#This Row],[FTEF]]),0)</f>
        <v>27.286871961102111</v>
      </c>
      <c r="AN7335">
        <f>IF(Source[[#This Row],[Credit_Noncredit]]="Credit",Source[[#This Row],[Census Enrollment]],Source[[#This Row],[Noncredit Avg. Attendance]])</f>
        <v>27.286871961102111</v>
      </c>
    </row>
    <row r="7336" spans="1:40" x14ac:dyDescent="0.25">
      <c r="A7336" t="s">
        <v>4484</v>
      </c>
      <c r="B7336" t="s">
        <v>33</v>
      </c>
      <c r="C7336" t="s">
        <v>632</v>
      </c>
      <c r="D7336" t="s">
        <v>633</v>
      </c>
      <c r="E7336" s="4">
        <v>80318</v>
      </c>
      <c r="F7336" s="4" t="s">
        <v>634</v>
      </c>
      <c r="G7336" s="4">
        <v>8104</v>
      </c>
      <c r="H7336" t="str">
        <f>CONCATENATE(Source[[#This Row],[Subject]],TRIM(Source[[#This Row],[Course]]))</f>
        <v>CDEV8104</v>
      </c>
      <c r="I7336" t="str">
        <f>VLOOKUP(Source[[#This Row],[SubjCrse]],'Courses and Categories'!$E$2:$G$1816,3,FALSE)</f>
        <v>Noncredit CDEV</v>
      </c>
      <c r="J7336">
        <v>201</v>
      </c>
      <c r="K7336" t="s">
        <v>654</v>
      </c>
      <c r="L7336" t="s">
        <v>39</v>
      </c>
      <c r="M7336" t="s">
        <v>40</v>
      </c>
      <c r="N7336" t="s">
        <v>195</v>
      </c>
      <c r="O7336">
        <v>910</v>
      </c>
      <c r="P7336">
        <v>1200</v>
      </c>
      <c r="Q7336" t="s">
        <v>655</v>
      </c>
      <c r="S7336" t="s">
        <v>134</v>
      </c>
      <c r="T7336">
        <v>1</v>
      </c>
      <c r="U7336" s="1">
        <v>43694</v>
      </c>
      <c r="V7336" s="1">
        <v>43819</v>
      </c>
      <c r="W7336" t="s">
        <v>648</v>
      </c>
      <c r="X7336" t="s">
        <v>46</v>
      </c>
      <c r="Y7336">
        <v>33</v>
      </c>
      <c r="Z7336">
        <v>32</v>
      </c>
      <c r="AA7336">
        <v>35</v>
      </c>
      <c r="AB7336">
        <v>91.428600000000003</v>
      </c>
      <c r="AD7336">
        <f>IF(ISBLANK(Source[[#This Row],[CrosslistID]]),1,1/COUNTIFS(Source[CrosslistID],Source[[#This Row],[CrosslistID]],Source[TermDesc],Source[[#This Row],[TermDesc]]))</f>
        <v>1</v>
      </c>
      <c r="AG7336">
        <v>0</v>
      </c>
      <c r="AH7336">
        <v>91.428600000000003</v>
      </c>
      <c r="AI7336">
        <v>14.045999999999999</v>
      </c>
      <c r="AJ7336">
        <v>14.045999999999999</v>
      </c>
      <c r="AK7336">
        <v>0.6</v>
      </c>
      <c r="AL73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14.045999999999999</v>
      </c>
      <c r="AM7336">
        <f>IF(AND(Source[[#This Row],[Credit_Noncredit]]="Noncredit",Source[[#This Row],[FTEF]]&gt;0),Source[[#This Row],[NC XLST FTES]]*525/(437.5*Source[[#This Row],[FTEF]]),0)</f>
        <v>28.091999999999999</v>
      </c>
      <c r="AN7336">
        <f>IF(Source[[#This Row],[Credit_Noncredit]]="Credit",Source[[#This Row],[Census Enrollment]],Source[[#This Row],[Noncredit Avg. Attendance]])</f>
        <v>28.091999999999999</v>
      </c>
    </row>
    <row r="7337" spans="1:40" x14ac:dyDescent="0.25">
      <c r="A7337" t="s">
        <v>4484</v>
      </c>
      <c r="B7337" t="s">
        <v>33</v>
      </c>
      <c r="C7337" t="s">
        <v>632</v>
      </c>
      <c r="D7337" t="s">
        <v>633</v>
      </c>
      <c r="E7337" s="4">
        <v>82975</v>
      </c>
      <c r="F7337" s="4" t="s">
        <v>634</v>
      </c>
      <c r="G7337" s="4">
        <v>8117</v>
      </c>
      <c r="H7337" t="str">
        <f>CONCATENATE(Source[[#This Row],[Subject]],TRIM(Source[[#This Row],[Course]]))</f>
        <v>CDEV8117</v>
      </c>
      <c r="I7337" t="str">
        <f>VLOOKUP(Source[[#This Row],[SubjCrse]],'Courses and Categories'!$E$2:$G$1816,3,FALSE)</f>
        <v>Noncredit CDEV</v>
      </c>
      <c r="J7337">
        <v>101</v>
      </c>
      <c r="K7337" t="s">
        <v>657</v>
      </c>
      <c r="L7337" t="s">
        <v>39</v>
      </c>
      <c r="M7337" t="s">
        <v>40</v>
      </c>
      <c r="N7337" t="s">
        <v>180</v>
      </c>
      <c r="O7337">
        <v>1500</v>
      </c>
      <c r="P7337">
        <v>1750</v>
      </c>
      <c r="Q7337" t="s">
        <v>658</v>
      </c>
      <c r="S7337" t="s">
        <v>134</v>
      </c>
      <c r="T7337">
        <v>1</v>
      </c>
      <c r="U7337" s="1">
        <v>43694</v>
      </c>
      <c r="V7337" s="1">
        <v>43819</v>
      </c>
      <c r="W7337" t="s">
        <v>659</v>
      </c>
      <c r="X7337" t="s">
        <v>46</v>
      </c>
      <c r="Y7337">
        <v>21</v>
      </c>
      <c r="Z7337">
        <v>21</v>
      </c>
      <c r="AA7337">
        <v>35</v>
      </c>
      <c r="AB7337">
        <v>60</v>
      </c>
      <c r="AD7337">
        <f>IF(ISBLANK(Source[[#This Row],[CrosslistID]]),1,1/COUNTIFS(Source[CrosslistID],Source[[#This Row],[CrosslistID]],Source[TermDesc],Source[[#This Row],[TermDesc]]))</f>
        <v>1</v>
      </c>
      <c r="AG7337">
        <v>0</v>
      </c>
      <c r="AH7337">
        <v>60</v>
      </c>
      <c r="AI7337">
        <v>1.857</v>
      </c>
      <c r="AJ7337">
        <v>1.857</v>
      </c>
      <c r="AK7337">
        <v>0.1234</v>
      </c>
      <c r="AL73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1.857</v>
      </c>
      <c r="AM7337">
        <f>IF(AND(Source[[#This Row],[Credit_Noncredit]]="Noncredit",Source[[#This Row],[FTEF]]&gt;0),Source[[#This Row],[NC XLST FTES]]*525/(437.5*Source[[#This Row],[FTEF]]),0)</f>
        <v>18.058346839546193</v>
      </c>
      <c r="AN7337">
        <f>IF(Source[[#This Row],[Credit_Noncredit]]="Credit",Source[[#This Row],[Census Enrollment]],Source[[#This Row],[Noncredit Avg. Attendance]])</f>
        <v>18.058346839546193</v>
      </c>
    </row>
    <row r="7338" spans="1:40" x14ac:dyDescent="0.25">
      <c r="A7338" t="s">
        <v>4484</v>
      </c>
      <c r="B7338" t="s">
        <v>33</v>
      </c>
      <c r="C7338" t="s">
        <v>632</v>
      </c>
      <c r="D7338" t="s">
        <v>633</v>
      </c>
      <c r="E7338" s="4">
        <v>82976</v>
      </c>
      <c r="F7338" s="4" t="s">
        <v>634</v>
      </c>
      <c r="G7338" s="4">
        <v>8117</v>
      </c>
      <c r="H7338" t="str">
        <f>CONCATENATE(Source[[#This Row],[Subject]],TRIM(Source[[#This Row],[Course]]))</f>
        <v>CDEV8117</v>
      </c>
      <c r="I7338" t="str">
        <f>VLOOKUP(Source[[#This Row],[SubjCrse]],'Courses and Categories'!$E$2:$G$1816,3,FALSE)</f>
        <v>Noncredit CDEV</v>
      </c>
      <c r="J7338">
        <v>102</v>
      </c>
      <c r="K7338" t="s">
        <v>657</v>
      </c>
      <c r="L7338" t="s">
        <v>39</v>
      </c>
      <c r="M7338" t="s">
        <v>40</v>
      </c>
      <c r="N7338" t="s">
        <v>50</v>
      </c>
      <c r="O7338">
        <v>1500</v>
      </c>
      <c r="P7338">
        <v>1750</v>
      </c>
      <c r="Q7338" t="s">
        <v>658</v>
      </c>
      <c r="S7338" t="s">
        <v>134</v>
      </c>
      <c r="T7338">
        <v>1</v>
      </c>
      <c r="U7338" s="1">
        <v>43694</v>
      </c>
      <c r="V7338" s="1">
        <v>43819</v>
      </c>
      <c r="W7338" t="s">
        <v>659</v>
      </c>
      <c r="X7338" t="s">
        <v>46</v>
      </c>
      <c r="Y7338">
        <v>21</v>
      </c>
      <c r="Z7338">
        <v>21</v>
      </c>
      <c r="AA7338">
        <v>35</v>
      </c>
      <c r="AB7338">
        <v>60</v>
      </c>
      <c r="AD7338">
        <f>IF(ISBLANK(Source[[#This Row],[CrosslistID]]),1,1/COUNTIFS(Source[CrosslistID],Source[[#This Row],[CrosslistID]],Source[TermDesc],Source[[#This Row],[TermDesc]]))</f>
        <v>1</v>
      </c>
      <c r="AG7338">
        <v>0</v>
      </c>
      <c r="AH7338">
        <v>60</v>
      </c>
      <c r="AI7338">
        <v>2.0059999999999998</v>
      </c>
      <c r="AJ7338">
        <v>2.0059999999999998</v>
      </c>
      <c r="AK7338">
        <v>0.1234</v>
      </c>
      <c r="AL73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2.0059999999999998</v>
      </c>
      <c r="AM7338">
        <f>IF(AND(Source[[#This Row],[Credit_Noncredit]]="Noncredit",Source[[#This Row],[FTEF]]&gt;0),Source[[#This Row],[NC XLST FTES]]*525/(437.5*Source[[#This Row],[FTEF]]),0)</f>
        <v>19.507293354943272</v>
      </c>
      <c r="AN7338">
        <f>IF(Source[[#This Row],[Credit_Noncredit]]="Credit",Source[[#This Row],[Census Enrollment]],Source[[#This Row],[Noncredit Avg. Attendance]])</f>
        <v>19.507293354943272</v>
      </c>
    </row>
    <row r="7339" spans="1:40" x14ac:dyDescent="0.25">
      <c r="A7339" t="s">
        <v>4484</v>
      </c>
      <c r="B7339" t="s">
        <v>33</v>
      </c>
      <c r="C7339" t="s">
        <v>632</v>
      </c>
      <c r="D7339" t="s">
        <v>633</v>
      </c>
      <c r="E7339" s="4">
        <v>83589</v>
      </c>
      <c r="F7339" s="4" t="s">
        <v>634</v>
      </c>
      <c r="G7339" s="4">
        <v>8202</v>
      </c>
      <c r="H7339" t="str">
        <f>CONCATENATE(Source[[#This Row],[Subject]],TRIM(Source[[#This Row],[Course]]))</f>
        <v>CDEV8202</v>
      </c>
      <c r="I7339" t="str">
        <f>VLOOKUP(Source[[#This Row],[SubjCrse]],'Courses and Categories'!$E$2:$G$1816,3,FALSE)</f>
        <v>Noncredit CDEV</v>
      </c>
      <c r="J7339" t="s">
        <v>37</v>
      </c>
      <c r="K7339" t="s">
        <v>660</v>
      </c>
      <c r="L7339" t="s">
        <v>39</v>
      </c>
      <c r="M7339" t="s">
        <v>40</v>
      </c>
      <c r="N7339" t="s">
        <v>273</v>
      </c>
      <c r="O7339">
        <v>1000</v>
      </c>
      <c r="P7339">
        <v>1225</v>
      </c>
      <c r="Q7339" t="s">
        <v>221</v>
      </c>
      <c r="R7339">
        <v>107</v>
      </c>
      <c r="S7339" t="s">
        <v>43</v>
      </c>
      <c r="T7339" t="s">
        <v>44</v>
      </c>
      <c r="U7339" s="1">
        <v>43697</v>
      </c>
      <c r="V7339" s="1">
        <v>43712</v>
      </c>
      <c r="W7339" t="s">
        <v>659</v>
      </c>
      <c r="X7339" t="s">
        <v>905</v>
      </c>
      <c r="Y7339">
        <v>0</v>
      </c>
      <c r="Z7339">
        <v>21</v>
      </c>
      <c r="AA7339">
        <v>30</v>
      </c>
      <c r="AB7339">
        <v>70</v>
      </c>
      <c r="AD7339">
        <f>IF(ISBLANK(Source[[#This Row],[CrosslistID]]),1,1/COUNTIFS(Source[CrosslistID],Source[[#This Row],[CrosslistID]],Source[TermDesc],Source[[#This Row],[TermDesc]]))</f>
        <v>1</v>
      </c>
      <c r="AG7339">
        <v>0</v>
      </c>
      <c r="AH7339">
        <v>70</v>
      </c>
      <c r="AI7339">
        <v>0</v>
      </c>
      <c r="AJ7339">
        <v>0</v>
      </c>
      <c r="AK7339">
        <v>4.1099999999999998E-2</v>
      </c>
      <c r="AL73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39">
        <f>IF(AND(Source[[#This Row],[Credit_Noncredit]]="Noncredit",Source[[#This Row],[FTEF]]&gt;0),Source[[#This Row],[NC XLST FTES]]*525/(437.5*Source[[#This Row],[FTEF]]),0)</f>
        <v>0</v>
      </c>
      <c r="AN7339">
        <f>IF(Source[[#This Row],[Credit_Noncredit]]="Credit",Source[[#This Row],[Census Enrollment]],Source[[#This Row],[Noncredit Avg. Attendance]])</f>
        <v>0</v>
      </c>
    </row>
    <row r="7340" spans="1:40" x14ac:dyDescent="0.25">
      <c r="A7340" t="s">
        <v>4484</v>
      </c>
      <c r="B7340" t="s">
        <v>33</v>
      </c>
      <c r="C7340" t="s">
        <v>632</v>
      </c>
      <c r="D7340" t="s">
        <v>633</v>
      </c>
      <c r="E7340" s="4">
        <v>83506</v>
      </c>
      <c r="F7340" s="4" t="s">
        <v>634</v>
      </c>
      <c r="G7340" s="4">
        <v>8202</v>
      </c>
      <c r="H7340" t="str">
        <f>CONCATENATE(Source[[#This Row],[Subject]],TRIM(Source[[#This Row],[Course]]))</f>
        <v>CDEV8202</v>
      </c>
      <c r="I7340" t="str">
        <f>VLOOKUP(Source[[#This Row],[SubjCrse]],'Courses and Categories'!$E$2:$G$1816,3,FALSE)</f>
        <v>Noncredit CDEV</v>
      </c>
      <c r="J7340" t="s">
        <v>615</v>
      </c>
      <c r="K7340" t="s">
        <v>660</v>
      </c>
      <c r="L7340" t="s">
        <v>39</v>
      </c>
      <c r="M7340" t="s">
        <v>40</v>
      </c>
      <c r="N7340" t="s">
        <v>273</v>
      </c>
      <c r="O7340">
        <v>1000</v>
      </c>
      <c r="P7340">
        <v>1225</v>
      </c>
      <c r="Q7340" t="s">
        <v>221</v>
      </c>
      <c r="R7340">
        <v>102</v>
      </c>
      <c r="S7340" t="s">
        <v>43</v>
      </c>
      <c r="T7340" t="s">
        <v>44</v>
      </c>
      <c r="U7340" s="1">
        <v>43720</v>
      </c>
      <c r="V7340" s="1">
        <v>43739</v>
      </c>
      <c r="W7340" t="s">
        <v>659</v>
      </c>
      <c r="X7340" t="s">
        <v>46</v>
      </c>
      <c r="Y7340">
        <v>21</v>
      </c>
      <c r="Z7340">
        <v>21</v>
      </c>
      <c r="AA7340">
        <v>45</v>
      </c>
      <c r="AB7340">
        <v>46.666699999999999</v>
      </c>
      <c r="AD7340">
        <f>IF(ISBLANK(Source[[#This Row],[CrosslistID]]),1,1/COUNTIFS(Source[CrosslistID],Source[[#This Row],[CrosslistID]],Source[TermDesc],Source[[#This Row],[TermDesc]]))</f>
        <v>1</v>
      </c>
      <c r="AG7340">
        <v>0</v>
      </c>
      <c r="AH7340">
        <v>46.666699999999999</v>
      </c>
      <c r="AI7340">
        <v>0.54300000000000004</v>
      </c>
      <c r="AJ7340">
        <v>0.54300000000000004</v>
      </c>
      <c r="AK7340">
        <v>4.1099999999999998E-2</v>
      </c>
      <c r="AL73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0.54300000000000004</v>
      </c>
      <c r="AM7340">
        <f>IF(AND(Source[[#This Row],[Credit_Noncredit]]="Noncredit",Source[[#This Row],[FTEF]]&gt;0),Source[[#This Row],[NC XLST FTES]]*525/(437.5*Source[[#This Row],[FTEF]]),0)</f>
        <v>15.854014598540148</v>
      </c>
      <c r="AN7340">
        <f>IF(Source[[#This Row],[Credit_Noncredit]]="Credit",Source[[#This Row],[Census Enrollment]],Source[[#This Row],[Noncredit Avg. Attendance]])</f>
        <v>15.854014598540148</v>
      </c>
    </row>
    <row r="7341" spans="1:40" x14ac:dyDescent="0.25">
      <c r="A7341" t="s">
        <v>4484</v>
      </c>
      <c r="B7341" t="s">
        <v>33</v>
      </c>
      <c r="C7341" t="s">
        <v>632</v>
      </c>
      <c r="D7341" t="s">
        <v>633</v>
      </c>
      <c r="E7341" s="4">
        <v>83507</v>
      </c>
      <c r="F7341" s="4" t="s">
        <v>634</v>
      </c>
      <c r="G7341" s="4">
        <v>8202</v>
      </c>
      <c r="H7341" t="str">
        <f>CONCATENATE(Source[[#This Row],[Subject]],TRIM(Source[[#This Row],[Course]]))</f>
        <v>CDEV8202</v>
      </c>
      <c r="I7341" t="str">
        <f>VLOOKUP(Source[[#This Row],[SubjCrse]],'Courses and Categories'!$E$2:$G$1816,3,FALSE)</f>
        <v>Noncredit CDEV</v>
      </c>
      <c r="J7341" t="s">
        <v>661</v>
      </c>
      <c r="K7341" t="s">
        <v>660</v>
      </c>
      <c r="L7341" t="s">
        <v>39</v>
      </c>
      <c r="M7341" t="s">
        <v>40</v>
      </c>
      <c r="N7341" t="s">
        <v>273</v>
      </c>
      <c r="O7341">
        <v>1000</v>
      </c>
      <c r="P7341">
        <v>1225</v>
      </c>
      <c r="Q7341" t="s">
        <v>221</v>
      </c>
      <c r="R7341">
        <v>107</v>
      </c>
      <c r="S7341" t="s">
        <v>43</v>
      </c>
      <c r="T7341" t="s">
        <v>44</v>
      </c>
      <c r="U7341" s="1">
        <v>43739</v>
      </c>
      <c r="V7341" s="1">
        <v>43760</v>
      </c>
      <c r="W7341" t="s">
        <v>659</v>
      </c>
      <c r="X7341" t="s">
        <v>46</v>
      </c>
      <c r="Y7341">
        <v>21</v>
      </c>
      <c r="Z7341">
        <v>21</v>
      </c>
      <c r="AA7341">
        <v>45</v>
      </c>
      <c r="AB7341">
        <v>46.666699999999999</v>
      </c>
      <c r="AD7341">
        <f>IF(ISBLANK(Source[[#This Row],[CrosslistID]]),1,1/COUNTIFS(Source[CrosslistID],Source[[#This Row],[CrosslistID]],Source[TermDesc],Source[[#This Row],[TermDesc]]))</f>
        <v>1</v>
      </c>
      <c r="AG7341">
        <v>0</v>
      </c>
      <c r="AH7341">
        <v>46.666699999999999</v>
      </c>
      <c r="AI7341">
        <v>0.69099999999999995</v>
      </c>
      <c r="AJ7341">
        <v>0.69099999999999995</v>
      </c>
      <c r="AK7341">
        <v>4.1099999999999998E-2</v>
      </c>
      <c r="AL73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0.69099999999999995</v>
      </c>
      <c r="AM7341">
        <f>IF(AND(Source[[#This Row],[Credit_Noncredit]]="Noncredit",Source[[#This Row],[FTEF]]&gt;0),Source[[#This Row],[NC XLST FTES]]*525/(437.5*Source[[#This Row],[FTEF]]),0)</f>
        <v>20.175182481751825</v>
      </c>
      <c r="AN7341">
        <f>IF(Source[[#This Row],[Credit_Noncredit]]="Credit",Source[[#This Row],[Census Enrollment]],Source[[#This Row],[Noncredit Avg. Attendance]])</f>
        <v>20.175182481751825</v>
      </c>
    </row>
    <row r="7342" spans="1:40" x14ac:dyDescent="0.25">
      <c r="A7342" t="s">
        <v>4484</v>
      </c>
      <c r="B7342" t="s">
        <v>33</v>
      </c>
      <c r="C7342" t="s">
        <v>632</v>
      </c>
      <c r="D7342" t="s">
        <v>633</v>
      </c>
      <c r="E7342" s="4">
        <v>83508</v>
      </c>
      <c r="F7342" s="4" t="s">
        <v>634</v>
      </c>
      <c r="G7342" s="4">
        <v>8202</v>
      </c>
      <c r="H7342" t="str">
        <f>CONCATENATE(Source[[#This Row],[Subject]],TRIM(Source[[#This Row],[Course]]))</f>
        <v>CDEV8202</v>
      </c>
      <c r="I7342" t="str">
        <f>VLOOKUP(Source[[#This Row],[SubjCrse]],'Courses and Categories'!$E$2:$G$1816,3,FALSE)</f>
        <v>Noncredit CDEV</v>
      </c>
      <c r="J7342" t="s">
        <v>662</v>
      </c>
      <c r="K7342" t="s">
        <v>660</v>
      </c>
      <c r="L7342" t="s">
        <v>39</v>
      </c>
      <c r="M7342" t="s">
        <v>40</v>
      </c>
      <c r="N7342" t="s">
        <v>273</v>
      </c>
      <c r="O7342">
        <v>1000</v>
      </c>
      <c r="P7342">
        <v>1225</v>
      </c>
      <c r="Q7342" t="s">
        <v>221</v>
      </c>
      <c r="R7342">
        <v>107</v>
      </c>
      <c r="S7342" t="s">
        <v>43</v>
      </c>
      <c r="T7342" t="s">
        <v>44</v>
      </c>
      <c r="U7342" s="1">
        <v>43761</v>
      </c>
      <c r="V7342" s="1">
        <v>43781</v>
      </c>
      <c r="W7342" t="s">
        <v>659</v>
      </c>
      <c r="X7342" t="s">
        <v>46</v>
      </c>
      <c r="Y7342">
        <v>21</v>
      </c>
      <c r="Z7342">
        <v>21</v>
      </c>
      <c r="AA7342">
        <v>45</v>
      </c>
      <c r="AB7342">
        <v>46.666699999999999</v>
      </c>
      <c r="AD7342">
        <f>IF(ISBLANK(Source[[#This Row],[CrosslistID]]),1,1/COUNTIFS(Source[CrosslistID],Source[[#This Row],[CrosslistID]],Source[TermDesc],Source[[#This Row],[TermDesc]]))</f>
        <v>1</v>
      </c>
      <c r="AG7342">
        <v>0</v>
      </c>
      <c r="AH7342">
        <v>46.666699999999999</v>
      </c>
      <c r="AI7342">
        <v>0.371</v>
      </c>
      <c r="AJ7342">
        <v>0.371</v>
      </c>
      <c r="AK7342">
        <v>4.1099999999999998E-2</v>
      </c>
      <c r="AL73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0.371</v>
      </c>
      <c r="AM7342">
        <f>IF(AND(Source[[#This Row],[Credit_Noncredit]]="Noncredit",Source[[#This Row],[FTEF]]&gt;0),Source[[#This Row],[NC XLST FTES]]*525/(437.5*Source[[#This Row],[FTEF]]),0)</f>
        <v>10.832116788321169</v>
      </c>
      <c r="AN7342">
        <f>IF(Source[[#This Row],[Credit_Noncredit]]="Credit",Source[[#This Row],[Census Enrollment]],Source[[#This Row],[Noncredit Avg. Attendance]])</f>
        <v>10.832116788321169</v>
      </c>
    </row>
    <row r="7343" spans="1:40" x14ac:dyDescent="0.25">
      <c r="A7343" t="s">
        <v>4484</v>
      </c>
      <c r="B7343" t="s">
        <v>33</v>
      </c>
      <c r="C7343" t="s">
        <v>632</v>
      </c>
      <c r="D7343" t="s">
        <v>633</v>
      </c>
      <c r="E7343" s="4">
        <v>83509</v>
      </c>
      <c r="F7343" s="4" t="s">
        <v>634</v>
      </c>
      <c r="G7343" s="4">
        <v>8202</v>
      </c>
      <c r="H7343" t="str">
        <f>CONCATENATE(Source[[#This Row],[Subject]],TRIM(Source[[#This Row],[Course]]))</f>
        <v>CDEV8202</v>
      </c>
      <c r="I7343" t="str">
        <f>VLOOKUP(Source[[#This Row],[SubjCrse]],'Courses and Categories'!$E$2:$G$1816,3,FALSE)</f>
        <v>Noncredit CDEV</v>
      </c>
      <c r="J7343" t="s">
        <v>4554</v>
      </c>
      <c r="K7343" t="s">
        <v>660</v>
      </c>
      <c r="L7343" t="s">
        <v>39</v>
      </c>
      <c r="M7343" t="s">
        <v>40</v>
      </c>
      <c r="N7343" t="s">
        <v>1050</v>
      </c>
      <c r="O7343">
        <v>1000</v>
      </c>
      <c r="P7343">
        <v>1150</v>
      </c>
      <c r="Q7343" t="s">
        <v>221</v>
      </c>
      <c r="R7343">
        <v>107</v>
      </c>
      <c r="S7343" t="s">
        <v>43</v>
      </c>
      <c r="T7343" t="s">
        <v>44</v>
      </c>
      <c r="U7343" s="1">
        <v>43782</v>
      </c>
      <c r="V7343" s="1">
        <v>43802</v>
      </c>
      <c r="W7343" t="s">
        <v>659</v>
      </c>
      <c r="X7343" t="s">
        <v>46</v>
      </c>
      <c r="Y7343">
        <v>22</v>
      </c>
      <c r="Z7343">
        <v>22</v>
      </c>
      <c r="AA7343">
        <v>45</v>
      </c>
      <c r="AB7343">
        <v>48.8889</v>
      </c>
      <c r="AD7343">
        <f>IF(ISBLANK(Source[[#This Row],[CrosslistID]]),1,1/COUNTIFS(Source[CrosslistID],Source[[#This Row],[CrosslistID]],Source[TermDesc],Source[[#This Row],[TermDesc]]))</f>
        <v>1</v>
      </c>
      <c r="AG7343">
        <v>0</v>
      </c>
      <c r="AH7343">
        <v>48.8889</v>
      </c>
      <c r="AI7343">
        <v>0.52200000000000002</v>
      </c>
      <c r="AJ7343">
        <v>0.52200000000000002</v>
      </c>
      <c r="AK7343">
        <v>4.1099999999999998E-2</v>
      </c>
      <c r="AL73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0.52200000000000002</v>
      </c>
      <c r="AM7343">
        <f>IF(AND(Source[[#This Row],[Credit_Noncredit]]="Noncredit",Source[[#This Row],[FTEF]]&gt;0),Source[[#This Row],[NC XLST FTES]]*525/(437.5*Source[[#This Row],[FTEF]]),0)</f>
        <v>15.240875912408761</v>
      </c>
      <c r="AN7343">
        <f>IF(Source[[#This Row],[Credit_Noncredit]]="Credit",Source[[#This Row],[Census Enrollment]],Source[[#This Row],[Noncredit Avg. Attendance]])</f>
        <v>15.240875912408761</v>
      </c>
    </row>
    <row r="7344" spans="1:40" x14ac:dyDescent="0.25">
      <c r="A7344" t="s">
        <v>4484</v>
      </c>
      <c r="B7344" t="s">
        <v>33</v>
      </c>
      <c r="C7344" t="s">
        <v>632</v>
      </c>
      <c r="D7344" t="s">
        <v>663</v>
      </c>
      <c r="E7344" s="4">
        <v>80355</v>
      </c>
      <c r="F7344" s="4" t="s">
        <v>664</v>
      </c>
      <c r="G7344" s="4">
        <v>9183</v>
      </c>
      <c r="H7344" t="str">
        <f>CONCATENATE(Source[[#This Row],[Subject]],TRIM(Source[[#This Row],[Course]]))</f>
        <v>AHWC9183</v>
      </c>
      <c r="I7344" t="str">
        <f>VLOOKUP(Source[[#This Row],[SubjCrse]],'Courses and Categories'!$E$2:$G$1816,3,FALSE)</f>
        <v>Noncredit CTE</v>
      </c>
      <c r="J7344">
        <v>201</v>
      </c>
      <c r="K7344" t="s">
        <v>665</v>
      </c>
      <c r="L7344" t="s">
        <v>87</v>
      </c>
      <c r="M7344" t="s">
        <v>40</v>
      </c>
      <c r="N7344" t="s">
        <v>273</v>
      </c>
      <c r="O7344">
        <v>1800</v>
      </c>
      <c r="P7344">
        <v>2050</v>
      </c>
      <c r="Q7344" t="s">
        <v>60</v>
      </c>
      <c r="R7344">
        <v>320</v>
      </c>
      <c r="S7344" t="s">
        <v>61</v>
      </c>
      <c r="T7344">
        <v>1</v>
      </c>
      <c r="U7344" s="1">
        <v>43694</v>
      </c>
      <c r="V7344" s="1">
        <v>43819</v>
      </c>
      <c r="W7344" t="s">
        <v>666</v>
      </c>
      <c r="X7344" t="s">
        <v>46</v>
      </c>
      <c r="Y7344">
        <v>16</v>
      </c>
      <c r="Z7344">
        <v>16</v>
      </c>
      <c r="AA7344">
        <v>35</v>
      </c>
      <c r="AB7344">
        <v>45.714300000000001</v>
      </c>
      <c r="AD7344">
        <f>IF(ISBLANK(Source[[#This Row],[CrosslistID]]),1,1/COUNTIFS(Source[CrosslistID],Source[[#This Row],[CrosslistID]],Source[TermDesc],Source[[#This Row],[TermDesc]]))</f>
        <v>1</v>
      </c>
      <c r="AG7344">
        <v>0</v>
      </c>
      <c r="AH7344">
        <v>45.714300000000001</v>
      </c>
      <c r="AI7344">
        <v>1.96</v>
      </c>
      <c r="AJ7344">
        <v>1.96</v>
      </c>
      <c r="AK7344">
        <v>0.24</v>
      </c>
      <c r="AL73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1.96</v>
      </c>
      <c r="AM7344">
        <f>IF(AND(Source[[#This Row],[Credit_Noncredit]]="Noncredit",Source[[#This Row],[FTEF]]&gt;0),Source[[#This Row],[NC XLST FTES]]*525/(437.5*Source[[#This Row],[FTEF]]),0)</f>
        <v>9.8000000000000007</v>
      </c>
      <c r="AN7344">
        <f>IF(Source[[#This Row],[Credit_Noncredit]]="Credit",Source[[#This Row],[Census Enrollment]],Source[[#This Row],[Noncredit Avg. Attendance]])</f>
        <v>9.8000000000000007</v>
      </c>
    </row>
    <row r="7345" spans="1:40" x14ac:dyDescent="0.25">
      <c r="A7345" t="s">
        <v>4484</v>
      </c>
      <c r="B7345" t="s">
        <v>33</v>
      </c>
      <c r="C7345" t="s">
        <v>632</v>
      </c>
      <c r="D7345" t="s">
        <v>663</v>
      </c>
      <c r="E7345" s="4">
        <v>82440</v>
      </c>
      <c r="F7345" s="4" t="s">
        <v>667</v>
      </c>
      <c r="G7345" s="4">
        <v>5000</v>
      </c>
      <c r="H7345" t="str">
        <f>CONCATENATE(Source[[#This Row],[Subject]],TRIM(Source[[#This Row],[Course]]))</f>
        <v>EMT5000</v>
      </c>
      <c r="I7345" t="str">
        <f>VLOOKUP(Source[[#This Row],[SubjCrse]],'Courses and Categories'!$E$2:$G$1816,3,FALSE)</f>
        <v>Noncredit CTE</v>
      </c>
      <c r="J7345">
        <v>201</v>
      </c>
      <c r="K7345" t="s">
        <v>668</v>
      </c>
      <c r="L7345" t="s">
        <v>39</v>
      </c>
      <c r="M7345" t="s">
        <v>40</v>
      </c>
      <c r="N7345" t="s">
        <v>41</v>
      </c>
      <c r="O7345">
        <v>900</v>
      </c>
      <c r="P7345">
        <v>1750</v>
      </c>
      <c r="Q7345" t="s">
        <v>60</v>
      </c>
      <c r="R7345">
        <v>64</v>
      </c>
      <c r="S7345" t="s">
        <v>61</v>
      </c>
      <c r="T7345" t="s">
        <v>44</v>
      </c>
      <c r="U7345" s="1">
        <v>43788</v>
      </c>
      <c r="V7345" s="1">
        <v>43788</v>
      </c>
      <c r="W7345" t="s">
        <v>669</v>
      </c>
      <c r="X7345" t="s">
        <v>46</v>
      </c>
      <c r="Y7345">
        <v>9</v>
      </c>
      <c r="Z7345">
        <v>8</v>
      </c>
      <c r="AA7345">
        <v>25</v>
      </c>
      <c r="AB7345">
        <v>32</v>
      </c>
      <c r="AD7345">
        <f>IF(ISBLANK(Source[[#This Row],[CrosslistID]]),1,1/COUNTIFS(Source[CrosslistID],Source[[#This Row],[CrosslistID]],Source[TermDesc],Source[[#This Row],[TermDesc]]))</f>
        <v>1</v>
      </c>
      <c r="AG7345">
        <v>0</v>
      </c>
      <c r="AH7345">
        <v>32</v>
      </c>
      <c r="AI7345">
        <v>0</v>
      </c>
      <c r="AJ7345">
        <v>0</v>
      </c>
      <c r="AK7345">
        <v>1.7999999999999999E-2</v>
      </c>
      <c r="AL73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345">
        <f>IF(AND(Source[[#This Row],[Credit_Noncredit]]="Noncredit",Source[[#This Row],[FTEF]]&gt;0),Source[[#This Row],[NC XLST FTES]]*525/(437.5*Source[[#This Row],[FTEF]]),0)</f>
        <v>0</v>
      </c>
      <c r="AN7345">
        <f>IF(Source[[#This Row],[Credit_Noncredit]]="Credit",Source[[#This Row],[Census Enrollment]],Source[[#This Row],[Noncredit Avg. Attendance]])</f>
        <v>0</v>
      </c>
    </row>
    <row r="7346" spans="1:40" x14ac:dyDescent="0.25">
      <c r="A7346" t="s">
        <v>4484</v>
      </c>
      <c r="B7346" t="s">
        <v>33</v>
      </c>
      <c r="C7346" t="s">
        <v>632</v>
      </c>
      <c r="D7346" t="s">
        <v>565</v>
      </c>
      <c r="E7346" s="4">
        <v>83289</v>
      </c>
      <c r="F7346" s="4" t="s">
        <v>672</v>
      </c>
      <c r="G7346" s="4">
        <v>5018</v>
      </c>
      <c r="H7346" t="str">
        <f>CONCATENATE(Source[[#This Row],[Subject]],TRIM(Source[[#This Row],[Course]]))</f>
        <v>HLTH5018</v>
      </c>
      <c r="I7346" t="str">
        <f>VLOOKUP(Source[[#This Row],[SubjCrse]],'Courses and Categories'!$E$2:$G$1816,3,FALSE)</f>
        <v>Noncredit Lifelong Learning</v>
      </c>
      <c r="J7346">
        <v>401</v>
      </c>
      <c r="K7346" t="s">
        <v>673</v>
      </c>
      <c r="L7346" t="s">
        <v>87</v>
      </c>
      <c r="M7346" t="s">
        <v>40</v>
      </c>
      <c r="N7346" t="s">
        <v>41</v>
      </c>
      <c r="O7346">
        <v>1700</v>
      </c>
      <c r="P7346">
        <v>1905</v>
      </c>
      <c r="Q7346" t="s">
        <v>64</v>
      </c>
      <c r="R7346">
        <v>402</v>
      </c>
      <c r="S7346" t="s">
        <v>65</v>
      </c>
      <c r="T7346">
        <v>1</v>
      </c>
      <c r="U7346" s="1">
        <v>43694</v>
      </c>
      <c r="V7346" s="1">
        <v>43819</v>
      </c>
      <c r="W7346" t="s">
        <v>674</v>
      </c>
      <c r="X7346" t="s">
        <v>46</v>
      </c>
      <c r="Y7346">
        <v>46</v>
      </c>
      <c r="Z7346">
        <v>44</v>
      </c>
      <c r="AA7346">
        <v>60</v>
      </c>
      <c r="AB7346">
        <v>73.333299999999994</v>
      </c>
      <c r="AD7346">
        <f>IF(ISBLANK(Source[[#This Row],[CrosslistID]]),1,1/COUNTIFS(Source[CrosslistID],Source[[#This Row],[CrosslistID]],Source[TermDesc],Source[[#This Row],[TermDesc]]))</f>
        <v>1</v>
      </c>
      <c r="AG7346">
        <v>0</v>
      </c>
      <c r="AH7346">
        <v>73.333299999999994</v>
      </c>
      <c r="AI7346">
        <v>1.0649999999999999</v>
      </c>
      <c r="AJ7346">
        <v>1.0649999999999999</v>
      </c>
      <c r="AK7346">
        <v>9.1999999999999998E-2</v>
      </c>
      <c r="AL73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1.0649999999999999</v>
      </c>
      <c r="AM7346">
        <f>IF(AND(Source[[#This Row],[Credit_Noncredit]]="Noncredit",Source[[#This Row],[FTEF]]&gt;0),Source[[#This Row],[NC XLST FTES]]*525/(437.5*Source[[#This Row],[FTEF]]),0)</f>
        <v>13.891304347826088</v>
      </c>
      <c r="AN7346">
        <f>IF(Source[[#This Row],[Credit_Noncredit]]="Credit",Source[[#This Row],[Census Enrollment]],Source[[#This Row],[Noncredit Avg. Attendance]])</f>
        <v>13.891304347826088</v>
      </c>
    </row>
    <row r="7347" spans="1:40" x14ac:dyDescent="0.25">
      <c r="A7347" t="s">
        <v>4484</v>
      </c>
      <c r="B7347" t="s">
        <v>33</v>
      </c>
      <c r="C7347" t="s">
        <v>632</v>
      </c>
      <c r="D7347" t="s">
        <v>565</v>
      </c>
      <c r="E7347" s="4">
        <v>83510</v>
      </c>
      <c r="F7347" s="4" t="s">
        <v>672</v>
      </c>
      <c r="G7347" s="4">
        <v>5018</v>
      </c>
      <c r="H7347" t="str">
        <f>CONCATENATE(Source[[#This Row],[Subject]],TRIM(Source[[#This Row],[Course]]))</f>
        <v>HLTH5018</v>
      </c>
      <c r="I7347" t="str">
        <f>VLOOKUP(Source[[#This Row],[SubjCrse]],'Courses and Categories'!$E$2:$G$1816,3,FALSE)</f>
        <v>Noncredit Lifelong Learning</v>
      </c>
      <c r="J7347">
        <v>402</v>
      </c>
      <c r="K7347" t="s">
        <v>673</v>
      </c>
      <c r="L7347" t="s">
        <v>87</v>
      </c>
      <c r="M7347" t="s">
        <v>40</v>
      </c>
      <c r="N7347" t="s">
        <v>185</v>
      </c>
      <c r="O7347">
        <v>1700</v>
      </c>
      <c r="P7347">
        <v>1905</v>
      </c>
      <c r="Q7347" t="s">
        <v>64</v>
      </c>
      <c r="R7347">
        <v>402</v>
      </c>
      <c r="S7347" t="s">
        <v>65</v>
      </c>
      <c r="T7347">
        <v>1</v>
      </c>
      <c r="U7347" s="1">
        <v>43694</v>
      </c>
      <c r="V7347" s="1">
        <v>43819</v>
      </c>
      <c r="W7347" t="s">
        <v>674</v>
      </c>
      <c r="X7347" t="s">
        <v>46</v>
      </c>
      <c r="Y7347">
        <v>53</v>
      </c>
      <c r="Z7347">
        <v>51</v>
      </c>
      <c r="AA7347">
        <v>60</v>
      </c>
      <c r="AB7347">
        <v>85</v>
      </c>
      <c r="AD7347">
        <f>IF(ISBLANK(Source[[#This Row],[CrosslistID]]),1,1/COUNTIFS(Source[CrosslistID],Source[[#This Row],[CrosslistID]],Source[TermDesc],Source[[#This Row],[TermDesc]]))</f>
        <v>1</v>
      </c>
      <c r="AG7347">
        <v>0</v>
      </c>
      <c r="AH7347">
        <v>85</v>
      </c>
      <c r="AI7347">
        <v>1.415</v>
      </c>
      <c r="AJ7347">
        <v>1.415</v>
      </c>
      <c r="AK7347">
        <v>9.1999999999999998E-2</v>
      </c>
      <c r="AL73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1.415</v>
      </c>
      <c r="AM7347">
        <f>IF(AND(Source[[#This Row],[Credit_Noncredit]]="Noncredit",Source[[#This Row],[FTEF]]&gt;0),Source[[#This Row],[NC XLST FTES]]*525/(437.5*Source[[#This Row],[FTEF]]),0)</f>
        <v>18.456521739130434</v>
      </c>
      <c r="AN7347">
        <f>IF(Source[[#This Row],[Credit_Noncredit]]="Credit",Source[[#This Row],[Census Enrollment]],Source[[#This Row],[Noncredit Avg. Attendance]])</f>
        <v>18.456521739130434</v>
      </c>
    </row>
    <row r="7348" spans="1:40" x14ac:dyDescent="0.25">
      <c r="A7348" t="s">
        <v>4484</v>
      </c>
      <c r="B7348" t="s">
        <v>33</v>
      </c>
      <c r="C7348" t="s">
        <v>632</v>
      </c>
      <c r="D7348" t="s">
        <v>565</v>
      </c>
      <c r="E7348" s="4">
        <v>83290</v>
      </c>
      <c r="F7348" s="4" t="s">
        <v>672</v>
      </c>
      <c r="G7348" s="4">
        <v>5018</v>
      </c>
      <c r="H7348" t="str">
        <f>CONCATENATE(Source[[#This Row],[Subject]],TRIM(Source[[#This Row],[Course]]))</f>
        <v>HLTH5018</v>
      </c>
      <c r="I7348" t="str">
        <f>VLOOKUP(Source[[#This Row],[SubjCrse]],'Courses and Categories'!$E$2:$G$1816,3,FALSE)</f>
        <v>Noncredit Lifelong Learning</v>
      </c>
      <c r="J7348">
        <v>601</v>
      </c>
      <c r="K7348" t="s">
        <v>673</v>
      </c>
      <c r="L7348" t="s">
        <v>50</v>
      </c>
      <c r="M7348" t="s">
        <v>40</v>
      </c>
      <c r="N7348" t="s">
        <v>51</v>
      </c>
      <c r="O7348">
        <v>900</v>
      </c>
      <c r="P7348">
        <v>1105</v>
      </c>
      <c r="Q7348" t="s">
        <v>675</v>
      </c>
      <c r="R7348">
        <v>205</v>
      </c>
      <c r="S7348" t="s">
        <v>134</v>
      </c>
      <c r="T7348">
        <v>1</v>
      </c>
      <c r="U7348" s="1">
        <v>43694</v>
      </c>
      <c r="V7348" s="1">
        <v>43819</v>
      </c>
      <c r="W7348" t="s">
        <v>674</v>
      </c>
      <c r="X7348" t="s">
        <v>46</v>
      </c>
      <c r="Y7348">
        <v>36</v>
      </c>
      <c r="Z7348">
        <v>35</v>
      </c>
      <c r="AA7348">
        <v>60</v>
      </c>
      <c r="AB7348">
        <v>58.333300000000001</v>
      </c>
      <c r="AD7348">
        <f>IF(ISBLANK(Source[[#This Row],[CrosslistID]]),1,1/COUNTIFS(Source[CrosslistID],Source[[#This Row],[CrosslistID]],Source[TermDesc],Source[[#This Row],[TermDesc]]))</f>
        <v>1</v>
      </c>
      <c r="AG7348">
        <v>0</v>
      </c>
      <c r="AH7348">
        <v>58.333300000000001</v>
      </c>
      <c r="AI7348">
        <v>1.0469999999999999</v>
      </c>
      <c r="AJ7348">
        <v>1.0469999999999999</v>
      </c>
      <c r="AK7348">
        <v>9.1999999999999998E-2</v>
      </c>
      <c r="AL73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1.0469999999999999</v>
      </c>
      <c r="AM7348">
        <f>IF(AND(Source[[#This Row],[Credit_Noncredit]]="Noncredit",Source[[#This Row],[FTEF]]&gt;0),Source[[#This Row],[NC XLST FTES]]*525/(437.5*Source[[#This Row],[FTEF]]),0)</f>
        <v>13.656521739130433</v>
      </c>
      <c r="AN7348">
        <f>IF(Source[[#This Row],[Credit_Noncredit]]="Credit",Source[[#This Row],[Census Enrollment]],Source[[#This Row],[Noncredit Avg. Attendance]])</f>
        <v>13.656521739130433</v>
      </c>
    </row>
    <row r="7349" spans="1:40" x14ac:dyDescent="0.25">
      <c r="A7349" t="s">
        <v>4484</v>
      </c>
      <c r="B7349" t="s">
        <v>33</v>
      </c>
      <c r="C7349" t="s">
        <v>632</v>
      </c>
      <c r="D7349" t="s">
        <v>565</v>
      </c>
      <c r="E7349" s="4">
        <v>83511</v>
      </c>
      <c r="F7349" s="4" t="s">
        <v>672</v>
      </c>
      <c r="G7349" s="4">
        <v>5018</v>
      </c>
      <c r="H7349" t="str">
        <f>CONCATENATE(Source[[#This Row],[Subject]],TRIM(Source[[#This Row],[Course]]))</f>
        <v>HLTH5018</v>
      </c>
      <c r="I7349" t="str">
        <f>VLOOKUP(Source[[#This Row],[SubjCrse]],'Courses and Categories'!$E$2:$G$1816,3,FALSE)</f>
        <v>Noncredit Lifelong Learning</v>
      </c>
      <c r="J7349">
        <v>701</v>
      </c>
      <c r="K7349" t="s">
        <v>673</v>
      </c>
      <c r="L7349" t="s">
        <v>39</v>
      </c>
      <c r="M7349" t="s">
        <v>40</v>
      </c>
      <c r="N7349" t="s">
        <v>41</v>
      </c>
      <c r="O7349">
        <v>1415</v>
      </c>
      <c r="P7349">
        <v>1620</v>
      </c>
      <c r="Q7349" t="s">
        <v>52</v>
      </c>
      <c r="R7349">
        <v>109</v>
      </c>
      <c r="S7349" t="s">
        <v>53</v>
      </c>
      <c r="T7349">
        <v>1</v>
      </c>
      <c r="U7349" s="1">
        <v>43694</v>
      </c>
      <c r="V7349" s="1">
        <v>43819</v>
      </c>
      <c r="W7349" t="s">
        <v>674</v>
      </c>
      <c r="X7349" t="s">
        <v>46</v>
      </c>
      <c r="Y7349">
        <v>22</v>
      </c>
      <c r="Z7349">
        <v>21</v>
      </c>
      <c r="AA7349">
        <v>60</v>
      </c>
      <c r="AB7349">
        <v>35</v>
      </c>
      <c r="AD7349">
        <f>IF(ISBLANK(Source[[#This Row],[CrosslistID]]),1,1/COUNTIFS(Source[CrosslistID],Source[[#This Row],[CrosslistID]],Source[TermDesc],Source[[#This Row],[TermDesc]]))</f>
        <v>1</v>
      </c>
      <c r="AG7349">
        <v>0</v>
      </c>
      <c r="AH7349">
        <v>35</v>
      </c>
      <c r="AI7349">
        <v>0.50800000000000001</v>
      </c>
      <c r="AJ7349">
        <v>0.50800000000000001</v>
      </c>
      <c r="AK7349">
        <v>9.1999999999999998E-2</v>
      </c>
      <c r="AL73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0.50800000000000001</v>
      </c>
      <c r="AM7349">
        <f>IF(AND(Source[[#This Row],[Credit_Noncredit]]="Noncredit",Source[[#This Row],[FTEF]]&gt;0),Source[[#This Row],[NC XLST FTES]]*525/(437.5*Source[[#This Row],[FTEF]]),0)</f>
        <v>6.6260869565217391</v>
      </c>
      <c r="AN7349">
        <f>IF(Source[[#This Row],[Credit_Noncredit]]="Credit",Source[[#This Row],[Census Enrollment]],Source[[#This Row],[Noncredit Avg. Attendance]])</f>
        <v>6.6260869565217391</v>
      </c>
    </row>
    <row r="7350" spans="1:40" x14ac:dyDescent="0.25">
      <c r="A7350" t="s">
        <v>4484</v>
      </c>
      <c r="B7350" t="s">
        <v>33</v>
      </c>
      <c r="C7350" t="s">
        <v>632</v>
      </c>
      <c r="D7350" t="s">
        <v>565</v>
      </c>
      <c r="E7350" s="4">
        <v>80122</v>
      </c>
      <c r="F7350" s="4" t="s">
        <v>672</v>
      </c>
      <c r="G7350" s="4">
        <v>5122</v>
      </c>
      <c r="H7350" t="str">
        <f>CONCATENATE(Source[[#This Row],[Subject]],TRIM(Source[[#This Row],[Course]]))</f>
        <v>HLTH5122</v>
      </c>
      <c r="I7350" t="str">
        <f>VLOOKUP(Source[[#This Row],[SubjCrse]],'Courses and Categories'!$E$2:$G$1816,3,FALSE)</f>
        <v>Noncredit Other</v>
      </c>
      <c r="J7350">
        <v>201</v>
      </c>
      <c r="K7350" t="s">
        <v>676</v>
      </c>
      <c r="L7350" t="s">
        <v>39</v>
      </c>
      <c r="M7350" t="s">
        <v>40</v>
      </c>
      <c r="N7350" t="s">
        <v>180</v>
      </c>
      <c r="O7350">
        <v>1000</v>
      </c>
      <c r="P7350">
        <v>1205</v>
      </c>
      <c r="Q7350" t="s">
        <v>679</v>
      </c>
      <c r="S7350" t="s">
        <v>61</v>
      </c>
      <c r="T7350">
        <v>1</v>
      </c>
      <c r="U7350" s="1">
        <v>43694</v>
      </c>
      <c r="V7350" s="1">
        <v>43819</v>
      </c>
      <c r="W7350" t="s">
        <v>66</v>
      </c>
      <c r="X7350" t="s">
        <v>46</v>
      </c>
      <c r="Y7350">
        <v>159</v>
      </c>
      <c r="Z7350">
        <v>135</v>
      </c>
      <c r="AA7350">
        <v>150</v>
      </c>
      <c r="AB7350">
        <v>90</v>
      </c>
      <c r="AD7350">
        <f>IF(ISBLANK(Source[[#This Row],[CrosslistID]]),1,1/COUNTIFS(Source[CrosslistID],Source[[#This Row],[CrosslistID]],Source[TermDesc],Source[[#This Row],[TermDesc]]))</f>
        <v>1</v>
      </c>
      <c r="AG7350">
        <v>0</v>
      </c>
      <c r="AH7350">
        <v>90</v>
      </c>
      <c r="AI7350">
        <v>4.1429999999999998</v>
      </c>
      <c r="AJ7350">
        <v>4.1429999999999998</v>
      </c>
      <c r="AK7350">
        <v>0.08</v>
      </c>
      <c r="AL73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4.1429999999999998</v>
      </c>
      <c r="AM7350">
        <f>IF(AND(Source[[#This Row],[Credit_Noncredit]]="Noncredit",Source[[#This Row],[FTEF]]&gt;0),Source[[#This Row],[NC XLST FTES]]*525/(437.5*Source[[#This Row],[FTEF]]),0)</f>
        <v>62.144999999999996</v>
      </c>
      <c r="AN7350">
        <f>IF(Source[[#This Row],[Credit_Noncredit]]="Credit",Source[[#This Row],[Census Enrollment]],Source[[#This Row],[Noncredit Avg. Attendance]])</f>
        <v>62.144999999999996</v>
      </c>
    </row>
    <row r="7351" spans="1:40" x14ac:dyDescent="0.25">
      <c r="A7351" t="s">
        <v>4484</v>
      </c>
      <c r="B7351" t="s">
        <v>33</v>
      </c>
      <c r="C7351" t="s">
        <v>632</v>
      </c>
      <c r="D7351" t="s">
        <v>565</v>
      </c>
      <c r="E7351" s="4">
        <v>80121</v>
      </c>
      <c r="F7351" s="4" t="s">
        <v>672</v>
      </c>
      <c r="G7351" s="4">
        <v>5122</v>
      </c>
      <c r="H7351" t="str">
        <f>CONCATENATE(Source[[#This Row],[Subject]],TRIM(Source[[#This Row],[Course]]))</f>
        <v>HLTH5122</v>
      </c>
      <c r="I7351" t="str">
        <f>VLOOKUP(Source[[#This Row],[SubjCrse]],'Courses and Categories'!$E$2:$G$1816,3,FALSE)</f>
        <v>Noncredit Other</v>
      </c>
      <c r="J7351">
        <v>202</v>
      </c>
      <c r="K7351" t="s">
        <v>676</v>
      </c>
      <c r="L7351" t="s">
        <v>39</v>
      </c>
      <c r="M7351" t="s">
        <v>40</v>
      </c>
      <c r="N7351" t="s">
        <v>180</v>
      </c>
      <c r="O7351">
        <v>1000</v>
      </c>
      <c r="P7351">
        <v>1150</v>
      </c>
      <c r="Q7351" t="s">
        <v>681</v>
      </c>
      <c r="S7351" t="s">
        <v>61</v>
      </c>
      <c r="T7351">
        <v>1</v>
      </c>
      <c r="U7351" s="1">
        <v>43694</v>
      </c>
      <c r="V7351" s="1">
        <v>43819</v>
      </c>
      <c r="W7351" t="s">
        <v>682</v>
      </c>
      <c r="X7351" t="s">
        <v>46</v>
      </c>
      <c r="Y7351">
        <v>128</v>
      </c>
      <c r="Z7351">
        <v>127</v>
      </c>
      <c r="AA7351">
        <v>100</v>
      </c>
      <c r="AB7351">
        <v>127</v>
      </c>
      <c r="AD7351">
        <f>IF(ISBLANK(Source[[#This Row],[CrosslistID]]),1,1/COUNTIFS(Source[CrosslistID],Source[[#This Row],[CrosslistID]],Source[TermDesc],Source[[#This Row],[TermDesc]]))</f>
        <v>1</v>
      </c>
      <c r="AG7351">
        <v>0</v>
      </c>
      <c r="AH7351">
        <v>127</v>
      </c>
      <c r="AI7351">
        <v>2.0529999999999999</v>
      </c>
      <c r="AJ7351">
        <v>2.0529999999999999</v>
      </c>
      <c r="AK7351">
        <v>0.08</v>
      </c>
      <c r="AL73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2.0529999999999999</v>
      </c>
      <c r="AM7351">
        <f>IF(AND(Source[[#This Row],[Credit_Noncredit]]="Noncredit",Source[[#This Row],[FTEF]]&gt;0),Source[[#This Row],[NC XLST FTES]]*525/(437.5*Source[[#This Row],[FTEF]]),0)</f>
        <v>30.795000000000002</v>
      </c>
      <c r="AN7351">
        <f>IF(Source[[#This Row],[Credit_Noncredit]]="Credit",Source[[#This Row],[Census Enrollment]],Source[[#This Row],[Noncredit Avg. Attendance]])</f>
        <v>30.795000000000002</v>
      </c>
    </row>
    <row r="7352" spans="1:40" x14ac:dyDescent="0.25">
      <c r="A7352" t="s">
        <v>4484</v>
      </c>
      <c r="B7352" t="s">
        <v>33</v>
      </c>
      <c r="C7352" t="s">
        <v>632</v>
      </c>
      <c r="D7352" t="s">
        <v>565</v>
      </c>
      <c r="E7352" s="4">
        <v>80109</v>
      </c>
      <c r="F7352" s="4" t="s">
        <v>672</v>
      </c>
      <c r="G7352" s="4">
        <v>5122</v>
      </c>
      <c r="H7352" t="str">
        <f>CONCATENATE(Source[[#This Row],[Subject]],TRIM(Source[[#This Row],[Course]]))</f>
        <v>HLTH5122</v>
      </c>
      <c r="I7352" t="str">
        <f>VLOOKUP(Source[[#This Row],[SubjCrse]],'Courses and Categories'!$E$2:$G$1816,3,FALSE)</f>
        <v>Noncredit Other</v>
      </c>
      <c r="J7352">
        <v>204</v>
      </c>
      <c r="K7352" t="s">
        <v>676</v>
      </c>
      <c r="L7352" t="s">
        <v>39</v>
      </c>
      <c r="M7352" t="s">
        <v>40</v>
      </c>
      <c r="N7352" t="s">
        <v>41</v>
      </c>
      <c r="O7352">
        <v>830</v>
      </c>
      <c r="P7352">
        <v>1020</v>
      </c>
      <c r="Q7352" t="s">
        <v>684</v>
      </c>
      <c r="S7352" t="s">
        <v>61</v>
      </c>
      <c r="T7352">
        <v>1</v>
      </c>
      <c r="U7352" s="1">
        <v>43694</v>
      </c>
      <c r="V7352" s="1">
        <v>43819</v>
      </c>
      <c r="W7352" t="s">
        <v>682</v>
      </c>
      <c r="X7352" t="s">
        <v>46</v>
      </c>
      <c r="Y7352">
        <v>97</v>
      </c>
      <c r="Z7352">
        <v>93</v>
      </c>
      <c r="AA7352">
        <v>80</v>
      </c>
      <c r="AB7352">
        <v>116.25</v>
      </c>
      <c r="AD7352">
        <f>IF(ISBLANK(Source[[#This Row],[CrosslistID]]),1,1/COUNTIFS(Source[CrosslistID],Source[[#This Row],[CrosslistID]],Source[TermDesc],Source[[#This Row],[TermDesc]]))</f>
        <v>1</v>
      </c>
      <c r="AG7352">
        <v>0</v>
      </c>
      <c r="AH7352">
        <v>116.25</v>
      </c>
      <c r="AI7352">
        <v>1.093</v>
      </c>
      <c r="AJ7352">
        <v>1.093</v>
      </c>
      <c r="AK7352">
        <v>0.08</v>
      </c>
      <c r="AL73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1.093</v>
      </c>
      <c r="AM7352">
        <f>IF(AND(Source[[#This Row],[Credit_Noncredit]]="Noncredit",Source[[#This Row],[FTEF]]&gt;0),Source[[#This Row],[NC XLST FTES]]*525/(437.5*Source[[#This Row],[FTEF]]),0)</f>
        <v>16.395</v>
      </c>
      <c r="AN7352">
        <f>IF(Source[[#This Row],[Credit_Noncredit]]="Credit",Source[[#This Row],[Census Enrollment]],Source[[#This Row],[Noncredit Avg. Attendance]])</f>
        <v>16.395</v>
      </c>
    </row>
    <row r="7353" spans="1:40" x14ac:dyDescent="0.25">
      <c r="A7353" t="s">
        <v>4484</v>
      </c>
      <c r="B7353" t="s">
        <v>33</v>
      </c>
      <c r="C7353" t="s">
        <v>632</v>
      </c>
      <c r="D7353" t="s">
        <v>565</v>
      </c>
      <c r="E7353" s="4">
        <v>81592</v>
      </c>
      <c r="F7353" s="4" t="s">
        <v>672</v>
      </c>
      <c r="G7353" s="4">
        <v>5122</v>
      </c>
      <c r="H7353" t="str">
        <f>CONCATENATE(Source[[#This Row],[Subject]],TRIM(Source[[#This Row],[Course]]))</f>
        <v>HLTH5122</v>
      </c>
      <c r="I7353" t="str">
        <f>VLOOKUP(Source[[#This Row],[SubjCrse]],'Courses and Categories'!$E$2:$G$1816,3,FALSE)</f>
        <v>Noncredit Other</v>
      </c>
      <c r="J7353">
        <v>206</v>
      </c>
      <c r="K7353" t="s">
        <v>676</v>
      </c>
      <c r="L7353" t="s">
        <v>39</v>
      </c>
      <c r="M7353" t="s">
        <v>40</v>
      </c>
      <c r="N7353" t="s">
        <v>41</v>
      </c>
      <c r="O7353">
        <v>1100</v>
      </c>
      <c r="P7353">
        <v>1250</v>
      </c>
      <c r="Q7353" t="s">
        <v>687</v>
      </c>
      <c r="S7353" t="s">
        <v>61</v>
      </c>
      <c r="T7353">
        <v>1</v>
      </c>
      <c r="U7353" s="1">
        <v>43694</v>
      </c>
      <c r="V7353" s="1">
        <v>43819</v>
      </c>
      <c r="W7353" t="s">
        <v>682</v>
      </c>
      <c r="X7353" t="s">
        <v>46</v>
      </c>
      <c r="Y7353">
        <v>89</v>
      </c>
      <c r="Z7353">
        <v>88</v>
      </c>
      <c r="AA7353">
        <v>70</v>
      </c>
      <c r="AB7353">
        <v>125.71429999999999</v>
      </c>
      <c r="AD7353">
        <f>IF(ISBLANK(Source[[#This Row],[CrosslistID]]),1,1/COUNTIFS(Source[CrosslistID],Source[[#This Row],[CrosslistID]],Source[TermDesc],Source[[#This Row],[TermDesc]]))</f>
        <v>1</v>
      </c>
      <c r="AG7353">
        <v>0</v>
      </c>
      <c r="AH7353">
        <v>125.71429999999999</v>
      </c>
      <c r="AI7353">
        <v>1.41</v>
      </c>
      <c r="AJ7353">
        <v>1.41</v>
      </c>
      <c r="AK7353">
        <v>0.08</v>
      </c>
      <c r="AL73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1.41</v>
      </c>
      <c r="AM7353">
        <f>IF(AND(Source[[#This Row],[Credit_Noncredit]]="Noncredit",Source[[#This Row],[FTEF]]&gt;0),Source[[#This Row],[NC XLST FTES]]*525/(437.5*Source[[#This Row],[FTEF]]),0)</f>
        <v>21.15</v>
      </c>
      <c r="AN7353">
        <f>IF(Source[[#This Row],[Credit_Noncredit]]="Credit",Source[[#This Row],[Census Enrollment]],Source[[#This Row],[Noncredit Avg. Attendance]])</f>
        <v>21.15</v>
      </c>
    </row>
    <row r="7354" spans="1:40" x14ac:dyDescent="0.25">
      <c r="A7354" t="s">
        <v>4484</v>
      </c>
      <c r="B7354" t="s">
        <v>33</v>
      </c>
      <c r="C7354" t="s">
        <v>632</v>
      </c>
      <c r="D7354" t="s">
        <v>565</v>
      </c>
      <c r="E7354" s="4">
        <v>80117</v>
      </c>
      <c r="F7354" s="4" t="s">
        <v>672</v>
      </c>
      <c r="G7354" s="4">
        <v>5122</v>
      </c>
      <c r="H7354" t="str">
        <f>CONCATENATE(Source[[#This Row],[Subject]],TRIM(Source[[#This Row],[Course]]))</f>
        <v>HLTH5122</v>
      </c>
      <c r="I7354" t="str">
        <f>VLOOKUP(Source[[#This Row],[SubjCrse]],'Courses and Categories'!$E$2:$G$1816,3,FALSE)</f>
        <v>Noncredit Other</v>
      </c>
      <c r="J7354">
        <v>207</v>
      </c>
      <c r="K7354" t="s">
        <v>676</v>
      </c>
      <c r="L7354" t="s">
        <v>39</v>
      </c>
      <c r="M7354" t="s">
        <v>40</v>
      </c>
      <c r="N7354" t="s">
        <v>50</v>
      </c>
      <c r="O7354">
        <v>1000</v>
      </c>
      <c r="P7354">
        <v>1150</v>
      </c>
      <c r="Q7354" t="s">
        <v>690</v>
      </c>
      <c r="S7354" t="s">
        <v>61</v>
      </c>
      <c r="T7354">
        <v>1</v>
      </c>
      <c r="U7354" s="1">
        <v>43694</v>
      </c>
      <c r="V7354" s="1">
        <v>43819</v>
      </c>
      <c r="W7354" t="s">
        <v>682</v>
      </c>
      <c r="X7354" t="s">
        <v>46</v>
      </c>
      <c r="Y7354">
        <v>80</v>
      </c>
      <c r="Z7354">
        <v>80</v>
      </c>
      <c r="AA7354">
        <v>70</v>
      </c>
      <c r="AB7354">
        <v>114.28570000000001</v>
      </c>
      <c r="AD7354">
        <f>IF(ISBLANK(Source[[#This Row],[CrosslistID]]),1,1/COUNTIFS(Source[CrosslistID],Source[[#This Row],[CrosslistID]],Source[TermDesc],Source[[#This Row],[TermDesc]]))</f>
        <v>1</v>
      </c>
      <c r="AG7354">
        <v>0</v>
      </c>
      <c r="AH7354">
        <v>114.28570000000001</v>
      </c>
      <c r="AI7354">
        <v>1.284</v>
      </c>
      <c r="AJ7354">
        <v>1.284</v>
      </c>
      <c r="AK7354">
        <v>0.08</v>
      </c>
      <c r="AL73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1.284</v>
      </c>
      <c r="AM7354">
        <f>IF(AND(Source[[#This Row],[Credit_Noncredit]]="Noncredit",Source[[#This Row],[FTEF]]&gt;0),Source[[#This Row],[NC XLST FTES]]*525/(437.5*Source[[#This Row],[FTEF]]),0)</f>
        <v>19.260000000000002</v>
      </c>
      <c r="AN7354">
        <f>IF(Source[[#This Row],[Credit_Noncredit]]="Credit",Source[[#This Row],[Census Enrollment]],Source[[#This Row],[Noncredit Avg. Attendance]])</f>
        <v>19.260000000000002</v>
      </c>
    </row>
    <row r="7355" spans="1:40" x14ac:dyDescent="0.25">
      <c r="A7355" t="s">
        <v>4484</v>
      </c>
      <c r="B7355" t="s">
        <v>33</v>
      </c>
      <c r="C7355" t="s">
        <v>632</v>
      </c>
      <c r="D7355" t="s">
        <v>565</v>
      </c>
      <c r="E7355" s="4">
        <v>81594</v>
      </c>
      <c r="F7355" s="4" t="s">
        <v>672</v>
      </c>
      <c r="G7355" s="4">
        <v>5122</v>
      </c>
      <c r="H7355" t="str">
        <f>CONCATENATE(Source[[#This Row],[Subject]],TRIM(Source[[#This Row],[Course]]))</f>
        <v>HLTH5122</v>
      </c>
      <c r="I7355" t="str">
        <f>VLOOKUP(Source[[#This Row],[SubjCrse]],'Courses and Categories'!$E$2:$G$1816,3,FALSE)</f>
        <v>Noncredit Other</v>
      </c>
      <c r="J7355">
        <v>210</v>
      </c>
      <c r="K7355" t="s">
        <v>676</v>
      </c>
      <c r="L7355" t="s">
        <v>39</v>
      </c>
      <c r="M7355" t="s">
        <v>40</v>
      </c>
      <c r="N7355" t="s">
        <v>185</v>
      </c>
      <c r="O7355">
        <v>1000</v>
      </c>
      <c r="P7355">
        <v>1150</v>
      </c>
      <c r="Q7355" t="s">
        <v>694</v>
      </c>
      <c r="S7355" t="s">
        <v>61</v>
      </c>
      <c r="T7355">
        <v>1</v>
      </c>
      <c r="U7355" s="1">
        <v>43694</v>
      </c>
      <c r="V7355" s="1">
        <v>43819</v>
      </c>
      <c r="W7355" t="s">
        <v>695</v>
      </c>
      <c r="X7355" t="s">
        <v>46</v>
      </c>
      <c r="Y7355">
        <v>148</v>
      </c>
      <c r="Z7355">
        <v>148</v>
      </c>
      <c r="AA7355">
        <v>200</v>
      </c>
      <c r="AB7355">
        <v>74</v>
      </c>
      <c r="AD7355">
        <f>IF(ISBLANK(Source[[#This Row],[CrosslistID]]),1,1/COUNTIFS(Source[CrosslistID],Source[[#This Row],[CrosslistID]],Source[TermDesc],Source[[#This Row],[TermDesc]]))</f>
        <v>1</v>
      </c>
      <c r="AG7355">
        <v>0</v>
      </c>
      <c r="AH7355">
        <v>74</v>
      </c>
      <c r="AI7355">
        <v>1.9430000000000001</v>
      </c>
      <c r="AJ7355">
        <v>1.9430000000000001</v>
      </c>
      <c r="AK7355">
        <v>0.08</v>
      </c>
      <c r="AL73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1.9430000000000001</v>
      </c>
      <c r="AM7355">
        <f>IF(AND(Source[[#This Row],[Credit_Noncredit]]="Noncredit",Source[[#This Row],[FTEF]]&gt;0),Source[[#This Row],[NC XLST FTES]]*525/(437.5*Source[[#This Row],[FTEF]]),0)</f>
        <v>29.145</v>
      </c>
      <c r="AN7355">
        <f>IF(Source[[#This Row],[Credit_Noncredit]]="Credit",Source[[#This Row],[Census Enrollment]],Source[[#This Row],[Noncredit Avg. Attendance]])</f>
        <v>29.145</v>
      </c>
    </row>
    <row r="7356" spans="1:40" x14ac:dyDescent="0.25">
      <c r="A7356" t="s">
        <v>4484</v>
      </c>
      <c r="B7356" t="s">
        <v>33</v>
      </c>
      <c r="C7356" t="s">
        <v>632</v>
      </c>
      <c r="D7356" t="s">
        <v>565</v>
      </c>
      <c r="E7356" s="4">
        <v>83034</v>
      </c>
      <c r="F7356" s="4" t="s">
        <v>672</v>
      </c>
      <c r="G7356" s="4">
        <v>5122</v>
      </c>
      <c r="H7356" t="str">
        <f>CONCATENATE(Source[[#This Row],[Subject]],TRIM(Source[[#This Row],[Course]]))</f>
        <v>HLTH5122</v>
      </c>
      <c r="I7356" t="str">
        <f>VLOOKUP(Source[[#This Row],[SubjCrse]],'Courses and Categories'!$E$2:$G$1816,3,FALSE)</f>
        <v>Noncredit Other</v>
      </c>
      <c r="J7356">
        <v>211</v>
      </c>
      <c r="K7356" t="s">
        <v>676</v>
      </c>
      <c r="L7356" t="s">
        <v>39</v>
      </c>
      <c r="M7356" t="s">
        <v>40</v>
      </c>
      <c r="N7356" t="s">
        <v>180</v>
      </c>
      <c r="O7356">
        <v>1330</v>
      </c>
      <c r="P7356">
        <v>1535</v>
      </c>
      <c r="Q7356" t="s">
        <v>693</v>
      </c>
      <c r="S7356" t="s">
        <v>248</v>
      </c>
      <c r="T7356">
        <v>1</v>
      </c>
      <c r="U7356" s="1">
        <v>43694</v>
      </c>
      <c r="V7356" s="1">
        <v>43819</v>
      </c>
      <c r="W7356" t="s">
        <v>66</v>
      </c>
      <c r="X7356" t="s">
        <v>46</v>
      </c>
      <c r="Y7356">
        <v>65</v>
      </c>
      <c r="Z7356">
        <v>31</v>
      </c>
      <c r="AA7356">
        <v>60</v>
      </c>
      <c r="AB7356">
        <v>51.666699999999999</v>
      </c>
      <c r="AD7356">
        <f>IF(ISBLANK(Source[[#This Row],[CrosslistID]]),1,1/COUNTIFS(Source[CrosslistID],Source[[#This Row],[CrosslistID]],Source[TermDesc],Source[[#This Row],[TermDesc]]))</f>
        <v>1</v>
      </c>
      <c r="AG7356">
        <v>0</v>
      </c>
      <c r="AH7356">
        <v>51.666699999999999</v>
      </c>
      <c r="AI7356">
        <v>1.1220000000000001</v>
      </c>
      <c r="AJ7356">
        <v>1.1220000000000001</v>
      </c>
      <c r="AK7356">
        <v>0.08</v>
      </c>
      <c r="AL73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1.1220000000000001</v>
      </c>
      <c r="AM7356">
        <f>IF(AND(Source[[#This Row],[Credit_Noncredit]]="Noncredit",Source[[#This Row],[FTEF]]&gt;0),Source[[#This Row],[NC XLST FTES]]*525/(437.5*Source[[#This Row],[FTEF]]),0)</f>
        <v>16.830000000000002</v>
      </c>
      <c r="AN7356">
        <f>IF(Source[[#This Row],[Credit_Noncredit]]="Credit",Source[[#This Row],[Census Enrollment]],Source[[#This Row],[Noncredit Avg. Attendance]])</f>
        <v>16.830000000000002</v>
      </c>
    </row>
    <row r="7357" spans="1:40" x14ac:dyDescent="0.25">
      <c r="A7357" t="s">
        <v>4484</v>
      </c>
      <c r="B7357" t="s">
        <v>33</v>
      </c>
      <c r="C7357" t="s">
        <v>632</v>
      </c>
      <c r="D7357" t="s">
        <v>703</v>
      </c>
      <c r="E7357" s="4">
        <v>81583</v>
      </c>
      <c r="F7357" s="4" t="s">
        <v>704</v>
      </c>
      <c r="G7357" s="4">
        <v>9200</v>
      </c>
      <c r="H7357" t="str">
        <f>CONCATENATE(Source[[#This Row],[Subject]],TRIM(Source[[#This Row],[Course]]))</f>
        <v>VOCN9200</v>
      </c>
      <c r="I7357" t="str">
        <f>VLOOKUP(Source[[#This Row],[SubjCrse]],'Courses and Categories'!$E$2:$G$1816,3,FALSE)</f>
        <v>Noncredit CTE</v>
      </c>
      <c r="J7357">
        <v>201</v>
      </c>
      <c r="K7357" t="s">
        <v>705</v>
      </c>
      <c r="L7357" t="s">
        <v>87</v>
      </c>
      <c r="M7357" t="s">
        <v>40</v>
      </c>
      <c r="N7357" t="s">
        <v>4555</v>
      </c>
      <c r="O7357" t="s">
        <v>4556</v>
      </c>
      <c r="P7357" t="s">
        <v>4557</v>
      </c>
      <c r="Q7357" t="s">
        <v>4558</v>
      </c>
      <c r="R7357" t="s">
        <v>4559</v>
      </c>
      <c r="S7357" t="s">
        <v>61</v>
      </c>
      <c r="T7357" t="s">
        <v>44</v>
      </c>
      <c r="U7357" s="1">
        <v>43703</v>
      </c>
      <c r="V7357" s="1">
        <v>43817</v>
      </c>
      <c r="W7357" t="s">
        <v>4560</v>
      </c>
      <c r="X7357" t="s">
        <v>46</v>
      </c>
      <c r="Y7357">
        <v>16</v>
      </c>
      <c r="Z7357">
        <v>16</v>
      </c>
      <c r="AA7357">
        <v>16</v>
      </c>
      <c r="AB7357">
        <v>100</v>
      </c>
      <c r="AD7357">
        <f>IF(ISBLANK(Source[[#This Row],[CrosslistID]]),1,1/COUNTIFS(Source[CrosslistID],Source[[#This Row],[CrosslistID]],Source[TermDesc],Source[[#This Row],[TermDesc]]))</f>
        <v>1</v>
      </c>
      <c r="AG7357">
        <v>0</v>
      </c>
      <c r="AH7357">
        <v>100</v>
      </c>
      <c r="AI7357">
        <v>8.1590000000000007</v>
      </c>
      <c r="AJ7357">
        <v>8.1590000000000007</v>
      </c>
      <c r="AK7357">
        <v>2.1387</v>
      </c>
      <c r="AL73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8.1590000000000007</v>
      </c>
      <c r="AM7357">
        <f>IF(AND(Source[[#This Row],[Credit_Noncredit]]="Noncredit",Source[[#This Row],[FTEF]]&gt;0),Source[[#This Row],[NC XLST FTES]]*525/(437.5*Source[[#This Row],[FTEF]]),0)</f>
        <v>4.5779211670641047</v>
      </c>
      <c r="AN7357">
        <f>IF(Source[[#This Row],[Credit_Noncredit]]="Credit",Source[[#This Row],[Census Enrollment]],Source[[#This Row],[Noncredit Avg. Attendance]])</f>
        <v>4.5779211670641047</v>
      </c>
    </row>
    <row r="7358" spans="1:40" x14ac:dyDescent="0.25">
      <c r="A7358" t="s">
        <v>4484</v>
      </c>
      <c r="B7358" t="s">
        <v>33</v>
      </c>
      <c r="C7358" t="s">
        <v>632</v>
      </c>
      <c r="D7358" t="s">
        <v>712</v>
      </c>
      <c r="E7358" s="4">
        <v>83353</v>
      </c>
      <c r="F7358" s="4" t="s">
        <v>713</v>
      </c>
      <c r="G7358" s="4">
        <v>7005</v>
      </c>
      <c r="H7358" t="str">
        <f>CONCATENATE(Source[[#This Row],[Subject]],TRIM(Source[[#This Row],[Course]]))</f>
        <v>OLAD7005</v>
      </c>
      <c r="I7358" t="str">
        <f>VLOOKUP(Source[[#This Row],[SubjCrse]],'Courses and Categories'!$E$2:$G$1816,3,FALSE)</f>
        <v>Noncredit Lifelong Learning</v>
      </c>
      <c r="J7358">
        <v>701</v>
      </c>
      <c r="K7358" t="s">
        <v>714</v>
      </c>
      <c r="L7358" t="s">
        <v>39</v>
      </c>
      <c r="M7358" t="s">
        <v>40</v>
      </c>
      <c r="N7358" t="s">
        <v>185</v>
      </c>
      <c r="O7358">
        <v>1100</v>
      </c>
      <c r="P7358">
        <v>1150</v>
      </c>
      <c r="Q7358" t="s">
        <v>716</v>
      </c>
      <c r="S7358" t="s">
        <v>53</v>
      </c>
      <c r="T7358">
        <v>1</v>
      </c>
      <c r="U7358" s="1">
        <v>43694</v>
      </c>
      <c r="V7358" s="1">
        <v>43819</v>
      </c>
      <c r="W7358" t="s">
        <v>54</v>
      </c>
      <c r="X7358" t="s">
        <v>46</v>
      </c>
      <c r="Y7358">
        <v>59</v>
      </c>
      <c r="Z7358">
        <v>48</v>
      </c>
      <c r="AA7358">
        <v>100</v>
      </c>
      <c r="AB7358">
        <v>48</v>
      </c>
      <c r="AD7358">
        <f>IF(ISBLANK(Source[[#This Row],[CrosslistID]]),1,1/COUNTIFS(Source[CrosslistID],Source[[#This Row],[CrosslistID]],Source[TermDesc],Source[[#This Row],[TermDesc]]))</f>
        <v>1</v>
      </c>
      <c r="AG7358">
        <v>0</v>
      </c>
      <c r="AH7358">
        <v>48</v>
      </c>
      <c r="AI7358">
        <v>1.6779999999999999</v>
      </c>
      <c r="AJ7358">
        <v>1.6779999999999999</v>
      </c>
      <c r="AK7358">
        <v>4.1099999999999998E-2</v>
      </c>
      <c r="AL73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1.6779999999999999</v>
      </c>
      <c r="AM7358">
        <f>IF(AND(Source[[#This Row],[Credit_Noncredit]]="Noncredit",Source[[#This Row],[FTEF]]&gt;0),Source[[#This Row],[NC XLST FTES]]*525/(437.5*Source[[#This Row],[FTEF]]),0)</f>
        <v>48.992700729927009</v>
      </c>
      <c r="AN7358">
        <f>IF(Source[[#This Row],[Credit_Noncredit]]="Credit",Source[[#This Row],[Census Enrollment]],Source[[#This Row],[Noncredit Avg. Attendance]])</f>
        <v>48.992700729927009</v>
      </c>
    </row>
    <row r="7359" spans="1:40" x14ac:dyDescent="0.25">
      <c r="A7359" t="s">
        <v>4484</v>
      </c>
      <c r="B7359" t="s">
        <v>33</v>
      </c>
      <c r="C7359" t="s">
        <v>632</v>
      </c>
      <c r="D7359" t="s">
        <v>712</v>
      </c>
      <c r="E7359" s="4">
        <v>82699</v>
      </c>
      <c r="F7359" s="4" t="s">
        <v>713</v>
      </c>
      <c r="G7359" s="4">
        <v>7005</v>
      </c>
      <c r="H7359" t="str">
        <f>CONCATENATE(Source[[#This Row],[Subject]],TRIM(Source[[#This Row],[Course]]))</f>
        <v>OLAD7005</v>
      </c>
      <c r="I7359" t="str">
        <f>VLOOKUP(Source[[#This Row],[SubjCrse]],'Courses and Categories'!$E$2:$G$1816,3,FALSE)</f>
        <v>Noncredit Lifelong Learning</v>
      </c>
      <c r="J7359">
        <v>704</v>
      </c>
      <c r="K7359" t="s">
        <v>714</v>
      </c>
      <c r="L7359" t="s">
        <v>39</v>
      </c>
      <c r="M7359" t="s">
        <v>40</v>
      </c>
      <c r="N7359" t="s">
        <v>50</v>
      </c>
      <c r="O7359">
        <v>1300</v>
      </c>
      <c r="P7359">
        <v>1350</v>
      </c>
      <c r="Q7359" t="s">
        <v>718</v>
      </c>
      <c r="S7359" t="s">
        <v>53</v>
      </c>
      <c r="T7359">
        <v>1</v>
      </c>
      <c r="U7359" s="1">
        <v>43694</v>
      </c>
      <c r="V7359" s="1">
        <v>43819</v>
      </c>
      <c r="W7359" t="s">
        <v>54</v>
      </c>
      <c r="X7359" t="s">
        <v>46</v>
      </c>
      <c r="Y7359">
        <v>62</v>
      </c>
      <c r="Z7359">
        <v>56</v>
      </c>
      <c r="AA7359">
        <v>100</v>
      </c>
      <c r="AB7359">
        <v>56</v>
      </c>
      <c r="AD7359">
        <f>IF(ISBLANK(Source[[#This Row],[CrosslistID]]),1,1/COUNTIFS(Source[CrosslistID],Source[[#This Row],[CrosslistID]],Source[TermDesc],Source[[#This Row],[TermDesc]]))</f>
        <v>1</v>
      </c>
      <c r="AG7359">
        <v>0</v>
      </c>
      <c r="AH7359">
        <v>56</v>
      </c>
      <c r="AI7359">
        <v>1.337</v>
      </c>
      <c r="AJ7359">
        <v>1.337</v>
      </c>
      <c r="AK7359">
        <v>4.1099999999999998E-2</v>
      </c>
      <c r="AL73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1.337</v>
      </c>
      <c r="AM7359">
        <f>IF(AND(Source[[#This Row],[Credit_Noncredit]]="Noncredit",Source[[#This Row],[FTEF]]&gt;0),Source[[#This Row],[NC XLST FTES]]*525/(437.5*Source[[#This Row],[FTEF]]),0)</f>
        <v>39.036496350364963</v>
      </c>
      <c r="AN7359">
        <f>IF(Source[[#This Row],[Credit_Noncredit]]="Credit",Source[[#This Row],[Census Enrollment]],Source[[#This Row],[Noncredit Avg. Attendance]])</f>
        <v>39.036496350364963</v>
      </c>
    </row>
    <row r="7360" spans="1:40" x14ac:dyDescent="0.25">
      <c r="A7360" t="s">
        <v>4484</v>
      </c>
      <c r="B7360" t="s">
        <v>33</v>
      </c>
      <c r="C7360" t="s">
        <v>632</v>
      </c>
      <c r="D7360" t="s">
        <v>712</v>
      </c>
      <c r="E7360" s="4">
        <v>82695</v>
      </c>
      <c r="F7360" s="4" t="s">
        <v>713</v>
      </c>
      <c r="G7360" s="4">
        <v>7005</v>
      </c>
      <c r="H7360" t="str">
        <f>CONCATENATE(Source[[#This Row],[Subject]],TRIM(Source[[#This Row],[Course]]))</f>
        <v>OLAD7005</v>
      </c>
      <c r="I7360" t="str">
        <f>VLOOKUP(Source[[#This Row],[SubjCrse]],'Courses and Categories'!$E$2:$G$1816,3,FALSE)</f>
        <v>Noncredit Lifelong Learning</v>
      </c>
      <c r="J7360">
        <v>706</v>
      </c>
      <c r="K7360" t="s">
        <v>714</v>
      </c>
      <c r="L7360" t="s">
        <v>39</v>
      </c>
      <c r="M7360" t="s">
        <v>40</v>
      </c>
      <c r="N7360" t="s">
        <v>185</v>
      </c>
      <c r="O7360">
        <v>950</v>
      </c>
      <c r="P7360">
        <v>1040</v>
      </c>
      <c r="Q7360" t="s">
        <v>691</v>
      </c>
      <c r="S7360" t="s">
        <v>53</v>
      </c>
      <c r="T7360">
        <v>1</v>
      </c>
      <c r="U7360" s="1">
        <v>43694</v>
      </c>
      <c r="V7360" s="1">
        <v>43819</v>
      </c>
      <c r="W7360" t="s">
        <v>54</v>
      </c>
      <c r="X7360" t="s">
        <v>46</v>
      </c>
      <c r="Y7360">
        <v>92</v>
      </c>
      <c r="Z7360">
        <v>84</v>
      </c>
      <c r="AA7360">
        <v>100</v>
      </c>
      <c r="AB7360">
        <v>84</v>
      </c>
      <c r="AD7360">
        <f>IF(ISBLANK(Source[[#This Row],[CrosslistID]]),1,1/COUNTIFS(Source[CrosslistID],Source[[#This Row],[CrosslistID]],Source[TermDesc],Source[[#This Row],[TermDesc]]))</f>
        <v>1</v>
      </c>
      <c r="AG7360">
        <v>0</v>
      </c>
      <c r="AH7360">
        <v>84</v>
      </c>
      <c r="AI7360">
        <v>1.01</v>
      </c>
      <c r="AJ7360">
        <v>1.01</v>
      </c>
      <c r="AK7360">
        <v>4.1099999999999998E-2</v>
      </c>
      <c r="AL73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1.01</v>
      </c>
      <c r="AM7360">
        <f>IF(AND(Source[[#This Row],[Credit_Noncredit]]="Noncredit",Source[[#This Row],[FTEF]]&gt;0),Source[[#This Row],[NC XLST FTES]]*525/(437.5*Source[[#This Row],[FTEF]]),0)</f>
        <v>29.489051094890513</v>
      </c>
      <c r="AN7360">
        <f>IF(Source[[#This Row],[Credit_Noncredit]]="Credit",Source[[#This Row],[Census Enrollment]],Source[[#This Row],[Noncredit Avg. Attendance]])</f>
        <v>29.489051094890513</v>
      </c>
    </row>
    <row r="7361" spans="1:40" x14ac:dyDescent="0.25">
      <c r="A7361" t="s">
        <v>4484</v>
      </c>
      <c r="B7361" t="s">
        <v>33</v>
      </c>
      <c r="C7361" t="s">
        <v>632</v>
      </c>
      <c r="D7361" t="s">
        <v>712</v>
      </c>
      <c r="E7361" s="4">
        <v>82970</v>
      </c>
      <c r="F7361" s="4" t="s">
        <v>713</v>
      </c>
      <c r="G7361" s="4">
        <v>7005</v>
      </c>
      <c r="H7361" t="str">
        <f>CONCATENATE(Source[[#This Row],[Subject]],TRIM(Source[[#This Row],[Course]]))</f>
        <v>OLAD7005</v>
      </c>
      <c r="I7361" t="str">
        <f>VLOOKUP(Source[[#This Row],[SubjCrse]],'Courses and Categories'!$E$2:$G$1816,3,FALSE)</f>
        <v>Noncredit Lifelong Learning</v>
      </c>
      <c r="J7361">
        <v>707</v>
      </c>
      <c r="K7361" t="s">
        <v>714</v>
      </c>
      <c r="L7361" t="s">
        <v>39</v>
      </c>
      <c r="M7361" t="s">
        <v>40</v>
      </c>
      <c r="N7361" t="s">
        <v>50</v>
      </c>
      <c r="O7361">
        <v>1330</v>
      </c>
      <c r="P7361">
        <v>1420</v>
      </c>
      <c r="Q7361" t="s">
        <v>719</v>
      </c>
      <c r="S7361" t="s">
        <v>53</v>
      </c>
      <c r="T7361">
        <v>1</v>
      </c>
      <c r="U7361" s="1">
        <v>43694</v>
      </c>
      <c r="V7361" s="1">
        <v>43819</v>
      </c>
      <c r="W7361" t="s">
        <v>720</v>
      </c>
      <c r="X7361" t="s">
        <v>46</v>
      </c>
      <c r="Y7361">
        <v>33</v>
      </c>
      <c r="Z7361">
        <v>33</v>
      </c>
      <c r="AA7361">
        <v>100</v>
      </c>
      <c r="AB7361">
        <v>33</v>
      </c>
      <c r="AD7361">
        <f>IF(ISBLANK(Source[[#This Row],[CrosslistID]]),1,1/COUNTIFS(Source[CrosslistID],Source[[#This Row],[CrosslistID]],Source[TermDesc],Source[[#This Row],[TermDesc]]))</f>
        <v>1</v>
      </c>
      <c r="AG7361">
        <v>0</v>
      </c>
      <c r="AH7361">
        <v>33</v>
      </c>
      <c r="AI7361">
        <v>0.34300000000000003</v>
      </c>
      <c r="AJ7361">
        <v>0.34300000000000003</v>
      </c>
      <c r="AK7361">
        <v>4.1099999999999998E-2</v>
      </c>
      <c r="AL73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0.34300000000000003</v>
      </c>
      <c r="AM7361">
        <f>IF(AND(Source[[#This Row],[Credit_Noncredit]]="Noncredit",Source[[#This Row],[FTEF]]&gt;0),Source[[#This Row],[NC XLST FTES]]*525/(437.5*Source[[#This Row],[FTEF]]),0)</f>
        <v>10.014598540145986</v>
      </c>
      <c r="AN7361">
        <f>IF(Source[[#This Row],[Credit_Noncredit]]="Credit",Source[[#This Row],[Census Enrollment]],Source[[#This Row],[Noncredit Avg. Attendance]])</f>
        <v>10.014598540145986</v>
      </c>
    </row>
    <row r="7362" spans="1:40" x14ac:dyDescent="0.25">
      <c r="A7362" t="s">
        <v>4484</v>
      </c>
      <c r="B7362" t="s">
        <v>33</v>
      </c>
      <c r="C7362" t="s">
        <v>632</v>
      </c>
      <c r="D7362" t="s">
        <v>712</v>
      </c>
      <c r="E7362" s="4">
        <v>83161</v>
      </c>
      <c r="F7362" s="4" t="s">
        <v>713</v>
      </c>
      <c r="G7362" s="4">
        <v>7005</v>
      </c>
      <c r="H7362" t="str">
        <f>CONCATENATE(Source[[#This Row],[Subject]],TRIM(Source[[#This Row],[Course]]))</f>
        <v>OLAD7005</v>
      </c>
      <c r="I7362" t="str">
        <f>VLOOKUP(Source[[#This Row],[SubjCrse]],'Courses and Categories'!$E$2:$G$1816,3,FALSE)</f>
        <v>Noncredit Lifelong Learning</v>
      </c>
      <c r="J7362">
        <v>710</v>
      </c>
      <c r="K7362" t="s">
        <v>714</v>
      </c>
      <c r="L7362" t="s">
        <v>39</v>
      </c>
      <c r="M7362" t="s">
        <v>40</v>
      </c>
      <c r="N7362" t="s">
        <v>50</v>
      </c>
      <c r="O7362">
        <v>900</v>
      </c>
      <c r="P7362">
        <v>950</v>
      </c>
      <c r="Q7362" t="s">
        <v>686</v>
      </c>
      <c r="S7362" t="s">
        <v>53</v>
      </c>
      <c r="T7362">
        <v>1</v>
      </c>
      <c r="U7362" s="1">
        <v>43694</v>
      </c>
      <c r="V7362" s="1">
        <v>43819</v>
      </c>
      <c r="W7362" t="s">
        <v>721</v>
      </c>
      <c r="X7362" t="s">
        <v>46</v>
      </c>
      <c r="Y7362">
        <v>38</v>
      </c>
      <c r="Z7362">
        <v>38</v>
      </c>
      <c r="AA7362">
        <v>100</v>
      </c>
      <c r="AB7362">
        <v>38</v>
      </c>
      <c r="AD7362">
        <f>IF(ISBLANK(Source[[#This Row],[CrosslistID]]),1,1/COUNTIFS(Source[CrosslistID],Source[[#This Row],[CrosslistID]],Source[TermDesc],Source[[#This Row],[TermDesc]]))</f>
        <v>1</v>
      </c>
      <c r="AG7362">
        <v>0</v>
      </c>
      <c r="AH7362">
        <v>38</v>
      </c>
      <c r="AI7362">
        <v>0.56000000000000005</v>
      </c>
      <c r="AJ7362">
        <v>0.56000000000000005</v>
      </c>
      <c r="AK7362">
        <v>4.1099999999999998E-2</v>
      </c>
      <c r="AL73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0.56000000000000005</v>
      </c>
      <c r="AM7362">
        <f>IF(AND(Source[[#This Row],[Credit_Noncredit]]="Noncredit",Source[[#This Row],[FTEF]]&gt;0),Source[[#This Row],[NC XLST FTES]]*525/(437.5*Source[[#This Row],[FTEF]]),0)</f>
        <v>16.350364963503651</v>
      </c>
      <c r="AN7362">
        <f>IF(Source[[#This Row],[Credit_Noncredit]]="Credit",Source[[#This Row],[Census Enrollment]],Source[[#This Row],[Noncredit Avg. Attendance]])</f>
        <v>16.350364963503651</v>
      </c>
    </row>
    <row r="7363" spans="1:40" x14ac:dyDescent="0.25">
      <c r="A7363" t="s">
        <v>4484</v>
      </c>
      <c r="B7363" t="s">
        <v>33</v>
      </c>
      <c r="C7363" t="s">
        <v>632</v>
      </c>
      <c r="D7363" t="s">
        <v>712</v>
      </c>
      <c r="E7363" s="4">
        <v>83356</v>
      </c>
      <c r="F7363" s="4" t="s">
        <v>713</v>
      </c>
      <c r="G7363" s="4">
        <v>7005</v>
      </c>
      <c r="H7363" t="str">
        <f>CONCATENATE(Source[[#This Row],[Subject]],TRIM(Source[[#This Row],[Course]]))</f>
        <v>OLAD7005</v>
      </c>
      <c r="I7363" t="str">
        <f>VLOOKUP(Source[[#This Row],[SubjCrse]],'Courses and Categories'!$E$2:$G$1816,3,FALSE)</f>
        <v>Noncredit Lifelong Learning</v>
      </c>
      <c r="J7363">
        <v>711</v>
      </c>
      <c r="K7363" t="s">
        <v>714</v>
      </c>
      <c r="L7363" t="s">
        <v>39</v>
      </c>
      <c r="M7363" t="s">
        <v>40</v>
      </c>
      <c r="N7363" t="s">
        <v>41</v>
      </c>
      <c r="O7363">
        <v>1250</v>
      </c>
      <c r="P7363">
        <v>1340</v>
      </c>
      <c r="Q7363" t="s">
        <v>715</v>
      </c>
      <c r="S7363" t="s">
        <v>53</v>
      </c>
      <c r="T7363">
        <v>1</v>
      </c>
      <c r="U7363" s="1">
        <v>43694</v>
      </c>
      <c r="V7363" s="1">
        <v>43819</v>
      </c>
      <c r="W7363" t="s">
        <v>54</v>
      </c>
      <c r="X7363" t="s">
        <v>46</v>
      </c>
      <c r="Y7363">
        <v>78</v>
      </c>
      <c r="Z7363">
        <v>71</v>
      </c>
      <c r="AA7363">
        <v>100</v>
      </c>
      <c r="AB7363">
        <v>71</v>
      </c>
      <c r="AD7363">
        <f>IF(ISBLANK(Source[[#This Row],[CrosslistID]]),1,1/COUNTIFS(Source[CrosslistID],Source[[#This Row],[CrosslistID]],Source[TermDesc],Source[[#This Row],[TermDesc]]))</f>
        <v>1</v>
      </c>
      <c r="AG7363">
        <v>0</v>
      </c>
      <c r="AH7363">
        <v>71</v>
      </c>
      <c r="AI7363">
        <v>1.335</v>
      </c>
      <c r="AJ7363">
        <v>1.335</v>
      </c>
      <c r="AK7363">
        <v>4.1099999999999998E-2</v>
      </c>
      <c r="AL73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1.335</v>
      </c>
      <c r="AM7363">
        <f>IF(AND(Source[[#This Row],[Credit_Noncredit]]="Noncredit",Source[[#This Row],[FTEF]]&gt;0),Source[[#This Row],[NC XLST FTES]]*525/(437.5*Source[[#This Row],[FTEF]]),0)</f>
        <v>38.978102189781026</v>
      </c>
      <c r="AN7363">
        <f>IF(Source[[#This Row],[Credit_Noncredit]]="Credit",Source[[#This Row],[Census Enrollment]],Source[[#This Row],[Noncredit Avg. Attendance]])</f>
        <v>38.978102189781026</v>
      </c>
    </row>
    <row r="7364" spans="1:40" x14ac:dyDescent="0.25">
      <c r="A7364" t="s">
        <v>4484</v>
      </c>
      <c r="B7364" t="s">
        <v>33</v>
      </c>
      <c r="C7364" t="s">
        <v>632</v>
      </c>
      <c r="D7364" t="s">
        <v>712</v>
      </c>
      <c r="E7364" s="4">
        <v>83357</v>
      </c>
      <c r="F7364" s="4" t="s">
        <v>713</v>
      </c>
      <c r="G7364" s="4">
        <v>7005</v>
      </c>
      <c r="H7364" t="str">
        <f>CONCATENATE(Source[[#This Row],[Subject]],TRIM(Source[[#This Row],[Course]]))</f>
        <v>OLAD7005</v>
      </c>
      <c r="I7364" t="str">
        <f>VLOOKUP(Source[[#This Row],[SubjCrse]],'Courses and Categories'!$E$2:$G$1816,3,FALSE)</f>
        <v>Noncredit Lifelong Learning</v>
      </c>
      <c r="J7364">
        <v>712</v>
      </c>
      <c r="K7364" t="s">
        <v>714</v>
      </c>
      <c r="L7364" t="s">
        <v>39</v>
      </c>
      <c r="M7364" t="s">
        <v>40</v>
      </c>
      <c r="N7364" t="s">
        <v>180</v>
      </c>
      <c r="O7364">
        <v>1000</v>
      </c>
      <c r="P7364">
        <v>1050</v>
      </c>
      <c r="Q7364" t="s">
        <v>717</v>
      </c>
      <c r="S7364" t="s">
        <v>53</v>
      </c>
      <c r="T7364">
        <v>1</v>
      </c>
      <c r="U7364" s="1">
        <v>43694</v>
      </c>
      <c r="V7364" s="1">
        <v>43819</v>
      </c>
      <c r="W7364" t="s">
        <v>54</v>
      </c>
      <c r="X7364" t="s">
        <v>46</v>
      </c>
      <c r="Y7364">
        <v>36</v>
      </c>
      <c r="Z7364">
        <v>34</v>
      </c>
      <c r="AA7364">
        <v>100</v>
      </c>
      <c r="AB7364">
        <v>34</v>
      </c>
      <c r="AD7364">
        <f>IF(ISBLANK(Source[[#This Row],[CrosslistID]]),1,1/COUNTIFS(Source[CrosslistID],Source[[#This Row],[CrosslistID]],Source[TermDesc],Source[[#This Row],[TermDesc]]))</f>
        <v>1</v>
      </c>
      <c r="AG7364">
        <v>0</v>
      </c>
      <c r="AH7364">
        <v>34</v>
      </c>
      <c r="AI7364">
        <v>0.78300000000000003</v>
      </c>
      <c r="AJ7364">
        <v>0.78300000000000003</v>
      </c>
      <c r="AK7364">
        <v>4.1099999999999998E-2</v>
      </c>
      <c r="AL736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0.78300000000000003</v>
      </c>
      <c r="AM7364">
        <f>IF(AND(Source[[#This Row],[Credit_Noncredit]]="Noncredit",Source[[#This Row],[FTEF]]&gt;0),Source[[#This Row],[NC XLST FTES]]*525/(437.5*Source[[#This Row],[FTEF]]),0)</f>
        <v>22.861313868613138</v>
      </c>
      <c r="AN7364">
        <f>IF(Source[[#This Row],[Credit_Noncredit]]="Credit",Source[[#This Row],[Census Enrollment]],Source[[#This Row],[Noncredit Avg. Attendance]])</f>
        <v>22.861313868613138</v>
      </c>
    </row>
    <row r="7365" spans="1:40" x14ac:dyDescent="0.25">
      <c r="A7365" t="s">
        <v>4484</v>
      </c>
      <c r="B7365" t="s">
        <v>33</v>
      </c>
      <c r="C7365" t="s">
        <v>632</v>
      </c>
      <c r="D7365" t="s">
        <v>712</v>
      </c>
      <c r="E7365" s="4">
        <v>83359</v>
      </c>
      <c r="F7365" s="4" t="s">
        <v>713</v>
      </c>
      <c r="G7365" s="4">
        <v>7005</v>
      </c>
      <c r="H7365" t="str">
        <f>CONCATENATE(Source[[#This Row],[Subject]],TRIM(Source[[#This Row],[Course]]))</f>
        <v>OLAD7005</v>
      </c>
      <c r="I7365" t="str">
        <f>VLOOKUP(Source[[#This Row],[SubjCrse]],'Courses and Categories'!$E$2:$G$1816,3,FALSE)</f>
        <v>Noncredit Lifelong Learning</v>
      </c>
      <c r="J7365">
        <v>714</v>
      </c>
      <c r="K7365" t="s">
        <v>714</v>
      </c>
      <c r="L7365" t="s">
        <v>39</v>
      </c>
      <c r="M7365" t="s">
        <v>40</v>
      </c>
      <c r="N7365" t="s">
        <v>180</v>
      </c>
      <c r="O7365">
        <v>1300</v>
      </c>
      <c r="P7365">
        <v>1350</v>
      </c>
      <c r="Q7365" t="s">
        <v>718</v>
      </c>
      <c r="S7365" t="s">
        <v>53</v>
      </c>
      <c r="T7365">
        <v>1</v>
      </c>
      <c r="U7365" s="1">
        <v>43694</v>
      </c>
      <c r="V7365" s="1">
        <v>43819</v>
      </c>
      <c r="W7365" t="s">
        <v>54</v>
      </c>
      <c r="X7365" t="s">
        <v>46</v>
      </c>
      <c r="Y7365">
        <v>73</v>
      </c>
      <c r="Z7365">
        <v>66</v>
      </c>
      <c r="AA7365">
        <v>100</v>
      </c>
      <c r="AB7365">
        <v>66</v>
      </c>
      <c r="AD7365">
        <f>IF(ISBLANK(Source[[#This Row],[CrosslistID]]),1,1/COUNTIFS(Source[CrosslistID],Source[[#This Row],[CrosslistID]],Source[TermDesc],Source[[#This Row],[TermDesc]]))</f>
        <v>1</v>
      </c>
      <c r="AG7365">
        <v>0</v>
      </c>
      <c r="AH7365">
        <v>66</v>
      </c>
      <c r="AI7365">
        <v>1.385</v>
      </c>
      <c r="AJ7365">
        <v>1.385</v>
      </c>
      <c r="AK7365">
        <v>4.1099999999999998E-2</v>
      </c>
      <c r="AL736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1.385</v>
      </c>
      <c r="AM7365">
        <f>IF(AND(Source[[#This Row],[Credit_Noncredit]]="Noncredit",Source[[#This Row],[FTEF]]&gt;0),Source[[#This Row],[NC XLST FTES]]*525/(437.5*Source[[#This Row],[FTEF]]),0)</f>
        <v>40.43795620437956</v>
      </c>
      <c r="AN7365">
        <f>IF(Source[[#This Row],[Credit_Noncredit]]="Credit",Source[[#This Row],[Census Enrollment]],Source[[#This Row],[Noncredit Avg. Attendance]])</f>
        <v>40.43795620437956</v>
      </c>
    </row>
    <row r="7366" spans="1:40" x14ac:dyDescent="0.25">
      <c r="A7366" t="s">
        <v>4484</v>
      </c>
      <c r="B7366" t="s">
        <v>33</v>
      </c>
      <c r="C7366" t="s">
        <v>632</v>
      </c>
      <c r="D7366" t="s">
        <v>712</v>
      </c>
      <c r="E7366" s="4">
        <v>82700</v>
      </c>
      <c r="F7366" s="4" t="s">
        <v>713</v>
      </c>
      <c r="G7366" s="4">
        <v>7007</v>
      </c>
      <c r="H7366" t="str">
        <f>CONCATENATE(Source[[#This Row],[Subject]],TRIM(Source[[#This Row],[Course]]))</f>
        <v>OLAD7007</v>
      </c>
      <c r="I7366" t="str">
        <f>VLOOKUP(Source[[#This Row],[SubjCrse]],'Courses and Categories'!$E$2:$G$1816,3,FALSE)</f>
        <v>Noncredit Lifelong Learning</v>
      </c>
      <c r="J7366">
        <v>701</v>
      </c>
      <c r="K7366" t="s">
        <v>722</v>
      </c>
      <c r="L7366" t="s">
        <v>39</v>
      </c>
      <c r="M7366" t="s">
        <v>40</v>
      </c>
      <c r="N7366" t="s">
        <v>180</v>
      </c>
      <c r="O7366">
        <v>1000</v>
      </c>
      <c r="P7366">
        <v>1150</v>
      </c>
      <c r="Q7366" t="s">
        <v>694</v>
      </c>
      <c r="S7366" t="s">
        <v>53</v>
      </c>
      <c r="T7366">
        <v>1</v>
      </c>
      <c r="U7366" s="1">
        <v>43694</v>
      </c>
      <c r="V7366" s="1">
        <v>43819</v>
      </c>
      <c r="W7366" t="s">
        <v>723</v>
      </c>
      <c r="X7366" t="s">
        <v>46</v>
      </c>
      <c r="Y7366">
        <v>83</v>
      </c>
      <c r="Z7366">
        <v>80</v>
      </c>
      <c r="AA7366">
        <v>50</v>
      </c>
      <c r="AB7366">
        <v>160</v>
      </c>
      <c r="AD7366">
        <f>IF(ISBLANK(Source[[#This Row],[CrosslistID]]),1,1/COUNTIFS(Source[CrosslistID],Source[[#This Row],[CrosslistID]],Source[TermDesc],Source[[#This Row],[TermDesc]]))</f>
        <v>1</v>
      </c>
      <c r="AG7366">
        <v>0</v>
      </c>
      <c r="AH7366">
        <v>160</v>
      </c>
      <c r="AI7366">
        <v>1.7410000000000001</v>
      </c>
      <c r="AJ7366">
        <v>1.7410000000000001</v>
      </c>
      <c r="AK7366">
        <v>8.2299999999999998E-2</v>
      </c>
      <c r="AL736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1.7410000000000001</v>
      </c>
      <c r="AM7366">
        <f>IF(AND(Source[[#This Row],[Credit_Noncredit]]="Noncredit",Source[[#This Row],[FTEF]]&gt;0),Source[[#This Row],[NC XLST FTES]]*525/(437.5*Source[[#This Row],[FTEF]]),0)</f>
        <v>25.38517618469016</v>
      </c>
      <c r="AN7366">
        <f>IF(Source[[#This Row],[Credit_Noncredit]]="Credit",Source[[#This Row],[Census Enrollment]],Source[[#This Row],[Noncredit Avg. Attendance]])</f>
        <v>25.38517618469016</v>
      </c>
    </row>
    <row r="7367" spans="1:40" x14ac:dyDescent="0.25">
      <c r="A7367" t="s">
        <v>4484</v>
      </c>
      <c r="B7367" t="s">
        <v>33</v>
      </c>
      <c r="C7367" t="s">
        <v>632</v>
      </c>
      <c r="D7367" t="s">
        <v>712</v>
      </c>
      <c r="E7367" s="4">
        <v>82702</v>
      </c>
      <c r="F7367" s="4" t="s">
        <v>713</v>
      </c>
      <c r="G7367" s="4">
        <v>7007</v>
      </c>
      <c r="H7367" t="str">
        <f>CONCATENATE(Source[[#This Row],[Subject]],TRIM(Source[[#This Row],[Course]]))</f>
        <v>OLAD7007</v>
      </c>
      <c r="I7367" t="str">
        <f>VLOOKUP(Source[[#This Row],[SubjCrse]],'Courses and Categories'!$E$2:$G$1816,3,FALSE)</f>
        <v>Noncredit Lifelong Learning</v>
      </c>
      <c r="J7367">
        <v>703</v>
      </c>
      <c r="K7367" t="s">
        <v>722</v>
      </c>
      <c r="L7367" t="s">
        <v>39</v>
      </c>
      <c r="M7367" t="s">
        <v>40</v>
      </c>
      <c r="N7367" t="s">
        <v>50</v>
      </c>
      <c r="O7367">
        <v>1000</v>
      </c>
      <c r="P7367">
        <v>1150</v>
      </c>
      <c r="Q7367" t="s">
        <v>694</v>
      </c>
      <c r="S7367" t="s">
        <v>53</v>
      </c>
      <c r="T7367">
        <v>1</v>
      </c>
      <c r="U7367" s="1">
        <v>43694</v>
      </c>
      <c r="V7367" s="1">
        <v>43819</v>
      </c>
      <c r="W7367" t="s">
        <v>723</v>
      </c>
      <c r="X7367" t="s">
        <v>46</v>
      </c>
      <c r="Y7367">
        <v>83</v>
      </c>
      <c r="Z7367">
        <v>80</v>
      </c>
      <c r="AA7367">
        <v>50</v>
      </c>
      <c r="AB7367">
        <v>160</v>
      </c>
      <c r="AD7367">
        <f>IF(ISBLANK(Source[[#This Row],[CrosslistID]]),1,1/COUNTIFS(Source[CrosslistID],Source[[#This Row],[CrosslistID]],Source[TermDesc],Source[[#This Row],[TermDesc]]))</f>
        <v>1</v>
      </c>
      <c r="AG7367">
        <v>0</v>
      </c>
      <c r="AH7367">
        <v>160</v>
      </c>
      <c r="AI7367">
        <v>1.802</v>
      </c>
      <c r="AJ7367">
        <v>1.802</v>
      </c>
      <c r="AK7367">
        <v>8.2299999999999998E-2</v>
      </c>
      <c r="AL736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1.802</v>
      </c>
      <c r="AM7367">
        <f>IF(AND(Source[[#This Row],[Credit_Noncredit]]="Noncredit",Source[[#This Row],[FTEF]]&gt;0),Source[[#This Row],[NC XLST FTES]]*525/(437.5*Source[[#This Row],[FTEF]]),0)</f>
        <v>26.274605103280681</v>
      </c>
      <c r="AN7367">
        <f>IF(Source[[#This Row],[Credit_Noncredit]]="Credit",Source[[#This Row],[Census Enrollment]],Source[[#This Row],[Noncredit Avg. Attendance]])</f>
        <v>26.274605103280681</v>
      </c>
    </row>
    <row r="7368" spans="1:40" x14ac:dyDescent="0.25">
      <c r="A7368" t="s">
        <v>4484</v>
      </c>
      <c r="B7368" t="s">
        <v>33</v>
      </c>
      <c r="C7368" t="s">
        <v>632</v>
      </c>
      <c r="D7368" t="s">
        <v>712</v>
      </c>
      <c r="E7368" s="4">
        <v>83591</v>
      </c>
      <c r="F7368" s="4" t="s">
        <v>713</v>
      </c>
      <c r="G7368" s="4">
        <v>7007</v>
      </c>
      <c r="H7368" t="str">
        <f>CONCATENATE(Source[[#This Row],[Subject]],TRIM(Source[[#This Row],[Course]]))</f>
        <v>OLAD7007</v>
      </c>
      <c r="I7368" t="str">
        <f>VLOOKUP(Source[[#This Row],[SubjCrse]],'Courses and Categories'!$E$2:$G$1816,3,FALSE)</f>
        <v>Noncredit Lifelong Learning</v>
      </c>
      <c r="J7368">
        <v>704</v>
      </c>
      <c r="K7368" t="s">
        <v>722</v>
      </c>
      <c r="L7368" t="s">
        <v>39</v>
      </c>
      <c r="M7368" t="s">
        <v>40</v>
      </c>
      <c r="N7368" t="s">
        <v>50</v>
      </c>
      <c r="O7368">
        <v>1000</v>
      </c>
      <c r="P7368">
        <v>1150</v>
      </c>
      <c r="Q7368" t="s">
        <v>64</v>
      </c>
      <c r="S7368" t="s">
        <v>65</v>
      </c>
      <c r="T7368">
        <v>1</v>
      </c>
      <c r="U7368" s="1">
        <v>43694</v>
      </c>
      <c r="V7368" s="1">
        <v>43819</v>
      </c>
      <c r="W7368" t="s">
        <v>54</v>
      </c>
      <c r="X7368" t="s">
        <v>46</v>
      </c>
      <c r="Y7368">
        <v>99</v>
      </c>
      <c r="Z7368">
        <v>99</v>
      </c>
      <c r="AA7368">
        <v>100</v>
      </c>
      <c r="AB7368">
        <v>99</v>
      </c>
      <c r="AD7368">
        <f>IF(ISBLANK(Source[[#This Row],[CrosslistID]]),1,1/COUNTIFS(Source[CrosslistID],Source[[#This Row],[CrosslistID]],Source[TermDesc],Source[[#This Row],[TermDesc]]))</f>
        <v>1</v>
      </c>
      <c r="AG7368">
        <v>0</v>
      </c>
      <c r="AH7368">
        <v>99</v>
      </c>
      <c r="AI7368">
        <v>1.798</v>
      </c>
      <c r="AJ7368">
        <v>1.798</v>
      </c>
      <c r="AK7368">
        <v>8.2299999999999998E-2</v>
      </c>
      <c r="AL736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1.798</v>
      </c>
      <c r="AM7368">
        <f>IF(AND(Source[[#This Row],[Credit_Noncredit]]="Noncredit",Source[[#This Row],[FTEF]]&gt;0),Source[[#This Row],[NC XLST FTES]]*525/(437.5*Source[[#This Row],[FTEF]]),0)</f>
        <v>26.216281895504252</v>
      </c>
      <c r="AN7368">
        <f>IF(Source[[#This Row],[Credit_Noncredit]]="Credit",Source[[#This Row],[Census Enrollment]],Source[[#This Row],[Noncredit Avg. Attendance]])</f>
        <v>26.216281895504252</v>
      </c>
    </row>
    <row r="7369" spans="1:40" x14ac:dyDescent="0.25">
      <c r="A7369" t="s">
        <v>4484</v>
      </c>
      <c r="B7369" t="s">
        <v>33</v>
      </c>
      <c r="C7369" t="s">
        <v>632</v>
      </c>
      <c r="D7369" t="s">
        <v>712</v>
      </c>
      <c r="E7369" s="4">
        <v>83548</v>
      </c>
      <c r="F7369" s="4" t="s">
        <v>713</v>
      </c>
      <c r="G7369" s="4">
        <v>7203</v>
      </c>
      <c r="H7369" t="str">
        <f>CONCATENATE(Source[[#This Row],[Subject]],TRIM(Source[[#This Row],[Course]]))</f>
        <v>OLAD7203</v>
      </c>
      <c r="I7369" t="str">
        <f>VLOOKUP(Source[[#This Row],[SubjCrse]],'Courses and Categories'!$E$2:$G$1816,3,FALSE)</f>
        <v>Noncredit Lifelong Learning</v>
      </c>
      <c r="J7369">
        <v>700</v>
      </c>
      <c r="K7369" t="s">
        <v>725</v>
      </c>
      <c r="L7369" t="s">
        <v>39</v>
      </c>
      <c r="M7369" t="s">
        <v>40</v>
      </c>
      <c r="N7369" t="s">
        <v>180</v>
      </c>
      <c r="O7369">
        <v>1600</v>
      </c>
      <c r="P7369">
        <v>1650</v>
      </c>
      <c r="Q7369" t="s">
        <v>683</v>
      </c>
      <c r="S7369" t="s">
        <v>53</v>
      </c>
      <c r="T7369">
        <v>1</v>
      </c>
      <c r="U7369" s="1">
        <v>43694</v>
      </c>
      <c r="V7369" s="1">
        <v>43819</v>
      </c>
      <c r="W7369" t="s">
        <v>54</v>
      </c>
      <c r="X7369" t="s">
        <v>46</v>
      </c>
      <c r="Y7369">
        <v>137</v>
      </c>
      <c r="Z7369">
        <v>96</v>
      </c>
      <c r="AA7369">
        <v>100</v>
      </c>
      <c r="AB7369">
        <v>96</v>
      </c>
      <c r="AD7369">
        <f>IF(ISBLANK(Source[[#This Row],[CrosslistID]]),1,1/COUNTIFS(Source[CrosslistID],Source[[#This Row],[CrosslistID]],Source[TermDesc],Source[[#This Row],[TermDesc]]))</f>
        <v>1</v>
      </c>
      <c r="AG7369">
        <v>0</v>
      </c>
      <c r="AH7369">
        <v>96</v>
      </c>
      <c r="AI7369">
        <v>0.88</v>
      </c>
      <c r="AJ7369">
        <v>0.88</v>
      </c>
      <c r="AK7369">
        <v>4.1099999999999998E-2</v>
      </c>
      <c r="AL736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0.88</v>
      </c>
      <c r="AM7369">
        <f>IF(AND(Source[[#This Row],[Credit_Noncredit]]="Noncredit",Source[[#This Row],[FTEF]]&gt;0),Source[[#This Row],[NC XLST FTES]]*525/(437.5*Source[[#This Row],[FTEF]]),0)</f>
        <v>25.693430656934307</v>
      </c>
      <c r="AN7369">
        <f>IF(Source[[#This Row],[Credit_Noncredit]]="Credit",Source[[#This Row],[Census Enrollment]],Source[[#This Row],[Noncredit Avg. Attendance]])</f>
        <v>25.693430656934307</v>
      </c>
    </row>
    <row r="7370" spans="1:40" x14ac:dyDescent="0.25">
      <c r="A7370" t="s">
        <v>4484</v>
      </c>
      <c r="B7370" t="s">
        <v>33</v>
      </c>
      <c r="C7370" t="s">
        <v>632</v>
      </c>
      <c r="D7370" t="s">
        <v>712</v>
      </c>
      <c r="E7370" s="4">
        <v>83572</v>
      </c>
      <c r="F7370" s="4" t="s">
        <v>713</v>
      </c>
      <c r="G7370" s="4">
        <v>7203</v>
      </c>
      <c r="H7370" t="str">
        <f>CONCATENATE(Source[[#This Row],[Subject]],TRIM(Source[[#This Row],[Course]]))</f>
        <v>OLAD7203</v>
      </c>
      <c r="I7370" t="str">
        <f>VLOOKUP(Source[[#This Row],[SubjCrse]],'Courses and Categories'!$E$2:$G$1816,3,FALSE)</f>
        <v>Noncredit Lifelong Learning</v>
      </c>
      <c r="J7370">
        <v>702</v>
      </c>
      <c r="K7370" t="s">
        <v>725</v>
      </c>
      <c r="L7370" t="s">
        <v>39</v>
      </c>
      <c r="M7370" t="s">
        <v>40</v>
      </c>
      <c r="N7370" t="s">
        <v>91</v>
      </c>
      <c r="O7370">
        <v>1230</v>
      </c>
      <c r="P7370">
        <v>1320</v>
      </c>
      <c r="Q7370" t="s">
        <v>727</v>
      </c>
      <c r="S7370" t="s">
        <v>53</v>
      </c>
      <c r="T7370">
        <v>1</v>
      </c>
      <c r="U7370" s="1">
        <v>43694</v>
      </c>
      <c r="V7370" s="1">
        <v>43819</v>
      </c>
      <c r="W7370" t="s">
        <v>731</v>
      </c>
      <c r="X7370" t="s">
        <v>46</v>
      </c>
      <c r="Y7370">
        <v>55</v>
      </c>
      <c r="Z7370">
        <v>53</v>
      </c>
      <c r="AA7370">
        <v>100</v>
      </c>
      <c r="AB7370">
        <v>53</v>
      </c>
      <c r="AD7370">
        <f>IF(ISBLANK(Source[[#This Row],[CrosslistID]]),1,1/COUNTIFS(Source[CrosslistID],Source[[#This Row],[CrosslistID]],Source[TermDesc],Source[[#This Row],[TermDesc]]))</f>
        <v>1</v>
      </c>
      <c r="AG7370">
        <v>0</v>
      </c>
      <c r="AH7370">
        <v>53</v>
      </c>
      <c r="AI7370">
        <v>0.67800000000000005</v>
      </c>
      <c r="AJ7370">
        <v>0.67800000000000005</v>
      </c>
      <c r="AK7370">
        <v>4.1099999999999998E-2</v>
      </c>
      <c r="AL737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0.67800000000000005</v>
      </c>
      <c r="AM7370">
        <f>IF(AND(Source[[#This Row],[Credit_Noncredit]]="Noncredit",Source[[#This Row],[FTEF]]&gt;0),Source[[#This Row],[NC XLST FTES]]*525/(437.5*Source[[#This Row],[FTEF]]),0)</f>
        <v>19.795620437956206</v>
      </c>
      <c r="AN7370">
        <f>IF(Source[[#This Row],[Credit_Noncredit]]="Credit",Source[[#This Row],[Census Enrollment]],Source[[#This Row],[Noncredit Avg. Attendance]])</f>
        <v>19.795620437956206</v>
      </c>
    </row>
    <row r="7371" spans="1:40" x14ac:dyDescent="0.25">
      <c r="A7371" t="s">
        <v>4484</v>
      </c>
      <c r="B7371" t="s">
        <v>33</v>
      </c>
      <c r="C7371" t="s">
        <v>632</v>
      </c>
      <c r="D7371" t="s">
        <v>712</v>
      </c>
      <c r="E7371" s="4">
        <v>82680</v>
      </c>
      <c r="F7371" s="4" t="s">
        <v>713</v>
      </c>
      <c r="G7371" s="4">
        <v>7203</v>
      </c>
      <c r="H7371" t="str">
        <f>CONCATENATE(Source[[#This Row],[Subject]],TRIM(Source[[#This Row],[Course]]))</f>
        <v>OLAD7203</v>
      </c>
      <c r="I7371" t="str">
        <f>VLOOKUP(Source[[#This Row],[SubjCrse]],'Courses and Categories'!$E$2:$G$1816,3,FALSE)</f>
        <v>Noncredit Lifelong Learning</v>
      </c>
      <c r="J7371">
        <v>704</v>
      </c>
      <c r="K7371" t="s">
        <v>725</v>
      </c>
      <c r="L7371" t="s">
        <v>39</v>
      </c>
      <c r="M7371" t="s">
        <v>40</v>
      </c>
      <c r="N7371" t="s">
        <v>185</v>
      </c>
      <c r="O7371">
        <v>1000</v>
      </c>
      <c r="P7371">
        <v>1050</v>
      </c>
      <c r="Q7371" t="s">
        <v>697</v>
      </c>
      <c r="S7371" t="s">
        <v>53</v>
      </c>
      <c r="T7371">
        <v>1</v>
      </c>
      <c r="U7371" s="1">
        <v>43694</v>
      </c>
      <c r="V7371" s="1">
        <v>43819</v>
      </c>
      <c r="W7371" t="s">
        <v>731</v>
      </c>
      <c r="X7371" t="s">
        <v>46</v>
      </c>
      <c r="Y7371">
        <v>52</v>
      </c>
      <c r="Z7371">
        <v>52</v>
      </c>
      <c r="AA7371">
        <v>100</v>
      </c>
      <c r="AB7371">
        <v>52</v>
      </c>
      <c r="AD7371">
        <f>IF(ISBLANK(Source[[#This Row],[CrosslistID]]),1,1/COUNTIFS(Source[CrosslistID],Source[[#This Row],[CrosslistID]],Source[TermDesc],Source[[#This Row],[TermDesc]]))</f>
        <v>1</v>
      </c>
      <c r="AG7371">
        <v>0</v>
      </c>
      <c r="AH7371">
        <v>52</v>
      </c>
      <c r="AI7371">
        <v>0.72199999999999998</v>
      </c>
      <c r="AJ7371">
        <v>0.72199999999999998</v>
      </c>
      <c r="AK7371">
        <v>4.1099999999999998E-2</v>
      </c>
      <c r="AL737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0.72199999999999998</v>
      </c>
      <c r="AM7371">
        <f>IF(AND(Source[[#This Row],[Credit_Noncredit]]="Noncredit",Source[[#This Row],[FTEF]]&gt;0),Source[[#This Row],[NC XLST FTES]]*525/(437.5*Source[[#This Row],[FTEF]]),0)</f>
        <v>21.080291970802921</v>
      </c>
      <c r="AN7371">
        <f>IF(Source[[#This Row],[Credit_Noncredit]]="Credit",Source[[#This Row],[Census Enrollment]],Source[[#This Row],[Noncredit Avg. Attendance]])</f>
        <v>21.080291970802921</v>
      </c>
    </row>
    <row r="7372" spans="1:40" x14ac:dyDescent="0.25">
      <c r="A7372" t="s">
        <v>4484</v>
      </c>
      <c r="B7372" t="s">
        <v>33</v>
      </c>
      <c r="C7372" t="s">
        <v>632</v>
      </c>
      <c r="D7372" t="s">
        <v>712</v>
      </c>
      <c r="E7372" s="4">
        <v>82681</v>
      </c>
      <c r="F7372" s="4" t="s">
        <v>713</v>
      </c>
      <c r="G7372" s="4">
        <v>7203</v>
      </c>
      <c r="H7372" t="str">
        <f>CONCATENATE(Source[[#This Row],[Subject]],TRIM(Source[[#This Row],[Course]]))</f>
        <v>OLAD7203</v>
      </c>
      <c r="I7372" t="str">
        <f>VLOOKUP(Source[[#This Row],[SubjCrse]],'Courses and Categories'!$E$2:$G$1816,3,FALSE)</f>
        <v>Noncredit Lifelong Learning</v>
      </c>
      <c r="J7372">
        <v>705</v>
      </c>
      <c r="K7372" t="s">
        <v>725</v>
      </c>
      <c r="L7372" t="s">
        <v>39</v>
      </c>
      <c r="M7372" t="s">
        <v>40</v>
      </c>
      <c r="N7372" t="s">
        <v>185</v>
      </c>
      <c r="O7372">
        <v>1500</v>
      </c>
      <c r="P7372">
        <v>1550</v>
      </c>
      <c r="Q7372" t="s">
        <v>681</v>
      </c>
      <c r="S7372" t="s">
        <v>53</v>
      </c>
      <c r="T7372">
        <v>1</v>
      </c>
      <c r="U7372" s="1">
        <v>43694</v>
      </c>
      <c r="V7372" s="1">
        <v>43819</v>
      </c>
      <c r="W7372" t="s">
        <v>54</v>
      </c>
      <c r="X7372" t="s">
        <v>46</v>
      </c>
      <c r="Y7372">
        <v>122</v>
      </c>
      <c r="Z7372">
        <v>94</v>
      </c>
      <c r="AA7372">
        <v>125</v>
      </c>
      <c r="AB7372">
        <v>75.2</v>
      </c>
      <c r="AD7372">
        <f>IF(ISBLANK(Source[[#This Row],[CrosslistID]]),1,1/COUNTIFS(Source[CrosslistID],Source[[#This Row],[CrosslistID]],Source[TermDesc],Source[[#This Row],[TermDesc]]))</f>
        <v>1</v>
      </c>
      <c r="AG7372">
        <v>0</v>
      </c>
      <c r="AH7372">
        <v>75.2</v>
      </c>
      <c r="AI7372">
        <v>0.94899999999999995</v>
      </c>
      <c r="AJ7372">
        <v>0.94899999999999995</v>
      </c>
      <c r="AK7372">
        <v>4.1099999999999998E-2</v>
      </c>
      <c r="AL737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0.94899999999999995</v>
      </c>
      <c r="AM7372">
        <f>IF(AND(Source[[#This Row],[Credit_Noncredit]]="Noncredit",Source[[#This Row],[FTEF]]&gt;0),Source[[#This Row],[NC XLST FTES]]*525/(437.5*Source[[#This Row],[FTEF]]),0)</f>
        <v>27.70802919708029</v>
      </c>
      <c r="AN7372">
        <f>IF(Source[[#This Row],[Credit_Noncredit]]="Credit",Source[[#This Row],[Census Enrollment]],Source[[#This Row],[Noncredit Avg. Attendance]])</f>
        <v>27.70802919708029</v>
      </c>
    </row>
    <row r="7373" spans="1:40" x14ac:dyDescent="0.25">
      <c r="A7373" t="s">
        <v>4484</v>
      </c>
      <c r="B7373" t="s">
        <v>33</v>
      </c>
      <c r="C7373" t="s">
        <v>632</v>
      </c>
      <c r="D7373" t="s">
        <v>712</v>
      </c>
      <c r="E7373" s="4">
        <v>83549</v>
      </c>
      <c r="F7373" s="4" t="s">
        <v>713</v>
      </c>
      <c r="G7373" s="4">
        <v>7204</v>
      </c>
      <c r="H7373" t="str">
        <f>CONCATENATE(Source[[#This Row],[Subject]],TRIM(Source[[#This Row],[Course]]))</f>
        <v>OLAD7204</v>
      </c>
      <c r="I7373" t="str">
        <f>VLOOKUP(Source[[#This Row],[SubjCrse]],'Courses and Categories'!$E$2:$G$1816,3,FALSE)</f>
        <v>Noncredit Lifelong Learning</v>
      </c>
      <c r="J7373">
        <v>701</v>
      </c>
      <c r="K7373" t="s">
        <v>729</v>
      </c>
      <c r="L7373" t="s">
        <v>39</v>
      </c>
      <c r="M7373" t="s">
        <v>40</v>
      </c>
      <c r="N7373" t="s">
        <v>180</v>
      </c>
      <c r="O7373">
        <v>1500</v>
      </c>
      <c r="P7373">
        <v>1550</v>
      </c>
      <c r="Q7373" t="s">
        <v>683</v>
      </c>
      <c r="S7373" t="s">
        <v>53</v>
      </c>
      <c r="T7373">
        <v>1</v>
      </c>
      <c r="U7373" s="1">
        <v>43694</v>
      </c>
      <c r="V7373" s="1">
        <v>43819</v>
      </c>
      <c r="W7373" t="s">
        <v>54</v>
      </c>
      <c r="X7373" t="s">
        <v>46</v>
      </c>
      <c r="Y7373">
        <v>148</v>
      </c>
      <c r="Z7373">
        <v>119</v>
      </c>
      <c r="AA7373">
        <v>100</v>
      </c>
      <c r="AB7373">
        <v>119</v>
      </c>
      <c r="AD7373">
        <f>IF(ISBLANK(Source[[#This Row],[CrosslistID]]),1,1/COUNTIFS(Source[CrosslistID],Source[[#This Row],[CrosslistID]],Source[TermDesc],Source[[#This Row],[TermDesc]]))</f>
        <v>1</v>
      </c>
      <c r="AG7373">
        <v>0</v>
      </c>
      <c r="AH7373">
        <v>119</v>
      </c>
      <c r="AI7373">
        <v>1.514</v>
      </c>
      <c r="AJ7373">
        <v>1.514</v>
      </c>
      <c r="AK7373">
        <v>4.1099999999999998E-2</v>
      </c>
      <c r="AL737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1.514</v>
      </c>
      <c r="AM7373">
        <f>IF(AND(Source[[#This Row],[Credit_Noncredit]]="Noncredit",Source[[#This Row],[FTEF]]&gt;0),Source[[#This Row],[NC XLST FTES]]*525/(437.5*Source[[#This Row],[FTEF]]),0)</f>
        <v>44.204379562043798</v>
      </c>
      <c r="AN7373">
        <f>IF(Source[[#This Row],[Credit_Noncredit]]="Credit",Source[[#This Row],[Census Enrollment]],Source[[#This Row],[Noncredit Avg. Attendance]])</f>
        <v>44.204379562043798</v>
      </c>
    </row>
    <row r="7374" spans="1:40" x14ac:dyDescent="0.25">
      <c r="A7374" t="s">
        <v>4484</v>
      </c>
      <c r="B7374" t="s">
        <v>33</v>
      </c>
      <c r="C7374" t="s">
        <v>632</v>
      </c>
      <c r="D7374" t="s">
        <v>712</v>
      </c>
      <c r="E7374" s="4">
        <v>82687</v>
      </c>
      <c r="F7374" s="4" t="s">
        <v>713</v>
      </c>
      <c r="G7374" s="4">
        <v>7204</v>
      </c>
      <c r="H7374" t="str">
        <f>CONCATENATE(Source[[#This Row],[Subject]],TRIM(Source[[#This Row],[Course]]))</f>
        <v>OLAD7204</v>
      </c>
      <c r="I7374" t="str">
        <f>VLOOKUP(Source[[#This Row],[SubjCrse]],'Courses and Categories'!$E$2:$G$1816,3,FALSE)</f>
        <v>Noncredit Lifelong Learning</v>
      </c>
      <c r="J7374">
        <v>702</v>
      </c>
      <c r="K7374" t="s">
        <v>729</v>
      </c>
      <c r="L7374" t="s">
        <v>39</v>
      </c>
      <c r="M7374" t="s">
        <v>40</v>
      </c>
      <c r="N7374" t="s">
        <v>91</v>
      </c>
      <c r="O7374">
        <v>1330</v>
      </c>
      <c r="P7374">
        <v>1420</v>
      </c>
      <c r="Q7374" t="s">
        <v>727</v>
      </c>
      <c r="S7374" t="s">
        <v>53</v>
      </c>
      <c r="T7374">
        <v>1</v>
      </c>
      <c r="U7374" s="1">
        <v>43694</v>
      </c>
      <c r="V7374" s="1">
        <v>43819</v>
      </c>
      <c r="W7374" t="s">
        <v>731</v>
      </c>
      <c r="X7374" t="s">
        <v>46</v>
      </c>
      <c r="Y7374">
        <v>55</v>
      </c>
      <c r="Z7374">
        <v>55</v>
      </c>
      <c r="AA7374">
        <v>100</v>
      </c>
      <c r="AB7374">
        <v>55</v>
      </c>
      <c r="AD7374">
        <f>IF(ISBLANK(Source[[#This Row],[CrosslistID]]),1,1/COUNTIFS(Source[CrosslistID],Source[[#This Row],[CrosslistID]],Source[TermDesc],Source[[#This Row],[TermDesc]]))</f>
        <v>1</v>
      </c>
      <c r="AG7374">
        <v>0</v>
      </c>
      <c r="AH7374">
        <v>55</v>
      </c>
      <c r="AI7374">
        <v>0.66900000000000004</v>
      </c>
      <c r="AJ7374">
        <v>0.66900000000000004</v>
      </c>
      <c r="AK7374">
        <v>4.1099999999999998E-2</v>
      </c>
      <c r="AL737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0.66900000000000004</v>
      </c>
      <c r="AM7374">
        <f>IF(AND(Source[[#This Row],[Credit_Noncredit]]="Noncredit",Source[[#This Row],[FTEF]]&gt;0),Source[[#This Row],[NC XLST FTES]]*525/(437.5*Source[[#This Row],[FTEF]]),0)</f>
        <v>19.532846715328468</v>
      </c>
      <c r="AN7374">
        <f>IF(Source[[#This Row],[Credit_Noncredit]]="Credit",Source[[#This Row],[Census Enrollment]],Source[[#This Row],[Noncredit Avg. Attendance]])</f>
        <v>19.532846715328468</v>
      </c>
    </row>
    <row r="7375" spans="1:40" x14ac:dyDescent="0.25">
      <c r="A7375" t="s">
        <v>4484</v>
      </c>
      <c r="B7375" t="s">
        <v>33</v>
      </c>
      <c r="C7375" t="s">
        <v>632</v>
      </c>
      <c r="D7375" t="s">
        <v>712</v>
      </c>
      <c r="E7375" s="4">
        <v>83590</v>
      </c>
      <c r="F7375" s="4" t="s">
        <v>713</v>
      </c>
      <c r="G7375" s="4">
        <v>7204</v>
      </c>
      <c r="H7375" t="str">
        <f>CONCATENATE(Source[[#This Row],[Subject]],TRIM(Source[[#This Row],[Course]]))</f>
        <v>OLAD7204</v>
      </c>
      <c r="I7375" t="str">
        <f>VLOOKUP(Source[[#This Row],[SubjCrse]],'Courses and Categories'!$E$2:$G$1816,3,FALSE)</f>
        <v>Noncredit Lifelong Learning</v>
      </c>
      <c r="J7375">
        <v>704</v>
      </c>
      <c r="K7375" t="s">
        <v>729</v>
      </c>
      <c r="L7375" t="s">
        <v>39</v>
      </c>
      <c r="M7375" t="s">
        <v>40</v>
      </c>
      <c r="N7375" t="s">
        <v>185</v>
      </c>
      <c r="O7375">
        <v>900</v>
      </c>
      <c r="P7375">
        <v>950</v>
      </c>
      <c r="Q7375" t="s">
        <v>697</v>
      </c>
      <c r="S7375" t="s">
        <v>53</v>
      </c>
      <c r="T7375">
        <v>1</v>
      </c>
      <c r="U7375" s="1">
        <v>43694</v>
      </c>
      <c r="V7375" s="1">
        <v>43819</v>
      </c>
      <c r="W7375" t="s">
        <v>731</v>
      </c>
      <c r="X7375" t="s">
        <v>46</v>
      </c>
      <c r="Y7375">
        <v>52</v>
      </c>
      <c r="Z7375">
        <v>52</v>
      </c>
      <c r="AA7375">
        <v>100</v>
      </c>
      <c r="AB7375">
        <v>52</v>
      </c>
      <c r="AD7375">
        <f>IF(ISBLANK(Source[[#This Row],[CrosslistID]]),1,1/COUNTIFS(Source[CrosslistID],Source[[#This Row],[CrosslistID]],Source[TermDesc],Source[[#This Row],[TermDesc]]))</f>
        <v>1</v>
      </c>
      <c r="AG7375">
        <v>0</v>
      </c>
      <c r="AH7375">
        <v>52</v>
      </c>
      <c r="AI7375">
        <v>0.72799999999999998</v>
      </c>
      <c r="AJ7375">
        <v>0.72799999999999998</v>
      </c>
      <c r="AK7375">
        <v>4.1099999999999998E-2</v>
      </c>
      <c r="AL737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0.72799999999999998</v>
      </c>
      <c r="AM7375">
        <f>IF(AND(Source[[#This Row],[Credit_Noncredit]]="Noncredit",Source[[#This Row],[FTEF]]&gt;0),Source[[#This Row],[NC XLST FTES]]*525/(437.5*Source[[#This Row],[FTEF]]),0)</f>
        <v>21.255474452554743</v>
      </c>
      <c r="AN7375">
        <f>IF(Source[[#This Row],[Credit_Noncredit]]="Credit",Source[[#This Row],[Census Enrollment]],Source[[#This Row],[Noncredit Avg. Attendance]])</f>
        <v>21.255474452554743</v>
      </c>
    </row>
    <row r="7376" spans="1:40" x14ac:dyDescent="0.25">
      <c r="A7376" t="s">
        <v>4484</v>
      </c>
      <c r="B7376" t="s">
        <v>33</v>
      </c>
      <c r="C7376" t="s">
        <v>632</v>
      </c>
      <c r="D7376" t="s">
        <v>712</v>
      </c>
      <c r="E7376" s="4">
        <v>82691</v>
      </c>
      <c r="F7376" s="4" t="s">
        <v>713</v>
      </c>
      <c r="G7376" s="4">
        <v>7204</v>
      </c>
      <c r="H7376" t="str">
        <f>CONCATENATE(Source[[#This Row],[Subject]],TRIM(Source[[#This Row],[Course]]))</f>
        <v>OLAD7204</v>
      </c>
      <c r="I7376" t="str">
        <f>VLOOKUP(Source[[#This Row],[SubjCrse]],'Courses and Categories'!$E$2:$G$1816,3,FALSE)</f>
        <v>Noncredit Lifelong Learning</v>
      </c>
      <c r="J7376">
        <v>706</v>
      </c>
      <c r="K7376" t="s">
        <v>729</v>
      </c>
      <c r="L7376" t="s">
        <v>39</v>
      </c>
      <c r="M7376" t="s">
        <v>40</v>
      </c>
      <c r="N7376" t="s">
        <v>185</v>
      </c>
      <c r="O7376">
        <v>1400</v>
      </c>
      <c r="P7376">
        <v>1450</v>
      </c>
      <c r="Q7376" t="s">
        <v>681</v>
      </c>
      <c r="S7376" t="s">
        <v>53</v>
      </c>
      <c r="T7376">
        <v>1</v>
      </c>
      <c r="U7376" s="1">
        <v>43694</v>
      </c>
      <c r="V7376" s="1">
        <v>43819</v>
      </c>
      <c r="W7376" t="s">
        <v>54</v>
      </c>
      <c r="X7376" t="s">
        <v>46</v>
      </c>
      <c r="Y7376">
        <v>112</v>
      </c>
      <c r="Z7376">
        <v>87</v>
      </c>
      <c r="AA7376">
        <v>100</v>
      </c>
      <c r="AB7376">
        <v>87</v>
      </c>
      <c r="AD7376">
        <f>IF(ISBLANK(Source[[#This Row],[CrosslistID]]),1,1/COUNTIFS(Source[CrosslistID],Source[[#This Row],[CrosslistID]],Source[TermDesc],Source[[#This Row],[TermDesc]]))</f>
        <v>1</v>
      </c>
      <c r="AG7376">
        <v>0</v>
      </c>
      <c r="AH7376">
        <v>87</v>
      </c>
      <c r="AI7376">
        <v>1.0880000000000001</v>
      </c>
      <c r="AJ7376">
        <v>1.0880000000000001</v>
      </c>
      <c r="AK7376">
        <v>4.1099999999999998E-2</v>
      </c>
      <c r="AL737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1.0880000000000001</v>
      </c>
      <c r="AM7376">
        <f>IF(AND(Source[[#This Row],[Credit_Noncredit]]="Noncredit",Source[[#This Row],[FTEF]]&gt;0),Source[[#This Row],[NC XLST FTES]]*525/(437.5*Source[[#This Row],[FTEF]]),0)</f>
        <v>31.766423357664237</v>
      </c>
      <c r="AN7376">
        <f>IF(Source[[#This Row],[Credit_Noncredit]]="Credit",Source[[#This Row],[Census Enrollment]],Source[[#This Row],[Noncredit Avg. Attendance]])</f>
        <v>31.766423357664237</v>
      </c>
    </row>
    <row r="7377" spans="1:40" x14ac:dyDescent="0.25">
      <c r="A7377" t="s">
        <v>4484</v>
      </c>
      <c r="B7377" t="s">
        <v>33</v>
      </c>
      <c r="C7377" t="s">
        <v>632</v>
      </c>
      <c r="D7377" t="s">
        <v>712</v>
      </c>
      <c r="E7377" s="4">
        <v>80267</v>
      </c>
      <c r="F7377" s="4" t="s">
        <v>713</v>
      </c>
      <c r="G7377" s="4">
        <v>7209</v>
      </c>
      <c r="H7377" t="str">
        <f>CONCATENATE(Source[[#This Row],[Subject]],TRIM(Source[[#This Row],[Course]]))</f>
        <v>OLAD7209</v>
      </c>
      <c r="I7377" t="str">
        <f>VLOOKUP(Source[[#This Row],[SubjCrse]],'Courses and Categories'!$E$2:$G$1816,3,FALSE)</f>
        <v>Noncredit Lifelong Learning</v>
      </c>
      <c r="J7377">
        <v>701</v>
      </c>
      <c r="K7377" t="s">
        <v>730</v>
      </c>
      <c r="L7377" t="s">
        <v>39</v>
      </c>
      <c r="M7377" t="s">
        <v>40</v>
      </c>
      <c r="N7377" t="s">
        <v>180</v>
      </c>
      <c r="O7377">
        <v>930</v>
      </c>
      <c r="P7377">
        <v>1120</v>
      </c>
      <c r="Q7377" t="s">
        <v>686</v>
      </c>
      <c r="S7377" t="s">
        <v>53</v>
      </c>
      <c r="T7377">
        <v>1</v>
      </c>
      <c r="U7377" s="1">
        <v>43694</v>
      </c>
      <c r="V7377" s="1">
        <v>43819</v>
      </c>
      <c r="W7377" t="s">
        <v>731</v>
      </c>
      <c r="X7377" t="s">
        <v>46</v>
      </c>
      <c r="Y7377">
        <v>70</v>
      </c>
      <c r="Z7377">
        <v>66</v>
      </c>
      <c r="AA7377">
        <v>100</v>
      </c>
      <c r="AB7377">
        <v>66</v>
      </c>
      <c r="AD7377">
        <f>IF(ISBLANK(Source[[#This Row],[CrosslistID]]),1,1/COUNTIFS(Source[CrosslistID],Source[[#This Row],[CrosslistID]],Source[TermDesc],Source[[#This Row],[TermDesc]]))</f>
        <v>1</v>
      </c>
      <c r="AG7377">
        <v>0</v>
      </c>
      <c r="AH7377">
        <v>66</v>
      </c>
      <c r="AI7377">
        <v>1.8859999999999999</v>
      </c>
      <c r="AJ7377">
        <v>1.8859999999999999</v>
      </c>
      <c r="AK7377">
        <v>0.08</v>
      </c>
      <c r="AL737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1.8859999999999999</v>
      </c>
      <c r="AM7377">
        <f>IF(AND(Source[[#This Row],[Credit_Noncredit]]="Noncredit",Source[[#This Row],[FTEF]]&gt;0),Source[[#This Row],[NC XLST FTES]]*525/(437.5*Source[[#This Row],[FTEF]]),0)</f>
        <v>28.29</v>
      </c>
      <c r="AN7377">
        <f>IF(Source[[#This Row],[Credit_Noncredit]]="Credit",Source[[#This Row],[Census Enrollment]],Source[[#This Row],[Noncredit Avg. Attendance]])</f>
        <v>28.29</v>
      </c>
    </row>
    <row r="7378" spans="1:40" x14ac:dyDescent="0.25">
      <c r="A7378" t="s">
        <v>4484</v>
      </c>
      <c r="B7378" t="s">
        <v>33</v>
      </c>
      <c r="C7378" t="s">
        <v>632</v>
      </c>
      <c r="D7378" t="s">
        <v>712</v>
      </c>
      <c r="E7378" s="4">
        <v>80269</v>
      </c>
      <c r="F7378" s="4" t="s">
        <v>713</v>
      </c>
      <c r="G7378" s="4">
        <v>7209</v>
      </c>
      <c r="H7378" t="str">
        <f>CONCATENATE(Source[[#This Row],[Subject]],TRIM(Source[[#This Row],[Course]]))</f>
        <v>OLAD7209</v>
      </c>
      <c r="I7378" t="str">
        <f>VLOOKUP(Source[[#This Row],[SubjCrse]],'Courses and Categories'!$E$2:$G$1816,3,FALSE)</f>
        <v>Noncredit Lifelong Learning</v>
      </c>
      <c r="J7378">
        <v>703</v>
      </c>
      <c r="K7378" t="s">
        <v>730</v>
      </c>
      <c r="L7378" t="s">
        <v>39</v>
      </c>
      <c r="M7378" t="s">
        <v>40</v>
      </c>
      <c r="N7378" t="s">
        <v>180</v>
      </c>
      <c r="O7378">
        <v>1330</v>
      </c>
      <c r="P7378">
        <v>1520</v>
      </c>
      <c r="Q7378" t="s">
        <v>681</v>
      </c>
      <c r="S7378" t="s">
        <v>53</v>
      </c>
      <c r="T7378">
        <v>1</v>
      </c>
      <c r="U7378" s="1">
        <v>43694</v>
      </c>
      <c r="V7378" s="1">
        <v>43819</v>
      </c>
      <c r="W7378" t="s">
        <v>732</v>
      </c>
      <c r="X7378" t="s">
        <v>46</v>
      </c>
      <c r="Y7378">
        <v>27</v>
      </c>
      <c r="Z7378">
        <v>27</v>
      </c>
      <c r="AA7378">
        <v>50</v>
      </c>
      <c r="AB7378">
        <v>54</v>
      </c>
      <c r="AD7378">
        <f>IF(ISBLANK(Source[[#This Row],[CrosslistID]]),1,1/COUNTIFS(Source[CrosslistID],Source[[#This Row],[CrosslistID]],Source[TermDesc],Source[[#This Row],[TermDesc]]))</f>
        <v>1</v>
      </c>
      <c r="AG7378">
        <v>0</v>
      </c>
      <c r="AH7378">
        <v>54</v>
      </c>
      <c r="AI7378">
        <v>0.68200000000000005</v>
      </c>
      <c r="AJ7378">
        <v>0.68200000000000005</v>
      </c>
      <c r="AK7378">
        <v>0.08</v>
      </c>
      <c r="AL737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0.68200000000000005</v>
      </c>
      <c r="AM7378">
        <f>IF(AND(Source[[#This Row],[Credit_Noncredit]]="Noncredit",Source[[#This Row],[FTEF]]&gt;0),Source[[#This Row],[NC XLST FTES]]*525/(437.5*Source[[#This Row],[FTEF]]),0)</f>
        <v>10.23</v>
      </c>
      <c r="AN7378">
        <f>IF(Source[[#This Row],[Credit_Noncredit]]="Credit",Source[[#This Row],[Census Enrollment]],Source[[#This Row],[Noncredit Avg. Attendance]])</f>
        <v>10.23</v>
      </c>
    </row>
    <row r="7379" spans="1:40" x14ac:dyDescent="0.25">
      <c r="A7379" t="s">
        <v>4484</v>
      </c>
      <c r="B7379" t="s">
        <v>33</v>
      </c>
      <c r="C7379" t="s">
        <v>632</v>
      </c>
      <c r="D7379" t="s">
        <v>712</v>
      </c>
      <c r="E7379" s="4">
        <v>83363</v>
      </c>
      <c r="F7379" s="4" t="s">
        <v>713</v>
      </c>
      <c r="G7379" s="4">
        <v>7300</v>
      </c>
      <c r="H7379" t="str">
        <f>CONCATENATE(Source[[#This Row],[Subject]],TRIM(Source[[#This Row],[Course]]))</f>
        <v>OLAD7300</v>
      </c>
      <c r="I7379" t="str">
        <f>VLOOKUP(Source[[#This Row],[SubjCrse]],'Courses and Categories'!$E$2:$G$1816,3,FALSE)</f>
        <v>Noncredit Lifelong Learning</v>
      </c>
      <c r="J7379">
        <v>401</v>
      </c>
      <c r="K7379" t="s">
        <v>733</v>
      </c>
      <c r="L7379" t="s">
        <v>39</v>
      </c>
      <c r="M7379" t="s">
        <v>40</v>
      </c>
      <c r="N7379" t="s">
        <v>91</v>
      </c>
      <c r="O7379">
        <v>1300</v>
      </c>
      <c r="P7379">
        <v>1515</v>
      </c>
      <c r="Q7379" t="s">
        <v>64</v>
      </c>
      <c r="R7379">
        <v>1401</v>
      </c>
      <c r="S7379" t="s">
        <v>65</v>
      </c>
      <c r="T7379">
        <v>1</v>
      </c>
      <c r="U7379" s="1">
        <v>43694</v>
      </c>
      <c r="V7379" s="1">
        <v>43819</v>
      </c>
      <c r="W7379" t="s">
        <v>734</v>
      </c>
      <c r="X7379" t="s">
        <v>46</v>
      </c>
      <c r="Y7379">
        <v>64</v>
      </c>
      <c r="Z7379">
        <v>64</v>
      </c>
      <c r="AA7379">
        <v>50</v>
      </c>
      <c r="AB7379">
        <v>128</v>
      </c>
      <c r="AD7379">
        <f>IF(ISBLANK(Source[[#This Row],[CrosslistID]]),1,1/COUNTIFS(Source[CrosslistID],Source[[#This Row],[CrosslistID]],Source[TermDesc],Source[[#This Row],[TermDesc]]))</f>
        <v>1</v>
      </c>
      <c r="AG7379">
        <v>0</v>
      </c>
      <c r="AH7379">
        <v>128</v>
      </c>
      <c r="AI7379">
        <v>2.286</v>
      </c>
      <c r="AJ7379">
        <v>2.286</v>
      </c>
      <c r="AK7379">
        <v>0.1</v>
      </c>
      <c r="AL737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2.286</v>
      </c>
      <c r="AM7379">
        <f>IF(AND(Source[[#This Row],[Credit_Noncredit]]="Noncredit",Source[[#This Row],[FTEF]]&gt;0),Source[[#This Row],[NC XLST FTES]]*525/(437.5*Source[[#This Row],[FTEF]]),0)</f>
        <v>27.432000000000002</v>
      </c>
      <c r="AN7379">
        <f>IF(Source[[#This Row],[Credit_Noncredit]]="Credit",Source[[#This Row],[Census Enrollment]],Source[[#This Row],[Noncredit Avg. Attendance]])</f>
        <v>27.432000000000002</v>
      </c>
    </row>
    <row r="7380" spans="1:40" x14ac:dyDescent="0.25">
      <c r="A7380" t="s">
        <v>4484</v>
      </c>
      <c r="B7380" t="s">
        <v>33</v>
      </c>
      <c r="C7380" t="s">
        <v>632</v>
      </c>
      <c r="D7380" t="s">
        <v>712</v>
      </c>
      <c r="E7380" s="4">
        <v>81836</v>
      </c>
      <c r="F7380" s="4" t="s">
        <v>713</v>
      </c>
      <c r="G7380" s="4">
        <v>7300</v>
      </c>
      <c r="H7380" t="str">
        <f>CONCATENATE(Source[[#This Row],[Subject]],TRIM(Source[[#This Row],[Course]]))</f>
        <v>OLAD7300</v>
      </c>
      <c r="I7380" t="str">
        <f>VLOOKUP(Source[[#This Row],[SubjCrse]],'Courses and Categories'!$E$2:$G$1816,3,FALSE)</f>
        <v>Noncredit Lifelong Learning</v>
      </c>
      <c r="J7380">
        <v>701</v>
      </c>
      <c r="K7380" t="s">
        <v>733</v>
      </c>
      <c r="L7380" t="s">
        <v>39</v>
      </c>
      <c r="M7380" t="s">
        <v>40</v>
      </c>
      <c r="N7380" t="s">
        <v>180</v>
      </c>
      <c r="O7380">
        <v>900</v>
      </c>
      <c r="P7380">
        <v>1115</v>
      </c>
      <c r="Q7380" t="s">
        <v>735</v>
      </c>
      <c r="S7380" t="s">
        <v>53</v>
      </c>
      <c r="T7380">
        <v>1</v>
      </c>
      <c r="U7380" s="1">
        <v>43694</v>
      </c>
      <c r="V7380" s="1">
        <v>43819</v>
      </c>
      <c r="W7380" t="s">
        <v>736</v>
      </c>
      <c r="X7380" t="s">
        <v>46</v>
      </c>
      <c r="Y7380">
        <v>47</v>
      </c>
      <c r="Z7380">
        <v>41</v>
      </c>
      <c r="AA7380">
        <v>100</v>
      </c>
      <c r="AB7380">
        <v>41</v>
      </c>
      <c r="AD7380">
        <f>IF(ISBLANK(Source[[#This Row],[CrosslistID]]),1,1/COUNTIFS(Source[CrosslistID],Source[[#This Row],[CrosslistID]],Source[TermDesc],Source[[#This Row],[TermDesc]]))</f>
        <v>1</v>
      </c>
      <c r="AG7380">
        <v>0</v>
      </c>
      <c r="AH7380">
        <v>41</v>
      </c>
      <c r="AI7380">
        <v>1.752</v>
      </c>
      <c r="AJ7380">
        <v>1.752</v>
      </c>
      <c r="AK7380">
        <v>0.1</v>
      </c>
      <c r="AL738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1.752</v>
      </c>
      <c r="AM7380">
        <f>IF(AND(Source[[#This Row],[Credit_Noncredit]]="Noncredit",Source[[#This Row],[FTEF]]&gt;0),Source[[#This Row],[NC XLST FTES]]*525/(437.5*Source[[#This Row],[FTEF]]),0)</f>
        <v>21.023999999999997</v>
      </c>
      <c r="AN7380">
        <f>IF(Source[[#This Row],[Credit_Noncredit]]="Credit",Source[[#This Row],[Census Enrollment]],Source[[#This Row],[Noncredit Avg. Attendance]])</f>
        <v>21.023999999999997</v>
      </c>
    </row>
    <row r="7381" spans="1:40" x14ac:dyDescent="0.25">
      <c r="A7381" t="s">
        <v>4484</v>
      </c>
      <c r="B7381" t="s">
        <v>33</v>
      </c>
      <c r="C7381" t="s">
        <v>632</v>
      </c>
      <c r="D7381" t="s">
        <v>712</v>
      </c>
      <c r="E7381" s="4">
        <v>80271</v>
      </c>
      <c r="F7381" s="4" t="s">
        <v>713</v>
      </c>
      <c r="G7381" s="4">
        <v>7300</v>
      </c>
      <c r="H7381" t="str">
        <f>CONCATENATE(Source[[#This Row],[Subject]],TRIM(Source[[#This Row],[Course]]))</f>
        <v>OLAD7300</v>
      </c>
      <c r="I7381" t="str">
        <f>VLOOKUP(Source[[#This Row],[SubjCrse]],'Courses and Categories'!$E$2:$G$1816,3,FALSE)</f>
        <v>Noncredit Lifelong Learning</v>
      </c>
      <c r="J7381">
        <v>703</v>
      </c>
      <c r="K7381" t="s">
        <v>733</v>
      </c>
      <c r="L7381" t="s">
        <v>39</v>
      </c>
      <c r="M7381" t="s">
        <v>40</v>
      </c>
      <c r="N7381" t="s">
        <v>50</v>
      </c>
      <c r="O7381">
        <v>1300</v>
      </c>
      <c r="P7381">
        <v>1515</v>
      </c>
      <c r="Q7381" t="s">
        <v>683</v>
      </c>
      <c r="S7381" t="s">
        <v>53</v>
      </c>
      <c r="T7381">
        <v>1</v>
      </c>
      <c r="U7381" s="1">
        <v>43694</v>
      </c>
      <c r="V7381" s="1">
        <v>43819</v>
      </c>
      <c r="W7381" t="s">
        <v>734</v>
      </c>
      <c r="X7381" t="s">
        <v>46</v>
      </c>
      <c r="Y7381">
        <v>55</v>
      </c>
      <c r="Z7381">
        <v>54</v>
      </c>
      <c r="AA7381">
        <v>100</v>
      </c>
      <c r="AB7381">
        <v>54</v>
      </c>
      <c r="AD7381">
        <f>IF(ISBLANK(Source[[#This Row],[CrosslistID]]),1,1/COUNTIFS(Source[CrosslistID],Source[[#This Row],[CrosslistID]],Source[TermDesc],Source[[#This Row],[TermDesc]]))</f>
        <v>1</v>
      </c>
      <c r="AG7381">
        <v>0</v>
      </c>
      <c r="AH7381">
        <v>54</v>
      </c>
      <c r="AI7381">
        <v>2.452</v>
      </c>
      <c r="AJ7381">
        <v>2.452</v>
      </c>
      <c r="AK7381">
        <v>0.1</v>
      </c>
      <c r="AL738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2.452</v>
      </c>
      <c r="AM7381">
        <f>IF(AND(Source[[#This Row],[Credit_Noncredit]]="Noncredit",Source[[#This Row],[FTEF]]&gt;0),Source[[#This Row],[NC XLST FTES]]*525/(437.5*Source[[#This Row],[FTEF]]),0)</f>
        <v>29.423999999999999</v>
      </c>
      <c r="AN7381">
        <f>IF(Source[[#This Row],[Credit_Noncredit]]="Credit",Source[[#This Row],[Census Enrollment]],Source[[#This Row],[Noncredit Avg. Attendance]])</f>
        <v>29.423999999999999</v>
      </c>
    </row>
    <row r="7382" spans="1:40" x14ac:dyDescent="0.25">
      <c r="A7382" t="s">
        <v>4484</v>
      </c>
      <c r="B7382" t="s">
        <v>33</v>
      </c>
      <c r="C7382" t="s">
        <v>632</v>
      </c>
      <c r="D7382" t="s">
        <v>712</v>
      </c>
      <c r="E7382" s="4">
        <v>80360</v>
      </c>
      <c r="F7382" s="4" t="s">
        <v>713</v>
      </c>
      <c r="G7382" s="4">
        <v>7300</v>
      </c>
      <c r="H7382" t="str">
        <f>CONCATENATE(Source[[#This Row],[Subject]],TRIM(Source[[#This Row],[Course]]))</f>
        <v>OLAD7300</v>
      </c>
      <c r="I7382" t="str">
        <f>VLOOKUP(Source[[#This Row],[SubjCrse]],'Courses and Categories'!$E$2:$G$1816,3,FALSE)</f>
        <v>Noncredit Lifelong Learning</v>
      </c>
      <c r="J7382">
        <v>704</v>
      </c>
      <c r="K7382" t="s">
        <v>733</v>
      </c>
      <c r="L7382" t="s">
        <v>39</v>
      </c>
      <c r="M7382" t="s">
        <v>40</v>
      </c>
      <c r="N7382" t="s">
        <v>185</v>
      </c>
      <c r="O7382">
        <v>900</v>
      </c>
      <c r="P7382">
        <v>1115</v>
      </c>
      <c r="Q7382" t="s">
        <v>727</v>
      </c>
      <c r="S7382" t="s">
        <v>53</v>
      </c>
      <c r="T7382">
        <v>1</v>
      </c>
      <c r="U7382" s="1">
        <v>43694</v>
      </c>
      <c r="V7382" s="1">
        <v>43819</v>
      </c>
      <c r="W7382" t="s">
        <v>1896</v>
      </c>
      <c r="X7382" t="s">
        <v>46</v>
      </c>
      <c r="Y7382">
        <v>67</v>
      </c>
      <c r="Z7382">
        <v>67</v>
      </c>
      <c r="AA7382">
        <v>100</v>
      </c>
      <c r="AB7382">
        <v>67</v>
      </c>
      <c r="AD7382">
        <f>IF(ISBLANK(Source[[#This Row],[CrosslistID]]),1,1/COUNTIFS(Source[CrosslistID],Source[[#This Row],[CrosslistID]],Source[TermDesc],Source[[#This Row],[TermDesc]]))</f>
        <v>1</v>
      </c>
      <c r="AG7382">
        <v>0</v>
      </c>
      <c r="AH7382">
        <v>67</v>
      </c>
      <c r="AI7382">
        <v>1.51</v>
      </c>
      <c r="AJ7382">
        <v>1.51</v>
      </c>
      <c r="AK7382">
        <v>0.1</v>
      </c>
      <c r="AL738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1.51</v>
      </c>
      <c r="AM7382">
        <f>IF(AND(Source[[#This Row],[Credit_Noncredit]]="Noncredit",Source[[#This Row],[FTEF]]&gt;0),Source[[#This Row],[NC XLST FTES]]*525/(437.5*Source[[#This Row],[FTEF]]),0)</f>
        <v>18.12</v>
      </c>
      <c r="AN7382">
        <f>IF(Source[[#This Row],[Credit_Noncredit]]="Credit",Source[[#This Row],[Census Enrollment]],Source[[#This Row],[Noncredit Avg. Attendance]])</f>
        <v>18.12</v>
      </c>
    </row>
    <row r="7383" spans="1:40" x14ac:dyDescent="0.25">
      <c r="A7383" t="s">
        <v>4484</v>
      </c>
      <c r="B7383" t="s">
        <v>33</v>
      </c>
      <c r="C7383" t="s">
        <v>632</v>
      </c>
      <c r="D7383" t="s">
        <v>712</v>
      </c>
      <c r="E7383" s="4">
        <v>81191</v>
      </c>
      <c r="F7383" s="4" t="s">
        <v>713</v>
      </c>
      <c r="G7383" s="4">
        <v>7300</v>
      </c>
      <c r="H7383" t="str">
        <f>CONCATENATE(Source[[#This Row],[Subject]],TRIM(Source[[#This Row],[Course]]))</f>
        <v>OLAD7300</v>
      </c>
      <c r="I7383" t="str">
        <f>VLOOKUP(Source[[#This Row],[SubjCrse]],'Courses and Categories'!$E$2:$G$1816,3,FALSE)</f>
        <v>Noncredit Lifelong Learning</v>
      </c>
      <c r="J7383">
        <v>706</v>
      </c>
      <c r="K7383" t="s">
        <v>733</v>
      </c>
      <c r="L7383" t="s">
        <v>39</v>
      </c>
      <c r="M7383" t="s">
        <v>40</v>
      </c>
      <c r="N7383" t="s">
        <v>185</v>
      </c>
      <c r="O7383">
        <v>930</v>
      </c>
      <c r="P7383">
        <v>1145</v>
      </c>
      <c r="Q7383" t="s">
        <v>694</v>
      </c>
      <c r="S7383" t="s">
        <v>53</v>
      </c>
      <c r="T7383">
        <v>1</v>
      </c>
      <c r="U7383" s="1">
        <v>43694</v>
      </c>
      <c r="V7383" s="1">
        <v>43819</v>
      </c>
      <c r="W7383" t="s">
        <v>736</v>
      </c>
      <c r="X7383" t="s">
        <v>46</v>
      </c>
      <c r="Y7383">
        <v>33</v>
      </c>
      <c r="Z7383">
        <v>26</v>
      </c>
      <c r="AA7383">
        <v>50</v>
      </c>
      <c r="AB7383">
        <v>52</v>
      </c>
      <c r="AD7383">
        <f>IF(ISBLANK(Source[[#This Row],[CrosslistID]]),1,1/COUNTIFS(Source[CrosslistID],Source[[#This Row],[CrosslistID]],Source[TermDesc],Source[[#This Row],[TermDesc]]))</f>
        <v>1</v>
      </c>
      <c r="AG7383">
        <v>0</v>
      </c>
      <c r="AH7383">
        <v>52</v>
      </c>
      <c r="AI7383">
        <v>1.738</v>
      </c>
      <c r="AJ7383">
        <v>1.738</v>
      </c>
      <c r="AK7383">
        <v>0.1</v>
      </c>
      <c r="AL738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1.738</v>
      </c>
      <c r="AM7383">
        <f>IF(AND(Source[[#This Row],[Credit_Noncredit]]="Noncredit",Source[[#This Row],[FTEF]]&gt;0),Source[[#This Row],[NC XLST FTES]]*525/(437.5*Source[[#This Row],[FTEF]]),0)</f>
        <v>20.856000000000002</v>
      </c>
      <c r="AN7383">
        <f>IF(Source[[#This Row],[Credit_Noncredit]]="Credit",Source[[#This Row],[Census Enrollment]],Source[[#This Row],[Noncredit Avg. Attendance]])</f>
        <v>20.856000000000002</v>
      </c>
    </row>
    <row r="7384" spans="1:40" x14ac:dyDescent="0.25">
      <c r="A7384" t="s">
        <v>4484</v>
      </c>
      <c r="B7384" t="s">
        <v>33</v>
      </c>
      <c r="C7384" t="s">
        <v>632</v>
      </c>
      <c r="D7384" t="s">
        <v>712</v>
      </c>
      <c r="E7384" s="4">
        <v>80278</v>
      </c>
      <c r="F7384" s="4" t="s">
        <v>713</v>
      </c>
      <c r="G7384" s="4">
        <v>7301</v>
      </c>
      <c r="H7384" t="str">
        <f>CONCATENATE(Source[[#This Row],[Subject]],TRIM(Source[[#This Row],[Course]]))</f>
        <v>OLAD7301</v>
      </c>
      <c r="I7384" t="str">
        <f>VLOOKUP(Source[[#This Row],[SubjCrse]],'Courses and Categories'!$E$2:$G$1816,3,FALSE)</f>
        <v>Noncredit Lifelong Learning</v>
      </c>
      <c r="J7384">
        <v>703</v>
      </c>
      <c r="K7384" t="s">
        <v>738</v>
      </c>
      <c r="L7384" t="s">
        <v>39</v>
      </c>
      <c r="M7384" t="s">
        <v>40</v>
      </c>
      <c r="N7384" t="s">
        <v>180</v>
      </c>
      <c r="O7384">
        <v>1230</v>
      </c>
      <c r="P7384">
        <v>1445</v>
      </c>
      <c r="Q7384" t="s">
        <v>739</v>
      </c>
      <c r="S7384" t="s">
        <v>53</v>
      </c>
      <c r="T7384">
        <v>1</v>
      </c>
      <c r="U7384" s="1">
        <v>43694</v>
      </c>
      <c r="V7384" s="1">
        <v>43819</v>
      </c>
      <c r="W7384" t="s">
        <v>741</v>
      </c>
      <c r="X7384" t="s">
        <v>46</v>
      </c>
      <c r="Y7384">
        <v>48</v>
      </c>
      <c r="Z7384">
        <v>17</v>
      </c>
      <c r="AA7384">
        <v>100</v>
      </c>
      <c r="AB7384">
        <v>17</v>
      </c>
      <c r="AD7384">
        <f>IF(ISBLANK(Source[[#This Row],[CrosslistID]]),1,1/COUNTIFS(Source[CrosslistID],Source[[#This Row],[CrosslistID]],Source[TermDesc],Source[[#This Row],[TermDesc]]))</f>
        <v>1</v>
      </c>
      <c r="AG7384">
        <v>0</v>
      </c>
      <c r="AH7384">
        <v>17</v>
      </c>
      <c r="AI7384">
        <v>1.0589999999999999</v>
      </c>
      <c r="AJ7384">
        <v>1.0589999999999999</v>
      </c>
      <c r="AK7384">
        <v>0.1</v>
      </c>
      <c r="AL738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1.0589999999999999</v>
      </c>
      <c r="AM7384">
        <f>IF(AND(Source[[#This Row],[Credit_Noncredit]]="Noncredit",Source[[#This Row],[FTEF]]&gt;0),Source[[#This Row],[NC XLST FTES]]*525/(437.5*Source[[#This Row],[FTEF]]),0)</f>
        <v>12.708</v>
      </c>
      <c r="AN7384">
        <f>IF(Source[[#This Row],[Credit_Noncredit]]="Credit",Source[[#This Row],[Census Enrollment]],Source[[#This Row],[Noncredit Avg. Attendance]])</f>
        <v>12.708</v>
      </c>
    </row>
    <row r="7385" spans="1:40" x14ac:dyDescent="0.25">
      <c r="A7385" t="s">
        <v>4484</v>
      </c>
      <c r="B7385" t="s">
        <v>33</v>
      </c>
      <c r="C7385" t="s">
        <v>632</v>
      </c>
      <c r="D7385" t="s">
        <v>712</v>
      </c>
      <c r="E7385" s="4">
        <v>80276</v>
      </c>
      <c r="F7385" s="4" t="s">
        <v>713</v>
      </c>
      <c r="G7385" s="4">
        <v>7301</v>
      </c>
      <c r="H7385" t="str">
        <f>CONCATENATE(Source[[#This Row],[Subject]],TRIM(Source[[#This Row],[Course]]))</f>
        <v>OLAD7301</v>
      </c>
      <c r="I7385" t="str">
        <f>VLOOKUP(Source[[#This Row],[SubjCrse]],'Courses and Categories'!$E$2:$G$1816,3,FALSE)</f>
        <v>Noncredit Lifelong Learning</v>
      </c>
      <c r="J7385">
        <v>705</v>
      </c>
      <c r="K7385" t="s">
        <v>738</v>
      </c>
      <c r="L7385" t="s">
        <v>39</v>
      </c>
      <c r="M7385" t="s">
        <v>40</v>
      </c>
      <c r="N7385" t="s">
        <v>41</v>
      </c>
      <c r="O7385">
        <v>900</v>
      </c>
      <c r="P7385">
        <v>1115</v>
      </c>
      <c r="Q7385" t="s">
        <v>735</v>
      </c>
      <c r="S7385" t="s">
        <v>53</v>
      </c>
      <c r="T7385">
        <v>1</v>
      </c>
      <c r="U7385" s="1">
        <v>43694</v>
      </c>
      <c r="V7385" s="1">
        <v>43819</v>
      </c>
      <c r="W7385" t="s">
        <v>736</v>
      </c>
      <c r="X7385" t="s">
        <v>46</v>
      </c>
      <c r="Y7385">
        <v>42</v>
      </c>
      <c r="Z7385">
        <v>36</v>
      </c>
      <c r="AA7385">
        <v>100</v>
      </c>
      <c r="AB7385">
        <v>36</v>
      </c>
      <c r="AD7385">
        <f>IF(ISBLANK(Source[[#This Row],[CrosslistID]]),1,1/COUNTIFS(Source[CrosslistID],Source[[#This Row],[CrosslistID]],Source[TermDesc],Source[[#This Row],[TermDesc]]))</f>
        <v>1</v>
      </c>
      <c r="AG7385">
        <v>0</v>
      </c>
      <c r="AH7385">
        <v>36</v>
      </c>
      <c r="AI7385">
        <v>1.7290000000000001</v>
      </c>
      <c r="AJ7385">
        <v>1.7290000000000001</v>
      </c>
      <c r="AK7385">
        <v>0.1</v>
      </c>
      <c r="AL738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1.7290000000000001</v>
      </c>
      <c r="AM7385">
        <f>IF(AND(Source[[#This Row],[Credit_Noncredit]]="Noncredit",Source[[#This Row],[FTEF]]&gt;0),Source[[#This Row],[NC XLST FTES]]*525/(437.5*Source[[#This Row],[FTEF]]),0)</f>
        <v>20.748000000000001</v>
      </c>
      <c r="AN7385">
        <f>IF(Source[[#This Row],[Credit_Noncredit]]="Credit",Source[[#This Row],[Census Enrollment]],Source[[#This Row],[Noncredit Avg. Attendance]])</f>
        <v>20.748000000000001</v>
      </c>
    </row>
    <row r="7386" spans="1:40" x14ac:dyDescent="0.25">
      <c r="A7386" t="s">
        <v>4484</v>
      </c>
      <c r="B7386" t="s">
        <v>33</v>
      </c>
      <c r="C7386" t="s">
        <v>632</v>
      </c>
      <c r="D7386" t="s">
        <v>712</v>
      </c>
      <c r="E7386" s="4">
        <v>83596</v>
      </c>
      <c r="F7386" s="4" t="s">
        <v>713</v>
      </c>
      <c r="G7386" s="4">
        <v>7301</v>
      </c>
      <c r="H7386" t="str">
        <f>CONCATENATE(Source[[#This Row],[Subject]],TRIM(Source[[#This Row],[Course]]))</f>
        <v>OLAD7301</v>
      </c>
      <c r="I7386" t="str">
        <f>VLOOKUP(Source[[#This Row],[SubjCrse]],'Courses and Categories'!$E$2:$G$1816,3,FALSE)</f>
        <v>Noncredit Lifelong Learning</v>
      </c>
      <c r="J7386">
        <v>706</v>
      </c>
      <c r="K7386" t="s">
        <v>738</v>
      </c>
      <c r="L7386" t="s">
        <v>39</v>
      </c>
      <c r="M7386" t="s">
        <v>40</v>
      </c>
      <c r="N7386" t="s">
        <v>41</v>
      </c>
      <c r="O7386">
        <v>1300</v>
      </c>
      <c r="P7386">
        <v>1515</v>
      </c>
      <c r="Q7386" t="s">
        <v>727</v>
      </c>
      <c r="S7386" t="s">
        <v>53</v>
      </c>
      <c r="T7386" t="s">
        <v>44</v>
      </c>
      <c r="U7386" s="1">
        <v>43718</v>
      </c>
      <c r="V7386" s="1">
        <v>43819</v>
      </c>
      <c r="W7386" t="s">
        <v>740</v>
      </c>
      <c r="X7386" t="s">
        <v>46</v>
      </c>
      <c r="Y7386">
        <v>21</v>
      </c>
      <c r="Z7386">
        <v>21</v>
      </c>
      <c r="AA7386">
        <v>100</v>
      </c>
      <c r="AB7386">
        <v>21</v>
      </c>
      <c r="AD7386">
        <f>IF(ISBLANK(Source[[#This Row],[CrosslistID]]),1,1/COUNTIFS(Source[CrosslistID],Source[[#This Row],[CrosslistID]],Source[TermDesc],Source[[#This Row],[TermDesc]]))</f>
        <v>1</v>
      </c>
      <c r="AG7386">
        <v>0</v>
      </c>
      <c r="AH7386">
        <v>21</v>
      </c>
      <c r="AI7386">
        <v>0.876</v>
      </c>
      <c r="AJ7386">
        <v>0.876</v>
      </c>
      <c r="AK7386">
        <v>0.1</v>
      </c>
      <c r="AL738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0.876</v>
      </c>
      <c r="AM7386">
        <f>IF(AND(Source[[#This Row],[Credit_Noncredit]]="Noncredit",Source[[#This Row],[FTEF]]&gt;0),Source[[#This Row],[NC XLST FTES]]*525/(437.5*Source[[#This Row],[FTEF]]),0)</f>
        <v>10.511999999999999</v>
      </c>
      <c r="AN7386">
        <f>IF(Source[[#This Row],[Credit_Noncredit]]="Credit",Source[[#This Row],[Census Enrollment]],Source[[#This Row],[Noncredit Avg. Attendance]])</f>
        <v>10.511999999999999</v>
      </c>
    </row>
    <row r="7387" spans="1:40" x14ac:dyDescent="0.25">
      <c r="A7387" t="s">
        <v>4484</v>
      </c>
      <c r="B7387" t="s">
        <v>33</v>
      </c>
      <c r="C7387" t="s">
        <v>632</v>
      </c>
      <c r="D7387" t="s">
        <v>712</v>
      </c>
      <c r="E7387" s="4">
        <v>83163</v>
      </c>
      <c r="F7387" s="4" t="s">
        <v>713</v>
      </c>
      <c r="G7387" s="4">
        <v>7301</v>
      </c>
      <c r="H7387" t="str">
        <f>CONCATENATE(Source[[#This Row],[Subject]],TRIM(Source[[#This Row],[Course]]))</f>
        <v>OLAD7301</v>
      </c>
      <c r="I7387" t="str">
        <f>VLOOKUP(Source[[#This Row],[SubjCrse]],'Courses and Categories'!$E$2:$G$1816,3,FALSE)</f>
        <v>Noncredit Lifelong Learning</v>
      </c>
      <c r="J7387">
        <v>709</v>
      </c>
      <c r="K7387" t="s">
        <v>738</v>
      </c>
      <c r="L7387" t="s">
        <v>39</v>
      </c>
      <c r="M7387" t="s">
        <v>40</v>
      </c>
      <c r="N7387" t="s">
        <v>185</v>
      </c>
      <c r="O7387">
        <v>1230</v>
      </c>
      <c r="P7387">
        <v>1445</v>
      </c>
      <c r="Q7387" t="s">
        <v>52</v>
      </c>
      <c r="R7387">
        <v>454</v>
      </c>
      <c r="S7387" t="s">
        <v>53</v>
      </c>
      <c r="T7387">
        <v>1</v>
      </c>
      <c r="U7387" s="1">
        <v>43694</v>
      </c>
      <c r="V7387" s="1">
        <v>43819</v>
      </c>
      <c r="W7387" t="s">
        <v>741</v>
      </c>
      <c r="X7387" t="s">
        <v>46</v>
      </c>
      <c r="Y7387">
        <v>25</v>
      </c>
      <c r="Z7387">
        <v>23</v>
      </c>
      <c r="AA7387">
        <v>100</v>
      </c>
      <c r="AB7387">
        <v>23</v>
      </c>
      <c r="AD7387">
        <f>IF(ISBLANK(Source[[#This Row],[CrosslistID]]),1,1/COUNTIFS(Source[CrosslistID],Source[[#This Row],[CrosslistID]],Source[TermDesc],Source[[#This Row],[TermDesc]]))</f>
        <v>1</v>
      </c>
      <c r="AG7387">
        <v>0</v>
      </c>
      <c r="AH7387">
        <v>23</v>
      </c>
      <c r="AI7387">
        <v>1.036</v>
      </c>
      <c r="AJ7387">
        <v>1.036</v>
      </c>
      <c r="AK7387">
        <v>0.1</v>
      </c>
      <c r="AL738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1.036</v>
      </c>
      <c r="AM7387">
        <f>IF(AND(Source[[#This Row],[Credit_Noncredit]]="Noncredit",Source[[#This Row],[FTEF]]&gt;0),Source[[#This Row],[NC XLST FTES]]*525/(437.5*Source[[#This Row],[FTEF]]),0)</f>
        <v>12.431999999999999</v>
      </c>
      <c r="AN7387">
        <f>IF(Source[[#This Row],[Credit_Noncredit]]="Credit",Source[[#This Row],[Census Enrollment]],Source[[#This Row],[Noncredit Avg. Attendance]])</f>
        <v>12.431999999999999</v>
      </c>
    </row>
    <row r="7388" spans="1:40" x14ac:dyDescent="0.25">
      <c r="A7388" t="s">
        <v>4484</v>
      </c>
      <c r="B7388" t="s">
        <v>33</v>
      </c>
      <c r="C7388" t="s">
        <v>632</v>
      </c>
      <c r="D7388" t="s">
        <v>712</v>
      </c>
      <c r="E7388" s="4">
        <v>80283</v>
      </c>
      <c r="F7388" s="4" t="s">
        <v>713</v>
      </c>
      <c r="G7388" s="4">
        <v>7303</v>
      </c>
      <c r="H7388" t="str">
        <f>CONCATENATE(Source[[#This Row],[Subject]],TRIM(Source[[#This Row],[Course]]))</f>
        <v>OLAD7303</v>
      </c>
      <c r="I7388" t="str">
        <f>VLOOKUP(Source[[#This Row],[SubjCrse]],'Courses and Categories'!$E$2:$G$1816,3,FALSE)</f>
        <v>Noncredit Lifelong Learning</v>
      </c>
      <c r="J7388">
        <v>701</v>
      </c>
      <c r="K7388" t="s">
        <v>742</v>
      </c>
      <c r="L7388" t="s">
        <v>39</v>
      </c>
      <c r="M7388" t="s">
        <v>40</v>
      </c>
      <c r="N7388" t="s">
        <v>91</v>
      </c>
      <c r="O7388">
        <v>900</v>
      </c>
      <c r="P7388">
        <v>1150</v>
      </c>
      <c r="Q7388" t="s">
        <v>743</v>
      </c>
      <c r="R7388" t="s">
        <v>4561</v>
      </c>
      <c r="S7388" t="s">
        <v>745</v>
      </c>
      <c r="T7388">
        <v>1</v>
      </c>
      <c r="U7388" s="1">
        <v>43694</v>
      </c>
      <c r="V7388" s="1">
        <v>43819</v>
      </c>
      <c r="W7388" t="s">
        <v>746</v>
      </c>
      <c r="X7388" t="s">
        <v>46</v>
      </c>
      <c r="Y7388">
        <v>101</v>
      </c>
      <c r="Z7388">
        <v>101</v>
      </c>
      <c r="AA7388">
        <v>150</v>
      </c>
      <c r="AB7388">
        <v>67.333299999999994</v>
      </c>
      <c r="AD7388">
        <f>IF(ISBLANK(Source[[#This Row],[CrosslistID]]),1,1/COUNTIFS(Source[CrosslistID],Source[[#This Row],[CrosslistID]],Source[TermDesc],Source[[#This Row],[TermDesc]]))</f>
        <v>1</v>
      </c>
      <c r="AG7388">
        <v>0</v>
      </c>
      <c r="AH7388">
        <v>67.333299999999994</v>
      </c>
      <c r="AI7388">
        <v>2.88</v>
      </c>
      <c r="AJ7388">
        <v>2.88</v>
      </c>
      <c r="AK7388">
        <v>0.1234</v>
      </c>
      <c r="AL738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2.88</v>
      </c>
      <c r="AM7388">
        <f>IF(AND(Source[[#This Row],[Credit_Noncredit]]="Noncredit",Source[[#This Row],[FTEF]]&gt;0),Source[[#This Row],[NC XLST FTES]]*525/(437.5*Source[[#This Row],[FTEF]]),0)</f>
        <v>28.0064829821718</v>
      </c>
      <c r="AN7388">
        <f>IF(Source[[#This Row],[Credit_Noncredit]]="Credit",Source[[#This Row],[Census Enrollment]],Source[[#This Row],[Noncredit Avg. Attendance]])</f>
        <v>28.0064829821718</v>
      </c>
    </row>
    <row r="7389" spans="1:40" x14ac:dyDescent="0.25">
      <c r="A7389" t="s">
        <v>4484</v>
      </c>
      <c r="B7389" t="s">
        <v>33</v>
      </c>
      <c r="C7389" t="s">
        <v>632</v>
      </c>
      <c r="D7389" t="s">
        <v>712</v>
      </c>
      <c r="E7389" s="4">
        <v>80284</v>
      </c>
      <c r="F7389" s="4" t="s">
        <v>713</v>
      </c>
      <c r="G7389" s="4">
        <v>7303</v>
      </c>
      <c r="H7389" t="str">
        <f>CONCATENATE(Source[[#This Row],[Subject]],TRIM(Source[[#This Row],[Course]]))</f>
        <v>OLAD7303</v>
      </c>
      <c r="I7389" t="str">
        <f>VLOOKUP(Source[[#This Row],[SubjCrse]],'Courses and Categories'!$E$2:$G$1816,3,FALSE)</f>
        <v>Noncredit Lifelong Learning</v>
      </c>
      <c r="J7389">
        <v>702</v>
      </c>
      <c r="K7389" t="s">
        <v>742</v>
      </c>
      <c r="L7389" t="s">
        <v>39</v>
      </c>
      <c r="M7389" t="s">
        <v>40</v>
      </c>
      <c r="N7389" t="s">
        <v>91</v>
      </c>
      <c r="O7389">
        <v>1230</v>
      </c>
      <c r="P7389">
        <v>1520</v>
      </c>
      <c r="Q7389" t="s">
        <v>743</v>
      </c>
      <c r="R7389" t="s">
        <v>4561</v>
      </c>
      <c r="S7389" t="s">
        <v>745</v>
      </c>
      <c r="T7389">
        <v>1</v>
      </c>
      <c r="U7389" s="1">
        <v>43694</v>
      </c>
      <c r="V7389" s="1">
        <v>43819</v>
      </c>
      <c r="W7389" t="s">
        <v>746</v>
      </c>
      <c r="X7389" t="s">
        <v>46</v>
      </c>
      <c r="Y7389">
        <v>105</v>
      </c>
      <c r="Z7389">
        <v>105</v>
      </c>
      <c r="AA7389">
        <v>150</v>
      </c>
      <c r="AB7389">
        <v>70</v>
      </c>
      <c r="AD7389">
        <f>IF(ISBLANK(Source[[#This Row],[CrosslistID]]),1,1/COUNTIFS(Source[CrosslistID],Source[[#This Row],[CrosslistID]],Source[TermDesc],Source[[#This Row],[TermDesc]]))</f>
        <v>1</v>
      </c>
      <c r="AG7389">
        <v>0</v>
      </c>
      <c r="AH7389">
        <v>70</v>
      </c>
      <c r="AI7389">
        <v>2.8290000000000002</v>
      </c>
      <c r="AJ7389">
        <v>2.8290000000000002</v>
      </c>
      <c r="AK7389">
        <v>0.1234</v>
      </c>
      <c r="AL738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2.8290000000000002</v>
      </c>
      <c r="AM7389">
        <f>IF(AND(Source[[#This Row],[Credit_Noncredit]]="Noncredit",Source[[#This Row],[FTEF]]&gt;0),Source[[#This Row],[NC XLST FTES]]*525/(437.5*Source[[#This Row],[FTEF]]),0)</f>
        <v>27.510534846029177</v>
      </c>
      <c r="AN7389">
        <f>IF(Source[[#This Row],[Credit_Noncredit]]="Credit",Source[[#This Row],[Census Enrollment]],Source[[#This Row],[Noncredit Avg. Attendance]])</f>
        <v>27.510534846029177</v>
      </c>
    </row>
    <row r="7390" spans="1:40" x14ac:dyDescent="0.25">
      <c r="A7390" t="s">
        <v>4484</v>
      </c>
      <c r="B7390" t="s">
        <v>33</v>
      </c>
      <c r="C7390" t="s">
        <v>632</v>
      </c>
      <c r="D7390" t="s">
        <v>712</v>
      </c>
      <c r="E7390" s="4">
        <v>83198</v>
      </c>
      <c r="F7390" s="4" t="s">
        <v>713</v>
      </c>
      <c r="G7390" s="4">
        <v>7307</v>
      </c>
      <c r="H7390" t="str">
        <f>CONCATENATE(Source[[#This Row],[Subject]],TRIM(Source[[#This Row],[Course]]))</f>
        <v>OLAD7307</v>
      </c>
      <c r="I7390" t="str">
        <f>VLOOKUP(Source[[#This Row],[SubjCrse]],'Courses and Categories'!$E$2:$G$1816,3,FALSE)</f>
        <v>Noncredit Lifelong Learning</v>
      </c>
      <c r="J7390">
        <v>701</v>
      </c>
      <c r="K7390" t="s">
        <v>747</v>
      </c>
      <c r="L7390" t="s">
        <v>39</v>
      </c>
      <c r="M7390" t="s">
        <v>40</v>
      </c>
      <c r="N7390" t="s">
        <v>180</v>
      </c>
      <c r="O7390">
        <v>1330</v>
      </c>
      <c r="P7390">
        <v>1520</v>
      </c>
      <c r="Q7390" t="s">
        <v>76</v>
      </c>
      <c r="R7390">
        <v>818</v>
      </c>
      <c r="S7390" t="s">
        <v>77</v>
      </c>
      <c r="T7390">
        <v>1</v>
      </c>
      <c r="U7390" s="1">
        <v>43694</v>
      </c>
      <c r="V7390" s="1">
        <v>43819</v>
      </c>
      <c r="W7390" t="s">
        <v>749</v>
      </c>
      <c r="X7390" t="s">
        <v>46</v>
      </c>
      <c r="Y7390">
        <v>33</v>
      </c>
      <c r="Z7390">
        <v>33</v>
      </c>
      <c r="AA7390">
        <v>45</v>
      </c>
      <c r="AB7390">
        <v>73.333299999999994</v>
      </c>
      <c r="AD7390">
        <f>IF(ISBLANK(Source[[#This Row],[CrosslistID]]),1,1/COUNTIFS(Source[CrosslistID],Source[[#This Row],[CrosslistID]],Source[TermDesc],Source[[#This Row],[TermDesc]]))</f>
        <v>1</v>
      </c>
      <c r="AG7390">
        <v>0</v>
      </c>
      <c r="AH7390">
        <v>73.333299999999994</v>
      </c>
      <c r="AI7390">
        <v>1.1579999999999999</v>
      </c>
      <c r="AJ7390">
        <v>1.1579999999999999</v>
      </c>
      <c r="AK7390">
        <v>8.2299999999999998E-2</v>
      </c>
      <c r="AL739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1.1579999999999999</v>
      </c>
      <c r="AM7390">
        <f>IF(AND(Source[[#This Row],[Credit_Noncredit]]="Noncredit",Source[[#This Row],[FTEF]]&gt;0),Source[[#This Row],[NC XLST FTES]]*525/(437.5*Source[[#This Row],[FTEF]]),0)</f>
        <v>16.884568651275817</v>
      </c>
      <c r="AN7390">
        <f>IF(Source[[#This Row],[Credit_Noncredit]]="Credit",Source[[#This Row],[Census Enrollment]],Source[[#This Row],[Noncredit Avg. Attendance]])</f>
        <v>16.884568651275817</v>
      </c>
    </row>
    <row r="7391" spans="1:40" x14ac:dyDescent="0.25">
      <c r="A7391" t="s">
        <v>4484</v>
      </c>
      <c r="B7391" t="s">
        <v>33</v>
      </c>
      <c r="C7391" t="s">
        <v>632</v>
      </c>
      <c r="D7391" t="s">
        <v>712</v>
      </c>
      <c r="E7391" s="4">
        <v>83199</v>
      </c>
      <c r="F7391" s="4" t="s">
        <v>713</v>
      </c>
      <c r="G7391" s="4">
        <v>7307</v>
      </c>
      <c r="H7391" t="str">
        <f>CONCATENATE(Source[[#This Row],[Subject]],TRIM(Source[[#This Row],[Course]]))</f>
        <v>OLAD7307</v>
      </c>
      <c r="I7391" t="str">
        <f>VLOOKUP(Source[[#This Row],[SubjCrse]],'Courses and Categories'!$E$2:$G$1816,3,FALSE)</f>
        <v>Noncredit Lifelong Learning</v>
      </c>
      <c r="J7391">
        <v>702</v>
      </c>
      <c r="K7391" t="s">
        <v>747</v>
      </c>
      <c r="L7391" t="s">
        <v>39</v>
      </c>
      <c r="M7391" t="s">
        <v>40</v>
      </c>
      <c r="N7391" t="s">
        <v>180</v>
      </c>
      <c r="O7391">
        <v>930</v>
      </c>
      <c r="P7391">
        <v>1120</v>
      </c>
      <c r="Q7391" t="s">
        <v>748</v>
      </c>
      <c r="S7391" t="s">
        <v>53</v>
      </c>
      <c r="T7391">
        <v>1</v>
      </c>
      <c r="U7391" s="1">
        <v>43694</v>
      </c>
      <c r="V7391" s="1">
        <v>43819</v>
      </c>
      <c r="W7391" t="s">
        <v>749</v>
      </c>
      <c r="X7391" t="s">
        <v>46</v>
      </c>
      <c r="Y7391">
        <v>34</v>
      </c>
      <c r="Z7391">
        <v>34</v>
      </c>
      <c r="AA7391">
        <v>45</v>
      </c>
      <c r="AB7391">
        <v>75.555599999999998</v>
      </c>
      <c r="AD7391">
        <f>IF(ISBLANK(Source[[#This Row],[CrosslistID]]),1,1/COUNTIFS(Source[CrosslistID],Source[[#This Row],[CrosslistID]],Source[TermDesc],Source[[#This Row],[TermDesc]]))</f>
        <v>1</v>
      </c>
      <c r="AG7391">
        <v>0</v>
      </c>
      <c r="AH7391">
        <v>75.555599999999998</v>
      </c>
      <c r="AI7391">
        <v>1.0820000000000001</v>
      </c>
      <c r="AJ7391">
        <v>1.0820000000000001</v>
      </c>
      <c r="AK7391">
        <v>8.2299999999999998E-2</v>
      </c>
      <c r="AL739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1.0820000000000001</v>
      </c>
      <c r="AM7391">
        <f>IF(AND(Source[[#This Row],[Credit_Noncredit]]="Noncredit",Source[[#This Row],[FTEF]]&gt;0),Source[[#This Row],[NC XLST FTES]]*525/(437.5*Source[[#This Row],[FTEF]]),0)</f>
        <v>15.776427703523694</v>
      </c>
      <c r="AN7391">
        <f>IF(Source[[#This Row],[Credit_Noncredit]]="Credit",Source[[#This Row],[Census Enrollment]],Source[[#This Row],[Noncredit Avg. Attendance]])</f>
        <v>15.776427703523694</v>
      </c>
    </row>
    <row r="7392" spans="1:40" x14ac:dyDescent="0.25">
      <c r="A7392" t="s">
        <v>4484</v>
      </c>
      <c r="B7392" t="s">
        <v>33</v>
      </c>
      <c r="C7392" t="s">
        <v>632</v>
      </c>
      <c r="D7392" t="s">
        <v>712</v>
      </c>
      <c r="E7392" s="4">
        <v>83367</v>
      </c>
      <c r="F7392" s="4" t="s">
        <v>713</v>
      </c>
      <c r="G7392" s="4">
        <v>7307</v>
      </c>
      <c r="H7392" t="str">
        <f>CONCATENATE(Source[[#This Row],[Subject]],TRIM(Source[[#This Row],[Course]]))</f>
        <v>OLAD7307</v>
      </c>
      <c r="I7392" t="str">
        <f>VLOOKUP(Source[[#This Row],[SubjCrse]],'Courses and Categories'!$E$2:$G$1816,3,FALSE)</f>
        <v>Noncredit Lifelong Learning</v>
      </c>
      <c r="J7392">
        <v>704</v>
      </c>
      <c r="K7392" t="s">
        <v>747</v>
      </c>
      <c r="L7392" t="s">
        <v>39</v>
      </c>
      <c r="M7392" t="s">
        <v>40</v>
      </c>
      <c r="N7392" t="s">
        <v>50</v>
      </c>
      <c r="O7392">
        <v>1400</v>
      </c>
      <c r="P7392">
        <v>1550</v>
      </c>
      <c r="Q7392" t="s">
        <v>727</v>
      </c>
      <c r="S7392" t="s">
        <v>53</v>
      </c>
      <c r="T7392">
        <v>1</v>
      </c>
      <c r="U7392" s="1">
        <v>43694</v>
      </c>
      <c r="V7392" s="1">
        <v>43819</v>
      </c>
      <c r="W7392" t="s">
        <v>750</v>
      </c>
      <c r="X7392" t="s">
        <v>46</v>
      </c>
      <c r="Y7392">
        <v>35</v>
      </c>
      <c r="Z7392">
        <v>34</v>
      </c>
      <c r="AA7392">
        <v>45</v>
      </c>
      <c r="AB7392">
        <v>75.555599999999998</v>
      </c>
      <c r="AD7392">
        <f>IF(ISBLANK(Source[[#This Row],[CrosslistID]]),1,1/COUNTIFS(Source[CrosslistID],Source[[#This Row],[CrosslistID]],Source[TermDesc],Source[[#This Row],[TermDesc]]))</f>
        <v>1</v>
      </c>
      <c r="AG7392">
        <v>0</v>
      </c>
      <c r="AH7392">
        <v>75.555599999999998</v>
      </c>
      <c r="AI7392">
        <v>1.0129999999999999</v>
      </c>
      <c r="AJ7392">
        <v>1.0129999999999999</v>
      </c>
      <c r="AK7392">
        <v>8.2299999999999998E-2</v>
      </c>
      <c r="AL739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1.0129999999999999</v>
      </c>
      <c r="AM7392">
        <f>IF(AND(Source[[#This Row],[Credit_Noncredit]]="Noncredit",Source[[#This Row],[FTEF]]&gt;0),Source[[#This Row],[NC XLST FTES]]*525/(437.5*Source[[#This Row],[FTEF]]),0)</f>
        <v>14.770352369380314</v>
      </c>
      <c r="AN7392">
        <f>IF(Source[[#This Row],[Credit_Noncredit]]="Credit",Source[[#This Row],[Census Enrollment]],Source[[#This Row],[Noncredit Avg. Attendance]])</f>
        <v>14.770352369380314</v>
      </c>
    </row>
    <row r="7393" spans="1:40" x14ac:dyDescent="0.25">
      <c r="A7393" t="s">
        <v>4484</v>
      </c>
      <c r="B7393" t="s">
        <v>33</v>
      </c>
      <c r="C7393" t="s">
        <v>632</v>
      </c>
      <c r="D7393" t="s">
        <v>712</v>
      </c>
      <c r="E7393" s="4">
        <v>83550</v>
      </c>
      <c r="F7393" s="4" t="s">
        <v>713</v>
      </c>
      <c r="G7393" s="4">
        <v>7309</v>
      </c>
      <c r="H7393" t="str">
        <f>CONCATENATE(Source[[#This Row],[Subject]],TRIM(Source[[#This Row],[Course]]))</f>
        <v>OLAD7309</v>
      </c>
      <c r="I7393" t="str">
        <f>VLOOKUP(Source[[#This Row],[SubjCrse]],'Courses and Categories'!$E$2:$G$1816,3,FALSE)</f>
        <v>Noncredit Lifelong Learning</v>
      </c>
      <c r="J7393">
        <v>501</v>
      </c>
      <c r="K7393" t="s">
        <v>752</v>
      </c>
      <c r="L7393" t="s">
        <v>39</v>
      </c>
      <c r="M7393" t="s">
        <v>40</v>
      </c>
      <c r="N7393" t="s">
        <v>91</v>
      </c>
      <c r="O7393">
        <v>1230</v>
      </c>
      <c r="P7393">
        <v>1520</v>
      </c>
      <c r="Q7393" t="s">
        <v>76</v>
      </c>
      <c r="R7393">
        <v>821</v>
      </c>
      <c r="S7393" t="s">
        <v>77</v>
      </c>
      <c r="T7393">
        <v>1</v>
      </c>
      <c r="U7393" s="1">
        <v>43694</v>
      </c>
      <c r="V7393" s="1">
        <v>43819</v>
      </c>
      <c r="W7393" t="s">
        <v>753</v>
      </c>
      <c r="X7393" t="s">
        <v>46</v>
      </c>
      <c r="Y7393">
        <v>60</v>
      </c>
      <c r="Z7393">
        <v>60</v>
      </c>
      <c r="AA7393">
        <v>100</v>
      </c>
      <c r="AB7393">
        <v>60</v>
      </c>
      <c r="AD7393">
        <f>IF(ISBLANK(Source[[#This Row],[CrosslistID]]),1,1/COUNTIFS(Source[CrosslistID],Source[[#This Row],[CrosslistID]],Source[TermDesc],Source[[#This Row],[TermDesc]]))</f>
        <v>1</v>
      </c>
      <c r="AG7393">
        <v>0</v>
      </c>
      <c r="AH7393">
        <v>60</v>
      </c>
      <c r="AI7393">
        <v>2.0110000000000001</v>
      </c>
      <c r="AJ7393">
        <v>2.0110000000000001</v>
      </c>
      <c r="AK7393">
        <v>0.12</v>
      </c>
      <c r="AL739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2.0110000000000001</v>
      </c>
      <c r="AM7393">
        <f>IF(AND(Source[[#This Row],[Credit_Noncredit]]="Noncredit",Source[[#This Row],[FTEF]]&gt;0),Source[[#This Row],[NC XLST FTES]]*525/(437.5*Source[[#This Row],[FTEF]]),0)</f>
        <v>20.110000000000003</v>
      </c>
      <c r="AN7393">
        <f>IF(Source[[#This Row],[Credit_Noncredit]]="Credit",Source[[#This Row],[Census Enrollment]],Source[[#This Row],[Noncredit Avg. Attendance]])</f>
        <v>20.110000000000003</v>
      </c>
    </row>
    <row r="7394" spans="1:40" x14ac:dyDescent="0.25">
      <c r="A7394" t="s">
        <v>4484</v>
      </c>
      <c r="B7394" t="s">
        <v>33</v>
      </c>
      <c r="C7394" t="s">
        <v>632</v>
      </c>
      <c r="D7394" t="s">
        <v>712</v>
      </c>
      <c r="E7394" s="4">
        <v>80290</v>
      </c>
      <c r="F7394" s="4" t="s">
        <v>713</v>
      </c>
      <c r="G7394" s="4">
        <v>7310</v>
      </c>
      <c r="H7394" t="str">
        <f>CONCATENATE(Source[[#This Row],[Subject]],TRIM(Source[[#This Row],[Course]]))</f>
        <v>OLAD7310</v>
      </c>
      <c r="I7394" t="str">
        <f>VLOOKUP(Source[[#This Row],[SubjCrse]],'Courses and Categories'!$E$2:$G$1816,3,FALSE)</f>
        <v>Noncredit Lifelong Learning</v>
      </c>
      <c r="J7394">
        <v>706</v>
      </c>
      <c r="K7394" t="s">
        <v>754</v>
      </c>
      <c r="L7394" t="s">
        <v>39</v>
      </c>
      <c r="M7394" t="s">
        <v>40</v>
      </c>
      <c r="N7394" t="s">
        <v>91</v>
      </c>
      <c r="O7394">
        <v>900</v>
      </c>
      <c r="P7394">
        <v>1115</v>
      </c>
      <c r="Q7394" t="s">
        <v>756</v>
      </c>
      <c r="S7394" t="s">
        <v>53</v>
      </c>
      <c r="T7394">
        <v>1</v>
      </c>
      <c r="U7394" s="1">
        <v>43694</v>
      </c>
      <c r="V7394" s="1">
        <v>43819</v>
      </c>
      <c r="W7394" t="s">
        <v>755</v>
      </c>
      <c r="X7394" t="s">
        <v>46</v>
      </c>
      <c r="Y7394">
        <v>45</v>
      </c>
      <c r="Z7394">
        <v>45</v>
      </c>
      <c r="AA7394">
        <v>50</v>
      </c>
      <c r="AB7394">
        <v>90</v>
      </c>
      <c r="AD7394">
        <f>IF(ISBLANK(Source[[#This Row],[CrosslistID]]),1,1/COUNTIFS(Source[CrosslistID],Source[[#This Row],[CrosslistID]],Source[TermDesc],Source[[#This Row],[TermDesc]]))</f>
        <v>1</v>
      </c>
      <c r="AG7394">
        <v>0</v>
      </c>
      <c r="AH7394">
        <v>90</v>
      </c>
      <c r="AI7394">
        <v>2.4710000000000001</v>
      </c>
      <c r="AJ7394">
        <v>2.4710000000000001</v>
      </c>
      <c r="AK7394">
        <v>0.1</v>
      </c>
      <c r="AL739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2.4710000000000001</v>
      </c>
      <c r="AM7394">
        <f>IF(AND(Source[[#This Row],[Credit_Noncredit]]="Noncredit",Source[[#This Row],[FTEF]]&gt;0),Source[[#This Row],[NC XLST FTES]]*525/(437.5*Source[[#This Row],[FTEF]]),0)</f>
        <v>29.652000000000001</v>
      </c>
      <c r="AN7394">
        <f>IF(Source[[#This Row],[Credit_Noncredit]]="Credit",Source[[#This Row],[Census Enrollment]],Source[[#This Row],[Noncredit Avg. Attendance]])</f>
        <v>29.652000000000001</v>
      </c>
    </row>
    <row r="7395" spans="1:40" x14ac:dyDescent="0.25">
      <c r="A7395" t="s">
        <v>4484</v>
      </c>
      <c r="B7395" t="s">
        <v>33</v>
      </c>
      <c r="C7395" t="s">
        <v>632</v>
      </c>
      <c r="D7395" t="s">
        <v>712</v>
      </c>
      <c r="E7395" s="4">
        <v>80291</v>
      </c>
      <c r="F7395" s="4" t="s">
        <v>713</v>
      </c>
      <c r="G7395" s="4">
        <v>7310</v>
      </c>
      <c r="H7395" t="str">
        <f>CONCATENATE(Source[[#This Row],[Subject]],TRIM(Source[[#This Row],[Course]]))</f>
        <v>OLAD7310</v>
      </c>
      <c r="I7395" t="str">
        <f>VLOOKUP(Source[[#This Row],[SubjCrse]],'Courses and Categories'!$E$2:$G$1816,3,FALSE)</f>
        <v>Noncredit Lifelong Learning</v>
      </c>
      <c r="J7395">
        <v>709</v>
      </c>
      <c r="K7395" t="s">
        <v>754</v>
      </c>
      <c r="L7395" t="s">
        <v>39</v>
      </c>
      <c r="M7395" t="s">
        <v>40</v>
      </c>
      <c r="N7395" t="s">
        <v>185</v>
      </c>
      <c r="O7395">
        <v>1230</v>
      </c>
      <c r="P7395">
        <v>1445</v>
      </c>
      <c r="Q7395" t="s">
        <v>681</v>
      </c>
      <c r="S7395" t="s">
        <v>53</v>
      </c>
      <c r="T7395">
        <v>1</v>
      </c>
      <c r="U7395" s="1">
        <v>43694</v>
      </c>
      <c r="V7395" s="1">
        <v>43819</v>
      </c>
      <c r="W7395" t="s">
        <v>755</v>
      </c>
      <c r="X7395" t="s">
        <v>46</v>
      </c>
      <c r="Y7395">
        <v>43</v>
      </c>
      <c r="Z7395">
        <v>39</v>
      </c>
      <c r="AA7395">
        <v>50</v>
      </c>
      <c r="AB7395">
        <v>78</v>
      </c>
      <c r="AD7395">
        <f>IF(ISBLANK(Source[[#This Row],[CrosslistID]]),1,1/COUNTIFS(Source[CrosslistID],Source[[#This Row],[CrosslistID]],Source[TermDesc],Source[[#This Row],[TermDesc]]))</f>
        <v>1</v>
      </c>
      <c r="AG7395">
        <v>0</v>
      </c>
      <c r="AH7395">
        <v>78</v>
      </c>
      <c r="AI7395">
        <v>2.105</v>
      </c>
      <c r="AJ7395">
        <v>2.105</v>
      </c>
      <c r="AK7395">
        <v>0.1</v>
      </c>
      <c r="AL739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2.105</v>
      </c>
      <c r="AM7395">
        <f>IF(AND(Source[[#This Row],[Credit_Noncredit]]="Noncredit",Source[[#This Row],[FTEF]]&gt;0),Source[[#This Row],[NC XLST FTES]]*525/(437.5*Source[[#This Row],[FTEF]]),0)</f>
        <v>25.26</v>
      </c>
      <c r="AN7395">
        <f>IF(Source[[#This Row],[Credit_Noncredit]]="Credit",Source[[#This Row],[Census Enrollment]],Source[[#This Row],[Noncredit Avg. Attendance]])</f>
        <v>25.26</v>
      </c>
    </row>
    <row r="7396" spans="1:40" x14ac:dyDescent="0.25">
      <c r="A7396" t="s">
        <v>4484</v>
      </c>
      <c r="B7396" t="s">
        <v>33</v>
      </c>
      <c r="C7396" t="s">
        <v>632</v>
      </c>
      <c r="D7396" t="s">
        <v>712</v>
      </c>
      <c r="E7396" s="4">
        <v>83411</v>
      </c>
      <c r="F7396" s="4" t="s">
        <v>713</v>
      </c>
      <c r="G7396" s="4">
        <v>7311</v>
      </c>
      <c r="H7396" t="str">
        <f>CONCATENATE(Source[[#This Row],[Subject]],TRIM(Source[[#This Row],[Course]]))</f>
        <v>OLAD7311</v>
      </c>
      <c r="I7396" t="str">
        <f>VLOOKUP(Source[[#This Row],[SubjCrse]],'Courses and Categories'!$E$2:$G$1816,3,FALSE)</f>
        <v>Noncredit Lifelong Learning</v>
      </c>
      <c r="J7396">
        <v>701</v>
      </c>
      <c r="K7396" t="s">
        <v>757</v>
      </c>
      <c r="L7396" t="s">
        <v>39</v>
      </c>
      <c r="M7396" t="s">
        <v>40</v>
      </c>
      <c r="N7396" t="s">
        <v>180</v>
      </c>
      <c r="O7396">
        <v>1000</v>
      </c>
      <c r="P7396">
        <v>1215</v>
      </c>
      <c r="Q7396" t="s">
        <v>727</v>
      </c>
      <c r="S7396" t="s">
        <v>53</v>
      </c>
      <c r="T7396">
        <v>1</v>
      </c>
      <c r="U7396" s="1">
        <v>43694</v>
      </c>
      <c r="V7396" s="1">
        <v>43819</v>
      </c>
      <c r="W7396" t="s">
        <v>758</v>
      </c>
      <c r="X7396" t="s">
        <v>46</v>
      </c>
      <c r="Y7396">
        <v>61</v>
      </c>
      <c r="Z7396">
        <v>55</v>
      </c>
      <c r="AA7396">
        <v>100</v>
      </c>
      <c r="AB7396">
        <v>55</v>
      </c>
      <c r="AD7396">
        <f>IF(ISBLANK(Source[[#This Row],[CrosslistID]]),1,1/COUNTIFS(Source[CrosslistID],Source[[#This Row],[CrosslistID]],Source[TermDesc],Source[[#This Row],[TermDesc]]))</f>
        <v>1</v>
      </c>
      <c r="AG7396">
        <v>0</v>
      </c>
      <c r="AH7396">
        <v>55</v>
      </c>
      <c r="AI7396">
        <v>1.986</v>
      </c>
      <c r="AJ7396">
        <v>1.986</v>
      </c>
      <c r="AK7396">
        <v>0.1</v>
      </c>
      <c r="AL739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1.986</v>
      </c>
      <c r="AM7396">
        <f>IF(AND(Source[[#This Row],[Credit_Noncredit]]="Noncredit",Source[[#This Row],[FTEF]]&gt;0),Source[[#This Row],[NC XLST FTES]]*525/(437.5*Source[[#This Row],[FTEF]]),0)</f>
        <v>23.832000000000001</v>
      </c>
      <c r="AN7396">
        <f>IF(Source[[#This Row],[Credit_Noncredit]]="Credit",Source[[#This Row],[Census Enrollment]],Source[[#This Row],[Noncredit Avg. Attendance]])</f>
        <v>23.832000000000001</v>
      </c>
    </row>
    <row r="7397" spans="1:40" x14ac:dyDescent="0.25">
      <c r="A7397" t="s">
        <v>4484</v>
      </c>
      <c r="B7397" t="s">
        <v>33</v>
      </c>
      <c r="C7397" t="s">
        <v>632</v>
      </c>
      <c r="D7397" t="s">
        <v>712</v>
      </c>
      <c r="E7397" s="4">
        <v>83412</v>
      </c>
      <c r="F7397" s="4" t="s">
        <v>713</v>
      </c>
      <c r="G7397" s="4">
        <v>7311</v>
      </c>
      <c r="H7397" t="str">
        <f>CONCATENATE(Source[[#This Row],[Subject]],TRIM(Source[[#This Row],[Course]]))</f>
        <v>OLAD7311</v>
      </c>
      <c r="I7397" t="str">
        <f>VLOOKUP(Source[[#This Row],[SubjCrse]],'Courses and Categories'!$E$2:$G$1816,3,FALSE)</f>
        <v>Noncredit Lifelong Learning</v>
      </c>
      <c r="J7397">
        <v>702</v>
      </c>
      <c r="K7397" t="s">
        <v>757</v>
      </c>
      <c r="L7397" t="s">
        <v>39</v>
      </c>
      <c r="M7397" t="s">
        <v>40</v>
      </c>
      <c r="N7397" t="s">
        <v>180</v>
      </c>
      <c r="O7397">
        <v>1300</v>
      </c>
      <c r="P7397">
        <v>1515</v>
      </c>
      <c r="Q7397" t="s">
        <v>727</v>
      </c>
      <c r="S7397" t="s">
        <v>53</v>
      </c>
      <c r="T7397">
        <v>1</v>
      </c>
      <c r="U7397" s="1">
        <v>43694</v>
      </c>
      <c r="V7397" s="1">
        <v>43819</v>
      </c>
      <c r="W7397" t="s">
        <v>758</v>
      </c>
      <c r="X7397" t="s">
        <v>46</v>
      </c>
      <c r="Y7397">
        <v>62</v>
      </c>
      <c r="Z7397">
        <v>54</v>
      </c>
      <c r="AA7397">
        <v>100</v>
      </c>
      <c r="AB7397">
        <v>54</v>
      </c>
      <c r="AD7397">
        <f>IF(ISBLANK(Source[[#This Row],[CrosslistID]]),1,1/COUNTIFS(Source[CrosslistID],Source[[#This Row],[CrosslistID]],Source[TermDesc],Source[[#This Row],[TermDesc]]))</f>
        <v>1</v>
      </c>
      <c r="AG7397">
        <v>0</v>
      </c>
      <c r="AH7397">
        <v>54</v>
      </c>
      <c r="AI7397">
        <v>1.9379999999999999</v>
      </c>
      <c r="AJ7397">
        <v>1.9379999999999999</v>
      </c>
      <c r="AK7397">
        <v>0.1</v>
      </c>
      <c r="AL739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1.9379999999999999</v>
      </c>
      <c r="AM7397">
        <f>IF(AND(Source[[#This Row],[Credit_Noncredit]]="Noncredit",Source[[#This Row],[FTEF]]&gt;0),Source[[#This Row],[NC XLST FTES]]*525/(437.5*Source[[#This Row],[FTEF]]),0)</f>
        <v>23.255999999999997</v>
      </c>
      <c r="AN7397">
        <f>IF(Source[[#This Row],[Credit_Noncredit]]="Credit",Source[[#This Row],[Census Enrollment]],Source[[#This Row],[Noncredit Avg. Attendance]])</f>
        <v>23.255999999999997</v>
      </c>
    </row>
    <row r="7398" spans="1:40" x14ac:dyDescent="0.25">
      <c r="A7398" t="s">
        <v>4484</v>
      </c>
      <c r="B7398" t="s">
        <v>33</v>
      </c>
      <c r="C7398" t="s">
        <v>632</v>
      </c>
      <c r="D7398" t="s">
        <v>712</v>
      </c>
      <c r="E7398" s="4">
        <v>83413</v>
      </c>
      <c r="F7398" s="4" t="s">
        <v>713</v>
      </c>
      <c r="G7398" s="4">
        <v>7311</v>
      </c>
      <c r="H7398" t="str">
        <f>CONCATENATE(Source[[#This Row],[Subject]],TRIM(Source[[#This Row],[Course]]))</f>
        <v>OLAD7311</v>
      </c>
      <c r="I7398" t="str">
        <f>VLOOKUP(Source[[#This Row],[SubjCrse]],'Courses and Categories'!$E$2:$G$1816,3,FALSE)</f>
        <v>Noncredit Lifelong Learning</v>
      </c>
      <c r="J7398">
        <v>703</v>
      </c>
      <c r="K7398" t="s">
        <v>757</v>
      </c>
      <c r="L7398" t="s">
        <v>39</v>
      </c>
      <c r="M7398" t="s">
        <v>40</v>
      </c>
      <c r="N7398" t="s">
        <v>50</v>
      </c>
      <c r="O7398">
        <v>1000</v>
      </c>
      <c r="P7398">
        <v>1215</v>
      </c>
      <c r="Q7398" t="s">
        <v>727</v>
      </c>
      <c r="S7398" t="s">
        <v>53</v>
      </c>
      <c r="T7398">
        <v>1</v>
      </c>
      <c r="U7398" s="1">
        <v>43694</v>
      </c>
      <c r="V7398" s="1">
        <v>43819</v>
      </c>
      <c r="W7398" t="s">
        <v>758</v>
      </c>
      <c r="X7398" t="s">
        <v>46</v>
      </c>
      <c r="Y7398">
        <v>68</v>
      </c>
      <c r="Z7398">
        <v>57</v>
      </c>
      <c r="AA7398">
        <v>100</v>
      </c>
      <c r="AB7398">
        <v>57</v>
      </c>
      <c r="AD7398">
        <f>IF(ISBLANK(Source[[#This Row],[CrosslistID]]),1,1/COUNTIFS(Source[CrosslistID],Source[[#This Row],[CrosslistID]],Source[TermDesc],Source[[#This Row],[TermDesc]]))</f>
        <v>1</v>
      </c>
      <c r="AG7398">
        <v>0</v>
      </c>
      <c r="AH7398">
        <v>57</v>
      </c>
      <c r="AI7398">
        <v>2.4670000000000001</v>
      </c>
      <c r="AJ7398">
        <v>2.4670000000000001</v>
      </c>
      <c r="AK7398">
        <v>0.1</v>
      </c>
      <c r="AL739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2.4670000000000001</v>
      </c>
      <c r="AM7398">
        <f>IF(AND(Source[[#This Row],[Credit_Noncredit]]="Noncredit",Source[[#This Row],[FTEF]]&gt;0),Source[[#This Row],[NC XLST FTES]]*525/(437.5*Source[[#This Row],[FTEF]]),0)</f>
        <v>29.603999999999999</v>
      </c>
      <c r="AN7398">
        <f>IF(Source[[#This Row],[Credit_Noncredit]]="Credit",Source[[#This Row],[Census Enrollment]],Source[[#This Row],[Noncredit Avg. Attendance]])</f>
        <v>29.603999999999999</v>
      </c>
    </row>
    <row r="7399" spans="1:40" x14ac:dyDescent="0.25">
      <c r="A7399" t="s">
        <v>4484</v>
      </c>
      <c r="B7399" t="s">
        <v>33</v>
      </c>
      <c r="C7399" t="s">
        <v>632</v>
      </c>
      <c r="D7399" t="s">
        <v>712</v>
      </c>
      <c r="E7399" s="4">
        <v>82981</v>
      </c>
      <c r="F7399" s="4" t="s">
        <v>713</v>
      </c>
      <c r="G7399" s="4">
        <v>7316</v>
      </c>
      <c r="H7399" t="str">
        <f>CONCATENATE(Source[[#This Row],[Subject]],TRIM(Source[[#This Row],[Course]]))</f>
        <v>OLAD7316</v>
      </c>
      <c r="I7399" t="str">
        <f>VLOOKUP(Source[[#This Row],[SubjCrse]],'Courses and Categories'!$E$2:$G$1816,3,FALSE)</f>
        <v>Noncredit Lifelong Learning</v>
      </c>
      <c r="J7399">
        <v>301</v>
      </c>
      <c r="K7399" t="s">
        <v>759</v>
      </c>
      <c r="L7399" t="s">
        <v>39</v>
      </c>
      <c r="M7399" t="s">
        <v>40</v>
      </c>
      <c r="N7399" t="s">
        <v>91</v>
      </c>
      <c r="O7399">
        <v>830</v>
      </c>
      <c r="P7399">
        <v>1320</v>
      </c>
      <c r="Q7399" t="s">
        <v>743</v>
      </c>
      <c r="R7399">
        <v>103</v>
      </c>
      <c r="S7399" t="s">
        <v>745</v>
      </c>
      <c r="T7399">
        <v>1</v>
      </c>
      <c r="U7399" s="1">
        <v>43694</v>
      </c>
      <c r="V7399" s="1">
        <v>43819</v>
      </c>
      <c r="W7399" t="s">
        <v>760</v>
      </c>
      <c r="X7399" t="s">
        <v>46</v>
      </c>
      <c r="Y7399">
        <v>67</v>
      </c>
      <c r="Z7399">
        <v>63</v>
      </c>
      <c r="AA7399">
        <v>100</v>
      </c>
      <c r="AB7399">
        <v>63</v>
      </c>
      <c r="AD7399">
        <f>IF(ISBLANK(Source[[#This Row],[CrosslistID]]),1,1/COUNTIFS(Source[CrosslistID],Source[[#This Row],[CrosslistID]],Source[TermDesc],Source[[#This Row],[TermDesc]]))</f>
        <v>1</v>
      </c>
      <c r="AG7399">
        <v>0</v>
      </c>
      <c r="AH7399">
        <v>63</v>
      </c>
      <c r="AI7399">
        <v>6.952</v>
      </c>
      <c r="AJ7399">
        <v>6.952</v>
      </c>
      <c r="AK7399">
        <v>0.2</v>
      </c>
      <c r="AL739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6.952</v>
      </c>
      <c r="AM7399">
        <f>IF(AND(Source[[#This Row],[Credit_Noncredit]]="Noncredit",Source[[#This Row],[FTEF]]&gt;0),Source[[#This Row],[NC XLST FTES]]*525/(437.5*Source[[#This Row],[FTEF]]),0)</f>
        <v>41.712000000000003</v>
      </c>
      <c r="AN7399">
        <f>IF(Source[[#This Row],[Credit_Noncredit]]="Credit",Source[[#This Row],[Census Enrollment]],Source[[#This Row],[Noncredit Avg. Attendance]])</f>
        <v>41.712000000000003</v>
      </c>
    </row>
    <row r="7400" spans="1:40" x14ac:dyDescent="0.25">
      <c r="A7400" t="s">
        <v>4484</v>
      </c>
      <c r="B7400" t="s">
        <v>33</v>
      </c>
      <c r="C7400" t="s">
        <v>632</v>
      </c>
      <c r="D7400" t="s">
        <v>712</v>
      </c>
      <c r="E7400" s="4">
        <v>83442</v>
      </c>
      <c r="F7400" s="4" t="s">
        <v>713</v>
      </c>
      <c r="G7400" s="4">
        <v>7320</v>
      </c>
      <c r="H7400" t="str">
        <f>CONCATENATE(Source[[#This Row],[Subject]],TRIM(Source[[#This Row],[Course]]))</f>
        <v>OLAD7320</v>
      </c>
      <c r="I7400" t="str">
        <f>VLOOKUP(Source[[#This Row],[SubjCrse]],'Courses and Categories'!$E$2:$G$1816,3,FALSE)</f>
        <v>Noncredit Lifelong Learning</v>
      </c>
      <c r="J7400">
        <v>701</v>
      </c>
      <c r="K7400" t="s">
        <v>761</v>
      </c>
      <c r="L7400" t="s">
        <v>39</v>
      </c>
      <c r="M7400" t="s">
        <v>40</v>
      </c>
      <c r="N7400" t="s">
        <v>180</v>
      </c>
      <c r="O7400">
        <v>945</v>
      </c>
      <c r="P7400">
        <v>1200</v>
      </c>
      <c r="Q7400" t="s">
        <v>4562</v>
      </c>
      <c r="S7400" t="s">
        <v>53</v>
      </c>
      <c r="T7400">
        <v>1</v>
      </c>
      <c r="U7400" s="1">
        <v>43694</v>
      </c>
      <c r="V7400" s="1">
        <v>43819</v>
      </c>
      <c r="W7400" t="s">
        <v>740</v>
      </c>
      <c r="X7400" t="s">
        <v>46</v>
      </c>
      <c r="Y7400">
        <v>40</v>
      </c>
      <c r="Z7400">
        <v>36</v>
      </c>
      <c r="AA7400">
        <v>50</v>
      </c>
      <c r="AB7400">
        <v>72</v>
      </c>
      <c r="AD7400">
        <f>IF(ISBLANK(Source[[#This Row],[CrosslistID]]),1,1/COUNTIFS(Source[CrosslistID],Source[[#This Row],[CrosslistID]],Source[TermDesc],Source[[#This Row],[TermDesc]]))</f>
        <v>1</v>
      </c>
      <c r="AG7400">
        <v>0</v>
      </c>
      <c r="AH7400">
        <v>72</v>
      </c>
      <c r="AI7400">
        <v>1.6859999999999999</v>
      </c>
      <c r="AJ7400">
        <v>1.6859999999999999</v>
      </c>
      <c r="AK7400">
        <v>8.7999999999999995E-2</v>
      </c>
      <c r="AL740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1.6859999999999999</v>
      </c>
      <c r="AM7400">
        <f>IF(AND(Source[[#This Row],[Credit_Noncredit]]="Noncredit",Source[[#This Row],[FTEF]]&gt;0),Source[[#This Row],[NC XLST FTES]]*525/(437.5*Source[[#This Row],[FTEF]]),0)</f>
        <v>22.990909090909092</v>
      </c>
      <c r="AN7400">
        <f>IF(Source[[#This Row],[Credit_Noncredit]]="Credit",Source[[#This Row],[Census Enrollment]],Source[[#This Row],[Noncredit Avg. Attendance]])</f>
        <v>22.990909090909092</v>
      </c>
    </row>
    <row r="7401" spans="1:40" x14ac:dyDescent="0.25">
      <c r="A7401" t="s">
        <v>4484</v>
      </c>
      <c r="B7401" t="s">
        <v>33</v>
      </c>
      <c r="C7401" t="s">
        <v>632</v>
      </c>
      <c r="D7401" t="s">
        <v>712</v>
      </c>
      <c r="E7401" s="4">
        <v>83415</v>
      </c>
      <c r="F7401" s="4" t="s">
        <v>713</v>
      </c>
      <c r="G7401" s="4">
        <v>7401</v>
      </c>
      <c r="H7401" t="str">
        <f>CONCATENATE(Source[[#This Row],[Subject]],TRIM(Source[[#This Row],[Course]]))</f>
        <v>OLAD7401</v>
      </c>
      <c r="I7401" t="str">
        <f>VLOOKUP(Source[[#This Row],[SubjCrse]],'Courses and Categories'!$E$2:$G$1816,3,FALSE)</f>
        <v>Noncredit Lifelong Learning</v>
      </c>
      <c r="J7401">
        <v>201</v>
      </c>
      <c r="K7401" t="s">
        <v>763</v>
      </c>
      <c r="L7401" t="s">
        <v>39</v>
      </c>
      <c r="M7401" t="s">
        <v>40</v>
      </c>
      <c r="N7401" t="s">
        <v>185</v>
      </c>
      <c r="O7401">
        <v>1330</v>
      </c>
      <c r="P7401">
        <v>1545</v>
      </c>
      <c r="Q7401" t="s">
        <v>60</v>
      </c>
      <c r="R7401">
        <v>225</v>
      </c>
      <c r="S7401" t="s">
        <v>61</v>
      </c>
      <c r="T7401">
        <v>1</v>
      </c>
      <c r="U7401" s="1">
        <v>43694</v>
      </c>
      <c r="V7401" s="1">
        <v>43819</v>
      </c>
      <c r="W7401" t="s">
        <v>4563</v>
      </c>
      <c r="X7401" t="s">
        <v>46</v>
      </c>
      <c r="Y7401">
        <v>32</v>
      </c>
      <c r="Z7401">
        <v>29</v>
      </c>
      <c r="AA7401">
        <v>100</v>
      </c>
      <c r="AB7401">
        <v>29</v>
      </c>
      <c r="AD7401">
        <f>IF(ISBLANK(Source[[#This Row],[CrosslistID]]),1,1/COUNTIFS(Source[CrosslistID],Source[[#This Row],[CrosslistID]],Source[TermDesc],Source[[#This Row],[TermDesc]]))</f>
        <v>1</v>
      </c>
      <c r="AG7401">
        <v>0</v>
      </c>
      <c r="AH7401">
        <v>29</v>
      </c>
      <c r="AI7401">
        <v>1.41</v>
      </c>
      <c r="AJ7401">
        <v>1.41</v>
      </c>
      <c r="AK7401">
        <v>0.1</v>
      </c>
      <c r="AL740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1.41</v>
      </c>
      <c r="AM7401">
        <f>IF(AND(Source[[#This Row],[Credit_Noncredit]]="Noncredit",Source[[#This Row],[FTEF]]&gt;0),Source[[#This Row],[NC XLST FTES]]*525/(437.5*Source[[#This Row],[FTEF]]),0)</f>
        <v>16.920000000000002</v>
      </c>
      <c r="AN7401">
        <f>IF(Source[[#This Row],[Credit_Noncredit]]="Credit",Source[[#This Row],[Census Enrollment]],Source[[#This Row],[Noncredit Avg. Attendance]])</f>
        <v>16.920000000000002</v>
      </c>
    </row>
    <row r="7402" spans="1:40" x14ac:dyDescent="0.25">
      <c r="A7402" t="s">
        <v>4484</v>
      </c>
      <c r="B7402" t="s">
        <v>33</v>
      </c>
      <c r="C7402" t="s">
        <v>632</v>
      </c>
      <c r="D7402" t="s">
        <v>712</v>
      </c>
      <c r="E7402" s="4">
        <v>83580</v>
      </c>
      <c r="F7402" s="4" t="s">
        <v>713</v>
      </c>
      <c r="G7402" s="4">
        <v>7401</v>
      </c>
      <c r="H7402" t="str">
        <f>CONCATENATE(Source[[#This Row],[Subject]],TRIM(Source[[#This Row],[Course]]))</f>
        <v>OLAD7401</v>
      </c>
      <c r="I7402" t="str">
        <f>VLOOKUP(Source[[#This Row],[SubjCrse]],'Courses and Categories'!$E$2:$G$1816,3,FALSE)</f>
        <v>Noncredit Lifelong Learning</v>
      </c>
      <c r="J7402">
        <v>202</v>
      </c>
      <c r="K7402" t="s">
        <v>763</v>
      </c>
      <c r="L7402" t="s">
        <v>39</v>
      </c>
      <c r="M7402" t="s">
        <v>40</v>
      </c>
      <c r="N7402" t="s">
        <v>41</v>
      </c>
      <c r="O7402">
        <v>1315</v>
      </c>
      <c r="P7402">
        <v>1540</v>
      </c>
      <c r="Q7402" t="s">
        <v>52</v>
      </c>
      <c r="R7402">
        <v>201</v>
      </c>
      <c r="S7402" t="s">
        <v>53</v>
      </c>
      <c r="T7402">
        <v>1</v>
      </c>
      <c r="U7402" s="1">
        <v>43694</v>
      </c>
      <c r="V7402" s="1">
        <v>43819</v>
      </c>
      <c r="W7402" t="s">
        <v>764</v>
      </c>
      <c r="X7402" t="s">
        <v>46</v>
      </c>
      <c r="Y7402">
        <v>35</v>
      </c>
      <c r="Z7402">
        <v>34</v>
      </c>
      <c r="AA7402">
        <v>100</v>
      </c>
      <c r="AB7402">
        <v>34</v>
      </c>
      <c r="AD7402">
        <f>IF(ISBLANK(Source[[#This Row],[CrosslistID]]),1,1/COUNTIFS(Source[CrosslistID],Source[[#This Row],[CrosslistID]],Source[TermDesc],Source[[#This Row],[TermDesc]]))</f>
        <v>1</v>
      </c>
      <c r="AG7402">
        <v>0</v>
      </c>
      <c r="AH7402">
        <v>34</v>
      </c>
      <c r="AI7402">
        <v>1.19</v>
      </c>
      <c r="AJ7402">
        <v>1.19</v>
      </c>
      <c r="AK7402">
        <v>0.1</v>
      </c>
      <c r="AL740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1.19</v>
      </c>
      <c r="AM7402">
        <f>IF(AND(Source[[#This Row],[Credit_Noncredit]]="Noncredit",Source[[#This Row],[FTEF]]&gt;0),Source[[#This Row],[NC XLST FTES]]*525/(437.5*Source[[#This Row],[FTEF]]),0)</f>
        <v>14.28</v>
      </c>
      <c r="AN7402">
        <f>IF(Source[[#This Row],[Credit_Noncredit]]="Credit",Source[[#This Row],[Census Enrollment]],Source[[#This Row],[Noncredit Avg. Attendance]])</f>
        <v>14.28</v>
      </c>
    </row>
    <row r="7403" spans="1:40" x14ac:dyDescent="0.25">
      <c r="A7403" t="s">
        <v>4484</v>
      </c>
      <c r="B7403" t="s">
        <v>33</v>
      </c>
      <c r="C7403" t="s">
        <v>632</v>
      </c>
      <c r="D7403" t="s">
        <v>712</v>
      </c>
      <c r="E7403" s="4">
        <v>83401</v>
      </c>
      <c r="F7403" s="4" t="s">
        <v>713</v>
      </c>
      <c r="G7403" s="4">
        <v>7402</v>
      </c>
      <c r="H7403" t="str">
        <f>CONCATENATE(Source[[#This Row],[Subject]],TRIM(Source[[#This Row],[Course]]))</f>
        <v>OLAD7402</v>
      </c>
      <c r="I7403" t="str">
        <f>VLOOKUP(Source[[#This Row],[SubjCrse]],'Courses and Categories'!$E$2:$G$1816,3,FALSE)</f>
        <v>Noncredit Lifelong Learning</v>
      </c>
      <c r="J7403">
        <v>701</v>
      </c>
      <c r="K7403" t="s">
        <v>765</v>
      </c>
      <c r="L7403" t="s">
        <v>39</v>
      </c>
      <c r="M7403" t="s">
        <v>40</v>
      </c>
      <c r="N7403" t="s">
        <v>180</v>
      </c>
      <c r="O7403">
        <v>900</v>
      </c>
      <c r="P7403">
        <v>1150</v>
      </c>
      <c r="Q7403" t="s">
        <v>727</v>
      </c>
      <c r="S7403" t="s">
        <v>53</v>
      </c>
      <c r="T7403">
        <v>1</v>
      </c>
      <c r="U7403" s="1">
        <v>43694</v>
      </c>
      <c r="V7403" s="1">
        <v>43819</v>
      </c>
      <c r="W7403" t="s">
        <v>239</v>
      </c>
      <c r="X7403" t="s">
        <v>46</v>
      </c>
      <c r="Y7403">
        <v>36</v>
      </c>
      <c r="Z7403">
        <v>36</v>
      </c>
      <c r="AA7403">
        <v>45</v>
      </c>
      <c r="AB7403">
        <v>80</v>
      </c>
      <c r="AD7403">
        <f>IF(ISBLANK(Source[[#This Row],[CrosslistID]]),1,1/COUNTIFS(Source[CrosslistID],Source[[#This Row],[CrosslistID]],Source[TermDesc],Source[[#This Row],[TermDesc]]))</f>
        <v>1</v>
      </c>
      <c r="AG7403">
        <v>0</v>
      </c>
      <c r="AH7403">
        <v>80</v>
      </c>
      <c r="AI7403">
        <v>1.2</v>
      </c>
      <c r="AJ7403">
        <v>1.2</v>
      </c>
      <c r="AK7403">
        <v>0.12</v>
      </c>
      <c r="AL740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</v>
      </c>
      <c r="AM7403">
        <f>IF(AND(Source[[#This Row],[Credit_Noncredit]]="Noncredit",Source[[#This Row],[FTEF]]&gt;0),Source[[#This Row],[NC XLST FTES]]*525/(437.5*Source[[#This Row],[FTEF]]),0)</f>
        <v>12</v>
      </c>
      <c r="AN7403">
        <f>IF(Source[[#This Row],[Credit_Noncredit]]="Credit",Source[[#This Row],[Census Enrollment]],Source[[#This Row],[Noncredit Avg. Attendance]])</f>
        <v>12</v>
      </c>
    </row>
    <row r="7404" spans="1:40" x14ac:dyDescent="0.25">
      <c r="A7404" t="s">
        <v>4484</v>
      </c>
      <c r="B7404" t="s">
        <v>33</v>
      </c>
      <c r="C7404" t="s">
        <v>632</v>
      </c>
      <c r="D7404" t="s">
        <v>712</v>
      </c>
      <c r="E7404" s="4">
        <v>80294</v>
      </c>
      <c r="F7404" s="4" t="s">
        <v>713</v>
      </c>
      <c r="G7404" s="4">
        <v>7402</v>
      </c>
      <c r="H7404" t="str">
        <f>CONCATENATE(Source[[#This Row],[Subject]],TRIM(Source[[#This Row],[Course]]))</f>
        <v>OLAD7402</v>
      </c>
      <c r="I7404" t="str">
        <f>VLOOKUP(Source[[#This Row],[SubjCrse]],'Courses and Categories'!$E$2:$G$1816,3,FALSE)</f>
        <v>Noncredit Lifelong Learning</v>
      </c>
      <c r="J7404">
        <v>702</v>
      </c>
      <c r="K7404" t="s">
        <v>765</v>
      </c>
      <c r="L7404" t="s">
        <v>39</v>
      </c>
      <c r="M7404" t="s">
        <v>40</v>
      </c>
      <c r="N7404" t="s">
        <v>180</v>
      </c>
      <c r="O7404">
        <v>1300</v>
      </c>
      <c r="P7404">
        <v>1550</v>
      </c>
      <c r="Q7404" t="s">
        <v>751</v>
      </c>
      <c r="S7404" t="s">
        <v>53</v>
      </c>
      <c r="T7404">
        <v>1</v>
      </c>
      <c r="U7404" s="1">
        <v>43694</v>
      </c>
      <c r="V7404" s="1">
        <v>43819</v>
      </c>
      <c r="W7404" t="s">
        <v>4563</v>
      </c>
      <c r="X7404" t="s">
        <v>46</v>
      </c>
      <c r="Y7404">
        <v>61</v>
      </c>
      <c r="Z7404">
        <v>61</v>
      </c>
      <c r="AA7404">
        <v>100</v>
      </c>
      <c r="AB7404">
        <v>61</v>
      </c>
      <c r="AD7404">
        <f>IF(ISBLANK(Source[[#This Row],[CrosslistID]]),1,1/COUNTIFS(Source[CrosslistID],Source[[#This Row],[CrosslistID]],Source[TermDesc],Source[[#This Row],[TermDesc]]))</f>
        <v>1</v>
      </c>
      <c r="AG7404">
        <v>0</v>
      </c>
      <c r="AH7404">
        <v>61</v>
      </c>
      <c r="AI7404">
        <v>1.954</v>
      </c>
      <c r="AJ7404">
        <v>1.954</v>
      </c>
      <c r="AK7404">
        <v>0.12</v>
      </c>
      <c r="AL740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1.954</v>
      </c>
      <c r="AM7404">
        <f>IF(AND(Source[[#This Row],[Credit_Noncredit]]="Noncredit",Source[[#This Row],[FTEF]]&gt;0),Source[[#This Row],[NC XLST FTES]]*525/(437.5*Source[[#This Row],[FTEF]]),0)</f>
        <v>19.54</v>
      </c>
      <c r="AN7404">
        <f>IF(Source[[#This Row],[Credit_Noncredit]]="Credit",Source[[#This Row],[Census Enrollment]],Source[[#This Row],[Noncredit Avg. Attendance]])</f>
        <v>19.54</v>
      </c>
    </row>
    <row r="7405" spans="1:40" x14ac:dyDescent="0.25">
      <c r="A7405" t="s">
        <v>4484</v>
      </c>
      <c r="B7405" t="s">
        <v>33</v>
      </c>
      <c r="C7405" t="s">
        <v>632</v>
      </c>
      <c r="D7405" t="s">
        <v>712</v>
      </c>
      <c r="E7405" s="4">
        <v>83551</v>
      </c>
      <c r="F7405" s="4" t="s">
        <v>713</v>
      </c>
      <c r="G7405" s="4">
        <v>7410</v>
      </c>
      <c r="H7405" t="str">
        <f>CONCATENATE(Source[[#This Row],[Subject]],TRIM(Source[[#This Row],[Course]]))</f>
        <v>OLAD7410</v>
      </c>
      <c r="I7405" t="str">
        <f>VLOOKUP(Source[[#This Row],[SubjCrse]],'Courses and Categories'!$E$2:$G$1816,3,FALSE)</f>
        <v>Noncredit Lifelong Learning</v>
      </c>
      <c r="J7405">
        <v>701</v>
      </c>
      <c r="K7405" t="s">
        <v>766</v>
      </c>
      <c r="L7405" t="s">
        <v>39</v>
      </c>
      <c r="M7405" t="s">
        <v>40</v>
      </c>
      <c r="N7405" t="s">
        <v>91</v>
      </c>
      <c r="O7405">
        <v>1300</v>
      </c>
      <c r="P7405">
        <v>1515</v>
      </c>
      <c r="Q7405" t="s">
        <v>52</v>
      </c>
      <c r="R7405">
        <v>269</v>
      </c>
      <c r="S7405" t="s">
        <v>53</v>
      </c>
      <c r="T7405">
        <v>1</v>
      </c>
      <c r="U7405" s="1">
        <v>43694</v>
      </c>
      <c r="V7405" s="1">
        <v>43819</v>
      </c>
      <c r="W7405" t="s">
        <v>767</v>
      </c>
      <c r="X7405" t="s">
        <v>46</v>
      </c>
      <c r="Y7405">
        <v>34</v>
      </c>
      <c r="Z7405">
        <v>33</v>
      </c>
      <c r="AA7405">
        <v>100</v>
      </c>
      <c r="AB7405">
        <v>33</v>
      </c>
      <c r="AD7405">
        <f>IF(ISBLANK(Source[[#This Row],[CrosslistID]]),1,1/COUNTIFS(Source[CrosslistID],Source[[#This Row],[CrosslistID]],Source[TermDesc],Source[[#This Row],[TermDesc]]))</f>
        <v>1</v>
      </c>
      <c r="AG7405">
        <v>0</v>
      </c>
      <c r="AH7405">
        <v>33</v>
      </c>
      <c r="AI7405">
        <v>1.4910000000000001</v>
      </c>
      <c r="AJ7405">
        <v>1.4910000000000001</v>
      </c>
      <c r="AK7405">
        <v>0.1</v>
      </c>
      <c r="AL740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1.4910000000000001</v>
      </c>
      <c r="AM7405">
        <f>IF(AND(Source[[#This Row],[Credit_Noncredit]]="Noncredit",Source[[#This Row],[FTEF]]&gt;0),Source[[#This Row],[NC XLST FTES]]*525/(437.5*Source[[#This Row],[FTEF]]),0)</f>
        <v>17.892000000000003</v>
      </c>
      <c r="AN7405">
        <f>IF(Source[[#This Row],[Credit_Noncredit]]="Credit",Source[[#This Row],[Census Enrollment]],Source[[#This Row],[Noncredit Avg. Attendance]])</f>
        <v>17.892000000000003</v>
      </c>
    </row>
    <row r="7406" spans="1:40" x14ac:dyDescent="0.25">
      <c r="A7406" t="s">
        <v>4484</v>
      </c>
      <c r="B7406" t="s">
        <v>33</v>
      </c>
      <c r="C7406" t="s">
        <v>632</v>
      </c>
      <c r="D7406" t="s">
        <v>712</v>
      </c>
      <c r="E7406" s="4">
        <v>83407</v>
      </c>
      <c r="F7406" s="4" t="s">
        <v>713</v>
      </c>
      <c r="G7406" s="4">
        <v>7501</v>
      </c>
      <c r="H7406" t="str">
        <f>CONCATENATE(Source[[#This Row],[Subject]],TRIM(Source[[#This Row],[Course]]))</f>
        <v>OLAD7501</v>
      </c>
      <c r="I7406" t="str">
        <f>VLOOKUP(Source[[#This Row],[SubjCrse]],'Courses and Categories'!$E$2:$G$1816,3,FALSE)</f>
        <v>Noncredit Lifelong Learning</v>
      </c>
      <c r="J7406">
        <v>1</v>
      </c>
      <c r="K7406" t="s">
        <v>770</v>
      </c>
      <c r="L7406" t="s">
        <v>39</v>
      </c>
      <c r="M7406" t="s">
        <v>40</v>
      </c>
      <c r="N7406" t="s">
        <v>41</v>
      </c>
      <c r="O7406">
        <v>1315</v>
      </c>
      <c r="P7406">
        <v>1605</v>
      </c>
      <c r="Q7406" t="s">
        <v>52</v>
      </c>
      <c r="R7406">
        <v>471</v>
      </c>
      <c r="S7406" t="s">
        <v>53</v>
      </c>
      <c r="T7406">
        <v>1</v>
      </c>
      <c r="U7406" s="1">
        <v>43694</v>
      </c>
      <c r="V7406" s="1">
        <v>43819</v>
      </c>
      <c r="W7406" t="s">
        <v>79</v>
      </c>
      <c r="X7406" t="s">
        <v>46</v>
      </c>
      <c r="Y7406">
        <v>59</v>
      </c>
      <c r="Z7406">
        <v>32</v>
      </c>
      <c r="AA7406">
        <v>100</v>
      </c>
      <c r="AB7406">
        <v>32</v>
      </c>
      <c r="AD7406">
        <f>IF(ISBLANK(Source[[#This Row],[CrosslistID]]),1,1/COUNTIFS(Source[CrosslistID],Source[[#This Row],[CrosslistID]],Source[TermDesc],Source[[#This Row],[TermDesc]]))</f>
        <v>1</v>
      </c>
      <c r="AG7406">
        <v>0</v>
      </c>
      <c r="AH7406">
        <v>32</v>
      </c>
      <c r="AI7406">
        <v>2.8969999999999998</v>
      </c>
      <c r="AJ7406">
        <v>2.8969999999999998</v>
      </c>
      <c r="AK7406">
        <v>0.1234</v>
      </c>
      <c r="AL740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2.8969999999999998</v>
      </c>
      <c r="AM7406">
        <f>IF(AND(Source[[#This Row],[Credit_Noncredit]]="Noncredit",Source[[#This Row],[FTEF]]&gt;0),Source[[#This Row],[NC XLST FTES]]*525/(437.5*Source[[#This Row],[FTEF]]),0)</f>
        <v>28.171799027552677</v>
      </c>
      <c r="AN7406">
        <f>IF(Source[[#This Row],[Credit_Noncredit]]="Credit",Source[[#This Row],[Census Enrollment]],Source[[#This Row],[Noncredit Avg. Attendance]])</f>
        <v>28.171799027552677</v>
      </c>
    </row>
    <row r="7407" spans="1:40" x14ac:dyDescent="0.25">
      <c r="A7407" t="s">
        <v>4484</v>
      </c>
      <c r="B7407" t="s">
        <v>33</v>
      </c>
      <c r="C7407" t="s">
        <v>632</v>
      </c>
      <c r="D7407" t="s">
        <v>712</v>
      </c>
      <c r="E7407" s="4">
        <v>81375</v>
      </c>
      <c r="F7407" s="4" t="s">
        <v>713</v>
      </c>
      <c r="G7407" s="4">
        <v>7503</v>
      </c>
      <c r="H7407" t="str">
        <f>CONCATENATE(Source[[#This Row],[Subject]],TRIM(Source[[#This Row],[Course]]))</f>
        <v>OLAD7503</v>
      </c>
      <c r="I7407" t="str">
        <f>VLOOKUP(Source[[#This Row],[SubjCrse]],'Courses and Categories'!$E$2:$G$1816,3,FALSE)</f>
        <v>Noncredit Lifelong Learning</v>
      </c>
      <c r="J7407">
        <v>501</v>
      </c>
      <c r="K7407" t="s">
        <v>772</v>
      </c>
      <c r="L7407" t="s">
        <v>39</v>
      </c>
      <c r="M7407" t="s">
        <v>40</v>
      </c>
      <c r="N7407" t="s">
        <v>91</v>
      </c>
      <c r="O7407">
        <v>1100</v>
      </c>
      <c r="P7407">
        <v>1350</v>
      </c>
      <c r="Q7407" t="s">
        <v>76</v>
      </c>
      <c r="R7407" t="s">
        <v>138</v>
      </c>
      <c r="S7407" t="s">
        <v>77</v>
      </c>
      <c r="T7407">
        <v>1</v>
      </c>
      <c r="U7407" s="1">
        <v>43694</v>
      </c>
      <c r="V7407" s="1">
        <v>43819</v>
      </c>
      <c r="W7407" t="s">
        <v>773</v>
      </c>
      <c r="X7407" t="s">
        <v>46</v>
      </c>
      <c r="Y7407">
        <v>45</v>
      </c>
      <c r="Z7407">
        <v>30</v>
      </c>
      <c r="AA7407">
        <v>100</v>
      </c>
      <c r="AB7407">
        <v>30</v>
      </c>
      <c r="AD7407">
        <f>IF(ISBLANK(Source[[#This Row],[CrosslistID]]),1,1/COUNTIFS(Source[CrosslistID],Source[[#This Row],[CrosslistID]],Source[TermDesc],Source[[#This Row],[TermDesc]]))</f>
        <v>1</v>
      </c>
      <c r="AG7407">
        <v>0</v>
      </c>
      <c r="AH7407">
        <v>30</v>
      </c>
      <c r="AI7407">
        <v>2.0059999999999998</v>
      </c>
      <c r="AJ7407">
        <v>2.0059999999999998</v>
      </c>
      <c r="AK7407">
        <v>0.1234</v>
      </c>
      <c r="AL740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2.0059999999999998</v>
      </c>
      <c r="AM7407">
        <f>IF(AND(Source[[#This Row],[Credit_Noncredit]]="Noncredit",Source[[#This Row],[FTEF]]&gt;0),Source[[#This Row],[NC XLST FTES]]*525/(437.5*Source[[#This Row],[FTEF]]),0)</f>
        <v>19.507293354943272</v>
      </c>
      <c r="AN7407">
        <f>IF(Source[[#This Row],[Credit_Noncredit]]="Credit",Source[[#This Row],[Census Enrollment]],Source[[#This Row],[Noncredit Avg. Attendance]])</f>
        <v>19.507293354943272</v>
      </c>
    </row>
    <row r="7408" spans="1:40" x14ac:dyDescent="0.25">
      <c r="A7408" t="s">
        <v>4484</v>
      </c>
      <c r="B7408" t="s">
        <v>33</v>
      </c>
      <c r="C7408" t="s">
        <v>775</v>
      </c>
      <c r="D7408" t="s">
        <v>776</v>
      </c>
      <c r="E7408" s="4">
        <v>82454</v>
      </c>
      <c r="F7408" s="4" t="s">
        <v>777</v>
      </c>
      <c r="G7408" s="4">
        <v>9713</v>
      </c>
      <c r="H7408" t="str">
        <f>CONCATENATE(Source[[#This Row],[Subject]],TRIM(Source[[#This Row],[Course]]))</f>
        <v>APPR9713</v>
      </c>
      <c r="I7408" t="str">
        <f>VLOOKUP(Source[[#This Row],[SubjCrse]],'Courses and Categories'!$E$2:$G$1816,3,FALSE)</f>
        <v>Noncredit Apprenticeship</v>
      </c>
      <c r="J7408">
        <v>801</v>
      </c>
      <c r="K7408" t="s">
        <v>778</v>
      </c>
      <c r="L7408" t="s">
        <v>50</v>
      </c>
      <c r="M7408" t="s">
        <v>40</v>
      </c>
      <c r="N7408" t="s">
        <v>51</v>
      </c>
      <c r="O7408">
        <v>700</v>
      </c>
      <c r="P7408">
        <v>1530</v>
      </c>
      <c r="Q7408" t="s">
        <v>42</v>
      </c>
      <c r="S7408" t="s">
        <v>43</v>
      </c>
      <c r="T7408" t="s">
        <v>44</v>
      </c>
      <c r="U7408" s="1">
        <v>43701</v>
      </c>
      <c r="V7408" s="1">
        <v>43813</v>
      </c>
      <c r="W7408" t="s">
        <v>4564</v>
      </c>
      <c r="X7408" t="s">
        <v>776</v>
      </c>
      <c r="Y7408">
        <v>0</v>
      </c>
      <c r="Z7408">
        <v>28</v>
      </c>
      <c r="AA7408">
        <v>35</v>
      </c>
      <c r="AB7408">
        <v>80</v>
      </c>
      <c r="AD7408">
        <f>IF(ISBLANK(Source[[#This Row],[CrosslistID]]),1,1/COUNTIFS(Source[CrosslistID],Source[[#This Row],[CrosslistID]],Source[TermDesc],Source[[#This Row],[TermDesc]]))</f>
        <v>1</v>
      </c>
      <c r="AG7408">
        <v>0</v>
      </c>
      <c r="AH7408">
        <v>80</v>
      </c>
      <c r="AI7408">
        <v>0</v>
      </c>
      <c r="AJ7408">
        <v>0</v>
      </c>
      <c r="AK7408">
        <v>0.1646</v>
      </c>
      <c r="AL740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08">
        <f>IF(AND(Source[[#This Row],[Credit_Noncredit]]="Noncredit",Source[[#This Row],[FTEF]]&gt;0),Source[[#This Row],[NC XLST FTES]]*525/(437.5*Source[[#This Row],[FTEF]]),0)</f>
        <v>0</v>
      </c>
      <c r="AN7408">
        <f>IF(Source[[#This Row],[Credit_Noncredit]]="Credit",Source[[#This Row],[Census Enrollment]],Source[[#This Row],[Noncredit Avg. Attendance]])</f>
        <v>0</v>
      </c>
    </row>
    <row r="7409" spans="1:40" x14ac:dyDescent="0.25">
      <c r="A7409" t="s">
        <v>4484</v>
      </c>
      <c r="B7409" t="s">
        <v>33</v>
      </c>
      <c r="C7409" t="s">
        <v>775</v>
      </c>
      <c r="D7409" t="s">
        <v>776</v>
      </c>
      <c r="E7409" s="4">
        <v>82747</v>
      </c>
      <c r="F7409" s="4" t="s">
        <v>777</v>
      </c>
      <c r="G7409" s="4">
        <v>9714</v>
      </c>
      <c r="H7409" t="str">
        <f>CONCATENATE(Source[[#This Row],[Subject]],TRIM(Source[[#This Row],[Course]]))</f>
        <v>APPR9714</v>
      </c>
      <c r="I7409" t="str">
        <f>VLOOKUP(Source[[#This Row],[SubjCrse]],'Courses and Categories'!$E$2:$G$1816,3,FALSE)</f>
        <v>Noncredit Apprenticeship</v>
      </c>
      <c r="J7409">
        <v>801</v>
      </c>
      <c r="K7409" t="s">
        <v>783</v>
      </c>
      <c r="L7409" t="s">
        <v>87</v>
      </c>
      <c r="M7409" t="s">
        <v>40</v>
      </c>
      <c r="N7409" t="s">
        <v>797</v>
      </c>
      <c r="O7409" t="s">
        <v>789</v>
      </c>
      <c r="P7409" t="s">
        <v>790</v>
      </c>
      <c r="Q7409" t="s">
        <v>781</v>
      </c>
      <c r="S7409" t="s">
        <v>43</v>
      </c>
      <c r="T7409">
        <v>1</v>
      </c>
      <c r="U7409" s="1">
        <v>43694</v>
      </c>
      <c r="V7409" s="1">
        <v>43819</v>
      </c>
      <c r="W7409" t="s">
        <v>800</v>
      </c>
      <c r="X7409" t="s">
        <v>776</v>
      </c>
      <c r="Y7409">
        <v>0</v>
      </c>
      <c r="Z7409">
        <v>55</v>
      </c>
      <c r="AA7409">
        <v>0</v>
      </c>
      <c r="AB7409">
        <v>0</v>
      </c>
      <c r="AD7409">
        <f>IF(ISBLANK(Source[[#This Row],[CrosslistID]]),1,1/COUNTIFS(Source[CrosslistID],Source[[#This Row],[CrosslistID]],Source[TermDesc],Source[[#This Row],[TermDesc]]))</f>
        <v>1</v>
      </c>
      <c r="AG7409">
        <v>0</v>
      </c>
      <c r="AH7409">
        <v>0</v>
      </c>
      <c r="AI7409">
        <v>0</v>
      </c>
      <c r="AJ7409">
        <v>0</v>
      </c>
      <c r="AK7409">
        <v>0.24</v>
      </c>
      <c r="AL740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09">
        <f>IF(AND(Source[[#This Row],[Credit_Noncredit]]="Noncredit",Source[[#This Row],[FTEF]]&gt;0),Source[[#This Row],[NC XLST FTES]]*525/(437.5*Source[[#This Row],[FTEF]]),0)</f>
        <v>0</v>
      </c>
      <c r="AN7409">
        <f>IF(Source[[#This Row],[Credit_Noncredit]]="Credit",Source[[#This Row],[Census Enrollment]],Source[[#This Row],[Noncredit Avg. Attendance]])</f>
        <v>0</v>
      </c>
    </row>
    <row r="7410" spans="1:40" x14ac:dyDescent="0.25">
      <c r="A7410" t="s">
        <v>4484</v>
      </c>
      <c r="B7410" t="s">
        <v>33</v>
      </c>
      <c r="C7410" t="s">
        <v>775</v>
      </c>
      <c r="D7410" t="s">
        <v>776</v>
      </c>
      <c r="E7410" s="4">
        <v>83587</v>
      </c>
      <c r="F7410" s="4" t="s">
        <v>777</v>
      </c>
      <c r="G7410" s="4">
        <v>9714</v>
      </c>
      <c r="H7410" t="str">
        <f>CONCATENATE(Source[[#This Row],[Subject]],TRIM(Source[[#This Row],[Course]]))</f>
        <v>APPR9714</v>
      </c>
      <c r="I7410" t="str">
        <f>VLOOKUP(Source[[#This Row],[SubjCrse]],'Courses and Categories'!$E$2:$G$1816,3,FALSE)</f>
        <v>Noncredit Apprenticeship</v>
      </c>
      <c r="J7410">
        <v>803</v>
      </c>
      <c r="K7410" t="s">
        <v>783</v>
      </c>
      <c r="L7410" t="s">
        <v>87</v>
      </c>
      <c r="M7410" t="s">
        <v>40</v>
      </c>
      <c r="N7410" t="s">
        <v>59</v>
      </c>
      <c r="O7410">
        <v>1700</v>
      </c>
      <c r="P7410">
        <v>1950</v>
      </c>
      <c r="Q7410" t="s">
        <v>42</v>
      </c>
      <c r="S7410" t="s">
        <v>43</v>
      </c>
      <c r="T7410">
        <v>1</v>
      </c>
      <c r="U7410" s="1">
        <v>43694</v>
      </c>
      <c r="V7410" s="1">
        <v>43819</v>
      </c>
      <c r="W7410" t="s">
        <v>785</v>
      </c>
      <c r="X7410" t="s">
        <v>776</v>
      </c>
      <c r="Y7410">
        <v>0</v>
      </c>
      <c r="Z7410">
        <v>24</v>
      </c>
      <c r="AA7410">
        <v>0</v>
      </c>
      <c r="AB7410">
        <v>0</v>
      </c>
      <c r="AD7410">
        <f>IF(ISBLANK(Source[[#This Row],[CrosslistID]]),1,1/COUNTIFS(Source[CrosslistID],Source[[#This Row],[CrosslistID]],Source[TermDesc],Source[[#This Row],[TermDesc]]))</f>
        <v>1</v>
      </c>
      <c r="AG7410">
        <v>0</v>
      </c>
      <c r="AH7410">
        <v>0</v>
      </c>
      <c r="AI7410">
        <v>0</v>
      </c>
      <c r="AJ7410">
        <v>0</v>
      </c>
      <c r="AK7410">
        <v>0.24</v>
      </c>
      <c r="AL741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10">
        <f>IF(AND(Source[[#This Row],[Credit_Noncredit]]="Noncredit",Source[[#This Row],[FTEF]]&gt;0),Source[[#This Row],[NC XLST FTES]]*525/(437.5*Source[[#This Row],[FTEF]]),0)</f>
        <v>0</v>
      </c>
      <c r="AN7410">
        <f>IF(Source[[#This Row],[Credit_Noncredit]]="Credit",Source[[#This Row],[Census Enrollment]],Source[[#This Row],[Noncredit Avg. Attendance]])</f>
        <v>0</v>
      </c>
    </row>
    <row r="7411" spans="1:40" x14ac:dyDescent="0.25">
      <c r="A7411" t="s">
        <v>4484</v>
      </c>
      <c r="B7411" t="s">
        <v>33</v>
      </c>
      <c r="C7411" t="s">
        <v>775</v>
      </c>
      <c r="D7411" t="s">
        <v>776</v>
      </c>
      <c r="E7411" s="4">
        <v>82457</v>
      </c>
      <c r="F7411" s="4" t="s">
        <v>777</v>
      </c>
      <c r="G7411" s="4">
        <v>9714</v>
      </c>
      <c r="H7411" t="str">
        <f>CONCATENATE(Source[[#This Row],[Subject]],TRIM(Source[[#This Row],[Course]]))</f>
        <v>APPR9714</v>
      </c>
      <c r="I7411" t="str">
        <f>VLOOKUP(Source[[#This Row],[SubjCrse]],'Courses and Categories'!$E$2:$G$1816,3,FALSE)</f>
        <v>Noncredit Apprenticeship</v>
      </c>
      <c r="J7411">
        <v>805</v>
      </c>
      <c r="K7411" t="s">
        <v>783</v>
      </c>
      <c r="L7411" t="s">
        <v>87</v>
      </c>
      <c r="M7411" t="s">
        <v>40</v>
      </c>
      <c r="N7411" t="s">
        <v>105</v>
      </c>
      <c r="O7411">
        <v>1710</v>
      </c>
      <c r="P7411">
        <v>2000</v>
      </c>
      <c r="Q7411" t="s">
        <v>784</v>
      </c>
      <c r="S7411" t="s">
        <v>134</v>
      </c>
      <c r="T7411">
        <v>1</v>
      </c>
      <c r="U7411" s="1">
        <v>43694</v>
      </c>
      <c r="V7411" s="1">
        <v>43819</v>
      </c>
      <c r="W7411" t="s">
        <v>4565</v>
      </c>
      <c r="X7411" t="s">
        <v>776</v>
      </c>
      <c r="Y7411">
        <v>0</v>
      </c>
      <c r="Z7411">
        <v>32</v>
      </c>
      <c r="AA7411">
        <v>0</v>
      </c>
      <c r="AB7411">
        <v>0</v>
      </c>
      <c r="AD7411">
        <f>IF(ISBLANK(Source[[#This Row],[CrosslistID]]),1,1/COUNTIFS(Source[CrosslistID],Source[[#This Row],[CrosslistID]],Source[TermDesc],Source[[#This Row],[TermDesc]]))</f>
        <v>1</v>
      </c>
      <c r="AG7411">
        <v>0</v>
      </c>
      <c r="AH7411">
        <v>0</v>
      </c>
      <c r="AI7411">
        <v>0</v>
      </c>
      <c r="AJ7411">
        <v>0</v>
      </c>
      <c r="AK7411">
        <v>0.24</v>
      </c>
      <c r="AL741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11">
        <f>IF(AND(Source[[#This Row],[Credit_Noncredit]]="Noncredit",Source[[#This Row],[FTEF]]&gt;0),Source[[#This Row],[NC XLST FTES]]*525/(437.5*Source[[#This Row],[FTEF]]),0)</f>
        <v>0</v>
      </c>
      <c r="AN7411">
        <f>IF(Source[[#This Row],[Credit_Noncredit]]="Credit",Source[[#This Row],[Census Enrollment]],Source[[#This Row],[Noncredit Avg. Attendance]])</f>
        <v>0</v>
      </c>
    </row>
    <row r="7412" spans="1:40" x14ac:dyDescent="0.25">
      <c r="A7412" t="s">
        <v>4484</v>
      </c>
      <c r="B7412" t="s">
        <v>33</v>
      </c>
      <c r="C7412" t="s">
        <v>775</v>
      </c>
      <c r="D7412" t="s">
        <v>776</v>
      </c>
      <c r="E7412" s="4">
        <v>82748</v>
      </c>
      <c r="F7412" s="4" t="s">
        <v>777</v>
      </c>
      <c r="G7412" s="4">
        <v>9714</v>
      </c>
      <c r="H7412" t="str">
        <f>CONCATENATE(Source[[#This Row],[Subject]],TRIM(Source[[#This Row],[Course]]))</f>
        <v>APPR9714</v>
      </c>
      <c r="I7412" t="str">
        <f>VLOOKUP(Source[[#This Row],[SubjCrse]],'Courses and Categories'!$E$2:$G$1816,3,FALSE)</f>
        <v>Noncredit Apprenticeship</v>
      </c>
      <c r="J7412">
        <v>806</v>
      </c>
      <c r="K7412" t="s">
        <v>783</v>
      </c>
      <c r="L7412" t="s">
        <v>87</v>
      </c>
      <c r="M7412" t="s">
        <v>40</v>
      </c>
      <c r="N7412" t="s">
        <v>3043</v>
      </c>
      <c r="O7412" t="s">
        <v>789</v>
      </c>
      <c r="P7412" t="s">
        <v>790</v>
      </c>
      <c r="Q7412" t="s">
        <v>4566</v>
      </c>
      <c r="S7412" t="s">
        <v>134</v>
      </c>
      <c r="T7412">
        <v>1</v>
      </c>
      <c r="U7412" s="1">
        <v>43694</v>
      </c>
      <c r="V7412" s="1">
        <v>43819</v>
      </c>
      <c r="W7412" t="s">
        <v>4567</v>
      </c>
      <c r="X7412" t="s">
        <v>776</v>
      </c>
      <c r="Y7412">
        <v>0</v>
      </c>
      <c r="Z7412">
        <v>34</v>
      </c>
      <c r="AA7412">
        <v>0</v>
      </c>
      <c r="AB7412">
        <v>0</v>
      </c>
      <c r="AD7412">
        <f>IF(ISBLANK(Source[[#This Row],[CrosslistID]]),1,1/COUNTIFS(Source[CrosslistID],Source[[#This Row],[CrosslistID]],Source[TermDesc],Source[[#This Row],[TermDesc]]))</f>
        <v>1</v>
      </c>
      <c r="AG7412">
        <v>0</v>
      </c>
      <c r="AH7412">
        <v>0</v>
      </c>
      <c r="AI7412">
        <v>0</v>
      </c>
      <c r="AJ7412">
        <v>0</v>
      </c>
      <c r="AK7412">
        <v>0.24</v>
      </c>
      <c r="AL741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12">
        <f>IF(AND(Source[[#This Row],[Credit_Noncredit]]="Noncredit",Source[[#This Row],[FTEF]]&gt;0),Source[[#This Row],[NC XLST FTES]]*525/(437.5*Source[[#This Row],[FTEF]]),0)</f>
        <v>0</v>
      </c>
      <c r="AN7412">
        <f>IF(Source[[#This Row],[Credit_Noncredit]]="Credit",Source[[#This Row],[Census Enrollment]],Source[[#This Row],[Noncredit Avg. Attendance]])</f>
        <v>0</v>
      </c>
    </row>
    <row r="7413" spans="1:40" x14ac:dyDescent="0.25">
      <c r="A7413" t="s">
        <v>4484</v>
      </c>
      <c r="B7413" t="s">
        <v>33</v>
      </c>
      <c r="C7413" t="s">
        <v>775</v>
      </c>
      <c r="D7413" t="s">
        <v>801</v>
      </c>
      <c r="E7413" s="4">
        <v>83567</v>
      </c>
      <c r="F7413" s="4" t="s">
        <v>802</v>
      </c>
      <c r="G7413" s="4">
        <v>9550</v>
      </c>
      <c r="H7413" t="str">
        <f>CONCATENATE(Source[[#This Row],[Subject]],TRIM(Source[[#This Row],[Course]]))</f>
        <v>TICU9550</v>
      </c>
      <c r="I7413" t="str">
        <f>VLOOKUP(Source[[#This Row],[SubjCrse]],'Courses and Categories'!$E$2:$G$1816,3,FALSE)</f>
        <v>Noncredit CTE</v>
      </c>
      <c r="J7413">
        <v>321</v>
      </c>
      <c r="K7413" t="s">
        <v>803</v>
      </c>
      <c r="L7413" t="s">
        <v>50</v>
      </c>
      <c r="M7413" t="s">
        <v>40</v>
      </c>
      <c r="N7413" t="s">
        <v>51</v>
      </c>
      <c r="O7413">
        <v>900</v>
      </c>
      <c r="P7413">
        <v>1520</v>
      </c>
      <c r="Q7413" t="s">
        <v>42</v>
      </c>
      <c r="S7413" t="s">
        <v>248</v>
      </c>
      <c r="T7413" t="s">
        <v>44</v>
      </c>
      <c r="U7413" s="1">
        <v>43701</v>
      </c>
      <c r="V7413" s="1">
        <v>43819</v>
      </c>
      <c r="W7413" t="s">
        <v>807</v>
      </c>
      <c r="X7413" t="s">
        <v>46</v>
      </c>
      <c r="Y7413">
        <v>53</v>
      </c>
      <c r="Z7413">
        <v>53</v>
      </c>
      <c r="AA7413">
        <v>28</v>
      </c>
      <c r="AB7413">
        <v>189.28569999999999</v>
      </c>
      <c r="AD7413">
        <f>IF(ISBLANK(Source[[#This Row],[CrosslistID]]),1,1/COUNTIFS(Source[CrosslistID],Source[[#This Row],[CrosslistID]],Source[TermDesc],Source[[#This Row],[TermDesc]]))</f>
        <v>1</v>
      </c>
      <c r="AG7413">
        <v>0</v>
      </c>
      <c r="AH7413">
        <v>189.28569999999999</v>
      </c>
      <c r="AI7413">
        <v>2.5259999999999998</v>
      </c>
      <c r="AJ7413">
        <v>2.5259999999999998</v>
      </c>
      <c r="AK7413">
        <v>0.24</v>
      </c>
      <c r="AL741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2.5259999999999998</v>
      </c>
      <c r="AM7413">
        <f>IF(AND(Source[[#This Row],[Credit_Noncredit]]="Noncredit",Source[[#This Row],[FTEF]]&gt;0),Source[[#This Row],[NC XLST FTES]]*525/(437.5*Source[[#This Row],[FTEF]]),0)</f>
        <v>12.629999999999999</v>
      </c>
      <c r="AN7413">
        <f>IF(Source[[#This Row],[Credit_Noncredit]]="Credit",Source[[#This Row],[Census Enrollment]],Source[[#This Row],[Noncredit Avg. Attendance]])</f>
        <v>12.629999999999999</v>
      </c>
    </row>
    <row r="7414" spans="1:40" x14ac:dyDescent="0.25">
      <c r="A7414" t="s">
        <v>4484</v>
      </c>
      <c r="B7414" t="s">
        <v>33</v>
      </c>
      <c r="C7414" t="s">
        <v>775</v>
      </c>
      <c r="D7414" t="s">
        <v>801</v>
      </c>
      <c r="E7414" s="4">
        <v>83388</v>
      </c>
      <c r="F7414" s="4" t="s">
        <v>802</v>
      </c>
      <c r="G7414" s="4">
        <v>9550</v>
      </c>
      <c r="H7414" t="str">
        <f>CONCATENATE(Source[[#This Row],[Subject]],TRIM(Source[[#This Row],[Course]]))</f>
        <v>TICU9550</v>
      </c>
      <c r="I7414" t="str">
        <f>VLOOKUP(Source[[#This Row],[SubjCrse]],'Courses and Categories'!$E$2:$G$1816,3,FALSE)</f>
        <v>Noncredit CTE</v>
      </c>
      <c r="J7414">
        <v>401</v>
      </c>
      <c r="K7414" t="s">
        <v>803</v>
      </c>
      <c r="L7414" t="s">
        <v>50</v>
      </c>
      <c r="M7414" t="s">
        <v>40</v>
      </c>
      <c r="N7414" t="s">
        <v>224</v>
      </c>
      <c r="O7414">
        <v>800</v>
      </c>
      <c r="P7414">
        <v>1420</v>
      </c>
      <c r="Q7414" t="s">
        <v>64</v>
      </c>
      <c r="S7414" t="s">
        <v>65</v>
      </c>
      <c r="T7414">
        <v>1</v>
      </c>
      <c r="U7414" s="1">
        <v>43694</v>
      </c>
      <c r="V7414" s="1">
        <v>43819</v>
      </c>
      <c r="W7414" t="s">
        <v>804</v>
      </c>
      <c r="X7414" t="s">
        <v>46</v>
      </c>
      <c r="Y7414">
        <v>56</v>
      </c>
      <c r="Z7414">
        <v>40</v>
      </c>
      <c r="AA7414">
        <v>30</v>
      </c>
      <c r="AB7414">
        <v>133.33330000000001</v>
      </c>
      <c r="AD7414">
        <f>IF(ISBLANK(Source[[#This Row],[CrosslistID]]),1,1/COUNTIFS(Source[CrosslistID],Source[[#This Row],[CrosslistID]],Source[TermDesc],Source[[#This Row],[TermDesc]]))</f>
        <v>1</v>
      </c>
      <c r="AG7414">
        <v>0</v>
      </c>
      <c r="AH7414">
        <v>133.33330000000001</v>
      </c>
      <c r="AI7414">
        <v>6.3860000000000001</v>
      </c>
      <c r="AJ7414">
        <v>6.3860000000000001</v>
      </c>
      <c r="AK7414">
        <v>0.24</v>
      </c>
      <c r="AL741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6.3860000000000001</v>
      </c>
      <c r="AM7414">
        <f>IF(AND(Source[[#This Row],[Credit_Noncredit]]="Noncredit",Source[[#This Row],[FTEF]]&gt;0),Source[[#This Row],[NC XLST FTES]]*525/(437.5*Source[[#This Row],[FTEF]]),0)</f>
        <v>31.93</v>
      </c>
      <c r="AN7414">
        <f>IF(Source[[#This Row],[Credit_Noncredit]]="Credit",Source[[#This Row],[Census Enrollment]],Source[[#This Row],[Noncredit Avg. Attendance]])</f>
        <v>31.93</v>
      </c>
    </row>
    <row r="7415" spans="1:40" x14ac:dyDescent="0.25">
      <c r="A7415" t="s">
        <v>4484</v>
      </c>
      <c r="B7415" t="s">
        <v>33</v>
      </c>
      <c r="C7415" t="s">
        <v>775</v>
      </c>
      <c r="D7415" t="s">
        <v>801</v>
      </c>
      <c r="E7415" s="4">
        <v>82160</v>
      </c>
      <c r="F7415" s="4" t="s">
        <v>802</v>
      </c>
      <c r="G7415" s="4">
        <v>9550</v>
      </c>
      <c r="H7415" t="str">
        <f>CONCATENATE(Source[[#This Row],[Subject]],TRIM(Source[[#This Row],[Course]]))</f>
        <v>TICU9550</v>
      </c>
      <c r="I7415" t="str">
        <f>VLOOKUP(Source[[#This Row],[SubjCrse]],'Courses and Categories'!$E$2:$G$1816,3,FALSE)</f>
        <v>Noncredit CTE</v>
      </c>
      <c r="J7415">
        <v>802</v>
      </c>
      <c r="K7415" t="s">
        <v>803</v>
      </c>
      <c r="L7415" t="s">
        <v>87</v>
      </c>
      <c r="M7415" t="s">
        <v>40</v>
      </c>
      <c r="N7415" t="s">
        <v>59</v>
      </c>
      <c r="O7415">
        <v>1830</v>
      </c>
      <c r="P7415">
        <v>2120</v>
      </c>
      <c r="Q7415" t="s">
        <v>221</v>
      </c>
      <c r="R7415" t="s">
        <v>806</v>
      </c>
      <c r="S7415" t="s">
        <v>43</v>
      </c>
      <c r="T7415">
        <v>1</v>
      </c>
      <c r="U7415" s="1">
        <v>43694</v>
      </c>
      <c r="V7415" s="1">
        <v>43819</v>
      </c>
      <c r="W7415" t="s">
        <v>807</v>
      </c>
      <c r="X7415" t="s">
        <v>46</v>
      </c>
      <c r="Y7415">
        <v>55</v>
      </c>
      <c r="Z7415">
        <v>51</v>
      </c>
      <c r="AA7415">
        <v>28</v>
      </c>
      <c r="AB7415">
        <v>182.1429</v>
      </c>
      <c r="AD7415">
        <f>IF(ISBLANK(Source[[#This Row],[CrosslistID]]),1,1/COUNTIFS(Source[CrosslistID],Source[[#This Row],[CrosslistID]],Source[TermDesc],Source[[#This Row],[TermDesc]]))</f>
        <v>1</v>
      </c>
      <c r="AG7415">
        <v>0</v>
      </c>
      <c r="AH7415">
        <v>182.1429</v>
      </c>
      <c r="AI7415">
        <v>4.4169999999999998</v>
      </c>
      <c r="AJ7415">
        <v>4.4169999999999998</v>
      </c>
      <c r="AK7415">
        <v>0.24</v>
      </c>
      <c r="AL741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4.4169999999999998</v>
      </c>
      <c r="AM7415">
        <f>IF(AND(Source[[#This Row],[Credit_Noncredit]]="Noncredit",Source[[#This Row],[FTEF]]&gt;0),Source[[#This Row],[NC XLST FTES]]*525/(437.5*Source[[#This Row],[FTEF]]),0)</f>
        <v>22.084999999999997</v>
      </c>
      <c r="AN7415">
        <f>IF(Source[[#This Row],[Credit_Noncredit]]="Credit",Source[[#This Row],[Census Enrollment]],Source[[#This Row],[Noncredit Avg. Attendance]])</f>
        <v>22.084999999999997</v>
      </c>
    </row>
    <row r="7416" spans="1:40" x14ac:dyDescent="0.25">
      <c r="A7416" t="s">
        <v>4484</v>
      </c>
      <c r="B7416" t="s">
        <v>33</v>
      </c>
      <c r="C7416" t="s">
        <v>775</v>
      </c>
      <c r="D7416" t="s">
        <v>801</v>
      </c>
      <c r="E7416" s="4">
        <v>80131</v>
      </c>
      <c r="F7416" s="4" t="s">
        <v>802</v>
      </c>
      <c r="G7416" s="4">
        <v>9550</v>
      </c>
      <c r="H7416" t="str">
        <f>CONCATENATE(Source[[#This Row],[Subject]],TRIM(Source[[#This Row],[Course]]))</f>
        <v>TICU9550</v>
      </c>
      <c r="I7416" t="str">
        <f>VLOOKUP(Source[[#This Row],[SubjCrse]],'Courses and Categories'!$E$2:$G$1816,3,FALSE)</f>
        <v>Noncredit CTE</v>
      </c>
      <c r="J7416">
        <v>805</v>
      </c>
      <c r="K7416" t="s">
        <v>803</v>
      </c>
      <c r="L7416" t="s">
        <v>50</v>
      </c>
      <c r="M7416" t="s">
        <v>40</v>
      </c>
      <c r="N7416" t="s">
        <v>329</v>
      </c>
      <c r="O7416" t="s">
        <v>4568</v>
      </c>
      <c r="P7416" t="s">
        <v>4569</v>
      </c>
      <c r="Q7416" t="s">
        <v>3915</v>
      </c>
      <c r="R7416" t="s">
        <v>4570</v>
      </c>
      <c r="S7416" t="s">
        <v>43</v>
      </c>
      <c r="T7416">
        <v>1</v>
      </c>
      <c r="U7416" s="1">
        <v>43694</v>
      </c>
      <c r="V7416" s="1">
        <v>43819</v>
      </c>
      <c r="W7416" t="s">
        <v>4571</v>
      </c>
      <c r="X7416" t="s">
        <v>46</v>
      </c>
      <c r="Y7416">
        <v>44</v>
      </c>
      <c r="Z7416">
        <v>26</v>
      </c>
      <c r="AA7416">
        <v>25</v>
      </c>
      <c r="AB7416">
        <v>104</v>
      </c>
      <c r="AD7416">
        <f>IF(ISBLANK(Source[[#This Row],[CrosslistID]]),1,1/COUNTIFS(Source[CrosslistID],Source[[#This Row],[CrosslistID]],Source[TermDesc],Source[[#This Row],[TermDesc]]))</f>
        <v>1</v>
      </c>
      <c r="AG7416">
        <v>0</v>
      </c>
      <c r="AH7416">
        <v>104</v>
      </c>
      <c r="AI7416">
        <v>4.8339999999999996</v>
      </c>
      <c r="AJ7416">
        <v>4.8339999999999996</v>
      </c>
      <c r="AK7416">
        <v>0.24</v>
      </c>
      <c r="AL741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4.8339999999999996</v>
      </c>
      <c r="AM7416">
        <f>IF(AND(Source[[#This Row],[Credit_Noncredit]]="Noncredit",Source[[#This Row],[FTEF]]&gt;0),Source[[#This Row],[NC XLST FTES]]*525/(437.5*Source[[#This Row],[FTEF]]),0)</f>
        <v>24.169999999999998</v>
      </c>
      <c r="AN7416">
        <f>IF(Source[[#This Row],[Credit_Noncredit]]="Credit",Source[[#This Row],[Census Enrollment]],Source[[#This Row],[Noncredit Avg. Attendance]])</f>
        <v>24.169999999999998</v>
      </c>
    </row>
    <row r="7417" spans="1:40" x14ac:dyDescent="0.25">
      <c r="A7417" t="s">
        <v>4484</v>
      </c>
      <c r="B7417" t="s">
        <v>33</v>
      </c>
      <c r="C7417" t="s">
        <v>775</v>
      </c>
      <c r="D7417" t="s">
        <v>801</v>
      </c>
      <c r="E7417" s="4">
        <v>80132</v>
      </c>
      <c r="F7417" s="4" t="s">
        <v>802</v>
      </c>
      <c r="G7417" s="4">
        <v>9550</v>
      </c>
      <c r="H7417" t="str">
        <f>CONCATENATE(Source[[#This Row],[Subject]],TRIM(Source[[#This Row],[Course]]))</f>
        <v>TICU9550</v>
      </c>
      <c r="I7417" t="str">
        <f>VLOOKUP(Source[[#This Row],[SubjCrse]],'Courses and Categories'!$E$2:$G$1816,3,FALSE)</f>
        <v>Noncredit CTE</v>
      </c>
      <c r="J7417">
        <v>806</v>
      </c>
      <c r="K7417" t="s">
        <v>803</v>
      </c>
      <c r="L7417" t="s">
        <v>50</v>
      </c>
      <c r="M7417" t="s">
        <v>40</v>
      </c>
      <c r="N7417" t="s">
        <v>329</v>
      </c>
      <c r="O7417" t="s">
        <v>4568</v>
      </c>
      <c r="P7417" t="s">
        <v>4569</v>
      </c>
      <c r="Q7417" t="s">
        <v>3915</v>
      </c>
      <c r="R7417" t="s">
        <v>4572</v>
      </c>
      <c r="S7417" t="s">
        <v>43</v>
      </c>
      <c r="T7417">
        <v>1</v>
      </c>
      <c r="U7417" s="1">
        <v>43694</v>
      </c>
      <c r="V7417" s="1">
        <v>43819</v>
      </c>
      <c r="W7417" t="s">
        <v>4573</v>
      </c>
      <c r="X7417" t="s">
        <v>46</v>
      </c>
      <c r="Y7417">
        <v>51</v>
      </c>
      <c r="Z7417">
        <v>29</v>
      </c>
      <c r="AA7417">
        <v>28</v>
      </c>
      <c r="AB7417">
        <v>103.5714</v>
      </c>
      <c r="AD7417">
        <f>IF(ISBLANK(Source[[#This Row],[CrosslistID]]),1,1/COUNTIFS(Source[CrosslistID],Source[[#This Row],[CrosslistID]],Source[TermDesc],Source[[#This Row],[TermDesc]]))</f>
        <v>1</v>
      </c>
      <c r="AG7417">
        <v>0</v>
      </c>
      <c r="AH7417">
        <v>103.5714</v>
      </c>
      <c r="AI7417">
        <v>5.0970000000000004</v>
      </c>
      <c r="AJ7417">
        <v>5.0970000000000004</v>
      </c>
      <c r="AK7417">
        <v>0.24</v>
      </c>
      <c r="AL741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5.0970000000000004</v>
      </c>
      <c r="AM7417">
        <f>IF(AND(Source[[#This Row],[Credit_Noncredit]]="Noncredit",Source[[#This Row],[FTEF]]&gt;0),Source[[#This Row],[NC XLST FTES]]*525/(437.5*Source[[#This Row],[FTEF]]),0)</f>
        <v>25.485000000000003</v>
      </c>
      <c r="AN7417">
        <f>IF(Source[[#This Row],[Credit_Noncredit]]="Credit",Source[[#This Row],[Census Enrollment]],Source[[#This Row],[Noncredit Avg. Attendance]])</f>
        <v>25.485000000000003</v>
      </c>
    </row>
    <row r="7418" spans="1:40" x14ac:dyDescent="0.25">
      <c r="A7418" t="s">
        <v>4484</v>
      </c>
      <c r="B7418" t="s">
        <v>33</v>
      </c>
      <c r="C7418" t="s">
        <v>775</v>
      </c>
      <c r="D7418" t="s">
        <v>801</v>
      </c>
      <c r="E7418" s="4">
        <v>80366</v>
      </c>
      <c r="F7418" s="4" t="s">
        <v>802</v>
      </c>
      <c r="G7418" s="4">
        <v>9550</v>
      </c>
      <c r="H7418" t="str">
        <f>CONCATENATE(Source[[#This Row],[Subject]],TRIM(Source[[#This Row],[Course]]))</f>
        <v>TICU9550</v>
      </c>
      <c r="I7418" t="str">
        <f>VLOOKUP(Source[[#This Row],[SubjCrse]],'Courses and Categories'!$E$2:$G$1816,3,FALSE)</f>
        <v>Noncredit CTE</v>
      </c>
      <c r="J7418">
        <v>807</v>
      </c>
      <c r="K7418" t="s">
        <v>803</v>
      </c>
      <c r="L7418" t="s">
        <v>50</v>
      </c>
      <c r="M7418" t="s">
        <v>40</v>
      </c>
      <c r="N7418" t="s">
        <v>329</v>
      </c>
      <c r="O7418" t="s">
        <v>4568</v>
      </c>
      <c r="P7418" t="s">
        <v>4569</v>
      </c>
      <c r="Q7418" t="s">
        <v>3915</v>
      </c>
      <c r="R7418" t="s">
        <v>3076</v>
      </c>
      <c r="S7418" t="s">
        <v>43</v>
      </c>
      <c r="T7418">
        <v>1</v>
      </c>
      <c r="U7418" s="1">
        <v>43694</v>
      </c>
      <c r="V7418" s="1">
        <v>43819</v>
      </c>
      <c r="W7418" t="s">
        <v>4574</v>
      </c>
      <c r="X7418" t="s">
        <v>46</v>
      </c>
      <c r="Y7418">
        <v>47</v>
      </c>
      <c r="Z7418">
        <v>25</v>
      </c>
      <c r="AA7418">
        <v>28</v>
      </c>
      <c r="AB7418">
        <v>89.285700000000006</v>
      </c>
      <c r="AD7418">
        <f>IF(ISBLANK(Source[[#This Row],[CrosslistID]]),1,1/COUNTIFS(Source[CrosslistID],Source[[#This Row],[CrosslistID]],Source[TermDesc],Source[[#This Row],[TermDesc]]))</f>
        <v>1</v>
      </c>
      <c r="AG7418">
        <v>0</v>
      </c>
      <c r="AH7418">
        <v>89.285700000000006</v>
      </c>
      <c r="AI7418">
        <v>4.6509999999999998</v>
      </c>
      <c r="AJ7418">
        <v>4.6509999999999998</v>
      </c>
      <c r="AK7418">
        <v>0.24</v>
      </c>
      <c r="AL741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4.6509999999999998</v>
      </c>
      <c r="AM7418">
        <f>IF(AND(Source[[#This Row],[Credit_Noncredit]]="Noncredit",Source[[#This Row],[FTEF]]&gt;0),Source[[#This Row],[NC XLST FTES]]*525/(437.5*Source[[#This Row],[FTEF]]),0)</f>
        <v>23.255000000000003</v>
      </c>
      <c r="AN7418">
        <f>IF(Source[[#This Row],[Credit_Noncredit]]="Credit",Source[[#This Row],[Census Enrollment]],Source[[#This Row],[Noncredit Avg. Attendance]])</f>
        <v>23.255000000000003</v>
      </c>
    </row>
    <row r="7419" spans="1:40" x14ac:dyDescent="0.25">
      <c r="A7419" t="s">
        <v>4484</v>
      </c>
      <c r="B7419" t="s">
        <v>33</v>
      </c>
      <c r="C7419" t="s">
        <v>775</v>
      </c>
      <c r="D7419" t="s">
        <v>801</v>
      </c>
      <c r="E7419" s="4">
        <v>83390</v>
      </c>
      <c r="F7419" s="4" t="s">
        <v>802</v>
      </c>
      <c r="G7419" s="4">
        <v>9551</v>
      </c>
      <c r="H7419" t="str">
        <f>CONCATENATE(Source[[#This Row],[Subject]],TRIM(Source[[#This Row],[Course]]))</f>
        <v>TICU9551</v>
      </c>
      <c r="I7419" t="str">
        <f>VLOOKUP(Source[[#This Row],[SubjCrse]],'Courses and Categories'!$E$2:$G$1816,3,FALSE)</f>
        <v>Noncredit CTE</v>
      </c>
      <c r="J7419">
        <v>521</v>
      </c>
      <c r="K7419" t="s">
        <v>4575</v>
      </c>
      <c r="L7419" t="s">
        <v>87</v>
      </c>
      <c r="M7419" t="s">
        <v>40</v>
      </c>
      <c r="N7419" t="s">
        <v>59</v>
      </c>
      <c r="O7419">
        <v>1830</v>
      </c>
      <c r="P7419">
        <v>2120</v>
      </c>
      <c r="Q7419" t="s">
        <v>221</v>
      </c>
      <c r="R7419">
        <v>256</v>
      </c>
      <c r="S7419" t="s">
        <v>43</v>
      </c>
      <c r="T7419">
        <v>1</v>
      </c>
      <c r="U7419" s="1">
        <v>43694</v>
      </c>
      <c r="V7419" s="1">
        <v>43819</v>
      </c>
      <c r="W7419" t="s">
        <v>805</v>
      </c>
      <c r="X7419" t="s">
        <v>46</v>
      </c>
      <c r="Y7419">
        <v>34</v>
      </c>
      <c r="Z7419">
        <v>22</v>
      </c>
      <c r="AA7419">
        <v>25</v>
      </c>
      <c r="AB7419">
        <v>88</v>
      </c>
      <c r="AD7419">
        <f>IF(ISBLANK(Source[[#This Row],[CrosslistID]]),1,1/COUNTIFS(Source[CrosslistID],Source[[#This Row],[CrosslistID]],Source[TermDesc],Source[[#This Row],[TermDesc]]))</f>
        <v>1</v>
      </c>
      <c r="AG7419">
        <v>0</v>
      </c>
      <c r="AH7419">
        <v>88</v>
      </c>
      <c r="AI7419">
        <v>3.68</v>
      </c>
      <c r="AJ7419">
        <v>3.68</v>
      </c>
      <c r="AK7419">
        <v>0.24</v>
      </c>
      <c r="AL741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3.68</v>
      </c>
      <c r="AM7419">
        <f>IF(AND(Source[[#This Row],[Credit_Noncredit]]="Noncredit",Source[[#This Row],[FTEF]]&gt;0),Source[[#This Row],[NC XLST FTES]]*525/(437.5*Source[[#This Row],[FTEF]]),0)</f>
        <v>18.399999999999999</v>
      </c>
      <c r="AN7419">
        <f>IF(Source[[#This Row],[Credit_Noncredit]]="Credit",Source[[#This Row],[Census Enrollment]],Source[[#This Row],[Noncredit Avg. Attendance]])</f>
        <v>18.399999999999999</v>
      </c>
    </row>
    <row r="7420" spans="1:40" x14ac:dyDescent="0.25">
      <c r="A7420" t="s">
        <v>4484</v>
      </c>
      <c r="B7420" t="s">
        <v>33</v>
      </c>
      <c r="C7420" t="s">
        <v>811</v>
      </c>
      <c r="D7420" t="s">
        <v>812</v>
      </c>
      <c r="E7420" s="4">
        <v>81918</v>
      </c>
      <c r="F7420" s="4" t="s">
        <v>813</v>
      </c>
      <c r="G7420" s="4">
        <v>4014</v>
      </c>
      <c r="H7420" t="str">
        <f>CONCATENATE(Source[[#This Row],[Subject]],TRIM(Source[[#This Row],[Course]]))</f>
        <v>DSPS4014</v>
      </c>
      <c r="I7420" t="str">
        <f>VLOOKUP(Source[[#This Row],[SubjCrse]],'Courses and Categories'!$E$2:$G$1816,3,FALSE)</f>
        <v>Noncredit DSPS</v>
      </c>
      <c r="J7420">
        <v>202</v>
      </c>
      <c r="K7420" t="s">
        <v>814</v>
      </c>
      <c r="L7420" t="s">
        <v>39</v>
      </c>
      <c r="M7420" t="s">
        <v>40</v>
      </c>
      <c r="N7420" t="s">
        <v>815</v>
      </c>
      <c r="O7420" t="s">
        <v>816</v>
      </c>
      <c r="P7420" t="s">
        <v>817</v>
      </c>
      <c r="Q7420" t="s">
        <v>818</v>
      </c>
      <c r="S7420" t="s">
        <v>61</v>
      </c>
      <c r="T7420">
        <v>1</v>
      </c>
      <c r="U7420" s="1">
        <v>43694</v>
      </c>
      <c r="V7420" s="1">
        <v>43819</v>
      </c>
      <c r="W7420" t="s">
        <v>819</v>
      </c>
      <c r="X7420" t="s">
        <v>46</v>
      </c>
      <c r="Y7420">
        <v>100</v>
      </c>
      <c r="Z7420">
        <v>100</v>
      </c>
      <c r="AA7420">
        <v>99</v>
      </c>
      <c r="AB7420">
        <v>101.01009999999999</v>
      </c>
      <c r="AD7420">
        <f>IF(ISBLANK(Source[[#This Row],[CrosslistID]]),1,1/COUNTIFS(Source[CrosslistID],Source[[#This Row],[CrosslistID]],Source[TermDesc],Source[[#This Row],[TermDesc]]))</f>
        <v>1</v>
      </c>
      <c r="AG7420">
        <v>0</v>
      </c>
      <c r="AH7420">
        <v>101.01009999999999</v>
      </c>
      <c r="AI7420">
        <v>2.8359999999999999</v>
      </c>
      <c r="AJ7420">
        <v>2.8359999999999999</v>
      </c>
      <c r="AK7420">
        <v>0.24</v>
      </c>
      <c r="AL742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2.8359999999999999</v>
      </c>
      <c r="AM7420">
        <f>IF(AND(Source[[#This Row],[Credit_Noncredit]]="Noncredit",Source[[#This Row],[FTEF]]&gt;0),Source[[#This Row],[NC XLST FTES]]*525/(437.5*Source[[#This Row],[FTEF]]),0)</f>
        <v>14.179999999999998</v>
      </c>
      <c r="AN7420">
        <f>IF(Source[[#This Row],[Credit_Noncredit]]="Credit",Source[[#This Row],[Census Enrollment]],Source[[#This Row],[Noncredit Avg. Attendance]])</f>
        <v>14.179999999999998</v>
      </c>
    </row>
    <row r="7421" spans="1:40" x14ac:dyDescent="0.25">
      <c r="A7421" t="s">
        <v>4484</v>
      </c>
      <c r="B7421" t="s">
        <v>33</v>
      </c>
      <c r="C7421" t="s">
        <v>811</v>
      </c>
      <c r="D7421" t="s">
        <v>812</v>
      </c>
      <c r="E7421" s="4">
        <v>80824</v>
      </c>
      <c r="F7421" s="4" t="s">
        <v>813</v>
      </c>
      <c r="G7421" s="4">
        <v>4014</v>
      </c>
      <c r="H7421" t="str">
        <f>CONCATENATE(Source[[#This Row],[Subject]],TRIM(Source[[#This Row],[Course]]))</f>
        <v>DSPS4014</v>
      </c>
      <c r="I7421" t="str">
        <f>VLOOKUP(Source[[#This Row],[SubjCrse]],'Courses and Categories'!$E$2:$G$1816,3,FALSE)</f>
        <v>Noncredit DSPS</v>
      </c>
      <c r="J7421">
        <v>203</v>
      </c>
      <c r="K7421" t="s">
        <v>814</v>
      </c>
      <c r="L7421" t="s">
        <v>39</v>
      </c>
      <c r="M7421" t="s">
        <v>40</v>
      </c>
      <c r="N7421" t="s">
        <v>820</v>
      </c>
      <c r="O7421" t="s">
        <v>822</v>
      </c>
      <c r="P7421" t="s">
        <v>823</v>
      </c>
      <c r="Q7421" t="s">
        <v>824</v>
      </c>
      <c r="S7421" t="s">
        <v>61</v>
      </c>
      <c r="T7421">
        <v>1</v>
      </c>
      <c r="U7421" s="1">
        <v>43694</v>
      </c>
      <c r="V7421" s="1">
        <v>43819</v>
      </c>
      <c r="W7421" t="s">
        <v>825</v>
      </c>
      <c r="X7421" t="s">
        <v>46</v>
      </c>
      <c r="Y7421">
        <v>19</v>
      </c>
      <c r="Z7421">
        <v>17</v>
      </c>
      <c r="AA7421">
        <v>20</v>
      </c>
      <c r="AB7421">
        <v>85</v>
      </c>
      <c r="AD7421">
        <f>IF(ISBLANK(Source[[#This Row],[CrosslistID]]),1,1/COUNTIFS(Source[CrosslistID],Source[[#This Row],[CrosslistID]],Source[TermDesc],Source[[#This Row],[TermDesc]]))</f>
        <v>1</v>
      </c>
      <c r="AG7421">
        <v>0</v>
      </c>
      <c r="AH7421">
        <v>85</v>
      </c>
      <c r="AI7421">
        <v>2.4950000000000001</v>
      </c>
      <c r="AJ7421">
        <v>2.4950000000000001</v>
      </c>
      <c r="AK7421">
        <v>0.2</v>
      </c>
      <c r="AL742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2.4950000000000001</v>
      </c>
      <c r="AM7421">
        <f>IF(AND(Source[[#This Row],[Credit_Noncredit]]="Noncredit",Source[[#This Row],[FTEF]]&gt;0),Source[[#This Row],[NC XLST FTES]]*525/(437.5*Source[[#This Row],[FTEF]]),0)</f>
        <v>14.97</v>
      </c>
      <c r="AN7421">
        <f>IF(Source[[#This Row],[Credit_Noncredit]]="Credit",Source[[#This Row],[Census Enrollment]],Source[[#This Row],[Noncredit Avg. Attendance]])</f>
        <v>14.97</v>
      </c>
    </row>
    <row r="7422" spans="1:40" x14ac:dyDescent="0.25">
      <c r="A7422" t="s">
        <v>4484</v>
      </c>
      <c r="B7422" t="s">
        <v>33</v>
      </c>
      <c r="C7422" t="s">
        <v>811</v>
      </c>
      <c r="D7422" t="s">
        <v>812</v>
      </c>
      <c r="E7422" s="4">
        <v>82100</v>
      </c>
      <c r="F7422" s="4" t="s">
        <v>813</v>
      </c>
      <c r="G7422" s="4">
        <v>4014</v>
      </c>
      <c r="H7422" t="str">
        <f>CONCATENATE(Source[[#This Row],[Subject]],TRIM(Source[[#This Row],[Course]]))</f>
        <v>DSPS4014</v>
      </c>
      <c r="I7422" t="str">
        <f>VLOOKUP(Source[[#This Row],[SubjCrse]],'Courses and Categories'!$E$2:$G$1816,3,FALSE)</f>
        <v>Noncredit DSPS</v>
      </c>
      <c r="J7422">
        <v>204</v>
      </c>
      <c r="K7422" t="s">
        <v>814</v>
      </c>
      <c r="L7422" t="s">
        <v>39</v>
      </c>
      <c r="M7422" t="s">
        <v>40</v>
      </c>
      <c r="N7422" t="s">
        <v>820</v>
      </c>
      <c r="O7422" t="s">
        <v>816</v>
      </c>
      <c r="P7422" t="s">
        <v>817</v>
      </c>
      <c r="Q7422" t="s">
        <v>818</v>
      </c>
      <c r="S7422" t="s">
        <v>61</v>
      </c>
      <c r="T7422">
        <v>1</v>
      </c>
      <c r="U7422" s="1">
        <v>43694</v>
      </c>
      <c r="V7422" s="1">
        <v>43819</v>
      </c>
      <c r="W7422" t="s">
        <v>4576</v>
      </c>
      <c r="X7422" t="s">
        <v>46</v>
      </c>
      <c r="Y7422">
        <v>143</v>
      </c>
      <c r="Z7422">
        <v>127</v>
      </c>
      <c r="AA7422">
        <v>99</v>
      </c>
      <c r="AB7422">
        <v>128.28280000000001</v>
      </c>
      <c r="AD7422">
        <f>IF(ISBLANK(Source[[#This Row],[CrosslistID]]),1,1/COUNTIFS(Source[CrosslistID],Source[[#This Row],[CrosslistID]],Source[TermDesc],Source[[#This Row],[TermDesc]]))</f>
        <v>1</v>
      </c>
      <c r="AG7422">
        <v>0</v>
      </c>
      <c r="AH7422">
        <v>128.28280000000001</v>
      </c>
      <c r="AI7422">
        <v>4.9589999999999996</v>
      </c>
      <c r="AJ7422">
        <v>4.9589999999999996</v>
      </c>
      <c r="AK7422">
        <v>0.24</v>
      </c>
      <c r="AL742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4.9589999999999996</v>
      </c>
      <c r="AM7422">
        <f>IF(AND(Source[[#This Row],[Credit_Noncredit]]="Noncredit",Source[[#This Row],[FTEF]]&gt;0),Source[[#This Row],[NC XLST FTES]]*525/(437.5*Source[[#This Row],[FTEF]]),0)</f>
        <v>24.794999999999998</v>
      </c>
      <c r="AN7422">
        <f>IF(Source[[#This Row],[Credit_Noncredit]]="Credit",Source[[#This Row],[Census Enrollment]],Source[[#This Row],[Noncredit Avg. Attendance]])</f>
        <v>24.794999999999998</v>
      </c>
    </row>
    <row r="7423" spans="1:40" x14ac:dyDescent="0.25">
      <c r="A7423" t="s">
        <v>4484</v>
      </c>
      <c r="B7423" t="s">
        <v>33</v>
      </c>
      <c r="C7423" t="s">
        <v>811</v>
      </c>
      <c r="D7423" t="s">
        <v>812</v>
      </c>
      <c r="E7423" s="4">
        <v>80352</v>
      </c>
      <c r="F7423" s="4" t="s">
        <v>813</v>
      </c>
      <c r="G7423" s="4">
        <v>4014</v>
      </c>
      <c r="H7423" t="str">
        <f>CONCATENATE(Source[[#This Row],[Subject]],TRIM(Source[[#This Row],[Course]]))</f>
        <v>DSPS4014</v>
      </c>
      <c r="I7423" t="str">
        <f>VLOOKUP(Source[[#This Row],[SubjCrse]],'Courses and Categories'!$E$2:$G$1816,3,FALSE)</f>
        <v>Noncredit DSPS</v>
      </c>
      <c r="J7423">
        <v>205</v>
      </c>
      <c r="K7423" t="s">
        <v>814</v>
      </c>
      <c r="L7423" t="s">
        <v>39</v>
      </c>
      <c r="M7423" t="s">
        <v>40</v>
      </c>
      <c r="N7423" t="s">
        <v>826</v>
      </c>
      <c r="O7423" t="s">
        <v>827</v>
      </c>
      <c r="P7423" t="s">
        <v>828</v>
      </c>
      <c r="Q7423" t="s">
        <v>71</v>
      </c>
      <c r="R7423" t="s">
        <v>829</v>
      </c>
      <c r="S7423" t="s">
        <v>61</v>
      </c>
      <c r="T7423">
        <v>1</v>
      </c>
      <c r="U7423" s="1">
        <v>43694</v>
      </c>
      <c r="V7423" s="1">
        <v>43819</v>
      </c>
      <c r="W7423" t="s">
        <v>825</v>
      </c>
      <c r="X7423" t="s">
        <v>46</v>
      </c>
      <c r="Y7423">
        <v>34</v>
      </c>
      <c r="Z7423">
        <v>27</v>
      </c>
      <c r="AA7423">
        <v>36</v>
      </c>
      <c r="AB7423">
        <v>75</v>
      </c>
      <c r="AD7423">
        <f>IF(ISBLANK(Source[[#This Row],[CrosslistID]]),1,1/COUNTIFS(Source[CrosslistID],Source[[#This Row],[CrosslistID]],Source[TermDesc],Source[[#This Row],[TermDesc]]))</f>
        <v>1</v>
      </c>
      <c r="AG7423">
        <v>0</v>
      </c>
      <c r="AH7423">
        <v>75</v>
      </c>
      <c r="AI7423">
        <v>2.0710000000000002</v>
      </c>
      <c r="AJ7423">
        <v>2.0710000000000002</v>
      </c>
      <c r="AK7423">
        <v>0.2</v>
      </c>
      <c r="AL742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2.0710000000000002</v>
      </c>
      <c r="AM7423">
        <f>IF(AND(Source[[#This Row],[Credit_Noncredit]]="Noncredit",Source[[#This Row],[FTEF]]&gt;0),Source[[#This Row],[NC XLST FTES]]*525/(437.5*Source[[#This Row],[FTEF]]),0)</f>
        <v>12.426</v>
      </c>
      <c r="AN7423">
        <f>IF(Source[[#This Row],[Credit_Noncredit]]="Credit",Source[[#This Row],[Census Enrollment]],Source[[#This Row],[Noncredit Avg. Attendance]])</f>
        <v>12.426</v>
      </c>
    </row>
    <row r="7424" spans="1:40" x14ac:dyDescent="0.25">
      <c r="A7424" t="s">
        <v>4484</v>
      </c>
      <c r="B7424" t="s">
        <v>33</v>
      </c>
      <c r="C7424" t="s">
        <v>811</v>
      </c>
      <c r="D7424" t="s">
        <v>812</v>
      </c>
      <c r="E7424" s="4">
        <v>82358</v>
      </c>
      <c r="F7424" s="4" t="s">
        <v>813</v>
      </c>
      <c r="G7424" s="4">
        <v>4014</v>
      </c>
      <c r="H7424" t="str">
        <f>CONCATENATE(Source[[#This Row],[Subject]],TRIM(Source[[#This Row],[Course]]))</f>
        <v>DSPS4014</v>
      </c>
      <c r="I7424" t="str">
        <f>VLOOKUP(Source[[#This Row],[SubjCrse]],'Courses and Categories'!$E$2:$G$1816,3,FALSE)</f>
        <v>Noncredit DSPS</v>
      </c>
      <c r="J7424">
        <v>206</v>
      </c>
      <c r="K7424" t="s">
        <v>814</v>
      </c>
      <c r="L7424" t="s">
        <v>39</v>
      </c>
      <c r="M7424" t="s">
        <v>40</v>
      </c>
      <c r="N7424" t="s">
        <v>826</v>
      </c>
      <c r="O7424" t="s">
        <v>816</v>
      </c>
      <c r="P7424" t="s">
        <v>817</v>
      </c>
      <c r="Q7424" t="s">
        <v>818</v>
      </c>
      <c r="S7424" t="s">
        <v>61</v>
      </c>
      <c r="T7424">
        <v>1</v>
      </c>
      <c r="U7424" s="1">
        <v>43694</v>
      </c>
      <c r="V7424" s="1">
        <v>43819</v>
      </c>
      <c r="W7424" t="s">
        <v>4576</v>
      </c>
      <c r="X7424" t="s">
        <v>46</v>
      </c>
      <c r="Y7424">
        <v>147</v>
      </c>
      <c r="Z7424">
        <v>128</v>
      </c>
      <c r="AA7424">
        <v>99</v>
      </c>
      <c r="AB7424">
        <v>129.2929</v>
      </c>
      <c r="AD7424">
        <f>IF(ISBLANK(Source[[#This Row],[CrosslistID]]),1,1/COUNTIFS(Source[CrosslistID],Source[[#This Row],[CrosslistID]],Source[TermDesc],Source[[#This Row],[TermDesc]]))</f>
        <v>1</v>
      </c>
      <c r="AG7424">
        <v>0</v>
      </c>
      <c r="AH7424">
        <v>129.2929</v>
      </c>
      <c r="AI7424">
        <v>5.62</v>
      </c>
      <c r="AJ7424">
        <v>5.62</v>
      </c>
      <c r="AK7424">
        <v>0.24</v>
      </c>
      <c r="AL742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5.62</v>
      </c>
      <c r="AM7424">
        <f>IF(AND(Source[[#This Row],[Credit_Noncredit]]="Noncredit",Source[[#This Row],[FTEF]]&gt;0),Source[[#This Row],[NC XLST FTES]]*525/(437.5*Source[[#This Row],[FTEF]]),0)</f>
        <v>28.1</v>
      </c>
      <c r="AN7424">
        <f>IF(Source[[#This Row],[Credit_Noncredit]]="Credit",Source[[#This Row],[Census Enrollment]],Source[[#This Row],[Noncredit Avg. Attendance]])</f>
        <v>28.1</v>
      </c>
    </row>
    <row r="7425" spans="1:40" x14ac:dyDescent="0.25">
      <c r="A7425" t="s">
        <v>4484</v>
      </c>
      <c r="B7425" t="s">
        <v>33</v>
      </c>
      <c r="C7425" t="s">
        <v>811</v>
      </c>
      <c r="D7425" t="s">
        <v>812</v>
      </c>
      <c r="E7425" s="4">
        <v>80295</v>
      </c>
      <c r="F7425" s="4" t="s">
        <v>813</v>
      </c>
      <c r="G7425" s="4">
        <v>4014</v>
      </c>
      <c r="H7425" t="str">
        <f>CONCATENATE(Source[[#This Row],[Subject]],TRIM(Source[[#This Row],[Course]]))</f>
        <v>DSPS4014</v>
      </c>
      <c r="I7425" t="str">
        <f>VLOOKUP(Source[[#This Row],[SubjCrse]],'Courses and Categories'!$E$2:$G$1816,3,FALSE)</f>
        <v>Noncredit DSPS</v>
      </c>
      <c r="J7425">
        <v>207</v>
      </c>
      <c r="K7425" t="s">
        <v>814</v>
      </c>
      <c r="L7425" t="s">
        <v>39</v>
      </c>
      <c r="M7425" t="s">
        <v>40</v>
      </c>
      <c r="N7425" t="s">
        <v>830</v>
      </c>
      <c r="O7425" t="s">
        <v>822</v>
      </c>
      <c r="P7425" t="s">
        <v>823</v>
      </c>
      <c r="Q7425" t="s">
        <v>824</v>
      </c>
      <c r="S7425" t="s">
        <v>61</v>
      </c>
      <c r="T7425">
        <v>1</v>
      </c>
      <c r="U7425" s="1">
        <v>43694</v>
      </c>
      <c r="V7425" s="1">
        <v>43819</v>
      </c>
      <c r="W7425" t="s">
        <v>825</v>
      </c>
      <c r="X7425" t="s">
        <v>46</v>
      </c>
      <c r="Y7425">
        <v>17</v>
      </c>
      <c r="Z7425">
        <v>17</v>
      </c>
      <c r="AA7425">
        <v>20</v>
      </c>
      <c r="AB7425">
        <v>85</v>
      </c>
      <c r="AD7425">
        <f>IF(ISBLANK(Source[[#This Row],[CrosslistID]]),1,1/COUNTIFS(Source[CrosslistID],Source[[#This Row],[CrosslistID]],Source[TermDesc],Source[[#This Row],[TermDesc]]))</f>
        <v>1</v>
      </c>
      <c r="AG7425">
        <v>0</v>
      </c>
      <c r="AH7425">
        <v>85</v>
      </c>
      <c r="AI7425">
        <v>2.3239999999999998</v>
      </c>
      <c r="AJ7425">
        <v>2.3239999999999998</v>
      </c>
      <c r="AK7425">
        <v>0.2</v>
      </c>
      <c r="AL742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2.3239999999999998</v>
      </c>
      <c r="AM7425">
        <f>IF(AND(Source[[#This Row],[Credit_Noncredit]]="Noncredit",Source[[#This Row],[FTEF]]&gt;0),Source[[#This Row],[NC XLST FTES]]*525/(437.5*Source[[#This Row],[FTEF]]),0)</f>
        <v>13.943999999999999</v>
      </c>
      <c r="AN7425">
        <f>IF(Source[[#This Row],[Credit_Noncredit]]="Credit",Source[[#This Row],[Census Enrollment]],Source[[#This Row],[Noncredit Avg. Attendance]])</f>
        <v>13.943999999999999</v>
      </c>
    </row>
    <row r="7426" spans="1:40" x14ac:dyDescent="0.25">
      <c r="A7426" t="s">
        <v>4484</v>
      </c>
      <c r="B7426" t="s">
        <v>33</v>
      </c>
      <c r="C7426" t="s">
        <v>811</v>
      </c>
      <c r="D7426" t="s">
        <v>812</v>
      </c>
      <c r="E7426" s="4">
        <v>80298</v>
      </c>
      <c r="F7426" s="4" t="s">
        <v>813</v>
      </c>
      <c r="G7426" s="4">
        <v>4014</v>
      </c>
      <c r="H7426" t="str">
        <f>CONCATENATE(Source[[#This Row],[Subject]],TRIM(Source[[#This Row],[Course]]))</f>
        <v>DSPS4014</v>
      </c>
      <c r="I7426" t="str">
        <f>VLOOKUP(Source[[#This Row],[SubjCrse]],'Courses and Categories'!$E$2:$G$1816,3,FALSE)</f>
        <v>Noncredit DSPS</v>
      </c>
      <c r="J7426">
        <v>208</v>
      </c>
      <c r="K7426" t="s">
        <v>814</v>
      </c>
      <c r="L7426" t="s">
        <v>39</v>
      </c>
      <c r="M7426" t="s">
        <v>40</v>
      </c>
      <c r="N7426" t="s">
        <v>830</v>
      </c>
      <c r="O7426" t="s">
        <v>816</v>
      </c>
      <c r="P7426" t="s">
        <v>817</v>
      </c>
      <c r="Q7426" t="s">
        <v>818</v>
      </c>
      <c r="S7426" t="s">
        <v>61</v>
      </c>
      <c r="T7426">
        <v>1</v>
      </c>
      <c r="U7426" s="1">
        <v>43694</v>
      </c>
      <c r="V7426" s="1">
        <v>43819</v>
      </c>
      <c r="W7426" t="s">
        <v>4576</v>
      </c>
      <c r="X7426" t="s">
        <v>46</v>
      </c>
      <c r="Y7426">
        <v>122</v>
      </c>
      <c r="Z7426">
        <v>106</v>
      </c>
      <c r="AA7426">
        <v>99</v>
      </c>
      <c r="AB7426">
        <v>107.0707</v>
      </c>
      <c r="AD7426">
        <f>IF(ISBLANK(Source[[#This Row],[CrosslistID]]),1,1/COUNTIFS(Source[CrosslistID],Source[[#This Row],[CrosslistID]],Source[TermDesc],Source[[#This Row],[TermDesc]]))</f>
        <v>1</v>
      </c>
      <c r="AG7426">
        <v>0</v>
      </c>
      <c r="AH7426">
        <v>107.0707</v>
      </c>
      <c r="AI7426">
        <v>4.2210000000000001</v>
      </c>
      <c r="AJ7426">
        <v>4.2210000000000001</v>
      </c>
      <c r="AK7426">
        <v>0.24</v>
      </c>
      <c r="AL742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4.2210000000000001</v>
      </c>
      <c r="AM7426">
        <f>IF(AND(Source[[#This Row],[Credit_Noncredit]]="Noncredit",Source[[#This Row],[FTEF]]&gt;0),Source[[#This Row],[NC XLST FTES]]*525/(437.5*Source[[#This Row],[FTEF]]),0)</f>
        <v>21.105</v>
      </c>
      <c r="AN7426">
        <f>IF(Source[[#This Row],[Credit_Noncredit]]="Credit",Source[[#This Row],[Census Enrollment]],Source[[#This Row],[Noncredit Avg. Attendance]])</f>
        <v>21.105</v>
      </c>
    </row>
    <row r="7427" spans="1:40" x14ac:dyDescent="0.25">
      <c r="A7427" t="s">
        <v>4484</v>
      </c>
      <c r="B7427" t="s">
        <v>33</v>
      </c>
      <c r="C7427" t="s">
        <v>811</v>
      </c>
      <c r="D7427" t="s">
        <v>812</v>
      </c>
      <c r="E7427" s="4">
        <v>82330</v>
      </c>
      <c r="F7427" s="4" t="s">
        <v>813</v>
      </c>
      <c r="G7427" s="4">
        <v>4017</v>
      </c>
      <c r="H7427" t="str">
        <f>CONCATENATE(Source[[#This Row],[Subject]],TRIM(Source[[#This Row],[Course]]))</f>
        <v>DSPS4017</v>
      </c>
      <c r="I7427" t="str">
        <f>VLOOKUP(Source[[#This Row],[SubjCrse]],'Courses and Categories'!$E$2:$G$1816,3,FALSE)</f>
        <v>Noncredit DSPS</v>
      </c>
      <c r="J7427">
        <v>201</v>
      </c>
      <c r="K7427" t="s">
        <v>833</v>
      </c>
      <c r="L7427" t="s">
        <v>39</v>
      </c>
      <c r="M7427" t="s">
        <v>40</v>
      </c>
      <c r="N7427" t="s">
        <v>50</v>
      </c>
      <c r="O7427">
        <v>900</v>
      </c>
      <c r="P7427">
        <v>1150</v>
      </c>
      <c r="Q7427" t="s">
        <v>834</v>
      </c>
      <c r="S7427" t="s">
        <v>61</v>
      </c>
      <c r="T7427">
        <v>1</v>
      </c>
      <c r="U7427" s="1">
        <v>43694</v>
      </c>
      <c r="V7427" s="1">
        <v>43819</v>
      </c>
      <c r="W7427" t="s">
        <v>835</v>
      </c>
      <c r="X7427" t="s">
        <v>46</v>
      </c>
      <c r="Y7427">
        <v>70</v>
      </c>
      <c r="Z7427">
        <v>70</v>
      </c>
      <c r="AA7427">
        <v>99</v>
      </c>
      <c r="AB7427">
        <v>70.707099999999997</v>
      </c>
      <c r="AD7427">
        <f>IF(ISBLANK(Source[[#This Row],[CrosslistID]]),1,1/COUNTIFS(Source[CrosslistID],Source[[#This Row],[CrosslistID]],Source[TermDesc],Source[[#This Row],[TermDesc]]))</f>
        <v>1</v>
      </c>
      <c r="AG7427">
        <v>0</v>
      </c>
      <c r="AH7427">
        <v>70.707099999999997</v>
      </c>
      <c r="AI7427">
        <v>1.3959999999999999</v>
      </c>
      <c r="AJ7427">
        <v>1.3959999999999999</v>
      </c>
      <c r="AK7427">
        <v>0.12</v>
      </c>
      <c r="AL742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1.3959999999999999</v>
      </c>
      <c r="AM7427">
        <f>IF(AND(Source[[#This Row],[Credit_Noncredit]]="Noncredit",Source[[#This Row],[FTEF]]&gt;0),Source[[#This Row],[NC XLST FTES]]*525/(437.5*Source[[#This Row],[FTEF]]),0)</f>
        <v>13.959999999999999</v>
      </c>
      <c r="AN7427">
        <f>IF(Source[[#This Row],[Credit_Noncredit]]="Credit",Source[[#This Row],[Census Enrollment]],Source[[#This Row],[Noncredit Avg. Attendance]])</f>
        <v>13.959999999999999</v>
      </c>
    </row>
    <row r="7428" spans="1:40" x14ac:dyDescent="0.25">
      <c r="A7428" t="s">
        <v>4484</v>
      </c>
      <c r="B7428" t="s">
        <v>33</v>
      </c>
      <c r="C7428" t="s">
        <v>811</v>
      </c>
      <c r="D7428" t="s">
        <v>812</v>
      </c>
      <c r="E7428" s="4">
        <v>80629</v>
      </c>
      <c r="F7428" s="4" t="s">
        <v>813</v>
      </c>
      <c r="G7428" s="4">
        <v>4017</v>
      </c>
      <c r="H7428" t="str">
        <f>CONCATENATE(Source[[#This Row],[Subject]],TRIM(Source[[#This Row],[Course]]))</f>
        <v>DSPS4017</v>
      </c>
      <c r="I7428" t="str">
        <f>VLOOKUP(Source[[#This Row],[SubjCrse]],'Courses and Categories'!$E$2:$G$1816,3,FALSE)</f>
        <v>Noncredit DSPS</v>
      </c>
      <c r="J7428">
        <v>203</v>
      </c>
      <c r="K7428" t="s">
        <v>833</v>
      </c>
      <c r="L7428" t="s">
        <v>39</v>
      </c>
      <c r="M7428" t="s">
        <v>40</v>
      </c>
      <c r="N7428" t="s">
        <v>41</v>
      </c>
      <c r="O7428">
        <v>1230</v>
      </c>
      <c r="P7428">
        <v>1520</v>
      </c>
      <c r="Q7428" t="s">
        <v>834</v>
      </c>
      <c r="S7428" t="s">
        <v>61</v>
      </c>
      <c r="T7428">
        <v>1</v>
      </c>
      <c r="U7428" s="1">
        <v>43694</v>
      </c>
      <c r="V7428" s="1">
        <v>43819</v>
      </c>
      <c r="W7428" t="s">
        <v>836</v>
      </c>
      <c r="X7428" t="s">
        <v>46</v>
      </c>
      <c r="Y7428">
        <v>55</v>
      </c>
      <c r="Z7428">
        <v>52</v>
      </c>
      <c r="AA7428">
        <v>50</v>
      </c>
      <c r="AB7428">
        <v>104</v>
      </c>
      <c r="AD7428">
        <f>IF(ISBLANK(Source[[#This Row],[CrosslistID]]),1,1/COUNTIFS(Source[CrosslistID],Source[[#This Row],[CrosslistID]],Source[TermDesc],Source[[#This Row],[TermDesc]]))</f>
        <v>1</v>
      </c>
      <c r="AG7428">
        <v>0</v>
      </c>
      <c r="AH7428">
        <v>104</v>
      </c>
      <c r="AI7428">
        <v>1.7490000000000001</v>
      </c>
      <c r="AJ7428">
        <v>1.7490000000000001</v>
      </c>
      <c r="AK7428">
        <v>0.12</v>
      </c>
      <c r="AL742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1.7490000000000001</v>
      </c>
      <c r="AM7428">
        <f>IF(AND(Source[[#This Row],[Credit_Noncredit]]="Noncredit",Source[[#This Row],[FTEF]]&gt;0),Source[[#This Row],[NC XLST FTES]]*525/(437.5*Source[[#This Row],[FTEF]]),0)</f>
        <v>17.490000000000002</v>
      </c>
      <c r="AN7428">
        <f>IF(Source[[#This Row],[Credit_Noncredit]]="Credit",Source[[#This Row],[Census Enrollment]],Source[[#This Row],[Noncredit Avg. Attendance]])</f>
        <v>17.490000000000002</v>
      </c>
    </row>
    <row r="7429" spans="1:40" x14ac:dyDescent="0.25">
      <c r="A7429" t="s">
        <v>4484</v>
      </c>
      <c r="B7429" t="s">
        <v>33</v>
      </c>
      <c r="C7429" t="s">
        <v>811</v>
      </c>
      <c r="D7429" t="s">
        <v>812</v>
      </c>
      <c r="E7429" s="4">
        <v>82493</v>
      </c>
      <c r="F7429" s="4" t="s">
        <v>813</v>
      </c>
      <c r="G7429" s="4">
        <v>4017</v>
      </c>
      <c r="H7429" t="str">
        <f>CONCATENATE(Source[[#This Row],[Subject]],TRIM(Source[[#This Row],[Course]]))</f>
        <v>DSPS4017</v>
      </c>
      <c r="I7429" t="str">
        <f>VLOOKUP(Source[[#This Row],[SubjCrse]],'Courses and Categories'!$E$2:$G$1816,3,FALSE)</f>
        <v>Noncredit DSPS</v>
      </c>
      <c r="J7429">
        <v>204</v>
      </c>
      <c r="K7429" t="s">
        <v>833</v>
      </c>
      <c r="L7429" t="s">
        <v>87</v>
      </c>
      <c r="M7429" t="s">
        <v>40</v>
      </c>
      <c r="N7429" t="s">
        <v>820</v>
      </c>
      <c r="O7429" t="s">
        <v>837</v>
      </c>
      <c r="P7429" t="s">
        <v>838</v>
      </c>
      <c r="Q7429" t="s">
        <v>818</v>
      </c>
      <c r="S7429" t="s">
        <v>61</v>
      </c>
      <c r="T7429">
        <v>1</v>
      </c>
      <c r="U7429" s="1">
        <v>43694</v>
      </c>
      <c r="V7429" s="1">
        <v>43819</v>
      </c>
      <c r="W7429" t="s">
        <v>839</v>
      </c>
      <c r="X7429" t="s">
        <v>46</v>
      </c>
      <c r="Y7429">
        <v>24</v>
      </c>
      <c r="Z7429">
        <v>21</v>
      </c>
      <c r="AA7429">
        <v>50</v>
      </c>
      <c r="AB7429">
        <v>42</v>
      </c>
      <c r="AD7429">
        <f>IF(ISBLANK(Source[[#This Row],[CrosslistID]]),1,1/COUNTIFS(Source[CrosslistID],Source[[#This Row],[CrosslistID]],Source[TermDesc],Source[[#This Row],[TermDesc]]))</f>
        <v>1</v>
      </c>
      <c r="AG7429">
        <v>0</v>
      </c>
      <c r="AH7429">
        <v>42</v>
      </c>
      <c r="AI7429">
        <v>1.611</v>
      </c>
      <c r="AJ7429">
        <v>1.611</v>
      </c>
      <c r="AK7429">
        <v>0.12</v>
      </c>
      <c r="AL742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1.611</v>
      </c>
      <c r="AM7429">
        <f>IF(AND(Source[[#This Row],[Credit_Noncredit]]="Noncredit",Source[[#This Row],[FTEF]]&gt;0),Source[[#This Row],[NC XLST FTES]]*525/(437.5*Source[[#This Row],[FTEF]]),0)</f>
        <v>16.11</v>
      </c>
      <c r="AN7429">
        <f>IF(Source[[#This Row],[Credit_Noncredit]]="Credit",Source[[#This Row],[Census Enrollment]],Source[[#This Row],[Noncredit Avg. Attendance]])</f>
        <v>16.11</v>
      </c>
    </row>
    <row r="7430" spans="1:40" x14ac:dyDescent="0.25">
      <c r="A7430" t="s">
        <v>4484</v>
      </c>
      <c r="B7430" t="s">
        <v>33</v>
      </c>
      <c r="C7430" t="s">
        <v>811</v>
      </c>
      <c r="D7430" t="s">
        <v>812</v>
      </c>
      <c r="E7430" s="4">
        <v>83503</v>
      </c>
      <c r="F7430" s="4" t="s">
        <v>813</v>
      </c>
      <c r="G7430" s="4">
        <v>4017</v>
      </c>
      <c r="H7430" t="str">
        <f>CONCATENATE(Source[[#This Row],[Subject]],TRIM(Source[[#This Row],[Course]]))</f>
        <v>DSPS4017</v>
      </c>
      <c r="I7430" t="str">
        <f>VLOOKUP(Source[[#This Row],[SubjCrse]],'Courses and Categories'!$E$2:$G$1816,3,FALSE)</f>
        <v>Noncredit DSPS</v>
      </c>
      <c r="J7430">
        <v>207</v>
      </c>
      <c r="K7430" t="s">
        <v>833</v>
      </c>
      <c r="L7430" t="s">
        <v>39</v>
      </c>
      <c r="M7430" t="s">
        <v>40</v>
      </c>
      <c r="N7430" t="s">
        <v>50</v>
      </c>
      <c r="O7430">
        <v>1500</v>
      </c>
      <c r="P7430">
        <v>1715</v>
      </c>
      <c r="Q7430" t="s">
        <v>841</v>
      </c>
      <c r="S7430" t="s">
        <v>61</v>
      </c>
      <c r="T7430">
        <v>1</v>
      </c>
      <c r="U7430" s="1">
        <v>43694</v>
      </c>
      <c r="V7430" s="1">
        <v>43819</v>
      </c>
      <c r="W7430" t="s">
        <v>836</v>
      </c>
      <c r="X7430" t="s">
        <v>46</v>
      </c>
      <c r="Y7430">
        <v>30</v>
      </c>
      <c r="Z7430">
        <v>24</v>
      </c>
      <c r="AA7430">
        <v>45</v>
      </c>
      <c r="AB7430">
        <v>53.333300000000001</v>
      </c>
      <c r="AD7430">
        <f>IF(ISBLANK(Source[[#This Row],[CrosslistID]]),1,1/COUNTIFS(Source[CrosslistID],Source[[#This Row],[CrosslistID]],Source[TermDesc],Source[[#This Row],[TermDesc]]))</f>
        <v>1</v>
      </c>
      <c r="AG7430">
        <v>0</v>
      </c>
      <c r="AH7430">
        <v>53.333300000000001</v>
      </c>
      <c r="AI7430">
        <v>1.5760000000000001</v>
      </c>
      <c r="AJ7430">
        <v>1.5760000000000001</v>
      </c>
      <c r="AK7430">
        <v>0.1</v>
      </c>
      <c r="AL743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1.5760000000000001</v>
      </c>
      <c r="AM7430">
        <f>IF(AND(Source[[#This Row],[Credit_Noncredit]]="Noncredit",Source[[#This Row],[FTEF]]&gt;0),Source[[#This Row],[NC XLST FTES]]*525/(437.5*Source[[#This Row],[FTEF]]),0)</f>
        <v>18.912000000000003</v>
      </c>
      <c r="AN7430">
        <f>IF(Source[[#This Row],[Credit_Noncredit]]="Credit",Source[[#This Row],[Census Enrollment]],Source[[#This Row],[Noncredit Avg. Attendance]])</f>
        <v>18.912000000000003</v>
      </c>
    </row>
    <row r="7431" spans="1:40" x14ac:dyDescent="0.25">
      <c r="A7431" t="s">
        <v>4484</v>
      </c>
      <c r="B7431" t="s">
        <v>33</v>
      </c>
      <c r="C7431" t="s">
        <v>811</v>
      </c>
      <c r="D7431" t="s">
        <v>812</v>
      </c>
      <c r="E7431" s="4">
        <v>83169</v>
      </c>
      <c r="F7431" s="4" t="s">
        <v>813</v>
      </c>
      <c r="G7431" s="4">
        <v>4017</v>
      </c>
      <c r="H7431" t="str">
        <f>CONCATENATE(Source[[#This Row],[Subject]],TRIM(Source[[#This Row],[Course]]))</f>
        <v>DSPS4017</v>
      </c>
      <c r="I7431" t="str">
        <f>VLOOKUP(Source[[#This Row],[SubjCrse]],'Courses and Categories'!$E$2:$G$1816,3,FALSE)</f>
        <v>Noncredit DSPS</v>
      </c>
      <c r="J7431">
        <v>208</v>
      </c>
      <c r="K7431" t="s">
        <v>833</v>
      </c>
      <c r="L7431" t="s">
        <v>39</v>
      </c>
      <c r="M7431" t="s">
        <v>40</v>
      </c>
      <c r="N7431" t="s">
        <v>180</v>
      </c>
      <c r="O7431">
        <v>1000</v>
      </c>
      <c r="P7431">
        <v>1250</v>
      </c>
      <c r="Q7431" t="s">
        <v>840</v>
      </c>
      <c r="S7431" t="s">
        <v>61</v>
      </c>
      <c r="T7431">
        <v>1</v>
      </c>
      <c r="U7431" s="1">
        <v>43694</v>
      </c>
      <c r="V7431" s="1">
        <v>43819</v>
      </c>
      <c r="W7431" t="s">
        <v>836</v>
      </c>
      <c r="X7431" t="s">
        <v>46</v>
      </c>
      <c r="Y7431">
        <v>50</v>
      </c>
      <c r="Z7431">
        <v>48</v>
      </c>
      <c r="AA7431">
        <v>45</v>
      </c>
      <c r="AB7431">
        <v>106.66670000000001</v>
      </c>
      <c r="AD7431">
        <f>IF(ISBLANK(Source[[#This Row],[CrosslistID]]),1,1/COUNTIFS(Source[CrosslistID],Source[[#This Row],[CrosslistID]],Source[TermDesc],Source[[#This Row],[TermDesc]]))</f>
        <v>1</v>
      </c>
      <c r="AG7431">
        <v>0</v>
      </c>
      <c r="AH7431">
        <v>106.66670000000001</v>
      </c>
      <c r="AI7431">
        <v>1.554</v>
      </c>
      <c r="AJ7431">
        <v>1.554</v>
      </c>
      <c r="AK7431">
        <v>0.12</v>
      </c>
      <c r="AL743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1.554</v>
      </c>
      <c r="AM7431">
        <f>IF(AND(Source[[#This Row],[Credit_Noncredit]]="Noncredit",Source[[#This Row],[FTEF]]&gt;0),Source[[#This Row],[NC XLST FTES]]*525/(437.5*Source[[#This Row],[FTEF]]),0)</f>
        <v>15.540000000000001</v>
      </c>
      <c r="AN7431">
        <f>IF(Source[[#This Row],[Credit_Noncredit]]="Credit",Source[[#This Row],[Census Enrollment]],Source[[#This Row],[Noncredit Avg. Attendance]])</f>
        <v>15.540000000000001</v>
      </c>
    </row>
    <row r="7432" spans="1:40" x14ac:dyDescent="0.25">
      <c r="A7432" t="s">
        <v>4484</v>
      </c>
      <c r="B7432" t="s">
        <v>33</v>
      </c>
      <c r="C7432" t="s">
        <v>811</v>
      </c>
      <c r="D7432" t="s">
        <v>812</v>
      </c>
      <c r="E7432" s="4">
        <v>83209</v>
      </c>
      <c r="F7432" s="4" t="s">
        <v>813</v>
      </c>
      <c r="G7432" s="4">
        <v>4017</v>
      </c>
      <c r="H7432" t="str">
        <f>CONCATENATE(Source[[#This Row],[Subject]],TRIM(Source[[#This Row],[Course]]))</f>
        <v>DSPS4017</v>
      </c>
      <c r="I7432" t="str">
        <f>VLOOKUP(Source[[#This Row],[SubjCrse]],'Courses and Categories'!$E$2:$G$1816,3,FALSE)</f>
        <v>Noncredit DSPS</v>
      </c>
      <c r="J7432">
        <v>209</v>
      </c>
      <c r="K7432" t="s">
        <v>833</v>
      </c>
      <c r="L7432" t="s">
        <v>39</v>
      </c>
      <c r="M7432" t="s">
        <v>40</v>
      </c>
      <c r="N7432" t="s">
        <v>50</v>
      </c>
      <c r="O7432">
        <v>1230</v>
      </c>
      <c r="P7432">
        <v>1520</v>
      </c>
      <c r="Q7432" t="s">
        <v>834</v>
      </c>
      <c r="S7432" t="s">
        <v>61</v>
      </c>
      <c r="T7432">
        <v>1</v>
      </c>
      <c r="U7432" s="1">
        <v>43694</v>
      </c>
      <c r="V7432" s="1">
        <v>43819</v>
      </c>
      <c r="W7432" t="s">
        <v>835</v>
      </c>
      <c r="X7432" t="s">
        <v>46</v>
      </c>
      <c r="Y7432">
        <v>62</v>
      </c>
      <c r="Z7432">
        <v>62</v>
      </c>
      <c r="AA7432">
        <v>99</v>
      </c>
      <c r="AB7432">
        <v>62.626300000000001</v>
      </c>
      <c r="AD7432">
        <f>IF(ISBLANK(Source[[#This Row],[CrosslistID]]),1,1/COUNTIFS(Source[CrosslistID],Source[[#This Row],[CrosslistID]],Source[TermDesc],Source[[#This Row],[TermDesc]]))</f>
        <v>1</v>
      </c>
      <c r="AG7432">
        <v>0</v>
      </c>
      <c r="AH7432">
        <v>62.626300000000001</v>
      </c>
      <c r="AI7432">
        <v>1.5640000000000001</v>
      </c>
      <c r="AJ7432">
        <v>1.5640000000000001</v>
      </c>
      <c r="AK7432">
        <v>0.12</v>
      </c>
      <c r="AL743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1.5640000000000001</v>
      </c>
      <c r="AM7432">
        <f>IF(AND(Source[[#This Row],[Credit_Noncredit]]="Noncredit",Source[[#This Row],[FTEF]]&gt;0),Source[[#This Row],[NC XLST FTES]]*525/(437.5*Source[[#This Row],[FTEF]]),0)</f>
        <v>15.64</v>
      </c>
      <c r="AN7432">
        <f>IF(Source[[#This Row],[Credit_Noncredit]]="Credit",Source[[#This Row],[Census Enrollment]],Source[[#This Row],[Noncredit Avg. Attendance]])</f>
        <v>15.64</v>
      </c>
    </row>
    <row r="7433" spans="1:40" x14ac:dyDescent="0.25">
      <c r="A7433" t="s">
        <v>4484</v>
      </c>
      <c r="B7433" t="s">
        <v>33</v>
      </c>
      <c r="C7433" t="s">
        <v>811</v>
      </c>
      <c r="D7433" t="s">
        <v>812</v>
      </c>
      <c r="E7433" s="4">
        <v>83210</v>
      </c>
      <c r="F7433" s="4" t="s">
        <v>813</v>
      </c>
      <c r="G7433" s="4">
        <v>4017</v>
      </c>
      <c r="H7433" t="str">
        <f>CONCATENATE(Source[[#This Row],[Subject]],TRIM(Source[[#This Row],[Course]]))</f>
        <v>DSPS4017</v>
      </c>
      <c r="I7433" t="str">
        <f>VLOOKUP(Source[[#This Row],[SubjCrse]],'Courses and Categories'!$E$2:$G$1816,3,FALSE)</f>
        <v>Noncredit DSPS</v>
      </c>
      <c r="J7433">
        <v>210</v>
      </c>
      <c r="K7433" t="s">
        <v>833</v>
      </c>
      <c r="L7433" t="s">
        <v>39</v>
      </c>
      <c r="M7433" t="s">
        <v>40</v>
      </c>
      <c r="N7433" t="s">
        <v>185</v>
      </c>
      <c r="O7433">
        <v>1530</v>
      </c>
      <c r="P7433">
        <v>1720</v>
      </c>
      <c r="Q7433" t="s">
        <v>834</v>
      </c>
      <c r="S7433" t="s">
        <v>61</v>
      </c>
      <c r="T7433">
        <v>1</v>
      </c>
      <c r="U7433" s="1">
        <v>43694</v>
      </c>
      <c r="V7433" s="1">
        <v>43819</v>
      </c>
      <c r="W7433" t="s">
        <v>842</v>
      </c>
      <c r="X7433" t="s">
        <v>46</v>
      </c>
      <c r="Y7433">
        <v>33</v>
      </c>
      <c r="Z7433">
        <v>30</v>
      </c>
      <c r="AA7433">
        <v>99</v>
      </c>
      <c r="AB7433">
        <v>30.303000000000001</v>
      </c>
      <c r="AD7433">
        <f>IF(ISBLANK(Source[[#This Row],[CrosslistID]]),1,1/COUNTIFS(Source[CrosslistID],Source[[#This Row],[CrosslistID]],Source[TermDesc],Source[[#This Row],[TermDesc]]))</f>
        <v>1</v>
      </c>
      <c r="AG7433">
        <v>0</v>
      </c>
      <c r="AH7433">
        <v>30.303000000000001</v>
      </c>
      <c r="AI7433">
        <v>1.7270000000000001</v>
      </c>
      <c r="AJ7433">
        <v>1.7270000000000001</v>
      </c>
      <c r="AK7433">
        <v>0.08</v>
      </c>
      <c r="AL743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1.7270000000000001</v>
      </c>
      <c r="AM7433">
        <f>IF(AND(Source[[#This Row],[Credit_Noncredit]]="Noncredit",Source[[#This Row],[FTEF]]&gt;0),Source[[#This Row],[NC XLST FTES]]*525/(437.5*Source[[#This Row],[FTEF]]),0)</f>
        <v>25.905000000000001</v>
      </c>
      <c r="AN7433">
        <f>IF(Source[[#This Row],[Credit_Noncredit]]="Credit",Source[[#This Row],[Census Enrollment]],Source[[#This Row],[Noncredit Avg. Attendance]])</f>
        <v>25.905000000000001</v>
      </c>
    </row>
    <row r="7434" spans="1:40" x14ac:dyDescent="0.25">
      <c r="A7434" t="s">
        <v>4484</v>
      </c>
      <c r="B7434" t="s">
        <v>33</v>
      </c>
      <c r="C7434" t="s">
        <v>811</v>
      </c>
      <c r="D7434" t="s">
        <v>812</v>
      </c>
      <c r="E7434" s="4">
        <v>82333</v>
      </c>
      <c r="F7434" s="4" t="s">
        <v>813</v>
      </c>
      <c r="G7434" s="4">
        <v>4017</v>
      </c>
      <c r="H7434" t="str">
        <f>CONCATENATE(Source[[#This Row],[Subject]],TRIM(Source[[#This Row],[Course]]))</f>
        <v>DSPS4017</v>
      </c>
      <c r="I7434" t="str">
        <f>VLOOKUP(Source[[#This Row],[SubjCrse]],'Courses and Categories'!$E$2:$G$1816,3,FALSE)</f>
        <v>Noncredit DSPS</v>
      </c>
      <c r="J7434">
        <v>701</v>
      </c>
      <c r="K7434" t="s">
        <v>833</v>
      </c>
      <c r="L7434" t="s">
        <v>39</v>
      </c>
      <c r="M7434" t="s">
        <v>40</v>
      </c>
      <c r="N7434" t="s">
        <v>91</v>
      </c>
      <c r="O7434">
        <v>930</v>
      </c>
      <c r="P7434">
        <v>1145</v>
      </c>
      <c r="Q7434" t="s">
        <v>52</v>
      </c>
      <c r="R7434">
        <v>109</v>
      </c>
      <c r="S7434" t="s">
        <v>53</v>
      </c>
      <c r="T7434">
        <v>1</v>
      </c>
      <c r="U7434" s="1">
        <v>43694</v>
      </c>
      <c r="V7434" s="1">
        <v>43819</v>
      </c>
      <c r="W7434" t="s">
        <v>842</v>
      </c>
      <c r="X7434" t="s">
        <v>46</v>
      </c>
      <c r="Y7434">
        <v>24</v>
      </c>
      <c r="Z7434">
        <v>20</v>
      </c>
      <c r="AA7434">
        <v>30</v>
      </c>
      <c r="AB7434">
        <v>66.666700000000006</v>
      </c>
      <c r="AD7434">
        <f>IF(ISBLANK(Source[[#This Row],[CrosslistID]]),1,1/COUNTIFS(Source[CrosslistID],Source[[#This Row],[CrosslistID]],Source[TermDesc],Source[[#This Row],[TermDesc]]))</f>
        <v>1</v>
      </c>
      <c r="AG7434">
        <v>0</v>
      </c>
      <c r="AH7434">
        <v>66.666700000000006</v>
      </c>
      <c r="AI7434">
        <v>1.5569999999999999</v>
      </c>
      <c r="AJ7434">
        <v>1.5569999999999999</v>
      </c>
      <c r="AK7434">
        <v>0.1</v>
      </c>
      <c r="AL743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1.5569999999999999</v>
      </c>
      <c r="AM7434">
        <f>IF(AND(Source[[#This Row],[Credit_Noncredit]]="Noncredit",Source[[#This Row],[FTEF]]&gt;0),Source[[#This Row],[NC XLST FTES]]*525/(437.5*Source[[#This Row],[FTEF]]),0)</f>
        <v>18.683999999999997</v>
      </c>
      <c r="AN7434">
        <f>IF(Source[[#This Row],[Credit_Noncredit]]="Credit",Source[[#This Row],[Census Enrollment]],Source[[#This Row],[Noncredit Avg. Attendance]])</f>
        <v>18.683999999999997</v>
      </c>
    </row>
    <row r="7435" spans="1:40" x14ac:dyDescent="0.25">
      <c r="A7435" t="s">
        <v>4484</v>
      </c>
      <c r="B7435" t="s">
        <v>33</v>
      </c>
      <c r="C7435" t="s">
        <v>811</v>
      </c>
      <c r="D7435" t="s">
        <v>812</v>
      </c>
      <c r="E7435" s="4">
        <v>82334</v>
      </c>
      <c r="F7435" s="4" t="s">
        <v>813</v>
      </c>
      <c r="G7435" s="4">
        <v>4017</v>
      </c>
      <c r="H7435" t="str">
        <f>CONCATENATE(Source[[#This Row],[Subject]],TRIM(Source[[#This Row],[Course]]))</f>
        <v>DSPS4017</v>
      </c>
      <c r="I7435" t="str">
        <f>VLOOKUP(Source[[#This Row],[SubjCrse]],'Courses and Categories'!$E$2:$G$1816,3,FALSE)</f>
        <v>Noncredit DSPS</v>
      </c>
      <c r="J7435">
        <v>702</v>
      </c>
      <c r="K7435" t="s">
        <v>833</v>
      </c>
      <c r="L7435" t="s">
        <v>39</v>
      </c>
      <c r="M7435" t="s">
        <v>40</v>
      </c>
      <c r="N7435" t="s">
        <v>91</v>
      </c>
      <c r="O7435">
        <v>1200</v>
      </c>
      <c r="P7435">
        <v>1415</v>
      </c>
      <c r="Q7435" t="s">
        <v>52</v>
      </c>
      <c r="R7435">
        <v>109</v>
      </c>
      <c r="S7435" t="s">
        <v>53</v>
      </c>
      <c r="T7435">
        <v>1</v>
      </c>
      <c r="U7435" s="1">
        <v>43694</v>
      </c>
      <c r="V7435" s="1">
        <v>43819</v>
      </c>
      <c r="W7435" t="s">
        <v>842</v>
      </c>
      <c r="X7435" t="s">
        <v>46</v>
      </c>
      <c r="Y7435">
        <v>29</v>
      </c>
      <c r="Z7435">
        <v>28</v>
      </c>
      <c r="AA7435">
        <v>30</v>
      </c>
      <c r="AB7435">
        <v>93.333299999999994</v>
      </c>
      <c r="AD7435">
        <f>IF(ISBLANK(Source[[#This Row],[CrosslistID]]),1,1/COUNTIFS(Source[CrosslistID],Source[[#This Row],[CrosslistID]],Source[TermDesc],Source[[#This Row],[TermDesc]]))</f>
        <v>1</v>
      </c>
      <c r="AG7435">
        <v>0</v>
      </c>
      <c r="AH7435">
        <v>93.333299999999994</v>
      </c>
      <c r="AI7435">
        <v>2.0609999999999999</v>
      </c>
      <c r="AJ7435">
        <v>2.0609999999999999</v>
      </c>
      <c r="AK7435">
        <v>0.1</v>
      </c>
      <c r="AL743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2.0609999999999999</v>
      </c>
      <c r="AM7435">
        <f>IF(AND(Source[[#This Row],[Credit_Noncredit]]="Noncredit",Source[[#This Row],[FTEF]]&gt;0),Source[[#This Row],[NC XLST FTES]]*525/(437.5*Source[[#This Row],[FTEF]]),0)</f>
        <v>24.731999999999996</v>
      </c>
      <c r="AN7435">
        <f>IF(Source[[#This Row],[Credit_Noncredit]]="Credit",Source[[#This Row],[Census Enrollment]],Source[[#This Row],[Noncredit Avg. Attendance]])</f>
        <v>24.731999999999996</v>
      </c>
    </row>
    <row r="7436" spans="1:40" x14ac:dyDescent="0.25">
      <c r="A7436" t="s">
        <v>4484</v>
      </c>
      <c r="B7436" t="s">
        <v>33</v>
      </c>
      <c r="C7436" t="s">
        <v>811</v>
      </c>
      <c r="D7436" t="s">
        <v>812</v>
      </c>
      <c r="E7436" s="4">
        <v>82103</v>
      </c>
      <c r="F7436" s="4" t="s">
        <v>813</v>
      </c>
      <c r="G7436" s="4">
        <v>4023</v>
      </c>
      <c r="H7436" t="str">
        <f>CONCATENATE(Source[[#This Row],[Subject]],TRIM(Source[[#This Row],[Course]]))</f>
        <v>DSPS4023</v>
      </c>
      <c r="I7436" t="str">
        <f>VLOOKUP(Source[[#This Row],[SubjCrse]],'Courses and Categories'!$E$2:$G$1816,3,FALSE)</f>
        <v>Noncredit DSPS</v>
      </c>
      <c r="J7436">
        <v>501</v>
      </c>
      <c r="K7436" t="s">
        <v>843</v>
      </c>
      <c r="L7436" t="s">
        <v>39</v>
      </c>
      <c r="M7436" t="s">
        <v>40</v>
      </c>
      <c r="N7436" t="s">
        <v>59</v>
      </c>
      <c r="O7436">
        <v>1300</v>
      </c>
      <c r="P7436">
        <v>1515</v>
      </c>
      <c r="Q7436" t="s">
        <v>76</v>
      </c>
      <c r="R7436">
        <v>818</v>
      </c>
      <c r="S7436" t="s">
        <v>77</v>
      </c>
      <c r="T7436">
        <v>1</v>
      </c>
      <c r="U7436" s="1">
        <v>43694</v>
      </c>
      <c r="V7436" s="1">
        <v>43819</v>
      </c>
      <c r="W7436" t="s">
        <v>844</v>
      </c>
      <c r="X7436" t="s">
        <v>46</v>
      </c>
      <c r="Y7436">
        <v>36</v>
      </c>
      <c r="Z7436">
        <v>27</v>
      </c>
      <c r="AA7436">
        <v>40</v>
      </c>
      <c r="AB7436">
        <v>67.5</v>
      </c>
      <c r="AD7436">
        <f>IF(ISBLANK(Source[[#This Row],[CrosslistID]]),1,1/COUNTIFS(Source[CrosslistID],Source[[#This Row],[CrosslistID]],Source[TermDesc],Source[[#This Row],[TermDesc]]))</f>
        <v>1</v>
      </c>
      <c r="AG7436">
        <v>0</v>
      </c>
      <c r="AH7436">
        <v>67.5</v>
      </c>
      <c r="AI7436">
        <v>3.258</v>
      </c>
      <c r="AJ7436">
        <v>3.258</v>
      </c>
      <c r="AK7436">
        <v>0.2</v>
      </c>
      <c r="AL743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3.258</v>
      </c>
      <c r="AM7436">
        <f>IF(AND(Source[[#This Row],[Credit_Noncredit]]="Noncredit",Source[[#This Row],[FTEF]]&gt;0),Source[[#This Row],[NC XLST FTES]]*525/(437.5*Source[[#This Row],[FTEF]]),0)</f>
        <v>19.548000000000002</v>
      </c>
      <c r="AN7436">
        <f>IF(Source[[#This Row],[Credit_Noncredit]]="Credit",Source[[#This Row],[Census Enrollment]],Source[[#This Row],[Noncredit Avg. Attendance]])</f>
        <v>19.548000000000002</v>
      </c>
    </row>
    <row r="7437" spans="1:40" x14ac:dyDescent="0.25">
      <c r="A7437" t="s">
        <v>4484</v>
      </c>
      <c r="B7437" t="s">
        <v>33</v>
      </c>
      <c r="C7437" t="s">
        <v>811</v>
      </c>
      <c r="D7437" t="s">
        <v>812</v>
      </c>
      <c r="E7437" s="4">
        <v>80808</v>
      </c>
      <c r="F7437" s="4" t="s">
        <v>813</v>
      </c>
      <c r="G7437" s="4">
        <v>4028</v>
      </c>
      <c r="H7437" t="str">
        <f>CONCATENATE(Source[[#This Row],[Subject]],TRIM(Source[[#This Row],[Course]]))</f>
        <v>DSPS4028</v>
      </c>
      <c r="I7437" t="str">
        <f>VLOOKUP(Source[[#This Row],[SubjCrse]],'Courses and Categories'!$E$2:$G$1816,3,FALSE)</f>
        <v>Noncredit DSPS</v>
      </c>
      <c r="J7437">
        <v>201</v>
      </c>
      <c r="K7437" t="s">
        <v>845</v>
      </c>
      <c r="L7437" t="s">
        <v>39</v>
      </c>
      <c r="M7437" t="s">
        <v>40</v>
      </c>
      <c r="N7437" t="s">
        <v>59</v>
      </c>
      <c r="O7437">
        <v>900</v>
      </c>
      <c r="P7437">
        <v>1150</v>
      </c>
      <c r="Q7437" t="s">
        <v>60</v>
      </c>
      <c r="R7437">
        <v>108</v>
      </c>
      <c r="S7437" t="s">
        <v>61</v>
      </c>
      <c r="T7437">
        <v>1</v>
      </c>
      <c r="U7437" s="1">
        <v>43694</v>
      </c>
      <c r="V7437" s="1">
        <v>43819</v>
      </c>
      <c r="W7437" t="s">
        <v>846</v>
      </c>
      <c r="X7437" t="s">
        <v>46</v>
      </c>
      <c r="Y7437">
        <v>30</v>
      </c>
      <c r="Z7437">
        <v>26</v>
      </c>
      <c r="AA7437">
        <v>30</v>
      </c>
      <c r="AB7437">
        <v>86.666700000000006</v>
      </c>
      <c r="AD7437">
        <f>IF(ISBLANK(Source[[#This Row],[CrosslistID]]),1,1/COUNTIFS(Source[CrosslistID],Source[[#This Row],[CrosslistID]],Source[TermDesc],Source[[#This Row],[TermDesc]]))</f>
        <v>1</v>
      </c>
      <c r="AG7437">
        <v>0</v>
      </c>
      <c r="AH7437">
        <v>86.666700000000006</v>
      </c>
      <c r="AI7437">
        <v>2.7029999999999998</v>
      </c>
      <c r="AJ7437">
        <v>2.7029999999999998</v>
      </c>
      <c r="AK7437">
        <v>0.24</v>
      </c>
      <c r="AL743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2.7029999999999998</v>
      </c>
      <c r="AM7437">
        <f>IF(AND(Source[[#This Row],[Credit_Noncredit]]="Noncredit",Source[[#This Row],[FTEF]]&gt;0),Source[[#This Row],[NC XLST FTES]]*525/(437.5*Source[[#This Row],[FTEF]]),0)</f>
        <v>13.514999999999999</v>
      </c>
      <c r="AN7437">
        <f>IF(Source[[#This Row],[Credit_Noncredit]]="Credit",Source[[#This Row],[Census Enrollment]],Source[[#This Row],[Noncredit Avg. Attendance]])</f>
        <v>13.514999999999999</v>
      </c>
    </row>
    <row r="7438" spans="1:40" x14ac:dyDescent="0.25">
      <c r="A7438" t="s">
        <v>4484</v>
      </c>
      <c r="B7438" t="s">
        <v>33</v>
      </c>
      <c r="C7438" t="s">
        <v>811</v>
      </c>
      <c r="D7438" t="s">
        <v>812</v>
      </c>
      <c r="E7438" s="4">
        <v>80042</v>
      </c>
      <c r="F7438" s="4" t="s">
        <v>813</v>
      </c>
      <c r="G7438" s="4">
        <v>4033</v>
      </c>
      <c r="H7438" t="str">
        <f>CONCATENATE(Source[[#This Row],[Subject]],TRIM(Source[[#This Row],[Course]]))</f>
        <v>DSPS4033</v>
      </c>
      <c r="I7438" t="str">
        <f>VLOOKUP(Source[[#This Row],[SubjCrse]],'Courses and Categories'!$E$2:$G$1816,3,FALSE)</f>
        <v>Noncredit DSPS</v>
      </c>
      <c r="J7438">
        <v>201</v>
      </c>
      <c r="K7438" t="s">
        <v>847</v>
      </c>
      <c r="L7438" t="s">
        <v>39</v>
      </c>
      <c r="M7438" t="s">
        <v>40</v>
      </c>
      <c r="N7438" t="s">
        <v>180</v>
      </c>
      <c r="O7438">
        <v>900</v>
      </c>
      <c r="P7438">
        <v>1150</v>
      </c>
      <c r="Q7438" t="s">
        <v>60</v>
      </c>
      <c r="R7438">
        <v>108</v>
      </c>
      <c r="S7438" t="s">
        <v>61</v>
      </c>
      <c r="T7438">
        <v>1</v>
      </c>
      <c r="U7438" s="1">
        <v>43694</v>
      </c>
      <c r="V7438" s="1">
        <v>43819</v>
      </c>
      <c r="W7438" t="s">
        <v>846</v>
      </c>
      <c r="X7438" t="s">
        <v>46</v>
      </c>
      <c r="Y7438">
        <v>29</v>
      </c>
      <c r="Z7438">
        <v>29</v>
      </c>
      <c r="AA7438">
        <v>30</v>
      </c>
      <c r="AB7438">
        <v>96.666700000000006</v>
      </c>
      <c r="AD7438">
        <f>IF(ISBLANK(Source[[#This Row],[CrosslistID]]),1,1/COUNTIFS(Source[CrosslistID],Source[[#This Row],[CrosslistID]],Source[TermDesc],Source[[#This Row],[TermDesc]]))</f>
        <v>1</v>
      </c>
      <c r="AG7438">
        <v>0</v>
      </c>
      <c r="AH7438">
        <v>96.666700000000006</v>
      </c>
      <c r="AI7438">
        <v>1.274</v>
      </c>
      <c r="AJ7438">
        <v>1.274</v>
      </c>
      <c r="AK7438">
        <v>0.12</v>
      </c>
      <c r="AL743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1.274</v>
      </c>
      <c r="AM7438">
        <f>IF(AND(Source[[#This Row],[Credit_Noncredit]]="Noncredit",Source[[#This Row],[FTEF]]&gt;0),Source[[#This Row],[NC XLST FTES]]*525/(437.5*Source[[#This Row],[FTEF]]),0)</f>
        <v>12.74</v>
      </c>
      <c r="AN7438">
        <f>IF(Source[[#This Row],[Credit_Noncredit]]="Credit",Source[[#This Row],[Census Enrollment]],Source[[#This Row],[Noncredit Avg. Attendance]])</f>
        <v>12.74</v>
      </c>
    </row>
    <row r="7439" spans="1:40" x14ac:dyDescent="0.25">
      <c r="A7439" t="s">
        <v>4484</v>
      </c>
      <c r="B7439" t="s">
        <v>33</v>
      </c>
      <c r="C7439" t="s">
        <v>811</v>
      </c>
      <c r="D7439" t="s">
        <v>812</v>
      </c>
      <c r="E7439" s="4">
        <v>81366</v>
      </c>
      <c r="F7439" s="4" t="s">
        <v>813</v>
      </c>
      <c r="G7439" s="4">
        <v>4033</v>
      </c>
      <c r="H7439" t="str">
        <f>CONCATENATE(Source[[#This Row],[Subject]],TRIM(Source[[#This Row],[Course]]))</f>
        <v>DSPS4033</v>
      </c>
      <c r="I7439" t="str">
        <f>VLOOKUP(Source[[#This Row],[SubjCrse]],'Courses and Categories'!$E$2:$G$1816,3,FALSE)</f>
        <v>Noncredit DSPS</v>
      </c>
      <c r="J7439">
        <v>202</v>
      </c>
      <c r="K7439" t="s">
        <v>847</v>
      </c>
      <c r="L7439" t="s">
        <v>39</v>
      </c>
      <c r="M7439" t="s">
        <v>40</v>
      </c>
      <c r="N7439" t="s">
        <v>41</v>
      </c>
      <c r="O7439">
        <v>1230</v>
      </c>
      <c r="P7439">
        <v>1520</v>
      </c>
      <c r="Q7439" t="s">
        <v>60</v>
      </c>
      <c r="R7439">
        <v>108</v>
      </c>
      <c r="S7439" t="s">
        <v>61</v>
      </c>
      <c r="T7439">
        <v>1</v>
      </c>
      <c r="U7439" s="1">
        <v>43694</v>
      </c>
      <c r="V7439" s="1">
        <v>43819</v>
      </c>
      <c r="W7439" t="s">
        <v>848</v>
      </c>
      <c r="X7439" t="s">
        <v>46</v>
      </c>
      <c r="Y7439">
        <v>29</v>
      </c>
      <c r="Z7439">
        <v>26</v>
      </c>
      <c r="AA7439">
        <v>30</v>
      </c>
      <c r="AB7439">
        <v>86.666700000000006</v>
      </c>
      <c r="AD7439">
        <f>IF(ISBLANK(Source[[#This Row],[CrosslistID]]),1,1/COUNTIFS(Source[CrosslistID],Source[[#This Row],[CrosslistID]],Source[TermDesc],Source[[#This Row],[TermDesc]]))</f>
        <v>1</v>
      </c>
      <c r="AG7439">
        <v>0</v>
      </c>
      <c r="AH7439">
        <v>86.666700000000006</v>
      </c>
      <c r="AI7439">
        <v>1.6459999999999999</v>
      </c>
      <c r="AJ7439">
        <v>1.6459999999999999</v>
      </c>
      <c r="AK7439">
        <v>0.12</v>
      </c>
      <c r="AL743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1.6459999999999999</v>
      </c>
      <c r="AM7439">
        <f>IF(AND(Source[[#This Row],[Credit_Noncredit]]="Noncredit",Source[[#This Row],[FTEF]]&gt;0),Source[[#This Row],[NC XLST FTES]]*525/(437.5*Source[[#This Row],[FTEF]]),0)</f>
        <v>16.46</v>
      </c>
      <c r="AN7439">
        <f>IF(Source[[#This Row],[Credit_Noncredit]]="Credit",Source[[#This Row],[Census Enrollment]],Source[[#This Row],[Noncredit Avg. Attendance]])</f>
        <v>16.46</v>
      </c>
    </row>
    <row r="7440" spans="1:40" x14ac:dyDescent="0.25">
      <c r="A7440" t="s">
        <v>4484</v>
      </c>
      <c r="B7440" t="s">
        <v>33</v>
      </c>
      <c r="C7440" t="s">
        <v>811</v>
      </c>
      <c r="D7440" t="s">
        <v>812</v>
      </c>
      <c r="E7440" s="4">
        <v>80750</v>
      </c>
      <c r="F7440" s="4" t="s">
        <v>813</v>
      </c>
      <c r="G7440" s="4">
        <v>4033</v>
      </c>
      <c r="H7440" t="str">
        <f>CONCATENATE(Source[[#This Row],[Subject]],TRIM(Source[[#This Row],[Course]]))</f>
        <v>DSPS4033</v>
      </c>
      <c r="I7440" t="str">
        <f>VLOOKUP(Source[[#This Row],[SubjCrse]],'Courses and Categories'!$E$2:$G$1816,3,FALSE)</f>
        <v>Noncredit DSPS</v>
      </c>
      <c r="J7440">
        <v>203</v>
      </c>
      <c r="K7440" t="s">
        <v>847</v>
      </c>
      <c r="L7440" t="s">
        <v>39</v>
      </c>
      <c r="M7440" t="s">
        <v>40</v>
      </c>
      <c r="N7440" t="s">
        <v>185</v>
      </c>
      <c r="O7440">
        <v>900</v>
      </c>
      <c r="P7440">
        <v>1150</v>
      </c>
      <c r="Q7440" t="s">
        <v>681</v>
      </c>
      <c r="S7440" t="s">
        <v>61</v>
      </c>
      <c r="T7440">
        <v>1</v>
      </c>
      <c r="U7440" s="1">
        <v>43694</v>
      </c>
      <c r="V7440" s="1">
        <v>43819</v>
      </c>
      <c r="W7440" t="s">
        <v>848</v>
      </c>
      <c r="X7440" t="s">
        <v>46</v>
      </c>
      <c r="Y7440">
        <v>29</v>
      </c>
      <c r="Z7440">
        <v>26</v>
      </c>
      <c r="AA7440">
        <v>30</v>
      </c>
      <c r="AB7440">
        <v>86.666700000000006</v>
      </c>
      <c r="AD7440">
        <f>IF(ISBLANK(Source[[#This Row],[CrosslistID]]),1,1/COUNTIFS(Source[CrosslistID],Source[[#This Row],[CrosslistID]],Source[TermDesc],Source[[#This Row],[TermDesc]]))</f>
        <v>1</v>
      </c>
      <c r="AG7440">
        <v>0</v>
      </c>
      <c r="AH7440">
        <v>86.666700000000006</v>
      </c>
      <c r="AI7440">
        <v>1.349</v>
      </c>
      <c r="AJ7440">
        <v>1.349</v>
      </c>
      <c r="AK7440">
        <v>0.12</v>
      </c>
      <c r="AL744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1.349</v>
      </c>
      <c r="AM7440">
        <f>IF(AND(Source[[#This Row],[Credit_Noncredit]]="Noncredit",Source[[#This Row],[FTEF]]&gt;0),Source[[#This Row],[NC XLST FTES]]*525/(437.5*Source[[#This Row],[FTEF]]),0)</f>
        <v>13.49</v>
      </c>
      <c r="AN7440">
        <f>IF(Source[[#This Row],[Credit_Noncredit]]="Credit",Source[[#This Row],[Census Enrollment]],Source[[#This Row],[Noncredit Avg. Attendance]])</f>
        <v>13.49</v>
      </c>
    </row>
    <row r="7441" spans="1:40" x14ac:dyDescent="0.25">
      <c r="A7441" t="s">
        <v>4484</v>
      </c>
      <c r="B7441" t="s">
        <v>33</v>
      </c>
      <c r="C7441" t="s">
        <v>811</v>
      </c>
      <c r="D7441" t="s">
        <v>812</v>
      </c>
      <c r="E7441" s="4">
        <v>81977</v>
      </c>
      <c r="F7441" s="4" t="s">
        <v>813</v>
      </c>
      <c r="G7441" s="4">
        <v>4033</v>
      </c>
      <c r="H7441" t="str">
        <f>CONCATENATE(Source[[#This Row],[Subject]],TRIM(Source[[#This Row],[Course]]))</f>
        <v>DSPS4033</v>
      </c>
      <c r="I7441" t="str">
        <f>VLOOKUP(Source[[#This Row],[SubjCrse]],'Courses and Categories'!$E$2:$G$1816,3,FALSE)</f>
        <v>Noncredit DSPS</v>
      </c>
      <c r="J7441">
        <v>204</v>
      </c>
      <c r="K7441" t="s">
        <v>847</v>
      </c>
      <c r="L7441" t="s">
        <v>39</v>
      </c>
      <c r="M7441" t="s">
        <v>40</v>
      </c>
      <c r="N7441" t="s">
        <v>185</v>
      </c>
      <c r="O7441">
        <v>1300</v>
      </c>
      <c r="P7441">
        <v>1515</v>
      </c>
      <c r="Q7441" t="s">
        <v>60</v>
      </c>
      <c r="R7441">
        <v>105</v>
      </c>
      <c r="S7441" t="s">
        <v>61</v>
      </c>
      <c r="T7441">
        <v>1</v>
      </c>
      <c r="U7441" s="1">
        <v>43694</v>
      </c>
      <c r="V7441" s="1">
        <v>43819</v>
      </c>
      <c r="W7441" t="s">
        <v>848</v>
      </c>
      <c r="X7441" t="s">
        <v>46</v>
      </c>
      <c r="Y7441">
        <v>28</v>
      </c>
      <c r="Z7441">
        <v>20</v>
      </c>
      <c r="AA7441">
        <v>30</v>
      </c>
      <c r="AB7441">
        <v>66.666700000000006</v>
      </c>
      <c r="AD7441">
        <f>IF(ISBLANK(Source[[#This Row],[CrosslistID]]),1,1/COUNTIFS(Source[CrosslistID],Source[[#This Row],[CrosslistID]],Source[TermDesc],Source[[#This Row],[TermDesc]]))</f>
        <v>1</v>
      </c>
      <c r="AG7441">
        <v>0</v>
      </c>
      <c r="AH7441">
        <v>66.666700000000006</v>
      </c>
      <c r="AI7441">
        <v>0.66700000000000004</v>
      </c>
      <c r="AJ7441">
        <v>0.66700000000000004</v>
      </c>
      <c r="AK7441">
        <v>0.1</v>
      </c>
      <c r="AL744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0.66700000000000004</v>
      </c>
      <c r="AM7441">
        <f>IF(AND(Source[[#This Row],[Credit_Noncredit]]="Noncredit",Source[[#This Row],[FTEF]]&gt;0),Source[[#This Row],[NC XLST FTES]]*525/(437.5*Source[[#This Row],[FTEF]]),0)</f>
        <v>8.0039999999999996</v>
      </c>
      <c r="AN7441">
        <f>IF(Source[[#This Row],[Credit_Noncredit]]="Credit",Source[[#This Row],[Census Enrollment]],Source[[#This Row],[Noncredit Avg. Attendance]])</f>
        <v>8.0039999999999996</v>
      </c>
    </row>
    <row r="7442" spans="1:40" x14ac:dyDescent="0.25">
      <c r="A7442" t="s">
        <v>4484</v>
      </c>
      <c r="B7442" t="s">
        <v>33</v>
      </c>
      <c r="C7442" t="s">
        <v>811</v>
      </c>
      <c r="D7442" t="s">
        <v>812</v>
      </c>
      <c r="E7442" s="4">
        <v>80043</v>
      </c>
      <c r="F7442" s="4" t="s">
        <v>813</v>
      </c>
      <c r="G7442" s="4">
        <v>4033</v>
      </c>
      <c r="H7442" t="str">
        <f>CONCATENATE(Source[[#This Row],[Subject]],TRIM(Source[[#This Row],[Course]]))</f>
        <v>DSPS4033</v>
      </c>
      <c r="I7442" t="str">
        <f>VLOOKUP(Source[[#This Row],[SubjCrse]],'Courses and Categories'!$E$2:$G$1816,3,FALSE)</f>
        <v>Noncredit DSPS</v>
      </c>
      <c r="J7442">
        <v>205</v>
      </c>
      <c r="K7442" t="s">
        <v>847</v>
      </c>
      <c r="L7442" t="s">
        <v>39</v>
      </c>
      <c r="M7442" t="s">
        <v>40</v>
      </c>
      <c r="N7442" t="s">
        <v>91</v>
      </c>
      <c r="O7442">
        <v>900</v>
      </c>
      <c r="P7442">
        <v>1150</v>
      </c>
      <c r="Q7442" t="s">
        <v>60</v>
      </c>
      <c r="R7442">
        <v>108</v>
      </c>
      <c r="S7442" t="s">
        <v>61</v>
      </c>
      <c r="T7442">
        <v>1</v>
      </c>
      <c r="U7442" s="1">
        <v>43694</v>
      </c>
      <c r="V7442" s="1">
        <v>43819</v>
      </c>
      <c r="W7442" t="s">
        <v>848</v>
      </c>
      <c r="X7442" t="s">
        <v>46</v>
      </c>
      <c r="Y7442">
        <v>25</v>
      </c>
      <c r="Z7442">
        <v>20</v>
      </c>
      <c r="AA7442">
        <v>30</v>
      </c>
      <c r="AB7442">
        <v>66.666700000000006</v>
      </c>
      <c r="AD7442">
        <f>IF(ISBLANK(Source[[#This Row],[CrosslistID]]),1,1/COUNTIFS(Source[CrosslistID],Source[[#This Row],[CrosslistID]],Source[TermDesc],Source[[#This Row],[TermDesc]]))</f>
        <v>1</v>
      </c>
      <c r="AG7442">
        <v>0</v>
      </c>
      <c r="AH7442">
        <v>66.666700000000006</v>
      </c>
      <c r="AI7442">
        <v>1.194</v>
      </c>
      <c r="AJ7442">
        <v>1.194</v>
      </c>
      <c r="AK7442">
        <v>0.12</v>
      </c>
      <c r="AL744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1.194</v>
      </c>
      <c r="AM7442">
        <f>IF(AND(Source[[#This Row],[Credit_Noncredit]]="Noncredit",Source[[#This Row],[FTEF]]&gt;0),Source[[#This Row],[NC XLST FTES]]*525/(437.5*Source[[#This Row],[FTEF]]),0)</f>
        <v>11.940000000000001</v>
      </c>
      <c r="AN7442">
        <f>IF(Source[[#This Row],[Credit_Noncredit]]="Credit",Source[[#This Row],[Census Enrollment]],Source[[#This Row],[Noncredit Avg. Attendance]])</f>
        <v>11.940000000000001</v>
      </c>
    </row>
    <row r="7443" spans="1:40" x14ac:dyDescent="0.25">
      <c r="A7443" t="s">
        <v>4484</v>
      </c>
      <c r="B7443" t="s">
        <v>33</v>
      </c>
      <c r="C7443" t="s">
        <v>811</v>
      </c>
      <c r="D7443" t="s">
        <v>812</v>
      </c>
      <c r="E7443" s="4">
        <v>80044</v>
      </c>
      <c r="F7443" s="4" t="s">
        <v>813</v>
      </c>
      <c r="G7443" s="4">
        <v>4035</v>
      </c>
      <c r="H7443" t="str">
        <f>CONCATENATE(Source[[#This Row],[Subject]],TRIM(Source[[#This Row],[Course]]))</f>
        <v>DSPS4035</v>
      </c>
      <c r="I7443" t="str">
        <f>VLOOKUP(Source[[#This Row],[SubjCrse]],'Courses and Categories'!$E$2:$G$1816,3,FALSE)</f>
        <v>Noncredit DSPS</v>
      </c>
      <c r="J7443">
        <v>101</v>
      </c>
      <c r="K7443" t="s">
        <v>849</v>
      </c>
      <c r="L7443" t="s">
        <v>39</v>
      </c>
      <c r="M7443" t="s">
        <v>40</v>
      </c>
      <c r="N7443" t="s">
        <v>180</v>
      </c>
      <c r="O7443">
        <v>910</v>
      </c>
      <c r="P7443">
        <v>1400</v>
      </c>
      <c r="Q7443" t="s">
        <v>850</v>
      </c>
      <c r="R7443">
        <v>231</v>
      </c>
      <c r="S7443" t="s">
        <v>134</v>
      </c>
      <c r="T7443">
        <v>1</v>
      </c>
      <c r="U7443" s="1">
        <v>43694</v>
      </c>
      <c r="V7443" s="1">
        <v>43819</v>
      </c>
      <c r="W7443" t="s">
        <v>602</v>
      </c>
      <c r="X7443" t="s">
        <v>46</v>
      </c>
      <c r="Y7443">
        <v>72</v>
      </c>
      <c r="Z7443">
        <v>72</v>
      </c>
      <c r="AA7443">
        <v>60</v>
      </c>
      <c r="AB7443">
        <v>120</v>
      </c>
      <c r="AD7443">
        <f>IF(ISBLANK(Source[[#This Row],[CrosslistID]]),1,1/COUNTIFS(Source[CrosslistID],Source[[#This Row],[CrosslistID]],Source[TermDesc],Source[[#This Row],[TermDesc]]))</f>
        <v>1</v>
      </c>
      <c r="AG7443">
        <v>0</v>
      </c>
      <c r="AH7443">
        <v>120</v>
      </c>
      <c r="AI7443">
        <v>1.35</v>
      </c>
      <c r="AJ7443">
        <v>1.35</v>
      </c>
      <c r="AK7443">
        <v>0.2</v>
      </c>
      <c r="AL744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1.35</v>
      </c>
      <c r="AM7443">
        <f>IF(AND(Source[[#This Row],[Credit_Noncredit]]="Noncredit",Source[[#This Row],[FTEF]]&gt;0),Source[[#This Row],[NC XLST FTES]]*525/(437.5*Source[[#This Row],[FTEF]]),0)</f>
        <v>8.1</v>
      </c>
      <c r="AN7443">
        <f>IF(Source[[#This Row],[Credit_Noncredit]]="Credit",Source[[#This Row],[Census Enrollment]],Source[[#This Row],[Noncredit Avg. Attendance]])</f>
        <v>8.1</v>
      </c>
    </row>
    <row r="7444" spans="1:40" x14ac:dyDescent="0.25">
      <c r="A7444" t="s">
        <v>4484</v>
      </c>
      <c r="B7444" t="s">
        <v>33</v>
      </c>
      <c r="C7444" t="s">
        <v>811</v>
      </c>
      <c r="D7444" t="s">
        <v>812</v>
      </c>
      <c r="E7444" s="4">
        <v>82336</v>
      </c>
      <c r="F7444" s="4" t="s">
        <v>813</v>
      </c>
      <c r="G7444" s="4">
        <v>4035</v>
      </c>
      <c r="H7444" t="str">
        <f>CONCATENATE(Source[[#This Row],[Subject]],TRIM(Source[[#This Row],[Course]]))</f>
        <v>DSPS4035</v>
      </c>
      <c r="I7444" t="str">
        <f>VLOOKUP(Source[[#This Row],[SubjCrse]],'Courses and Categories'!$E$2:$G$1816,3,FALSE)</f>
        <v>Noncredit DSPS</v>
      </c>
      <c r="J7444">
        <v>102</v>
      </c>
      <c r="K7444" t="s">
        <v>849</v>
      </c>
      <c r="L7444" t="s">
        <v>39</v>
      </c>
      <c r="M7444" t="s">
        <v>40</v>
      </c>
      <c r="N7444" t="s">
        <v>41</v>
      </c>
      <c r="O7444">
        <v>910</v>
      </c>
      <c r="P7444">
        <v>1400</v>
      </c>
      <c r="Q7444" t="s">
        <v>850</v>
      </c>
      <c r="R7444">
        <v>231</v>
      </c>
      <c r="S7444" t="s">
        <v>134</v>
      </c>
      <c r="T7444">
        <v>1</v>
      </c>
      <c r="U7444" s="1">
        <v>43694</v>
      </c>
      <c r="V7444" s="1">
        <v>43819</v>
      </c>
      <c r="W7444" t="s">
        <v>602</v>
      </c>
      <c r="X7444" t="s">
        <v>46</v>
      </c>
      <c r="Y7444">
        <v>74</v>
      </c>
      <c r="Z7444">
        <v>73</v>
      </c>
      <c r="AA7444">
        <v>60</v>
      </c>
      <c r="AB7444">
        <v>121.66670000000001</v>
      </c>
      <c r="AD7444">
        <f>IF(ISBLANK(Source[[#This Row],[CrosslistID]]),1,1/COUNTIFS(Source[CrosslistID],Source[[#This Row],[CrosslistID]],Source[TermDesc],Source[[#This Row],[TermDesc]]))</f>
        <v>1</v>
      </c>
      <c r="AG7444">
        <v>0</v>
      </c>
      <c r="AH7444">
        <v>121.66670000000001</v>
      </c>
      <c r="AI7444">
        <v>1.3320000000000001</v>
      </c>
      <c r="AJ7444">
        <v>1.3320000000000001</v>
      </c>
      <c r="AK7444">
        <v>0.2</v>
      </c>
      <c r="AL744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1.3320000000000001</v>
      </c>
      <c r="AM7444">
        <f>IF(AND(Source[[#This Row],[Credit_Noncredit]]="Noncredit",Source[[#This Row],[FTEF]]&gt;0),Source[[#This Row],[NC XLST FTES]]*525/(437.5*Source[[#This Row],[FTEF]]),0)</f>
        <v>7.9920000000000009</v>
      </c>
      <c r="AN7444">
        <f>IF(Source[[#This Row],[Credit_Noncredit]]="Credit",Source[[#This Row],[Census Enrollment]],Source[[#This Row],[Noncredit Avg. Attendance]])</f>
        <v>7.9920000000000009</v>
      </c>
    </row>
    <row r="7445" spans="1:40" x14ac:dyDescent="0.25">
      <c r="A7445" t="s">
        <v>4484</v>
      </c>
      <c r="B7445" t="s">
        <v>33</v>
      </c>
      <c r="C7445" t="s">
        <v>811</v>
      </c>
      <c r="D7445" t="s">
        <v>812</v>
      </c>
      <c r="E7445" s="4">
        <v>82337</v>
      </c>
      <c r="F7445" s="4" t="s">
        <v>813</v>
      </c>
      <c r="G7445" s="4">
        <v>4035</v>
      </c>
      <c r="H7445" t="str">
        <f>CONCATENATE(Source[[#This Row],[Subject]],TRIM(Source[[#This Row],[Course]]))</f>
        <v>DSPS4035</v>
      </c>
      <c r="I7445" t="str">
        <f>VLOOKUP(Source[[#This Row],[SubjCrse]],'Courses and Categories'!$E$2:$G$1816,3,FALSE)</f>
        <v>Noncredit DSPS</v>
      </c>
      <c r="J7445">
        <v>103</v>
      </c>
      <c r="K7445" t="s">
        <v>849</v>
      </c>
      <c r="L7445" t="s">
        <v>39</v>
      </c>
      <c r="M7445" t="s">
        <v>40</v>
      </c>
      <c r="N7445" t="s">
        <v>50</v>
      </c>
      <c r="O7445">
        <v>910</v>
      </c>
      <c r="P7445">
        <v>1400</v>
      </c>
      <c r="Q7445" t="s">
        <v>850</v>
      </c>
      <c r="R7445">
        <v>231</v>
      </c>
      <c r="S7445" t="s">
        <v>134</v>
      </c>
      <c r="T7445">
        <v>1</v>
      </c>
      <c r="U7445" s="1">
        <v>43694</v>
      </c>
      <c r="V7445" s="1">
        <v>43819</v>
      </c>
      <c r="W7445" t="s">
        <v>602</v>
      </c>
      <c r="X7445" t="s">
        <v>46</v>
      </c>
      <c r="Y7445">
        <v>96</v>
      </c>
      <c r="Z7445">
        <v>96</v>
      </c>
      <c r="AA7445">
        <v>60</v>
      </c>
      <c r="AB7445">
        <v>160</v>
      </c>
      <c r="AD7445">
        <f>IF(ISBLANK(Source[[#This Row],[CrosslistID]]),1,1/COUNTIFS(Source[CrosslistID],Source[[#This Row],[CrosslistID]],Source[TermDesc],Source[[#This Row],[TermDesc]]))</f>
        <v>1</v>
      </c>
      <c r="AG7445">
        <v>0</v>
      </c>
      <c r="AH7445">
        <v>160</v>
      </c>
      <c r="AI7445">
        <v>2.16</v>
      </c>
      <c r="AJ7445">
        <v>2.16</v>
      </c>
      <c r="AK7445">
        <v>0.2</v>
      </c>
      <c r="AL744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2.16</v>
      </c>
      <c r="AM7445">
        <f>IF(AND(Source[[#This Row],[Credit_Noncredit]]="Noncredit",Source[[#This Row],[FTEF]]&gt;0),Source[[#This Row],[NC XLST FTES]]*525/(437.5*Source[[#This Row],[FTEF]]),0)</f>
        <v>12.96</v>
      </c>
      <c r="AN7445">
        <f>IF(Source[[#This Row],[Credit_Noncredit]]="Credit",Source[[#This Row],[Census Enrollment]],Source[[#This Row],[Noncredit Avg. Attendance]])</f>
        <v>12.96</v>
      </c>
    </row>
    <row r="7446" spans="1:40" x14ac:dyDescent="0.25">
      <c r="A7446" t="s">
        <v>4484</v>
      </c>
      <c r="B7446" t="s">
        <v>33</v>
      </c>
      <c r="C7446" t="s">
        <v>811</v>
      </c>
      <c r="D7446" t="s">
        <v>812</v>
      </c>
      <c r="E7446" s="4">
        <v>82338</v>
      </c>
      <c r="F7446" s="4" t="s">
        <v>813</v>
      </c>
      <c r="G7446" s="4">
        <v>4035</v>
      </c>
      <c r="H7446" t="str">
        <f>CONCATENATE(Source[[#This Row],[Subject]],TRIM(Source[[#This Row],[Course]]))</f>
        <v>DSPS4035</v>
      </c>
      <c r="I7446" t="str">
        <f>VLOOKUP(Source[[#This Row],[SubjCrse]],'Courses and Categories'!$E$2:$G$1816,3,FALSE)</f>
        <v>Noncredit DSPS</v>
      </c>
      <c r="J7446">
        <v>104</v>
      </c>
      <c r="K7446" t="s">
        <v>849</v>
      </c>
      <c r="L7446" t="s">
        <v>39</v>
      </c>
      <c r="M7446" t="s">
        <v>40</v>
      </c>
      <c r="N7446" t="s">
        <v>185</v>
      </c>
      <c r="O7446">
        <v>910</v>
      </c>
      <c r="P7446">
        <v>1400</v>
      </c>
      <c r="Q7446" t="s">
        <v>850</v>
      </c>
      <c r="R7446">
        <v>231</v>
      </c>
      <c r="S7446" t="s">
        <v>134</v>
      </c>
      <c r="T7446">
        <v>1</v>
      </c>
      <c r="U7446" s="1">
        <v>43694</v>
      </c>
      <c r="V7446" s="1">
        <v>43819</v>
      </c>
      <c r="W7446" t="s">
        <v>602</v>
      </c>
      <c r="X7446" t="s">
        <v>46</v>
      </c>
      <c r="Y7446">
        <v>65</v>
      </c>
      <c r="Z7446">
        <v>63</v>
      </c>
      <c r="AA7446">
        <v>60</v>
      </c>
      <c r="AB7446">
        <v>105</v>
      </c>
      <c r="AD7446">
        <f>IF(ISBLANK(Source[[#This Row],[CrosslistID]]),1,1/COUNTIFS(Source[CrosslistID],Source[[#This Row],[CrosslistID]],Source[TermDesc],Source[[#This Row],[TermDesc]]))</f>
        <v>1</v>
      </c>
      <c r="AG7446">
        <v>0</v>
      </c>
      <c r="AH7446">
        <v>105</v>
      </c>
      <c r="AI7446">
        <v>0.96899999999999997</v>
      </c>
      <c r="AJ7446">
        <v>0.96899999999999997</v>
      </c>
      <c r="AK7446">
        <v>0.2</v>
      </c>
      <c r="AL744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0.96899999999999997</v>
      </c>
      <c r="AM7446">
        <f>IF(AND(Source[[#This Row],[Credit_Noncredit]]="Noncredit",Source[[#This Row],[FTEF]]&gt;0),Source[[#This Row],[NC XLST FTES]]*525/(437.5*Source[[#This Row],[FTEF]]),0)</f>
        <v>5.8139999999999992</v>
      </c>
      <c r="AN7446">
        <f>IF(Source[[#This Row],[Credit_Noncredit]]="Credit",Source[[#This Row],[Census Enrollment]],Source[[#This Row],[Noncredit Avg. Attendance]])</f>
        <v>5.8139999999999992</v>
      </c>
    </row>
    <row r="7447" spans="1:40" x14ac:dyDescent="0.25">
      <c r="A7447" t="s">
        <v>4484</v>
      </c>
      <c r="B7447" t="s">
        <v>33</v>
      </c>
      <c r="C7447" t="s">
        <v>811</v>
      </c>
      <c r="D7447" t="s">
        <v>812</v>
      </c>
      <c r="E7447" s="4">
        <v>83202</v>
      </c>
      <c r="F7447" s="4" t="s">
        <v>813</v>
      </c>
      <c r="G7447" s="4">
        <v>4035</v>
      </c>
      <c r="H7447" t="str">
        <f>CONCATENATE(Source[[#This Row],[Subject]],TRIM(Source[[#This Row],[Course]]))</f>
        <v>DSPS4035</v>
      </c>
      <c r="I7447" t="str">
        <f>VLOOKUP(Source[[#This Row],[SubjCrse]],'Courses and Categories'!$E$2:$G$1816,3,FALSE)</f>
        <v>Noncredit DSPS</v>
      </c>
      <c r="J7447">
        <v>105</v>
      </c>
      <c r="K7447" t="s">
        <v>849</v>
      </c>
      <c r="L7447" t="s">
        <v>39</v>
      </c>
      <c r="M7447" t="s">
        <v>40</v>
      </c>
      <c r="N7447" t="s">
        <v>851</v>
      </c>
      <c r="O7447" t="s">
        <v>852</v>
      </c>
      <c r="P7447" t="s">
        <v>853</v>
      </c>
      <c r="Q7447" t="s">
        <v>427</v>
      </c>
      <c r="R7447" t="s">
        <v>854</v>
      </c>
      <c r="S7447" t="s">
        <v>134</v>
      </c>
      <c r="T7447">
        <v>1</v>
      </c>
      <c r="U7447" s="1">
        <v>43694</v>
      </c>
      <c r="V7447" s="1">
        <v>43819</v>
      </c>
      <c r="W7447" t="s">
        <v>855</v>
      </c>
      <c r="X7447" t="s">
        <v>46</v>
      </c>
      <c r="Y7447">
        <v>66</v>
      </c>
      <c r="Z7447">
        <v>66</v>
      </c>
      <c r="AA7447">
        <v>60</v>
      </c>
      <c r="AB7447">
        <v>110</v>
      </c>
      <c r="AD7447">
        <f>IF(ISBLANK(Source[[#This Row],[CrosslistID]]),1,1/COUNTIFS(Source[CrosslistID],Source[[#This Row],[CrosslistID]],Source[TermDesc],Source[[#This Row],[TermDesc]]))</f>
        <v>1</v>
      </c>
      <c r="AG7447">
        <v>0</v>
      </c>
      <c r="AH7447">
        <v>110</v>
      </c>
      <c r="AI7447">
        <v>0.72799999999999998</v>
      </c>
      <c r="AJ7447">
        <v>0.72799999999999998</v>
      </c>
      <c r="AK7447">
        <v>0.2</v>
      </c>
      <c r="AL744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0.72799999999999998</v>
      </c>
      <c r="AM7447">
        <f>IF(AND(Source[[#This Row],[Credit_Noncredit]]="Noncredit",Source[[#This Row],[FTEF]]&gt;0),Source[[#This Row],[NC XLST FTES]]*525/(437.5*Source[[#This Row],[FTEF]]),0)</f>
        <v>4.3679999999999994</v>
      </c>
      <c r="AN7447">
        <f>IF(Source[[#This Row],[Credit_Noncredit]]="Credit",Source[[#This Row],[Census Enrollment]],Source[[#This Row],[Noncredit Avg. Attendance]])</f>
        <v>4.3679999999999994</v>
      </c>
    </row>
    <row r="7448" spans="1:40" x14ac:dyDescent="0.25">
      <c r="A7448" t="s">
        <v>4484</v>
      </c>
      <c r="B7448" t="s">
        <v>33</v>
      </c>
      <c r="C7448" t="s">
        <v>811</v>
      </c>
      <c r="D7448" t="s">
        <v>812</v>
      </c>
      <c r="E7448" s="4">
        <v>80045</v>
      </c>
      <c r="F7448" s="4" t="s">
        <v>813</v>
      </c>
      <c r="G7448" s="4">
        <v>4035</v>
      </c>
      <c r="H7448" t="str">
        <f>CONCATENATE(Source[[#This Row],[Subject]],TRIM(Source[[#This Row],[Course]]))</f>
        <v>DSPS4035</v>
      </c>
      <c r="I7448" t="str">
        <f>VLOOKUP(Source[[#This Row],[SubjCrse]],'Courses and Categories'!$E$2:$G$1816,3,FALSE)</f>
        <v>Noncredit DSPS</v>
      </c>
      <c r="J7448">
        <v>201</v>
      </c>
      <c r="K7448" t="s">
        <v>849</v>
      </c>
      <c r="L7448" t="s">
        <v>39</v>
      </c>
      <c r="M7448" t="s">
        <v>40</v>
      </c>
      <c r="N7448" t="s">
        <v>815</v>
      </c>
      <c r="O7448" t="s">
        <v>859</v>
      </c>
      <c r="P7448" t="s">
        <v>860</v>
      </c>
      <c r="Q7448" t="s">
        <v>71</v>
      </c>
      <c r="R7448" t="s">
        <v>857</v>
      </c>
      <c r="S7448" t="s">
        <v>61</v>
      </c>
      <c r="T7448">
        <v>1</v>
      </c>
      <c r="U7448" s="1">
        <v>43694</v>
      </c>
      <c r="V7448" s="1">
        <v>43819</v>
      </c>
      <c r="W7448" t="s">
        <v>858</v>
      </c>
      <c r="X7448" t="s">
        <v>46</v>
      </c>
      <c r="Y7448">
        <v>91</v>
      </c>
      <c r="Z7448">
        <v>88</v>
      </c>
      <c r="AA7448">
        <v>120</v>
      </c>
      <c r="AB7448">
        <v>73.333299999999994</v>
      </c>
      <c r="AD7448">
        <f>IF(ISBLANK(Source[[#This Row],[CrosslistID]]),1,1/COUNTIFS(Source[CrosslistID],Source[[#This Row],[CrosslistID]],Source[TermDesc],Source[[#This Row],[TermDesc]]))</f>
        <v>1</v>
      </c>
      <c r="AG7448">
        <v>0</v>
      </c>
      <c r="AH7448">
        <v>73.333299999999994</v>
      </c>
      <c r="AI7448">
        <v>3.601</v>
      </c>
      <c r="AJ7448">
        <v>3.601</v>
      </c>
      <c r="AK7448">
        <v>0.3</v>
      </c>
      <c r="AL744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3.601</v>
      </c>
      <c r="AM7448">
        <f>IF(AND(Source[[#This Row],[Credit_Noncredit]]="Noncredit",Source[[#This Row],[FTEF]]&gt;0),Source[[#This Row],[NC XLST FTES]]*525/(437.5*Source[[#This Row],[FTEF]]),0)</f>
        <v>14.404</v>
      </c>
      <c r="AN7448">
        <f>IF(Source[[#This Row],[Credit_Noncredit]]="Credit",Source[[#This Row],[Census Enrollment]],Source[[#This Row],[Noncredit Avg. Attendance]])</f>
        <v>14.404</v>
      </c>
    </row>
    <row r="7449" spans="1:40" x14ac:dyDescent="0.25">
      <c r="A7449" t="s">
        <v>4484</v>
      </c>
      <c r="B7449" t="s">
        <v>33</v>
      </c>
      <c r="C7449" t="s">
        <v>811</v>
      </c>
      <c r="D7449" t="s">
        <v>812</v>
      </c>
      <c r="E7449" s="4">
        <v>80769</v>
      </c>
      <c r="F7449" s="4" t="s">
        <v>813</v>
      </c>
      <c r="G7449" s="4">
        <v>4035</v>
      </c>
      <c r="H7449" t="str">
        <f>CONCATENATE(Source[[#This Row],[Subject]],TRIM(Source[[#This Row],[Course]]))</f>
        <v>DSPS4035</v>
      </c>
      <c r="I7449" t="str">
        <f>VLOOKUP(Source[[#This Row],[SubjCrse]],'Courses and Categories'!$E$2:$G$1816,3,FALSE)</f>
        <v>Noncredit DSPS</v>
      </c>
      <c r="J7449">
        <v>202</v>
      </c>
      <c r="K7449" t="s">
        <v>849</v>
      </c>
      <c r="L7449" t="s">
        <v>39</v>
      </c>
      <c r="M7449" t="s">
        <v>40</v>
      </c>
      <c r="N7449" t="s">
        <v>820</v>
      </c>
      <c r="O7449" t="s">
        <v>859</v>
      </c>
      <c r="P7449" t="s">
        <v>860</v>
      </c>
      <c r="Q7449" t="s">
        <v>71</v>
      </c>
      <c r="R7449" t="s">
        <v>857</v>
      </c>
      <c r="S7449" t="s">
        <v>61</v>
      </c>
      <c r="T7449">
        <v>1</v>
      </c>
      <c r="U7449" s="1">
        <v>43694</v>
      </c>
      <c r="V7449" s="1">
        <v>43819</v>
      </c>
      <c r="W7449" t="s">
        <v>861</v>
      </c>
      <c r="X7449" t="s">
        <v>46</v>
      </c>
      <c r="Y7449">
        <v>121</v>
      </c>
      <c r="Z7449">
        <v>111</v>
      </c>
      <c r="AA7449">
        <v>120</v>
      </c>
      <c r="AB7449">
        <v>92.5</v>
      </c>
      <c r="AD7449">
        <f>IF(ISBLANK(Source[[#This Row],[CrosslistID]]),1,1/COUNTIFS(Source[CrosslistID],Source[[#This Row],[CrosslistID]],Source[TermDesc],Source[[#This Row],[TermDesc]]))</f>
        <v>1</v>
      </c>
      <c r="AG7449">
        <v>0</v>
      </c>
      <c r="AH7449">
        <v>92.5</v>
      </c>
      <c r="AI7449">
        <v>7.4039999999999999</v>
      </c>
      <c r="AJ7449">
        <v>7.4039999999999999</v>
      </c>
      <c r="AK7449">
        <v>0.3</v>
      </c>
      <c r="AL744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7.4039999999999999</v>
      </c>
      <c r="AM7449">
        <f>IF(AND(Source[[#This Row],[Credit_Noncredit]]="Noncredit",Source[[#This Row],[FTEF]]&gt;0),Source[[#This Row],[NC XLST FTES]]*525/(437.5*Source[[#This Row],[FTEF]]),0)</f>
        <v>29.616</v>
      </c>
      <c r="AN7449">
        <f>IF(Source[[#This Row],[Credit_Noncredit]]="Credit",Source[[#This Row],[Census Enrollment]],Source[[#This Row],[Noncredit Avg. Attendance]])</f>
        <v>29.616</v>
      </c>
    </row>
    <row r="7450" spans="1:40" x14ac:dyDescent="0.25">
      <c r="A7450" t="s">
        <v>4484</v>
      </c>
      <c r="B7450" t="s">
        <v>33</v>
      </c>
      <c r="C7450" t="s">
        <v>811</v>
      </c>
      <c r="D7450" t="s">
        <v>812</v>
      </c>
      <c r="E7450" s="4">
        <v>82340</v>
      </c>
      <c r="F7450" s="4" t="s">
        <v>813</v>
      </c>
      <c r="G7450" s="4">
        <v>4035</v>
      </c>
      <c r="H7450" t="str">
        <f>CONCATENATE(Source[[#This Row],[Subject]],TRIM(Source[[#This Row],[Course]]))</f>
        <v>DSPS4035</v>
      </c>
      <c r="I7450" t="str">
        <f>VLOOKUP(Source[[#This Row],[SubjCrse]],'Courses and Categories'!$E$2:$G$1816,3,FALSE)</f>
        <v>Noncredit DSPS</v>
      </c>
      <c r="J7450">
        <v>203</v>
      </c>
      <c r="K7450" t="s">
        <v>849</v>
      </c>
      <c r="L7450" t="s">
        <v>39</v>
      </c>
      <c r="M7450" t="s">
        <v>40</v>
      </c>
      <c r="N7450" t="s">
        <v>826</v>
      </c>
      <c r="O7450" t="s">
        <v>859</v>
      </c>
      <c r="P7450" t="s">
        <v>860</v>
      </c>
      <c r="Q7450" t="s">
        <v>71</v>
      </c>
      <c r="R7450" t="s">
        <v>857</v>
      </c>
      <c r="S7450" t="s">
        <v>61</v>
      </c>
      <c r="T7450">
        <v>1</v>
      </c>
      <c r="U7450" s="1">
        <v>43694</v>
      </c>
      <c r="V7450" s="1">
        <v>43819</v>
      </c>
      <c r="W7450" t="s">
        <v>858</v>
      </c>
      <c r="X7450" t="s">
        <v>46</v>
      </c>
      <c r="Y7450">
        <v>99</v>
      </c>
      <c r="Z7450">
        <v>94</v>
      </c>
      <c r="AA7450">
        <v>120</v>
      </c>
      <c r="AB7450">
        <v>78.333299999999994</v>
      </c>
      <c r="AD7450">
        <f>IF(ISBLANK(Source[[#This Row],[CrosslistID]]),1,1/COUNTIFS(Source[CrosslistID],Source[[#This Row],[CrosslistID]],Source[TermDesc],Source[[#This Row],[TermDesc]]))</f>
        <v>1</v>
      </c>
      <c r="AG7450">
        <v>0</v>
      </c>
      <c r="AH7450">
        <v>78.333299999999994</v>
      </c>
      <c r="AI7450">
        <v>4.75</v>
      </c>
      <c r="AJ7450">
        <v>4.75</v>
      </c>
      <c r="AK7450">
        <v>0.3</v>
      </c>
      <c r="AL745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4.75</v>
      </c>
      <c r="AM7450">
        <f>IF(AND(Source[[#This Row],[Credit_Noncredit]]="Noncredit",Source[[#This Row],[FTEF]]&gt;0),Source[[#This Row],[NC XLST FTES]]*525/(437.5*Source[[#This Row],[FTEF]]),0)</f>
        <v>19</v>
      </c>
      <c r="AN7450">
        <f>IF(Source[[#This Row],[Credit_Noncredit]]="Credit",Source[[#This Row],[Census Enrollment]],Source[[#This Row],[Noncredit Avg. Attendance]])</f>
        <v>19</v>
      </c>
    </row>
    <row r="7451" spans="1:40" x14ac:dyDescent="0.25">
      <c r="A7451" t="s">
        <v>4484</v>
      </c>
      <c r="B7451" t="s">
        <v>33</v>
      </c>
      <c r="C7451" t="s">
        <v>811</v>
      </c>
      <c r="D7451" t="s">
        <v>812</v>
      </c>
      <c r="E7451" s="4">
        <v>82341</v>
      </c>
      <c r="F7451" s="4" t="s">
        <v>813</v>
      </c>
      <c r="G7451" s="4">
        <v>4035</v>
      </c>
      <c r="H7451" t="str">
        <f>CONCATENATE(Source[[#This Row],[Subject]],TRIM(Source[[#This Row],[Course]]))</f>
        <v>DSPS4035</v>
      </c>
      <c r="I7451" t="str">
        <f>VLOOKUP(Source[[#This Row],[SubjCrse]],'Courses and Categories'!$E$2:$G$1816,3,FALSE)</f>
        <v>Noncredit DSPS</v>
      </c>
      <c r="J7451">
        <v>204</v>
      </c>
      <c r="K7451" t="s">
        <v>849</v>
      </c>
      <c r="L7451" t="s">
        <v>39</v>
      </c>
      <c r="M7451" t="s">
        <v>40</v>
      </c>
      <c r="N7451" t="s">
        <v>830</v>
      </c>
      <c r="O7451" t="s">
        <v>859</v>
      </c>
      <c r="P7451" t="s">
        <v>860</v>
      </c>
      <c r="Q7451" t="s">
        <v>71</v>
      </c>
      <c r="R7451" t="s">
        <v>857</v>
      </c>
      <c r="S7451" t="s">
        <v>61</v>
      </c>
      <c r="T7451">
        <v>1</v>
      </c>
      <c r="U7451" s="1">
        <v>43694</v>
      </c>
      <c r="V7451" s="1">
        <v>43819</v>
      </c>
      <c r="W7451" t="s">
        <v>861</v>
      </c>
      <c r="X7451" t="s">
        <v>46</v>
      </c>
      <c r="Y7451">
        <v>111</v>
      </c>
      <c r="Z7451">
        <v>95</v>
      </c>
      <c r="AA7451">
        <v>120</v>
      </c>
      <c r="AB7451">
        <v>79.166700000000006</v>
      </c>
      <c r="AD7451">
        <f>IF(ISBLANK(Source[[#This Row],[CrosslistID]]),1,1/COUNTIFS(Source[CrosslistID],Source[[#This Row],[CrosslistID]],Source[TermDesc],Source[[#This Row],[TermDesc]]))</f>
        <v>1</v>
      </c>
      <c r="AG7451">
        <v>0</v>
      </c>
      <c r="AH7451">
        <v>79.166700000000006</v>
      </c>
      <c r="AI7451">
        <v>5.79</v>
      </c>
      <c r="AJ7451">
        <v>5.79</v>
      </c>
      <c r="AK7451">
        <v>0.3</v>
      </c>
      <c r="AL745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5.79</v>
      </c>
      <c r="AM7451">
        <f>IF(AND(Source[[#This Row],[Credit_Noncredit]]="Noncredit",Source[[#This Row],[FTEF]]&gt;0),Source[[#This Row],[NC XLST FTES]]*525/(437.5*Source[[#This Row],[FTEF]]),0)</f>
        <v>23.16</v>
      </c>
      <c r="AN7451">
        <f>IF(Source[[#This Row],[Credit_Noncredit]]="Credit",Source[[#This Row],[Census Enrollment]],Source[[#This Row],[Noncredit Avg. Attendance]])</f>
        <v>23.16</v>
      </c>
    </row>
    <row r="7452" spans="1:40" x14ac:dyDescent="0.25">
      <c r="A7452" t="s">
        <v>4484</v>
      </c>
      <c r="B7452" t="s">
        <v>33</v>
      </c>
      <c r="C7452" t="s">
        <v>811</v>
      </c>
      <c r="D7452" t="s">
        <v>812</v>
      </c>
      <c r="E7452" s="4">
        <v>83387</v>
      </c>
      <c r="F7452" s="4" t="s">
        <v>813</v>
      </c>
      <c r="G7452" s="4">
        <v>4035</v>
      </c>
      <c r="H7452" t="str">
        <f>CONCATENATE(Source[[#This Row],[Subject]],TRIM(Source[[#This Row],[Course]]))</f>
        <v>DSPS4035</v>
      </c>
      <c r="I7452" t="str">
        <f>VLOOKUP(Source[[#This Row],[SubjCrse]],'Courses and Categories'!$E$2:$G$1816,3,FALSE)</f>
        <v>Noncredit DSPS</v>
      </c>
      <c r="J7452">
        <v>205</v>
      </c>
      <c r="K7452" t="s">
        <v>849</v>
      </c>
      <c r="L7452" t="s">
        <v>39</v>
      </c>
      <c r="M7452" t="s">
        <v>40</v>
      </c>
      <c r="N7452" t="s">
        <v>91</v>
      </c>
      <c r="O7452">
        <v>1000</v>
      </c>
      <c r="P7452">
        <v>1150</v>
      </c>
      <c r="Q7452" t="s">
        <v>60</v>
      </c>
      <c r="R7452">
        <v>104</v>
      </c>
      <c r="S7452" t="s">
        <v>61</v>
      </c>
      <c r="T7452">
        <v>1</v>
      </c>
      <c r="U7452" s="1">
        <v>43694</v>
      </c>
      <c r="V7452" s="1">
        <v>43819</v>
      </c>
      <c r="W7452" t="s">
        <v>1910</v>
      </c>
      <c r="X7452" t="s">
        <v>46</v>
      </c>
      <c r="Y7452">
        <v>47</v>
      </c>
      <c r="Z7452">
        <v>39</v>
      </c>
      <c r="AA7452">
        <v>60</v>
      </c>
      <c r="AB7452">
        <v>65</v>
      </c>
      <c r="AD7452">
        <f>IF(ISBLANK(Source[[#This Row],[CrosslistID]]),1,1/COUNTIFS(Source[CrosslistID],Source[[#This Row],[CrosslistID]],Source[TermDesc],Source[[#This Row],[TermDesc]]))</f>
        <v>1</v>
      </c>
      <c r="AG7452">
        <v>0</v>
      </c>
      <c r="AH7452">
        <v>65</v>
      </c>
      <c r="AI7452">
        <v>0.82299999999999995</v>
      </c>
      <c r="AJ7452">
        <v>0.82299999999999995</v>
      </c>
      <c r="AK7452">
        <v>0.08</v>
      </c>
      <c r="AL745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0.82299999999999995</v>
      </c>
      <c r="AM7452">
        <f>IF(AND(Source[[#This Row],[Credit_Noncredit]]="Noncredit",Source[[#This Row],[FTEF]]&gt;0),Source[[#This Row],[NC XLST FTES]]*525/(437.5*Source[[#This Row],[FTEF]]),0)</f>
        <v>12.344999999999999</v>
      </c>
      <c r="AN7452">
        <f>IF(Source[[#This Row],[Credit_Noncredit]]="Credit",Source[[#This Row],[Census Enrollment]],Source[[#This Row],[Noncredit Avg. Attendance]])</f>
        <v>12.344999999999999</v>
      </c>
    </row>
    <row r="7453" spans="1:40" x14ac:dyDescent="0.25">
      <c r="A7453" t="s">
        <v>4484</v>
      </c>
      <c r="B7453" t="s">
        <v>33</v>
      </c>
      <c r="C7453" t="s">
        <v>811</v>
      </c>
      <c r="D7453" t="s">
        <v>812</v>
      </c>
      <c r="E7453" s="4">
        <v>80718</v>
      </c>
      <c r="F7453" s="4" t="s">
        <v>813</v>
      </c>
      <c r="G7453" s="4">
        <v>4210</v>
      </c>
      <c r="H7453" t="str">
        <f>CONCATENATE(Source[[#This Row],[Subject]],TRIM(Source[[#This Row],[Course]]))</f>
        <v>DSPS4210</v>
      </c>
      <c r="I7453" t="str">
        <f>VLOOKUP(Source[[#This Row],[SubjCrse]],'Courses and Categories'!$E$2:$G$1816,3,FALSE)</f>
        <v>Noncredit DSPS</v>
      </c>
      <c r="J7453">
        <v>201</v>
      </c>
      <c r="K7453" t="s">
        <v>863</v>
      </c>
      <c r="L7453" t="s">
        <v>39</v>
      </c>
      <c r="M7453" t="s">
        <v>40</v>
      </c>
      <c r="N7453" t="s">
        <v>180</v>
      </c>
      <c r="O7453">
        <v>1300</v>
      </c>
      <c r="P7453">
        <v>1515</v>
      </c>
      <c r="Q7453" t="s">
        <v>751</v>
      </c>
      <c r="S7453" t="s">
        <v>61</v>
      </c>
      <c r="T7453">
        <v>1</v>
      </c>
      <c r="U7453" s="1">
        <v>43694</v>
      </c>
      <c r="V7453" s="1">
        <v>43819</v>
      </c>
      <c r="W7453" t="s">
        <v>846</v>
      </c>
      <c r="X7453" t="s">
        <v>46</v>
      </c>
      <c r="Y7453">
        <v>46</v>
      </c>
      <c r="Z7453">
        <v>32</v>
      </c>
      <c r="AA7453">
        <v>30</v>
      </c>
      <c r="AB7453">
        <v>106.66670000000001</v>
      </c>
      <c r="AD7453">
        <f>IF(ISBLANK(Source[[#This Row],[CrosslistID]]),1,1/COUNTIFS(Source[CrosslistID],Source[[#This Row],[CrosslistID]],Source[TermDesc],Source[[#This Row],[TermDesc]]))</f>
        <v>1</v>
      </c>
      <c r="AG7453">
        <v>0</v>
      </c>
      <c r="AH7453">
        <v>106.66670000000001</v>
      </c>
      <c r="AI7453">
        <v>1.133</v>
      </c>
      <c r="AJ7453">
        <v>1.133</v>
      </c>
      <c r="AK7453">
        <v>0.1</v>
      </c>
      <c r="AL745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1.133</v>
      </c>
      <c r="AM7453">
        <f>IF(AND(Source[[#This Row],[Credit_Noncredit]]="Noncredit",Source[[#This Row],[FTEF]]&gt;0),Source[[#This Row],[NC XLST FTES]]*525/(437.5*Source[[#This Row],[FTEF]]),0)</f>
        <v>13.596000000000002</v>
      </c>
      <c r="AN7453">
        <f>IF(Source[[#This Row],[Credit_Noncredit]]="Credit",Source[[#This Row],[Census Enrollment]],Source[[#This Row],[Noncredit Avg. Attendance]])</f>
        <v>13.596000000000002</v>
      </c>
    </row>
    <row r="7454" spans="1:40" x14ac:dyDescent="0.25">
      <c r="A7454" t="s">
        <v>4484</v>
      </c>
      <c r="B7454" t="s">
        <v>33</v>
      </c>
      <c r="C7454" t="s">
        <v>811</v>
      </c>
      <c r="D7454" t="s">
        <v>812</v>
      </c>
      <c r="E7454" s="4">
        <v>80836</v>
      </c>
      <c r="F7454" s="4" t="s">
        <v>813</v>
      </c>
      <c r="G7454" s="4">
        <v>4210</v>
      </c>
      <c r="H7454" t="str">
        <f>CONCATENATE(Source[[#This Row],[Subject]],TRIM(Source[[#This Row],[Course]]))</f>
        <v>DSPS4210</v>
      </c>
      <c r="I7454" t="str">
        <f>VLOOKUP(Source[[#This Row],[SubjCrse]],'Courses and Categories'!$E$2:$G$1816,3,FALSE)</f>
        <v>Noncredit DSPS</v>
      </c>
      <c r="J7454">
        <v>202</v>
      </c>
      <c r="K7454" t="s">
        <v>863</v>
      </c>
      <c r="L7454" t="s">
        <v>39</v>
      </c>
      <c r="M7454" t="s">
        <v>40</v>
      </c>
      <c r="N7454" t="s">
        <v>41</v>
      </c>
      <c r="O7454">
        <v>1400</v>
      </c>
      <c r="P7454">
        <v>1615</v>
      </c>
      <c r="Q7454" t="s">
        <v>864</v>
      </c>
      <c r="S7454" t="s">
        <v>61</v>
      </c>
      <c r="T7454">
        <v>1</v>
      </c>
      <c r="U7454" s="1">
        <v>43694</v>
      </c>
      <c r="V7454" s="1">
        <v>43819</v>
      </c>
      <c r="W7454" t="s">
        <v>846</v>
      </c>
      <c r="X7454" t="s">
        <v>46</v>
      </c>
      <c r="Y7454">
        <v>33</v>
      </c>
      <c r="Z7454">
        <v>32</v>
      </c>
      <c r="AA7454">
        <v>30</v>
      </c>
      <c r="AB7454">
        <v>106.66670000000001</v>
      </c>
      <c r="AD7454">
        <f>IF(ISBLANK(Source[[#This Row],[CrosslistID]]),1,1/COUNTIFS(Source[CrosslistID],Source[[#This Row],[CrosslistID]],Source[TermDesc],Source[[#This Row],[TermDesc]]))</f>
        <v>1</v>
      </c>
      <c r="AG7454">
        <v>0</v>
      </c>
      <c r="AH7454">
        <v>106.66670000000001</v>
      </c>
      <c r="AI7454">
        <v>1.0329999999999999</v>
      </c>
      <c r="AJ7454">
        <v>1.0329999999999999</v>
      </c>
      <c r="AK7454">
        <v>0.1</v>
      </c>
      <c r="AL7454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1.0329999999999999</v>
      </c>
      <c r="AM7454">
        <f>IF(AND(Source[[#This Row],[Credit_Noncredit]]="Noncredit",Source[[#This Row],[FTEF]]&gt;0),Source[[#This Row],[NC XLST FTES]]*525/(437.5*Source[[#This Row],[FTEF]]),0)</f>
        <v>12.395999999999999</v>
      </c>
      <c r="AN7454">
        <f>IF(Source[[#This Row],[Credit_Noncredit]]="Credit",Source[[#This Row],[Census Enrollment]],Source[[#This Row],[Noncredit Avg. Attendance]])</f>
        <v>12.395999999999999</v>
      </c>
    </row>
    <row r="7455" spans="1:40" x14ac:dyDescent="0.25">
      <c r="A7455" t="s">
        <v>4484</v>
      </c>
      <c r="B7455" t="s">
        <v>33</v>
      </c>
      <c r="C7455" t="s">
        <v>811</v>
      </c>
      <c r="D7455" t="s">
        <v>812</v>
      </c>
      <c r="E7455" s="4">
        <v>83565</v>
      </c>
      <c r="F7455" s="4" t="s">
        <v>813</v>
      </c>
      <c r="G7455" s="4">
        <v>4222</v>
      </c>
      <c r="H7455" t="str">
        <f>CONCATENATE(Source[[#This Row],[Subject]],TRIM(Source[[#This Row],[Course]]))</f>
        <v>DSPS4222</v>
      </c>
      <c r="I7455" t="str">
        <f>VLOOKUP(Source[[#This Row],[SubjCrse]],'Courses and Categories'!$E$2:$G$1816,3,FALSE)</f>
        <v>Noncredit DSPS</v>
      </c>
      <c r="J7455">
        <v>101</v>
      </c>
      <c r="K7455" t="s">
        <v>865</v>
      </c>
      <c r="L7455" t="s">
        <v>39</v>
      </c>
      <c r="M7455" t="s">
        <v>40</v>
      </c>
      <c r="N7455" t="s">
        <v>185</v>
      </c>
      <c r="O7455">
        <v>1010</v>
      </c>
      <c r="P7455">
        <v>1200</v>
      </c>
      <c r="Q7455" t="s">
        <v>675</v>
      </c>
      <c r="R7455">
        <v>207</v>
      </c>
      <c r="S7455" t="s">
        <v>134</v>
      </c>
      <c r="T7455">
        <v>1</v>
      </c>
      <c r="U7455" s="1">
        <v>43694</v>
      </c>
      <c r="V7455" s="1">
        <v>43819</v>
      </c>
      <c r="W7455" t="s">
        <v>866</v>
      </c>
      <c r="X7455" t="s">
        <v>46</v>
      </c>
      <c r="Y7455">
        <v>36</v>
      </c>
      <c r="Z7455">
        <v>33</v>
      </c>
      <c r="AA7455">
        <v>25</v>
      </c>
      <c r="AB7455">
        <v>132</v>
      </c>
      <c r="AD7455">
        <f>IF(ISBLANK(Source[[#This Row],[CrosslistID]]),1,1/COUNTIFS(Source[CrosslistID],Source[[#This Row],[CrosslistID]],Source[TermDesc],Source[[#This Row],[TermDesc]]))</f>
        <v>1</v>
      </c>
      <c r="AG7455">
        <v>0</v>
      </c>
      <c r="AH7455">
        <v>132</v>
      </c>
      <c r="AI7455">
        <v>0.84</v>
      </c>
      <c r="AJ7455">
        <v>0.84</v>
      </c>
      <c r="AK7455">
        <v>0.08</v>
      </c>
      <c r="AL7455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0.84</v>
      </c>
      <c r="AM7455">
        <f>IF(AND(Source[[#This Row],[Credit_Noncredit]]="Noncredit",Source[[#This Row],[FTEF]]&gt;0),Source[[#This Row],[NC XLST FTES]]*525/(437.5*Source[[#This Row],[FTEF]]),0)</f>
        <v>12.6</v>
      </c>
      <c r="AN7455">
        <f>IF(Source[[#This Row],[Credit_Noncredit]]="Credit",Source[[#This Row],[Census Enrollment]],Source[[#This Row],[Noncredit Avg. Attendance]])</f>
        <v>12.6</v>
      </c>
    </row>
    <row r="7456" spans="1:40" x14ac:dyDescent="0.25">
      <c r="A7456" t="s">
        <v>4484</v>
      </c>
      <c r="B7456" t="s">
        <v>33</v>
      </c>
      <c r="C7456" t="s">
        <v>811</v>
      </c>
      <c r="D7456" t="s">
        <v>812</v>
      </c>
      <c r="E7456" s="4">
        <v>81367</v>
      </c>
      <c r="F7456" s="4" t="s">
        <v>813</v>
      </c>
      <c r="G7456" s="4">
        <v>4305</v>
      </c>
      <c r="H7456" t="str">
        <f>CONCATENATE(Source[[#This Row],[Subject]],TRIM(Source[[#This Row],[Course]]))</f>
        <v>DSPS4305</v>
      </c>
      <c r="I7456" t="str">
        <f>VLOOKUP(Source[[#This Row],[SubjCrse]],'Courses and Categories'!$E$2:$G$1816,3,FALSE)</f>
        <v>Noncredit DSPS</v>
      </c>
      <c r="J7456">
        <v>701</v>
      </c>
      <c r="K7456" t="s">
        <v>867</v>
      </c>
      <c r="L7456" t="s">
        <v>87</v>
      </c>
      <c r="M7456" t="s">
        <v>40</v>
      </c>
      <c r="N7456" t="s">
        <v>815</v>
      </c>
      <c r="O7456" t="s">
        <v>868</v>
      </c>
      <c r="P7456" t="s">
        <v>869</v>
      </c>
      <c r="Q7456" t="s">
        <v>296</v>
      </c>
      <c r="R7456" t="s">
        <v>870</v>
      </c>
      <c r="S7456" t="s">
        <v>53</v>
      </c>
      <c r="T7456">
        <v>1</v>
      </c>
      <c r="U7456" s="1">
        <v>43694</v>
      </c>
      <c r="V7456" s="1">
        <v>43819</v>
      </c>
      <c r="W7456" t="s">
        <v>4577</v>
      </c>
      <c r="X7456" t="s">
        <v>46</v>
      </c>
      <c r="Y7456">
        <v>87</v>
      </c>
      <c r="Z7456">
        <v>75</v>
      </c>
      <c r="AA7456">
        <v>45</v>
      </c>
      <c r="AB7456">
        <v>166.66669999999999</v>
      </c>
      <c r="AD7456">
        <f>IF(ISBLANK(Source[[#This Row],[CrosslistID]]),1,1/COUNTIFS(Source[CrosslistID],Source[[#This Row],[CrosslistID]],Source[TermDesc],Source[[#This Row],[TermDesc]]))</f>
        <v>1</v>
      </c>
      <c r="AG7456">
        <v>0</v>
      </c>
      <c r="AH7456">
        <v>166.66669999999999</v>
      </c>
      <c r="AI7456">
        <v>2.7709999999999999</v>
      </c>
      <c r="AJ7456">
        <v>2.7709999999999999</v>
      </c>
      <c r="AK7456">
        <v>0.26</v>
      </c>
      <c r="AL7456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2.7709999999999999</v>
      </c>
      <c r="AM7456">
        <f>IF(AND(Source[[#This Row],[Credit_Noncredit]]="Noncredit",Source[[#This Row],[FTEF]]&gt;0),Source[[#This Row],[NC XLST FTES]]*525/(437.5*Source[[#This Row],[FTEF]]),0)</f>
        <v>12.789230769230768</v>
      </c>
      <c r="AN7456">
        <f>IF(Source[[#This Row],[Credit_Noncredit]]="Credit",Source[[#This Row],[Census Enrollment]],Source[[#This Row],[Noncredit Avg. Attendance]])</f>
        <v>12.789230769230768</v>
      </c>
    </row>
    <row r="7457" spans="1:40" x14ac:dyDescent="0.25">
      <c r="A7457" t="s">
        <v>4484</v>
      </c>
      <c r="B7457" t="s">
        <v>33</v>
      </c>
      <c r="C7457" t="s">
        <v>811</v>
      </c>
      <c r="D7457" t="s">
        <v>812</v>
      </c>
      <c r="E7457" s="4">
        <v>81368</v>
      </c>
      <c r="F7457" s="4" t="s">
        <v>813</v>
      </c>
      <c r="G7457" s="4">
        <v>4305</v>
      </c>
      <c r="H7457" t="str">
        <f>CONCATENATE(Source[[#This Row],[Subject]],TRIM(Source[[#This Row],[Course]]))</f>
        <v>DSPS4305</v>
      </c>
      <c r="I7457" t="str">
        <f>VLOOKUP(Source[[#This Row],[SubjCrse]],'Courses and Categories'!$E$2:$G$1816,3,FALSE)</f>
        <v>Noncredit DSPS</v>
      </c>
      <c r="J7457">
        <v>702</v>
      </c>
      <c r="K7457" t="s">
        <v>867</v>
      </c>
      <c r="L7457" t="s">
        <v>39</v>
      </c>
      <c r="M7457" t="s">
        <v>40</v>
      </c>
      <c r="N7457" t="s">
        <v>820</v>
      </c>
      <c r="O7457" t="s">
        <v>872</v>
      </c>
      <c r="P7457" t="s">
        <v>873</v>
      </c>
      <c r="Q7457" t="s">
        <v>296</v>
      </c>
      <c r="R7457" t="s">
        <v>870</v>
      </c>
      <c r="S7457" t="s">
        <v>53</v>
      </c>
      <c r="T7457">
        <v>1</v>
      </c>
      <c r="U7457" s="1">
        <v>43694</v>
      </c>
      <c r="V7457" s="1">
        <v>43819</v>
      </c>
      <c r="W7457" t="s">
        <v>4577</v>
      </c>
      <c r="X7457" t="s">
        <v>46</v>
      </c>
      <c r="Y7457">
        <v>97</v>
      </c>
      <c r="Z7457">
        <v>84</v>
      </c>
      <c r="AA7457">
        <v>45</v>
      </c>
      <c r="AB7457">
        <v>186.66669999999999</v>
      </c>
      <c r="AD7457">
        <f>IF(ISBLANK(Source[[#This Row],[CrosslistID]]),1,1/COUNTIFS(Source[CrosslistID],Source[[#This Row],[CrosslistID]],Source[TermDesc],Source[[#This Row],[TermDesc]]))</f>
        <v>1</v>
      </c>
      <c r="AG7457">
        <v>0</v>
      </c>
      <c r="AH7457">
        <v>186.66669999999999</v>
      </c>
      <c r="AI7457">
        <v>4.4109999999999996</v>
      </c>
      <c r="AJ7457">
        <v>4.4109999999999996</v>
      </c>
      <c r="AK7457">
        <v>0.24</v>
      </c>
      <c r="AL7457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4.4109999999999996</v>
      </c>
      <c r="AM7457">
        <f>IF(AND(Source[[#This Row],[Credit_Noncredit]]="Noncredit",Source[[#This Row],[FTEF]]&gt;0),Source[[#This Row],[NC XLST FTES]]*525/(437.5*Source[[#This Row],[FTEF]]),0)</f>
        <v>22.054999999999996</v>
      </c>
      <c r="AN7457">
        <f>IF(Source[[#This Row],[Credit_Noncredit]]="Credit",Source[[#This Row],[Census Enrollment]],Source[[#This Row],[Noncredit Avg. Attendance]])</f>
        <v>22.054999999999996</v>
      </c>
    </row>
    <row r="7458" spans="1:40" x14ac:dyDescent="0.25">
      <c r="A7458" t="s">
        <v>4484</v>
      </c>
      <c r="B7458" t="s">
        <v>33</v>
      </c>
      <c r="C7458" t="s">
        <v>811</v>
      </c>
      <c r="D7458" t="s">
        <v>812</v>
      </c>
      <c r="E7458" s="4">
        <v>81369</v>
      </c>
      <c r="F7458" s="4" t="s">
        <v>813</v>
      </c>
      <c r="G7458" s="4">
        <v>4305</v>
      </c>
      <c r="H7458" t="str">
        <f>CONCATENATE(Source[[#This Row],[Subject]],TRIM(Source[[#This Row],[Course]]))</f>
        <v>DSPS4305</v>
      </c>
      <c r="I7458" t="str">
        <f>VLOOKUP(Source[[#This Row],[SubjCrse]],'Courses and Categories'!$E$2:$G$1816,3,FALSE)</f>
        <v>Noncredit DSPS</v>
      </c>
      <c r="J7458">
        <v>703</v>
      </c>
      <c r="K7458" t="s">
        <v>867</v>
      </c>
      <c r="L7458" t="s">
        <v>39</v>
      </c>
      <c r="M7458" t="s">
        <v>40</v>
      </c>
      <c r="N7458" t="s">
        <v>826</v>
      </c>
      <c r="O7458" t="s">
        <v>872</v>
      </c>
      <c r="P7458" t="s">
        <v>873</v>
      </c>
      <c r="Q7458" t="s">
        <v>296</v>
      </c>
      <c r="R7458" t="s">
        <v>870</v>
      </c>
      <c r="S7458" t="s">
        <v>53</v>
      </c>
      <c r="T7458">
        <v>1</v>
      </c>
      <c r="U7458" s="1">
        <v>43694</v>
      </c>
      <c r="V7458" s="1">
        <v>43819</v>
      </c>
      <c r="W7458" t="s">
        <v>4577</v>
      </c>
      <c r="X7458" t="s">
        <v>46</v>
      </c>
      <c r="Y7458">
        <v>97</v>
      </c>
      <c r="Z7458">
        <v>84</v>
      </c>
      <c r="AA7458">
        <v>45</v>
      </c>
      <c r="AB7458">
        <v>186.66669999999999</v>
      </c>
      <c r="AD7458">
        <f>IF(ISBLANK(Source[[#This Row],[CrosslistID]]),1,1/COUNTIFS(Source[CrosslistID],Source[[#This Row],[CrosslistID]],Source[TermDesc],Source[[#This Row],[TermDesc]]))</f>
        <v>1</v>
      </c>
      <c r="AG7458">
        <v>0</v>
      </c>
      <c r="AH7458">
        <v>186.66669999999999</v>
      </c>
      <c r="AI7458">
        <v>3.4089999999999998</v>
      </c>
      <c r="AJ7458">
        <v>3.4089999999999998</v>
      </c>
      <c r="AK7458">
        <v>0.24</v>
      </c>
      <c r="AL7458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3.4089999999999998</v>
      </c>
      <c r="AM7458">
        <f>IF(AND(Source[[#This Row],[Credit_Noncredit]]="Noncredit",Source[[#This Row],[FTEF]]&gt;0),Source[[#This Row],[NC XLST FTES]]*525/(437.5*Source[[#This Row],[FTEF]]),0)</f>
        <v>17.044999999999998</v>
      </c>
      <c r="AN7458">
        <f>IF(Source[[#This Row],[Credit_Noncredit]]="Credit",Source[[#This Row],[Census Enrollment]],Source[[#This Row],[Noncredit Avg. Attendance]])</f>
        <v>17.044999999999998</v>
      </c>
    </row>
    <row r="7459" spans="1:40" x14ac:dyDescent="0.25">
      <c r="A7459" t="s">
        <v>4484</v>
      </c>
      <c r="B7459" t="s">
        <v>33</v>
      </c>
      <c r="C7459" t="s">
        <v>811</v>
      </c>
      <c r="D7459" t="s">
        <v>812</v>
      </c>
      <c r="E7459" s="4">
        <v>81370</v>
      </c>
      <c r="F7459" s="4" t="s">
        <v>813</v>
      </c>
      <c r="G7459" s="4">
        <v>4305</v>
      </c>
      <c r="H7459" t="str">
        <f>CONCATENATE(Source[[#This Row],[Subject]],TRIM(Source[[#This Row],[Course]]))</f>
        <v>DSPS4305</v>
      </c>
      <c r="I7459" t="str">
        <f>VLOOKUP(Source[[#This Row],[SubjCrse]],'Courses and Categories'!$E$2:$G$1816,3,FALSE)</f>
        <v>Noncredit DSPS</v>
      </c>
      <c r="J7459">
        <v>704</v>
      </c>
      <c r="K7459" t="s">
        <v>867</v>
      </c>
      <c r="L7459" t="s">
        <v>39</v>
      </c>
      <c r="M7459" t="s">
        <v>40</v>
      </c>
      <c r="N7459" t="s">
        <v>830</v>
      </c>
      <c r="O7459" t="s">
        <v>816</v>
      </c>
      <c r="P7459" t="s">
        <v>874</v>
      </c>
      <c r="Q7459" t="s">
        <v>296</v>
      </c>
      <c r="R7459" t="s">
        <v>870</v>
      </c>
      <c r="S7459" t="s">
        <v>53</v>
      </c>
      <c r="T7459">
        <v>1</v>
      </c>
      <c r="U7459" s="1">
        <v>43694</v>
      </c>
      <c r="V7459" s="1">
        <v>43819</v>
      </c>
      <c r="W7459" t="s">
        <v>4577</v>
      </c>
      <c r="X7459" t="s">
        <v>46</v>
      </c>
      <c r="Y7459">
        <v>98</v>
      </c>
      <c r="Z7459">
        <v>85</v>
      </c>
      <c r="AA7459">
        <v>45</v>
      </c>
      <c r="AB7459">
        <v>188.88890000000001</v>
      </c>
      <c r="AD7459">
        <f>IF(ISBLANK(Source[[#This Row],[CrosslistID]]),1,1/COUNTIFS(Source[CrosslistID],Source[[#This Row],[CrosslistID]],Source[TermDesc],Source[[#This Row],[TermDesc]]))</f>
        <v>1</v>
      </c>
      <c r="AG7459">
        <v>0</v>
      </c>
      <c r="AH7459">
        <v>188.88890000000001</v>
      </c>
      <c r="AI7459">
        <v>3.5830000000000002</v>
      </c>
      <c r="AJ7459">
        <v>3.5830000000000002</v>
      </c>
      <c r="AK7459">
        <v>0.26</v>
      </c>
      <c r="AL7459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3.5830000000000002</v>
      </c>
      <c r="AM7459">
        <f>IF(AND(Source[[#This Row],[Credit_Noncredit]]="Noncredit",Source[[#This Row],[FTEF]]&gt;0),Source[[#This Row],[NC XLST FTES]]*525/(437.5*Source[[#This Row],[FTEF]]),0)</f>
        <v>16.536923076923078</v>
      </c>
      <c r="AN7459">
        <f>IF(Source[[#This Row],[Credit_Noncredit]]="Credit",Source[[#This Row],[Census Enrollment]],Source[[#This Row],[Noncredit Avg. Attendance]])</f>
        <v>16.536923076923078</v>
      </c>
    </row>
    <row r="7460" spans="1:40" x14ac:dyDescent="0.25">
      <c r="A7460" t="s">
        <v>4484</v>
      </c>
      <c r="B7460" t="s">
        <v>33</v>
      </c>
      <c r="C7460" t="s">
        <v>811</v>
      </c>
      <c r="D7460" t="s">
        <v>812</v>
      </c>
      <c r="E7460" s="4">
        <v>83315</v>
      </c>
      <c r="F7460" s="4" t="s">
        <v>813</v>
      </c>
      <c r="G7460" s="4">
        <v>4414</v>
      </c>
      <c r="H7460" t="str">
        <f>CONCATENATE(Source[[#This Row],[Subject]],TRIM(Source[[#This Row],[Course]]))</f>
        <v>DSPS4414</v>
      </c>
      <c r="I7460" t="str">
        <f>VLOOKUP(Source[[#This Row],[SubjCrse]],'Courses and Categories'!$E$2:$G$1816,3,FALSE)</f>
        <v>Noncredit DSPS</v>
      </c>
      <c r="J7460">
        <v>1</v>
      </c>
      <c r="K7460" t="s">
        <v>875</v>
      </c>
      <c r="L7460" t="s">
        <v>39</v>
      </c>
      <c r="M7460" t="s">
        <v>40</v>
      </c>
      <c r="N7460" t="s">
        <v>41</v>
      </c>
      <c r="O7460">
        <v>900</v>
      </c>
      <c r="P7460">
        <v>1015</v>
      </c>
      <c r="Q7460" t="s">
        <v>1904</v>
      </c>
      <c r="S7460" t="s">
        <v>61</v>
      </c>
      <c r="T7460">
        <v>1</v>
      </c>
      <c r="U7460" s="1">
        <v>43694</v>
      </c>
      <c r="V7460" s="1">
        <v>43819</v>
      </c>
      <c r="W7460" t="s">
        <v>835</v>
      </c>
      <c r="X7460" t="s">
        <v>46</v>
      </c>
      <c r="Y7460">
        <v>24</v>
      </c>
      <c r="Z7460">
        <v>24</v>
      </c>
      <c r="AA7460">
        <v>60</v>
      </c>
      <c r="AB7460">
        <v>40</v>
      </c>
      <c r="AD7460">
        <f>IF(ISBLANK(Source[[#This Row],[CrosslistID]]),1,1/COUNTIFS(Source[CrosslistID],Source[[#This Row],[CrosslistID]],Source[TermDesc],Source[[#This Row],[TermDesc]]))</f>
        <v>1</v>
      </c>
      <c r="AG7460">
        <v>0</v>
      </c>
      <c r="AH7460">
        <v>40</v>
      </c>
      <c r="AI7460">
        <v>0.73599999999999999</v>
      </c>
      <c r="AJ7460">
        <v>0.73599999999999999</v>
      </c>
      <c r="AK7460">
        <v>0.06</v>
      </c>
      <c r="AL7460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0.73599999999999999</v>
      </c>
      <c r="AM7460">
        <f>IF(AND(Source[[#This Row],[Credit_Noncredit]]="Noncredit",Source[[#This Row],[FTEF]]&gt;0),Source[[#This Row],[NC XLST FTES]]*525/(437.5*Source[[#This Row],[FTEF]]),0)</f>
        <v>14.719999999999999</v>
      </c>
      <c r="AN7460">
        <f>IF(Source[[#This Row],[Credit_Noncredit]]="Credit",Source[[#This Row],[Census Enrollment]],Source[[#This Row],[Noncredit Avg. Attendance]])</f>
        <v>14.719999999999999</v>
      </c>
    </row>
    <row r="7461" spans="1:40" x14ac:dyDescent="0.25">
      <c r="A7461" t="s">
        <v>4484</v>
      </c>
      <c r="B7461" t="s">
        <v>33</v>
      </c>
      <c r="C7461" t="s">
        <v>811</v>
      </c>
      <c r="D7461" t="s">
        <v>812</v>
      </c>
      <c r="E7461" s="4">
        <v>83316</v>
      </c>
      <c r="F7461" s="4" t="s">
        <v>813</v>
      </c>
      <c r="G7461" s="4">
        <v>4414</v>
      </c>
      <c r="H7461" t="str">
        <f>CONCATENATE(Source[[#This Row],[Subject]],TRIM(Source[[#This Row],[Course]]))</f>
        <v>DSPS4414</v>
      </c>
      <c r="I7461" t="str">
        <f>VLOOKUP(Source[[#This Row],[SubjCrse]],'Courses and Categories'!$E$2:$G$1816,3,FALSE)</f>
        <v>Noncredit DSPS</v>
      </c>
      <c r="J7461">
        <v>2</v>
      </c>
      <c r="K7461" t="s">
        <v>875</v>
      </c>
      <c r="L7461" t="s">
        <v>39</v>
      </c>
      <c r="M7461" t="s">
        <v>40</v>
      </c>
      <c r="N7461" t="s">
        <v>41</v>
      </c>
      <c r="O7461">
        <v>1030</v>
      </c>
      <c r="P7461">
        <v>1145</v>
      </c>
      <c r="Q7461" t="s">
        <v>1904</v>
      </c>
      <c r="S7461" t="s">
        <v>61</v>
      </c>
      <c r="T7461">
        <v>1</v>
      </c>
      <c r="U7461" s="1">
        <v>43694</v>
      </c>
      <c r="V7461" s="1">
        <v>43819</v>
      </c>
      <c r="W7461" t="s">
        <v>835</v>
      </c>
      <c r="X7461" t="s">
        <v>46</v>
      </c>
      <c r="Y7461">
        <v>23</v>
      </c>
      <c r="Z7461">
        <v>23</v>
      </c>
      <c r="AA7461">
        <v>60</v>
      </c>
      <c r="AB7461">
        <v>38.333300000000001</v>
      </c>
      <c r="AD7461">
        <f>IF(ISBLANK(Source[[#This Row],[CrosslistID]]),1,1/COUNTIFS(Source[CrosslistID],Source[[#This Row],[CrosslistID]],Source[TermDesc],Source[[#This Row],[TermDesc]]))</f>
        <v>1</v>
      </c>
      <c r="AG7461">
        <v>0</v>
      </c>
      <c r="AH7461">
        <v>38.333300000000001</v>
      </c>
      <c r="AI7461">
        <v>0.71399999999999997</v>
      </c>
      <c r="AJ7461">
        <v>0.71399999999999997</v>
      </c>
      <c r="AK7461">
        <v>0.06</v>
      </c>
      <c r="AL7461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0.71399999999999997</v>
      </c>
      <c r="AM7461">
        <f>IF(AND(Source[[#This Row],[Credit_Noncredit]]="Noncredit",Source[[#This Row],[FTEF]]&gt;0),Source[[#This Row],[NC XLST FTES]]*525/(437.5*Source[[#This Row],[FTEF]]),0)</f>
        <v>14.28</v>
      </c>
      <c r="AN7461">
        <f>IF(Source[[#This Row],[Credit_Noncredit]]="Credit",Source[[#This Row],[Census Enrollment]],Source[[#This Row],[Noncredit Avg. Attendance]])</f>
        <v>14.28</v>
      </c>
    </row>
    <row r="7462" spans="1:40" x14ac:dyDescent="0.25">
      <c r="A7462" t="s">
        <v>4484</v>
      </c>
      <c r="B7462" t="s">
        <v>33</v>
      </c>
      <c r="C7462" t="s">
        <v>811</v>
      </c>
      <c r="D7462" t="s">
        <v>812</v>
      </c>
      <c r="E7462" s="4">
        <v>83373</v>
      </c>
      <c r="F7462" s="4" t="s">
        <v>813</v>
      </c>
      <c r="G7462" s="4">
        <v>4423</v>
      </c>
      <c r="H7462" t="str">
        <f>CONCATENATE(Source[[#This Row],[Subject]],TRIM(Source[[#This Row],[Course]]))</f>
        <v>DSPS4423</v>
      </c>
      <c r="I7462" t="str">
        <f>VLOOKUP(Source[[#This Row],[SubjCrse]],'Courses and Categories'!$E$2:$G$1816,3,FALSE)</f>
        <v>Noncredit DSPS</v>
      </c>
      <c r="J7462">
        <v>1</v>
      </c>
      <c r="K7462" t="s">
        <v>876</v>
      </c>
      <c r="L7462" t="s">
        <v>39</v>
      </c>
      <c r="M7462" t="s">
        <v>40</v>
      </c>
      <c r="N7462" t="s">
        <v>50</v>
      </c>
      <c r="O7462">
        <v>930</v>
      </c>
      <c r="P7462">
        <v>1145</v>
      </c>
      <c r="Q7462" t="s">
        <v>76</v>
      </c>
      <c r="R7462">
        <v>418</v>
      </c>
      <c r="S7462" t="s">
        <v>77</v>
      </c>
      <c r="T7462">
        <v>1</v>
      </c>
      <c r="U7462" s="1">
        <v>43694</v>
      </c>
      <c r="V7462" s="1">
        <v>43819</v>
      </c>
      <c r="W7462" t="s">
        <v>836</v>
      </c>
      <c r="X7462" t="s">
        <v>46</v>
      </c>
      <c r="Y7462">
        <v>22</v>
      </c>
      <c r="Z7462">
        <v>17</v>
      </c>
      <c r="AA7462">
        <v>25</v>
      </c>
      <c r="AB7462">
        <v>68</v>
      </c>
      <c r="AD7462">
        <f>IF(ISBLANK(Source[[#This Row],[CrosslistID]]),1,1/COUNTIFS(Source[CrosslistID],Source[[#This Row],[CrosslistID]],Source[TermDesc],Source[[#This Row],[TermDesc]]))</f>
        <v>1</v>
      </c>
      <c r="AG7462">
        <v>0</v>
      </c>
      <c r="AH7462">
        <v>68</v>
      </c>
      <c r="AI7462">
        <v>0.94299999999999995</v>
      </c>
      <c r="AJ7462">
        <v>0.94299999999999995</v>
      </c>
      <c r="AK7462">
        <v>0.1</v>
      </c>
      <c r="AL7462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0.94299999999999995</v>
      </c>
      <c r="AM7462">
        <f>IF(AND(Source[[#This Row],[Credit_Noncredit]]="Noncredit",Source[[#This Row],[FTEF]]&gt;0),Source[[#This Row],[NC XLST FTES]]*525/(437.5*Source[[#This Row],[FTEF]]),0)</f>
        <v>11.315999999999999</v>
      </c>
      <c r="AN7462">
        <f>IF(Source[[#This Row],[Credit_Noncredit]]="Credit",Source[[#This Row],[Census Enrollment]],Source[[#This Row],[Noncredit Avg. Attendance]])</f>
        <v>11.315999999999999</v>
      </c>
    </row>
    <row r="7463" spans="1:40" x14ac:dyDescent="0.25">
      <c r="A7463" t="s">
        <v>4484</v>
      </c>
      <c r="B7463" t="s">
        <v>33</v>
      </c>
      <c r="C7463" t="s">
        <v>811</v>
      </c>
      <c r="D7463" t="s">
        <v>877</v>
      </c>
      <c r="E7463" s="4">
        <v>81031</v>
      </c>
      <c r="F7463" s="4" t="s">
        <v>878</v>
      </c>
      <c r="G7463" s="4">
        <v>1000</v>
      </c>
      <c r="H7463" t="str">
        <f>CONCATENATE(Source[[#This Row],[Subject]],TRIM(Source[[#This Row],[Course]]))</f>
        <v>LERN1000</v>
      </c>
      <c r="I7463" t="str">
        <f>VLOOKUP(Source[[#This Row],[SubjCrse]],'Courses and Categories'!$E$2:$G$1816,3,FALSE)</f>
        <v>Noncredit Support</v>
      </c>
      <c r="J7463">
        <v>101</v>
      </c>
      <c r="K7463" t="s">
        <v>879</v>
      </c>
      <c r="L7463" t="s">
        <v>39</v>
      </c>
      <c r="M7463" t="s">
        <v>880</v>
      </c>
      <c r="N7463" t="s">
        <v>1338</v>
      </c>
      <c r="O7463" t="s">
        <v>1338</v>
      </c>
      <c r="P7463" t="s">
        <v>1338</v>
      </c>
      <c r="Q7463" t="s">
        <v>4578</v>
      </c>
      <c r="R7463" t="s">
        <v>4579</v>
      </c>
      <c r="S7463" t="s">
        <v>134</v>
      </c>
      <c r="T7463">
        <v>1</v>
      </c>
      <c r="U7463" s="1">
        <v>43694</v>
      </c>
      <c r="V7463" s="1">
        <v>43819</v>
      </c>
      <c r="W7463" t="s">
        <v>4580</v>
      </c>
      <c r="X7463" t="s">
        <v>46</v>
      </c>
      <c r="Y7463">
        <v>0</v>
      </c>
      <c r="Z7463">
        <v>0</v>
      </c>
      <c r="AA7463">
        <v>9900</v>
      </c>
      <c r="AB7463">
        <v>0</v>
      </c>
      <c r="AD7463">
        <f>IF(ISBLANK(Source[[#This Row],[CrosslistID]]),1,1/COUNTIFS(Source[CrosslistID],Source[[#This Row],[CrosslistID]],Source[TermDesc],Source[[#This Row],[TermDesc]]))</f>
        <v>1</v>
      </c>
      <c r="AG7463">
        <v>0</v>
      </c>
      <c r="AH7463">
        <v>0</v>
      </c>
      <c r="AI7463">
        <v>0</v>
      </c>
      <c r="AJ7463">
        <v>0</v>
      </c>
      <c r="AK7463">
        <v>1.05</v>
      </c>
      <c r="AL7463">
        <f>IF(Source[[#This Row],[Credit_Noncredit]]="Noncredit",IF(ISBLANK(Source[[#This Row],[CrosslistID]]),Source[[#This Row],[TotalFTES]],SUMIFS(Source[TotalFTES],Source[CrosslistID],Source[[#This Row],[CrosslistID]],Source[TermDesc],Source[[#This Row],[TermDesc]])),0)</f>
        <v>0</v>
      </c>
      <c r="AM7463">
        <f>IF(AND(Source[[#This Row],[Credit_Noncredit]]="Noncredit",Source[[#This Row],[FTEF]]&gt;0),Source[[#This Row],[NC XLST FTES]]*525/(437.5*Source[[#This Row],[FTEF]]),0)</f>
        <v>0</v>
      </c>
      <c r="AN7463">
        <f>IF(Source[[#This Row],[Credit_Noncredit]]="Credit",Source[[#This Row],[Census Enrollment]],Source[[#This Row],[Noncredit Avg. Attendance]])</f>
        <v>0</v>
      </c>
    </row>
  </sheetData>
  <pageMargins left="0.25" right="0.25" top="0.75" bottom="0.75" header="0.3" footer="0.3"/>
  <pageSetup paperSize="5" scale="29" fitToHeight="0" orientation="landscape" horizontalDpi="0" verticalDpi="0"/>
  <headerFooter>
    <oddFooter>&amp;L&amp;"Calibri,Regular"&amp;K000000DRAFT&amp;C&amp;"Calibri,Regular"&amp;K000000DRAFT
October 9, 2020&amp;R&amp;"Calibri,Regular"&amp;K000000DRAFT</oddFooter>
  </headerFooter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Courses and Categories</vt:lpstr>
      <vt:lpstr>Source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Boegel</dc:creator>
  <cp:lastModifiedBy>John-Casey O'Donnell</cp:lastModifiedBy>
  <dcterms:created xsi:type="dcterms:W3CDTF">2020-10-08T17:33:48Z</dcterms:created>
  <dcterms:modified xsi:type="dcterms:W3CDTF">2020-11-17T17:30:18Z</dcterms:modified>
</cp:coreProperties>
</file>